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D" sheetId="1" r:id="rId5"/>
    <sheet state="visible" name="CNAECBO" sheetId="2" r:id="rId6"/>
    <sheet state="visible" name="Relatos" sheetId="3" r:id="rId7"/>
    <sheet state="visible" name="Agentes" sheetId="4" r:id="rId8"/>
    <sheet state="visible" name="AgenteCID" sheetId="5" r:id="rId9"/>
    <sheet state="visible" name="Página9" sheetId="6" r:id="rId10"/>
    <sheet state="visible" name="Página16" sheetId="7" r:id="rId11"/>
    <sheet state="visible" name="Página12" sheetId="8" r:id="rId12"/>
    <sheet state="visible" name="Página13" sheetId="9" r:id="rId13"/>
  </sheets>
  <definedNames>
    <definedName hidden="1" localSheetId="0" name="_xlnm._FilterDatabase">CID!$A$1:$D$14801</definedName>
    <definedName hidden="1" localSheetId="1" name="_xlnm._FilterDatabase">CNAECBO!$A$1:$E$5908</definedName>
  </definedNames>
  <calcPr/>
</workbook>
</file>

<file path=xl/sharedStrings.xml><?xml version="1.0" encoding="utf-8"?>
<sst xmlns="http://schemas.openxmlformats.org/spreadsheetml/2006/main" count="111741" uniqueCount="44736">
  <si>
    <t>Nivel</t>
  </si>
  <si>
    <t>Codigo</t>
  </si>
  <si>
    <t>Descricao</t>
  </si>
  <si>
    <t>Superior</t>
  </si>
  <si>
    <t>Capítulo</t>
  </si>
  <si>
    <t>1</t>
  </si>
  <si>
    <t>Algumas doenças infecciosas e parasitárias</t>
  </si>
  <si>
    <t>10</t>
  </si>
  <si>
    <t>Doenças do aparelho respiratório</t>
  </si>
  <si>
    <t>11</t>
  </si>
  <si>
    <t>Doenças do aparelho digestivo</t>
  </si>
  <si>
    <t>12</t>
  </si>
  <si>
    <t>Doenças da pele e do tecido subcutâneo</t>
  </si>
  <si>
    <t>13</t>
  </si>
  <si>
    <t>Doenças do sistema osteomuscular e do tecido conjuntivo</t>
  </si>
  <si>
    <t>14</t>
  </si>
  <si>
    <t>Doenças do aparelho geniturinário</t>
  </si>
  <si>
    <t>15</t>
  </si>
  <si>
    <t>Gravidez, parto e puerpério</t>
  </si>
  <si>
    <t>16</t>
  </si>
  <si>
    <t>Algumas afecções originadas no período perinatal</t>
  </si>
  <si>
    <t>17</t>
  </si>
  <si>
    <t>Malformações congênitas, deformidades e anomalias cromossômicas</t>
  </si>
  <si>
    <t>18</t>
  </si>
  <si>
    <t>Sintomas, sinais e achados anormais de exames clínicos e de laboratório, não classificados em outra parte</t>
  </si>
  <si>
    <t>19</t>
  </si>
  <si>
    <t>Lesões, envenenamento e algumas outras conseqüências de causas externas</t>
  </si>
  <si>
    <t>2</t>
  </si>
  <si>
    <t>Neoplasias [tumores]</t>
  </si>
  <si>
    <t>20</t>
  </si>
  <si>
    <t>Causas externas de morbidade e de mortalidade</t>
  </si>
  <si>
    <t>21</t>
  </si>
  <si>
    <t>Fatores que influenciam o estado de saúde e o contato com os serviços de saúde</t>
  </si>
  <si>
    <t>22</t>
  </si>
  <si>
    <t>Códigos para propósitos especiais</t>
  </si>
  <si>
    <t>3</t>
  </si>
  <si>
    <t>Doenças do sangue e dos órgãos hematopoéticos e alguns transtornos imunitários</t>
  </si>
  <si>
    <t>4</t>
  </si>
  <si>
    <t>Doenças endócrinas, nutricionais e metabólicas</t>
  </si>
  <si>
    <t>5</t>
  </si>
  <si>
    <t>Transtornos mentais e comportamentais</t>
  </si>
  <si>
    <t>6</t>
  </si>
  <si>
    <t>Doenças do sistema nervoso</t>
  </si>
  <si>
    <t>7</t>
  </si>
  <si>
    <t>Doenças do olho e anexos</t>
  </si>
  <si>
    <t>8</t>
  </si>
  <si>
    <t>Doenças do ouvido e da apófise mastóide</t>
  </si>
  <si>
    <t>9</t>
  </si>
  <si>
    <t>Doenças do aparelho circulatório</t>
  </si>
  <si>
    <t>Categoria</t>
  </si>
  <si>
    <t>A00</t>
  </si>
  <si>
    <t>Cólera</t>
  </si>
  <si>
    <t>A00-A09</t>
  </si>
  <si>
    <t>A01</t>
  </si>
  <si>
    <t>Febres tifóide e paratifóide</t>
  </si>
  <si>
    <t>A02</t>
  </si>
  <si>
    <t>Outras infecções por Salmonella</t>
  </si>
  <si>
    <t>A03</t>
  </si>
  <si>
    <t>Shiguelose</t>
  </si>
  <si>
    <t>A04</t>
  </si>
  <si>
    <t>Outras infecções intestinais bacterianas</t>
  </si>
  <si>
    <t>A05</t>
  </si>
  <si>
    <t>Outras intoxicações alimentares bacterianas, não classificadas em outra parte</t>
  </si>
  <si>
    <t>A06</t>
  </si>
  <si>
    <t>Amebíase</t>
  </si>
  <si>
    <t>A07</t>
  </si>
  <si>
    <t>Outras doenças intestinais por protozoários</t>
  </si>
  <si>
    <t>A08</t>
  </si>
  <si>
    <t>Infecções intestinais virais, outras e as não especificadas</t>
  </si>
  <si>
    <t>A09</t>
  </si>
  <si>
    <t>Diarréia e gastroenterite de origem infecciosa presumível</t>
  </si>
  <si>
    <t>A15</t>
  </si>
  <si>
    <t>Tuberculose respiratória, com confirmação bacteriológica e histológica</t>
  </si>
  <si>
    <t>A15-A19</t>
  </si>
  <si>
    <t>A16</t>
  </si>
  <si>
    <t>Tuberculose das vias respiratórias, sem confirmação bacteriológica ou histológica</t>
  </si>
  <si>
    <t>A17</t>
  </si>
  <si>
    <t>Tuberculose do sistema nervoso</t>
  </si>
  <si>
    <t>A18</t>
  </si>
  <si>
    <t>Tuberculose de outros órgãos</t>
  </si>
  <si>
    <t>A19</t>
  </si>
  <si>
    <t>Tuberculose miliar</t>
  </si>
  <si>
    <t>A20</t>
  </si>
  <si>
    <t>Peste</t>
  </si>
  <si>
    <t>A20-A28</t>
  </si>
  <si>
    <t>A21</t>
  </si>
  <si>
    <t>Tularemia</t>
  </si>
  <si>
    <t>A22</t>
  </si>
  <si>
    <t>Carbúnculo</t>
  </si>
  <si>
    <t>A23</t>
  </si>
  <si>
    <t>Brucelose</t>
  </si>
  <si>
    <t>A24</t>
  </si>
  <si>
    <t>Mormo e melioidose</t>
  </si>
  <si>
    <t>A25</t>
  </si>
  <si>
    <t>Febres transmitidas por mordedura de rato</t>
  </si>
  <si>
    <t>A26</t>
  </si>
  <si>
    <t>Erisipelóide</t>
  </si>
  <si>
    <t>A27</t>
  </si>
  <si>
    <t>Leptospirose</t>
  </si>
  <si>
    <t>A28</t>
  </si>
  <si>
    <t>Outras doenças bacterianas zoonóticas não classificadas em outra parte</t>
  </si>
  <si>
    <t>A30</t>
  </si>
  <si>
    <t>Hanseníase [doença de Hansen] [lepra]</t>
  </si>
  <si>
    <t>A30-A49</t>
  </si>
  <si>
    <t>A31</t>
  </si>
  <si>
    <t>Infecções devidas a outras micobactérias</t>
  </si>
  <si>
    <t>A32</t>
  </si>
  <si>
    <t>Listeriose [listeríase]</t>
  </si>
  <si>
    <t>A33</t>
  </si>
  <si>
    <t>Tétano do recém-nascido [neonatal]</t>
  </si>
  <si>
    <t>A34</t>
  </si>
  <si>
    <t>Tétano obstétrico</t>
  </si>
  <si>
    <t>A35</t>
  </si>
  <si>
    <t>Outros tipos de tétano</t>
  </si>
  <si>
    <t>A36</t>
  </si>
  <si>
    <t>Difteria</t>
  </si>
  <si>
    <t>A37</t>
  </si>
  <si>
    <t>Coqueluche</t>
  </si>
  <si>
    <t>A38</t>
  </si>
  <si>
    <t>Escarlatina</t>
  </si>
  <si>
    <t>A39</t>
  </si>
  <si>
    <t>Infecção meningogócica</t>
  </si>
  <si>
    <t>A40</t>
  </si>
  <si>
    <t>Septicemia estreptocócica</t>
  </si>
  <si>
    <t>A41</t>
  </si>
  <si>
    <t>Outras septicemias</t>
  </si>
  <si>
    <t>A42</t>
  </si>
  <si>
    <t>Actinomicose</t>
  </si>
  <si>
    <t>A43</t>
  </si>
  <si>
    <t>Nocardiose</t>
  </si>
  <si>
    <t>A44</t>
  </si>
  <si>
    <t>Bartonelose</t>
  </si>
  <si>
    <t>A46</t>
  </si>
  <si>
    <t>Erisipela</t>
  </si>
  <si>
    <t>A48</t>
  </si>
  <si>
    <t>Outras doenças bacterianas não classificadas em outra parte</t>
  </si>
  <si>
    <t>A49</t>
  </si>
  <si>
    <t>Infecção bacteriana de localização não especificada</t>
  </si>
  <si>
    <t>A50</t>
  </si>
  <si>
    <t>Sífilis congênita</t>
  </si>
  <si>
    <t>A50-A64</t>
  </si>
  <si>
    <t>A51</t>
  </si>
  <si>
    <t>Sífilis precoce</t>
  </si>
  <si>
    <t>A52</t>
  </si>
  <si>
    <t>Sífilis tardia</t>
  </si>
  <si>
    <t>A53</t>
  </si>
  <si>
    <t>Outras formas e as não especificadas da sífilis</t>
  </si>
  <si>
    <t>A54</t>
  </si>
  <si>
    <t>Infecção gonocócica</t>
  </si>
  <si>
    <t>A55</t>
  </si>
  <si>
    <t>Linfogranuloma (venéreo) por clamídia</t>
  </si>
  <si>
    <t>A56</t>
  </si>
  <si>
    <t>Outras infecções causadas por clamídias transmitidas por via sexual</t>
  </si>
  <si>
    <t>A57</t>
  </si>
  <si>
    <t>Cancro mole</t>
  </si>
  <si>
    <t>A58</t>
  </si>
  <si>
    <t>Granuloma inguinal</t>
  </si>
  <si>
    <t>A59</t>
  </si>
  <si>
    <t>Tricomoníase</t>
  </si>
  <si>
    <t>A60</t>
  </si>
  <si>
    <t>Infecções anogenitais pelo vírus do herpes [herpes simples]</t>
  </si>
  <si>
    <t>A63</t>
  </si>
  <si>
    <t>Outras doenças de transmissão predominantemente sexual, não classificadas em outra parte</t>
  </si>
  <si>
    <t>A64</t>
  </si>
  <si>
    <t>Doenças sexualmente transmitidas, não especificadas</t>
  </si>
  <si>
    <t>A65</t>
  </si>
  <si>
    <t>Sífilis não-venérea</t>
  </si>
  <si>
    <t>A65-A69</t>
  </si>
  <si>
    <t>A66</t>
  </si>
  <si>
    <t>Bouba</t>
  </si>
  <si>
    <t>A67</t>
  </si>
  <si>
    <t>Pinta [carate]</t>
  </si>
  <si>
    <t>A68</t>
  </si>
  <si>
    <t>Febres recorrentes [Borrelioses]</t>
  </si>
  <si>
    <t>A69</t>
  </si>
  <si>
    <t>Outras infecções por espiroquetas</t>
  </si>
  <si>
    <t>A70</t>
  </si>
  <si>
    <t>Infecções causadas por Clamídia psittaci</t>
  </si>
  <si>
    <t>A70-A74</t>
  </si>
  <si>
    <t>A71</t>
  </si>
  <si>
    <t>Tracoma</t>
  </si>
  <si>
    <t>A74</t>
  </si>
  <si>
    <t>Outras doenças causadas por Clamídias</t>
  </si>
  <si>
    <t>A75</t>
  </si>
  <si>
    <t>Tifo exantemático</t>
  </si>
  <si>
    <t>A75-A79</t>
  </si>
  <si>
    <t>A77</t>
  </si>
  <si>
    <t>Febre maculosa [rickettsioses transmitidas por carrapatos]</t>
  </si>
  <si>
    <t>A78</t>
  </si>
  <si>
    <t>Febre Q</t>
  </si>
  <si>
    <t>A79</t>
  </si>
  <si>
    <t>Outras rickettsioses</t>
  </si>
  <si>
    <t>A80</t>
  </si>
  <si>
    <t>Poliomielite aguda</t>
  </si>
  <si>
    <t>A80-A89</t>
  </si>
  <si>
    <t>A81</t>
  </si>
  <si>
    <t>Infecções por vírus atípicos do sistema nervoso central</t>
  </si>
  <si>
    <t>A82</t>
  </si>
  <si>
    <t>Raiva</t>
  </si>
  <si>
    <t>A83</t>
  </si>
  <si>
    <t>Encefalite por vírus transmitidos por mosquitos</t>
  </si>
  <si>
    <t>A84</t>
  </si>
  <si>
    <t>Encefalite por vírus transmitido por carrapatos</t>
  </si>
  <si>
    <t>A85</t>
  </si>
  <si>
    <t>Outras encefalites virais, não classificadas em outra parte</t>
  </si>
  <si>
    <t>A86</t>
  </si>
  <si>
    <t>Encefalite viral, não especificada</t>
  </si>
  <si>
    <t>A87</t>
  </si>
  <si>
    <t>Meningite viral</t>
  </si>
  <si>
    <t>A88</t>
  </si>
  <si>
    <t>Outras infecções virais do sistema nervoso central não classificadas em outra parte</t>
  </si>
  <si>
    <t>A89</t>
  </si>
  <si>
    <t>Infecções virais não especificadas do sistema nervoso central</t>
  </si>
  <si>
    <t>A90</t>
  </si>
  <si>
    <t>Dengue [dengue clássico]</t>
  </si>
  <si>
    <t>A90-A99</t>
  </si>
  <si>
    <t>A91</t>
  </si>
  <si>
    <t>Febre hemorrágica devida ao vírus do dengue</t>
  </si>
  <si>
    <t>A92</t>
  </si>
  <si>
    <t>Outras febres virais transmitidas por mosquitos</t>
  </si>
  <si>
    <t>A93</t>
  </si>
  <si>
    <t>Outras febres por vírus transmitidas por artrópodes não classificadas em outra parte</t>
  </si>
  <si>
    <t>A94</t>
  </si>
  <si>
    <t>Febre viral transmitida por artrópodes, não especificada</t>
  </si>
  <si>
    <t>A95</t>
  </si>
  <si>
    <t>Febre amarela</t>
  </si>
  <si>
    <t>A96</t>
  </si>
  <si>
    <t>Febre hemorrágica por arenavírus</t>
  </si>
  <si>
    <t>A98</t>
  </si>
  <si>
    <t>Outras febres hemorrágicas por vírus, não classificadas em outra parte</t>
  </si>
  <si>
    <t>A99</t>
  </si>
  <si>
    <t>Febres hemorrágicas virais não especificadas</t>
  </si>
  <si>
    <t>B00</t>
  </si>
  <si>
    <t>Infecções pelo vírus do herpes [herpes simples]</t>
  </si>
  <si>
    <t>B00-B09</t>
  </si>
  <si>
    <t>B01</t>
  </si>
  <si>
    <t>Varicela [Catapora]</t>
  </si>
  <si>
    <t>B02</t>
  </si>
  <si>
    <t>Herpes zoster [Zona]</t>
  </si>
  <si>
    <t>B03</t>
  </si>
  <si>
    <t>Varíola</t>
  </si>
  <si>
    <t>B04</t>
  </si>
  <si>
    <t>Varíola dos macacos [Monkeypox]</t>
  </si>
  <si>
    <t>B05</t>
  </si>
  <si>
    <t>Sarampo</t>
  </si>
  <si>
    <t>B06</t>
  </si>
  <si>
    <t>Rubéola</t>
  </si>
  <si>
    <t>B07</t>
  </si>
  <si>
    <t>Verrugas de origem viral</t>
  </si>
  <si>
    <t>B08</t>
  </si>
  <si>
    <t>Outras infecções virais caracterizadas por lesões da pele e das membranas mucosas, não classificadas em outra parte</t>
  </si>
  <si>
    <t>B09</t>
  </si>
  <si>
    <t>Infecção viral não especificada caracterizada por lesões da pele e membranas mucosas</t>
  </si>
  <si>
    <t>B15</t>
  </si>
  <si>
    <t>Hepatite aguda A</t>
  </si>
  <si>
    <t>B15-B19</t>
  </si>
  <si>
    <t>B16</t>
  </si>
  <si>
    <t>Hepatite aguda B</t>
  </si>
  <si>
    <t>B17</t>
  </si>
  <si>
    <t>Outras hepatites virais agudas</t>
  </si>
  <si>
    <t>B18</t>
  </si>
  <si>
    <t>Hepatite viral crônica</t>
  </si>
  <si>
    <t>B19</t>
  </si>
  <si>
    <t>Hepatite viral não especificada</t>
  </si>
  <si>
    <t>B20</t>
  </si>
  <si>
    <t>Doença pelo vírus da imunodeficiência humana [HIV], resultando em doenças infecciosas e parasitárias</t>
  </si>
  <si>
    <t>B20-B24</t>
  </si>
  <si>
    <t>B21</t>
  </si>
  <si>
    <t>Doença pelo vírus da imunodeficiência humana [HIV], resultando em neoplasias malignas</t>
  </si>
  <si>
    <t>B22</t>
  </si>
  <si>
    <t>Doença pelo vírus da imunodeficiência humana [HIV] resultando em outras doenças especificadas</t>
  </si>
  <si>
    <t>B23</t>
  </si>
  <si>
    <t>Doença pelo vírus da imunodeficiência humana [HIV] resultando em outras doenças</t>
  </si>
  <si>
    <t>B24</t>
  </si>
  <si>
    <t>Doença pelo vírus da imunodeficiência humana [HIV] não especificada</t>
  </si>
  <si>
    <t>B25</t>
  </si>
  <si>
    <t>Doença por citomegalovírus</t>
  </si>
  <si>
    <t>B25-B34</t>
  </si>
  <si>
    <t>B26</t>
  </si>
  <si>
    <t>Caxumba [Parotidite epidêmica]</t>
  </si>
  <si>
    <t>B27</t>
  </si>
  <si>
    <t>Mononucleose infecciosa</t>
  </si>
  <si>
    <t>B30</t>
  </si>
  <si>
    <t>Conjuntivite viral</t>
  </si>
  <si>
    <t>B33</t>
  </si>
  <si>
    <t>Outras doenças por vírus não classificada em outra parte</t>
  </si>
  <si>
    <t>B34</t>
  </si>
  <si>
    <t>Doenças por vírus, de localização não especificada</t>
  </si>
  <si>
    <t>B35</t>
  </si>
  <si>
    <t>Dermatofitose</t>
  </si>
  <si>
    <t>B35-B49</t>
  </si>
  <si>
    <t>B36</t>
  </si>
  <si>
    <t>Outras micoses superficiais</t>
  </si>
  <si>
    <t>B37</t>
  </si>
  <si>
    <t>Candidíase</t>
  </si>
  <si>
    <t>B38</t>
  </si>
  <si>
    <t>Coccidioidomicose</t>
  </si>
  <si>
    <t>B39</t>
  </si>
  <si>
    <t>Histoplasmose</t>
  </si>
  <si>
    <t>B40</t>
  </si>
  <si>
    <t>Blastomicose</t>
  </si>
  <si>
    <t>B41</t>
  </si>
  <si>
    <t>Paracoccidioidomicose</t>
  </si>
  <si>
    <t>B42</t>
  </si>
  <si>
    <t>Esporotricose</t>
  </si>
  <si>
    <t>B43</t>
  </si>
  <si>
    <t>Cromomicose e abscesso feomicótico</t>
  </si>
  <si>
    <t>B44</t>
  </si>
  <si>
    <t>Aspergilose</t>
  </si>
  <si>
    <t>B45</t>
  </si>
  <si>
    <t>Criptococose</t>
  </si>
  <si>
    <t>B46</t>
  </si>
  <si>
    <t>Zigomicose</t>
  </si>
  <si>
    <t>B47</t>
  </si>
  <si>
    <t>Micetoma</t>
  </si>
  <si>
    <t>B48</t>
  </si>
  <si>
    <t>Outras micoses, não classificadas em outra parte</t>
  </si>
  <si>
    <t>B49</t>
  </si>
  <si>
    <t>Micose não especificada</t>
  </si>
  <si>
    <t>B50</t>
  </si>
  <si>
    <t>Malária por Plasmodium falciparum</t>
  </si>
  <si>
    <t>B50-B64</t>
  </si>
  <si>
    <t>B51</t>
  </si>
  <si>
    <t>Malária por Plasmodium vivax</t>
  </si>
  <si>
    <t>B52</t>
  </si>
  <si>
    <t>Malária por Plasmodium malariae</t>
  </si>
  <si>
    <t>B53</t>
  </si>
  <si>
    <t>Outras formas de malária confirmadas por exames parasitológicos</t>
  </si>
  <si>
    <t>B54</t>
  </si>
  <si>
    <t>Malária não especificada</t>
  </si>
  <si>
    <t>B55</t>
  </si>
  <si>
    <t>Leishmaniose</t>
  </si>
  <si>
    <t>B56</t>
  </si>
  <si>
    <t>Tripanossomíase africana</t>
  </si>
  <si>
    <t>B57</t>
  </si>
  <si>
    <t>Doença de Chagas</t>
  </si>
  <si>
    <t>B58</t>
  </si>
  <si>
    <t>Toxoplasmose</t>
  </si>
  <si>
    <t>B59</t>
  </si>
  <si>
    <t>Pneumocistose</t>
  </si>
  <si>
    <t>B60</t>
  </si>
  <si>
    <t>Outras doenças devidas a protozoários, não classificadas em outra parte</t>
  </si>
  <si>
    <t>B64</t>
  </si>
  <si>
    <t>Doença não especificada devida a protozoários</t>
  </si>
  <si>
    <t>B65</t>
  </si>
  <si>
    <t>Esquistossomose [bilharziose] [Schistosomíase]</t>
  </si>
  <si>
    <t>B65-B83</t>
  </si>
  <si>
    <t>B66</t>
  </si>
  <si>
    <t>Outras infestações por trematódeos</t>
  </si>
  <si>
    <t>B67</t>
  </si>
  <si>
    <t>Equinococose</t>
  </si>
  <si>
    <t>B68</t>
  </si>
  <si>
    <t>Infestação por Taenia</t>
  </si>
  <si>
    <t>B69</t>
  </si>
  <si>
    <t>Cisticercose</t>
  </si>
  <si>
    <t>B70</t>
  </si>
  <si>
    <t>Difilobotríase e esparganose</t>
  </si>
  <si>
    <t>B71</t>
  </si>
  <si>
    <t>Outras infestações por cestóides</t>
  </si>
  <si>
    <t>B72</t>
  </si>
  <si>
    <t>Dracontíase</t>
  </si>
  <si>
    <t>B73</t>
  </si>
  <si>
    <t>Oncocercose</t>
  </si>
  <si>
    <t>B74</t>
  </si>
  <si>
    <t>Filariose</t>
  </si>
  <si>
    <t>B75</t>
  </si>
  <si>
    <t>Triquinose</t>
  </si>
  <si>
    <t>B76</t>
  </si>
  <si>
    <t>Ancilostomíase</t>
  </si>
  <si>
    <t>B77</t>
  </si>
  <si>
    <t>Ascaridíase</t>
  </si>
  <si>
    <t>B78</t>
  </si>
  <si>
    <t>Estrongiloidíase</t>
  </si>
  <si>
    <t>B79</t>
  </si>
  <si>
    <t>Tricuríase</t>
  </si>
  <si>
    <t>B80</t>
  </si>
  <si>
    <t>Oxiuríase</t>
  </si>
  <si>
    <t>B81</t>
  </si>
  <si>
    <t>Outras helmintíases intestinais, não classificadas em outra parte</t>
  </si>
  <si>
    <t>B82</t>
  </si>
  <si>
    <t>Parasitose intestinal não especificada</t>
  </si>
  <si>
    <t>B83</t>
  </si>
  <si>
    <t>Outras helmintíases</t>
  </si>
  <si>
    <t>B85</t>
  </si>
  <si>
    <t>Pediculose e ftiríase</t>
  </si>
  <si>
    <t>B85-B89</t>
  </si>
  <si>
    <t>B86</t>
  </si>
  <si>
    <t>Escabiose [sarna]</t>
  </si>
  <si>
    <t>B87</t>
  </si>
  <si>
    <t>Miíase</t>
  </si>
  <si>
    <t>B88</t>
  </si>
  <si>
    <t>Outras infestações</t>
  </si>
  <si>
    <t>B89</t>
  </si>
  <si>
    <t>Doença parasitária não especificada</t>
  </si>
  <si>
    <t>B90</t>
  </si>
  <si>
    <t>Seqüelas de tuberculose</t>
  </si>
  <si>
    <t>B90-B94</t>
  </si>
  <si>
    <t>B91</t>
  </si>
  <si>
    <t>Seqüelas de poliomielite</t>
  </si>
  <si>
    <t>B92</t>
  </si>
  <si>
    <t>Seqüelas de hanseníase [lepra]</t>
  </si>
  <si>
    <t>B94</t>
  </si>
  <si>
    <t>Seqüelas de outras doenças infecciosas e parasitárias e das não especificadas</t>
  </si>
  <si>
    <t>B95</t>
  </si>
  <si>
    <t>Estreptococos e estafilococos como causa de doenças classificadas em outros capítulos</t>
  </si>
  <si>
    <t>B95-B97</t>
  </si>
  <si>
    <t>B96</t>
  </si>
  <si>
    <t>Outros agentes bacterianos, como causa de doenças classificadas em outros capítulos</t>
  </si>
  <si>
    <t>B97</t>
  </si>
  <si>
    <t>Vírus como causa de doenças classificadas em outros capítulos</t>
  </si>
  <si>
    <t>B99</t>
  </si>
  <si>
    <t>Doenças infecciosas, outras e as não especificadas</t>
  </si>
  <si>
    <t>B99-B99</t>
  </si>
  <si>
    <t>C00</t>
  </si>
  <si>
    <t>Neoplasia maligna do lábio</t>
  </si>
  <si>
    <t>C00-C14</t>
  </si>
  <si>
    <t>C01</t>
  </si>
  <si>
    <t>Neoplasia maligna da base da língua</t>
  </si>
  <si>
    <t>C02</t>
  </si>
  <si>
    <t>Neoplasia maligna de outras partes e de partes não especificadas da língua</t>
  </si>
  <si>
    <t>C03</t>
  </si>
  <si>
    <t>Neoplasia maligna da gengiva</t>
  </si>
  <si>
    <t>C04</t>
  </si>
  <si>
    <t>Neoplasia maligna do assoalho da boca</t>
  </si>
  <si>
    <t>C05</t>
  </si>
  <si>
    <t>Neoplasia maligna do palato</t>
  </si>
  <si>
    <t>C06</t>
  </si>
  <si>
    <t>Neoplasia maligna de outras partes e de partes não especificadas da boca</t>
  </si>
  <si>
    <t>C07</t>
  </si>
  <si>
    <t>Neoplasia maligna da glândula parótida</t>
  </si>
  <si>
    <t>C08</t>
  </si>
  <si>
    <t>Neoplasia maligna de outras glândulas salivares maiores e as não especificadas</t>
  </si>
  <si>
    <t>C09</t>
  </si>
  <si>
    <t>Neoplasia maligna da amígdala</t>
  </si>
  <si>
    <t>C10</t>
  </si>
  <si>
    <t>Neoplasia maligna da orofaringe</t>
  </si>
  <si>
    <t>C11</t>
  </si>
  <si>
    <t>Neoplasia maligna da nasofaringe</t>
  </si>
  <si>
    <t>C12</t>
  </si>
  <si>
    <t>Neoplasia maligna do seio piriforme</t>
  </si>
  <si>
    <t>C13</t>
  </si>
  <si>
    <t>Neoplasia maligna da hipofaringe</t>
  </si>
  <si>
    <t>C14</t>
  </si>
  <si>
    <t>Neoplasia maligna de outras localizações e de localizações mal definida, do lábio, cavidade oral e faringe</t>
  </si>
  <si>
    <t>C15</t>
  </si>
  <si>
    <t>Neoplasia maligna do esôfago</t>
  </si>
  <si>
    <t>C15-C26</t>
  </si>
  <si>
    <t>C16</t>
  </si>
  <si>
    <t>Neoplasia maligna do estômago</t>
  </si>
  <si>
    <t>C17</t>
  </si>
  <si>
    <t>Neoplasia maligna do intestino delgado</t>
  </si>
  <si>
    <t>C18</t>
  </si>
  <si>
    <t>Neoplasia maligna do cólon</t>
  </si>
  <si>
    <t>C19</t>
  </si>
  <si>
    <t>Neoplasia maligna da junção retossigmóide</t>
  </si>
  <si>
    <t>C20</t>
  </si>
  <si>
    <t>Neoplasia maligna do reto</t>
  </si>
  <si>
    <t>C21</t>
  </si>
  <si>
    <t>Neoplasia maligna do ânus e do canal anal</t>
  </si>
  <si>
    <t>C22</t>
  </si>
  <si>
    <t>Neoplasia maligna do fígado e das vias biliares intra-hepáticas</t>
  </si>
  <si>
    <t>C23</t>
  </si>
  <si>
    <t>Neoplasia maligna da vesícula biliar</t>
  </si>
  <si>
    <t>C24</t>
  </si>
  <si>
    <t>Neoplasia maligna de outras partes, e de partes não especificadas das vias biliares</t>
  </si>
  <si>
    <t>C25</t>
  </si>
  <si>
    <t>Neoplasia maligna do pâncreas</t>
  </si>
  <si>
    <t>C26</t>
  </si>
  <si>
    <t>Neoplasia maligna de outros órgãos digestivos e de localizações mal definidas no aparelho digestivo</t>
  </si>
  <si>
    <t>C30</t>
  </si>
  <si>
    <t>Neoplasia maligna da cavidade nasal e do ouvido médio</t>
  </si>
  <si>
    <t>C30-C39</t>
  </si>
  <si>
    <t>C31</t>
  </si>
  <si>
    <t>Neoplasia maligna dos seios da face</t>
  </si>
  <si>
    <t>C32</t>
  </si>
  <si>
    <t>Neoplasia maligna da laringe</t>
  </si>
  <si>
    <t>C33</t>
  </si>
  <si>
    <t>Neoplasia maligna da traquéia</t>
  </si>
  <si>
    <t>C34</t>
  </si>
  <si>
    <t>Neoplasia maligna dos brônquios e dos pulmões</t>
  </si>
  <si>
    <t>C37</t>
  </si>
  <si>
    <t>Neoplasia maligna do timo</t>
  </si>
  <si>
    <t>C38</t>
  </si>
  <si>
    <t>Neoplasia maligna do coração, mediastino e pleura</t>
  </si>
  <si>
    <t>C39</t>
  </si>
  <si>
    <t>Neoplasia maligna de outras localizações e de localizações mal definidas do aparelho respiratório e dos órgãos intratorácicos</t>
  </si>
  <si>
    <t>C40</t>
  </si>
  <si>
    <t>Neoplasia maligna dos ossos e cartilagens articulares dos membros</t>
  </si>
  <si>
    <t>C40-C41</t>
  </si>
  <si>
    <t>C41</t>
  </si>
  <si>
    <t>Neoplasia maligna dos ossos e das cartilagens articulares de outras localizações e de localizações não especificadas</t>
  </si>
  <si>
    <t>C43</t>
  </si>
  <si>
    <t>Melanoma maligno da pele</t>
  </si>
  <si>
    <t>C43-C44</t>
  </si>
  <si>
    <t>C44</t>
  </si>
  <si>
    <t>Outras neoplasias malignas da pele</t>
  </si>
  <si>
    <t>C45</t>
  </si>
  <si>
    <t>Mesotelioma</t>
  </si>
  <si>
    <t>C45-C49</t>
  </si>
  <si>
    <t>C46</t>
  </si>
  <si>
    <t>Sarcoma de Kaposi</t>
  </si>
  <si>
    <t>C47</t>
  </si>
  <si>
    <t>Neoplasia maligna dos nervos periféricos e do sistema nervoso autônomo</t>
  </si>
  <si>
    <t>C48</t>
  </si>
  <si>
    <t>Neoplasia maligna dos tecidos moles do retroperitônio e do peritônio</t>
  </si>
  <si>
    <t>C49</t>
  </si>
  <si>
    <t>Neoplasia maligna do tecido conjuntivo e de outros tecidos moles</t>
  </si>
  <si>
    <t>C50</t>
  </si>
  <si>
    <t>Neoplasia maligna da mama</t>
  </si>
  <si>
    <t>C50-C50</t>
  </si>
  <si>
    <t>C51</t>
  </si>
  <si>
    <t>Neoplasia maligna da vulva</t>
  </si>
  <si>
    <t>C51-C58</t>
  </si>
  <si>
    <t>C52</t>
  </si>
  <si>
    <t>Neoplasia maligna da vagina</t>
  </si>
  <si>
    <t>C53</t>
  </si>
  <si>
    <t>Neoplasia maligna do colo do útero</t>
  </si>
  <si>
    <t>C54</t>
  </si>
  <si>
    <t>Neoplasia maligna do corpo do útero</t>
  </si>
  <si>
    <t>C55</t>
  </si>
  <si>
    <t>Neoplasia maligna do útero, porção não especificada</t>
  </si>
  <si>
    <t>C56</t>
  </si>
  <si>
    <t>Neoplasia maligna do ovário</t>
  </si>
  <si>
    <t>C57</t>
  </si>
  <si>
    <t>Neoplasia maligna de outros órgãos genitais femininos e dos não especificados</t>
  </si>
  <si>
    <t>C58</t>
  </si>
  <si>
    <t>Neoplasia maligna da placenta</t>
  </si>
  <si>
    <t>C60</t>
  </si>
  <si>
    <t>Neoplasia maligna do pênis</t>
  </si>
  <si>
    <t>C60-C63</t>
  </si>
  <si>
    <t>C61</t>
  </si>
  <si>
    <t>Neoplasia maligna da próstata</t>
  </si>
  <si>
    <t>C62</t>
  </si>
  <si>
    <t>Neoplasia maligna dos testículos</t>
  </si>
  <si>
    <t>C63</t>
  </si>
  <si>
    <t>Neoplasia maligna de outros órgãos genitais masculinos e dos não especificados</t>
  </si>
  <si>
    <t>C64</t>
  </si>
  <si>
    <t>Neoplasia maligna do rim, exceto pelve renal</t>
  </si>
  <si>
    <t>C64-C68</t>
  </si>
  <si>
    <t>C65</t>
  </si>
  <si>
    <t>Neoplasia maligna da pelve renal</t>
  </si>
  <si>
    <t>C66</t>
  </si>
  <si>
    <t>Neoplasia maligna dos ureteres</t>
  </si>
  <si>
    <t>C67</t>
  </si>
  <si>
    <t>Neoplasia maligna da bexiga</t>
  </si>
  <si>
    <t>C68</t>
  </si>
  <si>
    <t>Neoplasia maligna de outros órgãos urinários e dos não especificados</t>
  </si>
  <si>
    <t>C69</t>
  </si>
  <si>
    <t>Neoplasia maligna do olho e anexos</t>
  </si>
  <si>
    <t>C69-C72</t>
  </si>
  <si>
    <t>C70</t>
  </si>
  <si>
    <t>Neoplasia maligna das meninges</t>
  </si>
  <si>
    <t>C71</t>
  </si>
  <si>
    <t>Neoplasia maligna do encéfalo</t>
  </si>
  <si>
    <t>C72</t>
  </si>
  <si>
    <t>Neoplasia maligna da medula espinhal, dos nervos cranianos e de outras partes do sistema nervoso central</t>
  </si>
  <si>
    <t>C73</t>
  </si>
  <si>
    <t>Neoplasia maligna da glândula tireóide</t>
  </si>
  <si>
    <t>C73-C75</t>
  </si>
  <si>
    <t>C74</t>
  </si>
  <si>
    <t>Neoplasia maligna da glândula supra-renal [Glândula adrenal]</t>
  </si>
  <si>
    <t>C75</t>
  </si>
  <si>
    <t>Neoplasia maligna de outras glândulas endócrinas e de estruturas relacionadas</t>
  </si>
  <si>
    <t>C76</t>
  </si>
  <si>
    <t>Neoplasia maligna de outras localizações e de localizações mal definidas</t>
  </si>
  <si>
    <t>C76-C80</t>
  </si>
  <si>
    <t>C77</t>
  </si>
  <si>
    <t>Neoplasia maligna secundária e não especificada dos gânglios linfáticos</t>
  </si>
  <si>
    <t>C78</t>
  </si>
  <si>
    <t>Neoplasia maligna secundária dos órgãos respiratórios e digestivos</t>
  </si>
  <si>
    <t>C79</t>
  </si>
  <si>
    <t>Neoplasia maligna secundária de outras localizações</t>
  </si>
  <si>
    <t>C80</t>
  </si>
  <si>
    <t>Neoplasia maligna, sem especificação de localização</t>
  </si>
  <si>
    <t>C81</t>
  </si>
  <si>
    <t>Doença de Hodgkin</t>
  </si>
  <si>
    <t>C81-C96</t>
  </si>
  <si>
    <t>C82</t>
  </si>
  <si>
    <t>Linfoma não-Hodgkin, folicular (nodular)</t>
  </si>
  <si>
    <t>C83</t>
  </si>
  <si>
    <t>Linfoma não-Hodgkin difuso</t>
  </si>
  <si>
    <t>C84</t>
  </si>
  <si>
    <t>Linfomas de células T cutâneas e periféricas</t>
  </si>
  <si>
    <t>C85</t>
  </si>
  <si>
    <t>Linfoma não-Hodgkin de outros tipos e de tipo não especificado</t>
  </si>
  <si>
    <t>C88</t>
  </si>
  <si>
    <t>Doenças imunoproliferativas malignas</t>
  </si>
  <si>
    <t>C90</t>
  </si>
  <si>
    <t>Mieloma múltiplo e neoplasias malignas de plasmócitos</t>
  </si>
  <si>
    <t>C91</t>
  </si>
  <si>
    <t>Leucemia linfóide</t>
  </si>
  <si>
    <t>C92</t>
  </si>
  <si>
    <t>Leucemia mielóide</t>
  </si>
  <si>
    <t>C93</t>
  </si>
  <si>
    <t>Leucemia monocítica</t>
  </si>
  <si>
    <t>C94</t>
  </si>
  <si>
    <t>Outras leucemias de células de tipo especificado</t>
  </si>
  <si>
    <t>C95</t>
  </si>
  <si>
    <t>Leucemia de tipo celular não especificado</t>
  </si>
  <si>
    <t>C96</t>
  </si>
  <si>
    <t>Outras neoplasias malignas e as não especificadas dos tecidos linfático, hematopoético e tecidos correlatos</t>
  </si>
  <si>
    <t>C97</t>
  </si>
  <si>
    <t>Neoplasias malignas de localizações múltiplas independentes (primárias)</t>
  </si>
  <si>
    <t>C97-C97</t>
  </si>
  <si>
    <t>D00</t>
  </si>
  <si>
    <t>Carcinoma in situ da cavidade oral, do esôfago e do estômago</t>
  </si>
  <si>
    <t>D00-D09</t>
  </si>
  <si>
    <t>D01</t>
  </si>
  <si>
    <t>Carcinoma in situ de outros órgãos digestivos</t>
  </si>
  <si>
    <t>D02</t>
  </si>
  <si>
    <t>Carcinoma in situ do ouvido médio e do aparelho respiratório</t>
  </si>
  <si>
    <t>D03</t>
  </si>
  <si>
    <t>Melanoma in situ</t>
  </si>
  <si>
    <t>D04</t>
  </si>
  <si>
    <t>Carcinoma in situ da pele</t>
  </si>
  <si>
    <t>D05</t>
  </si>
  <si>
    <t>Carcinoma in situ da mama</t>
  </si>
  <si>
    <t>D06</t>
  </si>
  <si>
    <t>Carcinoma in situ do colo do útero (cérvix)</t>
  </si>
  <si>
    <t>D07</t>
  </si>
  <si>
    <t>Carcinoma in situ de outros órgãos genitais e dos não especificados</t>
  </si>
  <si>
    <t>D09</t>
  </si>
  <si>
    <t>Carcinoma in situ de outras localizações e das não especificadas</t>
  </si>
  <si>
    <t>D10</t>
  </si>
  <si>
    <t>Neoplasia benigna da boca e da faringe</t>
  </si>
  <si>
    <t>D10-D36</t>
  </si>
  <si>
    <t>D11</t>
  </si>
  <si>
    <t>Neoplasia benigna de glândulas salivares maiores</t>
  </si>
  <si>
    <t>D12</t>
  </si>
  <si>
    <t>Neoplasia benigna do cólon, reto, canal anal e ânus</t>
  </si>
  <si>
    <t>D13</t>
  </si>
  <si>
    <t>Neoplasia benigna de outras partes e de partes mal definidas do aparelho digestivo</t>
  </si>
  <si>
    <t>D14</t>
  </si>
  <si>
    <t>Neoplasia benigna do ouvido médio e do aparelho respiratório</t>
  </si>
  <si>
    <t>D15</t>
  </si>
  <si>
    <t>Neoplasia benigna de outros órgãos intratorácicos e dos não especificados</t>
  </si>
  <si>
    <t>D16</t>
  </si>
  <si>
    <t>Neoplasia benigna de osso e de cartilagem articular</t>
  </si>
  <si>
    <t>D17</t>
  </si>
  <si>
    <t>Neoplasia lipomatosa benigna</t>
  </si>
  <si>
    <t>D18</t>
  </si>
  <si>
    <t>Hemangioma e linfangioma de qualquer localização</t>
  </si>
  <si>
    <t>D19</t>
  </si>
  <si>
    <t>Neoplasia benigna de tecido mesotelial</t>
  </si>
  <si>
    <t>D20</t>
  </si>
  <si>
    <t>Neoplasia benigna de tecido mole do retroperitônio e do peritônio</t>
  </si>
  <si>
    <t>D21</t>
  </si>
  <si>
    <t>Outras neoplasias benignas do tecido conjuntivo e de outros tecidos moles</t>
  </si>
  <si>
    <t>D22</t>
  </si>
  <si>
    <t>Nevos melanocíticos</t>
  </si>
  <si>
    <t>D23</t>
  </si>
  <si>
    <t>Outras neoplasias benignas da pele</t>
  </si>
  <si>
    <t>D24</t>
  </si>
  <si>
    <t>Neoplasia benigna da mama</t>
  </si>
  <si>
    <t>D25</t>
  </si>
  <si>
    <t>Leiomioma do útero</t>
  </si>
  <si>
    <t>D26</t>
  </si>
  <si>
    <t>Outras neoplasias benignas do útero</t>
  </si>
  <si>
    <t>D27</t>
  </si>
  <si>
    <t>Neoplasia benigna do ovário</t>
  </si>
  <si>
    <t>D28</t>
  </si>
  <si>
    <t>Neoplasia benigna de outros órgãos genitais femininos e de órgãos não especificados</t>
  </si>
  <si>
    <t>D29</t>
  </si>
  <si>
    <t>Neoplasia benigna dos órgãos genitais masculinos</t>
  </si>
  <si>
    <t>D30</t>
  </si>
  <si>
    <t>Neoplasia benigna dos órgãos urinários</t>
  </si>
  <si>
    <t>D31</t>
  </si>
  <si>
    <t>Neoplasia benigna do olho e anexos</t>
  </si>
  <si>
    <t>D32</t>
  </si>
  <si>
    <t>Neoplasia benigna das meninges</t>
  </si>
  <si>
    <t>D33</t>
  </si>
  <si>
    <t>Neoplasia benigna do encéfalo e de outras partes do sistema nervoso central</t>
  </si>
  <si>
    <t>D34</t>
  </si>
  <si>
    <t>Neoplasia benigna da glândula tireóide</t>
  </si>
  <si>
    <t>D35</t>
  </si>
  <si>
    <t>Neoplasia benigna de outras glândulas endócrinas e das não especificadas</t>
  </si>
  <si>
    <t>D36</t>
  </si>
  <si>
    <t>Neoplasia benigna de outras localizações e de localizações não especificadas</t>
  </si>
  <si>
    <t>D37</t>
  </si>
  <si>
    <t>Neoplasia de comportamento incerto ou desconhecido da cavidade oral e dos órgãos digestivos</t>
  </si>
  <si>
    <t>D37-D48</t>
  </si>
  <si>
    <t>D38</t>
  </si>
  <si>
    <t>Neoplasia de comportamento incerto ou desconhecido do ouvido médio e dos órgãos respiratórios e intratorácicos</t>
  </si>
  <si>
    <t>D39</t>
  </si>
  <si>
    <t>Neoplasia de comportamento incerto ou desconhecido dos órgãos genitais femininos</t>
  </si>
  <si>
    <t>D40</t>
  </si>
  <si>
    <t>Neoplasia de comportamento incerto ou desconhecido dos órgãos genitais masculinos</t>
  </si>
  <si>
    <t>D41</t>
  </si>
  <si>
    <t>Neoplasia de comportamento incerto ou desconhecido dos órgãos urinários</t>
  </si>
  <si>
    <t>D42</t>
  </si>
  <si>
    <t>Neoplasia de comportamento incerto ou desconhecido das meninges</t>
  </si>
  <si>
    <t>D43</t>
  </si>
  <si>
    <t>Neoplasia de comportamento incerto ou desconhecido do encéfalo e do sistema nervoso central</t>
  </si>
  <si>
    <t>D44</t>
  </si>
  <si>
    <t>Neoplasia de comportamento incerto ou desconhecido das glândulas endócrinas</t>
  </si>
  <si>
    <t>D45</t>
  </si>
  <si>
    <t>Policitemia vera</t>
  </si>
  <si>
    <t>D46</t>
  </si>
  <si>
    <t>Síndromes mielodisplásicas</t>
  </si>
  <si>
    <t>D47</t>
  </si>
  <si>
    <t>Outras neoplasias de comportamento incerto ou desconhecido dos tecidos linfático, hematopoético e tecidos correlatos</t>
  </si>
  <si>
    <t>D48</t>
  </si>
  <si>
    <t>Neoplasia de comportamento incerto ou desconhecido de outras localizações e de localizações não especificadas</t>
  </si>
  <si>
    <t>D50</t>
  </si>
  <si>
    <t>Anemia por deficiência de ferro</t>
  </si>
  <si>
    <t>D50-D53</t>
  </si>
  <si>
    <t>D51</t>
  </si>
  <si>
    <t>Anemia por deficiência de vitamina B12</t>
  </si>
  <si>
    <t>D52</t>
  </si>
  <si>
    <t>Anemia por deficiência de folato</t>
  </si>
  <si>
    <t>D53</t>
  </si>
  <si>
    <t>Outras anemias nutricionais</t>
  </si>
  <si>
    <t>D55</t>
  </si>
  <si>
    <t>Anemia devida a transtornos enzimáticos</t>
  </si>
  <si>
    <t>D55-D59</t>
  </si>
  <si>
    <t>D56</t>
  </si>
  <si>
    <t>Talassemia</t>
  </si>
  <si>
    <t>D57</t>
  </si>
  <si>
    <t>Transtornos falciformes</t>
  </si>
  <si>
    <t>D58</t>
  </si>
  <si>
    <t>Outras anemias hemolíticas hereditárias</t>
  </si>
  <si>
    <t>D59</t>
  </si>
  <si>
    <t>Anemia hemolítica adquirida</t>
  </si>
  <si>
    <t>D60</t>
  </si>
  <si>
    <t>Aplasia pura da série vermelha, adquirida [eritroblastopenia]</t>
  </si>
  <si>
    <t>D60-D64</t>
  </si>
  <si>
    <t>D61</t>
  </si>
  <si>
    <t>Outras anemias aplásticas</t>
  </si>
  <si>
    <t>D62</t>
  </si>
  <si>
    <t>Anemia aguda pós-hemorrágica</t>
  </si>
  <si>
    <t>D63</t>
  </si>
  <si>
    <t>Anemia em doenças crônicas classificadas em outra parte</t>
  </si>
  <si>
    <t>D64</t>
  </si>
  <si>
    <t>Outras anemias</t>
  </si>
  <si>
    <t>D65</t>
  </si>
  <si>
    <t>Coagulação intravascular disseminada [síndrome de desfibrinação]</t>
  </si>
  <si>
    <t>D65-D69</t>
  </si>
  <si>
    <t>D66</t>
  </si>
  <si>
    <t>Deficiência hereditária do fator VIII</t>
  </si>
  <si>
    <t>D67</t>
  </si>
  <si>
    <t>Deficiência hereditária do fator IX</t>
  </si>
  <si>
    <t>D68</t>
  </si>
  <si>
    <t>Outros defeitos da coagulação</t>
  </si>
  <si>
    <t>D69</t>
  </si>
  <si>
    <t>Púrpura e outras afecções hemorrágicas</t>
  </si>
  <si>
    <t>D70</t>
  </si>
  <si>
    <t>Agranulocitose</t>
  </si>
  <si>
    <t>D70-D77</t>
  </si>
  <si>
    <t>D71</t>
  </si>
  <si>
    <t>Transtornos funcionais dos neutrófilos polimorfonucleares</t>
  </si>
  <si>
    <t>D72</t>
  </si>
  <si>
    <t>Outros transtornos dos glóbulos brancos</t>
  </si>
  <si>
    <t>D73</t>
  </si>
  <si>
    <t>Doenças do baço</t>
  </si>
  <si>
    <t>D74</t>
  </si>
  <si>
    <t>Metemoglobinemia</t>
  </si>
  <si>
    <t>D75</t>
  </si>
  <si>
    <t>Outras doenças do sangue e dos órgãos hematopoéticos</t>
  </si>
  <si>
    <t>D76</t>
  </si>
  <si>
    <t>Algumas doenças que envolvem o tecido linforreticular e o sistema reticulohistiocítico</t>
  </si>
  <si>
    <t>D77</t>
  </si>
  <si>
    <t>Outros transtornos do sangue e dos órgãos hematopoéticos em doenças classificadas em outra parte</t>
  </si>
  <si>
    <t>D80</t>
  </si>
  <si>
    <t>Imunodeficiência com predominância de defeitos de anticorpos</t>
  </si>
  <si>
    <t>D80-D89</t>
  </si>
  <si>
    <t>D81</t>
  </si>
  <si>
    <t>Deficiências imunitárias combinadas</t>
  </si>
  <si>
    <t>D82</t>
  </si>
  <si>
    <t>Imunodeficiência associada com outros defeitos "major"</t>
  </si>
  <si>
    <t>D83</t>
  </si>
  <si>
    <t>Imunodeficiência comum variável</t>
  </si>
  <si>
    <t>D84</t>
  </si>
  <si>
    <t>Outras imunodeficiências</t>
  </si>
  <si>
    <t>D86</t>
  </si>
  <si>
    <t>Sarcoidose</t>
  </si>
  <si>
    <t>D89</t>
  </si>
  <si>
    <t>Outros transtornos que comprometem o mecanismo imunitário não classificados em outra parte</t>
  </si>
  <si>
    <t>E00</t>
  </si>
  <si>
    <t>Síndrome de deficiência congênita de iodo</t>
  </si>
  <si>
    <t>E00-E07</t>
  </si>
  <si>
    <t>E01</t>
  </si>
  <si>
    <t>Transtornos tireoidianos e afecções associadas, relacionados à deficiência de iodo</t>
  </si>
  <si>
    <t>E02</t>
  </si>
  <si>
    <t>Hipotireoidismo subclínico por deficiência de iodo</t>
  </si>
  <si>
    <t>E03</t>
  </si>
  <si>
    <t>Outros hipotireoidismos</t>
  </si>
  <si>
    <t>E04</t>
  </si>
  <si>
    <t>Outros bócios não-tóxicos</t>
  </si>
  <si>
    <t>E05</t>
  </si>
  <si>
    <t>Tireotoxicose [hipertireoidismo]</t>
  </si>
  <si>
    <t>E06</t>
  </si>
  <si>
    <t>Tireoidite</t>
  </si>
  <si>
    <t>E07</t>
  </si>
  <si>
    <t>Outros transtornos da tireóide</t>
  </si>
  <si>
    <t>E10</t>
  </si>
  <si>
    <t>Diabetes mellitus insulino-dependente</t>
  </si>
  <si>
    <t>E10-E14</t>
  </si>
  <si>
    <t>E11</t>
  </si>
  <si>
    <t>Diabetes mellitus não-insulino-dependente</t>
  </si>
  <si>
    <t>E12</t>
  </si>
  <si>
    <t>Diabetes mellitus relacionado com a desnutrição</t>
  </si>
  <si>
    <t>E13</t>
  </si>
  <si>
    <t>Outros tipos especificados de diabetes mellitus</t>
  </si>
  <si>
    <t>E14</t>
  </si>
  <si>
    <t>Diabetes mellitus não especificado</t>
  </si>
  <si>
    <t>E15</t>
  </si>
  <si>
    <t>Coma hipoglicêmico não-diabético</t>
  </si>
  <si>
    <t>E15-E16</t>
  </si>
  <si>
    <t>E16</t>
  </si>
  <si>
    <t>Outros transtornos da secreção pancreática interna</t>
  </si>
  <si>
    <t>E20</t>
  </si>
  <si>
    <t>Hipoparatireoidismo</t>
  </si>
  <si>
    <t>E20-E35</t>
  </si>
  <si>
    <t>E21</t>
  </si>
  <si>
    <t>Hiperparatireoidismo e outros transtornos da glândula paratireóide</t>
  </si>
  <si>
    <t>E22</t>
  </si>
  <si>
    <t>Hiperfunção da hipófise</t>
  </si>
  <si>
    <t>E23</t>
  </si>
  <si>
    <t>Hipofunção e outros transtornos da hipófise</t>
  </si>
  <si>
    <t>E24</t>
  </si>
  <si>
    <t>Síndrome de Cushing</t>
  </si>
  <si>
    <t>E25</t>
  </si>
  <si>
    <t>Transtornos adrenogenitais</t>
  </si>
  <si>
    <t>E26</t>
  </si>
  <si>
    <t>Hiperaldosteronismo</t>
  </si>
  <si>
    <t>E27</t>
  </si>
  <si>
    <t>Outros transtornos da glândula supra-renal</t>
  </si>
  <si>
    <t>E28</t>
  </si>
  <si>
    <t>Disfunção ovariana</t>
  </si>
  <si>
    <t>E29</t>
  </si>
  <si>
    <t>Disfunção testicular</t>
  </si>
  <si>
    <t>E30</t>
  </si>
  <si>
    <t>Transtornos da puberdade não classificados em outra parte</t>
  </si>
  <si>
    <t>E31</t>
  </si>
  <si>
    <t>Disfunção poliglandular</t>
  </si>
  <si>
    <t>E32</t>
  </si>
  <si>
    <t>Doenças do timo</t>
  </si>
  <si>
    <t>E34</t>
  </si>
  <si>
    <t>Outros transtornos endócrinos</t>
  </si>
  <si>
    <t>E35</t>
  </si>
  <si>
    <t>Transtornos das glândulas endócrinas em doenças classificadas em outra parte</t>
  </si>
  <si>
    <t>E40</t>
  </si>
  <si>
    <t>Kwashiorkor</t>
  </si>
  <si>
    <t>E40-E46</t>
  </si>
  <si>
    <t>E41</t>
  </si>
  <si>
    <t>Marasmo nutricional</t>
  </si>
  <si>
    <t>E42</t>
  </si>
  <si>
    <t>Kwashiorkor marasmático</t>
  </si>
  <si>
    <t>E43</t>
  </si>
  <si>
    <t>Desnutrição protéico-calórica grave não especificada</t>
  </si>
  <si>
    <t>E44</t>
  </si>
  <si>
    <t>Desnutrição protéico-calórica de graus moderado e leve</t>
  </si>
  <si>
    <t>E45</t>
  </si>
  <si>
    <t>Atraso do desenvolvimento devido à desnutrição protéico-calórica</t>
  </si>
  <si>
    <t>E46</t>
  </si>
  <si>
    <t>Desnutrição protéico-calórica não especificada</t>
  </si>
  <si>
    <t>E50</t>
  </si>
  <si>
    <t>Deficiência de vitamina A</t>
  </si>
  <si>
    <t>E50-E64</t>
  </si>
  <si>
    <t>E51</t>
  </si>
  <si>
    <t>Deficiência de tiamina</t>
  </si>
  <si>
    <t>E52</t>
  </si>
  <si>
    <t>Deficiência de niacina [pelagra]</t>
  </si>
  <si>
    <t>E53</t>
  </si>
  <si>
    <t>Deficiência de outras vitaminas do grupo B</t>
  </si>
  <si>
    <t>E54</t>
  </si>
  <si>
    <t>Deficiência de ácido ascórbico</t>
  </si>
  <si>
    <t>E55</t>
  </si>
  <si>
    <t>Deficiência de vitamina D</t>
  </si>
  <si>
    <t>E56</t>
  </si>
  <si>
    <t>Outras deficiências vitamínicas</t>
  </si>
  <si>
    <t>E58</t>
  </si>
  <si>
    <t>Deficiência de cálcio da dieta</t>
  </si>
  <si>
    <t>E59</t>
  </si>
  <si>
    <t>Deficiência de selênio da dieta</t>
  </si>
  <si>
    <t>E60</t>
  </si>
  <si>
    <t>Deficiência de zinco da dieta</t>
  </si>
  <si>
    <t>E61</t>
  </si>
  <si>
    <t>Deficiência de outros elementos nutrientes</t>
  </si>
  <si>
    <t>E63</t>
  </si>
  <si>
    <t>Outras deficiências nutricionais</t>
  </si>
  <si>
    <t>E64</t>
  </si>
  <si>
    <t>Seqüelas de desnutrição e de outras deficiências nutricionais</t>
  </si>
  <si>
    <t>E65</t>
  </si>
  <si>
    <t>Adiposidade localizada</t>
  </si>
  <si>
    <t>E65-E68</t>
  </si>
  <si>
    <t>E66</t>
  </si>
  <si>
    <t>Obesidade</t>
  </si>
  <si>
    <t>E67</t>
  </si>
  <si>
    <t>Outras formas de hiperalimentação</t>
  </si>
  <si>
    <t>E68</t>
  </si>
  <si>
    <t>Seqüelas de hiperalimentação</t>
  </si>
  <si>
    <t>E70</t>
  </si>
  <si>
    <t>Distúrbios do metabolismo de aminoácidos aromáticos</t>
  </si>
  <si>
    <t>E70-E90</t>
  </si>
  <si>
    <t>E71</t>
  </si>
  <si>
    <t>Distúrbios do metabolismo de aminoácidos de cadeia ramificada e do metabolismo dos ácidos graxos</t>
  </si>
  <si>
    <t>E72</t>
  </si>
  <si>
    <t>Outros distúrbios do metabolismo de aminoácidos</t>
  </si>
  <si>
    <t>E73</t>
  </si>
  <si>
    <t>Intolerância à lactose</t>
  </si>
  <si>
    <t>E74</t>
  </si>
  <si>
    <t>Outros distúrbios do metabolismo de carboidratos</t>
  </si>
  <si>
    <t>E75</t>
  </si>
  <si>
    <t>Distúrbios do metabolismo de esfingolípides e outros distúrbios de depósito de lípides</t>
  </si>
  <si>
    <t>E76</t>
  </si>
  <si>
    <t>Distúrbios do metabolismo do glicosaminoglicano</t>
  </si>
  <si>
    <t>E77</t>
  </si>
  <si>
    <t>Distúrbios do metabolismo de glicoproteínas</t>
  </si>
  <si>
    <t>E78</t>
  </si>
  <si>
    <t>Distúrbios do metabolismo de lipoproteínas e outras lipidemias</t>
  </si>
  <si>
    <t>E79</t>
  </si>
  <si>
    <t>Distúrbios do metabolismo de purina e pirimidina</t>
  </si>
  <si>
    <t>E80</t>
  </si>
  <si>
    <t>Distúrbios do metabolismo da porfirina e da bilirrubina</t>
  </si>
  <si>
    <t>E83</t>
  </si>
  <si>
    <t>Distúrbios do metabolismo de minerais</t>
  </si>
  <si>
    <t>E84</t>
  </si>
  <si>
    <t>Fibrose cística</t>
  </si>
  <si>
    <t>E85</t>
  </si>
  <si>
    <t>Amiloidose</t>
  </si>
  <si>
    <t>E86</t>
  </si>
  <si>
    <t>Depleção de volume</t>
  </si>
  <si>
    <t>E87</t>
  </si>
  <si>
    <t>Outros transtornos do equilíbrio hidroeletrolítico e ácido-básico</t>
  </si>
  <si>
    <t>E88</t>
  </si>
  <si>
    <t>Outros distúrbios metabólicos</t>
  </si>
  <si>
    <t>E89</t>
  </si>
  <si>
    <t>Transtornos endócrinos e metabólicos pós-procedimentos, não classificados em outra parte</t>
  </si>
  <si>
    <t>E90</t>
  </si>
  <si>
    <t>Transtornos nutricionais e metabólicos em doenças classificadas em outra parte</t>
  </si>
  <si>
    <t>F00</t>
  </si>
  <si>
    <t>Demência na doença de Alzheimer</t>
  </si>
  <si>
    <t>F00-F09</t>
  </si>
  <si>
    <t>F01</t>
  </si>
  <si>
    <t>Demência vascular</t>
  </si>
  <si>
    <t>F02</t>
  </si>
  <si>
    <t>Demência em outras doenças classificadas em outra parte</t>
  </si>
  <si>
    <t>F03</t>
  </si>
  <si>
    <t>Demência não especificada</t>
  </si>
  <si>
    <t>F04</t>
  </si>
  <si>
    <t>Síndrome amnésica orgânica não induzida pelo álcool ou por outras substâncias psicoativas</t>
  </si>
  <si>
    <t>F05</t>
  </si>
  <si>
    <t>Delirium não induzido pelo álcool ou por outras substâncias psicoativas</t>
  </si>
  <si>
    <t>F06</t>
  </si>
  <si>
    <t>Outros transtornos mentais devidos a lesão e disfunção cerebral e a doença física</t>
  </si>
  <si>
    <t>F07</t>
  </si>
  <si>
    <t>Transtornos de personalidade e do comportamento devidos a doença, a lesão e a disfunção cerebral</t>
  </si>
  <si>
    <t>F09</t>
  </si>
  <si>
    <t>Transtorno mental orgânico ou sintomático não especificado</t>
  </si>
  <si>
    <t>F10</t>
  </si>
  <si>
    <t>Transtornos mentais e comportamentais devidos ao uso de álcool</t>
  </si>
  <si>
    <t>F10-F19</t>
  </si>
  <si>
    <t>F11</t>
  </si>
  <si>
    <t>Transtornos mentais e comportamentais devidos ao uso de opiáceos</t>
  </si>
  <si>
    <t>F12</t>
  </si>
  <si>
    <t>Transtornos mentais e comportamentais devidos ao uso de canabinóides</t>
  </si>
  <si>
    <t>F13</t>
  </si>
  <si>
    <t>Transtornos mentais e comportamentais devidos ao uso de sedativos e hipnóticos</t>
  </si>
  <si>
    <t>F14</t>
  </si>
  <si>
    <t>Transtornos mentais e comportamentais devidos ao uso da cocaína</t>
  </si>
  <si>
    <t>F15</t>
  </si>
  <si>
    <t>Transtornos mentais e comportamentais devidos ao uso de outros estimulantes, inclusive a cafeína</t>
  </si>
  <si>
    <t>F16</t>
  </si>
  <si>
    <t>Transtornos mentais e comportamentais devidos ao uso de alucinógenos</t>
  </si>
  <si>
    <t>F17</t>
  </si>
  <si>
    <t>Transtornos mentais e comportamentais devidos ao uso de fumo</t>
  </si>
  <si>
    <t>F18</t>
  </si>
  <si>
    <t>Transtornos mentais e comportamentais devidos ao uso de solventes voláteis</t>
  </si>
  <si>
    <t>F19</t>
  </si>
  <si>
    <t>Transtornos mentais e comportamentais devidos ao uso de múltiplas drogas e ao uso de outras substâncias psicoativas</t>
  </si>
  <si>
    <t>F20</t>
  </si>
  <si>
    <t>Esquizofrenia</t>
  </si>
  <si>
    <t>F20-F29</t>
  </si>
  <si>
    <t>F21</t>
  </si>
  <si>
    <t>Transtorno esquizotípico</t>
  </si>
  <si>
    <t>F22</t>
  </si>
  <si>
    <t>Transtornos delirantes persistentes</t>
  </si>
  <si>
    <t>F23</t>
  </si>
  <si>
    <t>Transtornos psicóticos agudos e transitórios</t>
  </si>
  <si>
    <t>F24</t>
  </si>
  <si>
    <t>Transtorno delirante induzido</t>
  </si>
  <si>
    <t>F25</t>
  </si>
  <si>
    <t>Transtornos esquizoafetivos</t>
  </si>
  <si>
    <t>F28</t>
  </si>
  <si>
    <t>Outros transtornos psicóticos não-orgânicos</t>
  </si>
  <si>
    <t>F29</t>
  </si>
  <si>
    <t>Psicose não-orgânica não especificada</t>
  </si>
  <si>
    <t>F30</t>
  </si>
  <si>
    <t>Episódio maníaco</t>
  </si>
  <si>
    <t>F30-F39</t>
  </si>
  <si>
    <t>F31</t>
  </si>
  <si>
    <t>Transtorno afetivo bipolar</t>
  </si>
  <si>
    <t>F32</t>
  </si>
  <si>
    <t>Episódios depressivos</t>
  </si>
  <si>
    <t>F33</t>
  </si>
  <si>
    <t>Transtorno depressivo recorrente</t>
  </si>
  <si>
    <t>F34</t>
  </si>
  <si>
    <t>Transtornos de humor [afetivos] persistentes</t>
  </si>
  <si>
    <t>F38</t>
  </si>
  <si>
    <t>Outros transtornos do humor [afetivos]</t>
  </si>
  <si>
    <t>F39</t>
  </si>
  <si>
    <t>Transtorno do humor [afetivo] não especificado</t>
  </si>
  <si>
    <t>F40</t>
  </si>
  <si>
    <t>Transtornos fóbico-ansiosos</t>
  </si>
  <si>
    <t>F40-F48</t>
  </si>
  <si>
    <t>F41</t>
  </si>
  <si>
    <t>Outros transtornos ansiosos</t>
  </si>
  <si>
    <t>F42</t>
  </si>
  <si>
    <t>Transtorno obsessivo-compulsivo</t>
  </si>
  <si>
    <t>F43</t>
  </si>
  <si>
    <t>Reações ao "stress" grave e transtornos de adaptação</t>
  </si>
  <si>
    <t>F44</t>
  </si>
  <si>
    <t>Transtornos dissociativos [de conversão]</t>
  </si>
  <si>
    <t>F45</t>
  </si>
  <si>
    <t>Transtornos somatoformes</t>
  </si>
  <si>
    <t>F48</t>
  </si>
  <si>
    <t>Outros transtornos neuróticos</t>
  </si>
  <si>
    <t>F50</t>
  </si>
  <si>
    <t>Transtornos da alimentação</t>
  </si>
  <si>
    <t>F50-F59</t>
  </si>
  <si>
    <t>F51</t>
  </si>
  <si>
    <t>Transtornos não-orgânicos do sono devidos a fatores emocionais</t>
  </si>
  <si>
    <t>F52</t>
  </si>
  <si>
    <t>Disfunção sexual, não causada por transtorno ou doença orgânica</t>
  </si>
  <si>
    <t>F53</t>
  </si>
  <si>
    <t>Transtornos mentais e comportamentais associados ao puerpério, não classificados em outra parte</t>
  </si>
  <si>
    <t>F54</t>
  </si>
  <si>
    <t>Fatores psicológicos ou comportamentais associados a doença ou a transtornos classificados em outra parte</t>
  </si>
  <si>
    <t>F55</t>
  </si>
  <si>
    <t>Abuso de substâncias que não produzem dependência</t>
  </si>
  <si>
    <t>F59</t>
  </si>
  <si>
    <t>Síndromes comportamentais associados a transtornos das funções fisiológicas e a fatores físicos, não especificadas</t>
  </si>
  <si>
    <t>F60</t>
  </si>
  <si>
    <t>Transtornos específicos da personalidade</t>
  </si>
  <si>
    <t>F60-F69</t>
  </si>
  <si>
    <t>F61</t>
  </si>
  <si>
    <t>Transtornos mistos da personalidade e outros transtornos da personalidade</t>
  </si>
  <si>
    <t>F62</t>
  </si>
  <si>
    <t>Modificações duradouras da personalidade não atribuíveis a lesão ou doença cerebral</t>
  </si>
  <si>
    <t>F63</t>
  </si>
  <si>
    <t>Transtornos dos hábitos e dos impulsos</t>
  </si>
  <si>
    <t>F64</t>
  </si>
  <si>
    <t>Transtornos da identidade sexual</t>
  </si>
  <si>
    <t>F65</t>
  </si>
  <si>
    <t>Transtornos da preferência sexual</t>
  </si>
  <si>
    <t>F66</t>
  </si>
  <si>
    <t>Transtornos psicológicos e comportamentais associados ao desenvolvimento sexual e à sua orientação</t>
  </si>
  <si>
    <t>F68</t>
  </si>
  <si>
    <t>Outros transtornos da personalidade e do comportamento do adulto</t>
  </si>
  <si>
    <t>F69</t>
  </si>
  <si>
    <t>Transtorno da personalidade e do comportamento do adulto, não especificado</t>
  </si>
  <si>
    <t>F70</t>
  </si>
  <si>
    <t>Retardo mental leve</t>
  </si>
  <si>
    <t>F70-F79</t>
  </si>
  <si>
    <t>F71</t>
  </si>
  <si>
    <t>Retardo mental moderado</t>
  </si>
  <si>
    <t>F72</t>
  </si>
  <si>
    <t>Retardo mental grave</t>
  </si>
  <si>
    <t>F73</t>
  </si>
  <si>
    <t>Retardo mental profundo</t>
  </si>
  <si>
    <t>F78</t>
  </si>
  <si>
    <t>Outro retardo mental</t>
  </si>
  <si>
    <t>F79</t>
  </si>
  <si>
    <t>Retardo mental não especificado</t>
  </si>
  <si>
    <t>F80</t>
  </si>
  <si>
    <t>Transtornos específicos do desenvolvimento da fala e da linguagem</t>
  </si>
  <si>
    <t>F80-F89</t>
  </si>
  <si>
    <t>F81</t>
  </si>
  <si>
    <t>Transtornos específicos do desenvolvimento das habilidades escolares</t>
  </si>
  <si>
    <t>F82</t>
  </si>
  <si>
    <t>Transtorno específico do desenvolvimento motor</t>
  </si>
  <si>
    <t>F83</t>
  </si>
  <si>
    <t>Transtornos específicos misto do desenvolvimento</t>
  </si>
  <si>
    <t>F84</t>
  </si>
  <si>
    <t>Transtornos globais do desenvolvimento</t>
  </si>
  <si>
    <t>F88</t>
  </si>
  <si>
    <t>Outros transtornos do desenvolvimento psicológico</t>
  </si>
  <si>
    <t>F89</t>
  </si>
  <si>
    <t>Transtorno do desenvolvimento psicológico não especificado</t>
  </si>
  <si>
    <t>F90</t>
  </si>
  <si>
    <t>Transtornos hipercinéticos</t>
  </si>
  <si>
    <t>F90-F98</t>
  </si>
  <si>
    <t>F91</t>
  </si>
  <si>
    <t>Distúrbios de conduta</t>
  </si>
  <si>
    <t>F92</t>
  </si>
  <si>
    <t>Transtornos mistos de conduta e das emoções</t>
  </si>
  <si>
    <t>F93</t>
  </si>
  <si>
    <t>Transtornos emocionais com início especificamente na infância</t>
  </si>
  <si>
    <t>F94</t>
  </si>
  <si>
    <t>Transtornos do funcionamento social com início especificamente durante a infância ou a adolescência</t>
  </si>
  <si>
    <t>F95</t>
  </si>
  <si>
    <t>Tiques</t>
  </si>
  <si>
    <t>F98</t>
  </si>
  <si>
    <t>Outros transtornos comportamentais e emocionais com início habitualmente durante a infância ou a adolescência</t>
  </si>
  <si>
    <t>F99</t>
  </si>
  <si>
    <t>Transtorno mental não especificado em outra parte</t>
  </si>
  <si>
    <t>F99-F99</t>
  </si>
  <si>
    <t>G00</t>
  </si>
  <si>
    <t>Meningite bacteriana não classificada em outra parte</t>
  </si>
  <si>
    <t>G00-G09</t>
  </si>
  <si>
    <t>G01</t>
  </si>
  <si>
    <t>Meningite em doenças bacterianas classificadas em outra parte</t>
  </si>
  <si>
    <t>G02</t>
  </si>
  <si>
    <t>Meningite em outras doenças infecciosas e parasitárias classificadas em outra parte</t>
  </si>
  <si>
    <t>G03</t>
  </si>
  <si>
    <t>Meningite devida a outras causas e a causas não especificadas</t>
  </si>
  <si>
    <t>G04</t>
  </si>
  <si>
    <t>Encefalite, mielite e encefalomielite</t>
  </si>
  <si>
    <t>G05</t>
  </si>
  <si>
    <t>Encefalite, mielite e encefalomielite em doenças classificadas em outra parte</t>
  </si>
  <si>
    <t>G06</t>
  </si>
  <si>
    <t>Abscesso e granuloma intracranianos e intra-raquidianos</t>
  </si>
  <si>
    <t>G07</t>
  </si>
  <si>
    <t>Abscesso e granuloma intracranianos e intraspinais em doenças classificadas em outra parte</t>
  </si>
  <si>
    <t>G08</t>
  </si>
  <si>
    <t>Flebite e tromboflebite intracranianas e intra-raquidianas</t>
  </si>
  <si>
    <t>G09</t>
  </si>
  <si>
    <t>Seqüelas de doenças inflamatórias do sistema nervoso central</t>
  </si>
  <si>
    <t>G10</t>
  </si>
  <si>
    <t>Doença de Huntington</t>
  </si>
  <si>
    <t>G10-G13</t>
  </si>
  <si>
    <t>G11</t>
  </si>
  <si>
    <t>Ataxia hereditária</t>
  </si>
  <si>
    <t>G12</t>
  </si>
  <si>
    <t>Atrofia muscular espinal e síndromes correlatas</t>
  </si>
  <si>
    <t>G13</t>
  </si>
  <si>
    <t>Atrofias sistêmicas que afetam principalmente o sistema nervoso central em doenças classificadas em outra parte</t>
  </si>
  <si>
    <t>G20</t>
  </si>
  <si>
    <t>Doença de Parkinson</t>
  </si>
  <si>
    <t>G20-G26</t>
  </si>
  <si>
    <t>G21</t>
  </si>
  <si>
    <t>Parkinsonismo secundário</t>
  </si>
  <si>
    <t>G22</t>
  </si>
  <si>
    <t>Parkinsonismo em doenças classificadas em outra parte</t>
  </si>
  <si>
    <t>G23</t>
  </si>
  <si>
    <t>Outras doenças degenerativas dos gânglios da base</t>
  </si>
  <si>
    <t>G24</t>
  </si>
  <si>
    <t>Distonia</t>
  </si>
  <si>
    <t>G25</t>
  </si>
  <si>
    <t>Outras doenças extrapiramidais e transtornos dos movimentos</t>
  </si>
  <si>
    <t>G26</t>
  </si>
  <si>
    <t>Doenças extrapiramidais e transtornos dos movimentos em doenças classificadas em outra parte</t>
  </si>
  <si>
    <t>G30</t>
  </si>
  <si>
    <t>Doença de Alzheimer</t>
  </si>
  <si>
    <t>G30-G32</t>
  </si>
  <si>
    <t>G31</t>
  </si>
  <si>
    <t>Outras doenças degenerativas do sistema nervoso não classificadas em outra parte</t>
  </si>
  <si>
    <t>G32</t>
  </si>
  <si>
    <t>Outros transtornos degenerativos do sistema nervoso em doenças classificadas em outra parte</t>
  </si>
  <si>
    <t>G35</t>
  </si>
  <si>
    <t>Esclerose múltipla</t>
  </si>
  <si>
    <t>G35-G37</t>
  </si>
  <si>
    <t>G36</t>
  </si>
  <si>
    <t>Outras desmielinizações disseminadas agudas</t>
  </si>
  <si>
    <t>G37</t>
  </si>
  <si>
    <t>Outras doenças desmielinizantes do sistema nervoso central</t>
  </si>
  <si>
    <t>G40</t>
  </si>
  <si>
    <t>Epilepsia</t>
  </si>
  <si>
    <t>G40-G47</t>
  </si>
  <si>
    <t>G41</t>
  </si>
  <si>
    <t>Estado de mal epiléptico</t>
  </si>
  <si>
    <t>G43</t>
  </si>
  <si>
    <t>Enxaqueca</t>
  </si>
  <si>
    <t>G44</t>
  </si>
  <si>
    <t>Outras síndromes de algias cefálicas</t>
  </si>
  <si>
    <t>G45</t>
  </si>
  <si>
    <t>Acidentes vasculares cerebrais isquêmicos transitórios e síndromes correlatas</t>
  </si>
  <si>
    <t>G46</t>
  </si>
  <si>
    <t>Síndromes vasculares cerebrais que ocorrem em doenças cerebrovasculares</t>
  </si>
  <si>
    <t>G47</t>
  </si>
  <si>
    <t>Distúrbios do sono</t>
  </si>
  <si>
    <t>G50</t>
  </si>
  <si>
    <t>Transtornos do nervo trigêmeo</t>
  </si>
  <si>
    <t>G50-G59</t>
  </si>
  <si>
    <t>G51</t>
  </si>
  <si>
    <t>Transtornos do nervo facial</t>
  </si>
  <si>
    <t>G52</t>
  </si>
  <si>
    <t>Transtornos de outros nervos cranianos</t>
  </si>
  <si>
    <t>G53</t>
  </si>
  <si>
    <t>Transtornos dos nervos cranianos em doenças classificadas em outra parte</t>
  </si>
  <si>
    <t>G54</t>
  </si>
  <si>
    <t>Transtornos das raízes e dos plexos nervosos</t>
  </si>
  <si>
    <t>G55</t>
  </si>
  <si>
    <t>Compressões das raízes e dos plexos nervosos em doenças classificadas em outra parte</t>
  </si>
  <si>
    <t>G56</t>
  </si>
  <si>
    <t>Mononeuropatias dos membros superiores</t>
  </si>
  <si>
    <t>G57</t>
  </si>
  <si>
    <t>Mononeuropatias dos membros inferiores</t>
  </si>
  <si>
    <t>G58</t>
  </si>
  <si>
    <t>Outras mononeuropatias</t>
  </si>
  <si>
    <t>G59</t>
  </si>
  <si>
    <t>Mononeuropatias em doenças classificadas em outra parte</t>
  </si>
  <si>
    <t>G60</t>
  </si>
  <si>
    <t>Neuropatia hereditária e idiopática</t>
  </si>
  <si>
    <t>G60-G64</t>
  </si>
  <si>
    <t>G61</t>
  </si>
  <si>
    <t>Polineuropatia inflamatória</t>
  </si>
  <si>
    <t>G62</t>
  </si>
  <si>
    <t>Outras polineuropatias</t>
  </si>
  <si>
    <t>G63</t>
  </si>
  <si>
    <t>Polineuropatia em doenças classificadas em outra parte</t>
  </si>
  <si>
    <t>G64</t>
  </si>
  <si>
    <t>Outros transtornos do sistema nervoso periférico</t>
  </si>
  <si>
    <t>G70</t>
  </si>
  <si>
    <t>Miastenia gravis e outros transtornos neuromusculares</t>
  </si>
  <si>
    <t>G70-G73</t>
  </si>
  <si>
    <t>G71</t>
  </si>
  <si>
    <t>Transtornos primários dos músculos</t>
  </si>
  <si>
    <t>G72</t>
  </si>
  <si>
    <t>Outras miopatias</t>
  </si>
  <si>
    <t>G73</t>
  </si>
  <si>
    <t>Transtornos da junção mioneural e dos músculos em doenças classificadas em outra parte</t>
  </si>
  <si>
    <t>G80</t>
  </si>
  <si>
    <t>Paralisia cerebral</t>
  </si>
  <si>
    <t>G80-G83</t>
  </si>
  <si>
    <t>G81</t>
  </si>
  <si>
    <t>Hemiplegia</t>
  </si>
  <si>
    <t>G82</t>
  </si>
  <si>
    <t>Paraplegia e tetraplegia</t>
  </si>
  <si>
    <t>G83</t>
  </si>
  <si>
    <t>Outras síndromes paralíticas</t>
  </si>
  <si>
    <t>G90</t>
  </si>
  <si>
    <t>Transtornos do sistema nervoso autônomo</t>
  </si>
  <si>
    <t>G90-G99</t>
  </si>
  <si>
    <t>G91</t>
  </si>
  <si>
    <t>Hidrocefalia</t>
  </si>
  <si>
    <t>G92</t>
  </si>
  <si>
    <t>Encefalopatia tóxica</t>
  </si>
  <si>
    <t>G93</t>
  </si>
  <si>
    <t>Outros transtornos do encéfalo</t>
  </si>
  <si>
    <t>G94</t>
  </si>
  <si>
    <t>Outros transtornos do encéfalo em doenças classificadas em outra parte</t>
  </si>
  <si>
    <t>G95</t>
  </si>
  <si>
    <t>Outras doenças da medula espinal</t>
  </si>
  <si>
    <t>G96</t>
  </si>
  <si>
    <t>Outros transtornos do sistema nervoso central</t>
  </si>
  <si>
    <t>G97</t>
  </si>
  <si>
    <t>Transtornos pós-procedimento do sistema nervoso não classificados em outra parte</t>
  </si>
  <si>
    <t>G98</t>
  </si>
  <si>
    <t>Outros transtornos do sistema nervoso não classificados em outra parte</t>
  </si>
  <si>
    <t>G99</t>
  </si>
  <si>
    <t>Outros transtornos do sistema nervoso em doenças classificadas em outra parte</t>
  </si>
  <si>
    <t>H00</t>
  </si>
  <si>
    <t>Hordéolo e calázio</t>
  </si>
  <si>
    <t>H00-H06</t>
  </si>
  <si>
    <t>H01</t>
  </si>
  <si>
    <t>Outras inflamações da pálpebra</t>
  </si>
  <si>
    <t>H02</t>
  </si>
  <si>
    <t>Outros transtornos da pálpebra</t>
  </si>
  <si>
    <t>H03</t>
  </si>
  <si>
    <t>Transtornos da pálpebra em doenças classificadas em outras partes</t>
  </si>
  <si>
    <t>H04</t>
  </si>
  <si>
    <t>Transtornos do aparelho lacrimal</t>
  </si>
  <si>
    <t>H05</t>
  </si>
  <si>
    <t>Transtornos da órbita</t>
  </si>
  <si>
    <t>H06</t>
  </si>
  <si>
    <t>Transtornos do aparelho lacrimal e da órbita em doenças classificadas em outra parte</t>
  </si>
  <si>
    <t>H10</t>
  </si>
  <si>
    <t>Conjuntivite</t>
  </si>
  <si>
    <t>H10-H13</t>
  </si>
  <si>
    <t>H11</t>
  </si>
  <si>
    <t>Outros transtornos da conjuntiva</t>
  </si>
  <si>
    <t>H13</t>
  </si>
  <si>
    <t>Transtornos da conjuntiva em doenças classificadas em outra parte</t>
  </si>
  <si>
    <t>H15</t>
  </si>
  <si>
    <t>Transtornos da esclerótica</t>
  </si>
  <si>
    <t>H15-H22</t>
  </si>
  <si>
    <t>H16</t>
  </si>
  <si>
    <t>Ceratite</t>
  </si>
  <si>
    <t>H17</t>
  </si>
  <si>
    <t>Cicatrizes e opacidades da córnea</t>
  </si>
  <si>
    <t>H18</t>
  </si>
  <si>
    <t>Outros transtornos da córnea</t>
  </si>
  <si>
    <t>H19</t>
  </si>
  <si>
    <t>Transtorno da esclerótica e da córnea em doenças classificadas em outra parte</t>
  </si>
  <si>
    <t>H20</t>
  </si>
  <si>
    <t>Iridociclite</t>
  </si>
  <si>
    <t>H21</t>
  </si>
  <si>
    <t>Outros transtornos da íris e do corpo ciliar</t>
  </si>
  <si>
    <t>H22</t>
  </si>
  <si>
    <t>Transtornos da íris e do corpo ciliar em doenças classificadas em outra parte</t>
  </si>
  <si>
    <t>H25</t>
  </si>
  <si>
    <t>Catarata senil</t>
  </si>
  <si>
    <t>H25-H28</t>
  </si>
  <si>
    <t>H26</t>
  </si>
  <si>
    <t>Outras cataratas</t>
  </si>
  <si>
    <t>H27</t>
  </si>
  <si>
    <t>Outros transtornos do cristalino</t>
  </si>
  <si>
    <t>H28</t>
  </si>
  <si>
    <t>Catarata e outros transtornos do cristalino em doenças classificadas em outra parte</t>
  </si>
  <si>
    <t>H30</t>
  </si>
  <si>
    <t>Inflamação coriorretiniana</t>
  </si>
  <si>
    <t>H30-H36</t>
  </si>
  <si>
    <t>H31</t>
  </si>
  <si>
    <t>Outros transtornos da coróide</t>
  </si>
  <si>
    <t>H32</t>
  </si>
  <si>
    <t>Transtornos coriorretinianos em doenças classificadas em outra parte</t>
  </si>
  <si>
    <t>H33</t>
  </si>
  <si>
    <t>Descolamentos e defeitos da retina</t>
  </si>
  <si>
    <t>H34</t>
  </si>
  <si>
    <t>Oclusões vasculares da retina</t>
  </si>
  <si>
    <t>H35</t>
  </si>
  <si>
    <t>Outros transtornos da retina</t>
  </si>
  <si>
    <t>H36</t>
  </si>
  <si>
    <t>Transtornos da retina em doenças classificadas em outra parte</t>
  </si>
  <si>
    <t>H40</t>
  </si>
  <si>
    <t>Glaucoma</t>
  </si>
  <si>
    <t>H40-H42</t>
  </si>
  <si>
    <t>H42</t>
  </si>
  <si>
    <t>Glaucoma em doenças classificadas em outra parte</t>
  </si>
  <si>
    <t>H43</t>
  </si>
  <si>
    <t>Transtornos do humor vítreo</t>
  </si>
  <si>
    <t>H43-H45</t>
  </si>
  <si>
    <t>H44</t>
  </si>
  <si>
    <t>Transtornos do globo ocular</t>
  </si>
  <si>
    <t>H45</t>
  </si>
  <si>
    <t>Transtornos do humor vítreo e do globo ocular em doenças classificadas em outra parte</t>
  </si>
  <si>
    <t>H46</t>
  </si>
  <si>
    <t>Neurite óptica</t>
  </si>
  <si>
    <t>H46-H48</t>
  </si>
  <si>
    <t>H47</t>
  </si>
  <si>
    <t>Outros transtornos do nervo óptico e das vias ópticas</t>
  </si>
  <si>
    <t>H48</t>
  </si>
  <si>
    <t>Transtornos do nervo óptico [segundo par] e das vias ópticas em doenças classificadas em outra parte</t>
  </si>
  <si>
    <t>H49</t>
  </si>
  <si>
    <t>Estrabismo paralítico</t>
  </si>
  <si>
    <t>H49-H52</t>
  </si>
  <si>
    <t>H50</t>
  </si>
  <si>
    <t>Outros estrabismos</t>
  </si>
  <si>
    <t>H51</t>
  </si>
  <si>
    <t>Outros transtornos do movimento binocular</t>
  </si>
  <si>
    <t>H52</t>
  </si>
  <si>
    <t>Transtornos da refração e da acomodação</t>
  </si>
  <si>
    <t>H53</t>
  </si>
  <si>
    <t>Distúrbios visuais</t>
  </si>
  <si>
    <t>H53-H54</t>
  </si>
  <si>
    <t>H54</t>
  </si>
  <si>
    <t>Cegueira e visão subnormal</t>
  </si>
  <si>
    <t>H55</t>
  </si>
  <si>
    <t>Nistagmo e outros movimentos irregulares do olho</t>
  </si>
  <si>
    <t>H55-H59</t>
  </si>
  <si>
    <t>H57</t>
  </si>
  <si>
    <t>Outros transtornos do olho e anexos</t>
  </si>
  <si>
    <t>H58</t>
  </si>
  <si>
    <t>Outros transtornos do olho e anexos em doenças classificadas em outra parte</t>
  </si>
  <si>
    <t>H59</t>
  </si>
  <si>
    <t>Transtornos do olho e anexos pós-procedimento não classificados em outra parte</t>
  </si>
  <si>
    <t>H60</t>
  </si>
  <si>
    <t>Otite externa</t>
  </si>
  <si>
    <t>H60-H62</t>
  </si>
  <si>
    <t>H61</t>
  </si>
  <si>
    <t>Outros transtornos do ouvido externo</t>
  </si>
  <si>
    <t>H62</t>
  </si>
  <si>
    <t>Transtornos do ouvido externo em doenças classificadas em outra parte</t>
  </si>
  <si>
    <t>H65</t>
  </si>
  <si>
    <t>Otite média não-supurativa</t>
  </si>
  <si>
    <t>H65-H75</t>
  </si>
  <si>
    <t>H66</t>
  </si>
  <si>
    <t>Otite média supurativa e as não especificadas</t>
  </si>
  <si>
    <t>H67</t>
  </si>
  <si>
    <t>Otite média em doenças classificadas em outra parte</t>
  </si>
  <si>
    <t>H68</t>
  </si>
  <si>
    <t>Salpingite e obstrução da trompa de Eustáquio</t>
  </si>
  <si>
    <t>H69</t>
  </si>
  <si>
    <t>Outros transtornos da trompa de Eustáquio</t>
  </si>
  <si>
    <t>H70</t>
  </si>
  <si>
    <t>Mastoidite e afecções correlatas</t>
  </si>
  <si>
    <t>H71</t>
  </si>
  <si>
    <t>Colesteatoma do ouvido médio</t>
  </si>
  <si>
    <t>H72</t>
  </si>
  <si>
    <t>Perfuração da membrana do tímpano</t>
  </si>
  <si>
    <t>H73</t>
  </si>
  <si>
    <t>Outros transtornos da membrana do tímpano</t>
  </si>
  <si>
    <t>H74</t>
  </si>
  <si>
    <t>Outros transtornos do ouvido médio e da mastóide</t>
  </si>
  <si>
    <t>H75</t>
  </si>
  <si>
    <t>Outros transtornos do ouvido médio e da mastóide em doenças classificadas em outra parte</t>
  </si>
  <si>
    <t>H80</t>
  </si>
  <si>
    <t>Otosclerose</t>
  </si>
  <si>
    <t>H80-H83</t>
  </si>
  <si>
    <t>H81</t>
  </si>
  <si>
    <t>Transtornos da função vestibular</t>
  </si>
  <si>
    <t>H82</t>
  </si>
  <si>
    <t>Síndromes vertiginosas em doenças classificadas em outra parte</t>
  </si>
  <si>
    <t>H83</t>
  </si>
  <si>
    <t>Outros transtornos do ouvido interno</t>
  </si>
  <si>
    <t>H90</t>
  </si>
  <si>
    <t>Perda de audição por transtorno de condução e/ou neuro-sensorial</t>
  </si>
  <si>
    <t>H90-H95</t>
  </si>
  <si>
    <t>H91</t>
  </si>
  <si>
    <t>Outras perdas de audição</t>
  </si>
  <si>
    <t>H92</t>
  </si>
  <si>
    <t>Otalgia e secreção auditiva</t>
  </si>
  <si>
    <t>H93</t>
  </si>
  <si>
    <t>Outros transtornos do ouvido não classificados em outra parte</t>
  </si>
  <si>
    <t>H94</t>
  </si>
  <si>
    <t>Outros transtornos do ouvido em doenças classificadas em outra parte</t>
  </si>
  <si>
    <t>H95</t>
  </si>
  <si>
    <t>Transtornos do ouvido e da apófise mastóide pós-procedimentos, não classificados em outra parte</t>
  </si>
  <si>
    <t>I00</t>
  </si>
  <si>
    <t>Febre reumática sem menção de comprometimento do coração</t>
  </si>
  <si>
    <t>I00-I02</t>
  </si>
  <si>
    <t>I01</t>
  </si>
  <si>
    <t>Febre reumática com comprometimento do coração</t>
  </si>
  <si>
    <t>I02</t>
  </si>
  <si>
    <t>Coréia reumática</t>
  </si>
  <si>
    <t>I05</t>
  </si>
  <si>
    <t>Doenças reumáticas da valva mitral</t>
  </si>
  <si>
    <t>I05-I09</t>
  </si>
  <si>
    <t>I06</t>
  </si>
  <si>
    <t>Doenças reumáticas da valva aórtica</t>
  </si>
  <si>
    <t>I07</t>
  </si>
  <si>
    <t>Doenças reumáticas da valva tricúspide</t>
  </si>
  <si>
    <t>I08</t>
  </si>
  <si>
    <t>Doenças de múltiplas valvas</t>
  </si>
  <si>
    <t>I09</t>
  </si>
  <si>
    <t>Outras doenças reumáticas do coração</t>
  </si>
  <si>
    <t>I10</t>
  </si>
  <si>
    <t>Hipertensão essencial (primária)</t>
  </si>
  <si>
    <t>I10-I15</t>
  </si>
  <si>
    <t>I11</t>
  </si>
  <si>
    <t>Doença cardíaca hipertensiva</t>
  </si>
  <si>
    <t>I12</t>
  </si>
  <si>
    <t>Doença renal hipertensiva</t>
  </si>
  <si>
    <t>I13</t>
  </si>
  <si>
    <t>Doença cardíaca e renal hipertensiva</t>
  </si>
  <si>
    <t>I15</t>
  </si>
  <si>
    <t>Hipertensão secundária</t>
  </si>
  <si>
    <t>I20</t>
  </si>
  <si>
    <t>Angina pectoris</t>
  </si>
  <si>
    <t>I20-I25</t>
  </si>
  <si>
    <t>I21</t>
  </si>
  <si>
    <t>Infarto agudo do miocárdio</t>
  </si>
  <si>
    <t>I22</t>
  </si>
  <si>
    <t>Infarto do miocárdio recorrente</t>
  </si>
  <si>
    <t>I23</t>
  </si>
  <si>
    <t>Algumas complicações atuais subseqüentes ao infarto agudo do miocárdio</t>
  </si>
  <si>
    <t>I24</t>
  </si>
  <si>
    <t>Outras doenças isquêmicas agudas do coração</t>
  </si>
  <si>
    <t>I25</t>
  </si>
  <si>
    <t>Doença isquêmica crônica do coração</t>
  </si>
  <si>
    <t>I26</t>
  </si>
  <si>
    <t>Embolia pulmonar</t>
  </si>
  <si>
    <t>I26-I28</t>
  </si>
  <si>
    <t>I27</t>
  </si>
  <si>
    <t>Outras formas de doença cardíaca pulmonar</t>
  </si>
  <si>
    <t>I28</t>
  </si>
  <si>
    <t>Outras doenças dos vasos pulmonares</t>
  </si>
  <si>
    <t>I30</t>
  </si>
  <si>
    <t>Pericardite aguda</t>
  </si>
  <si>
    <t>I30-I52</t>
  </si>
  <si>
    <t>I31</t>
  </si>
  <si>
    <t>Outras doenças do pericárdio</t>
  </si>
  <si>
    <t>I32</t>
  </si>
  <si>
    <t>Pericardite em doenças classificadas em outra parte</t>
  </si>
  <si>
    <t>I33</t>
  </si>
  <si>
    <t>Endocardite aguda e subaguda</t>
  </si>
  <si>
    <t>I34</t>
  </si>
  <si>
    <t>Transtornos não-reumáticos da valva mitral</t>
  </si>
  <si>
    <t>I35</t>
  </si>
  <si>
    <t>Transtornos não-reumáticos da valva aórtica</t>
  </si>
  <si>
    <t>I36</t>
  </si>
  <si>
    <t>Transtornos não-reumáticos da valva tricúspide</t>
  </si>
  <si>
    <t>I37</t>
  </si>
  <si>
    <t>Transtornos da valva pulmonar</t>
  </si>
  <si>
    <t>I38</t>
  </si>
  <si>
    <t>Endocardite de valva não especificada</t>
  </si>
  <si>
    <t>I39</t>
  </si>
  <si>
    <t>Endocardite e transtornos valvulares cardíacos em doenças classificadas em outra parte</t>
  </si>
  <si>
    <t>I40</t>
  </si>
  <si>
    <t>Miocardite aguda</t>
  </si>
  <si>
    <t>I41</t>
  </si>
  <si>
    <t>Miocardite em doenças classificadas em outra parte</t>
  </si>
  <si>
    <t>I42</t>
  </si>
  <si>
    <t>Cardiomiopatias</t>
  </si>
  <si>
    <t>I43</t>
  </si>
  <si>
    <t>Cardiomiopatia em doenças classificadas em outra parte</t>
  </si>
  <si>
    <t>I44</t>
  </si>
  <si>
    <t>Bloqueio atrioventricular e do ramo esquerdo</t>
  </si>
  <si>
    <t>I45</t>
  </si>
  <si>
    <t>Outros transtornos de condução</t>
  </si>
  <si>
    <t>I46</t>
  </si>
  <si>
    <t>Parada cardíaca</t>
  </si>
  <si>
    <t>I47</t>
  </si>
  <si>
    <t>Taquicardia paroxística</t>
  </si>
  <si>
    <t>I48</t>
  </si>
  <si>
    <t>Flutter e fibrilação atrial</t>
  </si>
  <si>
    <t>I49</t>
  </si>
  <si>
    <t>Outras arritmias cardíacas</t>
  </si>
  <si>
    <t>I50</t>
  </si>
  <si>
    <t>Insuficiência cardíaca</t>
  </si>
  <si>
    <t>I51</t>
  </si>
  <si>
    <t>Complicações de cardiopatias e doenças cardíacas mal definidas</t>
  </si>
  <si>
    <t>I52</t>
  </si>
  <si>
    <t>Outras afecções cardíacas em doenças classificadas em outra parte</t>
  </si>
  <si>
    <t>I60</t>
  </si>
  <si>
    <t>Hemorragia subaracnóide</t>
  </si>
  <si>
    <t>I60-I69</t>
  </si>
  <si>
    <t>I61</t>
  </si>
  <si>
    <t>Hemorragia intracerebral</t>
  </si>
  <si>
    <t>I62</t>
  </si>
  <si>
    <t>Outras hemorragias intracranianas não-traumáticas</t>
  </si>
  <si>
    <t>I63</t>
  </si>
  <si>
    <t>Infarto cerebral</t>
  </si>
  <si>
    <t>I64</t>
  </si>
  <si>
    <t>Acidente vascular cerebral, não especificado como hemorrágico ou isquêmico</t>
  </si>
  <si>
    <t>I65</t>
  </si>
  <si>
    <t>Oclusão e estenose de artérias pré-cerebrais que não resultam em infarto cerebral</t>
  </si>
  <si>
    <t>I66</t>
  </si>
  <si>
    <t>Oclusão e estenose de artérias cerebrais que não resultam em infarto cerebral</t>
  </si>
  <si>
    <t>I67</t>
  </si>
  <si>
    <t>Outras doenças cerebrovasculares</t>
  </si>
  <si>
    <t>I68</t>
  </si>
  <si>
    <t>Transtornos cerebrovasculares em doenças classificadas em outra parte</t>
  </si>
  <si>
    <t>I69</t>
  </si>
  <si>
    <t>Seqüelas de doenças cerebrovasculares</t>
  </si>
  <si>
    <t>I70</t>
  </si>
  <si>
    <t>Aterosclerose</t>
  </si>
  <si>
    <t>I70-I79</t>
  </si>
  <si>
    <t>I71</t>
  </si>
  <si>
    <t>Aneurisma e dissecção da aorta</t>
  </si>
  <si>
    <t>I72</t>
  </si>
  <si>
    <t>Outros aneurismas</t>
  </si>
  <si>
    <t>I73</t>
  </si>
  <si>
    <t>Outras doenças vasculares periféricas</t>
  </si>
  <si>
    <t>I74</t>
  </si>
  <si>
    <t>Embolia e trombose arteriais</t>
  </si>
  <si>
    <t>I77</t>
  </si>
  <si>
    <t>Outras afecções das artérias e arteríolas</t>
  </si>
  <si>
    <t>I78</t>
  </si>
  <si>
    <t>Doenças dos capilares</t>
  </si>
  <si>
    <t>I79</t>
  </si>
  <si>
    <t>Transtornos das artérias, das arteríolas e dos capilares em doenças classificadas em outra parte</t>
  </si>
  <si>
    <t>I80</t>
  </si>
  <si>
    <t>Flebite e tromboflebite</t>
  </si>
  <si>
    <t>I80-I89</t>
  </si>
  <si>
    <t>I81</t>
  </si>
  <si>
    <t>Trombose da veia porta</t>
  </si>
  <si>
    <t>I82</t>
  </si>
  <si>
    <t>Outra embolia e trombose venosas</t>
  </si>
  <si>
    <t>I83</t>
  </si>
  <si>
    <t>Varizes dos membros inferiores</t>
  </si>
  <si>
    <t>I84</t>
  </si>
  <si>
    <t>Hemorróidas</t>
  </si>
  <si>
    <t>I85</t>
  </si>
  <si>
    <t>Varizes esofagianas</t>
  </si>
  <si>
    <t>I86</t>
  </si>
  <si>
    <t>Varizes de outras localizações</t>
  </si>
  <si>
    <t>I87</t>
  </si>
  <si>
    <t>Outros transtornos das veias</t>
  </si>
  <si>
    <t>I88</t>
  </si>
  <si>
    <t>Linfadenite inespecífica</t>
  </si>
  <si>
    <t>I89</t>
  </si>
  <si>
    <t>Outros transtornos não-infecciosos dos vasos linfáticos e dos gânglios linfáticos</t>
  </si>
  <si>
    <t>I95</t>
  </si>
  <si>
    <t>Hipotensão</t>
  </si>
  <si>
    <t>I95-I99</t>
  </si>
  <si>
    <t>I97</t>
  </si>
  <si>
    <t>Transtornos do aparelho circulatório, subseqüentes a procedimentos não classificados em outra parte</t>
  </si>
  <si>
    <t>I98</t>
  </si>
  <si>
    <t>Outros transtornos do aparelho circulatório em doenças classificadas em outra parte</t>
  </si>
  <si>
    <t>I99</t>
  </si>
  <si>
    <t>Outros transtornos do aparelho circulatório e os não especificados</t>
  </si>
  <si>
    <t>J00</t>
  </si>
  <si>
    <t>Nasofaringite aguda [resfriado comum]</t>
  </si>
  <si>
    <t>J00-J06</t>
  </si>
  <si>
    <t>J01</t>
  </si>
  <si>
    <t>Sinusite aguda</t>
  </si>
  <si>
    <t>J02</t>
  </si>
  <si>
    <t>Faringite aguda</t>
  </si>
  <si>
    <t>J03</t>
  </si>
  <si>
    <t>Amigdalite aguda</t>
  </si>
  <si>
    <t>J04</t>
  </si>
  <si>
    <t>Laringite e traqueíte agudas</t>
  </si>
  <si>
    <t>J05</t>
  </si>
  <si>
    <t>Laringite obstrutiva aguda [crupe] e epiglotite</t>
  </si>
  <si>
    <t>J06</t>
  </si>
  <si>
    <t>Infecções agudas das vias aéreas superiores de localizações múltiplas e não especificadas</t>
  </si>
  <si>
    <t>J09</t>
  </si>
  <si>
    <t>Influenza [gripe] devida a vírus identificado da gripe aviária</t>
  </si>
  <si>
    <t>J09-J18</t>
  </si>
  <si>
    <t>J10</t>
  </si>
  <si>
    <t>Influenza devida a outro vírus da influenza [gripe] identificado</t>
  </si>
  <si>
    <t>J11</t>
  </si>
  <si>
    <t>Influenza [gripe] devida a vírus não identificado</t>
  </si>
  <si>
    <t>J12</t>
  </si>
  <si>
    <t>Pneumonia viral não classificada em outra parte</t>
  </si>
  <si>
    <t>J13</t>
  </si>
  <si>
    <t>Pneumonia devida a Streptococcus pneumoniae</t>
  </si>
  <si>
    <t>J14</t>
  </si>
  <si>
    <t>Pneumonia devida a Haemophilus infuenzae</t>
  </si>
  <si>
    <t>J15</t>
  </si>
  <si>
    <t>Pneumonia bacteriana não classificada em outra parte</t>
  </si>
  <si>
    <t>J16</t>
  </si>
  <si>
    <t>Pneumonia devida a outros microorganismos infecciosos especificados não classificados em outra parte</t>
  </si>
  <si>
    <t>J17</t>
  </si>
  <si>
    <t>Pneumonia em doenças classificadas em outra parte</t>
  </si>
  <si>
    <t>J18</t>
  </si>
  <si>
    <t>Pneumonia por microorganismo não especificada</t>
  </si>
  <si>
    <t>J20</t>
  </si>
  <si>
    <t>Bronquite aguda</t>
  </si>
  <si>
    <t>J20-J22</t>
  </si>
  <si>
    <t>J21</t>
  </si>
  <si>
    <t>Bronquiolite aguda</t>
  </si>
  <si>
    <t>J22</t>
  </si>
  <si>
    <t>Infecções agudas não especificada das vias aéreas inferiores</t>
  </si>
  <si>
    <t>J30</t>
  </si>
  <si>
    <t>Rinite alérgica e vasomotora</t>
  </si>
  <si>
    <t>J30-J39</t>
  </si>
  <si>
    <t>J31</t>
  </si>
  <si>
    <t>Rinite, nasofaringite e faringite crônicas</t>
  </si>
  <si>
    <t>J32</t>
  </si>
  <si>
    <t>Sinusite crônica</t>
  </si>
  <si>
    <t>J33</t>
  </si>
  <si>
    <t>Pólipo nasal</t>
  </si>
  <si>
    <t>J34</t>
  </si>
  <si>
    <t>Outros transtornos do nariz e dos seios paranasais</t>
  </si>
  <si>
    <t>J35</t>
  </si>
  <si>
    <t>Doenças crônicas das amígdalas e das adenóides</t>
  </si>
  <si>
    <t>J36</t>
  </si>
  <si>
    <t>Abscesso periamigdaliano</t>
  </si>
  <si>
    <t>J37</t>
  </si>
  <si>
    <t>Laringite e laringotraqueíte crônicas</t>
  </si>
  <si>
    <t>J38</t>
  </si>
  <si>
    <t>Doenças das cordas vocais e da laringe não classificadas em outra parte</t>
  </si>
  <si>
    <t>J39</t>
  </si>
  <si>
    <t>Outras doenças das vias aéreas superiores</t>
  </si>
  <si>
    <t>J40</t>
  </si>
  <si>
    <t>Bronquite não especificada como aguda ou crônica</t>
  </si>
  <si>
    <t>J40-J47</t>
  </si>
  <si>
    <t>J41</t>
  </si>
  <si>
    <t>Bronquite crônica simples e a mucopurulenta</t>
  </si>
  <si>
    <t>J42</t>
  </si>
  <si>
    <t>Bronquite crônica não especificada</t>
  </si>
  <si>
    <t>J43</t>
  </si>
  <si>
    <t>Enfisema</t>
  </si>
  <si>
    <t>J44</t>
  </si>
  <si>
    <t>Outras doenças pulmonares obstrutivas crônicas</t>
  </si>
  <si>
    <t>J45</t>
  </si>
  <si>
    <t>Asma</t>
  </si>
  <si>
    <t>J46</t>
  </si>
  <si>
    <t>Estado de mal asmático</t>
  </si>
  <si>
    <t>J47</t>
  </si>
  <si>
    <t>Bronquectasia</t>
  </si>
  <si>
    <t>J60</t>
  </si>
  <si>
    <t>Pneumoconiose dos mineiros de carvão</t>
  </si>
  <si>
    <t>J60-J70</t>
  </si>
  <si>
    <t>J61</t>
  </si>
  <si>
    <t>Pneumoconiose devida a amianto [asbesto] e outras fibras minerais</t>
  </si>
  <si>
    <t>J62</t>
  </si>
  <si>
    <t>Pneumoconiose devida a poeira que contenham sílica</t>
  </si>
  <si>
    <t>J63</t>
  </si>
  <si>
    <t>Pneumoconiose devida a outras poeiras inorgânicas</t>
  </si>
  <si>
    <t>J64</t>
  </si>
  <si>
    <t>Pneumoconiose não especificada</t>
  </si>
  <si>
    <t>J65</t>
  </si>
  <si>
    <t>Pneumoconiose associada com tuberculose</t>
  </si>
  <si>
    <t>J66</t>
  </si>
  <si>
    <t>Doenças das vias aéreas devida a poeiras orgânicas específicas</t>
  </si>
  <si>
    <t>J67</t>
  </si>
  <si>
    <t>Pneumonite de hipersensibilidade devida a poeiras orgânicas</t>
  </si>
  <si>
    <t>J68</t>
  </si>
  <si>
    <t>Afecções respiratórias devidas a inalação de produtos químicos, gases, fumaças e vapores</t>
  </si>
  <si>
    <t>J69</t>
  </si>
  <si>
    <t>Pneumonite devida a sólidos e líquidos</t>
  </si>
  <si>
    <t>J70</t>
  </si>
  <si>
    <t>Afecções respiratórias devida a outros agentes externos</t>
  </si>
  <si>
    <t>J80</t>
  </si>
  <si>
    <t>Síndrome do desconforto respiratório do adulto</t>
  </si>
  <si>
    <t>J80-J84</t>
  </si>
  <si>
    <t>J81</t>
  </si>
  <si>
    <t>Edema pulmonar, não especificado de outra forma</t>
  </si>
  <si>
    <t>J82</t>
  </si>
  <si>
    <t>Eosinofilia pulmonar, não classificada em outra parte</t>
  </si>
  <si>
    <t>J84</t>
  </si>
  <si>
    <t>Outras doenças pulmonares intersticiais</t>
  </si>
  <si>
    <t>J85</t>
  </si>
  <si>
    <t>Abscesso do pulmão e do mediastino</t>
  </si>
  <si>
    <t>J85-J86</t>
  </si>
  <si>
    <t>J86</t>
  </si>
  <si>
    <t>Piotórax</t>
  </si>
  <si>
    <t>J90</t>
  </si>
  <si>
    <t>Derrame pleural não classificado em outra parte</t>
  </si>
  <si>
    <t>J90-J94</t>
  </si>
  <si>
    <t>J91</t>
  </si>
  <si>
    <t>Derrame pleural em afecções classificadas em outra parte</t>
  </si>
  <si>
    <t>J92</t>
  </si>
  <si>
    <t>Placas pleurais</t>
  </si>
  <si>
    <t>J93</t>
  </si>
  <si>
    <t>Pneumotórax</t>
  </si>
  <si>
    <t>J94</t>
  </si>
  <si>
    <t>Outras afecções pleurais</t>
  </si>
  <si>
    <t>J95</t>
  </si>
  <si>
    <t>Afecções respiratórias pós-procedimentos não classificadas em outra parte</t>
  </si>
  <si>
    <t>J95-J99</t>
  </si>
  <si>
    <t>J96</t>
  </si>
  <si>
    <t>Insuficiência respiratória não classificada de outra parte</t>
  </si>
  <si>
    <t>J98</t>
  </si>
  <si>
    <t>Outros transtornos respiratórios</t>
  </si>
  <si>
    <t>J99</t>
  </si>
  <si>
    <t>Transtornos respiratórios em doenças classificadas em outra parte</t>
  </si>
  <si>
    <t>K00</t>
  </si>
  <si>
    <t>Distúrbios do desenvolvimento e da erupção dos dentes</t>
  </si>
  <si>
    <t>K00-K14</t>
  </si>
  <si>
    <t>K01</t>
  </si>
  <si>
    <t>Dentes inclusos e impactados</t>
  </si>
  <si>
    <t>K02</t>
  </si>
  <si>
    <t>Cárie dentária</t>
  </si>
  <si>
    <t>K03</t>
  </si>
  <si>
    <t>Outras doenças dos tecidos dentários duros</t>
  </si>
  <si>
    <t>K04</t>
  </si>
  <si>
    <t>Doenças da polpa e dos tecidos periapicais</t>
  </si>
  <si>
    <t>K05</t>
  </si>
  <si>
    <t>Gengivite e doenças periodontais</t>
  </si>
  <si>
    <t>K06</t>
  </si>
  <si>
    <t>Outros transtornos da gengiva e do rebordo alveolar sem dentes</t>
  </si>
  <si>
    <t>K07</t>
  </si>
  <si>
    <t>Anomalias dentofaciais (inclusive a maloclusão)</t>
  </si>
  <si>
    <t>K08</t>
  </si>
  <si>
    <t>Outros transtornos dos dentes e de suas estruturas de sustentação</t>
  </si>
  <si>
    <t>K09</t>
  </si>
  <si>
    <t>Cistos da região bucal não classificados em outra parte</t>
  </si>
  <si>
    <t>K10</t>
  </si>
  <si>
    <t>Outras doenças dos maxilares</t>
  </si>
  <si>
    <t>K11</t>
  </si>
  <si>
    <t>Doenças das glândulas salivares</t>
  </si>
  <si>
    <t>K12</t>
  </si>
  <si>
    <t>Estomatite e lesões correlatas</t>
  </si>
  <si>
    <t>K13</t>
  </si>
  <si>
    <t>Outras doenças do lábio e da mucosa oral</t>
  </si>
  <si>
    <t>K14</t>
  </si>
  <si>
    <t>Doenças da língua</t>
  </si>
  <si>
    <t>K20</t>
  </si>
  <si>
    <t>Esofagite</t>
  </si>
  <si>
    <t>K20-K31</t>
  </si>
  <si>
    <t>K21</t>
  </si>
  <si>
    <t>Doença de refluxo gastroesofágico</t>
  </si>
  <si>
    <t>K22</t>
  </si>
  <si>
    <t>Outras doenças do esôfago</t>
  </si>
  <si>
    <t>K23</t>
  </si>
  <si>
    <t>Transtornos do esôfago em doenças classificadas em outra parte</t>
  </si>
  <si>
    <t>K25</t>
  </si>
  <si>
    <t>Úlcera gástrica</t>
  </si>
  <si>
    <t>K26</t>
  </si>
  <si>
    <t>Úlcera duodenal</t>
  </si>
  <si>
    <t>K27</t>
  </si>
  <si>
    <t>Úlcera péptica de localização não especificada</t>
  </si>
  <si>
    <t>K28</t>
  </si>
  <si>
    <t>Úlcera gastrojejunal</t>
  </si>
  <si>
    <t>K29</t>
  </si>
  <si>
    <t>Gastrite e duodenite</t>
  </si>
  <si>
    <t>K30</t>
  </si>
  <si>
    <t>Dispepsia</t>
  </si>
  <si>
    <t>K31</t>
  </si>
  <si>
    <t>Outras doenças do estômago e do duodeno</t>
  </si>
  <si>
    <t>K35</t>
  </si>
  <si>
    <t>Apendicite aguda</t>
  </si>
  <si>
    <t>K35-K38</t>
  </si>
  <si>
    <t>K36</t>
  </si>
  <si>
    <t>Outras formas de apendicite</t>
  </si>
  <si>
    <t>K37</t>
  </si>
  <si>
    <t>Apendicite, sem outras especificações</t>
  </si>
  <si>
    <t>K38</t>
  </si>
  <si>
    <t>Outras doenças do apêndice</t>
  </si>
  <si>
    <t>K40</t>
  </si>
  <si>
    <t>Hérnia inguinal</t>
  </si>
  <si>
    <t>K40-K46</t>
  </si>
  <si>
    <t>K41</t>
  </si>
  <si>
    <t>Hérnia femoral</t>
  </si>
  <si>
    <t>K42</t>
  </si>
  <si>
    <t>Hérnia umbilical</t>
  </si>
  <si>
    <t>K43</t>
  </si>
  <si>
    <t>Hérnia ventral</t>
  </si>
  <si>
    <t>K44</t>
  </si>
  <si>
    <t>Hérnia diafragmática</t>
  </si>
  <si>
    <t>K45</t>
  </si>
  <si>
    <t>Outras hérnias abdominais</t>
  </si>
  <si>
    <t>K46</t>
  </si>
  <si>
    <t>Hérnia abdominal não especificada</t>
  </si>
  <si>
    <t>K50</t>
  </si>
  <si>
    <t>Doença de Crohn [enterite regional]</t>
  </si>
  <si>
    <t>K50-K52</t>
  </si>
  <si>
    <t>K51</t>
  </si>
  <si>
    <t>Colite ulcerativa</t>
  </si>
  <si>
    <t>K52</t>
  </si>
  <si>
    <t>Outras gastroenterites e colites não-infecciosas</t>
  </si>
  <si>
    <t>K55</t>
  </si>
  <si>
    <t>Transtornos vasculares do intestino</t>
  </si>
  <si>
    <t>K55-K63</t>
  </si>
  <si>
    <t>K56</t>
  </si>
  <si>
    <t>Íleo paralítico e obstrução intestinal sem hérnia</t>
  </si>
  <si>
    <t>K57</t>
  </si>
  <si>
    <t>Doença diverticular do intestino</t>
  </si>
  <si>
    <t>K58</t>
  </si>
  <si>
    <t>Síndrome do cólon irritável</t>
  </si>
  <si>
    <t>K59</t>
  </si>
  <si>
    <t>Outros transtornos funcionais do intestino</t>
  </si>
  <si>
    <t>K60</t>
  </si>
  <si>
    <t>Fissura e fístula das regiões anal e retal</t>
  </si>
  <si>
    <t>K61</t>
  </si>
  <si>
    <t>Abscesso das regiões anal e retal</t>
  </si>
  <si>
    <t>K62</t>
  </si>
  <si>
    <t>Outras doenças do reto e do ânus</t>
  </si>
  <si>
    <t>K63</t>
  </si>
  <si>
    <t>Outras doenças do intestino</t>
  </si>
  <si>
    <t>K65</t>
  </si>
  <si>
    <t>Peritonite</t>
  </si>
  <si>
    <t>K65-K67</t>
  </si>
  <si>
    <t>K66</t>
  </si>
  <si>
    <t>Outros transtornos do peritônio</t>
  </si>
  <si>
    <t>K67</t>
  </si>
  <si>
    <t>Comprometimento do peritônio, em doenças infecciosas classificadas em outra parte</t>
  </si>
  <si>
    <t>K70</t>
  </si>
  <si>
    <t>Doença alcoólica do fígado</t>
  </si>
  <si>
    <t>K70-K77</t>
  </si>
  <si>
    <t>K71</t>
  </si>
  <si>
    <t>Doença hepática tóxica</t>
  </si>
  <si>
    <t>K72</t>
  </si>
  <si>
    <t>Insuficiência hepática não classificada em outra parte</t>
  </si>
  <si>
    <t>K73</t>
  </si>
  <si>
    <t>Hepatite crônica não classificada em outra parte</t>
  </si>
  <si>
    <t>K74</t>
  </si>
  <si>
    <t>Fibrose e cirrose hepáticas</t>
  </si>
  <si>
    <t>K75</t>
  </si>
  <si>
    <t>Outras doenças inflamatórias do fígado</t>
  </si>
  <si>
    <t>K76</t>
  </si>
  <si>
    <t>Outras doenças do fígado</t>
  </si>
  <si>
    <t>K77</t>
  </si>
  <si>
    <t>Transtornos do fígado em doenças classificadas em outra parte</t>
  </si>
  <si>
    <t>K80</t>
  </si>
  <si>
    <t>Colelitíase</t>
  </si>
  <si>
    <t>K80-K87</t>
  </si>
  <si>
    <t>K81</t>
  </si>
  <si>
    <t>Colecistite</t>
  </si>
  <si>
    <t>K82</t>
  </si>
  <si>
    <t>Outras doenças da vesícula biliar</t>
  </si>
  <si>
    <t>K83</t>
  </si>
  <si>
    <t>Outras doenças das vias biliares</t>
  </si>
  <si>
    <t>K85</t>
  </si>
  <si>
    <t>Pancreatite aguda</t>
  </si>
  <si>
    <t>K86</t>
  </si>
  <si>
    <t>Outras doenças do pâncreas</t>
  </si>
  <si>
    <t>K87</t>
  </si>
  <si>
    <t>Transtornos da vesícula biliar, das vias biliares e do pâncreas em doenças classificadas em outra parte</t>
  </si>
  <si>
    <t>K90</t>
  </si>
  <si>
    <t>Má-absorção intestinal</t>
  </si>
  <si>
    <t>K90-K93</t>
  </si>
  <si>
    <t>K91</t>
  </si>
  <si>
    <t>Transtornos do aparelho digestivo pós-procedimentos, não classificados em outra parte</t>
  </si>
  <si>
    <t>K92</t>
  </si>
  <si>
    <t>Outras doenças do aparelho digestivo</t>
  </si>
  <si>
    <t>K93</t>
  </si>
  <si>
    <t>Transtornos de outros órgãos digestivos em doenças classificadas em outra parte</t>
  </si>
  <si>
    <t>L00</t>
  </si>
  <si>
    <t>Síndrome da pele escaldada estafilocócica do recém-nascido</t>
  </si>
  <si>
    <t>L00-L08</t>
  </si>
  <si>
    <t>L01</t>
  </si>
  <si>
    <t>Impetigo</t>
  </si>
  <si>
    <t>L02</t>
  </si>
  <si>
    <t>Abscesso cutâneo, furúnculo e antraz</t>
  </si>
  <si>
    <t>L03</t>
  </si>
  <si>
    <t>Celulite (Flegmão)</t>
  </si>
  <si>
    <t>L04</t>
  </si>
  <si>
    <t>Linfadenite aguda</t>
  </si>
  <si>
    <t>L05</t>
  </si>
  <si>
    <t>Cisto pilonidal</t>
  </si>
  <si>
    <t>L08</t>
  </si>
  <si>
    <t>Outras infecções localizadas da pele e do tecido subcutâneo</t>
  </si>
  <si>
    <t>L10</t>
  </si>
  <si>
    <t>Pênfigo</t>
  </si>
  <si>
    <t>L10-L14</t>
  </si>
  <si>
    <t>L11</t>
  </si>
  <si>
    <t>Outras afecções acantolíticas</t>
  </si>
  <si>
    <t>L12</t>
  </si>
  <si>
    <t>Penfigóide</t>
  </si>
  <si>
    <t>L13</t>
  </si>
  <si>
    <t>Outras afecções bolhosas</t>
  </si>
  <si>
    <t>L14</t>
  </si>
  <si>
    <t>Afecções bolhosas em doenças classificadas em outra parte</t>
  </si>
  <si>
    <t>L20</t>
  </si>
  <si>
    <t>Dermatite atópica</t>
  </si>
  <si>
    <t>L20-L30</t>
  </si>
  <si>
    <t>L21</t>
  </si>
  <si>
    <t>Dermatite seborréica</t>
  </si>
  <si>
    <t>L22</t>
  </si>
  <si>
    <t>Dermatite das fraldas</t>
  </si>
  <si>
    <t>L23</t>
  </si>
  <si>
    <t>Dermatites alérgicas de contato</t>
  </si>
  <si>
    <t>L24</t>
  </si>
  <si>
    <t>Dermatites de contato por irritantes</t>
  </si>
  <si>
    <t>L25</t>
  </si>
  <si>
    <t>Dermatite de contato não especificada</t>
  </si>
  <si>
    <t>L26</t>
  </si>
  <si>
    <t>Dermatite esfoliativa</t>
  </si>
  <si>
    <t>L27</t>
  </si>
  <si>
    <t>Dermatite devida a substâncias de uso interno</t>
  </si>
  <si>
    <t>L28</t>
  </si>
  <si>
    <t>Líquen simples crônico e prurigo</t>
  </si>
  <si>
    <t>L29</t>
  </si>
  <si>
    <t>Prurido</t>
  </si>
  <si>
    <t>L30</t>
  </si>
  <si>
    <t>Outras dermatites</t>
  </si>
  <si>
    <t>L40</t>
  </si>
  <si>
    <t>Psoríase</t>
  </si>
  <si>
    <t>L40-L45</t>
  </si>
  <si>
    <t>L41</t>
  </si>
  <si>
    <t>Parapsoríase</t>
  </si>
  <si>
    <t>L42</t>
  </si>
  <si>
    <t>Pitiríase rósea</t>
  </si>
  <si>
    <t>L43</t>
  </si>
  <si>
    <t>Líquen plano</t>
  </si>
  <si>
    <t>L44</t>
  </si>
  <si>
    <t>Outras afecções pápulo-descamativas</t>
  </si>
  <si>
    <t>L45</t>
  </si>
  <si>
    <t>Afecções pápulo-descamativas em doenças classificadas em outra parte</t>
  </si>
  <si>
    <t>L50</t>
  </si>
  <si>
    <t>Urticária</t>
  </si>
  <si>
    <t>L50-L54</t>
  </si>
  <si>
    <t>L51</t>
  </si>
  <si>
    <t>Eritema polimorfo (eritema multiforme)</t>
  </si>
  <si>
    <t>L52</t>
  </si>
  <si>
    <t>Eritema nodoso</t>
  </si>
  <si>
    <t>L53</t>
  </si>
  <si>
    <t>Outras afecções eritematosas</t>
  </si>
  <si>
    <t>L54</t>
  </si>
  <si>
    <t>Eritema em doenças classificadas em outra parte</t>
  </si>
  <si>
    <t>L55</t>
  </si>
  <si>
    <t>Queimadura solar</t>
  </si>
  <si>
    <t>L55-L59</t>
  </si>
  <si>
    <t>L56</t>
  </si>
  <si>
    <t>Outras alterações agudas da pele devidas a radiação ultravioleta</t>
  </si>
  <si>
    <t>L57</t>
  </si>
  <si>
    <t>Alterações da pele devidas à exposição crônica à radiação não ionizante</t>
  </si>
  <si>
    <t>L58</t>
  </si>
  <si>
    <t>Radiodermatite</t>
  </si>
  <si>
    <t>L59</t>
  </si>
  <si>
    <t>Outras afecções da pele e do tecido subcutâneo relacionadas com a radiação</t>
  </si>
  <si>
    <t>L60</t>
  </si>
  <si>
    <t>Afecções das unhas</t>
  </si>
  <si>
    <t>L60-L75</t>
  </si>
  <si>
    <t>L62</t>
  </si>
  <si>
    <t>Afecções das unhas em doenças classificadas em outra parte</t>
  </si>
  <si>
    <t>L63</t>
  </si>
  <si>
    <t>Alopécia areata</t>
  </si>
  <si>
    <t>L64</t>
  </si>
  <si>
    <t>Alopécia androgênica</t>
  </si>
  <si>
    <t>L65</t>
  </si>
  <si>
    <t>Outras formas não cicatriciais da perda de cabelos ou pêlos</t>
  </si>
  <si>
    <t>L66</t>
  </si>
  <si>
    <t>Alopécia cicatricial [perda de cabelos ou pêlos, cicatricial]</t>
  </si>
  <si>
    <t>L67</t>
  </si>
  <si>
    <t>Anormalidades da cor e do pedículo dos cabelos e dos pêlos</t>
  </si>
  <si>
    <t>L68</t>
  </si>
  <si>
    <t>Hipertricose</t>
  </si>
  <si>
    <t>L70</t>
  </si>
  <si>
    <t>Acne</t>
  </si>
  <si>
    <t>L71</t>
  </si>
  <si>
    <t>Rosácea</t>
  </si>
  <si>
    <t>L72</t>
  </si>
  <si>
    <t>Cistos foliculares da pele e do tecido subcutâneo</t>
  </si>
  <si>
    <t>L73</t>
  </si>
  <si>
    <t>Outras afecções foliculares</t>
  </si>
  <si>
    <t>L74</t>
  </si>
  <si>
    <t>Afecções das glândulas sudoríparas écrinas</t>
  </si>
  <si>
    <t>L75</t>
  </si>
  <si>
    <t>Afecções das glândulas sudoríparas apócrinas</t>
  </si>
  <si>
    <t>L80</t>
  </si>
  <si>
    <t>Vitiligo</t>
  </si>
  <si>
    <t>L80-L99</t>
  </si>
  <si>
    <t>L81</t>
  </si>
  <si>
    <t>Outros transtornos da pigmentação</t>
  </si>
  <si>
    <t>L82</t>
  </si>
  <si>
    <t>Ceratose seborréica</t>
  </si>
  <si>
    <t>L83</t>
  </si>
  <si>
    <t>Acantose nigricans</t>
  </si>
  <si>
    <t>L84</t>
  </si>
  <si>
    <t>Calos e calosidades</t>
  </si>
  <si>
    <t>L85</t>
  </si>
  <si>
    <t>Outras formas de espessamento epidérmico</t>
  </si>
  <si>
    <t>L86</t>
  </si>
  <si>
    <t>Ceratodermia em doenças classificadas em outra parte</t>
  </si>
  <si>
    <t>L87</t>
  </si>
  <si>
    <t>Transtornos da eliminação transepidérmica</t>
  </si>
  <si>
    <t>L88</t>
  </si>
  <si>
    <t>Piodermite gangrenosa</t>
  </si>
  <si>
    <t>L89</t>
  </si>
  <si>
    <t>Úlcera de decúbito</t>
  </si>
  <si>
    <t>L90</t>
  </si>
  <si>
    <t>Afecções atróficas da pele</t>
  </si>
  <si>
    <t>L91</t>
  </si>
  <si>
    <t>Afecções hipertróficas da pele</t>
  </si>
  <si>
    <t>L92</t>
  </si>
  <si>
    <t>Afecções granulomatosas da pele e do tecido subcutâneo</t>
  </si>
  <si>
    <t>L93</t>
  </si>
  <si>
    <t>Lúpus eritematoso</t>
  </si>
  <si>
    <t>L94</t>
  </si>
  <si>
    <t>Outras afecções localizadas do tecido conjuntivo</t>
  </si>
  <si>
    <t>L95</t>
  </si>
  <si>
    <t>Vasculite limitada a pele não classificadas em outra parte</t>
  </si>
  <si>
    <t>L97</t>
  </si>
  <si>
    <t>Úlcera dos membros inferiores não classificada em outra parte</t>
  </si>
  <si>
    <t>L98</t>
  </si>
  <si>
    <t>Outras afecções da pele e do tecido subcutâneo não classificadas em outra parte</t>
  </si>
  <si>
    <t>L99</t>
  </si>
  <si>
    <t>Outras afecções da pele e do tecido subcutâneo em doenças classificadas em outra parte</t>
  </si>
  <si>
    <t>M00</t>
  </si>
  <si>
    <t>Artrite piogênica</t>
  </si>
  <si>
    <t>M00-M03</t>
  </si>
  <si>
    <t>M01</t>
  </si>
  <si>
    <t>Infecções diretas da articulação em doenças infecciosas e parasitárias classificadas em outra parte</t>
  </si>
  <si>
    <t>M02</t>
  </si>
  <si>
    <t>Artropatias reacionais</t>
  </si>
  <si>
    <t>M03</t>
  </si>
  <si>
    <t>Artropatias pós-infecciosas e reacionais em doenças infecciosas classificadas em outra parte</t>
  </si>
  <si>
    <t>M05</t>
  </si>
  <si>
    <t>Artrite reumatóide soro-positiva</t>
  </si>
  <si>
    <t>M05-M14</t>
  </si>
  <si>
    <t>M06</t>
  </si>
  <si>
    <t>Outras artrites reumatóides</t>
  </si>
  <si>
    <t>M07</t>
  </si>
  <si>
    <t>Artropatias psoriásicas e enteropáticas</t>
  </si>
  <si>
    <t>M08</t>
  </si>
  <si>
    <t>Artrite juvenil</t>
  </si>
  <si>
    <t>M09</t>
  </si>
  <si>
    <t>Artrite juvenil em doenças classificadas em outra parte</t>
  </si>
  <si>
    <t>M10</t>
  </si>
  <si>
    <t>Gota</t>
  </si>
  <si>
    <t>M11</t>
  </si>
  <si>
    <t>Outras artropatias por deposição de cristais</t>
  </si>
  <si>
    <t>M12</t>
  </si>
  <si>
    <t>Outras artropatias especificadas</t>
  </si>
  <si>
    <t>M13</t>
  </si>
  <si>
    <t>Outras artrites</t>
  </si>
  <si>
    <t>M14</t>
  </si>
  <si>
    <t>Artropatias em outras doenças classificadas em outra parte</t>
  </si>
  <si>
    <t>M15</t>
  </si>
  <si>
    <t>Poliartrose</t>
  </si>
  <si>
    <t>M15-M19</t>
  </si>
  <si>
    <t>M16</t>
  </si>
  <si>
    <t>Coxartrose [artrose do quadril]</t>
  </si>
  <si>
    <t>M17</t>
  </si>
  <si>
    <t>Gonartrose [artrose do joelho]</t>
  </si>
  <si>
    <t>M18</t>
  </si>
  <si>
    <t>Artrose da primeira articulação carpometacarpiana</t>
  </si>
  <si>
    <t>M19</t>
  </si>
  <si>
    <t>Outras artroses</t>
  </si>
  <si>
    <t>M20</t>
  </si>
  <si>
    <t>Deformidades adquiridas dos dedos das mãos e dos pés</t>
  </si>
  <si>
    <t>M20-M25</t>
  </si>
  <si>
    <t>M21</t>
  </si>
  <si>
    <t>Outras deformidades adquiridas dos membros</t>
  </si>
  <si>
    <t>M22</t>
  </si>
  <si>
    <t>Transtornos da rótula [patela]</t>
  </si>
  <si>
    <t>M23</t>
  </si>
  <si>
    <t>Transtornos internos dos joelhos</t>
  </si>
  <si>
    <t>M24</t>
  </si>
  <si>
    <t>Outros transtornos articulares específicos</t>
  </si>
  <si>
    <t>M25</t>
  </si>
  <si>
    <t>Outros transtornos articulares não classificados em outra parte</t>
  </si>
  <si>
    <t>M30</t>
  </si>
  <si>
    <t>Poliarterite nodosa e afecções correlatas</t>
  </si>
  <si>
    <t>M30-M36</t>
  </si>
  <si>
    <t>M31</t>
  </si>
  <si>
    <t>Outras vasculopatias necrotizantes</t>
  </si>
  <si>
    <t>M32</t>
  </si>
  <si>
    <t>Lúpus eritematoso disseminado [sistêmico]</t>
  </si>
  <si>
    <t>M33</t>
  </si>
  <si>
    <t>Dermatopoliomiosite</t>
  </si>
  <si>
    <t>M34</t>
  </si>
  <si>
    <t>Esclerose sistêmica</t>
  </si>
  <si>
    <t>M35</t>
  </si>
  <si>
    <t>Outras afecções sistêmicas do tecido conjuntivo</t>
  </si>
  <si>
    <t>M36</t>
  </si>
  <si>
    <t>Doenças sistêmicas do tecido conjuntivo em doenças classificadas em outra parte</t>
  </si>
  <si>
    <t>M40</t>
  </si>
  <si>
    <t>Cifose e lordose</t>
  </si>
  <si>
    <t>M40-M43</t>
  </si>
  <si>
    <t>M41</t>
  </si>
  <si>
    <t>Escoliose</t>
  </si>
  <si>
    <t>M42</t>
  </si>
  <si>
    <t>Osteocondrose da coluna vertebral</t>
  </si>
  <si>
    <t>M43</t>
  </si>
  <si>
    <t>Outras dorsopatias deformantes</t>
  </si>
  <si>
    <t>M45</t>
  </si>
  <si>
    <t>Espondilite ancilosante</t>
  </si>
  <si>
    <t>M45-M49</t>
  </si>
  <si>
    <t>M46</t>
  </si>
  <si>
    <t>Outras espondilopatias inflamatórias</t>
  </si>
  <si>
    <t>M47</t>
  </si>
  <si>
    <t>Espondilose</t>
  </si>
  <si>
    <t>M48</t>
  </si>
  <si>
    <t>Outras espondilopatias</t>
  </si>
  <si>
    <t>M49</t>
  </si>
  <si>
    <t>Espondilopatias em doenças classificadas em outra parte</t>
  </si>
  <si>
    <t>M50</t>
  </si>
  <si>
    <t>Transtornos dos discos cervicais</t>
  </si>
  <si>
    <t>M50-M54</t>
  </si>
  <si>
    <t>M51</t>
  </si>
  <si>
    <t>Outros transtornos de discos intervertebrais</t>
  </si>
  <si>
    <t>M53</t>
  </si>
  <si>
    <t>Outras dorsopatias não classificadas em outra parte</t>
  </si>
  <si>
    <t>M54</t>
  </si>
  <si>
    <t>Dorsalgia</t>
  </si>
  <si>
    <t>M60</t>
  </si>
  <si>
    <t>Miosite</t>
  </si>
  <si>
    <t>M60-M63</t>
  </si>
  <si>
    <t>M61</t>
  </si>
  <si>
    <t>Calcificação e ossificação do músculo</t>
  </si>
  <si>
    <t>M62</t>
  </si>
  <si>
    <t>Outros transtornos musculares</t>
  </si>
  <si>
    <t>M63</t>
  </si>
  <si>
    <t>Transtornos de músculo em doenças classificadas em outra parte</t>
  </si>
  <si>
    <t>M65</t>
  </si>
  <si>
    <t>Sinovite e tenossinovite</t>
  </si>
  <si>
    <t>M65-M68</t>
  </si>
  <si>
    <t>M66</t>
  </si>
  <si>
    <t>Ruptura espontânea de sinóvia e de tendão</t>
  </si>
  <si>
    <t>M67</t>
  </si>
  <si>
    <t>Outros transtornos das sinóvias e dos tendões</t>
  </si>
  <si>
    <t>M68</t>
  </si>
  <si>
    <t>Transtorno de sinóvias e de tendões em doenças classificadas em outra parte</t>
  </si>
  <si>
    <t>M70</t>
  </si>
  <si>
    <t>Transtornos dos tecidos moles relacionados com o uso, uso excessivo e pressão</t>
  </si>
  <si>
    <t>M70-M79</t>
  </si>
  <si>
    <t>M71</t>
  </si>
  <si>
    <t>Outras bursopatias</t>
  </si>
  <si>
    <t>M72</t>
  </si>
  <si>
    <t>Transtornos fibroblásticos</t>
  </si>
  <si>
    <t>M73</t>
  </si>
  <si>
    <t>Transtornos dos tecidos moles em doenças classificadas em outra parte</t>
  </si>
  <si>
    <t>M75</t>
  </si>
  <si>
    <t>Lesões do ombro</t>
  </si>
  <si>
    <t>M76</t>
  </si>
  <si>
    <t>Entesopatias dos membros inferiores, excluindo pé</t>
  </si>
  <si>
    <t>M77</t>
  </si>
  <si>
    <t>Outras entesopatias</t>
  </si>
  <si>
    <t>M79</t>
  </si>
  <si>
    <t>Outros transtornos dos tecidos moles, não classificados em outra parte</t>
  </si>
  <si>
    <t>M80</t>
  </si>
  <si>
    <t>Osteoporose com fratura patológica</t>
  </si>
  <si>
    <t>M80-M85</t>
  </si>
  <si>
    <t>M81</t>
  </si>
  <si>
    <t>Osteoporose sem fratura patológica</t>
  </si>
  <si>
    <t>M82</t>
  </si>
  <si>
    <t>Osteoporose em doenças classificadas em outra parte</t>
  </si>
  <si>
    <t>M83</t>
  </si>
  <si>
    <t>Osteomalácia do adulto</t>
  </si>
  <si>
    <t>M84</t>
  </si>
  <si>
    <t>Transtornos da continuidade do osso</t>
  </si>
  <si>
    <t>M85</t>
  </si>
  <si>
    <t>Outros transtornos da densidade e da estrutura ósseas</t>
  </si>
  <si>
    <t>M86</t>
  </si>
  <si>
    <t>Osteomielite</t>
  </si>
  <si>
    <t>M86-M90</t>
  </si>
  <si>
    <t>M87</t>
  </si>
  <si>
    <t>Osteonecrose</t>
  </si>
  <si>
    <t>M88</t>
  </si>
  <si>
    <t>Doença de Paget do osso (osteíte deformante)</t>
  </si>
  <si>
    <t>M89</t>
  </si>
  <si>
    <t>Outros transtornos ósseos</t>
  </si>
  <si>
    <t>M90</t>
  </si>
  <si>
    <t>Osteopatias em doenças classificadas em outra parte</t>
  </si>
  <si>
    <t>M91</t>
  </si>
  <si>
    <t>Osteocondrose juvenil do quadril e da pelve</t>
  </si>
  <si>
    <t>M91-M94</t>
  </si>
  <si>
    <t>M92</t>
  </si>
  <si>
    <t>Outras osteocondroses juvenis</t>
  </si>
  <si>
    <t>M93</t>
  </si>
  <si>
    <t>Outras osteocondropatias</t>
  </si>
  <si>
    <t>M94</t>
  </si>
  <si>
    <t>Outros transtornos das cartilagens</t>
  </si>
  <si>
    <t>M95</t>
  </si>
  <si>
    <t>Outras deformidades adquiridas do sistema osteomuscular e do tecido conjuntivo</t>
  </si>
  <si>
    <t>M95-M99</t>
  </si>
  <si>
    <t>M96</t>
  </si>
  <si>
    <t>Transtornos osteomusculares pós-procedimentos não classificados em outra parte</t>
  </si>
  <si>
    <t>M99</t>
  </si>
  <si>
    <t>Lesões biomecânicas não classificadas em outra parte</t>
  </si>
  <si>
    <t>N00</t>
  </si>
  <si>
    <t>Síndrome nefrítica aguda</t>
  </si>
  <si>
    <t>N00-N08</t>
  </si>
  <si>
    <t>N01</t>
  </si>
  <si>
    <t>Síndrome nefrítica rapidamente progressiva</t>
  </si>
  <si>
    <t>N02</t>
  </si>
  <si>
    <t>Hematúria recidivante e persistente</t>
  </si>
  <si>
    <t>N03</t>
  </si>
  <si>
    <t>Síndrome nefrítica crônica</t>
  </si>
  <si>
    <t>N04</t>
  </si>
  <si>
    <t>Síndrome nefrótica</t>
  </si>
  <si>
    <t>N05</t>
  </si>
  <si>
    <t>Síndrome nefrítica não especificada</t>
  </si>
  <si>
    <t>N06</t>
  </si>
  <si>
    <t>Proteinúria isolada com lesão morfológica especificada</t>
  </si>
  <si>
    <t>N07</t>
  </si>
  <si>
    <t>Nefropatia hereditária não classificada em outra parte</t>
  </si>
  <si>
    <t>N08</t>
  </si>
  <si>
    <t>Transtornos glomerulares em doenças classificadas em outra parte</t>
  </si>
  <si>
    <t>N10</t>
  </si>
  <si>
    <t>Nefrite túbulo-intersticial aguda</t>
  </si>
  <si>
    <t>N10-N16</t>
  </si>
  <si>
    <t>N11</t>
  </si>
  <si>
    <t>Nefrite túbulo-intersticial crônica</t>
  </si>
  <si>
    <t>N12</t>
  </si>
  <si>
    <t>Nefrite túbulo-intersticial não especificada se aguda ou crônica</t>
  </si>
  <si>
    <t>N13</t>
  </si>
  <si>
    <t>Uropatia obstrutiva e por refluxo</t>
  </si>
  <si>
    <t>N14</t>
  </si>
  <si>
    <t>Afecções tubulares e túbulo-intersticiais induzidas por drogas ou metais pesados</t>
  </si>
  <si>
    <t>N15</t>
  </si>
  <si>
    <t>Outras doenças renais túbulo-intersticiais</t>
  </si>
  <si>
    <t>N16</t>
  </si>
  <si>
    <t>Transtornos renais túbulo-intersticiais em doenças classificadas em outra parte</t>
  </si>
  <si>
    <t>N17</t>
  </si>
  <si>
    <t>Insuficiência renal aguda</t>
  </si>
  <si>
    <t>N17-N19</t>
  </si>
  <si>
    <t>N18</t>
  </si>
  <si>
    <t>Insuficiência renal crônica</t>
  </si>
  <si>
    <t>N19</t>
  </si>
  <si>
    <t>Insuficiência renal não especificada</t>
  </si>
  <si>
    <t>N20</t>
  </si>
  <si>
    <t>Calculose do rim e do ureter</t>
  </si>
  <si>
    <t>N20-N23</t>
  </si>
  <si>
    <t>N21</t>
  </si>
  <si>
    <t>Calculose do trato urinário inferior</t>
  </si>
  <si>
    <t>N22</t>
  </si>
  <si>
    <t>Calculose do trato urinário inferior em doenças classificadas em outra parte</t>
  </si>
  <si>
    <t>N23</t>
  </si>
  <si>
    <t>Cólica nefrética não especificada</t>
  </si>
  <si>
    <t>N25</t>
  </si>
  <si>
    <t>Transtornos resultantes de função renal tubular alterada</t>
  </si>
  <si>
    <t>N25-N29</t>
  </si>
  <si>
    <t>N26</t>
  </si>
  <si>
    <t>Rim contraído, não especificado</t>
  </si>
  <si>
    <t>N27</t>
  </si>
  <si>
    <t>Hipoplasia renal de causa desconhecida</t>
  </si>
  <si>
    <t>N28</t>
  </si>
  <si>
    <t>Outros transtornos do rim e do ureter não classificado em outra parte</t>
  </si>
  <si>
    <t>N29</t>
  </si>
  <si>
    <t>Outros transtornos do rim e do ureter em doenças classificadas em outra parte</t>
  </si>
  <si>
    <t>N30</t>
  </si>
  <si>
    <t>Cistite</t>
  </si>
  <si>
    <t>N30-N39</t>
  </si>
  <si>
    <t>N31</t>
  </si>
  <si>
    <t>Disfunções neuromusculares da bexiga não classificados em outra parte</t>
  </si>
  <si>
    <t>N32</t>
  </si>
  <si>
    <t>Outros transtornos da bexiga</t>
  </si>
  <si>
    <t>N33</t>
  </si>
  <si>
    <t>Transtornos da bexiga em doenças classificadas em outra parte</t>
  </si>
  <si>
    <t>N34</t>
  </si>
  <si>
    <t>Uretrite e síndrome uretral</t>
  </si>
  <si>
    <t>N35</t>
  </si>
  <si>
    <t>Estenose da uretra</t>
  </si>
  <si>
    <t>N36</t>
  </si>
  <si>
    <t>Outros transtornos da uretra</t>
  </si>
  <si>
    <t>N37</t>
  </si>
  <si>
    <t>Transtornos da uretra em doenças classificadas em outra parte</t>
  </si>
  <si>
    <t>N39</t>
  </si>
  <si>
    <t>Outros transtornos do trato urinário</t>
  </si>
  <si>
    <t>N40</t>
  </si>
  <si>
    <t>Hiperplasia da próstata</t>
  </si>
  <si>
    <t>N40-N51</t>
  </si>
  <si>
    <t>N41</t>
  </si>
  <si>
    <t>Doenças inflamatórias da próstata</t>
  </si>
  <si>
    <t>N42</t>
  </si>
  <si>
    <t>Outras afecções da próstata</t>
  </si>
  <si>
    <t>N43</t>
  </si>
  <si>
    <t>Hidrocele e espermatocele</t>
  </si>
  <si>
    <t>N44</t>
  </si>
  <si>
    <t>Torção do testículo</t>
  </si>
  <si>
    <t>N45</t>
  </si>
  <si>
    <t>Orquite e epididimite</t>
  </si>
  <si>
    <t>N46</t>
  </si>
  <si>
    <t>Infertilidade masculina</t>
  </si>
  <si>
    <t>N47</t>
  </si>
  <si>
    <t>Hipertrofia do prepúcio, fimose e parafimose</t>
  </si>
  <si>
    <t>N48</t>
  </si>
  <si>
    <t>Outros transtornos do pênis</t>
  </si>
  <si>
    <t>N49</t>
  </si>
  <si>
    <t>Transtornos inflamatórios de órgãos genitais masculinos, não classificados em outra parte</t>
  </si>
  <si>
    <t>N50</t>
  </si>
  <si>
    <t>Outros transtornos dos órgãos genitais masculinos</t>
  </si>
  <si>
    <t>N51</t>
  </si>
  <si>
    <t>Transtornos dos órgãos genitais masculinos em doenças classificadas em outra parte</t>
  </si>
  <si>
    <t>N60</t>
  </si>
  <si>
    <t>Displasias mamárias benignas</t>
  </si>
  <si>
    <t>N60-N64</t>
  </si>
  <si>
    <t>N61</t>
  </si>
  <si>
    <t>Transtornos inflamatórios da mama</t>
  </si>
  <si>
    <t>N62</t>
  </si>
  <si>
    <t>Hipertrofia da mama</t>
  </si>
  <si>
    <t>N63</t>
  </si>
  <si>
    <t>Nódulo mamário não especificado</t>
  </si>
  <si>
    <t>N64</t>
  </si>
  <si>
    <t>Outras doenças da mama</t>
  </si>
  <si>
    <t>N70</t>
  </si>
  <si>
    <t>Salpingite e ooforite</t>
  </si>
  <si>
    <t>N70-N77</t>
  </si>
  <si>
    <t>N71</t>
  </si>
  <si>
    <t>Doença inflamatória do útero, exceto o colo</t>
  </si>
  <si>
    <t>N72</t>
  </si>
  <si>
    <t>Doença inflamatória do colo do útero</t>
  </si>
  <si>
    <t>N73</t>
  </si>
  <si>
    <t>Outras doenças inflamatórias pélvicas femininas</t>
  </si>
  <si>
    <t>N74</t>
  </si>
  <si>
    <t>Transtornos inflamatórios da pelve feminina em doenças classificadas em outra parte</t>
  </si>
  <si>
    <t>N75</t>
  </si>
  <si>
    <t>Doenças da glândula de Bartholin</t>
  </si>
  <si>
    <t>N76</t>
  </si>
  <si>
    <t>Outras afecções inflamatórias da vagina e da vulva</t>
  </si>
  <si>
    <t>N77</t>
  </si>
  <si>
    <t>Ulceração e inflamação vulvovaginais em doenças classificadas em outra parte</t>
  </si>
  <si>
    <t>N80</t>
  </si>
  <si>
    <t>Endometriose</t>
  </si>
  <si>
    <t>N80-N98</t>
  </si>
  <si>
    <t>N81</t>
  </si>
  <si>
    <t>Prolapso genital feminino</t>
  </si>
  <si>
    <t>N82</t>
  </si>
  <si>
    <t>Fístulas do trato genital feminino</t>
  </si>
  <si>
    <t>N83</t>
  </si>
  <si>
    <t>Transtornos não-inflamatórios do ovário, da trompa de Falópio e do ligamento largo</t>
  </si>
  <si>
    <t>N84</t>
  </si>
  <si>
    <t>Pólipo do trato genital feminino</t>
  </si>
  <si>
    <t>N85</t>
  </si>
  <si>
    <t>Outros transtornos não-inflamatórios do útero, exceto do colo do útero</t>
  </si>
  <si>
    <t>N86</t>
  </si>
  <si>
    <t>Erosão e ectrópio do colo do útero</t>
  </si>
  <si>
    <t>N87</t>
  </si>
  <si>
    <t>Displasia do colo do útero</t>
  </si>
  <si>
    <t>N88</t>
  </si>
  <si>
    <t>Outros transtornos não-inflamatórios do colo do útero</t>
  </si>
  <si>
    <t>N89</t>
  </si>
  <si>
    <t>Outros transtornos não-inflamatórios da vagina</t>
  </si>
  <si>
    <t>N90</t>
  </si>
  <si>
    <t>Outros transtornos não-inflamatórios da vulva e do períneo</t>
  </si>
  <si>
    <t>N91</t>
  </si>
  <si>
    <t>Menstruação ausente, escassa e pouco freqüente</t>
  </si>
  <si>
    <t>N92</t>
  </si>
  <si>
    <t>Menstruação excessiva, freqüente e irregular</t>
  </si>
  <si>
    <t>N93</t>
  </si>
  <si>
    <t>Outros sangramentos anormais do útero e da vagina</t>
  </si>
  <si>
    <t>N94</t>
  </si>
  <si>
    <t>Dor e outras afecções associadas com os órgãos genitais femininos e com o ciclo menstrual</t>
  </si>
  <si>
    <t>N95</t>
  </si>
  <si>
    <t>Transtornos da menopausa e da perimenopausa</t>
  </si>
  <si>
    <t>N96</t>
  </si>
  <si>
    <t>Abortamento habitual</t>
  </si>
  <si>
    <t>N97</t>
  </si>
  <si>
    <t>Infertilidade feminina</t>
  </si>
  <si>
    <t>N98</t>
  </si>
  <si>
    <t>Complicações associadas à fecundação artificial</t>
  </si>
  <si>
    <t>N99</t>
  </si>
  <si>
    <t>Transtornos do trato geniturinário pós-procedimentos não classificados em outra parte</t>
  </si>
  <si>
    <t>N99-N99</t>
  </si>
  <si>
    <t>O00</t>
  </si>
  <si>
    <t>Gravidez ectópica</t>
  </si>
  <si>
    <t>O00-O08</t>
  </si>
  <si>
    <t>O01</t>
  </si>
  <si>
    <t>Mola hidatiforme</t>
  </si>
  <si>
    <t>O02</t>
  </si>
  <si>
    <t>Outros produtos anormais da concepção</t>
  </si>
  <si>
    <t>O03</t>
  </si>
  <si>
    <t>Aborto espontâneo</t>
  </si>
  <si>
    <t>O04</t>
  </si>
  <si>
    <t>Aborto por razões médicas e legais</t>
  </si>
  <si>
    <t>O05</t>
  </si>
  <si>
    <t>Outros tipos de aborto</t>
  </si>
  <si>
    <t>O06</t>
  </si>
  <si>
    <t>Aborto não especificado</t>
  </si>
  <si>
    <t>O07</t>
  </si>
  <si>
    <t>Falha de tentativa de aborto</t>
  </si>
  <si>
    <t>O08</t>
  </si>
  <si>
    <t>Complicações conseqüentes a aborto e gravidez ectópica ou molar</t>
  </si>
  <si>
    <t>O10</t>
  </si>
  <si>
    <t>Hipertensão pré-existente complicando a gravidez, o parto e o puerpério</t>
  </si>
  <si>
    <t>O10-O16</t>
  </si>
  <si>
    <t>O11</t>
  </si>
  <si>
    <t>Distúrbio hipertensivo pré-existente com proteinúria superposta</t>
  </si>
  <si>
    <t>O12</t>
  </si>
  <si>
    <t>Edema e proteinúria gestacionais [induzidos pela gravidez], sem hipertensão</t>
  </si>
  <si>
    <t>O13</t>
  </si>
  <si>
    <t>Hipertensão gestacional [induzida pela gravidez] sem proteinúria significativa</t>
  </si>
  <si>
    <t>O14</t>
  </si>
  <si>
    <t>Hipertensão gestacional [induzida pela gravidez] com proteinúria significativa</t>
  </si>
  <si>
    <t>O15</t>
  </si>
  <si>
    <t>Eclâmpsia</t>
  </si>
  <si>
    <t>O16</t>
  </si>
  <si>
    <t>Hipertensão materna não especificada</t>
  </si>
  <si>
    <t>O20</t>
  </si>
  <si>
    <t>Hemorragia do início da gravidez</t>
  </si>
  <si>
    <t>O20-O29</t>
  </si>
  <si>
    <t>O21</t>
  </si>
  <si>
    <t>Vômitos excessivos na gravidez</t>
  </si>
  <si>
    <t>O22</t>
  </si>
  <si>
    <t>Complicações venosas na gravidez</t>
  </si>
  <si>
    <t>O23</t>
  </si>
  <si>
    <t>Infecções do trato geniturinário na gravidez</t>
  </si>
  <si>
    <t>O24</t>
  </si>
  <si>
    <t>Diabetes mellitus na gravidez</t>
  </si>
  <si>
    <t>O25</t>
  </si>
  <si>
    <t>Desnutrição na gravidez</t>
  </si>
  <si>
    <t>O26</t>
  </si>
  <si>
    <t>Assistência materna por outras complicações ligadas predominantemente à gravidez</t>
  </si>
  <si>
    <t>O28</t>
  </si>
  <si>
    <t>Achados anormais do rastreamento ["screening"] antenatal da mãe</t>
  </si>
  <si>
    <t>O29</t>
  </si>
  <si>
    <t>Complicações de anestesia administrada durante a gravidez</t>
  </si>
  <si>
    <t>O30</t>
  </si>
  <si>
    <t>Gestação múltipla</t>
  </si>
  <si>
    <t>O30-O48</t>
  </si>
  <si>
    <t>O31</t>
  </si>
  <si>
    <t>Complicações específicas de gestação múltipla</t>
  </si>
  <si>
    <t>O32</t>
  </si>
  <si>
    <t>Assistência prestada à mãe por motivo de apresentação anormal, conhecida ou suspeitada, do feto</t>
  </si>
  <si>
    <t>O33</t>
  </si>
  <si>
    <t>Assistência prestada à mãe por uma desproporção conhecida ou suspeita</t>
  </si>
  <si>
    <t>O34</t>
  </si>
  <si>
    <t>Assistência prestada à mãe por anormalidade, conhecida ou suspeita, dos órgãos pélvicos maternos</t>
  </si>
  <si>
    <t>O35</t>
  </si>
  <si>
    <t>Assistência prestada à mãe por anormalidade e lesão fetais, conhecidas ou suspeitadas</t>
  </si>
  <si>
    <t>O36</t>
  </si>
  <si>
    <t>Assistência prestada à mãe por outros problemas fetais conhecidos ou suspeitados</t>
  </si>
  <si>
    <t>O40</t>
  </si>
  <si>
    <t>Polihidrâmnio</t>
  </si>
  <si>
    <t>O41</t>
  </si>
  <si>
    <t>Outros transtornos das membranas e do líquido amniótico</t>
  </si>
  <si>
    <t>O42</t>
  </si>
  <si>
    <t>Ruptura prematura de membranas</t>
  </si>
  <si>
    <t>O43</t>
  </si>
  <si>
    <t>Transtornos da placenta</t>
  </si>
  <si>
    <t>O44</t>
  </si>
  <si>
    <t>Placenta prévia</t>
  </si>
  <si>
    <t>O45</t>
  </si>
  <si>
    <t>Descolamento prematuro da placenta [abruptio placentae]</t>
  </si>
  <si>
    <t>O46</t>
  </si>
  <si>
    <t>Hemorragia anteparto não classificada em outra parte</t>
  </si>
  <si>
    <t>O47</t>
  </si>
  <si>
    <t>Falso trabalho de parto</t>
  </si>
  <si>
    <t>O48</t>
  </si>
  <si>
    <t>Gravidez prolongada</t>
  </si>
  <si>
    <t>O60</t>
  </si>
  <si>
    <t>Trabalho de parto pré-termo</t>
  </si>
  <si>
    <t>O60-O75</t>
  </si>
  <si>
    <t>O61</t>
  </si>
  <si>
    <t>Falha na indução do trabalho de parto</t>
  </si>
  <si>
    <t>O62</t>
  </si>
  <si>
    <t>Anormalidades da contração uterina</t>
  </si>
  <si>
    <t>O63</t>
  </si>
  <si>
    <t>Trabalho de parto prolongado</t>
  </si>
  <si>
    <t>O64</t>
  </si>
  <si>
    <t>Obstrução do trabalho de parto devida à má-posição ou má-apresentação do feto</t>
  </si>
  <si>
    <t>O65</t>
  </si>
  <si>
    <t>Obstrução do trabalho de parto devida a anormalidade pélvica da mãe</t>
  </si>
  <si>
    <t>O66</t>
  </si>
  <si>
    <t>Outras formas de obstrução do trabalho de parto</t>
  </si>
  <si>
    <t>O67</t>
  </si>
  <si>
    <t>Trabalho de parto e parto complicados por hemorragia intraparto não classificados em outra parte</t>
  </si>
  <si>
    <t>O68</t>
  </si>
  <si>
    <t>Trabalho de parto e parto complicados por sofrimento fetal</t>
  </si>
  <si>
    <t>O69</t>
  </si>
  <si>
    <t>Trabalho de parto e parto complicados por anormalidade do cordão umbilical</t>
  </si>
  <si>
    <t>O70</t>
  </si>
  <si>
    <t>Laceração do períneo durante o parto</t>
  </si>
  <si>
    <t>O71</t>
  </si>
  <si>
    <t>Outros traumatismos obstétricos</t>
  </si>
  <si>
    <t>O72</t>
  </si>
  <si>
    <t>Hemorragia pós-parto</t>
  </si>
  <si>
    <t>O73</t>
  </si>
  <si>
    <t>Retenção da placenta e das membranas, sem hemorragias</t>
  </si>
  <si>
    <t>O74</t>
  </si>
  <si>
    <t>Complicações de anestesia durante o trabalho de parto e o parto</t>
  </si>
  <si>
    <t>O75</t>
  </si>
  <si>
    <t>Outras complicações do trabalho de parto e do parto não classificadas em outra parte</t>
  </si>
  <si>
    <t>O80</t>
  </si>
  <si>
    <t>Parto único espontâneo</t>
  </si>
  <si>
    <t>O80-O84</t>
  </si>
  <si>
    <t>O81</t>
  </si>
  <si>
    <t>Parto único por fórceps ou vácuo-extrator</t>
  </si>
  <si>
    <t>O82</t>
  </si>
  <si>
    <t>Parto único por cesariana</t>
  </si>
  <si>
    <t>O83</t>
  </si>
  <si>
    <t>Outros tipos de parto único assistido</t>
  </si>
  <si>
    <t>O84</t>
  </si>
  <si>
    <t>Parto múltiplo</t>
  </si>
  <si>
    <t>O85</t>
  </si>
  <si>
    <t>Infecção puerperal</t>
  </si>
  <si>
    <t>O85-O92</t>
  </si>
  <si>
    <t>O86</t>
  </si>
  <si>
    <t>Outras infecções puerperais</t>
  </si>
  <si>
    <t>O87</t>
  </si>
  <si>
    <t>Complicações venosas no puerpério</t>
  </si>
  <si>
    <t>O88</t>
  </si>
  <si>
    <t>Embolia de origem obstétrica</t>
  </si>
  <si>
    <t>O89</t>
  </si>
  <si>
    <t>Complicações da anestesia administrada durante o puerpério</t>
  </si>
  <si>
    <t>O90</t>
  </si>
  <si>
    <t>Complicações do puerpério não classificadas em outra parte</t>
  </si>
  <si>
    <t>O91</t>
  </si>
  <si>
    <t>Infecções mamárias associadas ao parto</t>
  </si>
  <si>
    <t>O92</t>
  </si>
  <si>
    <t>Outras afecções da mama e da lactação associadas ao parto</t>
  </si>
  <si>
    <t>O94</t>
  </si>
  <si>
    <t>Seqüelas de complicações da gravidez, parto e puerpério</t>
  </si>
  <si>
    <t>O94-O99</t>
  </si>
  <si>
    <t>O95</t>
  </si>
  <si>
    <t>Morte obstétrica de causa não especificada</t>
  </si>
  <si>
    <t>O96</t>
  </si>
  <si>
    <t>Morte, por qualquer causa obstétrica, que ocorre mais de 42 dias, mas menos de 1 ano, após o parto</t>
  </si>
  <si>
    <t>O97</t>
  </si>
  <si>
    <t>Morte por seqüelas de causas obstétricas diretas</t>
  </si>
  <si>
    <t>O98</t>
  </si>
  <si>
    <t>Doenças infecciosas e parasitárias maternas classificáveis em outra parte mas que compliquem a gravidez, o parto e o puerpério</t>
  </si>
  <si>
    <t>O99</t>
  </si>
  <si>
    <t>Outras doenças da mãe, classificadas em outra parte, mas que complicam a gravidez o parto e o puerpério</t>
  </si>
  <si>
    <t>P00</t>
  </si>
  <si>
    <t>Feto e recém-nascido afetados por afecções maternas, não obrigatoriamente relacionadas com a gravidez atual</t>
  </si>
  <si>
    <t>P00-P04</t>
  </si>
  <si>
    <t>P01</t>
  </si>
  <si>
    <t>Feto e recém-nascido afetados por complicações maternas da gravidez</t>
  </si>
  <si>
    <t>P02</t>
  </si>
  <si>
    <t>Feto e recém-nascido afetados por complicações da placenta, do cordão umbilical e das membranas</t>
  </si>
  <si>
    <t>P03</t>
  </si>
  <si>
    <t>Feto e recém-nascido afetados por outras complicações do trabalho de parto e do parto</t>
  </si>
  <si>
    <t>P04</t>
  </si>
  <si>
    <t>Feto e recém-nascido afetados por influências nocivas transmitidas ao feto via placenta ou leite materno</t>
  </si>
  <si>
    <t>P05</t>
  </si>
  <si>
    <t>Crescimento fetal retardado e desnutrição fetal</t>
  </si>
  <si>
    <t>P05-P08</t>
  </si>
  <si>
    <t>P07</t>
  </si>
  <si>
    <t>Transtornos relacionados com a gestação de curta duração e peso baixo ao nascer não classificados em outra parte</t>
  </si>
  <si>
    <t>P08</t>
  </si>
  <si>
    <t>Transtornos relacionados com a gestação prolongada e peso elevado ao nascer</t>
  </si>
  <si>
    <t>P10</t>
  </si>
  <si>
    <t>Laceração intracraniana e hemorragia devidas a traumatismo de parto</t>
  </si>
  <si>
    <t>P10-P15</t>
  </si>
  <si>
    <t>P11</t>
  </si>
  <si>
    <t>Outros traumatismos de parto do sistema nervoso central</t>
  </si>
  <si>
    <t>P12</t>
  </si>
  <si>
    <t>Lesão do couro cabeludo devida a traumatismo de parto</t>
  </si>
  <si>
    <t>P13</t>
  </si>
  <si>
    <t>Lesões do esqueleto devidas a traumatismo de parto</t>
  </si>
  <si>
    <t>P14</t>
  </si>
  <si>
    <t>Lesões ao nascer do sistema nervoso periférico</t>
  </si>
  <si>
    <t>P15</t>
  </si>
  <si>
    <t>Outros traumatismos de parto</t>
  </si>
  <si>
    <t>P20</t>
  </si>
  <si>
    <t>Hipóxia intra-uterina</t>
  </si>
  <si>
    <t>P20-P29</t>
  </si>
  <si>
    <t>P21</t>
  </si>
  <si>
    <t>Asfixia ao nascer</t>
  </si>
  <si>
    <t>P22</t>
  </si>
  <si>
    <t>Desconforto (angústia) respiratório(a) do recém-nascido</t>
  </si>
  <si>
    <t>P23</t>
  </si>
  <si>
    <t>Pneumonia congênita</t>
  </si>
  <si>
    <t>P24</t>
  </si>
  <si>
    <t>Síndrome de aspiração neonatal</t>
  </si>
  <si>
    <t>P25</t>
  </si>
  <si>
    <t>Enfisema intersticial e afecções correlatas originadas no período perinatal</t>
  </si>
  <si>
    <t>P26</t>
  </si>
  <si>
    <t>Hemorragia pulmonar originada no período perinatal</t>
  </si>
  <si>
    <t>P27</t>
  </si>
  <si>
    <t>Doença respiratória crônica originada no período perinatal</t>
  </si>
  <si>
    <t>P28</t>
  </si>
  <si>
    <t>Outras afecções respiratórias originadas no período perinatal</t>
  </si>
  <si>
    <t>P29</t>
  </si>
  <si>
    <t>Transtornos cardiovasculares originados no período perinatal</t>
  </si>
  <si>
    <t>P35</t>
  </si>
  <si>
    <t>Doenças virais congênitas</t>
  </si>
  <si>
    <t>P35-P39</t>
  </si>
  <si>
    <t>P36</t>
  </si>
  <si>
    <t>Septicemia bacteriana do recém-nascido</t>
  </si>
  <si>
    <t>P37</t>
  </si>
  <si>
    <t>Outras doenças infecciosas e parasitárias congênitas</t>
  </si>
  <si>
    <t>P38</t>
  </si>
  <si>
    <t>Onfalite do recém-nascido com ou sem hemorragia leve</t>
  </si>
  <si>
    <t>P39</t>
  </si>
  <si>
    <t>Outras infecções específicas do período perinatal</t>
  </si>
  <si>
    <t>P50</t>
  </si>
  <si>
    <t>Perda sangüínea fetal</t>
  </si>
  <si>
    <t>P50-P61</t>
  </si>
  <si>
    <t>P51</t>
  </si>
  <si>
    <t>Hemorragia umbilical do recém-nascido</t>
  </si>
  <si>
    <t>P52</t>
  </si>
  <si>
    <t>Hemorragia intracraniana não-traumática do feto e do recém-nascido</t>
  </si>
  <si>
    <t>P53</t>
  </si>
  <si>
    <t>Doença hemorrágica do feto e do recém-nascido</t>
  </si>
  <si>
    <t>P54</t>
  </si>
  <si>
    <t>Outras hemorragias neonatais</t>
  </si>
  <si>
    <t>P55</t>
  </si>
  <si>
    <t>Doença hemolítica do feto e do recém-nascido</t>
  </si>
  <si>
    <t>P56</t>
  </si>
  <si>
    <t>Hidropsia fetal devida a doença hemolítica</t>
  </si>
  <si>
    <t>P57</t>
  </si>
  <si>
    <t>Kernicterus</t>
  </si>
  <si>
    <t>P58</t>
  </si>
  <si>
    <t>Icterícia neonatal devida a outras hemólises excessivas</t>
  </si>
  <si>
    <t>P59</t>
  </si>
  <si>
    <t>Icterícia neonatal devida a outras causas e às não especificadas</t>
  </si>
  <si>
    <t>P60</t>
  </si>
  <si>
    <t>Coagulação intravascular disseminada do feto e do recém-nascido</t>
  </si>
  <si>
    <t>P61</t>
  </si>
  <si>
    <t>Outros transtornos hematológicos perinatais</t>
  </si>
  <si>
    <t>P70</t>
  </si>
  <si>
    <t>Transtornos transitórios do metabolismo dos carboidratos específicos do feto e do recém-nascido</t>
  </si>
  <si>
    <t>P70-P74</t>
  </si>
  <si>
    <t>P71</t>
  </si>
  <si>
    <t>Transtornos transitórios do metabolismo do cálcio e do magnésio do período neonatal</t>
  </si>
  <si>
    <t>P72</t>
  </si>
  <si>
    <t>Outros transtornos endócrinos transitórios do período neonatal</t>
  </si>
  <si>
    <t>P74</t>
  </si>
  <si>
    <t>Outros distúrbios eletrolíticos e metabólicos transitórios do período neonatal</t>
  </si>
  <si>
    <t>P75</t>
  </si>
  <si>
    <t>Íleo meconial</t>
  </si>
  <si>
    <t>P75-P78</t>
  </si>
  <si>
    <t>P76</t>
  </si>
  <si>
    <t>Outras obstruções intestinais do recém-nascido</t>
  </si>
  <si>
    <t>P77</t>
  </si>
  <si>
    <t>Enterocolite necrotizante do feto e do recém-nascido</t>
  </si>
  <si>
    <t>P78</t>
  </si>
  <si>
    <t>Outros transtornos do aparelho digestivo do período perinatal</t>
  </si>
  <si>
    <t>P80</t>
  </si>
  <si>
    <t>Hipotermia do recém-nascido</t>
  </si>
  <si>
    <t>P80-P83</t>
  </si>
  <si>
    <t>P81</t>
  </si>
  <si>
    <t>Outros distúrbios da regulação térmica do recém-nascido</t>
  </si>
  <si>
    <t>P83</t>
  </si>
  <si>
    <t>Outras afecções comprometendo o tegumento específicas do feto e do recém-nascido</t>
  </si>
  <si>
    <t>P90</t>
  </si>
  <si>
    <t>Convulsões do recém-nascido</t>
  </si>
  <si>
    <t>P90-P96</t>
  </si>
  <si>
    <t>P91</t>
  </si>
  <si>
    <t>Outros distúrbios da função cerebral do recém-nascido</t>
  </si>
  <si>
    <t>P92</t>
  </si>
  <si>
    <t>Problemas de alimentação do recém-nascido</t>
  </si>
  <si>
    <t>P93</t>
  </si>
  <si>
    <t>Reações e intoxicações devidas a drogas administradas ao feto e ao recém-nascido</t>
  </si>
  <si>
    <t>P94</t>
  </si>
  <si>
    <t>Transtornos do tônus muscular do recém-nascido</t>
  </si>
  <si>
    <t>P95</t>
  </si>
  <si>
    <t>Morte fetal de causa não especificada</t>
  </si>
  <si>
    <t>P96</t>
  </si>
  <si>
    <t>Outras afecções originadas no período perinatal</t>
  </si>
  <si>
    <t>Q00</t>
  </si>
  <si>
    <t>Anencefalia e malformações similares</t>
  </si>
  <si>
    <t>Q00-Q07</t>
  </si>
  <si>
    <t>Q01</t>
  </si>
  <si>
    <t>Encefalocele</t>
  </si>
  <si>
    <t>Q02</t>
  </si>
  <si>
    <t>Microcefalia</t>
  </si>
  <si>
    <t>Q03</t>
  </si>
  <si>
    <t>Hidrocefalia congênita</t>
  </si>
  <si>
    <t>Q04</t>
  </si>
  <si>
    <t>Outras malformações congênitas do cérebro</t>
  </si>
  <si>
    <t>Q05</t>
  </si>
  <si>
    <t>Espinha bífida</t>
  </si>
  <si>
    <t>Q06</t>
  </si>
  <si>
    <t>Outras malformações congênitas da medula espinhal</t>
  </si>
  <si>
    <t>Q07</t>
  </si>
  <si>
    <t>Outras malformações congênitas do sistema nervoso</t>
  </si>
  <si>
    <t>Q10</t>
  </si>
  <si>
    <t>Malformações congênitas das pálpebras, do aparelho lacrimal e da órbita</t>
  </si>
  <si>
    <t>Q10-Q18</t>
  </si>
  <si>
    <t>Q11</t>
  </si>
  <si>
    <t>Anoftalmia, microftalmia e macroftalmia</t>
  </si>
  <si>
    <t>Q12</t>
  </si>
  <si>
    <t>Malformações congênitas do cristalino</t>
  </si>
  <si>
    <t>Q13</t>
  </si>
  <si>
    <t>Malformações congênitas da câmara anterior do olho</t>
  </si>
  <si>
    <t>Q14</t>
  </si>
  <si>
    <t>Malformações congênitas da câmara posterior do olho</t>
  </si>
  <si>
    <t>Q15</t>
  </si>
  <si>
    <t>Outras malformações congênitas do olho</t>
  </si>
  <si>
    <t>Q16</t>
  </si>
  <si>
    <t>Malformações congênitas do ouvido causando comprometimento da audição</t>
  </si>
  <si>
    <t>Q17</t>
  </si>
  <si>
    <t>Outras malformações congênitas da orelha</t>
  </si>
  <si>
    <t>Q18</t>
  </si>
  <si>
    <t>Outras malformações congênitas da face e do pescoço</t>
  </si>
  <si>
    <t>Q20</t>
  </si>
  <si>
    <t>Malformações congênitas das câmaras e das comunicações cardíacas</t>
  </si>
  <si>
    <t>Q20-Q28</t>
  </si>
  <si>
    <t>Q21</t>
  </si>
  <si>
    <t>Malformações congênitas dos septos cardíacos</t>
  </si>
  <si>
    <t>Q22</t>
  </si>
  <si>
    <t>Malformações congênitas das valvas pulmonar e tricúspide</t>
  </si>
  <si>
    <t>Q23</t>
  </si>
  <si>
    <t>Malformações congênitas das valvas aórtica e mitral</t>
  </si>
  <si>
    <t>Q24</t>
  </si>
  <si>
    <t>Outras malformações congênitas do coração</t>
  </si>
  <si>
    <t>Q25</t>
  </si>
  <si>
    <t>Malformações congênitas das grandes artérias</t>
  </si>
  <si>
    <t>Q26</t>
  </si>
  <si>
    <t>Malformações congênitas das grandes veias</t>
  </si>
  <si>
    <t>Q27</t>
  </si>
  <si>
    <t>Outras malformações congênitas do sistema vascular periférico</t>
  </si>
  <si>
    <t>Q28</t>
  </si>
  <si>
    <t>Outras malformações congênitas do aparelho circulatório</t>
  </si>
  <si>
    <t>Q30</t>
  </si>
  <si>
    <t>Malformação congênita do nariz</t>
  </si>
  <si>
    <t>Q30-Q34</t>
  </si>
  <si>
    <t>Q31</t>
  </si>
  <si>
    <t>Malformações congênitas da laringe</t>
  </si>
  <si>
    <t>Q32</t>
  </si>
  <si>
    <t>Malformações congênitas da traquéia e dos brônquios</t>
  </si>
  <si>
    <t>Q33</t>
  </si>
  <si>
    <t>Malformações congênitas do pulmão</t>
  </si>
  <si>
    <t>Q34</t>
  </si>
  <si>
    <t>Outras malformações congênitas do aparelho respiratório</t>
  </si>
  <si>
    <t>Q35</t>
  </si>
  <si>
    <t>Fenda palatina</t>
  </si>
  <si>
    <t>Q35-Q37</t>
  </si>
  <si>
    <t>Q36</t>
  </si>
  <si>
    <t>Fenda labial</t>
  </si>
  <si>
    <t>Q37</t>
  </si>
  <si>
    <t>Fenda labial com fenda palatina</t>
  </si>
  <si>
    <t>Q38</t>
  </si>
  <si>
    <t>Outras malformações congênitas da língua, da boca e da faringe</t>
  </si>
  <si>
    <t>Q38-Q45</t>
  </si>
  <si>
    <t>Q39</t>
  </si>
  <si>
    <t>Malformações congênitas do esôfago</t>
  </si>
  <si>
    <t>Q40</t>
  </si>
  <si>
    <t>Outras malformações congênitas do trato digestivo superior</t>
  </si>
  <si>
    <t>Q41</t>
  </si>
  <si>
    <t>Ausência, atresia e estenose congênita do intestino delgado</t>
  </si>
  <si>
    <t>Q42</t>
  </si>
  <si>
    <t>Ausência, atresia e estenose congênita do cólon</t>
  </si>
  <si>
    <t>Q43</t>
  </si>
  <si>
    <t>Outras malformações congênitas do intestino</t>
  </si>
  <si>
    <t>Q44</t>
  </si>
  <si>
    <t>Malformações congênitas da vesícula biliar, das vias biliares e do fígado</t>
  </si>
  <si>
    <t>Q45</t>
  </si>
  <si>
    <t>Outras malformações congênitas do aparelho digestivo</t>
  </si>
  <si>
    <t>Q50</t>
  </si>
  <si>
    <t>Malformações congênitas dos ovários, das trompas de Falópio e dos ligamentos largos</t>
  </si>
  <si>
    <t>Q50-Q56</t>
  </si>
  <si>
    <t>Q51</t>
  </si>
  <si>
    <t>Malformações congênitas do útero e do colo do útero</t>
  </si>
  <si>
    <t>Q52</t>
  </si>
  <si>
    <t>Outras malformações congênitas dos órgãos genitais femininos</t>
  </si>
  <si>
    <t>Q53</t>
  </si>
  <si>
    <t>Testículo não-descido</t>
  </si>
  <si>
    <t>Q54</t>
  </si>
  <si>
    <t>Hipospádias</t>
  </si>
  <si>
    <t>Q55</t>
  </si>
  <si>
    <t>Outras malformações congênitas dos órgãos genitais masculinos</t>
  </si>
  <si>
    <t>Q56</t>
  </si>
  <si>
    <t>Sexo indeterminado e pseudo-hermafroditismo</t>
  </si>
  <si>
    <t>Q60</t>
  </si>
  <si>
    <t>Agenesia renal e outros defeitos de redução do rim</t>
  </si>
  <si>
    <t>Q60-Q64</t>
  </si>
  <si>
    <t>Q61</t>
  </si>
  <si>
    <t>Doenças císticas do rim</t>
  </si>
  <si>
    <t>Q62</t>
  </si>
  <si>
    <t>Anomalias congênitas obstrutivas da pelve renal e malformações congênitas do ureter</t>
  </si>
  <si>
    <t>Q63</t>
  </si>
  <si>
    <t>Outras malformações congênitas do rim</t>
  </si>
  <si>
    <t>Q64</t>
  </si>
  <si>
    <t>Outras malformações congênitas do aparelho urinário</t>
  </si>
  <si>
    <t>Q65</t>
  </si>
  <si>
    <t>Malformações congênitas do quadril</t>
  </si>
  <si>
    <t>Q65-Q79</t>
  </si>
  <si>
    <t>Q66</t>
  </si>
  <si>
    <t>Deformidades congênitas do pé</t>
  </si>
  <si>
    <t>Q67</t>
  </si>
  <si>
    <t>Deformidades osteomusculares congênitas da cabeça, da face, da coluna e do tórax</t>
  </si>
  <si>
    <t>Q68</t>
  </si>
  <si>
    <t>Outras deformidades osteomusculares congênitas</t>
  </si>
  <si>
    <t>Q69</t>
  </si>
  <si>
    <t>Polidactilia</t>
  </si>
  <si>
    <t>Q70</t>
  </si>
  <si>
    <t>Sindactilia</t>
  </si>
  <si>
    <t>Q71</t>
  </si>
  <si>
    <t>Defeitos, por redução, do membro superior</t>
  </si>
  <si>
    <t>Q72</t>
  </si>
  <si>
    <t>Defeitos, por redução, do membro inferior</t>
  </si>
  <si>
    <t>Q73</t>
  </si>
  <si>
    <t>Defeitos por redução de membro não especificado</t>
  </si>
  <si>
    <t>Q74</t>
  </si>
  <si>
    <t>Outras malformações congênitas dos membros</t>
  </si>
  <si>
    <t>Q75</t>
  </si>
  <si>
    <t>Outras malformações congênitas dos ossos do crânio e da face</t>
  </si>
  <si>
    <t>Q76</t>
  </si>
  <si>
    <t>Malformações congênitas da coluna vertebral e dos ossos do tórax</t>
  </si>
  <si>
    <t>Q77</t>
  </si>
  <si>
    <t>Osteocondrodisplasia com anomalias de crescimento dos ossos longos e da coluna vertebral</t>
  </si>
  <si>
    <t>Q78</t>
  </si>
  <si>
    <t>Outras osteocondrodisplasias</t>
  </si>
  <si>
    <t>Q79</t>
  </si>
  <si>
    <t>Malformações congênitas do sistema osteomuscular não classificadas em outra parte</t>
  </si>
  <si>
    <t>Q80</t>
  </si>
  <si>
    <t>Ictiose congênita</t>
  </si>
  <si>
    <t>Q80-Q89</t>
  </si>
  <si>
    <t>Q81</t>
  </si>
  <si>
    <t>Epidermólise bolhosa</t>
  </si>
  <si>
    <t>Q82</t>
  </si>
  <si>
    <t>Outras malformações congênitas da pele</t>
  </si>
  <si>
    <t>Q83</t>
  </si>
  <si>
    <t>Malformações congênitas da mama</t>
  </si>
  <si>
    <t>Q84</t>
  </si>
  <si>
    <t>Outras malformações congênitas do tegumento</t>
  </si>
  <si>
    <t>Q85</t>
  </si>
  <si>
    <t>Facomatoses não classificadas em outra parte</t>
  </si>
  <si>
    <t>Q86</t>
  </si>
  <si>
    <t>Síndromes com malformações congênitas devidas a causas exógenas conhecidas, não classificadas em outra parte</t>
  </si>
  <si>
    <t>Q87</t>
  </si>
  <si>
    <t>Outras síndromes com malformações congênitas que acometem múltiplos sistemas</t>
  </si>
  <si>
    <t>Q89</t>
  </si>
  <si>
    <t>Outras malformações congênitas não classificadas em outra parte</t>
  </si>
  <si>
    <t>Q90</t>
  </si>
  <si>
    <t>Síndrome de Down</t>
  </si>
  <si>
    <t>Q90-Q99</t>
  </si>
  <si>
    <t>Q91</t>
  </si>
  <si>
    <t>Síndrome de Edwards e síndrome de Patau</t>
  </si>
  <si>
    <t>Q92</t>
  </si>
  <si>
    <t>Outras trissomias e trissomias parciais dos autossomos, não classificadas em outra parte</t>
  </si>
  <si>
    <t>Q93</t>
  </si>
  <si>
    <t>Monossomias e deleções dos autossomos, não classificadas em outra parte</t>
  </si>
  <si>
    <t>Q95</t>
  </si>
  <si>
    <t>Rearranjos equilibrados e marcadores estruturais, não classificados em outra parte</t>
  </si>
  <si>
    <t>Q96</t>
  </si>
  <si>
    <t>Síndrome de Turner</t>
  </si>
  <si>
    <t>Q97</t>
  </si>
  <si>
    <t>Outras anomalias dos cromossomos sexuais, fenótipo feminino, não classificadas em outra parte</t>
  </si>
  <si>
    <t>Q98</t>
  </si>
  <si>
    <t>Outras anomalias dos cromossomos sexuais, fenótipo masculino, não classificadas em outra parte</t>
  </si>
  <si>
    <t>Q99</t>
  </si>
  <si>
    <t>Outras anomalias dos cromossomos, não classificadas em outra parte</t>
  </si>
  <si>
    <t>R00</t>
  </si>
  <si>
    <t>Anormalidades do batimento cardíaco</t>
  </si>
  <si>
    <t>R00-R09</t>
  </si>
  <si>
    <t>R01</t>
  </si>
  <si>
    <t>Sopros e outros ruídos cardíacos</t>
  </si>
  <si>
    <t>R02</t>
  </si>
  <si>
    <t>Gangrena não classificada em outra parte</t>
  </si>
  <si>
    <t>R03</t>
  </si>
  <si>
    <t>Valor anormal da pressão arterial sem diagnóstico</t>
  </si>
  <si>
    <t>R04</t>
  </si>
  <si>
    <t>Hemorragia das vias respiratórias</t>
  </si>
  <si>
    <t>R05</t>
  </si>
  <si>
    <t>Tosse</t>
  </si>
  <si>
    <t>R06</t>
  </si>
  <si>
    <t>Anormalidades da respiração</t>
  </si>
  <si>
    <t>R07</t>
  </si>
  <si>
    <t>Dor de garganta e no peito</t>
  </si>
  <si>
    <t>R09</t>
  </si>
  <si>
    <t>Outros sintomas e sinais relativos aos aparelhos circulatório e respiratório</t>
  </si>
  <si>
    <t>R10</t>
  </si>
  <si>
    <t>Dor abdominal e pélvica</t>
  </si>
  <si>
    <t>R10-R19</t>
  </si>
  <si>
    <t>R11</t>
  </si>
  <si>
    <t>Náusea e vômitos</t>
  </si>
  <si>
    <t>R12</t>
  </si>
  <si>
    <t>Pirose</t>
  </si>
  <si>
    <t>R13</t>
  </si>
  <si>
    <t>Disfagia</t>
  </si>
  <si>
    <t>R14</t>
  </si>
  <si>
    <t>Flatulência e afecções correlatas</t>
  </si>
  <si>
    <t>R15</t>
  </si>
  <si>
    <t>Incontinência fecal</t>
  </si>
  <si>
    <t>R16</t>
  </si>
  <si>
    <t>Hepatomegalia e esplenomegalia não classificadas em outra parte</t>
  </si>
  <si>
    <t>R17</t>
  </si>
  <si>
    <t>Icterícia não especificada</t>
  </si>
  <si>
    <t>R18</t>
  </si>
  <si>
    <t>Ascite</t>
  </si>
  <si>
    <t>R19</t>
  </si>
  <si>
    <t>Outros sintomas e sinais relativos ao aparelho digestivo e ao abdome</t>
  </si>
  <si>
    <t>R20</t>
  </si>
  <si>
    <t>Distúrbios da sensibilidade cutânea</t>
  </si>
  <si>
    <t>R20-R23</t>
  </si>
  <si>
    <t>R21</t>
  </si>
  <si>
    <t>Eritema e outras erupções cutâneas não especificadas</t>
  </si>
  <si>
    <t>R22</t>
  </si>
  <si>
    <t>Tumefação, massa ou tumoração localizadas da pele e do tecido subcutâneo</t>
  </si>
  <si>
    <t>R23</t>
  </si>
  <si>
    <t>Outras alterações cutâneas</t>
  </si>
  <si>
    <t>R25</t>
  </si>
  <si>
    <t>Movimentos involuntários anormais</t>
  </si>
  <si>
    <t>R25-R29</t>
  </si>
  <si>
    <t>R26</t>
  </si>
  <si>
    <t>Anormalidades da marcha e da mobilidade</t>
  </si>
  <si>
    <t>R27</t>
  </si>
  <si>
    <t>Outros distúrbios da coordenação</t>
  </si>
  <si>
    <t>R29</t>
  </si>
  <si>
    <t>Outros sintomas e sinais relativos aos sistemas nervoso e osteomuscular</t>
  </si>
  <si>
    <t>R30</t>
  </si>
  <si>
    <t>Dor associada à micção</t>
  </si>
  <si>
    <t>R30-R39</t>
  </si>
  <si>
    <t>R31</t>
  </si>
  <si>
    <t>Hematúria não especificada</t>
  </si>
  <si>
    <t>R32</t>
  </si>
  <si>
    <t>Incontinência urinária não especificada</t>
  </si>
  <si>
    <t>R33</t>
  </si>
  <si>
    <t>Retenção urinária</t>
  </si>
  <si>
    <t>R34</t>
  </si>
  <si>
    <t>Anúria e oligúria</t>
  </si>
  <si>
    <t>R35</t>
  </si>
  <si>
    <t>Poliúria</t>
  </si>
  <si>
    <t>R36</t>
  </si>
  <si>
    <t>Secreção uretral</t>
  </si>
  <si>
    <t>R39</t>
  </si>
  <si>
    <t>Outros sintomas e sinais relativos ao aparelho urinário</t>
  </si>
  <si>
    <t>R40</t>
  </si>
  <si>
    <t>Sonolência, estupor e coma</t>
  </si>
  <si>
    <t>R40-R46</t>
  </si>
  <si>
    <t>R41</t>
  </si>
  <si>
    <t>Outros sintomas e sinais relativos à função cognitiva e à consciência</t>
  </si>
  <si>
    <t>R42</t>
  </si>
  <si>
    <t>Tontura e instabilidade</t>
  </si>
  <si>
    <t>R43</t>
  </si>
  <si>
    <t>Distúrbios do olfato e do paladar</t>
  </si>
  <si>
    <t>R44</t>
  </si>
  <si>
    <t>Outros sintomas e sinais relativos às sensações e às percepções gerais</t>
  </si>
  <si>
    <t>R45</t>
  </si>
  <si>
    <t>Sintomas e sinais relativos ao estado emocional</t>
  </si>
  <si>
    <t>R46</t>
  </si>
  <si>
    <t>Sintomas e sinais relativos à aparência e ao comportamento</t>
  </si>
  <si>
    <t>R47</t>
  </si>
  <si>
    <t>Distúrbios da fala não classificados em outra parte</t>
  </si>
  <si>
    <t>R47-R49</t>
  </si>
  <si>
    <t>R48</t>
  </si>
  <si>
    <t>Dislexia e outras disfunções simbólicas, não classificadas em outra parte</t>
  </si>
  <si>
    <t>R49</t>
  </si>
  <si>
    <t>Distúrbios da voz</t>
  </si>
  <si>
    <t>R50</t>
  </si>
  <si>
    <t>Febre de origem desconhecida e de outras origens</t>
  </si>
  <si>
    <t>R50-R69</t>
  </si>
  <si>
    <t>R51</t>
  </si>
  <si>
    <t>Cefaléia</t>
  </si>
  <si>
    <t>R52</t>
  </si>
  <si>
    <t>Dor não classificada em outra parte</t>
  </si>
  <si>
    <t>R53</t>
  </si>
  <si>
    <t>Mal estar, fadiga</t>
  </si>
  <si>
    <t>R54</t>
  </si>
  <si>
    <t>Senilidade</t>
  </si>
  <si>
    <t>R55</t>
  </si>
  <si>
    <t>Síncope e colapso</t>
  </si>
  <si>
    <t>R56</t>
  </si>
  <si>
    <t>Convulsões, não classificadas em outra parte</t>
  </si>
  <si>
    <t>R57</t>
  </si>
  <si>
    <t>Choque não classificado em outra parte</t>
  </si>
  <si>
    <t>R58</t>
  </si>
  <si>
    <t>Hemorragia não classificada em outra parte</t>
  </si>
  <si>
    <t>R59</t>
  </si>
  <si>
    <t>Aumento de volume dos gânglios linfáticos</t>
  </si>
  <si>
    <t>R60</t>
  </si>
  <si>
    <t>Edema não classificado em outra parte</t>
  </si>
  <si>
    <t>R61</t>
  </si>
  <si>
    <t>Hiperidrose</t>
  </si>
  <si>
    <t>R62</t>
  </si>
  <si>
    <t>Retardo do desenvolvimento fisiológico normal</t>
  </si>
  <si>
    <t>R63</t>
  </si>
  <si>
    <t>Sintomas e sinais relativos à ingestão de alimentos e líquidos</t>
  </si>
  <si>
    <t>R64</t>
  </si>
  <si>
    <t>Caquexia</t>
  </si>
  <si>
    <t>R68</t>
  </si>
  <si>
    <t>Outros sintomas e sinais gerais</t>
  </si>
  <si>
    <t>R69</t>
  </si>
  <si>
    <t>Causas desconhecidas e não especificadas de morbidade</t>
  </si>
  <si>
    <t>R70</t>
  </si>
  <si>
    <t>Velocidade de hemossedimentação elevada e outras anormalidades da viscosidade plasmática</t>
  </si>
  <si>
    <t>R70-R79</t>
  </si>
  <si>
    <t>R71</t>
  </si>
  <si>
    <t>Anormalidade das hemácias</t>
  </si>
  <si>
    <t>R72</t>
  </si>
  <si>
    <t>Anormalidade dos leucócitos não classificada em outra parte</t>
  </si>
  <si>
    <t>R73</t>
  </si>
  <si>
    <t>Aumento da glicemia</t>
  </si>
  <si>
    <t>R74</t>
  </si>
  <si>
    <t>Anormalidades dos níveis de enzimas séricas</t>
  </si>
  <si>
    <t>R75</t>
  </si>
  <si>
    <t>Evidência laboratorial do vírus da imunodeficiência humana [HIV]</t>
  </si>
  <si>
    <t>R76</t>
  </si>
  <si>
    <t>Outros achados imunológicos anormais no soro</t>
  </si>
  <si>
    <t>R77</t>
  </si>
  <si>
    <t>Outras anormalidades das proteínas plasmáticas</t>
  </si>
  <si>
    <t>R78</t>
  </si>
  <si>
    <t>Presença de drogas e de outras substâncias normalmente não encontradas no sangue</t>
  </si>
  <si>
    <t>R79</t>
  </si>
  <si>
    <t>Outros achados anormais de exames químicos do sangue</t>
  </si>
  <si>
    <t>R80</t>
  </si>
  <si>
    <t>Proteinúria isolada</t>
  </si>
  <si>
    <t>R80-R82</t>
  </si>
  <si>
    <t>R81</t>
  </si>
  <si>
    <t>Glicosúria</t>
  </si>
  <si>
    <t>R82</t>
  </si>
  <si>
    <t>Outros achados anormais na urina</t>
  </si>
  <si>
    <t>R83</t>
  </si>
  <si>
    <t>Achados anormais no líquido cefalorraquidiano</t>
  </si>
  <si>
    <t>R83-R89</t>
  </si>
  <si>
    <t>R84</t>
  </si>
  <si>
    <t>Achados anormais de material proveniente dos órgãos respiratórios e do tórax</t>
  </si>
  <si>
    <t>R85</t>
  </si>
  <si>
    <t>Achados anormais de material proveniente dos órgãos digestivos e da cavidade abdominal</t>
  </si>
  <si>
    <t>R86</t>
  </si>
  <si>
    <t>Achados anormais de material proveniente dos órgãos genitais masculinos</t>
  </si>
  <si>
    <t>R87</t>
  </si>
  <si>
    <t>Achados anormais de material proveniente dos órgãos genitais femininos</t>
  </si>
  <si>
    <t>R89</t>
  </si>
  <si>
    <t>Achados anormais de material proveniente de outros órgãos, aparelhos, sistemas e tecidos</t>
  </si>
  <si>
    <t>R90</t>
  </si>
  <si>
    <t>Resultados anormais de exames para diagnóstico por imagem do sistema nervoso central</t>
  </si>
  <si>
    <t>R90-R94</t>
  </si>
  <si>
    <t>R91</t>
  </si>
  <si>
    <t>Achados anormais, de exames para diagnóstico por imagem, do pulmão</t>
  </si>
  <si>
    <t>R92</t>
  </si>
  <si>
    <t>Achados anormais, de exames para diagnóstico por imagem, da mama</t>
  </si>
  <si>
    <t>R93</t>
  </si>
  <si>
    <t>Achados anormais de exames para diagnóstico por imagem de outras estruturas do corpo</t>
  </si>
  <si>
    <t>R94</t>
  </si>
  <si>
    <t>Resultados anormais de estudos de função</t>
  </si>
  <si>
    <t>R95</t>
  </si>
  <si>
    <t>Síndrome da morte súbita na infância</t>
  </si>
  <si>
    <t>R95-R99</t>
  </si>
  <si>
    <t>R96</t>
  </si>
  <si>
    <t>Outras mortes súbitas de causa desconhecida</t>
  </si>
  <si>
    <t>R98</t>
  </si>
  <si>
    <t>Morte sem assistência</t>
  </si>
  <si>
    <t>R99</t>
  </si>
  <si>
    <t>Outras causas mal definidas e as não especificadas de mortalidade</t>
  </si>
  <si>
    <t>S00</t>
  </si>
  <si>
    <t>Traumatismo superficial da cabeça</t>
  </si>
  <si>
    <t>S00-S09</t>
  </si>
  <si>
    <t>S01</t>
  </si>
  <si>
    <t>Ferimento da cabeça</t>
  </si>
  <si>
    <t>S02</t>
  </si>
  <si>
    <t>Fratura do crânio e dos ossos da face</t>
  </si>
  <si>
    <t>S03</t>
  </si>
  <si>
    <t>Luxação, entorse ou distensão das articulações e dos ligamentos da cabeça</t>
  </si>
  <si>
    <t>S04</t>
  </si>
  <si>
    <t>Traumatismo dos nervos cranianos</t>
  </si>
  <si>
    <t>S05</t>
  </si>
  <si>
    <t>Traumatismo do olho e da órbita ocular</t>
  </si>
  <si>
    <t>S06</t>
  </si>
  <si>
    <t>Traumatismo intracraniano</t>
  </si>
  <si>
    <t>S07</t>
  </si>
  <si>
    <t>Lesões por esmagamento da cabeça</t>
  </si>
  <si>
    <t>S08</t>
  </si>
  <si>
    <t>Amputação traumática de parte da cabeça</t>
  </si>
  <si>
    <t>S09</t>
  </si>
  <si>
    <t>Outros traumatismos da cabeça e os não especificados</t>
  </si>
  <si>
    <t>S10</t>
  </si>
  <si>
    <t>Traumatismo superficial do pescoço</t>
  </si>
  <si>
    <t>S10-S19</t>
  </si>
  <si>
    <t>S11</t>
  </si>
  <si>
    <t>Ferimento do pescoço</t>
  </si>
  <si>
    <t>S12</t>
  </si>
  <si>
    <t>Fratura do pescoço</t>
  </si>
  <si>
    <t>S13</t>
  </si>
  <si>
    <t>Luxação, entorse ou distensão das articulações e dos ligamentos do pescoço</t>
  </si>
  <si>
    <t>S14</t>
  </si>
  <si>
    <t>Traumatismo de nervos e da medula espinhal ao nível cervical</t>
  </si>
  <si>
    <t>S15</t>
  </si>
  <si>
    <t>Traumatismo dos vasos sangüíneos ao nível do pescoço</t>
  </si>
  <si>
    <t>S16</t>
  </si>
  <si>
    <t>Traumatismo de tendões e de músculos do pescoço</t>
  </si>
  <si>
    <t>S17</t>
  </si>
  <si>
    <t>Lesões por esmagamento do pescoço</t>
  </si>
  <si>
    <t>S18</t>
  </si>
  <si>
    <t>Amputação traumática ao nível do pescoço</t>
  </si>
  <si>
    <t>S19</t>
  </si>
  <si>
    <t>Outros traumatismos do pescoço e os não especificados</t>
  </si>
  <si>
    <t>S20</t>
  </si>
  <si>
    <t>Traumatismo superficial do tórax</t>
  </si>
  <si>
    <t>S20-S29</t>
  </si>
  <si>
    <t>S21</t>
  </si>
  <si>
    <t>Ferimento do tórax</t>
  </si>
  <si>
    <t>S22</t>
  </si>
  <si>
    <t>Fratura de costela(s), esterno e coluna torácica</t>
  </si>
  <si>
    <t>S23</t>
  </si>
  <si>
    <t>Luxação, entorse e distensão de articulações e dos ligamentos do tórax</t>
  </si>
  <si>
    <t>S24</t>
  </si>
  <si>
    <t>Traumatismos de nervos e da medula espinhal ao nível do tórax</t>
  </si>
  <si>
    <t>S25</t>
  </si>
  <si>
    <t>Traumatismo de vasos sangüíneos do tórax</t>
  </si>
  <si>
    <t>S26</t>
  </si>
  <si>
    <t>Traumatismo do coração</t>
  </si>
  <si>
    <t>S27</t>
  </si>
  <si>
    <t>Traumatismo de outros órgãos intratorácicos e dos não especificados</t>
  </si>
  <si>
    <t>S28</t>
  </si>
  <si>
    <t>Lesão por esmagamento do tórax e amputação traumática de parte do tórax</t>
  </si>
  <si>
    <t>S29</t>
  </si>
  <si>
    <t>Outros traumatismos do tórax e os não especificados</t>
  </si>
  <si>
    <t>S30</t>
  </si>
  <si>
    <t>Traumatismo superficial do abdome, do dorso e da pelve</t>
  </si>
  <si>
    <t>S30-S39</t>
  </si>
  <si>
    <t>S31</t>
  </si>
  <si>
    <t>Ferimento do abdome, do dorso e da pelve</t>
  </si>
  <si>
    <t>S32</t>
  </si>
  <si>
    <t>Fratura da coluna lombar e da pelve</t>
  </si>
  <si>
    <t>S33</t>
  </si>
  <si>
    <t>Luxação, entorse ou distensão das articulações e dos ligamentos da coluna lombar e da pelve</t>
  </si>
  <si>
    <t>S34</t>
  </si>
  <si>
    <t>Traumatismo dos nervos e da medula lombar ao nível do abdome, do dorso e da pelve</t>
  </si>
  <si>
    <t>S35</t>
  </si>
  <si>
    <t>Traumatismo de vasos sangüíneos ao nível do abdome, do dorso e da pelve</t>
  </si>
  <si>
    <t>S36</t>
  </si>
  <si>
    <t>Traumatismo de órgãos intra-abdominais</t>
  </si>
  <si>
    <t>S37</t>
  </si>
  <si>
    <t>Traumatismo do aparelho urinário e de órgãos pélvicos</t>
  </si>
  <si>
    <t>S38</t>
  </si>
  <si>
    <t>Lesão por esmagamento e amputação traumática de parte do abdome, do dorso e da pelve</t>
  </si>
  <si>
    <t>S39</t>
  </si>
  <si>
    <t>Outros traumatismos e os não especificados do abdome, do dorso e da pelve</t>
  </si>
  <si>
    <t>S40</t>
  </si>
  <si>
    <t>Traumatismo superficial do ombro e do braço</t>
  </si>
  <si>
    <t>S40-S49</t>
  </si>
  <si>
    <t>S41</t>
  </si>
  <si>
    <t>Ferimento do ombro e do braço</t>
  </si>
  <si>
    <t>S42</t>
  </si>
  <si>
    <t>Fratura do ombro e do braço</t>
  </si>
  <si>
    <t>S43</t>
  </si>
  <si>
    <t>Luxação, entorse e distensão das articulações e dos ligamentos da cintura escapular</t>
  </si>
  <si>
    <t>S44</t>
  </si>
  <si>
    <t>Traumatismo de nervos ao nível do ombro e do braço</t>
  </si>
  <si>
    <t>S45</t>
  </si>
  <si>
    <t>Traumatismo dos vasos sangüíneos ao nível do ombro e do braço</t>
  </si>
  <si>
    <t>S46</t>
  </si>
  <si>
    <t>Traumatismo de tendão e músculo ao nível do ombro e do braço</t>
  </si>
  <si>
    <t>S47</t>
  </si>
  <si>
    <t>Lesão por esmagamento do ombro e do braço</t>
  </si>
  <si>
    <t>S48</t>
  </si>
  <si>
    <t>Amputação traumática do ombro e do braço</t>
  </si>
  <si>
    <t>S49</t>
  </si>
  <si>
    <t>Outros traumatismos e os não especificados do ombro e do braço</t>
  </si>
  <si>
    <t>S50</t>
  </si>
  <si>
    <t>Traumatismo superficial do cotovelo e do antebraço</t>
  </si>
  <si>
    <t>S50-S59</t>
  </si>
  <si>
    <t>S51</t>
  </si>
  <si>
    <t>Ferimento do antebraço</t>
  </si>
  <si>
    <t>S52</t>
  </si>
  <si>
    <t>Fratura do antebraço</t>
  </si>
  <si>
    <t>S53</t>
  </si>
  <si>
    <t>Luxação, entorse e distensão das articulações e dos ligamentos do cotovelo</t>
  </si>
  <si>
    <t>S54</t>
  </si>
  <si>
    <t>Traumatismo de nervos ao nível do antebraço</t>
  </si>
  <si>
    <t>S55</t>
  </si>
  <si>
    <t>Traumatismo de vasos sangüíneos ao nível do antebraço</t>
  </si>
  <si>
    <t>S56</t>
  </si>
  <si>
    <t>Traumatismo do músculo e tendão ao nível do antebraço</t>
  </si>
  <si>
    <t>S57</t>
  </si>
  <si>
    <t>Lesão por esmagamento do antebraço</t>
  </si>
  <si>
    <t>S58</t>
  </si>
  <si>
    <t>Amputação traumática do cotovelo e do antebraço</t>
  </si>
  <si>
    <t>S59</t>
  </si>
  <si>
    <t>Outros traumatismos do antebraço e os não especificados</t>
  </si>
  <si>
    <t>S60</t>
  </si>
  <si>
    <t>Traumatismo superficial do punho e da mão</t>
  </si>
  <si>
    <t>S60-S69</t>
  </si>
  <si>
    <t>S61</t>
  </si>
  <si>
    <t>Ferimento do punho e da mão</t>
  </si>
  <si>
    <t>S62</t>
  </si>
  <si>
    <t>Fratura ao nível do punho e da mão</t>
  </si>
  <si>
    <t>S63</t>
  </si>
  <si>
    <t>Luxação, entorse e distensão das articulações e dos ligamentos ao nível do punho e da mão</t>
  </si>
  <si>
    <t>S64</t>
  </si>
  <si>
    <t>Traumatismo de nervos ao nível do punho e da mão</t>
  </si>
  <si>
    <t>S65</t>
  </si>
  <si>
    <t>Traumatismo de vasos sangüíneos ao nível do punho e da mão</t>
  </si>
  <si>
    <t>S66</t>
  </si>
  <si>
    <t>Traumatismo de músculo e tendão ao nível do punho e da mão</t>
  </si>
  <si>
    <t>S67</t>
  </si>
  <si>
    <t>Lesão por esmagamento do punho e da mão</t>
  </si>
  <si>
    <t>S68</t>
  </si>
  <si>
    <t>Amputação traumática ao nível do punho e da mão</t>
  </si>
  <si>
    <t>S69</t>
  </si>
  <si>
    <t>Outros traumatismos e os não especificados do punho e da mão</t>
  </si>
  <si>
    <t>S70</t>
  </si>
  <si>
    <t>Traumatismo superficial do quadril e da coxa</t>
  </si>
  <si>
    <t>S70-S79</t>
  </si>
  <si>
    <t>S71</t>
  </si>
  <si>
    <t>Ferimento do quadril e da coxa</t>
  </si>
  <si>
    <t>S72</t>
  </si>
  <si>
    <t>Fratura do fêmur</t>
  </si>
  <si>
    <t>S73</t>
  </si>
  <si>
    <t>Luxação, entorse e distensão da articulação e dos ligamentos do quadril</t>
  </si>
  <si>
    <t>S74</t>
  </si>
  <si>
    <t>Traumatismo de nervos ao nível do quadril e da coxa</t>
  </si>
  <si>
    <t>S75</t>
  </si>
  <si>
    <t>Traumatismo de vasos sangüíneos ao nível do quadril e da coxa</t>
  </si>
  <si>
    <t>S76</t>
  </si>
  <si>
    <t>Traumatismo de músculo e de tendão ao nível do quadril e da coxa</t>
  </si>
  <si>
    <t>S77</t>
  </si>
  <si>
    <t>Lesão por esmagamento do quadril e da coxa</t>
  </si>
  <si>
    <t>S78</t>
  </si>
  <si>
    <t>Amputação traumática do quadril e da coxa</t>
  </si>
  <si>
    <t>S79</t>
  </si>
  <si>
    <t>Outros traumatismos e os não especificados do quadril e da coxa</t>
  </si>
  <si>
    <t>S80</t>
  </si>
  <si>
    <t>Traumatismo superficial da perna</t>
  </si>
  <si>
    <t>S80-S89</t>
  </si>
  <si>
    <t>S81</t>
  </si>
  <si>
    <t>Ferimento da perna</t>
  </si>
  <si>
    <t>S82</t>
  </si>
  <si>
    <t>Fratura da perna, incluindo tornozelo</t>
  </si>
  <si>
    <t>S83</t>
  </si>
  <si>
    <t>Luxação, entorse e distensão das articulações e dos ligamentos do joelho</t>
  </si>
  <si>
    <t>S84</t>
  </si>
  <si>
    <t>Traumatismo de nervos periféricos da perna</t>
  </si>
  <si>
    <t>S85</t>
  </si>
  <si>
    <t>Traumatismo de vasos sangüíneos da perna</t>
  </si>
  <si>
    <t>S86</t>
  </si>
  <si>
    <t>Traumatismos de músculo e de tendão ao nível da perna</t>
  </si>
  <si>
    <t>S87</t>
  </si>
  <si>
    <t>Traumatismo por esmagamento da perna</t>
  </si>
  <si>
    <t>S88</t>
  </si>
  <si>
    <t>Amputação traumática da perna</t>
  </si>
  <si>
    <t>S89</t>
  </si>
  <si>
    <t>Outros traumatismos e os não especificados da perna</t>
  </si>
  <si>
    <t>S90</t>
  </si>
  <si>
    <t>Traumatismo superficial do tornozelo e do pé</t>
  </si>
  <si>
    <t>S90-S99</t>
  </si>
  <si>
    <t>S91</t>
  </si>
  <si>
    <t>Ferimentos do tornozelo e do pé</t>
  </si>
  <si>
    <t>S92</t>
  </si>
  <si>
    <t>Fratura do pé (exceto do tornozelo)</t>
  </si>
  <si>
    <t>S93</t>
  </si>
  <si>
    <t>Luxação, entorse e distensão das articulações e dos ligamentos ao nível do tornozelo e do pé</t>
  </si>
  <si>
    <t>S94</t>
  </si>
  <si>
    <t>Traumatismo dos nervos ao nível do tornozelo e do pé</t>
  </si>
  <si>
    <t>S95</t>
  </si>
  <si>
    <t>Traumatismo de vasos sangüíneos ao nível do tornozelo e do pé</t>
  </si>
  <si>
    <t>S96</t>
  </si>
  <si>
    <t>Traumatismos do músculo e tendão ao nível do tornozelo e do pé</t>
  </si>
  <si>
    <t>S97</t>
  </si>
  <si>
    <t>Lesão por esmagamento do tornozelo e do pé</t>
  </si>
  <si>
    <t>S98</t>
  </si>
  <si>
    <t>Amputação traumática do tornozelo e do pé</t>
  </si>
  <si>
    <t>S99</t>
  </si>
  <si>
    <t>Outros traumatismos e os não especificados do tornozelo e do pé</t>
  </si>
  <si>
    <t>T00</t>
  </si>
  <si>
    <t>Traumatismos superficiais envolvendo múltiplas regiões do corpo</t>
  </si>
  <si>
    <t>T00-T07</t>
  </si>
  <si>
    <t>T01</t>
  </si>
  <si>
    <t>Ferimentos envolvendo múltiplas regiões do corpo</t>
  </si>
  <si>
    <t>T02</t>
  </si>
  <si>
    <t>Fraturas envolvendo múltiplas regiões do corpo</t>
  </si>
  <si>
    <t>T03</t>
  </si>
  <si>
    <t>Luxações, entorses e distensões envolvendo regiões múltiplas do corpo</t>
  </si>
  <si>
    <t>T04</t>
  </si>
  <si>
    <t>Traumatismos por esmagamento envolvendo múltiplas regiões do corpo</t>
  </si>
  <si>
    <t>T05</t>
  </si>
  <si>
    <t>Amputações traumáticas envolvendo múltiplas regiões do corpo</t>
  </si>
  <si>
    <t>T06</t>
  </si>
  <si>
    <t>Outros traumatismos envolvendo regiões múltiplas do corpo, não classificados em outra parte</t>
  </si>
  <si>
    <t>T07</t>
  </si>
  <si>
    <t>Traumatismos múltiplos não especificados</t>
  </si>
  <si>
    <t>T08</t>
  </si>
  <si>
    <t>Fratura da coluna, nível não especificado</t>
  </si>
  <si>
    <t>T08-T14</t>
  </si>
  <si>
    <t>T09</t>
  </si>
  <si>
    <t>Outros traumatismos de coluna e tronco, nível não especificado</t>
  </si>
  <si>
    <t>T10</t>
  </si>
  <si>
    <t>Fratura do membro superior, nível não especificado</t>
  </si>
  <si>
    <t>T11</t>
  </si>
  <si>
    <t>Outros traumatismos de membro superior, nível não especificado</t>
  </si>
  <si>
    <t>T12</t>
  </si>
  <si>
    <t>Fratura do membro inferior, nível não especificado</t>
  </si>
  <si>
    <t>T13</t>
  </si>
  <si>
    <t>Outros traumatismos de membro inferior, nível não especificado</t>
  </si>
  <si>
    <t>T14</t>
  </si>
  <si>
    <t>Traumatismo de região não especificada do corpo</t>
  </si>
  <si>
    <t>T15</t>
  </si>
  <si>
    <t>Corpo estranho na parte externa do olho</t>
  </si>
  <si>
    <t>T15-T19</t>
  </si>
  <si>
    <t>T16</t>
  </si>
  <si>
    <t>Corpo estranho no ouvido</t>
  </si>
  <si>
    <t>T17</t>
  </si>
  <si>
    <t>Corpo estranho no trato respiratório</t>
  </si>
  <si>
    <t>T18</t>
  </si>
  <si>
    <t>Corpo estranho no aparelho digestivo</t>
  </si>
  <si>
    <t>T19</t>
  </si>
  <si>
    <t>Corpo estranho no trato geniturinário</t>
  </si>
  <si>
    <t>T20</t>
  </si>
  <si>
    <t>Queimadura e corrosão da cabeça e pescoço</t>
  </si>
  <si>
    <t>T20-T25</t>
  </si>
  <si>
    <t>T21</t>
  </si>
  <si>
    <t>Queimadura e corrosão do tronco</t>
  </si>
  <si>
    <t>T22</t>
  </si>
  <si>
    <t>Queimadura e corrosão do ombro e membro superior, exceto punho e mão</t>
  </si>
  <si>
    <t>T23</t>
  </si>
  <si>
    <t>Queimadura e corrosão do punho e da mão</t>
  </si>
  <si>
    <t>T24</t>
  </si>
  <si>
    <t>Queimadura e corrosão do quadril e membro inferior, exceto tornozelo e do pé</t>
  </si>
  <si>
    <t>T25</t>
  </si>
  <si>
    <t>Queimadura e corrosão do tornozelo e do pé</t>
  </si>
  <si>
    <t>T26</t>
  </si>
  <si>
    <t>Queimadura e corrosão limitadas ao olho e seus anexos</t>
  </si>
  <si>
    <t>T26-T28</t>
  </si>
  <si>
    <t>T27</t>
  </si>
  <si>
    <t>Queimadura e corrosão do trato respiratório</t>
  </si>
  <si>
    <t>T28</t>
  </si>
  <si>
    <t>Queimadura e corrosão de outros órgãos internos</t>
  </si>
  <si>
    <t>T29</t>
  </si>
  <si>
    <t>Queimaduras e corrosões de múltiplas regiões do corpo</t>
  </si>
  <si>
    <t>T29-T32</t>
  </si>
  <si>
    <t>T30</t>
  </si>
  <si>
    <t>Queimadura e corrosão, parte não especificada do corpo</t>
  </si>
  <si>
    <t>T31</t>
  </si>
  <si>
    <t>Queimaduras classificadas segundo a extensão da superfície corporal atingida</t>
  </si>
  <si>
    <t>T32</t>
  </si>
  <si>
    <t>Corrosões classificadas segundo a extensão da superfície corporal atingida</t>
  </si>
  <si>
    <t>T33</t>
  </si>
  <si>
    <t>Geladura superficial</t>
  </si>
  <si>
    <t>T33-T35</t>
  </si>
  <si>
    <t>T34</t>
  </si>
  <si>
    <t>Geladura com necrose de tecidos</t>
  </si>
  <si>
    <t>T35</t>
  </si>
  <si>
    <t>Geladura de múltiplas partes do corpo e das não especificadas</t>
  </si>
  <si>
    <t>T36</t>
  </si>
  <si>
    <t>Intoxicação por antibióticos sistêmicos</t>
  </si>
  <si>
    <t>T36-T50</t>
  </si>
  <si>
    <t>T37</t>
  </si>
  <si>
    <t>Intoxicação por outras substâncias antiinfecciosas ou antiparasitárias sistêmicas</t>
  </si>
  <si>
    <t>T38</t>
  </si>
  <si>
    <t>Intoxicação por hormônios, seus substitutos sintéticos e seus antagonistas não classificados em outra parte</t>
  </si>
  <si>
    <t>T39</t>
  </si>
  <si>
    <t>Intoxicação por analgésicos, antipiréticos e anti-reumáticos não-opiáceos</t>
  </si>
  <si>
    <t>T40</t>
  </si>
  <si>
    <t>Intoxicação por narcóticos e psicodislépticos [alucinógenos]</t>
  </si>
  <si>
    <t>T41</t>
  </si>
  <si>
    <t>Intoxicação por anestésicos e gases terapêuticos</t>
  </si>
  <si>
    <t>T42</t>
  </si>
  <si>
    <t>Intoxicação por antiepilépticos, sedativos-hipnóticos e antiparkinsonianos</t>
  </si>
  <si>
    <t>T43</t>
  </si>
  <si>
    <t>Intoxicação por drogas psicotrópicas não classificadas em outra parte</t>
  </si>
  <si>
    <t>T44</t>
  </si>
  <si>
    <t>Intoxicação por drogas que afetam principalmente o sistema nervoso autônomo</t>
  </si>
  <si>
    <t>T45</t>
  </si>
  <si>
    <t>Intoxicação por substâncias de ação essencialmente sistêmica e substâncias hematológicas, não classificadas em outra parte</t>
  </si>
  <si>
    <t>T46</t>
  </si>
  <si>
    <t>Intoxicação por substâncias que atuam primariamente sobre o aparelho circulatório</t>
  </si>
  <si>
    <t>T47</t>
  </si>
  <si>
    <t>Intoxicação por substâncias que atuam primariamente sobre o aparelho gastrointestinal</t>
  </si>
  <si>
    <t>T48</t>
  </si>
  <si>
    <t>Intoxicação por substâncias que atuam primariamente sobre os músculos lisos e esqueléticos e sobre o aparelho respiratório</t>
  </si>
  <si>
    <t>T49</t>
  </si>
  <si>
    <t>Intoxicação por substâncias de uso tópico que atuam primariamente sobre a pele e as mucosas e por medicamentos utilizados em oftalmologia, otorrinolaringologia e odontologia</t>
  </si>
  <si>
    <t>T50</t>
  </si>
  <si>
    <t>Intoxicação por diuréticos e outras drogas, medicamentos e substâncias biológicas e as não especificadas</t>
  </si>
  <si>
    <t>T51</t>
  </si>
  <si>
    <t>Efeito tóxico do álcool</t>
  </si>
  <si>
    <t>T51-T65</t>
  </si>
  <si>
    <t>T52</t>
  </si>
  <si>
    <t>Efeito tóxico de solventes orgânicos</t>
  </si>
  <si>
    <t>T53</t>
  </si>
  <si>
    <t>Efeito tóxico de derivados halogênicos de hidrocarbonetos alifáticos e aromáticos</t>
  </si>
  <si>
    <t>T54</t>
  </si>
  <si>
    <t>Efeito tóxico de corrosivos</t>
  </si>
  <si>
    <t>T55</t>
  </si>
  <si>
    <t>Efeito tóxico de sabões e detergentes</t>
  </si>
  <si>
    <t>T56</t>
  </si>
  <si>
    <t>Efeito tóxico de metais</t>
  </si>
  <si>
    <t>T57</t>
  </si>
  <si>
    <t>Efeito tóxico de outras substâncias inorgânicas</t>
  </si>
  <si>
    <t>T58</t>
  </si>
  <si>
    <t>Efeito tóxico do monóxido de carbono</t>
  </si>
  <si>
    <t>T59</t>
  </si>
  <si>
    <t>Efeito tóxico de outros gases, fumaças e vapores</t>
  </si>
  <si>
    <t>T60</t>
  </si>
  <si>
    <t>Efeito tóxico de pesticidas</t>
  </si>
  <si>
    <t>T61</t>
  </si>
  <si>
    <t>Efeito tóxico de substâncias nocivas consumidas como fruto do mar</t>
  </si>
  <si>
    <t>T62</t>
  </si>
  <si>
    <t>Efeito tóxico de outras substâncias nocivas ingeridas como alimento</t>
  </si>
  <si>
    <t>T63</t>
  </si>
  <si>
    <t>Efeito tóxico de contato com animais venenosos</t>
  </si>
  <si>
    <t>T64</t>
  </si>
  <si>
    <t>Efeito tóxico da aflatoxina e de outras micotoxinas contaminantes de alimentos</t>
  </si>
  <si>
    <t>T65</t>
  </si>
  <si>
    <t>Efeito tóxico de outras substâncias e as não especificadas</t>
  </si>
  <si>
    <t>T66</t>
  </si>
  <si>
    <t>Efeitos não especificados de radiação</t>
  </si>
  <si>
    <t>T66-T78</t>
  </si>
  <si>
    <t>T67</t>
  </si>
  <si>
    <t>Efeitos do calor e da luz</t>
  </si>
  <si>
    <t>T68</t>
  </si>
  <si>
    <t>Hipotermia</t>
  </si>
  <si>
    <t>T69</t>
  </si>
  <si>
    <t>Outros efeitos da temperatura reduzida</t>
  </si>
  <si>
    <t>T70</t>
  </si>
  <si>
    <t>Efeitos da pressão atmosférica e da pressão da água</t>
  </si>
  <si>
    <t>T71</t>
  </si>
  <si>
    <t>Asfixia</t>
  </si>
  <si>
    <t>T73</t>
  </si>
  <si>
    <t>Efeitos de outras privações</t>
  </si>
  <si>
    <t>T74</t>
  </si>
  <si>
    <t>Síndromes de maus tratos</t>
  </si>
  <si>
    <t>T75</t>
  </si>
  <si>
    <t>Efeitos de outras causas externas</t>
  </si>
  <si>
    <t>T78</t>
  </si>
  <si>
    <t>Efeitos adversos não classificados em outra parte</t>
  </si>
  <si>
    <t>T79</t>
  </si>
  <si>
    <t>Algumas complicações precoces dos traumatismos não classificadas em outra parte</t>
  </si>
  <si>
    <t>T79-T79</t>
  </si>
  <si>
    <t>T80</t>
  </si>
  <si>
    <t>Complicações conseqüentes à infusão, transfusão ou injeção terapêutica</t>
  </si>
  <si>
    <t>T80-T88</t>
  </si>
  <si>
    <t>T81</t>
  </si>
  <si>
    <t>Complicações de procedimentos não classificadas em outra parte</t>
  </si>
  <si>
    <t>T82</t>
  </si>
  <si>
    <t>Complicações de dispositivos protéticos, implantes e enxertos cardíacos e vasculares</t>
  </si>
  <si>
    <t>T83</t>
  </si>
  <si>
    <t>Complicações de dispositivos protéticos, implantes e enxertos geniturinários internos</t>
  </si>
  <si>
    <t>T84</t>
  </si>
  <si>
    <t>Complicações de dispositivos protéticos, implantes e enxertos ortopédicos internos</t>
  </si>
  <si>
    <t>T85</t>
  </si>
  <si>
    <t>Complicações de outros dispositivos protéticos, implantes e enxertos internos</t>
  </si>
  <si>
    <t>T86</t>
  </si>
  <si>
    <t>Falha e rejeição de órgãos e tecidos transplantados</t>
  </si>
  <si>
    <t>T87</t>
  </si>
  <si>
    <t>Complicações próprias de reimplante e amputação</t>
  </si>
  <si>
    <t>T88</t>
  </si>
  <si>
    <t>Outras complicações de cuidados médicos e cirúrgicos não classificadas em outra parte</t>
  </si>
  <si>
    <t>T90</t>
  </si>
  <si>
    <t>Seqüelas de traumatismo da cabeça</t>
  </si>
  <si>
    <t>T90-T98</t>
  </si>
  <si>
    <t>T91</t>
  </si>
  <si>
    <t>Seqüelas de traumatismos do pescoço e do tronco</t>
  </si>
  <si>
    <t>T92</t>
  </si>
  <si>
    <t>Seqüelas de traumatismos do membro superior</t>
  </si>
  <si>
    <t>T93</t>
  </si>
  <si>
    <t>Seqüelas de traumatismos do membro inferior</t>
  </si>
  <si>
    <t>T94</t>
  </si>
  <si>
    <t>Seqüelas de traumatismos envolvendo múltiplas regiões do corpo e as não especificadas</t>
  </si>
  <si>
    <t>T95</t>
  </si>
  <si>
    <t>Seqüelas de queimaduras, corrosões e geladuras</t>
  </si>
  <si>
    <t>T96</t>
  </si>
  <si>
    <t>Seqüelas de intoxicação por drogas, medicamentos e substâncias biológicas</t>
  </si>
  <si>
    <t>T97</t>
  </si>
  <si>
    <t>Seqüelas de efeitos tóxicos de substâncias de origem predominantemente não-medicinal</t>
  </si>
  <si>
    <t>T98</t>
  </si>
  <si>
    <t>Seqüelas de outros efeitos de causas externas e dos não especificados</t>
  </si>
  <si>
    <t>U04</t>
  </si>
  <si>
    <t>Síndrome respiratória aguda grave [severe acute respiratory syndrome SARS]</t>
  </si>
  <si>
    <t>U04-U04</t>
  </si>
  <si>
    <t>U80</t>
  </si>
  <si>
    <t>Agente resistente à penicilina e antibióticos relacionados</t>
  </si>
  <si>
    <t>U80-U89</t>
  </si>
  <si>
    <t>U81</t>
  </si>
  <si>
    <t>Agente resistente à vancomicina e antibióticos relacionados</t>
  </si>
  <si>
    <t>U88</t>
  </si>
  <si>
    <t>Agente resistente a múltiplos antibióticos</t>
  </si>
  <si>
    <t>U89</t>
  </si>
  <si>
    <t>Agente resistente a outros antibióticos e a antibióticos não especificados</t>
  </si>
  <si>
    <t>U99</t>
  </si>
  <si>
    <t>CID 10ª Revisão não disponível</t>
  </si>
  <si>
    <t>U99-U99</t>
  </si>
  <si>
    <t>V01</t>
  </si>
  <si>
    <t>Pedestre traumatizado em colisão com um veículo a pedal</t>
  </si>
  <si>
    <t>V01-V09</t>
  </si>
  <si>
    <t>V02</t>
  </si>
  <si>
    <t>Pedestre traumatizado em colisão com um veículo a motor de duas ou três rodas</t>
  </si>
  <si>
    <t>V03</t>
  </si>
  <si>
    <t>Pedestre traumatizado em colisão com um automóvel [carro], "pick up" ou caminhonete</t>
  </si>
  <si>
    <t>V04</t>
  </si>
  <si>
    <t>Pedestre traumatizado em colisão com um veículo de transporte pesado ou com um ônibus</t>
  </si>
  <si>
    <t>V05</t>
  </si>
  <si>
    <t>Pedestre traumatizado em colisão com trem [comboio] ou um veículo ferroviário</t>
  </si>
  <si>
    <t>V06</t>
  </si>
  <si>
    <t>Pedestre traumatizado em colisão com outro veículo não-motorizado</t>
  </si>
  <si>
    <t>V09</t>
  </si>
  <si>
    <t>Pedestre traumatizado em outros acidentes de transporte e em acidentes de transporte não especificados</t>
  </si>
  <si>
    <t>V10</t>
  </si>
  <si>
    <t>Ciclista traumatizado em colisão com um pedestre ou um animal</t>
  </si>
  <si>
    <t>V10-V19</t>
  </si>
  <si>
    <t>V11</t>
  </si>
  <si>
    <t>Ciclista traumatizado em colisão com outro veículo a pedal</t>
  </si>
  <si>
    <t>V12</t>
  </si>
  <si>
    <t>Ciclista traumatizado em colisão com um veículo a motor de duas ou três rodas</t>
  </si>
  <si>
    <t>V13</t>
  </si>
  <si>
    <t>Ciclista traumatizado em colisão com um automóvel, "pick up" ou caminhonete</t>
  </si>
  <si>
    <t>V14</t>
  </si>
  <si>
    <t>Ciclista traumatizado em colisão com um veículo de transporte pesado ou um ônibus</t>
  </si>
  <si>
    <t>V15</t>
  </si>
  <si>
    <t>Ciclista traumatizado em colisão com um trem ou um veículo ferroviário</t>
  </si>
  <si>
    <t>V16</t>
  </si>
  <si>
    <t>Ciclista traumatizado em colisão com outro veículo não-motorizado</t>
  </si>
  <si>
    <t>V17</t>
  </si>
  <si>
    <t>Ciclista traumatizado em colisão com um objeto fixo ou parado</t>
  </si>
  <si>
    <t>V18</t>
  </si>
  <si>
    <t>Ciclista traumatizado em um acidente de transporte sem colisão</t>
  </si>
  <si>
    <t>V19</t>
  </si>
  <si>
    <t>Ciclista traumatizado em outros acidentes de transporte e em acidentes de transporte não especificados</t>
  </si>
  <si>
    <t>V20</t>
  </si>
  <si>
    <t>Motociclista traumatizado em colisão com um pedestre ou um animal</t>
  </si>
  <si>
    <t>V20-V29</t>
  </si>
  <si>
    <t>V21</t>
  </si>
  <si>
    <t>Motociclista traumatizado em colisão com um veículo a pedal</t>
  </si>
  <si>
    <t>V22</t>
  </si>
  <si>
    <t>Motociclista traumatizado em colisão com um veículo a motor de duas ou três rodas</t>
  </si>
  <si>
    <t>V23</t>
  </si>
  <si>
    <t>Motociclista traumatizado em colisão com um automóvel [carro], "pick up" ou caminhonete</t>
  </si>
  <si>
    <t>V24</t>
  </si>
  <si>
    <t>Motociclista traumatizado em colisão com um veículo de transporte pesado ou um ônibus</t>
  </si>
  <si>
    <t>V25</t>
  </si>
  <si>
    <t>Motociclista traumatizado em colisão com um trem ou um veículo ferroviário</t>
  </si>
  <si>
    <t>V26</t>
  </si>
  <si>
    <t>Motociclista traumatizado em colisão com outro veículo não-motorizado</t>
  </si>
  <si>
    <t>V27</t>
  </si>
  <si>
    <t>Motociclista traumatizado em colisão com um objeto fixo ou parado</t>
  </si>
  <si>
    <t>V28</t>
  </si>
  <si>
    <t>Motociclista traumatizado em um acidente de transporte sem colisão</t>
  </si>
  <si>
    <t>V29</t>
  </si>
  <si>
    <t>Motociclista traumatizado em outros acidentes de transporte e em acidentes de transporte não especificados</t>
  </si>
  <si>
    <t>V30</t>
  </si>
  <si>
    <t>Ocupante de um triciclo motorizado traumatizado em colisão com um pedestre ou um animal</t>
  </si>
  <si>
    <t>V30-V39</t>
  </si>
  <si>
    <t>V31</t>
  </si>
  <si>
    <t>Ocupante de um triciclo motorizado traumatizado em colisão com um veículo a pedal</t>
  </si>
  <si>
    <t>V32</t>
  </si>
  <si>
    <t>Ocupante de um triciclo motorizado traumatizado em colisão com outro veículo a motor de duas ou três rodas</t>
  </si>
  <si>
    <t>V33</t>
  </si>
  <si>
    <t>Ocupante de um triciclo motorizado traumatizado em colisão com um automóvel, "pick up" ou caminhonete</t>
  </si>
  <si>
    <t>V34</t>
  </si>
  <si>
    <t>Ocupante de um triciclo motorizado traumatizado em colisão com um veículo de transporte pesado ou um ônibus</t>
  </si>
  <si>
    <t>V35</t>
  </si>
  <si>
    <t>Ocupante de um triciclo motorizado traumatizado em colisão com um trem [comboio] ou um veículo ferroviário</t>
  </si>
  <si>
    <t>V36</t>
  </si>
  <si>
    <t>Ocupante de um triciclo motorizado traumatizado em colisão com outro veículo não-motorizado</t>
  </si>
  <si>
    <t>V37</t>
  </si>
  <si>
    <t>Ocupante de um triciclo motorizado traumatizado em colisão com um objeto fixo ou parado</t>
  </si>
  <si>
    <t>V38</t>
  </si>
  <si>
    <t>Ocupante de um triciclo motorizado traumatizado em um acidente de transporte sem colisão</t>
  </si>
  <si>
    <t>V39</t>
  </si>
  <si>
    <t>Ocupante de um triciclo motorizado traumatizado em outros acidentes de transporte e em acidentes de transporte não especificados</t>
  </si>
  <si>
    <t>V40</t>
  </si>
  <si>
    <t>Ocupante de um automóvel [carro] traumatizado em colisão com um pedestre ou um animal</t>
  </si>
  <si>
    <t>V40-V49</t>
  </si>
  <si>
    <t>V41</t>
  </si>
  <si>
    <t>Ocupante de um automóvel [carro] traumatizado em colisão com um veículo a pedal</t>
  </si>
  <si>
    <t>V42</t>
  </si>
  <si>
    <t>Ocupante de um automóvel [carro] traumatizado em colisão com outro veículo a motor de duas ou três rodas</t>
  </si>
  <si>
    <t>V43</t>
  </si>
  <si>
    <t>Ocupante de um automóvel [carro] traumatizado em colisão com um automóvel [carro], "pick up" ou caminhonete</t>
  </si>
  <si>
    <t>V44</t>
  </si>
  <si>
    <t>Ocupante de um automóvel [carro] traumatizado em colisão com um veículo de transporte pesado ou um ônibus</t>
  </si>
  <si>
    <t>V45</t>
  </si>
  <si>
    <t>Ocupante de um automóvel [carro] traumatizado em colisão com um trem [comboio] ou um veículo ferroviário</t>
  </si>
  <si>
    <t>V46</t>
  </si>
  <si>
    <t>Ocupante de um automóvel [carro] traumatizado em colisão com outro veículo não-motorizado</t>
  </si>
  <si>
    <t>V47</t>
  </si>
  <si>
    <t>Ocupante de um automóvel [carro] traumatizado em colisão com um objeto fixo ou parado</t>
  </si>
  <si>
    <t>V48</t>
  </si>
  <si>
    <t>Ocupante de um automóvel [carro] traumatizado em um acidente de transporte sem colisão</t>
  </si>
  <si>
    <t>V49</t>
  </si>
  <si>
    <t>Ocupante de um automóvel [carro] traumatizado em outro acidentes de transporte e em acidentes de transporte não especificados</t>
  </si>
  <si>
    <t>V50</t>
  </si>
  <si>
    <t>Ocupante de uma caminhonete traumatizado em colisão com um pedestre ou um animal</t>
  </si>
  <si>
    <t>V50-V59</t>
  </si>
  <si>
    <t>V51</t>
  </si>
  <si>
    <t>Ocupante de uma caminhonete traumatizado em colisão com um veículo a pedal</t>
  </si>
  <si>
    <t>V52</t>
  </si>
  <si>
    <t>Ocupante de uma caminhonete traumatizado em colisão com veículo a motor de duas ou três rodas</t>
  </si>
  <si>
    <t>V53</t>
  </si>
  <si>
    <t>Ocupante de uma caminhonete traumatizado em colisão com um automóvel [carro] ou uma caminhonete</t>
  </si>
  <si>
    <t>V54</t>
  </si>
  <si>
    <t>Ocupante de uma caminhonete traumatizado em colisão com um veículo de transporte pesado ou um ônibus</t>
  </si>
  <si>
    <t>V55</t>
  </si>
  <si>
    <t>Ocupante de uma caminhonete traumatizado em colisão com um trem [comboio] ou veículo ferroviário</t>
  </si>
  <si>
    <t>V56</t>
  </si>
  <si>
    <t>Ocupante de uma caminhonete traumatizado em colisão com outro veículo não-motorizado</t>
  </si>
  <si>
    <t>V57</t>
  </si>
  <si>
    <t>Ocupante de uma caminhonete traumatizado em colisão com um objeto fixo ou parado</t>
  </si>
  <si>
    <t>V58</t>
  </si>
  <si>
    <t>Ocupante de uma caminhonete traumatizado em um acidente de transporte sem colisão</t>
  </si>
  <si>
    <t>V59</t>
  </si>
  <si>
    <t>Ocupante de uma caminhonete traumatizado em outros acidentes de transporte e em acidentes de transporte não especificados</t>
  </si>
  <si>
    <t>V60</t>
  </si>
  <si>
    <t>Ocupante de um veículo de transporte pesado traumatizado em colisão com um pedestre ou um animal</t>
  </si>
  <si>
    <t>V60-V69</t>
  </si>
  <si>
    <t>V61</t>
  </si>
  <si>
    <t>Ocupante de um veículo de transporte pesado traumatizado em colisão com um veículo a pedal</t>
  </si>
  <si>
    <t>V62</t>
  </si>
  <si>
    <t>Ocupante de um veículo de transporte pesado traumatizado em colisão com um veículo a motor de duas ou três rodas</t>
  </si>
  <si>
    <t>V63</t>
  </si>
  <si>
    <t>Ocupante de um veículo de transporte pesado traumatizado em colisão com um automóvel [carro] ou uma caminhonete</t>
  </si>
  <si>
    <t>V64</t>
  </si>
  <si>
    <t>Ocupante de um veículo de transporte pesado traumatizado em colisão com um outro veículo de transporte pesado ou um ônibus</t>
  </si>
  <si>
    <t>V65</t>
  </si>
  <si>
    <t>Ocupante de um veículo de transporte pesado traumatizado em colisão com um trem [comboio] ou um veículo ferroviário</t>
  </si>
  <si>
    <t>V66</t>
  </si>
  <si>
    <t>Ocupante de um veículo de transporte pesado traumatizado em colisão com um outro veículo não-motorizado</t>
  </si>
  <si>
    <t>V67</t>
  </si>
  <si>
    <t>Ocupante de um veículo de transporte pesado traumatizado em colisão com um objeto fixo ou parado</t>
  </si>
  <si>
    <t>V68</t>
  </si>
  <si>
    <t>Ocupante de um veículo de transporte pesado traumatizado em um acidente de transporte sem colisão</t>
  </si>
  <si>
    <t>V69</t>
  </si>
  <si>
    <t>Ocupante de um veículo de transporte pesado traumatizado em outros acidentes de transporte não especificados</t>
  </si>
  <si>
    <t>V70</t>
  </si>
  <si>
    <t>Ocupante de um ônibus traumatizado em colisão com um pedestre ou um animal</t>
  </si>
  <si>
    <t>V70-V79</t>
  </si>
  <si>
    <t>V71</t>
  </si>
  <si>
    <t>Ocupante de um ônibus traumatizado em colisão com um veículo a pedal</t>
  </si>
  <si>
    <t>V72</t>
  </si>
  <si>
    <t>Ocupante de um ônibus traumatizado em colisão com um outro veículo a motor de duas ou três rodas</t>
  </si>
  <si>
    <t>V73</t>
  </si>
  <si>
    <t>Ocupante de um ônibus traumatizado em colisão com um automóvel [carro] ou uma caminhonete</t>
  </si>
  <si>
    <t>V74</t>
  </si>
  <si>
    <t>Ocupante de um ônibus traumatizado em colisão com um veículo de transporte pesado ou um ônibus</t>
  </si>
  <si>
    <t>V75</t>
  </si>
  <si>
    <t>Ocupante de um ônibus traumatizado em colisão com um trem [comboio] ou um veículo ferroviário</t>
  </si>
  <si>
    <t>V76</t>
  </si>
  <si>
    <t>Ocupante de um ônibus traumatizado em colisão com outro veículo não-motorizado</t>
  </si>
  <si>
    <t>V77</t>
  </si>
  <si>
    <t>Ocupante de um ônibus traumatizado em colisão com um objeto fixo ou parado</t>
  </si>
  <si>
    <t>V78</t>
  </si>
  <si>
    <t>Ocupante de um ônibus traumatizado em um acidente de transporte sem colisão</t>
  </si>
  <si>
    <t>V79</t>
  </si>
  <si>
    <t>Ocupante de um ônibus traumatizado em outros acidentes de transporte e em acidentes de transporte não especificados</t>
  </si>
  <si>
    <t>V80</t>
  </si>
  <si>
    <t>Pessoa montada em animal ou ocupante de um veículo a tração animal traumatizado em um acidente de transporte</t>
  </si>
  <si>
    <t>V80-V89</t>
  </si>
  <si>
    <t>V81</t>
  </si>
  <si>
    <t>Ocupante de um trem [comboio] ou um veículo ferroviário traumatizado em um acidente de transporte</t>
  </si>
  <si>
    <t>V82</t>
  </si>
  <si>
    <t>Ocupante de um bonde [carro elétrico] traumatizado em um acidente de transporte</t>
  </si>
  <si>
    <t>V83</t>
  </si>
  <si>
    <t>Ocupante de um veículo especial a motor usado principalmente em áreas industriais traumatizado em um acidente de transporte</t>
  </si>
  <si>
    <t>V84</t>
  </si>
  <si>
    <t>Ocupante de um veículo especial a motor de uso essencialmente agrícola traumatizado em um acidente de transporte</t>
  </si>
  <si>
    <t>V85</t>
  </si>
  <si>
    <t>Ocupante de um veículo a motor especial de construções traumatizado em um acidente de transporte</t>
  </si>
  <si>
    <t>V86</t>
  </si>
  <si>
    <t>Ocupante de um veículo especial para qualquer terreno ou de outro veículo a motor projetado essencialmente para uso não em via pública, traumatizado em um acidente de transporte</t>
  </si>
  <si>
    <t>V87</t>
  </si>
  <si>
    <t>Acidente de trânsito de tipo especificado, mas sendo desconhecido o modo de transporte da vítima</t>
  </si>
  <si>
    <t>V88</t>
  </si>
  <si>
    <t>Acidente não-de-trânsito de tipo especificado, mas sendo desconhecido o modo de transporte da vítima</t>
  </si>
  <si>
    <t>V89</t>
  </si>
  <si>
    <t>Acidente com um veículo a motor ou não-motorizado, tipo(s) de veículo(s) não especificado(s)</t>
  </si>
  <si>
    <t>V90</t>
  </si>
  <si>
    <t>Acidente com embarcação causando afogamento e submersão</t>
  </si>
  <si>
    <t>V90-V94</t>
  </si>
  <si>
    <t>V91</t>
  </si>
  <si>
    <t>Acidente com embarcação causando outro tipo de traumatismo</t>
  </si>
  <si>
    <t>V92</t>
  </si>
  <si>
    <t>Afogamento e submersão relacionados com transporte por água sem acidente com a embarcação</t>
  </si>
  <si>
    <t>V93</t>
  </si>
  <si>
    <t>Acidente a bordo de uma embarcação, sem acidente da embarcação e não causando afogamento ou submersão</t>
  </si>
  <si>
    <t>V94</t>
  </si>
  <si>
    <t>Outros acidentes de transporte por água e os não especificados</t>
  </si>
  <si>
    <t>V95</t>
  </si>
  <si>
    <t>Acidente de aeronave a motor causando traumatismo ao ocupante</t>
  </si>
  <si>
    <t>V95-V97</t>
  </si>
  <si>
    <t>V96</t>
  </si>
  <si>
    <t>Acidente de uma aeronave sem motor causando traumatismo a ocupante</t>
  </si>
  <si>
    <t>V97</t>
  </si>
  <si>
    <t>Outros acidentes especificados de transporte aéreo</t>
  </si>
  <si>
    <t>V98</t>
  </si>
  <si>
    <t>Outros acidentes de transporte especificados</t>
  </si>
  <si>
    <t>V98-V99</t>
  </si>
  <si>
    <t>V99</t>
  </si>
  <si>
    <t>Acidente de transporte não especificado</t>
  </si>
  <si>
    <t>W00</t>
  </si>
  <si>
    <t>Queda no mesmo nível envolvendo gelo e neve</t>
  </si>
  <si>
    <t>W00-W19</t>
  </si>
  <si>
    <t>W01</t>
  </si>
  <si>
    <t>Queda no mesmo nível por escorregão, tropeção ou passos em falsos [traspés]</t>
  </si>
  <si>
    <t>W02</t>
  </si>
  <si>
    <t>Queda envolvendo patins de rodas ou para gelo, esqui ou pranchas de rodas</t>
  </si>
  <si>
    <t>W03</t>
  </si>
  <si>
    <t>Outras quedas no mesmo nível por colisão com ou empurrão por outra pessoa</t>
  </si>
  <si>
    <t>W04</t>
  </si>
  <si>
    <t>Queda, enquanto estava sendo carregado ou apoiado por outra(s) pessoa(s)</t>
  </si>
  <si>
    <t>W05</t>
  </si>
  <si>
    <t>Queda envolvendo uma cadeira de rodas</t>
  </si>
  <si>
    <t>W06</t>
  </si>
  <si>
    <t>Queda de um leito</t>
  </si>
  <si>
    <t>W07</t>
  </si>
  <si>
    <t>Queda de uma cadeira</t>
  </si>
  <si>
    <t>W08</t>
  </si>
  <si>
    <t>Queda de outro tipo de mobília</t>
  </si>
  <si>
    <t>W09</t>
  </si>
  <si>
    <t>Queda envolvendo equipamento de "playground"</t>
  </si>
  <si>
    <t>W10</t>
  </si>
  <si>
    <t>Queda em ou de escadas ou degraus</t>
  </si>
  <si>
    <t>W11</t>
  </si>
  <si>
    <t>Queda em ou de escadas de mão</t>
  </si>
  <si>
    <t>W12</t>
  </si>
  <si>
    <t>Queda em ou de um andaime</t>
  </si>
  <si>
    <t>W13</t>
  </si>
  <si>
    <t>Queda de ou para fora de edifícios ou outras estruturas</t>
  </si>
  <si>
    <t>W14</t>
  </si>
  <si>
    <t>Queda de árvore</t>
  </si>
  <si>
    <t>W15</t>
  </si>
  <si>
    <t>Queda de penhasco</t>
  </si>
  <si>
    <t>W16</t>
  </si>
  <si>
    <t>Mergulho ou pulo na água causando outro traumatismo que não afogamento ou submersão</t>
  </si>
  <si>
    <t>W17</t>
  </si>
  <si>
    <t>Outras quedas de um nível a outro</t>
  </si>
  <si>
    <t>W18</t>
  </si>
  <si>
    <t>Outras quedas no mesmo nível</t>
  </si>
  <si>
    <t>W19</t>
  </si>
  <si>
    <t>Queda sem especificação</t>
  </si>
  <si>
    <t>W20</t>
  </si>
  <si>
    <t>Impacto causado por objeto lançado, projetado ou em queda</t>
  </si>
  <si>
    <t>W20-W49</t>
  </si>
  <si>
    <t>W21</t>
  </si>
  <si>
    <t>Impacto acidental ativo ou passivo causado por equipamento esportivo</t>
  </si>
  <si>
    <t>W22</t>
  </si>
  <si>
    <t>Impacto acidental ativo ou passivo causado por outros objetos</t>
  </si>
  <si>
    <t>W23</t>
  </si>
  <si>
    <t>Apertado, colhido, comprimido ou esmagado dentro de ou entre objetos</t>
  </si>
  <si>
    <t>W24</t>
  </si>
  <si>
    <t>Contato com elevadores e instrumentos de transmissão, não classificados em outra parte</t>
  </si>
  <si>
    <t>W25</t>
  </si>
  <si>
    <t>Contato com vidro cortante</t>
  </si>
  <si>
    <t>W26</t>
  </si>
  <si>
    <t>Contato com faca, espada e punhal</t>
  </si>
  <si>
    <t>W27</t>
  </si>
  <si>
    <t>Contato com ferramentas manuais sem motor</t>
  </si>
  <si>
    <t>W28</t>
  </si>
  <si>
    <t>Contato com segadeira motorizada para cortar ou aparar a grama</t>
  </si>
  <si>
    <t>W29</t>
  </si>
  <si>
    <t>Contato com outros utensílios manuais e aparelhos domésticos equipados com motor</t>
  </si>
  <si>
    <t>W30</t>
  </si>
  <si>
    <t>Contato com maquinaria agrícola</t>
  </si>
  <si>
    <t>W31</t>
  </si>
  <si>
    <t>Contato com outras máquinas e com as não especificadas</t>
  </si>
  <si>
    <t>W32</t>
  </si>
  <si>
    <t>Projétil de revólver</t>
  </si>
  <si>
    <t>W33</t>
  </si>
  <si>
    <t>Rifle, espingarda e armas de fogo de maior tamanho</t>
  </si>
  <si>
    <t>W34</t>
  </si>
  <si>
    <t>Projéteis de outras armas de fogo e das não especificadas</t>
  </si>
  <si>
    <t>W35</t>
  </si>
  <si>
    <t>Explosão ou ruptura de caldeira</t>
  </si>
  <si>
    <t>W36</t>
  </si>
  <si>
    <t>Explosão ou ruptura de cilindro de gás</t>
  </si>
  <si>
    <t>W37</t>
  </si>
  <si>
    <t>Explosão ou ruptura de pneumático, tubulação ou mangueira, pressurizados</t>
  </si>
  <si>
    <t>W38</t>
  </si>
  <si>
    <t>Explosão ou ruptura de outros aparelhos pressurizados especificados</t>
  </si>
  <si>
    <t>W39</t>
  </si>
  <si>
    <t>Queima de fogos de artifício</t>
  </si>
  <si>
    <t>W40</t>
  </si>
  <si>
    <t>Explosão de outros materiais</t>
  </si>
  <si>
    <t>W41</t>
  </si>
  <si>
    <t>Exposição a um jato de alta pressão</t>
  </si>
  <si>
    <t>W42</t>
  </si>
  <si>
    <t>Exposição ao ruído</t>
  </si>
  <si>
    <t>W43</t>
  </si>
  <si>
    <t>Exposição à vibração</t>
  </si>
  <si>
    <t>W44</t>
  </si>
  <si>
    <t>Penetração de corpo estranho no ou através de olho ou orifício natural</t>
  </si>
  <si>
    <t>W45</t>
  </si>
  <si>
    <t>Penetração de corpo ou objeto estranho através da pele</t>
  </si>
  <si>
    <t>W46</t>
  </si>
  <si>
    <t>Contato com agulha hipodérmica</t>
  </si>
  <si>
    <t>W49</t>
  </si>
  <si>
    <t>Exposição a outras forças mecânicas inanimadas e às não especificadas</t>
  </si>
  <si>
    <t>W50</t>
  </si>
  <si>
    <t>Golpe, pancada, pontapé, mordedura ou escoriação infligidos por outra pessoa</t>
  </si>
  <si>
    <t>W50-W64</t>
  </si>
  <si>
    <t>W51</t>
  </si>
  <si>
    <t>Colisão entre duas pessoas</t>
  </si>
  <si>
    <t>W52</t>
  </si>
  <si>
    <t>Esmagado, empurrado ou pisoteado por multidão ou debandada em massa de pessoas</t>
  </si>
  <si>
    <t>W53</t>
  </si>
  <si>
    <t>Mordedura de rato</t>
  </si>
  <si>
    <t>W54</t>
  </si>
  <si>
    <t>Mordedura ou golpe provocado por cão</t>
  </si>
  <si>
    <t>W55</t>
  </si>
  <si>
    <t>Mordedura ou golpe provocado por outros animais mamíferos</t>
  </si>
  <si>
    <t>W56</t>
  </si>
  <si>
    <t>Contato com animais marinhos</t>
  </si>
  <si>
    <t>W57</t>
  </si>
  <si>
    <t>Mordeduras e picadas de inseto e de outros artrópodes, não-venenosos</t>
  </si>
  <si>
    <t>W58</t>
  </si>
  <si>
    <t>Mordedura ou golpe provocado por crocodilo ou aligátor</t>
  </si>
  <si>
    <t>W59</t>
  </si>
  <si>
    <t>Mordedura ou esmagamento provocado por outros répteis</t>
  </si>
  <si>
    <t>W60</t>
  </si>
  <si>
    <t>Contato com espinhos de plantas ou com folhas aguçadas</t>
  </si>
  <si>
    <t>W64</t>
  </si>
  <si>
    <t>Exposição a outras forças mecânicas animadas e às não especificadas</t>
  </si>
  <si>
    <t>W65</t>
  </si>
  <si>
    <t>Afogamento e submersão durante banho em banheira</t>
  </si>
  <si>
    <t>W65-W74</t>
  </si>
  <si>
    <t>W66</t>
  </si>
  <si>
    <t>Afogamento e submersão consecutiva a queda dentro de uma banheira</t>
  </si>
  <si>
    <t>W67</t>
  </si>
  <si>
    <t>Afogamento e submersão em piscina</t>
  </si>
  <si>
    <t>W68</t>
  </si>
  <si>
    <t>Afogamento e submersão conseqüente a queda dentro de uma piscina</t>
  </si>
  <si>
    <t>W69</t>
  </si>
  <si>
    <t>Afogamento e submersão em águas naturais</t>
  </si>
  <si>
    <t>W70</t>
  </si>
  <si>
    <t>Afogamento e submersão conseqüentes a queda dentro de águas naturais</t>
  </si>
  <si>
    <t>W73</t>
  </si>
  <si>
    <t>Outros afogamentos e submersão especificados</t>
  </si>
  <si>
    <t>W74</t>
  </si>
  <si>
    <t>Afogamento e submersão não especificados</t>
  </si>
  <si>
    <t>W75</t>
  </si>
  <si>
    <t>Sufocação e estrangulamento acidental na cama</t>
  </si>
  <si>
    <t>W75-W84</t>
  </si>
  <si>
    <t>W76</t>
  </si>
  <si>
    <t>Outro enforcamento e estrangulamento acidental</t>
  </si>
  <si>
    <t>W77</t>
  </si>
  <si>
    <t>Risco a respiração devido a desmoronamento, queda de terra e de outras substâncias</t>
  </si>
  <si>
    <t>W78</t>
  </si>
  <si>
    <t>Inalação do conteúdo gástrico</t>
  </si>
  <si>
    <t>W79</t>
  </si>
  <si>
    <t>Inalação e ingestão de alimentos causando obstrução do trato respiratório</t>
  </si>
  <si>
    <t>W80</t>
  </si>
  <si>
    <t>Inalação e ingestão de outros objetos causando obstrução do trato respiratório</t>
  </si>
  <si>
    <t>W81</t>
  </si>
  <si>
    <t>Confinado ou aprisionado em um ambiente pobre em oxigênio</t>
  </si>
  <si>
    <t>W83</t>
  </si>
  <si>
    <t>Outros riscos especificados à respiração</t>
  </si>
  <si>
    <t>W84</t>
  </si>
  <si>
    <t>Riscos não especificados à respiração</t>
  </si>
  <si>
    <t>W85</t>
  </si>
  <si>
    <t>Exposição a linhas de transmissão de corrente elétrica</t>
  </si>
  <si>
    <t>W85-W99</t>
  </si>
  <si>
    <t>W86</t>
  </si>
  <si>
    <t>Exposição a outra corrente elétrica especificada</t>
  </si>
  <si>
    <t>W87</t>
  </si>
  <si>
    <t>Exposição a corrente elétrica não especificada</t>
  </si>
  <si>
    <t>W88</t>
  </si>
  <si>
    <t>Exposição a radiação ionizante</t>
  </si>
  <si>
    <t>W89</t>
  </si>
  <si>
    <t>Exposição a fontes luminosas artificiais visíveis ou à luz ultravioleta</t>
  </si>
  <si>
    <t>W90</t>
  </si>
  <si>
    <t>Exposição a outros tipos de radiação não-ionizante</t>
  </si>
  <si>
    <t>W91</t>
  </si>
  <si>
    <t>Exposição a tipo não especificado de radiação</t>
  </si>
  <si>
    <t>W92</t>
  </si>
  <si>
    <t>Exposição a um calor excessivo de origem artificial</t>
  </si>
  <si>
    <t>W93</t>
  </si>
  <si>
    <t>Exposição a um frio excessivo de origem artificial</t>
  </si>
  <si>
    <t>W94</t>
  </si>
  <si>
    <t>Exposição a alta, baixa e a variações da pressão atmosférica</t>
  </si>
  <si>
    <t>W99</t>
  </si>
  <si>
    <t>Exposição a outros fatores ambientais artificiais e aos não especificados</t>
  </si>
  <si>
    <t>X00</t>
  </si>
  <si>
    <t>Exposição a fogo não-controlado em um edifício ou outro tipo de construção</t>
  </si>
  <si>
    <t>X00-X09</t>
  </si>
  <si>
    <t>X01</t>
  </si>
  <si>
    <t>Exposição a fogo não-controlado fora de um edifício ou de outro tipo de construção</t>
  </si>
  <si>
    <t>X02</t>
  </si>
  <si>
    <t>Exposição a fogo controlado em um edifício ou outro tipo de construção</t>
  </si>
  <si>
    <t>X03</t>
  </si>
  <si>
    <t>Exposição a fogo controlado fora de um edifício ou de outro tipo de construção</t>
  </si>
  <si>
    <t>X04</t>
  </si>
  <si>
    <t>Exposição a combustão de substância muito inflamável</t>
  </si>
  <si>
    <t>X05</t>
  </si>
  <si>
    <t>Exposição a combustão de roupa de dormir</t>
  </si>
  <si>
    <t>X06</t>
  </si>
  <si>
    <t>Exposição a combustão de outro tipo de roupa ou de acessórios</t>
  </si>
  <si>
    <t>X08</t>
  </si>
  <si>
    <t>Exposição a outro tipo especificado de fumaça, fogo ou chamas</t>
  </si>
  <si>
    <t>X09</t>
  </si>
  <si>
    <t>Exposição a tipo não especificado de fumaça, fogo ou chamas</t>
  </si>
  <si>
    <t>X10</t>
  </si>
  <si>
    <t>Contato com bebidas, alimentos, gordura e óleo de cozinha quentes</t>
  </si>
  <si>
    <t>X10-X19</t>
  </si>
  <si>
    <t>X11</t>
  </si>
  <si>
    <t>Contato com água corrente quente de torneira</t>
  </si>
  <si>
    <t>X12</t>
  </si>
  <si>
    <t>Contato com outros líquidos quentes</t>
  </si>
  <si>
    <t>X13</t>
  </si>
  <si>
    <t>Contato com vapor d'água e com vapores quentes</t>
  </si>
  <si>
    <t>X14</t>
  </si>
  <si>
    <t>Contato com ar e gases quentes</t>
  </si>
  <si>
    <t>X15</t>
  </si>
  <si>
    <t>Contato com aparelhos domésticos quentes</t>
  </si>
  <si>
    <t>X16</t>
  </si>
  <si>
    <t>Contato com aquecedores, radiadores e tubulação</t>
  </si>
  <si>
    <t>X17</t>
  </si>
  <si>
    <t>Contato com motores, máquinas e ferramentas quentes</t>
  </si>
  <si>
    <t>X18</t>
  </si>
  <si>
    <t>Contato com outros metais quentes</t>
  </si>
  <si>
    <t>X19</t>
  </si>
  <si>
    <t>Contato com outras fontes de calor ou com substâncias quentes não especificados</t>
  </si>
  <si>
    <t>X20</t>
  </si>
  <si>
    <t>Contato com serpentes e lagartos venenosos</t>
  </si>
  <si>
    <t>X20-X29</t>
  </si>
  <si>
    <t>X21</t>
  </si>
  <si>
    <t>Contato com aranhas venenosas</t>
  </si>
  <si>
    <t>X22</t>
  </si>
  <si>
    <t>Contato com escorpiões</t>
  </si>
  <si>
    <t>X23</t>
  </si>
  <si>
    <t>Contato com abelhas, vespas e vespões</t>
  </si>
  <si>
    <t>X24</t>
  </si>
  <si>
    <t>Contato com centopéias e miriápodes venenosas (tropicais)</t>
  </si>
  <si>
    <t>X25</t>
  </si>
  <si>
    <t>Contato com outros artrópodes venenosos</t>
  </si>
  <si>
    <t>X26</t>
  </si>
  <si>
    <t>Contato com animais e plantas marinhos venenosos</t>
  </si>
  <si>
    <t>X27</t>
  </si>
  <si>
    <t>Contato com outros animais venenosos especificados</t>
  </si>
  <si>
    <t>X28</t>
  </si>
  <si>
    <t>Contato com outras plantas venenosas especificadas</t>
  </si>
  <si>
    <t>X29</t>
  </si>
  <si>
    <t>Contato com animais ou plantas venenosos, sem especificação</t>
  </si>
  <si>
    <t>X30</t>
  </si>
  <si>
    <t>Exposição a calor natural excessivo</t>
  </si>
  <si>
    <t>X30-X39</t>
  </si>
  <si>
    <t>X31</t>
  </si>
  <si>
    <t>Exposição a frio natural excessivo</t>
  </si>
  <si>
    <t>X32</t>
  </si>
  <si>
    <t>Exposição à luz solar</t>
  </si>
  <si>
    <t>X33</t>
  </si>
  <si>
    <t>Vítima de raio</t>
  </si>
  <si>
    <t>X34</t>
  </si>
  <si>
    <t>Vítima de terremoto</t>
  </si>
  <si>
    <t>X35</t>
  </si>
  <si>
    <t>Vítima de erupção vulcânica</t>
  </si>
  <si>
    <t>X36</t>
  </si>
  <si>
    <t>Vítima de avalanche, desabamento de terra e outros movimentos da superfície terrestre</t>
  </si>
  <si>
    <t>X37</t>
  </si>
  <si>
    <t>Vítima de tempestade cataclísmica</t>
  </si>
  <si>
    <t>X38</t>
  </si>
  <si>
    <t>Vítima de inundação</t>
  </si>
  <si>
    <t>X39</t>
  </si>
  <si>
    <t>Exposição a outras forças da natureza e às não especificadas</t>
  </si>
  <si>
    <t>X40</t>
  </si>
  <si>
    <t>Envenenamento [intoxicação] acidental por e exposição a analgésicos, antipiréticos e anti-reumáticos, não-opiáceos</t>
  </si>
  <si>
    <t>X40-X49</t>
  </si>
  <si>
    <t>X41</t>
  </si>
  <si>
    <t>Envenenamento [intoxicação] acidental por e exposição a anticonvulsivantes [antiepilépticos], sedativos, hipnóticos, antiparkinsonianos e psicotrópicos não classificadas em outra parte</t>
  </si>
  <si>
    <t>X42</t>
  </si>
  <si>
    <t>Envenenamento [intoxicação] acidental por e exposição a narcóticos e psicodislépticos [alucinógenos] não classificados em outra parte</t>
  </si>
  <si>
    <t>X43</t>
  </si>
  <si>
    <t>Envenenamento [intoxicação] acidental por e exposição a outras substâncias farmacológicas de ação sobre o sistema nervoso autônomo</t>
  </si>
  <si>
    <t>X44</t>
  </si>
  <si>
    <t>Envenenamento [intoxicação] acidental por e exposição a outras drogas, medicamentos e substâncias biológicas não especificadas</t>
  </si>
  <si>
    <t>X45</t>
  </si>
  <si>
    <t>Envenenamento [intoxicação] acidental por e exposição ao álcool</t>
  </si>
  <si>
    <t>X46</t>
  </si>
  <si>
    <t>Envenenamento [intoxicação] acidental por e exposição a solventes orgânicos e hidrocarbonetos halogenados e seus vapores</t>
  </si>
  <si>
    <t>X47</t>
  </si>
  <si>
    <t>Intoxicação acidental por e exposição a outros gases e vapores</t>
  </si>
  <si>
    <t>X48</t>
  </si>
  <si>
    <t>Envenenamento [intoxicação] acidental por e exposição a pesticidas</t>
  </si>
  <si>
    <t>X49</t>
  </si>
  <si>
    <t>Envenenamento [intoxicação] acidental por e exposição a outras substâncias químicas nocivas e às não especificadas</t>
  </si>
  <si>
    <t>X50</t>
  </si>
  <si>
    <t>Excesso de exercícios e movimentos vigorosos ou repetitivos</t>
  </si>
  <si>
    <t>X50-X57</t>
  </si>
  <si>
    <t>X51</t>
  </si>
  <si>
    <t>Viagem e movimento</t>
  </si>
  <si>
    <t>X52</t>
  </si>
  <si>
    <t>Estadia prolongada em ambiente agravitacional</t>
  </si>
  <si>
    <t>X53</t>
  </si>
  <si>
    <t>Falta de alimento</t>
  </si>
  <si>
    <t>X54</t>
  </si>
  <si>
    <t>Falta de água</t>
  </si>
  <si>
    <t>X57</t>
  </si>
  <si>
    <t>Privação não especificada</t>
  </si>
  <si>
    <t>X58</t>
  </si>
  <si>
    <t>Exposição a outros fatores especificados</t>
  </si>
  <si>
    <t>X58-X59</t>
  </si>
  <si>
    <t>X59</t>
  </si>
  <si>
    <t>Exposição a fatores não especificados</t>
  </si>
  <si>
    <t>X60</t>
  </si>
  <si>
    <t>Auto-intoxicação por e exposição, intencional, a analgésicos, antipiréticos e anti-reumáticos, não-opiáceos</t>
  </si>
  <si>
    <t>X60-X84</t>
  </si>
  <si>
    <t>X61</t>
  </si>
  <si>
    <t>Auto-intoxicação por e exposição, intencional, a drogas anticonvulsivantes [antiepilépticos] sedativos, hipnóticos, antiparkinsonianos e psicotrópicos não classificados em outra parte</t>
  </si>
  <si>
    <t>X62</t>
  </si>
  <si>
    <t>Auto-intoxicação por e exposição, intencional, a narcóticos e psicodislépticos [alucinógenos] não classificados em outra parte</t>
  </si>
  <si>
    <t>X63</t>
  </si>
  <si>
    <t>Auto-intoxicação por e exposição, intencional, a outras substâncias farmacológicas de ação sobre o sistema nervoso autônomo</t>
  </si>
  <si>
    <t>X64</t>
  </si>
  <si>
    <t>Auto-intoxicação por e exposição, intencional, a outras drogas, medicamentos e substâncias biológicas e às não especificadas</t>
  </si>
  <si>
    <t>X65</t>
  </si>
  <si>
    <t>Auto-intoxicação voluntária por álcool</t>
  </si>
  <si>
    <t>X66</t>
  </si>
  <si>
    <t>Auto-intoxicação intencional por solventes orgânicos, hidrocarbonetos halogenados e seus vapores</t>
  </si>
  <si>
    <t>X67</t>
  </si>
  <si>
    <t>Auto-intoxicação intencional por outros gases e vapores</t>
  </si>
  <si>
    <t>X68</t>
  </si>
  <si>
    <t>Auto-intoxicação por e exposição, intencional, a pesticidas</t>
  </si>
  <si>
    <t>X69</t>
  </si>
  <si>
    <t>Auto-intoxicação por e exposição, intencional, a outros produtos químicos e substâncias nocivas não especificadas</t>
  </si>
  <si>
    <t>X70</t>
  </si>
  <si>
    <t>Lesão autoprovocada intencionalmente por enforcamento, estrangulamento e sufocação</t>
  </si>
  <si>
    <t>X71</t>
  </si>
  <si>
    <t>Lesão autoprovocada intencionalmente por afogamento e submersão</t>
  </si>
  <si>
    <t>X72</t>
  </si>
  <si>
    <t>Lesão autoprovocada intencionalmente por disparo de arma de fogo de mão</t>
  </si>
  <si>
    <t>X73</t>
  </si>
  <si>
    <t>Lesão autoprovocada intencionalmente por disparo de espingarda, carabina, ou arma de fogo de maior calibre</t>
  </si>
  <si>
    <t>X74</t>
  </si>
  <si>
    <t>Lesão autoprovocada intencionalmente por disparo de outra arma de fogo e de arma de fogo não especificada</t>
  </si>
  <si>
    <t>X75</t>
  </si>
  <si>
    <t>Lesão autoprovocada intencionalmente por dispositivos explosivos</t>
  </si>
  <si>
    <t>X76</t>
  </si>
  <si>
    <t>Lesão autoprovocada intencionalmente pela fumaça, pelo fogo e por chamas</t>
  </si>
  <si>
    <t>X77</t>
  </si>
  <si>
    <t>Lesão autoprovocada intencionalmente por vapor de água, gases ou objetos quentes</t>
  </si>
  <si>
    <t>X78</t>
  </si>
  <si>
    <t>Lesão autoprovocada intencionalmente por objeto cortante ou penetrante</t>
  </si>
  <si>
    <t>X79</t>
  </si>
  <si>
    <t>Lesão autoprovocada intencionalmente por objeto contundente</t>
  </si>
  <si>
    <t>X80</t>
  </si>
  <si>
    <t>Lesão autoprovocada intencionalmente por precipitação de um lugar elevado</t>
  </si>
  <si>
    <t>X81</t>
  </si>
  <si>
    <t>Lesão autoprovocada intencionalmente por precipitação ou permanência diante de um objeto em movimento</t>
  </si>
  <si>
    <t>X82</t>
  </si>
  <si>
    <t>Lesão autoprovocada intencionalmente por impacto de um veículo a motor</t>
  </si>
  <si>
    <t>X83</t>
  </si>
  <si>
    <t>Lesão autoprovocada intencionalmente por outros meios especificados</t>
  </si>
  <si>
    <t>X84</t>
  </si>
  <si>
    <t>Lesão autoprovocada intencionalmente por meios não especificados</t>
  </si>
  <si>
    <t>X85</t>
  </si>
  <si>
    <t>Agressão por meio de drogas, medicamentos e substâncias biológicas</t>
  </si>
  <si>
    <t>X85-Y09</t>
  </si>
  <si>
    <t>X86</t>
  </si>
  <si>
    <t>Agressão por meio de substâncias corrosivas</t>
  </si>
  <si>
    <t>X87</t>
  </si>
  <si>
    <t>Agressão por pesticidas</t>
  </si>
  <si>
    <t>X88</t>
  </si>
  <si>
    <t>Agressão por meio de gases e vapores</t>
  </si>
  <si>
    <t>X89</t>
  </si>
  <si>
    <t>Agressão por meio de outros produtos químicos e substâncias nocivas especificados</t>
  </si>
  <si>
    <t>X90</t>
  </si>
  <si>
    <t>Agressão por meio de produtos químicos e substâncias nocivas não especificados</t>
  </si>
  <si>
    <t>X91</t>
  </si>
  <si>
    <t>Agressão por meio de enforcamento, estrangulamento e sufocação</t>
  </si>
  <si>
    <t>X92</t>
  </si>
  <si>
    <t>Agressão por meio de afogamento e submersão</t>
  </si>
  <si>
    <t>X93</t>
  </si>
  <si>
    <t>Agressão por meio de disparo de arma de fogo de mão</t>
  </si>
  <si>
    <t>X94</t>
  </si>
  <si>
    <t>Agressão por meio de disparo de espingarda, carabina ou arma de fogo de maior calibre</t>
  </si>
  <si>
    <t>X95</t>
  </si>
  <si>
    <t>Agressão por meio de disparo de outra arma de fogo ou de arma não especificada</t>
  </si>
  <si>
    <t>X96</t>
  </si>
  <si>
    <t>Agressão por meio de material explosivo</t>
  </si>
  <si>
    <t>X97</t>
  </si>
  <si>
    <t>Agressão por meio de fumaça, fogo e chamas</t>
  </si>
  <si>
    <t>X98</t>
  </si>
  <si>
    <t>Agressão por meio de vapor de água, gases ou objetos quentes</t>
  </si>
  <si>
    <t>X99</t>
  </si>
  <si>
    <t>Agressão por meio de objeto cortante ou penetrante</t>
  </si>
  <si>
    <t>Y00</t>
  </si>
  <si>
    <t>Agressão por meio de um objeto contundente</t>
  </si>
  <si>
    <t>Y01</t>
  </si>
  <si>
    <t>Agressão por meio de projeção de um lugar elevado</t>
  </si>
  <si>
    <t>Y02</t>
  </si>
  <si>
    <t>Agressão por meio de projeção ou colocação da vítima diante de um objeto em movimento</t>
  </si>
  <si>
    <t>Y03</t>
  </si>
  <si>
    <t>Agressão por meio de impacto de um veículo a motor</t>
  </si>
  <si>
    <t>Y04</t>
  </si>
  <si>
    <t>Agressão por meio de força corporal</t>
  </si>
  <si>
    <t>Y05</t>
  </si>
  <si>
    <t>Agressão sexual por meio de força física</t>
  </si>
  <si>
    <t>Y06</t>
  </si>
  <si>
    <t>Negligência e abandono</t>
  </si>
  <si>
    <t>Y07</t>
  </si>
  <si>
    <t>Outras síndromes de maus tratos</t>
  </si>
  <si>
    <t>Y08</t>
  </si>
  <si>
    <t>Agressão por outros meios especificados</t>
  </si>
  <si>
    <t>Y09</t>
  </si>
  <si>
    <t>Agressão por meios não especificados</t>
  </si>
  <si>
    <t>Y10</t>
  </si>
  <si>
    <t>Envenenamento [intoxicação] por e exposição a analgésicos, antipiréticos e anti-reumáticos não-opiáceos, intenção não determinada</t>
  </si>
  <si>
    <t>Y10-Y34</t>
  </si>
  <si>
    <t>Y11</t>
  </si>
  <si>
    <t>Envenenamento [intoxicação] por e exposição a anticonvulsivantes [antiepilépticos], sedativos, hipnóticos, antiparkinsonianos e psicotrópicos não classificados em outra parte, intenção não determinada</t>
  </si>
  <si>
    <t>Y12</t>
  </si>
  <si>
    <t>Envenenamento [intoxicação] por e exposição a narcóticos e a psicodislépticos [alucinógenos] não classificados em outra parte, intenção não determinada</t>
  </si>
  <si>
    <t>Y13</t>
  </si>
  <si>
    <t>Envenenamento [intoxicação] por e exposição a outras substâncias farmacológicas de ação sobre o sistema nervoso autônomo, intenção não determinada</t>
  </si>
  <si>
    <t>Y14</t>
  </si>
  <si>
    <t>Envenenamento [intoxicação] por e exposição a outras drogas, medicamentos e substâncias biológicas e as não especificadas, intenção não determinada</t>
  </si>
  <si>
    <t>Y15</t>
  </si>
  <si>
    <t>Envenenamento [intoxicação] por e exposição ao álcool, intenção não determinada</t>
  </si>
  <si>
    <t>Y16</t>
  </si>
  <si>
    <t>Envenenamento [intoxicação] por e exposição a solventes orgânicos e hidrocarbonetos halogenados e seus vapores, intenção não determinada</t>
  </si>
  <si>
    <t>Y17</t>
  </si>
  <si>
    <t>Envenenamento [intoxicação] por e exposição a outros gases e vapores, intenção não determinada</t>
  </si>
  <si>
    <t>Y18</t>
  </si>
  <si>
    <t>Envenenamento [intoxicação] por e exposição a pesticidas, intenção não determinada</t>
  </si>
  <si>
    <t>Y19</t>
  </si>
  <si>
    <t>Envenenamento [intoxicação] por e exposição a outros produtos químicos e substâncias nocivas e aos não especificados, intenção não determinada</t>
  </si>
  <si>
    <t>Y20</t>
  </si>
  <si>
    <t>Enforcamento, estrangulamento e sufocação, intenção não determinada</t>
  </si>
  <si>
    <t>Y21</t>
  </si>
  <si>
    <t>Afogamento e submersão, intenção não determinada</t>
  </si>
  <si>
    <t>Y22</t>
  </si>
  <si>
    <t>Disparo de pistola, intenção não determinada</t>
  </si>
  <si>
    <t>Y23</t>
  </si>
  <si>
    <t>Disparo de fuzil, carabina e arma de fogo de maior calibre, intenção não determinada</t>
  </si>
  <si>
    <t>Y24</t>
  </si>
  <si>
    <t>Disparo de outra arma de fogo e de arma de fogo não especificada, intenção não determinada</t>
  </si>
  <si>
    <t>Y25</t>
  </si>
  <si>
    <t>Contato com material explosivo, intenção não determinada</t>
  </si>
  <si>
    <t>Y26</t>
  </si>
  <si>
    <t>Exposição a fumaça, fogo e chamas, intenção não determinada</t>
  </si>
  <si>
    <t>Y27</t>
  </si>
  <si>
    <t>Exposição a vapor de água, gases ou objetos quentes, intenção não determinada</t>
  </si>
  <si>
    <t>Y28</t>
  </si>
  <si>
    <t>Contato com objeto cortante ou penetrante, intenção não determinada</t>
  </si>
  <si>
    <t>Y29</t>
  </si>
  <si>
    <t>Contato com objeto contundente, intenção não determinada</t>
  </si>
  <si>
    <t>Y30</t>
  </si>
  <si>
    <t>Queda, salto ou empurrado de um lugar elevado, intenção não determinada</t>
  </si>
  <si>
    <t>Y31</t>
  </si>
  <si>
    <t>Queda, permanência ou corrida diante de um objeto em movimento, intenção não determinada</t>
  </si>
  <si>
    <t>Y32</t>
  </si>
  <si>
    <t>Impacto de um veículo a motor, intenção não determinada</t>
  </si>
  <si>
    <t>Y33</t>
  </si>
  <si>
    <t>Outros fatos ou eventos especificados, intenção não determinada</t>
  </si>
  <si>
    <t>Y34</t>
  </si>
  <si>
    <t>Fatos ou eventos não especificados e intenção não determinada</t>
  </si>
  <si>
    <t>Y35</t>
  </si>
  <si>
    <t>Intervenção legal</t>
  </si>
  <si>
    <t>Y35-Y36</t>
  </si>
  <si>
    <t>Y36</t>
  </si>
  <si>
    <t>Operações de guerra</t>
  </si>
  <si>
    <t>Y40</t>
  </si>
  <si>
    <t>Efeitos adversos de antibióticos sistêmicos</t>
  </si>
  <si>
    <t>Y40-Y59</t>
  </si>
  <si>
    <t>Y41</t>
  </si>
  <si>
    <t>Efeitos adversos de outros antiinfecciosos e antiparasitários sistêmicos</t>
  </si>
  <si>
    <t>Y42</t>
  </si>
  <si>
    <t>Efeitos adversos de hormônios e seus substitutos sintéticos e antagonistas, não classificados em outra parte</t>
  </si>
  <si>
    <t>Y43</t>
  </si>
  <si>
    <t>Efeitos adversos de substâncias de ação primariamente sistêmica</t>
  </si>
  <si>
    <t>Y44</t>
  </si>
  <si>
    <t>Efeitos adversos de substâncias farmacológicas que atuam primariamente sobre os constituintes do sangue</t>
  </si>
  <si>
    <t>Y45</t>
  </si>
  <si>
    <t>Efeitos adversos de substâncias analgésicas, antipiréticas e antiinflamatórias</t>
  </si>
  <si>
    <t>Y46</t>
  </si>
  <si>
    <t>Efeitos adversos de drogas anticonvulsivantes (antiepilépticas) e antiparkinsonianas</t>
  </si>
  <si>
    <t>Y47</t>
  </si>
  <si>
    <t>Efeitos adversos de sedativos, hipnóticos e tranquilizantes [ansiolíticos]</t>
  </si>
  <si>
    <t>Y48</t>
  </si>
  <si>
    <t>Efeitos adversos de anestésicos e gases terapêuticos</t>
  </si>
  <si>
    <t>Y49</t>
  </si>
  <si>
    <t>Efeitos adversos de substâncias psicotrópicas, não classificadas em outra parte</t>
  </si>
  <si>
    <t>Y50</t>
  </si>
  <si>
    <t>Efeitos adversos de estimulantes do sistema nervoso central, não classificados em outra parte</t>
  </si>
  <si>
    <t>Y51</t>
  </si>
  <si>
    <t>Efeitos adversos de drogas que atuam primariamente sobre o sistema nervoso autônomo</t>
  </si>
  <si>
    <t>Y52</t>
  </si>
  <si>
    <t>Efeitos adversos de substâncias que atuam primariamente sobre o aparelho cardiovascular</t>
  </si>
  <si>
    <t>Y53</t>
  </si>
  <si>
    <t>Efeitos adversos de substâncias que atuam primariamente sobre o aparelho gastrointestinal</t>
  </si>
  <si>
    <t>Y54</t>
  </si>
  <si>
    <t>Efeitos adversos de substâncias que atuam primariamente sobre o metabolismo da água, dos sais minerais e do ácido úrico</t>
  </si>
  <si>
    <t>Y55</t>
  </si>
  <si>
    <t>Efeitos adversos de substâncias que atuam primariamente sobre os músculos lisos e esqueléticos e sobre o aparelho respiratório</t>
  </si>
  <si>
    <t>Y56</t>
  </si>
  <si>
    <t>Efeitos adversos de substâncias de uso tópico que atuam primariamente sobre a pele e as membranas mucosas e drogas de uso oftalmológico, otorrinolaringológico e dentário</t>
  </si>
  <si>
    <t>Y57</t>
  </si>
  <si>
    <t>Efeitos adversos de outras drogas e medicamentos e as não especificadas</t>
  </si>
  <si>
    <t>Y58</t>
  </si>
  <si>
    <t>Efeitos adversos de vacinas bacterianas</t>
  </si>
  <si>
    <t>Y59</t>
  </si>
  <si>
    <t>Efeitos adversos de outras vacinas e substâncias biológicas e as não especificadas</t>
  </si>
  <si>
    <t>Y60</t>
  </si>
  <si>
    <t>Corte, punção, perfuração ou hemorragia acidentais durante a prestação de cuidados médicos ou cirúrgicos</t>
  </si>
  <si>
    <t>Y60-Y69</t>
  </si>
  <si>
    <t>Y61</t>
  </si>
  <si>
    <t>Objeto estranho deixado acidentalmente no corpo durante a prestação de cuidados cirúrgicos e médicos</t>
  </si>
  <si>
    <t>Y62</t>
  </si>
  <si>
    <t>Assepsia insuficiente durante a prestação de cuidados cirúrgicos e médicos</t>
  </si>
  <si>
    <t>Y63</t>
  </si>
  <si>
    <t>Erros de dosagem durante a prestação de cuidados médicos e cirúrgicos</t>
  </si>
  <si>
    <t>Y64</t>
  </si>
  <si>
    <t>Medicamentos ou substâncias biológicas contaminados</t>
  </si>
  <si>
    <t>Y65</t>
  </si>
  <si>
    <t>Outros acidentes durante a prestação de cuidados médicos e cirúrgicos</t>
  </si>
  <si>
    <t>Y66</t>
  </si>
  <si>
    <t>Não administração de cuidado médico e cirúrgico</t>
  </si>
  <si>
    <t>Y69</t>
  </si>
  <si>
    <t>Acidente não especificado durante a prestação de cuidado médico e cirúrgico</t>
  </si>
  <si>
    <t>Y70</t>
  </si>
  <si>
    <t>Dispositivos (aparelhos) de anestesiologia, associados a incidentes adversos</t>
  </si>
  <si>
    <t>Y70-Y82</t>
  </si>
  <si>
    <t>Y71</t>
  </si>
  <si>
    <t>Dispositivos (aparelhos) cardiovasculares, associados a incidentes adversos</t>
  </si>
  <si>
    <t>Y72</t>
  </si>
  <si>
    <t>Dispositivos (aparelhos) utilizados em otorrinolaringologia, associados a incidentes adversos</t>
  </si>
  <si>
    <t>Y73</t>
  </si>
  <si>
    <t>Dispositivos (aparelhos) usados em gastroenterologia e em urologia, associados a incidentes adversos</t>
  </si>
  <si>
    <t>Y74</t>
  </si>
  <si>
    <t>Dispositivos (aparelhos) gerais de uso hospitalar ou pessoal, associados a incidentes adversos</t>
  </si>
  <si>
    <t>Y75</t>
  </si>
  <si>
    <t>Dispositivos (aparelhos) utilizados em neurologia, associados a incidentes adversos</t>
  </si>
  <si>
    <t>Y76</t>
  </si>
  <si>
    <t>Dispositivos (aparelhos) utilizados em obstetrícia e em ginecologia, associados a incidentes adversos</t>
  </si>
  <si>
    <t>Y77</t>
  </si>
  <si>
    <t>Dispositivos (aparelhos) utilizados em oftalmologia, associados a incidentes adversos</t>
  </si>
  <si>
    <t>Y78</t>
  </si>
  <si>
    <t>Dispositivos (aparelhos) utilizados em radiologia, associados a incidentes adversos</t>
  </si>
  <si>
    <t>Y79</t>
  </si>
  <si>
    <t>Dispositivos (aparelhos) ortopédicos, associado a incidentes adversos</t>
  </si>
  <si>
    <t>Y80</t>
  </si>
  <si>
    <t>Dispositivos (aparelhos) utilizados em medicina física (fisiatria), associado a incidentes adversos</t>
  </si>
  <si>
    <t>Y81</t>
  </si>
  <si>
    <t>Dispositivos (aparelhos) utilizados em cirurgia geral ou cirurgia plástica, associados a incidente adversos</t>
  </si>
  <si>
    <t>Y82</t>
  </si>
  <si>
    <t>Outros dispositivos (aparelhos) associados a incidentes adversos e os não especificados</t>
  </si>
  <si>
    <t>Y83</t>
  </si>
  <si>
    <t>Reação anormal em paciente ou complicação tardia, causadas por intervenção cirúrgica e por outros atos cirúrgicos, sem menção de acidente durante a intervenção</t>
  </si>
  <si>
    <t>Y83-Y84</t>
  </si>
  <si>
    <t>Y84</t>
  </si>
  <si>
    <t>Reação anormal em paciente ou complicação tardia, causadas por outros procedimentos médicos, sem menção de acidente durante o procedimento</t>
  </si>
  <si>
    <t>Y85</t>
  </si>
  <si>
    <t>Seqüelas de acidentes de transporte</t>
  </si>
  <si>
    <t>Y85-Y89</t>
  </si>
  <si>
    <t>Y86</t>
  </si>
  <si>
    <t>Seqüelas de outros acidentes</t>
  </si>
  <si>
    <t>Y87</t>
  </si>
  <si>
    <t>Seqüelas de uma lesão autoprovocada intencionalmente, de agressão ou de um fato cuja intenção é indeterminada</t>
  </si>
  <si>
    <t>Y88</t>
  </si>
  <si>
    <t>Seqüelas de cuidado médico ou cirúrgico considerados como uma causa externa</t>
  </si>
  <si>
    <t>Y89</t>
  </si>
  <si>
    <t>Seqüelas de outras causas externas</t>
  </si>
  <si>
    <t>Y90</t>
  </si>
  <si>
    <t>Evidência de alcoolismo determinada por taxas de alcoolemia</t>
  </si>
  <si>
    <t>Y90-Y98</t>
  </si>
  <si>
    <t>Y91</t>
  </si>
  <si>
    <t>Evidência de alcoolismo determinada pelo nível da intoxicação</t>
  </si>
  <si>
    <t>Y95</t>
  </si>
  <si>
    <t>Circunstância relativa as condições nosocomiais (hospitalares)</t>
  </si>
  <si>
    <t>Y96</t>
  </si>
  <si>
    <t>Circunstância relativa às condições de trabalho</t>
  </si>
  <si>
    <t>Y97</t>
  </si>
  <si>
    <t>Circunstâncias relativas a condições de poluição ambiental</t>
  </si>
  <si>
    <t>Y98</t>
  </si>
  <si>
    <t>Circunstâncias relativas a condições do modo de vida</t>
  </si>
  <si>
    <t>Z00</t>
  </si>
  <si>
    <t>Exame geral e investigação de pessoas sem queixas ou diagnóstico relatado</t>
  </si>
  <si>
    <t>Z00-Z13</t>
  </si>
  <si>
    <t>Z01</t>
  </si>
  <si>
    <t>Outros exames e investigações especiais de pessoas sem queixa ou diagnóstico relatado</t>
  </si>
  <si>
    <t>Z02</t>
  </si>
  <si>
    <t>Exame médico e consulta com finalidades administrativas</t>
  </si>
  <si>
    <t>Z03</t>
  </si>
  <si>
    <t>Observação e avaliação médica por doenças e afecções suspeitas</t>
  </si>
  <si>
    <t>Z04</t>
  </si>
  <si>
    <t>Exame e observação por outras razões</t>
  </si>
  <si>
    <t>Z08</t>
  </si>
  <si>
    <t>Exame de seguimento após tratamento por neoplasia maligna</t>
  </si>
  <si>
    <t>Z09</t>
  </si>
  <si>
    <t>Exame de seguimento após tratamento de outras afecções que não neoplasias malignas</t>
  </si>
  <si>
    <t>Z10</t>
  </si>
  <si>
    <t>Exame geral de rotina ("check up") de uma subpopulação definida</t>
  </si>
  <si>
    <t>Z11</t>
  </si>
  <si>
    <t>Exame especial de rastreamento ("screening") de doenças infecciosas e parasitárias</t>
  </si>
  <si>
    <t>Z12</t>
  </si>
  <si>
    <t>Exame especial de rastreamento ("screening") de neoplasias</t>
  </si>
  <si>
    <t>Z13</t>
  </si>
  <si>
    <t>Exame especial de rastreamento ("screening") de outros transtornos e doenças</t>
  </si>
  <si>
    <t>Z20</t>
  </si>
  <si>
    <t>Contato com e exposição a doenças transmissíveis</t>
  </si>
  <si>
    <t>Z20-Z29</t>
  </si>
  <si>
    <t>Z21</t>
  </si>
  <si>
    <t>Estado de infecção assintomática pelo vírus da imunodeficiência humana [HIV]</t>
  </si>
  <si>
    <t>Z22</t>
  </si>
  <si>
    <t>Portador de doença infecciosa</t>
  </si>
  <si>
    <t>Z23</t>
  </si>
  <si>
    <t>Necessidade de imunização contra uma única doença bacteriana</t>
  </si>
  <si>
    <t>Z24</t>
  </si>
  <si>
    <t>Necessidade de imunização contra algumas doenças virais únicas</t>
  </si>
  <si>
    <t>Z25</t>
  </si>
  <si>
    <t>Necessidade de imunização contra outras doenças virais únicas</t>
  </si>
  <si>
    <t>Z26</t>
  </si>
  <si>
    <t>Necessidade de imunização contra outras doenças infecciosas únicas</t>
  </si>
  <si>
    <t>Z27</t>
  </si>
  <si>
    <t>Necessidade de imunização associada contra combinações de doenças infecciosas</t>
  </si>
  <si>
    <t>Z28</t>
  </si>
  <si>
    <t>Imunização não realizada</t>
  </si>
  <si>
    <t>Z29</t>
  </si>
  <si>
    <t>Necessidade de outras medidas profiláticas</t>
  </si>
  <si>
    <t>Z30</t>
  </si>
  <si>
    <t>Anticoncepção</t>
  </si>
  <si>
    <t>Z30-Z39</t>
  </si>
  <si>
    <t>Z31</t>
  </si>
  <si>
    <t>Medidas de procriação</t>
  </si>
  <si>
    <t>Z32</t>
  </si>
  <si>
    <t>Exame ou teste de gravidez</t>
  </si>
  <si>
    <t>Z33</t>
  </si>
  <si>
    <t>Gravidez como achado casual</t>
  </si>
  <si>
    <t>Z34</t>
  </si>
  <si>
    <t>Supervisão de gravidez normal</t>
  </si>
  <si>
    <t>Z35</t>
  </si>
  <si>
    <t>Supervisão de gravidez de alto risco</t>
  </si>
  <si>
    <t>Z36</t>
  </si>
  <si>
    <t>Rastreamento ("screening") pré-natal</t>
  </si>
  <si>
    <t>Z37</t>
  </si>
  <si>
    <t>Resultado do parto</t>
  </si>
  <si>
    <t>Z38</t>
  </si>
  <si>
    <t>Nascidos vivos [nado-vivos] segundo o local de nascimento</t>
  </si>
  <si>
    <t>Z39</t>
  </si>
  <si>
    <t>Assistência e exame pós-natal</t>
  </si>
  <si>
    <t>Z40</t>
  </si>
  <si>
    <t>Cirurgia profilática</t>
  </si>
  <si>
    <t>Z40-Z54</t>
  </si>
  <si>
    <t>Z41</t>
  </si>
  <si>
    <t>Procedimentos para outros propósitos exceto cuidados de saúde</t>
  </si>
  <si>
    <t>Z42</t>
  </si>
  <si>
    <t>Seguimento envolvendo cirurgia plástica</t>
  </si>
  <si>
    <t>Z43</t>
  </si>
  <si>
    <t>Atenção a orifícios artificiais</t>
  </si>
  <si>
    <t>Z44</t>
  </si>
  <si>
    <t>Colocação e ajustamento de aparelhos de prótese externa</t>
  </si>
  <si>
    <t>Z45</t>
  </si>
  <si>
    <t>Ajustamento e manuseio de dispositivo implantado</t>
  </si>
  <si>
    <t>Z46</t>
  </si>
  <si>
    <t>Colocação e ajustamento de outros aparelhos</t>
  </si>
  <si>
    <t>Z47</t>
  </si>
  <si>
    <t>Outros cuidados de seguimento ortopédico</t>
  </si>
  <si>
    <t>Z48</t>
  </si>
  <si>
    <t>Outro seguimento cirúrgico</t>
  </si>
  <si>
    <t>Z49</t>
  </si>
  <si>
    <t>Cuidados envolvendo diálise</t>
  </si>
  <si>
    <t>Z50</t>
  </si>
  <si>
    <t>Cuidados envolvendo o uso de procedimentos de reabilitação</t>
  </si>
  <si>
    <t>Z51</t>
  </si>
  <si>
    <t>Outros cuidados médicos</t>
  </si>
  <si>
    <t>Z52</t>
  </si>
  <si>
    <t>Doadores de órgãos e tecidos</t>
  </si>
  <si>
    <t>Z53</t>
  </si>
  <si>
    <t>Pessoas em contato com serviços de saúde para procedimentos específicos não realizados</t>
  </si>
  <si>
    <t>Z54</t>
  </si>
  <si>
    <t>Convalescença</t>
  </si>
  <si>
    <t>Z55</t>
  </si>
  <si>
    <t>Problemas relacionados com a educação e com a alfabetização</t>
  </si>
  <si>
    <t>Z55-Z65</t>
  </si>
  <si>
    <t>Z56</t>
  </si>
  <si>
    <t>Problemas relacionados com o emprego e com o desemprego</t>
  </si>
  <si>
    <t>Z57</t>
  </si>
  <si>
    <t>Exposição ocupacional a fatores de risco</t>
  </si>
  <si>
    <t>Z58</t>
  </si>
  <si>
    <t>Problemas relacionados com o ambiente físico</t>
  </si>
  <si>
    <t>Z59</t>
  </si>
  <si>
    <t>Problemas relacionados com a habitação e com as condições econômicas</t>
  </si>
  <si>
    <t>Z60</t>
  </si>
  <si>
    <t>Problemas relacionados com o meio social</t>
  </si>
  <si>
    <t>Z61</t>
  </si>
  <si>
    <t>Problemas relacionados com eventos negativos de vida na infância</t>
  </si>
  <si>
    <t>Z62</t>
  </si>
  <si>
    <t>Outros problemas relacionados com a educação da criança</t>
  </si>
  <si>
    <t>Z63</t>
  </si>
  <si>
    <t>Outros problemas relacionados com o grupo primário de apoio, inclusive com a situação familiar</t>
  </si>
  <si>
    <t>Z64</t>
  </si>
  <si>
    <t>Problemas relacionados com algumas outras circunstâncias psicossociais</t>
  </si>
  <si>
    <t>Z65</t>
  </si>
  <si>
    <t>Problemas relacionados com outras circunstâncias psicossociais</t>
  </si>
  <si>
    <t>Z70</t>
  </si>
  <si>
    <t>Aconselhamento relativo às atitudes, comportamento e orientação em matéria de sexualidade</t>
  </si>
  <si>
    <t>Z70-Z76</t>
  </si>
  <si>
    <t>Z71</t>
  </si>
  <si>
    <t>Pessoas em contato com os serviços de saúde para outros aconselhamentos e conselho médico, não classificados em outra parte</t>
  </si>
  <si>
    <t>Z72</t>
  </si>
  <si>
    <t>Problemas relacionados com o estilo de vida</t>
  </si>
  <si>
    <t>Z73</t>
  </si>
  <si>
    <t>Problemas relacionados com a organização de seu modo de vida</t>
  </si>
  <si>
    <t>Z74</t>
  </si>
  <si>
    <t>Problemas relacionados com a dependência de uma pessoa que oferece cuidados de saúde</t>
  </si>
  <si>
    <t>Z75</t>
  </si>
  <si>
    <t>Problemas relacionados com as facilidades médicas e outros cuidados de saúde</t>
  </si>
  <si>
    <t>Z76</t>
  </si>
  <si>
    <t>Pessoas em contato com os serviços de saúde em outras circunstâncias</t>
  </si>
  <si>
    <t>Z80</t>
  </si>
  <si>
    <t>História familiar de neoplasia maligna</t>
  </si>
  <si>
    <t>Z80-Z99</t>
  </si>
  <si>
    <t>Z81</t>
  </si>
  <si>
    <t>História familiar de transtornos mentais e comportamentais</t>
  </si>
  <si>
    <t>Z82</t>
  </si>
  <si>
    <t>História familiar de algumas incapacidades e doenças crônicas que conduzem a incapacitação</t>
  </si>
  <si>
    <t>Z83</t>
  </si>
  <si>
    <t>História familiar de outros transtornos específicos</t>
  </si>
  <si>
    <t>Z84</t>
  </si>
  <si>
    <t>História familiar de outras afecções</t>
  </si>
  <si>
    <t>Z85</t>
  </si>
  <si>
    <t>História pessoal de neoplasia maligna</t>
  </si>
  <si>
    <t>Z86</t>
  </si>
  <si>
    <t>História pessoal de algumas outras doenças</t>
  </si>
  <si>
    <t>Z87</t>
  </si>
  <si>
    <t>História pessoal de outras doenças e afecções</t>
  </si>
  <si>
    <t>Z88</t>
  </si>
  <si>
    <t>História pessoal de alergia a drogas, medicamentos e a substâncias biológicas</t>
  </si>
  <si>
    <t>Z89</t>
  </si>
  <si>
    <t>Ausência adquirida de membros</t>
  </si>
  <si>
    <t>Z90</t>
  </si>
  <si>
    <t>Ausência adquirida de órgãos não classificados em outra parte</t>
  </si>
  <si>
    <t>Z91</t>
  </si>
  <si>
    <t>História pessoal de fatores de risco, não classificados em outra parte</t>
  </si>
  <si>
    <t>Z92</t>
  </si>
  <si>
    <t>História pessoal de tratamento médico</t>
  </si>
  <si>
    <t>Z93</t>
  </si>
  <si>
    <t>Orifícios artificiais</t>
  </si>
  <si>
    <t>Z94</t>
  </si>
  <si>
    <t>Órgãos e tecidos transplantados</t>
  </si>
  <si>
    <t>Z95</t>
  </si>
  <si>
    <t>Presença de implantes e enxertos cardíacos e vasculares</t>
  </si>
  <si>
    <t>Z96</t>
  </si>
  <si>
    <t>Presença de outros implantes funcionais</t>
  </si>
  <si>
    <t>Z97</t>
  </si>
  <si>
    <t>Presença de outros dispositivos protéticos</t>
  </si>
  <si>
    <t>Z98</t>
  </si>
  <si>
    <t>Outros estados pós-cirúrgicos</t>
  </si>
  <si>
    <t>Z99</t>
  </si>
  <si>
    <t>Dependência de máquinas e dispositivos capacitantes, não classificados em outra parte</t>
  </si>
  <si>
    <t>Grupo</t>
  </si>
  <si>
    <t>Doenças infecciosas intestinais</t>
  </si>
  <si>
    <t>Tuberculose</t>
  </si>
  <si>
    <t>Algumas doenças bacterianas zoonóticas</t>
  </si>
  <si>
    <t>Outras doenças bacterianas</t>
  </si>
  <si>
    <t>Infecções de transmissão predominantemente sexual</t>
  </si>
  <si>
    <t>Outras doenças por espiroquetas</t>
  </si>
  <si>
    <t>Outras doenças causadas por clamídias</t>
  </si>
  <si>
    <t>Rickettsioses</t>
  </si>
  <si>
    <t>Infecções virais do sistema nervoso central</t>
  </si>
  <si>
    <t>Febres por arbovírus e febres hemorrágicas virais</t>
  </si>
  <si>
    <t>Infecções virais caracterizadas por lesões de pele e mucosas</t>
  </si>
  <si>
    <t>Hepatite viral</t>
  </si>
  <si>
    <t>Doença pelo vírus da imunodeficiência humana [HIV]</t>
  </si>
  <si>
    <t>Outras doenças por vírus</t>
  </si>
  <si>
    <t>Micoses</t>
  </si>
  <si>
    <t>Doenças devidas a protozoários</t>
  </si>
  <si>
    <t>Helmintíases</t>
  </si>
  <si>
    <t>Pediculose, acaríase e outras infestações</t>
  </si>
  <si>
    <t>Seqüelas de doenças infecciosas e parasitárias</t>
  </si>
  <si>
    <t>Agentes de infecções bacterianas, virais e outros agentes infecciosos</t>
  </si>
  <si>
    <t>Outras doenças infecciosas</t>
  </si>
  <si>
    <t>Neoplasias malignas do lábio, cavidade oral e faringe</t>
  </si>
  <si>
    <t>C00-C75</t>
  </si>
  <si>
    <t>Neoplasias [tumores] malignas(os), declaradas ou presumidas como primárias, de localizações especificadas, exceto dos tecidos linfático, hematopoético e tecidos correlatos</t>
  </si>
  <si>
    <t>C00-C97</t>
  </si>
  <si>
    <t>Neoplasias [tumores] malignas(os)</t>
  </si>
  <si>
    <t>Neoplasias malignas dos órgãos digestivos</t>
  </si>
  <si>
    <t>Neoplasias malignas do aparelho respiratório e dos órgãos intratorácicos</t>
  </si>
  <si>
    <t>Neoplasias malignas dos ossos e das cartilagens articulares</t>
  </si>
  <si>
    <t>Melanoma e outras(os) neoplasias malignas da pele</t>
  </si>
  <si>
    <t>Neoplasias malignas do tecido mesotelial e tecidos moles</t>
  </si>
  <si>
    <t>Neoplasias malignas da mama</t>
  </si>
  <si>
    <t>Neoplasias malignas dos órgãos genitais femininos</t>
  </si>
  <si>
    <t>Neoplasias malignas dos órgãos genitais masculinos</t>
  </si>
  <si>
    <t>Neoplasias malignas do trato urinário</t>
  </si>
  <si>
    <t>Neoplasias malignas dos olhos, do encéfalo e de outras partes do sistema nervoso central</t>
  </si>
  <si>
    <t>Neoplasias malignas da tireóide e de outras glândulas endócrinas</t>
  </si>
  <si>
    <t>Neoplasias malignas de localizações mal definidas, secundárias e de localizações não especificadas</t>
  </si>
  <si>
    <t>Neoplasias [tumores] malignas(os), declaradas ou presumidas como primárias, dos tecidos linfático, hematopoético e tecidos correlatos</t>
  </si>
  <si>
    <t>Neoplasias [tumores] in situ</t>
  </si>
  <si>
    <t>Neoplasias [tumores] benignas(os)</t>
  </si>
  <si>
    <t>Neoplasias [tumores] de comportamento incerto ou desconhecido</t>
  </si>
  <si>
    <t>Anemias nutricionais</t>
  </si>
  <si>
    <t>Anemias hemolíticas</t>
  </si>
  <si>
    <t>Anemias aplásticas e outras anemias</t>
  </si>
  <si>
    <t>Defeitos da coagulação, púrpura e outras afecções hemorrágicas</t>
  </si>
  <si>
    <t>Alguns transtornos que comprometem o mecanismo imunitário</t>
  </si>
  <si>
    <t>Transtornos da glândula tireóide</t>
  </si>
  <si>
    <t>Diabetes mellitus</t>
  </si>
  <si>
    <t>Outros transtornos da regulação da glicose e da secreção pancreática interna</t>
  </si>
  <si>
    <t>Transtornos de outras glândulas endócrinas</t>
  </si>
  <si>
    <t>Desnutrição</t>
  </si>
  <si>
    <t>Obesidade e outras formas de hiperalimentação</t>
  </si>
  <si>
    <t>Distúrbios metabólicos</t>
  </si>
  <si>
    <t>Transtornos mentais orgânicos, inclusive os sintomáticos</t>
  </si>
  <si>
    <t>Transtornos mentais e comportamentais devidos ao uso de substância psicoativa</t>
  </si>
  <si>
    <t>Esquizofrenia, transtornos esquizotípicos e transtornos delirantes</t>
  </si>
  <si>
    <t>Transtornos do humor [afetivos]</t>
  </si>
  <si>
    <t>Transtornos neuróticos, transtornos relacionados com o "stress" e transtornos somatoformes</t>
  </si>
  <si>
    <t>Síndromes comportamentais associadas a disfunções fisiológicas e a fatores físicos</t>
  </si>
  <si>
    <t>Transtornos da personalidade e do comportamento do adulto</t>
  </si>
  <si>
    <t>Retardo mental</t>
  </si>
  <si>
    <t>Transtornos do desenvolvimento psicológico</t>
  </si>
  <si>
    <t>Transtornos do comportamento e transtornos emocionais que aparecem habitualmente durante a infância ou a adolescência</t>
  </si>
  <si>
    <t>Transtorno mental não especificado</t>
  </si>
  <si>
    <t>Doenças inflamatórias do sistema nervoso central</t>
  </si>
  <si>
    <t>Atrofias sistêmicas que afetam principalmente o sistema nervoso central</t>
  </si>
  <si>
    <t>Doenças extrapiramidais e transtornos dos movimentos</t>
  </si>
  <si>
    <t>Outras doenças degenerativas do sistema nervoso</t>
  </si>
  <si>
    <t>Doenças desmielinizantes do sistema nervoso central</t>
  </si>
  <si>
    <t>Transtornos episódicos e paroxísticos</t>
  </si>
  <si>
    <t>Transtornos dos nervos, das raízes e dos plexos nervosos</t>
  </si>
  <si>
    <t>Polineuropatias e outros transtornos do sistema nervoso periférico</t>
  </si>
  <si>
    <t>Doenças da junção mioneural e dos músculos</t>
  </si>
  <si>
    <t>Paralisia cerebral e outras síndromes paralíticas</t>
  </si>
  <si>
    <t>Outros transtornos do sistema nervoso</t>
  </si>
  <si>
    <t>Transtornos da pálpebra, do aparelho lacrimal e da órbita</t>
  </si>
  <si>
    <t>Transtornos da conjuntiva</t>
  </si>
  <si>
    <t>Transtornos da esclerótica, da córnea, da íris e do corpo ciliar</t>
  </si>
  <si>
    <t>Transtornos do cristalino</t>
  </si>
  <si>
    <t>Transtornos da coróide e da retina</t>
  </si>
  <si>
    <t>Transtornos do humor vítreo e do globo ocular</t>
  </si>
  <si>
    <t>Transtornos do nervo óptico e das vias ópticas</t>
  </si>
  <si>
    <t>Transtornos dos músculos oculares, do movimento binocular, da acomodação e da refração</t>
  </si>
  <si>
    <t>Transtornos visuais e cegueira</t>
  </si>
  <si>
    <t>Doenças do ouvido externo</t>
  </si>
  <si>
    <t>Doenças do ouvido médio e da mastóide</t>
  </si>
  <si>
    <t>Doenças do ouvido interno</t>
  </si>
  <si>
    <t>Outros transtornos do ouvido</t>
  </si>
  <si>
    <t>Febre reumática aguda</t>
  </si>
  <si>
    <t>Doenças reumáticas crônicas do coração</t>
  </si>
  <si>
    <t>Doenças hipertensivas</t>
  </si>
  <si>
    <t>Doenças isquêmicas do coração</t>
  </si>
  <si>
    <t>Doenças cardíaca pulmonar e da circulação pulmonar</t>
  </si>
  <si>
    <t>Outras formas de doença do coração</t>
  </si>
  <si>
    <t>Doenças cerebrovasculares</t>
  </si>
  <si>
    <t>Doenças das artérias, das arteríolas e dos capilares</t>
  </si>
  <si>
    <t>Doenças das veias, dos vasos linfáticos e dos gânglios linfáticos, não classificadas em outra parte</t>
  </si>
  <si>
    <t>Outros transtornos, e os não especificados do aparelho circulatório</t>
  </si>
  <si>
    <t>Infecções agudas das vias aéreas superiores</t>
  </si>
  <si>
    <t>Influenza [gripe] e pneumonia</t>
  </si>
  <si>
    <t>Outras infecções agudas das vias aéreas inferiores</t>
  </si>
  <si>
    <t>Doenças crônicas das vias aéreas inferiores</t>
  </si>
  <si>
    <t>Doenças pulmonares devidas a agentes externos</t>
  </si>
  <si>
    <t>Outras doenças respiratórias que afetam principalmente o interstício</t>
  </si>
  <si>
    <t>Afecções necróticas e supurativas das vias aéreas inferiores</t>
  </si>
  <si>
    <t>Outras doenças da pleura</t>
  </si>
  <si>
    <t>Outras doenças do aparelho respiratório</t>
  </si>
  <si>
    <t>Doenças da cavidade oral, das glândulas salivares e dos maxilares</t>
  </si>
  <si>
    <t>Doenças do esôfago, do estômago e do duodeno</t>
  </si>
  <si>
    <t>Doenças do apêndice</t>
  </si>
  <si>
    <t>Hérnias</t>
  </si>
  <si>
    <t>Enterites e colites não-infecciosas</t>
  </si>
  <si>
    <t>Outras doenças dos intestinos</t>
  </si>
  <si>
    <t>Doenças do peritônio</t>
  </si>
  <si>
    <t>Doenças do fígado</t>
  </si>
  <si>
    <t>Transtornos da vesícula biliar, das vias biliares e do pâncreas</t>
  </si>
  <si>
    <t>Infecções da pele e do tecido subcutâneo</t>
  </si>
  <si>
    <t>Afecções bolhosas</t>
  </si>
  <si>
    <t>Dermatite e eczema</t>
  </si>
  <si>
    <t>Afecções pápulo-descamativas</t>
  </si>
  <si>
    <t>Urticária e eritema</t>
  </si>
  <si>
    <t>Transtornos da pele e do tecido subcutâneo relacionados com a radiação</t>
  </si>
  <si>
    <t>Afecções dos anexos da pele</t>
  </si>
  <si>
    <t>Outras afecções da pele e do tecido subcutâneo</t>
  </si>
  <si>
    <t>Artropatias infecciosas</t>
  </si>
  <si>
    <t>M00-M25</t>
  </si>
  <si>
    <t>Artropatias</t>
  </si>
  <si>
    <t>Poliartropatias inflamatórias</t>
  </si>
  <si>
    <t>Artroses</t>
  </si>
  <si>
    <t>Outros transtornos articulares</t>
  </si>
  <si>
    <t>Doenças sistêmicas do tecido conjuntivo</t>
  </si>
  <si>
    <t>Dorsopatias deformantes</t>
  </si>
  <si>
    <t>M40-M54</t>
  </si>
  <si>
    <t>Dorsopatias</t>
  </si>
  <si>
    <t>Espondilopatias</t>
  </si>
  <si>
    <t>Outras dorsopatias</t>
  </si>
  <si>
    <t>Transtornos musculares</t>
  </si>
  <si>
    <t>M60-M79</t>
  </si>
  <si>
    <t>Transtornos dos tecidos moles</t>
  </si>
  <si>
    <t>Transtornos das sinóvias e dos tendões</t>
  </si>
  <si>
    <t>Outros transtornos dos tecidos moles</t>
  </si>
  <si>
    <t>Transtornos da densidade e da estrutura óssea</t>
  </si>
  <si>
    <t>M80-M94</t>
  </si>
  <si>
    <t>Osteopatias e condropatias</t>
  </si>
  <si>
    <t>Outras osteopatias</t>
  </si>
  <si>
    <t>Condropatias</t>
  </si>
  <si>
    <t>Outros transtornos do sistema osteomuscular e do tecido conjuntivo</t>
  </si>
  <si>
    <t>Doenças glomerulares</t>
  </si>
  <si>
    <t>Doenças renais túbulo-intersticiais</t>
  </si>
  <si>
    <t>Insuficiência renal</t>
  </si>
  <si>
    <t>Calculose renal</t>
  </si>
  <si>
    <t>Outros transtornos do rim e do ureter</t>
  </si>
  <si>
    <t>Outras doenças do aparelho urinário</t>
  </si>
  <si>
    <t>Doenças dos órgãos genitais masculinos</t>
  </si>
  <si>
    <t>Doenças da mama</t>
  </si>
  <si>
    <t>Doenças inflamatórias dos órgãos pélvicos femininos</t>
  </si>
  <si>
    <t>Transtornos não-inflamatórios do trato genital feminino</t>
  </si>
  <si>
    <t>Outros transtornos do aparelho geniturinário</t>
  </si>
  <si>
    <t>Gravidez que termina em aborto</t>
  </si>
  <si>
    <t>Edema, proteinúria e transtornos hipertensivos na gravidez, no parto e no puerpério</t>
  </si>
  <si>
    <t>Outros transtornos maternos relacionados predominantemente com a gravidez</t>
  </si>
  <si>
    <t>Assistência prestada à mãe por motivos ligados ao feto e à cavidade amniótica e por possíveis problemas relativos ao parto</t>
  </si>
  <si>
    <t>Complicações do trabalho de parto e do parto</t>
  </si>
  <si>
    <t>Parto</t>
  </si>
  <si>
    <t>Complicações relacionadas predominantemente com o puerpério</t>
  </si>
  <si>
    <t>Outras afecções obstétricas não classificadas em outra parte</t>
  </si>
  <si>
    <t>Feto e recém-nascido afetados por fatores maternos e por complicações da gravidez, do trabalho de parto e do parto</t>
  </si>
  <si>
    <t>Transtornos relacionados com a duração da gestação e com o crescimento fetal</t>
  </si>
  <si>
    <t>Traumatismo de parto</t>
  </si>
  <si>
    <t>Transtornos respiratórios e cardiovasculares específicos do período perinatal</t>
  </si>
  <si>
    <t>Infecções específicas do período perinatal</t>
  </si>
  <si>
    <t>Transtornos hemorrágicos e hematológicos do feto e do recém-nascido</t>
  </si>
  <si>
    <t>Transtornos endócrinos e metabólicos transitórios específicos do feto e do recém-nascido</t>
  </si>
  <si>
    <t>Transtornos do aparelho digestivo do feto ou do recém-nascido</t>
  </si>
  <si>
    <t>Afecções comprometendo o tegumento e a regulação térmica do feto e do recém-nascido</t>
  </si>
  <si>
    <t>Outros transtornos originados no período perinatal</t>
  </si>
  <si>
    <t>Malformações congênitas do sistema nervoso</t>
  </si>
  <si>
    <t>Malformações congênitas do olho, do ouvido, da face e do pescoço</t>
  </si>
  <si>
    <t>Malformações congênitas do aparelho circulatório</t>
  </si>
  <si>
    <t>Malformações congênitas do aparelho respiratório</t>
  </si>
  <si>
    <t>Fenda labial e fenda palatina</t>
  </si>
  <si>
    <t>Malformações congênitas dos órgãos genitais</t>
  </si>
  <si>
    <t>Malformações congênitas do aparelho urinário</t>
  </si>
  <si>
    <t>Malformações e deformidades congênitas do sistema osteomuscular</t>
  </si>
  <si>
    <t>Outras malformações congênitas</t>
  </si>
  <si>
    <t>Anomalias cromossômicas não classificadas em outra parte</t>
  </si>
  <si>
    <t>Sintomas e sinais relativos ao aparelho circulatório e respiratório</t>
  </si>
  <si>
    <t>Sintomas e sinais relativos ao aparelho digestivo e ao abdome</t>
  </si>
  <si>
    <t>Sintomas e sinais relativos à pele e ao tecido subcutâneo</t>
  </si>
  <si>
    <t>Sintomas e sinais relativos aos sistemas nervoso e osteomuscular</t>
  </si>
  <si>
    <t>Sintomas e sinais relativos ao aparelho urinário</t>
  </si>
  <si>
    <t>Sintomas e sinais relativos à cognição, à percepção, ao estado emocional e ao comportamento</t>
  </si>
  <si>
    <t>Sintomas e sinais relativos à fala e à voz</t>
  </si>
  <si>
    <t>Sintomas e sinais gerais</t>
  </si>
  <si>
    <t>Achados anormais de exames de sangue, sem diagnóstico</t>
  </si>
  <si>
    <t>Achados anormais de exames de urina, sem diagnóstico</t>
  </si>
  <si>
    <t>Achados anormais de exames e de outros líquidos, substâncias e tecidos do corpo, sem diagnóstico</t>
  </si>
  <si>
    <t>Achados anormais de exames para diagnóstico por imagem e em estudos de função, sem diagnóstico</t>
  </si>
  <si>
    <t>Causas mal definidas e desconhecidas de mortalidade</t>
  </si>
  <si>
    <t>Traumatismos da cabeça</t>
  </si>
  <si>
    <t>Traumatismos do pescoço</t>
  </si>
  <si>
    <t>Traumatismos do tórax</t>
  </si>
  <si>
    <t>Traumatismos do abdome, do dorso, da coluna lombar e da pelve</t>
  </si>
  <si>
    <t>Traumatismos do ombro e do braço</t>
  </si>
  <si>
    <t>Traumatismos do cotovelo e do antebraço</t>
  </si>
  <si>
    <t>Traumatismos do punho e da mão</t>
  </si>
  <si>
    <t>Traumatismos do quadril e da coxa</t>
  </si>
  <si>
    <t>Traumatismos do joelho e da perna</t>
  </si>
  <si>
    <t>Traumatismos do tornozelo e do pé</t>
  </si>
  <si>
    <t>Traumatismos envolvendo múltiplas regiões do corpo</t>
  </si>
  <si>
    <t>Traumatismos de localização não especificada do tronco, membro ou outra região do corpo</t>
  </si>
  <si>
    <t>Efeito da penetração de corpo estranho através de orifício natural</t>
  </si>
  <si>
    <t>Queimaduras e corrosões da superfície externa do corpo, especificadas por local</t>
  </si>
  <si>
    <t>T20-T32</t>
  </si>
  <si>
    <t>Queimaduras e corrosões</t>
  </si>
  <si>
    <t>Queimaduras e corrosões limitadas ao olho e aos órgãos internos</t>
  </si>
  <si>
    <t>Queimaduras e corrosões de múltiplas regiões e de regiões não especificadas do corpo</t>
  </si>
  <si>
    <t>Geladuras [frostbite]</t>
  </si>
  <si>
    <t>Intoxicação por drogas, medicamentos e substâncias biológicas</t>
  </si>
  <si>
    <t>Efeitos tóxicos de substâncias de origem predominantemente não-medicinal</t>
  </si>
  <si>
    <t>Outros efeitos de causas externas e os não especificados</t>
  </si>
  <si>
    <t>Algumas complicações precoces de traumatismos</t>
  </si>
  <si>
    <t>Complicações de cuidados médicos e cirúrgicos, não classificados em outra parte</t>
  </si>
  <si>
    <t>Seqüelas de traumatismos, de intoxicações e de outras conseqüências das causas externas</t>
  </si>
  <si>
    <t>Designação provisória de novas doenças de etiologia incerta</t>
  </si>
  <si>
    <t>Agentes bacterianos resistentes a antibióticos</t>
  </si>
  <si>
    <t>Pedestre traumatizado em um acidente de transporte</t>
  </si>
  <si>
    <t>V01-V99</t>
  </si>
  <si>
    <t>Acidentes de transporte</t>
  </si>
  <si>
    <t>V01-X59</t>
  </si>
  <si>
    <t>Acidentes</t>
  </si>
  <si>
    <t>Ciclista traumatizado em um acidente de transporte</t>
  </si>
  <si>
    <t>Motociclista traumatizado em um acidente de transporte</t>
  </si>
  <si>
    <t>Ocupante de triciclo motorizado traumatizado em um acidente de transporte</t>
  </si>
  <si>
    <t>Ocupante de um automóvel traumatizado em um acidente de transporte</t>
  </si>
  <si>
    <t>Ocupante de uma caminhonete traumatizado em um acidente de transporte</t>
  </si>
  <si>
    <t>Ocupante de um veículo de transporte pesado traumatizado em um acidente de transporte</t>
  </si>
  <si>
    <t>Ocupante de um ônibus traumatizado em um acidente de transporte</t>
  </si>
  <si>
    <t>Outros acidentes de transporte terrestre</t>
  </si>
  <si>
    <t>Acidentes de transporte por água</t>
  </si>
  <si>
    <t>Acidentes de transporte aéreo e espacial</t>
  </si>
  <si>
    <t>Outros acidentes de transporte e os não especificados</t>
  </si>
  <si>
    <t>Quedas</t>
  </si>
  <si>
    <t>W00-X59</t>
  </si>
  <si>
    <t>Outras causas externas de traumatismos acidentais</t>
  </si>
  <si>
    <t>Exposição a forças mecânicas inanimadas</t>
  </si>
  <si>
    <t>Exposição a forças mecânicas animadas</t>
  </si>
  <si>
    <t>Afogamento e submersão acidentais</t>
  </si>
  <si>
    <t>Outros riscos acidentais à respiração</t>
  </si>
  <si>
    <t>Exposição à corrente elétrica, à radiação e às temperaturas e pressões extremas do ambiente</t>
  </si>
  <si>
    <t>Exposição à fumaça, ao fogo e às chamas</t>
  </si>
  <si>
    <t>Contato com uma fonte de calor ou com substâncias quentes</t>
  </si>
  <si>
    <t>Contato com animais e plantas venenosos</t>
  </si>
  <si>
    <t>Exposição às forças da natureza</t>
  </si>
  <si>
    <t>Envenenamento [intoxicação] acidental por e exposição à substâncias nocivas</t>
  </si>
  <si>
    <t>Excesso de esforços, viagens e privações</t>
  </si>
  <si>
    <t>Exposição acidental a outros fatores e aos não especificados</t>
  </si>
  <si>
    <t>Lesões autoprovocadas intencionalmente</t>
  </si>
  <si>
    <t>Agressões</t>
  </si>
  <si>
    <t>Eventos (fatos) cuja intenção é indeterminada</t>
  </si>
  <si>
    <t>Intervenções legais e operações de guerra</t>
  </si>
  <si>
    <t>Efeitos adversos de drogas, medicamentos e substâncias biológicas usadas com finalidade terapêutica</t>
  </si>
  <si>
    <t>Y40-Y84</t>
  </si>
  <si>
    <t>Complicações de assistência médica e cirúrgica</t>
  </si>
  <si>
    <t>Acidentes ocorridos em pacientes durante a prestação de cuidados médicos e cirúrgicos</t>
  </si>
  <si>
    <t>Incidentes adversos durante atos diagnósticos ou terapêuticos associados ao uso de dispositivos (aparelhos) médicos</t>
  </si>
  <si>
    <t>Reação anormal em paciente ou complicação tardia causadas por procedimentos cirúrgicos e outros procedimentos médicos sem menção de acidente ao tempo do procedimento</t>
  </si>
  <si>
    <t>Seqüelas de causas externas de morbidade e de mortalidade</t>
  </si>
  <si>
    <t>Fatores suplementares relacionados com as causas de morbidade e de mortalidade classificados em outra parte</t>
  </si>
  <si>
    <t>Pessoas em contato com os serviços de saúde para exame e investigação</t>
  </si>
  <si>
    <t>Pessoas com riscos potenciais à saúde relacionados com doenças transmissíveis</t>
  </si>
  <si>
    <t>Pessoas em contato com os serviços de saúde em circunstâncias relacionadas com a reprodução</t>
  </si>
  <si>
    <t>Pessoas em contato com os serviços de saúde para procedimentos e cuidados específicos</t>
  </si>
  <si>
    <t>Pessoas com riscos potenciais à saúde relacionados com circunstâncias socioeconômicas e psicossociais</t>
  </si>
  <si>
    <t>Pessoas com riscos potenciais à saúde relacionados com história familiar e pessoal e algumas afecções que influenciam o estado de saúde</t>
  </si>
  <si>
    <t>Subcategoria</t>
  </si>
  <si>
    <t>A000</t>
  </si>
  <si>
    <t>Cólera devida a Vibrio cholerae 01, biótipo cholerae</t>
  </si>
  <si>
    <t>A001</t>
  </si>
  <si>
    <t>Cólera devida a Vibrio cholerae 01, biótipo El Tor</t>
  </si>
  <si>
    <t>A009</t>
  </si>
  <si>
    <t>Cólera não especificada</t>
  </si>
  <si>
    <t>A010</t>
  </si>
  <si>
    <t>Febre tifóide</t>
  </si>
  <si>
    <t>A011</t>
  </si>
  <si>
    <t>Febre paratifóide A</t>
  </si>
  <si>
    <t>A012</t>
  </si>
  <si>
    <t>Febre paratifóide B</t>
  </si>
  <si>
    <t>A013</t>
  </si>
  <si>
    <t>Febre paratifóide C</t>
  </si>
  <si>
    <t>A014</t>
  </si>
  <si>
    <t>Febre paratifóide não especificada</t>
  </si>
  <si>
    <t>A020</t>
  </si>
  <si>
    <t>Enterite por salmonela</t>
  </si>
  <si>
    <t>A021</t>
  </si>
  <si>
    <t>Septicemia por salmonela</t>
  </si>
  <si>
    <t>A022</t>
  </si>
  <si>
    <t>Infecções localizadas por salmonela</t>
  </si>
  <si>
    <t>A028</t>
  </si>
  <si>
    <t>Outras infecções especificadas por salmonela</t>
  </si>
  <si>
    <t>A029</t>
  </si>
  <si>
    <t>Infecção não especificada por salmonela</t>
  </si>
  <si>
    <t>A030</t>
  </si>
  <si>
    <t>Shiguelose devida a Shigella dysenteriae</t>
  </si>
  <si>
    <t>A031</t>
  </si>
  <si>
    <t>Shiguelose devida a Shigella flexneri</t>
  </si>
  <si>
    <t>A032</t>
  </si>
  <si>
    <t>Shiguelose devida a Shigella boydii</t>
  </si>
  <si>
    <t>A033</t>
  </si>
  <si>
    <t>Shiguelose devida a Shigella sonnei</t>
  </si>
  <si>
    <t>A038</t>
  </si>
  <si>
    <t>Outras shigueloses</t>
  </si>
  <si>
    <t>A039</t>
  </si>
  <si>
    <t>Shiguelose não especificada</t>
  </si>
  <si>
    <t>A040</t>
  </si>
  <si>
    <t>Infecção por Escherichia coli enteropatogênica</t>
  </si>
  <si>
    <t>A041</t>
  </si>
  <si>
    <t>Infecção por Escherichia coli enterotoxigênica</t>
  </si>
  <si>
    <t>A042</t>
  </si>
  <si>
    <t>Infecção por Escherichia coli enteroinvasiva</t>
  </si>
  <si>
    <t>A043</t>
  </si>
  <si>
    <t>Infecção por Escherichia coli enterohemorrágica</t>
  </si>
  <si>
    <t>A044</t>
  </si>
  <si>
    <t>Outras infecções intestinais por Escherichia coli</t>
  </si>
  <si>
    <t>A045</t>
  </si>
  <si>
    <t>Enterite por Campylobacter</t>
  </si>
  <si>
    <t>A046</t>
  </si>
  <si>
    <t>Enterite devida a Yersinia enterocolítica</t>
  </si>
  <si>
    <t>A047</t>
  </si>
  <si>
    <t>Enterocolite devida a Clostridium difficile</t>
  </si>
  <si>
    <t>A048</t>
  </si>
  <si>
    <t>Outras infecções bacterianas intestinais especificadas</t>
  </si>
  <si>
    <t>A049</t>
  </si>
  <si>
    <t>Infecção intestinal bacteriana não especificada</t>
  </si>
  <si>
    <t>A050</t>
  </si>
  <si>
    <t>Intoxicação alimentar estafilocócica</t>
  </si>
  <si>
    <t>A051</t>
  </si>
  <si>
    <t>Botulismo</t>
  </si>
  <si>
    <t>A052</t>
  </si>
  <si>
    <t>Intoxicação alimentar devida a Clostridium perfringens [Clostridium welchii]</t>
  </si>
  <si>
    <t>A053</t>
  </si>
  <si>
    <t>Intoxicação alimentar devida a Vibrio parahemolyticus</t>
  </si>
  <si>
    <t>A054</t>
  </si>
  <si>
    <t>Intoxicação alimentar devida a Bacillus cereus</t>
  </si>
  <si>
    <t>A058</t>
  </si>
  <si>
    <t>Outras intoxicações alimentares bacterianas especificadas</t>
  </si>
  <si>
    <t>A059</t>
  </si>
  <si>
    <t>Intoxicação alimentar bacteriana não especificada</t>
  </si>
  <si>
    <t>A060</t>
  </si>
  <si>
    <t>Disenteria amebiana aguda</t>
  </si>
  <si>
    <t>A061</t>
  </si>
  <si>
    <t>Amebíase intestinal crônica</t>
  </si>
  <si>
    <t>A062</t>
  </si>
  <si>
    <t>Colite amebiana não-disentérica</t>
  </si>
  <si>
    <t>A063</t>
  </si>
  <si>
    <t>Ameboma intestinal</t>
  </si>
  <si>
    <t>A064</t>
  </si>
  <si>
    <t>Abscesso amebiano do fígado</t>
  </si>
  <si>
    <t>A065</t>
  </si>
  <si>
    <t>Abscesso amebiano do pulmão</t>
  </si>
  <si>
    <t>A066</t>
  </si>
  <si>
    <t>Abscesso amebiano do cérebro</t>
  </si>
  <si>
    <t>A067</t>
  </si>
  <si>
    <t>Amebíase cutânea</t>
  </si>
  <si>
    <t>A068</t>
  </si>
  <si>
    <t>Infecção amebiana de outras localizações</t>
  </si>
  <si>
    <t>A069</t>
  </si>
  <si>
    <t>Amebíase não especificada</t>
  </si>
  <si>
    <t>A070</t>
  </si>
  <si>
    <t>Balantidíase</t>
  </si>
  <si>
    <t>A071</t>
  </si>
  <si>
    <t>Giardíase [lamblíase]</t>
  </si>
  <si>
    <t>A072</t>
  </si>
  <si>
    <t>Criptosporidiose</t>
  </si>
  <si>
    <t>A073</t>
  </si>
  <si>
    <t>Isosporíase</t>
  </si>
  <si>
    <t>A078</t>
  </si>
  <si>
    <t>Outras doenças intestinais especificadas por protozoários</t>
  </si>
  <si>
    <t>A079</t>
  </si>
  <si>
    <t>Doença intestinal não especificada por protozoários</t>
  </si>
  <si>
    <t>A080</t>
  </si>
  <si>
    <t>Enterite por rotavírus</t>
  </si>
  <si>
    <t>A081</t>
  </si>
  <si>
    <t>Gastroenteropatia aguda pelo agente de Norwalk</t>
  </si>
  <si>
    <t>A082</t>
  </si>
  <si>
    <t>Enterite por adenovírus</t>
  </si>
  <si>
    <t>A083</t>
  </si>
  <si>
    <t>Outras enterites virais</t>
  </si>
  <si>
    <t>A084</t>
  </si>
  <si>
    <t>Infecção intestinal devida a vírus não especificado</t>
  </si>
  <si>
    <t>A085</t>
  </si>
  <si>
    <t>Outras infecções intestinais especificadas</t>
  </si>
  <si>
    <t>A09X</t>
  </si>
  <si>
    <t>A150</t>
  </si>
  <si>
    <t>Tuberculose pulmonar, com confirmação por exame microscópico da expectoração, com ou sem cultura</t>
  </si>
  <si>
    <t>A151</t>
  </si>
  <si>
    <t>Tuberculose pulmonar, com confirmação somente por cultura</t>
  </si>
  <si>
    <t>A152</t>
  </si>
  <si>
    <t>Tuberculose pulmonar, com confirmação histológica</t>
  </si>
  <si>
    <t>A153</t>
  </si>
  <si>
    <t>Tuberculose pulmonar, com confirmação por meio não especificado</t>
  </si>
  <si>
    <t>A154</t>
  </si>
  <si>
    <t>Tuberculose dos gânglios intratorácicos, com confirmação bacteriológica e histológica</t>
  </si>
  <si>
    <t>A155</t>
  </si>
  <si>
    <t>Tuberculose da laringe, da traquéia e dos brônquios, com confirmação bacteriológica e histológica</t>
  </si>
  <si>
    <t>A156</t>
  </si>
  <si>
    <t>Pleuris tuberculoso, com confirmação bacteriológica e histológica</t>
  </si>
  <si>
    <t>A157</t>
  </si>
  <si>
    <t>Tuberculose primária das vias respiratórias, com confirmação bacteriológica e histológica</t>
  </si>
  <si>
    <t>A158</t>
  </si>
  <si>
    <t>Outras formas de tuberculose das vias respiratórias, com confirmação bacteriológica e histológica</t>
  </si>
  <si>
    <t>A159</t>
  </si>
  <si>
    <t>Tuberculose não especificada das vias respiratórias, com confirmação bacteriológica e histológica</t>
  </si>
  <si>
    <t>A160</t>
  </si>
  <si>
    <t>Tuberculose pulmonar com exames bacteriológico e histológico negativos</t>
  </si>
  <si>
    <t>A161</t>
  </si>
  <si>
    <t>Tuberculose pulmonar, sem realização de exame bacteriológico ou histológico</t>
  </si>
  <si>
    <t>A162</t>
  </si>
  <si>
    <t>Tuberculose pulmonar, sem menção de confirmação bacteriológica ou histológica</t>
  </si>
  <si>
    <t>A163</t>
  </si>
  <si>
    <t>Tuberculose dos gânglios intratorácicos, sem menção de confirmação bacteriológica ou histológica</t>
  </si>
  <si>
    <t>A164</t>
  </si>
  <si>
    <t>Tuberculose da laringe, da traquéia e dos brônquios, sem menção de confirmação bacteriológica ou histológica</t>
  </si>
  <si>
    <t>A165</t>
  </si>
  <si>
    <t>Pleurisia tuberculosa, sem menção de confirmação bacteriológica ou histológica</t>
  </si>
  <si>
    <t>A167</t>
  </si>
  <si>
    <t>Tuberculosa respiratória primária sem menção de confirmação bacteriológica ou histológica</t>
  </si>
  <si>
    <t>A168</t>
  </si>
  <si>
    <t>Outras formas de tuberculose das vias respiratórias, sem menção de confirmação bacteriológica ou histológica</t>
  </si>
  <si>
    <t>A169</t>
  </si>
  <si>
    <t>Tuberculose respiratória, não especificada, sem menção de confirmação bacteriológica ou histológica</t>
  </si>
  <si>
    <t>A170</t>
  </si>
  <si>
    <t>Meningite tuberculosa</t>
  </si>
  <si>
    <t>A171</t>
  </si>
  <si>
    <t>Tuberculoma meníngeo</t>
  </si>
  <si>
    <t>A178</t>
  </si>
  <si>
    <t>Outras tuberculoses do sistema nervoso</t>
  </si>
  <si>
    <t>A179</t>
  </si>
  <si>
    <t>Tuberculose não especificada do sistema nervoso</t>
  </si>
  <si>
    <t>A180</t>
  </si>
  <si>
    <t>Tuberculose óssea e das articulações</t>
  </si>
  <si>
    <t>A181</t>
  </si>
  <si>
    <t>Tuberculose do aparelho geniturinário</t>
  </si>
  <si>
    <t>A182</t>
  </si>
  <si>
    <t>Linfadenopatia tuberculosa periférica</t>
  </si>
  <si>
    <t>A183</t>
  </si>
  <si>
    <t>Tuberculose do intestino, do peritônio e dos gânglios mesentéricos</t>
  </si>
  <si>
    <t>A184</t>
  </si>
  <si>
    <t>Tuberculose de pele e do tecido celular subcutâneo</t>
  </si>
  <si>
    <t>A185</t>
  </si>
  <si>
    <t>Tuberculose do olho</t>
  </si>
  <si>
    <t>A186</t>
  </si>
  <si>
    <t>Tuberculose do ouvido</t>
  </si>
  <si>
    <t>A187</t>
  </si>
  <si>
    <t>Tuberculose das supra-renais</t>
  </si>
  <si>
    <t>A188</t>
  </si>
  <si>
    <t>Tuberculose de outros órgãos especificados</t>
  </si>
  <si>
    <t>A190</t>
  </si>
  <si>
    <t>Tuberculose miliar aguda de localização única e especificada</t>
  </si>
  <si>
    <t>A191</t>
  </si>
  <si>
    <t>Tuberculose miliar aguda de múltiplas localizações</t>
  </si>
  <si>
    <t>A192</t>
  </si>
  <si>
    <t>Tuberculose miliar aguda não especificada</t>
  </si>
  <si>
    <t>A198</t>
  </si>
  <si>
    <t>Outras tuberculoses miliares</t>
  </si>
  <si>
    <t>A199</t>
  </si>
  <si>
    <t>Tuberculose miliar não especificada</t>
  </si>
  <si>
    <t>A200</t>
  </si>
  <si>
    <t>Peste bubônica</t>
  </si>
  <si>
    <t>A201</t>
  </si>
  <si>
    <t>Peste celulocutânea</t>
  </si>
  <si>
    <t>A202</t>
  </si>
  <si>
    <t>Peste pneumônica</t>
  </si>
  <si>
    <t>A203</t>
  </si>
  <si>
    <t>Peste meníngea</t>
  </si>
  <si>
    <t>A207</t>
  </si>
  <si>
    <t>Peste septicêmica</t>
  </si>
  <si>
    <t>A208</t>
  </si>
  <si>
    <t>Outras formas de peste</t>
  </si>
  <si>
    <t>A209</t>
  </si>
  <si>
    <t>Peste, forma não especificada</t>
  </si>
  <si>
    <t>A210</t>
  </si>
  <si>
    <t>Tularemia ulceroglandular</t>
  </si>
  <si>
    <t>A211</t>
  </si>
  <si>
    <t>Tularemia oculoglandular</t>
  </si>
  <si>
    <t>A212</t>
  </si>
  <si>
    <t>Tularemia pulmonar</t>
  </si>
  <si>
    <t>A213</t>
  </si>
  <si>
    <t>Tularemia gastrointestinal</t>
  </si>
  <si>
    <t>A217</t>
  </si>
  <si>
    <t>Tularemia generalizada</t>
  </si>
  <si>
    <t>A218</t>
  </si>
  <si>
    <t>Outras formas de tularemia</t>
  </si>
  <si>
    <t>A219</t>
  </si>
  <si>
    <t>Tularemia, forma não especificada</t>
  </si>
  <si>
    <t>A220</t>
  </si>
  <si>
    <t>Carbúnculo cutâneo</t>
  </si>
  <si>
    <t>A221</t>
  </si>
  <si>
    <t>Carbúnculo pulmonar</t>
  </si>
  <si>
    <t>A222</t>
  </si>
  <si>
    <t>Carbúnculo gastrointestinal</t>
  </si>
  <si>
    <t>A227</t>
  </si>
  <si>
    <t>Septicemia carbunculosa</t>
  </si>
  <si>
    <t>A228</t>
  </si>
  <si>
    <t>Outras formas de carbúnculo</t>
  </si>
  <si>
    <t>A229</t>
  </si>
  <si>
    <t>Carbúnculo, forma não especificada</t>
  </si>
  <si>
    <t>A230</t>
  </si>
  <si>
    <t>Brucelose por Brucella melitensis</t>
  </si>
  <si>
    <t>A231</t>
  </si>
  <si>
    <t>Brucelose por Brucella abortus</t>
  </si>
  <si>
    <t>A232</t>
  </si>
  <si>
    <t>Brucelose por Brucella suis</t>
  </si>
  <si>
    <t>A233</t>
  </si>
  <si>
    <t>Brucelose por Brucella canis</t>
  </si>
  <si>
    <t>A238</t>
  </si>
  <si>
    <t>Outras bruceloses</t>
  </si>
  <si>
    <t>A239</t>
  </si>
  <si>
    <t>Brucelose não especificada</t>
  </si>
  <si>
    <t>A240</t>
  </si>
  <si>
    <t>Mormo</t>
  </si>
  <si>
    <t>A241</t>
  </si>
  <si>
    <t>Melioidose aguda e fulminante</t>
  </si>
  <si>
    <t>A242</t>
  </si>
  <si>
    <t>Melioidose subaguda e crônica</t>
  </si>
  <si>
    <t>A243</t>
  </si>
  <si>
    <t>Outras melioidoses</t>
  </si>
  <si>
    <t>A244</t>
  </si>
  <si>
    <t>Melioidose não especificada</t>
  </si>
  <si>
    <t>A250</t>
  </si>
  <si>
    <t>Espirilose</t>
  </si>
  <si>
    <t>A251</t>
  </si>
  <si>
    <t>Estreptobacilose</t>
  </si>
  <si>
    <t>A259</t>
  </si>
  <si>
    <t>Febre transmitida por mordedura de rato, tipo não especificado</t>
  </si>
  <si>
    <t>A260</t>
  </si>
  <si>
    <t>Erisipelóide cutâneo</t>
  </si>
  <si>
    <t>A267</t>
  </si>
  <si>
    <t>Septicemia por Erysipelothrix</t>
  </si>
  <si>
    <t>A268</t>
  </si>
  <si>
    <t>Outras formas de erisipelóide</t>
  </si>
  <si>
    <t>A269</t>
  </si>
  <si>
    <t>Erisipelóide não especificado</t>
  </si>
  <si>
    <t>A270</t>
  </si>
  <si>
    <t>Leptopirose icterohemorrágica</t>
  </si>
  <si>
    <t>A278</t>
  </si>
  <si>
    <t>Outras formas de leptospirose</t>
  </si>
  <si>
    <t>A279</t>
  </si>
  <si>
    <t>Leptospirose não especificada</t>
  </si>
  <si>
    <t>A280</t>
  </si>
  <si>
    <t>Pasteurelose</t>
  </si>
  <si>
    <t>A281</t>
  </si>
  <si>
    <t>Doença por arranhadura do gato</t>
  </si>
  <si>
    <t>A282</t>
  </si>
  <si>
    <t>Yersiniose extra-intestinal</t>
  </si>
  <si>
    <t>A288</t>
  </si>
  <si>
    <t>Outras doenças bacterianas zoonóticas especificadas não classificadas em outra parte</t>
  </si>
  <si>
    <t>A289</t>
  </si>
  <si>
    <t>Doença bacteriana zoonótica não especificada</t>
  </si>
  <si>
    <t>A300</t>
  </si>
  <si>
    <t>Hanseníase [lepra] indeterminada</t>
  </si>
  <si>
    <t>A301</t>
  </si>
  <si>
    <t>Hanseníase [lepra] tuberculóide</t>
  </si>
  <si>
    <t>A302</t>
  </si>
  <si>
    <t>Hanseníase [lepra] tuberculóide borderline</t>
  </si>
  <si>
    <t>A303</t>
  </si>
  <si>
    <t>Hanseníase [lepra] dimorfa</t>
  </si>
  <si>
    <t>A304</t>
  </si>
  <si>
    <t>Hanseníase [lepra] lepromatosa borderline</t>
  </si>
  <si>
    <t>A305</t>
  </si>
  <si>
    <t>Hanseníase [lepra] lepromatosa</t>
  </si>
  <si>
    <t>A308</t>
  </si>
  <si>
    <t>Outras formas de hanseníase [lepra]</t>
  </si>
  <si>
    <t>A309</t>
  </si>
  <si>
    <t>Hanseníase [lepra] não especificada</t>
  </si>
  <si>
    <t>A310</t>
  </si>
  <si>
    <t>Infecção pulmonar micobacteriana</t>
  </si>
  <si>
    <t>A311</t>
  </si>
  <si>
    <t>Infecção cutânea micobacteriana</t>
  </si>
  <si>
    <t>A318</t>
  </si>
  <si>
    <t>Outras infecções micobacterianas</t>
  </si>
  <si>
    <t>A319</t>
  </si>
  <si>
    <t>Infecção micobacteriana não especificada</t>
  </si>
  <si>
    <t>A320</t>
  </si>
  <si>
    <t>Listeriose cutânea</t>
  </si>
  <si>
    <t>A321</t>
  </si>
  <si>
    <t>Meningite e meningoencefalite por listéria</t>
  </si>
  <si>
    <t>A327</t>
  </si>
  <si>
    <t>Septicemia listeriótica</t>
  </si>
  <si>
    <t>A328</t>
  </si>
  <si>
    <t>Outras formas de listeriose</t>
  </si>
  <si>
    <t>A329</t>
  </si>
  <si>
    <t>Listeriose não especificada</t>
  </si>
  <si>
    <t>A33X</t>
  </si>
  <si>
    <t>A34X</t>
  </si>
  <si>
    <t>A35X</t>
  </si>
  <si>
    <t>A360</t>
  </si>
  <si>
    <t>Difteria faríngea</t>
  </si>
  <si>
    <t>A361</t>
  </si>
  <si>
    <t>Difteria nasofaríngea</t>
  </si>
  <si>
    <t>A362</t>
  </si>
  <si>
    <t>Difteria laríngea</t>
  </si>
  <si>
    <t>A363</t>
  </si>
  <si>
    <t>Difteria cutânea</t>
  </si>
  <si>
    <t>A368</t>
  </si>
  <si>
    <t>Outras formas de difteria</t>
  </si>
  <si>
    <t>A369</t>
  </si>
  <si>
    <t>Difteria não especificada</t>
  </si>
  <si>
    <t>A370</t>
  </si>
  <si>
    <t>Coqueluche por Bordetella pertussis</t>
  </si>
  <si>
    <t>A371</t>
  </si>
  <si>
    <t>Coqueluche por Bordetella parapertussis</t>
  </si>
  <si>
    <t>A378</t>
  </si>
  <si>
    <t>Coqueluche por outras espécies da Bordetella</t>
  </si>
  <si>
    <t>A379</t>
  </si>
  <si>
    <t>Coqueluche não especificada</t>
  </si>
  <si>
    <t>A38X</t>
  </si>
  <si>
    <t>A390</t>
  </si>
  <si>
    <t>Meningite meningocócica</t>
  </si>
  <si>
    <t>A391</t>
  </si>
  <si>
    <t>Síndrome de Waterhouse-Friderichsen</t>
  </si>
  <si>
    <t>A392</t>
  </si>
  <si>
    <t>Meningococcemia aguda</t>
  </si>
  <si>
    <t>A393</t>
  </si>
  <si>
    <t>Meningococcemia crônica</t>
  </si>
  <si>
    <t>A394</t>
  </si>
  <si>
    <t>Meningococcemia não especificada</t>
  </si>
  <si>
    <t>A395</t>
  </si>
  <si>
    <t>Cardite por meningococos</t>
  </si>
  <si>
    <t>A398</t>
  </si>
  <si>
    <t>Outras infecções por meningococos</t>
  </si>
  <si>
    <t>A399</t>
  </si>
  <si>
    <t>Infecção meningocócica não especificada</t>
  </si>
  <si>
    <t>A400</t>
  </si>
  <si>
    <t>Septicemia por Streptococcus do grupo A</t>
  </si>
  <si>
    <t>A401</t>
  </si>
  <si>
    <t>Septicemia por Streptococcus do grupo B</t>
  </si>
  <si>
    <t>A402</t>
  </si>
  <si>
    <t>Septicemia por Streptococcus do grupo D</t>
  </si>
  <si>
    <t>A403</t>
  </si>
  <si>
    <t>Septicemia por Streptococcus pneumonia</t>
  </si>
  <si>
    <t>A408</t>
  </si>
  <si>
    <t>Outras septicemias estreptocócicas</t>
  </si>
  <si>
    <t>A409</t>
  </si>
  <si>
    <t>Septicemia estreptocócica não especificada</t>
  </si>
  <si>
    <t>A410</t>
  </si>
  <si>
    <t>Septicemia por Staphylococcus aureus</t>
  </si>
  <si>
    <t>A411</t>
  </si>
  <si>
    <t>Septicemia por outros estafilococos especificados</t>
  </si>
  <si>
    <t>A412</t>
  </si>
  <si>
    <t>Septicemia por estafilococos não especificados</t>
  </si>
  <si>
    <t>A413</t>
  </si>
  <si>
    <t>Septicemia por Haemophilus influenzae</t>
  </si>
  <si>
    <t>A414</t>
  </si>
  <si>
    <t>Septicemia por anaeróbios</t>
  </si>
  <si>
    <t>A415</t>
  </si>
  <si>
    <t>Septicemia por outros microorganismos gram-negativos</t>
  </si>
  <si>
    <t>A418</t>
  </si>
  <si>
    <t>Outras septicemias especificadas</t>
  </si>
  <si>
    <t>A419</t>
  </si>
  <si>
    <t>Septicemia não especificada</t>
  </si>
  <si>
    <t>A420</t>
  </si>
  <si>
    <t>Actinomicose pulmonar</t>
  </si>
  <si>
    <t>A421</t>
  </si>
  <si>
    <t>Actinomicose abdominal</t>
  </si>
  <si>
    <t>A422</t>
  </si>
  <si>
    <t>Actinomicose cervicofacial</t>
  </si>
  <si>
    <t>A427</t>
  </si>
  <si>
    <t>Septicemia actinomicótica</t>
  </si>
  <si>
    <t>A428</t>
  </si>
  <si>
    <t>Outras formas de actinomicose</t>
  </si>
  <si>
    <t>A429</t>
  </si>
  <si>
    <t>Actinomicose não especificada</t>
  </si>
  <si>
    <t>A430</t>
  </si>
  <si>
    <t>Nocardiose pulmonar</t>
  </si>
  <si>
    <t>A431</t>
  </si>
  <si>
    <t>Nocardiose cutânea</t>
  </si>
  <si>
    <t>A438</t>
  </si>
  <si>
    <t>Outras formas de nocardiose</t>
  </si>
  <si>
    <t>A439</t>
  </si>
  <si>
    <t>Nocardiose não especificada</t>
  </si>
  <si>
    <t>A440</t>
  </si>
  <si>
    <t>Bartonelose sistêmica</t>
  </si>
  <si>
    <t>A441</t>
  </si>
  <si>
    <t>Bartonelose cutânea e cutâneo-mucosa</t>
  </si>
  <si>
    <t>A448</t>
  </si>
  <si>
    <t>Outras formas de bartonelose</t>
  </si>
  <si>
    <t>A449</t>
  </si>
  <si>
    <t>Bartonelose não especificada</t>
  </si>
  <si>
    <t>A46X</t>
  </si>
  <si>
    <t>A480</t>
  </si>
  <si>
    <t>Gangrena gasosa</t>
  </si>
  <si>
    <t>A481</t>
  </si>
  <si>
    <t>Doença dos legionários</t>
  </si>
  <si>
    <t>A482</t>
  </si>
  <si>
    <t>Doença dos legionários não-pneumônica [febre de Pontiac]</t>
  </si>
  <si>
    <t>A483</t>
  </si>
  <si>
    <t>Síndrome do choque tóxico</t>
  </si>
  <si>
    <t>A484</t>
  </si>
  <si>
    <t>Febre purpúrica do Brasil</t>
  </si>
  <si>
    <t>A488</t>
  </si>
  <si>
    <t>Outras doenças bacterianas especificadas</t>
  </si>
  <si>
    <t>A490</t>
  </si>
  <si>
    <t>Infecção estafilocócica de localização não especificada</t>
  </si>
  <si>
    <t>A491</t>
  </si>
  <si>
    <t>Infecção estreptocócica de localização não especificada</t>
  </si>
  <si>
    <t>A492</t>
  </si>
  <si>
    <t>Infecção por Haemophilus influenzae de localização não especificada</t>
  </si>
  <si>
    <t>A493</t>
  </si>
  <si>
    <t>Infecção por Mycoplasma de localização não especificada</t>
  </si>
  <si>
    <t>A498</t>
  </si>
  <si>
    <t>Outras infecções bacterianas de localização não especificada</t>
  </si>
  <si>
    <t>A499</t>
  </si>
  <si>
    <t>Infecção bacteriana não especificada</t>
  </si>
  <si>
    <t>A500</t>
  </si>
  <si>
    <t>Sífilis congênita precoce sintomática</t>
  </si>
  <si>
    <t>A501</t>
  </si>
  <si>
    <t>Sífilis congênita precoce, forma latente</t>
  </si>
  <si>
    <t>A502</t>
  </si>
  <si>
    <t>Sífilis congênita precoce não especificada</t>
  </si>
  <si>
    <t>A503</t>
  </si>
  <si>
    <t>Oculopatia sifilítica congênita tardia</t>
  </si>
  <si>
    <t>A504</t>
  </si>
  <si>
    <t>Neurossífilis congênita tardia [neurossífilis juvenil]</t>
  </si>
  <si>
    <t>A505</t>
  </si>
  <si>
    <t>Outras formas tardias e sintomáticas da sífilis congênita</t>
  </si>
  <si>
    <t>A506</t>
  </si>
  <si>
    <t>Sífilis congênita tardia latente</t>
  </si>
  <si>
    <t>A507</t>
  </si>
  <si>
    <t>Sífilis congênita tardia não especificada</t>
  </si>
  <si>
    <t>A509</t>
  </si>
  <si>
    <t>Sífilis congênita não especificada</t>
  </si>
  <si>
    <t>A510</t>
  </si>
  <si>
    <t>Sífilis genital primária</t>
  </si>
  <si>
    <t>A511</t>
  </si>
  <si>
    <t>Sífilis anal primária</t>
  </si>
  <si>
    <t>A512</t>
  </si>
  <si>
    <t>Sífilis primária de outras localizações</t>
  </si>
  <si>
    <t>A513</t>
  </si>
  <si>
    <t>Sífilis secundária da pele e das mucosas</t>
  </si>
  <si>
    <t>A514</t>
  </si>
  <si>
    <t>Outras formas de sífilis secundária</t>
  </si>
  <si>
    <t>A515</t>
  </si>
  <si>
    <t>Sífilis precoce latente</t>
  </si>
  <si>
    <t>A519</t>
  </si>
  <si>
    <t>Sífilis precoce não especificada</t>
  </si>
  <si>
    <t>A520</t>
  </si>
  <si>
    <t>Sífilis cardiovascular</t>
  </si>
  <si>
    <t>A521</t>
  </si>
  <si>
    <t>Neurossífilis sintomática</t>
  </si>
  <si>
    <t>A522</t>
  </si>
  <si>
    <t>Neurossífilis assintomática</t>
  </si>
  <si>
    <t>A523</t>
  </si>
  <si>
    <t>Neurossífilis não especificada</t>
  </si>
  <si>
    <t>A527</t>
  </si>
  <si>
    <t>Outras formas de sífilis tardia sintomática</t>
  </si>
  <si>
    <t>A528</t>
  </si>
  <si>
    <t>Sífilis tardia latente</t>
  </si>
  <si>
    <t>A529</t>
  </si>
  <si>
    <t>Sífilis tardia não especificada</t>
  </si>
  <si>
    <t>A530</t>
  </si>
  <si>
    <t>Sífilis latente, não especificada se recente ou tardia</t>
  </si>
  <si>
    <t>A539</t>
  </si>
  <si>
    <t>Sífilis não especificada</t>
  </si>
  <si>
    <t>A540</t>
  </si>
  <si>
    <t>Infecção gonocócica do trato geniturinário inferior, sem abscesso periuretral ou das glândulas acessórias</t>
  </si>
  <si>
    <t>A541</t>
  </si>
  <si>
    <t>Infecção gonocócica do trato geniturinário inferior, com abscesso periuretral ou das glândulas acessórias</t>
  </si>
  <si>
    <t>A542</t>
  </si>
  <si>
    <t>Pelviperitonite gonocócica e outras infecções geniturinárias gonocócicas</t>
  </si>
  <si>
    <t>A543</t>
  </si>
  <si>
    <t>Infecção gonocócica do olho</t>
  </si>
  <si>
    <t>A544</t>
  </si>
  <si>
    <t>Infecção gonocócica do sistema músculo-esquelético</t>
  </si>
  <si>
    <t>A545</t>
  </si>
  <si>
    <t>Faringite gonocócica</t>
  </si>
  <si>
    <t>A546</t>
  </si>
  <si>
    <t>Infecção gonocócica do ânus ou do reto</t>
  </si>
  <si>
    <t>A548</t>
  </si>
  <si>
    <t>Outras infecções gonocócicas</t>
  </si>
  <si>
    <t>A549</t>
  </si>
  <si>
    <t>Infecção gonocócica não especificada</t>
  </si>
  <si>
    <t>A55X</t>
  </si>
  <si>
    <t>A560</t>
  </si>
  <si>
    <t>Infecções por clamídias do trato geniturinário inferior</t>
  </si>
  <si>
    <t>A561</t>
  </si>
  <si>
    <t>Infecção por clamídias, pelviperitonial e de outros órgãos geniturinários</t>
  </si>
  <si>
    <t>A562</t>
  </si>
  <si>
    <t>Infecção por clamídias do trato geniturinário, localização não especificada</t>
  </si>
  <si>
    <t>A563</t>
  </si>
  <si>
    <t>Infecção do ânus e do reto por clamídias</t>
  </si>
  <si>
    <t>A564</t>
  </si>
  <si>
    <t>Infecção da faringe por clamídias</t>
  </si>
  <si>
    <t>A568</t>
  </si>
  <si>
    <t>Infecção por clamídias transmitida por via sexual, de outras localizações</t>
  </si>
  <si>
    <t>A57X</t>
  </si>
  <si>
    <t>A58X</t>
  </si>
  <si>
    <t>A590</t>
  </si>
  <si>
    <t>Tricomoníase urogenital</t>
  </si>
  <si>
    <t>A598</t>
  </si>
  <si>
    <t>Outras localizações de tricomoníase</t>
  </si>
  <si>
    <t>A599</t>
  </si>
  <si>
    <t>Tricomoníase não especificada</t>
  </si>
  <si>
    <t>A600</t>
  </si>
  <si>
    <t>Infecção dos órgãos genitais e do trato geniturinário pelo vírus do herpes</t>
  </si>
  <si>
    <t>A601</t>
  </si>
  <si>
    <t>Infecção da margem cutânea do ânus e do reto pelo vírus do herpes</t>
  </si>
  <si>
    <t>A609</t>
  </si>
  <si>
    <t>Infecção anogenital não especificada pelo vírus do herpes</t>
  </si>
  <si>
    <t>A630</t>
  </si>
  <si>
    <t>Verrugas anogenitais (venéreas)</t>
  </si>
  <si>
    <t>A638</t>
  </si>
  <si>
    <t>Outras doenças especificadas de transmissão predominantemente sexual</t>
  </si>
  <si>
    <t>A64X</t>
  </si>
  <si>
    <t>A65X</t>
  </si>
  <si>
    <t>A660</t>
  </si>
  <si>
    <t>Lesões iniciais da bouba</t>
  </si>
  <si>
    <t>A661</t>
  </si>
  <si>
    <t>Papilomas múltiplos e bouba plantar úmida (cravo de bouba)</t>
  </si>
  <si>
    <t>A662</t>
  </si>
  <si>
    <t>Outras lesões cutâneas precoces da bouba</t>
  </si>
  <si>
    <t>A663</t>
  </si>
  <si>
    <t>Hiperceratose devida a bouba</t>
  </si>
  <si>
    <t>A664</t>
  </si>
  <si>
    <t>Gomas e úlceras devidas à bouba</t>
  </si>
  <si>
    <t>A665</t>
  </si>
  <si>
    <t>Gangosa</t>
  </si>
  <si>
    <t>A666</t>
  </si>
  <si>
    <t>Lesões osteoarticulares devidas à bouba</t>
  </si>
  <si>
    <t>A667</t>
  </si>
  <si>
    <t>Outras manifestações da bouba</t>
  </si>
  <si>
    <t>A668</t>
  </si>
  <si>
    <t>Bouba latente</t>
  </si>
  <si>
    <t>A669</t>
  </si>
  <si>
    <t>Bouba não especificada</t>
  </si>
  <si>
    <t>A670</t>
  </si>
  <si>
    <t>Lesões primárias da pinta</t>
  </si>
  <si>
    <t>A671</t>
  </si>
  <si>
    <t>Lesões intermediárias da pinta</t>
  </si>
  <si>
    <t>A672</t>
  </si>
  <si>
    <t>Lesões tardias da pinta</t>
  </si>
  <si>
    <t>A673</t>
  </si>
  <si>
    <t>Lesões mistas da pinta</t>
  </si>
  <si>
    <t>A679</t>
  </si>
  <si>
    <t>Pinta não especificada</t>
  </si>
  <si>
    <t>A680</t>
  </si>
  <si>
    <t>Febre recorrente transmitida por piolhos</t>
  </si>
  <si>
    <t>A681</t>
  </si>
  <si>
    <t>Febre recorrente transmitida por carrapatos</t>
  </si>
  <si>
    <t>A689</t>
  </si>
  <si>
    <t>Febre recorrente não especificada</t>
  </si>
  <si>
    <t>A690</t>
  </si>
  <si>
    <t>Estomatite ulcerativa necrotizante</t>
  </si>
  <si>
    <t>A691</t>
  </si>
  <si>
    <t>Outras infecções de Vincent</t>
  </si>
  <si>
    <t>A692</t>
  </si>
  <si>
    <t>Doença de Lyme</t>
  </si>
  <si>
    <t>A698</t>
  </si>
  <si>
    <t>Outras infecções especificadas por espiroquetas</t>
  </si>
  <si>
    <t>A699</t>
  </si>
  <si>
    <t>Infecção por espiroqueta, não especificada</t>
  </si>
  <si>
    <t>A70X</t>
  </si>
  <si>
    <t>A710</t>
  </si>
  <si>
    <t>Fase inicial do tracoma</t>
  </si>
  <si>
    <t>A711</t>
  </si>
  <si>
    <t>Fase ativa do tracoma</t>
  </si>
  <si>
    <t>A719</t>
  </si>
  <si>
    <t>Tracoma não especificado</t>
  </si>
  <si>
    <t>A740</t>
  </si>
  <si>
    <t>Conjuntivite causada por clamídias</t>
  </si>
  <si>
    <t>A748</t>
  </si>
  <si>
    <t>A749</t>
  </si>
  <si>
    <t>Infecção causada por clamídias não especificada</t>
  </si>
  <si>
    <t>A750</t>
  </si>
  <si>
    <t>Tifo epidêmico transmitido por piolhos devido a Rickettsia prowazekii</t>
  </si>
  <si>
    <t>A751</t>
  </si>
  <si>
    <t>Tifo recrudescente [doença de Brill]</t>
  </si>
  <si>
    <t>A752</t>
  </si>
  <si>
    <t>Tifo por Rickettsia typhi</t>
  </si>
  <si>
    <t>A753</t>
  </si>
  <si>
    <t>Tifo por Rickettsia tsutsugamuchi</t>
  </si>
  <si>
    <t>A759</t>
  </si>
  <si>
    <t>Tifo não especificado</t>
  </si>
  <si>
    <t>A770</t>
  </si>
  <si>
    <t>Febre maculosa por Rickettsia richettsii</t>
  </si>
  <si>
    <t>A771</t>
  </si>
  <si>
    <t>Febre maculosa por Rickettsia conorii</t>
  </si>
  <si>
    <t>A772</t>
  </si>
  <si>
    <t>Febre maculosa devida à Rickettsia siberica</t>
  </si>
  <si>
    <t>A773</t>
  </si>
  <si>
    <t>Febre maculosa devida à Rickettsia australis</t>
  </si>
  <si>
    <t>A778</t>
  </si>
  <si>
    <t>Outras febres maculosas</t>
  </si>
  <si>
    <t>A779</t>
  </si>
  <si>
    <t>Febre maculosa não especificada</t>
  </si>
  <si>
    <t>A78X</t>
  </si>
  <si>
    <t>A790</t>
  </si>
  <si>
    <t>Febre das trincheiras</t>
  </si>
  <si>
    <t>A791</t>
  </si>
  <si>
    <t>Rickettsiose variceliforme devida à Rickettsia akari</t>
  </si>
  <si>
    <t>A798</t>
  </si>
  <si>
    <t>Outros tipos de rickettsioses especificadas</t>
  </si>
  <si>
    <t>A799</t>
  </si>
  <si>
    <t>Rickettsiose não especificada</t>
  </si>
  <si>
    <t>A800</t>
  </si>
  <si>
    <t>Poliomielite paralítica aguda, associada ao vírus vacinal</t>
  </si>
  <si>
    <t>A801</t>
  </si>
  <si>
    <t>Poliomielite paralítica aguda, vírus selvagem importado</t>
  </si>
  <si>
    <t>A802</t>
  </si>
  <si>
    <t>Poliomielite paralítica aguda, vírus selvagem indígena</t>
  </si>
  <si>
    <t>A803</t>
  </si>
  <si>
    <t>Poliomielites paralíticas agudas, outras e não especificadas</t>
  </si>
  <si>
    <t>A804</t>
  </si>
  <si>
    <t>Poliomielite aguda não-paralítica</t>
  </si>
  <si>
    <t>A809</t>
  </si>
  <si>
    <t>Poliomielite aguda não especificada</t>
  </si>
  <si>
    <t>A810</t>
  </si>
  <si>
    <t>Doença de Creutzfeldt-Jakob</t>
  </si>
  <si>
    <t>A811</t>
  </si>
  <si>
    <t>Panencefalite esclerosante subaguda</t>
  </si>
  <si>
    <t>A812</t>
  </si>
  <si>
    <t>Leucoencefalopatia multifocal progressiva</t>
  </si>
  <si>
    <t>A818</t>
  </si>
  <si>
    <t>Outras infecções por vírus atípicos do sistema nervoso central</t>
  </si>
  <si>
    <t>A819</t>
  </si>
  <si>
    <t>Infecção não especificada do sistema nervosos central por vírus atípicos</t>
  </si>
  <si>
    <t>A820</t>
  </si>
  <si>
    <t>Raiva silvestre</t>
  </si>
  <si>
    <t>A821</t>
  </si>
  <si>
    <t>Raiva urbana</t>
  </si>
  <si>
    <t>A829</t>
  </si>
  <si>
    <t>Raiva não especificada</t>
  </si>
  <si>
    <t>A830</t>
  </si>
  <si>
    <t>Encefalite japonesa</t>
  </si>
  <si>
    <t>A831</t>
  </si>
  <si>
    <t>Encefalite eqüina ocidental</t>
  </si>
  <si>
    <t>A832</t>
  </si>
  <si>
    <t>Encefalite eqüina oriental</t>
  </si>
  <si>
    <t>A833</t>
  </si>
  <si>
    <t>Encefalite de St. Louis</t>
  </si>
  <si>
    <t>A834</t>
  </si>
  <si>
    <t>Encefalite australiana</t>
  </si>
  <si>
    <t>A835</t>
  </si>
  <si>
    <t>Encefalite da Califórnia</t>
  </si>
  <si>
    <t>A836</t>
  </si>
  <si>
    <t>Doença pelo vírus de Rocio</t>
  </si>
  <si>
    <t>A838</t>
  </si>
  <si>
    <t>Outras encefalites por vírus transmitidas por mosquitos</t>
  </si>
  <si>
    <t>A839</t>
  </si>
  <si>
    <t>Encefalite não especificada por vírus transmitida por mosquitos</t>
  </si>
  <si>
    <t>A840</t>
  </si>
  <si>
    <t>Encefalite da taiga [encefalite vernoestival russa]</t>
  </si>
  <si>
    <t>A841</t>
  </si>
  <si>
    <t>Encefalite da Europa Central transmitida por carrapatos</t>
  </si>
  <si>
    <t>A848</t>
  </si>
  <si>
    <t>Outras encefalites por vírus transmitidas por carrapatos</t>
  </si>
  <si>
    <t>A849</t>
  </si>
  <si>
    <t>Encefalite não especificada por vírus transmitida por carrapatos</t>
  </si>
  <si>
    <t>A850</t>
  </si>
  <si>
    <t>Encefalite por enterovírus</t>
  </si>
  <si>
    <t>A851</t>
  </si>
  <si>
    <t>Encefalite por adenovírus</t>
  </si>
  <si>
    <t>A852</t>
  </si>
  <si>
    <t>Encefalite por vírus transmitido por artrópodes, não especificada</t>
  </si>
  <si>
    <t>A858</t>
  </si>
  <si>
    <t>Outras encefalites virais especificadas</t>
  </si>
  <si>
    <t>A86X</t>
  </si>
  <si>
    <t>A870</t>
  </si>
  <si>
    <t>Meningite por enterovírus</t>
  </si>
  <si>
    <t>A871</t>
  </si>
  <si>
    <t>Meningite por adenovírus</t>
  </si>
  <si>
    <t>A872</t>
  </si>
  <si>
    <t>Coriomeningite linfocitária</t>
  </si>
  <si>
    <t>A878</t>
  </si>
  <si>
    <t>Outras meningites virais</t>
  </si>
  <si>
    <t>A879</t>
  </si>
  <si>
    <t>Meningite viral não especificada</t>
  </si>
  <si>
    <t>A880</t>
  </si>
  <si>
    <t>Febre exantemática por enterovírus [exantema de Boston]</t>
  </si>
  <si>
    <t>A881</t>
  </si>
  <si>
    <t>Vertigem epidêmica</t>
  </si>
  <si>
    <t>A888</t>
  </si>
  <si>
    <t>Outras infecções virais especificadas do sistema nervoso central</t>
  </si>
  <si>
    <t>A89X</t>
  </si>
  <si>
    <t>A90X</t>
  </si>
  <si>
    <t>A91X</t>
  </si>
  <si>
    <t>A920</t>
  </si>
  <si>
    <t>Febre de Chikungunya</t>
  </si>
  <si>
    <t>A921</t>
  </si>
  <si>
    <t>Febre de O'nyong-nyong</t>
  </si>
  <si>
    <t>A922</t>
  </si>
  <si>
    <t>Febre eqüina venezuelana</t>
  </si>
  <si>
    <t>A923</t>
  </si>
  <si>
    <t>Infecção pelo vírus West Nile</t>
  </si>
  <si>
    <t>A924</t>
  </si>
  <si>
    <t>Febre do vale do Rift</t>
  </si>
  <si>
    <t>A928</t>
  </si>
  <si>
    <t>Outras febres virais especificadas transmitidas por mosquitos</t>
  </si>
  <si>
    <t>A929</t>
  </si>
  <si>
    <t>Febre viral transmitida por mosquitos, não especificada</t>
  </si>
  <si>
    <t>A930</t>
  </si>
  <si>
    <t>Febre de Oropouche</t>
  </si>
  <si>
    <t>A931</t>
  </si>
  <si>
    <t>Febre por flebótomos</t>
  </si>
  <si>
    <t>A932</t>
  </si>
  <si>
    <t>Febre do Colorado transmitida por carrapatos</t>
  </si>
  <si>
    <t>A938</t>
  </si>
  <si>
    <t>Outras febres virais especificadas transmitidas por artrópodes</t>
  </si>
  <si>
    <t>A94X</t>
  </si>
  <si>
    <t>A950</t>
  </si>
  <si>
    <t>Febre amarela silvestre</t>
  </si>
  <si>
    <t>A951</t>
  </si>
  <si>
    <t>Febre amarela urbana</t>
  </si>
  <si>
    <t>A959</t>
  </si>
  <si>
    <t>Febre amarela não especificada</t>
  </si>
  <si>
    <t>A960</t>
  </si>
  <si>
    <t>Febre hemorrágica de Junin</t>
  </si>
  <si>
    <t>A961</t>
  </si>
  <si>
    <t>Febre hemorrágica de Machupo</t>
  </si>
  <si>
    <t>A962</t>
  </si>
  <si>
    <t>Febre de Lassa</t>
  </si>
  <si>
    <t>A968</t>
  </si>
  <si>
    <t>Outras febres hemorrágicas por arenavírus</t>
  </si>
  <si>
    <t>A969</t>
  </si>
  <si>
    <t>Febre hemorrágica por arenavírus, não especificada</t>
  </si>
  <si>
    <t>A980</t>
  </si>
  <si>
    <t>Febre hemorrágica da Criméia (do Congo)</t>
  </si>
  <si>
    <t>A981</t>
  </si>
  <si>
    <t>Febre hemorrágica de Omsk</t>
  </si>
  <si>
    <t>A982</t>
  </si>
  <si>
    <t>Doença da floresta de Kyasanur</t>
  </si>
  <si>
    <t>A983</t>
  </si>
  <si>
    <t>Doença de Marburg</t>
  </si>
  <si>
    <t>A984</t>
  </si>
  <si>
    <t>Doença pelo vírus Ebola</t>
  </si>
  <si>
    <t>A985</t>
  </si>
  <si>
    <t>Febre hemorrágica com síndrome renal</t>
  </si>
  <si>
    <t>A988</t>
  </si>
  <si>
    <t>Outras febres hemorrágicas especificadas por vírus</t>
  </si>
  <si>
    <t>A99X</t>
  </si>
  <si>
    <t>B000</t>
  </si>
  <si>
    <t>Eczema herpético</t>
  </si>
  <si>
    <t>B001</t>
  </si>
  <si>
    <t>Dermatite vesicular devido ao vírus do herpes</t>
  </si>
  <si>
    <t>B002</t>
  </si>
  <si>
    <t>Gengivoestomatite e faringoamigdalite devida ao vírus do herpes</t>
  </si>
  <si>
    <t>B003</t>
  </si>
  <si>
    <t>Meningite devida ao vírus do herpes</t>
  </si>
  <si>
    <t>B004</t>
  </si>
  <si>
    <t>Encefalite devida ao vírus do herpes</t>
  </si>
  <si>
    <t>B005</t>
  </si>
  <si>
    <t>Afecções oculares devidas ao vírus do herpes</t>
  </si>
  <si>
    <t>B007</t>
  </si>
  <si>
    <t>Doença disseminada devida ao vírus do herpes</t>
  </si>
  <si>
    <t>B008</t>
  </si>
  <si>
    <t>Outras formas de infecção devida ao vírus do herpes</t>
  </si>
  <si>
    <t>B009</t>
  </si>
  <si>
    <t>Infecção não especificada devida ao vírus do herpes</t>
  </si>
  <si>
    <t>B010</t>
  </si>
  <si>
    <t>Meningite por varicela</t>
  </si>
  <si>
    <t>B011</t>
  </si>
  <si>
    <t>Encefalite por varicela</t>
  </si>
  <si>
    <t>B012</t>
  </si>
  <si>
    <t>Pneumopatia varicelosa</t>
  </si>
  <si>
    <t>B018</t>
  </si>
  <si>
    <t>Varicela com outras complicações</t>
  </si>
  <si>
    <t>B019</t>
  </si>
  <si>
    <t>Varicela sem complicação</t>
  </si>
  <si>
    <t>B020</t>
  </si>
  <si>
    <t>Encefalite pelo vírus do herpes zoster</t>
  </si>
  <si>
    <t>B021</t>
  </si>
  <si>
    <t>Meningite pelo vírus do herpes zoster</t>
  </si>
  <si>
    <t>B022</t>
  </si>
  <si>
    <t>Herpes zoster acompanhado de outras manifestações neurológicas</t>
  </si>
  <si>
    <t>B023</t>
  </si>
  <si>
    <t>Herpes zoster oftálmico</t>
  </si>
  <si>
    <t>B027</t>
  </si>
  <si>
    <t>Herpes zoster disseminado</t>
  </si>
  <si>
    <t>B028</t>
  </si>
  <si>
    <t>Herpes zoster com outras complicações</t>
  </si>
  <si>
    <t>B029</t>
  </si>
  <si>
    <t>Herpes zoster sem complicação</t>
  </si>
  <si>
    <t>B03X</t>
  </si>
  <si>
    <t>B04X</t>
  </si>
  <si>
    <t>B050</t>
  </si>
  <si>
    <t>Sarampo complicado por encefalite</t>
  </si>
  <si>
    <t>B051</t>
  </si>
  <si>
    <t>Sarampo complicado por meningite</t>
  </si>
  <si>
    <t>B052</t>
  </si>
  <si>
    <t>Sarampo complicado por pneumonia</t>
  </si>
  <si>
    <t>B053</t>
  </si>
  <si>
    <t>Sarampo complicado por otite média</t>
  </si>
  <si>
    <t>B054</t>
  </si>
  <si>
    <t>Sarampo com complicações intestinais</t>
  </si>
  <si>
    <t>B058</t>
  </si>
  <si>
    <t>Sarampo com outras complicações</t>
  </si>
  <si>
    <t>B059</t>
  </si>
  <si>
    <t>Sarampo sem complicação</t>
  </si>
  <si>
    <t>B060</t>
  </si>
  <si>
    <t>Rubéola com complicações neurológicas</t>
  </si>
  <si>
    <t>B068</t>
  </si>
  <si>
    <t>Rubéola com outras complicações</t>
  </si>
  <si>
    <t>B069</t>
  </si>
  <si>
    <t>Rubéola sem complicação</t>
  </si>
  <si>
    <t>B07X</t>
  </si>
  <si>
    <t>B080</t>
  </si>
  <si>
    <t>Outras infecções por ortopoxvírus</t>
  </si>
  <si>
    <t>B081</t>
  </si>
  <si>
    <t>Molusco contagioso</t>
  </si>
  <si>
    <t>B082</t>
  </si>
  <si>
    <t>Exantema súbito [sexta doença]</t>
  </si>
  <si>
    <t>B083</t>
  </si>
  <si>
    <t>Eritema infeccioso [quinta doença]</t>
  </si>
  <si>
    <t>B084</t>
  </si>
  <si>
    <t>Estomatite vesicular devida a enterovírus com exantema</t>
  </si>
  <si>
    <t>B085</t>
  </si>
  <si>
    <t>Faringite vesicular devida a enterovírus</t>
  </si>
  <si>
    <t>B088</t>
  </si>
  <si>
    <t>Outras infecções virais especificadas caracterizadas por lesões de pele e das membranas mucosas</t>
  </si>
  <si>
    <t>B09X</t>
  </si>
  <si>
    <t>B150</t>
  </si>
  <si>
    <t>Hepatite A com coma hepático</t>
  </si>
  <si>
    <t>B159</t>
  </si>
  <si>
    <t>Hepatite A sem coma hepático</t>
  </si>
  <si>
    <t>B160</t>
  </si>
  <si>
    <t>Hepatite aguda B com agente Delta (co-infecção), com coma hepático</t>
  </si>
  <si>
    <t>B161</t>
  </si>
  <si>
    <t>Hepatite aguda B com agente Delta, (co-infecção), sem coma hepático</t>
  </si>
  <si>
    <t>B162</t>
  </si>
  <si>
    <t>Hepatite aguda B sem agente Delta, com coma hepático</t>
  </si>
  <si>
    <t>B169</t>
  </si>
  <si>
    <t>Hepatite aguda B sem agente Delta e sem coma hepático</t>
  </si>
  <si>
    <t>B170</t>
  </si>
  <si>
    <t>(Super)infecção Delta aguda de portador de hepatite B</t>
  </si>
  <si>
    <t>B171</t>
  </si>
  <si>
    <t>Hepatite aguda C</t>
  </si>
  <si>
    <t>B172</t>
  </si>
  <si>
    <t>Hepatite aguda E</t>
  </si>
  <si>
    <t>B178</t>
  </si>
  <si>
    <t>Outras hepatites virais agudas especificadas</t>
  </si>
  <si>
    <t>B180</t>
  </si>
  <si>
    <t>Hepatite viral crônica B com agente Delta</t>
  </si>
  <si>
    <t>B181</t>
  </si>
  <si>
    <t>Hepatite crônica viral B sem agente Delta</t>
  </si>
  <si>
    <t>B182</t>
  </si>
  <si>
    <t>Hepatite viral crônica C</t>
  </si>
  <si>
    <t>B188</t>
  </si>
  <si>
    <t>Outras hepatites crônicas virais</t>
  </si>
  <si>
    <t>B189</t>
  </si>
  <si>
    <t>Hepatite viral crônica não especificada</t>
  </si>
  <si>
    <t>B190</t>
  </si>
  <si>
    <t>Hepatite viral, não especificada, com coma</t>
  </si>
  <si>
    <t>B199</t>
  </si>
  <si>
    <t>Hepatite viral, não especificada, sem coma</t>
  </si>
  <si>
    <t>B200</t>
  </si>
  <si>
    <t>Doença pelo HIV resultando em infecções micobacterianas</t>
  </si>
  <si>
    <t>B201</t>
  </si>
  <si>
    <t>Doença pelo HIV resultando em outras infecções bacterianas</t>
  </si>
  <si>
    <t>B202</t>
  </si>
  <si>
    <t>Doença pelo HIV resultando em doença citomegálica</t>
  </si>
  <si>
    <t>B203</t>
  </si>
  <si>
    <t>Doença pelo HIV resultando em outras infecções virais</t>
  </si>
  <si>
    <t>B204</t>
  </si>
  <si>
    <t>Doença pelo HIV resultando em candidíase</t>
  </si>
  <si>
    <t>B205</t>
  </si>
  <si>
    <t>Doença pelo HIV resultando em outras micoses</t>
  </si>
  <si>
    <t>B206</t>
  </si>
  <si>
    <t>Doença pelo HIV resultando em pneumonia por Pneumocystis jirovecii</t>
  </si>
  <si>
    <t>B207</t>
  </si>
  <si>
    <t>Doença pelo HIV resultando em infecções múltiplas</t>
  </si>
  <si>
    <t>B208</t>
  </si>
  <si>
    <t>Doença pelo HIV resultando em outras doenças infecciosas e parasitárias</t>
  </si>
  <si>
    <t>B209</t>
  </si>
  <si>
    <t>Doença pelo HIV resultando em doença infecciosa ou parasitária não especificada</t>
  </si>
  <si>
    <t>B210</t>
  </si>
  <si>
    <t>Doença pelo HIV resultando em sarcoma de Kaposi</t>
  </si>
  <si>
    <t>B211</t>
  </si>
  <si>
    <t>Doença pelo HIV resultando em linfoma de Burkitt</t>
  </si>
  <si>
    <t>B212</t>
  </si>
  <si>
    <t>Doença pelo HIV resultando em outros tipos de linfoma não-Hodgkin</t>
  </si>
  <si>
    <t>B213</t>
  </si>
  <si>
    <t>Doença pelo HIV resultando em outras neoplasias malignas dos tecidos linfático, hematopoético e correlatos</t>
  </si>
  <si>
    <t>B217</t>
  </si>
  <si>
    <t>Doença pelo HIV resultando em múltiplas neoplasias malignas</t>
  </si>
  <si>
    <t>B218</t>
  </si>
  <si>
    <t>Doença pelo HIV resultando em outras neoplasias malignas</t>
  </si>
  <si>
    <t>B219</t>
  </si>
  <si>
    <t>Doença pelo HIV resultando em neoplasia maligna não especificada</t>
  </si>
  <si>
    <t>B220</t>
  </si>
  <si>
    <t>Doença pelo HIV resultando em encefalopatia</t>
  </si>
  <si>
    <t>B221</t>
  </si>
  <si>
    <t>Doença pelo HIV resultando em pneumonite intersticial linfática</t>
  </si>
  <si>
    <t>B222</t>
  </si>
  <si>
    <t>Doença pelo HIV resultando em síndrome de emaciação</t>
  </si>
  <si>
    <t>B227</t>
  </si>
  <si>
    <t>Doença pelo HIV resultando em doenças múltiplas classificadas em outra parte</t>
  </si>
  <si>
    <t>B230</t>
  </si>
  <si>
    <t>Síndrome de infecção aguda pelo HIV</t>
  </si>
  <si>
    <t>B231</t>
  </si>
  <si>
    <t>Doença pelo HIV resultando em linfadenopatias generalizadas (persistentes)</t>
  </si>
  <si>
    <t>B232</t>
  </si>
  <si>
    <t>Doença pelo HIV resultando em anomalias hematológicas e imunológicas não classificadas em outra parte</t>
  </si>
  <si>
    <t>B238</t>
  </si>
  <si>
    <t>Doença pelo HIV resultando em outra afecções especificadas</t>
  </si>
  <si>
    <t>B24X</t>
  </si>
  <si>
    <t>B250</t>
  </si>
  <si>
    <t>Pneumonite por citomegalovírus</t>
  </si>
  <si>
    <t>B251</t>
  </si>
  <si>
    <t>Hepatite por citomegalovírus</t>
  </si>
  <si>
    <t>B252</t>
  </si>
  <si>
    <t>Pancreatite por citomegalovírus</t>
  </si>
  <si>
    <t>B258</t>
  </si>
  <si>
    <t>Outras doenças por citomegalovírus</t>
  </si>
  <si>
    <t>B259</t>
  </si>
  <si>
    <t>Doença não especificada por citomegalovírus</t>
  </si>
  <si>
    <t>B260</t>
  </si>
  <si>
    <t>Orquite por caxumba [parotidite epidêmica]</t>
  </si>
  <si>
    <t>B261</t>
  </si>
  <si>
    <t>Meningite por caxumba [parotidite epidêmica]</t>
  </si>
  <si>
    <t>B262</t>
  </si>
  <si>
    <t>Encefalite por caxumba [parotidite epidêmica]</t>
  </si>
  <si>
    <t>B263</t>
  </si>
  <si>
    <t>Pancreatite por caxumba [parotidite epidêmica]</t>
  </si>
  <si>
    <t>B268</t>
  </si>
  <si>
    <t>Caxumba [parotidite epidêmica] com outras complicações</t>
  </si>
  <si>
    <t>B269</t>
  </si>
  <si>
    <t>Caxumba [parotidite epidêmica] sem complicações</t>
  </si>
  <si>
    <t>B270</t>
  </si>
  <si>
    <t>Mononucleose pelo vírus herpes gama</t>
  </si>
  <si>
    <t>B271</t>
  </si>
  <si>
    <t>Mononucleose por citomegalovírus</t>
  </si>
  <si>
    <t>B278</t>
  </si>
  <si>
    <t>Outras mononucleoses infecciosas</t>
  </si>
  <si>
    <t>B279</t>
  </si>
  <si>
    <t>Mononucleose infecciosa não especificada</t>
  </si>
  <si>
    <t>B300</t>
  </si>
  <si>
    <t>Ceratoconjuntivite devida a adenovírus</t>
  </si>
  <si>
    <t>B301</t>
  </si>
  <si>
    <t>Conjuntivite devida a adenovírus</t>
  </si>
  <si>
    <t>B302</t>
  </si>
  <si>
    <t>Faringoconjuntivite viral</t>
  </si>
  <si>
    <t>B303</t>
  </si>
  <si>
    <t>Conjuntivite hemorrágica aguda endêmica (por enterovírus)</t>
  </si>
  <si>
    <t>B308</t>
  </si>
  <si>
    <t>Outras conjuntivites virais</t>
  </si>
  <si>
    <t>B309</t>
  </si>
  <si>
    <t>Conjuntivite viral não especificada</t>
  </si>
  <si>
    <t>B330</t>
  </si>
  <si>
    <t>Mialgia epidêmica</t>
  </si>
  <si>
    <t>B331</t>
  </si>
  <si>
    <t>Doença de Ross River</t>
  </si>
  <si>
    <t>B332</t>
  </si>
  <si>
    <t>Cardite viral</t>
  </si>
  <si>
    <t>B333</t>
  </si>
  <si>
    <t>Infecção por retrovírus não classificada em outra parte</t>
  </si>
  <si>
    <t>B334</t>
  </si>
  <si>
    <t>Síndrome (cardio-)pulmonar por Hantavírus [SPH] [SCPH]</t>
  </si>
  <si>
    <t>B338</t>
  </si>
  <si>
    <t>Outras doenças especificadas por vírus</t>
  </si>
  <si>
    <t>B340</t>
  </si>
  <si>
    <t>Infecção por adenovírus de localização não especificada</t>
  </si>
  <si>
    <t>B341</t>
  </si>
  <si>
    <t>Infecção por enterovírus de localização não especificada</t>
  </si>
  <si>
    <t>B342</t>
  </si>
  <si>
    <t>Infecção por coronavírus de localização não especificada</t>
  </si>
  <si>
    <t>B343</t>
  </si>
  <si>
    <t>Infecção por parvovírus de localização não especificada</t>
  </si>
  <si>
    <t>B344</t>
  </si>
  <si>
    <t>Infecção por papovavírus de localização não especificada</t>
  </si>
  <si>
    <t>B348</t>
  </si>
  <si>
    <t>Outras infecções por vírus de localização não especificada</t>
  </si>
  <si>
    <t>B349</t>
  </si>
  <si>
    <t>Infecção viral não especificada</t>
  </si>
  <si>
    <t>B350</t>
  </si>
  <si>
    <t>Tinha da barba e do couro cabeludo</t>
  </si>
  <si>
    <t>B351</t>
  </si>
  <si>
    <t>Tinha das unhas</t>
  </si>
  <si>
    <t>B352</t>
  </si>
  <si>
    <t>Tinha da mão</t>
  </si>
  <si>
    <t>B353</t>
  </si>
  <si>
    <t>Tinha dos pés</t>
  </si>
  <si>
    <t>B354</t>
  </si>
  <si>
    <t>Tinha do corpo</t>
  </si>
  <si>
    <t>B355</t>
  </si>
  <si>
    <t>Tinha imbricada</t>
  </si>
  <si>
    <t>B356</t>
  </si>
  <si>
    <t>Tinea cruris</t>
  </si>
  <si>
    <t>B358</t>
  </si>
  <si>
    <t>Outras dermatofitoses</t>
  </si>
  <si>
    <t>B359</t>
  </si>
  <si>
    <t>Dermatofitose não especificada</t>
  </si>
  <si>
    <t>B360</t>
  </si>
  <si>
    <t>Pitiríase versicolor</t>
  </si>
  <si>
    <t>B361</t>
  </si>
  <si>
    <t>Tinha negra</t>
  </si>
  <si>
    <t>B362</t>
  </si>
  <si>
    <t>Piedra branca</t>
  </si>
  <si>
    <t>B363</t>
  </si>
  <si>
    <t>Piedra negra</t>
  </si>
  <si>
    <t>B368</t>
  </si>
  <si>
    <t>Outras micoses superficiais especificadas</t>
  </si>
  <si>
    <t>B369</t>
  </si>
  <si>
    <t>Micose superficial não especificada</t>
  </si>
  <si>
    <t>B370</t>
  </si>
  <si>
    <t>Estomatite por Candida</t>
  </si>
  <si>
    <t>B371</t>
  </si>
  <si>
    <t>Candidíase pulmonar</t>
  </si>
  <si>
    <t>B372</t>
  </si>
  <si>
    <t>Candidíase da pele e das unhas</t>
  </si>
  <si>
    <t>B373</t>
  </si>
  <si>
    <t>Candidíase da vulva e da vagina</t>
  </si>
  <si>
    <t>B374</t>
  </si>
  <si>
    <t>Candidíase de outras localizações urogenitais</t>
  </si>
  <si>
    <t>B375</t>
  </si>
  <si>
    <t>Meningite por Candida</t>
  </si>
  <si>
    <t>B376</t>
  </si>
  <si>
    <t>Endocardite por Candida</t>
  </si>
  <si>
    <t>B377</t>
  </si>
  <si>
    <t>Septicemia por Candida</t>
  </si>
  <si>
    <t>B378</t>
  </si>
  <si>
    <t>Candidíase de outras localizações</t>
  </si>
  <si>
    <t>B379</t>
  </si>
  <si>
    <t>Candidíase não especificada</t>
  </si>
  <si>
    <t>B380</t>
  </si>
  <si>
    <t>Coccidioidomicose pulmonar aguda</t>
  </si>
  <si>
    <t>B381</t>
  </si>
  <si>
    <t>Coccidioidomicose pulmonar crônica</t>
  </si>
  <si>
    <t>B382</t>
  </si>
  <si>
    <t>Coccidioidomicose pulmonar não especificada</t>
  </si>
  <si>
    <t>B383</t>
  </si>
  <si>
    <t>Coccidioidomicose cutânea</t>
  </si>
  <si>
    <t>B384</t>
  </si>
  <si>
    <t>Meningite por coccidioidomicose</t>
  </si>
  <si>
    <t>B387</t>
  </si>
  <si>
    <t>Coccidioidomicose disseminada</t>
  </si>
  <si>
    <t>B388</t>
  </si>
  <si>
    <t>Outras formas de coccidioidomicose</t>
  </si>
  <si>
    <t>B389</t>
  </si>
  <si>
    <t>Coccidioidomicose não especificada</t>
  </si>
  <si>
    <t>B390</t>
  </si>
  <si>
    <t>Histoplasmose pulmonar aguda por Histoplasma capsulatum</t>
  </si>
  <si>
    <t>B391</t>
  </si>
  <si>
    <t>Histoplasmose pulmonar crônica por Histoplasma capsulatum</t>
  </si>
  <si>
    <t>B392</t>
  </si>
  <si>
    <t>Histoplasmose pulmonar não especificada por Histoplasma capsulatum</t>
  </si>
  <si>
    <t>B393</t>
  </si>
  <si>
    <t>Histoplasmose disseminada por Histoplasma capsulatum</t>
  </si>
  <si>
    <t>B394</t>
  </si>
  <si>
    <t>Histoplasmose não especificada por Histoplasma capsulatum</t>
  </si>
  <si>
    <t>B395</t>
  </si>
  <si>
    <t>Histoplasmose por Histoplasma duboisii</t>
  </si>
  <si>
    <t>B399</t>
  </si>
  <si>
    <t>Histoplasmose não especificada</t>
  </si>
  <si>
    <t>B400</t>
  </si>
  <si>
    <t>Blastomicose pulmonar aguda</t>
  </si>
  <si>
    <t>B401</t>
  </si>
  <si>
    <t>Blastomicose pulmonar crônica</t>
  </si>
  <si>
    <t>B402</t>
  </si>
  <si>
    <t>Blastomicose pulmonar não especificada</t>
  </si>
  <si>
    <t>B403</t>
  </si>
  <si>
    <t>Blastomicose cutânea</t>
  </si>
  <si>
    <t>B407</t>
  </si>
  <si>
    <t>Blastomicose disseminada</t>
  </si>
  <si>
    <t>B408</t>
  </si>
  <si>
    <t>Outras formas de blastomicose</t>
  </si>
  <si>
    <t>B409</t>
  </si>
  <si>
    <t>Blastomicose não especificada</t>
  </si>
  <si>
    <t>B410</t>
  </si>
  <si>
    <t>Paracoccidioidomicose pulmonar</t>
  </si>
  <si>
    <t>B417</t>
  </si>
  <si>
    <t>Paracoccidioidomicose disseminada</t>
  </si>
  <si>
    <t>B418</t>
  </si>
  <si>
    <t>Outras formas de paracoccidioidomicose</t>
  </si>
  <si>
    <t>B419</t>
  </si>
  <si>
    <t>Paracoccidioidomicose não especificada</t>
  </si>
  <si>
    <t>B420</t>
  </si>
  <si>
    <t>Esporotricose pulmonar</t>
  </si>
  <si>
    <t>B421</t>
  </si>
  <si>
    <t>Esporotricose linfocutânea</t>
  </si>
  <si>
    <t>B427</t>
  </si>
  <si>
    <t>Esporotricose disseminada</t>
  </si>
  <si>
    <t>B428</t>
  </si>
  <si>
    <t>Outras formas de esporotricose</t>
  </si>
  <si>
    <t>B429</t>
  </si>
  <si>
    <t>Esporotricose não especificada</t>
  </si>
  <si>
    <t>B430</t>
  </si>
  <si>
    <t>Cromomicose cutânea</t>
  </si>
  <si>
    <t>B431</t>
  </si>
  <si>
    <t>Abscesso cerebral feomicótico</t>
  </si>
  <si>
    <t>B432</t>
  </si>
  <si>
    <t>Abscesso e cisto feomicótico subcutâneos</t>
  </si>
  <si>
    <t>B438</t>
  </si>
  <si>
    <t>Outras formas de cromomicose</t>
  </si>
  <si>
    <t>B439</t>
  </si>
  <si>
    <t>Cromomicose não especificada</t>
  </si>
  <si>
    <t>B440</t>
  </si>
  <si>
    <t>Aspergilose pulmonar invasiva</t>
  </si>
  <si>
    <t>B441</t>
  </si>
  <si>
    <t>Outras aspergiloses pulmonares</t>
  </si>
  <si>
    <t>B442</t>
  </si>
  <si>
    <t>Aspergilose amigdaliana</t>
  </si>
  <si>
    <t>B447</t>
  </si>
  <si>
    <t>Aspergilose disseminada</t>
  </si>
  <si>
    <t>B448</t>
  </si>
  <si>
    <t>Outras formas de aspergilose</t>
  </si>
  <si>
    <t>B449</t>
  </si>
  <si>
    <t>Aspergilose não especificada</t>
  </si>
  <si>
    <t>B450</t>
  </si>
  <si>
    <t>Criptococose pulmonar</t>
  </si>
  <si>
    <t>B451</t>
  </si>
  <si>
    <t>Criptococose cerebral</t>
  </si>
  <si>
    <t>B452</t>
  </si>
  <si>
    <t>Criptococose cutânea</t>
  </si>
  <si>
    <t>B453</t>
  </si>
  <si>
    <t>Criptococose óssea</t>
  </si>
  <si>
    <t>B457</t>
  </si>
  <si>
    <t>Criptococose disseminada</t>
  </si>
  <si>
    <t>B458</t>
  </si>
  <si>
    <t>Outras formas de criptococose</t>
  </si>
  <si>
    <t>B459</t>
  </si>
  <si>
    <t>Criptococose não especificada</t>
  </si>
  <si>
    <t>B460</t>
  </si>
  <si>
    <t>Mucormicose pulmonar</t>
  </si>
  <si>
    <t>B461</t>
  </si>
  <si>
    <t>Mucormicose rinocerebral</t>
  </si>
  <si>
    <t>B462</t>
  </si>
  <si>
    <t>Mucormicose gastrointestinal</t>
  </si>
  <si>
    <t>B463</t>
  </si>
  <si>
    <t>Mucormicose cutânea</t>
  </si>
  <si>
    <t>B464</t>
  </si>
  <si>
    <t>Mucormicose disseminada</t>
  </si>
  <si>
    <t>B465</t>
  </si>
  <si>
    <t>Mucormicose não especificada</t>
  </si>
  <si>
    <t>B468</t>
  </si>
  <si>
    <t>Outras zigomicoses</t>
  </si>
  <si>
    <t>B469</t>
  </si>
  <si>
    <t>Zigomicose não especificada</t>
  </si>
  <si>
    <t>B470</t>
  </si>
  <si>
    <t>Eumicetoma</t>
  </si>
  <si>
    <t>B471</t>
  </si>
  <si>
    <t>Actinomicetoma</t>
  </si>
  <si>
    <t>B479</t>
  </si>
  <si>
    <t>Micetoma não especificado</t>
  </si>
  <si>
    <t>B480</t>
  </si>
  <si>
    <t>Lobomicose</t>
  </si>
  <si>
    <t>B481</t>
  </si>
  <si>
    <t>Rinosporidiose</t>
  </si>
  <si>
    <t>B482</t>
  </si>
  <si>
    <t>Alesqueriose</t>
  </si>
  <si>
    <t>B483</t>
  </si>
  <si>
    <t>Geotricose</t>
  </si>
  <si>
    <t>B484</t>
  </si>
  <si>
    <t>Penicilose</t>
  </si>
  <si>
    <t>B487</t>
  </si>
  <si>
    <t>Micoses oportunistas</t>
  </si>
  <si>
    <t>B488</t>
  </si>
  <si>
    <t>Outras micoses especificadas</t>
  </si>
  <si>
    <t>B49X</t>
  </si>
  <si>
    <t>B500</t>
  </si>
  <si>
    <t>Malária por Plasmodium falciparum com complicações cerebrais</t>
  </si>
  <si>
    <t>B508</t>
  </si>
  <si>
    <t>Outras formas graves e complicadas de malária por Plasmodium falciparum</t>
  </si>
  <si>
    <t>B509</t>
  </si>
  <si>
    <t>Malária não especificada por Plasmodium falciparum</t>
  </si>
  <si>
    <t>B510</t>
  </si>
  <si>
    <t>Malária por Plasmodium vivax com rotura do baço</t>
  </si>
  <si>
    <t>B518</t>
  </si>
  <si>
    <t>Malária por Plasmodium vivax com outras complicações</t>
  </si>
  <si>
    <t>B519</t>
  </si>
  <si>
    <t>Malária por Plasmodium vivax sem complicações</t>
  </si>
  <si>
    <t>B520</t>
  </si>
  <si>
    <t>Malária por Plasmodium malariae com nefropatia</t>
  </si>
  <si>
    <t>B528</t>
  </si>
  <si>
    <t>Malária por Plasmodium malariae com outras complicações</t>
  </si>
  <si>
    <t>B529</t>
  </si>
  <si>
    <t>Malária por Plasmodium malariae sem complicações</t>
  </si>
  <si>
    <t>B530</t>
  </si>
  <si>
    <t>Malária por Plasmodium ovale</t>
  </si>
  <si>
    <t>B531</t>
  </si>
  <si>
    <t>Malária por plasmódios de macacos</t>
  </si>
  <si>
    <t>B538</t>
  </si>
  <si>
    <t>Outras formas de malárias com confirmação parasitológica, não classificadas em outra parte</t>
  </si>
  <si>
    <t>B54X</t>
  </si>
  <si>
    <t>B550</t>
  </si>
  <si>
    <t>Leishmaniose visceral</t>
  </si>
  <si>
    <t>B551</t>
  </si>
  <si>
    <t>Leishmaniose cutânea</t>
  </si>
  <si>
    <t>B552</t>
  </si>
  <si>
    <t>Leishmaniose cutâneo-mucosa</t>
  </si>
  <si>
    <t>B559</t>
  </si>
  <si>
    <t>Leishmaniose não especificada</t>
  </si>
  <si>
    <t>B560</t>
  </si>
  <si>
    <t>Tripanossomíase por Trypanosoma gambiense</t>
  </si>
  <si>
    <t>B561</t>
  </si>
  <si>
    <t>Tripanossomíase por Trypanosoma rhodesiense</t>
  </si>
  <si>
    <t>B569</t>
  </si>
  <si>
    <t>Tripanossomíase africana não especificada</t>
  </si>
  <si>
    <t>B570</t>
  </si>
  <si>
    <t>Forma aguda da doença de Chagas, com comprometimento cardíaco</t>
  </si>
  <si>
    <t>B571</t>
  </si>
  <si>
    <t>Forma aguda da doença de Chagas, sem comprometimento cardíaco</t>
  </si>
  <si>
    <t>B572</t>
  </si>
  <si>
    <t>Doença de Chagas (crônica) com comprometimento cardíaco</t>
  </si>
  <si>
    <t>B573</t>
  </si>
  <si>
    <t>Doença de Chagas (crônica) com comprometimento do aparelho digestivo</t>
  </si>
  <si>
    <t>B574</t>
  </si>
  <si>
    <t>Doença de Chagas (crônica) com comprometimento do sistema nervoso</t>
  </si>
  <si>
    <t>B575</t>
  </si>
  <si>
    <t>Doença de Chagas (crônica) com comprometimento de outros órgãos</t>
  </si>
  <si>
    <t>B580</t>
  </si>
  <si>
    <t>Oculopatia por Toxoplasma</t>
  </si>
  <si>
    <t>B581</t>
  </si>
  <si>
    <t>Hepatite por Toxoplasma</t>
  </si>
  <si>
    <t>B582</t>
  </si>
  <si>
    <t>Meningoencefalite por Toxoplasma</t>
  </si>
  <si>
    <t>B583</t>
  </si>
  <si>
    <t>Toxoplasmose pulmonar</t>
  </si>
  <si>
    <t>B588</t>
  </si>
  <si>
    <t>Toxoplasmose com comprometimento de outros órgãos</t>
  </si>
  <si>
    <t>B589</t>
  </si>
  <si>
    <t>Toxoplasmose não especificada</t>
  </si>
  <si>
    <t>B59X</t>
  </si>
  <si>
    <t>B600</t>
  </si>
  <si>
    <t>Babesiose</t>
  </si>
  <si>
    <t>B601</t>
  </si>
  <si>
    <t>Acantamebíase</t>
  </si>
  <si>
    <t>B602</t>
  </si>
  <si>
    <t>Naegleríase</t>
  </si>
  <si>
    <t>B608</t>
  </si>
  <si>
    <t>Outras doenças especificadas devidas a protozoários</t>
  </si>
  <si>
    <t>B64X</t>
  </si>
  <si>
    <t>B650</t>
  </si>
  <si>
    <t>Esquistossomose devida ao Schistosoma haematobium [esquistossomose urinária]</t>
  </si>
  <si>
    <t>B651</t>
  </si>
  <si>
    <t>Esquistossomose devida ao Schistosoma mansoni [esquistossomose intestinal]</t>
  </si>
  <si>
    <t>B652</t>
  </si>
  <si>
    <t>Esquistossomose devida ao Schistosoma japonicum</t>
  </si>
  <si>
    <t>B653</t>
  </si>
  <si>
    <t>Dermatite por cercárias</t>
  </si>
  <si>
    <t>B658</t>
  </si>
  <si>
    <t>Outras esquistossomoses</t>
  </si>
  <si>
    <t>B659</t>
  </si>
  <si>
    <t>Esquistossomose não especificada</t>
  </si>
  <si>
    <t>B660</t>
  </si>
  <si>
    <t>Opistorquíase</t>
  </si>
  <si>
    <t>B661</t>
  </si>
  <si>
    <t>Clonorquíase</t>
  </si>
  <si>
    <t>B662</t>
  </si>
  <si>
    <t>Dicrocelíase</t>
  </si>
  <si>
    <t>B663</t>
  </si>
  <si>
    <t>Fasciolíase</t>
  </si>
  <si>
    <t>B664</t>
  </si>
  <si>
    <t>Paragonimíase</t>
  </si>
  <si>
    <t>B665</t>
  </si>
  <si>
    <t>Fasciolopsíase</t>
  </si>
  <si>
    <t>B668</t>
  </si>
  <si>
    <t>Outras infestações por trematódeos especificados</t>
  </si>
  <si>
    <t>B669</t>
  </si>
  <si>
    <t>Infecção não especificada por trematódeo</t>
  </si>
  <si>
    <t>B670</t>
  </si>
  <si>
    <t>Infestação hepática por Echinococcus granulosus</t>
  </si>
  <si>
    <t>B671</t>
  </si>
  <si>
    <t>Infestação pulmonar por Echinococcus granulosus</t>
  </si>
  <si>
    <t>B672</t>
  </si>
  <si>
    <t>Infestação óssea por Echinococcus granulosus</t>
  </si>
  <si>
    <t>B673</t>
  </si>
  <si>
    <t>Infestações por Echinmococcus granulosus, outras e de localizações múltiplas</t>
  </si>
  <si>
    <t>B674</t>
  </si>
  <si>
    <t>Infestação não especificada por Echinococcus granulosus</t>
  </si>
  <si>
    <t>B675</t>
  </si>
  <si>
    <t>Infestação hepática por Echinococcus multilocularis</t>
  </si>
  <si>
    <t>B676</t>
  </si>
  <si>
    <t>Infecções por Echinococcus multilocularis, outras e de localizações múltiplas</t>
  </si>
  <si>
    <t>B677</t>
  </si>
  <si>
    <t>Infestação não especificada por Echinococcus multilocularis</t>
  </si>
  <si>
    <t>B678</t>
  </si>
  <si>
    <t>Infestação hepática não especificada, por Echinococcus</t>
  </si>
  <si>
    <t>B679</t>
  </si>
  <si>
    <t>Infestações por Echinococcus, outras e as não especificadas</t>
  </si>
  <si>
    <t>B680</t>
  </si>
  <si>
    <t>Infestação por Taenia solium</t>
  </si>
  <si>
    <t>B681</t>
  </si>
  <si>
    <t>Infestação por Taenia saginata</t>
  </si>
  <si>
    <t>B689</t>
  </si>
  <si>
    <t>Infestação não especificada por Taenia</t>
  </si>
  <si>
    <t>B690</t>
  </si>
  <si>
    <t>Cisticercose do sistema nervoso central</t>
  </si>
  <si>
    <t>B691</t>
  </si>
  <si>
    <t>Cisticercose do olho</t>
  </si>
  <si>
    <t>B698</t>
  </si>
  <si>
    <t>Cisticercose de outras localizações</t>
  </si>
  <si>
    <t>B699</t>
  </si>
  <si>
    <t>Cisticercose não especificada</t>
  </si>
  <si>
    <t>B700</t>
  </si>
  <si>
    <t>Difilobotríase</t>
  </si>
  <si>
    <t>B701</t>
  </si>
  <si>
    <t>Esparganose</t>
  </si>
  <si>
    <t>B710</t>
  </si>
  <si>
    <t>Infestação por Hymenolepis</t>
  </si>
  <si>
    <t>B711</t>
  </si>
  <si>
    <t>Infestação por Dipylidium</t>
  </si>
  <si>
    <t>B718</t>
  </si>
  <si>
    <t>Outras infestações especificadas por cestóides</t>
  </si>
  <si>
    <t>B719</t>
  </si>
  <si>
    <t>Infestação não especificada por cestóides</t>
  </si>
  <si>
    <t>B72X</t>
  </si>
  <si>
    <t>B73X</t>
  </si>
  <si>
    <t>B740</t>
  </si>
  <si>
    <t>Filariose por Wuchereria bancrofti</t>
  </si>
  <si>
    <t>B741</t>
  </si>
  <si>
    <t>Filariose por Brugia malayi</t>
  </si>
  <si>
    <t>B742</t>
  </si>
  <si>
    <t>Filariose por Brugia timori</t>
  </si>
  <si>
    <t>B743</t>
  </si>
  <si>
    <t>Loaíase</t>
  </si>
  <si>
    <t>B744</t>
  </si>
  <si>
    <t>Mansonelose</t>
  </si>
  <si>
    <t>B748</t>
  </si>
  <si>
    <t>Outras filarioses</t>
  </si>
  <si>
    <t>B749</t>
  </si>
  <si>
    <t>Filariose não especificada</t>
  </si>
  <si>
    <t>B75X</t>
  </si>
  <si>
    <t>B760</t>
  </si>
  <si>
    <t>Ancilostomose</t>
  </si>
  <si>
    <t>B761</t>
  </si>
  <si>
    <t>Necatoríase</t>
  </si>
  <si>
    <t>B768</t>
  </si>
  <si>
    <t>Outras ancilostomíases</t>
  </si>
  <si>
    <t>B769</t>
  </si>
  <si>
    <t>Ancilostomíase não especificada</t>
  </si>
  <si>
    <t>B770</t>
  </si>
  <si>
    <t>Ascaridíase com complicações intestinais</t>
  </si>
  <si>
    <t>B778</t>
  </si>
  <si>
    <t>Ascaridíase com outras complicações</t>
  </si>
  <si>
    <t>B779</t>
  </si>
  <si>
    <t>Ascaridíase não especificada</t>
  </si>
  <si>
    <t>B780</t>
  </si>
  <si>
    <t>Estrongiloidíase intestinal</t>
  </si>
  <si>
    <t>B781</t>
  </si>
  <si>
    <t>Estrongiloidíase cutânea</t>
  </si>
  <si>
    <t>B787</t>
  </si>
  <si>
    <t>Estrongiloidíase disseminada</t>
  </si>
  <si>
    <t>B789</t>
  </si>
  <si>
    <t>Estrongiloidíase não especificada</t>
  </si>
  <si>
    <t>B79X</t>
  </si>
  <si>
    <t>B80X</t>
  </si>
  <si>
    <t>B810</t>
  </si>
  <si>
    <t>Anisaquíase</t>
  </si>
  <si>
    <t>B811</t>
  </si>
  <si>
    <t>Capilaríase intestinal</t>
  </si>
  <si>
    <t>B812</t>
  </si>
  <si>
    <t>Tricostrongilose</t>
  </si>
  <si>
    <t>B813</t>
  </si>
  <si>
    <t>Angiostrongilíase intestinal</t>
  </si>
  <si>
    <t>B814</t>
  </si>
  <si>
    <t>Helmintíases intestinais mistas</t>
  </si>
  <si>
    <t>B818</t>
  </si>
  <si>
    <t>Outras helmintíases intestinais especificadas</t>
  </si>
  <si>
    <t>B820</t>
  </si>
  <si>
    <t>Helmintíase intestinal não especificada</t>
  </si>
  <si>
    <t>B829</t>
  </si>
  <si>
    <t>B830</t>
  </si>
  <si>
    <t>Larva migrans visceral</t>
  </si>
  <si>
    <t>B831</t>
  </si>
  <si>
    <t>Gnatostomíase</t>
  </si>
  <si>
    <t>B832</t>
  </si>
  <si>
    <t>Angrostrongilíase devida a Parastrongylus cantonensis</t>
  </si>
  <si>
    <t>B833</t>
  </si>
  <si>
    <t>Singamose</t>
  </si>
  <si>
    <t>B834</t>
  </si>
  <si>
    <t>Hirudiníase interna</t>
  </si>
  <si>
    <t>B838</t>
  </si>
  <si>
    <t>Outras helmintíases especificadas</t>
  </si>
  <si>
    <t>B839</t>
  </si>
  <si>
    <t>Helmintíase não especificada</t>
  </si>
  <si>
    <t>B850</t>
  </si>
  <si>
    <t>Pediculose devida a Pediculus humanus capitis</t>
  </si>
  <si>
    <t>B851</t>
  </si>
  <si>
    <t>Pediculose devida a Pediculus humanus corporis</t>
  </si>
  <si>
    <t>B852</t>
  </si>
  <si>
    <t>Pediculose não especificada</t>
  </si>
  <si>
    <t>B853</t>
  </si>
  <si>
    <t>Ftiríase</t>
  </si>
  <si>
    <t>B854</t>
  </si>
  <si>
    <t>Pediculose e ftiríase mista</t>
  </si>
  <si>
    <t>B86X</t>
  </si>
  <si>
    <t>B870</t>
  </si>
  <si>
    <t>Miíase cutânea</t>
  </si>
  <si>
    <t>B871</t>
  </si>
  <si>
    <t>Miíase das feridas</t>
  </si>
  <si>
    <t>B872</t>
  </si>
  <si>
    <t>Miíase ocular</t>
  </si>
  <si>
    <t>B873</t>
  </si>
  <si>
    <t>Miíase nasofaríngea</t>
  </si>
  <si>
    <t>B874</t>
  </si>
  <si>
    <t>Miíase auricular</t>
  </si>
  <si>
    <t>B878</t>
  </si>
  <si>
    <t>Miíase de outras localizações</t>
  </si>
  <si>
    <t>B879</t>
  </si>
  <si>
    <t>Miíase não especificada</t>
  </si>
  <si>
    <t>B880</t>
  </si>
  <si>
    <t>Outras acaríases</t>
  </si>
  <si>
    <t>B881</t>
  </si>
  <si>
    <t>Tungíase [infestação pela pulga da areia]</t>
  </si>
  <si>
    <t>B882</t>
  </si>
  <si>
    <t>Outras infestações por artrópodos</t>
  </si>
  <si>
    <t>B883</t>
  </si>
  <si>
    <t>Hirudiníase externa</t>
  </si>
  <si>
    <t>B888</t>
  </si>
  <si>
    <t>Outras infestações especificadas</t>
  </si>
  <si>
    <t>B889</t>
  </si>
  <si>
    <t>Infestação não especificada</t>
  </si>
  <si>
    <t>B89X</t>
  </si>
  <si>
    <t>B900</t>
  </si>
  <si>
    <t>Seqüelas de tuberculose do sistema nervoso central</t>
  </si>
  <si>
    <t>B901</t>
  </si>
  <si>
    <t>Seqüelas de tuberculose geniturinária</t>
  </si>
  <si>
    <t>B902</t>
  </si>
  <si>
    <t>Seqüelas de tuberculose óssea e das articulações</t>
  </si>
  <si>
    <t>B908</t>
  </si>
  <si>
    <t>Seqüelas de tuberculose de outros órgãos</t>
  </si>
  <si>
    <t>B909</t>
  </si>
  <si>
    <t>Seqüelas de tuberculose das vias respiratórias e de órgãos não especificados</t>
  </si>
  <si>
    <t>B91X</t>
  </si>
  <si>
    <t>B92X</t>
  </si>
  <si>
    <t>B940</t>
  </si>
  <si>
    <t>Seqüelas de tracoma</t>
  </si>
  <si>
    <t>B941</t>
  </si>
  <si>
    <t>Seqüelas de encefalite viral</t>
  </si>
  <si>
    <t>B942</t>
  </si>
  <si>
    <t>Seqüelas de hepatite viral</t>
  </si>
  <si>
    <t>B948</t>
  </si>
  <si>
    <t>Seqüelas de outras doenças infecciosas e parasitárias especificadas</t>
  </si>
  <si>
    <t>B949</t>
  </si>
  <si>
    <t>Seqüelas de doença infecciosa ou parasitária não especificada</t>
  </si>
  <si>
    <t>B950</t>
  </si>
  <si>
    <t>Estreptococo do grupo A, como causa de doenças classificadas em outros capítulos</t>
  </si>
  <si>
    <t>B951</t>
  </si>
  <si>
    <t>Estreptococo do grupo B, como causa de doenças classificadas em outros capítulos</t>
  </si>
  <si>
    <t>B952</t>
  </si>
  <si>
    <t>Estreptococo do grupo D, como causa de doenças classificadas em outros capítulos</t>
  </si>
  <si>
    <t>B953</t>
  </si>
  <si>
    <t>Streptococcus pneumoniae, como causa de doenças classificadas em outros capítulos</t>
  </si>
  <si>
    <t>B954</t>
  </si>
  <si>
    <t>Outros estreptococos, como causa de doenças classificadas em outros capítulos</t>
  </si>
  <si>
    <t>B955</t>
  </si>
  <si>
    <t>Estreptococo não especificado, como causa de doenças classificadas em outros capítulos</t>
  </si>
  <si>
    <t>B956</t>
  </si>
  <si>
    <t>Staphylococcus aureus, como causa de doenças classificadas em outros capítulos</t>
  </si>
  <si>
    <t>B957</t>
  </si>
  <si>
    <t>Outros estafilococos como causa de doenças classificadas em outros capítulos</t>
  </si>
  <si>
    <t>B958</t>
  </si>
  <si>
    <t>Estafilococo não especificado, como causa de doenças classificadas em outros capítulos</t>
  </si>
  <si>
    <t>B960</t>
  </si>
  <si>
    <t>Mycoplasma pneumoniae [M. pneumoniae], como causa de doenças classificadas em outros capítulos</t>
  </si>
  <si>
    <t>B961</t>
  </si>
  <si>
    <t>Klebsiella pneumoniae [M. pneumoniae], como causa de doenças classificadas em outros capítulos</t>
  </si>
  <si>
    <t>B962</t>
  </si>
  <si>
    <t>Escherichia coli [E. Coli], como causa de doenças classificadas em outros capítulos</t>
  </si>
  <si>
    <t>B963</t>
  </si>
  <si>
    <t>Haemophilus influenzae [H. influenzae], como causa de doenças classificadas em outros capítulos</t>
  </si>
  <si>
    <t>B964</t>
  </si>
  <si>
    <t>Proteus (mirabilis) (morganii), como causa de doenças classificadas em outros capítulos</t>
  </si>
  <si>
    <t>B965</t>
  </si>
  <si>
    <t>Pseudomonas (aeruginosa) (mallei) (pseudomallei), como causa de doenças classificadas em outros capítulos</t>
  </si>
  <si>
    <t>B966</t>
  </si>
  <si>
    <t>Bacillus fragilis [B. fragilis], como causa de doenças classificadas em outros capítulos</t>
  </si>
  <si>
    <t>B967</t>
  </si>
  <si>
    <t>Clostridium perfringens [C. perfringens], como causa de doenças classificadas em outros capítulos</t>
  </si>
  <si>
    <t>B968</t>
  </si>
  <si>
    <t>Outros agentes bacterianos especificados, como causa de doenças classificadas em outros capítulos</t>
  </si>
  <si>
    <t>B970</t>
  </si>
  <si>
    <t>Adenovírus, como causa de doenças classificadas em outros capítulos</t>
  </si>
  <si>
    <t>B971</t>
  </si>
  <si>
    <t>Enterovírus, como causa de doenças classificadas em outros capítulos</t>
  </si>
  <si>
    <t>B972</t>
  </si>
  <si>
    <t>Coronavírus, como causa de doenças classificadas em outros capítulos</t>
  </si>
  <si>
    <t>B973</t>
  </si>
  <si>
    <t>Retrovírus, como causa de doenças classificadas em outros capítulos</t>
  </si>
  <si>
    <t>B974</t>
  </si>
  <si>
    <t>Vírus sincicial respiratório, como causa de doenças classificadas em outros capítulos</t>
  </si>
  <si>
    <t>B975</t>
  </si>
  <si>
    <t>Reovírus, como causa de doenças classificadas em outros capítulos</t>
  </si>
  <si>
    <t>B976</t>
  </si>
  <si>
    <t>Parvovírus, como causa de doenças classificadas em outros capítulos</t>
  </si>
  <si>
    <t>B977</t>
  </si>
  <si>
    <t>Papilomavírus, como causa de doenças classificadas em outros capítulos</t>
  </si>
  <si>
    <t>B978</t>
  </si>
  <si>
    <t>Outros agentes virais, como causa de doenças classificadas em outros capítulos</t>
  </si>
  <si>
    <t>B99X</t>
  </si>
  <si>
    <t>C000</t>
  </si>
  <si>
    <t>Neoplasia maligna do lábio superior externo</t>
  </si>
  <si>
    <t>C001</t>
  </si>
  <si>
    <t>Neoplasia maligna do lábio inferior externo</t>
  </si>
  <si>
    <t>C002</t>
  </si>
  <si>
    <t>Neoplasia maligna do lábio externo, não especificado</t>
  </si>
  <si>
    <t>C003</t>
  </si>
  <si>
    <t>Neoplasia maligna do lábio superior, face interna</t>
  </si>
  <si>
    <t>C004</t>
  </si>
  <si>
    <t>Neoplasia maligna do lábio inferior, face interna</t>
  </si>
  <si>
    <t>C005</t>
  </si>
  <si>
    <t>Neoplasia maligna do lábio, sem especificação, face interna</t>
  </si>
  <si>
    <t>C006</t>
  </si>
  <si>
    <t>Neoplasia maligna da comissura labial</t>
  </si>
  <si>
    <t>C008</t>
  </si>
  <si>
    <t>Neoplasia maligna do lábio com lesão invasiva</t>
  </si>
  <si>
    <t>C009</t>
  </si>
  <si>
    <t>Neoplasia maligna do lábio, não especificado</t>
  </si>
  <si>
    <t>C01X</t>
  </si>
  <si>
    <t>C020</t>
  </si>
  <si>
    <t>Neoplasia maligna da face dorsal da língua</t>
  </si>
  <si>
    <t>C021</t>
  </si>
  <si>
    <t>Neoplasia maligna da borda da língua</t>
  </si>
  <si>
    <t>C022</t>
  </si>
  <si>
    <t>Neoplasia maligna da face ventral da língua</t>
  </si>
  <si>
    <t>C023</t>
  </si>
  <si>
    <t>Neoplasia maligna de dois terços anteriores da língua, parte não especificada</t>
  </si>
  <si>
    <t>C024</t>
  </si>
  <si>
    <t>Neoplasia maligna da amígdala lingual</t>
  </si>
  <si>
    <t>C028</t>
  </si>
  <si>
    <t>Neoplasia maligna da língua com lesão invasiva</t>
  </si>
  <si>
    <t>C029</t>
  </si>
  <si>
    <t>Neoplasia maligna da língua, não especificada</t>
  </si>
  <si>
    <t>C030</t>
  </si>
  <si>
    <t>Neoplasia maligna da gengiva superior</t>
  </si>
  <si>
    <t>C031</t>
  </si>
  <si>
    <t>Neoplasia maligna da gengiva inferior</t>
  </si>
  <si>
    <t>C039</t>
  </si>
  <si>
    <t>Neoplasia maligna da gengiva, não especificada</t>
  </si>
  <si>
    <t>C040</t>
  </si>
  <si>
    <t>Neoplasia maligna do assoalho anterior da boca</t>
  </si>
  <si>
    <t>C041</t>
  </si>
  <si>
    <t>Neoplasia maligna do assoalho lateral da boca</t>
  </si>
  <si>
    <t>C048</t>
  </si>
  <si>
    <t>Neoplasia maligna do assoalho da boca com lesão invasiva</t>
  </si>
  <si>
    <t>C049</t>
  </si>
  <si>
    <t>Neoplasia maligna do assoalho da boca, não especificado</t>
  </si>
  <si>
    <t>C050</t>
  </si>
  <si>
    <t>Neoplasia maligna do palato duro</t>
  </si>
  <si>
    <t>C051</t>
  </si>
  <si>
    <t>Neoplasia maligna do palato mole</t>
  </si>
  <si>
    <t>C052</t>
  </si>
  <si>
    <t>Neoplasia maligna da úvula</t>
  </si>
  <si>
    <t>C058</t>
  </si>
  <si>
    <t>Neoplasia maligna do palato com lesão invasiva</t>
  </si>
  <si>
    <t>C059</t>
  </si>
  <si>
    <t>Neoplasia maligna do palato, não especificado</t>
  </si>
  <si>
    <t>C060</t>
  </si>
  <si>
    <t>Neoplasia maligna da mucosa oral</t>
  </si>
  <si>
    <t>C061</t>
  </si>
  <si>
    <t>Neoplasia maligna do vestíbulo da boca</t>
  </si>
  <si>
    <t>C062</t>
  </si>
  <si>
    <t>Neoplasia maligna da área retromolar</t>
  </si>
  <si>
    <t>C068</t>
  </si>
  <si>
    <t>Neoplasia maligna de outras partes e de partes não especificadas da boca com lesão invasiva</t>
  </si>
  <si>
    <t>C069</t>
  </si>
  <si>
    <t>Neoplasia maligna da boca, não especificada</t>
  </si>
  <si>
    <t>C07X</t>
  </si>
  <si>
    <t>C080</t>
  </si>
  <si>
    <t>Neoplasia maligna da glândula submandibular</t>
  </si>
  <si>
    <t>C081</t>
  </si>
  <si>
    <t>Neoplasia maligna da glândula sublingual</t>
  </si>
  <si>
    <t>C088</t>
  </si>
  <si>
    <t>Neoplasia maligna das glândulas salivares maiores com lesão invasiva</t>
  </si>
  <si>
    <t>C089</t>
  </si>
  <si>
    <t>Neoplasia maligna da glândula salivar maior, não especificada</t>
  </si>
  <si>
    <t>C090</t>
  </si>
  <si>
    <t>Neoplasia maligna da fossa amigdaliana</t>
  </si>
  <si>
    <t>C091</t>
  </si>
  <si>
    <t>Neoplasia maligna do pilar amigdaliano (anterior) (posterior)</t>
  </si>
  <si>
    <t>C098</t>
  </si>
  <si>
    <t>Neoplasia maligna da amígdala com lesão invasiva</t>
  </si>
  <si>
    <t>C099</t>
  </si>
  <si>
    <t>Neoplasia maligna da amígdala, não especificada</t>
  </si>
  <si>
    <t>C100</t>
  </si>
  <si>
    <t>Neoplasia maligna da valécula</t>
  </si>
  <si>
    <t>C101</t>
  </si>
  <si>
    <t>Neoplasia maligna da face anterior da epiglote</t>
  </si>
  <si>
    <t>C102</t>
  </si>
  <si>
    <t>Neoplasia maligna da parede lateral da orofaringe</t>
  </si>
  <si>
    <t>C103</t>
  </si>
  <si>
    <t>Neoplasia maligna da parede posterior da orofaringe</t>
  </si>
  <si>
    <t>C104</t>
  </si>
  <si>
    <t>Neoplasia maligna da fenda branquial</t>
  </si>
  <si>
    <t>C108</t>
  </si>
  <si>
    <t>Neoplasia maligna da orofaringe com lesão invasiva</t>
  </si>
  <si>
    <t>C109</t>
  </si>
  <si>
    <t>Neoplasia maligna da orofaringe, não especificada</t>
  </si>
  <si>
    <t>C110</t>
  </si>
  <si>
    <t>Neoplasia maligna da parede superior da nasofaringe</t>
  </si>
  <si>
    <t>C111</t>
  </si>
  <si>
    <t>Neoplasia maligna da parede posterior da nasofaringe</t>
  </si>
  <si>
    <t>C112</t>
  </si>
  <si>
    <t>Neoplasia maligna da parede lateral da nasofaringe</t>
  </si>
  <si>
    <t>C113</t>
  </si>
  <si>
    <t>Neoplasia maligna da parede anterior da nasofaringe</t>
  </si>
  <si>
    <t>C118</t>
  </si>
  <si>
    <t>Neoplasia maligna da nasofaringe com lesão invasiva</t>
  </si>
  <si>
    <t>C119</t>
  </si>
  <si>
    <t>Neoplasia maligna da nasofaringe, não especificada</t>
  </si>
  <si>
    <t>C12X</t>
  </si>
  <si>
    <t>C130</t>
  </si>
  <si>
    <t>Neoplasia maligna da região pós-cricóidea</t>
  </si>
  <si>
    <t>C131</t>
  </si>
  <si>
    <t>Neoplasia maligna da prega ariepiglótica, face hipofaríngea</t>
  </si>
  <si>
    <t>C132</t>
  </si>
  <si>
    <t>Neoplasia maligna da parede posterior da hipofaringe</t>
  </si>
  <si>
    <t>C138</t>
  </si>
  <si>
    <t>Neoplasia maligna da hipofaringe com lesão invasiva</t>
  </si>
  <si>
    <t>C139</t>
  </si>
  <si>
    <t>Neoplasia maligna da hipofaringe, não especificada</t>
  </si>
  <si>
    <t>C140</t>
  </si>
  <si>
    <t>Neoplasia maligna da faringe, não especificada</t>
  </si>
  <si>
    <t>C142</t>
  </si>
  <si>
    <t>Neoplasia maligna do anel de Waldeyer</t>
  </si>
  <si>
    <t>C148</t>
  </si>
  <si>
    <t>Neoplasia maligna do lábio, cavidade oral e faringe com lesão invasiva</t>
  </si>
  <si>
    <t>C150</t>
  </si>
  <si>
    <t>Neoplasia maligna da porção cervical do esôfago (esôfago cervical)</t>
  </si>
  <si>
    <t>C151</t>
  </si>
  <si>
    <t>Neoplasia maligna da porção torácica do esôfago (esôfago torácico)</t>
  </si>
  <si>
    <t>C152</t>
  </si>
  <si>
    <t>Neoplasia maligna da porção abdominal do esôfago (esôfago abdominal)</t>
  </si>
  <si>
    <t>C153</t>
  </si>
  <si>
    <t>Neoplasia maligna do terço superior do esôfago</t>
  </si>
  <si>
    <t>C154</t>
  </si>
  <si>
    <t>Neoplasia maligna do terço médio do esôfago</t>
  </si>
  <si>
    <t>C155</t>
  </si>
  <si>
    <t>Neoplasia maligna do terço inferior do esôfago</t>
  </si>
  <si>
    <t>C158</t>
  </si>
  <si>
    <t>Neoplasia maligna do esôfago com lesão invasiva</t>
  </si>
  <si>
    <t>C159</t>
  </si>
  <si>
    <t>Neoplasia maligna do esôfago, não especificado</t>
  </si>
  <si>
    <t>C160</t>
  </si>
  <si>
    <t>Neoplasia maligna da cárdia</t>
  </si>
  <si>
    <t>C161</t>
  </si>
  <si>
    <t>Neoplasia maligna do fundo do estômago</t>
  </si>
  <si>
    <t>C162</t>
  </si>
  <si>
    <t>Neoplasia maligna do corpo do estômago</t>
  </si>
  <si>
    <t>C163</t>
  </si>
  <si>
    <t>Neoplasia maligna do antro pilórico</t>
  </si>
  <si>
    <t>C164</t>
  </si>
  <si>
    <t>Neoplasia maligna do piloro</t>
  </si>
  <si>
    <t>C165</t>
  </si>
  <si>
    <t>Neoplasia maligna da pequena curvatura do estômago, não especificada</t>
  </si>
  <si>
    <t>C166</t>
  </si>
  <si>
    <t>Neoplasia maligna da grande curvatura do estômago, não especificada</t>
  </si>
  <si>
    <t>C168</t>
  </si>
  <si>
    <t>Neoplasia maligna do estômago com lesão invasiva</t>
  </si>
  <si>
    <t>C169</t>
  </si>
  <si>
    <t>Neoplasia maligna do estômago, não especificado</t>
  </si>
  <si>
    <t>C170</t>
  </si>
  <si>
    <t>Neoplasia maligna do duodeno</t>
  </si>
  <si>
    <t>C171</t>
  </si>
  <si>
    <t>Neoplasia maligna do jejuno</t>
  </si>
  <si>
    <t>C172</t>
  </si>
  <si>
    <t>Neoplasia maligna do íleo</t>
  </si>
  <si>
    <t>C173</t>
  </si>
  <si>
    <t>Neoplasia maligna do divertículo de Meckel</t>
  </si>
  <si>
    <t>C178</t>
  </si>
  <si>
    <t>Neoplasia maligna do intestino delgado com lesão invasiva</t>
  </si>
  <si>
    <t>C179</t>
  </si>
  <si>
    <t>Neoplasia maligna do intestino delgado, não especificado</t>
  </si>
  <si>
    <t>C180</t>
  </si>
  <si>
    <t>Neoplasia maligna do ceco</t>
  </si>
  <si>
    <t>C181</t>
  </si>
  <si>
    <t>Neoplasia maligna do apêndice (vermiforme)</t>
  </si>
  <si>
    <t>C182</t>
  </si>
  <si>
    <t>Neoplasia maligna do cólon ascendente</t>
  </si>
  <si>
    <t>C183</t>
  </si>
  <si>
    <t>Neoplasia maligna da flexura (ângulo) hepática(o)</t>
  </si>
  <si>
    <t>C184</t>
  </si>
  <si>
    <t>Neoplasia maligna do cólon transverso</t>
  </si>
  <si>
    <t>C185</t>
  </si>
  <si>
    <t>Neoplasia maligna da flexura (ângulo) esplênica(o)</t>
  </si>
  <si>
    <t>C186</t>
  </si>
  <si>
    <t>Neoplasia maligna do cólon descendente</t>
  </si>
  <si>
    <t>C187</t>
  </si>
  <si>
    <t>Neoplasia maligna do cólon sigmóide</t>
  </si>
  <si>
    <t>C188</t>
  </si>
  <si>
    <t>Neoplasia maligna do cólon com lesão invasiva</t>
  </si>
  <si>
    <t>C189</t>
  </si>
  <si>
    <t>Neoplasia maligna do cólon, não especificado</t>
  </si>
  <si>
    <t>C19X</t>
  </si>
  <si>
    <t>C20X</t>
  </si>
  <si>
    <t>C210</t>
  </si>
  <si>
    <t>Neoplasia maligna do ânus, não especificado</t>
  </si>
  <si>
    <t>C211</t>
  </si>
  <si>
    <t>Neoplasia maligna do canal anal</t>
  </si>
  <si>
    <t>C212</t>
  </si>
  <si>
    <t>Neoplasia maligna da zona cloacogênica</t>
  </si>
  <si>
    <t>C218</t>
  </si>
  <si>
    <t>Neoplasia maligna do reto, ânus e do canal anal com lesão invasiva</t>
  </si>
  <si>
    <t>C220</t>
  </si>
  <si>
    <t>Carcinoma de células hepáticas</t>
  </si>
  <si>
    <t>C221</t>
  </si>
  <si>
    <t>Carcinoma de vias biliares intra-hepáticas</t>
  </si>
  <si>
    <t>C222</t>
  </si>
  <si>
    <t>Hepatoblastoma</t>
  </si>
  <si>
    <t>C223</t>
  </si>
  <si>
    <t>Angiossarcoma do fígado</t>
  </si>
  <si>
    <t>C224</t>
  </si>
  <si>
    <t>Outros sarcomas do fígado</t>
  </si>
  <si>
    <t>C227</t>
  </si>
  <si>
    <t>Outros carcinomas especificados do fígado</t>
  </si>
  <si>
    <t>C229</t>
  </si>
  <si>
    <t>Neoplasia maligna do fígado, não especificada</t>
  </si>
  <si>
    <t>C23X</t>
  </si>
  <si>
    <t>C240</t>
  </si>
  <si>
    <t>Neoplasia maligna das vias biliares extra-hepáticas</t>
  </si>
  <si>
    <t>C241</t>
  </si>
  <si>
    <t>Neoplasia maligna da ampola de Vater</t>
  </si>
  <si>
    <t>C248</t>
  </si>
  <si>
    <t>Neoplasia maligna das vias biliares com lesão invasiva</t>
  </si>
  <si>
    <t>C249</t>
  </si>
  <si>
    <t>Neoplasia maligna da via biliar, não especificada</t>
  </si>
  <si>
    <t>C250</t>
  </si>
  <si>
    <t>Neoplasia maligna da cabeça do pâncreas</t>
  </si>
  <si>
    <t>C251</t>
  </si>
  <si>
    <t>Neoplasia maligna do corpo do pâncreas</t>
  </si>
  <si>
    <t>C252</t>
  </si>
  <si>
    <t>Neoplasia maligna da cauda do pâncreas</t>
  </si>
  <si>
    <t>C253</t>
  </si>
  <si>
    <t>Neoplasia maligna do canal pancreático</t>
  </si>
  <si>
    <t>C254</t>
  </si>
  <si>
    <t>Neoplasia maligna do pâncreas endócrino</t>
  </si>
  <si>
    <t>C257</t>
  </si>
  <si>
    <t>Neoplasia maligna de outras partes do pâncreas</t>
  </si>
  <si>
    <t>C258</t>
  </si>
  <si>
    <t>Neoplasia maligna do pâncreas com lesão invasiva</t>
  </si>
  <si>
    <t>C259</t>
  </si>
  <si>
    <t>Neoplasia maligna do pâncreas, não especificado</t>
  </si>
  <si>
    <t>C260</t>
  </si>
  <si>
    <t>Neoplasia maligna do trato intestinal, parte não especificada</t>
  </si>
  <si>
    <t>C261</t>
  </si>
  <si>
    <t>Neoplasia maligna do baço</t>
  </si>
  <si>
    <t>C268</t>
  </si>
  <si>
    <t>Neoplasia maligna do aparelho digestivo com lesão invasiva</t>
  </si>
  <si>
    <t>C269</t>
  </si>
  <si>
    <t>Neoplasia maligna de localizações mal definidas dentro do aparelho digestivo</t>
  </si>
  <si>
    <t>C300</t>
  </si>
  <si>
    <t>Neoplasia maligna da cavidade nasal</t>
  </si>
  <si>
    <t>C301</t>
  </si>
  <si>
    <t>Neoplasia maligna do ouvido médio</t>
  </si>
  <si>
    <t>C310</t>
  </si>
  <si>
    <t>Neoplasia maligna do seio maxilar</t>
  </si>
  <si>
    <t>C311</t>
  </si>
  <si>
    <t>Neoplasia maligna do seio etmoidal</t>
  </si>
  <si>
    <t>C312</t>
  </si>
  <si>
    <t>Neoplasia maligna do seio frontal</t>
  </si>
  <si>
    <t>C313</t>
  </si>
  <si>
    <t>Neoplasia maligna do seio esfenoidal</t>
  </si>
  <si>
    <t>C318</t>
  </si>
  <si>
    <t>Neoplasia maligna dos seios da face com lesão invasiva</t>
  </si>
  <si>
    <t>C319</t>
  </si>
  <si>
    <t>Neoplasia maligna do seio da face, não especificado</t>
  </si>
  <si>
    <t>C320</t>
  </si>
  <si>
    <t>Neoplasia maligna da glote</t>
  </si>
  <si>
    <t>C321</t>
  </si>
  <si>
    <t>Neoplasia maligna da região supraglótica</t>
  </si>
  <si>
    <t>C322</t>
  </si>
  <si>
    <t>Neoplasia maligna da região subglótica</t>
  </si>
  <si>
    <t>C323</t>
  </si>
  <si>
    <t>Neoplasia maligna das cartilagens da laringe</t>
  </si>
  <si>
    <t>C328</t>
  </si>
  <si>
    <t>Neoplasia maligna da laringe com lesão invasiva</t>
  </si>
  <si>
    <t>C329</t>
  </si>
  <si>
    <t>Neoplasia maligna da laringe, não especificada</t>
  </si>
  <si>
    <t>C33X</t>
  </si>
  <si>
    <t>C340</t>
  </si>
  <si>
    <t>Neoplasia maligna do brônquio principal</t>
  </si>
  <si>
    <t>C341</t>
  </si>
  <si>
    <t>Neoplasia maligna do lobo superior, brônquio ou pulmão</t>
  </si>
  <si>
    <t>C342</t>
  </si>
  <si>
    <t>Neoplasia maligna do lobo médio, brônquio ou pulmão</t>
  </si>
  <si>
    <t>C343</t>
  </si>
  <si>
    <t>Neoplasia maligna do lobo inferior, brônquio ou pulmão</t>
  </si>
  <si>
    <t>C348</t>
  </si>
  <si>
    <t>Neoplasia maligna dos brônquios e dos pulmões com lesão invasiva</t>
  </si>
  <si>
    <t>C349</t>
  </si>
  <si>
    <t>Neoplasia maligna dos brônquios ou pulmões, não especificado</t>
  </si>
  <si>
    <t>C37X</t>
  </si>
  <si>
    <t>C380</t>
  </si>
  <si>
    <t>Neoplasia maligna do coração</t>
  </si>
  <si>
    <t>C381</t>
  </si>
  <si>
    <t>Neoplasia maligna do mediastino anterior</t>
  </si>
  <si>
    <t>C382</t>
  </si>
  <si>
    <t>Neoplasia maligna do mediastino posterior</t>
  </si>
  <si>
    <t>C383</t>
  </si>
  <si>
    <t>Neoplasia maligna do mediastino, porção não especificada</t>
  </si>
  <si>
    <t>C384</t>
  </si>
  <si>
    <t>Neoplasia maligna da pleura</t>
  </si>
  <si>
    <t>C388</t>
  </si>
  <si>
    <t>Neoplasia maligna do coração, mediastino e pleura com lesão invasiva</t>
  </si>
  <si>
    <t>C390</t>
  </si>
  <si>
    <t>Neoplasia maligna do trato respiratório superior, porção não especificada</t>
  </si>
  <si>
    <t>C398</t>
  </si>
  <si>
    <t>Neoplasia maligna do aparelho respiratório e dos órgãos intratorácicos com lesão invasiva</t>
  </si>
  <si>
    <t>C399</t>
  </si>
  <si>
    <t>Neoplasia maligna de localizações mal definidas do aparelho respiratório</t>
  </si>
  <si>
    <t>C400</t>
  </si>
  <si>
    <t>Neoplasia maligna da omoplata [escápula] e ossos longos dos membros superiores</t>
  </si>
  <si>
    <t>C401</t>
  </si>
  <si>
    <t>Neoplasia maligna dos ossos curtos dos membros superiores</t>
  </si>
  <si>
    <t>C402</t>
  </si>
  <si>
    <t>Neoplasia maligna dos ossos longos dos membros inferiores</t>
  </si>
  <si>
    <t>C403</t>
  </si>
  <si>
    <t>Neoplasia maligna dos ossos curtos dos membros inferiores</t>
  </si>
  <si>
    <t>C408</t>
  </si>
  <si>
    <t>Neoplasia maligna dos ossos e cartilagens articulares dos membros com lesão invasiva</t>
  </si>
  <si>
    <t>C409</t>
  </si>
  <si>
    <t>Neoplasia maligna dos ossos e cartilagens articulares de membro não especificado</t>
  </si>
  <si>
    <t>C410</t>
  </si>
  <si>
    <t>Neoplasia maligna dos ossos do crânio e da face</t>
  </si>
  <si>
    <t>C411</t>
  </si>
  <si>
    <t>Neoplasia maligna da mandíbula</t>
  </si>
  <si>
    <t>C412</t>
  </si>
  <si>
    <t>Neoplasia maligna da coluna vertebral</t>
  </si>
  <si>
    <t>C413</t>
  </si>
  <si>
    <t>Neoplasia maligna das costelas, esterno e clavícula</t>
  </si>
  <si>
    <t>C414</t>
  </si>
  <si>
    <t>Neoplasia maligna dos ossos da pelve, sacro e cóccix</t>
  </si>
  <si>
    <t>C418</t>
  </si>
  <si>
    <t>Neoplasia maligna dos ossos e das cartilagens articulares com lesão invasiva</t>
  </si>
  <si>
    <t>C419</t>
  </si>
  <si>
    <t>Neoplasia maligna dos ossos e cartilagens articulares, não especificados</t>
  </si>
  <si>
    <t>C430</t>
  </si>
  <si>
    <t>Melanoma maligno do lábio</t>
  </si>
  <si>
    <t>C431</t>
  </si>
  <si>
    <t>Melanoma maligno da pálpebra, incluindo as comissuras palpebrais</t>
  </si>
  <si>
    <t>C432</t>
  </si>
  <si>
    <t>Melanoma maligno da orelha e do conduto auditivo externo</t>
  </si>
  <si>
    <t>C433</t>
  </si>
  <si>
    <t>Melanoma maligno de outras partes e partes não especificadas da face</t>
  </si>
  <si>
    <t>C434</t>
  </si>
  <si>
    <t>Melanoma maligno do couro cabeludo e do pescoço</t>
  </si>
  <si>
    <t>C435</t>
  </si>
  <si>
    <t>Melanoma maligno do tronco</t>
  </si>
  <si>
    <t>C436</t>
  </si>
  <si>
    <t>Melanoma maligno do membro superior, incluindo ombro</t>
  </si>
  <si>
    <t>C437</t>
  </si>
  <si>
    <t>Melanoma maligno do membro inferior, incluindo quadril</t>
  </si>
  <si>
    <t>C438</t>
  </si>
  <si>
    <t>Melanoma maligno invasivo da pele</t>
  </si>
  <si>
    <t>C439</t>
  </si>
  <si>
    <t>Melanoma maligno de pele, não especificado</t>
  </si>
  <si>
    <t>C440</t>
  </si>
  <si>
    <t>Neoplasia maligna da pele do lábio</t>
  </si>
  <si>
    <t>C441</t>
  </si>
  <si>
    <t>Neoplasia maligna da pele da pálpebra, incluindo o canto</t>
  </si>
  <si>
    <t>C442</t>
  </si>
  <si>
    <t>Neoplasia maligna da pele da orelha e do conduto auditivo externo</t>
  </si>
  <si>
    <t>C443</t>
  </si>
  <si>
    <t>Neoplasia maligna da pele de outras partes e de partes não especificadas da face</t>
  </si>
  <si>
    <t>C444</t>
  </si>
  <si>
    <t>Neoplasia maligna da pele do couro cabeludo e do pescoço</t>
  </si>
  <si>
    <t>C445</t>
  </si>
  <si>
    <t>Neoplasia maligna da pele do tronco</t>
  </si>
  <si>
    <t>C446</t>
  </si>
  <si>
    <t>Neoplasia maligna da pele do membro superior, incluindo ombro</t>
  </si>
  <si>
    <t>C447</t>
  </si>
  <si>
    <t>Neoplasia maligna da pele do membro inferior, incluindo quadril</t>
  </si>
  <si>
    <t>C448</t>
  </si>
  <si>
    <t>Neoplasia maligna da pele com lesão invasiva</t>
  </si>
  <si>
    <t>C449</t>
  </si>
  <si>
    <t>Neoplasia maligna da pele, não especificada</t>
  </si>
  <si>
    <t>C450</t>
  </si>
  <si>
    <t>Mesotelioma da pleura</t>
  </si>
  <si>
    <t>C451</t>
  </si>
  <si>
    <t>Mesotelioma do peritônio</t>
  </si>
  <si>
    <t>C452</t>
  </si>
  <si>
    <t>Mesotelioma do pericárdio</t>
  </si>
  <si>
    <t>C457</t>
  </si>
  <si>
    <t>Mesotelioma de outras localizações</t>
  </si>
  <si>
    <t>C459</t>
  </si>
  <si>
    <t>Mesotelioma, não especificado</t>
  </si>
  <si>
    <t>C460</t>
  </si>
  <si>
    <t>Sarcoma de Kaposi da pele</t>
  </si>
  <si>
    <t>C461</t>
  </si>
  <si>
    <t>Sarcoma de Kaposi de tecidos moles</t>
  </si>
  <si>
    <t>C462</t>
  </si>
  <si>
    <t>Sarcoma de Kaposi do palato</t>
  </si>
  <si>
    <t>C463</t>
  </si>
  <si>
    <t>Sarcoma de Kaposi dos gânglios linfáticos</t>
  </si>
  <si>
    <t>C467</t>
  </si>
  <si>
    <t>Sarcoma de Kaposi de outras localizações</t>
  </si>
  <si>
    <t>C468</t>
  </si>
  <si>
    <t>Sarcoma de Kaposi de múltiplos órgãos</t>
  </si>
  <si>
    <t>C469</t>
  </si>
  <si>
    <t>Sarcoma de Kaposi, não especificado</t>
  </si>
  <si>
    <t>C470</t>
  </si>
  <si>
    <t>Neoplasia maligna dos nervos periféricos da cabeça, face e pescoço</t>
  </si>
  <si>
    <t>C471</t>
  </si>
  <si>
    <t>Neoplasia maligna dos nervos periféricos dos membros superiores, incluindo ombro</t>
  </si>
  <si>
    <t>C472</t>
  </si>
  <si>
    <t>Neoplasia maligna dos nervos periféricos dos membros inferiores, incluindo quadril</t>
  </si>
  <si>
    <t>C473</t>
  </si>
  <si>
    <t>Neoplasia maligna dos nervos periféricos do tórax</t>
  </si>
  <si>
    <t>C474</t>
  </si>
  <si>
    <t>Neoplasia maligna dos nervos periféricos do abdome</t>
  </si>
  <si>
    <t>C475</t>
  </si>
  <si>
    <t>Neoplasia maligna dos nervos periféricos da pelve</t>
  </si>
  <si>
    <t>C476</t>
  </si>
  <si>
    <t>Neoplasia maligna dos nervos periféricos do tronco</t>
  </si>
  <si>
    <t>C478</t>
  </si>
  <si>
    <t>Neoplasia maligna dos nervos periféricos e do sistema nervoso autônomo com lesão invasiva</t>
  </si>
  <si>
    <t>C479</t>
  </si>
  <si>
    <t>Neoplasia maligna dos nervos periféricos e sistema nervoso autônomo, não especificados</t>
  </si>
  <si>
    <t>C480</t>
  </si>
  <si>
    <t>Neoplasia maligna do retroperitônio</t>
  </si>
  <si>
    <t>C481</t>
  </si>
  <si>
    <t>Neoplasia maligna de partes especificadas do peritônio</t>
  </si>
  <si>
    <t>C482</t>
  </si>
  <si>
    <t>Neoplasia maligna do peritônio</t>
  </si>
  <si>
    <t>C488</t>
  </si>
  <si>
    <t>Neoplasia maligna dos tecidos moles do retroperitônio e do peritônio com lesão invasiva</t>
  </si>
  <si>
    <t>C490</t>
  </si>
  <si>
    <t>Neoplasia maligna do tecido conjuntivo e tecidos moles da cabeça, face e pescoço</t>
  </si>
  <si>
    <t>C491</t>
  </si>
  <si>
    <t>Neoplasia maligna do tecido conjuntivo e tecidos moles dos membros superiores, incluindo ombro</t>
  </si>
  <si>
    <t>C492</t>
  </si>
  <si>
    <t>Neoplasia maligna do tecido conjuntivo e tecidos moles dos membros inferiores, incluindo quadril</t>
  </si>
  <si>
    <t>C493</t>
  </si>
  <si>
    <t>Neoplasia maligna do tecido conjuntivo e tecidos moles do tórax</t>
  </si>
  <si>
    <t>C494</t>
  </si>
  <si>
    <t>Neoplasia maligna do tecido conjuntivo e tecidos moles do abdome</t>
  </si>
  <si>
    <t>C495</t>
  </si>
  <si>
    <t>Neoplasia maligna do tecido conjuntivo e tecidos moles da pelve</t>
  </si>
  <si>
    <t>C496</t>
  </si>
  <si>
    <t>Neoplasia maligna do tecido conjuntivo e tecidos moles do tronco</t>
  </si>
  <si>
    <t>C498</t>
  </si>
  <si>
    <t>Neoplasia maligna do tecido conjuntivo e dos tecidos moles com lesão invasiva</t>
  </si>
  <si>
    <t>C499</t>
  </si>
  <si>
    <t>Neoplasia maligna do tecido conjuntivo e tecidos moles, não especificados</t>
  </si>
  <si>
    <t>C500</t>
  </si>
  <si>
    <t>Neoplasia maligna do mamilo e aréola</t>
  </si>
  <si>
    <t>C501</t>
  </si>
  <si>
    <t>Neoplasia maligna da porção central da mama</t>
  </si>
  <si>
    <t>C502</t>
  </si>
  <si>
    <t>Neoplasia maligna do quadrante superior interno da mama</t>
  </si>
  <si>
    <t>C503</t>
  </si>
  <si>
    <t>Neoplasia maligna do quadrante inferior interno da mama</t>
  </si>
  <si>
    <t>C504</t>
  </si>
  <si>
    <t>Neoplasia maligna do quadrante superior externo da mama</t>
  </si>
  <si>
    <t>C505</t>
  </si>
  <si>
    <t>Neoplasia maligna do quadrante inferior externo da mama</t>
  </si>
  <si>
    <t>C506</t>
  </si>
  <si>
    <t>Neoplasia maligna da porção axilar da mama</t>
  </si>
  <si>
    <t>C508</t>
  </si>
  <si>
    <t>Neoplasia maligna da mama com lesão invasiva</t>
  </si>
  <si>
    <t>C509</t>
  </si>
  <si>
    <t>Neoplasia maligna da mama, não especificada</t>
  </si>
  <si>
    <t>C510</t>
  </si>
  <si>
    <t>Neoplasia maligna dos grandes lábios</t>
  </si>
  <si>
    <t>C511</t>
  </si>
  <si>
    <t>Neoplasia maligna dos pequenos lábios</t>
  </si>
  <si>
    <t>C512</t>
  </si>
  <si>
    <t>Neoplasia maligna do clitóris</t>
  </si>
  <si>
    <t>C518</t>
  </si>
  <si>
    <t>Neoplasia maligna da vulva com lesão invasiva</t>
  </si>
  <si>
    <t>C519</t>
  </si>
  <si>
    <t>Neoplasia maligna da vulva, não especificada</t>
  </si>
  <si>
    <t>C52X</t>
  </si>
  <si>
    <t>C530</t>
  </si>
  <si>
    <t>Neoplasia maligna do endocérvix</t>
  </si>
  <si>
    <t>C531</t>
  </si>
  <si>
    <t>Neoplasia maligna do exocérvix</t>
  </si>
  <si>
    <t>C538</t>
  </si>
  <si>
    <t>Neoplasia maligna do colo do útero com lesão invasiva</t>
  </si>
  <si>
    <t>C539</t>
  </si>
  <si>
    <t>Neoplasia maligna do colo do útero, não especificado</t>
  </si>
  <si>
    <t>C540</t>
  </si>
  <si>
    <t>Neoplasia maligna do istmo do útero</t>
  </si>
  <si>
    <t>C541</t>
  </si>
  <si>
    <t>Neoplasia maligna do endométrio</t>
  </si>
  <si>
    <t>C542</t>
  </si>
  <si>
    <t>Neoplasia maligna do miométrio</t>
  </si>
  <si>
    <t>C543</t>
  </si>
  <si>
    <t>Neoplasia maligna do fundo do útero</t>
  </si>
  <si>
    <t>C548</t>
  </si>
  <si>
    <t>Neoplasia maligna do corpo do útero com lesão invasiva</t>
  </si>
  <si>
    <t>C549</t>
  </si>
  <si>
    <t>Neoplasia maligna do corpo do útero, não especificado</t>
  </si>
  <si>
    <t>C55X</t>
  </si>
  <si>
    <t>C56X</t>
  </si>
  <si>
    <t>C570</t>
  </si>
  <si>
    <t>Neoplasia maligna da trompa de Falópio</t>
  </si>
  <si>
    <t>C571</t>
  </si>
  <si>
    <t>Neoplasia maligna do ligamento largo</t>
  </si>
  <si>
    <t>C572</t>
  </si>
  <si>
    <t>Neoplasia maligna do ligamento redondo</t>
  </si>
  <si>
    <t>C573</t>
  </si>
  <si>
    <t>Neoplasia maligna do paramétrio</t>
  </si>
  <si>
    <t>C574</t>
  </si>
  <si>
    <t>Neoplasia maligna dos anexos uterinos</t>
  </si>
  <si>
    <t>C577</t>
  </si>
  <si>
    <t>Neoplasia maligna de outras partes especificadas dos órgãos genitais femininos</t>
  </si>
  <si>
    <t>C578</t>
  </si>
  <si>
    <t>Neoplasia maligna dos órgãos genitais femininos com lesão invasiva</t>
  </si>
  <si>
    <t>C579</t>
  </si>
  <si>
    <t>Neoplasia maligna de órgão genital feminino, não especificado</t>
  </si>
  <si>
    <t>C58X</t>
  </si>
  <si>
    <t>C600</t>
  </si>
  <si>
    <t>Neoplasia maligna do prepúcio</t>
  </si>
  <si>
    <t>C601</t>
  </si>
  <si>
    <t>Neoplasia maligna da glande</t>
  </si>
  <si>
    <t>C602</t>
  </si>
  <si>
    <t>Neoplasia maligna do corpo do pênis</t>
  </si>
  <si>
    <t>C608</t>
  </si>
  <si>
    <t>Neoplasia maligna do pênis com lesão invasiva</t>
  </si>
  <si>
    <t>C609</t>
  </si>
  <si>
    <t>Neoplasia maligna do pênis, não especificado</t>
  </si>
  <si>
    <t>C61X</t>
  </si>
  <si>
    <t>C620</t>
  </si>
  <si>
    <t>Neoplasia maligna do testículo criptorquídico</t>
  </si>
  <si>
    <t>C621</t>
  </si>
  <si>
    <t>Neoplasia maligna do testículo tópico</t>
  </si>
  <si>
    <t>C629</t>
  </si>
  <si>
    <t>Neoplasia maligna do testículo, sem outras especificações</t>
  </si>
  <si>
    <t>C630</t>
  </si>
  <si>
    <t>Neoplasia maligna do epidídimo</t>
  </si>
  <si>
    <t>C631</t>
  </si>
  <si>
    <t>Neoplasia maligna do cordão espermático</t>
  </si>
  <si>
    <t>C632</t>
  </si>
  <si>
    <t>Neoplasia maligna do escroto</t>
  </si>
  <si>
    <t>C637</t>
  </si>
  <si>
    <t>Neoplasia maligna de outros órgãos genitais masculinos especificados</t>
  </si>
  <si>
    <t>C638</t>
  </si>
  <si>
    <t>Neoplasia maligna dos órgãos genitais masculinos com lesão invasiva</t>
  </si>
  <si>
    <t>C639</t>
  </si>
  <si>
    <t>Neoplasia maligna de órgão genital masculino, não especificado</t>
  </si>
  <si>
    <t>C64X</t>
  </si>
  <si>
    <t>C65X</t>
  </si>
  <si>
    <t>C66X</t>
  </si>
  <si>
    <t>C670</t>
  </si>
  <si>
    <t>Neoplasia maligna do trígono da bexiga</t>
  </si>
  <si>
    <t>C671</t>
  </si>
  <si>
    <t>Neoplasia maligna da cúpula da bexiga</t>
  </si>
  <si>
    <t>C672</t>
  </si>
  <si>
    <t>Neoplasia maligna da parede lateral da bexiga</t>
  </si>
  <si>
    <t>C673</t>
  </si>
  <si>
    <t>Neoplasia maligna da parede anterior da bexiga</t>
  </si>
  <si>
    <t>C674</t>
  </si>
  <si>
    <t>Neoplasia maligna da parede posterior da bexiga</t>
  </si>
  <si>
    <t>C675</t>
  </si>
  <si>
    <t>Neoplasia maligna do colo da bexiga</t>
  </si>
  <si>
    <t>C676</t>
  </si>
  <si>
    <t>Neoplasia maligna do orifício uretérico</t>
  </si>
  <si>
    <t>C677</t>
  </si>
  <si>
    <t>Neoplasia maligna do úraco</t>
  </si>
  <si>
    <t>C678</t>
  </si>
  <si>
    <t>Neoplasia maligna da bexiga com lesão invasiva</t>
  </si>
  <si>
    <t>C679</t>
  </si>
  <si>
    <t>Neoplasia maligna da bexiga, sem outra especificações</t>
  </si>
  <si>
    <t>C680</t>
  </si>
  <si>
    <t>Neoplasia maligna da uretra</t>
  </si>
  <si>
    <t>C681</t>
  </si>
  <si>
    <t>Neoplasia maligna da glândula parauretral</t>
  </si>
  <si>
    <t>C688</t>
  </si>
  <si>
    <t>Neoplasia maligna dos órgãos urinários com lesão invasiva</t>
  </si>
  <si>
    <t>C689</t>
  </si>
  <si>
    <t>Neoplasia maligna de órgão urinário, não especificado</t>
  </si>
  <si>
    <t>C690</t>
  </si>
  <si>
    <t>Neoplasia maligna da conjuntiva</t>
  </si>
  <si>
    <t>C691</t>
  </si>
  <si>
    <t>Neoplasia maligna da córnea</t>
  </si>
  <si>
    <t>C692</t>
  </si>
  <si>
    <t>Neoplasia maligna da retina</t>
  </si>
  <si>
    <t>C693</t>
  </si>
  <si>
    <t>Neoplasia maligna da coróide</t>
  </si>
  <si>
    <t>C694</t>
  </si>
  <si>
    <t>Neoplasia maligna do corpo ciliar</t>
  </si>
  <si>
    <t>C695</t>
  </si>
  <si>
    <t>Neoplasia maligna da glândula e canal lacrimal</t>
  </si>
  <si>
    <t>C696</t>
  </si>
  <si>
    <t>Neoplasia maligna da órbita</t>
  </si>
  <si>
    <t>C698</t>
  </si>
  <si>
    <t>Neoplasia maligna do olho e anexos com lesão invasiva</t>
  </si>
  <si>
    <t>C699</t>
  </si>
  <si>
    <t>Neoplasia maligna do olho, não especificado</t>
  </si>
  <si>
    <t>C700</t>
  </si>
  <si>
    <t>Neoplasia maligna das meninges cerebrais</t>
  </si>
  <si>
    <t>C701</t>
  </si>
  <si>
    <t>Neoplasia maligna das meninges espinhais</t>
  </si>
  <si>
    <t>C709</t>
  </si>
  <si>
    <t>Neoplasia maligna da meninge, não especificada</t>
  </si>
  <si>
    <t>C710</t>
  </si>
  <si>
    <t>Neoplasia maligna do cérebro, exceto lobos e ventrículos</t>
  </si>
  <si>
    <t>C711</t>
  </si>
  <si>
    <t>Neoplasia maligna do lobo frontal</t>
  </si>
  <si>
    <t>C712</t>
  </si>
  <si>
    <t>Neoplasia maligna do lobo temporal</t>
  </si>
  <si>
    <t>C713</t>
  </si>
  <si>
    <t>Neoplasia maligna do lobo parietal</t>
  </si>
  <si>
    <t>C714</t>
  </si>
  <si>
    <t>Neoplasia maligna do lobo occipital</t>
  </si>
  <si>
    <t>C715</t>
  </si>
  <si>
    <t>Neoplasia maligna do ventrículo cerebral</t>
  </si>
  <si>
    <t>C716</t>
  </si>
  <si>
    <t>Neoplasia maligna do cerebelo</t>
  </si>
  <si>
    <t>C717</t>
  </si>
  <si>
    <t>Neoplasia maligna do tronco cerebral</t>
  </si>
  <si>
    <t>C718</t>
  </si>
  <si>
    <t>Neoplasia maligna do encéfalo com lesão invasiva</t>
  </si>
  <si>
    <t>C719</t>
  </si>
  <si>
    <t>Neoplasia maligna do encéfalo, não especificado</t>
  </si>
  <si>
    <t>C720</t>
  </si>
  <si>
    <t>Neoplasia maligna da medula espinhal</t>
  </si>
  <si>
    <t>C721</t>
  </si>
  <si>
    <t>Neoplasia maligna da cauda eqüina</t>
  </si>
  <si>
    <t>C722</t>
  </si>
  <si>
    <t>Neoplasia maligna do nervo olfativo</t>
  </si>
  <si>
    <t>C723</t>
  </si>
  <si>
    <t>Neoplasia maligna do nervo óptico</t>
  </si>
  <si>
    <t>C724</t>
  </si>
  <si>
    <t>Neoplasia maligna do nervo acústico</t>
  </si>
  <si>
    <t>C725</t>
  </si>
  <si>
    <t>Neoplasia maligna de outros nervos cranianos e os não especificados</t>
  </si>
  <si>
    <t>C728</t>
  </si>
  <si>
    <t>Neoplasia maligna do encéfalo e de outras partes do sistema nervoso central com lesão invasiva</t>
  </si>
  <si>
    <t>C729</t>
  </si>
  <si>
    <t>Neoplasia maligna do sistema nervoso central, não especificado</t>
  </si>
  <si>
    <t>C73X</t>
  </si>
  <si>
    <t>C740</t>
  </si>
  <si>
    <t>Neoplasia maligna do córtex da supra-renal</t>
  </si>
  <si>
    <t>C741</t>
  </si>
  <si>
    <t>Neoplasia maligna da medula da supra-renal</t>
  </si>
  <si>
    <t>C749</t>
  </si>
  <si>
    <t>Neoplasia maligna da glândula supra-renal, não especificada</t>
  </si>
  <si>
    <t>C750</t>
  </si>
  <si>
    <t>Neoplasia maligna da glândula paratireóide</t>
  </si>
  <si>
    <t>C751</t>
  </si>
  <si>
    <t>Neoplasia maligna da glândula hipófise (pituitária)</t>
  </si>
  <si>
    <t>C752</t>
  </si>
  <si>
    <t>Neoplasia maligna do conduto craniofaríngeo</t>
  </si>
  <si>
    <t>C753</t>
  </si>
  <si>
    <t>Neoplasia maligna da glândula pineal</t>
  </si>
  <si>
    <t>C754</t>
  </si>
  <si>
    <t>Neoplasia maligna do corpo carotídeo</t>
  </si>
  <si>
    <t>C755</t>
  </si>
  <si>
    <t>Neoplasia maligna do corpo aórtico e outros paragânglios</t>
  </si>
  <si>
    <t>C758</t>
  </si>
  <si>
    <t>Neoplasia maligna com comprometimento pluriglandular, sem outra especificação</t>
  </si>
  <si>
    <t>C759</t>
  </si>
  <si>
    <t>Neoplasia maligna de glândula endócrina, não especificada</t>
  </si>
  <si>
    <t>C760</t>
  </si>
  <si>
    <t>Neoplasia maligna da cabeça, face e pescoço</t>
  </si>
  <si>
    <t>C761</t>
  </si>
  <si>
    <t>Neoplasia maligna do tórax</t>
  </si>
  <si>
    <t>C762</t>
  </si>
  <si>
    <t>Neoplasia maligna do abdome</t>
  </si>
  <si>
    <t>C763</t>
  </si>
  <si>
    <t>Neoplasia maligna da pelve</t>
  </si>
  <si>
    <t>C764</t>
  </si>
  <si>
    <t>Neoplasia maligna do membro superior</t>
  </si>
  <si>
    <t>C765</t>
  </si>
  <si>
    <t>Neoplasia maligna do membro inferior</t>
  </si>
  <si>
    <t>C767</t>
  </si>
  <si>
    <t>Neoplasia maligna de outras localizações mal definidas</t>
  </si>
  <si>
    <t>C768</t>
  </si>
  <si>
    <t>Neoplasia maligna de outras localizações e das mal definidas com lesão invasiva</t>
  </si>
  <si>
    <t>C770</t>
  </si>
  <si>
    <t>Neoplasia maligna secundária e não especificada dos gânglios linfáticos da cabeça, face e pescoço</t>
  </si>
  <si>
    <t>C771</t>
  </si>
  <si>
    <t>Neoplasia maligna secundária e não especificada dos gânglios linfáticos intratorácicos</t>
  </si>
  <si>
    <t>C772</t>
  </si>
  <si>
    <t>Neoplasia maligna secundária e não especificada dos gânglios linfáticos intra-abdominais</t>
  </si>
  <si>
    <t>C773</t>
  </si>
  <si>
    <t>Neoplasia maligna secundária e não especificada dos gânglios linfáticos axilares e dos membros superiores</t>
  </si>
  <si>
    <t>C774</t>
  </si>
  <si>
    <t>Neoplasia maligna secundária e não especificada dos gânglios linfáticos inguinais e dos membros inferiores</t>
  </si>
  <si>
    <t>C775</t>
  </si>
  <si>
    <t>Neoplasia maligna secundária e não especificada dos gânglios linfáticos intrapélvicos</t>
  </si>
  <si>
    <t>C778</t>
  </si>
  <si>
    <t>Neoplasia maligna secundária e não especificada dos gânglios linfáticos de múltiplas regiões</t>
  </si>
  <si>
    <t>C779</t>
  </si>
  <si>
    <t>Neoplasia maligna secundária e não especificada de gânglio linfático, não especificado</t>
  </si>
  <si>
    <t>C780</t>
  </si>
  <si>
    <t>Neoplasia maligna secundária dos pulmões</t>
  </si>
  <si>
    <t>C781</t>
  </si>
  <si>
    <t>Neoplasia maligna secundária do mediastino</t>
  </si>
  <si>
    <t>C782</t>
  </si>
  <si>
    <t>Neoplasia maligna secundária da pleura</t>
  </si>
  <si>
    <t>C783</t>
  </si>
  <si>
    <t>Neoplasia maligna secundária de outros órgãos respiratórios e não especificados</t>
  </si>
  <si>
    <t>C784</t>
  </si>
  <si>
    <t>Neoplasia maligna secundária do intestino delgado</t>
  </si>
  <si>
    <t>C785</t>
  </si>
  <si>
    <t>Neoplasia maligna secundária do intestino grosso e do reto</t>
  </si>
  <si>
    <t>C786</t>
  </si>
  <si>
    <t>Neoplasia maligna secundária do retroperitônio e do peritônio</t>
  </si>
  <si>
    <t>C787</t>
  </si>
  <si>
    <t>Neoplasia maligna secundária do fígado</t>
  </si>
  <si>
    <t>C788</t>
  </si>
  <si>
    <t>Neoplasia maligna secundária de outros órgãos digestivos e não especificados</t>
  </si>
  <si>
    <t>C790</t>
  </si>
  <si>
    <t>Neoplasia maligna secundária do rim e da pelve renal</t>
  </si>
  <si>
    <t>C791</t>
  </si>
  <si>
    <t>Neoplasia maligna secundária da bexiga, de outro órgão urinário e não especificado</t>
  </si>
  <si>
    <t>C792</t>
  </si>
  <si>
    <t>Neoplasia maligna secundária da pele</t>
  </si>
  <si>
    <t>C793</t>
  </si>
  <si>
    <t>Neoplasia maligna secundária do encéfalo e das meninges cerebrais</t>
  </si>
  <si>
    <t>C794</t>
  </si>
  <si>
    <t>Neoplasia maligna secundária de outras partes do sistema nervoso e não especificadas</t>
  </si>
  <si>
    <t>C795</t>
  </si>
  <si>
    <t>Neoplasia maligna secundária dos ossos e da medula óssea</t>
  </si>
  <si>
    <t>C796</t>
  </si>
  <si>
    <t>Neoplasia maligna secundária do ovário</t>
  </si>
  <si>
    <t>C797</t>
  </si>
  <si>
    <t>Neoplasia maligna secundária das glândulas supra-renais (adrenais)</t>
  </si>
  <si>
    <t>C798</t>
  </si>
  <si>
    <t>Neoplasia maligna secundária de outra localização especificada</t>
  </si>
  <si>
    <t>C80X</t>
  </si>
  <si>
    <t>C810</t>
  </si>
  <si>
    <t>Doença de Hodgkin, predominância linfocítica</t>
  </si>
  <si>
    <t>C811</t>
  </si>
  <si>
    <t>Doença de Hodgkin, esclerose nodular</t>
  </si>
  <si>
    <t>C812</t>
  </si>
  <si>
    <t>Doença de Hodgkin, celularidade mista</t>
  </si>
  <si>
    <t>C813</t>
  </si>
  <si>
    <t>Doença de Hodgkin, depleção linfocítica</t>
  </si>
  <si>
    <t>C817</t>
  </si>
  <si>
    <t>Outra forma da doença de Hodgkin</t>
  </si>
  <si>
    <t>C819</t>
  </si>
  <si>
    <t>Doença de Hodgkin, não especificada</t>
  </si>
  <si>
    <t>C820</t>
  </si>
  <si>
    <t>Linfoma não-Hodgkin, pequenas células clivadas, folicular</t>
  </si>
  <si>
    <t>C821</t>
  </si>
  <si>
    <t>Linfoma não-Hodgkin, misto, de pequenas e grandes células clivadas, folicular</t>
  </si>
  <si>
    <t>C822</t>
  </si>
  <si>
    <t>Linfoma não-Hodgkin, grandes células, folicular</t>
  </si>
  <si>
    <t>C827</t>
  </si>
  <si>
    <t>Outros tipos de linfoma não-Hodgkin, folicular</t>
  </si>
  <si>
    <t>C829</t>
  </si>
  <si>
    <t>Linfoma não-Hodgkin, folicular, não especificado</t>
  </si>
  <si>
    <t>C830</t>
  </si>
  <si>
    <t>Linfoma não-Hodgkin difuso, pequenas células (difuso)</t>
  </si>
  <si>
    <t>C831</t>
  </si>
  <si>
    <t>Linfoma não-Hodgkin difuso, pequenas células clivadas (difuso)</t>
  </si>
  <si>
    <t>C832</t>
  </si>
  <si>
    <t>Linfoma não-Hodgkin difuso, misto, de pequenas e grandes células (difuso)</t>
  </si>
  <si>
    <t>C833</t>
  </si>
  <si>
    <t>Linfoma não-Hodgkin difuso, grandes células (difuso)</t>
  </si>
  <si>
    <t>C834</t>
  </si>
  <si>
    <t>Linfoma não-Hodgkin difuso, imunoblástico (difuso)</t>
  </si>
  <si>
    <t>C835</t>
  </si>
  <si>
    <t>Linfoma não-Hodgkin difuso, linfoblástico (difuso)</t>
  </si>
  <si>
    <t>C836</t>
  </si>
  <si>
    <t>Linfoma não-Hodgkin difuso, indiferenciado (difuso)</t>
  </si>
  <si>
    <t>C837</t>
  </si>
  <si>
    <t>Tumor de Burkitt</t>
  </si>
  <si>
    <t>C838</t>
  </si>
  <si>
    <t>Outros tipos de linfoma não-Hodgkin difuso</t>
  </si>
  <si>
    <t>C839</t>
  </si>
  <si>
    <t>Linfoma não-Hodgkin difuso, não especificado</t>
  </si>
  <si>
    <t>C840</t>
  </si>
  <si>
    <t>Micose fungóide</t>
  </si>
  <si>
    <t>C841</t>
  </si>
  <si>
    <t>Doença de Sézary</t>
  </si>
  <si>
    <t>C842</t>
  </si>
  <si>
    <t>Linfoma da zona T</t>
  </si>
  <si>
    <t>C843</t>
  </si>
  <si>
    <t>Linfoma linfoepitelióide</t>
  </si>
  <si>
    <t>C844</t>
  </si>
  <si>
    <t>Linfoma de células T, periférico</t>
  </si>
  <si>
    <t>C845</t>
  </si>
  <si>
    <t>Outros linfomas de células T e os não especificados</t>
  </si>
  <si>
    <t>C850</t>
  </si>
  <si>
    <t>Linfossarcoma</t>
  </si>
  <si>
    <t>C851</t>
  </si>
  <si>
    <t>Linfoma de células B, não especificado</t>
  </si>
  <si>
    <t>C857</t>
  </si>
  <si>
    <t>Outros tipos especificados de linfoma não-Hodgkin</t>
  </si>
  <si>
    <t>C859</t>
  </si>
  <si>
    <t>Linfoma não-Hodgkin de tipo não especificado</t>
  </si>
  <si>
    <t>C880</t>
  </si>
  <si>
    <t>Macroglobulinemia de Waldenström</t>
  </si>
  <si>
    <t>C881</t>
  </si>
  <si>
    <t>Doença de cadeia pesada alfa</t>
  </si>
  <si>
    <t>C882</t>
  </si>
  <si>
    <t>Doença de cadeia pesada gama</t>
  </si>
  <si>
    <t>C883</t>
  </si>
  <si>
    <t>Doença imunoproliferativa do intestino delgado</t>
  </si>
  <si>
    <t>C887</t>
  </si>
  <si>
    <t>Outras doenças imunoproliferativas malignas</t>
  </si>
  <si>
    <t>C889</t>
  </si>
  <si>
    <t>Doença imunoproliferativa maligna, não especificada</t>
  </si>
  <si>
    <t>C900</t>
  </si>
  <si>
    <t>Mieloma múltiplo</t>
  </si>
  <si>
    <t>C901</t>
  </si>
  <si>
    <t>Leucemia plasmocitária</t>
  </si>
  <si>
    <t>C902</t>
  </si>
  <si>
    <t>Plasmocitoma extramedular</t>
  </si>
  <si>
    <t>C910</t>
  </si>
  <si>
    <t>Leucemia linfoblástica aguda</t>
  </si>
  <si>
    <t>C911</t>
  </si>
  <si>
    <t>Leucemia linfocítica crônica</t>
  </si>
  <si>
    <t>C912</t>
  </si>
  <si>
    <t>Leucemia linfocítica subaguda</t>
  </si>
  <si>
    <t>C913</t>
  </si>
  <si>
    <t>Leucemia pró-linfocítica</t>
  </si>
  <si>
    <t>C914</t>
  </si>
  <si>
    <t>Leucemia de células pilosas</t>
  </si>
  <si>
    <t>C915</t>
  </si>
  <si>
    <t>Leucemia de células T do adulto</t>
  </si>
  <si>
    <t>C917</t>
  </si>
  <si>
    <t>Outras leucemias linfóides</t>
  </si>
  <si>
    <t>C919</t>
  </si>
  <si>
    <t>Leucemia linfóide, não especificada</t>
  </si>
  <si>
    <t>C920</t>
  </si>
  <si>
    <t>Leucemia mielóide aguda</t>
  </si>
  <si>
    <t>C921</t>
  </si>
  <si>
    <t>Leucemia mielóide crônica</t>
  </si>
  <si>
    <t>C922</t>
  </si>
  <si>
    <t>Leucemia mielóide subaguda</t>
  </si>
  <si>
    <t>C923</t>
  </si>
  <si>
    <t>Sarcoma mielóide</t>
  </si>
  <si>
    <t>C924</t>
  </si>
  <si>
    <t>Leucemia pró-mielocítica aguda</t>
  </si>
  <si>
    <t>C925</t>
  </si>
  <si>
    <t>Leucemia mielomonocítica aguda</t>
  </si>
  <si>
    <t>C927</t>
  </si>
  <si>
    <t>Outras leucemias mielóides</t>
  </si>
  <si>
    <t>C929</t>
  </si>
  <si>
    <t>Leucemia mielóide, não especificada</t>
  </si>
  <si>
    <t>C930</t>
  </si>
  <si>
    <t>Leucemia monocítica aguda</t>
  </si>
  <si>
    <t>C931</t>
  </si>
  <si>
    <t>Leucemia monocítica crônica</t>
  </si>
  <si>
    <t>C932</t>
  </si>
  <si>
    <t>Leucemia monocítica subaguda</t>
  </si>
  <si>
    <t>C937</t>
  </si>
  <si>
    <t>Outras leucemias monocíticas</t>
  </si>
  <si>
    <t>C939</t>
  </si>
  <si>
    <t>Leucemia monocítica, não especificada</t>
  </si>
  <si>
    <t>C940</t>
  </si>
  <si>
    <t>Eritremia e eritroleucemia agudas</t>
  </si>
  <si>
    <t>C941</t>
  </si>
  <si>
    <t>Eritremia crônica</t>
  </si>
  <si>
    <t>C942</t>
  </si>
  <si>
    <t>Leucemia megacarioblástica aguda</t>
  </si>
  <si>
    <t>C943</t>
  </si>
  <si>
    <t>Leucemia de mastócitos</t>
  </si>
  <si>
    <t>C944</t>
  </si>
  <si>
    <t>Panmielose aguda</t>
  </si>
  <si>
    <t>C945</t>
  </si>
  <si>
    <t>Mielofibrose aguda</t>
  </si>
  <si>
    <t>C947</t>
  </si>
  <si>
    <t>Outras leucemias especificadas</t>
  </si>
  <si>
    <t>C950</t>
  </si>
  <si>
    <t>Leucemia aguda de tipo celular não especificado</t>
  </si>
  <si>
    <t>C951</t>
  </si>
  <si>
    <t>Leucemia crônica de tipo celular não especificado</t>
  </si>
  <si>
    <t>C952</t>
  </si>
  <si>
    <t>Leucemia subaguda de tipo celular não especificado</t>
  </si>
  <si>
    <t>C957</t>
  </si>
  <si>
    <t>Outras leucemias de tipo celular não especificado</t>
  </si>
  <si>
    <t>C959</t>
  </si>
  <si>
    <t>Leucemia não especificada</t>
  </si>
  <si>
    <t>C960</t>
  </si>
  <si>
    <t>Doença de Letterer-Siwe</t>
  </si>
  <si>
    <t>C961</t>
  </si>
  <si>
    <t>Histiocitose maligna</t>
  </si>
  <si>
    <t>C962</t>
  </si>
  <si>
    <t>Tumor maligno de mastócitos</t>
  </si>
  <si>
    <t>C963</t>
  </si>
  <si>
    <t>Linfoma histiocítico verdadeiro</t>
  </si>
  <si>
    <t>C967</t>
  </si>
  <si>
    <t>Outras neoplasias malignas especificadas dos tecidos linfático, hematopoético e tecidos correlatos</t>
  </si>
  <si>
    <t>C969</t>
  </si>
  <si>
    <t>Neoplasia maligna dos tecidos linfático, hematopoético e tecidos correlatos, não especificada</t>
  </si>
  <si>
    <t>C97X</t>
  </si>
  <si>
    <t>D000</t>
  </si>
  <si>
    <t>Carcinoma in situ dos lábios, cavidade oral e faringe</t>
  </si>
  <si>
    <t>D001</t>
  </si>
  <si>
    <t>Carcinoma in situ do esôfago</t>
  </si>
  <si>
    <t>D002</t>
  </si>
  <si>
    <t>Carcinoma in situ do estômago</t>
  </si>
  <si>
    <t>D010</t>
  </si>
  <si>
    <t>Carcinoma in situ do cólon</t>
  </si>
  <si>
    <t>D011</t>
  </si>
  <si>
    <t>Carcinoma in situ da junção retossigmóide</t>
  </si>
  <si>
    <t>D012</t>
  </si>
  <si>
    <t>Carcinoma in situ do reto</t>
  </si>
  <si>
    <t>D013</t>
  </si>
  <si>
    <t>Carcinoma in situ do ânus e canal anal</t>
  </si>
  <si>
    <t>D014</t>
  </si>
  <si>
    <t>Carcinoma in situ de outras partes do intestino e as não especificadas</t>
  </si>
  <si>
    <t>D015</t>
  </si>
  <si>
    <t>Carcinoma in situ do fígado, vesícula biliar e vias biliares</t>
  </si>
  <si>
    <t>D017</t>
  </si>
  <si>
    <t>Carcinoma in situ de outros órgãos especificados do aparelho digestivo</t>
  </si>
  <si>
    <t>D019</t>
  </si>
  <si>
    <t>Carcinoma in situ de órgãos digestivos, não especificado</t>
  </si>
  <si>
    <t>D020</t>
  </si>
  <si>
    <t>Carcinoma in situ da laringe</t>
  </si>
  <si>
    <t>D021</t>
  </si>
  <si>
    <t>Carcinoma in situ da traquéia</t>
  </si>
  <si>
    <t>D022</t>
  </si>
  <si>
    <t>Carcinoma in situ dos brônquios e pulmões</t>
  </si>
  <si>
    <t>D023</t>
  </si>
  <si>
    <t>Carcinoma in situ de outras partes do aparelho respiratório</t>
  </si>
  <si>
    <t>D029</t>
  </si>
  <si>
    <t>Carcinoma in situ do aparelho respiratório, não especificado</t>
  </si>
  <si>
    <t>D030</t>
  </si>
  <si>
    <t>Melanoma in situ do lábio</t>
  </si>
  <si>
    <t>D031</t>
  </si>
  <si>
    <t>Melanoma in situ da pálpebra, incluindo o canto</t>
  </si>
  <si>
    <t>D032</t>
  </si>
  <si>
    <t>Melanoma in situ da orelha e do conduto auditivo externo</t>
  </si>
  <si>
    <t>D033</t>
  </si>
  <si>
    <t>Melanoma in situ de outras partes, e de partes não especificadas da face</t>
  </si>
  <si>
    <t>D034</t>
  </si>
  <si>
    <t>Melanoma in situ do couro cabeludo e do pescoço</t>
  </si>
  <si>
    <t>D035</t>
  </si>
  <si>
    <t>Melanoma in situ do tronco</t>
  </si>
  <si>
    <t>D036</t>
  </si>
  <si>
    <t>Melanoma in situ dos membros superiores, incluindo ombro</t>
  </si>
  <si>
    <t>D037</t>
  </si>
  <si>
    <t>Melanoma in situ dos membros inferiores, incluindo quadril</t>
  </si>
  <si>
    <t>D038</t>
  </si>
  <si>
    <t>Melanoma in situ de outras localizações</t>
  </si>
  <si>
    <t>D039</t>
  </si>
  <si>
    <t>Melanoma in situ, não especificado</t>
  </si>
  <si>
    <t>D040</t>
  </si>
  <si>
    <t>Carcinoma in situ da pele do lábio</t>
  </si>
  <si>
    <t>D041</t>
  </si>
  <si>
    <t>Carcinoma in situ da pele da pálpebra, incluindo o canto</t>
  </si>
  <si>
    <t>D042</t>
  </si>
  <si>
    <t>Carcinoma in situ da pele da orelha e do conduto auditivo externo</t>
  </si>
  <si>
    <t>D043</t>
  </si>
  <si>
    <t>Carcinoma in situ da pele de outras partes e de partes não especificadas da face</t>
  </si>
  <si>
    <t>D044</t>
  </si>
  <si>
    <t>Carcinoma in situ da pele do couro cabeludo e do pescoço</t>
  </si>
  <si>
    <t>D045</t>
  </si>
  <si>
    <t>Carcinoma in situ da pele do tronco</t>
  </si>
  <si>
    <t>D046</t>
  </si>
  <si>
    <t>Carcinoma in situ da pele dos membros superiores, incluindo ombro</t>
  </si>
  <si>
    <t>D047</t>
  </si>
  <si>
    <t>Carcinoma in situ da pele dos membros inferiores, incluindo quadril</t>
  </si>
  <si>
    <t>D048</t>
  </si>
  <si>
    <t>Carcinoma in situ da pele de outras localizações</t>
  </si>
  <si>
    <t>D049</t>
  </si>
  <si>
    <t>Carcinoma in situ da pele, não especificada</t>
  </si>
  <si>
    <t>D050</t>
  </si>
  <si>
    <t>Carcinoma lobular in situ</t>
  </si>
  <si>
    <t>D051</t>
  </si>
  <si>
    <t>Carcinoma intraductal in situ</t>
  </si>
  <si>
    <t>D057</t>
  </si>
  <si>
    <t>Outros carcinomas in situ</t>
  </si>
  <si>
    <t>D059</t>
  </si>
  <si>
    <t>Carcinoma in situ da mama, não especificado</t>
  </si>
  <si>
    <t>D060</t>
  </si>
  <si>
    <t>Carcinoma in situ do endocérvix</t>
  </si>
  <si>
    <t>D061</t>
  </si>
  <si>
    <t>Carcinoma in situ do exocérvix</t>
  </si>
  <si>
    <t>D067</t>
  </si>
  <si>
    <t>Carcinoma in situ de outras partes do colo do útero</t>
  </si>
  <si>
    <t>D069</t>
  </si>
  <si>
    <t>Carcinoma in situ do colo do útero, não especificado</t>
  </si>
  <si>
    <t>D070</t>
  </si>
  <si>
    <t>Carcinoma in situ do endométrio</t>
  </si>
  <si>
    <t>D071</t>
  </si>
  <si>
    <t>Carcinoma in situ da vulva</t>
  </si>
  <si>
    <t>D072</t>
  </si>
  <si>
    <t>Carcinoma in situ da vagina</t>
  </si>
  <si>
    <t>D073</t>
  </si>
  <si>
    <t>Carcinoma in situ de outros órgãos genitais femininos e os não especificados</t>
  </si>
  <si>
    <t>D074</t>
  </si>
  <si>
    <t>Carcinoma in situ do pênis</t>
  </si>
  <si>
    <t>D075</t>
  </si>
  <si>
    <t>Carcinoma in situ da próstata</t>
  </si>
  <si>
    <t>D076</t>
  </si>
  <si>
    <t>Carcinoma in situ de outros órgãos genitais masculinos e os não especificados</t>
  </si>
  <si>
    <t>D090</t>
  </si>
  <si>
    <t>Carcinoma in situ da bexiga</t>
  </si>
  <si>
    <t>D091</t>
  </si>
  <si>
    <t>Carcinoma in situ de outros órgãos urinários e os não especificados</t>
  </si>
  <si>
    <t>D092</t>
  </si>
  <si>
    <t>Carcinoma in situ do olho</t>
  </si>
  <si>
    <t>D093</t>
  </si>
  <si>
    <t>Carcinoma in situ da tireóide e de outras glândulas endócrinas</t>
  </si>
  <si>
    <t>D097</t>
  </si>
  <si>
    <t>Carcinoma in situ de outras localizações especificadas</t>
  </si>
  <si>
    <t>D099</t>
  </si>
  <si>
    <t>Carcinoma in situ, não especificado</t>
  </si>
  <si>
    <t>D100</t>
  </si>
  <si>
    <t>Neoplasia benigna dos lábios</t>
  </si>
  <si>
    <t>D101</t>
  </si>
  <si>
    <t>Neoplasia benigna da língua</t>
  </si>
  <si>
    <t>D102</t>
  </si>
  <si>
    <t>Neoplasia benigna do assoalho da boca</t>
  </si>
  <si>
    <t>D103</t>
  </si>
  <si>
    <t>Neoplasia benigna de outras partes da boca e as não especificadas</t>
  </si>
  <si>
    <t>D104</t>
  </si>
  <si>
    <t>Neoplasia benigna da amígdala</t>
  </si>
  <si>
    <t>D105</t>
  </si>
  <si>
    <t>Neoplasia benigna de outras partes da orofaringe</t>
  </si>
  <si>
    <t>D106</t>
  </si>
  <si>
    <t>Neoplasia benigna da nasofaringe</t>
  </si>
  <si>
    <t>D107</t>
  </si>
  <si>
    <t>Neoplasia benigna da hipofaringe</t>
  </si>
  <si>
    <t>D109</t>
  </si>
  <si>
    <t>Neoplasia benigna da faringe, não especificada</t>
  </si>
  <si>
    <t>D110</t>
  </si>
  <si>
    <t>Neoplasia benigna da glândula parótida</t>
  </si>
  <si>
    <t>D117</t>
  </si>
  <si>
    <t>Neoplasia benigna de outras glândulas salivares maiores</t>
  </si>
  <si>
    <t>D119</t>
  </si>
  <si>
    <t>Neoplasia benigna da glândula salivar maior, não especificada</t>
  </si>
  <si>
    <t>D120</t>
  </si>
  <si>
    <t>Neoplasia benigna do ceco</t>
  </si>
  <si>
    <t>D121</t>
  </si>
  <si>
    <t>Neoplasia benigna do apêndice (vermiforme)</t>
  </si>
  <si>
    <t>D122</t>
  </si>
  <si>
    <t>Neoplasia benigna do cólon ascendente</t>
  </si>
  <si>
    <t>D123</t>
  </si>
  <si>
    <t>Neoplasia benigna do cólon transverso</t>
  </si>
  <si>
    <t>D124</t>
  </si>
  <si>
    <t>Neoplasia benigna do cólon descendente</t>
  </si>
  <si>
    <t>D125</t>
  </si>
  <si>
    <t>Neoplasia benigna do cólon sigmóide</t>
  </si>
  <si>
    <t>D126</t>
  </si>
  <si>
    <t>Neoplasia benigna do cólon, não especificada</t>
  </si>
  <si>
    <t>D127</t>
  </si>
  <si>
    <t>Neoplasia benigna da junção retossigmóide</t>
  </si>
  <si>
    <t>D128</t>
  </si>
  <si>
    <t>Neoplasia benigna do reto</t>
  </si>
  <si>
    <t>D129</t>
  </si>
  <si>
    <t>Neoplasia benigna do canal anal e ânus</t>
  </si>
  <si>
    <t>D130</t>
  </si>
  <si>
    <t>Neoplasia benigna do esôfago</t>
  </si>
  <si>
    <t>D131</t>
  </si>
  <si>
    <t>Neoplasia benigna do estômago</t>
  </si>
  <si>
    <t>D132</t>
  </si>
  <si>
    <t>Neoplasia benigna do duodeno</t>
  </si>
  <si>
    <t>D133</t>
  </si>
  <si>
    <t>Neoplasia benigna de outras partes e partes não especificadas do intestino delgado</t>
  </si>
  <si>
    <t>D134</t>
  </si>
  <si>
    <t>Neoplasia benigna do fígado</t>
  </si>
  <si>
    <t>D135</t>
  </si>
  <si>
    <t>Neoplasia benigna das vias biliares extra-hepáticas</t>
  </si>
  <si>
    <t>D136</t>
  </si>
  <si>
    <t>Neoplasia benigna do pâncreas</t>
  </si>
  <si>
    <t>D137</t>
  </si>
  <si>
    <t>Neoplasia benigna do pâncreas endócrino</t>
  </si>
  <si>
    <t>D139</t>
  </si>
  <si>
    <t>Neoplasia benigna de localizações mal definidas do aparelho digestivo</t>
  </si>
  <si>
    <t>D140</t>
  </si>
  <si>
    <t>Neoplasia benigna do ouvido médio, cavidade nasal e seios paranasais</t>
  </si>
  <si>
    <t>D141</t>
  </si>
  <si>
    <t>Neoplasia benigna da laringe</t>
  </si>
  <si>
    <t>D142</t>
  </si>
  <si>
    <t>Neoplasia benigna da traquéia</t>
  </si>
  <si>
    <t>D143</t>
  </si>
  <si>
    <t>Neoplasia benigna dos brônquios e pulmão</t>
  </si>
  <si>
    <t>D144</t>
  </si>
  <si>
    <t>Neoplasia benigna do aparelho respiratório, não especificado</t>
  </si>
  <si>
    <t>D150</t>
  </si>
  <si>
    <t>Neoplasia benigna do timo</t>
  </si>
  <si>
    <t>D151</t>
  </si>
  <si>
    <t>Neoplasia benigna do coração</t>
  </si>
  <si>
    <t>D152</t>
  </si>
  <si>
    <t>Neoplasia benigna do mediastino</t>
  </si>
  <si>
    <t>D157</t>
  </si>
  <si>
    <t>Neoplasia benigna de outros órgãos intratorácicos especificados</t>
  </si>
  <si>
    <t>D159</t>
  </si>
  <si>
    <t>Neoplasia benigna de órgão intratorácico, não especificado</t>
  </si>
  <si>
    <t>D160</t>
  </si>
  <si>
    <t>Neoplasia benigna da omoplata [escápula] e ossos longos dos membros superiores</t>
  </si>
  <si>
    <t>D161</t>
  </si>
  <si>
    <t>Neoplasia benigna dos ossos curtos dos membros superiores</t>
  </si>
  <si>
    <t>D162</t>
  </si>
  <si>
    <t>Neoplasia benigna dos ossos longos dos membros inferiores</t>
  </si>
  <si>
    <t>D163</t>
  </si>
  <si>
    <t>Neoplasia benigna dos ossos curtos dos membros inferiores</t>
  </si>
  <si>
    <t>D164</t>
  </si>
  <si>
    <t>Neoplasia benigna dos ossos do crânio e da face</t>
  </si>
  <si>
    <t>D165</t>
  </si>
  <si>
    <t>Neoplasia benigna do osso da mandíbula</t>
  </si>
  <si>
    <t>D166</t>
  </si>
  <si>
    <t>Neoplasia benigna da coluna vertebral</t>
  </si>
  <si>
    <t>D167</t>
  </si>
  <si>
    <t>Neoplasia benigna das costelas, do esterno e da clavícula</t>
  </si>
  <si>
    <t>D168</t>
  </si>
  <si>
    <t>Neoplasia benigna dos ossos pélvicos, sacro e cóccix</t>
  </si>
  <si>
    <t>D169</t>
  </si>
  <si>
    <t>Neoplasia benigna do osso e cartilagem articular, não especificado</t>
  </si>
  <si>
    <t>D170</t>
  </si>
  <si>
    <t>Neoplasia lipomatosa benigna da pele e do tecido subcutâneo da cabeça, face e pescoço</t>
  </si>
  <si>
    <t>D171</t>
  </si>
  <si>
    <t>Neoplasia lipomatosa benigna da pele e tecido subcutâneo do tronco</t>
  </si>
  <si>
    <t>D172</t>
  </si>
  <si>
    <t>Neoplasia lipomatosa benigna da pele e tecido subcutâneo dos membros</t>
  </si>
  <si>
    <t>D173</t>
  </si>
  <si>
    <t>Neoplasia lipomatosa benigna da pele e tecido subcutâneo de outras localizações e de localizações não especificadas</t>
  </si>
  <si>
    <t>D174</t>
  </si>
  <si>
    <t>Neoplasia lipomatosa benigna de órgãos intratorácicos</t>
  </si>
  <si>
    <t>D175</t>
  </si>
  <si>
    <t>Neoplasia lipomatosa benigna de órgãos intra-abdominais</t>
  </si>
  <si>
    <t>D176</t>
  </si>
  <si>
    <t>Neoplasia lipomatosa benigna do cordão espermático</t>
  </si>
  <si>
    <t>D177</t>
  </si>
  <si>
    <t>Neoplasia lipomatosa benigna de outras localizações</t>
  </si>
  <si>
    <t>D179</t>
  </si>
  <si>
    <t>Neoplasia lipomatosa benigna de localização não especificada</t>
  </si>
  <si>
    <t>D180</t>
  </si>
  <si>
    <t>Hemangioma de qualquer localização</t>
  </si>
  <si>
    <t>D181</t>
  </si>
  <si>
    <t>Linfangioma de qualquer localização</t>
  </si>
  <si>
    <t>D190</t>
  </si>
  <si>
    <t>Neoplasia benigna do tecido mesotelial da pleura</t>
  </si>
  <si>
    <t>D191</t>
  </si>
  <si>
    <t>Neoplasia benigna do tecido mesotelial do peritônio</t>
  </si>
  <si>
    <t>D197</t>
  </si>
  <si>
    <t>Neoplasia benigna do tecido mesotelial de outras localizações</t>
  </si>
  <si>
    <t>D199</t>
  </si>
  <si>
    <t>Neoplasia benigna do tecido mesotelial, não especificado</t>
  </si>
  <si>
    <t>D200</t>
  </si>
  <si>
    <t>Neoplasia benigna do retroperitônio</t>
  </si>
  <si>
    <t>D201</t>
  </si>
  <si>
    <t>Neoplasia benigna do peritônio</t>
  </si>
  <si>
    <t>D210</t>
  </si>
  <si>
    <t>Neoplasia benigna do tecido conjuntivo e outros tecidos moles da cabeça, face e pescoço</t>
  </si>
  <si>
    <t>D211</t>
  </si>
  <si>
    <t>Neoplasia benigna do tecido conjuntivo e outros tecidos moles dos membros superiores, incluindo ombro</t>
  </si>
  <si>
    <t>D212</t>
  </si>
  <si>
    <t>Neoplasia benigna do tecido conjuntivo e outros tecidos moles dos membros inferiores, incluindo quadril</t>
  </si>
  <si>
    <t>D213</t>
  </si>
  <si>
    <t>Neoplasia benigna do tecido conjuntivo e outros tecidos moles do tórax</t>
  </si>
  <si>
    <t>D214</t>
  </si>
  <si>
    <t>Neoplasia benigna do tecido conjuntivo e outros tecidos moles do abdome</t>
  </si>
  <si>
    <t>D215</t>
  </si>
  <si>
    <t>Neoplasia benigna do tecido conjuntivo e outros tecidos moles da pelve</t>
  </si>
  <si>
    <t>D216</t>
  </si>
  <si>
    <t>Neoplasia benigna do tecido conjuntivo e outros tecidos moles do tronco, não especificado</t>
  </si>
  <si>
    <t>D219</t>
  </si>
  <si>
    <t>Neoplasia benigna do tecido conjuntivo e outros tecidos moles, sem outra especificação</t>
  </si>
  <si>
    <t>D220</t>
  </si>
  <si>
    <t>Nevo melanocítico do lábio</t>
  </si>
  <si>
    <t>D221</t>
  </si>
  <si>
    <t>Nevo melanocítico da pálpebra, incluindo o canto</t>
  </si>
  <si>
    <t>D222</t>
  </si>
  <si>
    <t>Nevo melanocítico da orelha e do conduto auditivo externo</t>
  </si>
  <si>
    <t>D223</t>
  </si>
  <si>
    <t>Nevo melanocítico de outras partes e de partes não especificadas da face</t>
  </si>
  <si>
    <t>D224</t>
  </si>
  <si>
    <t>Nevo melanocítico do couro cabeludo e do pescoço</t>
  </si>
  <si>
    <t>D225</t>
  </si>
  <si>
    <t>Nevo melanocítico do tronco</t>
  </si>
  <si>
    <t>D226</t>
  </si>
  <si>
    <t>Nevo melanocítico dos membros superiores, incluindo ombro</t>
  </si>
  <si>
    <t>D227</t>
  </si>
  <si>
    <t>Nevo melanocítico dos membros inferiores, incluindo quadril</t>
  </si>
  <si>
    <t>D229</t>
  </si>
  <si>
    <t>Nevo melanocítico, não especificado</t>
  </si>
  <si>
    <t>D230</t>
  </si>
  <si>
    <t>Neoplasia benigna da pele dos lábios</t>
  </si>
  <si>
    <t>D231</t>
  </si>
  <si>
    <t>Neoplasia benigna da pele da pálpebra, incluindo o canto</t>
  </si>
  <si>
    <t>D232</t>
  </si>
  <si>
    <t>Neoplasia benigna da pele da orelha e do conduto auditivo externo</t>
  </si>
  <si>
    <t>D233</t>
  </si>
  <si>
    <t>Neoplasia benigna da pele de outras partes e de partes não especificadas da face</t>
  </si>
  <si>
    <t>D234</t>
  </si>
  <si>
    <t>Neoplasia benigna da pele do couro cabeludo e do pescoço</t>
  </si>
  <si>
    <t>D235</t>
  </si>
  <si>
    <t>Neoplasia benigna da pele do tronco</t>
  </si>
  <si>
    <t>D236</t>
  </si>
  <si>
    <t>Neoplasia benigna da pele dos membros superiores, incluindo o ombro</t>
  </si>
  <si>
    <t>D237</t>
  </si>
  <si>
    <t>Neoplasia benigna da pele dos membros inferiores, incluindo o quadril</t>
  </si>
  <si>
    <t>D239</t>
  </si>
  <si>
    <t>Neoplasia benigna da pele, não especificada</t>
  </si>
  <si>
    <t>D24X</t>
  </si>
  <si>
    <t>D250</t>
  </si>
  <si>
    <t>Leiomioma submucoso do útero</t>
  </si>
  <si>
    <t>D251</t>
  </si>
  <si>
    <t>Leiomioma intramural do útero</t>
  </si>
  <si>
    <t>D252</t>
  </si>
  <si>
    <t>Leiomioma subseroso do útero</t>
  </si>
  <si>
    <t>D259</t>
  </si>
  <si>
    <t>Leiomioma do útero, não especificado</t>
  </si>
  <si>
    <t>D260</t>
  </si>
  <si>
    <t>Neoplasia benigna do colo do útero</t>
  </si>
  <si>
    <t>D261</t>
  </si>
  <si>
    <t>Neoplasia benigna do corpo do útero</t>
  </si>
  <si>
    <t>D267</t>
  </si>
  <si>
    <t>Neoplasia benigna de outras partes do útero</t>
  </si>
  <si>
    <t>D269</t>
  </si>
  <si>
    <t>Neoplasia benigna do útero, não especificado</t>
  </si>
  <si>
    <t>D27X</t>
  </si>
  <si>
    <t>D280</t>
  </si>
  <si>
    <t>Neoplasia benigna da vulva</t>
  </si>
  <si>
    <t>D281</t>
  </si>
  <si>
    <t>Neoplasia benigna da vagina</t>
  </si>
  <si>
    <t>D282</t>
  </si>
  <si>
    <t>Neoplasia benigna das trompas e ligamentos uterinos</t>
  </si>
  <si>
    <t>D287</t>
  </si>
  <si>
    <t>Neoplasia benigna de outros órgãos genitais femininos especificados</t>
  </si>
  <si>
    <t>D289</t>
  </si>
  <si>
    <t>Neoplasia benigna de órgão genital feminino, não especificado</t>
  </si>
  <si>
    <t>D290</t>
  </si>
  <si>
    <t>Neoplasia benigna do pênis</t>
  </si>
  <si>
    <t>D291</t>
  </si>
  <si>
    <t>Neoplasia benigna da próstata</t>
  </si>
  <si>
    <t>D292</t>
  </si>
  <si>
    <t>Neoplasia benigna dos testículos</t>
  </si>
  <si>
    <t>D293</t>
  </si>
  <si>
    <t>Neoplasia benigna do epidídimo</t>
  </si>
  <si>
    <t>D294</t>
  </si>
  <si>
    <t>Neoplasia benigna do escroto</t>
  </si>
  <si>
    <t>D297</t>
  </si>
  <si>
    <t>Neoplasia benigna de outros órgãos genitais masculinos</t>
  </si>
  <si>
    <t>D299</t>
  </si>
  <si>
    <t>Neoplasia benigna de órgão genital masculino, não especificado</t>
  </si>
  <si>
    <t>D300</t>
  </si>
  <si>
    <t>Neoplasia benigna do rim</t>
  </si>
  <si>
    <t>D301</t>
  </si>
  <si>
    <t>Neoplasia benigna da pelve renal</t>
  </si>
  <si>
    <t>D302</t>
  </si>
  <si>
    <t>Neoplasia benigna do ureter</t>
  </si>
  <si>
    <t>D303</t>
  </si>
  <si>
    <t>Neoplasia benigna da bexiga</t>
  </si>
  <si>
    <t>D304</t>
  </si>
  <si>
    <t>Neoplasia benigna da uretra</t>
  </si>
  <si>
    <t>D307</t>
  </si>
  <si>
    <t>Neoplasia benigna de outros órgãos urinários</t>
  </si>
  <si>
    <t>D309</t>
  </si>
  <si>
    <t>Neoplasia benigna de órgão urinário, não especificado</t>
  </si>
  <si>
    <t>D310</t>
  </si>
  <si>
    <t>Neoplasia benigna da conjuntiva</t>
  </si>
  <si>
    <t>D311</t>
  </si>
  <si>
    <t>Neoplasia benigna da córnea</t>
  </si>
  <si>
    <t>D312</t>
  </si>
  <si>
    <t>Neoplasia benigna da retina</t>
  </si>
  <si>
    <t>D313</t>
  </si>
  <si>
    <t>Neoplasia benigna da coróide</t>
  </si>
  <si>
    <t>D314</t>
  </si>
  <si>
    <t>Neoplasia benigna do corpo ciliar</t>
  </si>
  <si>
    <t>D315</t>
  </si>
  <si>
    <t>Neoplasia benigna das glândulas e dos canais lacrimais</t>
  </si>
  <si>
    <t>D316</t>
  </si>
  <si>
    <t>Neoplasia benigna da órbita, não especificada</t>
  </si>
  <si>
    <t>D319</t>
  </si>
  <si>
    <t>Neoplasia benigna do olho, não especificado</t>
  </si>
  <si>
    <t>D320</t>
  </si>
  <si>
    <t>Neoplasia benigna das meninges cerebrais</t>
  </si>
  <si>
    <t>D321</t>
  </si>
  <si>
    <t>Neoplasia benigna das meninges espinhais</t>
  </si>
  <si>
    <t>D329</t>
  </si>
  <si>
    <t>Neoplasia benigna das meninges, não especificada</t>
  </si>
  <si>
    <t>D330</t>
  </si>
  <si>
    <t>Neoplasia benigna do encéfalo, supratentorial</t>
  </si>
  <si>
    <t>D331</t>
  </si>
  <si>
    <t>Neoplasia benigna do encéfalo, infratentorial</t>
  </si>
  <si>
    <t>D332</t>
  </si>
  <si>
    <t>Neoplasia benigna do encéfalo, não especificado</t>
  </si>
  <si>
    <t>D333</t>
  </si>
  <si>
    <t>Neoplasia benigna dos nervos cranianos</t>
  </si>
  <si>
    <t>D334</t>
  </si>
  <si>
    <t>Neoplasia benigna da medula espinhal</t>
  </si>
  <si>
    <t>D337</t>
  </si>
  <si>
    <t>Neoplasia benigna de outras partes especificadas do sistema nervoso central</t>
  </si>
  <si>
    <t>D339</t>
  </si>
  <si>
    <t>Neoplasia benigna do sistema nervoso central, não especificado</t>
  </si>
  <si>
    <t>D34X</t>
  </si>
  <si>
    <t>D350</t>
  </si>
  <si>
    <t>Neoplasia benigna da glândula supra-renal (adrenal)</t>
  </si>
  <si>
    <t>D351</t>
  </si>
  <si>
    <t>Neoplasia benigna da glândula paratireóide</t>
  </si>
  <si>
    <t>D352</t>
  </si>
  <si>
    <t>Neoplasia benigna da glândula hipófise (pituitária)</t>
  </si>
  <si>
    <t>D353</t>
  </si>
  <si>
    <t>Neoplasia benigna do conduto craniofaríngeo</t>
  </si>
  <si>
    <t>D354</t>
  </si>
  <si>
    <t>Neoplasia benigna da glândula pineal</t>
  </si>
  <si>
    <t>D355</t>
  </si>
  <si>
    <t>Neoplasia benigna do corpo carotídeo</t>
  </si>
  <si>
    <t>D356</t>
  </si>
  <si>
    <t>Neoplasia benigna dos corpos aórticos e outros paragânglios</t>
  </si>
  <si>
    <t>D357</t>
  </si>
  <si>
    <t>Neoplasia benigna de outras glândulas endócrinas especificadas</t>
  </si>
  <si>
    <t>D358</t>
  </si>
  <si>
    <t>Neoplasia benigna com comprometimento pluriglandular</t>
  </si>
  <si>
    <t>D359</t>
  </si>
  <si>
    <t>Neoplasia benigna de glândula endócrina, não especificada</t>
  </si>
  <si>
    <t>D360</t>
  </si>
  <si>
    <t>Neoplasia benigna dos gânglios linfáticos (linfonodos)</t>
  </si>
  <si>
    <t>D361</t>
  </si>
  <si>
    <t>Neoplasia benigna dos nervos periféricos e sistema nervoso autônomo</t>
  </si>
  <si>
    <t>D367</t>
  </si>
  <si>
    <t>Neoplasia benigna de outras localizações especificadas</t>
  </si>
  <si>
    <t>D369</t>
  </si>
  <si>
    <t>Neoplasia benigna de localização não especificada</t>
  </si>
  <si>
    <t>D370</t>
  </si>
  <si>
    <t>Neoplasia de comportamento incerto ou desconhecido do lábio, cavidade oral e faringe</t>
  </si>
  <si>
    <t>D371</t>
  </si>
  <si>
    <t>Neoplasia de comportamento incerto ou desconhecido do estômago</t>
  </si>
  <si>
    <t>D372</t>
  </si>
  <si>
    <t>Neoplasia de comportamento incerto ou desconhecido do intestino delgado</t>
  </si>
  <si>
    <t>D373</t>
  </si>
  <si>
    <t>Neoplasia de comportamento incerto ou desconhecido do apêndice</t>
  </si>
  <si>
    <t>D374</t>
  </si>
  <si>
    <t>Neoplasia de comportamento incerto ou desconhecido dos cólons</t>
  </si>
  <si>
    <t>D375</t>
  </si>
  <si>
    <t>Neoplasia de comportamento incerto ou desconhecido do reto</t>
  </si>
  <si>
    <t>D376</t>
  </si>
  <si>
    <t>Neoplasia de comportamento incerto ou desconhecido do fígado, vesícula biliar e vias biliares</t>
  </si>
  <si>
    <t>D377</t>
  </si>
  <si>
    <t>Neoplasia de comportamento incerto ou desconhecido de outros órgãos digestivos</t>
  </si>
  <si>
    <t>D379</t>
  </si>
  <si>
    <t>Neoplasia de comportamento incerto ou desconhecido de órgão digestivo, não especificado</t>
  </si>
  <si>
    <t>D380</t>
  </si>
  <si>
    <t>Neoplasia de comportamento incerto ou desconhecido da laringe</t>
  </si>
  <si>
    <t>D381</t>
  </si>
  <si>
    <t>Neoplasia de comportamento incerto ou desconhecido da traquéia, brônquios e pulmão</t>
  </si>
  <si>
    <t>D382</t>
  </si>
  <si>
    <t>Neoplasia de comportamento incerto ou desconhecido da pleura</t>
  </si>
  <si>
    <t>D383</t>
  </si>
  <si>
    <t>Neoplasia de comportamento incerto ou desconhecido do mediastino</t>
  </si>
  <si>
    <t>D384</t>
  </si>
  <si>
    <t>Neoplasia de comportamento incerto ou desconhecido do timo</t>
  </si>
  <si>
    <t>D385</t>
  </si>
  <si>
    <t>Neoplasia de comportamento incerto ou desconhecido de outros órgãos respiratórios</t>
  </si>
  <si>
    <t>D386</t>
  </si>
  <si>
    <t>Neoplasia de comportamento incerto ou desconhecido de órgão respiratório, não especificado</t>
  </si>
  <si>
    <t>D390</t>
  </si>
  <si>
    <t>Neoplasia de comportamento incerto ou desconhecido do útero</t>
  </si>
  <si>
    <t>D391</t>
  </si>
  <si>
    <t>Neoplasia de comportamento incerto ou desconhecido do ovário</t>
  </si>
  <si>
    <t>D392</t>
  </si>
  <si>
    <t>Neoplasia de comportamento incerto ou desconhecido da placenta</t>
  </si>
  <si>
    <t>D397</t>
  </si>
  <si>
    <t>Neoplasia de comportamento incerto ou desconhecido de outros órgãos genitais femininos</t>
  </si>
  <si>
    <t>D399</t>
  </si>
  <si>
    <t>Neoplasia de comportamento incerto ou desconhecido de órgão genital feminino, não especificado</t>
  </si>
  <si>
    <t>D400</t>
  </si>
  <si>
    <t>Neoplasia de comportamento incerto ou desconhecido da próstata</t>
  </si>
  <si>
    <t>D401</t>
  </si>
  <si>
    <t>Neoplasia de comportamento incerto ou desconhecido do testículo</t>
  </si>
  <si>
    <t>D407</t>
  </si>
  <si>
    <t>Neoplasia de comportamento incerto ou desconhecido de outros órgãos genitais masculinos</t>
  </si>
  <si>
    <t>D409</t>
  </si>
  <si>
    <t>Neoplasia de comportamento incerto ou desconhecido de órgão genital masculino, não especificado</t>
  </si>
  <si>
    <t>D410</t>
  </si>
  <si>
    <t>Neoplasia de comportamento incerto ou desconhecido do rim</t>
  </si>
  <si>
    <t>D411</t>
  </si>
  <si>
    <t>Neoplasia de comportamento incerto ou desconhecido da pelve renal</t>
  </si>
  <si>
    <t>D412</t>
  </si>
  <si>
    <t>Neoplasia de comportamento incerto ou desconhecido do ureter</t>
  </si>
  <si>
    <t>D413</t>
  </si>
  <si>
    <t>Neoplasia de comportamento incerto ou desconhecido da uretra</t>
  </si>
  <si>
    <t>D414</t>
  </si>
  <si>
    <t>Neoplasia de comportamento incerto ou desconhecido da bexiga</t>
  </si>
  <si>
    <t>D417</t>
  </si>
  <si>
    <t>Neoplasia de comportamento incerto ou desconhecido de outros órgãos urinários</t>
  </si>
  <si>
    <t>D419</t>
  </si>
  <si>
    <t>Neoplasia de comportamento incerto ou desconhecido de órgão urinário, não especificado</t>
  </si>
  <si>
    <t>D420</t>
  </si>
  <si>
    <t>Neoplasia de comportamento incerto ou desconhecido das meninges cerebrais</t>
  </si>
  <si>
    <t>D421</t>
  </si>
  <si>
    <t>Neoplasia de comportamento incerto ou desconhecido das meninges espinhais</t>
  </si>
  <si>
    <t>D429</t>
  </si>
  <si>
    <t>Neoplasia de comportamento incerto ou desconhecido de meninges não especificadas</t>
  </si>
  <si>
    <t>D430</t>
  </si>
  <si>
    <t>Neoplasia de comportamento incerto ou desconhecido do encéfalo, supratentorial</t>
  </si>
  <si>
    <t>D431</t>
  </si>
  <si>
    <t>Neoplasia de comportamento incerto ou desconhecido do encéfalo, infratentorial</t>
  </si>
  <si>
    <t>D432</t>
  </si>
  <si>
    <t>Neoplasia de comportamento incerto ou desconhecido do encéfalo, não especificado</t>
  </si>
  <si>
    <t>D433</t>
  </si>
  <si>
    <t>Neoplasia de comportamento incerto ou desconhecido dos nervos cranianos</t>
  </si>
  <si>
    <t>D434</t>
  </si>
  <si>
    <t>Neoplasia de comportamento incerto ou desconhecido da medula espinhal</t>
  </si>
  <si>
    <t>D437</t>
  </si>
  <si>
    <t>Neoplasia de comportamento incerto ou desconhecido de outras partes do sistema nervoso central</t>
  </si>
  <si>
    <t>D439</t>
  </si>
  <si>
    <t>Neoplasia de comportamento incerto ou desconhecido do sistema nervoso central, não especificado</t>
  </si>
  <si>
    <t>D440</t>
  </si>
  <si>
    <t>Neoplasia de comportamento incerto ou desconhecido da glândula tireóide</t>
  </si>
  <si>
    <t>D441</t>
  </si>
  <si>
    <t>Neoplasia de comportamento incerto ou desconhecido da glândula supra-renal (adrenal)</t>
  </si>
  <si>
    <t>D442</t>
  </si>
  <si>
    <t>Neoplasia de comportamento incerto ou desconhecido da glândula paratireóide</t>
  </si>
  <si>
    <t>D443</t>
  </si>
  <si>
    <t>Neoplasia de comportamento incerto ou desconhecido da glândula hipófise (pituitária)</t>
  </si>
  <si>
    <t>D444</t>
  </si>
  <si>
    <t>Neoplasia de comportamento incerto ou desconhecido do conduto craniofaríngeo</t>
  </si>
  <si>
    <t>D445</t>
  </si>
  <si>
    <t>Neoplasia de comportamento incerto ou desconhecido da glândula pineal</t>
  </si>
  <si>
    <t>D446</t>
  </si>
  <si>
    <t>Neoplasia de comportamento incerto ou desconhecido do corpo carotídeo</t>
  </si>
  <si>
    <t>D447</t>
  </si>
  <si>
    <t>Neoplasia de comportamento incerto ou desconhecido dos corpos aórticos e outros paragânglios</t>
  </si>
  <si>
    <t>D448</t>
  </si>
  <si>
    <t>Neoplasia de comportamento incerto ou desconhecido com comprometimento pluriglandular</t>
  </si>
  <si>
    <t>D449</t>
  </si>
  <si>
    <t>Neoplasia de comportamento incerto ou desconhecido de glândula endócrina, não especificada</t>
  </si>
  <si>
    <t>D45X</t>
  </si>
  <si>
    <t>D460</t>
  </si>
  <si>
    <t>Anemia refratária sem sideroblastos</t>
  </si>
  <si>
    <t>D461</t>
  </si>
  <si>
    <t>Anemia refratária com sideroblastos</t>
  </si>
  <si>
    <t>D462</t>
  </si>
  <si>
    <t>Anemia refratária com excesso de blastos</t>
  </si>
  <si>
    <t>D463</t>
  </si>
  <si>
    <t>Anemia refratária com excesso de blastos com transformação</t>
  </si>
  <si>
    <t>D464</t>
  </si>
  <si>
    <t>Anemia refratária, não especificada</t>
  </si>
  <si>
    <t>D467</t>
  </si>
  <si>
    <t>Outras síndromes mielodisplásicas</t>
  </si>
  <si>
    <t>D469</t>
  </si>
  <si>
    <t>Síndrome mielodisplásica, não especificada</t>
  </si>
  <si>
    <t>D470</t>
  </si>
  <si>
    <t>Tumores de comportamento incerto ou desconhecido de mastócitos e células histiocíticas</t>
  </si>
  <si>
    <t>D471</t>
  </si>
  <si>
    <t>Doença mieloproliferativa crônica</t>
  </si>
  <si>
    <t>D472</t>
  </si>
  <si>
    <t>Gamopatia monoclonal</t>
  </si>
  <si>
    <t>D473</t>
  </si>
  <si>
    <t>Trombocitemia essencial (hemorrágica)</t>
  </si>
  <si>
    <t>D477</t>
  </si>
  <si>
    <t>Outras neoplasias especificadas de comportamento incerto ou desconhecido dos tecidos linfático, hematopoético e tecidos relacionados</t>
  </si>
  <si>
    <t>D479</t>
  </si>
  <si>
    <t>Neoplasia de comportamento incerto ou desconhecido dos tecidos linfático, hematopoético e tecidos correlatos, não especificada</t>
  </si>
  <si>
    <t>D480</t>
  </si>
  <si>
    <t>Neoplasia de comportamento incerto ou desconhecido dos ossos e cartilagens articulares</t>
  </si>
  <si>
    <t>D481</t>
  </si>
  <si>
    <t>Neoplasia de comportamento incerto ou desconhecido do tecido conjuntivo e outros tecidos moles</t>
  </si>
  <si>
    <t>D482</t>
  </si>
  <si>
    <t>Neoplasia de comportamento incerto ou desconhecido dos nervos periféricos e do sistema nervoso periférico</t>
  </si>
  <si>
    <t>D483</t>
  </si>
  <si>
    <t>Neoplasia de comportamento incerto ou desconhecido do retroperitônio</t>
  </si>
  <si>
    <t>D484</t>
  </si>
  <si>
    <t>Neoplasia de comportamento incerto ou desconhecido do peritônio</t>
  </si>
  <si>
    <t>D485</t>
  </si>
  <si>
    <t>Neoplasia de comportamento incerto ou desconhecido da pele</t>
  </si>
  <si>
    <t>D486</t>
  </si>
  <si>
    <t>Neoplasia de comportamento incerto ou desconhecido da mama</t>
  </si>
  <si>
    <t>D487</t>
  </si>
  <si>
    <t>Neoplasia de comportamento incerto ou desconhecido de outras localizações especificadas</t>
  </si>
  <si>
    <t>D489</t>
  </si>
  <si>
    <t>Neoplasia de comportamento incerto ou desconhecido sem outra especificação</t>
  </si>
  <si>
    <t>D500</t>
  </si>
  <si>
    <t>Anemia por deficiência de ferro secundária à perda de sangue (crônica)</t>
  </si>
  <si>
    <t>D501</t>
  </si>
  <si>
    <t>Disfagia sideropênica</t>
  </si>
  <si>
    <t>D508</t>
  </si>
  <si>
    <t>Outras anemias por deficiência de ferro</t>
  </si>
  <si>
    <t>D509</t>
  </si>
  <si>
    <t>Anemia por deficiência de ferro não especificada</t>
  </si>
  <si>
    <t>D510</t>
  </si>
  <si>
    <t>Anemia por deficiência de vitamina B12 devida à deficiência de fator intrínseco</t>
  </si>
  <si>
    <t>D511</t>
  </si>
  <si>
    <t>Anemia por deficiência de vitamina B12 devida à má-absorção seletiva de vitamina B12 com proteinúria</t>
  </si>
  <si>
    <t>D512</t>
  </si>
  <si>
    <t>Deficiência de transcobalamina II</t>
  </si>
  <si>
    <t>D513</t>
  </si>
  <si>
    <t>Outras anemias por deficiência de vitamina B12 na dieta</t>
  </si>
  <si>
    <t>D518</t>
  </si>
  <si>
    <t>Outras anemias por deficiência de vitamina B12</t>
  </si>
  <si>
    <t>D519</t>
  </si>
  <si>
    <t>Anemia por deficiência de vitamina B12 não especificada</t>
  </si>
  <si>
    <t>D520</t>
  </si>
  <si>
    <t>Anemia por deficiência de folato na dieta</t>
  </si>
  <si>
    <t>D521</t>
  </si>
  <si>
    <t>Anemia por deficiência de folato induzida por drogas</t>
  </si>
  <si>
    <t>D528</t>
  </si>
  <si>
    <t>Outras anemias por deficiência de folato</t>
  </si>
  <si>
    <t>D529</t>
  </si>
  <si>
    <t>Anemia por deficiência de folato não especificada</t>
  </si>
  <si>
    <t>D530</t>
  </si>
  <si>
    <t>Anemia por deficiência de proteínas</t>
  </si>
  <si>
    <t>D531</t>
  </si>
  <si>
    <t>Outras anemias megaloblásticas não classificadas em outras partes</t>
  </si>
  <si>
    <t>D532</t>
  </si>
  <si>
    <t>Anemia escorbútica</t>
  </si>
  <si>
    <t>D538</t>
  </si>
  <si>
    <t>Outras anemias nutricionais especificadas</t>
  </si>
  <si>
    <t>D539</t>
  </si>
  <si>
    <t>Anemia nutricional não especificada</t>
  </si>
  <si>
    <t>D550</t>
  </si>
  <si>
    <t>Anemia devida à deficiência de glicose-6-fosfato-desidrogenase [G-6-PD]</t>
  </si>
  <si>
    <t>D551</t>
  </si>
  <si>
    <t>Anemia devida a outros transtornos do metabolismo do glutation</t>
  </si>
  <si>
    <t>D552</t>
  </si>
  <si>
    <t>Anemia devida a transtornos das enzimas glicolíticas</t>
  </si>
  <si>
    <t>D553</t>
  </si>
  <si>
    <t>Anemia devida a transtornos do metabolismo de nucleotídios</t>
  </si>
  <si>
    <t>D558</t>
  </si>
  <si>
    <t>Outras anemias devidas a transtornos enzimáticos</t>
  </si>
  <si>
    <t>D559</t>
  </si>
  <si>
    <t>Anemia devida a transtorno enzimático não especificada</t>
  </si>
  <si>
    <t>D560</t>
  </si>
  <si>
    <t>Talassemia alfa</t>
  </si>
  <si>
    <t>D561</t>
  </si>
  <si>
    <t>Talassemia beta</t>
  </si>
  <si>
    <t>D562</t>
  </si>
  <si>
    <t>Talassemia delta-beta</t>
  </si>
  <si>
    <t>D563</t>
  </si>
  <si>
    <t>Estigma talassêmico</t>
  </si>
  <si>
    <t>D564</t>
  </si>
  <si>
    <t>Persistência hereditária de hemoglobina fetal</t>
  </si>
  <si>
    <t>D568</t>
  </si>
  <si>
    <t>Outras talassemias</t>
  </si>
  <si>
    <t>D569</t>
  </si>
  <si>
    <t>Talassemia não especificada</t>
  </si>
  <si>
    <t>D570</t>
  </si>
  <si>
    <t>Anemia falciforme com crise</t>
  </si>
  <si>
    <t>D571</t>
  </si>
  <si>
    <t>Anemia falciforme sem crise</t>
  </si>
  <si>
    <t>D572</t>
  </si>
  <si>
    <t>Transtornos falciformes heterozigóticos duplos</t>
  </si>
  <si>
    <t>D573</t>
  </si>
  <si>
    <t>Estigma falciforme</t>
  </si>
  <si>
    <t>D578</t>
  </si>
  <si>
    <t>Outros transtornos falciformes</t>
  </si>
  <si>
    <t>D580</t>
  </si>
  <si>
    <t>Esferocitose hereditária</t>
  </si>
  <si>
    <t>D581</t>
  </si>
  <si>
    <t>Eliptocitose hereditária</t>
  </si>
  <si>
    <t>D582</t>
  </si>
  <si>
    <t>Outras hemoglobinopatias</t>
  </si>
  <si>
    <t>D588</t>
  </si>
  <si>
    <t>Outras anemias hemolíticas hereditárias especificadas</t>
  </si>
  <si>
    <t>D589</t>
  </si>
  <si>
    <t>Anemia hemolítica hereditária não especificada</t>
  </si>
  <si>
    <t>D590</t>
  </si>
  <si>
    <t>Anemia hemolítica auto-imune induzida por droga</t>
  </si>
  <si>
    <t>D591</t>
  </si>
  <si>
    <t>Outras anemias hemolíticas auto-imunes</t>
  </si>
  <si>
    <t>D592</t>
  </si>
  <si>
    <t>Anemia hemolítica não-auto-imune induzida por drogas</t>
  </si>
  <si>
    <t>D593</t>
  </si>
  <si>
    <t>Síndrome hemolítico-urêmica</t>
  </si>
  <si>
    <t>D594</t>
  </si>
  <si>
    <t>Outras anemias hemolíticas não-autoimunes</t>
  </si>
  <si>
    <t>D595</t>
  </si>
  <si>
    <t>Hemoglobinúria paroxística noturna [Marchiafava-Micheli]</t>
  </si>
  <si>
    <t>D596</t>
  </si>
  <si>
    <t>Hemoglobinúria devida à hemólise por outras causas externas</t>
  </si>
  <si>
    <t>D598</t>
  </si>
  <si>
    <t>Outras anemias hemolíticas adquiridas</t>
  </si>
  <si>
    <t>D599</t>
  </si>
  <si>
    <t>Anemia hemolítica adquirida não especificada</t>
  </si>
  <si>
    <t>D600</t>
  </si>
  <si>
    <t>Aplasia pura adquirida crônica da série vermelha</t>
  </si>
  <si>
    <t>D601</t>
  </si>
  <si>
    <t>Aplasia pura adquirida transitória da série vermelha</t>
  </si>
  <si>
    <t>D608</t>
  </si>
  <si>
    <t>Outras aplasias puras adquiridas da série vermelha</t>
  </si>
  <si>
    <t>D609</t>
  </si>
  <si>
    <t>Aplasia pura adquirida, não especificada, da série vermelha</t>
  </si>
  <si>
    <t>D610</t>
  </si>
  <si>
    <t>Anemia aplástica constitucional</t>
  </si>
  <si>
    <t>D611</t>
  </si>
  <si>
    <t>Anemia aplástica induzida por drogas</t>
  </si>
  <si>
    <t>D612</t>
  </si>
  <si>
    <t>Anemia aplástica devida a outros agentes externos</t>
  </si>
  <si>
    <t>D613</t>
  </si>
  <si>
    <t>Anemia aplástica idiopática</t>
  </si>
  <si>
    <t>D618</t>
  </si>
  <si>
    <t>Outras anemias aplásticas especificadas</t>
  </si>
  <si>
    <t>D619</t>
  </si>
  <si>
    <t>Anemia aplástica não especificada</t>
  </si>
  <si>
    <t>D62X</t>
  </si>
  <si>
    <t>D630</t>
  </si>
  <si>
    <t>Anemia em neoplasias</t>
  </si>
  <si>
    <t>D638</t>
  </si>
  <si>
    <t>Anemia em outras doenças classificadas em outra parte</t>
  </si>
  <si>
    <t>D640</t>
  </si>
  <si>
    <t>Anemia sideroblástica hereditária</t>
  </si>
  <si>
    <t>D641</t>
  </si>
  <si>
    <t>Anemia sideroblástica secundária a doença</t>
  </si>
  <si>
    <t>D642</t>
  </si>
  <si>
    <t>Anemia sideroblástica secundária ao uso de drogas e a toxinas</t>
  </si>
  <si>
    <t>D643</t>
  </si>
  <si>
    <t>Outras anemias sideroblásticas</t>
  </si>
  <si>
    <t>D644</t>
  </si>
  <si>
    <t>Anemia diseritropoética congênita</t>
  </si>
  <si>
    <t>D648</t>
  </si>
  <si>
    <t>Outras anemias especificadas</t>
  </si>
  <si>
    <t>D649</t>
  </si>
  <si>
    <t>Anemia não especificada</t>
  </si>
  <si>
    <t>D65X</t>
  </si>
  <si>
    <t>D66X</t>
  </si>
  <si>
    <t>D67X</t>
  </si>
  <si>
    <t>D680</t>
  </si>
  <si>
    <t>Doença de Von Willebrand</t>
  </si>
  <si>
    <t>D681</t>
  </si>
  <si>
    <t>Deficiência hereditária de fator XI</t>
  </si>
  <si>
    <t>D682</t>
  </si>
  <si>
    <t>Deficiência hereditária de outros fatores de coagulação</t>
  </si>
  <si>
    <t>D683</t>
  </si>
  <si>
    <t>Transtorno hemorrágico devido a anticoagulantes circulantes</t>
  </si>
  <si>
    <t>D684</t>
  </si>
  <si>
    <t>Deficiência adquirida de fator de coagulação</t>
  </si>
  <si>
    <t>D688</t>
  </si>
  <si>
    <t>Outros defeitos especificados da coagulação</t>
  </si>
  <si>
    <t>D689</t>
  </si>
  <si>
    <t>Defeito de coagulação não especificado</t>
  </si>
  <si>
    <t>D690</t>
  </si>
  <si>
    <t>Púrpura alérgica</t>
  </si>
  <si>
    <t>D691</t>
  </si>
  <si>
    <t>Defeitos qualitativos das plaquetas</t>
  </si>
  <si>
    <t>D692</t>
  </si>
  <si>
    <t>Outras púrpuras não-trombocitopênicas</t>
  </si>
  <si>
    <t>D693</t>
  </si>
  <si>
    <t>Púrpura trombocitopênica idiopática</t>
  </si>
  <si>
    <t>D694</t>
  </si>
  <si>
    <t>Outra trombocitopenia primária</t>
  </si>
  <si>
    <t>D695</t>
  </si>
  <si>
    <t>Trombocitopenia secundária</t>
  </si>
  <si>
    <t>D696</t>
  </si>
  <si>
    <t>Trombocitopenia não especificada</t>
  </si>
  <si>
    <t>D698</t>
  </si>
  <si>
    <t>Outras afecções hemorrágicas especificadas</t>
  </si>
  <si>
    <t>D699</t>
  </si>
  <si>
    <t>Afecção hemorrágica não especificada</t>
  </si>
  <si>
    <t>D70X</t>
  </si>
  <si>
    <t>D71X</t>
  </si>
  <si>
    <t>D720</t>
  </si>
  <si>
    <t>Anomalias genéticas dos leucócitos</t>
  </si>
  <si>
    <t>D721</t>
  </si>
  <si>
    <t>Eosinofilia</t>
  </si>
  <si>
    <t>D728</t>
  </si>
  <si>
    <t>Outros transtornos especificados dos glóbulos brancos</t>
  </si>
  <si>
    <t>D729</t>
  </si>
  <si>
    <t>Transtornos não especificados dos glóbulos brancos</t>
  </si>
  <si>
    <t>D730</t>
  </si>
  <si>
    <t>Hipoesplenismo</t>
  </si>
  <si>
    <t>D731</t>
  </si>
  <si>
    <t>Hiperesplenismo</t>
  </si>
  <si>
    <t>D732</t>
  </si>
  <si>
    <t>Esplenomegalia congestiva crônica</t>
  </si>
  <si>
    <t>D733</t>
  </si>
  <si>
    <t>Abscesso do baço</t>
  </si>
  <si>
    <t>D734</t>
  </si>
  <si>
    <t>Cisto do baço</t>
  </si>
  <si>
    <t>D735</t>
  </si>
  <si>
    <t>Infarto do baço</t>
  </si>
  <si>
    <t>D738</t>
  </si>
  <si>
    <t>Outras doenças do baço</t>
  </si>
  <si>
    <t>D739</t>
  </si>
  <si>
    <t>Doença não especificada do baço</t>
  </si>
  <si>
    <t>D740</t>
  </si>
  <si>
    <t>Metemoglobinemia congênita</t>
  </si>
  <si>
    <t>D748</t>
  </si>
  <si>
    <t>Outras metemoglobinemias</t>
  </si>
  <si>
    <t>D749</t>
  </si>
  <si>
    <t>Metemoglobinemia não especificada</t>
  </si>
  <si>
    <t>D750</t>
  </si>
  <si>
    <t>Eritrocitose familiar</t>
  </si>
  <si>
    <t>D751</t>
  </si>
  <si>
    <t>Policitemia secundária</t>
  </si>
  <si>
    <t>D752</t>
  </si>
  <si>
    <t>Trombocitose essencial</t>
  </si>
  <si>
    <t>D758</t>
  </si>
  <si>
    <t>Outras doenças especificadas do sangue e dos órgãos hematopoéticos</t>
  </si>
  <si>
    <t>D759</t>
  </si>
  <si>
    <t>Doença não especificada do sangue e dos órgãos hematopoéticos</t>
  </si>
  <si>
    <t>D760</t>
  </si>
  <si>
    <t>Histiocitose das células de Langerhans não classificadas em outra parte</t>
  </si>
  <si>
    <t>D761</t>
  </si>
  <si>
    <t>Linfohistiocitose hemofagocítica</t>
  </si>
  <si>
    <t>D762</t>
  </si>
  <si>
    <t>Síndrome hematofagocítica associada à infecção</t>
  </si>
  <si>
    <t>D763</t>
  </si>
  <si>
    <t>Outras síndromes histiocíticas</t>
  </si>
  <si>
    <t>D77X</t>
  </si>
  <si>
    <t>D800</t>
  </si>
  <si>
    <t>Hipogamaglobulinemia hereditária</t>
  </si>
  <si>
    <t>D801</t>
  </si>
  <si>
    <t>Hipogamaglobulinemia não familiar</t>
  </si>
  <si>
    <t>D802</t>
  </si>
  <si>
    <t>Deficiência seletiva de imunoglobulina A [IgA]</t>
  </si>
  <si>
    <t>D803</t>
  </si>
  <si>
    <t>Deficiência seletiva de subclasses de imunoglobulina G [IgG]</t>
  </si>
  <si>
    <t>D804</t>
  </si>
  <si>
    <t>Deficiência seletiva de imunoglobulina M [IgM]</t>
  </si>
  <si>
    <t>D805</t>
  </si>
  <si>
    <t>Imunodeficiência com aumento de imunoglobulina M [IgM]</t>
  </si>
  <si>
    <t>D806</t>
  </si>
  <si>
    <t>Deficiência de anticorpos com imunoglobulinas próximas do normal ou com hiperimunoglobulinemia</t>
  </si>
  <si>
    <t>D807</t>
  </si>
  <si>
    <t>Hipogamaglobulinemia transitória da infância</t>
  </si>
  <si>
    <t>D808</t>
  </si>
  <si>
    <t>Outras imunodeficiências com predominância de defeitos de anticorpos</t>
  </si>
  <si>
    <t>D809</t>
  </si>
  <si>
    <t>Imunodeficiência não especificada com predominância de defeitos de anticorpos</t>
  </si>
  <si>
    <t>D810</t>
  </si>
  <si>
    <t>Imunodeficiência combinada grave [SCID] com disgenesia reticular</t>
  </si>
  <si>
    <t>D811</t>
  </si>
  <si>
    <t>Imunodeficiência combinada grave [SCID] com números baixos de células T e B</t>
  </si>
  <si>
    <t>D812</t>
  </si>
  <si>
    <t>Imunodeficiência combinada grave [SCID] com números baixos ou normais de células B</t>
  </si>
  <si>
    <t>D813</t>
  </si>
  <si>
    <t>Deficiência de adenosina-deaminase [ADA]</t>
  </si>
  <si>
    <t>D814</t>
  </si>
  <si>
    <t>Síndrome de Nezelof</t>
  </si>
  <si>
    <t>D815</t>
  </si>
  <si>
    <t>Deficiência de purina-nucleosídeo fosforilase [PNP]</t>
  </si>
  <si>
    <t>D816</t>
  </si>
  <si>
    <t>Deficiência major classe I do complexo de histocompatibilidade</t>
  </si>
  <si>
    <t>D817</t>
  </si>
  <si>
    <t>Deficiência major classe II do complexo de histocompatibilidade</t>
  </si>
  <si>
    <t>D818</t>
  </si>
  <si>
    <t>Outras deficiências imunitárias combinadas</t>
  </si>
  <si>
    <t>D819</t>
  </si>
  <si>
    <t>Deficiências imunitárias combinadas não especificadas</t>
  </si>
  <si>
    <t>D820</t>
  </si>
  <si>
    <t>Síndrome de Wiskott-Aldrich</t>
  </si>
  <si>
    <t>D821</t>
  </si>
  <si>
    <t>Síndrome de Di George</t>
  </si>
  <si>
    <t>D822</t>
  </si>
  <si>
    <t>Imunodeficiência com encurtamento de membros</t>
  </si>
  <si>
    <t>D823</t>
  </si>
  <si>
    <t>Imunodeficiência que se segue à resposta hereditária defeituosa ao vírus de Epstein-Barr (EB)</t>
  </si>
  <si>
    <t>D824</t>
  </si>
  <si>
    <t>Síndrome da hiperimunoglobulina E [IgE]</t>
  </si>
  <si>
    <t>D828</t>
  </si>
  <si>
    <t>Imunodeficiências associadas com outros defeitos "major" especificados</t>
  </si>
  <si>
    <t>D829</t>
  </si>
  <si>
    <t>Imunodeficiência associada com defeitos "major" não especificados</t>
  </si>
  <si>
    <t>D830</t>
  </si>
  <si>
    <t>Imunodeficiência comum variável com predominância de anormalidades do número e da função das células B</t>
  </si>
  <si>
    <t>D831</t>
  </si>
  <si>
    <t>Imunodeficiência comum variável com predominância de transtornos imunorregulatórios de células T</t>
  </si>
  <si>
    <t>D832</t>
  </si>
  <si>
    <t>Imunodeficiência comum variável com auto-anticorpos às células B ou T</t>
  </si>
  <si>
    <t>D838</t>
  </si>
  <si>
    <t>Outras imunodeficiências comuns variáveis</t>
  </si>
  <si>
    <t>D839</t>
  </si>
  <si>
    <t>Imunodeficiência comum variável não especificada</t>
  </si>
  <si>
    <t>D840</t>
  </si>
  <si>
    <t>Defeito do antígeno-1 da função de linfócito [LFA-1]</t>
  </si>
  <si>
    <t>D841</t>
  </si>
  <si>
    <t>Defeitos no sistema complemento</t>
  </si>
  <si>
    <t>D848</t>
  </si>
  <si>
    <t>Outras imunodeficiências especificadas</t>
  </si>
  <si>
    <t>D849</t>
  </si>
  <si>
    <t>Imunodeficiência não especificada</t>
  </si>
  <si>
    <t>D860</t>
  </si>
  <si>
    <t>Sarcoidose do pulmão</t>
  </si>
  <si>
    <t>D861</t>
  </si>
  <si>
    <t>Sarcoidose dos gânglios linfáticos</t>
  </si>
  <si>
    <t>D862</t>
  </si>
  <si>
    <t>Sarcoidose do pulmão com sarcoidose dos gânglios linfáticos</t>
  </si>
  <si>
    <t>D863</t>
  </si>
  <si>
    <t>Sarcoidose da pele</t>
  </si>
  <si>
    <t>D868</t>
  </si>
  <si>
    <t>Sarcoidose de outros locais especificados e locais combinados</t>
  </si>
  <si>
    <t>D869</t>
  </si>
  <si>
    <t>Sarcoidose não especificada</t>
  </si>
  <si>
    <t>D890</t>
  </si>
  <si>
    <t>Hipergamaglobulinemia policlonal</t>
  </si>
  <si>
    <t>D891</t>
  </si>
  <si>
    <t>Crioglobulinemia</t>
  </si>
  <si>
    <t>D892</t>
  </si>
  <si>
    <t>Hipergamaglobulinemia não especificada</t>
  </si>
  <si>
    <t>D898</t>
  </si>
  <si>
    <t>Outros transtornos especificados que comprometem o mecanismo imunitário não classificados em outra parte</t>
  </si>
  <si>
    <t>D899</t>
  </si>
  <si>
    <t>Transtornos não especificados que comprometem o mecanismo imunitário</t>
  </si>
  <si>
    <t>E000</t>
  </si>
  <si>
    <t>Síndrome da deficiência congênita de iodo do tipo neurológico</t>
  </si>
  <si>
    <t>E001</t>
  </si>
  <si>
    <t>Síndrome da deficiência congênita de iodo do tipo mixedematoso</t>
  </si>
  <si>
    <t>E002</t>
  </si>
  <si>
    <t>Síndrome da deficiência congênita de iodo do tipo misto</t>
  </si>
  <si>
    <t>E009</t>
  </si>
  <si>
    <t>Síndrome da deficiência congênita de iodo, não especificada</t>
  </si>
  <si>
    <t>E010</t>
  </si>
  <si>
    <t>Bócio (endêmico) difuso por deficiência de iodo</t>
  </si>
  <si>
    <t>E011</t>
  </si>
  <si>
    <t>Bócio (endêmico) multinodular por deficiência de iodo</t>
  </si>
  <si>
    <t>E012</t>
  </si>
  <si>
    <t>Bócio (endêmico) não especificado, por deficiência de iodo</t>
  </si>
  <si>
    <t>E018</t>
  </si>
  <si>
    <t>Outros transtornos tireoidianos e afecções associadas, relacionados com a deficiência de iodo</t>
  </si>
  <si>
    <t>E02X</t>
  </si>
  <si>
    <t>E030</t>
  </si>
  <si>
    <t>Hipotireoidismo congênito com bócio difuso</t>
  </si>
  <si>
    <t>E031</t>
  </si>
  <si>
    <t>Hipotireoidismo congênito sem bócio</t>
  </si>
  <si>
    <t>E032</t>
  </si>
  <si>
    <t>Hipotireoidismo devido a medicamentos e outras substâncias exógenas</t>
  </si>
  <si>
    <t>E033</t>
  </si>
  <si>
    <t>Hipotireoidismo pós-infeccioso</t>
  </si>
  <si>
    <t>E034</t>
  </si>
  <si>
    <t>Atrofia (adquirida) da tireóide</t>
  </si>
  <si>
    <t>E035</t>
  </si>
  <si>
    <t>Coma mixedematoso</t>
  </si>
  <si>
    <t>E038</t>
  </si>
  <si>
    <t>Outros hipotireoidismos especificados</t>
  </si>
  <si>
    <t>E039</t>
  </si>
  <si>
    <t>Hipotireoidismo não especificado</t>
  </si>
  <si>
    <t>E040</t>
  </si>
  <si>
    <t>Bócio não-tóxico difuso</t>
  </si>
  <si>
    <t>E041</t>
  </si>
  <si>
    <t>Bócio não-tóxico uninodular</t>
  </si>
  <si>
    <t>E042</t>
  </si>
  <si>
    <t>Bócio não-tóxico multinodular</t>
  </si>
  <si>
    <t>E048</t>
  </si>
  <si>
    <t>Outro bócio não-tóxico especificado</t>
  </si>
  <si>
    <t>E049</t>
  </si>
  <si>
    <t>Bócio não-tóxico, não especificado</t>
  </si>
  <si>
    <t>E050</t>
  </si>
  <si>
    <t>Tireotoxicose com bócio difuso</t>
  </si>
  <si>
    <t>E051</t>
  </si>
  <si>
    <t>Tireotoxicose com bócio tóxico uninodular</t>
  </si>
  <si>
    <t>E052</t>
  </si>
  <si>
    <t>Tireotoxicose com bócio tóxico multinodular</t>
  </si>
  <si>
    <t>E053</t>
  </si>
  <si>
    <t>Tireotoxicose causada por tecido tireoidiano ectópico</t>
  </si>
  <si>
    <t>E054</t>
  </si>
  <si>
    <t>Tireotoxicose factícia</t>
  </si>
  <si>
    <t>E055</t>
  </si>
  <si>
    <t>Crise ou "tempestade" tireotóxica</t>
  </si>
  <si>
    <t>E058</t>
  </si>
  <si>
    <t>Outras tireotoxicoses</t>
  </si>
  <si>
    <t>E059</t>
  </si>
  <si>
    <t>Tireotoxicose não especificada</t>
  </si>
  <si>
    <t>E060</t>
  </si>
  <si>
    <t>Tireoidite aguda</t>
  </si>
  <si>
    <t>E061</t>
  </si>
  <si>
    <t>Tireoidite subaguda</t>
  </si>
  <si>
    <t>E062</t>
  </si>
  <si>
    <t>Tireoidite crônica com tireotoxicose transitória</t>
  </si>
  <si>
    <t>E063</t>
  </si>
  <si>
    <t>Tireoidite auto-imune</t>
  </si>
  <si>
    <t>E064</t>
  </si>
  <si>
    <t>Tireoidite induzida por droga</t>
  </si>
  <si>
    <t>E065</t>
  </si>
  <si>
    <t>Outras tireoidites crônicas</t>
  </si>
  <si>
    <t>E069</t>
  </si>
  <si>
    <t>Tireoidite não especificada</t>
  </si>
  <si>
    <t>E070</t>
  </si>
  <si>
    <t>Hipersecreção de calcitonina</t>
  </si>
  <si>
    <t>E071</t>
  </si>
  <si>
    <t>Bócio disormonogênico</t>
  </si>
  <si>
    <t>E078</t>
  </si>
  <si>
    <t>Outros transtornos especificados da tireóide</t>
  </si>
  <si>
    <t>E079</t>
  </si>
  <si>
    <t>Transtorno não especificado da tireóide</t>
  </si>
  <si>
    <t>E100</t>
  </si>
  <si>
    <t>Diabetes mellitus insulino-dependente - com coma</t>
  </si>
  <si>
    <t>E101</t>
  </si>
  <si>
    <t>Diabetes mellitus insulino-dependente - com cetoacidose</t>
  </si>
  <si>
    <t>E102</t>
  </si>
  <si>
    <t>Diabetes mellitus insulino-dependente - com complicações renais</t>
  </si>
  <si>
    <t>E103</t>
  </si>
  <si>
    <t>Diabetes mellitus insulino-dependente - com complicações oftálmicas</t>
  </si>
  <si>
    <t>E104</t>
  </si>
  <si>
    <t>Diabetes mellitus insulino-dependente - com complicações neurológicas</t>
  </si>
  <si>
    <t>E105</t>
  </si>
  <si>
    <t>Diabetes mellitus insulino-dependente - com complicações circulatórias periféricas</t>
  </si>
  <si>
    <t>E106</t>
  </si>
  <si>
    <t>Diabetes mellitus insulino-dependente - com outras complicações especificadas</t>
  </si>
  <si>
    <t>E107</t>
  </si>
  <si>
    <t>Diabetes mellitus insulino-dependente - com complicações múltiplas</t>
  </si>
  <si>
    <t>E108</t>
  </si>
  <si>
    <t>Diabetes mellitus insulino-dependente - com complicações não especificadas</t>
  </si>
  <si>
    <t>E109</t>
  </si>
  <si>
    <t>Diabetes mellitus insulino-dependente - sem complicações</t>
  </si>
  <si>
    <t>E110</t>
  </si>
  <si>
    <t>Diabetes mellitus não-insulino-dependente - com coma</t>
  </si>
  <si>
    <t>E111</t>
  </si>
  <si>
    <t>Diabetes mellitus não-insulino-dependente - com cetoacidose</t>
  </si>
  <si>
    <t>E112</t>
  </si>
  <si>
    <t>Diabetes mellitus não-insulino-dependente - com complicações renais</t>
  </si>
  <si>
    <t>E113</t>
  </si>
  <si>
    <t>Diabetes mellitus não-insulino-dependente - com complicações oftálmicas</t>
  </si>
  <si>
    <t>E114</t>
  </si>
  <si>
    <t>Diabetes mellitus não-insulino-dependente - com complicações neurológicas</t>
  </si>
  <si>
    <t>E115</t>
  </si>
  <si>
    <t>Diabetes mellitus não-insulino-dependente - com complicações circulatórias periféricas</t>
  </si>
  <si>
    <t>E116</t>
  </si>
  <si>
    <t>Diabetes mellitus não-insulino-dependente - com outras complicações especificadas</t>
  </si>
  <si>
    <t>E117</t>
  </si>
  <si>
    <t>Diabetes mellitus não-insulino-dependente - com complicações múltiplas</t>
  </si>
  <si>
    <t>E118</t>
  </si>
  <si>
    <t>Diabetes mellitus não-insulino-dependente - com complicações não especificadas</t>
  </si>
  <si>
    <t>E119</t>
  </si>
  <si>
    <t>Diabetes mellitus não-insulino-dependente - sem complicações</t>
  </si>
  <si>
    <t>E120</t>
  </si>
  <si>
    <t>Diabetes mellitus relacionado com a desnutrição - com coma</t>
  </si>
  <si>
    <t>E121</t>
  </si>
  <si>
    <t>Diabetes mellitus relacionado com a desnutrição - com cetoacidose</t>
  </si>
  <si>
    <t>E122</t>
  </si>
  <si>
    <t>Diabetes mellitus relacionado com a desnutrição - com complicações renais</t>
  </si>
  <si>
    <t>E123</t>
  </si>
  <si>
    <t>Diabetes mellitus relacionado com a desnutrição - com complicações oftálmicas</t>
  </si>
  <si>
    <t>E124</t>
  </si>
  <si>
    <t>Diabetes mellitus relacionado com a desnutrição - com complicações neurológicas</t>
  </si>
  <si>
    <t>E125</t>
  </si>
  <si>
    <t>Diabetes mellitus relacionado com a desnutrição - com complicações circulatórias periféricas</t>
  </si>
  <si>
    <t>E126</t>
  </si>
  <si>
    <t>Diabetes mellitus relacionado com a desnutrição - com outras complicações especificadas</t>
  </si>
  <si>
    <t>E127</t>
  </si>
  <si>
    <t>Diabetes mellitus relacionado com a desnutrição - com complicações múltiplas</t>
  </si>
  <si>
    <t>E128</t>
  </si>
  <si>
    <t>Diabetes mellitus relacionado com a desnutrição - com complicações não especificadas</t>
  </si>
  <si>
    <t>E129</t>
  </si>
  <si>
    <t>Diabetes mellitus relacionado com a desnutrição - sem complicações</t>
  </si>
  <si>
    <t>E130</t>
  </si>
  <si>
    <t>Outros tipos especificados de diabetes mellitus - com coma</t>
  </si>
  <si>
    <t>E131</t>
  </si>
  <si>
    <t>Outros tipos especificados de diabetes mellitus - com cetoacidose</t>
  </si>
  <si>
    <t>E132</t>
  </si>
  <si>
    <t>Outros tipos especificados de diabetes mellitus - com complicações renais</t>
  </si>
  <si>
    <t>E133</t>
  </si>
  <si>
    <t>Outros tipos especificados de diabetes mellitus - com complicações oftálmicas</t>
  </si>
  <si>
    <t>E134</t>
  </si>
  <si>
    <t>Outros tipos especificados de diabetes mellitus - com complicações neurológicas</t>
  </si>
  <si>
    <t>E135</t>
  </si>
  <si>
    <t>Outros tipos especificados de diabetes mellitus - com complicações circulatórias periféricas</t>
  </si>
  <si>
    <t>E136</t>
  </si>
  <si>
    <t>Outros tipos especificados de diabetes mellitus - com outras complicações especificadas</t>
  </si>
  <si>
    <t>E137</t>
  </si>
  <si>
    <t>Outros tipos especificados de diabetes mellitus - com complicações múltiplas</t>
  </si>
  <si>
    <t>E138</t>
  </si>
  <si>
    <t>Outros tipos especificados de diabetes mellitus - com complicações não especificadas</t>
  </si>
  <si>
    <t>E139</t>
  </si>
  <si>
    <t>Outros tipos especificados de diabetes mellitus - sem complicações</t>
  </si>
  <si>
    <t>E140</t>
  </si>
  <si>
    <t>Diabetes mellitus não especificado - com coma</t>
  </si>
  <si>
    <t>E141</t>
  </si>
  <si>
    <t>Diabetes mellitus não especificado - com cetoacidose</t>
  </si>
  <si>
    <t>E142</t>
  </si>
  <si>
    <t>Diabetes mellitus não especificado - com complicações renais</t>
  </si>
  <si>
    <t>E143</t>
  </si>
  <si>
    <t>Diabetes mellitus não especificado - com complicações oftálmicas</t>
  </si>
  <si>
    <t>E144</t>
  </si>
  <si>
    <t>Diabetes mellitus não especificado - com complicações neurológicas</t>
  </si>
  <si>
    <t>E145</t>
  </si>
  <si>
    <t>Diabetes mellitus não especificado - com complicações circulatórias periféricas</t>
  </si>
  <si>
    <t>E146</t>
  </si>
  <si>
    <t>Diabetes mellitus não especificado - com outras complicações especificadas</t>
  </si>
  <si>
    <t>E147</t>
  </si>
  <si>
    <t>Diabetes mellitus não especificado - com complicações múltiplas</t>
  </si>
  <si>
    <t>E148</t>
  </si>
  <si>
    <t>Diabetes mellitus não especificado - com complicações não especificadas</t>
  </si>
  <si>
    <t>E149</t>
  </si>
  <si>
    <t>Diabetes mellitus não especificado - sem complicações</t>
  </si>
  <si>
    <t>E15X</t>
  </si>
  <si>
    <t>E160</t>
  </si>
  <si>
    <t>Hipoglicemia induzida por droga sem coma</t>
  </si>
  <si>
    <t>E161</t>
  </si>
  <si>
    <t>Outra hipoglicemia</t>
  </si>
  <si>
    <t>E162</t>
  </si>
  <si>
    <t>Hipoglicemia não especificada</t>
  </si>
  <si>
    <t>E163</t>
  </si>
  <si>
    <t>Aumento da secreção de glucagon</t>
  </si>
  <si>
    <t>E164</t>
  </si>
  <si>
    <t>Secreção anormal de gastrina</t>
  </si>
  <si>
    <t>E168</t>
  </si>
  <si>
    <t>Outros transtornos especificados da secreção pancreática interna</t>
  </si>
  <si>
    <t>E169</t>
  </si>
  <si>
    <t>Transtorno não especificado da secreção pancreática interna</t>
  </si>
  <si>
    <t>E200</t>
  </si>
  <si>
    <t>Hipoparatireoidismo idiopático</t>
  </si>
  <si>
    <t>E201</t>
  </si>
  <si>
    <t>Pseudohipoparatireoidismo</t>
  </si>
  <si>
    <t>E208</t>
  </si>
  <si>
    <t>Outro hipoparatireoidismo</t>
  </si>
  <si>
    <t>E209</t>
  </si>
  <si>
    <t>Hipoparatireoidismo não especificado</t>
  </si>
  <si>
    <t>E210</t>
  </si>
  <si>
    <t>Hiperparatireoidismo primário</t>
  </si>
  <si>
    <t>E211</t>
  </si>
  <si>
    <t>Hiperparatireoidismo secundário não classificado em outra parte</t>
  </si>
  <si>
    <t>E212</t>
  </si>
  <si>
    <t>Outro hiperparatireoidismo</t>
  </si>
  <si>
    <t>E213</t>
  </si>
  <si>
    <t>Hiperparatireoidismo não especificado</t>
  </si>
  <si>
    <t>E214</t>
  </si>
  <si>
    <t>Outros transtornos especificados da glândula paratireóide</t>
  </si>
  <si>
    <t>E215</t>
  </si>
  <si>
    <t>Transtorno não especificado da glândula paratireóide</t>
  </si>
  <si>
    <t>E220</t>
  </si>
  <si>
    <t>Acromegalia e gigantismo hipofisário</t>
  </si>
  <si>
    <t>E221</t>
  </si>
  <si>
    <t>Hiperprolactinemia</t>
  </si>
  <si>
    <t>E222</t>
  </si>
  <si>
    <t>Síndrome da secreção inadequada de hormônio antidiurético</t>
  </si>
  <si>
    <t>E228</t>
  </si>
  <si>
    <t>Outras hiperfunções da hipófise</t>
  </si>
  <si>
    <t>E229</t>
  </si>
  <si>
    <t>Hiperfunção não especificada da hipófise</t>
  </si>
  <si>
    <t>E230</t>
  </si>
  <si>
    <t>Hipopituitarismo</t>
  </si>
  <si>
    <t>E231</t>
  </si>
  <si>
    <t>Hipopituitarismo induzido por droga</t>
  </si>
  <si>
    <t>E232</t>
  </si>
  <si>
    <t>Diabetes insípido</t>
  </si>
  <si>
    <t>E233</t>
  </si>
  <si>
    <t>Disfunção hipotalâmica não classificada em outra parte</t>
  </si>
  <si>
    <t>E236</t>
  </si>
  <si>
    <t>Outros transtornos da hipófise</t>
  </si>
  <si>
    <t>E237</t>
  </si>
  <si>
    <t>Transtorno não especificado da hipófise</t>
  </si>
  <si>
    <t>E240</t>
  </si>
  <si>
    <t>Síndrome de Cushing dependente da hipófise</t>
  </si>
  <si>
    <t>E241</t>
  </si>
  <si>
    <t>Síndrome de Nelson</t>
  </si>
  <si>
    <t>E242</t>
  </si>
  <si>
    <t>Síndrome de Cushing induzida por droga</t>
  </si>
  <si>
    <t>E243</t>
  </si>
  <si>
    <t>Síndrome do ACTH ectópico</t>
  </si>
  <si>
    <t>E244</t>
  </si>
  <si>
    <t>Síndrome de pseudo-Cushing induzida pelo álcool</t>
  </si>
  <si>
    <t>E248</t>
  </si>
  <si>
    <t>Outra síndrome de Cushing</t>
  </si>
  <si>
    <t>E249</t>
  </si>
  <si>
    <t>Síndrome de Cushing não especificada</t>
  </si>
  <si>
    <t>E250</t>
  </si>
  <si>
    <t>Transtornos adrenogenitais congênitos associados à deficiência enzimática</t>
  </si>
  <si>
    <t>E258</t>
  </si>
  <si>
    <t>Outros transtornos adrenogenitais</t>
  </si>
  <si>
    <t>E259</t>
  </si>
  <si>
    <t>Transtorno adrenogenital não especificado</t>
  </si>
  <si>
    <t>E260</t>
  </si>
  <si>
    <t>Hiperaldosteronismo primário</t>
  </si>
  <si>
    <t>E261</t>
  </si>
  <si>
    <t>Hiperaldosteronismo secundário</t>
  </si>
  <si>
    <t>E268</t>
  </si>
  <si>
    <t>Outro hiperaldosteronismo</t>
  </si>
  <si>
    <t>E269</t>
  </si>
  <si>
    <t>Hiperaldosteronismo não especificado</t>
  </si>
  <si>
    <t>E270</t>
  </si>
  <si>
    <t>Outros excessos de atividade adrenocortical</t>
  </si>
  <si>
    <t>E271</t>
  </si>
  <si>
    <t>Insuficiência adrenocortical primária</t>
  </si>
  <si>
    <t>E272</t>
  </si>
  <si>
    <t>Crise addisoniana</t>
  </si>
  <si>
    <t>E273</t>
  </si>
  <si>
    <t>Insuficiência adrenocortical induzida por drogas</t>
  </si>
  <si>
    <t>E274</t>
  </si>
  <si>
    <t>Outras insuficiências adrenocorticais e as não especificadas</t>
  </si>
  <si>
    <t>E275</t>
  </si>
  <si>
    <t>Hiperfunção adrenomedular</t>
  </si>
  <si>
    <t>E278</t>
  </si>
  <si>
    <t>Outros transtornos especificados da supra-renal</t>
  </si>
  <si>
    <t>E279</t>
  </si>
  <si>
    <t>Transtorno não especificado da supra-renal</t>
  </si>
  <si>
    <t>E280</t>
  </si>
  <si>
    <t>Excesso de estrógeno</t>
  </si>
  <si>
    <t>E281</t>
  </si>
  <si>
    <t>Excesso de andrógenos</t>
  </si>
  <si>
    <t>E282</t>
  </si>
  <si>
    <t>Síndrome do ovário policístico</t>
  </si>
  <si>
    <t>E283</t>
  </si>
  <si>
    <t>Insuficiência ovariana primária</t>
  </si>
  <si>
    <t>E288</t>
  </si>
  <si>
    <t>Outra disfunção ovariana</t>
  </si>
  <si>
    <t>E289</t>
  </si>
  <si>
    <t>Disfunção ovariana não especificada</t>
  </si>
  <si>
    <t>E290</t>
  </si>
  <si>
    <t>Hiperfunção testicular</t>
  </si>
  <si>
    <t>E291</t>
  </si>
  <si>
    <t>Hipofunção testicular</t>
  </si>
  <si>
    <t>E298</t>
  </si>
  <si>
    <t>Outra disfunção testicular</t>
  </si>
  <si>
    <t>E299</t>
  </si>
  <si>
    <t>Disfunção testicular não especificada</t>
  </si>
  <si>
    <t>E300</t>
  </si>
  <si>
    <t>Puberdade retardada</t>
  </si>
  <si>
    <t>E301</t>
  </si>
  <si>
    <t>Puberdade precoce</t>
  </si>
  <si>
    <t>E308</t>
  </si>
  <si>
    <t>Outros transtornos da puberdade</t>
  </si>
  <si>
    <t>E309</t>
  </si>
  <si>
    <t>Transtorno não especificado da puberdade</t>
  </si>
  <si>
    <t>E310</t>
  </si>
  <si>
    <t>Insuficiência poliglandular auto-imune</t>
  </si>
  <si>
    <t>E311</t>
  </si>
  <si>
    <t>Hiperfunção poliglandular</t>
  </si>
  <si>
    <t>E318</t>
  </si>
  <si>
    <t>Outra disfunção poliglandular</t>
  </si>
  <si>
    <t>E319</t>
  </si>
  <si>
    <t>Disfunção poliglandular não especificada</t>
  </si>
  <si>
    <t>E320</t>
  </si>
  <si>
    <t>Hiperplasia persistente do timo</t>
  </si>
  <si>
    <t>E321</t>
  </si>
  <si>
    <t>Abscesso do timo</t>
  </si>
  <si>
    <t>E328</t>
  </si>
  <si>
    <t>Outras doenças do timo</t>
  </si>
  <si>
    <t>E329</t>
  </si>
  <si>
    <t>Doença do timo não especificada</t>
  </si>
  <si>
    <t>E340</t>
  </si>
  <si>
    <t>Síndrome carcinóide</t>
  </si>
  <si>
    <t>E341</t>
  </si>
  <si>
    <t>Outra hipersecreção de hormônios intestinais</t>
  </si>
  <si>
    <t>E342</t>
  </si>
  <si>
    <t>Secreção hormonal ectópica, não classificada em outra parte</t>
  </si>
  <si>
    <t>E343</t>
  </si>
  <si>
    <t>Nanismo, não classificado em outra parte</t>
  </si>
  <si>
    <t>E344</t>
  </si>
  <si>
    <t>Alta estatura constitucional</t>
  </si>
  <si>
    <t>E345</t>
  </si>
  <si>
    <t>Síndrome de resistência a andrógenos</t>
  </si>
  <si>
    <t>E348</t>
  </si>
  <si>
    <t>Outros transtornos endócrinos especificados</t>
  </si>
  <si>
    <t>E349</t>
  </si>
  <si>
    <t>Transtorno endócrino não especificado</t>
  </si>
  <si>
    <t>E350</t>
  </si>
  <si>
    <t>Transtornos da glândula tireóide em doenças classificadas em outra parte</t>
  </si>
  <si>
    <t>E351</t>
  </si>
  <si>
    <t>Transtornos das supra-renais em doenças classificadas em outra parte</t>
  </si>
  <si>
    <t>E358</t>
  </si>
  <si>
    <t>Transtornos de outras glândulas endócrinas em doenças classificadas em outra parte</t>
  </si>
  <si>
    <t>E40X</t>
  </si>
  <si>
    <t>E41X</t>
  </si>
  <si>
    <t>E42X</t>
  </si>
  <si>
    <t>E43X</t>
  </si>
  <si>
    <t>E440</t>
  </si>
  <si>
    <t>Desnutrição protéico-calórica moderada</t>
  </si>
  <si>
    <t>E441</t>
  </si>
  <si>
    <t>Desnutrição protéico-calórica leve</t>
  </si>
  <si>
    <t>E45X</t>
  </si>
  <si>
    <t>E46X</t>
  </si>
  <si>
    <t>E500</t>
  </si>
  <si>
    <t>Deficiência de vitamina A com xerose conjuntival</t>
  </si>
  <si>
    <t>E501</t>
  </si>
  <si>
    <t>Deficiência de vitamina A com mancha de Bitot e xerose conjuntival</t>
  </si>
  <si>
    <t>E502</t>
  </si>
  <si>
    <t>Deficiência de vitamina A com xerose da córnea</t>
  </si>
  <si>
    <t>E503</t>
  </si>
  <si>
    <t>Deficiência de vitamina A com ulceração e xerose da córnea</t>
  </si>
  <si>
    <t>E504</t>
  </si>
  <si>
    <t>Deficiência de vitamina A com ceratomalácia</t>
  </si>
  <si>
    <t>E505</t>
  </si>
  <si>
    <t>Deficiência de vitamina A com cegueira noturna</t>
  </si>
  <si>
    <t>E506</t>
  </si>
  <si>
    <t>Deficiência de vitamina A com cicatrizes xeroftálmicas da córnea</t>
  </si>
  <si>
    <t>E507</t>
  </si>
  <si>
    <t>Outras manifestações oculares devidas a deficiência de vitamina A</t>
  </si>
  <si>
    <t>E508</t>
  </si>
  <si>
    <t>Outras manifestações devidas a deficiência de vitamina A</t>
  </si>
  <si>
    <t>E509</t>
  </si>
  <si>
    <t>Deficiência não especificada de vitamina A</t>
  </si>
  <si>
    <t>E511</t>
  </si>
  <si>
    <t>Beribéri</t>
  </si>
  <si>
    <t>E512</t>
  </si>
  <si>
    <t>Encefalopatia de Wernicke</t>
  </si>
  <si>
    <t>E518</t>
  </si>
  <si>
    <t>Outras manifestações da deficiência de tiamina</t>
  </si>
  <si>
    <t>E519</t>
  </si>
  <si>
    <t>Deficiência não especificada de tiamina</t>
  </si>
  <si>
    <t>E52X</t>
  </si>
  <si>
    <t>E530</t>
  </si>
  <si>
    <t>Deficiência de riboflavina</t>
  </si>
  <si>
    <t>E531</t>
  </si>
  <si>
    <t>Deficiência de piridoxina</t>
  </si>
  <si>
    <t>E538</t>
  </si>
  <si>
    <t>Deficiência de outras vitaminas especificadas do grupo B</t>
  </si>
  <si>
    <t>E539</t>
  </si>
  <si>
    <t>Deficiência não especificada de vitamina B</t>
  </si>
  <si>
    <t>E54X</t>
  </si>
  <si>
    <t>E550</t>
  </si>
  <si>
    <t>Raquitismo ativo</t>
  </si>
  <si>
    <t>E559</t>
  </si>
  <si>
    <t>Deficiência não especificada de vitamina D</t>
  </si>
  <si>
    <t>E560</t>
  </si>
  <si>
    <t>Deficiência de vitamina E</t>
  </si>
  <si>
    <t>E561</t>
  </si>
  <si>
    <t>Deficiência de vitamina K</t>
  </si>
  <si>
    <t>E568</t>
  </si>
  <si>
    <t>Deficiência de outras vitaminas</t>
  </si>
  <si>
    <t>E569</t>
  </si>
  <si>
    <t>Deficiência vitamínica não especificada</t>
  </si>
  <si>
    <t>E58X</t>
  </si>
  <si>
    <t>E59X</t>
  </si>
  <si>
    <t>E60X</t>
  </si>
  <si>
    <t>E610</t>
  </si>
  <si>
    <t>Deficiência de cobre</t>
  </si>
  <si>
    <t>E611</t>
  </si>
  <si>
    <t>Deficiência de ferro</t>
  </si>
  <si>
    <t>E612</t>
  </si>
  <si>
    <t>Deficiência de magnésio</t>
  </si>
  <si>
    <t>E613</t>
  </si>
  <si>
    <t>Deficiência de manganês</t>
  </si>
  <si>
    <t>E614</t>
  </si>
  <si>
    <t>Deficiência de cromo</t>
  </si>
  <si>
    <t>E615</t>
  </si>
  <si>
    <t>Deficiência de molibdênio</t>
  </si>
  <si>
    <t>E616</t>
  </si>
  <si>
    <t>Deficiência de vanádio</t>
  </si>
  <si>
    <t>E617</t>
  </si>
  <si>
    <t>Deficiência de múltiplos elementos nutrientes</t>
  </si>
  <si>
    <t>E618</t>
  </si>
  <si>
    <t>Deficiência de outros elementos nutrientes especificados</t>
  </si>
  <si>
    <t>E619</t>
  </si>
  <si>
    <t>Deficiência de elementos nutrientes não especificados</t>
  </si>
  <si>
    <t>E630</t>
  </si>
  <si>
    <t>Deficiência de ácido graxo essencial</t>
  </si>
  <si>
    <t>E631</t>
  </si>
  <si>
    <t>Desequilíbrio de constituintes da ingestão de alimentos</t>
  </si>
  <si>
    <t>E638</t>
  </si>
  <si>
    <t>Outras deficiências nutricionais especificadas</t>
  </si>
  <si>
    <t>E639</t>
  </si>
  <si>
    <t>Deficiência nutricional não especificada</t>
  </si>
  <si>
    <t>E640</t>
  </si>
  <si>
    <t>Seqüelas de desnutrição protéico-calórica</t>
  </si>
  <si>
    <t>E641</t>
  </si>
  <si>
    <t>Seqüelas da deficiência de vitamina A</t>
  </si>
  <si>
    <t>E642</t>
  </si>
  <si>
    <t>Seqüelas da deficiência de vitamina C</t>
  </si>
  <si>
    <t>E643</t>
  </si>
  <si>
    <t>Seqüelas do raquitismo</t>
  </si>
  <si>
    <t>E648</t>
  </si>
  <si>
    <t>Seqüelas de outras deficiências nutricionais</t>
  </si>
  <si>
    <t>E649</t>
  </si>
  <si>
    <t>Seqüelas de deficiência nutricional não especificada</t>
  </si>
  <si>
    <t>E65X</t>
  </si>
  <si>
    <t>E660</t>
  </si>
  <si>
    <t>Obesidade devida a excesso de calorias</t>
  </si>
  <si>
    <t>E661</t>
  </si>
  <si>
    <t>Obesidade induzida por drogas</t>
  </si>
  <si>
    <t>E662</t>
  </si>
  <si>
    <t>Obesidade extrema com hipoventilação alveolar</t>
  </si>
  <si>
    <t>E668</t>
  </si>
  <si>
    <t>Outra obesidade</t>
  </si>
  <si>
    <t>E669</t>
  </si>
  <si>
    <t>Obesidade não especificada</t>
  </si>
  <si>
    <t>E670</t>
  </si>
  <si>
    <t>Hipervitaminose A</t>
  </si>
  <si>
    <t>E671</t>
  </si>
  <si>
    <t>Hipercarotenemia</t>
  </si>
  <si>
    <t>E672</t>
  </si>
  <si>
    <t>Síndrome de megavitamina B6</t>
  </si>
  <si>
    <t>E673</t>
  </si>
  <si>
    <t>Hipervitaminose D</t>
  </si>
  <si>
    <t>E678</t>
  </si>
  <si>
    <t>Outras formas especificadas de hiperalimentação</t>
  </si>
  <si>
    <t>E68X</t>
  </si>
  <si>
    <t>E700</t>
  </si>
  <si>
    <t>Fenilcetonúria clássica</t>
  </si>
  <si>
    <t>E701</t>
  </si>
  <si>
    <t>Outras hiperfenilalaninemias</t>
  </si>
  <si>
    <t>E702</t>
  </si>
  <si>
    <t>Distúrbios do metabolismo da tirosina</t>
  </si>
  <si>
    <t>E703</t>
  </si>
  <si>
    <t>Albinismo</t>
  </si>
  <si>
    <t>E708</t>
  </si>
  <si>
    <t>Outros distúrbios do metabolismo de aminoácidos aromáticos</t>
  </si>
  <si>
    <t>E709</t>
  </si>
  <si>
    <t>Distúrbio não especificado do metabolismo de aminoácidos aromáticos</t>
  </si>
  <si>
    <t>E710</t>
  </si>
  <si>
    <t>Doença da urina em xarope de ácer (ou bordo) (Maple-syrup urine disease)</t>
  </si>
  <si>
    <t>E711</t>
  </si>
  <si>
    <t>Outros distúrbios do metabolismo de aminoácidos de cadeia ramificada</t>
  </si>
  <si>
    <t>E712</t>
  </si>
  <si>
    <t>Distúrbio não especificado do metabolismo de aminoácidos de cadeia ramificada</t>
  </si>
  <si>
    <t>E713</t>
  </si>
  <si>
    <t>Distúrbios do metabolismo de ácidos graxos</t>
  </si>
  <si>
    <t>E720</t>
  </si>
  <si>
    <t>Distúrbios do transporte de aminoácidos</t>
  </si>
  <si>
    <t>E721</t>
  </si>
  <si>
    <t>Distúrbios do metabolismo dos aminoácidos que contêm enxofre</t>
  </si>
  <si>
    <t>E722</t>
  </si>
  <si>
    <t>Distúrbios do metabolismo do ciclo da uréia</t>
  </si>
  <si>
    <t>E723</t>
  </si>
  <si>
    <t>Distúrbios do metabolismo da lisina e da hidroxilisina</t>
  </si>
  <si>
    <t>E724</t>
  </si>
  <si>
    <t>Distúrbios do metabolismo da ornitina</t>
  </si>
  <si>
    <t>E725</t>
  </si>
  <si>
    <t>Distúrbios do metabolismo da glicina</t>
  </si>
  <si>
    <t>E728</t>
  </si>
  <si>
    <t>Outros distúrbios especificados do metabolismo dos aminoácidos</t>
  </si>
  <si>
    <t>E729</t>
  </si>
  <si>
    <t>Distúrbio não especificado do metabolismo dos aminoácidos</t>
  </si>
  <si>
    <t>E730</t>
  </si>
  <si>
    <t>Deficiência congênita de lactase</t>
  </si>
  <si>
    <t>E731</t>
  </si>
  <si>
    <t>Deficiência secundária de lactase</t>
  </si>
  <si>
    <t>E738</t>
  </si>
  <si>
    <t>Outras intolerâncias à lactose</t>
  </si>
  <si>
    <t>E739</t>
  </si>
  <si>
    <t>Intolerância à lactose, não especificada</t>
  </si>
  <si>
    <t>E740</t>
  </si>
  <si>
    <t>Doença de depósito de glicogênio</t>
  </si>
  <si>
    <t>E741</t>
  </si>
  <si>
    <t>Distúrbios do metabolismo da frutose</t>
  </si>
  <si>
    <t>E742</t>
  </si>
  <si>
    <t>Distúrbios do metabolismo da galactose</t>
  </si>
  <si>
    <t>E743</t>
  </si>
  <si>
    <t>Outros distúrbios da absorção intestinal de carboidratos</t>
  </si>
  <si>
    <t>E744</t>
  </si>
  <si>
    <t>Distúrbios do metabolismo do piruvato e da gliconeogênese</t>
  </si>
  <si>
    <t>E748</t>
  </si>
  <si>
    <t>Outros distúrbios especificados do metabolismo de carboidratos</t>
  </si>
  <si>
    <t>E749</t>
  </si>
  <si>
    <t>Distúrbio não especificado do metabolismo de carboidratos</t>
  </si>
  <si>
    <t>E750</t>
  </si>
  <si>
    <t>Gangliosidose GM2</t>
  </si>
  <si>
    <t>E751</t>
  </si>
  <si>
    <t>Outras gangliosidoses</t>
  </si>
  <si>
    <t>E752</t>
  </si>
  <si>
    <t>Outras esfingolipidoses</t>
  </si>
  <si>
    <t>E753</t>
  </si>
  <si>
    <t>Esfingolipidose não especificada</t>
  </si>
  <si>
    <t>E754</t>
  </si>
  <si>
    <t>Lipofuscinose neuronal ceróide</t>
  </si>
  <si>
    <t>E755</t>
  </si>
  <si>
    <t>Outros distúrbios do depósito de lípides</t>
  </si>
  <si>
    <t>E756</t>
  </si>
  <si>
    <t>Distúrbio não especificado do depósito de lípides</t>
  </si>
  <si>
    <t>E760</t>
  </si>
  <si>
    <t>Mucopolissacaridose do tipo I</t>
  </si>
  <si>
    <t>E761</t>
  </si>
  <si>
    <t>Mucopolissacaridose do tipo II</t>
  </si>
  <si>
    <t>E762</t>
  </si>
  <si>
    <t>Outras mucopolissacaridoses</t>
  </si>
  <si>
    <t>E763</t>
  </si>
  <si>
    <t>Mucopolissacaridose não especificada</t>
  </si>
  <si>
    <t>E768</t>
  </si>
  <si>
    <t>Outros distúrbios do metabolismo do glicosaminoglicano</t>
  </si>
  <si>
    <t>E769</t>
  </si>
  <si>
    <t>Distúrbio não especificado do metabolismo do glicosaminoglicano</t>
  </si>
  <si>
    <t>E770</t>
  </si>
  <si>
    <t>Defeitos na modificação pós-translacional de enzimas lisossômicas</t>
  </si>
  <si>
    <t>E771</t>
  </si>
  <si>
    <t>Defeitos na degradação das glicoproteínas</t>
  </si>
  <si>
    <t>E778</t>
  </si>
  <si>
    <t>Outros distúrbios do metabolismo de glicoproteínas</t>
  </si>
  <si>
    <t>E779</t>
  </si>
  <si>
    <t>Distúrbio não especificado do metabolismo de glicoproteínas</t>
  </si>
  <si>
    <t>E780</t>
  </si>
  <si>
    <t>Hipercolesterolemia pura</t>
  </si>
  <si>
    <t>E781</t>
  </si>
  <si>
    <t>Hipergliceridemia pura</t>
  </si>
  <si>
    <t>E782</t>
  </si>
  <si>
    <t>Hiperlipidemia mista</t>
  </si>
  <si>
    <t>E783</t>
  </si>
  <si>
    <t>Hiperquilomicronemia</t>
  </si>
  <si>
    <t>E784</t>
  </si>
  <si>
    <t>Outras hiperlipidemias</t>
  </si>
  <si>
    <t>E785</t>
  </si>
  <si>
    <t>Hiperlipidemia não especificada</t>
  </si>
  <si>
    <t>E786</t>
  </si>
  <si>
    <t>Deficiências de lipoproteínas</t>
  </si>
  <si>
    <t>E788</t>
  </si>
  <si>
    <t>Outros distúrbios do metabolismo de lipoproteínas</t>
  </si>
  <si>
    <t>E789</t>
  </si>
  <si>
    <t>Distúrbio não especificado do metabolismo de lipoproteínas</t>
  </si>
  <si>
    <t>E790</t>
  </si>
  <si>
    <t>Hiperuricemia sem sinais de artrite inflamatória e de doença com tofos</t>
  </si>
  <si>
    <t>E791</t>
  </si>
  <si>
    <t>Síndrome de Lesch-Nyhan</t>
  </si>
  <si>
    <t>E798</t>
  </si>
  <si>
    <t>Outros distúrbios do metabolismo da purina e pirimidina</t>
  </si>
  <si>
    <t>E799</t>
  </si>
  <si>
    <t>Distúrbio não especificado do metabolismo da purina e pirimidina</t>
  </si>
  <si>
    <t>E800</t>
  </si>
  <si>
    <t>Porfiria hereditária eritropoética</t>
  </si>
  <si>
    <t>E801</t>
  </si>
  <si>
    <t>Porfiria cutânea tardia</t>
  </si>
  <si>
    <t>E802</t>
  </si>
  <si>
    <t>Outras porfirias</t>
  </si>
  <si>
    <t>E803</t>
  </si>
  <si>
    <t>Defeitos da catalase e da peroxidase</t>
  </si>
  <si>
    <t>E804</t>
  </si>
  <si>
    <t>Síndrome de Gilbert</t>
  </si>
  <si>
    <t>E805</t>
  </si>
  <si>
    <t>Síndrome da Crigler-Najjar</t>
  </si>
  <si>
    <t>E806</t>
  </si>
  <si>
    <t>Outros distúrbios do metabolismo da bilirrubina</t>
  </si>
  <si>
    <t>E807</t>
  </si>
  <si>
    <t>Distúrbio não especificado do metabolismo da bilirrubina</t>
  </si>
  <si>
    <t>E830</t>
  </si>
  <si>
    <t>Distúrbios do metabolismo do cobre</t>
  </si>
  <si>
    <t>E831</t>
  </si>
  <si>
    <t>Doença do metabolismo do ferro</t>
  </si>
  <si>
    <t>E832</t>
  </si>
  <si>
    <t>Distúrbios do metabolismo do zinco</t>
  </si>
  <si>
    <t>E833</t>
  </si>
  <si>
    <t>Distúrbios do metabolismo do fósforo</t>
  </si>
  <si>
    <t>E834</t>
  </si>
  <si>
    <t>Distúrbios do metabolismo do magnésio</t>
  </si>
  <si>
    <t>E835</t>
  </si>
  <si>
    <t>Distúrbios do metabolismo do cálcio</t>
  </si>
  <si>
    <t>E838</t>
  </si>
  <si>
    <t>Outros distúrbios do metabolismo mineral</t>
  </si>
  <si>
    <t>E839</t>
  </si>
  <si>
    <t>Distúrbio não especificado do metabolismo mineral</t>
  </si>
  <si>
    <t>E840</t>
  </si>
  <si>
    <t>Fibrose cística com manifestações pulmonares</t>
  </si>
  <si>
    <t>E841</t>
  </si>
  <si>
    <t>Fibrose cística com manifestações intestinais</t>
  </si>
  <si>
    <t>E848</t>
  </si>
  <si>
    <t>Fibrose cística com outras manifestações</t>
  </si>
  <si>
    <t>E849</t>
  </si>
  <si>
    <t>Fibrose cística não especificada</t>
  </si>
  <si>
    <t>E850</t>
  </si>
  <si>
    <t>Amiloidose heredofamiliar não-neuropática</t>
  </si>
  <si>
    <t>E851</t>
  </si>
  <si>
    <t>Amiloidose heredofamiliar neuropática</t>
  </si>
  <si>
    <t>E852</t>
  </si>
  <si>
    <t>Amiloidose heredofamiliar não especificada</t>
  </si>
  <si>
    <t>E853</t>
  </si>
  <si>
    <t>Amiloidose sistêmica secundária</t>
  </si>
  <si>
    <t>E854</t>
  </si>
  <si>
    <t>Amiloidose limitada a órgãos</t>
  </si>
  <si>
    <t>E858</t>
  </si>
  <si>
    <t>Outras amiloidoses</t>
  </si>
  <si>
    <t>E859</t>
  </si>
  <si>
    <t>Amiloidose não especificada</t>
  </si>
  <si>
    <t>E86X</t>
  </si>
  <si>
    <t>E870</t>
  </si>
  <si>
    <t>Hiperosmolaridade e hipernatremia</t>
  </si>
  <si>
    <t>E871</t>
  </si>
  <si>
    <t>Hiposmolaridade e hiponatremia</t>
  </si>
  <si>
    <t>E872</t>
  </si>
  <si>
    <t>Acidose</t>
  </si>
  <si>
    <t>E873</t>
  </si>
  <si>
    <t>Alcalose</t>
  </si>
  <si>
    <t>E874</t>
  </si>
  <si>
    <t>Distúrbio misto do equilíbrio ácido-básico</t>
  </si>
  <si>
    <t>E875</t>
  </si>
  <si>
    <t>Hiperpotassemia</t>
  </si>
  <si>
    <t>E876</t>
  </si>
  <si>
    <t>Hipopotassemia</t>
  </si>
  <si>
    <t>E877</t>
  </si>
  <si>
    <t>Sobrecarga de líquidos</t>
  </si>
  <si>
    <t>E878</t>
  </si>
  <si>
    <t>Outros transtornos do equilíbrio hidroeletrolítico não classificados em outra parte</t>
  </si>
  <si>
    <t>E880</t>
  </si>
  <si>
    <t>Distúrbios do metabolismo das proteínas plasmáticas não classificados em outra parte</t>
  </si>
  <si>
    <t>E881</t>
  </si>
  <si>
    <t>Lipodistrofia não classificada em outra parte</t>
  </si>
  <si>
    <t>E882</t>
  </si>
  <si>
    <t>Lipomatose não classificada em outra parte</t>
  </si>
  <si>
    <t>E888</t>
  </si>
  <si>
    <t>Outros distúrbios especificados do metabolismo</t>
  </si>
  <si>
    <t>E889</t>
  </si>
  <si>
    <t>Distúrbio metabólico não especificado</t>
  </si>
  <si>
    <t>E890</t>
  </si>
  <si>
    <t>Hipotireoidismo pós-procedimento</t>
  </si>
  <si>
    <t>E891</t>
  </si>
  <si>
    <t>Hipoinsulinemia pós-procedimento</t>
  </si>
  <si>
    <t>E892</t>
  </si>
  <si>
    <t>Hipoparatireoidismo pós-procedimento</t>
  </si>
  <si>
    <t>E893</t>
  </si>
  <si>
    <t>Hipopituitarismo pós-procedimento</t>
  </si>
  <si>
    <t>E894</t>
  </si>
  <si>
    <t>Insuficiência ovariana pós-procedimento</t>
  </si>
  <si>
    <t>E895</t>
  </si>
  <si>
    <t>Hipofunção testicular pós-procedimento</t>
  </si>
  <si>
    <t>E896</t>
  </si>
  <si>
    <t>Hipofunção adrenocortical(-medular) pós-procedimento</t>
  </si>
  <si>
    <t>E898</t>
  </si>
  <si>
    <t>Outros transtornos endócrinos e metabólicos pós-procedimento</t>
  </si>
  <si>
    <t>E899</t>
  </si>
  <si>
    <t>Transtornos endócrinos e metabólicos não especificados pós-procedimento</t>
  </si>
  <si>
    <t>E90X</t>
  </si>
  <si>
    <t>F000</t>
  </si>
  <si>
    <t>Demência na doença de Alzheimer de início precoce</t>
  </si>
  <si>
    <t>F001</t>
  </si>
  <si>
    <t>Demência na doença de Alzheimer de início tardio</t>
  </si>
  <si>
    <t>F002</t>
  </si>
  <si>
    <t>Demência na doença de Alzheimer, forma atípica ou mista</t>
  </si>
  <si>
    <t>F009</t>
  </si>
  <si>
    <t>Demência não especificada na doença de Alzheimer</t>
  </si>
  <si>
    <t>F010</t>
  </si>
  <si>
    <t>Demência vascular de início agudo</t>
  </si>
  <si>
    <t>F011</t>
  </si>
  <si>
    <t>Demência por infartos múltiplos</t>
  </si>
  <si>
    <t>F012</t>
  </si>
  <si>
    <t>Demência vascular subcortical</t>
  </si>
  <si>
    <t>F013</t>
  </si>
  <si>
    <t>Demência vascular mista, cortical e subcortical</t>
  </si>
  <si>
    <t>F018</t>
  </si>
  <si>
    <t>Outra demência vascular</t>
  </si>
  <si>
    <t>F019</t>
  </si>
  <si>
    <t>Demência vascular não especificada</t>
  </si>
  <si>
    <t>F020</t>
  </si>
  <si>
    <t>Demência da doença de Pick</t>
  </si>
  <si>
    <t>F021</t>
  </si>
  <si>
    <t>Demência na doença de Creutzfeldt-Jakob</t>
  </si>
  <si>
    <t>F022</t>
  </si>
  <si>
    <t>Demência na doença de Huntington</t>
  </si>
  <si>
    <t>F023</t>
  </si>
  <si>
    <t>Demência na doença de Parkinson</t>
  </si>
  <si>
    <t>F024</t>
  </si>
  <si>
    <t>Demência na doença pelo vírus da imunodeficiência humana [HIV]</t>
  </si>
  <si>
    <t>F028</t>
  </si>
  <si>
    <t>Demência em outras doenças especificadas classificadas em outra parte</t>
  </si>
  <si>
    <t>F03X</t>
  </si>
  <si>
    <t>F04X</t>
  </si>
  <si>
    <t>F050</t>
  </si>
  <si>
    <t>Delirium não superposto a uma demência, assim descrito</t>
  </si>
  <si>
    <t>F051</t>
  </si>
  <si>
    <t>Delirium superposto a uma demência</t>
  </si>
  <si>
    <t>F058</t>
  </si>
  <si>
    <t>Outro delirium</t>
  </si>
  <si>
    <t>F059</t>
  </si>
  <si>
    <t>Delirium não especificado</t>
  </si>
  <si>
    <t>F060</t>
  </si>
  <si>
    <t>Alucinose orgânica</t>
  </si>
  <si>
    <t>F061</t>
  </si>
  <si>
    <t>Estado catatônico orgânico</t>
  </si>
  <si>
    <t>F062</t>
  </si>
  <si>
    <t>Transtorno delirante orgânico [tipo esquizofrênico]</t>
  </si>
  <si>
    <t>F063</t>
  </si>
  <si>
    <t>Transtornos do humor [afetivos] orgânicos</t>
  </si>
  <si>
    <t>F064</t>
  </si>
  <si>
    <t>Transtornos da ansiedade orgânicos</t>
  </si>
  <si>
    <t>F065</t>
  </si>
  <si>
    <t>Transtorno dissociativo orgânico</t>
  </si>
  <si>
    <t>F066</t>
  </si>
  <si>
    <t>Transtorno de labilidade emocional [astênico] orgânico</t>
  </si>
  <si>
    <t>F067</t>
  </si>
  <si>
    <t>Transtorno cognitivo leve</t>
  </si>
  <si>
    <t>F068</t>
  </si>
  <si>
    <t>Outros transtornos mentais especificados devidos a uma lesão e disfunção cerebral e a uma doença física</t>
  </si>
  <si>
    <t>F069</t>
  </si>
  <si>
    <t>Transtorno mental não especificado devido a uma lesão e disfunção cerebral e a uma doença física</t>
  </si>
  <si>
    <t>F070</t>
  </si>
  <si>
    <t>Transtorno orgânico da personalidade</t>
  </si>
  <si>
    <t>F071</t>
  </si>
  <si>
    <t>Síndrome pós-encefalítica</t>
  </si>
  <si>
    <t>F072</t>
  </si>
  <si>
    <t>Síndrome pós-traumática</t>
  </si>
  <si>
    <t>F078</t>
  </si>
  <si>
    <t>Outros transtornos orgânicos da personalidade e do comportamento devidos a doença cerebral, lesão e disfunção</t>
  </si>
  <si>
    <t>F079</t>
  </si>
  <si>
    <t>Transtorno orgânico não especificado da personalidade e do comportamento devido a doença cerebral, lesão e disfunção</t>
  </si>
  <si>
    <t>F09X</t>
  </si>
  <si>
    <t>F100</t>
  </si>
  <si>
    <t>Transtornos mentais e comportamentais devidos ao uso de álcool - intoxicação aguda</t>
  </si>
  <si>
    <t>F101</t>
  </si>
  <si>
    <t>Transtornos mentais e comportamentais devidos ao uso de álcool - uso nocivo para a saúde</t>
  </si>
  <si>
    <t>F102</t>
  </si>
  <si>
    <t>Transtornos mentais e comportamentais devidos ao uso de álcool - síndrome de dependência</t>
  </si>
  <si>
    <t>F103</t>
  </si>
  <si>
    <t>Transtornos mentais e comportamentais devidos ao uso de álcool - síndrome [estado] de abstinência</t>
  </si>
  <si>
    <t>F104</t>
  </si>
  <si>
    <t>Transtornos mentais e comportamentais devidos ao uso de álcool - síndrome de abstinência com delirium</t>
  </si>
  <si>
    <t>F105</t>
  </si>
  <si>
    <t>Transtornos mentais e comportamentais devidos ao uso de álcool - transtorno psicótico</t>
  </si>
  <si>
    <t>F106</t>
  </si>
  <si>
    <t>Transtornos mentais e comportamentais devidos ao uso de álcool - síndrome amnésica</t>
  </si>
  <si>
    <t>F107</t>
  </si>
  <si>
    <t>Transtornos mentais e comportamentais devidos ao uso de álcool - transtorno psicótico residual ou de instalação tardia</t>
  </si>
  <si>
    <t>F108</t>
  </si>
  <si>
    <t>Transtornos mentais e comportamentais devidos ao uso de álcool - outros transtornos mentais ou comportamentais</t>
  </si>
  <si>
    <t>F109</t>
  </si>
  <si>
    <t>Transtornos mentais e comportamentais devidos ao uso de álcool - transtorno mental ou comportamental não especificado</t>
  </si>
  <si>
    <t>F110</t>
  </si>
  <si>
    <t>Transtornos mentais e comportamentais devidos ao uso de opiáceos - intoxicação aguda</t>
  </si>
  <si>
    <t>F111</t>
  </si>
  <si>
    <t>Transtornos mentais e comportamentais devidos ao uso de opiáceos - uso nocivo para a saúde</t>
  </si>
  <si>
    <t>F112</t>
  </si>
  <si>
    <t>Transtornos mentais e comportamentais devidos ao uso de opiáceos - síndrome de dependência</t>
  </si>
  <si>
    <t>F113</t>
  </si>
  <si>
    <t>Transtornos mentais e comportamentais devidos ao uso de opiáceos - síndrome [estado] de abstinência</t>
  </si>
  <si>
    <t>F114</t>
  </si>
  <si>
    <t>Transtornos mentais e comportamentais devidos ao uso de opiáceos - síndrome de abstinência com delirium</t>
  </si>
  <si>
    <t>F115</t>
  </si>
  <si>
    <t>Transtornos mentais e comportamentais devidos ao uso de opiáceos - transtorno psicótico</t>
  </si>
  <si>
    <t>F116</t>
  </si>
  <si>
    <t>Transtornos mentais e comportamentais devidos ao uso de opiáceos - síndrome amnésica</t>
  </si>
  <si>
    <t>F117</t>
  </si>
  <si>
    <t>Transtornos mentais e comportamentais devidos ao uso de opiáceos - transtorno psicótico residual ou de instalação tardia</t>
  </si>
  <si>
    <t>F118</t>
  </si>
  <si>
    <t>Transtornos mentais e comportamentais devidos ao uso de opiáceos - outros transtornos mentais ou comportamentais</t>
  </si>
  <si>
    <t>F119</t>
  </si>
  <si>
    <t>Transtornos mentais e comportamentais devidos ao uso de opiáceos - transtorno mental ou comportamental não especificado</t>
  </si>
  <si>
    <t>F120</t>
  </si>
  <si>
    <t>Transtornos mentais e comportamentais devidos ao uso de canabinóides - intoxicação aguda</t>
  </si>
  <si>
    <t>F121</t>
  </si>
  <si>
    <t>Transtornos mentais e comportamentais devidos ao uso de canabinóides - uso nocivo para a saúde</t>
  </si>
  <si>
    <t>F122</t>
  </si>
  <si>
    <t>Transtornos mentais e comportamentais devidos ao uso de canabinóides - síndrome de dependência</t>
  </si>
  <si>
    <t>F123</t>
  </si>
  <si>
    <t>Transtornos mentais e comportamentais devidos ao uso de canabinóides - síndrome [estado] de abstinência</t>
  </si>
  <si>
    <t>F124</t>
  </si>
  <si>
    <t>Transtornos mentais e comportamentais devidos ao uso de canabinóides - síndrome de abstinência com delirium</t>
  </si>
  <si>
    <t>F125</t>
  </si>
  <si>
    <t>Transtornos mentais e comportamentais devidos ao uso de canabinóides - transtorno psicótico</t>
  </si>
  <si>
    <t>F126</t>
  </si>
  <si>
    <t>Transtornos mentais e comportamentais devidos ao uso de canabinóides - síndrome amnésica</t>
  </si>
  <si>
    <t>F127</t>
  </si>
  <si>
    <t>Transtornos mentais e comportamentais devidos ao uso de canabinóides - transtorno psicótico residual ou de instalação tardia</t>
  </si>
  <si>
    <t>F128</t>
  </si>
  <si>
    <t>Transtornos mentais e comportamentais devidos ao uso de canabinóides - outros transtornos mentais ou comportamentais</t>
  </si>
  <si>
    <t>F129</t>
  </si>
  <si>
    <t>Transtornos mentais e comportamentais devidos ao uso de canabinóides - transtorno mental ou comportamental não especificado</t>
  </si>
  <si>
    <t>F130</t>
  </si>
  <si>
    <t>Transtornos mentais e comportamentais devidos ao uso de sedativos e hipnóticos - intoxicação aguda</t>
  </si>
  <si>
    <t>F131</t>
  </si>
  <si>
    <t>Transtornos mentais e comportamentais devidos ao uso de sedativos e hipnóticos - uso nocivo para a saúde</t>
  </si>
  <si>
    <t>F132</t>
  </si>
  <si>
    <t>Transtornos mentais e comportamentais devidos ao uso de sedativos e hipnóticos - síndrome de dependência</t>
  </si>
  <si>
    <t>F133</t>
  </si>
  <si>
    <t>Transtornos mentais e comportamentais devidos ao uso de sedativos e hipnóticos - síndrome [estado] de abstinência</t>
  </si>
  <si>
    <t>F134</t>
  </si>
  <si>
    <t>Transtornos mentais e comportamentais devidos ao uso de sedativos e hipnóticos - síndrome de abstinência com delirium</t>
  </si>
  <si>
    <t>F135</t>
  </si>
  <si>
    <t>Transtornos mentais e comportamentais devidos ao uso de sedativos e hipnóticos - transtorno psicótico</t>
  </si>
  <si>
    <t>F136</t>
  </si>
  <si>
    <t>Transtornos mentais e comportamentais devidos ao uso de sedativos e hipnóticos - síndrome amnésica</t>
  </si>
  <si>
    <t>F137</t>
  </si>
  <si>
    <t>Transtornos mentais e comportamentais devidos ao uso de sedativos e hipnóticos - transtorno psicótico residual ou de instalação tardia</t>
  </si>
  <si>
    <t>F138</t>
  </si>
  <si>
    <t>Transtornos mentais e comportamentais devidos ao uso de sedativos e hipnóticos - outros transtornos mentais ou comportamentais</t>
  </si>
  <si>
    <t>F139</t>
  </si>
  <si>
    <t>Transtornos mentais e comportamentais devidos ao uso de sedativos e hipnóticos - transtorno mental ou comportamental não especificado</t>
  </si>
  <si>
    <t>F140</t>
  </si>
  <si>
    <t>Transtornos mentais e comportamentais devidos ao uso da cocaína - intoxicação aguda</t>
  </si>
  <si>
    <t>F141</t>
  </si>
  <si>
    <t>Transtornos mentais e comportamentais devidos ao uso da cocaína - uso nocivo para a saúde</t>
  </si>
  <si>
    <t>F142</t>
  </si>
  <si>
    <t>Transtornos mentais e comportamentais devidos ao uso da cocaína - síndrome de dependência</t>
  </si>
  <si>
    <t>F143</t>
  </si>
  <si>
    <t>Transtornos mentais e comportamentais devidos ao uso da cocaína - síndrome [estado] de abstinência</t>
  </si>
  <si>
    <t>F144</t>
  </si>
  <si>
    <t>Transtornos mentais e comportamentais devidos ao uso da cocaína - síndrome de abstinência com delirium</t>
  </si>
  <si>
    <t>F145</t>
  </si>
  <si>
    <t>Transtornos mentais e comportamentais devidos ao uso da cocaína - transtorno psicótico</t>
  </si>
  <si>
    <t>F146</t>
  </si>
  <si>
    <t>Transtornos mentais e comportamentais devidos ao uso da cocaína - síndrome amnésica</t>
  </si>
  <si>
    <t>F147</t>
  </si>
  <si>
    <t>Transtornos mentais e comportamentais devidos ao uso da cocaína - transtorno psicótico residual ou de instalação tardia</t>
  </si>
  <si>
    <t>F148</t>
  </si>
  <si>
    <t>Transtornos mentais e comportamentais devidos ao uso da cocaína - outros transtornos mentais ou comportamentais</t>
  </si>
  <si>
    <t>F149</t>
  </si>
  <si>
    <t>Transtornos mentais e comportamentais devidos ao uso da cocaína - transtorno mental ou comportamental não especificado</t>
  </si>
  <si>
    <t>F150</t>
  </si>
  <si>
    <t>Transtornos mentais e comportamentais devidos ao uso de outros estimulantes, inclusive a cafeína - intoxicação aguda</t>
  </si>
  <si>
    <t>F151</t>
  </si>
  <si>
    <t>Transtornos mentais e comportamentais devidos ao uso de outros estimulantes, inclusive a cafeína - uso nocivo para a saúde</t>
  </si>
  <si>
    <t>F152</t>
  </si>
  <si>
    <t>Transtornos mentais e comportamentais devidos ao uso de outros estimulantes, inclusive a cafeína - síndrome de dependência</t>
  </si>
  <si>
    <t>F153</t>
  </si>
  <si>
    <t>Transtornos mentais e comportamentais devidos ao uso de outros estimulantes, inclusive a cafeína - síndrome [estado] de abstinência</t>
  </si>
  <si>
    <t>F154</t>
  </si>
  <si>
    <t>Transtornos mentais e comportamentais devidos ao uso de outros estimulantes, inclusive a cafeína - síndrome de abstinência com delirium</t>
  </si>
  <si>
    <t>F155</t>
  </si>
  <si>
    <t>Transtornos mentais e comportamentais devidos ao uso de outros estimulantes, inclusive a cafeína - transtorno psicótico</t>
  </si>
  <si>
    <t>F156</t>
  </si>
  <si>
    <t>Transtornos mentais e comportamentais devidos ao uso de outros estimulantes, inclusive a cafeína - síndrome amnésica</t>
  </si>
  <si>
    <t>F157</t>
  </si>
  <si>
    <t>Transtornos mentais e comportamentais devidos ao uso de outros estimulantes, inclusive a cafeína - transtorno psicótico residual ou de instalação tardia</t>
  </si>
  <si>
    <t>F158</t>
  </si>
  <si>
    <t>Transtornos mentais e comportamentais devidos ao uso de outros estimulantes, inclusive a cafeína - outros transtornos mentais ou comportamentais</t>
  </si>
  <si>
    <t>F159</t>
  </si>
  <si>
    <t>Transtornos mentais e comportamentais devidos ao uso de outros estimulantes, inclusive a cafeína - transtorno mental ou comportamental não especificado</t>
  </si>
  <si>
    <t>F160</t>
  </si>
  <si>
    <t>Transtornos mentais e comportamentais devidos ao uso de alucinógenos - intoxicação aguda</t>
  </si>
  <si>
    <t>F161</t>
  </si>
  <si>
    <t>Transtornos mentais e comportamentais devidos ao uso de alucinógenos - uso nocivo para a saúde</t>
  </si>
  <si>
    <t>F162</t>
  </si>
  <si>
    <t>Transtornos mentais e comportamentais devidos ao uso de alucinógenos - síndrome de dependência</t>
  </si>
  <si>
    <t>F163</t>
  </si>
  <si>
    <t>Transtornos mentais e comportamentais devidos ao uso de alucinógenos - síndrome [estado] de abstinência</t>
  </si>
  <si>
    <t>F164</t>
  </si>
  <si>
    <t>Transtornos mentais e comportamentais devidos ao uso de alucinógenos - síndrome de abstinência com delirium</t>
  </si>
  <si>
    <t>F165</t>
  </si>
  <si>
    <t>Transtornos mentais e comportamentais devidos ao uso de alucinógenos - transtorno psicótico</t>
  </si>
  <si>
    <t>F166</t>
  </si>
  <si>
    <t>Transtornos mentais e comportamentais devidos ao uso de alucinógenos - síndrome amnésica</t>
  </si>
  <si>
    <t>F167</t>
  </si>
  <si>
    <t>Transtornos mentais e comportamentais devidos ao uso de alucinógenos - transtorno psicótico residual ou de instalação tardia</t>
  </si>
  <si>
    <t>F168</t>
  </si>
  <si>
    <t>Transtornos mentais e comportamentais devidos ao uso de alucinógenos - outros transtornos mentais ou comportamentais</t>
  </si>
  <si>
    <t>F169</t>
  </si>
  <si>
    <t>Transtornos mentais e comportamentais devidos ao uso de alucinógenos - transtorno mental ou comportamental não especificado</t>
  </si>
  <si>
    <t>F170</t>
  </si>
  <si>
    <t>Transtornos mentais e comportamentais devidos ao uso de fumo - intoxicação aguda</t>
  </si>
  <si>
    <t>F171</t>
  </si>
  <si>
    <t>Transtornos mentais e comportamentais devidos ao uso de fumo - uso nocivo para a saúde</t>
  </si>
  <si>
    <t>F172</t>
  </si>
  <si>
    <t>Transtornos mentais e comportamentais devidos ao uso de fumo - síndrome de dependência</t>
  </si>
  <si>
    <t>F173</t>
  </si>
  <si>
    <t>Transtornos mentais e comportamentais devidos ao uso de fumo - síndrome [estado] de abstinência</t>
  </si>
  <si>
    <t>F174</t>
  </si>
  <si>
    <t>Transtornos mentais e comportamentais devidos ao uso de fumo - síndrome de abstinência com delirium</t>
  </si>
  <si>
    <t>F175</t>
  </si>
  <si>
    <t>Transtornos mentais e comportamentais devidos ao uso de fumo - transtorno psicótico</t>
  </si>
  <si>
    <t>F176</t>
  </si>
  <si>
    <t>Transtornos mentais e comportamentais devidos ao uso de fumo - síndrome amnésica</t>
  </si>
  <si>
    <t>F177</t>
  </si>
  <si>
    <t>Transtornos mentais e comportamentais devidos ao uso de fumo - transtorno psicótico residual ou de instalação tardia</t>
  </si>
  <si>
    <t>F178</t>
  </si>
  <si>
    <t>Transtornos mentais e comportamentais devidos ao uso de fumo - outros transtornos mentais ou comportamentais</t>
  </si>
  <si>
    <t>F179</t>
  </si>
  <si>
    <t>Transtornos mentais e comportamentais devidos ao uso de fumo - transtorno mental ou comportamental não especificado</t>
  </si>
  <si>
    <t>F180</t>
  </si>
  <si>
    <t>Transtornos mentais e comportamentais devidos ao uso de solventes voláteis - intoxicação aguda</t>
  </si>
  <si>
    <t>F181</t>
  </si>
  <si>
    <t>Transtornos mentais e comportamentais devidos ao uso de solventes voláteis - uso nocivo para a saúde</t>
  </si>
  <si>
    <t>F182</t>
  </si>
  <si>
    <t>Transtornos mentais e comportamentais devidos ao uso de solventes voláteis - síndrome de dependência</t>
  </si>
  <si>
    <t>F183</t>
  </si>
  <si>
    <t>Transtornos mentais e comportamentais devidos ao uso de solventes voláteis - síndrome [estado] de abstinência</t>
  </si>
  <si>
    <t>F184</t>
  </si>
  <si>
    <t>Transtornos mentais e comportamentais devidos ao uso de solventes voláteis - síndrome de abstinência com delirium</t>
  </si>
  <si>
    <t>F185</t>
  </si>
  <si>
    <t>Transtornos mentais e comportamentais devidos ao uso de solventes voláteis - transtorno psicótico</t>
  </si>
  <si>
    <t>F186</t>
  </si>
  <si>
    <t>Transtornos mentais e comportamentais devidos ao uso de solventes voláteis - síndrome amnésica</t>
  </si>
  <si>
    <t>F187</t>
  </si>
  <si>
    <t>Transtornos mentais e comportamentais devidos ao uso de solventes voláteis - transtorno psicótico residual ou de instalação tardia</t>
  </si>
  <si>
    <t>F188</t>
  </si>
  <si>
    <t>Transtornos mentais e comportamentais devidos ao uso de solventes voláteis - outros transtornos mentais ou comportamentais</t>
  </si>
  <si>
    <t>F189</t>
  </si>
  <si>
    <t>Transtornos mentais e comportamentais devidos ao uso de solventes voláteis - transtorno mental ou comportamental não especificado</t>
  </si>
  <si>
    <t>F190</t>
  </si>
  <si>
    <t>Transtornos mentais e comportamentais devidos ao uso de múltiplas drogas e ao uso de outras substâncias psicoativas - intoxicação aguda</t>
  </si>
  <si>
    <t>F191</t>
  </si>
  <si>
    <t>Transtornos mentais e comportamentais devidos ao uso de múltiplas drogas e ao uso de outras substâncias psicoativas - uso nocivo para a saúde</t>
  </si>
  <si>
    <t>F192</t>
  </si>
  <si>
    <t>Transtornos mentais e comportamentais devidos ao uso de múltiplas drogas e ao uso de outras substâncias psicoativas - síndrome de dependência</t>
  </si>
  <si>
    <t>F193</t>
  </si>
  <si>
    <t>Transtornos mentais e comportamentais devidos ao uso de múltiplas drogas e ao uso de outras substâncias psicoativas - síndrome [estado] de abstinência</t>
  </si>
  <si>
    <t>F194</t>
  </si>
  <si>
    <t>Transtornos mentais e comportamentais devidos ao uso de múltiplas drogas e ao uso de outras substâncias psicoativas - síndrome de abstinência com delirium</t>
  </si>
  <si>
    <t>F195</t>
  </si>
  <si>
    <t>Transtornos mentais e comportamentais devidos ao uso de múltiplas drogas e ao uso de outras substâncias psicoativas - transtorno psicótico</t>
  </si>
  <si>
    <t>F196</t>
  </si>
  <si>
    <t>Transtornos mentais e comportamentais devidos ao uso de múltiplas drogas e ao uso de outras substâncias psicoativas - síndrome amnésica</t>
  </si>
  <si>
    <t>F197</t>
  </si>
  <si>
    <t>Transtornos mentais e comportamentais devidos ao uso de múltiplas drogas e ao uso de outras substâncias psicoativas - transtorno psicótico residual ou de instalação tardia</t>
  </si>
  <si>
    <t>F198</t>
  </si>
  <si>
    <t>Transtornos mentais e comportamentais devidos ao uso de múltiplas drogas e ao uso de outras substâncias psicoativas - outros transtornos mentais ou comportamentais</t>
  </si>
  <si>
    <t>F199</t>
  </si>
  <si>
    <t>Transtornos mentais e comportamentais devidos ao uso de múltiplas drogas e ao uso de outras substâncias psicoativas - transtorno mental ou comportamental não especificado</t>
  </si>
  <si>
    <t>F200</t>
  </si>
  <si>
    <t>Esquizofrenia paranóide</t>
  </si>
  <si>
    <t>F201</t>
  </si>
  <si>
    <t>Esquizofrenia hebefrênica</t>
  </si>
  <si>
    <t>F202</t>
  </si>
  <si>
    <t>Esquizofrenia catatônica</t>
  </si>
  <si>
    <t>F203</t>
  </si>
  <si>
    <t>Esquizofrenia indiferenciada</t>
  </si>
  <si>
    <t>F204</t>
  </si>
  <si>
    <t>Depressão pós-esquizofrênica</t>
  </si>
  <si>
    <t>F205</t>
  </si>
  <si>
    <t>Esquizofrenia residual</t>
  </si>
  <si>
    <t>F206</t>
  </si>
  <si>
    <t>Esquizofrenia simples</t>
  </si>
  <si>
    <t>F208</t>
  </si>
  <si>
    <t>Outras esquizofrenias</t>
  </si>
  <si>
    <t>F209</t>
  </si>
  <si>
    <t>Esquizofrenia não especificada</t>
  </si>
  <si>
    <t>F21X</t>
  </si>
  <si>
    <t>F220</t>
  </si>
  <si>
    <t>Transtorno delirante</t>
  </si>
  <si>
    <t>F228</t>
  </si>
  <si>
    <t>Outros transtornos delirantes persistentes</t>
  </si>
  <si>
    <t>F229</t>
  </si>
  <si>
    <t>Transtorno delirante persistente não especificado</t>
  </si>
  <si>
    <t>F230</t>
  </si>
  <si>
    <t>Transtorno psicótico agudo polimorfo, sem sintomas esquizofrênicos</t>
  </si>
  <si>
    <t>F231</t>
  </si>
  <si>
    <t>Transtorno psicótico agudo polimorfo, com sintomas esquizofrênicos</t>
  </si>
  <si>
    <t>F232</t>
  </si>
  <si>
    <t>Transtorno psicótico agudo de tipo esquizofrênico (schizophrenia-like)</t>
  </si>
  <si>
    <t>F233</t>
  </si>
  <si>
    <t>Outros transtornos psicóticos agudos, essencialmente delirantes</t>
  </si>
  <si>
    <t>F238</t>
  </si>
  <si>
    <t>Outros transtornos psicóticos agudos e transitórios</t>
  </si>
  <si>
    <t>F239</t>
  </si>
  <si>
    <t>Transtorno psicótico agudo e transitório não especificado</t>
  </si>
  <si>
    <t>F24X</t>
  </si>
  <si>
    <t>F250</t>
  </si>
  <si>
    <t>Transtorno esquizoafetivo do tipo maníaco</t>
  </si>
  <si>
    <t>F251</t>
  </si>
  <si>
    <t>Transtorno esquizoafetivo do tipo depressivo</t>
  </si>
  <si>
    <t>F252</t>
  </si>
  <si>
    <t>Transtorno esquizoafetivo do tipo misto</t>
  </si>
  <si>
    <t>F258</t>
  </si>
  <si>
    <t>Outros transtornos esquizoafetivos</t>
  </si>
  <si>
    <t>F259</t>
  </si>
  <si>
    <t>Transtorno esquizoafetivo não especificado</t>
  </si>
  <si>
    <t>F28X</t>
  </si>
  <si>
    <t>F29X</t>
  </si>
  <si>
    <t>F300</t>
  </si>
  <si>
    <t>Hipomania</t>
  </si>
  <si>
    <t>F301</t>
  </si>
  <si>
    <t>Mania sem sintomas psicóticos</t>
  </si>
  <si>
    <t>F302</t>
  </si>
  <si>
    <t>Mania com sintomas psicóticos</t>
  </si>
  <si>
    <t>F308</t>
  </si>
  <si>
    <t>Outros episódios maníacos</t>
  </si>
  <si>
    <t>F309</t>
  </si>
  <si>
    <t>Episódio maníaco não especificado</t>
  </si>
  <si>
    <t>F310</t>
  </si>
  <si>
    <t>Transtorno afetivo bipolar, episódio atual hipomaníaco</t>
  </si>
  <si>
    <t>F311</t>
  </si>
  <si>
    <t>Transtorno afetivo bipolar, episódio atual maníaco sem sintomas psicóticos</t>
  </si>
  <si>
    <t>F312</t>
  </si>
  <si>
    <t>Transtorno afetivo bipolar, episódio atual maníaco com sintomas psicóticos</t>
  </si>
  <si>
    <t>F313</t>
  </si>
  <si>
    <t>Transtorno afetivo bipolar, episódio atual depressivo leve ou moderado</t>
  </si>
  <si>
    <t>F314</t>
  </si>
  <si>
    <t>Transtorno afetivo bipolar, episódio atual depressivo grave sem sintomas psicóticos</t>
  </si>
  <si>
    <t>F315</t>
  </si>
  <si>
    <t>Transtorno afetivo bipolar, episódio atual depressivo grave com sintomas psicóticos</t>
  </si>
  <si>
    <t>F316</t>
  </si>
  <si>
    <t>Transtorno afetivo bipolar, episódio atual misto</t>
  </si>
  <si>
    <t>F317</t>
  </si>
  <si>
    <t>Transtorno afetivo bipolar, atualmente em remissão</t>
  </si>
  <si>
    <t>F318</t>
  </si>
  <si>
    <t>Outros transtornos afetivos bipolares</t>
  </si>
  <si>
    <t>F319</t>
  </si>
  <si>
    <t>Transtorno afetivo bipolar não especificado</t>
  </si>
  <si>
    <t>F320</t>
  </si>
  <si>
    <t>Episódio depressivo leve</t>
  </si>
  <si>
    <t>F321</t>
  </si>
  <si>
    <t>Episódio depressivo moderado</t>
  </si>
  <si>
    <t>F322</t>
  </si>
  <si>
    <t>Episódio depressivo grave sem sintomas psicóticos</t>
  </si>
  <si>
    <t>F323</t>
  </si>
  <si>
    <t>Episódio depressivo grave com sintomas psicóticos</t>
  </si>
  <si>
    <t>F328</t>
  </si>
  <si>
    <t>Outros episódios depressivos</t>
  </si>
  <si>
    <t>F329</t>
  </si>
  <si>
    <t>Episódio depressivo não especificado</t>
  </si>
  <si>
    <t>F330</t>
  </si>
  <si>
    <t>Transtorno depressivo recorrente, episódio atual leve</t>
  </si>
  <si>
    <t>F331</t>
  </si>
  <si>
    <t>Transtorno depressivo recorrente, episódio atual moderado</t>
  </si>
  <si>
    <t>F332</t>
  </si>
  <si>
    <t>Transtorno depressivo recorrente, episódio atual grave sem sintomas psicóticos</t>
  </si>
  <si>
    <t>F333</t>
  </si>
  <si>
    <t>Transtorno depressivo recorrente, episódio atual grave com sintomas psicóticos</t>
  </si>
  <si>
    <t>F334</t>
  </si>
  <si>
    <t>Transtorno depressivo recorrente, atualmente em remissão</t>
  </si>
  <si>
    <t>F338</t>
  </si>
  <si>
    <t>Outros transtornos depressivos recorrentes</t>
  </si>
  <si>
    <t>F339</t>
  </si>
  <si>
    <t>Transtorno depressivo recorrente sem especificação</t>
  </si>
  <si>
    <t>F340</t>
  </si>
  <si>
    <t>Ciclotimia</t>
  </si>
  <si>
    <t>F341</t>
  </si>
  <si>
    <t>Distimia</t>
  </si>
  <si>
    <t>F348</t>
  </si>
  <si>
    <t>Outros transtornos do humor [afetivos] persistentes</t>
  </si>
  <si>
    <t>F349</t>
  </si>
  <si>
    <t>Transtorno do humor [afetivo] persistente não especificado</t>
  </si>
  <si>
    <t>F380</t>
  </si>
  <si>
    <t>Outros transtornos do humor [afetivos] isolados</t>
  </si>
  <si>
    <t>F381</t>
  </si>
  <si>
    <t>Outros transtornos do humor [afetivos] recorrentes</t>
  </si>
  <si>
    <t>F388</t>
  </si>
  <si>
    <t>Outros transtornos especificados do humor [afetivos]</t>
  </si>
  <si>
    <t>F39X</t>
  </si>
  <si>
    <t>F400</t>
  </si>
  <si>
    <t>Agorafobia</t>
  </si>
  <si>
    <t>F401</t>
  </si>
  <si>
    <t>Fobias sociais</t>
  </si>
  <si>
    <t>F402</t>
  </si>
  <si>
    <t>Fobias específicas (isoladas)</t>
  </si>
  <si>
    <t>F408</t>
  </si>
  <si>
    <t>Outros transtornos fóbico-ansiosos</t>
  </si>
  <si>
    <t>F409</t>
  </si>
  <si>
    <t>Transtorno fóbico-ansioso não especificado</t>
  </si>
  <si>
    <t>F410</t>
  </si>
  <si>
    <t>Transtorno de pânico [ansiedade paroxística episódica]</t>
  </si>
  <si>
    <t>F411</t>
  </si>
  <si>
    <t>Ansiedade generalizada</t>
  </si>
  <si>
    <t>F412</t>
  </si>
  <si>
    <t>Transtorno misto ansioso e depressivo</t>
  </si>
  <si>
    <t>F413</t>
  </si>
  <si>
    <t>Outros transtornos ansiosos mistos</t>
  </si>
  <si>
    <t>F418</t>
  </si>
  <si>
    <t>Outros transtornos ansiosos especificados</t>
  </si>
  <si>
    <t>F419</t>
  </si>
  <si>
    <t>Transtorno ansioso não especificado</t>
  </si>
  <si>
    <t>F420</t>
  </si>
  <si>
    <t>Transtorno obsessivo-compulsivo com predominância de idéias ou de ruminações obsessivas</t>
  </si>
  <si>
    <t>F421</t>
  </si>
  <si>
    <t>Transtorno obsessivo-compulsivo com predominância de comportamentos compulsivos [rituais obsessivos]</t>
  </si>
  <si>
    <t>F422</t>
  </si>
  <si>
    <t>Transtorno obsessivo-compulsivo, forma mista, com idéias obsessivas e comportamentos compulsivos</t>
  </si>
  <si>
    <t>F428</t>
  </si>
  <si>
    <t>Outros transtornos obsessivo-compulsivos</t>
  </si>
  <si>
    <t>F429</t>
  </si>
  <si>
    <t>Transtorno obsessivo-compulsivo não especificado</t>
  </si>
  <si>
    <t>F430</t>
  </si>
  <si>
    <t>Reação aguda ao "stress"</t>
  </si>
  <si>
    <t>F431</t>
  </si>
  <si>
    <t>Estado de "stress" pós-traumático</t>
  </si>
  <si>
    <t>F432</t>
  </si>
  <si>
    <t>Transtornos de adaptação</t>
  </si>
  <si>
    <t>F438</t>
  </si>
  <si>
    <t>Outras reações ao "stress" grave</t>
  </si>
  <si>
    <t>F439</t>
  </si>
  <si>
    <t>Reação não especificada a um "stress" grave</t>
  </si>
  <si>
    <t>F440</t>
  </si>
  <si>
    <t>Amnésia dissociativa</t>
  </si>
  <si>
    <t>F441</t>
  </si>
  <si>
    <t>Fuga dissociativa</t>
  </si>
  <si>
    <t>F442</t>
  </si>
  <si>
    <t>Estupor dissociativo</t>
  </si>
  <si>
    <t>F443</t>
  </si>
  <si>
    <t>Estados de transe e de possessão</t>
  </si>
  <si>
    <t>F444</t>
  </si>
  <si>
    <t>Transtornos dissociativos do movimento</t>
  </si>
  <si>
    <t>F445</t>
  </si>
  <si>
    <t>Convulsões dissociativas</t>
  </si>
  <si>
    <t>F446</t>
  </si>
  <si>
    <t>Anestesia e perda sensorial dissociativas</t>
  </si>
  <si>
    <t>F447</t>
  </si>
  <si>
    <t>Transtorno dissociativo misto [de conversão]</t>
  </si>
  <si>
    <t>F448</t>
  </si>
  <si>
    <t>Outros transtornos dissociativos [de conversão]</t>
  </si>
  <si>
    <t>F449</t>
  </si>
  <si>
    <t>Transtorno dissociativo [de conversão] não especificado</t>
  </si>
  <si>
    <t>F450</t>
  </si>
  <si>
    <t>Transtorno de somatização</t>
  </si>
  <si>
    <t>F451</t>
  </si>
  <si>
    <t>Transtorno somatoforme indiferenciado</t>
  </si>
  <si>
    <t>F452</t>
  </si>
  <si>
    <t>Transtorno hipocondríaco</t>
  </si>
  <si>
    <t>F453</t>
  </si>
  <si>
    <t>Transtorno neurovegetativo somatoforme</t>
  </si>
  <si>
    <t>F454</t>
  </si>
  <si>
    <t>Transtorno doloroso somatoforme persistente</t>
  </si>
  <si>
    <t>F458</t>
  </si>
  <si>
    <t>Outros transtornos somatoformes</t>
  </si>
  <si>
    <t>F459</t>
  </si>
  <si>
    <t>Transtorno somatoforme não especificado</t>
  </si>
  <si>
    <t>F480</t>
  </si>
  <si>
    <t>Neurastenia</t>
  </si>
  <si>
    <t>F481</t>
  </si>
  <si>
    <t>Síndrome de despersonalização-desrealização</t>
  </si>
  <si>
    <t>F488</t>
  </si>
  <si>
    <t>Outros transtornos neuróticos especificados</t>
  </si>
  <si>
    <t>F489</t>
  </si>
  <si>
    <t>Transtorno neurótico não especificado</t>
  </si>
  <si>
    <t>F500</t>
  </si>
  <si>
    <t>Anorexia nervosa</t>
  </si>
  <si>
    <t>F501</t>
  </si>
  <si>
    <t>Anorexia nervosa atípica</t>
  </si>
  <si>
    <t>F502</t>
  </si>
  <si>
    <t>Bulimia nervosa</t>
  </si>
  <si>
    <t>F503</t>
  </si>
  <si>
    <t>Bulimia nervosa atípica</t>
  </si>
  <si>
    <t>F504</t>
  </si>
  <si>
    <t>Hiperfagia associada a outros distúrbios psicológicos</t>
  </si>
  <si>
    <t>F505</t>
  </si>
  <si>
    <t>Vômitos associados a outros distúrbios psicológicos</t>
  </si>
  <si>
    <t>F508</t>
  </si>
  <si>
    <t>Outros transtornos da alimentação</t>
  </si>
  <si>
    <t>F509</t>
  </si>
  <si>
    <t>Transtorno de alimentação não especificado</t>
  </si>
  <si>
    <t>F510</t>
  </si>
  <si>
    <t>Insônia não-orgânica</t>
  </si>
  <si>
    <t>F511</t>
  </si>
  <si>
    <t>Hipersonia não-orgânica</t>
  </si>
  <si>
    <t>F512</t>
  </si>
  <si>
    <t>Transtorno do ciclo vigília-sono devido a fatores não-orgânicos</t>
  </si>
  <si>
    <t>F513</t>
  </si>
  <si>
    <t>Sonambulismo</t>
  </si>
  <si>
    <t>F514</t>
  </si>
  <si>
    <t>Terrores noturnos</t>
  </si>
  <si>
    <t>F515</t>
  </si>
  <si>
    <t>Pesadelos</t>
  </si>
  <si>
    <t>F518</t>
  </si>
  <si>
    <t>Outros transtornos do sono devidos a fatores não-orgânicos</t>
  </si>
  <si>
    <t>F519</t>
  </si>
  <si>
    <t>Transtorno do sono devido a fatores não-orgânicos não especificados</t>
  </si>
  <si>
    <t>F520</t>
  </si>
  <si>
    <t>Ausência ou perda do desejo sexual</t>
  </si>
  <si>
    <t>F521</t>
  </si>
  <si>
    <t>Aversão sexual e ausência de prazer sexual</t>
  </si>
  <si>
    <t>F522</t>
  </si>
  <si>
    <t>Falha de resposta genital</t>
  </si>
  <si>
    <t>F523</t>
  </si>
  <si>
    <t>Disfunção orgásmica</t>
  </si>
  <si>
    <t>F524</t>
  </si>
  <si>
    <t>Ejaculação precoce</t>
  </si>
  <si>
    <t>F525</t>
  </si>
  <si>
    <t>Vaginismo não-orgânico</t>
  </si>
  <si>
    <t>F526</t>
  </si>
  <si>
    <t>Dispareunia não-orgânica</t>
  </si>
  <si>
    <t>F527</t>
  </si>
  <si>
    <t>Apetite sexual excessivo</t>
  </si>
  <si>
    <t>F528</t>
  </si>
  <si>
    <t>Outras disfunções sexuais não devidas a transtorno ou à doença orgânica</t>
  </si>
  <si>
    <t>F529</t>
  </si>
  <si>
    <t>Disfunção sexual não devida a transtorno ou à doença orgânica, não especificada</t>
  </si>
  <si>
    <t>F530</t>
  </si>
  <si>
    <t>Transtornos mentais e comportamentais leves associados ao puerpério não classificados em outra parte</t>
  </si>
  <si>
    <t>F531</t>
  </si>
  <si>
    <t>Transtornos mentais e comportamentais graves associados ao puerpério não classificados em outra parte</t>
  </si>
  <si>
    <t>F538</t>
  </si>
  <si>
    <t>Outros transtornos mentais e comportamentais associados ao puerpério não classificados em outra parte</t>
  </si>
  <si>
    <t>F539</t>
  </si>
  <si>
    <t>Transtorno mental e comportamental associado ao puerpério, não especificado</t>
  </si>
  <si>
    <t>F54X</t>
  </si>
  <si>
    <t>F55X</t>
  </si>
  <si>
    <t>F59X</t>
  </si>
  <si>
    <t>F600</t>
  </si>
  <si>
    <t>Personalidade paranóica</t>
  </si>
  <si>
    <t>F601</t>
  </si>
  <si>
    <t>Personalidade esquizóide</t>
  </si>
  <si>
    <t>F602</t>
  </si>
  <si>
    <t>Personalidade dissocial</t>
  </si>
  <si>
    <t>F603</t>
  </si>
  <si>
    <t>Transtorno de personalidade com instabilidade emocional</t>
  </si>
  <si>
    <t>F604</t>
  </si>
  <si>
    <t>Personalidade histriônica</t>
  </si>
  <si>
    <t>F605</t>
  </si>
  <si>
    <t>Personalidade anancástica</t>
  </si>
  <si>
    <t>F606</t>
  </si>
  <si>
    <t>Personalidade ansiosa [esquiva]</t>
  </si>
  <si>
    <t>F607</t>
  </si>
  <si>
    <t>Personalidade dependente</t>
  </si>
  <si>
    <t>F608</t>
  </si>
  <si>
    <t>Outros transtornos específicos da personalidade</t>
  </si>
  <si>
    <t>F609</t>
  </si>
  <si>
    <t>Transtorno não especificado da personalidade</t>
  </si>
  <si>
    <t>F61X</t>
  </si>
  <si>
    <t>F620</t>
  </si>
  <si>
    <t>Modificação duradoura da personalidade após uma experiência catastrófica</t>
  </si>
  <si>
    <t>F621</t>
  </si>
  <si>
    <t>Modificação duradoura da personalidade após doença psiquiátrica</t>
  </si>
  <si>
    <t>F628</t>
  </si>
  <si>
    <t>Outras modificações duradouras da personalidade</t>
  </si>
  <si>
    <t>F629</t>
  </si>
  <si>
    <t>Modificação duradoura da personalidade, não especificada</t>
  </si>
  <si>
    <t>F630</t>
  </si>
  <si>
    <t>Jogo patológico</t>
  </si>
  <si>
    <t>F631</t>
  </si>
  <si>
    <t>Piromania</t>
  </si>
  <si>
    <t>F632</t>
  </si>
  <si>
    <t>Roubo patológico [cleptomania]</t>
  </si>
  <si>
    <t>F633</t>
  </si>
  <si>
    <t>Tricotilomania</t>
  </si>
  <si>
    <t>F638</t>
  </si>
  <si>
    <t>Outros transtornos dos hábitos e dos impulsos</t>
  </si>
  <si>
    <t>F639</t>
  </si>
  <si>
    <t>Transtorno dos hábitos e impulsos, não especificado</t>
  </si>
  <si>
    <t>F640</t>
  </si>
  <si>
    <t>Transexualismo</t>
  </si>
  <si>
    <t>F641</t>
  </si>
  <si>
    <t>Travestismo bivalente</t>
  </si>
  <si>
    <t>F642</t>
  </si>
  <si>
    <t>Transtorno de identidade sexual na infância</t>
  </si>
  <si>
    <t>F648</t>
  </si>
  <si>
    <t>Outros transtornos da identidade sexual</t>
  </si>
  <si>
    <t>F649</t>
  </si>
  <si>
    <t>Transtorno não especificado da identidade sexual</t>
  </si>
  <si>
    <t>F650</t>
  </si>
  <si>
    <t>Fetichismo</t>
  </si>
  <si>
    <t>F651</t>
  </si>
  <si>
    <t>Travestismo fetichista</t>
  </si>
  <si>
    <t>F652</t>
  </si>
  <si>
    <t>Exibicionismo</t>
  </si>
  <si>
    <t>F653</t>
  </si>
  <si>
    <t>Voyeurismo</t>
  </si>
  <si>
    <t>F654</t>
  </si>
  <si>
    <t>Pedofilia</t>
  </si>
  <si>
    <t>F655</t>
  </si>
  <si>
    <t>Sadomasoquismo</t>
  </si>
  <si>
    <t>F656</t>
  </si>
  <si>
    <t>Transtornos múltiplos da preferência sexual</t>
  </si>
  <si>
    <t>F658</t>
  </si>
  <si>
    <t>Outros transtornos da preferência sexual</t>
  </si>
  <si>
    <t>F659</t>
  </si>
  <si>
    <t>Transtorno da preferência sexual, não especificado</t>
  </si>
  <si>
    <t>F660</t>
  </si>
  <si>
    <t>Transtorno da maturação sexual</t>
  </si>
  <si>
    <t>F661</t>
  </si>
  <si>
    <t>Orientação sexual egodistônica</t>
  </si>
  <si>
    <t>F662</t>
  </si>
  <si>
    <t>Transtorno do relacionamento sexual</t>
  </si>
  <si>
    <t>F668</t>
  </si>
  <si>
    <t>Outros transtornos do desenvolvimento psicossexual</t>
  </si>
  <si>
    <t>F669</t>
  </si>
  <si>
    <t>Transtorno do desenvolvimento sexual, não especificado</t>
  </si>
  <si>
    <t>F680</t>
  </si>
  <si>
    <t>Sintomas físicos aumentados por fatores psicológicos</t>
  </si>
  <si>
    <t>F681</t>
  </si>
  <si>
    <t>Produção deliberada ou simulação de sintomas ou de incapacidades, físicas ou psicológicas [transtorno fictício]</t>
  </si>
  <si>
    <t>F688</t>
  </si>
  <si>
    <t>Outros transtornos especificados da personalidade e do comportamento do adulto</t>
  </si>
  <si>
    <t>F69X</t>
  </si>
  <si>
    <t>F700</t>
  </si>
  <si>
    <t>Retardo mental leve - menção de ausência de ou de comprometimento mínimo do comportamento</t>
  </si>
  <si>
    <t>F701</t>
  </si>
  <si>
    <t>Retardo mental leve - comprometimento significativo do comportamento, requerendo vigilância ou tratamento</t>
  </si>
  <si>
    <t>F708</t>
  </si>
  <si>
    <t>Retardo mental leve - outros comprometimentos do comportamento</t>
  </si>
  <si>
    <t>F709</t>
  </si>
  <si>
    <t>Retardo mental leve - sem menção de comprometimento do comportamento</t>
  </si>
  <si>
    <t>F710</t>
  </si>
  <si>
    <t>Retardo mental moderado - menção de ausência de ou de comprometimento mínimo do comportamento</t>
  </si>
  <si>
    <t>F711</t>
  </si>
  <si>
    <t>Retardo mental moderado - comprometimento significativo do comportamento, requerendo vigilância ou tratamento</t>
  </si>
  <si>
    <t>F718</t>
  </si>
  <si>
    <t>Retardo mental moderado - outros comprometimentos do comportamento</t>
  </si>
  <si>
    <t>F719</t>
  </si>
  <si>
    <t>Retardo mental moderado - sem menção de comprometimento do comportamento</t>
  </si>
  <si>
    <t>F720</t>
  </si>
  <si>
    <t>Retardo mental grave - menção de ausência de ou de comprometimento mínimo do comportamento</t>
  </si>
  <si>
    <t>F721</t>
  </si>
  <si>
    <t>Retardo mental grave - comprometimento significativo do comportamento, requerendo vigilância ou tratamento</t>
  </si>
  <si>
    <t>F728</t>
  </si>
  <si>
    <t>Retardo mental grave - outros comprometimentos do comportamento</t>
  </si>
  <si>
    <t>F729</t>
  </si>
  <si>
    <t>Retardo mental grave - sem menção de comprometimento do comportamento</t>
  </si>
  <si>
    <t>F730</t>
  </si>
  <si>
    <t>Retardo mental profundo - menção de ausência de ou de comprometimento mínimo do comportamento</t>
  </si>
  <si>
    <t>F731</t>
  </si>
  <si>
    <t>Retardo mental profundo - comprometimento significativo do comportamento, requerendo vigilância ou tratamento</t>
  </si>
  <si>
    <t>F738</t>
  </si>
  <si>
    <t>Retardo mental profundo - outros comprometimentos do comportamento</t>
  </si>
  <si>
    <t>F739</t>
  </si>
  <si>
    <t>Retardo mental profundo - sem menção de comprometimento do comportamento</t>
  </si>
  <si>
    <t>F780</t>
  </si>
  <si>
    <t>Outro retardo mental - menção de ausência de ou de comprometimento mínimo do comportamento</t>
  </si>
  <si>
    <t>F781</t>
  </si>
  <si>
    <t>Outro retardo mental - comprometimento significativo do comportamento, requerendo vigilância ou tratamento</t>
  </si>
  <si>
    <t>F788</t>
  </si>
  <si>
    <t>Outro retardo mental - outros comprometimentos do comportamento</t>
  </si>
  <si>
    <t>F789</t>
  </si>
  <si>
    <t>Outro retardo mental - sem menção de comprometimento do comportamento</t>
  </si>
  <si>
    <t>F790</t>
  </si>
  <si>
    <t>Retardo mental não especificado - menção de ausência de ou de comprometimento mínimo do comportamento</t>
  </si>
  <si>
    <t>F791</t>
  </si>
  <si>
    <t>Retardo mental não especificado - comprometimento significativo do comportamento, requerendo vigilância ou tratamento</t>
  </si>
  <si>
    <t>F798</t>
  </si>
  <si>
    <t>Retardo mental não especificado - outros comprometimentos do comportamento</t>
  </si>
  <si>
    <t>F799</t>
  </si>
  <si>
    <t>Retardo mental não especificado - sem menção de comprometimento do comportamento</t>
  </si>
  <si>
    <t>F800</t>
  </si>
  <si>
    <t>Transtorno específico da articulação da fala</t>
  </si>
  <si>
    <t>F801</t>
  </si>
  <si>
    <t>Transtorno expressivo de linguagem</t>
  </si>
  <si>
    <t>F802</t>
  </si>
  <si>
    <t>Transtorno receptivo da linguagem</t>
  </si>
  <si>
    <t>F803</t>
  </si>
  <si>
    <t>Afasia adquirida com epilepsia [síndrome de Landau-Kleffner]</t>
  </si>
  <si>
    <t>F808</t>
  </si>
  <si>
    <t>Outros transtornos de desenvolvimento da fala ou da linguagem</t>
  </si>
  <si>
    <t>F809</t>
  </si>
  <si>
    <t>Transtorno não especificado do desenvolvimento da fala ou da linguagem</t>
  </si>
  <si>
    <t>F810</t>
  </si>
  <si>
    <t>Transtorno específico de leitura</t>
  </si>
  <si>
    <t>F811</t>
  </si>
  <si>
    <t>Transtorno específico da soletração</t>
  </si>
  <si>
    <t>F812</t>
  </si>
  <si>
    <t>Transtorno específico da habilidade em aritmética</t>
  </si>
  <si>
    <t>F813</t>
  </si>
  <si>
    <t>Transtorno misto de habilidades escolares</t>
  </si>
  <si>
    <t>F818</t>
  </si>
  <si>
    <t>Outros transtornos do desenvolvimento das habilidades escolares</t>
  </si>
  <si>
    <t>F819</t>
  </si>
  <si>
    <t>Transtorno não especificado do desenvolvimento das habilidades escolares</t>
  </si>
  <si>
    <t>F82X</t>
  </si>
  <si>
    <t>F83X</t>
  </si>
  <si>
    <t>F840</t>
  </si>
  <si>
    <t>Autismo infantil</t>
  </si>
  <si>
    <t>F841</t>
  </si>
  <si>
    <t>Autismo atípico</t>
  </si>
  <si>
    <t>F842</t>
  </si>
  <si>
    <t>Síndrome de Rett</t>
  </si>
  <si>
    <t>F843</t>
  </si>
  <si>
    <t>Outro transtorno desintegrativo da infância</t>
  </si>
  <si>
    <t>F844</t>
  </si>
  <si>
    <t>Transtorno com hipercinesia associada a retardo mental e a movimentos estereotipados</t>
  </si>
  <si>
    <t>F845</t>
  </si>
  <si>
    <t>Síndrome de Asperger</t>
  </si>
  <si>
    <t>F848</t>
  </si>
  <si>
    <t>Outros transtornos globais do desenvolvimento</t>
  </si>
  <si>
    <t>F849</t>
  </si>
  <si>
    <t>Transtornos globais não especificados do desenvolvimento</t>
  </si>
  <si>
    <t>F88X</t>
  </si>
  <si>
    <t>F89X</t>
  </si>
  <si>
    <t>F900</t>
  </si>
  <si>
    <t>Distúrbios da atividade e da atenção</t>
  </si>
  <si>
    <t>F901</t>
  </si>
  <si>
    <t>Transtorno hipercinético de conduta</t>
  </si>
  <si>
    <t>F908</t>
  </si>
  <si>
    <t>Outros transtornos hipercinéticos</t>
  </si>
  <si>
    <t>F909</t>
  </si>
  <si>
    <t>Transtorno hipercinético não especificado</t>
  </si>
  <si>
    <t>F910</t>
  </si>
  <si>
    <t>Distúrbio de conduta restrito ao contexto familiar</t>
  </si>
  <si>
    <t>F911</t>
  </si>
  <si>
    <t>Distúrbio de conduta não-socializado</t>
  </si>
  <si>
    <t>F912</t>
  </si>
  <si>
    <t>Distúrbio de conduta do tipo socializado</t>
  </si>
  <si>
    <t>F913</t>
  </si>
  <si>
    <t>Distúrbio desafiador e de oposição</t>
  </si>
  <si>
    <t>F918</t>
  </si>
  <si>
    <t>Outros transtornos de conduta</t>
  </si>
  <si>
    <t>F919</t>
  </si>
  <si>
    <t>Transtorno de conduta não especificado</t>
  </si>
  <si>
    <t>F920</t>
  </si>
  <si>
    <t>Distúrbio depressivo de conduta</t>
  </si>
  <si>
    <t>F928</t>
  </si>
  <si>
    <t>Outros transtornos mistos da conduta e das emoções</t>
  </si>
  <si>
    <t>F929</t>
  </si>
  <si>
    <t>Transtorno misto da conduta e das emoções não especificado</t>
  </si>
  <si>
    <t>F930</t>
  </si>
  <si>
    <t>Transtorno ligado à angústia de separação</t>
  </si>
  <si>
    <t>F931</t>
  </si>
  <si>
    <t>Transtorno fóbico ansioso da infância</t>
  </si>
  <si>
    <t>F932</t>
  </si>
  <si>
    <t>Distúrbio de ansiedade social da infância</t>
  </si>
  <si>
    <t>F933</t>
  </si>
  <si>
    <t>Transtorno de rivalidade entre irmãos</t>
  </si>
  <si>
    <t>F938</t>
  </si>
  <si>
    <t>Outros transtornos emocionais da infância</t>
  </si>
  <si>
    <t>F939</t>
  </si>
  <si>
    <t>Transtorno emocional da infância não especificado</t>
  </si>
  <si>
    <t>F940</t>
  </si>
  <si>
    <t>Mutismo eletivo</t>
  </si>
  <si>
    <t>F941</t>
  </si>
  <si>
    <t>Distúrbio reativo de vinculação da infância</t>
  </si>
  <si>
    <t>F942</t>
  </si>
  <si>
    <t>Transtorno de fixação da infância, com desinibição</t>
  </si>
  <si>
    <t>F948</t>
  </si>
  <si>
    <t>Outros transtornos do funcionamento social na infância</t>
  </si>
  <si>
    <t>F949</t>
  </si>
  <si>
    <t>Transtorno do funcionamento social da infância não especificado</t>
  </si>
  <si>
    <t>F950</t>
  </si>
  <si>
    <t>Tique transitório</t>
  </si>
  <si>
    <t>F951</t>
  </si>
  <si>
    <t>Tique motor ou vocal crônico</t>
  </si>
  <si>
    <t>F952</t>
  </si>
  <si>
    <t>Tiques vocais e motores múltiplos combinados [doença de Gilles de la Tourette]</t>
  </si>
  <si>
    <t>F958</t>
  </si>
  <si>
    <t>Outros tiques</t>
  </si>
  <si>
    <t>F959</t>
  </si>
  <si>
    <t>Tique não especificado</t>
  </si>
  <si>
    <t>F980</t>
  </si>
  <si>
    <t>Enurese de origem não-orgânica</t>
  </si>
  <si>
    <t>F981</t>
  </si>
  <si>
    <t>Encoprese de origem não-orgânica</t>
  </si>
  <si>
    <t>F982</t>
  </si>
  <si>
    <t>Transtorno de alimentação na infância</t>
  </si>
  <si>
    <t>F983</t>
  </si>
  <si>
    <t>Pica do lactente ou da criança</t>
  </si>
  <si>
    <t>F984</t>
  </si>
  <si>
    <t>Estereotipias motoras</t>
  </si>
  <si>
    <t>F985</t>
  </si>
  <si>
    <t>Gagueira [tartamudez]</t>
  </si>
  <si>
    <t>F986</t>
  </si>
  <si>
    <t>Linguagem precipitada</t>
  </si>
  <si>
    <t>F988</t>
  </si>
  <si>
    <t>Outros transtornos comportamentais e emocionais especificados com início habitualmente na infância ou adolescência</t>
  </si>
  <si>
    <t>F989</t>
  </si>
  <si>
    <t>Transtornos comportamentais e emocionais não especificados com início habitualmente na infância ou adolescência</t>
  </si>
  <si>
    <t>F99X</t>
  </si>
  <si>
    <t>G000</t>
  </si>
  <si>
    <t>Meningite por Haemophilus</t>
  </si>
  <si>
    <t>G001</t>
  </si>
  <si>
    <t>Meningite pneumocócica</t>
  </si>
  <si>
    <t>G002</t>
  </si>
  <si>
    <t>Meningite estreptocócica</t>
  </si>
  <si>
    <t>G003</t>
  </si>
  <si>
    <t>Meningite estafilocócica</t>
  </si>
  <si>
    <t>G008</t>
  </si>
  <si>
    <t>Outras meningites bacterianas</t>
  </si>
  <si>
    <t>G009</t>
  </si>
  <si>
    <t>Meningite bacteriana não especificada</t>
  </si>
  <si>
    <t>G01X</t>
  </si>
  <si>
    <t>G020</t>
  </si>
  <si>
    <t>Meningite em doenças virais classificadas em outra parte</t>
  </si>
  <si>
    <t>G021</t>
  </si>
  <si>
    <t>Meningite em micoses</t>
  </si>
  <si>
    <t>G028</t>
  </si>
  <si>
    <t>G030</t>
  </si>
  <si>
    <t>Meningite não-piogênica</t>
  </si>
  <si>
    <t>G031</t>
  </si>
  <si>
    <t>Meningite crônica</t>
  </si>
  <si>
    <t>G032</t>
  </si>
  <si>
    <t>Meningite recorrente benigna [Mollaret]</t>
  </si>
  <si>
    <t>G038</t>
  </si>
  <si>
    <t>Meningite devida a outras causas especificadas</t>
  </si>
  <si>
    <t>G039</t>
  </si>
  <si>
    <t>Meningite não especificada</t>
  </si>
  <si>
    <t>G040</t>
  </si>
  <si>
    <t>Encefalite aguda disseminada</t>
  </si>
  <si>
    <t>G041</t>
  </si>
  <si>
    <t>Paraplegia espástica tropical</t>
  </si>
  <si>
    <t>G042</t>
  </si>
  <si>
    <t>Meningoencefalite e meningomielite bacterianas não classificadas em outra parte</t>
  </si>
  <si>
    <t>G048</t>
  </si>
  <si>
    <t>Outras encefalites, mielites e encefalomielites</t>
  </si>
  <si>
    <t>G049</t>
  </si>
  <si>
    <t>Encefalite, mielite e encefalomielite não especificada</t>
  </si>
  <si>
    <t>G050</t>
  </si>
  <si>
    <t>Encefalite, mielite e encefalomielite em doenças bacterianas classificadas em outra parte</t>
  </si>
  <si>
    <t>G051</t>
  </si>
  <si>
    <t>Encefalite, mielite e encefalomielite em doenças virais classificadas em outra parte</t>
  </si>
  <si>
    <t>G052</t>
  </si>
  <si>
    <t>Encefalite, mielite e encefalomielite em outras doenças infecciosas e parasitárias classificadas em outra parte</t>
  </si>
  <si>
    <t>G058</t>
  </si>
  <si>
    <t>Encefalite, mielite e encefalomielite em outras doenças classificadas em outra parte</t>
  </si>
  <si>
    <t>G060</t>
  </si>
  <si>
    <t>Abscesso e granuloma intracranianos</t>
  </si>
  <si>
    <t>G061</t>
  </si>
  <si>
    <t>Abscesso e granuloma intra-raquidianos</t>
  </si>
  <si>
    <t>G062</t>
  </si>
  <si>
    <t>Abscesso extradural e subdural não especificados</t>
  </si>
  <si>
    <t>G07X</t>
  </si>
  <si>
    <t>G08X</t>
  </si>
  <si>
    <t>G09X</t>
  </si>
  <si>
    <t>G10X</t>
  </si>
  <si>
    <t>G110</t>
  </si>
  <si>
    <t>Ataxia congênita não-progressiva</t>
  </si>
  <si>
    <t>G111</t>
  </si>
  <si>
    <t>Ataxia cerebelar de início precoce</t>
  </si>
  <si>
    <t>G112</t>
  </si>
  <si>
    <t>Ataxia cerebelar de início tardio</t>
  </si>
  <si>
    <t>G113</t>
  </si>
  <si>
    <t>Ataxia cerebelar com déficit na reparação do DNA</t>
  </si>
  <si>
    <t>G114</t>
  </si>
  <si>
    <t>Paraplegia espástica hereditária</t>
  </si>
  <si>
    <t>G118</t>
  </si>
  <si>
    <t>Outras ataxias hereditárias</t>
  </si>
  <si>
    <t>G119</t>
  </si>
  <si>
    <t>Ataxia hereditária não especificada</t>
  </si>
  <si>
    <t>G120</t>
  </si>
  <si>
    <t>Atrofia muscular espinal infantil tipo I [Werdnig-Hoffman]</t>
  </si>
  <si>
    <t>G121</t>
  </si>
  <si>
    <t>Outras atrofias musculares espinais hereditárias</t>
  </si>
  <si>
    <t>G122</t>
  </si>
  <si>
    <t>Doença do neurônio motor</t>
  </si>
  <si>
    <t>G128</t>
  </si>
  <si>
    <t>Outras atrofias musculares espinais e síndromes musculares correlatas</t>
  </si>
  <si>
    <t>G129</t>
  </si>
  <si>
    <t>Atrofia muscular espinal não especificada</t>
  </si>
  <si>
    <t>G130</t>
  </si>
  <si>
    <t>Neuromiopatia e neuropatia paraneoplásicas</t>
  </si>
  <si>
    <t>G131</t>
  </si>
  <si>
    <t>Outra atrofia sistêmica que afeta primariamente o sistema nervoso central em doenças neoplásicas</t>
  </si>
  <si>
    <t>G132</t>
  </si>
  <si>
    <t>Atrofia sistêmica que afeta primariamente o sistema nervoso central no mixedema</t>
  </si>
  <si>
    <t>G138</t>
  </si>
  <si>
    <t>Atrofia sistêmica que afeta primariamente o sistema nervoso central em outras doenças classificadas em outra parte</t>
  </si>
  <si>
    <t>G20X</t>
  </si>
  <si>
    <t>G210</t>
  </si>
  <si>
    <t>Síndrome maligna dos neurolépticos</t>
  </si>
  <si>
    <t>G211</t>
  </si>
  <si>
    <t>Outras formas de parkinsonismo secundário induzido por drogas</t>
  </si>
  <si>
    <t>G212</t>
  </si>
  <si>
    <t>Parkinsonismo secundário devido a outros agentes externos</t>
  </si>
  <si>
    <t>G213</t>
  </si>
  <si>
    <t>Parkinsonismo pós-encefalítico</t>
  </si>
  <si>
    <t>G218</t>
  </si>
  <si>
    <t>Outras formas de parkinsonismo secundário</t>
  </si>
  <si>
    <t>G219</t>
  </si>
  <si>
    <t>Parkinsonismo secundário não especificado</t>
  </si>
  <si>
    <t>G22X</t>
  </si>
  <si>
    <t>G230</t>
  </si>
  <si>
    <t>Doença de Hallervorden-Spatz</t>
  </si>
  <si>
    <t>G231</t>
  </si>
  <si>
    <t>Oftalmoplegia supranuclear progressiva [Steele-Richardson-Olszewski]</t>
  </si>
  <si>
    <t>G232</t>
  </si>
  <si>
    <t>Degeneração estrionígrica</t>
  </si>
  <si>
    <t>G238</t>
  </si>
  <si>
    <t>Outras doenças degenerativas especificadas dos gânglios da base</t>
  </si>
  <si>
    <t>G239</t>
  </si>
  <si>
    <t>Doença degenerativa dos gânglios da base, não especificada</t>
  </si>
  <si>
    <t>G240</t>
  </si>
  <si>
    <t>Distonia induzida por drogas</t>
  </si>
  <si>
    <t>G241</t>
  </si>
  <si>
    <t>Distonia familiar idiopática</t>
  </si>
  <si>
    <t>G242</t>
  </si>
  <si>
    <t>Distonia não-familiar idiopática</t>
  </si>
  <si>
    <t>G243</t>
  </si>
  <si>
    <t>Torcicolo espasmódico</t>
  </si>
  <si>
    <t>G244</t>
  </si>
  <si>
    <t>Distonia orofacial idiopática</t>
  </si>
  <si>
    <t>G245</t>
  </si>
  <si>
    <t>Blefaroespasmo</t>
  </si>
  <si>
    <t>G248</t>
  </si>
  <si>
    <t>Outras distonias</t>
  </si>
  <si>
    <t>G249</t>
  </si>
  <si>
    <t>Distonia não especificada</t>
  </si>
  <si>
    <t>G250</t>
  </si>
  <si>
    <t>Tremor essencial</t>
  </si>
  <si>
    <t>G251</t>
  </si>
  <si>
    <t>Tremor induzido por drogas</t>
  </si>
  <si>
    <t>G252</t>
  </si>
  <si>
    <t>Outras formas especificadas de tremor</t>
  </si>
  <si>
    <t>G253</t>
  </si>
  <si>
    <t>Mioclonia</t>
  </si>
  <si>
    <t>G254</t>
  </si>
  <si>
    <t>Coréia induzida por droga</t>
  </si>
  <si>
    <t>G255</t>
  </si>
  <si>
    <t>Outras formas de coréia</t>
  </si>
  <si>
    <t>G256</t>
  </si>
  <si>
    <t>Tiques induzidos por droga e outros tipos de origem orgânica</t>
  </si>
  <si>
    <t>G258</t>
  </si>
  <si>
    <t>Outras doenças extrapiramidais e transtornos dos movimentos, especificados</t>
  </si>
  <si>
    <t>G259</t>
  </si>
  <si>
    <t>Doenças extrapiramidais e transtornos dos movimentos, não especificados</t>
  </si>
  <si>
    <t>G26X</t>
  </si>
  <si>
    <t>G300</t>
  </si>
  <si>
    <t>Doença de Alzheimer de início precoce</t>
  </si>
  <si>
    <t>G301</t>
  </si>
  <si>
    <t>Doença de Alzheimer de início tardio</t>
  </si>
  <si>
    <t>G308</t>
  </si>
  <si>
    <t>Outras formas de doença de Alzheimer</t>
  </si>
  <si>
    <t>G309</t>
  </si>
  <si>
    <t>Doença de Alzheimer não especificada</t>
  </si>
  <si>
    <t>G310</t>
  </si>
  <si>
    <t>Atrofia cerebral circunscrita</t>
  </si>
  <si>
    <t>G311</t>
  </si>
  <si>
    <t>Degeneração cerebral senil, não classificadas em outra parte</t>
  </si>
  <si>
    <t>G312</t>
  </si>
  <si>
    <t>Degeneração do sistema nervoso devida ao álcool</t>
  </si>
  <si>
    <t>G318</t>
  </si>
  <si>
    <t>Outras doenças degenerativas especificadas do sistema nervoso</t>
  </si>
  <si>
    <t>G319</t>
  </si>
  <si>
    <t>Doença degenerativa do sistema nervoso, não especificada</t>
  </si>
  <si>
    <t>G320</t>
  </si>
  <si>
    <t>Degeneração combinada subaguda da medula espinal em doenças classificadas em outra parte</t>
  </si>
  <si>
    <t>G328</t>
  </si>
  <si>
    <t>Outros transtornos degenerativos especificados do sistema nervoso em doenças classificadas em outra parte</t>
  </si>
  <si>
    <t>G35X</t>
  </si>
  <si>
    <t>G360</t>
  </si>
  <si>
    <t>Neuromielite óptica [doença de Devic]</t>
  </si>
  <si>
    <t>G361</t>
  </si>
  <si>
    <t>Leucoencefalite hemorrágica aguda e subaguda [Hurst]</t>
  </si>
  <si>
    <t>G368</t>
  </si>
  <si>
    <t>Outras desmielinizações disseminadas agudas especificadas</t>
  </si>
  <si>
    <t>G369</t>
  </si>
  <si>
    <t>Desmielinização disseminada aguda não especificada</t>
  </si>
  <si>
    <t>G370</t>
  </si>
  <si>
    <t>Esclerose difusa</t>
  </si>
  <si>
    <t>G371</t>
  </si>
  <si>
    <t>Desmielinização central do corpo caloso</t>
  </si>
  <si>
    <t>G372</t>
  </si>
  <si>
    <t>Mielinólise central da ponte</t>
  </si>
  <si>
    <t>G373</t>
  </si>
  <si>
    <t>Mielite transversa aguda em doenças desmielinizantes do sistema nervoso central</t>
  </si>
  <si>
    <t>G374</t>
  </si>
  <si>
    <t>Mielite subaguda necrótica</t>
  </si>
  <si>
    <t>G375</t>
  </si>
  <si>
    <t>Esclerose concêntrica [Baló]</t>
  </si>
  <si>
    <t>G378</t>
  </si>
  <si>
    <t>Outras doenças desmielinizantes especificadas do sistema nervoso central</t>
  </si>
  <si>
    <t>G379</t>
  </si>
  <si>
    <t>Doença desmielinizante do sistema nervoso central, não especificada</t>
  </si>
  <si>
    <t>G400</t>
  </si>
  <si>
    <t>Epilepsia e síndromes epilépticas idiopáticas definidas por sua localização (focal) (parcial) com crises de início focal</t>
  </si>
  <si>
    <t>G401</t>
  </si>
  <si>
    <t>Epilepsia e síndromes epilépticas sintomáticas definidas por sua localização (focal) (parcial) com crises parciais simples</t>
  </si>
  <si>
    <t>G402</t>
  </si>
  <si>
    <t>Epilepsia e síndromes epilépticas sintomáticas definidas por sua localização (focal) (parcial) com crises parciais complexas</t>
  </si>
  <si>
    <t>G403</t>
  </si>
  <si>
    <t>Epilepsia e síndromes epilépticas generalizadas idiopáticas</t>
  </si>
  <si>
    <t>G404</t>
  </si>
  <si>
    <t>Outras epilepsias e síndromes epilépticas generalizadas</t>
  </si>
  <si>
    <t>G405</t>
  </si>
  <si>
    <t>Síndromes epilépticas especiais</t>
  </si>
  <si>
    <t>G406</t>
  </si>
  <si>
    <t>Crise de grande mal, não especificada (com ou sem pequeno mal)</t>
  </si>
  <si>
    <t>G407</t>
  </si>
  <si>
    <t>Pequeno mal não especificado, sem crises de grande mal</t>
  </si>
  <si>
    <t>G408</t>
  </si>
  <si>
    <t>Outras epilepsias</t>
  </si>
  <si>
    <t>G409</t>
  </si>
  <si>
    <t>Epilepsia, não especificada</t>
  </si>
  <si>
    <t>G410</t>
  </si>
  <si>
    <t>Estado de grande mal epiléptico</t>
  </si>
  <si>
    <t>G411</t>
  </si>
  <si>
    <t>Estado de pequeno mal epiléptico</t>
  </si>
  <si>
    <t>G412</t>
  </si>
  <si>
    <t>Estado de mal epiléptico parcial complexo</t>
  </si>
  <si>
    <t>G418</t>
  </si>
  <si>
    <t>Outros estados de mal epiléptico</t>
  </si>
  <si>
    <t>G419</t>
  </si>
  <si>
    <t>Estado de mal epiléptico, não especificado</t>
  </si>
  <si>
    <t>G430</t>
  </si>
  <si>
    <t>Enxaqueca sem aura [enxaqueca comum]</t>
  </si>
  <si>
    <t>G431</t>
  </si>
  <si>
    <t>Enxaqueca com aura [enxaqueca clássica]</t>
  </si>
  <si>
    <t>G432</t>
  </si>
  <si>
    <t>Estado de mal enxaquecoso</t>
  </si>
  <si>
    <t>G433</t>
  </si>
  <si>
    <t>Enxaqueca complicada</t>
  </si>
  <si>
    <t>G438</t>
  </si>
  <si>
    <t>Outras formas de enxaqueca</t>
  </si>
  <si>
    <t>G439</t>
  </si>
  <si>
    <t>Enxaqueca, sem especificação</t>
  </si>
  <si>
    <t>G440</t>
  </si>
  <si>
    <t>Síndrome de "cluster-headache"</t>
  </si>
  <si>
    <t>G441</t>
  </si>
  <si>
    <t>Cefaléia vascular, não classificada em outra parte</t>
  </si>
  <si>
    <t>G442</t>
  </si>
  <si>
    <t>Cefaléia tensional</t>
  </si>
  <si>
    <t>G443</t>
  </si>
  <si>
    <t>Cefaléia crônica pós-traumática</t>
  </si>
  <si>
    <t>G444</t>
  </si>
  <si>
    <t>Cefaléia induzida por drogas, não classificada em outra parte</t>
  </si>
  <si>
    <t>G448</t>
  </si>
  <si>
    <t>Outras síndromes de cefaléia especificadas</t>
  </si>
  <si>
    <t>G450</t>
  </si>
  <si>
    <t>Síndrome da artéria vértebro-basilar</t>
  </si>
  <si>
    <t>G451</t>
  </si>
  <si>
    <t>Síndrome da artéria carotídea (hemisférica)</t>
  </si>
  <si>
    <t>G452</t>
  </si>
  <si>
    <t>Síndrome das artérias pré-cerebrais, múltiplas e bilaterais</t>
  </si>
  <si>
    <t>G453</t>
  </si>
  <si>
    <t>Amaurose fugaz</t>
  </si>
  <si>
    <t>G454</t>
  </si>
  <si>
    <t>Amnésia global transitória</t>
  </si>
  <si>
    <t>G458</t>
  </si>
  <si>
    <t>Outros acidentes isquêmicos cerebrais transitórios e síndromes correlatas</t>
  </si>
  <si>
    <t>G459</t>
  </si>
  <si>
    <t>Isquemia cerebral transitória não especificada</t>
  </si>
  <si>
    <t>G460</t>
  </si>
  <si>
    <t>Síndrome da artéria cerebral média</t>
  </si>
  <si>
    <t>G461</t>
  </si>
  <si>
    <t>Síndrome da artéria cerebral anterior</t>
  </si>
  <si>
    <t>G462</t>
  </si>
  <si>
    <t>Síndrome da artéria cerebral posterior</t>
  </si>
  <si>
    <t>G463</t>
  </si>
  <si>
    <t>Síndromes vasculares do tronco cerebral</t>
  </si>
  <si>
    <t>G464</t>
  </si>
  <si>
    <t>Síndrome vascular cerebelar</t>
  </si>
  <si>
    <t>G465</t>
  </si>
  <si>
    <t>Síndrome lacunar motora pura</t>
  </si>
  <si>
    <t>G466</t>
  </si>
  <si>
    <t>Síndrome lacunar sensorial pura</t>
  </si>
  <si>
    <t>G467</t>
  </si>
  <si>
    <t>Outras síndromes lacunares</t>
  </si>
  <si>
    <t>G468</t>
  </si>
  <si>
    <t>Outras síndromes vasculares cerebrais em doenças cerebrovasculares</t>
  </si>
  <si>
    <t>G470</t>
  </si>
  <si>
    <t>Distúrbios do início e da manutenção do sono [insônias]</t>
  </si>
  <si>
    <t>G471</t>
  </si>
  <si>
    <t>Distúrbios do sono por sonolência excessiva [hipersonia]</t>
  </si>
  <si>
    <t>G472</t>
  </si>
  <si>
    <t>Distúrbios do ciclo vigília-sono</t>
  </si>
  <si>
    <t>G473</t>
  </si>
  <si>
    <t>Apnéia de sono</t>
  </si>
  <si>
    <t>G474</t>
  </si>
  <si>
    <t>Narcolepsia e cataplexia</t>
  </si>
  <si>
    <t>G478</t>
  </si>
  <si>
    <t>Outros distúrbios do sono</t>
  </si>
  <si>
    <t>G479</t>
  </si>
  <si>
    <t>Distúrbio do sono, não especificado</t>
  </si>
  <si>
    <t>G500</t>
  </si>
  <si>
    <t>Nevralgia do trigêmeo</t>
  </si>
  <si>
    <t>G501</t>
  </si>
  <si>
    <t>Dor facial atípica</t>
  </si>
  <si>
    <t>G508</t>
  </si>
  <si>
    <t>Outros transtornos do nervo trigêmeo</t>
  </si>
  <si>
    <t>G509</t>
  </si>
  <si>
    <t>Transtorno não especificado do nervo trigêmeo</t>
  </si>
  <si>
    <t>G510</t>
  </si>
  <si>
    <t>Paralisia de Bell</t>
  </si>
  <si>
    <t>G511</t>
  </si>
  <si>
    <t>Ganglionite geniculada</t>
  </si>
  <si>
    <t>G512</t>
  </si>
  <si>
    <t>Síndrome de Melkersson</t>
  </si>
  <si>
    <t>G513</t>
  </si>
  <si>
    <t>Espasmo hemifacial clônico</t>
  </si>
  <si>
    <t>G514</t>
  </si>
  <si>
    <t>Mioquimia facial</t>
  </si>
  <si>
    <t>G518</t>
  </si>
  <si>
    <t>Outros transtornos do nervo facial</t>
  </si>
  <si>
    <t>G519</t>
  </si>
  <si>
    <t>Transtorno não especificado do nervo facial</t>
  </si>
  <si>
    <t>G520</t>
  </si>
  <si>
    <t>Transtornos do nervo olfatório</t>
  </si>
  <si>
    <t>G521</t>
  </si>
  <si>
    <t>Transtornos do nervo glossofaríngeo</t>
  </si>
  <si>
    <t>G522</t>
  </si>
  <si>
    <t>Transtornos do nervo vago</t>
  </si>
  <si>
    <t>G523</t>
  </si>
  <si>
    <t>Transtornos do nervo hipoglosso</t>
  </si>
  <si>
    <t>G527</t>
  </si>
  <si>
    <t>Transtornos de múltiplos nervos cranianos</t>
  </si>
  <si>
    <t>G528</t>
  </si>
  <si>
    <t>Transtornos de outros nervos cranianos especificados</t>
  </si>
  <si>
    <t>G529</t>
  </si>
  <si>
    <t>Transtorno de nervo craniano não especificado</t>
  </si>
  <si>
    <t>G530</t>
  </si>
  <si>
    <t>Nevralgia pós-zoster</t>
  </si>
  <si>
    <t>G531</t>
  </si>
  <si>
    <t>Paralisias de múltiplos nervos cranianos em doenças infecciosas e parasitárias classificadas em outra parte</t>
  </si>
  <si>
    <t>G532</t>
  </si>
  <si>
    <t>Paralisias de múltiplos nervos cranianos na sarcoidose</t>
  </si>
  <si>
    <t>G533</t>
  </si>
  <si>
    <t>Paralisias de múltiplos nervos cranianos em doenças neoplásicas</t>
  </si>
  <si>
    <t>G538</t>
  </si>
  <si>
    <t>Outros transtornos de nervos cranianos em outras doenças classificadas em outra parte</t>
  </si>
  <si>
    <t>G540</t>
  </si>
  <si>
    <t>Transtornos do plexo braquial</t>
  </si>
  <si>
    <t>G541</t>
  </si>
  <si>
    <t>Transtornos do plexo lombossacral</t>
  </si>
  <si>
    <t>G542</t>
  </si>
  <si>
    <t>Transtornos das raízes cervicais não classificadas em outra parte</t>
  </si>
  <si>
    <t>G543</t>
  </si>
  <si>
    <t>Transtornos das raízes torácicas não classificadas em outra parte</t>
  </si>
  <si>
    <t>G544</t>
  </si>
  <si>
    <t>Transtornos das raízes lombossacras não classificadas em outra parte</t>
  </si>
  <si>
    <t>G545</t>
  </si>
  <si>
    <t>Amiotrofia nevrálgica</t>
  </si>
  <si>
    <t>G546</t>
  </si>
  <si>
    <t>Síndrome dolorosa do membro fantasma</t>
  </si>
  <si>
    <t>G547</t>
  </si>
  <si>
    <t>Síndrome do membro fantasma sem manifestação dolorosa</t>
  </si>
  <si>
    <t>G548</t>
  </si>
  <si>
    <t>Outros transtornos das raízes e dos plexos nervosos</t>
  </si>
  <si>
    <t>G549</t>
  </si>
  <si>
    <t>Transtorno não especificado das raízes e dos plexos nervosos</t>
  </si>
  <si>
    <t>G550</t>
  </si>
  <si>
    <t>Compressões das raízes e dos plexos nervosos em doenças neoplásicas</t>
  </si>
  <si>
    <t>G551</t>
  </si>
  <si>
    <t>Compressões das raízes e dos plexos nervosos em transtornos dos discos intervertebrais</t>
  </si>
  <si>
    <t>G552</t>
  </si>
  <si>
    <t>Compressões das raízes e dos plexos nervosos na espondilose</t>
  </si>
  <si>
    <t>G553</t>
  </si>
  <si>
    <t>Compressões das raízes e dos plexos nervosos em outras dorsopatias</t>
  </si>
  <si>
    <t>G558</t>
  </si>
  <si>
    <t>Compressões das raízes e dos plexos nervosos em outras doenças classificadas em outra parte</t>
  </si>
  <si>
    <t>G560</t>
  </si>
  <si>
    <t>Síndrome do túnel do carpo</t>
  </si>
  <si>
    <t>G561</t>
  </si>
  <si>
    <t>Outras lesões do nervo mediano</t>
  </si>
  <si>
    <t>G562</t>
  </si>
  <si>
    <t>Lesões do nervo cubital [ulnar]</t>
  </si>
  <si>
    <t>G563</t>
  </si>
  <si>
    <t>Lesão do nervo radial</t>
  </si>
  <si>
    <t>G564</t>
  </si>
  <si>
    <t>Causalgia</t>
  </si>
  <si>
    <t>G568</t>
  </si>
  <si>
    <t>Outras mononeuropatias dos membros superiores</t>
  </si>
  <si>
    <t>G569</t>
  </si>
  <si>
    <t>Mononeuropatia dos membros superiores, não especificada</t>
  </si>
  <si>
    <t>G570</t>
  </si>
  <si>
    <t>Lesão do nervo ciático</t>
  </si>
  <si>
    <t>G571</t>
  </si>
  <si>
    <t>Meralgia parestésica</t>
  </si>
  <si>
    <t>G572</t>
  </si>
  <si>
    <t>Lesão do nervo femoral</t>
  </si>
  <si>
    <t>G573</t>
  </si>
  <si>
    <t>Lesão do nervo poplíteo lateral</t>
  </si>
  <si>
    <t>G574</t>
  </si>
  <si>
    <t>Lesão do nervo poplíteo medial</t>
  </si>
  <si>
    <t>G575</t>
  </si>
  <si>
    <t>Síndrome do túnel do tarso</t>
  </si>
  <si>
    <t>G576</t>
  </si>
  <si>
    <t>Lesão do nervo plantar</t>
  </si>
  <si>
    <t>G578</t>
  </si>
  <si>
    <t>Outras mononeuropatias dos membros inferiores</t>
  </si>
  <si>
    <t>G579</t>
  </si>
  <si>
    <t>Mononeuropatia dos membros inferiores, não especificada</t>
  </si>
  <si>
    <t>G580</t>
  </si>
  <si>
    <t>Neuropatia intercostal</t>
  </si>
  <si>
    <t>G587</t>
  </si>
  <si>
    <t>Mononeurite múltipla</t>
  </si>
  <si>
    <t>G588</t>
  </si>
  <si>
    <t>Outras mononeuropatias especificadas</t>
  </si>
  <si>
    <t>G589</t>
  </si>
  <si>
    <t>Mononeuropatia não especificada</t>
  </si>
  <si>
    <t>G590</t>
  </si>
  <si>
    <t>Mononeuropatia diabética</t>
  </si>
  <si>
    <t>G598</t>
  </si>
  <si>
    <t>Outras mononeuropatias em doenças classificadas em outra parte</t>
  </si>
  <si>
    <t>G600</t>
  </si>
  <si>
    <t>Neuropatia hereditária motora e sensorial</t>
  </si>
  <si>
    <t>G601</t>
  </si>
  <si>
    <t>Doença de Refsum</t>
  </si>
  <si>
    <t>G602</t>
  </si>
  <si>
    <t>Neuropatia associada a ataxia hereditária</t>
  </si>
  <si>
    <t>G603</t>
  </si>
  <si>
    <t>Neuropatia progressiva idiopática</t>
  </si>
  <si>
    <t>G608</t>
  </si>
  <si>
    <t>Outras neuropatias hereditárias e idiopáticas</t>
  </si>
  <si>
    <t>G609</t>
  </si>
  <si>
    <t>Neuropatia hereditária e idiopática não especificada</t>
  </si>
  <si>
    <t>G610</t>
  </si>
  <si>
    <t>Síndrome de Guillain-Barré</t>
  </si>
  <si>
    <t>G611</t>
  </si>
  <si>
    <t>Neuropatia sérica</t>
  </si>
  <si>
    <t>G618</t>
  </si>
  <si>
    <t>Outras polineuropatias inflamatórias</t>
  </si>
  <si>
    <t>G619</t>
  </si>
  <si>
    <t>Polineuropatia inflamatória não especificada</t>
  </si>
  <si>
    <t>G620</t>
  </si>
  <si>
    <t>Polineuropatia induzida por drogas</t>
  </si>
  <si>
    <t>G621</t>
  </si>
  <si>
    <t>Polineuropatia alcoólica</t>
  </si>
  <si>
    <t>G622</t>
  </si>
  <si>
    <t>Polineuropatia devida a outros agentes tóxicos</t>
  </si>
  <si>
    <t>G628</t>
  </si>
  <si>
    <t>Outras polineuropatias especificadas</t>
  </si>
  <si>
    <t>G629</t>
  </si>
  <si>
    <t>Polineuropatia não especificada</t>
  </si>
  <si>
    <t>G630</t>
  </si>
  <si>
    <t>Polineuropatia em doenças infecciosas e parasitárias classificadas em outra parte</t>
  </si>
  <si>
    <t>G631</t>
  </si>
  <si>
    <t>Polineuropatia em doenças neoplásicas</t>
  </si>
  <si>
    <t>G632</t>
  </si>
  <si>
    <t>Polineuropatia diabética</t>
  </si>
  <si>
    <t>G633</t>
  </si>
  <si>
    <t>Polineuropatia em outras doenças endócrinas e metabólicas</t>
  </si>
  <si>
    <t>G634</t>
  </si>
  <si>
    <t>Polineuropatia em deficiências nutricionais</t>
  </si>
  <si>
    <t>G635</t>
  </si>
  <si>
    <t>Polineuropatia em doenças sistêmicas do tecido conjuntivo</t>
  </si>
  <si>
    <t>G636</t>
  </si>
  <si>
    <t>Polineuropatia em outros transtornos osteomusculares</t>
  </si>
  <si>
    <t>G638</t>
  </si>
  <si>
    <t>Polineuropatia em outras doenças classificadas em outra parte</t>
  </si>
  <si>
    <t>G64X</t>
  </si>
  <si>
    <t>G700</t>
  </si>
  <si>
    <t>Miastenia gravis</t>
  </si>
  <si>
    <t>G701</t>
  </si>
  <si>
    <t>Transtornos mioneurais tóxicos</t>
  </si>
  <si>
    <t>G702</t>
  </si>
  <si>
    <t>Miastenia congênita e do desenvolvimento</t>
  </si>
  <si>
    <t>G708</t>
  </si>
  <si>
    <t>Outros transtornos mioneurais especificados</t>
  </si>
  <si>
    <t>G709</t>
  </si>
  <si>
    <t>Transtorno mioneural não especificado</t>
  </si>
  <si>
    <t>G710</t>
  </si>
  <si>
    <t>Distrofia muscular</t>
  </si>
  <si>
    <t>G711</t>
  </si>
  <si>
    <t>Transtornos miotônicos</t>
  </si>
  <si>
    <t>G712</t>
  </si>
  <si>
    <t>Miopatias congênitas</t>
  </si>
  <si>
    <t>G713</t>
  </si>
  <si>
    <t>Miopatia mitocondrial não classificada em outra parte</t>
  </si>
  <si>
    <t>G718</t>
  </si>
  <si>
    <t>Outros transtornos primários dos músculos</t>
  </si>
  <si>
    <t>G719</t>
  </si>
  <si>
    <t>Transtorno muscular primário não especificado</t>
  </si>
  <si>
    <t>G720</t>
  </si>
  <si>
    <t>Miopatia induzida por drogas</t>
  </si>
  <si>
    <t>G721</t>
  </si>
  <si>
    <t>Miopatia alcoólica</t>
  </si>
  <si>
    <t>G722</t>
  </si>
  <si>
    <t>Miopatia devida a outros agentes tóxicos</t>
  </si>
  <si>
    <t>G723</t>
  </si>
  <si>
    <t>Paralisia periódica</t>
  </si>
  <si>
    <t>G724</t>
  </si>
  <si>
    <t>Miopatia inflamatória não classificada em outra parte</t>
  </si>
  <si>
    <t>G728</t>
  </si>
  <si>
    <t>Outras miopatias especificadas</t>
  </si>
  <si>
    <t>G729</t>
  </si>
  <si>
    <t>Miopatia não especificada</t>
  </si>
  <si>
    <t>G730</t>
  </si>
  <si>
    <t>Síndromes miastênicas em doenças endócrinas</t>
  </si>
  <si>
    <t>G731</t>
  </si>
  <si>
    <t>Síndrome de Eaton-Lambert</t>
  </si>
  <si>
    <t>G732</t>
  </si>
  <si>
    <t>Outras síndromes miastênicas em doenças neoplásicas</t>
  </si>
  <si>
    <t>G733</t>
  </si>
  <si>
    <t>Síndromes miastênicas em outras doenças classificadas em outra parte</t>
  </si>
  <si>
    <t>G734</t>
  </si>
  <si>
    <t>Miopatia em doenças infecciosas e parasitárias classificadas em outra parte</t>
  </si>
  <si>
    <t>G735</t>
  </si>
  <si>
    <t>Miopatia em doenças endócrinas</t>
  </si>
  <si>
    <t>G736</t>
  </si>
  <si>
    <t>Miopatia em doenças metabólicas</t>
  </si>
  <si>
    <t>G737</t>
  </si>
  <si>
    <t>Miopatia em outras doenças classificadas em outra parte</t>
  </si>
  <si>
    <t>G800</t>
  </si>
  <si>
    <t>Paralisia cerebral quadriplágica espástica</t>
  </si>
  <si>
    <t>G801</t>
  </si>
  <si>
    <t>Paralisia cerebral diplégica espástica</t>
  </si>
  <si>
    <t>G802</t>
  </si>
  <si>
    <t>Paralisia cerebral hemiplégica espástica</t>
  </si>
  <si>
    <t>G803</t>
  </si>
  <si>
    <t>Paralisia cerebral discinética</t>
  </si>
  <si>
    <t>G804</t>
  </si>
  <si>
    <t>Paralisia cerebral atáxica</t>
  </si>
  <si>
    <t>G808</t>
  </si>
  <si>
    <t>Outras formas de paralisia cerebral</t>
  </si>
  <si>
    <t>G809</t>
  </si>
  <si>
    <t>Paralisia cerebral não especificada</t>
  </si>
  <si>
    <t>G810</t>
  </si>
  <si>
    <t>Hemiplegia flácida</t>
  </si>
  <si>
    <t>G811</t>
  </si>
  <si>
    <t>Hemiplegia espástica</t>
  </si>
  <si>
    <t>G819</t>
  </si>
  <si>
    <t>Hemiplegia não especificada</t>
  </si>
  <si>
    <t>G820</t>
  </si>
  <si>
    <t>Paraplegia flácida</t>
  </si>
  <si>
    <t>G821</t>
  </si>
  <si>
    <t>Paraplegia espástica</t>
  </si>
  <si>
    <t>G822</t>
  </si>
  <si>
    <t>Paraplegia não especificada</t>
  </si>
  <si>
    <t>G823</t>
  </si>
  <si>
    <t>Tetraplegia flácida</t>
  </si>
  <si>
    <t>G824</t>
  </si>
  <si>
    <t>Tetraplegia espástica</t>
  </si>
  <si>
    <t>G825</t>
  </si>
  <si>
    <t>Tetraplegia não especificada</t>
  </si>
  <si>
    <t>G830</t>
  </si>
  <si>
    <t>Diplegia dos membros superiores</t>
  </si>
  <si>
    <t>G831</t>
  </si>
  <si>
    <t>Monoplegia do membro inferior</t>
  </si>
  <si>
    <t>G832</t>
  </si>
  <si>
    <t>Monoplegia do membro superior</t>
  </si>
  <si>
    <t>G833</t>
  </si>
  <si>
    <t>Monoplegia não especificada</t>
  </si>
  <si>
    <t>G834</t>
  </si>
  <si>
    <t>Síndrome da cauda eqüina</t>
  </si>
  <si>
    <t>G838</t>
  </si>
  <si>
    <t>Outras síndromes paralíticas especificadas</t>
  </si>
  <si>
    <t>G839</t>
  </si>
  <si>
    <t>Síndrome paralítica não especificada</t>
  </si>
  <si>
    <t>G900</t>
  </si>
  <si>
    <t>Neuropatia autonômica periférica idiopática</t>
  </si>
  <si>
    <t>G901</t>
  </si>
  <si>
    <t>Disautonomia familiar [Síndrome de Riley-Day]</t>
  </si>
  <si>
    <t>G902</t>
  </si>
  <si>
    <t>Síndrome de Horner</t>
  </si>
  <si>
    <t>G903</t>
  </si>
  <si>
    <t>Degeneração multissistêmica</t>
  </si>
  <si>
    <t>G904</t>
  </si>
  <si>
    <t>Disreflexia autonômica</t>
  </si>
  <si>
    <t>G908</t>
  </si>
  <si>
    <t>Outros transtornos do sistema nervoso autônomo</t>
  </si>
  <si>
    <t>G909</t>
  </si>
  <si>
    <t>Transtorno não especificado do sistema nervoso autônomo</t>
  </si>
  <si>
    <t>G910</t>
  </si>
  <si>
    <t>Hidrocefalia comunicante</t>
  </si>
  <si>
    <t>G911</t>
  </si>
  <si>
    <t>Hidrocefalia obstrutiva</t>
  </si>
  <si>
    <t>G912</t>
  </si>
  <si>
    <t>Hidrocefalia de pressão normal</t>
  </si>
  <si>
    <t>G913</t>
  </si>
  <si>
    <t>Hidrocefalia pós-traumática não especificada</t>
  </si>
  <si>
    <t>G918</t>
  </si>
  <si>
    <t>Outras formas de hidrocefalia</t>
  </si>
  <si>
    <t>G919</t>
  </si>
  <si>
    <t>Hidrocefalia não especificada</t>
  </si>
  <si>
    <t>G92X</t>
  </si>
  <si>
    <t>G930</t>
  </si>
  <si>
    <t>Cistos cerebrais</t>
  </si>
  <si>
    <t>G931</t>
  </si>
  <si>
    <t>Lesão encefálica anóxica, não classificada em outra parte</t>
  </si>
  <si>
    <t>G932</t>
  </si>
  <si>
    <t>Hipertensão intracraniana benigna</t>
  </si>
  <si>
    <t>G933</t>
  </si>
  <si>
    <t>Síndrome da fadiga pós-viral</t>
  </si>
  <si>
    <t>G934</t>
  </si>
  <si>
    <t>Encefalopatia não especificada</t>
  </si>
  <si>
    <t>G935</t>
  </si>
  <si>
    <t>Compressão do encéfalo</t>
  </si>
  <si>
    <t>G936</t>
  </si>
  <si>
    <t>Edema cerebral</t>
  </si>
  <si>
    <t>G937</t>
  </si>
  <si>
    <t>Síndrome de Reye</t>
  </si>
  <si>
    <t>G938</t>
  </si>
  <si>
    <t>Outros transtornos especificados do encéfalo</t>
  </si>
  <si>
    <t>G939</t>
  </si>
  <si>
    <t>Transtorno não especificado do encéfalo</t>
  </si>
  <si>
    <t>G940</t>
  </si>
  <si>
    <t>Hidrocefalia em doenças infecciosas e parasitárias classificadas em outra parte</t>
  </si>
  <si>
    <t>G941</t>
  </si>
  <si>
    <t>Hidrocefalia em doenças neoplásicas</t>
  </si>
  <si>
    <t>G942</t>
  </si>
  <si>
    <t>Hidrocefalia em outras doenças classificadas em outra parte</t>
  </si>
  <si>
    <t>G948</t>
  </si>
  <si>
    <t>Outros transtornos encefálicos especificados em doenças classificadas em outra parte</t>
  </si>
  <si>
    <t>G950</t>
  </si>
  <si>
    <t>Siringomielia e siringobulbia</t>
  </si>
  <si>
    <t>G951</t>
  </si>
  <si>
    <t>Mielopatias vasculares</t>
  </si>
  <si>
    <t>G952</t>
  </si>
  <si>
    <t>Compressão não especificada de medula espinal</t>
  </si>
  <si>
    <t>G958</t>
  </si>
  <si>
    <t>Outras doenças especificadas da medula espinal</t>
  </si>
  <si>
    <t>G959</t>
  </si>
  <si>
    <t>Doença não especificada da medula espinal</t>
  </si>
  <si>
    <t>G960</t>
  </si>
  <si>
    <t>Fístula liquórica</t>
  </si>
  <si>
    <t>G961</t>
  </si>
  <si>
    <t>Transtornos das meninges não classificados em outra parte</t>
  </si>
  <si>
    <t>G968</t>
  </si>
  <si>
    <t>Outros transtornos especificados do sistema nervoso central</t>
  </si>
  <si>
    <t>G969</t>
  </si>
  <si>
    <t>Transtorno não especificado do sistema nervoso central</t>
  </si>
  <si>
    <t>G970</t>
  </si>
  <si>
    <t>Perda de líquor resultante de punção espinal</t>
  </si>
  <si>
    <t>G971</t>
  </si>
  <si>
    <t>Outra reação à punção espinal e lombar</t>
  </si>
  <si>
    <t>G972</t>
  </si>
  <si>
    <t>Hipotensão intracraniana conseqüente à derivação ventricular</t>
  </si>
  <si>
    <t>G978</t>
  </si>
  <si>
    <t>Outros transtornos pós-procedimento do sistema nervoso</t>
  </si>
  <si>
    <t>G979</t>
  </si>
  <si>
    <t>Transtorno pós-procedimento do sistema nervoso, não especificado</t>
  </si>
  <si>
    <t>G98X</t>
  </si>
  <si>
    <t>G990</t>
  </si>
  <si>
    <t>Neuropatia autonômica em doenças endócrinas e metabólicas</t>
  </si>
  <si>
    <t>G991</t>
  </si>
  <si>
    <t>Outros transtornos do sistema nervoso autônomo em doenças classificadas em outra parte</t>
  </si>
  <si>
    <t>G992</t>
  </si>
  <si>
    <t>Mielopatia em doenças classificadas em outra parte</t>
  </si>
  <si>
    <t>G998</t>
  </si>
  <si>
    <t>Outros transtornos especificados do sistema nervoso em doenças classificadas em outra parte</t>
  </si>
  <si>
    <t>H000</t>
  </si>
  <si>
    <t>Hordéolo e outras inflamações profundas das pálpebras</t>
  </si>
  <si>
    <t>H001</t>
  </si>
  <si>
    <t>Calázio</t>
  </si>
  <si>
    <t>H010</t>
  </si>
  <si>
    <t>Blefarite</t>
  </si>
  <si>
    <t>H011</t>
  </si>
  <si>
    <t>Dermatoses não infecciosas da pálpebra</t>
  </si>
  <si>
    <t>H018</t>
  </si>
  <si>
    <t>Outras inflamações especificadas da pálpebra</t>
  </si>
  <si>
    <t>H019</t>
  </si>
  <si>
    <t>Inflamação não especificada da pálpebra</t>
  </si>
  <si>
    <t>H020</t>
  </si>
  <si>
    <t>Entrópio e triquíase da pálpebra</t>
  </si>
  <si>
    <t>H021</t>
  </si>
  <si>
    <t>Ectrópio da pálpebra</t>
  </si>
  <si>
    <t>H022</t>
  </si>
  <si>
    <t>Lagoftalmo</t>
  </si>
  <si>
    <t>H023</t>
  </si>
  <si>
    <t>Blefarocalásia</t>
  </si>
  <si>
    <t>H024</t>
  </si>
  <si>
    <t>Ptose da pálpebra</t>
  </si>
  <si>
    <t>H025</t>
  </si>
  <si>
    <t>Outros transtornos que afetam a função da pálpebra</t>
  </si>
  <si>
    <t>H026</t>
  </si>
  <si>
    <t>Xantelasma da pálpebra</t>
  </si>
  <si>
    <t>H027</t>
  </si>
  <si>
    <t>Outros transtornos degenerativos da pálpebra e da área periocular</t>
  </si>
  <si>
    <t>H028</t>
  </si>
  <si>
    <t>Outros transtornos especificados das pálpebras</t>
  </si>
  <si>
    <t>H029</t>
  </si>
  <si>
    <t>Transtorno não especificado da pálpebra</t>
  </si>
  <si>
    <t>H030</t>
  </si>
  <si>
    <t>Infestação parasitária da pálpebra em doenças classificadas em outra parte</t>
  </si>
  <si>
    <t>H031</t>
  </si>
  <si>
    <t>Comprometimento da pálpebra em outras doenças infecciosas classificadas em outra parte</t>
  </si>
  <si>
    <t>H038</t>
  </si>
  <si>
    <t>Comprometimento da pálpebra em outras doenças classificadas em outras partes</t>
  </si>
  <si>
    <t>H040</t>
  </si>
  <si>
    <t>Dacrioadenite</t>
  </si>
  <si>
    <t>H041</t>
  </si>
  <si>
    <t>Outros transtornos da glândula lacrimal</t>
  </si>
  <si>
    <t>H042</t>
  </si>
  <si>
    <t>Epífora</t>
  </si>
  <si>
    <t>H043</t>
  </si>
  <si>
    <t>Inflamação aguda e não especificada dos canais lacrimais</t>
  </si>
  <si>
    <t>H044</t>
  </si>
  <si>
    <t>Inflamação crônica dos canais lacrimais</t>
  </si>
  <si>
    <t>H045</t>
  </si>
  <si>
    <t>Estenose e insuficiência dos canais lacrimais</t>
  </si>
  <si>
    <t>H046</t>
  </si>
  <si>
    <t>Outras alterações nos canais lacrimais</t>
  </si>
  <si>
    <t>H048</t>
  </si>
  <si>
    <t>Outros transtornos do aparelho lacrimal</t>
  </si>
  <si>
    <t>H049</t>
  </si>
  <si>
    <t>Transtorno não especificado do aparelho lacrimal</t>
  </si>
  <si>
    <t>H050</t>
  </si>
  <si>
    <t>Inflamação aguda da órbita</t>
  </si>
  <si>
    <t>H051</t>
  </si>
  <si>
    <t>Transtornos inflamatórios crônicos da órbita</t>
  </si>
  <si>
    <t>H052</t>
  </si>
  <si>
    <t>Afecções exoftálmicas</t>
  </si>
  <si>
    <t>H053</t>
  </si>
  <si>
    <t>Deformidade da órbita</t>
  </si>
  <si>
    <t>H054</t>
  </si>
  <si>
    <t>Enoftalmia</t>
  </si>
  <si>
    <t>H055</t>
  </si>
  <si>
    <t>Corpo estranho (antigo) retido conseqüente a ferimento perfurante da órbita</t>
  </si>
  <si>
    <t>H058</t>
  </si>
  <si>
    <t>Outros transtornos da órbita</t>
  </si>
  <si>
    <t>H059</t>
  </si>
  <si>
    <t>Transtorno não especificado da órbita</t>
  </si>
  <si>
    <t>H060</t>
  </si>
  <si>
    <t>Transtornos do aparelho lacrimal em doenças classificadas em outra parte</t>
  </si>
  <si>
    <t>H061</t>
  </si>
  <si>
    <t>Infestação parasitária da órbita em doenças classificadas em outra parte</t>
  </si>
  <si>
    <t>H062</t>
  </si>
  <si>
    <t>Exoftalmo distireoídeo</t>
  </si>
  <si>
    <t>H063</t>
  </si>
  <si>
    <t>Outros transtornos da órbita em doenças classificadas em outra parte</t>
  </si>
  <si>
    <t>H100</t>
  </si>
  <si>
    <t>Conjuntivite mucopurulenta</t>
  </si>
  <si>
    <t>H101</t>
  </si>
  <si>
    <t>Conjuntivite aguda atópica</t>
  </si>
  <si>
    <t>H102</t>
  </si>
  <si>
    <t>Outras conjuntivites agudas</t>
  </si>
  <si>
    <t>H103</t>
  </si>
  <si>
    <t>Conjuntivite aguda não especificada</t>
  </si>
  <si>
    <t>H104</t>
  </si>
  <si>
    <t>Conjuntivite crônica</t>
  </si>
  <si>
    <t>H105</t>
  </si>
  <si>
    <t>Blefaroconjuntivite</t>
  </si>
  <si>
    <t>H108</t>
  </si>
  <si>
    <t>Outras conjuntivites</t>
  </si>
  <si>
    <t>H109</t>
  </si>
  <si>
    <t>Conjuntivite não especificada</t>
  </si>
  <si>
    <t>H110</t>
  </si>
  <si>
    <t>Pterígio</t>
  </si>
  <si>
    <t>H111</t>
  </si>
  <si>
    <t>Degenerações e depósitos da conjuntiva</t>
  </si>
  <si>
    <t>H112</t>
  </si>
  <si>
    <t>Cicatrizes da conjuntiva</t>
  </si>
  <si>
    <t>H113</t>
  </si>
  <si>
    <t>Hemorragia conjuntival</t>
  </si>
  <si>
    <t>H114</t>
  </si>
  <si>
    <t>Outros transtornos vasculares e cistos conjuntivais</t>
  </si>
  <si>
    <t>H118</t>
  </si>
  <si>
    <t>Outros transtornos especificados da conjuntiva</t>
  </si>
  <si>
    <t>H119</t>
  </si>
  <si>
    <t>Transtorno não especificado da conjuntiva</t>
  </si>
  <si>
    <t>H130</t>
  </si>
  <si>
    <t>Infestação por filárias na conjuntiva</t>
  </si>
  <si>
    <t>H131</t>
  </si>
  <si>
    <t>Conjuntivite em doenças infecciosas e parasitárias classificadas em outra parte</t>
  </si>
  <si>
    <t>H132</t>
  </si>
  <si>
    <t>Conjuntivite em outras doenças classificadas em outra parte</t>
  </si>
  <si>
    <t>H133</t>
  </si>
  <si>
    <t>Penfigóide ocular</t>
  </si>
  <si>
    <t>H138</t>
  </si>
  <si>
    <t>Outros transtornos da conjuntiva em doença classificadas em outra parte</t>
  </si>
  <si>
    <t>H150</t>
  </si>
  <si>
    <t>Esclerite</t>
  </si>
  <si>
    <t>H151</t>
  </si>
  <si>
    <t>Episclerite</t>
  </si>
  <si>
    <t>H158</t>
  </si>
  <si>
    <t>Outros transtornos da esclerótica</t>
  </si>
  <si>
    <t>H159</t>
  </si>
  <si>
    <t>Transtorno não especificado da esclerótica</t>
  </si>
  <si>
    <t>H160</t>
  </si>
  <si>
    <t>Úlcera de córnea</t>
  </si>
  <si>
    <t>H161</t>
  </si>
  <si>
    <t>Outras ceratites superficiais sem conjuntivite</t>
  </si>
  <si>
    <t>H162</t>
  </si>
  <si>
    <t>Ceratoconjuntivite</t>
  </si>
  <si>
    <t>H163</t>
  </si>
  <si>
    <t>Ceratites intersticial e profunda</t>
  </si>
  <si>
    <t>H164</t>
  </si>
  <si>
    <t>Neovascularização da córnea</t>
  </si>
  <si>
    <t>H168</t>
  </si>
  <si>
    <t>Outras ceratites</t>
  </si>
  <si>
    <t>H169</t>
  </si>
  <si>
    <t>Ceratite não especificada</t>
  </si>
  <si>
    <t>H170</t>
  </si>
  <si>
    <t>Leucoma aderente</t>
  </si>
  <si>
    <t>H171</t>
  </si>
  <si>
    <t>Outra opacidade central da córnea</t>
  </si>
  <si>
    <t>H178</t>
  </si>
  <si>
    <t>Outras cicatrizes e opacidades da córnea</t>
  </si>
  <si>
    <t>H179</t>
  </si>
  <si>
    <t>Cicatriz e opacidade não especificadas da córnea</t>
  </si>
  <si>
    <t>H180</t>
  </si>
  <si>
    <t>Pigmentações e depósitos da córnea</t>
  </si>
  <si>
    <t>H181</t>
  </si>
  <si>
    <t>Ceratopatia bolhosa</t>
  </si>
  <si>
    <t>H182</t>
  </si>
  <si>
    <t>Outros edemas da córnea</t>
  </si>
  <si>
    <t>H183</t>
  </si>
  <si>
    <t>Alterações nas membranas da córnea</t>
  </si>
  <si>
    <t>H184</t>
  </si>
  <si>
    <t>Degenerações da córnea</t>
  </si>
  <si>
    <t>H185</t>
  </si>
  <si>
    <t>Distrofias hereditárias da córnea</t>
  </si>
  <si>
    <t>H186</t>
  </si>
  <si>
    <t>Ceratocone</t>
  </si>
  <si>
    <t>H187</t>
  </si>
  <si>
    <t>Outras deformidades da córnea</t>
  </si>
  <si>
    <t>H188</t>
  </si>
  <si>
    <t>Outros transtornos especificados da córnea</t>
  </si>
  <si>
    <t>H189</t>
  </si>
  <si>
    <t>Transtorno não especificado da córnea</t>
  </si>
  <si>
    <t>H190</t>
  </si>
  <si>
    <t>Esclerite e episclerite em doenças classificadas em outra parte</t>
  </si>
  <si>
    <t>H191</t>
  </si>
  <si>
    <t>Ceratite e ceratoconjuntivite pelo vírus do herpes simples</t>
  </si>
  <si>
    <t>H192</t>
  </si>
  <si>
    <t>Ceratite e ceratoconjuntivite em outras doenças infecciosas e parasitárias classificadas em outra parte</t>
  </si>
  <si>
    <t>H193</t>
  </si>
  <si>
    <t>Ceratite e ceratoconjuntivite em outras doenças classificadas em outra parte</t>
  </si>
  <si>
    <t>H198</t>
  </si>
  <si>
    <t>Outros transtornos de esclerótica e da córnea em doenças classificadas em outra parte</t>
  </si>
  <si>
    <t>H200</t>
  </si>
  <si>
    <t>Iridociclite aguda e subaguda</t>
  </si>
  <si>
    <t>H201</t>
  </si>
  <si>
    <t>Iridociclite crônica</t>
  </si>
  <si>
    <t>H202</t>
  </si>
  <si>
    <t>Iridociclite induzida pelo cristalino</t>
  </si>
  <si>
    <t>H208</t>
  </si>
  <si>
    <t>Outras iridociclites</t>
  </si>
  <si>
    <t>H209</t>
  </si>
  <si>
    <t>Iridociclite não especificada</t>
  </si>
  <si>
    <t>H210</t>
  </si>
  <si>
    <t>Hifema</t>
  </si>
  <si>
    <t>H211</t>
  </si>
  <si>
    <t>Outros transtornos vasculares da íris e do corpo ciliar</t>
  </si>
  <si>
    <t>H212</t>
  </si>
  <si>
    <t>Degenerações da íris e do corpo ciliar</t>
  </si>
  <si>
    <t>H213</t>
  </si>
  <si>
    <t>Cistos da íris, do corpo ciliar e da câmara anterior</t>
  </si>
  <si>
    <t>H214</t>
  </si>
  <si>
    <t>Membranas pupilares</t>
  </si>
  <si>
    <t>H215</t>
  </si>
  <si>
    <t>Outras aderências e roturas da íris e do corpo ciliar</t>
  </si>
  <si>
    <t>H218</t>
  </si>
  <si>
    <t>Outros transtornos especificados da íris e do corpo ciliar</t>
  </si>
  <si>
    <t>H219</t>
  </si>
  <si>
    <t>Transtorno não especificado da íris e do corpo ciliar</t>
  </si>
  <si>
    <t>H220</t>
  </si>
  <si>
    <t>Iridociclite em doenças infecciosas e parasitárias classificadas em outra parte</t>
  </si>
  <si>
    <t>H221</t>
  </si>
  <si>
    <t>Iridociclite em outras doenças classificadas em outra parte</t>
  </si>
  <si>
    <t>H228</t>
  </si>
  <si>
    <t>Outros transtornos da íris e do corpo ciliar em doenças classificadas em outra parte</t>
  </si>
  <si>
    <t>H250</t>
  </si>
  <si>
    <t>Catarata senil incipiente</t>
  </si>
  <si>
    <t>H251</t>
  </si>
  <si>
    <t>Catarata senil nuclear</t>
  </si>
  <si>
    <t>H252</t>
  </si>
  <si>
    <t>Catarata senil tipo Morgagni</t>
  </si>
  <si>
    <t>H258</t>
  </si>
  <si>
    <t>Outras cataratas senis</t>
  </si>
  <si>
    <t>H259</t>
  </si>
  <si>
    <t>Catarata senil não especificada</t>
  </si>
  <si>
    <t>H260</t>
  </si>
  <si>
    <t>Catarata infantil, juvenil e pré-senil</t>
  </si>
  <si>
    <t>H261</t>
  </si>
  <si>
    <t>Catarata traumática</t>
  </si>
  <si>
    <t>H262</t>
  </si>
  <si>
    <t>Catarata complicada</t>
  </si>
  <si>
    <t>H263</t>
  </si>
  <si>
    <t>Catarata induzida por drogas</t>
  </si>
  <si>
    <t>H264</t>
  </si>
  <si>
    <t>Pós-catarata</t>
  </si>
  <si>
    <t>H268</t>
  </si>
  <si>
    <t>Outras cataratas especificadas</t>
  </si>
  <si>
    <t>H269</t>
  </si>
  <si>
    <t>Catarata não especificada</t>
  </si>
  <si>
    <t>H270</t>
  </si>
  <si>
    <t>Afacia</t>
  </si>
  <si>
    <t>H271</t>
  </si>
  <si>
    <t>Deslocamento do cristalino</t>
  </si>
  <si>
    <t>H278</t>
  </si>
  <si>
    <t>Outros transtornos especificados do cristalino</t>
  </si>
  <si>
    <t>H279</t>
  </si>
  <si>
    <t>Transtorno não especificado do cristalino</t>
  </si>
  <si>
    <t>H280</t>
  </si>
  <si>
    <t>Catarata diabética</t>
  </si>
  <si>
    <t>H281</t>
  </si>
  <si>
    <t>Catarata em outras doenças endócrinas, nutricionais e metabólicas</t>
  </si>
  <si>
    <t>H282</t>
  </si>
  <si>
    <t>Catarata em outras doenças classificadas em outra parte</t>
  </si>
  <si>
    <t>H288</t>
  </si>
  <si>
    <t>Outros transtorno do cristalino em doenças classificadas em outra parte</t>
  </si>
  <si>
    <t>H300</t>
  </si>
  <si>
    <t>Inflamação coriorretiniana focal</t>
  </si>
  <si>
    <t>H301</t>
  </si>
  <si>
    <t>Inflamação corrorretiniana disseminada</t>
  </si>
  <si>
    <t>H302</t>
  </si>
  <si>
    <t>Ciclite posterior</t>
  </si>
  <si>
    <t>H308</t>
  </si>
  <si>
    <t>Outras inflamações coriorretinianas</t>
  </si>
  <si>
    <t>H309</t>
  </si>
  <si>
    <t>Inflamação não especificada da coróide e da retina</t>
  </si>
  <si>
    <t>H310</t>
  </si>
  <si>
    <t>Cicatrizes coriorretinianas</t>
  </si>
  <si>
    <t>H311</t>
  </si>
  <si>
    <t>Degeneração da coróide</t>
  </si>
  <si>
    <t>H312</t>
  </si>
  <si>
    <t>Distrofia hereditária da coróide</t>
  </si>
  <si>
    <t>H313</t>
  </si>
  <si>
    <t>Hemorragia e rotura da coróide</t>
  </si>
  <si>
    <t>H314</t>
  </si>
  <si>
    <t>Descolamento da coróide</t>
  </si>
  <si>
    <t>H318</t>
  </si>
  <si>
    <t>Outros transtornos especificados da coróide</t>
  </si>
  <si>
    <t>H319</t>
  </si>
  <si>
    <t>Transtorno não especificado da coróide</t>
  </si>
  <si>
    <t>H320</t>
  </si>
  <si>
    <t>Inflamação coriorretiniana em doenças infecciosas e parasitárias classificadas em outra parte</t>
  </si>
  <si>
    <t>H328</t>
  </si>
  <si>
    <t>Outros transtornos coriorretinianos em doenças classificadas em outra parte</t>
  </si>
  <si>
    <t>H330</t>
  </si>
  <si>
    <t>Descolamento da retina com defeito retiniano</t>
  </si>
  <si>
    <t>H331</t>
  </si>
  <si>
    <t>Retinosquise e cistos da retina</t>
  </si>
  <si>
    <t>H332</t>
  </si>
  <si>
    <t>Descolamento seroso da retina</t>
  </si>
  <si>
    <t>H333</t>
  </si>
  <si>
    <t>Defeitos da retina sem descolamento</t>
  </si>
  <si>
    <t>H334</t>
  </si>
  <si>
    <t>Descolamento da retina por tração</t>
  </si>
  <si>
    <t>H335</t>
  </si>
  <si>
    <t>Outros descolamentos da retina</t>
  </si>
  <si>
    <t>H340</t>
  </si>
  <si>
    <t>Oclusão arterial retiniana transitória</t>
  </si>
  <si>
    <t>H341</t>
  </si>
  <si>
    <t>Oclusão da artéria retiniana central</t>
  </si>
  <si>
    <t>H342</t>
  </si>
  <si>
    <t>Outras oclusões da artéria retiniana</t>
  </si>
  <si>
    <t>H348</t>
  </si>
  <si>
    <t>Outras oclusões vasculares retinianas</t>
  </si>
  <si>
    <t>H349</t>
  </si>
  <si>
    <t>Oclusão vascular retiniana não especificada</t>
  </si>
  <si>
    <t>H350</t>
  </si>
  <si>
    <t>Retinopatias de fundo e alterações vasculares da retina</t>
  </si>
  <si>
    <t>H351</t>
  </si>
  <si>
    <t>Retinopatia da prematuridade</t>
  </si>
  <si>
    <t>H352</t>
  </si>
  <si>
    <t>Outras retinopatias proliferativas</t>
  </si>
  <si>
    <t>H353</t>
  </si>
  <si>
    <t>Degeneração da mácula e do pólo posterior</t>
  </si>
  <si>
    <t>H354</t>
  </si>
  <si>
    <t>Degenerações periféricas da retina</t>
  </si>
  <si>
    <t>H355</t>
  </si>
  <si>
    <t>Distrofias hereditárias da retina</t>
  </si>
  <si>
    <t>H356</t>
  </si>
  <si>
    <t>Hemorragia retiniana</t>
  </si>
  <si>
    <t>H357</t>
  </si>
  <si>
    <t>Separação das camadas da retina</t>
  </si>
  <si>
    <t>H358</t>
  </si>
  <si>
    <t>Outros transtornos especificados da retina</t>
  </si>
  <si>
    <t>H359</t>
  </si>
  <si>
    <t>Transtorno da retina não especificado</t>
  </si>
  <si>
    <t>H360</t>
  </si>
  <si>
    <t>Retinopatia diabética</t>
  </si>
  <si>
    <t>H368</t>
  </si>
  <si>
    <t>Outros transtornos retinianos em doenças classificadas em outra parte</t>
  </si>
  <si>
    <t>H400</t>
  </si>
  <si>
    <t>Suspeita de glaucoma</t>
  </si>
  <si>
    <t>H401</t>
  </si>
  <si>
    <t>Glaucoma primário de ângulo aberto</t>
  </si>
  <si>
    <t>H402</t>
  </si>
  <si>
    <t>Glaucoma primário de ângulo fechado</t>
  </si>
  <si>
    <t>H403</t>
  </si>
  <si>
    <t>Glaucoma secundário a traumatismo ocular</t>
  </si>
  <si>
    <t>H404</t>
  </si>
  <si>
    <t>Glaucoma secundário a inflamação ocular</t>
  </si>
  <si>
    <t>H405</t>
  </si>
  <si>
    <t>Glaucoma secundário a outros transtornos do olho</t>
  </si>
  <si>
    <t>H406</t>
  </si>
  <si>
    <t>Glaucoma secundário a drogas</t>
  </si>
  <si>
    <t>H408</t>
  </si>
  <si>
    <t>Outro glaucoma</t>
  </si>
  <si>
    <t>H409</t>
  </si>
  <si>
    <t>Glaucoma não especificado</t>
  </si>
  <si>
    <t>H420</t>
  </si>
  <si>
    <t>Glaucoma em doenças endócrinas, nutricionais e metabólicas classificadas em outra parte</t>
  </si>
  <si>
    <t>H428</t>
  </si>
  <si>
    <t>Glaucoma em outras doenças classificadas em outra parte</t>
  </si>
  <si>
    <t>H430</t>
  </si>
  <si>
    <t>Prolapso do humor vítreo</t>
  </si>
  <si>
    <t>H431</t>
  </si>
  <si>
    <t>Hemorragia do humor vítreo</t>
  </si>
  <si>
    <t>H432</t>
  </si>
  <si>
    <t>Depósitos cristalinos no humor vítreo</t>
  </si>
  <si>
    <t>H433</t>
  </si>
  <si>
    <t>Outras opacidades do vítreo</t>
  </si>
  <si>
    <t>H438</t>
  </si>
  <si>
    <t>Outros transtornos do humor vítreo</t>
  </si>
  <si>
    <t>H439</t>
  </si>
  <si>
    <t>Transtorno não especificado do humor vítreo</t>
  </si>
  <si>
    <t>H440</t>
  </si>
  <si>
    <t>Endoftalmite purulenta</t>
  </si>
  <si>
    <t>H441</t>
  </si>
  <si>
    <t>Outras endoftalmites</t>
  </si>
  <si>
    <t>H442</t>
  </si>
  <si>
    <t>Miopia degenerativa</t>
  </si>
  <si>
    <t>H443</t>
  </si>
  <si>
    <t>Outros transtornos degenerativos do globo ocular</t>
  </si>
  <si>
    <t>H444</t>
  </si>
  <si>
    <t>Hipotonia do olho</t>
  </si>
  <si>
    <t>H445</t>
  </si>
  <si>
    <t>Afecções degenerativas do globo ocular</t>
  </si>
  <si>
    <t>H446</t>
  </si>
  <si>
    <t>Corpo estranho retido (antigo) intra-ocular de natureza magnética</t>
  </si>
  <si>
    <t>H447</t>
  </si>
  <si>
    <t>Corpo estranho retido (antigo) intra-ocular de natureza não-magnética</t>
  </si>
  <si>
    <t>H448</t>
  </si>
  <si>
    <t>Outros transtornos do globo ocular</t>
  </si>
  <si>
    <t>H449</t>
  </si>
  <si>
    <t>Transtorno não especificado do globo ocular</t>
  </si>
  <si>
    <t>H450</t>
  </si>
  <si>
    <t>Hemorragia vítrea em doenças classificadas em outra parte</t>
  </si>
  <si>
    <t>H451</t>
  </si>
  <si>
    <t>Endoftalmite em doenças classificadas em outra parte</t>
  </si>
  <si>
    <t>H458</t>
  </si>
  <si>
    <t>Outros transtornos do humor vítreo e do globo ocular em doenças classificadas em outra parte</t>
  </si>
  <si>
    <t>H46X</t>
  </si>
  <si>
    <t>H470</t>
  </si>
  <si>
    <t>Transtornos do nervo óptico não classificados em outra parte</t>
  </si>
  <si>
    <t>H471</t>
  </si>
  <si>
    <t>Papiledema não especificado</t>
  </si>
  <si>
    <t>H472</t>
  </si>
  <si>
    <t>Atrofia óptica</t>
  </si>
  <si>
    <t>H473</t>
  </si>
  <si>
    <t>Outros transtornos do disco óptico</t>
  </si>
  <si>
    <t>H474</t>
  </si>
  <si>
    <t>Transtornos do quiasma óptico</t>
  </si>
  <si>
    <t>H475</t>
  </si>
  <si>
    <t>Transtornos de outras vias ópticas</t>
  </si>
  <si>
    <t>H476</t>
  </si>
  <si>
    <t>Transtornos do córtex visual</t>
  </si>
  <si>
    <t>H477</t>
  </si>
  <si>
    <t>Transtornos não especificados das vias ópticas</t>
  </si>
  <si>
    <t>H480</t>
  </si>
  <si>
    <t>Atrofia óptica em doenças classificadas em outra parte</t>
  </si>
  <si>
    <t>H481</t>
  </si>
  <si>
    <t>Neurite retrobulbar em doenças classificadas em outra parte</t>
  </si>
  <si>
    <t>H488</t>
  </si>
  <si>
    <t>Outros transtornos do nervo óptico e das vias ópticas em doenças classificadas em outra parte</t>
  </si>
  <si>
    <t>H490</t>
  </si>
  <si>
    <t>Paralisia do terceiro par [oculomotor]</t>
  </si>
  <si>
    <t>H491</t>
  </si>
  <si>
    <t>Paralisia do quarto par [troclear]</t>
  </si>
  <si>
    <t>H492</t>
  </si>
  <si>
    <t>Paralisia do sexto par [abducente]</t>
  </si>
  <si>
    <t>H493</t>
  </si>
  <si>
    <t>Oftalmoplegia total (externa)</t>
  </si>
  <si>
    <t>H494</t>
  </si>
  <si>
    <t>Oftalmoplegia externa progressiva</t>
  </si>
  <si>
    <t>H498</t>
  </si>
  <si>
    <t>Outros estrabismos paralíticos</t>
  </si>
  <si>
    <t>H499</t>
  </si>
  <si>
    <t>Estrabismo paralítico não especificado</t>
  </si>
  <si>
    <t>H500</t>
  </si>
  <si>
    <t>Estrabismo convergente concomitante</t>
  </si>
  <si>
    <t>H501</t>
  </si>
  <si>
    <t>Estrabismo divergente concomitante</t>
  </si>
  <si>
    <t>H502</t>
  </si>
  <si>
    <t>Estrabismo vertical</t>
  </si>
  <si>
    <t>H503</t>
  </si>
  <si>
    <t>Heterotropia intermitente</t>
  </si>
  <si>
    <t>H504</t>
  </si>
  <si>
    <t>Outras heterotropias e as não especificadas</t>
  </si>
  <si>
    <t>H505</t>
  </si>
  <si>
    <t>Heteroforia</t>
  </si>
  <si>
    <t>H506</t>
  </si>
  <si>
    <t>Estrabismo mecânico</t>
  </si>
  <si>
    <t>H508</t>
  </si>
  <si>
    <t>Outros estrabismos especificados</t>
  </si>
  <si>
    <t>H509</t>
  </si>
  <si>
    <t>Estrabismo não especificado</t>
  </si>
  <si>
    <t>H510</t>
  </si>
  <si>
    <t>Paralisia do olhar conjugado</t>
  </si>
  <si>
    <t>H511</t>
  </si>
  <si>
    <t>Insuficiência ou excesso de convergência</t>
  </si>
  <si>
    <t>H512</t>
  </si>
  <si>
    <t>Oftalmoplegia internuclear</t>
  </si>
  <si>
    <t>H518</t>
  </si>
  <si>
    <t>Outros transtornos especificados do movimento binocular</t>
  </si>
  <si>
    <t>H519</t>
  </si>
  <si>
    <t>Transtorno não especificado do movimento binocular</t>
  </si>
  <si>
    <t>H520</t>
  </si>
  <si>
    <t>Hipermetropia</t>
  </si>
  <si>
    <t>H521</t>
  </si>
  <si>
    <t>Miopia</t>
  </si>
  <si>
    <t>H522</t>
  </si>
  <si>
    <t>Astigmatismo</t>
  </si>
  <si>
    <t>H523</t>
  </si>
  <si>
    <t>Anisometropia e aniseiconia</t>
  </si>
  <si>
    <t>H524</t>
  </si>
  <si>
    <t>Presbiopia</t>
  </si>
  <si>
    <t>H525</t>
  </si>
  <si>
    <t>Transtornos da acomodação</t>
  </si>
  <si>
    <t>H526</t>
  </si>
  <si>
    <t>Outros transtornos da refração</t>
  </si>
  <si>
    <t>H527</t>
  </si>
  <si>
    <t>Transtorno não especificado da refração</t>
  </si>
  <si>
    <t>H530</t>
  </si>
  <si>
    <t>Ambliopia por anopsia</t>
  </si>
  <si>
    <t>H531</t>
  </si>
  <si>
    <t>Distúrbios visuais subjetivos</t>
  </si>
  <si>
    <t>H532</t>
  </si>
  <si>
    <t>Diplopia</t>
  </si>
  <si>
    <t>H533</t>
  </si>
  <si>
    <t>Outros transtornos da visão binocular</t>
  </si>
  <si>
    <t>H534</t>
  </si>
  <si>
    <t>Defeitos do campo visual</t>
  </si>
  <si>
    <t>H535</t>
  </si>
  <si>
    <t>Deficiências da visão cromática</t>
  </si>
  <si>
    <t>H536</t>
  </si>
  <si>
    <t>Cegueira noturna</t>
  </si>
  <si>
    <t>H538</t>
  </si>
  <si>
    <t>Outros distúrbios visuais</t>
  </si>
  <si>
    <t>H539</t>
  </si>
  <si>
    <t>Distúrbio visual não especificado</t>
  </si>
  <si>
    <t>H540</t>
  </si>
  <si>
    <t>Cegueira, ambos os olhos</t>
  </si>
  <si>
    <t>H541</t>
  </si>
  <si>
    <t>Cegueira em um olho e visão subnormal em outro</t>
  </si>
  <si>
    <t>H542</t>
  </si>
  <si>
    <t>Visão subnormal de ambos os olhos</t>
  </si>
  <si>
    <t>H543</t>
  </si>
  <si>
    <t>Perda não qualificada da visão em ambos os olhos</t>
  </si>
  <si>
    <t>H544</t>
  </si>
  <si>
    <t>Cegueira em um olho</t>
  </si>
  <si>
    <t>H545</t>
  </si>
  <si>
    <t>Visão subnormal em um olho</t>
  </si>
  <si>
    <t>H546</t>
  </si>
  <si>
    <t>Perda não qualificada da visão em um olho</t>
  </si>
  <si>
    <t>H547</t>
  </si>
  <si>
    <t>Perda não especificada da visão</t>
  </si>
  <si>
    <t>H55X</t>
  </si>
  <si>
    <t>H570</t>
  </si>
  <si>
    <t>Anomalias da função pupilar</t>
  </si>
  <si>
    <t>H571</t>
  </si>
  <si>
    <t>Dor ocular</t>
  </si>
  <si>
    <t>H578</t>
  </si>
  <si>
    <t>Outros transtornos especificados do olho e anexos</t>
  </si>
  <si>
    <t>H579</t>
  </si>
  <si>
    <t>Transtorno não especificado do olho e anexos</t>
  </si>
  <si>
    <t>H580</t>
  </si>
  <si>
    <t>Anomalias da função pupilar em doenças classificadas em outra parte</t>
  </si>
  <si>
    <t>H581</t>
  </si>
  <si>
    <t>Distúrbios visuais em doenças classificadas em outra parte</t>
  </si>
  <si>
    <t>H588</t>
  </si>
  <si>
    <t>Outros transtornos especificados do olho e anexos em doenças classificadas em outra parte</t>
  </si>
  <si>
    <t>H590</t>
  </si>
  <si>
    <t>Ceropatia (bolhosa afácica) subseqüente a cirurgia de catarata</t>
  </si>
  <si>
    <t>H598</t>
  </si>
  <si>
    <t>Outros transtornos do olho e anexos pós-procedimentos</t>
  </si>
  <si>
    <t>H599</t>
  </si>
  <si>
    <t>Transtorno não especificado do olho e anexos pós-procedimento</t>
  </si>
  <si>
    <t>H600</t>
  </si>
  <si>
    <t>Abscesso do ouvido externo</t>
  </si>
  <si>
    <t>H601</t>
  </si>
  <si>
    <t>Celulite do ouvido externo</t>
  </si>
  <si>
    <t>H602</t>
  </si>
  <si>
    <t>Otite externa maligna</t>
  </si>
  <si>
    <t>H603</t>
  </si>
  <si>
    <t>Outras otites externas infecciosas</t>
  </si>
  <si>
    <t>H604</t>
  </si>
  <si>
    <t>Colesteatoma do ouvido externo</t>
  </si>
  <si>
    <t>H605</t>
  </si>
  <si>
    <t>Otite externa aguda não-infecciosa</t>
  </si>
  <si>
    <t>H608</t>
  </si>
  <si>
    <t>Outras otites externas</t>
  </si>
  <si>
    <t>H609</t>
  </si>
  <si>
    <t>Otite externa não especificada</t>
  </si>
  <si>
    <t>H610</t>
  </si>
  <si>
    <t>Pericondrite do pavilhão da orelha</t>
  </si>
  <si>
    <t>H611</t>
  </si>
  <si>
    <t>Transtornos não-infecciosos do pavilhão da orelha</t>
  </si>
  <si>
    <t>H612</t>
  </si>
  <si>
    <t>Cerume impactado</t>
  </si>
  <si>
    <t>H613</t>
  </si>
  <si>
    <t>Estenose adquirida do conduto auditivo externo</t>
  </si>
  <si>
    <t>H618</t>
  </si>
  <si>
    <t>Outros transtornos especificados do ouvido externo</t>
  </si>
  <si>
    <t>H619</t>
  </si>
  <si>
    <t>Transtorno não especificado do ouvido externo</t>
  </si>
  <si>
    <t>H620</t>
  </si>
  <si>
    <t>Otite externa em doenças bacterianas classificadas em outra parte</t>
  </si>
  <si>
    <t>H621</t>
  </si>
  <si>
    <t>Otite externa em doenças virais classificadas em outra parte</t>
  </si>
  <si>
    <t>H622</t>
  </si>
  <si>
    <t>Otite externa em micoses</t>
  </si>
  <si>
    <t>H623</t>
  </si>
  <si>
    <t>Otite externa em outras doenças infecciosas e parasitárias classificadas em outra parte</t>
  </si>
  <si>
    <t>H624</t>
  </si>
  <si>
    <t>Otite externa em outras doenças classificadas em outra parte</t>
  </si>
  <si>
    <t>H628</t>
  </si>
  <si>
    <t>Outros transtornos do ouvido externo em doenças classificadas em outra parte</t>
  </si>
  <si>
    <t>H650</t>
  </si>
  <si>
    <t>Otite média aguda serosa</t>
  </si>
  <si>
    <t>H651</t>
  </si>
  <si>
    <t>Outras otites médias agudas não-supurativas</t>
  </si>
  <si>
    <t>H652</t>
  </si>
  <si>
    <t>Otite média serosa crônica</t>
  </si>
  <si>
    <t>H653</t>
  </si>
  <si>
    <t>Otite média mucóide crônica</t>
  </si>
  <si>
    <t>H654</t>
  </si>
  <si>
    <t>Outras otites médias crônicas não-supurativas</t>
  </si>
  <si>
    <t>H659</t>
  </si>
  <si>
    <t>Otite média não-supurativa, não especificada</t>
  </si>
  <si>
    <t>H660</t>
  </si>
  <si>
    <t>Otite média aguda supurativa</t>
  </si>
  <si>
    <t>H661</t>
  </si>
  <si>
    <t>Otite média tubotimpânica supurativa crônica</t>
  </si>
  <si>
    <t>H662</t>
  </si>
  <si>
    <t>Otite média ático-antral supurativa crônica</t>
  </si>
  <si>
    <t>H663</t>
  </si>
  <si>
    <t>Outras otites médias supurativas crônicas</t>
  </si>
  <si>
    <t>H664</t>
  </si>
  <si>
    <t>Otite média supurativa não especificada</t>
  </si>
  <si>
    <t>H669</t>
  </si>
  <si>
    <t>Otite média não especificada</t>
  </si>
  <si>
    <t>H670</t>
  </si>
  <si>
    <t>Otite média em doenças bacterianas classificadas em outra parte</t>
  </si>
  <si>
    <t>H671</t>
  </si>
  <si>
    <t>Otite média em doenças virais classificadas em outra parte</t>
  </si>
  <si>
    <t>H678</t>
  </si>
  <si>
    <t>Otite média em outras doenças classificadas em outra parte</t>
  </si>
  <si>
    <t>H680</t>
  </si>
  <si>
    <t>Salpingite da trompa de Eustáquio</t>
  </si>
  <si>
    <t>H681</t>
  </si>
  <si>
    <t>Obstrução da trompa de Eustáquio</t>
  </si>
  <si>
    <t>H690</t>
  </si>
  <si>
    <t>Trompa de Eustáquio aberta (patente) (patulosa)</t>
  </si>
  <si>
    <t>H698</t>
  </si>
  <si>
    <t>Outros transtornos especificados da trompa de Eustáquio</t>
  </si>
  <si>
    <t>H699</t>
  </si>
  <si>
    <t>Transtorno não especificado da trompa de Eustáquio</t>
  </si>
  <si>
    <t>H700</t>
  </si>
  <si>
    <t>Mastoidite aguda</t>
  </si>
  <si>
    <t>H701</t>
  </si>
  <si>
    <t>Mastoidite crônica</t>
  </si>
  <si>
    <t>H702</t>
  </si>
  <si>
    <t>Petrosite</t>
  </si>
  <si>
    <t>H708</t>
  </si>
  <si>
    <t>Outras mastoidites e afecções relacionadas com a mastoidite</t>
  </si>
  <si>
    <t>H709</t>
  </si>
  <si>
    <t>Mastoidite não especificada</t>
  </si>
  <si>
    <t>H71X</t>
  </si>
  <si>
    <t>H720</t>
  </si>
  <si>
    <t>Perfuração central da membrana do tímpano</t>
  </si>
  <si>
    <t>H721</t>
  </si>
  <si>
    <t>Perfuração ática da membrana do tímpano</t>
  </si>
  <si>
    <t>H722</t>
  </si>
  <si>
    <t>Outras perfurações marginais da membrana do tímpano</t>
  </si>
  <si>
    <t>H728</t>
  </si>
  <si>
    <t>Outras perfurações da membrana do tímpano</t>
  </si>
  <si>
    <t>H729</t>
  </si>
  <si>
    <t>Perfuração não especificada da membrana do tímpano</t>
  </si>
  <si>
    <t>H730</t>
  </si>
  <si>
    <t>Miringite aguda</t>
  </si>
  <si>
    <t>H731</t>
  </si>
  <si>
    <t>Miringite crônica</t>
  </si>
  <si>
    <t>H738</t>
  </si>
  <si>
    <t>Outros transtornos especificados da membrana do tímpano</t>
  </si>
  <si>
    <t>H739</t>
  </si>
  <si>
    <t>Transtorno não especificado da membrana do tímpano</t>
  </si>
  <si>
    <t>H740</t>
  </si>
  <si>
    <t>Timpanosclerose</t>
  </si>
  <si>
    <t>H741</t>
  </si>
  <si>
    <t>Doença adesiva do ouvido médio</t>
  </si>
  <si>
    <t>H742</t>
  </si>
  <si>
    <t>Descontinuidade e deslocamento dos ossículos do ouvido</t>
  </si>
  <si>
    <t>H743</t>
  </si>
  <si>
    <t>Outras anormalidades adquiridas dos ossículos do ouvido</t>
  </si>
  <si>
    <t>H744</t>
  </si>
  <si>
    <t>Pólipo do ouvido médio</t>
  </si>
  <si>
    <t>H748</t>
  </si>
  <si>
    <t>Outros transtornos especificados do ouvido médio e da mastóide</t>
  </si>
  <si>
    <t>H749</t>
  </si>
  <si>
    <t>Transtorno não especificado do ouvido médio e da mastóide</t>
  </si>
  <si>
    <t>H750</t>
  </si>
  <si>
    <t>Mastoidite em doenças infecciosas e parasitárias classificadas em outra parte</t>
  </si>
  <si>
    <t>H758</t>
  </si>
  <si>
    <t>Outros transtornos especificados do ouvido médio e da mastóide em doenças classificadas em outra parte</t>
  </si>
  <si>
    <t>H800</t>
  </si>
  <si>
    <t>Otosclerose que compromete a janela oval, não-obliterante</t>
  </si>
  <si>
    <t>H801</t>
  </si>
  <si>
    <t>Otosclerose que compromete a janela oval, obliterante</t>
  </si>
  <si>
    <t>H802</t>
  </si>
  <si>
    <t>Otosclerose da cóclea</t>
  </si>
  <si>
    <t>H808</t>
  </si>
  <si>
    <t>Outras otoscleroses</t>
  </si>
  <si>
    <t>H809</t>
  </si>
  <si>
    <t>Otosclerose não especificada</t>
  </si>
  <si>
    <t>H810</t>
  </si>
  <si>
    <t>Doença de Ménière</t>
  </si>
  <si>
    <t>H811</t>
  </si>
  <si>
    <t>Vertigem paroxística benigna</t>
  </si>
  <si>
    <t>H812</t>
  </si>
  <si>
    <t>Neuronite vestibular</t>
  </si>
  <si>
    <t>H813</t>
  </si>
  <si>
    <t>Outras vertigens periféricas</t>
  </si>
  <si>
    <t>H814</t>
  </si>
  <si>
    <t>Vertigem de origem central</t>
  </si>
  <si>
    <t>H818</t>
  </si>
  <si>
    <t>Outros transtornos da função vestibular</t>
  </si>
  <si>
    <t>H819</t>
  </si>
  <si>
    <t>Transtornos não especificados da função vestibular</t>
  </si>
  <si>
    <t>H82X</t>
  </si>
  <si>
    <t>H830</t>
  </si>
  <si>
    <t>Labirintite</t>
  </si>
  <si>
    <t>H831</t>
  </si>
  <si>
    <t>Fístula do labirinto</t>
  </si>
  <si>
    <t>H832</t>
  </si>
  <si>
    <t>Disfunção do labirinto</t>
  </si>
  <si>
    <t>H833</t>
  </si>
  <si>
    <t>Efeitos do ruído sobre o ouvido interno</t>
  </si>
  <si>
    <t>H838</t>
  </si>
  <si>
    <t>Outros transtornos especificados do ouvido interno</t>
  </si>
  <si>
    <t>H839</t>
  </si>
  <si>
    <t>Transtorno não especificado do ouvido interno</t>
  </si>
  <si>
    <t>H900</t>
  </si>
  <si>
    <t>Perda de audição bilateral devida a transtorno de condução</t>
  </si>
  <si>
    <t>H901</t>
  </si>
  <si>
    <t>Perda de audição unilateral por transtorno de condução, sem restrição de audição contralateral</t>
  </si>
  <si>
    <t>H902</t>
  </si>
  <si>
    <t>Perda não especificada de audição devida a transtorno de condução</t>
  </si>
  <si>
    <t>H903</t>
  </si>
  <si>
    <t>Perda de audição bilateral neuro-sensorial</t>
  </si>
  <si>
    <t>H904</t>
  </si>
  <si>
    <t>Perda de audição unilateral neuro-sensorial, sem restrição de audição contralateral</t>
  </si>
  <si>
    <t>H905</t>
  </si>
  <si>
    <t>Perda de audição neuro-sensorial não especificada</t>
  </si>
  <si>
    <t>H906</t>
  </si>
  <si>
    <t>Perda de audição bilateral mista, de condução e neuro-sensorial</t>
  </si>
  <si>
    <t>H907</t>
  </si>
  <si>
    <t>Perda de audição unilateral mista, de condução e neuro-sensorial, sem restrição de audição contralateral</t>
  </si>
  <si>
    <t>H908</t>
  </si>
  <si>
    <t>Perda de audição mista, de condução e neuro-sensorial, não especificada</t>
  </si>
  <si>
    <t>H910</t>
  </si>
  <si>
    <t>Perda de audição ototóxica</t>
  </si>
  <si>
    <t>H911</t>
  </si>
  <si>
    <t>Presbiacusia</t>
  </si>
  <si>
    <t>H912</t>
  </si>
  <si>
    <t>Perda de audição súbita idiopática</t>
  </si>
  <si>
    <t>H913</t>
  </si>
  <si>
    <t>Surdo-mudez não classificada em outra parte</t>
  </si>
  <si>
    <t>H918</t>
  </si>
  <si>
    <t>Outras perdas de audição especificadas</t>
  </si>
  <si>
    <t>H919</t>
  </si>
  <si>
    <t>Perda não especificada de audição</t>
  </si>
  <si>
    <t>H920</t>
  </si>
  <si>
    <t>Otalgia</t>
  </si>
  <si>
    <t>H921</t>
  </si>
  <si>
    <t>Otorréia</t>
  </si>
  <si>
    <t>H922</t>
  </si>
  <si>
    <t>Otorragia</t>
  </si>
  <si>
    <t>H930</t>
  </si>
  <si>
    <t>Transtornos degenerativos e vasculares do ouvido</t>
  </si>
  <si>
    <t>H931</t>
  </si>
  <si>
    <t>Tinnitus</t>
  </si>
  <si>
    <t>H932</t>
  </si>
  <si>
    <t>Outras percepções auditivas anormais</t>
  </si>
  <si>
    <t>H933</t>
  </si>
  <si>
    <t>Transtornos do nervo acústico</t>
  </si>
  <si>
    <t>H938</t>
  </si>
  <si>
    <t>Outros transtornos especificados do ouvido</t>
  </si>
  <si>
    <t>H939</t>
  </si>
  <si>
    <t>Transtorno não especificado do ouvido</t>
  </si>
  <si>
    <t>H940</t>
  </si>
  <si>
    <t>Neurite acústica em doenças infecciosas e parasitárias classificadas em outra parte</t>
  </si>
  <si>
    <t>H948</t>
  </si>
  <si>
    <t>Outros transtornos especificados do ouvido em doenças classificadas em outra parte</t>
  </si>
  <si>
    <t>H950</t>
  </si>
  <si>
    <t>Colesteatoma recorrente da cavidade pós-mastoidectomia</t>
  </si>
  <si>
    <t>H951</t>
  </si>
  <si>
    <t>Outros transtornos conseqüentes à mastoidectomia</t>
  </si>
  <si>
    <t>H958</t>
  </si>
  <si>
    <t>Outros transtornos do ouvido e da apófise mastóide pós-procedimento</t>
  </si>
  <si>
    <t>H959</t>
  </si>
  <si>
    <t>Transtorno não especificado do ouvido e da apófise mastóide pós-procedimento</t>
  </si>
  <si>
    <t>I00X</t>
  </si>
  <si>
    <t>I010</t>
  </si>
  <si>
    <t>Pericardite reumática aguda</t>
  </si>
  <si>
    <t>I011</t>
  </si>
  <si>
    <t>Endocardite reumática aguda</t>
  </si>
  <si>
    <t>I012</t>
  </si>
  <si>
    <t>Miocardite reumática aguda</t>
  </si>
  <si>
    <t>I018</t>
  </si>
  <si>
    <t>Outras formas de doença cardíaca reumática aguda</t>
  </si>
  <si>
    <t>I019</t>
  </si>
  <si>
    <t>Doença cardíaca reumática aguda não especificada</t>
  </si>
  <si>
    <t>I020</t>
  </si>
  <si>
    <t>Coréia reumática com comprometimento cardíaco</t>
  </si>
  <si>
    <t>I029</t>
  </si>
  <si>
    <t>Coréia reumática sem comprometimento cardíaco</t>
  </si>
  <si>
    <t>I050</t>
  </si>
  <si>
    <t>Estenose mitral</t>
  </si>
  <si>
    <t>I051</t>
  </si>
  <si>
    <t>Insuficiência mitral reumática</t>
  </si>
  <si>
    <t>I052</t>
  </si>
  <si>
    <t>Estenose mitral com insuficiência</t>
  </si>
  <si>
    <t>I058</t>
  </si>
  <si>
    <t>Outras doenças da valva mitral</t>
  </si>
  <si>
    <t>I059</t>
  </si>
  <si>
    <t>Doença não especificada da valva mitral</t>
  </si>
  <si>
    <t>I060</t>
  </si>
  <si>
    <t>Estenose aórtica reumática</t>
  </si>
  <si>
    <t>I061</t>
  </si>
  <si>
    <t>Insuficiência aórtica reumática</t>
  </si>
  <si>
    <t>I062</t>
  </si>
  <si>
    <t>Estenose aórtica reumática com insuficiência</t>
  </si>
  <si>
    <t>I068</t>
  </si>
  <si>
    <t>Outras doenças reumáticas da valva aórtica</t>
  </si>
  <si>
    <t>I069</t>
  </si>
  <si>
    <t>Doença reumática da valva aórtica, não especificada</t>
  </si>
  <si>
    <t>I070</t>
  </si>
  <si>
    <t>Estenose tricúspide</t>
  </si>
  <si>
    <t>I071</t>
  </si>
  <si>
    <t>Insuficiência tricúspide</t>
  </si>
  <si>
    <t>I072</t>
  </si>
  <si>
    <t>Estenose tricúspide com insuficiência</t>
  </si>
  <si>
    <t>I078</t>
  </si>
  <si>
    <t>Outras doenças da valva tricúspide</t>
  </si>
  <si>
    <t>I079</t>
  </si>
  <si>
    <t>Doença não especificada da valva tricúspide</t>
  </si>
  <si>
    <t>I080</t>
  </si>
  <si>
    <t>Transtornos de valvas mitral e aórtica</t>
  </si>
  <si>
    <t>I081</t>
  </si>
  <si>
    <t>Transtornos de ambas as valvas mitral e tricúspide</t>
  </si>
  <si>
    <t>I082</t>
  </si>
  <si>
    <t>Transtornos de ambas as valvas aórtica e tricúspide</t>
  </si>
  <si>
    <t>I083</t>
  </si>
  <si>
    <t>Transtornos das valvas mitral, aórtica e tricúspide</t>
  </si>
  <si>
    <t>I088</t>
  </si>
  <si>
    <t>Outras doenças de múltiplas valvas</t>
  </si>
  <si>
    <t>I089</t>
  </si>
  <si>
    <t>Doença não especificada de múltiplas valvas</t>
  </si>
  <si>
    <t>I090</t>
  </si>
  <si>
    <t>Miocardite reumática</t>
  </si>
  <si>
    <t>I091</t>
  </si>
  <si>
    <t>Doenças reumáticas do endocárdio, valva não especificada</t>
  </si>
  <si>
    <t>I092</t>
  </si>
  <si>
    <t>Pericardite reumática crônica</t>
  </si>
  <si>
    <t>I098</t>
  </si>
  <si>
    <t>Outras doenças reumáticas especificadas do coração</t>
  </si>
  <si>
    <t>I099</t>
  </si>
  <si>
    <t>Doença cardíaca reumática não especificada</t>
  </si>
  <si>
    <t>I10X</t>
  </si>
  <si>
    <t>I110</t>
  </si>
  <si>
    <t>Doença cardíaca hipertensiva com insuficiência cardíaca (congestiva)</t>
  </si>
  <si>
    <t>I119</t>
  </si>
  <si>
    <t>Doença cardíaca hipertensiva sem insuficiência cardíaca (congestiva)</t>
  </si>
  <si>
    <t>I120</t>
  </si>
  <si>
    <t>Doença renal hipertensiva com insuficiência renal</t>
  </si>
  <si>
    <t>I129</t>
  </si>
  <si>
    <t>Doença renal hipertensiva sem insuficiência renal</t>
  </si>
  <si>
    <t>I130</t>
  </si>
  <si>
    <t>Doença cardíaca e renal hipertensiva com insuficiência cardíaca (congestiva)</t>
  </si>
  <si>
    <t>I131</t>
  </si>
  <si>
    <t>Doença cardíaca e renal hipertensiva com insuficiência renal</t>
  </si>
  <si>
    <t>I132</t>
  </si>
  <si>
    <t>Doença cardíaca e renal hipertensiva com insuficiência cardíaca (congestiva) e insuficiência renal</t>
  </si>
  <si>
    <t>I139</t>
  </si>
  <si>
    <t>Doença cardíaca e renal hipertensiva, não especificada</t>
  </si>
  <si>
    <t>I150</t>
  </si>
  <si>
    <t>Hipertensão renovascular</t>
  </si>
  <si>
    <t>I151</t>
  </si>
  <si>
    <t>Hipertensão secundária a outras afecções renais</t>
  </si>
  <si>
    <t>I152</t>
  </si>
  <si>
    <t>Hipertensão secundária a afecções endócrinas</t>
  </si>
  <si>
    <t>I158</t>
  </si>
  <si>
    <t>Outras formas de hipertensão secundária</t>
  </si>
  <si>
    <t>I159</t>
  </si>
  <si>
    <t>Hipertensão secundária, não especificada</t>
  </si>
  <si>
    <t>I200</t>
  </si>
  <si>
    <t>Angina instável</t>
  </si>
  <si>
    <t>I201</t>
  </si>
  <si>
    <t>Angina pectoris com espasmo documentado</t>
  </si>
  <si>
    <t>I208</t>
  </si>
  <si>
    <t>Outras formas de angina pectoris</t>
  </si>
  <si>
    <t>I209</t>
  </si>
  <si>
    <t>Angina pectoris, não especificada</t>
  </si>
  <si>
    <t>I210</t>
  </si>
  <si>
    <t>Infarto agudo transmural da parede anterior do miocárdio</t>
  </si>
  <si>
    <t>I211</t>
  </si>
  <si>
    <t>Infarto agudo transmural da parede inferior do miocárdio</t>
  </si>
  <si>
    <t>I212</t>
  </si>
  <si>
    <t>Infarto agudo transmural do miocárdio de outras localizações</t>
  </si>
  <si>
    <t>I213</t>
  </si>
  <si>
    <t>Infarto agudo transmural do miocárdio, de localização não especificada</t>
  </si>
  <si>
    <t>I214</t>
  </si>
  <si>
    <t>Infarto agudo subendocárdico do miocárdio</t>
  </si>
  <si>
    <t>I219</t>
  </si>
  <si>
    <t>Infarto agudo do miocárdio não especificado</t>
  </si>
  <si>
    <t>I220</t>
  </si>
  <si>
    <t>Infarto do miocárdio recorrente da parede anterior</t>
  </si>
  <si>
    <t>I221</t>
  </si>
  <si>
    <t>Infarto do miocárdio recorrente da parede inferior</t>
  </si>
  <si>
    <t>I228</t>
  </si>
  <si>
    <t>Infarto do miocárdio recorrente de outras localizações</t>
  </si>
  <si>
    <t>I229</t>
  </si>
  <si>
    <t>Infarto do miocárdio recorrente de localização não especificada</t>
  </si>
  <si>
    <t>I230</t>
  </si>
  <si>
    <t>Hemopericárdio como complicação atual subseqüente ao infarto agudo do miocárdio</t>
  </si>
  <si>
    <t>I231</t>
  </si>
  <si>
    <t>Comunicação interatrial como complicação atual subseqüente ao infarto agudo do miocárdio</t>
  </si>
  <si>
    <t>I232</t>
  </si>
  <si>
    <t>Comunicação interventricular como complicação atual subseqüente ao infarto agudo do miocárdio</t>
  </si>
  <si>
    <t>I233</t>
  </si>
  <si>
    <t>Ruptura da parede do coração sem ocorrência de hemopericárdio como complicação atual subseqüente ao infarto agudo do miocárdio</t>
  </si>
  <si>
    <t>I234</t>
  </si>
  <si>
    <t>Ruptura de cordoalhas tendíneas como complicação atual subseqüente ao infarto agudo do miocárdio</t>
  </si>
  <si>
    <t>I235</t>
  </si>
  <si>
    <t>Ruptura de músculos papilares como complicação atual subseqüente ao infarto agudo do miocárdio</t>
  </si>
  <si>
    <t>I236</t>
  </si>
  <si>
    <t>Trombose de átrio, aurícula e ventrículo como complicação atual subseqüente ao infarto agudo do miocárdio</t>
  </si>
  <si>
    <t>I238</t>
  </si>
  <si>
    <t>Outras complicações atuais subseqüentes ao infarto agudo do miocárdio</t>
  </si>
  <si>
    <t>I240</t>
  </si>
  <si>
    <t>Trombose coronária que não resulta em infarto do miocárdio</t>
  </si>
  <si>
    <t>I241</t>
  </si>
  <si>
    <t>Síndrome de Dressler</t>
  </si>
  <si>
    <t>I248</t>
  </si>
  <si>
    <t>Outras formas de doença isquêmica aguda do coração</t>
  </si>
  <si>
    <t>I249</t>
  </si>
  <si>
    <t>Doença isquêmica aguda do coração não especificada</t>
  </si>
  <si>
    <t>I250</t>
  </si>
  <si>
    <t>Doença cardiovascular aterosclerótica, descrita desta maneira</t>
  </si>
  <si>
    <t>I251</t>
  </si>
  <si>
    <t>Doença aterosclerótica do coração</t>
  </si>
  <si>
    <t>I252</t>
  </si>
  <si>
    <t>Infarto antigo do miocárdio</t>
  </si>
  <si>
    <t>I253</t>
  </si>
  <si>
    <t>Aneurisma cardíaco</t>
  </si>
  <si>
    <t>I254</t>
  </si>
  <si>
    <t>Aneurisma de artéria coronária</t>
  </si>
  <si>
    <t>I255</t>
  </si>
  <si>
    <t>Miocardiopatia isquêmica</t>
  </si>
  <si>
    <t>I256</t>
  </si>
  <si>
    <t>Isquemia miocárdica silenciosa</t>
  </si>
  <si>
    <t>I258</t>
  </si>
  <si>
    <t>Outras formas de doença isquêmica crônica do coração</t>
  </si>
  <si>
    <t>I259</t>
  </si>
  <si>
    <t>Doença isquêmica crônica do coração não especificada</t>
  </si>
  <si>
    <t>I260</t>
  </si>
  <si>
    <t>Embolia pulmonar com menção de cor pulmonale agudo</t>
  </si>
  <si>
    <t>I269</t>
  </si>
  <si>
    <t>Embolia pulmonar sem menção de cor pulmonale agudo</t>
  </si>
  <si>
    <t>I270</t>
  </si>
  <si>
    <t>Hipertensão pulmonar primária</t>
  </si>
  <si>
    <t>I271</t>
  </si>
  <si>
    <t>Cardiopatia cifoescoliótica</t>
  </si>
  <si>
    <t>I272</t>
  </si>
  <si>
    <t>Outra hipertensão pulmonar secundária</t>
  </si>
  <si>
    <t>I278</t>
  </si>
  <si>
    <t>Outras doenças pulmonares do coração especificadas</t>
  </si>
  <si>
    <t>I279</t>
  </si>
  <si>
    <t>Cardiopatia pulmonar não especificada</t>
  </si>
  <si>
    <t>I280</t>
  </si>
  <si>
    <t>Fístula arteriovenosa de vasos pulmonares</t>
  </si>
  <si>
    <t>I281</t>
  </si>
  <si>
    <t>Aneurisma da artéria pulmonar</t>
  </si>
  <si>
    <t>I288</t>
  </si>
  <si>
    <t>Outras doenças especificadas dos vasos pulmonares</t>
  </si>
  <si>
    <t>I289</t>
  </si>
  <si>
    <t>Doença não especificada dos vasos pulmonares</t>
  </si>
  <si>
    <t>I300</t>
  </si>
  <si>
    <t>Pericardite aguda idiopática não específica</t>
  </si>
  <si>
    <t>I301</t>
  </si>
  <si>
    <t>Pericardite infecciosa</t>
  </si>
  <si>
    <t>I308</t>
  </si>
  <si>
    <t>Outras formas de pericardite aguda</t>
  </si>
  <si>
    <t>I309</t>
  </si>
  <si>
    <t>Pericardite aguda não especificada</t>
  </si>
  <si>
    <t>I310</t>
  </si>
  <si>
    <t>Pericardite adesiva crônica</t>
  </si>
  <si>
    <t>I311</t>
  </si>
  <si>
    <t>Pericardite constritiva crônica</t>
  </si>
  <si>
    <t>I312</t>
  </si>
  <si>
    <t>Hemopericárdio não classificado em outra parte</t>
  </si>
  <si>
    <t>I313</t>
  </si>
  <si>
    <t>Derrame pericárdico (não-inflamatório)</t>
  </si>
  <si>
    <t>I318</t>
  </si>
  <si>
    <t>Outras doenças especificadas do pericárdio</t>
  </si>
  <si>
    <t>I319</t>
  </si>
  <si>
    <t>Doença não especificada do pericárdio</t>
  </si>
  <si>
    <t>I320</t>
  </si>
  <si>
    <t>Pericardite em doenças bacterianas classificadas em outra parte</t>
  </si>
  <si>
    <t>I321</t>
  </si>
  <si>
    <t>Pericardite em outras doenças infecciosas e parasitárias classificadas em outra parte</t>
  </si>
  <si>
    <t>I328</t>
  </si>
  <si>
    <t>Pericardite em outras doenças classificadas em outra parte</t>
  </si>
  <si>
    <t>I330</t>
  </si>
  <si>
    <t>Endocardite infecciosa aguda e subaguda</t>
  </si>
  <si>
    <t>I339</t>
  </si>
  <si>
    <t>Endocardite aguda não especificada</t>
  </si>
  <si>
    <t>I340</t>
  </si>
  <si>
    <t>Insuficiência (da valva) mitral</t>
  </si>
  <si>
    <t>I341</t>
  </si>
  <si>
    <t>Prolapso (da valva) mitral</t>
  </si>
  <si>
    <t>I342</t>
  </si>
  <si>
    <t>Estenose (da valva) mitral, não-reumática</t>
  </si>
  <si>
    <t>I348</t>
  </si>
  <si>
    <t>Outros transtornos não-reumáticos da valva mitral</t>
  </si>
  <si>
    <t>I349</t>
  </si>
  <si>
    <t>Transtornos não-reumáticos da valva mitral, não especificados</t>
  </si>
  <si>
    <t>I350</t>
  </si>
  <si>
    <t>Estenose (da valva) aórtica</t>
  </si>
  <si>
    <t>I351</t>
  </si>
  <si>
    <t>Insuficiência (da valva) aórtica</t>
  </si>
  <si>
    <t>I352</t>
  </si>
  <si>
    <t>Estenose (da valva) aórtica com insuficiência</t>
  </si>
  <si>
    <t>I358</t>
  </si>
  <si>
    <t>Outros transtornos da valva aórtica</t>
  </si>
  <si>
    <t>I359</t>
  </si>
  <si>
    <t>Transtornos não especificados da valva aórtica</t>
  </si>
  <si>
    <t>I360</t>
  </si>
  <si>
    <t>Estenose (da valva) tricúspide não-reumática</t>
  </si>
  <si>
    <t>I361</t>
  </si>
  <si>
    <t>Insuficiência (da valva) tricúspide não-reumática</t>
  </si>
  <si>
    <t>I362</t>
  </si>
  <si>
    <t>Estenose (da valva) tricúspide com insuficiência, não-reumática</t>
  </si>
  <si>
    <t>I368</t>
  </si>
  <si>
    <t>Outros transtornos não-reumáticos da valva tricúspide</t>
  </si>
  <si>
    <t>I369</t>
  </si>
  <si>
    <t>Transtornos não-reumáticos da valva tricúspide, não especificados</t>
  </si>
  <si>
    <t>I370</t>
  </si>
  <si>
    <t>Estenose da valva pulmonar</t>
  </si>
  <si>
    <t>I371</t>
  </si>
  <si>
    <t>Insuficiência da valva pulmonar</t>
  </si>
  <si>
    <t>I372</t>
  </si>
  <si>
    <t>Estenose da valva pulmonar com insuficiência</t>
  </si>
  <si>
    <t>I378</t>
  </si>
  <si>
    <t>Outros transtornos da valva pulmonar</t>
  </si>
  <si>
    <t>I379</t>
  </si>
  <si>
    <t>Transtornos não especificados da valva pulmonar</t>
  </si>
  <si>
    <t>I38X</t>
  </si>
  <si>
    <t>I390</t>
  </si>
  <si>
    <t>Transtornos da valva mitral em doenças classificadas em outra parte</t>
  </si>
  <si>
    <t>I391</t>
  </si>
  <si>
    <t>Transtornos da valva aórtica em doenças classificadas em outra parte</t>
  </si>
  <si>
    <t>I392</t>
  </si>
  <si>
    <t>Transtornos da valva tricúspide em doenças classificadas em outra parte</t>
  </si>
  <si>
    <t>I393</t>
  </si>
  <si>
    <t>Transtornos da valva pulmonar em doenças classificadas em outra parte</t>
  </si>
  <si>
    <t>I394</t>
  </si>
  <si>
    <t>Transtornos de múltiplas valvas em doenças classificadas em outra parte</t>
  </si>
  <si>
    <t>I398</t>
  </si>
  <si>
    <t>Endocardite, de valva não especificada, em doenças classificadas em outra parte</t>
  </si>
  <si>
    <t>I400</t>
  </si>
  <si>
    <t>Miocardite infecciosa</t>
  </si>
  <si>
    <t>I401</t>
  </si>
  <si>
    <t>Miocardite isolada</t>
  </si>
  <si>
    <t>I408</t>
  </si>
  <si>
    <t>Outras miocardites agudas</t>
  </si>
  <si>
    <t>I409</t>
  </si>
  <si>
    <t>Miocardite aguda não especificada</t>
  </si>
  <si>
    <t>I410</t>
  </si>
  <si>
    <t>Miocardite em doenças bacterianas classificadas em outra parte</t>
  </si>
  <si>
    <t>I411</t>
  </si>
  <si>
    <t>Miocardite em doenças virais classificadas em outra parte</t>
  </si>
  <si>
    <t>I412</t>
  </si>
  <si>
    <t>Miocardite em outras doenças infecciosas e parasitárias classificadas em outra parte</t>
  </si>
  <si>
    <t>I418</t>
  </si>
  <si>
    <t>Miocardite em outras doenças classificadas em outra parte</t>
  </si>
  <si>
    <t>I420</t>
  </si>
  <si>
    <t>Cardiomiopatia dilatada</t>
  </si>
  <si>
    <t>I421</t>
  </si>
  <si>
    <t>Cardiomiopatia obstrutiva hipertrófica</t>
  </si>
  <si>
    <t>I422</t>
  </si>
  <si>
    <t>Outras cardiomiopatias hipertróficas</t>
  </si>
  <si>
    <t>I423</t>
  </si>
  <si>
    <t>Doença endomiocárdica (eosinofílica)</t>
  </si>
  <si>
    <t>I424</t>
  </si>
  <si>
    <t>Fibroelastose endocárdica</t>
  </si>
  <si>
    <t>I425</t>
  </si>
  <si>
    <t>Outras cardiomiopatias restritivas</t>
  </si>
  <si>
    <t>I426</t>
  </si>
  <si>
    <t>Cardiomiopatia alcoólica</t>
  </si>
  <si>
    <t>I427</t>
  </si>
  <si>
    <t>Cardiomiopatia devida a drogas e outros agentes externos</t>
  </si>
  <si>
    <t>I428</t>
  </si>
  <si>
    <t>Outras cardiomiopatias</t>
  </si>
  <si>
    <t>I429</t>
  </si>
  <si>
    <t>Cardiomiopatia não especificada</t>
  </si>
  <si>
    <t>I430</t>
  </si>
  <si>
    <t>Cardiomiopatia em doenças infecciosas e parasitárias classificadas em outra parte</t>
  </si>
  <si>
    <t>I431</t>
  </si>
  <si>
    <t>Cardiomiopatia em doenças metabólicas</t>
  </si>
  <si>
    <t>I432</t>
  </si>
  <si>
    <t>Cardiomiopatia em doenças nutricionais</t>
  </si>
  <si>
    <t>I438</t>
  </si>
  <si>
    <t>Cardiomiopatia em outras doenças classificadas em outra parte</t>
  </si>
  <si>
    <t>I440</t>
  </si>
  <si>
    <t>Bloqueio atrioventricular de primeiro grau</t>
  </si>
  <si>
    <t>I441</t>
  </si>
  <si>
    <t>Bloqueio atrioventricular de segundo grau</t>
  </si>
  <si>
    <t>I442</t>
  </si>
  <si>
    <t>Bloqueio atrioventricular total</t>
  </si>
  <si>
    <t>I443</t>
  </si>
  <si>
    <t>Outras formas de bloqueio atrioventricular e as não especificadas</t>
  </si>
  <si>
    <t>I444</t>
  </si>
  <si>
    <t>Bloqueio do fascículo anterior esquerdo</t>
  </si>
  <si>
    <t>I445</t>
  </si>
  <si>
    <t>Bloqueio do fascículo posterior esquerdo</t>
  </si>
  <si>
    <t>I446</t>
  </si>
  <si>
    <t>Outras formas de bloqueio fascicular e as não especificadas</t>
  </si>
  <si>
    <t>I447</t>
  </si>
  <si>
    <t>Bloqueio de ramo esquerdo não especificado</t>
  </si>
  <si>
    <t>I450</t>
  </si>
  <si>
    <t>Bloqueio fascicular direito</t>
  </si>
  <si>
    <t>I451</t>
  </si>
  <si>
    <t>Outras formas de bloqueio de ramo direito e as não especificadas</t>
  </si>
  <si>
    <t>I452</t>
  </si>
  <si>
    <t>Bloqueio bifascicular</t>
  </si>
  <si>
    <t>I453</t>
  </si>
  <si>
    <t>Bloqueio trifascicular</t>
  </si>
  <si>
    <t>I454</t>
  </si>
  <si>
    <t>Bloqueio intraventricular não específico</t>
  </si>
  <si>
    <t>I455</t>
  </si>
  <si>
    <t>Outras formas especificadas de bloqueio cardíaco</t>
  </si>
  <si>
    <t>I456</t>
  </si>
  <si>
    <t>Síndrome de pré-excitação</t>
  </si>
  <si>
    <t>I458</t>
  </si>
  <si>
    <t>Outros transtornos especificados da condução</t>
  </si>
  <si>
    <t>I459</t>
  </si>
  <si>
    <t>Transtorno de condução não especificado</t>
  </si>
  <si>
    <t>I460</t>
  </si>
  <si>
    <t>Parada cardíaca com ressuscitação bem sucedida</t>
  </si>
  <si>
    <t>I461</t>
  </si>
  <si>
    <t>Morte súbita (de origem) cardíaca, descrita desta forma</t>
  </si>
  <si>
    <t>I469</t>
  </si>
  <si>
    <t>Parada cardíaca não especificada</t>
  </si>
  <si>
    <t>I470</t>
  </si>
  <si>
    <t>Arritmia ventricular por reentrada</t>
  </si>
  <si>
    <t>I471</t>
  </si>
  <si>
    <t>Taquicardia supraventricular</t>
  </si>
  <si>
    <t>I472</t>
  </si>
  <si>
    <t>Taquicardia ventricular</t>
  </si>
  <si>
    <t>I479</t>
  </si>
  <si>
    <t>Taquicardia paroxística não especificada</t>
  </si>
  <si>
    <t>I48X</t>
  </si>
  <si>
    <t>I490</t>
  </si>
  <si>
    <t>Flutter e fibrilação ventricular</t>
  </si>
  <si>
    <t>I491</t>
  </si>
  <si>
    <t>Despolarização atrial prematura</t>
  </si>
  <si>
    <t>I492</t>
  </si>
  <si>
    <t>Despolarização juncional prematura</t>
  </si>
  <si>
    <t>I493</t>
  </si>
  <si>
    <t>Despolarização ventricular prematura</t>
  </si>
  <si>
    <t>I494</t>
  </si>
  <si>
    <t>Outras formas de despolarização prematura e as não especificadas</t>
  </si>
  <si>
    <t>I495</t>
  </si>
  <si>
    <t>Síndrome do nó sinusal</t>
  </si>
  <si>
    <t>I498</t>
  </si>
  <si>
    <t>Outras arritmias cardíacas especificadas</t>
  </si>
  <si>
    <t>I499</t>
  </si>
  <si>
    <t>Arritmia cardíaca não especificada</t>
  </si>
  <si>
    <t>I500</t>
  </si>
  <si>
    <t>Insuficiência cardíaca congestiva</t>
  </si>
  <si>
    <t>I501</t>
  </si>
  <si>
    <t>Insuficiência ventricular esquerda</t>
  </si>
  <si>
    <t>I509</t>
  </si>
  <si>
    <t>Insuficiência cardíaca não especificada</t>
  </si>
  <si>
    <t>I510</t>
  </si>
  <si>
    <t>Defeito adquirido de septo cardíaco</t>
  </si>
  <si>
    <t>I511</t>
  </si>
  <si>
    <t>Ruptura de cordoalha tendínea, não classificada em outra parte</t>
  </si>
  <si>
    <t>I512</t>
  </si>
  <si>
    <t>Ruptura de músculo papilar, não classificada em outra parte</t>
  </si>
  <si>
    <t>I513</t>
  </si>
  <si>
    <t>Trombose intracardíaca, não classificada em outra parte</t>
  </si>
  <si>
    <t>I514</t>
  </si>
  <si>
    <t>Miocardite não especificada</t>
  </si>
  <si>
    <t>I515</t>
  </si>
  <si>
    <t>Degeneração miocárdica</t>
  </si>
  <si>
    <t>I516</t>
  </si>
  <si>
    <t>Doença cardiovascular não especificada</t>
  </si>
  <si>
    <t>I517</t>
  </si>
  <si>
    <t>Cardiomegalia</t>
  </si>
  <si>
    <t>I518</t>
  </si>
  <si>
    <t>Outras doenças mal definidas do coração</t>
  </si>
  <si>
    <t>I519</t>
  </si>
  <si>
    <t>Doença não especificada do coração</t>
  </si>
  <si>
    <t>I520</t>
  </si>
  <si>
    <t>Outras afecções cardíacas em doenças bacterianas classificadas em outra parte</t>
  </si>
  <si>
    <t>I521</t>
  </si>
  <si>
    <t>Outras afecções cardíacas em outras doenças infecciosas e parasitárias classificadas em outra parte</t>
  </si>
  <si>
    <t>I528</t>
  </si>
  <si>
    <t>Outras afecções cardíacas em outras doenças classificadas em outra parte</t>
  </si>
  <si>
    <t>I600</t>
  </si>
  <si>
    <t>Hemorragia subaracnóide proveniente do sifão e da bifurcação da carótida</t>
  </si>
  <si>
    <t>I601</t>
  </si>
  <si>
    <t>Hemorragia subaracnóide proveniente da artéria cerebral média</t>
  </si>
  <si>
    <t>I602</t>
  </si>
  <si>
    <t>Hemorragia subaracnóide proveniente da artéria comunicante anterior</t>
  </si>
  <si>
    <t>I603</t>
  </si>
  <si>
    <t>Hemorragia subaracnóide proveniente da artéria comunicante posterior</t>
  </si>
  <si>
    <t>I604</t>
  </si>
  <si>
    <t>Hemorragia subaracnóide proveniente da artéria basilar</t>
  </si>
  <si>
    <t>I605</t>
  </si>
  <si>
    <t>Hemorragia subaracnóide proveniente da artéria vertebral</t>
  </si>
  <si>
    <t>I606</t>
  </si>
  <si>
    <t>Hemorragia subaracnóide proveniente de outras artérias intracranianas</t>
  </si>
  <si>
    <t>I607</t>
  </si>
  <si>
    <t>Hemorragia subaracnóide proveniente de artéria intracraniana não especificada</t>
  </si>
  <si>
    <t>I608</t>
  </si>
  <si>
    <t>Outras hemorragias subaracnóides</t>
  </si>
  <si>
    <t>I609</t>
  </si>
  <si>
    <t>Hemorragia subaracnóide não especificada</t>
  </si>
  <si>
    <t>I610</t>
  </si>
  <si>
    <t>Hemorragia intracerebral hemisférica subcortical</t>
  </si>
  <si>
    <t>I611</t>
  </si>
  <si>
    <t>Hemorragia intracerebral hemisférica cortical</t>
  </si>
  <si>
    <t>I612</t>
  </si>
  <si>
    <t>Hemorragia intracerebral hemisférica não especificada</t>
  </si>
  <si>
    <t>I613</t>
  </si>
  <si>
    <t>Hemorragia intracerebral do tronco cerebral</t>
  </si>
  <si>
    <t>I614</t>
  </si>
  <si>
    <t>Hemorragia intracerebral cerebelar</t>
  </si>
  <si>
    <t>I615</t>
  </si>
  <si>
    <t>Hemorragia intracerebral intraventricular</t>
  </si>
  <si>
    <t>I616</t>
  </si>
  <si>
    <t>Hemorragia intracerebral de múltiplas localizações</t>
  </si>
  <si>
    <t>I618</t>
  </si>
  <si>
    <t>Outras hemorragias intracerebrais</t>
  </si>
  <si>
    <t>I619</t>
  </si>
  <si>
    <t>Hemorragia intracerebral não especificada</t>
  </si>
  <si>
    <t>I620</t>
  </si>
  <si>
    <t>Hemorragia subdural (aguda) (não-traumática)</t>
  </si>
  <si>
    <t>I621</t>
  </si>
  <si>
    <t>Hemorragia extradural não-traumática</t>
  </si>
  <si>
    <t>I629</t>
  </si>
  <si>
    <t>Hemorragia intracraniana (não-traumática) não especificada</t>
  </si>
  <si>
    <t>I630</t>
  </si>
  <si>
    <t>Infarto cerebral devido a trombose de artérias pré-cerebrais</t>
  </si>
  <si>
    <t>I631</t>
  </si>
  <si>
    <t>Infarto cerebral devido a embolia de artérias pré-cerebrais</t>
  </si>
  <si>
    <t>I632</t>
  </si>
  <si>
    <t>Infarto cerebral devido a oclusão ou estenose não especificadas de artérias pré-cerebrais</t>
  </si>
  <si>
    <t>I633</t>
  </si>
  <si>
    <t>Infarto cerebral devido a trombose de artérias cerebrais</t>
  </si>
  <si>
    <t>I634</t>
  </si>
  <si>
    <t>Infarto cerebral devido a embolia de artérias cerebrais</t>
  </si>
  <si>
    <t>I635</t>
  </si>
  <si>
    <t>Infarto cerebral devido a oclusão ou estenose não especificadas de artérias cerebrais</t>
  </si>
  <si>
    <t>I636</t>
  </si>
  <si>
    <t>Infarto cerebral devido a trombose venosa cerebral não-piogênica</t>
  </si>
  <si>
    <t>I638</t>
  </si>
  <si>
    <t>Outros infartos cerebrais</t>
  </si>
  <si>
    <t>I639</t>
  </si>
  <si>
    <t>Infarto cerebral não especificado</t>
  </si>
  <si>
    <t>I64X</t>
  </si>
  <si>
    <t>I650</t>
  </si>
  <si>
    <t>Oclusão e estenose da artéria vertebral</t>
  </si>
  <si>
    <t>I651</t>
  </si>
  <si>
    <t>Oclusão e estenose da artéria basilar</t>
  </si>
  <si>
    <t>I652</t>
  </si>
  <si>
    <t>Oclusão e estenose da artéria carótida</t>
  </si>
  <si>
    <t>I653</t>
  </si>
  <si>
    <t>Oclusão e estenose de artérias pré-cerebrais múltiplas e bilaterais</t>
  </si>
  <si>
    <t>I658</t>
  </si>
  <si>
    <t>Oclusão e estenose de outra artéria pré-cerebral</t>
  </si>
  <si>
    <t>I659</t>
  </si>
  <si>
    <t>Oclusão e estenose de artérias pré-cerebrais não especificadas</t>
  </si>
  <si>
    <t>I660</t>
  </si>
  <si>
    <t>Oclusão e estenose da artéria cerebral média</t>
  </si>
  <si>
    <t>I661</t>
  </si>
  <si>
    <t>Oclusão e estenose da artéria cerebral anterior</t>
  </si>
  <si>
    <t>I662</t>
  </si>
  <si>
    <t>Oclusão e estenose da artéria cerebral posterior</t>
  </si>
  <si>
    <t>I663</t>
  </si>
  <si>
    <t>Oclusão e estenose de artérias cerebelares</t>
  </si>
  <si>
    <t>I664</t>
  </si>
  <si>
    <t>Oclusão e estenose de artérias cerebrais, múltiplas e bilaterais</t>
  </si>
  <si>
    <t>I668</t>
  </si>
  <si>
    <t>Oclusão e estenose de outra artéria cerebral</t>
  </si>
  <si>
    <t>I669</t>
  </si>
  <si>
    <t>Oclusão e estenose de artéria cerebral não especificada</t>
  </si>
  <si>
    <t>I670</t>
  </si>
  <si>
    <t>Dissecção de artérias cerebrais, sem ruptura</t>
  </si>
  <si>
    <t>I671</t>
  </si>
  <si>
    <t>Aneurisma cerebral não-roto</t>
  </si>
  <si>
    <t>I672</t>
  </si>
  <si>
    <t>Aterosclerose cerebral</t>
  </si>
  <si>
    <t>I673</t>
  </si>
  <si>
    <t>Leucoencefalopatia vascular progressiva</t>
  </si>
  <si>
    <t>I674</t>
  </si>
  <si>
    <t>Encefalopatia hipertensiva</t>
  </si>
  <si>
    <t>I675</t>
  </si>
  <si>
    <t>Doença de Moyamoya</t>
  </si>
  <si>
    <t>I676</t>
  </si>
  <si>
    <t>Trombose não-piogênica do sistema venoso intracraniano</t>
  </si>
  <si>
    <t>I677</t>
  </si>
  <si>
    <t>Arterite cerebral não classificada em outra parte</t>
  </si>
  <si>
    <t>I678</t>
  </si>
  <si>
    <t>Outras doenças cerebrovasculares especificadas</t>
  </si>
  <si>
    <t>I679</t>
  </si>
  <si>
    <t>Doença cerebrovascular não especificada</t>
  </si>
  <si>
    <t>I680</t>
  </si>
  <si>
    <t>Angiopatia cerebral amiloidótica</t>
  </si>
  <si>
    <t>I681</t>
  </si>
  <si>
    <t>Arterite cerebral em doenças infecciosas e parasitárias</t>
  </si>
  <si>
    <t>I682</t>
  </si>
  <si>
    <t>Arterite cerebral em outras doenças classificadas em outra parte</t>
  </si>
  <si>
    <t>I688</t>
  </si>
  <si>
    <t>Outros transtornos cerebrovasculares em doenças classificadas em outra parte</t>
  </si>
  <si>
    <t>I690</t>
  </si>
  <si>
    <t>Seqüelas de hemorragia subaracnoídea</t>
  </si>
  <si>
    <t>I691</t>
  </si>
  <si>
    <t>Seqüelas de hemorragia intracerebral</t>
  </si>
  <si>
    <t>I692</t>
  </si>
  <si>
    <t>Seqüelas de outras hemorragias intracranianas não traumáticas</t>
  </si>
  <si>
    <t>I693</t>
  </si>
  <si>
    <t>Seqüelas de infarto cerebral</t>
  </si>
  <si>
    <t>I694</t>
  </si>
  <si>
    <t>Seqüelas de acidente vascular cerebral não especificado como hemorrágico ou isquêmico</t>
  </si>
  <si>
    <t>I698</t>
  </si>
  <si>
    <t>Seqüelas de outras doenças cerebrovasculares e das não especificadas</t>
  </si>
  <si>
    <t>I700</t>
  </si>
  <si>
    <t>Aterosclerose da aorta</t>
  </si>
  <si>
    <t>I701</t>
  </si>
  <si>
    <t>Aterosclerose da artéria renal</t>
  </si>
  <si>
    <t>I702</t>
  </si>
  <si>
    <t>Aterosclerose das artérias das extremidades</t>
  </si>
  <si>
    <t>I708</t>
  </si>
  <si>
    <t>Aterosclerose de outras artérias</t>
  </si>
  <si>
    <t>I709</t>
  </si>
  <si>
    <t>Aterosclerose generalizada e a não especificada</t>
  </si>
  <si>
    <t>I710</t>
  </si>
  <si>
    <t>Aneurisma dissecante da aorta [qualquer porção]</t>
  </si>
  <si>
    <t>I711</t>
  </si>
  <si>
    <t>Aneurisma da aorta torácica, roto</t>
  </si>
  <si>
    <t>I712</t>
  </si>
  <si>
    <t>Aneurisma da aorta torácica, sem menção de ruptura</t>
  </si>
  <si>
    <t>I713</t>
  </si>
  <si>
    <t>Aneurisma da aorta abdominal, roto</t>
  </si>
  <si>
    <t>I714</t>
  </si>
  <si>
    <t>Aneurisma da aorta abdominal, sem menção de ruptura</t>
  </si>
  <si>
    <t>I715</t>
  </si>
  <si>
    <t>Aneurisma da aorta tóraco-abdominal, roto</t>
  </si>
  <si>
    <t>I716</t>
  </si>
  <si>
    <t>Aneurisma da aorta toráco-abdominal, sem menção de ruptura</t>
  </si>
  <si>
    <t>I718</t>
  </si>
  <si>
    <t>Aneurisma da aorta de localização não especificada, roto</t>
  </si>
  <si>
    <t>I719</t>
  </si>
  <si>
    <t>Aneurisma aórtico de localização não especificada, sem menção de ruptura</t>
  </si>
  <si>
    <t>I720</t>
  </si>
  <si>
    <t>Aneurisma da artéria carótida</t>
  </si>
  <si>
    <t>I721</t>
  </si>
  <si>
    <t>Aneurisma de artéria dos membros superiores</t>
  </si>
  <si>
    <t>I722</t>
  </si>
  <si>
    <t>Aneurisma da artéria renal</t>
  </si>
  <si>
    <t>I723</t>
  </si>
  <si>
    <t>Aneurisma de artéria ilíaca</t>
  </si>
  <si>
    <t>I724</t>
  </si>
  <si>
    <t>Aneurisma de artéria dos membros inferiores</t>
  </si>
  <si>
    <t>I728</t>
  </si>
  <si>
    <t>Aneurisma de outras artérias especificadas</t>
  </si>
  <si>
    <t>I729</t>
  </si>
  <si>
    <t>Aneurisma de localização não especificada</t>
  </si>
  <si>
    <t>I730</t>
  </si>
  <si>
    <t>Síndrome de Raynaud</t>
  </si>
  <si>
    <t>I731</t>
  </si>
  <si>
    <t>Tromboangeíte obliterante [doença de Buerger]</t>
  </si>
  <si>
    <t>I738</t>
  </si>
  <si>
    <t>Outras doenças vasculares periféricas especificadas</t>
  </si>
  <si>
    <t>I739</t>
  </si>
  <si>
    <t>Doenças vasculares periféricas não especificada</t>
  </si>
  <si>
    <t>I740</t>
  </si>
  <si>
    <t>Embolia e trombose da aorta abdominal</t>
  </si>
  <si>
    <t>I741</t>
  </si>
  <si>
    <t>Embolia e trombose de outras porções da aorta e das não especificadas</t>
  </si>
  <si>
    <t>I742</t>
  </si>
  <si>
    <t>Embolia e trombose de artérias dos membros superiores</t>
  </si>
  <si>
    <t>I743</t>
  </si>
  <si>
    <t>Embolia e trombose de artérias dos membros inferiores</t>
  </si>
  <si>
    <t>I744</t>
  </si>
  <si>
    <t>Embolia e trombose de artérias dos membros não especificadas</t>
  </si>
  <si>
    <t>I745</t>
  </si>
  <si>
    <t>Embolia e trombose da artéria ilíaca</t>
  </si>
  <si>
    <t>I748</t>
  </si>
  <si>
    <t>Embolia e trombose de outras artérias</t>
  </si>
  <si>
    <t>I749</t>
  </si>
  <si>
    <t>Embolia e trombose de artéria não especificada</t>
  </si>
  <si>
    <t>I770</t>
  </si>
  <si>
    <t>Fístula arteriovenosa adquirida</t>
  </si>
  <si>
    <t>I771</t>
  </si>
  <si>
    <t>Estenose de artéria</t>
  </si>
  <si>
    <t>I772</t>
  </si>
  <si>
    <t>Ruptura de artéria</t>
  </si>
  <si>
    <t>I773</t>
  </si>
  <si>
    <t>Displasia fibromuscular arterial</t>
  </si>
  <si>
    <t>I774</t>
  </si>
  <si>
    <t>Síndrome de compressão da artéria celíaca</t>
  </si>
  <si>
    <t>I775</t>
  </si>
  <si>
    <t>Necrose de artéria</t>
  </si>
  <si>
    <t>I776</t>
  </si>
  <si>
    <t>Arterite não especificada</t>
  </si>
  <si>
    <t>I778</t>
  </si>
  <si>
    <t>Outras afecções especificadas das artérias e das arteríolas</t>
  </si>
  <si>
    <t>I779</t>
  </si>
  <si>
    <t>Afecções de artérias e arteríolas, não especificadas</t>
  </si>
  <si>
    <t>I780</t>
  </si>
  <si>
    <t>Telangiectasia hemorrágica hereditária</t>
  </si>
  <si>
    <t>I781</t>
  </si>
  <si>
    <t>Nevo não-neoplásico</t>
  </si>
  <si>
    <t>I788</t>
  </si>
  <si>
    <t>Outras doenças dos capilares</t>
  </si>
  <si>
    <t>I789</t>
  </si>
  <si>
    <t>Doenças não especificadas dos capilares</t>
  </si>
  <si>
    <t>I790</t>
  </si>
  <si>
    <t>Aneurisma da aorta em doenças classificadas em outra parte</t>
  </si>
  <si>
    <t>I791</t>
  </si>
  <si>
    <t>Aortite em doenças classificadas em outra parte</t>
  </si>
  <si>
    <t>I792</t>
  </si>
  <si>
    <t>Angiopatia periférica em doenças classificadas em outra parte</t>
  </si>
  <si>
    <t>I798</t>
  </si>
  <si>
    <t>Outros transtornos das artérias, das arteríolas e dos capilares em doenças classificadas em outra parte</t>
  </si>
  <si>
    <t>I800</t>
  </si>
  <si>
    <t>Flebite e tromboflebite dos vasos superficiais dos membros inferiores</t>
  </si>
  <si>
    <t>I801</t>
  </si>
  <si>
    <t>Flebite e tromboflebite da veia femural</t>
  </si>
  <si>
    <t>I802</t>
  </si>
  <si>
    <t>Flebite e tromboflebite de outros vasos profundos dos membros inferiores</t>
  </si>
  <si>
    <t>I803</t>
  </si>
  <si>
    <t>Flebite e tromboflebite dos membros inferiores, não especificada</t>
  </si>
  <si>
    <t>I808</t>
  </si>
  <si>
    <t>Flebite e tromboflebite de outras localizações</t>
  </si>
  <si>
    <t>I809</t>
  </si>
  <si>
    <t>Flebite e tromboflebite de localização não especificada</t>
  </si>
  <si>
    <t>I81X</t>
  </si>
  <si>
    <t>I820</t>
  </si>
  <si>
    <t>Síndrome de Budd-Chiari</t>
  </si>
  <si>
    <t>I821</t>
  </si>
  <si>
    <t>Tromboflebite migratória</t>
  </si>
  <si>
    <t>I822</t>
  </si>
  <si>
    <t>Embolia e trombose de veia cava</t>
  </si>
  <si>
    <t>I823</t>
  </si>
  <si>
    <t>Embolia e trombose de veia renal</t>
  </si>
  <si>
    <t>I828</t>
  </si>
  <si>
    <t>Embolia e trombose de outras veias especificadas</t>
  </si>
  <si>
    <t>I829</t>
  </si>
  <si>
    <t>Embolia e trombose venosas de veia não especificada</t>
  </si>
  <si>
    <t>I830</t>
  </si>
  <si>
    <t>Varizes dos membros inferiores com úlcera</t>
  </si>
  <si>
    <t>I831</t>
  </si>
  <si>
    <t>Varizes dos membros inferiores com inflamação</t>
  </si>
  <si>
    <t>I832</t>
  </si>
  <si>
    <t>Varizes dos membros inferiores com úlcera e inflamação</t>
  </si>
  <si>
    <t>I839</t>
  </si>
  <si>
    <t>Varizes dos membros inferiores sem úlcera ou inflamação</t>
  </si>
  <si>
    <t>I840</t>
  </si>
  <si>
    <t>Hemorróidas internas trombosadas</t>
  </si>
  <si>
    <t>I841</t>
  </si>
  <si>
    <t>Hemorróidas internas com outras complicações</t>
  </si>
  <si>
    <t>I842</t>
  </si>
  <si>
    <t>Hemorróidas internas sem complicações</t>
  </si>
  <si>
    <t>I843</t>
  </si>
  <si>
    <t>Hemorróidas externas trombosadas</t>
  </si>
  <si>
    <t>I844</t>
  </si>
  <si>
    <t>Hemorróidas externas com outras complicações</t>
  </si>
  <si>
    <t>I845</t>
  </si>
  <si>
    <t>Hemorróidas externas sem complicação</t>
  </si>
  <si>
    <t>I846</t>
  </si>
  <si>
    <t>Plicomas hemorroidários residuais</t>
  </si>
  <si>
    <t>I847</t>
  </si>
  <si>
    <t>Hemorróidas trombosadas, não especificadas</t>
  </si>
  <si>
    <t>I848</t>
  </si>
  <si>
    <t>Hemorróidas não especificadas com outras complicações</t>
  </si>
  <si>
    <t>I849</t>
  </si>
  <si>
    <t>Hemorróidas sem complicações, não especificadas</t>
  </si>
  <si>
    <t>I850</t>
  </si>
  <si>
    <t>Varizes esofagianas sangrantes</t>
  </si>
  <si>
    <t>I859</t>
  </si>
  <si>
    <t>Varizes esofagianas sem sangramento</t>
  </si>
  <si>
    <t>I860</t>
  </si>
  <si>
    <t>Varizes sublinguais</t>
  </si>
  <si>
    <t>I861</t>
  </si>
  <si>
    <t>Varizes escrotais</t>
  </si>
  <si>
    <t>I862</t>
  </si>
  <si>
    <t>Varizes pélvicas</t>
  </si>
  <si>
    <t>I863</t>
  </si>
  <si>
    <t>Varizes da vulva</t>
  </si>
  <si>
    <t>I864</t>
  </si>
  <si>
    <t>Varizes gástricas</t>
  </si>
  <si>
    <t>I868</t>
  </si>
  <si>
    <t>Varizes de outras localizações especificadas</t>
  </si>
  <si>
    <t>I870</t>
  </si>
  <si>
    <t>Síndrome pós-flebite</t>
  </si>
  <si>
    <t>I871</t>
  </si>
  <si>
    <t>Compressão venosa</t>
  </si>
  <si>
    <t>I872</t>
  </si>
  <si>
    <t>Insuficiência venosa (crônica) (periférica)</t>
  </si>
  <si>
    <t>I878</t>
  </si>
  <si>
    <t>Outros transtornos venosos especificados</t>
  </si>
  <si>
    <t>I879</t>
  </si>
  <si>
    <t>Transtorno venoso não especificado</t>
  </si>
  <si>
    <t>I880</t>
  </si>
  <si>
    <t>Linfadenite mesentérica não específica</t>
  </si>
  <si>
    <t>I881</t>
  </si>
  <si>
    <t>Linfadenite crônica, exceto a mesentérica</t>
  </si>
  <si>
    <t>I888</t>
  </si>
  <si>
    <t>Outras linfadenites inespecíficas</t>
  </si>
  <si>
    <t>I889</t>
  </si>
  <si>
    <t>Linfadenite não especificada</t>
  </si>
  <si>
    <t>I890</t>
  </si>
  <si>
    <t>Linfedema não classificado em outra parte</t>
  </si>
  <si>
    <t>I891</t>
  </si>
  <si>
    <t>Linfangite</t>
  </si>
  <si>
    <t>I898</t>
  </si>
  <si>
    <t>Outros transtornos não-infecciosos, especificados, dos vasos linfáticos e dos gânglios linfáticos</t>
  </si>
  <si>
    <t>I899</t>
  </si>
  <si>
    <t>Transtornos não-infecciosos dos vasos linfáticos e dos gânglios linfáticos, não especificados</t>
  </si>
  <si>
    <t>I950</t>
  </si>
  <si>
    <t>Hipotensão idiopática</t>
  </si>
  <si>
    <t>I951</t>
  </si>
  <si>
    <t>Hipotensão ortostática</t>
  </si>
  <si>
    <t>I952</t>
  </si>
  <si>
    <t>Hipotensão devida a drogas</t>
  </si>
  <si>
    <t>I958</t>
  </si>
  <si>
    <t>Outros tipos de hipotensão</t>
  </si>
  <si>
    <t>I959</t>
  </si>
  <si>
    <t>Hipotensão não especificada</t>
  </si>
  <si>
    <t>I970</t>
  </si>
  <si>
    <t>Síndrome pós-cardiotomia</t>
  </si>
  <si>
    <t>I971</t>
  </si>
  <si>
    <t>Outros distúrbios funcionais subseqüentes à cirurgia cardíaca</t>
  </si>
  <si>
    <t>I972</t>
  </si>
  <si>
    <t>Síndrome do linfedema pós-mastectomia</t>
  </si>
  <si>
    <t>I978</t>
  </si>
  <si>
    <t>Outros transtornos do aparelho circulatório subseqüentes a procedimentos não classificados em outra parte</t>
  </si>
  <si>
    <t>I979</t>
  </si>
  <si>
    <t>Transtornos do aparelho circulatório, subseqüentes a procedimento não especificado</t>
  </si>
  <si>
    <t>I980</t>
  </si>
  <si>
    <t>I981</t>
  </si>
  <si>
    <t>Transtornos cardiovasculares em outras doenças infecciosas e parasitárias classificadas em outra parte</t>
  </si>
  <si>
    <t>I982</t>
  </si>
  <si>
    <t>Varizes esofagianas em doenças classificadas em outra parte</t>
  </si>
  <si>
    <t>I988</t>
  </si>
  <si>
    <t>Outros transtornos especificados do aparelho circulatório em doenças classificadas em outra parte</t>
  </si>
  <si>
    <t>I99X</t>
  </si>
  <si>
    <t>J00X</t>
  </si>
  <si>
    <t>J010</t>
  </si>
  <si>
    <t>Sinusite maxilar aguda</t>
  </si>
  <si>
    <t>J011</t>
  </si>
  <si>
    <t>Sinusite frontal aguda</t>
  </si>
  <si>
    <t>J012</t>
  </si>
  <si>
    <t>Sinusite etmoidal aguda</t>
  </si>
  <si>
    <t>J013</t>
  </si>
  <si>
    <t>Sinusite esfenoidal aguda</t>
  </si>
  <si>
    <t>J014</t>
  </si>
  <si>
    <t>Pansinusite aguda</t>
  </si>
  <si>
    <t>J018</t>
  </si>
  <si>
    <t>Outras sinusites agudas</t>
  </si>
  <si>
    <t>J019</t>
  </si>
  <si>
    <t>Sinusite aguda não especificada</t>
  </si>
  <si>
    <t>J020</t>
  </si>
  <si>
    <t>Faringite estreptocócica</t>
  </si>
  <si>
    <t>J028</t>
  </si>
  <si>
    <t>Faringite aguda devida a outros microorganismos especificados</t>
  </si>
  <si>
    <t>J029</t>
  </si>
  <si>
    <t>Faringite aguda não especificada</t>
  </si>
  <si>
    <t>J030</t>
  </si>
  <si>
    <t>Amigdalite estreptocócica</t>
  </si>
  <si>
    <t>J038</t>
  </si>
  <si>
    <t>Amigdalite aguda devida a outros microorganismos especificados</t>
  </si>
  <si>
    <t>J039</t>
  </si>
  <si>
    <t>Amigdalite aguda não especificada</t>
  </si>
  <si>
    <t>J040</t>
  </si>
  <si>
    <t>Laringite aguda</t>
  </si>
  <si>
    <t>J041</t>
  </si>
  <si>
    <t>Traqueíte aguda</t>
  </si>
  <si>
    <t>J042</t>
  </si>
  <si>
    <t>Laringotraqueíte aguda</t>
  </si>
  <si>
    <t>J050</t>
  </si>
  <si>
    <t>Laringite obstrutiva aguda [crupe]</t>
  </si>
  <si>
    <t>J051</t>
  </si>
  <si>
    <t>Epiglotite aguda</t>
  </si>
  <si>
    <t>J060</t>
  </si>
  <si>
    <t>Laringofaringite aguda</t>
  </si>
  <si>
    <t>J068</t>
  </si>
  <si>
    <t>Outras infecções agudas das vias aéreas superiores de localizações múltiplas</t>
  </si>
  <si>
    <t>J069</t>
  </si>
  <si>
    <t>Infecção aguda das vias aéreas superiores não especificada</t>
  </si>
  <si>
    <t>J09X</t>
  </si>
  <si>
    <t>J100</t>
  </si>
  <si>
    <t>Influenza com pneumonia devida a outro vírus da influenza [gripe] identificado</t>
  </si>
  <si>
    <t>J101</t>
  </si>
  <si>
    <t>Influenza com outras manifestações respiratórias, devida a outro vírus da influenza [gripe] identificado</t>
  </si>
  <si>
    <t>J108</t>
  </si>
  <si>
    <t>Influenza com outras manifestações, devida a outro vírus da influenza [gripe] identificado</t>
  </si>
  <si>
    <t>J110</t>
  </si>
  <si>
    <t>Influenza [gripe] com pneumonia, devida a vírus não identificado</t>
  </si>
  <si>
    <t>J111</t>
  </si>
  <si>
    <t>Influenza [gripe] com outras manifestações respiratórias, devida a vírus não identificado</t>
  </si>
  <si>
    <t>J118</t>
  </si>
  <si>
    <t>Influenza [gripe] com outras manifestações, devida a vírus não identificado</t>
  </si>
  <si>
    <t>J120</t>
  </si>
  <si>
    <t>Pneumonia devida a adenovírus</t>
  </si>
  <si>
    <t>J121</t>
  </si>
  <si>
    <t>Pneumonia devida a vírus respiratório sincicial</t>
  </si>
  <si>
    <t>J122</t>
  </si>
  <si>
    <t>Pneumonia devida à parainfluenza</t>
  </si>
  <si>
    <t>J128</t>
  </si>
  <si>
    <t>Outras pneumonias virais</t>
  </si>
  <si>
    <t>J129</t>
  </si>
  <si>
    <t>Pneumonia viral não especificada</t>
  </si>
  <si>
    <t>J13X</t>
  </si>
  <si>
    <t>J14X</t>
  </si>
  <si>
    <t>J150</t>
  </si>
  <si>
    <t>Pneumonia devida à Klebsiella pneumoniae</t>
  </si>
  <si>
    <t>J151</t>
  </si>
  <si>
    <t>Pneumonia devida a Pseudomonas</t>
  </si>
  <si>
    <t>J152</t>
  </si>
  <si>
    <t>Pneumonia devida a Staphylococcus</t>
  </si>
  <si>
    <t>J153</t>
  </si>
  <si>
    <t>Pneumonia devida a Streptococcus do grupo B</t>
  </si>
  <si>
    <t>J154</t>
  </si>
  <si>
    <t>Pneumonia devida a outros estreptococos</t>
  </si>
  <si>
    <t>J155</t>
  </si>
  <si>
    <t>Pneumonia devida a Escherichia coli</t>
  </si>
  <si>
    <t>J156</t>
  </si>
  <si>
    <t>Pneumonia devida a outras bactérias aeróbicas gram-negativas</t>
  </si>
  <si>
    <t>J157</t>
  </si>
  <si>
    <t>Pneumonia devida a Mycoplasma pneumoniae</t>
  </si>
  <si>
    <t>J158</t>
  </si>
  <si>
    <t>Outras pneumonias bacterianas</t>
  </si>
  <si>
    <t>J159</t>
  </si>
  <si>
    <t>Pneumonia bacteriana não especificada</t>
  </si>
  <si>
    <t>J160</t>
  </si>
  <si>
    <t>Pneumonia devida a clamídias</t>
  </si>
  <si>
    <t>J168</t>
  </si>
  <si>
    <t>Pneumonia devida a outros microorganismos infecciosos especificados</t>
  </si>
  <si>
    <t>J170</t>
  </si>
  <si>
    <t>Pneumonia em doenças bacterianas classificadas em outra parte</t>
  </si>
  <si>
    <t>J171</t>
  </si>
  <si>
    <t>Pneumonia em doenças virais classificadas em outra parte</t>
  </si>
  <si>
    <t>J172</t>
  </si>
  <si>
    <t>Pneumonia em micoses classificadas em outra parte</t>
  </si>
  <si>
    <t>J173</t>
  </si>
  <si>
    <t>Pneumonia em doenças parasitárias classificadas em outra parte</t>
  </si>
  <si>
    <t>J178</t>
  </si>
  <si>
    <t>Pneumonia em outras doenças classificadas em outra parte</t>
  </si>
  <si>
    <t>J180</t>
  </si>
  <si>
    <t>Broncopneumonia não especificada</t>
  </si>
  <si>
    <t>J181</t>
  </si>
  <si>
    <t>Pneumonia lobar não especificada</t>
  </si>
  <si>
    <t>J182</t>
  </si>
  <si>
    <t>Pneumonia hipostática não especificada</t>
  </si>
  <si>
    <t>J188</t>
  </si>
  <si>
    <t>Outras pneumonias devidas a microorganismos não especificados</t>
  </si>
  <si>
    <t>J189</t>
  </si>
  <si>
    <t>Pneumonia não especificada</t>
  </si>
  <si>
    <t>J200</t>
  </si>
  <si>
    <t>Bronquite aguda devida a Mycoplasma pneumoniae</t>
  </si>
  <si>
    <t>J201</t>
  </si>
  <si>
    <t>Bronquite aguda devida a Haemophilus influenzae</t>
  </si>
  <si>
    <t>J202</t>
  </si>
  <si>
    <t>Bronquite aguda devida a estreptococos</t>
  </si>
  <si>
    <t>J203</t>
  </si>
  <si>
    <t>Bronquite aguda devida a vírus Coxsackie</t>
  </si>
  <si>
    <t>J204</t>
  </si>
  <si>
    <t>Bronquite aguda devida a vírus parainfluenza</t>
  </si>
  <si>
    <t>J205</t>
  </si>
  <si>
    <t>Bronquite aguda devida a vírus sincicial respiratório</t>
  </si>
  <si>
    <t>J206</t>
  </si>
  <si>
    <t>Bronquite aguda devida a rinovírus</t>
  </si>
  <si>
    <t>J207</t>
  </si>
  <si>
    <t>Bronquite aguda devida a echovírus</t>
  </si>
  <si>
    <t>J208</t>
  </si>
  <si>
    <t>Bronquite aguda devida a outros microorganismos especificados</t>
  </si>
  <si>
    <t>J209</t>
  </si>
  <si>
    <t>Bronquite aguda não especificada</t>
  </si>
  <si>
    <t>J210</t>
  </si>
  <si>
    <t>Bronquiolite aguda devida a vírus sincicial respiratório</t>
  </si>
  <si>
    <t>J218</t>
  </si>
  <si>
    <t>Bronquiolite aguda devida a outros microorganismos especificados</t>
  </si>
  <si>
    <t>J219</t>
  </si>
  <si>
    <t>J22X</t>
  </si>
  <si>
    <t>J300</t>
  </si>
  <si>
    <t>Rinite vasomotora</t>
  </si>
  <si>
    <t>J301</t>
  </si>
  <si>
    <t>Rinite alérgica devida a pólen</t>
  </si>
  <si>
    <t>J302</t>
  </si>
  <si>
    <t>Outras rinites alérgicas sazonais</t>
  </si>
  <si>
    <t>J303</t>
  </si>
  <si>
    <t>Outras rinites alérgicas</t>
  </si>
  <si>
    <t>J304</t>
  </si>
  <si>
    <t>Rinite alérgica não especificada</t>
  </si>
  <si>
    <t>J310</t>
  </si>
  <si>
    <t>Rinite crônica</t>
  </si>
  <si>
    <t>J311</t>
  </si>
  <si>
    <t>Nasofaringite crônica</t>
  </si>
  <si>
    <t>J312</t>
  </si>
  <si>
    <t>Faringite crônica</t>
  </si>
  <si>
    <t>J320</t>
  </si>
  <si>
    <t>Sinusite maxilar crônica</t>
  </si>
  <si>
    <t>J321</t>
  </si>
  <si>
    <t>Sinusite frontal crônica</t>
  </si>
  <si>
    <t>J322</t>
  </si>
  <si>
    <t>Sinusite etmoidal crônica</t>
  </si>
  <si>
    <t>J323</t>
  </si>
  <si>
    <t>Sinusite esfenoidal crônica</t>
  </si>
  <si>
    <t>J324</t>
  </si>
  <si>
    <t>Pansinusite crônica</t>
  </si>
  <si>
    <t>J328</t>
  </si>
  <si>
    <t>Outras sinusites crônicas</t>
  </si>
  <si>
    <t>J329</t>
  </si>
  <si>
    <t>Sinusite crônica não especificada</t>
  </si>
  <si>
    <t>J330</t>
  </si>
  <si>
    <t>Pólipo da cavidade nasal</t>
  </si>
  <si>
    <t>J331</t>
  </si>
  <si>
    <t>Degeneração polipóide do seio paranasal</t>
  </si>
  <si>
    <t>J338</t>
  </si>
  <si>
    <t>Outros pólipos do seio paranasal</t>
  </si>
  <si>
    <t>J339</t>
  </si>
  <si>
    <t>Pólipo nasal não especificado</t>
  </si>
  <si>
    <t>J340</t>
  </si>
  <si>
    <t>Abscesso, furúnculo e antraz do nariz</t>
  </si>
  <si>
    <t>J341</t>
  </si>
  <si>
    <t>Cisto e mucocele do nariz e do seio paranasal</t>
  </si>
  <si>
    <t>J342</t>
  </si>
  <si>
    <t>Desvio do septo nasal</t>
  </si>
  <si>
    <t>J343</t>
  </si>
  <si>
    <t>Hipertrofia dos cornetos nasais</t>
  </si>
  <si>
    <t>J348</t>
  </si>
  <si>
    <t>Outros transtornos especificados do nariz e dos seios paranasais</t>
  </si>
  <si>
    <t>J350</t>
  </si>
  <si>
    <t>Amigdalite crônica</t>
  </si>
  <si>
    <t>J351</t>
  </si>
  <si>
    <t>Hipertrofia das amígdalas</t>
  </si>
  <si>
    <t>J352</t>
  </si>
  <si>
    <t>Hipertrofia das adenóides</t>
  </si>
  <si>
    <t>J353</t>
  </si>
  <si>
    <t>Hipertrofia das amígdalas com hipertrofia das adenóides</t>
  </si>
  <si>
    <t>J358</t>
  </si>
  <si>
    <t>Outras doenças crônicas das amígdalas e das adenóides</t>
  </si>
  <si>
    <t>J359</t>
  </si>
  <si>
    <t>Doenças das amígdalas e das adenóides não especificadas</t>
  </si>
  <si>
    <t>J36X</t>
  </si>
  <si>
    <t>J370</t>
  </si>
  <si>
    <t>Laringite crônica</t>
  </si>
  <si>
    <t>J371</t>
  </si>
  <si>
    <t>Laringotraqueíte crônica</t>
  </si>
  <si>
    <t>J380</t>
  </si>
  <si>
    <t>Paralisia das cordas vocais e da laringe</t>
  </si>
  <si>
    <t>J381</t>
  </si>
  <si>
    <t>Pólipo das cordas vocais e da laringe</t>
  </si>
  <si>
    <t>J382</t>
  </si>
  <si>
    <t>Nódulos das cordas vocais</t>
  </si>
  <si>
    <t>J383</t>
  </si>
  <si>
    <t>Outras doenças das cordas vocais</t>
  </si>
  <si>
    <t>J384</t>
  </si>
  <si>
    <t>Edema da laringe</t>
  </si>
  <si>
    <t>J385</t>
  </si>
  <si>
    <t>Espasmo da laringe</t>
  </si>
  <si>
    <t>J386</t>
  </si>
  <si>
    <t>Estenose da laringe</t>
  </si>
  <si>
    <t>J387</t>
  </si>
  <si>
    <t>Outras doenças da laringe</t>
  </si>
  <si>
    <t>J390</t>
  </si>
  <si>
    <t>Abscesso retrofaríngeo e parafaríngeo</t>
  </si>
  <si>
    <t>J391</t>
  </si>
  <si>
    <t>Outros abscessos da faringe</t>
  </si>
  <si>
    <t>J392</t>
  </si>
  <si>
    <t>Outras doenças da faringe</t>
  </si>
  <si>
    <t>J393</t>
  </si>
  <si>
    <t>Reação de hipersensibilidade das vias aéreas superiores de localização não especificada</t>
  </si>
  <si>
    <t>J398</t>
  </si>
  <si>
    <t>Outras doenças especificadas das vias aéreas superiores</t>
  </si>
  <si>
    <t>J399</t>
  </si>
  <si>
    <t>Doença não especificada das vias aéreas superiores</t>
  </si>
  <si>
    <t>J40X</t>
  </si>
  <si>
    <t>J410</t>
  </si>
  <si>
    <t>Bronquite crônica simples</t>
  </si>
  <si>
    <t>J411</t>
  </si>
  <si>
    <t>Bronquite crônica mucopurulenta</t>
  </si>
  <si>
    <t>J418</t>
  </si>
  <si>
    <t>Bronquite crônica mista, simples e mucopurulenta</t>
  </si>
  <si>
    <t>J42X</t>
  </si>
  <si>
    <t>J430</t>
  </si>
  <si>
    <t>Síndrome de MacLeod</t>
  </si>
  <si>
    <t>J431</t>
  </si>
  <si>
    <t>Enfisema panlobular</t>
  </si>
  <si>
    <t>J432</t>
  </si>
  <si>
    <t>Enfisema centrolobular</t>
  </si>
  <si>
    <t>J438</t>
  </si>
  <si>
    <t>Outras formas de enfisema</t>
  </si>
  <si>
    <t>J439</t>
  </si>
  <si>
    <t>Enfisema não especificado</t>
  </si>
  <si>
    <t>J440</t>
  </si>
  <si>
    <t>Doença pulmonar obstrutiva crônica com infecção respiratória aguda do trato respiratório inferior</t>
  </si>
  <si>
    <t>J441</t>
  </si>
  <si>
    <t>Doença pulmonar obstrutiva crônica com exacerbação aguda não especificada</t>
  </si>
  <si>
    <t>J448</t>
  </si>
  <si>
    <t>Outras formas especificadas de doença pulmonar obstrutiva crônica</t>
  </si>
  <si>
    <t>J449</t>
  </si>
  <si>
    <t>Doença pulmonar obstrutiva crônica não especificada</t>
  </si>
  <si>
    <t>J450</t>
  </si>
  <si>
    <t>Asma predominantemente alérgica</t>
  </si>
  <si>
    <t>J451</t>
  </si>
  <si>
    <t>Asma não-alérgica</t>
  </si>
  <si>
    <t>J458</t>
  </si>
  <si>
    <t>Asma mista</t>
  </si>
  <si>
    <t>J459</t>
  </si>
  <si>
    <t>Asma não especificada</t>
  </si>
  <si>
    <t>J46X</t>
  </si>
  <si>
    <t>J47X</t>
  </si>
  <si>
    <t>J60X</t>
  </si>
  <si>
    <t>J61X</t>
  </si>
  <si>
    <t>J620</t>
  </si>
  <si>
    <t>Pneumoconiose devida a pó de talco</t>
  </si>
  <si>
    <t>J628</t>
  </si>
  <si>
    <t>Pneumoconiose devida a outras poeiras que contenham sílica</t>
  </si>
  <si>
    <t>J630</t>
  </si>
  <si>
    <t>Aluminose (do pulmão)</t>
  </si>
  <si>
    <t>J631</t>
  </si>
  <si>
    <t>Fibrose (do pulmão) causada por bauxita</t>
  </si>
  <si>
    <t>J632</t>
  </si>
  <si>
    <t>Beriliose</t>
  </si>
  <si>
    <t>J633</t>
  </si>
  <si>
    <t>Fibrose (do pulmão) causada por grafite</t>
  </si>
  <si>
    <t>J634</t>
  </si>
  <si>
    <t>Siderose</t>
  </si>
  <si>
    <t>J635</t>
  </si>
  <si>
    <t>Estanose</t>
  </si>
  <si>
    <t>J638</t>
  </si>
  <si>
    <t>Pneumoconiose devida a outras poeira inorgânicas especificados</t>
  </si>
  <si>
    <t>J64X</t>
  </si>
  <si>
    <t>J65X</t>
  </si>
  <si>
    <t>J660</t>
  </si>
  <si>
    <t>Bissinose</t>
  </si>
  <si>
    <t>J661</t>
  </si>
  <si>
    <t>Doença dos cardadores de linho</t>
  </si>
  <si>
    <t>J662</t>
  </si>
  <si>
    <t>Canabinose</t>
  </si>
  <si>
    <t>J668</t>
  </si>
  <si>
    <t>Doenças das vias aéreas devida a outras poeiras orgânicas específicas</t>
  </si>
  <si>
    <t>J670</t>
  </si>
  <si>
    <t>Pulmão de fazendeiro</t>
  </si>
  <si>
    <t>J671</t>
  </si>
  <si>
    <t>Bagaçose</t>
  </si>
  <si>
    <t>J672</t>
  </si>
  <si>
    <t>Pulmão dos criadores de pássaros</t>
  </si>
  <si>
    <t>J673</t>
  </si>
  <si>
    <t>Suberose</t>
  </si>
  <si>
    <t>J674</t>
  </si>
  <si>
    <t>Pulmão dos trabalhadores do malte</t>
  </si>
  <si>
    <t>J675</t>
  </si>
  <si>
    <t>Pulmão dos que trabalham com cogumelos</t>
  </si>
  <si>
    <t>J676</t>
  </si>
  <si>
    <t>Pulmão dos cortadores de casca do bordo</t>
  </si>
  <si>
    <t>J677</t>
  </si>
  <si>
    <t>Doença pulmonar devida aos sistemas de ar condicionado e de umidificação do ar</t>
  </si>
  <si>
    <t>J678</t>
  </si>
  <si>
    <t>Pneumonites de hipersensibilidade, devidas a outras poeiras orgânicas</t>
  </si>
  <si>
    <t>J679</t>
  </si>
  <si>
    <t>Pneumonite de hipersensibilidade devida a poeira orgânica não especificada</t>
  </si>
  <si>
    <t>J680</t>
  </si>
  <si>
    <t>Bronquite e pneumonite devida a produtos químicos, gases, fumaças e vapores</t>
  </si>
  <si>
    <t>J681</t>
  </si>
  <si>
    <t>Edema pulmonar devido a produtos químicos, gases, fumaças e vapores</t>
  </si>
  <si>
    <t>J682</t>
  </si>
  <si>
    <t>Inflamação das vias aéreas superiores devida a produtos químicos, gases, fumaças e vapores, não classificada em outra parte</t>
  </si>
  <si>
    <t>J683</t>
  </si>
  <si>
    <t>Outras afecções respiratórias agudas e subagudas devidas a produtos químicos, gases, fumaças e vapores</t>
  </si>
  <si>
    <t>J684</t>
  </si>
  <si>
    <t>Afecções respiratórias crônicas devidas a produtos químicos, gases, fumaças e vapores</t>
  </si>
  <si>
    <t>J688</t>
  </si>
  <si>
    <t>Outras afecções respiratórias devida a produtos químicos, gases, fumaças e vapores</t>
  </si>
  <si>
    <t>J689</t>
  </si>
  <si>
    <t>Afecção respiratória não especificada devida a produtos químicos, gases, fumaça e vapores</t>
  </si>
  <si>
    <t>J690</t>
  </si>
  <si>
    <t>Pneumonite devida a alimento ou vômito</t>
  </si>
  <si>
    <t>J691</t>
  </si>
  <si>
    <t>Pneumonite devida a óleos e essências</t>
  </si>
  <si>
    <t>J698</t>
  </si>
  <si>
    <t>Pneumonite devida a outros sólidos e líquidos</t>
  </si>
  <si>
    <t>J700</t>
  </si>
  <si>
    <t>Manifestações pulmonares agudas devidas à radiação</t>
  </si>
  <si>
    <t>J701</t>
  </si>
  <si>
    <t>Manifestações pulmonares crônicas e outras, devidas a radiação</t>
  </si>
  <si>
    <t>J702</t>
  </si>
  <si>
    <t>Transtornos pulmonares intersticiais agudos, induzidos por droga</t>
  </si>
  <si>
    <t>J703</t>
  </si>
  <si>
    <t>Transtornos pulmonares intersticiais crônicos induzidos por droga</t>
  </si>
  <si>
    <t>J704</t>
  </si>
  <si>
    <t>Transtornos pulmonar intersticial não especificado induzido por droga</t>
  </si>
  <si>
    <t>J708</t>
  </si>
  <si>
    <t>Afecções respiratórias devidas a outros agentes externos especificados</t>
  </si>
  <si>
    <t>J709</t>
  </si>
  <si>
    <t>Afecções respiratórias devidas a agentes externos não especificados</t>
  </si>
  <si>
    <t>J80X</t>
  </si>
  <si>
    <t>J81X</t>
  </si>
  <si>
    <t>J82X</t>
  </si>
  <si>
    <t>J840</t>
  </si>
  <si>
    <t>Afecções alveolares e parieto-alveolares</t>
  </si>
  <si>
    <t>J841</t>
  </si>
  <si>
    <t>Outras doenças pulmonares intersticiais com fibrose</t>
  </si>
  <si>
    <t>J848</t>
  </si>
  <si>
    <t>Outras doenças pulmonares intersticiais especificadas</t>
  </si>
  <si>
    <t>J849</t>
  </si>
  <si>
    <t>Doença pulmonar intersticial não especificadas</t>
  </si>
  <si>
    <t>J850</t>
  </si>
  <si>
    <t>Gangrena e necrose do pulmão</t>
  </si>
  <si>
    <t>J851</t>
  </si>
  <si>
    <t>Abscesso do pulmão com pneumonia</t>
  </si>
  <si>
    <t>J852</t>
  </si>
  <si>
    <t>Abscesso do pulmão sem pneumonia</t>
  </si>
  <si>
    <t>J853</t>
  </si>
  <si>
    <t>Abscesso do mediastino</t>
  </si>
  <si>
    <t>J860</t>
  </si>
  <si>
    <t>Piotórax com fístula</t>
  </si>
  <si>
    <t>J869</t>
  </si>
  <si>
    <t>Piotórax sem fístula</t>
  </si>
  <si>
    <t>J90X</t>
  </si>
  <si>
    <t>J91X</t>
  </si>
  <si>
    <t>J920</t>
  </si>
  <si>
    <t>Placas pleurais com presença de amianto [asbesto]</t>
  </si>
  <si>
    <t>J929</t>
  </si>
  <si>
    <t>Placas pleurais sem presença de amianto [asbesto]</t>
  </si>
  <si>
    <t>J930</t>
  </si>
  <si>
    <t>Pneumotórax de tensão, espontâneo</t>
  </si>
  <si>
    <t>J931</t>
  </si>
  <si>
    <t>Outras formas de pneumotórax espontâneo</t>
  </si>
  <si>
    <t>J938</t>
  </si>
  <si>
    <t>Outros tipos de pneumotórax, especificados</t>
  </si>
  <si>
    <t>J939</t>
  </si>
  <si>
    <t>Pneumotórax não especificado</t>
  </si>
  <si>
    <t>J940</t>
  </si>
  <si>
    <t>Derrame quiloso ou quiliforme</t>
  </si>
  <si>
    <t>J941</t>
  </si>
  <si>
    <t>Fibrotórax</t>
  </si>
  <si>
    <t>J942</t>
  </si>
  <si>
    <t>Hemotórax</t>
  </si>
  <si>
    <t>J948</t>
  </si>
  <si>
    <t>Outras afecções pleurais especificadas</t>
  </si>
  <si>
    <t>J949</t>
  </si>
  <si>
    <t>Afecção pleural não especificada</t>
  </si>
  <si>
    <t>J950</t>
  </si>
  <si>
    <t>Mau funcionamento de traqueostomia</t>
  </si>
  <si>
    <t>J951</t>
  </si>
  <si>
    <t>Insuficiência pulmonar aguda subsequente a cirurgia torácica</t>
  </si>
  <si>
    <t>J952</t>
  </si>
  <si>
    <t>Insuficiência pulmonar aguda subsequente a cirurgia não torácica</t>
  </si>
  <si>
    <t>J953</t>
  </si>
  <si>
    <t>Insuficiência pulmonar crônica pós-cirúrgica</t>
  </si>
  <si>
    <t>J954</t>
  </si>
  <si>
    <t>Síndrome de Mendelson</t>
  </si>
  <si>
    <t>J955</t>
  </si>
  <si>
    <t>Estenose subglótica pós-procedimento</t>
  </si>
  <si>
    <t>J958</t>
  </si>
  <si>
    <t>Outros transtornos respiratórios pós-procedimentos</t>
  </si>
  <si>
    <t>J959</t>
  </si>
  <si>
    <t>Transtornos respiratórios pós-procedimentos não especificados</t>
  </si>
  <si>
    <t>J960</t>
  </si>
  <si>
    <t>Insuficiência respiratória aguda</t>
  </si>
  <si>
    <t>J961</t>
  </si>
  <si>
    <t>Insuficiência respiratória crônica</t>
  </si>
  <si>
    <t>J969</t>
  </si>
  <si>
    <t>Insuficiência respiratória não especificada</t>
  </si>
  <si>
    <t>J980</t>
  </si>
  <si>
    <t>Outras doenças dos brônquios não classificadas em outra parte</t>
  </si>
  <si>
    <t>J981</t>
  </si>
  <si>
    <t>Colapso pulmonar</t>
  </si>
  <si>
    <t>J982</t>
  </si>
  <si>
    <t>Enfisema intersticial</t>
  </si>
  <si>
    <t>J983</t>
  </si>
  <si>
    <t>Enfisema compensatório</t>
  </si>
  <si>
    <t>J984</t>
  </si>
  <si>
    <t>Outros transtornos pulmonares</t>
  </si>
  <si>
    <t>J985</t>
  </si>
  <si>
    <t>Doenças do mediastino não classificadas em outra parte</t>
  </si>
  <si>
    <t>J986</t>
  </si>
  <si>
    <t>Transtornos do diafragma</t>
  </si>
  <si>
    <t>J988</t>
  </si>
  <si>
    <t>Outros transtornos respiratórios especificados</t>
  </si>
  <si>
    <t>J989</t>
  </si>
  <si>
    <t>Transtorno respiratório não especificados</t>
  </si>
  <si>
    <t>J990</t>
  </si>
  <si>
    <t>Doença pulmonar reumatóide</t>
  </si>
  <si>
    <t>J991</t>
  </si>
  <si>
    <t>Transtornos respiratórios em outras doenças sistêmicas do tecido conjuntivo classificadas em outra parte</t>
  </si>
  <si>
    <t>J998</t>
  </si>
  <si>
    <t>Transtornos respiratórios em outras doenças classificadas em outra parte</t>
  </si>
  <si>
    <t>K000</t>
  </si>
  <si>
    <t>Anodontia</t>
  </si>
  <si>
    <t>K001</t>
  </si>
  <si>
    <t>Dentes supranumerários</t>
  </si>
  <si>
    <t>K002</t>
  </si>
  <si>
    <t>Anomalias do tamanho e da forma dos dentes</t>
  </si>
  <si>
    <t>K003</t>
  </si>
  <si>
    <t>Dentes manchados</t>
  </si>
  <si>
    <t>K004</t>
  </si>
  <si>
    <t>Distúrbios na formação dos dentes</t>
  </si>
  <si>
    <t>K005</t>
  </si>
  <si>
    <t>Anomalias hereditárias da estrutura dentária não classificadas em outra parte</t>
  </si>
  <si>
    <t>K006</t>
  </si>
  <si>
    <t>Distúrbios da erupção dentária</t>
  </si>
  <si>
    <t>K007</t>
  </si>
  <si>
    <t>Síndrome da erupção dentária</t>
  </si>
  <si>
    <t>K008</t>
  </si>
  <si>
    <t>Outros distúrbios do desenvolvimento dos dentes</t>
  </si>
  <si>
    <t>K009</t>
  </si>
  <si>
    <t>Distúrbio não especificado do desenvolvimento dentário</t>
  </si>
  <si>
    <t>K010</t>
  </si>
  <si>
    <t>Dentes inclusos</t>
  </si>
  <si>
    <t>K011</t>
  </si>
  <si>
    <t>Dentes impactados</t>
  </si>
  <si>
    <t>K020</t>
  </si>
  <si>
    <t>Cáries limitadas ao esmalte</t>
  </si>
  <si>
    <t>K021</t>
  </si>
  <si>
    <t>Cáries da dentina</t>
  </si>
  <si>
    <t>K022</t>
  </si>
  <si>
    <t>Cárie do cemento</t>
  </si>
  <si>
    <t>K023</t>
  </si>
  <si>
    <t>Cáries dentárias estáveis</t>
  </si>
  <si>
    <t>K024</t>
  </si>
  <si>
    <t>Odontoclasia</t>
  </si>
  <si>
    <t>K028</t>
  </si>
  <si>
    <t>Outras cáries dentárias</t>
  </si>
  <si>
    <t>K029</t>
  </si>
  <si>
    <t>Cárie dentária, sem outra especificação</t>
  </si>
  <si>
    <t>K030</t>
  </si>
  <si>
    <t>Atrito dentário excessivo</t>
  </si>
  <si>
    <t>K031</t>
  </si>
  <si>
    <t>Abrasão dentária</t>
  </si>
  <si>
    <t>K032</t>
  </si>
  <si>
    <t>Erosão dentária</t>
  </si>
  <si>
    <t>K033</t>
  </si>
  <si>
    <t>Reabsorção patológica dos dentes</t>
  </si>
  <si>
    <t>K034</t>
  </si>
  <si>
    <t>Hipercementose</t>
  </si>
  <si>
    <t>K035</t>
  </si>
  <si>
    <t>Ancilose dentária</t>
  </si>
  <si>
    <t>K036</t>
  </si>
  <si>
    <t>Depósitos nos dentes</t>
  </si>
  <si>
    <t>K037</t>
  </si>
  <si>
    <t>Alterações pós-eruptivas da cor dos tecidos duros dos dentes</t>
  </si>
  <si>
    <t>K038</t>
  </si>
  <si>
    <t>Outras doenças especificadas dos tecidos duros dos dentes</t>
  </si>
  <si>
    <t>K039</t>
  </si>
  <si>
    <t>Doença dos tecidos duros dos dentes, não especificada</t>
  </si>
  <si>
    <t>K040</t>
  </si>
  <si>
    <t>Pulpite</t>
  </si>
  <si>
    <t>K041</t>
  </si>
  <si>
    <t>Necrose da polpa</t>
  </si>
  <si>
    <t>K042</t>
  </si>
  <si>
    <t>Degeneração da polpa</t>
  </si>
  <si>
    <t>K043</t>
  </si>
  <si>
    <t>Formação anormal de tecidos duros na polpa</t>
  </si>
  <si>
    <t>K044</t>
  </si>
  <si>
    <t>Periodontite apical aguda de origem pulpar</t>
  </si>
  <si>
    <t>K045</t>
  </si>
  <si>
    <t>Periodontite apical crônica</t>
  </si>
  <si>
    <t>K046</t>
  </si>
  <si>
    <t>Abscesso periapical com fístula</t>
  </si>
  <si>
    <t>K047</t>
  </si>
  <si>
    <t>Abscesso periapical sem fístula</t>
  </si>
  <si>
    <t>K048</t>
  </si>
  <si>
    <t>Cisto radicular</t>
  </si>
  <si>
    <t>K049</t>
  </si>
  <si>
    <t>Outras doenças da polpa e dos tecidos periapicais e as não especificadas</t>
  </si>
  <si>
    <t>K050</t>
  </si>
  <si>
    <t>Gengivite aguda</t>
  </si>
  <si>
    <t>K051</t>
  </si>
  <si>
    <t>Gengivite crônica</t>
  </si>
  <si>
    <t>K052</t>
  </si>
  <si>
    <t>Periodontite aguda</t>
  </si>
  <si>
    <t>K053</t>
  </si>
  <si>
    <t>Periodontite crônica</t>
  </si>
  <si>
    <t>K054</t>
  </si>
  <si>
    <t>Periodontose</t>
  </si>
  <si>
    <t>K055</t>
  </si>
  <si>
    <t>Outras doenças periodontais</t>
  </si>
  <si>
    <t>K056</t>
  </si>
  <si>
    <t>Doença periodontal, sem outra especificação</t>
  </si>
  <si>
    <t>K060</t>
  </si>
  <si>
    <t>Retração gengival</t>
  </si>
  <si>
    <t>K061</t>
  </si>
  <si>
    <t>Hiperplasia gengival</t>
  </si>
  <si>
    <t>K062</t>
  </si>
  <si>
    <t>Lesões da gengiva e do rebordo alveolar sem dentes, associadas a traumatismos</t>
  </si>
  <si>
    <t>K068</t>
  </si>
  <si>
    <t>Outros transtornos especificados da gengiva e do rebordo alveolar sem dentes</t>
  </si>
  <si>
    <t>K069</t>
  </si>
  <si>
    <t>Transtorno da gengiva e do rebordo alveolar sem dentes sem outra especificação</t>
  </si>
  <si>
    <t>K070</t>
  </si>
  <si>
    <t>Anomalias importantes (major) do tamanho da mandíbula</t>
  </si>
  <si>
    <t>K071</t>
  </si>
  <si>
    <t>Anomalias da relação entre a mandíbula com a base do crânio</t>
  </si>
  <si>
    <t>K072</t>
  </si>
  <si>
    <t>Anomalias da relação entre as arcadas dentárias</t>
  </si>
  <si>
    <t>K073</t>
  </si>
  <si>
    <t>Anomalias da posição dos dentes</t>
  </si>
  <si>
    <t>K074</t>
  </si>
  <si>
    <t>Maloclusão, não especificada</t>
  </si>
  <si>
    <t>K075</t>
  </si>
  <si>
    <t>Anormalidades dentofaciais funcionais</t>
  </si>
  <si>
    <t>K076</t>
  </si>
  <si>
    <t>Transtornos da articulação temporomandibular</t>
  </si>
  <si>
    <t>K078</t>
  </si>
  <si>
    <t>Outras anomalias dentofaciais</t>
  </si>
  <si>
    <t>K079</t>
  </si>
  <si>
    <t>Anomalia dentofacial, sem outra especificação</t>
  </si>
  <si>
    <t>K080</t>
  </si>
  <si>
    <t>Exfoliação dos dentes devida a causas sistêmicas</t>
  </si>
  <si>
    <t>K081</t>
  </si>
  <si>
    <t>Perda de dentes devida a acidente, extração ou a doenças periodontais localizadas</t>
  </si>
  <si>
    <t>K082</t>
  </si>
  <si>
    <t>Atrofia do rebordo alveolar sem dentes</t>
  </si>
  <si>
    <t>K083</t>
  </si>
  <si>
    <t>Raiz dentária retida</t>
  </si>
  <si>
    <t>K088</t>
  </si>
  <si>
    <t>Outros transtornos especificados dos dentes e das estruturas de sustentação</t>
  </si>
  <si>
    <t>K089</t>
  </si>
  <si>
    <t>Transtorno dos dentes e de suas estruturas de sustentação, sem outra especificação</t>
  </si>
  <si>
    <t>K090</t>
  </si>
  <si>
    <t>Cistos odontogênicos de desenvolvimento</t>
  </si>
  <si>
    <t>K091</t>
  </si>
  <si>
    <t>Cistos de desenvolvimento (não-odontogênicos) da região bucal</t>
  </si>
  <si>
    <t>K092</t>
  </si>
  <si>
    <t>Outros cistos das mandíbulas</t>
  </si>
  <si>
    <t>K098</t>
  </si>
  <si>
    <t>Outros cistos da região oral não classificados em outra parte</t>
  </si>
  <si>
    <t>K099</t>
  </si>
  <si>
    <t>Cistos da região oral, sem outras especificações</t>
  </si>
  <si>
    <t>K100</t>
  </si>
  <si>
    <t>Transtornos do desenvolvimento dos maxilares</t>
  </si>
  <si>
    <t>K101</t>
  </si>
  <si>
    <t>Granuloma central de células gigantes</t>
  </si>
  <si>
    <t>K102</t>
  </si>
  <si>
    <t>Afecções inflamatórias dos maxilares</t>
  </si>
  <si>
    <t>K103</t>
  </si>
  <si>
    <t>Alveolite maxilar</t>
  </si>
  <si>
    <t>K108</t>
  </si>
  <si>
    <t>Outras doenças especificadas dos maxilares</t>
  </si>
  <si>
    <t>K109</t>
  </si>
  <si>
    <t>Doença dos maxilares, sem outra especificação</t>
  </si>
  <si>
    <t>K110</t>
  </si>
  <si>
    <t>Atrofia de glândula salivar</t>
  </si>
  <si>
    <t>K111</t>
  </si>
  <si>
    <t>Hipertrofia de glândula salivar</t>
  </si>
  <si>
    <t>K112</t>
  </si>
  <si>
    <t>Sialadenite</t>
  </si>
  <si>
    <t>K113</t>
  </si>
  <si>
    <t>Abscesso de glândula salivar</t>
  </si>
  <si>
    <t>K114</t>
  </si>
  <si>
    <t>Fístula de glândula salivar</t>
  </si>
  <si>
    <t>K115</t>
  </si>
  <si>
    <t>Sialolitíase</t>
  </si>
  <si>
    <t>K116</t>
  </si>
  <si>
    <t>Mucocele de glândula salivar</t>
  </si>
  <si>
    <t>K117</t>
  </si>
  <si>
    <t>Alterações da secreção salivar</t>
  </si>
  <si>
    <t>K118</t>
  </si>
  <si>
    <t>Outras doenças das glândulas salivares</t>
  </si>
  <si>
    <t>K119</t>
  </si>
  <si>
    <t>Doença de glândula salivar, sem outra especificação</t>
  </si>
  <si>
    <t>K120</t>
  </si>
  <si>
    <t>Aftas bucais recidivantes</t>
  </si>
  <si>
    <t>K121</t>
  </si>
  <si>
    <t>Outras formas de estomatite</t>
  </si>
  <si>
    <t>K122</t>
  </si>
  <si>
    <t>Celulite e abscesso da boca</t>
  </si>
  <si>
    <t>K130</t>
  </si>
  <si>
    <t>Doenças dos lábios</t>
  </si>
  <si>
    <t>K131</t>
  </si>
  <si>
    <t>Mordedura da mucosa das bochechas e dos lábios</t>
  </si>
  <si>
    <t>K132</t>
  </si>
  <si>
    <t>Leucoplasia e outras afecções do epitélio oral, inclusive da língua</t>
  </si>
  <si>
    <t>K133</t>
  </si>
  <si>
    <t>Leucoplasia pilosa</t>
  </si>
  <si>
    <t>K134</t>
  </si>
  <si>
    <t>Lesões granulomatosas e granulomatóides da mucosa oral</t>
  </si>
  <si>
    <t>K135</t>
  </si>
  <si>
    <t>Fibrose oral submucosa</t>
  </si>
  <si>
    <t>K136</t>
  </si>
  <si>
    <t>Hiperplasia irritativa da mucosa oral</t>
  </si>
  <si>
    <t>K137</t>
  </si>
  <si>
    <t>Outras lesões e as não especificadas da mucosa oral</t>
  </si>
  <si>
    <t>K140</t>
  </si>
  <si>
    <t>Glossite</t>
  </si>
  <si>
    <t>K141</t>
  </si>
  <si>
    <t>Língua geográfica</t>
  </si>
  <si>
    <t>K142</t>
  </si>
  <si>
    <t>Glossite rombóide mediana</t>
  </si>
  <si>
    <t>K143</t>
  </si>
  <si>
    <t>Hipertrofia das papilas linguais</t>
  </si>
  <si>
    <t>K144</t>
  </si>
  <si>
    <t>Atrofia das papilas linguais</t>
  </si>
  <si>
    <t>K145</t>
  </si>
  <si>
    <t>Língua escrotal</t>
  </si>
  <si>
    <t>K146</t>
  </si>
  <si>
    <t>Glossodínia</t>
  </si>
  <si>
    <t>K148</t>
  </si>
  <si>
    <t>Outras doenças da língua</t>
  </si>
  <si>
    <t>K149</t>
  </si>
  <si>
    <t>Doença da língua, sem outra especificação</t>
  </si>
  <si>
    <t>K20X</t>
  </si>
  <si>
    <t>K210</t>
  </si>
  <si>
    <t>Doença de refluxo gastroesofágico com esofagite</t>
  </si>
  <si>
    <t>K219</t>
  </si>
  <si>
    <t>Doença de refluxo gastroesofágico sem esofagite</t>
  </si>
  <si>
    <t>K220</t>
  </si>
  <si>
    <t>Acalásia do cárdia</t>
  </si>
  <si>
    <t>K221</t>
  </si>
  <si>
    <t>Úlcera do esôfago</t>
  </si>
  <si>
    <t>K222</t>
  </si>
  <si>
    <t>Obstrução do esôfago</t>
  </si>
  <si>
    <t>K223</t>
  </si>
  <si>
    <t>Perfuração do esôfago</t>
  </si>
  <si>
    <t>K224</t>
  </si>
  <si>
    <t>Discinesia do esôfago</t>
  </si>
  <si>
    <t>K225</t>
  </si>
  <si>
    <t>Divertículo do esôfago adquirido</t>
  </si>
  <si>
    <t>K226</t>
  </si>
  <si>
    <t>Síndrome da laceração hemorrágica gastroesofágica</t>
  </si>
  <si>
    <t>K227</t>
  </si>
  <si>
    <t>Esôfago de Barret</t>
  </si>
  <si>
    <t>K228</t>
  </si>
  <si>
    <t>Outras doenças especificadas do esôfago</t>
  </si>
  <si>
    <t>K229</t>
  </si>
  <si>
    <t>Doença do esôfago, sem outra especificação</t>
  </si>
  <si>
    <t>K230</t>
  </si>
  <si>
    <t>Esofagite tuberculosa</t>
  </si>
  <si>
    <t>K231</t>
  </si>
  <si>
    <t>Megaesôfago na doença de Chagas</t>
  </si>
  <si>
    <t>K238</t>
  </si>
  <si>
    <t>Transtornos do esôfago em outras doenças classificadas em outra parte</t>
  </si>
  <si>
    <t>K250</t>
  </si>
  <si>
    <t>Úlcera gástrica - aguda com hemorragia</t>
  </si>
  <si>
    <t>K251</t>
  </si>
  <si>
    <t>Úlcera gástrica - aguda com perfuração</t>
  </si>
  <si>
    <t>K252</t>
  </si>
  <si>
    <t>Úlcera gástrica - aguda com hemorragia e perfuração</t>
  </si>
  <si>
    <t>K253</t>
  </si>
  <si>
    <t>Úlcera gástrica - aguda sem hemorragia ou perfuração</t>
  </si>
  <si>
    <t>K254</t>
  </si>
  <si>
    <t>Úlcera gástrica - crônica ou não especificada com hemorragia</t>
  </si>
  <si>
    <t>K255</t>
  </si>
  <si>
    <t>Úlcera gástrica - crônica ou não especificada com perfuração</t>
  </si>
  <si>
    <t>K256</t>
  </si>
  <si>
    <t>Úlcera gástrica - crônica ou não especificada com hemorragia e perfuração</t>
  </si>
  <si>
    <t>K257</t>
  </si>
  <si>
    <t>Úlcera gástrica - crônica sem hemorragia ou perfuração</t>
  </si>
  <si>
    <t>K259</t>
  </si>
  <si>
    <t>Úlcera gástrica - não especificada como aguda ou crônica, sem hemorragia ou perfuração</t>
  </si>
  <si>
    <t>K260</t>
  </si>
  <si>
    <t>Úlcera duodenal - aguda com hemorragia</t>
  </si>
  <si>
    <t>K261</t>
  </si>
  <si>
    <t>Úlcera duodenal - aguda com perfuração</t>
  </si>
  <si>
    <t>K262</t>
  </si>
  <si>
    <t>Úlcera duodenal - aguda com hemorragia e perfuração</t>
  </si>
  <si>
    <t>K263</t>
  </si>
  <si>
    <t>Úlcera duodenal - aguda sem hemorragia ou perfuração</t>
  </si>
  <si>
    <t>K264</t>
  </si>
  <si>
    <t>Úlcera duodenal - crônica ou não especificada com hemorragia</t>
  </si>
  <si>
    <t>K265</t>
  </si>
  <si>
    <t>Úlcera duodenal - crônica ou não especificada com perfuração</t>
  </si>
  <si>
    <t>K266</t>
  </si>
  <si>
    <t>Úlcera duodenal - crônica ou não especificada com hemorragia e perfuração</t>
  </si>
  <si>
    <t>K267</t>
  </si>
  <si>
    <t>Úlcera duodenal - crônica sem hemorragia ou perfuração</t>
  </si>
  <si>
    <t>K269</t>
  </si>
  <si>
    <t>Úlcera duodenal - não especificada como aguda ou crônica, sem hemorragia ou perfuração</t>
  </si>
  <si>
    <t>K270</t>
  </si>
  <si>
    <t>Úlcera péptica de localização não especificada - aguda com hemorragia</t>
  </si>
  <si>
    <t>K271</t>
  </si>
  <si>
    <t>Úlcera péptica de localização não especificada - aguda com perfuração</t>
  </si>
  <si>
    <t>K272</t>
  </si>
  <si>
    <t>Úlcera péptica de localização não especificada - aguda com hemorragia e perfuração</t>
  </si>
  <si>
    <t>K273</t>
  </si>
  <si>
    <t>Úlcera péptica de localização não especificada - aguda sem hemorragia ou perfuração</t>
  </si>
  <si>
    <t>K274</t>
  </si>
  <si>
    <t>Úlcera péptica de localização não especificada - crônica ou não especificada com hemorragia</t>
  </si>
  <si>
    <t>K275</t>
  </si>
  <si>
    <t>Úlcera péptica de localização não especificada - crônica ou não especificada com perfuração</t>
  </si>
  <si>
    <t>K276</t>
  </si>
  <si>
    <t>Úlcera péptica de localização não especificada - crônica ou não especificada com hemorragia e perfuração</t>
  </si>
  <si>
    <t>K277</t>
  </si>
  <si>
    <t>Úlcera péptica de localização não especificada - crônica sem hemorragia ou perfuração</t>
  </si>
  <si>
    <t>K279</t>
  </si>
  <si>
    <t>Úlcera péptica de localização não especificada - não especificada como aguda ou crônica, sem hemorragia ou perfuração</t>
  </si>
  <si>
    <t>K280</t>
  </si>
  <si>
    <t>Úlcera gastrojejunal - aguda com hemorragia</t>
  </si>
  <si>
    <t>K281</t>
  </si>
  <si>
    <t>Úlcera gastrojejunal - aguda com perfuração</t>
  </si>
  <si>
    <t>K282</t>
  </si>
  <si>
    <t>Úlcera gastrojejunal - aguda com hemorragia e perfuração</t>
  </si>
  <si>
    <t>K283</t>
  </si>
  <si>
    <t>Úlcera gastrojejunal - aguda sem hemorragia ou perfuração</t>
  </si>
  <si>
    <t>K284</t>
  </si>
  <si>
    <t>Úlcera gastrojejunal - crônica ou não especificada com hemorragia</t>
  </si>
  <si>
    <t>K285</t>
  </si>
  <si>
    <t>Úlcera gastrojejunal - crônica ou não especificada com perfuração</t>
  </si>
  <si>
    <t>K286</t>
  </si>
  <si>
    <t>Úlcera gastrojejunal - crônica ou não especificada com hemorragia e perfuração</t>
  </si>
  <si>
    <t>K287</t>
  </si>
  <si>
    <t>Úlcera gastrojejunal - crônica sem hemorragia ou perfuração</t>
  </si>
  <si>
    <t>K289</t>
  </si>
  <si>
    <t>Úlcera gastrojejunal - não especificada como aguda ou crônica, sem hemorragia ou perfuração</t>
  </si>
  <si>
    <t>K290</t>
  </si>
  <si>
    <t>Gastrite hemorrágica aguda</t>
  </si>
  <si>
    <t>K291</t>
  </si>
  <si>
    <t>Outras gastrites agudas</t>
  </si>
  <si>
    <t>K292</t>
  </si>
  <si>
    <t>Gastrite alcoólica</t>
  </si>
  <si>
    <t>K293</t>
  </si>
  <si>
    <t>Gastrite superficial crônica</t>
  </si>
  <si>
    <t>K294</t>
  </si>
  <si>
    <t>Gastrite atrófica crônica</t>
  </si>
  <si>
    <t>K295</t>
  </si>
  <si>
    <t>Gastrite crônica, sem outra especificação</t>
  </si>
  <si>
    <t>K296</t>
  </si>
  <si>
    <t>Outras gastrites</t>
  </si>
  <si>
    <t>K297</t>
  </si>
  <si>
    <t>Gastrite não especificada</t>
  </si>
  <si>
    <t>K298</t>
  </si>
  <si>
    <t>Duodenite</t>
  </si>
  <si>
    <t>K299</t>
  </si>
  <si>
    <t>Gastroduodenite, sem outra especificação</t>
  </si>
  <si>
    <t>K30X</t>
  </si>
  <si>
    <t>K310</t>
  </si>
  <si>
    <t>Dilatação aguda do estômago</t>
  </si>
  <si>
    <t>K311</t>
  </si>
  <si>
    <t>Estenose pilórica hipertrófica do adulto</t>
  </si>
  <si>
    <t>K312</t>
  </si>
  <si>
    <t>Estenose e estreitamento em ampulheta do estômago</t>
  </si>
  <si>
    <t>K313</t>
  </si>
  <si>
    <t>Espasmo do piloro não classificado em outra parte</t>
  </si>
  <si>
    <t>K314</t>
  </si>
  <si>
    <t>Divertículo gástrico</t>
  </si>
  <si>
    <t>K315</t>
  </si>
  <si>
    <t>Obstrução do duodeno</t>
  </si>
  <si>
    <t>K316</t>
  </si>
  <si>
    <t>Fístula do estômago e do duodeno</t>
  </si>
  <si>
    <t>K317</t>
  </si>
  <si>
    <t>Pólipo do estômago e do duodeno</t>
  </si>
  <si>
    <t>K318</t>
  </si>
  <si>
    <t>Outras doenças especificadas do estômago e do duodeno</t>
  </si>
  <si>
    <t>K319</t>
  </si>
  <si>
    <t>Doenças do estômago e do duodeno, sem outra especificação</t>
  </si>
  <si>
    <t>K350</t>
  </si>
  <si>
    <t>Apendicite aguda com peritonite generalizada</t>
  </si>
  <si>
    <t>K351</t>
  </si>
  <si>
    <t>Apendicite aguda com abscesso peritonial</t>
  </si>
  <si>
    <t>K359</t>
  </si>
  <si>
    <t>Apendicite aguda sem outra especificação</t>
  </si>
  <si>
    <t>K36X</t>
  </si>
  <si>
    <t>K37X</t>
  </si>
  <si>
    <t>K380</t>
  </si>
  <si>
    <t>Hiperplasia do apêndice</t>
  </si>
  <si>
    <t>K381</t>
  </si>
  <si>
    <t>Concreções apendiculares</t>
  </si>
  <si>
    <t>K382</t>
  </si>
  <si>
    <t>Divertículo do apêndice</t>
  </si>
  <si>
    <t>K383</t>
  </si>
  <si>
    <t>Fístula do apêndice</t>
  </si>
  <si>
    <t>K388</t>
  </si>
  <si>
    <t>Outras doenças especificadas do apêndice</t>
  </si>
  <si>
    <t>K389</t>
  </si>
  <si>
    <t>Doença do apêndice, sem outra especificação</t>
  </si>
  <si>
    <t>K400</t>
  </si>
  <si>
    <t>Hérnia inguinal bilateral, com obstrução, sem gangrena</t>
  </si>
  <si>
    <t>K401</t>
  </si>
  <si>
    <t>Hérnia inguinal bilateral, com gangrena</t>
  </si>
  <si>
    <t>K402</t>
  </si>
  <si>
    <t>Hérnia inguinal bilateral, sem obstrução ou gangrena</t>
  </si>
  <si>
    <t>K403</t>
  </si>
  <si>
    <t>Hérnia inguinal unilateral ou não especificada, com obstrução sem gangrena</t>
  </si>
  <si>
    <t>K404</t>
  </si>
  <si>
    <t>Hérnia inguinal unilateral ou não especificada, com gangrena</t>
  </si>
  <si>
    <t>K409</t>
  </si>
  <si>
    <t>Hérnia inguinal unilateral ou não especificada, sem obstrução ou gangrena</t>
  </si>
  <si>
    <t>K410</t>
  </si>
  <si>
    <t>Hérnia femoral bilateral, com obstrução, sem gangrena</t>
  </si>
  <si>
    <t>K411</t>
  </si>
  <si>
    <t>Hérnia femoral bilateral, com gangrena</t>
  </si>
  <si>
    <t>K412</t>
  </si>
  <si>
    <t>Hérnia femoral bilateral, sem obstrução ou gangrena</t>
  </si>
  <si>
    <t>K413</t>
  </si>
  <si>
    <t>Hérnia femoral unilateral ou não especificada, com obstrução, sem gangrena</t>
  </si>
  <si>
    <t>K414</t>
  </si>
  <si>
    <t>Hérnia femoral unilateral ou não especificada, com gangrena</t>
  </si>
  <si>
    <t>K419</t>
  </si>
  <si>
    <t>Hérnia femoral unilateral ou não especificada, sem obstrução ou gangrena</t>
  </si>
  <si>
    <t>K420</t>
  </si>
  <si>
    <t>Hérnia umbilical com obstrução, sem gangrena</t>
  </si>
  <si>
    <t>K421</t>
  </si>
  <si>
    <t>Hérnia umbilical com gangrena</t>
  </si>
  <si>
    <t>K429</t>
  </si>
  <si>
    <t>Hérnia umbilical sem obstrução ou gangrena</t>
  </si>
  <si>
    <t>K430</t>
  </si>
  <si>
    <t>Hérnia ventral com obstrução, sem gangrena</t>
  </si>
  <si>
    <t>K431</t>
  </si>
  <si>
    <t>Hérnia ventral com gangrena</t>
  </si>
  <si>
    <t>K439</t>
  </si>
  <si>
    <t>Hérnia ventral sem obstrução ou gangrena</t>
  </si>
  <si>
    <t>K440</t>
  </si>
  <si>
    <t>Hérnia diafragmática com obstrução, sem gangrena</t>
  </si>
  <si>
    <t>K441</t>
  </si>
  <si>
    <t>Hérnia diafragmática com gangrena</t>
  </si>
  <si>
    <t>K449</t>
  </si>
  <si>
    <t>Hérnia diafragmática sem obstrução ou gangrena</t>
  </si>
  <si>
    <t>K450</t>
  </si>
  <si>
    <t>Outras hérnias abdominais especificadas, com obstrução, sem gangrena</t>
  </si>
  <si>
    <t>K451</t>
  </si>
  <si>
    <t>Outras hérnias abdominais especificadas, com gangrena</t>
  </si>
  <si>
    <t>K458</t>
  </si>
  <si>
    <t>Outras hérnias abdominais especificadas, sem obstrução ou gangrena</t>
  </si>
  <si>
    <t>K460</t>
  </si>
  <si>
    <t>Hérnia abdominal não especificada, com obstrução, sem gangrena</t>
  </si>
  <si>
    <t>K461</t>
  </si>
  <si>
    <t>Hérnia abdominal não especificada com gangrena</t>
  </si>
  <si>
    <t>K469</t>
  </si>
  <si>
    <t>Hérnia abdominal não especificada, sem obstrução ou gangrena</t>
  </si>
  <si>
    <t>K500</t>
  </si>
  <si>
    <t>Doença de Crohn do intestino delgado</t>
  </si>
  <si>
    <t>K501</t>
  </si>
  <si>
    <t>Doença de Crohn do intestino grosso</t>
  </si>
  <si>
    <t>K508</t>
  </si>
  <si>
    <t>Outra forma de doença de Crohn</t>
  </si>
  <si>
    <t>K509</t>
  </si>
  <si>
    <t>Doença de Crohn de localização não especificada</t>
  </si>
  <si>
    <t>K510</t>
  </si>
  <si>
    <t>Enterocolite ulcerativa (crônica)</t>
  </si>
  <si>
    <t>K511</t>
  </si>
  <si>
    <t>Ileocolite ulcerativa (crônica)</t>
  </si>
  <si>
    <t>K512</t>
  </si>
  <si>
    <t>Proctite ulcerativa (crônica)</t>
  </si>
  <si>
    <t>K513</t>
  </si>
  <si>
    <t>Retossigmoidite ulcerativa (crônica)</t>
  </si>
  <si>
    <t>K514</t>
  </si>
  <si>
    <t>Pseudopolipose do cólon</t>
  </si>
  <si>
    <t>K515</t>
  </si>
  <si>
    <t>Proctocolite mucosa</t>
  </si>
  <si>
    <t>K518</t>
  </si>
  <si>
    <t>Outras colites ulcerativas</t>
  </si>
  <si>
    <t>K519</t>
  </si>
  <si>
    <t>Colite ulcerativa, sem outra especificação</t>
  </si>
  <si>
    <t>K520</t>
  </si>
  <si>
    <t>Gastroenterite e colite devida à radiação</t>
  </si>
  <si>
    <t>K521</t>
  </si>
  <si>
    <t>Gastroenterite e colite tóxicas</t>
  </si>
  <si>
    <t>K522</t>
  </si>
  <si>
    <t>Gastroenterite e colite alérgicas ou ligadas à dieta</t>
  </si>
  <si>
    <t>K528</t>
  </si>
  <si>
    <t>Outras gastroenterites e colites especificadas, não-infecciosas</t>
  </si>
  <si>
    <t>K529</t>
  </si>
  <si>
    <t>Gastroenterite e colite não-infecciosas, não especificadas</t>
  </si>
  <si>
    <t>K550</t>
  </si>
  <si>
    <t>Transtornos vasculares agudos do intestino</t>
  </si>
  <si>
    <t>K551</t>
  </si>
  <si>
    <t>Transtornos vasculares crônicos do intestino</t>
  </si>
  <si>
    <t>K552</t>
  </si>
  <si>
    <t>Angiodisplasia do cólon</t>
  </si>
  <si>
    <t>K558</t>
  </si>
  <si>
    <t>Outros transtornos vasculares do intestino</t>
  </si>
  <si>
    <t>K559</t>
  </si>
  <si>
    <t>Transtorno vascular do intestino, sem outra especificação</t>
  </si>
  <si>
    <t>K560</t>
  </si>
  <si>
    <t>Íleo paralítico</t>
  </si>
  <si>
    <t>K561</t>
  </si>
  <si>
    <t>Intussuscepção</t>
  </si>
  <si>
    <t>K562</t>
  </si>
  <si>
    <t>Volvo</t>
  </si>
  <si>
    <t>K563</t>
  </si>
  <si>
    <t>Íleo biliar</t>
  </si>
  <si>
    <t>K564</t>
  </si>
  <si>
    <t>Outras obstruções do intestino</t>
  </si>
  <si>
    <t>K565</t>
  </si>
  <si>
    <t>Aderências intestinais (bridas) com obstrução</t>
  </si>
  <si>
    <t>K566</t>
  </si>
  <si>
    <t>Outras formas de obstrução intestinal, e as não especificadas</t>
  </si>
  <si>
    <t>K567</t>
  </si>
  <si>
    <t>Íleo, não especificado</t>
  </si>
  <si>
    <t>K570</t>
  </si>
  <si>
    <t>Doença diverticular do intestino delgado com perfuração e abscesso</t>
  </si>
  <si>
    <t>K571</t>
  </si>
  <si>
    <t>Doença diverticular do intestino delgado sem perfuração ou abscesso</t>
  </si>
  <si>
    <t>K572</t>
  </si>
  <si>
    <t>Doença diverticular do intestino grosso com perfuração e abscesso</t>
  </si>
  <si>
    <t>K573</t>
  </si>
  <si>
    <t>Doença diverticular do intestino grosso sem perfuração ou abscesso</t>
  </si>
  <si>
    <t>K574</t>
  </si>
  <si>
    <t>Doença diverticular concomitante dos intestinos delgado e grosso com perfuração e abscesso</t>
  </si>
  <si>
    <t>K575</t>
  </si>
  <si>
    <t>Doença diverticular concomitante dos intestinos delgado e grosso sem perfuração ou abscesso</t>
  </si>
  <si>
    <t>K578</t>
  </si>
  <si>
    <t>Doença diverticular do intestino, de localização não especificada, com perfuração e abscesso</t>
  </si>
  <si>
    <t>K579</t>
  </si>
  <si>
    <t>Doença diverticular do intestino, de localização não especificada, sem perfuração ou abscesso</t>
  </si>
  <si>
    <t>K580</t>
  </si>
  <si>
    <t>Síndrome do cólon irritável com diarréia</t>
  </si>
  <si>
    <t>K589</t>
  </si>
  <si>
    <t>Síndrome do cólon irritável sem diarréia</t>
  </si>
  <si>
    <t>K590</t>
  </si>
  <si>
    <t>Constipação</t>
  </si>
  <si>
    <t>K591</t>
  </si>
  <si>
    <t>Diarréia funcional</t>
  </si>
  <si>
    <t>K592</t>
  </si>
  <si>
    <t>Cólon neurogênico não classificado em outra parte</t>
  </si>
  <si>
    <t>K593</t>
  </si>
  <si>
    <t>Megacólon não classificado em outra parte</t>
  </si>
  <si>
    <t>K594</t>
  </si>
  <si>
    <t>Espasmo anal</t>
  </si>
  <si>
    <t>K598</t>
  </si>
  <si>
    <t>Outros transtornos funcionais especificados do intestino</t>
  </si>
  <si>
    <t>K599</t>
  </si>
  <si>
    <t>Transtorno intestinal funcional, não especificado</t>
  </si>
  <si>
    <t>K600</t>
  </si>
  <si>
    <t>Fissura anal aguda</t>
  </si>
  <si>
    <t>K601</t>
  </si>
  <si>
    <t>Fissura anal crônica</t>
  </si>
  <si>
    <t>K602</t>
  </si>
  <si>
    <t>Fissura anal, não especificada</t>
  </si>
  <si>
    <t>K603</t>
  </si>
  <si>
    <t>Fístula anal</t>
  </si>
  <si>
    <t>K604</t>
  </si>
  <si>
    <t>Fístula retal</t>
  </si>
  <si>
    <t>K605</t>
  </si>
  <si>
    <t>Fístula anorretal</t>
  </si>
  <si>
    <t>K610</t>
  </si>
  <si>
    <t>Abscesso anal</t>
  </si>
  <si>
    <t>K611</t>
  </si>
  <si>
    <t>Abscesso retal</t>
  </si>
  <si>
    <t>K612</t>
  </si>
  <si>
    <t>Abscesso anorretal</t>
  </si>
  <si>
    <t>K613</t>
  </si>
  <si>
    <t>Abscesso ísquio-retal</t>
  </si>
  <si>
    <t>K614</t>
  </si>
  <si>
    <t>Abscesso intra-esfincteriano</t>
  </si>
  <si>
    <t>K620</t>
  </si>
  <si>
    <t>Pólipo anal</t>
  </si>
  <si>
    <t>K621</t>
  </si>
  <si>
    <t>Pólipo retal</t>
  </si>
  <si>
    <t>K622</t>
  </si>
  <si>
    <t>Prolapso anal</t>
  </si>
  <si>
    <t>K623</t>
  </si>
  <si>
    <t>Prolapso retal</t>
  </si>
  <si>
    <t>K624</t>
  </si>
  <si>
    <t>Estenose do ânus e do reto</t>
  </si>
  <si>
    <t>K625</t>
  </si>
  <si>
    <t>Hemorragia do ânus e do reto</t>
  </si>
  <si>
    <t>K626</t>
  </si>
  <si>
    <t>Úlcera do ânus e do reto</t>
  </si>
  <si>
    <t>K627</t>
  </si>
  <si>
    <t>Proctite por radiação</t>
  </si>
  <si>
    <t>K628</t>
  </si>
  <si>
    <t>Outras doenças especificadas do ânus e do reto</t>
  </si>
  <si>
    <t>K629</t>
  </si>
  <si>
    <t>Doença do ânus e do reto, sem outra especificação</t>
  </si>
  <si>
    <t>K630</t>
  </si>
  <si>
    <t>Abscesso do intestino</t>
  </si>
  <si>
    <t>K631</t>
  </si>
  <si>
    <t>Perfuração do intestino (não-traumática)</t>
  </si>
  <si>
    <t>K632</t>
  </si>
  <si>
    <t>Fístula do intestino</t>
  </si>
  <si>
    <t>K633</t>
  </si>
  <si>
    <t>Úlcera do intestino</t>
  </si>
  <si>
    <t>K634</t>
  </si>
  <si>
    <t>Enteroptose</t>
  </si>
  <si>
    <t>K635</t>
  </si>
  <si>
    <t>Pólipo do cólon</t>
  </si>
  <si>
    <t>K638</t>
  </si>
  <si>
    <t>Outras doenças especificadas do intestino</t>
  </si>
  <si>
    <t>K639</t>
  </si>
  <si>
    <t>Doença do intestino, sem outra especificação</t>
  </si>
  <si>
    <t>K650</t>
  </si>
  <si>
    <t>Peritonite aguda</t>
  </si>
  <si>
    <t>K658</t>
  </si>
  <si>
    <t>Outras peritonites</t>
  </si>
  <si>
    <t>K659</t>
  </si>
  <si>
    <t>Peritonite, sem outras especificações</t>
  </si>
  <si>
    <t>K660</t>
  </si>
  <si>
    <t>Aderências peritoniais</t>
  </si>
  <si>
    <t>K661</t>
  </si>
  <si>
    <t>Hemoperitônio</t>
  </si>
  <si>
    <t>K668</t>
  </si>
  <si>
    <t>Outras afecções especificadas do peritônio</t>
  </si>
  <si>
    <t>K669</t>
  </si>
  <si>
    <t>Afecções do peritônio, sem outra especificação</t>
  </si>
  <si>
    <t>K670</t>
  </si>
  <si>
    <t>Peritonite por clamídias</t>
  </si>
  <si>
    <t>K671</t>
  </si>
  <si>
    <t>Peritonite gonocócica</t>
  </si>
  <si>
    <t>K672</t>
  </si>
  <si>
    <t>Peritonite sifilítica</t>
  </si>
  <si>
    <t>K673</t>
  </si>
  <si>
    <t>Peritonite tuberculosa</t>
  </si>
  <si>
    <t>K678</t>
  </si>
  <si>
    <t>Outras formas de comprometimento do peritônio em doenças infecciosas classificadas em outra parte</t>
  </si>
  <si>
    <t>K700</t>
  </si>
  <si>
    <t>Fígado gorduroso alcoólico</t>
  </si>
  <si>
    <t>K701</t>
  </si>
  <si>
    <t>Hepatite alcoólica</t>
  </si>
  <si>
    <t>K702</t>
  </si>
  <si>
    <t>Fibrose e esclerose alcoólicas do fígado</t>
  </si>
  <si>
    <t>K703</t>
  </si>
  <si>
    <t>Cirrose hepática alcoólica</t>
  </si>
  <si>
    <t>K704</t>
  </si>
  <si>
    <t>Insuficiência hepática alcoólica</t>
  </si>
  <si>
    <t>K709</t>
  </si>
  <si>
    <t>Doença alcoólica do fígado, sem outra especificação</t>
  </si>
  <si>
    <t>K710</t>
  </si>
  <si>
    <t>Doença hepática tóxica com colestase</t>
  </si>
  <si>
    <t>K711</t>
  </si>
  <si>
    <t>Doença hepática tóxica com necrose hepática</t>
  </si>
  <si>
    <t>K712</t>
  </si>
  <si>
    <t>Doença hepática tóxica com hepatite aguda</t>
  </si>
  <si>
    <t>K713</t>
  </si>
  <si>
    <t>Doença hepática tóxica com hepatite crônica persistente</t>
  </si>
  <si>
    <t>K714</t>
  </si>
  <si>
    <t>Doença hepática tóxica com hepatite crônica lobular</t>
  </si>
  <si>
    <t>K715</t>
  </si>
  <si>
    <t>Doença hepática tóxica com hepatite crônica ativa</t>
  </si>
  <si>
    <t>K716</t>
  </si>
  <si>
    <t>Doença hepática tóxica com hepatite não classificada em outra parte</t>
  </si>
  <si>
    <t>K717</t>
  </si>
  <si>
    <t>Doença hepática tóxica com fibrose e cirrose hepáticas</t>
  </si>
  <si>
    <t>K718</t>
  </si>
  <si>
    <t>Doença hepática tóxica com outros transtornos do fígado</t>
  </si>
  <si>
    <t>K719</t>
  </si>
  <si>
    <t>Doença hepática tóxica, sem outra especificação</t>
  </si>
  <si>
    <t>K720</t>
  </si>
  <si>
    <t>Insuficiência hepática aguda e subaguda</t>
  </si>
  <si>
    <t>K721</t>
  </si>
  <si>
    <t>Insuficiência hepática crônica</t>
  </si>
  <si>
    <t>K729</t>
  </si>
  <si>
    <t>Insuficiência hepática, sem outras especificações</t>
  </si>
  <si>
    <t>K730</t>
  </si>
  <si>
    <t>Hepatite crônica persistente, não classificada em outra parte</t>
  </si>
  <si>
    <t>K731</t>
  </si>
  <si>
    <t>Hepatite crônica lobular, não classificada em outra parte</t>
  </si>
  <si>
    <t>K732</t>
  </si>
  <si>
    <t>Hepatite crônica ativa, não classificada em outra parte</t>
  </si>
  <si>
    <t>K738</t>
  </si>
  <si>
    <t>Outras hepatites crônicas não classificada em outra parte</t>
  </si>
  <si>
    <t>K739</t>
  </si>
  <si>
    <t>Hepatite crônica, sem outra especificação</t>
  </si>
  <si>
    <t>K740</t>
  </si>
  <si>
    <t>Fibrose hepática</t>
  </si>
  <si>
    <t>K741</t>
  </si>
  <si>
    <t>Esclerose hepática</t>
  </si>
  <si>
    <t>K742</t>
  </si>
  <si>
    <t>Fibrose hepática com esclerose hepática</t>
  </si>
  <si>
    <t>K743</t>
  </si>
  <si>
    <t>Cirrose biliar primária</t>
  </si>
  <si>
    <t>K744</t>
  </si>
  <si>
    <t>Cirrose biliar secundária</t>
  </si>
  <si>
    <t>K745</t>
  </si>
  <si>
    <t>Cirrose biliar, sem outra especificação</t>
  </si>
  <si>
    <t>K746</t>
  </si>
  <si>
    <t>Outras formas de cirrose hepática e as não especificadas</t>
  </si>
  <si>
    <t>K750</t>
  </si>
  <si>
    <t>Abscesso hepático</t>
  </si>
  <si>
    <t>K751</t>
  </si>
  <si>
    <t>Flebite da veia porta</t>
  </si>
  <si>
    <t>K752</t>
  </si>
  <si>
    <t>Hepatite reativa não-específica</t>
  </si>
  <si>
    <t>K753</t>
  </si>
  <si>
    <t>Hepatite granulomatosa não classificada em outra parte</t>
  </si>
  <si>
    <t>K754</t>
  </si>
  <si>
    <t>Hepatite autoimune</t>
  </si>
  <si>
    <t>K758</t>
  </si>
  <si>
    <t>Outras doenças hepáticas inflamatórias especificadas</t>
  </si>
  <si>
    <t>K759</t>
  </si>
  <si>
    <t>Doença hepática inflamatória, sem outra especificação</t>
  </si>
  <si>
    <t>K760</t>
  </si>
  <si>
    <t>Degeneração gordurosa do fígado não classificada em outra parte</t>
  </si>
  <si>
    <t>K761</t>
  </si>
  <si>
    <t>Congestão passiva crônica do fígado</t>
  </si>
  <si>
    <t>K762</t>
  </si>
  <si>
    <t>Necrose hemorrágica central do fígado</t>
  </si>
  <si>
    <t>K763</t>
  </si>
  <si>
    <t>Infarto do fígado</t>
  </si>
  <si>
    <t>K764</t>
  </si>
  <si>
    <t>Peliose hepática</t>
  </si>
  <si>
    <t>K765</t>
  </si>
  <si>
    <t>Doença hepática veno-oclusiva</t>
  </si>
  <si>
    <t>K766</t>
  </si>
  <si>
    <t>Hipertensão portal</t>
  </si>
  <si>
    <t>K767</t>
  </si>
  <si>
    <t>Síndrome hepatorrenal</t>
  </si>
  <si>
    <t>K768</t>
  </si>
  <si>
    <t>Outras doenças especificadas do fígado</t>
  </si>
  <si>
    <t>K769</t>
  </si>
  <si>
    <t>Doença hepática, sem outra especificação</t>
  </si>
  <si>
    <t>K770</t>
  </si>
  <si>
    <t>Transtornos hepáticos em doenças infecciosas e parasitárias classificadas em outra parte</t>
  </si>
  <si>
    <t>K778</t>
  </si>
  <si>
    <t>Transtornos hepáticos em outras doenças classificadas em outra parte</t>
  </si>
  <si>
    <t>K800</t>
  </si>
  <si>
    <t>Calculose da vesícula biliar com colicistite aguda</t>
  </si>
  <si>
    <t>K801</t>
  </si>
  <si>
    <t>Calculose da vesícula biliar com outras formas de colecistite</t>
  </si>
  <si>
    <t>K802</t>
  </si>
  <si>
    <t>Calculose da vesícula biliar sem colecistite</t>
  </si>
  <si>
    <t>K803</t>
  </si>
  <si>
    <t>Calculose de via biliar com colangite</t>
  </si>
  <si>
    <t>K804</t>
  </si>
  <si>
    <t>Calculose de via biliar com colecistite</t>
  </si>
  <si>
    <t>K805</t>
  </si>
  <si>
    <t>Calculose de via biliar sem colangite ou colecistite</t>
  </si>
  <si>
    <t>K808</t>
  </si>
  <si>
    <t>Outras colelitíases</t>
  </si>
  <si>
    <t>K810</t>
  </si>
  <si>
    <t>Colecistite aguda</t>
  </si>
  <si>
    <t>K811</t>
  </si>
  <si>
    <t>Colecistite crônica</t>
  </si>
  <si>
    <t>K818</t>
  </si>
  <si>
    <t>Outras colecistites</t>
  </si>
  <si>
    <t>K819</t>
  </si>
  <si>
    <t>Colecistite, sem outra especificação</t>
  </si>
  <si>
    <t>K820</t>
  </si>
  <si>
    <t>Obstrução da vesícula biliar</t>
  </si>
  <si>
    <t>K821</t>
  </si>
  <si>
    <t>Hidropsia da vesícula biliar</t>
  </si>
  <si>
    <t>K822</t>
  </si>
  <si>
    <t>Perfuração da vesícula biliar</t>
  </si>
  <si>
    <t>K823</t>
  </si>
  <si>
    <t>Fístula da vesícula biliar</t>
  </si>
  <si>
    <t>K824</t>
  </si>
  <si>
    <t>Colesterolose da vesícula biliar</t>
  </si>
  <si>
    <t>K828</t>
  </si>
  <si>
    <t>Outras doenças especificadas da vesícula biliar</t>
  </si>
  <si>
    <t>K829</t>
  </si>
  <si>
    <t>Doença da vesícula biliar, sem outra especificação</t>
  </si>
  <si>
    <t>K830</t>
  </si>
  <si>
    <t>Colangite</t>
  </si>
  <si>
    <t>K831</t>
  </si>
  <si>
    <t>Obstrução de via biliar</t>
  </si>
  <si>
    <t>K832</t>
  </si>
  <si>
    <t>Perfuração de via biliar</t>
  </si>
  <si>
    <t>K833</t>
  </si>
  <si>
    <t>Fístula de via biliar</t>
  </si>
  <si>
    <t>K834</t>
  </si>
  <si>
    <t>Espasmo do esfíncter de Oddi</t>
  </si>
  <si>
    <t>K835</t>
  </si>
  <si>
    <t>Cisto biliar</t>
  </si>
  <si>
    <t>K838</t>
  </si>
  <si>
    <t>Outras doenças especificadas das vias biliares</t>
  </si>
  <si>
    <t>K839</t>
  </si>
  <si>
    <t>Doença das vias biliares, sem outra especificação</t>
  </si>
  <si>
    <t>K850</t>
  </si>
  <si>
    <t>Pancreatite aguda idiopática</t>
  </si>
  <si>
    <t>K851</t>
  </si>
  <si>
    <t>Pancreatite aguda biliar</t>
  </si>
  <si>
    <t>K852</t>
  </si>
  <si>
    <t>Pancreatite aguda induzida por álcool</t>
  </si>
  <si>
    <t>K853</t>
  </si>
  <si>
    <t>Pancreatite aguda induzida por droga</t>
  </si>
  <si>
    <t>K858</t>
  </si>
  <si>
    <t>Outras pancreatites agudas</t>
  </si>
  <si>
    <t>K859</t>
  </si>
  <si>
    <t>Pancreatite aguda, não especificada</t>
  </si>
  <si>
    <t>K860</t>
  </si>
  <si>
    <t>Pancreatite crônica induzida por álcool</t>
  </si>
  <si>
    <t>K861</t>
  </si>
  <si>
    <t>Outras pancreatites crônicas</t>
  </si>
  <si>
    <t>K862</t>
  </si>
  <si>
    <t>Cisto do pâncreas</t>
  </si>
  <si>
    <t>K863</t>
  </si>
  <si>
    <t>Pseudocisto do pâncreas</t>
  </si>
  <si>
    <t>K868</t>
  </si>
  <si>
    <t>Outras doenças especificadas do pâncreas</t>
  </si>
  <si>
    <t>K869</t>
  </si>
  <si>
    <t>Doença do pâncreas, sem outra especificação</t>
  </si>
  <si>
    <t>K870</t>
  </si>
  <si>
    <t>Transtornos da vesícula biliar e das vias biliares em doenças classificadas em outra parte</t>
  </si>
  <si>
    <t>K871</t>
  </si>
  <si>
    <t>Transtornos do pâncreas em doenças classificadas em outra parte</t>
  </si>
  <si>
    <t>K900</t>
  </si>
  <si>
    <t>Doença celíaca</t>
  </si>
  <si>
    <t>K901</t>
  </si>
  <si>
    <t>Espru tropical</t>
  </si>
  <si>
    <t>K902</t>
  </si>
  <si>
    <t>Síndrome da alça cega não classificada em outra parte</t>
  </si>
  <si>
    <t>K903</t>
  </si>
  <si>
    <t>Esteatorréia pancreática</t>
  </si>
  <si>
    <t>K904</t>
  </si>
  <si>
    <t>Má-absorção devida a intolerância não classificada em outra parte</t>
  </si>
  <si>
    <t>K908</t>
  </si>
  <si>
    <t>Outras formas de má-absorção intestinal</t>
  </si>
  <si>
    <t>K909</t>
  </si>
  <si>
    <t>Má-absorção intestinal, sem outra especificação</t>
  </si>
  <si>
    <t>K910</t>
  </si>
  <si>
    <t>Vômitos pós-cirurgia gastrointestinal</t>
  </si>
  <si>
    <t>K911</t>
  </si>
  <si>
    <t>Síndromes pós-cirurgia gástrica</t>
  </si>
  <si>
    <t>K912</t>
  </si>
  <si>
    <t>Má-absorção pós-cirúrgica não classificada em outra parte</t>
  </si>
  <si>
    <t>K913</t>
  </si>
  <si>
    <t>Obstrução intestinal pós-operatória</t>
  </si>
  <si>
    <t>K914</t>
  </si>
  <si>
    <t>Mau funcionamento de colostomia e enterostomia</t>
  </si>
  <si>
    <t>K915</t>
  </si>
  <si>
    <t>Síndrome pós-colecistectomia</t>
  </si>
  <si>
    <t>K918</t>
  </si>
  <si>
    <t>Outros transtornos do aparelho digestivo, pós-cirúrgicos, não classificados em outra parte</t>
  </si>
  <si>
    <t>K919</t>
  </si>
  <si>
    <t>Transtorno do aparelho digestivo pós procedimento</t>
  </si>
  <si>
    <t>K920</t>
  </si>
  <si>
    <t>Hematêmese</t>
  </si>
  <si>
    <t>K921</t>
  </si>
  <si>
    <t>Melena</t>
  </si>
  <si>
    <t>K922</t>
  </si>
  <si>
    <t>Hemorragia gastrointestinal, sem outra especificação</t>
  </si>
  <si>
    <t>K928</t>
  </si>
  <si>
    <t>Outras doenças especificadas do aparelho digestivo</t>
  </si>
  <si>
    <t>K929</t>
  </si>
  <si>
    <t>Doença do aparelho digestivo, sem outra especificação</t>
  </si>
  <si>
    <t>K930</t>
  </si>
  <si>
    <t>Transtornos devido a tuberculose do intestino, do peritônio e dos gânglios do mesentério</t>
  </si>
  <si>
    <t>K931</t>
  </si>
  <si>
    <t>Megacólon na doença de Chagas</t>
  </si>
  <si>
    <t>K938</t>
  </si>
  <si>
    <t>Transtornos de outros órgãos digestivos especificados em doenças classificadas em outra parte</t>
  </si>
  <si>
    <t>L00X</t>
  </si>
  <si>
    <t>L010</t>
  </si>
  <si>
    <t>Impetigo [qualquer localização] [qualquer microorganismo]</t>
  </si>
  <si>
    <t>L011</t>
  </si>
  <si>
    <t>Impetiginização de outras dermatoses</t>
  </si>
  <si>
    <t>L020</t>
  </si>
  <si>
    <t>Abscesso cutâneo, furúnculo e antraz da face</t>
  </si>
  <si>
    <t>L021</t>
  </si>
  <si>
    <t>Abscesso cutâneo, furúnculo e antraz do pescoço</t>
  </si>
  <si>
    <t>L022</t>
  </si>
  <si>
    <t>Abscesso cutâneo, furúnculo e antraz do tronco</t>
  </si>
  <si>
    <t>L023</t>
  </si>
  <si>
    <t>Abscesso cutâneo, furúnculo e antraz da nádega</t>
  </si>
  <si>
    <t>L024</t>
  </si>
  <si>
    <t>Abscesso cutâneo, furúnculo e antraz do(s) membro(s)</t>
  </si>
  <si>
    <t>L028</t>
  </si>
  <si>
    <t>Abscesso cutâneo, furúnculo e antraz de outras localizações</t>
  </si>
  <si>
    <t>L029</t>
  </si>
  <si>
    <t>Abscesso cutâneo, furúnculo e antraz de localização não especificada</t>
  </si>
  <si>
    <t>L030</t>
  </si>
  <si>
    <t>Celulite de dedos das mãos e dos pés</t>
  </si>
  <si>
    <t>L031</t>
  </si>
  <si>
    <t>Celulite de outras partes do(s) membro(s)</t>
  </si>
  <si>
    <t>L032</t>
  </si>
  <si>
    <t>Celulite da face</t>
  </si>
  <si>
    <t>L033</t>
  </si>
  <si>
    <t>Celulite do tronco</t>
  </si>
  <si>
    <t>L038</t>
  </si>
  <si>
    <t>Celulite de outros locais</t>
  </si>
  <si>
    <t>L039</t>
  </si>
  <si>
    <t>Celulite não especificada</t>
  </si>
  <si>
    <t>L040</t>
  </si>
  <si>
    <t>Linfadenite aguda de face, cabeça e pescoço</t>
  </si>
  <si>
    <t>L041</t>
  </si>
  <si>
    <t>Linfadenite aguda do tronco</t>
  </si>
  <si>
    <t>L042</t>
  </si>
  <si>
    <t>Linfadenite aguda de membro superior</t>
  </si>
  <si>
    <t>L043</t>
  </si>
  <si>
    <t>Linfadenite aguda de membro inferior</t>
  </si>
  <si>
    <t>L048</t>
  </si>
  <si>
    <t>Linfadenite aguda de outras localizações</t>
  </si>
  <si>
    <t>L049</t>
  </si>
  <si>
    <t>Linfadenite aguda de localização não especificada</t>
  </si>
  <si>
    <t>L050</t>
  </si>
  <si>
    <t>Cisto pilonidal com abscesso</t>
  </si>
  <si>
    <t>L059</t>
  </si>
  <si>
    <t>Cisto pilonidal sem abscesso</t>
  </si>
  <si>
    <t>L080</t>
  </si>
  <si>
    <t>Piodermite</t>
  </si>
  <si>
    <t>L081</t>
  </si>
  <si>
    <t>Eritrasma</t>
  </si>
  <si>
    <t>L088</t>
  </si>
  <si>
    <t>Outras infecções localizadas, especificadas, da pele e do tecido subcutâneo</t>
  </si>
  <si>
    <t>L089</t>
  </si>
  <si>
    <t>Infecção localizada da pele e do tecido subcutâneo, não especificada</t>
  </si>
  <si>
    <t>L100</t>
  </si>
  <si>
    <t>Pênfigo vulgar</t>
  </si>
  <si>
    <t>L101</t>
  </si>
  <si>
    <t>Pênfigo vegetante</t>
  </si>
  <si>
    <t>L102</t>
  </si>
  <si>
    <t>Pênfigo foliáceo</t>
  </si>
  <si>
    <t>L103</t>
  </si>
  <si>
    <t>Pênfigo brasileiro [fogo selvagem]</t>
  </si>
  <si>
    <t>L104</t>
  </si>
  <si>
    <t>Pênfigo eritematoso</t>
  </si>
  <si>
    <t>L105</t>
  </si>
  <si>
    <t>Pênfigo induzido por drogas</t>
  </si>
  <si>
    <t>L108</t>
  </si>
  <si>
    <t>Outras formas de pênfigo</t>
  </si>
  <si>
    <t>L109</t>
  </si>
  <si>
    <t>Pênfigo, não especificado</t>
  </si>
  <si>
    <t>L110</t>
  </si>
  <si>
    <t>Ceratose folicular adquirida</t>
  </si>
  <si>
    <t>L111</t>
  </si>
  <si>
    <t>Dermatose acantolítica transitória [Grover]</t>
  </si>
  <si>
    <t>L118</t>
  </si>
  <si>
    <t>Outras afecções acantolíticas especificadas</t>
  </si>
  <si>
    <t>L119</t>
  </si>
  <si>
    <t>Afecções acantolíticas não especificadas</t>
  </si>
  <si>
    <t>L120</t>
  </si>
  <si>
    <t>Penfigóide bolhoso</t>
  </si>
  <si>
    <t>L121</t>
  </si>
  <si>
    <t>Penfigóide cicatricial</t>
  </si>
  <si>
    <t>L122</t>
  </si>
  <si>
    <t>Doença bolhosa crônica da infância</t>
  </si>
  <si>
    <t>L123</t>
  </si>
  <si>
    <t>Epidermólise bolhosa adquirida</t>
  </si>
  <si>
    <t>L128</t>
  </si>
  <si>
    <t>Outras formas de penfigóide</t>
  </si>
  <si>
    <t>L129</t>
  </si>
  <si>
    <t>Penfigóide, não especificado</t>
  </si>
  <si>
    <t>L130</t>
  </si>
  <si>
    <t>Dermatite herpetiforme</t>
  </si>
  <si>
    <t>L131</t>
  </si>
  <si>
    <t>Dermatite pustular subcorneana</t>
  </si>
  <si>
    <t>L138</t>
  </si>
  <si>
    <t>Outras afecções bolhosas especificadas</t>
  </si>
  <si>
    <t>L139</t>
  </si>
  <si>
    <t>Doença bolhosa, não especificada</t>
  </si>
  <si>
    <t>L14X</t>
  </si>
  <si>
    <t>L200</t>
  </si>
  <si>
    <t>Prurigo de Besnier</t>
  </si>
  <si>
    <t>L208</t>
  </si>
  <si>
    <t>Outras dermatites atópicas</t>
  </si>
  <si>
    <t>L209</t>
  </si>
  <si>
    <t>Dermatite atópica, não especificada</t>
  </si>
  <si>
    <t>L210</t>
  </si>
  <si>
    <t>Seborréia do couro cabeludo</t>
  </si>
  <si>
    <t>L211</t>
  </si>
  <si>
    <t>Dermatite seborréica infantil</t>
  </si>
  <si>
    <t>L218</t>
  </si>
  <si>
    <t>Outras dermatites seborréicas</t>
  </si>
  <si>
    <t>L219</t>
  </si>
  <si>
    <t>Dermatite seborréica, não especificada</t>
  </si>
  <si>
    <t>L22X</t>
  </si>
  <si>
    <t>L230</t>
  </si>
  <si>
    <t>Dermatite alérgica de contato devida a metais</t>
  </si>
  <si>
    <t>L231</t>
  </si>
  <si>
    <t>Dermatite alérgica de contato devida a adesivos</t>
  </si>
  <si>
    <t>L232</t>
  </si>
  <si>
    <t>Dermatite alérgica de contato devida a cosméticos</t>
  </si>
  <si>
    <t>L233</t>
  </si>
  <si>
    <t>Dermatite alérgica de contato devido a drogas em contato com a pele</t>
  </si>
  <si>
    <t>L234</t>
  </si>
  <si>
    <t>Dermatite alérgica de contato devida a corantes</t>
  </si>
  <si>
    <t>L235</t>
  </si>
  <si>
    <t>Dermatite alérgica de contato devida a outros produtos químicos</t>
  </si>
  <si>
    <t>L236</t>
  </si>
  <si>
    <t>Dermatite alérgica de contato devida a alimentos em contato com a pele</t>
  </si>
  <si>
    <t>L237</t>
  </si>
  <si>
    <t>Dermatite alérgica de contato devido a plantas, exceto alimentos</t>
  </si>
  <si>
    <t>L238</t>
  </si>
  <si>
    <t>Dermatite alérgica de contato devido a outros agentes</t>
  </si>
  <si>
    <t>L239</t>
  </si>
  <si>
    <t>Dermatite alérgica de contato, de causa não especificada</t>
  </si>
  <si>
    <t>L240</t>
  </si>
  <si>
    <t>Dermatite de contato por irritantes devida a detergentes</t>
  </si>
  <si>
    <t>L241</t>
  </si>
  <si>
    <t>Dermatite de contato por irritantes devido a óleos e gorduras</t>
  </si>
  <si>
    <t>L242</t>
  </si>
  <si>
    <t>Dermatite de contato por irritantes devida a solventes</t>
  </si>
  <si>
    <t>L243</t>
  </si>
  <si>
    <t>Dermatite de contato por irritantes devida a cosméticos</t>
  </si>
  <si>
    <t>L244</t>
  </si>
  <si>
    <t>Dermatite de contato por irritantes devida a drogas em contato com a pele</t>
  </si>
  <si>
    <t>L245</t>
  </si>
  <si>
    <t>Dermatite de contato por irritantes devida a outros produtos químicos</t>
  </si>
  <si>
    <t>L246</t>
  </si>
  <si>
    <t>Dermatite de contato por irritantes devida a alimentos em contato com a pele</t>
  </si>
  <si>
    <t>L247</t>
  </si>
  <si>
    <t>Dermatite de contato por irritantes devido a plantas, exceto alimentos</t>
  </si>
  <si>
    <t>L248</t>
  </si>
  <si>
    <t>Dermatite de contato por irritantes devido a outros agentes</t>
  </si>
  <si>
    <t>L249</t>
  </si>
  <si>
    <t>Dermatite de contato por irritantes, de causa não especificada</t>
  </si>
  <si>
    <t>L250</t>
  </si>
  <si>
    <t>Dermatite de contato não especificada devida a cosméticos</t>
  </si>
  <si>
    <t>L251</t>
  </si>
  <si>
    <t>Dermatite de contato não especificada devida a drogas em contato com a pele</t>
  </si>
  <si>
    <t>L252</t>
  </si>
  <si>
    <t>Dermatite de contato não especificada devida a corantes</t>
  </si>
  <si>
    <t>L253</t>
  </si>
  <si>
    <t>Dermatite de contato não especificada devida a outros produtos químicos</t>
  </si>
  <si>
    <t>L254</t>
  </si>
  <si>
    <t>Dermatite de contato não especificada devida a alimentos em contato com a pele</t>
  </si>
  <si>
    <t>L255</t>
  </si>
  <si>
    <t>Dermatite de contato não especificada devida a plantas, exceto alimentos</t>
  </si>
  <si>
    <t>L258</t>
  </si>
  <si>
    <t>Dermatite de contato não especificada devida a outros agentes</t>
  </si>
  <si>
    <t>L259</t>
  </si>
  <si>
    <t>Dermatite de contato não especificada, de causa não especificada</t>
  </si>
  <si>
    <t>L26X</t>
  </si>
  <si>
    <t>L270</t>
  </si>
  <si>
    <t>Erupção cutânea generalizada devida a drogas e medicamentos</t>
  </si>
  <si>
    <t>L271</t>
  </si>
  <si>
    <t>Erupção cutânea localizada devida a drogas e medicamentos</t>
  </si>
  <si>
    <t>L272</t>
  </si>
  <si>
    <t>Dermatite devida à ingestão de alimentos</t>
  </si>
  <si>
    <t>L278</t>
  </si>
  <si>
    <t>Dermatite devida a outras substâncias de uso interno</t>
  </si>
  <si>
    <t>L279</t>
  </si>
  <si>
    <t>Dermatite devida a substância não especificada de uso interno</t>
  </si>
  <si>
    <t>L280</t>
  </si>
  <si>
    <t>Líquen simples crônico</t>
  </si>
  <si>
    <t>L281</t>
  </si>
  <si>
    <t>Prurigo nodular</t>
  </si>
  <si>
    <t>L282</t>
  </si>
  <si>
    <t>Outras formas de prurigo</t>
  </si>
  <si>
    <t>L290</t>
  </si>
  <si>
    <t>Prurido anal</t>
  </si>
  <si>
    <t>L291</t>
  </si>
  <si>
    <t>Prurido escrotal</t>
  </si>
  <si>
    <t>L292</t>
  </si>
  <si>
    <t>Prurido vulvar</t>
  </si>
  <si>
    <t>L293</t>
  </si>
  <si>
    <t>Prurido anogenital, não especificado</t>
  </si>
  <si>
    <t>L298</t>
  </si>
  <si>
    <t>Outras formas de prurido</t>
  </si>
  <si>
    <t>L299</t>
  </si>
  <si>
    <t>Prurido não especificado</t>
  </si>
  <si>
    <t>L300</t>
  </si>
  <si>
    <t>Dermatite numular</t>
  </si>
  <si>
    <t>L301</t>
  </si>
  <si>
    <t>Disidrose [pompholyx]</t>
  </si>
  <si>
    <t>L302</t>
  </si>
  <si>
    <t>Autossensibilização cutânea</t>
  </si>
  <si>
    <t>L303</t>
  </si>
  <si>
    <t>Dermatite infectada</t>
  </si>
  <si>
    <t>L304</t>
  </si>
  <si>
    <t>Intertrigo eritematoso</t>
  </si>
  <si>
    <t>L305</t>
  </si>
  <si>
    <t>Pitiríase alba</t>
  </si>
  <si>
    <t>L308</t>
  </si>
  <si>
    <t>Outras dermatites especificadas</t>
  </si>
  <si>
    <t>L309</t>
  </si>
  <si>
    <t>Dermatite não especificada</t>
  </si>
  <si>
    <t>L400</t>
  </si>
  <si>
    <t>Psoríase vulgar</t>
  </si>
  <si>
    <t>L401</t>
  </si>
  <si>
    <t>Psoríase pustulosa generalizada</t>
  </si>
  <si>
    <t>L402</t>
  </si>
  <si>
    <t>Acrodermatite contínua</t>
  </si>
  <si>
    <t>L403</t>
  </si>
  <si>
    <t>Pustulose palmar e plantar</t>
  </si>
  <si>
    <t>L404</t>
  </si>
  <si>
    <t>Psoríase gutata</t>
  </si>
  <si>
    <t>L405</t>
  </si>
  <si>
    <t>Artropatia psoriásica</t>
  </si>
  <si>
    <t>L408</t>
  </si>
  <si>
    <t>Outras formas de psoríase</t>
  </si>
  <si>
    <t>L409</t>
  </si>
  <si>
    <t>Psoríase não especificada</t>
  </si>
  <si>
    <t>L410</t>
  </si>
  <si>
    <t>Pitiríase liquenóide e varioliforme aguda</t>
  </si>
  <si>
    <t>L411</t>
  </si>
  <si>
    <t>Pitiríase liquenóide crônica</t>
  </si>
  <si>
    <t>L412</t>
  </si>
  <si>
    <t>Papulose linfomatóide</t>
  </si>
  <si>
    <t>L413</t>
  </si>
  <si>
    <t>Parapsoríase de pequenas placas</t>
  </si>
  <si>
    <t>L414</t>
  </si>
  <si>
    <t>Parapsoríase de grandes placas</t>
  </si>
  <si>
    <t>L415</t>
  </si>
  <si>
    <t>Parapsoríase retiforme</t>
  </si>
  <si>
    <t>L418</t>
  </si>
  <si>
    <t>Outras parapsoríases</t>
  </si>
  <si>
    <t>L419</t>
  </si>
  <si>
    <t>Parapsoríase, não especificada</t>
  </si>
  <si>
    <t>L42X</t>
  </si>
  <si>
    <t>L430</t>
  </si>
  <si>
    <t>Líquen plano hipertrófico</t>
  </si>
  <si>
    <t>L431</t>
  </si>
  <si>
    <t>Líquen plano bolhoso</t>
  </si>
  <si>
    <t>L432</t>
  </si>
  <si>
    <t>Reação liquenóide a droga</t>
  </si>
  <si>
    <t>L433</t>
  </si>
  <si>
    <t>Líquen plano subagudo (ativo)</t>
  </si>
  <si>
    <t>L438</t>
  </si>
  <si>
    <t>Outras formas de líquen plano</t>
  </si>
  <si>
    <t>L439</t>
  </si>
  <si>
    <t>Líquen plano, não especificado</t>
  </si>
  <si>
    <t>L440</t>
  </si>
  <si>
    <t>Pitiríase rubra pilar</t>
  </si>
  <si>
    <t>L441</t>
  </si>
  <si>
    <t>Líquen nítido</t>
  </si>
  <si>
    <t>L442</t>
  </si>
  <si>
    <t>Líquen estriado</t>
  </si>
  <si>
    <t>L443</t>
  </si>
  <si>
    <t>Líquen rubro moniliforme</t>
  </si>
  <si>
    <t>L444</t>
  </si>
  <si>
    <t>Acrodermatite papular infantil [Síndrome de Gianotti-Crosti]</t>
  </si>
  <si>
    <t>L448</t>
  </si>
  <si>
    <t>Outras afecções pápulo-descamativas especificadas</t>
  </si>
  <si>
    <t>L449</t>
  </si>
  <si>
    <t>Afecções pápulo-descamativas, não especificadas</t>
  </si>
  <si>
    <t>L45X</t>
  </si>
  <si>
    <t>L500</t>
  </si>
  <si>
    <t>Urticária alérgica</t>
  </si>
  <si>
    <t>L501</t>
  </si>
  <si>
    <t>Urticária idiopática</t>
  </si>
  <si>
    <t>L502</t>
  </si>
  <si>
    <t>Urticária devida a frio e a calor</t>
  </si>
  <si>
    <t>L503</t>
  </si>
  <si>
    <t>Urticária dermatográfica</t>
  </si>
  <si>
    <t>L504</t>
  </si>
  <si>
    <t>Urticária vibratória</t>
  </si>
  <si>
    <t>L505</t>
  </si>
  <si>
    <t>Urticária colinérgica</t>
  </si>
  <si>
    <t>L506</t>
  </si>
  <si>
    <t>Urticária de contato</t>
  </si>
  <si>
    <t>L508</t>
  </si>
  <si>
    <t>Outras urticárias</t>
  </si>
  <si>
    <t>L509</t>
  </si>
  <si>
    <t>Urticária não especificada</t>
  </si>
  <si>
    <t>L510</t>
  </si>
  <si>
    <t>Eritema multiforme não bolhoso</t>
  </si>
  <si>
    <t>L511</t>
  </si>
  <si>
    <t>Eritema multiforme bolhoso</t>
  </si>
  <si>
    <t>L512</t>
  </si>
  <si>
    <t>Necrólise epidérmica tóxica [Síndrome de Lyell]</t>
  </si>
  <si>
    <t>L518</t>
  </si>
  <si>
    <t>Outras formas de eritema multiforme</t>
  </si>
  <si>
    <t>L519</t>
  </si>
  <si>
    <t>Eritema multiforme, não especificado</t>
  </si>
  <si>
    <t>L52X</t>
  </si>
  <si>
    <t>L530</t>
  </si>
  <si>
    <t>Eritema tóxico</t>
  </si>
  <si>
    <t>L531</t>
  </si>
  <si>
    <t>Eritema anular centrífugo</t>
  </si>
  <si>
    <t>L532</t>
  </si>
  <si>
    <t>Eritema marginado</t>
  </si>
  <si>
    <t>L533</t>
  </si>
  <si>
    <t>Outras formas de eritema figurado crônico</t>
  </si>
  <si>
    <t>L538</t>
  </si>
  <si>
    <t>Outras afecções eritematosas especificadas</t>
  </si>
  <si>
    <t>L539</t>
  </si>
  <si>
    <t>Afecções eritematosas, não especificadas</t>
  </si>
  <si>
    <t>L540</t>
  </si>
  <si>
    <t>Eritema marginado na febre reumática aguda</t>
  </si>
  <si>
    <t>L548</t>
  </si>
  <si>
    <t>Eritema em outras doenças classificadas em outra parte</t>
  </si>
  <si>
    <t>L550</t>
  </si>
  <si>
    <t>Queimadura solar de primeiro grau</t>
  </si>
  <si>
    <t>L551</t>
  </si>
  <si>
    <t>Queimadura solar de segundo grau</t>
  </si>
  <si>
    <t>L552</t>
  </si>
  <si>
    <t>Queimadura solar de terceiro grau</t>
  </si>
  <si>
    <t>L558</t>
  </si>
  <si>
    <t>Outras queimaduras solares</t>
  </si>
  <si>
    <t>L559</t>
  </si>
  <si>
    <t>Queimadura solar, não especificada</t>
  </si>
  <si>
    <t>L560</t>
  </si>
  <si>
    <t>Resposta fototóxica a drogas</t>
  </si>
  <si>
    <t>L561</t>
  </si>
  <si>
    <t>Resposta fotoalérgica a drogas</t>
  </si>
  <si>
    <t>L562</t>
  </si>
  <si>
    <t>Dermatite por fotocontato [dermatite do berloque]</t>
  </si>
  <si>
    <t>L563</t>
  </si>
  <si>
    <t>Urticária solar</t>
  </si>
  <si>
    <t>L564</t>
  </si>
  <si>
    <t>Erupção polimorfa à luz</t>
  </si>
  <si>
    <t>L568</t>
  </si>
  <si>
    <t>Outras alterações agudas especificadas da pele devidas a radiação ultravioleta</t>
  </si>
  <si>
    <t>L569</t>
  </si>
  <si>
    <t>Alterações agudas da pele devidas a radiação ultravioleta, não especificadas</t>
  </si>
  <si>
    <t>L570</t>
  </si>
  <si>
    <t>Ceratose actínica</t>
  </si>
  <si>
    <t>L571</t>
  </si>
  <si>
    <t>Reticulóide actínica</t>
  </si>
  <si>
    <t>L572</t>
  </si>
  <si>
    <t>Cútis romboidal da nuca</t>
  </si>
  <si>
    <t>L573</t>
  </si>
  <si>
    <t>Poiquilodermia de Civatte</t>
  </si>
  <si>
    <t>L574</t>
  </si>
  <si>
    <t>Cútis laxa senil</t>
  </si>
  <si>
    <t>L575</t>
  </si>
  <si>
    <t>Granuloma actínico</t>
  </si>
  <si>
    <t>L578</t>
  </si>
  <si>
    <t>Outras alterações da pele devidas a exposição crônica à radiação não-ionizante</t>
  </si>
  <si>
    <t>L579</t>
  </si>
  <si>
    <t>Alterações da pele devidas a exposição crônica a radiação não-ionizante, não especificadas</t>
  </si>
  <si>
    <t>L580</t>
  </si>
  <si>
    <t>Radiodermatite aguda</t>
  </si>
  <si>
    <t>L581</t>
  </si>
  <si>
    <t>Radiodermatite crônica</t>
  </si>
  <si>
    <t>L589</t>
  </si>
  <si>
    <t>Radiodermatite, não especificada</t>
  </si>
  <si>
    <t>L590</t>
  </si>
  <si>
    <t>Eritema devido ao calor ou ao fogo [dermatite ab igne]</t>
  </si>
  <si>
    <t>L598</t>
  </si>
  <si>
    <t>Outras afecções especificadas da pele e do tecido subcutâneo relacionadas com a radiação</t>
  </si>
  <si>
    <t>L599</t>
  </si>
  <si>
    <t>Afecções da pele e do tecido subcutâneo relacionadas com a radiação, não especificadas</t>
  </si>
  <si>
    <t>L600</t>
  </si>
  <si>
    <t>Unha encravada</t>
  </si>
  <si>
    <t>L601</t>
  </si>
  <si>
    <t>Onicólise</t>
  </si>
  <si>
    <t>L602</t>
  </si>
  <si>
    <t>Onicogrifose</t>
  </si>
  <si>
    <t>L603</t>
  </si>
  <si>
    <t>Distrofia ungueal</t>
  </si>
  <si>
    <t>L604</t>
  </si>
  <si>
    <t>Linhas de Beau</t>
  </si>
  <si>
    <t>L605</t>
  </si>
  <si>
    <t>Síndrome das unhas amareladas</t>
  </si>
  <si>
    <t>L608</t>
  </si>
  <si>
    <t>Outras afecções das unhas</t>
  </si>
  <si>
    <t>L609</t>
  </si>
  <si>
    <t>Afecções das unhas, não especificadas</t>
  </si>
  <si>
    <t>L620</t>
  </si>
  <si>
    <t>Paquidermoperiostose com unhas hipocráticas (em vidro de relógio)</t>
  </si>
  <si>
    <t>L628</t>
  </si>
  <si>
    <t>Afecções das unhas em outras doenças classificadas em outra parte</t>
  </si>
  <si>
    <t>L630</t>
  </si>
  <si>
    <t>Alopécia total (capitis)</t>
  </si>
  <si>
    <t>L631</t>
  </si>
  <si>
    <t>Alopécia universal</t>
  </si>
  <si>
    <t>L632</t>
  </si>
  <si>
    <t>Ofíase</t>
  </si>
  <si>
    <t>L638</t>
  </si>
  <si>
    <t>Outras formas de alopécia areata</t>
  </si>
  <si>
    <t>L639</t>
  </si>
  <si>
    <t>Alopécia areata, não especificada</t>
  </si>
  <si>
    <t>L640</t>
  </si>
  <si>
    <t>Alopécia androgênica induzida por droga</t>
  </si>
  <si>
    <t>L648</t>
  </si>
  <si>
    <t>Outras alopécias androgênicas</t>
  </si>
  <si>
    <t>L649</t>
  </si>
  <si>
    <t>Alopécia androgênica, não especificada</t>
  </si>
  <si>
    <t>L650</t>
  </si>
  <si>
    <t>Eflúvio telógeno</t>
  </si>
  <si>
    <t>L651</t>
  </si>
  <si>
    <t>Eflúvio anágeno</t>
  </si>
  <si>
    <t>L652</t>
  </si>
  <si>
    <t>Alopécia mucinosa</t>
  </si>
  <si>
    <t>L658</t>
  </si>
  <si>
    <t>Outras formas, especificadas, não cicatriciais, de perda de cabelos ou pêlos</t>
  </si>
  <si>
    <t>L659</t>
  </si>
  <si>
    <t>Perda de cabelos ou pêlos não cicatriciais, não especificada</t>
  </si>
  <si>
    <t>L660</t>
  </si>
  <si>
    <t>Pseudopelada</t>
  </si>
  <si>
    <t>L661</t>
  </si>
  <si>
    <t>Líquen planopilar</t>
  </si>
  <si>
    <t>L662</t>
  </si>
  <si>
    <t>Foliculite descalvante</t>
  </si>
  <si>
    <t>L663</t>
  </si>
  <si>
    <t>Perifoliculite abscedante da cabeça</t>
  </si>
  <si>
    <t>L664</t>
  </si>
  <si>
    <t>Foliculite uleritematosa reticulada</t>
  </si>
  <si>
    <t>L668</t>
  </si>
  <si>
    <t>Outras formas de alopécia cicatricial</t>
  </si>
  <si>
    <t>L669</t>
  </si>
  <si>
    <t>Alopécia cicatricial, não especificada</t>
  </si>
  <si>
    <t>L670</t>
  </si>
  <si>
    <t>Tricorrexe nodosa</t>
  </si>
  <si>
    <t>L671</t>
  </si>
  <si>
    <t>Variações da cor dos cabelos ou pêlos</t>
  </si>
  <si>
    <t>L678</t>
  </si>
  <si>
    <t>Outras anormalidades da cor e do pedículo dos cabelos ou pêlos</t>
  </si>
  <si>
    <t>L679</t>
  </si>
  <si>
    <t>Anormalidades da cor e do pedículo dos cabelos e dos pêlos, não especificadas</t>
  </si>
  <si>
    <t>L680</t>
  </si>
  <si>
    <t>Hirsutismo</t>
  </si>
  <si>
    <t>L681</t>
  </si>
  <si>
    <t>Hipertricose lanuginosa adquirida</t>
  </si>
  <si>
    <t>L682</t>
  </si>
  <si>
    <t>Hipertricose localizada</t>
  </si>
  <si>
    <t>L683</t>
  </si>
  <si>
    <t>Politríquia</t>
  </si>
  <si>
    <t>L688</t>
  </si>
  <si>
    <t>Outras formas de hipertricose</t>
  </si>
  <si>
    <t>L689</t>
  </si>
  <si>
    <t>Hipertricose, não especificada</t>
  </si>
  <si>
    <t>L700</t>
  </si>
  <si>
    <t>Acne vulgar</t>
  </si>
  <si>
    <t>L701</t>
  </si>
  <si>
    <t>Acne conglobata</t>
  </si>
  <si>
    <t>L702</t>
  </si>
  <si>
    <t>Acne varioliforme</t>
  </si>
  <si>
    <t>L703</t>
  </si>
  <si>
    <t>Acne tropical</t>
  </si>
  <si>
    <t>L704</t>
  </si>
  <si>
    <t>Acne infantil</t>
  </si>
  <si>
    <t>L705</t>
  </si>
  <si>
    <t>Acne escoriada das mulheres jovens</t>
  </si>
  <si>
    <t>L708</t>
  </si>
  <si>
    <t>Outras formas de acne</t>
  </si>
  <si>
    <t>L709</t>
  </si>
  <si>
    <t>Acne, não especificada</t>
  </si>
  <si>
    <t>L710</t>
  </si>
  <si>
    <t>Dermatite perioral</t>
  </si>
  <si>
    <t>L711</t>
  </si>
  <si>
    <t>Rinofima</t>
  </si>
  <si>
    <t>L718</t>
  </si>
  <si>
    <t>Outras formas de rosácea</t>
  </si>
  <si>
    <t>L719</t>
  </si>
  <si>
    <t>Rosácea, não especificada</t>
  </si>
  <si>
    <t>L720</t>
  </si>
  <si>
    <t>Cisto epidérmico</t>
  </si>
  <si>
    <t>L721</t>
  </si>
  <si>
    <t>Cisto triquilemal</t>
  </si>
  <si>
    <t>L722</t>
  </si>
  <si>
    <t>Esteatocistoma múltiplo</t>
  </si>
  <si>
    <t>L728</t>
  </si>
  <si>
    <t>Outras formas de cistos foliculares da pele e do tecido subcutâneo</t>
  </si>
  <si>
    <t>L729</t>
  </si>
  <si>
    <t>Cisto folicular, não especificado da pele e do tecido subcutâneo</t>
  </si>
  <si>
    <t>L730</t>
  </si>
  <si>
    <t>Acne quelóide</t>
  </si>
  <si>
    <t>L731</t>
  </si>
  <si>
    <t>Pseudofoliculite da barba</t>
  </si>
  <si>
    <t>L732</t>
  </si>
  <si>
    <t>Hidradenite supurativa</t>
  </si>
  <si>
    <t>L738</t>
  </si>
  <si>
    <t>Outras afecções foliculares especificadas</t>
  </si>
  <si>
    <t>L739</t>
  </si>
  <si>
    <t>Afecções foliculares, não especificadas</t>
  </si>
  <si>
    <t>L740</t>
  </si>
  <si>
    <t>Miliária rubra</t>
  </si>
  <si>
    <t>L741</t>
  </si>
  <si>
    <t>Miliária cristalina</t>
  </si>
  <si>
    <t>L742</t>
  </si>
  <si>
    <t>Miliária profunda</t>
  </si>
  <si>
    <t>L743</t>
  </si>
  <si>
    <t>Miliária, não especificada</t>
  </si>
  <si>
    <t>L744</t>
  </si>
  <si>
    <t>Anidrose</t>
  </si>
  <si>
    <t>L748</t>
  </si>
  <si>
    <t>Outras afecções das glândulas sudoríparas écrinas</t>
  </si>
  <si>
    <t>L749</t>
  </si>
  <si>
    <t>Afecções das glândulas sudoríparas écrinas, não especificadas</t>
  </si>
  <si>
    <t>L750</t>
  </si>
  <si>
    <t>Bromidrose</t>
  </si>
  <si>
    <t>L751</t>
  </si>
  <si>
    <t>Cromidrose</t>
  </si>
  <si>
    <t>L752</t>
  </si>
  <si>
    <t>Miliária apócrina</t>
  </si>
  <si>
    <t>L758</t>
  </si>
  <si>
    <t>Outras afecções das glândulas sudoríparas apócrinas</t>
  </si>
  <si>
    <t>L759</t>
  </si>
  <si>
    <t>Afecções de glândulas sudoríparas apócrinas, não especificadas</t>
  </si>
  <si>
    <t>L80X</t>
  </si>
  <si>
    <t>L810</t>
  </si>
  <si>
    <t>Hiperpigmentação pós-inflamatória</t>
  </si>
  <si>
    <t>L811</t>
  </si>
  <si>
    <t>Cloasma</t>
  </si>
  <si>
    <t>L812</t>
  </si>
  <si>
    <t>Sardas</t>
  </si>
  <si>
    <t>L813</t>
  </si>
  <si>
    <t>Manchas café-com-leite</t>
  </si>
  <si>
    <t>L814</t>
  </si>
  <si>
    <t>Outras formas de hiperpigmentação pela melanina</t>
  </si>
  <si>
    <t>L815</t>
  </si>
  <si>
    <t>Leucodermia não classificada em outra parte</t>
  </si>
  <si>
    <t>L816</t>
  </si>
  <si>
    <t>Outros transtornos ligados à diminuição da formação de melanina</t>
  </si>
  <si>
    <t>L817</t>
  </si>
  <si>
    <t>Dermatose purpúrica pigmentada</t>
  </si>
  <si>
    <t>L818</t>
  </si>
  <si>
    <t>Outros transtornos especificados da pigmentação</t>
  </si>
  <si>
    <t>L819</t>
  </si>
  <si>
    <t>Transtorno da pigmentação, não especificado</t>
  </si>
  <si>
    <t>L82X</t>
  </si>
  <si>
    <t>L83X</t>
  </si>
  <si>
    <t>L84X</t>
  </si>
  <si>
    <t>L850</t>
  </si>
  <si>
    <t>Ictiose adquirida</t>
  </si>
  <si>
    <t>L851</t>
  </si>
  <si>
    <t>Ceratose adquirida [ceratodermia] palmar e plantar</t>
  </si>
  <si>
    <t>L852</t>
  </si>
  <si>
    <t>Ceratose punctata (palmar e plantar)</t>
  </si>
  <si>
    <t>L853</t>
  </si>
  <si>
    <t>Xerose cutânea</t>
  </si>
  <si>
    <t>L858</t>
  </si>
  <si>
    <t>L859</t>
  </si>
  <si>
    <t>Espessamento epidérmico, não especificado</t>
  </si>
  <si>
    <t>L86X</t>
  </si>
  <si>
    <t>L870</t>
  </si>
  <si>
    <t>Ceratose folicular e parafolicular penetrante na pele [Síndrome de Kyrle]</t>
  </si>
  <si>
    <t>L871</t>
  </si>
  <si>
    <t>Colagenose perfurante reativa</t>
  </si>
  <si>
    <t>L872</t>
  </si>
  <si>
    <t>Elastose perfurante serpiginosa</t>
  </si>
  <si>
    <t>L878</t>
  </si>
  <si>
    <t>Outros transtornos da eliminação transepidérmica</t>
  </si>
  <si>
    <t>L879</t>
  </si>
  <si>
    <t>Transtorno da eliminação transepidérmica, não especificado</t>
  </si>
  <si>
    <t>L88X</t>
  </si>
  <si>
    <t>L89X</t>
  </si>
  <si>
    <t>L900</t>
  </si>
  <si>
    <t>Líquen escleroso e atrófico</t>
  </si>
  <si>
    <t>L901</t>
  </si>
  <si>
    <t>Anetodermia de Schweninger-Buzzi</t>
  </si>
  <si>
    <t>L902</t>
  </si>
  <si>
    <t>Anetodermia de Jadassohn-Pellizzari</t>
  </si>
  <si>
    <t>L903</t>
  </si>
  <si>
    <t>Atrofodermia de Pasini e Pierini</t>
  </si>
  <si>
    <t>L904</t>
  </si>
  <si>
    <t>Acrodermatite crônica atrófica</t>
  </si>
  <si>
    <t>L905</t>
  </si>
  <si>
    <t>Cicatrizes e fibrose cutânea</t>
  </si>
  <si>
    <t>L906</t>
  </si>
  <si>
    <t>Estrias atróficas</t>
  </si>
  <si>
    <t>L908</t>
  </si>
  <si>
    <t>Outras afecções atróficas da pele</t>
  </si>
  <si>
    <t>L909</t>
  </si>
  <si>
    <t>Afecções atróficas da pele, não especificadas</t>
  </si>
  <si>
    <t>L910</t>
  </si>
  <si>
    <t>Cicatriz quelóide</t>
  </si>
  <si>
    <t>L918</t>
  </si>
  <si>
    <t>Outras afecções hipertróficas da pele</t>
  </si>
  <si>
    <t>L919</t>
  </si>
  <si>
    <t>Afecções hipertróficas da pele, não especificadas</t>
  </si>
  <si>
    <t>L920</t>
  </si>
  <si>
    <t>Granuloma anular</t>
  </si>
  <si>
    <t>L921</t>
  </si>
  <si>
    <t>Necrobiose lipoídica não classificada em outra parte</t>
  </si>
  <si>
    <t>L922</t>
  </si>
  <si>
    <t>Granuloma facial [granuloma eosinófilo da pele]</t>
  </si>
  <si>
    <t>L923</t>
  </si>
  <si>
    <t>Granuloma de corpo estranho da pele e do tecido subcutâneo</t>
  </si>
  <si>
    <t>L928</t>
  </si>
  <si>
    <t>Outras afecções granulomatosas da pele e do tecido subcutâneo</t>
  </si>
  <si>
    <t>L929</t>
  </si>
  <si>
    <t>Afecções granulomatosas da pele e do tecido subcutâneo, não especificados</t>
  </si>
  <si>
    <t>L930</t>
  </si>
  <si>
    <t>Lúpus eritematoso discóide</t>
  </si>
  <si>
    <t>L931</t>
  </si>
  <si>
    <t>Lúpus eritematoso cutâneo subagudo</t>
  </si>
  <si>
    <t>L932</t>
  </si>
  <si>
    <t>Outras formas de lúpus eritematoso localizado</t>
  </si>
  <si>
    <t>L940</t>
  </si>
  <si>
    <t>Esclerodermia localizada [morféia]</t>
  </si>
  <si>
    <t>L941</t>
  </si>
  <si>
    <t>Esclerodermia linear</t>
  </si>
  <si>
    <t>L942</t>
  </si>
  <si>
    <t>Calcinose cutânea</t>
  </si>
  <si>
    <t>L943</t>
  </si>
  <si>
    <t>Esclerodactilia</t>
  </si>
  <si>
    <t>L944</t>
  </si>
  <si>
    <t>Pápulas de Gottron</t>
  </si>
  <si>
    <t>L945</t>
  </si>
  <si>
    <t>Poiquilodermia vascular atrófica</t>
  </si>
  <si>
    <t>L946</t>
  </si>
  <si>
    <t>Ainhum</t>
  </si>
  <si>
    <t>L948</t>
  </si>
  <si>
    <t>Outras afecções localizadas do tecido conjuntivo, especificadas</t>
  </si>
  <si>
    <t>L949</t>
  </si>
  <si>
    <t>Afecções localizadas do tecido conjuntivo, não especificadas</t>
  </si>
  <si>
    <t>L950</t>
  </si>
  <si>
    <t>Vasculite livedóide</t>
  </si>
  <si>
    <t>L951</t>
  </si>
  <si>
    <t>Eritema elevado diutino (duradouro)</t>
  </si>
  <si>
    <t>L958</t>
  </si>
  <si>
    <t>Outras vasculites limitadas a pele</t>
  </si>
  <si>
    <t>L959</t>
  </si>
  <si>
    <t>Vasculites limitadas a pele, não especificadas</t>
  </si>
  <si>
    <t>L97X</t>
  </si>
  <si>
    <t>L980</t>
  </si>
  <si>
    <t>Granuloma piogênico</t>
  </si>
  <si>
    <t>L981</t>
  </si>
  <si>
    <t>Dermatite factícia</t>
  </si>
  <si>
    <t>L982</t>
  </si>
  <si>
    <t>Dermatose neutrofílica febril [Sweet]</t>
  </si>
  <si>
    <t>L983</t>
  </si>
  <si>
    <t>Celulite eosinofílica [Wells]</t>
  </si>
  <si>
    <t>L984</t>
  </si>
  <si>
    <t>Úlcera crônica da pele, não classificada em outra parte</t>
  </si>
  <si>
    <t>L985</t>
  </si>
  <si>
    <t>Mucinose da pele</t>
  </si>
  <si>
    <t>L986</t>
  </si>
  <si>
    <t>Outras afecções infiltrativas da pele e do tecido subcutâneo</t>
  </si>
  <si>
    <t>L988</t>
  </si>
  <si>
    <t>Outras afecções especificadas da pele e do tecido subcutâneo</t>
  </si>
  <si>
    <t>L989</t>
  </si>
  <si>
    <t>Afecções da pele e do tecido subcutâneo, não especificados</t>
  </si>
  <si>
    <t>L990</t>
  </si>
  <si>
    <t>Amiloidose cutânea</t>
  </si>
  <si>
    <t>L998</t>
  </si>
  <si>
    <t>Outras afecções especificadas da pele e do tecido subcutâneo em doenças classificadas em outra parte</t>
  </si>
  <si>
    <t>M000</t>
  </si>
  <si>
    <t>Artrite e pioliartrite estafilocócicas</t>
  </si>
  <si>
    <t>M001</t>
  </si>
  <si>
    <t>Artrite e poliartrite pneumocócicas</t>
  </si>
  <si>
    <t>M002</t>
  </si>
  <si>
    <t>Outras artrites e poliartrites estreptocócicas</t>
  </si>
  <si>
    <t>M008</t>
  </si>
  <si>
    <t>Artrite e poliartrite devidas a outro agente bacteriano especificado</t>
  </si>
  <si>
    <t>M009</t>
  </si>
  <si>
    <t>Artrite piogênica, não especificada</t>
  </si>
  <si>
    <t>M010</t>
  </si>
  <si>
    <t>Artrite meningocócica</t>
  </si>
  <si>
    <t>M011</t>
  </si>
  <si>
    <t>Artrite tuberculosa</t>
  </si>
  <si>
    <t>M012</t>
  </si>
  <si>
    <t>Artrite na doença de Lyme</t>
  </si>
  <si>
    <t>M013</t>
  </si>
  <si>
    <t>Artrite em outras doenças bacterianas classificadas em outra parte</t>
  </si>
  <si>
    <t>M014</t>
  </si>
  <si>
    <t>Artrite na rubéola</t>
  </si>
  <si>
    <t>M015</t>
  </si>
  <si>
    <t>Artrite em outras doenças virais classificadas em outra parte</t>
  </si>
  <si>
    <t>M016</t>
  </si>
  <si>
    <t>Artrite em micoses</t>
  </si>
  <si>
    <t>M018</t>
  </si>
  <si>
    <t>Artrite em outras doenças infecciosas e parasitárias classificadas em outra parte</t>
  </si>
  <si>
    <t>M020</t>
  </si>
  <si>
    <t>Artropatia pós-derivação intestinal</t>
  </si>
  <si>
    <t>M021</t>
  </si>
  <si>
    <t>Artropatia pós-desintérica</t>
  </si>
  <si>
    <t>M022</t>
  </si>
  <si>
    <t>Artropatia pós-imunização</t>
  </si>
  <si>
    <t>M023</t>
  </si>
  <si>
    <t>Doença de Reiter</t>
  </si>
  <si>
    <t>M028</t>
  </si>
  <si>
    <t>Outras artropatias reacionais</t>
  </si>
  <si>
    <t>M029</t>
  </si>
  <si>
    <t>Artropatia reacional não especificada</t>
  </si>
  <si>
    <t>M030</t>
  </si>
  <si>
    <t>Artrite pós-meningocócica</t>
  </si>
  <si>
    <t>M031</t>
  </si>
  <si>
    <t>Artropatia pós-infecciosa na sífilis</t>
  </si>
  <si>
    <t>M032</t>
  </si>
  <si>
    <t>Outras artropatias pós-infecciosas em doenças classificadas em outra parte</t>
  </si>
  <si>
    <t>M036</t>
  </si>
  <si>
    <t>Artropatia reacional em outras doenças classificadas em outra parte</t>
  </si>
  <si>
    <t>M050</t>
  </si>
  <si>
    <t>Síndrome de Felty</t>
  </si>
  <si>
    <t>M051</t>
  </si>
  <si>
    <t>Doença reumatóide do pulmão</t>
  </si>
  <si>
    <t>M052</t>
  </si>
  <si>
    <t>Vasculite reumatóide</t>
  </si>
  <si>
    <t>M053</t>
  </si>
  <si>
    <t>Artrite reumatóide com comprometimento de outros órgãos e sistemas</t>
  </si>
  <si>
    <t>M058</t>
  </si>
  <si>
    <t>Outras artrites reumatóides soro-positivas</t>
  </si>
  <si>
    <t>M059</t>
  </si>
  <si>
    <t>Artrite reumatóide soro-positiva não especificada</t>
  </si>
  <si>
    <t>M060</t>
  </si>
  <si>
    <t>Artrite reumatóide soro-negativa</t>
  </si>
  <si>
    <t>M061</t>
  </si>
  <si>
    <t>Doença de Still do adulto</t>
  </si>
  <si>
    <t>M062</t>
  </si>
  <si>
    <t>Bursite reumatóide</t>
  </si>
  <si>
    <t>M063</t>
  </si>
  <si>
    <t>Nódulo reumatóide</t>
  </si>
  <si>
    <t>M064</t>
  </si>
  <si>
    <t>Poliartropatia inflamatória</t>
  </si>
  <si>
    <t>M068</t>
  </si>
  <si>
    <t>Outras artrites reumatóides especificadas</t>
  </si>
  <si>
    <t>M069</t>
  </si>
  <si>
    <t>Artrite reumatóide não especificada</t>
  </si>
  <si>
    <t>M070</t>
  </si>
  <si>
    <t>Artropatia psoriásica interfalangiana distal</t>
  </si>
  <si>
    <t>M071</t>
  </si>
  <si>
    <t>Artrite mutilante</t>
  </si>
  <si>
    <t>M072</t>
  </si>
  <si>
    <t>Espondilite psoriásica</t>
  </si>
  <si>
    <t>M073</t>
  </si>
  <si>
    <t>Outras artropatias psoriásicas</t>
  </si>
  <si>
    <t>M074</t>
  </si>
  <si>
    <t>Artropatia na doença de Crohn [enterite regional]</t>
  </si>
  <si>
    <t>M075</t>
  </si>
  <si>
    <t>Artropatia na colite ulcerativa</t>
  </si>
  <si>
    <t>M076</t>
  </si>
  <si>
    <t>Outras artropatias enteropáticas</t>
  </si>
  <si>
    <t>M080</t>
  </si>
  <si>
    <t>Artrite reumatóide juvenil</t>
  </si>
  <si>
    <t>M081</t>
  </si>
  <si>
    <t>Espondilite ancilosante juvenil</t>
  </si>
  <si>
    <t>M082</t>
  </si>
  <si>
    <t>Artrite juvenil com início sistêmico</t>
  </si>
  <si>
    <t>M083</t>
  </si>
  <si>
    <t>Poliartrite juvenil (soro-negativa)</t>
  </si>
  <si>
    <t>M084</t>
  </si>
  <si>
    <t>Artrite juvenil pauciarticular</t>
  </si>
  <si>
    <t>M088</t>
  </si>
  <si>
    <t>Outras artrites juvenis</t>
  </si>
  <si>
    <t>M089</t>
  </si>
  <si>
    <t>Artrite juvenil não especificada</t>
  </si>
  <si>
    <t>M090</t>
  </si>
  <si>
    <t>Artrite juvenil na psoríase</t>
  </si>
  <si>
    <t>M091</t>
  </si>
  <si>
    <t>Artrite juvenil na doença de Chron [enterite regional]</t>
  </si>
  <si>
    <t>M092</t>
  </si>
  <si>
    <t>Artrite juvenil na colite ulcerativa</t>
  </si>
  <si>
    <t>M098</t>
  </si>
  <si>
    <t>Artrite juvenil em outras doenças classificadas em outra parte</t>
  </si>
  <si>
    <t>M100</t>
  </si>
  <si>
    <t>Gota idiopática</t>
  </si>
  <si>
    <t>M101</t>
  </si>
  <si>
    <t>Gota induzida por chumbo</t>
  </si>
  <si>
    <t>M102</t>
  </si>
  <si>
    <t>Gota induzida por drogas</t>
  </si>
  <si>
    <t>M103</t>
  </si>
  <si>
    <t>Gota devida à disfunção renal</t>
  </si>
  <si>
    <t>M104</t>
  </si>
  <si>
    <t>Outra gota secundária</t>
  </si>
  <si>
    <t>M109</t>
  </si>
  <si>
    <t>Gota, não especificada</t>
  </si>
  <si>
    <t>M110</t>
  </si>
  <si>
    <t>Doença por deposição de hidroxiapatita</t>
  </si>
  <si>
    <t>M111</t>
  </si>
  <si>
    <t>Condrocalcinose familiar</t>
  </si>
  <si>
    <t>M112</t>
  </si>
  <si>
    <t>Outras condrocalcinoses</t>
  </si>
  <si>
    <t>M118</t>
  </si>
  <si>
    <t>Outras artropatias especificadas por deposição de cristais</t>
  </si>
  <si>
    <t>M119</t>
  </si>
  <si>
    <t>Artropatia por deposição de cristais, não especificada</t>
  </si>
  <si>
    <t>M120</t>
  </si>
  <si>
    <t>Artropatia pós-reumática crônica [Jaccoud]</t>
  </si>
  <si>
    <t>M121</t>
  </si>
  <si>
    <t>Doença de Kashin-Beck</t>
  </si>
  <si>
    <t>M122</t>
  </si>
  <si>
    <t>Sinovite vilonodular (pigmentada)</t>
  </si>
  <si>
    <t>M123</t>
  </si>
  <si>
    <t>Reumatismo palindrômico</t>
  </si>
  <si>
    <t>M124</t>
  </si>
  <si>
    <t>Hidrartrose intermitente</t>
  </si>
  <si>
    <t>M125</t>
  </si>
  <si>
    <t>Artropatia traumática</t>
  </si>
  <si>
    <t>M128</t>
  </si>
  <si>
    <t>Outras artropatias específicas não classificadas em outra parte</t>
  </si>
  <si>
    <t>M130</t>
  </si>
  <si>
    <t>Poliartrite não especificada</t>
  </si>
  <si>
    <t>M131</t>
  </si>
  <si>
    <t>Monoartrites não classificadas em outra parte</t>
  </si>
  <si>
    <t>M138</t>
  </si>
  <si>
    <t>Outras artrites especificadas</t>
  </si>
  <si>
    <t>M139</t>
  </si>
  <si>
    <t>Artrite não especificada</t>
  </si>
  <si>
    <t>M140</t>
  </si>
  <si>
    <t>Artropatia gotosa devida a defeitos enzimáticos e a outras doenças hereditárias</t>
  </si>
  <si>
    <t>M141</t>
  </si>
  <si>
    <t>Artropatia por depósito de cristais em outras doenças metabólicas classificadas em outra parte</t>
  </si>
  <si>
    <t>M142</t>
  </si>
  <si>
    <t>Artropatia diabética</t>
  </si>
  <si>
    <t>M143</t>
  </si>
  <si>
    <t>Dermatoartrite lipóide</t>
  </si>
  <si>
    <t>M144</t>
  </si>
  <si>
    <t>Artropatia na amiloidose</t>
  </si>
  <si>
    <t>M145</t>
  </si>
  <si>
    <t>Artropatias em outras doenças endócrinas, nutricionais e metabólicas</t>
  </si>
  <si>
    <t>M146</t>
  </si>
  <si>
    <t>Artropatia neuropática</t>
  </si>
  <si>
    <t>M148</t>
  </si>
  <si>
    <t>Artropatias em outras doenças especificadas classificadas em outra parte</t>
  </si>
  <si>
    <t>M150</t>
  </si>
  <si>
    <t>(Osteo)artrose primária generalizada</t>
  </si>
  <si>
    <t>M151</t>
  </si>
  <si>
    <t>Nódulos de Heberden (com artropatia)</t>
  </si>
  <si>
    <t>M152</t>
  </si>
  <si>
    <t>Nódulos de Bouchard (com artropatia)</t>
  </si>
  <si>
    <t>M153</t>
  </si>
  <si>
    <t>Artrose múltipla secundária</t>
  </si>
  <si>
    <t>M154</t>
  </si>
  <si>
    <t>(Osteo)artrose erosiva</t>
  </si>
  <si>
    <t>M158</t>
  </si>
  <si>
    <t>Outras poliartroses</t>
  </si>
  <si>
    <t>M159</t>
  </si>
  <si>
    <t>Poliartrose não especificada</t>
  </si>
  <si>
    <t>M160</t>
  </si>
  <si>
    <t>Coxartrose primária bilateral</t>
  </si>
  <si>
    <t>M161</t>
  </si>
  <si>
    <t>Outras coxartroses primárias</t>
  </si>
  <si>
    <t>M162</t>
  </si>
  <si>
    <t>Coxartrose bilateral resultante de displasia</t>
  </si>
  <si>
    <t>M163</t>
  </si>
  <si>
    <t>Outras coxartroses displásicas</t>
  </si>
  <si>
    <t>M164</t>
  </si>
  <si>
    <t>Coxartrose bilateral pós-traumática</t>
  </si>
  <si>
    <t>M165</t>
  </si>
  <si>
    <t>Outras coxartroses pós-traumáticas</t>
  </si>
  <si>
    <t>M166</t>
  </si>
  <si>
    <t>Outras coxartroses secundárias bilaterais</t>
  </si>
  <si>
    <t>M167</t>
  </si>
  <si>
    <t>Outras coxartroses secundárias</t>
  </si>
  <si>
    <t>M169</t>
  </si>
  <si>
    <t>Coxartrose não especificada</t>
  </si>
  <si>
    <t>M170</t>
  </si>
  <si>
    <t>Gonartrose primária bilateral</t>
  </si>
  <si>
    <t>M171</t>
  </si>
  <si>
    <t>Outras gonartroses primárias</t>
  </si>
  <si>
    <t>M172</t>
  </si>
  <si>
    <t>Gonartrose pós-traumática bilateral</t>
  </si>
  <si>
    <t>M173</t>
  </si>
  <si>
    <t>Outras gonartroses pós-traumática</t>
  </si>
  <si>
    <t>M174</t>
  </si>
  <si>
    <t>Outras gonartroses secundárias bilaterais</t>
  </si>
  <si>
    <t>M175</t>
  </si>
  <si>
    <t>Outras gonartroses secundárias</t>
  </si>
  <si>
    <t>M179</t>
  </si>
  <si>
    <t>Gonartrose não especificada</t>
  </si>
  <si>
    <t>M180</t>
  </si>
  <si>
    <t>Artrose primária bilateral das primeiras articulações carpometacarpianas</t>
  </si>
  <si>
    <t>M181</t>
  </si>
  <si>
    <t>Outras artroses primárias da primeira articulação carpometacarpiana</t>
  </si>
  <si>
    <t>M182</t>
  </si>
  <si>
    <t>Artrose pós-traumática bilateral da primeira articulação carpometacarpiana</t>
  </si>
  <si>
    <t>M183</t>
  </si>
  <si>
    <t>Outras artroses pós-traumáticas da primeira articulação carpometacarpiana</t>
  </si>
  <si>
    <t>M184</t>
  </si>
  <si>
    <t>Outras cartroses secundárias bilaterais das primeiras articulações carpometacarpianas</t>
  </si>
  <si>
    <t>M185</t>
  </si>
  <si>
    <t>Outras artroses secundárias da primeira articulação carpometacarpiana</t>
  </si>
  <si>
    <t>M189</t>
  </si>
  <si>
    <t>Artrose não especificada da primeira articulação carpometacarpiana</t>
  </si>
  <si>
    <t>M190</t>
  </si>
  <si>
    <t>Artrose primária de outras articulações</t>
  </si>
  <si>
    <t>M191</t>
  </si>
  <si>
    <t>Artrose pós-traumática de outras articulações</t>
  </si>
  <si>
    <t>M192</t>
  </si>
  <si>
    <t>Outras artroses secundárias</t>
  </si>
  <si>
    <t>M198</t>
  </si>
  <si>
    <t>Outras artroses especificadas</t>
  </si>
  <si>
    <t>M199</t>
  </si>
  <si>
    <t>Artrose não especificada</t>
  </si>
  <si>
    <t>M200</t>
  </si>
  <si>
    <t>Deformidade(s) do(s) dedo(s) das mãos</t>
  </si>
  <si>
    <t>M201</t>
  </si>
  <si>
    <t>Hallux valgo (adquirido)</t>
  </si>
  <si>
    <t>M202</t>
  </si>
  <si>
    <t>Hallux rigidus</t>
  </si>
  <si>
    <t>M203</t>
  </si>
  <si>
    <t>Outra deformidade do hallux (adquirida)</t>
  </si>
  <si>
    <t>M204</t>
  </si>
  <si>
    <t>Dedo(s) do pé em malho (adquirido)</t>
  </si>
  <si>
    <t>M205</t>
  </si>
  <si>
    <t>Outras deformidades (adquiridas) do(s) dedo(s) dos pés</t>
  </si>
  <si>
    <t>M206</t>
  </si>
  <si>
    <t>Deformidade adquirida não especificada de dedo(s) do pé</t>
  </si>
  <si>
    <t>M210</t>
  </si>
  <si>
    <t>Deformidade em valgo não classificada em outra parte</t>
  </si>
  <si>
    <t>M211</t>
  </si>
  <si>
    <t>Deformidade em varo não classificada em outra parte</t>
  </si>
  <si>
    <t>M212</t>
  </si>
  <si>
    <t>Deformidade em flexão</t>
  </si>
  <si>
    <t>M213</t>
  </si>
  <si>
    <t>Mão (pulso) ou pé pendente (adquirido)</t>
  </si>
  <si>
    <t>M214</t>
  </si>
  <si>
    <t>Pé chato [pé plano] (adquirido)</t>
  </si>
  <si>
    <t>M215</t>
  </si>
  <si>
    <t>Mão e pé em garra e mão e pé tortos adquiridos</t>
  </si>
  <si>
    <t>M216</t>
  </si>
  <si>
    <t>Outras deformidades adquiridas do tornozelo e do pé</t>
  </si>
  <si>
    <t>M217</t>
  </si>
  <si>
    <t>Desigualdade (adquirida) do comprimento dos membros</t>
  </si>
  <si>
    <t>M218</t>
  </si>
  <si>
    <t>Outras deformidades adquiridas especificadas dos membros</t>
  </si>
  <si>
    <t>M219</t>
  </si>
  <si>
    <t>Deformidade adquirida não especificada de membro</t>
  </si>
  <si>
    <t>M220</t>
  </si>
  <si>
    <t>Deslocamento recidivante da rótula</t>
  </si>
  <si>
    <t>M221</t>
  </si>
  <si>
    <t>Subluxação recidivante da rótula</t>
  </si>
  <si>
    <t>M222</t>
  </si>
  <si>
    <t>Transtornos femuropatelares</t>
  </si>
  <si>
    <t>M223</t>
  </si>
  <si>
    <t>Outros desarranjos da rótula</t>
  </si>
  <si>
    <t>M224</t>
  </si>
  <si>
    <t>Condromalácia da rótula</t>
  </si>
  <si>
    <t>M228</t>
  </si>
  <si>
    <t>Outros transtornos da rótula</t>
  </si>
  <si>
    <t>M229</t>
  </si>
  <si>
    <t>Transtorno da rótula, não especificado</t>
  </si>
  <si>
    <t>M230</t>
  </si>
  <si>
    <t>Menisco cístico</t>
  </si>
  <si>
    <t>M231</t>
  </si>
  <si>
    <t>Menisco discóide (congênito)</t>
  </si>
  <si>
    <t>M232</t>
  </si>
  <si>
    <t>Transtorno do menisco devido à ruptura ou lesão antiga</t>
  </si>
  <si>
    <t>M233</t>
  </si>
  <si>
    <t>Outros transtornos do menisco</t>
  </si>
  <si>
    <t>M234</t>
  </si>
  <si>
    <t>Corpo flutuante no joelho</t>
  </si>
  <si>
    <t>M235</t>
  </si>
  <si>
    <t>Instabilidade crônica do joelho</t>
  </si>
  <si>
    <t>M236</t>
  </si>
  <si>
    <t>Outras rupturas espontâneas de ligamento(s) do joelho</t>
  </si>
  <si>
    <t>M238</t>
  </si>
  <si>
    <t>Outros transtornos internos do joelho</t>
  </si>
  <si>
    <t>M239</t>
  </si>
  <si>
    <t>Transtorno interno não especificado do joelho</t>
  </si>
  <si>
    <t>M240</t>
  </si>
  <si>
    <t>Corpo flutuante em articulação</t>
  </si>
  <si>
    <t>M241</t>
  </si>
  <si>
    <t>Outros transtornos das cartilagens articulares</t>
  </si>
  <si>
    <t>M242</t>
  </si>
  <si>
    <t>Transtornos de ligamentos</t>
  </si>
  <si>
    <t>M243</t>
  </si>
  <si>
    <t>Deslocamento e subluxação patológicas de articulação, não classificada em outra parte</t>
  </si>
  <si>
    <t>M244</t>
  </si>
  <si>
    <t>Deslocamento e subluxação de articulação recidivantes</t>
  </si>
  <si>
    <t>M245</t>
  </si>
  <si>
    <t>Contratura articular</t>
  </si>
  <si>
    <t>M246</t>
  </si>
  <si>
    <t>Ancilose articular</t>
  </si>
  <si>
    <t>M247</t>
  </si>
  <si>
    <t>Protusão do acetábulo</t>
  </si>
  <si>
    <t>M248</t>
  </si>
  <si>
    <t>Outros transtornos articulares específicos, não classificados em outra parte</t>
  </si>
  <si>
    <t>M249</t>
  </si>
  <si>
    <t>Desarranjo articular não especificado</t>
  </si>
  <si>
    <t>M250</t>
  </si>
  <si>
    <t>Hemartrose</t>
  </si>
  <si>
    <t>M251</t>
  </si>
  <si>
    <t>Fístula articular</t>
  </si>
  <si>
    <t>M252</t>
  </si>
  <si>
    <t>Flail joint</t>
  </si>
  <si>
    <t>M253</t>
  </si>
  <si>
    <t>Outras instabilidades articulares</t>
  </si>
  <si>
    <t>M254</t>
  </si>
  <si>
    <t>Derrame articular</t>
  </si>
  <si>
    <t>M255</t>
  </si>
  <si>
    <t>Dor articular</t>
  </si>
  <si>
    <t>M256</t>
  </si>
  <si>
    <t>Rigidez articular não classificada em outra parte</t>
  </si>
  <si>
    <t>M257</t>
  </si>
  <si>
    <t>Osteofito</t>
  </si>
  <si>
    <t>M258</t>
  </si>
  <si>
    <t>Outros transtornos articulares especificados</t>
  </si>
  <si>
    <t>M259</t>
  </si>
  <si>
    <t>Transtorno articular não especificado</t>
  </si>
  <si>
    <t>M300</t>
  </si>
  <si>
    <t>Poliarterite nodosa</t>
  </si>
  <si>
    <t>M301</t>
  </si>
  <si>
    <t>Poliarterite com comprometimento pulmonar [Churg-Strauss]</t>
  </si>
  <si>
    <t>M302</t>
  </si>
  <si>
    <t>Poliarterite juvenil</t>
  </si>
  <si>
    <t>M303</t>
  </si>
  <si>
    <t>Síndrome de linfonodos mucocutâneos [Kawasaki]</t>
  </si>
  <si>
    <t>M308</t>
  </si>
  <si>
    <t>Outras afecções comuns na poliarterite nodosa</t>
  </si>
  <si>
    <t>M310</t>
  </si>
  <si>
    <t>Angeíte de hipersensibilidade</t>
  </si>
  <si>
    <t>M311</t>
  </si>
  <si>
    <t>Microangiopatia trombótica</t>
  </si>
  <si>
    <t>M312</t>
  </si>
  <si>
    <t>Granuloma da linha média letal</t>
  </si>
  <si>
    <t>M313</t>
  </si>
  <si>
    <t>Granulomatose de Wegener</t>
  </si>
  <si>
    <t>M314</t>
  </si>
  <si>
    <t>Síndrome do arco aórtico [Takayasu]</t>
  </si>
  <si>
    <t>M315</t>
  </si>
  <si>
    <t>Arterite de células gigantes com polimialgia reumática</t>
  </si>
  <si>
    <t>M316</t>
  </si>
  <si>
    <t>Outras arterites de células gigantes</t>
  </si>
  <si>
    <t>M317</t>
  </si>
  <si>
    <t>Poliangeíte microscópica</t>
  </si>
  <si>
    <t>M318</t>
  </si>
  <si>
    <t>Outras vasculopatias necrotizantes especificadas</t>
  </si>
  <si>
    <t>M319</t>
  </si>
  <si>
    <t>Vasculopatia necrotizante não especificada</t>
  </si>
  <si>
    <t>M320</t>
  </si>
  <si>
    <t>Lúpus eritematoso disseminado [sistêmico] induzido por drogas</t>
  </si>
  <si>
    <t>M321</t>
  </si>
  <si>
    <t>Lúpus eritematoso disseminado [sistêmico] com comprometimento de outros órgãos e sistemas</t>
  </si>
  <si>
    <t>M328</t>
  </si>
  <si>
    <t>Outras formas de lúpus eritematoso disseminado [sistêmico]</t>
  </si>
  <si>
    <t>M329</t>
  </si>
  <si>
    <t>Lúpus eritematoso disseminado [sistêmico] não especificado</t>
  </si>
  <si>
    <t>M330</t>
  </si>
  <si>
    <t>Dermatomiosite juvenil</t>
  </si>
  <si>
    <t>M331</t>
  </si>
  <si>
    <t>Outras dermatomiosites</t>
  </si>
  <si>
    <t>M332</t>
  </si>
  <si>
    <t>Polimiosite</t>
  </si>
  <si>
    <t>M339</t>
  </si>
  <si>
    <t>Dermatopolimiosite não especificada</t>
  </si>
  <si>
    <t>M340</t>
  </si>
  <si>
    <t>Esclerose sistêmica progressiva</t>
  </si>
  <si>
    <t>M341</t>
  </si>
  <si>
    <t>Síndrome CR(E)ST</t>
  </si>
  <si>
    <t>M342</t>
  </si>
  <si>
    <t>Esclerose sistêmica induzida por droga e substâncias químicas</t>
  </si>
  <si>
    <t>M348</t>
  </si>
  <si>
    <t>Outras formas de esclerose sistêmica</t>
  </si>
  <si>
    <t>M349</t>
  </si>
  <si>
    <t>Esclerose sistêmica não especificada</t>
  </si>
  <si>
    <t>M350</t>
  </si>
  <si>
    <t>Síndrome seca [Sjögren]</t>
  </si>
  <si>
    <t>M351</t>
  </si>
  <si>
    <t>Outras síndromes superpostas</t>
  </si>
  <si>
    <t>M352</t>
  </si>
  <si>
    <t>Doença de Behçet</t>
  </si>
  <si>
    <t>M353</t>
  </si>
  <si>
    <t>Polimialgia reumática</t>
  </si>
  <si>
    <t>M354</t>
  </si>
  <si>
    <t>Fasciíte (eosinofílica) difusa</t>
  </si>
  <si>
    <t>M355</t>
  </si>
  <si>
    <t>Fibroesclerose multifocal</t>
  </si>
  <si>
    <t>M356</t>
  </si>
  <si>
    <t>Paniculite recidivante [Weber-Christian]</t>
  </si>
  <si>
    <t>M357</t>
  </si>
  <si>
    <t>Síndrome de hipermobilidade</t>
  </si>
  <si>
    <t>M358</t>
  </si>
  <si>
    <t>Outro comprometimento sistêmico especificado do tecido conjuntivo</t>
  </si>
  <si>
    <t>M359</t>
  </si>
  <si>
    <t>Comprometimento sistêmico não especificado do tecido conjuntivo</t>
  </si>
  <si>
    <t>M360</t>
  </si>
  <si>
    <t>Dermato(poli)miosite em doenças neoplásicas</t>
  </si>
  <si>
    <t>M361</t>
  </si>
  <si>
    <t>Artropatia em doenças neoplásicas classificadas</t>
  </si>
  <si>
    <t>M362</t>
  </si>
  <si>
    <t>Artropatia hemofílica</t>
  </si>
  <si>
    <t>M363</t>
  </si>
  <si>
    <t>Artropatias em outras doenças hematológicas</t>
  </si>
  <si>
    <t>M364</t>
  </si>
  <si>
    <t>Artropatia associada a reações de hipersensibilidade classificadas em outra parte</t>
  </si>
  <si>
    <t>M368</t>
  </si>
  <si>
    <t>Doenças sistêmicas do tecido conjuntivo em outras doenças classificadas em outra parte</t>
  </si>
  <si>
    <t>M400</t>
  </si>
  <si>
    <t>Cifose postural</t>
  </si>
  <si>
    <t>M401</t>
  </si>
  <si>
    <t>Outras cifoses secundárias</t>
  </si>
  <si>
    <t>M402</t>
  </si>
  <si>
    <t>Outras cifoses e as não especificadas</t>
  </si>
  <si>
    <t>M403</t>
  </si>
  <si>
    <t>Síndrome da retificação da coluna vertebral</t>
  </si>
  <si>
    <t>M404</t>
  </si>
  <si>
    <t>Outras lordoses</t>
  </si>
  <si>
    <t>M405</t>
  </si>
  <si>
    <t>Lordose não especificada</t>
  </si>
  <si>
    <t>M410</t>
  </si>
  <si>
    <t>Escoliose idiopática infantil</t>
  </si>
  <si>
    <t>M411</t>
  </si>
  <si>
    <t>Escoliose idiopática juvenil</t>
  </si>
  <si>
    <t>M412</t>
  </si>
  <si>
    <t>Outras escolioses idiopáticas</t>
  </si>
  <si>
    <t>M413</t>
  </si>
  <si>
    <t>Escoliose toracogênica</t>
  </si>
  <si>
    <t>M414</t>
  </si>
  <si>
    <t>Escoliose neuromuscular</t>
  </si>
  <si>
    <t>M415</t>
  </si>
  <si>
    <t>Outras escolioses secundárias</t>
  </si>
  <si>
    <t>M418</t>
  </si>
  <si>
    <t>Outras formas de escoliose</t>
  </si>
  <si>
    <t>M419</t>
  </si>
  <si>
    <t>Escoliose não especificada</t>
  </si>
  <si>
    <t>M420</t>
  </si>
  <si>
    <t>Osteocondrose vertebral juvenil</t>
  </si>
  <si>
    <t>M421</t>
  </si>
  <si>
    <t>Osteocondrose vertebral do adulto</t>
  </si>
  <si>
    <t>M429</t>
  </si>
  <si>
    <t>Osteocondrose vertebral, não especificada</t>
  </si>
  <si>
    <t>M430</t>
  </si>
  <si>
    <t>Espondilólise</t>
  </si>
  <si>
    <t>M431</t>
  </si>
  <si>
    <t>Espondilolistese</t>
  </si>
  <si>
    <t>M432</t>
  </si>
  <si>
    <t>Outras fusões da coluna vertebral</t>
  </si>
  <si>
    <t>M433</t>
  </si>
  <si>
    <t>Subluxação atlanto-axial recidivante com mielopatia</t>
  </si>
  <si>
    <t>M434</t>
  </si>
  <si>
    <t>Outras subluxações atlanto-axiais recidivantes</t>
  </si>
  <si>
    <t>M435</t>
  </si>
  <si>
    <t>Outras subluxações vertebrais recidivantes</t>
  </si>
  <si>
    <t>M436</t>
  </si>
  <si>
    <t>Torcicolo</t>
  </si>
  <si>
    <t>M438</t>
  </si>
  <si>
    <t>Outras dorsopatias deformantes especificadas</t>
  </si>
  <si>
    <t>M439</t>
  </si>
  <si>
    <t>Dorsopatia deformante, não especificada</t>
  </si>
  <si>
    <t>M45X</t>
  </si>
  <si>
    <t>M460</t>
  </si>
  <si>
    <t>Entesopatia vertebral</t>
  </si>
  <si>
    <t>M461</t>
  </si>
  <si>
    <t>Sacroileíte não classificada em outra parte</t>
  </si>
  <si>
    <t>M462</t>
  </si>
  <si>
    <t>Osteomielite das vértebras</t>
  </si>
  <si>
    <t>M463</t>
  </si>
  <si>
    <t>Infecção (piogênica) do disco intervertebral</t>
  </si>
  <si>
    <t>M464</t>
  </si>
  <si>
    <t>Discite não especificada</t>
  </si>
  <si>
    <t>M465</t>
  </si>
  <si>
    <t>Outras espondilopatias infecciosas</t>
  </si>
  <si>
    <t>M468</t>
  </si>
  <si>
    <t>Outras espondilopatias inflamatórias especificadas</t>
  </si>
  <si>
    <t>M469</t>
  </si>
  <si>
    <t>Espondilopatia inflamatória não especificada</t>
  </si>
  <si>
    <t>M470</t>
  </si>
  <si>
    <t>Síndromes de compressão da artéria espinhal anterior ou vertebral anterior</t>
  </si>
  <si>
    <t>M471</t>
  </si>
  <si>
    <t>Outras espondiloses com mielopatia</t>
  </si>
  <si>
    <t>M472</t>
  </si>
  <si>
    <t>Outras espondiloses com radiculopatias</t>
  </si>
  <si>
    <t>M478</t>
  </si>
  <si>
    <t>Outras espondiloses</t>
  </si>
  <si>
    <t>M479</t>
  </si>
  <si>
    <t>Espondilose não especificada</t>
  </si>
  <si>
    <t>M480</t>
  </si>
  <si>
    <t>Estenose da coluna vertebral</t>
  </si>
  <si>
    <t>M481</t>
  </si>
  <si>
    <t>Hiperostose ancilosante [Forestier]</t>
  </si>
  <si>
    <t>M482</t>
  </si>
  <si>
    <t>Kissing spine</t>
  </si>
  <si>
    <t>M483</t>
  </si>
  <si>
    <t>Espondilopatia traumática</t>
  </si>
  <si>
    <t>M484</t>
  </si>
  <si>
    <t>Fratura de fadiga de vértebra</t>
  </si>
  <si>
    <t>M485</t>
  </si>
  <si>
    <t>Vértebra colapsada não classificada em outra parte</t>
  </si>
  <si>
    <t>M488</t>
  </si>
  <si>
    <t>Outras espondilopatias especificadas</t>
  </si>
  <si>
    <t>M489</t>
  </si>
  <si>
    <t>Espondilopatia não especificada</t>
  </si>
  <si>
    <t>M490</t>
  </si>
  <si>
    <t>Tuberculose da coluna vertebral</t>
  </si>
  <si>
    <t>M491</t>
  </si>
  <si>
    <t>Espondilite por Brucella</t>
  </si>
  <si>
    <t>M492</t>
  </si>
  <si>
    <t>Espondilite por enterobactérias</t>
  </si>
  <si>
    <t>M493</t>
  </si>
  <si>
    <t>Espondilopatia em outras doenças infeciosas e parasitárias classificadas em outra parte</t>
  </si>
  <si>
    <t>M494</t>
  </si>
  <si>
    <t>Espondilopatia neuropática</t>
  </si>
  <si>
    <t>M495</t>
  </si>
  <si>
    <t>Vértebra colapsada em doenças classificadas em outra parte</t>
  </si>
  <si>
    <t>M498</t>
  </si>
  <si>
    <t>Espondilopatia em outras doenças classificadas em outra parte</t>
  </si>
  <si>
    <t>M500</t>
  </si>
  <si>
    <t>Transtorno do disco cervical com mielopatia</t>
  </si>
  <si>
    <t>M501</t>
  </si>
  <si>
    <t>Transtorno do disco cervical com radiculopatia</t>
  </si>
  <si>
    <t>M502</t>
  </si>
  <si>
    <t>Outro deslocamento de disco cervical</t>
  </si>
  <si>
    <t>M503</t>
  </si>
  <si>
    <t>Outra degeneração de disco cervical</t>
  </si>
  <si>
    <t>M508</t>
  </si>
  <si>
    <t>Outros transtornos de discos cervicais</t>
  </si>
  <si>
    <t>M509</t>
  </si>
  <si>
    <t>Transtorno não especificado de disco cervical</t>
  </si>
  <si>
    <t>M510</t>
  </si>
  <si>
    <t>Transtornos de discos lombares e de outros discos intervertebrais com mielopatia</t>
  </si>
  <si>
    <t>M511</t>
  </si>
  <si>
    <t>Transtornos de discos lombares e de outros discos intervertebrais com radiculopatia</t>
  </si>
  <si>
    <t>M512</t>
  </si>
  <si>
    <t>Outros deslocamentos discais intervertebrais especificados</t>
  </si>
  <si>
    <t>M513</t>
  </si>
  <si>
    <t>Outra degeneração especificada de disco intervertebral</t>
  </si>
  <si>
    <t>M514</t>
  </si>
  <si>
    <t>Nódulos de Schmorl</t>
  </si>
  <si>
    <t>M518</t>
  </si>
  <si>
    <t>Outros transtornos especificados de discos intervertebrais</t>
  </si>
  <si>
    <t>M519</t>
  </si>
  <si>
    <t>Transtorno não especificado de disco intervertebral</t>
  </si>
  <si>
    <t>M530</t>
  </si>
  <si>
    <t>Síndrome cervicocraniana</t>
  </si>
  <si>
    <t>M531</t>
  </si>
  <si>
    <t>Síndrome cervicobraquial</t>
  </si>
  <si>
    <t>M532</t>
  </si>
  <si>
    <t>Instabilidades da coluna vertebral</t>
  </si>
  <si>
    <t>M533</t>
  </si>
  <si>
    <t>Transtornos sacroccígeos não classificados em outra parte</t>
  </si>
  <si>
    <t>M538</t>
  </si>
  <si>
    <t>Outras dorsopatias especificadas</t>
  </si>
  <si>
    <t>M539</t>
  </si>
  <si>
    <t>Dorsopatia não especificada</t>
  </si>
  <si>
    <t>M540</t>
  </si>
  <si>
    <t>Paniculite atingindo regiões do pescoço e do dorso</t>
  </si>
  <si>
    <t>M541</t>
  </si>
  <si>
    <t>Radiculopatia</t>
  </si>
  <si>
    <t>M542</t>
  </si>
  <si>
    <t>Cervicalgia</t>
  </si>
  <si>
    <t>M543</t>
  </si>
  <si>
    <t>Ciática</t>
  </si>
  <si>
    <t>M544</t>
  </si>
  <si>
    <t>Lumbago com ciática</t>
  </si>
  <si>
    <t>M545</t>
  </si>
  <si>
    <t>Dor lombar baixa</t>
  </si>
  <si>
    <t>M546</t>
  </si>
  <si>
    <t>Dor na coluna torácica</t>
  </si>
  <si>
    <t>M548</t>
  </si>
  <si>
    <t>Outra dorsalgia</t>
  </si>
  <si>
    <t>M549</t>
  </si>
  <si>
    <t>Dorsalgia não especificada</t>
  </si>
  <si>
    <t>M600</t>
  </si>
  <si>
    <t>Miosite infecciosa</t>
  </si>
  <si>
    <t>M601</t>
  </si>
  <si>
    <t>Miosite intersticial</t>
  </si>
  <si>
    <t>M602</t>
  </si>
  <si>
    <t>Granuloma de corpo estranho no tecido mole não classificado em outra parte</t>
  </si>
  <si>
    <t>M608</t>
  </si>
  <si>
    <t>Outras miosites</t>
  </si>
  <si>
    <t>M609</t>
  </si>
  <si>
    <t>Miosite não especificada</t>
  </si>
  <si>
    <t>M610</t>
  </si>
  <si>
    <t>Miosite ossificante traumática</t>
  </si>
  <si>
    <t>M611</t>
  </si>
  <si>
    <t>Miosite ossificante progressiva</t>
  </si>
  <si>
    <t>M612</t>
  </si>
  <si>
    <t>Calcificação e ossificação paralítica de músculo</t>
  </si>
  <si>
    <t>M613</t>
  </si>
  <si>
    <t>Calcificação e ossificação de músculo associadas com queimaduras</t>
  </si>
  <si>
    <t>M614</t>
  </si>
  <si>
    <t>Outra calcificação de músculo</t>
  </si>
  <si>
    <t>M615</t>
  </si>
  <si>
    <t>Outra ossificação de músculo</t>
  </si>
  <si>
    <t>M619</t>
  </si>
  <si>
    <t>Calcificação e ossificação de músculo não especificada</t>
  </si>
  <si>
    <t>M620</t>
  </si>
  <si>
    <t>Diástase de músculo</t>
  </si>
  <si>
    <t>M621</t>
  </si>
  <si>
    <t>Outras rupturas musculares (não-traumáticas)</t>
  </si>
  <si>
    <t>M622</t>
  </si>
  <si>
    <t>Infarto isquêmico do músculo</t>
  </si>
  <si>
    <t>M623</t>
  </si>
  <si>
    <t>Síndrome de imobilidade (paraplégica)</t>
  </si>
  <si>
    <t>M624</t>
  </si>
  <si>
    <t>Contratura de músculo</t>
  </si>
  <si>
    <t>M625</t>
  </si>
  <si>
    <t>Perda e atrofia muscular não classificadas em outra parte</t>
  </si>
  <si>
    <t>M626</t>
  </si>
  <si>
    <t>Distensão muscular</t>
  </si>
  <si>
    <t>M628</t>
  </si>
  <si>
    <t>Outros transtornos musculares especificados</t>
  </si>
  <si>
    <t>M629</t>
  </si>
  <si>
    <t>Transtorno muscular não especificado</t>
  </si>
  <si>
    <t>M630</t>
  </si>
  <si>
    <t>Miosite em doenças bacterianas classificadas em outra parte</t>
  </si>
  <si>
    <t>M631</t>
  </si>
  <si>
    <t>Miosite em doenças infecciosas causadas por protozoários e parasitas classificadas em outra parte</t>
  </si>
  <si>
    <t>M632</t>
  </si>
  <si>
    <t>Miosite em outras doenças infecciosas classificadas em outra parte</t>
  </si>
  <si>
    <t>M633</t>
  </si>
  <si>
    <t>Miosite na sarcoidose</t>
  </si>
  <si>
    <t>M638</t>
  </si>
  <si>
    <t>Outros transtornos musculares em doenças classificadas em outra parte</t>
  </si>
  <si>
    <t>M650</t>
  </si>
  <si>
    <t>Abscesso da bainha tendínea</t>
  </si>
  <si>
    <t>M651</t>
  </si>
  <si>
    <t>Outras (teno)sinovites infecciosas</t>
  </si>
  <si>
    <t>M652</t>
  </si>
  <si>
    <t>Tendinite calcificada</t>
  </si>
  <si>
    <t>M653</t>
  </si>
  <si>
    <t>Dedo em gatilho</t>
  </si>
  <si>
    <t>M654</t>
  </si>
  <si>
    <t>Tenossinovite estilóide radial [de Quervain]</t>
  </si>
  <si>
    <t>M658</t>
  </si>
  <si>
    <t>Outras sinovites e tenossinovites</t>
  </si>
  <si>
    <t>M659</t>
  </si>
  <si>
    <t>Sinovite e tenossinovite não especificadas</t>
  </si>
  <si>
    <t>M660</t>
  </si>
  <si>
    <t>Ruptura de cisto poplíteo</t>
  </si>
  <si>
    <t>M661</t>
  </si>
  <si>
    <t>Ruptura de sinóvia</t>
  </si>
  <si>
    <t>M662</t>
  </si>
  <si>
    <t>Ruptura espontânea de tendões extensores</t>
  </si>
  <si>
    <t>M663</t>
  </si>
  <si>
    <t>Ruptura espontânea de tendões flexores</t>
  </si>
  <si>
    <t>M664</t>
  </si>
  <si>
    <t>Ruptura espontânea de outros tendões</t>
  </si>
  <si>
    <t>M665</t>
  </si>
  <si>
    <t>Ruptura espontânea de tendões não especificados</t>
  </si>
  <si>
    <t>M670</t>
  </si>
  <si>
    <t>Tendão de Aquiles curto (adquirido)</t>
  </si>
  <si>
    <t>M671</t>
  </si>
  <si>
    <t>Outra contratura de tendão (bainha)</t>
  </si>
  <si>
    <t>M672</t>
  </si>
  <si>
    <t>Hipertrofia sinovial não classificada em outra parte</t>
  </si>
  <si>
    <t>M673</t>
  </si>
  <si>
    <t>Sinovite transitória</t>
  </si>
  <si>
    <t>M674</t>
  </si>
  <si>
    <t>Gânglios</t>
  </si>
  <si>
    <t>M678</t>
  </si>
  <si>
    <t>Outros transtornos especificados da sinóvia e do tendão</t>
  </si>
  <si>
    <t>M679</t>
  </si>
  <si>
    <t>Transtorno não especificado da sinóvia e do tendão</t>
  </si>
  <si>
    <t>M680</t>
  </si>
  <si>
    <t>Sinovite e tenossinovite em doenças bacterianas classificadas em outra parte</t>
  </si>
  <si>
    <t>M688</t>
  </si>
  <si>
    <t>Outros transtornos de sinóvias e de tendões em doenças classificadas em outra parte</t>
  </si>
  <si>
    <t>M700</t>
  </si>
  <si>
    <t>Sinovite crepitante crônica da mão e do punho</t>
  </si>
  <si>
    <t>M701</t>
  </si>
  <si>
    <t>Bursite da mão</t>
  </si>
  <si>
    <t>M702</t>
  </si>
  <si>
    <t>Bursite do olécrano</t>
  </si>
  <si>
    <t>M703</t>
  </si>
  <si>
    <t>Outras bursites do cotovelo</t>
  </si>
  <si>
    <t>M704</t>
  </si>
  <si>
    <t>Bursite pré-patelar</t>
  </si>
  <si>
    <t>M705</t>
  </si>
  <si>
    <t>Outras bursites do joelho</t>
  </si>
  <si>
    <t>M706</t>
  </si>
  <si>
    <t>Bursite trocantérica</t>
  </si>
  <si>
    <t>M707</t>
  </si>
  <si>
    <t>Outras bursites do quadril</t>
  </si>
  <si>
    <t>M708</t>
  </si>
  <si>
    <t>Outros transtornos dos tecidos moles relacionados com o uso, uso excessivo e pressão</t>
  </si>
  <si>
    <t>M709</t>
  </si>
  <si>
    <t>Transtorno não especificado dos tecidos moles relacionados com o uso, uso excessivo e pressão</t>
  </si>
  <si>
    <t>M710</t>
  </si>
  <si>
    <t>Abscesso de bolsa sinovial</t>
  </si>
  <si>
    <t>M711</t>
  </si>
  <si>
    <t>Outras bursites infecciosas</t>
  </si>
  <si>
    <t>M712</t>
  </si>
  <si>
    <t>Cisto sinovial do espaço poplíteo [Baker]</t>
  </si>
  <si>
    <t>M713</t>
  </si>
  <si>
    <t>Outros cistos de bolsa sinovial</t>
  </si>
  <si>
    <t>M714</t>
  </si>
  <si>
    <t>Depósito de cálcio em bolsa sinovial</t>
  </si>
  <si>
    <t>M715</t>
  </si>
  <si>
    <t>Outras bursites não classificadas em outra parte</t>
  </si>
  <si>
    <t>M718</t>
  </si>
  <si>
    <t>Outras bursopatias especificadas</t>
  </si>
  <si>
    <t>M719</t>
  </si>
  <si>
    <t>Bursopatia não especificada</t>
  </si>
  <si>
    <t>M720</t>
  </si>
  <si>
    <t>Fibromatose de fáscia palmar [Dupuytren]</t>
  </si>
  <si>
    <t>M721</t>
  </si>
  <si>
    <t>Coxins interfalângicos (nó dos dedos)</t>
  </si>
  <si>
    <t>M722</t>
  </si>
  <si>
    <t>Fibromatose da fáscia plantar</t>
  </si>
  <si>
    <t>M724</t>
  </si>
  <si>
    <t>Fibromatose pseudossarcomatosa</t>
  </si>
  <si>
    <t>M726</t>
  </si>
  <si>
    <t>Fasciíte necrosante</t>
  </si>
  <si>
    <t>M728</t>
  </si>
  <si>
    <t>Outros transtornos fibroblásticos</t>
  </si>
  <si>
    <t>M729</t>
  </si>
  <si>
    <t>Transtorno fibroblástico não especificado</t>
  </si>
  <si>
    <t>M730</t>
  </si>
  <si>
    <t>Bursite gonocócica</t>
  </si>
  <si>
    <t>M731</t>
  </si>
  <si>
    <t>Bursite sifilítica</t>
  </si>
  <si>
    <t>M738</t>
  </si>
  <si>
    <t>Outros transtornos dos tecidos moles em outras doenças classificadas em outra parte</t>
  </si>
  <si>
    <t>M750</t>
  </si>
  <si>
    <t>Capsulite adesiva do ombro</t>
  </si>
  <si>
    <t>M751</t>
  </si>
  <si>
    <t>Síndrome do manguito rotador</t>
  </si>
  <si>
    <t>M752</t>
  </si>
  <si>
    <t>Tendinite bicepital</t>
  </si>
  <si>
    <t>M753</t>
  </si>
  <si>
    <t>Tendinite calcificante do ombro</t>
  </si>
  <si>
    <t>M754</t>
  </si>
  <si>
    <t>Síndrome de colisão do ombro</t>
  </si>
  <si>
    <t>M755</t>
  </si>
  <si>
    <t>Bursite do ombro</t>
  </si>
  <si>
    <t>M758</t>
  </si>
  <si>
    <t>Outras lesões do ombro</t>
  </si>
  <si>
    <t>M759</t>
  </si>
  <si>
    <t>Lesão não especificada do ombro</t>
  </si>
  <si>
    <t>M760</t>
  </si>
  <si>
    <t>Tendinite glútea</t>
  </si>
  <si>
    <t>M761</t>
  </si>
  <si>
    <t>Tendinite do psoas</t>
  </si>
  <si>
    <t>M762</t>
  </si>
  <si>
    <t>Esporão da crista ilíaca</t>
  </si>
  <si>
    <t>M763</t>
  </si>
  <si>
    <t>Síndrome da faixa iliotibial</t>
  </si>
  <si>
    <t>M764</t>
  </si>
  <si>
    <t>Bursite tibial colateral [Pellegrini-Stieda]</t>
  </si>
  <si>
    <t>M765</t>
  </si>
  <si>
    <t>Tendinite patelar</t>
  </si>
  <si>
    <t>M766</t>
  </si>
  <si>
    <t>Tendinite aquileana</t>
  </si>
  <si>
    <t>M767</t>
  </si>
  <si>
    <t>Tendinite do perôneo</t>
  </si>
  <si>
    <t>M768</t>
  </si>
  <si>
    <t>Outras entesopatias do membro inferior, excluindo o pé</t>
  </si>
  <si>
    <t>M769</t>
  </si>
  <si>
    <t>Entesopatia do membro inferior não especificada</t>
  </si>
  <si>
    <t>M770</t>
  </si>
  <si>
    <t>Epicondilite medial</t>
  </si>
  <si>
    <t>M771</t>
  </si>
  <si>
    <t>Epicondilite lateral</t>
  </si>
  <si>
    <t>M772</t>
  </si>
  <si>
    <t>Periartrite do punho</t>
  </si>
  <si>
    <t>M773</t>
  </si>
  <si>
    <t>Esporão do calcâneo</t>
  </si>
  <si>
    <t>M774</t>
  </si>
  <si>
    <t>Metatarsalgia</t>
  </si>
  <si>
    <t>M775</t>
  </si>
  <si>
    <t>Outra entesopatia do pé</t>
  </si>
  <si>
    <t>M778</t>
  </si>
  <si>
    <t>Outras entesopatias não classificadas em outra parte</t>
  </si>
  <si>
    <t>M779</t>
  </si>
  <si>
    <t>Entesopatia não especificada</t>
  </si>
  <si>
    <t>M790</t>
  </si>
  <si>
    <t>Reumatismo não especificado</t>
  </si>
  <si>
    <t>M791</t>
  </si>
  <si>
    <t>Mialgia</t>
  </si>
  <si>
    <t>M792</t>
  </si>
  <si>
    <t>Nevralgia e neurite não especificadas</t>
  </si>
  <si>
    <t>M793</t>
  </si>
  <si>
    <t>Paniculite não especificada</t>
  </si>
  <si>
    <t>M794</t>
  </si>
  <si>
    <t>Hipertrofia do coxim gorduroso (infrapatelar)</t>
  </si>
  <si>
    <t>M795</t>
  </si>
  <si>
    <t>Corpo estranho residual no tecido mole</t>
  </si>
  <si>
    <t>M796</t>
  </si>
  <si>
    <t>Dor em membro</t>
  </si>
  <si>
    <t>M797</t>
  </si>
  <si>
    <t>Fibromialgia</t>
  </si>
  <si>
    <t>M798</t>
  </si>
  <si>
    <t>Outros transtornos especificados dos tecidos moles</t>
  </si>
  <si>
    <t>M799</t>
  </si>
  <si>
    <t>Transtorno dos tecidos moles não especificado</t>
  </si>
  <si>
    <t>M800</t>
  </si>
  <si>
    <t>Osteoporose pós-menopáusica com fratura patológica</t>
  </si>
  <si>
    <t>M801</t>
  </si>
  <si>
    <t>Osteoporose pós-ooforectomia com fratura patológica</t>
  </si>
  <si>
    <t>M802</t>
  </si>
  <si>
    <t>Osteoporose de desuso com fratura patológica</t>
  </si>
  <si>
    <t>M803</t>
  </si>
  <si>
    <t>Osteoporose por má-absorção pós-cirúrgica com fratura patológica</t>
  </si>
  <si>
    <t>M804</t>
  </si>
  <si>
    <t>Osteoporose induzida por drogas com fratura patológica</t>
  </si>
  <si>
    <t>M805</t>
  </si>
  <si>
    <t>Osteoporose idiopática com fratura patológica</t>
  </si>
  <si>
    <t>M808</t>
  </si>
  <si>
    <t>Outras osteoporoses com fratura patológica</t>
  </si>
  <si>
    <t>M809</t>
  </si>
  <si>
    <t>Osteoporose não especificada com fratura patológica</t>
  </si>
  <si>
    <t>M810</t>
  </si>
  <si>
    <t>Osteoporose pós-menopáusica</t>
  </si>
  <si>
    <t>M811</t>
  </si>
  <si>
    <t>Osteoporose pós-ooforectomia</t>
  </si>
  <si>
    <t>M812</t>
  </si>
  <si>
    <t>Osteoporose de desuso</t>
  </si>
  <si>
    <t>M813</t>
  </si>
  <si>
    <t>Osteoporose devida à má-absorção pós-cirúrgica</t>
  </si>
  <si>
    <t>M814</t>
  </si>
  <si>
    <t>Osteoporose induzida por drogas</t>
  </si>
  <si>
    <t>M815</t>
  </si>
  <si>
    <t>Osteoporose idiopática</t>
  </si>
  <si>
    <t>M816</t>
  </si>
  <si>
    <t>Osteoporose localizada [Lequesne]</t>
  </si>
  <si>
    <t>M818</t>
  </si>
  <si>
    <t>Outras osteoporoses</t>
  </si>
  <si>
    <t>M819</t>
  </si>
  <si>
    <t>Osteoporose não especificada</t>
  </si>
  <si>
    <t>M820</t>
  </si>
  <si>
    <t>Osteoporose na mielomatose múltipla</t>
  </si>
  <si>
    <t>M821</t>
  </si>
  <si>
    <t>Osteoporose em distúrbios endócrinos</t>
  </si>
  <si>
    <t>M828</t>
  </si>
  <si>
    <t>Osteoporose em outras doenças classificadas em outra parte</t>
  </si>
  <si>
    <t>M830</t>
  </si>
  <si>
    <t>Osteomalácia puerperal</t>
  </si>
  <si>
    <t>M831</t>
  </si>
  <si>
    <t>Osteomalácia senil</t>
  </si>
  <si>
    <t>M832</t>
  </si>
  <si>
    <t>Osteomalácia do adulto devida a má-absorção</t>
  </si>
  <si>
    <t>M833</t>
  </si>
  <si>
    <t>Osteomalácia do adulto devido à desnutrição</t>
  </si>
  <si>
    <t>M834</t>
  </si>
  <si>
    <t>Doença óssea pelo alumínio</t>
  </si>
  <si>
    <t>M835</t>
  </si>
  <si>
    <t>Outras osteomalácias do adulto induzidas por drogas</t>
  </si>
  <si>
    <t>M838</t>
  </si>
  <si>
    <t>Outra osteomalácia do adulto</t>
  </si>
  <si>
    <t>M839</t>
  </si>
  <si>
    <t>Osteomalácia não especificada do adulto</t>
  </si>
  <si>
    <t>M840</t>
  </si>
  <si>
    <t>Defeito de consolidação da fratura</t>
  </si>
  <si>
    <t>M841</t>
  </si>
  <si>
    <t>Ausência de consolidação da fratura [pseudo-artrose]</t>
  </si>
  <si>
    <t>M842</t>
  </si>
  <si>
    <t>Atraso de consolidação de fratura</t>
  </si>
  <si>
    <t>M843</t>
  </si>
  <si>
    <t>Fratura de fadiga ("stress") não classificada em outra parte</t>
  </si>
  <si>
    <t>M844</t>
  </si>
  <si>
    <t>Fratura patológica não classificada em outra parte</t>
  </si>
  <si>
    <t>M848</t>
  </si>
  <si>
    <t>Outros transtornos da continuidade do osso</t>
  </si>
  <si>
    <t>M849</t>
  </si>
  <si>
    <t>Transtorno não especificado da continuidade do osso</t>
  </si>
  <si>
    <t>M850</t>
  </si>
  <si>
    <t>Displasia fibrosa (monostótica)</t>
  </si>
  <si>
    <t>M851</t>
  </si>
  <si>
    <t>Fluorose esquelética</t>
  </si>
  <si>
    <t>M852</t>
  </si>
  <si>
    <t>Hiperostose do crânio</t>
  </si>
  <si>
    <t>M853</t>
  </si>
  <si>
    <t>Osteíte condensante</t>
  </si>
  <si>
    <t>M854</t>
  </si>
  <si>
    <t>Cisto ósseo solitário</t>
  </si>
  <si>
    <t>M855</t>
  </si>
  <si>
    <t>Cisto ósseo aneurismático</t>
  </si>
  <si>
    <t>M856</t>
  </si>
  <si>
    <t>Outro cisto ósseo</t>
  </si>
  <si>
    <t>M858</t>
  </si>
  <si>
    <t>Outros transtornos especificados da densidade e da estrutura ósseas</t>
  </si>
  <si>
    <t>M859</t>
  </si>
  <si>
    <t>Transtorno não especificado da densidade e da estrutura ósseas</t>
  </si>
  <si>
    <t>M860</t>
  </si>
  <si>
    <t>Osteomielite aguda hematogênica</t>
  </si>
  <si>
    <t>M861</t>
  </si>
  <si>
    <t>Outra osteomielite aguda</t>
  </si>
  <si>
    <t>M862</t>
  </si>
  <si>
    <t>Osteomielite subaguda</t>
  </si>
  <si>
    <t>M863</t>
  </si>
  <si>
    <t>Osteomielite crônica multifocal</t>
  </si>
  <si>
    <t>M864</t>
  </si>
  <si>
    <t>Osteomielite crônica com seio drenante</t>
  </si>
  <si>
    <t>M865</t>
  </si>
  <si>
    <t>Outra osteomielite crônica hematogênica</t>
  </si>
  <si>
    <t>M866</t>
  </si>
  <si>
    <t>Outra osteomielite crônica</t>
  </si>
  <si>
    <t>M868</t>
  </si>
  <si>
    <t>Outra osteomielite</t>
  </si>
  <si>
    <t>M869</t>
  </si>
  <si>
    <t>Osteomielite não especificada</t>
  </si>
  <si>
    <t>M870</t>
  </si>
  <si>
    <t>Necrose asséptica idiopática do osso</t>
  </si>
  <si>
    <t>M871</t>
  </si>
  <si>
    <t>Osteonecrose devida a drogas</t>
  </si>
  <si>
    <t>M872</t>
  </si>
  <si>
    <t>Osteonecrose devida a traumatismo anterior</t>
  </si>
  <si>
    <t>M873</t>
  </si>
  <si>
    <t>Outras osteonecroses secundárias</t>
  </si>
  <si>
    <t>M878</t>
  </si>
  <si>
    <t>Outras osteonecroses</t>
  </si>
  <si>
    <t>M879</t>
  </si>
  <si>
    <t>Osteonecrose não especificada</t>
  </si>
  <si>
    <t>M880</t>
  </si>
  <si>
    <t>Doença de Paget do crânio</t>
  </si>
  <si>
    <t>M888</t>
  </si>
  <si>
    <t>Doença de Paget de outros ossos</t>
  </si>
  <si>
    <t>M889</t>
  </si>
  <si>
    <t>Doença de Paget de osso não especificado</t>
  </si>
  <si>
    <t>M890</t>
  </si>
  <si>
    <t>Algoneurodistrofia</t>
  </si>
  <si>
    <t>M891</t>
  </si>
  <si>
    <t>Parada de crescimento epifisário</t>
  </si>
  <si>
    <t>M892</t>
  </si>
  <si>
    <t>Outros transtornos do desenvolvimento e do crescimento ósseo</t>
  </si>
  <si>
    <t>M893</t>
  </si>
  <si>
    <t>Hipertrofia óssea</t>
  </si>
  <si>
    <t>M894</t>
  </si>
  <si>
    <t>Outras osteoartropatias hipertróficas</t>
  </si>
  <si>
    <t>M895</t>
  </si>
  <si>
    <t>Osteolise</t>
  </si>
  <si>
    <t>M896</t>
  </si>
  <si>
    <t>Osteopatia pós-poliomielite</t>
  </si>
  <si>
    <t>M898</t>
  </si>
  <si>
    <t>Outros transtornos especificados do osso</t>
  </si>
  <si>
    <t>M899</t>
  </si>
  <si>
    <t>Transtorno não especificado do osso</t>
  </si>
  <si>
    <t>M900</t>
  </si>
  <si>
    <t>Tuberculose óssea</t>
  </si>
  <si>
    <t>M901</t>
  </si>
  <si>
    <t>Periostite em outras doenças infecciosas classificadas em outra parte</t>
  </si>
  <si>
    <t>M902</t>
  </si>
  <si>
    <t>Osteopatia em outras doenças infecciosas classificadas em outra parte</t>
  </si>
  <si>
    <t>M903</t>
  </si>
  <si>
    <t>Osteonecrose em "mal dos caixões"</t>
  </si>
  <si>
    <t>M904</t>
  </si>
  <si>
    <t>Osteonecrose devida à hemoglobinopatia</t>
  </si>
  <si>
    <t>M905</t>
  </si>
  <si>
    <t>Osteonecrose em outras doenças classificadas em outra parte</t>
  </si>
  <si>
    <t>M906</t>
  </si>
  <si>
    <t>Osteíte deformante em doenças neoplásicas</t>
  </si>
  <si>
    <t>M907</t>
  </si>
  <si>
    <t>Fratura óssea em doenças neoplásicas</t>
  </si>
  <si>
    <t>M908</t>
  </si>
  <si>
    <t>Osteopatia em outras doenças classificadas em outra parte</t>
  </si>
  <si>
    <t>M910</t>
  </si>
  <si>
    <t>Osteocondrose juvenil da pelve</t>
  </si>
  <si>
    <t>M911</t>
  </si>
  <si>
    <t>Osteocondrose juvenil da cabeça do fêmur [Legg-Calvé-Perthes]</t>
  </si>
  <si>
    <t>M912</t>
  </si>
  <si>
    <t>Coxa plana</t>
  </si>
  <si>
    <t>M913</t>
  </si>
  <si>
    <t>Pseudocoxalgia</t>
  </si>
  <si>
    <t>M918</t>
  </si>
  <si>
    <t>Outras osteocondroses juvenis do quadril e da pelve</t>
  </si>
  <si>
    <t>M919</t>
  </si>
  <si>
    <t>Osteocondrose juvenil não especificada do quadril e da pelve</t>
  </si>
  <si>
    <t>M920</t>
  </si>
  <si>
    <t>Osteocondrose juvenil do úmero</t>
  </si>
  <si>
    <t>M921</t>
  </si>
  <si>
    <t>Osteocondrose juvenil do rádio e do cúbito [ulna]</t>
  </si>
  <si>
    <t>M922</t>
  </si>
  <si>
    <t>Osteocondrose juvenil da mão</t>
  </si>
  <si>
    <t>M923</t>
  </si>
  <si>
    <t>Outras osteocondroses juvenis do membro superior</t>
  </si>
  <si>
    <t>M924</t>
  </si>
  <si>
    <t>Osteocondrose juvenil da rótula [patela]</t>
  </si>
  <si>
    <t>M925</t>
  </si>
  <si>
    <t>Osteocondrose juvenil da tíbia e perônio [fíbula]</t>
  </si>
  <si>
    <t>M926</t>
  </si>
  <si>
    <t>Osteocondrose juvenil do tarso</t>
  </si>
  <si>
    <t>M927</t>
  </si>
  <si>
    <t>Osteocondrose juvenil do metatarso</t>
  </si>
  <si>
    <t>M928</t>
  </si>
  <si>
    <t>Outras osteocondroses juvenis especificadas</t>
  </si>
  <si>
    <t>M929</t>
  </si>
  <si>
    <t>Osteocondrose juvenil, não especificada</t>
  </si>
  <si>
    <t>M930</t>
  </si>
  <si>
    <t>Luxação (não-traumática) da epífise superior do fêmur</t>
  </si>
  <si>
    <t>M931</t>
  </si>
  <si>
    <t>Doença de Kienböck do adulto</t>
  </si>
  <si>
    <t>M932</t>
  </si>
  <si>
    <t>Osteocondrite dissecante</t>
  </si>
  <si>
    <t>M938</t>
  </si>
  <si>
    <t>Outras osteocondropatias, especificadas</t>
  </si>
  <si>
    <t>M939</t>
  </si>
  <si>
    <t>Osteocondropatias, não especificada</t>
  </si>
  <si>
    <t>M940</t>
  </si>
  <si>
    <t>Síndrome da junção condrocostal [Tietze]</t>
  </si>
  <si>
    <t>M941</t>
  </si>
  <si>
    <t>Policondrite recidivante</t>
  </si>
  <si>
    <t>M942</t>
  </si>
  <si>
    <t>Condromalácia</t>
  </si>
  <si>
    <t>M943</t>
  </si>
  <si>
    <t>Condrolise</t>
  </si>
  <si>
    <t>M948</t>
  </si>
  <si>
    <t>Outros transtornos especificados da cartilagem</t>
  </si>
  <si>
    <t>M949</t>
  </si>
  <si>
    <t>Transtornos não especificados da cartilagem</t>
  </si>
  <si>
    <t>M950</t>
  </si>
  <si>
    <t>Deformidade adquirida do nariz</t>
  </si>
  <si>
    <t>M951</t>
  </si>
  <si>
    <t>Orelha em couve-flor</t>
  </si>
  <si>
    <t>M952</t>
  </si>
  <si>
    <t>Outras deformidades adquiridas da cabeça</t>
  </si>
  <si>
    <t>M953</t>
  </si>
  <si>
    <t>Deformidade adquirida do pescoço</t>
  </si>
  <si>
    <t>M954</t>
  </si>
  <si>
    <t>Deformidade adquirida do tórax e das costelas</t>
  </si>
  <si>
    <t>M955</t>
  </si>
  <si>
    <t>Deformidade adquirida da pelve</t>
  </si>
  <si>
    <t>M958</t>
  </si>
  <si>
    <t>Outras deformidades adquiridas especificadas do sistema osteomuscular</t>
  </si>
  <si>
    <t>M959</t>
  </si>
  <si>
    <t>Deformidade adquirida do sistema osteomuscular não especificada</t>
  </si>
  <si>
    <t>M960</t>
  </si>
  <si>
    <t>Pseudo-artrose após fusão ou artrodese</t>
  </si>
  <si>
    <t>M961</t>
  </si>
  <si>
    <t>Síndrome pós-laminectomia não classificada em outra parte</t>
  </si>
  <si>
    <t>M962</t>
  </si>
  <si>
    <t>Cifose pós-radiação</t>
  </si>
  <si>
    <t>M963</t>
  </si>
  <si>
    <t>Cifose pós-laminectomia</t>
  </si>
  <si>
    <t>M964</t>
  </si>
  <si>
    <t>Lordose pós-cirúrgica</t>
  </si>
  <si>
    <t>M965</t>
  </si>
  <si>
    <t>Escoliose pós-radiação</t>
  </si>
  <si>
    <t>M966</t>
  </si>
  <si>
    <t>Fratura de osso subsequente a implante ortopédico, prótese articular ou placa óssea</t>
  </si>
  <si>
    <t>M968</t>
  </si>
  <si>
    <t>Outros transtornos osteomusculares pós-procedimentos</t>
  </si>
  <si>
    <t>M969</t>
  </si>
  <si>
    <t>Transtorno osteomuscular não especificado pós-procedimento</t>
  </si>
  <si>
    <t>M990</t>
  </si>
  <si>
    <t>Disfunção segmentar e somática</t>
  </si>
  <si>
    <t>M991</t>
  </si>
  <si>
    <t>Complexo de subluxação (vertebral)</t>
  </si>
  <si>
    <t>M992</t>
  </si>
  <si>
    <t>Estenose de subluxação do canal medular</t>
  </si>
  <si>
    <t>M993</t>
  </si>
  <si>
    <t>Estenose óssea do canal medular</t>
  </si>
  <si>
    <t>M994</t>
  </si>
  <si>
    <t>Estenose de tecido conjuntivo do canal medular</t>
  </si>
  <si>
    <t>M995</t>
  </si>
  <si>
    <t>Estenose de disco intervertebral do canal medular</t>
  </si>
  <si>
    <t>M996</t>
  </si>
  <si>
    <t>Estenose óssea e subluxação dos forames intervertebrais</t>
  </si>
  <si>
    <t>M997</t>
  </si>
  <si>
    <t>Estenose de tecido conjuntivo e do disco dos forames intervertebrais</t>
  </si>
  <si>
    <t>M998</t>
  </si>
  <si>
    <t>Outras lesões biomecânicas</t>
  </si>
  <si>
    <t>M999</t>
  </si>
  <si>
    <t>Lesão biomecânica não especificada</t>
  </si>
  <si>
    <t>N000</t>
  </si>
  <si>
    <t>Síndrome nefrítica aguda - anormalidade glomerular minor</t>
  </si>
  <si>
    <t>N001</t>
  </si>
  <si>
    <t>Síndrome nefrítica aguda - lesões glomerulares focais e segmentares</t>
  </si>
  <si>
    <t>N002</t>
  </si>
  <si>
    <t>Síndrome nefrítica aguda - glomerulonefrite membranosa difusa</t>
  </si>
  <si>
    <t>N003</t>
  </si>
  <si>
    <t>Síndrome nefrítica aguda - glomerulonefrite proliferativa mesangial difusa</t>
  </si>
  <si>
    <t>N004</t>
  </si>
  <si>
    <t>Síndrome nefrítica aguda - glomerulonefrite proliferativa endocapilar difusa</t>
  </si>
  <si>
    <t>N005</t>
  </si>
  <si>
    <t>Síndrome nefrítica aguda - glomerulonefrite mesangiocapilar difusa</t>
  </si>
  <si>
    <t>N006</t>
  </si>
  <si>
    <t>Síndrome nefrítica aguda - doença de depósito denso</t>
  </si>
  <si>
    <t>N007</t>
  </si>
  <si>
    <t>Síndrome nefrítica aguda - glomerulonefrite difusa em crescente</t>
  </si>
  <si>
    <t>N008</t>
  </si>
  <si>
    <t>Síndrome nefrítica aguda - outras</t>
  </si>
  <si>
    <t>N009</t>
  </si>
  <si>
    <t>Síndrome nefrítica aguda - não especificada</t>
  </si>
  <si>
    <t>N010</t>
  </si>
  <si>
    <t>Síndrome nefrítica rapidamente progressiva - anormalidade glomerular minor</t>
  </si>
  <si>
    <t>N011</t>
  </si>
  <si>
    <t>Síndrome nefrítica rapidamente progressiva - lesões glomerulares focais e segmentares</t>
  </si>
  <si>
    <t>N012</t>
  </si>
  <si>
    <t>Síndrome nefrítica rapidamente progressiva - glomerulonefrite membranosa difusa</t>
  </si>
  <si>
    <t>N013</t>
  </si>
  <si>
    <t>Síndrome nefrítica rapidamente progressiva - glomerulonefrite proliferativa mesangial difusa</t>
  </si>
  <si>
    <t>N014</t>
  </si>
  <si>
    <t>Síndrome nefrítica rapidamente progressiva - glomerulonefrite proliferativa endocapilar difusa</t>
  </si>
  <si>
    <t>N015</t>
  </si>
  <si>
    <t>Síndrome nefrítica rapidamente progressiva - glomerulonefrite mesangiocapilar difusa</t>
  </si>
  <si>
    <t>N016</t>
  </si>
  <si>
    <t>Síndrome nefrítica rapidamente progressiva - doença de depósito denso</t>
  </si>
  <si>
    <t>N017</t>
  </si>
  <si>
    <t>Síndrome nefrítica rapidamente progressiva - glomerulonefrite difusa em crescente</t>
  </si>
  <si>
    <t>N018</t>
  </si>
  <si>
    <t>Síndrome nefrítica rapidamente progressiva - outras</t>
  </si>
  <si>
    <t>N019</t>
  </si>
  <si>
    <t>Síndrome nefrítica rapidamente progressiva - não especificada</t>
  </si>
  <si>
    <t>N020</t>
  </si>
  <si>
    <t>Hematúria recidivante e persistente - anormalidade glomerular minor</t>
  </si>
  <si>
    <t>N021</t>
  </si>
  <si>
    <t>Hematúria recidivante e persistente - lesões glomerulares focais e segmentares</t>
  </si>
  <si>
    <t>N022</t>
  </si>
  <si>
    <t>Hematúria recidivante e persistente - glomerulonefrite membranosa difusa</t>
  </si>
  <si>
    <t>N023</t>
  </si>
  <si>
    <t>Hematúria recidivante e persistente - glomerulonefrite proliferativa mesangial difusa</t>
  </si>
  <si>
    <t>N024</t>
  </si>
  <si>
    <t>Hematúria recidivante e persistente - glomerulonefrite proliferativa endocapilar difusa</t>
  </si>
  <si>
    <t>N025</t>
  </si>
  <si>
    <t>Hematúria recidivante e persistente - glomerulonefrite mesangiocapilar difusa</t>
  </si>
  <si>
    <t>N026</t>
  </si>
  <si>
    <t>Hematúria recidivante e persistente - doença de depósito denso</t>
  </si>
  <si>
    <t>N027</t>
  </si>
  <si>
    <t>Hematúria recidivante e persistente - glomerulonefrite difusa em crescente</t>
  </si>
  <si>
    <t>N028</t>
  </si>
  <si>
    <t>Hematúria recidivante e persistente - outras</t>
  </si>
  <si>
    <t>N029</t>
  </si>
  <si>
    <t>Hematúria recidivante e persistente - não especificada</t>
  </si>
  <si>
    <t>N030</t>
  </si>
  <si>
    <t>Síndrome nefrítica crônica - anormalidade glomerular minor</t>
  </si>
  <si>
    <t>N031</t>
  </si>
  <si>
    <t>Síndrome nefrítica crônica - lesões glomerulares focais e segmentares</t>
  </si>
  <si>
    <t>N032</t>
  </si>
  <si>
    <t>Síndrome nefrítica crônica - glomerulonefrite membranosa difusa</t>
  </si>
  <si>
    <t>N033</t>
  </si>
  <si>
    <t>Síndrome nefrítica crônica - glomerulonefrite proliferativa mesangial difusa</t>
  </si>
  <si>
    <t>N034</t>
  </si>
  <si>
    <t>Síndrome nefrítica crônica - glomerulonefrite proliferativa endocapilar difusa</t>
  </si>
  <si>
    <t>N035</t>
  </si>
  <si>
    <t>Síndrome nefrítica crônica - glomerulonefrite mesangiocapilar difusa</t>
  </si>
  <si>
    <t>N036</t>
  </si>
  <si>
    <t>Síndrome nefrítica crônica - doença de depósito denso</t>
  </si>
  <si>
    <t>N037</t>
  </si>
  <si>
    <t>Síndrome nefrítica crônica - glomerulonefrite difusa em crescente</t>
  </si>
  <si>
    <t>N038</t>
  </si>
  <si>
    <t>Síndrome nefrítica crônica - outras</t>
  </si>
  <si>
    <t>N039</t>
  </si>
  <si>
    <t>Síndrome nefrítica crônica - não especificada</t>
  </si>
  <si>
    <t>N040</t>
  </si>
  <si>
    <t>Síndrome nefrótica - anormalidade glomerular minor</t>
  </si>
  <si>
    <t>N041</t>
  </si>
  <si>
    <t>Síndrome nefrótica - lesões glomerulares focais e segmentares</t>
  </si>
  <si>
    <t>N042</t>
  </si>
  <si>
    <t>Síndrome nefrótica - glomerulonefrite membranosa difusa</t>
  </si>
  <si>
    <t>N043</t>
  </si>
  <si>
    <t>Síndrome nefrótica - glomerulonefrite proliferativa mesangial difusa</t>
  </si>
  <si>
    <t>N044</t>
  </si>
  <si>
    <t>Síndrome nefrótica - glomerulonefrite proliferativa endocapilar difusa</t>
  </si>
  <si>
    <t>N045</t>
  </si>
  <si>
    <t>Síndrome nefrótica - glomerulonefrite mesangiocapilar difusa</t>
  </si>
  <si>
    <t>N046</t>
  </si>
  <si>
    <t>Síndrome nefrótica - doença de depósito denso</t>
  </si>
  <si>
    <t>N047</t>
  </si>
  <si>
    <t>Síndrome nefrótica - glomerulonefrite difusa em crescente</t>
  </si>
  <si>
    <t>N048</t>
  </si>
  <si>
    <t>Síndrome nefrótica - outras</t>
  </si>
  <si>
    <t>N049</t>
  </si>
  <si>
    <t>Síndrome nefrótica - não especificada</t>
  </si>
  <si>
    <t>N050</t>
  </si>
  <si>
    <t>Síndrome nefrítica não especificada - anormalidade glomerular minor</t>
  </si>
  <si>
    <t>N051</t>
  </si>
  <si>
    <t>Síndrome nefrítica não especificada - lesões glomerulares focais e segmentares</t>
  </si>
  <si>
    <t>N052</t>
  </si>
  <si>
    <t>Síndrome nefrítica não especificada - glomerulonefrite membranosa difusa</t>
  </si>
  <si>
    <t>N053</t>
  </si>
  <si>
    <t>Síndrome nefrítica não especificada - glomerulonefrite proliferativa mesangial difusa</t>
  </si>
  <si>
    <t>N054</t>
  </si>
  <si>
    <t>Síndrome nefrítica não especificada - glomerulonefrite proliferativa endocapilar difusa</t>
  </si>
  <si>
    <t>N055</t>
  </si>
  <si>
    <t>Síndrome nefrítica não especificada - glomerulonefrite mesangiocapilar difusa</t>
  </si>
  <si>
    <t>N056</t>
  </si>
  <si>
    <t>Síndrome nefrítica não especificada - doença de depósito denso</t>
  </si>
  <si>
    <t>N057</t>
  </si>
  <si>
    <t>Síndrome nefrítica não especificada - glomerulonefrite difusa em crescente</t>
  </si>
  <si>
    <t>N058</t>
  </si>
  <si>
    <t>Síndrome nefrítica não especificada - outras</t>
  </si>
  <si>
    <t>N059</t>
  </si>
  <si>
    <t>Síndrome nefrítica não especificada - não especificada</t>
  </si>
  <si>
    <t>N060</t>
  </si>
  <si>
    <t>Proteinúria isolada com lesão morfológica especificada - anormalidade glomerular minor</t>
  </si>
  <si>
    <t>N061</t>
  </si>
  <si>
    <t>Proteinúria isolada com lesão morfológica especificada - lesões glomerulares focais e segmentares</t>
  </si>
  <si>
    <t>N062</t>
  </si>
  <si>
    <t>Proteinúria isolada com lesão morfológica especificada - glomerulonefrite membranosa difusa</t>
  </si>
  <si>
    <t>N063</t>
  </si>
  <si>
    <t>Proteinúria isolada com lesão morfológica especificada - glomerulonefrite proliferativa mesangial difusa</t>
  </si>
  <si>
    <t>N064</t>
  </si>
  <si>
    <t>Proteinúria isolada com lesão morfológica especificada - glomerulonefrite proliferativa endocapilar difusa</t>
  </si>
  <si>
    <t>N065</t>
  </si>
  <si>
    <t>Proteinúria isolada com lesão morfológica especificada - glomerulonefrite mesangiocapilar difusa</t>
  </si>
  <si>
    <t>N066</t>
  </si>
  <si>
    <t>Proteinúria isolada com lesão morfológica especificada - doença de depósito denso</t>
  </si>
  <si>
    <t>N067</t>
  </si>
  <si>
    <t>Proteinúria isolada com lesão morfológica especificada - glomerulonefrite difusa em crescente</t>
  </si>
  <si>
    <t>N068</t>
  </si>
  <si>
    <t>Proteinúria isolada com lesão morfológica especificada - outras</t>
  </si>
  <si>
    <t>N069</t>
  </si>
  <si>
    <t>Proteinúria isolada com lesão morfológica especificada - não especificada</t>
  </si>
  <si>
    <t>N070</t>
  </si>
  <si>
    <t>Nefropatia hereditária não classificada em outra parte - anormalidade glomerular minor</t>
  </si>
  <si>
    <t>N071</t>
  </si>
  <si>
    <t>Nefropatia hereditária não classificada em outra parte - lesões glomerulares focais e segmentares</t>
  </si>
  <si>
    <t>N072</t>
  </si>
  <si>
    <t>Nefropatia hereditária não classificada em outra parte - glomerulonefrite membranosa difusa</t>
  </si>
  <si>
    <t>N073</t>
  </si>
  <si>
    <t>Nefropatia hereditária não classificada em outra parte - glomerulonefrite proliferativa mesangial difusa</t>
  </si>
  <si>
    <t>N074</t>
  </si>
  <si>
    <t>Nefropatia hereditária não classificada em outra parte - glomerulonefrite proliferativa endocapilar difusa</t>
  </si>
  <si>
    <t>N075</t>
  </si>
  <si>
    <t>Nefropatia hereditária não classificada em outra parte - glomerulonefrite mesangiocapilar difusa</t>
  </si>
  <si>
    <t>N076</t>
  </si>
  <si>
    <t>Nefropatia hereditária não classificada em outra parte - doença de depósito denso</t>
  </si>
  <si>
    <t>N077</t>
  </si>
  <si>
    <t>Nefropatia hereditária não classificada em outra parte - glomerulonefrite difusa em crescente</t>
  </si>
  <si>
    <t>N078</t>
  </si>
  <si>
    <t>Nefropatia hereditária não classificada em outra parte - outras</t>
  </si>
  <si>
    <t>N079</t>
  </si>
  <si>
    <t>Nefropatia hereditária não classificada em outra parte - não especificada</t>
  </si>
  <si>
    <t>N080</t>
  </si>
  <si>
    <t>Transtornos glomerulares em doenças infecciosas e parasitárias classificadas em outra parte</t>
  </si>
  <si>
    <t>N081</t>
  </si>
  <si>
    <t>Transtornos glomerulares em doenças neoplásicas</t>
  </si>
  <si>
    <t>N082</t>
  </si>
  <si>
    <t>Transtornos glomerulares em doenças do sangue e transtornos imunitários</t>
  </si>
  <si>
    <t>N083</t>
  </si>
  <si>
    <t>Transtornos glomerulares no diabetes mellitus</t>
  </si>
  <si>
    <t>N084</t>
  </si>
  <si>
    <t>Transtornos glomerulares em doenças endócrinas, nutricionais e metabólicas</t>
  </si>
  <si>
    <t>N085</t>
  </si>
  <si>
    <t>Transtornos glomerulares em doenças sistêmicas do tecido conjuntivo</t>
  </si>
  <si>
    <t>N088</t>
  </si>
  <si>
    <t>Transtornos glomerulares em outras doenças classificadas em outra parte</t>
  </si>
  <si>
    <t>N10X</t>
  </si>
  <si>
    <t>N110</t>
  </si>
  <si>
    <t>Pielonefrite não-obstrutiva crônica associada a refluxo</t>
  </si>
  <si>
    <t>N111</t>
  </si>
  <si>
    <t>Pielonefrite obstrutiva crônica</t>
  </si>
  <si>
    <t>N118</t>
  </si>
  <si>
    <t>Outras nefrites túbulo-intersticiais crônicas</t>
  </si>
  <si>
    <t>N119</t>
  </si>
  <si>
    <t>Nefrite túbulo-intersticial crônica não especificada</t>
  </si>
  <si>
    <t>N12X</t>
  </si>
  <si>
    <t>N130</t>
  </si>
  <si>
    <t>Hidronefrose com obstrução da junção uretero-pélvica</t>
  </si>
  <si>
    <t>N131</t>
  </si>
  <si>
    <t>Hidronefrose com estreitamento de ureter não classificada em outra parte</t>
  </si>
  <si>
    <t>N132</t>
  </si>
  <si>
    <t>Hidronefrose com obstrução por calculose renal e ureteral</t>
  </si>
  <si>
    <t>N133</t>
  </si>
  <si>
    <t>Outras hidronefroses e as não especificadas</t>
  </si>
  <si>
    <t>N134</t>
  </si>
  <si>
    <t>Hidroureter</t>
  </si>
  <si>
    <t>N135</t>
  </si>
  <si>
    <t>Torção e estreitamento do ureter sem hidronefrose</t>
  </si>
  <si>
    <t>N136</t>
  </si>
  <si>
    <t>Pionefrose</t>
  </si>
  <si>
    <t>N137</t>
  </si>
  <si>
    <t>Uropatia associada a refluxo vésico-ureteral</t>
  </si>
  <si>
    <t>N138</t>
  </si>
  <si>
    <t>Outras uropatias obstrutivas e por refluxo</t>
  </si>
  <si>
    <t>N139</t>
  </si>
  <si>
    <t>Uropatia obstrutiva e por refluxo não especificada</t>
  </si>
  <si>
    <t>N140</t>
  </si>
  <si>
    <t>Nefropatia induzida por analgésico</t>
  </si>
  <si>
    <t>N141</t>
  </si>
  <si>
    <t>Nefropatia induzida por outras drogas, medicamentos e substâncias biológicas</t>
  </si>
  <si>
    <t>N142</t>
  </si>
  <si>
    <t>Nefropatia induzida por drogas, medicamentos e substâncias biológicas não especificadas</t>
  </si>
  <si>
    <t>N143</t>
  </si>
  <si>
    <t>Nefropatia induzida por metais pesados</t>
  </si>
  <si>
    <t>N144</t>
  </si>
  <si>
    <t>Nefropatia tóxica não classificada em outra parte</t>
  </si>
  <si>
    <t>N150</t>
  </si>
  <si>
    <t>Nefropatia dos Bálcãs</t>
  </si>
  <si>
    <t>N151</t>
  </si>
  <si>
    <t>Abscesso renal e perinefrético</t>
  </si>
  <si>
    <t>N158</t>
  </si>
  <si>
    <t>Outras doenças renais túbulo-intersticiais especificadas</t>
  </si>
  <si>
    <t>N159</t>
  </si>
  <si>
    <t>Doença renal túbulo-intersticial não especificada</t>
  </si>
  <si>
    <t>N160</t>
  </si>
  <si>
    <t>Transtornos renais túbulo-intersticiais em doenças infecciosas e parasitárias classificadas em outra parte</t>
  </si>
  <si>
    <t>N161</t>
  </si>
  <si>
    <t>Transtornos renais túbulo-intersticiais em doenças neoplásicas</t>
  </si>
  <si>
    <t>N162</t>
  </si>
  <si>
    <t>Transtornos renais túbulo-intersticiais em doenças do sangue e transtornos imunitários</t>
  </si>
  <si>
    <t>N163</t>
  </si>
  <si>
    <t>Transtornos renais túbulo-intersticiais em doenças metabólicas</t>
  </si>
  <si>
    <t>N164</t>
  </si>
  <si>
    <t>Transtornos renais túbulo-intersticiais em doenças do tecido conjuntivo</t>
  </si>
  <si>
    <t>N165</t>
  </si>
  <si>
    <t>Transtornos renais túbulo-intersticiais em rejeição a transplantes</t>
  </si>
  <si>
    <t>N168</t>
  </si>
  <si>
    <t>Transtornos renais túbulo-intersticiais em outras doenças classificadas em outra parte</t>
  </si>
  <si>
    <t>N170</t>
  </si>
  <si>
    <t>Insuficiência renal aguda com necrose tubular</t>
  </si>
  <si>
    <t>N171</t>
  </si>
  <si>
    <t>Insuficiência renal aguda com necrose cortical aguda</t>
  </si>
  <si>
    <t>N172</t>
  </si>
  <si>
    <t>Insuficiência renal aguda com necrose medular</t>
  </si>
  <si>
    <t>N178</t>
  </si>
  <si>
    <t>Outro tipo de insuficiência renal aguda</t>
  </si>
  <si>
    <t>N179</t>
  </si>
  <si>
    <t>Insuficiência renal aguda não especificada</t>
  </si>
  <si>
    <t>N180</t>
  </si>
  <si>
    <t>Doença renal em estádio final</t>
  </si>
  <si>
    <t>N188</t>
  </si>
  <si>
    <t>Outra insuficiência renal crônica</t>
  </si>
  <si>
    <t>N189</t>
  </si>
  <si>
    <t>Insuficiência renal crônica não especificada</t>
  </si>
  <si>
    <t>N19X</t>
  </si>
  <si>
    <t>N200</t>
  </si>
  <si>
    <t>Calculose do rim</t>
  </si>
  <si>
    <t>N201</t>
  </si>
  <si>
    <t>Calculose do ureter</t>
  </si>
  <si>
    <t>N202</t>
  </si>
  <si>
    <t>Calculose do rim com cálculo do ureter</t>
  </si>
  <si>
    <t>N209</t>
  </si>
  <si>
    <t>Calculose urinária, não especificada</t>
  </si>
  <si>
    <t>N210</t>
  </si>
  <si>
    <t>Calculose na bexiga</t>
  </si>
  <si>
    <t>N211</t>
  </si>
  <si>
    <t>Cálculo uretral</t>
  </si>
  <si>
    <t>N218</t>
  </si>
  <si>
    <t>Outros cálculos do trato urinário inferior</t>
  </si>
  <si>
    <t>N219</t>
  </si>
  <si>
    <t>Cálculo do trato urinário inferior, porção não especificada</t>
  </si>
  <si>
    <t>N220</t>
  </si>
  <si>
    <t>Cálculo urinário na esquistossomose [bilharziose] [schistosomíase]</t>
  </si>
  <si>
    <t>N228</t>
  </si>
  <si>
    <t>Calculose do trato urinário em outras doenças classificadas em outra parte</t>
  </si>
  <si>
    <t>N23X</t>
  </si>
  <si>
    <t>N250</t>
  </si>
  <si>
    <t>Osteodistrofia renal</t>
  </si>
  <si>
    <t>N251</t>
  </si>
  <si>
    <t>Diabetes insípido nefrogênico</t>
  </si>
  <si>
    <t>N258</t>
  </si>
  <si>
    <t>Outros transtornos resultantes de função renal tubular alterada</t>
  </si>
  <si>
    <t>N259</t>
  </si>
  <si>
    <t>Transtornos resultante de função tubular alterada</t>
  </si>
  <si>
    <t>N26X</t>
  </si>
  <si>
    <t>N270</t>
  </si>
  <si>
    <t>Hipoplasia renal unilateral</t>
  </si>
  <si>
    <t>N271</t>
  </si>
  <si>
    <t>Hipoplasia renal bilateral</t>
  </si>
  <si>
    <t>N279</t>
  </si>
  <si>
    <t>Hipoplasia renal não especificada</t>
  </si>
  <si>
    <t>N280</t>
  </si>
  <si>
    <t>Isquemia e infarto renal</t>
  </si>
  <si>
    <t>N281</t>
  </si>
  <si>
    <t>Cisto do rim, adquirido</t>
  </si>
  <si>
    <t>N288</t>
  </si>
  <si>
    <t>Outros transtornos especificados do rim e do ureter</t>
  </si>
  <si>
    <t>N289</t>
  </si>
  <si>
    <t>Transtorno não especificado do rim e do ureter</t>
  </si>
  <si>
    <t>N290</t>
  </si>
  <si>
    <t>Sífilis tardia renal</t>
  </si>
  <si>
    <t>N291</t>
  </si>
  <si>
    <t>Outros transtornos do rim e do ureter em doenças infecciosas e parasitárias classificadas em outra parte</t>
  </si>
  <si>
    <t>N298</t>
  </si>
  <si>
    <t>Outros transtornos do rim e do ureter em outras doenças classificadas em outra parte</t>
  </si>
  <si>
    <t>N300</t>
  </si>
  <si>
    <t>Cistite aguda</t>
  </si>
  <si>
    <t>N301</t>
  </si>
  <si>
    <t>Cistite intersticial (crônica)</t>
  </si>
  <si>
    <t>N302</t>
  </si>
  <si>
    <t>Outras cistites crônicas</t>
  </si>
  <si>
    <t>N303</t>
  </si>
  <si>
    <t>Trigonite</t>
  </si>
  <si>
    <t>N304</t>
  </si>
  <si>
    <t>Cistite por radiação</t>
  </si>
  <si>
    <t>N308</t>
  </si>
  <si>
    <t>Outras cistites</t>
  </si>
  <si>
    <t>N309</t>
  </si>
  <si>
    <t>Cistite, não especificada</t>
  </si>
  <si>
    <t>N310</t>
  </si>
  <si>
    <t>Bexiga neuropática não-inibida não classificada em outra parte</t>
  </si>
  <si>
    <t>N311</t>
  </si>
  <si>
    <t>Bexiga neuropática reflexa não classificada em outra parte</t>
  </si>
  <si>
    <t>N312</t>
  </si>
  <si>
    <t>Bexiga neuropática flácida não classificada em outra parte</t>
  </si>
  <si>
    <t>N318</t>
  </si>
  <si>
    <t>Outra disfunção neuromuscular da bexiga</t>
  </si>
  <si>
    <t>N319</t>
  </si>
  <si>
    <t>Disfunção neuromuscular não especificada da bexiga</t>
  </si>
  <si>
    <t>N320</t>
  </si>
  <si>
    <t>Obstrução do colo da bexiga</t>
  </si>
  <si>
    <t>N321</t>
  </si>
  <si>
    <t>Fístula êntero-vesical</t>
  </si>
  <si>
    <t>N322</t>
  </si>
  <si>
    <t>Fístula vesical não classificada em outra parte</t>
  </si>
  <si>
    <t>N323</t>
  </si>
  <si>
    <t>Divertículo da bexiga</t>
  </si>
  <si>
    <t>N324</t>
  </si>
  <si>
    <t>Ruptura da bexiga, não-traumática</t>
  </si>
  <si>
    <t>N328</t>
  </si>
  <si>
    <t>Outros transtornos especificados da bexiga</t>
  </si>
  <si>
    <t>N329</t>
  </si>
  <si>
    <t>Transtorno não especificado da bexiga</t>
  </si>
  <si>
    <t>N330</t>
  </si>
  <si>
    <t>Cistite tuberculosa</t>
  </si>
  <si>
    <t>N338</t>
  </si>
  <si>
    <t>Transtornos da bexiga em outras doenças classificadas em outra parte</t>
  </si>
  <si>
    <t>N340</t>
  </si>
  <si>
    <t>Abscesso uretral</t>
  </si>
  <si>
    <t>N341</t>
  </si>
  <si>
    <t>Uretrites não específicas</t>
  </si>
  <si>
    <t>N342</t>
  </si>
  <si>
    <t>Outras uretrites</t>
  </si>
  <si>
    <t>N343</t>
  </si>
  <si>
    <t>Síndrome uretral, não especificada</t>
  </si>
  <si>
    <t>N350</t>
  </si>
  <si>
    <t>Estenose uretral pós-traumática</t>
  </si>
  <si>
    <t>N351</t>
  </si>
  <si>
    <t>Estenose uretral pós-infecciosa não classificada em outra parte</t>
  </si>
  <si>
    <t>N358</t>
  </si>
  <si>
    <t>Outra estenose (estreitamento) uretral</t>
  </si>
  <si>
    <t>N359</t>
  </si>
  <si>
    <t>Estenose (estreitamento) uretral não especificada(o)</t>
  </si>
  <si>
    <t>N360</t>
  </si>
  <si>
    <t>Fístula uretral</t>
  </si>
  <si>
    <t>N361</t>
  </si>
  <si>
    <t>Divertículo uretral</t>
  </si>
  <si>
    <t>N362</t>
  </si>
  <si>
    <t>Carúncula uretral</t>
  </si>
  <si>
    <t>N363</t>
  </si>
  <si>
    <t>Prolapso da mucosa uretral</t>
  </si>
  <si>
    <t>N368</t>
  </si>
  <si>
    <t>Outros transtornos especificados da uretra</t>
  </si>
  <si>
    <t>N369</t>
  </si>
  <si>
    <t>Transtorno não especificado da uretra</t>
  </si>
  <si>
    <t>N370</t>
  </si>
  <si>
    <t>Uretrite em doenças classificadas em outra parte</t>
  </si>
  <si>
    <t>N378</t>
  </si>
  <si>
    <t>Outros transtornos da uretra em doenças classificadas em outra parte</t>
  </si>
  <si>
    <t>N390</t>
  </si>
  <si>
    <t>Infecção do trato urinário de localização não especificada</t>
  </si>
  <si>
    <t>N391</t>
  </si>
  <si>
    <t>Proteinúria persistente não especificada</t>
  </si>
  <si>
    <t>N392</t>
  </si>
  <si>
    <t>Proteinúria ortostática não especificada</t>
  </si>
  <si>
    <t>N393</t>
  </si>
  <si>
    <t>Incontinência de tensão ("stress")</t>
  </si>
  <si>
    <t>N394</t>
  </si>
  <si>
    <t>Outras incontinências urinárias especificadas</t>
  </si>
  <si>
    <t>N398</t>
  </si>
  <si>
    <t>Outros transtornos especificados do aparelho urinário</t>
  </si>
  <si>
    <t>N399</t>
  </si>
  <si>
    <t>Transtornos não especificados do aparelho urinário</t>
  </si>
  <si>
    <t>N40X</t>
  </si>
  <si>
    <t>N410</t>
  </si>
  <si>
    <t>Prostatite aguda</t>
  </si>
  <si>
    <t>N411</t>
  </si>
  <si>
    <t>Prostatite crônica</t>
  </si>
  <si>
    <t>N412</t>
  </si>
  <si>
    <t>Abscesso da próstata</t>
  </si>
  <si>
    <t>N413</t>
  </si>
  <si>
    <t>Prostatocistite</t>
  </si>
  <si>
    <t>N418</t>
  </si>
  <si>
    <t>Outras doenças inflamatórias da próstata</t>
  </si>
  <si>
    <t>N419</t>
  </si>
  <si>
    <t>Doença inflamatória não especificada da próstata</t>
  </si>
  <si>
    <t>N420</t>
  </si>
  <si>
    <t>Cálculo da próstata</t>
  </si>
  <si>
    <t>N421</t>
  </si>
  <si>
    <t>Congestão e hemorragia da próstata</t>
  </si>
  <si>
    <t>N422</t>
  </si>
  <si>
    <t>Atrofia da próstata</t>
  </si>
  <si>
    <t>N428</t>
  </si>
  <si>
    <t>Outras afecções especificadas da próstata</t>
  </si>
  <si>
    <t>N429</t>
  </si>
  <si>
    <t>Afecção não especificada da próstata</t>
  </si>
  <si>
    <t>N430</t>
  </si>
  <si>
    <t>Hidrocele encistada</t>
  </si>
  <si>
    <t>N431</t>
  </si>
  <si>
    <t>Hidrocele infectada</t>
  </si>
  <si>
    <t>N432</t>
  </si>
  <si>
    <t>Outra hidrocele</t>
  </si>
  <si>
    <t>N433</t>
  </si>
  <si>
    <t>Hidrocele não especificada</t>
  </si>
  <si>
    <t>N434</t>
  </si>
  <si>
    <t>Espermatocele</t>
  </si>
  <si>
    <t>N44X</t>
  </si>
  <si>
    <t>N450</t>
  </si>
  <si>
    <t>Orquite, epididimite e epidídimo-orquite, com menção de abscesso</t>
  </si>
  <si>
    <t>N459</t>
  </si>
  <si>
    <t>Orquite, epididimite e epidídimo-orquite, sem menção de abscesso</t>
  </si>
  <si>
    <t>N46X</t>
  </si>
  <si>
    <t>N47X</t>
  </si>
  <si>
    <t>N480</t>
  </si>
  <si>
    <t>Leucoplasia do pênis</t>
  </si>
  <si>
    <t>N481</t>
  </si>
  <si>
    <t>Balanopostite</t>
  </si>
  <si>
    <t>N482</t>
  </si>
  <si>
    <t>Outros transtornos inflamatórios do pênis</t>
  </si>
  <si>
    <t>N483</t>
  </si>
  <si>
    <t>Priapismo</t>
  </si>
  <si>
    <t>N484</t>
  </si>
  <si>
    <t>Impotência de origem orgânica</t>
  </si>
  <si>
    <t>N485</t>
  </si>
  <si>
    <t>Úlcera do pênis</t>
  </si>
  <si>
    <t>N486</t>
  </si>
  <si>
    <t>Induratio penis plastica</t>
  </si>
  <si>
    <t>N488</t>
  </si>
  <si>
    <t>Outros transtornos especificados do pênis</t>
  </si>
  <si>
    <t>N489</t>
  </si>
  <si>
    <t>Transtorno não especificado do pênis</t>
  </si>
  <si>
    <t>N490</t>
  </si>
  <si>
    <t>Transtornos inflamatórios da vesícula seminal</t>
  </si>
  <si>
    <t>N491</t>
  </si>
  <si>
    <t>Transtornos inflamatórios do cordão espermático, túnica vaginal e vasos deferentes</t>
  </si>
  <si>
    <t>N492</t>
  </si>
  <si>
    <t>Transtorno inflamatório do escroto</t>
  </si>
  <si>
    <t>N498</t>
  </si>
  <si>
    <t>Transtornos inflamatórios de outros órgãos genitais masculinos especificados</t>
  </si>
  <si>
    <t>N499</t>
  </si>
  <si>
    <t>Transtorno inflamatório de órgão genital masculino, não especificado</t>
  </si>
  <si>
    <t>N500</t>
  </si>
  <si>
    <t>Atrofia do testículo</t>
  </si>
  <si>
    <t>N501</t>
  </si>
  <si>
    <t>Transtornos vasculares dos órgãos genitais masculinos</t>
  </si>
  <si>
    <t>N508</t>
  </si>
  <si>
    <t>Outros transtornos especificados dos órgãos genitais masculinos</t>
  </si>
  <si>
    <t>N509</t>
  </si>
  <si>
    <t>Transtorno não especificado dos órgãos genitais masculinos</t>
  </si>
  <si>
    <t>N510</t>
  </si>
  <si>
    <t>Transtornos da próstata em doenças classificadas em outra parte</t>
  </si>
  <si>
    <t>N511</t>
  </si>
  <si>
    <t>Transtornos do testículo e do epidídimo em doenças classificadas em outra parte</t>
  </si>
  <si>
    <t>N512</t>
  </si>
  <si>
    <t>Balanite em doenças classificadas em outra parte</t>
  </si>
  <si>
    <t>N518</t>
  </si>
  <si>
    <t>Outros transtornos dos órgãos genitais masculinos em doenças classificadas em outra parte</t>
  </si>
  <si>
    <t>N600</t>
  </si>
  <si>
    <t>Cisto solitário da mama</t>
  </si>
  <si>
    <t>N601</t>
  </si>
  <si>
    <t>Mastopatia cística difusa</t>
  </si>
  <si>
    <t>N602</t>
  </si>
  <si>
    <t>Fibroadenose da mama</t>
  </si>
  <si>
    <t>N603</t>
  </si>
  <si>
    <t>Fibrosclerose da mama</t>
  </si>
  <si>
    <t>N604</t>
  </si>
  <si>
    <t>Ectasia de dutos mamários</t>
  </si>
  <si>
    <t>N608</t>
  </si>
  <si>
    <t>Outras displasias mamárias benignas</t>
  </si>
  <si>
    <t>N609</t>
  </si>
  <si>
    <t>Displasia mamária benigna não especificada</t>
  </si>
  <si>
    <t>N61X</t>
  </si>
  <si>
    <t>N62X</t>
  </si>
  <si>
    <t>N63X</t>
  </si>
  <si>
    <t>N640</t>
  </si>
  <si>
    <t>Fissura e fístula do mamilo</t>
  </si>
  <si>
    <t>N641</t>
  </si>
  <si>
    <t>Necrose gordurosa da mama</t>
  </si>
  <si>
    <t>N642</t>
  </si>
  <si>
    <t>Atrofia da mama</t>
  </si>
  <si>
    <t>N643</t>
  </si>
  <si>
    <t>Galactorréia não-associada ao parto</t>
  </si>
  <si>
    <t>N644</t>
  </si>
  <si>
    <t>Mastodinia</t>
  </si>
  <si>
    <t>N645</t>
  </si>
  <si>
    <t>Outros sintomas e sinais da mama</t>
  </si>
  <si>
    <t>N648</t>
  </si>
  <si>
    <t>Outros transtornos especificados da mama</t>
  </si>
  <si>
    <t>N649</t>
  </si>
  <si>
    <t>Transtorno da mama não especificado</t>
  </si>
  <si>
    <t>N700</t>
  </si>
  <si>
    <t>Salpingite e ooforite agudas</t>
  </si>
  <si>
    <t>N701</t>
  </si>
  <si>
    <t>Salpingite e ooforite crônicas</t>
  </si>
  <si>
    <t>N709</t>
  </si>
  <si>
    <t>Salpingite e ooforite não especificadas</t>
  </si>
  <si>
    <t>N710</t>
  </si>
  <si>
    <t>Doença inflamatória aguda do útero</t>
  </si>
  <si>
    <t>N711</t>
  </si>
  <si>
    <t>Doença inflamatória crônica do útero</t>
  </si>
  <si>
    <t>N719</t>
  </si>
  <si>
    <t>Doença inflamatória não especificada do útero</t>
  </si>
  <si>
    <t>N72X</t>
  </si>
  <si>
    <t>N730</t>
  </si>
  <si>
    <t>Parametrite e celulite pélvicas agudas</t>
  </si>
  <si>
    <t>N731</t>
  </si>
  <si>
    <t>Parametrite e celulite pélvicas crônicas</t>
  </si>
  <si>
    <t>N732</t>
  </si>
  <si>
    <t>Parametrite e celulite pélvicas não especificadas</t>
  </si>
  <si>
    <t>N733</t>
  </si>
  <si>
    <t>Pelviperitonite aguda feminina</t>
  </si>
  <si>
    <t>N734</t>
  </si>
  <si>
    <t>Pelviperitonite crônica feminina</t>
  </si>
  <si>
    <t>N735</t>
  </si>
  <si>
    <t>Pelviperitonite não especificada feminina</t>
  </si>
  <si>
    <t>N736</t>
  </si>
  <si>
    <t>Aderências pelviperitonais femininas</t>
  </si>
  <si>
    <t>N738</t>
  </si>
  <si>
    <t>Outras doenças inflamatórias especificadas da pelve feminina</t>
  </si>
  <si>
    <t>N739</t>
  </si>
  <si>
    <t>Doença inflamatória não especificada da pelve feminina</t>
  </si>
  <si>
    <t>N740</t>
  </si>
  <si>
    <t>Tuberculose do colo do útero</t>
  </si>
  <si>
    <t>N741</t>
  </si>
  <si>
    <t>Tuberculose da pelve feminina</t>
  </si>
  <si>
    <t>N742</t>
  </si>
  <si>
    <t>Sífilis pélvica feminina</t>
  </si>
  <si>
    <t>N743</t>
  </si>
  <si>
    <t>Infecção gonocócica pélvica feminina</t>
  </si>
  <si>
    <t>N744</t>
  </si>
  <si>
    <t>Infecção pélvica feminina por clamídia</t>
  </si>
  <si>
    <t>N748</t>
  </si>
  <si>
    <t>Inflamação pélvica feminina em outras doenças classificadas em outra parte</t>
  </si>
  <si>
    <t>N750</t>
  </si>
  <si>
    <t>Cisto da glândula de Bartholin</t>
  </si>
  <si>
    <t>N751</t>
  </si>
  <si>
    <t>Abscesso da glândula de Bartholin</t>
  </si>
  <si>
    <t>N758</t>
  </si>
  <si>
    <t>Outras doenças da glândula de Bartholin</t>
  </si>
  <si>
    <t>N759</t>
  </si>
  <si>
    <t>Doença não especificada da glândula de Bartholin</t>
  </si>
  <si>
    <t>N760</t>
  </si>
  <si>
    <t>Vaginite aguda</t>
  </si>
  <si>
    <t>N761</t>
  </si>
  <si>
    <t>Vaginite subaguda e crônica</t>
  </si>
  <si>
    <t>N762</t>
  </si>
  <si>
    <t>Vulvite aguda</t>
  </si>
  <si>
    <t>N763</t>
  </si>
  <si>
    <t>Vulvite subaguda e crônica</t>
  </si>
  <si>
    <t>N764</t>
  </si>
  <si>
    <t>Abscesso vulvar</t>
  </si>
  <si>
    <t>N765</t>
  </si>
  <si>
    <t>Ulceração vaginal</t>
  </si>
  <si>
    <t>N766</t>
  </si>
  <si>
    <t>Ulceração vulvar</t>
  </si>
  <si>
    <t>N768</t>
  </si>
  <si>
    <t>Outras inflamações especificadas da vagina e da vulva</t>
  </si>
  <si>
    <t>N770</t>
  </si>
  <si>
    <t>Ulceração da vulva em doenças infecciosas e parasitárias classificadas em outra parte</t>
  </si>
  <si>
    <t>N771</t>
  </si>
  <si>
    <t>Vaginite, vulvite e vulvovaginite em doenças infecciosas e parasitárias classificadas em outra parte</t>
  </si>
  <si>
    <t>N778</t>
  </si>
  <si>
    <t>Ulceração e inflamação vulvovaginais em outras doenças classificadas em outra parte</t>
  </si>
  <si>
    <t>N800</t>
  </si>
  <si>
    <t>Endometriose do útero</t>
  </si>
  <si>
    <t>N801</t>
  </si>
  <si>
    <t>Endometriose do ovário</t>
  </si>
  <si>
    <t>N802</t>
  </si>
  <si>
    <t>Endometriose da trompa de Falópio</t>
  </si>
  <si>
    <t>N803</t>
  </si>
  <si>
    <t>Endometriose do peritônio pélvico</t>
  </si>
  <si>
    <t>N804</t>
  </si>
  <si>
    <t>Endometriose do septo retovaginal e da vagina</t>
  </si>
  <si>
    <t>N805</t>
  </si>
  <si>
    <t>Endometriose do intestino</t>
  </si>
  <si>
    <t>N806</t>
  </si>
  <si>
    <t>Endometriose em cicatriz cutânea</t>
  </si>
  <si>
    <t>N808</t>
  </si>
  <si>
    <t>Outra endometriose</t>
  </si>
  <si>
    <t>N809</t>
  </si>
  <si>
    <t>Endometriose não especificada</t>
  </si>
  <si>
    <t>N810</t>
  </si>
  <si>
    <t>Uretrocele feminina</t>
  </si>
  <si>
    <t>N811</t>
  </si>
  <si>
    <t>Cistocele</t>
  </si>
  <si>
    <t>N812</t>
  </si>
  <si>
    <t>Prolapso uterovaginal incompleto</t>
  </si>
  <si>
    <t>N813</t>
  </si>
  <si>
    <t>Prolapso uterovaginal completo</t>
  </si>
  <si>
    <t>N814</t>
  </si>
  <si>
    <t>Prolapso uterovaginal não especificado</t>
  </si>
  <si>
    <t>N815</t>
  </si>
  <si>
    <t>Enterocele vaginal</t>
  </si>
  <si>
    <t>N816</t>
  </si>
  <si>
    <t>Retocele</t>
  </si>
  <si>
    <t>N818</t>
  </si>
  <si>
    <t>Outro prolapso genital feminino</t>
  </si>
  <si>
    <t>N819</t>
  </si>
  <si>
    <t>Prolapso genital feminino não especificado</t>
  </si>
  <si>
    <t>N820</t>
  </si>
  <si>
    <t>Fístula vesicovaginal</t>
  </si>
  <si>
    <t>N821</t>
  </si>
  <si>
    <t>Outras fístulas do trato geniturinário feminino</t>
  </si>
  <si>
    <t>N822</t>
  </si>
  <si>
    <t>Fístula vagina-intestino delgado</t>
  </si>
  <si>
    <t>N823</t>
  </si>
  <si>
    <t>Fístula vagina-cólon</t>
  </si>
  <si>
    <t>N824</t>
  </si>
  <si>
    <t>Outras fístulas genito-intestinais femininas</t>
  </si>
  <si>
    <t>N825</t>
  </si>
  <si>
    <t>Fístula genitocutânea feminina</t>
  </si>
  <si>
    <t>N828</t>
  </si>
  <si>
    <t>Outras fístulas do trato genital feminino</t>
  </si>
  <si>
    <t>N829</t>
  </si>
  <si>
    <t>Fístulas não especificadas do trato genital feminino</t>
  </si>
  <si>
    <t>N830</t>
  </si>
  <si>
    <t>Cisto folicular do ovário</t>
  </si>
  <si>
    <t>N831</t>
  </si>
  <si>
    <t>Cisto do corpo lúteo</t>
  </si>
  <si>
    <t>N832</t>
  </si>
  <si>
    <t>Outros cistos ovarianos e os não especificados</t>
  </si>
  <si>
    <t>N833</t>
  </si>
  <si>
    <t>Atrofia adquirida do ovário e da trompa de Falópio</t>
  </si>
  <si>
    <t>N834</t>
  </si>
  <si>
    <t>Prolapso e hérnia do ovário e da trompa de Falópio</t>
  </si>
  <si>
    <t>N835</t>
  </si>
  <si>
    <t>Torção do ovário, do pedículo ovariano e da trompa de Falópio</t>
  </si>
  <si>
    <t>N836</t>
  </si>
  <si>
    <t>Hematossalpinge</t>
  </si>
  <si>
    <t>N837</t>
  </si>
  <si>
    <t>Hematoma do ligamento largo</t>
  </si>
  <si>
    <t>N838</t>
  </si>
  <si>
    <t>Outros transtornos não-inflamatórios do ovário, da trompa de Falópio e do ligamento largo</t>
  </si>
  <si>
    <t>N839</t>
  </si>
  <si>
    <t>Transtornos não-inflamatórios do ovário, da trompa de Falópio e do ligamento largo, não especificados</t>
  </si>
  <si>
    <t>N840</t>
  </si>
  <si>
    <t>Pólipo do corpo do útero</t>
  </si>
  <si>
    <t>N841</t>
  </si>
  <si>
    <t>Pólipo do colo do útero</t>
  </si>
  <si>
    <t>N842</t>
  </si>
  <si>
    <t>Pólipo da vagina</t>
  </si>
  <si>
    <t>N843</t>
  </si>
  <si>
    <t>Pólipo da vulva</t>
  </si>
  <si>
    <t>N848</t>
  </si>
  <si>
    <t>Pólipo de outras partes do trato genital feminino</t>
  </si>
  <si>
    <t>N849</t>
  </si>
  <si>
    <t>Pólipo do trato genital feminino não especificado</t>
  </si>
  <si>
    <t>N850</t>
  </si>
  <si>
    <t>Hiperplasia glandular endometrial</t>
  </si>
  <si>
    <t>N851</t>
  </si>
  <si>
    <t>Hiperplasia adenomatosa endometrial</t>
  </si>
  <si>
    <t>N852</t>
  </si>
  <si>
    <t>Hipertrofia do útero</t>
  </si>
  <si>
    <t>N853</t>
  </si>
  <si>
    <t>Subinvolução do útero</t>
  </si>
  <si>
    <t>N854</t>
  </si>
  <si>
    <t>Posição anormal do útero</t>
  </si>
  <si>
    <t>N855</t>
  </si>
  <si>
    <t>Inversão do útero</t>
  </si>
  <si>
    <t>N856</t>
  </si>
  <si>
    <t>Sinéquias intra-uterinas</t>
  </si>
  <si>
    <t>N857</t>
  </si>
  <si>
    <t>Hematometra</t>
  </si>
  <si>
    <t>N858</t>
  </si>
  <si>
    <t>Outros transtornos não-inflamatórios especificados do útero</t>
  </si>
  <si>
    <t>N859</t>
  </si>
  <si>
    <t>Transtornos não-inflamatórios do útero, não especificados</t>
  </si>
  <si>
    <t>N86X</t>
  </si>
  <si>
    <t>N870</t>
  </si>
  <si>
    <t>Displasia cervical leve</t>
  </si>
  <si>
    <t>N871</t>
  </si>
  <si>
    <t>Displasia cervical moderada</t>
  </si>
  <si>
    <t>N872</t>
  </si>
  <si>
    <t>Displasia cervical grave, não classificada em outra parte</t>
  </si>
  <si>
    <t>N879</t>
  </si>
  <si>
    <t>Displasia do colo do útero, não especificada</t>
  </si>
  <si>
    <t>N880</t>
  </si>
  <si>
    <t>Leucoplasia do colo do útero</t>
  </si>
  <si>
    <t>N881</t>
  </si>
  <si>
    <t>Laceração antiga do colo do útero</t>
  </si>
  <si>
    <t>N882</t>
  </si>
  <si>
    <t>Estreitamento e estenose do colo do útero</t>
  </si>
  <si>
    <t>N883</t>
  </si>
  <si>
    <t>Incompetência do colo do útero</t>
  </si>
  <si>
    <t>N884</t>
  </si>
  <si>
    <t>Alongamento hipertrófico do colo do útero</t>
  </si>
  <si>
    <t>N888</t>
  </si>
  <si>
    <t>Outros transtornos não-inflamatórios especificados do colo do útero</t>
  </si>
  <si>
    <t>N889</t>
  </si>
  <si>
    <t>Transtorno não-inflamatório e não especificado do colo do útero</t>
  </si>
  <si>
    <t>N890</t>
  </si>
  <si>
    <t>Displasia vaginal leve</t>
  </si>
  <si>
    <t>N891</t>
  </si>
  <si>
    <t>Displasia vaginal moderada</t>
  </si>
  <si>
    <t>N892</t>
  </si>
  <si>
    <t>Displasia vaginal grave, não classificada em outra parte</t>
  </si>
  <si>
    <t>N893</t>
  </si>
  <si>
    <t>Displasia da vagina, não especificada</t>
  </si>
  <si>
    <t>N894</t>
  </si>
  <si>
    <t>Leucoplasia da vagina</t>
  </si>
  <si>
    <t>N895</t>
  </si>
  <si>
    <t>Estreitamento e atresia da vagina</t>
  </si>
  <si>
    <t>N896</t>
  </si>
  <si>
    <t>Anel himenal apertado</t>
  </si>
  <si>
    <t>N897</t>
  </si>
  <si>
    <t>Hematocolpos</t>
  </si>
  <si>
    <t>N898</t>
  </si>
  <si>
    <t>Outros transtornos não-inflamatórios especificados da vagina</t>
  </si>
  <si>
    <t>N899</t>
  </si>
  <si>
    <t>Transtorno não-inflamatório da vagina, não especificado</t>
  </si>
  <si>
    <t>N900</t>
  </si>
  <si>
    <t>Displasia vulvar leve</t>
  </si>
  <si>
    <t>N901</t>
  </si>
  <si>
    <t>Displasia vulvar moderada</t>
  </si>
  <si>
    <t>N902</t>
  </si>
  <si>
    <t>Displasia vulvar grave, não classificada em outra parte</t>
  </si>
  <si>
    <t>N903</t>
  </si>
  <si>
    <t>Displasia de vulva, não especificada</t>
  </si>
  <si>
    <t>N904</t>
  </si>
  <si>
    <t>Leucoplasia de vulva</t>
  </si>
  <si>
    <t>N905</t>
  </si>
  <si>
    <t>Atrofia da vulva</t>
  </si>
  <si>
    <t>N906</t>
  </si>
  <si>
    <t>Hipertrofia da vulva</t>
  </si>
  <si>
    <t>N907</t>
  </si>
  <si>
    <t>Cisto vulvar</t>
  </si>
  <si>
    <t>N908</t>
  </si>
  <si>
    <t>Outros transtornos não-inflamatórios especificados da vulva e do períneo</t>
  </si>
  <si>
    <t>N909</t>
  </si>
  <si>
    <t>Transtorno não-inflamatório e não especificado da vulva e do períneo</t>
  </si>
  <si>
    <t>N910</t>
  </si>
  <si>
    <t>Amenorréia primária</t>
  </si>
  <si>
    <t>N911</t>
  </si>
  <si>
    <t>Amenorréia secundária</t>
  </si>
  <si>
    <t>N912</t>
  </si>
  <si>
    <t>Amenorréia, não especificada</t>
  </si>
  <si>
    <t>N913</t>
  </si>
  <si>
    <t>Oligomenorréia primária</t>
  </si>
  <si>
    <t>N914</t>
  </si>
  <si>
    <t>Oligomenorréia secundária</t>
  </si>
  <si>
    <t>N915</t>
  </si>
  <si>
    <t>Oligomenorréia, não especificada</t>
  </si>
  <si>
    <t>N920</t>
  </si>
  <si>
    <t>Menstruação excessiva e freqüente com ciclo regular</t>
  </si>
  <si>
    <t>N921</t>
  </si>
  <si>
    <t>Menstruação excessiva e freqüente com ciclo irregular</t>
  </si>
  <si>
    <t>N922</t>
  </si>
  <si>
    <t>Menstruação excessiva na puberdade</t>
  </si>
  <si>
    <t>N923</t>
  </si>
  <si>
    <t>Sangramento da ovulação</t>
  </si>
  <si>
    <t>N924</t>
  </si>
  <si>
    <t>Sangramento abundante na pré-menopausa</t>
  </si>
  <si>
    <t>N925</t>
  </si>
  <si>
    <t>Outros tipos especificados de irregularidade da menstruação</t>
  </si>
  <si>
    <t>N926</t>
  </si>
  <si>
    <t>Menstruação irregular, não especificada</t>
  </si>
  <si>
    <t>N930</t>
  </si>
  <si>
    <t>Sangramentos pós-coito ou de contato</t>
  </si>
  <si>
    <t>N938</t>
  </si>
  <si>
    <t>Outros sangramentos anormais especificados do útero e da vagina</t>
  </si>
  <si>
    <t>N939</t>
  </si>
  <si>
    <t>Sangramento anormal do útero ou da vagina, não especificado</t>
  </si>
  <si>
    <t>N940</t>
  </si>
  <si>
    <t>Ovulação dolorosa [Mittelschmerz]</t>
  </si>
  <si>
    <t>N941</t>
  </si>
  <si>
    <t>Dispareunia</t>
  </si>
  <si>
    <t>N942</t>
  </si>
  <si>
    <t>Vaginismo</t>
  </si>
  <si>
    <t>N943</t>
  </si>
  <si>
    <t>Síndrome de tensão pré-menstrual</t>
  </si>
  <si>
    <t>N944</t>
  </si>
  <si>
    <t>Dismenorréia primária</t>
  </si>
  <si>
    <t>N945</t>
  </si>
  <si>
    <t>Dismenorréia secundária</t>
  </si>
  <si>
    <t>N946</t>
  </si>
  <si>
    <t>Dismenorréia não especificada</t>
  </si>
  <si>
    <t>N948</t>
  </si>
  <si>
    <t>Outras afecções especificadas associadas com os órgãos genitais femininos e com o ciclo menstrual</t>
  </si>
  <si>
    <t>N949</t>
  </si>
  <si>
    <t>Afecções não especificadas associadas com os órgãos genitais femininos e com o ciclo menstrual</t>
  </si>
  <si>
    <t>N950</t>
  </si>
  <si>
    <t>Sangramento pós-menopausa</t>
  </si>
  <si>
    <t>N951</t>
  </si>
  <si>
    <t>Estado da menopausa e do climatério feminino</t>
  </si>
  <si>
    <t>N952</t>
  </si>
  <si>
    <t>Vaginite atrófica pós-menopausa</t>
  </si>
  <si>
    <t>N953</t>
  </si>
  <si>
    <t>Condições associadas com a menopausa artificial</t>
  </si>
  <si>
    <t>N958</t>
  </si>
  <si>
    <t>Outros transtornos especificados da menopausa e da perimenopausa</t>
  </si>
  <si>
    <t>N959</t>
  </si>
  <si>
    <t>Transtorno não especificado da menopausa e da perimenopausa</t>
  </si>
  <si>
    <t>N96X</t>
  </si>
  <si>
    <t>N970</t>
  </si>
  <si>
    <t>Infertilidade feminina associada à anovulação</t>
  </si>
  <si>
    <t>N971</t>
  </si>
  <si>
    <t>Infertilidade feminina de origem tubária</t>
  </si>
  <si>
    <t>N972</t>
  </si>
  <si>
    <t>Infertilidade feminina de origem uterina</t>
  </si>
  <si>
    <t>N973</t>
  </si>
  <si>
    <t>Infertilidade feminina de origem cervical</t>
  </si>
  <si>
    <t>N974</t>
  </si>
  <si>
    <t>Infertilidade feminina associada à fatores do parceiro</t>
  </si>
  <si>
    <t>N978</t>
  </si>
  <si>
    <t>Infertilidade feminina de outra origem</t>
  </si>
  <si>
    <t>N979</t>
  </si>
  <si>
    <t>Infertilidade feminina não especificada</t>
  </si>
  <si>
    <t>N980</t>
  </si>
  <si>
    <t>Infecção associada à inseminação artificial</t>
  </si>
  <si>
    <t>N981</t>
  </si>
  <si>
    <t>Hiperestimulação dos ovários</t>
  </si>
  <si>
    <t>N982</t>
  </si>
  <si>
    <t>Complicações relacionadas com a tentativa de introdução do óvulo fecundado artificialmente (in vitro)</t>
  </si>
  <si>
    <t>N983</t>
  </si>
  <si>
    <t>Complicações relacionadas com a tentativa de transferência do embrião</t>
  </si>
  <si>
    <t>N988</t>
  </si>
  <si>
    <t>Outras complicações associadas à fecundação artificial</t>
  </si>
  <si>
    <t>N989</t>
  </si>
  <si>
    <t>Complicações não especificadas associadas à fecundação artificial</t>
  </si>
  <si>
    <t>N990</t>
  </si>
  <si>
    <t>Insuficiência renal pós-procedimentos</t>
  </si>
  <si>
    <t>N991</t>
  </si>
  <si>
    <t>Estreitamento de uretra pós-procedimentos</t>
  </si>
  <si>
    <t>N992</t>
  </si>
  <si>
    <t>Aderências pós-operatórias da vagina</t>
  </si>
  <si>
    <t>N993</t>
  </si>
  <si>
    <t>Prolapso de cúpula de vagina pós-histerectomia</t>
  </si>
  <si>
    <t>N994</t>
  </si>
  <si>
    <t>Aderências do peritônio pélvico pós-procedimentos</t>
  </si>
  <si>
    <t>N995</t>
  </si>
  <si>
    <t>Mau funcionamento de abertura externa (estoma) do trato urinário</t>
  </si>
  <si>
    <t>N998</t>
  </si>
  <si>
    <t>Outros transtornos pós-procedimentos do aparelho geniturinário</t>
  </si>
  <si>
    <t>N999</t>
  </si>
  <si>
    <t>Transtorno pós-procedimento não especificado do aparelho geniturinário</t>
  </si>
  <si>
    <t>O000</t>
  </si>
  <si>
    <t>Gravidez abdominal</t>
  </si>
  <si>
    <t>O001</t>
  </si>
  <si>
    <t>Gravidez tubária</t>
  </si>
  <si>
    <t>O002</t>
  </si>
  <si>
    <t>Gravidez ovariana</t>
  </si>
  <si>
    <t>O008</t>
  </si>
  <si>
    <t>Outras formas de gravidez ectópica</t>
  </si>
  <si>
    <t>O009</t>
  </si>
  <si>
    <t>Gravidez ectópica, não especificada</t>
  </si>
  <si>
    <t>O010</t>
  </si>
  <si>
    <t>Mola hidatiforme clássica</t>
  </si>
  <si>
    <t>O011</t>
  </si>
  <si>
    <t>Mola hidatiforme incompleta ou parcial</t>
  </si>
  <si>
    <t>O019</t>
  </si>
  <si>
    <t>Mola hidatiforme não especificada</t>
  </si>
  <si>
    <t>O020</t>
  </si>
  <si>
    <t>Ovo claro e mola não-hidatiforme</t>
  </si>
  <si>
    <t>O021</t>
  </si>
  <si>
    <t>Aborto retido</t>
  </si>
  <si>
    <t>O028</t>
  </si>
  <si>
    <t>Outros produtos anormais da concepção especificados</t>
  </si>
  <si>
    <t>O029</t>
  </si>
  <si>
    <t>Produto anormal da concepção, não especificado</t>
  </si>
  <si>
    <t>O030</t>
  </si>
  <si>
    <t>Aborto espontâneo - incompleto, complicado por infecção do trato genital ou dos órgãos pélvicos</t>
  </si>
  <si>
    <t>O031</t>
  </si>
  <si>
    <t>Aborto espontâneo - incompleto, complicado por hemorragia excessiva ou tardia</t>
  </si>
  <si>
    <t>O032</t>
  </si>
  <si>
    <t>Aborto espontâneo - incompleto, complicado por embolia</t>
  </si>
  <si>
    <t>O033</t>
  </si>
  <si>
    <t>Aborto espontâneo - incompleto, com outras complicações ou com complicações não especificadas</t>
  </si>
  <si>
    <t>O034</t>
  </si>
  <si>
    <t>Aborto espontâneo - incompleto, sem complicações</t>
  </si>
  <si>
    <t>O035</t>
  </si>
  <si>
    <t>Aborto espontâneo - completo ou não especificado, complicado por infecções do trato genital ou dos órgãos pélvicos</t>
  </si>
  <si>
    <t>O036</t>
  </si>
  <si>
    <t>Aborto espontâneo - completo ou não especificado, complicado por hemorragia excessiva ou tardia</t>
  </si>
  <si>
    <t>O037</t>
  </si>
  <si>
    <t>Aborto espontâneo - completo ou não especificado, complicado por embolia</t>
  </si>
  <si>
    <t>O038</t>
  </si>
  <si>
    <t>Aborto espontâneo - completo ou não especificado, com outras complicações ou com complicações não especificadas</t>
  </si>
  <si>
    <t>O039</t>
  </si>
  <si>
    <t>Aborto espontâneo - completo ou não especificado, sem complicações</t>
  </si>
  <si>
    <t>O040</t>
  </si>
  <si>
    <t>Aborto por razões médicas e legais - incompleto, complicado por infecção do trato genital ou dos órgãos pélvicos</t>
  </si>
  <si>
    <t>O041</t>
  </si>
  <si>
    <t>Aborto por razões médicas e legais - incompleto, complicado por hemorragia excessiva ou tardia</t>
  </si>
  <si>
    <t>O042</t>
  </si>
  <si>
    <t>Aborto por razões médicas e legais - incompleto, complicado por embolia</t>
  </si>
  <si>
    <t>O043</t>
  </si>
  <si>
    <t>Aborto por razões médicas e legais - incompleto, com outras complicações ou com complicações não especificadas</t>
  </si>
  <si>
    <t>O044</t>
  </si>
  <si>
    <t>Aborto por razões médicas e legais - incompleto, sem complicações</t>
  </si>
  <si>
    <t>O045</t>
  </si>
  <si>
    <t>Aborto por razões médicas e legais - completo ou não especificado, complicado por infecções do trato genital ou dos órgãos pélvicos</t>
  </si>
  <si>
    <t>O046</t>
  </si>
  <si>
    <t>Aborto por razões médicas e legais - completo ou não especificado, complicado por hemorragia excessiva ou tardia</t>
  </si>
  <si>
    <t>O047</t>
  </si>
  <si>
    <t>Aborto por razões médicas e legais - completo ou não especificado, complicado por embolia</t>
  </si>
  <si>
    <t>O048</t>
  </si>
  <si>
    <t>Aborto por razões médicas e legais - completo ou não especificado, com outras complicações ou com complicações não especificadas</t>
  </si>
  <si>
    <t>O049</t>
  </si>
  <si>
    <t>Aborto por razões médicas e legais - completo ou não especificado, sem complicações</t>
  </si>
  <si>
    <t>O050</t>
  </si>
  <si>
    <t>Outros tipos de aborto - incompleto, complicado por infecção do trato genital ou dos órgãos pélvicos</t>
  </si>
  <si>
    <t>O051</t>
  </si>
  <si>
    <t>Outros tipos de aborto - incompleto, complicado por hemorragia excessiva ou tardia</t>
  </si>
  <si>
    <t>O052</t>
  </si>
  <si>
    <t>Outros tipos de aborto - incompleto, complicado por embolia</t>
  </si>
  <si>
    <t>O053</t>
  </si>
  <si>
    <t>Outros tipos de aborto - incompleto, com outras complicações ou com complicações não especificadas</t>
  </si>
  <si>
    <t>O054</t>
  </si>
  <si>
    <t>Outros tipos de aborto - incompleto, sem complicações</t>
  </si>
  <si>
    <t>O055</t>
  </si>
  <si>
    <t>Outros tipos de aborto - completo ou não especificado, complicado por infecções do trato genital ou dos órgãos pélvicos</t>
  </si>
  <si>
    <t>O056</t>
  </si>
  <si>
    <t>Outros tipos de aborto - completo ou não especificado, complicado por hemorragia excessiva ou tardia</t>
  </si>
  <si>
    <t>O057</t>
  </si>
  <si>
    <t>Outros tipos de aborto - completo ou não especificado, complicado por embolia</t>
  </si>
  <si>
    <t>O058</t>
  </si>
  <si>
    <t>Outros tipos de aborto - completo ou não especificado, com outras complicações ou com complicações não especificadas</t>
  </si>
  <si>
    <t>O059</t>
  </si>
  <si>
    <t>Outros tipos de aborto - completo ou não especificado, sem complicações</t>
  </si>
  <si>
    <t>O060</t>
  </si>
  <si>
    <t>Aborto não especificado - incompleto, complicado por infecção do trato genital ou dos órgãos pélvicos</t>
  </si>
  <si>
    <t>O061</t>
  </si>
  <si>
    <t>Aborto não especificado - incompleto, complicado por hemorragia excessiva ou tardia</t>
  </si>
  <si>
    <t>O062</t>
  </si>
  <si>
    <t>Aborto não especificado - incompleto, complicado por embolia</t>
  </si>
  <si>
    <t>O063</t>
  </si>
  <si>
    <t>Aborto não especificado - incompleto, com outras complicações ou com complicações não especificadas</t>
  </si>
  <si>
    <t>O064</t>
  </si>
  <si>
    <t>Aborto não especificado - incompleto, sem complicações</t>
  </si>
  <si>
    <t>O065</t>
  </si>
  <si>
    <t>Aborto não especificado - completo ou não especificado, complicado por infecções do trato genital ou dos órgãos pélvicos</t>
  </si>
  <si>
    <t>O066</t>
  </si>
  <si>
    <t>Aborto não especificado - completo ou não especificado, complicado por hemorragia excessiva ou tardia</t>
  </si>
  <si>
    <t>O067</t>
  </si>
  <si>
    <t>Aborto não especificado - completo ou não especificado, complicado por embolia</t>
  </si>
  <si>
    <t>O068</t>
  </si>
  <si>
    <t>Aborto não especificado - completo ou não especificado, com outras complicações ou com complicações não especificadas</t>
  </si>
  <si>
    <t>O069</t>
  </si>
  <si>
    <t>Aborto não especificado - completo ou não especificado, sem complicações</t>
  </si>
  <si>
    <t>O070</t>
  </si>
  <si>
    <t>Falha de aborto provocado por razões médicas, complicado por infecção do trato genital ou dos órgãos pélvicos</t>
  </si>
  <si>
    <t>O071</t>
  </si>
  <si>
    <t>Falha de aborto provocado por razões médicas, complicado por hemorragia tardia ou excessiva</t>
  </si>
  <si>
    <t>O072</t>
  </si>
  <si>
    <t>Falha de aborto provocado por razões médicas, complicado por embolia</t>
  </si>
  <si>
    <t>O073</t>
  </si>
  <si>
    <t>Falha de aborto provocado por razões médicas, com outras complicações ou com complicações não especificadas</t>
  </si>
  <si>
    <t>O074</t>
  </si>
  <si>
    <t>Falha de aborto provocado por razões médicas, sem complicações</t>
  </si>
  <si>
    <t>O075</t>
  </si>
  <si>
    <t>Outras formas, e as não especificadas, de falha na provocação de aborto, complicadas por infecção do trato genital e por infecção dos órgãos pélvicos</t>
  </si>
  <si>
    <t>O076</t>
  </si>
  <si>
    <t>Outras formas, e as não especificadas, de falha na provocação de aborto, complicadas por hemorragia tardia ou excessiva</t>
  </si>
  <si>
    <t>O077</t>
  </si>
  <si>
    <t>Outras formas, e as não especificadas, de falha na provocação de aborto, complicadas por embolia</t>
  </si>
  <si>
    <t>O078</t>
  </si>
  <si>
    <t>Outras formas, e as não especificadas, de falha na provocação de aborto, com outras complicações ou com complicações não especificadas</t>
  </si>
  <si>
    <t>O079</t>
  </si>
  <si>
    <t>Outras formas, e as não especificadas, de falha na provocação de aborto, sem complicação</t>
  </si>
  <si>
    <t>O080</t>
  </si>
  <si>
    <t>Infecção do trato genital e dos órgãos pélvicos conseqüente a aborto e gravidez ectópica e molar</t>
  </si>
  <si>
    <t>O081</t>
  </si>
  <si>
    <t>Hemorragia tardia ou excessiva conseqüente a aborto e a gravidez ectópica e molar</t>
  </si>
  <si>
    <t>O082</t>
  </si>
  <si>
    <t>Embolia conseqüente a aborto e a gravidez ectópica e molar</t>
  </si>
  <si>
    <t>O083</t>
  </si>
  <si>
    <t>Choque conseqüente a aborto e a gravidez ectópica e molar</t>
  </si>
  <si>
    <t>O084</t>
  </si>
  <si>
    <t>Insuficiência renal conseqüente a aborto e a gravidez ectópica e molar</t>
  </si>
  <si>
    <t>O085</t>
  </si>
  <si>
    <t>Distúrbios metabólicos conseqüentes a aborto e a gravidez ectópica e molar</t>
  </si>
  <si>
    <t>O086</t>
  </si>
  <si>
    <t>Lesão a órgãos e a tecidos pélvicos conseqüentes a aborto e a gravidez ectópica e molar</t>
  </si>
  <si>
    <t>O087</t>
  </si>
  <si>
    <t>Outras complicações venosas conseqüentes a aborto e a gravidez ectópica e molar</t>
  </si>
  <si>
    <t>O088</t>
  </si>
  <si>
    <t>Outras complicações conseqüentes a aborto e a gravidez ectópica e molar</t>
  </si>
  <si>
    <t>O089</t>
  </si>
  <si>
    <t>Complicações conseqüentes a aborto e gravidez ectópica e molar, não especificadas</t>
  </si>
  <si>
    <t>O100</t>
  </si>
  <si>
    <t>Hipertensão essencial pré-existente complicando a gravidez, o parto e o puerpério</t>
  </si>
  <si>
    <t>O101</t>
  </si>
  <si>
    <t>Doença cardíaca hipertensiva pré-existente complicando a gravidez, o parto e o puerpério</t>
  </si>
  <si>
    <t>O102</t>
  </si>
  <si>
    <t>Doença renal hipertensiva pré-existente complicando a gravidez, o parto e o puerpério</t>
  </si>
  <si>
    <t>O103</t>
  </si>
  <si>
    <t>Doença cardíaca e renal hipertensiva pré-existente complicando a gravidez, o parto e o puerpério</t>
  </si>
  <si>
    <t>O104</t>
  </si>
  <si>
    <t>Hipertensão secundária pré-existente complicando a gravidez, o parto e o puerpério</t>
  </si>
  <si>
    <t>O109</t>
  </si>
  <si>
    <t>Hipertensão pré-existente não especificada, complicando a gravidez, o parto e o puerpério</t>
  </si>
  <si>
    <t>O11X</t>
  </si>
  <si>
    <t>O120</t>
  </si>
  <si>
    <t>Edema gestacional</t>
  </si>
  <si>
    <t>O121</t>
  </si>
  <si>
    <t>Proteinúria gestacional</t>
  </si>
  <si>
    <t>O122</t>
  </si>
  <si>
    <t>Edema gestacional com proteinúria</t>
  </si>
  <si>
    <t>O13X</t>
  </si>
  <si>
    <t>O140</t>
  </si>
  <si>
    <t>Pré-eclâmpsia moderada</t>
  </si>
  <si>
    <t>O141</t>
  </si>
  <si>
    <t>Pré-eclâmpsia grave</t>
  </si>
  <si>
    <t>O149</t>
  </si>
  <si>
    <t>Pré-eclâmpsia não especificada</t>
  </si>
  <si>
    <t>O150</t>
  </si>
  <si>
    <t>Eclâmpsia na gravidez</t>
  </si>
  <si>
    <t>O151</t>
  </si>
  <si>
    <t>Eclâmpsia no trabalho de parto</t>
  </si>
  <si>
    <t>O152</t>
  </si>
  <si>
    <t>Eclâmpsia no puerpério</t>
  </si>
  <si>
    <t>O159</t>
  </si>
  <si>
    <t>Eclâmpsia não especificada quanto ao período</t>
  </si>
  <si>
    <t>O16X</t>
  </si>
  <si>
    <t>O200</t>
  </si>
  <si>
    <t>Ameaça de aborto</t>
  </si>
  <si>
    <t>O208</t>
  </si>
  <si>
    <t>Outras hemorragias do início da gravidez</t>
  </si>
  <si>
    <t>O209</t>
  </si>
  <si>
    <t>Hemorragia do início da gravidez, não especificada</t>
  </si>
  <si>
    <t>O210</t>
  </si>
  <si>
    <t>Hiperêmese gravídica leve</t>
  </si>
  <si>
    <t>O211</t>
  </si>
  <si>
    <t>Hiperêmese gravídica com distúrbio metabólico</t>
  </si>
  <si>
    <t>O212</t>
  </si>
  <si>
    <t>Vômitos tardios da gravidez</t>
  </si>
  <si>
    <t>O218</t>
  </si>
  <si>
    <t>Outras formas de vômitos complicando a gravidez</t>
  </si>
  <si>
    <t>O219</t>
  </si>
  <si>
    <t>Vômitos da gravidez, não especificados</t>
  </si>
  <si>
    <t>O220</t>
  </si>
  <si>
    <t>Varizes dos membros inferiores na gravidez</t>
  </si>
  <si>
    <t>O221</t>
  </si>
  <si>
    <t>Varizes genitais na gravidez</t>
  </si>
  <si>
    <t>O222</t>
  </si>
  <si>
    <t>Tromboflebite superficial na gravidez</t>
  </si>
  <si>
    <t>O223</t>
  </si>
  <si>
    <t>Flebotrombose profunda na gravidez</t>
  </si>
  <si>
    <t>O224</t>
  </si>
  <si>
    <t>Hemorróidas na gravidez</t>
  </si>
  <si>
    <t>O225</t>
  </si>
  <si>
    <t>Trombose venosa cerebral na gravidez</t>
  </si>
  <si>
    <t>O228</t>
  </si>
  <si>
    <t>Outras complicações venosas na gravidez</t>
  </si>
  <si>
    <t>O229</t>
  </si>
  <si>
    <t>Complicações venosas na gravidez, não especificadas</t>
  </si>
  <si>
    <t>O230</t>
  </si>
  <si>
    <t>Infecções do rim na gravidez</t>
  </si>
  <si>
    <t>O231</t>
  </si>
  <si>
    <t>Infecções da bexiga na gravidez</t>
  </si>
  <si>
    <t>O232</t>
  </si>
  <si>
    <t>Infecções da uretra na gravidez</t>
  </si>
  <si>
    <t>O233</t>
  </si>
  <si>
    <t>Infecções de outras partes do trato urinário na gravidez</t>
  </si>
  <si>
    <t>O234</t>
  </si>
  <si>
    <t>Infecção não especificada do trato urinário na gravidez</t>
  </si>
  <si>
    <t>O235</t>
  </si>
  <si>
    <t>Infecções do trato genital na gravidez</t>
  </si>
  <si>
    <t>O239</t>
  </si>
  <si>
    <t>Outras infecções e as não especificadas do trato urinário na gravidez</t>
  </si>
  <si>
    <t>O240</t>
  </si>
  <si>
    <t>Diabetes mellitus pré-existente, insulino-dependente</t>
  </si>
  <si>
    <t>O241</t>
  </si>
  <si>
    <t>Diabetes mellitus pré-existente, não-insulino-dependente</t>
  </si>
  <si>
    <t>O242</t>
  </si>
  <si>
    <t>Diabetes mellitus pré-existente, relacionado com a desnutrição</t>
  </si>
  <si>
    <t>O243</t>
  </si>
  <si>
    <t>Diabetes mellitus pré-existente, não especificado</t>
  </si>
  <si>
    <t>O244</t>
  </si>
  <si>
    <t>Diabetes mellitus que surge durante a gravidez</t>
  </si>
  <si>
    <t>O249</t>
  </si>
  <si>
    <t>Diabetes mellitus na gravidez, não especificado</t>
  </si>
  <si>
    <t>O25X</t>
  </si>
  <si>
    <t>O260</t>
  </si>
  <si>
    <t>Ganho excessivo de peso na gravidez</t>
  </si>
  <si>
    <t>O261</t>
  </si>
  <si>
    <t>Ganho de peso insuficiente na gravidez</t>
  </si>
  <si>
    <t>O262</t>
  </si>
  <si>
    <t>Assistência à gravidez por motivo de abortamento habitual</t>
  </si>
  <si>
    <t>O263</t>
  </si>
  <si>
    <t>Retenção de dispositivo intra-uterino contraceptivo (DIU) na gravidez</t>
  </si>
  <si>
    <t>O264</t>
  </si>
  <si>
    <t>Herpes gestacional</t>
  </si>
  <si>
    <t>O265</t>
  </si>
  <si>
    <t>Síndrome da hipotensão materna</t>
  </si>
  <si>
    <t>O266</t>
  </si>
  <si>
    <t>Transtornos do fígado na gravidez, no parto e no puerpério</t>
  </si>
  <si>
    <t>O267</t>
  </si>
  <si>
    <t>Subluxação da sínfise (púbica) na gravidez, parto e puerpério</t>
  </si>
  <si>
    <t>O268</t>
  </si>
  <si>
    <t>Outras afecções especificadas, ligadas a gravidez</t>
  </si>
  <si>
    <t>O269</t>
  </si>
  <si>
    <t>Afecções ligadas a gravidez, não especificadas</t>
  </si>
  <si>
    <t>O280</t>
  </si>
  <si>
    <t>Achados hematológicos anormais do rastreamento ["screening"] antenatal da mãe</t>
  </si>
  <si>
    <t>O281</t>
  </si>
  <si>
    <t>Achados bioquímicos anormais do rastreamento ["screening"] antenatal da mãe</t>
  </si>
  <si>
    <t>O282</t>
  </si>
  <si>
    <t>Achados citológicos anormais do rastreamento ["screening"] antenatal da mãe</t>
  </si>
  <si>
    <t>O283</t>
  </si>
  <si>
    <t>Achados ultrassonográficos anormais do rastreamento ["screening"] antenatal da mãe</t>
  </si>
  <si>
    <t>O284</t>
  </si>
  <si>
    <t>Achados radiológicos anormais do rastreamento ["screening"] antenatal da mãe</t>
  </si>
  <si>
    <t>O285</t>
  </si>
  <si>
    <t>Achados cromossômicos e genéticos anormais do rastreamento ["screening"] antenatal da mãe</t>
  </si>
  <si>
    <t>O288</t>
  </si>
  <si>
    <t>Outros achados anormais do rastreamento ["screening"] antenatal da mãe</t>
  </si>
  <si>
    <t>O289</t>
  </si>
  <si>
    <t>Achados anormais do rastreamento ["screening"] antenatal da mãe, não especificados</t>
  </si>
  <si>
    <t>O290</t>
  </si>
  <si>
    <t>Complicações pulmonares de anestesia administrada durante a gravidez</t>
  </si>
  <si>
    <t>O291</t>
  </si>
  <si>
    <t>Complicações cardíacas de anestesia administrada durante a gravidez</t>
  </si>
  <si>
    <t>O292</t>
  </si>
  <si>
    <t>Complicações relativas ao sistema nervoso central devidas a anestesia administrada durante a gravidez</t>
  </si>
  <si>
    <t>O293</t>
  </si>
  <si>
    <t>Reação tóxica causada por anestesia local administrada durante a gravidez</t>
  </si>
  <si>
    <t>O294</t>
  </si>
  <si>
    <t>Cefaléia causada por anestesia raquidiana ou peridural administradas durante a gravidez</t>
  </si>
  <si>
    <t>O295</t>
  </si>
  <si>
    <t>Outras complicações de anestesia raquidiana ou peridural administradas durante a gravidez</t>
  </si>
  <si>
    <t>O296</t>
  </si>
  <si>
    <t>Falha ou dificuldade na entubação durante a gravidez</t>
  </si>
  <si>
    <t>O298</t>
  </si>
  <si>
    <t>Outras complicações de anestesia durante a gravidez</t>
  </si>
  <si>
    <t>O299</t>
  </si>
  <si>
    <t>Complicações de anestesia durante a gravidez, não especificadas</t>
  </si>
  <si>
    <t>O300</t>
  </si>
  <si>
    <t>Gravidez dupla</t>
  </si>
  <si>
    <t>O301</t>
  </si>
  <si>
    <t>Gravidez trigemelar</t>
  </si>
  <si>
    <t>O302</t>
  </si>
  <si>
    <t>Gravidez quadrigemelar</t>
  </si>
  <si>
    <t>O308</t>
  </si>
  <si>
    <t>Outras gestações múltiplas</t>
  </si>
  <si>
    <t>O309</t>
  </si>
  <si>
    <t>Gestação múltipla, não especificada</t>
  </si>
  <si>
    <t>O310</t>
  </si>
  <si>
    <t>Feto papiráceo</t>
  </si>
  <si>
    <t>O311</t>
  </si>
  <si>
    <t>Continuação da gravidez após aborto de um ou mais fetos</t>
  </si>
  <si>
    <t>O312</t>
  </si>
  <si>
    <t>Continuação da gravidez após a morte intra-uterina de um ou mais fetos</t>
  </si>
  <si>
    <t>O318</t>
  </si>
  <si>
    <t>Outras complicações específicas de gestação múltipla</t>
  </si>
  <si>
    <t>O320</t>
  </si>
  <si>
    <t>Assistência prestada à mãe por posição fetal instável</t>
  </si>
  <si>
    <t>O321</t>
  </si>
  <si>
    <t>Assistência prestada à mãe por apresentação pélvica</t>
  </si>
  <si>
    <t>O322</t>
  </si>
  <si>
    <t>Assistência prestada à mãe por posição fetal transversa e oblíqua</t>
  </si>
  <si>
    <t>O323</t>
  </si>
  <si>
    <t>Assistência prestada à mãe por apresentação de face, mento e fronte</t>
  </si>
  <si>
    <t>O324</t>
  </si>
  <si>
    <t>Assistência prestada à mãe por polo cefálico alto em gestação a termo</t>
  </si>
  <si>
    <t>O325</t>
  </si>
  <si>
    <t>Assistência prestada à mãe por gestação múltipla com apresentação anormal de um ou mais fetos</t>
  </si>
  <si>
    <t>O326</t>
  </si>
  <si>
    <t>Assistência prestada à mãe por apresentação composta</t>
  </si>
  <si>
    <t>O328</t>
  </si>
  <si>
    <t>Assistência prestada à mãe por outras formas de apresentação anormal do feto</t>
  </si>
  <si>
    <t>O329</t>
  </si>
  <si>
    <t>Assistência prestada à mãe por apresentação anormal do feto, não especificada</t>
  </si>
  <si>
    <t>O330</t>
  </si>
  <si>
    <t>Assistência prestada à mãe por uma desproporção devida à deformidade da pelve óssea materna</t>
  </si>
  <si>
    <t>O331</t>
  </si>
  <si>
    <t>Assistência prestada à mãe por uma desproporção devida à contração geral da pelve</t>
  </si>
  <si>
    <t>O332</t>
  </si>
  <si>
    <t>Assistência prestada à mãe por uma desproporção devida à contração do estreito superior da pelve</t>
  </si>
  <si>
    <t>O333</t>
  </si>
  <si>
    <t>Assistência prestada à mãe por uma desproporção devida à contração do estreito inferior da pelve</t>
  </si>
  <si>
    <t>O334</t>
  </si>
  <si>
    <t>Assistência prestada à mãe por uma desproporção de origem mista, materna e fetal</t>
  </si>
  <si>
    <t>O335</t>
  </si>
  <si>
    <t>Assistência prestada à mãe por uma desproporção devida a feto excepcionalmente grande</t>
  </si>
  <si>
    <t>O336</t>
  </si>
  <si>
    <t>Assistência prestada à mãe por uma desproporção devida a feto hidrocefálico</t>
  </si>
  <si>
    <t>O337</t>
  </si>
  <si>
    <t>Assistência prestada à mãe por uma desproporção devida a outras deformidades fetais</t>
  </si>
  <si>
    <t>O338</t>
  </si>
  <si>
    <t>Assistência prestada à mãe por uma desproporção de outra origem</t>
  </si>
  <si>
    <t>O339</t>
  </si>
  <si>
    <t>Assistência prestada à mãe por uma desproporção, não especificada</t>
  </si>
  <si>
    <t>O340</t>
  </si>
  <si>
    <t>Assistência à mãe por malformação congênita do útero</t>
  </si>
  <si>
    <t>O341</t>
  </si>
  <si>
    <t>Assistência prestada à mãe por tumor do corpo do útero</t>
  </si>
  <si>
    <t>O342</t>
  </si>
  <si>
    <t>Assistência prestada à mãe por cicatriz uterina devida a uma cirurgia anterior</t>
  </si>
  <si>
    <t>O343</t>
  </si>
  <si>
    <t>Assistência prestada à mãe por incompetência cervical</t>
  </si>
  <si>
    <t>O344</t>
  </si>
  <si>
    <t>Assistência prestada à mãe por outras anormalidades do colo do útero</t>
  </si>
  <si>
    <t>O345</t>
  </si>
  <si>
    <t>Assistência prestada à mãe por outras anormalidades do útero gravídico</t>
  </si>
  <si>
    <t>O346</t>
  </si>
  <si>
    <t>Assistência prestada à mãe por anormalidade da vagina</t>
  </si>
  <si>
    <t>O347</t>
  </si>
  <si>
    <t>Assistência prestada à mãe por anormalidade da vulva e do períneo</t>
  </si>
  <si>
    <t>O348</t>
  </si>
  <si>
    <t>Assistência prestada à mãe por outras anormalidades dos órgãos pélvicos</t>
  </si>
  <si>
    <t>O349</t>
  </si>
  <si>
    <t>Assistência prestada à mãe por anormalidade de órgãos pélvicos, não especificada</t>
  </si>
  <si>
    <t>O350</t>
  </si>
  <si>
    <t>Assistência prestada à mãe por malformação do sistema nervoso central do feto (suspeitada)</t>
  </si>
  <si>
    <t>O351</t>
  </si>
  <si>
    <t>Assistência prestada à mãe por anormalidade cromossômica (suspeitada) do feto</t>
  </si>
  <si>
    <t>O352</t>
  </si>
  <si>
    <t>Assistência prestada à mãe por doença hereditária (suspeitada) do feto</t>
  </si>
  <si>
    <t>O353</t>
  </si>
  <si>
    <t>Assistência prestada à mãe por lesão fetal (suspeitada) causada por doença viral materna</t>
  </si>
  <si>
    <t>O354</t>
  </si>
  <si>
    <t>Assistência prestada à mãe por lesão (suspeitada) causada ao feto por alcoolismo materno</t>
  </si>
  <si>
    <t>O355</t>
  </si>
  <si>
    <t>Assistência prestada à mãe por lesão fetal (suspeitada) causada por drogas</t>
  </si>
  <si>
    <t>O356</t>
  </si>
  <si>
    <t>Assistência prestada à mãe por lesão fetal (suspeitada) causada por radiação</t>
  </si>
  <si>
    <t>O357</t>
  </si>
  <si>
    <t>Assistência prestada à mãe por lesão fetal (suspeitada) causada por outros procedimentos médicos</t>
  </si>
  <si>
    <t>O358</t>
  </si>
  <si>
    <t>Assistência prestada à mãe por outras anormalidades ou lesões fetais (suspeitadas)</t>
  </si>
  <si>
    <t>O359</t>
  </si>
  <si>
    <t>Assistência prestada à mãe por lesão ou anormalidade fetais (suspeitadas), não especificadas</t>
  </si>
  <si>
    <t>O360</t>
  </si>
  <si>
    <t>Assistência prestada à mãe por isoimunização Rh</t>
  </si>
  <si>
    <t>O361</t>
  </si>
  <si>
    <t>Assistência prestada à mãe por outros tipos de isoimunização</t>
  </si>
  <si>
    <t>O362</t>
  </si>
  <si>
    <t>Assistência prestada à mãe por hidropsia fetal</t>
  </si>
  <si>
    <t>O363</t>
  </si>
  <si>
    <t>Assistência prestada à mãe por sinais de hipóxia fetal</t>
  </si>
  <si>
    <t>O364</t>
  </si>
  <si>
    <t>Assistência prestada à mãe por morte intra-uterina</t>
  </si>
  <si>
    <t>O365</t>
  </si>
  <si>
    <t>Assistência prestada à mãe por insuficiência de crescimento fetal</t>
  </si>
  <si>
    <t>O366</t>
  </si>
  <si>
    <t>Assistência prestada à mãe por crescimento fetal excessivo</t>
  </si>
  <si>
    <t>O367</t>
  </si>
  <si>
    <t>Assistência prestada à mãe por feto viável em gravidez abdominal</t>
  </si>
  <si>
    <t>O368</t>
  </si>
  <si>
    <t>Assistência prestada à mãe por outros problemas fetais especificados</t>
  </si>
  <si>
    <t>O369</t>
  </si>
  <si>
    <t>Assistência prestada à mãe por problema fetal não especificado</t>
  </si>
  <si>
    <t>O40X</t>
  </si>
  <si>
    <t>O410</t>
  </si>
  <si>
    <t>Oligohidrâmnio</t>
  </si>
  <si>
    <t>O411</t>
  </si>
  <si>
    <t>Infecção do saco amniótico e das membranas</t>
  </si>
  <si>
    <t>O418</t>
  </si>
  <si>
    <t>Outros transtornos especificados do líquido amniótico e das membranas</t>
  </si>
  <si>
    <t>O419</t>
  </si>
  <si>
    <t>Transtornos do líquido amniótico e das membranas não especificados</t>
  </si>
  <si>
    <t>O420</t>
  </si>
  <si>
    <t>Ruptura prematura de membranas, com início do trabalho de parto dentro de 24 horas</t>
  </si>
  <si>
    <t>O421</t>
  </si>
  <si>
    <t>Ruptura prematura de membranas, com início do trabalho de parto depois das primeiras 24 horas</t>
  </si>
  <si>
    <t>O422</t>
  </si>
  <si>
    <t>Ruptura prematura de membranas, com trabalho de parto retardado por terapêutica</t>
  </si>
  <si>
    <t>O429</t>
  </si>
  <si>
    <t>Ruptura prematura de membranas, não especificada</t>
  </si>
  <si>
    <t>O430</t>
  </si>
  <si>
    <t>Síndromes de transfusão placentária</t>
  </si>
  <si>
    <t>O431</t>
  </si>
  <si>
    <t>Malformação da placenta</t>
  </si>
  <si>
    <t>O438</t>
  </si>
  <si>
    <t>Outros transtornos da placenta</t>
  </si>
  <si>
    <t>O439</t>
  </si>
  <si>
    <t>Transtorno da placenta, não especificado</t>
  </si>
  <si>
    <t>O440</t>
  </si>
  <si>
    <t>Placenta prévia especificada como sem hemorragia</t>
  </si>
  <si>
    <t>O441</t>
  </si>
  <si>
    <t>Placenta prévia com hemorragia</t>
  </si>
  <si>
    <t>O450</t>
  </si>
  <si>
    <t>Descolamento prematuro da placenta com deficiência de coagulação</t>
  </si>
  <si>
    <t>O458</t>
  </si>
  <si>
    <t>Outro descolamento prematuro da placenta</t>
  </si>
  <si>
    <t>O459</t>
  </si>
  <si>
    <t>Descolamento prematuro da placenta, não especificado</t>
  </si>
  <si>
    <t>O460</t>
  </si>
  <si>
    <t>Hemorragia anteparto com deficiência de coagulação</t>
  </si>
  <si>
    <t>O468</t>
  </si>
  <si>
    <t>Outra forma de hemorragia anteparto</t>
  </si>
  <si>
    <t>O469</t>
  </si>
  <si>
    <t>Hemorragia anteparto, não especificada</t>
  </si>
  <si>
    <t>O470</t>
  </si>
  <si>
    <t>Falso trabalho de parto antes de se completarem 37 semanas de gestação</t>
  </si>
  <si>
    <t>O471</t>
  </si>
  <si>
    <t>Falso trabalho de parto na 37ª semana completa ou depois dela</t>
  </si>
  <si>
    <t>O479</t>
  </si>
  <si>
    <t>Falso trabalho de parto, não especificado</t>
  </si>
  <si>
    <t>O48X</t>
  </si>
  <si>
    <t>O600</t>
  </si>
  <si>
    <t>Trabalho de parto pré-termo sem parto</t>
  </si>
  <si>
    <t>O601</t>
  </si>
  <si>
    <t>Trabalho de parto pré-termo com parto pré-termo</t>
  </si>
  <si>
    <t>O602</t>
  </si>
  <si>
    <t>Trabalho de parto pré-termo com parto a termo</t>
  </si>
  <si>
    <t>O610</t>
  </si>
  <si>
    <t>Falha na indução médica do trabalho de parto</t>
  </si>
  <si>
    <t>O611</t>
  </si>
  <si>
    <t>Falha na indução instrumental do trabalho de parto</t>
  </si>
  <si>
    <t>O618</t>
  </si>
  <si>
    <t>Outras formas de falha na indução do trabalho de parto</t>
  </si>
  <si>
    <t>O619</t>
  </si>
  <si>
    <t>Falha na indução do trabalho de parto, não especificada</t>
  </si>
  <si>
    <t>O620</t>
  </si>
  <si>
    <t>Contrações iniciais inadequadas</t>
  </si>
  <si>
    <t>O621</t>
  </si>
  <si>
    <t>Inércia uterina secundária</t>
  </si>
  <si>
    <t>O622</t>
  </si>
  <si>
    <t>Outras formas de inércia uterina</t>
  </si>
  <si>
    <t>O623</t>
  </si>
  <si>
    <t>Trabalho de parto precipitado</t>
  </si>
  <si>
    <t>O624</t>
  </si>
  <si>
    <t>Contrações uterinas hipertônicas, incoordenadas ou prolongadas</t>
  </si>
  <si>
    <t>O628</t>
  </si>
  <si>
    <t>Outras anormalidades da contração uterina</t>
  </si>
  <si>
    <t>O629</t>
  </si>
  <si>
    <t>Anormalidades da contração uterina, não especificadas</t>
  </si>
  <si>
    <t>O630</t>
  </si>
  <si>
    <t>Prolongamento do primeiro período (dilatação)</t>
  </si>
  <si>
    <t>O631</t>
  </si>
  <si>
    <t>Prolongamento do segundo período (expulsão)</t>
  </si>
  <si>
    <t>O632</t>
  </si>
  <si>
    <t>Parto retardado do segundo gêmeo, do terceiro gêmeo etc</t>
  </si>
  <si>
    <t>O639</t>
  </si>
  <si>
    <t>Trabalho de parto prolongado, não especificado</t>
  </si>
  <si>
    <t>O640</t>
  </si>
  <si>
    <t>Obstrução do trabalho de parto devida à rotação incompleta do polo cefálico fetal</t>
  </si>
  <si>
    <t>O641</t>
  </si>
  <si>
    <t>Obstrução do trabalho de parto devida à apresentação pélvica</t>
  </si>
  <si>
    <t>O642</t>
  </si>
  <si>
    <t>Obstrução do trabalho de parto devida à apresentação de face</t>
  </si>
  <si>
    <t>O643</t>
  </si>
  <si>
    <t>Obstrução do trabalho de parto devida à apresentação de fronte</t>
  </si>
  <si>
    <t>O644</t>
  </si>
  <si>
    <t>Obstrução do trabalho de parto devida à apresentação de ombro</t>
  </si>
  <si>
    <t>O645</t>
  </si>
  <si>
    <t>Obstrução do trabalho de parto devida à apresentação complexa</t>
  </si>
  <si>
    <t>O648</t>
  </si>
  <si>
    <t>Obstrução do trabalho de parto devida a outras formas de má-apresentação e má-posição</t>
  </si>
  <si>
    <t>O649</t>
  </si>
  <si>
    <t>Obstrução do trabalho de parto devida a má-posição ou má-apresentação, não especificadas</t>
  </si>
  <si>
    <t>O650</t>
  </si>
  <si>
    <t>Obstrução do trabalho de parto devida a deformidade pélvica</t>
  </si>
  <si>
    <t>O651</t>
  </si>
  <si>
    <t>Obstrução do trabalho de parto devida à contração geral da pelve</t>
  </si>
  <si>
    <t>O652</t>
  </si>
  <si>
    <t>Obstrução do trabalho de parto devida à contração do estreito superior</t>
  </si>
  <si>
    <t>O653</t>
  </si>
  <si>
    <t>Obstrução do trabalho de parto devida à contração do estreito inferior ou da cavidade mediana</t>
  </si>
  <si>
    <t>O654</t>
  </si>
  <si>
    <t>Obstrução do trabalho de parto devida a desproporção feto-pélvica, não especificada</t>
  </si>
  <si>
    <t>O655</t>
  </si>
  <si>
    <t>Obstrução do trabalho de parto devida a anormalidade dos órgãos pélvicos maternos</t>
  </si>
  <si>
    <t>O658</t>
  </si>
  <si>
    <t>Obstrução do trabalho de parto devida a outras anormalidades pélvicas maternas</t>
  </si>
  <si>
    <t>O659</t>
  </si>
  <si>
    <t>Obstrução do trabalho de parto devida a anormalidades pélvicas maternas não especificadas</t>
  </si>
  <si>
    <t>O660</t>
  </si>
  <si>
    <t>Obstrução do trabalho de parto devido a distócia de ombro</t>
  </si>
  <si>
    <t>O661</t>
  </si>
  <si>
    <t>Obstrução do trabalho de parto por colisão de gêmeos</t>
  </si>
  <si>
    <t>O662</t>
  </si>
  <si>
    <t>Obstrução do trabalho de parto por feto excepcionalmente grande</t>
  </si>
  <si>
    <t>O663</t>
  </si>
  <si>
    <t>Obstrução do trabalho de parto devido a outras anormalidades do feto</t>
  </si>
  <si>
    <t>O664</t>
  </si>
  <si>
    <t>Falha de tentativa de trabalho de parto, não especificada</t>
  </si>
  <si>
    <t>O665</t>
  </si>
  <si>
    <t>Falha de aplicação de fórceps e vácuo-extrator, não especificada</t>
  </si>
  <si>
    <t>O668</t>
  </si>
  <si>
    <t>Outras formas de obstrução do trabalho de parto, especificadas</t>
  </si>
  <si>
    <t>O669</t>
  </si>
  <si>
    <t>Obstrução do trabalho de parto, não especificado</t>
  </si>
  <si>
    <t>O670</t>
  </si>
  <si>
    <t>Hemorragia intraparto com deficiência de coagulação</t>
  </si>
  <si>
    <t>O678</t>
  </si>
  <si>
    <t>Outras hemorragias intraparto</t>
  </si>
  <si>
    <t>O679</t>
  </si>
  <si>
    <t>Hemorragia intraparto não especificada</t>
  </si>
  <si>
    <t>O680</t>
  </si>
  <si>
    <t>Trabalho de parto e parto complicados por anormalidade da freqüência cardíaca fetal</t>
  </si>
  <si>
    <t>O681</t>
  </si>
  <si>
    <t>Trabalho de parto e parto complicados por mecônio no líquido amniótico</t>
  </si>
  <si>
    <t>O682</t>
  </si>
  <si>
    <t>Trabalho de parto e parto complicados por anormalidade na freqüência cardíaca fetal com mecônio no líquido amniótico</t>
  </si>
  <si>
    <t>O683</t>
  </si>
  <si>
    <t>Trabalho de parto e parto complicados por evidências bioquímicas de sofrimento fetal</t>
  </si>
  <si>
    <t>O688</t>
  </si>
  <si>
    <t>Trabalho de parto e parto complicados por outras evidências de sofrimento fetal</t>
  </si>
  <si>
    <t>O689</t>
  </si>
  <si>
    <t>Trabalho de parto e parto complicados por sofrimento fetal, não especificado</t>
  </si>
  <si>
    <t>O690</t>
  </si>
  <si>
    <t>Trabalho de parto e parto complicados por prolapso do cordão</t>
  </si>
  <si>
    <t>O691</t>
  </si>
  <si>
    <t>Trabalho de parto e parto complicados por circular de cordão, com compressão</t>
  </si>
  <si>
    <t>O692</t>
  </si>
  <si>
    <t>Trabalho de parto e parto complicados por outros enovelamentos do cordão</t>
  </si>
  <si>
    <t>O693</t>
  </si>
  <si>
    <t>Trabalho de parto e parto complicados por cordão curto</t>
  </si>
  <si>
    <t>O694</t>
  </si>
  <si>
    <t>Trabalho de parto e parto complicados por vasa praevia</t>
  </si>
  <si>
    <t>O695</t>
  </si>
  <si>
    <t>Trabalho de parto e parto complicados por lesão vascular do cordão</t>
  </si>
  <si>
    <t>O698</t>
  </si>
  <si>
    <t>Trabalho de parto e parto complicados por outras complicações do cordão</t>
  </si>
  <si>
    <t>O699</t>
  </si>
  <si>
    <t>Trabalho de parto e parto complicados por complicações do cordão, não especificadas</t>
  </si>
  <si>
    <t>O700</t>
  </si>
  <si>
    <t>Laceração de períneo de primeiro grau durante o parto</t>
  </si>
  <si>
    <t>O701</t>
  </si>
  <si>
    <t>Laceração de períneo de segundo grau durante o parto</t>
  </si>
  <si>
    <t>O702</t>
  </si>
  <si>
    <t>Laceração de períneo de terceiro grau durante o parto</t>
  </si>
  <si>
    <t>O703</t>
  </si>
  <si>
    <t>Laceração de períneo de quarto grau durante o parto</t>
  </si>
  <si>
    <t>O709</t>
  </si>
  <si>
    <t>Laceração de períneo durante o parto, não especificada</t>
  </si>
  <si>
    <t>O710</t>
  </si>
  <si>
    <t>Ruptura do útero antes do início do trabalho de parto</t>
  </si>
  <si>
    <t>O711</t>
  </si>
  <si>
    <t>Ruptura do útero durante o trabalho de parto</t>
  </si>
  <si>
    <t>O712</t>
  </si>
  <si>
    <t>Inversão do útero pós-parto</t>
  </si>
  <si>
    <t>O713</t>
  </si>
  <si>
    <t>Laceração obstétrica do colo do útero</t>
  </si>
  <si>
    <t>O714</t>
  </si>
  <si>
    <t>Laceração vaginal alta isolada, de origem obstétrica</t>
  </si>
  <si>
    <t>O715</t>
  </si>
  <si>
    <t>Outras lesões obstétricas aos órgãos pélvicos</t>
  </si>
  <si>
    <t>O716</t>
  </si>
  <si>
    <t>Lesão obstétrica das articulações e dos ligamentos pélvicos</t>
  </si>
  <si>
    <t>O717</t>
  </si>
  <si>
    <t>Hematoma obstétrico da pelve</t>
  </si>
  <si>
    <t>O718</t>
  </si>
  <si>
    <t>Outros traumatismos obstétricos especificados</t>
  </si>
  <si>
    <t>O719</t>
  </si>
  <si>
    <t>Traumatismo obstétrico, não especificado</t>
  </si>
  <si>
    <t>O720</t>
  </si>
  <si>
    <t>Hemorragia do terceiro estágio</t>
  </si>
  <si>
    <t>O721</t>
  </si>
  <si>
    <t>Outras hemorragias do pós-parto imediato</t>
  </si>
  <si>
    <t>O722</t>
  </si>
  <si>
    <t>Hemorragias pós-parto, tardias e secundárias</t>
  </si>
  <si>
    <t>O723</t>
  </si>
  <si>
    <t>Deficiências de coagulação pós-parto</t>
  </si>
  <si>
    <t>O730</t>
  </si>
  <si>
    <t>Retenção da placenta sem hemorragia</t>
  </si>
  <si>
    <t>O731</t>
  </si>
  <si>
    <t>Retenção de partes da placenta ou das membranas, sem hemorragia</t>
  </si>
  <si>
    <t>O740</t>
  </si>
  <si>
    <t>Pneumonite aspirativa devida a anestesia durante o trabalho de parto e o parto</t>
  </si>
  <si>
    <t>O741</t>
  </si>
  <si>
    <t>Outras complicações pulmonares devidas a anestesia durante o trabalho de parto e no parto</t>
  </si>
  <si>
    <t>O742</t>
  </si>
  <si>
    <t>Complicações cardíacas devidas a anestesia durante o trabalho de parto e no parto</t>
  </si>
  <si>
    <t>O743</t>
  </si>
  <si>
    <t>Complicações do sistema nervoso central devidas a anestesia durante o trabalho de parto e no parto</t>
  </si>
  <si>
    <t>O744</t>
  </si>
  <si>
    <t>Reação tóxica a anestesia local durante trabalho de parto e o parto</t>
  </si>
  <si>
    <t>O745</t>
  </si>
  <si>
    <t>Cefaléia pós-anestesia raquidiana e peridural, durante o trabalho de parto e parto</t>
  </si>
  <si>
    <t>O746</t>
  </si>
  <si>
    <t>Outras complicações de anestesia raquidiana ou peridural, durante o trabalho de parto e parto</t>
  </si>
  <si>
    <t>O747</t>
  </si>
  <si>
    <t>Falha ou dificuldade de entubação durante o trabalho de parto e parto</t>
  </si>
  <si>
    <t>O748</t>
  </si>
  <si>
    <t>Outras complicações de anestesia durante o trabalho de parto e parto</t>
  </si>
  <si>
    <t>O749</t>
  </si>
  <si>
    <t>Complicações de anestesia durante o trabalho de parto e parto, não especificadas</t>
  </si>
  <si>
    <t>O750</t>
  </si>
  <si>
    <t>Sofrimento materno durante o trabalho de parto e o parto</t>
  </si>
  <si>
    <t>O751</t>
  </si>
  <si>
    <t>Choque durante ou subseqüente ao trabalho de parto e o parto</t>
  </si>
  <si>
    <t>O752</t>
  </si>
  <si>
    <t>Febre durante o trabalho de parto não classificada em outra parte</t>
  </si>
  <si>
    <t>O753</t>
  </si>
  <si>
    <t>Outras infecções durante o trabalho de parto</t>
  </si>
  <si>
    <t>O754</t>
  </si>
  <si>
    <t>Outras complicações de procedimentos ou de cirurgia obstétrica</t>
  </si>
  <si>
    <t>O755</t>
  </si>
  <si>
    <t>Demora do parto após ruptura artificial das membranas</t>
  </si>
  <si>
    <t>O756</t>
  </si>
  <si>
    <t>Demora do parto após ruptura espontânea ou não especificada das membranas</t>
  </si>
  <si>
    <t>O757</t>
  </si>
  <si>
    <t>Parto vaginal subseqüente a cesariana anterior</t>
  </si>
  <si>
    <t>O758</t>
  </si>
  <si>
    <t>Outras complicações especificadas do trabalho de parto e do parto</t>
  </si>
  <si>
    <t>O759</t>
  </si>
  <si>
    <t>Complicações do trabalho de parto e do parto, não especificadas</t>
  </si>
  <si>
    <t>O800</t>
  </si>
  <si>
    <t>Parto espontâneo cefálico</t>
  </si>
  <si>
    <t>O801</t>
  </si>
  <si>
    <t>Parto espontâneo pélvico</t>
  </si>
  <si>
    <t>O808</t>
  </si>
  <si>
    <t>Outros tipos de parto único espontâneo</t>
  </si>
  <si>
    <t>O809</t>
  </si>
  <si>
    <t>Parto único espontâneo, não especificado</t>
  </si>
  <si>
    <t>O810</t>
  </si>
  <si>
    <t>Parto por fórceps baixo</t>
  </si>
  <si>
    <t>O811</t>
  </si>
  <si>
    <t>Parto por fórceps da cavidade mediana</t>
  </si>
  <si>
    <t>O812</t>
  </si>
  <si>
    <t>Fórceps da cavidade mediana com rotação</t>
  </si>
  <si>
    <t>O813</t>
  </si>
  <si>
    <t>Outros tipos de parto por fórceps e os não especificados</t>
  </si>
  <si>
    <t>O814</t>
  </si>
  <si>
    <t>Parto por vácuo-extrator</t>
  </si>
  <si>
    <t>O815</t>
  </si>
  <si>
    <t>Parto por combinação de fórceps e vácuo-extrator</t>
  </si>
  <si>
    <t>O820</t>
  </si>
  <si>
    <t>Parto por cesariana eletiva</t>
  </si>
  <si>
    <t>O821</t>
  </si>
  <si>
    <t>Parto por cesariana de emergência</t>
  </si>
  <si>
    <t>O822</t>
  </si>
  <si>
    <t>Parto por cesariana para histerectomia</t>
  </si>
  <si>
    <t>O828</t>
  </si>
  <si>
    <t>Outros tipos de parto único por cesariana</t>
  </si>
  <si>
    <t>O829</t>
  </si>
  <si>
    <t>Parto por cesariana, não especificada</t>
  </si>
  <si>
    <t>O830</t>
  </si>
  <si>
    <t>Extração pélvica</t>
  </si>
  <si>
    <t>O831</t>
  </si>
  <si>
    <t>Outros tipos de parto pélvico assistido</t>
  </si>
  <si>
    <t>O832</t>
  </si>
  <si>
    <t>Outras formas de parto com o auxílio de manipulação</t>
  </si>
  <si>
    <t>O833</t>
  </si>
  <si>
    <t>Parto de gravidez intra-abdominal com feto viável</t>
  </si>
  <si>
    <t>O834</t>
  </si>
  <si>
    <t>Cirurgia destrutiva para facilitar o parto</t>
  </si>
  <si>
    <t>O838</t>
  </si>
  <si>
    <t>Outros tipos especificados de parto único assistido</t>
  </si>
  <si>
    <t>O839</t>
  </si>
  <si>
    <t>Parto único assistido, não especificado</t>
  </si>
  <si>
    <t>O840</t>
  </si>
  <si>
    <t>Parto múltiplo, todos espontâneos</t>
  </si>
  <si>
    <t>O841</t>
  </si>
  <si>
    <t>Parto múltiplo, todos por fórceps ou vácuo-extrator</t>
  </si>
  <si>
    <t>O842</t>
  </si>
  <si>
    <t>Parto múltiplo, todos por cesariana</t>
  </si>
  <si>
    <t>O848</t>
  </si>
  <si>
    <t>Outro tipo de parto múltiplo</t>
  </si>
  <si>
    <t>O849</t>
  </si>
  <si>
    <t>Parto múltiplo, não especificado</t>
  </si>
  <si>
    <t>O85X</t>
  </si>
  <si>
    <t>O860</t>
  </si>
  <si>
    <t>Infecção da incisão cirúrgica de origem obstétrica</t>
  </si>
  <si>
    <t>O861</t>
  </si>
  <si>
    <t>Outras infecções dos órgãos genitais subseqüentes ao parto</t>
  </si>
  <si>
    <t>O862</t>
  </si>
  <si>
    <t>Infecção das vias urinárias subseqüentes ao parto</t>
  </si>
  <si>
    <t>O863</t>
  </si>
  <si>
    <t>Outras infecções das vias genitourinárias subseqüentes ao parto</t>
  </si>
  <si>
    <t>O864</t>
  </si>
  <si>
    <t>Febre de origem desconhecida subseqüente ao parto</t>
  </si>
  <si>
    <t>O868</t>
  </si>
  <si>
    <t>Outras infecções puerperais especificadas</t>
  </si>
  <si>
    <t>O870</t>
  </si>
  <si>
    <t>Tromboflebite superficial no puerpério</t>
  </si>
  <si>
    <t>O871</t>
  </si>
  <si>
    <t>Tromboflebite profunda no puerpério</t>
  </si>
  <si>
    <t>O872</t>
  </si>
  <si>
    <t>Hemorróidas no puerpério</t>
  </si>
  <si>
    <t>O873</t>
  </si>
  <si>
    <t>Trombose venosa cerebral no puerpério</t>
  </si>
  <si>
    <t>O878</t>
  </si>
  <si>
    <t>Outras complicações venosas no puerpério</t>
  </si>
  <si>
    <t>O879</t>
  </si>
  <si>
    <t>Complicações venosas no puerpério, não especificadas</t>
  </si>
  <si>
    <t>O880</t>
  </si>
  <si>
    <t>Embolia gasosa de origem obstétrica</t>
  </si>
  <si>
    <t>O881</t>
  </si>
  <si>
    <t>Embolia amniótica</t>
  </si>
  <si>
    <t>O882</t>
  </si>
  <si>
    <t>Embolia obstétrica por coágulo de sangue</t>
  </si>
  <si>
    <t>O883</t>
  </si>
  <si>
    <t>Embolia séptica ou piêmica de origem obstétrica</t>
  </si>
  <si>
    <t>O888</t>
  </si>
  <si>
    <t>Outras embolias de origem obstétrica</t>
  </si>
  <si>
    <t>O890</t>
  </si>
  <si>
    <t>Complicações pulmonares da anestesia durante o puerpério</t>
  </si>
  <si>
    <t>O891</t>
  </si>
  <si>
    <t>Complicações cardíacas devidas a anestesia durante o puerpério</t>
  </si>
  <si>
    <t>O892</t>
  </si>
  <si>
    <t>Complicações relativas ao sistema nervoso central devidas a anestesia durante o puerpério</t>
  </si>
  <si>
    <t>O893</t>
  </si>
  <si>
    <t>Reação tóxica a uma anestesia local durante o puerpério</t>
  </si>
  <si>
    <t>O894</t>
  </si>
  <si>
    <t>Cefaléia provocada por uma anestesia raquidiana ou peridural, durante o puerpério</t>
  </si>
  <si>
    <t>O895</t>
  </si>
  <si>
    <t>Outras complicações de anestesia raquidiana ou peridural, durante o puerpério</t>
  </si>
  <si>
    <t>O896</t>
  </si>
  <si>
    <t>Falha na ou dificuldade de entubação, durante o puerpério</t>
  </si>
  <si>
    <t>O898</t>
  </si>
  <si>
    <t>Outras complicações da anestesia durante o puerpério</t>
  </si>
  <si>
    <t>O899</t>
  </si>
  <si>
    <t>Complicação devida a anestesia, durante o puerpério, não especificada</t>
  </si>
  <si>
    <t>O900</t>
  </si>
  <si>
    <t>Ruptura da incisão de cesariana</t>
  </si>
  <si>
    <t>O901</t>
  </si>
  <si>
    <t>Ruptura da incisão obstétrica, no períneo</t>
  </si>
  <si>
    <t>O902</t>
  </si>
  <si>
    <t>Hematoma da incisão obstétrica</t>
  </si>
  <si>
    <t>O903</t>
  </si>
  <si>
    <t>Cardiomiopatia no puerpério</t>
  </si>
  <si>
    <t>O904</t>
  </si>
  <si>
    <t>Insuficiência renal aguda do pós-parto</t>
  </si>
  <si>
    <t>O905</t>
  </si>
  <si>
    <t>Tireoidite do pós-parto</t>
  </si>
  <si>
    <t>O908</t>
  </si>
  <si>
    <t>Outras complicações do puerpério, não classificadas em outra parte</t>
  </si>
  <si>
    <t>O909</t>
  </si>
  <si>
    <t>Complicação do puerpério não especificada</t>
  </si>
  <si>
    <t>O910</t>
  </si>
  <si>
    <t>Infecção do mamilo associada ao parto</t>
  </si>
  <si>
    <t>O911</t>
  </si>
  <si>
    <t>Abscesso da mama associada ao parto</t>
  </si>
  <si>
    <t>O912</t>
  </si>
  <si>
    <t>Mastite não purulenta associada ao parto</t>
  </si>
  <si>
    <t>O920</t>
  </si>
  <si>
    <t>Mamilo retraído associado ao parto</t>
  </si>
  <si>
    <t>O921</t>
  </si>
  <si>
    <t>Fissuras do mamilo associadas ao parto</t>
  </si>
  <si>
    <t>O922</t>
  </si>
  <si>
    <t>Outras afecções da mama, e as não especificadas, associadas ao parto</t>
  </si>
  <si>
    <t>O923</t>
  </si>
  <si>
    <t>Agalactia</t>
  </si>
  <si>
    <t>O924</t>
  </si>
  <si>
    <t>Hipogalactia</t>
  </si>
  <si>
    <t>O925</t>
  </si>
  <si>
    <t>Suspensão da lactação</t>
  </si>
  <si>
    <t>O926</t>
  </si>
  <si>
    <t>Galactorréia</t>
  </si>
  <si>
    <t>O927</t>
  </si>
  <si>
    <t>Outros distúrbios da lactação e os não especificados</t>
  </si>
  <si>
    <t>O94X</t>
  </si>
  <si>
    <t>O95X</t>
  </si>
  <si>
    <t>O96X</t>
  </si>
  <si>
    <t>O97X</t>
  </si>
  <si>
    <t>O980</t>
  </si>
  <si>
    <t>Tuberculose complicando a gravidez, o parto e o puerpério</t>
  </si>
  <si>
    <t>O981</t>
  </si>
  <si>
    <t>Sífilis complicando a gravidez, o parto e o puerpério</t>
  </si>
  <si>
    <t>O982</t>
  </si>
  <si>
    <t>Gonorréia complicando a gravidez, o parto e o puerpério</t>
  </si>
  <si>
    <t>O983</t>
  </si>
  <si>
    <t>Outras infecções em que a via de transmissão é predominantemente sexual, complicando a gravidez, o parto e o puerpério</t>
  </si>
  <si>
    <t>O984</t>
  </si>
  <si>
    <t>Hepatite viral complicando a gravidez, o parto e o puerpério</t>
  </si>
  <si>
    <t>O985</t>
  </si>
  <si>
    <t>Outras doenças virais complicando a gravidez, o parto e o puerpério</t>
  </si>
  <si>
    <t>O986</t>
  </si>
  <si>
    <t>Doenças causadas por protozoários complicando a gravidez, o parto e o puerpério</t>
  </si>
  <si>
    <t>O988</t>
  </si>
  <si>
    <t>Outras doenças infecciosas e parasitárias maternas complicando a gravidez, o parto e o puerpério</t>
  </si>
  <si>
    <t>O989</t>
  </si>
  <si>
    <t>Doenças infecciosas e parasitárias maternas, não especificadas, complicando a gravidez, o parto e o puerpério</t>
  </si>
  <si>
    <t>O990</t>
  </si>
  <si>
    <t>Anemia complicando a gravidez, o parto e o puerpério</t>
  </si>
  <si>
    <t>O991</t>
  </si>
  <si>
    <t>Outras doenças do sangue e dos órgãos hematopoéticos e alguns transtornos que comprometem o sistema imunológico, complicando a gravidez, o parto e o puerpério</t>
  </si>
  <si>
    <t>O992</t>
  </si>
  <si>
    <t>Doenças endócrinas, nutricionais e metabólicas complicando a gravidez, o parto e o puerpério</t>
  </si>
  <si>
    <t>O993</t>
  </si>
  <si>
    <t>Transtornos mentais e doenças do sistema nervoso complicando a gravidez, o parto e o puerpério</t>
  </si>
  <si>
    <t>O994</t>
  </si>
  <si>
    <t>Doenças do aparelho circulatório complicando a gravidez, o parto e o puerpério</t>
  </si>
  <si>
    <t>O995</t>
  </si>
  <si>
    <t>Doenças do aparelho respiratório complicando a gravidez, o parto e o puerpério</t>
  </si>
  <si>
    <t>O996</t>
  </si>
  <si>
    <t>Doenças do aparelho digestivo complicando a gravidez, o parto e o puerpério</t>
  </si>
  <si>
    <t>O997</t>
  </si>
  <si>
    <t>Doenças da pele e do tecido subcutâneo complicando a gravidez, o parto e o puerpério</t>
  </si>
  <si>
    <t>O998</t>
  </si>
  <si>
    <t>Outras doenças e afecções especificadas complicando a gravidez, o parto e o puerpério</t>
  </si>
  <si>
    <t>P000</t>
  </si>
  <si>
    <t>Feto e recém-nascido afetados por transtornos maternos hipertensivos</t>
  </si>
  <si>
    <t>P001</t>
  </si>
  <si>
    <t>Feto e recém-nascido afetados por doenças maternas renais e das vias urinárias</t>
  </si>
  <si>
    <t>P002</t>
  </si>
  <si>
    <t>Feto e recém-nascido afetados por doenças infecciosas e parasitárias da mãe</t>
  </si>
  <si>
    <t>P003</t>
  </si>
  <si>
    <t>Feto e recém-nascido afetados por outras doenças circulatórias e respiratórias maternas</t>
  </si>
  <si>
    <t>P004</t>
  </si>
  <si>
    <t>Feto e recém-nascido afetados por transtornos nutricionais maternos</t>
  </si>
  <si>
    <t>P005</t>
  </si>
  <si>
    <t>Feto e recém-nascido afetados por traumatismo materno</t>
  </si>
  <si>
    <t>P006</t>
  </si>
  <si>
    <t>Feto e recém-nascido afetados por intervenção cirúrgica na mãe</t>
  </si>
  <si>
    <t>P007</t>
  </si>
  <si>
    <t>Feto e recém-nascido afetados por outros procedimentos médicos na mãe, não classificados em outra parte</t>
  </si>
  <si>
    <t>P008</t>
  </si>
  <si>
    <t>Feto e recém-nascido afetados por outras afecções maternas</t>
  </si>
  <si>
    <t>P009</t>
  </si>
  <si>
    <t>Feto e recém-nascido afetados por afecção materna não especificada</t>
  </si>
  <si>
    <t>P010</t>
  </si>
  <si>
    <t>Feto e recém-nascido afetados por incompetência do colo uterino</t>
  </si>
  <si>
    <t>P011</t>
  </si>
  <si>
    <t>Feto e recém-nascido afetados por ruptura prematura das membranas</t>
  </si>
  <si>
    <t>P012</t>
  </si>
  <si>
    <t>Feto e recém-nascido afetados por oligohidrâmnio</t>
  </si>
  <si>
    <t>P013</t>
  </si>
  <si>
    <t>Feto e recém-nascido afetados por polihidrâmnio</t>
  </si>
  <si>
    <t>P014</t>
  </si>
  <si>
    <t>Feto e recém-nascido afetados por gravidez ectópica</t>
  </si>
  <si>
    <t>P015</t>
  </si>
  <si>
    <t>Feto e recém-nascido afetados por gravidez múltipla</t>
  </si>
  <si>
    <t>P016</t>
  </si>
  <si>
    <t>Feto e recém-nascido afetados por morte materna</t>
  </si>
  <si>
    <t>P017</t>
  </si>
  <si>
    <t>Feto e recém-nascido afetados por apresentação anormal antes do trabalho de parto</t>
  </si>
  <si>
    <t>P018</t>
  </si>
  <si>
    <t>Feto e recém-nascido afetados por outras complicações maternas da gravidez</t>
  </si>
  <si>
    <t>P019</t>
  </si>
  <si>
    <t>Feto e recém-nascido afetados por afecções maternas da gravidez, não especificadas</t>
  </si>
  <si>
    <t>P020</t>
  </si>
  <si>
    <t>Feto e recém-nascido afetados por placenta prévia</t>
  </si>
  <si>
    <t>P021</t>
  </si>
  <si>
    <t>Feto e recém-nascido afetados por outras formas de descolamento da placenta e hemorragia</t>
  </si>
  <si>
    <t>P022</t>
  </si>
  <si>
    <t>Feto e recém-nascido afetados por outras anormalidades morfológicas e funcionais da placenta e as não especificadas</t>
  </si>
  <si>
    <t>P023</t>
  </si>
  <si>
    <t>Feto e recém-nascido afetados por síndromes de transfusão placentária</t>
  </si>
  <si>
    <t>P024</t>
  </si>
  <si>
    <t>Feto e recém-nascido afetados por prolapso de cordão umbilical</t>
  </si>
  <si>
    <t>P025</t>
  </si>
  <si>
    <t>Feto e recém-nascido afetados por outras compressões do cordão umbilical</t>
  </si>
  <si>
    <t>P026</t>
  </si>
  <si>
    <t>Feto e recém-nascido afetados por outras afecções do cordão umbilical e as não especificadas</t>
  </si>
  <si>
    <t>P027</t>
  </si>
  <si>
    <t>Feto e recém-nascido afetados por corioamnionite</t>
  </si>
  <si>
    <t>P028</t>
  </si>
  <si>
    <t>Feto e recém-nascido afetados por outras anormalidades das membranas</t>
  </si>
  <si>
    <t>P029</t>
  </si>
  <si>
    <t>Feto e recém-nascido afetados por anormalidade não especificada das membranas</t>
  </si>
  <si>
    <t>P030</t>
  </si>
  <si>
    <t>Feto e recém-nascido afetados por parto e extração pélvicas</t>
  </si>
  <si>
    <t>P031</t>
  </si>
  <si>
    <t>Feto e recém-nascido afetados por outras apresentações anormais, má-posições e desproporções durante o trabalho de parto e o parto</t>
  </si>
  <si>
    <t>P032</t>
  </si>
  <si>
    <t>Feto e recém-nascido afetados por parto por fórceps</t>
  </si>
  <si>
    <t>P033</t>
  </si>
  <si>
    <t>Feto e recém-nascido afetados por parto por vácuo-extrator [ventosa]</t>
  </si>
  <si>
    <t>P034</t>
  </si>
  <si>
    <t>Feto e recém-nascido afetados por parto por cesariana</t>
  </si>
  <si>
    <t>P035</t>
  </si>
  <si>
    <t>Feto e recém-nascido afetados por parto precipitado</t>
  </si>
  <si>
    <t>P036</t>
  </si>
  <si>
    <t>Feto e recém-nascido afetados por contrações uterinas anormais</t>
  </si>
  <si>
    <t>P038</t>
  </si>
  <si>
    <t>Feto e recém-nascido afetados por outras complicações especificadas do trabalho de parto e do parto</t>
  </si>
  <si>
    <t>P039</t>
  </si>
  <si>
    <t>Feto e recém-nascido afetados por complicações não especificadas do trabalho de parto e do parto</t>
  </si>
  <si>
    <t>P040</t>
  </si>
  <si>
    <t>Feto e recém-nascido afetados por anestesia e analgesia materna durante a gravidez, trabalho de parto e parto</t>
  </si>
  <si>
    <t>P041</t>
  </si>
  <si>
    <t>Feto e recém-nascido afetados por outros medicamentos utilizados pela mãe</t>
  </si>
  <si>
    <t>P042</t>
  </si>
  <si>
    <t>Feto e recém-nascido afetados pelo uso de fumo pela mãe</t>
  </si>
  <si>
    <t>P043</t>
  </si>
  <si>
    <t>Feto e recém-nascido afetados pelo uso de álcool pela mãe</t>
  </si>
  <si>
    <t>P044</t>
  </si>
  <si>
    <t>Feto e recém-nascido afetados pelo uso de drogas que causam dependência pela mãe</t>
  </si>
  <si>
    <t>P045</t>
  </si>
  <si>
    <t>Feto e recém-nascido afetados por uso materno de substâncias químicas dos alimentos</t>
  </si>
  <si>
    <t>P046</t>
  </si>
  <si>
    <t>Feto e recém-nascido afetados pela exposição da mãe a substâncias químicas do meio ambiente</t>
  </si>
  <si>
    <t>P048</t>
  </si>
  <si>
    <t>Feto e recém-nascido afetados por outras influências nocivas maternas</t>
  </si>
  <si>
    <t>P049</t>
  </si>
  <si>
    <t>Feto e recém-nascido afetados por influências nocivas maternas não especificadas</t>
  </si>
  <si>
    <t>P050</t>
  </si>
  <si>
    <t>Recém-nascido de baixo peso para a idade gestacional</t>
  </si>
  <si>
    <t>P051</t>
  </si>
  <si>
    <t>Pequeno para a idade gestacional</t>
  </si>
  <si>
    <t>P052</t>
  </si>
  <si>
    <t>Desnutrição fetal sem menção de peso e comprimento baixos para a idade gestacional</t>
  </si>
  <si>
    <t>P059</t>
  </si>
  <si>
    <t>Retardo não especificado do crescimento fetal</t>
  </si>
  <si>
    <t>P070</t>
  </si>
  <si>
    <t>Recém-nascido com peso muito baixo</t>
  </si>
  <si>
    <t>P071</t>
  </si>
  <si>
    <t>Outros recém-nascidos de peso baixo</t>
  </si>
  <si>
    <t>P072</t>
  </si>
  <si>
    <t>Imaturidade extrema</t>
  </si>
  <si>
    <t>P073</t>
  </si>
  <si>
    <t>Outros recém-nascidos de pré-termo</t>
  </si>
  <si>
    <t>P080</t>
  </si>
  <si>
    <t>Recém-nascido de tamanho excessivamente grande</t>
  </si>
  <si>
    <t>P081</t>
  </si>
  <si>
    <t>Outros recém-nascidos grandes para a idade gestacional</t>
  </si>
  <si>
    <t>P082</t>
  </si>
  <si>
    <t>Recém-nascido pós-termo, não-grande para a idade gestacional</t>
  </si>
  <si>
    <t>P100</t>
  </si>
  <si>
    <t>Hemorragia subdural devida a traumatismo de parto</t>
  </si>
  <si>
    <t>P101</t>
  </si>
  <si>
    <t>Hemorragia cerebral devida a traumatismo de parto</t>
  </si>
  <si>
    <t>P102</t>
  </si>
  <si>
    <t>Hemorragia intraventricular devida a traumatismo de parto</t>
  </si>
  <si>
    <t>P103</t>
  </si>
  <si>
    <t>Hemorragia subaracnoídea devida a traumatismo de parto</t>
  </si>
  <si>
    <t>P104</t>
  </si>
  <si>
    <t>Ruptura tentorial devida a traumatismo de parto</t>
  </si>
  <si>
    <t>P108</t>
  </si>
  <si>
    <t>Outras lacerações e hemorragias intracranianas devidas a traumatismo de parto</t>
  </si>
  <si>
    <t>P109</t>
  </si>
  <si>
    <t>Laceração e hemorragia intracranianas não especificadas devidas a traumatismo de parto</t>
  </si>
  <si>
    <t>P110</t>
  </si>
  <si>
    <t>Edema cerebral devido a traumatismo de parto</t>
  </si>
  <si>
    <t>P111</t>
  </si>
  <si>
    <t>Outras lesões cerebrais especificadas devidas a traumatismo de parto</t>
  </si>
  <si>
    <t>P112</t>
  </si>
  <si>
    <t>Lesão cerebral não especificada devida a traumatismo de parto</t>
  </si>
  <si>
    <t>P113</t>
  </si>
  <si>
    <t>Traumatismo de parto do nervo facial</t>
  </si>
  <si>
    <t>P114</t>
  </si>
  <si>
    <t>Traumatismo de parto de outros nervos cranianos</t>
  </si>
  <si>
    <t>P115</t>
  </si>
  <si>
    <t>Traumatismo de parto da coluna e da medula espinhal</t>
  </si>
  <si>
    <t>P119</t>
  </si>
  <si>
    <t>Traumatismo de parto não especificado do sistema nervoso central</t>
  </si>
  <si>
    <t>P120</t>
  </si>
  <si>
    <t>Céfalo-hematoma devido a traumatismo de parto</t>
  </si>
  <si>
    <t>P121</t>
  </si>
  <si>
    <t>Chignon devido a traumatismo de parto</t>
  </si>
  <si>
    <t>P122</t>
  </si>
  <si>
    <t>Hemorragia subaponeurótica epicraniana devida a traumatismo de parto</t>
  </si>
  <si>
    <t>P123</t>
  </si>
  <si>
    <t>Esmagamento do couro cabeludo devido a traumatismo de parto</t>
  </si>
  <si>
    <t>P124</t>
  </si>
  <si>
    <t>Lesão por monitorização do couro cabeludo do recém-nascido</t>
  </si>
  <si>
    <t>P128</t>
  </si>
  <si>
    <t>Outras lesões do couro cabeludo devidas a traumatismo de parto</t>
  </si>
  <si>
    <t>P129</t>
  </si>
  <si>
    <t>Lesão não especificada do couro cabeludo devida a traumatismo de parto</t>
  </si>
  <si>
    <t>P130</t>
  </si>
  <si>
    <t>Fratura de crânio devida a traumatismo de parto</t>
  </si>
  <si>
    <t>P131</t>
  </si>
  <si>
    <t>Outras lesões cranianas devidas a traumatismo de parto</t>
  </si>
  <si>
    <t>P132</t>
  </si>
  <si>
    <t>Lesão do fêmur devida a traumatismo de parto</t>
  </si>
  <si>
    <t>P133</t>
  </si>
  <si>
    <t>Lesão de outros ossos longos devida a traumatismo de parto</t>
  </si>
  <si>
    <t>P134</t>
  </si>
  <si>
    <t>Fratura da clavícula devida a traumatismo de parto</t>
  </si>
  <si>
    <t>P138</t>
  </si>
  <si>
    <t>Lesões de outras partes do esqueleto devidas a traumatismo de parto</t>
  </si>
  <si>
    <t>P139</t>
  </si>
  <si>
    <t>Lesões não especificadas do esqueleto devidas a traumatismo de parto</t>
  </si>
  <si>
    <t>P140</t>
  </si>
  <si>
    <t>Paralisia de Erb devida a traumatismo de parto</t>
  </si>
  <si>
    <t>P141</t>
  </si>
  <si>
    <t>Paralisia de Klumpke devida a traumatismo de parto</t>
  </si>
  <si>
    <t>P142</t>
  </si>
  <si>
    <t>Paralisia do nervo frênico devida a traumatismo de parto</t>
  </si>
  <si>
    <t>P143</t>
  </si>
  <si>
    <t>Outras lesões do plexo braquial devidas a traumatismo de parto</t>
  </si>
  <si>
    <t>P148</t>
  </si>
  <si>
    <t>Outras lesões de outras partes do sistema nervoso periférico devidas a traumatismo de parto</t>
  </si>
  <si>
    <t>P149</t>
  </si>
  <si>
    <t>Lesão não especificada do sistema nervoso periférico devida a traumatismo de parto</t>
  </si>
  <si>
    <t>P150</t>
  </si>
  <si>
    <t>Lesão do fígado devida a traumatismo de parto</t>
  </si>
  <si>
    <t>P151</t>
  </si>
  <si>
    <t>Lesão do baço devida a traumatismo de parto</t>
  </si>
  <si>
    <t>P152</t>
  </si>
  <si>
    <t>Lesão do esternomastóide devida a traumatismo de parto</t>
  </si>
  <si>
    <t>P153</t>
  </si>
  <si>
    <t>Lesão dos olhos devida a traumatismo de parto</t>
  </si>
  <si>
    <t>P154</t>
  </si>
  <si>
    <t>Lesão da face ao nascer</t>
  </si>
  <si>
    <t>P155</t>
  </si>
  <si>
    <t>Lesão dos órgãos genitais externos, devida a traumatismo de parto</t>
  </si>
  <si>
    <t>P156</t>
  </si>
  <si>
    <t>Necrose de gordura subcutânea devida a traumatismo de parto</t>
  </si>
  <si>
    <t>P158</t>
  </si>
  <si>
    <t>Outros traumatismos de parto especificados</t>
  </si>
  <si>
    <t>P159</t>
  </si>
  <si>
    <t>Traumatismo de parto não especificado</t>
  </si>
  <si>
    <t>P200</t>
  </si>
  <si>
    <t>Hipóxia intra-uterina diagnosticada antes do início do trabalho de parto</t>
  </si>
  <si>
    <t>P201</t>
  </si>
  <si>
    <t>Hipóxia intra-uterina diagnosticada durante o trabalho de parto e o parto</t>
  </si>
  <si>
    <t>P209</t>
  </si>
  <si>
    <t>Hipóxia intra-uterina não especificada</t>
  </si>
  <si>
    <t>P210</t>
  </si>
  <si>
    <t>Asfixia grave ao nascer</t>
  </si>
  <si>
    <t>P211</t>
  </si>
  <si>
    <t>Asfixia leve ou moderada ao nascer</t>
  </si>
  <si>
    <t>P219</t>
  </si>
  <si>
    <t>Asfixia ao nascer, não especificada</t>
  </si>
  <si>
    <t>P220</t>
  </si>
  <si>
    <t>Síndrome da angústia respiratória do recém-nascido</t>
  </si>
  <si>
    <t>P221</t>
  </si>
  <si>
    <t>Taquipnéia transitória do recém-nascido</t>
  </si>
  <si>
    <t>P228</t>
  </si>
  <si>
    <t>Outros desconfortos respiratórios do recém-nascido</t>
  </si>
  <si>
    <t>P229</t>
  </si>
  <si>
    <t>Desconforto respiratório não especificado do recém-nascido</t>
  </si>
  <si>
    <t>P230</t>
  </si>
  <si>
    <t>Pneumonia congênita devida a agente viral</t>
  </si>
  <si>
    <t>P231</t>
  </si>
  <si>
    <t>Pneumonia congênita devida a Clamídia</t>
  </si>
  <si>
    <t>P232</t>
  </si>
  <si>
    <t>Pneumonia congênita devida a estafilococo</t>
  </si>
  <si>
    <t>P233</t>
  </si>
  <si>
    <t>Pneumonia congênita devida a estreptococo do grupo B</t>
  </si>
  <si>
    <t>P234</t>
  </si>
  <si>
    <t>Pneumonia congênita devida a Escherichia coli</t>
  </si>
  <si>
    <t>P235</t>
  </si>
  <si>
    <t>Pneumonia congênita devida a Pseudomonas</t>
  </si>
  <si>
    <t>P236</t>
  </si>
  <si>
    <t>Pneumonia congênita devida a outros agentes bacterianos</t>
  </si>
  <si>
    <t>P238</t>
  </si>
  <si>
    <t>Pneumonia congênita devida a outros organismos</t>
  </si>
  <si>
    <t>P239</t>
  </si>
  <si>
    <t>Pneumonia congênita não especificada</t>
  </si>
  <si>
    <t>P240</t>
  </si>
  <si>
    <t>Aspiração neonatal de mecônio</t>
  </si>
  <si>
    <t>P241</t>
  </si>
  <si>
    <t>Aspiração neonatal de líquido amniótico e muco</t>
  </si>
  <si>
    <t>P242</t>
  </si>
  <si>
    <t>Aspiração neonatal de sangue</t>
  </si>
  <si>
    <t>P243</t>
  </si>
  <si>
    <t>Aspiração neonatal de leite e alimento regurgitados</t>
  </si>
  <si>
    <t>P248</t>
  </si>
  <si>
    <t>Outras síndromes de aspiração neonatais</t>
  </si>
  <si>
    <t>P249</t>
  </si>
  <si>
    <t>Síndrome de aspiração neonatal não especificada</t>
  </si>
  <si>
    <t>P250</t>
  </si>
  <si>
    <t>Enfisema intersticial originado no período perinatal</t>
  </si>
  <si>
    <t>P251</t>
  </si>
  <si>
    <t>Pneumotórax originado no período perinatal</t>
  </si>
  <si>
    <t>P252</t>
  </si>
  <si>
    <t>Pneumomediastino originado no período perinatal</t>
  </si>
  <si>
    <t>P253</t>
  </si>
  <si>
    <t>Pneumopericárdio originado no período perinatal</t>
  </si>
  <si>
    <t>P258</t>
  </si>
  <si>
    <t>Outras afecções relacionadas com o enfisema intersticial originadas no período perinatal</t>
  </si>
  <si>
    <t>P260</t>
  </si>
  <si>
    <t>Hemorragia traqueobrônquica originada no período perinatal</t>
  </si>
  <si>
    <t>P261</t>
  </si>
  <si>
    <t>Hemorragia pulmonar maciça originada no período perinatal</t>
  </si>
  <si>
    <t>P268</t>
  </si>
  <si>
    <t>Outras hemorragias pulmonares originadas no período perinatal</t>
  </si>
  <si>
    <t>P269</t>
  </si>
  <si>
    <t>Hemorragia pulmonar não especificada originada no período perinatal</t>
  </si>
  <si>
    <t>P270</t>
  </si>
  <si>
    <t>Síndrome de Wilson-Mikity</t>
  </si>
  <si>
    <t>P271</t>
  </si>
  <si>
    <t>Displasia broncopulmonar originada no período perinatal</t>
  </si>
  <si>
    <t>P278</t>
  </si>
  <si>
    <t>Outras doenças respiratórias crônicas originadas no período perinatal</t>
  </si>
  <si>
    <t>P279</t>
  </si>
  <si>
    <t>Doença respiratória crônica não especificada originada no período perinatal</t>
  </si>
  <si>
    <t>P280</t>
  </si>
  <si>
    <t>Atelectasia primária do recém-nascido</t>
  </si>
  <si>
    <t>P281</t>
  </si>
  <si>
    <t>Outras atelectasias do recém-nascido e as não especificadas</t>
  </si>
  <si>
    <t>P282</t>
  </si>
  <si>
    <t>Crises cianóticas do recém-nascido</t>
  </si>
  <si>
    <t>P283</t>
  </si>
  <si>
    <t>Apnéia primária do sono do recém-nascido</t>
  </si>
  <si>
    <t>P284</t>
  </si>
  <si>
    <t>Outras apnéias do recém-nascido</t>
  </si>
  <si>
    <t>P285</t>
  </si>
  <si>
    <t>Insuficiência respiratória do recém-nascido</t>
  </si>
  <si>
    <t>P288</t>
  </si>
  <si>
    <t>Outras afecções respiratórias especificadas do recém-nascido</t>
  </si>
  <si>
    <t>P289</t>
  </si>
  <si>
    <t>Afecção respiratória do recém-nascido, não especificada</t>
  </si>
  <si>
    <t>P290</t>
  </si>
  <si>
    <t>Insuficiência cardíaca neonatal</t>
  </si>
  <si>
    <t>P291</t>
  </si>
  <si>
    <t>Disritmia cardíaca neonatal</t>
  </si>
  <si>
    <t>P292</t>
  </si>
  <si>
    <t>Hipertensão neonatal</t>
  </si>
  <si>
    <t>P293</t>
  </si>
  <si>
    <t>Persistência da circulação fetal</t>
  </si>
  <si>
    <t>P294</t>
  </si>
  <si>
    <t>Isquemia miocárdica transitória do recém-nascido</t>
  </si>
  <si>
    <t>P298</t>
  </si>
  <si>
    <t>Outros transtornos cardiovasculares originados no período perinatal</t>
  </si>
  <si>
    <t>P299</t>
  </si>
  <si>
    <t>Transtornos cardiovasculares não especificados originados no período perinatal</t>
  </si>
  <si>
    <t>P350</t>
  </si>
  <si>
    <t>Síndrome da rubéola congênita</t>
  </si>
  <si>
    <t>P351</t>
  </si>
  <si>
    <t>Infecção congênita por citomegalovirus</t>
  </si>
  <si>
    <t>P352</t>
  </si>
  <si>
    <t>Infecção congênita por vírus do herpes [simples]</t>
  </si>
  <si>
    <t>P353</t>
  </si>
  <si>
    <t>Hepatite viral congênita</t>
  </si>
  <si>
    <t>P358</t>
  </si>
  <si>
    <t>Outras doenças virais congênitas</t>
  </si>
  <si>
    <t>P359</t>
  </si>
  <si>
    <t>Doença viral congênita não especificada</t>
  </si>
  <si>
    <t>P360</t>
  </si>
  <si>
    <t>Septicemia do recém-nascido devida a estreptococo do grupo B</t>
  </si>
  <si>
    <t>P361</t>
  </si>
  <si>
    <t>Septicemia do recém-nascido devida a outros estreptococos e aos não especificados</t>
  </si>
  <si>
    <t>P362</t>
  </si>
  <si>
    <t>Septicemia do recém-nascido devida ao Stafilococcus aureus</t>
  </si>
  <si>
    <t>P363</t>
  </si>
  <si>
    <t>Septicemia do recém-nascido devida a outros estafilococos e aos não especificados</t>
  </si>
  <si>
    <t>P364</t>
  </si>
  <si>
    <t>Septicemia do recém-nascido devida a Escherichia coli</t>
  </si>
  <si>
    <t>P365</t>
  </si>
  <si>
    <t>Septicemia do recém-nascido devida a anaeróbios</t>
  </si>
  <si>
    <t>P368</t>
  </si>
  <si>
    <t>Outras septicemias bacterianas do recém-nascido</t>
  </si>
  <si>
    <t>P369</t>
  </si>
  <si>
    <t>Septicemia bacteriana não especificada do recém-nascido</t>
  </si>
  <si>
    <t>P370</t>
  </si>
  <si>
    <t>Tuberculose congênita</t>
  </si>
  <si>
    <t>P371</t>
  </si>
  <si>
    <t>Toxoplasmose congênita</t>
  </si>
  <si>
    <t>P372</t>
  </si>
  <si>
    <t>Listeriose neonatal (disseminada)</t>
  </si>
  <si>
    <t>P373</t>
  </si>
  <si>
    <t>Malária falciparum congênita</t>
  </si>
  <si>
    <t>P374</t>
  </si>
  <si>
    <t>Outras malárias congênitas</t>
  </si>
  <si>
    <t>P375</t>
  </si>
  <si>
    <t>Candidíase neonatal</t>
  </si>
  <si>
    <t>P378</t>
  </si>
  <si>
    <t>Outras doenças infecciosas e parasitárias congênitas especificadas</t>
  </si>
  <si>
    <t>P379</t>
  </si>
  <si>
    <t>Doença infecciosa ou parasitária congênita não especificada</t>
  </si>
  <si>
    <t>P38X</t>
  </si>
  <si>
    <t>P390</t>
  </si>
  <si>
    <t>Mastite infecciosa neonatal</t>
  </si>
  <si>
    <t>P391</t>
  </si>
  <si>
    <t>Conjuntivite e dacriocistite neonatais</t>
  </si>
  <si>
    <t>P392</t>
  </si>
  <si>
    <t>Infecção intra-amniótica do feto não classificada em outra parte</t>
  </si>
  <si>
    <t>P393</t>
  </si>
  <si>
    <t>Infecção neonatal do trato urinário</t>
  </si>
  <si>
    <t>P394</t>
  </si>
  <si>
    <t>Infecção neonatal da pele</t>
  </si>
  <si>
    <t>P398</t>
  </si>
  <si>
    <t>Outras infecções especificadas próprias do período perinatal</t>
  </si>
  <si>
    <t>P399</t>
  </si>
  <si>
    <t>Infecção própria do período perinatal não especificada</t>
  </si>
  <si>
    <t>P500</t>
  </si>
  <si>
    <t>Perda sangüínea fetal devida a vasa prévia</t>
  </si>
  <si>
    <t>P501</t>
  </si>
  <si>
    <t>Perda sangüínea fetal por ruptura do cordão</t>
  </si>
  <si>
    <t>P502</t>
  </si>
  <si>
    <t>Perda sangüínea fetal originada da placenta</t>
  </si>
  <si>
    <t>P503</t>
  </si>
  <si>
    <t>Hemorragia para a circulação do outro gêmeo</t>
  </si>
  <si>
    <t>P504</t>
  </si>
  <si>
    <t>Hemorragia para a circulação materna</t>
  </si>
  <si>
    <t>P505</t>
  </si>
  <si>
    <t>Perda sangüínea devido a secção do cordão umbilical do outro gemelar</t>
  </si>
  <si>
    <t>P508</t>
  </si>
  <si>
    <t>Outras perdas sangüíneas fetais</t>
  </si>
  <si>
    <t>P509</t>
  </si>
  <si>
    <t>Perda sangüínea fetal não especificada</t>
  </si>
  <si>
    <t>P510</t>
  </si>
  <si>
    <t>Hemorragia umbilical maciça do recém-nascido</t>
  </si>
  <si>
    <t>P518</t>
  </si>
  <si>
    <t>Outras hemorragias umbilicais do recém-nascido</t>
  </si>
  <si>
    <t>P519</t>
  </si>
  <si>
    <t>Hemorragia umbilical do recém-nascido, não especificada</t>
  </si>
  <si>
    <t>P520</t>
  </si>
  <si>
    <t>Hemorragia intraventricular (não-traumática) grau 1, do feto e do recém-nascido</t>
  </si>
  <si>
    <t>P521</t>
  </si>
  <si>
    <t>Hemorragia intraventricular (não-traumática) grau 2, do feto e do recém-nascido</t>
  </si>
  <si>
    <t>P522</t>
  </si>
  <si>
    <t>Hemorragia intraventricular (não-traumática) grau 3, do feto e do recém-nascido</t>
  </si>
  <si>
    <t>P523</t>
  </si>
  <si>
    <t>Hemorragia intraventricular (não-traumática) não especificada, do feto ou do recém-nascido</t>
  </si>
  <si>
    <t>P524</t>
  </si>
  <si>
    <t>Hemorragia intracerebral (não-traumática) do feto e do recém-nascido</t>
  </si>
  <si>
    <t>P525</t>
  </si>
  <si>
    <t>Hemorragia subaracnoídea (não-traumática) do feto e do recém-nascido</t>
  </si>
  <si>
    <t>P526</t>
  </si>
  <si>
    <t>Hemorragia cerebelar (não-traumática) e da fossa posterior do feto ou recém-nascido</t>
  </si>
  <si>
    <t>P528</t>
  </si>
  <si>
    <t>Outras hemorragias intracranianas (não-traumáticas) do feto e do recém-nascido</t>
  </si>
  <si>
    <t>P529</t>
  </si>
  <si>
    <t>Hemorragia intracraniana (não-traumática) do feto e do recém-nascido, não especificada</t>
  </si>
  <si>
    <t>P53X</t>
  </si>
  <si>
    <t>P540</t>
  </si>
  <si>
    <t>Hematêmese neonatal</t>
  </si>
  <si>
    <t>P541</t>
  </si>
  <si>
    <t>Melena neonatal</t>
  </si>
  <si>
    <t>P542</t>
  </si>
  <si>
    <t>Hemorragia retal neonatal</t>
  </si>
  <si>
    <t>P543</t>
  </si>
  <si>
    <t>Outras hemorragias gastrointestinais do período neonatal</t>
  </si>
  <si>
    <t>P544</t>
  </si>
  <si>
    <t>Hemorragia supra-renal neonatal</t>
  </si>
  <si>
    <t>P545</t>
  </si>
  <si>
    <t>Hemorragia cutânea neonatal</t>
  </si>
  <si>
    <t>P546</t>
  </si>
  <si>
    <t>Hemorragia vaginal neonatal</t>
  </si>
  <si>
    <t>P548</t>
  </si>
  <si>
    <t>Outras hemorragias fetais e neonatais especificadas</t>
  </si>
  <si>
    <t>P549</t>
  </si>
  <si>
    <t>Hemorragia fetal e neonatal não especificada</t>
  </si>
  <si>
    <t>P550</t>
  </si>
  <si>
    <t>Isoimunização Rh do feto e do recém-nascido</t>
  </si>
  <si>
    <t>P551</t>
  </si>
  <si>
    <t>Isoimunização ABO do feto e do recém-nascido</t>
  </si>
  <si>
    <t>P558</t>
  </si>
  <si>
    <t>Outras doenças hemolíticas do feto e do recém-nascido</t>
  </si>
  <si>
    <t>P559</t>
  </si>
  <si>
    <t>Doença hemolítica não especificada do feto e do recém-nascido</t>
  </si>
  <si>
    <t>P560</t>
  </si>
  <si>
    <t>Hidropsia fetal devida à isoimunização</t>
  </si>
  <si>
    <t>P569</t>
  </si>
  <si>
    <t>Hidropsia fetal devida a outras doenças hemolíticas e às não especificadas</t>
  </si>
  <si>
    <t>P570</t>
  </si>
  <si>
    <t>Kernicterus devido à isoimunização</t>
  </si>
  <si>
    <t>P578</t>
  </si>
  <si>
    <t>Outros kernicterus especificados</t>
  </si>
  <si>
    <t>P579</t>
  </si>
  <si>
    <t>Kernicterus não especificado</t>
  </si>
  <si>
    <t>P580</t>
  </si>
  <si>
    <t>Icterícia neonatal devida a contusões</t>
  </si>
  <si>
    <t>P581</t>
  </si>
  <si>
    <t>Icterícia neonatal devida a sangramento</t>
  </si>
  <si>
    <t>P582</t>
  </si>
  <si>
    <t>Icterícia neonatal devida a infecção</t>
  </si>
  <si>
    <t>P583</t>
  </si>
  <si>
    <t>Icterícia neonatal devida a policitemia</t>
  </si>
  <si>
    <t>P584</t>
  </si>
  <si>
    <t>Icterícia neonatal devida a drogas ou toxinas transmitidas pela mãe ou administradas ao recém-nascido</t>
  </si>
  <si>
    <t>P585</t>
  </si>
  <si>
    <t>Icterícia neonatal devida à deglutação de sangue materno</t>
  </si>
  <si>
    <t>P588</t>
  </si>
  <si>
    <t>Icterícia neonatal devida a outras hemólises excessivas especificadas</t>
  </si>
  <si>
    <t>P589</t>
  </si>
  <si>
    <t>Icterícia neonatal devida a hemólise excessiva não especificada</t>
  </si>
  <si>
    <t>P590</t>
  </si>
  <si>
    <t>Icterícia neonatal associada ao parto prematuro</t>
  </si>
  <si>
    <t>P591</t>
  </si>
  <si>
    <t>Síndrome da bile espessa</t>
  </si>
  <si>
    <t>P592</t>
  </si>
  <si>
    <t>Icterícia neonatal de outras lesões hepatocelulares e das não especificadas</t>
  </si>
  <si>
    <t>P593</t>
  </si>
  <si>
    <t>Icterícia neonatal devida a inibidores do leite materno</t>
  </si>
  <si>
    <t>P598</t>
  </si>
  <si>
    <t>Icterícia neonatal devida a outras causas especificadas</t>
  </si>
  <si>
    <t>P599</t>
  </si>
  <si>
    <t>Icterícia neonatal não especificada</t>
  </si>
  <si>
    <t>P60X</t>
  </si>
  <si>
    <t>P610</t>
  </si>
  <si>
    <t>Trombocitopenia transitória neonatal</t>
  </si>
  <si>
    <t>P611</t>
  </si>
  <si>
    <t>Policitemia neonatal</t>
  </si>
  <si>
    <t>P612</t>
  </si>
  <si>
    <t>Anemia da prematuridade</t>
  </si>
  <si>
    <t>P613</t>
  </si>
  <si>
    <t>Anemia congênita por perda sangüínea fetal</t>
  </si>
  <si>
    <t>P614</t>
  </si>
  <si>
    <t>Outras anemias congênitas não classificada em outra parte</t>
  </si>
  <si>
    <t>P615</t>
  </si>
  <si>
    <t>Neutropenia transitória neonatal</t>
  </si>
  <si>
    <t>P616</t>
  </si>
  <si>
    <t>Outros transtornos transitórios de coagulação do período neonatal</t>
  </si>
  <si>
    <t>P618</t>
  </si>
  <si>
    <t>Outros transtornos hematológicos perinatais especificados</t>
  </si>
  <si>
    <t>P619</t>
  </si>
  <si>
    <t>Transtorno hematológico perinatal não especificado</t>
  </si>
  <si>
    <t>P700</t>
  </si>
  <si>
    <t>Síndrome do filho de mãe com diabetes gestacional</t>
  </si>
  <si>
    <t>P701</t>
  </si>
  <si>
    <t>Síndrome do filho de mãe diabética</t>
  </si>
  <si>
    <t>P702</t>
  </si>
  <si>
    <t>Diabetes mellitus neonatal</t>
  </si>
  <si>
    <t>P703</t>
  </si>
  <si>
    <t>Hipoglicemia neonatal iatrogênica</t>
  </si>
  <si>
    <t>P704</t>
  </si>
  <si>
    <t>Outras hipoglicemias neonatais</t>
  </si>
  <si>
    <t>P708</t>
  </si>
  <si>
    <t>Outros transtornos transitórios do metabolismo dos carboidratos do feto e do recém-nascido</t>
  </si>
  <si>
    <t>P709</t>
  </si>
  <si>
    <t>Transtorno transitório não especificado do metabolismo dos carboidratos do feto e do recém-nascido</t>
  </si>
  <si>
    <t>P710</t>
  </si>
  <si>
    <t>Hipocalcemia do recém-nascido pelo uso de leite de vaca</t>
  </si>
  <si>
    <t>P711</t>
  </si>
  <si>
    <t>Outras hipocalcemias neonatais</t>
  </si>
  <si>
    <t>P712</t>
  </si>
  <si>
    <t>Hipomagnesemia neonatal</t>
  </si>
  <si>
    <t>P713</t>
  </si>
  <si>
    <t>Tetania neonatal sem deficiência de cálcio ou magnésio</t>
  </si>
  <si>
    <t>P714</t>
  </si>
  <si>
    <t>Hipoparatiroidismo neonatal transitório</t>
  </si>
  <si>
    <t>P718</t>
  </si>
  <si>
    <t>Outros transtornos transitórios do metabolismo do cálcio e do magnésio do período neonatal</t>
  </si>
  <si>
    <t>P719</t>
  </si>
  <si>
    <t>Transtornos transitórios não especificados do metabolismo do cálcio e do magnésio do período neonatal</t>
  </si>
  <si>
    <t>P720</t>
  </si>
  <si>
    <t>Bócio neonatal, não classificado em outra parte</t>
  </si>
  <si>
    <t>P721</t>
  </si>
  <si>
    <t>Hipotireoidismo neonatal transitório</t>
  </si>
  <si>
    <t>P722</t>
  </si>
  <si>
    <t>Outros transtornos transitórios da função de tireóide não classificados em outra parte</t>
  </si>
  <si>
    <t>P728</t>
  </si>
  <si>
    <t>Outros transtornos endócrinos transitórios e especificados do período neonatal</t>
  </si>
  <si>
    <t>P729</t>
  </si>
  <si>
    <t>Transtorno endócrino neonatal transitório não especificado</t>
  </si>
  <si>
    <t>P740</t>
  </si>
  <si>
    <t>Acidose metabólica tardia do recém-nascido</t>
  </si>
  <si>
    <t>P741</t>
  </si>
  <si>
    <t>Desidratação do recém-nascido</t>
  </si>
  <si>
    <t>P742</t>
  </si>
  <si>
    <t>Distúrbios do equilíbrio de sódio do recém-nascido</t>
  </si>
  <si>
    <t>P743</t>
  </si>
  <si>
    <t>Distúrbios do equilíbrio de potássio do recém-nascido</t>
  </si>
  <si>
    <t>P744</t>
  </si>
  <si>
    <t>Outros distúrbios eletrolíticos transitórios do recém-nascido</t>
  </si>
  <si>
    <t>P745</t>
  </si>
  <si>
    <t>Tirosinemia transitória do recém-nascido</t>
  </si>
  <si>
    <t>P748</t>
  </si>
  <si>
    <t>Outros distúrbios metabólicos transitórios do recém-nascido</t>
  </si>
  <si>
    <t>P749</t>
  </si>
  <si>
    <t>Distúrbio metabólico transitório não especificado do recém-nascido</t>
  </si>
  <si>
    <t>P75X</t>
  </si>
  <si>
    <t>P760</t>
  </si>
  <si>
    <t>Síndrome da "rolha de mecônio"</t>
  </si>
  <si>
    <t>P761</t>
  </si>
  <si>
    <t>Íleo transitório do recém-nascido</t>
  </si>
  <si>
    <t>P762</t>
  </si>
  <si>
    <t>Obstrução intestinal devido a leite espesso</t>
  </si>
  <si>
    <t>P768</t>
  </si>
  <si>
    <t>Outras obstruções intestinais especificadas do recém-nascido</t>
  </si>
  <si>
    <t>P769</t>
  </si>
  <si>
    <t>Obstrução intestinal não especificada do recém-nascido</t>
  </si>
  <si>
    <t>P77X</t>
  </si>
  <si>
    <t>P780</t>
  </si>
  <si>
    <t>Perfuração intestinal no período perinatal</t>
  </si>
  <si>
    <t>P781</t>
  </si>
  <si>
    <t>Outras peritonites neonatais</t>
  </si>
  <si>
    <t>P782</t>
  </si>
  <si>
    <t>Hematemese e melena devidas a deglutição de sangue materno</t>
  </si>
  <si>
    <t>P783</t>
  </si>
  <si>
    <t>Diarréia neonatal não-infecciosa</t>
  </si>
  <si>
    <t>P788</t>
  </si>
  <si>
    <t>Outros transtornos perinatais especificados do aparelho digestivo</t>
  </si>
  <si>
    <t>P789</t>
  </si>
  <si>
    <t>Transtorno perinatal não especificado do aparelho digestivo</t>
  </si>
  <si>
    <t>P800</t>
  </si>
  <si>
    <t>Síndrome de lesão pelo frio</t>
  </si>
  <si>
    <t>P808</t>
  </si>
  <si>
    <t>Outras hipotermias do recém-nascido</t>
  </si>
  <si>
    <t>P809</t>
  </si>
  <si>
    <t>Hipotermia não especificada do recém-nascido</t>
  </si>
  <si>
    <t>P810</t>
  </si>
  <si>
    <t>Hipertermia ambiental do recém-nascido</t>
  </si>
  <si>
    <t>P818</t>
  </si>
  <si>
    <t>Outros distúrbios especificados da regulação térmica do recém-nascido</t>
  </si>
  <si>
    <t>P819</t>
  </si>
  <si>
    <t>Distúrbio não especificado da regulação térmica do recém-nascido</t>
  </si>
  <si>
    <t>P830</t>
  </si>
  <si>
    <t>Esclerema neonatal</t>
  </si>
  <si>
    <t>P831</t>
  </si>
  <si>
    <t>Eritema tóxico neonatal</t>
  </si>
  <si>
    <t>P832</t>
  </si>
  <si>
    <t>Hidropsia fetal não-devida à doença hemolítica</t>
  </si>
  <si>
    <t>P833</t>
  </si>
  <si>
    <t>Outros edemas e os não especificados próprios do feto e do recém-nascido</t>
  </si>
  <si>
    <t>P834</t>
  </si>
  <si>
    <t>Intumescimento mamário do recém-nascido</t>
  </si>
  <si>
    <t>P835</t>
  </si>
  <si>
    <t>Hidrocele congênita</t>
  </si>
  <si>
    <t>P836</t>
  </si>
  <si>
    <t>Pólipo umbilical do recém-nascido</t>
  </si>
  <si>
    <t>P838</t>
  </si>
  <si>
    <t>Outras afecções especificadas do tegumento próprias do feto e do recém-nascido</t>
  </si>
  <si>
    <t>P839</t>
  </si>
  <si>
    <t>Afecção não especificada do tegumento própria do feto e do recém-nascido</t>
  </si>
  <si>
    <t>P90X</t>
  </si>
  <si>
    <t>P910</t>
  </si>
  <si>
    <t>Isquemia cerebral neonatal</t>
  </si>
  <si>
    <t>P911</t>
  </si>
  <si>
    <t>Cistos periventriculares adquiridos do recém-nascido</t>
  </si>
  <si>
    <t>P912</t>
  </si>
  <si>
    <t>Leucomalácia cerebral neonatal</t>
  </si>
  <si>
    <t>P913</t>
  </si>
  <si>
    <t>Irritabilidade cerebral neonatal</t>
  </si>
  <si>
    <t>P914</t>
  </si>
  <si>
    <t>Depressão cerebral neonatal</t>
  </si>
  <si>
    <t>P915</t>
  </si>
  <si>
    <t>Coma neonatal</t>
  </si>
  <si>
    <t>P916</t>
  </si>
  <si>
    <t>Encefalopatia hipóxico-isquêmica do recém-nascido</t>
  </si>
  <si>
    <t>P918</t>
  </si>
  <si>
    <t>Outros distúrbios especificados da função cerebral do recém-nascido</t>
  </si>
  <si>
    <t>P919</t>
  </si>
  <si>
    <t>Distúrbio não especificado da função cerebral do recém-nascido</t>
  </si>
  <si>
    <t>P920</t>
  </si>
  <si>
    <t>Vômitos no recém-nascido</t>
  </si>
  <si>
    <t>P921</t>
  </si>
  <si>
    <t>Regurgitação e ruminação no recém-nascido</t>
  </si>
  <si>
    <t>P922</t>
  </si>
  <si>
    <t>Alimentação vagarosa do recém-nascido</t>
  </si>
  <si>
    <t>P923</t>
  </si>
  <si>
    <t>Subalimentação do recém-nascido</t>
  </si>
  <si>
    <t>P924</t>
  </si>
  <si>
    <t>Hiperalimentação do recém-nascido</t>
  </si>
  <si>
    <t>P925</t>
  </si>
  <si>
    <t>Dificuldade neonatal na amamentação no peito</t>
  </si>
  <si>
    <t>P928</t>
  </si>
  <si>
    <t>Outros problemas de alimentação do recém-nascido</t>
  </si>
  <si>
    <t>P929</t>
  </si>
  <si>
    <t>Problema não especificado de alimentação do recém-nascido</t>
  </si>
  <si>
    <t>P93X</t>
  </si>
  <si>
    <t>P940</t>
  </si>
  <si>
    <t>Miastenia grave neonatal transitória</t>
  </si>
  <si>
    <t>P941</t>
  </si>
  <si>
    <t>Hipertonia congênita</t>
  </si>
  <si>
    <t>P942</t>
  </si>
  <si>
    <t>Hipotonia congênita</t>
  </si>
  <si>
    <t>P948</t>
  </si>
  <si>
    <t>Outros transtornos do tônus muscular do recém-nascido</t>
  </si>
  <si>
    <t>P949</t>
  </si>
  <si>
    <t>Transtorno não especificado do tônus muscular do recém-nascido</t>
  </si>
  <si>
    <t>P95X</t>
  </si>
  <si>
    <t>P960</t>
  </si>
  <si>
    <t>Insuficiência renal congênita</t>
  </si>
  <si>
    <t>P961</t>
  </si>
  <si>
    <t>Sintomas de abstinência neonatal de drogas utilizadas pela mãe</t>
  </si>
  <si>
    <t>P962</t>
  </si>
  <si>
    <t>Sintomas de abstinência do uso de drogas terapêuticas no recém-nascido</t>
  </si>
  <si>
    <t>P963</t>
  </si>
  <si>
    <t>Suturas cranianas amplas no recém-nascido</t>
  </si>
  <si>
    <t>P964</t>
  </si>
  <si>
    <t>Interrupção de gravidez, afetando o feto e recém-nascido</t>
  </si>
  <si>
    <t>P965</t>
  </si>
  <si>
    <t>Complicações de procedimentos intra-uterinos não classificados em outra parte</t>
  </si>
  <si>
    <t>P968</t>
  </si>
  <si>
    <t>Outras afecções especificadas originadas no período perinatal</t>
  </si>
  <si>
    <t>P969</t>
  </si>
  <si>
    <t>Afecções originadas no período perinatal não especificadas</t>
  </si>
  <si>
    <t>Q000</t>
  </si>
  <si>
    <t>Anencefalia</t>
  </si>
  <si>
    <t>Q001</t>
  </si>
  <si>
    <t>Craniorraquisquise</t>
  </si>
  <si>
    <t>Q002</t>
  </si>
  <si>
    <t>Iniencefalia</t>
  </si>
  <si>
    <t>Q010</t>
  </si>
  <si>
    <t>Encefalocele frontal</t>
  </si>
  <si>
    <t>Q011</t>
  </si>
  <si>
    <t>Encefalocele nasofrontal</t>
  </si>
  <si>
    <t>Q012</t>
  </si>
  <si>
    <t>Encefalocele occipital</t>
  </si>
  <si>
    <t>Q018</t>
  </si>
  <si>
    <t>Encefalocele de outras localizações</t>
  </si>
  <si>
    <t>Q019</t>
  </si>
  <si>
    <t>Encefalocele não especificada</t>
  </si>
  <si>
    <t>Q02X</t>
  </si>
  <si>
    <t>Q030</t>
  </si>
  <si>
    <t>Malformações do aqueduto de Sylvius</t>
  </si>
  <si>
    <t>Q031</t>
  </si>
  <si>
    <t>Atresia das fendas de Luschka e do forâmen de Magendie</t>
  </si>
  <si>
    <t>Q038</t>
  </si>
  <si>
    <t>Outra hidrocefalia congênita</t>
  </si>
  <si>
    <t>Q039</t>
  </si>
  <si>
    <t>Hidrocefalia congênita não especificada</t>
  </si>
  <si>
    <t>Q040</t>
  </si>
  <si>
    <t>Malformações congênitas do corpo caloso</t>
  </si>
  <si>
    <t>Q041</t>
  </si>
  <si>
    <t>Arrinencefalia</t>
  </si>
  <si>
    <t>Q042</t>
  </si>
  <si>
    <t>Holoprosencefalia</t>
  </si>
  <si>
    <t>Q043</t>
  </si>
  <si>
    <t>Outras deformidades por redução do encéfalo</t>
  </si>
  <si>
    <t>Q044</t>
  </si>
  <si>
    <t>Displasia do septo e das vias ópticas</t>
  </si>
  <si>
    <t>Q045</t>
  </si>
  <si>
    <t>Megalencefalia</t>
  </si>
  <si>
    <t>Q046</t>
  </si>
  <si>
    <t>Cistos cerebrais congênitos</t>
  </si>
  <si>
    <t>Q048</t>
  </si>
  <si>
    <t>Outras malformações congênitas especificadas do encéfalo</t>
  </si>
  <si>
    <t>Q049</t>
  </si>
  <si>
    <t>Malformação congênita não especificada do encéfalo</t>
  </si>
  <si>
    <t>Q050</t>
  </si>
  <si>
    <t>Espinha bífida cervical com hidrocefalia</t>
  </si>
  <si>
    <t>Q051</t>
  </si>
  <si>
    <t>Espinha bífida torácica com hidrocefalia</t>
  </si>
  <si>
    <t>Q052</t>
  </si>
  <si>
    <t>Espinha bífida lombar com hidrocefalia</t>
  </si>
  <si>
    <t>Q053</t>
  </si>
  <si>
    <t>Espinha bífida sacra com hidrocefalia</t>
  </si>
  <si>
    <t>Q054</t>
  </si>
  <si>
    <t>Espinha bífida não especificada, com hidrocefalia</t>
  </si>
  <si>
    <t>Q055</t>
  </si>
  <si>
    <t>Espinha bífida cervical, sem hidrocefalia</t>
  </si>
  <si>
    <t>Q056</t>
  </si>
  <si>
    <t>Espinha bífida torácica, sem hidrocefalia</t>
  </si>
  <si>
    <t>Q057</t>
  </si>
  <si>
    <t>Espinha bífida lombar, sem hidrocefalia</t>
  </si>
  <si>
    <t>Q058</t>
  </si>
  <si>
    <t>Espinha bífida sacra, sem hidrocefalia</t>
  </si>
  <si>
    <t>Q059</t>
  </si>
  <si>
    <t>Espinha bífida não especificada</t>
  </si>
  <si>
    <t>Q060</t>
  </si>
  <si>
    <t>Amielia</t>
  </si>
  <si>
    <t>Q061</t>
  </si>
  <si>
    <t>Hipoplasia e displasia da medula espinal</t>
  </si>
  <si>
    <t>Q062</t>
  </si>
  <si>
    <t>Diastematomielia</t>
  </si>
  <si>
    <t>Q063</t>
  </si>
  <si>
    <t>Outras malformações congênitas da cauda eqüina</t>
  </si>
  <si>
    <t>Q064</t>
  </si>
  <si>
    <t>Hidromielia</t>
  </si>
  <si>
    <t>Q068</t>
  </si>
  <si>
    <t>Outras malformações congênitas especificadas da medula espinal</t>
  </si>
  <si>
    <t>Q069</t>
  </si>
  <si>
    <t>Malformação congênita não especificada da medula espinal</t>
  </si>
  <si>
    <t>Q070</t>
  </si>
  <si>
    <t>Síndrome de Arnold-Chiari</t>
  </si>
  <si>
    <t>Q078</t>
  </si>
  <si>
    <t>Outras malformações congênitas especificadas do sistema nervoso</t>
  </si>
  <si>
    <t>Q079</t>
  </si>
  <si>
    <t>Malformação congênita não especificada do sistema nervoso</t>
  </si>
  <si>
    <t>Q100</t>
  </si>
  <si>
    <t>Ptose congênita</t>
  </si>
  <si>
    <t>Q101</t>
  </si>
  <si>
    <t>Ectrópio congênito</t>
  </si>
  <si>
    <t>Q102</t>
  </si>
  <si>
    <t>Entrópio congênito</t>
  </si>
  <si>
    <t>Q103</t>
  </si>
  <si>
    <t>Outras malformações congênitas das pálpebras</t>
  </si>
  <si>
    <t>Q104</t>
  </si>
  <si>
    <t>Ausência ou agenesia do aparelho lacrimal</t>
  </si>
  <si>
    <t>Q105</t>
  </si>
  <si>
    <t>Estenose ou estreitamento congênito do canal lacrimal</t>
  </si>
  <si>
    <t>Q106</t>
  </si>
  <si>
    <t>Outras malformações congênitas do aparelho lacrimal</t>
  </si>
  <si>
    <t>Q107</t>
  </si>
  <si>
    <t>Malformação congênita da órbita</t>
  </si>
  <si>
    <t>Q110</t>
  </si>
  <si>
    <t>Olho cístico</t>
  </si>
  <si>
    <t>Q111</t>
  </si>
  <si>
    <t>Outras formas de anoftalmia</t>
  </si>
  <si>
    <t>Q112</t>
  </si>
  <si>
    <t>Microftalmia</t>
  </si>
  <si>
    <t>Q113</t>
  </si>
  <si>
    <t>Macroftalmia</t>
  </si>
  <si>
    <t>Q120</t>
  </si>
  <si>
    <t>Catarata congênita</t>
  </si>
  <si>
    <t>Q121</t>
  </si>
  <si>
    <t>Luxação congênita do cristalino</t>
  </si>
  <si>
    <t>Q122</t>
  </si>
  <si>
    <t>Coloboma do cristalino</t>
  </si>
  <si>
    <t>Q123</t>
  </si>
  <si>
    <t>Afaquia congênita</t>
  </si>
  <si>
    <t>Q124</t>
  </si>
  <si>
    <t>Esferofaquia</t>
  </si>
  <si>
    <t>Q128</t>
  </si>
  <si>
    <t>Outras malformações congênitas do cristalino</t>
  </si>
  <si>
    <t>Q129</t>
  </si>
  <si>
    <t>Malformação congênita não especificada do cristalino</t>
  </si>
  <si>
    <t>Q130</t>
  </si>
  <si>
    <t>Coloboma da íris</t>
  </si>
  <si>
    <t>Q131</t>
  </si>
  <si>
    <t>Ausência de íris</t>
  </si>
  <si>
    <t>Q132</t>
  </si>
  <si>
    <t>Outras malformações congênitas da íris</t>
  </si>
  <si>
    <t>Q133</t>
  </si>
  <si>
    <t>Opacidade congênita da córnea</t>
  </si>
  <si>
    <t>Q134</t>
  </si>
  <si>
    <t>Outras malformações congênitas da córnea</t>
  </si>
  <si>
    <t>Q135</t>
  </si>
  <si>
    <t>Esclerótica azul</t>
  </si>
  <si>
    <t>Q138</t>
  </si>
  <si>
    <t>Outras malformações congênitas da câmara anterior do olho</t>
  </si>
  <si>
    <t>Q139</t>
  </si>
  <si>
    <t>Malformação congênita não especificada da câmara anterior do olho</t>
  </si>
  <si>
    <t>Q140</t>
  </si>
  <si>
    <t>Malformação congênita do humor vítreo</t>
  </si>
  <si>
    <t>Q141</t>
  </si>
  <si>
    <t>Malformação congênita da retina</t>
  </si>
  <si>
    <t>Q142</t>
  </si>
  <si>
    <t>Malformação congênita do disco óptico</t>
  </si>
  <si>
    <t>Q143</t>
  </si>
  <si>
    <t>Malformação congênita da coróide</t>
  </si>
  <si>
    <t>Q148</t>
  </si>
  <si>
    <t>Outras malformações congênitas da câmara posterior do olho</t>
  </si>
  <si>
    <t>Q149</t>
  </si>
  <si>
    <t>Malformação congênita não especificada da câmara posterior do olho</t>
  </si>
  <si>
    <t>Q150</t>
  </si>
  <si>
    <t>Glaucoma congênito</t>
  </si>
  <si>
    <t>Q158</t>
  </si>
  <si>
    <t>Outras malformações congênitas especificadas do olho</t>
  </si>
  <si>
    <t>Q159</t>
  </si>
  <si>
    <t>Malformação congênita não especificada do olho</t>
  </si>
  <si>
    <t>Q160</t>
  </si>
  <si>
    <t>Ausência congênita do pavilhão auricular [orelha]</t>
  </si>
  <si>
    <t>Q161</t>
  </si>
  <si>
    <t>Ausência, atresia e estreitamento congênitos do conduto auditivo (externo)</t>
  </si>
  <si>
    <t>Q162</t>
  </si>
  <si>
    <t>Ausência da trompa de Eustáquio</t>
  </si>
  <si>
    <t>Q163</t>
  </si>
  <si>
    <t>Malformação congênita dos ossículos do ouvido</t>
  </si>
  <si>
    <t>Q164</t>
  </si>
  <si>
    <t>Outras malformações congênitas do ouvido médio</t>
  </si>
  <si>
    <t>Q165</t>
  </si>
  <si>
    <t>Malformação congênita do ouvido interno</t>
  </si>
  <si>
    <t>Q169</t>
  </si>
  <si>
    <t>Malformação congênita do ouvido não especificada causando comprometimento da audição</t>
  </si>
  <si>
    <t>Q170</t>
  </si>
  <si>
    <t>Pavilhão supranumerário</t>
  </si>
  <si>
    <t>Q171</t>
  </si>
  <si>
    <t>Macrotia</t>
  </si>
  <si>
    <t>Q172</t>
  </si>
  <si>
    <t>Microtia</t>
  </si>
  <si>
    <t>Q173</t>
  </si>
  <si>
    <t>Outras deformidades da orelha</t>
  </si>
  <si>
    <t>Q174</t>
  </si>
  <si>
    <t>Anomalia de posição da orelha</t>
  </si>
  <si>
    <t>Q175</t>
  </si>
  <si>
    <t>Orelhas proeminentes</t>
  </si>
  <si>
    <t>Q178</t>
  </si>
  <si>
    <t>Outras malformações congênitas especificadas da orelha</t>
  </si>
  <si>
    <t>Q179</t>
  </si>
  <si>
    <t>Malformação congênita não especificada da orelha</t>
  </si>
  <si>
    <t>Q180</t>
  </si>
  <si>
    <t>Seio, fístula e cisto de origem branquial</t>
  </si>
  <si>
    <t>Q181</t>
  </si>
  <si>
    <t>Seio, fístula e cisto pré-auricular</t>
  </si>
  <si>
    <t>Q182</t>
  </si>
  <si>
    <t>Outras malformações da fenda branquial</t>
  </si>
  <si>
    <t>Q183</t>
  </si>
  <si>
    <t>Pescoço alado</t>
  </si>
  <si>
    <t>Q184</t>
  </si>
  <si>
    <t>Macrostomia</t>
  </si>
  <si>
    <t>Q185</t>
  </si>
  <si>
    <t>Microstomia</t>
  </si>
  <si>
    <t>Q186</t>
  </si>
  <si>
    <t>Macroqueilia</t>
  </si>
  <si>
    <t>Q187</t>
  </si>
  <si>
    <t>Microqueilia</t>
  </si>
  <si>
    <t>Q188</t>
  </si>
  <si>
    <t>Outras malformações congênitas especificadas da face e do pescoço</t>
  </si>
  <si>
    <t>Q189</t>
  </si>
  <si>
    <t>Malformação congênita não especificada da face e do pescoço</t>
  </si>
  <si>
    <t>Q200</t>
  </si>
  <si>
    <t>Tronco arterial comum</t>
  </si>
  <si>
    <t>Q201</t>
  </si>
  <si>
    <t>Ventrículo direito com dupla via de saída</t>
  </si>
  <si>
    <t>Q202</t>
  </si>
  <si>
    <t>Ventrículo esquerdo com dupla via de saída</t>
  </si>
  <si>
    <t>Q203</t>
  </si>
  <si>
    <t>Comunicação ventrículo-atrial discordante</t>
  </si>
  <si>
    <t>Q204</t>
  </si>
  <si>
    <t>Ventrículo com dupla via de entrada</t>
  </si>
  <si>
    <t>Q205</t>
  </si>
  <si>
    <t>Comunicação átrio-ventricular discordante</t>
  </si>
  <si>
    <t>Q206</t>
  </si>
  <si>
    <t>Isomerismo dos apêndices atriais</t>
  </si>
  <si>
    <t>Q208</t>
  </si>
  <si>
    <t>Outras malformações congênitas das câmaras e das comunicações cardíacas</t>
  </si>
  <si>
    <t>Q209</t>
  </si>
  <si>
    <t>Malformação congênita não especificada das câmaras e das comunicações cardíacas</t>
  </si>
  <si>
    <t>Q210</t>
  </si>
  <si>
    <t>Comunicação interventricular</t>
  </si>
  <si>
    <t>Q211</t>
  </si>
  <si>
    <t>Comunicação interatrial</t>
  </si>
  <si>
    <t>Q212</t>
  </si>
  <si>
    <t>Comunicação atrioventricular</t>
  </si>
  <si>
    <t>Q213</t>
  </si>
  <si>
    <t>Tetralogia de Fallot</t>
  </si>
  <si>
    <t>Q214</t>
  </si>
  <si>
    <t>Comunicação aortopulmonar</t>
  </si>
  <si>
    <t>Q218</t>
  </si>
  <si>
    <t>Outras malformações congênitas dos septos cardíacos</t>
  </si>
  <si>
    <t>Q219</t>
  </si>
  <si>
    <t>Malformação congênita não especificada de septo cardíaco</t>
  </si>
  <si>
    <t>Q220</t>
  </si>
  <si>
    <t>Atresia da valva pulmonar</t>
  </si>
  <si>
    <t>Q221</t>
  </si>
  <si>
    <t>Estenose congênita da valva pulmonar</t>
  </si>
  <si>
    <t>Q222</t>
  </si>
  <si>
    <t>Insuficiência congênita da valva pulmonar</t>
  </si>
  <si>
    <t>Q223</t>
  </si>
  <si>
    <t>Outras malformações congênitas da valva pulmonar</t>
  </si>
  <si>
    <t>Q224</t>
  </si>
  <si>
    <t>Estenose congênita da valva tricúspide</t>
  </si>
  <si>
    <t>Q225</t>
  </si>
  <si>
    <t>Anomalia de Ebstein</t>
  </si>
  <si>
    <t>Q226</t>
  </si>
  <si>
    <t>Síndrome do coração direito hipoplásico</t>
  </si>
  <si>
    <t>Q228</t>
  </si>
  <si>
    <t>Outras malformações congênitas da valva tricúspide</t>
  </si>
  <si>
    <t>Q229</t>
  </si>
  <si>
    <t>Malformação congênita não especificada da valva tricúspide</t>
  </si>
  <si>
    <t>Q230</t>
  </si>
  <si>
    <t>Estenose congênita da valva aórtica</t>
  </si>
  <si>
    <t>Q231</t>
  </si>
  <si>
    <t>Insuficiência congênita da valva aórtica</t>
  </si>
  <si>
    <t>Q232</t>
  </si>
  <si>
    <t>Estenose mitral congênita</t>
  </si>
  <si>
    <t>Q233</t>
  </si>
  <si>
    <t>Insuficiência mitral congênita</t>
  </si>
  <si>
    <t>Q234</t>
  </si>
  <si>
    <t>Síndrome do coração esquerdo hipoplásico</t>
  </si>
  <si>
    <t>Q238</t>
  </si>
  <si>
    <t>Outras malformações congênitas das valvas aórtica e mitral</t>
  </si>
  <si>
    <t>Q239</t>
  </si>
  <si>
    <t>Malformação congênita não especificada das valvas aórtica e mitral</t>
  </si>
  <si>
    <t>Q240</t>
  </si>
  <si>
    <t>Dextrocardia</t>
  </si>
  <si>
    <t>Q241</t>
  </si>
  <si>
    <t>Levocardia</t>
  </si>
  <si>
    <t>Q242</t>
  </si>
  <si>
    <t>Cor triatriatum</t>
  </si>
  <si>
    <t>Q243</t>
  </si>
  <si>
    <t>Estenose do infundíbulo pulmonar</t>
  </si>
  <si>
    <t>Q244</t>
  </si>
  <si>
    <t>Estenose subaórtica congênita</t>
  </si>
  <si>
    <t>Q245</t>
  </si>
  <si>
    <t>Malformações dos vasos coronários</t>
  </si>
  <si>
    <t>Q246</t>
  </si>
  <si>
    <t>Bloqueio congênito do coração</t>
  </si>
  <si>
    <t>Q248</t>
  </si>
  <si>
    <t>Outras malformações congênitas especificadas do coração</t>
  </si>
  <si>
    <t>Q249</t>
  </si>
  <si>
    <t>Malformação não especificada do coração</t>
  </si>
  <si>
    <t>Q250</t>
  </si>
  <si>
    <t>Permeabilidade do canal arterial</t>
  </si>
  <si>
    <t>Q251</t>
  </si>
  <si>
    <t>Coartação da aorta</t>
  </si>
  <si>
    <t>Q252</t>
  </si>
  <si>
    <t>Atresia da aorta</t>
  </si>
  <si>
    <t>Q253</t>
  </si>
  <si>
    <t>Estenose da aorta</t>
  </si>
  <si>
    <t>Q254</t>
  </si>
  <si>
    <t>Outras malformações congênitas da aorta</t>
  </si>
  <si>
    <t>Q255</t>
  </si>
  <si>
    <t>Atresia da artéria pulmonar</t>
  </si>
  <si>
    <t>Q256</t>
  </si>
  <si>
    <t>Estenose da artéria pulmonar</t>
  </si>
  <si>
    <t>Q257</t>
  </si>
  <si>
    <t>Outras malformações congênitas da artéria pulmonar</t>
  </si>
  <si>
    <t>Q258</t>
  </si>
  <si>
    <t>Outras malformações congênitas das grandes artérias</t>
  </si>
  <si>
    <t>Q259</t>
  </si>
  <si>
    <t>Malformação congênita não especificada das grandes artérias</t>
  </si>
  <si>
    <t>Q260</t>
  </si>
  <si>
    <t>Estenose congênita da veia cava</t>
  </si>
  <si>
    <t>Q261</t>
  </si>
  <si>
    <t>Persistência da veia cava superior esquerda</t>
  </si>
  <si>
    <t>Q262</t>
  </si>
  <si>
    <t>Comunicação venosa pulmonar anormal total</t>
  </si>
  <si>
    <t>Q263</t>
  </si>
  <si>
    <t>Comunicação venosa pulmonar anormal parcial</t>
  </si>
  <si>
    <t>Q264</t>
  </si>
  <si>
    <t>Comunicação venosa pulmonar anormal não especificado</t>
  </si>
  <si>
    <t>Q265</t>
  </si>
  <si>
    <t>Comunicação venosa portal anormal</t>
  </si>
  <si>
    <t>Q266</t>
  </si>
  <si>
    <t>Fístula entre a veia porta e a artéria hepática</t>
  </si>
  <si>
    <t>Q268</t>
  </si>
  <si>
    <t>Outras malformações congênitas das grandes veias</t>
  </si>
  <si>
    <t>Q269</t>
  </si>
  <si>
    <t>Malformação congênita não especificada de grande veia</t>
  </si>
  <si>
    <t>Q270</t>
  </si>
  <si>
    <t>Ausência congênita e hipoplasia da artéria umbilical</t>
  </si>
  <si>
    <t>Q271</t>
  </si>
  <si>
    <t>Estenose congênita da artéria renal</t>
  </si>
  <si>
    <t>Q272</t>
  </si>
  <si>
    <t>Outras malformações congênitas da artéria renal</t>
  </si>
  <si>
    <t>Q273</t>
  </si>
  <si>
    <t>Malformação artério-venosa periférica</t>
  </si>
  <si>
    <t>Q274</t>
  </si>
  <si>
    <t>Ectasia venosa (flebectasia) congênita</t>
  </si>
  <si>
    <t>Q278</t>
  </si>
  <si>
    <t>Outras malformações congênitas especificadas do sistema vascular periférico</t>
  </si>
  <si>
    <t>Q279</t>
  </si>
  <si>
    <t>Malformação congênita não especificada do sistema vascular periférico</t>
  </si>
  <si>
    <t>Q280</t>
  </si>
  <si>
    <t>Malformação arteriovenosa de vasos pré-cerebrais</t>
  </si>
  <si>
    <t>Q281</t>
  </si>
  <si>
    <t>Outras malformações dos vasos pré-cerebrais</t>
  </si>
  <si>
    <t>Q282</t>
  </si>
  <si>
    <t>Malformação arteriovenosa dos vasos cerebrais</t>
  </si>
  <si>
    <t>Q283</t>
  </si>
  <si>
    <t>Outras malformações dos vasos cerebrais</t>
  </si>
  <si>
    <t>Q288</t>
  </si>
  <si>
    <t>Outras malformações congênitas especificadas do aparelho circulatório</t>
  </si>
  <si>
    <t>Q289</t>
  </si>
  <si>
    <t>Malformação congênita não especificada do aparelho circulatório</t>
  </si>
  <si>
    <t>Q300</t>
  </si>
  <si>
    <t>Atresia das coanas</t>
  </si>
  <si>
    <t>Q301</t>
  </si>
  <si>
    <t>Agenesia ou hipoplasia do nariz</t>
  </si>
  <si>
    <t>Q302</t>
  </si>
  <si>
    <t>Fissura, entalhe ou fenda nasal</t>
  </si>
  <si>
    <t>Q303</t>
  </si>
  <si>
    <t>Perfuração congênita do septo nasal</t>
  </si>
  <si>
    <t>Q308</t>
  </si>
  <si>
    <t>Outras malformações congênitas do nariz</t>
  </si>
  <si>
    <t>Q309</t>
  </si>
  <si>
    <t>Malformação congênita não especificada do nariz</t>
  </si>
  <si>
    <t>Q310</t>
  </si>
  <si>
    <t>Pterígio da laringe</t>
  </si>
  <si>
    <t>Q311</t>
  </si>
  <si>
    <t>Estenose subglótica congênita</t>
  </si>
  <si>
    <t>Q312</t>
  </si>
  <si>
    <t>Hipoplasia da laringe</t>
  </si>
  <si>
    <t>Q313</t>
  </si>
  <si>
    <t>Laringocele</t>
  </si>
  <si>
    <t>Q315</t>
  </si>
  <si>
    <t>Laringomalácia congênita</t>
  </si>
  <si>
    <t>Q318</t>
  </si>
  <si>
    <t>Outras malformações congênitas da laringe</t>
  </si>
  <si>
    <t>Q319</t>
  </si>
  <si>
    <t>Malformação congênita não especificada da laringe</t>
  </si>
  <si>
    <t>Q320</t>
  </si>
  <si>
    <t>Traqueomalácia congênita</t>
  </si>
  <si>
    <t>Q321</t>
  </si>
  <si>
    <t>Outras malformações congênitas da traquéia</t>
  </si>
  <si>
    <t>Q322</t>
  </si>
  <si>
    <t>Broncomalácia congênita</t>
  </si>
  <si>
    <t>Q323</t>
  </si>
  <si>
    <t>Estenose congênita dos brônquios</t>
  </si>
  <si>
    <t>Q324</t>
  </si>
  <si>
    <t>Outras malformações congênitas dos brônquios</t>
  </si>
  <si>
    <t>Q330</t>
  </si>
  <si>
    <t>Pulmão cístico congênito</t>
  </si>
  <si>
    <t>Q331</t>
  </si>
  <si>
    <t>Lobo pulmonar supranumerário</t>
  </si>
  <si>
    <t>Q332</t>
  </si>
  <si>
    <t>Seqüestro pulmonar</t>
  </si>
  <si>
    <t>Q333</t>
  </si>
  <si>
    <t>Agenesia do pulmão</t>
  </si>
  <si>
    <t>Q334</t>
  </si>
  <si>
    <t>Bronquectasia congênita</t>
  </si>
  <si>
    <t>Q335</t>
  </si>
  <si>
    <t>Tecido ectópico intrapulmonar</t>
  </si>
  <si>
    <t>Q336</t>
  </si>
  <si>
    <t>Hipoplasia e displasia do pulmão</t>
  </si>
  <si>
    <t>Q338</t>
  </si>
  <si>
    <t>Outras malformações congênitas do pulmão</t>
  </si>
  <si>
    <t>Q339</t>
  </si>
  <si>
    <t>Malformação congênita não especificada do pulmão</t>
  </si>
  <si>
    <t>Q340</t>
  </si>
  <si>
    <t>Anomalia da pleura</t>
  </si>
  <si>
    <t>Q341</t>
  </si>
  <si>
    <t>Cisto congênito do mediastino</t>
  </si>
  <si>
    <t>Q348</t>
  </si>
  <si>
    <t>Outras malformações congênitas especificadas do aparelho respiratório</t>
  </si>
  <si>
    <t>Q349</t>
  </si>
  <si>
    <t>Malformação congênita não especificada do aparelho respiratório</t>
  </si>
  <si>
    <t>Q351</t>
  </si>
  <si>
    <t>Fenda do palato duro</t>
  </si>
  <si>
    <t>Q353</t>
  </si>
  <si>
    <t>Fenda do palato mole</t>
  </si>
  <si>
    <t>Q355</t>
  </si>
  <si>
    <t>Fenda do palato duro com fenda do palato mole</t>
  </si>
  <si>
    <t>Q357</t>
  </si>
  <si>
    <t>Fenda da úvula</t>
  </si>
  <si>
    <t>Q359</t>
  </si>
  <si>
    <t>Fenda palatina não especificada</t>
  </si>
  <si>
    <t>Q360</t>
  </si>
  <si>
    <t>Fenda labial bilateral</t>
  </si>
  <si>
    <t>Q361</t>
  </si>
  <si>
    <t>Fenda labial mediana</t>
  </si>
  <si>
    <t>Q369</t>
  </si>
  <si>
    <t>Fenda labial unilateral</t>
  </si>
  <si>
    <t>Q370</t>
  </si>
  <si>
    <t>Fenda do palato duro com fenda labial bilateral</t>
  </si>
  <si>
    <t>Q371</t>
  </si>
  <si>
    <t>Fenda do palato duro com fenda labial unilateral</t>
  </si>
  <si>
    <t>Q372</t>
  </si>
  <si>
    <t>Fenda do palato mole com fenda labial bilateral</t>
  </si>
  <si>
    <t>Q373</t>
  </si>
  <si>
    <t>Fenda do palato mole com fenda labial unilateral</t>
  </si>
  <si>
    <t>Q374</t>
  </si>
  <si>
    <t>Fenda dos palatos duro e mole com fenda labial bilateral</t>
  </si>
  <si>
    <t>Q375</t>
  </si>
  <si>
    <t>Fenda dos palatos duro e mole com fenda labial unilateral</t>
  </si>
  <si>
    <t>Q378</t>
  </si>
  <si>
    <t>Fenda do palato com fenda labial bilateral, não especificada</t>
  </si>
  <si>
    <t>Q379</t>
  </si>
  <si>
    <t>Fenda do palato com fenda labial unilateral, não especificada</t>
  </si>
  <si>
    <t>Q380</t>
  </si>
  <si>
    <t>Malformações congênitas dos lábios, não classificadas em outra parte</t>
  </si>
  <si>
    <t>Q381</t>
  </si>
  <si>
    <t>Anquiloglossia</t>
  </si>
  <si>
    <t>Q382</t>
  </si>
  <si>
    <t>Macroglossia</t>
  </si>
  <si>
    <t>Q383</t>
  </si>
  <si>
    <t>Outras malformações congênitas da língua</t>
  </si>
  <si>
    <t>Q384</t>
  </si>
  <si>
    <t>Malformações congênitas das glândulas e dutos salivares</t>
  </si>
  <si>
    <t>Q385</t>
  </si>
  <si>
    <t>Malformações congênitas do palato não classificadas em outra parte</t>
  </si>
  <si>
    <t>Q386</t>
  </si>
  <si>
    <t>Outras malformações congênitas da boca</t>
  </si>
  <si>
    <t>Q387</t>
  </si>
  <si>
    <t>Bolsa faríngea</t>
  </si>
  <si>
    <t>Q388</t>
  </si>
  <si>
    <t>Outras malformações congênitas da faringe</t>
  </si>
  <si>
    <t>Q390</t>
  </si>
  <si>
    <t>Atresia de esôfago, sem fístula</t>
  </si>
  <si>
    <t>Q391</t>
  </si>
  <si>
    <t>Atresia de esôfago, com fístula traqueoesofágica</t>
  </si>
  <si>
    <t>Q392</t>
  </si>
  <si>
    <t>Fístula traqueoesofágica congênita, sem atresia</t>
  </si>
  <si>
    <t>Q393</t>
  </si>
  <si>
    <t>Estenose congênita e estreitamento congênito do esôfago</t>
  </si>
  <si>
    <t>Q394</t>
  </si>
  <si>
    <t>Pterígio do esôfago</t>
  </si>
  <si>
    <t>Q395</t>
  </si>
  <si>
    <t>Dilatação congênita do esôfago</t>
  </si>
  <si>
    <t>Q396</t>
  </si>
  <si>
    <t>Divertículo do esôfago</t>
  </si>
  <si>
    <t>Q398</t>
  </si>
  <si>
    <t>Outras malformações congênitas do esôfago</t>
  </si>
  <si>
    <t>Q399</t>
  </si>
  <si>
    <t>Malformação congênita não especificada do esôfago</t>
  </si>
  <si>
    <t>Q400</t>
  </si>
  <si>
    <t>Estenose hipertrófica congênita do piloro</t>
  </si>
  <si>
    <t>Q401</t>
  </si>
  <si>
    <t>Hérnia congênita de hiato</t>
  </si>
  <si>
    <t>Q402</t>
  </si>
  <si>
    <t>Outras malformações congênitas especificadas do estômago</t>
  </si>
  <si>
    <t>Q403</t>
  </si>
  <si>
    <t>Malformação congênita não especificada do estômago</t>
  </si>
  <si>
    <t>Q408</t>
  </si>
  <si>
    <t>Outras malformações congênitas especificadas do trato digestivo superior</t>
  </si>
  <si>
    <t>Q409</t>
  </si>
  <si>
    <t>Malformação congênita não especificada do trato digestivo superior</t>
  </si>
  <si>
    <t>Q410</t>
  </si>
  <si>
    <t>Ausência, atresia e estenose congênita do duodeno</t>
  </si>
  <si>
    <t>Q411</t>
  </si>
  <si>
    <t>Ausência, atresia e estenose congênita do jejuno</t>
  </si>
  <si>
    <t>Q412</t>
  </si>
  <si>
    <t>Ausência, atresia e estenose congênita do íleo</t>
  </si>
  <si>
    <t>Q418</t>
  </si>
  <si>
    <t>Ausência, atresia e estenose congênita de outras partes especificadas do intestino delgado</t>
  </si>
  <si>
    <t>Q419</t>
  </si>
  <si>
    <t>Ausência, atresia e estenose congênita do intestino delgado, sem especificação de localização</t>
  </si>
  <si>
    <t>Q420</t>
  </si>
  <si>
    <t>Ausência, atresia e estenose congênita do reto, com fístula</t>
  </si>
  <si>
    <t>Q421</t>
  </si>
  <si>
    <t>Ausência, atresia e estenose congênita do reto, sem fístula</t>
  </si>
  <si>
    <t>Q422</t>
  </si>
  <si>
    <t>Ausência, atresia e estenose congênita do ânus, com fístula</t>
  </si>
  <si>
    <t>Q423</t>
  </si>
  <si>
    <t>Ausência, atresia e estenose congênita do ânus, sem fístula</t>
  </si>
  <si>
    <t>Q428</t>
  </si>
  <si>
    <t>Ausência, atresia e estenose congênita de outras partes do cólon (intestino grosso)</t>
  </si>
  <si>
    <t>Q429</t>
  </si>
  <si>
    <t>Ausência, atresia e estenose congênita de partes não especificadas do cólon (intestino grosso)</t>
  </si>
  <si>
    <t>Q430</t>
  </si>
  <si>
    <t>Divertículo de Meckel</t>
  </si>
  <si>
    <t>Q431</t>
  </si>
  <si>
    <t>Doença de Hirschsprung</t>
  </si>
  <si>
    <t>Q432</t>
  </si>
  <si>
    <t>Outros transtornos funcionais congênitos do cólon</t>
  </si>
  <si>
    <t>Q433</t>
  </si>
  <si>
    <t>Malformações congênitas da fixação do intestino</t>
  </si>
  <si>
    <t>Q434</t>
  </si>
  <si>
    <t>Duplicação do intestino</t>
  </si>
  <si>
    <t>Q435</t>
  </si>
  <si>
    <t>Ânus ectópico</t>
  </si>
  <si>
    <t>Q436</t>
  </si>
  <si>
    <t>Fístula congênita do reto e do ânus</t>
  </si>
  <si>
    <t>Q437</t>
  </si>
  <si>
    <t>Persistência de cloaca</t>
  </si>
  <si>
    <t>Q438</t>
  </si>
  <si>
    <t>Outras malformações congênitas especificadas do intestino</t>
  </si>
  <si>
    <t>Q439</t>
  </si>
  <si>
    <t>Malformação congênita não especificada do intestino</t>
  </si>
  <si>
    <t>Q440</t>
  </si>
  <si>
    <t>Agenesia, aplasia e hipoplasia da vesícula biliar</t>
  </si>
  <si>
    <t>Q441</t>
  </si>
  <si>
    <t>Outras malformações congênitas da vesícula biliar</t>
  </si>
  <si>
    <t>Q442</t>
  </si>
  <si>
    <t>Atresia das vias biliares</t>
  </si>
  <si>
    <t>Q443</t>
  </si>
  <si>
    <t>Estenose e estreitamento congênitos das vias biliares</t>
  </si>
  <si>
    <t>Q444</t>
  </si>
  <si>
    <t>Cisto do colédoco</t>
  </si>
  <si>
    <t>Q445</t>
  </si>
  <si>
    <t>Outras malformações congênitas das vias biliares</t>
  </si>
  <si>
    <t>Q446</t>
  </si>
  <si>
    <t>Doença cística do fígado</t>
  </si>
  <si>
    <t>Q447</t>
  </si>
  <si>
    <t>Outras malformações congênitas do fígado</t>
  </si>
  <si>
    <t>Q450</t>
  </si>
  <si>
    <t>Agenesia, aplasia e hipoplasia do pâncreas</t>
  </si>
  <si>
    <t>Q451</t>
  </si>
  <si>
    <t>Pâncreas anular</t>
  </si>
  <si>
    <t>Q452</t>
  </si>
  <si>
    <t>Cisto pancreático congênito</t>
  </si>
  <si>
    <t>Q453</t>
  </si>
  <si>
    <t>Outras malformações congênitas do pâncreas e do duto pancreático</t>
  </si>
  <si>
    <t>Q458</t>
  </si>
  <si>
    <t>Outras malformações congênitas especificadas do aparelho digestivo</t>
  </si>
  <si>
    <t>Q459</t>
  </si>
  <si>
    <t>Malformação congênita não especificada do aparelho digestivo</t>
  </si>
  <si>
    <t>Q500</t>
  </si>
  <si>
    <t>Ausência congênita dos ovários</t>
  </si>
  <si>
    <t>Q501</t>
  </si>
  <si>
    <t>Cisto ovariano de desenvolvimento</t>
  </si>
  <si>
    <t>Q502</t>
  </si>
  <si>
    <t>Torsão congênita do ovário</t>
  </si>
  <si>
    <t>Q503</t>
  </si>
  <si>
    <t>Outras malformações congênitas do ovário</t>
  </si>
  <si>
    <t>Q504</t>
  </si>
  <si>
    <t>Cisto embrionário da trompa de Falópio</t>
  </si>
  <si>
    <t>Q505</t>
  </si>
  <si>
    <t>Cisto embrionário do ligamento largo</t>
  </si>
  <si>
    <t>Q506</t>
  </si>
  <si>
    <t>Outras malformações congênitas das trompas de Falópio e dos ligamentos largos</t>
  </si>
  <si>
    <t>Q510</t>
  </si>
  <si>
    <t>Agenesia e aplasia do útero</t>
  </si>
  <si>
    <t>Q511</t>
  </si>
  <si>
    <t>Útero duplo com duplicação do colo uterino e da vagina</t>
  </si>
  <si>
    <t>Q512</t>
  </si>
  <si>
    <t>Outra duplicação do útero</t>
  </si>
  <si>
    <t>Q513</t>
  </si>
  <si>
    <t>Útero bicórneo</t>
  </si>
  <si>
    <t>Q514</t>
  </si>
  <si>
    <t>Útero unicórneo</t>
  </si>
  <si>
    <t>Q515</t>
  </si>
  <si>
    <t>Agenesia e aplasia do colo do útero</t>
  </si>
  <si>
    <t>Q516</t>
  </si>
  <si>
    <t>Cisto embrionário do colo do útero</t>
  </si>
  <si>
    <t>Q517</t>
  </si>
  <si>
    <t>Fístula congênita útero-digestiva ou útero-urinária</t>
  </si>
  <si>
    <t>Q518</t>
  </si>
  <si>
    <t>Outras malformações congênitas do útero e do colo do útero</t>
  </si>
  <si>
    <t>Q519</t>
  </si>
  <si>
    <t>Malformação congênita não especificada do útero e do colo do útero SOE</t>
  </si>
  <si>
    <t>Q520</t>
  </si>
  <si>
    <t>Ausência congênita da vagina</t>
  </si>
  <si>
    <t>Q521</t>
  </si>
  <si>
    <t>Duplicação da vagina</t>
  </si>
  <si>
    <t>Q522</t>
  </si>
  <si>
    <t>Fístula reto-vaginal congênita</t>
  </si>
  <si>
    <t>Q523</t>
  </si>
  <si>
    <t>Imperfuração do hímen</t>
  </si>
  <si>
    <t>Q524</t>
  </si>
  <si>
    <t>Outras malformações congênitas da vagina</t>
  </si>
  <si>
    <t>Q525</t>
  </si>
  <si>
    <t>Fusão dos lábios vulvares</t>
  </si>
  <si>
    <t>Q526</t>
  </si>
  <si>
    <t>Malformação congênita do clitóris</t>
  </si>
  <si>
    <t>Q527</t>
  </si>
  <si>
    <t>Outras malformações congênitas da vulva</t>
  </si>
  <si>
    <t>Q528</t>
  </si>
  <si>
    <t>Outras malformações congênitas especificadas dos órgãos genitais femininos</t>
  </si>
  <si>
    <t>Q529</t>
  </si>
  <si>
    <t>Malformação congênita não especificada dos órgãos genitais femininos</t>
  </si>
  <si>
    <t>Q530</t>
  </si>
  <si>
    <t>Testículo ectópico</t>
  </si>
  <si>
    <t>Q531</t>
  </si>
  <si>
    <t>Testículo não-descido, unilateral</t>
  </si>
  <si>
    <t>Q532</t>
  </si>
  <si>
    <t>Testículo não-descido, bilateral</t>
  </si>
  <si>
    <t>Q539</t>
  </si>
  <si>
    <t>Testículo não-descido, não especificado</t>
  </si>
  <si>
    <t>Q540</t>
  </si>
  <si>
    <t>Hipospádia balânica</t>
  </si>
  <si>
    <t>Q541</t>
  </si>
  <si>
    <t>Hipospádia peniana</t>
  </si>
  <si>
    <t>Q542</t>
  </si>
  <si>
    <t>Hipospádia penoscrotal</t>
  </si>
  <si>
    <t>Q543</t>
  </si>
  <si>
    <t>Hipospádia perineal</t>
  </si>
  <si>
    <t>Q544</t>
  </si>
  <si>
    <t>Corda venérea congênita</t>
  </si>
  <si>
    <t>Q548</t>
  </si>
  <si>
    <t>Outras hipospádias</t>
  </si>
  <si>
    <t>Q549</t>
  </si>
  <si>
    <t>Hipospádia não especificada</t>
  </si>
  <si>
    <t>Q550</t>
  </si>
  <si>
    <t>Ausência e aplasia do testículo</t>
  </si>
  <si>
    <t>Q551</t>
  </si>
  <si>
    <t>Hipoplasia do(s) testículo(s) e do escroto</t>
  </si>
  <si>
    <t>Q552</t>
  </si>
  <si>
    <t>Outras malformações congênitas do(s) testículo(s) e do escroto</t>
  </si>
  <si>
    <t>Q553</t>
  </si>
  <si>
    <t>Atresia do canal deferente</t>
  </si>
  <si>
    <t>Q554</t>
  </si>
  <si>
    <t>Outras malformações congênitas do canal deferente, do epidídimo, das vesículas seminais e da próstata</t>
  </si>
  <si>
    <t>Q555</t>
  </si>
  <si>
    <t>Ausência e aplasia congênitas do pênis</t>
  </si>
  <si>
    <t>Q556</t>
  </si>
  <si>
    <t>Outras malformações congênitas do pênis</t>
  </si>
  <si>
    <t>Q558</t>
  </si>
  <si>
    <t>Outras malformações congênitas especificadas dos órgãos genitais masculinos</t>
  </si>
  <si>
    <t>Q559</t>
  </si>
  <si>
    <t>Malformação congênita não especificada dos órgãos genitais masculinos</t>
  </si>
  <si>
    <t>Q560</t>
  </si>
  <si>
    <t>Hermafroditismo não classificado em outra parte</t>
  </si>
  <si>
    <t>Q561</t>
  </si>
  <si>
    <t>Pseudo-hermafroditismo masculino, não classificado em outra parte</t>
  </si>
  <si>
    <t>Q562</t>
  </si>
  <si>
    <t>Pseudo-hermafroditismo feminino, não classificado em outra parte</t>
  </si>
  <si>
    <t>Q563</t>
  </si>
  <si>
    <t>Pseudo-hermafroditismo não especificado</t>
  </si>
  <si>
    <t>Q564</t>
  </si>
  <si>
    <t>Sexo indeterminado, não especificado</t>
  </si>
  <si>
    <t>Q600</t>
  </si>
  <si>
    <t>Agenesia unilateral do rim</t>
  </si>
  <si>
    <t>Q601</t>
  </si>
  <si>
    <t>Agenesia bilateral do rim</t>
  </si>
  <si>
    <t>Q602</t>
  </si>
  <si>
    <t>Agenesia renal não especificada</t>
  </si>
  <si>
    <t>Q603</t>
  </si>
  <si>
    <t>Q604</t>
  </si>
  <si>
    <t>Q605</t>
  </si>
  <si>
    <t>Q606</t>
  </si>
  <si>
    <t>Síndrome de Potter</t>
  </si>
  <si>
    <t>Q610</t>
  </si>
  <si>
    <t>Cisto congênito único do rim</t>
  </si>
  <si>
    <t>Q611</t>
  </si>
  <si>
    <t>Rim policístico, autossômico recessivo</t>
  </si>
  <si>
    <t>Q612</t>
  </si>
  <si>
    <t>Rim policístico, autossômico dominante</t>
  </si>
  <si>
    <t>Q613</t>
  </si>
  <si>
    <t>Rim policístico não especificado</t>
  </si>
  <si>
    <t>Q614</t>
  </si>
  <si>
    <t>Displasia renal</t>
  </si>
  <si>
    <t>Q615</t>
  </si>
  <si>
    <t>Cisto medular do rim</t>
  </si>
  <si>
    <t>Q618</t>
  </si>
  <si>
    <t>Outras doenças císticas do rim</t>
  </si>
  <si>
    <t>Q619</t>
  </si>
  <si>
    <t>Doença cística não especificada do rim</t>
  </si>
  <si>
    <t>Q620</t>
  </si>
  <si>
    <t>Hidronefrose congênita</t>
  </si>
  <si>
    <t>Q621</t>
  </si>
  <si>
    <t>Atresia e estenose do ureter</t>
  </si>
  <si>
    <t>Q622</t>
  </si>
  <si>
    <t>Megaureter congênito</t>
  </si>
  <si>
    <t>Q623</t>
  </si>
  <si>
    <t>Outras anomalias obstrutivas da pelve renal e do ureter</t>
  </si>
  <si>
    <t>Q624</t>
  </si>
  <si>
    <t>Agenesia do ureter</t>
  </si>
  <si>
    <t>Q625</t>
  </si>
  <si>
    <t>Duplicação do ureter</t>
  </si>
  <si>
    <t>Q626</t>
  </si>
  <si>
    <t>Má-posição do ureter</t>
  </si>
  <si>
    <t>Q627</t>
  </si>
  <si>
    <t>Refluxo vésico-uretero-renal congênito</t>
  </si>
  <si>
    <t>Q628</t>
  </si>
  <si>
    <t>Outras malformações congênitas do ureter</t>
  </si>
  <si>
    <t>Q630</t>
  </si>
  <si>
    <t>Rim supranumerário</t>
  </si>
  <si>
    <t>Q631</t>
  </si>
  <si>
    <t>Rim lobulado, fundido ou em ferradura</t>
  </si>
  <si>
    <t>Q632</t>
  </si>
  <si>
    <t>Rim ectópico</t>
  </si>
  <si>
    <t>Q633</t>
  </si>
  <si>
    <t>Rim hiperplásico e gigante</t>
  </si>
  <si>
    <t>Q638</t>
  </si>
  <si>
    <t>Outras malformações congênitas especificadas do rim</t>
  </si>
  <si>
    <t>Q639</t>
  </si>
  <si>
    <t>Malformação congênita não especificada do rim</t>
  </si>
  <si>
    <t>Q640</t>
  </si>
  <si>
    <t>Epispádias</t>
  </si>
  <si>
    <t>Q641</t>
  </si>
  <si>
    <t>Extrofia vesical</t>
  </si>
  <si>
    <t>Q642</t>
  </si>
  <si>
    <t>Válvulas uretrais posteriores congênitas</t>
  </si>
  <si>
    <t>Q643</t>
  </si>
  <si>
    <t>Outras formas de atresia e de estenose de uretra e do colo da bexiga</t>
  </si>
  <si>
    <t>Q644</t>
  </si>
  <si>
    <t>Malformação do úraco</t>
  </si>
  <si>
    <t>Q645</t>
  </si>
  <si>
    <t>Ausência congênita da bexiga e da uretra</t>
  </si>
  <si>
    <t>Q646</t>
  </si>
  <si>
    <t>Divertículo congênito da bexiga</t>
  </si>
  <si>
    <t>Q647</t>
  </si>
  <si>
    <t>Outras malformações congênitas da bexiga e da uretra</t>
  </si>
  <si>
    <t>Q648</t>
  </si>
  <si>
    <t>Outras malformações congênitas especificadas do aparelho urinário</t>
  </si>
  <si>
    <t>Q649</t>
  </si>
  <si>
    <t>Malformação congênita não especificada do aparelho urinário</t>
  </si>
  <si>
    <t>Q650</t>
  </si>
  <si>
    <t>Luxação congênita unilateral do quadril</t>
  </si>
  <si>
    <t>Q651</t>
  </si>
  <si>
    <t>Luxação congênita bilateral do quadril</t>
  </si>
  <si>
    <t>Q652</t>
  </si>
  <si>
    <t>Luxação congênita não especificada do quadril</t>
  </si>
  <si>
    <t>Q653</t>
  </si>
  <si>
    <t>Subluxação congênita unilateral do quadril</t>
  </si>
  <si>
    <t>Q654</t>
  </si>
  <si>
    <t>Subluxação congênita bilateral do quadril</t>
  </si>
  <si>
    <t>Q655</t>
  </si>
  <si>
    <t>Subluxação congênita não especificada do quadril</t>
  </si>
  <si>
    <t>Q656</t>
  </si>
  <si>
    <t>Quadril instável</t>
  </si>
  <si>
    <t>Q658</t>
  </si>
  <si>
    <t>Outras deformidades congênitas do quadril</t>
  </si>
  <si>
    <t>Q659</t>
  </si>
  <si>
    <t>Deformidade congênita não especificada do quadril</t>
  </si>
  <si>
    <t>Q660</t>
  </si>
  <si>
    <t>Pé torto eqüinovaro</t>
  </si>
  <si>
    <t>Q661</t>
  </si>
  <si>
    <t>Pé torto calcaneovaro</t>
  </si>
  <si>
    <t>Q662</t>
  </si>
  <si>
    <t>Metatarso varo</t>
  </si>
  <si>
    <t>Q663</t>
  </si>
  <si>
    <t>Outras deformidades congênitas dos pés em varo</t>
  </si>
  <si>
    <t>Q664</t>
  </si>
  <si>
    <t>Pé torto calcaneovalgo</t>
  </si>
  <si>
    <t>Q665</t>
  </si>
  <si>
    <t>Pé chato congênito</t>
  </si>
  <si>
    <t>Q666</t>
  </si>
  <si>
    <t>Outras deformidades congênitas dos pés em valgo</t>
  </si>
  <si>
    <t>Q667</t>
  </si>
  <si>
    <t>Pé cavo</t>
  </si>
  <si>
    <t>Q668</t>
  </si>
  <si>
    <t>Outras deformidades congênitas do pé</t>
  </si>
  <si>
    <t>Q669</t>
  </si>
  <si>
    <t>Deformidade congênita não especificada do pé</t>
  </si>
  <si>
    <t>Q670</t>
  </si>
  <si>
    <t>Assimetria facial</t>
  </si>
  <si>
    <t>Q671</t>
  </si>
  <si>
    <t>Deformidade facial por compressão</t>
  </si>
  <si>
    <t>Q672</t>
  </si>
  <si>
    <t>Dolicocefalia</t>
  </si>
  <si>
    <t>Q673</t>
  </si>
  <si>
    <t>Plagiocefalia</t>
  </si>
  <si>
    <t>Q674</t>
  </si>
  <si>
    <t>Outras deformidades congênitas do crânio, da face e da mandíbula</t>
  </si>
  <si>
    <t>Q675</t>
  </si>
  <si>
    <t>Deformidades congênitas da coluna vertebral</t>
  </si>
  <si>
    <t>Q676</t>
  </si>
  <si>
    <t>Tórax escavado</t>
  </si>
  <si>
    <t>Q677</t>
  </si>
  <si>
    <t>Tórax carinado</t>
  </si>
  <si>
    <t>Q678</t>
  </si>
  <si>
    <t>Outras deformidades congênitas do tórax</t>
  </si>
  <si>
    <t>Q680</t>
  </si>
  <si>
    <t>Deformidade congênita do músculo esternocleidomastoideu</t>
  </si>
  <si>
    <t>Q681</t>
  </si>
  <si>
    <t>Deformidade congênita da mão</t>
  </si>
  <si>
    <t>Q682</t>
  </si>
  <si>
    <t>Deformidade congênita do joelho</t>
  </si>
  <si>
    <t>Q683</t>
  </si>
  <si>
    <t>Encurvamento congênito do fêmur</t>
  </si>
  <si>
    <t>Q684</t>
  </si>
  <si>
    <t>Encurvamento congênito da tíbia e da perônio [fíbula]</t>
  </si>
  <si>
    <t>Q685</t>
  </si>
  <si>
    <t>Encurvamento congênito de ossos longos não especificados do membro inferior</t>
  </si>
  <si>
    <t>Q688</t>
  </si>
  <si>
    <t>Q690</t>
  </si>
  <si>
    <t>Dedo(s) da mão supranumerário(s)</t>
  </si>
  <si>
    <t>Q691</t>
  </si>
  <si>
    <t>Polegar(es) supranumerário(s)</t>
  </si>
  <si>
    <t>Q692</t>
  </si>
  <si>
    <t>Artelho(s) supranumerário(s)</t>
  </si>
  <si>
    <t>Q699</t>
  </si>
  <si>
    <t>Polidactilia não especificada</t>
  </si>
  <si>
    <t>Q700</t>
  </si>
  <si>
    <t>Coalescência dos dedos (dedos da mão fundidos)</t>
  </si>
  <si>
    <t>Q701</t>
  </si>
  <si>
    <t>Dedos palmados</t>
  </si>
  <si>
    <t>Q702</t>
  </si>
  <si>
    <t>Coalescência dos artelhos (artelhos fundidos)</t>
  </si>
  <si>
    <t>Q703</t>
  </si>
  <si>
    <t>Artelhos palmados</t>
  </si>
  <si>
    <t>Q704</t>
  </si>
  <si>
    <t>Polissindactilia</t>
  </si>
  <si>
    <t>Q709</t>
  </si>
  <si>
    <t>Sindactilia não especificada</t>
  </si>
  <si>
    <t>Q710</t>
  </si>
  <si>
    <t>Ausência congênita completa do(s) membro(s) superior(es)</t>
  </si>
  <si>
    <t>Q711</t>
  </si>
  <si>
    <t>Ausência congênita do braço e do antebraço, com mão presente</t>
  </si>
  <si>
    <t>Q712</t>
  </si>
  <si>
    <t>Ausência congênita do antebraço e da mão</t>
  </si>
  <si>
    <t>Q713</t>
  </si>
  <si>
    <t>Ausência congênita da mão e de dedo(s)</t>
  </si>
  <si>
    <t>Q714</t>
  </si>
  <si>
    <t>Defeito de redução longitudinal do rádio</t>
  </si>
  <si>
    <t>Q715</t>
  </si>
  <si>
    <t>Defeito de redução longitudinal do cúbito [ulna]</t>
  </si>
  <si>
    <t>Q716</t>
  </si>
  <si>
    <t>Mão em garra de lagosta</t>
  </si>
  <si>
    <t>Q718</t>
  </si>
  <si>
    <t>Outros defeitos de redução do membro superior</t>
  </si>
  <si>
    <t>Q719</t>
  </si>
  <si>
    <t>Defeito por redução do membro superior, não especificado</t>
  </si>
  <si>
    <t>Q720</t>
  </si>
  <si>
    <t>Ausência congênita completa do(s) membro(s) inferior(es)</t>
  </si>
  <si>
    <t>Q721</t>
  </si>
  <si>
    <t>Ausência congênita da coxa e da perna com pé presente</t>
  </si>
  <si>
    <t>Q722</t>
  </si>
  <si>
    <t>Ausência congênita da perna e do pé</t>
  </si>
  <si>
    <t>Q723</t>
  </si>
  <si>
    <t>Ausência congênita do pé e de artelho(s)</t>
  </si>
  <si>
    <t>Q724</t>
  </si>
  <si>
    <t>Defeito por redução longitudinal da tíbia</t>
  </si>
  <si>
    <t>Q725</t>
  </si>
  <si>
    <t>Q726</t>
  </si>
  <si>
    <t>Defeito por redução longitudinal do perônio [fíbula]</t>
  </si>
  <si>
    <t>Q727</t>
  </si>
  <si>
    <t>Pé bífido</t>
  </si>
  <si>
    <t>Q728</t>
  </si>
  <si>
    <t>Outros defeitos por redução do(s) membro(s) inferior(es)</t>
  </si>
  <si>
    <t>Q729</t>
  </si>
  <si>
    <t>Defeito não especificado por redução do membro inferior</t>
  </si>
  <si>
    <t>Q730</t>
  </si>
  <si>
    <t>Ausência congênita de membro(s) não especificado(s)</t>
  </si>
  <si>
    <t>Q731</t>
  </si>
  <si>
    <t>Focomelia, membro(s) não especificado(s)</t>
  </si>
  <si>
    <t>Q738</t>
  </si>
  <si>
    <t>Outros defeitos por redução de membro(s) não especificado(s)</t>
  </si>
  <si>
    <t>Q740</t>
  </si>
  <si>
    <t>Outras malformações congênitas do(s) membro(s) superiores, inclusive da cintura escapular</t>
  </si>
  <si>
    <t>Q741</t>
  </si>
  <si>
    <t>Malformação congênita do joelho</t>
  </si>
  <si>
    <t>Q742</t>
  </si>
  <si>
    <t>Outras malformações congênitas do(s) membro(s) inferiores, inclusive da cintura pélvica</t>
  </si>
  <si>
    <t>Q743</t>
  </si>
  <si>
    <t>Artrogripose congênita múltipla</t>
  </si>
  <si>
    <t>Q748</t>
  </si>
  <si>
    <t>Outras malformações congênitas especificadas de membro(s)</t>
  </si>
  <si>
    <t>Q749</t>
  </si>
  <si>
    <t>Malformações congênitas não especificadas de membro(s)</t>
  </si>
  <si>
    <t>Q750</t>
  </si>
  <si>
    <t>Craniossinostose</t>
  </si>
  <si>
    <t>Q751</t>
  </si>
  <si>
    <t>Disostose craniofacial</t>
  </si>
  <si>
    <t>Q752</t>
  </si>
  <si>
    <t>Hipertelorismo</t>
  </si>
  <si>
    <t>Q753</t>
  </si>
  <si>
    <t>Macrocefalia</t>
  </si>
  <si>
    <t>Q754</t>
  </si>
  <si>
    <t>Disostose mandíbulo-facial</t>
  </si>
  <si>
    <t>Q755</t>
  </si>
  <si>
    <t>Disostose óculo-mandibular</t>
  </si>
  <si>
    <t>Q758</t>
  </si>
  <si>
    <t>Outras malformações congênitas especificadas dos ossos do crânio e da face</t>
  </si>
  <si>
    <t>Q759</t>
  </si>
  <si>
    <t>Malformação congênita não especificada dos ossos do crânio e da face</t>
  </si>
  <si>
    <t>Q760</t>
  </si>
  <si>
    <t>Espinha bífida oculta</t>
  </si>
  <si>
    <t>Q761</t>
  </si>
  <si>
    <t>Síndrome de Klippel-Feil</t>
  </si>
  <si>
    <t>Q762</t>
  </si>
  <si>
    <t>Espondilolistese congênita</t>
  </si>
  <si>
    <t>Q763</t>
  </si>
  <si>
    <t>Escoliose congênita devida à malformação óssea congênita</t>
  </si>
  <si>
    <t>Q764</t>
  </si>
  <si>
    <t>Outras malformações congênitas da coluna vertebral não-associadas com escoliose</t>
  </si>
  <si>
    <t>Q765</t>
  </si>
  <si>
    <t>Costela cervical</t>
  </si>
  <si>
    <t>Q766</t>
  </si>
  <si>
    <t>Outras malformações congênitas das costelas</t>
  </si>
  <si>
    <t>Q767</t>
  </si>
  <si>
    <t>Malformação congênita do esterno</t>
  </si>
  <si>
    <t>Q768</t>
  </si>
  <si>
    <t>Outras malformações congênitas dos ossos do tórax</t>
  </si>
  <si>
    <t>Q769</t>
  </si>
  <si>
    <t>Malformação congênita não especificada dos ossos do tórax</t>
  </si>
  <si>
    <t>Q770</t>
  </si>
  <si>
    <t>Acondrogenesia</t>
  </si>
  <si>
    <t>Q771</t>
  </si>
  <si>
    <t>Nanismo tanatofórico</t>
  </si>
  <si>
    <t>Q772</t>
  </si>
  <si>
    <t>Síndrome das costelas curtas</t>
  </si>
  <si>
    <t>Q773</t>
  </si>
  <si>
    <t>Condrodisplasia puntacta</t>
  </si>
  <si>
    <t>Q774</t>
  </si>
  <si>
    <t>Acondroplasia</t>
  </si>
  <si>
    <t>Q775</t>
  </si>
  <si>
    <t>Displasia diastrófica</t>
  </si>
  <si>
    <t>Q776</t>
  </si>
  <si>
    <t>Displasia condroectodérmica</t>
  </si>
  <si>
    <t>Q777</t>
  </si>
  <si>
    <t>Displasia espondiloepifisária</t>
  </si>
  <si>
    <t>Q778</t>
  </si>
  <si>
    <t>Outras osteocondrodisplasias com anomalias do crescimento dos ossos longos e da coluna vertebral</t>
  </si>
  <si>
    <t>Q779</t>
  </si>
  <si>
    <t>Osteocondrodisplasia não especificada com anomalias do crescimento dos ossos longos e da coluna vertebral</t>
  </si>
  <si>
    <t>Q780</t>
  </si>
  <si>
    <t>Osteogênese imperfeita</t>
  </si>
  <si>
    <t>Q781</t>
  </si>
  <si>
    <t>Displasia poliostótica fibrosa</t>
  </si>
  <si>
    <t>Q782</t>
  </si>
  <si>
    <t>Osteopetrose</t>
  </si>
  <si>
    <t>Q783</t>
  </si>
  <si>
    <t>Displasia diafisária progressiva</t>
  </si>
  <si>
    <t>Q784</t>
  </si>
  <si>
    <t>Encondromatose</t>
  </si>
  <si>
    <t>Q785</t>
  </si>
  <si>
    <t>Displasia metafisária</t>
  </si>
  <si>
    <t>Q786</t>
  </si>
  <si>
    <t>Exostoses congênitas múltiplas</t>
  </si>
  <si>
    <t>Q788</t>
  </si>
  <si>
    <t>Outras osteocondrodisplasias especificadas</t>
  </si>
  <si>
    <t>Q789</t>
  </si>
  <si>
    <t>Osteocondrodisplasia não especificada</t>
  </si>
  <si>
    <t>Q790</t>
  </si>
  <si>
    <t>Hérnia diafragmática congênita</t>
  </si>
  <si>
    <t>Q791</t>
  </si>
  <si>
    <t>Outras malformações congênitas do diafragma</t>
  </si>
  <si>
    <t>Q792</t>
  </si>
  <si>
    <t>Exonfalia</t>
  </si>
  <si>
    <t>Q793</t>
  </si>
  <si>
    <t>Gastrosquise</t>
  </si>
  <si>
    <t>Q794</t>
  </si>
  <si>
    <t>Síndrome do abdome em ameixa seca ("prune belly syndrome")</t>
  </si>
  <si>
    <t>Q795</t>
  </si>
  <si>
    <t>Outras malformações congênitas da parede abdominal</t>
  </si>
  <si>
    <t>Q796</t>
  </si>
  <si>
    <t>Síndrome de Ehlers-Danlos</t>
  </si>
  <si>
    <t>Q798</t>
  </si>
  <si>
    <t>Outras malformações congênitas do sistema osteomuscular</t>
  </si>
  <si>
    <t>Q799</t>
  </si>
  <si>
    <t>Malformação congênita não especificada do sistema osteomuscular</t>
  </si>
  <si>
    <t>Q800</t>
  </si>
  <si>
    <t>Ictiose vulgar</t>
  </si>
  <si>
    <t>Q801</t>
  </si>
  <si>
    <t>Ictiose ligada ao cromossomo X</t>
  </si>
  <si>
    <t>Q802</t>
  </si>
  <si>
    <t>Ictiose lamelar</t>
  </si>
  <si>
    <t>Q803</t>
  </si>
  <si>
    <t>Eritrodermia ictiosiforme bulhosa congênita</t>
  </si>
  <si>
    <t>Q804</t>
  </si>
  <si>
    <t>Feto arlequim</t>
  </si>
  <si>
    <t>Q808</t>
  </si>
  <si>
    <t>Outras ictioses congênitas</t>
  </si>
  <si>
    <t>Q809</t>
  </si>
  <si>
    <t>Ictiose congênita não especificada</t>
  </si>
  <si>
    <t>Q810</t>
  </si>
  <si>
    <t>Epidermólise bolhosa simples</t>
  </si>
  <si>
    <t>Q811</t>
  </si>
  <si>
    <t>Epidermólise bolhosa letal</t>
  </si>
  <si>
    <t>Q812</t>
  </si>
  <si>
    <t>Epidermólise bolhosa distrófica</t>
  </si>
  <si>
    <t>Q818</t>
  </si>
  <si>
    <t>Outras epidermólises bolhosas</t>
  </si>
  <si>
    <t>Q819</t>
  </si>
  <si>
    <t>Epidermólise bolhosa não especificada</t>
  </si>
  <si>
    <t>Q820</t>
  </si>
  <si>
    <t>Linfedema hereditário</t>
  </si>
  <si>
    <t>Q821</t>
  </si>
  <si>
    <t>Xeroderma pigmentoso</t>
  </si>
  <si>
    <t>Q822</t>
  </si>
  <si>
    <t>Mastocitose</t>
  </si>
  <si>
    <t>Q823</t>
  </si>
  <si>
    <t>Incontinentia pigmenti</t>
  </si>
  <si>
    <t>Q824</t>
  </si>
  <si>
    <t>Displasia ectodérmica (anidrótica)</t>
  </si>
  <si>
    <t>Q825</t>
  </si>
  <si>
    <t>Nevo não-neoplásico congênito</t>
  </si>
  <si>
    <t>Q828</t>
  </si>
  <si>
    <t>Outras malformações congênitas especificadas da pele</t>
  </si>
  <si>
    <t>Q829</t>
  </si>
  <si>
    <t>Malformação congênita não especificada da pele</t>
  </si>
  <si>
    <t>Q830</t>
  </si>
  <si>
    <t>Ausência congênita da mama com ausência do mamilo</t>
  </si>
  <si>
    <t>Q831</t>
  </si>
  <si>
    <t>Mama supranumerária</t>
  </si>
  <si>
    <t>Q832</t>
  </si>
  <si>
    <t>Ausência de mamilo</t>
  </si>
  <si>
    <t>Q833</t>
  </si>
  <si>
    <t>Mamilo acessório</t>
  </si>
  <si>
    <t>Q838</t>
  </si>
  <si>
    <t>Outras malformações congênitas da mama</t>
  </si>
  <si>
    <t>Q839</t>
  </si>
  <si>
    <t>Malformação congênita não especificada da mama</t>
  </si>
  <si>
    <t>Q840</t>
  </si>
  <si>
    <t>Alopécia congênita</t>
  </si>
  <si>
    <t>Q841</t>
  </si>
  <si>
    <t>Alterações morfológicas congênitas dos cabelos não classificadas em outra parte</t>
  </si>
  <si>
    <t>Q842</t>
  </si>
  <si>
    <t>Outras malformações congênitas dos cabelos</t>
  </si>
  <si>
    <t>Q843</t>
  </si>
  <si>
    <t>Anoníquia</t>
  </si>
  <si>
    <t>Q844</t>
  </si>
  <si>
    <t>Leuconíquia congênita</t>
  </si>
  <si>
    <t>Q845</t>
  </si>
  <si>
    <t>Hipertrofia e alargamento das unhas</t>
  </si>
  <si>
    <t>Q846</t>
  </si>
  <si>
    <t>Outras malformações congênitas das unhas</t>
  </si>
  <si>
    <t>Q848</t>
  </si>
  <si>
    <t>Outras malformações congênitas especificadas do tegumento</t>
  </si>
  <si>
    <t>Q849</t>
  </si>
  <si>
    <t>Malformação congênita não especificada do tegumento</t>
  </si>
  <si>
    <t>Q850</t>
  </si>
  <si>
    <t>Neurofibromatose (não-maligna)</t>
  </si>
  <si>
    <t>Q851</t>
  </si>
  <si>
    <t>Esclerose tuberosa</t>
  </si>
  <si>
    <t>Q858</t>
  </si>
  <si>
    <t>Outras facomatoses não classificadas em outra parte</t>
  </si>
  <si>
    <t>Q859</t>
  </si>
  <si>
    <t>Facomatose não especificada</t>
  </si>
  <si>
    <t>Q860</t>
  </si>
  <si>
    <t>Síndrome fetal alcoólico (dismórfico)</t>
  </si>
  <si>
    <t>Q861</t>
  </si>
  <si>
    <t>Síndrome fetal devida à hidantoína</t>
  </si>
  <si>
    <t>Q862</t>
  </si>
  <si>
    <t>Dismorfismo devido ao Warfarin</t>
  </si>
  <si>
    <t>Q868</t>
  </si>
  <si>
    <t>Outras síndromes com malformações congênitas devidas a causas exógenas conhecidas</t>
  </si>
  <si>
    <t>Q870</t>
  </si>
  <si>
    <t>Síndromes com malformações congênitas afetando predominantemente o aspecto da face</t>
  </si>
  <si>
    <t>Q871</t>
  </si>
  <si>
    <t>Síndromes com malformações congênitas associadas predominantemente com nanismo</t>
  </si>
  <si>
    <t>Q872</t>
  </si>
  <si>
    <t>Síndromes com malformações congênitas afetando predominantemente os membros</t>
  </si>
  <si>
    <t>Q873</t>
  </si>
  <si>
    <t>Síndromes com malformações congênitas com hipercrescimento precoce</t>
  </si>
  <si>
    <t>Q874</t>
  </si>
  <si>
    <t>Síndrome de Marfan</t>
  </si>
  <si>
    <t>Q875</t>
  </si>
  <si>
    <t>Outras síndromes com malformações congênitas com outras alterações do esqueleto</t>
  </si>
  <si>
    <t>Q878</t>
  </si>
  <si>
    <t>Outras síndromes com malformações congênitas especificadas, não classificadas em outra parte</t>
  </si>
  <si>
    <t>Q890</t>
  </si>
  <si>
    <t>Malformações congênitas do baço</t>
  </si>
  <si>
    <t>Q891</t>
  </si>
  <si>
    <t>Malformações congênitas das supra-renais</t>
  </si>
  <si>
    <t>Q892</t>
  </si>
  <si>
    <t>Malformações congênitas de outras glândulas endócrinas</t>
  </si>
  <si>
    <t>Q893</t>
  </si>
  <si>
    <t>Situs inversus</t>
  </si>
  <si>
    <t>Q894</t>
  </si>
  <si>
    <t>Reunião de gêmeos</t>
  </si>
  <si>
    <t>Q897</t>
  </si>
  <si>
    <t>Malformações congênitas múltiplas, não classificadas em outra parte</t>
  </si>
  <si>
    <t>Q898</t>
  </si>
  <si>
    <t>Outras malformações congênitas especificadas</t>
  </si>
  <si>
    <t>Q899</t>
  </si>
  <si>
    <t>Malformações congênitas não especificadas</t>
  </si>
  <si>
    <t>Q900</t>
  </si>
  <si>
    <t>Trissomia 21, não-disjunção meiótica</t>
  </si>
  <si>
    <t>Q901</t>
  </si>
  <si>
    <t>Trissomia 21, mosaicismo (não-disjunção mitótica)</t>
  </si>
  <si>
    <t>Q902</t>
  </si>
  <si>
    <t>Trissomia 21, translocação</t>
  </si>
  <si>
    <t>Q909</t>
  </si>
  <si>
    <t>Síndrome de Down não especificada</t>
  </si>
  <si>
    <t>Q910</t>
  </si>
  <si>
    <t>Trissomia 18, não-disjunção meiótica</t>
  </si>
  <si>
    <t>Q911</t>
  </si>
  <si>
    <t>Trissomia 18, mosaicismo cromossômico (não-disjunção mitótica)</t>
  </si>
  <si>
    <t>Q912</t>
  </si>
  <si>
    <t>Trissomia 18, translocação</t>
  </si>
  <si>
    <t>Q913</t>
  </si>
  <si>
    <t>Síndrome de Edwards não especificada</t>
  </si>
  <si>
    <t>Q914</t>
  </si>
  <si>
    <t>Trissomia 13, não-disjunção meiótica</t>
  </si>
  <si>
    <t>Q915</t>
  </si>
  <si>
    <t>Trissomia 13, mosaicismo cromossômico (não-disjunção mitótica)</t>
  </si>
  <si>
    <t>Q916</t>
  </si>
  <si>
    <t>Trissomia 13, translocação</t>
  </si>
  <si>
    <t>Q917</t>
  </si>
  <si>
    <t>Síndrome de Patau não especificada</t>
  </si>
  <si>
    <t>Q920</t>
  </si>
  <si>
    <t>Trissomia de um cromossomo inteiro, não-disjunção meiótica</t>
  </si>
  <si>
    <t>Q921</t>
  </si>
  <si>
    <t>Trissomia de um cromossomo inteiro, mosaicismo cromossômico (não-disjunção mitótica)</t>
  </si>
  <si>
    <t>Q922</t>
  </si>
  <si>
    <t>Trissomia parcial major</t>
  </si>
  <si>
    <t>Q923</t>
  </si>
  <si>
    <t>Trissomia parcial minor</t>
  </si>
  <si>
    <t>Q924</t>
  </si>
  <si>
    <t>Duplicações vistas somente na prometáfase</t>
  </si>
  <si>
    <t>Q925</t>
  </si>
  <si>
    <t>Duplicação com outros rearranjos complexos</t>
  </si>
  <si>
    <t>Q926</t>
  </si>
  <si>
    <t>Cromossomos marcadores suplementares</t>
  </si>
  <si>
    <t>Q927</t>
  </si>
  <si>
    <t>Triploidia e poliploidia</t>
  </si>
  <si>
    <t>Q928</t>
  </si>
  <si>
    <t>Outras trissomias especificadas e trissomias parciais dos autossomos</t>
  </si>
  <si>
    <t>Q929</t>
  </si>
  <si>
    <t>Trissomia e trissomia parcial não especificada dos autossomos</t>
  </si>
  <si>
    <t>Q930</t>
  </si>
  <si>
    <t>Monossomia de cromossomo inteiro, não-disjunção meiótica</t>
  </si>
  <si>
    <t>Q931</t>
  </si>
  <si>
    <t>Monossomia de cromossomo inteiro, mosaicismo cromossômico (não-disjunção mitótica)</t>
  </si>
  <si>
    <t>Q932</t>
  </si>
  <si>
    <t>Cromossomo substituído por anel ou dicêntrico</t>
  </si>
  <si>
    <t>Q933</t>
  </si>
  <si>
    <t>Deleção do braço curto do cromossomo 4</t>
  </si>
  <si>
    <t>Q934</t>
  </si>
  <si>
    <t>Deleção do braço curto do cromossomo 5</t>
  </si>
  <si>
    <t>Q935</t>
  </si>
  <si>
    <t>Outras deleções parciais de cromossomo</t>
  </si>
  <si>
    <t>Q936</t>
  </si>
  <si>
    <t>Deleções vistas somente na prometáfase</t>
  </si>
  <si>
    <t>Q937</t>
  </si>
  <si>
    <t>Deleções com outros rearranjos complexos</t>
  </si>
  <si>
    <t>Q938</t>
  </si>
  <si>
    <t>Outras deleções dos autossomos</t>
  </si>
  <si>
    <t>Q939</t>
  </si>
  <si>
    <t>Deleções não especificadas dos autossomos</t>
  </si>
  <si>
    <t>Q950</t>
  </si>
  <si>
    <t>Translocação ou inserção equilibrada em sujeito normal</t>
  </si>
  <si>
    <t>Q951</t>
  </si>
  <si>
    <t>Inversão cromossômica em sujeito normal</t>
  </si>
  <si>
    <t>Q952</t>
  </si>
  <si>
    <t>Rearranjo autossômico equilibrado em sujeito anormal</t>
  </si>
  <si>
    <t>Q953</t>
  </si>
  <si>
    <t>Rearranjo sexual/autossômico equilibrado em sujeito anormal</t>
  </si>
  <si>
    <t>Q954</t>
  </si>
  <si>
    <t>Sujeito com marcador de heterocromatina</t>
  </si>
  <si>
    <t>Q955</t>
  </si>
  <si>
    <t>Sujeito com sítio autossômico frágil</t>
  </si>
  <si>
    <t>Q958</t>
  </si>
  <si>
    <t>Outros rearranjos e marcadores equilibrados</t>
  </si>
  <si>
    <t>Q959</t>
  </si>
  <si>
    <t>Rearranjos e marcadores equilibrados não especificados</t>
  </si>
  <si>
    <t>Q960</t>
  </si>
  <si>
    <t>Cariótipo 45, X</t>
  </si>
  <si>
    <t>Q961</t>
  </si>
  <si>
    <t>Cariótipo 46, X iso (Xq)</t>
  </si>
  <si>
    <t>Q962</t>
  </si>
  <si>
    <t>Cariótipo 46, X com cromossomo sexual anormal, salvo iso (Xq)</t>
  </si>
  <si>
    <t>Q963</t>
  </si>
  <si>
    <t>Mosaicismo cromossômico, 45, X/46, XX ou XY</t>
  </si>
  <si>
    <t>Q964</t>
  </si>
  <si>
    <t>Mosaicismo cromossômico, 45, X/outra(s) linhagens celular(es) com cromossomo sexual anormal</t>
  </si>
  <si>
    <t>Q968</t>
  </si>
  <si>
    <t>Outras variantes da síndrome de Turner</t>
  </si>
  <si>
    <t>Q969</t>
  </si>
  <si>
    <t>Síndrome de Turner não especificada</t>
  </si>
  <si>
    <t>Q970</t>
  </si>
  <si>
    <t>Cariótipo 47, XXX</t>
  </si>
  <si>
    <t>Q971</t>
  </si>
  <si>
    <t>Mulher com mais de três cromossomos X</t>
  </si>
  <si>
    <t>Q972</t>
  </si>
  <si>
    <t>Mosaicismo cromossômico, linhagens com diversos números de cromossomos X</t>
  </si>
  <si>
    <t>Q973</t>
  </si>
  <si>
    <t>Mulher com cariótipo 46, XY</t>
  </si>
  <si>
    <t>Q978</t>
  </si>
  <si>
    <t>Outras anomalias especificadas dos cromossomos sexuais, fenótipo feminino</t>
  </si>
  <si>
    <t>Q979</t>
  </si>
  <si>
    <t>Anomalias não especificadas dos cromossomos sexuais, fenótipo feminino</t>
  </si>
  <si>
    <t>Q980</t>
  </si>
  <si>
    <t>Síndrome de Klinefelter, cariótipo 47, XXY</t>
  </si>
  <si>
    <t>Q981</t>
  </si>
  <si>
    <t>Síndrome de Klinefelter, homem com mais de dois cromossomos X</t>
  </si>
  <si>
    <t>Q982</t>
  </si>
  <si>
    <t>Síndrome de Klinefelter, homem com cariótipo 46, XX</t>
  </si>
  <si>
    <t>Q983</t>
  </si>
  <si>
    <t>Outro homem com cariótipo 46, XX</t>
  </si>
  <si>
    <t>Q984</t>
  </si>
  <si>
    <t>Síndrome de Klinefelter não especificada</t>
  </si>
  <si>
    <t>Q985</t>
  </si>
  <si>
    <t>Cariótipo 47, XYY</t>
  </si>
  <si>
    <t>Q986</t>
  </si>
  <si>
    <t>Homem com cromossomos sexuais de estrutura anormal</t>
  </si>
  <si>
    <t>Q987</t>
  </si>
  <si>
    <t>Homem com mosaicismo dos cromossomos sexuais</t>
  </si>
  <si>
    <t>Q988</t>
  </si>
  <si>
    <t>Outras anomalias especificadas dos cromossomos sexuais, fenótipo masculino</t>
  </si>
  <si>
    <t>Q989</t>
  </si>
  <si>
    <t>Anomalias não especificadas dos cromossomos sexuais, fenótipo masculino</t>
  </si>
  <si>
    <t>Q990</t>
  </si>
  <si>
    <t>Quimera 46, XX/46, XY</t>
  </si>
  <si>
    <t>Q991</t>
  </si>
  <si>
    <t>Hermafrodite verdadeiro 46, XX</t>
  </si>
  <si>
    <t>Q992</t>
  </si>
  <si>
    <t>Cromossomo X frágil</t>
  </si>
  <si>
    <t>Q998</t>
  </si>
  <si>
    <t>Outras anomalias cromossômicas especificadas</t>
  </si>
  <si>
    <t>Q999</t>
  </si>
  <si>
    <t>Anomalia cromossômica não especificada</t>
  </si>
  <si>
    <t>R000</t>
  </si>
  <si>
    <t>Taquicardia não especificada</t>
  </si>
  <si>
    <t>R001</t>
  </si>
  <si>
    <t>Bradicardia não especificada</t>
  </si>
  <si>
    <t>R002</t>
  </si>
  <si>
    <t>Palpitações</t>
  </si>
  <si>
    <t>R008</t>
  </si>
  <si>
    <t>Outras anormalidades e as não especificadas do batimento cardíaco</t>
  </si>
  <si>
    <t>R010</t>
  </si>
  <si>
    <t>Sopros cardíacos benignos ou inocentes</t>
  </si>
  <si>
    <t>R011</t>
  </si>
  <si>
    <t>Sopro cardíaco, não especificado</t>
  </si>
  <si>
    <t>R012</t>
  </si>
  <si>
    <t>Outros ruídos cardíacos</t>
  </si>
  <si>
    <t>R02X</t>
  </si>
  <si>
    <t>R030</t>
  </si>
  <si>
    <t>Valor elevado da pressão arterial sem o diagnóstico de hipertensão</t>
  </si>
  <si>
    <t>R031</t>
  </si>
  <si>
    <t>Valor baixo da pressão arterial não específico</t>
  </si>
  <si>
    <t>R040</t>
  </si>
  <si>
    <t>Epistaxis</t>
  </si>
  <si>
    <t>R041</t>
  </si>
  <si>
    <t>Hemorragia da garganta</t>
  </si>
  <si>
    <t>R042</t>
  </si>
  <si>
    <t>Hemoptise</t>
  </si>
  <si>
    <t>R048</t>
  </si>
  <si>
    <t>Hemorragia de outras localizações das vias respiratórias</t>
  </si>
  <si>
    <t>R049</t>
  </si>
  <si>
    <t>Hemorragia não especificada das vias respiratórias</t>
  </si>
  <si>
    <t>R05X</t>
  </si>
  <si>
    <t>R060</t>
  </si>
  <si>
    <t>Dispnéia</t>
  </si>
  <si>
    <t>R061</t>
  </si>
  <si>
    <t>Estridor</t>
  </si>
  <si>
    <t>R062</t>
  </si>
  <si>
    <t>Respiração ofegante</t>
  </si>
  <si>
    <t>R063</t>
  </si>
  <si>
    <t>Respiração periódica</t>
  </si>
  <si>
    <t>R064</t>
  </si>
  <si>
    <t>Hiperventilação</t>
  </si>
  <si>
    <t>R065</t>
  </si>
  <si>
    <t>Respiração pela boca</t>
  </si>
  <si>
    <t>R066</t>
  </si>
  <si>
    <t>Soluço</t>
  </si>
  <si>
    <t>R067</t>
  </si>
  <si>
    <t>Espirro</t>
  </si>
  <si>
    <t>R068</t>
  </si>
  <si>
    <t>Outras anormalidades e as não especificadas da respiração</t>
  </si>
  <si>
    <t>R070</t>
  </si>
  <si>
    <t>Dor de garganta</t>
  </si>
  <si>
    <t>R071</t>
  </si>
  <si>
    <t>Dor torácica ao respirar</t>
  </si>
  <si>
    <t>R072</t>
  </si>
  <si>
    <t>Dor precordial</t>
  </si>
  <si>
    <t>R073</t>
  </si>
  <si>
    <t>Outra dor torácica</t>
  </si>
  <si>
    <t>R074</t>
  </si>
  <si>
    <t>Dor torácica, não especificada</t>
  </si>
  <si>
    <t>R090</t>
  </si>
  <si>
    <t>R091</t>
  </si>
  <si>
    <t>Pleurisia</t>
  </si>
  <si>
    <t>R092</t>
  </si>
  <si>
    <t>Parada respiratória</t>
  </si>
  <si>
    <t>R093</t>
  </si>
  <si>
    <t>Escarro anormal</t>
  </si>
  <si>
    <t>R098</t>
  </si>
  <si>
    <t>Outros sintomas e sinais especificados relativos aos aparelhos circulatório e respiratório</t>
  </si>
  <si>
    <t>R100</t>
  </si>
  <si>
    <t>Abdome agudo</t>
  </si>
  <si>
    <t>R101</t>
  </si>
  <si>
    <t>Dor localizada no abdome superior</t>
  </si>
  <si>
    <t>R102</t>
  </si>
  <si>
    <t>Dor pélvica e perineal</t>
  </si>
  <si>
    <t>R103</t>
  </si>
  <si>
    <t>Dor localizada em outras partes do abdome inferior</t>
  </si>
  <si>
    <t>R104</t>
  </si>
  <si>
    <t>Outras dores abdominais e as não especificadas</t>
  </si>
  <si>
    <t>R11X</t>
  </si>
  <si>
    <t>R12X</t>
  </si>
  <si>
    <t>R13X</t>
  </si>
  <si>
    <t>R14X</t>
  </si>
  <si>
    <t>R15X</t>
  </si>
  <si>
    <t>R160</t>
  </si>
  <si>
    <t>Hepatomegalia não classificada em outra parte</t>
  </si>
  <si>
    <t>R161</t>
  </si>
  <si>
    <t>Esplenomegalia não classificada em outra parte</t>
  </si>
  <si>
    <t>R162</t>
  </si>
  <si>
    <t>Hepatomegalia com esplenomegalia não classificada em outra parte</t>
  </si>
  <si>
    <t>R17X</t>
  </si>
  <si>
    <t>R18X</t>
  </si>
  <si>
    <t>R190</t>
  </si>
  <si>
    <t>Massa, tumoração ou tumefação intra-abdominal e pélvica</t>
  </si>
  <si>
    <t>R191</t>
  </si>
  <si>
    <t>Ruídos hidroaéreos anormais</t>
  </si>
  <si>
    <t>R192</t>
  </si>
  <si>
    <t>Peristaltismo visível</t>
  </si>
  <si>
    <t>R193</t>
  </si>
  <si>
    <t>Rigidez abdominal</t>
  </si>
  <si>
    <t>R194</t>
  </si>
  <si>
    <t>Alteração do hábito intestinal</t>
  </si>
  <si>
    <t>R195</t>
  </si>
  <si>
    <t>Outras anormalidades fecais</t>
  </si>
  <si>
    <t>R196</t>
  </si>
  <si>
    <t>Halitose</t>
  </si>
  <si>
    <t>R198</t>
  </si>
  <si>
    <t>Outros sintomas e sinais especificados relativos ao aparelho digestivo e ao abdome</t>
  </si>
  <si>
    <t>R200</t>
  </si>
  <si>
    <t>Anestesia cutânea</t>
  </si>
  <si>
    <t>R201</t>
  </si>
  <si>
    <t>Hipoestesia cutânea</t>
  </si>
  <si>
    <t>R202</t>
  </si>
  <si>
    <t>Parestesias cutâneas</t>
  </si>
  <si>
    <t>R203</t>
  </si>
  <si>
    <t>Hiperestesia</t>
  </si>
  <si>
    <t>R208</t>
  </si>
  <si>
    <t>Outros distúrbios e os não especificadas da sensibilidade cutânea</t>
  </si>
  <si>
    <t>R21X</t>
  </si>
  <si>
    <t>R220</t>
  </si>
  <si>
    <t>Tumefação, massa ou tumoração localizadas da cabeça</t>
  </si>
  <si>
    <t>R221</t>
  </si>
  <si>
    <t>Tumefação, massa ou tumoração localizadas do pescoço</t>
  </si>
  <si>
    <t>R222</t>
  </si>
  <si>
    <t>Tumefação, massa ou tumoração localizadas do tronco</t>
  </si>
  <si>
    <t>R223</t>
  </si>
  <si>
    <t>Tumefação, massa ou tumoração localizadas de membro superior</t>
  </si>
  <si>
    <t>R224</t>
  </si>
  <si>
    <t>Tumefação, massa ou tumoração localizadas no membro inferior</t>
  </si>
  <si>
    <t>R227</t>
  </si>
  <si>
    <t>Tumefação, massa ou tumoração localizadas de múltiplas localizações</t>
  </si>
  <si>
    <t>R229</t>
  </si>
  <si>
    <t>Tumefação, massa ou tumoração não especificadas, localizadas</t>
  </si>
  <si>
    <t>R230</t>
  </si>
  <si>
    <t>Cianose</t>
  </si>
  <si>
    <t>R231</t>
  </si>
  <si>
    <t>Palidez</t>
  </si>
  <si>
    <t>R232</t>
  </si>
  <si>
    <t>Rubor</t>
  </si>
  <si>
    <t>R233</t>
  </si>
  <si>
    <t>Equimoses espontâneas</t>
  </si>
  <si>
    <t>R234</t>
  </si>
  <si>
    <t>Alterações na textura da pele</t>
  </si>
  <si>
    <t>R238</t>
  </si>
  <si>
    <t>Outras alterações da pele e as não especificadas</t>
  </si>
  <si>
    <t>R250</t>
  </si>
  <si>
    <t>Movimentos anormais da cabeça</t>
  </si>
  <si>
    <t>R251</t>
  </si>
  <si>
    <t>Tremor não especificado</t>
  </si>
  <si>
    <t>R252</t>
  </si>
  <si>
    <t>Cãibras e espasmos</t>
  </si>
  <si>
    <t>R253</t>
  </si>
  <si>
    <t>Fasciculação</t>
  </si>
  <si>
    <t>R258</t>
  </si>
  <si>
    <t>Outros movimentos involuntários anormais e os não especificados</t>
  </si>
  <si>
    <t>R260</t>
  </si>
  <si>
    <t>Marcha atáxica</t>
  </si>
  <si>
    <t>R261</t>
  </si>
  <si>
    <t>Marcha paralítica</t>
  </si>
  <si>
    <t>R262</t>
  </si>
  <si>
    <t>Dificuldade para andar não classificada em outra parte</t>
  </si>
  <si>
    <t>R268</t>
  </si>
  <si>
    <t>Outras anormalidades da marcha e da mobilidade e as não especificadas</t>
  </si>
  <si>
    <t>R270</t>
  </si>
  <si>
    <t>Ataxia não especificada</t>
  </si>
  <si>
    <t>R278</t>
  </si>
  <si>
    <t>Outros distúrbios da coordenação e os não especificados</t>
  </si>
  <si>
    <t>R290</t>
  </si>
  <si>
    <t>Tetania</t>
  </si>
  <si>
    <t>R291</t>
  </si>
  <si>
    <t>Meningismo</t>
  </si>
  <si>
    <t>R292</t>
  </si>
  <si>
    <t>Reflexos anormais</t>
  </si>
  <si>
    <t>R293</t>
  </si>
  <si>
    <t>Postura anormal</t>
  </si>
  <si>
    <t>R294</t>
  </si>
  <si>
    <t>Quadril estalante</t>
  </si>
  <si>
    <t>R296</t>
  </si>
  <si>
    <t>Tendência a queda, não classificada em outra parte</t>
  </si>
  <si>
    <t>R298</t>
  </si>
  <si>
    <t>Outros sintomas e sinais relativos aos sistemas nervoso e osteomuscular e os não especificados</t>
  </si>
  <si>
    <t>R300</t>
  </si>
  <si>
    <t>Disúria</t>
  </si>
  <si>
    <t>R301</t>
  </si>
  <si>
    <t>Tenesmo vesical</t>
  </si>
  <si>
    <t>R309</t>
  </si>
  <si>
    <t>Micção dolorosa, não especificada</t>
  </si>
  <si>
    <t>R31X</t>
  </si>
  <si>
    <t>R32X</t>
  </si>
  <si>
    <t>R33X</t>
  </si>
  <si>
    <t>R34X</t>
  </si>
  <si>
    <t>R35X</t>
  </si>
  <si>
    <t>R36X</t>
  </si>
  <si>
    <t>R390</t>
  </si>
  <si>
    <t>Extravasamento de urina</t>
  </si>
  <si>
    <t>R391</t>
  </si>
  <si>
    <t>Outras dificuldades à micção</t>
  </si>
  <si>
    <t>R392</t>
  </si>
  <si>
    <t>Uremia extra-renal</t>
  </si>
  <si>
    <t>R398</t>
  </si>
  <si>
    <t>Outros sintomas e sinais relativos ao aparelho urinário e os não especificados</t>
  </si>
  <si>
    <t>R400</t>
  </si>
  <si>
    <t>Sonolência</t>
  </si>
  <si>
    <t>R401</t>
  </si>
  <si>
    <t>Estupor</t>
  </si>
  <si>
    <t>R402</t>
  </si>
  <si>
    <t>Coma não especificado</t>
  </si>
  <si>
    <t>R410</t>
  </si>
  <si>
    <t>Desorientação não especificada</t>
  </si>
  <si>
    <t>R411</t>
  </si>
  <si>
    <t>Amnésia anterógrada</t>
  </si>
  <si>
    <t>R412</t>
  </si>
  <si>
    <t>Amnésia retrógrada</t>
  </si>
  <si>
    <t>R413</t>
  </si>
  <si>
    <t>Outra amnésia</t>
  </si>
  <si>
    <t>R418</t>
  </si>
  <si>
    <t>Outros sintomas e sinais especificados relativos às funções cognitivas e à consciência</t>
  </si>
  <si>
    <t>R42X</t>
  </si>
  <si>
    <t>R430</t>
  </si>
  <si>
    <t>Anosmia</t>
  </si>
  <si>
    <t>R431</t>
  </si>
  <si>
    <t>Parosmia</t>
  </si>
  <si>
    <t>R432</t>
  </si>
  <si>
    <t>Parageusia</t>
  </si>
  <si>
    <t>R438</t>
  </si>
  <si>
    <t>Outros distúrbios do olfato e do paladar e os não especificados</t>
  </si>
  <si>
    <t>R440</t>
  </si>
  <si>
    <t>Alucinações auditivas</t>
  </si>
  <si>
    <t>R441</t>
  </si>
  <si>
    <t>Alucinações visuais</t>
  </si>
  <si>
    <t>R442</t>
  </si>
  <si>
    <t>Outras alucinações</t>
  </si>
  <si>
    <t>R443</t>
  </si>
  <si>
    <t>Alucinações não especificadas</t>
  </si>
  <si>
    <t>R448</t>
  </si>
  <si>
    <t>Outros sintomas e sinais especificados relativos às sensações e percepções gerais</t>
  </si>
  <si>
    <t>R450</t>
  </si>
  <si>
    <t>Nervosismo</t>
  </si>
  <si>
    <t>R451</t>
  </si>
  <si>
    <t>Agitação e inquietação</t>
  </si>
  <si>
    <t>R452</t>
  </si>
  <si>
    <t>Tristeza</t>
  </si>
  <si>
    <t>R453</t>
  </si>
  <si>
    <t>Apatia e desinteresse</t>
  </si>
  <si>
    <t>R454</t>
  </si>
  <si>
    <t>Irritabilidade e mau humor</t>
  </si>
  <si>
    <t>R455</t>
  </si>
  <si>
    <t>Hostilidade</t>
  </si>
  <si>
    <t>R456</t>
  </si>
  <si>
    <t>Violência física</t>
  </si>
  <si>
    <t>R457</t>
  </si>
  <si>
    <t>Estado de choque emocional e tensão, não especificado</t>
  </si>
  <si>
    <t>R458</t>
  </si>
  <si>
    <t>Outros sintomas e sinais relativos ao estado emocional</t>
  </si>
  <si>
    <t>R460</t>
  </si>
  <si>
    <t>Baixo nível de higiene pessoal</t>
  </si>
  <si>
    <t>R461</t>
  </si>
  <si>
    <t>Aparência pessoal bizarra</t>
  </si>
  <si>
    <t>R462</t>
  </si>
  <si>
    <t>Comportamento estranho e inexplicável</t>
  </si>
  <si>
    <t>R463</t>
  </si>
  <si>
    <t>Hiperatividade</t>
  </si>
  <si>
    <t>R464</t>
  </si>
  <si>
    <t>Lentidão e baixa reatividade</t>
  </si>
  <si>
    <t>R465</t>
  </si>
  <si>
    <t>Personalidade suspeita e evasiva</t>
  </si>
  <si>
    <t>R466</t>
  </si>
  <si>
    <t>Inquietação e preocupação exageradas com acontecimentos "estressantes"</t>
  </si>
  <si>
    <t>R467</t>
  </si>
  <si>
    <t>Verborragia e pormenores circunstanciais mascarando o motivo da consulta</t>
  </si>
  <si>
    <t>R468</t>
  </si>
  <si>
    <t>Outros sintomas e sinais relativos à aparência e ao comportamento</t>
  </si>
  <si>
    <t>R470</t>
  </si>
  <si>
    <t>Disfasia e afasia</t>
  </si>
  <si>
    <t>R471</t>
  </si>
  <si>
    <t>Disartria e anartria</t>
  </si>
  <si>
    <t>R478</t>
  </si>
  <si>
    <t>Outros distúrbios da fala e os não especificados</t>
  </si>
  <si>
    <t>R480</t>
  </si>
  <si>
    <t>Dislexia e alexia</t>
  </si>
  <si>
    <t>R481</t>
  </si>
  <si>
    <t>Agnosia</t>
  </si>
  <si>
    <t>R482</t>
  </si>
  <si>
    <t>Apraxia</t>
  </si>
  <si>
    <t>R488</t>
  </si>
  <si>
    <t>Outras disfunções simbólicas e as não especificadas</t>
  </si>
  <si>
    <t>R490</t>
  </si>
  <si>
    <t>Disfonia</t>
  </si>
  <si>
    <t>R491</t>
  </si>
  <si>
    <t>Afonia</t>
  </si>
  <si>
    <t>R492</t>
  </si>
  <si>
    <t>Hipernasalidade e hiponasalidade</t>
  </si>
  <si>
    <t>R498</t>
  </si>
  <si>
    <t>Outros distúrbios da voz e os não especificados</t>
  </si>
  <si>
    <t>R502</t>
  </si>
  <si>
    <t>Febre induzida por drogas</t>
  </si>
  <si>
    <t>R508</t>
  </si>
  <si>
    <t>Outra febre especificada</t>
  </si>
  <si>
    <t>R509</t>
  </si>
  <si>
    <t>Febre não especificada</t>
  </si>
  <si>
    <t>R51X</t>
  </si>
  <si>
    <t>R520</t>
  </si>
  <si>
    <t>Dor aguda</t>
  </si>
  <si>
    <t>R521</t>
  </si>
  <si>
    <t>Dor crônica intratável</t>
  </si>
  <si>
    <t>R522</t>
  </si>
  <si>
    <t>Outra dor crônica</t>
  </si>
  <si>
    <t>R529</t>
  </si>
  <si>
    <t>Dor não especificada</t>
  </si>
  <si>
    <t>R53X</t>
  </si>
  <si>
    <t>R54X</t>
  </si>
  <si>
    <t>R55X</t>
  </si>
  <si>
    <t>R560</t>
  </si>
  <si>
    <t>Convulsões febris</t>
  </si>
  <si>
    <t>R568</t>
  </si>
  <si>
    <t>Outras convulsões e as não especificadas</t>
  </si>
  <si>
    <t>R570</t>
  </si>
  <si>
    <t>Choque cardiogênico</t>
  </si>
  <si>
    <t>R571</t>
  </si>
  <si>
    <t>Choque hipovolêmico</t>
  </si>
  <si>
    <t>R578</t>
  </si>
  <si>
    <t>Outras formas de choque</t>
  </si>
  <si>
    <t>R579</t>
  </si>
  <si>
    <t>Choque não especificado</t>
  </si>
  <si>
    <t>R58X</t>
  </si>
  <si>
    <t>R590</t>
  </si>
  <si>
    <t>Aumento de volume localizado de gânglios linfáticos</t>
  </si>
  <si>
    <t>R591</t>
  </si>
  <si>
    <t>Aumento de volume generalizado de gânglios linfáticos</t>
  </si>
  <si>
    <t>R599</t>
  </si>
  <si>
    <t>Adenomegalia ou aumento de volume dos gânglios linfáticos, não especificado</t>
  </si>
  <si>
    <t>R600</t>
  </si>
  <si>
    <t>Edema localizado</t>
  </si>
  <si>
    <t>R601</t>
  </si>
  <si>
    <t>Edema generalizado</t>
  </si>
  <si>
    <t>R609</t>
  </si>
  <si>
    <t>Edema não especificado</t>
  </si>
  <si>
    <t>R610</t>
  </si>
  <si>
    <t>Hiperidrose localizada</t>
  </si>
  <si>
    <t>R611</t>
  </si>
  <si>
    <t>Hiperidrose generalizada</t>
  </si>
  <si>
    <t>R619</t>
  </si>
  <si>
    <t>Hiperidrose não especificada</t>
  </si>
  <si>
    <t>R620</t>
  </si>
  <si>
    <t>Retardo de maturação</t>
  </si>
  <si>
    <t>R628</t>
  </si>
  <si>
    <t>Outras formas de retardo do desenvolvimento fisiológico normal</t>
  </si>
  <si>
    <t>R629</t>
  </si>
  <si>
    <t>Retardo do desenvolvimento fisiológico normal, não especificado</t>
  </si>
  <si>
    <t>R630</t>
  </si>
  <si>
    <t>Anorexia</t>
  </si>
  <si>
    <t>R631</t>
  </si>
  <si>
    <t>Polidipsia</t>
  </si>
  <si>
    <t>R632</t>
  </si>
  <si>
    <t>Polifagia</t>
  </si>
  <si>
    <t>R633</t>
  </si>
  <si>
    <t>Dificuldades de alimentação e erros na administração de alimentos</t>
  </si>
  <si>
    <t>R634</t>
  </si>
  <si>
    <t>Perda de peso anormal</t>
  </si>
  <si>
    <t>R635</t>
  </si>
  <si>
    <t>Ganho de peso anormal</t>
  </si>
  <si>
    <t>R638</t>
  </si>
  <si>
    <t>Outros sintomas e sinais relativos a ingestão de alimentos e de líquidos</t>
  </si>
  <si>
    <t>R64X</t>
  </si>
  <si>
    <t>R680</t>
  </si>
  <si>
    <t>Hipotermia não associada à baixa temperatura ambiental</t>
  </si>
  <si>
    <t>R681</t>
  </si>
  <si>
    <t>Sintomas não específicos peculiares à infância</t>
  </si>
  <si>
    <t>R682</t>
  </si>
  <si>
    <t>Boca seca, não especificada</t>
  </si>
  <si>
    <t>R683</t>
  </si>
  <si>
    <t>Baqueteamento dos dedos</t>
  </si>
  <si>
    <t>R688</t>
  </si>
  <si>
    <t>Outros sintomas e sinais gerais especificados</t>
  </si>
  <si>
    <t>R69X</t>
  </si>
  <si>
    <t>R700</t>
  </si>
  <si>
    <t>Velocidade de hemossedimentação elevada</t>
  </si>
  <si>
    <t>R701</t>
  </si>
  <si>
    <t>Viscosidade plasmática anormal</t>
  </si>
  <si>
    <t>R71X</t>
  </si>
  <si>
    <t>R72X</t>
  </si>
  <si>
    <t>R730</t>
  </si>
  <si>
    <t>Teste de tolerância a glicose anormal</t>
  </si>
  <si>
    <t>R739</t>
  </si>
  <si>
    <t>Hiperglicemia não especificada</t>
  </si>
  <si>
    <t>R740</t>
  </si>
  <si>
    <t>Aumento dos níveis de transaminases e da desidrogenase lática (DHL)</t>
  </si>
  <si>
    <t>R748</t>
  </si>
  <si>
    <t>Níveis anormais de outras enzimas séricas</t>
  </si>
  <si>
    <t>R749</t>
  </si>
  <si>
    <t>Anormalidade dos níveis de enzimas séricas, não especificada</t>
  </si>
  <si>
    <t>R75X</t>
  </si>
  <si>
    <t>R760</t>
  </si>
  <si>
    <t>Título aumentado de anticorpos</t>
  </si>
  <si>
    <t>R761</t>
  </si>
  <si>
    <t>Reação anormal ao teste da tuberculina</t>
  </si>
  <si>
    <t>R762</t>
  </si>
  <si>
    <t>Exame sorológico falso positivo para sífilis</t>
  </si>
  <si>
    <t>R768</t>
  </si>
  <si>
    <t>Outros achados imunológicos especificados anormais no soro</t>
  </si>
  <si>
    <t>R769</t>
  </si>
  <si>
    <t>Achado anormal de exame imunológico sérico, não especificado</t>
  </si>
  <si>
    <t>R770</t>
  </si>
  <si>
    <t>Anormalidade da albumina</t>
  </si>
  <si>
    <t>R771</t>
  </si>
  <si>
    <t>Anormalidade das globulinas</t>
  </si>
  <si>
    <t>R772</t>
  </si>
  <si>
    <t>Anormalidade da alfafetoproteína</t>
  </si>
  <si>
    <t>R778</t>
  </si>
  <si>
    <t>Outras anormalidades especificadas das proteínas plasmáticas</t>
  </si>
  <si>
    <t>R779</t>
  </si>
  <si>
    <t>Anormalidades de proteína plasmática, não especificadas</t>
  </si>
  <si>
    <t>R780</t>
  </si>
  <si>
    <t>Presença de álcool no sangue</t>
  </si>
  <si>
    <t>R781</t>
  </si>
  <si>
    <t>Presença de opiáceos no sangue</t>
  </si>
  <si>
    <t>R782</t>
  </si>
  <si>
    <t>Presença de cocaína no sangue</t>
  </si>
  <si>
    <t>R783</t>
  </si>
  <si>
    <t>Presença de alucinógeno no sangue</t>
  </si>
  <si>
    <t>R784</t>
  </si>
  <si>
    <t>Presença de outras drogas com potencial de causar dependência, no sangue</t>
  </si>
  <si>
    <t>R785</t>
  </si>
  <si>
    <t>Presença de droga psicotrópica no sangue</t>
  </si>
  <si>
    <t>R786</t>
  </si>
  <si>
    <t>Presença de agente esteróide no sangue</t>
  </si>
  <si>
    <t>R787</t>
  </si>
  <si>
    <t>Presença de nível anormal de metais pesados no sangue</t>
  </si>
  <si>
    <t>R788</t>
  </si>
  <si>
    <t>Presença de outras substâncias especificadas não normalmente encontradas no sangue</t>
  </si>
  <si>
    <t>R789</t>
  </si>
  <si>
    <t>Presença de substância não especificada normalmente não encontrada no sangue</t>
  </si>
  <si>
    <t>R790</t>
  </si>
  <si>
    <t>Anormalidade do nível de elementos minerais no sangue</t>
  </si>
  <si>
    <t>R798</t>
  </si>
  <si>
    <t>Outros achados anormais especificados de exames químicos do sangue</t>
  </si>
  <si>
    <t>R799</t>
  </si>
  <si>
    <t>Achado anormal de exame químico do sangue, não especificado</t>
  </si>
  <si>
    <t>R80X</t>
  </si>
  <si>
    <t>R81X</t>
  </si>
  <si>
    <t>R820</t>
  </si>
  <si>
    <t>Quilúria</t>
  </si>
  <si>
    <t>R821</t>
  </si>
  <si>
    <t>Mioglobinúria</t>
  </si>
  <si>
    <t>R822</t>
  </si>
  <si>
    <t>Biliúria</t>
  </si>
  <si>
    <t>R823</t>
  </si>
  <si>
    <t>Hemoglobinúria</t>
  </si>
  <si>
    <t>R824</t>
  </si>
  <si>
    <t>Acetonúria</t>
  </si>
  <si>
    <t>R825</t>
  </si>
  <si>
    <t>Níveis urinários elevados de drogas, medicamentos e substâncias biológicas</t>
  </si>
  <si>
    <t>R826</t>
  </si>
  <si>
    <t>Níveis urinários anormais de substâncias cuja origem é essencialmente não-medicinal</t>
  </si>
  <si>
    <t>R827</t>
  </si>
  <si>
    <t>Achados anormais ao exame microbiológico da urina</t>
  </si>
  <si>
    <t>R828</t>
  </si>
  <si>
    <t>Achados anormais ao exame citológico e histológico da urina</t>
  </si>
  <si>
    <t>R829</t>
  </si>
  <si>
    <t>Outros achados anormais na urina e os não especificados</t>
  </si>
  <si>
    <t>R830</t>
  </si>
  <si>
    <t>Achados anormais no líquido cefalorraquidiano - nível enzimático anormal</t>
  </si>
  <si>
    <t>R831</t>
  </si>
  <si>
    <t>Achados anormais no líquido cefalorraquidiano - nível hormonal anormal</t>
  </si>
  <si>
    <t>R832</t>
  </si>
  <si>
    <t>Achados anormais no líquido cefalorraquidiano - nível anormal de outras drogas, medicamentos e substâncias biológicas</t>
  </si>
  <si>
    <t>R833</t>
  </si>
  <si>
    <t>Achados anormais no líquido cefalorraquidiano - nível anormal de substâncias cuja origem é essencialmente não medicinal</t>
  </si>
  <si>
    <t>R834</t>
  </si>
  <si>
    <t>Achados anormais no líquido cefalorraquidiano - achados imunológicos anormais</t>
  </si>
  <si>
    <t>R835</t>
  </si>
  <si>
    <t>Achados anormais no líquido cefalorraquidiano - achados microbiológicos anormais</t>
  </si>
  <si>
    <t>R836</t>
  </si>
  <si>
    <t>Achados anormais no líquido cefalorraquidiano - achados citológicos anormais</t>
  </si>
  <si>
    <t>R837</t>
  </si>
  <si>
    <t>Achados anormais no líquido cefalorraquidiano - achados histológicos anormais</t>
  </si>
  <si>
    <t>R838</t>
  </si>
  <si>
    <t>Achados anormais no líquido cefalorraquidiano - outros achados anormais</t>
  </si>
  <si>
    <t>R839</t>
  </si>
  <si>
    <t>Achados anormais no líquido cefalorraquidiano - achado anormal não especificado</t>
  </si>
  <si>
    <t>R840</t>
  </si>
  <si>
    <t>Achados anormais de material proveniente dos órgãos respiratórios e do tórax - nível enzimático anormal</t>
  </si>
  <si>
    <t>R841</t>
  </si>
  <si>
    <t>Achados anormais de material proveniente dos órgãos respiratórios e do tórax - nível hormonal anormal</t>
  </si>
  <si>
    <t>R842</t>
  </si>
  <si>
    <t>Achados anormais de material proveniente dos órgãos respiratórios e do tórax - nível anormal de outras drogas, medicamentos e substâncias biológicas</t>
  </si>
  <si>
    <t>R843</t>
  </si>
  <si>
    <t>Achados anormais de material proveniente dos órgãos respiratórios e do tórax - nível anormal de substâncias cuja origem é essencialmente não medicinal</t>
  </si>
  <si>
    <t>R844</t>
  </si>
  <si>
    <t>Achados anormais de material proveniente dos órgãos respiratórios e do tórax - achados imunológicos anormais</t>
  </si>
  <si>
    <t>R845</t>
  </si>
  <si>
    <t>Achados anormais de material proveniente dos órgãos respiratórios e do tórax - achados microbiológicos anormais</t>
  </si>
  <si>
    <t>R846</t>
  </si>
  <si>
    <t>Achados anormais de material proveniente dos órgãos respiratórios e do tórax - achados citológicos anormais</t>
  </si>
  <si>
    <t>R847</t>
  </si>
  <si>
    <t>Achados anormais de material proveniente dos órgãos respiratórios e do tórax - achados histológicos anormais</t>
  </si>
  <si>
    <t>R848</t>
  </si>
  <si>
    <t>Achados anormais de material proveniente dos órgãos respiratórios e do tórax - outros achados anormais</t>
  </si>
  <si>
    <t>R849</t>
  </si>
  <si>
    <t>Achados anormais de material proveniente dos órgãos respiratórios e do tórax - achado anormal não especificado</t>
  </si>
  <si>
    <t>R850</t>
  </si>
  <si>
    <t>Achados anormais de material proveniente dos órgãos digestivos e da cavidade abdominal - nível enzimático anormal</t>
  </si>
  <si>
    <t>R851</t>
  </si>
  <si>
    <t>Achados anormais de material proveniente dos órgãos digestivos e da cavidade abdominal - nível hormonal anormal</t>
  </si>
  <si>
    <t>R852</t>
  </si>
  <si>
    <t>Achados anormais de material proveniente dos órgãos digestivos e da cavidade abdominal - nível anormal de outras drogas, medicamentos e substâncias biológicas</t>
  </si>
  <si>
    <t>R853</t>
  </si>
  <si>
    <t>Achados anormais de material proveniente dos órgãos digestivos e da cavidade abdominal - nível anormal de substâncias cuja origem é essencialmente não medicinal</t>
  </si>
  <si>
    <t>R854</t>
  </si>
  <si>
    <t>Achados anormais de material proveniente dos órgãos digestivos e da cavidade abdominal - achados imunológicos anormais</t>
  </si>
  <si>
    <t>R855</t>
  </si>
  <si>
    <t>Achados anormais de material proveniente dos órgãos digestivos e da cavidade abdominal - achados microbiológicos anormais</t>
  </si>
  <si>
    <t>R856</t>
  </si>
  <si>
    <t>Achados anormais de material proveniente dos órgãos digestivos e da cavidade abdominal - achados citológicos anormais</t>
  </si>
  <si>
    <t>R857</t>
  </si>
  <si>
    <t>Achados anormais de material proveniente dos órgãos digestivos e da cavidade abdominal - achados histológicos anormais</t>
  </si>
  <si>
    <t>R858</t>
  </si>
  <si>
    <t>Achados anormais de material proveniente dos órgãos digestivos e da cavidade abdominal - outros achados anormais</t>
  </si>
  <si>
    <t>R859</t>
  </si>
  <si>
    <t>Achados anormais de material proveniente dos órgãos digestivos e da cavidade abdominal - achado anormal não especificado</t>
  </si>
  <si>
    <t>R860</t>
  </si>
  <si>
    <t>Achados anormais de material proveniente dos órgãos genitais masculinos - nível enzimático anormal</t>
  </si>
  <si>
    <t>R861</t>
  </si>
  <si>
    <t>Achados anormais de material proveniente dos órgãos genitais masculinos - nível hormonal anormal</t>
  </si>
  <si>
    <t>R862</t>
  </si>
  <si>
    <t>Achados anormais de material proveniente dos órgãos genitais masculinos - nível anormal de outras drogas, medicamentos e substâncias biológicas</t>
  </si>
  <si>
    <t>R863</t>
  </si>
  <si>
    <t>Achados anormais de material proveniente dos órgãos genitais masculinos - nível anormal de substâncias cuja origem é essencialmente não medicinal</t>
  </si>
  <si>
    <t>R864</t>
  </si>
  <si>
    <t>Achados anormais de material proveniente dos órgãos genitais masculinos - achados imunológicos anormais</t>
  </si>
  <si>
    <t>R865</t>
  </si>
  <si>
    <t>Achados anormais de material proveniente dos órgãos genitais masculinos - achados microbiológicos anormais</t>
  </si>
  <si>
    <t>R866</t>
  </si>
  <si>
    <t>Achados anormais de material proveniente dos órgãos genitais masculinos - achados citológicos anormais</t>
  </si>
  <si>
    <t>R867</t>
  </si>
  <si>
    <t>Achados anormais de material proveniente dos órgãos genitais masculinos - achados histológicos anormais</t>
  </si>
  <si>
    <t>R868</t>
  </si>
  <si>
    <t>Achados anormais de material proveniente dos órgãos genitais masculinos - outros achados anormais</t>
  </si>
  <si>
    <t>R869</t>
  </si>
  <si>
    <t>Achados anormais de material proveniente dos órgãos genitais masculinos - achado anormal não especificado</t>
  </si>
  <si>
    <t>R870</t>
  </si>
  <si>
    <t>Achados anormais de material proveniente dos órgãos genitais femininos - nível enzimático anormal</t>
  </si>
  <si>
    <t>R871</t>
  </si>
  <si>
    <t>Achados anormais de material proveniente dos órgãos genitais femininos - nível hormonal anormal</t>
  </si>
  <si>
    <t>R872</t>
  </si>
  <si>
    <t>Achados anormais de material proveniente dos órgãos genitais femininos - nível anormal de outras drogas, medicamentos e substâncias biológicas</t>
  </si>
  <si>
    <t>R873</t>
  </si>
  <si>
    <t>Achados anormais de material proveniente dos órgãos genitais femininos - nível anormal de substâncias cuja origem é essencialmente não medicinal</t>
  </si>
  <si>
    <t>R874</t>
  </si>
  <si>
    <t>Achados anormais de material proveniente dos órgãos genitais femininos - achados imunológicos anormais</t>
  </si>
  <si>
    <t>R875</t>
  </si>
  <si>
    <t>Achados anormais de material proveniente dos órgãos genitais femininos - achados microbiológicos anormais</t>
  </si>
  <si>
    <t>R876</t>
  </si>
  <si>
    <t>Achados anormais de material proveniente dos órgãos genitais femininos - achados citológicos anormais</t>
  </si>
  <si>
    <t>R877</t>
  </si>
  <si>
    <t>Achados anormais de material proveniente dos órgãos genitais femininos - achados histológicos anormais</t>
  </si>
  <si>
    <t>R878</t>
  </si>
  <si>
    <t>Achados anormais de material proveniente dos órgãos genitais femininos - outros achados anormais</t>
  </si>
  <si>
    <t>R879</t>
  </si>
  <si>
    <t>Achados anormais de material proveniente dos órgãos genitais femininos - achado anormal não especificado</t>
  </si>
  <si>
    <t>R890</t>
  </si>
  <si>
    <t>Achados anormais de material proveniente de outros órgãos, aparelhos, sistemas e tecidos - nível enzimático anormal</t>
  </si>
  <si>
    <t>R891</t>
  </si>
  <si>
    <t>Achados anormais de material proveniente de outros órgãos, aparelhos, sistemas e tecidos - nível hormonal anormal</t>
  </si>
  <si>
    <t>R892</t>
  </si>
  <si>
    <t>Achados anormais de material proveniente de outros órgãos, aparelhos, sistemas e tecidos - nível anormal de outras drogas, medicamentos e substâncias biológicas</t>
  </si>
  <si>
    <t>R893</t>
  </si>
  <si>
    <t>Achados anormais de material proveniente de outros órgãos, aparelhos, sistemas e tecidos - nível anormal de substâncias cuja origem é essencialmente não medicinal</t>
  </si>
  <si>
    <t>R894</t>
  </si>
  <si>
    <t>Achados anormais de material proveniente de outros órgãos, aparelhos, sistemas e tecidos - achados imunológicos anormais</t>
  </si>
  <si>
    <t>R895</t>
  </si>
  <si>
    <t>Achados anormais de material proveniente de outros órgãos, aparelhos, sistemas e tecidos - achados microbiológicos anormais</t>
  </si>
  <si>
    <t>R896</t>
  </si>
  <si>
    <t>Achados anormais de material proveniente de outros órgãos, aparelhos, sistemas e tecidos - achados citológicos anormais</t>
  </si>
  <si>
    <t>R897</t>
  </si>
  <si>
    <t>Achados anormais de material proveniente de outros órgãos, aparelhos, sistemas e tecidos - achados histológicos anormais</t>
  </si>
  <si>
    <t>R898</t>
  </si>
  <si>
    <t>Achados anormais de material proveniente de outros órgãos, aparelhos, sistemas e tecidos - outros achados anormais</t>
  </si>
  <si>
    <t>R899</t>
  </si>
  <si>
    <t>Achados anormais de material proveniente de outros órgãos, aparelhos, sistemas e tecidos - achado anormal não especificado</t>
  </si>
  <si>
    <t>R900</t>
  </si>
  <si>
    <t>Lesão intracraniana ocupando espaço</t>
  </si>
  <si>
    <t>R908</t>
  </si>
  <si>
    <t>Outros resultados anormais de exames para diagnóstico por imagem do sistema nervoso central</t>
  </si>
  <si>
    <t>R91X</t>
  </si>
  <si>
    <t>R92X</t>
  </si>
  <si>
    <t>R930</t>
  </si>
  <si>
    <t>Achados anormais de exames para diagnóstico por imagem do crânio e da cabeça não classificados em outra parte</t>
  </si>
  <si>
    <t>R931</t>
  </si>
  <si>
    <t>Achados anormais de exames para diagnóstico por imagem do coração e da circulação coronariana</t>
  </si>
  <si>
    <t>R932</t>
  </si>
  <si>
    <t>Achados anormais de exames para diagnóstico por imagem do fígado e das vias biliares</t>
  </si>
  <si>
    <t>R933</t>
  </si>
  <si>
    <t>Achados anormais de exames para diagnóstico por imagem de outras partes do tubo digestivo</t>
  </si>
  <si>
    <t>R934</t>
  </si>
  <si>
    <t>Achados anormais de exames para diagnóstico por imagem dos órgãos urinários</t>
  </si>
  <si>
    <t>R935</t>
  </si>
  <si>
    <t>Achados anormais de exames para diagnóstico por imagem de outras regiões do abdome, incluindo o retroperitônio</t>
  </si>
  <si>
    <t>R936</t>
  </si>
  <si>
    <t>Achados anormais de exames para diagnóstico por imagem dos membros</t>
  </si>
  <si>
    <t>R937</t>
  </si>
  <si>
    <t>Achados anormais de exames para diagnóstico por imagem de outras partes do sistema osteomuscular</t>
  </si>
  <si>
    <t>R938</t>
  </si>
  <si>
    <t>Achados anormais de exames diagnósticos por imagem de outras estruturas somáticas especificadas</t>
  </si>
  <si>
    <t>R940</t>
  </si>
  <si>
    <t>Resultados anormais de estudos de função do sistema nervoso central</t>
  </si>
  <si>
    <t>R941</t>
  </si>
  <si>
    <t>Resultados anormais de estudos de função do sistema nervoso periférico e dos órgãos dos sentidos</t>
  </si>
  <si>
    <t>R942</t>
  </si>
  <si>
    <t>Resultados anormais de estudos da função pulmonar</t>
  </si>
  <si>
    <t>R943</t>
  </si>
  <si>
    <t>Resultados anormais de estudos da função cardiovascular</t>
  </si>
  <si>
    <t>R944</t>
  </si>
  <si>
    <t>Resultados anormais de estudos de função renal</t>
  </si>
  <si>
    <t>R945</t>
  </si>
  <si>
    <t>Resultados anormais de estudos de função hepática</t>
  </si>
  <si>
    <t>R946</t>
  </si>
  <si>
    <t>Resultados anormais de estudos de função tireoidiana</t>
  </si>
  <si>
    <t>R947</t>
  </si>
  <si>
    <t>Resultados anormais de estudos de função de outras glândulas endócrinas</t>
  </si>
  <si>
    <t>R948</t>
  </si>
  <si>
    <t>Resultados anormais de estudos de função de outros órgãos, aparelhos e sistemas</t>
  </si>
  <si>
    <t>R95X</t>
  </si>
  <si>
    <t>R960</t>
  </si>
  <si>
    <t>Morte instantânea</t>
  </si>
  <si>
    <t>R961</t>
  </si>
  <si>
    <t>Morte que ocorre em menos de 24 horas após o início dos sintomas, que não pode ser explicada</t>
  </si>
  <si>
    <t>R98X</t>
  </si>
  <si>
    <t>R99X</t>
  </si>
  <si>
    <t>S000</t>
  </si>
  <si>
    <t>Traumatismo superficial do couro cabeludo</t>
  </si>
  <si>
    <t>S001</t>
  </si>
  <si>
    <t>Contusão da pálpebra e da região periocular</t>
  </si>
  <si>
    <t>S002</t>
  </si>
  <si>
    <t>Outros traumatismos superficiais da pálpebra e da região periocular</t>
  </si>
  <si>
    <t>S003</t>
  </si>
  <si>
    <t>Traumatismo superficial do nariz</t>
  </si>
  <si>
    <t>S004</t>
  </si>
  <si>
    <t>Traumatismo superficial do ouvido</t>
  </si>
  <si>
    <t>S005</t>
  </si>
  <si>
    <t>Traumatismo superficial dos lábios e da cavidade oral</t>
  </si>
  <si>
    <t>S007</t>
  </si>
  <si>
    <t>Traumatismos superficiais múltiplos da cabeça</t>
  </si>
  <si>
    <t>S008</t>
  </si>
  <si>
    <t>Traumatismo superficial de outras partes da cabeça</t>
  </si>
  <si>
    <t>S009</t>
  </si>
  <si>
    <t>Traumatismo superficial da cabeça, parte não especificada</t>
  </si>
  <si>
    <t>S010</t>
  </si>
  <si>
    <t>Ferimento do couro cabeludo</t>
  </si>
  <si>
    <t>S011</t>
  </si>
  <si>
    <t>Ferimento da pálpebra e da região periocular</t>
  </si>
  <si>
    <t>S012</t>
  </si>
  <si>
    <t>Ferimento do nariz</t>
  </si>
  <si>
    <t>S013</t>
  </si>
  <si>
    <t>Ferimento do ouvido</t>
  </si>
  <si>
    <t>S014</t>
  </si>
  <si>
    <t>Ferimento da bochecha e região têmporo-mandibular</t>
  </si>
  <si>
    <t>S015</t>
  </si>
  <si>
    <t>Ferimento do lábio e da cavidade oral</t>
  </si>
  <si>
    <t>S017</t>
  </si>
  <si>
    <t>Ferimentos múltiplos da cabeça</t>
  </si>
  <si>
    <t>S018</t>
  </si>
  <si>
    <t>Ferimento na cabeça, de outras localizações</t>
  </si>
  <si>
    <t>S019</t>
  </si>
  <si>
    <t>Ferimento na cabeça, parte não especificada</t>
  </si>
  <si>
    <t>S020</t>
  </si>
  <si>
    <t>Fratura da abóbada do crânio</t>
  </si>
  <si>
    <t>S021</t>
  </si>
  <si>
    <t>Fratura da base do crânio</t>
  </si>
  <si>
    <t>S022</t>
  </si>
  <si>
    <t>Fratura dos ossos nasais</t>
  </si>
  <si>
    <t>S023</t>
  </si>
  <si>
    <t>Fratura do assoalho orbital</t>
  </si>
  <si>
    <t>S024</t>
  </si>
  <si>
    <t>Fratura dos ossos malares e maxilares</t>
  </si>
  <si>
    <t>S025</t>
  </si>
  <si>
    <t>Fratura de dentes</t>
  </si>
  <si>
    <t>S026</t>
  </si>
  <si>
    <t>Fratura de mandíbula</t>
  </si>
  <si>
    <t>S027</t>
  </si>
  <si>
    <t>Fraturas múltiplas envolvendo os ossos do crânio e da face</t>
  </si>
  <si>
    <t>S028</t>
  </si>
  <si>
    <t>Outras fraturas do crânio e dos ossos da face</t>
  </si>
  <si>
    <t>S029</t>
  </si>
  <si>
    <t>Fratura do crânio ou dos ossos da face, parte não especificada</t>
  </si>
  <si>
    <t>S030</t>
  </si>
  <si>
    <t>Luxação do maxilar</t>
  </si>
  <si>
    <t>S031</t>
  </si>
  <si>
    <t>Luxação da cartilagem do septo nasal</t>
  </si>
  <si>
    <t>S032</t>
  </si>
  <si>
    <t>Luxação dentária</t>
  </si>
  <si>
    <t>S033</t>
  </si>
  <si>
    <t>Luxação de outras partes da cabeça e das não especificadas</t>
  </si>
  <si>
    <t>S034</t>
  </si>
  <si>
    <t>Entorse e distensão do maxilar</t>
  </si>
  <si>
    <t>S035</t>
  </si>
  <si>
    <t>Entorse e distensão da articulações e dos ligamentos de outras localizações e de localizações não especificadas da cabeça</t>
  </si>
  <si>
    <t>S040</t>
  </si>
  <si>
    <t>Traumatismo do nervo e das vias ópticas</t>
  </si>
  <si>
    <t>S041</t>
  </si>
  <si>
    <t>Traumatismo do nervo oculomotor</t>
  </si>
  <si>
    <t>S042</t>
  </si>
  <si>
    <t>Traumatismo do nervo troclear</t>
  </si>
  <si>
    <t>S043</t>
  </si>
  <si>
    <t>Traumatismo do nervo trigêmeo</t>
  </si>
  <si>
    <t>S044</t>
  </si>
  <si>
    <t>Traumatismo do nervo abducente</t>
  </si>
  <si>
    <t>S045</t>
  </si>
  <si>
    <t>Traumatismo do nervo facial</t>
  </si>
  <si>
    <t>S046</t>
  </si>
  <si>
    <t>Traumatismo do nervo acústico</t>
  </si>
  <si>
    <t>S047</t>
  </si>
  <si>
    <t>Traumatismo do nervo acessório</t>
  </si>
  <si>
    <t>S048</t>
  </si>
  <si>
    <t>Traumatismo de outros nervos cranianos</t>
  </si>
  <si>
    <t>S049</t>
  </si>
  <si>
    <t>Traumatismo de nervo craniano não especificado</t>
  </si>
  <si>
    <t>S050</t>
  </si>
  <si>
    <t>Traumatismo da conjuntiva e abrasão da córnea sem menção de corpo estranho</t>
  </si>
  <si>
    <t>S051</t>
  </si>
  <si>
    <t>Contusão do globo ocular e dos tecidos da órbita</t>
  </si>
  <si>
    <t>S052</t>
  </si>
  <si>
    <t>Laceração e ruptura ocular com prolapso ou perda de tecido intra-ocular</t>
  </si>
  <si>
    <t>S053</t>
  </si>
  <si>
    <t>Laceração ocular sem prolapso ou perda de tecido intra-ocular</t>
  </si>
  <si>
    <t>S054</t>
  </si>
  <si>
    <t>Ferimento penetrante da órbita com ou sem corpo estranho</t>
  </si>
  <si>
    <t>S055</t>
  </si>
  <si>
    <t>Ferimento penetrante do globo ocular com corpo estranho</t>
  </si>
  <si>
    <t>S056</t>
  </si>
  <si>
    <t>Ferimento penetrante do globo ocular sem corpo estranho</t>
  </si>
  <si>
    <t>S057</t>
  </si>
  <si>
    <t>Avulsão do olho</t>
  </si>
  <si>
    <t>S058</t>
  </si>
  <si>
    <t>Outros traumatismos do olho e da órbita</t>
  </si>
  <si>
    <t>S059</t>
  </si>
  <si>
    <t>Traumatismo do olho e da órbita, não especificado</t>
  </si>
  <si>
    <t>S060</t>
  </si>
  <si>
    <t>Concussão cerebral</t>
  </si>
  <si>
    <t>S061</t>
  </si>
  <si>
    <t>Edema cerebral traumático</t>
  </si>
  <si>
    <t>S062</t>
  </si>
  <si>
    <t>Traumatismo cerebral difuso</t>
  </si>
  <si>
    <t>S063</t>
  </si>
  <si>
    <t>Traumatismo cerebral focal</t>
  </si>
  <si>
    <t>S064</t>
  </si>
  <si>
    <t>Hemorragia epidural</t>
  </si>
  <si>
    <t>S065</t>
  </si>
  <si>
    <t>Hemorragia subdural devida a traumatismo</t>
  </si>
  <si>
    <t>S066</t>
  </si>
  <si>
    <t>Hemorragia subaracnóide devida a traumatismo</t>
  </si>
  <si>
    <t>S067</t>
  </si>
  <si>
    <t>Traumatismo intracraniano com coma prolongado</t>
  </si>
  <si>
    <t>S068</t>
  </si>
  <si>
    <t>Outros traumatismos intracranianos</t>
  </si>
  <si>
    <t>S069</t>
  </si>
  <si>
    <t>Traumatismo intracraniano, não especificado</t>
  </si>
  <si>
    <t>S070</t>
  </si>
  <si>
    <t>Lesão por esmagamento da face</t>
  </si>
  <si>
    <t>S071</t>
  </si>
  <si>
    <t>Lesão por esmagamento do crânio</t>
  </si>
  <si>
    <t>S078</t>
  </si>
  <si>
    <t>Lesão por esmagamento de outras partes da cabeça</t>
  </si>
  <si>
    <t>S079</t>
  </si>
  <si>
    <t>Lesão por esmagamento da cabeça, parte não especificada</t>
  </si>
  <si>
    <t>S080</t>
  </si>
  <si>
    <t>Avulsão do couro cabeludo</t>
  </si>
  <si>
    <t>S081</t>
  </si>
  <si>
    <t>Amputação traumática da orelha</t>
  </si>
  <si>
    <t>S088</t>
  </si>
  <si>
    <t>Amputação traumática de outras partes da cabeça</t>
  </si>
  <si>
    <t>S089</t>
  </si>
  <si>
    <t>Amputação traumática de parte não especificada da cabeça</t>
  </si>
  <si>
    <t>S090</t>
  </si>
  <si>
    <t>Traumatismo dos vasos sangüíneos da cabeça não classificados em outra parte</t>
  </si>
  <si>
    <t>S091</t>
  </si>
  <si>
    <t>Traumatismo dos músculos e dos tendões da cabeça</t>
  </si>
  <si>
    <t>S092</t>
  </si>
  <si>
    <t>Ruptura traumática do tímpano</t>
  </si>
  <si>
    <t>S097</t>
  </si>
  <si>
    <t>Traumatismos múltiplos da cabeça</t>
  </si>
  <si>
    <t>S098</t>
  </si>
  <si>
    <t>Outros traumatismos especificados da cabeça</t>
  </si>
  <si>
    <t>S099</t>
  </si>
  <si>
    <t>Traumatismo não especificado da cabeça</t>
  </si>
  <si>
    <t>S100</t>
  </si>
  <si>
    <t>Contusão da garganta</t>
  </si>
  <si>
    <t>S101</t>
  </si>
  <si>
    <t>Outros traumatismos superficiais da garganta e os não especificados</t>
  </si>
  <si>
    <t>S107</t>
  </si>
  <si>
    <t>Traumatismos superficiais múltiplos do pescoço</t>
  </si>
  <si>
    <t>S108</t>
  </si>
  <si>
    <t>Traumatismo superficial de outras localizações do pescoço</t>
  </si>
  <si>
    <t>S109</t>
  </si>
  <si>
    <t>Traumatismo superficial do pescoço, parte não especificada</t>
  </si>
  <si>
    <t>S110</t>
  </si>
  <si>
    <t>Ferimento envolvendo a laringe e a traquéia</t>
  </si>
  <si>
    <t>S111</t>
  </si>
  <si>
    <t>Ferimento da glândula tireóide</t>
  </si>
  <si>
    <t>S112</t>
  </si>
  <si>
    <t>Ferimento envolvendo a faringe e o esôfago cervical</t>
  </si>
  <si>
    <t>S117</t>
  </si>
  <si>
    <t>Ferimentos múltiplos do pescoço</t>
  </si>
  <si>
    <t>S118</t>
  </si>
  <si>
    <t>Ferimentos de outras partes do pescoço</t>
  </si>
  <si>
    <t>S119</t>
  </si>
  <si>
    <t>Ferimentos do pescoço, parte não especificada</t>
  </si>
  <si>
    <t>S120</t>
  </si>
  <si>
    <t>Fratura da primeira vértebra cervical</t>
  </si>
  <si>
    <t>S121</t>
  </si>
  <si>
    <t>Fratura da segunda vértebra cervical</t>
  </si>
  <si>
    <t>S122</t>
  </si>
  <si>
    <t>Fratura de outras vértebras cervicais especificadas</t>
  </si>
  <si>
    <t>S127</t>
  </si>
  <si>
    <t>Fraturas múltiplas da coluna cervical</t>
  </si>
  <si>
    <t>S128</t>
  </si>
  <si>
    <t>Fratura de outras partes do pescoço</t>
  </si>
  <si>
    <t>S129</t>
  </si>
  <si>
    <t>Fratura do pescoço, parte não especificada</t>
  </si>
  <si>
    <t>S130</t>
  </si>
  <si>
    <t>Ruptura traumática de disco intervertebral cervical</t>
  </si>
  <si>
    <t>S131</t>
  </si>
  <si>
    <t>Luxação de vértebra cervical</t>
  </si>
  <si>
    <t>S132</t>
  </si>
  <si>
    <t>Luxação de outras partes do pescoço e das não especificadas</t>
  </si>
  <si>
    <t>S133</t>
  </si>
  <si>
    <t>Luxações múltiplas do pescoço</t>
  </si>
  <si>
    <t>S134</t>
  </si>
  <si>
    <t>Distensão e entorse da coluna cervical</t>
  </si>
  <si>
    <t>S135</t>
  </si>
  <si>
    <t>Distensão e entorse da região tireoidiana</t>
  </si>
  <si>
    <t>S136</t>
  </si>
  <si>
    <t>Distensão e entorse de articulações e de ligamentos de outras localizações e das não especificadas do pescoço</t>
  </si>
  <si>
    <t>S140</t>
  </si>
  <si>
    <t>Concussão e edema da medula cervical</t>
  </si>
  <si>
    <t>S141</t>
  </si>
  <si>
    <t>Outros traumatismos e os não especificados da medula cervical</t>
  </si>
  <si>
    <t>S142</t>
  </si>
  <si>
    <t>Traumatismo da raiz nervosa da coluna cervical</t>
  </si>
  <si>
    <t>S143</t>
  </si>
  <si>
    <t>Traumatismo do plexo braquial</t>
  </si>
  <si>
    <t>S144</t>
  </si>
  <si>
    <t>Traumatismo dos nervos periféricos do pescoço</t>
  </si>
  <si>
    <t>S145</t>
  </si>
  <si>
    <t>Traumatismo dos nervos simpáticos do pescoço</t>
  </si>
  <si>
    <t>S146</t>
  </si>
  <si>
    <t>Traumatismo de outros nervos e dos não especificados do pescoço</t>
  </si>
  <si>
    <t>S150</t>
  </si>
  <si>
    <t>Traumatismo da artéria carótida</t>
  </si>
  <si>
    <t>S151</t>
  </si>
  <si>
    <t>Traumatismo da artéria vertebral</t>
  </si>
  <si>
    <t>S152</t>
  </si>
  <si>
    <t>Traumatismo da veia jugular externa</t>
  </si>
  <si>
    <t>S153</t>
  </si>
  <si>
    <t>Traumatismo da veia jugular interna</t>
  </si>
  <si>
    <t>S157</t>
  </si>
  <si>
    <t>Traumatismo de múltiplos vasos sangüíneos ao nível do pescoço</t>
  </si>
  <si>
    <t>S158</t>
  </si>
  <si>
    <t>Traumatismo de outros vasos sangüíneos ao nível do pescoço</t>
  </si>
  <si>
    <t>S159</t>
  </si>
  <si>
    <t>Traumatismo de vasos sangüíneos não especificados ao nível do pescoço</t>
  </si>
  <si>
    <t>S16X</t>
  </si>
  <si>
    <t>S170</t>
  </si>
  <si>
    <t>Lesão por esmagamento da laringe e da traquéia</t>
  </si>
  <si>
    <t>S178</t>
  </si>
  <si>
    <t>Lesão por esmagamento de outras partes do pescoço</t>
  </si>
  <si>
    <t>S179</t>
  </si>
  <si>
    <t>Lesão por esmagamento do pescoço, parte não especificada</t>
  </si>
  <si>
    <t>S18X</t>
  </si>
  <si>
    <t>S197</t>
  </si>
  <si>
    <t>Traumatismos múltiplos do pescoço</t>
  </si>
  <si>
    <t>S198</t>
  </si>
  <si>
    <t>Outros traumatismos especificados do pescoço</t>
  </si>
  <si>
    <t>S199</t>
  </si>
  <si>
    <t>Traumatismo não especificado do pescoço</t>
  </si>
  <si>
    <t>S200</t>
  </si>
  <si>
    <t>Contusão da mama</t>
  </si>
  <si>
    <t>S201</t>
  </si>
  <si>
    <t>Outros traumatismos superficiais da mama e os não especificados</t>
  </si>
  <si>
    <t>S202</t>
  </si>
  <si>
    <t>Contusão do tórax</t>
  </si>
  <si>
    <t>S203</t>
  </si>
  <si>
    <t>Outros traumatismos superficiais da parede anterior do tórax</t>
  </si>
  <si>
    <t>S204</t>
  </si>
  <si>
    <t>Outros traumatismos superficiais da parede posterior do tórax</t>
  </si>
  <si>
    <t>S207</t>
  </si>
  <si>
    <t>Traumatismos superficiais múltiplos do tórax</t>
  </si>
  <si>
    <t>S208</t>
  </si>
  <si>
    <t>Traumatismo superficial de outras partes especificadas do tórax e das não especificadas</t>
  </si>
  <si>
    <t>S210</t>
  </si>
  <si>
    <t>Ferimento da mama</t>
  </si>
  <si>
    <t>S211</t>
  </si>
  <si>
    <t>Ferimento da parede anterior do tórax</t>
  </si>
  <si>
    <t>S212</t>
  </si>
  <si>
    <t>Ferimento da parede posterior do tórax</t>
  </si>
  <si>
    <t>S217</t>
  </si>
  <si>
    <t>Ferimentos múltiplos da parede torácica</t>
  </si>
  <si>
    <t>S218</t>
  </si>
  <si>
    <t>Ferimento de outras partes do tórax</t>
  </si>
  <si>
    <t>S219</t>
  </si>
  <si>
    <t>Ferimento do tórax parte não especificada</t>
  </si>
  <si>
    <t>S220</t>
  </si>
  <si>
    <t>Fratura de vértebra torácica</t>
  </si>
  <si>
    <t>S221</t>
  </si>
  <si>
    <t>Fraturas múltiplas da coluna torácica</t>
  </si>
  <si>
    <t>S222</t>
  </si>
  <si>
    <t>Fratura do esterno</t>
  </si>
  <si>
    <t>S223</t>
  </si>
  <si>
    <t>Fratura de costela</t>
  </si>
  <si>
    <t>S224</t>
  </si>
  <si>
    <t>Fraturas múltiplas de costelas</t>
  </si>
  <si>
    <t>S225</t>
  </si>
  <si>
    <t>Tórax fundido (oscilante)</t>
  </si>
  <si>
    <t>S228</t>
  </si>
  <si>
    <t>Fraturas de outras partes dos ossos do tórax</t>
  </si>
  <si>
    <t>S229</t>
  </si>
  <si>
    <t>Fratura dos ossos do tórax, parte não especificada</t>
  </si>
  <si>
    <t>S230</t>
  </si>
  <si>
    <t>Ruptura traumática de disco intervertebral torácico</t>
  </si>
  <si>
    <t>S231</t>
  </si>
  <si>
    <t>Luxação de vértebra torácica</t>
  </si>
  <si>
    <t>S232</t>
  </si>
  <si>
    <t>Luxação de outras partes do tórax e das não especificadas</t>
  </si>
  <si>
    <t>S233</t>
  </si>
  <si>
    <t>Entorse e distensão da coluna torácica</t>
  </si>
  <si>
    <t>S234</t>
  </si>
  <si>
    <t>Entorse e distensão das costelas e do esterno</t>
  </si>
  <si>
    <t>S235</t>
  </si>
  <si>
    <t>Entorse e distensão de outras partes do tórax e de partes não especificadas</t>
  </si>
  <si>
    <t>S240</t>
  </si>
  <si>
    <t>Concussão e edema da medula espinhal torácica</t>
  </si>
  <si>
    <t>S241</t>
  </si>
  <si>
    <t>Outros traumatismos da medula espinhal torácica e os não especificados</t>
  </si>
  <si>
    <t>S242</t>
  </si>
  <si>
    <t>Traumatismo da raiz de nervo da coluna torácica</t>
  </si>
  <si>
    <t>S243</t>
  </si>
  <si>
    <t>Traumatismo de nervos periféricos do tórax</t>
  </si>
  <si>
    <t>S244</t>
  </si>
  <si>
    <t>Traumatismo de nervos simpáticos do tórax</t>
  </si>
  <si>
    <t>S245</t>
  </si>
  <si>
    <t>Traumatismo de outros nervos do tórax</t>
  </si>
  <si>
    <t>S246</t>
  </si>
  <si>
    <t>Traumatismo de nervo do tórax não especificado</t>
  </si>
  <si>
    <t>S250</t>
  </si>
  <si>
    <t>Traumatismo da aorta torácica</t>
  </si>
  <si>
    <t>S251</t>
  </si>
  <si>
    <t>Traumatismo da artéria subclávia ou inominada [braquiocefálica]</t>
  </si>
  <si>
    <t>S252</t>
  </si>
  <si>
    <t>Traumatismo da veia cava superior</t>
  </si>
  <si>
    <t>S253</t>
  </si>
  <si>
    <t>Traumatismo da veia subclávia ou inominada [braquiocefálica]</t>
  </si>
  <si>
    <t>S254</t>
  </si>
  <si>
    <t>Traumatismo de vasos sangüíneos pulmonares</t>
  </si>
  <si>
    <t>S255</t>
  </si>
  <si>
    <t>Traumatismo de vasos sangüíneos intercostais</t>
  </si>
  <si>
    <t>S257</t>
  </si>
  <si>
    <t>Traumatismo de múltiplos vasos sangüíneos do tórax</t>
  </si>
  <si>
    <t>S258</t>
  </si>
  <si>
    <t>Traumatismo de outros vasos sangüíneos do tórax</t>
  </si>
  <si>
    <t>S259</t>
  </si>
  <si>
    <t>Traumatismo de vaso sangüíneo não especificado do tórax</t>
  </si>
  <si>
    <t>S260</t>
  </si>
  <si>
    <t>Traumatismo do coração com hemopericárdio</t>
  </si>
  <si>
    <t>S268</t>
  </si>
  <si>
    <t>Outros traumatismos do coração</t>
  </si>
  <si>
    <t>S269</t>
  </si>
  <si>
    <t>Traumatismo do coração não especificado</t>
  </si>
  <si>
    <t>S270</t>
  </si>
  <si>
    <t>Pneumotórax traumático</t>
  </si>
  <si>
    <t>S271</t>
  </si>
  <si>
    <t>Hemotórax traumático</t>
  </si>
  <si>
    <t>S272</t>
  </si>
  <si>
    <t>Hemopneumotórax traumático</t>
  </si>
  <si>
    <t>S273</t>
  </si>
  <si>
    <t>Outros traumatismos do pulmão</t>
  </si>
  <si>
    <t>S274</t>
  </si>
  <si>
    <t>Traumatismo dos brônquios</t>
  </si>
  <si>
    <t>S275</t>
  </si>
  <si>
    <t>Traumatismo da traquéia torácica</t>
  </si>
  <si>
    <t>S276</t>
  </si>
  <si>
    <t>Traumatismo da pleura</t>
  </si>
  <si>
    <t>S277</t>
  </si>
  <si>
    <t>Traumatismos múltiplos de órgãos intratorácicos</t>
  </si>
  <si>
    <t>S278</t>
  </si>
  <si>
    <t>Traumatismo de outros órgãos intratorácicos especificados</t>
  </si>
  <si>
    <t>S279</t>
  </si>
  <si>
    <t>Traumatismo de órgão intratorácico não especificado</t>
  </si>
  <si>
    <t>S280</t>
  </si>
  <si>
    <t>Esmagamento do tórax</t>
  </si>
  <si>
    <t>S281</t>
  </si>
  <si>
    <t>Amputação traumática de parte do tórax</t>
  </si>
  <si>
    <t>S290</t>
  </si>
  <si>
    <t>Traumatismo de músculo e de tendão ao nível tóracico</t>
  </si>
  <si>
    <t>S297</t>
  </si>
  <si>
    <t>Traumatismos múltiplos do tórax</t>
  </si>
  <si>
    <t>S298</t>
  </si>
  <si>
    <t>Outros traumatismos especificados do tórax</t>
  </si>
  <si>
    <t>S299</t>
  </si>
  <si>
    <t>Traumatismo não especificado do tórax</t>
  </si>
  <si>
    <t>S300</t>
  </si>
  <si>
    <t>Contusão do dorso e da pelve</t>
  </si>
  <si>
    <t>S301</t>
  </si>
  <si>
    <t>Contusão da parede abdominal</t>
  </si>
  <si>
    <t>S302</t>
  </si>
  <si>
    <t>Contusão dos órgãos genitais externos</t>
  </si>
  <si>
    <t>S307</t>
  </si>
  <si>
    <t>Traumatismos superficiais múltiplos do abdome, do dorso e da pelve</t>
  </si>
  <si>
    <t>S308</t>
  </si>
  <si>
    <t>Outros traumatismos superficiais do abdome, do dorso e da pelve</t>
  </si>
  <si>
    <t>S309</t>
  </si>
  <si>
    <t>Traumatismo superficial de parte não especificada do abdome, do dorso e da pelve</t>
  </si>
  <si>
    <t>S310</t>
  </si>
  <si>
    <t>Ferimento do dorso e da pelve</t>
  </si>
  <si>
    <t>S311</t>
  </si>
  <si>
    <t>Ferimento da parede abdominal</t>
  </si>
  <si>
    <t>S312</t>
  </si>
  <si>
    <t>Ferimento do pênis</t>
  </si>
  <si>
    <t>S313</t>
  </si>
  <si>
    <t>Ferimento do escroto e do testículo</t>
  </si>
  <si>
    <t>S314</t>
  </si>
  <si>
    <t>Ferimento da vagina e da vulva</t>
  </si>
  <si>
    <t>S315</t>
  </si>
  <si>
    <t>Ferimento de outros órgãos genitais externos e os não especificados</t>
  </si>
  <si>
    <t>S317</t>
  </si>
  <si>
    <t>Ferimentos múltiplos do abdome, do dorso e da pelve</t>
  </si>
  <si>
    <t>S318</t>
  </si>
  <si>
    <t>Ferimento de outras partes e de partes não especificadas do abdome</t>
  </si>
  <si>
    <t>S320</t>
  </si>
  <si>
    <t>Fratura de vértebra lombar</t>
  </si>
  <si>
    <t>S321</t>
  </si>
  <si>
    <t>Fratura do sacro</t>
  </si>
  <si>
    <t>S322</t>
  </si>
  <si>
    <t>Fratura do cóccix</t>
  </si>
  <si>
    <t>S323</t>
  </si>
  <si>
    <t>Fratura do ílio</t>
  </si>
  <si>
    <t>S324</t>
  </si>
  <si>
    <t>Fratura do acetábulo</t>
  </si>
  <si>
    <t>S325</t>
  </si>
  <si>
    <t>Fratura do púbis</t>
  </si>
  <si>
    <t>S327</t>
  </si>
  <si>
    <t>Fraturas múltiplas de coluna lombar e da pelve</t>
  </si>
  <si>
    <t>S328</t>
  </si>
  <si>
    <t>Fratura de outras partes da coluna lombossacra e da pelve e de partes não especificadas</t>
  </si>
  <si>
    <t>S330</t>
  </si>
  <si>
    <t>Ruptura traumática do disco intervertebral lombar</t>
  </si>
  <si>
    <t>S331</t>
  </si>
  <si>
    <t>Luxação da vértebra lombar</t>
  </si>
  <si>
    <t>S332</t>
  </si>
  <si>
    <t>Luxação das articulações sacroilíaca e sacrococcígea</t>
  </si>
  <si>
    <t>S333</t>
  </si>
  <si>
    <t>Luxação de outras partes e das não especificadas da coluna lombar e da pelve</t>
  </si>
  <si>
    <t>S334</t>
  </si>
  <si>
    <t>Ruptura traumática da sínfise púbica</t>
  </si>
  <si>
    <t>S335</t>
  </si>
  <si>
    <t>Entorse e distensão da coluna lombar</t>
  </si>
  <si>
    <t>S336</t>
  </si>
  <si>
    <t>Entorse e distensão da articulação sacroilíaca</t>
  </si>
  <si>
    <t>S337</t>
  </si>
  <si>
    <t>Entorse e distensão de outras partes e das não especificadas da coluna lombar e da pelve</t>
  </si>
  <si>
    <t>S340</t>
  </si>
  <si>
    <t>Concussão e edema da medula lombar</t>
  </si>
  <si>
    <t>S341</t>
  </si>
  <si>
    <t>Outro traumatismo da medula lombar</t>
  </si>
  <si>
    <t>S342</t>
  </si>
  <si>
    <t>Traumatismo de raiz nervosa da medula lombar e sacra</t>
  </si>
  <si>
    <t>S343</t>
  </si>
  <si>
    <t>Traumatismo de cauda eqüina</t>
  </si>
  <si>
    <t>S344</t>
  </si>
  <si>
    <t>Traumatismo do plexo lombossacro</t>
  </si>
  <si>
    <t>S345</t>
  </si>
  <si>
    <t>Traumatismo de nervos simpáticos lombares, sacros e pélvicos</t>
  </si>
  <si>
    <t>S346</t>
  </si>
  <si>
    <t>Traumatismo do(s) nervo(s) periférico(s) do abdome, do dorso e da pelve</t>
  </si>
  <si>
    <t>S348</t>
  </si>
  <si>
    <t>Traumatismo de outros nervos e dos não especificados ao nível do abdome, do dorso e da pelve</t>
  </si>
  <si>
    <t>S350</t>
  </si>
  <si>
    <t>Traumatismo da aorta abdominal</t>
  </si>
  <si>
    <t>S351</t>
  </si>
  <si>
    <t>Traumatismo da veia cava inferior</t>
  </si>
  <si>
    <t>S352</t>
  </si>
  <si>
    <t>Traumatismo da artéria celíaca ou mesentérica</t>
  </si>
  <si>
    <t>S353</t>
  </si>
  <si>
    <t>Traumatismo da veia porta ou esplênica</t>
  </si>
  <si>
    <t>S354</t>
  </si>
  <si>
    <t>Traumatismo de vaso sangüíneo renal</t>
  </si>
  <si>
    <t>S355</t>
  </si>
  <si>
    <t>Traumatismo de vaso sangüíneo ilíaco</t>
  </si>
  <si>
    <t>S357</t>
  </si>
  <si>
    <t>Traumatismo de vasos múltiplos ao nível do abdome, do dorso e da pelve</t>
  </si>
  <si>
    <t>S358</t>
  </si>
  <si>
    <t>Traumatismo de outros vasos sangüíneos ao nível do abdome, do dorso e da pelve</t>
  </si>
  <si>
    <t>S359</t>
  </si>
  <si>
    <t>Traumatismo de vaso sangüíneo não especificado ao nível do abdome, do dorso e da pelve</t>
  </si>
  <si>
    <t>S360</t>
  </si>
  <si>
    <t>Traumatismo do baço</t>
  </si>
  <si>
    <t>S361</t>
  </si>
  <si>
    <t>Traumatismo do fígado ou da vesícula biliar</t>
  </si>
  <si>
    <t>S362</t>
  </si>
  <si>
    <t>Traumatismo do pâncreas</t>
  </si>
  <si>
    <t>S363</t>
  </si>
  <si>
    <t>Traumatismo do estômago</t>
  </si>
  <si>
    <t>S364</t>
  </si>
  <si>
    <t>Traumatismo do intestino delgado</t>
  </si>
  <si>
    <t>S365</t>
  </si>
  <si>
    <t>Traumatismo do cólon</t>
  </si>
  <si>
    <t>S366</t>
  </si>
  <si>
    <t>Traumatismo do reto</t>
  </si>
  <si>
    <t>S367</t>
  </si>
  <si>
    <t>Traumatismo de múltiplos órgãos intra-abdominais</t>
  </si>
  <si>
    <t>S368</t>
  </si>
  <si>
    <t>Traumatismo de outros órgãos intra-abdominais</t>
  </si>
  <si>
    <t>S369</t>
  </si>
  <si>
    <t>Traumatismo de órgão intra-abdominal não especificado</t>
  </si>
  <si>
    <t>S370</t>
  </si>
  <si>
    <t>Traumatismo do rim</t>
  </si>
  <si>
    <t>S371</t>
  </si>
  <si>
    <t>Traumatismo do ureter</t>
  </si>
  <si>
    <t>S372</t>
  </si>
  <si>
    <t>Traumatismo da bexiga</t>
  </si>
  <si>
    <t>S373</t>
  </si>
  <si>
    <t>Traumatismo da uretra</t>
  </si>
  <si>
    <t>S374</t>
  </si>
  <si>
    <t>Traumatismo do ovário</t>
  </si>
  <si>
    <t>S375</t>
  </si>
  <si>
    <t>Traumatismo da trompa de Falópio</t>
  </si>
  <si>
    <t>S376</t>
  </si>
  <si>
    <t>Traumatismo do útero</t>
  </si>
  <si>
    <t>S377</t>
  </si>
  <si>
    <t>Traumatismo de múltiplos órgãos pélvicos</t>
  </si>
  <si>
    <t>S378</t>
  </si>
  <si>
    <t>Traumatismo de outros órgãos pélvicos</t>
  </si>
  <si>
    <t>S379</t>
  </si>
  <si>
    <t>Traumatismo de órgão pélvico não especificado</t>
  </si>
  <si>
    <t>S380</t>
  </si>
  <si>
    <t>Lesão por esmagamento dos órgãos genitais externos</t>
  </si>
  <si>
    <t>S381</t>
  </si>
  <si>
    <t>Lesão por esmagamento de outras partes e de partes não especificadas do abdome, do dorso e da pelve</t>
  </si>
  <si>
    <t>S382</t>
  </si>
  <si>
    <t>Amputação traumática de órgãos genitais externos</t>
  </si>
  <si>
    <t>S383</t>
  </si>
  <si>
    <t>Amputação traumática de outras partes e de partes não especificadas do abdome, do dorso e da pelve</t>
  </si>
  <si>
    <t>S390</t>
  </si>
  <si>
    <t>Traumatismo de músculo e de tendão do abdome, do dorso e da pelve</t>
  </si>
  <si>
    <t>S396</t>
  </si>
  <si>
    <t>Traumatismo de órgão(s) intra-abdominal(is) com órgão(s) pélvico(s)</t>
  </si>
  <si>
    <t>S397</t>
  </si>
  <si>
    <t>Outros traumatismos múltiplos do abdome, do dorso e da pelve</t>
  </si>
  <si>
    <t>S398</t>
  </si>
  <si>
    <t>Outros traumatismos especificados do abdome, do dorso e da pelve</t>
  </si>
  <si>
    <t>S399</t>
  </si>
  <si>
    <t>Traumatismo não especificado do abdome, do dorso e da pelve</t>
  </si>
  <si>
    <t>S400</t>
  </si>
  <si>
    <t>Contusão do ombro e do braço</t>
  </si>
  <si>
    <t>S407</t>
  </si>
  <si>
    <t>Traumatismos superficiais múltiplos do ombro e do braço</t>
  </si>
  <si>
    <t>S408</t>
  </si>
  <si>
    <t>Outros traumatismos superficiais do ombro e do braço</t>
  </si>
  <si>
    <t>S409</t>
  </si>
  <si>
    <t>Traumatismo superficial não especificado do ombro e do braço</t>
  </si>
  <si>
    <t>S410</t>
  </si>
  <si>
    <t>Ferimento do ombro</t>
  </si>
  <si>
    <t>S411</t>
  </si>
  <si>
    <t>Ferimento do braço</t>
  </si>
  <si>
    <t>S417</t>
  </si>
  <si>
    <t>Ferimentos múltiplos do ombro e do braço</t>
  </si>
  <si>
    <t>S418</t>
  </si>
  <si>
    <t>Ferimento de outras partes e de partes não especificadas da cintura escapular</t>
  </si>
  <si>
    <t>S420</t>
  </si>
  <si>
    <t>Fratura da clavícula</t>
  </si>
  <si>
    <t>S421</t>
  </si>
  <si>
    <t>Fratura da omoplata [escápula]</t>
  </si>
  <si>
    <t>S422</t>
  </si>
  <si>
    <t>Fratura da extremidade superior do úmero</t>
  </si>
  <si>
    <t>S423</t>
  </si>
  <si>
    <t>Fratura da diáfise do úmero</t>
  </si>
  <si>
    <t>S424</t>
  </si>
  <si>
    <t>Fratura da extremidade inferior do úmero</t>
  </si>
  <si>
    <t>S427</t>
  </si>
  <si>
    <t>Fraturas múltiplas da clavícula, da omoplata [escápula] e do úmero</t>
  </si>
  <si>
    <t>S428</t>
  </si>
  <si>
    <t>Fratura de outras partes do ombro e do braço</t>
  </si>
  <si>
    <t>S429</t>
  </si>
  <si>
    <t>Fratura da cintura escapular, parte não especificada</t>
  </si>
  <si>
    <t>S430</t>
  </si>
  <si>
    <t>Luxação da articulação do ombro</t>
  </si>
  <si>
    <t>S431</t>
  </si>
  <si>
    <t>Luxação da articulação acromioclavicular</t>
  </si>
  <si>
    <t>S432</t>
  </si>
  <si>
    <t>Luxação da articulação esternoclavicular</t>
  </si>
  <si>
    <t>S433</t>
  </si>
  <si>
    <t>Luxação de outras partes e das não especificadas da cintura escapular</t>
  </si>
  <si>
    <t>S434</t>
  </si>
  <si>
    <t>Entorse e distensão de articulação do ombro</t>
  </si>
  <si>
    <t>S435</t>
  </si>
  <si>
    <t>Entorse e distensão da articulação acromioclavicular</t>
  </si>
  <si>
    <t>S436</t>
  </si>
  <si>
    <t>Entorse e distensão da articulação esternoclavicular</t>
  </si>
  <si>
    <t>S437</t>
  </si>
  <si>
    <t>Entorse e distensão de outras partes e de partes não especificadas da cintura escapular</t>
  </si>
  <si>
    <t>S440</t>
  </si>
  <si>
    <t>Traumatismo do nervo cubital [ulnar] ao nível do braço</t>
  </si>
  <si>
    <t>S441</t>
  </si>
  <si>
    <t>Traumatismo do nervo mediano ao nível do braço</t>
  </si>
  <si>
    <t>S442</t>
  </si>
  <si>
    <t>Traumatismo do nervo radial ao nível do braço</t>
  </si>
  <si>
    <t>S443</t>
  </si>
  <si>
    <t>Traumatismo do nervo axilar</t>
  </si>
  <si>
    <t>S444</t>
  </si>
  <si>
    <t>Traumatismo do nervo musculocutâneo</t>
  </si>
  <si>
    <t>S445</t>
  </si>
  <si>
    <t>Traumatismo do nervo sensitivo cutâneo ao nível do ombro e do braço</t>
  </si>
  <si>
    <t>S447</t>
  </si>
  <si>
    <t>Traumatismo de múltiplos nervos ao nível do ombro e do braço</t>
  </si>
  <si>
    <t>S448</t>
  </si>
  <si>
    <t>Traumatismo de outros nervos ao nível do ombro e do braço</t>
  </si>
  <si>
    <t>S449</t>
  </si>
  <si>
    <t>Traumatismo de nervo não especificado ao nível do ombro e do braço</t>
  </si>
  <si>
    <t>S450</t>
  </si>
  <si>
    <t>Traumatismo da artéria axilar</t>
  </si>
  <si>
    <t>S451</t>
  </si>
  <si>
    <t>Traumatismo da artéria braquial</t>
  </si>
  <si>
    <t>S452</t>
  </si>
  <si>
    <t>Traumatismo da veia axilar ou braquial</t>
  </si>
  <si>
    <t>S453</t>
  </si>
  <si>
    <t>Traumatismo de veia superficial ao nível do ombro e do braço</t>
  </si>
  <si>
    <t>S457</t>
  </si>
  <si>
    <t>Traumatismo de múltiplos vasos sangüíneos ao nível do ombro e do braço</t>
  </si>
  <si>
    <t>S458</t>
  </si>
  <si>
    <t>Traumatismo de outros vasos sangüíneos ao nível do ombro e do braço</t>
  </si>
  <si>
    <t>S459</t>
  </si>
  <si>
    <t>Traumatismo de vaso sangüíneo não especificado ao nível do ombro e do braço</t>
  </si>
  <si>
    <t>S460</t>
  </si>
  <si>
    <t>Traumatismo do tendão do manguito rotador do ombro</t>
  </si>
  <si>
    <t>S461</t>
  </si>
  <si>
    <t>Traumatismo do músculo e tendão da cabeça longa do bíceps</t>
  </si>
  <si>
    <t>S462</t>
  </si>
  <si>
    <t>Traumatismo do músculo e tendão de outras partes do bíceps</t>
  </si>
  <si>
    <t>S463</t>
  </si>
  <si>
    <t>Traumatismo do músculo e tendão do tríceps</t>
  </si>
  <si>
    <t>S467</t>
  </si>
  <si>
    <t>Traumatismo de múltiplos músculos e tendões ao nível do ombro e do braço</t>
  </si>
  <si>
    <t>S468</t>
  </si>
  <si>
    <t>Traumatismo de outros músculos e tendões ao nível do ombro e do braço</t>
  </si>
  <si>
    <t>S469</t>
  </si>
  <si>
    <t>Traumatismo de músculo e tendão não especificado ao nível do ombro e do braço</t>
  </si>
  <si>
    <t>S47X</t>
  </si>
  <si>
    <t>S480</t>
  </si>
  <si>
    <t>Amputação traumática da articulação do ombro</t>
  </si>
  <si>
    <t>S481</t>
  </si>
  <si>
    <t>Amputação traumática de localização entre o ombro e o cotovelo</t>
  </si>
  <si>
    <t>S489</t>
  </si>
  <si>
    <t>Amputação traumática do ombro e do braço, de localização não especificada</t>
  </si>
  <si>
    <t>S497</t>
  </si>
  <si>
    <t>Traumatismos múltiplos do ombro e do braço</t>
  </si>
  <si>
    <t>S498</t>
  </si>
  <si>
    <t>Outros traumatismos especificados do ombro e do braço</t>
  </si>
  <si>
    <t>S499</t>
  </si>
  <si>
    <t>Traumatismo não especificado do ombro e do braço</t>
  </si>
  <si>
    <t>S500</t>
  </si>
  <si>
    <t>Contusão do cotovelo</t>
  </si>
  <si>
    <t>S501</t>
  </si>
  <si>
    <t>Contusão de outras partes e de partes não especificadas do antebraço</t>
  </si>
  <si>
    <t>S507</t>
  </si>
  <si>
    <t>Traumatismos superficiais múltiplos do antebraço</t>
  </si>
  <si>
    <t>S508</t>
  </si>
  <si>
    <t>Outros traumatismos superficiais do antebraço</t>
  </si>
  <si>
    <t>S509</t>
  </si>
  <si>
    <t>Traumatismo superficial do antebraço, não especificado</t>
  </si>
  <si>
    <t>S510</t>
  </si>
  <si>
    <t>Ferimento do cotovelo</t>
  </si>
  <si>
    <t>S517</t>
  </si>
  <si>
    <t>Ferimentos múltiplos do antebraço</t>
  </si>
  <si>
    <t>S518</t>
  </si>
  <si>
    <t>Ferimento de outras partes do antebraço</t>
  </si>
  <si>
    <t>S519</t>
  </si>
  <si>
    <t>Ferimento do antebraço, parte não especificado</t>
  </si>
  <si>
    <t>S520</t>
  </si>
  <si>
    <t>Fratura da extremidade superior do cúbito [ulna]</t>
  </si>
  <si>
    <t>S521</t>
  </si>
  <si>
    <t>Fratura da extremidade superior do rádio</t>
  </si>
  <si>
    <t>S522</t>
  </si>
  <si>
    <t>Fratura da diáfise do cúbito [ulna]</t>
  </si>
  <si>
    <t>S523</t>
  </si>
  <si>
    <t>Fratura da diáfise do rádio</t>
  </si>
  <si>
    <t>S524</t>
  </si>
  <si>
    <t>Fratura das diáfises do rádio e do cúbito [ulna]</t>
  </si>
  <si>
    <t>S525</t>
  </si>
  <si>
    <t>Fratura da extremidade distal do rádio</t>
  </si>
  <si>
    <t>S526</t>
  </si>
  <si>
    <t>Fratura da extremidade distal do rádio e do cúbito [ulna]</t>
  </si>
  <si>
    <t>S527</t>
  </si>
  <si>
    <t>Fraturas múltiplas do antebraço</t>
  </si>
  <si>
    <t>S528</t>
  </si>
  <si>
    <t>Fratura de outras partes do antebraço</t>
  </si>
  <si>
    <t>S529</t>
  </si>
  <si>
    <t>Fratura do antebraço, parte não especificada</t>
  </si>
  <si>
    <t>S530</t>
  </si>
  <si>
    <t>Luxação da cabeça do rádio</t>
  </si>
  <si>
    <t>S531</t>
  </si>
  <si>
    <t>Luxação do cotovelo, não especificada</t>
  </si>
  <si>
    <t>S532</t>
  </si>
  <si>
    <t>Ruptura traumática do ligamento colateral do rádio</t>
  </si>
  <si>
    <t>S533</t>
  </si>
  <si>
    <t>Ruptura traumática do ligamento colateral do cúbito [ulna]</t>
  </si>
  <si>
    <t>S534</t>
  </si>
  <si>
    <t>Entorse e distensão do cotovelo</t>
  </si>
  <si>
    <t>S540</t>
  </si>
  <si>
    <t>Traumatismo do nervo cubital [ulnar] ao nível do antebraço</t>
  </si>
  <si>
    <t>S541</t>
  </si>
  <si>
    <t>Traumatismo do nervo mediano ao nível do antebraço</t>
  </si>
  <si>
    <t>S542</t>
  </si>
  <si>
    <t>Traumatismo do nervo radial ao nível do antebraço</t>
  </si>
  <si>
    <t>S543</t>
  </si>
  <si>
    <t>Traumatismo do nervo cutâneo sensitivo ao nível do antebraço</t>
  </si>
  <si>
    <t>S547</t>
  </si>
  <si>
    <t>Traumatismo de múltiplos nervos ao nível do antebraço</t>
  </si>
  <si>
    <t>S548</t>
  </si>
  <si>
    <t>Traumatismo de outros nervos ao nível do antebraço</t>
  </si>
  <si>
    <t>S549</t>
  </si>
  <si>
    <t>Traumatismo de nervo não especificado ao nível do antebraço</t>
  </si>
  <si>
    <t>S550</t>
  </si>
  <si>
    <t>Traumatismo da artéria cubital [ulnar] ao nível do antebraço</t>
  </si>
  <si>
    <t>S551</t>
  </si>
  <si>
    <t>Traumatismo da artéria radial ao nível do antebraço</t>
  </si>
  <si>
    <t>S552</t>
  </si>
  <si>
    <t>Traumatismo de veia ao nível do antebraço</t>
  </si>
  <si>
    <t>S557</t>
  </si>
  <si>
    <t>Traumatismo de múltiplos vasos sangüíneos ao nível do antebraço</t>
  </si>
  <si>
    <t>S558</t>
  </si>
  <si>
    <t>Traumatismo de outros vasos sangüíneos ao nível do antebraço</t>
  </si>
  <si>
    <t>S559</t>
  </si>
  <si>
    <t>Traumatismo de vasos sangüíneos não especificados ao nível do antebraço</t>
  </si>
  <si>
    <t>S560</t>
  </si>
  <si>
    <t>Traumatismo do músculo flexor e tendão do polegar ao nível do antebraço</t>
  </si>
  <si>
    <t>S561</t>
  </si>
  <si>
    <t>Traumatismo do músculo flexor e tendão de outro(s) dedo(s) ao nível do antebraço</t>
  </si>
  <si>
    <t>S562</t>
  </si>
  <si>
    <t>Traumatismo de outro músculo flexor e tendão ao nível do antebraço</t>
  </si>
  <si>
    <t>S563</t>
  </si>
  <si>
    <t>Traumatismo dos músculos extensor ou abdutor e tendões do polegar ao nível do antebraço</t>
  </si>
  <si>
    <t>S564</t>
  </si>
  <si>
    <t>Traumatismo do músculo extensor e tendão de outro(s) dedo(s) ao nível do antebraço</t>
  </si>
  <si>
    <t>S565</t>
  </si>
  <si>
    <t>Traumatismo de outros músculos extensores e tendões ao nível do antebraço</t>
  </si>
  <si>
    <t>S567</t>
  </si>
  <si>
    <t>Traumatismo de músculos e tendões múltiplos ao nível do antebraço</t>
  </si>
  <si>
    <t>S568</t>
  </si>
  <si>
    <t>Traumatismo de outros músculos e tendões e dos não especificados ao nível do antebraço</t>
  </si>
  <si>
    <t>S570</t>
  </si>
  <si>
    <t>Lesão por esmagamento do cotovelo</t>
  </si>
  <si>
    <t>S578</t>
  </si>
  <si>
    <t>Lesão por esmagamento de outras partes do antebraço</t>
  </si>
  <si>
    <t>S579</t>
  </si>
  <si>
    <t>Lesão por esmagamento de parte não especificada do antebraço</t>
  </si>
  <si>
    <t>S580</t>
  </si>
  <si>
    <t>Amputação traumática ao nível do cotovelo</t>
  </si>
  <si>
    <t>S581</t>
  </si>
  <si>
    <t>Amputação traumática do antebraço entre o cotovelo e o punho</t>
  </si>
  <si>
    <t>S589</t>
  </si>
  <si>
    <t>Amputação traumática do antebraço, nível não especificado</t>
  </si>
  <si>
    <t>S597</t>
  </si>
  <si>
    <t>Traumatismos múltiplos do cotovelo</t>
  </si>
  <si>
    <t>S598</t>
  </si>
  <si>
    <t>Outros traumatismos especificados do antebraço</t>
  </si>
  <si>
    <t>S599</t>
  </si>
  <si>
    <t>Traumatismo não especificado do antebraço</t>
  </si>
  <si>
    <t>S600</t>
  </si>
  <si>
    <t>Contusão de dedo(s) sem lesão da unha</t>
  </si>
  <si>
    <t>S601</t>
  </si>
  <si>
    <t>Contusão de dedo(s) com lesão da unha</t>
  </si>
  <si>
    <t>S602</t>
  </si>
  <si>
    <t>Contusão de outras partes do punho e da mão</t>
  </si>
  <si>
    <t>S607</t>
  </si>
  <si>
    <t>Traumatismos superficiais múltiplos do punho e da mão</t>
  </si>
  <si>
    <t>S608</t>
  </si>
  <si>
    <t>Outros traumatismos superficiais do punho e da mão</t>
  </si>
  <si>
    <t>S609</t>
  </si>
  <si>
    <t>Traumatismo superficial não especificado do punho e da mão</t>
  </si>
  <si>
    <t>S610</t>
  </si>
  <si>
    <t>Ferimento de dedo(s) sem lesão da unha</t>
  </si>
  <si>
    <t>S611</t>
  </si>
  <si>
    <t>Ferimento de dedo(s) com lesão da unha</t>
  </si>
  <si>
    <t>S617</t>
  </si>
  <si>
    <t>Ferimentos múltiplos do punho e da mão</t>
  </si>
  <si>
    <t>S618</t>
  </si>
  <si>
    <t>Ferimento de outras partes do punho e da mão</t>
  </si>
  <si>
    <t>S619</t>
  </si>
  <si>
    <t>Ferimento do punho e da mão, parte não especificada</t>
  </si>
  <si>
    <t>S620</t>
  </si>
  <si>
    <t>Fratura do osso navicular [escafoíde] da mão</t>
  </si>
  <si>
    <t>S621</t>
  </si>
  <si>
    <t>Fratura de outro(s) osso(s) do carpo</t>
  </si>
  <si>
    <t>S622</t>
  </si>
  <si>
    <t>Fratura do primeiro metacarpiano</t>
  </si>
  <si>
    <t>S623</t>
  </si>
  <si>
    <t>Fratura de outros ossos do metacarpo</t>
  </si>
  <si>
    <t>S624</t>
  </si>
  <si>
    <t>Fraturas múltiplas de ossos metacarpianos</t>
  </si>
  <si>
    <t>S625</t>
  </si>
  <si>
    <t>Fratura do polegar</t>
  </si>
  <si>
    <t>S626</t>
  </si>
  <si>
    <t>Fratura de outros dedos</t>
  </si>
  <si>
    <t>S627</t>
  </si>
  <si>
    <t>Fraturas múltiplas de dedo(s)</t>
  </si>
  <si>
    <t>S628</t>
  </si>
  <si>
    <t>Fratura de outras partes e de partes não especificadas do punho e da mão</t>
  </si>
  <si>
    <t>S630</t>
  </si>
  <si>
    <t>Luxação do punho</t>
  </si>
  <si>
    <t>S631</t>
  </si>
  <si>
    <t>Luxação do dedo</t>
  </si>
  <si>
    <t>S632</t>
  </si>
  <si>
    <t>Luxações múltiplas dos dedos</t>
  </si>
  <si>
    <t>S633</t>
  </si>
  <si>
    <t>Ruptura traumática de ligamento(s) do punho e do carpo</t>
  </si>
  <si>
    <t>S634</t>
  </si>
  <si>
    <t>Ruptura traumática do ligamento do dedo nas articulações metacarpofalangianas e interfalangianas</t>
  </si>
  <si>
    <t>S635</t>
  </si>
  <si>
    <t>Entorse e distensão do punho</t>
  </si>
  <si>
    <t>S636</t>
  </si>
  <si>
    <t>Entorse e distensão do(s) dedo(s)</t>
  </si>
  <si>
    <t>S637</t>
  </si>
  <si>
    <t>Entorse e distensão de outras partes e das não especificadas da mão</t>
  </si>
  <si>
    <t>S640</t>
  </si>
  <si>
    <t>Traumatismo do nervo cubital [ulnar] ao nível do punho e da mão</t>
  </si>
  <si>
    <t>S641</t>
  </si>
  <si>
    <t>Traumatismo do nervo mediano ao nível do punho e da mão</t>
  </si>
  <si>
    <t>S642</t>
  </si>
  <si>
    <t>Traumatismo do nervo radial ao nível do punho e da mão</t>
  </si>
  <si>
    <t>S643</t>
  </si>
  <si>
    <t>Traumatismo do nervo digital do polegar</t>
  </si>
  <si>
    <t>S644</t>
  </si>
  <si>
    <t>Traumatismo do nervo digital de outro dedo</t>
  </si>
  <si>
    <t>S647</t>
  </si>
  <si>
    <t>Traumatismo de múltiplos nervos ao nível de punho e da mão</t>
  </si>
  <si>
    <t>S648</t>
  </si>
  <si>
    <t>Traumatismo de outros nervos ao nível do punho e da mão</t>
  </si>
  <si>
    <t>S649</t>
  </si>
  <si>
    <t>Traumatismo de nervo não especificado ao nível do punho e da mão</t>
  </si>
  <si>
    <t>S650</t>
  </si>
  <si>
    <t>Traumatismo da artéria cubital [ulnar] ao nível do punho e da mão</t>
  </si>
  <si>
    <t>S651</t>
  </si>
  <si>
    <t>Traumatismo da artéria radial ao nível do punho e da mão</t>
  </si>
  <si>
    <t>S652</t>
  </si>
  <si>
    <t>Traumatismo do arco palmar superficial</t>
  </si>
  <si>
    <t>S653</t>
  </si>
  <si>
    <t>Traumatismo do arco palmar profundo</t>
  </si>
  <si>
    <t>S654</t>
  </si>
  <si>
    <t>Traumatismo de vaso(s) sangüíneo(s) do polegar</t>
  </si>
  <si>
    <t>S655</t>
  </si>
  <si>
    <t>Traumatismo de vaso(s) sangüíneo(s) de outro dedo</t>
  </si>
  <si>
    <t>S657</t>
  </si>
  <si>
    <t>Traumatismo de vasos sangüíneos múltiplos ao nível de punho e da mão</t>
  </si>
  <si>
    <t>S658</t>
  </si>
  <si>
    <t>Traumatismo de outros vasos sangüíneos ao nível do punho e de mão</t>
  </si>
  <si>
    <t>S659</t>
  </si>
  <si>
    <t>Traumatismo de vaso sangüíneo não especificado ao nível do punho e da mão</t>
  </si>
  <si>
    <t>S660</t>
  </si>
  <si>
    <t>Traumatismo do músculo flexor longo e tendão do polegar ao nível do punho e da mão</t>
  </si>
  <si>
    <t>S661</t>
  </si>
  <si>
    <t>Traumatismo do músculo flexor e tendão de outro dedo ao nível do punho e da mão</t>
  </si>
  <si>
    <t>S662</t>
  </si>
  <si>
    <t>Traumatismo do músculo extensor e tendão do polegar ao nível do punho e da mão</t>
  </si>
  <si>
    <t>S663</t>
  </si>
  <si>
    <t>Traumatismo do músculo extensor e tendão de outro dedo ao nível do punho e da mão</t>
  </si>
  <si>
    <t>S664</t>
  </si>
  <si>
    <t>Traumatismo do músculo intrínseco e tendão do polegar ao nível do punho e da mão</t>
  </si>
  <si>
    <t>S665</t>
  </si>
  <si>
    <t>Traumatismo do músculo intrínseco e tendão de outro dedo ao nível do punho e da mão</t>
  </si>
  <si>
    <t>S666</t>
  </si>
  <si>
    <t>Traumatismo de músculos flexores e tendões múltiplos ao nível do punho e da mão</t>
  </si>
  <si>
    <t>S667</t>
  </si>
  <si>
    <t>Traumatismo de músculos extensores e tendões múltiplos ao nível do punho e da mão</t>
  </si>
  <si>
    <t>S668</t>
  </si>
  <si>
    <t>Traumatismo de outros músculos e tendões ao nível do punho e da mão</t>
  </si>
  <si>
    <t>S669</t>
  </si>
  <si>
    <t>Traumatismo de músculo e tendão não especificado ao nível do punho e da mão</t>
  </si>
  <si>
    <t>S670</t>
  </si>
  <si>
    <t>Lesão por esmagamento do polegar e de outro(s) dedo(s)</t>
  </si>
  <si>
    <t>S678</t>
  </si>
  <si>
    <t>Lesão por esmagamento de outras partes e das não especificadas do punho e da mão</t>
  </si>
  <si>
    <t>S680</t>
  </si>
  <si>
    <t>Amputação traumática do polegar (completa) (parcial)</t>
  </si>
  <si>
    <t>S681</t>
  </si>
  <si>
    <t>Amputação traumática de um outro dedo apenas (completa) (parcial)</t>
  </si>
  <si>
    <t>S682</t>
  </si>
  <si>
    <t>Amputação traumática de dois ou mais dedos somente (completa) (parcial)</t>
  </si>
  <si>
    <t>S683</t>
  </si>
  <si>
    <t>Amputação traumática combinada de (partes de) dedo(s) associada a outras partes do punho e da mão</t>
  </si>
  <si>
    <t>S684</t>
  </si>
  <si>
    <t>Amputação traumática da mão ao nível do punho</t>
  </si>
  <si>
    <t>S688</t>
  </si>
  <si>
    <t>Amputação traumática de outras partes do punho e da mão</t>
  </si>
  <si>
    <t>S689</t>
  </si>
  <si>
    <t>Amputação traumática do punho e da mão, nível não especificado</t>
  </si>
  <si>
    <t>S697</t>
  </si>
  <si>
    <t>Traumatismos múltiplos do punho e da mão</t>
  </si>
  <si>
    <t>S698</t>
  </si>
  <si>
    <t>Outros traumatismos especificados do punho e da mão</t>
  </si>
  <si>
    <t>S699</t>
  </si>
  <si>
    <t>Traumatismo não especificados do punho e da mão</t>
  </si>
  <si>
    <t>S700</t>
  </si>
  <si>
    <t>Contusão do quadril</t>
  </si>
  <si>
    <t>S701</t>
  </si>
  <si>
    <t>Contusão da coxa</t>
  </si>
  <si>
    <t>S707</t>
  </si>
  <si>
    <t>Traumatismos superficiais múltiplos do quadril e da coxa</t>
  </si>
  <si>
    <t>S708</t>
  </si>
  <si>
    <t>Outros traumatismos superficiais do quadril e da coxa</t>
  </si>
  <si>
    <t>S709</t>
  </si>
  <si>
    <t>Traumatismo superficial não especificado do quadril e da coxa</t>
  </si>
  <si>
    <t>S710</t>
  </si>
  <si>
    <t>Ferimento do quadril</t>
  </si>
  <si>
    <t>S711</t>
  </si>
  <si>
    <t>Ferimento da coxa</t>
  </si>
  <si>
    <t>S717</t>
  </si>
  <si>
    <t>Ferimentos múltiplos do quadril e da coxa</t>
  </si>
  <si>
    <t>S718</t>
  </si>
  <si>
    <t>Ferimentos de outras partes e das não especificadas da cintura pélvica</t>
  </si>
  <si>
    <t>S720</t>
  </si>
  <si>
    <t>Fratura do colo do fêmur</t>
  </si>
  <si>
    <t>S721</t>
  </si>
  <si>
    <t>Fratura pertrocantérica</t>
  </si>
  <si>
    <t>S722</t>
  </si>
  <si>
    <t>Fratura subtrocantérica</t>
  </si>
  <si>
    <t>S723</t>
  </si>
  <si>
    <t>Fratura da diáfise do fêmur</t>
  </si>
  <si>
    <t>S724</t>
  </si>
  <si>
    <t>Fratura da extremidade distal do fêmur</t>
  </si>
  <si>
    <t>S727</t>
  </si>
  <si>
    <t>Fraturas múltiplas do fêmur</t>
  </si>
  <si>
    <t>S728</t>
  </si>
  <si>
    <t>Fraturas de outras partes do fêmur</t>
  </si>
  <si>
    <t>S729</t>
  </si>
  <si>
    <t>Fratura do fêmur, parte não especificada</t>
  </si>
  <si>
    <t>S730</t>
  </si>
  <si>
    <t>Luxação da articulação do quadril</t>
  </si>
  <si>
    <t>S731</t>
  </si>
  <si>
    <t>Entorse e distensão do quadril</t>
  </si>
  <si>
    <t>S740</t>
  </si>
  <si>
    <t>Traumatismo do nervo ciático ao nível do quadril e da coxa</t>
  </si>
  <si>
    <t>S741</t>
  </si>
  <si>
    <t>Traumatismo do nervo femural ao nível do quadril e da coxa</t>
  </si>
  <si>
    <t>S742</t>
  </si>
  <si>
    <t>Traumatismo do nervo sensitivo cutâneo ao nível do quadril e da coxa</t>
  </si>
  <si>
    <t>S747</t>
  </si>
  <si>
    <t>Traumatismo de nervos múltiplos ao nível do quadril e da coxa</t>
  </si>
  <si>
    <t>S748</t>
  </si>
  <si>
    <t>Traumatismo de outros nervos ao nível do quadril e da coxa</t>
  </si>
  <si>
    <t>S749</t>
  </si>
  <si>
    <t>Traumatismo de nervo não especificado ao nível do quadril e da coxa</t>
  </si>
  <si>
    <t>S750</t>
  </si>
  <si>
    <t>Traumatismo da artéria femural</t>
  </si>
  <si>
    <t>S751</t>
  </si>
  <si>
    <t>Traumatismo da veia femural ao nível do quadril e da coxa</t>
  </si>
  <si>
    <t>S752</t>
  </si>
  <si>
    <t>Traumatismo da veia grande safena ao nível do quadril e da coxa</t>
  </si>
  <si>
    <t>S757</t>
  </si>
  <si>
    <t>Traumatismo de múltiplos vasos sangüíneos ao nível do quadril e da coxa</t>
  </si>
  <si>
    <t>S758</t>
  </si>
  <si>
    <t>Traumatismo de outros vaso sangüíneos ao nível do quadril e da coxa</t>
  </si>
  <si>
    <t>S759</t>
  </si>
  <si>
    <t>Traumatismo de vaso sangüíneo não especificado ao nível do quadril e da coxa</t>
  </si>
  <si>
    <t>S760</t>
  </si>
  <si>
    <t>Traumatismo do músculo e do tendão do quadril</t>
  </si>
  <si>
    <t>S761</t>
  </si>
  <si>
    <t>Traumatismo do músculo e do tendão do quadríceps</t>
  </si>
  <si>
    <t>S762</t>
  </si>
  <si>
    <t>Traumatismo do músculo e do tendão do adutor da coxa</t>
  </si>
  <si>
    <t>S763</t>
  </si>
  <si>
    <t>Traumatismo do músculo e do tendão dos músculos posteriores ao nível da coxa</t>
  </si>
  <si>
    <t>S764</t>
  </si>
  <si>
    <t>Traumatismo de outros músculos e tendões e os não especificados ao nível da coxa</t>
  </si>
  <si>
    <t>S767</t>
  </si>
  <si>
    <t>Traumatismo de múltiplos músculos e tendões ao nível do quadril e da coxa</t>
  </si>
  <si>
    <t>S770</t>
  </si>
  <si>
    <t>Lesão por esmagamento do quadril</t>
  </si>
  <si>
    <t>S771</t>
  </si>
  <si>
    <t>Lesão por esmagamento da coxa</t>
  </si>
  <si>
    <t>S772</t>
  </si>
  <si>
    <t>S780</t>
  </si>
  <si>
    <t>Amputação traumática na articulação do quadril</t>
  </si>
  <si>
    <t>S781</t>
  </si>
  <si>
    <t>Amputação traumática localizada entre o joelho e o quadril</t>
  </si>
  <si>
    <t>S789</t>
  </si>
  <si>
    <t>Amputação traumática do quadril e coxa nível não especificado</t>
  </si>
  <si>
    <t>S797</t>
  </si>
  <si>
    <t>Traumatismos múltiplos do quadril e da coxa</t>
  </si>
  <si>
    <t>S798</t>
  </si>
  <si>
    <t>Outros traumatismos especificados do quadril e da coxa</t>
  </si>
  <si>
    <t>S799</t>
  </si>
  <si>
    <t>Traumatismo não especificado do quadril e da coxa</t>
  </si>
  <si>
    <t>S800</t>
  </si>
  <si>
    <t>Contusão do joelho</t>
  </si>
  <si>
    <t>S801</t>
  </si>
  <si>
    <t>Contusão de outras partes e de partes não especificadas da perna</t>
  </si>
  <si>
    <t>S807</t>
  </si>
  <si>
    <t>Traumatismos superficiais múltiplos da perna</t>
  </si>
  <si>
    <t>S808</t>
  </si>
  <si>
    <t>Outros traumatismos superficiais da perna</t>
  </si>
  <si>
    <t>S809</t>
  </si>
  <si>
    <t>Traumatismo superficial não especificado da perna</t>
  </si>
  <si>
    <t>S810</t>
  </si>
  <si>
    <t>Ferimento do joelho</t>
  </si>
  <si>
    <t>S817</t>
  </si>
  <si>
    <t>Ferimentos múltiplos da perna</t>
  </si>
  <si>
    <t>S818</t>
  </si>
  <si>
    <t>Ferimento de outras partes da perna</t>
  </si>
  <si>
    <t>S819</t>
  </si>
  <si>
    <t>Ferimento da perna, parte não especificada</t>
  </si>
  <si>
    <t>S820</t>
  </si>
  <si>
    <t>Fratura da rótula [patela]</t>
  </si>
  <si>
    <t>S821</t>
  </si>
  <si>
    <t>Fratura da extremidade proximal da tíbia</t>
  </si>
  <si>
    <t>S822</t>
  </si>
  <si>
    <t>Fratura da diáfise da tíbia</t>
  </si>
  <si>
    <t>S823</t>
  </si>
  <si>
    <t>Fratura da extremidade distal da tíbia</t>
  </si>
  <si>
    <t>S824</t>
  </si>
  <si>
    <t>Fratura do perônio [fíbula]</t>
  </si>
  <si>
    <t>S825</t>
  </si>
  <si>
    <t>Fratura do maléolo medial</t>
  </si>
  <si>
    <t>S826</t>
  </si>
  <si>
    <t>Fratura do maléolo lateral</t>
  </si>
  <si>
    <t>S827</t>
  </si>
  <si>
    <t>Fraturas múltiplas da perna</t>
  </si>
  <si>
    <t>S828</t>
  </si>
  <si>
    <t>Fratura de outras partes da perna</t>
  </si>
  <si>
    <t>S829</t>
  </si>
  <si>
    <t>Fratura da perna, parte não especificada</t>
  </si>
  <si>
    <t>S830</t>
  </si>
  <si>
    <t>Luxação da rótula [patela]</t>
  </si>
  <si>
    <t>S831</t>
  </si>
  <si>
    <t>Luxação do joelho</t>
  </si>
  <si>
    <t>S832</t>
  </si>
  <si>
    <t>Ruptura do menisco, atual</t>
  </si>
  <si>
    <t>S833</t>
  </si>
  <si>
    <t>Ruptura atual da cartilagem da articulação do joelho</t>
  </si>
  <si>
    <t>S834</t>
  </si>
  <si>
    <t>Entorse e distensão envolvendo ligamento colateral (peronial) (tibial) do joelho</t>
  </si>
  <si>
    <t>S835</t>
  </si>
  <si>
    <t>Entorse e distensão envolvendo ligamento cruzado (anterior) (posterior) do joelho</t>
  </si>
  <si>
    <t>S836</t>
  </si>
  <si>
    <t>Entorse e distensão de outras partes e das não especificadas do joelho</t>
  </si>
  <si>
    <t>S837</t>
  </si>
  <si>
    <t>Traumatismo de estruturas múltiplas do joelho</t>
  </si>
  <si>
    <t>S840</t>
  </si>
  <si>
    <t>Traumatismo do nervo tibial ao nível da perna</t>
  </si>
  <si>
    <t>S841</t>
  </si>
  <si>
    <t>Traumatismo do nervo peronial ao nível da perna</t>
  </si>
  <si>
    <t>S842</t>
  </si>
  <si>
    <t>Traumatismo do nervo cutâneo sensitivo ao nível da perna</t>
  </si>
  <si>
    <t>S847</t>
  </si>
  <si>
    <t>Traumatismo de múltiplos nervos ao nível da perna</t>
  </si>
  <si>
    <t>S848</t>
  </si>
  <si>
    <t>Traumatismo de outros nervos ao nível da perna</t>
  </si>
  <si>
    <t>S849</t>
  </si>
  <si>
    <t>Traumatismo de nervo não especificado ao nível da perna</t>
  </si>
  <si>
    <t>S850</t>
  </si>
  <si>
    <t>Traumatismo da artéria poplítea</t>
  </si>
  <si>
    <t>S851</t>
  </si>
  <si>
    <t>Traumatismo da artéria tibial (anterior) (posterior)</t>
  </si>
  <si>
    <t>S852</t>
  </si>
  <si>
    <t>Traumatismo da artéria peronial</t>
  </si>
  <si>
    <t>S853</t>
  </si>
  <si>
    <t>Traumatismo da veia grande safena ao nível da perna</t>
  </si>
  <si>
    <t>S854</t>
  </si>
  <si>
    <t>Traumatismo da veia safena menor ao nível da perna</t>
  </si>
  <si>
    <t>S855</t>
  </si>
  <si>
    <t>Traumatismo da veia poplítea</t>
  </si>
  <si>
    <t>S857</t>
  </si>
  <si>
    <t>Traumatismo de múltiplos vasos sangüíneos ao nível da perna</t>
  </si>
  <si>
    <t>S858</t>
  </si>
  <si>
    <t>Traumatismo de outros vasos sangüíneos ao nível da perna</t>
  </si>
  <si>
    <t>S859</t>
  </si>
  <si>
    <t>Traumatismo de vasos sangüíneos não especificados ao nível da perna</t>
  </si>
  <si>
    <t>S860</t>
  </si>
  <si>
    <t>Traumatismo do tendão de Aquiles</t>
  </si>
  <si>
    <t>S861</t>
  </si>
  <si>
    <t>Traumatismo de outro(s) músculo(s) e tendão(ões) do grupo muscular posterior ao nível da perna</t>
  </si>
  <si>
    <t>S862</t>
  </si>
  <si>
    <t>Traumatismo do(s) músculo(s) e tendão(ões) do grupo muscular anterior ao nível da perna</t>
  </si>
  <si>
    <t>S863</t>
  </si>
  <si>
    <t>Traumatismo do(s) músculo(s) e tendão(ões) do grupo muscular peronial ao nível da perna</t>
  </si>
  <si>
    <t>S867</t>
  </si>
  <si>
    <t>Traumatismo de múltiplos músculos e tendões ao nível da perna</t>
  </si>
  <si>
    <t>S868</t>
  </si>
  <si>
    <t>Traumatismos de outros músculos e tendões ao nível da perna</t>
  </si>
  <si>
    <t>S869</t>
  </si>
  <si>
    <t>Traumatismo de músculo e de tendão não especificado ao nível da perna</t>
  </si>
  <si>
    <t>S870</t>
  </si>
  <si>
    <t>Traumatismo por esmagamento do joelho</t>
  </si>
  <si>
    <t>S878</t>
  </si>
  <si>
    <t>Traumatismo por esmagamento de outra parte e de partes não especificadas da perna</t>
  </si>
  <si>
    <t>S880</t>
  </si>
  <si>
    <t>Amputação traumática ao nível do joelho</t>
  </si>
  <si>
    <t>S881</t>
  </si>
  <si>
    <t>Amputação traumática entre o joelho e o tornozelo</t>
  </si>
  <si>
    <t>S889</t>
  </si>
  <si>
    <t>Amputação traumática da perna ao nível não especificado</t>
  </si>
  <si>
    <t>S890</t>
  </si>
  <si>
    <t>Traumatismos múltiplos da perna</t>
  </si>
  <si>
    <t>S898</t>
  </si>
  <si>
    <t>Outros traumatismos especificados da perna</t>
  </si>
  <si>
    <t>S899</t>
  </si>
  <si>
    <t>Traumatismo não especificado da perna</t>
  </si>
  <si>
    <t>S900</t>
  </si>
  <si>
    <t>Contusão do tornozelo</t>
  </si>
  <si>
    <t>S901</t>
  </si>
  <si>
    <t>Contusão de artelho sem lesão da unha</t>
  </si>
  <si>
    <t>S902</t>
  </si>
  <si>
    <t>Contusão de artelho(s) com lesão da unha</t>
  </si>
  <si>
    <t>S903</t>
  </si>
  <si>
    <t>Contusão de outras partes e partes não especificadas do pé</t>
  </si>
  <si>
    <t>S907</t>
  </si>
  <si>
    <t>Traumatismos superficiais múltiplos do tornozelo e do pé</t>
  </si>
  <si>
    <t>S908</t>
  </si>
  <si>
    <t>Outros traumatismos superficiais do tornozelo e do pé</t>
  </si>
  <si>
    <t>S909</t>
  </si>
  <si>
    <t>Traumatismo superficial do tornozelo e do pé, não especificado</t>
  </si>
  <si>
    <t>S910</t>
  </si>
  <si>
    <t>Ferimento do tornozelo</t>
  </si>
  <si>
    <t>S911</t>
  </si>
  <si>
    <t>Ferimento do(s) artelho(s) sem lesão da unha</t>
  </si>
  <si>
    <t>S912</t>
  </si>
  <si>
    <t>Ferimento do(s) artelho(s) com lesão da unha</t>
  </si>
  <si>
    <t>S913</t>
  </si>
  <si>
    <t>Ferimento de outras partes do pé</t>
  </si>
  <si>
    <t>S917</t>
  </si>
  <si>
    <t>Ferimentos múltiplos do tornozelo e do pé</t>
  </si>
  <si>
    <t>S920</t>
  </si>
  <si>
    <t>Fratura do calcâneo</t>
  </si>
  <si>
    <t>S921</t>
  </si>
  <si>
    <t>Fratura do astrágalo</t>
  </si>
  <si>
    <t>S922</t>
  </si>
  <si>
    <t>Fratura de outros ossos do tarso</t>
  </si>
  <si>
    <t>S923</t>
  </si>
  <si>
    <t>Fratura de ossos do metatarso</t>
  </si>
  <si>
    <t>S924</t>
  </si>
  <si>
    <t>Fratura do hálux</t>
  </si>
  <si>
    <t>S925</t>
  </si>
  <si>
    <t>Fratura de outro artelho</t>
  </si>
  <si>
    <t>S927</t>
  </si>
  <si>
    <t>Fraturas múltiplas do pé</t>
  </si>
  <si>
    <t>S929</t>
  </si>
  <si>
    <t>Fratura do pé não especificada</t>
  </si>
  <si>
    <t>S930</t>
  </si>
  <si>
    <t>Luxação da articulação do tornozelo</t>
  </si>
  <si>
    <t>S931</t>
  </si>
  <si>
    <t>Luxação do(s) artelho(s)</t>
  </si>
  <si>
    <t>S932</t>
  </si>
  <si>
    <t>Ruptura de ligamentos ao nível do tornozelo e do pé</t>
  </si>
  <si>
    <t>S933</t>
  </si>
  <si>
    <t>Luxação de outras partes e das não especificadas do pé</t>
  </si>
  <si>
    <t>S934</t>
  </si>
  <si>
    <t>Entorse e distensão do tornozelo</t>
  </si>
  <si>
    <t>S935</t>
  </si>
  <si>
    <t>Entorse e distensão do(s) artelho(s)</t>
  </si>
  <si>
    <t>S936</t>
  </si>
  <si>
    <t>Entorse e distensão de outras partes e de partes não especificadas do pé</t>
  </si>
  <si>
    <t>S940</t>
  </si>
  <si>
    <t>Traumatismo do nervo plantar externo (lateral)</t>
  </si>
  <si>
    <t>S941</t>
  </si>
  <si>
    <t>Traumatismo do nervo plantar interno (medial)</t>
  </si>
  <si>
    <t>S942</t>
  </si>
  <si>
    <t>Traumatismo nervo peronial [fibular] profundo ao nível do tornozelo e do pé</t>
  </si>
  <si>
    <t>S943</t>
  </si>
  <si>
    <t>Traumatismo do nervo sensitivo cutâneo ao nível do tornozelo e do pé</t>
  </si>
  <si>
    <t>S947</t>
  </si>
  <si>
    <t>Traumatismo de múltiplos nervos ao nível do tornozelo e do pé</t>
  </si>
  <si>
    <t>S948</t>
  </si>
  <si>
    <t>Traumatismo de outros nervos ao nível do tornozelo e do pé</t>
  </si>
  <si>
    <t>S949</t>
  </si>
  <si>
    <t>Traumatismo de nervo não especificado, ao nível do tornozelo e do pé</t>
  </si>
  <si>
    <t>S950</t>
  </si>
  <si>
    <t>Traumatismo da artéria dorsal do pé</t>
  </si>
  <si>
    <t>S951</t>
  </si>
  <si>
    <t>Traumatismo da artéria plantar do pé</t>
  </si>
  <si>
    <t>S952</t>
  </si>
  <si>
    <t>Traumatismo da veia dorsal do pé</t>
  </si>
  <si>
    <t>S957</t>
  </si>
  <si>
    <t>Traumatismo de múltiplos vasos sangüíneos ao nível do tornozelo e do pé</t>
  </si>
  <si>
    <t>S958</t>
  </si>
  <si>
    <t>Traumatismo de outros vasos sangüíneos ao nível do tornozelo e do pé</t>
  </si>
  <si>
    <t>S959</t>
  </si>
  <si>
    <t>Traumatismo de vaso sangüíneo não especificado ao nível do tornozelo e do pé</t>
  </si>
  <si>
    <t>S960</t>
  </si>
  <si>
    <t>Traumatismo do músculo e tendão do músculo flexor longo do(s) artelho(s) ao nível do tornozelo e do pé</t>
  </si>
  <si>
    <t>S961</t>
  </si>
  <si>
    <t>Traumatismo do músculo e tendão do extensor longo do(s) artelho(s) ao nível do tornozelo e do pé</t>
  </si>
  <si>
    <t>S962</t>
  </si>
  <si>
    <t>Traumatismo de músculo intrínseco e tendão ao nível do tornozelo e do pé</t>
  </si>
  <si>
    <t>S967</t>
  </si>
  <si>
    <t>Traumatismo de múltiplos músculos e tendões ao nível do tornozelo e do pé</t>
  </si>
  <si>
    <t>S968</t>
  </si>
  <si>
    <t>Traumatismo de outros tendões e músculos ao nível do tornozelo e do pé</t>
  </si>
  <si>
    <t>S969</t>
  </si>
  <si>
    <t>Traumatismo de músculo e tendão não especificados do tornozelo e do pé</t>
  </si>
  <si>
    <t>S970</t>
  </si>
  <si>
    <t>Lesão por esmagamento do tornozelo</t>
  </si>
  <si>
    <t>S971</t>
  </si>
  <si>
    <t>Lesão por esmagamento do(s) artelho(s)</t>
  </si>
  <si>
    <t>S978</t>
  </si>
  <si>
    <t>Lesão por esmagamento de outras partes do tornozelo e do pé</t>
  </si>
  <si>
    <t>S980</t>
  </si>
  <si>
    <t>Amputação traumática do pé ao nível do tornozelo</t>
  </si>
  <si>
    <t>S981</t>
  </si>
  <si>
    <t>Amputação traumática de apenas um artelho</t>
  </si>
  <si>
    <t>S982</t>
  </si>
  <si>
    <t>Amputação traumática de dois ou mais artelhos</t>
  </si>
  <si>
    <t>S983</t>
  </si>
  <si>
    <t>Amputação traumática de outras partes do pé</t>
  </si>
  <si>
    <t>S984</t>
  </si>
  <si>
    <t>Amputação traumática do pé ao nível não especificado</t>
  </si>
  <si>
    <t>S997</t>
  </si>
  <si>
    <t>Traumatismos múltiplos do tornozelo e do pé</t>
  </si>
  <si>
    <t>S998</t>
  </si>
  <si>
    <t>Outros traumatismos especificados do tornozelo e do pé</t>
  </si>
  <si>
    <t>S999</t>
  </si>
  <si>
    <t>Traumatismos não especificados do tornozelo e do pé</t>
  </si>
  <si>
    <t>T000</t>
  </si>
  <si>
    <t>Traumatismos superficiais envolvendo a cabeça com o pescoço</t>
  </si>
  <si>
    <t>T001</t>
  </si>
  <si>
    <t>Traumatismos superficiais envolvendo o tórax com o abdome, parte inferior do dorso e da pelve</t>
  </si>
  <si>
    <t>T002</t>
  </si>
  <si>
    <t>Traumatismos superficiais envolvendo regiões múltiplas do(s) membro(s) superior(es)</t>
  </si>
  <si>
    <t>T003</t>
  </si>
  <si>
    <t>Traumatismos superficiais envolvendo regiões múltiplas do(s) membro(s) inferior(es)</t>
  </si>
  <si>
    <t>T006</t>
  </si>
  <si>
    <t>Traumatismos superficiais envolvendo regiões múltiplas dos membros superiores com membro(s) inferiores</t>
  </si>
  <si>
    <t>T008</t>
  </si>
  <si>
    <t>Traumatismos superficiais envolvendo outras combinações de regiões do corpo</t>
  </si>
  <si>
    <t>T009</t>
  </si>
  <si>
    <t>Traumatismos superficiais múltiplos não especificados</t>
  </si>
  <si>
    <t>T010</t>
  </si>
  <si>
    <t>Ferimentos envolvendo a cabeça com o pescoço</t>
  </si>
  <si>
    <t>T011</t>
  </si>
  <si>
    <t>Ferimentos envolvendo o tórax com o abdome, parte inferior do dorso e da pelve</t>
  </si>
  <si>
    <t>T012</t>
  </si>
  <si>
    <t>Ferimentos envolvendo regiões múltiplas do(s) membro(s) superior(es)</t>
  </si>
  <si>
    <t>T013</t>
  </si>
  <si>
    <t>Ferimentos envolvendo múltiplas regiões do(s) membro(s) inferior(es)</t>
  </si>
  <si>
    <t>T016</t>
  </si>
  <si>
    <t>Ferimentos envolvendo regiões múltiplas do(s) membro(s) superior(es) com membro(s) inferior(es)</t>
  </si>
  <si>
    <t>T018</t>
  </si>
  <si>
    <t>Ferimentos envolvendo outras combinações de regiões do corpo</t>
  </si>
  <si>
    <t>T019</t>
  </si>
  <si>
    <t>Ferimentos múltiplos não especificados</t>
  </si>
  <si>
    <t>T020</t>
  </si>
  <si>
    <t>Fraturas envolvendo cabeça com pescoço</t>
  </si>
  <si>
    <t>T021</t>
  </si>
  <si>
    <t>Fraturas envolvendo tórax com parte inferior do dorso e da pelve</t>
  </si>
  <si>
    <t>T022</t>
  </si>
  <si>
    <t>Fraturas envolvendo regiões múltiplas de um membro superior</t>
  </si>
  <si>
    <t>T023</t>
  </si>
  <si>
    <t>Fraturas envolvendo regiões múltiplas de um membro inferior</t>
  </si>
  <si>
    <t>T024</t>
  </si>
  <si>
    <t>Fraturas envolvendo regiões múltiplas de ambos os membros superiores</t>
  </si>
  <si>
    <t>T025</t>
  </si>
  <si>
    <t>Fraturas envolvendo regiões múltiplas de ambos os membros inferiores</t>
  </si>
  <si>
    <t>T026</t>
  </si>
  <si>
    <t>Fraturas envolvendo regiões múltiplas do(s) membro(s) superior(es) com inferior(es)</t>
  </si>
  <si>
    <t>T027</t>
  </si>
  <si>
    <t>Fraturas envolvendo tórax com parte inferior do dorso e pelve com membro(s)</t>
  </si>
  <si>
    <t>T028</t>
  </si>
  <si>
    <t>Fraturas envolvendo outras combinações de regiões do corpo</t>
  </si>
  <si>
    <t>T029</t>
  </si>
  <si>
    <t>Fraturas múltiplas não especificadas</t>
  </si>
  <si>
    <t>T030</t>
  </si>
  <si>
    <t>Luxações, entorses e distensões envolvendo a cabeça com o pescoço</t>
  </si>
  <si>
    <t>T031</t>
  </si>
  <si>
    <t>Luxações, entorses e distensões envolvendo tórax com parte inferior do dorso e da pelve</t>
  </si>
  <si>
    <t>T032</t>
  </si>
  <si>
    <t>Luxações, entorses e distensões envolvendo regiões múltiplas de membro(s) superior(es)</t>
  </si>
  <si>
    <t>T033</t>
  </si>
  <si>
    <t>Luxações, entorses e distensões envolvendo regiões múltiplas do(s) membro(s) inferior(es)</t>
  </si>
  <si>
    <t>T034</t>
  </si>
  <si>
    <t>Luxações, entorses e distensões envolvendo regiões múltiplas dos membros superiores com inferiores</t>
  </si>
  <si>
    <t>T038</t>
  </si>
  <si>
    <t>Luxações, entorses e distensões envolvendo outras combinações de regiões do corpo</t>
  </si>
  <si>
    <t>T039</t>
  </si>
  <si>
    <t>Luxações, entorses e distensões múltiplas, não especificadas</t>
  </si>
  <si>
    <t>T040</t>
  </si>
  <si>
    <t>Traumatismos por esmagamento envolvendo a cabeça com o pescoço</t>
  </si>
  <si>
    <t>T041</t>
  </si>
  <si>
    <t>Traumatismos por esmagamento envolvendo tórax com o abdome, parte inferior do dorso e da pelve</t>
  </si>
  <si>
    <t>T042</t>
  </si>
  <si>
    <t>Traumatismos por esmagamento envolvendo regiões múltiplas do(s) membro(s) superior(es)</t>
  </si>
  <si>
    <t>T043</t>
  </si>
  <si>
    <t>Traumatismos por esmagamento envolvendo regiões múltiplas do(s) membro(s) inferior(es)</t>
  </si>
  <si>
    <t>T044</t>
  </si>
  <si>
    <t>Traumatismos por esmagamento envolvendo regiões múltiplas do(s) membro(s) superior(es) com inferior(es)</t>
  </si>
  <si>
    <t>T047</t>
  </si>
  <si>
    <t>Traumatismo por esmagamento do tórax com abdome, parte inferior do dorso, pelve e membro(s)</t>
  </si>
  <si>
    <t>T048</t>
  </si>
  <si>
    <t>Traumatismos por esmagamento envolvendo outras combinações de regiões do corpo</t>
  </si>
  <si>
    <t>T049</t>
  </si>
  <si>
    <t>Traumatismo múltiplos por esmagamento não especificados</t>
  </si>
  <si>
    <t>T050</t>
  </si>
  <si>
    <t>Amputação traumática de ambas as mãos</t>
  </si>
  <si>
    <t>T051</t>
  </si>
  <si>
    <t>Amputação traumática de uma mão e de um outro braço [qualquer nível, exceto mão]</t>
  </si>
  <si>
    <t>T052</t>
  </si>
  <si>
    <t>Amputação traumática de ambos os braços [qualquer nível]</t>
  </si>
  <si>
    <t>T053</t>
  </si>
  <si>
    <t>Amputação traumática de ambos os pés</t>
  </si>
  <si>
    <t>T054</t>
  </si>
  <si>
    <t>Amputação traumática de um pé e outra perna [qualquer nível, exceto pé]</t>
  </si>
  <si>
    <t>T055</t>
  </si>
  <si>
    <t>Amputação traumática de ambas as pernas [qualquer nível]</t>
  </si>
  <si>
    <t>T056</t>
  </si>
  <si>
    <t>Amputação traumática de membros superiores e inferiores, qualquer combinação [qualquer nível]</t>
  </si>
  <si>
    <t>T058</t>
  </si>
  <si>
    <t>Amputações traumáticas envolvendo outras combinações de regiões do corpo</t>
  </si>
  <si>
    <t>T059</t>
  </si>
  <si>
    <t>Amputações traumáticas múltiplas não especificadas</t>
  </si>
  <si>
    <t>T060</t>
  </si>
  <si>
    <t>Traumatismos de cérebro e nervos cranianos com traumatismos de nervos e da medula espinhal ao nível do pescoço</t>
  </si>
  <si>
    <t>T061</t>
  </si>
  <si>
    <t>Traumatismos de nervos e da medula espinhal envolvendo outras regiões múltiplas do corpo</t>
  </si>
  <si>
    <t>T062</t>
  </si>
  <si>
    <t>Traumatismos de nervos envolvendo regiões múltiplas do corpo</t>
  </si>
  <si>
    <t>T063</t>
  </si>
  <si>
    <t>Traumatismos de vasos sangüíneos envolvendo regiões múltiplas do corpo</t>
  </si>
  <si>
    <t>T064</t>
  </si>
  <si>
    <t>Traumatismos de músculos e de tendões envolvendo regiões múltiplas do corpo</t>
  </si>
  <si>
    <t>T065</t>
  </si>
  <si>
    <t>Traumatismos de órgãos intratorácicos com órgãos intra-abdominais e pélvicos</t>
  </si>
  <si>
    <t>T068</t>
  </si>
  <si>
    <t>Outros traumatismos especificados envolvendo regiões múltiplas do corpo</t>
  </si>
  <si>
    <t>T07X</t>
  </si>
  <si>
    <t>T08X</t>
  </si>
  <si>
    <t>T090</t>
  </si>
  <si>
    <t>Traumatismo superficial do tronco, nível não especificado</t>
  </si>
  <si>
    <t>T091</t>
  </si>
  <si>
    <t>Ferimento do tronco, nível não especificado</t>
  </si>
  <si>
    <t>T092</t>
  </si>
  <si>
    <t>Luxação, entorse e distensão de articulações e ligamentos não especificados do tronco</t>
  </si>
  <si>
    <t>T093</t>
  </si>
  <si>
    <t>Traumatismo de medula espinhal, nível não especificado</t>
  </si>
  <si>
    <t>T094</t>
  </si>
  <si>
    <t>Traumatismo de nervos, de raízes de nervos espinhais e de plexos não especificados do tronco</t>
  </si>
  <si>
    <t>T095</t>
  </si>
  <si>
    <t>Traumatismo de músculo e tendão não especificados do tronco</t>
  </si>
  <si>
    <t>T096</t>
  </si>
  <si>
    <t>Amputação traumática do tronco, nível não especificado</t>
  </si>
  <si>
    <t>T098</t>
  </si>
  <si>
    <t>Outros traumatismos especificados do tronco, nível não especificado</t>
  </si>
  <si>
    <t>T099</t>
  </si>
  <si>
    <t>Traumatismo não especificado do tronco, nível não especificado</t>
  </si>
  <si>
    <t>T10X</t>
  </si>
  <si>
    <t>T110</t>
  </si>
  <si>
    <t>Traumatismo superficial do membro superior, nível não especificado</t>
  </si>
  <si>
    <t>T111</t>
  </si>
  <si>
    <t>Ferimento do membro superior, nível não especificado</t>
  </si>
  <si>
    <t>T112</t>
  </si>
  <si>
    <t>Luxação, entorse e distensão de articulação e ligamento não especificados do membro superior, nível não especificado</t>
  </si>
  <si>
    <t>T113</t>
  </si>
  <si>
    <t>Traumatismo de nervo não especificado do membro superior, nível não especificado</t>
  </si>
  <si>
    <t>T114</t>
  </si>
  <si>
    <t>Traumatismo de vaso sangüíneo não especificado, do membro superior, nível não especificado</t>
  </si>
  <si>
    <t>T115</t>
  </si>
  <si>
    <t>Traumatismo de músculo e tendão não especificado do membro superior, nível não especificado</t>
  </si>
  <si>
    <t>T116</t>
  </si>
  <si>
    <t>Amputação traumática do membro superior, nível não especificado</t>
  </si>
  <si>
    <t>T118</t>
  </si>
  <si>
    <t>Outros traumatismos especificados do membro superior nível não especificado</t>
  </si>
  <si>
    <t>T119</t>
  </si>
  <si>
    <t>Traumatismo não especificado do membro superior nível não especificado</t>
  </si>
  <si>
    <t>T12X</t>
  </si>
  <si>
    <t>T130</t>
  </si>
  <si>
    <t>Traumatismo superficial de membro inferior, nível não especificado</t>
  </si>
  <si>
    <t>T131</t>
  </si>
  <si>
    <t>Ferimento de membro inferior, nível não especificado</t>
  </si>
  <si>
    <t>T132</t>
  </si>
  <si>
    <t>Luxação, entorse e distensão de articulação e ligamento não especificados de membro inferior, nível não especificado</t>
  </si>
  <si>
    <t>T133</t>
  </si>
  <si>
    <t>Traumatismo de nervo não especificado de membro inferior, nível não especificado</t>
  </si>
  <si>
    <t>T134</t>
  </si>
  <si>
    <t>Traumatismo de vaso sangüíneo não especificado de membro inferior, nível não especificado</t>
  </si>
  <si>
    <t>T135</t>
  </si>
  <si>
    <t>Traumatismo de músculo e tendão não especificado de membro inferior, nível não especificado</t>
  </si>
  <si>
    <t>T136</t>
  </si>
  <si>
    <t>Amputação traumática de membro inferior, nível não especificado</t>
  </si>
  <si>
    <t>T138</t>
  </si>
  <si>
    <t>Outros traumatismos especificados de membro inferior, nível não especificado</t>
  </si>
  <si>
    <t>T139</t>
  </si>
  <si>
    <t>Traumatismo não especificado do membro inferior, nível não especificado</t>
  </si>
  <si>
    <t>T140</t>
  </si>
  <si>
    <t>Traumatismo superficial de região não especificada do corpo</t>
  </si>
  <si>
    <t>T141</t>
  </si>
  <si>
    <t>Ferimento de região não especificada do corpo</t>
  </si>
  <si>
    <t>T142</t>
  </si>
  <si>
    <t>Fratura de região não especificada do corpo</t>
  </si>
  <si>
    <t>T143</t>
  </si>
  <si>
    <t>Luxação, entorse e distensão de região não especificada do corpo</t>
  </si>
  <si>
    <t>T144</t>
  </si>
  <si>
    <t>Traumatismo de nervo(s) de região não especificada do corpo</t>
  </si>
  <si>
    <t>T145</t>
  </si>
  <si>
    <t>Traumatismo de vaso(s) sangüíneo(s) de região não especificada do corpo</t>
  </si>
  <si>
    <t>T146</t>
  </si>
  <si>
    <t>Traumatismo de músculos e tendões de região não especificada do corpo</t>
  </si>
  <si>
    <t>T147</t>
  </si>
  <si>
    <t>Traumatismo por esmagamento e amputação traumática de regiões não especificadas do corpo</t>
  </si>
  <si>
    <t>T148</t>
  </si>
  <si>
    <t>Outros traumatismos de região não especificada do corpo</t>
  </si>
  <si>
    <t>T149</t>
  </si>
  <si>
    <t>Traumatismo não especificado</t>
  </si>
  <si>
    <t>T150</t>
  </si>
  <si>
    <t>Corpo estranho na córnea</t>
  </si>
  <si>
    <t>T151</t>
  </si>
  <si>
    <t>Corpo estranho no saco conjuntival</t>
  </si>
  <si>
    <t>T158</t>
  </si>
  <si>
    <t>Corpo estranho em outros locais e em locais múltiplos da parte externa do olho</t>
  </si>
  <si>
    <t>T159</t>
  </si>
  <si>
    <t>Corpo estranho em parte não especificada da região externa do olho</t>
  </si>
  <si>
    <t>T16X</t>
  </si>
  <si>
    <t>T170</t>
  </si>
  <si>
    <t>Corpo estranho no seio nasal</t>
  </si>
  <si>
    <t>T171</t>
  </si>
  <si>
    <t>Corpo estranho na narina</t>
  </si>
  <si>
    <t>T172</t>
  </si>
  <si>
    <t>Corpo estranho na faringe</t>
  </si>
  <si>
    <t>T173</t>
  </si>
  <si>
    <t>Corpo estranho na laringe</t>
  </si>
  <si>
    <t>T174</t>
  </si>
  <si>
    <t>Corpo estranho na traquéia</t>
  </si>
  <si>
    <t>T175</t>
  </si>
  <si>
    <t>Corpo estranho no brônquio</t>
  </si>
  <si>
    <t>T178</t>
  </si>
  <si>
    <t>Corpo estranho em outras partes e partes múltiplas do trato respiratório</t>
  </si>
  <si>
    <t>T179</t>
  </si>
  <si>
    <t>Corpo estranho no trato respiratório, parte não especificada</t>
  </si>
  <si>
    <t>T180</t>
  </si>
  <si>
    <t>Corpo estranho na boca</t>
  </si>
  <si>
    <t>T181</t>
  </si>
  <si>
    <t>Corpo estranho no esôfago</t>
  </si>
  <si>
    <t>T182</t>
  </si>
  <si>
    <t>Corpo estranho no estômago</t>
  </si>
  <si>
    <t>T183</t>
  </si>
  <si>
    <t>Corpo estranho no intestino delgado</t>
  </si>
  <si>
    <t>T184</t>
  </si>
  <si>
    <t>Corpo estranho no cólon</t>
  </si>
  <si>
    <t>T185</t>
  </si>
  <si>
    <t>Corpo estranho no ânus e reto</t>
  </si>
  <si>
    <t>T188</t>
  </si>
  <si>
    <t>Corpo estranho em outras partes e partes múltiplas do aparelho digestivo</t>
  </si>
  <si>
    <t>T189</t>
  </si>
  <si>
    <t>Corpo estranho em parte não especificada do aparelho digestivo</t>
  </si>
  <si>
    <t>T190</t>
  </si>
  <si>
    <t>Corpo estranho na uretra</t>
  </si>
  <si>
    <t>T191</t>
  </si>
  <si>
    <t>Corpo estranho na bexiga</t>
  </si>
  <si>
    <t>T192</t>
  </si>
  <si>
    <t>Corpo estranho na vulva e vagina</t>
  </si>
  <si>
    <t>T193</t>
  </si>
  <si>
    <t>Corpo estranho no útero [qualquer parte]</t>
  </si>
  <si>
    <t>T198</t>
  </si>
  <si>
    <t>Corpo estranho em outras partes e partes múltiplas do trato geniturinário</t>
  </si>
  <si>
    <t>T199</t>
  </si>
  <si>
    <t>Corpo estranho no trato geniturinário, parte não especificada</t>
  </si>
  <si>
    <t>T200</t>
  </si>
  <si>
    <t>Queimadura da cabeça e do pescoço, grau não especificado</t>
  </si>
  <si>
    <t>T201</t>
  </si>
  <si>
    <t>Queimadura de primeiro grau da cabeça e do pescoço</t>
  </si>
  <si>
    <t>T202</t>
  </si>
  <si>
    <t>Queimadura de segundo grau da cabeça e do pescoço</t>
  </si>
  <si>
    <t>T203</t>
  </si>
  <si>
    <t>Queimadura de terceiro grau da cabeça e do pescoço</t>
  </si>
  <si>
    <t>T204</t>
  </si>
  <si>
    <t>Corrosão da cabeça e do pescoço, grau não especificado</t>
  </si>
  <si>
    <t>T205</t>
  </si>
  <si>
    <t>Corrosão de primeiro grau da cabeça e do pescoço</t>
  </si>
  <si>
    <t>T206</t>
  </si>
  <si>
    <t>Corrosão de segundo grau da cabeça e do pescoço</t>
  </si>
  <si>
    <t>T207</t>
  </si>
  <si>
    <t>Corrosão de terceiro grau da cabeça e do pescoço</t>
  </si>
  <si>
    <t>T210</t>
  </si>
  <si>
    <t>Queimadura do tronco, grau não especificado</t>
  </si>
  <si>
    <t>T211</t>
  </si>
  <si>
    <t>Queimadura de primeiro grau do tronco</t>
  </si>
  <si>
    <t>T212</t>
  </si>
  <si>
    <t>Queimadura de segundo grau do tronco</t>
  </si>
  <si>
    <t>T213</t>
  </si>
  <si>
    <t>Queimadura de terceiro grau do tronco</t>
  </si>
  <si>
    <t>T214</t>
  </si>
  <si>
    <t>Corrosão do tronco, grau não especificado</t>
  </si>
  <si>
    <t>T215</t>
  </si>
  <si>
    <t>Corrosão de primeiro grau do tronco</t>
  </si>
  <si>
    <t>T216</t>
  </si>
  <si>
    <t>Corrosão de segundo grau do tronco</t>
  </si>
  <si>
    <t>T217</t>
  </si>
  <si>
    <t>Corrosão de terceiro grau do tronco</t>
  </si>
  <si>
    <t>T220</t>
  </si>
  <si>
    <t>Queimadura do ombro e do membro superior, exceto punho e mão, grau não especificado</t>
  </si>
  <si>
    <t>T221</t>
  </si>
  <si>
    <t>Queimadura de primeiro grau do ombro e do membro superior, exceto punho e mão</t>
  </si>
  <si>
    <t>T222</t>
  </si>
  <si>
    <t>Queimadura de segundo grau do ombro e do membro superior, exceto punho e mão</t>
  </si>
  <si>
    <t>T223</t>
  </si>
  <si>
    <t>Queimadura de terceiro grau do ombro e do membro superior, exceto punho e mão</t>
  </si>
  <si>
    <t>T224</t>
  </si>
  <si>
    <t>Corrosão do ombro e do membro superior, exceto punho e mão, grau não especificado</t>
  </si>
  <si>
    <t>T225</t>
  </si>
  <si>
    <t>Corrosão de primeiro grau do ombro e do membro superior, exceto punho e mão</t>
  </si>
  <si>
    <t>T226</t>
  </si>
  <si>
    <t>Corrosão de segundo grau do ombro e do membro superior, exceto punho e mão</t>
  </si>
  <si>
    <t>T227</t>
  </si>
  <si>
    <t>Corrosão de terceiro grau do ombro e do membro superior, exceto punho e mão</t>
  </si>
  <si>
    <t>T230</t>
  </si>
  <si>
    <t>Queimadura do punho e da mão, grau não especificado</t>
  </si>
  <si>
    <t>T231</t>
  </si>
  <si>
    <t>Queimadura de primeiro grau do punho e da mão</t>
  </si>
  <si>
    <t>T232</t>
  </si>
  <si>
    <t>Queimadura de segundo grau do punho e da mão</t>
  </si>
  <si>
    <t>T233</t>
  </si>
  <si>
    <t>Queimadura de terceiro grau do punho e da mão</t>
  </si>
  <si>
    <t>T234</t>
  </si>
  <si>
    <t>Corrosão do punho e da mão, grau não especificado</t>
  </si>
  <si>
    <t>T235</t>
  </si>
  <si>
    <t>Corrosão de primeiro grau do punho e da mão</t>
  </si>
  <si>
    <t>T236</t>
  </si>
  <si>
    <t>Corrosão de segundo grau do punho e da mão</t>
  </si>
  <si>
    <t>T237</t>
  </si>
  <si>
    <t>Corrosão de terceiro grau do punho e da mão</t>
  </si>
  <si>
    <t>T240</t>
  </si>
  <si>
    <t>Queimadura do quadril e membro inferior, exceto tornozelo e do pé, grau não especificado</t>
  </si>
  <si>
    <t>T241</t>
  </si>
  <si>
    <t>Queimadura de primeiro grau do quadril e do membro inferior, exceto tornozelo e do pé</t>
  </si>
  <si>
    <t>T242</t>
  </si>
  <si>
    <t>Queimadura de segundo grau do quadril e do membro inferior, exceto tornozelo e do pé</t>
  </si>
  <si>
    <t>T243</t>
  </si>
  <si>
    <t>Queimadura de terceiro grau do quadril e do membro inferior, exceto tornozelo e do pé</t>
  </si>
  <si>
    <t>T244</t>
  </si>
  <si>
    <t>Corrosão do quadril e do membro inferior, exceto tornozelo e do pé, grau não especificado</t>
  </si>
  <si>
    <t>T245</t>
  </si>
  <si>
    <t>Corrosão de primeiro grau do quadril e do membro inferior, exceto tornozelo e do pé</t>
  </si>
  <si>
    <t>T246</t>
  </si>
  <si>
    <t>Corrosão de segundo grau do quadril e do membro inferior, exceto tornozelo e do pé</t>
  </si>
  <si>
    <t>T247</t>
  </si>
  <si>
    <t>Corrosão de terceiro grau do quadril e do membro inferior, exceto tornozelo e do pé</t>
  </si>
  <si>
    <t>T250</t>
  </si>
  <si>
    <t>Queimadura do tornozelo e do pé, grau não especificado</t>
  </si>
  <si>
    <t>T251</t>
  </si>
  <si>
    <t>Queimadura de primeiro grau do tornozelo e do pé</t>
  </si>
  <si>
    <t>T252</t>
  </si>
  <si>
    <t>Queimadura de segundo grau do tornozelo e do pé</t>
  </si>
  <si>
    <t>T253</t>
  </si>
  <si>
    <t>Queimadura de terceiro grau do tornozelo e do pé</t>
  </si>
  <si>
    <t>T254</t>
  </si>
  <si>
    <t>Corrosão do tornozelo e do pé, grau não especificado</t>
  </si>
  <si>
    <t>T255</t>
  </si>
  <si>
    <t>Corrosão de primeiro grau do tornozelo e do pé</t>
  </si>
  <si>
    <t>T256</t>
  </si>
  <si>
    <t>Corrosão de segundo grau do tornozelo e do pé</t>
  </si>
  <si>
    <t>T257</t>
  </si>
  <si>
    <t>Corrosão de terceiro grau do tornozelo e do pé</t>
  </si>
  <si>
    <t>T260</t>
  </si>
  <si>
    <t>Queimadura da pálpebra e da região periocular</t>
  </si>
  <si>
    <t>T261</t>
  </si>
  <si>
    <t>Queimadura da córnea e do saco conjuntival</t>
  </si>
  <si>
    <t>T262</t>
  </si>
  <si>
    <t>Queimadura com resultante ruptura e destruição do globo ocular</t>
  </si>
  <si>
    <t>T263</t>
  </si>
  <si>
    <t>Queimadura de outras partes do olho e anexos</t>
  </si>
  <si>
    <t>T264</t>
  </si>
  <si>
    <t>Queimadura do olho e anexos, parte não especificada</t>
  </si>
  <si>
    <t>T265</t>
  </si>
  <si>
    <t>Corrosão da pálpebra e da região periocular</t>
  </si>
  <si>
    <t>T266</t>
  </si>
  <si>
    <t>Corrosão da córnea e do saco conjuntival</t>
  </si>
  <si>
    <t>T267</t>
  </si>
  <si>
    <t>Corrosão com resultante ruptura e destruição do globo ocular</t>
  </si>
  <si>
    <t>T268</t>
  </si>
  <si>
    <t>Corrosão de outras partes do olho e anexos</t>
  </si>
  <si>
    <t>T269</t>
  </si>
  <si>
    <t>Corrosão do olho e anexos, parte não especificada</t>
  </si>
  <si>
    <t>T270</t>
  </si>
  <si>
    <t>Queimadura da laringe e traquéia</t>
  </si>
  <si>
    <t>T271</t>
  </si>
  <si>
    <t>Queimadura da laringe, traquéia com pulmão</t>
  </si>
  <si>
    <t>T272</t>
  </si>
  <si>
    <t>Queimadura de outras partes do trato respiratório</t>
  </si>
  <si>
    <t>T273</t>
  </si>
  <si>
    <t>Queimadura do trato respiratório, parte não especificada</t>
  </si>
  <si>
    <t>T274</t>
  </si>
  <si>
    <t>Corrosão da laringe e traquéia</t>
  </si>
  <si>
    <t>T275</t>
  </si>
  <si>
    <t>Corrosão da laringe, traquéia com corrosão de pulmão</t>
  </si>
  <si>
    <t>T276</t>
  </si>
  <si>
    <t>Corrosão de outras partes do trato respiratório</t>
  </si>
  <si>
    <t>T277</t>
  </si>
  <si>
    <t>Corrosão do trato respiratório, parte não especificada</t>
  </si>
  <si>
    <t>T280</t>
  </si>
  <si>
    <t>Queimadura da boca e da faringe</t>
  </si>
  <si>
    <t>T281</t>
  </si>
  <si>
    <t>Queimadura do esôfago</t>
  </si>
  <si>
    <t>T282</t>
  </si>
  <si>
    <t>Queimadura de outras partes do trato alimentar</t>
  </si>
  <si>
    <t>T283</t>
  </si>
  <si>
    <t>Queimadura dos órgãos geniturinários internos</t>
  </si>
  <si>
    <t>T284</t>
  </si>
  <si>
    <t>Queimadura de outros órgãos internos e dos não especificados</t>
  </si>
  <si>
    <t>T285</t>
  </si>
  <si>
    <t>Corrosão da boca e faringe</t>
  </si>
  <si>
    <t>T286</t>
  </si>
  <si>
    <t>Corrosão do esôfago</t>
  </si>
  <si>
    <t>T287</t>
  </si>
  <si>
    <t>Corrosão de outras partes do trato alimentar</t>
  </si>
  <si>
    <t>T288</t>
  </si>
  <si>
    <t>Corrosão de órgãos geniturinários internos</t>
  </si>
  <si>
    <t>T289</t>
  </si>
  <si>
    <t>Corrosão de outros órgãos internos e dos não especificados</t>
  </si>
  <si>
    <t>T290</t>
  </si>
  <si>
    <t>Queimaduras múltiplas, grau não especificado</t>
  </si>
  <si>
    <t>T291</t>
  </si>
  <si>
    <t>Queimaduras múltiplas, sem mencionar queimadura(s) ultrapassando o primeiro grau</t>
  </si>
  <si>
    <t>T292</t>
  </si>
  <si>
    <t>Queimaduras múltiplas, sem mencionar queimadura(s) ultrapassando o segundo grau</t>
  </si>
  <si>
    <t>T293</t>
  </si>
  <si>
    <t>Queimaduras múltiplas, mencionando ao menos uma queimadura de terceiro grau</t>
  </si>
  <si>
    <t>T294</t>
  </si>
  <si>
    <t>Corrosões múltiplas, grau não especificado</t>
  </si>
  <si>
    <t>T295</t>
  </si>
  <si>
    <t>Corrosões múltiplas, sem mencionar corrosão(ões) ultrapassando o primeiro grau</t>
  </si>
  <si>
    <t>T296</t>
  </si>
  <si>
    <t>Corrosões múltiplas, sem mencionar corrosão(ões) ultrapassando o segundo grau</t>
  </si>
  <si>
    <t>T297</t>
  </si>
  <si>
    <t>Corrosões múltiplas, mencionado ao menos uma corrosão de terceiro grau</t>
  </si>
  <si>
    <t>T300</t>
  </si>
  <si>
    <t>Queimadura, parte do corpo não especificada, grau não especificado</t>
  </si>
  <si>
    <t>T301</t>
  </si>
  <si>
    <t>Queimadura de primeiro grau, parte do corpo não especificada</t>
  </si>
  <si>
    <t>T302</t>
  </si>
  <si>
    <t>Queimadura de segundo grau, parte do corpo não especificada</t>
  </si>
  <si>
    <t>T303</t>
  </si>
  <si>
    <t>Queimadura de terceiro grau, parte do corpo não especificada</t>
  </si>
  <si>
    <t>T304</t>
  </si>
  <si>
    <t>Corrosão, parte do corpo não especificada, grau não especificado</t>
  </si>
  <si>
    <t>T305</t>
  </si>
  <si>
    <t>Corrosão de primeiro grau, parte do corpo não especificada</t>
  </si>
  <si>
    <t>T306</t>
  </si>
  <si>
    <t>Corrosão de segundo grau, parte do corpo não especificada</t>
  </si>
  <si>
    <t>T307</t>
  </si>
  <si>
    <t>Corrosão de terceiro grau, parte do corpo não especificada</t>
  </si>
  <si>
    <t>T310</t>
  </si>
  <si>
    <t>Queimaduras envolvendo menos de 10% da superfície corporal</t>
  </si>
  <si>
    <t>T311</t>
  </si>
  <si>
    <t>Queimaduras envolvendo de 10 - 19% da superfície corporal</t>
  </si>
  <si>
    <t>T312</t>
  </si>
  <si>
    <t>Queimaduras envolvendo de 20 - 29% da superfície corporal</t>
  </si>
  <si>
    <t>T313</t>
  </si>
  <si>
    <t>Queimaduras envolvendo de 30 - 39% da superfície corporal</t>
  </si>
  <si>
    <t>T314</t>
  </si>
  <si>
    <t>Queimaduras envolvendo de 40 - 49% da superfície corporal</t>
  </si>
  <si>
    <t>T315</t>
  </si>
  <si>
    <t>Queimaduras envolvendo de 50 - 59% da superfície corporal</t>
  </si>
  <si>
    <t>T316</t>
  </si>
  <si>
    <t>Queimaduras envolvendo de 60 - 69% da superfície corporal</t>
  </si>
  <si>
    <t>T317</t>
  </si>
  <si>
    <t>Queimaduras envolvendo de 70 - 79% da superfície corporal</t>
  </si>
  <si>
    <t>T318</t>
  </si>
  <si>
    <t>Queimaduras envolvendo de 80 - 89% da superfície corporal</t>
  </si>
  <si>
    <t>T319</t>
  </si>
  <si>
    <t>Queimaduras envolvendo 90% ou mais da superfície corporal</t>
  </si>
  <si>
    <t>T320</t>
  </si>
  <si>
    <t>Corrosões envolvendo menos de 10% da superfície corporal</t>
  </si>
  <si>
    <t>T321</t>
  </si>
  <si>
    <t>Corrosões envolvendo 10 - 19% da superfície corporal</t>
  </si>
  <si>
    <t>T322</t>
  </si>
  <si>
    <t>Corrosões envolvendo 20 - 29% da superfície corporal</t>
  </si>
  <si>
    <t>T323</t>
  </si>
  <si>
    <t>Corrosões envolvendo 30 - 39% da superfície corporal</t>
  </si>
  <si>
    <t>T324</t>
  </si>
  <si>
    <t>Corrosões envolvendo 40 - 49% da superfície corporal</t>
  </si>
  <si>
    <t>T325</t>
  </si>
  <si>
    <t>Corrosões envolvendo 50 - 59% da superfície corporal</t>
  </si>
  <si>
    <t>T326</t>
  </si>
  <si>
    <t>Corrosões envolvendo 60 - 69% da superfície corporal</t>
  </si>
  <si>
    <t>T327</t>
  </si>
  <si>
    <t>Corrosões envolvendo 70 - 79% da superfície corporal</t>
  </si>
  <si>
    <t>T328</t>
  </si>
  <si>
    <t>Corrosões envolvendo 80 - 89% da superfície corporal</t>
  </si>
  <si>
    <t>T329</t>
  </si>
  <si>
    <t>Corrosões envolvendo 90% ou mais da superfície corporal</t>
  </si>
  <si>
    <t>T330</t>
  </si>
  <si>
    <t>Geladura superficial da cabeça</t>
  </si>
  <si>
    <t>T331</t>
  </si>
  <si>
    <t>Geladura superficial do pescoço</t>
  </si>
  <si>
    <t>T332</t>
  </si>
  <si>
    <t>Geladura superficial do tórax</t>
  </si>
  <si>
    <t>T333</t>
  </si>
  <si>
    <t>Geladura superficial da parede abdominal, parte inferior do dorso e da pelve</t>
  </si>
  <si>
    <t>T334</t>
  </si>
  <si>
    <t>Geladura superficial do braço</t>
  </si>
  <si>
    <t>T335</t>
  </si>
  <si>
    <t>Geladura superficial do punho e da mão</t>
  </si>
  <si>
    <t>T336</t>
  </si>
  <si>
    <t>Geladura superficial do quadril e da coxa</t>
  </si>
  <si>
    <t>T337</t>
  </si>
  <si>
    <t>Geladura superficial do joelho e da perna</t>
  </si>
  <si>
    <t>T338</t>
  </si>
  <si>
    <t>Geladura superficial do tornozelo e do pé</t>
  </si>
  <si>
    <t>T339</t>
  </si>
  <si>
    <t>Geladura superficial de outros locais e de locais não especificados</t>
  </si>
  <si>
    <t>T340</t>
  </si>
  <si>
    <t>Geladura, com necrose de tecidos, da cabeça</t>
  </si>
  <si>
    <t>T341</t>
  </si>
  <si>
    <t>Geladura, com necrose de tecidos, do pescoço</t>
  </si>
  <si>
    <t>T342</t>
  </si>
  <si>
    <t>Geladura, com necrose de tecidos, do tórax</t>
  </si>
  <si>
    <t>T343</t>
  </si>
  <si>
    <t>Geladura, com necrose de tecidos, da parede abdominal, parte inferior do dorso e da pelve</t>
  </si>
  <si>
    <t>T344</t>
  </si>
  <si>
    <t>Geladura, com necrose de tecidos, do braço</t>
  </si>
  <si>
    <t>T345</t>
  </si>
  <si>
    <t>Geladura, com necrose de tecidos, do punho e da mão</t>
  </si>
  <si>
    <t>T346</t>
  </si>
  <si>
    <t>Geladura, com necrose de tecidos, do quadril e da coxa</t>
  </si>
  <si>
    <t>T347</t>
  </si>
  <si>
    <t>Geladura, com necrose de tecidos, do joelho e da perna</t>
  </si>
  <si>
    <t>T348</t>
  </si>
  <si>
    <t>Geladura, com necrose de tecidos, do tornozelo e do pé</t>
  </si>
  <si>
    <t>T349</t>
  </si>
  <si>
    <t>Geladura, com necrose de tecidos, de localização não especificada</t>
  </si>
  <si>
    <t>T350</t>
  </si>
  <si>
    <t>Geladura superficial envolvendo múltiplas partes do corpo</t>
  </si>
  <si>
    <t>T351</t>
  </si>
  <si>
    <t>Geladura, com necrose de tecidos, de múltiplas partes do corpo</t>
  </si>
  <si>
    <t>T352</t>
  </si>
  <si>
    <t>Geladura, de grau não especificado, da cabeça e do pescoço</t>
  </si>
  <si>
    <t>T353</t>
  </si>
  <si>
    <t>Geladura, de grau não especificado, do tórax, abdome, parte inferior do dorso e da pelve</t>
  </si>
  <si>
    <t>T354</t>
  </si>
  <si>
    <t>Geladura, de grau não especificado, do membro superior</t>
  </si>
  <si>
    <t>T355</t>
  </si>
  <si>
    <t>Geladura, de grau não especificado, do membro inferior</t>
  </si>
  <si>
    <t>T356</t>
  </si>
  <si>
    <t>Geladura, de grau não especificado, de múltiplas partes do corpo</t>
  </si>
  <si>
    <t>T357</t>
  </si>
  <si>
    <t>Geladura, de grau não especificado, de localização não especificada</t>
  </si>
  <si>
    <t>T360</t>
  </si>
  <si>
    <t>Intoxicação por penicilinas</t>
  </si>
  <si>
    <t>T361</t>
  </si>
  <si>
    <t>Intoxicação por cefalosporinas e outras betalactaminas</t>
  </si>
  <si>
    <t>T362</t>
  </si>
  <si>
    <t>Intoxicação pelo grupo do cloranfenicol</t>
  </si>
  <si>
    <t>T363</t>
  </si>
  <si>
    <t>Intoxicação por macrolídios</t>
  </si>
  <si>
    <t>T364</t>
  </si>
  <si>
    <t>Intoxicação por tetraciclinas</t>
  </si>
  <si>
    <t>T365</t>
  </si>
  <si>
    <t>Intoxicação por aminoglicosídeos</t>
  </si>
  <si>
    <t>T366</t>
  </si>
  <si>
    <t>Intoxicação por rifamicinas</t>
  </si>
  <si>
    <t>T367</t>
  </si>
  <si>
    <t>Intoxicação por antibióticos antifúngicos administrados por via sistêmica</t>
  </si>
  <si>
    <t>T368</t>
  </si>
  <si>
    <t>Intoxicação por outros antibióticos sistêmicos</t>
  </si>
  <si>
    <t>T369</t>
  </si>
  <si>
    <t>Intoxicação por antibióticos sistêmicos não especificados</t>
  </si>
  <si>
    <t>T370</t>
  </si>
  <si>
    <t>Intoxicação por sulfonamidas</t>
  </si>
  <si>
    <t>T371</t>
  </si>
  <si>
    <t>Intoxicação por drogas antimicobacterianas</t>
  </si>
  <si>
    <t>T372</t>
  </si>
  <si>
    <t>Intoxicação por antimaláricos e drogas que atuam sobre outros protozoários do sangue</t>
  </si>
  <si>
    <t>T373</t>
  </si>
  <si>
    <t>Intoxicação por outros medicamentos antiprotozoários</t>
  </si>
  <si>
    <t>T374</t>
  </si>
  <si>
    <t>Intoxicação por anti-helmínticos</t>
  </si>
  <si>
    <t>T375</t>
  </si>
  <si>
    <t>Intoxicação por drogas antivirais</t>
  </si>
  <si>
    <t>T378</t>
  </si>
  <si>
    <t>Intoxicação por outros agentes antiinfecciosos e antiparasitários especificados</t>
  </si>
  <si>
    <t>T379</t>
  </si>
  <si>
    <t>Intoxicação por agentes antiinfecciosos e antiparasitários sistêmicos não especificados</t>
  </si>
  <si>
    <t>T380</t>
  </si>
  <si>
    <t>Intoxicação por glicocorticóides e análogos sintéticos</t>
  </si>
  <si>
    <t>T381</t>
  </si>
  <si>
    <t>Intoxicação por hormônios tireoidianos e seus derivados</t>
  </si>
  <si>
    <t>T382</t>
  </si>
  <si>
    <t>Intoxicação por medicamentos antitireoidianos</t>
  </si>
  <si>
    <t>T383</t>
  </si>
  <si>
    <t>Intoxicação por insulina e drogas hipoglicemiantes orais [antidiabéticos]</t>
  </si>
  <si>
    <t>T384</t>
  </si>
  <si>
    <t>Intoxicação por anticoncepcionais orais</t>
  </si>
  <si>
    <t>T385</t>
  </si>
  <si>
    <t>Intoxicação por outros estrógenos e progestágenos</t>
  </si>
  <si>
    <t>T386</t>
  </si>
  <si>
    <t>Intoxicação por antigonadotrofinas, antiestrógenos, antiandrógenos não classificados em outra parte</t>
  </si>
  <si>
    <t>T387</t>
  </si>
  <si>
    <t>Intoxicação por andrógenos e anabolizantes congêneres</t>
  </si>
  <si>
    <t>T388</t>
  </si>
  <si>
    <t>Intoxicação por outros hormônios e substitutos sintéticos, e os não especificados</t>
  </si>
  <si>
    <t>T389</t>
  </si>
  <si>
    <t>Intoxicação por outros antagonistas hormonais, e os não especificados</t>
  </si>
  <si>
    <t>T390</t>
  </si>
  <si>
    <t>Intoxicação por salicilatos</t>
  </si>
  <si>
    <t>T391</t>
  </si>
  <si>
    <t>Intoxicação por derivados do 4-aminofenol</t>
  </si>
  <si>
    <t>T392</t>
  </si>
  <si>
    <t>Intoxicação por derivados pirazolônicos</t>
  </si>
  <si>
    <t>T393</t>
  </si>
  <si>
    <t>Intoxicação por outros antiinflamatórios não esteróides</t>
  </si>
  <si>
    <t>T394</t>
  </si>
  <si>
    <t>Intoxicação por anti-reumáticos não classificados em outra parte</t>
  </si>
  <si>
    <t>T398</t>
  </si>
  <si>
    <t>Intoxicação por outros analgésicos não opiáceos e antipiréticos não classificados em outra parte</t>
  </si>
  <si>
    <t>T399</t>
  </si>
  <si>
    <t>Intoxicação por analgésico não-opiáceo, antipirético e anti-reumático, não especificados</t>
  </si>
  <si>
    <t>T400</t>
  </si>
  <si>
    <t>Intoxicação por ópio</t>
  </si>
  <si>
    <t>T401</t>
  </si>
  <si>
    <t>Intoxicação por heroína</t>
  </si>
  <si>
    <t>T402</t>
  </si>
  <si>
    <t>Intoxicação por outros opiáceos</t>
  </si>
  <si>
    <t>T403</t>
  </si>
  <si>
    <t>Intoxicação por metadona</t>
  </si>
  <si>
    <t>T404</t>
  </si>
  <si>
    <t>Intoxicação por outros narcóticos sintéticos</t>
  </si>
  <si>
    <t>T405</t>
  </si>
  <si>
    <t>Intoxicação por cocaína</t>
  </si>
  <si>
    <t>T406</t>
  </si>
  <si>
    <t>Intoxicação por outros narcóticos e os não especificados</t>
  </si>
  <si>
    <t>T407</t>
  </si>
  <si>
    <t>Intoxicação por cannabis (derivados)</t>
  </si>
  <si>
    <t>T408</t>
  </si>
  <si>
    <t>Intoxicação por lisergida [LSD]</t>
  </si>
  <si>
    <t>T409</t>
  </si>
  <si>
    <t>Intoxicação por outros psicodislépticos e os não especificados [alucinógenos]</t>
  </si>
  <si>
    <t>T410</t>
  </si>
  <si>
    <t>Intoxicação por anestésicos inalatórios</t>
  </si>
  <si>
    <t>T411</t>
  </si>
  <si>
    <t>Intoxicação por anestésicos intravenosos</t>
  </si>
  <si>
    <t>T412</t>
  </si>
  <si>
    <t>Intoxicação por outros anestésicos gerais e os não especificados</t>
  </si>
  <si>
    <t>T413</t>
  </si>
  <si>
    <t>Intoxicação por anestésicos locais</t>
  </si>
  <si>
    <t>T414</t>
  </si>
  <si>
    <t>Intoxicação por anestésico não especificado</t>
  </si>
  <si>
    <t>T415</t>
  </si>
  <si>
    <t>Intoxicação por gases terapêuticos</t>
  </si>
  <si>
    <t>T420</t>
  </si>
  <si>
    <t>Intoxicação por derivados da hidantoína</t>
  </si>
  <si>
    <t>T421</t>
  </si>
  <si>
    <t>Intoxicação por iminostilbenos</t>
  </si>
  <si>
    <t>T422</t>
  </si>
  <si>
    <t>Intoxicação por succinimidas e oxazolidinadionas</t>
  </si>
  <si>
    <t>T423</t>
  </si>
  <si>
    <t>Intoxicação por barbitúricos</t>
  </si>
  <si>
    <t>T424</t>
  </si>
  <si>
    <t>Intoxicação por benzodiazepinas</t>
  </si>
  <si>
    <t>T425</t>
  </si>
  <si>
    <t>Intoxicação por antiepiléticos em associação, não classificados em outra parte</t>
  </si>
  <si>
    <t>T426</t>
  </si>
  <si>
    <t>Intoxicação por outras drogas antiepilépticas e sedativos-hipnóticos</t>
  </si>
  <si>
    <t>T427</t>
  </si>
  <si>
    <t>Intoxicação por drogas antiepilépticos, sedativos-hipnóticos, não especificados</t>
  </si>
  <si>
    <t>T428</t>
  </si>
  <si>
    <t>Intoxicação por drogas antiparkinsonianos e outros depressores centrais do tônus muscular</t>
  </si>
  <si>
    <t>T430</t>
  </si>
  <si>
    <t>Intoxicação por antidepressivos tricíclicos e tetracíclicos</t>
  </si>
  <si>
    <t>T431</t>
  </si>
  <si>
    <t>Intoxicação por antidepressivos inibidores da monoaminooxidase (MAO)</t>
  </si>
  <si>
    <t>T432</t>
  </si>
  <si>
    <t>Intoxicação por outros antidepressivos e os não especificados</t>
  </si>
  <si>
    <t>T433</t>
  </si>
  <si>
    <t>Intoxicação por antipsicóticos e neurolépticos derivados da fenotiazina</t>
  </si>
  <si>
    <t>T434</t>
  </si>
  <si>
    <t>Intoxicação por neurolépticos do tipo butirofenona e tioxanteno</t>
  </si>
  <si>
    <t>T435</t>
  </si>
  <si>
    <t>Intoxicação por outros antipsicóticos e neurolépticos e os não especificados</t>
  </si>
  <si>
    <t>T436</t>
  </si>
  <si>
    <t>Intoxicação por psicoestimulantes que potencialmente podem provocar dependência</t>
  </si>
  <si>
    <t>T438</t>
  </si>
  <si>
    <t>Intoxicação por outras drogas psicotrópicas não classificadas em outra parte</t>
  </si>
  <si>
    <t>T439</t>
  </si>
  <si>
    <t>Intoxicação por droga psicotrópica não especificada</t>
  </si>
  <si>
    <t>T440</t>
  </si>
  <si>
    <t>Intoxicação por agentes anticolinesterase</t>
  </si>
  <si>
    <t>T441</t>
  </si>
  <si>
    <t>Intoxicação por outros agentes parassimpaticomiméticos [colinérgicos]</t>
  </si>
  <si>
    <t>T442</t>
  </si>
  <si>
    <t>Intoxicação por bloqueadores ganglionares não classificados em outra parte</t>
  </si>
  <si>
    <t>T443</t>
  </si>
  <si>
    <t>Intoxicação por outros parassimpaticolíticos [anticolinérgicos e antimuscarínicos] e espasmolíticos não classificados em outra parte</t>
  </si>
  <si>
    <t>T444</t>
  </si>
  <si>
    <t>Intoxicação por agonistas principalmente alfa-adrenorreceptores não classificados em outra parte</t>
  </si>
  <si>
    <t>T445</t>
  </si>
  <si>
    <t>Intoxicação por agonistas principalmente beta-adrenorreceptores não classificados em outra parte</t>
  </si>
  <si>
    <t>T446</t>
  </si>
  <si>
    <t>Intoxicação por antagonistas alfa-adrenorreceptores não classificados em outra parte</t>
  </si>
  <si>
    <t>T447</t>
  </si>
  <si>
    <t>Intoxicação por antagonistas beta-adrenorreceptores não classificados em outra parte</t>
  </si>
  <si>
    <t>T448</t>
  </si>
  <si>
    <t>Intoxicação por bloqueadores neuronais adrenérgicos e de ação central, não classificados em outra parte</t>
  </si>
  <si>
    <t>T449</t>
  </si>
  <si>
    <t>Intoxicação por outras drogas que afetam principalmente o sistema nervoso autônomo e as não especificadas</t>
  </si>
  <si>
    <t>T450</t>
  </si>
  <si>
    <t>Intoxicação por drogas antialérgicas e antieméticas</t>
  </si>
  <si>
    <t>T451</t>
  </si>
  <si>
    <t>Intoxicação por drogas antineoplásicas e imunomupressoras</t>
  </si>
  <si>
    <t>T452</t>
  </si>
  <si>
    <t>Intoxicação por vitaminas, não classificadas em outra parte</t>
  </si>
  <si>
    <t>T453</t>
  </si>
  <si>
    <t>Intoxicação por enzimas, não classificadas em outra parte</t>
  </si>
  <si>
    <t>T454</t>
  </si>
  <si>
    <t>Intoxicação por ferro e seus compostos</t>
  </si>
  <si>
    <t>T455</t>
  </si>
  <si>
    <t>Intoxicação por anticoagulantes</t>
  </si>
  <si>
    <t>T456</t>
  </si>
  <si>
    <t>Intoxicação por drogas que afetam a fibrinólise</t>
  </si>
  <si>
    <t>T457</t>
  </si>
  <si>
    <t>Intoxicação por antagonistas de anticoagulantes, vitamina K e de outros fatores de coagulação</t>
  </si>
  <si>
    <t>T458</t>
  </si>
  <si>
    <t>Intoxicação por outras substâncias primariamente sistêmicas e hematológicas</t>
  </si>
  <si>
    <t>T459</t>
  </si>
  <si>
    <t>Intoxicação por substância essencialmente sistêmica e hematológica não especificada</t>
  </si>
  <si>
    <t>T460</t>
  </si>
  <si>
    <t>Intoxicação por glicosídeos estimulantes do coração e substâncias de ação semelhante</t>
  </si>
  <si>
    <t>T461</t>
  </si>
  <si>
    <t>Intoxicação por bloqueadores dos canais de cálcio</t>
  </si>
  <si>
    <t>T462</t>
  </si>
  <si>
    <t>Intoxicação por outras drogas antidisrítmicas não classificadas em outra parte</t>
  </si>
  <si>
    <t>T463</t>
  </si>
  <si>
    <t>Intoxicação por vasodilatadores coronarianos, não classificados em outra parte</t>
  </si>
  <si>
    <t>T464</t>
  </si>
  <si>
    <t>Intoxicação por inibidores da enzima de conversão da angiotensina</t>
  </si>
  <si>
    <t>T465</t>
  </si>
  <si>
    <t>Intoxicação por outras drogas anti-hipertensivas não classificadas em outra parte</t>
  </si>
  <si>
    <t>T466</t>
  </si>
  <si>
    <t>Intoxicação por drogas antihiperlipêmicas e antiarterioscleróticas</t>
  </si>
  <si>
    <t>T467</t>
  </si>
  <si>
    <t>Intoxicação por vasodilatadores periféricos</t>
  </si>
  <si>
    <t>T468</t>
  </si>
  <si>
    <t>Intoxicação por drogas antivaricosas, incluindo substâncias esclerosantes</t>
  </si>
  <si>
    <t>T469</t>
  </si>
  <si>
    <t>Intoxicação por outras substâncias e as não especificadas que agem essencialmente sobre o aparelho circulatório</t>
  </si>
  <si>
    <t>T470</t>
  </si>
  <si>
    <t>Intoxicação por antagonistas dos receptores H2 da histamina</t>
  </si>
  <si>
    <t>T471</t>
  </si>
  <si>
    <t>Intoxicação por outros antiácidos e drogas que inibem a secreção gástrica</t>
  </si>
  <si>
    <t>T472</t>
  </si>
  <si>
    <t>Intoxicação por laxativos estimulantes</t>
  </si>
  <si>
    <t>T473</t>
  </si>
  <si>
    <t>Intoxicação por laxativos salinos e osmóticos</t>
  </si>
  <si>
    <t>T474</t>
  </si>
  <si>
    <t>Intoxicação por outros laxativos</t>
  </si>
  <si>
    <t>T475</t>
  </si>
  <si>
    <t>Intoxicação por digestivos</t>
  </si>
  <si>
    <t>T476</t>
  </si>
  <si>
    <t>Intoxicação por drogas antidiarréicas</t>
  </si>
  <si>
    <t>T477</t>
  </si>
  <si>
    <t>Intoxicação por eméticos</t>
  </si>
  <si>
    <t>T478</t>
  </si>
  <si>
    <t>Intoxicação por outras substâncias que atuam primariamente sobre o aparelho gastrintestinal</t>
  </si>
  <si>
    <t>T479</t>
  </si>
  <si>
    <t>Intoxicação por substância não especificada que atua primariamente sobre o aparelho gastrointestinal</t>
  </si>
  <si>
    <t>T480</t>
  </si>
  <si>
    <t>Intoxicação por drogas ocitócicas</t>
  </si>
  <si>
    <t>T481</t>
  </si>
  <si>
    <t>Intoxicação por relaxantes musculares esqueléticos [bloqueadores neuromusculares]</t>
  </si>
  <si>
    <t>T482</t>
  </si>
  <si>
    <t>Intoxicação por outras substâncias e as não especificadas que atuam sobre os músculos</t>
  </si>
  <si>
    <t>T483</t>
  </si>
  <si>
    <t>Intoxicação por antitussígenos</t>
  </si>
  <si>
    <t>T484</t>
  </si>
  <si>
    <t>Intoxicação por expectorantes</t>
  </si>
  <si>
    <t>T485</t>
  </si>
  <si>
    <t>Intoxicação por drogas anti-resfriado</t>
  </si>
  <si>
    <t>T486</t>
  </si>
  <si>
    <t>Intoxicação por antiasmáticos não classificados em outra parte</t>
  </si>
  <si>
    <t>T487</t>
  </si>
  <si>
    <t>Intoxicação por outras substâncias e as não especificadas que atuam primariamente sobre o aparelho respiratório</t>
  </si>
  <si>
    <t>T490</t>
  </si>
  <si>
    <t>Intoxicação por antifúngicos, antiinfecciosos e antiinflamatórios de uso tópico, não classificados em outra parte</t>
  </si>
  <si>
    <t>T491</t>
  </si>
  <si>
    <t>Intoxicação por antipruriginosos</t>
  </si>
  <si>
    <t>T492</t>
  </si>
  <si>
    <t>Intoxicação por adstringentes e detergentes de uso local</t>
  </si>
  <si>
    <t>T493</t>
  </si>
  <si>
    <t>Intoxicação por emolientes, demulcentes e protetores</t>
  </si>
  <si>
    <t>T494</t>
  </si>
  <si>
    <t>Intoxicação por ceratolíticos, ceratoplásticos e outras drogas e preparados para o tratamento dos cabelos</t>
  </si>
  <si>
    <t>T495</t>
  </si>
  <si>
    <t>Intoxicação por drogas e preparações de uso oftalmológico</t>
  </si>
  <si>
    <t>T496</t>
  </si>
  <si>
    <t>Intoxicação por drogas e preparações de uso otorrinolaringológico</t>
  </si>
  <si>
    <t>T497</t>
  </si>
  <si>
    <t>Intoxicação por drogas dentárias de uso tópico</t>
  </si>
  <si>
    <t>T498</t>
  </si>
  <si>
    <t>Intoxicação por outras drogas de uso tópico</t>
  </si>
  <si>
    <t>T499</t>
  </si>
  <si>
    <t>Intoxicação por preparado de uso tópico, não especificado</t>
  </si>
  <si>
    <t>T500</t>
  </si>
  <si>
    <t>Intoxicação por mineralocorticóides e seus antagonistas</t>
  </si>
  <si>
    <t>T501</t>
  </si>
  <si>
    <t>Intoxicação por diuréticos de alça</t>
  </si>
  <si>
    <t>T502</t>
  </si>
  <si>
    <t>Intoxicação por inibidores da anidrase carbônica, benzotiazidas e outros diuréticos</t>
  </si>
  <si>
    <t>T503</t>
  </si>
  <si>
    <t>Intoxicação por produtos que agem sobre o equilíbrio eletrolítico, calórico e hídrico</t>
  </si>
  <si>
    <t>T504</t>
  </si>
  <si>
    <t>Intoxicação por drogas que agem sobre o metabolismo do ácido úrico</t>
  </si>
  <si>
    <t>T505</t>
  </si>
  <si>
    <t>Intoxicação por inibidores do apetite</t>
  </si>
  <si>
    <t>T506</t>
  </si>
  <si>
    <t>Intoxicação por antídotos e quelantes não classificados em outra parte</t>
  </si>
  <si>
    <t>T507</t>
  </si>
  <si>
    <t>Intoxicação por analépticos e antagonistas dos receptores de opiáceos</t>
  </si>
  <si>
    <t>T508</t>
  </si>
  <si>
    <t>Intoxicação por agentes de diagnóstico</t>
  </si>
  <si>
    <t>T509</t>
  </si>
  <si>
    <t>Intoxicação por outras drogas, medicamentos e substâncias biológicas e as não especificadas</t>
  </si>
  <si>
    <t>T510</t>
  </si>
  <si>
    <t>Efeito tóxico do etanol</t>
  </si>
  <si>
    <t>T511</t>
  </si>
  <si>
    <t>Efeito tóxico do metanol</t>
  </si>
  <si>
    <t>T512</t>
  </si>
  <si>
    <t>Efeito tóxico do 2-propanol</t>
  </si>
  <si>
    <t>T513</t>
  </si>
  <si>
    <t>Efeito tóxico do óleo de fusel</t>
  </si>
  <si>
    <t>T518</t>
  </si>
  <si>
    <t>Efeito tóxico de outros álcoois</t>
  </si>
  <si>
    <t>T519</t>
  </si>
  <si>
    <t>Efeito tóxico de álcool não especificado</t>
  </si>
  <si>
    <t>T520</t>
  </si>
  <si>
    <t>Efeito tóxico de derivados do petróleo</t>
  </si>
  <si>
    <t>T521</t>
  </si>
  <si>
    <t>Efeito tóxico do benzeno</t>
  </si>
  <si>
    <t>T522</t>
  </si>
  <si>
    <t>Efeito tóxico de homólogos do benzeno</t>
  </si>
  <si>
    <t>T523</t>
  </si>
  <si>
    <t>Efeito tóxico de glicóis</t>
  </si>
  <si>
    <t>T524</t>
  </si>
  <si>
    <t>Efeito tóxico de cetonas</t>
  </si>
  <si>
    <t>T528</t>
  </si>
  <si>
    <t>Efeito tóxico de outros solventes orgânicos</t>
  </si>
  <si>
    <t>T529</t>
  </si>
  <si>
    <t>Efeito tóxico de solvente orgânico não especificado</t>
  </si>
  <si>
    <t>T530</t>
  </si>
  <si>
    <t>Efeito tóxico do tetracloreto de carbono</t>
  </si>
  <si>
    <t>T531</t>
  </si>
  <si>
    <t>Efeito tóxico do clorofórmio</t>
  </si>
  <si>
    <t>T532</t>
  </si>
  <si>
    <t>Efeito tóxico do tricloroetileno</t>
  </si>
  <si>
    <t>T533</t>
  </si>
  <si>
    <t>Efeito tóxico do tetracloroetileno</t>
  </si>
  <si>
    <t>T534</t>
  </si>
  <si>
    <t>Efeito tóxico do diclorometano</t>
  </si>
  <si>
    <t>T535</t>
  </si>
  <si>
    <t>Efeito tóxico do clorofluorcarbono</t>
  </si>
  <si>
    <t>T536</t>
  </si>
  <si>
    <t>Efeito tóxico de outros derivados halogênicos de hidrocarbonetos alifáticos</t>
  </si>
  <si>
    <t>T537</t>
  </si>
  <si>
    <t>Efeito tóxico de derivados halogênicos de hidrocarbonetos aromáticos</t>
  </si>
  <si>
    <t>T539</t>
  </si>
  <si>
    <t>Efeito tóxico de derivados halogênicos de hidrocarbonetos alifáticos e aromáticos não especificados</t>
  </si>
  <si>
    <t>T540</t>
  </si>
  <si>
    <t>Efeito tóxico do fenol e homólogos do fenol</t>
  </si>
  <si>
    <t>T541</t>
  </si>
  <si>
    <t>Efeito tóxico de outros compostos corrosivos orgânicos</t>
  </si>
  <si>
    <t>T542</t>
  </si>
  <si>
    <t>Efeito tóxico de ácidos corrosivos e substâncias semelhantes</t>
  </si>
  <si>
    <t>T543</t>
  </si>
  <si>
    <t>Efeito tóxico de bases (álcalis) cáusticas(os) e substâncias semelhantes</t>
  </si>
  <si>
    <t>T549</t>
  </si>
  <si>
    <t>Efeito tóxico de substância corrosiva não especificada</t>
  </si>
  <si>
    <t>T55X</t>
  </si>
  <si>
    <t>T560</t>
  </si>
  <si>
    <t>Efeito tóxico do chumbo e seus compostos</t>
  </si>
  <si>
    <t>T561</t>
  </si>
  <si>
    <t>Efeito tóxico do mercúrio e seus compostos</t>
  </si>
  <si>
    <t>T562</t>
  </si>
  <si>
    <t>Efeito tóxico do cromo e seus compostos</t>
  </si>
  <si>
    <t>T563</t>
  </si>
  <si>
    <t>Efeito tóxico do cádmio e seus compostos</t>
  </si>
  <si>
    <t>T564</t>
  </si>
  <si>
    <t>Efeito tóxico do cobre e seus compostos</t>
  </si>
  <si>
    <t>T565</t>
  </si>
  <si>
    <t>Efeito tóxico do zinco e seus compostos</t>
  </si>
  <si>
    <t>T566</t>
  </si>
  <si>
    <t>Efeito tóxico do estanho e seus compostos</t>
  </si>
  <si>
    <t>T567</t>
  </si>
  <si>
    <t>Efeito tóxico do berilo e seus compostos</t>
  </si>
  <si>
    <t>T568</t>
  </si>
  <si>
    <t>Efeito tóxico de outros metais</t>
  </si>
  <si>
    <t>T569</t>
  </si>
  <si>
    <t>Efeito tóxico de metal, não especificado</t>
  </si>
  <si>
    <t>T570</t>
  </si>
  <si>
    <t>Efeito tóxico do arsênico e seus compostos</t>
  </si>
  <si>
    <t>T571</t>
  </si>
  <si>
    <t>Efeito tóxico do fósforo e seus compostos</t>
  </si>
  <si>
    <t>T572</t>
  </si>
  <si>
    <t>Efeito tóxico do manganês e seus compostos</t>
  </si>
  <si>
    <t>T573</t>
  </si>
  <si>
    <t>Efeito tóxico do cianeto de hidrogênio (ácido cianídrico)</t>
  </si>
  <si>
    <t>T578</t>
  </si>
  <si>
    <t>Efeito tóxico de outras substâncias inorgânicas especificadas</t>
  </si>
  <si>
    <t>T579</t>
  </si>
  <si>
    <t>Efeito tóxico de substância inorgânica não especificada</t>
  </si>
  <si>
    <t>T58X</t>
  </si>
  <si>
    <t>T590</t>
  </si>
  <si>
    <t>Efeito tóxico de óxidos de nitrogênio</t>
  </si>
  <si>
    <t>T591</t>
  </si>
  <si>
    <t>Efeito tóxico do dióxido de enxofre</t>
  </si>
  <si>
    <t>T592</t>
  </si>
  <si>
    <t>Efeito tóxico de formaldeído</t>
  </si>
  <si>
    <t>T593</t>
  </si>
  <si>
    <t>Efeito tóxico do gás lacrimogêneo</t>
  </si>
  <si>
    <t>T594</t>
  </si>
  <si>
    <t>Efeito tóxico do cloro gasoso</t>
  </si>
  <si>
    <t>T595</t>
  </si>
  <si>
    <t>Efeito tóxico do fluoreto gasoso e ácido fluorídrico</t>
  </si>
  <si>
    <t>T596</t>
  </si>
  <si>
    <t>Efeito tóxico do ácido sulfídrico</t>
  </si>
  <si>
    <t>T597</t>
  </si>
  <si>
    <t>Efeito tóxico do dióxido de carbono</t>
  </si>
  <si>
    <t>T598</t>
  </si>
  <si>
    <t>Efeito tóxico de outros gases, fumaças e vapores especificados</t>
  </si>
  <si>
    <t>T599</t>
  </si>
  <si>
    <t>Efeito tóxico de gases, fumaças e vapores não especificados</t>
  </si>
  <si>
    <t>T600</t>
  </si>
  <si>
    <t>Efeito tóxico de inseticidas organofosforados e carbamatos</t>
  </si>
  <si>
    <t>T601</t>
  </si>
  <si>
    <t>Efeito tóxico de inseticidas halogenados</t>
  </si>
  <si>
    <t>T602</t>
  </si>
  <si>
    <t>Efeito tóxico de outros inseticidas</t>
  </si>
  <si>
    <t>T603</t>
  </si>
  <si>
    <t>Efeito tóxico de herbicidas e fungicidas</t>
  </si>
  <si>
    <t>T604</t>
  </si>
  <si>
    <t>Efeito tóxico de rodenticidas</t>
  </si>
  <si>
    <t>T608</t>
  </si>
  <si>
    <t>Efeito tóxico de outros pesticidas</t>
  </si>
  <si>
    <t>T609</t>
  </si>
  <si>
    <t>Efeito tóxico de pesticida não especificado</t>
  </si>
  <si>
    <t>T610</t>
  </si>
  <si>
    <t>Intoxicação pelo peixe ciguatera</t>
  </si>
  <si>
    <t>T611</t>
  </si>
  <si>
    <t>Intoxicação por peixes escombrídeos</t>
  </si>
  <si>
    <t>T612</t>
  </si>
  <si>
    <t>Outras intoxicações por peixes e mariscos</t>
  </si>
  <si>
    <t>T618</t>
  </si>
  <si>
    <t>Efeito tóxico de outros frutos do mar</t>
  </si>
  <si>
    <t>T619</t>
  </si>
  <si>
    <t>Efeito tóxico de frutos do mar não especificados</t>
  </si>
  <si>
    <t>T620</t>
  </si>
  <si>
    <t>Efeito tóxico de ingestão de cogumelos</t>
  </si>
  <si>
    <t>T621</t>
  </si>
  <si>
    <t>Efeito tóxico de ingestão de frutos</t>
  </si>
  <si>
    <t>T622</t>
  </si>
  <si>
    <t>Efeito tóxico de ingestão de outras (partes de) plantas</t>
  </si>
  <si>
    <t>T628</t>
  </si>
  <si>
    <t>T629</t>
  </si>
  <si>
    <t>Efeito tóxico de substâncias nocivas ingeridas como alimento, não especificadas</t>
  </si>
  <si>
    <t>T630</t>
  </si>
  <si>
    <t>Efeito tóxico do veneno de serpente</t>
  </si>
  <si>
    <t>T631</t>
  </si>
  <si>
    <t>Efeito tóxico do veneno de outros répteis</t>
  </si>
  <si>
    <t>T632</t>
  </si>
  <si>
    <t>Efeito tóxico do veneno de escorpião</t>
  </si>
  <si>
    <t>T633</t>
  </si>
  <si>
    <t>Efeito tóxico do veneno de aranha</t>
  </si>
  <si>
    <t>T634</t>
  </si>
  <si>
    <t>Efeito tóxico do veneno de outros artrópodes</t>
  </si>
  <si>
    <t>T635</t>
  </si>
  <si>
    <t>Efeito tóxico de contato com peixe</t>
  </si>
  <si>
    <t>T636</t>
  </si>
  <si>
    <t>Efeito tóxico de contato com outros animais marinhos</t>
  </si>
  <si>
    <t>T638</t>
  </si>
  <si>
    <t>Efeito tóxico de contato com outros animais venenosos</t>
  </si>
  <si>
    <t>T639</t>
  </si>
  <si>
    <t>Efeito tóxico de contato com animal venenoso não especificado</t>
  </si>
  <si>
    <t>T64X</t>
  </si>
  <si>
    <t>T650</t>
  </si>
  <si>
    <t>Efeito tóxico de cianetos</t>
  </si>
  <si>
    <t>T651</t>
  </si>
  <si>
    <t>Efeito tóxico da estricnina e seus sais</t>
  </si>
  <si>
    <t>T652</t>
  </si>
  <si>
    <t>Efeito tóxico do tabaco e da nicotina</t>
  </si>
  <si>
    <t>T653</t>
  </si>
  <si>
    <t>Efeito tóxico de nitroderivados e aminoderivados do benzeno e seus homólogos</t>
  </si>
  <si>
    <t>T654</t>
  </si>
  <si>
    <t>Efeito tóxico do dissulfeto de carbono</t>
  </si>
  <si>
    <t>T655</t>
  </si>
  <si>
    <t>Efeito tóxico da nitroglicerina e outros ácidos e ésteres nítricos</t>
  </si>
  <si>
    <t>T656</t>
  </si>
  <si>
    <t>Efeito tóxico de tinturas e corantes, não classificadas em outra parte</t>
  </si>
  <si>
    <t>T658</t>
  </si>
  <si>
    <t>Efeito tóxico de outras substâncias especificadas</t>
  </si>
  <si>
    <t>T659</t>
  </si>
  <si>
    <t>Efeito tóxico de substância não especificada</t>
  </si>
  <si>
    <t>T66X</t>
  </si>
  <si>
    <t>T670</t>
  </si>
  <si>
    <t>Golpe de calor e insolação</t>
  </si>
  <si>
    <t>T671</t>
  </si>
  <si>
    <t>Síncope devida ao calor</t>
  </si>
  <si>
    <t>T672</t>
  </si>
  <si>
    <t>Cãibras devidas ao calor</t>
  </si>
  <si>
    <t>T673</t>
  </si>
  <si>
    <t>Exaustão devida ao calor e à perda hídrica</t>
  </si>
  <si>
    <t>T674</t>
  </si>
  <si>
    <t>Exaustão devida ao calor e à perda de sal</t>
  </si>
  <si>
    <t>T675</t>
  </si>
  <si>
    <t>Exaustão devida ao calor, sem especificação</t>
  </si>
  <si>
    <t>T676</t>
  </si>
  <si>
    <t>Fadiga transitória devida ao calor</t>
  </si>
  <si>
    <t>T677</t>
  </si>
  <si>
    <t>Edema devido ao calor</t>
  </si>
  <si>
    <t>T678</t>
  </si>
  <si>
    <t>Outros efeitos do calor e da luz</t>
  </si>
  <si>
    <t>T679</t>
  </si>
  <si>
    <t>Efeito do calor e da luz não especificado</t>
  </si>
  <si>
    <t>T68X</t>
  </si>
  <si>
    <t>T690</t>
  </si>
  <si>
    <t>Mão e pé de imersão</t>
  </si>
  <si>
    <t>T691</t>
  </si>
  <si>
    <t>Congelamento [chilblains]</t>
  </si>
  <si>
    <t>T698</t>
  </si>
  <si>
    <t>Outros efeitos especificados de temperatura reduzida</t>
  </si>
  <si>
    <t>T699</t>
  </si>
  <si>
    <t>Efeito não especificado de temperatura reduzida</t>
  </si>
  <si>
    <t>T700</t>
  </si>
  <si>
    <t>Otite barotraumática</t>
  </si>
  <si>
    <t>T701</t>
  </si>
  <si>
    <t>Sinusite barotraumática</t>
  </si>
  <si>
    <t>T702</t>
  </si>
  <si>
    <t>Outros efeitos das grandes altitude e os não especificados</t>
  </si>
  <si>
    <t>T703</t>
  </si>
  <si>
    <t>Mal dos caixões [doença de descompressão]</t>
  </si>
  <si>
    <t>T704</t>
  </si>
  <si>
    <t>Efeito dos fluidos em alta pressão</t>
  </si>
  <si>
    <t>T708</t>
  </si>
  <si>
    <t>Outros efeitos da pressão atmosférica ou da pressão da água</t>
  </si>
  <si>
    <t>T709</t>
  </si>
  <si>
    <t>Efeitos não especificados da pressão atmosférica ou da pressão da água</t>
  </si>
  <si>
    <t>T71X</t>
  </si>
  <si>
    <t>T730</t>
  </si>
  <si>
    <t>Efeitos da fome</t>
  </si>
  <si>
    <t>T731</t>
  </si>
  <si>
    <t>Efeitos da sede</t>
  </si>
  <si>
    <t>T732</t>
  </si>
  <si>
    <t>Exaustão devida às intempéries</t>
  </si>
  <si>
    <t>T733</t>
  </si>
  <si>
    <t>Exaustão devido a um esforço intenso</t>
  </si>
  <si>
    <t>T738</t>
  </si>
  <si>
    <t>Outros efeitos de privação</t>
  </si>
  <si>
    <t>T739</t>
  </si>
  <si>
    <t>Efeito não especificado de privação</t>
  </si>
  <si>
    <t>T740</t>
  </si>
  <si>
    <t>Abandono</t>
  </si>
  <si>
    <t>T741</t>
  </si>
  <si>
    <t>Sevícias físicas</t>
  </si>
  <si>
    <t>T742</t>
  </si>
  <si>
    <t>Abuso sexual</t>
  </si>
  <si>
    <t>T743</t>
  </si>
  <si>
    <t>Abuso psicológico</t>
  </si>
  <si>
    <t>T748</t>
  </si>
  <si>
    <t>Outras síndromes especificadas de maus tratos</t>
  </si>
  <si>
    <t>T749</t>
  </si>
  <si>
    <t>Síndrome não especificada de maus tratos</t>
  </si>
  <si>
    <t>T750</t>
  </si>
  <si>
    <t>Efeitos do raio</t>
  </si>
  <si>
    <t>T751</t>
  </si>
  <si>
    <t>Afogamento e submersão não mortal</t>
  </si>
  <si>
    <t>T752</t>
  </si>
  <si>
    <t>Efeitos da vibração</t>
  </si>
  <si>
    <t>T753</t>
  </si>
  <si>
    <t>Doença causada pelo movimento</t>
  </si>
  <si>
    <t>T754</t>
  </si>
  <si>
    <t>Efeitos da corrente elétrica</t>
  </si>
  <si>
    <t>T758</t>
  </si>
  <si>
    <t>Outros efeitos especificados de causas externas</t>
  </si>
  <si>
    <t>T780</t>
  </si>
  <si>
    <t>Choque anafilático devido à intolerância alimentar</t>
  </si>
  <si>
    <t>T781</t>
  </si>
  <si>
    <t>Outras reações de intolerância alimentar não classificadas em outra parte</t>
  </si>
  <si>
    <t>T782</t>
  </si>
  <si>
    <t>Choque anafilático não especificado</t>
  </si>
  <si>
    <t>T783</t>
  </si>
  <si>
    <t>Edema angioneurótico</t>
  </si>
  <si>
    <t>T784</t>
  </si>
  <si>
    <t>Alergia não especificada</t>
  </si>
  <si>
    <t>T788</t>
  </si>
  <si>
    <t>Outros efeitos adversos não classificados em outra parte</t>
  </si>
  <si>
    <t>T789</t>
  </si>
  <si>
    <t>Efeito adverso não especificado</t>
  </si>
  <si>
    <t>T790</t>
  </si>
  <si>
    <t>Embolia gasosa (traumática)</t>
  </si>
  <si>
    <t>T791</t>
  </si>
  <si>
    <t>Embolia gordurosa (traumática)</t>
  </si>
  <si>
    <t>T792</t>
  </si>
  <si>
    <t>Hemorragia traumática secundária e recidivante</t>
  </si>
  <si>
    <t>T793</t>
  </si>
  <si>
    <t>Infecção pós-traumática de ferimento não classificada em outra parte</t>
  </si>
  <si>
    <t>T794</t>
  </si>
  <si>
    <t>Choque traumático</t>
  </si>
  <si>
    <t>T795</t>
  </si>
  <si>
    <t>Anúria traumática</t>
  </si>
  <si>
    <t>T796</t>
  </si>
  <si>
    <t>Isquemia muscular traumática</t>
  </si>
  <si>
    <t>T797</t>
  </si>
  <si>
    <t>Enfisema subcutâneo de origem traumática</t>
  </si>
  <si>
    <t>T798</t>
  </si>
  <si>
    <t>Outras complicações precoces de traumatismo</t>
  </si>
  <si>
    <t>T799</t>
  </si>
  <si>
    <t>Complicação precoce não especificada de traumatismo</t>
  </si>
  <si>
    <t>T800</t>
  </si>
  <si>
    <t>Embolia aérea subseqüentes à infusão, transfusão e injeção terapêutica</t>
  </si>
  <si>
    <t>T801</t>
  </si>
  <si>
    <t>Complicações vasculares subseqüentes à infusão, transfusão e injeção terapêutica</t>
  </si>
  <si>
    <t>T802</t>
  </si>
  <si>
    <t>Infecções subseqüentes à infusão, transfusão e injeção terapêutica</t>
  </si>
  <si>
    <t>T803</t>
  </si>
  <si>
    <t>Reação de incompatibilidade ABO</t>
  </si>
  <si>
    <t>T804</t>
  </si>
  <si>
    <t>Reação de incompatibilidade Rh</t>
  </si>
  <si>
    <t>T805</t>
  </si>
  <si>
    <t>Choque anafilático devido a soro</t>
  </si>
  <si>
    <t>T806</t>
  </si>
  <si>
    <t>Outras reações ao soro</t>
  </si>
  <si>
    <t>T808</t>
  </si>
  <si>
    <t>Outras complicações subseqüentes à infusão, transfusão e injeção terapêutica</t>
  </si>
  <si>
    <t>T809</t>
  </si>
  <si>
    <t>Complicação não especificada subseqüente à infusão, transfusão e injeção terapêutica</t>
  </si>
  <si>
    <t>T810</t>
  </si>
  <si>
    <t>Hemorragia e hematoma complicando procedimento não classificado em outra parte</t>
  </si>
  <si>
    <t>T811</t>
  </si>
  <si>
    <t>Choque durante ou resultante de procedimento não classificado em outra parte</t>
  </si>
  <si>
    <t>T812</t>
  </si>
  <si>
    <t>Perfuração e laceração acidentais durante um procedimento não classificado em outra parte</t>
  </si>
  <si>
    <t>T813</t>
  </si>
  <si>
    <t>Deiscência de ferida cirúrgica não classificada em outra parte</t>
  </si>
  <si>
    <t>T814</t>
  </si>
  <si>
    <t>Infecção subseqüente a procedimento não classificada em outra parte</t>
  </si>
  <si>
    <t>T815</t>
  </si>
  <si>
    <t>Corpo estranho deixado acidentalmente em cavidade corporal ou em ferida operatória subseqüente a procedimento</t>
  </si>
  <si>
    <t>T816</t>
  </si>
  <si>
    <t>Reação aguda à substância estranha deixada acidentalmente durante um procedimento</t>
  </si>
  <si>
    <t>T817</t>
  </si>
  <si>
    <t>Complicações vasculares subseqüentes a um procedimento não classificado em outra parte</t>
  </si>
  <si>
    <t>T818</t>
  </si>
  <si>
    <t>Outras complicações de procedimentos não classificadas em outra parte</t>
  </si>
  <si>
    <t>T819</t>
  </si>
  <si>
    <t>Complicação não especificada de procedimento</t>
  </si>
  <si>
    <t>T820</t>
  </si>
  <si>
    <t>Complicação mecânica de prótese valvular cardíaca</t>
  </si>
  <si>
    <t>T821</t>
  </si>
  <si>
    <t>Complicação mecânica de dispositivo eletrônico cardíaco</t>
  </si>
  <si>
    <t>T822</t>
  </si>
  <si>
    <t>Complicação mecânica de enxerto de ponte coronária e implantes de valvas</t>
  </si>
  <si>
    <t>T823</t>
  </si>
  <si>
    <t>Complicações mecânicas de outros enxertos vasculares</t>
  </si>
  <si>
    <t>T824</t>
  </si>
  <si>
    <t>Complicação mecânica de cateter vascular de diálise</t>
  </si>
  <si>
    <t>T825</t>
  </si>
  <si>
    <t>Complicações mecânicas de outros dispositivos e implantes cardiovasculares</t>
  </si>
  <si>
    <t>T826</t>
  </si>
  <si>
    <t>Infecção e reação inflamatórias devidas à prótese valvular cardíaca</t>
  </si>
  <si>
    <t>T827</t>
  </si>
  <si>
    <t>Infecção e reação inflamatórias devidas a outros dispositivos, implantes e enxertos cardíacos e vasculares</t>
  </si>
  <si>
    <t>T828</t>
  </si>
  <si>
    <t>Outras complicações de dispositivos protéticos, implantes e enxertos cardíacos e vasculares</t>
  </si>
  <si>
    <t>T829</t>
  </si>
  <si>
    <t>Complicações não especificada de dispositivo protético, implante e enxerto cardíacos e vasculares</t>
  </si>
  <si>
    <t>T830</t>
  </si>
  <si>
    <t>Complicação mecânica de cateter (de demora) urinário</t>
  </si>
  <si>
    <t>T831</t>
  </si>
  <si>
    <t>Complicação mecânica de outros dispositivos e implantes urinários</t>
  </si>
  <si>
    <t>T832</t>
  </si>
  <si>
    <t>Complicação mecânica de enxerto de órgão urinário</t>
  </si>
  <si>
    <t>T833</t>
  </si>
  <si>
    <t>Complicação mecânica de dispositivo intra-uterino (anticoncepcional)</t>
  </si>
  <si>
    <t>T834</t>
  </si>
  <si>
    <t>Complicação mecânica de outros dispositivos protéticos, implantes e enxertos do trato genital</t>
  </si>
  <si>
    <t>T835</t>
  </si>
  <si>
    <t>Infecção e reação inflamatória devidas à dispositivo protético, implante e enxerto no aparelho urinário</t>
  </si>
  <si>
    <t>T836</t>
  </si>
  <si>
    <t>Infecção e reação inflamatória devidas à dispositivo protético, implante e enxerto no trato genital</t>
  </si>
  <si>
    <t>T838</t>
  </si>
  <si>
    <t>Outras complicações de dispositivos protéticos, implantes e enxertos geniturinários</t>
  </si>
  <si>
    <t>T839</t>
  </si>
  <si>
    <t>Complicação não especificada de prótese, implante e enxerto geniturinários</t>
  </si>
  <si>
    <t>T840</t>
  </si>
  <si>
    <t>Complicação mecânica de prótese articular interna</t>
  </si>
  <si>
    <t>T841</t>
  </si>
  <si>
    <t>Complicação mecânica de dispositivo de fixação interna de ossos dos membros</t>
  </si>
  <si>
    <t>T842</t>
  </si>
  <si>
    <t>Complicação mecânica de dispositivo de fixação interna de outros ossos</t>
  </si>
  <si>
    <t>T843</t>
  </si>
  <si>
    <t>Complicação mecânica de outros dispositivos, implantes e enxertos ósseos</t>
  </si>
  <si>
    <t>T844</t>
  </si>
  <si>
    <t>Complicação mecânica de outros dispositivos, implantes e enxertos ortopédicos internos</t>
  </si>
  <si>
    <t>T845</t>
  </si>
  <si>
    <t>Infecção e reação inflamatória devidas à prótese articular interna</t>
  </si>
  <si>
    <t>T846</t>
  </si>
  <si>
    <t>Infecção e reação inflamatória devidas a dispositivo de fixação interna [qualquer local]</t>
  </si>
  <si>
    <t>T847</t>
  </si>
  <si>
    <t>Infecção e reação inflamatória devidas a outros dispositivos protéticos, implantes e enxertos ortopédicos internos</t>
  </si>
  <si>
    <t>T848</t>
  </si>
  <si>
    <t>Outras complicações de dispositivos protéticos, implantes e enxertos ortopédicos internos</t>
  </si>
  <si>
    <t>T849</t>
  </si>
  <si>
    <t>Complicação não especificada de dispositivo protético, implante e enxerto ortopédicos internos</t>
  </si>
  <si>
    <t>T850</t>
  </si>
  <si>
    <t>Complicação mecânica de shunt ventricular (comunicação) intracraniano</t>
  </si>
  <si>
    <t>T851</t>
  </si>
  <si>
    <t>Complicação mecânica de estimulador eletrônico implantado no sistema nervoso</t>
  </si>
  <si>
    <t>T852</t>
  </si>
  <si>
    <t>Complicação mecânica de lente intraocular</t>
  </si>
  <si>
    <t>T853</t>
  </si>
  <si>
    <t>Complicações mecânicas de outros dispositivos protéticos, implantes e enxertos oculares</t>
  </si>
  <si>
    <t>T854</t>
  </si>
  <si>
    <t>Complicação mecânica de prótese e implante mamários</t>
  </si>
  <si>
    <t>T855</t>
  </si>
  <si>
    <t>Complicação mecânica de dispositivos protéticos, implante e enxerto gastrointestinais</t>
  </si>
  <si>
    <t>T856</t>
  </si>
  <si>
    <t>Complicação mecânica de outros dispositivos protéticos, implantes e enxertos internos especificados</t>
  </si>
  <si>
    <t>T857</t>
  </si>
  <si>
    <t>Infecção e reação inflamatória devida a outros dispositivos protéticos, implantes e enxertos internos</t>
  </si>
  <si>
    <t>T858</t>
  </si>
  <si>
    <t>Outras complicações de dispositivos protéticos, implantes e enxertos internos não classificados em outra parte</t>
  </si>
  <si>
    <t>T859</t>
  </si>
  <si>
    <t>Complicação não especificada de outros dispositivos protéticos, implantes e enxertos internos</t>
  </si>
  <si>
    <t>T860</t>
  </si>
  <si>
    <t>Rejeição a transplante de medula óssea</t>
  </si>
  <si>
    <t>T861</t>
  </si>
  <si>
    <t>Falência ou rejeição de transplante de rim</t>
  </si>
  <si>
    <t>T862</t>
  </si>
  <si>
    <t>Falência ou rejeição de transplante de coração</t>
  </si>
  <si>
    <t>T863</t>
  </si>
  <si>
    <t>Falência ou rejeição de transplante duplo de coração e pulmão</t>
  </si>
  <si>
    <t>T864</t>
  </si>
  <si>
    <t>Falência ou rejeição de transplante de fígado</t>
  </si>
  <si>
    <t>T868</t>
  </si>
  <si>
    <t>Outra insuficiência ou rejeição de outros órgãos ou tecidos transplantados</t>
  </si>
  <si>
    <t>T869</t>
  </si>
  <si>
    <t>Falência e rejeição a transplante de órgão ou tecido não especificado</t>
  </si>
  <si>
    <t>T870</t>
  </si>
  <si>
    <t>Complicações de reimplante (de parte) de extremidade superior</t>
  </si>
  <si>
    <t>T871</t>
  </si>
  <si>
    <t>Complicações de reimplante (de parte) de extremidade inferior</t>
  </si>
  <si>
    <t>T872</t>
  </si>
  <si>
    <t>Complicações de outras partes reimplantadas do corpo</t>
  </si>
  <si>
    <t>T873</t>
  </si>
  <si>
    <t>Neuroma de coto da amputação</t>
  </si>
  <si>
    <t>T874</t>
  </si>
  <si>
    <t>Infecção de coto da amputação</t>
  </si>
  <si>
    <t>T875</t>
  </si>
  <si>
    <t>Necrose do coto da amputação</t>
  </si>
  <si>
    <t>T876</t>
  </si>
  <si>
    <t>Outras complicações e as não especificadas do coto de amputação</t>
  </si>
  <si>
    <t>T880</t>
  </si>
  <si>
    <t>Infecção subseqüente à imunização</t>
  </si>
  <si>
    <t>T881</t>
  </si>
  <si>
    <t>Outras complicações subseqüentes à imunização não classificadas em outra parte</t>
  </si>
  <si>
    <t>T882</t>
  </si>
  <si>
    <t>Choque devido à anestesia</t>
  </si>
  <si>
    <t>T883</t>
  </si>
  <si>
    <t>Hipertermia maligna devida à anestesia</t>
  </si>
  <si>
    <t>T884</t>
  </si>
  <si>
    <t>Entubação falha ou difícil</t>
  </si>
  <si>
    <t>T885</t>
  </si>
  <si>
    <t>Outras complicações de anestesia</t>
  </si>
  <si>
    <t>T886</t>
  </si>
  <si>
    <t>Choque anafilático devido a efeito adverso de droga ou medicamento corretos e administrados de maneira apropriada</t>
  </si>
  <si>
    <t>T887</t>
  </si>
  <si>
    <t>Efeito adverso não especificado de droga ou medicamento</t>
  </si>
  <si>
    <t>T888</t>
  </si>
  <si>
    <t>Outras complicações de cuidados médicos e cirúrgicos especificados não classificados em outra parte</t>
  </si>
  <si>
    <t>T889</t>
  </si>
  <si>
    <t>Complicação não especificada de cuidados médicos e cirúrgicos</t>
  </si>
  <si>
    <t>T900</t>
  </si>
  <si>
    <t>Seqüelas de traumatismo superficial da cabeça</t>
  </si>
  <si>
    <t>T901</t>
  </si>
  <si>
    <t>Seqüelas de ferimento da cabeça</t>
  </si>
  <si>
    <t>T902</t>
  </si>
  <si>
    <t>Seqüelas de fratura de crânio e de ossos da face</t>
  </si>
  <si>
    <t>T903</t>
  </si>
  <si>
    <t>Seqüelas de traumatismo de nervos cranianos</t>
  </si>
  <si>
    <t>T904</t>
  </si>
  <si>
    <t>Seqüelas de traumatismo do olho e da órbita</t>
  </si>
  <si>
    <t>T905</t>
  </si>
  <si>
    <t>Seqüelas de traumatismo intracraniano</t>
  </si>
  <si>
    <t>T908</t>
  </si>
  <si>
    <t>Seqüelas de outros traumatismos especificados da cabeça</t>
  </si>
  <si>
    <t>T909</t>
  </si>
  <si>
    <t>Seqüelas de traumatismo não especificado da cabeça</t>
  </si>
  <si>
    <t>T910</t>
  </si>
  <si>
    <t>Seqüelas de traumatismo superficial e ferimento do pescoço e do tronco</t>
  </si>
  <si>
    <t>T911</t>
  </si>
  <si>
    <t>Seqüelas de fratura de coluna vertebral</t>
  </si>
  <si>
    <t>T912</t>
  </si>
  <si>
    <t>Seqüelas de outra fratura do tórax e da pelve</t>
  </si>
  <si>
    <t>T913</t>
  </si>
  <si>
    <t>Seqüelas de traumatismo de medula espinhal</t>
  </si>
  <si>
    <t>T914</t>
  </si>
  <si>
    <t>Seqüelas de traumatismo de órgãos intratorácicos</t>
  </si>
  <si>
    <t>T915</t>
  </si>
  <si>
    <t>Seqüelas de traumatismo de órgãos intra-abdominais e órgãos pélvicos</t>
  </si>
  <si>
    <t>T918</t>
  </si>
  <si>
    <t>Seqüelas de outros traumatismos especificados do pescoço e do tronco</t>
  </si>
  <si>
    <t>T919</t>
  </si>
  <si>
    <t>Seqüelas de traumatismo não especificado do pescoço e do tronco</t>
  </si>
  <si>
    <t>T920</t>
  </si>
  <si>
    <t>Seqüelas de ferimento do membro superior</t>
  </si>
  <si>
    <t>T921</t>
  </si>
  <si>
    <t>Seqüelas de fratura do braço</t>
  </si>
  <si>
    <t>T922</t>
  </si>
  <si>
    <t>Seqüelas de fratura ao nível do punho e da mão</t>
  </si>
  <si>
    <t>T923</t>
  </si>
  <si>
    <t>Seqüelas de luxação, entorse e distensão do membro superior</t>
  </si>
  <si>
    <t>T924</t>
  </si>
  <si>
    <t>Seqüelas de traumatismo de nervo de membro superior</t>
  </si>
  <si>
    <t>T925</t>
  </si>
  <si>
    <t>Seqüelas de traumatismo de músculo e tendão do membro superior</t>
  </si>
  <si>
    <t>T926</t>
  </si>
  <si>
    <t>Seqüelas de esmagamento e amputação traumática do membro superior</t>
  </si>
  <si>
    <t>T928</t>
  </si>
  <si>
    <t>Seqüelas de outros traumatismos especificados do membro superior</t>
  </si>
  <si>
    <t>T929</t>
  </si>
  <si>
    <t>Seqüelas de traumatismo não especificado do membro superior</t>
  </si>
  <si>
    <t>T930</t>
  </si>
  <si>
    <t>Seqüelas de ferimento do membro inferior</t>
  </si>
  <si>
    <t>T931</t>
  </si>
  <si>
    <t>Seqüelas de fratura do fêmur</t>
  </si>
  <si>
    <t>T932</t>
  </si>
  <si>
    <t>Seqüelas de outras fraturas do membro inferior</t>
  </si>
  <si>
    <t>T933</t>
  </si>
  <si>
    <t>Seqüelas de luxação, entorse e distensão do membro inferior</t>
  </si>
  <si>
    <t>T934</t>
  </si>
  <si>
    <t>Seqüelas de traumatismo de nervo do membro inferior</t>
  </si>
  <si>
    <t>T935</t>
  </si>
  <si>
    <t>Seqüelas de traumatismo de músculo e tendão do membro inferior</t>
  </si>
  <si>
    <t>T936</t>
  </si>
  <si>
    <t>Seqüelas de esmagamento e amputação traumática do membro inferior</t>
  </si>
  <si>
    <t>T938</t>
  </si>
  <si>
    <t>Seqüelas de outros traumatismos especificados do membro inferior</t>
  </si>
  <si>
    <t>T939</t>
  </si>
  <si>
    <t>Seqüelas de traumatismo não especificado do membro inferior</t>
  </si>
  <si>
    <t>T940</t>
  </si>
  <si>
    <t>Seqüelas de traumatismos envolvendo regiões múltiplas do corpo</t>
  </si>
  <si>
    <t>T941</t>
  </si>
  <si>
    <t>Seqüelas de traumatismos não especificados por regiões do corpo</t>
  </si>
  <si>
    <t>T950</t>
  </si>
  <si>
    <t>Seqüelas de queimadura, corrosão e geladura da cabeça e pescoço</t>
  </si>
  <si>
    <t>T951</t>
  </si>
  <si>
    <t>Seqüelas de queimadura, corrosão e geladura do tronco</t>
  </si>
  <si>
    <t>T952</t>
  </si>
  <si>
    <t>Seqüelas de queimadura, corrosão e geladura do membro superior</t>
  </si>
  <si>
    <t>T953</t>
  </si>
  <si>
    <t>Seqüelas de queimadura, corrosão e geladura do membro inferior</t>
  </si>
  <si>
    <t>T954</t>
  </si>
  <si>
    <t>Seqüelas de queimadura e corrosão classificável só de acordo com a extensão da área corporal envolvida</t>
  </si>
  <si>
    <t>T958</t>
  </si>
  <si>
    <t>Seqüelas de outra queimadura, corrosões e geladuras especificadas</t>
  </si>
  <si>
    <t>T959</t>
  </si>
  <si>
    <t>Seqüelas de queimadura, corrosão e geladura de local não especificado</t>
  </si>
  <si>
    <t>T96X</t>
  </si>
  <si>
    <t>T97X</t>
  </si>
  <si>
    <t>T980</t>
  </si>
  <si>
    <t>Seqüelas dos efeitos da penetração de corpo estranho através de orifício natural</t>
  </si>
  <si>
    <t>T981</t>
  </si>
  <si>
    <t>Seqüelas em outros efeitos de causas externas e os não especificados</t>
  </si>
  <si>
    <t>T982</t>
  </si>
  <si>
    <t>Seqüelas de algumas complicações precoces de traumatismos</t>
  </si>
  <si>
    <t>T983</t>
  </si>
  <si>
    <t>Seqüelas de complicações dos cuidados médicos e cirúrgicos não classificados em outra parte</t>
  </si>
  <si>
    <t>U049</t>
  </si>
  <si>
    <t>Síndrome respiratória aguda grave [Severe acute respiratory syndrome) [SARS], não especificada</t>
  </si>
  <si>
    <t>U800</t>
  </si>
  <si>
    <t>Agente resistente à penicilina</t>
  </si>
  <si>
    <t>U801</t>
  </si>
  <si>
    <t>Agente resistente à meticilina</t>
  </si>
  <si>
    <t>U808</t>
  </si>
  <si>
    <t>Agente resistente a outro antibiótico relacionado à penicilina</t>
  </si>
  <si>
    <t>U810</t>
  </si>
  <si>
    <t>Agente resistente à vancomicina</t>
  </si>
  <si>
    <t>U818</t>
  </si>
  <si>
    <t>Agente resistente a outros antibióticos relacionado à vancomicina</t>
  </si>
  <si>
    <t>U88X</t>
  </si>
  <si>
    <t>U898</t>
  </si>
  <si>
    <t>Agente resistente a outro antibiótico especificado único</t>
  </si>
  <si>
    <t>U899</t>
  </si>
  <si>
    <t>Agente resistente a antibiótico não especificado</t>
  </si>
  <si>
    <t>U99X</t>
  </si>
  <si>
    <t>V010</t>
  </si>
  <si>
    <t>Pedestre traumatizado em colisão com um veículo a pedal - acidente não-de-trânsito</t>
  </si>
  <si>
    <t>V011</t>
  </si>
  <si>
    <t>Pedestre traumatizado em colisão com um veículo a pedal - acidente de trânsito</t>
  </si>
  <si>
    <t>V019</t>
  </si>
  <si>
    <t>Pedestre traumatizado em colisão com um veículo a pedal - acidente não especificado se de trânsito ou não de trânsito</t>
  </si>
  <si>
    <t>V020</t>
  </si>
  <si>
    <t>Pedestre traumatizado em colisão com um veículo a motor de duas ou três rodas - acidente não-de-trânsito</t>
  </si>
  <si>
    <t>V021</t>
  </si>
  <si>
    <t>Pedestre traumatizado em colisão com um veículo a motor de duas ou três rodas - acidente de trânsito</t>
  </si>
  <si>
    <t>V029</t>
  </si>
  <si>
    <t>Pedestre traumatizado em colisão com um veículo a motor de duas ou três rodas - acidente não especificado se de trânsito ou não de trânsito</t>
  </si>
  <si>
    <t>V030</t>
  </si>
  <si>
    <t>Pedestre traumatizado em colisão com um automóvel [carro], "pick up" ou caminhonete - acidente não-de-trânsito</t>
  </si>
  <si>
    <t>V031</t>
  </si>
  <si>
    <t>Pedestre traumatizado em colisão com um automóvel [carro], "pick up" ou caminhonete - acidente de trânsito</t>
  </si>
  <si>
    <t>V039</t>
  </si>
  <si>
    <t>Pedestre traumatizado em colisão com um automóvel [carro], "pick up" ou caminhonete - acidente não especificado se de trânsito ou não de trânsito</t>
  </si>
  <si>
    <t>V040</t>
  </si>
  <si>
    <t>Pedestre traumatizado em colisão com um veículo de transporte pesado ou com um ônibus - acidente não-de-trânsito</t>
  </si>
  <si>
    <t>V041</t>
  </si>
  <si>
    <t>Pedestre traumatizado em colisão com um veículo de transporte pesado ou com um ônibus - acidente de trânsito</t>
  </si>
  <si>
    <t>V049</t>
  </si>
  <si>
    <t>Pedestre traumatizado em colisão com um veículo de transporte pesado ou com um ônibus - acidente não especificado se de trânsito ou não de trânsito</t>
  </si>
  <si>
    <t>V050</t>
  </si>
  <si>
    <t>Pedestre traumatizado em colisão com trem [comboio] ou um veículo ferroviário - acidente não-de-trânsito</t>
  </si>
  <si>
    <t>V051</t>
  </si>
  <si>
    <t>Pedestre traumatizado em colisão com trem [comboio] ou um veículo ferroviário - acidente de trânsito</t>
  </si>
  <si>
    <t>V059</t>
  </si>
  <si>
    <t>Pedestre traumatizado em colisão com trem [comboio] ou um veículo ferroviário - acidente não especificado se de trânsito ou não de trânsito</t>
  </si>
  <si>
    <t>V060</t>
  </si>
  <si>
    <t>Pedestre traumatizado em colisão com outro veículo não-motorizado - acidente não-de-trânsito</t>
  </si>
  <si>
    <t>V061</t>
  </si>
  <si>
    <t>Pedestre traumatizado em colisão com outro veículo não-motorizado - acidente de trânsito</t>
  </si>
  <si>
    <t>V069</t>
  </si>
  <si>
    <t>Pedestre traumatizado em colisão com outro veículo não-motorizado - acidente não especificado se de trânsito ou não de trânsito</t>
  </si>
  <si>
    <t>V090</t>
  </si>
  <si>
    <t>Pedestre traumatizado em um acidente não-de-trânsito, envolvendo outros veículos a motor e os não especificados</t>
  </si>
  <si>
    <t>V091</t>
  </si>
  <si>
    <t>Pedestre traumatizado em um acidente não-de-trânsito não especificado</t>
  </si>
  <si>
    <t>V092</t>
  </si>
  <si>
    <t>Pedestre traumatizado em um acidente de trânsito envolvendo outros veículos e os não especificados, a motor</t>
  </si>
  <si>
    <t>V093</t>
  </si>
  <si>
    <t>Pedestre traumatizado em um acidente de trânsito não especificado</t>
  </si>
  <si>
    <t>V099</t>
  </si>
  <si>
    <t>Pedestre traumatizado em um acidente de transporte não especificado</t>
  </si>
  <si>
    <t>V100</t>
  </si>
  <si>
    <t>Ciclista traumatizado em colisão com um pedestre ou um animal - condutor traumatizado em acidente não-de-trânsito</t>
  </si>
  <si>
    <t>V101</t>
  </si>
  <si>
    <t>Ciclista traumatizado em colisão com um pedestre ou um animal - passageiro traumatizado em acidente não-de-trânsito</t>
  </si>
  <si>
    <t>V102</t>
  </si>
  <si>
    <t>Ciclista traumatizado em colisão com um pedestre ou um animal - ciclista não especificado traumatizado em acidente não-de-trânsito</t>
  </si>
  <si>
    <t>V103</t>
  </si>
  <si>
    <t>Ciclista traumatizado em colisão com um pedestre ou um animal - pessoa traumatizada ao subir ou descer do veículo</t>
  </si>
  <si>
    <t>V104</t>
  </si>
  <si>
    <t>Ciclista traumatizado em colisão com um pedestre ou um animal - condutor traumatizado em um acidente de trânsito</t>
  </si>
  <si>
    <t>V105</t>
  </si>
  <si>
    <t>Ciclista traumatizado em colisão com um pedestre ou um animal - passageiro traumatizado em um acidente de trânsito</t>
  </si>
  <si>
    <t>V109</t>
  </si>
  <si>
    <t>Ciclista traumatizado em colisão com um pedestre ou um animal - ciclista não especificado traumatizado em um acidente de trânsito</t>
  </si>
  <si>
    <t>V110</t>
  </si>
  <si>
    <t>Ciclista traumatizado em colisão com outro veículo a pedal - condutor traumatizado em acidente não-de-trânsito</t>
  </si>
  <si>
    <t>V111</t>
  </si>
  <si>
    <t>Ciclista traumatizado em colisão com outro veículo a pedal - passageiro traumatizado em acidente não-de-trânsito</t>
  </si>
  <si>
    <t>V112</t>
  </si>
  <si>
    <t>Ciclista traumatizado em colisão com outro veículo a pedal - ciclista não especificado traumatizado em acidente não-de-trânsito</t>
  </si>
  <si>
    <t>V113</t>
  </si>
  <si>
    <t>Ciclista traumatizado em colisão com outro veículo a pedal - pessoa traumatizada ao subir ou descer do veículo</t>
  </si>
  <si>
    <t>V114</t>
  </si>
  <si>
    <t>Ciclista traumatizado em colisão com outro veículo a pedal - condutor traumatizado em um acidente de trânsito</t>
  </si>
  <si>
    <t>V115</t>
  </si>
  <si>
    <t>Ciclista traumatizado em colisão com outro veículo a pedal - passageiro traumatizado em um acidente de trânsito</t>
  </si>
  <si>
    <t>V119</t>
  </si>
  <si>
    <t>Ciclista traumatizado em colisão com outro veículo a pedal - ciclista não especificado traumatizado em um acidente de trânsito</t>
  </si>
  <si>
    <t>V120</t>
  </si>
  <si>
    <t>Ciclista traumatizado em colisão com um veículo a motor de duas ou três rodas - condutor traumatizado em acidente não-de-trânsito</t>
  </si>
  <si>
    <t>V121</t>
  </si>
  <si>
    <t>Ciclista traumatizado em colisão com um veículo a motor de duas ou três rodas - passageiro traumatizado em acidente não-de-trânsito</t>
  </si>
  <si>
    <t>V122</t>
  </si>
  <si>
    <t>Ciclista traumatizado em colisão com um veículo a motor de duas ou três rodas - ciclista não especificado traumatizado em acidente não-de-trânsito</t>
  </si>
  <si>
    <t>V123</t>
  </si>
  <si>
    <t>Ciclista traumatizado em colisão com um veículo a motor de duas ou três rodas - pessoa traumatizada ao subir ou descer do veículo</t>
  </si>
  <si>
    <t>V124</t>
  </si>
  <si>
    <t>Ciclista traumatizado em colisão com um veículo a motor de duas ou três rodas - condutor traumatizado em um acidente de trânsito</t>
  </si>
  <si>
    <t>V125</t>
  </si>
  <si>
    <t>Ciclista traumatizado em colisão com um veículo a motor de duas ou três rodas - passageiro traumatizado em um acidente de trânsito</t>
  </si>
  <si>
    <t>V129</t>
  </si>
  <si>
    <t>Ciclista traumatizado em colisão com um veículo a motor de duas ou três rodas - ciclista não especificado traumatizado em um acidente de trânsito</t>
  </si>
  <si>
    <t>V130</t>
  </si>
  <si>
    <t>Ciclista traumatizado em colisão com um automóvel, "pick up" ou caminhonete - condutor traumatizado em acidente não-de-trânsito</t>
  </si>
  <si>
    <t>V131</t>
  </si>
  <si>
    <t>Ciclista traumatizado em colisão com um automóvel, "pick up" ou caminhonete - passageiro traumatizado em acidente não-de-trânsito</t>
  </si>
  <si>
    <t>V132</t>
  </si>
  <si>
    <t>Ciclista traumatizado em colisão com um automóvel, "pick up" ou caminhonete - ciclista não especificado traumatizado em acidente não-de-trânsito</t>
  </si>
  <si>
    <t>V133</t>
  </si>
  <si>
    <t>Ciclista traumatizado em colisão com um automóvel, "pick up" ou caminhonete - pessoa traumatizada ao subir ou descer do veículo</t>
  </si>
  <si>
    <t>V134</t>
  </si>
  <si>
    <t>Ciclista traumatizado em colisão com um automóvel, "pick up" ou caminhonete - condutor traumatizado em um acidente de trânsito</t>
  </si>
  <si>
    <t>V135</t>
  </si>
  <si>
    <t>Ciclista traumatizado em colisão com um automóvel, "pick up" ou caminhonete - passageiro traumatizado em um acidente de trânsito</t>
  </si>
  <si>
    <t>V139</t>
  </si>
  <si>
    <t>Ciclista traumatizado em colisão com um automóvel, "pick up" ou caminhonete - ciclista não especificado traumatizado em um acidente de trânsito</t>
  </si>
  <si>
    <t>V140</t>
  </si>
  <si>
    <t>Ciclista traumatizado em colisão com um veículo de transporte pesado ou um ônibus - condutor traumatizado em acidente não-de-trânsito</t>
  </si>
  <si>
    <t>V141</t>
  </si>
  <si>
    <t>Ciclista traumatizado em colisão com um veículo de transporte pesado ou um ônibus - passageiro traumatizado em acidente não-de-trânsito</t>
  </si>
  <si>
    <t>V142</t>
  </si>
  <si>
    <t>Ciclista traumatizado em colisão com um veículo de transporte pesado ou um ônibus - ciclista não especificado traumatizado em acidente não-de-trânsito</t>
  </si>
  <si>
    <t>V143</t>
  </si>
  <si>
    <t>Ciclista traumatizado em colisão com um veículo de transporte pesado ou um ônibus - pessoa traumatizada ao subir ou descer do veículo</t>
  </si>
  <si>
    <t>V144</t>
  </si>
  <si>
    <t>Ciclista traumatizado em colisão com um veículo de transporte pesado ou um ônibus - condutor traumatizado em um acidente de trânsito</t>
  </si>
  <si>
    <t>V145</t>
  </si>
  <si>
    <t>Ciclista traumatizado em colisão com um veículo de transporte pesado ou um ônibus - passageiro traumatizado em um acidente de trânsito</t>
  </si>
  <si>
    <t>V149</t>
  </si>
  <si>
    <t>Ciclista traumatizado em colisão com um veículo de transporte pesado ou um ônibus - ciclista não especificado traumatizado em um acidente de trânsito</t>
  </si>
  <si>
    <t>V150</t>
  </si>
  <si>
    <t>Ciclista traumatizado em colisão com um trem ou um veículo ferroviário - condutor traumatizado em acidente não-de-trânsito</t>
  </si>
  <si>
    <t>V151</t>
  </si>
  <si>
    <t>Ciclista traumatizado em colisão com um trem ou um veículo ferroviário - passageiro traumatizado em acidente não-de-trânsito</t>
  </si>
  <si>
    <t>V152</t>
  </si>
  <si>
    <t>Ciclista traumatizado em colisão com um trem ou um veículo ferroviário - ciclista não especificado traumatizado em acidente não-de-trânsito</t>
  </si>
  <si>
    <t>V153</t>
  </si>
  <si>
    <t>Ciclista traumatizado em colisão com um trem ou um veículo ferroviário - pessoa traumatizada ao subir ou descer do veículo</t>
  </si>
  <si>
    <t>V154</t>
  </si>
  <si>
    <t>Ciclista traumatizado em colisão com um trem ou um veículo ferroviário - condutor traumatizado em um acidente de trânsito</t>
  </si>
  <si>
    <t>V155</t>
  </si>
  <si>
    <t>Ciclista traumatizado em colisão com um trem ou um veículo ferroviário - passageiro traumatizado em um acidente de trânsito</t>
  </si>
  <si>
    <t>V159</t>
  </si>
  <si>
    <t>Ciclista traumatizado em colisão com um trem ou um veículo ferroviário - ciclista não especificado traumatizado em um acidente de trânsito</t>
  </si>
  <si>
    <t>V160</t>
  </si>
  <si>
    <t>Ciclista traumatizado em colisão com outro veículo não-motorizado - condutor traumatizado em acidente não-de-trânsito</t>
  </si>
  <si>
    <t>V161</t>
  </si>
  <si>
    <t>Ciclista traumatizado em colisão com outro veículo não-motorizado - passageiro traumatizado em acidente não-de-trânsito</t>
  </si>
  <si>
    <t>V162</t>
  </si>
  <si>
    <t>Ciclista traumatizado em colisão com outro veículo não-motorizado - ciclista não especificado traumatizado em acidente não-de-trânsito</t>
  </si>
  <si>
    <t>V163</t>
  </si>
  <si>
    <t>Ciclista traumatizado em colisão com outro veículo não-motorizado - pessoa traumatizada ao subir ou descer do veículo</t>
  </si>
  <si>
    <t>V164</t>
  </si>
  <si>
    <t>Ciclista traumatizado em colisão com outro veículo não-motorizado - condutor traumatizado em um acidente de trânsito</t>
  </si>
  <si>
    <t>V165</t>
  </si>
  <si>
    <t>Ciclista traumatizado em colisão com outro veículo não-motorizado - passageiro traumatizado em um acidente de trânsito</t>
  </si>
  <si>
    <t>V169</t>
  </si>
  <si>
    <t>Ciclista traumatizado em colisão com outro veículo não-motorizado - ciclista não especificado traumatizado em um acidente de trânsito</t>
  </si>
  <si>
    <t>V170</t>
  </si>
  <si>
    <t>Ciclista traumatizado em colisão com um objeto fixo ou parado - condutor traumatizado em acidente não-de-trânsito</t>
  </si>
  <si>
    <t>V171</t>
  </si>
  <si>
    <t>Ciclista traumatizado em colisão com um objeto fixo ou parado - passageiro traumatizado em acidente não-de-trânsito</t>
  </si>
  <si>
    <t>V172</t>
  </si>
  <si>
    <t>Ciclista traumatizado em colisão com um objeto fixo ou parado - ciclista não especificado traumatizado em acidente não-de-trânsito</t>
  </si>
  <si>
    <t>V173</t>
  </si>
  <si>
    <t>Ciclista traumatizado em colisão com um objeto fixo ou parado - pessoa traumatizada ao subir ou descer do veículo</t>
  </si>
  <si>
    <t>V174</t>
  </si>
  <si>
    <t>Ciclista traumatizado em colisão com um objeto fixo ou parado - condutor traumatizado em um acidente de trânsito</t>
  </si>
  <si>
    <t>V175</t>
  </si>
  <si>
    <t>Ciclista traumatizado em colisão com um objeto fixo ou parado - passageiro traumatizado em um acidente de trânsito</t>
  </si>
  <si>
    <t>V179</t>
  </si>
  <si>
    <t>Ciclista traumatizado em colisão com um objeto fixo ou parado - ciclista não especificado traumatizado em um acidente de trânsito</t>
  </si>
  <si>
    <t>V180</t>
  </si>
  <si>
    <t>Ciclista traumatizado em um acidente de transporte sem colisão - condutor traumatizado em acidente não-de-trânsito</t>
  </si>
  <si>
    <t>V181</t>
  </si>
  <si>
    <t>Ciclista traumatizado em um acidente de transporte sem colisão - passageiro traumatizado em acidente não-de-trânsito</t>
  </si>
  <si>
    <t>V182</t>
  </si>
  <si>
    <t>Ciclista traumatizado em um acidente de transporte sem colisão - ciclista não especificado traumatizado em acidente não-de-trânsito</t>
  </si>
  <si>
    <t>V183</t>
  </si>
  <si>
    <t>Ciclista traumatizado em um acidente de transporte sem colisão - pessoa traumatizada ao subir ou descer do veículo</t>
  </si>
  <si>
    <t>V184</t>
  </si>
  <si>
    <t>Ciclista traumatizado em um acidente de transporte sem colisão - condutor traumatizado em um acidente de trânsito</t>
  </si>
  <si>
    <t>V185</t>
  </si>
  <si>
    <t>Ciclista traumatizado em um acidente de transporte sem colisão - passageiro traumatizado em um acidente de trânsito</t>
  </si>
  <si>
    <t>V189</t>
  </si>
  <si>
    <t>Ciclista traumatizado em um acidente de transporte sem colisão - ciclista não especificado traumatizado em um acidente de trânsito</t>
  </si>
  <si>
    <t>V190</t>
  </si>
  <si>
    <t>Condutor traumatizado em colisão com outros veículos e com veículos não especificados, a motor, em um acidente não-de-trânsito</t>
  </si>
  <si>
    <t>V191</t>
  </si>
  <si>
    <t>Passageiro traumatizado em colisão com outro veículos e com veículos não especificados, a motor, em um acidente não-de-trânsito</t>
  </si>
  <si>
    <t>V192</t>
  </si>
  <si>
    <t>Ciclista não especificado traumatizado em colisão com outros veículos e com veículos não especificados, a motor, em um acidente não-de-trânsito</t>
  </si>
  <si>
    <t>V193</t>
  </si>
  <si>
    <t>Ciclista [qualquer] traumatizado em um acidente não especificado e não-de-trânsito</t>
  </si>
  <si>
    <t>V194</t>
  </si>
  <si>
    <t>Condutor traumatizado em colisão com outros veículos e com veículos não especificados, a motor, em um acidente de trânsito</t>
  </si>
  <si>
    <t>V195</t>
  </si>
  <si>
    <t>Passageiro traumatizado em colisão com outros veículos e com veículos não especificados, a motor, em um acidente de trânsito</t>
  </si>
  <si>
    <t>V196</t>
  </si>
  <si>
    <t>Ciclista não especificado traumatizado em colisão com outros veículos e com veículos não especificados, a motor, em um acidente de trânsito</t>
  </si>
  <si>
    <t>V198</t>
  </si>
  <si>
    <t>Ciclista [qualquer] traumatizado em outros acidentes de transporte especificados</t>
  </si>
  <si>
    <t>V199</t>
  </si>
  <si>
    <t>Ciclista [qualquer] traumatizado em um acidente de trânsito não especificado</t>
  </si>
  <si>
    <t>V200</t>
  </si>
  <si>
    <t>Motociclista traumatizado em colisão com um pedestre ou um animal - condutor traumatizado em acidente não-de-trânsito</t>
  </si>
  <si>
    <t>V201</t>
  </si>
  <si>
    <t>Motociclista traumatizado em colisão com um pedestre ou um animal - passageiro traumatizado em acidente não-de-trânsito</t>
  </si>
  <si>
    <t>V202</t>
  </si>
  <si>
    <t>Motociclista traumatizado em colisão com um pedestre ou um animal - motociclista não especificado traumatizado em acidente não-de-trânsito</t>
  </si>
  <si>
    <t>V203</t>
  </si>
  <si>
    <t>Motociclista traumatizado em colisão com um pedestre ou um animal - pessoa traumatizado ao subir ou descer do veículo</t>
  </si>
  <si>
    <t>V204</t>
  </si>
  <si>
    <t>Motociclista traumatizado em colisão com um pedestre ou um animal - condutor traumatizado em um acidente de trânsito</t>
  </si>
  <si>
    <t>V205</t>
  </si>
  <si>
    <t>Motociclista traumatizado em colisão com um pedestre ou um animal - passageiro traumatizado em um acidente de trânsito</t>
  </si>
  <si>
    <t>V209</t>
  </si>
  <si>
    <t>Motociclista traumatizado em colisão com um pedestre ou um animal - motociclista não especificado traumatizado em um acidente de trânsito</t>
  </si>
  <si>
    <t>V210</t>
  </si>
  <si>
    <t>Motociclista traumatizado em colisão com um veículo a pedal - condutor traumatizado em acidente não-de-trânsito</t>
  </si>
  <si>
    <t>V211</t>
  </si>
  <si>
    <t>Motociclista traumatizado em colisão com um veículo a pedal - passageiro traumatizado em acidente não-de-trânsito</t>
  </si>
  <si>
    <t>V212</t>
  </si>
  <si>
    <t>Motociclista traumatizado em colisão com um veículo a pedal - motociclista não especificado traumatizado em acidente não-de-trânsito</t>
  </si>
  <si>
    <t>V213</t>
  </si>
  <si>
    <t>Motociclista traumatizado em colisão com um veículo a pedal - pessoa traumatizado ao subir ou descer do veículo</t>
  </si>
  <si>
    <t>V214</t>
  </si>
  <si>
    <t>Motociclista traumatizado em colisão com um veículo a pedal - condutor traumatizado em um acidente de trânsito</t>
  </si>
  <si>
    <t>V215</t>
  </si>
  <si>
    <t>Motociclista traumatizado em colisão com um veículo a pedal - passageiro traumatizado em um acidente de trânsito</t>
  </si>
  <si>
    <t>V219</t>
  </si>
  <si>
    <t>Motociclista traumatizado em colisão com um veículo a pedal - motociclista não especificado traumatizado em um acidente de trânsito</t>
  </si>
  <si>
    <t>V220</t>
  </si>
  <si>
    <t>Motociclista traumatizado em colisão com um veículo a motor de duas ou três rodas - condutor traumatizado em acidente não-de-trânsito</t>
  </si>
  <si>
    <t>V221</t>
  </si>
  <si>
    <t>Motociclista traumatizado em colisão com um veículo a motor de duas ou três rodas - passageiro traumatizado em acidente não-de-trânsito</t>
  </si>
  <si>
    <t>V222</t>
  </si>
  <si>
    <t>Motociclista traumatizado em colisão com um veículo a motor de duas ou três rodas - motociclista não especificado traumatizado em acidente não-de-trânsito</t>
  </si>
  <si>
    <t>V223</t>
  </si>
  <si>
    <t>Motociclista traumatizado em colisão com um veículo a motor de duas ou três rodas - pessoa traumatizado ao subir ou descer do veículo</t>
  </si>
  <si>
    <t>V224</t>
  </si>
  <si>
    <t>Motociclista traumatizado em colisão com um veículo a motor de duas ou três rodas - condutor traumatizado em um acidente de trânsito</t>
  </si>
  <si>
    <t>V225</t>
  </si>
  <si>
    <t>Motociclista traumatizado em colisão com um veículo a motor de duas ou três rodas - passageiro traumatizado em um acidente de trânsito</t>
  </si>
  <si>
    <t>V229</t>
  </si>
  <si>
    <t>Motociclista traumatizado em colisão com um veículo a motor de duas ou três rodas - motociclista não especificado traumatizado em um acidente de trânsito</t>
  </si>
  <si>
    <t>V230</t>
  </si>
  <si>
    <t>Motociclista traumatizado em colisão com um automóvel [carro], "pick up" ou caminhonete - condutor traumatizado em acidente não-de-trânsito</t>
  </si>
  <si>
    <t>V231</t>
  </si>
  <si>
    <t>Motociclista traumatizado em colisão com um automóvel [carro], "pick up" ou caminhonete - passageiro traumatizado em acidente não-de-trânsito</t>
  </si>
  <si>
    <t>V232</t>
  </si>
  <si>
    <t>Motociclista traumatizado em colisão com um automóvel [carro], "pick up" ou caminhonete - motociclista não especificado traumatizado em acidente não-de-trânsito</t>
  </si>
  <si>
    <t>V233</t>
  </si>
  <si>
    <t>Motociclista traumatizado em colisão com um automóvel [carro], "pick up" ou caminhonete - pessoa traumatizado ao subir ou descer do veículo</t>
  </si>
  <si>
    <t>V234</t>
  </si>
  <si>
    <t>Motociclista traumatizado em colisão com um automóvel [carro], "pick up" ou caminhonete - condutor traumatizado em um acidente de trânsito</t>
  </si>
  <si>
    <t>V235</t>
  </si>
  <si>
    <t>Motociclista traumatizado em colisão com um automóvel [carro], "pick up" ou caminhonete - passageiro traumatizado em um acidente de trânsito</t>
  </si>
  <si>
    <t>V239</t>
  </si>
  <si>
    <t>Motociclista traumatizado em colisão com um automóvel [carro], "pick up" ou caminhonete - motociclista não especificado traumatizado em um acidente de trânsito</t>
  </si>
  <si>
    <t>V240</t>
  </si>
  <si>
    <t>Motociclista traumatizado em colisão com um veículo de transporte pesado ou um ônibus - condutor traumatizado em acidente não-de-trânsito</t>
  </si>
  <si>
    <t>V241</t>
  </si>
  <si>
    <t>Motociclista traumatizado em colisão com um veículo de transporte pesado ou um ônibus - passageiro traumatizado em acidente não-de-trânsito</t>
  </si>
  <si>
    <t>V242</t>
  </si>
  <si>
    <t>Motociclista traumatizado em colisão com um veículo de transporte pesado ou um ônibus - motociclista não especificado traumatizado em acidente não-de-trânsito</t>
  </si>
  <si>
    <t>V243</t>
  </si>
  <si>
    <t>Motociclista traumatizado em colisão com um veículo de transporte pesado ou um ônibus - pessoa traumatizado ao subir ou descer do veículo</t>
  </si>
  <si>
    <t>V244</t>
  </si>
  <si>
    <t>Motociclista traumatizado em colisão com um veículo de transporte pesado ou um ônibus - condutor traumatizado em um acidente de trânsito</t>
  </si>
  <si>
    <t>V245</t>
  </si>
  <si>
    <t>Motociclista traumatizado em colisão com um veículo de transporte pesado ou um ônibus - passageiro traumatizado em um acidente de trânsito</t>
  </si>
  <si>
    <t>V249</t>
  </si>
  <si>
    <t>Motociclista traumatizado em colisão com um veículo de transporte pesado ou um ônibus - motociclista não especificado traumatizado em um acidente de trânsito</t>
  </si>
  <si>
    <t>V250</t>
  </si>
  <si>
    <t>Motociclista traumatizado em colisão com um trem ou um veículo ferroviário - condutor traumatizado em acidente não-de-trânsito</t>
  </si>
  <si>
    <t>V251</t>
  </si>
  <si>
    <t>Motociclista traumatizado em colisão com um trem ou um veículo ferroviário - passageiro traumatizado em acidente não-de-trânsito</t>
  </si>
  <si>
    <t>V252</t>
  </si>
  <si>
    <t>Motociclista traumatizado em colisão com um trem ou um veículo ferroviário - motociclista não especificado traumatizado em acidente não-de-trânsito</t>
  </si>
  <si>
    <t>V253</t>
  </si>
  <si>
    <t>Motociclista traumatizado em colisão com um trem ou um veículo ferroviário - pessoa traumatizado ao subir ou descer do veículo</t>
  </si>
  <si>
    <t>V254</t>
  </si>
  <si>
    <t>Motociclista traumatizado em colisão com um trem ou um veículo ferroviário - condutor traumatizado em um acidente de trânsito</t>
  </si>
  <si>
    <t>V255</t>
  </si>
  <si>
    <t>Motociclista traumatizado em colisão com um trem ou um veículo ferroviário - passageiro traumatizado em um acidente de trânsito</t>
  </si>
  <si>
    <t>V259</t>
  </si>
  <si>
    <t>Motociclista traumatizado em colisão com um trem ou um veículo ferroviário - motociclista não especificado traumatizado em um acidente de trânsito</t>
  </si>
  <si>
    <t>V260</t>
  </si>
  <si>
    <t>Motociclista traumatizado em colisão com outro veículo não-motorizado - condutor traumatizado em acidente não-de-trânsito</t>
  </si>
  <si>
    <t>V261</t>
  </si>
  <si>
    <t>Motociclista traumatizado em colisão com outro veículo não-motorizado - passageiro traumatizado em acidente não-de-trânsito</t>
  </si>
  <si>
    <t>V262</t>
  </si>
  <si>
    <t>Motociclista traumatizado em colisão com outro veículo não-motorizado - motociclista não especificado traumatizado em acidente não-de-trânsito</t>
  </si>
  <si>
    <t>V263</t>
  </si>
  <si>
    <t>Motociclista traumatizado em colisão com outro veículo não-motorizado - pessoa traumatizado ao subir ou descer do veículo</t>
  </si>
  <si>
    <t>V264</t>
  </si>
  <si>
    <t>Motociclista traumatizado em colisão com outro veículo não-motorizado - condutor traumatizado em um acidente de trânsito</t>
  </si>
  <si>
    <t>V265</t>
  </si>
  <si>
    <t>Motociclista traumatizado em colisão com outro veículo não-motorizado - passageiro traumatizado em um acidente de trânsito</t>
  </si>
  <si>
    <t>V269</t>
  </si>
  <si>
    <t>Motociclista traumatizado em colisão com outro veículo não-motorizado - motociclista não especificado traumatizado em um acidente de trânsito</t>
  </si>
  <si>
    <t>V270</t>
  </si>
  <si>
    <t>Motociclista traumatizado em colisão com um objeto fixo ou parado - condutor traumatizado em acidente não-de-trânsito</t>
  </si>
  <si>
    <t>V271</t>
  </si>
  <si>
    <t>Motociclista traumatizado em colisão com um objeto fixo ou parado - passageiro traumatizado em acidente não-de-trânsito</t>
  </si>
  <si>
    <t>V272</t>
  </si>
  <si>
    <t>Motociclista traumatizado em colisão com um objeto fixo ou parado - motociclista não especificado traumatizado em acidente não-de-trânsito</t>
  </si>
  <si>
    <t>V273</t>
  </si>
  <si>
    <t>Motociclista traumatizado em colisão com um objeto fixo ou parado - pessoa traumatizado ao subir ou descer do veículo</t>
  </si>
  <si>
    <t>V274</t>
  </si>
  <si>
    <t>Motociclista traumatizado em colisão com um objeto fixo ou parado - condutor traumatizado em um acidente de trânsito</t>
  </si>
  <si>
    <t>V275</t>
  </si>
  <si>
    <t>Motociclista traumatizado em colisão com um objeto fixo ou parado - passageiro traumatizado em um acidente de trânsito</t>
  </si>
  <si>
    <t>V279</t>
  </si>
  <si>
    <t>Motociclista traumatizado em colisão com um objeto fixo ou parado - motociclista não especificado traumatizado em um acidente de trânsito</t>
  </si>
  <si>
    <t>V280</t>
  </si>
  <si>
    <t>Motociclista traumatizado em um acidente de transporte sem colisão - condutor traumatizado em acidente não-de-trânsito</t>
  </si>
  <si>
    <t>V281</t>
  </si>
  <si>
    <t>Motociclista traumatizado em um acidente de transporte sem colisão - passageiro traumatizado em acidente não-de-trânsito</t>
  </si>
  <si>
    <t>V282</t>
  </si>
  <si>
    <t>Motociclista traumatizado em um acidente de transporte sem colisão - motociclista não especificado traumatizado em acidente não-de-trânsito</t>
  </si>
  <si>
    <t>V283</t>
  </si>
  <si>
    <t>Motociclista traumatizado em um acidente de transporte sem colisão - pessoa traumatizado ao subir ou descer do veículo</t>
  </si>
  <si>
    <t>V284</t>
  </si>
  <si>
    <t>Motociclista traumatizado em um acidente de transporte sem colisão - condutor traumatizado em um acidente de trânsito</t>
  </si>
  <si>
    <t>V285</t>
  </si>
  <si>
    <t>Motociclista traumatizado em um acidente de transporte sem colisão - passageiro traumatizado em um acidente de trânsito</t>
  </si>
  <si>
    <t>V289</t>
  </si>
  <si>
    <t>Motociclista traumatizado em um acidente de transporte sem colisão - motociclista não especificado traumatizado em um acidente de trânsito</t>
  </si>
  <si>
    <t>V290</t>
  </si>
  <si>
    <t>V291</t>
  </si>
  <si>
    <t>Passageiro traumatizado em colisão com outros veículos com veículos não especificados, a motor, em um acidente não-de-trânsito</t>
  </si>
  <si>
    <t>V292</t>
  </si>
  <si>
    <t>Motociclista não especificado traumatizado em colisão com outros veículos e com veículos não especificados, a motor, em um acidente não-de-trânsito</t>
  </si>
  <si>
    <t>V293</t>
  </si>
  <si>
    <t>Motociclista [qualquer] traumatizado em um acidente não especificado, não-de-trânsito</t>
  </si>
  <si>
    <t>V294</t>
  </si>
  <si>
    <t>V295</t>
  </si>
  <si>
    <t>V296</t>
  </si>
  <si>
    <t>Motociclista não especificado traumatizado em colisão com outros veículos e com veículos não especificados, a motor em um acidente de trânsito</t>
  </si>
  <si>
    <t>V298</t>
  </si>
  <si>
    <t>Motociclista [qualquer] traumatizado em outros acidentes de transporte especificados</t>
  </si>
  <si>
    <t>V299</t>
  </si>
  <si>
    <t>Motociclista [qualquer] traumatizado em um acidente de trânsito não especificado</t>
  </si>
  <si>
    <t>V300</t>
  </si>
  <si>
    <t>Ocupante de um triciclo motorizado traumatizado em colisão com um pedestre ou um animal - condutor traumatizado em acidente não-de-trânsito</t>
  </si>
  <si>
    <t>V301</t>
  </si>
  <si>
    <t>Ocupante de um triciclo motorizado traumatizado em colisão com um pedestre ou um animal - passageiro traumatizado em acidente não-de-trânsito</t>
  </si>
  <si>
    <t>V302</t>
  </si>
  <si>
    <t>Ocupante de um triciclo motorizado traumatizado em colisão com um pedestre ou um animal - pessoa viajando no exterior do veículo traumatizada em um acidente não-de-trânsito</t>
  </si>
  <si>
    <t>V303</t>
  </si>
  <si>
    <t>Ocupante de um triciclo motorizado traumatizado em colisão com um pedestre ou um animal - ocupante não especificado de um triciclo motorizado traumatizado em acidente não-de-trânsito</t>
  </si>
  <si>
    <t>V304</t>
  </si>
  <si>
    <t>Ocupante de um triciclo motorizado traumatizado em colisão com um pedestre ou um animal - pessoa traumatizada ao subir ou descer do veículo</t>
  </si>
  <si>
    <t>V305</t>
  </si>
  <si>
    <t>Ocupante de um triciclo motorizado traumatizado em colisão com um pedestre ou um animal - condutor traumatizado em um acidente de trânsito</t>
  </si>
  <si>
    <t>V306</t>
  </si>
  <si>
    <t>Ocupante de um triciclo motorizado traumatizado em colisão com um pedestre ou um animal - passageiro traumatizado em um acidente de trânsito</t>
  </si>
  <si>
    <t>V307</t>
  </si>
  <si>
    <t>Ocupante de um triciclo motorizado traumatizado em colisão com um pedestre ou um animal - pessoa viajando no exterior do veículo traumatizada em um acidente de trânsito</t>
  </si>
  <si>
    <t>V309</t>
  </si>
  <si>
    <t>Ocupante de um triciclo motorizado traumatizado em colisão com um pedestre ou um animal - ocupante não especificado de um triciclo motorizado traumatizado em um acidente de trânsito</t>
  </si>
  <si>
    <t>V310</t>
  </si>
  <si>
    <t>Ocupante de um triciclo motorizado traumatizado em colisão com um veículo a pedal - condutor traumatizado em acidente não-de-trânsito</t>
  </si>
  <si>
    <t>V311</t>
  </si>
  <si>
    <t>Ocupante de um triciclo motorizado traumatizado em colisão com um veículo a pedal - passageiro traumatizado em acidente não-de-trânsito</t>
  </si>
  <si>
    <t>V312</t>
  </si>
  <si>
    <t>Ocupante de um triciclo motorizado traumatizado em colisão com um veículo a pedal - pessoa viajando no exterior do veículo traumatizada em um acidente não-de-trânsito</t>
  </si>
  <si>
    <t>V313</t>
  </si>
  <si>
    <t>Ocupante de um triciclo motorizado traumatizado em colisão com um veículo a pedal - ocupante não especificado de um triciclo motorizado traumatizado em acidente não-de-trânsito</t>
  </si>
  <si>
    <t>V314</t>
  </si>
  <si>
    <t>Ocupante de um triciclo motorizado traumatizado em colisão com um veículo a pedal - pessoa traumatizada ao subir ou descer do veículo</t>
  </si>
  <si>
    <t>V315</t>
  </si>
  <si>
    <t>Ocupante de um triciclo motorizado traumatizado em colisão com um veículo a pedal - condutor traumatizado em um acidente de trânsito</t>
  </si>
  <si>
    <t>V316</t>
  </si>
  <si>
    <t>Ocupante de um triciclo motorizado traumatizado em colisão com um veículo a pedal - passageiro traumatizado em um acidente de trânsito</t>
  </si>
  <si>
    <t>V317</t>
  </si>
  <si>
    <t>Ocupante de um triciclo motorizado traumatizado em colisão com um veículo a pedal - pessoa viajando no exterior do veículo traumatizada em um acidente de trânsito</t>
  </si>
  <si>
    <t>V319</t>
  </si>
  <si>
    <t>Ocupante de um triciclo motorizado traumatizado em colisão com um veículo a pedal - ocupante não especificado de um triciclo motorizado traumatizado em um acidente de trânsito</t>
  </si>
  <si>
    <t>V320</t>
  </si>
  <si>
    <t>Ocupante de um triciclo motorizado traumatizado em colisão com outro veículo a motor de duas ou três rodas - condutor traumatizado em acidente não-de-trânsito</t>
  </si>
  <si>
    <t>V321</t>
  </si>
  <si>
    <t>Ocupante de um triciclo motorizado traumatizado em colisão com outro veículo a motor de duas ou três rodas - passageiro traumatizado em acidente não-de-trânsito</t>
  </si>
  <si>
    <t>V322</t>
  </si>
  <si>
    <t>Ocupante de um triciclo motorizado traumatizado em colisão com outro veículo a motor de duas ou três rodas - pessoa viajando no exterior do veículo traumatizada em um acidente não-de-trânsito</t>
  </si>
  <si>
    <t>V323</t>
  </si>
  <si>
    <t>Ocupante de um triciclo motorizado traumatizado em colisão com outro veículo a motor de duas ou três rodas - ocupante não especificado de um triciclo motorizado traumatizado em acidente não-de-trânsito</t>
  </si>
  <si>
    <t>V324</t>
  </si>
  <si>
    <t>Ocupante de um triciclo motorizado traumatizado em colisão com outro veículo a motor de duas ou três rodas - pessoa traumatizada ao subir ou descer do veículo</t>
  </si>
  <si>
    <t>V325</t>
  </si>
  <si>
    <t>Ocupante de um triciclo motorizado traumatizado em colisão com outro veículo a motor de duas ou três rodas - condutor traumatizado em um acidente de trânsito</t>
  </si>
  <si>
    <t>V326</t>
  </si>
  <si>
    <t>Ocupante de um triciclo motorizado traumatizado em colisão com outro veículo a motor de duas ou três rodas - passageiro traumatizado em um acidente de trânsito</t>
  </si>
  <si>
    <t>V327</t>
  </si>
  <si>
    <t>Ocupante de um triciclo motorizado traumatizado em colisão com outro veículo a motor de duas ou três rodas - pessoa viajando no exterior do veículo traumatizada em um acidente de trânsito</t>
  </si>
  <si>
    <t>V329</t>
  </si>
  <si>
    <t>Ocupante de um triciclo motorizado traumatizado em colisão com outro veículo a motor de duas ou três rodas - ocupante não especificado de um triciclo motorizado traumatizado em um acidente de trânsito</t>
  </si>
  <si>
    <t>V330</t>
  </si>
  <si>
    <t>Ocupante de um triciclo motorizado traumatizado em colisão com um automóvel, "pick up" ou caminhonete - condutor traumatizado em acidente não-de-trânsito</t>
  </si>
  <si>
    <t>V331</t>
  </si>
  <si>
    <t>Ocupante de um triciclo motorizado traumatizado em colisão com um automóvel, "pick up" ou caminhonete - passageiro traumatizado em acidente não-de-trânsito</t>
  </si>
  <si>
    <t>V332</t>
  </si>
  <si>
    <t>Ocupante de um triciclo motorizado traumatizado em colisão com um automóvel, "pick up" ou caminhonete - pessoa viajando no exterior do veículo traumatizada em um acidente não-de-trânsito</t>
  </si>
  <si>
    <t>V333</t>
  </si>
  <si>
    <t>Ocupante de um triciclo motorizado traumatizado em colisão com um automóvel, "pick up" ou caminhonete - ocupante não especificado de um triciclo motorizado traumatizado em acidente não-de-trânsito</t>
  </si>
  <si>
    <t>V334</t>
  </si>
  <si>
    <t>Ocupante de um triciclo motorizado traumatizado em colisão com um automóvel, "pick up" ou caminhonete - pessoa traumatizada ao subir ou descer do veículo</t>
  </si>
  <si>
    <t>V335</t>
  </si>
  <si>
    <t>Ocupante de um triciclo motorizado traumatizado em colisão com um automóvel, "pick up" ou caminhonete - condutor traumatizado em um acidente de trânsito</t>
  </si>
  <si>
    <t>V336</t>
  </si>
  <si>
    <t>Ocupante de um triciclo motorizado traumatizado em colisão com um automóvel, "pick up" ou caminhonete - passageiro traumatizado em um acidente de trânsito</t>
  </si>
  <si>
    <t>V337</t>
  </si>
  <si>
    <t>Ocupante de um triciclo motorizado traumatizado em colisão com um automóvel, "pick up" ou caminhonete - pessoa viajando no exterior do veículo traumatizada em um acidente de trânsito</t>
  </si>
  <si>
    <t>V339</t>
  </si>
  <si>
    <t>Ocupante de um triciclo motorizado traumatizado em colisão com um automóvel, "pick up" ou caminhonete - ocupante não especificado de um triciclo motorizado traumatizado em um acidente de trânsito</t>
  </si>
  <si>
    <t>V340</t>
  </si>
  <si>
    <t>Ocupante de um triciclo motorizado traumatizado em colisão com um veículo de transporte pesado ou um ônibus - condutor traumatizado em acidente não-de-trânsito</t>
  </si>
  <si>
    <t>V341</t>
  </si>
  <si>
    <t>Ocupante de um triciclo motorizado traumatizado em colisão com um veículo de transporte pesado ou um ônibus - passageiro traumatizado em acidente não-de-trânsito</t>
  </si>
  <si>
    <t>V342</t>
  </si>
  <si>
    <t>Ocupante de um triciclo motorizado traumatizado em colisão com um veículo de transporte pesado ou um ônibus - pessoa viajando no exterior do veículo traumatizada em um acidente não-de-trânsito</t>
  </si>
  <si>
    <t>V343</t>
  </si>
  <si>
    <t>Ocupante de um triciclo motorizado traumatizado em colisão com um veículo de transporte pesado ou um ônibus - ocupante não especificado de um triciclo motorizado traumatizado em acidente não-de-trânsito</t>
  </si>
  <si>
    <t>V344</t>
  </si>
  <si>
    <t>Ocupante de um triciclo motorizado traumatizado em colisão com um veículo de transporte pesado ou um ônibus - pessoa traumatizada ao subir ou descer do veículo</t>
  </si>
  <si>
    <t>V345</t>
  </si>
  <si>
    <t>Ocupante de um triciclo motorizado traumatizado em colisão com um veículo de transporte pesado ou um ônibus - condutor traumatizado em um acidente de trânsito</t>
  </si>
  <si>
    <t>V346</t>
  </si>
  <si>
    <t>Ocupante de um triciclo motorizado traumatizado em colisão com um veículo de transporte pesado ou um ônibus - passageiro traumatizado em um acidente de trânsito</t>
  </si>
  <si>
    <t>V347</t>
  </si>
  <si>
    <t>Ocupante de um triciclo motorizado traumatizado em colisão com um veículo de transporte pesado ou um ônibus - pessoa viajando no exterior do veículo traumatizada em um acidente de trânsito</t>
  </si>
  <si>
    <t>V349</t>
  </si>
  <si>
    <t>Ocupante de um triciclo motorizado traumatizado em colisão com um veículo de transporte pesado ou um ônibus - ocupante não especificado de um triciclo motorizado traumatizado em um acidente de trânsito</t>
  </si>
  <si>
    <t>V350</t>
  </si>
  <si>
    <t>Ocupante de um triciclo motorizado traumatizado em colisão com um trem [comboio] ou um veículo ferroviário - condutor traumatizado em acidente não-de-trânsito</t>
  </si>
  <si>
    <t>V351</t>
  </si>
  <si>
    <t>Ocupante de um triciclo motorizado traumatizado em colisão com um trem [comboio] ou um veículo ferroviário - passageiro traumatizado em acidente não-de-trânsito</t>
  </si>
  <si>
    <t>V352</t>
  </si>
  <si>
    <t>Ocupante de um triciclo motorizado traumatizado em colisão com um trem [comboio] ou um veículo ferroviário - pessoa viajando no exterior do veículo traumatizada em um acidente não-de-trânsito</t>
  </si>
  <si>
    <t>V353</t>
  </si>
  <si>
    <t>Ocupante de um triciclo motorizado traumatizado em colisão com um trem [comboio] ou um veículo ferroviário - ocupante não especificado de um triciclo motorizado traumatizado em acidente não-de-trânsito</t>
  </si>
  <si>
    <t>V354</t>
  </si>
  <si>
    <t>Ocupante de um triciclo motorizado traumatizado em colisão com um trem [comboio] ou um veículo ferroviário - pessoa traumatizada ao subir ou descer do veículo</t>
  </si>
  <si>
    <t>V355</t>
  </si>
  <si>
    <t>Ocupante de um triciclo motorizado traumatizado em colisão com um trem [comboio] ou um veículo ferroviário - condutor traumatizado em um acidente de trânsito</t>
  </si>
  <si>
    <t>V356</t>
  </si>
  <si>
    <t>Ocupante de um triciclo motorizado traumatizado em colisão com um trem [comboio] ou um veículo ferroviário - passageiro traumatizado em um acidente de trânsito</t>
  </si>
  <si>
    <t>V357</t>
  </si>
  <si>
    <t>Ocupante de um triciclo motorizado traumatizado em colisão com um trem [comboio] ou um veículo ferroviário - pessoa viajando no exterior do veículo traumatizada em um acidente de trânsito</t>
  </si>
  <si>
    <t>V359</t>
  </si>
  <si>
    <t>Ocupante de um triciclo motorizado traumatizado em colisão com um trem [comboio] ou um veículo ferroviário - ocupante não especificado de um triciclo motorizado traumatizado em um acidente de trânsito</t>
  </si>
  <si>
    <t>V360</t>
  </si>
  <si>
    <t>Ocupante de um triciclo motorizado traumatizado em colisão com outro veículo não-motorizado - condutor traumatizado em acidente não-de-trânsito</t>
  </si>
  <si>
    <t>V361</t>
  </si>
  <si>
    <t>Ocupante de um triciclo motorizado traumatizado em colisão com outro veículo não-motorizado - passageiro traumatizado em acidente não-de-trânsito</t>
  </si>
  <si>
    <t>V362</t>
  </si>
  <si>
    <t>Ocupante de um triciclo motorizado traumatizado em colisão com outro veículo não-motorizado - pessoa viajando no exterior do veículo traumatizada em um acidente não-de-trânsito</t>
  </si>
  <si>
    <t>V363</t>
  </si>
  <si>
    <t>Ocupante de um triciclo motorizado traumatizado em colisão com outro veículo não-motorizado - ocupante não especificado de um triciclo motorizado traumatizado em acidente não-de-trânsito</t>
  </si>
  <si>
    <t>V364</t>
  </si>
  <si>
    <t>Ocupante de um triciclo motorizado traumatizado em colisão com outro veículo não-motorizado - pessoa traumatizada ao subir ou descer do veículo</t>
  </si>
  <si>
    <t>V365</t>
  </si>
  <si>
    <t>Ocupante de um triciclo motorizado traumatizado em colisão com outro veículo não-motorizado - condutor traumatizado em um acidente de trânsito</t>
  </si>
  <si>
    <t>V366</t>
  </si>
  <si>
    <t>Ocupante de um triciclo motorizado traumatizado em colisão com outro veículo não-motorizado - passageiro traumatizado em um acidente de trânsito</t>
  </si>
  <si>
    <t>V367</t>
  </si>
  <si>
    <t>Ocupante de um triciclo motorizado traumatizado em colisão com outro veículo não-motorizado - pessoa viajando no exterior do veículo traumatizada em um acidente de trânsito</t>
  </si>
  <si>
    <t>V369</t>
  </si>
  <si>
    <t>Ocupante de um triciclo motorizado traumatizado em colisão com outro veículo não-motorizado - ocupante não especificado de um triciclo motorizado traumatizado em um acidente de trânsito</t>
  </si>
  <si>
    <t>V370</t>
  </si>
  <si>
    <t>Ocupante de um triciclo motorizado traumatizado em colisão com um objeto fixo ou parado - condutor traumatizado em acidente não-de-trânsito</t>
  </si>
  <si>
    <t>V371</t>
  </si>
  <si>
    <t>Ocupante de um triciclo motorizado traumatizado em colisão com um objeto fixo ou parado - passageiro traumatizado em acidente não-de-trânsito</t>
  </si>
  <si>
    <t>V372</t>
  </si>
  <si>
    <t>Ocupante de um triciclo motorizado traumatizado em colisão com um objeto fixo ou parado - pessoa viajando no exterior do veículo traumatizada em um acidente não-de-trânsito</t>
  </si>
  <si>
    <t>V373</t>
  </si>
  <si>
    <t>Ocupante de um triciclo motorizado traumatizado em colisão com um objeto fixo ou parado - ocupante não especificado de um triciclo motorizado traumatizado em acidente não-de-trânsito</t>
  </si>
  <si>
    <t>V374</t>
  </si>
  <si>
    <t>Ocupante de um triciclo motorizado traumatizado em colisão com um objeto fixo ou parado - pessoa traumatizada ao subir ou descer do veículo</t>
  </si>
  <si>
    <t>V375</t>
  </si>
  <si>
    <t>Ocupante de um triciclo motorizado traumatizado em colisão com um objeto fixo ou parado - condutor traumatizado em um acidente de trânsito</t>
  </si>
  <si>
    <t>V376</t>
  </si>
  <si>
    <t>Ocupante de um triciclo motorizado traumatizado em colisão com um objeto fixo ou parado - passageiro traumatizado em um acidente de trânsito</t>
  </si>
  <si>
    <t>V377</t>
  </si>
  <si>
    <t>Ocupante de um triciclo motorizado traumatizado em colisão com um objeto fixo ou parado - pessoa viajando no exterior do veículo traumatizada em um acidente de trânsito</t>
  </si>
  <si>
    <t>V379</t>
  </si>
  <si>
    <t>Ocupante de um triciclo motorizado traumatizado em colisão com um objeto fixo ou parado - ocupante não especificado de um triciclo motorizado traumatizado em um acidente de trânsito</t>
  </si>
  <si>
    <t>V380</t>
  </si>
  <si>
    <t>Ocupante de um triciclo motorizado traumatizado em um acidente de transporte sem colisão - condutor traumatizado em acidente não-de-trânsito</t>
  </si>
  <si>
    <t>V381</t>
  </si>
  <si>
    <t>Ocupante de um triciclo motorizado traumatizado em um acidente de transporte sem colisão - passageiro traumatizado em acidente não-de-trânsito</t>
  </si>
  <si>
    <t>V382</t>
  </si>
  <si>
    <t>Ocupante de um triciclo motorizado traumatizado em um acidente de transporte sem colisão - pessoa viajando no exterior do veículo traumatizada em um acidente não-de-trânsito</t>
  </si>
  <si>
    <t>V383</t>
  </si>
  <si>
    <t>Ocupante de um triciclo motorizado traumatizado em um acidente de transporte sem colisão - ocupante não especificado de um triciclo motorizado traumatizado em acidente não-de-trânsito</t>
  </si>
  <si>
    <t>V384</t>
  </si>
  <si>
    <t>Ocupante de um triciclo motorizado traumatizado em um acidente de transporte sem colisão - pessoa traumatizada ao subir ou descer do veículo</t>
  </si>
  <si>
    <t>V385</t>
  </si>
  <si>
    <t>Ocupante de um triciclo motorizado traumatizado em um acidente de transporte sem colisão - condutor traumatizado em um acidente de trânsito</t>
  </si>
  <si>
    <t>V386</t>
  </si>
  <si>
    <t>Ocupante de um triciclo motorizado traumatizado em um acidente de transporte sem colisão - passageiro traumatizado em um acidente de trânsito</t>
  </si>
  <si>
    <t>V387</t>
  </si>
  <si>
    <t>Ocupante de um triciclo motorizado traumatizado em um acidente de transporte sem colisão - pessoa viajando no exterior do veículo traumatizada em um acidente de trânsito</t>
  </si>
  <si>
    <t>V389</t>
  </si>
  <si>
    <t>Ocupante de um triciclo motorizado traumatizado em um acidente de transporte sem colisão - ocupante não especificado de um triciclo motorizado traumatizado em um acidente de trânsito</t>
  </si>
  <si>
    <t>V390</t>
  </si>
  <si>
    <t>V391</t>
  </si>
  <si>
    <t>Passageiro traumatizado em colisão com outros veículos e com veículos não especificados, a motor, em um acidente não-de-trânsito</t>
  </si>
  <si>
    <t>V392</t>
  </si>
  <si>
    <t>Ocupante não especificado de um triciclo motorizado traumatizado em colisão com outros veículos e com veículos não especificados, a motor, em um acidente não-de-trânsito</t>
  </si>
  <si>
    <t>V393</t>
  </si>
  <si>
    <t>Ocupante [qualquer] de um triciclo motorizado traumatizado em um acidente não especificado e não-de-trânsito</t>
  </si>
  <si>
    <t>V394</t>
  </si>
  <si>
    <t>V395</t>
  </si>
  <si>
    <t>Passageiro traumatizado em colisão outros veículos e com veículos não especificados, a motor, em um acidente de trânsito</t>
  </si>
  <si>
    <t>V396</t>
  </si>
  <si>
    <t>Ocupante não especificado de um triciclo motorizado traumatizado em colisão com outros veículos e com veículos não especificados, a motor, em um acidente de trânsito</t>
  </si>
  <si>
    <t>V398</t>
  </si>
  <si>
    <t>Ocupante [qualquer] de um triciclo motorizado traumatizado em outros acidentes de trânsito especificados</t>
  </si>
  <si>
    <t>V399</t>
  </si>
  <si>
    <t>Ocupante [qualquer] de um triciclo motorizado, traumatizado em acidente de trânsito não especificado</t>
  </si>
  <si>
    <t>V400</t>
  </si>
  <si>
    <t>Ocupante de um automóvel [carro] traumatizado em colisão com um pedestre ou um animal - condutor [motorista] traumatizado em um acidente não-de-trânsito</t>
  </si>
  <si>
    <t>V401</t>
  </si>
  <si>
    <t>Ocupante de um automóvel [carro] traumatizado em colisão com um pedestre ou um animal - passageiro traumatizado em um acidente não-de-trânsito</t>
  </si>
  <si>
    <t>V402</t>
  </si>
  <si>
    <t>Ocupante de um automóvel [carro] traumatizado em colisão com um pedestre ou um animal - pessoa viajando no exterior do veículo traumatizada em um acidente não-de-trânsito</t>
  </si>
  <si>
    <t>V403</t>
  </si>
  <si>
    <t>Ocupante de um automóvel [carro] traumatizado em colisão com um pedestre ou um animal - ocupante não especificado de um automóvel [carro] traumatizado em um acidente não-de-trânsito</t>
  </si>
  <si>
    <t>V404</t>
  </si>
  <si>
    <t>Ocupante de um automóvel [carro] traumatizado em colisão com um pedestre ou um animal - pessoa traumatizada ao subir ou descer do veículo</t>
  </si>
  <si>
    <t>V405</t>
  </si>
  <si>
    <t>Ocupante de um automóvel [carro] traumatizado em colisão com um pedestre ou um animal - condutor [motorista] traumatizado em um acidente de trânsito</t>
  </si>
  <si>
    <t>V406</t>
  </si>
  <si>
    <t>Ocupante de um automóvel [carro] traumatizado em colisão com um pedestre ou um animal - passageiro traumatizado em um acidente de trânsito</t>
  </si>
  <si>
    <t>V407</t>
  </si>
  <si>
    <t>Ocupante de um automóvel [carro] traumatizado em colisão com um pedestre ou um animal - pessoa viajando no exterior do veículo traumatizada em um acidente de trânsito</t>
  </si>
  <si>
    <t>V409</t>
  </si>
  <si>
    <t>Ocupante de um automóvel [carro] traumatizado em colisão com um pedestre ou um animal - ocupante não especificado de um automóvel [carro] traumatizado em um acidente de trânsito</t>
  </si>
  <si>
    <t>V410</t>
  </si>
  <si>
    <t>Ocupante de um automóvel [carro] traumatizado em colisão com um veículo a pedal - condutor [motorista] traumatizado em um acidente não-de-trânsito</t>
  </si>
  <si>
    <t>V411</t>
  </si>
  <si>
    <t>Ocupante de um automóvel [carro] traumatizado em colisão com um veículo a pedal - passageiro traumatizado em um acidente não-de-trânsito</t>
  </si>
  <si>
    <t>V412</t>
  </si>
  <si>
    <t>Ocupante de um automóvel [carro] traumatizado em colisão com um veículo a pedal - pessoa viajando no exterior do veículo traumatizada em um acidente não-de-trânsito</t>
  </si>
  <si>
    <t>V413</t>
  </si>
  <si>
    <t>Ocupante de um automóvel [carro] traumatizado em colisão com um veículo a pedal - ocupante não especificado de um automóvel [carro] traumatizado em um acidente não-de-trânsito</t>
  </si>
  <si>
    <t>V414</t>
  </si>
  <si>
    <t>Ocupante de um automóvel [carro] traumatizado em colisão com um veículo a pedal - pessoa traumatizada ao subir ou descer do veículo</t>
  </si>
  <si>
    <t>V415</t>
  </si>
  <si>
    <t>Ocupante de um automóvel [carro] traumatizado em colisão com um veículo a pedal - condutor [motorista] traumatizado em um acidente de trânsito</t>
  </si>
  <si>
    <t>V416</t>
  </si>
  <si>
    <t>Ocupante de um automóvel [carro] traumatizado em colisão com um veículo a pedal - passageiro traumatizado em um acidente de trânsito</t>
  </si>
  <si>
    <t>V417</t>
  </si>
  <si>
    <t>Ocupante de um automóvel [carro] traumatizado em colisão com um veículo a pedal - pessoa viajando no exterior do veículo traumatizada em um acidente de trânsito</t>
  </si>
  <si>
    <t>V419</t>
  </si>
  <si>
    <t>Ocupante de um automóvel [carro] traumatizado em colisão com um veículo a pedal - ocupante não especificado de um automóvel [carro] traumatizado em um acidente de trânsito</t>
  </si>
  <si>
    <t>V420</t>
  </si>
  <si>
    <t>Ocupante de um automóvel [carro] traumatizado em colisão com outro veículo a motor de duas ou três rodas - condutor [motorista] traumatizado em um acidente não-de-trânsito</t>
  </si>
  <si>
    <t>V421</t>
  </si>
  <si>
    <t>Ocupante de um automóvel [carro] traumatizado em colisão com outro veículo a motor de duas ou três rodas - passageiro traumatizado em um acidente não-de-trânsito</t>
  </si>
  <si>
    <t>V422</t>
  </si>
  <si>
    <t>Ocupante de um automóvel [carro] traumatizado em colisão com outro veículo a motor de duas ou três rodas - pessoa viajando no exterior do veículo traumatizada em um acidente não-de-trânsito</t>
  </si>
  <si>
    <t>V423</t>
  </si>
  <si>
    <t>Ocupante de um automóvel [carro] traumatizado em colisão com outro veículo a motor de duas ou três rodas - ocupante não especificado de um automóvel [carro] traumatizado em um acidente não-de-trânsito</t>
  </si>
  <si>
    <t>V424</t>
  </si>
  <si>
    <t>Ocupante de um automóvel [carro] traumatizado em colisão com outro veículo a motor de duas ou três rodas - pessoa traumatizada ao subir ou descer do veículo</t>
  </si>
  <si>
    <t>V425</t>
  </si>
  <si>
    <t>Ocupante de um automóvel [carro] traumatizado em colisão com outro veículo a motor de duas ou três rodas - condutor [motorista] traumatizado em um acidente de trânsito</t>
  </si>
  <si>
    <t>V426</t>
  </si>
  <si>
    <t>Ocupante de um automóvel [carro] traumatizado em colisão com outro veículo a motor de duas ou três rodas - passageiro traumatizado em um acidente de trânsito</t>
  </si>
  <si>
    <t>V427</t>
  </si>
  <si>
    <t>Ocupante de um automóvel [carro] traumatizado em colisão com outro veículo a motor de duas ou três rodas - pessoa viajando no exterior do veículo traumatizada em um acidente de trânsito</t>
  </si>
  <si>
    <t>V429</t>
  </si>
  <si>
    <t>Ocupante de um automóvel [carro] traumatizado em colisão com outro veículo a motor de duas ou três rodas - ocupante não especificado de um automóvel [carro] traumatizado em um acidente de trânsito</t>
  </si>
  <si>
    <t>V430</t>
  </si>
  <si>
    <t>Ocupante de um automóvel [carro] traumatizado em colisão com um automóvel [carro], "pick up" ou caminhonete - condutor [motorista] traumatizado em um acidente não-de-trânsito</t>
  </si>
  <si>
    <t>V431</t>
  </si>
  <si>
    <t>Ocupante de um automóvel [carro] traumatizado em colisão com um automóvel [carro], "pick up" ou caminhonete - passageiro traumatizado em um acidente não-de-trânsito</t>
  </si>
  <si>
    <t>V432</t>
  </si>
  <si>
    <t>Ocupante de um automóvel [carro] traumatizado em colisão com um automóvel [carro], "pick up" ou caminhonete - pessoa viajando no exterior do veículo traumatizada em um acidente não-de-trânsito</t>
  </si>
  <si>
    <t>V433</t>
  </si>
  <si>
    <t>Ocupante de um automóvel [carro] traumatizado em colisão com um automóvel [carro], "pick up" ou caminhonete - ocupante não especificado de um automóvel [carro] traumatizado em um acidente não-de-trânsito</t>
  </si>
  <si>
    <t>V434</t>
  </si>
  <si>
    <t>Ocupante de um automóvel [carro] traumatizado em colisão com um automóvel [carro], "pick up" ou caminhonete - pessoa traumatizada ao subir ou descer do veículo</t>
  </si>
  <si>
    <t>V435</t>
  </si>
  <si>
    <t>Ocupante de um automóvel [carro] traumatizado em colisão com um automóvel [carro], "pick up" ou caminhonete - condutor [motorista] traumatizado em um acidente de trânsito</t>
  </si>
  <si>
    <t>V436</t>
  </si>
  <si>
    <t>Ocupante de um automóvel [carro] traumatizado em colisão com um automóvel [carro], "pick up" ou caminhonete - passageiro traumatizado em um acidente de trânsito</t>
  </si>
  <si>
    <t>V437</t>
  </si>
  <si>
    <t>Ocupante de um automóvel [carro] traumatizado em colisão com um automóvel [carro], "pick up" ou caminhonete - pessoa viajando no exterior do veículo traumatizada em um acidente de trânsito</t>
  </si>
  <si>
    <t>V439</t>
  </si>
  <si>
    <t>Ocupante de um automóvel [carro] traumatizado em colisão com um automóvel [carro], "pick up" ou caminhonete - ocupante não especificado de um automóvel [carro] traumatizado em um acidente de trânsito</t>
  </si>
  <si>
    <t>V440</t>
  </si>
  <si>
    <t>Ocupante de um automóvel [carro] traumatizado em colisão com um veículo de transporte pesado ou um ônibus - condutor [motorista] traumatizado em um acidente não-de-trânsito</t>
  </si>
  <si>
    <t>V441</t>
  </si>
  <si>
    <t>Ocupante de um automóvel [carro] traumatizado em colisão com um veículo de transporte pesado ou um ônibus - passageiro traumatizado em um acidente não-de-trânsito</t>
  </si>
  <si>
    <t>V442</t>
  </si>
  <si>
    <t>Ocupante de um automóvel [carro] traumatizado em colisão com um veículo de transporte pesado ou um ônibus - pessoa viajando no exterior do veículo traumatizada em um acidente não-de-trânsito</t>
  </si>
  <si>
    <t>V443</t>
  </si>
  <si>
    <t>Ocupante de um automóvel [carro] traumatizado em colisão com um veículo de transporte pesado ou um ônibus - ocupante não especificado de um automóvel [carro] traumatizado em um acidente não-de-trânsito</t>
  </si>
  <si>
    <t>V444</t>
  </si>
  <si>
    <t>Ocupante de um automóvel [carro] traumatizado em colisão com um veículo de transporte pesado ou um ônibus - pessoa traumatizada ao subir ou descer do veículo</t>
  </si>
  <si>
    <t>V445</t>
  </si>
  <si>
    <t>Ocupante de um automóvel [carro] traumatizado em colisão com um veículo de transporte pesado ou um ônibus - condutor [motorista] traumatizado em um acidente de trânsito</t>
  </si>
  <si>
    <t>V446</t>
  </si>
  <si>
    <t>Ocupante de um automóvel [carro] traumatizado em colisão com um veículo de transporte pesado ou um ônibus - passageiro traumatizado em um acidente de trânsito</t>
  </si>
  <si>
    <t>V447</t>
  </si>
  <si>
    <t>Ocupante de um automóvel [carro] traumatizado em colisão com um veículo de transporte pesado ou um ônibus - pessoa viajando no exterior do veículo traumatizada em um acidente de trânsito</t>
  </si>
  <si>
    <t>V449</t>
  </si>
  <si>
    <t>Ocupante de um automóvel [carro] traumatizado em colisão com um veículo de transporte pesado ou um ônibus - ocupante não especificado de um automóvel [carro] traumatizado em um acidente de trânsito</t>
  </si>
  <si>
    <t>V450</t>
  </si>
  <si>
    <t>Ocupante de um automóvel [carro] traumatizado em colisão com um trem [comboio] ou um veículo ferroviário - condutor [motorista] traumatizado em um acidente não-de-trânsito</t>
  </si>
  <si>
    <t>V451</t>
  </si>
  <si>
    <t>Ocupante de um automóvel [carro] traumatizado em colisão com um trem [comboio] ou um veículo ferroviário - passageiro traumatizado em um acidente não-de-trânsito</t>
  </si>
  <si>
    <t>V452</t>
  </si>
  <si>
    <t>Ocupante de um automóvel [carro] traumatizado em colisão com um trem [comboio] ou um veículo ferroviário - pessoa viajando no exterior do veículo traumatizada em um acidente não-de-trânsito</t>
  </si>
  <si>
    <t>V453</t>
  </si>
  <si>
    <t>Ocupante de um automóvel [carro] traumatizado em colisão com um trem [comboio] ou um veículo ferroviário - ocupante não especificado de um automóvel [carro] traumatizado em um acidente não-de-trânsito</t>
  </si>
  <si>
    <t>V454</t>
  </si>
  <si>
    <t>Ocupante de um automóvel [carro] traumatizado em colisão com um trem [comboio] ou um veículo ferroviário - pessoa traumatizada ao subir ou descer do veículo</t>
  </si>
  <si>
    <t>V455</t>
  </si>
  <si>
    <t>Ocupante de um automóvel [carro] traumatizado em colisão com um trem [comboio] ou um veículo ferroviário - condutor [motorista] traumatizado em um acidente de trânsito</t>
  </si>
  <si>
    <t>V456</t>
  </si>
  <si>
    <t>Ocupante de um automóvel [carro] traumatizado em colisão com um trem [comboio] ou um veículo ferroviário - passageiro traumatizado em um acidente de trânsito</t>
  </si>
  <si>
    <t>V457</t>
  </si>
  <si>
    <t>Ocupante de um automóvel [carro] traumatizado em colisão com um trem [comboio] ou um veículo ferroviário - pessoa viajando no exterior do veículo traumatizada em um acidente de trânsito</t>
  </si>
  <si>
    <t>V459</t>
  </si>
  <si>
    <t>Ocupante de um automóvel [carro] traumatizado em colisão com um trem [comboio] ou um veículo ferroviário - ocupante não especificado de um automóvel [carro] traumatizado em um acidente de trânsito</t>
  </si>
  <si>
    <t>V460</t>
  </si>
  <si>
    <t>Ocupante de um automóvel [carro] traumatizado em colisão com outro veículo não-motorizado - condutor [motorista] traumatizado em um acidente não-de-trânsito</t>
  </si>
  <si>
    <t>V461</t>
  </si>
  <si>
    <t>Ocupante de um automóvel [carro] traumatizado em colisão com outro veículo não-motorizado - passageiro traumatizado em um acidente não-de-trânsito</t>
  </si>
  <si>
    <t>V462</t>
  </si>
  <si>
    <t>Ocupante de um automóvel [carro] traumatizado em colisão com outro veículo não-motorizado - pessoa viajando no exterior do veículo traumatizada em um acidente não-de-trânsito</t>
  </si>
  <si>
    <t>V463</t>
  </si>
  <si>
    <t>Ocupante de um automóvel [carro] traumatizado em colisão com outro veículo não-motorizado - ocupante não especificado de um automóvel [carro] traumatizado em um acidente não-de-trânsito</t>
  </si>
  <si>
    <t>V464</t>
  </si>
  <si>
    <t>Ocupante de um automóvel [carro] traumatizado em colisão com outro veículo não-motorizado - pessoa traumatizada ao subir ou descer do veículo</t>
  </si>
  <si>
    <t>V465</t>
  </si>
  <si>
    <t>Ocupante de um automóvel [carro] traumatizado em colisão com outro veículo não-motorizado - condutor [motorista] traumatizado em um acidente de trânsito</t>
  </si>
  <si>
    <t>V466</t>
  </si>
  <si>
    <t>Ocupante de um automóvel [carro] traumatizado em colisão com outro veículo não-motorizado - passageiro traumatizado em um acidente de trânsito</t>
  </si>
  <si>
    <t>V467</t>
  </si>
  <si>
    <t>Ocupante de um automóvel [carro] traumatizado em colisão com outro veículo não-motorizado - pessoa viajando no exterior do veículo traumatizada em um acidente de trânsito</t>
  </si>
  <si>
    <t>V469</t>
  </si>
  <si>
    <t>Ocupante de um automóvel [carro] traumatizado em colisão com outro veículo não-motorizado - ocupante não especificado de um automóvel [carro] traumatizado em um acidente de trânsito</t>
  </si>
  <si>
    <t>V470</t>
  </si>
  <si>
    <t>Ocupante de um automóvel [carro] traumatizado em colisão com um objeto fixo ou parado - condutor [motorista] traumatizado em um acidente não-de-trânsito</t>
  </si>
  <si>
    <t>V471</t>
  </si>
  <si>
    <t>Ocupante de um automóvel [carro] traumatizado em colisão com um objeto fixo ou parado - passageiro traumatizado em um acidente não-de-trânsito</t>
  </si>
  <si>
    <t>V472</t>
  </si>
  <si>
    <t>Ocupante de um automóvel [carro] traumatizado em colisão com um objeto fixo ou parado - pessoa viajando no exterior do veículo traumatizada em um acidente não-de-trânsito</t>
  </si>
  <si>
    <t>V473</t>
  </si>
  <si>
    <t>Ocupante de um automóvel [carro] traumatizado em colisão com um objeto fixo ou parado - ocupante não especificado de um automóvel [carro] traumatizado em um acidente não-de-trânsito</t>
  </si>
  <si>
    <t>V474</t>
  </si>
  <si>
    <t>Ocupante de um automóvel [carro] traumatizado em colisão com um objeto fixo ou parado - pessoa traumatizada ao subir ou descer do veículo</t>
  </si>
  <si>
    <t>V475</t>
  </si>
  <si>
    <t>Ocupante de um automóvel [carro] traumatizado em colisão com um objeto fixo ou parado - condutor [motorista] traumatizado em um acidente de trânsito</t>
  </si>
  <si>
    <t>V476</t>
  </si>
  <si>
    <t>Ocupante de um automóvel [carro] traumatizado em colisão com um objeto fixo ou parado - passageiro traumatizado em um acidente de trânsito</t>
  </si>
  <si>
    <t>V477</t>
  </si>
  <si>
    <t>Ocupante de um automóvel [carro] traumatizado em colisão com um objeto fixo ou parado - pessoa viajando no exterior do veículo traumatizada em um acidente de trânsito</t>
  </si>
  <si>
    <t>V479</t>
  </si>
  <si>
    <t>Ocupante de um automóvel [carro] traumatizado em colisão com um objeto fixo ou parado - ocupante não especificado de um automóvel [carro] traumatizado em um acidente de trânsito</t>
  </si>
  <si>
    <t>V480</t>
  </si>
  <si>
    <t>Ocupante de um automóvel [carro] traumatizado em um acidente de transporte sem colisão - condutor [motorista] traumatizado em um acidente não-de-trânsito</t>
  </si>
  <si>
    <t>V481</t>
  </si>
  <si>
    <t>Ocupante de um automóvel [carro] traumatizado em um acidente de transporte sem colisão - passageiro traumatizado em um acidente não-de-trânsito</t>
  </si>
  <si>
    <t>V482</t>
  </si>
  <si>
    <t>Ocupante de um automóvel [carro] traumatizado em um acidente de transporte sem colisão - pessoa viajando no exterior do veículo traumatizada em um acidente não-de-trânsito</t>
  </si>
  <si>
    <t>V483</t>
  </si>
  <si>
    <t>Ocupante de um automóvel [carro] traumatizado em um acidente de transporte sem colisão - ocupante não especificado de um automóvel [carro] traumatizado em um acidente não-de-trânsito</t>
  </si>
  <si>
    <t>V484</t>
  </si>
  <si>
    <t>Ocupante de um automóvel [carro] traumatizado em um acidente de transporte sem colisão - pessoa traumatizada ao subir ou descer do veículo</t>
  </si>
  <si>
    <t>V485</t>
  </si>
  <si>
    <t>Ocupante de um automóvel [carro] traumatizado em um acidente de transporte sem colisão - condutor [motorista] traumatizado em um acidente de trânsito</t>
  </si>
  <si>
    <t>V486</t>
  </si>
  <si>
    <t>Ocupante de um automóvel [carro] traumatizado em um acidente de transporte sem colisão - passageiro traumatizado em um acidente de trânsito</t>
  </si>
  <si>
    <t>V487</t>
  </si>
  <si>
    <t>Ocupante de um automóvel [carro] traumatizado em um acidente de transporte sem colisão - pessoa viajando no exterior do veículo traumatizada em um acidente de trânsito</t>
  </si>
  <si>
    <t>V489</t>
  </si>
  <si>
    <t>Ocupante de um automóvel [carro] traumatizado em um acidente de transporte sem colisão - ocupante não especificado de um automóvel [carro] traumatizado em um acidente de trânsito</t>
  </si>
  <si>
    <t>V490</t>
  </si>
  <si>
    <t>Condutor [motorista] traumatizado em colisão com outros veículos e com veículos não especificados, a motor em um acidente não-de-trânsito</t>
  </si>
  <si>
    <t>V491</t>
  </si>
  <si>
    <t>V492</t>
  </si>
  <si>
    <t>Ocupante não especificado de um automóvel [carro] traumatizado em colisão com outros veículos e com veículos não especificados, a motor, em um acidente não-de-trânsito</t>
  </si>
  <si>
    <t>V493</t>
  </si>
  <si>
    <t>Ocupante [qualquer] de um automóvel [carro] traumatizado em um acidente não especificado e não-de-trânsito</t>
  </si>
  <si>
    <t>V494</t>
  </si>
  <si>
    <t>Condutor [motorista] traumatizado em colisão com outros veículos e com veículos não especificados, a motor, em um acidente de trânsito</t>
  </si>
  <si>
    <t>V495</t>
  </si>
  <si>
    <t>V496</t>
  </si>
  <si>
    <t>Ocupante não especificado de um automóvel [carro] traumatizado em colisão com outros veículos e com veículos não especificados, a motor, em um acidente de trânsito</t>
  </si>
  <si>
    <t>V498</t>
  </si>
  <si>
    <t>Ocupante [qualquer] de um automóvel [carro] traumatizado em outros acidentes de transporte especificados</t>
  </si>
  <si>
    <t>V499</t>
  </si>
  <si>
    <t>Ocupante [qualquer] de um automóvel [carro], traumatizado em um acidente de trânsito não especificado</t>
  </si>
  <si>
    <t>V500</t>
  </si>
  <si>
    <t>Ocupante de uma caminhonete traumatizado em colisão com um pedestre ou um animal - condutor [motorista] traumatizado em um acidente não-de-trânsito</t>
  </si>
  <si>
    <t>V501</t>
  </si>
  <si>
    <t>Ocupante de uma caminhonete traumatizado em colisão com um pedestre ou um animal - passageiro traumatizado em um acidente não-de-trânsito</t>
  </si>
  <si>
    <t>V502</t>
  </si>
  <si>
    <t>Ocupante de uma caminhonete traumatizado em colisão com um pedestre ou um animal - pessoa viajando no exterior do veículo traumatizada em um acidente não-de-trânsito</t>
  </si>
  <si>
    <t>V503</t>
  </si>
  <si>
    <t>Ocupante de uma caminhonete traumatizado em colisão com um pedestre ou um animal - ocupante não especificado de uma caminhonete traumatizado em um acidente não-de-trânsito</t>
  </si>
  <si>
    <t>V504</t>
  </si>
  <si>
    <t>Ocupante de uma caminhonete traumatizado em colisão com um pedestre ou um animal - pessoa traumatizado ao subir ou descer do veículo</t>
  </si>
  <si>
    <t>V505</t>
  </si>
  <si>
    <t>Ocupante de uma caminhonete traumatizado em colisão com um pedestre ou um animal - condutor [motorista] traumatizado em um acidente de trânsito</t>
  </si>
  <si>
    <t>V506</t>
  </si>
  <si>
    <t>Ocupante de uma caminhonete traumatizado em colisão com um pedestre ou um animal - passageiro traumatizado em um acidente de trânsito</t>
  </si>
  <si>
    <t>V507</t>
  </si>
  <si>
    <t>Ocupante de uma caminhonete traumatizado em colisão com um pedestre ou um animal - pessoa viajando no exterior do veículo traumatizada em um acidente de trânsito</t>
  </si>
  <si>
    <t>V509</t>
  </si>
  <si>
    <t>Ocupante de uma caminhonete traumatizado em colisão com um pedestre ou um animal - ocupante não especificado de uma caminhonete traumatizado em um acidente de trânsito</t>
  </si>
  <si>
    <t>V510</t>
  </si>
  <si>
    <t>Ocupante de uma caminhonete traumatizado em colisão com um veículo a pedal - condutor [motorista] traumatizado em um acidente não-de-trânsito</t>
  </si>
  <si>
    <t>V511</t>
  </si>
  <si>
    <t>Ocupante de uma caminhonete traumatizado em colisão com um veículo a pedal - passageiro traumatizado em um acidente não-de-trânsito</t>
  </si>
  <si>
    <t>V512</t>
  </si>
  <si>
    <t>Ocupante de uma caminhonete traumatizado em colisão com um veículo a pedal - pessoa viajando no exterior do veículo traumatizada em um acidente não-de-trânsito</t>
  </si>
  <si>
    <t>V513</t>
  </si>
  <si>
    <t>Ocupante de uma caminhonete traumatizado em colisão com um veículo a pedal - ocupante não especificado de uma caminhonete traumatizado em um acidente não-de-trânsito</t>
  </si>
  <si>
    <t>V514</t>
  </si>
  <si>
    <t>Ocupante de uma caminhonete traumatizado em colisão com um veículo a pedal - pessoa traumatizado ao subir ou descer do veículo</t>
  </si>
  <si>
    <t>V515</t>
  </si>
  <si>
    <t>Ocupante de uma caminhonete traumatizado em colisão com um veículo a pedal - condutor [motorista] traumatizado em um acidente de trânsito</t>
  </si>
  <si>
    <t>V516</t>
  </si>
  <si>
    <t>Ocupante de uma caminhonete traumatizado em colisão com um veículo a pedal - passageiro traumatizado em um acidente de trânsito</t>
  </si>
  <si>
    <t>V517</t>
  </si>
  <si>
    <t>Ocupante de uma caminhonete traumatizado em colisão com um veículo a pedal - pessoa viajando no exterior do veículo traumatizada em um acidente de trânsito</t>
  </si>
  <si>
    <t>V519</t>
  </si>
  <si>
    <t>Ocupante de uma caminhonete traumatizado em colisão com um veículo a pedal - ocupante não especificado de uma caminhonete traumatizado em um acidente de trânsito</t>
  </si>
  <si>
    <t>V520</t>
  </si>
  <si>
    <t>Ocupante de uma caminhonete traumatizado em colisão com veículo a motor de duas ou três rodas - condutor [motorista] traumatizado em um acidente não-de-trânsito</t>
  </si>
  <si>
    <t>V521</t>
  </si>
  <si>
    <t>Ocupante de uma caminhonete traumatizado em colisão com veículo a motor de duas ou três rodas - passageiro traumatizado em um acidente não-de-trânsito</t>
  </si>
  <si>
    <t>V522</t>
  </si>
  <si>
    <t>Ocupante de uma caminhonete traumatizado em colisão com veículo a motor de duas ou três rodas - pessoa viajando no exterior do veículo traumatizada em um acidente não-de-trânsito</t>
  </si>
  <si>
    <t>V523</t>
  </si>
  <si>
    <t>Ocupante de uma caminhonete traumatizado em colisão com veículo a motor de duas ou três rodas - ocupante não especificado de uma caminhonete traumatizado em um acidente não-de-trânsito</t>
  </si>
  <si>
    <t>V524</t>
  </si>
  <si>
    <t>Ocupante de uma caminhonete traumatizado em colisão com veículo a motor de duas ou três rodas - pessoa traumatizado ao subir ou descer do veículo</t>
  </si>
  <si>
    <t>V525</t>
  </si>
  <si>
    <t>Ocupante de uma caminhonete traumatizado em colisão com veículo a motor de duas ou três rodas - condutor [motorista] traumatizado em um acidente de trânsito</t>
  </si>
  <si>
    <t>V526</t>
  </si>
  <si>
    <t>Ocupante de uma caminhonete traumatizado em colisão com veículo a motor de duas ou três rodas - passageiro traumatizado em um acidente de trânsito</t>
  </si>
  <si>
    <t>V527</t>
  </si>
  <si>
    <t>Ocupante de uma caminhonete traumatizado em colisão com veículo a motor de duas ou três rodas - pessoa viajando no exterior do veículo traumatizada em um acidente de trânsito</t>
  </si>
  <si>
    <t>V529</t>
  </si>
  <si>
    <t>Ocupante de uma caminhonete traumatizado em colisão com veículo a motor de duas ou três rodas - ocupante não especificado de uma caminhonete traumatizado em um acidente de trânsito</t>
  </si>
  <si>
    <t>V530</t>
  </si>
  <si>
    <t>Ocupante de uma caminhonete traumatizado em colisão com um automóvel [carro] ou uma caminhonete - condutor [motorista] traumatizado em um acidente não-de-trânsito</t>
  </si>
  <si>
    <t>V531</t>
  </si>
  <si>
    <t>Ocupante de uma caminhonete traumatizado em colisão com um automóvel [carro] ou uma caminhonete - passageiro traumatizado em um acidente não-de-trânsito</t>
  </si>
  <si>
    <t>V532</t>
  </si>
  <si>
    <t>Ocupante de uma caminhonete traumatizado em colisão com um automóvel [carro] ou uma caminhonete - pessoa viajando no exterior do veículo traumatizada em um acidente não-de-trânsito</t>
  </si>
  <si>
    <t>V533</t>
  </si>
  <si>
    <t>Ocupante de uma caminhonete traumatizado em colisão com um automóvel [carro] ou uma caminhonete - ocupante não especificado de uma caminhonete traumatizado em um acidente não-de-trânsito</t>
  </si>
  <si>
    <t>V534</t>
  </si>
  <si>
    <t>Ocupante de uma caminhonete traumatizado em colisão com um automóvel [carro] ou uma caminhonete - pessoa traumatizado ao subir ou descer do veículo</t>
  </si>
  <si>
    <t>V535</t>
  </si>
  <si>
    <t>Ocupante de uma caminhonete traumatizado em colisão com um automóvel [carro] ou uma caminhonete - condutor [motorista] traumatizado em um acidente de trânsito</t>
  </si>
  <si>
    <t>V536</t>
  </si>
  <si>
    <t>Ocupante de uma caminhonete traumatizado em colisão com um automóvel [carro] ou uma caminhonete - passageiro traumatizado em um acidente de trânsito</t>
  </si>
  <si>
    <t>V537</t>
  </si>
  <si>
    <t>Ocupante de uma caminhonete traumatizado em colisão com um automóvel [carro] ou uma caminhonete - pessoa viajando no exterior do veículo traumatizada em um acidente de trânsito</t>
  </si>
  <si>
    <t>V539</t>
  </si>
  <si>
    <t>Ocupante de uma caminhonete traumatizado em colisão com um automóvel [carro] ou uma caminhonete - ocupante não especificado de uma caminhonete traumatizado em um acidente de trânsito</t>
  </si>
  <si>
    <t>V540</t>
  </si>
  <si>
    <t>Ocupante de uma caminhonete traumatizado em colisão com um veículo de transporte pesado ou um ônibus - condutor [motorista] traumatizado em um acidente não-de-trânsito</t>
  </si>
  <si>
    <t>V541</t>
  </si>
  <si>
    <t>Ocupante de uma caminhonete traumatizado em colisão com um veículo de transporte pesado ou um ônibus - passageiro traumatizado em um acidente não-de-trânsito</t>
  </si>
  <si>
    <t>V542</t>
  </si>
  <si>
    <t>Ocupante de uma caminhonete traumatizado em colisão com um veículo de transporte pesado ou um ônibus - pessoa viajando no exterior do veículo traumatizada em um acidente não-de-trânsito</t>
  </si>
  <si>
    <t>V543</t>
  </si>
  <si>
    <t>Ocupante de uma caminhonete traumatizado em colisão com um veículo de transporte pesado ou um ônibus - ocupante não especificado de uma caminhonete traumatizado em um acidente não-de-trânsito</t>
  </si>
  <si>
    <t>V544</t>
  </si>
  <si>
    <t>Ocupante de uma caminhonete traumatizado em colisão com um veículo de transporte pesado ou um ônibus - pessoa traumatizado ao subir ou descer do veículo</t>
  </si>
  <si>
    <t>V545</t>
  </si>
  <si>
    <t>Ocupante de uma caminhonete traumatizado em colisão com um veículo de transporte pesado ou um ônibus - condutor [motorista] traumatizado em um acidente de trânsito</t>
  </si>
  <si>
    <t>V546</t>
  </si>
  <si>
    <t>Ocupante de uma caminhonete traumatizado em colisão com um veículo de transporte pesado ou um ônibus - passageiro traumatizado em um acidente de trânsito</t>
  </si>
  <si>
    <t>V547</t>
  </si>
  <si>
    <t>Ocupante de uma caminhonete traumatizado em colisão com um veículo de transporte pesado ou um ônibus - pessoa viajando no exterior do veículo traumatizada em um acidente de trânsito</t>
  </si>
  <si>
    <t>V549</t>
  </si>
  <si>
    <t>Ocupante de uma caminhonete traumatizado em colisão com um veículo de transporte pesado ou um ônibus - ocupante não especificado de uma caminhonete traumatizado em um acidente de trânsito</t>
  </si>
  <si>
    <t>V550</t>
  </si>
  <si>
    <t>Ocupante de uma caminhonete traumatizado em colisão com um trem [comboio] ou veículo ferroviário - condutor [motorista] traumatizado em um acidente não-de-trânsito</t>
  </si>
  <si>
    <t>V551</t>
  </si>
  <si>
    <t>Ocupante de uma caminhonete traumatizado em colisão com um trem [comboio] ou veículo ferroviário - passageiro traumatizado em um acidente não-de-trânsito</t>
  </si>
  <si>
    <t>V552</t>
  </si>
  <si>
    <t>Ocupante de uma caminhonete traumatizado em colisão com um trem [comboio] ou veículo ferroviário - pessoa viajando no exterior do veículo traumatizada em um acidente não-de-trânsito</t>
  </si>
  <si>
    <t>V553</t>
  </si>
  <si>
    <t>Ocupante de uma caminhonete traumatizado em colisão com um trem [comboio] ou veículo ferroviário - ocupante não especificado de uma caminhonete traumatizado em um acidente não-de-trânsito</t>
  </si>
  <si>
    <t>V554</t>
  </si>
  <si>
    <t>Ocupante de uma caminhonete traumatizado em colisão com um trem [comboio] ou veículo ferroviário - pessoa traumatizado ao subir ou descer do veículo</t>
  </si>
  <si>
    <t>V555</t>
  </si>
  <si>
    <t>Ocupante de uma caminhonete traumatizado em colisão com um trem [comboio] ou veículo ferroviário - condutor [motorista] traumatizado em um acidente de trânsito</t>
  </si>
  <si>
    <t>V556</t>
  </si>
  <si>
    <t>Ocupante de uma caminhonete traumatizado em colisão com um trem [comboio] ou veículo ferroviário - passageiro traumatizado em um acidente de trânsito</t>
  </si>
  <si>
    <t>V557</t>
  </si>
  <si>
    <t>Ocupante de uma caminhonete traumatizado em colisão com um trem [comboio] ou veículo ferroviário - pessoa viajando no exterior do veículo traumatizada em um acidente de trânsito</t>
  </si>
  <si>
    <t>V559</t>
  </si>
  <si>
    <t>Ocupante de uma caminhonete traumatizado em colisão com um trem [comboio] ou veículo ferroviário - ocupante não especificado de uma caminhonete traumatizado em um acidente de trânsito</t>
  </si>
  <si>
    <t>V560</t>
  </si>
  <si>
    <t>Ocupante de uma caminhonete traumatizado em colisão com outro veículo não-motorizado - condutor [motorista] traumatizado em um acidente não-de-trânsito</t>
  </si>
  <si>
    <t>V561</t>
  </si>
  <si>
    <t>Ocupante de uma caminhonete traumatizado em colisão com outro veículo não-motorizado - passageiro traumatizado em um acidente não-de-trânsito</t>
  </si>
  <si>
    <t>V562</t>
  </si>
  <si>
    <t>Ocupante de uma caminhonete traumatizado em colisão com outro veículo não-motorizado - pessoa viajando no exterior do veículo traumatizada em um acidente não-de-trânsito</t>
  </si>
  <si>
    <t>V563</t>
  </si>
  <si>
    <t>Ocupante de uma caminhonete traumatizado em colisão com outro veículo não-motorizado - ocupante não especificado de uma caminhonete traumatizado em um acidente não-de-trânsito</t>
  </si>
  <si>
    <t>V564</t>
  </si>
  <si>
    <t>Ocupante de uma caminhonete traumatizado em colisão com outro veículo não-motorizado - pessoa traumatizado ao subir ou descer do veículo</t>
  </si>
  <si>
    <t>V565</t>
  </si>
  <si>
    <t>Ocupante de uma caminhonete traumatizado em colisão com outro veículo não-motorizado - condutor [motorista] traumatizado em um acidente de trânsito</t>
  </si>
  <si>
    <t>V566</t>
  </si>
  <si>
    <t>Ocupante de uma caminhonete traumatizado em colisão com outro veículo não-motorizado - passageiro traumatizado em um acidente de trânsito</t>
  </si>
  <si>
    <t>V567</t>
  </si>
  <si>
    <t>Ocupante de uma caminhonete traumatizado em colisão com outro veículo não-motorizado - pessoa viajando no exterior do veículo traumatizada em um acidente de trânsito</t>
  </si>
  <si>
    <t>V569</t>
  </si>
  <si>
    <t>Ocupante de uma caminhonete traumatizado em colisão com outro veículo não-motorizado - ocupante não especificado de uma caminhonete traumatizado em um acidente de trânsito</t>
  </si>
  <si>
    <t>V570</t>
  </si>
  <si>
    <t>Ocupante de uma caminhonete traumatizado em colisão com um objeto fixo ou parado - condutor [motorista] traumatizado em um acidente não-de-trânsito</t>
  </si>
  <si>
    <t>V571</t>
  </si>
  <si>
    <t>Ocupante de uma caminhonete traumatizado em colisão com um objeto fixo ou parado - passageiro traumatizado em um acidente não-de-trânsito</t>
  </si>
  <si>
    <t>V572</t>
  </si>
  <si>
    <t>Ocupante de uma caminhonete traumatizado em colisão com um objeto fixo ou parado - pessoa viajando no exterior do veículo traumatizada em um acidente não-de-trânsito</t>
  </si>
  <si>
    <t>V573</t>
  </si>
  <si>
    <t>Ocupante de uma caminhonete traumatizado em colisão com um objeto fixo ou parado - ocupante não especificado de uma caminhonete traumatizado em um acidente não-de-trânsito</t>
  </si>
  <si>
    <t>V574</t>
  </si>
  <si>
    <t>Ocupante de uma caminhonete traumatizado em colisão com um objeto fixo ou parado - pessoa traumatizado ao subir ou descer do veículo</t>
  </si>
  <si>
    <t>V575</t>
  </si>
  <si>
    <t>Ocupante de uma caminhonete traumatizado em colisão com um objeto fixo ou parado - condutor [motorista] traumatizado em um acidente de trânsito</t>
  </si>
  <si>
    <t>V576</t>
  </si>
  <si>
    <t>Ocupante de uma caminhonete traumatizado em colisão com um objeto fixo ou parado - passageiro traumatizado em um acidente de trânsito</t>
  </si>
  <si>
    <t>V577</t>
  </si>
  <si>
    <t>Ocupante de uma caminhonete traumatizado em colisão com um objeto fixo ou parado - pessoa viajando no exterior do veículo traumatizada em um acidente de trânsito</t>
  </si>
  <si>
    <t>V579</t>
  </si>
  <si>
    <t>Ocupante de uma caminhonete traumatizado em colisão com um objeto fixo ou parado - ocupante não especificado de uma caminhonete traumatizado em um acidente de trânsito</t>
  </si>
  <si>
    <t>V580</t>
  </si>
  <si>
    <t>Ocupante de uma caminhonete traumatizado em um acidente de transporte sem colisão - condutor [motorista] traumatizado em um acidente não-de-trânsito</t>
  </si>
  <si>
    <t>V581</t>
  </si>
  <si>
    <t>Ocupante de uma caminhonete traumatizado em um acidente de transporte sem colisão - passageiro traumatizado em um acidente não-de-trânsito</t>
  </si>
  <si>
    <t>V582</t>
  </si>
  <si>
    <t>Ocupante de uma caminhonete traumatizado em um acidente de transporte sem colisão - pessoa viajando no exterior do veículo traumatizada em um acidente não-de-trânsito</t>
  </si>
  <si>
    <t>V583</t>
  </si>
  <si>
    <t>Ocupante de uma caminhonete traumatizado em um acidente de transporte sem colisão - ocupante não especificado de uma caminhonete traumatizado em um acidente não-de-trânsito</t>
  </si>
  <si>
    <t>V584</t>
  </si>
  <si>
    <t>Ocupante de uma caminhonete traumatizado em um acidente de transporte sem colisão - pessoa traumatizado ao subir ou descer do veículo</t>
  </si>
  <si>
    <t>V585</t>
  </si>
  <si>
    <t>Ocupante de uma caminhonete traumatizado em um acidente de transporte sem colisão - condutor [motorista] traumatizado em um acidente de trânsito</t>
  </si>
  <si>
    <t>V586</t>
  </si>
  <si>
    <t>Ocupante de uma caminhonete traumatizado em um acidente de transporte sem colisão - passageiro traumatizado em um acidente de trânsito</t>
  </si>
  <si>
    <t>V587</t>
  </si>
  <si>
    <t>Ocupante de uma caminhonete traumatizado em um acidente de transporte sem colisão - pessoa viajando no exterior do veículo traumatizada em um acidente de trânsito</t>
  </si>
  <si>
    <t>V589</t>
  </si>
  <si>
    <t>Ocupante de uma caminhonete traumatizado em um acidente de transporte sem colisão - ocupante não especificado de uma caminhonete traumatizado em um acidente de trânsito</t>
  </si>
  <si>
    <t>V590</t>
  </si>
  <si>
    <t>Condutor [motorista] traumatizado em colisão com outros veículos e com veículos não especificados, a motor, em um acidente não-de-trânsito</t>
  </si>
  <si>
    <t>V591</t>
  </si>
  <si>
    <t>V592</t>
  </si>
  <si>
    <t>Ocupante não especificado de uma caminhonete traumatizado em colisão com outros veículos e com veículos não especificados, a motor, em um acidente não-de-trânsito</t>
  </si>
  <si>
    <t>V593</t>
  </si>
  <si>
    <t>Ocupante [qualquer] de uma caminhonete traumatizado em um acidente não especificado e não-de-trânsito</t>
  </si>
  <si>
    <t>V594</t>
  </si>
  <si>
    <t>V595</t>
  </si>
  <si>
    <t>Passageiro de uma caminhonete traumatizado em colisão com outros veículos e com veículos não especificados, a motor, em um acidente de trânsito</t>
  </si>
  <si>
    <t>V596</t>
  </si>
  <si>
    <t>Ocupante não especificado de uma caminhonete traumatizado em colisão com outros veículos e com veículos não especificados, a motor, em um acidente de trânsito</t>
  </si>
  <si>
    <t>V598</t>
  </si>
  <si>
    <t>Ocupante [qualquer] de uma caminhonete traumatizado em outros acidentes de transporte especificados</t>
  </si>
  <si>
    <t>V599</t>
  </si>
  <si>
    <t>Ocupante [qualquer] de uma caminhonete traumatizado em um acidente de trânsito não especificado</t>
  </si>
  <si>
    <t>V600</t>
  </si>
  <si>
    <t>Ocupante de um veículo de transporte pesado traumatizado em colisão com um pedestre ou um animal - condutor [motorista] traumatizado em um acidente não-de-trânsito</t>
  </si>
  <si>
    <t>V601</t>
  </si>
  <si>
    <t>Ocupante de um veículo de transporte pesado traumatizado em colisão com um pedestre ou um animal - passageiro traumatizado em um acidente não-de-trânsito</t>
  </si>
  <si>
    <t>V602</t>
  </si>
  <si>
    <t>Ocupante de um veículo de transporte pesado traumatizado em colisão com um pedestre ou um animal - pessoa viajando no exterior do veículo traumatizada em um acidente não-de-trânsito</t>
  </si>
  <si>
    <t>V603</t>
  </si>
  <si>
    <t>Ocupante de um veículo de transporte pesado traumatizado em colisão com um pedestre ou um animal - ocupante não especificado de um veículo de transporte pesado traumatizado em um acidente não-de-trânsito</t>
  </si>
  <si>
    <t>V604</t>
  </si>
  <si>
    <t>Ocupante de um veículo de transporte pesado traumatizado em colisão com um pedestre ou um animal - pessoa traumatizado ao subir ou descer do veículo</t>
  </si>
  <si>
    <t>V605</t>
  </si>
  <si>
    <t>Ocupante de um veículo de transporte pesado traumatizado em colisão com um pedestre ou um animal - condutor [motorista] traumatizado em um acidente de trânsito</t>
  </si>
  <si>
    <t>V606</t>
  </si>
  <si>
    <t>Ocupante de um veículo de transporte pesado traumatizado em colisão com um pedestre ou um animal - passageiro traumatizado em um acidente de trânsito</t>
  </si>
  <si>
    <t>V607</t>
  </si>
  <si>
    <t>Ocupante de um veículo de transporte pesado traumatizado em colisão com um pedestre ou um animal - pessoa viajando no exterior do veículo traumatizada em um acidente de trânsito</t>
  </si>
  <si>
    <t>V609</t>
  </si>
  <si>
    <t>Ocupante de um veículo de transporte pesado traumatizado em colisão com um pedestre ou um animal - ocupante não especificado de um veículo de transporte pesado traumatizado em um acidente de trânsito</t>
  </si>
  <si>
    <t>V610</t>
  </si>
  <si>
    <t>Ocupante de um veículo de transporte pesado traumatizado em colisão com um veículo a pedal - condutor [motorista] traumatizado em um acidente não-de-trânsito</t>
  </si>
  <si>
    <t>V611</t>
  </si>
  <si>
    <t>Ocupante de um veículo de transporte pesado traumatizado em colisão com um veículo a pedal - passageiro traumatizado em um acidente não-de-trânsito</t>
  </si>
  <si>
    <t>V612</t>
  </si>
  <si>
    <t>Ocupante de um veículo de transporte pesado traumatizado em colisão com um veículo a pedal - pessoa viajando no exterior do veículo traumatizada em um acidente não-de-trânsito</t>
  </si>
  <si>
    <t>V613</t>
  </si>
  <si>
    <t>Ocupante de um veículo de transporte pesado traumatizado em colisão com um veículo a pedal - ocupante não especificado de um veículo de transporte pesado traumatizado em um acidente não-de-trânsito</t>
  </si>
  <si>
    <t>V614</t>
  </si>
  <si>
    <t>Ocupante de um veículo de transporte pesado traumatizado em colisão com um veículo a pedal - pessoa traumatizado ao subir ou descer do veículo</t>
  </si>
  <si>
    <t>V615</t>
  </si>
  <si>
    <t>Ocupante de um veículo de transporte pesado traumatizado em colisão com um veículo a pedal - condutor [motorista] traumatizado em um acidente de trânsito</t>
  </si>
  <si>
    <t>V616</t>
  </si>
  <si>
    <t>Ocupante de um veículo de transporte pesado traumatizado em colisão com um veículo a pedal - passageiro traumatizado em um acidente de trânsito</t>
  </si>
  <si>
    <t>V617</t>
  </si>
  <si>
    <t>Ocupante de um veículo de transporte pesado traumatizado em colisão com um veículo a pedal - pessoa viajando no exterior do veículo traumatizada em um acidente de trânsito</t>
  </si>
  <si>
    <t>V619</t>
  </si>
  <si>
    <t>Ocupante de um veículo de transporte pesado traumatizado em colisão com um veículo a pedal - ocupante não especificado de um veículo de transporte pesado traumatizado em um acidente de trânsito</t>
  </si>
  <si>
    <t>V620</t>
  </si>
  <si>
    <t>Ocupante de um veículo de transporte pesado traumatizado em colisão com um veículo a motor de duas ou três rodas - condutor [motorista] traumatizado em um acidente não-de-trânsito</t>
  </si>
  <si>
    <t>V621</t>
  </si>
  <si>
    <t>Ocupante de um veículo de transporte pesado traumatizado em colisão com um veículo a motor de duas ou três rodas - passageiro traumatizado em um acidente não-de-trânsito</t>
  </si>
  <si>
    <t>V622</t>
  </si>
  <si>
    <t>Ocupante de um veículo de transporte pesado traumatizado em colisão com um veículo a motor de duas ou três rodas - pessoa viajando no exterior do veículo traumatizada em um acidente não-de-trânsito</t>
  </si>
  <si>
    <t>V623</t>
  </si>
  <si>
    <t>Ocupante de um veículo de transporte pesado traumatizado em colisão com um veículo a motor de duas ou três rodas - ocupante não especificado de um veículo de transporte pesado traumatizado em um acidente não-de-trânsito</t>
  </si>
  <si>
    <t>V624</t>
  </si>
  <si>
    <t>Ocupante de um veículo de transporte pesado traumatizado em colisão com um veículo a motor de duas ou três rodas - pessoa traumatizado ao subir ou descer do veículo</t>
  </si>
  <si>
    <t>V625</t>
  </si>
  <si>
    <t>Ocupante de um veículo de transporte pesado traumatizado em colisão com um veículo a motor de duas ou três rodas - condutor [motorista] traumatizado em um acidente de trânsito</t>
  </si>
  <si>
    <t>V626</t>
  </si>
  <si>
    <t>Ocupante de um veículo de transporte pesado traumatizado em colisão com um veículo a motor de duas ou três rodas - passageiro traumatizado em um acidente de trânsito</t>
  </si>
  <si>
    <t>V627</t>
  </si>
  <si>
    <t>Ocupante de um veículo de transporte pesado traumatizado em colisão com um veículo a motor de duas ou três rodas - pessoa viajando no exterior do veículo traumatizada em um acidente de trânsito</t>
  </si>
  <si>
    <t>V629</t>
  </si>
  <si>
    <t>Ocupante de um veículo de transporte pesado traumatizado em colisão com um veículo a motor de duas ou três rodas - ocupante não especificado de um veículo de transporte pesado traumatizado em um acidente de trânsito</t>
  </si>
  <si>
    <t>V630</t>
  </si>
  <si>
    <t>Ocupante de um veículo de transporte pesado traumatizado em colisão com um automóvel [carro] ou uma caminhonete - condutor [motorista] traumatizado em um acidente não-de-trânsito</t>
  </si>
  <si>
    <t>V631</t>
  </si>
  <si>
    <t>Ocupante de um veículo de transporte pesado traumatizado em colisão com um automóvel [carro] ou uma caminhonete - passageiro traumatizado em um acidente não-de-trânsito</t>
  </si>
  <si>
    <t>V632</t>
  </si>
  <si>
    <t>Ocupante de um veículo de transporte pesado traumatizado em colisão com um automóvel [carro] ou uma caminhonete - pessoa viajando no exterior do veículo traumatizada em um acidente não-de-trânsito</t>
  </si>
  <si>
    <t>V633</t>
  </si>
  <si>
    <t>Ocupante de um veículo de transporte pesado traumatizado em colisão com um automóvel [carro] ou uma caminhonete - ocupante não especificado de um veículo de transporte pesado traumatizado em um acidente não-de-trânsito</t>
  </si>
  <si>
    <t>V634</t>
  </si>
  <si>
    <t>Ocupante de um veículo de transporte pesado traumatizado em colisão com um automóvel [carro] ou uma caminhonete - pessoa traumatizado ao subir ou descer do veículo</t>
  </si>
  <si>
    <t>V635</t>
  </si>
  <si>
    <t>Ocupante de um veículo de transporte pesado traumatizado em colisão com um automóvel [carro] ou uma caminhonete - condutor [motorista] traumatizado em um acidente de trânsito</t>
  </si>
  <si>
    <t>V636</t>
  </si>
  <si>
    <t>Ocupante de um veículo de transporte pesado traumatizado em colisão com um automóvel [carro] ou uma caminhonete - passageiro traumatizado em um acidente de trânsito</t>
  </si>
  <si>
    <t>V637</t>
  </si>
  <si>
    <t>Ocupante de um veículo de transporte pesado traumatizado em colisão com um automóvel [carro] ou uma caminhonete - pessoa viajando no exterior do veículo traumatizada em um acidente de trânsito</t>
  </si>
  <si>
    <t>V639</t>
  </si>
  <si>
    <t>Ocupante de um veículo de transporte pesado traumatizado em colisão com um automóvel [carro] ou uma caminhonete - ocupante não especificado de um veículo de transporte pesado traumatizado em um acidente de trânsito</t>
  </si>
  <si>
    <t>V640</t>
  </si>
  <si>
    <t>Ocupante de um veículo de transporte pesado traumatizado em colisão com um outro veículo de transporte pesado ou um ônibus - condutor [motorista] traumatizado em um acidente não-de-trânsito</t>
  </si>
  <si>
    <t>V641</t>
  </si>
  <si>
    <t>Ocupante de um veículo de transporte pesado traumatizado em colisão com um outro veículo de transporte pesado ou um ônibus - passageiro traumatizado em um acidente não-de-trânsito</t>
  </si>
  <si>
    <t>V642</t>
  </si>
  <si>
    <t>Ocupante de um veículo de transporte pesado traumatizado em colisão com um outro veículo de transporte pesado ou um ônibus - pessoa viajando no exterior do veículo traumatizada em um acidente não-de-trânsito</t>
  </si>
  <si>
    <t>V643</t>
  </si>
  <si>
    <t>Ocupante de um veículo de transporte pesado traumatizado em colisão com um outro veículo de transporte pesado ou um ônibus - ocupante não especificado de um veículo de transporte pesado traumatizado em um acidente não-de-trânsito</t>
  </si>
  <si>
    <t>V644</t>
  </si>
  <si>
    <t>Ocupante de um veículo de transporte pesado traumatizado em colisão com um outro veículo de transporte pesado ou um ônibus - pessoa traumatizado ao subir ou descer do veículo</t>
  </si>
  <si>
    <t>V645</t>
  </si>
  <si>
    <t>Ocupante de um veículo de transporte pesado traumatizado em colisão com um outro veículo de transporte pesado ou um ônibus - condutor [motorista] traumatizado em um acidente de trânsito</t>
  </si>
  <si>
    <t>V646</t>
  </si>
  <si>
    <t>Ocupante de um veículo de transporte pesado traumatizado em colisão com um outro veículo de transporte pesado ou um ônibus - passageiro traumatizado em um acidente de trânsito</t>
  </si>
  <si>
    <t>V647</t>
  </si>
  <si>
    <t>Ocupante de um veículo de transporte pesado traumatizado em colisão com um outro veículo de transporte pesado ou um ônibus - pessoa viajando no exterior do veículo traumatizada em um acidente de trânsito</t>
  </si>
  <si>
    <t>V649</t>
  </si>
  <si>
    <t>Ocupante de um veículo de transporte pesado traumatizado em colisão com um outro veículo de transporte pesado ou um ônibus - ocupante não especificado de um veículo de transporte pesado traumatizado em um acidente de trânsito</t>
  </si>
  <si>
    <t>V650</t>
  </si>
  <si>
    <t>Ocupante de um veículo de transporte pesado traumatizado em colisão com um trem [comboio] ou um veículo ferroviário - condutor [motorista] traumatizado em um acidente não-de-trânsito</t>
  </si>
  <si>
    <t>V651</t>
  </si>
  <si>
    <t>Ocupante de um veículo de transporte pesado traumatizado em colisão com um trem [comboio] ou um veículo ferroviário - passageiro traumatizado em um acidente não-de-trânsito</t>
  </si>
  <si>
    <t>V652</t>
  </si>
  <si>
    <t>Ocupante de um veículo de transporte pesado traumatizado em colisão com um trem [comboio] ou um veículo ferroviário - pessoa viajando no exterior do veículo traumatizada em um acidente não-de-trânsito</t>
  </si>
  <si>
    <t>V653</t>
  </si>
  <si>
    <t>Ocupante de um veículo de transporte pesado traumatizado em colisão com um trem [comboio] ou um veículo ferroviário - ocupante não especificado de um veículo de transporte pesado traumatizado em um acidente não-de-trânsito</t>
  </si>
  <si>
    <t>V654</t>
  </si>
  <si>
    <t>Ocupante de um veículo de transporte pesado traumatizado em colisão com um trem [comboio] ou um veículo ferroviário - pessoa traumatizado ao subir ou descer do veículo</t>
  </si>
  <si>
    <t>V655</t>
  </si>
  <si>
    <t>Ocupante de um veículo de transporte pesado traumatizado em colisão com um trem [comboio] ou um veículo ferroviário - condutor [motorista] traumatizado em um acidente de trânsito</t>
  </si>
  <si>
    <t>V656</t>
  </si>
  <si>
    <t>Ocupante de um veículo de transporte pesado traumatizado em colisão com um trem [comboio] ou um veículo ferroviário - passageiro traumatizado em um acidente de trânsito</t>
  </si>
  <si>
    <t>V657</t>
  </si>
  <si>
    <t>Ocupante de um veículo de transporte pesado traumatizado em colisão com um trem [comboio] ou um veículo ferroviário - pessoa viajando no exterior do veículo traumatizada em um acidente de trânsito</t>
  </si>
  <si>
    <t>V659</t>
  </si>
  <si>
    <t>Ocupante de um veículo de transporte pesado traumatizado em colisão com um trem [comboio] ou um veículo ferroviário - ocupante não especificado de um veículo de transporte pesado traumatizado em um acidente de trânsito</t>
  </si>
  <si>
    <t>V660</t>
  </si>
  <si>
    <t>Ocupante de um veículo de transporte pesado traumatizado em colisão com um outro veículo não-motorizado - condutor [motorista] traumatizado em um acidente não-de-trânsito</t>
  </si>
  <si>
    <t>V661</t>
  </si>
  <si>
    <t>Ocupante de um veículo de transporte pesado traumatizado em colisão com um outro veículo não-motorizado - passageiro traumatizado em um acidente não-de-trânsito</t>
  </si>
  <si>
    <t>V662</t>
  </si>
  <si>
    <t>Ocupante de um veículo de transporte pesado traumatizado em colisão com um outro veículo não-motorizado - pessoa viajando no exterior do veículo traumatizada em um acidente não-de-trânsito</t>
  </si>
  <si>
    <t>V663</t>
  </si>
  <si>
    <t>Ocupante de um veículo de transporte pesado traumatizado em colisão com um outro veículo não-motorizado - ocupante não especificado de um veículo de transporte pesado traumatizado em um acidente não-de-trânsito</t>
  </si>
  <si>
    <t>V664</t>
  </si>
  <si>
    <t>Ocupante de um veículo de transporte pesado traumatizado em colisão com um outro veículo não-motorizado - pessoa traumatizado ao subir ou descer do veículo</t>
  </si>
  <si>
    <t>V665</t>
  </si>
  <si>
    <t>Ocupante de um veículo de transporte pesado traumatizado em colisão com um outro veículo não-motorizado - condutor [motorista] traumatizado em um acidente de trânsito</t>
  </si>
  <si>
    <t>V666</t>
  </si>
  <si>
    <t>Ocupante de um veículo de transporte pesado traumatizado em colisão com um outro veículo não-motorizado - passageiro traumatizado em um acidente de trânsito</t>
  </si>
  <si>
    <t>V667</t>
  </si>
  <si>
    <t>Ocupante de um veículo de transporte pesado traumatizado em colisão com um outro veículo não-motorizado - pessoa viajando no exterior do veículo traumatizada em um acidente de trânsito</t>
  </si>
  <si>
    <t>V669</t>
  </si>
  <si>
    <t>Ocupante de um veículo de transporte pesado traumatizado em colisão com um outro veículo não-motorizado - ocupante não especificado de um veículo de transporte pesado traumatizado em um acidente de trânsito</t>
  </si>
  <si>
    <t>V670</t>
  </si>
  <si>
    <t>Ocupante de um veículo de transporte pesado traumatizado em colisão com um objeto fixo ou parado - condutor [motorista] traumatizado em um acidente não-de-trânsito</t>
  </si>
  <si>
    <t>V671</t>
  </si>
  <si>
    <t>Ocupante de um veículo de transporte pesado traumatizado em colisão com um objeto fixo ou parado - passageiro traumatizado em um acidente não-de-trânsito</t>
  </si>
  <si>
    <t>V672</t>
  </si>
  <si>
    <t>Ocupante de um veículo de transporte pesado traumatizado em colisão com um objeto fixo ou parado - pessoa viajando no exterior do veículo traumatizada em um acidente não-de-trânsito</t>
  </si>
  <si>
    <t>V673</t>
  </si>
  <si>
    <t>Ocupante de um veículo de transporte pesado traumatizado em colisão com um objeto fixo ou parado - ocupante não especificado de um veículo de transporte pesado traumatizado em um acidente não-de-trânsito</t>
  </si>
  <si>
    <t>V674</t>
  </si>
  <si>
    <t>Ocupante de um veículo de transporte pesado traumatizado em colisão com um objeto fixo ou parado - pessoa traumatizado ao subir ou descer do veículo</t>
  </si>
  <si>
    <t>V675</t>
  </si>
  <si>
    <t>Ocupante de um veículo de transporte pesado traumatizado em colisão com um objeto fixo ou parado - condutor [motorista] traumatizado em um acidente de trânsito</t>
  </si>
  <si>
    <t>V676</t>
  </si>
  <si>
    <t>Ocupante de um veículo de transporte pesado traumatizado em colisão com um objeto fixo ou parado - passageiro traumatizado em um acidente de trânsito</t>
  </si>
  <si>
    <t>V677</t>
  </si>
  <si>
    <t>Ocupante de um veículo de transporte pesado traumatizado em colisão com um objeto fixo ou parado - pessoa viajando no exterior do veículo traumatizada em um acidente de trânsito</t>
  </si>
  <si>
    <t>V679</t>
  </si>
  <si>
    <t>Ocupante de um veículo de transporte pesado traumatizado em colisão com um objeto fixo ou parado - ocupante não especificado de um veículo de transporte pesado traumatizado em um acidente de trânsito</t>
  </si>
  <si>
    <t>V680</t>
  </si>
  <si>
    <t>Ocupante de um veículo de transporte pesado traumatizado em um acidente de transporte sem colisão - condutor [motorista] traumatizado em um acidente não-de-trânsito</t>
  </si>
  <si>
    <t>V681</t>
  </si>
  <si>
    <t>Ocupante de um veículo de transporte pesado traumatizado em um acidente de transporte sem colisão - passageiro traumatizado em um acidente não-de-trânsito</t>
  </si>
  <si>
    <t>V682</t>
  </si>
  <si>
    <t>Ocupante de um veículo de transporte pesado traumatizado em um acidente de transporte sem colisão - pessoa viajando no exterior do veículo traumatizada em um acidente não-de-trânsito</t>
  </si>
  <si>
    <t>V683</t>
  </si>
  <si>
    <t>Ocupante de um veículo de transporte pesado traumatizado em um acidente de transporte sem colisão - ocupante não especificado de um veículo de transporte pesado traumatizado em um acidente não-de-trânsito</t>
  </si>
  <si>
    <t>V684</t>
  </si>
  <si>
    <t>Ocupante de um veículo de transporte pesado traumatizado em um acidente de transporte sem colisão - pessoa traumatizado ao subir ou descer do veículo</t>
  </si>
  <si>
    <t>V685</t>
  </si>
  <si>
    <t>Ocupante de um veículo de transporte pesado traumatizado em um acidente de transporte sem colisão - condutor [motorista] traumatizado em um acidente de trânsito</t>
  </si>
  <si>
    <t>V686</t>
  </si>
  <si>
    <t>Ocupante de um veículo de transporte pesado traumatizado em um acidente de transporte sem colisão - passageiro traumatizado em um acidente de trânsito</t>
  </si>
  <si>
    <t>V687</t>
  </si>
  <si>
    <t>Ocupante de um veículo de transporte pesado traumatizado em um acidente de transporte sem colisão - pessoa viajando no exterior do veículo traumatizada em um acidente de trânsito</t>
  </si>
  <si>
    <t>V689</t>
  </si>
  <si>
    <t>Ocupante de um veículo de transporte pesado traumatizado em um acidente de transporte sem colisão - ocupante não especificado de um veículo de transporte pesado traumatizado em um acidente de trânsito</t>
  </si>
  <si>
    <t>V690</t>
  </si>
  <si>
    <t>V691</t>
  </si>
  <si>
    <t>V692</t>
  </si>
  <si>
    <t>Ocupante não especificado de um veículo de transporte pesado traumatizado em colisão com outros veículos e com veículos não especificados, a motor, em um acidente não-de-trânsito</t>
  </si>
  <si>
    <t>V693</t>
  </si>
  <si>
    <t>Ocupante [qualquer] de um veículo de transporte pesado traumatizado em um acidente não especificado e não-de-trânsito</t>
  </si>
  <si>
    <t>V694</t>
  </si>
  <si>
    <t>V695</t>
  </si>
  <si>
    <t>V696</t>
  </si>
  <si>
    <t>Ocupante não especificado de um veículo de transporte pesado traumatizado em colisão com outros veículos e com veículos não especificados, a motor, em um acidente de trânsito</t>
  </si>
  <si>
    <t>V698</t>
  </si>
  <si>
    <t>Ocupante [qualquer] de um veículo de transporte pesado traumatizado em outros acidentes de transporte especificados</t>
  </si>
  <si>
    <t>V699</t>
  </si>
  <si>
    <t>Ocupante [qualquer] de um veículo de transporte pesado traumatizado em um acidente de trânsito não especificado</t>
  </si>
  <si>
    <t>V700</t>
  </si>
  <si>
    <t>Ocupante de um ônibus traumatizado em colisão com um pedestre ou um animal - condutor [motorista] traumatizado em um acidente não-de-trânsito</t>
  </si>
  <si>
    <t>V701</t>
  </si>
  <si>
    <t>Ocupante de um ônibus traumatizado em colisão com um pedestre ou um animal - passageiro traumatizado em um acidente não-de-trânsito</t>
  </si>
  <si>
    <t>V702</t>
  </si>
  <si>
    <t>Ocupante de um ônibus traumatizado em colisão com um pedestre ou um animal - pessoa viajando no exterior do veículo traumatizada em um acidente não-de-trânsito</t>
  </si>
  <si>
    <t>V703</t>
  </si>
  <si>
    <t>Ocupante de um ônibus traumatizado em colisão com um pedestre ou um animal - ocupante não especificado de um ônibus traumatizado em um acidente não-de-trânsito</t>
  </si>
  <si>
    <t>V704</t>
  </si>
  <si>
    <t>Ocupante de um ônibus traumatizado em colisão com um pedestre ou um animal - pessoa traumatizado ao subir ou descer do veículo</t>
  </si>
  <si>
    <t>V705</t>
  </si>
  <si>
    <t>Ocupante de um ônibus traumatizado em colisão com um pedestre ou um animal - condutor [motorista] traumatizado em um acidente de trânsito</t>
  </si>
  <si>
    <t>V706</t>
  </si>
  <si>
    <t>Ocupante de um ônibus traumatizado em colisão com um pedestre ou um animal - passageiro traumatizado em um acidente de trânsito</t>
  </si>
  <si>
    <t>V707</t>
  </si>
  <si>
    <t>Ocupante de um ônibus traumatizado em colisão com um pedestre ou um animal - pessoa viajando no exterior do veículo traumatizada em um acidente de trânsito</t>
  </si>
  <si>
    <t>V709</t>
  </si>
  <si>
    <t>Ocupante de um ônibus traumatizado em colisão com um pedestre ou um animal - ocupante não especificado de um ônibus traumatizado em um acidente de trânsito</t>
  </si>
  <si>
    <t>V710</t>
  </si>
  <si>
    <t>Ocupante de um ônibus traumatizado em colisão com um veículo a pedal - condutor [motorista] traumatizado em um acidente não-de-trânsito</t>
  </si>
  <si>
    <t>V711</t>
  </si>
  <si>
    <t>Ocupante de um ônibus traumatizado em colisão com um veículo a pedal - passageiro traumatizado em um acidente não-de-trânsito</t>
  </si>
  <si>
    <t>V712</t>
  </si>
  <si>
    <t>Ocupante de um ônibus traumatizado em colisão com um veículo a pedal - pessoa viajando no exterior do veículo traumatizada em um acidente não-de-trânsito</t>
  </si>
  <si>
    <t>V713</t>
  </si>
  <si>
    <t>Ocupante de um ônibus traumatizado em colisão com um veículo a pedal - ocupante não especificado de um ônibus traumatizado em um acidente não-de-trânsito</t>
  </si>
  <si>
    <t>V714</t>
  </si>
  <si>
    <t>Ocupante de um ônibus traumatizado em colisão com um veículo a pedal - pessoa traumatizado ao subir ou descer do veículo</t>
  </si>
  <si>
    <t>V715</t>
  </si>
  <si>
    <t>Ocupante de um ônibus traumatizado em colisão com um veículo a pedal - condutor [motorista] traumatizado em um acidente de trânsito</t>
  </si>
  <si>
    <t>V716</t>
  </si>
  <si>
    <t>Ocupante de um ônibus traumatizado em colisão com um veículo a pedal - passageiro traumatizado em um acidente de trânsito</t>
  </si>
  <si>
    <t>V717</t>
  </si>
  <si>
    <t>Ocupante de um ônibus traumatizado em colisão com um veículo a pedal - pessoa viajando no exterior do veículo traumatizada em um acidente de trânsito</t>
  </si>
  <si>
    <t>V719</t>
  </si>
  <si>
    <t>Ocupante de um ônibus traumatizado em colisão com um veículo a pedal - ocupante não especificado de um ônibus traumatizado em um acidente de trânsito</t>
  </si>
  <si>
    <t>V720</t>
  </si>
  <si>
    <t>Ocupante de um ônibus traumatizado em colisão com um outro veículo a motor de duas ou três rodas - condutor [motorista] traumatizado em um acidente não-de-trânsito</t>
  </si>
  <si>
    <t>V721</t>
  </si>
  <si>
    <t>Ocupante de um ônibus traumatizado em colisão com um outro veículo a motor de duas ou três rodas - passageiro traumatizado em um acidente não-de-trânsito</t>
  </si>
  <si>
    <t>V722</t>
  </si>
  <si>
    <t>Ocupante de um ônibus traumatizado em colisão com um outro veículo a motor de duas ou três rodas - pessoa viajando no exterior do veículo traumatizada em um acidente não-de-trânsito</t>
  </si>
  <si>
    <t>V723</t>
  </si>
  <si>
    <t>Ocupante de um ônibus traumatizado em colisão com um outro veículo a motor de duas ou três rodas - ocupante não especificado de um ônibus traumatizado em um acidente não-de-trânsito</t>
  </si>
  <si>
    <t>V724</t>
  </si>
  <si>
    <t>Ocupante de um ônibus traumatizado em colisão com um outro veículo a motor de duas ou três rodas - pessoa traumatizado ao subir ou descer do veículo</t>
  </si>
  <si>
    <t>V725</t>
  </si>
  <si>
    <t>Ocupante de um ônibus traumatizado em colisão com um outro veículo a motor de duas ou três rodas - condutor [motorista] traumatizado em um acidente de trânsito</t>
  </si>
  <si>
    <t>V726</t>
  </si>
  <si>
    <t>Ocupante de um ônibus traumatizado em colisão com um outro veículo a motor de duas ou três rodas - passageiro traumatizado em um acidente de trânsito</t>
  </si>
  <si>
    <t>V727</t>
  </si>
  <si>
    <t>Ocupante de um ônibus traumatizado em colisão com um outro veículo a motor de duas ou três rodas - pessoa viajando no exterior do veículo traumatizada em um acidente de trânsito</t>
  </si>
  <si>
    <t>V729</t>
  </si>
  <si>
    <t>Ocupante de um ônibus traumatizado em colisão com um outro veículo a motor de duas ou três rodas - ocupante não especificado de um ônibus traumatizado em um acidente de trânsito</t>
  </si>
  <si>
    <t>V730</t>
  </si>
  <si>
    <t>Ocupante de um ônibus traumatizado em colisão com um automóvel [carro] ou uma caminhonete - condutor [motorista] traumatizado em um acidente não-de-trânsito</t>
  </si>
  <si>
    <t>V731</t>
  </si>
  <si>
    <t>Ocupante de um ônibus traumatizado em colisão com um automóvel [carro] ou uma caminhonete - passageiro traumatizado em um acidente não-de-trânsito</t>
  </si>
  <si>
    <t>V732</t>
  </si>
  <si>
    <t>Ocupante de um ônibus traumatizado em colisão com um automóvel [carro] ou uma caminhonete - pessoa viajando no exterior do veículo traumatizada em um acidente não-de-trânsito</t>
  </si>
  <si>
    <t>V733</t>
  </si>
  <si>
    <t>Ocupante de um ônibus traumatizado em colisão com um automóvel [carro] ou uma caminhonete - ocupante não especificado de um ônibus traumatizado em um acidente não-de-trânsito</t>
  </si>
  <si>
    <t>V734</t>
  </si>
  <si>
    <t>Ocupante de um ônibus traumatizado em colisão com um automóvel [carro] ou uma caminhonete - pessoa traumatizado ao subir ou descer do veículo</t>
  </si>
  <si>
    <t>V735</t>
  </si>
  <si>
    <t>Ocupante de um ônibus traumatizado em colisão com um automóvel [carro] ou uma caminhonete - condutor [motorista] traumatizado em um acidente de trânsito</t>
  </si>
  <si>
    <t>V736</t>
  </si>
  <si>
    <t>Ocupante de um ônibus traumatizado em colisão com um automóvel [carro] ou uma caminhonete - passageiro traumatizado em um acidente de trânsito</t>
  </si>
  <si>
    <t>V737</t>
  </si>
  <si>
    <t>Ocupante de um ônibus traumatizado em colisão com um automóvel [carro] ou uma caminhonete - pessoa viajando no exterior do veículo traumatizada em um acidente de trânsito</t>
  </si>
  <si>
    <t>V739</t>
  </si>
  <si>
    <t>Ocupante de um ônibus traumatizado em colisão com um automóvel [carro] ou uma caminhonete - ocupante não especificado de um ônibus traumatizado em um acidente de trânsito</t>
  </si>
  <si>
    <t>V740</t>
  </si>
  <si>
    <t>Ocupante de um ônibus traumatizado em colisão com um veículo de transporte pesado ou um ônibus - condutor [motorista] traumatizado em um acidente não-de-trânsito</t>
  </si>
  <si>
    <t>V741</t>
  </si>
  <si>
    <t>Ocupante de um ônibus traumatizado em colisão com um veículo de transporte pesado ou um ônibus - passageiro traumatizado em um acidente não-de-trânsito</t>
  </si>
  <si>
    <t>V742</t>
  </si>
  <si>
    <t>Ocupante de um ônibus traumatizado em colisão com um veículo de transporte pesado ou um ônibus - pessoa viajando no exterior do veículo traumatizada em um acidente não-de-trânsito</t>
  </si>
  <si>
    <t>V743</t>
  </si>
  <si>
    <t>Ocupante de um ônibus traumatizado em colisão com um veículo de transporte pesado ou um ônibus - ocupante não especificado de um ônibus traumatizado em um acidente não-de-trânsito</t>
  </si>
  <si>
    <t>V744</t>
  </si>
  <si>
    <t>Ocupante de um ônibus traumatizado em colisão com um veículo de transporte pesado ou um ônibus - pessoa traumatizado ao subir ou descer do veículo</t>
  </si>
  <si>
    <t>V745</t>
  </si>
  <si>
    <t>Ocupante de um ônibus traumatizado em colisão com um veículo de transporte pesado ou um ônibus - condutor [motorista] traumatizado em um acidente de trânsito</t>
  </si>
  <si>
    <t>V746</t>
  </si>
  <si>
    <t>Ocupante de um ônibus traumatizado em colisão com um veículo de transporte pesado ou um ônibus - passageiro traumatizado em um acidente de trânsito</t>
  </si>
  <si>
    <t>V747</t>
  </si>
  <si>
    <t>Ocupante de um ônibus traumatizado em colisão com um veículo de transporte pesado ou um ônibus - pessoa viajando no exterior do veículo traumatizada em um acidente de trânsito</t>
  </si>
  <si>
    <t>V749</t>
  </si>
  <si>
    <t>Ocupante de um ônibus traumatizado em colisão com um veículo de transporte pesado ou um ônibus - ocupante não especificado de um ônibus traumatizado em um acidente de trânsito</t>
  </si>
  <si>
    <t>V750</t>
  </si>
  <si>
    <t>Ocupante de um ônibus traumatizado em colisão com um trem [comboio] ou um veículo ferroviário - condutor [motorista] traumatizado em um acidente não-de-trânsito</t>
  </si>
  <si>
    <t>V751</t>
  </si>
  <si>
    <t>Ocupante de um ônibus traumatizado em colisão com um trem [comboio] ou um veículo ferroviário - passageiro traumatizado em um acidente não-de-trânsito</t>
  </si>
  <si>
    <t>V752</t>
  </si>
  <si>
    <t>Ocupante de um ônibus traumatizado em colisão com um trem [comboio] ou um veículo ferroviário - pessoa viajando no exterior do veículo traumatizada em um acidente não-de-trânsito</t>
  </si>
  <si>
    <t>V753</t>
  </si>
  <si>
    <t>Ocupante de um ônibus traumatizado em colisão com um trem [comboio] ou um veículo ferroviário - ocupante não especificado de um ônibus traumatizado em um acidente não-de-trânsito</t>
  </si>
  <si>
    <t>V754</t>
  </si>
  <si>
    <t>Ocupante de um ônibus traumatizado em colisão com um trem [comboio] ou um veículo ferroviário - pessoa traumatizado ao subir ou descer do veículo</t>
  </si>
  <si>
    <t>V755</t>
  </si>
  <si>
    <t>Ocupante de um ônibus traumatizado em colisão com um trem [comboio] ou um veículo ferroviário - condutor [motorista] traumatizado em um acidente de trânsito</t>
  </si>
  <si>
    <t>V756</t>
  </si>
  <si>
    <t>Ocupante de um ônibus traumatizado em colisão com um trem [comboio] ou um veículo ferroviário - passageiro traumatizado em um acidente de trânsito</t>
  </si>
  <si>
    <t>V757</t>
  </si>
  <si>
    <t>Ocupante de um ônibus traumatizado em colisão com um trem [comboio] ou um veículo ferroviário - pessoa viajando no exterior do veículo traumatizada em um acidente de trânsito</t>
  </si>
  <si>
    <t>V759</t>
  </si>
  <si>
    <t>Ocupante de um ônibus traumatizado em colisão com um trem [comboio] ou um veículo ferroviário - ocupante não especificado de um ônibus traumatizado em um acidente de trânsito</t>
  </si>
  <si>
    <t>V760</t>
  </si>
  <si>
    <t>Ocupante de um ônibus traumatizado em colisão com outro veículo não-motorizado - condutor [motorista] traumatizado em um acidente não-de-trânsito</t>
  </si>
  <si>
    <t>V761</t>
  </si>
  <si>
    <t>Ocupante de um ônibus traumatizado em colisão com outro veículo não-motorizado - passageiro traumatizado em um acidente não-de-trânsito</t>
  </si>
  <si>
    <t>V762</t>
  </si>
  <si>
    <t>Ocupante de um ônibus traumatizado em colisão com outro veículo não-motorizado - pessoa viajando no exterior do veículo traumatizada em um acidente não-de-trânsito</t>
  </si>
  <si>
    <t>V763</t>
  </si>
  <si>
    <t>Ocupante de um ônibus traumatizado em colisão com outro veículo não-motorizado - ocupante não especificado de um ônibus traumatizado em um acidente não-de-trânsito</t>
  </si>
  <si>
    <t>V764</t>
  </si>
  <si>
    <t>Ocupante de um ônibus traumatizado em colisão com outro veículo não-motorizado - pessoa traumatizado ao subir ou descer do veículo</t>
  </si>
  <si>
    <t>V765</t>
  </si>
  <si>
    <t>Ocupante de um ônibus traumatizado em colisão com outro veículo não-motorizado - condutor [motorista] traumatizado em um acidente de trânsito</t>
  </si>
  <si>
    <t>V766</t>
  </si>
  <si>
    <t>Ocupante de um ônibus traumatizado em colisão com outro veículo não-motorizado - passageiro traumatizado em um acidente de trânsito</t>
  </si>
  <si>
    <t>V767</t>
  </si>
  <si>
    <t>Ocupante de um ônibus traumatizado em colisão com outro veículo não-motorizado - pessoa viajando no exterior do veículo traumatizada em um acidente de trânsito</t>
  </si>
  <si>
    <t>V769</t>
  </si>
  <si>
    <t>Ocupante de um ônibus traumatizado em colisão com outro veículo não-motorizado - ocupante não especificado de um ônibus traumatizado em um acidente de trânsito</t>
  </si>
  <si>
    <t>V770</t>
  </si>
  <si>
    <t>Ocupante de um ônibus traumatizado em colisão com um objeto fixo ou parado - condutor [motorista] traumatizado em um acidente não-de-trânsito</t>
  </si>
  <si>
    <t>V771</t>
  </si>
  <si>
    <t>Ocupante de um ônibus traumatizado em colisão com um objeto fixo ou parado - passageiro traumatizado em um acidente não-de-trânsito</t>
  </si>
  <si>
    <t>V772</t>
  </si>
  <si>
    <t>Ocupante de um ônibus traumatizado em colisão com um objeto fixo ou parado - pessoa viajando no exterior do veículo traumatizada em um acidente não-de-trânsito</t>
  </si>
  <si>
    <t>V773</t>
  </si>
  <si>
    <t>Ocupante de um ônibus traumatizado em colisão com um objeto fixo ou parado - ocupante não especificado de um ônibus traumatizado em um acidente não-de-trânsito</t>
  </si>
  <si>
    <t>V774</t>
  </si>
  <si>
    <t>Ocupante de um ônibus traumatizado em colisão com um objeto fixo ou parado - pessoa traumatizado ao subir ou descer do veículo</t>
  </si>
  <si>
    <t>V775</t>
  </si>
  <si>
    <t>Ocupante de um ônibus traumatizado em colisão com um objeto fixo ou parado - condutor [motorista] traumatizado em um acidente de trânsito</t>
  </si>
  <si>
    <t>V776</t>
  </si>
  <si>
    <t>Ocupante de um ônibus traumatizado em colisão com um objeto fixo ou parado - passageiro traumatizado em um acidente de trânsito</t>
  </si>
  <si>
    <t>V777</t>
  </si>
  <si>
    <t>Ocupante de um ônibus traumatizado em colisão com um objeto fixo ou parado - pessoa viajando no exterior do veículo traumatizada em um acidente de trânsito</t>
  </si>
  <si>
    <t>V779</t>
  </si>
  <si>
    <t>Ocupante de um ônibus traumatizado em colisão com um objeto fixo ou parado - ocupante não especificado de um ônibus traumatizado em um acidente de trânsito</t>
  </si>
  <si>
    <t>V780</t>
  </si>
  <si>
    <t>Ocupante de um ônibus traumatizado em um acidente de transporte sem colisão - condutor [motorista] traumatizado em um acidente não-de-trânsito</t>
  </si>
  <si>
    <t>V781</t>
  </si>
  <si>
    <t>Ocupante de um ônibus traumatizado em um acidente de transporte sem colisão - passageiro traumatizado em um acidente não-de-trânsito</t>
  </si>
  <si>
    <t>V782</t>
  </si>
  <si>
    <t>Ocupante de um ônibus traumatizado em um acidente de transporte sem colisão - pessoa viajando no exterior do veículo traumatizada em um acidente não-de-trânsito</t>
  </si>
  <si>
    <t>V783</t>
  </si>
  <si>
    <t>Ocupante de um ônibus traumatizado em um acidente de transporte sem colisão - ocupante não especificado de um ônibus traumatizado em um acidente não-de-trânsito</t>
  </si>
  <si>
    <t>V784</t>
  </si>
  <si>
    <t>Ocupante de um ônibus traumatizado em um acidente de transporte sem colisão - pessoa traumatizado ao subir ou descer do veículo</t>
  </si>
  <si>
    <t>V785</t>
  </si>
  <si>
    <t>Ocupante de um ônibus traumatizado em um acidente de transporte sem colisão - condutor [motorista] traumatizado em um acidente de trânsito</t>
  </si>
  <si>
    <t>V786</t>
  </si>
  <si>
    <t>Ocupante de um ônibus traumatizado em um acidente de transporte sem colisão - passageiro traumatizado em um acidente de trânsito</t>
  </si>
  <si>
    <t>V787</t>
  </si>
  <si>
    <t>Ocupante de um ônibus traumatizado em um acidente de transporte sem colisão - pessoa viajando no exterior do veículo traumatizada em um acidente de trânsito</t>
  </si>
  <si>
    <t>V789</t>
  </si>
  <si>
    <t>Ocupante de um ônibus traumatizado em um acidente de transporte sem colisão - ocupante não especificado de um ônibus traumatizado em um acidente de trânsito</t>
  </si>
  <si>
    <t>V790</t>
  </si>
  <si>
    <t>V791</t>
  </si>
  <si>
    <t>V792</t>
  </si>
  <si>
    <t>Ocupante não especificado de um ônibus traumatizado em colisão com outros veículos e com um veículos não especificados, a motor, em um acidente não-de-trânsito</t>
  </si>
  <si>
    <t>V793</t>
  </si>
  <si>
    <t>Ocupante [qualquer] de um ônibus traumatizado em um acidente não-de-trânsito</t>
  </si>
  <si>
    <t>V794</t>
  </si>
  <si>
    <t>V795</t>
  </si>
  <si>
    <t>V796</t>
  </si>
  <si>
    <t>Ocupante não especificado de um ônibus traumatizado em colisão com um outros veículos e com um veículos não especificados, a motor, em um acidente de trânsito</t>
  </si>
  <si>
    <t>V798</t>
  </si>
  <si>
    <t>Ocupante [ qualquer] de um ônibus traumatizado em outros acidentes de transporte especificados</t>
  </si>
  <si>
    <t>V799</t>
  </si>
  <si>
    <t>Ocupante [qualquer] de um ônibus traumatizado em um acidente de trânsito não especificado</t>
  </si>
  <si>
    <t>V800</t>
  </si>
  <si>
    <t>Queda ou ejeção de uma pessoa montada em animal ou ocupante de um veículo a tração animal em um acidente sem colisão</t>
  </si>
  <si>
    <t>V801</t>
  </si>
  <si>
    <t>Pessoa montada em animal ou ocupante de um veículo a tração animal traumatizado em colisão com um pedestre ou um animal</t>
  </si>
  <si>
    <t>V802</t>
  </si>
  <si>
    <t>Pessoa montada em animal ou ocupante de um veículo a tração animal traumatizado em colisão com um veículo a pedal</t>
  </si>
  <si>
    <t>V803</t>
  </si>
  <si>
    <t>Pessoa montada em animal ou ocupante de um veículo a tração animal traumatizado em colisão com um veículo a motor de duas ou três rodas</t>
  </si>
  <si>
    <t>V804</t>
  </si>
  <si>
    <t>Pessoa montada em animal ou ocupante de um veículo a tração animal traumatizado em colisão com um automóvel [carro], uma caminhonete, um veículo de transporte pesado ou um ônibus</t>
  </si>
  <si>
    <t>V805</t>
  </si>
  <si>
    <t>Pessoa montada em animal ou ocupante de um veículo a tração animal traumatizado em colisão com um outro veículo a motor especificado</t>
  </si>
  <si>
    <t>V806</t>
  </si>
  <si>
    <t>Pessoa montada em animal ou ocupante de um veículo a tração animal traumatizado em colisão com um trem [comboio] ou um veículo ferroviário</t>
  </si>
  <si>
    <t>V807</t>
  </si>
  <si>
    <t>Pessoa montada em animal ou ocupante de um veículo a tração animal traumatizado em colisão com um outro veículo não-motorizado</t>
  </si>
  <si>
    <t>V808</t>
  </si>
  <si>
    <t>Pessoa montada em animal ou ocupante de um veículo a tração animal traumatizado em colisão com um objeto fixo ou parado</t>
  </si>
  <si>
    <t>V809</t>
  </si>
  <si>
    <t>Pessoa montada em animal ou ocupante de um veículo a tração animal traumatizado em outros acidentes de transporte e em acidentes de transporte não especificados</t>
  </si>
  <si>
    <t>V810</t>
  </si>
  <si>
    <t>Ocupante de um trem [comboio] ou de um veículo ferroviário traumatizado em colisão com um veículo a motor em um acidente não-de-trânsito</t>
  </si>
  <si>
    <t>V811</t>
  </si>
  <si>
    <t>Ocupante de um trem [comboio] ou de um veículo ferroviário traumatizado em colisão com um veículo a motor em um acidente de trânsito</t>
  </si>
  <si>
    <t>V812</t>
  </si>
  <si>
    <t>Ocupante de um trem [comboio] ou de um veículo ferroviário traumatizado em colisão com ou atingido por material rodante</t>
  </si>
  <si>
    <t>V813</t>
  </si>
  <si>
    <t>Ocupante de um trem [comboio] ou de um veículo ferroviário traumatizado em colisão com outro objeto</t>
  </si>
  <si>
    <t>V814</t>
  </si>
  <si>
    <t>Pessoa traumatizada ao subir ou descer de um trem [comboio] ou de um veículo ferroviário</t>
  </si>
  <si>
    <t>V815</t>
  </si>
  <si>
    <t>Ocupante de um trem [comboio] ou de um veículo ferroviário traumatizado devido a uma queda no interior dos mesmos</t>
  </si>
  <si>
    <t>V816</t>
  </si>
  <si>
    <t>Ocupante de um trem [comboio] ou de um veículo ferroviário traumatizado devido a uma queda do trem ou do veículo ferroviário</t>
  </si>
  <si>
    <t>V817</t>
  </si>
  <si>
    <t>Ocupante de um trem [comboio] ou de um veículo ferroviário traumatizado em razão de um descarrilhamento sem colisão antecedente</t>
  </si>
  <si>
    <t>V818</t>
  </si>
  <si>
    <t>Ocupante de um trem [comboio] ou de um veículo ferroviário traumatizado em outro acidente ferroviário especificado</t>
  </si>
  <si>
    <t>V819</t>
  </si>
  <si>
    <t>Ocupante de um trem [comboio] ou de um veículo ferroviário traumatizado em um acidente ferroviário não especificado</t>
  </si>
  <si>
    <t>V820</t>
  </si>
  <si>
    <t>Ocupante de um bonde [carro elétrico] traumatizado em uma colisão com um veículo a motor em um acidente não-de-trânsito</t>
  </si>
  <si>
    <t>V821</t>
  </si>
  <si>
    <t>Ocupante de um bonde [carro elétrico] traumatizado em uma colisão com um veículo a motor em um acidente de trânsito</t>
  </si>
  <si>
    <t>V822</t>
  </si>
  <si>
    <t>Ocupante de um bonde [carro elétrico] traumatizado em uma colisão com ou atingido por material rodante</t>
  </si>
  <si>
    <t>V823</t>
  </si>
  <si>
    <t>Ocupante de um bonde [carro elétrico] traumatizado em uma colisão com outro objeto</t>
  </si>
  <si>
    <t>V824</t>
  </si>
  <si>
    <t>Pessoa traumatizada ao subir ou descer de um bonde [carro elétrico]</t>
  </si>
  <si>
    <t>V825</t>
  </si>
  <si>
    <t>Ocupante de um bonde [carro elétrico] traumatizado devido a uma queda no interior do mesmo</t>
  </si>
  <si>
    <t>V826</t>
  </si>
  <si>
    <t>Ocupante de um bonde [carro elétrico] traumatizado devido a uma queda do mesmo</t>
  </si>
  <si>
    <t>V827</t>
  </si>
  <si>
    <t>Ocupante de um bonde [carro elétrico] traumatizado devido a um descarrilhamento sem colisão antecedente</t>
  </si>
  <si>
    <t>V828</t>
  </si>
  <si>
    <t>Ocupante de um bonde [carro elétrico] traumatizado em outros acidentes de transporte especificados</t>
  </si>
  <si>
    <t>V829</t>
  </si>
  <si>
    <t>Ocupante de um bonde [carro elétrico] traumatizado em um acidente de trânsito não especificado</t>
  </si>
  <si>
    <t>V830</t>
  </si>
  <si>
    <t>Condutor [motorista] de um veículo especial a motor usado principalmente em áreas industrias traumatizado em um acidente de trânsito</t>
  </si>
  <si>
    <t>V831</t>
  </si>
  <si>
    <t>Passageiro de um veículo especial a motor usado principalmente em áreas industriais traumatizado em um acidente de trânsito</t>
  </si>
  <si>
    <t>V832</t>
  </si>
  <si>
    <t>Pessoa viajando no exterior de um veículo especial a motor usado principalmente em áreas industriais traumatizado em um acidente de trânsito</t>
  </si>
  <si>
    <t>V833</t>
  </si>
  <si>
    <t>Ocupante não especificado de um veículo especial a motor usado principalmente em áreas industriais traumatizado em um acidente de trânsito</t>
  </si>
  <si>
    <t>V834</t>
  </si>
  <si>
    <t>Pessoa traumatizada ao subir ou descer de um veículo especial a motor usado principalmente em áreas industriais</t>
  </si>
  <si>
    <t>V835</t>
  </si>
  <si>
    <t>Condutor [motorista] de um veículo especial a motor usado principalmente em áreas industrias traumatizado em um acidente não-de-trânsito</t>
  </si>
  <si>
    <t>V836</t>
  </si>
  <si>
    <t>Passageiro de um veículo especial a motor usado principalmente em áreas industriais traumatizado em um acidente não-de-trânsito</t>
  </si>
  <si>
    <t>V837</t>
  </si>
  <si>
    <t>Pessoa viajando no exterior de um veículo especial a motor usado principalmente em áreas industriais traumatizado em um acidente não-de-trânsito</t>
  </si>
  <si>
    <t>V839</t>
  </si>
  <si>
    <t>Ocupante não especificado de um veículo especial a motor usado principalmente em áreas industriais traumatizado em um acidente não-de-trânsito</t>
  </si>
  <si>
    <t>V840</t>
  </si>
  <si>
    <t>Condutor [motorista] de um veículo especial a motor de uso essencialmente agrícola traumatizado em um acidente de trânsito</t>
  </si>
  <si>
    <t>V841</t>
  </si>
  <si>
    <t>Passageiro de um veículo especial a motor de uso essencialmente agrícola traumatizado em um acidente de trânsito</t>
  </si>
  <si>
    <t>V842</t>
  </si>
  <si>
    <t>Pessoa viajando no exterior de um veículo especial a motor de uso essencialmente agrícola traumatizado em um acidente de trânsito</t>
  </si>
  <si>
    <t>V843</t>
  </si>
  <si>
    <t>Ocupante não especificado de um veículo especial a motor de uso essencialmente agrícola traumatizado em um acidente de trânsito</t>
  </si>
  <si>
    <t>V844</t>
  </si>
  <si>
    <t>Pessoa traumatizado ao subir ou descer de um veículo especial a motor de uso essencialmente agrícola</t>
  </si>
  <si>
    <t>V845</t>
  </si>
  <si>
    <t>Condutor [motorista] de um veículo especial a motor de uso essencialmente agrícola traumatizado em um acidente não-de-trânsito</t>
  </si>
  <si>
    <t>V846</t>
  </si>
  <si>
    <t>Passageiro de um veículo especial a motor de uso essencialmente agrícola traumatizado em um acidente não-de-trânsito</t>
  </si>
  <si>
    <t>V847</t>
  </si>
  <si>
    <t>Pessoa viajando no exterior de um veículo especial a motor de uso essencialmente agrícola traumatizado em um acidente não-de-trânsito</t>
  </si>
  <si>
    <t>V849</t>
  </si>
  <si>
    <t>Ocupante não especificado de um veículo especial a motor de uso essencialmente agrícola traumatizada em um acidente não-de-trânsito</t>
  </si>
  <si>
    <t>V850</t>
  </si>
  <si>
    <t>Condutor [motorista] de um veículo a motor especial de construções traumatizado em um acidente de trânsito</t>
  </si>
  <si>
    <t>V851</t>
  </si>
  <si>
    <t>Passageiro de um veículo a motor especial de construções traumatizado em um acidente de trânsito</t>
  </si>
  <si>
    <t>V852</t>
  </si>
  <si>
    <t>Pessoa viajando no exterior de um veículo a motor especial de construções traumatizado em um acidente de trânsito</t>
  </si>
  <si>
    <t>V853</t>
  </si>
  <si>
    <t>Ocupante não especificado de um veículo a motor especial de construções traumatizado em um acidente de trânsito</t>
  </si>
  <si>
    <t>V854</t>
  </si>
  <si>
    <t>Pessoa traumatizada ao subir ou descer de um veículo a motor especial de construções</t>
  </si>
  <si>
    <t>V855</t>
  </si>
  <si>
    <t>Condutor [motorista] de um veículo a motor especial de construções traumatizado em um acidente não-de-trânsito</t>
  </si>
  <si>
    <t>V856</t>
  </si>
  <si>
    <t>Passageiro de um veículo a motor especial de construções traumatizado em um acidente não-de-trânsito</t>
  </si>
  <si>
    <t>V857</t>
  </si>
  <si>
    <t>Pessoa viajando no exterior de um veículo a motor especial de construções traumatizado em um acidente não-de-trânsito</t>
  </si>
  <si>
    <t>V859</t>
  </si>
  <si>
    <t>Ocupante não especificado de um veículo a motor especial de construções traumatizado em um acidente não-de-trânsito</t>
  </si>
  <si>
    <t>V860</t>
  </si>
  <si>
    <t>Condutor [motorista] de um veículo especial para qualquer terreno ou de outro veículo a motor projetado essencialmente para uso não em via pública, traumatizado em um acidente de trânsito</t>
  </si>
  <si>
    <t>V861</t>
  </si>
  <si>
    <t>Passageiro de um veículo especial para qualquer terreno ou de outro veículo a motor projetado essencialmente para uso não em via pública, traumatizado em um acidente de trânsito</t>
  </si>
  <si>
    <t>V862</t>
  </si>
  <si>
    <t>Pessoa viajando no exterior de um veículo especial para qualquer terreno ou de outro veículo a motor projetado essencialmente para uso não em via pública, traumatizado em um acidente de trânsito</t>
  </si>
  <si>
    <t>V863</t>
  </si>
  <si>
    <t>Ocupante não especificado de um veículo especial para qualquer terreno ou de outro veículo a motor projetado essencialmente para uso não em via pública traumatizado em um acidente de trânsito</t>
  </si>
  <si>
    <t>V864</t>
  </si>
  <si>
    <t>Pessoa traumatizada ao subir ou descer de um veículo especial para qualquer terreno ou de outro veículo a motor projetado essencialmente para uso não em via pública</t>
  </si>
  <si>
    <t>V865</t>
  </si>
  <si>
    <t>Condutor [motorista] de um veículo especial para qualquer terreno ou de outro veículo a motor projetado essencialmente para uso não em via pública traumatizado em um acidente não-de-trânsito</t>
  </si>
  <si>
    <t>V866</t>
  </si>
  <si>
    <t>Passageiro de um veículo especial para qualquer terreno ou de outro veículo a motor projetado essencialmente para uso não em via pública traumatizado em um acidente não-de-trânsito</t>
  </si>
  <si>
    <t>V867</t>
  </si>
  <si>
    <t>Pessoa viajando no exterior de um veículo especial para qualquer terreno ou de outro veículo a motor projetado essencialmente para uso não em via pública traumatizado em um acidente não-de-trânsito</t>
  </si>
  <si>
    <t>V869</t>
  </si>
  <si>
    <t>Ocupante não especificado de um veículo especial para qualquer terreno ou de outro veículo a motor projetado essencialmente para uso não em via pública traumatizado em um acidente não-de-trânsito</t>
  </si>
  <si>
    <t>V870</t>
  </si>
  <si>
    <t>Pessoa traumatizada em uma colisão entre um automóvel [carro] e um veículo a motor de duas ou três rodas (acidente de trânsito)</t>
  </si>
  <si>
    <t>V871</t>
  </si>
  <si>
    <t>Pessoa traumatizada em uma colisão entre outro veículo a motor e um veículo a motor de duas ou três rodas (acidente de trânsito)</t>
  </si>
  <si>
    <t>V872</t>
  </si>
  <si>
    <t>Pessoa traumatizada em uma colisão entre um automóvel [carro] e uma caminhonete (acidente de trânsito)</t>
  </si>
  <si>
    <t>V873</t>
  </si>
  <si>
    <t>Pessoa traumatizada em uma colisão entre um automóvel [carro] e um ônibus (acidente de trânsito)</t>
  </si>
  <si>
    <t>V874</t>
  </si>
  <si>
    <t>Pessoa traumatizada em uma colisão entre um automóvel [carro] e um veículo de transporte pesado (acidente de trânsito)</t>
  </si>
  <si>
    <t>V875</t>
  </si>
  <si>
    <t>Pessoa traumatizada em uma colisão entre um veículo de transporte pesado e um ônibus (acidente de trânsito)</t>
  </si>
  <si>
    <t>V876</t>
  </si>
  <si>
    <t>Pessoa traumatizada em uma colisão entre um trem ou um veículo ferroviário e um automóvel [carro] (acidente de trânsito)</t>
  </si>
  <si>
    <t>V877</t>
  </si>
  <si>
    <t>Pessoa traumatizada em uma colisão entre outros veículos a motor especificados (acidente de trânsito)</t>
  </si>
  <si>
    <t>V878</t>
  </si>
  <si>
    <t>Pessoa traumatizada em outros acidentes de transporte especificados com veículo a motor, sem colisão (acidente de trânsito)</t>
  </si>
  <si>
    <t>V879</t>
  </si>
  <si>
    <t>Pessoa traumatizada em outros acidentes de transporte especificados (com colisão) (sem colisão) envolvendo um veículo não-motorizado (acidente de trânsito)</t>
  </si>
  <si>
    <t>V880</t>
  </si>
  <si>
    <t>Pessoa traumatizada em uma colisão entre um automóvel [carro] e um veículo a motor de duas ou três rodas, não-de-trânsito</t>
  </si>
  <si>
    <t>V881</t>
  </si>
  <si>
    <t>Pessoa traumatizada em uma colisão entre outro veículo a motor e um veículo a motor de duas ou três rodas, não-de-trânsito</t>
  </si>
  <si>
    <t>V882</t>
  </si>
  <si>
    <t>Pessoa traumatizada em uma colisão entre um automóvel [carro] e uma caminhonete, não-de-trânsito</t>
  </si>
  <si>
    <t>V883</t>
  </si>
  <si>
    <t>Pessoa traumatizada em uma colisão entre um automóvel [carro] e um ônibus, não-de-trânsito</t>
  </si>
  <si>
    <t>V884</t>
  </si>
  <si>
    <t>Pessoa traumatizada em uma colisão entre um automóvel [carro] e um veículo de transporte pesado, não-de-trânsito</t>
  </si>
  <si>
    <t>V885</t>
  </si>
  <si>
    <t>Pessoa traumatizada em uma colisão entre um veículo de transporte pesado e um ônibus, não-de-trânsito</t>
  </si>
  <si>
    <t>V886</t>
  </si>
  <si>
    <t>Pessoa traumatizada em uma colisão entre um trem ou um veículo ferroviário e um automóvel [carro], não-de-trânsito</t>
  </si>
  <si>
    <t>V887</t>
  </si>
  <si>
    <t>Pessoa traumatizada em uma colisão entre outros veículos a motor especificados, não-de-trânsito</t>
  </si>
  <si>
    <t>V888</t>
  </si>
  <si>
    <t>Pessoa traumatizada em outros acidentes de transporte especificados, com um veículo a motor, sem colisão, não-de-trânsito</t>
  </si>
  <si>
    <t>V889</t>
  </si>
  <si>
    <t>Pessoa traumatizada em outros acidente de transporte especificados (com colisão) (sem colisão), envolvendo um veículo não-motorizado, não-de-trânsito</t>
  </si>
  <si>
    <t>V890</t>
  </si>
  <si>
    <t>Pessoa traumatizada em um acidente com um veículo a motor não especificado, não-de-trânsito</t>
  </si>
  <si>
    <t>V891</t>
  </si>
  <si>
    <t>Pessoa traumatizada em um acidente com veículo não-motorizado, não especificado, não-de-trânsito</t>
  </si>
  <si>
    <t>V892</t>
  </si>
  <si>
    <t>Pessoa traumatizada em um acidente de trânsito com um veículo a motor não especificado</t>
  </si>
  <si>
    <t>V893</t>
  </si>
  <si>
    <t>Pessoa traumatizado em um acidente de trânsito com um veículo não-motorizado, não especificado</t>
  </si>
  <si>
    <t>V899</t>
  </si>
  <si>
    <t>Pessoa traumatizada em um acidente com um veículo não especificado</t>
  </si>
  <si>
    <t>V900</t>
  </si>
  <si>
    <t>Acidente com embarcação causando afogamento e submersão - navio mercante</t>
  </si>
  <si>
    <t>V901</t>
  </si>
  <si>
    <t>Acidente com embarcação causando afogamento e submersão - navio de passageiros</t>
  </si>
  <si>
    <t>V902</t>
  </si>
  <si>
    <t>Acidente com embarcação causando afogamento e submersão - barco de pesca</t>
  </si>
  <si>
    <t>V903</t>
  </si>
  <si>
    <t>Acidente com embarcação causando afogamento e submersão - outras embarcações a motor</t>
  </si>
  <si>
    <t>V904</t>
  </si>
  <si>
    <t>Acidente com embarcação causando afogamento e submersão - barco a vela</t>
  </si>
  <si>
    <t>V905</t>
  </si>
  <si>
    <t>Acidente com embarcação causando afogamento e submersão - caiaque ou canoa</t>
  </si>
  <si>
    <t>V906</t>
  </si>
  <si>
    <t>Acidente com embarcação causando afogamento e submersão - bote inflável (sem motor)</t>
  </si>
  <si>
    <t>V907</t>
  </si>
  <si>
    <t>Acidente com embarcação causando afogamento e submersão - esqui aquático</t>
  </si>
  <si>
    <t>V908</t>
  </si>
  <si>
    <t>Acidente com embarcação causando afogamento e submersão - outras embarcações sem motor</t>
  </si>
  <si>
    <t>V909</t>
  </si>
  <si>
    <t>Acidente com embarcação causando afogamento e submersão - embarcação não especificada</t>
  </si>
  <si>
    <t>V910</t>
  </si>
  <si>
    <t>Acidente com embarcação causando outro tipo de traumatismo - navio mercante</t>
  </si>
  <si>
    <t>V911</t>
  </si>
  <si>
    <t>Acidente com embarcação causando outro tipo de traumatismo - navio de passageiros</t>
  </si>
  <si>
    <t>V912</t>
  </si>
  <si>
    <t>Acidente com embarcação causando outro tipo de traumatismo - barco de pesca</t>
  </si>
  <si>
    <t>V913</t>
  </si>
  <si>
    <t>Acidente com embarcação causando outro tipo de traumatismo - outras embarcações a motor</t>
  </si>
  <si>
    <t>V914</t>
  </si>
  <si>
    <t>Acidente com embarcação causando outro tipo de traumatismo - barco a vela</t>
  </si>
  <si>
    <t>V915</t>
  </si>
  <si>
    <t>Acidente com embarcação causando outro tipo de traumatismo - caiaque ou canoa</t>
  </si>
  <si>
    <t>V916</t>
  </si>
  <si>
    <t>Acidente com embarcação causando outro tipo de traumatismo - bote inflável (sem motor)</t>
  </si>
  <si>
    <t>V917</t>
  </si>
  <si>
    <t>Acidente com embarcação causando outro tipo de traumatismo - esqui aquático</t>
  </si>
  <si>
    <t>V918</t>
  </si>
  <si>
    <t>Acidente com embarcação causando outro tipo de traumatismo - outras embarcações sem motor</t>
  </si>
  <si>
    <t>V919</t>
  </si>
  <si>
    <t>Acidente com embarcação causando outro tipo de traumatismo - embarcação não especificada</t>
  </si>
  <si>
    <t>V920</t>
  </si>
  <si>
    <t>Afogamento e submersão relacionados com transporte por água sem acidente com a embarcação - navio mercante</t>
  </si>
  <si>
    <t>V921</t>
  </si>
  <si>
    <t>Afogamento e submersão relacionados com transporte por água sem acidente com a embarcação - navio de passageiros</t>
  </si>
  <si>
    <t>V922</t>
  </si>
  <si>
    <t>Afogamento e submersão relacionados com transporte por água sem acidente com a embarcação - barco de pesca</t>
  </si>
  <si>
    <t>V923</t>
  </si>
  <si>
    <t>Afogamento e submersão relacionados com transporte por água sem acidente com a embarcação - outras embarcações a motor</t>
  </si>
  <si>
    <t>V924</t>
  </si>
  <si>
    <t>Afogamento e submersão relacionados com transporte por água sem acidente com a embarcação - barco a vela</t>
  </si>
  <si>
    <t>V925</t>
  </si>
  <si>
    <t>Afogamento e submersão relacionados com transporte por água sem acidente com a embarcação - caiaque ou canoa</t>
  </si>
  <si>
    <t>V926</t>
  </si>
  <si>
    <t>Afogamento e submersão relacionados com transporte por água sem acidente com a embarcação - bote inflável (sem motor)</t>
  </si>
  <si>
    <t>V927</t>
  </si>
  <si>
    <t>Afogamento e submersão relacionados com transporte por água sem acidente com a embarcação - esqui aquático</t>
  </si>
  <si>
    <t>V928</t>
  </si>
  <si>
    <t>Afogamento e submersão relacionados com transporte por água sem acidente com a embarcação - outras embarcações sem motor</t>
  </si>
  <si>
    <t>V929</t>
  </si>
  <si>
    <t>Afogamento e submersão relacionados com transporte por água sem acidente com a embarcação - embarcação não especificada</t>
  </si>
  <si>
    <t>V930</t>
  </si>
  <si>
    <t>Acidente a bordo de uma embarcação, sem acidente da embarcação e não causando afogamento ou submersão - navio mercante</t>
  </si>
  <si>
    <t>V931</t>
  </si>
  <si>
    <t>Acidente a bordo de uma embarcação, sem acidente da embarcação e não causando afogamento ou submersão - navio de passageiros</t>
  </si>
  <si>
    <t>V932</t>
  </si>
  <si>
    <t>Acidente a bordo de uma embarcação, sem acidente da embarcação e não causando afogamento ou submersão - barco de pesca</t>
  </si>
  <si>
    <t>V933</t>
  </si>
  <si>
    <t>Acidente a bordo de uma embarcação, sem acidente da embarcação e não causando afogamento ou submersão - outras embarcações a motor</t>
  </si>
  <si>
    <t>V934</t>
  </si>
  <si>
    <t>Acidente a bordo de uma embarcação, sem acidente da embarcação e não causando afogamento ou submersão - barco a vela</t>
  </si>
  <si>
    <t>V935</t>
  </si>
  <si>
    <t>Acidente a bordo de uma embarcação, sem acidente da embarcação e não causando afogamento ou submersão - caiaque ou canoa</t>
  </si>
  <si>
    <t>V936</t>
  </si>
  <si>
    <t>Acidente a bordo de uma embarcação, sem acidente da embarcação e não causando afogamento ou submersão - bote inflável (sem motor)</t>
  </si>
  <si>
    <t>V937</t>
  </si>
  <si>
    <t>Acidente a bordo de uma embarcação, sem acidente da embarcação e não causando afogamento ou submersão - esqui aquático</t>
  </si>
  <si>
    <t>V938</t>
  </si>
  <si>
    <t>Acidente a bordo de uma embarcação, sem acidente da embarcação e não causando afogamento ou submersão - outras embarcações sem motor</t>
  </si>
  <si>
    <t>V939</t>
  </si>
  <si>
    <t>Acidente a bordo de uma embarcação, sem acidente da embarcação e não causando afogamento ou submersão - embarcação não especificada</t>
  </si>
  <si>
    <t>V940</t>
  </si>
  <si>
    <t>Outros acidentes de transporte por água e os não especificados - navio mercante</t>
  </si>
  <si>
    <t>V941</t>
  </si>
  <si>
    <t>Outros acidentes de transporte por água e os não especificados - navio de passageiros</t>
  </si>
  <si>
    <t>V942</t>
  </si>
  <si>
    <t>Outros acidentes de transporte por água e os não especificados - barco de pesca</t>
  </si>
  <si>
    <t>V943</t>
  </si>
  <si>
    <t>Outros acidentes de transporte por água e os não especificados - outras embarcações a motor</t>
  </si>
  <si>
    <t>V944</t>
  </si>
  <si>
    <t>Outros acidentes de transporte por água e os não especificados - barco a vela</t>
  </si>
  <si>
    <t>V945</t>
  </si>
  <si>
    <t>Outros acidentes de transporte por água e os não especificados - caiaque ou canoa</t>
  </si>
  <si>
    <t>V946</t>
  </si>
  <si>
    <t>Outros acidentes de transporte por água e os não especificados - bote inflável (sem motor)</t>
  </si>
  <si>
    <t>V947</t>
  </si>
  <si>
    <t>Outros acidentes de transporte por água e os não especificados - esqui aquático</t>
  </si>
  <si>
    <t>V948</t>
  </si>
  <si>
    <t>Outros acidentes de transporte por água e os não especificados - outras embarcações sem motor</t>
  </si>
  <si>
    <t>V949</t>
  </si>
  <si>
    <t>Outros acidentes de transporte por água e os não especificados - embarcação não especificada</t>
  </si>
  <si>
    <t>V950</t>
  </si>
  <si>
    <t>Acidente de helicóptero causando traumatismo a ocupante</t>
  </si>
  <si>
    <t>V951</t>
  </si>
  <si>
    <t>Acidente de planador motorizado e ultraleve causando traumatismo a ocupante</t>
  </si>
  <si>
    <t>V952</t>
  </si>
  <si>
    <t>Acidente de outra aeronave de asa fixa de uso particular causando traumatismo a ocupante</t>
  </si>
  <si>
    <t>V953</t>
  </si>
  <si>
    <t>Acidente de aeronave de asa fixa de uso comercial causando traumatismo a ocupante</t>
  </si>
  <si>
    <t>V954</t>
  </si>
  <si>
    <t>Acidente de nave espacial causando traumatismo a ocupante</t>
  </si>
  <si>
    <t>V958</t>
  </si>
  <si>
    <t>Outros acidente de aeronaves causando traumatismo a ocupante</t>
  </si>
  <si>
    <t>V959</t>
  </si>
  <si>
    <t>Acidente de aeronave não especificada causando traumatismo a ocupante</t>
  </si>
  <si>
    <t>V960</t>
  </si>
  <si>
    <t>Acidente de balão causando traumatismo a ocupante</t>
  </si>
  <si>
    <t>V961</t>
  </si>
  <si>
    <t>Acidente de asa delta causando traumatismo a ocupante</t>
  </si>
  <si>
    <t>V962</t>
  </si>
  <si>
    <t>Acidente de planador (não-motorizado) causando traumatismo a ocupante</t>
  </si>
  <si>
    <t>V968</t>
  </si>
  <si>
    <t>Outros acidentes de aeronaves não-motorizadas causando traumatismo a ocupante</t>
  </si>
  <si>
    <t>V969</t>
  </si>
  <si>
    <t>Acidente não especificado de aeronave não-motorizada causando traumatismo a ocupante</t>
  </si>
  <si>
    <t>V970</t>
  </si>
  <si>
    <t>Ocupante de uma aeronave traumatizado em outros acidentes de transporte aéreo especificados</t>
  </si>
  <si>
    <t>V971</t>
  </si>
  <si>
    <t>Pessoa traumatizada ao embarcar em ou desembarcar de uma aeronave</t>
  </si>
  <si>
    <t>V972</t>
  </si>
  <si>
    <t>Paraquedista traumatizado em acidente de transporte aéreo</t>
  </si>
  <si>
    <t>V973</t>
  </si>
  <si>
    <t>Pessoa em terra traumatizada em acidente de transporte aéreo</t>
  </si>
  <si>
    <t>V978</t>
  </si>
  <si>
    <t>Outros acidentes de transporte aéreo não classificados em outra parte</t>
  </si>
  <si>
    <t>V98X</t>
  </si>
  <si>
    <t>V99X</t>
  </si>
  <si>
    <t>W000</t>
  </si>
  <si>
    <t>Queda no mesmo nível envolvendo gelo e neve - residência</t>
  </si>
  <si>
    <t>W001</t>
  </si>
  <si>
    <t>Queda no mesmo nível envolvendo gelo e neve - habitação coletiva</t>
  </si>
  <si>
    <t>W002</t>
  </si>
  <si>
    <t>Queda no mesmo nível envolvendo gelo e neve - escolas, outras instituições e áreas de administração pública</t>
  </si>
  <si>
    <t>W003</t>
  </si>
  <si>
    <t>Queda no mesmo nível envolvendo gelo e neve - área para a prática de esportes e atletismo</t>
  </si>
  <si>
    <t>W004</t>
  </si>
  <si>
    <t>Queda no mesmo nível envolvendo gelo e neve - rua e estrada</t>
  </si>
  <si>
    <t>W005</t>
  </si>
  <si>
    <t>Queda no mesmo nível envolvendo gelo e neve - áreas de comércio e de serviços</t>
  </si>
  <si>
    <t>W006</t>
  </si>
  <si>
    <t>Queda no mesmo nível envolvendo gelo e neve - áreas industriais e em construção</t>
  </si>
  <si>
    <t>W007</t>
  </si>
  <si>
    <t>Queda no mesmo nível envolvendo gelo e neve - fazenda</t>
  </si>
  <si>
    <t>W008</t>
  </si>
  <si>
    <t>Queda no mesmo nível envolvendo gelo e neve - outros locais especificados</t>
  </si>
  <si>
    <t>W009</t>
  </si>
  <si>
    <t>Queda no mesmo nível envolvendo gelo e neve - local não especificado</t>
  </si>
  <si>
    <t>W010</t>
  </si>
  <si>
    <t>Queda no mesmo nível por escorregão, tropeção ou passos em falsos [traspés] - residência</t>
  </si>
  <si>
    <t>W011</t>
  </si>
  <si>
    <t>Queda no mesmo nível por escorregão, tropeção ou passos em falsos [traspés] - habitação coletiva</t>
  </si>
  <si>
    <t>W012</t>
  </si>
  <si>
    <t>Queda no mesmo nível por escorregão, tropeção ou passos em falsos [traspés] - escolas, outras instituições e áreas de administração pública</t>
  </si>
  <si>
    <t>W013</t>
  </si>
  <si>
    <t>Queda no mesmo nível por escorregão, tropeção ou passos em falsos [traspés] - área para a prática de esportes e atletismo</t>
  </si>
  <si>
    <t>W014</t>
  </si>
  <si>
    <t>Queda no mesmo nível por escorregão, tropeção ou passos em falsos [traspés] - rua e estrada</t>
  </si>
  <si>
    <t>W015</t>
  </si>
  <si>
    <t>Queda no mesmo nível por escorregão, tropeção ou passos em falsos [traspés] - áreas de comércio e de serviços</t>
  </si>
  <si>
    <t>W016</t>
  </si>
  <si>
    <t>Queda no mesmo nível por escorregão, tropeção ou passos em falsos [traspés] - áreas industriais e em construção</t>
  </si>
  <si>
    <t>W017</t>
  </si>
  <si>
    <t>Queda no mesmo nível por escorregão, tropeção ou passos em falsos [traspés] - fazenda</t>
  </si>
  <si>
    <t>W018</t>
  </si>
  <si>
    <t>Queda no mesmo nível por escorregão, tropeção ou passos em falsos [traspés] - outros locais especificados</t>
  </si>
  <si>
    <t>W019</t>
  </si>
  <si>
    <t>Queda no mesmo nível por escorregão, tropeção ou passos em falsos [traspés] - local não especificado</t>
  </si>
  <si>
    <t>W020</t>
  </si>
  <si>
    <t>Queda envolvendo patins de rodas ou para gelo, esqui ou pranchas de rodas - residência</t>
  </si>
  <si>
    <t>W021</t>
  </si>
  <si>
    <t>Queda envolvendo patins de rodas ou para gelo, esqui ou pranchas de rodas - habitação coletiva</t>
  </si>
  <si>
    <t>W022</t>
  </si>
  <si>
    <t>Queda envolvendo patins de rodas ou para gelo, esqui ou pranchas de rodas - escolas, outras instituições e áreas de administração pública</t>
  </si>
  <si>
    <t>W023</t>
  </si>
  <si>
    <t>Queda envolvendo patins de rodas ou para gelo, esqui ou pranchas de rodas - área para a prática de esportes e atletismo</t>
  </si>
  <si>
    <t>W024</t>
  </si>
  <si>
    <t>Queda envolvendo patins de rodas ou para gelo, esqui ou pranchas de rodas - rua e estrada</t>
  </si>
  <si>
    <t>W025</t>
  </si>
  <si>
    <t>Queda envolvendo patins de rodas ou para gelo, esqui ou pranchas de rodas - áreas de comércio e de serviços</t>
  </si>
  <si>
    <t>W026</t>
  </si>
  <si>
    <t>Queda envolvendo patins de rodas ou para gelo, esqui ou pranchas de rodas - áreas industriais e em construção</t>
  </si>
  <si>
    <t>W027</t>
  </si>
  <si>
    <t>Queda envolvendo patins de rodas ou para gelo, esqui ou pranchas de rodas - fazenda</t>
  </si>
  <si>
    <t>W028</t>
  </si>
  <si>
    <t>Queda envolvendo patins de rodas ou para gelo, esqui ou pranchas de rodas - outros locais especificados</t>
  </si>
  <si>
    <t>W029</t>
  </si>
  <si>
    <t>Queda envolvendo patins de rodas ou para gelo, esqui ou pranchas de rodas - local não especificado</t>
  </si>
  <si>
    <t>W030</t>
  </si>
  <si>
    <t>Outras quedas no mesmo nível por colisão com ou empurrão por outra pessoa - residência</t>
  </si>
  <si>
    <t>W031</t>
  </si>
  <si>
    <t>Outras quedas no mesmo nível por colisão com ou empurrão por outra pessoa - habitação coletiva</t>
  </si>
  <si>
    <t>W032</t>
  </si>
  <si>
    <t>Outras quedas no mesmo nível por colisão com ou empurrão por outra pessoa - escolas, outras instituições e áreas de administração pública</t>
  </si>
  <si>
    <t>W033</t>
  </si>
  <si>
    <t>Outras quedas no mesmo nível por colisão com ou empurrão por outra pessoa - área para a prática de esportes e atletismo</t>
  </si>
  <si>
    <t>W034</t>
  </si>
  <si>
    <t>Outras quedas no mesmo nível por colisão com ou empurrão por outra pessoa - rua e estrada</t>
  </si>
  <si>
    <t>W035</t>
  </si>
  <si>
    <t>Outras quedas no mesmo nível por colisão com ou empurrão por outra pessoa - áreas de comércio e de serviços</t>
  </si>
  <si>
    <t>W036</t>
  </si>
  <si>
    <t>Outras quedas no mesmo nível por colisão com ou empurrão por outra pessoa - áreas industriais e em construção</t>
  </si>
  <si>
    <t>W037</t>
  </si>
  <si>
    <t>Outras quedas no mesmo nível por colisão com ou empurrão por outra pessoa - fazenda</t>
  </si>
  <si>
    <t>W038</t>
  </si>
  <si>
    <t>Outras quedas no mesmo nível por colisão com ou empurrão por outra pessoa - outros locais especificados</t>
  </si>
  <si>
    <t>W039</t>
  </si>
  <si>
    <t>Outras quedas no mesmo nível por colisão com ou empurrão por outra pessoa - local não especificado</t>
  </si>
  <si>
    <t>W040</t>
  </si>
  <si>
    <t>Queda, enquanto estava sendo carregado ou apoiado por outra(s) pessoa(s) - residência</t>
  </si>
  <si>
    <t>W041</t>
  </si>
  <si>
    <t>Queda, enquanto estava sendo carregado ou apoiado por outra(s) pessoa(s) - habitação coletiva</t>
  </si>
  <si>
    <t>W042</t>
  </si>
  <si>
    <t>Queda, enquanto estava sendo carregado ou apoiado por outra(s) pessoa(s) - escolas, outras instituições e áreas de administração pública</t>
  </si>
  <si>
    <t>W043</t>
  </si>
  <si>
    <t>Queda, enquanto estava sendo carregado ou apoiado por outra(s) pessoa(s) - área para a prática de esportes e atletismo</t>
  </si>
  <si>
    <t>W044</t>
  </si>
  <si>
    <t>Queda, enquanto estava sendo carregado ou apoiado por outra(s) pessoa(s) - rua e estrada</t>
  </si>
  <si>
    <t>W045</t>
  </si>
  <si>
    <t>Queda, enquanto estava sendo carregado ou apoiado por outra(s) pessoa(s) - áreas de comércio e de serviços</t>
  </si>
  <si>
    <t>W046</t>
  </si>
  <si>
    <t>Queda, enquanto estava sendo carregado ou apoiado por outra(s) pessoa(s) - áreas industriais e em construção</t>
  </si>
  <si>
    <t>W047</t>
  </si>
  <si>
    <t>Queda, enquanto estava sendo carregado ou apoiado por outra(s) pessoa(s) - fazenda</t>
  </si>
  <si>
    <t>W048</t>
  </si>
  <si>
    <t>Queda, enquanto estava sendo carregado ou apoiado por outra(s) pessoa(s) - outros locais especificados</t>
  </si>
  <si>
    <t>W049</t>
  </si>
  <si>
    <t>Queda, enquanto estava sendo carregado ou apoiado por outra(s) pessoa(s) - local não especificado</t>
  </si>
  <si>
    <t>W050</t>
  </si>
  <si>
    <t>Queda envolvendo uma cadeira de rodas - residência</t>
  </si>
  <si>
    <t>W051</t>
  </si>
  <si>
    <t>Queda envolvendo uma cadeira de rodas - habitação coletiva</t>
  </si>
  <si>
    <t>W052</t>
  </si>
  <si>
    <t>Queda envolvendo uma cadeira de rodas - escolas, outras instituições e áreas de administração pública</t>
  </si>
  <si>
    <t>W053</t>
  </si>
  <si>
    <t>Queda envolvendo uma cadeira de rodas - área para a prática de esportes e atletismo</t>
  </si>
  <si>
    <t>W054</t>
  </si>
  <si>
    <t>Queda envolvendo uma cadeira de rodas - rua e estrada</t>
  </si>
  <si>
    <t>W055</t>
  </si>
  <si>
    <t>Queda envolvendo uma cadeira de rodas - áreas de comércio e de serviços</t>
  </si>
  <si>
    <t>W056</t>
  </si>
  <si>
    <t>Queda envolvendo uma cadeira de rodas - áreas industriais e em construção</t>
  </si>
  <si>
    <t>W057</t>
  </si>
  <si>
    <t>Queda envolvendo uma cadeira de rodas - fazenda</t>
  </si>
  <si>
    <t>W058</t>
  </si>
  <si>
    <t>Queda envolvendo uma cadeira de rodas - outros locais especificados</t>
  </si>
  <si>
    <t>W059</t>
  </si>
  <si>
    <t>Queda envolvendo uma cadeira de rodas - local não especificado</t>
  </si>
  <si>
    <t>W060</t>
  </si>
  <si>
    <t>Queda de um leito - residência</t>
  </si>
  <si>
    <t>W061</t>
  </si>
  <si>
    <t>Queda de um leito - habitação coletiva</t>
  </si>
  <si>
    <t>W062</t>
  </si>
  <si>
    <t>Queda de um leito - escolas, outras instituições e áreas de administração pública</t>
  </si>
  <si>
    <t>W063</t>
  </si>
  <si>
    <t>Queda de um leito - área para a prática de esportes e atletismo</t>
  </si>
  <si>
    <t>W064</t>
  </si>
  <si>
    <t>Queda de um leito - rua e estrada</t>
  </si>
  <si>
    <t>W065</t>
  </si>
  <si>
    <t>Queda de um leito - áreas de comércio e de serviços</t>
  </si>
  <si>
    <t>W066</t>
  </si>
  <si>
    <t>Queda de um leito - áreas industriais e em construção</t>
  </si>
  <si>
    <t>W067</t>
  </si>
  <si>
    <t>Queda de um leito - fazenda</t>
  </si>
  <si>
    <t>W068</t>
  </si>
  <si>
    <t>Queda de um leito - outros locais especificados</t>
  </si>
  <si>
    <t>W069</t>
  </si>
  <si>
    <t>Queda de um leito - local não especificado</t>
  </si>
  <si>
    <t>W070</t>
  </si>
  <si>
    <t>Queda de uma cadeira - residência</t>
  </si>
  <si>
    <t>W071</t>
  </si>
  <si>
    <t>Queda de uma cadeira - habitação coletiva</t>
  </si>
  <si>
    <t>W072</t>
  </si>
  <si>
    <t>Queda de uma cadeira - escolas, outras instituições e áreas de administração pública</t>
  </si>
  <si>
    <t>W073</t>
  </si>
  <si>
    <t>Queda de uma cadeira - área para a prática de esportes e atletismo</t>
  </si>
  <si>
    <t>W074</t>
  </si>
  <si>
    <t>Queda de uma cadeira - rua e estrada</t>
  </si>
  <si>
    <t>W075</t>
  </si>
  <si>
    <t>Queda de uma cadeira - áreas de comércio e de serviços</t>
  </si>
  <si>
    <t>W076</t>
  </si>
  <si>
    <t>Queda de uma cadeira - áreas industriais e em construção</t>
  </si>
  <si>
    <t>W077</t>
  </si>
  <si>
    <t>Queda de uma cadeira - fazenda</t>
  </si>
  <si>
    <t>W078</t>
  </si>
  <si>
    <t>Queda de uma cadeira - outros locais especificados</t>
  </si>
  <si>
    <t>W079</t>
  </si>
  <si>
    <t>Queda de uma cadeira - local não especificado</t>
  </si>
  <si>
    <t>W080</t>
  </si>
  <si>
    <t>Queda de outro tipo de mobília - residência</t>
  </si>
  <si>
    <t>W081</t>
  </si>
  <si>
    <t>Queda de outro tipo de mobília - habitação coletiva</t>
  </si>
  <si>
    <t>W082</t>
  </si>
  <si>
    <t>Queda de outro tipo de mobília - escolas, outras instituições e áreas de administração pública</t>
  </si>
  <si>
    <t>W083</t>
  </si>
  <si>
    <t>Queda de outro tipo de mobília - área para a prática de esportes e atletismo</t>
  </si>
  <si>
    <t>W084</t>
  </si>
  <si>
    <t>Queda de outro tipo de mobília - rua e estrada</t>
  </si>
  <si>
    <t>W085</t>
  </si>
  <si>
    <t>Queda de outro tipo de mobília - áreas de comércio e de serviços</t>
  </si>
  <si>
    <t>W086</t>
  </si>
  <si>
    <t>Queda de outro tipo de mobília - áreas industriais e em construção</t>
  </si>
  <si>
    <t>W087</t>
  </si>
  <si>
    <t>Queda de outro tipo de mobília - fazenda</t>
  </si>
  <si>
    <t>W088</t>
  </si>
  <si>
    <t>Queda de outro tipo de mobília - outros locais especificados</t>
  </si>
  <si>
    <t>W089</t>
  </si>
  <si>
    <t>Queda de outro tipo de mobília - local não especificado</t>
  </si>
  <si>
    <t>W090</t>
  </si>
  <si>
    <t>Queda envolvendo equipamento de "playground" - residência</t>
  </si>
  <si>
    <t>W091</t>
  </si>
  <si>
    <t>Queda envolvendo equipamento de "playground" - habitação coletiva</t>
  </si>
  <si>
    <t>W092</t>
  </si>
  <si>
    <t>Queda envolvendo equipamento de "playground" - escolas, outras instituições e áreas de administração pública</t>
  </si>
  <si>
    <t>W093</t>
  </si>
  <si>
    <t>Queda envolvendo equipamento de "playground" - área para a prática de esportes e atletismo</t>
  </si>
  <si>
    <t>W094</t>
  </si>
  <si>
    <t>Queda envolvendo equipamento de "playground" - rua e estrada</t>
  </si>
  <si>
    <t>W095</t>
  </si>
  <si>
    <t>Queda envolvendo equipamento de "playground" - áreas de comércio e de serviços</t>
  </si>
  <si>
    <t>W096</t>
  </si>
  <si>
    <t>Queda envolvendo equipamento de "playground" - áreas industriais e em construção</t>
  </si>
  <si>
    <t>W097</t>
  </si>
  <si>
    <t>Queda envolvendo equipamento de "playground" - fazenda</t>
  </si>
  <si>
    <t>W098</t>
  </si>
  <si>
    <t>Queda envolvendo equipamento de "playground" - outros locais especificados</t>
  </si>
  <si>
    <t>W099</t>
  </si>
  <si>
    <t>Queda envolvendo equipamento de "playground" - local não especificado</t>
  </si>
  <si>
    <t>W100</t>
  </si>
  <si>
    <t>Queda em ou de escadas ou degraus - residência</t>
  </si>
  <si>
    <t>W101</t>
  </si>
  <si>
    <t>Queda em ou de escadas ou degraus - habitação coletiva</t>
  </si>
  <si>
    <t>W102</t>
  </si>
  <si>
    <t>Queda em ou de escadas ou degraus - escolas, outras instituições e áreas de administração pública</t>
  </si>
  <si>
    <t>W103</t>
  </si>
  <si>
    <t>Queda em ou de escadas ou degraus - área para a prática de esportes e atletismo</t>
  </si>
  <si>
    <t>W104</t>
  </si>
  <si>
    <t>Queda em ou de escadas ou degraus - rua e estrada</t>
  </si>
  <si>
    <t>W105</t>
  </si>
  <si>
    <t>Queda em ou de escadas ou degraus - áreas de comércio e de serviços</t>
  </si>
  <si>
    <t>W106</t>
  </si>
  <si>
    <t>Queda em ou de escadas ou degraus - áreas industriais e em construção</t>
  </si>
  <si>
    <t>W107</t>
  </si>
  <si>
    <t>Queda em ou de escadas ou degraus - fazenda</t>
  </si>
  <si>
    <t>W108</t>
  </si>
  <si>
    <t>Queda em ou de escadas ou degraus - outros locais especificados</t>
  </si>
  <si>
    <t>W109</t>
  </si>
  <si>
    <t>Queda em ou de escadas ou degraus - local não especificado</t>
  </si>
  <si>
    <t>W110</t>
  </si>
  <si>
    <t>Queda em ou de escadas de mão - residência</t>
  </si>
  <si>
    <t>W111</t>
  </si>
  <si>
    <t>Queda em ou de escadas de mão - habitação coletiva</t>
  </si>
  <si>
    <t>W112</t>
  </si>
  <si>
    <t>Queda em ou de escadas de mão - escolas, outras instituições e áreas de administração pública</t>
  </si>
  <si>
    <t>W113</t>
  </si>
  <si>
    <t>Queda em ou de escadas de mão - área para a prática de esportes e atletismo</t>
  </si>
  <si>
    <t>W114</t>
  </si>
  <si>
    <t>Queda em ou de escadas de mão - rua e estrada</t>
  </si>
  <si>
    <t>W115</t>
  </si>
  <si>
    <t>Queda em ou de escadas de mão - áreas de comércio e de serviços</t>
  </si>
  <si>
    <t>W116</t>
  </si>
  <si>
    <t>Queda em ou de escadas de mão - áreas industriais e em construção</t>
  </si>
  <si>
    <t>W117</t>
  </si>
  <si>
    <t>Queda em ou de escadas de mão - fazenda</t>
  </si>
  <si>
    <t>W118</t>
  </si>
  <si>
    <t>Queda em ou de escadas de mão - outros locais especificados</t>
  </si>
  <si>
    <t>W119</t>
  </si>
  <si>
    <t>Queda em ou de escadas de mão - local não especificado</t>
  </si>
  <si>
    <t>W120</t>
  </si>
  <si>
    <t>Queda em ou de um andaime - residência</t>
  </si>
  <si>
    <t>W121</t>
  </si>
  <si>
    <t>Queda em ou de um andaime - habitação coletiva</t>
  </si>
  <si>
    <t>W122</t>
  </si>
  <si>
    <t>Queda em ou de um andaime - escolas, outras instituições e áreas de administração pública</t>
  </si>
  <si>
    <t>W123</t>
  </si>
  <si>
    <t>Queda em ou de um andaime - área para a prática de esportes e atletismo</t>
  </si>
  <si>
    <t>W124</t>
  </si>
  <si>
    <t>Queda em ou de um andaime - rua e estrada</t>
  </si>
  <si>
    <t>W125</t>
  </si>
  <si>
    <t>Queda em ou de um andaime - áreas de comércio e de serviços</t>
  </si>
  <si>
    <t>W126</t>
  </si>
  <si>
    <t>Queda em ou de um andaime - áreas industriais e em construção</t>
  </si>
  <si>
    <t>W127</t>
  </si>
  <si>
    <t>Queda em ou de um andaime - fazenda</t>
  </si>
  <si>
    <t>W128</t>
  </si>
  <si>
    <t>Queda em ou de um andaime - outros locais especificados</t>
  </si>
  <si>
    <t>W129</t>
  </si>
  <si>
    <t>Queda em ou de um andaime - local não especificado</t>
  </si>
  <si>
    <t>W130</t>
  </si>
  <si>
    <t>Queda de ou para fora de edifícios ou outras estruturas - residência</t>
  </si>
  <si>
    <t>W131</t>
  </si>
  <si>
    <t>Queda de ou para fora de edifícios ou outras estruturas - habitação coletiva</t>
  </si>
  <si>
    <t>W132</t>
  </si>
  <si>
    <t>Queda de ou para fora de edifícios ou outras estruturas - escolas, outras instituições e áreas de administração pública</t>
  </si>
  <si>
    <t>W133</t>
  </si>
  <si>
    <t>Queda de ou para fora de edifícios ou outras estruturas - área para a prática de esportes e atletismo</t>
  </si>
  <si>
    <t>W134</t>
  </si>
  <si>
    <t>Queda de ou para fora de edifícios ou outras estruturas - rua e estrada</t>
  </si>
  <si>
    <t>W135</t>
  </si>
  <si>
    <t>Queda de ou para fora de edifícios ou outras estruturas - áreas de comércio e de serviços</t>
  </si>
  <si>
    <t>W136</t>
  </si>
  <si>
    <t>Queda de ou para fora de edifícios ou outras estruturas - áreas industriais e em construção</t>
  </si>
  <si>
    <t>W137</t>
  </si>
  <si>
    <t>Queda de ou para fora de edifícios ou outras estruturas - fazenda</t>
  </si>
  <si>
    <t>W138</t>
  </si>
  <si>
    <t>Queda de ou para fora de edifícios ou outras estruturas - outros locais especificados</t>
  </si>
  <si>
    <t>W139</t>
  </si>
  <si>
    <t>Queda de ou para fora de edifícios ou outras estruturas - local não especificado</t>
  </si>
  <si>
    <t>W140</t>
  </si>
  <si>
    <t>Queda de árvore - residência</t>
  </si>
  <si>
    <t>W141</t>
  </si>
  <si>
    <t>Queda de árvore - habitação coletiva</t>
  </si>
  <si>
    <t>W142</t>
  </si>
  <si>
    <t>Queda de árvore - escolas, outras instituições e áreas de administração pública</t>
  </si>
  <si>
    <t>W143</t>
  </si>
  <si>
    <t>Queda de árvore - área para a prática de esportes e atletismo</t>
  </si>
  <si>
    <t>W144</t>
  </si>
  <si>
    <t>Queda de árvore - rua e estrada</t>
  </si>
  <si>
    <t>W145</t>
  </si>
  <si>
    <t>Queda de árvore - áreas de comércio e de serviços</t>
  </si>
  <si>
    <t>W146</t>
  </si>
  <si>
    <t>Queda de árvore - áreas industriais e em construção</t>
  </si>
  <si>
    <t>W147</t>
  </si>
  <si>
    <t>Queda de árvore - fazenda</t>
  </si>
  <si>
    <t>W148</t>
  </si>
  <si>
    <t>Queda de árvore - outros locais especificados</t>
  </si>
  <si>
    <t>W149</t>
  </si>
  <si>
    <t>Queda de árvore - local não especificado</t>
  </si>
  <si>
    <t>W150</t>
  </si>
  <si>
    <t>Queda de penhasco - residência</t>
  </si>
  <si>
    <t>W151</t>
  </si>
  <si>
    <t>Queda de penhasco - habitação coletiva</t>
  </si>
  <si>
    <t>W152</t>
  </si>
  <si>
    <t>Queda de penhasco - escolas, outras instituições e áreas de administração pública</t>
  </si>
  <si>
    <t>W153</t>
  </si>
  <si>
    <t>Queda de penhasco - área para a prática de esportes e atletismo</t>
  </si>
  <si>
    <t>W154</t>
  </si>
  <si>
    <t>Queda de penhasco - rua e estrada</t>
  </si>
  <si>
    <t>W155</t>
  </si>
  <si>
    <t>Queda de penhasco - áreas de comércio e de serviços</t>
  </si>
  <si>
    <t>W156</t>
  </si>
  <si>
    <t>Queda de penhasco - áreas industriais e em construção</t>
  </si>
  <si>
    <t>W157</t>
  </si>
  <si>
    <t>Queda de penhasco - fazenda</t>
  </si>
  <si>
    <t>W158</t>
  </si>
  <si>
    <t>Queda de penhasco - outros locais especificados</t>
  </si>
  <si>
    <t>W159</t>
  </si>
  <si>
    <t>Queda de penhasco - local não especificado</t>
  </si>
  <si>
    <t>W160</t>
  </si>
  <si>
    <t>Mergulho ou pulo na água causando outro traumatismo que não afogamento ou submersão - residência</t>
  </si>
  <si>
    <t>W161</t>
  </si>
  <si>
    <t>Mergulho ou pulo na água causando outro traumatismo que não afogamento ou submersão - habitação coletiva</t>
  </si>
  <si>
    <t>W162</t>
  </si>
  <si>
    <t>Mergulho ou pulo na água causando outro traumatismo que não afogamento ou submersão - escolas, outras instituições e áreas de administração pública</t>
  </si>
  <si>
    <t>W163</t>
  </si>
  <si>
    <t>Mergulho ou pulo na água causando outro traumatismo que não afogamento ou submersão - área para a prática de esportes e atletismo</t>
  </si>
  <si>
    <t>W164</t>
  </si>
  <si>
    <t>Mergulho ou pulo na água causando outro traumatismo que não afogamento ou submersão - rua e estrada</t>
  </si>
  <si>
    <t>W165</t>
  </si>
  <si>
    <t>Mergulho ou pulo na água causando outro traumatismo que não afogamento ou submersão - áreas de comércio e de serviços</t>
  </si>
  <si>
    <t>W166</t>
  </si>
  <si>
    <t>Mergulho ou pulo na água causando outro traumatismo que não afogamento ou submersão - áreas industriais e em construção</t>
  </si>
  <si>
    <t>W167</t>
  </si>
  <si>
    <t>Mergulho ou pulo na água causando outro traumatismo que não afogamento ou submersão - fazenda</t>
  </si>
  <si>
    <t>W168</t>
  </si>
  <si>
    <t>Mergulho ou pulo na água causando outro traumatismo que não afogamento ou submersão - outros locais especificados</t>
  </si>
  <si>
    <t>W169</t>
  </si>
  <si>
    <t>Mergulho ou pulo na água causando outro traumatismo que não afogamento ou submersão - local não especificado</t>
  </si>
  <si>
    <t>W170</t>
  </si>
  <si>
    <t>Outras quedas de um nível a outro - residência</t>
  </si>
  <si>
    <t>W171</t>
  </si>
  <si>
    <t>Outras quedas de um nível a outro - habitação coletiva</t>
  </si>
  <si>
    <t>W172</t>
  </si>
  <si>
    <t>Outras quedas de um nível a outro - escolas, outras instituições e áreas de administração pública</t>
  </si>
  <si>
    <t>W173</t>
  </si>
  <si>
    <t>Outras quedas de um nível a outro - área para a prática de esportes e atletismo</t>
  </si>
  <si>
    <t>W174</t>
  </si>
  <si>
    <t>Outras quedas de um nível a outro - rua e estrada</t>
  </si>
  <si>
    <t>W175</t>
  </si>
  <si>
    <t>Outras quedas de um nível a outro - áreas de comércio e de serviços</t>
  </si>
  <si>
    <t>W176</t>
  </si>
  <si>
    <t>Outras quedas de um nível a outro - áreas industriais e em construção</t>
  </si>
  <si>
    <t>W177</t>
  </si>
  <si>
    <t>Outras quedas de um nível a outro - fazenda</t>
  </si>
  <si>
    <t>W178</t>
  </si>
  <si>
    <t>Outras quedas de um nível a outro - outros locais especificados</t>
  </si>
  <si>
    <t>W179</t>
  </si>
  <si>
    <t>Outras quedas de um nível a outro - local não especificado</t>
  </si>
  <si>
    <t>W180</t>
  </si>
  <si>
    <t>Outras quedas no mesmo nível - residência</t>
  </si>
  <si>
    <t>W181</t>
  </si>
  <si>
    <t>Outras quedas no mesmo nível - habitação coletiva</t>
  </si>
  <si>
    <t>W182</t>
  </si>
  <si>
    <t>Outras quedas no mesmo nível - escolas, outras instituições e áreas de administração pública</t>
  </si>
  <si>
    <t>W183</t>
  </si>
  <si>
    <t>Outras quedas no mesmo nível - área para a prática de esportes e atletismo</t>
  </si>
  <si>
    <t>W184</t>
  </si>
  <si>
    <t>Outras quedas no mesmo nível - rua e estrada</t>
  </si>
  <si>
    <t>W185</t>
  </si>
  <si>
    <t>Outras quedas no mesmo nível - áreas de comércio e de serviços</t>
  </si>
  <si>
    <t>W186</t>
  </si>
  <si>
    <t>Outras quedas no mesmo nível - áreas industriais e em construção</t>
  </si>
  <si>
    <t>W187</t>
  </si>
  <si>
    <t>Outras quedas no mesmo nível - fazenda</t>
  </si>
  <si>
    <t>W188</t>
  </si>
  <si>
    <t>Outras quedas no mesmo nível - outros locais especificados</t>
  </si>
  <si>
    <t>W189</t>
  </si>
  <si>
    <t>Outras quedas no mesmo nível - local não especificado</t>
  </si>
  <si>
    <t>W190</t>
  </si>
  <si>
    <t>Queda sem especificação - residência</t>
  </si>
  <si>
    <t>W191</t>
  </si>
  <si>
    <t>Queda sem especificação - habitação coletiva</t>
  </si>
  <si>
    <t>W192</t>
  </si>
  <si>
    <t>Queda sem especificação - escolas, outras instituições e áreas de administração pública</t>
  </si>
  <si>
    <t>W193</t>
  </si>
  <si>
    <t>Queda sem especificação - área para a prática de esportes e atletismo</t>
  </si>
  <si>
    <t>W194</t>
  </si>
  <si>
    <t>Queda sem especificação - rua e estrada</t>
  </si>
  <si>
    <t>W195</t>
  </si>
  <si>
    <t>Queda sem especificação - áreas de comércio e de serviços</t>
  </si>
  <si>
    <t>W196</t>
  </si>
  <si>
    <t>Queda sem especificação - áreas industriais e em construção</t>
  </si>
  <si>
    <t>W197</t>
  </si>
  <si>
    <t>Queda sem especificação - fazenda</t>
  </si>
  <si>
    <t>W198</t>
  </si>
  <si>
    <t>Queda sem especificação - outros locais especificados</t>
  </si>
  <si>
    <t>W199</t>
  </si>
  <si>
    <t>Queda sem especificação - local não especificado</t>
  </si>
  <si>
    <t>W200</t>
  </si>
  <si>
    <t>Impacto causado por objeto lançado, projetado ou em queda - residência</t>
  </si>
  <si>
    <t>W201</t>
  </si>
  <si>
    <t>Impacto causado por objeto lançado, projetado ou em queda - habitação coletiva</t>
  </si>
  <si>
    <t>W202</t>
  </si>
  <si>
    <t>Impacto causado por objeto lançado, projetado ou em queda - escolas, outras instituições e áreas de administração pública</t>
  </si>
  <si>
    <t>W203</t>
  </si>
  <si>
    <t>Impacto causado por objeto lançado, projetado ou em queda - área para a prática de esportes e atletismo</t>
  </si>
  <si>
    <t>W204</t>
  </si>
  <si>
    <t>Impacto causado por objeto lançado, projetado ou em queda - rua e estrada</t>
  </si>
  <si>
    <t>W205</t>
  </si>
  <si>
    <t>Impacto causado por objeto lançado, projetado ou em queda - áreas de comércio e de serviços</t>
  </si>
  <si>
    <t>W206</t>
  </si>
  <si>
    <t>Impacto causado por objeto lançado, projetado ou em queda - áreas industriais e em construção</t>
  </si>
  <si>
    <t>W207</t>
  </si>
  <si>
    <t>Impacto causado por objeto lançado, projetado ou em queda - fazenda</t>
  </si>
  <si>
    <t>W208</t>
  </si>
  <si>
    <t>Impacto causado por objeto lançado, projetado ou em queda - outros locais especificados</t>
  </si>
  <si>
    <t>W209</t>
  </si>
  <si>
    <t>Impacto causado por objeto lançado, projetado ou em queda - local não especificado</t>
  </si>
  <si>
    <t>W210</t>
  </si>
  <si>
    <t>Impacto acidental ativo ou passivo causado por equipamento esportivo - residência</t>
  </si>
  <si>
    <t>W211</t>
  </si>
  <si>
    <t>Impacto acidental ativo ou passivo causado por equipamento esportivo - habitação coletiva</t>
  </si>
  <si>
    <t>W212</t>
  </si>
  <si>
    <t>Impacto acidental ativo ou passivo causado por equipamento esportivo - escolas, outras instituições e áreas de administração pública</t>
  </si>
  <si>
    <t>W213</t>
  </si>
  <si>
    <t>Impacto acidental ativo ou passivo causado por equipamento esportivo - área para a prática de esportes e atletismo</t>
  </si>
  <si>
    <t>W214</t>
  </si>
  <si>
    <t>Impacto acidental ativo ou passivo causado por equipamento esportivo - rua e estrada</t>
  </si>
  <si>
    <t>W215</t>
  </si>
  <si>
    <t>Impacto acidental ativo ou passivo causado por equipamento esportivo - áreas de comércio e de serviços</t>
  </si>
  <si>
    <t>W216</t>
  </si>
  <si>
    <t>Impacto acidental ativo ou passivo causado por equipamento esportivo - áreas industriais e em construção</t>
  </si>
  <si>
    <t>W217</t>
  </si>
  <si>
    <t>Impacto acidental ativo ou passivo causado por equipamento esportivo - fazenda</t>
  </si>
  <si>
    <t>W218</t>
  </si>
  <si>
    <t>Impacto acidental ativo ou passivo causado por equipamento esportivo - outros locais especificados</t>
  </si>
  <si>
    <t>W219</t>
  </si>
  <si>
    <t>Impacto acidental ativo ou passivo causado por equipamento esportivo - local não especificado</t>
  </si>
  <si>
    <t>W220</t>
  </si>
  <si>
    <t>Impacto acidental ativo ou passivo causado por outros objetos - residência</t>
  </si>
  <si>
    <t>W221</t>
  </si>
  <si>
    <t>Impacto acidental ativo ou passivo causado por outros objetos - habitação coletiva</t>
  </si>
  <si>
    <t>W222</t>
  </si>
  <si>
    <t>Impacto acidental ativo ou passivo causado por outros objetos - escolas, outras instituições e áreas de administração pública</t>
  </si>
  <si>
    <t>W223</t>
  </si>
  <si>
    <t>Impacto acidental ativo ou passivo causado por outros objetos - área para a prática de esportes e atletismo</t>
  </si>
  <si>
    <t>W224</t>
  </si>
  <si>
    <t>Impacto acidental ativo ou passivo causado por outros objetos - rua e estrada</t>
  </si>
  <si>
    <t>W225</t>
  </si>
  <si>
    <t>Impacto acidental ativo ou passivo causado por outros objetos - áreas de comércio e de serviços</t>
  </si>
  <si>
    <t>W226</t>
  </si>
  <si>
    <t>Impacto acidental ativo ou passivo causado por outros objetos - áreas industriais e em construção</t>
  </si>
  <si>
    <t>W227</t>
  </si>
  <si>
    <t>Impacto acidental ativo ou passivo causado por outros objetos - fazenda</t>
  </si>
  <si>
    <t>W228</t>
  </si>
  <si>
    <t>Impacto acidental ativo ou passivo causado por outros objetos - outros locais especificados</t>
  </si>
  <si>
    <t>W229</t>
  </si>
  <si>
    <t>Impacto acidental ativo ou passivo causado por outros objetos - local não especificado</t>
  </si>
  <si>
    <t>W230</t>
  </si>
  <si>
    <t>Apertado, colhido, comprimido ou esmagado dentro de ou entre objetos - residência</t>
  </si>
  <si>
    <t>W231</t>
  </si>
  <si>
    <t>Apertado, colhido, comprimido ou esmagado dentro de ou entre objetos - habitação coletiva</t>
  </si>
  <si>
    <t>W232</t>
  </si>
  <si>
    <t>Apertado, colhido, comprimido ou esmagado dentro de ou entre objetos - escolas, outras instituições e áreas de administração pública</t>
  </si>
  <si>
    <t>W233</t>
  </si>
  <si>
    <t>Apertado, colhido, comprimido ou esmagado dentro de ou entre objetos - área para a prática de esportes e atletismo</t>
  </si>
  <si>
    <t>W234</t>
  </si>
  <si>
    <t>Apertado, colhido, comprimido ou esmagado dentro de ou entre objetos - rua e estrada</t>
  </si>
  <si>
    <t>W235</t>
  </si>
  <si>
    <t>Apertado, colhido, comprimido ou esmagado dentro de ou entre objetos - áreas de comércio e de serviços</t>
  </si>
  <si>
    <t>W236</t>
  </si>
  <si>
    <t>Apertado, colhido, comprimido ou esmagado dentro de ou entre objetos - áreas industriais e em construção</t>
  </si>
  <si>
    <t>W237</t>
  </si>
  <si>
    <t>Apertado, colhido, comprimido ou esmagado dentro de ou entre objetos - fazenda</t>
  </si>
  <si>
    <t>W238</t>
  </si>
  <si>
    <t>Apertado, colhido, comprimido ou esmagado dentro de ou entre objetos - outros locais especificados</t>
  </si>
  <si>
    <t>W239</t>
  </si>
  <si>
    <t>Apertado, colhido, comprimido ou esmagado dentro de ou entre objetos - local não especificado</t>
  </si>
  <si>
    <t>W240</t>
  </si>
  <si>
    <t>Contato com elevadores e instrumentos de transmissão, não classificados em outra parte - residência</t>
  </si>
  <si>
    <t>W241</t>
  </si>
  <si>
    <t>Contato com elevadores e instrumentos de transmissão, não classificados em outra parte - habitação coletiva</t>
  </si>
  <si>
    <t>W242</t>
  </si>
  <si>
    <t>Contato com elevadores e instrumentos de transmissão, não classificados em outra parte - escolas, outras instituições e áreas de administração pública</t>
  </si>
  <si>
    <t>W243</t>
  </si>
  <si>
    <t>Contato com elevadores e instrumentos de transmissão, não classificados em outra parte - área para a prática de esportes e atletismo</t>
  </si>
  <si>
    <t>W244</t>
  </si>
  <si>
    <t>Contato com elevadores e instrumentos de transmissão, não classificados em outra parte - rua e estrada</t>
  </si>
  <si>
    <t>W245</t>
  </si>
  <si>
    <t>Contato com elevadores e instrumentos de transmissão, não classificados em outra parte - áreas de comércio e de serviços</t>
  </si>
  <si>
    <t>W246</t>
  </si>
  <si>
    <t>Contato com elevadores e instrumentos de transmissão, não classificados em outra parte - áreas industriais e em construção</t>
  </si>
  <si>
    <t>W247</t>
  </si>
  <si>
    <t>Contato com elevadores e instrumentos de transmissão, não classificados em outra parte - fazenda</t>
  </si>
  <si>
    <t>W248</t>
  </si>
  <si>
    <t>Contato com elevadores e instrumentos de transmissão, não classificados em outra parte - outros locais especificados</t>
  </si>
  <si>
    <t>W249</t>
  </si>
  <si>
    <t>Contato com elevadores e instrumentos de transmissão, não classificados em outra parte - local não especificado</t>
  </si>
  <si>
    <t>W250</t>
  </si>
  <si>
    <t>Contato com vidro cortante - residência</t>
  </si>
  <si>
    <t>W251</t>
  </si>
  <si>
    <t>Contato com vidro cortante - habitação coletiva</t>
  </si>
  <si>
    <t>W252</t>
  </si>
  <si>
    <t>Contato com vidro cortante - escolas, outras instituições e áreas de administração pública</t>
  </si>
  <si>
    <t>W253</t>
  </si>
  <si>
    <t>Contato com vidro cortante - área para a prática de esportes e atletismo</t>
  </si>
  <si>
    <t>W254</t>
  </si>
  <si>
    <t>Contato com vidro cortante - rua e estrada</t>
  </si>
  <si>
    <t>W255</t>
  </si>
  <si>
    <t>Contato com vidro cortante - áreas de comércio e de serviços</t>
  </si>
  <si>
    <t>W256</t>
  </si>
  <si>
    <t>Contato com vidro cortante - áreas industriais e em construção</t>
  </si>
  <si>
    <t>W257</t>
  </si>
  <si>
    <t>Contato com vidro cortante - fazenda</t>
  </si>
  <si>
    <t>W258</t>
  </si>
  <si>
    <t>Contato com vidro cortante - outros locais especificados</t>
  </si>
  <si>
    <t>W259</t>
  </si>
  <si>
    <t>Contato com vidro cortante - local não especificado</t>
  </si>
  <si>
    <t>W260</t>
  </si>
  <si>
    <t>Contato com faca, espada e punhal - residência</t>
  </si>
  <si>
    <t>W261</t>
  </si>
  <si>
    <t>Contato com faca, espada e punhal - habitação coletiva</t>
  </si>
  <si>
    <t>W262</t>
  </si>
  <si>
    <t>Contato com faca, espada e punhal - escolas, outras instituições e áreas de administração pública</t>
  </si>
  <si>
    <t>W263</t>
  </si>
  <si>
    <t>Contato com faca, espada e punhal - área para a prática de esportes e atletismo</t>
  </si>
  <si>
    <t>W264</t>
  </si>
  <si>
    <t>Contato com faca, espada e punhal - rua e estrada</t>
  </si>
  <si>
    <t>W265</t>
  </si>
  <si>
    <t>Contato com faca, espada e punhal - áreas de comércio e de serviços</t>
  </si>
  <si>
    <t>W266</t>
  </si>
  <si>
    <t>Contato com faca, espada e punhal - áreas industriais e em construção</t>
  </si>
  <si>
    <t>W267</t>
  </si>
  <si>
    <t>Contato com faca, espada e punhal - fazenda</t>
  </si>
  <si>
    <t>W268</t>
  </si>
  <si>
    <t>Contato com faca, espada e punhal - outros locais especificados</t>
  </si>
  <si>
    <t>W269</t>
  </si>
  <si>
    <t>Contato com faca, espada e punhal - local não especificado</t>
  </si>
  <si>
    <t>W270</t>
  </si>
  <si>
    <t>Contato com ferramentas manuais sem motor - residência</t>
  </si>
  <si>
    <t>W271</t>
  </si>
  <si>
    <t>Contato com ferramentas manuais sem motor - habitação coletiva</t>
  </si>
  <si>
    <t>W272</t>
  </si>
  <si>
    <t>Contato com ferramentas manuais sem motor - escolas, outras instituições e áreas de administração pública</t>
  </si>
  <si>
    <t>W273</t>
  </si>
  <si>
    <t>Contato com ferramentas manuais sem motor - área para a prática de esportes e atletismo</t>
  </si>
  <si>
    <t>W274</t>
  </si>
  <si>
    <t>Contato com ferramentas manuais sem motor - rua e estrada</t>
  </si>
  <si>
    <t>W275</t>
  </si>
  <si>
    <t>Contato com ferramentas manuais sem motor - áreas de comércio e de serviços</t>
  </si>
  <si>
    <t>W276</t>
  </si>
  <si>
    <t>Contato com ferramentas manuais sem motor - áreas industriais e em construção</t>
  </si>
  <si>
    <t>W277</t>
  </si>
  <si>
    <t>Contato com ferramentas manuais sem motor - fazenda</t>
  </si>
  <si>
    <t>W278</t>
  </si>
  <si>
    <t>Contato com ferramentas manuais sem motor - outros locais especificados</t>
  </si>
  <si>
    <t>W279</t>
  </si>
  <si>
    <t>Contato com ferramentas manuais sem motor - local não especificado</t>
  </si>
  <si>
    <t>W280</t>
  </si>
  <si>
    <t>Contato com segadeira motorizada para cortar ou aparar a grama - residência</t>
  </si>
  <si>
    <t>W281</t>
  </si>
  <si>
    <t>Contato com segadeira motorizada para cortar ou aparar a grama - habitação coletiva</t>
  </si>
  <si>
    <t>W282</t>
  </si>
  <si>
    <t>Contato com segadeira motorizada para cortar ou aparar a grama - escolas, outras instituições e áreas de administração pública</t>
  </si>
  <si>
    <t>W283</t>
  </si>
  <si>
    <t>Contato com segadeira motorizada para cortar ou aparar a grama - área para a prática de esportes e atletismo</t>
  </si>
  <si>
    <t>W284</t>
  </si>
  <si>
    <t>Contato com segadeira motorizada para cortar ou aparar a grama - rua e estrada</t>
  </si>
  <si>
    <t>W285</t>
  </si>
  <si>
    <t>Contato com segadeira motorizada para cortar ou aparar a grama - áreas de comércio e de serviços</t>
  </si>
  <si>
    <t>W286</t>
  </si>
  <si>
    <t>Contato com segadeira motorizada para cortar ou aparar a grama - áreas industriais e em construção</t>
  </si>
  <si>
    <t>W287</t>
  </si>
  <si>
    <t>Contato com segadeira motorizada para cortar ou aparar a grama - fazenda</t>
  </si>
  <si>
    <t>W288</t>
  </si>
  <si>
    <t>Contato com segadeira motorizada para cortar ou aparar a grama - outros locais especificados</t>
  </si>
  <si>
    <t>W289</t>
  </si>
  <si>
    <t>Contato com segadeira motorizada para cortar ou aparar a grama - local não especificado</t>
  </si>
  <si>
    <t>W290</t>
  </si>
  <si>
    <t>Contato com outros utensílios manuais e aparelhos domésticos equipados com motor - residência</t>
  </si>
  <si>
    <t>W291</t>
  </si>
  <si>
    <t>Contato com outros utensílios manuais e aparelhos domésticos equipados com motor - habitação coletiva</t>
  </si>
  <si>
    <t>W292</t>
  </si>
  <si>
    <t>Contato com outros utensílios manuais e aparelhos domésticos equipados com motor - escolas, outras instituições e áreas de administração pública</t>
  </si>
  <si>
    <t>W293</t>
  </si>
  <si>
    <t>Contato com outros utensílios manuais e aparelhos domésticos equipados com motor - área para a prática de esportes e atletismo</t>
  </si>
  <si>
    <t>W294</t>
  </si>
  <si>
    <t>Contato com outros utensílios manuais e aparelhos domésticos equipados com motor - rua e estrada</t>
  </si>
  <si>
    <t>W295</t>
  </si>
  <si>
    <t>Contato com outros utensílios manuais e aparelhos domésticos equipados com motor - áreas de comércio e de serviços</t>
  </si>
  <si>
    <t>W296</t>
  </si>
  <si>
    <t>Contato com outros utensílios manuais e aparelhos domésticos equipados com motor - áreas industriais e em construção</t>
  </si>
  <si>
    <t>W297</t>
  </si>
  <si>
    <t>Contato com outros utensílios manuais e aparelhos domésticos equipados com motor - fazenda</t>
  </si>
  <si>
    <t>W298</t>
  </si>
  <si>
    <t>Contato com outros utensílios manuais e aparelhos domésticos equipados com motor - outros locais especificados</t>
  </si>
  <si>
    <t>W299</t>
  </si>
  <si>
    <t>Contato com outros utensílios manuais e aparelhos domésticos equipados com motor - local não especificado</t>
  </si>
  <si>
    <t>W300</t>
  </si>
  <si>
    <t>Contato com maquinaria agrícola - residência</t>
  </si>
  <si>
    <t>W301</t>
  </si>
  <si>
    <t>Contato com maquinaria agrícola - habitação coletiva</t>
  </si>
  <si>
    <t>W302</t>
  </si>
  <si>
    <t>Contato com maquinaria agrícola - escolas, outras instituições e áreas de administração pública</t>
  </si>
  <si>
    <t>W303</t>
  </si>
  <si>
    <t>Contato com maquinaria agrícola - área para a prática de esportes e atletismo</t>
  </si>
  <si>
    <t>W304</t>
  </si>
  <si>
    <t>Contato com maquinaria agrícola - rua e estrada</t>
  </si>
  <si>
    <t>W305</t>
  </si>
  <si>
    <t>Contato com maquinaria agrícola - áreas de comércio e de serviços</t>
  </si>
  <si>
    <t>W306</t>
  </si>
  <si>
    <t>Contato com maquinaria agrícola - áreas industriais e em construção</t>
  </si>
  <si>
    <t>W307</t>
  </si>
  <si>
    <t>Contato com maquinaria agrícola - fazenda</t>
  </si>
  <si>
    <t>W308</t>
  </si>
  <si>
    <t>Contato com maquinaria agrícola - outros locais especificados</t>
  </si>
  <si>
    <t>W309</t>
  </si>
  <si>
    <t>Contato com maquinaria agrícola - local não especificado</t>
  </si>
  <si>
    <t>W310</t>
  </si>
  <si>
    <t>Contato com outras máquinas e com as não especificadas - residência</t>
  </si>
  <si>
    <t>W311</t>
  </si>
  <si>
    <t>Contato com outras máquinas e com as não especificadas - habitação coletiva</t>
  </si>
  <si>
    <t>W312</t>
  </si>
  <si>
    <t>Contato com outras máquinas e com as não especificadas - escolas, outras instituições e áreas de administração pública</t>
  </si>
  <si>
    <t>W313</t>
  </si>
  <si>
    <t>Contato com outras máquinas e com as não especificadas - área para a prática de esportes e atletismo</t>
  </si>
  <si>
    <t>W314</t>
  </si>
  <si>
    <t>Contato com outras máquinas e com as não especificadas - rua e estrada</t>
  </si>
  <si>
    <t>W315</t>
  </si>
  <si>
    <t>Contato com outras máquinas e com as não especificadas - áreas de comércio e de serviços</t>
  </si>
  <si>
    <t>W316</t>
  </si>
  <si>
    <t>Contato com outras máquinas e com as não especificadas - áreas industriais e em construção</t>
  </si>
  <si>
    <t>W317</t>
  </si>
  <si>
    <t>Contato com outras máquinas e com as não especificadas - fazenda</t>
  </si>
  <si>
    <t>W318</t>
  </si>
  <si>
    <t>Contato com outras máquinas e com as não especificadas - outros locais especificados</t>
  </si>
  <si>
    <t>W319</t>
  </si>
  <si>
    <t>Contato com outras máquinas e com as não especificadas - local não especificado</t>
  </si>
  <si>
    <t>W320</t>
  </si>
  <si>
    <t>Projétil de revólver - residência</t>
  </si>
  <si>
    <t>W321</t>
  </si>
  <si>
    <t>Projétil de revólver - habitação coletiva</t>
  </si>
  <si>
    <t>W322</t>
  </si>
  <si>
    <t>Projétil de revólver - escolas, outras instituições e áreas de administração pública</t>
  </si>
  <si>
    <t>W323</t>
  </si>
  <si>
    <t>Projétil de revólver - área para a prática de esportes e atletismo</t>
  </si>
  <si>
    <t>W324</t>
  </si>
  <si>
    <t>Projétil de revólver - rua e estrada</t>
  </si>
  <si>
    <t>W325</t>
  </si>
  <si>
    <t>Projétil de revólver - áreas de comércio e de serviços</t>
  </si>
  <si>
    <t>W326</t>
  </si>
  <si>
    <t>Projétil de revólver - áreas industriais e em construção</t>
  </si>
  <si>
    <t>W327</t>
  </si>
  <si>
    <t>Projétil de revólver - fazenda</t>
  </si>
  <si>
    <t>W328</t>
  </si>
  <si>
    <t>Projétil de revólver - outros locais especificados</t>
  </si>
  <si>
    <t>W329</t>
  </si>
  <si>
    <t>Projétil de revólver - local não especificado</t>
  </si>
  <si>
    <t>W330</t>
  </si>
  <si>
    <t>Rifle, espingarda e armas de fogo de maior tamanho - residência</t>
  </si>
  <si>
    <t>W331</t>
  </si>
  <si>
    <t>Rifle, espingarda e armas de fogo de maior tamanho - habitação coletiva</t>
  </si>
  <si>
    <t>W332</t>
  </si>
  <si>
    <t>Rifle, espingarda e armas de fogo de maior tamanho - escolas, outras instituições e áreas de administração pública</t>
  </si>
  <si>
    <t>W333</t>
  </si>
  <si>
    <t>Rifle, espingarda e armas de fogo de maior tamanho - área para a prática de esportes e atletismo</t>
  </si>
  <si>
    <t>W334</t>
  </si>
  <si>
    <t>Rifle, espingarda e armas de fogo de maior tamanho - rua e estrada</t>
  </si>
  <si>
    <t>W335</t>
  </si>
  <si>
    <t>Rifle, espingarda e armas de fogo de maior tamanho - áreas de comércio e de serviços</t>
  </si>
  <si>
    <t>W336</t>
  </si>
  <si>
    <t>Rifle, espingarda e armas de fogo de maior tamanho - áreas industriais e em construção</t>
  </si>
  <si>
    <t>W337</t>
  </si>
  <si>
    <t>Rifle, espingarda e armas de fogo de maior tamanho - fazenda</t>
  </si>
  <si>
    <t>W338</t>
  </si>
  <si>
    <t>Rifle, espingarda e armas de fogo de maior tamanho - outros locais especificados</t>
  </si>
  <si>
    <t>W339</t>
  </si>
  <si>
    <t>Rifle, espingarda e armas de fogo de maior tamanho - local não especificado</t>
  </si>
  <si>
    <t>W340</t>
  </si>
  <si>
    <t>Projéteis de outras armas de fogo e das não especificadas - residência</t>
  </si>
  <si>
    <t>W341</t>
  </si>
  <si>
    <t>Projéteis de outras armas de fogo e das não especificadas - habitação coletiva</t>
  </si>
  <si>
    <t>W342</t>
  </si>
  <si>
    <t>Projéteis de outras armas de fogo e das não especificadas - escolas, outras instituições e áreas de administração pública</t>
  </si>
  <si>
    <t>W343</t>
  </si>
  <si>
    <t>Projéteis de outras armas de fogo e das não especificadas - área para a prática de esportes e atletismo</t>
  </si>
  <si>
    <t>W344</t>
  </si>
  <si>
    <t>Projéteis de outras armas de fogo e das não especificadas - rua e estrada</t>
  </si>
  <si>
    <t>W345</t>
  </si>
  <si>
    <t>Projéteis de outras armas de fogo e das não especificadas - áreas de comércio e de serviços</t>
  </si>
  <si>
    <t>W346</t>
  </si>
  <si>
    <t>Projéteis de outras armas de fogo e das não especificadas - áreas industriais e em construção</t>
  </si>
  <si>
    <t>W347</t>
  </si>
  <si>
    <t>Projéteis de outras armas de fogo e das não especificadas - fazenda</t>
  </si>
  <si>
    <t>W348</t>
  </si>
  <si>
    <t>Projéteis de outras armas de fogo e das não especificadas - outros locais especificados</t>
  </si>
  <si>
    <t>W349</t>
  </si>
  <si>
    <t>Projéteis de outras armas de fogo e das não especificadas - local não especificado</t>
  </si>
  <si>
    <t>W350</t>
  </si>
  <si>
    <t>Explosão ou ruptura de caldeira - residência</t>
  </si>
  <si>
    <t>W351</t>
  </si>
  <si>
    <t>Explosão ou ruptura de caldeira - habitação coletiva</t>
  </si>
  <si>
    <t>W352</t>
  </si>
  <si>
    <t>Explosão ou ruptura de caldeira - escolas, outras instituições e áreas de administração pública</t>
  </si>
  <si>
    <t>W353</t>
  </si>
  <si>
    <t>Explosão ou ruptura de caldeira - área para a prática de esportes e atletismo</t>
  </si>
  <si>
    <t>W354</t>
  </si>
  <si>
    <t>Explosão ou ruptura de caldeira - rua e estrada</t>
  </si>
  <si>
    <t>W355</t>
  </si>
  <si>
    <t>Explosão ou ruptura de caldeira - áreas de comércio e de serviços</t>
  </si>
  <si>
    <t>W356</t>
  </si>
  <si>
    <t>Explosão ou ruptura de caldeira - áreas industriais e em construção</t>
  </si>
  <si>
    <t>W357</t>
  </si>
  <si>
    <t>Explosão ou ruptura de caldeira - fazenda</t>
  </si>
  <si>
    <t>W358</t>
  </si>
  <si>
    <t>Explosão ou ruptura de caldeira - outros locais especificados</t>
  </si>
  <si>
    <t>W359</t>
  </si>
  <si>
    <t>Explosão ou ruptura de caldeira - local não especificado</t>
  </si>
  <si>
    <t>W360</t>
  </si>
  <si>
    <t>Explosão ou ruptura de cilindro de gás - residência</t>
  </si>
  <si>
    <t>W361</t>
  </si>
  <si>
    <t>Explosão ou ruptura de cilindro de gás - habitação coletiva</t>
  </si>
  <si>
    <t>W362</t>
  </si>
  <si>
    <t>Explosão ou ruptura de cilindro de gás - escolas, outras instituições e áreas de administração pública</t>
  </si>
  <si>
    <t>W363</t>
  </si>
  <si>
    <t>Explosão ou ruptura de cilindro de gás - área para a prática de esportes e atletismo</t>
  </si>
  <si>
    <t>W364</t>
  </si>
  <si>
    <t>Explosão ou ruptura de cilindro de gás - rua e estrada</t>
  </si>
  <si>
    <t>W365</t>
  </si>
  <si>
    <t>Explosão ou ruptura de cilindro de gás - áreas de comércio e de serviços</t>
  </si>
  <si>
    <t>W366</t>
  </si>
  <si>
    <t>Explosão ou ruptura de cilindro de gás - áreas industriais e em construção</t>
  </si>
  <si>
    <t>W367</t>
  </si>
  <si>
    <t>Explosão ou ruptura de cilindro de gás - fazenda</t>
  </si>
  <si>
    <t>W368</t>
  </si>
  <si>
    <t>Explosão ou ruptura de cilindro de gás - outros locais especificados</t>
  </si>
  <si>
    <t>W369</t>
  </si>
  <si>
    <t>Explosão ou ruptura de cilindro de gás - local não especificado</t>
  </si>
  <si>
    <t>W370</t>
  </si>
  <si>
    <t>Explosão ou ruptura de pneumático, tubulação ou mangueira, pressurizados - residência</t>
  </si>
  <si>
    <t>W371</t>
  </si>
  <si>
    <t>Explosão ou ruptura de pneumático, tubulação ou mangueira, pressurizados - habitação coletiva</t>
  </si>
  <si>
    <t>W372</t>
  </si>
  <si>
    <t>Explosão ou ruptura de pneumático, tubulação ou mangueira, pressurizados - escolas, outras instituições e áreas de administração pública</t>
  </si>
  <si>
    <t>W373</t>
  </si>
  <si>
    <t>Explosão ou ruptura de pneumático, tubulação ou mangueira, pressurizados - área para a prática de esportes e atletismo</t>
  </si>
  <si>
    <t>W374</t>
  </si>
  <si>
    <t>Explosão ou ruptura de pneumático, tubulação ou mangueira, pressurizados - rua e estrada</t>
  </si>
  <si>
    <t>W375</t>
  </si>
  <si>
    <t>Explosão ou ruptura de pneumático, tubulação ou mangueira, pressurizados - áreas de comércio e de serviços</t>
  </si>
  <si>
    <t>W376</t>
  </si>
  <si>
    <t>Explosão ou ruptura de pneumático, tubulação ou mangueira, pressurizados - áreas industriais e em construção</t>
  </si>
  <si>
    <t>W377</t>
  </si>
  <si>
    <t>Explosão ou ruptura de pneumático, tubulação ou mangueira, pressurizados - fazenda</t>
  </si>
  <si>
    <t>W378</t>
  </si>
  <si>
    <t>Explosão ou ruptura de pneumático, tubulação ou mangueira, pressurizados - outros locais especificados</t>
  </si>
  <si>
    <t>W379</t>
  </si>
  <si>
    <t>Explosão ou ruptura de pneumático, tubulação ou mangueira, pressurizados - local não especificado</t>
  </si>
  <si>
    <t>W380</t>
  </si>
  <si>
    <t>Explosão ou ruptura de outros aparelhos pressurizados especificados - residência</t>
  </si>
  <si>
    <t>W381</t>
  </si>
  <si>
    <t>Explosão ou ruptura de outros aparelhos pressurizados especificados - habitação coletiva</t>
  </si>
  <si>
    <t>W382</t>
  </si>
  <si>
    <t>Explosão ou ruptura de outros aparelhos pressurizados especificados - escolas, outras instituições e áreas de administração pública</t>
  </si>
  <si>
    <t>W383</t>
  </si>
  <si>
    <t>Explosão ou ruptura de outros aparelhos pressurizados especificados - área para a prática de esportes e atletismo</t>
  </si>
  <si>
    <t>W384</t>
  </si>
  <si>
    <t>Explosão ou ruptura de outros aparelhos pressurizados especificados - rua e estrada</t>
  </si>
  <si>
    <t>W385</t>
  </si>
  <si>
    <t>Explosão ou ruptura de outros aparelhos pressurizados especificados - áreas de comércio e de serviços</t>
  </si>
  <si>
    <t>W386</t>
  </si>
  <si>
    <t>Explosão ou ruptura de outros aparelhos pressurizados especificados - áreas industriais e em construção</t>
  </si>
  <si>
    <t>W387</t>
  </si>
  <si>
    <t>Explosão ou ruptura de outros aparelhos pressurizados especificados - fazenda</t>
  </si>
  <si>
    <t>W388</t>
  </si>
  <si>
    <t>Explosão ou ruptura de outros aparelhos pressurizados especificados - outros locais especificados</t>
  </si>
  <si>
    <t>W389</t>
  </si>
  <si>
    <t>Explosão ou ruptura de outros aparelhos pressurizados especificados - local não especificado</t>
  </si>
  <si>
    <t>W390</t>
  </si>
  <si>
    <t>Queima de fogos de artifício - residência</t>
  </si>
  <si>
    <t>W391</t>
  </si>
  <si>
    <t>Queima de fogos de artifício - habitação coletiva</t>
  </si>
  <si>
    <t>W392</t>
  </si>
  <si>
    <t>Queima de fogos de artifício - escolas, outras instituições e áreas de administração pública</t>
  </si>
  <si>
    <t>W393</t>
  </si>
  <si>
    <t>Queima de fogos de artifício - área para a prática de esportes e atletismo</t>
  </si>
  <si>
    <t>W394</t>
  </si>
  <si>
    <t>Queima de fogos de artifício - rua e estrada</t>
  </si>
  <si>
    <t>W395</t>
  </si>
  <si>
    <t>Queima de fogos de artifício - áreas de comércio e de serviços</t>
  </si>
  <si>
    <t>W396</t>
  </si>
  <si>
    <t>Queima de fogos de artifício - áreas industriais e em construção</t>
  </si>
  <si>
    <t>W397</t>
  </si>
  <si>
    <t>Queima de fogos de artifício - fazenda</t>
  </si>
  <si>
    <t>W398</t>
  </si>
  <si>
    <t>Queima de fogos de artifício - outros locais especificados</t>
  </si>
  <si>
    <t>W399</t>
  </si>
  <si>
    <t>Queima de fogos de artifício - local não especificado</t>
  </si>
  <si>
    <t>W400</t>
  </si>
  <si>
    <t>Explosão de outros materiais - residência</t>
  </si>
  <si>
    <t>W401</t>
  </si>
  <si>
    <t>Explosão de outros materiais - habitação coletiva</t>
  </si>
  <si>
    <t>W402</t>
  </si>
  <si>
    <t>Explosão de outros materiais - escolas, outras instituições e áreas de administração pública</t>
  </si>
  <si>
    <t>W403</t>
  </si>
  <si>
    <t>Explosão de outros materiais - área para a prática de esportes e atletismo</t>
  </si>
  <si>
    <t>W404</t>
  </si>
  <si>
    <t>Explosão de outros materiais - rua e estrada</t>
  </si>
  <si>
    <t>W405</t>
  </si>
  <si>
    <t>Explosão de outros materiais - áreas de comércio e de serviços</t>
  </si>
  <si>
    <t>W406</t>
  </si>
  <si>
    <t>Explosão de outros materiais - áreas industriais e em construção</t>
  </si>
  <si>
    <t>W407</t>
  </si>
  <si>
    <t>Explosão de outros materiais - fazenda</t>
  </si>
  <si>
    <t>W408</t>
  </si>
  <si>
    <t>Explosão de outros materiais - outros locais especificados</t>
  </si>
  <si>
    <t>W409</t>
  </si>
  <si>
    <t>Explosão de outros materiais - local não especificado</t>
  </si>
  <si>
    <t>W410</t>
  </si>
  <si>
    <t>Exposição a um jato de alta pressão - residência</t>
  </si>
  <si>
    <t>W411</t>
  </si>
  <si>
    <t>Exposição a um jato de alta pressão - habitação coletiva</t>
  </si>
  <si>
    <t>W412</t>
  </si>
  <si>
    <t>Exposição a um jato de alta pressão - escolas, outras instituições e áreas de administração pública</t>
  </si>
  <si>
    <t>W413</t>
  </si>
  <si>
    <t>Exposição a um jato de alta pressão - área para a prática de esportes e atletismo</t>
  </si>
  <si>
    <t>W414</t>
  </si>
  <si>
    <t>Exposição a um jato de alta pressão - rua e estrada</t>
  </si>
  <si>
    <t>W415</t>
  </si>
  <si>
    <t>Exposição a um jato de alta pressão - áreas de comércio e de serviços</t>
  </si>
  <si>
    <t>W416</t>
  </si>
  <si>
    <t>Exposição a um jato de alta pressão - áreas industriais e em construção</t>
  </si>
  <si>
    <t>W417</t>
  </si>
  <si>
    <t>Exposição a um jato de alta pressão - fazenda</t>
  </si>
  <si>
    <t>W418</t>
  </si>
  <si>
    <t>Exposição a um jato de alta pressão - outros locais especificados</t>
  </si>
  <si>
    <t>W419</t>
  </si>
  <si>
    <t>Exposição a um jato de alta pressão - local não especificado</t>
  </si>
  <si>
    <t>W420</t>
  </si>
  <si>
    <t>Exposição ao ruído - residência</t>
  </si>
  <si>
    <t>W421</t>
  </si>
  <si>
    <t>Exposição ao ruído - habitação coletiva</t>
  </si>
  <si>
    <t>W422</t>
  </si>
  <si>
    <t>Exposição ao ruído - escolas, outras instituições e áreas de administração pública</t>
  </si>
  <si>
    <t>W423</t>
  </si>
  <si>
    <t>Exposição ao ruído - área para a prática de esportes e atletismo</t>
  </si>
  <si>
    <t>W424</t>
  </si>
  <si>
    <t>Exposição ao ruído - rua e estrada</t>
  </si>
  <si>
    <t>W425</t>
  </si>
  <si>
    <t>Exposição ao ruído - áreas de comércio e de serviços</t>
  </si>
  <si>
    <t>W426</t>
  </si>
  <si>
    <t>Exposição ao ruído - áreas industriais e em construção</t>
  </si>
  <si>
    <t>W427</t>
  </si>
  <si>
    <t>Exposição ao ruído - fazenda</t>
  </si>
  <si>
    <t>W428</t>
  </si>
  <si>
    <t>Exposição ao ruído - outros locais especificados</t>
  </si>
  <si>
    <t>W429</t>
  </si>
  <si>
    <t>Exposição ao ruído - local não especificado</t>
  </si>
  <si>
    <t>W430</t>
  </si>
  <si>
    <t>Exposição à vibração - residência</t>
  </si>
  <si>
    <t>W431</t>
  </si>
  <si>
    <t>Exposição à vibração - habitação coletiva</t>
  </si>
  <si>
    <t>W432</t>
  </si>
  <si>
    <t>Exposição à vibração - escolas, outras instituições e áreas de administração pública</t>
  </si>
  <si>
    <t>W433</t>
  </si>
  <si>
    <t>Exposição à vibração - área para a prática de esportes e atletismo</t>
  </si>
  <si>
    <t>W434</t>
  </si>
  <si>
    <t>Exposição à vibração - rua e estrada</t>
  </si>
  <si>
    <t>W435</t>
  </si>
  <si>
    <t>Exposição à vibração - áreas de comércio e de serviços</t>
  </si>
  <si>
    <t>W436</t>
  </si>
  <si>
    <t>Exposição à vibração - áreas industriais e em construção</t>
  </si>
  <si>
    <t>W437</t>
  </si>
  <si>
    <t>Exposição à vibração - fazenda</t>
  </si>
  <si>
    <t>W438</t>
  </si>
  <si>
    <t>Exposição à vibração - outros locais especificados</t>
  </si>
  <si>
    <t>W439</t>
  </si>
  <si>
    <t>Exposição à vibração - local não especificado</t>
  </si>
  <si>
    <t>W440</t>
  </si>
  <si>
    <t>Penetração de corpo estranho no ou através de olho ou orifício natural - residência</t>
  </si>
  <si>
    <t>W441</t>
  </si>
  <si>
    <t>Penetração de corpo estranho no ou através de olho ou orifício natural - habitação coletiva</t>
  </si>
  <si>
    <t>W442</t>
  </si>
  <si>
    <t>Penetração de corpo estranho no ou através de olho ou orifício natural - escolas, outras instituições e áreas de administração pública</t>
  </si>
  <si>
    <t>W443</t>
  </si>
  <si>
    <t>Penetração de corpo estranho no ou através de olho ou orifício natural - área para a prática de esportes e atletismo</t>
  </si>
  <si>
    <t>W444</t>
  </si>
  <si>
    <t>Penetração de corpo estranho no ou através de olho ou orifício natural - rua e estrada</t>
  </si>
  <si>
    <t>W445</t>
  </si>
  <si>
    <t>Penetração de corpo estranho no ou através de olho ou orifício natural - áreas de comércio e de serviços</t>
  </si>
  <si>
    <t>W446</t>
  </si>
  <si>
    <t>Penetração de corpo estranho no ou através de olho ou orifício natural - áreas industriais e em construção</t>
  </si>
  <si>
    <t>W447</t>
  </si>
  <si>
    <t>Penetração de corpo estranho no ou através de olho ou orifício natural - fazenda</t>
  </si>
  <si>
    <t>W448</t>
  </si>
  <si>
    <t>Penetração de corpo estranho no ou através de olho ou orifício natural - outros locais especificados</t>
  </si>
  <si>
    <t>W449</t>
  </si>
  <si>
    <t>Penetração de corpo estranho no ou através de olho ou orifício natural - local não especificado</t>
  </si>
  <si>
    <t>W450</t>
  </si>
  <si>
    <t>Penetração de corpo ou objeto estranho através da pele - residência</t>
  </si>
  <si>
    <t>W451</t>
  </si>
  <si>
    <t>Penetração de corpo ou objeto estranho através da pele - habitação coletiva</t>
  </si>
  <si>
    <t>W452</t>
  </si>
  <si>
    <t>Penetração de corpo ou objeto estranho através da pele - escolas, outras instituições e áreas de administração pública</t>
  </si>
  <si>
    <t>W453</t>
  </si>
  <si>
    <t>Penetração de corpo ou objeto estranho através da pele - área para a prática de esportes e atletismo</t>
  </si>
  <si>
    <t>W454</t>
  </si>
  <si>
    <t>Penetração de corpo ou objeto estranho através da pele - rua e estrada</t>
  </si>
  <si>
    <t>W455</t>
  </si>
  <si>
    <t>Penetração de corpo ou objeto estranho através da pele - áreas de comércio e de serviços</t>
  </si>
  <si>
    <t>W456</t>
  </si>
  <si>
    <t>Penetração de corpo ou objeto estranho através da pele - áreas industriais e em construção</t>
  </si>
  <si>
    <t>W457</t>
  </si>
  <si>
    <t>Penetração de corpo ou objeto estranho através da pele - fazenda</t>
  </si>
  <si>
    <t>W458</t>
  </si>
  <si>
    <t>Penetração de corpo ou objeto estranho através da pele - outros locais especificados</t>
  </si>
  <si>
    <t>W459</t>
  </si>
  <si>
    <t>Penetração de corpo ou objeto estranho através da pele - local não especificado</t>
  </si>
  <si>
    <t>W460</t>
  </si>
  <si>
    <t>Contato com agulha hipodérmica - residência</t>
  </si>
  <si>
    <t>W461</t>
  </si>
  <si>
    <t>Contato com agulha hipodérmica - habitação coletiva</t>
  </si>
  <si>
    <t>W462</t>
  </si>
  <si>
    <t>Contato com agulha hipodérmica - escolas, outras instituições e áreas de administração pública</t>
  </si>
  <si>
    <t>W463</t>
  </si>
  <si>
    <t>Contato com agulha hipodérmica - área para a prática de esportes e atletismo</t>
  </si>
  <si>
    <t>W464</t>
  </si>
  <si>
    <t>Contato com agulha hipodérmica - rua e estrada</t>
  </si>
  <si>
    <t>W465</t>
  </si>
  <si>
    <t>Contato com agulha hipodérmica - áreas de comércio e de serviços</t>
  </si>
  <si>
    <t>W466</t>
  </si>
  <si>
    <t>Contato com agulha hipodérmica - áreas industriais e em construção</t>
  </si>
  <si>
    <t>W467</t>
  </si>
  <si>
    <t>Contato com agulha hipodérmica - fazenda</t>
  </si>
  <si>
    <t>W468</t>
  </si>
  <si>
    <t>Contato com agulha hipodérmica - outros locais especificados</t>
  </si>
  <si>
    <t>W469</t>
  </si>
  <si>
    <t>Contato com agulha hipodérmica - local não especificado</t>
  </si>
  <si>
    <t>W490</t>
  </si>
  <si>
    <t>Exposição a outras forças mecânicas inanimadas e às não especificadas - residência</t>
  </si>
  <si>
    <t>W491</t>
  </si>
  <si>
    <t>Exposição a outras forças mecânicas inanimadas e às não especificadas - habitação coletiva</t>
  </si>
  <si>
    <t>W492</t>
  </si>
  <si>
    <t>Exposição a outras forças mecânicas inanimadas e às não especificadas - escolas, outras instituições e áreas de administração pública</t>
  </si>
  <si>
    <t>W493</t>
  </si>
  <si>
    <t>Exposição a outras forças mecânicas inanimadas e às não especificadas - área para a prática de esportes e atletismo</t>
  </si>
  <si>
    <t>W494</t>
  </si>
  <si>
    <t>Exposição a outras forças mecânicas inanimadas e às não especificadas - rua e estrada</t>
  </si>
  <si>
    <t>W495</t>
  </si>
  <si>
    <t>Exposição a outras forças mecânicas inanimadas e às não especificadas - áreas de comércio e de serviços</t>
  </si>
  <si>
    <t>W496</t>
  </si>
  <si>
    <t>Exposição a outras forças mecânicas inanimadas e às não especificadas - áreas industriais e em construção</t>
  </si>
  <si>
    <t>W497</t>
  </si>
  <si>
    <t>Exposição a outras forças mecânicas inanimadas e às não especificadas - fazenda</t>
  </si>
  <si>
    <t>W498</t>
  </si>
  <si>
    <t>Exposição a outras forças mecânicas inanimadas e às não especificadas - outros locais especificados</t>
  </si>
  <si>
    <t>W499</t>
  </si>
  <si>
    <t>Exposição a outras forças mecânicas inanimadas e às não especificadas - local não especificado</t>
  </si>
  <si>
    <t>W500</t>
  </si>
  <si>
    <t>Golpe, pancada, pontapé, mordedura ou escoriação infligidos por outra pessoa - residência</t>
  </si>
  <si>
    <t>W501</t>
  </si>
  <si>
    <t>Golpe, pancada, pontapé, mordedura ou escoriação infligidos por outra pessoa - habitação coletiva</t>
  </si>
  <si>
    <t>W502</t>
  </si>
  <si>
    <t>Golpe, pancada, pontapé, mordedura ou escoriação infligidos por outra pessoa - escolas, outras instituições e áreas de administração pública</t>
  </si>
  <si>
    <t>W503</t>
  </si>
  <si>
    <t>Golpe, pancada, pontapé, mordedura ou escoriação infligidos por outra pessoa - área para a prática de esportes e atletismo</t>
  </si>
  <si>
    <t>W504</t>
  </si>
  <si>
    <t>Golpe, pancada, pontapé, mordedura ou escoriação infligidos por outra pessoa - rua e estrada</t>
  </si>
  <si>
    <t>W505</t>
  </si>
  <si>
    <t>Golpe, pancada, pontapé, mordedura ou escoriação infligidos por outra pessoa - áreas de comércio e de serviços</t>
  </si>
  <si>
    <t>W506</t>
  </si>
  <si>
    <t>Golpe, pancada, pontapé, mordedura ou escoriação infligidos por outra pessoa - áreas industriais e em construção</t>
  </si>
  <si>
    <t>W507</t>
  </si>
  <si>
    <t>Golpe, pancada, pontapé, mordedura ou escoriação infligidos por outra pessoa - fazenda</t>
  </si>
  <si>
    <t>W508</t>
  </si>
  <si>
    <t>Golpe, pancada, pontapé, mordedura ou escoriação infligidos por outra pessoa - outros locais especificados</t>
  </si>
  <si>
    <t>W509</t>
  </si>
  <si>
    <t>Golpe, pancada, pontapé, mordedura ou escoriação infligidos por outra pessoa - local não especificado</t>
  </si>
  <si>
    <t>W510</t>
  </si>
  <si>
    <t>Colisão entre duas pessoas - residência</t>
  </si>
  <si>
    <t>W511</t>
  </si>
  <si>
    <t>Colisão entre duas pessoas - habitação coletiva</t>
  </si>
  <si>
    <t>W512</t>
  </si>
  <si>
    <t>Colisão entre duas pessoas - escolas, outras instituições e áreas de administração pública</t>
  </si>
  <si>
    <t>W513</t>
  </si>
  <si>
    <t>Colisão entre duas pessoas - área para a prática de esportes e atletismo</t>
  </si>
  <si>
    <t>W514</t>
  </si>
  <si>
    <t>Colisão entre duas pessoas - rua e estrada</t>
  </si>
  <si>
    <t>W515</t>
  </si>
  <si>
    <t>Colisão entre duas pessoas - áreas de comércio e de serviços</t>
  </si>
  <si>
    <t>W516</t>
  </si>
  <si>
    <t>Colisão entre duas pessoas - áreas industriais e em construção</t>
  </si>
  <si>
    <t>W517</t>
  </si>
  <si>
    <t>Colisão entre duas pessoas - fazenda</t>
  </si>
  <si>
    <t>W518</t>
  </si>
  <si>
    <t>Colisão entre duas pessoas - outros locais especificados</t>
  </si>
  <si>
    <t>W519</t>
  </si>
  <si>
    <t>Colisão entre duas pessoas - local não especificado</t>
  </si>
  <si>
    <t>W520</t>
  </si>
  <si>
    <t>Esmagado, empurrado ou pisoteado por multidão ou debandada em massa de pessoas - residência</t>
  </si>
  <si>
    <t>W521</t>
  </si>
  <si>
    <t>Esmagado, empurrado ou pisoteado por multidão ou debandada em massa de pessoas - habitação coletiva</t>
  </si>
  <si>
    <t>W522</t>
  </si>
  <si>
    <t>Esmagado, empurrado ou pisoteado por multidão ou debandada em massa de pessoas - escolas, outras instituições e áreas de administração pública</t>
  </si>
  <si>
    <t>W523</t>
  </si>
  <si>
    <t>Esmagado, empurrado ou pisoteado por multidão ou debandada em massa de pessoas - área para a prática de esportes e atletismo</t>
  </si>
  <si>
    <t>W524</t>
  </si>
  <si>
    <t>Esmagado, empurrado ou pisoteado por multidão ou debandada em massa de pessoas - rua e estrada</t>
  </si>
  <si>
    <t>W525</t>
  </si>
  <si>
    <t>Esmagado, empurrado ou pisoteado por multidão ou debandada em massa de pessoas - áreas de comércio e de serviços</t>
  </si>
  <si>
    <t>W526</t>
  </si>
  <si>
    <t>Esmagado, empurrado ou pisoteado por multidão ou debandada em massa de pessoas - áreas industriais e em construção</t>
  </si>
  <si>
    <t>W527</t>
  </si>
  <si>
    <t>Esmagado, empurrado ou pisoteado por multidão ou debandada em massa de pessoas - fazenda</t>
  </si>
  <si>
    <t>W528</t>
  </si>
  <si>
    <t>Esmagado, empurrado ou pisoteado por multidão ou debandada em massa de pessoas - outros locais especificados</t>
  </si>
  <si>
    <t>W529</t>
  </si>
  <si>
    <t>Esmagado, empurrado ou pisoteado por multidão ou debandada em massa de pessoas - local não especificado</t>
  </si>
  <si>
    <t>W530</t>
  </si>
  <si>
    <t>Mordedura de rato - residência</t>
  </si>
  <si>
    <t>W531</t>
  </si>
  <si>
    <t>Mordedura de rato - habitação coletiva</t>
  </si>
  <si>
    <t>W532</t>
  </si>
  <si>
    <t>Mordedura de rato - escolas, outras instituições e áreas de administração pública</t>
  </si>
  <si>
    <t>W533</t>
  </si>
  <si>
    <t>Mordedura de rato - área para a prática de esportes e atletismo</t>
  </si>
  <si>
    <t>W534</t>
  </si>
  <si>
    <t>Mordedura de rato - rua e estrada</t>
  </si>
  <si>
    <t>W535</t>
  </si>
  <si>
    <t>Mordedura de rato - áreas de comércio e de serviços</t>
  </si>
  <si>
    <t>W536</t>
  </si>
  <si>
    <t>Mordedura de rato - áreas industriais e em construção</t>
  </si>
  <si>
    <t>W537</t>
  </si>
  <si>
    <t>Mordedura de rato - fazenda</t>
  </si>
  <si>
    <t>W538</t>
  </si>
  <si>
    <t>Mordedura de rato - outros locais especificados</t>
  </si>
  <si>
    <t>W539</t>
  </si>
  <si>
    <t>Mordedura de rato - local não especificado</t>
  </si>
  <si>
    <t>W540</t>
  </si>
  <si>
    <t>Mordedura ou golpe provocado por cão - residência</t>
  </si>
  <si>
    <t>W541</t>
  </si>
  <si>
    <t>Mordedura ou golpe provocado por cão - habitação coletiva</t>
  </si>
  <si>
    <t>W542</t>
  </si>
  <si>
    <t>Mordedura ou golpe provocado por cão - escolas, outras instituições e áreas de administração pública</t>
  </si>
  <si>
    <t>W543</t>
  </si>
  <si>
    <t>Mordedura ou golpe provocado por cão - área para a prática de esportes e atletismo</t>
  </si>
  <si>
    <t>W544</t>
  </si>
  <si>
    <t>Mordedura ou golpe provocado por cão - rua e estrada</t>
  </si>
  <si>
    <t>W545</t>
  </si>
  <si>
    <t>Mordedura ou golpe provocado por cão - áreas de comércio e de serviços</t>
  </si>
  <si>
    <t>W546</t>
  </si>
  <si>
    <t>Mordedura ou golpe provocado por cão - áreas industriais e em construção</t>
  </si>
  <si>
    <t>W547</t>
  </si>
  <si>
    <t>Mordedura ou golpe provocado por cão - fazenda</t>
  </si>
  <si>
    <t>W548</t>
  </si>
  <si>
    <t>Mordedura ou golpe provocado por cão - outros locais especificados</t>
  </si>
  <si>
    <t>W549</t>
  </si>
  <si>
    <t>Mordedura ou golpe provocado por cão - local não especificado</t>
  </si>
  <si>
    <t>W550</t>
  </si>
  <si>
    <t>Mordedura ou golpe provocado por outros animais mamíferos - residência</t>
  </si>
  <si>
    <t>W551</t>
  </si>
  <si>
    <t>Mordedura ou golpe provocado por outros animais mamíferos - habitação coletiva</t>
  </si>
  <si>
    <t>W552</t>
  </si>
  <si>
    <t>Mordedura ou golpe provocado por outros animais mamíferos - escolas, outras instituições e áreas de administração pública</t>
  </si>
  <si>
    <t>W553</t>
  </si>
  <si>
    <t>Mordedura ou golpe provocado por outros animais mamíferos - área para a prática de esportes e atletismo</t>
  </si>
  <si>
    <t>W554</t>
  </si>
  <si>
    <t>Mordedura ou golpe provocado por outros animais mamíferos - rua e estrada</t>
  </si>
  <si>
    <t>W555</t>
  </si>
  <si>
    <t>Mordedura ou golpe provocado por outros animais mamíferos - áreas de comércio e de serviços</t>
  </si>
  <si>
    <t>W556</t>
  </si>
  <si>
    <t>Mordedura ou golpe provocado por outros animais mamíferos - áreas industriais e em construção</t>
  </si>
  <si>
    <t>W557</t>
  </si>
  <si>
    <t>Mordedura ou golpe provocado por outros animais mamíferos - fazenda</t>
  </si>
  <si>
    <t>W558</t>
  </si>
  <si>
    <t>Mordedura ou golpe provocado por outros animais mamíferos - outros locais especificados</t>
  </si>
  <si>
    <t>W559</t>
  </si>
  <si>
    <t>Mordedura ou golpe provocado por outros animais mamíferos - local não especificado</t>
  </si>
  <si>
    <t>W560</t>
  </si>
  <si>
    <t>Contato com animais marinhos - residência</t>
  </si>
  <si>
    <t>W561</t>
  </si>
  <si>
    <t>Contato com animais marinhos - habitação coletiva</t>
  </si>
  <si>
    <t>W562</t>
  </si>
  <si>
    <t>Contato com animais marinhos - escolas, outras instituições e áreas de administração pública</t>
  </si>
  <si>
    <t>W563</t>
  </si>
  <si>
    <t>Contato com animais marinhos - área para a prática de esportes e atletismo</t>
  </si>
  <si>
    <t>W564</t>
  </si>
  <si>
    <t>Contato com animais marinhos - rua e estrada</t>
  </si>
  <si>
    <t>W565</t>
  </si>
  <si>
    <t>Contato com animais marinhos - áreas de comércio e de serviços</t>
  </si>
  <si>
    <t>W566</t>
  </si>
  <si>
    <t>Contato com animais marinhos - áreas industriais e em construção</t>
  </si>
  <si>
    <t>W567</t>
  </si>
  <si>
    <t>Contato com animais marinhos - fazenda</t>
  </si>
  <si>
    <t>W568</t>
  </si>
  <si>
    <t>Contato com animais marinhos - outros locais especificados</t>
  </si>
  <si>
    <t>W569</t>
  </si>
  <si>
    <t>Contato com animais marinhos - local não especificado</t>
  </si>
  <si>
    <t>W570</t>
  </si>
  <si>
    <t>Mordeduras e picadas de inseto e de outros artrópodes, não-venenosos - residência</t>
  </si>
  <si>
    <t>W571</t>
  </si>
  <si>
    <t>Mordeduras e picadas de inseto e de outros artrópodes, não-venenosos - habitação coletiva</t>
  </si>
  <si>
    <t>W572</t>
  </si>
  <si>
    <t>Mordeduras e picadas de inseto e de outros artrópodes, não-venenosos - escolas, outras instituições e áreas de administração pública</t>
  </si>
  <si>
    <t>W573</t>
  </si>
  <si>
    <t>Mordeduras e picadas de inseto e de outros artrópodes, não-venenosos - área para a prática de esportes e atletismo</t>
  </si>
  <si>
    <t>W574</t>
  </si>
  <si>
    <t>Mordeduras e picadas de inseto e de outros artrópodes, não-venenosos - rua e estrada</t>
  </si>
  <si>
    <t>W575</t>
  </si>
  <si>
    <t>Mordeduras e picadas de inseto e de outros artrópodes, não-venenosos - áreas de comércio e de serviços</t>
  </si>
  <si>
    <t>W576</t>
  </si>
  <si>
    <t>Mordeduras e picadas de inseto e de outros artrópodes, não-venenosos - áreas industriais e em construção</t>
  </si>
  <si>
    <t>W577</t>
  </si>
  <si>
    <t>Mordeduras e picadas de inseto e de outros artrópodes, não-venenosos - fazenda</t>
  </si>
  <si>
    <t>W578</t>
  </si>
  <si>
    <t>Mordeduras e picadas de inseto e de outros artrópodes, não-venenosos - outros locais especificados</t>
  </si>
  <si>
    <t>W579</t>
  </si>
  <si>
    <t>Mordeduras e picadas de inseto e de outros artrópodes, não-venenosos - local não especificado</t>
  </si>
  <si>
    <t>W580</t>
  </si>
  <si>
    <t>Mordedura ou golpe provocado por crocodilo ou aligátor - residência</t>
  </si>
  <si>
    <t>W581</t>
  </si>
  <si>
    <t>Mordedura ou golpe provocado por crocodilo ou aligátor - habitação coletiva</t>
  </si>
  <si>
    <t>W582</t>
  </si>
  <si>
    <t>Mordedura ou golpe provocado por crocodilo ou aligátor - escolas, outras instituições e áreas de administração pública</t>
  </si>
  <si>
    <t>W583</t>
  </si>
  <si>
    <t>Mordedura ou golpe provocado por crocodilo ou aligátor - área para a prática de esportes e atletismo</t>
  </si>
  <si>
    <t>W584</t>
  </si>
  <si>
    <t>Mordedura ou golpe provocado por crocodilo ou aligátor - rua e estrada</t>
  </si>
  <si>
    <t>W585</t>
  </si>
  <si>
    <t>Mordedura ou golpe provocado por crocodilo ou aligátor - áreas de comércio e de serviços</t>
  </si>
  <si>
    <t>W586</t>
  </si>
  <si>
    <t>Mordedura ou golpe provocado por crocodilo ou aligátor - áreas industriais e em construção</t>
  </si>
  <si>
    <t>W587</t>
  </si>
  <si>
    <t>Mordedura ou golpe provocado por crocodilo ou aligátor - fazenda</t>
  </si>
  <si>
    <t>W588</t>
  </si>
  <si>
    <t>Mordedura ou golpe provocado por crocodilo ou aligátor - outros locais especificados</t>
  </si>
  <si>
    <t>W589</t>
  </si>
  <si>
    <t>Mordedura ou golpe provocado por crocodilo ou aligátor - local não especificado</t>
  </si>
  <si>
    <t>W590</t>
  </si>
  <si>
    <t>Mordedura ou esmagamento provocado por outros répteis - residência</t>
  </si>
  <si>
    <t>W591</t>
  </si>
  <si>
    <t>Mordedura ou esmagamento provocado por outros répteis - habitação coletiva</t>
  </si>
  <si>
    <t>W592</t>
  </si>
  <si>
    <t>Mordedura ou esmagamento provocado por outros répteis - escolas, outras instituições e áreas de administração pública</t>
  </si>
  <si>
    <t>W593</t>
  </si>
  <si>
    <t>Mordedura ou esmagamento provocado por outros répteis - área para a prática de esportes e atletismo</t>
  </si>
  <si>
    <t>W594</t>
  </si>
  <si>
    <t>Mordedura ou esmagamento provocado por outros répteis - rua e estrada</t>
  </si>
  <si>
    <t>W595</t>
  </si>
  <si>
    <t>Mordedura ou esmagamento provocado por outros répteis - áreas de comércio e de serviços</t>
  </si>
  <si>
    <t>W596</t>
  </si>
  <si>
    <t>Mordedura ou esmagamento provocado por outros répteis - áreas industriais e em construção</t>
  </si>
  <si>
    <t>W597</t>
  </si>
  <si>
    <t>Mordedura ou esmagamento provocado por outros répteis - fazenda</t>
  </si>
  <si>
    <t>W598</t>
  </si>
  <si>
    <t>Mordedura ou esmagamento provocado por outros répteis - outros locais especificados</t>
  </si>
  <si>
    <t>W599</t>
  </si>
  <si>
    <t>Mordedura ou esmagamento provocado por outros répteis - local não especificado</t>
  </si>
  <si>
    <t>W600</t>
  </si>
  <si>
    <t>Contato com espinhos de plantas ou com folhas aguçadas - residência</t>
  </si>
  <si>
    <t>W601</t>
  </si>
  <si>
    <t>Contato com espinhos de plantas ou com folhas aguçadas - habitação coletiva</t>
  </si>
  <si>
    <t>W602</t>
  </si>
  <si>
    <t>Contato com espinhos de plantas ou com folhas aguçadas - escolas, outras instituições e áreas de administração pública</t>
  </si>
  <si>
    <t>W603</t>
  </si>
  <si>
    <t>Contato com espinhos de plantas ou com folhas aguçadas - área para a prática de esportes e atletismo</t>
  </si>
  <si>
    <t>W604</t>
  </si>
  <si>
    <t>Contato com espinhos de plantas ou com folhas aguçadas - rua e estrada</t>
  </si>
  <si>
    <t>W605</t>
  </si>
  <si>
    <t>Contato com espinhos de plantas ou com folhas aguçadas - áreas de comércio e de serviços</t>
  </si>
  <si>
    <t>W606</t>
  </si>
  <si>
    <t>Contato com espinhos de plantas ou com folhas aguçadas - áreas industriais e em construção</t>
  </si>
  <si>
    <t>W607</t>
  </si>
  <si>
    <t>Contato com espinhos de plantas ou com folhas aguçadas - fazenda</t>
  </si>
  <si>
    <t>W608</t>
  </si>
  <si>
    <t>Contato com espinhos de plantas ou com folhas aguçadas - outros locais especificados</t>
  </si>
  <si>
    <t>W609</t>
  </si>
  <si>
    <t>Contato com espinhos de plantas ou com folhas aguçadas - local não especificado</t>
  </si>
  <si>
    <t>W640</t>
  </si>
  <si>
    <t>Exposição a outras forças mecânicas animadas e às não especificadas - residência</t>
  </si>
  <si>
    <t>W641</t>
  </si>
  <si>
    <t>Exposição a outras forças mecânicas animadas e às não especificadas - habitação coletiva</t>
  </si>
  <si>
    <t>W642</t>
  </si>
  <si>
    <t>Exposição a outras forças mecânicas animadas e às não especificadas - escolas, outras instituições e áreas de administração pública</t>
  </si>
  <si>
    <t>W643</t>
  </si>
  <si>
    <t>Exposição a outras forças mecânicas animadas e às não especificadas - área para a prática de esportes e atletismo</t>
  </si>
  <si>
    <t>W644</t>
  </si>
  <si>
    <t>Exposição a outras forças mecânicas animadas e às não especificadas - rua e estrada</t>
  </si>
  <si>
    <t>W645</t>
  </si>
  <si>
    <t>Exposição a outras forças mecânicas animadas e às não especificadas - áreas de comércio e de serviços</t>
  </si>
  <si>
    <t>W646</t>
  </si>
  <si>
    <t>Exposição a outras forças mecânicas animadas e às não especificadas - áreas industriais e em construção</t>
  </si>
  <si>
    <t>W647</t>
  </si>
  <si>
    <t>Exposição a outras forças mecânicas animadas e às não especificadas - fazenda</t>
  </si>
  <si>
    <t>W648</t>
  </si>
  <si>
    <t>Exposição a outras forças mecânicas animadas e às não especificadas - outros locais especificados</t>
  </si>
  <si>
    <t>W649</t>
  </si>
  <si>
    <t>Exposição a outras forças mecânicas animadas e às não especificadas - local não especificado</t>
  </si>
  <si>
    <t>W650</t>
  </si>
  <si>
    <t>Afogamento e submersão durante banho em banheira - residência</t>
  </si>
  <si>
    <t>W651</t>
  </si>
  <si>
    <t>Afogamento e submersão durante banho em banheira - habitação coletiva</t>
  </si>
  <si>
    <t>W652</t>
  </si>
  <si>
    <t>Afogamento e submersão durante banho em banheira - escolas, outras instituições e áreas de administração pública</t>
  </si>
  <si>
    <t>W653</t>
  </si>
  <si>
    <t>Afogamento e submersão durante banho em banheira - área para a prática de esportes e atletismo</t>
  </si>
  <si>
    <t>W654</t>
  </si>
  <si>
    <t>Afogamento e submersão durante banho em banheira - rua e estrada</t>
  </si>
  <si>
    <t>W655</t>
  </si>
  <si>
    <t>Afogamento e submersão durante banho em banheira - áreas de comércio e de serviços</t>
  </si>
  <si>
    <t>W656</t>
  </si>
  <si>
    <t>Afogamento e submersão durante banho em banheira - áreas industriais e em construção</t>
  </si>
  <si>
    <t>W657</t>
  </si>
  <si>
    <t>Afogamento e submersão durante banho em banheira - fazenda</t>
  </si>
  <si>
    <t>W658</t>
  </si>
  <si>
    <t>Afogamento e submersão durante banho em banheira - outros locais especificados</t>
  </si>
  <si>
    <t>W659</t>
  </si>
  <si>
    <t>Afogamento e submersão durante banho em banheira - local não especificado</t>
  </si>
  <si>
    <t>W660</t>
  </si>
  <si>
    <t>Afogamento e submersão consecutiva a queda dentro de uma banheira - residência</t>
  </si>
  <si>
    <t>W661</t>
  </si>
  <si>
    <t>Afogamento e submersão consecutiva a queda dentro de uma banheira - habitação coletiva</t>
  </si>
  <si>
    <t>W662</t>
  </si>
  <si>
    <t>Afogamento e submersão consecutiva a queda dentro de uma banheira - escolas, outras instituições e áreas de administração pública</t>
  </si>
  <si>
    <t>W663</t>
  </si>
  <si>
    <t>Afogamento e submersão consecutiva a queda dentro de uma banheira - área para a prática de esportes e atletismo</t>
  </si>
  <si>
    <t>W664</t>
  </si>
  <si>
    <t>Afogamento e submersão consecutiva a queda dentro de uma banheira - rua e estrada</t>
  </si>
  <si>
    <t>W665</t>
  </si>
  <si>
    <t>Afogamento e submersão consecutiva a queda dentro de uma banheira - áreas de comércio e de serviços</t>
  </si>
  <si>
    <t>W666</t>
  </si>
  <si>
    <t>Afogamento e submersão consecutiva a queda dentro de uma banheira - áreas industriais e em construção</t>
  </si>
  <si>
    <t>W667</t>
  </si>
  <si>
    <t>Afogamento e submersão consecutiva a queda dentro de uma banheira - fazenda</t>
  </si>
  <si>
    <t>W668</t>
  </si>
  <si>
    <t>Afogamento e submersão consecutiva a queda dentro de uma banheira - outros locais especificados</t>
  </si>
  <si>
    <t>W669</t>
  </si>
  <si>
    <t>Afogamento e submersão consecutiva a queda dentro de uma banheira - local não especificado</t>
  </si>
  <si>
    <t>W670</t>
  </si>
  <si>
    <t>Afogamento e submersão em piscina - residência</t>
  </si>
  <si>
    <t>W671</t>
  </si>
  <si>
    <t>Afogamento e submersão em piscina - habitação coletiva</t>
  </si>
  <si>
    <t>W672</t>
  </si>
  <si>
    <t>Afogamento e submersão em piscina - escolas, outras instituições e áreas de administração pública</t>
  </si>
  <si>
    <t>W673</t>
  </si>
  <si>
    <t>Afogamento e submersão em piscina - área para a prática de esportes e atletismo</t>
  </si>
  <si>
    <t>W674</t>
  </si>
  <si>
    <t>Afogamento e submersão em piscina - rua e estrada</t>
  </si>
  <si>
    <t>W675</t>
  </si>
  <si>
    <t>Afogamento e submersão em piscina - áreas de comércio e de serviços</t>
  </si>
  <si>
    <t>W676</t>
  </si>
  <si>
    <t>Afogamento e submersão em piscina - áreas industriais e em construção</t>
  </si>
  <si>
    <t>W677</t>
  </si>
  <si>
    <t>Afogamento e submersão em piscina - fazenda</t>
  </si>
  <si>
    <t>W678</t>
  </si>
  <si>
    <t>Afogamento e submersão em piscina - outros locais especificados</t>
  </si>
  <si>
    <t>W679</t>
  </si>
  <si>
    <t>Afogamento e submersão em piscina - local não especificado</t>
  </si>
  <si>
    <t>W680</t>
  </si>
  <si>
    <t>Afogamento e submersão conseqüente a queda dentro de uma piscina - residência</t>
  </si>
  <si>
    <t>W681</t>
  </si>
  <si>
    <t>Afogamento e submersão conseqüente a queda dentro de uma piscina - habitação coletiva</t>
  </si>
  <si>
    <t>W682</t>
  </si>
  <si>
    <t>Afogamento e submersão conseqüente a queda dentro de uma piscina - escolas, outras instituições e áreas de administração pública</t>
  </si>
  <si>
    <t>W683</t>
  </si>
  <si>
    <t>Afogamento e submersão conseqüente a queda dentro de uma piscina - área para a prática de esportes e atletismo</t>
  </si>
  <si>
    <t>W684</t>
  </si>
  <si>
    <t>Afogamento e submersão conseqüente a queda dentro de uma piscina - rua e estrada</t>
  </si>
  <si>
    <t>W685</t>
  </si>
  <si>
    <t>Afogamento e submersão conseqüente a queda dentro de uma piscina - áreas de comércio e de serviços</t>
  </si>
  <si>
    <t>W686</t>
  </si>
  <si>
    <t>Afogamento e submersão conseqüente a queda dentro de uma piscina - áreas industriais e em construção</t>
  </si>
  <si>
    <t>W687</t>
  </si>
  <si>
    <t>Afogamento e submersão conseqüente a queda dentro de uma piscina - fazenda</t>
  </si>
  <si>
    <t>W688</t>
  </si>
  <si>
    <t>Afogamento e submersão conseqüente a queda dentro de uma piscina - outros locais especificados</t>
  </si>
  <si>
    <t>W689</t>
  </si>
  <si>
    <t>Afogamento e submersão conseqüente a queda dentro de uma piscina - local não especificado</t>
  </si>
  <si>
    <t>W690</t>
  </si>
  <si>
    <t>Afogamento e submersão em águas naturais - residência</t>
  </si>
  <si>
    <t>W691</t>
  </si>
  <si>
    <t>Afogamento e submersão em águas naturais - habitação coletiva</t>
  </si>
  <si>
    <t>W692</t>
  </si>
  <si>
    <t>Afogamento e submersão em águas naturais - escolas, outras instituições e áreas de administração pública</t>
  </si>
  <si>
    <t>W693</t>
  </si>
  <si>
    <t>Afogamento e submersão em águas naturais - área para a prática de esportes e atletismo</t>
  </si>
  <si>
    <t>W694</t>
  </si>
  <si>
    <t>Afogamento e submersão em águas naturais - rua e estrada</t>
  </si>
  <si>
    <t>W695</t>
  </si>
  <si>
    <t>Afogamento e submersão em águas naturais - áreas de comércio e de serviços</t>
  </si>
  <si>
    <t>W696</t>
  </si>
  <si>
    <t>Afogamento e submersão em águas naturais - áreas industriais e em construção</t>
  </si>
  <si>
    <t>W697</t>
  </si>
  <si>
    <t>Afogamento e submersão em águas naturais - fazenda</t>
  </si>
  <si>
    <t>W698</t>
  </si>
  <si>
    <t>Afogamento e submersão em águas naturais - outros locais especificados</t>
  </si>
  <si>
    <t>W699</t>
  </si>
  <si>
    <t>Afogamento e submersão em águas naturais - local não especificado</t>
  </si>
  <si>
    <t>W700</t>
  </si>
  <si>
    <t>Afogamento e submersão conseqüentes a queda dentro de águas naturais - residência</t>
  </si>
  <si>
    <t>W701</t>
  </si>
  <si>
    <t>Afogamento e submersão conseqüentes a queda dentro de águas naturais - habitação coletiva</t>
  </si>
  <si>
    <t>W702</t>
  </si>
  <si>
    <t>Afogamento e submersão conseqüentes a queda dentro de águas naturais - escolas, outras instituições e áreas de administração pública</t>
  </si>
  <si>
    <t>W703</t>
  </si>
  <si>
    <t>Afogamento e submersão conseqüentes a queda dentro de águas naturais - área para a prática de esportes e atletismo</t>
  </si>
  <si>
    <t>W704</t>
  </si>
  <si>
    <t>Afogamento e submersão conseqüentes a queda dentro de águas naturais - rua e estrada</t>
  </si>
  <si>
    <t>W705</t>
  </si>
  <si>
    <t>Afogamento e submersão conseqüentes a queda dentro de águas naturais - áreas de comércio e de serviços</t>
  </si>
  <si>
    <t>W706</t>
  </si>
  <si>
    <t>Afogamento e submersão conseqüentes a queda dentro de águas naturais - áreas industriais e em construção</t>
  </si>
  <si>
    <t>W707</t>
  </si>
  <si>
    <t>Afogamento e submersão conseqüentes a queda dentro de águas naturais - fazenda</t>
  </si>
  <si>
    <t>W708</t>
  </si>
  <si>
    <t>Afogamento e submersão conseqüentes a queda dentro de águas naturais - outros locais especificados</t>
  </si>
  <si>
    <t>W709</t>
  </si>
  <si>
    <t>Afogamento e submersão conseqüentes a queda dentro de águas naturais - local não especificado</t>
  </si>
  <si>
    <t>W730</t>
  </si>
  <si>
    <t>Outros afogamentos e submersão especificados - residência</t>
  </si>
  <si>
    <t>W731</t>
  </si>
  <si>
    <t>Outros afogamentos e submersão especificados - habitação coletiva</t>
  </si>
  <si>
    <t>W732</t>
  </si>
  <si>
    <t>Outros afogamentos e submersão especificados - escolas, outras instituições e áreas de administração pública</t>
  </si>
  <si>
    <t>W733</t>
  </si>
  <si>
    <t>Outros afogamentos e submersão especificados - área para a prática de esportes e atletismo</t>
  </si>
  <si>
    <t>W734</t>
  </si>
  <si>
    <t>Outros afogamentos e submersão especificados - rua e estrada</t>
  </si>
  <si>
    <t>W735</t>
  </si>
  <si>
    <t>Outros afogamentos e submersão especificados - áreas de comércio e de serviços</t>
  </si>
  <si>
    <t>W736</t>
  </si>
  <si>
    <t>Outros afogamentos e submersão especificados - áreas industriais e em construção</t>
  </si>
  <si>
    <t>W737</t>
  </si>
  <si>
    <t>Outros afogamentos e submersão especificados - fazenda</t>
  </si>
  <si>
    <t>W738</t>
  </si>
  <si>
    <t>Outros afogamentos e submersão especificados - outros locais especificados</t>
  </si>
  <si>
    <t>W739</t>
  </si>
  <si>
    <t>Outros afogamentos e submersão especificados - local não especificado</t>
  </si>
  <si>
    <t>W740</t>
  </si>
  <si>
    <t>Afogamento e submersão não especificados - residência</t>
  </si>
  <si>
    <t>W741</t>
  </si>
  <si>
    <t>Afogamento e submersão não especificados - habitação coletiva</t>
  </si>
  <si>
    <t>W742</t>
  </si>
  <si>
    <t>Afogamento e submersão não especificados - escolas, outras instituições e áreas de administração pública</t>
  </si>
  <si>
    <t>W743</t>
  </si>
  <si>
    <t>Afogamento e submersão não especificados - área para a prática de esportes e atletismo</t>
  </si>
  <si>
    <t>W744</t>
  </si>
  <si>
    <t>Afogamento e submersão não especificados - rua e estrada</t>
  </si>
  <si>
    <t>W745</t>
  </si>
  <si>
    <t>Afogamento e submersão não especificados - áreas de comércio e de serviços</t>
  </si>
  <si>
    <t>W746</t>
  </si>
  <si>
    <t>Afogamento e submersão não especificados - áreas industriais e em construção</t>
  </si>
  <si>
    <t>W747</t>
  </si>
  <si>
    <t>Afogamento e submersão não especificados - fazenda</t>
  </si>
  <si>
    <t>W748</t>
  </si>
  <si>
    <t>Afogamento e submersão não especificados - outros locais especificados</t>
  </si>
  <si>
    <t>W749</t>
  </si>
  <si>
    <t>Afogamento e submersão não especificados - local não especificado</t>
  </si>
  <si>
    <t>W750</t>
  </si>
  <si>
    <t>Sufocação e estrangulamento acidental na cama - residência</t>
  </si>
  <si>
    <t>W751</t>
  </si>
  <si>
    <t>Sufocação e estrangulamento acidental na cama - habitação coletiva</t>
  </si>
  <si>
    <t>W752</t>
  </si>
  <si>
    <t>Sufocação e estrangulamento acidental na cama - escolas, outras instituições e áreas de administração pública</t>
  </si>
  <si>
    <t>W753</t>
  </si>
  <si>
    <t>Sufocação e estrangulamento acidental na cama - área para a prática de esportes e atletismo</t>
  </si>
  <si>
    <t>W754</t>
  </si>
  <si>
    <t>Sufocação e estrangulamento acidental na cama - rua e estrada</t>
  </si>
  <si>
    <t>W755</t>
  </si>
  <si>
    <t>Sufocação e estrangulamento acidental na cama - áreas de comércio e de serviços</t>
  </si>
  <si>
    <t>W756</t>
  </si>
  <si>
    <t>Sufocação e estrangulamento acidental na cama - áreas industriais e em construção</t>
  </si>
  <si>
    <t>W757</t>
  </si>
  <si>
    <t>Sufocação e estrangulamento acidental na cama - fazenda</t>
  </si>
  <si>
    <t>W758</t>
  </si>
  <si>
    <t>Sufocação e estrangulamento acidental na cama - outros locais especificados</t>
  </si>
  <si>
    <t>W759</t>
  </si>
  <si>
    <t>Sufocação e estrangulamento acidental na cama - local não especificado</t>
  </si>
  <si>
    <t>W760</t>
  </si>
  <si>
    <t>Outro enforcamento e estrangulamento acidental - residência</t>
  </si>
  <si>
    <t>W761</t>
  </si>
  <si>
    <t>Outro enforcamento e estrangulamento acidental - habitação coletiva</t>
  </si>
  <si>
    <t>W762</t>
  </si>
  <si>
    <t>Outro enforcamento e estrangulamento acidental - escolas, outras instituições e áreas de administração pública</t>
  </si>
  <si>
    <t>W763</t>
  </si>
  <si>
    <t>Outro enforcamento e estrangulamento acidental - área para a prática de esportes e atletismo</t>
  </si>
  <si>
    <t>W764</t>
  </si>
  <si>
    <t>Outro enforcamento e estrangulamento acidental - rua e estrada</t>
  </si>
  <si>
    <t>W765</t>
  </si>
  <si>
    <t>Outro enforcamento e estrangulamento acidental - áreas de comércio e de serviços</t>
  </si>
  <si>
    <t>W766</t>
  </si>
  <si>
    <t>Outro enforcamento e estrangulamento acidental - áreas industriais e em construção</t>
  </si>
  <si>
    <t>W767</t>
  </si>
  <si>
    <t>Outro enforcamento e estrangulamento acidental - fazenda</t>
  </si>
  <si>
    <t>W768</t>
  </si>
  <si>
    <t>Outro enforcamento e estrangulamento acidental - outros locais especificados</t>
  </si>
  <si>
    <t>W769</t>
  </si>
  <si>
    <t>Outro enforcamento e estrangulamento acidental - local não especificado</t>
  </si>
  <si>
    <t>W770</t>
  </si>
  <si>
    <t>Risco a respiração devido a desmoronamento, queda de terra e de outras substâncias - residência</t>
  </si>
  <si>
    <t>W771</t>
  </si>
  <si>
    <t>Risco a respiração devido a desmoronamento, queda de terra e de outras substâncias - habitação coletiva</t>
  </si>
  <si>
    <t>W772</t>
  </si>
  <si>
    <t>Risco a respiração devido a desmoronamento, queda de terra e de outras substâncias - escolas, outras instituições e áreas de administração pública</t>
  </si>
  <si>
    <t>W773</t>
  </si>
  <si>
    <t>Risco a respiração devido a desmoronamento, queda de terra e de outras substâncias - área para a prática de esportes e atletismo</t>
  </si>
  <si>
    <t>W774</t>
  </si>
  <si>
    <t>Risco a respiração devido a desmoronamento, queda de terra e de outras substâncias - rua e estrada</t>
  </si>
  <si>
    <t>W775</t>
  </si>
  <si>
    <t>Risco a respiração devido a desmoronamento, queda de terra e de outras substâncias - áreas de comércio e de serviços</t>
  </si>
  <si>
    <t>W776</t>
  </si>
  <si>
    <t>Risco a respiração devido a desmoronamento, queda de terra e de outras substâncias - áreas industriais e em construção</t>
  </si>
  <si>
    <t>W777</t>
  </si>
  <si>
    <t>Risco a respiração devido a desmoronamento, queda de terra e de outras substâncias - fazenda</t>
  </si>
  <si>
    <t>W778</t>
  </si>
  <si>
    <t>Risco a respiração devido a desmoronamento, queda de terra e de outras substâncias - outros locais especificados</t>
  </si>
  <si>
    <t>W779</t>
  </si>
  <si>
    <t>Risco a respiração devido a desmoronamento, queda de terra e de outras substâncias - local não especificado</t>
  </si>
  <si>
    <t>W780</t>
  </si>
  <si>
    <t>Inalação do conteúdo gástrico - residência</t>
  </si>
  <si>
    <t>W781</t>
  </si>
  <si>
    <t>Inalação do conteúdo gástrico - habitação coletiva</t>
  </si>
  <si>
    <t>W782</t>
  </si>
  <si>
    <t>Inalação do conteúdo gástrico - escolas, outras instituições e áreas de administração pública</t>
  </si>
  <si>
    <t>W783</t>
  </si>
  <si>
    <t>Inalação do conteúdo gástrico - área para a prática de esportes e atletismo</t>
  </si>
  <si>
    <t>W784</t>
  </si>
  <si>
    <t>Inalação do conteúdo gástrico - rua e estrada</t>
  </si>
  <si>
    <t>W785</t>
  </si>
  <si>
    <t>Inalação do conteúdo gástrico - áreas de comércio e de serviços</t>
  </si>
  <si>
    <t>W786</t>
  </si>
  <si>
    <t>Inalação do conteúdo gástrico - áreas industriais e em construção</t>
  </si>
  <si>
    <t>W787</t>
  </si>
  <si>
    <t>Inalação do conteúdo gástrico - fazenda</t>
  </si>
  <si>
    <t>W788</t>
  </si>
  <si>
    <t>Inalação do conteúdo gástrico - outros locais especificados</t>
  </si>
  <si>
    <t>W789</t>
  </si>
  <si>
    <t>Inalação do conteúdo gástrico - local não especificado</t>
  </si>
  <si>
    <t>W790</t>
  </si>
  <si>
    <t>Inalação e ingestão de alimentos causando obstrução do trato respiratório - residência</t>
  </si>
  <si>
    <t>W791</t>
  </si>
  <si>
    <t>Inalação e ingestão de alimentos causando obstrução do trato respiratório - habitação coletiva</t>
  </si>
  <si>
    <t>W792</t>
  </si>
  <si>
    <t>Inalação e ingestão de alimentos causando obstrução do trato respiratório - escolas, outras instituições e áreas de administração pública</t>
  </si>
  <si>
    <t>W793</t>
  </si>
  <si>
    <t>Inalação e ingestão de alimentos causando obstrução do trato respiratório - área para a prática de esportes e atletismo</t>
  </si>
  <si>
    <t>W794</t>
  </si>
  <si>
    <t>Inalação e ingestão de alimentos causando obstrução do trato respiratório - rua e estrada</t>
  </si>
  <si>
    <t>W795</t>
  </si>
  <si>
    <t>Inalação e ingestão de alimentos causando obstrução do trato respiratório - áreas de comércio e de serviços</t>
  </si>
  <si>
    <t>W796</t>
  </si>
  <si>
    <t>Inalação e ingestão de alimentos causando obstrução do trato respiratório - áreas industriais e em construção</t>
  </si>
  <si>
    <t>W797</t>
  </si>
  <si>
    <t>Inalação e ingestão de alimentos causando obstrução do trato respiratório - fazenda</t>
  </si>
  <si>
    <t>W798</t>
  </si>
  <si>
    <t>Inalação e ingestão de alimentos causando obstrução do trato respiratório - outros locais especificados</t>
  </si>
  <si>
    <t>W799</t>
  </si>
  <si>
    <t>Inalação e ingestão de alimentos causando obstrução do trato respiratório - local não especificado</t>
  </si>
  <si>
    <t>W800</t>
  </si>
  <si>
    <t>Inalação e ingestão de outros objetos causando obstrução do trato respiratório - residência</t>
  </si>
  <si>
    <t>W801</t>
  </si>
  <si>
    <t>Inalação e ingestão de outros objetos causando obstrução do trato respiratório - habitação coletiva</t>
  </si>
  <si>
    <t>W802</t>
  </si>
  <si>
    <t>Inalação e ingestão de outros objetos causando obstrução do trato respiratório - escolas, outras instituições e áreas de administração pública</t>
  </si>
  <si>
    <t>W803</t>
  </si>
  <si>
    <t>Inalação e ingestão de outros objetos causando obstrução do trato respiratório - área para a prática de esportes e atletismo</t>
  </si>
  <si>
    <t>W804</t>
  </si>
  <si>
    <t>Inalação e ingestão de outros objetos causando obstrução do trato respiratório - rua e estrada</t>
  </si>
  <si>
    <t>W805</t>
  </si>
  <si>
    <t>Inalação e ingestão de outros objetos causando obstrução do trato respiratório - áreas de comércio e de serviços</t>
  </si>
  <si>
    <t>W806</t>
  </si>
  <si>
    <t>Inalação e ingestão de outros objetos causando obstrução do trato respiratório - áreas industriais e em construção</t>
  </si>
  <si>
    <t>W807</t>
  </si>
  <si>
    <t>Inalação e ingestão de outros objetos causando obstrução do trato respiratório - fazenda</t>
  </si>
  <si>
    <t>W808</t>
  </si>
  <si>
    <t>Inalação e ingestão de outros objetos causando obstrução do trato respiratório - outros locais especificados</t>
  </si>
  <si>
    <t>W809</t>
  </si>
  <si>
    <t>Inalação e ingestão de outros objetos causando obstrução do trato respiratório - local não especificado</t>
  </si>
  <si>
    <t>W810</t>
  </si>
  <si>
    <t>Confinado ou aprisionado em um ambiente pobre em oxigênio - residência</t>
  </si>
  <si>
    <t>W811</t>
  </si>
  <si>
    <t>Confinado ou aprisionado em um ambiente pobre em oxigênio - habitação coletiva</t>
  </si>
  <si>
    <t>W812</t>
  </si>
  <si>
    <t>Confinado ou aprisionado em um ambiente pobre em oxigênio - escolas, outras instituições e áreas de administração pública</t>
  </si>
  <si>
    <t>W813</t>
  </si>
  <si>
    <t>Confinado ou aprisionado em um ambiente pobre em oxigênio - área para a prática de esportes e atletismo</t>
  </si>
  <si>
    <t>W814</t>
  </si>
  <si>
    <t>Confinado ou aprisionado em um ambiente pobre em oxigênio - rua e estrada</t>
  </si>
  <si>
    <t>W815</t>
  </si>
  <si>
    <t>Confinado ou aprisionado em um ambiente pobre em oxigênio - áreas de comércio e de serviços</t>
  </si>
  <si>
    <t>W816</t>
  </si>
  <si>
    <t>Confinado ou aprisionado em um ambiente pobre em oxigênio - áreas industriais e em construção</t>
  </si>
  <si>
    <t>W817</t>
  </si>
  <si>
    <t>Confinado ou aprisionado em um ambiente pobre em oxigênio - fazenda</t>
  </si>
  <si>
    <t>W818</t>
  </si>
  <si>
    <t>Confinado ou aprisionado em um ambiente pobre em oxigênio - outros locais especificados</t>
  </si>
  <si>
    <t>W819</t>
  </si>
  <si>
    <t>Confinado ou aprisionado em um ambiente pobre em oxigênio - local não especificado</t>
  </si>
  <si>
    <t>W830</t>
  </si>
  <si>
    <t>Outros riscos especificados à respiração - residência</t>
  </si>
  <si>
    <t>W831</t>
  </si>
  <si>
    <t>Outros riscos especificados à respiração - habitação coletiva</t>
  </si>
  <si>
    <t>W832</t>
  </si>
  <si>
    <t>Outros riscos especificados à respiração - escolas, outras instituições e áreas de administração pública</t>
  </si>
  <si>
    <t>W833</t>
  </si>
  <si>
    <t>Outros riscos especificados à respiração - área para a prática de esportes e atletismo</t>
  </si>
  <si>
    <t>W834</t>
  </si>
  <si>
    <t>Outros riscos especificados à respiração - rua e estrada</t>
  </si>
  <si>
    <t>W835</t>
  </si>
  <si>
    <t>Outros riscos especificados à respiração - áreas de comércio e de serviços</t>
  </si>
  <si>
    <t>W836</t>
  </si>
  <si>
    <t>Outros riscos especificados à respiração - áreas industriais e em construção</t>
  </si>
  <si>
    <t>W837</t>
  </si>
  <si>
    <t>Outros riscos especificados à respiração - fazenda</t>
  </si>
  <si>
    <t>W838</t>
  </si>
  <si>
    <t>Outros riscos especificados à respiração - outros locais especificados</t>
  </si>
  <si>
    <t>W839</t>
  </si>
  <si>
    <t>Outros riscos especificados à respiração - local não especificado</t>
  </si>
  <si>
    <t>W840</t>
  </si>
  <si>
    <t>Riscos não especificados à respiração - residência</t>
  </si>
  <si>
    <t>W841</t>
  </si>
  <si>
    <t>Riscos não especificados à respiração - habitação coletiva</t>
  </si>
  <si>
    <t>W842</t>
  </si>
  <si>
    <t>Riscos não especificados à respiração - escolas, outras instituições e áreas de administração pública</t>
  </si>
  <si>
    <t>W843</t>
  </si>
  <si>
    <t>Riscos não especificados à respiração - área para a prática de esportes e atletismo</t>
  </si>
  <si>
    <t>W844</t>
  </si>
  <si>
    <t>Riscos não especificados à respiração - rua e estrada</t>
  </si>
  <si>
    <t>W845</t>
  </si>
  <si>
    <t>Riscos não especificados à respiração - áreas de comércio e de serviços</t>
  </si>
  <si>
    <t>W846</t>
  </si>
  <si>
    <t>Riscos não especificados à respiração - áreas industriais e em construção</t>
  </si>
  <si>
    <t>W847</t>
  </si>
  <si>
    <t>Riscos não especificados à respiração - fazenda</t>
  </si>
  <si>
    <t>W848</t>
  </si>
  <si>
    <t>Riscos não especificados à respiração - outros locais especificados</t>
  </si>
  <si>
    <t>W849</t>
  </si>
  <si>
    <t>Riscos não especificados à respiração - local não especificado</t>
  </si>
  <si>
    <t>W850</t>
  </si>
  <si>
    <t>Exposição a linhas de transmissão de corrente elétrica - residência</t>
  </si>
  <si>
    <t>W851</t>
  </si>
  <si>
    <t>Exposição a linhas de transmissão de corrente elétrica - habitação coletiva</t>
  </si>
  <si>
    <t>W852</t>
  </si>
  <si>
    <t>Exposição a linhas de transmissão de corrente elétrica - escolas, outras instituições e áreas de administração pública</t>
  </si>
  <si>
    <t>W853</t>
  </si>
  <si>
    <t>Exposição a linhas de transmissão de corrente elétrica - área para a prática de esportes e atletismo</t>
  </si>
  <si>
    <t>W854</t>
  </si>
  <si>
    <t>Exposição a linhas de transmissão de corrente elétrica - rua e estrada</t>
  </si>
  <si>
    <t>W855</t>
  </si>
  <si>
    <t>Exposição a linhas de transmissão de corrente elétrica - áreas de comércio e de serviços</t>
  </si>
  <si>
    <t>W856</t>
  </si>
  <si>
    <t>Exposição a linhas de transmissão de corrente elétrica - áreas industriais e em construção</t>
  </si>
  <si>
    <t>W857</t>
  </si>
  <si>
    <t>Exposição a linhas de transmissão de corrente elétrica - fazenda</t>
  </si>
  <si>
    <t>W858</t>
  </si>
  <si>
    <t>Exposição a linhas de transmissão de corrente elétrica - outros locais especificados</t>
  </si>
  <si>
    <t>W859</t>
  </si>
  <si>
    <t>Exposição a linhas de transmissão de corrente elétrica - local não especificado</t>
  </si>
  <si>
    <t>W860</t>
  </si>
  <si>
    <t>Exposição a outra corrente elétrica especificada - residência</t>
  </si>
  <si>
    <t>W861</t>
  </si>
  <si>
    <t>Exposição a outra corrente elétrica especificada - habitação coletiva</t>
  </si>
  <si>
    <t>W862</t>
  </si>
  <si>
    <t>Exposição a outra corrente elétrica especificada - escolas, outras instituições e áreas de administração pública</t>
  </si>
  <si>
    <t>W863</t>
  </si>
  <si>
    <t>Exposição a outra corrente elétrica especificada - área para a prática de esportes e atletismo</t>
  </si>
  <si>
    <t>W864</t>
  </si>
  <si>
    <t>Exposição a outra corrente elétrica especificada - rua e estrada</t>
  </si>
  <si>
    <t>W865</t>
  </si>
  <si>
    <t>Exposição a outra corrente elétrica especificada - áreas de comércio e de serviços</t>
  </si>
  <si>
    <t>W866</t>
  </si>
  <si>
    <t>Exposição a outra corrente elétrica especificada - áreas industriais e em construção</t>
  </si>
  <si>
    <t>W867</t>
  </si>
  <si>
    <t>Exposição a outra corrente elétrica especificada - fazenda</t>
  </si>
  <si>
    <t>W868</t>
  </si>
  <si>
    <t>Exposição a outra corrente elétrica especificada - outros locais especificados</t>
  </si>
  <si>
    <t>W869</t>
  </si>
  <si>
    <t>Exposição a outra corrente elétrica especificada - local não especificado</t>
  </si>
  <si>
    <t>W870</t>
  </si>
  <si>
    <t>Exposição a corrente elétrica não especificada - residência</t>
  </si>
  <si>
    <t>W871</t>
  </si>
  <si>
    <t>Exposição a corrente elétrica não especificada - habitação coletiva</t>
  </si>
  <si>
    <t>W872</t>
  </si>
  <si>
    <t>Exposição a corrente elétrica não especificada - escolas, outras instituições e áreas de administração pública</t>
  </si>
  <si>
    <t>W873</t>
  </si>
  <si>
    <t>Exposição a corrente elétrica não especificada - área para a prática de esportes e atletismo</t>
  </si>
  <si>
    <t>W874</t>
  </si>
  <si>
    <t>Exposição a corrente elétrica não especificada - rua e estrada</t>
  </si>
  <si>
    <t>W875</t>
  </si>
  <si>
    <t>Exposição a corrente elétrica não especificada - áreas de comércio e de serviços</t>
  </si>
  <si>
    <t>W876</t>
  </si>
  <si>
    <t>Exposição a corrente elétrica não especificada - áreas industriais e em construção</t>
  </si>
  <si>
    <t>W877</t>
  </si>
  <si>
    <t>Exposição a corrente elétrica não especificada - fazenda</t>
  </si>
  <si>
    <t>W878</t>
  </si>
  <si>
    <t>Exposição a corrente elétrica não especificada - outros locais especificados</t>
  </si>
  <si>
    <t>W879</t>
  </si>
  <si>
    <t>Exposição a corrente elétrica não especificada - local não especificado</t>
  </si>
  <si>
    <t>W880</t>
  </si>
  <si>
    <t>Exposição a radiação ionizante - residência</t>
  </si>
  <si>
    <t>W881</t>
  </si>
  <si>
    <t>Exposição a radiação ionizante - habitação coletiva</t>
  </si>
  <si>
    <t>W882</t>
  </si>
  <si>
    <t>Exposição a radiação ionizante - escolas, outras instituições e áreas de administração pública</t>
  </si>
  <si>
    <t>W883</t>
  </si>
  <si>
    <t>Exposição a radiação ionizante - área para a prática de esportes e atletismo</t>
  </si>
  <si>
    <t>W884</t>
  </si>
  <si>
    <t>Exposição a radiação ionizante - rua e estrada</t>
  </si>
  <si>
    <t>W885</t>
  </si>
  <si>
    <t>Exposição a radiação ionizante - áreas de comércio e de serviços</t>
  </si>
  <si>
    <t>W886</t>
  </si>
  <si>
    <t>Exposição a radiação ionizante - áreas industriais e em construção</t>
  </si>
  <si>
    <t>W887</t>
  </si>
  <si>
    <t>Exposição a radiação ionizante - fazenda</t>
  </si>
  <si>
    <t>W888</t>
  </si>
  <si>
    <t>Exposição a radiação ionizante - outros locais especificados</t>
  </si>
  <si>
    <t>W889</t>
  </si>
  <si>
    <t>Exposição a radiação ionizante - local não especificado</t>
  </si>
  <si>
    <t>W890</t>
  </si>
  <si>
    <t>Exposição a fontes luminosas artificiais visíveis ou à luz ultravioleta - residência</t>
  </si>
  <si>
    <t>W891</t>
  </si>
  <si>
    <t>Exposição a fontes luminosas artificiais visíveis ou à luz ultravioleta - habitação coletiva</t>
  </si>
  <si>
    <t>W892</t>
  </si>
  <si>
    <t>Exposição a fontes luminosas artificiais visíveis ou à luz ultravioleta - escolas, outras instituições e áreas de administração pública</t>
  </si>
  <si>
    <t>W893</t>
  </si>
  <si>
    <t>Exposição a fontes luminosas artificiais visíveis ou à luz ultravioleta - área para a prática de esportes e atletismo</t>
  </si>
  <si>
    <t>W894</t>
  </si>
  <si>
    <t>Exposição a fontes luminosas artificiais visíveis ou à luz ultravioleta - rua e estrada</t>
  </si>
  <si>
    <t>W895</t>
  </si>
  <si>
    <t>Exposição a fontes luminosas artificiais visíveis ou à luz ultravioleta - áreas de comércio e de serviços</t>
  </si>
  <si>
    <t>W896</t>
  </si>
  <si>
    <t>Exposição a fontes luminosas artificiais visíveis ou à luz ultravioleta - áreas industriais e em construção</t>
  </si>
  <si>
    <t>W897</t>
  </si>
  <si>
    <t>Exposição a fontes luminosas artificiais visíveis ou à luz ultravioleta - fazenda</t>
  </si>
  <si>
    <t>W898</t>
  </si>
  <si>
    <t>Exposição a fontes luminosas artificiais visíveis ou à luz ultravioleta - outros locais especificados</t>
  </si>
  <si>
    <t>W899</t>
  </si>
  <si>
    <t>Exposição a fontes luminosas artificiais visíveis ou à luz ultravioleta - local não especificado</t>
  </si>
  <si>
    <t>W900</t>
  </si>
  <si>
    <t>Exposição a outros tipos de radiação não-ionizante - residência</t>
  </si>
  <si>
    <t>W901</t>
  </si>
  <si>
    <t>Exposição a outros tipos de radiação não-ionizante - habitação coletiva</t>
  </si>
  <si>
    <t>W902</t>
  </si>
  <si>
    <t>Exposição a outros tipos de radiação não-ionizante - escolas, outras instituições e áreas de administração pública</t>
  </si>
  <si>
    <t>W903</t>
  </si>
  <si>
    <t>Exposição a outros tipos de radiação não-ionizante - área para a prática de esportes e atletismo</t>
  </si>
  <si>
    <t>W904</t>
  </si>
  <si>
    <t>Exposição a outros tipos de radiação não-ionizante - rua e estrada</t>
  </si>
  <si>
    <t>W905</t>
  </si>
  <si>
    <t>Exposição a outros tipos de radiação não-ionizante - áreas de comércio e de serviços</t>
  </si>
  <si>
    <t>W906</t>
  </si>
  <si>
    <t>Exposição a outros tipos de radiação não-ionizante - áreas industriais e em construção</t>
  </si>
  <si>
    <t>W907</t>
  </si>
  <si>
    <t>Exposição a outros tipos de radiação não-ionizante - fazenda</t>
  </si>
  <si>
    <t>W908</t>
  </si>
  <si>
    <t>Exposição a outros tipos de radiação não-ionizante - outros locais especificados</t>
  </si>
  <si>
    <t>W909</t>
  </si>
  <si>
    <t>Exposição a outros tipos de radiação não-ionizante - local não especificado</t>
  </si>
  <si>
    <t>W910</t>
  </si>
  <si>
    <t>Exposição a tipo não especificado de radiação - residência</t>
  </si>
  <si>
    <t>W911</t>
  </si>
  <si>
    <t>Exposição a tipo não especificado de radiação - habitação coletiva</t>
  </si>
  <si>
    <t>W912</t>
  </si>
  <si>
    <t>Exposição a tipo não especificado de radiação - escolas, outras instituições e áreas de administração pública</t>
  </si>
  <si>
    <t>W913</t>
  </si>
  <si>
    <t>Exposição a tipo não especificado de radiação - área para a prática de esportes e atletismo</t>
  </si>
  <si>
    <t>W914</t>
  </si>
  <si>
    <t>Exposição a tipo não especificado de radiação - rua e estrada</t>
  </si>
  <si>
    <t>W915</t>
  </si>
  <si>
    <t>Exposição a tipo não especificado de radiação - áreas de comércio e de serviços</t>
  </si>
  <si>
    <t>W916</t>
  </si>
  <si>
    <t>Exposição a tipo não especificado de radiação - áreas industriais e em construção</t>
  </si>
  <si>
    <t>W917</t>
  </si>
  <si>
    <t>Exposição a tipo não especificado de radiação - fazenda</t>
  </si>
  <si>
    <t>W918</t>
  </si>
  <si>
    <t>Exposição a tipo não especificado de radiação - outros locais especificados</t>
  </si>
  <si>
    <t>W919</t>
  </si>
  <si>
    <t>Exposição a tipo não especificado de radiação - local não especificado</t>
  </si>
  <si>
    <t>W920</t>
  </si>
  <si>
    <t>Exposição a um calor excessivo de origem artificial - residência</t>
  </si>
  <si>
    <t>W921</t>
  </si>
  <si>
    <t>Exposição a um calor excessivo de origem artificial - habitação coletiva</t>
  </si>
  <si>
    <t>W922</t>
  </si>
  <si>
    <t>Exposição a um calor excessivo de origem artificial - escolas, outras instituições e áreas de administração pública</t>
  </si>
  <si>
    <t>W923</t>
  </si>
  <si>
    <t>Exposição a um calor excessivo de origem artificial - área para a prática de esportes e atletismo</t>
  </si>
  <si>
    <t>W924</t>
  </si>
  <si>
    <t>Exposição a um calor excessivo de origem artificial - rua e estrada</t>
  </si>
  <si>
    <t>W925</t>
  </si>
  <si>
    <t>Exposição a um calor excessivo de origem artificial - áreas de comércio e de serviços</t>
  </si>
  <si>
    <t>W926</t>
  </si>
  <si>
    <t>Exposição a um calor excessivo de origem artificial - áreas industriais e em construção</t>
  </si>
  <si>
    <t>W927</t>
  </si>
  <si>
    <t>Exposição a um calor excessivo de origem artificial - fazenda</t>
  </si>
  <si>
    <t>W928</t>
  </si>
  <si>
    <t>Exposição a um calor excessivo de origem artificial - outros locais especificados</t>
  </si>
  <si>
    <t>W929</t>
  </si>
  <si>
    <t>Exposição a um calor excessivo de origem artificial - local não especificado</t>
  </si>
  <si>
    <t>W930</t>
  </si>
  <si>
    <t>Exposição a um frio excessivo de origem artificial - residência</t>
  </si>
  <si>
    <t>W931</t>
  </si>
  <si>
    <t>Exposição a um frio excessivo de origem artificial - habitação coletiva</t>
  </si>
  <si>
    <t>W932</t>
  </si>
  <si>
    <t>Exposição a um frio excessivo de origem artificial - escolas, outras instituições e áreas de administração pública</t>
  </si>
  <si>
    <t>W933</t>
  </si>
  <si>
    <t>Exposição a um frio excessivo de origem artificial - área para a prática de esportes e atletismo</t>
  </si>
  <si>
    <t>W934</t>
  </si>
  <si>
    <t>Exposição a um frio excessivo de origem artificial - rua e estrada</t>
  </si>
  <si>
    <t>W935</t>
  </si>
  <si>
    <t>Exposição a um frio excessivo de origem artificial - áreas de comércio e de serviços</t>
  </si>
  <si>
    <t>W936</t>
  </si>
  <si>
    <t>Exposição a um frio excessivo de origem artificial - áreas industriais e em construção</t>
  </si>
  <si>
    <t>W937</t>
  </si>
  <si>
    <t>Exposição a um frio excessivo de origem artificial - fazenda</t>
  </si>
  <si>
    <t>W938</t>
  </si>
  <si>
    <t>Exposição a um frio excessivo de origem artificial - outros locais especificados</t>
  </si>
  <si>
    <t>W939</t>
  </si>
  <si>
    <t>Exposição a um frio excessivo de origem artificial - local não especificado</t>
  </si>
  <si>
    <t>W940</t>
  </si>
  <si>
    <t>Exposição a alta, baixa e a variações da pressão atmosférica - residência</t>
  </si>
  <si>
    <t>W941</t>
  </si>
  <si>
    <t>Exposição a alta, baixa e a variações da pressão atmosférica - habitação coletiva</t>
  </si>
  <si>
    <t>W942</t>
  </si>
  <si>
    <t>Exposição a alta, baixa e a variações da pressão atmosférica - escolas, outras instituições e áreas de administração pública</t>
  </si>
  <si>
    <t>W943</t>
  </si>
  <si>
    <t>Exposição a alta, baixa e a variações da pressão atmosférica - área para a prática de esportes e atletismo</t>
  </si>
  <si>
    <t>W944</t>
  </si>
  <si>
    <t>Exposição a alta, baixa e a variações da pressão atmosférica - rua e estrada</t>
  </si>
  <si>
    <t>W945</t>
  </si>
  <si>
    <t>Exposição a alta, baixa e a variações da pressão atmosférica - áreas de comércio e de serviços</t>
  </si>
  <si>
    <t>W946</t>
  </si>
  <si>
    <t>Exposição a alta, baixa e a variações da pressão atmosférica - áreas industriais e em construção</t>
  </si>
  <si>
    <t>W947</t>
  </si>
  <si>
    <t>Exposição a alta, baixa e a variações da pressão atmosférica - fazenda</t>
  </si>
  <si>
    <t>W948</t>
  </si>
  <si>
    <t>Exposição a alta, baixa e a variações da pressão atmosférica - outros locais especificados</t>
  </si>
  <si>
    <t>W949</t>
  </si>
  <si>
    <t>Exposição a alta, baixa e a variações da pressão atmosférica - local não especificado</t>
  </si>
  <si>
    <t>W990</t>
  </si>
  <si>
    <t>Exposição a outros fatores ambientais artificiais e aos não especificados - residência</t>
  </si>
  <si>
    <t>W991</t>
  </si>
  <si>
    <t>Exposição a outros fatores ambientais artificiais e aos não especificados - habitação coletiva</t>
  </si>
  <si>
    <t>W992</t>
  </si>
  <si>
    <t>Exposição a outros fatores ambientais artificiais e aos não especificados - escolas, outras instituições e áreas de administração pública</t>
  </si>
  <si>
    <t>W993</t>
  </si>
  <si>
    <t>Exposição a outros fatores ambientais artificiais e aos não especificados - área para a prática de esportes e atletismo</t>
  </si>
  <si>
    <t>W994</t>
  </si>
  <si>
    <t>Exposição a outros fatores ambientais artificiais e aos não especificados - rua e estrada</t>
  </si>
  <si>
    <t>W995</t>
  </si>
  <si>
    <t>Exposição a outros fatores ambientais artificiais e aos não especificados - áreas de comércio e de serviços</t>
  </si>
  <si>
    <t>W996</t>
  </si>
  <si>
    <t>Exposição a outros fatores ambientais artificiais e aos não especificados - áreas industriais e em construção</t>
  </si>
  <si>
    <t>W997</t>
  </si>
  <si>
    <t>Exposição a outros fatores ambientais artificiais e aos não especificados - fazenda</t>
  </si>
  <si>
    <t>W998</t>
  </si>
  <si>
    <t>Exposição a outros fatores ambientais artificiais e aos não especificados - outros locais especificados</t>
  </si>
  <si>
    <t>W999</t>
  </si>
  <si>
    <t>Exposição a outros fatores ambientais artificiais e aos não especificados - local não especificado</t>
  </si>
  <si>
    <t>X000</t>
  </si>
  <si>
    <t>Exposição a fogo não-controlado em um edifício ou outro tipo de construção - residência</t>
  </si>
  <si>
    <t>X001</t>
  </si>
  <si>
    <t>Exposição a fogo não-controlado em um edifício ou outro tipo de construção - habitação coletiva</t>
  </si>
  <si>
    <t>X002</t>
  </si>
  <si>
    <t>Exposição a fogo não-controlado em um edifício ou outro tipo de construção - escolas, outras instituições e áreas de administração pública</t>
  </si>
  <si>
    <t>X003</t>
  </si>
  <si>
    <t>Exposição a fogo não-controlado em um edifício ou outro tipo de construção - área para a prática de esportes e atletismo</t>
  </si>
  <si>
    <t>X004</t>
  </si>
  <si>
    <t>Exposição a fogo não-controlado em um edifício ou outro tipo de construção - rua e estrada</t>
  </si>
  <si>
    <t>X005</t>
  </si>
  <si>
    <t>Exposição a fogo não-controlado em um edifício ou outro tipo de construção - áreas de comércio e de serviços</t>
  </si>
  <si>
    <t>X006</t>
  </si>
  <si>
    <t>Exposição a fogo não-controlado em um edifício ou outro tipo de construção - áreas industriais e em construção</t>
  </si>
  <si>
    <t>X007</t>
  </si>
  <si>
    <t>Exposição a fogo não-controlado em um edifício ou outro tipo de construção - fazenda</t>
  </si>
  <si>
    <t>X008</t>
  </si>
  <si>
    <t>Exposição a fogo não-controlado em um edifício ou outro tipo de construção - outros locais especificados</t>
  </si>
  <si>
    <t>X009</t>
  </si>
  <si>
    <t>Exposição a fogo não-controlado em um edifício ou outro tipo de construção - local não especificado</t>
  </si>
  <si>
    <t>X010</t>
  </si>
  <si>
    <t>Exposição a fogo não-controlado fora de um edifício ou de outro tipo de construção - residência</t>
  </si>
  <si>
    <t>X011</t>
  </si>
  <si>
    <t>Exposição a fogo não-controlado fora de um edifício ou de outro tipo de construção - habitação coletiva</t>
  </si>
  <si>
    <t>X012</t>
  </si>
  <si>
    <t>Exposição a fogo não-controlado fora de um edifício ou de outro tipo de construção - escolas, outras instituições e áreas de administração pública</t>
  </si>
  <si>
    <t>X013</t>
  </si>
  <si>
    <t>Exposição a fogo não-controlado fora de um edifício ou de outro tipo de construção - área para a prática de esportes e atletismo</t>
  </si>
  <si>
    <t>X014</t>
  </si>
  <si>
    <t>Exposição a fogo não-controlado fora de um edifício ou de outro tipo de construção - rua e estrada</t>
  </si>
  <si>
    <t>X015</t>
  </si>
  <si>
    <t>Exposição a fogo não-controlado fora de um edifício ou de outro tipo de construção - áreas de comércio e de serviços</t>
  </si>
  <si>
    <t>X016</t>
  </si>
  <si>
    <t>Exposição a fogo não-controlado fora de um edifício ou de outro tipo de construção - áreas industriais e em construção</t>
  </si>
  <si>
    <t>X017</t>
  </si>
  <si>
    <t>Exposição a fogo não-controlado fora de um edifício ou de outro tipo de construção - fazenda</t>
  </si>
  <si>
    <t>X018</t>
  </si>
  <si>
    <t>Exposição a fogo não-controlado fora de um edifício ou de outro tipo de construção - outros locais especificados</t>
  </si>
  <si>
    <t>X019</t>
  </si>
  <si>
    <t>Exposição a fogo não-controlado fora de um edifício ou de outro tipo de construção - local não especificado</t>
  </si>
  <si>
    <t>X020</t>
  </si>
  <si>
    <t>Exposição a fogo controlado em um edifício ou outro tipo de construção - residência</t>
  </si>
  <si>
    <t>X021</t>
  </si>
  <si>
    <t>Exposição a fogo controlado em um edifício ou outro tipo de construção - habitação coletiva</t>
  </si>
  <si>
    <t>X022</t>
  </si>
  <si>
    <t>Exposição a fogo controlado em um edifício ou outro tipo de construção - escolas, outras instituições e áreas de administração pública</t>
  </si>
  <si>
    <t>X023</t>
  </si>
  <si>
    <t>Exposição a fogo controlado em um edifício ou outro tipo de construção - área para a prática de esportes e atletismo</t>
  </si>
  <si>
    <t>X024</t>
  </si>
  <si>
    <t>Exposição a fogo controlado em um edifício ou outro tipo de construção - rua e estrada</t>
  </si>
  <si>
    <t>X025</t>
  </si>
  <si>
    <t>Exposição a fogo controlado em um edifício ou outro tipo de construção - áreas de comércio e de serviços</t>
  </si>
  <si>
    <t>X026</t>
  </si>
  <si>
    <t>Exposição a fogo controlado em um edifício ou outro tipo de construção - áreas industriais e em construção</t>
  </si>
  <si>
    <t>X027</t>
  </si>
  <si>
    <t>Exposição a fogo controlado em um edifício ou outro tipo de construção - fazenda</t>
  </si>
  <si>
    <t>X028</t>
  </si>
  <si>
    <t>Exposição a fogo controlado em um edifício ou outro tipo de construção - outros locais especificados</t>
  </si>
  <si>
    <t>X029</t>
  </si>
  <si>
    <t>Exposição a fogo controlado em um edifício ou outro tipo de construção - local não especificado</t>
  </si>
  <si>
    <t>X030</t>
  </si>
  <si>
    <t>Exposição a fogo controlado fora de um edifício ou de outro tipo de construção - residência</t>
  </si>
  <si>
    <t>X031</t>
  </si>
  <si>
    <t>Exposição a fogo controlado fora de um edifício ou de outro tipo de construção - habitação coletiva</t>
  </si>
  <si>
    <t>X032</t>
  </si>
  <si>
    <t>Exposição a fogo controlado fora de um edifício ou de outro tipo de construção - escolas, outras instituições e áreas de administração pública</t>
  </si>
  <si>
    <t>X033</t>
  </si>
  <si>
    <t>Exposição a fogo controlado fora de um edifício ou de outro tipo de construção - área para a prática de esportes e atletismo</t>
  </si>
  <si>
    <t>X034</t>
  </si>
  <si>
    <t>Exposição a fogo controlado fora de um edifício ou de outro tipo de construção - rua e estrada</t>
  </si>
  <si>
    <t>X035</t>
  </si>
  <si>
    <t>Exposição a fogo controlado fora de um edifício ou de outro tipo de construção - áreas de comércio e de serviços</t>
  </si>
  <si>
    <t>X036</t>
  </si>
  <si>
    <t>Exposição a fogo controlado fora de um edifício ou de outro tipo de construção - áreas industriais e em construção</t>
  </si>
  <si>
    <t>X037</t>
  </si>
  <si>
    <t>Exposição a fogo controlado fora de um edifício ou de outro tipo de construção - fazenda</t>
  </si>
  <si>
    <t>X038</t>
  </si>
  <si>
    <t>Exposição a fogo controlado fora de um edifício ou de outro tipo de construção - outros locais especificados</t>
  </si>
  <si>
    <t>X039</t>
  </si>
  <si>
    <t>Exposição a fogo controlado fora de um edifício ou de outro tipo de construção - local não especificado</t>
  </si>
  <si>
    <t>X040</t>
  </si>
  <si>
    <t>Exposição a combustão de substância muito inflamável - residência</t>
  </si>
  <si>
    <t>X041</t>
  </si>
  <si>
    <t>Exposição a combustão de substância muito inflamável - habitação coletiva</t>
  </si>
  <si>
    <t>X042</t>
  </si>
  <si>
    <t>Exposição a combustão de substância muito inflamável - escolas, outras instituições e áreas de administração pública</t>
  </si>
  <si>
    <t>X043</t>
  </si>
  <si>
    <t>Exposição a combustão de substância muito inflamável - área para a prática de esportes e atletismo</t>
  </si>
  <si>
    <t>X044</t>
  </si>
  <si>
    <t>Exposição a combustão de substância muito inflamável - rua e estrada</t>
  </si>
  <si>
    <t>X045</t>
  </si>
  <si>
    <t>Exposição a combustão de substância muito inflamável - áreas de comércio e de serviços</t>
  </si>
  <si>
    <t>X046</t>
  </si>
  <si>
    <t>Exposição a combustão de substância muito inflamável - áreas industriais e em construção</t>
  </si>
  <si>
    <t>X047</t>
  </si>
  <si>
    <t>Exposição a combustão de substância muito inflamável - fazenda</t>
  </si>
  <si>
    <t>X048</t>
  </si>
  <si>
    <t>Exposição a combustão de substância muito inflamável - outros locais especificados</t>
  </si>
  <si>
    <t>X049</t>
  </si>
  <si>
    <t>Exposição a combustão de substância muito inflamável - local não especificado</t>
  </si>
  <si>
    <t>X050</t>
  </si>
  <si>
    <t>Exposição a combustão de roupa de dormir - residência</t>
  </si>
  <si>
    <t>X051</t>
  </si>
  <si>
    <t>Exposição a combustão de roupa de dormir - habitação coletiva</t>
  </si>
  <si>
    <t>X052</t>
  </si>
  <si>
    <t>Exposição a combustão de roupa de dormir - escolas, outras instituições e áreas de administração pública</t>
  </si>
  <si>
    <t>X053</t>
  </si>
  <si>
    <t>Exposição a combustão de roupa de dormir - área para a prática de esportes e atletismo</t>
  </si>
  <si>
    <t>X054</t>
  </si>
  <si>
    <t>Exposição a combustão de roupa de dormir - rua e estrada</t>
  </si>
  <si>
    <t>X055</t>
  </si>
  <si>
    <t>Exposição a combustão de roupa de dormir - áreas de comércio e de serviços</t>
  </si>
  <si>
    <t>X056</t>
  </si>
  <si>
    <t>Exposição a combustão de roupa de dormir - áreas industriais e em construção</t>
  </si>
  <si>
    <t>X057</t>
  </si>
  <si>
    <t>Exposição a combustão de roupa de dormir - fazenda</t>
  </si>
  <si>
    <t>X058</t>
  </si>
  <si>
    <t>Exposição a combustão de roupa de dormir - outros locais especificados</t>
  </si>
  <si>
    <t>X059</t>
  </si>
  <si>
    <t>Exposição a combustão de roupa de dormir - local não especificado</t>
  </si>
  <si>
    <t>X060</t>
  </si>
  <si>
    <t>Exposição a combustão de outro tipo de roupa ou de acessórios - residência</t>
  </si>
  <si>
    <t>X061</t>
  </si>
  <si>
    <t>Exposição a combustão de outro tipo de roupa ou de acessórios - habitação coletiva</t>
  </si>
  <si>
    <t>X062</t>
  </si>
  <si>
    <t>Exposição a combustão de outro tipo de roupa ou de acessórios - escolas, outras instituições e áreas de administração pública</t>
  </si>
  <si>
    <t>X063</t>
  </si>
  <si>
    <t>Exposição a combustão de outro tipo de roupa ou de acessórios - área para a prática de esportes e atletismo</t>
  </si>
  <si>
    <t>X064</t>
  </si>
  <si>
    <t>Exposição a combustão de outro tipo de roupa ou de acessórios - rua e estrada</t>
  </si>
  <si>
    <t>X065</t>
  </si>
  <si>
    <t>Exposição a combustão de outro tipo de roupa ou de acessórios - áreas de comércio e de serviços</t>
  </si>
  <si>
    <t>X066</t>
  </si>
  <si>
    <t>Exposição a combustão de outro tipo de roupa ou de acessórios - áreas industriais e em construção</t>
  </si>
  <si>
    <t>X067</t>
  </si>
  <si>
    <t>Exposição a combustão de outro tipo de roupa ou de acessórios - fazenda</t>
  </si>
  <si>
    <t>X068</t>
  </si>
  <si>
    <t>Exposição a combustão de outro tipo de roupa ou de acessórios - outros locais especificados</t>
  </si>
  <si>
    <t>X069</t>
  </si>
  <si>
    <t>Exposição a combustão de outro tipo de roupa ou de acessórios - local não especificado</t>
  </si>
  <si>
    <t>X080</t>
  </si>
  <si>
    <t>Exposição a outro tipo especificado de fumaça, fogo ou chamas - residência</t>
  </si>
  <si>
    <t>X081</t>
  </si>
  <si>
    <t>Exposição a outro tipo especificado de fumaça, fogo ou chamas - habitação coletiva</t>
  </si>
  <si>
    <t>X082</t>
  </si>
  <si>
    <t>Exposição a outro tipo especificado de fumaça, fogo ou chamas - escolas, outras instituições e áreas de administração pública</t>
  </si>
  <si>
    <t>X083</t>
  </si>
  <si>
    <t>Exposição a outro tipo especificado de fumaça, fogo ou chamas - área para a prática de esportes e atletismo</t>
  </si>
  <si>
    <t>X084</t>
  </si>
  <si>
    <t>Exposição a outro tipo especificado de fumaça, fogo ou chamas - rua e estrada</t>
  </si>
  <si>
    <t>X085</t>
  </si>
  <si>
    <t>Exposição a outro tipo especificado de fumaça, fogo ou chamas - áreas de comércio e de serviços</t>
  </si>
  <si>
    <t>X086</t>
  </si>
  <si>
    <t>Exposição a outro tipo especificado de fumaça, fogo ou chamas - áreas industriais e em construção</t>
  </si>
  <si>
    <t>X087</t>
  </si>
  <si>
    <t>Exposição a outro tipo especificado de fumaça, fogo ou chamas - fazenda</t>
  </si>
  <si>
    <t>X088</t>
  </si>
  <si>
    <t>Exposição a outro tipo especificado de fumaça, fogo ou chamas - outros locais especificados</t>
  </si>
  <si>
    <t>X089</t>
  </si>
  <si>
    <t>Exposição a outro tipo especificado de fumaça, fogo ou chamas - local não especificado</t>
  </si>
  <si>
    <t>X090</t>
  </si>
  <si>
    <t>Exposição a tipo não especificado de fumaça, fogo ou chamas - residência</t>
  </si>
  <si>
    <t>X091</t>
  </si>
  <si>
    <t>Exposição a tipo não especificado de fumaça, fogo ou chamas - habitação coletiva</t>
  </si>
  <si>
    <t>X092</t>
  </si>
  <si>
    <t>Exposição a tipo não especificado de fumaça, fogo ou chamas - escolas, outras instituições e áreas de administração pública</t>
  </si>
  <si>
    <t>X093</t>
  </si>
  <si>
    <t>Exposição a tipo não especificado de fumaça, fogo ou chamas - área para a prática de esportes e atletismo</t>
  </si>
  <si>
    <t>X094</t>
  </si>
  <si>
    <t>Exposição a tipo não especificado de fumaça, fogo ou chamas - rua e estrada</t>
  </si>
  <si>
    <t>X095</t>
  </si>
  <si>
    <t>Exposição a tipo não especificado de fumaça, fogo ou chamas - áreas de comércio e de serviços</t>
  </si>
  <si>
    <t>X096</t>
  </si>
  <si>
    <t>Exposição a tipo não especificado de fumaça, fogo ou chamas - áreas industriais e em construção</t>
  </si>
  <si>
    <t>X097</t>
  </si>
  <si>
    <t>Exposição a tipo não especificado de fumaça, fogo ou chamas - fazenda</t>
  </si>
  <si>
    <t>X098</t>
  </si>
  <si>
    <t>Exposição a tipo não especificado de fumaça, fogo ou chamas - outros locais especificados</t>
  </si>
  <si>
    <t>X099</t>
  </si>
  <si>
    <t>Exposição a tipo não especificado de fumaça, fogo ou chamas - local não especificado</t>
  </si>
  <si>
    <t>X100</t>
  </si>
  <si>
    <t>Contato com bebidas, alimentos, gordura e óleo de cozinha quentes - residência</t>
  </si>
  <si>
    <t>X101</t>
  </si>
  <si>
    <t>Contato com bebidas, alimentos, gordura e óleo de cozinha quentes - habitação coletiva</t>
  </si>
  <si>
    <t>X102</t>
  </si>
  <si>
    <t>Contato com bebidas, alimentos, gordura e óleo de cozinha quentes - escolas, outras instituições e áreas de administração pública</t>
  </si>
  <si>
    <t>X103</t>
  </si>
  <si>
    <t>Contato com bebidas, alimentos, gordura e óleo de cozinha quentes - área para a prática de esportes e atletismo</t>
  </si>
  <si>
    <t>X104</t>
  </si>
  <si>
    <t>Contato com bebidas, alimentos, gordura e óleo de cozinha quentes - rua e estrada</t>
  </si>
  <si>
    <t>X105</t>
  </si>
  <si>
    <t>Contato com bebidas, alimentos, gordura e óleo de cozinha quentes - áreas de comércio e de serviços</t>
  </si>
  <si>
    <t>X106</t>
  </si>
  <si>
    <t>Contato com bebidas, alimentos, gordura e óleo de cozinha quentes - áreas industriais e em construção</t>
  </si>
  <si>
    <t>X107</t>
  </si>
  <si>
    <t>Contato com bebidas, alimentos, gordura e óleo de cozinha quentes - fazenda</t>
  </si>
  <si>
    <t>X108</t>
  </si>
  <si>
    <t>Contato com bebidas, alimentos, gordura e óleo de cozinha quentes - outros locais especificados</t>
  </si>
  <si>
    <t>X109</t>
  </si>
  <si>
    <t>Contato com bebidas, alimentos, gordura e óleo de cozinha quentes - local não especificado</t>
  </si>
  <si>
    <t>X110</t>
  </si>
  <si>
    <t>Contato com água corrente quente de torneira - residência</t>
  </si>
  <si>
    <t>X111</t>
  </si>
  <si>
    <t>Contato com água corrente quente de torneira - habitação coletiva</t>
  </si>
  <si>
    <t>X112</t>
  </si>
  <si>
    <t>Contato com água corrente quente de torneira - escolas, outras instituições e áreas de administração pública</t>
  </si>
  <si>
    <t>X113</t>
  </si>
  <si>
    <t>Contato com água corrente quente de torneira - área para a prática de esportes e atletismo</t>
  </si>
  <si>
    <t>X114</t>
  </si>
  <si>
    <t>Contato com água corrente quente de torneira - rua e estrada</t>
  </si>
  <si>
    <t>X115</t>
  </si>
  <si>
    <t>Contato com água corrente quente de torneira - áreas de comércio e de serviços</t>
  </si>
  <si>
    <t>X116</t>
  </si>
  <si>
    <t>Contato com água corrente quente de torneira - áreas industriais e em construção</t>
  </si>
  <si>
    <t>X117</t>
  </si>
  <si>
    <t>Contato com água corrente quente de torneira - fazenda</t>
  </si>
  <si>
    <t>X118</t>
  </si>
  <si>
    <t>Contato com água corrente quente de torneira - outros locais especificados</t>
  </si>
  <si>
    <t>X119</t>
  </si>
  <si>
    <t>Contato com água corrente quente de torneira - local não especificado</t>
  </si>
  <si>
    <t>X120</t>
  </si>
  <si>
    <t>Contato com outros líquidos quentes - residência</t>
  </si>
  <si>
    <t>X121</t>
  </si>
  <si>
    <t>Contato com outros líquidos quentes - habitação coletiva</t>
  </si>
  <si>
    <t>X122</t>
  </si>
  <si>
    <t>Contato com outros líquidos quentes - escolas, outras instituições e áreas de administração pública</t>
  </si>
  <si>
    <t>X123</t>
  </si>
  <si>
    <t>Contato com outros líquidos quentes - área para a prática de esportes e atletismo</t>
  </si>
  <si>
    <t>X124</t>
  </si>
  <si>
    <t>Contato com outros líquidos quentes - rua e estrada</t>
  </si>
  <si>
    <t>X125</t>
  </si>
  <si>
    <t>Contato com outros líquidos quentes - áreas de comércio e de serviços</t>
  </si>
  <si>
    <t>X126</t>
  </si>
  <si>
    <t>Contato com outros líquidos quentes - áreas industriais e em construção</t>
  </si>
  <si>
    <t>X127</t>
  </si>
  <si>
    <t>Contato com outros líquidos quentes - fazenda</t>
  </si>
  <si>
    <t>X128</t>
  </si>
  <si>
    <t>Contato com outros líquidos quentes - outros locais especificados</t>
  </si>
  <si>
    <t>X129</t>
  </si>
  <si>
    <t>Contato com outros líquidos quentes - local não especificado</t>
  </si>
  <si>
    <t>X130</t>
  </si>
  <si>
    <t>Contato com vapor d'água e com vapores quentes - residência</t>
  </si>
  <si>
    <t>X131</t>
  </si>
  <si>
    <t>Contato com vapor d'água e com vapores quentes - habitação coletiva</t>
  </si>
  <si>
    <t>X132</t>
  </si>
  <si>
    <t>Contato com vapor d'água e com vapores quentes - escolas, outras instituições e áreas de administração pública</t>
  </si>
  <si>
    <t>X133</t>
  </si>
  <si>
    <t>Contato com vapor d'água e com vapores quentes - área para a prática de esportes e atletismo</t>
  </si>
  <si>
    <t>X134</t>
  </si>
  <si>
    <t>Contato com vapor d'água e com vapores quentes - rua e estrada</t>
  </si>
  <si>
    <t>X135</t>
  </si>
  <si>
    <t>Contato com vapor d'água e com vapores quentes - áreas de comércio e de serviços</t>
  </si>
  <si>
    <t>X136</t>
  </si>
  <si>
    <t>Contato com vapor d'água e com vapores quentes - áreas industriais e em construção</t>
  </si>
  <si>
    <t>X137</t>
  </si>
  <si>
    <t>Contato com vapor d'água e com vapores quentes - fazenda</t>
  </si>
  <si>
    <t>X138</t>
  </si>
  <si>
    <t>Contato com vapor d'água e com vapores quentes - outros locais especificados</t>
  </si>
  <si>
    <t>X139</t>
  </si>
  <si>
    <t>Contato com vapor d'água e com vapores quentes - local não especificado</t>
  </si>
  <si>
    <t>X140</t>
  </si>
  <si>
    <t>Contato com ar e gases quentes - residência</t>
  </si>
  <si>
    <t>X141</t>
  </si>
  <si>
    <t>Contato com ar e gases quentes - habitação coletiva</t>
  </si>
  <si>
    <t>X142</t>
  </si>
  <si>
    <t>Contato com ar e gases quentes - escolas, outras instituições e áreas de administração pública</t>
  </si>
  <si>
    <t>X143</t>
  </si>
  <si>
    <t>Contato com ar e gases quentes - área para a prática de esportes e atletismo</t>
  </si>
  <si>
    <t>X144</t>
  </si>
  <si>
    <t>Contato com ar e gases quentes - rua e estrada</t>
  </si>
  <si>
    <t>X145</t>
  </si>
  <si>
    <t>Contato com ar e gases quentes - áreas de comércio e de serviços</t>
  </si>
  <si>
    <t>X146</t>
  </si>
  <si>
    <t>Contato com ar e gases quentes - áreas industriais e em construção</t>
  </si>
  <si>
    <t>X147</t>
  </si>
  <si>
    <t>Contato com ar e gases quentes - fazenda</t>
  </si>
  <si>
    <t>X148</t>
  </si>
  <si>
    <t>Contato com ar e gases quentes - outros locais especificados</t>
  </si>
  <si>
    <t>X149</t>
  </si>
  <si>
    <t>Contato com ar e gases quentes - local não especificado</t>
  </si>
  <si>
    <t>X150</t>
  </si>
  <si>
    <t>Contato com aparelhos domésticos quentes - residência</t>
  </si>
  <si>
    <t>X151</t>
  </si>
  <si>
    <t>Contato com aparelhos domésticos quentes - habitação coletiva</t>
  </si>
  <si>
    <t>X152</t>
  </si>
  <si>
    <t>Contato com aparelhos domésticos quentes - escolas, outras instituições e áreas de administração pública</t>
  </si>
  <si>
    <t>X153</t>
  </si>
  <si>
    <t>Contato com aparelhos domésticos quentes - área para a prática de esportes e atletismo</t>
  </si>
  <si>
    <t>X154</t>
  </si>
  <si>
    <t>Contato com aparelhos domésticos quentes - rua e estrada</t>
  </si>
  <si>
    <t>X155</t>
  </si>
  <si>
    <t>Contato com aparelhos domésticos quentes - áreas de comércio e de serviços</t>
  </si>
  <si>
    <t>X156</t>
  </si>
  <si>
    <t>Contato com aparelhos domésticos quentes - áreas industriais e em construção</t>
  </si>
  <si>
    <t>X157</t>
  </si>
  <si>
    <t>Contato com aparelhos domésticos quentes - fazenda</t>
  </si>
  <si>
    <t>X158</t>
  </si>
  <si>
    <t>Contato com aparelhos domésticos quentes - outros locais especificados</t>
  </si>
  <si>
    <t>X159</t>
  </si>
  <si>
    <t>Contato com aparelhos domésticos quentes - local não especificado</t>
  </si>
  <si>
    <t>X160</t>
  </si>
  <si>
    <t>Contato com aquecedores, radiadores e tubulação - residência</t>
  </si>
  <si>
    <t>X161</t>
  </si>
  <si>
    <t>Contato com aquecedores, radiadores e tubulação - habitação coletiva</t>
  </si>
  <si>
    <t>X162</t>
  </si>
  <si>
    <t>Contato com aquecedores, radiadores e tubulação - escolas, outras instituições e áreas de administração pública</t>
  </si>
  <si>
    <t>X163</t>
  </si>
  <si>
    <t>Contato com aquecedores, radiadores e tubulação - área para a prática de esportes e atletismo</t>
  </si>
  <si>
    <t>X164</t>
  </si>
  <si>
    <t>Contato com aquecedores, radiadores e tubulação - rua e estrada</t>
  </si>
  <si>
    <t>X165</t>
  </si>
  <si>
    <t>Contato com aquecedores, radiadores e tubulação - áreas de comércio e de serviços</t>
  </si>
  <si>
    <t>X166</t>
  </si>
  <si>
    <t>Contato com aquecedores, radiadores e tubulação - áreas industriais e em construção</t>
  </si>
  <si>
    <t>X167</t>
  </si>
  <si>
    <t>Contato com aquecedores, radiadores e tubulação - fazenda</t>
  </si>
  <si>
    <t>X168</t>
  </si>
  <si>
    <t>Contato com aquecedores, radiadores e tubulação - outros locais especificados</t>
  </si>
  <si>
    <t>X169</t>
  </si>
  <si>
    <t>Contato com aquecedores, radiadores e tubulação - local não especificado</t>
  </si>
  <si>
    <t>X170</t>
  </si>
  <si>
    <t>Contato com motores, máquinas e ferramentas quentes - residência</t>
  </si>
  <si>
    <t>X171</t>
  </si>
  <si>
    <t>Contato com motores, máquinas e ferramentas quentes - habitação coletiva</t>
  </si>
  <si>
    <t>X172</t>
  </si>
  <si>
    <t>Contato com motores, máquinas e ferramentas quentes - escolas, outras instituições e áreas de administração pública</t>
  </si>
  <si>
    <t>X173</t>
  </si>
  <si>
    <t>Contato com motores, máquinas e ferramentas quentes - área para a prática de esportes e atletismo</t>
  </si>
  <si>
    <t>X174</t>
  </si>
  <si>
    <t>Contato com motores, máquinas e ferramentas quentes - rua e estrada</t>
  </si>
  <si>
    <t>X175</t>
  </si>
  <si>
    <t>Contato com motores, máquinas e ferramentas quentes - áreas de comércio e de serviços</t>
  </si>
  <si>
    <t>X176</t>
  </si>
  <si>
    <t>Contato com motores, máquinas e ferramentas quentes - áreas industriais e em construção</t>
  </si>
  <si>
    <t>X177</t>
  </si>
  <si>
    <t>Contato com motores, máquinas e ferramentas quentes - fazenda</t>
  </si>
  <si>
    <t>X178</t>
  </si>
  <si>
    <t>Contato com motores, máquinas e ferramentas quentes - outros locais especificados</t>
  </si>
  <si>
    <t>X179</t>
  </si>
  <si>
    <t>Contato com motores, máquinas e ferramentas quentes - local não especificado</t>
  </si>
  <si>
    <t>X180</t>
  </si>
  <si>
    <t>Contato com outros metais quentes - residência</t>
  </si>
  <si>
    <t>X181</t>
  </si>
  <si>
    <t>Contato com outros metais quentes - habitação coletiva</t>
  </si>
  <si>
    <t>X182</t>
  </si>
  <si>
    <t>Contato com outros metais quentes - escolas, outras instituições e áreas de administração pública</t>
  </si>
  <si>
    <t>X183</t>
  </si>
  <si>
    <t>Contato com outros metais quentes - área para a prática de esportes e atletismo</t>
  </si>
  <si>
    <t>X184</t>
  </si>
  <si>
    <t>Contato com outros metais quentes - rua e estrada</t>
  </si>
  <si>
    <t>X185</t>
  </si>
  <si>
    <t>Contato com outros metais quentes - áreas de comércio e de serviços</t>
  </si>
  <si>
    <t>X186</t>
  </si>
  <si>
    <t>Contato com outros metais quentes - áreas industriais e em construção</t>
  </si>
  <si>
    <t>X187</t>
  </si>
  <si>
    <t>Contato com outros metais quentes - fazenda</t>
  </si>
  <si>
    <t>X188</t>
  </si>
  <si>
    <t>Contato com outros metais quentes - outros locais especificados</t>
  </si>
  <si>
    <t>X189</t>
  </si>
  <si>
    <t>Contato com outros metais quentes - local não especificado</t>
  </si>
  <si>
    <t>X190</t>
  </si>
  <si>
    <t>Contato com outras fontes de calor ou com substâncias quentes não especificados - residência</t>
  </si>
  <si>
    <t>X191</t>
  </si>
  <si>
    <t>Contato com outras fontes de calor ou com substâncias quentes não especificados - habitação coletiva</t>
  </si>
  <si>
    <t>X192</t>
  </si>
  <si>
    <t>Contato com outras fontes de calor ou com substâncias quentes não especificados - escolas, outras instituições e áreas de administração pública</t>
  </si>
  <si>
    <t>X193</t>
  </si>
  <si>
    <t>Contato com outras fontes de calor ou com substâncias quentes não especificados - área para a prática de esportes e atletismo</t>
  </si>
  <si>
    <t>X194</t>
  </si>
  <si>
    <t>Contato com outras fontes de calor ou com substâncias quentes não especificados - rua e estrada</t>
  </si>
  <si>
    <t>X195</t>
  </si>
  <si>
    <t>Contato com outras fontes de calor ou com substâncias quentes não especificados - áreas de comércio e de serviços</t>
  </si>
  <si>
    <t>X196</t>
  </si>
  <si>
    <t>Contato com outras fontes de calor ou com substâncias quentes não especificados - áreas industriais e em construção</t>
  </si>
  <si>
    <t>X197</t>
  </si>
  <si>
    <t>Contato com outras fontes de calor ou com substâncias quentes não especificados - fazenda</t>
  </si>
  <si>
    <t>X198</t>
  </si>
  <si>
    <t>Contato com outras fontes de calor ou com substâncias quentes não especificados - outros locais especificados</t>
  </si>
  <si>
    <t>X199</t>
  </si>
  <si>
    <t>Contato com outras fontes de calor ou com substâncias quentes não especificados - local não especificado</t>
  </si>
  <si>
    <t>X200</t>
  </si>
  <si>
    <t>Contato com serpentes e lagartos venenosos - residência</t>
  </si>
  <si>
    <t>X201</t>
  </si>
  <si>
    <t>Contato com serpentes e lagartos venenosos - habitação coletiva</t>
  </si>
  <si>
    <t>X202</t>
  </si>
  <si>
    <t>Contato com serpentes e lagartos venenosos - escolas, outras instituições e áreas de administração pública</t>
  </si>
  <si>
    <t>X203</t>
  </si>
  <si>
    <t>Contato com serpentes e lagartos venenosos - área para a prática de esportes e atletismo</t>
  </si>
  <si>
    <t>X204</t>
  </si>
  <si>
    <t>Contato com serpentes e lagartos venenosos - rua e estrada</t>
  </si>
  <si>
    <t>X205</t>
  </si>
  <si>
    <t>Contato com serpentes e lagartos venenosos - áreas de comércio e de serviços</t>
  </si>
  <si>
    <t>X206</t>
  </si>
  <si>
    <t>Contato com serpentes e lagartos venenosos - áreas industriais e em construção</t>
  </si>
  <si>
    <t>X207</t>
  </si>
  <si>
    <t>Contato com serpentes e lagartos venenosos - fazenda</t>
  </si>
  <si>
    <t>X208</t>
  </si>
  <si>
    <t>Contato com serpentes e lagartos venenosos - outros locais especificados</t>
  </si>
  <si>
    <t>X209</t>
  </si>
  <si>
    <t>Contato com serpentes e lagartos venenosos - local não especificado</t>
  </si>
  <si>
    <t>X210</t>
  </si>
  <si>
    <t>Contato com aranhas venenosas - residência</t>
  </si>
  <si>
    <t>X211</t>
  </si>
  <si>
    <t>Contato com aranhas venenosas - habitação coletiva</t>
  </si>
  <si>
    <t>X212</t>
  </si>
  <si>
    <t>Contato com aranhas venenosas - escolas, outras instituições e áreas de administração pública</t>
  </si>
  <si>
    <t>X213</t>
  </si>
  <si>
    <t>Contato com aranhas venenosas - área para a prática de esportes e atletismo</t>
  </si>
  <si>
    <t>X214</t>
  </si>
  <si>
    <t>Contato com aranhas venenosas - rua e estrada</t>
  </si>
  <si>
    <t>X215</t>
  </si>
  <si>
    <t>Contato com aranhas venenosas - áreas de comércio e de serviços</t>
  </si>
  <si>
    <t>X216</t>
  </si>
  <si>
    <t>Contato com aranhas venenosas - áreas industriais e em construção</t>
  </si>
  <si>
    <t>X217</t>
  </si>
  <si>
    <t>Contato com aranhas venenosas - fazenda</t>
  </si>
  <si>
    <t>X218</t>
  </si>
  <si>
    <t>Contato com aranhas venenosas - outros locais especificados</t>
  </si>
  <si>
    <t>X219</t>
  </si>
  <si>
    <t>Contato com aranhas venenosas - local não especificado</t>
  </si>
  <si>
    <t>X220</t>
  </si>
  <si>
    <t>Contato com escorpiões - residência</t>
  </si>
  <si>
    <t>X221</t>
  </si>
  <si>
    <t>Contato com escorpiões - habitação coletiva</t>
  </si>
  <si>
    <t>X222</t>
  </si>
  <si>
    <t>Contato com escorpiões - escolas, outras instituições e áreas de administração pública</t>
  </si>
  <si>
    <t>X223</t>
  </si>
  <si>
    <t>Contato com escorpiões - área para a prática de esportes e atletismo</t>
  </si>
  <si>
    <t>X224</t>
  </si>
  <si>
    <t>Contato com escorpiões - rua e estrada</t>
  </si>
  <si>
    <t>X225</t>
  </si>
  <si>
    <t>Contato com escorpiões - áreas de comércio e de serviços</t>
  </si>
  <si>
    <t>X226</t>
  </si>
  <si>
    <t>Contato com escorpiões - áreas industriais e em construção</t>
  </si>
  <si>
    <t>X227</t>
  </si>
  <si>
    <t>Contato com escorpiões - fazenda</t>
  </si>
  <si>
    <t>X228</t>
  </si>
  <si>
    <t>Contato com escorpiões - outros locais especificados</t>
  </si>
  <si>
    <t>X229</t>
  </si>
  <si>
    <t>Contato com escorpiões - local não especificado</t>
  </si>
  <si>
    <t>X230</t>
  </si>
  <si>
    <t>Contato com abelhas, vespas e vespões - residência</t>
  </si>
  <si>
    <t>X231</t>
  </si>
  <si>
    <t>Contato com abelhas, vespas e vespões - habitação coletiva</t>
  </si>
  <si>
    <t>X232</t>
  </si>
  <si>
    <t>Contato com abelhas, vespas e vespões - escolas, outras instituições e áreas de administração pública</t>
  </si>
  <si>
    <t>X233</t>
  </si>
  <si>
    <t>Contato com abelhas, vespas e vespões - área para a prática de esportes e atletismo</t>
  </si>
  <si>
    <t>X234</t>
  </si>
  <si>
    <t>Contato com abelhas, vespas e vespões - rua e estrada</t>
  </si>
  <si>
    <t>X235</t>
  </si>
  <si>
    <t>Contato com abelhas, vespas e vespões - áreas de comércio e de serviços</t>
  </si>
  <si>
    <t>X236</t>
  </si>
  <si>
    <t>Contato com abelhas, vespas e vespões - áreas industriais e em construção</t>
  </si>
  <si>
    <t>X237</t>
  </si>
  <si>
    <t>Contato com abelhas, vespas e vespões - fazenda</t>
  </si>
  <si>
    <t>X238</t>
  </si>
  <si>
    <t>Contato com abelhas, vespas e vespões - outros locais especificados</t>
  </si>
  <si>
    <t>X239</t>
  </si>
  <si>
    <t>Contato com abelhas, vespas e vespões - local não especificado</t>
  </si>
  <si>
    <t>X240</t>
  </si>
  <si>
    <t>Contato com centopéias e miriápodes venenosas (tropicais) - residência</t>
  </si>
  <si>
    <t>X241</t>
  </si>
  <si>
    <t>Contato com centopéias e miriápodes venenosas (tropicais) - habitação coletiva</t>
  </si>
  <si>
    <t>X242</t>
  </si>
  <si>
    <t>Contato com centopéias e miriápodes venenosas (tropicais) - escolas, outras instituições e áreas de administração pública</t>
  </si>
  <si>
    <t>X243</t>
  </si>
  <si>
    <t>Contato com centopéias e miriápodes venenosas (tropicais) - área para a prática de esportes e atletismo</t>
  </si>
  <si>
    <t>X244</t>
  </si>
  <si>
    <t>Contato com centopéias e miriápodes venenosas (tropicais) - rua e estrada</t>
  </si>
  <si>
    <t>X245</t>
  </si>
  <si>
    <t>Contato com centopéias e miriápodes venenosas (tropicais) - áreas de comércio e de serviços</t>
  </si>
  <si>
    <t>X246</t>
  </si>
  <si>
    <t>Contato com centopéias e miriápodes venenosas (tropicais) - áreas industriais e em construção</t>
  </si>
  <si>
    <t>X247</t>
  </si>
  <si>
    <t>Contato com centopéias e miriápodes venenosas (tropicais) - fazenda</t>
  </si>
  <si>
    <t>X248</t>
  </si>
  <si>
    <t>Contato com centopéias e miriápodes venenosas (tropicais) - outros locais especificados</t>
  </si>
  <si>
    <t>X249</t>
  </si>
  <si>
    <t>Contato com centopéias e miriápodes venenosas (tropicais) - local não especificado</t>
  </si>
  <si>
    <t>X250</t>
  </si>
  <si>
    <t>Contato com outros artrópodes venenosos - residência</t>
  </si>
  <si>
    <t>X251</t>
  </si>
  <si>
    <t>Contato com outros artrópodes venenosos - habitação coletiva</t>
  </si>
  <si>
    <t>X252</t>
  </si>
  <si>
    <t>Contato com outros artrópodes venenosos - escolas, outras instituições e áreas de administração pública</t>
  </si>
  <si>
    <t>X253</t>
  </si>
  <si>
    <t>Contato com outros artrópodes venenosos - área para a prática de esportes e atletismo</t>
  </si>
  <si>
    <t>X254</t>
  </si>
  <si>
    <t>Contato com outros artrópodes venenosos - rua e estrada</t>
  </si>
  <si>
    <t>X255</t>
  </si>
  <si>
    <t>Contato com outros artrópodes venenosos - áreas de comércio e de serviços</t>
  </si>
  <si>
    <t>X256</t>
  </si>
  <si>
    <t>Contato com outros artrópodes venenosos - áreas industriais e em construção</t>
  </si>
  <si>
    <t>X257</t>
  </si>
  <si>
    <t>Contato com outros artrópodes venenosos - fazenda</t>
  </si>
  <si>
    <t>X258</t>
  </si>
  <si>
    <t>Contato com outros artrópodes venenosos - outros locais especificados</t>
  </si>
  <si>
    <t>X259</t>
  </si>
  <si>
    <t>Contato com outros artrópodes venenosos - local não especificado</t>
  </si>
  <si>
    <t>X260</t>
  </si>
  <si>
    <t>Contato com animais e plantas marinhos venenosos - residência</t>
  </si>
  <si>
    <t>X261</t>
  </si>
  <si>
    <t>Contato com animais e plantas marinhos venenosos - habitação coletiva</t>
  </si>
  <si>
    <t>X262</t>
  </si>
  <si>
    <t>Contato com animais e plantas marinhos venenosos - escolas, outras instituições e áreas de administração pública</t>
  </si>
  <si>
    <t>X263</t>
  </si>
  <si>
    <t>Contato com animais e plantas marinhos venenosos - área para a prática de esportes e atletismo</t>
  </si>
  <si>
    <t>X264</t>
  </si>
  <si>
    <t>Contato com animais e plantas marinhos venenosos - rua e estrada</t>
  </si>
  <si>
    <t>X265</t>
  </si>
  <si>
    <t>Contato com animais e plantas marinhos venenosos - áreas de comércio e de serviços</t>
  </si>
  <si>
    <t>X266</t>
  </si>
  <si>
    <t>Contato com animais e plantas marinhos venenosos - áreas industriais e em construção</t>
  </si>
  <si>
    <t>X267</t>
  </si>
  <si>
    <t>Contato com animais e plantas marinhos venenosos - fazenda</t>
  </si>
  <si>
    <t>X268</t>
  </si>
  <si>
    <t>Contato com animais e plantas marinhos venenosos - outros locais especificados</t>
  </si>
  <si>
    <t>X269</t>
  </si>
  <si>
    <t>Contato com animais e plantas marinhos venenosos - local não especificado</t>
  </si>
  <si>
    <t>X270</t>
  </si>
  <si>
    <t>Contato com outros animais venenosos especificados - residência</t>
  </si>
  <si>
    <t>X271</t>
  </si>
  <si>
    <t>Contato com outros animais venenosos especificados - habitação coletiva</t>
  </si>
  <si>
    <t>X272</t>
  </si>
  <si>
    <t>Contato com outros animais venenosos especificados - escolas, outras instituições e áreas de administração pública</t>
  </si>
  <si>
    <t>X273</t>
  </si>
  <si>
    <t>Contato com outros animais venenosos especificados - área para a prática de esportes e atletismo</t>
  </si>
  <si>
    <t>X274</t>
  </si>
  <si>
    <t>Contato com outros animais venenosos especificados - rua e estrada</t>
  </si>
  <si>
    <t>X275</t>
  </si>
  <si>
    <t>Contato com outros animais venenosos especificados - áreas de comércio e de serviços</t>
  </si>
  <si>
    <t>X276</t>
  </si>
  <si>
    <t>Contato com outros animais venenosos especificados - áreas industriais e em construção</t>
  </si>
  <si>
    <t>X277</t>
  </si>
  <si>
    <t>Contato com outros animais venenosos especificados - fazenda</t>
  </si>
  <si>
    <t>X278</t>
  </si>
  <si>
    <t>Contato com outros animais venenosos especificados - outros locais especificados</t>
  </si>
  <si>
    <t>X279</t>
  </si>
  <si>
    <t>Contato com outros animais venenosos especificados - local não especificado</t>
  </si>
  <si>
    <t>X280</t>
  </si>
  <si>
    <t>Contato com outras plantas venenosas especificadas - residência</t>
  </si>
  <si>
    <t>X281</t>
  </si>
  <si>
    <t>Contato com outras plantas venenosas especificadas - habitação coletiva</t>
  </si>
  <si>
    <t>X282</t>
  </si>
  <si>
    <t>Contato com outras plantas venenosas especificadas - escolas, outras instituições e áreas de administração pública</t>
  </si>
  <si>
    <t>X283</t>
  </si>
  <si>
    <t>Contato com outras plantas venenosas especificadas - área para a prática de esportes e atletismo</t>
  </si>
  <si>
    <t>X284</t>
  </si>
  <si>
    <t>Contato com outras plantas venenosas especificadas - rua e estrada</t>
  </si>
  <si>
    <t>X285</t>
  </si>
  <si>
    <t>Contato com outras plantas venenosas especificadas - áreas de comércio e de serviços</t>
  </si>
  <si>
    <t>X286</t>
  </si>
  <si>
    <t>Contato com outras plantas venenosas especificadas - áreas industriais e em construção</t>
  </si>
  <si>
    <t>X287</t>
  </si>
  <si>
    <t>Contato com outras plantas venenosas especificadas - fazenda</t>
  </si>
  <si>
    <t>X288</t>
  </si>
  <si>
    <t>Contato com outras plantas venenosas especificadas - outros locais especificados</t>
  </si>
  <si>
    <t>X289</t>
  </si>
  <si>
    <t>Contato com outras plantas venenosas especificadas - local não especificado</t>
  </si>
  <si>
    <t>X290</t>
  </si>
  <si>
    <t>Contato com animais ou plantas venenosos, sem especificação - residência</t>
  </si>
  <si>
    <t>X291</t>
  </si>
  <si>
    <t>Contato com animais ou plantas venenosos, sem especificação - habitação coletiva</t>
  </si>
  <si>
    <t>X292</t>
  </si>
  <si>
    <t>Contato com animais ou plantas venenosos, sem especificação - escolas, outras instituições e áreas de administração pública</t>
  </si>
  <si>
    <t>X293</t>
  </si>
  <si>
    <t>Contato com animais ou plantas venenosos, sem especificação - área para a prática de esportes e atletismo</t>
  </si>
  <si>
    <t>X294</t>
  </si>
  <si>
    <t>Contato com animais ou plantas venenosos, sem especificação - rua e estrada</t>
  </si>
  <si>
    <t>X295</t>
  </si>
  <si>
    <t>Contato com animais ou plantas venenosos, sem especificação - áreas de comércio e de serviços</t>
  </si>
  <si>
    <t>X296</t>
  </si>
  <si>
    <t>Contato com animais ou plantas venenosos, sem especificação - áreas industriais e em construção</t>
  </si>
  <si>
    <t>X297</t>
  </si>
  <si>
    <t>Contato com animais ou plantas venenosos, sem especificação - fazenda</t>
  </si>
  <si>
    <t>X298</t>
  </si>
  <si>
    <t>Contato com animais ou plantas venenosos, sem especificação - outros locais especificados</t>
  </si>
  <si>
    <t>X299</t>
  </si>
  <si>
    <t>Contato com animais ou plantas venenosos, sem especificação - local não especificado</t>
  </si>
  <si>
    <t>X300</t>
  </si>
  <si>
    <t>Exposição a calor natural excessivo - residência</t>
  </si>
  <si>
    <t>X301</t>
  </si>
  <si>
    <t>Exposição a calor natural excessivo - habitação coletiva</t>
  </si>
  <si>
    <t>X302</t>
  </si>
  <si>
    <t>Exposição a calor natural excessivo - escolas, outras instituições e áreas de administração pública</t>
  </si>
  <si>
    <t>X303</t>
  </si>
  <si>
    <t>Exposição a calor natural excessivo - área para a prática de esportes e atletismo</t>
  </si>
  <si>
    <t>X304</t>
  </si>
  <si>
    <t>Exposição a calor natural excessivo - rua e estrada</t>
  </si>
  <si>
    <t>X305</t>
  </si>
  <si>
    <t>Exposição a calor natural excessivo - áreas de comércio e de serviços</t>
  </si>
  <si>
    <t>X306</t>
  </si>
  <si>
    <t>Exposição a calor natural excessivo - áreas industriais e em construção</t>
  </si>
  <si>
    <t>X307</t>
  </si>
  <si>
    <t>Exposição a calor natural excessivo - fazenda</t>
  </si>
  <si>
    <t>X308</t>
  </si>
  <si>
    <t>Exposição a calor natural excessivo - outros locais especificados</t>
  </si>
  <si>
    <t>X309</t>
  </si>
  <si>
    <t>Exposição a calor natural excessivo - local não especificado</t>
  </si>
  <si>
    <t>X310</t>
  </si>
  <si>
    <t>Exposição a frio natural excessivo - residência</t>
  </si>
  <si>
    <t>X311</t>
  </si>
  <si>
    <t>Exposição a frio natural excessivo - habitação coletiva</t>
  </si>
  <si>
    <t>X312</t>
  </si>
  <si>
    <t>Exposição a frio natural excessivo - escolas, outras instituições e áreas de administração pública</t>
  </si>
  <si>
    <t>X313</t>
  </si>
  <si>
    <t>Exposição a frio natural excessivo - área para a prática de esportes e atletismo</t>
  </si>
  <si>
    <t>X314</t>
  </si>
  <si>
    <t>Exposição a frio natural excessivo - rua e estrada</t>
  </si>
  <si>
    <t>X315</t>
  </si>
  <si>
    <t>Exposição a frio natural excessivo - áreas de comércio e de serviços</t>
  </si>
  <si>
    <t>X316</t>
  </si>
  <si>
    <t>Exposição a frio natural excessivo - áreas industriais e em construção</t>
  </si>
  <si>
    <t>X317</t>
  </si>
  <si>
    <t>Exposição a frio natural excessivo - fazenda</t>
  </si>
  <si>
    <t>X318</t>
  </si>
  <si>
    <t>Exposição a frio natural excessivo - outros locais especificados</t>
  </si>
  <si>
    <t>X319</t>
  </si>
  <si>
    <t>Exposição a frio natural excessivo - local não especificado</t>
  </si>
  <si>
    <t>X320</t>
  </si>
  <si>
    <t>Exposição à luz solar - residência</t>
  </si>
  <si>
    <t>X321</t>
  </si>
  <si>
    <t>Exposição à luz solar - habitação coletiva</t>
  </si>
  <si>
    <t>X322</t>
  </si>
  <si>
    <t>Exposição à luz solar - escolas, outras instituições e áreas de administração pública</t>
  </si>
  <si>
    <t>X323</t>
  </si>
  <si>
    <t>Exposição à luz solar - área para a prática de esportes e atletismo</t>
  </si>
  <si>
    <t>X324</t>
  </si>
  <si>
    <t>Exposição à luz solar - rua e estrada</t>
  </si>
  <si>
    <t>X325</t>
  </si>
  <si>
    <t>Exposição à luz solar - áreas de comércio e de serviços</t>
  </si>
  <si>
    <t>X326</t>
  </si>
  <si>
    <t>Exposição à luz solar - áreas industriais e em construção</t>
  </si>
  <si>
    <t>X327</t>
  </si>
  <si>
    <t>Exposição à luz solar - fazenda</t>
  </si>
  <si>
    <t>X328</t>
  </si>
  <si>
    <t>Exposição à luz solar - outros locais especificados</t>
  </si>
  <si>
    <t>X329</t>
  </si>
  <si>
    <t>Exposição à luz solar - local não especificado</t>
  </si>
  <si>
    <t>X330</t>
  </si>
  <si>
    <t>Vítima de raio - residência</t>
  </si>
  <si>
    <t>X331</t>
  </si>
  <si>
    <t>Vítima de raio - habitação coletiva</t>
  </si>
  <si>
    <t>X332</t>
  </si>
  <si>
    <t>Vítima de raio - escolas, outras instituições e áreas de administração pública</t>
  </si>
  <si>
    <t>X333</t>
  </si>
  <si>
    <t>Vítima de raio - área para a prática de esportes e atletismo</t>
  </si>
  <si>
    <t>X334</t>
  </si>
  <si>
    <t>Vítima de raio - rua e estrada</t>
  </si>
  <si>
    <t>X335</t>
  </si>
  <si>
    <t>Vítima de raio - áreas de comércio e de serviços</t>
  </si>
  <si>
    <t>X336</t>
  </si>
  <si>
    <t>Vítima de raio - áreas industriais e em construção</t>
  </si>
  <si>
    <t>X337</t>
  </si>
  <si>
    <t>Vítima de raio - fazenda</t>
  </si>
  <si>
    <t>X338</t>
  </si>
  <si>
    <t>Vítima de raio - outros locais especificados</t>
  </si>
  <si>
    <t>X339</t>
  </si>
  <si>
    <t>Vítima de raio - local não especificado</t>
  </si>
  <si>
    <t>X340</t>
  </si>
  <si>
    <t>Vítima de terremoto - residência</t>
  </si>
  <si>
    <t>X341</t>
  </si>
  <si>
    <t>Vítima de terremoto - habitação coletiva</t>
  </si>
  <si>
    <t>X342</t>
  </si>
  <si>
    <t>Vítima de terremoto - escolas, outras instituições e áreas de administração pública</t>
  </si>
  <si>
    <t>X343</t>
  </si>
  <si>
    <t>Vítima de terremoto - área para a prática de esportes e atletismo</t>
  </si>
  <si>
    <t>X344</t>
  </si>
  <si>
    <t>Vítima de terremoto - rua e estrada</t>
  </si>
  <si>
    <t>X345</t>
  </si>
  <si>
    <t>Vítima de terremoto - áreas de comércio e de serviços</t>
  </si>
  <si>
    <t>X346</t>
  </si>
  <si>
    <t>Vítima de terremoto - áreas industriais e em construção</t>
  </si>
  <si>
    <t>X347</t>
  </si>
  <si>
    <t>Vítima de terremoto - fazenda</t>
  </si>
  <si>
    <t>X348</t>
  </si>
  <si>
    <t>Vítima de terremoto - outros locais especificados</t>
  </si>
  <si>
    <t>X349</t>
  </si>
  <si>
    <t>Vítima de terremoto - local não especificado</t>
  </si>
  <si>
    <t>X350</t>
  </si>
  <si>
    <t>Vítima de erupção vulcânica - residência</t>
  </si>
  <si>
    <t>X351</t>
  </si>
  <si>
    <t>Vítima de erupção vulcânica - habitação coletiva</t>
  </si>
  <si>
    <t>X352</t>
  </si>
  <si>
    <t>Vítima de erupção vulcânica - escolas, outras instituições e áreas de administração pública</t>
  </si>
  <si>
    <t>X353</t>
  </si>
  <si>
    <t>Vítima de erupção vulcânica - área para a prática de esportes e atletismo</t>
  </si>
  <si>
    <t>X354</t>
  </si>
  <si>
    <t>Vítima de erupção vulcânica - rua e estrada</t>
  </si>
  <si>
    <t>X355</t>
  </si>
  <si>
    <t>Vítima de erupção vulcânica - áreas de comércio e de serviços</t>
  </si>
  <si>
    <t>X356</t>
  </si>
  <si>
    <t>Vítima de erupção vulcânica - áreas industriais e em construção</t>
  </si>
  <si>
    <t>X357</t>
  </si>
  <si>
    <t>Vítima de erupção vulcânica - fazenda</t>
  </si>
  <si>
    <t>X358</t>
  </si>
  <si>
    <t>Vítima de erupção vulcânica - outros locais especificados</t>
  </si>
  <si>
    <t>X359</t>
  </si>
  <si>
    <t>Vítima de erupção vulcânica - local não especificado</t>
  </si>
  <si>
    <t>X360</t>
  </si>
  <si>
    <t>Vítima de avalanche, desabamento de terra e outros movimentos da superfície terrestre - residência</t>
  </si>
  <si>
    <t>X361</t>
  </si>
  <si>
    <t>Vítima de avalanche, desabamento de terra e outros movimentos da superfície terrestre - habitação coletiva</t>
  </si>
  <si>
    <t>X362</t>
  </si>
  <si>
    <t>Vítima de avalanche, desabamento de terra e outros movimentos da superfície terrestre - escolas, outras instituições e áreas de administração pública</t>
  </si>
  <si>
    <t>X363</t>
  </si>
  <si>
    <t>Vítima de avalanche, desabamento de terra e outros movimentos da superfície terrestre - área para a prática de esportes e atletismo</t>
  </si>
  <si>
    <t>X364</t>
  </si>
  <si>
    <t>Vítima de avalanche, desabamento de terra e outros movimentos da superfície terrestre - rua e estrada</t>
  </si>
  <si>
    <t>X365</t>
  </si>
  <si>
    <t>Vítima de avalanche, desabamento de terra e outros movimentos da superfície terrestre - áreas de comércio e de serviços</t>
  </si>
  <si>
    <t>X366</t>
  </si>
  <si>
    <t>Vítima de avalanche, desabamento de terra e outros movimentos da superfície terrestre - áreas industriais e em construção</t>
  </si>
  <si>
    <t>X367</t>
  </si>
  <si>
    <t>Vítima de avalanche, desabamento de terra e outros movimentos da superfície terrestre - fazenda</t>
  </si>
  <si>
    <t>X368</t>
  </si>
  <si>
    <t>Vítima de avalanche, desabamento de terra e outros movimentos da superfície terrestre - outros locais especificados</t>
  </si>
  <si>
    <t>X369</t>
  </si>
  <si>
    <t>Vítima de avalanche, desabamento de terra e outros movimentos da superfície terrestre - local não especificado</t>
  </si>
  <si>
    <t>X370</t>
  </si>
  <si>
    <t>Vítima de tempestade cataclísmica - residência</t>
  </si>
  <si>
    <t>X371</t>
  </si>
  <si>
    <t>Vítima de tempestade cataclísmica - habitação coletiva</t>
  </si>
  <si>
    <t>X372</t>
  </si>
  <si>
    <t>Vítima de tempestade cataclísmica - escolas, outras instituições e áreas de administração pública</t>
  </si>
  <si>
    <t>X373</t>
  </si>
  <si>
    <t>Vítima de tempestade cataclísmica - área para a prática de esportes e atletismo</t>
  </si>
  <si>
    <t>X374</t>
  </si>
  <si>
    <t>Vítima de tempestade cataclísmica - rua e estrada</t>
  </si>
  <si>
    <t>X375</t>
  </si>
  <si>
    <t>Vítima de tempestade cataclísmica - áreas de comércio e de serviços</t>
  </si>
  <si>
    <t>X376</t>
  </si>
  <si>
    <t>Vítima de tempestade cataclísmica - áreas industriais e em construção</t>
  </si>
  <si>
    <t>X377</t>
  </si>
  <si>
    <t>Vítima de tempestade cataclísmica - fazenda</t>
  </si>
  <si>
    <t>X378</t>
  </si>
  <si>
    <t>Vítima de tempestade cataclísmica - outros locais especificados</t>
  </si>
  <si>
    <t>X379</t>
  </si>
  <si>
    <t>Vítima de tempestade cataclísmica - local não especificado</t>
  </si>
  <si>
    <t>X380</t>
  </si>
  <si>
    <t>Vítima de inundação - residência</t>
  </si>
  <si>
    <t>X381</t>
  </si>
  <si>
    <t>Vítima de inundação - habitação coletiva</t>
  </si>
  <si>
    <t>X382</t>
  </si>
  <si>
    <t>Vítima de inundação - escolas, outras instituições e áreas de administração pública</t>
  </si>
  <si>
    <t>X383</t>
  </si>
  <si>
    <t>Vítima de inundação - área para a prática de esportes e atletismo</t>
  </si>
  <si>
    <t>X384</t>
  </si>
  <si>
    <t>Vítima de inundação - rua e estrada</t>
  </si>
  <si>
    <t>X385</t>
  </si>
  <si>
    <t>Vítima de inundação - áreas de comércio e de serviços</t>
  </si>
  <si>
    <t>X386</t>
  </si>
  <si>
    <t>Vítima de inundação - áreas industriais e em construção</t>
  </si>
  <si>
    <t>X387</t>
  </si>
  <si>
    <t>Vítima de inundação - fazenda</t>
  </si>
  <si>
    <t>X388</t>
  </si>
  <si>
    <t>Vítima de inundação - outros locais especificados</t>
  </si>
  <si>
    <t>X389</t>
  </si>
  <si>
    <t>Vítima de inundação - local não especificado</t>
  </si>
  <si>
    <t>X390</t>
  </si>
  <si>
    <t>Exposição a outras forças da natureza e às não especificadas - residência</t>
  </si>
  <si>
    <t>X391</t>
  </si>
  <si>
    <t>Exposição a outras forças da natureza e às não especificadas - habitação coletiva</t>
  </si>
  <si>
    <t>X392</t>
  </si>
  <si>
    <t>Exposição a outras forças da natureza e às não especificadas - escolas, outras instituições e áreas de administração pública</t>
  </si>
  <si>
    <t>X393</t>
  </si>
  <si>
    <t>Exposição a outras forças da natureza e às não especificadas - área para a prática de esportes e atletismo</t>
  </si>
  <si>
    <t>X394</t>
  </si>
  <si>
    <t>Exposição a outras forças da natureza e às não especificadas - rua e estrada</t>
  </si>
  <si>
    <t>X395</t>
  </si>
  <si>
    <t>Exposição a outras forças da natureza e às não especificadas - áreas de comércio e de serviços</t>
  </si>
  <si>
    <t>X396</t>
  </si>
  <si>
    <t>Exposição a outras forças da natureza e às não especificadas - áreas industriais e em construção</t>
  </si>
  <si>
    <t>X397</t>
  </si>
  <si>
    <t>Exposição a outras forças da natureza e às não especificadas - fazenda</t>
  </si>
  <si>
    <t>X398</t>
  </si>
  <si>
    <t>Exposição a outras forças da natureza e às não especificadas - outros locais especificados</t>
  </si>
  <si>
    <t>X399</t>
  </si>
  <si>
    <t>Exposição a outras forças da natureza e às não especificadas - local não especificado</t>
  </si>
  <si>
    <t>X400</t>
  </si>
  <si>
    <t>Envenenamento [intoxicação] acidental por e exposição a analgésicos, antipiréticos e anti-reumáticos, não-opiáceos - residência</t>
  </si>
  <si>
    <t>X401</t>
  </si>
  <si>
    <t>Envenenamento [intoxicação] acidental por e exposição a analgésicos, antipiréticos e anti-reumáticos, não-opiáceos - habitação coletiva</t>
  </si>
  <si>
    <t>X402</t>
  </si>
  <si>
    <t>Envenenamento [intoxicação] acidental por e exposição a analgésicos, antipiréticos e anti-reumáticos, não-opiáceos - escolas, outras instituições e áreas de administração pública</t>
  </si>
  <si>
    <t>X403</t>
  </si>
  <si>
    <t>Envenenamento [intoxicação] acidental por e exposição a analgésicos, antipiréticos e anti-reumáticos, não-opiáceos - área para a prática de esportes e atletismo</t>
  </si>
  <si>
    <t>X404</t>
  </si>
  <si>
    <t>Envenenamento [intoxicação] acidental por e exposição a analgésicos, antipiréticos e anti-reumáticos, não-opiáceos - rua e estrada</t>
  </si>
  <si>
    <t>X405</t>
  </si>
  <si>
    <t>Envenenamento [intoxicação] acidental por e exposição a analgésicos, antipiréticos e anti-reumáticos, não-opiáceos - áreas de comércio e de serviços</t>
  </si>
  <si>
    <t>X406</t>
  </si>
  <si>
    <t>Envenenamento [intoxicação] acidental por e exposição a analgésicos, antipiréticos e anti-reumáticos, não-opiáceos - áreas industriais e em construção</t>
  </si>
  <si>
    <t>X407</t>
  </si>
  <si>
    <t>Envenenamento [intoxicação] acidental por e exposição a analgésicos, antipiréticos e anti-reumáticos, não-opiáceos - fazenda</t>
  </si>
  <si>
    <t>X408</t>
  </si>
  <si>
    <t>Envenenamento [intoxicação] acidental por e exposição a analgésicos, antipiréticos e anti-reumáticos, não-opiáceos - outros locais especificados</t>
  </si>
  <si>
    <t>X409</t>
  </si>
  <si>
    <t>Envenenamento [intoxicação] acidental por e exposição a analgésicos, antipiréticos e anti-reumáticos, não-opiáceos - local não especificado</t>
  </si>
  <si>
    <t>X410</t>
  </si>
  <si>
    <t>Envenenamento [intoxicação] acidental por e exposição a anticonvulsivantes [antiepilépticos], sedativos, hipnóticos, antiparkinsonianos e psicotrópicos não classificadas em outra parte - residência</t>
  </si>
  <si>
    <t>X411</t>
  </si>
  <si>
    <t>Envenenamento [intoxicação] acidental por e exposição a anticonvulsivantes [antiepilépticos], sedativos, hipnóticos, antiparkinsonianos e psicotrópicos não classificadas em outra parte - habitação coletiva</t>
  </si>
  <si>
    <t>X412</t>
  </si>
  <si>
    <t>Envenenamento [intoxicação] acidental por e exposição a anticonvulsivantes [antiepilépticos], sedativos, hipnóticos, antiparkinsonianos e psicotrópicos não classificadas em outra parte - escolas, outras instituições e áreas de administração pública</t>
  </si>
  <si>
    <t>X413</t>
  </si>
  <si>
    <t>Envenenamento [intoxicação] acidental por e exposição a anticonvulsivantes [antiepilépticos], sedativos, hipnóticos, antiparkinsonianos e psicotrópicos não classificadas em outra parte - área para a prática de esportes e atletismo</t>
  </si>
  <si>
    <t>X414</t>
  </si>
  <si>
    <t>Envenenamento [intoxicação] acidental por e exposição a anticonvulsivantes [antiepilépticos], sedativos, hipnóticos, antiparkinsonianos e psicotrópicos não classificadas em outra parte - rua e estrada</t>
  </si>
  <si>
    <t>X415</t>
  </si>
  <si>
    <t>Envenenamento [intoxicação] acidental por e exposição a anticonvulsivantes [antiepilépticos], sedativos, hipnóticos, antiparkinsonianos e psicotrópicos não classificadas em outra parte - áreas de comércio e de serviços</t>
  </si>
  <si>
    <t>X416</t>
  </si>
  <si>
    <t>Envenenamento [intoxicação] acidental por e exposição a anticonvulsivantes [antiepilépticos], sedativos, hipnóticos, antiparkinsonianos e psicotrópicos não classificadas em outra parte - áreas industriais e em construção</t>
  </si>
  <si>
    <t>X417</t>
  </si>
  <si>
    <t>Envenenamento [intoxicação] acidental por e exposição a anticonvulsivantes [antiepilépticos], sedativos, hipnóticos, antiparkinsonianos e psicotrópicos não classificadas em outra parte - fazenda</t>
  </si>
  <si>
    <t>X418</t>
  </si>
  <si>
    <t>Envenenamento [intoxicação] acidental por e exposição a anticonvulsivantes [antiepilépticos], sedativos, hipnóticos, antiparkinsonianos e psicotrópicos não classificadas em outra parte - outros locais especificados</t>
  </si>
  <si>
    <t>X419</t>
  </si>
  <si>
    <t>Envenenamento [intoxicação] acidental por e exposição a anticonvulsivantes [antiepilépticos], sedativos, hipnóticos, antiparkinsonianos e psicotrópicos não classificadas em outra parte - local não especificado</t>
  </si>
  <si>
    <t>X420</t>
  </si>
  <si>
    <t>Envenenamento [intoxicação] acidental por e exposição a narcóticos e psicodislépticos [alucinógenos] não classificados em outra parte - residência</t>
  </si>
  <si>
    <t>X421</t>
  </si>
  <si>
    <t>Envenenamento [intoxicação] acidental por e exposição a narcóticos e psicodislépticos [alucinógenos] não classificados em outra parte - habitação coletiva</t>
  </si>
  <si>
    <t>X422</t>
  </si>
  <si>
    <t>Envenenamento [intoxicação] acidental por e exposição a narcóticos e psicodislépticos [alucinógenos] não classificados em outra parte - escolas, outras instituições e áreas de administração pública</t>
  </si>
  <si>
    <t>X423</t>
  </si>
  <si>
    <t>Envenenamento [intoxicação] acidental por e exposição a narcóticos e psicodislépticos [alucinógenos] não classificados em outra parte - área para a prática de esportes e atletismo</t>
  </si>
  <si>
    <t>X424</t>
  </si>
  <si>
    <t>Envenenamento [intoxicação] acidental por e exposição a narcóticos e psicodislépticos [alucinógenos] não classificados em outra parte - rua e estrada</t>
  </si>
  <si>
    <t>X425</t>
  </si>
  <si>
    <t>Envenenamento [intoxicação] acidental por e exposição a narcóticos e psicodislépticos [alucinógenos] não classificados em outra parte - áreas de comércio e de serviços</t>
  </si>
  <si>
    <t>X426</t>
  </si>
  <si>
    <t>Envenenamento [intoxicação] acidental por e exposição a narcóticos e psicodislépticos [alucinógenos] não classificados em outra parte - áreas industriais e em construção</t>
  </si>
  <si>
    <t>X427</t>
  </si>
  <si>
    <t>Envenenamento [intoxicação] acidental por e exposição a narcóticos e psicodislépticos [alucinógenos] não classificados em outra parte - fazenda</t>
  </si>
  <si>
    <t>X428</t>
  </si>
  <si>
    <t>Envenenamento [intoxicação] acidental por e exposição a narcóticos e psicodislépticos [alucinógenos] não classificados em outra parte - outros locais especificados</t>
  </si>
  <si>
    <t>X429</t>
  </si>
  <si>
    <t>Envenenamento [intoxicação] acidental por e exposição a narcóticos e psicodislépticos [alucinógenos] não classificados em outra parte - local não especificado</t>
  </si>
  <si>
    <t>X430</t>
  </si>
  <si>
    <t>Envenenamento [intoxicação] acidental por e exposição a outras substâncias farmacológicas de ação sobre o sistema nervoso autônomo - residência</t>
  </si>
  <si>
    <t>X431</t>
  </si>
  <si>
    <t>Envenenamento [intoxicação] acidental por e exposição a outras substâncias farmacológicas de ação sobre o sistema nervoso autônomo - habitação coletiva</t>
  </si>
  <si>
    <t>X432</t>
  </si>
  <si>
    <t>Envenenamento [intoxicação] acidental por e exposição a outras substâncias farmacológicas de ação sobre o sistema nervoso autônomo - escolas, outras instituições e áreas de administração pública</t>
  </si>
  <si>
    <t>X433</t>
  </si>
  <si>
    <t>Envenenamento [intoxicação] acidental por e exposição a outras substâncias farmacológicas de ação sobre o sistema nervoso autônomo - área para a prática de esportes e atletismo</t>
  </si>
  <si>
    <t>X434</t>
  </si>
  <si>
    <t>Envenenamento [intoxicação] acidental por e exposição a outras substâncias farmacológicas de ação sobre o sistema nervoso autônomo - rua e estrada</t>
  </si>
  <si>
    <t>X435</t>
  </si>
  <si>
    <t>Envenenamento [intoxicação] acidental por e exposição a outras substâncias farmacológicas de ação sobre o sistema nervoso autônomo - áreas de comércio e de serviços</t>
  </si>
  <si>
    <t>X436</t>
  </si>
  <si>
    <t>Envenenamento [intoxicação] acidental por e exposição a outras substâncias farmacológicas de ação sobre o sistema nervoso autônomo - áreas industriais e em construção</t>
  </si>
  <si>
    <t>X437</t>
  </si>
  <si>
    <t>Envenenamento [intoxicação] acidental por e exposição a outras substâncias farmacológicas de ação sobre o sistema nervoso autônomo - fazenda</t>
  </si>
  <si>
    <t>X438</t>
  </si>
  <si>
    <t>Envenenamento [intoxicação] acidental por e exposição a outras substâncias farmacológicas de ação sobre o sistema nervoso autônomo - outros locais especificados</t>
  </si>
  <si>
    <t>X439</t>
  </si>
  <si>
    <t>Envenenamento [intoxicação] acidental por e exposição a outras substâncias farmacológicas de ação sobre o sistema nervoso autônomo - local não especificado</t>
  </si>
  <si>
    <t>X440</t>
  </si>
  <si>
    <t>Envenenamento [intoxicação] acidental por e exposição a outras drogas, medicamentos e substâncias biológicas não especificadas - residência</t>
  </si>
  <si>
    <t>X441</t>
  </si>
  <si>
    <t>Envenenamento [intoxicação] acidental por e exposição a outras drogas, medicamentos e substâncias biológicas não especificadas - habitação coletiva</t>
  </si>
  <si>
    <t>X442</t>
  </si>
  <si>
    <t>Envenenamento [intoxicação] acidental por e exposição a outras drogas, medicamentos e substâncias biológicas não especificadas - escolas, outras instituições e áreas de administração pública</t>
  </si>
  <si>
    <t>X443</t>
  </si>
  <si>
    <t>Envenenamento [intoxicação] acidental por e exposição a outras drogas, medicamentos e substâncias biológicas não especificadas - área para a prática de esportes e atletismo</t>
  </si>
  <si>
    <t>X444</t>
  </si>
  <si>
    <t>Envenenamento [intoxicação] acidental por e exposição a outras drogas, medicamentos e substâncias biológicas não especificadas - rua e estrada</t>
  </si>
  <si>
    <t>X445</t>
  </si>
  <si>
    <t>Envenenamento [intoxicação] acidental por e exposição a outras drogas, medicamentos e substâncias biológicas não especificadas - áreas de comércio e de serviços</t>
  </si>
  <si>
    <t>X446</t>
  </si>
  <si>
    <t>Envenenamento [intoxicação] acidental por e exposição a outras drogas, medicamentos e substâncias biológicas não especificadas - áreas industriais e em construção</t>
  </si>
  <si>
    <t>X447</t>
  </si>
  <si>
    <t>Envenenamento [intoxicação] acidental por e exposição a outras drogas, medicamentos e substâncias biológicas não especificadas - fazenda</t>
  </si>
  <si>
    <t>X448</t>
  </si>
  <si>
    <t>Envenenamento [intoxicação] acidental por e exposição a outras drogas, medicamentos e substâncias biológicas não especificadas - outros locais especificados</t>
  </si>
  <si>
    <t>X449</t>
  </si>
  <si>
    <t>Envenenamento [intoxicação] acidental por e exposição a outras drogas, medicamentos e substâncias biológicas não especificadas - local não especificado</t>
  </si>
  <si>
    <t>X450</t>
  </si>
  <si>
    <t>Envenenamento [intoxicação] acidental por e exposição ao álcool - residência</t>
  </si>
  <si>
    <t>X451</t>
  </si>
  <si>
    <t>Envenenamento [intoxicação] acidental por e exposição ao álcool - habitação coletiva</t>
  </si>
  <si>
    <t>X452</t>
  </si>
  <si>
    <t>Envenenamento [intoxicação] acidental por e exposição ao álcool - escolas, outras instituições e áreas de administração pública</t>
  </si>
  <si>
    <t>X453</t>
  </si>
  <si>
    <t>Envenenamento [intoxicação] acidental por e exposição ao álcool - área para a prática de esportes e atletismo</t>
  </si>
  <si>
    <t>X454</t>
  </si>
  <si>
    <t>Envenenamento [intoxicação] acidental por e exposição ao álcool - rua e estrada</t>
  </si>
  <si>
    <t>X455</t>
  </si>
  <si>
    <t>Envenenamento [intoxicação] acidental por e exposição ao álcool - áreas de comércio e de serviços</t>
  </si>
  <si>
    <t>X456</t>
  </si>
  <si>
    <t>Envenenamento [intoxicação] acidental por e exposição ao álcool - áreas industriais e em construção</t>
  </si>
  <si>
    <t>X457</t>
  </si>
  <si>
    <t>Envenenamento [intoxicação] acidental por e exposição ao álcool - fazenda</t>
  </si>
  <si>
    <t>X458</t>
  </si>
  <si>
    <t>Envenenamento [intoxicação] acidental por e exposição ao álcool - outros locais especificados</t>
  </si>
  <si>
    <t>X459</t>
  </si>
  <si>
    <t>Envenenamento [intoxicação] acidental por e exposição ao álcool - local não especificado</t>
  </si>
  <si>
    <t>X460</t>
  </si>
  <si>
    <t>Envenenamento [intoxicação] acidental por e exposição a solventes orgânicos e hidrocarbonetos halogenados e seus vapores - residência</t>
  </si>
  <si>
    <t>X461</t>
  </si>
  <si>
    <t>Envenenamento [intoxicação] acidental por e exposição a solventes orgânicos e hidrocarbonetos halogenados e seus vapores - habitação coletiva</t>
  </si>
  <si>
    <t>X462</t>
  </si>
  <si>
    <t>Envenenamento [intoxicação] acidental por e exposição a solventes orgânicos e hidrocarbonetos halogenados e seus vapores - escolas, outras instituições e áreas de administração pública</t>
  </si>
  <si>
    <t>X463</t>
  </si>
  <si>
    <t>Envenenamento [intoxicação] acidental por e exposição a solventes orgânicos e hidrocarbonetos halogenados e seus vapores - área para a prática de esportes e atletismo</t>
  </si>
  <si>
    <t>X464</t>
  </si>
  <si>
    <t>Envenenamento [intoxicação] acidental por e exposição a solventes orgânicos e hidrocarbonetos halogenados e seus vapores - rua e estrada</t>
  </si>
  <si>
    <t>X465</t>
  </si>
  <si>
    <t>Envenenamento [intoxicação] acidental por e exposição a solventes orgânicos e hidrocarbonetos halogenados e seus vapores - áreas de comércio e de serviços</t>
  </si>
  <si>
    <t>X466</t>
  </si>
  <si>
    <t>Envenenamento [intoxicação] acidental por e exposição a solventes orgânicos e hidrocarbonetos halogenados e seus vapores - áreas industriais e em construção</t>
  </si>
  <si>
    <t>X467</t>
  </si>
  <si>
    <t>Envenenamento [intoxicação] acidental por e exposição a solventes orgânicos e hidrocarbonetos halogenados e seus vapores - fazenda</t>
  </si>
  <si>
    <t>X468</t>
  </si>
  <si>
    <t>Envenenamento [intoxicação] acidental por e exposição a solventes orgânicos e hidrocarbonetos halogenados e seus vapores - outros locais especificados</t>
  </si>
  <si>
    <t>X469</t>
  </si>
  <si>
    <t>Envenenamento [intoxicação] acidental por e exposição a solventes orgânicos e hidrocarbonetos halogenados e seus vapores - local não especificado</t>
  </si>
  <si>
    <t>X470</t>
  </si>
  <si>
    <t>Intoxicação acidental por e exposição a outros gases e vapores - residência</t>
  </si>
  <si>
    <t>X471</t>
  </si>
  <si>
    <t>Intoxicação acidental por e exposição a outros gases e vapores - habitação coletiva</t>
  </si>
  <si>
    <t>X472</t>
  </si>
  <si>
    <t>Intoxicação acidental por e exposição a outros gases e vapores - escolas, outras instituições e áreas de administração pública</t>
  </si>
  <si>
    <t>X473</t>
  </si>
  <si>
    <t>Intoxicação acidental por e exposição a outros gases e vapores - área para a prática de esportes e atletismo</t>
  </si>
  <si>
    <t>X474</t>
  </si>
  <si>
    <t>Intoxicação acidental por e exposição a outros gases e vapores - rua e estrada</t>
  </si>
  <si>
    <t>X475</t>
  </si>
  <si>
    <t>Intoxicação acidental por e exposição a outros gases e vapores - áreas de comércio e de serviços</t>
  </si>
  <si>
    <t>X476</t>
  </si>
  <si>
    <t>Intoxicação acidental por e exposição a outros gases e vapores - áreas industriais e em construção</t>
  </si>
  <si>
    <t>X477</t>
  </si>
  <si>
    <t>Intoxicação acidental por e exposição a outros gases e vapores - fazenda</t>
  </si>
  <si>
    <t>X478</t>
  </si>
  <si>
    <t>Intoxicação acidental por e exposição a outros gases e vapores - outros locais especificados</t>
  </si>
  <si>
    <t>X479</t>
  </si>
  <si>
    <t>Intoxicação acidental por e exposição a outros gases e vapores - local não especificado</t>
  </si>
  <si>
    <t>X480</t>
  </si>
  <si>
    <t>Envenenamento [intoxicação] acidental por e exposição a pesticidas - residência</t>
  </si>
  <si>
    <t>X481</t>
  </si>
  <si>
    <t>Envenenamento [intoxicação] acidental por e exposição a pesticidas - habitação coletiva</t>
  </si>
  <si>
    <t>X482</t>
  </si>
  <si>
    <t>Envenenamento [intoxicação] acidental por e exposição a pesticidas - escolas, outras instituições e áreas de administração pública</t>
  </si>
  <si>
    <t>X483</t>
  </si>
  <si>
    <t>Envenenamento [intoxicação] acidental por e exposição a pesticidas - área para a prática de esportes e atletismo</t>
  </si>
  <si>
    <t>X484</t>
  </si>
  <si>
    <t>Envenenamento [intoxicação] acidental por e exposição a pesticidas - rua e estrada</t>
  </si>
  <si>
    <t>X485</t>
  </si>
  <si>
    <t>Envenenamento [intoxicação] acidental por e exposição a pesticidas - áreas de comércio e de serviços</t>
  </si>
  <si>
    <t>X486</t>
  </si>
  <si>
    <t>Envenenamento [intoxicação] acidental por e exposição a pesticidas - áreas industriais e em construção</t>
  </si>
  <si>
    <t>X487</t>
  </si>
  <si>
    <t>Envenenamento [intoxicação] acidental por e exposição a pesticidas - fazenda</t>
  </si>
  <si>
    <t>X488</t>
  </si>
  <si>
    <t>Envenenamento [intoxicação] acidental por e exposição a pesticidas - outros locais especificados</t>
  </si>
  <si>
    <t>X489</t>
  </si>
  <si>
    <t>Envenenamento [intoxicação] acidental por e exposição a pesticidas - local não especificado</t>
  </si>
  <si>
    <t>X490</t>
  </si>
  <si>
    <t>Envenenamento [intoxicação] acidental por e exposição a outras substâncias químicas nocivas e às não especificadas - residência</t>
  </si>
  <si>
    <t>X491</t>
  </si>
  <si>
    <t>Envenenamento [intoxicação] acidental por e exposição a outras substâncias químicas nocivas e às não especificadas - habitação coletiva</t>
  </si>
  <si>
    <t>X492</t>
  </si>
  <si>
    <t>Envenenamento [intoxicação] acidental por e exposição a outras substâncias químicas nocivas e às não especificadas - escolas, outras instituições e áreas de administração pública</t>
  </si>
  <si>
    <t>X493</t>
  </si>
  <si>
    <t>Envenenamento [intoxicação] acidental por e exposição a outras substâncias químicas nocivas e às não especificadas - área para a prática de esportes e atletismo</t>
  </si>
  <si>
    <t>X494</t>
  </si>
  <si>
    <t>Envenenamento [intoxicação] acidental por e exposição a outras substâncias químicas nocivas e às não especificadas - rua e estrada</t>
  </si>
  <si>
    <t>X495</t>
  </si>
  <si>
    <t>Envenenamento [intoxicação] acidental por e exposição a outras substâncias químicas nocivas e às não especificadas - áreas de comércio e de serviços</t>
  </si>
  <si>
    <t>X496</t>
  </si>
  <si>
    <t>Envenenamento [intoxicação] acidental por e exposição a outras substâncias químicas nocivas e às não especificadas - áreas industriais e em construção</t>
  </si>
  <si>
    <t>X497</t>
  </si>
  <si>
    <t>Envenenamento [intoxicação] acidental por e exposição a outras substâncias químicas nocivas e às não especificadas - fazenda</t>
  </si>
  <si>
    <t>X498</t>
  </si>
  <si>
    <t>Envenenamento [intoxicação] acidental por e exposição a outras substâncias químicas nocivas e às não especificadas - outros locais especificados</t>
  </si>
  <si>
    <t>X499</t>
  </si>
  <si>
    <t>Envenenamento [intoxicação] acidental por e exposição a outras substâncias químicas nocivas e às não especificadas - local não especificado</t>
  </si>
  <si>
    <t>X500</t>
  </si>
  <si>
    <t>Excesso de exercícios e movimentos vigorosos ou repetitivos - residência</t>
  </si>
  <si>
    <t>X501</t>
  </si>
  <si>
    <t>Excesso de exercícios e movimentos vigorosos ou repetitivos - habitação coletiva</t>
  </si>
  <si>
    <t>X502</t>
  </si>
  <si>
    <t>Excesso de exercícios e movimentos vigorosos ou repetitivos - escolas, outras instituições e áreas de administração pública</t>
  </si>
  <si>
    <t>X503</t>
  </si>
  <si>
    <t>Excesso de exercícios e movimentos vigorosos ou repetitivos - área para a prática de esportes e atletismo</t>
  </si>
  <si>
    <t>X504</t>
  </si>
  <si>
    <t>Excesso de exercícios e movimentos vigorosos ou repetitivos - rua e estrada</t>
  </si>
  <si>
    <t>X505</t>
  </si>
  <si>
    <t>Excesso de exercícios e movimentos vigorosos ou repetitivos - áreas de comércio e de serviços</t>
  </si>
  <si>
    <t>X506</t>
  </si>
  <si>
    <t>Excesso de exercícios e movimentos vigorosos ou repetitivos - áreas industriais e em construção</t>
  </si>
  <si>
    <t>X507</t>
  </si>
  <si>
    <t>Excesso de exercícios e movimentos vigorosos ou repetitivos - fazenda</t>
  </si>
  <si>
    <t>X508</t>
  </si>
  <si>
    <t>Excesso de exercícios e movimentos vigorosos ou repetitivos - outros locais especificados</t>
  </si>
  <si>
    <t>X509</t>
  </si>
  <si>
    <t>Excesso de exercícios e movimentos vigorosos ou repetitivos - local não especificado</t>
  </si>
  <si>
    <t>X510</t>
  </si>
  <si>
    <t>Viagem e movimento - residência</t>
  </si>
  <si>
    <t>X511</t>
  </si>
  <si>
    <t>Viagem e movimento - habitação coletiva</t>
  </si>
  <si>
    <t>X512</t>
  </si>
  <si>
    <t>Viagem e movimento - escolas, outras instituições e áreas de administração pública</t>
  </si>
  <si>
    <t>X513</t>
  </si>
  <si>
    <t>Viagem e movimento - área para a prática de esportes e atletismo</t>
  </si>
  <si>
    <t>X514</t>
  </si>
  <si>
    <t>Viagem e movimento - rua e estrada</t>
  </si>
  <si>
    <t>X515</t>
  </si>
  <si>
    <t>Viagem e movimento - áreas de comércio e de serviços</t>
  </si>
  <si>
    <t>X516</t>
  </si>
  <si>
    <t>Viagem e movimento - áreas industriais e em construção</t>
  </si>
  <si>
    <t>X517</t>
  </si>
  <si>
    <t>Viagem e movimento - fazenda</t>
  </si>
  <si>
    <t>X518</t>
  </si>
  <si>
    <t>Viagem e movimento - outros locais especificados</t>
  </si>
  <si>
    <t>X519</t>
  </si>
  <si>
    <t>Viagem e movimento - local não especificado</t>
  </si>
  <si>
    <t>X520</t>
  </si>
  <si>
    <t>Estadia prolongada em ambiente agravitacional - residência</t>
  </si>
  <si>
    <t>X521</t>
  </si>
  <si>
    <t>Estadia prolongada em ambiente agravitacional - habitação coletiva</t>
  </si>
  <si>
    <t>X522</t>
  </si>
  <si>
    <t>Estadia prolongada em ambiente agravitacional - escolas, outras instituições e áreas de administração pública</t>
  </si>
  <si>
    <t>X523</t>
  </si>
  <si>
    <t>Estadia prolongada em ambiente agravitacional - área para a prática de esportes e atletismo</t>
  </si>
  <si>
    <t>X524</t>
  </si>
  <si>
    <t>Estadia prolongada em ambiente agravitacional - rua e estrada</t>
  </si>
  <si>
    <t>X525</t>
  </si>
  <si>
    <t>Estadia prolongada em ambiente agravitacional - áreas de comércio e de serviços</t>
  </si>
  <si>
    <t>X526</t>
  </si>
  <si>
    <t>Estadia prolongada em ambiente agravitacional - áreas industriais e em construção</t>
  </si>
  <si>
    <t>X527</t>
  </si>
  <si>
    <t>Estadia prolongada em ambiente agravitacional - fazenda</t>
  </si>
  <si>
    <t>X528</t>
  </si>
  <si>
    <t>Estadia prolongada em ambiente agravitacional - outros locais especificados</t>
  </si>
  <si>
    <t>X529</t>
  </si>
  <si>
    <t>Estadia prolongada em ambiente agravitacional - local não especificado</t>
  </si>
  <si>
    <t>X530</t>
  </si>
  <si>
    <t>Falta de alimento - residência</t>
  </si>
  <si>
    <t>X531</t>
  </si>
  <si>
    <t>Falta de alimento - habitação coletiva</t>
  </si>
  <si>
    <t>X532</t>
  </si>
  <si>
    <t>Falta de alimento - escolas, outras instituições e áreas de administração pública</t>
  </si>
  <si>
    <t>X533</t>
  </si>
  <si>
    <t>Falta de alimento - área para a prática de esportes e atletismo</t>
  </si>
  <si>
    <t>X534</t>
  </si>
  <si>
    <t>Falta de alimento - rua e estrada</t>
  </si>
  <si>
    <t>X535</t>
  </si>
  <si>
    <t>Falta de alimento - áreas de comércio e de serviços</t>
  </si>
  <si>
    <t>X536</t>
  </si>
  <si>
    <t>Falta de alimento - áreas industriais e em construção</t>
  </si>
  <si>
    <t>X537</t>
  </si>
  <si>
    <t>Falta de alimento - fazenda</t>
  </si>
  <si>
    <t>X538</t>
  </si>
  <si>
    <t>Falta de alimento - outros locais especificados</t>
  </si>
  <si>
    <t>X539</t>
  </si>
  <si>
    <t>Falta de alimento - local não especificado</t>
  </si>
  <si>
    <t>X540</t>
  </si>
  <si>
    <t>Falta de água - residência</t>
  </si>
  <si>
    <t>X541</t>
  </si>
  <si>
    <t>Falta de água - habitação coletiva</t>
  </si>
  <si>
    <t>X542</t>
  </si>
  <si>
    <t>Falta de água - escolas, outras instituições e áreas de administração pública</t>
  </si>
  <si>
    <t>X543</t>
  </si>
  <si>
    <t>Falta de água - área para a prática de esportes e atletismo</t>
  </si>
  <si>
    <t>X544</t>
  </si>
  <si>
    <t>Falta de água - rua e estrada</t>
  </si>
  <si>
    <t>X545</t>
  </si>
  <si>
    <t>Falta de água - áreas de comércio e de serviços</t>
  </si>
  <si>
    <t>X546</t>
  </si>
  <si>
    <t>Falta de água - áreas industriais e em construção</t>
  </si>
  <si>
    <t>X547</t>
  </si>
  <si>
    <t>Falta de água - fazenda</t>
  </si>
  <si>
    <t>X548</t>
  </si>
  <si>
    <t>Falta de água - outros locais especificados</t>
  </si>
  <si>
    <t>X549</t>
  </si>
  <si>
    <t>Falta de água - local não especificado</t>
  </si>
  <si>
    <t>X570</t>
  </si>
  <si>
    <t>Privação não especificada - residência</t>
  </si>
  <si>
    <t>X571</t>
  </si>
  <si>
    <t>Privação não especificada - habitação coletiva</t>
  </si>
  <si>
    <t>X572</t>
  </si>
  <si>
    <t>Privação não especificada - escolas, outras instituições e áreas de administração pública</t>
  </si>
  <si>
    <t>X573</t>
  </si>
  <si>
    <t>Privação não especificada - área para a prática de esportes e atletismo</t>
  </si>
  <si>
    <t>X574</t>
  </si>
  <si>
    <t>Privação não especificada - rua e estrada</t>
  </si>
  <si>
    <t>X575</t>
  </si>
  <si>
    <t>Privação não especificada - áreas de comércio e de serviços</t>
  </si>
  <si>
    <t>X576</t>
  </si>
  <si>
    <t>Privação não especificada - áreas industriais e em construção</t>
  </si>
  <si>
    <t>X577</t>
  </si>
  <si>
    <t>Privação não especificada - fazenda</t>
  </si>
  <si>
    <t>X578</t>
  </si>
  <si>
    <t>Privação não especificada - outros locais especificados</t>
  </si>
  <si>
    <t>X579</t>
  </si>
  <si>
    <t>Privação não especificada - local não especificado</t>
  </si>
  <si>
    <t>X580</t>
  </si>
  <si>
    <t>Exposição a outros fatores especificados - residência</t>
  </si>
  <si>
    <t>X581</t>
  </si>
  <si>
    <t>Exposição a outros fatores especificados - habitação coletiva</t>
  </si>
  <si>
    <t>X582</t>
  </si>
  <si>
    <t>Exposição a outros fatores especificados - escolas, outras instituições e áreas de administração pública</t>
  </si>
  <si>
    <t>X583</t>
  </si>
  <si>
    <t>Exposição a outros fatores especificados - área para a prática de esportes e atletismo</t>
  </si>
  <si>
    <t>X584</t>
  </si>
  <si>
    <t>Exposição a outros fatores especificados - rua e estrada</t>
  </si>
  <si>
    <t>X585</t>
  </si>
  <si>
    <t>Exposição a outros fatores especificados - áreas de comércio e de serviços</t>
  </si>
  <si>
    <t>X586</t>
  </si>
  <si>
    <t>Exposição a outros fatores especificados - áreas industriais e em construção</t>
  </si>
  <si>
    <t>X587</t>
  </si>
  <si>
    <t>Exposição a outros fatores especificados - fazenda</t>
  </si>
  <si>
    <t>X588</t>
  </si>
  <si>
    <t>Exposição a outros fatores especificados - outros locais especificados</t>
  </si>
  <si>
    <t>X589</t>
  </si>
  <si>
    <t>Exposição a outros fatores especificados - local não especificado</t>
  </si>
  <si>
    <t>X590</t>
  </si>
  <si>
    <t>Exposição a fator não especificado causando fratura</t>
  </si>
  <si>
    <t>X599</t>
  </si>
  <si>
    <t>Exposição a fator não especificado causando outro tr|aumatismo e traumatismo não especificado</t>
  </si>
  <si>
    <t>X600</t>
  </si>
  <si>
    <t>Auto-intoxicação por e exposição, intencional, a analgésicos, antipiréticos e anti-reumáticos, não-opiáceos - residência</t>
  </si>
  <si>
    <t>X601</t>
  </si>
  <si>
    <t>Auto-intoxicação por e exposição, intencional, a analgésicos, antipiréticos e anti-reumáticos, não-opiáceos - habitação coletiva</t>
  </si>
  <si>
    <t>X602</t>
  </si>
  <si>
    <t>Auto-intoxicação por e exposição, intencional, a analgésicos, antipiréticos e anti-reumáticos, não-opiáceos - escolas, outras instituições e áreas de administração pública</t>
  </si>
  <si>
    <t>X603</t>
  </si>
  <si>
    <t>Auto-intoxicação por e exposição, intencional, a analgésicos, antipiréticos e anti-reumáticos, não-opiáceos - área para a prática de esportes e atletismo</t>
  </si>
  <si>
    <t>X604</t>
  </si>
  <si>
    <t>Auto-intoxicação por e exposição, intencional, a analgésicos, antipiréticos e anti-reumáticos, não-opiáceos - rua e estrada</t>
  </si>
  <si>
    <t>X605</t>
  </si>
  <si>
    <t>Auto-intoxicação por e exposição, intencional, a analgésicos, antipiréticos e anti-reumáticos, não-opiáceos - áreas de comércio e de serviços</t>
  </si>
  <si>
    <t>X606</t>
  </si>
  <si>
    <t>Auto-intoxicação por e exposição, intencional, a analgésicos, antipiréticos e anti-reumáticos, não-opiáceos - áreas industriais e em construção</t>
  </si>
  <si>
    <t>X607</t>
  </si>
  <si>
    <t>Auto-intoxicação por e exposição, intencional, a analgésicos, antipiréticos e anti-reumáticos, não-opiáceos - fazenda</t>
  </si>
  <si>
    <t>X608</t>
  </si>
  <si>
    <t>Auto-intoxicação por e exposição, intencional, a analgésicos, antipiréticos e anti-reumáticos, não-opiáceos - outros locais especificados</t>
  </si>
  <si>
    <t>X609</t>
  </si>
  <si>
    <t>Auto-intoxicação por e exposição, intencional, a analgésicos, antipiréticos e anti-reumáticos, não-opiáceos - local não especificado</t>
  </si>
  <si>
    <t>X610</t>
  </si>
  <si>
    <t>Auto-intoxicação por e exposição, intencional, a drogas anticonvulsivantes [antiepilépticos] sedativos, hipnóticos, antiparkinsonianos e psicotrópicos não classificados em outra parte - residência</t>
  </si>
  <si>
    <t>X611</t>
  </si>
  <si>
    <t>Auto-intoxicação por e exposição, intencional, a drogas anticonvulsivantes [antiepilépticos] sedativos, hipnóticos, antiparkinsonianos e psicotrópicos não classificados em outra parte - habitação coletiva</t>
  </si>
  <si>
    <t>X612</t>
  </si>
  <si>
    <t>Auto-intoxicação por e exposição, intencional, a drogas anticonvulsivantes [antiepilépticos] sedativos, hipnóticos, antiparkinsonianos e psicotrópicos não classificados em outra parte - escolas, outras instituições e áreas de administração pública</t>
  </si>
  <si>
    <t>X613</t>
  </si>
  <si>
    <t>Auto-intoxicação por e exposição, intencional, a drogas anticonvulsivantes [antiepilépticos] sedativos, hipnóticos, antiparkinsonianos e psicotrópicos não classificados em outra parte - área para a prática de esportes e atletismo</t>
  </si>
  <si>
    <t>X614</t>
  </si>
  <si>
    <t>Auto-intoxicação por e exposição, intencional, a drogas anticonvulsivantes [antiepilépticos] sedativos, hipnóticos, antiparkinsonianos e psicotrópicos não classificados em outra parte - rua e estrada</t>
  </si>
  <si>
    <t>X615</t>
  </si>
  <si>
    <t>Auto-intoxicação por e exposição, intencional, a drogas anticonvulsivantes [antiepilépticos] sedativos, hipnóticos, antiparkinsonianos e psicotrópicos não classificados em outra parte - áreas de comércio e de serviços</t>
  </si>
  <si>
    <t>X616</t>
  </si>
  <si>
    <t>Auto-intoxicação por e exposição, intencional, a drogas anticonvulsivantes [antiepilépticos] sedativos, hipnóticos, antiparkinsonianos e psicotrópicos não classificados em outra parte - áreas industriais e em construção</t>
  </si>
  <si>
    <t>X617</t>
  </si>
  <si>
    <t>Auto-intoxicação por e exposição, intencional, a drogas anticonvulsivantes [antiepilépticos] sedativos, hipnóticos, antiparkinsonianos e psicotrópicos não classificados em outra parte - fazenda</t>
  </si>
  <si>
    <t>X618</t>
  </si>
  <si>
    <t>Auto-intoxicação por e exposição, intencional, a drogas anticonvulsivantes [antiepilépticos] sedativos, hipnóticos, antiparkinsonianos e psicotrópicos não classificados em outra parte - outros locais especificados</t>
  </si>
  <si>
    <t>X619</t>
  </si>
  <si>
    <t>Auto-intoxicação por e exposição, intencional, a drogas anticonvulsivantes [antiepilépticos] sedativos, hipnóticos, antiparkinsonianos e psicotrópicos não classificados em outra parte - local não especificado</t>
  </si>
  <si>
    <t>X620</t>
  </si>
  <si>
    <t>Auto-intoxicação por e exposição, intencional, a narcóticos e psicodislépticos [alucinógenos] não classificados em outra parte - residência</t>
  </si>
  <si>
    <t>X621</t>
  </si>
  <si>
    <t>Auto-intoxicação por e exposição, intencional, a narcóticos e psicodislépticos [alucinógenos] não classificados em outra parte - habitação coletiva</t>
  </si>
  <si>
    <t>X622</t>
  </si>
  <si>
    <t>Auto-intoxicação por e exposição, intencional, a narcóticos e psicodislépticos [alucinógenos] não classificados em outra parte - escolas, outras instituições e áreas de administração pública</t>
  </si>
  <si>
    <t>X623</t>
  </si>
  <si>
    <t>Auto-intoxicação por e exposição, intencional, a narcóticos e psicodislépticos [alucinógenos] não classificados em outra parte - área para a prática de esportes e atletismo</t>
  </si>
  <si>
    <t>X624</t>
  </si>
  <si>
    <t>Auto-intoxicação por e exposição, intencional, a narcóticos e psicodislépticos [alucinógenos] não classificados em outra parte - rua e estrada</t>
  </si>
  <si>
    <t>X625</t>
  </si>
  <si>
    <t>Auto-intoxicação por e exposição, intencional, a narcóticos e psicodislépticos [alucinógenos] não classificados em outra parte - áreas de comércio e de serviços</t>
  </si>
  <si>
    <t>X626</t>
  </si>
  <si>
    <t>Auto-intoxicação por e exposição, intencional, a narcóticos e psicodislépticos [alucinógenos] não classificados em outra parte - áreas industriais e em construção</t>
  </si>
  <si>
    <t>X627</t>
  </si>
  <si>
    <t>Auto-intoxicação por e exposição, intencional, a narcóticos e psicodislépticos [alucinógenos] não classificados em outra parte - fazenda</t>
  </si>
  <si>
    <t>X628</t>
  </si>
  <si>
    <t>Auto-intoxicação por e exposição, intencional, a narcóticos e psicodislépticos [alucinógenos] não classificados em outra parte - outros locais especificados</t>
  </si>
  <si>
    <t>X629</t>
  </si>
  <si>
    <t>Auto-intoxicação por e exposição, intencional, a narcóticos e psicodislépticos [alucinógenos] não classificados em outra parte - local não especificado</t>
  </si>
  <si>
    <t>X630</t>
  </si>
  <si>
    <t>Auto-intoxicação por e exposição, intencional, a outras substâncias farmacológicas de ação sobre o sistema nervoso autônomo - residência</t>
  </si>
  <si>
    <t>X631</t>
  </si>
  <si>
    <t>Auto-intoxicação por e exposição, intencional, a outras substâncias farmacológicas de ação sobre o sistema nervoso autônomo - habitação coletiva</t>
  </si>
  <si>
    <t>X632</t>
  </si>
  <si>
    <t>Auto-intoxicação por e exposição, intencional, a outras substâncias farmacológicas de ação sobre o sistema nervoso autônomo - escolas, outras instituições e áreas de administração pública</t>
  </si>
  <si>
    <t>X633</t>
  </si>
  <si>
    <t>Auto-intoxicação por e exposição, intencional, a outras substâncias farmacológicas de ação sobre o sistema nervoso autônomo - área para a prática de esportes e atletismo</t>
  </si>
  <si>
    <t>X634</t>
  </si>
  <si>
    <t>Auto-intoxicação por e exposição, intencional, a outras substâncias farmacológicas de ação sobre o sistema nervoso autônomo - rua e estrada</t>
  </si>
  <si>
    <t>X635</t>
  </si>
  <si>
    <t>Auto-intoxicação por e exposição, intencional, a outras substâncias farmacológicas de ação sobre o sistema nervoso autônomo - áreas de comércio e de serviços</t>
  </si>
  <si>
    <t>X636</t>
  </si>
  <si>
    <t>Auto-intoxicação por e exposição, intencional, a outras substâncias farmacológicas de ação sobre o sistema nervoso autônomo - áreas industriais e em construção</t>
  </si>
  <si>
    <t>X637</t>
  </si>
  <si>
    <t>Auto-intoxicação por e exposição, intencional, a outras substâncias farmacológicas de ação sobre o sistema nervoso autônomo - fazenda</t>
  </si>
  <si>
    <t>X638</t>
  </si>
  <si>
    <t>Auto-intoxicação por e exposição, intencional, a outras substâncias farmacológicas de ação sobre o sistema nervoso autônomo - outros locais especificados</t>
  </si>
  <si>
    <t>X639</t>
  </si>
  <si>
    <t>Auto-intoxicação por e exposição, intencional, a outras substâncias farmacológicas de ação sobre o sistema nervoso autônomo - local não especificado</t>
  </si>
  <si>
    <t>X640</t>
  </si>
  <si>
    <t>Auto-intoxicação por e exposição, intencional, a outras drogas, medicamentos e substâncias biológicas e às não especificadas - residência</t>
  </si>
  <si>
    <t>X641</t>
  </si>
  <si>
    <t>Auto-intoxicação por e exposição, intencional, a outras drogas, medicamentos e substâncias biológicas e às não especificadas - habitação coletiva</t>
  </si>
  <si>
    <t>X642</t>
  </si>
  <si>
    <t>Auto-intoxicação por e exposição, intencional, a outras drogas, medicamentos e substâncias biológicas e às não especificadas - escolas, outras instituições e áreas de administração pública</t>
  </si>
  <si>
    <t>X643</t>
  </si>
  <si>
    <t>Auto-intoxicação por e exposição, intencional, a outras drogas, medicamentos e substâncias biológicas e às não especificadas - área para a prática de esportes e atletismo</t>
  </si>
  <si>
    <t>X644</t>
  </si>
  <si>
    <t>Auto-intoxicação por e exposição, intencional, a outras drogas, medicamentos e substâncias biológicas e às não especificadas - rua e estrada</t>
  </si>
  <si>
    <t>X645</t>
  </si>
  <si>
    <t>Auto-intoxicação por e exposição, intencional, a outras drogas, medicamentos e substâncias biológicas e às não especificadas - áreas de comércio e de serviços</t>
  </si>
  <si>
    <t>X646</t>
  </si>
  <si>
    <t>Auto-intoxicação por e exposição, intencional, a outras drogas, medicamentos e substâncias biológicas e às não especificadas - áreas industriais e em construção</t>
  </si>
  <si>
    <t>X647</t>
  </si>
  <si>
    <t>Auto-intoxicação por e exposição, intencional, a outras drogas, medicamentos e substâncias biológicas e às não especificadas - fazenda</t>
  </si>
  <si>
    <t>X648</t>
  </si>
  <si>
    <t>Auto-intoxicação por e exposição, intencional, a outras drogas, medicamentos e substâncias biológicas e às não especificadas - outros locais especificados</t>
  </si>
  <si>
    <t>X649</t>
  </si>
  <si>
    <t>Auto-intoxicação por e exposição, intencional, a outras drogas, medicamentos e substâncias biológicas e às não especificadas - local não especificado</t>
  </si>
  <si>
    <t>X650</t>
  </si>
  <si>
    <t>Auto-intoxicação voluntária por álcool - residência</t>
  </si>
  <si>
    <t>X651</t>
  </si>
  <si>
    <t>Auto-intoxicação voluntária por álcool - habitação coletiva</t>
  </si>
  <si>
    <t>X652</t>
  </si>
  <si>
    <t>Auto-intoxicação voluntária por álcool - escolas, outras instituições e áreas de administração pública</t>
  </si>
  <si>
    <t>X653</t>
  </si>
  <si>
    <t>Auto-intoxicação voluntária por álcool - área para a prática de esportes e atletismo</t>
  </si>
  <si>
    <t>X654</t>
  </si>
  <si>
    <t>Auto-intoxicação voluntária por álcool - rua e estrada</t>
  </si>
  <si>
    <t>X655</t>
  </si>
  <si>
    <t>Auto-intoxicação voluntária por álcool - áreas de comércio e de serviços</t>
  </si>
  <si>
    <t>X656</t>
  </si>
  <si>
    <t>Auto-intoxicação voluntária por álcool - áreas industriais e em construção</t>
  </si>
  <si>
    <t>X657</t>
  </si>
  <si>
    <t>Auto-intoxicação voluntária por álcool - fazenda</t>
  </si>
  <si>
    <t>X658</t>
  </si>
  <si>
    <t>Auto-intoxicação voluntária por álcool - outros locais especificados</t>
  </si>
  <si>
    <t>X659</t>
  </si>
  <si>
    <t>Auto-intoxicação voluntária por álcool - local não especificado</t>
  </si>
  <si>
    <t>X660</t>
  </si>
  <si>
    <t>Auto-intoxicação intencional por solventes orgânicos, hidrocarbonetos halogenados e seus vapores - residência</t>
  </si>
  <si>
    <t>X661</t>
  </si>
  <si>
    <t>Auto-intoxicação intencional por solventes orgânicos, hidrocarbonetos halogenados e seus vapores - habitação coletiva</t>
  </si>
  <si>
    <t>X662</t>
  </si>
  <si>
    <t>Auto-intoxicação intencional por solventes orgânicos, hidrocarbonetos halogenados e seus vapores - escolas, outras instituições e áreas de administração pública</t>
  </si>
  <si>
    <t>X663</t>
  </si>
  <si>
    <t>Auto-intoxicação intencional por solventes orgânicos, hidrocarbonetos halogenados e seus vapores - área para a prática de esportes e atletismo</t>
  </si>
  <si>
    <t>X664</t>
  </si>
  <si>
    <t>Auto-intoxicação intencional por solventes orgânicos, hidrocarbonetos halogenados e seus vapores - rua e estrada</t>
  </si>
  <si>
    <t>X665</t>
  </si>
  <si>
    <t>Auto-intoxicação intencional por solventes orgânicos, hidrocarbonetos halogenados e seus vapores - áreas de comércio e de serviços</t>
  </si>
  <si>
    <t>X666</t>
  </si>
  <si>
    <t>Auto-intoxicação intencional por solventes orgânicos, hidrocarbonetos halogenados e seus vapores - áreas industriais e em construção</t>
  </si>
  <si>
    <t>X667</t>
  </si>
  <si>
    <t>Auto-intoxicação intencional por solventes orgânicos, hidrocarbonetos halogenados e seus vapores - fazenda</t>
  </si>
  <si>
    <t>X668</t>
  </si>
  <si>
    <t>Auto-intoxicação intencional por solventes orgânicos, hidrocarbonetos halogenados e seus vapores - outros locais especificados</t>
  </si>
  <si>
    <t>X669</t>
  </si>
  <si>
    <t>Auto-intoxicação intencional por solventes orgânicos, hidrocarbonetos halogenados e seus vapores - local não especificado</t>
  </si>
  <si>
    <t>X670</t>
  </si>
  <si>
    <t>Auto-intoxicação intencional por outros gases e vapores - residência</t>
  </si>
  <si>
    <t>X671</t>
  </si>
  <si>
    <t>Auto-intoxicação intencional por outros gases e vapores - habitação coletiva</t>
  </si>
  <si>
    <t>X672</t>
  </si>
  <si>
    <t>Auto-intoxicação intencional por outros gases e vapores - escolas, outras instituições e áreas de administração pública</t>
  </si>
  <si>
    <t>X673</t>
  </si>
  <si>
    <t>Auto-intoxicação intencional por outros gases e vapores - área para a prática de esportes e atletismo</t>
  </si>
  <si>
    <t>X674</t>
  </si>
  <si>
    <t>Auto-intoxicação intencional por outros gases e vapores - rua e estrada</t>
  </si>
  <si>
    <t>X675</t>
  </si>
  <si>
    <t>Auto-intoxicação intencional por outros gases e vapores - áreas de comércio e de serviços</t>
  </si>
  <si>
    <t>X676</t>
  </si>
  <si>
    <t>Auto-intoxicação intencional por outros gases e vapores - áreas industriais e em construção</t>
  </si>
  <si>
    <t>X677</t>
  </si>
  <si>
    <t>Auto-intoxicação intencional por outros gases e vapores - fazenda</t>
  </si>
  <si>
    <t>X678</t>
  </si>
  <si>
    <t>Auto-intoxicação intencional por outros gases e vapores - outros locais especificados</t>
  </si>
  <si>
    <t>X679</t>
  </si>
  <si>
    <t>Auto-intoxicação intencional por outros gases e vapores - local não especificado</t>
  </si>
  <si>
    <t>X680</t>
  </si>
  <si>
    <t>Auto-intoxicação por e exposição, intencional, a pesticidas - residência</t>
  </si>
  <si>
    <t>X681</t>
  </si>
  <si>
    <t>Auto-intoxicação por e exposição, intencional, a pesticidas - habitação coletiva</t>
  </si>
  <si>
    <t>X682</t>
  </si>
  <si>
    <t>Auto-intoxicação por e exposição, intencional, a pesticidas - escolas, outras instituições e áreas de administração pública</t>
  </si>
  <si>
    <t>X683</t>
  </si>
  <si>
    <t>Auto-intoxicação por e exposição, intencional, a pesticidas - área para a prática de esportes e atletismo</t>
  </si>
  <si>
    <t>X684</t>
  </si>
  <si>
    <t>Auto-intoxicação por e exposição, intencional, a pesticidas - rua e estrada</t>
  </si>
  <si>
    <t>X685</t>
  </si>
  <si>
    <t>Auto-intoxicação por e exposição, intencional, a pesticidas - áreas de comércio e de serviços</t>
  </si>
  <si>
    <t>X686</t>
  </si>
  <si>
    <t>Auto-intoxicação por e exposição, intencional, a pesticidas - áreas industriais e em construção</t>
  </si>
  <si>
    <t>X687</t>
  </si>
  <si>
    <t>Auto-intoxicação por e exposição, intencional, a pesticidas - fazenda</t>
  </si>
  <si>
    <t>X688</t>
  </si>
  <si>
    <t>Auto-intoxicação por e exposição, intencional, a pesticidas - outros locais especificados</t>
  </si>
  <si>
    <t>X689</t>
  </si>
  <si>
    <t>Auto-intoxicação por e exposição, intencional, a pesticidas - local não especificado</t>
  </si>
  <si>
    <t>X690</t>
  </si>
  <si>
    <t>Auto-intoxicação por e exposição, intencional, a outros produtos químicos e substâncias nocivas não especificadas - residência</t>
  </si>
  <si>
    <t>X691</t>
  </si>
  <si>
    <t>Auto-intoxicação por e exposição, intencional, a outros produtos químicos e substâncias nocivas não especificadas - habitação coletiva</t>
  </si>
  <si>
    <t>X692</t>
  </si>
  <si>
    <t>Auto-intoxicação por e exposição, intencional, a outros produtos químicos e substâncias nocivas não especificadas - escolas, outras instituições e áreas de administração pública</t>
  </si>
  <si>
    <t>X693</t>
  </si>
  <si>
    <t>Auto-intoxicação por e exposição, intencional, a outros produtos químicos e substâncias nocivas não especificadas - área para a prática de esportes e atletismo</t>
  </si>
  <si>
    <t>X694</t>
  </si>
  <si>
    <t>Auto-intoxicação por e exposição, intencional, a outros produtos químicos e substâncias nocivas não especificadas - rua e estrada</t>
  </si>
  <si>
    <t>X695</t>
  </si>
  <si>
    <t>Auto-intoxicação por e exposição, intencional, a outros produtos químicos e substâncias nocivas não especificadas - áreas de comércio e de serviços</t>
  </si>
  <si>
    <t>X696</t>
  </si>
  <si>
    <t>Auto-intoxicação por e exposição, intencional, a outros produtos químicos e substâncias nocivas não especificadas - áreas industriais e em construção</t>
  </si>
  <si>
    <t>X697</t>
  </si>
  <si>
    <t>Auto-intoxicação por e exposição, intencional, a outros produtos químicos e substâncias nocivas não especificadas - fazenda</t>
  </si>
  <si>
    <t>X698</t>
  </si>
  <si>
    <t>Auto-intoxicação por e exposição, intencional, a outros produtos químicos e substâncias nocivas não especificadas - outros locais especificados</t>
  </si>
  <si>
    <t>X699</t>
  </si>
  <si>
    <t>Auto-intoxicação por e exposição, intencional, a outros produtos químicos e substâncias nocivas não especificadas - local não especificado</t>
  </si>
  <si>
    <t>X700</t>
  </si>
  <si>
    <t>Lesão autoprovocada intencionalmente por enforcamento, estrangulamento e sufocação - residência</t>
  </si>
  <si>
    <t>X701</t>
  </si>
  <si>
    <t>Lesão autoprovocada intencionalmente por enforcamento, estrangulamento e sufocação - habitação coletiva</t>
  </si>
  <si>
    <t>X702</t>
  </si>
  <si>
    <t>Lesão autoprovocada intencionalmente por enforcamento, estrangulamento e sufocação - escolas, outras instituições e áreas de administração pública</t>
  </si>
  <si>
    <t>X703</t>
  </si>
  <si>
    <t>Lesão autoprovocada intencionalmente por enforcamento, estrangulamento e sufocação - área para a prática de esportes e atletismo</t>
  </si>
  <si>
    <t>X704</t>
  </si>
  <si>
    <t>Lesão autoprovocada intencionalmente por enforcamento, estrangulamento e sufocação - rua e estrada</t>
  </si>
  <si>
    <t>X705</t>
  </si>
  <si>
    <t>Lesão autoprovocada intencionalmente por enforcamento, estrangulamento e sufocação - áreas de comércio e de serviços</t>
  </si>
  <si>
    <t>X706</t>
  </si>
  <si>
    <t>Lesão autoprovocada intencionalmente por enforcamento, estrangulamento e sufocação - áreas industriais e em construção</t>
  </si>
  <si>
    <t>X707</t>
  </si>
  <si>
    <t>Lesão autoprovocada intencionalmente por enforcamento, estrangulamento e sufocação - fazenda</t>
  </si>
  <si>
    <t>X708</t>
  </si>
  <si>
    <t>Lesão autoprovocada intencionalmente por enforcamento, estrangulamento e sufocação - outros locais especificados</t>
  </si>
  <si>
    <t>X709</t>
  </si>
  <si>
    <t>Lesão autoprovocada intencionalmente por enforcamento, estrangulamento e sufocação - local não especificado</t>
  </si>
  <si>
    <t>X710</t>
  </si>
  <si>
    <t>Lesão autoprovocada intencionalmente por afogamento e submersão - residência</t>
  </si>
  <si>
    <t>X711</t>
  </si>
  <si>
    <t>Lesão autoprovocada intencionalmente por afogamento e submersão - habitação coletiva</t>
  </si>
  <si>
    <t>X712</t>
  </si>
  <si>
    <t>Lesão autoprovocada intencionalmente por afogamento e submersão - escolas, outras instituições e áreas de administração pública</t>
  </si>
  <si>
    <t>X713</t>
  </si>
  <si>
    <t>Lesão autoprovocada intencionalmente por afogamento e submersão - área para a prática de esportes e atletismo</t>
  </si>
  <si>
    <t>X714</t>
  </si>
  <si>
    <t>Lesão autoprovocada intencionalmente por afogamento e submersão - rua e estrada</t>
  </si>
  <si>
    <t>X715</t>
  </si>
  <si>
    <t>Lesão autoprovocada intencionalmente por afogamento e submersão - áreas de comércio e de serviços</t>
  </si>
  <si>
    <t>X716</t>
  </si>
  <si>
    <t>Lesão autoprovocada intencionalmente por afogamento e submersão - áreas industriais e em construção</t>
  </si>
  <si>
    <t>X717</t>
  </si>
  <si>
    <t>Lesão autoprovocada intencionalmente por afogamento e submersão - fazenda</t>
  </si>
  <si>
    <t>X718</t>
  </si>
  <si>
    <t>Lesão autoprovocada intencionalmente por afogamento e submersão - outros locais especificados</t>
  </si>
  <si>
    <t>X719</t>
  </si>
  <si>
    <t>Lesão autoprovocada intencionalmente por afogamento e submersão - local não especificado</t>
  </si>
  <si>
    <t>X720</t>
  </si>
  <si>
    <t>Lesão autoprovocada intencionalmente por disparo de arma de fogo de mão - residência</t>
  </si>
  <si>
    <t>X721</t>
  </si>
  <si>
    <t>Lesão autoprovocada intencionalmente por disparo de arma de fogo de mão - habitação coletiva</t>
  </si>
  <si>
    <t>X722</t>
  </si>
  <si>
    <t>Lesão autoprovocada intencionalmente por disparo de arma de fogo de mão - escolas, outras instituições e áreas de administração pública</t>
  </si>
  <si>
    <t>X723</t>
  </si>
  <si>
    <t>Lesão autoprovocada intencionalmente por disparo de arma de fogo de mão - área para a prática de esportes e atletismo</t>
  </si>
  <si>
    <t>X724</t>
  </si>
  <si>
    <t>Lesão autoprovocada intencionalmente por disparo de arma de fogo de mão - rua e estrada</t>
  </si>
  <si>
    <t>X725</t>
  </si>
  <si>
    <t>Lesão autoprovocada intencionalmente por disparo de arma de fogo de mão - áreas de comércio e de serviços</t>
  </si>
  <si>
    <t>X726</t>
  </si>
  <si>
    <t>Lesão autoprovocada intencionalmente por disparo de arma de fogo de mão - áreas industriais e em construção</t>
  </si>
  <si>
    <t>X727</t>
  </si>
  <si>
    <t>Lesão autoprovocada intencionalmente por disparo de arma de fogo de mão - fazenda</t>
  </si>
  <si>
    <t>X728</t>
  </si>
  <si>
    <t>Lesão autoprovocada intencionalmente por disparo de arma de fogo de mão - outros locais especificados</t>
  </si>
  <si>
    <t>X729</t>
  </si>
  <si>
    <t>Lesão autoprovocada intencionalmente por disparo de arma de fogo de mão - local não especificado</t>
  </si>
  <si>
    <t>X730</t>
  </si>
  <si>
    <t>Lesão autoprovocada intencionalmente por disparo de espingarda, carabina, ou arma de fogo de maior calibre - residência</t>
  </si>
  <si>
    <t>X731</t>
  </si>
  <si>
    <t>Lesão autoprovocada intencionalmente por disparo de espingarda, carabina, ou arma de fogo de maior calibre - habitação coletiva</t>
  </si>
  <si>
    <t>X732</t>
  </si>
  <si>
    <t>Lesão autoprovocada intencionalmente por disparo de espingarda, carabina, ou arma de fogo de maior calibre - escolas, outras instituições e áreas de administração pública</t>
  </si>
  <si>
    <t>X733</t>
  </si>
  <si>
    <t>Lesão autoprovocada intencionalmente por disparo de espingarda, carabina, ou arma de fogo de maior calibre - área para a prática de esportes e atletismo</t>
  </si>
  <si>
    <t>X734</t>
  </si>
  <si>
    <t>Lesão autoprovocada intencionalmente por disparo de espingarda, carabina, ou arma de fogo de maior calibre - rua e estrada</t>
  </si>
  <si>
    <t>X735</t>
  </si>
  <si>
    <t>Lesão autoprovocada intencionalmente por disparo de espingarda, carabina, ou arma de fogo de maior calibre - áreas de comércio e de serviços</t>
  </si>
  <si>
    <t>X736</t>
  </si>
  <si>
    <t>Lesão autoprovocada intencionalmente por disparo de espingarda, carabina, ou arma de fogo de maior calibre - áreas industriais e em construção</t>
  </si>
  <si>
    <t>X737</t>
  </si>
  <si>
    <t>Lesão autoprovocada intencionalmente por disparo de espingarda, carabina, ou arma de fogo de maior calibre - fazenda</t>
  </si>
  <si>
    <t>X738</t>
  </si>
  <si>
    <t>Lesão autoprovocada intencionalmente por disparo de espingarda, carabina, ou arma de fogo de maior calibre - outros locais especificados</t>
  </si>
  <si>
    <t>X739</t>
  </si>
  <si>
    <t>Lesão autoprovocada intencionalmente por disparo de espingarda, carabina, ou arma de fogo de maior calibre - local não especificado</t>
  </si>
  <si>
    <t>X740</t>
  </si>
  <si>
    <t>Lesão autoprovocada intencionalmente por disparo de outra arma de fogo e de arma de fogo não especificada - residência</t>
  </si>
  <si>
    <t>X741</t>
  </si>
  <si>
    <t>Lesão autoprovocada intencionalmente por disparo de outra arma de fogo e de arma de fogo não especificada - habitação coletiva</t>
  </si>
  <si>
    <t>X742</t>
  </si>
  <si>
    <t>Lesão autoprovocada intencionalmente por disparo de outra arma de fogo e de arma de fogo não especificada - escolas, outras instituições e áreas de administração pública</t>
  </si>
  <si>
    <t>X743</t>
  </si>
  <si>
    <t>Lesão autoprovocada intencionalmente por disparo de outra arma de fogo e de arma de fogo não especificada - área para a prática de esportes e atletismo</t>
  </si>
  <si>
    <t>X744</t>
  </si>
  <si>
    <t>Lesão autoprovocada intencionalmente por disparo de outra arma de fogo e de arma de fogo não especificada - rua e estrada</t>
  </si>
  <si>
    <t>X745</t>
  </si>
  <si>
    <t>Lesão autoprovocada intencionalmente por disparo de outra arma de fogo e de arma de fogo não especificada - áreas de comércio e de serviços</t>
  </si>
  <si>
    <t>X746</t>
  </si>
  <si>
    <t>Lesão autoprovocada intencionalmente por disparo de outra arma de fogo e de arma de fogo não especificada - áreas industriais e em construção</t>
  </si>
  <si>
    <t>X747</t>
  </si>
  <si>
    <t>Lesão autoprovocada intencionalmente por disparo de outra arma de fogo e de arma de fogo não especificada - fazenda</t>
  </si>
  <si>
    <t>X748</t>
  </si>
  <si>
    <t>Lesão autoprovocada intencionalmente por disparo de outra arma de fogo e de arma de fogo não especificada - outros locais especificados</t>
  </si>
  <si>
    <t>X749</t>
  </si>
  <si>
    <t>Lesão autoprovocada intencionalmente por disparo de outra arma de fogo e de arma de fogo não especificada - local não especificado</t>
  </si>
  <si>
    <t>X750</t>
  </si>
  <si>
    <t>Lesão autoprovocada intencionalmente por dispositivos explosivos - residência</t>
  </si>
  <si>
    <t>X751</t>
  </si>
  <si>
    <t>Lesão autoprovocada intencionalmente por dispositivos explosivos - habitação coletiva</t>
  </si>
  <si>
    <t>X752</t>
  </si>
  <si>
    <t>Lesão autoprovocada intencionalmente por dispositivos explosivos - escolas, outras instituições e áreas de administração pública</t>
  </si>
  <si>
    <t>X753</t>
  </si>
  <si>
    <t>Lesão autoprovocada intencionalmente por dispositivos explosivos - área para a prática de esportes e atletismo</t>
  </si>
  <si>
    <t>X754</t>
  </si>
  <si>
    <t>Lesão autoprovocada intencionalmente por dispositivos explosivos - rua e estrada</t>
  </si>
  <si>
    <t>X755</t>
  </si>
  <si>
    <t>Lesão autoprovocada intencionalmente por dispositivos explosivos - áreas de comércio e de serviços</t>
  </si>
  <si>
    <t>X756</t>
  </si>
  <si>
    <t>Lesão autoprovocada intencionalmente por dispositivos explosivos - áreas industriais e em construção</t>
  </si>
  <si>
    <t>X757</t>
  </si>
  <si>
    <t>Lesão autoprovocada intencionalmente por dispositivos explosivos - fazenda</t>
  </si>
  <si>
    <t>X758</t>
  </si>
  <si>
    <t>Lesão autoprovocada intencionalmente por dispositivos explosivos - outros locais especificados</t>
  </si>
  <si>
    <t>X759</t>
  </si>
  <si>
    <t>Lesão autoprovocada intencionalmente por dispositivos explosivos - local não especificado</t>
  </si>
  <si>
    <t>X760</t>
  </si>
  <si>
    <t>Lesão autoprovocada intencionalmente pela fumaça, pelo fogo e por chamas - residência</t>
  </si>
  <si>
    <t>X761</t>
  </si>
  <si>
    <t>Lesão autoprovocada intencionalmente pela fumaça, pelo fogo e por chamas - habitação coletiva</t>
  </si>
  <si>
    <t>X762</t>
  </si>
  <si>
    <t>Lesão autoprovocada intencionalmente pela fumaça, pelo fogo e por chamas - escolas, outras instituições e áreas de administração pública</t>
  </si>
  <si>
    <t>X763</t>
  </si>
  <si>
    <t>Lesão autoprovocada intencionalmente pela fumaça, pelo fogo e por chamas - área para a prática de esportes e atletismo</t>
  </si>
  <si>
    <t>X764</t>
  </si>
  <si>
    <t>Lesão autoprovocada intencionalmente pela fumaça, pelo fogo e por chamas - rua e estrada</t>
  </si>
  <si>
    <t>X765</t>
  </si>
  <si>
    <t>Lesão autoprovocada intencionalmente pela fumaça, pelo fogo e por chamas - áreas de comércio e de serviços</t>
  </si>
  <si>
    <t>X766</t>
  </si>
  <si>
    <t>Lesão autoprovocada intencionalmente pela fumaça, pelo fogo e por chamas - áreas industriais e em construção</t>
  </si>
  <si>
    <t>X767</t>
  </si>
  <si>
    <t>Lesão autoprovocada intencionalmente pela fumaça, pelo fogo e por chamas - fazenda</t>
  </si>
  <si>
    <t>X768</t>
  </si>
  <si>
    <t>Lesão autoprovocada intencionalmente pela fumaça, pelo fogo e por chamas - outros locais especificados</t>
  </si>
  <si>
    <t>X769</t>
  </si>
  <si>
    <t>Lesão autoprovocada intencionalmente pela fumaça, pelo fogo e por chamas - local não especificado</t>
  </si>
  <si>
    <t>X770</t>
  </si>
  <si>
    <t>Lesão autoprovocada intencionalmente por vapor de água, gases ou objetos quentes - residência</t>
  </si>
  <si>
    <t>X771</t>
  </si>
  <si>
    <t>Lesão autoprovocada intencionalmente por vapor de água, gases ou objetos quentes - habitação coletiva</t>
  </si>
  <si>
    <t>X772</t>
  </si>
  <si>
    <t>Lesão autoprovocada intencionalmente por vapor de água, gases ou objetos quentes - escolas, outras instituições e áreas de administração pública</t>
  </si>
  <si>
    <t>X773</t>
  </si>
  <si>
    <t>Lesão autoprovocada intencionalmente por vapor de água, gases ou objetos quentes - área para a prática de esportes e atletismo</t>
  </si>
  <si>
    <t>X774</t>
  </si>
  <si>
    <t>Lesão autoprovocada intencionalmente por vapor de água, gases ou objetos quentes - rua e estrada</t>
  </si>
  <si>
    <t>X775</t>
  </si>
  <si>
    <t>Lesão autoprovocada intencionalmente por vapor de água, gases ou objetos quentes - áreas de comércio e de serviços</t>
  </si>
  <si>
    <t>X776</t>
  </si>
  <si>
    <t>Lesão autoprovocada intencionalmente por vapor de água, gases ou objetos quentes - áreas industriais e em construção</t>
  </si>
  <si>
    <t>X777</t>
  </si>
  <si>
    <t>Lesão autoprovocada intencionalmente por vapor de água, gases ou objetos quentes - fazenda</t>
  </si>
  <si>
    <t>X778</t>
  </si>
  <si>
    <t>Lesão autoprovocada intencionalmente por vapor de água, gases ou objetos quentes - outros locais especificados</t>
  </si>
  <si>
    <t>X779</t>
  </si>
  <si>
    <t>Lesão autoprovocada intencionalmente por vapor de água, gases ou objetos quentes - local não especificado</t>
  </si>
  <si>
    <t>X780</t>
  </si>
  <si>
    <t>Lesão autoprovocada intencionalmente por objeto cortante ou penetrante - residência</t>
  </si>
  <si>
    <t>X781</t>
  </si>
  <si>
    <t>Lesão autoprovocada intencionalmente por objeto cortante ou penetrante - habitação coletiva</t>
  </si>
  <si>
    <t>X782</t>
  </si>
  <si>
    <t>Lesão autoprovocada intencionalmente por objeto cortante ou penetrante - escolas, outras instituições e áreas de administração pública</t>
  </si>
  <si>
    <t>X783</t>
  </si>
  <si>
    <t>Lesão autoprovocada intencionalmente por objeto cortante ou penetrante - área para a prática de esportes e atletismo</t>
  </si>
  <si>
    <t>X784</t>
  </si>
  <si>
    <t>Lesão autoprovocada intencionalmente por objeto cortante ou penetrante - rua e estrada</t>
  </si>
  <si>
    <t>X785</t>
  </si>
  <si>
    <t>Lesão autoprovocada intencionalmente por objeto cortante ou penetrante - áreas de comércio e de serviços</t>
  </si>
  <si>
    <t>X786</t>
  </si>
  <si>
    <t>Lesão autoprovocada intencionalmente por objeto cortante ou penetrante - áreas industriais e em construção</t>
  </si>
  <si>
    <t>X787</t>
  </si>
  <si>
    <t>Lesão autoprovocada intencionalmente por objeto cortante ou penetrante - fazenda</t>
  </si>
  <si>
    <t>X788</t>
  </si>
  <si>
    <t>Lesão autoprovocada intencionalmente por objeto cortante ou penetrante - outros locais especificados</t>
  </si>
  <si>
    <t>X789</t>
  </si>
  <si>
    <t>Lesão autoprovocada intencionalmente por objeto cortante ou penetrante - local não especificado</t>
  </si>
  <si>
    <t>X790</t>
  </si>
  <si>
    <t>Lesão autoprovocada intencionalmente por objeto contundente - residência</t>
  </si>
  <si>
    <t>X791</t>
  </si>
  <si>
    <t>Lesão autoprovocada intencionalmente por objeto contundente - habitação coletiva</t>
  </si>
  <si>
    <t>X792</t>
  </si>
  <si>
    <t>Lesão autoprovocada intencionalmente por objeto contundente - escolas, outras instituições e áreas de administração pública</t>
  </si>
  <si>
    <t>X793</t>
  </si>
  <si>
    <t>Lesão autoprovocada intencionalmente por objeto contundente - área para a prática de esportes e atletismo</t>
  </si>
  <si>
    <t>X794</t>
  </si>
  <si>
    <t>Lesão autoprovocada intencionalmente por objeto contundente - rua e estrada</t>
  </si>
  <si>
    <t>X795</t>
  </si>
  <si>
    <t>Lesão autoprovocada intencionalmente por objeto contundente - áreas de comércio e de serviços</t>
  </si>
  <si>
    <t>X796</t>
  </si>
  <si>
    <t>Lesão autoprovocada intencionalmente por objeto contundente - áreas industriais e em construção</t>
  </si>
  <si>
    <t>X797</t>
  </si>
  <si>
    <t>Lesão autoprovocada intencionalmente por objeto contundente - fazenda</t>
  </si>
  <si>
    <t>X798</t>
  </si>
  <si>
    <t>Lesão autoprovocada intencionalmente por objeto contundente - outros locais especificados</t>
  </si>
  <si>
    <t>X799</t>
  </si>
  <si>
    <t>Lesão autoprovocada intencionalmente por objeto contundente - local não especificado</t>
  </si>
  <si>
    <t>X800</t>
  </si>
  <si>
    <t>Lesão autoprovocada intencionalmente por precipitação de um lugar elevado - residência</t>
  </si>
  <si>
    <t>X801</t>
  </si>
  <si>
    <t>Lesão autoprovocada intencionalmente por precipitação de um lugar elevado - habitação coletiva</t>
  </si>
  <si>
    <t>X802</t>
  </si>
  <si>
    <t>Lesão autoprovocada intencionalmente por precipitação de um lugar elevado - escolas, outras instituições e áreas de administração pública</t>
  </si>
  <si>
    <t>X803</t>
  </si>
  <si>
    <t>Lesão autoprovocada intencionalmente por precipitação de um lugar elevado - área para a prática de esportes e atletismo</t>
  </si>
  <si>
    <t>X804</t>
  </si>
  <si>
    <t>Lesão autoprovocada intencionalmente por precipitação de um lugar elevado - rua e estrada</t>
  </si>
  <si>
    <t>X805</t>
  </si>
  <si>
    <t>Lesão autoprovocada intencionalmente por precipitação de um lugar elevado - áreas de comércio e de serviços</t>
  </si>
  <si>
    <t>X806</t>
  </si>
  <si>
    <t>Lesão autoprovocada intencionalmente por precipitação de um lugar elevado - áreas industriais e em construção</t>
  </si>
  <si>
    <t>X807</t>
  </si>
  <si>
    <t>Lesão autoprovocada intencionalmente por precipitação de um lugar elevado - fazenda</t>
  </si>
  <si>
    <t>X808</t>
  </si>
  <si>
    <t>Lesão autoprovocada intencionalmente por precipitação de um lugar elevado - outros locais especificados</t>
  </si>
  <si>
    <t>X809</t>
  </si>
  <si>
    <t>Lesão autoprovocada intencionalmente por precipitação de um lugar elevado - local não especificado</t>
  </si>
  <si>
    <t>X810</t>
  </si>
  <si>
    <t>Lesão autoprovocada intencionalmente por precipitação ou permanência diante de um objeto em movimento - residência</t>
  </si>
  <si>
    <t>X811</t>
  </si>
  <si>
    <t>Lesão autoprovocada intencionalmente por precipitação ou permanência diante de um objeto em movimento - habitação coletiva</t>
  </si>
  <si>
    <t>X812</t>
  </si>
  <si>
    <t>Lesão autoprovocada intencionalmente por precipitação ou permanência diante de um objeto em movimento - escolas, outras instituições e áreas de administração pública</t>
  </si>
  <si>
    <t>X813</t>
  </si>
  <si>
    <t>Lesão autoprovocada intencionalmente por precipitação ou permanência diante de um objeto em movimento - área para a prática de esportes e atletismo</t>
  </si>
  <si>
    <t>X814</t>
  </si>
  <si>
    <t>Lesão autoprovocada intencionalmente por precipitação ou permanência diante de um objeto em movimento - rua e estrada</t>
  </si>
  <si>
    <t>X815</t>
  </si>
  <si>
    <t>Lesão autoprovocada intencionalmente por precipitação ou permanência diante de um objeto em movimento - áreas de comércio e de serviços</t>
  </si>
  <si>
    <t>X816</t>
  </si>
  <si>
    <t>Lesão autoprovocada intencionalmente por precipitação ou permanência diante de um objeto em movimento - áreas industriais e em construção</t>
  </si>
  <si>
    <t>X817</t>
  </si>
  <si>
    <t>Lesão autoprovocada intencionalmente por precipitação ou permanência diante de um objeto em movimento - fazenda</t>
  </si>
  <si>
    <t>X818</t>
  </si>
  <si>
    <t>Lesão autoprovocada intencionalmente por precipitação ou permanência diante de um objeto em movimento - outros locais especificados</t>
  </si>
  <si>
    <t>X819</t>
  </si>
  <si>
    <t>Lesão autoprovocada intencionalmente por precipitação ou permanência diante de um objeto em movimento - local não especificado</t>
  </si>
  <si>
    <t>X820</t>
  </si>
  <si>
    <t>Lesão autoprovocada intencionalmente por impacto de um veículo a motor - residência</t>
  </si>
  <si>
    <t>X821</t>
  </si>
  <si>
    <t>Lesão autoprovocada intencionalmente por impacto de um veículo a motor - habitação coletiva</t>
  </si>
  <si>
    <t>X822</t>
  </si>
  <si>
    <t>Lesão autoprovocada intencionalmente por impacto de um veículo a motor - escolas, outras instituições e áreas de administração pública</t>
  </si>
  <si>
    <t>X823</t>
  </si>
  <si>
    <t>Lesão autoprovocada intencionalmente por impacto de um veículo a motor - área para a prática de esportes e atletismo</t>
  </si>
  <si>
    <t>X824</t>
  </si>
  <si>
    <t>Lesão autoprovocada intencionalmente por impacto de um veículo a motor - rua e estrada</t>
  </si>
  <si>
    <t>X825</t>
  </si>
  <si>
    <t>Lesão autoprovocada intencionalmente por impacto de um veículo a motor - áreas de comércio e de serviços</t>
  </si>
  <si>
    <t>X826</t>
  </si>
  <si>
    <t>Lesão autoprovocada intencionalmente por impacto de um veículo a motor - áreas industriais e em construção</t>
  </si>
  <si>
    <t>X827</t>
  </si>
  <si>
    <t>Lesão autoprovocada intencionalmente por impacto de um veículo a motor - fazenda</t>
  </si>
  <si>
    <t>X828</t>
  </si>
  <si>
    <t>Lesão autoprovocada intencionalmente por impacto de um veículo a motor - outros locais especificados</t>
  </si>
  <si>
    <t>X829</t>
  </si>
  <si>
    <t>Lesão autoprovocada intencionalmente por impacto de um veículo a motor - local não especificado</t>
  </si>
  <si>
    <t>X830</t>
  </si>
  <si>
    <t>Lesão autoprovocada intencionalmente por outros meios especificados - residência</t>
  </si>
  <si>
    <t>X831</t>
  </si>
  <si>
    <t>Lesão autoprovocada intencionalmente por outros meios especificados - habitação coletiva</t>
  </si>
  <si>
    <t>X832</t>
  </si>
  <si>
    <t>Lesão autoprovocada intencionalmente por outros meios especificados - escolas, outras instituições e áreas de administração pública</t>
  </si>
  <si>
    <t>X833</t>
  </si>
  <si>
    <t>Lesão autoprovocada intencionalmente por outros meios especificados - área para a prática de esportes e atletismo</t>
  </si>
  <si>
    <t>X834</t>
  </si>
  <si>
    <t>Lesão autoprovocada intencionalmente por outros meios especificados - rua e estrada</t>
  </si>
  <si>
    <t>X835</t>
  </si>
  <si>
    <t>Lesão autoprovocada intencionalmente por outros meios especificados - áreas de comércio e de serviços</t>
  </si>
  <si>
    <t>X836</t>
  </si>
  <si>
    <t>Lesão autoprovocada intencionalmente por outros meios especificados - áreas industriais e em construção</t>
  </si>
  <si>
    <t>X837</t>
  </si>
  <si>
    <t>Lesão autoprovocada intencionalmente por outros meios especificados - fazenda</t>
  </si>
  <si>
    <t>X838</t>
  </si>
  <si>
    <t>Lesão autoprovocada intencionalmente por outros meios especificados - outros locais especificados</t>
  </si>
  <si>
    <t>X839</t>
  </si>
  <si>
    <t>Lesão autoprovocada intencionalmente por outros meios especificados - local não especificado</t>
  </si>
  <si>
    <t>X840</t>
  </si>
  <si>
    <t>Lesão autoprovocada intencionalmente por meios não especificados - residência</t>
  </si>
  <si>
    <t>X841</t>
  </si>
  <si>
    <t>Lesão autoprovocada intencionalmente por meios não especificados - habitação coletiva</t>
  </si>
  <si>
    <t>X842</t>
  </si>
  <si>
    <t>Lesão autoprovocada intencionalmente por meios não especificados - escolas, outras instituições e áreas de administração pública</t>
  </si>
  <si>
    <t>X843</t>
  </si>
  <si>
    <t>Lesão autoprovocada intencionalmente por meios não especificados - área para a prática de esportes e atletismo</t>
  </si>
  <si>
    <t>X844</t>
  </si>
  <si>
    <t>Lesão autoprovocada intencionalmente por meios não especificados - rua e estrada</t>
  </si>
  <si>
    <t>X845</t>
  </si>
  <si>
    <t>Lesão autoprovocada intencionalmente por meios não especificados - áreas de comércio e de serviços</t>
  </si>
  <si>
    <t>X846</t>
  </si>
  <si>
    <t>Lesão autoprovocada intencionalmente por meios não especificados - áreas industriais e em construção</t>
  </si>
  <si>
    <t>X847</t>
  </si>
  <si>
    <t>Lesão autoprovocada intencionalmente por meios não especificados - fazenda</t>
  </si>
  <si>
    <t>X848</t>
  </si>
  <si>
    <t>Lesão autoprovocada intencionalmente por meios não especificados - outros locais especificados</t>
  </si>
  <si>
    <t>X849</t>
  </si>
  <si>
    <t>Lesão autoprovocada intencionalmente por meios não especificados - local não especificado</t>
  </si>
  <si>
    <t>X850</t>
  </si>
  <si>
    <t>Agressão por meio de drogas, medicamentos e substâncias biológicas - residência</t>
  </si>
  <si>
    <t>X851</t>
  </si>
  <si>
    <t>Agressão por meio de drogas, medicamentos e substâncias biológicas - habitação coletiva</t>
  </si>
  <si>
    <t>X852</t>
  </si>
  <si>
    <t>Agressão por meio de drogas, medicamentos e substâncias biológicas - escolas, outras instituições e áreas de administração pública</t>
  </si>
  <si>
    <t>X853</t>
  </si>
  <si>
    <t>Agressão por meio de drogas, medicamentos e substâncias biológicas - área para a prática de esportes e atletismo</t>
  </si>
  <si>
    <t>X854</t>
  </si>
  <si>
    <t>Agressão por meio de drogas, medicamentos e substâncias biológicas - rua e estrada</t>
  </si>
  <si>
    <t>X855</t>
  </si>
  <si>
    <t>Agressão por meio de drogas, medicamentos e substâncias biológicas - áreas de comércio e de serviços</t>
  </si>
  <si>
    <t>X856</t>
  </si>
  <si>
    <t>Agressão por meio de drogas, medicamentos e substâncias biológicas - áreas industriais e em construção</t>
  </si>
  <si>
    <t>X857</t>
  </si>
  <si>
    <t>Agressão por meio de drogas, medicamentos e substâncias biológicas - fazenda</t>
  </si>
  <si>
    <t>X858</t>
  </si>
  <si>
    <t>Agressão por meio de drogas, medicamentos e substâncias biológicas - outros locais especificados</t>
  </si>
  <si>
    <t>X859</t>
  </si>
  <si>
    <t>Agressão por meio de drogas, medicamentos e substâncias biológicas - local não especificado</t>
  </si>
  <si>
    <t>X860</t>
  </si>
  <si>
    <t>Agressão por meio de substâncias corrosivas - residência</t>
  </si>
  <si>
    <t>X861</t>
  </si>
  <si>
    <t>Agressão por meio de substâncias corrosivas - habitação coletiva</t>
  </si>
  <si>
    <t>X862</t>
  </si>
  <si>
    <t>Agressão por meio de substâncias corrosivas - escolas, outras instituições e áreas de administração pública</t>
  </si>
  <si>
    <t>X863</t>
  </si>
  <si>
    <t>Agressão por meio de substâncias corrosivas - área para a prática de esportes e atletismo</t>
  </si>
  <si>
    <t>X864</t>
  </si>
  <si>
    <t>Agressão por meio de substâncias corrosivas - rua e estrada</t>
  </si>
  <si>
    <t>X865</t>
  </si>
  <si>
    <t>Agressão por meio de substâncias corrosivas - áreas de comércio e de serviços</t>
  </si>
  <si>
    <t>X866</t>
  </si>
  <si>
    <t>Agressão por meio de substâncias corrosivas - áreas industriais e em construção</t>
  </si>
  <si>
    <t>X867</t>
  </si>
  <si>
    <t>Agressão por meio de substâncias corrosivas - fazenda</t>
  </si>
  <si>
    <t>X868</t>
  </si>
  <si>
    <t>Agressão por meio de substâncias corrosivas - outros locais especificados</t>
  </si>
  <si>
    <t>X869</t>
  </si>
  <si>
    <t>Agressão por meio de substâncias corrosivas - local não especificado</t>
  </si>
  <si>
    <t>X870</t>
  </si>
  <si>
    <t>Agressão por pesticidas - residência</t>
  </si>
  <si>
    <t>X871</t>
  </si>
  <si>
    <t>Agressão por pesticidas - habitação coletiva</t>
  </si>
  <si>
    <t>X872</t>
  </si>
  <si>
    <t>Agressão por pesticidas - escolas, outras instituições e áreas de administração pública</t>
  </si>
  <si>
    <t>X873</t>
  </si>
  <si>
    <t>Agressão por pesticidas - área para a prática de esportes e atletismo</t>
  </si>
  <si>
    <t>X874</t>
  </si>
  <si>
    <t>Agressão por pesticidas - rua e estrada</t>
  </si>
  <si>
    <t>X875</t>
  </si>
  <si>
    <t>Agressão por pesticidas - áreas de comércio e de serviços</t>
  </si>
  <si>
    <t>X876</t>
  </si>
  <si>
    <t>Agressão por pesticidas - áreas industriais e em construção</t>
  </si>
  <si>
    <t>X877</t>
  </si>
  <si>
    <t>Agressão por pesticidas - fazenda</t>
  </si>
  <si>
    <t>X878</t>
  </si>
  <si>
    <t>Agressão por pesticidas - outros locais especificados</t>
  </si>
  <si>
    <t>X879</t>
  </si>
  <si>
    <t>Agressão por pesticidas - local não especificado</t>
  </si>
  <si>
    <t>X880</t>
  </si>
  <si>
    <t>Agressão por meio de gases e vapores - residência</t>
  </si>
  <si>
    <t>X881</t>
  </si>
  <si>
    <t>Agressão por meio de gases e vapores - habitação coletiva</t>
  </si>
  <si>
    <t>X882</t>
  </si>
  <si>
    <t>Agressão por meio de gases e vapores - escolas, outras instituições e áreas de administração pública</t>
  </si>
  <si>
    <t>X883</t>
  </si>
  <si>
    <t>Agressão por meio de gases e vapores - área para a prática de esportes e atletismo</t>
  </si>
  <si>
    <t>X884</t>
  </si>
  <si>
    <t>Agressão por meio de gases e vapores - rua e estrada</t>
  </si>
  <si>
    <t>X885</t>
  </si>
  <si>
    <t>Agressão por meio de gases e vapores - áreas de comércio e de serviços</t>
  </si>
  <si>
    <t>X886</t>
  </si>
  <si>
    <t>Agressão por meio de gases e vapores - áreas industriais e em construção</t>
  </si>
  <si>
    <t>X887</t>
  </si>
  <si>
    <t>Agressão por meio de gases e vapores - fazenda</t>
  </si>
  <si>
    <t>X888</t>
  </si>
  <si>
    <t>Agressão por meio de gases e vapores - outros locais especificados</t>
  </si>
  <si>
    <t>X889</t>
  </si>
  <si>
    <t>Agressão por meio de gases e vapores - local não especificado</t>
  </si>
  <si>
    <t>X890</t>
  </si>
  <si>
    <t>Agressão por meio de outros produtos químicos e substâncias nocivas especificados - residência</t>
  </si>
  <si>
    <t>X891</t>
  </si>
  <si>
    <t>Agressão por meio de outros produtos químicos e substâncias nocivas especificados - habitação coletiva</t>
  </si>
  <si>
    <t>X892</t>
  </si>
  <si>
    <t>Agressão por meio de outros produtos químicos e substâncias nocivas especificados - escolas, outras instituições e áreas de administração pública</t>
  </si>
  <si>
    <t>X893</t>
  </si>
  <si>
    <t>Agressão por meio de outros produtos químicos e substâncias nocivas especificados - área para a prática de esportes e atletismo</t>
  </si>
  <si>
    <t>X894</t>
  </si>
  <si>
    <t>Agressão por meio de outros produtos químicos e substâncias nocivas especificados - rua e estrada</t>
  </si>
  <si>
    <t>X895</t>
  </si>
  <si>
    <t>Agressão por meio de outros produtos químicos e substâncias nocivas especificados - áreas de comércio e de serviços</t>
  </si>
  <si>
    <t>X896</t>
  </si>
  <si>
    <t>Agressão por meio de outros produtos químicos e substâncias nocivas especificados - áreas industriais e em construção</t>
  </si>
  <si>
    <t>X897</t>
  </si>
  <si>
    <t>Agressão por meio de outros produtos químicos e substâncias nocivas especificados - fazenda</t>
  </si>
  <si>
    <t>X898</t>
  </si>
  <si>
    <t>Agressão por meio de outros produtos químicos e substâncias nocivas especificados - outros locais especificados</t>
  </si>
  <si>
    <t>X899</t>
  </si>
  <si>
    <t>Agressão por meio de outros produtos químicos e substâncias nocivas especificados - local não especificado</t>
  </si>
  <si>
    <t>X900</t>
  </si>
  <si>
    <t>Agressão por meio de produtos químicos e substâncias nocivas não especificados - residência</t>
  </si>
  <si>
    <t>X901</t>
  </si>
  <si>
    <t>Agressão por meio de produtos químicos e substâncias nocivas não especificados - habitação coletiva</t>
  </si>
  <si>
    <t>X902</t>
  </si>
  <si>
    <t>Agressão por meio de produtos químicos e substâncias nocivas não especificados - escolas, outras instituições e áreas de administração pública</t>
  </si>
  <si>
    <t>X903</t>
  </si>
  <si>
    <t>Agressão por meio de produtos químicos e substâncias nocivas não especificados - área para a prática de esportes e atletismo</t>
  </si>
  <si>
    <t>X904</t>
  </si>
  <si>
    <t>Agressão por meio de produtos químicos e substâncias nocivas não especificados - rua e estrada</t>
  </si>
  <si>
    <t>X905</t>
  </si>
  <si>
    <t>Agressão por meio de produtos químicos e substâncias nocivas não especificados - áreas de comércio e de serviços</t>
  </si>
  <si>
    <t>X906</t>
  </si>
  <si>
    <t>Agressão por meio de produtos químicos e substâncias nocivas não especificados - áreas industriais e em construção</t>
  </si>
  <si>
    <t>X907</t>
  </si>
  <si>
    <t>Agressão por meio de produtos químicos e substâncias nocivas não especificados - fazenda</t>
  </si>
  <si>
    <t>X908</t>
  </si>
  <si>
    <t>Agressão por meio de produtos químicos e substâncias nocivas não especificados - outros locais especificados</t>
  </si>
  <si>
    <t>X909</t>
  </si>
  <si>
    <t>Agressão por meio de produtos químicos e substâncias nocivas não especificados - local não especificado</t>
  </si>
  <si>
    <t>X910</t>
  </si>
  <si>
    <t>Agressão por meio de enforcamento, estrangulamento e sufocação - residência</t>
  </si>
  <si>
    <t>X911</t>
  </si>
  <si>
    <t>Agressão por meio de enforcamento, estrangulamento e sufocação - habitação coletiva</t>
  </si>
  <si>
    <t>X912</t>
  </si>
  <si>
    <t>Agressão por meio de enforcamento, estrangulamento e sufocação - escolas, outras instituições e áreas de administração pública</t>
  </si>
  <si>
    <t>X913</t>
  </si>
  <si>
    <t>Agressão por meio de enforcamento, estrangulamento e sufocação - área para a prática de esportes e atletismo</t>
  </si>
  <si>
    <t>X914</t>
  </si>
  <si>
    <t>Agressão por meio de enforcamento, estrangulamento e sufocação - rua e estrada</t>
  </si>
  <si>
    <t>X915</t>
  </si>
  <si>
    <t>Agressão por meio de enforcamento, estrangulamento e sufocação - áreas de comércio e de serviços</t>
  </si>
  <si>
    <t>X916</t>
  </si>
  <si>
    <t>Agressão por meio de enforcamento, estrangulamento e sufocação - áreas industriais e em construção</t>
  </si>
  <si>
    <t>X917</t>
  </si>
  <si>
    <t>Agressão por meio de enforcamento, estrangulamento e sufocação - fazenda</t>
  </si>
  <si>
    <t>X918</t>
  </si>
  <si>
    <t>Agressão por meio de enforcamento, estrangulamento e sufocação - outros locais especificados</t>
  </si>
  <si>
    <t>X919</t>
  </si>
  <si>
    <t>Agressão por meio de enforcamento, estrangulamento e sufocação - local não especificado</t>
  </si>
  <si>
    <t>X920</t>
  </si>
  <si>
    <t>Agressão por meio de afogamento e submersão - residência</t>
  </si>
  <si>
    <t>X921</t>
  </si>
  <si>
    <t>Agressão por meio de afogamento e submersão - habitação coletiva</t>
  </si>
  <si>
    <t>X922</t>
  </si>
  <si>
    <t>Agressão por meio de afogamento e submersão - escolas, outras instituições e áreas de administração pública</t>
  </si>
  <si>
    <t>X923</t>
  </si>
  <si>
    <t>Agressão por meio de afogamento e submersão - área para a prática de esportes e atletismo</t>
  </si>
  <si>
    <t>X924</t>
  </si>
  <si>
    <t>Agressão por meio de afogamento e submersão - rua e estrada</t>
  </si>
  <si>
    <t>X925</t>
  </si>
  <si>
    <t>Agressão por meio de afogamento e submersão - áreas de comércio e de serviços</t>
  </si>
  <si>
    <t>X926</t>
  </si>
  <si>
    <t>Agressão por meio de afogamento e submersão - áreas industriais e em construção</t>
  </si>
  <si>
    <t>X927</t>
  </si>
  <si>
    <t>Agressão por meio de afogamento e submersão - fazenda</t>
  </si>
  <si>
    <t>X928</t>
  </si>
  <si>
    <t>Agressão por meio de afogamento e submersão - outros locais especificados</t>
  </si>
  <si>
    <t>X929</t>
  </si>
  <si>
    <t>Agressão por meio de afogamento e submersão - local não especificado</t>
  </si>
  <si>
    <t>X930</t>
  </si>
  <si>
    <t>Agressão por meio de disparo de arma de fogo de mão - residência</t>
  </si>
  <si>
    <t>X931</t>
  </si>
  <si>
    <t>Agressão por meio de disparo de arma de fogo de mão - habitação coletiva</t>
  </si>
  <si>
    <t>X932</t>
  </si>
  <si>
    <t>Agressão por meio de disparo de arma de fogo de mão - escolas, outras instituições e áreas de administração pública</t>
  </si>
  <si>
    <t>X933</t>
  </si>
  <si>
    <t>Agressão por meio de disparo de arma de fogo de mão - área para a prática de esportes e atletismo</t>
  </si>
  <si>
    <t>X934</t>
  </si>
  <si>
    <t>Agressão por meio de disparo de arma de fogo de mão - rua e estrada</t>
  </si>
  <si>
    <t>X935</t>
  </si>
  <si>
    <t>Agressão por meio de disparo de arma de fogo de mão - áreas de comércio e de serviços</t>
  </si>
  <si>
    <t>X936</t>
  </si>
  <si>
    <t>Agressão por meio de disparo de arma de fogo de mão - áreas industriais e em construção</t>
  </si>
  <si>
    <t>X937</t>
  </si>
  <si>
    <t>Agressão por meio de disparo de arma de fogo de mão - fazenda</t>
  </si>
  <si>
    <t>X938</t>
  </si>
  <si>
    <t>Agressão por meio de disparo de arma de fogo de mão - outros locais especificados</t>
  </si>
  <si>
    <t>X939</t>
  </si>
  <si>
    <t>Agressão por meio de disparo de arma de fogo de mão - local não especificado</t>
  </si>
  <si>
    <t>X940</t>
  </si>
  <si>
    <t>Agressão por meio de disparo de espingarda, carabina ou arma de fogo de maior calibre - residência</t>
  </si>
  <si>
    <t>X941</t>
  </si>
  <si>
    <t>Agressão por meio de disparo de espingarda, carabina ou arma de fogo de maior calibre - habitação coletiva</t>
  </si>
  <si>
    <t>X942</t>
  </si>
  <si>
    <t>Agressão por meio de disparo de espingarda, carabina ou arma de fogo de maior calibre - escolas, outras instituições e áreas de administração pública</t>
  </si>
  <si>
    <t>X943</t>
  </si>
  <si>
    <t>Agressão por meio de disparo de espingarda, carabina ou arma de fogo de maior calibre - área para a prática de esportes e atletismo</t>
  </si>
  <si>
    <t>X944</t>
  </si>
  <si>
    <t>Agressão por meio de disparo de espingarda, carabina ou arma de fogo de maior calibre - rua e estrada</t>
  </si>
  <si>
    <t>X945</t>
  </si>
  <si>
    <t>Agressão por meio de disparo de espingarda, carabina ou arma de fogo de maior calibre - áreas de comércio e de serviços</t>
  </si>
  <si>
    <t>X946</t>
  </si>
  <si>
    <t>Agressão por meio de disparo de espingarda, carabina ou arma de fogo de maior calibre - áreas industriais e em construção</t>
  </si>
  <si>
    <t>X947</t>
  </si>
  <si>
    <t>Agressão por meio de disparo de espingarda, carabina ou arma de fogo de maior calibre - fazenda</t>
  </si>
  <si>
    <t>X948</t>
  </si>
  <si>
    <t>Agressão por meio de disparo de espingarda, carabina ou arma de fogo de maior calibre - outros locais especificados</t>
  </si>
  <si>
    <t>X949</t>
  </si>
  <si>
    <t>Agressão por meio de disparo de espingarda, carabina ou arma de fogo de maior calibre - local não especificado</t>
  </si>
  <si>
    <t>X950</t>
  </si>
  <si>
    <t>Agressão por meio de disparo de outra arma de fogo ou de arma não especificada - residência</t>
  </si>
  <si>
    <t>X951</t>
  </si>
  <si>
    <t>Agressão por meio de disparo de outra arma de fogo ou de arma não especificada - habitação coletiva</t>
  </si>
  <si>
    <t>X952</t>
  </si>
  <si>
    <t>Agressão por meio de disparo de outra arma de fogo ou de arma não especificada - escolas, outras instituições e áreas de administração pública</t>
  </si>
  <si>
    <t>X953</t>
  </si>
  <si>
    <t>Agressão por meio de disparo de outra arma de fogo ou de arma não especificada - área para a prática de esportes e atletismo</t>
  </si>
  <si>
    <t>X954</t>
  </si>
  <si>
    <t>Agressão por meio de disparo de outra arma de fogo ou de arma não especificada - rua e estrada</t>
  </si>
  <si>
    <t>X955</t>
  </si>
  <si>
    <t>Agressão por meio de disparo de outra arma de fogo ou de arma não especificada - áreas de comércio e de serviços</t>
  </si>
  <si>
    <t>X956</t>
  </si>
  <si>
    <t>Agressão por meio de disparo de outra arma de fogo ou de arma não especificada - áreas industriais e em construção</t>
  </si>
  <si>
    <t>X957</t>
  </si>
  <si>
    <t>Agressão por meio de disparo de outra arma de fogo ou de arma não especificada - fazenda</t>
  </si>
  <si>
    <t>X958</t>
  </si>
  <si>
    <t>Agressão por meio de disparo de outra arma de fogo ou de arma não especificada - outros locais especificados</t>
  </si>
  <si>
    <t>X959</t>
  </si>
  <si>
    <t>Agressão por meio de disparo de outra arma de fogo ou de arma não especificada - local não especificado</t>
  </si>
  <si>
    <t>X960</t>
  </si>
  <si>
    <t>Agressão por meio de material explosivo - residência</t>
  </si>
  <si>
    <t>X961</t>
  </si>
  <si>
    <t>Agressão por meio de material explosivo - habitação coletiva</t>
  </si>
  <si>
    <t>X962</t>
  </si>
  <si>
    <t>Agressão por meio de material explosivo - escolas, outras instituições e áreas de administração pública</t>
  </si>
  <si>
    <t>X963</t>
  </si>
  <si>
    <t>Agressão por meio de material explosivo - área para a prática de esportes e atletismo</t>
  </si>
  <si>
    <t>X964</t>
  </si>
  <si>
    <t>Agressão por meio de material explosivo - rua e estrada</t>
  </si>
  <si>
    <t>X965</t>
  </si>
  <si>
    <t>Agressão por meio de material explosivo - áreas de comércio e de serviços</t>
  </si>
  <si>
    <t>X966</t>
  </si>
  <si>
    <t>Agressão por meio de material explosivo - áreas industriais e em construção</t>
  </si>
  <si>
    <t>X967</t>
  </si>
  <si>
    <t>Agressão por meio de material explosivo - fazenda</t>
  </si>
  <si>
    <t>X968</t>
  </si>
  <si>
    <t>Agressão por meio de material explosivo - outros locais especificados</t>
  </si>
  <si>
    <t>X969</t>
  </si>
  <si>
    <t>Agressão por meio de material explosivo - local não especificado</t>
  </si>
  <si>
    <t>X970</t>
  </si>
  <si>
    <t>Agressão por meio de fumaça, fogo e chamas - residência</t>
  </si>
  <si>
    <t>X971</t>
  </si>
  <si>
    <t>Agressão por meio de fumaça, fogo e chamas - habitação coletiva</t>
  </si>
  <si>
    <t>X972</t>
  </si>
  <si>
    <t>Agressão por meio de fumaça, fogo e chamas - escolas, outras instituições e áreas de administração pública</t>
  </si>
  <si>
    <t>X973</t>
  </si>
  <si>
    <t>Agressão por meio de fumaça, fogo e chamas - área para a prática de esportes e atletismo</t>
  </si>
  <si>
    <t>X974</t>
  </si>
  <si>
    <t>Agressão por meio de fumaça, fogo e chamas - rua e estrada</t>
  </si>
  <si>
    <t>X975</t>
  </si>
  <si>
    <t>Agressão por meio de fumaça, fogo e chamas - áreas de comércio e de serviços</t>
  </si>
  <si>
    <t>X976</t>
  </si>
  <si>
    <t>Agressão por meio de fumaça, fogo e chamas - áreas industriais e em construção</t>
  </si>
  <si>
    <t>X977</t>
  </si>
  <si>
    <t>Agressão por meio de fumaça, fogo e chamas - fazenda</t>
  </si>
  <si>
    <t>X978</t>
  </si>
  <si>
    <t>Agressão por meio de fumaça, fogo e chamas - outros locais especificados</t>
  </si>
  <si>
    <t>X979</t>
  </si>
  <si>
    <t>Agressão por meio de fumaça, fogo e chamas - local não especificado</t>
  </si>
  <si>
    <t>X980</t>
  </si>
  <si>
    <t>Agressão por meio de vapor de água, gases ou objetos quentes - residência</t>
  </si>
  <si>
    <t>X981</t>
  </si>
  <si>
    <t>Agressão por meio de vapor de água, gases ou objetos quentes - habitação coletiva</t>
  </si>
  <si>
    <t>X982</t>
  </si>
  <si>
    <t>Agressão por meio de vapor de água, gases ou objetos quentes - escolas, outras instituições e áreas de administração pública</t>
  </si>
  <si>
    <t>X983</t>
  </si>
  <si>
    <t>Agressão por meio de vapor de água, gases ou objetos quentes - área para a prática de esportes e atletismo</t>
  </si>
  <si>
    <t>X984</t>
  </si>
  <si>
    <t>Agressão por meio de vapor de água, gases ou objetos quentes - rua e estrada</t>
  </si>
  <si>
    <t>X985</t>
  </si>
  <si>
    <t>Agressão por meio de vapor de água, gases ou objetos quentes - áreas de comércio e de serviços</t>
  </si>
  <si>
    <t>X986</t>
  </si>
  <si>
    <t>Agressão por meio de vapor de água, gases ou objetos quentes - áreas industriais e em construção</t>
  </si>
  <si>
    <t>X987</t>
  </si>
  <si>
    <t>Agressão por meio de vapor de água, gases ou objetos quentes - fazenda</t>
  </si>
  <si>
    <t>X988</t>
  </si>
  <si>
    <t>Agressão por meio de vapor de água, gases ou objetos quentes - outros locais especificados</t>
  </si>
  <si>
    <t>X989</t>
  </si>
  <si>
    <t>Agressão por meio de vapor de água, gases ou objetos quentes - local não especificado</t>
  </si>
  <si>
    <t>X990</t>
  </si>
  <si>
    <t>Agressão por meio de objeto cortante ou penetrante - residência</t>
  </si>
  <si>
    <t>X991</t>
  </si>
  <si>
    <t>Agressão por meio de objeto cortante ou penetrante - habitação coletiva</t>
  </si>
  <si>
    <t>X992</t>
  </si>
  <si>
    <t>Agressão por meio de objeto cortante ou penetrante - escolas, outras instituições e áreas de administração pública</t>
  </si>
  <si>
    <t>X993</t>
  </si>
  <si>
    <t>Agressão por meio de objeto cortante ou penetrante - área para a prática de esportes e atletismo</t>
  </si>
  <si>
    <t>X994</t>
  </si>
  <si>
    <t>Agressão por meio de objeto cortante ou penetrante - rua e estrada</t>
  </si>
  <si>
    <t>X995</t>
  </si>
  <si>
    <t>Agressão por meio de objeto cortante ou penetrante - áreas de comércio e de serviços</t>
  </si>
  <si>
    <t>X996</t>
  </si>
  <si>
    <t>Agressão por meio de objeto cortante ou penetrante - áreas industriais e em construção</t>
  </si>
  <si>
    <t>X997</t>
  </si>
  <si>
    <t>Agressão por meio de objeto cortante ou penetrante - fazenda</t>
  </si>
  <si>
    <t>X998</t>
  </si>
  <si>
    <t>Agressão por meio de objeto cortante ou penetrante - outros locais especificados</t>
  </si>
  <si>
    <t>X999</t>
  </si>
  <si>
    <t>Agressão por meio de objeto cortante ou penetrante - local não especificado</t>
  </si>
  <si>
    <t>Y000</t>
  </si>
  <si>
    <t>Agressão por meio de um objeto contundente - residência</t>
  </si>
  <si>
    <t>Y001</t>
  </si>
  <si>
    <t>Agressão por meio de um objeto contundente - habitação coletiva</t>
  </si>
  <si>
    <t>Y002</t>
  </si>
  <si>
    <t>Agressão por meio de um objeto contundente - escolas, outras instituições e áreas de administração pública</t>
  </si>
  <si>
    <t>Y003</t>
  </si>
  <si>
    <t>Agressão por meio de um objeto contundente - área para a prática de esportes e atletismo</t>
  </si>
  <si>
    <t>Y004</t>
  </si>
  <si>
    <t>Agressão por meio de um objeto contundente - rua e estrada</t>
  </si>
  <si>
    <t>Y005</t>
  </si>
  <si>
    <t>Agressão por meio de um objeto contundente - áreas de comércio e de serviços</t>
  </si>
  <si>
    <t>Y006</t>
  </si>
  <si>
    <t>Agressão por meio de um objeto contundente - áreas industriais e em construção</t>
  </si>
  <si>
    <t>Y007</t>
  </si>
  <si>
    <t>Agressão por meio de um objeto contundente - fazenda</t>
  </si>
  <si>
    <t>Y008</t>
  </si>
  <si>
    <t>Agressão por meio de um objeto contundente - outros locais especificados</t>
  </si>
  <si>
    <t>Y009</t>
  </si>
  <si>
    <t>Agressão por meio de um objeto contundente - local não especificado</t>
  </si>
  <si>
    <t>Y010</t>
  </si>
  <si>
    <t>Agressão por meio de projeção de um lugar elevado - residência</t>
  </si>
  <si>
    <t>Y011</t>
  </si>
  <si>
    <t>Agressão por meio de projeção de um lugar elevado - habitação coletiva</t>
  </si>
  <si>
    <t>Y012</t>
  </si>
  <si>
    <t>Agressão por meio de projeção de um lugar elevado - escolas, outras instituições e áreas de administração pública</t>
  </si>
  <si>
    <t>Y013</t>
  </si>
  <si>
    <t>Agressão por meio de projeção de um lugar elevado - área para a prática de esportes e atletismo</t>
  </si>
  <si>
    <t>Y014</t>
  </si>
  <si>
    <t>Agressão por meio de projeção de um lugar elevado - rua e estrada</t>
  </si>
  <si>
    <t>Y015</t>
  </si>
  <si>
    <t>Agressão por meio de projeção de um lugar elevado - áreas de comércio e de serviços</t>
  </si>
  <si>
    <t>Y016</t>
  </si>
  <si>
    <t>Agressão por meio de projeção de um lugar elevado - áreas industriais e em construção</t>
  </si>
  <si>
    <t>Y017</t>
  </si>
  <si>
    <t>Agressão por meio de projeção de um lugar elevado - fazenda</t>
  </si>
  <si>
    <t>Y018</t>
  </si>
  <si>
    <t>Agressão por meio de projeção de um lugar elevado - outros locais especificados</t>
  </si>
  <si>
    <t>Y019</t>
  </si>
  <si>
    <t>Agressão por meio de projeção de um lugar elevado - local não especificado</t>
  </si>
  <si>
    <t>Y020</t>
  </si>
  <si>
    <t>Agressão por meio de projeção ou colocação da vítima diante de um objeto em movimento - residência</t>
  </si>
  <si>
    <t>Y021</t>
  </si>
  <si>
    <t>Agressão por meio de projeção ou colocação da vítima diante de um objeto em movimento - habitação coletiva</t>
  </si>
  <si>
    <t>Y022</t>
  </si>
  <si>
    <t>Agressão por meio de projeção ou colocação da vítima diante de um objeto em movimento - escolas, outras instituições e áreas de administração pública</t>
  </si>
  <si>
    <t>Y023</t>
  </si>
  <si>
    <t>Agressão por meio de projeção ou colocação da vítima diante de um objeto em movimento - área para a prática de esportes e atletismo</t>
  </si>
  <si>
    <t>Y024</t>
  </si>
  <si>
    <t>Agressão por meio de projeção ou colocação da vítima diante de um objeto em movimento - rua e estrada</t>
  </si>
  <si>
    <t>Y025</t>
  </si>
  <si>
    <t>Agressão por meio de projeção ou colocação da vítima diante de um objeto em movimento - áreas de comércio e de serviços</t>
  </si>
  <si>
    <t>Y026</t>
  </si>
  <si>
    <t>Agressão por meio de projeção ou colocação da vítima diante de um objeto em movimento - áreas industriais e em construção</t>
  </si>
  <si>
    <t>Y027</t>
  </si>
  <si>
    <t>Agressão por meio de projeção ou colocação da vítima diante de um objeto em movimento - fazenda</t>
  </si>
  <si>
    <t>Y028</t>
  </si>
  <si>
    <t>Agressão por meio de projeção ou colocação da vítima diante de um objeto em movimento - outros locais especificados</t>
  </si>
  <si>
    <t>Y029</t>
  </si>
  <si>
    <t>Agressão por meio de projeção ou colocação da vítima diante de um objeto em movimento - local não especificado</t>
  </si>
  <si>
    <t>Y030</t>
  </si>
  <si>
    <t>Agressão por meio de impacto de um veículo a motor - residência</t>
  </si>
  <si>
    <t>Y031</t>
  </si>
  <si>
    <t>Agressão por meio de impacto de um veículo a motor - habitação coletiva</t>
  </si>
  <si>
    <t>Y032</t>
  </si>
  <si>
    <t>Agressão por meio de impacto de um veículo a motor - escolas, outras instituições e áreas de administração pública</t>
  </si>
  <si>
    <t>Y033</t>
  </si>
  <si>
    <t>Agressão por meio de impacto de um veículo a motor - área para a prática de esportes e atletismo</t>
  </si>
  <si>
    <t>Y034</t>
  </si>
  <si>
    <t>Agressão por meio de impacto de um veículo a motor - rua e estrada</t>
  </si>
  <si>
    <t>Y035</t>
  </si>
  <si>
    <t>Agressão por meio de impacto de um veículo a motor - áreas de comércio e de serviços</t>
  </si>
  <si>
    <t>Y036</t>
  </si>
  <si>
    <t>Agressão por meio de impacto de um veículo a motor - áreas industriais e em construção</t>
  </si>
  <si>
    <t>Y037</t>
  </si>
  <si>
    <t>Agressão por meio de impacto de um veículo a motor - fazenda</t>
  </si>
  <si>
    <t>Y038</t>
  </si>
  <si>
    <t>Agressão por meio de impacto de um veículo a motor - outros locais especificados</t>
  </si>
  <si>
    <t>Y039</t>
  </si>
  <si>
    <t>Agressão por meio de impacto de um veículo a motor - local não especificado</t>
  </si>
  <si>
    <t>Y040</t>
  </si>
  <si>
    <t>Agressão por meio de força corporal - residência</t>
  </si>
  <si>
    <t>Y041</t>
  </si>
  <si>
    <t>Agressão por meio de força corporal - habitação coletiva</t>
  </si>
  <si>
    <t>Y042</t>
  </si>
  <si>
    <t>Agressão por meio de força corporal - escolas, outras instituições e áreas de administração pública</t>
  </si>
  <si>
    <t>Y043</t>
  </si>
  <si>
    <t>Agressão por meio de força corporal - área para a prática de esportes e atletismo</t>
  </si>
  <si>
    <t>Y044</t>
  </si>
  <si>
    <t>Agressão por meio de força corporal - rua e estrada</t>
  </si>
  <si>
    <t>Y045</t>
  </si>
  <si>
    <t>Agressão por meio de força corporal - áreas de comércio e de serviços</t>
  </si>
  <si>
    <t>Y046</t>
  </si>
  <si>
    <t>Agressão por meio de força corporal - áreas industriais e em construção</t>
  </si>
  <si>
    <t>Y047</t>
  </si>
  <si>
    <t>Agressão por meio de força corporal - fazenda</t>
  </si>
  <si>
    <t>Y048</t>
  </si>
  <si>
    <t>Agressão por meio de força corporal - outros locais especificados</t>
  </si>
  <si>
    <t>Y049</t>
  </si>
  <si>
    <t>Agressão por meio de força corporal - local não especificado</t>
  </si>
  <si>
    <t>Y050</t>
  </si>
  <si>
    <t>Agressão sexual por meio de força física - residência</t>
  </si>
  <si>
    <t>Y051</t>
  </si>
  <si>
    <t>Agressão sexual por meio de força física - habitação coletiva</t>
  </si>
  <si>
    <t>Y052</t>
  </si>
  <si>
    <t>Agressão sexual por meio de força física - escolas, outras instituições e áreas de administração pública</t>
  </si>
  <si>
    <t>Y053</t>
  </si>
  <si>
    <t>Agressão sexual por meio de força física - área para a prática de esportes e atletismo</t>
  </si>
  <si>
    <t>Y054</t>
  </si>
  <si>
    <t>Agressão sexual por meio de força física - rua e estrada</t>
  </si>
  <si>
    <t>Y055</t>
  </si>
  <si>
    <t>Agressão sexual por meio de força física - áreas de comércio e de serviços</t>
  </si>
  <si>
    <t>Y056</t>
  </si>
  <si>
    <t>Agressão sexual por meio de força física - áreas industriais e em construção</t>
  </si>
  <si>
    <t>Y057</t>
  </si>
  <si>
    <t>Agressão sexual por meio de força física - fazenda</t>
  </si>
  <si>
    <t>Y058</t>
  </si>
  <si>
    <t>Agressão sexual por meio de força física - outros locais especificados</t>
  </si>
  <si>
    <t>Y059</t>
  </si>
  <si>
    <t>Agressão sexual por meio de força física - local não especificado</t>
  </si>
  <si>
    <t>Y060</t>
  </si>
  <si>
    <t>Negligência e abandono pelo esposo ou companheiro</t>
  </si>
  <si>
    <t>Y061</t>
  </si>
  <si>
    <t>Negligência e abandono pelos pais</t>
  </si>
  <si>
    <t>Y062</t>
  </si>
  <si>
    <t>Negligência e abandono por conhecido ou amigo</t>
  </si>
  <si>
    <t>Y068</t>
  </si>
  <si>
    <t>Negligência e abandono por outra pessoa especificada</t>
  </si>
  <si>
    <t>Y069</t>
  </si>
  <si>
    <t>Negligência e abandono por pessoa não especificada</t>
  </si>
  <si>
    <t>Y070</t>
  </si>
  <si>
    <t>Outras síndromes de maus tratos pelo esposo ou companheiro</t>
  </si>
  <si>
    <t>Y071</t>
  </si>
  <si>
    <t>Outras síndromes de maus tratos pelos pais</t>
  </si>
  <si>
    <t>Y072</t>
  </si>
  <si>
    <t>Outras síndromes de maus tratos por conhecido ou amigo</t>
  </si>
  <si>
    <t>Y073</t>
  </si>
  <si>
    <t>Outras síndromes de maus tratos por autoridades oficiais</t>
  </si>
  <si>
    <t>Y078</t>
  </si>
  <si>
    <t>Outras síndromes de maus tratos por outra pessoa especificada</t>
  </si>
  <si>
    <t>Y079</t>
  </si>
  <si>
    <t>Outras síndromes de maus tratos por pessoa não especificada</t>
  </si>
  <si>
    <t>Y080</t>
  </si>
  <si>
    <t>Agressão por outros meios especificados - residência</t>
  </si>
  <si>
    <t>Y081</t>
  </si>
  <si>
    <t>Agressão por outros meios especificados - habitação coletiva</t>
  </si>
  <si>
    <t>Y082</t>
  </si>
  <si>
    <t>Agressão por outros meios especificados - escolas, outras instituições e áreas de administração pública</t>
  </si>
  <si>
    <t>Y083</t>
  </si>
  <si>
    <t>Agressão por outros meios especificados - área para a prática de esportes e atletismo</t>
  </si>
  <si>
    <t>Y084</t>
  </si>
  <si>
    <t>Agressão por outros meios especificados - rua e estrada</t>
  </si>
  <si>
    <t>Y085</t>
  </si>
  <si>
    <t>Agressão por outros meios especificados - áreas de comércio e de serviços</t>
  </si>
  <si>
    <t>Y086</t>
  </si>
  <si>
    <t>Agressão por outros meios especificados - áreas industriais e em construção</t>
  </si>
  <si>
    <t>Y087</t>
  </si>
  <si>
    <t>Agressão por outros meios especificados - fazenda</t>
  </si>
  <si>
    <t>Y088</t>
  </si>
  <si>
    <t>Agressão por outros meios especificados - outros locais especificados</t>
  </si>
  <si>
    <t>Y089</t>
  </si>
  <si>
    <t>Agressão por outros meios especificados - local não especificado</t>
  </si>
  <si>
    <t>Y090</t>
  </si>
  <si>
    <t>Agressão por meios não especificados - residência</t>
  </si>
  <si>
    <t>Y091</t>
  </si>
  <si>
    <t>Agressão por meios não especificados - habitação coletiva</t>
  </si>
  <si>
    <t>Y092</t>
  </si>
  <si>
    <t>Agressão por meios não especificados - escolas, outras instituições e áreas de administração pública</t>
  </si>
  <si>
    <t>Y093</t>
  </si>
  <si>
    <t>Agressão por meios não especificados - área para a prática de esportes e atletismo</t>
  </si>
  <si>
    <t>Y094</t>
  </si>
  <si>
    <t>Agressão por meios não especificados - rua e estrada</t>
  </si>
  <si>
    <t>Y095</t>
  </si>
  <si>
    <t>Agressão por meios não especificados - áreas de comércio e de serviços</t>
  </si>
  <si>
    <t>Y096</t>
  </si>
  <si>
    <t>Agressão por meios não especificados - áreas industriais e em construção</t>
  </si>
  <si>
    <t>Y097</t>
  </si>
  <si>
    <t>Agressão por meios não especificados - fazenda</t>
  </si>
  <si>
    <t>Y098</t>
  </si>
  <si>
    <t>Agressão por meios não especificados - outros locais especificados</t>
  </si>
  <si>
    <t>Y099</t>
  </si>
  <si>
    <t>Agressão por meios não especificados - local não especificado</t>
  </si>
  <si>
    <t>Y100</t>
  </si>
  <si>
    <t>Envenenamento [intoxicação] por e exposição a analgésicos, antipiréticos e anti-reumáticos não-opiáceos, intenção não determinada - residência</t>
  </si>
  <si>
    <t>Y101</t>
  </si>
  <si>
    <t>Envenenamento [intoxicação] por e exposição a analgésicos, antipiréticos e anti-reumáticos não-opiáceos, intenção não determinada - habitação coletiva</t>
  </si>
  <si>
    <t>Y102</t>
  </si>
  <si>
    <t>Envenenamento [intoxicação] por e exposição a analgésicos, antipiréticos e anti-reumáticos não-opiáceos, intenção não determinada - escolas, outras instituições e áreas de administração pública</t>
  </si>
  <si>
    <t>Y103</t>
  </si>
  <si>
    <t>Envenenamento [intoxicação] por e exposição a analgésicos, antipiréticos e anti-reumáticos não-opiáceos, intenção não determinada - área para a prática de esportes e atletismo</t>
  </si>
  <si>
    <t>Y104</t>
  </si>
  <si>
    <t>Envenenamento [intoxicação] por e exposição a analgésicos, antipiréticos e anti-reumáticos não-opiáceos, intenção não determinada - rua e estrada</t>
  </si>
  <si>
    <t>Y105</t>
  </si>
  <si>
    <t>Envenenamento [intoxicação] por e exposição a analgésicos, antipiréticos e anti-reumáticos não-opiáceos, intenção não determinada - áreas de comércio e de serviços</t>
  </si>
  <si>
    <t>Y106</t>
  </si>
  <si>
    <t>Envenenamento [intoxicação] por e exposição a analgésicos, antipiréticos e anti-reumáticos não-opiáceos, intenção não determinada - áreas industriais e em construção</t>
  </si>
  <si>
    <t>Y107</t>
  </si>
  <si>
    <t>Envenenamento [intoxicação] por e exposição a analgésicos, antipiréticos e anti-reumáticos não-opiáceos, intenção não determinada - fazenda</t>
  </si>
  <si>
    <t>Y108</t>
  </si>
  <si>
    <t>Envenenamento [intoxicação] por e exposição a analgésicos, antipiréticos e anti-reumáticos não-opiáceos, intenção não determinada - outros locais especificados</t>
  </si>
  <si>
    <t>Y109</t>
  </si>
  <si>
    <t>Envenenamento [intoxicação] por e exposição a analgésicos, antipiréticos e anti-reumáticos não-opiáceos, intenção não determinada - local não especificado</t>
  </si>
  <si>
    <t>Y110</t>
  </si>
  <si>
    <t>Envenenamento [intoxicação] por e exposição a anticonvulsivantes [antiepilépticos], sedativos, hipnóticos, antiparkinsonianos e psicotrópicos não classificados em outra parte, intenção não determinada - residência</t>
  </si>
  <si>
    <t>Y111</t>
  </si>
  <si>
    <t>Envenenamento [intoxicação] por e exposição a anticonvulsivantes [antiepilépticos], sedativos, hipnóticos, antiparkinsonianos e psicotrópicos não classificados em outra parte, intenção não determinada - habitação coletiva</t>
  </si>
  <si>
    <t>Y112</t>
  </si>
  <si>
    <t>Envenenamento [intoxicação] por e exposição a anticonvulsivantes [antiepilépticos], sedativos, hipnóticos, antiparkinsonianos e psicotrópicos não classificados em outra parte, intenção não determinada - escolas, outras instituições e áreas de administração pública</t>
  </si>
  <si>
    <t>Y113</t>
  </si>
  <si>
    <t>Envenenamento [intoxicação] por e exposição a anticonvulsivantes [antiepilépticos], sedativos, hipnóticos, antiparkinsonianos e psicotrópicos não classificados em outra parte, intenção não determinada - área para a prática de esportes e atletismo</t>
  </si>
  <si>
    <t>Y114</t>
  </si>
  <si>
    <t>Envenenamento [intoxicação] por e exposição a anticonvulsivantes [antiepilépticos], sedativos, hipnóticos, antiparkinsonianos e psicotrópicos não classificados em outra parte, intenção não determinada - rua e estrada</t>
  </si>
  <si>
    <t>Y115</t>
  </si>
  <si>
    <t>Envenenamento [intoxicação] por e exposição a anticonvulsivantes [antiepilépticos], sedativos, hipnóticos, antiparkinsonianos e psicotrópicos não classificados em outra parte, intenção não determinada - áreas de comércio e de serviços</t>
  </si>
  <si>
    <t>Y116</t>
  </si>
  <si>
    <t>Envenenamento [intoxicação] por e exposição a anticonvulsivantes [antiepilépticos], sedativos, hipnóticos, antiparkinsonianos e psicotrópicos não classificados em outra parte, intenção não determinada - áreas industriais e em construção</t>
  </si>
  <si>
    <t>Y117</t>
  </si>
  <si>
    <t>Envenenamento [intoxicação] por e exposição a anticonvulsivantes [antiepilépticos], sedativos, hipnóticos, antiparkinsonianos e psicotrópicos não classificados em outra parte, intenção não determinada - fazenda</t>
  </si>
  <si>
    <t>Y118</t>
  </si>
  <si>
    <t>Envenenamento [intoxicação] por e exposição a anticonvulsivantes [antiepilépticos], sedativos, hipnóticos, antiparkinsonianos e psicotrópicos não classificados em outra parte, intenção não determinada - outros locais especificados</t>
  </si>
  <si>
    <t>Y119</t>
  </si>
  <si>
    <t>Envenenamento [intoxicação] por e exposição a anticonvulsivantes [antiepilépticos], sedativos, hipnóticos, antiparkinsonianos e psicotrópicos não classificados em outra parte, intenção não determinada - local não especificado</t>
  </si>
  <si>
    <t>Y120</t>
  </si>
  <si>
    <t>Envenenamento [intoxicação] por e exposição a narcóticos e a psicodislépticos [alucinógenos] não classificados em outra parte, intenção não determinada - residência</t>
  </si>
  <si>
    <t>Y121</t>
  </si>
  <si>
    <t>Envenenamento [intoxicação] por e exposição a narcóticos e a psicodislépticos [alucinógenos] não classificados em outra parte, intenção não determinada - habitação coletiva</t>
  </si>
  <si>
    <t>Y122</t>
  </si>
  <si>
    <t>Envenenamento [intoxicação] por e exposição a narcóticos e a psicodislépticos [alucinógenos] não classificados em outra parte, intenção não determinada - escolas, outras instituições e áreas de administração pública</t>
  </si>
  <si>
    <t>Y123</t>
  </si>
  <si>
    <t>Envenenamento [intoxicação] por e exposição a narcóticos e a psicodislépticos [alucinógenos] não classificados em outra parte, intenção não determinada - área para a prática de esportes e atletismo</t>
  </si>
  <si>
    <t>Y124</t>
  </si>
  <si>
    <t>Envenenamento [intoxicação] por e exposição a narcóticos e a psicodislépticos [alucinógenos] não classificados em outra parte, intenção não determinada - rua e estrada</t>
  </si>
  <si>
    <t>Y125</t>
  </si>
  <si>
    <t>Envenenamento [intoxicação] por e exposição a narcóticos e a psicodislépticos [alucinógenos] não classificados em outra parte, intenção não determinada - áreas de comércio e de serviços</t>
  </si>
  <si>
    <t>Y126</t>
  </si>
  <si>
    <t>Envenenamento [intoxicação] por e exposição a narcóticos e a psicodislépticos [alucinógenos] não classificados em outra parte, intenção não determinada - áreas industriais e em construção</t>
  </si>
  <si>
    <t>Y127</t>
  </si>
  <si>
    <t>Envenenamento [intoxicação] por e exposição a narcóticos e a psicodislépticos [alucinógenos] não classificados em outra parte, intenção não determinada - fazenda</t>
  </si>
  <si>
    <t>Y128</t>
  </si>
  <si>
    <t>Envenenamento [intoxicação] por e exposição a narcóticos e a psicodislépticos [alucinógenos] não classificados em outra parte, intenção não determinada - outros locais especificados</t>
  </si>
  <si>
    <t>Y129</t>
  </si>
  <si>
    <t>Envenenamento [intoxicação] por e exposição a narcóticos e a psicodislépticos [alucinógenos] não classificados em outra parte, intenção não determinada - local não especificado</t>
  </si>
  <si>
    <t>Y130</t>
  </si>
  <si>
    <t>Envenenamento [intoxicação] por e exposição a outras substâncias farmacológicas de ação sobre o sistema nervoso autônomo, intenção não determinada - residência</t>
  </si>
  <si>
    <t>Y131</t>
  </si>
  <si>
    <t>Envenenamento [intoxicação] por e exposição a outras substâncias farmacológicas de ação sobre o sistema nervoso autônomo, intenção não determinada - habitação coletiva</t>
  </si>
  <si>
    <t>Y132</t>
  </si>
  <si>
    <t>Envenenamento [intoxicação] por e exposição a outras substâncias farmacológicas de ação sobre o sistema nervoso autônomo, intenção não determinada - escolas, outras instituições e áreas de administração pública</t>
  </si>
  <si>
    <t>Y133</t>
  </si>
  <si>
    <t>Envenenamento [intoxicação] por e exposição a outras substâncias farmacológicas de ação sobre o sistema nervoso autônomo, intenção não determinada - área para a prática de esportes e atletismo</t>
  </si>
  <si>
    <t>Y134</t>
  </si>
  <si>
    <t>Envenenamento [intoxicação] por e exposição a outras substâncias farmacológicas de ação sobre o sistema nervoso autônomo, intenção não determinada - rua e estrada</t>
  </si>
  <si>
    <t>Y135</t>
  </si>
  <si>
    <t>Envenenamento [intoxicação] por e exposição a outras substâncias farmacológicas de ação sobre o sistema nervoso autônomo, intenção não determinada - áreas de comércio e de serviços</t>
  </si>
  <si>
    <t>Y136</t>
  </si>
  <si>
    <t>Envenenamento [intoxicação] por e exposição a outras substâncias farmacológicas de ação sobre o sistema nervoso autônomo, intenção não determinada - áreas industriais e em construção</t>
  </si>
  <si>
    <t>Y137</t>
  </si>
  <si>
    <t>Envenenamento [intoxicação] por e exposição a outras substâncias farmacológicas de ação sobre o sistema nervoso autônomo, intenção não determinada - fazenda</t>
  </si>
  <si>
    <t>Y138</t>
  </si>
  <si>
    <t>Envenenamento [intoxicação] por e exposição a outras substâncias farmacológicas de ação sobre o sistema nervoso autônomo, intenção não determinada - outros locais especificados</t>
  </si>
  <si>
    <t>Y139</t>
  </si>
  <si>
    <t>Envenenamento [intoxicação] por e exposição a outras substâncias farmacológicas de ação sobre o sistema nervoso autônomo, intenção não determinada - local não especificado</t>
  </si>
  <si>
    <t>Y140</t>
  </si>
  <si>
    <t>Envenenamento [intoxicação] por e exposição a outras drogas, medicamentos e substâncias biológicas e as não especificadas, intenção não determinada - residência</t>
  </si>
  <si>
    <t>Y141</t>
  </si>
  <si>
    <t>Envenenamento [intoxicação] por e exposição a outras drogas, medicamentos e substâncias biológicas e as não especificadas, intenção não determinada - habitação coletiva</t>
  </si>
  <si>
    <t>Y142</t>
  </si>
  <si>
    <t>Envenenamento [intoxicação] por e exposição a outras drogas, medicamentos e substâncias biológicas e as não especificadas, intenção não determinada - escolas, outras instituições e áreas de administração pública</t>
  </si>
  <si>
    <t>Y143</t>
  </si>
  <si>
    <t>Envenenamento [intoxicação] por e exposição a outras drogas, medicamentos e substâncias biológicas e as não especificadas, intenção não determinada - área para a prática de esportes e atletismo</t>
  </si>
  <si>
    <t>Y144</t>
  </si>
  <si>
    <t>Envenenamento [intoxicação] por e exposição a outras drogas, medicamentos e substâncias biológicas e as não especificadas, intenção não determinada - rua e estrada</t>
  </si>
  <si>
    <t>Y145</t>
  </si>
  <si>
    <t>Envenenamento [intoxicação] por e exposição a outras drogas, medicamentos e substâncias biológicas e as não especificadas, intenção não determinada - áreas de comércio e de serviços</t>
  </si>
  <si>
    <t>Y146</t>
  </si>
  <si>
    <t>Envenenamento [intoxicação] por e exposição a outras drogas, medicamentos e substâncias biológicas e as não especificadas, intenção não determinada - áreas industriais e em construção</t>
  </si>
  <si>
    <t>Y147</t>
  </si>
  <si>
    <t>Envenenamento [intoxicação] por e exposição a outras drogas, medicamentos e substâncias biológicas e as não especificadas, intenção não determinada - fazenda</t>
  </si>
  <si>
    <t>Y148</t>
  </si>
  <si>
    <t>Envenenamento [intoxicação] por e exposição a outras drogas, medicamentos e substâncias biológicas e as não especificadas, intenção não determinada - outros locais especificados</t>
  </si>
  <si>
    <t>Y149</t>
  </si>
  <si>
    <t>Envenenamento [intoxicação] por e exposição a outras drogas, medicamentos e substâncias biológicas e as não especificadas, intenção não determinada - local não especificado</t>
  </si>
  <si>
    <t>Y150</t>
  </si>
  <si>
    <t>Envenenamento [intoxicação] por e exposição ao álcool, intenção não determinada - residência</t>
  </si>
  <si>
    <t>Y151</t>
  </si>
  <si>
    <t>Envenenamento [intoxicação] por e exposição ao álcool, intenção não determinada - habitação coletiva</t>
  </si>
  <si>
    <t>Y152</t>
  </si>
  <si>
    <t>Envenenamento [intoxicação] por e exposição ao álcool, intenção não determinada - escolas, outras instituições e áreas de administração pública</t>
  </si>
  <si>
    <t>Y153</t>
  </si>
  <si>
    <t>Envenenamento [intoxicação] por e exposição ao álcool, intenção não determinada - área para a prática de esportes e atletismo</t>
  </si>
  <si>
    <t>Y154</t>
  </si>
  <si>
    <t>Envenenamento [intoxicação] por e exposição ao álcool, intenção não determinada - rua e estrada</t>
  </si>
  <si>
    <t>Y155</t>
  </si>
  <si>
    <t>Envenenamento [intoxicação] por e exposição ao álcool, intenção não determinada - áreas de comércio e de serviços</t>
  </si>
  <si>
    <t>Y156</t>
  </si>
  <si>
    <t>Envenenamento [intoxicação] por e exposição ao álcool, intenção não determinada - áreas industriais e em construção</t>
  </si>
  <si>
    <t>Y157</t>
  </si>
  <si>
    <t>Envenenamento [intoxicação] por e exposição ao álcool, intenção não determinada - fazenda</t>
  </si>
  <si>
    <t>Y158</t>
  </si>
  <si>
    <t>Envenenamento [intoxicação] por e exposição ao álcool, intenção não determinada - outros locais especificados</t>
  </si>
  <si>
    <t>Y159</t>
  </si>
  <si>
    <t>Envenenamento [intoxicação] por e exposição ao álcool, intenção não determinada - local não especificado</t>
  </si>
  <si>
    <t>Y160</t>
  </si>
  <si>
    <t>Envenenamento [intoxicação] por e exposição a solventes orgânicos e hidrocarbonetos halogenados e seus vapores, intenção não determinada - residência</t>
  </si>
  <si>
    <t>Y161</t>
  </si>
  <si>
    <t>Envenenamento [intoxicação] por e exposição a solventes orgânicos e hidrocarbonetos halogenados e seus vapores, intenção não determinada - habitação coletiva</t>
  </si>
  <si>
    <t>Y162</t>
  </si>
  <si>
    <t>Envenenamento [intoxicação] por e exposição a solventes orgânicos e hidrocarbonetos halogenados e seus vapores, intenção não determinada - escolas, outras instituições e áreas de administração pública</t>
  </si>
  <si>
    <t>Y163</t>
  </si>
  <si>
    <t>Envenenamento [intoxicação] por e exposição a solventes orgânicos e hidrocarbonetos halogenados e seus vapores, intenção não determinada - área para a prática de esportes e atletismo</t>
  </si>
  <si>
    <t>Y164</t>
  </si>
  <si>
    <t>Envenenamento [intoxicação] por e exposição a solventes orgânicos e hidrocarbonetos halogenados e seus vapores, intenção não determinada - rua e estrada</t>
  </si>
  <si>
    <t>Y165</t>
  </si>
  <si>
    <t>Envenenamento [intoxicação] por e exposição a solventes orgânicos e hidrocarbonetos halogenados e seus vapores, intenção não determinada - áreas de comércio e de serviços</t>
  </si>
  <si>
    <t>Y166</t>
  </si>
  <si>
    <t>Envenenamento [intoxicação] por e exposição a solventes orgânicos e hidrocarbonetos halogenados e seus vapores, intenção não determinada - áreas industriais e em construção</t>
  </si>
  <si>
    <t>Y167</t>
  </si>
  <si>
    <t>Envenenamento [intoxicação] por e exposição a solventes orgânicos e hidrocarbonetos halogenados e seus vapores, intenção não determinada - fazenda</t>
  </si>
  <si>
    <t>Y168</t>
  </si>
  <si>
    <t>Envenenamento [intoxicação] por e exposição a solventes orgânicos e hidrocarbonetos halogenados e seus vapores, intenção não determinada - outros locais especificados</t>
  </si>
  <si>
    <t>Y169</t>
  </si>
  <si>
    <t>Envenenamento [intoxicação] por e exposição a solventes orgânicos e hidrocarbonetos halogenados e seus vapores, intenção não determinada - local não especificado</t>
  </si>
  <si>
    <t>Y170</t>
  </si>
  <si>
    <t>Envenenamento [intoxicação] por e exposição a outros gases e vapores, intenção não determinada - residência</t>
  </si>
  <si>
    <t>Y171</t>
  </si>
  <si>
    <t>Envenenamento [intoxicação] por e exposição a outros gases e vapores, intenção não determinada - habitação coletiva</t>
  </si>
  <si>
    <t>Y172</t>
  </si>
  <si>
    <t>Envenenamento [intoxicação] por e exposição a outros gases e vapores, intenção não determinada - escolas, outras instituições e áreas de administração pública</t>
  </si>
  <si>
    <t>Y173</t>
  </si>
  <si>
    <t>Envenenamento [intoxicação] por e exposição a outros gases e vapores, intenção não determinada - área para a prática de esportes e atletismo</t>
  </si>
  <si>
    <t>Y174</t>
  </si>
  <si>
    <t>Envenenamento [intoxicação] por e exposição a outros gases e vapores, intenção não determinada - rua e estrada</t>
  </si>
  <si>
    <t>Y175</t>
  </si>
  <si>
    <t>Envenenamento [intoxicação] por e exposição a outros gases e vapores, intenção não determinada - áreas de comércio e de serviços</t>
  </si>
  <si>
    <t>Y176</t>
  </si>
  <si>
    <t>Envenenamento [intoxicação] por e exposição a outros gases e vapores, intenção não determinada - áreas industriais e em construção</t>
  </si>
  <si>
    <t>Y177</t>
  </si>
  <si>
    <t>Envenenamento [intoxicação] por e exposição a outros gases e vapores, intenção não determinada - fazenda</t>
  </si>
  <si>
    <t>Y178</t>
  </si>
  <si>
    <t>Envenenamento [intoxicação] por e exposição a outros gases e vapores, intenção não determinada - outros locais especificados</t>
  </si>
  <si>
    <t>Y179</t>
  </si>
  <si>
    <t>Envenenamento [intoxicação] por e exposição a outros gases e vapores, intenção não determinada - local não especificado</t>
  </si>
  <si>
    <t>Y180</t>
  </si>
  <si>
    <t>Envenenamento [intoxicação] por e exposição a pesticidas, intenção não determinada - residência</t>
  </si>
  <si>
    <t>Y181</t>
  </si>
  <si>
    <t>Envenenamento [intoxicação] por e exposição a pesticidas, intenção não determinada - habitação coletiva</t>
  </si>
  <si>
    <t>Y182</t>
  </si>
  <si>
    <t>Envenenamento [intoxicação] por e exposição a pesticidas, intenção não determinada - escolas, outras instituições e áreas de administração pública</t>
  </si>
  <si>
    <t>Y183</t>
  </si>
  <si>
    <t>Envenenamento [intoxicação] por e exposição a pesticidas, intenção não determinada - área para a prática de esportes e atletismo</t>
  </si>
  <si>
    <t>Y184</t>
  </si>
  <si>
    <t>Envenenamento [intoxicação] por e exposição a pesticidas, intenção não determinada - rua e estrada</t>
  </si>
  <si>
    <t>Y185</t>
  </si>
  <si>
    <t>Envenenamento [intoxicação] por e exposição a pesticidas, intenção não determinada - áreas de comércio e de serviços</t>
  </si>
  <si>
    <t>Y186</t>
  </si>
  <si>
    <t>Envenenamento [intoxicação] por e exposição a pesticidas, intenção não determinada - áreas industriais e em construção</t>
  </si>
  <si>
    <t>Y187</t>
  </si>
  <si>
    <t>Envenenamento [intoxicação] por e exposição a pesticidas, intenção não determinada - fazenda</t>
  </si>
  <si>
    <t>Y188</t>
  </si>
  <si>
    <t>Envenenamento [intoxicação] por e exposição a pesticidas, intenção não determinada - outros locais especificados</t>
  </si>
  <si>
    <t>Y189</t>
  </si>
  <si>
    <t>Envenenamento [intoxicação] por e exposição a pesticidas, intenção não determinada - local não especificado</t>
  </si>
  <si>
    <t>Y190</t>
  </si>
  <si>
    <t>Envenenamento [intoxicação] por e exposição a outros produtos químicos e substâncias nocivas e aos não especificados, intenção não determinada - residência</t>
  </si>
  <si>
    <t>Y191</t>
  </si>
  <si>
    <t>Envenenamento [intoxicação] por e exposição a outros produtos químicos e substâncias nocivas e aos não especificados, intenção não determinada - habitação coletiva</t>
  </si>
  <si>
    <t>Y192</t>
  </si>
  <si>
    <t>Envenenamento [intoxicação] por e exposição a outros produtos químicos e substâncias nocivas e aos não especificados, intenção não determinada - escolas, outras instituições e áreas de administração pública</t>
  </si>
  <si>
    <t>Y193</t>
  </si>
  <si>
    <t>Envenenamento [intoxicação] por e exposição a outros produtos químicos e substâncias nocivas e aos não especificados, intenção não determinada - área para a prática de esportes e atletismo</t>
  </si>
  <si>
    <t>Y194</t>
  </si>
  <si>
    <t>Envenenamento [intoxicação] por e exposição a outros produtos químicos e substâncias nocivas e aos não especificados, intenção não determinada - rua e estrada</t>
  </si>
  <si>
    <t>Y195</t>
  </si>
  <si>
    <t>Envenenamento [intoxicação] por e exposição a outros produtos químicos e substâncias nocivas e aos não especificados, intenção não determinada - áreas de comércio e de serviços</t>
  </si>
  <si>
    <t>Y196</t>
  </si>
  <si>
    <t>Envenenamento [intoxicação] por e exposição a outros produtos químicos e substâncias nocivas e aos não especificados, intenção não determinada - áreas industriais e em construção</t>
  </si>
  <si>
    <t>Y197</t>
  </si>
  <si>
    <t>Envenenamento [intoxicação] por e exposição a outros produtos químicos e substâncias nocivas e aos não especificados, intenção não determinada - fazenda</t>
  </si>
  <si>
    <t>Y198</t>
  </si>
  <si>
    <t>Envenenamento [intoxicação] por e exposição a outros produtos químicos e substâncias nocivas e aos não especificados, intenção não determinada - outros locais especificados</t>
  </si>
  <si>
    <t>Y199</t>
  </si>
  <si>
    <t>Envenenamento [intoxicação] por e exposição a outros produtos químicos e substâncias nocivas e aos não especificados, intenção não determinada - local não especificado</t>
  </si>
  <si>
    <t>Y200</t>
  </si>
  <si>
    <t>Enforcamento, estrangulamento e sufocação, intenção não determinada - residência</t>
  </si>
  <si>
    <t>Y201</t>
  </si>
  <si>
    <t>Enforcamento, estrangulamento e sufocação, intenção não determinada - habitação coletiva</t>
  </si>
  <si>
    <t>Y202</t>
  </si>
  <si>
    <t>Enforcamento, estrangulamento e sufocação, intenção não determinada - escolas, outras instituições e áreas de administração pública</t>
  </si>
  <si>
    <t>Y203</t>
  </si>
  <si>
    <t>Enforcamento, estrangulamento e sufocação, intenção não determinada - área para a prática de esportes e atletismo</t>
  </si>
  <si>
    <t>Y204</t>
  </si>
  <si>
    <t>Enforcamento, estrangulamento e sufocação, intenção não determinada - rua e estrada</t>
  </si>
  <si>
    <t>Y205</t>
  </si>
  <si>
    <t>Enforcamento, estrangulamento e sufocação, intenção não determinada - áreas de comércio e de serviços</t>
  </si>
  <si>
    <t>Y206</t>
  </si>
  <si>
    <t>Enforcamento, estrangulamento e sufocação, intenção não determinada - áreas industriais e em construção</t>
  </si>
  <si>
    <t>Y207</t>
  </si>
  <si>
    <t>Enforcamento, estrangulamento e sufocação, intenção não determinada - fazenda</t>
  </si>
  <si>
    <t>Y208</t>
  </si>
  <si>
    <t>Enforcamento, estrangulamento e sufocação, intenção não determinada - outros locais especificados</t>
  </si>
  <si>
    <t>Y209</t>
  </si>
  <si>
    <t>Enforcamento, estrangulamento e sufocação, intenção não determinada - local não especificado</t>
  </si>
  <si>
    <t>Y210</t>
  </si>
  <si>
    <t>Afogamento e submersão, intenção não determinada - residência</t>
  </si>
  <si>
    <t>Y211</t>
  </si>
  <si>
    <t>Afogamento e submersão, intenção não determinada - habitação coletiva</t>
  </si>
  <si>
    <t>Y212</t>
  </si>
  <si>
    <t>Afogamento e submersão, intenção não determinada - escolas, outras instituições e áreas de administração pública</t>
  </si>
  <si>
    <t>Y213</t>
  </si>
  <si>
    <t>Afogamento e submersão, intenção não determinada - área para a prática de esportes e atletismo</t>
  </si>
  <si>
    <t>Y214</t>
  </si>
  <si>
    <t>Afogamento e submersão, intenção não determinada - rua e estrada</t>
  </si>
  <si>
    <t>Y215</t>
  </si>
  <si>
    <t>Afogamento e submersão, intenção não determinada - áreas de comércio e de serviços</t>
  </si>
  <si>
    <t>Y216</t>
  </si>
  <si>
    <t>Afogamento e submersão, intenção não determinada - áreas industriais e em construção</t>
  </si>
  <si>
    <t>Y217</t>
  </si>
  <si>
    <t>Afogamento e submersão, intenção não determinada - fazenda</t>
  </si>
  <si>
    <t>Y218</t>
  </si>
  <si>
    <t>Afogamento e submersão, intenção não determinada - outros locais especificados</t>
  </si>
  <si>
    <t>Y219</t>
  </si>
  <si>
    <t>Afogamento e submersão, intenção não determinada - local não especificado</t>
  </si>
  <si>
    <t>Y220</t>
  </si>
  <si>
    <t>Disparo de pistola, intenção não determinada - residência</t>
  </si>
  <si>
    <t>Y221</t>
  </si>
  <si>
    <t>Disparo de pistola, intenção não determinada - habitação coletiva</t>
  </si>
  <si>
    <t>Y222</t>
  </si>
  <si>
    <t>Disparo de pistola, intenção não determinada - escolas, outras instituições e áreas de administração pública</t>
  </si>
  <si>
    <t>Y223</t>
  </si>
  <si>
    <t>Disparo de pistola, intenção não determinada - área para a prática de esportes e atletismo</t>
  </si>
  <si>
    <t>Y224</t>
  </si>
  <si>
    <t>Disparo de pistola, intenção não determinada - rua e estrada</t>
  </si>
  <si>
    <t>Y225</t>
  </si>
  <si>
    <t>Disparo de pistola, intenção não determinada - áreas de comércio e de serviços</t>
  </si>
  <si>
    <t>Y226</t>
  </si>
  <si>
    <t>Disparo de pistola, intenção não determinada - áreas industriais e em construção</t>
  </si>
  <si>
    <t>Y227</t>
  </si>
  <si>
    <t>Disparo de pistola, intenção não determinada - fazenda</t>
  </si>
  <si>
    <t>Y228</t>
  </si>
  <si>
    <t>Disparo de pistola, intenção não determinada - outros locais especificados</t>
  </si>
  <si>
    <t>Y229</t>
  </si>
  <si>
    <t>Disparo de pistola, intenção não determinada - local não especificado</t>
  </si>
  <si>
    <t>Y230</t>
  </si>
  <si>
    <t>Disparo de fuzil, carabina e arma de fogo de maior calibre, intenção não determinada - residência</t>
  </si>
  <si>
    <t>Y231</t>
  </si>
  <si>
    <t>Disparo de fuzil, carabina e arma de fogo de maior calibre, intenção não determinada - habitação coletiva</t>
  </si>
  <si>
    <t>Y232</t>
  </si>
  <si>
    <t>Disparo de fuzil, carabina e arma de fogo de maior calibre, intenção não determinada - escolas, outras instituições e áreas de administração pública</t>
  </si>
  <si>
    <t>Y233</t>
  </si>
  <si>
    <t>Disparo de fuzil, carabina e arma de fogo de maior calibre, intenção não determinada - área para a prática de esportes e atletismo</t>
  </si>
  <si>
    <t>Y234</t>
  </si>
  <si>
    <t>Disparo de fuzil, carabina e arma de fogo de maior calibre, intenção não determinada - rua e estrada</t>
  </si>
  <si>
    <t>Y235</t>
  </si>
  <si>
    <t>Disparo de fuzil, carabina e arma de fogo de maior calibre, intenção não determinada - áreas de comércio e de serviços</t>
  </si>
  <si>
    <t>Y236</t>
  </si>
  <si>
    <t>Disparo de fuzil, carabina e arma de fogo de maior calibre, intenção não determinada - áreas industriais e em construção</t>
  </si>
  <si>
    <t>Y237</t>
  </si>
  <si>
    <t>Disparo de fuzil, carabina e arma de fogo de maior calibre, intenção não determinada - fazenda</t>
  </si>
  <si>
    <t>Y238</t>
  </si>
  <si>
    <t>Disparo de fuzil, carabina e arma de fogo de maior calibre, intenção não determinada - outros locais especificados</t>
  </si>
  <si>
    <t>Y239</t>
  </si>
  <si>
    <t>Disparo de fuzil, carabina e arma de fogo de maior calibre, intenção não determinada - local não especificado</t>
  </si>
  <si>
    <t>Y240</t>
  </si>
  <si>
    <t>Disparo de outra arma de fogo e de arma de fogo não especificada, intenção não determinada - residência</t>
  </si>
  <si>
    <t>Y241</t>
  </si>
  <si>
    <t>Disparo de outra arma de fogo e de arma de fogo não especificada, intenção não determinada - habitação coletiva</t>
  </si>
  <si>
    <t>Y242</t>
  </si>
  <si>
    <t>Disparo de outra arma de fogo e de arma de fogo não especificada, intenção não determinada - escolas, outras instituições e áreas de administração pública</t>
  </si>
  <si>
    <t>Y243</t>
  </si>
  <si>
    <t>Disparo de outra arma de fogo e de arma de fogo não especificada, intenção não determinada - área para a prática de esportes e atletismo</t>
  </si>
  <si>
    <t>Y244</t>
  </si>
  <si>
    <t>Disparo de outra arma de fogo e de arma de fogo não especificada, intenção não determinada - rua e estrada</t>
  </si>
  <si>
    <t>Y245</t>
  </si>
  <si>
    <t>Disparo de outra arma de fogo e de arma de fogo não especificada, intenção não determinada - áreas de comércio e de serviços</t>
  </si>
  <si>
    <t>Y246</t>
  </si>
  <si>
    <t>Disparo de outra arma de fogo e de arma de fogo não especificada, intenção não determinada - áreas industriais e em construção</t>
  </si>
  <si>
    <t>Y247</t>
  </si>
  <si>
    <t>Disparo de outra arma de fogo e de arma de fogo não especificada, intenção não determinada - fazenda</t>
  </si>
  <si>
    <t>Y248</t>
  </si>
  <si>
    <t>Disparo de outra arma de fogo e de arma de fogo não especificada, intenção não determinada - outros locais especificados</t>
  </si>
  <si>
    <t>Y249</t>
  </si>
  <si>
    <t>Disparo de outra arma de fogo e de arma de fogo não especificada, intenção não determinada - local não especificado</t>
  </si>
  <si>
    <t>Y250</t>
  </si>
  <si>
    <t>Contato com material explosivo, intenção não determinada - residência</t>
  </si>
  <si>
    <t>Y251</t>
  </si>
  <si>
    <t>Contato com material explosivo, intenção não determinada - habitação coletiva</t>
  </si>
  <si>
    <t>Y252</t>
  </si>
  <si>
    <t>Contato com material explosivo, intenção não determinada - escolas, outras instituições e áreas de administração pública</t>
  </si>
  <si>
    <t>Y253</t>
  </si>
  <si>
    <t>Contato com material explosivo, intenção não determinada - área para a prática de esportes e atletismo</t>
  </si>
  <si>
    <t>Y254</t>
  </si>
  <si>
    <t>Contato com material explosivo, intenção não determinada - rua e estrada</t>
  </si>
  <si>
    <t>Y255</t>
  </si>
  <si>
    <t>Contato com material explosivo, intenção não determinada - áreas de comércio e de serviços</t>
  </si>
  <si>
    <t>Y256</t>
  </si>
  <si>
    <t>Contato com material explosivo, intenção não determinada - áreas industriais e em construção</t>
  </si>
  <si>
    <t>Y257</t>
  </si>
  <si>
    <t>Contato com material explosivo, intenção não determinada - fazenda</t>
  </si>
  <si>
    <t>Y258</t>
  </si>
  <si>
    <t>Contato com material explosivo, intenção não determinada - outros locais especificados</t>
  </si>
  <si>
    <t>Y259</t>
  </si>
  <si>
    <t>Contato com material explosivo, intenção não determinada - local não especificado</t>
  </si>
  <si>
    <t>Y260</t>
  </si>
  <si>
    <t>Exposição a fumaça, fogo e chamas, intenção não determinada - residência</t>
  </si>
  <si>
    <t>Y261</t>
  </si>
  <si>
    <t>Exposição a fumaça, fogo e chamas, intenção não determinada - habitação coletiva</t>
  </si>
  <si>
    <t>Y262</t>
  </si>
  <si>
    <t>Exposição a fumaça, fogo e chamas, intenção não determinada - escolas, outras instituições e áreas de administração pública</t>
  </si>
  <si>
    <t>Y263</t>
  </si>
  <si>
    <t>Exposição a fumaça, fogo e chamas, intenção não determinada - área para a prática de esportes e atletismo</t>
  </si>
  <si>
    <t>Y264</t>
  </si>
  <si>
    <t>Exposição a fumaça, fogo e chamas, intenção não determinada - rua e estrada</t>
  </si>
  <si>
    <t>Y265</t>
  </si>
  <si>
    <t>Exposição a fumaça, fogo e chamas, intenção não determinada - áreas de comércio e de serviços</t>
  </si>
  <si>
    <t>Y266</t>
  </si>
  <si>
    <t>Exposição a fumaça, fogo e chamas, intenção não determinada - áreas industriais e em construção</t>
  </si>
  <si>
    <t>Y267</t>
  </si>
  <si>
    <t>Exposição a fumaça, fogo e chamas, intenção não determinada - fazenda</t>
  </si>
  <si>
    <t>Y268</t>
  </si>
  <si>
    <t>Exposição a fumaça, fogo e chamas, intenção não determinada - outros locais especificados</t>
  </si>
  <si>
    <t>Y269</t>
  </si>
  <si>
    <t>Exposição a fumaça, fogo e chamas, intenção não determinada - local não especificado</t>
  </si>
  <si>
    <t>Y270</t>
  </si>
  <si>
    <t>Exposição a vapor de água, gases ou objetos quentes, intenção não determinada - residência</t>
  </si>
  <si>
    <t>Y271</t>
  </si>
  <si>
    <t>Exposição a vapor de água, gases ou objetos quentes, intenção não determinada - habitação coletiva</t>
  </si>
  <si>
    <t>Y272</t>
  </si>
  <si>
    <t>Exposição a vapor de água, gases ou objetos quentes, intenção não determinada - escolas, outras instituições e áreas de administração pública</t>
  </si>
  <si>
    <t>Y273</t>
  </si>
  <si>
    <t>Exposição a vapor de água, gases ou objetos quentes, intenção não determinada - área para a prática de esportes e atletismo</t>
  </si>
  <si>
    <t>Y274</t>
  </si>
  <si>
    <t>Exposição a vapor de água, gases ou objetos quentes, intenção não determinada - rua e estrada</t>
  </si>
  <si>
    <t>Y275</t>
  </si>
  <si>
    <t>Exposição a vapor de água, gases ou objetos quentes, intenção não determinada - áreas de comércio e de serviços</t>
  </si>
  <si>
    <t>Y276</t>
  </si>
  <si>
    <t>Exposição a vapor de água, gases ou objetos quentes, intenção não determinada - áreas industriais e em construção</t>
  </si>
  <si>
    <t>Y277</t>
  </si>
  <si>
    <t>Exposição a vapor de água, gases ou objetos quentes, intenção não determinada - fazenda</t>
  </si>
  <si>
    <t>Y278</t>
  </si>
  <si>
    <t>Exposição a vapor de água, gases ou objetos quentes, intenção não determinada - outros locais especificados</t>
  </si>
  <si>
    <t>Y279</t>
  </si>
  <si>
    <t>Exposição a vapor de água, gases ou objetos quentes, intenção não determinada - local não especificado</t>
  </si>
  <si>
    <t>Y280</t>
  </si>
  <si>
    <t>Contato com objeto cortante ou penetrante, intenção não determinada - residência</t>
  </si>
  <si>
    <t>Y281</t>
  </si>
  <si>
    <t>Contato com objeto cortante ou penetrante, intenção não determinada - habitação coletiva</t>
  </si>
  <si>
    <t>Y282</t>
  </si>
  <si>
    <t>Contato com objeto cortante ou penetrante, intenção não determinada - escolas, outras instituições e áreas de administração pública</t>
  </si>
  <si>
    <t>Y283</t>
  </si>
  <si>
    <t>Contato com objeto cortante ou penetrante, intenção não determinada - área para a prática de esportes e atletismo</t>
  </si>
  <si>
    <t>Y284</t>
  </si>
  <si>
    <t>Contato com objeto cortante ou penetrante, intenção não determinada - rua e estrada</t>
  </si>
  <si>
    <t>Y285</t>
  </si>
  <si>
    <t>Contato com objeto cortante ou penetrante, intenção não determinada - áreas de comércio e de serviços</t>
  </si>
  <si>
    <t>Y286</t>
  </si>
  <si>
    <t>Contato com objeto cortante ou penetrante, intenção não determinada - áreas industriais e em construção</t>
  </si>
  <si>
    <t>Y287</t>
  </si>
  <si>
    <t>Contato com objeto cortante ou penetrante, intenção não determinada - fazenda</t>
  </si>
  <si>
    <t>Y288</t>
  </si>
  <si>
    <t>Contato com objeto cortante ou penetrante, intenção não determinada - outros locais especificados</t>
  </si>
  <si>
    <t>Y289</t>
  </si>
  <si>
    <t>Contato com objeto cortante ou penetrante, intenção não determinada - local não especificado</t>
  </si>
  <si>
    <t>Y290</t>
  </si>
  <si>
    <t>Contato com objeto contundente, intenção não determinada - residência</t>
  </si>
  <si>
    <t>Y291</t>
  </si>
  <si>
    <t>Contato com objeto contundente, intenção não determinada - habitação coletiva</t>
  </si>
  <si>
    <t>Y292</t>
  </si>
  <si>
    <t>Contato com objeto contundente, intenção não determinada - escolas, outras instituições e áreas de administração pública</t>
  </si>
  <si>
    <t>Y293</t>
  </si>
  <si>
    <t>Contato com objeto contundente, intenção não determinada - área para a prática de esportes e atletismo</t>
  </si>
  <si>
    <t>Y294</t>
  </si>
  <si>
    <t>Contato com objeto contundente, intenção não determinada - rua e estrada</t>
  </si>
  <si>
    <t>Y295</t>
  </si>
  <si>
    <t>Contato com objeto contundente, intenção não determinada - áreas de comércio e de serviços</t>
  </si>
  <si>
    <t>Y296</t>
  </si>
  <si>
    <t>Contato com objeto contundente, intenção não determinada - áreas industriais e em construção</t>
  </si>
  <si>
    <t>Y297</t>
  </si>
  <si>
    <t>Contato com objeto contundente, intenção não determinada - fazenda</t>
  </si>
  <si>
    <t>Y298</t>
  </si>
  <si>
    <t>Contato com objeto contundente, intenção não determinada - outros locais especificados</t>
  </si>
  <si>
    <t>Y299</t>
  </si>
  <si>
    <t>Contato com objeto contundente, intenção não determinada - local não especificado</t>
  </si>
  <si>
    <t>Y300</t>
  </si>
  <si>
    <t>Queda, salto ou empurrado de um lugar elevado, intenção não determinada - residência</t>
  </si>
  <si>
    <t>Y301</t>
  </si>
  <si>
    <t>Queda, salto ou empurrado de um lugar elevado, intenção não determinada - habitação coletiva</t>
  </si>
  <si>
    <t>Y302</t>
  </si>
  <si>
    <t>Queda, salto ou empurrado de um lugar elevado, intenção não determinada - escolas, outras instituições e áreas de administração pública</t>
  </si>
  <si>
    <t>Y303</t>
  </si>
  <si>
    <t>Queda, salto ou empurrado de um lugar elevado, intenção não determinada - área para a prática de esportes e atletismo</t>
  </si>
  <si>
    <t>Y304</t>
  </si>
  <si>
    <t>Queda, salto ou empurrado de um lugar elevado, intenção não determinada - rua e estrada</t>
  </si>
  <si>
    <t>Y305</t>
  </si>
  <si>
    <t>Queda, salto ou empurrado de um lugar elevado, intenção não determinada - áreas de comércio e de serviços</t>
  </si>
  <si>
    <t>Y306</t>
  </si>
  <si>
    <t>Queda, salto ou empurrado de um lugar elevado, intenção não determinada - áreas industriais e em construção</t>
  </si>
  <si>
    <t>Y307</t>
  </si>
  <si>
    <t>Queda, salto ou empurrado de um lugar elevado, intenção não determinada - fazenda</t>
  </si>
  <si>
    <t>Y308</t>
  </si>
  <si>
    <t>Queda, salto ou empurrado de um lugar elevado, intenção não determinada - outros locais especificados</t>
  </si>
  <si>
    <t>Y309</t>
  </si>
  <si>
    <t>Queda, salto ou empurrado de um lugar elevado, intenção não determinada - local não especificado</t>
  </si>
  <si>
    <t>Y310</t>
  </si>
  <si>
    <t>Queda, permanência ou corrida diante de um objeto em movimento, intenção não determinada - residência</t>
  </si>
  <si>
    <t>Y311</t>
  </si>
  <si>
    <t>Queda, permanência ou corrida diante de um objeto em movimento, intenção não determinada - habitação coletiva</t>
  </si>
  <si>
    <t>Y312</t>
  </si>
  <si>
    <t>Queda, permanência ou corrida diante de um objeto em movimento, intenção não determinada - escolas, outras instituições e áreas de administração pública</t>
  </si>
  <si>
    <t>Y313</t>
  </si>
  <si>
    <t>Queda, permanência ou corrida diante de um objeto em movimento, intenção não determinada - área para a prática de esportes e atletismo</t>
  </si>
  <si>
    <t>Y314</t>
  </si>
  <si>
    <t>Queda, permanência ou corrida diante de um objeto em movimento, intenção não determinada - rua e estrada</t>
  </si>
  <si>
    <t>Y315</t>
  </si>
  <si>
    <t>Queda, permanência ou corrida diante de um objeto em movimento, intenção não determinada - áreas de comércio e de serviços</t>
  </si>
  <si>
    <t>Y316</t>
  </si>
  <si>
    <t>Queda, permanência ou corrida diante de um objeto em movimento, intenção não determinada - áreas industriais e em construção</t>
  </si>
  <si>
    <t>Y317</t>
  </si>
  <si>
    <t>Queda, permanência ou corrida diante de um objeto em movimento, intenção não determinada - fazenda</t>
  </si>
  <si>
    <t>Y318</t>
  </si>
  <si>
    <t>Queda, permanência ou corrida diante de um objeto em movimento, intenção não determinada - outros locais especificados</t>
  </si>
  <si>
    <t>Y319</t>
  </si>
  <si>
    <t>Queda, permanência ou corrida diante de um objeto em movimento, intenção não determinada - local não especificado</t>
  </si>
  <si>
    <t>Y320</t>
  </si>
  <si>
    <t>Impacto de um veículo a motor, intenção não determinada - residência</t>
  </si>
  <si>
    <t>Y321</t>
  </si>
  <si>
    <t>Impacto de um veículo a motor, intenção não determinada - habitação coletiva</t>
  </si>
  <si>
    <t>Y322</t>
  </si>
  <si>
    <t>Impacto de um veículo a motor, intenção não determinada - escolas, outras instituições e áreas de administração pública</t>
  </si>
  <si>
    <t>Y323</t>
  </si>
  <si>
    <t>Impacto de um veículo a motor, intenção não determinada - área para a prática de esportes e atletismo</t>
  </si>
  <si>
    <t>Y324</t>
  </si>
  <si>
    <t>Impacto de um veículo a motor, intenção não determinada - rua e estrada</t>
  </si>
  <si>
    <t>Y325</t>
  </si>
  <si>
    <t>Impacto de um veículo a motor, intenção não determinada - áreas de comércio e de serviços</t>
  </si>
  <si>
    <t>Y326</t>
  </si>
  <si>
    <t>Impacto de um veículo a motor, intenção não determinada - áreas industriais e em construção</t>
  </si>
  <si>
    <t>Y327</t>
  </si>
  <si>
    <t>Impacto de um veículo a motor, intenção não determinada - fazenda</t>
  </si>
  <si>
    <t>Y328</t>
  </si>
  <si>
    <t>Impacto de um veículo a motor, intenção não determinada - outros locais especificados</t>
  </si>
  <si>
    <t>Y329</t>
  </si>
  <si>
    <t>Impacto de um veículo a motor, intenção não determinada - local não especificado</t>
  </si>
  <si>
    <t>Y330</t>
  </si>
  <si>
    <t>Outros fatos ou eventos especificados, intenção não determinada - residência</t>
  </si>
  <si>
    <t>Y331</t>
  </si>
  <si>
    <t>Outros fatos ou eventos especificados, intenção não determinada - habitação coletiva</t>
  </si>
  <si>
    <t>Y332</t>
  </si>
  <si>
    <t>Outros fatos ou eventos especificados, intenção não determinada - escolas, outras instituições e áreas de administração pública</t>
  </si>
  <si>
    <t>Y333</t>
  </si>
  <si>
    <t>Outros fatos ou eventos especificados, intenção não determinada - área para a prática de esportes e atletismo</t>
  </si>
  <si>
    <t>Y334</t>
  </si>
  <si>
    <t>Outros fatos ou eventos especificados, intenção não determinada - rua e estrada</t>
  </si>
  <si>
    <t>Y335</t>
  </si>
  <si>
    <t>Outros fatos ou eventos especificados, intenção não determinada - áreas de comércio e de serviços</t>
  </si>
  <si>
    <t>Y336</t>
  </si>
  <si>
    <t>Outros fatos ou eventos especificados, intenção não determinada - áreas industriais e em construção</t>
  </si>
  <si>
    <t>Y337</t>
  </si>
  <si>
    <t>Outros fatos ou eventos especificados, intenção não determinada - fazenda</t>
  </si>
  <si>
    <t>Y338</t>
  </si>
  <si>
    <t>Outros fatos ou eventos especificados, intenção não determinada - outros locais especificados</t>
  </si>
  <si>
    <t>Y339</t>
  </si>
  <si>
    <t>Outros fatos ou eventos especificados, intenção não determinada - local não especificado</t>
  </si>
  <si>
    <t>Y340</t>
  </si>
  <si>
    <t>Fatos ou eventos não especificados e intenção não determinada - residência</t>
  </si>
  <si>
    <t>Y341</t>
  </si>
  <si>
    <t>Fatos ou eventos não especificados e intenção não determinada - habitação coletiva</t>
  </si>
  <si>
    <t>Y342</t>
  </si>
  <si>
    <t>Fatos ou eventos não especificados e intenção não determinada - escolas, outras instituições e áreas de administração pública</t>
  </si>
  <si>
    <t>Y343</t>
  </si>
  <si>
    <t>Fatos ou eventos não especificados e intenção não determinada - área para a prática de esportes e atletismo</t>
  </si>
  <si>
    <t>Y344</t>
  </si>
  <si>
    <t>Fatos ou eventos não especificados e intenção não determinada - rua e estrada</t>
  </si>
  <si>
    <t>Y345</t>
  </si>
  <si>
    <t>Fatos ou eventos não especificados e intenção não determinada - áreas de comércio e de serviços</t>
  </si>
  <si>
    <t>Y346</t>
  </si>
  <si>
    <t>Fatos ou eventos não especificados e intenção não determinada - áreas industriais e em construção</t>
  </si>
  <si>
    <t>Y347</t>
  </si>
  <si>
    <t>Fatos ou eventos não especificados e intenção não determinada - fazenda</t>
  </si>
  <si>
    <t>Y348</t>
  </si>
  <si>
    <t>Fatos ou eventos não especificados e intenção não determinada - outros locais especificados</t>
  </si>
  <si>
    <t>Y349</t>
  </si>
  <si>
    <t>Fatos ou eventos não especificados e intenção não determinada - local não especificado</t>
  </si>
  <si>
    <t>Y350</t>
  </si>
  <si>
    <t>Intervenção legal envolvendo o uso de armas de fogo</t>
  </si>
  <si>
    <t>Y351</t>
  </si>
  <si>
    <t>Intervenção legal envolvendo o uso de explosivos</t>
  </si>
  <si>
    <t>Y352</t>
  </si>
  <si>
    <t>Intervenção legal envolvendo o uso de gás</t>
  </si>
  <si>
    <t>Y353</t>
  </si>
  <si>
    <t>Intervenção legal envolvendo o uso de objetos contundentes</t>
  </si>
  <si>
    <t>Y354</t>
  </si>
  <si>
    <t>Intervenção legal envolvendo o uso de objetos cortantes e penetrantes</t>
  </si>
  <si>
    <t>Y355</t>
  </si>
  <si>
    <t>Execução legal</t>
  </si>
  <si>
    <t>Y356</t>
  </si>
  <si>
    <t>Intervenção legal envolvendo o uso de outros meios especificados</t>
  </si>
  <si>
    <t>Y357</t>
  </si>
  <si>
    <t>Intervenção legal, meio não especificado</t>
  </si>
  <si>
    <t>Y360</t>
  </si>
  <si>
    <t>Operações de guerra envolvendo explosão de armamento naval</t>
  </si>
  <si>
    <t>Y361</t>
  </si>
  <si>
    <t>Operações de guerra envolvendo destruição de aeronave</t>
  </si>
  <si>
    <t>Y362</t>
  </si>
  <si>
    <t>Operações de guerra envolvendo outras explosões ou fragmentos</t>
  </si>
  <si>
    <t>Y363</t>
  </si>
  <si>
    <t>Operações de guerra envolvendo incêndio, fogo e substâncias quentes</t>
  </si>
  <si>
    <t>Y364</t>
  </si>
  <si>
    <t>Operações de guerra envolvendo disparo de armas de fogo e de outras formas convencionais de combate</t>
  </si>
  <si>
    <t>Y365</t>
  </si>
  <si>
    <t>Operações de guerra envolvendo armamento nuclear</t>
  </si>
  <si>
    <t>Y366</t>
  </si>
  <si>
    <t>Operações de guerra envolvendo armas biológicas</t>
  </si>
  <si>
    <t>Y367</t>
  </si>
  <si>
    <t>Operações de guerra envolvendo armas químicas e outros meios de combate não-convencionais</t>
  </si>
  <si>
    <t>Y368</t>
  </si>
  <si>
    <t>Operações de guerra ocorridas após a cessação das hostilidades</t>
  </si>
  <si>
    <t>Y369</t>
  </si>
  <si>
    <t>Operações de guerra não especificadas</t>
  </si>
  <si>
    <t>Y400</t>
  </si>
  <si>
    <t>Efeitos adversos de penicilinas</t>
  </si>
  <si>
    <t>Y401</t>
  </si>
  <si>
    <t>Efeitos adversos de cefalosporinas e outras betalactaminas</t>
  </si>
  <si>
    <t>Y402</t>
  </si>
  <si>
    <t>Efeitos adversos do grupo do cloranfenicol</t>
  </si>
  <si>
    <t>Y403</t>
  </si>
  <si>
    <t>Efeitos adversos de macrolídeos</t>
  </si>
  <si>
    <t>Y404</t>
  </si>
  <si>
    <t>Efeitos adversos de tetraciclinas</t>
  </si>
  <si>
    <t>Y405</t>
  </si>
  <si>
    <t>Efeitos adversos de aminoglicosídeos</t>
  </si>
  <si>
    <t>Y406</t>
  </si>
  <si>
    <t>Efeitos adversos de rifamicinas</t>
  </si>
  <si>
    <t>Y407</t>
  </si>
  <si>
    <t>Efeitos adversos de antibióticos antifúngicos administrados por via sistêmica</t>
  </si>
  <si>
    <t>Y408</t>
  </si>
  <si>
    <t>Efeitos adversos de outros antibióticos administrados por via sistêmica</t>
  </si>
  <si>
    <t>Y409</t>
  </si>
  <si>
    <t>Efeitos adversos de antibiótico sistêmico, não especificado</t>
  </si>
  <si>
    <t>Y410</t>
  </si>
  <si>
    <t>Efeitos adversos de sulfonamidas</t>
  </si>
  <si>
    <t>Y411</t>
  </si>
  <si>
    <t>Efeitos adversos de drogas antimicobacterianas</t>
  </si>
  <si>
    <t>Y412</t>
  </si>
  <si>
    <t>Efeitos adversos de antimaláricos e drogas que atuam sobre outros protozoários parasitas do sangue</t>
  </si>
  <si>
    <t>Y413</t>
  </si>
  <si>
    <t>Efeitos adversos de outras drogas antiprotozoárias</t>
  </si>
  <si>
    <t>Y414</t>
  </si>
  <si>
    <t>Efeitos adversos de anti-helmínticos</t>
  </si>
  <si>
    <t>Y415</t>
  </si>
  <si>
    <t>Efeitos adversos de drogas antivirais</t>
  </si>
  <si>
    <t>Y418</t>
  </si>
  <si>
    <t>Efeitos adversos de outros antiinfecciosos e antiparasitários especificados</t>
  </si>
  <si>
    <t>Y419</t>
  </si>
  <si>
    <t>Efeitos adversos de antiinfecciosos e antiparasitários sistêmicos não especificados</t>
  </si>
  <si>
    <t>Y420</t>
  </si>
  <si>
    <t>Efeitos adversos de glicocorticóides e análogos sintéticos</t>
  </si>
  <si>
    <t>Y421</t>
  </si>
  <si>
    <t>Efeitos adversos de hormônios e substitutos da tireóide</t>
  </si>
  <si>
    <t>Y422</t>
  </si>
  <si>
    <t>Efeitos adversos de drogas antitireoidianas</t>
  </si>
  <si>
    <t>Y423</t>
  </si>
  <si>
    <t>Efeitos adversos de insulina e hipoglicêmicos orais (antidiabéticos)</t>
  </si>
  <si>
    <t>Y424</t>
  </si>
  <si>
    <t>Efeitos adversos de anticoncepcionais [contraceptivos] orais</t>
  </si>
  <si>
    <t>Y425</t>
  </si>
  <si>
    <t>Efeitos adversos de outros estrógenos e progestágenos</t>
  </si>
  <si>
    <t>Y426</t>
  </si>
  <si>
    <t>Efeitos adversos de antigonadotrofinas, antiestrógenos e antiandrógenos, não classificados em outra parte</t>
  </si>
  <si>
    <t>Y427</t>
  </si>
  <si>
    <t>Efeitos adversos de andrógenos e anabolizantes congêneres</t>
  </si>
  <si>
    <t>Y428</t>
  </si>
  <si>
    <t>Efeitos adversos de outros hormônios e os não especificados e seus substitutos sintéticos</t>
  </si>
  <si>
    <t>Y429</t>
  </si>
  <si>
    <t>Efeitos adversos de outros antagonistas hormonais e os não especificados</t>
  </si>
  <si>
    <t>Y430</t>
  </si>
  <si>
    <t>Efeitos adversos de drogas antialérgicas e antieméticas</t>
  </si>
  <si>
    <t>Y431</t>
  </si>
  <si>
    <t>Efeitos adversos de antimetabólicos antineoplásicos</t>
  </si>
  <si>
    <t>Y432</t>
  </si>
  <si>
    <t>Efeitos adversos de produtos naturais antineoplásicos</t>
  </si>
  <si>
    <t>Y433</t>
  </si>
  <si>
    <t>Efeitos adversos de outras drogas antineoplásicas</t>
  </si>
  <si>
    <t>Y434</t>
  </si>
  <si>
    <t>Efeitos adversos de agentes imunossupressores</t>
  </si>
  <si>
    <t>Y435</t>
  </si>
  <si>
    <t>Efeitos adversos de acidificantes e alcalinizantes</t>
  </si>
  <si>
    <t>Y436</t>
  </si>
  <si>
    <t>Efeitos adversos de enzimas, não classificadas em outra parte</t>
  </si>
  <si>
    <t>Y438</t>
  </si>
  <si>
    <t>Efeitos adversos de outras substâncias farmacológicas de ação primariamente sistêmica, não classificadas em outra parte</t>
  </si>
  <si>
    <t>Y439</t>
  </si>
  <si>
    <t>Efeitos adversos de substância farmacológica de ação sistêmica, não especificada</t>
  </si>
  <si>
    <t>Y440</t>
  </si>
  <si>
    <t>Efeitos adversos de preparações a base de ferro e outros preparações prescritas na anemia hipocrômica</t>
  </si>
  <si>
    <t>Y441</t>
  </si>
  <si>
    <t>Efeitos adversos da vitamina B12, ácido fólico e outros preparações prescritas nas anemias megaloblásticas</t>
  </si>
  <si>
    <t>Y442</t>
  </si>
  <si>
    <t>Efeitos adversos de anticoagulantes</t>
  </si>
  <si>
    <t>Y443</t>
  </si>
  <si>
    <t>Efeitos adversos de antagonistas de anticoagulantes, vitamina K e outros coagulantes</t>
  </si>
  <si>
    <t>Y444</t>
  </si>
  <si>
    <t>Efeitos adversos de drogas antitrombóticas [inibidores da agregação de plaquetas]</t>
  </si>
  <si>
    <t>Y445</t>
  </si>
  <si>
    <t>Efeitos adversos de trombolíticos</t>
  </si>
  <si>
    <t>Y446</t>
  </si>
  <si>
    <t>Efeitos adversos do sangue natural e produtos do sangue</t>
  </si>
  <si>
    <t>Y447</t>
  </si>
  <si>
    <t>Efeitos adversos de substitutos do plasma</t>
  </si>
  <si>
    <t>Y449</t>
  </si>
  <si>
    <t>Efeitos adversos de outras substâncias farmacológicas que atuam sobre os constituintes do sangue e as não especificadas</t>
  </si>
  <si>
    <t>Y450</t>
  </si>
  <si>
    <t>Efeitos adversos de opiáceos e analgésicos correlatos</t>
  </si>
  <si>
    <t>Y451</t>
  </si>
  <si>
    <t>Efeitos adversos de salicilatos</t>
  </si>
  <si>
    <t>Y452</t>
  </si>
  <si>
    <t>Efeitos adversos de derivados do ácido propiônico</t>
  </si>
  <si>
    <t>Y453</t>
  </si>
  <si>
    <t>Efeitos adversos de outras drogas antiinflamatórias não-esteróides</t>
  </si>
  <si>
    <t>Y454</t>
  </si>
  <si>
    <t>Efeitos adversos de anti-reumáticos</t>
  </si>
  <si>
    <t>Y455</t>
  </si>
  <si>
    <t>Efeitos adversos de derivados do 4-aminofenol</t>
  </si>
  <si>
    <t>Y458</t>
  </si>
  <si>
    <t>Efeitos adversos de outros analgésicos e antipiréticos</t>
  </si>
  <si>
    <t>Y459</t>
  </si>
  <si>
    <t>Efeitos adversos de substâncias analgésicas e antipiréticas não especificadas</t>
  </si>
  <si>
    <t>Y460</t>
  </si>
  <si>
    <t>Efeitos adversos de succimidas</t>
  </si>
  <si>
    <t>Y461</t>
  </si>
  <si>
    <t>Efeitos adversos de oxazolidínas</t>
  </si>
  <si>
    <t>Y462</t>
  </si>
  <si>
    <t>Efeitos adversos de derivados da hidantoína</t>
  </si>
  <si>
    <t>Y463</t>
  </si>
  <si>
    <t>Efeitos adversos de desoxibarbitúricos</t>
  </si>
  <si>
    <t>Y464</t>
  </si>
  <si>
    <t>Efeitos adversos de iminostilbenos</t>
  </si>
  <si>
    <t>Y465</t>
  </si>
  <si>
    <t>Efeitos adversos do ácido valpróico</t>
  </si>
  <si>
    <t>Y466</t>
  </si>
  <si>
    <t>Efeitos adversos de outros anticonvulsivantes (antiepilépticos) e os não especificados</t>
  </si>
  <si>
    <t>Y467</t>
  </si>
  <si>
    <t>Efeitos adversos de drogas antiparkinsonianas</t>
  </si>
  <si>
    <t>Y468</t>
  </si>
  <si>
    <t>Efeitos adversos de substâncias miorrelaxantes (anti-espásticas)</t>
  </si>
  <si>
    <t>Y470</t>
  </si>
  <si>
    <t>Efeitos adversos de barbitúricos, não classificados em outra parte</t>
  </si>
  <si>
    <t>Y471</t>
  </si>
  <si>
    <t>Efeitos adversos de benzodiazepínicos</t>
  </si>
  <si>
    <t>Y472</t>
  </si>
  <si>
    <t>Efeitos adversos de derivados do cloral</t>
  </si>
  <si>
    <t>Y473</t>
  </si>
  <si>
    <t>Efeitos adversos de paraldeído</t>
  </si>
  <si>
    <t>Y474</t>
  </si>
  <si>
    <t>Efeitos adversos de compostos de bromo</t>
  </si>
  <si>
    <t>Y475</t>
  </si>
  <si>
    <t>Efeitos adversos de sedativos e hipnóticos em associações não classificados em outra parte</t>
  </si>
  <si>
    <t>Y478</t>
  </si>
  <si>
    <t>Efeitos adversos de outros sedativos, hipnóticos e tranquilizantes [ansiolíticos]</t>
  </si>
  <si>
    <t>Y479</t>
  </si>
  <si>
    <t>Efeitos adversos de sedativos, hipnóticos e tranquilizantes [ansiolíticos], não especificados</t>
  </si>
  <si>
    <t>Y480</t>
  </si>
  <si>
    <t>Efeitos adversos de anestésicos por inalação</t>
  </si>
  <si>
    <t>Y481</t>
  </si>
  <si>
    <t>Efeitos adversos de anestésicos por via parenteral</t>
  </si>
  <si>
    <t>Y482</t>
  </si>
  <si>
    <t>Efeitos adversos de outros anestésicos gerais e os não especificados</t>
  </si>
  <si>
    <t>Y483</t>
  </si>
  <si>
    <t>Efeitos adversos de anestésicos locais</t>
  </si>
  <si>
    <t>Y484</t>
  </si>
  <si>
    <t>Efeitos adversos de anestésico, não especificado</t>
  </si>
  <si>
    <t>Y485</t>
  </si>
  <si>
    <t>Efeitos adversos de gases terapêuticos</t>
  </si>
  <si>
    <t>Y490</t>
  </si>
  <si>
    <t>Efeitos adversos de antidepressivos triciclos e tetracíclicos</t>
  </si>
  <si>
    <t>Y491</t>
  </si>
  <si>
    <t>Efeitos adversos de antidepressivos inibidores da mono-amino-oxidase</t>
  </si>
  <si>
    <t>Y492</t>
  </si>
  <si>
    <t>Efeitos adversos de outros antidepressivos e os não especificados</t>
  </si>
  <si>
    <t>Y493</t>
  </si>
  <si>
    <t>Efeitos adversos de antipsicóticos e neurolépticos fenotiazínicos</t>
  </si>
  <si>
    <t>Y494</t>
  </si>
  <si>
    <t>Efeitos adversos de neurolépticos a base da butirofenona e do tioxanteno</t>
  </si>
  <si>
    <t>Y495</t>
  </si>
  <si>
    <t>Efeitos adversos de outros antipsicóticos e neurolépticos</t>
  </si>
  <si>
    <t>Y496</t>
  </si>
  <si>
    <t>Efeitos adversos de psicodislépticos [alucinógenos]</t>
  </si>
  <si>
    <t>Y497</t>
  </si>
  <si>
    <t>Efeitos adversos de psicoestimulantes que podem provocar dependência</t>
  </si>
  <si>
    <t>Y498</t>
  </si>
  <si>
    <t>Efeitos adversos de outras substâncias psicotrópicas, não classificados em outra parte</t>
  </si>
  <si>
    <t>Y499</t>
  </si>
  <si>
    <t>Efeitos adversos de substância psicotrópica, não especificada</t>
  </si>
  <si>
    <t>Y500</t>
  </si>
  <si>
    <t>Efeitos adversos de analépticos</t>
  </si>
  <si>
    <t>Y501</t>
  </si>
  <si>
    <t>Efeitos adversos de antagonistas de receptores dos opiáceos</t>
  </si>
  <si>
    <t>Y502</t>
  </si>
  <si>
    <t>Efeitos adversos de metilxantinas, não classificadas em outra parte</t>
  </si>
  <si>
    <t>Y508</t>
  </si>
  <si>
    <t>Efeitos adversos de outros estimulantes do sistema nervoso central</t>
  </si>
  <si>
    <t>Y509</t>
  </si>
  <si>
    <t>Efeitos adversos de estimulante do sistema nervoso central, não especificado</t>
  </si>
  <si>
    <t>Y510</t>
  </si>
  <si>
    <t>Efeitos adversos de agentes anticolinesterásicos</t>
  </si>
  <si>
    <t>Y511</t>
  </si>
  <si>
    <t>Efeitos adversos de outros parasimpaticomiméticos [colinérgicos]</t>
  </si>
  <si>
    <t>Y512</t>
  </si>
  <si>
    <t>Efeitos adversos de ganglioplégicos, não classificados em outra parte</t>
  </si>
  <si>
    <t>Y513</t>
  </si>
  <si>
    <t>Efeitos adversos de outros parassimpaticolíticos [anticolinérgicos e antimuscarínicos] e espasmolíticos, não classificados em outra parte</t>
  </si>
  <si>
    <t>Y514</t>
  </si>
  <si>
    <t>Efeitos adversos de agonistas predominantemente alfa-adrenorreceptores, não classificados em outra parte</t>
  </si>
  <si>
    <t>Y515</t>
  </si>
  <si>
    <t>Efeitos adversos de agonistas predominantemente beta-adrenorreceptores, não classificados em outra parte</t>
  </si>
  <si>
    <t>Y516</t>
  </si>
  <si>
    <t>Efeitos adversos de antagonistas alfa-adrenorreceptores, não classificados em outra parte</t>
  </si>
  <si>
    <t>Y517</t>
  </si>
  <si>
    <t>Efeitos adversos de antagonistas beta-adrenorreceptores, não classificados em outra parte</t>
  </si>
  <si>
    <t>Y518</t>
  </si>
  <si>
    <t>Efeitos adversos de bloqueadores nervosos de ação central e adrenérgicos, não classificados em outra parte</t>
  </si>
  <si>
    <t>Y519</t>
  </si>
  <si>
    <t>Efeitos adversos de outras drogas que atuam primariamente sobre o sistema nervoso autônomo e as não especificadas</t>
  </si>
  <si>
    <t>Y520</t>
  </si>
  <si>
    <t>Efeitos adversos de glicosídeos estimulantes do coração e substâncias de ação semelhante</t>
  </si>
  <si>
    <t>Y521</t>
  </si>
  <si>
    <t>Efeitos adversos de antagonistas do cálcio [inibidores do cálcio]</t>
  </si>
  <si>
    <t>Y522</t>
  </si>
  <si>
    <t>Efeitos adversos de outras drogas antidisrrítmicas, não classificadas em outra parte</t>
  </si>
  <si>
    <t>Y523</t>
  </si>
  <si>
    <t>Efeitos adversos de vasodilatadores coronarianos, não classificados em outra parte</t>
  </si>
  <si>
    <t>Y524</t>
  </si>
  <si>
    <t>Efeitos adversos de inibidores da enzima de conversão da angiotensina</t>
  </si>
  <si>
    <t>Y525</t>
  </si>
  <si>
    <t>Efeitos adversos de outras drogas anti-hipertensivas, não classificadas em outra parte</t>
  </si>
  <si>
    <t>Y526</t>
  </si>
  <si>
    <t>Efeitos adversos de drogas anti-hiperlipidêmicas e antiarterioscleróticas</t>
  </si>
  <si>
    <t>Y527</t>
  </si>
  <si>
    <t>Efeitos adversos de vasodilatadores periféricos</t>
  </si>
  <si>
    <t>Y528</t>
  </si>
  <si>
    <t>Efeitos adversos de drogas antivaricosas, incluindo os agentes esclerosantes</t>
  </si>
  <si>
    <t>Y529</t>
  </si>
  <si>
    <t>Efeitos adversos de outras drogas que atuam primariamente sobre o aparelho cardiovascular e as não especificadas</t>
  </si>
  <si>
    <t>Y530</t>
  </si>
  <si>
    <t>Efeitos adversos de antagonistas dos receptores H2 da histamina</t>
  </si>
  <si>
    <t>Y531</t>
  </si>
  <si>
    <t>Efeitos adversos de outros medicamentos antiácidos e anti-secreção gástrica</t>
  </si>
  <si>
    <t>Y532</t>
  </si>
  <si>
    <t>Efeitos adversos de laxativos estimulantes</t>
  </si>
  <si>
    <t>Y533</t>
  </si>
  <si>
    <t>Efeitos adversos de laxativos salinos e osmóticos</t>
  </si>
  <si>
    <t>Y534</t>
  </si>
  <si>
    <t>Efeitos adversos de outros laxativos</t>
  </si>
  <si>
    <t>Y535</t>
  </si>
  <si>
    <t>Efeitos adversos de medicamentos que facilitam a digestão</t>
  </si>
  <si>
    <t>Y536</t>
  </si>
  <si>
    <t>Efeitos adversos de antidiarréicos</t>
  </si>
  <si>
    <t>Y537</t>
  </si>
  <si>
    <t>Efeitos adversos de eméticos</t>
  </si>
  <si>
    <t>Y538</t>
  </si>
  <si>
    <t>Efeitos adversos de outras substâncias que atuam primariamente sobre o aparelho gastrointestinal</t>
  </si>
  <si>
    <t>Y539</t>
  </si>
  <si>
    <t>Efeitos adversos de substâncias que atuam primariamente sobre o aparelho gastrointestinal, não especificadas</t>
  </si>
  <si>
    <t>Y540</t>
  </si>
  <si>
    <t>Efeitos adversos de mineralocorticóides</t>
  </si>
  <si>
    <t>Y541</t>
  </si>
  <si>
    <t>Efeitos adversos de antagonistas dos mineralocorticóides [antagonistas da aldosterona]</t>
  </si>
  <si>
    <t>Y542</t>
  </si>
  <si>
    <t>Efeitos adversos de inibidores da anidrase carbônica</t>
  </si>
  <si>
    <t>Y543</t>
  </si>
  <si>
    <t>Efeitos adversos de derivados da benzotiadiazína</t>
  </si>
  <si>
    <t>Y544</t>
  </si>
  <si>
    <t>Efeitos adversos de diuréticos de alça</t>
  </si>
  <si>
    <t>Y545</t>
  </si>
  <si>
    <t>Efeitos adversos de outros diuréticos</t>
  </si>
  <si>
    <t>Y546</t>
  </si>
  <si>
    <t>Efeitos adversos de agentes que atuam sobre o equilíbrio eletrolítico, calórico e hídrico</t>
  </si>
  <si>
    <t>Y547</t>
  </si>
  <si>
    <t>Efeitos adversos de medicamentos que atuam sobre o metabolismo de cálcio</t>
  </si>
  <si>
    <t>Y548</t>
  </si>
  <si>
    <t>Efeitos adversos de drogas que atuam sobre o metabolismo de ácido úrico</t>
  </si>
  <si>
    <t>Y549</t>
  </si>
  <si>
    <t>Efeitos adversos de sais minerais não classificados em outra parte</t>
  </si>
  <si>
    <t>Y550</t>
  </si>
  <si>
    <t>Efeitos adversos de ocitócicos</t>
  </si>
  <si>
    <t>Y551</t>
  </si>
  <si>
    <t>Efeitos adversos de relaxantes da musculatura esquelética [bloqueadores neuromusculares] [curarizantes]</t>
  </si>
  <si>
    <t>Y552</t>
  </si>
  <si>
    <t>Efeitos adversos de outras substâncias que atuam primariamente sobre os músculos e as não especificadas</t>
  </si>
  <si>
    <t>Y553</t>
  </si>
  <si>
    <t>Efeitos adversos de antitússicos</t>
  </si>
  <si>
    <t>Y554</t>
  </si>
  <si>
    <t>Efeitos adversos de expectorantes</t>
  </si>
  <si>
    <t>Y555</t>
  </si>
  <si>
    <t>Efeitos adversos de drogas anti-resfriado comum</t>
  </si>
  <si>
    <t>Y556</t>
  </si>
  <si>
    <t>Efeitos adversos de antiasmáticos, não classificados em outra parte</t>
  </si>
  <si>
    <t>Y559</t>
  </si>
  <si>
    <t>Efeitos adversos de outras drogas que atuam sobre o aparelho respiratório e as não especificadas</t>
  </si>
  <si>
    <t>Y560</t>
  </si>
  <si>
    <t>Efeitos adversos de drogas antifúngicas, antiinfecciosas e antiinflamatórias de uso local, não classificadas em outra parte</t>
  </si>
  <si>
    <t>Y561</t>
  </si>
  <si>
    <t>Efeitos adversos de antipruriginosos</t>
  </si>
  <si>
    <t>Y562</t>
  </si>
  <si>
    <t>Efeitos adversos de adstringentes e detergentes locais</t>
  </si>
  <si>
    <t>Y563</t>
  </si>
  <si>
    <t>Efeitos adversos de emolientes, suavizantes e protetores da pele</t>
  </si>
  <si>
    <t>Y564</t>
  </si>
  <si>
    <t>Efeitos adversos de ceratolíticos, ceratoplásticos e outros medicamentos e preparações capilares</t>
  </si>
  <si>
    <t>Y565</t>
  </si>
  <si>
    <t>Efeitos adversos de medicamentos e preparações de uso oftalmológico</t>
  </si>
  <si>
    <t>Y566</t>
  </si>
  <si>
    <t>Efeitos adversos de medicamentos e preparações usados em otorrinolaringologia</t>
  </si>
  <si>
    <t>Y567</t>
  </si>
  <si>
    <t>Efeitos adversos de drogas de uso dentário aplicadas topicamente</t>
  </si>
  <si>
    <t>Y568</t>
  </si>
  <si>
    <t>Efeitos adversos de outras substâncias de uso tópico</t>
  </si>
  <si>
    <t>Y569</t>
  </si>
  <si>
    <t>Efeitos adversos de substância não especificada de uso tópico</t>
  </si>
  <si>
    <t>Y570</t>
  </si>
  <si>
    <t>Efeitos adversos de depressores do apetite [anoréxicos]</t>
  </si>
  <si>
    <t>Y571</t>
  </si>
  <si>
    <t>Efeitos adversos de lipotrópicos</t>
  </si>
  <si>
    <t>Y572</t>
  </si>
  <si>
    <t>Efeitos adversos de antídotos e agentes quelantes, não classificados em outra parte</t>
  </si>
  <si>
    <t>Y573</t>
  </si>
  <si>
    <t>Efeitos adversos de substâncias para restringir a ingestão de álcool</t>
  </si>
  <si>
    <t>Y574</t>
  </si>
  <si>
    <t>Efeitos adversos de excipientes farmacêuticos</t>
  </si>
  <si>
    <t>Y575</t>
  </si>
  <si>
    <t>Efeitos adversos de substâncias utilizadas como contraste em radiologia</t>
  </si>
  <si>
    <t>Y576</t>
  </si>
  <si>
    <t>Efeitos adversos de outras substâncias para fins diagnósticos</t>
  </si>
  <si>
    <t>Y577</t>
  </si>
  <si>
    <t>Efeitos adversos de vitaminas, não classificadas em outra parte</t>
  </si>
  <si>
    <t>Y578</t>
  </si>
  <si>
    <t>Efeitos adversos de outras drogas e medicamentos</t>
  </si>
  <si>
    <t>Y579</t>
  </si>
  <si>
    <t>Efeitos adversos de droga e medicamento não especificado</t>
  </si>
  <si>
    <t>Y580</t>
  </si>
  <si>
    <t>Efeitos adversos da vacina BCG</t>
  </si>
  <si>
    <t>Y581</t>
  </si>
  <si>
    <t>Efeitos adversos de vacinas antitifoídica e antiparafoídica</t>
  </si>
  <si>
    <t>Y582</t>
  </si>
  <si>
    <t>Efeitos adversos da vacina anticolérica</t>
  </si>
  <si>
    <t>Y583</t>
  </si>
  <si>
    <t>Efeitos adversos da vacina antipeste</t>
  </si>
  <si>
    <t>Y584</t>
  </si>
  <si>
    <t>Efeitos adversos da vacina antitetânica</t>
  </si>
  <si>
    <t>Y585</t>
  </si>
  <si>
    <t>Efeitos adversos da vacina antidiftérica</t>
  </si>
  <si>
    <t>Y586</t>
  </si>
  <si>
    <t>Efeitos adversos da vacina antipertussis, incluindo as combinações em que um dos componentes é a antipertussis</t>
  </si>
  <si>
    <t>Y588</t>
  </si>
  <si>
    <t>Efeitos adversos de vacinas bacterianas mistas, exceto as combinações em que um dos componentes é a antipertussis</t>
  </si>
  <si>
    <t>Y589</t>
  </si>
  <si>
    <t>Efeitos adversos de outras vacinas bacterianas e as não especificadas</t>
  </si>
  <si>
    <t>Y590</t>
  </si>
  <si>
    <t>Efeitos adversos de vacinas antivirais</t>
  </si>
  <si>
    <t>Y591</t>
  </si>
  <si>
    <t>Efeitos adversos de vacinas anti-rickettsias</t>
  </si>
  <si>
    <t>Y592</t>
  </si>
  <si>
    <t>Efeitos adversos de vacinas antiprotozoários</t>
  </si>
  <si>
    <t>Y593</t>
  </si>
  <si>
    <t>Efeitos adversos da imunoglobulina</t>
  </si>
  <si>
    <t>Y598</t>
  </si>
  <si>
    <t>Efeitos adversos de outras vacinas e substâncias biológicas especificadas</t>
  </si>
  <si>
    <t>Y599</t>
  </si>
  <si>
    <t>Efeitos adversos de vacina ou substância biológica, não especificada</t>
  </si>
  <si>
    <t>Y600</t>
  </si>
  <si>
    <t>Corte, punção, perfuração ou hemorragia acidentais durante intervenção cirúrgica</t>
  </si>
  <si>
    <t>Y601</t>
  </si>
  <si>
    <t>Corte, punção, perfuração ou hemorragia acidentais durante infusão ou transfusão</t>
  </si>
  <si>
    <t>Y602</t>
  </si>
  <si>
    <t>Corte, punção, perfuração ou hemorragia acidentais durante hemodiálise ou outras perfusões</t>
  </si>
  <si>
    <t>Y603</t>
  </si>
  <si>
    <t>Corte, punção, perfuração ou hemorragia acidentais durante injeção ou vacinação (imunização)</t>
  </si>
  <si>
    <t>Y604</t>
  </si>
  <si>
    <t>Corte, punção, perfuração ou hemorragia acidentais durante exame endoscópico</t>
  </si>
  <si>
    <t>Y605</t>
  </si>
  <si>
    <t>Corte, punção, perfuração ou hemorragia acidentais durante cateterismo cardíaco</t>
  </si>
  <si>
    <t>Y606</t>
  </si>
  <si>
    <t>Corte, punção, perfuração ou hemorragia acidentais durante aspiração, punção ou outro tipo de cateterização</t>
  </si>
  <si>
    <t>Y607</t>
  </si>
  <si>
    <t>Corte, punção, perfuração ou hemorragia acidentais durante a administração de enema</t>
  </si>
  <si>
    <t>Y608</t>
  </si>
  <si>
    <t>Corte, punção, perfuração ou hemorragia acidentais durante a prestação de outros cuidados cirúrgicos e médicos</t>
  </si>
  <si>
    <t>Y609</t>
  </si>
  <si>
    <t>Corte, punção, perfuração ou hemorragia acidentais durante a prestação de cuidado cirúrgico e médico, não especificados</t>
  </si>
  <si>
    <t>Y610</t>
  </si>
  <si>
    <t>Objeto estranho deixado acidentalmente no corpo durante intervenção cirúrgica</t>
  </si>
  <si>
    <t>Y611</t>
  </si>
  <si>
    <t>Objeto estranho deixado acidentalmente no corpo durante infusão ou transfusão</t>
  </si>
  <si>
    <t>Y612</t>
  </si>
  <si>
    <t>Objeto estranho deixado acidentalmente no corpo durante hemodiálise ou outras perfusões</t>
  </si>
  <si>
    <t>Y613</t>
  </si>
  <si>
    <t>Objeto estranho deixado acidentalmente no corpo durante injeção ou vacinação (imunização)</t>
  </si>
  <si>
    <t>Y614</t>
  </si>
  <si>
    <t>Objeto estranho deixado acidentalmente no corpo durante exame endoscópico</t>
  </si>
  <si>
    <t>Y615</t>
  </si>
  <si>
    <t>Objeto estranho deixado acidentalmente no corpo durante cateterismo cardíaco</t>
  </si>
  <si>
    <t>Y616</t>
  </si>
  <si>
    <t>Objeto estranho deixado acidentalmente no corpo durante aspiração, punção ou outro tipo de cateterização</t>
  </si>
  <si>
    <t>Y617</t>
  </si>
  <si>
    <t>Objeto estranho deixado acidentalmente no corpo durante a extração de um cateter ou de compressas</t>
  </si>
  <si>
    <t>Y618</t>
  </si>
  <si>
    <t>Objeto estranho deixado acidentalmente no corpo durante a prestação de outro cuidado cirúrgico e médico</t>
  </si>
  <si>
    <t>Y619</t>
  </si>
  <si>
    <t>Objeto estranho deixado acidentalmente no corpo durante a prestação de cuidado cirúrgico e médico não especificados</t>
  </si>
  <si>
    <t>Y620</t>
  </si>
  <si>
    <t>Assepsia insuficiente durante intervenção cirúrgica</t>
  </si>
  <si>
    <t>Y621</t>
  </si>
  <si>
    <t>Assepsia insuficiente durante infusão ou transfusão</t>
  </si>
  <si>
    <t>Y622</t>
  </si>
  <si>
    <t>Assepsia insuficiente durante hemodiálise ou outras perfusões</t>
  </si>
  <si>
    <t>Y623</t>
  </si>
  <si>
    <t>Assepsia insuficiente durante injeção ou vacinação (imunização)</t>
  </si>
  <si>
    <t>Y624</t>
  </si>
  <si>
    <t>Assepsia insuficiente durante exame endoscópico</t>
  </si>
  <si>
    <t>Y625</t>
  </si>
  <si>
    <t>Assepsia insuficiente durante cateterismo cardíaco</t>
  </si>
  <si>
    <t>Y626</t>
  </si>
  <si>
    <t>Assepsia insuficiente durante aspiração, punção ou outro tipo de cateterização</t>
  </si>
  <si>
    <t>Y628</t>
  </si>
  <si>
    <t>Assepsia insuficiente durante a prestação de outro cuidado cirúrgico e médico</t>
  </si>
  <si>
    <t>Y629</t>
  </si>
  <si>
    <t>Assepsia insuficiente durante a prestação de cuidado cirúrgico e médico não especificados</t>
  </si>
  <si>
    <t>Y630</t>
  </si>
  <si>
    <t>Administração de quantidade excessiva de sangue ou de um outro líquido durante transfusão ou infusão</t>
  </si>
  <si>
    <t>Y631</t>
  </si>
  <si>
    <t>Diluição incorreta de líquido usado durante a infusão</t>
  </si>
  <si>
    <t>Y632</t>
  </si>
  <si>
    <t>Superdosagem de radiação administrada durante a terapia</t>
  </si>
  <si>
    <t>Y633</t>
  </si>
  <si>
    <t>Exposição inadvertida de paciente a radiação durante a prestação de cuidado médico</t>
  </si>
  <si>
    <t>Y634</t>
  </si>
  <si>
    <t>Erro de dosagem na terapia por eletrochoque ou choque insulínico</t>
  </si>
  <si>
    <t>Y635</t>
  </si>
  <si>
    <t>Temperatura inadequada durante aplicação local ou curativo</t>
  </si>
  <si>
    <t>Y636</t>
  </si>
  <si>
    <t>Não administração de droga, medicamento ou substância biológica necessária</t>
  </si>
  <si>
    <t>Y638</t>
  </si>
  <si>
    <t>Erros de dosagem durante a prestação de outro cuidado médico e cirúrgico</t>
  </si>
  <si>
    <t>Y639</t>
  </si>
  <si>
    <t>Erros de dosagem durante a prestação de cuidados médico e cirúrgico, não especificados</t>
  </si>
  <si>
    <t>Y640</t>
  </si>
  <si>
    <t>Transfusão ou infusão de medicamento ou substância biológica contaminados</t>
  </si>
  <si>
    <t>Y641</t>
  </si>
  <si>
    <t>Injeção ou vacinação com medicamento ou substância biológica contaminados</t>
  </si>
  <si>
    <t>Y648</t>
  </si>
  <si>
    <t>Administração por outros meios de medicamento ou substância biológicas contaminados</t>
  </si>
  <si>
    <t>Y649</t>
  </si>
  <si>
    <t>Medicamento e substância biológica contaminados, administrada por meios não especificados</t>
  </si>
  <si>
    <t>Y650</t>
  </si>
  <si>
    <t>Uso de sangue incompatível em transfusão</t>
  </si>
  <si>
    <t>Y651</t>
  </si>
  <si>
    <t>Uso de líquido errado em infusão</t>
  </si>
  <si>
    <t>Y652</t>
  </si>
  <si>
    <t>Falha de sutura ou de ligadura durante intervenção cirúrgica</t>
  </si>
  <si>
    <t>Y653</t>
  </si>
  <si>
    <t>Cânula endotraqueal mal posicionada durante procedimento anestésico</t>
  </si>
  <si>
    <t>Y654</t>
  </si>
  <si>
    <t>Falha na introdução ou na remoção de outras cânulas ou instrumentos</t>
  </si>
  <si>
    <t>Y655</t>
  </si>
  <si>
    <t>Realização de uma operação inapropriada</t>
  </si>
  <si>
    <t>Y658</t>
  </si>
  <si>
    <t>Outros acidentes especificados durante a prestação de cuidado médico e cirúrgico</t>
  </si>
  <si>
    <t>Y66X</t>
  </si>
  <si>
    <t>Y69X</t>
  </si>
  <si>
    <t>Y700</t>
  </si>
  <si>
    <t>Dispositivos (aparelhos) de anestesiologia, associados a incidentes adversos - dispositivos (aparelhos) para fins diagnósticos ou de monitorização</t>
  </si>
  <si>
    <t>Y701</t>
  </si>
  <si>
    <t>Dispositivos (aparelhos) de anestesiologia, associados a incidentes adversos - dispositivos (aparelhos) para fins terapêuticos (não-cirúrgicos) e aparelhagem de reabilitação</t>
  </si>
  <si>
    <t>Y702</t>
  </si>
  <si>
    <t>Dispositivos (aparelhos) de anestesiologia, associados a incidentes adversos - próteses e outros implantes, incluindo materiais e acessórios</t>
  </si>
  <si>
    <t>Y703</t>
  </si>
  <si>
    <t>Dispositivos (aparelhos) de anestesiologia, associados a incidentes adversos - instrumentos, materiais e aparelhos cirúrgicos (incluindo suturas)</t>
  </si>
  <si>
    <t>Y708</t>
  </si>
  <si>
    <t>Dispositivos (aparelhos) de anestesiologia, associados a incidentes adversos - dispositivos (aparelhos) diversos, inclusive combinações, não classificada em outra parte</t>
  </si>
  <si>
    <t>Y710</t>
  </si>
  <si>
    <t>Dispositivos (aparelhos) cardiovasculares, associados a incidentes adversos - dispositivos (aparelhos) para fins diagnósticos ou de monitorização</t>
  </si>
  <si>
    <t>Y711</t>
  </si>
  <si>
    <t>Dispositivos (aparelhos) cardiovasculares, associados a incidentes adversos - dispositivos (aparelhos) para fins terapêuticos (não-cirúrgicos) e aparelhagem de reabilitação</t>
  </si>
  <si>
    <t>Y712</t>
  </si>
  <si>
    <t>Dispositivos (aparelhos) cardiovasculares, associados a incidentes adversos - próteses e outros implantes, incluindo materiais e acessórios</t>
  </si>
  <si>
    <t>Y713</t>
  </si>
  <si>
    <t>Dispositivos (aparelhos) cardiovasculares, associados a incidentes adversos - instrumentos, materiais e aparelhos cirúrgicos (incluindo suturas)</t>
  </si>
  <si>
    <t>Y718</t>
  </si>
  <si>
    <t>Dispositivos (aparelhos) cardiovasculares, associados a incidentes adversos - dispositivos (aparelhos) diversos, inclusive combinações, não classificada em outra parte</t>
  </si>
  <si>
    <t>Y720</t>
  </si>
  <si>
    <t>Dispositivos (aparelhos) utilizados em otorrinolaringologia, associados a incidentes adversos - dispositivos (aparelhos) para fins diagnósticos ou de monitorização</t>
  </si>
  <si>
    <t>Y721</t>
  </si>
  <si>
    <t>Dispositivos (aparelhos) utilizados em otorrinolaringologia, associados a incidentes adversos - dispositivos (aparelhos) para fins terapêuticos (não-cirúrgicos) e aparelhagem de reabilitação</t>
  </si>
  <si>
    <t>Y722</t>
  </si>
  <si>
    <t>Dispositivos (aparelhos) utilizados em otorrinolaringologia, associados a incidentes adversos - próteses e outros implantes, incluindo materiais e acessórios</t>
  </si>
  <si>
    <t>Y723</t>
  </si>
  <si>
    <t>Dispositivos (aparelhos) utilizados em otorrinolaringologia, associados a incidentes adversos - instrumentos, materiais e aparelhos cirúrgicos (incluindo suturas)</t>
  </si>
  <si>
    <t>Y728</t>
  </si>
  <si>
    <t>Dispositivos (aparelhos) utilizados em otorrinolaringologia, associados a incidentes adversos - dispositivos (aparelhos) diversos, inclusive combinações, não classificada em outra parte</t>
  </si>
  <si>
    <t>Y730</t>
  </si>
  <si>
    <t>Dispositivos (aparelhos) usados em gastroenterologia e em urologia, associados a incidentes adversos - dispositivos (aparelhos) para fins diagnósticos ou de monitorização</t>
  </si>
  <si>
    <t>Y731</t>
  </si>
  <si>
    <t>Dispositivos (aparelhos) usados em gastroenterologia e em urologia, associados a incidentes adversos - dispositivos (aparelhos) para fins terapêuticos (não-cirúrgicos) e aparelhagem de reabilitação</t>
  </si>
  <si>
    <t>Y732</t>
  </si>
  <si>
    <t>Dispositivos (aparelhos) usados em gastroenterologia e em urologia, associados a incidentes adversos - próteses e outros implantes, incluindo materiais e acessórios</t>
  </si>
  <si>
    <t>Y733</t>
  </si>
  <si>
    <t>Dispositivos (aparelhos) usados em gastroenterologia e em urologia, associados a incidentes adversos - instrumentos, materiais e aparelhos cirúrgicos (incluindo suturas)</t>
  </si>
  <si>
    <t>Y738</t>
  </si>
  <si>
    <t>Dispositivos (aparelhos) usados em gastroenterologia e em urologia, associados a incidentes adversos - dispositivos (aparelhos) diversos, inclusive combinações, não classificada em outra parte</t>
  </si>
  <si>
    <t>Y740</t>
  </si>
  <si>
    <t>Dispositivos (aparelhos) gerais de uso hospitalar ou pessoal, associados a incidentes adversos - dispositivos (aparelhos) para fins diagnósticos ou de monitorização</t>
  </si>
  <si>
    <t>Y741</t>
  </si>
  <si>
    <t>Dispositivos (aparelhos) gerais de uso hospitalar ou pessoal, associados a incidentes adversos - dispositivos (aparelhos) para fins terapêuticos (não-cirúrgicos) e aparelhagem de reabilitação</t>
  </si>
  <si>
    <t>Y742</t>
  </si>
  <si>
    <t>Dispositivos (aparelhos) gerais de uso hospitalar ou pessoal, associados a incidentes adversos - próteses e outros implantes, incluindo materiais e acessórios</t>
  </si>
  <si>
    <t>Y743</t>
  </si>
  <si>
    <t>Dispositivos (aparelhos) gerais de uso hospitalar ou pessoal, associados a incidentes adversos - instrumentos, materiais e aparelhos cirúrgicos (incluindo suturas)</t>
  </si>
  <si>
    <t>Y748</t>
  </si>
  <si>
    <t>Dispositivos (aparelhos) gerais de uso hospitalar ou pessoal, associados a incidentes adversos - dispositivos (aparelhos) diversos, inclusive combinações, não classificada em outra parte</t>
  </si>
  <si>
    <t>Y750</t>
  </si>
  <si>
    <t>Dispositivos (aparelhos) utilizados em neurologia, associados a incidentes adversos - dispositivos (aparelhos) para fins diagnósticos ou de monitorização</t>
  </si>
  <si>
    <t>Y751</t>
  </si>
  <si>
    <t>Dispositivos (aparelhos) utilizados em neurologia, associados a incidentes adversos - dispositivos (aparelhos) para fins terapêuticos (não-cirúrgicos) e aparelhagem de reabilitação</t>
  </si>
  <si>
    <t>Y752</t>
  </si>
  <si>
    <t>Dispositivos (aparelhos) utilizados em neurologia, associados a incidentes adversos - próteses e outros implantes, incluindo materiais e acessórios</t>
  </si>
  <si>
    <t>Y753</t>
  </si>
  <si>
    <t>Dispositivos (aparelhos) utilizados em neurologia, associados a incidentes adversos - instrumentos, materiais e aparelhos cirúrgicos (incluindo suturas)</t>
  </si>
  <si>
    <t>Y758</t>
  </si>
  <si>
    <t>Dispositivos (aparelhos) utilizados em neurologia, associados a incidentes adversos - dispositivos (aparelhos) diversos, inclusive combinações, não classificada em outra parte</t>
  </si>
  <si>
    <t>Y760</t>
  </si>
  <si>
    <t>Dispositivos (aparelhos) utilizados em obstetrícia e em ginecologia, associados a incidentes adversos - dispositivos (aparelhos) para fins diagnósticos ou de monitorização</t>
  </si>
  <si>
    <t>Y761</t>
  </si>
  <si>
    <t>Dispositivos (aparelhos) utilizados em obstetrícia e em ginecologia, associados a incidentes adversos - dispositivos (aparelhos) para fins terapêuticos (não-cirúrgicos) e aparelhagem de reabilitação</t>
  </si>
  <si>
    <t>Y762</t>
  </si>
  <si>
    <t>Dispositivos (aparelhos) utilizados em obstetrícia e em ginecologia, associados a incidentes adversos - próteses e outros implantes, incluindo materiais e acessórios</t>
  </si>
  <si>
    <t>Y763</t>
  </si>
  <si>
    <t>Dispositivos (aparelhos) utilizados em obstetrícia e em ginecologia, associados a incidentes adversos - instrumentos, materiais e aparelhos cirúrgicos (incluindo suturas)</t>
  </si>
  <si>
    <t>Y768</t>
  </si>
  <si>
    <t>Dispositivos (aparelhos) utilizados em obstetrícia e em ginecologia, associados a incidentes adversos - dispositivos (aparelhos) diversos, inclusive combinações, não classificada em outra parte</t>
  </si>
  <si>
    <t>Y770</t>
  </si>
  <si>
    <t>Dispositivos (aparelhos) utilizados em oftalmologia, associados a incidentes adversos - dispositivos (aparelhos) para fins diagnósticos ou de monitorização</t>
  </si>
  <si>
    <t>Y771</t>
  </si>
  <si>
    <t>Dispositivos (aparelhos) utilizados em oftalmologia, associados a incidentes adversos - dispositivos (aparelhos) para fins terapêuticos (não-cirúrgicos) e aparelhagem de reabilitação</t>
  </si>
  <si>
    <t>Y772</t>
  </si>
  <si>
    <t>Dispositivos (aparelhos) utilizados em oftalmologia, associados a incidentes adversos - próteses e outros implantes, incluindo materiais e acessórios</t>
  </si>
  <si>
    <t>Y773</t>
  </si>
  <si>
    <t>Dispositivos (aparelhos) utilizados em oftalmologia, associados a incidentes adversos - instrumentos, materiais e aparelhos cirúrgicos (incluindo suturas)</t>
  </si>
  <si>
    <t>Y778</t>
  </si>
  <si>
    <t>Dispositivos (aparelhos) utilizados em oftalmologia, associados a incidentes adversos - dispositivos (aparelhos) diversos, inclusive combinações, não classificada em outra parte</t>
  </si>
  <si>
    <t>Y780</t>
  </si>
  <si>
    <t>Dispositivos (aparelhos) utilizados em radiologia, associados a incidentes adversos - dispositivos (aparelhos) para fins diagnósticos ou de monitorização</t>
  </si>
  <si>
    <t>Y781</t>
  </si>
  <si>
    <t>Dispositivos (aparelhos) utilizados em radiologia, associados a incidentes adversos - dispositivos (aparelhos) para fins terapêuticos (não-cirúrgicos) e aparelhagem de reabilitação</t>
  </si>
  <si>
    <t>Y782</t>
  </si>
  <si>
    <t>Dispositivos (aparelhos) utilizados em radiologia, associados a incidentes adversos - próteses e outros implantes, incluindo materiais e acessórios</t>
  </si>
  <si>
    <t>Y783</t>
  </si>
  <si>
    <t>Dispositivos (aparelhos) utilizados em radiologia, associados a incidentes adversos - instrumentos, materiais e aparelhos cirúrgicos (incluindo suturas)</t>
  </si>
  <si>
    <t>Y788</t>
  </si>
  <si>
    <t>Dispositivos (aparelhos) utilizados em radiologia, associados a incidentes adversos - dispositivos (aparelhos) diversos, inclusive combinações, não classificada em outra parte</t>
  </si>
  <si>
    <t>Y790</t>
  </si>
  <si>
    <t>Dispositivos (aparelhos) ortopédicos, associado a incidentes adversos - dispositivos (aparelhos) para fins diagnósticos ou de monitorização</t>
  </si>
  <si>
    <t>Y791</t>
  </si>
  <si>
    <t>Dispositivos (aparelhos) ortopédicos, associado a incidentes adversos - dispositivos (aparelhos) para fins terapêuticos (não-cirúrgicos) e aparelhagem de reabilitação</t>
  </si>
  <si>
    <t>Y792</t>
  </si>
  <si>
    <t>Dispositivos (aparelhos) ortopédicos, associado a incidentes adversos - próteses e outros implantes, incluindo materiais e acessórios</t>
  </si>
  <si>
    <t>Y793</t>
  </si>
  <si>
    <t>Dispositivos (aparelhos) ortopédicos, associado a incidentes adversos - instrumentos, materiais e aparelhos cirúrgicos (incluindo suturas)</t>
  </si>
  <si>
    <t>Y798</t>
  </si>
  <si>
    <t>Dispositivos (aparelhos) ortopédicos, associado a incidentes adversos - dispositivos (aparelhos) diversos, inclusive combinações, não classificada em outra parte</t>
  </si>
  <si>
    <t>Y800</t>
  </si>
  <si>
    <t>Dispositivos (aparelhos) utilizados em medicina física (fisiatria), associado a incidentes adversos - dispositivos (aparelhos) para fins diagnósticos ou de monitorização</t>
  </si>
  <si>
    <t>Y801</t>
  </si>
  <si>
    <t>Dispositivos (aparelhos) utilizados em medicina física (fisiatria), associado a incidentes adversos - dispositivos (aparelhos) para fins terapêuticos (não-cirúrgicos) e aparelhagem de reabilitação</t>
  </si>
  <si>
    <t>Y802</t>
  </si>
  <si>
    <t>Dispositivos (aparelhos) utilizados em medicina física (fisiatria), associado a incidentes adversos - próteses e outros implantes, incluindo materiais e acessórios</t>
  </si>
  <si>
    <t>Y803</t>
  </si>
  <si>
    <t>Dispositivos (aparelhos) utilizados em medicina física (fisiatria), associado a incidentes adversos - instrumentos, materiais e aparelhos cirúrgicos (incluindo suturas)</t>
  </si>
  <si>
    <t>Y808</t>
  </si>
  <si>
    <t>Dispositivos (aparelhos) utilizados em medicina física (fisiatria), associado a incidentes adversos - dispositivos (aparelhos) diversos, inclusive combinações, não classificada em outra parte</t>
  </si>
  <si>
    <t>Y810</t>
  </si>
  <si>
    <t>Dispositivos (aparelhos) utilizados em cirurgia geral ou cirurgia plástica, associados a incidente adversos - dispositivos (aparelhos) para fins diagnósticos ou de monitorização</t>
  </si>
  <si>
    <t>Y811</t>
  </si>
  <si>
    <t>Dispositivos (aparelhos) utilizados em cirurgia geral ou cirurgia plástica, associados a incidente adversos - dispositivos (aparelhos) para fins terapêuticos (não-cirúrgicos) e aparelhagem de reabilitação</t>
  </si>
  <si>
    <t>Y812</t>
  </si>
  <si>
    <t>Dispositivos (aparelhos) utilizados em cirurgia geral ou cirurgia plástica, associados a incidente adversos - próteses e outros implantes, incluindo materiais e acessórios</t>
  </si>
  <si>
    <t>Y813</t>
  </si>
  <si>
    <t>Dispositivos (aparelhos) utilizados em cirurgia geral ou cirurgia plástica, associados a incidente adversos - instrumentos, materiais e aparelhos cirúrgicos (incluindo suturas)</t>
  </si>
  <si>
    <t>Y818</t>
  </si>
  <si>
    <t>Dispositivos (aparelhos) utilizados em cirurgia geral ou cirurgia plástica, associados a incidente adversos - dispositivos (aparelhos) diversos, inclusive combinações, não classificada em outra parte</t>
  </si>
  <si>
    <t>Y820</t>
  </si>
  <si>
    <t>Outros dispositivos (aparelhos) associados a incidentes adversos e os não especificados - dispositivos (aparelhos) para fins diagnósticos ou de monitorização</t>
  </si>
  <si>
    <t>Y821</t>
  </si>
  <si>
    <t>Outros dispositivos (aparelhos) associados a incidentes adversos e os não especificados - dispositivos (aparelhos) para fins terapêuticos (não-cirúrgicos) e aparelhagem de reabilitação</t>
  </si>
  <si>
    <t>Y822</t>
  </si>
  <si>
    <t>Outros dispositivos (aparelhos) associados a incidentes adversos e os não especificados - próteses e outros implantes, incluindo materiais e acessórios</t>
  </si>
  <si>
    <t>Y823</t>
  </si>
  <si>
    <t>Outros dispositivos (aparelhos) associados a incidentes adversos e os não especificados - instrumentos, materiais e aparelhos cirúrgicos (incluindo suturas)</t>
  </si>
  <si>
    <t>Y828</t>
  </si>
  <si>
    <t>Outros dispositivos (aparelhos) associados a incidentes adversos e os não especificados - dispositivos (aparelhos) diversos, inclusive combinações, não classificada em outra parte</t>
  </si>
  <si>
    <t>Y830</t>
  </si>
  <si>
    <t>Reação anormal em paciente ou complicação tardia, causadas por intervenção cirúrgica com transplante de todo o órgão, sem menção de acidente durante a intervenção</t>
  </si>
  <si>
    <t>Y831</t>
  </si>
  <si>
    <t>Reação anormal em paciente ou complicação tardia, causadas por intervenção cirúrgica com implante de uma prótese interna, sem menção de acidente durante a intervenção</t>
  </si>
  <si>
    <t>Y832</t>
  </si>
  <si>
    <t>Reação anormal em paciente ou complicação tardia, causadas por intervenção cirúrgica com anastomose, derivação ("bypass") ou enxerto, sem menção de acidente durante a intervenção</t>
  </si>
  <si>
    <t>Y833</t>
  </si>
  <si>
    <t>Reação anormal em paciente ou complicação tardia, causadas por intervenção cirúrgica com formação de estoma externo, sem menção de acidente durante a intervenção</t>
  </si>
  <si>
    <t>Y834</t>
  </si>
  <si>
    <t>Reação anormal em paciente ou complicação tardia, causadas por outras cirurgias reparadoras, sem menção de acidente durante a intervenção</t>
  </si>
  <si>
    <t>Y835</t>
  </si>
  <si>
    <t>Reação anormal em paciente ou complicação tardia, causadas por amputação de membro(s), sem menção de acidente durante a intervenção</t>
  </si>
  <si>
    <t>Y836</t>
  </si>
  <si>
    <t>Reação anormal em paciente ou complicação tardia, causadas por remoção de um outro órgão (parcial) (total), sem menção de acidente durante a intervenção</t>
  </si>
  <si>
    <t>Y838</t>
  </si>
  <si>
    <t>Reação anormal em paciente ou complicação tardia, causadas por outras intervenções ou procedimentos cirúrgicos, sem menção de acidente durante a intervenção</t>
  </si>
  <si>
    <t>Y839</t>
  </si>
  <si>
    <t>Reação anormal em paciente ou complicação tardia, causadas por intervenção cirúrgica, não especificada, sem menção de acidente durante a intervenção</t>
  </si>
  <si>
    <t>Y840</t>
  </si>
  <si>
    <t>Reação anormal em paciente ou complicação tardia, causadas por cateterismo cardíaco, sem menção de acidente durante o procedimento</t>
  </si>
  <si>
    <t>Y841</t>
  </si>
  <si>
    <t>Reação anormal em paciente ou complicação tardia, causadas por hemodiálise, sem menção de acidente durante o procedimento</t>
  </si>
  <si>
    <t>Y842</t>
  </si>
  <si>
    <t>Reação anormal em paciente ou complicação tardia, causadas por procedimento radiológico e radioterapia, sem menção de acidente durante o procedimento</t>
  </si>
  <si>
    <t>Y843</t>
  </si>
  <si>
    <t>Reação anormal em paciente ou complicação tardia, causadas por terapia por choque, sem menção de acidente durante o procedimento</t>
  </si>
  <si>
    <t>Y844</t>
  </si>
  <si>
    <t>Reação anormal em paciente ou complicação tardia, causadas por aspiração de líquido, sem menção de acidente durante o procedimento</t>
  </si>
  <si>
    <t>Y845</t>
  </si>
  <si>
    <t>Reação anormal em paciente ou complicação tardia, causadas por colocação de sonda gástrica ou duodenal, sem menção de acidente durante o procedimento</t>
  </si>
  <si>
    <t>Y846</t>
  </si>
  <si>
    <t>Reação anormal em paciente ou complicação tardia, causadas por cateterismo urinário, sem menção de acidente durante o procedimento</t>
  </si>
  <si>
    <t>Y847</t>
  </si>
  <si>
    <t>Reação anormal em paciente ou complicação tardia, causadas por amostra de sangue, sem menção de acidente durante o procedimento</t>
  </si>
  <si>
    <t>Y848</t>
  </si>
  <si>
    <t>Y849</t>
  </si>
  <si>
    <t>Reação anormal em paciente ou complicação tardia, causadas por procedimento médico, não especificado, sem menção de acidente durante o procedimento</t>
  </si>
  <si>
    <t>Y850</t>
  </si>
  <si>
    <t>Seqüelas de um acidente de veículo a motor</t>
  </si>
  <si>
    <t>Y859</t>
  </si>
  <si>
    <t>Seqüelas de outros acidentes de transporte e dos não especificados</t>
  </si>
  <si>
    <t>Y86X</t>
  </si>
  <si>
    <t>Y870</t>
  </si>
  <si>
    <t>Seqüelas de lesões autoprovocadas intencionalmente</t>
  </si>
  <si>
    <t>Y871</t>
  </si>
  <si>
    <t>Seqüelas de uma agressão</t>
  </si>
  <si>
    <t>Y872</t>
  </si>
  <si>
    <t>Seqüelas de um fato cuja intenção é indeterminada</t>
  </si>
  <si>
    <t>Y880</t>
  </si>
  <si>
    <t>Seqüelas de efeitos adversos causados por drogas, medicamentos ou substâncias biológicas usados com finalidade terapêutica</t>
  </si>
  <si>
    <t>Y881</t>
  </si>
  <si>
    <t>Seqüelas de acidentes durante a prestação de cuidado médico e cirúrgico</t>
  </si>
  <si>
    <t>Y882</t>
  </si>
  <si>
    <t>Seqüelas de incidentes adversos associados com o uso de dispositivos (aparelhos) médicos durante atos diagnósticos ou terapêuticos</t>
  </si>
  <si>
    <t>Y883</t>
  </si>
  <si>
    <t>Seqüelas de reação anormal em paciente ou complicação tardia causada por procedimento médico e cirúrgico sem menção de acidente durante o procedimento</t>
  </si>
  <si>
    <t>Y890</t>
  </si>
  <si>
    <t>Seqüelas de intervenção legal</t>
  </si>
  <si>
    <t>Y891</t>
  </si>
  <si>
    <t>Seqüelas de operações de guerra</t>
  </si>
  <si>
    <t>Y899</t>
  </si>
  <si>
    <t>Seqüelas de causa externa não especificada</t>
  </si>
  <si>
    <t>Y900</t>
  </si>
  <si>
    <t>Alcoolemia inferior a 20 mg/100 ml</t>
  </si>
  <si>
    <t>Y901</t>
  </si>
  <si>
    <t>Alcoolemia de 20-39 mg/100ml</t>
  </si>
  <si>
    <t>Y902</t>
  </si>
  <si>
    <t>Alcoolemia de 40-59 mg/100ml</t>
  </si>
  <si>
    <t>Y903</t>
  </si>
  <si>
    <t>Alcoolemia de 60-79 mg/100ml</t>
  </si>
  <si>
    <t>Y904</t>
  </si>
  <si>
    <t>Alcoolemia de 80-99 mg/100ml</t>
  </si>
  <si>
    <t>Y905</t>
  </si>
  <si>
    <t>Alcoolemia de 100-119 mg/100ml</t>
  </si>
  <si>
    <t>Y906</t>
  </si>
  <si>
    <t>Alcoolemia de 120-199 mg/100ml</t>
  </si>
  <si>
    <t>Y907</t>
  </si>
  <si>
    <t>Alcoolemia de 200-239 mg/100ml</t>
  </si>
  <si>
    <t>Y908</t>
  </si>
  <si>
    <t>Alcoolemia igual ou superior a 240 mg/100ml</t>
  </si>
  <si>
    <t>Y909</t>
  </si>
  <si>
    <t>Presença de álcool no sangue, taxa não especificada</t>
  </si>
  <si>
    <t>Y910</t>
  </si>
  <si>
    <t>Intoxicação alcoólica leve</t>
  </si>
  <si>
    <t>Y911</t>
  </si>
  <si>
    <t>Intoxicação alcoólica moderada</t>
  </si>
  <si>
    <t>Y912</t>
  </si>
  <si>
    <t>Intoxicação alcoólica grave</t>
  </si>
  <si>
    <t>Y913</t>
  </si>
  <si>
    <t>Intoxicação alcoólica muito grave</t>
  </si>
  <si>
    <t>Y919</t>
  </si>
  <si>
    <t>Envolvimento com álcool não especificado de outra forma</t>
  </si>
  <si>
    <t>Y95X</t>
  </si>
  <si>
    <t>Y96X</t>
  </si>
  <si>
    <t>Y97X</t>
  </si>
  <si>
    <t>Y98X</t>
  </si>
  <si>
    <t>Z000</t>
  </si>
  <si>
    <t>Exame médico geral</t>
  </si>
  <si>
    <t>Z001</t>
  </si>
  <si>
    <t>Exame de rotina de saúde da criança</t>
  </si>
  <si>
    <t>Z002</t>
  </si>
  <si>
    <t>Exame no período de crescimento rápido na infância</t>
  </si>
  <si>
    <t>Z003</t>
  </si>
  <si>
    <t>Exame do adolescente durante o crescimento na puberdade</t>
  </si>
  <si>
    <t>Z004</t>
  </si>
  <si>
    <t>Exame psiquiátrico geral não classificado em outra parte</t>
  </si>
  <si>
    <t>Z005</t>
  </si>
  <si>
    <t>Exame de doador potencial de órgão e tecido</t>
  </si>
  <si>
    <t>Z006</t>
  </si>
  <si>
    <t>Exame para comparação ou de controle de normalidade num programa de investigação clínica</t>
  </si>
  <si>
    <t>Z008</t>
  </si>
  <si>
    <t>Outros exames gerais</t>
  </si>
  <si>
    <t>Z010</t>
  </si>
  <si>
    <t>Exame dos olhos e da visão</t>
  </si>
  <si>
    <t>Z011</t>
  </si>
  <si>
    <t>Exame dos ouvidos e da audição</t>
  </si>
  <si>
    <t>Z012</t>
  </si>
  <si>
    <t>Exame dentário</t>
  </si>
  <si>
    <t>Z013</t>
  </si>
  <si>
    <t>Exame da pressão arterial</t>
  </si>
  <si>
    <t>Z014</t>
  </si>
  <si>
    <t>Exame ginecológico (geral) (de rotina)</t>
  </si>
  <si>
    <t>Z015</t>
  </si>
  <si>
    <t>Testes cutâneos de diagnóstico e sensibilização</t>
  </si>
  <si>
    <t>Z016</t>
  </si>
  <si>
    <t>Exame radiológico não classificado em outra parte</t>
  </si>
  <si>
    <t>Z017</t>
  </si>
  <si>
    <t>Exame de laboratório</t>
  </si>
  <si>
    <t>Z018</t>
  </si>
  <si>
    <t>Outros exames especiais especificados</t>
  </si>
  <si>
    <t>Z019</t>
  </si>
  <si>
    <t>Exame especial não especificado</t>
  </si>
  <si>
    <t>Z020</t>
  </si>
  <si>
    <t>Exame para admissão a instituição educacional</t>
  </si>
  <si>
    <t>Z021</t>
  </si>
  <si>
    <t>Exame pré-emprego (pré-admissional)</t>
  </si>
  <si>
    <t>Z022</t>
  </si>
  <si>
    <t>Exame para admissão em instituição residencial</t>
  </si>
  <si>
    <t>Z023</t>
  </si>
  <si>
    <t>Exame para a incorporação nas forças armadas</t>
  </si>
  <si>
    <t>Z024</t>
  </si>
  <si>
    <t>Exame para licença para a condução de veículos (carteira de motorista)</t>
  </si>
  <si>
    <t>Z025</t>
  </si>
  <si>
    <t>Exame para participação em esporte</t>
  </si>
  <si>
    <t>Z026</t>
  </si>
  <si>
    <t>Exame para fins de seguro</t>
  </si>
  <si>
    <t>Z027</t>
  </si>
  <si>
    <t>Obtenção de atestado médico</t>
  </si>
  <si>
    <t>Z028</t>
  </si>
  <si>
    <t>Outros exames para propósitos administrativos</t>
  </si>
  <si>
    <t>Z029</t>
  </si>
  <si>
    <t>Exame não especificado com finalidades administrativas</t>
  </si>
  <si>
    <t>Z030</t>
  </si>
  <si>
    <t>Observação por suspeita de tuberculose</t>
  </si>
  <si>
    <t>Z031</t>
  </si>
  <si>
    <t>Observação por suspeita de neoplasia maligna</t>
  </si>
  <si>
    <t>Z032</t>
  </si>
  <si>
    <t>Observação por suspeita de transtornos mentais e do comportamento</t>
  </si>
  <si>
    <t>Z033</t>
  </si>
  <si>
    <t>Observação por suspeita de transtorno do sistema nervoso</t>
  </si>
  <si>
    <t>Z034</t>
  </si>
  <si>
    <t>Observação por suspeita de infarto do miocárdio</t>
  </si>
  <si>
    <t>Z035</t>
  </si>
  <si>
    <t>Observação por suspeita de outras doenças cardiovasculares</t>
  </si>
  <si>
    <t>Z036</t>
  </si>
  <si>
    <t>Observação por suspeita de efeito tóxico de substância ingerida</t>
  </si>
  <si>
    <t>Z038</t>
  </si>
  <si>
    <t>Observação por suspeita de outras doenças e afecções</t>
  </si>
  <si>
    <t>Z039</t>
  </si>
  <si>
    <t>Observação por suspeita de doença ou afecção não especificada</t>
  </si>
  <si>
    <t>Z040</t>
  </si>
  <si>
    <t>Teste para álcool e para drogas no sangue</t>
  </si>
  <si>
    <t>Z041</t>
  </si>
  <si>
    <t>Exame e observação após acidente de transporte</t>
  </si>
  <si>
    <t>Z042</t>
  </si>
  <si>
    <t>Exame e observação após acidente de trabalho</t>
  </si>
  <si>
    <t>Z043</t>
  </si>
  <si>
    <t>Exame e observação após outro acidente</t>
  </si>
  <si>
    <t>Z044</t>
  </si>
  <si>
    <t>Exame e observação após alegação de estupro e sedução</t>
  </si>
  <si>
    <t>Z045</t>
  </si>
  <si>
    <t>Exame e observação após outros ferimentos infligidos</t>
  </si>
  <si>
    <t>Z046</t>
  </si>
  <si>
    <t>Exame psiquiátrico geral, requerido por autoridade</t>
  </si>
  <si>
    <t>Z048</t>
  </si>
  <si>
    <t>Exame e observação por outras razões especificadas</t>
  </si>
  <si>
    <t>Z049</t>
  </si>
  <si>
    <t>Exame e observação por razão não especificada</t>
  </si>
  <si>
    <t>Z080</t>
  </si>
  <si>
    <t>Exame de seguimento após tratamento cirúrgico de neoplasia maligna</t>
  </si>
  <si>
    <t>Z081</t>
  </si>
  <si>
    <t>Exame de seguimento após radioterapia por neoplasia maligna</t>
  </si>
  <si>
    <t>Z082</t>
  </si>
  <si>
    <t>Exame de seguimento após quimioterapia por neoplasia maligna</t>
  </si>
  <si>
    <t>Z087</t>
  </si>
  <si>
    <t>Exame de seguimento após tratamento misto por neoplasia maligna</t>
  </si>
  <si>
    <t>Z088</t>
  </si>
  <si>
    <t>Exame de seguimento após outro tratamento por neoplasia maligna</t>
  </si>
  <si>
    <t>Z089</t>
  </si>
  <si>
    <t>Exame de seguimento após tratamento não especificado por neoplasia maligna</t>
  </si>
  <si>
    <t>Z090</t>
  </si>
  <si>
    <t>Exame de seguimento após cirurgia por outras afecções</t>
  </si>
  <si>
    <t>Z091</t>
  </si>
  <si>
    <t>Exame de seguimento após radioterapia por outras afecções</t>
  </si>
  <si>
    <t>Z092</t>
  </si>
  <si>
    <t>Exame de seguimento após quimioterapia por outras afecções</t>
  </si>
  <si>
    <t>Z093</t>
  </si>
  <si>
    <t>Exame de seguimento após psicoterapia</t>
  </si>
  <si>
    <t>Z094</t>
  </si>
  <si>
    <t>Exame de seguimento após tratamento de fratura</t>
  </si>
  <si>
    <t>Z097</t>
  </si>
  <si>
    <t>Exame de seguimento após tratamento combinado por outras afecções</t>
  </si>
  <si>
    <t>Z098</t>
  </si>
  <si>
    <t>Exame de seguimento após outro tratamento por outras afecções</t>
  </si>
  <si>
    <t>Z099</t>
  </si>
  <si>
    <t>Exame de seguimento após tratamento não especificado por outras afecções</t>
  </si>
  <si>
    <t>Z100</t>
  </si>
  <si>
    <t>Exame de saúde ocupacional</t>
  </si>
  <si>
    <t>Z101</t>
  </si>
  <si>
    <t>Exame geral de rotina de residentes de instituições</t>
  </si>
  <si>
    <t>Z102</t>
  </si>
  <si>
    <t>Exame geral de rotina de pessoas das forças armadas</t>
  </si>
  <si>
    <t>Z103</t>
  </si>
  <si>
    <t>Exame geral de rotina de equipe esportiva</t>
  </si>
  <si>
    <t>Z108</t>
  </si>
  <si>
    <t>Exame geral de rotina de outra subpopulação definida</t>
  </si>
  <si>
    <t>Z110</t>
  </si>
  <si>
    <t>Exame especial de rastreamento de doenças infecciosas intestinais</t>
  </si>
  <si>
    <t>Z111</t>
  </si>
  <si>
    <t>Exame especial de rastreamento de tuberculose pulmonar</t>
  </si>
  <si>
    <t>Z112</t>
  </si>
  <si>
    <t>Exame especial de rastreamento de outras doenças bacterianas</t>
  </si>
  <si>
    <t>Z113</t>
  </si>
  <si>
    <t>Exame especial de rastreamento de infecções de transmissão predominantemente sexual</t>
  </si>
  <si>
    <t>Z114</t>
  </si>
  <si>
    <t>Exame especial de rastreamento de vírus da imunodeficiência humana [HIV]</t>
  </si>
  <si>
    <t>Z115</t>
  </si>
  <si>
    <t>Exame especial de rastreamento de outras doenças virais</t>
  </si>
  <si>
    <t>Z116</t>
  </si>
  <si>
    <t>Exame especial de rastreamento de outras doenças por protozoários e por helmintos</t>
  </si>
  <si>
    <t>Z118</t>
  </si>
  <si>
    <t>Exame especial de rastreamento de outras doenças infecciosas e parasitárias</t>
  </si>
  <si>
    <t>Z119</t>
  </si>
  <si>
    <t>Exame especial de rastreamento para doença infecciosa e parasitária não especificada</t>
  </si>
  <si>
    <t>Z120</t>
  </si>
  <si>
    <t>Exame especial de rastreamento de neoplasia do estômago</t>
  </si>
  <si>
    <t>Z121</t>
  </si>
  <si>
    <t>Exame especial de rastreamento de neoplasia do trato intestinal</t>
  </si>
  <si>
    <t>Z122</t>
  </si>
  <si>
    <t>Exame especial de rastreamento de neoplasia de órgãos respiratórios</t>
  </si>
  <si>
    <t>Z123</t>
  </si>
  <si>
    <t>Exame especial de rastreamento de neoplasia de mama</t>
  </si>
  <si>
    <t>Z124</t>
  </si>
  <si>
    <t>Exame especial de rastreamento de neoplasia do colo do útero</t>
  </si>
  <si>
    <t>Z125</t>
  </si>
  <si>
    <t>Exame especial de rastreamento de neoplasia da próstata</t>
  </si>
  <si>
    <t>Z126</t>
  </si>
  <si>
    <t>Exame especial de rastreamento de neoplasia da bexiga</t>
  </si>
  <si>
    <t>Z128</t>
  </si>
  <si>
    <t>Exame especial de rastreamento de neoplasias de outras localizações</t>
  </si>
  <si>
    <t>Z129</t>
  </si>
  <si>
    <t>Exame especial de rastreamento de neoplasia não especificada</t>
  </si>
  <si>
    <t>Z130</t>
  </si>
  <si>
    <t>Exame especial de rastreamento de doenças do sangue e dos órgãos hematopoéticos de alguns transtornos imunitários</t>
  </si>
  <si>
    <t>Z131</t>
  </si>
  <si>
    <t>Exame especial de rastreamento de diabetes mellitus</t>
  </si>
  <si>
    <t>Z132</t>
  </si>
  <si>
    <t>Exame especial de rastreamento de transtornos nutricionais</t>
  </si>
  <si>
    <t>Z133</t>
  </si>
  <si>
    <t>Exame especial de rastreamento de transtornos mentais e do comportamento</t>
  </si>
  <si>
    <t>Z134</t>
  </si>
  <si>
    <t>Exame especial de rastreamento de alguns transtornos do desenvolvimento na infância</t>
  </si>
  <si>
    <t>Z135</t>
  </si>
  <si>
    <t>Exame especial de rastreamento de doenças dos ouvidos e dos olhos</t>
  </si>
  <si>
    <t>Z136</t>
  </si>
  <si>
    <t>Exame especial de rastreamento de doenças cardiovasculares</t>
  </si>
  <si>
    <t>Z137</t>
  </si>
  <si>
    <t>Exame especial de rastreamento de malformações congênitas, deformidades e anomalias cromossômicas</t>
  </si>
  <si>
    <t>Z138</t>
  </si>
  <si>
    <t>Exame especial de rastreamento de outras doenças e transtornos especificados</t>
  </si>
  <si>
    <t>Z139</t>
  </si>
  <si>
    <t>Exame especial de rastreamento não especificado</t>
  </si>
  <si>
    <t>Z200</t>
  </si>
  <si>
    <t>Contato com e exposição a doenças infecciosas intestinais</t>
  </si>
  <si>
    <t>Z201</t>
  </si>
  <si>
    <t>Contato com e exposição à tuberculose</t>
  </si>
  <si>
    <t>Z202</t>
  </si>
  <si>
    <t>Contato com e exposição a infecções de transmissão predominantemente sexual</t>
  </si>
  <si>
    <t>Z203</t>
  </si>
  <si>
    <t>Contato com e exposição à raiva</t>
  </si>
  <si>
    <t>Z204</t>
  </si>
  <si>
    <t>Contato com e exposição à rubéola</t>
  </si>
  <si>
    <t>Z205</t>
  </si>
  <si>
    <t>Contato com e exposição à hepatite viral</t>
  </si>
  <si>
    <t>Z206</t>
  </si>
  <si>
    <t>Contato com e exposição ao vírus da imunodeficiência humana [HIV]</t>
  </si>
  <si>
    <t>Z207</t>
  </si>
  <si>
    <t>Contato com e exposição à pediculose, acaríase e outras infestações</t>
  </si>
  <si>
    <t>Z208</t>
  </si>
  <si>
    <t>Contato com e exposição a outras doenças transmissíveis</t>
  </si>
  <si>
    <t>Z209</t>
  </si>
  <si>
    <t>Contato com e exposição a doença transmissível não especificada</t>
  </si>
  <si>
    <t>Z21X</t>
  </si>
  <si>
    <t>Z220</t>
  </si>
  <si>
    <t>Portador de febre tifóide</t>
  </si>
  <si>
    <t>Z221</t>
  </si>
  <si>
    <t>Portador de outras doenças infecciosas intestinais</t>
  </si>
  <si>
    <t>Z222</t>
  </si>
  <si>
    <t>Portador de difteria</t>
  </si>
  <si>
    <t>Z223</t>
  </si>
  <si>
    <t>Portador de outras doenças bacterianas especificadas</t>
  </si>
  <si>
    <t>Z224</t>
  </si>
  <si>
    <t>Portador de infecções com modo de transmissão predominantemente sexual</t>
  </si>
  <si>
    <t>Z225</t>
  </si>
  <si>
    <t>Portador de hepatite viral</t>
  </si>
  <si>
    <t>Z226</t>
  </si>
  <si>
    <t>Portador de infecção pelo vírus T-linfotrópico tipo 1 [HTLV-1]</t>
  </si>
  <si>
    <t>Z228</t>
  </si>
  <si>
    <t>Portador de outras doenças infecciosas</t>
  </si>
  <si>
    <t>Z229</t>
  </si>
  <si>
    <t>Portador de doença infecciosa não especificada</t>
  </si>
  <si>
    <t>Z230</t>
  </si>
  <si>
    <t>Necessidade de imunização somente contra cólera</t>
  </si>
  <si>
    <t>Z231</t>
  </si>
  <si>
    <t>Necessidade de imunização somente contra febre tifóide e paratifóide [TAB]</t>
  </si>
  <si>
    <t>Z232</t>
  </si>
  <si>
    <t>Necessidade de imunização contra tuberculose [BCG]</t>
  </si>
  <si>
    <t>Z233</t>
  </si>
  <si>
    <t>Necessidade de imunização contra a peste</t>
  </si>
  <si>
    <t>Z234</t>
  </si>
  <si>
    <t>Necessidade de imunização contra a tularemia</t>
  </si>
  <si>
    <t>Z235</t>
  </si>
  <si>
    <t>Necessidade de imunização somente contra o tétano</t>
  </si>
  <si>
    <t>Z236</t>
  </si>
  <si>
    <t>Necessidade de imunização somente contra a difteria</t>
  </si>
  <si>
    <t>Z237</t>
  </si>
  <si>
    <t>Necessidade de imunização somente contra a coqueluche</t>
  </si>
  <si>
    <t>Z238</t>
  </si>
  <si>
    <t>Vacinação contra outras doenças bacterianas únicas</t>
  </si>
  <si>
    <t>Z240</t>
  </si>
  <si>
    <t>Necessidade de imunização contra a poliomielite</t>
  </si>
  <si>
    <t>Z241</t>
  </si>
  <si>
    <t>Necessidade de imunização contra a encefalite viral transmitida por artrópodes</t>
  </si>
  <si>
    <t>Z242</t>
  </si>
  <si>
    <t>Necessidade de imunização contra a raiva</t>
  </si>
  <si>
    <t>Z243</t>
  </si>
  <si>
    <t>Necessidade de imunização contra a febre amarela</t>
  </si>
  <si>
    <t>Z244</t>
  </si>
  <si>
    <t>Necessidade de imunização somente contra o sarampo</t>
  </si>
  <si>
    <t>Z245</t>
  </si>
  <si>
    <t>Necessidade de imunização somente contra a rubéola</t>
  </si>
  <si>
    <t>Z246</t>
  </si>
  <si>
    <t>Necessidade de imunização somente contra a hepatite viral</t>
  </si>
  <si>
    <t>Z250</t>
  </si>
  <si>
    <t>Necessidade de imunização somente contra a caxumba [parotidite epidêmica]</t>
  </si>
  <si>
    <t>Z251</t>
  </si>
  <si>
    <t>Necessidade de imunização somente contra a influenza [gripe]</t>
  </si>
  <si>
    <t>Z258</t>
  </si>
  <si>
    <t>Necessidade de imunização contra outras doenças virais únicas especificadas</t>
  </si>
  <si>
    <t>Z260</t>
  </si>
  <si>
    <t>Necessidade de imunização contra a leishmaniose</t>
  </si>
  <si>
    <t>Z268</t>
  </si>
  <si>
    <t>Necessidade de imunização contra outras doenças infecciosas especificadas únicas</t>
  </si>
  <si>
    <t>Z269</t>
  </si>
  <si>
    <t>Necessidade de imunização contra doença infecciosa não especificada</t>
  </si>
  <si>
    <t>Z270</t>
  </si>
  <si>
    <t>Necessidade de imunização contra a cólera e as febres tifóide e paratifóides [Cólera + TAB]</t>
  </si>
  <si>
    <t>Z271</t>
  </si>
  <si>
    <t>Necessidade de imunização associada contra a difteria-pertussis-tétano, combinada [DPT]</t>
  </si>
  <si>
    <t>Z272</t>
  </si>
  <si>
    <t>Necessidade de imunização contra a difteria-pertussis-tétano com febres tifóide e paratifóides [DPT + TAB]</t>
  </si>
  <si>
    <t>Z273</t>
  </si>
  <si>
    <t>Necessidade de imunização contra a difteria-pertussis-tétano com poliomielite [DPT + pólio]</t>
  </si>
  <si>
    <t>Z274</t>
  </si>
  <si>
    <t>Necessidade de imunização contra o sarampo-caxumba-rubéola</t>
  </si>
  <si>
    <t>Z278</t>
  </si>
  <si>
    <t>Necessidade de imunização contra outras combinações de doenças infecciosas</t>
  </si>
  <si>
    <t>Z279</t>
  </si>
  <si>
    <t>Necessidade de imunização contra combinações não especificadas de doenças infecciosas</t>
  </si>
  <si>
    <t>Z280</t>
  </si>
  <si>
    <t>Imunização não realizada por contra-indicação</t>
  </si>
  <si>
    <t>Z281</t>
  </si>
  <si>
    <t>Imunização não realizada por decisão do paciente devida à crença ou a grupo de pressão</t>
  </si>
  <si>
    <t>Z282</t>
  </si>
  <si>
    <t>Imunização não realizada por decisão do paciente devida a razões outras e às não especificadas</t>
  </si>
  <si>
    <t>Z288</t>
  </si>
  <si>
    <t>Imunização não realizada por outras razões</t>
  </si>
  <si>
    <t>Z289</t>
  </si>
  <si>
    <t>Imunização não realizada por razões não especificadas</t>
  </si>
  <si>
    <t>Z290</t>
  </si>
  <si>
    <t>Isolamento</t>
  </si>
  <si>
    <t>Z291</t>
  </si>
  <si>
    <t>Imunoterapia profilática</t>
  </si>
  <si>
    <t>Z292</t>
  </si>
  <si>
    <t>Outras quimioterapias profiláticas</t>
  </si>
  <si>
    <t>Z298</t>
  </si>
  <si>
    <t>Outras medidas profiláticas especificadas</t>
  </si>
  <si>
    <t>Z299</t>
  </si>
  <si>
    <t>Medida profilática não especificada</t>
  </si>
  <si>
    <t>Z300</t>
  </si>
  <si>
    <t>Aconselhamento geral sobre contracepção</t>
  </si>
  <si>
    <t>Z301</t>
  </si>
  <si>
    <t>Inserção de dispositivo anticoncepcional (intra-uterino)</t>
  </si>
  <si>
    <t>Z302</t>
  </si>
  <si>
    <t>Esterilização</t>
  </si>
  <si>
    <t>Z303</t>
  </si>
  <si>
    <t>Extração menstrual</t>
  </si>
  <si>
    <t>Z304</t>
  </si>
  <si>
    <t>Supervisão do uso de medicamentos anticoncepcionais</t>
  </si>
  <si>
    <t>Z305</t>
  </si>
  <si>
    <t>Supervisão de dispositivo anticoncepcional (intra-uterino)</t>
  </si>
  <si>
    <t>Z308</t>
  </si>
  <si>
    <t>Outro procedimento anticoncepcional</t>
  </si>
  <si>
    <t>Z309</t>
  </si>
  <si>
    <t>Procedimento anticoncepcional não especificado</t>
  </si>
  <si>
    <t>Z310</t>
  </si>
  <si>
    <t>Tuboplastia ou vasoplastia após esterilização prévia</t>
  </si>
  <si>
    <t>Z311</t>
  </si>
  <si>
    <t>Inseminação artificial</t>
  </si>
  <si>
    <t>Z312</t>
  </si>
  <si>
    <t>Fecundação "in vitro"</t>
  </si>
  <si>
    <t>Z313</t>
  </si>
  <si>
    <t>Outros métodos assistidos de fertilização</t>
  </si>
  <si>
    <t>Z314</t>
  </si>
  <si>
    <t>Investigação e testes com relação à procriação</t>
  </si>
  <si>
    <t>Z315</t>
  </si>
  <si>
    <t>Aconselhamento genético</t>
  </si>
  <si>
    <t>Z316</t>
  </si>
  <si>
    <t>Aconselhamento geral sobre a procriação</t>
  </si>
  <si>
    <t>Z318</t>
  </si>
  <si>
    <t>Outra medida especificada de procriação</t>
  </si>
  <si>
    <t>Z319</t>
  </si>
  <si>
    <t>Medida procriativa não especificada</t>
  </si>
  <si>
    <t>Z320</t>
  </si>
  <si>
    <t>Gravidez (ainda) não confirmada</t>
  </si>
  <si>
    <t>Z321</t>
  </si>
  <si>
    <t>Gravidez confirmada</t>
  </si>
  <si>
    <t>Z33X</t>
  </si>
  <si>
    <t>Z340</t>
  </si>
  <si>
    <t>Supervisão de primeira gravidez normal</t>
  </si>
  <si>
    <t>Z348</t>
  </si>
  <si>
    <t>Supervisão de outra gravidez normal</t>
  </si>
  <si>
    <t>Z349</t>
  </si>
  <si>
    <t>Supervisão de gravidez normal, não especificada</t>
  </si>
  <si>
    <t>Z350</t>
  </si>
  <si>
    <t>Supervisão de gravidez com história de esterilidade</t>
  </si>
  <si>
    <t>Z351</t>
  </si>
  <si>
    <t>Supervisão de gravidez com história de aborto</t>
  </si>
  <si>
    <t>Z352</t>
  </si>
  <si>
    <t>Supervisão de gravidez com outros antecedentes de procriação problemática</t>
  </si>
  <si>
    <t>Z353</t>
  </si>
  <si>
    <t>Supervisão de gravidez com história de assistência pré-natal insuficiente</t>
  </si>
  <si>
    <t>Z354</t>
  </si>
  <si>
    <t>Supervisão de gravidez com grande multiparidade</t>
  </si>
  <si>
    <t>Z355</t>
  </si>
  <si>
    <t>Supervisão de primigesta idosa</t>
  </si>
  <si>
    <t>Z356</t>
  </si>
  <si>
    <t>Supervisão de primigesta muito jovem</t>
  </si>
  <si>
    <t>Z357</t>
  </si>
  <si>
    <t>Supervisão de gravidez de alto risco devido a problemas sociais</t>
  </si>
  <si>
    <t>Z358</t>
  </si>
  <si>
    <t>Supervisão de outras gravidezes de alto risco</t>
  </si>
  <si>
    <t>Z359</t>
  </si>
  <si>
    <t>Supervisão não especificada de gravidez de alto risco</t>
  </si>
  <si>
    <t>Z360</t>
  </si>
  <si>
    <t>Rastreamento de anomalias cromossômicas</t>
  </si>
  <si>
    <t>Z361</t>
  </si>
  <si>
    <t>Rastreamento pré-natal de taxa elevada de alfa-fetoproteínas</t>
  </si>
  <si>
    <t>Z362</t>
  </si>
  <si>
    <t>Outros rastreamentos pré-natais por amniocentese</t>
  </si>
  <si>
    <t>Z363</t>
  </si>
  <si>
    <t>Rastreamento pré-natal de malformações por ultrassom e outros meios físicos</t>
  </si>
  <si>
    <t>Z364</t>
  </si>
  <si>
    <t>Rastreamento pré-natal do retardo de crescimento do feto por ultrassom e outros métodos físicos</t>
  </si>
  <si>
    <t>Z365</t>
  </si>
  <si>
    <t>Rastreamento pré-natal de isoimunização</t>
  </si>
  <si>
    <t>Z368</t>
  </si>
  <si>
    <t>Outros rastreamentos pré-natais</t>
  </si>
  <si>
    <t>Z369</t>
  </si>
  <si>
    <t>Rastreamento pré-natal não especificado</t>
  </si>
  <si>
    <t>Z370</t>
  </si>
  <si>
    <t>Nascimento único, nativivo [nado-vivo]</t>
  </si>
  <si>
    <t>Z371</t>
  </si>
  <si>
    <t>Nascimento único, natimorto [feto-morto]</t>
  </si>
  <si>
    <t>Z372</t>
  </si>
  <si>
    <t>Nascimento gemelar, gêmeos (ambos) nativivos [nado-vivos]</t>
  </si>
  <si>
    <t>Z373</t>
  </si>
  <si>
    <t>Nascimento gemelar, um dos gêmeos, nativivo [nado-vivo], o outro, natimorto [feto-morto]</t>
  </si>
  <si>
    <t>Z374</t>
  </si>
  <si>
    <t>Nascimento gemelar, gêmeos natimortos [feto-mortos]</t>
  </si>
  <si>
    <t>Z375</t>
  </si>
  <si>
    <t>Outros nascimentos múltiplos, todos nativivos [nado-vivos]</t>
  </si>
  <si>
    <t>Z376</t>
  </si>
  <si>
    <t>Outros nascimentos múltiplos, alguns nativivos [nado-vivos]</t>
  </si>
  <si>
    <t>Z377</t>
  </si>
  <si>
    <t>Outros nascimentos múltiplos, todos natimortos [feto-mortos]</t>
  </si>
  <si>
    <t>Z379</t>
  </si>
  <si>
    <t>Nascimento não especificado</t>
  </si>
  <si>
    <t>Z380</t>
  </si>
  <si>
    <t>Criança única, nascida em hospital</t>
  </si>
  <si>
    <t>Z381</t>
  </si>
  <si>
    <t>Criança única, nascida fora do hospital</t>
  </si>
  <si>
    <t>Z382</t>
  </si>
  <si>
    <t>Criança única, não especificado quanto ao local de nascimento</t>
  </si>
  <si>
    <t>Z383</t>
  </si>
  <si>
    <t>Gêmeos (duplos), nascidos em hospital</t>
  </si>
  <si>
    <t>Z384</t>
  </si>
  <si>
    <t>Gêmeos (duplos), nascidos fora de hospital</t>
  </si>
  <si>
    <t>Z385</t>
  </si>
  <si>
    <t>Gêmeos, não especificados quanto ao local de nascimento</t>
  </si>
  <si>
    <t>Z386</t>
  </si>
  <si>
    <t>Outros nascimentos múltiplos, em hospital</t>
  </si>
  <si>
    <t>Z387</t>
  </si>
  <si>
    <t>Outros nascimentos múltiplos, fora de hospital</t>
  </si>
  <si>
    <t>Z388</t>
  </si>
  <si>
    <t>Outros nascimentos múltiplos, não especificados quanto ao local de nascimento</t>
  </si>
  <si>
    <t>Z390</t>
  </si>
  <si>
    <t>Assistência e exame imediatamente após o parto</t>
  </si>
  <si>
    <t>Z391</t>
  </si>
  <si>
    <t>Assistência e exame da mãe nutriz</t>
  </si>
  <si>
    <t>Z392</t>
  </si>
  <si>
    <t>Seguimento pós-parto de rotina</t>
  </si>
  <si>
    <t>Z400</t>
  </si>
  <si>
    <t>Cirurgia profilática para fatores de risco relacionados com neoplasias malignas</t>
  </si>
  <si>
    <t>Z408</t>
  </si>
  <si>
    <t>Outra cirurgia profilática</t>
  </si>
  <si>
    <t>Z409</t>
  </si>
  <si>
    <t>Cirurgia profilática não especificada</t>
  </si>
  <si>
    <t>Z410</t>
  </si>
  <si>
    <t>Transplante de cabelo</t>
  </si>
  <si>
    <t>Z411</t>
  </si>
  <si>
    <t>Outras intervenções de cirurgia plástica por razões estéticas</t>
  </si>
  <si>
    <t>Z412</t>
  </si>
  <si>
    <t>Circuncisão ritual e de rotina</t>
  </si>
  <si>
    <t>Z413</t>
  </si>
  <si>
    <t>Perfuração do lobo da orelha</t>
  </si>
  <si>
    <t>Z418</t>
  </si>
  <si>
    <t>Outros procedimentos para outros propósitos exceto cuidados de saúde</t>
  </si>
  <si>
    <t>Z419</t>
  </si>
  <si>
    <t>Procedimentos não especificado para outros propósitos exceto cuidados de saúde</t>
  </si>
  <si>
    <t>Z420</t>
  </si>
  <si>
    <t>Seguimento envolvendo cirurgia plástica da cabeça e do pescoço</t>
  </si>
  <si>
    <t>Z421</t>
  </si>
  <si>
    <t>Seguimento envolvendo cirurgia plástica de mama</t>
  </si>
  <si>
    <t>Z422</t>
  </si>
  <si>
    <t>Seguimento envolvendo cirurgia plástica de outras partes do tronco</t>
  </si>
  <si>
    <t>Z423</t>
  </si>
  <si>
    <t>Seguimento envolvendo cirurgia plástica das extremidades superiores</t>
  </si>
  <si>
    <t>Z424</t>
  </si>
  <si>
    <t>Seguimento envolvendo cirurgia plástica das extremidades inferiores</t>
  </si>
  <si>
    <t>Z428</t>
  </si>
  <si>
    <t>Seguimento envolvendo cirurgia plástica de outras partes do corpo</t>
  </si>
  <si>
    <t>Z429</t>
  </si>
  <si>
    <t>Seguimento envolvendo cirurgia plástica não especificada</t>
  </si>
  <si>
    <t>Z430</t>
  </si>
  <si>
    <t>Cuidados à traqueostomia</t>
  </si>
  <si>
    <t>Z431</t>
  </si>
  <si>
    <t>Cuidados à gastrostomia</t>
  </si>
  <si>
    <t>Z432</t>
  </si>
  <si>
    <t>Cuidados à ileostomia</t>
  </si>
  <si>
    <t>Z433</t>
  </si>
  <si>
    <t>Cuidados à colostomia</t>
  </si>
  <si>
    <t>Z434</t>
  </si>
  <si>
    <t>Cuidados a outros orifícios artificiais do tubo digestivo</t>
  </si>
  <si>
    <t>Z435</t>
  </si>
  <si>
    <t>Cuidados à cistostomia</t>
  </si>
  <si>
    <t>Z436</t>
  </si>
  <si>
    <t>Cuidados a outros orifícios artificiais das vias urinárias</t>
  </si>
  <si>
    <t>Z437</t>
  </si>
  <si>
    <t>Cuidados à vagina artificial</t>
  </si>
  <si>
    <t>Z438</t>
  </si>
  <si>
    <t>Cuidados a outros orifícios artificiais</t>
  </si>
  <si>
    <t>Z439</t>
  </si>
  <si>
    <t>Cuidados a orifício artificial não especificado</t>
  </si>
  <si>
    <t>Z440</t>
  </si>
  <si>
    <t>Colocação e ajustamento de braço artificial (parcial) (total)</t>
  </si>
  <si>
    <t>Z441</t>
  </si>
  <si>
    <t>Colocação e ajustamento de perna artificial (parcial) (total)</t>
  </si>
  <si>
    <t>Z442</t>
  </si>
  <si>
    <t>Colocação e ajustamento de olho artificial</t>
  </si>
  <si>
    <t>Z443</t>
  </si>
  <si>
    <t>Colocação e ajustamento de prótese externa de mama</t>
  </si>
  <si>
    <t>Z448</t>
  </si>
  <si>
    <t>Colocação e ajustamento de outros aparelhos de prótese externa</t>
  </si>
  <si>
    <t>Z449</t>
  </si>
  <si>
    <t>Colocação e ajustamento de aparelho de prótese externa não especificado</t>
  </si>
  <si>
    <t>Z450</t>
  </si>
  <si>
    <t>Ajustamento e manuseio de marca-passo cardíaco</t>
  </si>
  <si>
    <t>Z451</t>
  </si>
  <si>
    <t>Ajustamento e manuseio de bomba de infusão</t>
  </si>
  <si>
    <t>Z452</t>
  </si>
  <si>
    <t>Ajustamento e manuseio de dispositivo de acesso vascular</t>
  </si>
  <si>
    <t>Z453</t>
  </si>
  <si>
    <t>Ajustamento e manuseio de dispositivo implantado de audição</t>
  </si>
  <si>
    <t>Z458</t>
  </si>
  <si>
    <t>Ajustamento e manuseio de outros dispositivos implantados</t>
  </si>
  <si>
    <t>Z459</t>
  </si>
  <si>
    <t>Ajustamento e manuseio de dispositivo implantado não especificado</t>
  </si>
  <si>
    <t>Z460</t>
  </si>
  <si>
    <t>Colocação e ajustamento de óculos e lentes de contato</t>
  </si>
  <si>
    <t>Z461</t>
  </si>
  <si>
    <t>Colocação e ajustamento de aparelho auditivo</t>
  </si>
  <si>
    <t>Z462</t>
  </si>
  <si>
    <t>Colocação e ajustamento de outros aparelhos relacionados com o sistema nervoso e órgãos dos sentidos</t>
  </si>
  <si>
    <t>Z463</t>
  </si>
  <si>
    <t>Colocação e ajustamento de dispositivo de prótese dentária</t>
  </si>
  <si>
    <t>Z464</t>
  </si>
  <si>
    <t>Colocação e ajustamento de aparelho ortodôntico</t>
  </si>
  <si>
    <t>Z465</t>
  </si>
  <si>
    <t>Colocação e ajustamento de ileostomia e de outros dispositivos intestinais</t>
  </si>
  <si>
    <t>Z466</t>
  </si>
  <si>
    <t>Colocação e ajustamento de prótese urinária</t>
  </si>
  <si>
    <t>Z467</t>
  </si>
  <si>
    <t>Colocação e ajustamento de aparelho ortopédico</t>
  </si>
  <si>
    <t>Z468</t>
  </si>
  <si>
    <t>Colocação e ajustamento de outros aparelhos especificados</t>
  </si>
  <si>
    <t>Z469</t>
  </si>
  <si>
    <t>Colocação e ajustamento de aparelho não especificado</t>
  </si>
  <si>
    <t>Z470</t>
  </si>
  <si>
    <t>Seguimento envolvendo remoção de placa de fratura e outros dispositivos de fixação interna</t>
  </si>
  <si>
    <t>Z478</t>
  </si>
  <si>
    <t>Outros seguimentos ortopédicos especificados</t>
  </si>
  <si>
    <t>Z479</t>
  </si>
  <si>
    <t>Seguimento ortopédico não especificado</t>
  </si>
  <si>
    <t>Z480</t>
  </si>
  <si>
    <t>Cuidados a curativos e suturas cirúrgicas</t>
  </si>
  <si>
    <t>Z488</t>
  </si>
  <si>
    <t>Outro seguimento cirúrgico especificado</t>
  </si>
  <si>
    <t>Z489</t>
  </si>
  <si>
    <t>Seguimento cirúrgico não especificado</t>
  </si>
  <si>
    <t>Z490</t>
  </si>
  <si>
    <t>Cuidado preparatório para diálise</t>
  </si>
  <si>
    <t>Z491</t>
  </si>
  <si>
    <t>Diálise extracorpórea</t>
  </si>
  <si>
    <t>Z492</t>
  </si>
  <si>
    <t>Outras diálises</t>
  </si>
  <si>
    <t>Z500</t>
  </si>
  <si>
    <t>Reabilitação cardíaca</t>
  </si>
  <si>
    <t>Z501</t>
  </si>
  <si>
    <t>Outra fisioterapia</t>
  </si>
  <si>
    <t>Z502</t>
  </si>
  <si>
    <t>Reabilitação de alcoólatra</t>
  </si>
  <si>
    <t>Z503</t>
  </si>
  <si>
    <t>Reabilitação de toxicodependentes</t>
  </si>
  <si>
    <t>Z504</t>
  </si>
  <si>
    <t>Psicoterapia, não classificada em outra parte</t>
  </si>
  <si>
    <t>Z505</t>
  </si>
  <si>
    <t>Reabilitação da linguagem</t>
  </si>
  <si>
    <t>Z506</t>
  </si>
  <si>
    <t>Treinamento ortóptico</t>
  </si>
  <si>
    <t>Z507</t>
  </si>
  <si>
    <t>Terapia ocupacional e reabilitação vocacional não classificada em outra parte</t>
  </si>
  <si>
    <t>Z508</t>
  </si>
  <si>
    <t>Cuidados envolvendo uso de outros procedimentos de reabilitação</t>
  </si>
  <si>
    <t>Z509</t>
  </si>
  <si>
    <t>Cuidados envolvendo uso de procedimento de reabilitação não especificado</t>
  </si>
  <si>
    <t>Z510</t>
  </si>
  <si>
    <t>Sessão de radioterapia</t>
  </si>
  <si>
    <t>Z511</t>
  </si>
  <si>
    <t>Sessão de quimioterapia por neoplasia</t>
  </si>
  <si>
    <t>Z512</t>
  </si>
  <si>
    <t>Outra quimioterapia</t>
  </si>
  <si>
    <t>Z513</t>
  </si>
  <si>
    <t>Transfusão de sangue, sem diagnóstico registrado</t>
  </si>
  <si>
    <t>Z514</t>
  </si>
  <si>
    <t>Cuidado preparatório para tratamento subsequente não classificado em outra parte</t>
  </si>
  <si>
    <t>Z515</t>
  </si>
  <si>
    <t>Cuidado paliativo</t>
  </si>
  <si>
    <t>Z516</t>
  </si>
  <si>
    <t>Dessensibilização a alérgenos</t>
  </si>
  <si>
    <t>Z518</t>
  </si>
  <si>
    <t>Outro cuidado médico especificado</t>
  </si>
  <si>
    <t>Z519</t>
  </si>
  <si>
    <t>Cuidado médico não especificado</t>
  </si>
  <si>
    <t>Z520</t>
  </si>
  <si>
    <t>Doador de sangue</t>
  </si>
  <si>
    <t>Z521</t>
  </si>
  <si>
    <t>Doador de pele</t>
  </si>
  <si>
    <t>Z522</t>
  </si>
  <si>
    <t>Doador de osso</t>
  </si>
  <si>
    <t>Z523</t>
  </si>
  <si>
    <t>Doador de medula óssea</t>
  </si>
  <si>
    <t>Z524</t>
  </si>
  <si>
    <t>Doador de rim</t>
  </si>
  <si>
    <t>Z525</t>
  </si>
  <si>
    <t>Doador de córnea</t>
  </si>
  <si>
    <t>Z526</t>
  </si>
  <si>
    <t>Doador de fígado</t>
  </si>
  <si>
    <t>Z527</t>
  </si>
  <si>
    <t>Doador de coração</t>
  </si>
  <si>
    <t>Z528</t>
  </si>
  <si>
    <t>Doador de outros órgãos ou tecidos</t>
  </si>
  <si>
    <t>Z529</t>
  </si>
  <si>
    <t>Doador de órgão ou tecido não especificado</t>
  </si>
  <si>
    <t>Z530</t>
  </si>
  <si>
    <t>Procedimento não realizado devido à contra-indicação</t>
  </si>
  <si>
    <t>Z531</t>
  </si>
  <si>
    <t>Procedimento não realizado devido à decisão do paciente por razões de crença ou grupo de pressão</t>
  </si>
  <si>
    <t>Z532</t>
  </si>
  <si>
    <t>Procedimento não realizado devido à decisão do paciente por outras razões e as não especificadas</t>
  </si>
  <si>
    <t>Z538</t>
  </si>
  <si>
    <t>Procedimento não realizado por outras razões</t>
  </si>
  <si>
    <t>Z539</t>
  </si>
  <si>
    <t>Procedimento não realizado por razão não especificada</t>
  </si>
  <si>
    <t>Z540</t>
  </si>
  <si>
    <t>Convalescença após cirurgia</t>
  </si>
  <si>
    <t>Z541</t>
  </si>
  <si>
    <t>Convalescença após radioterapia</t>
  </si>
  <si>
    <t>Z542</t>
  </si>
  <si>
    <t>Convalescença após quimioterapia</t>
  </si>
  <si>
    <t>Z543</t>
  </si>
  <si>
    <t>Convalescença após psicoterapia</t>
  </si>
  <si>
    <t>Z544</t>
  </si>
  <si>
    <t>Convalescença após tratamento de fratura</t>
  </si>
  <si>
    <t>Z547</t>
  </si>
  <si>
    <t>Convalescença após tratamento combinado</t>
  </si>
  <si>
    <t>Z548</t>
  </si>
  <si>
    <t>Convalescença após outro tratamento</t>
  </si>
  <si>
    <t>Z549</t>
  </si>
  <si>
    <t>Convalescença após tratamento não especificado</t>
  </si>
  <si>
    <t>Z550</t>
  </si>
  <si>
    <t>Analfabetismo e baixa escolaridade</t>
  </si>
  <si>
    <t>Z551</t>
  </si>
  <si>
    <t>Escolarização não disponível e impossível</t>
  </si>
  <si>
    <t>Z552</t>
  </si>
  <si>
    <t>Reprovação em exames</t>
  </si>
  <si>
    <t>Z553</t>
  </si>
  <si>
    <t>Maus resultados escolares</t>
  </si>
  <si>
    <t>Z554</t>
  </si>
  <si>
    <t>Má adaptação escolar e dificuldades com professores e colegas</t>
  </si>
  <si>
    <t>Z558</t>
  </si>
  <si>
    <t>Outros problemas relacionados com a educação e com a alfabetização</t>
  </si>
  <si>
    <t>Z559</t>
  </si>
  <si>
    <t>Problemas não especificados relacionados com a educação e com a alfabetização</t>
  </si>
  <si>
    <t>Z560</t>
  </si>
  <si>
    <t>Desemprego não especificado</t>
  </si>
  <si>
    <t>Z561</t>
  </si>
  <si>
    <t>Mudança de emprego</t>
  </si>
  <si>
    <t>Z562</t>
  </si>
  <si>
    <t>Ameaça de perda de emprego</t>
  </si>
  <si>
    <t>Z563</t>
  </si>
  <si>
    <t>Ritmo de trabalho penoso</t>
  </si>
  <si>
    <t>Z564</t>
  </si>
  <si>
    <t>Desacordo com patrão e colegas de trabalho</t>
  </si>
  <si>
    <t>Z565</t>
  </si>
  <si>
    <t>Má adaptação ao trabalho</t>
  </si>
  <si>
    <t>Z566</t>
  </si>
  <si>
    <t>Outras dificuldades físicas e mentais relacionadas ao trabalho</t>
  </si>
  <si>
    <t>Z567</t>
  </si>
  <si>
    <t>Outros problemas e os não especificados relacionados com o emprego</t>
  </si>
  <si>
    <t>Z570</t>
  </si>
  <si>
    <t>Exposição ocupacional ao ruído</t>
  </si>
  <si>
    <t>Z571</t>
  </si>
  <si>
    <t>Exposição ocupacional à radiação</t>
  </si>
  <si>
    <t>Z572</t>
  </si>
  <si>
    <t>Exposição ocupacional à poeira (pó)</t>
  </si>
  <si>
    <t>Z573</t>
  </si>
  <si>
    <t>Exposição ocupacional a outros contaminantes do ar</t>
  </si>
  <si>
    <t>Z574</t>
  </si>
  <si>
    <t>Exposição ocupacional a agentes tóxicos na agricultura</t>
  </si>
  <si>
    <t>Z575</t>
  </si>
  <si>
    <t>Exposição ocupacional a agentes tóxicos em outras indústrias</t>
  </si>
  <si>
    <t>Z576</t>
  </si>
  <si>
    <t>Exposição ocupacional a temperaturas extremas</t>
  </si>
  <si>
    <t>Z577</t>
  </si>
  <si>
    <t>Exposição ocupacional à vibração</t>
  </si>
  <si>
    <t>Z578</t>
  </si>
  <si>
    <t>Exposição ocupacional a outros fatores de risco</t>
  </si>
  <si>
    <t>Z579</t>
  </si>
  <si>
    <t>Exposição ocupacional a fator de risco não especificado</t>
  </si>
  <si>
    <t>Z580</t>
  </si>
  <si>
    <t>Z581</t>
  </si>
  <si>
    <t>Exposição à poluição atmosférica</t>
  </si>
  <si>
    <t>Z582</t>
  </si>
  <si>
    <t>Exposição à poluição da água</t>
  </si>
  <si>
    <t>Z583</t>
  </si>
  <si>
    <t>Exposição à poluição do solo</t>
  </si>
  <si>
    <t>Z584</t>
  </si>
  <si>
    <t>Exposição à radiação</t>
  </si>
  <si>
    <t>Z585</t>
  </si>
  <si>
    <t>Exposição a outras poluições</t>
  </si>
  <si>
    <t>Z586</t>
  </si>
  <si>
    <t>Água potável insuficiente</t>
  </si>
  <si>
    <t>Z587</t>
  </si>
  <si>
    <t>Exposição à fumaça de tabaco</t>
  </si>
  <si>
    <t>Z588</t>
  </si>
  <si>
    <t>Outros problemas relacionados com o ambiente físico</t>
  </si>
  <si>
    <t>Z589</t>
  </si>
  <si>
    <t>Problema não especificado relacionado com o ambiente físico</t>
  </si>
  <si>
    <t>Z590</t>
  </si>
  <si>
    <t>Falta de domicílio fixo</t>
  </si>
  <si>
    <t>Z591</t>
  </si>
  <si>
    <t>Habitação inadequada</t>
  </si>
  <si>
    <t>Z592</t>
  </si>
  <si>
    <t>Desacordo com vizinhos, locatários e proprietários</t>
  </si>
  <si>
    <t>Z593</t>
  </si>
  <si>
    <t>Problemas relacionados com a vida em instituição residencial</t>
  </si>
  <si>
    <t>Z594</t>
  </si>
  <si>
    <t>Falta de alimentação adequada</t>
  </si>
  <si>
    <t>Z595</t>
  </si>
  <si>
    <t>Pobreza extrema</t>
  </si>
  <si>
    <t>Z596</t>
  </si>
  <si>
    <t>Baixo rendimento</t>
  </si>
  <si>
    <t>Z597</t>
  </si>
  <si>
    <t>Seguro social e medidas de bem-estar social insuficientes</t>
  </si>
  <si>
    <t>Z598</t>
  </si>
  <si>
    <t>Outros problemas relacionados com a habitação e com as circunstâncias econômicas</t>
  </si>
  <si>
    <t>Z599</t>
  </si>
  <si>
    <t>Circunstâncias não especificadas econômicas ou de habitação</t>
  </si>
  <si>
    <t>Z600</t>
  </si>
  <si>
    <t>Problemas de adaptação às transições do ciclo de vida</t>
  </si>
  <si>
    <t>Z601</t>
  </si>
  <si>
    <t>Situação parental atípica</t>
  </si>
  <si>
    <t>Z602</t>
  </si>
  <si>
    <t>Viver só</t>
  </si>
  <si>
    <t>Z603</t>
  </si>
  <si>
    <t>Dificuldade de aculturação</t>
  </si>
  <si>
    <t>Z604</t>
  </si>
  <si>
    <t>Exclusão e rejeição sociais</t>
  </si>
  <si>
    <t>Z605</t>
  </si>
  <si>
    <t>Objeto de discriminação e perseguição percebidas</t>
  </si>
  <si>
    <t>Z608</t>
  </si>
  <si>
    <t>Outros problemas relacionados com o meio social</t>
  </si>
  <si>
    <t>Z609</t>
  </si>
  <si>
    <t>Problema não especificado relacionado com o meio social</t>
  </si>
  <si>
    <t>Z610</t>
  </si>
  <si>
    <t>Perda de relação afetiva na infância</t>
  </si>
  <si>
    <t>Z611</t>
  </si>
  <si>
    <t>Remoção do lar na infância</t>
  </si>
  <si>
    <t>Z612</t>
  </si>
  <si>
    <t>Padrão alterado de relações familiares na infância</t>
  </si>
  <si>
    <t>Z613</t>
  </si>
  <si>
    <t>Eventos que originam a perda de auto-estima na infância</t>
  </si>
  <si>
    <t>Z614</t>
  </si>
  <si>
    <t>Problemas relacionados com abuso sexual alegado de uma criança por uma pessoa de dentro de seu grupo</t>
  </si>
  <si>
    <t>Z615</t>
  </si>
  <si>
    <t>Problemas relacionados com abuso sexual alegado de uma criança por pessoa de fora de seu grupo</t>
  </si>
  <si>
    <t>Z616</t>
  </si>
  <si>
    <t>Problemas relacionados com abuso físico alegado da criança</t>
  </si>
  <si>
    <t>Z617</t>
  </si>
  <si>
    <t>Experiência pessoal amedrontadora na infância</t>
  </si>
  <si>
    <t>Z618</t>
  </si>
  <si>
    <t>Outros eventos da vida pessoal negativos na infância</t>
  </si>
  <si>
    <t>Z619</t>
  </si>
  <si>
    <t>Evento pessoal negativo não especificado na infância</t>
  </si>
  <si>
    <t>Z620</t>
  </si>
  <si>
    <t>Supervisão e controle inadequado por parte dos pais</t>
  </si>
  <si>
    <t>Z621</t>
  </si>
  <si>
    <t>Superproteção por parte dos pais</t>
  </si>
  <si>
    <t>Z622</t>
  </si>
  <si>
    <t>Educação numa instituição</t>
  </si>
  <si>
    <t>Z623</t>
  </si>
  <si>
    <t>Hostilidade com relação a uma criança, transformada em bode expiatório</t>
  </si>
  <si>
    <t>Z624</t>
  </si>
  <si>
    <t>Negligência emocional da criança</t>
  </si>
  <si>
    <t>Z625</t>
  </si>
  <si>
    <t>Outros problemas relacionados com negligência na educação dos filhos</t>
  </si>
  <si>
    <t>Z626</t>
  </si>
  <si>
    <t>Pressões não apropriadas por parte dos pais e outras falhas de educação</t>
  </si>
  <si>
    <t>Z628</t>
  </si>
  <si>
    <t>Outros problemas especificados relacionados com a educação dos filhos</t>
  </si>
  <si>
    <t>Z629</t>
  </si>
  <si>
    <t>Problema não especificado relacionado com a educação dos filhos</t>
  </si>
  <si>
    <t>Z630</t>
  </si>
  <si>
    <t>Problemas nas relações com cônjuge ou parceiro</t>
  </si>
  <si>
    <t>Z631</t>
  </si>
  <si>
    <t>Problemas nas relações com os pais ou com os sogros</t>
  </si>
  <si>
    <t>Z632</t>
  </si>
  <si>
    <t>Suporte familiar inadequado</t>
  </si>
  <si>
    <t>Z633</t>
  </si>
  <si>
    <t>Ausência de um dos membros da família</t>
  </si>
  <si>
    <t>Z634</t>
  </si>
  <si>
    <t>Desaparecimento ou falecimento de um membro da família</t>
  </si>
  <si>
    <t>Z635</t>
  </si>
  <si>
    <t>Rompimento da família por separação ou divórcio</t>
  </si>
  <si>
    <t>Z636</t>
  </si>
  <si>
    <t>Parente dependente de cuidados, residente no domicílio</t>
  </si>
  <si>
    <t>Z637</t>
  </si>
  <si>
    <t>Outros acontecimentos difíceis com incidência na família ou no lar</t>
  </si>
  <si>
    <t>Z638</t>
  </si>
  <si>
    <t>Outros problemas especificados relacionados com o grupo primário de suporte</t>
  </si>
  <si>
    <t>Z639</t>
  </si>
  <si>
    <t>Problema não especificado relacionado com o grupo primário de suporte</t>
  </si>
  <si>
    <t>Z640</t>
  </si>
  <si>
    <t>Problemas relacionados com uma gravidez não desejada</t>
  </si>
  <si>
    <t>Z641</t>
  </si>
  <si>
    <t>Problemas relacionados com multiparidade</t>
  </si>
  <si>
    <t>Z642</t>
  </si>
  <si>
    <t>Procura e aceitação de intervenções físicas, nutricionais, ou químicas conhecidas como perigosas ou nocivas</t>
  </si>
  <si>
    <t>Z643</t>
  </si>
  <si>
    <t>Procura e aceitação de intervenções comportamentais ou psicológicas conhecidas como perigosas ou nocivas</t>
  </si>
  <si>
    <t>Z644</t>
  </si>
  <si>
    <t>Desacordo com conselheiros</t>
  </si>
  <si>
    <t>Z650</t>
  </si>
  <si>
    <t>Condenação, sem prisão, por tribunal civil ou criminal</t>
  </si>
  <si>
    <t>Z651</t>
  </si>
  <si>
    <t>Prisão ou encarceramento</t>
  </si>
  <si>
    <t>Z652</t>
  </si>
  <si>
    <t>Problemas ligados à libertação de prisão</t>
  </si>
  <si>
    <t>Z653</t>
  </si>
  <si>
    <t>Problemas ligados à outras circunstâncias legais</t>
  </si>
  <si>
    <t>Z654</t>
  </si>
  <si>
    <t>Vítima de crime ou de atos terroristas</t>
  </si>
  <si>
    <t>Z655</t>
  </si>
  <si>
    <t>Exposição a catástrofe, guerra e outras hostilidades</t>
  </si>
  <si>
    <t>Z658</t>
  </si>
  <si>
    <t>Outros problemas especificados relacionados com circunstâncias psicossociais</t>
  </si>
  <si>
    <t>Z659</t>
  </si>
  <si>
    <t>Problemas relacionados com circunstâncias psicossociais não especificadas</t>
  </si>
  <si>
    <t>Z700</t>
  </si>
  <si>
    <t>Acompanhamento relativo às atitudes em matéria de sexualidade</t>
  </si>
  <si>
    <t>Z701</t>
  </si>
  <si>
    <t>Aconselhamento relativo ao comportamento e à orientação sexual do sujeito</t>
  </si>
  <si>
    <t>Z702</t>
  </si>
  <si>
    <t>Aconselhamento relativo ao comportamento e à orientação sexual de um terceiro</t>
  </si>
  <si>
    <t>Z703</t>
  </si>
  <si>
    <t>Aconselhamento relativo a preocupações associadas relacionadas com as atitudes, o comportamento e orientação em matéria de sexualidade</t>
  </si>
  <si>
    <t>Z708</t>
  </si>
  <si>
    <t>Outros aconselhamentos em matéria de sexualidade</t>
  </si>
  <si>
    <t>Z709</t>
  </si>
  <si>
    <t>Aconselhamento não especificado em matéria de sexualidade</t>
  </si>
  <si>
    <t>Z710</t>
  </si>
  <si>
    <t>Pessoa que consulta no interesse de um terceiro</t>
  </si>
  <si>
    <t>Z711</t>
  </si>
  <si>
    <t>Pessoa com medo de uma queixa para a qual não foi feito diagnóstico</t>
  </si>
  <si>
    <t>Z712</t>
  </si>
  <si>
    <t>Pessoa que consulta para explicação de achados de exame</t>
  </si>
  <si>
    <t>Z713</t>
  </si>
  <si>
    <t>Aconselhamento e supervisão dietéticos</t>
  </si>
  <si>
    <t>Z714</t>
  </si>
  <si>
    <t>Aconselhamento e supervisão para abuso de álcool</t>
  </si>
  <si>
    <t>Z715</t>
  </si>
  <si>
    <t>Aconselhamento e supervisão para abuso de drogas</t>
  </si>
  <si>
    <t>Z716</t>
  </si>
  <si>
    <t>Aconselhamento para o abuso de fumo</t>
  </si>
  <si>
    <t>Z717</t>
  </si>
  <si>
    <t>Aconselhamento a propósito do vírus da imunodeficiência humana [HIV]</t>
  </si>
  <si>
    <t>Z718</t>
  </si>
  <si>
    <t>Outros aconselhamentos especificados</t>
  </si>
  <si>
    <t>Z719</t>
  </si>
  <si>
    <t>Aconselhamento não especificado</t>
  </si>
  <si>
    <t>Z720</t>
  </si>
  <si>
    <t>Uso do tabaco</t>
  </si>
  <si>
    <t>Z721</t>
  </si>
  <si>
    <t>Uso de álcool</t>
  </si>
  <si>
    <t>Z722</t>
  </si>
  <si>
    <t>Uso de droga</t>
  </si>
  <si>
    <t>Z723</t>
  </si>
  <si>
    <t>Falta de exercício físico</t>
  </si>
  <si>
    <t>Z724</t>
  </si>
  <si>
    <t>Regime e hábitos alimentares inadequados</t>
  </si>
  <si>
    <t>Z725</t>
  </si>
  <si>
    <t>Comportamento sexual de alto risco</t>
  </si>
  <si>
    <t>Z726</t>
  </si>
  <si>
    <t>Mania de jogo e apostas</t>
  </si>
  <si>
    <t>Z728</t>
  </si>
  <si>
    <t>Outros problemas relacionados com o estilo de vida</t>
  </si>
  <si>
    <t>Z729</t>
  </si>
  <si>
    <t>Problema não especificado relacionado com o estilo de vida</t>
  </si>
  <si>
    <t>Z730</t>
  </si>
  <si>
    <t>Esgotamento</t>
  </si>
  <si>
    <t>Z731</t>
  </si>
  <si>
    <t>Acentuação de traços de personalidade</t>
  </si>
  <si>
    <t>Z732</t>
  </si>
  <si>
    <t>Falta de repouso e de lazer</t>
  </si>
  <si>
    <t>Z733</t>
  </si>
  <si>
    <t>Stress não classificado em outra parte</t>
  </si>
  <si>
    <t>Z734</t>
  </si>
  <si>
    <t>Habilidades sociais inadequadas não classificadas em outra parte</t>
  </si>
  <si>
    <t>Z735</t>
  </si>
  <si>
    <t>Conflito sobre o papel social, não classificado em outra parte</t>
  </si>
  <si>
    <t>Z736</t>
  </si>
  <si>
    <t>Limites impostos às atividades por invalidez</t>
  </si>
  <si>
    <t>Z738</t>
  </si>
  <si>
    <t>Outros problemas relacionados com a organização do seu modo de vida</t>
  </si>
  <si>
    <t>Z739</t>
  </si>
  <si>
    <t>Problema relacionado com a organização de seu modo de vida não especificado</t>
  </si>
  <si>
    <t>Z740</t>
  </si>
  <si>
    <t>Mobilidade reduzida</t>
  </si>
  <si>
    <t>Z741</t>
  </si>
  <si>
    <t>Necessidade de assistência com cuidados pessoais</t>
  </si>
  <si>
    <t>Z742</t>
  </si>
  <si>
    <t>Necessidade de assistência a domicílio, sendo que nenhuma pessoa do lar é capaz de assegurar os cuidados</t>
  </si>
  <si>
    <t>Z743</t>
  </si>
  <si>
    <t>Necessidade de supervisão contínua</t>
  </si>
  <si>
    <t>Z748</t>
  </si>
  <si>
    <t>Outros problemas relacionados com a dependência de pessoa que oferece cuidados de saúde</t>
  </si>
  <si>
    <t>Z749</t>
  </si>
  <si>
    <t>Problema não especificado relacionado com a dependência de pessoa que oferece cuidados de saúde</t>
  </si>
  <si>
    <t>Z750</t>
  </si>
  <si>
    <t>Falta de disponibilidade de serviços médicos no domicílio</t>
  </si>
  <si>
    <t>Z751</t>
  </si>
  <si>
    <t>Pessoa esperando ser admitida em estabelecimento médico adequado em outra parte</t>
  </si>
  <si>
    <t>Z752</t>
  </si>
  <si>
    <t>Outro período de espera para investigação e tratamento</t>
  </si>
  <si>
    <t>Z753</t>
  </si>
  <si>
    <t>Facilidades de saúde não disponíveis ou não acessíveis</t>
  </si>
  <si>
    <t>Z754</t>
  </si>
  <si>
    <t>Outras organizações de cuidados não disponíveis ou não acessíveis</t>
  </si>
  <si>
    <t>Z755</t>
  </si>
  <si>
    <t>Cuidados dispensados para ajudar às famílias durante as férias</t>
  </si>
  <si>
    <t>Z758</t>
  </si>
  <si>
    <t>Outras dificuldades especificadas relacionadas com facilidades médicas e com outros cuidados de saúde</t>
  </si>
  <si>
    <t>Z759</t>
  </si>
  <si>
    <t>Problema não especificado relacionado com facilidades médicas e com outros cuidados de saúde</t>
  </si>
  <si>
    <t>Z760</t>
  </si>
  <si>
    <t>Emissão de prescrição de repetição</t>
  </si>
  <si>
    <t>Z761</t>
  </si>
  <si>
    <t>Supervisão e cuidado de saúde de crianças assistidas</t>
  </si>
  <si>
    <t>Z762</t>
  </si>
  <si>
    <t>Supervisão de cuidado de saúde de outras crianças ou recém-nascidos sadios</t>
  </si>
  <si>
    <t>Z763</t>
  </si>
  <si>
    <t>Pessoa em boa saúde acompanhando pessoa doente</t>
  </si>
  <si>
    <t>Z764</t>
  </si>
  <si>
    <t>Outros pensionistas em estabelecimentos de cuidados de saúde</t>
  </si>
  <si>
    <t>Z765</t>
  </si>
  <si>
    <t>Pessoa fingindo ser doente [simulação consciente]</t>
  </si>
  <si>
    <t>Z768</t>
  </si>
  <si>
    <t>Contatos com serviços de saúde por outras circunstâncias especificadas</t>
  </si>
  <si>
    <t>Z769</t>
  </si>
  <si>
    <t>Pessoa em contato com serviços de saúde em circunstâncias não especificadas</t>
  </si>
  <si>
    <t>Z800</t>
  </si>
  <si>
    <t>História familiar de neoplasia maligna de órgãos digestivos</t>
  </si>
  <si>
    <t>Z801</t>
  </si>
  <si>
    <t>História familiar de neoplasia maligna de traquéia, brônquio e pulmão</t>
  </si>
  <si>
    <t>Z802</t>
  </si>
  <si>
    <t>História familiar de neoplasia maligna de outros órgãos respiratórios e intratorácicos</t>
  </si>
  <si>
    <t>Z803</t>
  </si>
  <si>
    <t>História familiar de neoplasia de mama</t>
  </si>
  <si>
    <t>Z804</t>
  </si>
  <si>
    <t>História familiar de neoplasia maligna de órgãos genitais</t>
  </si>
  <si>
    <t>Z805</t>
  </si>
  <si>
    <t>História familiar de neoplasia maligna do trato urinário</t>
  </si>
  <si>
    <t>Z806</t>
  </si>
  <si>
    <t>História familiar de leucemia</t>
  </si>
  <si>
    <t>Z807</t>
  </si>
  <si>
    <t>História familiar de outras neoplasias malignas dos tecidos linfático, hematopoético e correlacionados</t>
  </si>
  <si>
    <t>Z808</t>
  </si>
  <si>
    <t>História familiar de neoplasia maligna de outros órgãos ou aparelhos</t>
  </si>
  <si>
    <t>Z809</t>
  </si>
  <si>
    <t>História familiar de neoplasia maligna não especificada</t>
  </si>
  <si>
    <t>Z810</t>
  </si>
  <si>
    <t>História familiar de retardo mental</t>
  </si>
  <si>
    <t>Z811</t>
  </si>
  <si>
    <t>História familiar de abuso de álcool</t>
  </si>
  <si>
    <t>Z812</t>
  </si>
  <si>
    <t>História familiar de abuso de fumo</t>
  </si>
  <si>
    <t>Z813</t>
  </si>
  <si>
    <t>História familiar de abuso de outra substância psicoativa</t>
  </si>
  <si>
    <t>Z814</t>
  </si>
  <si>
    <t>História familiar de abuso de outra substância</t>
  </si>
  <si>
    <t>Z818</t>
  </si>
  <si>
    <t>História familiar de outros transtornos mentais e comportamentais</t>
  </si>
  <si>
    <t>Z820</t>
  </si>
  <si>
    <t>História familiar de epilepsia e de outras doenças do sistema nervoso</t>
  </si>
  <si>
    <t>Z821</t>
  </si>
  <si>
    <t>História familiar de cegueira e perda de visão</t>
  </si>
  <si>
    <t>Z822</t>
  </si>
  <si>
    <t>História familiar de surdez e perda de audição</t>
  </si>
  <si>
    <t>Z823</t>
  </si>
  <si>
    <t>História familiar de acidente vascular cerebral</t>
  </si>
  <si>
    <t>Z824</t>
  </si>
  <si>
    <t>História familiar de doença isquêmica do coração e outras doenças do aparelho circulatório</t>
  </si>
  <si>
    <t>Z825</t>
  </si>
  <si>
    <t>História familiar de asma e outras doenças respiratórias inferiores crônicas</t>
  </si>
  <si>
    <t>Z826</t>
  </si>
  <si>
    <t>História familiar de artrite e outras doenças do sistema osteomuscular e tecido conjuntivo</t>
  </si>
  <si>
    <t>Z827</t>
  </si>
  <si>
    <t>História familiar de malformações e deformações congênitas e anomalias cromossômicas</t>
  </si>
  <si>
    <t>Z828</t>
  </si>
  <si>
    <t>História familiar de outras incapacidades e doenças crônicas que conduzem a incapacitação, não classificadas em outra parte</t>
  </si>
  <si>
    <t>Z830</t>
  </si>
  <si>
    <t>História familiar de doença pelo vírus da imunodeficiência humana [HIV]</t>
  </si>
  <si>
    <t>Z831</t>
  </si>
  <si>
    <t>História familiar de outras doenças infecciosas e parasitárias</t>
  </si>
  <si>
    <t>Z832</t>
  </si>
  <si>
    <t>História familiar de doenças do sangue e dos órgãos hematopoéticos e alguns transtornos imunitários</t>
  </si>
  <si>
    <t>Z833</t>
  </si>
  <si>
    <t>História familiar de diabetes mellitus</t>
  </si>
  <si>
    <t>Z834</t>
  </si>
  <si>
    <t>História familiar de outras doenças endócrinas, nutricionais e metabólicas</t>
  </si>
  <si>
    <t>Z835</t>
  </si>
  <si>
    <t>História familiar de outros transtornos dos olhos e dos ouvidos</t>
  </si>
  <si>
    <t>Z836</t>
  </si>
  <si>
    <t>História familiar de doenças do aparelho respiratório</t>
  </si>
  <si>
    <t>Z837</t>
  </si>
  <si>
    <t>História familiar das doenças do aparelho digestivo</t>
  </si>
  <si>
    <t>Z840</t>
  </si>
  <si>
    <t>História familiar de doenças da pele e do tecido subcutâneo</t>
  </si>
  <si>
    <t>Z841</t>
  </si>
  <si>
    <t>História familiar de transtornos do rim e ureter</t>
  </si>
  <si>
    <t>Z842</t>
  </si>
  <si>
    <t>História familiar de outras doenças do aparelho geniturinário</t>
  </si>
  <si>
    <t>Z843</t>
  </si>
  <si>
    <t>História familiar de consangüinidade</t>
  </si>
  <si>
    <t>Z848</t>
  </si>
  <si>
    <t>História familiar de outras afecções especificadas</t>
  </si>
  <si>
    <t>Z850</t>
  </si>
  <si>
    <t>História pessoal de neoplasia maligna de órgãos digestivos</t>
  </si>
  <si>
    <t>Z851</t>
  </si>
  <si>
    <t>História pessoal de neoplasia maligna de traquéia, brônquio e pulmão</t>
  </si>
  <si>
    <t>Z852</t>
  </si>
  <si>
    <t>História pessoal de neoplasia maligna de outros órgãos respiratórios e intratorácicos</t>
  </si>
  <si>
    <t>Z853</t>
  </si>
  <si>
    <t>História pessoal de neoplasia maligna de mama</t>
  </si>
  <si>
    <t>Z854</t>
  </si>
  <si>
    <t>História pessoal de neoplasia maligna de órgãos genitais</t>
  </si>
  <si>
    <t>Z855</t>
  </si>
  <si>
    <t>História pessoal de neoplasia maligna de trato urinário</t>
  </si>
  <si>
    <t>Z856</t>
  </si>
  <si>
    <t>História pessoal de leucemia</t>
  </si>
  <si>
    <t>Z857</t>
  </si>
  <si>
    <t>História pessoal de outras neoplasias malignas do tecido linfático, hematopoético e tecidos correlatos</t>
  </si>
  <si>
    <t>Z858</t>
  </si>
  <si>
    <t>História pessoal de neoplasias malignas de outros órgãos ou aparelhos</t>
  </si>
  <si>
    <t>Z859</t>
  </si>
  <si>
    <t>História pessoal de neoplasia maligna não especificada</t>
  </si>
  <si>
    <t>Z860</t>
  </si>
  <si>
    <t>História pessoal de outras neoplasias</t>
  </si>
  <si>
    <t>Z861</t>
  </si>
  <si>
    <t>História pessoal de doenças infecciosas e parasitárias</t>
  </si>
  <si>
    <t>Z862</t>
  </si>
  <si>
    <t>História pessoal de doenças do sangue e dos órgãos hematopoéticos e alguns transtornos imunitários</t>
  </si>
  <si>
    <t>Z863</t>
  </si>
  <si>
    <t>História pessoal de doenças endócrinas, nutricionais e metabólicas</t>
  </si>
  <si>
    <t>Z864</t>
  </si>
  <si>
    <t>História pessoal de abuso de substâncias psicoativas</t>
  </si>
  <si>
    <t>Z865</t>
  </si>
  <si>
    <t>História pessoal de outros transtornos mentais e comportamentais</t>
  </si>
  <si>
    <t>Z866</t>
  </si>
  <si>
    <t>História pessoal de doenças do sistema nervoso e dos órgãos dos sentidos</t>
  </si>
  <si>
    <t>Z867</t>
  </si>
  <si>
    <t>História pessoal de doenças do aparelho circulatório</t>
  </si>
  <si>
    <t>Z870</t>
  </si>
  <si>
    <t>História pessoal de doenças do aparelho respiratório</t>
  </si>
  <si>
    <t>Z871</t>
  </si>
  <si>
    <t>História pessoal de doenças do aparelho digestivo</t>
  </si>
  <si>
    <t>Z872</t>
  </si>
  <si>
    <t>História pessoal de doenças da pele e tecido subcutâneo</t>
  </si>
  <si>
    <t>Z873</t>
  </si>
  <si>
    <t>História pessoal de doenças do sistema osteomuscular e tecido conjuntivo</t>
  </si>
  <si>
    <t>Z874</t>
  </si>
  <si>
    <t>História pessoal de doenças do aparelho geniturinário</t>
  </si>
  <si>
    <t>Z875</t>
  </si>
  <si>
    <t>História pessoal de complicações da gravidez, parto e puerpério</t>
  </si>
  <si>
    <t>Z876</t>
  </si>
  <si>
    <t>História pessoal de algumas afecções originadas no período perinatal</t>
  </si>
  <si>
    <t>Z877</t>
  </si>
  <si>
    <t>História pessoal de malformações e deformidades congênitas e anomalias cromossômicas</t>
  </si>
  <si>
    <t>Z878</t>
  </si>
  <si>
    <t>História pessoal de outras afecções especificadas</t>
  </si>
  <si>
    <t>Z880</t>
  </si>
  <si>
    <t>História pessoal de alergia à penicilina</t>
  </si>
  <si>
    <t>Z881</t>
  </si>
  <si>
    <t>História pessoal de alergia a outro agente antibiótico</t>
  </si>
  <si>
    <t>Z882</t>
  </si>
  <si>
    <t>História pessoal de alergia às sulfonamidas</t>
  </si>
  <si>
    <t>Z883</t>
  </si>
  <si>
    <t>História pessoal de alergia a outros agentes antiinfecciosos</t>
  </si>
  <si>
    <t>Z884</t>
  </si>
  <si>
    <t>História pessoal de alergia a agente anestésico</t>
  </si>
  <si>
    <t>Z885</t>
  </si>
  <si>
    <t>História pessoal de alergia a agente narcótico</t>
  </si>
  <si>
    <t>Z886</t>
  </si>
  <si>
    <t>História pessoal de alergia a agente analgésico</t>
  </si>
  <si>
    <t>Z887</t>
  </si>
  <si>
    <t>História pessoal de alergia a soro e à vacina</t>
  </si>
  <si>
    <t>Z888</t>
  </si>
  <si>
    <t>História pessoal de alergia a outros drogas, medicamentos e substâncias biológicas</t>
  </si>
  <si>
    <t>Z889</t>
  </si>
  <si>
    <t>História pessoal de alergia a drogas, medicamentos e substâncias biológicas não especificadas</t>
  </si>
  <si>
    <t>Z890</t>
  </si>
  <si>
    <t>Ausência adquirida de dedo(s) da mão [inclusive polegar] unilateral</t>
  </si>
  <si>
    <t>Z891</t>
  </si>
  <si>
    <t>Ausência adquirida de mão e punho</t>
  </si>
  <si>
    <t>Z892</t>
  </si>
  <si>
    <t>Ausência adquirida de braço acima do punho</t>
  </si>
  <si>
    <t>Z893</t>
  </si>
  <si>
    <t>Ausência adquirida de ambos membros superiores [qualquer nível]</t>
  </si>
  <si>
    <t>Z894</t>
  </si>
  <si>
    <t>Ausência adquirida de pé e tornozelo</t>
  </si>
  <si>
    <t>Z895</t>
  </si>
  <si>
    <t>Ausência adquirida da perna ao nível ou abaixo do joelho</t>
  </si>
  <si>
    <t>Z896</t>
  </si>
  <si>
    <t>Ausência adquirida da perna acima do joelho</t>
  </si>
  <si>
    <t>Z897</t>
  </si>
  <si>
    <t>Ausência adquirida de ambos membros inferiores [qualquer nível, exceto somente artelhos]</t>
  </si>
  <si>
    <t>Z898</t>
  </si>
  <si>
    <t>Ausência adquirida dos membros superiores e inferiores [qualquer nível]</t>
  </si>
  <si>
    <t>Z899</t>
  </si>
  <si>
    <t>Ausência adquirida de membro não especificado</t>
  </si>
  <si>
    <t>Z900</t>
  </si>
  <si>
    <t>Ausência adquirida de parte da cabeça e do pescoço</t>
  </si>
  <si>
    <t>Z901</t>
  </si>
  <si>
    <t>Ausência adquirida da(s) mama(s)</t>
  </si>
  <si>
    <t>Z902</t>
  </si>
  <si>
    <t>Ausência adquirida [de parte] do pulmão</t>
  </si>
  <si>
    <t>Z903</t>
  </si>
  <si>
    <t>Ausência adquirida de parte do estômago</t>
  </si>
  <si>
    <t>Z904</t>
  </si>
  <si>
    <t>Ausência adquirida de outras partes do trato digestivo</t>
  </si>
  <si>
    <t>Z905</t>
  </si>
  <si>
    <t>Ausência adquirida do rim</t>
  </si>
  <si>
    <t>Z906</t>
  </si>
  <si>
    <t>Ausência adquirida de outras partes do trato urinário</t>
  </si>
  <si>
    <t>Z907</t>
  </si>
  <si>
    <t>Ausência adquirida de órgão(s) genital(is)</t>
  </si>
  <si>
    <t>Z908</t>
  </si>
  <si>
    <t>Ausência adquirida de outros órgãos</t>
  </si>
  <si>
    <t>Z910</t>
  </si>
  <si>
    <t>História pessoal de alergia exceto a drogas e a substâncias biológicas</t>
  </si>
  <si>
    <t>Z911</t>
  </si>
  <si>
    <t>História pessoal de não aderência a tratamento ou regime médico</t>
  </si>
  <si>
    <t>Z912</t>
  </si>
  <si>
    <t>História pessoal de má higiene pessoal</t>
  </si>
  <si>
    <t>Z913</t>
  </si>
  <si>
    <t>História pessoal de ciclo vigília-sono anormal</t>
  </si>
  <si>
    <t>Z914</t>
  </si>
  <si>
    <t>História pessoal de trauma psicológico não classificado em outra parte</t>
  </si>
  <si>
    <t>Z915</t>
  </si>
  <si>
    <t>História pessoal de auto agressão</t>
  </si>
  <si>
    <t>Z916</t>
  </si>
  <si>
    <t>História pessoal de outros traumas físicos</t>
  </si>
  <si>
    <t>Z918</t>
  </si>
  <si>
    <t>História pessoal de outros fatores de risco especificados não classificados em outra parte</t>
  </si>
  <si>
    <t>Z920</t>
  </si>
  <si>
    <t>História pessoal de anticoncepção</t>
  </si>
  <si>
    <t>Z921</t>
  </si>
  <si>
    <t>História pessoal de uso de longo prazo (atual) de anticoagulantes</t>
  </si>
  <si>
    <t>Z922</t>
  </si>
  <si>
    <t>História pessoal de uso de longo prazo (atual) de outros medicamentos</t>
  </si>
  <si>
    <t>Z923</t>
  </si>
  <si>
    <t>História pessoal de irradiação</t>
  </si>
  <si>
    <t>Z924</t>
  </si>
  <si>
    <t>História pessoal de cirurgia de grande porte não classificada em outra parte</t>
  </si>
  <si>
    <t>Z925</t>
  </si>
  <si>
    <t>História pessoal de medidas de reabilitação</t>
  </si>
  <si>
    <t>Z926</t>
  </si>
  <si>
    <t>História pessoal de quimioterapia para doença neoplásica</t>
  </si>
  <si>
    <t>Z928</t>
  </si>
  <si>
    <t>História pessoal de outros tratamentos médicos</t>
  </si>
  <si>
    <t>Z929</t>
  </si>
  <si>
    <t>História pessoal de tratamento médico não especificado</t>
  </si>
  <si>
    <t>Z930</t>
  </si>
  <si>
    <t>Traqueostomia</t>
  </si>
  <si>
    <t>Z931</t>
  </si>
  <si>
    <t>Gastrostomia</t>
  </si>
  <si>
    <t>Z932</t>
  </si>
  <si>
    <t>Ileostomia</t>
  </si>
  <si>
    <t>Z933</t>
  </si>
  <si>
    <t>Colostomia</t>
  </si>
  <si>
    <t>Z934</t>
  </si>
  <si>
    <t>Outros orifícios artificiais do trato gastrointestinal</t>
  </si>
  <si>
    <t>Z935</t>
  </si>
  <si>
    <t>Cistostomia</t>
  </si>
  <si>
    <t>Z936</t>
  </si>
  <si>
    <t>Outros orifícios artificiais do aparelho urinário</t>
  </si>
  <si>
    <t>Z938</t>
  </si>
  <si>
    <t>Outros orifícios artificiais</t>
  </si>
  <si>
    <t>Z939</t>
  </si>
  <si>
    <t>Orifício artificial não especificado</t>
  </si>
  <si>
    <t>Z940</t>
  </si>
  <si>
    <t>Rim transplantado</t>
  </si>
  <si>
    <t>Z941</t>
  </si>
  <si>
    <t>Coração transplantado</t>
  </si>
  <si>
    <t>Z942</t>
  </si>
  <si>
    <t>Pulmão transplantado</t>
  </si>
  <si>
    <t>Z943</t>
  </si>
  <si>
    <t>Coração e pulmões transplantados</t>
  </si>
  <si>
    <t>Z944</t>
  </si>
  <si>
    <t>Fígado transplantado</t>
  </si>
  <si>
    <t>Z945</t>
  </si>
  <si>
    <t>Pele transplantada</t>
  </si>
  <si>
    <t>Z946</t>
  </si>
  <si>
    <t>Osso transplantado</t>
  </si>
  <si>
    <t>Z947</t>
  </si>
  <si>
    <t>Córnea transplantada</t>
  </si>
  <si>
    <t>Z948</t>
  </si>
  <si>
    <t>Outros órgãos e tecidos transplantados</t>
  </si>
  <si>
    <t>Z949</t>
  </si>
  <si>
    <t>Órgão e tecido não especificado transplantado</t>
  </si>
  <si>
    <t>Z950</t>
  </si>
  <si>
    <t>Presença de marca-passo cardíaco</t>
  </si>
  <si>
    <t>Z951</t>
  </si>
  <si>
    <t>Presença de enxerto de ponte ["bypass"] aortocoronária</t>
  </si>
  <si>
    <t>Z952</t>
  </si>
  <si>
    <t>Presença de prótese de válvula cardíaca</t>
  </si>
  <si>
    <t>Z953</t>
  </si>
  <si>
    <t>Presença de valva cardíaca xenógena</t>
  </si>
  <si>
    <t>Z954</t>
  </si>
  <si>
    <t>Presença de outras substituições valvares cardíacas</t>
  </si>
  <si>
    <t>Z955</t>
  </si>
  <si>
    <t>Presença de implante e enxerto de angioplastia coronária</t>
  </si>
  <si>
    <t>Z958</t>
  </si>
  <si>
    <t>Presença de outros implantes e enxertos cardíacos e vasculares</t>
  </si>
  <si>
    <t>Z959</t>
  </si>
  <si>
    <t>Presença de implante e enxerto cardíaco e vascular não especificado</t>
  </si>
  <si>
    <t>Z960</t>
  </si>
  <si>
    <t>Presença de implantes urogenitais</t>
  </si>
  <si>
    <t>Z961</t>
  </si>
  <si>
    <t>Presença de lente intra-ocular</t>
  </si>
  <si>
    <t>Z962</t>
  </si>
  <si>
    <t>Presença de implante otológicos e audiológicos</t>
  </si>
  <si>
    <t>Z963</t>
  </si>
  <si>
    <t>Presença de laringe artificial</t>
  </si>
  <si>
    <t>Z964</t>
  </si>
  <si>
    <t>Presença de implantes endócrinos</t>
  </si>
  <si>
    <t>Z965</t>
  </si>
  <si>
    <t>Presença de raiz dentária e implantes mandibulares</t>
  </si>
  <si>
    <t>Z966</t>
  </si>
  <si>
    <t>Presença de implantes articulares ortopédicos</t>
  </si>
  <si>
    <t>Z967</t>
  </si>
  <si>
    <t>Presença de outros implantes de osso e tendão</t>
  </si>
  <si>
    <t>Z968</t>
  </si>
  <si>
    <t>Presença de outros implantes funcionais especificados</t>
  </si>
  <si>
    <t>Z969</t>
  </si>
  <si>
    <t>Presença de implante funcional não especificado</t>
  </si>
  <si>
    <t>Z970</t>
  </si>
  <si>
    <t>Presença de olho artificial</t>
  </si>
  <si>
    <t>Z971</t>
  </si>
  <si>
    <t>Presença de membro artificial (completo) (parcial)</t>
  </si>
  <si>
    <t>Z972</t>
  </si>
  <si>
    <t>Presença de dispositivo protético dentário (completo) (parcial)</t>
  </si>
  <si>
    <t>Z973</t>
  </si>
  <si>
    <t>Presença de óculos e de lentes de contato</t>
  </si>
  <si>
    <t>Z974</t>
  </si>
  <si>
    <t>Presença de aparelho externo de surdez</t>
  </si>
  <si>
    <t>Z975</t>
  </si>
  <si>
    <t>Presença de dispositivo anticoncepcional intra-uterino [DIU]</t>
  </si>
  <si>
    <t>Z978</t>
  </si>
  <si>
    <t>Presença de outros dispositivos especificados</t>
  </si>
  <si>
    <t>Z980</t>
  </si>
  <si>
    <t>Derivação intestinal ou anastomose intestinal</t>
  </si>
  <si>
    <t>Z981</t>
  </si>
  <si>
    <t>Artrodese</t>
  </si>
  <si>
    <t>Z982</t>
  </si>
  <si>
    <t>Presença de dispositivo de drenagem do líquor</t>
  </si>
  <si>
    <t>Z988</t>
  </si>
  <si>
    <t>Outros estados pós-cirúrgicos especificados</t>
  </si>
  <si>
    <t>Z990</t>
  </si>
  <si>
    <t>Dependência de aspirador</t>
  </si>
  <si>
    <t>Z991</t>
  </si>
  <si>
    <t>Dependência de respirador</t>
  </si>
  <si>
    <t>Z992</t>
  </si>
  <si>
    <t>Dependência de diálise renal</t>
  </si>
  <si>
    <t>Z993</t>
  </si>
  <si>
    <t>Dependência de cadeira de rodas</t>
  </si>
  <si>
    <t>Z998</t>
  </si>
  <si>
    <t>Dependência de outras máquinas e aparelhos capacitantes</t>
  </si>
  <si>
    <t>Z999</t>
  </si>
  <si>
    <t>Dependência de máquina e aparelho capacitante não especificado</t>
  </si>
  <si>
    <t>U06</t>
  </si>
  <si>
    <t>Doença pelo Zika vírus</t>
  </si>
  <si>
    <t>U00-U49</t>
  </si>
  <si>
    <t>U00-U85</t>
  </si>
  <si>
    <t>U07</t>
  </si>
  <si>
    <t>COVID-19</t>
  </si>
  <si>
    <t>U071</t>
  </si>
  <si>
    <t>COVID-19, vírus identificado</t>
  </si>
  <si>
    <t>U072</t>
  </si>
  <si>
    <t>COVID-19, vírus não identificado</t>
  </si>
  <si>
    <t>Classificacao</t>
  </si>
  <si>
    <t>Ascendente</t>
  </si>
  <si>
    <t>cnae</t>
  </si>
  <si>
    <t>A</t>
  </si>
  <si>
    <t>Agricultura, pecuária, produção florestal, pesca e aqüicultura</t>
  </si>
  <si>
    <t>Seção</t>
  </si>
  <si>
    <t>B</t>
  </si>
  <si>
    <t>Indústrias extrativas</t>
  </si>
  <si>
    <t>C</t>
  </si>
  <si>
    <t>Indústrias de transformação</t>
  </si>
  <si>
    <t>D</t>
  </si>
  <si>
    <t>Eletricidade e gás</t>
  </si>
  <si>
    <t>E</t>
  </si>
  <si>
    <t>Água, esgoto, atividades de gestão de resíduos e descontaminação</t>
  </si>
  <si>
    <t>F</t>
  </si>
  <si>
    <t>Construção</t>
  </si>
  <si>
    <t>G</t>
  </si>
  <si>
    <t>Comércio; Reparação de veículos automotores e motocicletas</t>
  </si>
  <si>
    <t>H</t>
  </si>
  <si>
    <t>Transporte, armazenagem e correio</t>
  </si>
  <si>
    <t>I</t>
  </si>
  <si>
    <t>Alojamento e alimentação</t>
  </si>
  <si>
    <t>J</t>
  </si>
  <si>
    <t>Informação e comunicação</t>
  </si>
  <si>
    <t>K</t>
  </si>
  <si>
    <t>Atividades financeiras, de seguros e serviços relacionados</t>
  </si>
  <si>
    <t>L</t>
  </si>
  <si>
    <t>Atividades imobiliárias</t>
  </si>
  <si>
    <t>M</t>
  </si>
  <si>
    <t>Atividades profissionais, científicas e técnicas</t>
  </si>
  <si>
    <t>N</t>
  </si>
  <si>
    <t>Atividades administrativas e serviços complementares</t>
  </si>
  <si>
    <t>O</t>
  </si>
  <si>
    <t>Administração pública, defesa e seguridade social</t>
  </si>
  <si>
    <t>P</t>
  </si>
  <si>
    <t>Educação</t>
  </si>
  <si>
    <t>Q</t>
  </si>
  <si>
    <t>Saúde humana e serviços sociais</t>
  </si>
  <si>
    <t>R</t>
  </si>
  <si>
    <t>Artes, cultura, esporte e recreação</t>
  </si>
  <si>
    <t>S</t>
  </si>
  <si>
    <t>Outras atividades de serviços</t>
  </si>
  <si>
    <t>T</t>
  </si>
  <si>
    <t>Serviços domésticos</t>
  </si>
  <si>
    <t>U</t>
  </si>
  <si>
    <t>Organismos internacionais e outras instituições extraterritoriais</t>
  </si>
  <si>
    <t>X</t>
  </si>
  <si>
    <t>Ignorado</t>
  </si>
  <si>
    <t>01</t>
  </si>
  <si>
    <t>Agricultura, pecuária e serviços relacionados</t>
  </si>
  <si>
    <t>cnae: A</t>
  </si>
  <si>
    <t>Divisão</t>
  </si>
  <si>
    <t>02</t>
  </si>
  <si>
    <t>Produção florestal</t>
  </si>
  <si>
    <t>03</t>
  </si>
  <si>
    <t>Pesca e aqüicultura</t>
  </si>
  <si>
    <t>05</t>
  </si>
  <si>
    <t>Extração de carvão mineral</t>
  </si>
  <si>
    <t>cnae: B</t>
  </si>
  <si>
    <t>06</t>
  </si>
  <si>
    <t>Extração de petróleo e gás natural</t>
  </si>
  <si>
    <t>07</t>
  </si>
  <si>
    <t>Extração de minerais metálicos</t>
  </si>
  <si>
    <t>08</t>
  </si>
  <si>
    <t>Extração de minerais não-metálicos</t>
  </si>
  <si>
    <t>09</t>
  </si>
  <si>
    <t>Atividades de apoio à extração de minerais</t>
  </si>
  <si>
    <t>Fabricação de produtos alimentícios</t>
  </si>
  <si>
    <t>cnae: C</t>
  </si>
  <si>
    <t>Fabricação de bebidas</t>
  </si>
  <si>
    <t>Fabricação de produtos do fumo</t>
  </si>
  <si>
    <t>Fabricação de produtos têxteis</t>
  </si>
  <si>
    <t>Confecção de artigos do vestuário e acessórios</t>
  </si>
  <si>
    <t>Preparação de couros e fabricação de artefatos de couro, artigos para viagem e calçados</t>
  </si>
  <si>
    <t>Fabricação de produtos de madeira</t>
  </si>
  <si>
    <t>Fabricação de celulose, papel e produtos de papel</t>
  </si>
  <si>
    <t>Impressão e reprodução de gravações</t>
  </si>
  <si>
    <t>Fabricação de coque, de produtos derivados do petróleo e de biocombustíveis</t>
  </si>
  <si>
    <t>Fabricação de produtos químicos</t>
  </si>
  <si>
    <t>Fabricação de produtos farmoquímicos e farmacêuticos</t>
  </si>
  <si>
    <t>Fabricação de produtos de borracha e de material plástico</t>
  </si>
  <si>
    <t>23</t>
  </si>
  <si>
    <t>Fabricação de produtos de minerais não-metálicos</t>
  </si>
  <si>
    <t>24</t>
  </si>
  <si>
    <t>Metalurgia</t>
  </si>
  <si>
    <t>25</t>
  </si>
  <si>
    <t>Fabricação de produtos de metal, exceto máquinas e equipamentos</t>
  </si>
  <si>
    <t>26</t>
  </si>
  <si>
    <t>Fabricação de equipamentos de informática, produtos eletrônicos e ópticos</t>
  </si>
  <si>
    <t>27</t>
  </si>
  <si>
    <t>Fabricação de máquinas, aparelhos e materiais elétricos</t>
  </si>
  <si>
    <t>28</t>
  </si>
  <si>
    <t>Fabricação de máquinas e equipamentos</t>
  </si>
  <si>
    <t>29</t>
  </si>
  <si>
    <t>Fabricação de veículos automotores, reboques e carrocerias</t>
  </si>
  <si>
    <t>30</t>
  </si>
  <si>
    <t>Fabricação de outros equipamentos de transporte, exceto veículos automotores</t>
  </si>
  <si>
    <t>31</t>
  </si>
  <si>
    <t>Fabricação de móveis</t>
  </si>
  <si>
    <t>32</t>
  </si>
  <si>
    <t>Fabricação de produtos diversos</t>
  </si>
  <si>
    <t>33</t>
  </si>
  <si>
    <t>Manutenção, reparação e instalação de máquinas e equipamentos</t>
  </si>
  <si>
    <t>35</t>
  </si>
  <si>
    <t>Eletricidade, gás e outras utilidades</t>
  </si>
  <si>
    <t>cnae: D</t>
  </si>
  <si>
    <t>36</t>
  </si>
  <si>
    <t>Captação, tratamento e distribuição de água</t>
  </si>
  <si>
    <t>cnae: E</t>
  </si>
  <si>
    <t>37</t>
  </si>
  <si>
    <t>Esgoto e atividades relacionadas</t>
  </si>
  <si>
    <t>38</t>
  </si>
  <si>
    <t>Coleta, tratamento e disposição de resíduos; recuperação de materiais</t>
  </si>
  <si>
    <t>39</t>
  </si>
  <si>
    <t>Descontaminação e outros serviços de gestão de resíduos</t>
  </si>
  <si>
    <t>41</t>
  </si>
  <si>
    <t>Construção de edifícios</t>
  </si>
  <si>
    <t>cnae: F</t>
  </si>
  <si>
    <t>42</t>
  </si>
  <si>
    <t>Obras de infra-estrutura</t>
  </si>
  <si>
    <t>43</t>
  </si>
  <si>
    <t>Serviços especializados para construção</t>
  </si>
  <si>
    <t>45</t>
  </si>
  <si>
    <t>Comércio e reparação de veículos automotores e motocicletas</t>
  </si>
  <si>
    <t>cnae: G</t>
  </si>
  <si>
    <t>46</t>
  </si>
  <si>
    <t>Comércio por atacado, exceto veículos automotores e motocicletas</t>
  </si>
  <si>
    <t>47</t>
  </si>
  <si>
    <t>Comércio varejista</t>
  </si>
  <si>
    <t>49</t>
  </si>
  <si>
    <t>Transporte terrestre</t>
  </si>
  <si>
    <t>cnae: H</t>
  </si>
  <si>
    <t>50</t>
  </si>
  <si>
    <t>Transporte aquaviário</t>
  </si>
  <si>
    <t>51</t>
  </si>
  <si>
    <t>Transporte aéreo</t>
  </si>
  <si>
    <t>52</t>
  </si>
  <si>
    <t>Armazenamento e atividades auxiliares dos transportes</t>
  </si>
  <si>
    <t>53</t>
  </si>
  <si>
    <t>Correio e outras atividades de entrega</t>
  </si>
  <si>
    <t>55</t>
  </si>
  <si>
    <t>Alojamento</t>
  </si>
  <si>
    <t>cnae: I</t>
  </si>
  <si>
    <t>56</t>
  </si>
  <si>
    <t>Alimentação</t>
  </si>
  <si>
    <t>58</t>
  </si>
  <si>
    <t>Edição e edição integrada à impressão</t>
  </si>
  <si>
    <t>cnae: J</t>
  </si>
  <si>
    <t>59</t>
  </si>
  <si>
    <t>Atividades cinematográficas, produção de vídeos e de programas de televisão; gravação de som e edição de música</t>
  </si>
  <si>
    <t>60</t>
  </si>
  <si>
    <t>Atividades de rádio e de televisão</t>
  </si>
  <si>
    <t>61</t>
  </si>
  <si>
    <t>Telecomunicações</t>
  </si>
  <si>
    <t>62</t>
  </si>
  <si>
    <t>Atividades dos serviços de tecnologia da informação</t>
  </si>
  <si>
    <t>63</t>
  </si>
  <si>
    <t>Atividades de prestação de serviços de informação</t>
  </si>
  <si>
    <t>64</t>
  </si>
  <si>
    <t>Atividades de serviços financeiros</t>
  </si>
  <si>
    <t>cnae: K</t>
  </si>
  <si>
    <t>65</t>
  </si>
  <si>
    <t>Seguros, resseguros, previdência complementar e planos de saúde</t>
  </si>
  <si>
    <t>66</t>
  </si>
  <si>
    <t>Atividades auxiliares dos serviços financeiros, seguros, previdência complementar e planos de saúde</t>
  </si>
  <si>
    <t>68</t>
  </si>
  <si>
    <t>cnae: L</t>
  </si>
  <si>
    <t>69</t>
  </si>
  <si>
    <t>Atividades jurídicas, de contabilidade e de auditoria</t>
  </si>
  <si>
    <t>cnae: M</t>
  </si>
  <si>
    <t>70</t>
  </si>
  <si>
    <t>Atividades de sedes de empresas e de consultoria em gestão empresarial</t>
  </si>
  <si>
    <t>71</t>
  </si>
  <si>
    <t>Serviços de arquitetura e engenharia; testes e análises técnicas</t>
  </si>
  <si>
    <t>72</t>
  </si>
  <si>
    <t>Pesquisa e desenvolvimento científico</t>
  </si>
  <si>
    <t>73</t>
  </si>
  <si>
    <t>Publicidade e pesquisa de mercado</t>
  </si>
  <si>
    <t>74</t>
  </si>
  <si>
    <t>Outras atividades profissionais, científicas e técnicas</t>
  </si>
  <si>
    <t>75</t>
  </si>
  <si>
    <t>Atividades veterinárias</t>
  </si>
  <si>
    <t>77</t>
  </si>
  <si>
    <t>Aluguéis não-imobiliários e gestão de ativos intangíveis não-financeiros</t>
  </si>
  <si>
    <t>cnae: N</t>
  </si>
  <si>
    <t>78</t>
  </si>
  <si>
    <t>Seleção, agenciamento e locação de mão-de-obra</t>
  </si>
  <si>
    <t>79</t>
  </si>
  <si>
    <t>Agências de viagens, operadores turísticos e serviços de reservas</t>
  </si>
  <si>
    <t>80</t>
  </si>
  <si>
    <t>Atividades de vigilância, segurança e investigação</t>
  </si>
  <si>
    <t>81</t>
  </si>
  <si>
    <t>Serviços para edifícios e atividades paisagísticas</t>
  </si>
  <si>
    <t>82</t>
  </si>
  <si>
    <t>Serviços de escritório, de apoio administrativo e outros serviços prestados às empresas</t>
  </si>
  <si>
    <t>84</t>
  </si>
  <si>
    <t>cnae: O</t>
  </si>
  <si>
    <t>85</t>
  </si>
  <si>
    <t>cnae: P</t>
  </si>
  <si>
    <t>86</t>
  </si>
  <si>
    <t>Atividades de atenção à saúde humana</t>
  </si>
  <si>
    <t>cnae: Q</t>
  </si>
  <si>
    <t>87</t>
  </si>
  <si>
    <t>Atividades de atenção à saúde humana integradas com assistência social, prestadas em residências coletivas e particulares</t>
  </si>
  <si>
    <t>88</t>
  </si>
  <si>
    <t>Serviços de assistência social sem alojamento</t>
  </si>
  <si>
    <t>90</t>
  </si>
  <si>
    <t>Atividades artísticas, criativas e de espetáculos</t>
  </si>
  <si>
    <t>cnae: R</t>
  </si>
  <si>
    <t>91</t>
  </si>
  <si>
    <t>Atividades ligadas ao patrimônio cultural e ambiental</t>
  </si>
  <si>
    <t>92</t>
  </si>
  <si>
    <t>Atividades de exploração de jogos de azar e apostas</t>
  </si>
  <si>
    <t>93</t>
  </si>
  <si>
    <t>Atividades esportivas e de recreação e lazer</t>
  </si>
  <si>
    <t>94</t>
  </si>
  <si>
    <t>Atividades de organizações associativas</t>
  </si>
  <si>
    <t>cnae: S</t>
  </si>
  <si>
    <t>95</t>
  </si>
  <si>
    <t>Reparação e manutenção de equipamentos de informática e comunicação e de objetos pessoais e domésticos</t>
  </si>
  <si>
    <t>96</t>
  </si>
  <si>
    <t>Outras atividades de serviços pessoais</t>
  </si>
  <si>
    <t>97</t>
  </si>
  <si>
    <t>cnae: T</t>
  </si>
  <si>
    <t>99</t>
  </si>
  <si>
    <t>cnae: U</t>
  </si>
  <si>
    <t>XX</t>
  </si>
  <si>
    <t>cnae: X</t>
  </si>
  <si>
    <t>011</t>
  </si>
  <si>
    <t>Produção de lavouras temporárias</t>
  </si>
  <si>
    <t>cnae: 01</t>
  </si>
  <si>
    <t>012</t>
  </si>
  <si>
    <t>Horticultura e floricultura</t>
  </si>
  <si>
    <t>013</t>
  </si>
  <si>
    <t>Produção de lavouras permanentes</t>
  </si>
  <si>
    <t>014</t>
  </si>
  <si>
    <t>Produção de sementes e mudas certificadas</t>
  </si>
  <si>
    <t>015</t>
  </si>
  <si>
    <t>Pecuária</t>
  </si>
  <si>
    <t>016</t>
  </si>
  <si>
    <t>Atividades de apoio à agricultura e à pecuária; atividades de pós-colheita</t>
  </si>
  <si>
    <t>017</t>
  </si>
  <si>
    <t>Caça e serviços relacionados</t>
  </si>
  <si>
    <t>021</t>
  </si>
  <si>
    <t>Produção florestal - florestas plantadas</t>
  </si>
  <si>
    <t>cnae: 02</t>
  </si>
  <si>
    <t>022</t>
  </si>
  <si>
    <t>Produção florestal - florestas nativas</t>
  </si>
  <si>
    <t>023</t>
  </si>
  <si>
    <t>Atividades de apoio à produção florestal</t>
  </si>
  <si>
    <t>031</t>
  </si>
  <si>
    <t>Pesca</t>
  </si>
  <si>
    <t>cnae: 03</t>
  </si>
  <si>
    <t>032</t>
  </si>
  <si>
    <t>Aqüicultura</t>
  </si>
  <si>
    <t>050</t>
  </si>
  <si>
    <t>cnae: 05</t>
  </si>
  <si>
    <t>060</t>
  </si>
  <si>
    <t>cnae: 06</t>
  </si>
  <si>
    <t>071</t>
  </si>
  <si>
    <t>Extração de minério de ferro</t>
  </si>
  <si>
    <t>cnae: 07</t>
  </si>
  <si>
    <t>072</t>
  </si>
  <si>
    <t>Extração de minerais metálicos não-ferrosos</t>
  </si>
  <si>
    <t>081</t>
  </si>
  <si>
    <t>Extração de pedra, areia e argila</t>
  </si>
  <si>
    <t>cnae: 08</t>
  </si>
  <si>
    <t>089</t>
  </si>
  <si>
    <t>Extração de outros minerais não-metálicos</t>
  </si>
  <si>
    <t>091</t>
  </si>
  <si>
    <t>Atividades de apoio à extração de petróleo e gás natural</t>
  </si>
  <si>
    <t>cnae: 09</t>
  </si>
  <si>
    <t>099</t>
  </si>
  <si>
    <t>Atividades de apoio à extração de minerais, exceto petróleo e gás natural</t>
  </si>
  <si>
    <t>101</t>
  </si>
  <si>
    <t>Abate e fabricação de produtos de carne</t>
  </si>
  <si>
    <t>cnae: 10</t>
  </si>
  <si>
    <t>102</t>
  </si>
  <si>
    <t>Preservação do pescado e fabricação de produtos do pescado</t>
  </si>
  <si>
    <t>103</t>
  </si>
  <si>
    <t>Fabricação de conservas de frutas, legumes e outros vegetais</t>
  </si>
  <si>
    <t>104</t>
  </si>
  <si>
    <t>Fabricação de óleos e gorduras vegetais e animais</t>
  </si>
  <si>
    <t>105</t>
  </si>
  <si>
    <t>Laticínios</t>
  </si>
  <si>
    <t>106</t>
  </si>
  <si>
    <t>Moagem, fabricação de produtos amiláceos e de alimentos para animais</t>
  </si>
  <si>
    <t>107</t>
  </si>
  <si>
    <t>Fabricação e refino de açúcar</t>
  </si>
  <si>
    <t>108</t>
  </si>
  <si>
    <t>Torrefação e moagem de café</t>
  </si>
  <si>
    <t>109</t>
  </si>
  <si>
    <t>Fabricação de outros produtos alimentícios</t>
  </si>
  <si>
    <t>111</t>
  </si>
  <si>
    <t>Fabricação de bebidas alcoólicas</t>
  </si>
  <si>
    <t>cnae: 11</t>
  </si>
  <si>
    <t>112</t>
  </si>
  <si>
    <t>Fabricação de bebidas não-alcoólicas</t>
  </si>
  <si>
    <t>121</t>
  </si>
  <si>
    <t>Processamento industrial do fumo</t>
  </si>
  <si>
    <t>cnae: 12</t>
  </si>
  <si>
    <t>122</t>
  </si>
  <si>
    <t>131</t>
  </si>
  <si>
    <t>Preparação e fiação de fibras têxteis</t>
  </si>
  <si>
    <t>cnae: 13</t>
  </si>
  <si>
    <t>132</t>
  </si>
  <si>
    <t>Tecelagem, exceto malha</t>
  </si>
  <si>
    <t>133</t>
  </si>
  <si>
    <t>Fabricação de tecidos de malha</t>
  </si>
  <si>
    <t>134</t>
  </si>
  <si>
    <t>Acabamentos em fios, tecidos e artefatos têxteis</t>
  </si>
  <si>
    <t>135</t>
  </si>
  <si>
    <t>Fabricação de artefatos têxteis, exceto vestuário</t>
  </si>
  <si>
    <t>141</t>
  </si>
  <si>
    <t>cnae: 14</t>
  </si>
  <si>
    <t>142</t>
  </si>
  <si>
    <t>Fabricação de artigos de malharia e tricotagem</t>
  </si>
  <si>
    <t>151</t>
  </si>
  <si>
    <t>Curtimento e outras preparações de couro</t>
  </si>
  <si>
    <t>cnae: 15</t>
  </si>
  <si>
    <t>152</t>
  </si>
  <si>
    <t>Fabricação de artigos para viagem e de artefatos diversos de couro</t>
  </si>
  <si>
    <t>153</t>
  </si>
  <si>
    <t>Fabricação de calçados</t>
  </si>
  <si>
    <t>154</t>
  </si>
  <si>
    <t>Fabricação de partes para calçados, de qualquer material</t>
  </si>
  <si>
    <t>161</t>
  </si>
  <si>
    <t>Desdobramento de madeira</t>
  </si>
  <si>
    <t>cnae: 16</t>
  </si>
  <si>
    <t>162</t>
  </si>
  <si>
    <t>Fabricação de produtos de madeira, cortiça e material trançado, exceto móveis</t>
  </si>
  <si>
    <t>171</t>
  </si>
  <si>
    <t>Fabricação de celulose e outras pastas para a fabricação de papel</t>
  </si>
  <si>
    <t>cnae: 17</t>
  </si>
  <si>
    <t>172</t>
  </si>
  <si>
    <t>Fabricação de papel, cartolina e papel-cartão</t>
  </si>
  <si>
    <t>173</t>
  </si>
  <si>
    <t>Fabricação de embalagens de papel, cartolina, papel-cartão e papelão ondulado</t>
  </si>
  <si>
    <t>174</t>
  </si>
  <si>
    <t>Fabricação de produtos diversos de papel, cartolina, papel-cartão e papelão ondulado</t>
  </si>
  <si>
    <t>181</t>
  </si>
  <si>
    <t>Atividade de impressão</t>
  </si>
  <si>
    <t>cnae: 18</t>
  </si>
  <si>
    <t>182</t>
  </si>
  <si>
    <t>Serviços de pré-impressão e acabamentos gráficos</t>
  </si>
  <si>
    <t>183</t>
  </si>
  <si>
    <t>Reprodução de materiais gravados em qualquer suporte</t>
  </si>
  <si>
    <t>191</t>
  </si>
  <si>
    <t>Coquerias</t>
  </si>
  <si>
    <t>cnae: 19</t>
  </si>
  <si>
    <t>192</t>
  </si>
  <si>
    <t>Fabricação de produtos derivados do petróleo</t>
  </si>
  <si>
    <t>193</t>
  </si>
  <si>
    <t>Fabricação de biocombustíveis</t>
  </si>
  <si>
    <t>201</t>
  </si>
  <si>
    <t>Fabricação de produtos químicos inorgânicos</t>
  </si>
  <si>
    <t>cnae: 20</t>
  </si>
  <si>
    <t>202</t>
  </si>
  <si>
    <t>Fabricação de produtos químicos orgânicos</t>
  </si>
  <si>
    <t>203</t>
  </si>
  <si>
    <t>Fabricação de resinas e elastômeros</t>
  </si>
  <si>
    <t>204</t>
  </si>
  <si>
    <t>Fabricação de fibras artificiais e sintéticas</t>
  </si>
  <si>
    <t>205</t>
  </si>
  <si>
    <t>Fabricação de defensivos agrícolas e desinfestantes domissanitários</t>
  </si>
  <si>
    <t>206</t>
  </si>
  <si>
    <t>Fabricação de sabões, detergentes, produtos de limpeza, cosméticos, produtos de perfumaria e de higiene pessoal</t>
  </si>
  <si>
    <t>207</t>
  </si>
  <si>
    <t>Fabricação de tintas, vernizes, esmaltes, lacas e produtos afins</t>
  </si>
  <si>
    <t>209</t>
  </si>
  <si>
    <t>Fabricação de produtos e preparados químicos diversos</t>
  </si>
  <si>
    <t>211</t>
  </si>
  <si>
    <t>Fabricação de produtos farmoquímicos</t>
  </si>
  <si>
    <t>cnae: 21</t>
  </si>
  <si>
    <t>212</t>
  </si>
  <si>
    <t>Fabricação de produtos farmacêuticos</t>
  </si>
  <si>
    <t>221</t>
  </si>
  <si>
    <t>Fabricação de produtos de borracha</t>
  </si>
  <si>
    <t>cnae: 22</t>
  </si>
  <si>
    <t>222</t>
  </si>
  <si>
    <t>Fabricação de produtos de material plástico</t>
  </si>
  <si>
    <t>231</t>
  </si>
  <si>
    <t>Fabricação de vidro e de produtos do vidro</t>
  </si>
  <si>
    <t>cnae: 23</t>
  </si>
  <si>
    <t>232</t>
  </si>
  <si>
    <t>Fabricação de cimento</t>
  </si>
  <si>
    <t>233</t>
  </si>
  <si>
    <t>Fabricação de artefatos de concreto, cimento, fibrocimento, gesso e materiais semelhantes</t>
  </si>
  <si>
    <t>234</t>
  </si>
  <si>
    <t>Fabricação de produtos cerâmicos</t>
  </si>
  <si>
    <t>239</t>
  </si>
  <si>
    <t>Aparelhamento de pedras e fabricação de outros produtos de minerais não-metálicos</t>
  </si>
  <si>
    <t>241</t>
  </si>
  <si>
    <t>Produção de ferro-gusa e de ferroligas</t>
  </si>
  <si>
    <t>cnae: 24</t>
  </si>
  <si>
    <t>242</t>
  </si>
  <si>
    <t>Siderurgia</t>
  </si>
  <si>
    <t>243</t>
  </si>
  <si>
    <t>Produção de tubos de aço, exceto tubos sem costura</t>
  </si>
  <si>
    <t>244</t>
  </si>
  <si>
    <t>Metalurgia dos metais não-ferrosos</t>
  </si>
  <si>
    <t>245</t>
  </si>
  <si>
    <t>Fundição</t>
  </si>
  <si>
    <t>251</t>
  </si>
  <si>
    <t>Fabricação de estruturas metálicas e obras de caldeiraria pesada</t>
  </si>
  <si>
    <t>cnae: 25</t>
  </si>
  <si>
    <t>252</t>
  </si>
  <si>
    <t>Fabricação de tanques, reservatórios metálicos e caldeiras</t>
  </si>
  <si>
    <t>253</t>
  </si>
  <si>
    <t>Forjaria, estamparia, metalurgia do pó e serviços de tratamento de metais</t>
  </si>
  <si>
    <t>254</t>
  </si>
  <si>
    <t>Fabricação de artigos de cutelaria, de serralheria e ferramentas</t>
  </si>
  <si>
    <t>255</t>
  </si>
  <si>
    <t>Fabricação de equipamento bélico pesado, armas de fogo e munições</t>
  </si>
  <si>
    <t>259</t>
  </si>
  <si>
    <t>Fabricação de produtos de metal não especificados anteriormente</t>
  </si>
  <si>
    <t>261</t>
  </si>
  <si>
    <t>Fabricação de componentes eletrônicos</t>
  </si>
  <si>
    <t>cnae: 26</t>
  </si>
  <si>
    <t>262</t>
  </si>
  <si>
    <t>Fabricação de equipamentos de informática e periféricos</t>
  </si>
  <si>
    <t>263</t>
  </si>
  <si>
    <t>Fabricação de equipamentos de comunicação</t>
  </si>
  <si>
    <t>264</t>
  </si>
  <si>
    <t>Fabricação de aparelhos de recepção, reprodução, gravação e amplificação de áudio e vídeo</t>
  </si>
  <si>
    <t>265</t>
  </si>
  <si>
    <t>Fabricação de aparelhos e instrumentos de medida, teste e controle; cronômetros e relógios</t>
  </si>
  <si>
    <t>266</t>
  </si>
  <si>
    <t>Fabricação de aparelhos eletromédicos e eletroterapêuticos e equipamentos de irradiação</t>
  </si>
  <si>
    <t>267</t>
  </si>
  <si>
    <t>Fabricação de equipamentos e instrumentos ópticos, fotográficos e cinematográficos</t>
  </si>
  <si>
    <t>268</t>
  </si>
  <si>
    <t>Fabricação de mídias virgens, magnéticas e ópticas</t>
  </si>
  <si>
    <t>271</t>
  </si>
  <si>
    <t>Fabricação de geradores, transformadores e motores elétricos</t>
  </si>
  <si>
    <t>cnae: 27</t>
  </si>
  <si>
    <t>272</t>
  </si>
  <si>
    <t>Fabricação de pilhas, baterias e acumuladores elétricos</t>
  </si>
  <si>
    <t>273</t>
  </si>
  <si>
    <t>Fabricação de equipamentos para distribuição e controle de energia elétrica</t>
  </si>
  <si>
    <t>274</t>
  </si>
  <si>
    <t>Fabricação de lâmpadas e outros equipamentos de iluminação</t>
  </si>
  <si>
    <t>275</t>
  </si>
  <si>
    <t>Fabricação de eletrodomésticos</t>
  </si>
  <si>
    <t>279</t>
  </si>
  <si>
    <t>Fabricação de equipamentos e aparelhos elétricos não especificados anteriormente</t>
  </si>
  <si>
    <t>281</t>
  </si>
  <si>
    <t>Fabricação de motores, bombas, compressores e equipamentos de transmissão</t>
  </si>
  <si>
    <t>cnae: 28</t>
  </si>
  <si>
    <t>282</t>
  </si>
  <si>
    <t>Fabricação de máquinas e equipamentos de uso geral</t>
  </si>
  <si>
    <t>283</t>
  </si>
  <si>
    <t>Fabricação de tratores e de máquinas e equipamentos para a agricultura e pecuária</t>
  </si>
  <si>
    <t>284</t>
  </si>
  <si>
    <t>Fabricação de máquinas-ferramenta</t>
  </si>
  <si>
    <t>285</t>
  </si>
  <si>
    <t>Fabricação de máquinas e equipamentos de uso na extração mineral e na construção</t>
  </si>
  <si>
    <t>286</t>
  </si>
  <si>
    <t>Fabricação de máquinas e equipamentos de uso industrial específico</t>
  </si>
  <si>
    <t>291</t>
  </si>
  <si>
    <t>Fabricação de automóveis, camionetas e utilitários</t>
  </si>
  <si>
    <t>cnae: 29</t>
  </si>
  <si>
    <t>292</t>
  </si>
  <si>
    <t>Fabricação de caminhões e ônibus</t>
  </si>
  <si>
    <t>293</t>
  </si>
  <si>
    <t>Fabricação de cabines, carrocerias e reboques para veículos automotores</t>
  </si>
  <si>
    <t>294</t>
  </si>
  <si>
    <t>Fabricação de peças e acessórios para veículos automotores</t>
  </si>
  <si>
    <t>295</t>
  </si>
  <si>
    <t>Recondicionamento e recuperação de motores para veículos automotores</t>
  </si>
  <si>
    <t>301</t>
  </si>
  <si>
    <t>Construção de embarcações</t>
  </si>
  <si>
    <t>cnae: 30</t>
  </si>
  <si>
    <t>303</t>
  </si>
  <si>
    <t>Fabricação de veículos ferroviários</t>
  </si>
  <si>
    <t>304</t>
  </si>
  <si>
    <t>Fabricação de aeronaves</t>
  </si>
  <si>
    <t>305</t>
  </si>
  <si>
    <t>Fabricação de veículos militares de combate</t>
  </si>
  <si>
    <t>309</t>
  </si>
  <si>
    <t>Fabricação de equipamentos de transporte não especificados anteriormente</t>
  </si>
  <si>
    <t>310</t>
  </si>
  <si>
    <t>cnae: 31</t>
  </si>
  <si>
    <t>321</t>
  </si>
  <si>
    <t>Fabricação de artigos de joalheria, bijuteria e semelhantes</t>
  </si>
  <si>
    <t>cnae: 32</t>
  </si>
  <si>
    <t>322</t>
  </si>
  <si>
    <t>Fabricação de instrumentos musicais</t>
  </si>
  <si>
    <t>323</t>
  </si>
  <si>
    <t>Fabricação de artefatos para pesca e esporte</t>
  </si>
  <si>
    <t>324</t>
  </si>
  <si>
    <t>Fabricação de brinquedos e jogos recreativos</t>
  </si>
  <si>
    <t>325</t>
  </si>
  <si>
    <t>Fabricação de instrumentos e materiais para uso médico e odontológico e de artigos ópticos</t>
  </si>
  <si>
    <t>329</t>
  </si>
  <si>
    <t>331</t>
  </si>
  <si>
    <t>Manutenção e reparação de máquinas e equipamentos</t>
  </si>
  <si>
    <t>cnae: 33</t>
  </si>
  <si>
    <t>332</t>
  </si>
  <si>
    <t>Instalação de máquinas e equipamentos</t>
  </si>
  <si>
    <t>351</t>
  </si>
  <si>
    <t>Geração, transmissão e distribuição de energia elétrica</t>
  </si>
  <si>
    <t>cnae: 35</t>
  </si>
  <si>
    <t>352</t>
  </si>
  <si>
    <t>Produção e distribuição de combustíveis gasosos por redes urbanas</t>
  </si>
  <si>
    <t>353</t>
  </si>
  <si>
    <t>Produção e distribuição de vapor, água quente e ar condicionado</t>
  </si>
  <si>
    <t>360</t>
  </si>
  <si>
    <t>cnae: 36</t>
  </si>
  <si>
    <t>370</t>
  </si>
  <si>
    <t>cnae: 37</t>
  </si>
  <si>
    <t>381</t>
  </si>
  <si>
    <t>Coleta de resíduos</t>
  </si>
  <si>
    <t>cnae: 38</t>
  </si>
  <si>
    <t>382</t>
  </si>
  <si>
    <t>Tratamento e disposição de resíduos</t>
  </si>
  <si>
    <t>383</t>
  </si>
  <si>
    <t>Recuperação de materiais</t>
  </si>
  <si>
    <t>390</t>
  </si>
  <si>
    <t>cnae: 39</t>
  </si>
  <si>
    <t>411</t>
  </si>
  <si>
    <t>Incorporação de empreendimentos imobiliários</t>
  </si>
  <si>
    <t>cnae: 41</t>
  </si>
  <si>
    <t>412</t>
  </si>
  <si>
    <t>421</t>
  </si>
  <si>
    <t>Construção de rodovias, ferrovias, obras urbanas e obras-de-arte especiais</t>
  </si>
  <si>
    <t>cnae: 42</t>
  </si>
  <si>
    <t>422</t>
  </si>
  <si>
    <t>Obras de infra-estrutura para energia elétrica, telecomunicações, água, esgoto e transporte por dutos</t>
  </si>
  <si>
    <t>429</t>
  </si>
  <si>
    <t>Construção de outras obras de infra-estrutura</t>
  </si>
  <si>
    <t>431</t>
  </si>
  <si>
    <t>Demolição e preparação do terreno</t>
  </si>
  <si>
    <t>cnae: 43</t>
  </si>
  <si>
    <t>432</t>
  </si>
  <si>
    <t>Instalações elétricas, hidráulicas e outras instalações em construções</t>
  </si>
  <si>
    <t>433</t>
  </si>
  <si>
    <t>Obras de acabamento</t>
  </si>
  <si>
    <t>439</t>
  </si>
  <si>
    <t>Outros serviços especializados para construção</t>
  </si>
  <si>
    <t>451</t>
  </si>
  <si>
    <t>Comércio de veículos automotores</t>
  </si>
  <si>
    <t>cnae: 45</t>
  </si>
  <si>
    <t>452</t>
  </si>
  <si>
    <t>Manutenção e reparação de veículos automotores</t>
  </si>
  <si>
    <t>453</t>
  </si>
  <si>
    <t>Comércio de peças e acessórios para veículos automotores</t>
  </si>
  <si>
    <t>454</t>
  </si>
  <si>
    <t>Comércio, manutenção e reparação de motocicletas, peças e acessórios</t>
  </si>
  <si>
    <t>461</t>
  </si>
  <si>
    <t>Representantes comerciais e agentes do comércio, exceto de veículos automotores e motocicletas</t>
  </si>
  <si>
    <t>cnae: 46</t>
  </si>
  <si>
    <t>462</t>
  </si>
  <si>
    <t>Comércio atacadista de matérias-primas agrícolas e animais vivos</t>
  </si>
  <si>
    <t>463</t>
  </si>
  <si>
    <t>Comércio atacadista especializado em produtos alimentícios, bebidas e fumo</t>
  </si>
  <si>
    <t>464</t>
  </si>
  <si>
    <t>Comércio atacadista de produtos de consumo não-alimentar</t>
  </si>
  <si>
    <t>465</t>
  </si>
  <si>
    <t>Comércio atacadista de equipamentos e produtos de tecnologias de informação e comunicação</t>
  </si>
  <si>
    <t>466</t>
  </si>
  <si>
    <t>Comércio atacadista de máquinas, aparelhos e equipamentos, exceto de tecnologias de informação e comunicação</t>
  </si>
  <si>
    <t>467</t>
  </si>
  <si>
    <t>Comércio atacadista de madeira, ferragens, ferramentas, material elétrico e material de construção</t>
  </si>
  <si>
    <t>468</t>
  </si>
  <si>
    <t>Comércio atacadista especializado em outros produtos</t>
  </si>
  <si>
    <t>469</t>
  </si>
  <si>
    <t>Comércio atacadista não-especializado</t>
  </si>
  <si>
    <t>471</t>
  </si>
  <si>
    <t>Comércio varejista não-especializado</t>
  </si>
  <si>
    <t>cnae: 47</t>
  </si>
  <si>
    <t>472</t>
  </si>
  <si>
    <t>Comércio varejista de produtos alimentícios, bebidas e fumo</t>
  </si>
  <si>
    <t>473</t>
  </si>
  <si>
    <t>Comércio varejista de combustíveis para veículos automotores</t>
  </si>
  <si>
    <t>474</t>
  </si>
  <si>
    <t>Comércio varejista de material de construção</t>
  </si>
  <si>
    <t>475</t>
  </si>
  <si>
    <t>Comércio varejista de equipamentos de informática e comunicação; equipamentos e artigos de uso doméstico</t>
  </si>
  <si>
    <t>476</t>
  </si>
  <si>
    <t>Comércio varejista de artigos culturais, recreativos e esportivos</t>
  </si>
  <si>
    <t>477</t>
  </si>
  <si>
    <t>Comércio varejista de produtos farmacêuticos, perfumaria e cosméticos e artigos médicos, ópticos e ortopédicos</t>
  </si>
  <si>
    <t>478</t>
  </si>
  <si>
    <t>Comércio varejista de produtos novos não especificados anteriormente e de produtos usados</t>
  </si>
  <si>
    <t>479</t>
  </si>
  <si>
    <t>Comércio ambulante e outros tipos de comércio varejista</t>
  </si>
  <si>
    <t>491</t>
  </si>
  <si>
    <t>Transporte ferroviário e metroferroviário</t>
  </si>
  <si>
    <t>cnae: 49</t>
  </si>
  <si>
    <t>492</t>
  </si>
  <si>
    <t>Transporte rodoviário de passageiros</t>
  </si>
  <si>
    <t>493</t>
  </si>
  <si>
    <t>Transporte rodoviário de carga</t>
  </si>
  <si>
    <t>494</t>
  </si>
  <si>
    <t>Transporte dutoviário</t>
  </si>
  <si>
    <t>495</t>
  </si>
  <si>
    <t>Trens turísticos, teleféricos e similares</t>
  </si>
  <si>
    <t>501</t>
  </si>
  <si>
    <t>Transporte marítimo de cabotagem e longo curso</t>
  </si>
  <si>
    <t>cnae: 50</t>
  </si>
  <si>
    <t>502</t>
  </si>
  <si>
    <t>Transporte por navegação interior</t>
  </si>
  <si>
    <t>503</t>
  </si>
  <si>
    <t>Navegação de apoio</t>
  </si>
  <si>
    <t>509</t>
  </si>
  <si>
    <t>Outros transportes aquaviários</t>
  </si>
  <si>
    <t>511</t>
  </si>
  <si>
    <t>Transporte aéreo de passageiros</t>
  </si>
  <si>
    <t>cnae: 51</t>
  </si>
  <si>
    <t>512</t>
  </si>
  <si>
    <t>Transporte aéreo de carga</t>
  </si>
  <si>
    <t>513</t>
  </si>
  <si>
    <t>Transporte espacial</t>
  </si>
  <si>
    <t>521</t>
  </si>
  <si>
    <t>Armazenamento, carga e descarga</t>
  </si>
  <si>
    <t>cnae: 52</t>
  </si>
  <si>
    <t>522</t>
  </si>
  <si>
    <t>Atividades auxiliares dos transportes terrestres</t>
  </si>
  <si>
    <t>523</t>
  </si>
  <si>
    <t>Atividades auxiliares dos transportes aquaviários</t>
  </si>
  <si>
    <t>524</t>
  </si>
  <si>
    <t>Atividades auxiliares dos transportes aéreos</t>
  </si>
  <si>
    <t>525</t>
  </si>
  <si>
    <t>Atividades relacionadas à organização do transporte de carga</t>
  </si>
  <si>
    <t>531</t>
  </si>
  <si>
    <t>Atividades de Correio</t>
  </si>
  <si>
    <t>cnae: 53</t>
  </si>
  <si>
    <t>532</t>
  </si>
  <si>
    <t>Atividades de malote e de entrega</t>
  </si>
  <si>
    <t>551</t>
  </si>
  <si>
    <t>Hotéis e similares</t>
  </si>
  <si>
    <t>cnae: 55</t>
  </si>
  <si>
    <t>559</t>
  </si>
  <si>
    <t>Outros tipos de alojamento não especificados anteriormente</t>
  </si>
  <si>
    <t>561</t>
  </si>
  <si>
    <t>Restaurantes e outros serviços de alimentação e bebidas</t>
  </si>
  <si>
    <t>cnae: 56</t>
  </si>
  <si>
    <t>562</t>
  </si>
  <si>
    <t>Serviços de catering, bufê e outros serviços de comida preparada</t>
  </si>
  <si>
    <t>581</t>
  </si>
  <si>
    <t>Edição de livros, jornais, revistas e outras atividades de edição</t>
  </si>
  <si>
    <t>cnae: 58</t>
  </si>
  <si>
    <t>582</t>
  </si>
  <si>
    <t>Edição integrada à impressão de livros, jornais, revistas e outras publicações</t>
  </si>
  <si>
    <t>591</t>
  </si>
  <si>
    <t>Atividades cinematográficas, produção de vídeos e de programas de televisão</t>
  </si>
  <si>
    <t>cnae: 59</t>
  </si>
  <si>
    <t>592</t>
  </si>
  <si>
    <t>Atividades de gravação de som e de edição de música</t>
  </si>
  <si>
    <t>601</t>
  </si>
  <si>
    <t>Atividades de rádio</t>
  </si>
  <si>
    <t>cnae: 60</t>
  </si>
  <si>
    <t>602</t>
  </si>
  <si>
    <t>Atividades de televisão</t>
  </si>
  <si>
    <t>611</t>
  </si>
  <si>
    <t>Telecomunicações por fio</t>
  </si>
  <si>
    <t>cnae: 61</t>
  </si>
  <si>
    <t>612</t>
  </si>
  <si>
    <t>Telecomunicações sem fio</t>
  </si>
  <si>
    <t>613</t>
  </si>
  <si>
    <t>Telecomunicações por satélite</t>
  </si>
  <si>
    <t>614</t>
  </si>
  <si>
    <t>Operadoras de televisão por assinatura</t>
  </si>
  <si>
    <t>619</t>
  </si>
  <si>
    <t>Outras atividades de telecomunicações</t>
  </si>
  <si>
    <t>620</t>
  </si>
  <si>
    <t>cnae: 62</t>
  </si>
  <si>
    <t>631</t>
  </si>
  <si>
    <t>Tratamento de dados, hospedagem na internet e outras atividades relacionadas</t>
  </si>
  <si>
    <t>cnae: 63</t>
  </si>
  <si>
    <t>639</t>
  </si>
  <si>
    <t>Outras atividades de prestação de serviços de informação</t>
  </si>
  <si>
    <t>641</t>
  </si>
  <si>
    <t>Banco Central</t>
  </si>
  <si>
    <t>cnae: 64</t>
  </si>
  <si>
    <t>642</t>
  </si>
  <si>
    <t>Intermediação monetária - depósitos à vista</t>
  </si>
  <si>
    <t>643</t>
  </si>
  <si>
    <t>Intermediação não-monetária - outros instrumentos de captação</t>
  </si>
  <si>
    <t>644</t>
  </si>
  <si>
    <t>Arrendamento mercantil</t>
  </si>
  <si>
    <t>645</t>
  </si>
  <si>
    <t>Sociedades de capitalização</t>
  </si>
  <si>
    <t>646</t>
  </si>
  <si>
    <t>Atividades de sociedades de participação</t>
  </si>
  <si>
    <t>647</t>
  </si>
  <si>
    <t>Fundos de investimento</t>
  </si>
  <si>
    <t>649</t>
  </si>
  <si>
    <t>Atividades de serviços financeiros não especificadas anteriormente</t>
  </si>
  <si>
    <t>651</t>
  </si>
  <si>
    <t>Seguros de vida e não-vida</t>
  </si>
  <si>
    <t>cnae: 65</t>
  </si>
  <si>
    <t>652</t>
  </si>
  <si>
    <t>Seguros-saúde</t>
  </si>
  <si>
    <t>653</t>
  </si>
  <si>
    <t>Resseguros</t>
  </si>
  <si>
    <t>654</t>
  </si>
  <si>
    <t>Previdência complementar</t>
  </si>
  <si>
    <t>655</t>
  </si>
  <si>
    <t>Planos de saúde</t>
  </si>
  <si>
    <t>661</t>
  </si>
  <si>
    <t>Atividades auxiliares dos serviços financeiros</t>
  </si>
  <si>
    <t>cnae: 66</t>
  </si>
  <si>
    <t>662</t>
  </si>
  <si>
    <t>Atividades auxiliares dos seguros, da previdência complementar e dos planos de saúde</t>
  </si>
  <si>
    <t>663</t>
  </si>
  <si>
    <t>Atividades de administração de fundos por contrato ou comissão</t>
  </si>
  <si>
    <t>681</t>
  </si>
  <si>
    <t>Atividades imobiliárias de imóveis próprios</t>
  </si>
  <si>
    <t>cnae: 68</t>
  </si>
  <si>
    <t>682</t>
  </si>
  <si>
    <t>Atividades imobiliárias por contrato ou comissão</t>
  </si>
  <si>
    <t>691</t>
  </si>
  <si>
    <t>Atividades jurídicas</t>
  </si>
  <si>
    <t>cnae: 69</t>
  </si>
  <si>
    <t>692</t>
  </si>
  <si>
    <t>Atividades de contabilidade, consultoria e auditoria contábil e tributária</t>
  </si>
  <si>
    <t>701</t>
  </si>
  <si>
    <t>Sedes de empresas e unidades administrativas locais</t>
  </si>
  <si>
    <t>cnae: 70</t>
  </si>
  <si>
    <t>702</t>
  </si>
  <si>
    <t>Atividades de consultoria em gestão empresarial</t>
  </si>
  <si>
    <t>711</t>
  </si>
  <si>
    <t>Serviços de arquitetura e engenharia e atividades técnicas relacionadas</t>
  </si>
  <si>
    <t>cnae: 71</t>
  </si>
  <si>
    <t>712</t>
  </si>
  <si>
    <t>Testes e análises técnicas</t>
  </si>
  <si>
    <t>721</t>
  </si>
  <si>
    <t>Pesquisa e desenvolvimento experimental em ciências físicas e naturais</t>
  </si>
  <si>
    <t>cnae: 72</t>
  </si>
  <si>
    <t>722</t>
  </si>
  <si>
    <t>Pesquisa e desenvolvimento experimental em ciências sociais e humanas</t>
  </si>
  <si>
    <t>731</t>
  </si>
  <si>
    <t>Publicidade</t>
  </si>
  <si>
    <t>cnae: 73</t>
  </si>
  <si>
    <t>732</t>
  </si>
  <si>
    <t>Pesquisas de mercado e de opinião pública</t>
  </si>
  <si>
    <t>741</t>
  </si>
  <si>
    <t>Design e decoração de interiores</t>
  </si>
  <si>
    <t>cnae: 74</t>
  </si>
  <si>
    <t>742</t>
  </si>
  <si>
    <t>Atividades fotográficas e similares</t>
  </si>
  <si>
    <t>749</t>
  </si>
  <si>
    <t>Atividades profissionais, científicas e técnicas não especificadas anteriormente</t>
  </si>
  <si>
    <t>750</t>
  </si>
  <si>
    <t>cnae: 75</t>
  </si>
  <si>
    <t>771</t>
  </si>
  <si>
    <t>Locação de meios de transporte sem condutor</t>
  </si>
  <si>
    <t>cnae: 77</t>
  </si>
  <si>
    <t>772</t>
  </si>
  <si>
    <t>Aluguel de objetos pessoais e domésticos</t>
  </si>
  <si>
    <t>773</t>
  </si>
  <si>
    <t>Aluguel de máquinas e equipamentos sem operador</t>
  </si>
  <si>
    <t>774</t>
  </si>
  <si>
    <t>Gestão de ativos intangíveis não-financeiros</t>
  </si>
  <si>
    <t>781</t>
  </si>
  <si>
    <t>Seleção e agenciamento de mão-de-obra</t>
  </si>
  <si>
    <t>cnae: 78</t>
  </si>
  <si>
    <t>782</t>
  </si>
  <si>
    <t>Locação de mão-de-obra temporária</t>
  </si>
  <si>
    <t>783</t>
  </si>
  <si>
    <t>Fornecimento e gestão de recursos humanos para terceiros</t>
  </si>
  <si>
    <t>791</t>
  </si>
  <si>
    <t>Agências de viagens e operadores turísticos</t>
  </si>
  <si>
    <t>cnae: 79</t>
  </si>
  <si>
    <t>799</t>
  </si>
  <si>
    <t>Serviços de reservas e outros serviços de turismo não especificados anteriormente</t>
  </si>
  <si>
    <t>801</t>
  </si>
  <si>
    <t>Atividades de vigilância, segurança privada e transporte de valores</t>
  </si>
  <si>
    <t>cnae: 80</t>
  </si>
  <si>
    <t>802</t>
  </si>
  <si>
    <t>Atividades de monitoramento de sistemas de segurança</t>
  </si>
  <si>
    <t>803</t>
  </si>
  <si>
    <t>Atividades de investigação particular</t>
  </si>
  <si>
    <t>811</t>
  </si>
  <si>
    <t>Serviços combinados para apoio a edifícios</t>
  </si>
  <si>
    <t>cnae: 81</t>
  </si>
  <si>
    <t>812</t>
  </si>
  <si>
    <t>Atividades de limpeza</t>
  </si>
  <si>
    <t>813</t>
  </si>
  <si>
    <t>Atividades paisagísticas</t>
  </si>
  <si>
    <t>821</t>
  </si>
  <si>
    <t>Serviços de escritório e apoio administrativo</t>
  </si>
  <si>
    <t>cnae: 82</t>
  </si>
  <si>
    <t>822</t>
  </si>
  <si>
    <t>Atividades de teleatendimento</t>
  </si>
  <si>
    <t>823</t>
  </si>
  <si>
    <t>Atividades de organização de eventos, exceto culturais e esportivos</t>
  </si>
  <si>
    <t>829</t>
  </si>
  <si>
    <t>Outras atividades de serviços prestados principalmente às empresas</t>
  </si>
  <si>
    <t>841</t>
  </si>
  <si>
    <t>Administração do estado e da política econômica e social</t>
  </si>
  <si>
    <t>cnae: 84</t>
  </si>
  <si>
    <t>842</t>
  </si>
  <si>
    <t>Serviços coletivos prestados pela administração pública</t>
  </si>
  <si>
    <t>843</t>
  </si>
  <si>
    <t>Seguridade social obrigatória</t>
  </si>
  <si>
    <t>851</t>
  </si>
  <si>
    <t>Educação infantil e ensino fundamental</t>
  </si>
  <si>
    <t>cnae: 85</t>
  </si>
  <si>
    <t>852</t>
  </si>
  <si>
    <t>Ensino médio</t>
  </si>
  <si>
    <t>853</t>
  </si>
  <si>
    <t>Educação superior</t>
  </si>
  <si>
    <t>854</t>
  </si>
  <si>
    <t>Educação profissional de nível técnico e tecnológico</t>
  </si>
  <si>
    <t>855</t>
  </si>
  <si>
    <t>Atividades de apoio à educação</t>
  </si>
  <si>
    <t>859</t>
  </si>
  <si>
    <t>Outras atividades de ensino</t>
  </si>
  <si>
    <t>861</t>
  </si>
  <si>
    <t>Atividades de atendimento hospitalar</t>
  </si>
  <si>
    <t>cnae: 86</t>
  </si>
  <si>
    <t>862</t>
  </si>
  <si>
    <t>Serviços móveis de atendimento a urgências e de remoção de pacientes</t>
  </si>
  <si>
    <t>863</t>
  </si>
  <si>
    <t>Atividades de atenção ambulatorial executadas por médicos e odontólogos</t>
  </si>
  <si>
    <t>864</t>
  </si>
  <si>
    <t>Atividades de serviços de complementação diagnóstica e terapêutica</t>
  </si>
  <si>
    <t>865</t>
  </si>
  <si>
    <t>Atividades de profissionais da área de saúde, exceto médicos e odontólogos</t>
  </si>
  <si>
    <t>866</t>
  </si>
  <si>
    <t>Atividades de apoio à gestão de saúde</t>
  </si>
  <si>
    <t>869</t>
  </si>
  <si>
    <t>Atividades de atenção à saúde humana não especificadas anteriormente</t>
  </si>
  <si>
    <t>871</t>
  </si>
  <si>
    <t>Atividades de assistência a idosos, deficientes físicos, imunodeprimidos e convalescentes, e de infra-estrutura e apoio a pacientes prestadas em residências coletivas e particulares</t>
  </si>
  <si>
    <t>cnae: 87</t>
  </si>
  <si>
    <t>872</t>
  </si>
  <si>
    <t>Atividades de assistência psicossocial e à saúde a portadores de distúrbios psíquicos, deficiência mental e dependência química</t>
  </si>
  <si>
    <t>873</t>
  </si>
  <si>
    <t>Atividades de assistência social prestadas em residências coletivas e particulares</t>
  </si>
  <si>
    <t>880</t>
  </si>
  <si>
    <t>cnae: 88</t>
  </si>
  <si>
    <t>900</t>
  </si>
  <si>
    <t>cnae: 90</t>
  </si>
  <si>
    <t>910</t>
  </si>
  <si>
    <t>cnae: 91</t>
  </si>
  <si>
    <t>920</t>
  </si>
  <si>
    <t>cnae: 92</t>
  </si>
  <si>
    <t>931</t>
  </si>
  <si>
    <t>Atividades esportivas</t>
  </si>
  <si>
    <t>cnae: 93</t>
  </si>
  <si>
    <t>932</t>
  </si>
  <si>
    <t>Atividades de recreação e lazer</t>
  </si>
  <si>
    <t>941</t>
  </si>
  <si>
    <t>Atividades de organizações associativas patronais, empresariais e profissionais</t>
  </si>
  <si>
    <t>cnae: 94</t>
  </si>
  <si>
    <t>942</t>
  </si>
  <si>
    <t>Atividades de organizações sindicais</t>
  </si>
  <si>
    <t>943</t>
  </si>
  <si>
    <t>Atividades de associações de defesa de direitos sociais</t>
  </si>
  <si>
    <t>949</t>
  </si>
  <si>
    <t>Atividades de organizações associativas não especificadas anteriormente</t>
  </si>
  <si>
    <t>951</t>
  </si>
  <si>
    <t>Reparação e manutenção de equipamentos de informática e comunicação</t>
  </si>
  <si>
    <t>cnae: 95</t>
  </si>
  <si>
    <t>952</t>
  </si>
  <si>
    <t>Reparação e manutenção de objetos e equipamentos pessoais e domésticos</t>
  </si>
  <si>
    <t>960</t>
  </si>
  <si>
    <t>cnae: 96</t>
  </si>
  <si>
    <t>970</t>
  </si>
  <si>
    <t>cnae: 97</t>
  </si>
  <si>
    <t>990</t>
  </si>
  <si>
    <t>cnae: 99</t>
  </si>
  <si>
    <t>XXX</t>
  </si>
  <si>
    <t>cnae: XX</t>
  </si>
  <si>
    <t>01113</t>
  </si>
  <si>
    <t>Cultivo de cereais</t>
  </si>
  <si>
    <t>cnae: 011</t>
  </si>
  <si>
    <t>Classe</t>
  </si>
  <si>
    <t>01121</t>
  </si>
  <si>
    <t>Cultivo de algodão herbáceo e de outras fibras de lavoura temporária</t>
  </si>
  <si>
    <t>01130</t>
  </si>
  <si>
    <t>Cultivo de cana-de-açúcar</t>
  </si>
  <si>
    <t>01148</t>
  </si>
  <si>
    <t>Cultivo de fumo</t>
  </si>
  <si>
    <t>01156</t>
  </si>
  <si>
    <t>Cultivo de soja</t>
  </si>
  <si>
    <t>01164</t>
  </si>
  <si>
    <t>Cultivo de oleaginosas de lavoura temporária, exceto soja</t>
  </si>
  <si>
    <t>01199</t>
  </si>
  <si>
    <t>Cultivo de plantas de lavoura temporária não especificadas anteriormente</t>
  </si>
  <si>
    <t>01211</t>
  </si>
  <si>
    <t>Horticultura</t>
  </si>
  <si>
    <t>cnae: 012</t>
  </si>
  <si>
    <t>01229</t>
  </si>
  <si>
    <t>Cultivo de flores e plantas ornamentais</t>
  </si>
  <si>
    <t>01318</t>
  </si>
  <si>
    <t>Cultivo de laranja</t>
  </si>
  <si>
    <t>cnae: 013</t>
  </si>
  <si>
    <t>01326</t>
  </si>
  <si>
    <t>Cultivo de uva</t>
  </si>
  <si>
    <t>01334</t>
  </si>
  <si>
    <t>Cultivo de frutas de lavoura permanente, exceto laranja e uva</t>
  </si>
  <si>
    <t>01342</t>
  </si>
  <si>
    <t>Cultivo de café</t>
  </si>
  <si>
    <t>01351</t>
  </si>
  <si>
    <t>Cultivo de cacau</t>
  </si>
  <si>
    <t>01393</t>
  </si>
  <si>
    <t>Cultivo de plantas de lavoura permanente não especificadas anteriormente</t>
  </si>
  <si>
    <t>01415</t>
  </si>
  <si>
    <t>Produção de sementes certificadas</t>
  </si>
  <si>
    <t>cnae: 014</t>
  </si>
  <si>
    <t>01423</t>
  </si>
  <si>
    <t>Produção de mudas e outras formas de propagação vegetal, certificadas</t>
  </si>
  <si>
    <t>01512</t>
  </si>
  <si>
    <t>Criação de bovinos</t>
  </si>
  <si>
    <t>cnae: 015</t>
  </si>
  <si>
    <t>01521</t>
  </si>
  <si>
    <t>Criação de outros animais de grande porte</t>
  </si>
  <si>
    <t>01539</t>
  </si>
  <si>
    <t>Criação de caprinos e ovinos</t>
  </si>
  <si>
    <t>01547</t>
  </si>
  <si>
    <t>Criação de suínos</t>
  </si>
  <si>
    <t>01555</t>
  </si>
  <si>
    <t>Criação de aves</t>
  </si>
  <si>
    <t>01598</t>
  </si>
  <si>
    <t>Criação de animais não especificados anteriormente</t>
  </si>
  <si>
    <t>01610</t>
  </si>
  <si>
    <t>Atividades de apoio à agricultura</t>
  </si>
  <si>
    <t>cnae: 016</t>
  </si>
  <si>
    <t>01628</t>
  </si>
  <si>
    <t>Atividades de apoio à pecuária</t>
  </si>
  <si>
    <t>01636</t>
  </si>
  <si>
    <t>Atividades de pós-colheita</t>
  </si>
  <si>
    <t>01709</t>
  </si>
  <si>
    <t>cnae: 017</t>
  </si>
  <si>
    <t>02101</t>
  </si>
  <si>
    <t>cnae: 021</t>
  </si>
  <si>
    <t>02209</t>
  </si>
  <si>
    <t>cnae: 022</t>
  </si>
  <si>
    <t>02306</t>
  </si>
  <si>
    <t>cnae: 023</t>
  </si>
  <si>
    <t>03116</t>
  </si>
  <si>
    <t>Pesca em água salgada</t>
  </si>
  <si>
    <t>cnae: 031</t>
  </si>
  <si>
    <t>03124</t>
  </si>
  <si>
    <t>Pesca em água doce</t>
  </si>
  <si>
    <t>03213</t>
  </si>
  <si>
    <t>Aqüicultura em água salgada e salobra</t>
  </si>
  <si>
    <t>cnae: 032</t>
  </si>
  <si>
    <t>03221</t>
  </si>
  <si>
    <t>Aqüicultura em água doce</t>
  </si>
  <si>
    <t>05003</t>
  </si>
  <si>
    <t>cnae: 050</t>
  </si>
  <si>
    <t>06000</t>
  </si>
  <si>
    <t>cnae: 060</t>
  </si>
  <si>
    <t>07103</t>
  </si>
  <si>
    <t>cnae: 071</t>
  </si>
  <si>
    <t>07219</t>
  </si>
  <si>
    <t>Extração de minério de alumínio</t>
  </si>
  <si>
    <t>cnae: 072</t>
  </si>
  <si>
    <t>07227</t>
  </si>
  <si>
    <t>Extração de minério de estanho</t>
  </si>
  <si>
    <t>07235</t>
  </si>
  <si>
    <t>Extração de minério de manganês</t>
  </si>
  <si>
    <t>07243</t>
  </si>
  <si>
    <t>Extração de minério de metais preciosos</t>
  </si>
  <si>
    <t>07251</t>
  </si>
  <si>
    <t>Extração de minerais radioativos</t>
  </si>
  <si>
    <t>07294</t>
  </si>
  <si>
    <t>Extração de minerais metálicos não-ferrosos não especificados anteriormente</t>
  </si>
  <si>
    <t>08100</t>
  </si>
  <si>
    <t>cnae: 081</t>
  </si>
  <si>
    <t>08916</t>
  </si>
  <si>
    <t>Extração de minerais para fabricação de adubos, fertilizantes e outros produtos químicos</t>
  </si>
  <si>
    <t>cnae: 089</t>
  </si>
  <si>
    <t>08924</t>
  </si>
  <si>
    <t>Extração e refino de sal marinho e sal-gema</t>
  </si>
  <si>
    <t>08932</t>
  </si>
  <si>
    <t>Extração de gemas (pedras preciosas e semipreciosas)</t>
  </si>
  <si>
    <t>08991</t>
  </si>
  <si>
    <t>Extração de minerais não-metálicos não especificados anteriormente</t>
  </si>
  <si>
    <t>09106</t>
  </si>
  <si>
    <t>cnae: 091</t>
  </si>
  <si>
    <t>09904</t>
  </si>
  <si>
    <t>cnae: 099</t>
  </si>
  <si>
    <t>10112</t>
  </si>
  <si>
    <t>Abate de reses, exceto suínos</t>
  </si>
  <si>
    <t>cnae: 101</t>
  </si>
  <si>
    <t>10121</t>
  </si>
  <si>
    <t>Abate de suínos, aves e outros pequenos animais</t>
  </si>
  <si>
    <t>10139</t>
  </si>
  <si>
    <t>Fabricação de produtos de carne</t>
  </si>
  <si>
    <t>10201</t>
  </si>
  <si>
    <t>cnae: 102</t>
  </si>
  <si>
    <t>10317</t>
  </si>
  <si>
    <t>Fabricação de conservas de frutas</t>
  </si>
  <si>
    <t>cnae: 103</t>
  </si>
  <si>
    <t>10325</t>
  </si>
  <si>
    <t>Fabricação de conservas de legumes e outros vegetais</t>
  </si>
  <si>
    <t>10333</t>
  </si>
  <si>
    <t>Fabricação de sucos de frutas, hortaliças e legumes</t>
  </si>
  <si>
    <t>10414</t>
  </si>
  <si>
    <t>Fabricação de óleos vegetais em bruto, exceto óleo de milho</t>
  </si>
  <si>
    <t>cnae: 104</t>
  </si>
  <si>
    <t>10422</t>
  </si>
  <si>
    <t>Fabricação de óleos vegetais refinados, exceto óleo de milho</t>
  </si>
  <si>
    <t>10431</t>
  </si>
  <si>
    <t>Fabricação de margarina e outras gorduras vegetais e de óleos não-comestíveis de animais</t>
  </si>
  <si>
    <t>10511</t>
  </si>
  <si>
    <t>Preparação do leite</t>
  </si>
  <si>
    <t>cnae: 105</t>
  </si>
  <si>
    <t>10520</t>
  </si>
  <si>
    <t>Fabricação de laticínios</t>
  </si>
  <si>
    <t>10538</t>
  </si>
  <si>
    <t>Fabricação de sorvetes e outros gelados comestíveis</t>
  </si>
  <si>
    <t>10619</t>
  </si>
  <si>
    <t>Beneficiamento de arroz e fabricação de produtos do arroz</t>
  </si>
  <si>
    <t>cnae: 106</t>
  </si>
  <si>
    <t>10627</t>
  </si>
  <si>
    <t>Moagem de trigo e fabricação de derivados</t>
  </si>
  <si>
    <t>10635</t>
  </si>
  <si>
    <t>Fabricação de farinha de mandioca e derivados</t>
  </si>
  <si>
    <t>10643</t>
  </si>
  <si>
    <t>Fabricação de farinha de milho e derivados, exceto óleos de milho</t>
  </si>
  <si>
    <t>10651</t>
  </si>
  <si>
    <t>Fabricação de amidos e féculas de vegetais e de óleos de milho</t>
  </si>
  <si>
    <t>10660</t>
  </si>
  <si>
    <t>Fabricação de alimentos para animais</t>
  </si>
  <si>
    <t>10694</t>
  </si>
  <si>
    <t>Moagem e fabricação de produtos de origem vegetal não especificados anteriormente</t>
  </si>
  <si>
    <t>10716</t>
  </si>
  <si>
    <t>Fabricação de açúcar em bruto</t>
  </si>
  <si>
    <t>cnae: 107</t>
  </si>
  <si>
    <t>10724</t>
  </si>
  <si>
    <t>Fabricação de açúcar refinado</t>
  </si>
  <si>
    <t>10813</t>
  </si>
  <si>
    <t>cnae: 108</t>
  </si>
  <si>
    <t>10821</t>
  </si>
  <si>
    <t>Fabricação de produtos à base de café</t>
  </si>
  <si>
    <t>10911</t>
  </si>
  <si>
    <t>Fabricação de produtos de panificação</t>
  </si>
  <si>
    <t>cnae: 109</t>
  </si>
  <si>
    <t>10929</t>
  </si>
  <si>
    <t>Fabricação de biscoitos e bolachas</t>
  </si>
  <si>
    <t>10937</t>
  </si>
  <si>
    <t>Fabricação de produtos derivados do cacau, de chocolates e confeitos</t>
  </si>
  <si>
    <t>10945</t>
  </si>
  <si>
    <t>Fabricação de massas alimentícias</t>
  </si>
  <si>
    <t>10953</t>
  </si>
  <si>
    <t>Fabricação de especiarias, molhos, temperos e condimentos</t>
  </si>
  <si>
    <t>10961</t>
  </si>
  <si>
    <t>Fabricação de alimentos e pratos prontos</t>
  </si>
  <si>
    <t>10996</t>
  </si>
  <si>
    <t>Fabricação de produtos alimentícios não especificados anteriormente</t>
  </si>
  <si>
    <t>11119</t>
  </si>
  <si>
    <t>Fabricação de aguardentes e outras bebidas destiladas</t>
  </si>
  <si>
    <t>cnae: 111</t>
  </si>
  <si>
    <t>11127</t>
  </si>
  <si>
    <t>Fabricação de vinho</t>
  </si>
  <si>
    <t>11135</t>
  </si>
  <si>
    <t>Fabricação de malte, cervejas e chopes</t>
  </si>
  <si>
    <t>11216</t>
  </si>
  <si>
    <t>Fabricação de águas envasadas</t>
  </si>
  <si>
    <t>cnae: 112</t>
  </si>
  <si>
    <t>11224</t>
  </si>
  <si>
    <t>Fabricação de refrigerantes e de outras bebidas não-alcoólicas</t>
  </si>
  <si>
    <t>12107</t>
  </si>
  <si>
    <t>cnae: 121</t>
  </si>
  <si>
    <t>12204</t>
  </si>
  <si>
    <t>cnae: 122</t>
  </si>
  <si>
    <t>13111</t>
  </si>
  <si>
    <t>Preparação e fiação de fibras de algodão</t>
  </si>
  <si>
    <t>cnae: 131</t>
  </si>
  <si>
    <t>13120</t>
  </si>
  <si>
    <t>Preparação e fiação de fibras têxteis naturais, exceto algodão</t>
  </si>
  <si>
    <t>13138</t>
  </si>
  <si>
    <t>Fiação de fibras artificiais e sintéticas</t>
  </si>
  <si>
    <t>13146</t>
  </si>
  <si>
    <t>Fabricação de linhas para costurar e bordar</t>
  </si>
  <si>
    <t>13219</t>
  </si>
  <si>
    <t>Tecelagem de fios de algodão</t>
  </si>
  <si>
    <t>cnae: 132</t>
  </si>
  <si>
    <t>13227</t>
  </si>
  <si>
    <t>Tecelagem de fios de fibras têxteis naturais, exceto algodão</t>
  </si>
  <si>
    <t>13235</t>
  </si>
  <si>
    <t>Tecelagem de fios de fibras artificiais e sintéticas</t>
  </si>
  <si>
    <t>13308</t>
  </si>
  <si>
    <t>cnae: 133</t>
  </si>
  <si>
    <t>13405</t>
  </si>
  <si>
    <t>cnae: 134</t>
  </si>
  <si>
    <t>13511</t>
  </si>
  <si>
    <t>Fabricação de artefatos têxteis para uso doméstico</t>
  </si>
  <si>
    <t>cnae: 135</t>
  </si>
  <si>
    <t>13529</t>
  </si>
  <si>
    <t>Fabricação de artefatos de tapeçaria</t>
  </si>
  <si>
    <t>13537</t>
  </si>
  <si>
    <t>Fabricação de artefatos de cordoaria</t>
  </si>
  <si>
    <t>13545</t>
  </si>
  <si>
    <t>Fabricação de tecidos especiais, inclusive artefatos</t>
  </si>
  <si>
    <t>13596</t>
  </si>
  <si>
    <t>Fabricação de outros produtos têxteis não especificados anteriormente</t>
  </si>
  <si>
    <t>14118</t>
  </si>
  <si>
    <t>Confecção de roupas íntimas</t>
  </si>
  <si>
    <t>cnae: 141</t>
  </si>
  <si>
    <t>14126</t>
  </si>
  <si>
    <t>Confecção de peças do vestuário, exceto roupas íntimas</t>
  </si>
  <si>
    <t>14134</t>
  </si>
  <si>
    <t>Confecção de roupas profissionais</t>
  </si>
  <si>
    <t>14142</t>
  </si>
  <si>
    <t>Fabricação de acessórios do vestuário, exceto para segurança e proteção</t>
  </si>
  <si>
    <t>14215</t>
  </si>
  <si>
    <t>Fabricação de meias</t>
  </si>
  <si>
    <t>cnae: 142</t>
  </si>
  <si>
    <t>14223</t>
  </si>
  <si>
    <t>Fabricação de artigos do vestuário, produzidos em malharias e tricotagens, exceto meias</t>
  </si>
  <si>
    <t>15106</t>
  </si>
  <si>
    <t>cnae: 151</t>
  </si>
  <si>
    <t>15211</t>
  </si>
  <si>
    <t>Fabricação de artigos para viagem, bolsas e semelhantes de qualquer material</t>
  </si>
  <si>
    <t>cnae: 152</t>
  </si>
  <si>
    <t>15297</t>
  </si>
  <si>
    <t>Fabricação de artefatos de couro não especificados anteriormente</t>
  </si>
  <si>
    <t>15319</t>
  </si>
  <si>
    <t>Fabricação de calçados de couro</t>
  </si>
  <si>
    <t>cnae: 153</t>
  </si>
  <si>
    <t>15327</t>
  </si>
  <si>
    <t>Fabricação de tênis de qualquer material</t>
  </si>
  <si>
    <t>15335</t>
  </si>
  <si>
    <t>Fabricação de calçados de material sintético</t>
  </si>
  <si>
    <t>15394</t>
  </si>
  <si>
    <t>Fabricação de calçados de materiais não especificados anteriormente</t>
  </si>
  <si>
    <t>15408</t>
  </si>
  <si>
    <t>cnae: 154</t>
  </si>
  <si>
    <t>16102</t>
  </si>
  <si>
    <t>cnae: 161</t>
  </si>
  <si>
    <t>16218</t>
  </si>
  <si>
    <t>Fabricação de madeira laminada e de chapas de madeira compensada, prensada e aglomerada</t>
  </si>
  <si>
    <t>cnae: 162</t>
  </si>
  <si>
    <t>16226</t>
  </si>
  <si>
    <t>Fabricação de estruturas de madeira e de artigos de carpintaria para construção</t>
  </si>
  <si>
    <t>16234</t>
  </si>
  <si>
    <t>Fabricação de artefatos de tanoaria e de embalagens de madeira</t>
  </si>
  <si>
    <t>16293</t>
  </si>
  <si>
    <t>Fabricação de artefatos de madeira, palha, cortiça, vime e material trançado não especificados anteriormente, exceto móveis</t>
  </si>
  <si>
    <t>17109</t>
  </si>
  <si>
    <t>cnae: 171</t>
  </si>
  <si>
    <t>17214</t>
  </si>
  <si>
    <t>Fabricação de papel</t>
  </si>
  <si>
    <t>cnae: 172</t>
  </si>
  <si>
    <t>17222</t>
  </si>
  <si>
    <t>Fabricação de cartolina e papel-cartão</t>
  </si>
  <si>
    <t>17311</t>
  </si>
  <si>
    <t>Fabricação de embalagens de papel</t>
  </si>
  <si>
    <t>cnae: 173</t>
  </si>
  <si>
    <t>17320</t>
  </si>
  <si>
    <t>Fabricação de embalagens de cartolina e papel-cartão</t>
  </si>
  <si>
    <t>17338</t>
  </si>
  <si>
    <t>Fabricação de chapas e de embalagens de papelão ondulado</t>
  </si>
  <si>
    <t>17419</t>
  </si>
  <si>
    <t>Fabricação de produtos de papel, cartolina, papel-cartão e papelão ondulado para uso comercial e de escritório</t>
  </si>
  <si>
    <t>cnae: 174</t>
  </si>
  <si>
    <t>17427</t>
  </si>
  <si>
    <t>Fabricação de produtos de papel para usos doméstico e higiênico-sanitário</t>
  </si>
  <si>
    <t>17494</t>
  </si>
  <si>
    <t>Fabricação de produtos de pastas celulósicas, papel, cartolina, papel-cartão e papelão ondulado não especificados anteriormente</t>
  </si>
  <si>
    <t>18113</t>
  </si>
  <si>
    <t>Impressão de jornais, livros, revistas e outras publicações periódicas</t>
  </si>
  <si>
    <t>cnae: 181</t>
  </si>
  <si>
    <t>18121</t>
  </si>
  <si>
    <t>Impressão de material de segurança</t>
  </si>
  <si>
    <t>18130</t>
  </si>
  <si>
    <t>Impressão de materiais para outros usos</t>
  </si>
  <si>
    <t>18211</t>
  </si>
  <si>
    <t>Serviços de pré-impressão</t>
  </si>
  <si>
    <t>cnae: 182</t>
  </si>
  <si>
    <t>18229</t>
  </si>
  <si>
    <t>Serviços de acabamentos gráficos</t>
  </si>
  <si>
    <t>18300</t>
  </si>
  <si>
    <t>cnae: 183</t>
  </si>
  <si>
    <t>19101</t>
  </si>
  <si>
    <t>cnae: 191</t>
  </si>
  <si>
    <t>19217</t>
  </si>
  <si>
    <t>Fabricação de produtos do refino de petróleo</t>
  </si>
  <si>
    <t>cnae: 192</t>
  </si>
  <si>
    <t>19225</t>
  </si>
  <si>
    <t>Fabricação de produtos derivados do petróleo, exceto produtos do refino</t>
  </si>
  <si>
    <t>19314</t>
  </si>
  <si>
    <t>Fabricação de álcool</t>
  </si>
  <si>
    <t>cnae: 193</t>
  </si>
  <si>
    <t>19322</t>
  </si>
  <si>
    <t>Fabricação de biocombustíveis, exceto álcool</t>
  </si>
  <si>
    <t>20118</t>
  </si>
  <si>
    <t>Fabricação de cloro e álcalis</t>
  </si>
  <si>
    <t>cnae: 201</t>
  </si>
  <si>
    <t>20126</t>
  </si>
  <si>
    <t>Fabricação de intermediários para fertilizantes</t>
  </si>
  <si>
    <t>20134</t>
  </si>
  <si>
    <t>Fabricação de adubos e fertilizantes</t>
  </si>
  <si>
    <t>20142</t>
  </si>
  <si>
    <t>Fabricação de gases industriais</t>
  </si>
  <si>
    <t>20193</t>
  </si>
  <si>
    <t>Fabricação de produtos químicos inorgânicos não especificados anteriormente</t>
  </si>
  <si>
    <t>20215</t>
  </si>
  <si>
    <t>Fabricação de produtos petroquímicos básicos</t>
  </si>
  <si>
    <t>cnae: 202</t>
  </si>
  <si>
    <t>20223</t>
  </si>
  <si>
    <t>Fabricação de intermediários para plastificantes, resinas e fibras</t>
  </si>
  <si>
    <t>20291</t>
  </si>
  <si>
    <t>Fabricação de produtos químicos orgânicos não especificados anteriormente</t>
  </si>
  <si>
    <t>20312</t>
  </si>
  <si>
    <t>Fabricação de resinas termoplásticas</t>
  </si>
  <si>
    <t>cnae: 203</t>
  </si>
  <si>
    <t>20321</t>
  </si>
  <si>
    <t>Fabricação de resinas termofixas</t>
  </si>
  <si>
    <t>20339</t>
  </si>
  <si>
    <t>Fabricação de elastômeros</t>
  </si>
  <si>
    <t>20401</t>
  </si>
  <si>
    <t>cnae: 204</t>
  </si>
  <si>
    <t>20517</t>
  </si>
  <si>
    <t>Fabricação de defensivos agrícolas</t>
  </si>
  <si>
    <t>cnae: 205</t>
  </si>
  <si>
    <t>20525</t>
  </si>
  <si>
    <t>Fabricação de desinfestantes domissanitários</t>
  </si>
  <si>
    <t>20614</t>
  </si>
  <si>
    <t>Fabricação de sabões e detergentes sintéticos</t>
  </si>
  <si>
    <t>cnae: 206</t>
  </si>
  <si>
    <t>20622</t>
  </si>
  <si>
    <t>Fabricação de produtos de limpeza e polimento</t>
  </si>
  <si>
    <t>20631</t>
  </si>
  <si>
    <t>Fabricação de cosméticos, produtos de perfumaria e de higiene pessoal</t>
  </si>
  <si>
    <t>20711</t>
  </si>
  <si>
    <t>Fabricação de tintas, vernizes, esmaltes e lacas</t>
  </si>
  <si>
    <t>cnae: 207</t>
  </si>
  <si>
    <t>20720</t>
  </si>
  <si>
    <t>Fabricação de tintas de impressão</t>
  </si>
  <si>
    <t>20738</t>
  </si>
  <si>
    <t>Fabricação de impermeabilizantes, solventes e produtos afins</t>
  </si>
  <si>
    <t>20916</t>
  </si>
  <si>
    <t>Fabricação de adesivos e selantes</t>
  </si>
  <si>
    <t>cnae: 209</t>
  </si>
  <si>
    <t>20924</t>
  </si>
  <si>
    <t>Fabricação de explosivos</t>
  </si>
  <si>
    <t>20932</t>
  </si>
  <si>
    <t>Fabricação de aditivos de uso industrial</t>
  </si>
  <si>
    <t>20941</t>
  </si>
  <si>
    <t>Fabricação de catalisadores</t>
  </si>
  <si>
    <t>20991</t>
  </si>
  <si>
    <t>Fabricação de produtos químicos não especificados anteriormente</t>
  </si>
  <si>
    <t>21106</t>
  </si>
  <si>
    <t>cnae: 211</t>
  </si>
  <si>
    <t>21211</t>
  </si>
  <si>
    <t>Fabricação de medicamentos para uso humano</t>
  </si>
  <si>
    <t>cnae: 212</t>
  </si>
  <si>
    <t>21220</t>
  </si>
  <si>
    <t>Fabricação de medicamentos para uso veterinário</t>
  </si>
  <si>
    <t>21238</t>
  </si>
  <si>
    <t>Fabricação de preparações farmacêuticas</t>
  </si>
  <si>
    <t>22111</t>
  </si>
  <si>
    <t>Fabricação de pneumáticos e de câmaras-de-ar</t>
  </si>
  <si>
    <t>cnae: 221</t>
  </si>
  <si>
    <t>22129</t>
  </si>
  <si>
    <t>Reforma de pneumáticos usados</t>
  </si>
  <si>
    <t>22196</t>
  </si>
  <si>
    <t>Fabricação de artefatos de borracha não especificados anteriormente</t>
  </si>
  <si>
    <t>22218</t>
  </si>
  <si>
    <t>Fabricação de laminados planos e tubulares de material plástico</t>
  </si>
  <si>
    <t>cnae: 222</t>
  </si>
  <si>
    <t>22226</t>
  </si>
  <si>
    <t>Fabricação de embalagens de material plástico</t>
  </si>
  <si>
    <t>22234</t>
  </si>
  <si>
    <t>Fabricação de tubos e acessórios de material plástico para uso na construção</t>
  </si>
  <si>
    <t>22293</t>
  </si>
  <si>
    <t>Fabricação de artefatos de material plástico não especificados anteriormente</t>
  </si>
  <si>
    <t>23117</t>
  </si>
  <si>
    <t>Fabricação de vidro plano e de segurança</t>
  </si>
  <si>
    <t>cnae: 231</t>
  </si>
  <si>
    <t>23125</t>
  </si>
  <si>
    <t>Fabricação de embalagens de vidro</t>
  </si>
  <si>
    <t>23192</t>
  </si>
  <si>
    <t>Fabricação de artigos de vidro</t>
  </si>
  <si>
    <t>23206</t>
  </si>
  <si>
    <t>cnae: 232</t>
  </si>
  <si>
    <t>23303</t>
  </si>
  <si>
    <t>cnae: 233</t>
  </si>
  <si>
    <t>23419</t>
  </si>
  <si>
    <t>Fabricação de produtos cerâmicos refratários</t>
  </si>
  <si>
    <t>cnae: 234</t>
  </si>
  <si>
    <t>23427</t>
  </si>
  <si>
    <t>Fabricação de produtos cerâmicos não-refratários para uso estrutural na construção</t>
  </si>
  <si>
    <t>23494</t>
  </si>
  <si>
    <t>Fabricação de produtos cerâmicos não-refratários não especificados anteriormente</t>
  </si>
  <si>
    <t>23915</t>
  </si>
  <si>
    <t>Aparelhamento e outros trabalhos em pedras</t>
  </si>
  <si>
    <t>cnae: 239</t>
  </si>
  <si>
    <t>23923</t>
  </si>
  <si>
    <t>Fabricação de cal e gesso</t>
  </si>
  <si>
    <t>23991</t>
  </si>
  <si>
    <t>Fabricação de produtos de minerais não-metálicos não especificados anteriormente</t>
  </si>
  <si>
    <t>24113</t>
  </si>
  <si>
    <t>Produção de ferro-gusa</t>
  </si>
  <si>
    <t>cnae: 241</t>
  </si>
  <si>
    <t>24121</t>
  </si>
  <si>
    <t>Produção de ferroligas</t>
  </si>
  <si>
    <t>24211</t>
  </si>
  <si>
    <t>Produção de semi-acabados de aço</t>
  </si>
  <si>
    <t>cnae: 242</t>
  </si>
  <si>
    <t>24229</t>
  </si>
  <si>
    <t>Produção de laminados planos de aço</t>
  </si>
  <si>
    <t>24237</t>
  </si>
  <si>
    <t>Produção de laminados longos de aço</t>
  </si>
  <si>
    <t>24245</t>
  </si>
  <si>
    <t>Produção de relaminados, trefilados e perfilados de aço</t>
  </si>
  <si>
    <t>24318</t>
  </si>
  <si>
    <t>Produção de tubos de aço com costura</t>
  </si>
  <si>
    <t>cnae: 243</t>
  </si>
  <si>
    <t>24393</t>
  </si>
  <si>
    <t>Produção de outros tubos de ferro e aço</t>
  </si>
  <si>
    <t>24415</t>
  </si>
  <si>
    <t>Metalurgia do alumínio e suas ligas</t>
  </si>
  <si>
    <t>cnae: 244</t>
  </si>
  <si>
    <t>24423</t>
  </si>
  <si>
    <t>Metalurgia dos metais preciosos</t>
  </si>
  <si>
    <t>24431</t>
  </si>
  <si>
    <t>Metalurgia do cobre</t>
  </si>
  <si>
    <t>24491</t>
  </si>
  <si>
    <t>Metalurgia dos metais não-ferrosos e suas ligas não especificados anteriormente</t>
  </si>
  <si>
    <t>24512</t>
  </si>
  <si>
    <t>Fundição de ferro e aço</t>
  </si>
  <si>
    <t>cnae: 245</t>
  </si>
  <si>
    <t>24521</t>
  </si>
  <si>
    <t>Fundição de metais não-ferrosos e suas ligas</t>
  </si>
  <si>
    <t>25110</t>
  </si>
  <si>
    <t>Fabricação de estruturas metálicas</t>
  </si>
  <si>
    <t>cnae: 251</t>
  </si>
  <si>
    <t>25128</t>
  </si>
  <si>
    <t>Fabricação de esquadrias de metal</t>
  </si>
  <si>
    <t>25136</t>
  </si>
  <si>
    <t>Fabricação de obras de caldeiraria pesada</t>
  </si>
  <si>
    <t>25217</t>
  </si>
  <si>
    <t>Fabricação de tanques, reservatórios metálicos e caldeiras para aquecimento central</t>
  </si>
  <si>
    <t>cnae: 252</t>
  </si>
  <si>
    <t>25225</t>
  </si>
  <si>
    <t>Fabricação de caldeiras geradoras de vapor, exceto para aquecimento central e para veículos</t>
  </si>
  <si>
    <t>25314</t>
  </si>
  <si>
    <t>Produção de forjados de aço e de metais não-ferrosos e suas ligas</t>
  </si>
  <si>
    <t>cnae: 253</t>
  </si>
  <si>
    <t>25322</t>
  </si>
  <si>
    <t>Produção de artefatos estampados de metal; metalurgia do pó</t>
  </si>
  <si>
    <t>25390</t>
  </si>
  <si>
    <t>Serviços de usinagem, solda, tratamento e revestimento em metais</t>
  </si>
  <si>
    <t>25411</t>
  </si>
  <si>
    <t>Fabricação de artigos de cutelaria</t>
  </si>
  <si>
    <t>cnae: 254</t>
  </si>
  <si>
    <t>25420</t>
  </si>
  <si>
    <t>Fabricação de artigos de serralheria, exceto esquadrias</t>
  </si>
  <si>
    <t>25438</t>
  </si>
  <si>
    <t>Fabricação de ferramentas</t>
  </si>
  <si>
    <t>25501</t>
  </si>
  <si>
    <t>cnae: 255</t>
  </si>
  <si>
    <t>25918</t>
  </si>
  <si>
    <t>Fabricação de embalagens metálicas</t>
  </si>
  <si>
    <t>cnae: 259</t>
  </si>
  <si>
    <t>25926</t>
  </si>
  <si>
    <t>Fabricação de produtos de trefilados de metal</t>
  </si>
  <si>
    <t>25934</t>
  </si>
  <si>
    <t>Fabricação de artigos de metal para uso doméstico e pessoal</t>
  </si>
  <si>
    <t>25993</t>
  </si>
  <si>
    <t>26108</t>
  </si>
  <si>
    <t>cnae: 261</t>
  </si>
  <si>
    <t>26213</t>
  </si>
  <si>
    <t>Fabricação de equipamentos de informática</t>
  </si>
  <si>
    <t>cnae: 262</t>
  </si>
  <si>
    <t>26221</t>
  </si>
  <si>
    <t>Fabricação de periféricos para equipamentos de informática</t>
  </si>
  <si>
    <t>26311</t>
  </si>
  <si>
    <t>Fabricação de equipamentos transmissores de comunicação</t>
  </si>
  <si>
    <t>cnae: 263</t>
  </si>
  <si>
    <t>26329</t>
  </si>
  <si>
    <t>Fabricação de aparelhos telefônicos e de outros equipamentos de comunicação</t>
  </si>
  <si>
    <t>26400</t>
  </si>
  <si>
    <t>cnae: 264</t>
  </si>
  <si>
    <t>26515</t>
  </si>
  <si>
    <t>Fabricação de aparelhos e equipamentos de medida, teste e controle</t>
  </si>
  <si>
    <t>cnae: 265</t>
  </si>
  <si>
    <t>26523</t>
  </si>
  <si>
    <t>Fabricação de cronômetros e relógios</t>
  </si>
  <si>
    <t>26604</t>
  </si>
  <si>
    <t>cnae: 266</t>
  </si>
  <si>
    <t>26701</t>
  </si>
  <si>
    <t>cnae: 267</t>
  </si>
  <si>
    <t>26809</t>
  </si>
  <si>
    <t>cnae: 268</t>
  </si>
  <si>
    <t>27104</t>
  </si>
  <si>
    <t>cnae: 271</t>
  </si>
  <si>
    <t>27210</t>
  </si>
  <si>
    <t>Fabricação de pilhas, baterias e acumuladores elétricos, exceto para veículos automotores</t>
  </si>
  <si>
    <t>cnae: 272</t>
  </si>
  <si>
    <t>27228</t>
  </si>
  <si>
    <t>Fabricação de baterias e acumuladores para veículos automotores</t>
  </si>
  <si>
    <t>27317</t>
  </si>
  <si>
    <t>Fabricação de aparelhos e equipamentos para distribuição e controle de energia elétrica</t>
  </si>
  <si>
    <t>cnae: 273</t>
  </si>
  <si>
    <t>27325</t>
  </si>
  <si>
    <t>Fabricação de material elétrico para instalações em circuito de consumo</t>
  </si>
  <si>
    <t>27333</t>
  </si>
  <si>
    <t>Fabricação de fios, cabos e condutores elétricos isolados</t>
  </si>
  <si>
    <t>27406</t>
  </si>
  <si>
    <t>cnae: 274</t>
  </si>
  <si>
    <t>27511</t>
  </si>
  <si>
    <t>Fabricação de fogões, refrigeradores e máquinas de lavar e secar para uso doméstico</t>
  </si>
  <si>
    <t>cnae: 275</t>
  </si>
  <si>
    <t>27597</t>
  </si>
  <si>
    <t>Fabricação de aparelhos eletrodomésticos não especificados anteriormente</t>
  </si>
  <si>
    <t>27902</t>
  </si>
  <si>
    <t>cnae: 279</t>
  </si>
  <si>
    <t>28119</t>
  </si>
  <si>
    <t>Fabricação de motores e turbinas, exceto para aviões e veículos rodoviários</t>
  </si>
  <si>
    <t>cnae: 281</t>
  </si>
  <si>
    <t>28127</t>
  </si>
  <si>
    <t>Fabricação de equipamentos hidráulicos e pneumáticos, exceto válvulas</t>
  </si>
  <si>
    <t>28135</t>
  </si>
  <si>
    <t>Fabricação de válvulas, registros e dispositivos semelhantes</t>
  </si>
  <si>
    <t>28143</t>
  </si>
  <si>
    <t>Fabricação de compressores</t>
  </si>
  <si>
    <t>28151</t>
  </si>
  <si>
    <t>Fabricação de equipamentos de transmissão para fins industriais</t>
  </si>
  <si>
    <t>28216</t>
  </si>
  <si>
    <t>Fabricação de aparelhos e equipamentos para instalações térmicas</t>
  </si>
  <si>
    <t>cnae: 282</t>
  </si>
  <si>
    <t>28224</t>
  </si>
  <si>
    <t>Fabricação de máquinas, equipamentos e aparelhos para transporte e elevação de cargas e pessoas</t>
  </si>
  <si>
    <t>28232</t>
  </si>
  <si>
    <t>Fabricação de máquinas e aparelhos de refrigeração e ventilação para uso industrial e comercial</t>
  </si>
  <si>
    <t>28241</t>
  </si>
  <si>
    <t>Fabricação de aparelhos e equipamentos de ar condicionado</t>
  </si>
  <si>
    <t>28259</t>
  </si>
  <si>
    <t>Fabricação de máquinas e equipamentos para saneamento básico e ambiental</t>
  </si>
  <si>
    <t>28291</t>
  </si>
  <si>
    <t>Fabricação de máquinas e equipamentos de uso geral não especificados anteriormente</t>
  </si>
  <si>
    <t>28313</t>
  </si>
  <si>
    <t>Fabricação de tratores agrícolas</t>
  </si>
  <si>
    <t>cnae: 283</t>
  </si>
  <si>
    <t>28321</t>
  </si>
  <si>
    <t>Fabricação de equipamentos para irrigação agrícola</t>
  </si>
  <si>
    <t>28330</t>
  </si>
  <si>
    <t>Fabricação de máquinas e equipamentos para a agricultura e pecuária, exceto para irrigação</t>
  </si>
  <si>
    <t>28402</t>
  </si>
  <si>
    <t>cnae: 284</t>
  </si>
  <si>
    <t>28518</t>
  </si>
  <si>
    <t>Fabricação de máquinas e equipamentos para a prospecção e extração de petróleo</t>
  </si>
  <si>
    <t>cnae: 285</t>
  </si>
  <si>
    <t>28526</t>
  </si>
  <si>
    <t>Fabricação de outras máquinas e equipamentos para uso na extração mineral, exceto na extração de petróleo</t>
  </si>
  <si>
    <t>28534</t>
  </si>
  <si>
    <t>Fabricação de tratores, exceto agrícolas</t>
  </si>
  <si>
    <t>28542</t>
  </si>
  <si>
    <t>Fabricação de máquinas e equipamentos para terraplenagem, pavimentação e construção, exceto tratores</t>
  </si>
  <si>
    <t>28615</t>
  </si>
  <si>
    <t>Fabricação de máquinas para a indústria metalúrgica, exceto máquinas-ferramenta</t>
  </si>
  <si>
    <t>cnae: 286</t>
  </si>
  <si>
    <t>28623</t>
  </si>
  <si>
    <t>Fabricação de máquinas e equipamentos para as indústrias de alimentos, bebidas e fumo</t>
  </si>
  <si>
    <t>28631</t>
  </si>
  <si>
    <t>Fabricação de máquinas e equipamentos para a indústria têxtil</t>
  </si>
  <si>
    <t>28640</t>
  </si>
  <si>
    <t>Fabricação de máquinas e equipamentos para as indústrias do vestuário, do couro e de calçados</t>
  </si>
  <si>
    <t>28658</t>
  </si>
  <si>
    <t>Fabricação de máquinas e equipamentos para as indústrias de celulose, papel e papelão e artefatos</t>
  </si>
  <si>
    <t>28666</t>
  </si>
  <si>
    <t>Fabricação de máquinas e equipamentos para a indústria do plástico</t>
  </si>
  <si>
    <t>28691</t>
  </si>
  <si>
    <t>Fabricação de máquinas e equipamentos para uso industrial específico não especificados anteriormente</t>
  </si>
  <si>
    <t>29107</t>
  </si>
  <si>
    <t>cnae: 291</t>
  </si>
  <si>
    <t>29204</t>
  </si>
  <si>
    <t>cnae: 292</t>
  </si>
  <si>
    <t>29301</t>
  </si>
  <si>
    <t>cnae: 293</t>
  </si>
  <si>
    <t>29417</t>
  </si>
  <si>
    <t>Fabricação de peças e acessórios para o sistema motor de veículos automotores</t>
  </si>
  <si>
    <t>cnae: 294</t>
  </si>
  <si>
    <t>29425</t>
  </si>
  <si>
    <t>Fabricação de peças e acessórios para os sistemas de marcha e transmissão de veículos automotores</t>
  </si>
  <si>
    <t>29433</t>
  </si>
  <si>
    <t>Fabricação de peças e acessórios para o sistema de freios de veículos automotores</t>
  </si>
  <si>
    <t>29441</t>
  </si>
  <si>
    <t>Fabricação de peças e acessórios para o sistema de direção e suspensão de veículos automotores</t>
  </si>
  <si>
    <t>29450</t>
  </si>
  <si>
    <t>Fabricação de material elétrico e eletrônico para veículos automotores, exceto baterias</t>
  </si>
  <si>
    <t>29492</t>
  </si>
  <si>
    <t>Fabricação de peças e acessórios para veículos automotores não especificados anteriormente</t>
  </si>
  <si>
    <t>29506</t>
  </si>
  <si>
    <t>cnae: 295</t>
  </si>
  <si>
    <t>30113</t>
  </si>
  <si>
    <t>Construção de embarcações e estruturas flutuantes</t>
  </si>
  <si>
    <t>cnae: 301</t>
  </si>
  <si>
    <t>30121</t>
  </si>
  <si>
    <t>Construção de embarcações para esporte e lazer</t>
  </si>
  <si>
    <t>30318</t>
  </si>
  <si>
    <t>Fabricação de locomotivas, vagões e outros materiais rodantes</t>
  </si>
  <si>
    <t>cnae: 303</t>
  </si>
  <si>
    <t>30326</t>
  </si>
  <si>
    <t>Fabricação de peças e acessórios para veículos ferroviários</t>
  </si>
  <si>
    <t>30415</t>
  </si>
  <si>
    <t>cnae: 304</t>
  </si>
  <si>
    <t>30423</t>
  </si>
  <si>
    <t>Fabricação de turbinas, motores e outros componentes e peças para aeronaves</t>
  </si>
  <si>
    <t>30504</t>
  </si>
  <si>
    <t>cnae: 305</t>
  </si>
  <si>
    <t>30911</t>
  </si>
  <si>
    <t>Fabricação de motocicletas</t>
  </si>
  <si>
    <t>cnae: 309</t>
  </si>
  <si>
    <t>30920</t>
  </si>
  <si>
    <t>Fabricação de bicicletas e triciclos não-motorizados</t>
  </si>
  <si>
    <t>30997</t>
  </si>
  <si>
    <t>31012</t>
  </si>
  <si>
    <t>Fabricação de móveis com predominância de madeira</t>
  </si>
  <si>
    <t>cnae: 310</t>
  </si>
  <si>
    <t>31021</t>
  </si>
  <si>
    <t>Fabricação de móveis com predominância de metal</t>
  </si>
  <si>
    <t>31039</t>
  </si>
  <si>
    <t>Fabricação de móveis de outros materiais, exceto madeira e metal</t>
  </si>
  <si>
    <t>31047</t>
  </si>
  <si>
    <t>Fabricação de colchões</t>
  </si>
  <si>
    <t>32116</t>
  </si>
  <si>
    <t>Lapidação de gemas e fabricação de artefatos de ourivesaria e joalheria</t>
  </si>
  <si>
    <t>cnae: 321</t>
  </si>
  <si>
    <t>32124</t>
  </si>
  <si>
    <t>Fabricação de bijuterias e artefatos semelhantes</t>
  </si>
  <si>
    <t>32205</t>
  </si>
  <si>
    <t>cnae: 322</t>
  </si>
  <si>
    <t>32302</t>
  </si>
  <si>
    <t>cnae: 323</t>
  </si>
  <si>
    <t>32400</t>
  </si>
  <si>
    <t>cnae: 324</t>
  </si>
  <si>
    <t>32507</t>
  </si>
  <si>
    <t>cnae: 325</t>
  </si>
  <si>
    <t>32914</t>
  </si>
  <si>
    <t>Fabricação de escovas, pincéis e vassouras</t>
  </si>
  <si>
    <t>cnae: 329</t>
  </si>
  <si>
    <t>32922</t>
  </si>
  <si>
    <t>Fabricação de equipamentos e acessórios para segurança e proteção pessoal e profissional</t>
  </si>
  <si>
    <t>32990</t>
  </si>
  <si>
    <t>Fabricação de produtos diversos não especificados anteriormente</t>
  </si>
  <si>
    <t>33112</t>
  </si>
  <si>
    <t>Manutenção e reparação de tanques, reservatórios metálicos e caldeiras, exceto para veículos</t>
  </si>
  <si>
    <t>cnae: 331</t>
  </si>
  <si>
    <t>33121</t>
  </si>
  <si>
    <t>Manutenção e reparação de equipamentos eletrônicos e ópticos</t>
  </si>
  <si>
    <t>33139</t>
  </si>
  <si>
    <t>Manutenção e reparação de máquinas e equipamentos elétricos</t>
  </si>
  <si>
    <t>33147</t>
  </si>
  <si>
    <t>Manutenção e reparação de máquinas e equipamentos da indústria mecânica</t>
  </si>
  <si>
    <t>33155</t>
  </si>
  <si>
    <t>Manutenção e reparação de veículos ferroviários</t>
  </si>
  <si>
    <t>33163</t>
  </si>
  <si>
    <t>Manutenção e reparação de aeronaves</t>
  </si>
  <si>
    <t>33171</t>
  </si>
  <si>
    <t>Manutenção e reparação de embarcações</t>
  </si>
  <si>
    <t>33198</t>
  </si>
  <si>
    <t>Manutenção e reparação de equipamentos e produtos não especificados anteriormente</t>
  </si>
  <si>
    <t>33210</t>
  </si>
  <si>
    <t>Instalação de máquinas e equipamentos industriais</t>
  </si>
  <si>
    <t>cnae: 332</t>
  </si>
  <si>
    <t>33295</t>
  </si>
  <si>
    <t>Instalação de equipamentos não especificados anteriormente</t>
  </si>
  <si>
    <t>35115</t>
  </si>
  <si>
    <t>Geração de energia elétrica</t>
  </si>
  <si>
    <t>cnae: 351</t>
  </si>
  <si>
    <t>35123</t>
  </si>
  <si>
    <t>Transmissão de energia elétrica</t>
  </si>
  <si>
    <t>35131</t>
  </si>
  <si>
    <t>Comércio atacadista de energia elétrica</t>
  </si>
  <si>
    <t>35140</t>
  </si>
  <si>
    <t>Distribuição de energia elétrica</t>
  </si>
  <si>
    <t>35204</t>
  </si>
  <si>
    <t>Produção de gás; processamento de gás natural; distribuição de combustíveis gasosos por redes urbanas</t>
  </si>
  <si>
    <t>cnae: 352</t>
  </si>
  <si>
    <t>35301</t>
  </si>
  <si>
    <t>cnae: 353</t>
  </si>
  <si>
    <t>36006</t>
  </si>
  <si>
    <t>cnae: 360</t>
  </si>
  <si>
    <t>37011</t>
  </si>
  <si>
    <t>Gestão de redes de esgoto</t>
  </si>
  <si>
    <t>cnae: 370</t>
  </si>
  <si>
    <t>37029</t>
  </si>
  <si>
    <t>Atividades relacionadas a esgoto, exceto a gestão de redes</t>
  </si>
  <si>
    <t>38114</t>
  </si>
  <si>
    <t>Coleta de resíduos não-perigosos</t>
  </si>
  <si>
    <t>cnae: 381</t>
  </si>
  <si>
    <t>38122</t>
  </si>
  <si>
    <t>Coleta de resíduos perigosos</t>
  </si>
  <si>
    <t>38211</t>
  </si>
  <si>
    <t>Tratamento e disposição de resíduos não-perigosos</t>
  </si>
  <si>
    <t>cnae: 382</t>
  </si>
  <si>
    <t>38220</t>
  </si>
  <si>
    <t>Tratamento e disposição de resíduos perigosos</t>
  </si>
  <si>
    <t>38319</t>
  </si>
  <si>
    <t>Recuperação de materiais metálicos</t>
  </si>
  <si>
    <t>cnae: 383</t>
  </si>
  <si>
    <t>38327</t>
  </si>
  <si>
    <t>Recuperação de materiais plásticos</t>
  </si>
  <si>
    <t>38394</t>
  </si>
  <si>
    <t>Recuperação de materiais não especificados anteriormente</t>
  </si>
  <si>
    <t>39005</t>
  </si>
  <si>
    <t>cnae: 390</t>
  </si>
  <si>
    <t>41107</t>
  </si>
  <si>
    <t>cnae: 411</t>
  </si>
  <si>
    <t>41204</t>
  </si>
  <si>
    <t>cnae: 412</t>
  </si>
  <si>
    <t>42111</t>
  </si>
  <si>
    <t>Construção de rodovias e ferrovias</t>
  </si>
  <si>
    <t>cnae: 421</t>
  </si>
  <si>
    <t>42120</t>
  </si>
  <si>
    <t>Construção de obras-de-arte especiais</t>
  </si>
  <si>
    <t>42138</t>
  </si>
  <si>
    <t>Obras de urbanização - ruas, praças e calçadas</t>
  </si>
  <si>
    <t>42219</t>
  </si>
  <si>
    <t>Obras para geração e distribuição de energia elétrica e para telecomunicações</t>
  </si>
  <si>
    <t>cnae: 422</t>
  </si>
  <si>
    <t>42227</t>
  </si>
  <si>
    <t>Construção de redes de abastecimento de água, coleta de esgoto e construções correlatas</t>
  </si>
  <si>
    <t>42235</t>
  </si>
  <si>
    <t>Construção de redes de transportes por dutos, exceto para água e esgoto</t>
  </si>
  <si>
    <t>42910</t>
  </si>
  <si>
    <t>Obras portuárias, marítimas e fluviais</t>
  </si>
  <si>
    <t>cnae: 429</t>
  </si>
  <si>
    <t>42928</t>
  </si>
  <si>
    <t>Montagem de instalações industriais e de estruturas metálicas</t>
  </si>
  <si>
    <t>42995</t>
  </si>
  <si>
    <t>Obras de engenharia civil não especificadas anteriormente</t>
  </si>
  <si>
    <t>43118</t>
  </si>
  <si>
    <t>Demolição e preparação de canteiros de obras</t>
  </si>
  <si>
    <t>cnae: 431</t>
  </si>
  <si>
    <t>43126</t>
  </si>
  <si>
    <t>Perfurações e sondagens</t>
  </si>
  <si>
    <t>43134</t>
  </si>
  <si>
    <t>Obras de terraplenagem</t>
  </si>
  <si>
    <t>43193</t>
  </si>
  <si>
    <t>Serviços de preparação do terreno não especificados anteriormente</t>
  </si>
  <si>
    <t>43215</t>
  </si>
  <si>
    <t>Instalações elétricas</t>
  </si>
  <si>
    <t>cnae: 432</t>
  </si>
  <si>
    <t>43223</t>
  </si>
  <si>
    <t>Instalações hidráulicas, de sistemas de ventilação e refrigeração</t>
  </si>
  <si>
    <t>43291</t>
  </si>
  <si>
    <t>Obras de instalações em construções não especificadas anteriormente</t>
  </si>
  <si>
    <t>43304</t>
  </si>
  <si>
    <t>cnae: 433</t>
  </si>
  <si>
    <t>43916</t>
  </si>
  <si>
    <t>Obras de fundações</t>
  </si>
  <si>
    <t>cnae: 439</t>
  </si>
  <si>
    <t>43991</t>
  </si>
  <si>
    <t>Serviços especializados para construção não especificados anteriormente</t>
  </si>
  <si>
    <t>45111</t>
  </si>
  <si>
    <t>Comércio a varejo e por atacado de veículos automotores</t>
  </si>
  <si>
    <t>cnae: 451</t>
  </si>
  <si>
    <t>45129</t>
  </si>
  <si>
    <t>Representantes comerciais e agentes do comércio de veículos automotores</t>
  </si>
  <si>
    <t>45200</t>
  </si>
  <si>
    <t>cnae: 452</t>
  </si>
  <si>
    <t>45307</t>
  </si>
  <si>
    <t>cnae: 453</t>
  </si>
  <si>
    <t>45412</t>
  </si>
  <si>
    <t>Comércio por atacado e a varejo de motocicletas, peças e acessórios</t>
  </si>
  <si>
    <t>cnae: 454</t>
  </si>
  <si>
    <t>45421</t>
  </si>
  <si>
    <t>Representantes comerciais e agentes do comércio de motocicletas, peças e acessórios</t>
  </si>
  <si>
    <t>45439</t>
  </si>
  <si>
    <t>Manutenção e reparação de motocicletas</t>
  </si>
  <si>
    <t>46117</t>
  </si>
  <si>
    <t>Representantes comerciais e agentes do comércio de matérias-primas agrícolas e animais vivos</t>
  </si>
  <si>
    <t>cnae: 461</t>
  </si>
  <si>
    <t>46125</t>
  </si>
  <si>
    <t>Representantes comerciais e agentes do comércio de combustíveis, minerais, produtos siderúrgicos e químicos</t>
  </si>
  <si>
    <t>46133</t>
  </si>
  <si>
    <t>Representantes comerciais e agentes do comércio de madeira, material de construção e ferragens</t>
  </si>
  <si>
    <t>46141</t>
  </si>
  <si>
    <t>Representantes comerciais e agentes do comércio de máquinas, equipamentos, embarcações e aeronaves</t>
  </si>
  <si>
    <t>46150</t>
  </si>
  <si>
    <t>Representantes comerciais e agentes do comércio de eletrodomésticos, móveis e artigos de uso doméstico</t>
  </si>
  <si>
    <t>46168</t>
  </si>
  <si>
    <t>Representantes comerciais e agentes do comércio de têxteis, vestuário, calçados e artigos de viagem</t>
  </si>
  <si>
    <t>46176</t>
  </si>
  <si>
    <t>Representantes comerciais e agentes do comércio de produtos alimentícios, bebidas e fumo</t>
  </si>
  <si>
    <t>46184</t>
  </si>
  <si>
    <t>Representantes comerciais e agentes do comércio especializado em produtos não especificados anteriormente</t>
  </si>
  <si>
    <t>46192</t>
  </si>
  <si>
    <t>Representantes comerciais e agentes do comércio de mercadorias em geral não especializado</t>
  </si>
  <si>
    <t>46214</t>
  </si>
  <si>
    <t>Comércio atacadista de café em grão</t>
  </si>
  <si>
    <t>cnae: 462</t>
  </si>
  <si>
    <t>46222</t>
  </si>
  <si>
    <t>Comércio atacadista de soja</t>
  </si>
  <si>
    <t>46231</t>
  </si>
  <si>
    <t>Comércio atacadista de animais vivos, alimentos para animais e matérias-primas agrícolas, exceto café e soja</t>
  </si>
  <si>
    <t>46311</t>
  </si>
  <si>
    <t>Comércio atacadista de leite e laticínios</t>
  </si>
  <si>
    <t>cnae: 463</t>
  </si>
  <si>
    <t>46320</t>
  </si>
  <si>
    <t>Comércio atacadista de cereais e leguminosas beneficiados, farinhas, amidos e féculas</t>
  </si>
  <si>
    <t>46338</t>
  </si>
  <si>
    <t>Comércio atacadista de hortifrutigranjeiros</t>
  </si>
  <si>
    <t>46346</t>
  </si>
  <si>
    <t>Comércio atacadista de carnes, produtos da carne e pescado</t>
  </si>
  <si>
    <t>46354</t>
  </si>
  <si>
    <t>Comércio atacadista de bebidas</t>
  </si>
  <si>
    <t>46362</t>
  </si>
  <si>
    <t>Comércio atacadista de produtos do fumo</t>
  </si>
  <si>
    <t>46371</t>
  </si>
  <si>
    <t>Comércio atacadista especializado em produtos alimentícios não especificados anteriormente</t>
  </si>
  <si>
    <t>46397</t>
  </si>
  <si>
    <t>Comércio atacadista de produtos alimentícios em geral</t>
  </si>
  <si>
    <t>46419</t>
  </si>
  <si>
    <t>Comércio atacadista de tecidos, artefatos de tecidos e de armarinho</t>
  </si>
  <si>
    <t>cnae: 464</t>
  </si>
  <si>
    <t>46427</t>
  </si>
  <si>
    <t>Comércio atacadista de artigos do vestuário e acessórios</t>
  </si>
  <si>
    <t>46435</t>
  </si>
  <si>
    <t>Comércio atacadista de calçados e artigos de viagem</t>
  </si>
  <si>
    <t>46443</t>
  </si>
  <si>
    <t>Comércio atacadista de produtos farmacêuticos para uso humano e veterinário</t>
  </si>
  <si>
    <t>46451</t>
  </si>
  <si>
    <t>Comércio atacadista de instrumentos e materiais para uso médico, cirúrgico, ortopédico e odontológico</t>
  </si>
  <si>
    <t>46460</t>
  </si>
  <si>
    <t>Comércio atacadista de cosméticos, produtos de perfumaria e de higiene pessoal</t>
  </si>
  <si>
    <t>46478</t>
  </si>
  <si>
    <t>Comércio atacadista de artigos de escritório e de papelaria; livros, jornais e outras publicações</t>
  </si>
  <si>
    <t>46494</t>
  </si>
  <si>
    <t>Comércio atacadista de equipamentos e artigos de uso pessoal e doméstico não especificados anteriormente</t>
  </si>
  <si>
    <t>46516</t>
  </si>
  <si>
    <t>Comércio atacadista de computadores, periféricos e suprimentos de informática</t>
  </si>
  <si>
    <t>cnae: 465</t>
  </si>
  <si>
    <t>46524</t>
  </si>
  <si>
    <t>Comércio atacadista de componentes eletrônicos e equipamentos de telefonia e comunicação</t>
  </si>
  <si>
    <t>46613</t>
  </si>
  <si>
    <t>Comércio atacadista de máquinas, aparelhos e equipamentos para uso agropecuário; partes e peças</t>
  </si>
  <si>
    <t>cnae: 466</t>
  </si>
  <si>
    <t>46621</t>
  </si>
  <si>
    <t>Comércio atacadista de máquinas, equipamentos para terraplenagem, mineração e construção; partes e peças</t>
  </si>
  <si>
    <t>46630</t>
  </si>
  <si>
    <t>Comércio atacadista de máquinas e equipamentos para uso industrial; partes e peças</t>
  </si>
  <si>
    <t>46648</t>
  </si>
  <si>
    <t>Comércio atacadista de máquinas, aparelhos e equipamentos para uso odonto-médico-hospitalar; partes e peças</t>
  </si>
  <si>
    <t>46656</t>
  </si>
  <si>
    <t>Comércio atacadista de máquinas e equipamentos para uso comercial; partes e peças</t>
  </si>
  <si>
    <t>46699</t>
  </si>
  <si>
    <t>Comércio atacadista de máquinas, aparelhos e equipamentos não especificados anteriormente; partes e peças</t>
  </si>
  <si>
    <t>46711</t>
  </si>
  <si>
    <t>Comércio atacadista de madeira e produtos derivados</t>
  </si>
  <si>
    <t>cnae: 467</t>
  </si>
  <si>
    <t>46729</t>
  </si>
  <si>
    <t>Comércio atacadista de ferragens e ferramentas</t>
  </si>
  <si>
    <t>46737</t>
  </si>
  <si>
    <t>Comércio atacadista de material elétrico</t>
  </si>
  <si>
    <t>46745</t>
  </si>
  <si>
    <t>Comércio atacadista de cimento</t>
  </si>
  <si>
    <t>46796</t>
  </si>
  <si>
    <t>Comércio atacadista especializado de materiais de construção não especificados anteriormente e de materiais de construção em geral</t>
  </si>
  <si>
    <t>46818</t>
  </si>
  <si>
    <t>Comércio atacadista de combustíveis sólidos, líquidos e gasosos, exceto gás natural e GLP</t>
  </si>
  <si>
    <t>cnae: 468</t>
  </si>
  <si>
    <t>46826</t>
  </si>
  <si>
    <t>Comércio atacadista de gás liqüefeito de petróleo (GLP)</t>
  </si>
  <si>
    <t>46834</t>
  </si>
  <si>
    <t>Comércio atacadista de defensivos agrícolas, adubos, fertilizantes e corretivos do solo</t>
  </si>
  <si>
    <t>46842</t>
  </si>
  <si>
    <t>Comércio atacadista de produtos químicos e petroquímicos, exceto agroquímicos</t>
  </si>
  <si>
    <t>46851</t>
  </si>
  <si>
    <t>Comércio atacadista de produtos siderúrgicos e metalúrgicos, exceto para construção</t>
  </si>
  <si>
    <t>46869</t>
  </si>
  <si>
    <t>Comércio atacadista de papel e papelão em bruto e de embalagens</t>
  </si>
  <si>
    <t>46877</t>
  </si>
  <si>
    <t>Comércio atacadista de resíduos e sucatas</t>
  </si>
  <si>
    <t>46893</t>
  </si>
  <si>
    <t>Comércio atacadista especializado de outros produtos intermediários não especificados anteriormente</t>
  </si>
  <si>
    <t>46915</t>
  </si>
  <si>
    <t>Comércio atacadista de mercadorias em geral, com predominância de produtos alimentícios</t>
  </si>
  <si>
    <t>cnae: 469</t>
  </si>
  <si>
    <t>46923</t>
  </si>
  <si>
    <t>Comércio atacadista de mercadorias em geral, com predominância de insumos agropecuários</t>
  </si>
  <si>
    <t>46931</t>
  </si>
  <si>
    <t>Comércio atacadista de mercadorias em geral, sem predominância de alimentos ou de insumos agropecuários</t>
  </si>
  <si>
    <t>47113</t>
  </si>
  <si>
    <t>Comércio varejista de mercadorias em geral, com predominância de produtos alimentícios - hipermercados e supermercados</t>
  </si>
  <si>
    <t>cnae: 471</t>
  </si>
  <si>
    <t>47121</t>
  </si>
  <si>
    <t>Comércio varejista de mercadorias em geral, com predominância de produtos alimentícios - minimercados, mercearias e armazéns</t>
  </si>
  <si>
    <t>47130</t>
  </si>
  <si>
    <t>Comércio varejista de mercadorias em geral, sem predominância de produtos alimentícios</t>
  </si>
  <si>
    <t>47211</t>
  </si>
  <si>
    <t>Comércio varejista de produtos de padaria, laticínio, doces, balas e semelhantes</t>
  </si>
  <si>
    <t>cnae: 472</t>
  </si>
  <si>
    <t>47229</t>
  </si>
  <si>
    <t>Comércio varejista de carnes e pescados - açougues e peixarias</t>
  </si>
  <si>
    <t>47237</t>
  </si>
  <si>
    <t>Comércio varejista de bebidas</t>
  </si>
  <si>
    <t>47245</t>
  </si>
  <si>
    <t>Comércio varejista de hortifrutigranjeiros</t>
  </si>
  <si>
    <t>47296</t>
  </si>
  <si>
    <t>Comércio varejista de produtos alimentícios em geral ou especializado em produtos alimentícios não especificados anteriormente; produtos do fumo</t>
  </si>
  <si>
    <t>47318</t>
  </si>
  <si>
    <t>cnae: 473</t>
  </si>
  <si>
    <t>47326</t>
  </si>
  <si>
    <t>Comércio varejista de lubrificantes</t>
  </si>
  <si>
    <t>47415</t>
  </si>
  <si>
    <t>Comércio varejista de tintas e materiais para pintura</t>
  </si>
  <si>
    <t>cnae: 474</t>
  </si>
  <si>
    <t>47423</t>
  </si>
  <si>
    <t>Comércio varejista de material elétrico</t>
  </si>
  <si>
    <t>47431</t>
  </si>
  <si>
    <t>Comércio varejista de vidros</t>
  </si>
  <si>
    <t>47440</t>
  </si>
  <si>
    <t>Comércio varejista de ferragens, madeira e materiais de construção</t>
  </si>
  <si>
    <t>47512</t>
  </si>
  <si>
    <t>Comércio varejista especializado de equipamentos e suprimentos de informática</t>
  </si>
  <si>
    <t>cnae: 475</t>
  </si>
  <si>
    <t>47521</t>
  </si>
  <si>
    <t>Comércio varejista especializado de equipamentos de telefonia e comunicação</t>
  </si>
  <si>
    <t>47539</t>
  </si>
  <si>
    <t>Comércio varejista especializado de eletrodomésticos e equipamentos de áudio e vídeo</t>
  </si>
  <si>
    <t>47547</t>
  </si>
  <si>
    <t>Comércio varejista especializado de móveis, colchoaria e artigos de iluminação</t>
  </si>
  <si>
    <t>47555</t>
  </si>
  <si>
    <t>Comércio varejista especializado de tecidos e artigos de cama, mesa e banho</t>
  </si>
  <si>
    <t>47563</t>
  </si>
  <si>
    <t>Comércio varejista especializado de instrumentos musicais e acessórios</t>
  </si>
  <si>
    <t>47571</t>
  </si>
  <si>
    <t>Comércio varejista especializado de peças e acessórios para aparelhos eletroeletrônicos para uso doméstico, exceto informática e comunicação</t>
  </si>
  <si>
    <t>47598</t>
  </si>
  <si>
    <t>Comércio varejista de artigos de uso doméstico não especificados anteriormente</t>
  </si>
  <si>
    <t>47610</t>
  </si>
  <si>
    <t>Comércio varejista de livros, jornais, revistas e papelaria</t>
  </si>
  <si>
    <t>cnae: 476</t>
  </si>
  <si>
    <t>47628</t>
  </si>
  <si>
    <t>Comércio varejista de discos, CDs, DVDs e fitas</t>
  </si>
  <si>
    <t>47636</t>
  </si>
  <si>
    <t>Comércio varejista de artigos recreativos e esportivos</t>
  </si>
  <si>
    <t>47717</t>
  </si>
  <si>
    <t>Comércio varejista de produtos farmacêuticos para uso humano e veterinário</t>
  </si>
  <si>
    <t>cnae: 477</t>
  </si>
  <si>
    <t>47725</t>
  </si>
  <si>
    <t>Comércio varejista de cosméticos, produtos de perfumaria e de higiene pessoal</t>
  </si>
  <si>
    <t>47733</t>
  </si>
  <si>
    <t>Comércio varejista de artigos médicos e ortopédicos</t>
  </si>
  <si>
    <t>47741</t>
  </si>
  <si>
    <t>Comércio varejista de artigos de óptica</t>
  </si>
  <si>
    <t>47814</t>
  </si>
  <si>
    <t>Comércio varejista de artigos do vestuário e acessórios</t>
  </si>
  <si>
    <t>cnae: 478</t>
  </si>
  <si>
    <t>47822</t>
  </si>
  <si>
    <t>Comércio varejista de calçados e artigos de viagem</t>
  </si>
  <si>
    <t>47831</t>
  </si>
  <si>
    <t>Comércio varejista de jóias e relógios</t>
  </si>
  <si>
    <t>47849</t>
  </si>
  <si>
    <t>Comércio varejista de gás liqüefeito de petróleo (GLP)</t>
  </si>
  <si>
    <t>47857</t>
  </si>
  <si>
    <t>Comércio varejista de artigos usados</t>
  </si>
  <si>
    <t>47890</t>
  </si>
  <si>
    <t>Comércio varejista de outros produtos novos não especificados anteriormente</t>
  </si>
  <si>
    <t>47903</t>
  </si>
  <si>
    <t>cnae: 479</t>
  </si>
  <si>
    <t>49116</t>
  </si>
  <si>
    <t>Transporte ferroviário de carga</t>
  </si>
  <si>
    <t>cnae: 491</t>
  </si>
  <si>
    <t>49124</t>
  </si>
  <si>
    <t>Transporte metroferroviário de passageiros</t>
  </si>
  <si>
    <t>49213</t>
  </si>
  <si>
    <t>Transporte rodoviário coletivo de passageiros, com itinerário fixo, municipal e em região metropolitana</t>
  </si>
  <si>
    <t>cnae: 492</t>
  </si>
  <si>
    <t>49221</t>
  </si>
  <si>
    <t>Transporte rodoviário coletivo de passageiros, com itinerário fixo, intermunicipal, interestadual e internacional</t>
  </si>
  <si>
    <t>49230</t>
  </si>
  <si>
    <t>Transporte rodoviário de táxi</t>
  </si>
  <si>
    <t>49248</t>
  </si>
  <si>
    <t>Transporte escolar</t>
  </si>
  <si>
    <t>49299</t>
  </si>
  <si>
    <t>Transporte rodoviário coletivo de passageiros, sob regime de fretamento, e outros transportes rodoviários não especificados anteriormente</t>
  </si>
  <si>
    <t>49302</t>
  </si>
  <si>
    <t>cnae: 493</t>
  </si>
  <si>
    <t>49400</t>
  </si>
  <si>
    <t>cnae: 494</t>
  </si>
  <si>
    <t>49507</t>
  </si>
  <si>
    <t>cnae: 495</t>
  </si>
  <si>
    <t>50114</t>
  </si>
  <si>
    <t>Transporte marítimo de cabotagem</t>
  </si>
  <si>
    <t>cnae: 501</t>
  </si>
  <si>
    <t>50122</t>
  </si>
  <si>
    <t>Transporte marítimo de longo curso</t>
  </si>
  <si>
    <t>50211</t>
  </si>
  <si>
    <t>Transporte por navegação interior de carga</t>
  </si>
  <si>
    <t>cnae: 502</t>
  </si>
  <si>
    <t>50220</t>
  </si>
  <si>
    <t>Transporte por navegação interior de passageiros em linhas regulares</t>
  </si>
  <si>
    <t>50301</t>
  </si>
  <si>
    <t>cnae: 503</t>
  </si>
  <si>
    <t>50912</t>
  </si>
  <si>
    <t>Transporte por navegação de travessia</t>
  </si>
  <si>
    <t>cnae: 509</t>
  </si>
  <si>
    <t>50998</t>
  </si>
  <si>
    <t>Transportes aquaviários não especificados anteriormente</t>
  </si>
  <si>
    <t>51111</t>
  </si>
  <si>
    <t>Transporte aéreo de passageiros regular</t>
  </si>
  <si>
    <t>cnae: 511</t>
  </si>
  <si>
    <t>51129</t>
  </si>
  <si>
    <t>Transporte aéreo de passageiros não-regular</t>
  </si>
  <si>
    <t>51200</t>
  </si>
  <si>
    <t>cnae: 512</t>
  </si>
  <si>
    <t>51307</t>
  </si>
  <si>
    <t>cnae: 513</t>
  </si>
  <si>
    <t>52117</t>
  </si>
  <si>
    <t>Armazenamento</t>
  </si>
  <si>
    <t>cnae: 521</t>
  </si>
  <si>
    <t>52125</t>
  </si>
  <si>
    <t>Carga e descarga</t>
  </si>
  <si>
    <t>52214</t>
  </si>
  <si>
    <t>Concessionárias de rodovias, pontes, túneis e serviços relacionados</t>
  </si>
  <si>
    <t>cnae: 522</t>
  </si>
  <si>
    <t>52222</t>
  </si>
  <si>
    <t>Terminais rodoviários e ferroviários</t>
  </si>
  <si>
    <t>52231</t>
  </si>
  <si>
    <t>Estacionamento de veículos</t>
  </si>
  <si>
    <t>52290</t>
  </si>
  <si>
    <t>Atividades auxiliares dos transportes terrestres não especificadas anteriormente</t>
  </si>
  <si>
    <t>52311</t>
  </si>
  <si>
    <t>Gestão de portos e terminais</t>
  </si>
  <si>
    <t>cnae: 523</t>
  </si>
  <si>
    <t>52320</t>
  </si>
  <si>
    <t>Atividades de agenciamento marítimo</t>
  </si>
  <si>
    <t>52397</t>
  </si>
  <si>
    <t>Atividades auxiliares dos transportes aquaviários não especificadas anteriormente</t>
  </si>
  <si>
    <t>52401</t>
  </si>
  <si>
    <t>cnae: 524</t>
  </si>
  <si>
    <t>52508</t>
  </si>
  <si>
    <t>cnae: 525</t>
  </si>
  <si>
    <t>53105</t>
  </si>
  <si>
    <t>cnae: 531</t>
  </si>
  <si>
    <t>53202</t>
  </si>
  <si>
    <t>cnae: 532</t>
  </si>
  <si>
    <t>55108</t>
  </si>
  <si>
    <t>cnae: 551</t>
  </si>
  <si>
    <t>55906</t>
  </si>
  <si>
    <t>cnae: 559</t>
  </si>
  <si>
    <t>56112</t>
  </si>
  <si>
    <t>Restaurantes e outros estabelecimentos de serviços de alimentação e bebidas</t>
  </si>
  <si>
    <t>cnae: 561</t>
  </si>
  <si>
    <t>56121</t>
  </si>
  <si>
    <t>Serviços ambulantes de alimentação</t>
  </si>
  <si>
    <t>56201</t>
  </si>
  <si>
    <t>cnae: 562</t>
  </si>
  <si>
    <t>58115</t>
  </si>
  <si>
    <t>Edição de livros</t>
  </si>
  <si>
    <t>cnae: 581</t>
  </si>
  <si>
    <t>58123</t>
  </si>
  <si>
    <t>Edição de jornais</t>
  </si>
  <si>
    <t>58131</t>
  </si>
  <si>
    <t>Edição de revistas</t>
  </si>
  <si>
    <t>58191</t>
  </si>
  <si>
    <t>Edição de cadastros, listas e outros produtos gráficos</t>
  </si>
  <si>
    <t>58212</t>
  </si>
  <si>
    <t>Edição integrada à impressão de livros</t>
  </si>
  <si>
    <t>cnae: 582</t>
  </si>
  <si>
    <t>58221</t>
  </si>
  <si>
    <t>Edição integrada à impressão de jornais</t>
  </si>
  <si>
    <t>58239</t>
  </si>
  <si>
    <t>Edição integrada à impressão de revistas</t>
  </si>
  <si>
    <t>58298</t>
  </si>
  <si>
    <t>Edição integrada à impressão de cadastros, listas e outros produtos gráficos</t>
  </si>
  <si>
    <t>59111</t>
  </si>
  <si>
    <t>Atividades de produção cinematográfica, de vídeos e de programas de televisão</t>
  </si>
  <si>
    <t>cnae: 591</t>
  </si>
  <si>
    <t>59120</t>
  </si>
  <si>
    <t>Atividades de pós-produção cinematográfica, de vídeos e de programas de televisão</t>
  </si>
  <si>
    <t>59138</t>
  </si>
  <si>
    <t>Distribuição cinematográfica, de vídeo e de programas de televisão</t>
  </si>
  <si>
    <t>59146</t>
  </si>
  <si>
    <t>Atividades de exibição cinematográfica</t>
  </si>
  <si>
    <t>59201</t>
  </si>
  <si>
    <t>cnae: 592</t>
  </si>
  <si>
    <t>60101</t>
  </si>
  <si>
    <t>cnae: 601</t>
  </si>
  <si>
    <t>60217</t>
  </si>
  <si>
    <t>Atividades de televisão aberta</t>
  </si>
  <si>
    <t>cnae: 602</t>
  </si>
  <si>
    <t>60225</t>
  </si>
  <si>
    <t>Programadoras e atividades relacionadas à televisão por assinatura</t>
  </si>
  <si>
    <t>61108</t>
  </si>
  <si>
    <t>cnae: 611</t>
  </si>
  <si>
    <t>61205</t>
  </si>
  <si>
    <t>cnae: 612</t>
  </si>
  <si>
    <t>61302</t>
  </si>
  <si>
    <t>cnae: 613</t>
  </si>
  <si>
    <t>61418</t>
  </si>
  <si>
    <t>Operadoras de televisão por assinatura por cabo</t>
  </si>
  <si>
    <t>cnae: 614</t>
  </si>
  <si>
    <t>61426</t>
  </si>
  <si>
    <t>Operadoras de televisão por assinatura por microondas</t>
  </si>
  <si>
    <t>61434</t>
  </si>
  <si>
    <t>Operadoras de televisão por assinatura por satélite</t>
  </si>
  <si>
    <t>61906</t>
  </si>
  <si>
    <t>cnae: 619</t>
  </si>
  <si>
    <t>62015</t>
  </si>
  <si>
    <t>Desenvolvimento de programas de computador sob encomenda</t>
  </si>
  <si>
    <t>cnae: 620</t>
  </si>
  <si>
    <t>62023</t>
  </si>
  <si>
    <t>Desenvolvimento e licenciamento de programas de computador customizáveis</t>
  </si>
  <si>
    <t>62031</t>
  </si>
  <si>
    <t>Desenvolvimento e licenciamento de programas de computador não-customizáveis</t>
  </si>
  <si>
    <t>62040</t>
  </si>
  <si>
    <t>Consultoria em tecnologia da informação</t>
  </si>
  <si>
    <t>62091</t>
  </si>
  <si>
    <t>Suporte técnico, manutenção e outros serviços em tecnologia da informação</t>
  </si>
  <si>
    <t>63119</t>
  </si>
  <si>
    <t>Tratamento de dados, provedores de serviços de aplicação e serviços de hospedagem na internet</t>
  </si>
  <si>
    <t>cnae: 631</t>
  </si>
  <si>
    <t>63194</t>
  </si>
  <si>
    <t>Portais, provedores de conteúdo e outros serviços de informação na internet</t>
  </si>
  <si>
    <t>63917</t>
  </si>
  <si>
    <t>Agências de notícias</t>
  </si>
  <si>
    <t>cnae: 639</t>
  </si>
  <si>
    <t>63992</t>
  </si>
  <si>
    <t>Outras atividades de prestação de serviços de informação não especificadas anteriormente</t>
  </si>
  <si>
    <t>64107</t>
  </si>
  <si>
    <t>cnae: 641</t>
  </si>
  <si>
    <t>64212</t>
  </si>
  <si>
    <t>Bancos comerciais</t>
  </si>
  <si>
    <t>cnae: 642</t>
  </si>
  <si>
    <t>64221</t>
  </si>
  <si>
    <t>Bancos múltiplos, com carteira comercial</t>
  </si>
  <si>
    <t>64239</t>
  </si>
  <si>
    <t>Caixas econômicas</t>
  </si>
  <si>
    <t>64247</t>
  </si>
  <si>
    <t>Crédito cooperativo</t>
  </si>
  <si>
    <t>64310</t>
  </si>
  <si>
    <t>Bancos múltiplos, sem carteira comercial</t>
  </si>
  <si>
    <t>cnae: 643</t>
  </si>
  <si>
    <t>64328</t>
  </si>
  <si>
    <t>Bancos de investimento</t>
  </si>
  <si>
    <t>64336</t>
  </si>
  <si>
    <t>Bancos de desenvolvimento</t>
  </si>
  <si>
    <t>64344</t>
  </si>
  <si>
    <t>Agências de fomento</t>
  </si>
  <si>
    <t>64352</t>
  </si>
  <si>
    <t>Crédito imobiliário</t>
  </si>
  <si>
    <t>64361</t>
  </si>
  <si>
    <t>Sociedades de crédito, financiamento e investimento - financeiras</t>
  </si>
  <si>
    <t>64379</t>
  </si>
  <si>
    <t>Sociedades de crédito ao microempreendedor</t>
  </si>
  <si>
    <t>64387</t>
  </si>
  <si>
    <t>Bancos de câmbio e outras instituições de intermediação não-monetária</t>
  </si>
  <si>
    <t>64409</t>
  </si>
  <si>
    <t>cnae: 644</t>
  </si>
  <si>
    <t>64506</t>
  </si>
  <si>
    <t>cnae: 645</t>
  </si>
  <si>
    <t>64611</t>
  </si>
  <si>
    <t>Holdings de instituições financeiras</t>
  </si>
  <si>
    <t>cnae: 646</t>
  </si>
  <si>
    <t>64620</t>
  </si>
  <si>
    <t>Holdings de instituições não-financeiras</t>
  </si>
  <si>
    <t>64638</t>
  </si>
  <si>
    <t>Outras sociedades de participação, exceto holdings</t>
  </si>
  <si>
    <t>64701</t>
  </si>
  <si>
    <t>cnae: 647</t>
  </si>
  <si>
    <t>64913</t>
  </si>
  <si>
    <t>Sociedades de fomento mercantil - factoring</t>
  </si>
  <si>
    <t>cnae: 649</t>
  </si>
  <si>
    <t>64921</t>
  </si>
  <si>
    <t>Securitização de créditos</t>
  </si>
  <si>
    <t>64930</t>
  </si>
  <si>
    <t>Administração de consórcios para aquisição de bens e direitos</t>
  </si>
  <si>
    <t>64999</t>
  </si>
  <si>
    <t>Outras atividades de serviços financeiros não especificadas anteriormente</t>
  </si>
  <si>
    <t>65111</t>
  </si>
  <si>
    <t>Seguros de vida</t>
  </si>
  <si>
    <t>cnae: 651</t>
  </si>
  <si>
    <t>65120</t>
  </si>
  <si>
    <t>Seguros não-vida</t>
  </si>
  <si>
    <t>65201</t>
  </si>
  <si>
    <t>cnae: 652</t>
  </si>
  <si>
    <t>65308</t>
  </si>
  <si>
    <t>cnae: 653</t>
  </si>
  <si>
    <t>65413</t>
  </si>
  <si>
    <t>Previdência complementar fechada</t>
  </si>
  <si>
    <t>cnae: 654</t>
  </si>
  <si>
    <t>65421</t>
  </si>
  <si>
    <t>Previdência complementar aberta</t>
  </si>
  <si>
    <t>65502</t>
  </si>
  <si>
    <t>cnae: 655</t>
  </si>
  <si>
    <t>66118</t>
  </si>
  <si>
    <t>Administração de bolsas e mercados de balcão organizados</t>
  </si>
  <si>
    <t>cnae: 661</t>
  </si>
  <si>
    <t>66126</t>
  </si>
  <si>
    <t>Atividades de intermediários em transações de títulos, valores mobiliários e mercadorias</t>
  </si>
  <si>
    <t>66134</t>
  </si>
  <si>
    <t>Administração de cartões de crédito</t>
  </si>
  <si>
    <t>66193</t>
  </si>
  <si>
    <t>Atividades auxiliares dos serviços financeiros não especificadas anteriormente</t>
  </si>
  <si>
    <t>66215</t>
  </si>
  <si>
    <t>Avaliação de riscos e perdas</t>
  </si>
  <si>
    <t>cnae: 662</t>
  </si>
  <si>
    <t>66223</t>
  </si>
  <si>
    <t>Corretores e agentes de seguros, de planos de previdência complementar e de saúde</t>
  </si>
  <si>
    <t>66291</t>
  </si>
  <si>
    <t>Atividades auxiliares dos seguros, da previdência complementar e dos planos de saúde não especificadas anteriormente</t>
  </si>
  <si>
    <t>66304</t>
  </si>
  <si>
    <t>cnae: 663</t>
  </si>
  <si>
    <t>68102</t>
  </si>
  <si>
    <t>cnae: 681</t>
  </si>
  <si>
    <t>68218</t>
  </si>
  <si>
    <t>Intermediação na compra, venda e aluguel de imóveis</t>
  </si>
  <si>
    <t>cnae: 682</t>
  </si>
  <si>
    <t>68226</t>
  </si>
  <si>
    <t>Gestão e administração da propriedade imobiliária</t>
  </si>
  <si>
    <t>69117</t>
  </si>
  <si>
    <t>Atividades jurídicas, exceto cartórios</t>
  </si>
  <si>
    <t>cnae: 691</t>
  </si>
  <si>
    <t>69125</t>
  </si>
  <si>
    <t>Cartórios</t>
  </si>
  <si>
    <t>69206</t>
  </si>
  <si>
    <t>cnae: 692</t>
  </si>
  <si>
    <t>70107</t>
  </si>
  <si>
    <t>cnae: 701</t>
  </si>
  <si>
    <t>70204</t>
  </si>
  <si>
    <t>cnae: 702</t>
  </si>
  <si>
    <t>71111</t>
  </si>
  <si>
    <t>Serviços de arquitetura</t>
  </si>
  <si>
    <t>cnae: 711</t>
  </si>
  <si>
    <t>71120</t>
  </si>
  <si>
    <t>Serviços de engenharia</t>
  </si>
  <si>
    <t>71197</t>
  </si>
  <si>
    <t>Atividades técnicas relacionadas à arquitetura e engenharia</t>
  </si>
  <si>
    <t>71201</t>
  </si>
  <si>
    <t>cnae: 712</t>
  </si>
  <si>
    <t>72100</t>
  </si>
  <si>
    <t>cnae: 721</t>
  </si>
  <si>
    <t>72207</t>
  </si>
  <si>
    <t>cnae: 722</t>
  </si>
  <si>
    <t>73114</t>
  </si>
  <si>
    <t>Agências de publicidade</t>
  </si>
  <si>
    <t>cnae: 731</t>
  </si>
  <si>
    <t>73122</t>
  </si>
  <si>
    <t>Agenciamento de espaços para publicidade, exceto em veículos de comunicação</t>
  </si>
  <si>
    <t>73190</t>
  </si>
  <si>
    <t>Atividades de publicidade não especificadas anteriormente</t>
  </si>
  <si>
    <t>73203</t>
  </si>
  <si>
    <t>cnae: 732</t>
  </si>
  <si>
    <t>74102</t>
  </si>
  <si>
    <t>cnae: 741</t>
  </si>
  <si>
    <t>74200</t>
  </si>
  <si>
    <t>cnae: 742</t>
  </si>
  <si>
    <t>74901</t>
  </si>
  <si>
    <t>cnae: 749</t>
  </si>
  <si>
    <t>75001</t>
  </si>
  <si>
    <t>cnae: 750</t>
  </si>
  <si>
    <t>77110</t>
  </si>
  <si>
    <t>Locação de automóveis sem condutor</t>
  </si>
  <si>
    <t>cnae: 771</t>
  </si>
  <si>
    <t>77195</t>
  </si>
  <si>
    <t>Locação de meios de transporte, exceto automóveis, sem condutor</t>
  </si>
  <si>
    <t>77217</t>
  </si>
  <si>
    <t>Aluguel de equipamentos recreativos e esportivos</t>
  </si>
  <si>
    <t>cnae: 772</t>
  </si>
  <si>
    <t>77225</t>
  </si>
  <si>
    <t>Aluguel de fitas de vídeo, DVDs e similares</t>
  </si>
  <si>
    <t>77233</t>
  </si>
  <si>
    <t>Aluguel de objetos do vestuário, jóias e acessórios</t>
  </si>
  <si>
    <t>77292</t>
  </si>
  <si>
    <t>Aluguel de objetos pessoais e domésticos não especificados anteriormente</t>
  </si>
  <si>
    <t>77314</t>
  </si>
  <si>
    <t>Aluguel de máquinas e equipamentos agrícolas sem operador</t>
  </si>
  <si>
    <t>cnae: 773</t>
  </si>
  <si>
    <t>77322</t>
  </si>
  <si>
    <t>Aluguel de máquinas e equipamentos para construção sem operador</t>
  </si>
  <si>
    <t>77331</t>
  </si>
  <si>
    <t>Aluguel de máquinas e equipamentos para escritório</t>
  </si>
  <si>
    <t>77390</t>
  </si>
  <si>
    <t>Aluguel de máquinas e equipamentos não especificados anteriormente</t>
  </si>
  <si>
    <t>77403</t>
  </si>
  <si>
    <t>cnae: 774</t>
  </si>
  <si>
    <t>78108</t>
  </si>
  <si>
    <t>cnae: 781</t>
  </si>
  <si>
    <t>78205</t>
  </si>
  <si>
    <t>cnae: 782</t>
  </si>
  <si>
    <t>78302</t>
  </si>
  <si>
    <t>cnae: 783</t>
  </si>
  <si>
    <t>79112</t>
  </si>
  <si>
    <t>Agências de viagens</t>
  </si>
  <si>
    <t>cnae: 791</t>
  </si>
  <si>
    <t>79121</t>
  </si>
  <si>
    <t>Operadores turísticos</t>
  </si>
  <si>
    <t>79902</t>
  </si>
  <si>
    <t>cnae: 799</t>
  </si>
  <si>
    <t>80111</t>
  </si>
  <si>
    <t>Atividades de vigilância e segurança privada</t>
  </si>
  <si>
    <t>cnae: 801</t>
  </si>
  <si>
    <t>80129</t>
  </si>
  <si>
    <t>Atividades de transporte de valores</t>
  </si>
  <si>
    <t>80200</t>
  </si>
  <si>
    <t>cnae: 802</t>
  </si>
  <si>
    <t>80307</t>
  </si>
  <si>
    <t>cnae: 803</t>
  </si>
  <si>
    <t>81117</t>
  </si>
  <si>
    <t>Serviços combinados para apoio a edifícios, exceto condomínios prediais</t>
  </si>
  <si>
    <t>cnae: 811</t>
  </si>
  <si>
    <t>81125</t>
  </si>
  <si>
    <t>Condomínios prediais</t>
  </si>
  <si>
    <t>81214</t>
  </si>
  <si>
    <t>Limpeza em prédios e em domicílios</t>
  </si>
  <si>
    <t>cnae: 812</t>
  </si>
  <si>
    <t>81222</t>
  </si>
  <si>
    <t>Imunização e controle de pragas urbanas</t>
  </si>
  <si>
    <t>81290</t>
  </si>
  <si>
    <t>Atividades de limpeza não especificadas anteriormente</t>
  </si>
  <si>
    <t>81303</t>
  </si>
  <si>
    <t>cnae: 813</t>
  </si>
  <si>
    <t>82113</t>
  </si>
  <si>
    <t>Serviços combinados de escritório e apoio administrativo</t>
  </si>
  <si>
    <t>cnae: 821</t>
  </si>
  <si>
    <t>82199</t>
  </si>
  <si>
    <t>Fotocópias, preparação de documentos e outros serviços especializados de apoio administrativo</t>
  </si>
  <si>
    <t>82202</t>
  </si>
  <si>
    <t>cnae: 822</t>
  </si>
  <si>
    <t>82300</t>
  </si>
  <si>
    <t>cnae: 823</t>
  </si>
  <si>
    <t>82911</t>
  </si>
  <si>
    <t>Atividades de cobrança e informações cadastrais</t>
  </si>
  <si>
    <t>cnae: 829</t>
  </si>
  <si>
    <t>82920</t>
  </si>
  <si>
    <t>Envasamento e empacotamento sob contrato</t>
  </si>
  <si>
    <t>82997</t>
  </si>
  <si>
    <t>Atividades de serviços prestados principalmente às empresas não especificadas anteriormente</t>
  </si>
  <si>
    <t>84116</t>
  </si>
  <si>
    <t>Administração pública em geral</t>
  </si>
  <si>
    <t>cnae: 841</t>
  </si>
  <si>
    <t>84124</t>
  </si>
  <si>
    <t>Regulação das atividades de saúde, educação, serviços culturais e outros serviços sociais</t>
  </si>
  <si>
    <t>84132</t>
  </si>
  <si>
    <t>Regulação das atividades econômicas</t>
  </si>
  <si>
    <t>84213</t>
  </si>
  <si>
    <t>Relações exteriores</t>
  </si>
  <si>
    <t>cnae: 842</t>
  </si>
  <si>
    <t>84221</t>
  </si>
  <si>
    <t>Defesa</t>
  </si>
  <si>
    <t>84230</t>
  </si>
  <si>
    <t>Justiça</t>
  </si>
  <si>
    <t>84248</t>
  </si>
  <si>
    <t>Segurança e ordem pública</t>
  </si>
  <si>
    <t>84256</t>
  </si>
  <si>
    <t>Defesa Civil</t>
  </si>
  <si>
    <t>84302</t>
  </si>
  <si>
    <t>cnae: 843</t>
  </si>
  <si>
    <t>85112</t>
  </si>
  <si>
    <t>Educação infantil - creche</t>
  </si>
  <si>
    <t>cnae: 851</t>
  </si>
  <si>
    <t>85121</t>
  </si>
  <si>
    <t>Educação infantil - pré-escola</t>
  </si>
  <si>
    <t>85139</t>
  </si>
  <si>
    <t>Ensino fundamental</t>
  </si>
  <si>
    <t>85201</t>
  </si>
  <si>
    <t>cnae: 852</t>
  </si>
  <si>
    <t>85317</t>
  </si>
  <si>
    <t>Educação superior - graduação</t>
  </si>
  <si>
    <t>cnae: 853</t>
  </si>
  <si>
    <t>85325</t>
  </si>
  <si>
    <t>Educação superior - graduação e pós-graduação</t>
  </si>
  <si>
    <t>85333</t>
  </si>
  <si>
    <t>Educação superior - pós-graduação e extensão</t>
  </si>
  <si>
    <t>85414</t>
  </si>
  <si>
    <t>Educação profissional de nível técnico</t>
  </si>
  <si>
    <t>cnae: 854</t>
  </si>
  <si>
    <t>85422</t>
  </si>
  <si>
    <t>Educação profissional de nível tecnológico</t>
  </si>
  <si>
    <t>85503</t>
  </si>
  <si>
    <t>cnae: 855</t>
  </si>
  <si>
    <t>85911</t>
  </si>
  <si>
    <t>Ensino de esportes</t>
  </si>
  <si>
    <t>cnae: 859</t>
  </si>
  <si>
    <t>85929</t>
  </si>
  <si>
    <t>Ensino de arte e cultura</t>
  </si>
  <si>
    <t>85937</t>
  </si>
  <si>
    <t>Ensino de idiomas</t>
  </si>
  <si>
    <t>85996</t>
  </si>
  <si>
    <t>Atividades de ensino não especificadas anteriormente</t>
  </si>
  <si>
    <t>86101</t>
  </si>
  <si>
    <t>cnae: 861</t>
  </si>
  <si>
    <t>86216</t>
  </si>
  <si>
    <t>Serviços móveis de atendimento a urgências</t>
  </si>
  <si>
    <t>cnae: 862</t>
  </si>
  <si>
    <t>86224</t>
  </si>
  <si>
    <t>Serviços de remoção de pacientes, exceto os serviços móveis de atendimento a urgências</t>
  </si>
  <si>
    <t>86305</t>
  </si>
  <si>
    <t>cnae: 863</t>
  </si>
  <si>
    <t>86402</t>
  </si>
  <si>
    <t>cnae: 864</t>
  </si>
  <si>
    <t>86500</t>
  </si>
  <si>
    <t>cnae: 865</t>
  </si>
  <si>
    <t>86607</t>
  </si>
  <si>
    <t>cnae: 866</t>
  </si>
  <si>
    <t>86909</t>
  </si>
  <si>
    <t>cnae: 869</t>
  </si>
  <si>
    <t>87115</t>
  </si>
  <si>
    <t>Atividades de assistência a idosos, deficientes físicos, imunodeprimidos e convalescentes prestadas em residências coletivas e particulares</t>
  </si>
  <si>
    <t>cnae: 871</t>
  </si>
  <si>
    <t>87123</t>
  </si>
  <si>
    <t>Atividades de fornecimento de infra-estrutura de apoio e assistência a paciente no domicílio</t>
  </si>
  <si>
    <t>87204</t>
  </si>
  <si>
    <t>cnae: 872</t>
  </si>
  <si>
    <t>87301</t>
  </si>
  <si>
    <t>cnae: 873</t>
  </si>
  <si>
    <t>88006</t>
  </si>
  <si>
    <t>cnae: 880</t>
  </si>
  <si>
    <t>90019</t>
  </si>
  <si>
    <t>Artes cênicas, espetáculos e atividades complementares</t>
  </si>
  <si>
    <t>cnae: 900</t>
  </si>
  <si>
    <t>90027</t>
  </si>
  <si>
    <t>Criação artística</t>
  </si>
  <si>
    <t>90035</t>
  </si>
  <si>
    <t>Gestão de espaços para artes cênicas, espetáculos e outras atividades artísticas</t>
  </si>
  <si>
    <t>91015</t>
  </si>
  <si>
    <t>Atividades de bibliotecas e arquivos</t>
  </si>
  <si>
    <t>cnae: 910</t>
  </si>
  <si>
    <t>91023</t>
  </si>
  <si>
    <t>Atividades de museus e de exploração, restauração artística e conservação de lugares e prédios históricos e atrações similares</t>
  </si>
  <si>
    <t>91031</t>
  </si>
  <si>
    <t>Atividades de jardins botânicos, zoológicos, parques nacionais, reservas ecológicas e áreas de proteção ambiental</t>
  </si>
  <si>
    <t>92003</t>
  </si>
  <si>
    <t>cnae: 920</t>
  </si>
  <si>
    <t>93115</t>
  </si>
  <si>
    <t>Gestão de instalações de esportes</t>
  </si>
  <si>
    <t>cnae: 931</t>
  </si>
  <si>
    <t>93123</t>
  </si>
  <si>
    <t>Clubes sociais, esportivos e similares</t>
  </si>
  <si>
    <t>93131</t>
  </si>
  <si>
    <t>Atividades de condicionamento físico</t>
  </si>
  <si>
    <t>93191</t>
  </si>
  <si>
    <t>Atividades esportivas não especificadas anteriormente</t>
  </si>
  <si>
    <t>93212</t>
  </si>
  <si>
    <t>Parques de diversão e parques temáticos</t>
  </si>
  <si>
    <t>cnae: 932</t>
  </si>
  <si>
    <t>93298</t>
  </si>
  <si>
    <t>Atividades de recreação e lazer não especificadas anteriormente</t>
  </si>
  <si>
    <t>94111</t>
  </si>
  <si>
    <t>Atividades de organizações associativas patronais e empresariais</t>
  </si>
  <si>
    <t>cnae: 941</t>
  </si>
  <si>
    <t>94120</t>
  </si>
  <si>
    <t>Atividades de organizações associativas profissionais</t>
  </si>
  <si>
    <t>94201</t>
  </si>
  <si>
    <t>cnae: 942</t>
  </si>
  <si>
    <t>94308</t>
  </si>
  <si>
    <t>cnae: 943</t>
  </si>
  <si>
    <t>94910</t>
  </si>
  <si>
    <t>Atividades de organizações religiosas</t>
  </si>
  <si>
    <t>cnae: 949</t>
  </si>
  <si>
    <t>94928</t>
  </si>
  <si>
    <t>Atividades de organizações políticas</t>
  </si>
  <si>
    <t>94936</t>
  </si>
  <si>
    <t>Atividades de organizações associativas ligadas à cultura e à arte</t>
  </si>
  <si>
    <t>94995</t>
  </si>
  <si>
    <t>Atividades associativas não especificadas anteriormente</t>
  </si>
  <si>
    <t>95118</t>
  </si>
  <si>
    <t>Reparação e manutenção de computadores e de equipamentos periféricos</t>
  </si>
  <si>
    <t>cnae: 951</t>
  </si>
  <si>
    <t>95126</t>
  </si>
  <si>
    <t>Reparação e manutenção de equipamentos de comunicação</t>
  </si>
  <si>
    <t>95215</t>
  </si>
  <si>
    <t>Reparação e manutenção de equipamentos eletroeletrônicos de uso pessoal e doméstico</t>
  </si>
  <si>
    <t>cnae: 952</t>
  </si>
  <si>
    <t>95291</t>
  </si>
  <si>
    <t>Reparação e manutenção de objetos e equipamentos pessoais e domésticos não especificados anteriormente</t>
  </si>
  <si>
    <t>96017</t>
  </si>
  <si>
    <t>Lavanderias, tinturarias e toalheiros</t>
  </si>
  <si>
    <t>cnae: 960</t>
  </si>
  <si>
    <t>96025</t>
  </si>
  <si>
    <t>Cabeleireiros e outras atividades de tratamento de beleza</t>
  </si>
  <si>
    <t>96033</t>
  </si>
  <si>
    <t>Atividades funerárias e serviços relacionados</t>
  </si>
  <si>
    <t>96092</t>
  </si>
  <si>
    <t>Atividades de serviços pessoais não especificadas anteriormente</t>
  </si>
  <si>
    <t>97005</t>
  </si>
  <si>
    <t>cnae: 970</t>
  </si>
  <si>
    <t>99008</t>
  </si>
  <si>
    <t>cnae: 990</t>
  </si>
  <si>
    <t>XXXXX</t>
  </si>
  <si>
    <t>cnae: XXX</t>
  </si>
  <si>
    <t>0111301</t>
  </si>
  <si>
    <t>Cultivo de arroz</t>
  </si>
  <si>
    <t>cnae: 01113</t>
  </si>
  <si>
    <t>Subclasse</t>
  </si>
  <si>
    <t>0111302</t>
  </si>
  <si>
    <t>Cultivo de milho</t>
  </si>
  <si>
    <t>0111303</t>
  </si>
  <si>
    <t>Cultivo de trigo</t>
  </si>
  <si>
    <t>0111399</t>
  </si>
  <si>
    <t>Cultivo de outros cereais não especificados anteriormente</t>
  </si>
  <si>
    <t>0112101</t>
  </si>
  <si>
    <t>Cultivo de algodão herbáceo</t>
  </si>
  <si>
    <t>cnae: 01121</t>
  </si>
  <si>
    <t>0112102</t>
  </si>
  <si>
    <t>Cultivo de juta</t>
  </si>
  <si>
    <t>0112199</t>
  </si>
  <si>
    <t>Cultivo de outras fibras de lavoura temporária não especificadas anteriormente</t>
  </si>
  <si>
    <t>0113000</t>
  </si>
  <si>
    <t>cnae: 01130</t>
  </si>
  <si>
    <t>0114800</t>
  </si>
  <si>
    <t>cnae: 01148</t>
  </si>
  <si>
    <t>0115600</t>
  </si>
  <si>
    <t>cnae: 01156</t>
  </si>
  <si>
    <t>0116401</t>
  </si>
  <si>
    <t>Cultivo de amendoim</t>
  </si>
  <si>
    <t>cnae: 01164</t>
  </si>
  <si>
    <t>0116402</t>
  </si>
  <si>
    <t>Cultivo de girassol</t>
  </si>
  <si>
    <t>0116403</t>
  </si>
  <si>
    <t>Cultivo de mamona</t>
  </si>
  <si>
    <t>0116499</t>
  </si>
  <si>
    <t>Cultivo de outras oleaginosas de lavoura temporária não especificadas anteriormente</t>
  </si>
  <si>
    <t>0119901</t>
  </si>
  <si>
    <t>Cultivo de abacaxi</t>
  </si>
  <si>
    <t>cnae: 01199</t>
  </si>
  <si>
    <t>0119902</t>
  </si>
  <si>
    <t>Cultivo de alho</t>
  </si>
  <si>
    <t>0119903</t>
  </si>
  <si>
    <t>Cultivo de batata-inglesa</t>
  </si>
  <si>
    <t>0119904</t>
  </si>
  <si>
    <t>Cultivo de cebola</t>
  </si>
  <si>
    <t>0119905</t>
  </si>
  <si>
    <t>Cultivo de feijão</t>
  </si>
  <si>
    <t>0119906</t>
  </si>
  <si>
    <t>Cultivo de mandioca</t>
  </si>
  <si>
    <t>0119907</t>
  </si>
  <si>
    <t>Cultivo de melão</t>
  </si>
  <si>
    <t>0119908</t>
  </si>
  <si>
    <t>Cultivo de melancia</t>
  </si>
  <si>
    <t>0119909</t>
  </si>
  <si>
    <t>Cultivo de tomate rasteiro</t>
  </si>
  <si>
    <t>0119999</t>
  </si>
  <si>
    <t>Cultivo de outras plantas de lavoura temporária não especificadas anteriormente</t>
  </si>
  <si>
    <t>0121101</t>
  </si>
  <si>
    <t>Horticultura, exceto morango</t>
  </si>
  <si>
    <t>cnae: 01211</t>
  </si>
  <si>
    <t>0121102</t>
  </si>
  <si>
    <t>Cultivo de morango</t>
  </si>
  <si>
    <t>0122900</t>
  </si>
  <si>
    <t>cnae: 01229</t>
  </si>
  <si>
    <t>0131800</t>
  </si>
  <si>
    <t>cnae: 01318</t>
  </si>
  <si>
    <t>0132600</t>
  </si>
  <si>
    <t>cnae: 01326</t>
  </si>
  <si>
    <t>0133401</t>
  </si>
  <si>
    <t>Cultivo de açaí</t>
  </si>
  <si>
    <t>cnae: 01334</t>
  </si>
  <si>
    <t>0133402</t>
  </si>
  <si>
    <t>Cultivo de banana</t>
  </si>
  <si>
    <t>0133403</t>
  </si>
  <si>
    <t>Cultivo de caju</t>
  </si>
  <si>
    <t>0133404</t>
  </si>
  <si>
    <t>Cultivo de cítricos, exceto laranja</t>
  </si>
  <si>
    <t>0133405</t>
  </si>
  <si>
    <t>Cultivo de coco-da-baía</t>
  </si>
  <si>
    <t>0133406</t>
  </si>
  <si>
    <t>Cultivo de guaraná</t>
  </si>
  <si>
    <t>0133407</t>
  </si>
  <si>
    <t>Cultivo de maçã</t>
  </si>
  <si>
    <t>0133408</t>
  </si>
  <si>
    <t>Cultivo de mamão</t>
  </si>
  <si>
    <t>0133409</t>
  </si>
  <si>
    <t>Cultivo de maracujá</t>
  </si>
  <si>
    <t>0133410</t>
  </si>
  <si>
    <t>Cultivo de manga</t>
  </si>
  <si>
    <t>0133411</t>
  </si>
  <si>
    <t>Cultivo de pêssego</t>
  </si>
  <si>
    <t>0133499</t>
  </si>
  <si>
    <t>Cultivo de frutas de lavoura permanente não especificadas anteriormente</t>
  </si>
  <si>
    <t>0134200</t>
  </si>
  <si>
    <t>cnae: 01342</t>
  </si>
  <si>
    <t>0135100</t>
  </si>
  <si>
    <t>cnae: 01351</t>
  </si>
  <si>
    <t>0139301</t>
  </si>
  <si>
    <t>Cultivo de chá-da-índia</t>
  </si>
  <si>
    <t>cnae: 01393</t>
  </si>
  <si>
    <t>0139302</t>
  </si>
  <si>
    <t>Cultivo de erva-mate</t>
  </si>
  <si>
    <t>0139303</t>
  </si>
  <si>
    <t>Cultivo de pimenta-do-reino</t>
  </si>
  <si>
    <t>0139304</t>
  </si>
  <si>
    <t>Cultivo de plantas para condimento, exceto pimenta-do-reino</t>
  </si>
  <si>
    <t>0139305</t>
  </si>
  <si>
    <t>Cultivo de dendê</t>
  </si>
  <si>
    <t>0139306</t>
  </si>
  <si>
    <t>Cultivo de seringueira</t>
  </si>
  <si>
    <t>0139399</t>
  </si>
  <si>
    <t>Cultivo de outras plantas de lavoura permanente não especificadas anteriormente</t>
  </si>
  <si>
    <t>0141501</t>
  </si>
  <si>
    <t>Produção de sementes certificadas, exceto de forrageiras para pasto</t>
  </si>
  <si>
    <t>cnae: 01415</t>
  </si>
  <si>
    <t>0141502</t>
  </si>
  <si>
    <t>Produção de sementes certificadas de forrageiras para formação de pasto</t>
  </si>
  <si>
    <t>0142300</t>
  </si>
  <si>
    <t>cnae: 01423</t>
  </si>
  <si>
    <t>0151201</t>
  </si>
  <si>
    <t>Criação de bovinos para corte</t>
  </si>
  <si>
    <t>cnae: 01512</t>
  </si>
  <si>
    <t>0151202</t>
  </si>
  <si>
    <t>Criação de bovinos para leite</t>
  </si>
  <si>
    <t>0151203</t>
  </si>
  <si>
    <t>Criação de bovinos, exceto para corte e leite</t>
  </si>
  <si>
    <t>0152101</t>
  </si>
  <si>
    <t>Criação de bufalinos</t>
  </si>
  <si>
    <t>cnae: 01521</t>
  </si>
  <si>
    <t>0152102</t>
  </si>
  <si>
    <t>Criação de equinos</t>
  </si>
  <si>
    <t>0152103</t>
  </si>
  <si>
    <t>Criação de asininos e muares</t>
  </si>
  <si>
    <t>0153901</t>
  </si>
  <si>
    <t>Criação de caprinos</t>
  </si>
  <si>
    <t>cnae: 01539</t>
  </si>
  <si>
    <t>0153902</t>
  </si>
  <si>
    <t>Criação de ovinos, inclusive para produção de lã</t>
  </si>
  <si>
    <t>0154700</t>
  </si>
  <si>
    <t>cnae: 01547</t>
  </si>
  <si>
    <t>0155501</t>
  </si>
  <si>
    <t>Criação de frangos para corte</t>
  </si>
  <si>
    <t>cnae: 01555</t>
  </si>
  <si>
    <t>0155502</t>
  </si>
  <si>
    <t>Produção de pintos de um dia</t>
  </si>
  <si>
    <t>0155503</t>
  </si>
  <si>
    <t>Criação de outros galináceos, exceto para corte</t>
  </si>
  <si>
    <t>0155504</t>
  </si>
  <si>
    <t>Criação de aves, exceto galináceos</t>
  </si>
  <si>
    <t>0155505</t>
  </si>
  <si>
    <t>Produção de ovos</t>
  </si>
  <si>
    <t>0159801</t>
  </si>
  <si>
    <t>Apicultura</t>
  </si>
  <si>
    <t>cnae: 01598</t>
  </si>
  <si>
    <t>0159802</t>
  </si>
  <si>
    <t>Criação de animais de estimação</t>
  </si>
  <si>
    <t>0159803</t>
  </si>
  <si>
    <t>Criação de escargô</t>
  </si>
  <si>
    <t>0159804</t>
  </si>
  <si>
    <t>Criação de bicho-da-seda</t>
  </si>
  <si>
    <t>0159899</t>
  </si>
  <si>
    <t>Criação de outros animais não especificados anteriormente</t>
  </si>
  <si>
    <t>0161001</t>
  </si>
  <si>
    <t>Serviço de pulverização e controle de pragas agrícolas</t>
  </si>
  <si>
    <t>cnae: 01610</t>
  </si>
  <si>
    <t>0161002</t>
  </si>
  <si>
    <t>Serviço de poda de árvores para lavouras</t>
  </si>
  <si>
    <t>0161003</t>
  </si>
  <si>
    <t>Serviço de preparação de terreno, cultivo e colheita</t>
  </si>
  <si>
    <t>0161099</t>
  </si>
  <si>
    <t>Atividades de apoio à agricultura não especificadas anteriormente</t>
  </si>
  <si>
    <t>0162801</t>
  </si>
  <si>
    <t>Serviço de inseminação artificial em animais</t>
  </si>
  <si>
    <t>cnae: 01628</t>
  </si>
  <si>
    <t>0162802</t>
  </si>
  <si>
    <t>Serviço de tosquiamento de ovinos</t>
  </si>
  <si>
    <t>0162803</t>
  </si>
  <si>
    <t>Serviço de manejo de animais</t>
  </si>
  <si>
    <t>0162899</t>
  </si>
  <si>
    <t>Atividades de apoio à pecuária não especificadas anteriormente</t>
  </si>
  <si>
    <t>0163600</t>
  </si>
  <si>
    <t>cnae: 01636</t>
  </si>
  <si>
    <t>0170900</t>
  </si>
  <si>
    <t>cnae: 01709</t>
  </si>
  <si>
    <t>0210101</t>
  </si>
  <si>
    <t>Cultivo de eucalipto</t>
  </si>
  <si>
    <t>cnae: 02101</t>
  </si>
  <si>
    <t>0210102</t>
  </si>
  <si>
    <t>Cultivo de acácia-negra</t>
  </si>
  <si>
    <t>0210103</t>
  </si>
  <si>
    <t>Cultivo de pinus</t>
  </si>
  <si>
    <t>0210104</t>
  </si>
  <si>
    <t>Cultivo de teca</t>
  </si>
  <si>
    <t>0210105</t>
  </si>
  <si>
    <t>Cultivo de espécies madeireiras, exceto eucalipto, acácia-negra, pinus e teca</t>
  </si>
  <si>
    <t>0210106</t>
  </si>
  <si>
    <t>Cultivo de mudas em viveiros florestais</t>
  </si>
  <si>
    <t>0210107</t>
  </si>
  <si>
    <t>Extração de madeira em florestas plantadas</t>
  </si>
  <si>
    <t>0210108</t>
  </si>
  <si>
    <t>Produção de carvão vegetal - florestas plantadas</t>
  </si>
  <si>
    <t>0210109</t>
  </si>
  <si>
    <t>Produção de casca de acácia-negra - florestas plantadas</t>
  </si>
  <si>
    <t>0210199</t>
  </si>
  <si>
    <t>Produção de produtos não madeireiros não especificados anteriormente em florestas plantadas</t>
  </si>
  <si>
    <t>0220901</t>
  </si>
  <si>
    <t>Extração de madeira em florestas nativas</t>
  </si>
  <si>
    <t>cnae: 02209</t>
  </si>
  <si>
    <t>0220902</t>
  </si>
  <si>
    <t>Produção de carvão vegetal - florestas nativas</t>
  </si>
  <si>
    <t>0220903</t>
  </si>
  <si>
    <t>Coleta de castanha-do-pará em florestas nativas</t>
  </si>
  <si>
    <t>0220904</t>
  </si>
  <si>
    <t>Coleta de látex em florestas nativas</t>
  </si>
  <si>
    <t>0220905</t>
  </si>
  <si>
    <t>Coleta de palmito em florestas nativas</t>
  </si>
  <si>
    <t>0220906</t>
  </si>
  <si>
    <t>Conservação de florestas nativas</t>
  </si>
  <si>
    <t>0220999</t>
  </si>
  <si>
    <t>Coleta de produtos não madeireiros não especificados anteriormente em florestas nativas</t>
  </si>
  <si>
    <t>0230600</t>
  </si>
  <si>
    <t>cnae: 02306</t>
  </si>
  <si>
    <t>0311601</t>
  </si>
  <si>
    <t>Pesca de peixes em água salgada</t>
  </si>
  <si>
    <t>cnae: 03116</t>
  </si>
  <si>
    <t>0311602</t>
  </si>
  <si>
    <t>Pesca de crustáceos e moluscos em água salgada</t>
  </si>
  <si>
    <t>0311603</t>
  </si>
  <si>
    <t>Coleta de outros produtos marinhos</t>
  </si>
  <si>
    <t>0311604</t>
  </si>
  <si>
    <t>Atividades de apoio à pesca em água salgada</t>
  </si>
  <si>
    <t>0312401</t>
  </si>
  <si>
    <t>Pesca de peixes em água doce</t>
  </si>
  <si>
    <t>cnae: 03124</t>
  </si>
  <si>
    <t>0312402</t>
  </si>
  <si>
    <t>Pesca de crustáceos e moluscos em água doce</t>
  </si>
  <si>
    <t>0312403</t>
  </si>
  <si>
    <t>Coleta de outros produtos aquáticos de água doce</t>
  </si>
  <si>
    <t>0312404</t>
  </si>
  <si>
    <t>Atividades de apoio à pesca em água doce</t>
  </si>
  <si>
    <t>0321301</t>
  </si>
  <si>
    <t>Criação de peixes em água salgada e salobra</t>
  </si>
  <si>
    <t>cnae: 03213</t>
  </si>
  <si>
    <t>0321302</t>
  </si>
  <si>
    <t>Criação de camarões em água salgada e salobra</t>
  </si>
  <si>
    <t>0321303</t>
  </si>
  <si>
    <t>Criação de ostras e mexilhões em água salgada e salobra</t>
  </si>
  <si>
    <t>0321304</t>
  </si>
  <si>
    <t>Criação de peixes ornamentais em água salgada e salobra</t>
  </si>
  <si>
    <t>0321305</t>
  </si>
  <si>
    <t>Atividades de apoio à aquicultura em água salgada e salobra</t>
  </si>
  <si>
    <t>0321399</t>
  </si>
  <si>
    <t>Cultivos e semicultivos da aquicultura em água salgada e salobra não especificados anteriormente</t>
  </si>
  <si>
    <t>0322101</t>
  </si>
  <si>
    <t>Criação de peixes em água doce</t>
  </si>
  <si>
    <t>cnae: 03221</t>
  </si>
  <si>
    <t>0322102</t>
  </si>
  <si>
    <t>Criação de camarões em água doce</t>
  </si>
  <si>
    <t>0322103</t>
  </si>
  <si>
    <t>Criação de ostras e mexilhões em água doce</t>
  </si>
  <si>
    <t>0322104</t>
  </si>
  <si>
    <t>Criação de peixes ornamentais em água doce</t>
  </si>
  <si>
    <t>0322105</t>
  </si>
  <si>
    <t>Ranicultura</t>
  </si>
  <si>
    <t>0322106</t>
  </si>
  <si>
    <t>Criação de jacaré</t>
  </si>
  <si>
    <t>0322107</t>
  </si>
  <si>
    <t>Atividades de apoio à aquicultura em água doce</t>
  </si>
  <si>
    <t>0322199</t>
  </si>
  <si>
    <t>Cultivos e semicultivos da aquicultura em água doce não especificados anteriormente</t>
  </si>
  <si>
    <t>0500301</t>
  </si>
  <si>
    <t>cnae: 05003</t>
  </si>
  <si>
    <t>0500302</t>
  </si>
  <si>
    <t>Beneficiamento de carvão mineral</t>
  </si>
  <si>
    <t>0600001</t>
  </si>
  <si>
    <t>cnae: 06000</t>
  </si>
  <si>
    <t>0600002</t>
  </si>
  <si>
    <t>Extração e beneficiamento de xisto</t>
  </si>
  <si>
    <t>0600003</t>
  </si>
  <si>
    <t>Extração e beneficiamento de areias betuminosas</t>
  </si>
  <si>
    <t>0710301</t>
  </si>
  <si>
    <t>cnae: 07103</t>
  </si>
  <si>
    <t>0710302</t>
  </si>
  <si>
    <t>Pelotização, sinterização e outros beneficiamentos de minério de ferro</t>
  </si>
  <si>
    <t>0721901</t>
  </si>
  <si>
    <t>cnae: 07219</t>
  </si>
  <si>
    <t>0721902</t>
  </si>
  <si>
    <t>Beneficiamento de minério de alumínio</t>
  </si>
  <si>
    <t>0722701</t>
  </si>
  <si>
    <t>cnae: 07227</t>
  </si>
  <si>
    <t>0722702</t>
  </si>
  <si>
    <t>Beneficiamento de minério de estanho</t>
  </si>
  <si>
    <t>0723501</t>
  </si>
  <si>
    <t>cnae: 07235</t>
  </si>
  <si>
    <t>0723502</t>
  </si>
  <si>
    <t>Beneficiamento de minério de manganês</t>
  </si>
  <si>
    <t>0724301</t>
  </si>
  <si>
    <t>cnae: 07243</t>
  </si>
  <si>
    <t>0724302</t>
  </si>
  <si>
    <t>Beneficiamento de minério de metais preciosos</t>
  </si>
  <si>
    <t>0725100</t>
  </si>
  <si>
    <t>cnae: 07251</t>
  </si>
  <si>
    <t>0729401</t>
  </si>
  <si>
    <t>Extração de minérios de nióbio e titânio</t>
  </si>
  <si>
    <t>cnae: 07294</t>
  </si>
  <si>
    <t>0729402</t>
  </si>
  <si>
    <t>Extração de minério de tungstênio</t>
  </si>
  <si>
    <t>0729403</t>
  </si>
  <si>
    <t>Extração de minério de níquel</t>
  </si>
  <si>
    <t>0729404</t>
  </si>
  <si>
    <t>Extração de minérios de cobre, chumbo, zinco e outros minerais metálicos não ferrosos não especificados anteriormente</t>
  </si>
  <si>
    <t>0729405</t>
  </si>
  <si>
    <t>Beneficiamento de minérios de cobre, chumbo, zinco e outros minerais metálicos não ferrosos não especificados anteriormente</t>
  </si>
  <si>
    <t>0810001</t>
  </si>
  <si>
    <t>Extração de ardósia e beneficiamento associado</t>
  </si>
  <si>
    <t>cnae: 08100</t>
  </si>
  <si>
    <t>0810002</t>
  </si>
  <si>
    <t>Extração de granito e beneficiamento associado</t>
  </si>
  <si>
    <t>0810003</t>
  </si>
  <si>
    <t>Extração de mármore e beneficiamento associado</t>
  </si>
  <si>
    <t>0810004</t>
  </si>
  <si>
    <t>Extração de calcário e dolomita e beneficiamento associado</t>
  </si>
  <si>
    <t>0810005</t>
  </si>
  <si>
    <t>Extração de gesso e caulim</t>
  </si>
  <si>
    <t>0810006</t>
  </si>
  <si>
    <t>Extração de areia, cascalho ou pedregulho e beneficiamento associado</t>
  </si>
  <si>
    <t>0810007</t>
  </si>
  <si>
    <t>Extração de argila e beneficiamento associado</t>
  </si>
  <si>
    <t>0810008</t>
  </si>
  <si>
    <t>Extração de saibro e beneficiamento associado</t>
  </si>
  <si>
    <t>0810009</t>
  </si>
  <si>
    <t>Extração de basalto e beneficiamento associado</t>
  </si>
  <si>
    <t>0810010</t>
  </si>
  <si>
    <t>Beneficiamento de gesso e caulim associado à extração</t>
  </si>
  <si>
    <t>0810099</t>
  </si>
  <si>
    <t>Extração e britamento de pedras e outros materiais para construção e beneficiamento associado</t>
  </si>
  <si>
    <t>0891600</t>
  </si>
  <si>
    <t>cnae: 08916</t>
  </si>
  <si>
    <t>0892401</t>
  </si>
  <si>
    <t>Extração de sal marinho</t>
  </si>
  <si>
    <t>cnae: 08924</t>
  </si>
  <si>
    <t>0892402</t>
  </si>
  <si>
    <t>Extração de sal-gema</t>
  </si>
  <si>
    <t>0892403</t>
  </si>
  <si>
    <t>Refino e outros tratamentos do sal</t>
  </si>
  <si>
    <t>0893200</t>
  </si>
  <si>
    <t>cnae: 08932</t>
  </si>
  <si>
    <t>0899101</t>
  </si>
  <si>
    <t>Extração de grafita</t>
  </si>
  <si>
    <t>cnae: 08991</t>
  </si>
  <si>
    <t>0899102</t>
  </si>
  <si>
    <t>Extração de quartzo</t>
  </si>
  <si>
    <t>0899103</t>
  </si>
  <si>
    <t>Extração de amianto</t>
  </si>
  <si>
    <t>0899199</t>
  </si>
  <si>
    <t>Extração de outros minerais não metálicos não especificados anteriormente</t>
  </si>
  <si>
    <t>0910600</t>
  </si>
  <si>
    <t>cnae: 09106</t>
  </si>
  <si>
    <t>0990401</t>
  </si>
  <si>
    <t>Atividades de apoio à extração de minério de ferro</t>
  </si>
  <si>
    <t>cnae: 09904</t>
  </si>
  <si>
    <t>0990402</t>
  </si>
  <si>
    <t>Atividades de apoio à extração de minerais metálicos não ferrosos</t>
  </si>
  <si>
    <t>0990403</t>
  </si>
  <si>
    <t>Atividades de apoio à extração de minerais não metálicos</t>
  </si>
  <si>
    <t>1011201</t>
  </si>
  <si>
    <t>Frigorífico - abate de bovinos</t>
  </si>
  <si>
    <t>cnae: 10112</t>
  </si>
  <si>
    <t>1011202</t>
  </si>
  <si>
    <t>Frigorífico - abate de equinos</t>
  </si>
  <si>
    <t>1011203</t>
  </si>
  <si>
    <t>Frigorífico - abate de ovinos e caprinos</t>
  </si>
  <si>
    <t>1011204</t>
  </si>
  <si>
    <t>Frigorífico - abate de bufalinos</t>
  </si>
  <si>
    <t>1011205</t>
  </si>
  <si>
    <t>Matadouro - abate de reses sob contrato, exceto abate de suínos</t>
  </si>
  <si>
    <t>1012101</t>
  </si>
  <si>
    <t>Abate de aves</t>
  </si>
  <si>
    <t>cnae: 10121</t>
  </si>
  <si>
    <t>1012102</t>
  </si>
  <si>
    <t>Abate de pequenos animais</t>
  </si>
  <si>
    <t>1012103</t>
  </si>
  <si>
    <t>Frigorífico - abate de suínos</t>
  </si>
  <si>
    <t>1012104</t>
  </si>
  <si>
    <t>Matadouro - abate de suínos sob contrato</t>
  </si>
  <si>
    <t>1013901</t>
  </si>
  <si>
    <t>cnae: 10139</t>
  </si>
  <si>
    <t>1013902</t>
  </si>
  <si>
    <t>Preparação de subprodutos do abate</t>
  </si>
  <si>
    <t>1020101</t>
  </si>
  <si>
    <t>Preservação de peixes, crustáceos e moluscos</t>
  </si>
  <si>
    <t>cnae: 10201</t>
  </si>
  <si>
    <t>1020102</t>
  </si>
  <si>
    <t>Fabricação de conservas de peixes, crustáceos e moluscos</t>
  </si>
  <si>
    <t>1031700</t>
  </si>
  <si>
    <t>cnae: 10317</t>
  </si>
  <si>
    <t>1032501</t>
  </si>
  <si>
    <t>Fabricação de conservas de palmito</t>
  </si>
  <si>
    <t>cnae: 10325</t>
  </si>
  <si>
    <t>1032599</t>
  </si>
  <si>
    <t>Fabricação de conservas de legumes e outros vegetais, exceto palmito</t>
  </si>
  <si>
    <t>1033301</t>
  </si>
  <si>
    <t>Fabricação de sucos concentrados de frutas, hortaliças e legumes</t>
  </si>
  <si>
    <t>cnae: 10333</t>
  </si>
  <si>
    <t>1033302</t>
  </si>
  <si>
    <t>Fabricação de sucos de frutas, hortaliças e legumes, exceto concentrados</t>
  </si>
  <si>
    <t>1041400</t>
  </si>
  <si>
    <t>cnae: 10414</t>
  </si>
  <si>
    <t>1042200</t>
  </si>
  <si>
    <t>cnae: 10422</t>
  </si>
  <si>
    <t>1043100</t>
  </si>
  <si>
    <t>Fabricação de margarina e outras gorduras vegetais e de óleos não comestíveis de animais</t>
  </si>
  <si>
    <t>cnae: 10431</t>
  </si>
  <si>
    <t>1051100</t>
  </si>
  <si>
    <t>cnae: 10511</t>
  </si>
  <si>
    <t>1052000</t>
  </si>
  <si>
    <t>cnae: 10520</t>
  </si>
  <si>
    <t>1053800</t>
  </si>
  <si>
    <t>cnae: 10538</t>
  </si>
  <si>
    <t>1061901</t>
  </si>
  <si>
    <t>Beneficiamento de arroz</t>
  </si>
  <si>
    <t>cnae: 10619</t>
  </si>
  <si>
    <t>1061902</t>
  </si>
  <si>
    <t>Fabricação de produtos do arroz</t>
  </si>
  <si>
    <t>1062700</t>
  </si>
  <si>
    <t>cnae: 10627</t>
  </si>
  <si>
    <t>1063500</t>
  </si>
  <si>
    <t>cnae: 10635</t>
  </si>
  <si>
    <t>1064300</t>
  </si>
  <si>
    <t>cnae: 10643</t>
  </si>
  <si>
    <t>1065101</t>
  </si>
  <si>
    <t>Fabricação de amidos e féculas de vegetais</t>
  </si>
  <si>
    <t>cnae: 10651</t>
  </si>
  <si>
    <t>1065102</t>
  </si>
  <si>
    <t>Fabricação de óleo de milho em bruto</t>
  </si>
  <si>
    <t>1065103</t>
  </si>
  <si>
    <t>Fabricação de óleo de milho refinado</t>
  </si>
  <si>
    <t>1066000</t>
  </si>
  <si>
    <t>cnae: 10660</t>
  </si>
  <si>
    <t>1069400</t>
  </si>
  <si>
    <t>cnae: 10694</t>
  </si>
  <si>
    <t>1071600</t>
  </si>
  <si>
    <t>cnae: 10716</t>
  </si>
  <si>
    <t>1072401</t>
  </si>
  <si>
    <t>Fabricação de açúcar de cana refinado</t>
  </si>
  <si>
    <t>cnae: 10724</t>
  </si>
  <si>
    <t>1072402</t>
  </si>
  <si>
    <t>Fabricação de açúcar de cereais (dextrose) e de beterraba</t>
  </si>
  <si>
    <t>1081301</t>
  </si>
  <si>
    <t>Beneficiamento de café</t>
  </si>
  <si>
    <t>cnae: 10813</t>
  </si>
  <si>
    <t>1081302</t>
  </si>
  <si>
    <t>1082100</t>
  </si>
  <si>
    <t>cnae: 10821</t>
  </si>
  <si>
    <t>1091101</t>
  </si>
  <si>
    <t>Fabricação de produtos de panificação industrial</t>
  </si>
  <si>
    <t>cnae: 10911</t>
  </si>
  <si>
    <t>1091102</t>
  </si>
  <si>
    <t>Fabricação de produtos de padaria e confeitaria com predominância de produção própria</t>
  </si>
  <si>
    <t>1092900</t>
  </si>
  <si>
    <t>cnae: 10929</t>
  </si>
  <si>
    <t>1093701</t>
  </si>
  <si>
    <t>Fabricação de produtos derivados do cacau e de chocolates</t>
  </si>
  <si>
    <t>cnae: 10937</t>
  </si>
  <si>
    <t>1093702</t>
  </si>
  <si>
    <t>Fabricação de frutas cristalizadas, balas e semelhantes</t>
  </si>
  <si>
    <t>1094500</t>
  </si>
  <si>
    <t>cnae: 10945</t>
  </si>
  <si>
    <t>1095300</t>
  </si>
  <si>
    <t>cnae: 10953</t>
  </si>
  <si>
    <t>1096100</t>
  </si>
  <si>
    <t>cnae: 10961</t>
  </si>
  <si>
    <t>1099601</t>
  </si>
  <si>
    <t>Fabricação de vinagres</t>
  </si>
  <si>
    <t>cnae: 10996</t>
  </si>
  <si>
    <t>1099602</t>
  </si>
  <si>
    <t>Fabricação de pós-alimentícios</t>
  </si>
  <si>
    <t>1099603</t>
  </si>
  <si>
    <t>Fabricação de fermentos e leveduras</t>
  </si>
  <si>
    <t>1099604</t>
  </si>
  <si>
    <t>Fabricação de gelo comum</t>
  </si>
  <si>
    <t>1099605</t>
  </si>
  <si>
    <t>Fabricação de produtos para infusão (chá, mate, etc.)</t>
  </si>
  <si>
    <t>1099606</t>
  </si>
  <si>
    <t>Fabricação de adoçantes naturais e artificiais</t>
  </si>
  <si>
    <t>1099607</t>
  </si>
  <si>
    <t>Fabricação de alimentos dietéticos e complementos alimentares</t>
  </si>
  <si>
    <t>1099699</t>
  </si>
  <si>
    <t>Fabricação de outros produtos alimentícios não especificados anteriormente</t>
  </si>
  <si>
    <t>1111901</t>
  </si>
  <si>
    <t>Fabricação de aguardente de cana-de-açúcar</t>
  </si>
  <si>
    <t>cnae: 11119</t>
  </si>
  <si>
    <t>1111902</t>
  </si>
  <si>
    <t>Fabricação de outras aguardentes e bebidas destiladas</t>
  </si>
  <si>
    <t>1112700</t>
  </si>
  <si>
    <t>cnae: 11127</t>
  </si>
  <si>
    <t>1113501</t>
  </si>
  <si>
    <t>Fabricação de malte, inclusive malte uísque</t>
  </si>
  <si>
    <t>cnae: 11135</t>
  </si>
  <si>
    <t>1113502</t>
  </si>
  <si>
    <t>Fabricação de cervejas e chopes</t>
  </si>
  <si>
    <t>1121600</t>
  </si>
  <si>
    <t>cnae: 11216</t>
  </si>
  <si>
    <t>1122401</t>
  </si>
  <si>
    <t>Fabricação de refrigerantes</t>
  </si>
  <si>
    <t>cnae: 11224</t>
  </si>
  <si>
    <t>1122402</t>
  </si>
  <si>
    <t>Fabricação de chá mate e outros chás prontos para consumo</t>
  </si>
  <si>
    <t>1122403</t>
  </si>
  <si>
    <t>Fabricação de refrescos, xaropes e pós para refrescos, exceto refrescos de frutas</t>
  </si>
  <si>
    <t>1122404</t>
  </si>
  <si>
    <t>Fabricação de bebidas isotônicas</t>
  </si>
  <si>
    <t>1122499</t>
  </si>
  <si>
    <t>Fabricação de outras bebidas não alcoólicas não especificadas anteriormente</t>
  </si>
  <si>
    <t>1210700</t>
  </si>
  <si>
    <t>cnae: 12107</t>
  </si>
  <si>
    <t>1220401</t>
  </si>
  <si>
    <t>Fabricação de cigarros</t>
  </si>
  <si>
    <t>cnae: 12204</t>
  </si>
  <si>
    <t>1220402</t>
  </si>
  <si>
    <t>Fabricação de cigarrilhas e charutos</t>
  </si>
  <si>
    <t>1220403</t>
  </si>
  <si>
    <t>Fabricação de filtros para cigarros</t>
  </si>
  <si>
    <t>1220499</t>
  </si>
  <si>
    <t>Fabricação de outros produtos do fumo, exceto cigarros, cigarrilhas e charutos</t>
  </si>
  <si>
    <t>1311100</t>
  </si>
  <si>
    <t>cnae: 13111</t>
  </si>
  <si>
    <t>1312000</t>
  </si>
  <si>
    <t>cnae: 13120</t>
  </si>
  <si>
    <t>1313800</t>
  </si>
  <si>
    <t>cnae: 13138</t>
  </si>
  <si>
    <t>1314600</t>
  </si>
  <si>
    <t>cnae: 13146</t>
  </si>
  <si>
    <t>1321900</t>
  </si>
  <si>
    <t>cnae: 13219</t>
  </si>
  <si>
    <t>1322700</t>
  </si>
  <si>
    <t>cnae: 13227</t>
  </si>
  <si>
    <t>1323500</t>
  </si>
  <si>
    <t>cnae: 13235</t>
  </si>
  <si>
    <t>1330800</t>
  </si>
  <si>
    <t>cnae: 13308</t>
  </si>
  <si>
    <t>1340501</t>
  </si>
  <si>
    <t>Estamparia e texturização em fios, tecidos, artefatos têxteis e peças do vestuário</t>
  </si>
  <si>
    <t>cnae: 13405</t>
  </si>
  <si>
    <t>1340502</t>
  </si>
  <si>
    <t>Alvejamento, tingimento e torção em fios, tecidos, artefatos têxteis e peças do vestuário</t>
  </si>
  <si>
    <t>1340599</t>
  </si>
  <si>
    <t>Outros serviços de acabamento em fios, tecidos, artefatos têxteis e peças do vestuário</t>
  </si>
  <si>
    <t>1351100</t>
  </si>
  <si>
    <t>cnae: 13511</t>
  </si>
  <si>
    <t>1352900</t>
  </si>
  <si>
    <t>cnae: 13529</t>
  </si>
  <si>
    <t>1353700</t>
  </si>
  <si>
    <t>cnae: 13537</t>
  </si>
  <si>
    <t>1354500</t>
  </si>
  <si>
    <t>cnae: 13545</t>
  </si>
  <si>
    <t>1359600</t>
  </si>
  <si>
    <t>cnae: 13596</t>
  </si>
  <si>
    <t>1411801</t>
  </si>
  <si>
    <t>cnae: 14118</t>
  </si>
  <si>
    <t>1411802</t>
  </si>
  <si>
    <t>Facção de roupas íntimas</t>
  </si>
  <si>
    <t>1412601</t>
  </si>
  <si>
    <t>Confecção de peças do vestuário, exceto roupas íntimas e as confeccionadas sob medida</t>
  </si>
  <si>
    <t>cnae: 14126</t>
  </si>
  <si>
    <t>1412602</t>
  </si>
  <si>
    <t>Confecção, sob medida, de peças do vestuário, exceto roupas íntimas</t>
  </si>
  <si>
    <t>1412603</t>
  </si>
  <si>
    <t>Facção de peças do vestuário, exceto roupas íntimas</t>
  </si>
  <si>
    <t>1413401</t>
  </si>
  <si>
    <t>Confecção de roupas profissionais, exceto sob medida</t>
  </si>
  <si>
    <t>cnae: 14134</t>
  </si>
  <si>
    <t>1413402</t>
  </si>
  <si>
    <t>Confecção, sob medida, de roupas profissionais</t>
  </si>
  <si>
    <t>1413403</t>
  </si>
  <si>
    <t>Facção de roupas profissionais</t>
  </si>
  <si>
    <t>1414200</t>
  </si>
  <si>
    <t>cnae: 14142</t>
  </si>
  <si>
    <t>1421500</t>
  </si>
  <si>
    <t>cnae: 14215</t>
  </si>
  <si>
    <t>1422300</t>
  </si>
  <si>
    <t>cnae: 14223</t>
  </si>
  <si>
    <t>1510600</t>
  </si>
  <si>
    <t>cnae: 15106</t>
  </si>
  <si>
    <t>1521100</t>
  </si>
  <si>
    <t>cnae: 15211</t>
  </si>
  <si>
    <t>1529700</t>
  </si>
  <si>
    <t>cnae: 15297</t>
  </si>
  <si>
    <t>1531901</t>
  </si>
  <si>
    <t>cnae: 15319</t>
  </si>
  <si>
    <t>1531902</t>
  </si>
  <si>
    <t>Acabamento de calçados de couro sob contrato</t>
  </si>
  <si>
    <t>1532700</t>
  </si>
  <si>
    <t>cnae: 15327</t>
  </si>
  <si>
    <t>1533500</t>
  </si>
  <si>
    <t>cnae: 15335</t>
  </si>
  <si>
    <t>1539400</t>
  </si>
  <si>
    <t>cnae: 15394</t>
  </si>
  <si>
    <t>1540800</t>
  </si>
  <si>
    <t>cnae: 15408</t>
  </si>
  <si>
    <t>1610203</t>
  </si>
  <si>
    <t>Serrarias com desdobramento de madeira em bruto</t>
  </si>
  <si>
    <t>cnae: 16102</t>
  </si>
  <si>
    <t>1610204</t>
  </si>
  <si>
    <t>Serrarias sem desdobramento de madeira em bruto - Resseragem</t>
  </si>
  <si>
    <t>1610205</t>
  </si>
  <si>
    <t>Serviço de tratamento de madeira realizado sob contrato</t>
  </si>
  <si>
    <t>1621800</t>
  </si>
  <si>
    <t>cnae: 16218</t>
  </si>
  <si>
    <t>1622601</t>
  </si>
  <si>
    <t>Fabricação de casas de madeira pré-fabricadas</t>
  </si>
  <si>
    <t>cnae: 16226</t>
  </si>
  <si>
    <t>1622602</t>
  </si>
  <si>
    <t>Fabricação de esquadrias de madeira e de peças de madeira para instalações industriais e comerciais</t>
  </si>
  <si>
    <t>1622699</t>
  </si>
  <si>
    <t>Fabricação de outros artigos de carpintaria para construção</t>
  </si>
  <si>
    <t>1623400</t>
  </si>
  <si>
    <t>cnae: 16234</t>
  </si>
  <si>
    <t>1629301</t>
  </si>
  <si>
    <t>Fabricação de artefatos diversos de madeira, exceto móveis</t>
  </si>
  <si>
    <t>cnae: 16293</t>
  </si>
  <si>
    <t>1629302</t>
  </si>
  <si>
    <t>Fabricação de artefatos diversos de cortiça, bambu, palha, vime e outros materiais trançados, exceto móveis</t>
  </si>
  <si>
    <t>1710900</t>
  </si>
  <si>
    <t>cnae: 17109</t>
  </si>
  <si>
    <t>1721400</t>
  </si>
  <si>
    <t>cnae: 17214</t>
  </si>
  <si>
    <t>1722200</t>
  </si>
  <si>
    <t>cnae: 17222</t>
  </si>
  <si>
    <t>1731100</t>
  </si>
  <si>
    <t>cnae: 17311</t>
  </si>
  <si>
    <t>1732000</t>
  </si>
  <si>
    <t>cnae: 17320</t>
  </si>
  <si>
    <t>1733800</t>
  </si>
  <si>
    <t>cnae: 17338</t>
  </si>
  <si>
    <t>1741901</t>
  </si>
  <si>
    <t>Fabricação de formulários contínuos</t>
  </si>
  <si>
    <t>cnae: 17419</t>
  </si>
  <si>
    <t>1741902</t>
  </si>
  <si>
    <t>1742701</t>
  </si>
  <si>
    <t>Fabricação de fraldas descartáveis</t>
  </si>
  <si>
    <t>cnae: 17427</t>
  </si>
  <si>
    <t>1742702</t>
  </si>
  <si>
    <t>Fabricação de absorventes higiênicos</t>
  </si>
  <si>
    <t>1742799</t>
  </si>
  <si>
    <t>Fabricação de produtos de papel para uso doméstico e higiênico-sanitário não especificados anteriormente</t>
  </si>
  <si>
    <t>1749400</t>
  </si>
  <si>
    <t>cnae: 17494</t>
  </si>
  <si>
    <t>1811301</t>
  </si>
  <si>
    <t>Impressão de jornais</t>
  </si>
  <si>
    <t>cnae: 18113</t>
  </si>
  <si>
    <t>1811302</t>
  </si>
  <si>
    <t>Impressão de livros, revistas e outras publicações periódicas</t>
  </si>
  <si>
    <t>1812100</t>
  </si>
  <si>
    <t>cnae: 18121</t>
  </si>
  <si>
    <t>1813001</t>
  </si>
  <si>
    <t>Impressão de material para uso publicitário</t>
  </si>
  <si>
    <t>cnae: 18130</t>
  </si>
  <si>
    <t>1813099</t>
  </si>
  <si>
    <t>Impressão de material para outros usos</t>
  </si>
  <si>
    <t>1821100</t>
  </si>
  <si>
    <t>cnae: 18211</t>
  </si>
  <si>
    <t>1822901</t>
  </si>
  <si>
    <t>Serviços de encadernação e plastificação</t>
  </si>
  <si>
    <t>cnae: 18229</t>
  </si>
  <si>
    <t>1822999</t>
  </si>
  <si>
    <t>Serviços de acabamentos gráficos, exceto encadernação e plastificação</t>
  </si>
  <si>
    <t>1830001</t>
  </si>
  <si>
    <t>Reprodução de som em qualquer suporte</t>
  </si>
  <si>
    <t>cnae: 18300</t>
  </si>
  <si>
    <t>1830002</t>
  </si>
  <si>
    <t>Reprodução de vídeo em qualquer suporte</t>
  </si>
  <si>
    <t>1830003</t>
  </si>
  <si>
    <t>Reprodução de software em qualquer suporte</t>
  </si>
  <si>
    <t>1910100</t>
  </si>
  <si>
    <t>cnae: 19101</t>
  </si>
  <si>
    <t>1921700</t>
  </si>
  <si>
    <t>cnae: 19217</t>
  </si>
  <si>
    <t>1922501</t>
  </si>
  <si>
    <t>Formulação de combustíveis</t>
  </si>
  <si>
    <t>cnae: 19225</t>
  </si>
  <si>
    <t>1922502</t>
  </si>
  <si>
    <t>Rerrefino de óleos lubrificantes</t>
  </si>
  <si>
    <t>1922599</t>
  </si>
  <si>
    <t>Fabricação de outros produtos derivados do petróleo, exceto produtos do refino</t>
  </si>
  <si>
    <t>1931400</t>
  </si>
  <si>
    <t>cnae: 19314</t>
  </si>
  <si>
    <t>1932200</t>
  </si>
  <si>
    <t>cnae: 19322</t>
  </si>
  <si>
    <t>2011800</t>
  </si>
  <si>
    <t>cnae: 20118</t>
  </si>
  <si>
    <t>2012600</t>
  </si>
  <si>
    <t>cnae: 20126</t>
  </si>
  <si>
    <t>2013401</t>
  </si>
  <si>
    <t>Fabricação de adubos e fertilizantes organo-minerais</t>
  </si>
  <si>
    <t>cnae: 20134</t>
  </si>
  <si>
    <t>2013402</t>
  </si>
  <si>
    <t>Fabricação de adubos e fertilizantes, exceto organo-minerais</t>
  </si>
  <si>
    <t>2014200</t>
  </si>
  <si>
    <t>cnae: 20142</t>
  </si>
  <si>
    <t>2019301</t>
  </si>
  <si>
    <t>Elaboração de combustíveis nucleares</t>
  </si>
  <si>
    <t>cnae: 20193</t>
  </si>
  <si>
    <t>2019399</t>
  </si>
  <si>
    <t>Fabricação de outros produtos químicos inorgânicos não especificados anteriormente</t>
  </si>
  <si>
    <t>2021500</t>
  </si>
  <si>
    <t>cnae: 20215</t>
  </si>
  <si>
    <t>2022300</t>
  </si>
  <si>
    <t>cnae: 20223</t>
  </si>
  <si>
    <t>2029100</t>
  </si>
  <si>
    <t>cnae: 20291</t>
  </si>
  <si>
    <t>2031200</t>
  </si>
  <si>
    <t>cnae: 20312</t>
  </si>
  <si>
    <t>2032100</t>
  </si>
  <si>
    <t>cnae: 20321</t>
  </si>
  <si>
    <t>2033900</t>
  </si>
  <si>
    <t>cnae: 20339</t>
  </si>
  <si>
    <t>2040100</t>
  </si>
  <si>
    <t>cnae: 20401</t>
  </si>
  <si>
    <t>2051700</t>
  </si>
  <si>
    <t>cnae: 20517</t>
  </si>
  <si>
    <t>2052500</t>
  </si>
  <si>
    <t>cnae: 20525</t>
  </si>
  <si>
    <t>2061400</t>
  </si>
  <si>
    <t>cnae: 20614</t>
  </si>
  <si>
    <t>2062200</t>
  </si>
  <si>
    <t>cnae: 20622</t>
  </si>
  <si>
    <t>2063100</t>
  </si>
  <si>
    <t>cnae: 20631</t>
  </si>
  <si>
    <t>2071100</t>
  </si>
  <si>
    <t>cnae: 20711</t>
  </si>
  <si>
    <t>2072000</t>
  </si>
  <si>
    <t>cnae: 20720</t>
  </si>
  <si>
    <t>2073800</t>
  </si>
  <si>
    <t>cnae: 20738</t>
  </si>
  <si>
    <t>2091600</t>
  </si>
  <si>
    <t>cnae: 20916</t>
  </si>
  <si>
    <t>2092401</t>
  </si>
  <si>
    <t>Fabricação de pólvoras, explosivos e detonantes</t>
  </si>
  <si>
    <t>cnae: 20924</t>
  </si>
  <si>
    <t>2092402</t>
  </si>
  <si>
    <t>Fabricação de artigos pirotécnicos</t>
  </si>
  <si>
    <t>2092403</t>
  </si>
  <si>
    <t>Fabricação de fósforos de segurança</t>
  </si>
  <si>
    <t>2093200</t>
  </si>
  <si>
    <t>cnae: 20932</t>
  </si>
  <si>
    <t>2094100</t>
  </si>
  <si>
    <t>cnae: 20941</t>
  </si>
  <si>
    <t>2099101</t>
  </si>
  <si>
    <t>Fabricação de chapas, filmes, papéis e outros materiais e produtos químicos para fotografia</t>
  </si>
  <si>
    <t>cnae: 20991</t>
  </si>
  <si>
    <t>2099199</t>
  </si>
  <si>
    <t>Fabricação de outros produtos químicos não especificados anteriormente</t>
  </si>
  <si>
    <t>2110600</t>
  </si>
  <si>
    <t>cnae: 21106</t>
  </si>
  <si>
    <t>2121101</t>
  </si>
  <si>
    <t>Fabricação de medicamentos alopáticos para uso humano</t>
  </si>
  <si>
    <t>cnae: 21211</t>
  </si>
  <si>
    <t>2121102</t>
  </si>
  <si>
    <t>Fabricação de medicamentos homeopáticos para uso humano</t>
  </si>
  <si>
    <t>2121103</t>
  </si>
  <si>
    <t>Fabricação de medicamentos fitoterápicos para uso humano</t>
  </si>
  <si>
    <t>2122000</t>
  </si>
  <si>
    <t>cnae: 21220</t>
  </si>
  <si>
    <t>2123800</t>
  </si>
  <si>
    <t>cnae: 21238</t>
  </si>
  <si>
    <t>2211100</t>
  </si>
  <si>
    <t>cnae: 22111</t>
  </si>
  <si>
    <t>2212900</t>
  </si>
  <si>
    <t>cnae: 22129</t>
  </si>
  <si>
    <t>2219600</t>
  </si>
  <si>
    <t>cnae: 22196</t>
  </si>
  <si>
    <t>2221800</t>
  </si>
  <si>
    <t>cnae: 22218</t>
  </si>
  <si>
    <t>2222600</t>
  </si>
  <si>
    <t>cnae: 22226</t>
  </si>
  <si>
    <t>2223400</t>
  </si>
  <si>
    <t>cnae: 22234</t>
  </si>
  <si>
    <t>2229301</t>
  </si>
  <si>
    <t>Fabricação de artefatos de material plástico para uso pessoal e doméstico</t>
  </si>
  <si>
    <t>cnae: 22293</t>
  </si>
  <si>
    <t>2229302</t>
  </si>
  <si>
    <t>Fabricação de artefatos de material plástico para usos industriais</t>
  </si>
  <si>
    <t>2229303</t>
  </si>
  <si>
    <t>Fabricação de artefatos de material plástico para uso na construção, exceto tubos e acessórios</t>
  </si>
  <si>
    <t>2229399</t>
  </si>
  <si>
    <t>Fabricação de artefatos de material plástico para outros usos não especificados anteriormente</t>
  </si>
  <si>
    <t>2311700</t>
  </si>
  <si>
    <t>cnae: 23117</t>
  </si>
  <si>
    <t>2312500</t>
  </si>
  <si>
    <t>cnae: 23125</t>
  </si>
  <si>
    <t>2319200</t>
  </si>
  <si>
    <t>cnae: 23192</t>
  </si>
  <si>
    <t>2320600</t>
  </si>
  <si>
    <t>cnae: 23206</t>
  </si>
  <si>
    <t>2330301</t>
  </si>
  <si>
    <t>Fabricação de estruturas pré-moldadas de concreto armado, em série e sob encomenda</t>
  </si>
  <si>
    <t>cnae: 23303</t>
  </si>
  <si>
    <t>2330302</t>
  </si>
  <si>
    <t>Fabricação de artefatos de cimento para uso na construção</t>
  </si>
  <si>
    <t>2330303</t>
  </si>
  <si>
    <t>Fabricação de artefatos de fibrocimento para uso na construção</t>
  </si>
  <si>
    <t>2330304</t>
  </si>
  <si>
    <t>Fabricação de casas pré-moldadas de concreto</t>
  </si>
  <si>
    <t>2330305</t>
  </si>
  <si>
    <t>Preparação de massa de concreto e argamassa para construção</t>
  </si>
  <si>
    <t>2330399</t>
  </si>
  <si>
    <t>Fabricação de outros artefatos e produtos de concreto, cimento, fibrocimento, gesso e materiais semelhantes</t>
  </si>
  <si>
    <t>2341900</t>
  </si>
  <si>
    <t>cnae: 23419</t>
  </si>
  <si>
    <t>2342701</t>
  </si>
  <si>
    <t>Fabricação de azulejos e pisos</t>
  </si>
  <si>
    <t>cnae: 23427</t>
  </si>
  <si>
    <t>2342702</t>
  </si>
  <si>
    <t>Fabricação de artefatos de cerâmica e barro cozido para uso na construção, exceto azulejos e pisos</t>
  </si>
  <si>
    <t>2349401</t>
  </si>
  <si>
    <t>Fabricação de material sanitário de cerâmica</t>
  </si>
  <si>
    <t>cnae: 23494</t>
  </si>
  <si>
    <t>2349499</t>
  </si>
  <si>
    <t>Fabricação de produtos cerâmicos não refratários não especificados anteriormente</t>
  </si>
  <si>
    <t>2391501</t>
  </si>
  <si>
    <t>Britamento de pedras, exceto associado à extração</t>
  </si>
  <si>
    <t>cnae: 23915</t>
  </si>
  <si>
    <t>2391502</t>
  </si>
  <si>
    <t>Aparelhamento de pedras para construção, exceto associado à extração</t>
  </si>
  <si>
    <t>2391503</t>
  </si>
  <si>
    <t>Aparelhamento de placas e execução de trabalhos em mármore, granito, ardósia e outras pedras</t>
  </si>
  <si>
    <t>2392300</t>
  </si>
  <si>
    <t>cnae: 23923</t>
  </si>
  <si>
    <t>2399101</t>
  </si>
  <si>
    <t>Decoração, lapidação, gravação, vitrificação e outros trabalhos em cerâmica, louça, vidro e cristal</t>
  </si>
  <si>
    <t>cnae: 23991</t>
  </si>
  <si>
    <t>2399102</t>
  </si>
  <si>
    <t>Fabricação de abrasivos</t>
  </si>
  <si>
    <t>2399199</t>
  </si>
  <si>
    <t>Fabricação de outros produtos de minerais não metálicos não especificados anteriormente</t>
  </si>
  <si>
    <t>2411300</t>
  </si>
  <si>
    <t>cnae: 24113</t>
  </si>
  <si>
    <t>2412100</t>
  </si>
  <si>
    <t>cnae: 24121</t>
  </si>
  <si>
    <t>2421100</t>
  </si>
  <si>
    <t>Produção de semiacabados de aço</t>
  </si>
  <si>
    <t>cnae: 24211</t>
  </si>
  <si>
    <t>2422901</t>
  </si>
  <si>
    <t>Produção de laminados planos de aço ao carbono, revestidos ou não</t>
  </si>
  <si>
    <t>cnae: 24229</t>
  </si>
  <si>
    <t>2422902</t>
  </si>
  <si>
    <t>Produção de laminados planos de aços especiais</t>
  </si>
  <si>
    <t>2423701</t>
  </si>
  <si>
    <t>Produção de tubos de aço sem costura</t>
  </si>
  <si>
    <t>cnae: 24237</t>
  </si>
  <si>
    <t>2423702</t>
  </si>
  <si>
    <t>Produção de laminados longos de aço, exceto tubos</t>
  </si>
  <si>
    <t>2424501</t>
  </si>
  <si>
    <t>Produção de arames de aço</t>
  </si>
  <si>
    <t>cnae: 24245</t>
  </si>
  <si>
    <t>2424502</t>
  </si>
  <si>
    <t>Produção de relaminados, trefilados e perfilados de aço, exceto arames</t>
  </si>
  <si>
    <t>2431800</t>
  </si>
  <si>
    <t>cnae: 24318</t>
  </si>
  <si>
    <t>2439300</t>
  </si>
  <si>
    <t>cnae: 24393</t>
  </si>
  <si>
    <t>2441501</t>
  </si>
  <si>
    <t>Produção de alumínio e suas ligas em formas primárias</t>
  </si>
  <si>
    <t>cnae: 24415</t>
  </si>
  <si>
    <t>2441502</t>
  </si>
  <si>
    <t>Produção de laminados de alumínio</t>
  </si>
  <si>
    <t>2442300</t>
  </si>
  <si>
    <t>cnae: 24423</t>
  </si>
  <si>
    <t>2443100</t>
  </si>
  <si>
    <t>cnae: 24431</t>
  </si>
  <si>
    <t>2449101</t>
  </si>
  <si>
    <t>Produção de zinco em formas primárias</t>
  </si>
  <si>
    <t>cnae: 24491</t>
  </si>
  <si>
    <t>2449102</t>
  </si>
  <si>
    <t>Produção de laminados de zinco</t>
  </si>
  <si>
    <t>2449103</t>
  </si>
  <si>
    <t>Fabricação de ânodos para galvanoplastia</t>
  </si>
  <si>
    <t>2449199</t>
  </si>
  <si>
    <t>Metalurgia de outros metais não ferrosos e suas ligas não especificados anteriormente</t>
  </si>
  <si>
    <t>2451200</t>
  </si>
  <si>
    <t>cnae: 24512</t>
  </si>
  <si>
    <t>2452100</t>
  </si>
  <si>
    <t>Fundição de metais não ferrosos e suas ligas</t>
  </si>
  <si>
    <t>cnae: 24521</t>
  </si>
  <si>
    <t>2511000</t>
  </si>
  <si>
    <t>cnae: 25110</t>
  </si>
  <si>
    <t>2512800</t>
  </si>
  <si>
    <t>cnae: 25128</t>
  </si>
  <si>
    <t>2513600</t>
  </si>
  <si>
    <t>cnae: 25136</t>
  </si>
  <si>
    <t>2521700</t>
  </si>
  <si>
    <t>cnae: 25217</t>
  </si>
  <si>
    <t>2522500</t>
  </si>
  <si>
    <t>cnae: 25225</t>
  </si>
  <si>
    <t>2531401</t>
  </si>
  <si>
    <t>Produção de forjados de aço</t>
  </si>
  <si>
    <t>cnae: 25314</t>
  </si>
  <si>
    <t>2531402</t>
  </si>
  <si>
    <t>Produção de forjados de metais não ferrosos e suas ligas</t>
  </si>
  <si>
    <t>2532201</t>
  </si>
  <si>
    <t>Produção de artefatos estampados de metal</t>
  </si>
  <si>
    <t>cnae: 25322</t>
  </si>
  <si>
    <t>2532202</t>
  </si>
  <si>
    <t>Metalurgia do pó</t>
  </si>
  <si>
    <t>2539001</t>
  </si>
  <si>
    <t>Serviços de usinagem, torneiria e solda</t>
  </si>
  <si>
    <t>cnae: 25390</t>
  </si>
  <si>
    <t>2539002</t>
  </si>
  <si>
    <t>Serviços de tratamento e revestimento em metais</t>
  </si>
  <si>
    <t>2541100</t>
  </si>
  <si>
    <t>cnae: 25411</t>
  </si>
  <si>
    <t>2542000</t>
  </si>
  <si>
    <t>cnae: 25420</t>
  </si>
  <si>
    <t>2543800</t>
  </si>
  <si>
    <t>cnae: 25438</t>
  </si>
  <si>
    <t>2550101</t>
  </si>
  <si>
    <t>Fabricação de equipamento bélico pesado, exceto veículos militares de combate</t>
  </si>
  <si>
    <t>cnae: 25501</t>
  </si>
  <si>
    <t>2550102</t>
  </si>
  <si>
    <t>Fabricação de armas de fogo, outras armas e munições</t>
  </si>
  <si>
    <t>2591800</t>
  </si>
  <si>
    <t>cnae: 25918</t>
  </si>
  <si>
    <t>2592601</t>
  </si>
  <si>
    <t>Fabricação de produtos de trefilados de metal padronizados</t>
  </si>
  <si>
    <t>cnae: 25926</t>
  </si>
  <si>
    <t>2592602</t>
  </si>
  <si>
    <t>Fabricação de produtos de trefilados de metal, exceto padronizados</t>
  </si>
  <si>
    <t>2593400</t>
  </si>
  <si>
    <t>cnae: 25934</t>
  </si>
  <si>
    <t>2599301</t>
  </si>
  <si>
    <t>Serviços de confecção de armações metálicas para a construção</t>
  </si>
  <si>
    <t>cnae: 25993</t>
  </si>
  <si>
    <t>2599302</t>
  </si>
  <si>
    <t>Serviço de corte e dobra de metais</t>
  </si>
  <si>
    <t>2599399</t>
  </si>
  <si>
    <t>Fabricação de outros produtos de metal não especificados anteriormente</t>
  </si>
  <si>
    <t>2610800</t>
  </si>
  <si>
    <t>cnae: 26108</t>
  </si>
  <si>
    <t>2621300</t>
  </si>
  <si>
    <t>cnae: 26213</t>
  </si>
  <si>
    <t>2622100</t>
  </si>
  <si>
    <t>cnae: 26221</t>
  </si>
  <si>
    <t>2631100</t>
  </si>
  <si>
    <t>Fabricação de equipamentos transmissores de comunicação, peças e acessórios</t>
  </si>
  <si>
    <t>cnae: 26311</t>
  </si>
  <si>
    <t>2632900</t>
  </si>
  <si>
    <t>Fabricação de aparelhos telefônicos e de outros equipamentos de comunicação, peças e acessórios</t>
  </si>
  <si>
    <t>cnae: 26329</t>
  </si>
  <si>
    <t>2640000</t>
  </si>
  <si>
    <t>cnae: 26400</t>
  </si>
  <si>
    <t>2651500</t>
  </si>
  <si>
    <t>cnae: 26515</t>
  </si>
  <si>
    <t>2652300</t>
  </si>
  <si>
    <t>cnae: 26523</t>
  </si>
  <si>
    <t>2660400</t>
  </si>
  <si>
    <t>cnae: 26604</t>
  </si>
  <si>
    <t>2670101</t>
  </si>
  <si>
    <t>Fabricação de equipamentos e instrumentos ópticos, peças e acessórios</t>
  </si>
  <si>
    <t>cnae: 26701</t>
  </si>
  <si>
    <t>2670102</t>
  </si>
  <si>
    <t>Fabricação de aparelhos fotográficos e cinematográficos, peças e acessórios</t>
  </si>
  <si>
    <t>2680900</t>
  </si>
  <si>
    <t>cnae: 26809</t>
  </si>
  <si>
    <t>2710401</t>
  </si>
  <si>
    <t>Fabricação de geradores de corrente contínua e alternada, peças e acessórios</t>
  </si>
  <si>
    <t>cnae: 27104</t>
  </si>
  <si>
    <t>2710402</t>
  </si>
  <si>
    <t>Fabricação de transformadores, indutores, conversores, sincronizadores e semelhantes, peças e acessórios</t>
  </si>
  <si>
    <t>2710403</t>
  </si>
  <si>
    <t>Fabricação de motores elétricos, peças e acessórios</t>
  </si>
  <si>
    <t>2721000</t>
  </si>
  <si>
    <t>cnae: 27210</t>
  </si>
  <si>
    <t>2722801</t>
  </si>
  <si>
    <t>cnae: 27228</t>
  </si>
  <si>
    <t>2722802</t>
  </si>
  <si>
    <t>Recondicionamento de baterias e acumuladores para veículos automotores</t>
  </si>
  <si>
    <t>2731700</t>
  </si>
  <si>
    <t>cnae: 27317</t>
  </si>
  <si>
    <t>2732500</t>
  </si>
  <si>
    <t>cnae: 27325</t>
  </si>
  <si>
    <t>2733300</t>
  </si>
  <si>
    <t>cnae: 27333</t>
  </si>
  <si>
    <t>2740601</t>
  </si>
  <si>
    <t>Fabricação de lâmpadas</t>
  </si>
  <si>
    <t>cnae: 27406</t>
  </si>
  <si>
    <t>2740602</t>
  </si>
  <si>
    <t>Fabricação de luminárias e outros equipamentos de iluminação</t>
  </si>
  <si>
    <t>2751100</t>
  </si>
  <si>
    <t>Fabricação de fogões, refrigeradores e máquinas de lavar e secar para uso doméstico, peças e acessórios</t>
  </si>
  <si>
    <t>cnae: 27511</t>
  </si>
  <si>
    <t>2759701</t>
  </si>
  <si>
    <t>Fabricação de aparelhos elétricos de uso pessoal, peças e acessórios</t>
  </si>
  <si>
    <t>cnae: 27597</t>
  </si>
  <si>
    <t>2759799</t>
  </si>
  <si>
    <t>Fabricação de outros aparelhos eletrodomésticos não especificados anteriormente, peças e acessórios</t>
  </si>
  <si>
    <t>2790201</t>
  </si>
  <si>
    <t>Fabricação de eletrodos, contatos e outros artigos de carvão e grafita para uso elétrico, eletroímãs e isoladores</t>
  </si>
  <si>
    <t>cnae: 27902</t>
  </si>
  <si>
    <t>2790202</t>
  </si>
  <si>
    <t>Fabricação de equipamentos para sinalização e alarme</t>
  </si>
  <si>
    <t>2790299</t>
  </si>
  <si>
    <t>Fabricação de outros equipamentos e aparelhos elétricos não especificados anteriormente</t>
  </si>
  <si>
    <t>2811900</t>
  </si>
  <si>
    <t>Fabricação de motores e turbinas, peças e acessórios, exceto para aviões e veículos rodoviários</t>
  </si>
  <si>
    <t>cnae: 28119</t>
  </si>
  <si>
    <t>2812700</t>
  </si>
  <si>
    <t>Fabricação de equipamentos hidráulicos e pneumáticos, peças e acessórios, exceto válvulas</t>
  </si>
  <si>
    <t>cnae: 28127</t>
  </si>
  <si>
    <t>2813500</t>
  </si>
  <si>
    <t>Fabricação de válvulas, registros e dispositivos semelhantes, peças e acessórios</t>
  </si>
  <si>
    <t>cnae: 28135</t>
  </si>
  <si>
    <t>2814301</t>
  </si>
  <si>
    <t>Fabricação de compressores para uso industrial, peças e acessórios</t>
  </si>
  <si>
    <t>cnae: 28143</t>
  </si>
  <si>
    <t>2814302</t>
  </si>
  <si>
    <t>Fabricação de compressores para uso não industrial, peças e acessórios</t>
  </si>
  <si>
    <t>2815101</t>
  </si>
  <si>
    <t>Fabricação de rolamentos para fins industriais</t>
  </si>
  <si>
    <t>cnae: 28151</t>
  </si>
  <si>
    <t>2815102</t>
  </si>
  <si>
    <t>Fabricação de equipamentos de transmissão para fins industriais, exceto rolamentos</t>
  </si>
  <si>
    <t>2821601</t>
  </si>
  <si>
    <t>Fabricação de fornos industriais, aparelhos e equipamentos não elétricos para instalações térmicas, peças e acessórios</t>
  </si>
  <si>
    <t>cnae: 28216</t>
  </si>
  <si>
    <t>2821602</t>
  </si>
  <si>
    <t>Fabricação de estufas e fornos elétricos para fins industriais, peças e acessórios</t>
  </si>
  <si>
    <t>2822401</t>
  </si>
  <si>
    <t>Fabricação de máquinas, equipamentos e aparelhos para transporte e elevação de pessoas, peças e acessórios</t>
  </si>
  <si>
    <t>cnae: 28224</t>
  </si>
  <si>
    <t>2822402</t>
  </si>
  <si>
    <t>Fabricação de máquinas, equipamentos e aparelhos para transporte e elevação de cargas, peças e acessórios</t>
  </si>
  <si>
    <t>2823200</t>
  </si>
  <si>
    <t>Fabricação de máquinas e aparelhos de refrigeração e ventilação para uso industrial e comercial, peças e acessórios</t>
  </si>
  <si>
    <t>cnae: 28232</t>
  </si>
  <si>
    <t>2824101</t>
  </si>
  <si>
    <t>Fabricação de aparelhos e equipamentos de ar condicionado para uso industrial</t>
  </si>
  <si>
    <t>cnae: 28241</t>
  </si>
  <si>
    <t>2824102</t>
  </si>
  <si>
    <t>Fabricação de aparelhos e equipamentos de ar condicionado para uso não industrial</t>
  </si>
  <si>
    <t>2825900</t>
  </si>
  <si>
    <t>Fabricação de máquinas e equipamentos para saneamento básico e ambiental, peças e acessórios</t>
  </si>
  <si>
    <t>cnae: 28259</t>
  </si>
  <si>
    <t>2829101</t>
  </si>
  <si>
    <t>Fabricação de máquinas de escrever, calcular e outros equipamentos não eletrônicos para escritório, peças e acessórios</t>
  </si>
  <si>
    <t>cnae: 28291</t>
  </si>
  <si>
    <t>2829199</t>
  </si>
  <si>
    <t>Fabricação de outras máquinas e equipamentos de uso geral não especificados anteriormente, peças e acessórios</t>
  </si>
  <si>
    <t>2831300</t>
  </si>
  <si>
    <t>Fabricação de tratores agrícolas, peças e acessórios</t>
  </si>
  <si>
    <t>cnae: 28313</t>
  </si>
  <si>
    <t>2832100</t>
  </si>
  <si>
    <t>Fabricação de equipamentos para irrigação agrícola, peças e acessórios</t>
  </si>
  <si>
    <t>cnae: 28321</t>
  </si>
  <si>
    <t>2833000</t>
  </si>
  <si>
    <t>Fabricação de máquinas e equipamentos para a agricultura e pecuária, peças e acessórios, exceto para irrigação</t>
  </si>
  <si>
    <t>cnae: 28330</t>
  </si>
  <si>
    <t>2840200</t>
  </si>
  <si>
    <t>Fabricação de máquinas-ferramenta, peças e acessórios</t>
  </si>
  <si>
    <t>cnae: 28402</t>
  </si>
  <si>
    <t>2851800</t>
  </si>
  <si>
    <t>Fabricação de máquinas e equipamentos para a prospecção e extração de petróleo, peças e acessórios</t>
  </si>
  <si>
    <t>cnae: 28518</t>
  </si>
  <si>
    <t>2852600</t>
  </si>
  <si>
    <t>Fabricação de outras máquinas e equipamentos para uso na extração mineral, peças e acessórios, exceto na extração de petróleo</t>
  </si>
  <si>
    <t>cnae: 28526</t>
  </si>
  <si>
    <t>2853400</t>
  </si>
  <si>
    <t>Fabricação de tratores, peças e acessórios, exceto agrícolas</t>
  </si>
  <si>
    <t>cnae: 28534</t>
  </si>
  <si>
    <t>2854200</t>
  </si>
  <si>
    <t>Fabricação de máquinas e equipamentos para terraplenagem, pavimentação e construção, peças e acessórios, exceto tratores</t>
  </si>
  <si>
    <t>cnae: 28542</t>
  </si>
  <si>
    <t>2861500</t>
  </si>
  <si>
    <t>Fabricação de máquinas para a indústria metalúrgica, peças e acessórios, exceto máquinas-ferramenta</t>
  </si>
  <si>
    <t>cnae: 28615</t>
  </si>
  <si>
    <t>2862300</t>
  </si>
  <si>
    <t>Fabricação de máquinas e equipamentos para as indústrias de alimentos, bebidas e fumo, peças e acessórios</t>
  </si>
  <si>
    <t>cnae: 28623</t>
  </si>
  <si>
    <t>2863100</t>
  </si>
  <si>
    <t>Fabricação de máquinas e equipamentos para a indústria têxtil, peças e acessórios</t>
  </si>
  <si>
    <t>cnae: 28631</t>
  </si>
  <si>
    <t>2864000</t>
  </si>
  <si>
    <t>Fabricação de máquinas e equipamentos para as indústrias do vestuário, do couro e de calçados, peças e acessórios</t>
  </si>
  <si>
    <t>cnae: 28640</t>
  </si>
  <si>
    <t>2865800</t>
  </si>
  <si>
    <t>Fabricação de máquinas e equipamentos para as indústrias de celulose, papel e papelão e artefatos, peças e acessórios</t>
  </si>
  <si>
    <t>cnae: 28658</t>
  </si>
  <si>
    <t>2866600</t>
  </si>
  <si>
    <t>Fabricação de máquinas e equipamentos para a indústria do plástico, peças e acessórios</t>
  </si>
  <si>
    <t>cnae: 28666</t>
  </si>
  <si>
    <t>2869100</t>
  </si>
  <si>
    <t>Fabricação de máquinas e equipamentos para uso industrial específico não especificados anteriormente, peças e acessórios</t>
  </si>
  <si>
    <t>cnae: 28691</t>
  </si>
  <si>
    <t>2910701</t>
  </si>
  <si>
    <t>cnae: 29107</t>
  </si>
  <si>
    <t>2910702</t>
  </si>
  <si>
    <t>Fabricação de chassis com motor para automóveis, camionetas e utilitários</t>
  </si>
  <si>
    <t>2910703</t>
  </si>
  <si>
    <t>Fabricação de motores para automóveis, camionetas e utilitários</t>
  </si>
  <si>
    <t>2920401</t>
  </si>
  <si>
    <t>cnae: 29204</t>
  </si>
  <si>
    <t>2920402</t>
  </si>
  <si>
    <t>Fabricação de motores para caminhões e ônibus</t>
  </si>
  <si>
    <t>2930101</t>
  </si>
  <si>
    <t>Fabricação de cabines, carrocerias e reboques para caminhões</t>
  </si>
  <si>
    <t>cnae: 29301</t>
  </si>
  <si>
    <t>2930102</t>
  </si>
  <si>
    <t>Fabricação de carrocerias para ônibus</t>
  </si>
  <si>
    <t>2930103</t>
  </si>
  <si>
    <t>Fabricação de cabines, carrocerias e reboques para outros veículos automotores, exceto caminhões e ônibus</t>
  </si>
  <si>
    <t>2941700</t>
  </si>
  <si>
    <t>cnae: 29417</t>
  </si>
  <si>
    <t>2942500</t>
  </si>
  <si>
    <t>cnae: 29425</t>
  </si>
  <si>
    <t>2943300</t>
  </si>
  <si>
    <t>cnae: 29433</t>
  </si>
  <si>
    <t>2944100</t>
  </si>
  <si>
    <t>cnae: 29441</t>
  </si>
  <si>
    <t>2945000</t>
  </si>
  <si>
    <t>cnae: 29450</t>
  </si>
  <si>
    <t>2949201</t>
  </si>
  <si>
    <t>Fabricação de bancos e estofados para veículos automotores</t>
  </si>
  <si>
    <t>cnae: 29492</t>
  </si>
  <si>
    <t>2949299</t>
  </si>
  <si>
    <t>Fabricação de outras peças e acessórios para veículos automotores não especificadas anteriormente</t>
  </si>
  <si>
    <t>2950600</t>
  </si>
  <si>
    <t>cnae: 29506</t>
  </si>
  <si>
    <t>3011301</t>
  </si>
  <si>
    <t>Construção de embarcações de grande porte</t>
  </si>
  <si>
    <t>cnae: 30113</t>
  </si>
  <si>
    <t>3011302</t>
  </si>
  <si>
    <t>Construção de embarcações para uso comercial e para usos especiais, exceto de grande porte</t>
  </si>
  <si>
    <t>3012100</t>
  </si>
  <si>
    <t>cnae: 30121</t>
  </si>
  <si>
    <t>3031800</t>
  </si>
  <si>
    <t>cnae: 30318</t>
  </si>
  <si>
    <t>3032600</t>
  </si>
  <si>
    <t>cnae: 30326</t>
  </si>
  <si>
    <t>3041500</t>
  </si>
  <si>
    <t>cnae: 30415</t>
  </si>
  <si>
    <t>3042300</t>
  </si>
  <si>
    <t>cnae: 30423</t>
  </si>
  <si>
    <t>3050400</t>
  </si>
  <si>
    <t>cnae: 30504</t>
  </si>
  <si>
    <t>3091101</t>
  </si>
  <si>
    <t>cnae: 30911</t>
  </si>
  <si>
    <t>3091102</t>
  </si>
  <si>
    <t>Fabricação de peças e acessórios para motocicletas</t>
  </si>
  <si>
    <t>3092000</t>
  </si>
  <si>
    <t>Fabricação de bicicletas e triciclos não motorizados, peças e acessórios</t>
  </si>
  <si>
    <t>cnae: 30920</t>
  </si>
  <si>
    <t>3099700</t>
  </si>
  <si>
    <t>cnae: 30997</t>
  </si>
  <si>
    <t>3101200</t>
  </si>
  <si>
    <t>cnae: 31012</t>
  </si>
  <si>
    <t>3102100</t>
  </si>
  <si>
    <t>cnae: 31021</t>
  </si>
  <si>
    <t>3103900</t>
  </si>
  <si>
    <t>cnae: 31039</t>
  </si>
  <si>
    <t>3104700</t>
  </si>
  <si>
    <t>cnae: 31047</t>
  </si>
  <si>
    <t>3211601</t>
  </si>
  <si>
    <t>Lapidação de gemas</t>
  </si>
  <si>
    <t>cnae: 32116</t>
  </si>
  <si>
    <t>3211602</t>
  </si>
  <si>
    <t>Fabricação de artefatos de joalheria e ourivesaria</t>
  </si>
  <si>
    <t>3211603</t>
  </si>
  <si>
    <t>Cunhagem de moedas e medalhas</t>
  </si>
  <si>
    <t>3212400</t>
  </si>
  <si>
    <t>cnae: 32124</t>
  </si>
  <si>
    <t>3220500</t>
  </si>
  <si>
    <t>Fabricação de instrumentos musicais, peças e acessórios</t>
  </si>
  <si>
    <t>cnae: 32205</t>
  </si>
  <si>
    <t>3230200</t>
  </si>
  <si>
    <t>cnae: 32302</t>
  </si>
  <si>
    <t>3240001</t>
  </si>
  <si>
    <t>Fabricação de jogos eletrônicos</t>
  </si>
  <si>
    <t>cnae: 32400</t>
  </si>
  <si>
    <t>3240002</t>
  </si>
  <si>
    <t>Fabricação de mesas de bilhar, de sinuca e acessórios não associada à locação</t>
  </si>
  <si>
    <t>3240003</t>
  </si>
  <si>
    <t>Fabricação de mesas de bilhar, de sinuca e acessórios associada à locação</t>
  </si>
  <si>
    <t>3240099</t>
  </si>
  <si>
    <t>Fabricação de outros brinquedos e jogos recreativos não especificados anteriormente</t>
  </si>
  <si>
    <t>3250701</t>
  </si>
  <si>
    <t>Fabricação de instrumentos não eletrônicos e utensílios para uso médico, cirúrgico, odontológico e de laboratório</t>
  </si>
  <si>
    <t>cnae: 32507</t>
  </si>
  <si>
    <t>3250702</t>
  </si>
  <si>
    <t>Fabricação de mobiliário para uso médico, cirúrgico, odontológico e de laboratório</t>
  </si>
  <si>
    <t>3250703</t>
  </si>
  <si>
    <t>Fabricação de aparelhos e utensílios para correção de defeitos físicos e aparelhos ortopédicos em geral sob encomenda</t>
  </si>
  <si>
    <t>3250704</t>
  </si>
  <si>
    <t>Fabricação de aparelhos e utensílios para correção de defeitos físicos e aparelhos ortopédicos em geral, exceto sob encomenda</t>
  </si>
  <si>
    <t>3250705</t>
  </si>
  <si>
    <t>Fabricação de materiais para medicina e odontologia</t>
  </si>
  <si>
    <t>3250706</t>
  </si>
  <si>
    <t>Serviços de prótese dentária</t>
  </si>
  <si>
    <t>3250707</t>
  </si>
  <si>
    <t>Fabricação de artigos ópticos</t>
  </si>
  <si>
    <t>3250709</t>
  </si>
  <si>
    <t>Serviço de laboratório óptico</t>
  </si>
  <si>
    <t>3291400</t>
  </si>
  <si>
    <t>cnae: 32914</t>
  </si>
  <si>
    <t>3292201</t>
  </si>
  <si>
    <t>Fabricação de roupas de proteção e segurança e resistentes a fogo</t>
  </si>
  <si>
    <t>cnae: 32922</t>
  </si>
  <si>
    <t>3292202</t>
  </si>
  <si>
    <t>Fabricação de equipamentos e acessórios para segurança pessoal e profissional</t>
  </si>
  <si>
    <t>3299001</t>
  </si>
  <si>
    <t>Fabricação de guarda-chuvas e similares</t>
  </si>
  <si>
    <t>cnae: 32990</t>
  </si>
  <si>
    <t>3299002</t>
  </si>
  <si>
    <t>Fabricação de canetas, lápis e outros artigos para escritório</t>
  </si>
  <si>
    <t>3299003</t>
  </si>
  <si>
    <t>Fabricação de letras, letreiros e placas de qualquer material, exceto luminosos</t>
  </si>
  <si>
    <t>3299004</t>
  </si>
  <si>
    <t>Fabricação de painéis e letreiros luminosos</t>
  </si>
  <si>
    <t>3299005</t>
  </si>
  <si>
    <t>Fabricação de aviamentos para costura</t>
  </si>
  <si>
    <t>3299006</t>
  </si>
  <si>
    <t>Fabricação de velas, inclusive decorativas</t>
  </si>
  <si>
    <t>3299099</t>
  </si>
  <si>
    <t>3311200</t>
  </si>
  <si>
    <t>cnae: 33112</t>
  </si>
  <si>
    <t>3312102</t>
  </si>
  <si>
    <t>Manutenção e reparação de aparelhos e instrumentos de medida, teste e controle</t>
  </si>
  <si>
    <t>cnae: 33121</t>
  </si>
  <si>
    <t>3312103</t>
  </si>
  <si>
    <t>Manutenção e reparação de aparelhos eletromédicos e eletroterapêuticos e equipamentos de irradiação</t>
  </si>
  <si>
    <t>3312104</t>
  </si>
  <si>
    <t>Manutenção e reparação de equipamentos e instrumentos ópticos</t>
  </si>
  <si>
    <t>3313901</t>
  </si>
  <si>
    <t>Manutenção e reparação de geradores, transformadores e motores elétricos</t>
  </si>
  <si>
    <t>cnae: 33139</t>
  </si>
  <si>
    <t>3313902</t>
  </si>
  <si>
    <t>Manutenção e reparação de baterias e acumuladores elétricos, exceto para veículos</t>
  </si>
  <si>
    <t>3313999</t>
  </si>
  <si>
    <t>Manutenção e reparação de máquinas, aparelhos e materiais elétricos não especificados anteriormente</t>
  </si>
  <si>
    <t>3314701</t>
  </si>
  <si>
    <t>Manutenção e reparação de máquinas motrizes não elétricas</t>
  </si>
  <si>
    <t>cnae: 33147</t>
  </si>
  <si>
    <t>3314702</t>
  </si>
  <si>
    <t>Manutenção e reparação de equipamentos hidráulicos e pneumáticos, exceto válvulas</t>
  </si>
  <si>
    <t>3314703</t>
  </si>
  <si>
    <t>Manutenção e reparação de válvulas industriais</t>
  </si>
  <si>
    <t>3314704</t>
  </si>
  <si>
    <t>Manutenção e reparação de compressores</t>
  </si>
  <si>
    <t>3314705</t>
  </si>
  <si>
    <t>Manutenção e reparação de equipamentos de transmissão para fins industriais</t>
  </si>
  <si>
    <t>3314706</t>
  </si>
  <si>
    <t>Manutenção e reparação de máquinas, aparelhos e equipamentos para instalações térmicas</t>
  </si>
  <si>
    <t>3314707</t>
  </si>
  <si>
    <t>Manutenção e reparação de máquinas e aparelhos de refrigeração e ventilação para uso industrial e comercial</t>
  </si>
  <si>
    <t>3314708</t>
  </si>
  <si>
    <t>Manutenção e reparação de máquinas, equipamentos e aparelhos para transporte e elevação de cargas</t>
  </si>
  <si>
    <t>3314709</t>
  </si>
  <si>
    <t>Manutenção e reparação de máquinas de escrever, calcular e de outros equipamentos não eletrônicos para escritório</t>
  </si>
  <si>
    <t>3314710</t>
  </si>
  <si>
    <t>Manutenção e reparação de máquinas e equipamentos para uso geral não especificados anteriormente</t>
  </si>
  <si>
    <t>3314711</t>
  </si>
  <si>
    <t>Manutenção e reparação de máquinas e equipamentos para agricultura e pecuária</t>
  </si>
  <si>
    <t>3314712</t>
  </si>
  <si>
    <t>Manutenção e reparação de tratores agrícolas</t>
  </si>
  <si>
    <t>3314713</t>
  </si>
  <si>
    <t>Manutenção e reparação de máquinas-ferramenta</t>
  </si>
  <si>
    <t>3314714</t>
  </si>
  <si>
    <t>Manutenção e reparação de máquinas e equipamentos para a prospecção e extração de petróleo</t>
  </si>
  <si>
    <t>3314715</t>
  </si>
  <si>
    <t>Manutenção e reparação de máquinas e equipamentos para uso na extração mineral, exceto na extração de petróleo</t>
  </si>
  <si>
    <t>3314716</t>
  </si>
  <si>
    <t>Manutenção e reparação de tratores, exceto agrícolas</t>
  </si>
  <si>
    <t>3314717</t>
  </si>
  <si>
    <t>Manutenção e reparação de máquinas e equipamentos de terraplenagem, pavimentação e construção, exceto tratores</t>
  </si>
  <si>
    <t>3314718</t>
  </si>
  <si>
    <t>Manutenção e reparação de máquinas para a indústria metalúrgica, exceto máquinas-ferramenta</t>
  </si>
  <si>
    <t>3314719</t>
  </si>
  <si>
    <t>Manutenção e reparação de máquinas e equipamentos para as indústrias de alimentos, bebidas e fumo</t>
  </si>
  <si>
    <t>3314720</t>
  </si>
  <si>
    <t>Manutenção e reparação de máquinas e equipamentos para a indústria têxtil, do vestuário, do couro e calçados</t>
  </si>
  <si>
    <t>3314721</t>
  </si>
  <si>
    <t>Manutenção e reparação de máquinas e aparelhos para a indústria de celulose, papel e papelão e artefatos</t>
  </si>
  <si>
    <t>3314722</t>
  </si>
  <si>
    <t>Manutenção e reparação de máquinas e aparelhos para a indústria do plástico</t>
  </si>
  <si>
    <t>3314799</t>
  </si>
  <si>
    <t>Manutenção e reparação de outras máquinas e equipamentos para usos industriais não especificados anteriormente</t>
  </si>
  <si>
    <t>3315500</t>
  </si>
  <si>
    <t>cnae: 33155</t>
  </si>
  <si>
    <t>3316301</t>
  </si>
  <si>
    <t>Manutenção e reparação de aeronaves, exceto a manutenção na pista</t>
  </si>
  <si>
    <t>cnae: 33163</t>
  </si>
  <si>
    <t>3316302</t>
  </si>
  <si>
    <t>Manutenção de aeronaves na pista</t>
  </si>
  <si>
    <t>3317101</t>
  </si>
  <si>
    <t>Manutenção e reparação de embarcações e estruturas flutuantes</t>
  </si>
  <si>
    <t>cnae: 33171</t>
  </si>
  <si>
    <t>3317102</t>
  </si>
  <si>
    <t>Manutenção e reparação de embarcações para esporte e lazer</t>
  </si>
  <si>
    <t>3319800</t>
  </si>
  <si>
    <t>cnae: 33198</t>
  </si>
  <si>
    <t>3321000</t>
  </si>
  <si>
    <t>cnae: 33210</t>
  </si>
  <si>
    <t>3329501</t>
  </si>
  <si>
    <t>Serviços de montagem de móveis de qualquer material</t>
  </si>
  <si>
    <t>cnae: 33295</t>
  </si>
  <si>
    <t>3329599</t>
  </si>
  <si>
    <t>Instalação de outros equipamentos não especificados anteriormente</t>
  </si>
  <si>
    <t>3511501</t>
  </si>
  <si>
    <t>cnae: 35115</t>
  </si>
  <si>
    <t>3511502</t>
  </si>
  <si>
    <t>Atividades de coordenação e controle da operação da geração e transmissão de energia elétrica</t>
  </si>
  <si>
    <t>3512300</t>
  </si>
  <si>
    <t>cnae: 35123</t>
  </si>
  <si>
    <t>3513100</t>
  </si>
  <si>
    <t>cnae: 35131</t>
  </si>
  <si>
    <t>3514000</t>
  </si>
  <si>
    <t>cnae: 35140</t>
  </si>
  <si>
    <t>3520401</t>
  </si>
  <si>
    <t>Produção de gás; processamento de gás natural</t>
  </si>
  <si>
    <t>cnae: 35204</t>
  </si>
  <si>
    <t>3520402</t>
  </si>
  <si>
    <t>Distribuição de combustíveis gasosos por redes urbanas</t>
  </si>
  <si>
    <t>3530100</t>
  </si>
  <si>
    <t>cnae: 35301</t>
  </si>
  <si>
    <t>3600601</t>
  </si>
  <si>
    <t>cnae: 36006</t>
  </si>
  <si>
    <t>3600602</t>
  </si>
  <si>
    <t>Distribuição de água por caminhões</t>
  </si>
  <si>
    <t>3701100</t>
  </si>
  <si>
    <t>cnae: 37011</t>
  </si>
  <si>
    <t>3702900</t>
  </si>
  <si>
    <t>cnae: 37029</t>
  </si>
  <si>
    <t>3811400</t>
  </si>
  <si>
    <t>Coleta de resíduos não perigosos</t>
  </si>
  <si>
    <t>cnae: 38114</t>
  </si>
  <si>
    <t>3812200</t>
  </si>
  <si>
    <t>cnae: 38122</t>
  </si>
  <si>
    <t>3821100</t>
  </si>
  <si>
    <t>Tratamento e disposição de resíduos não perigosos</t>
  </si>
  <si>
    <t>cnae: 38211</t>
  </si>
  <si>
    <t>3822000</t>
  </si>
  <si>
    <t>cnae: 38220</t>
  </si>
  <si>
    <t>3831901</t>
  </si>
  <si>
    <t>Recuperação de sucatas de alumínio</t>
  </si>
  <si>
    <t>cnae: 38319</t>
  </si>
  <si>
    <t>3831999</t>
  </si>
  <si>
    <t>Recuperação de materiais metálicos, exceto alumínio</t>
  </si>
  <si>
    <t>3832700</t>
  </si>
  <si>
    <t>cnae: 38327</t>
  </si>
  <si>
    <t>3839401</t>
  </si>
  <si>
    <t>Usinas de compostagem</t>
  </si>
  <si>
    <t>cnae: 38394</t>
  </si>
  <si>
    <t>3839499</t>
  </si>
  <si>
    <t>3900500</t>
  </si>
  <si>
    <t>cnae: 39005</t>
  </si>
  <si>
    <t>4110700</t>
  </si>
  <si>
    <t>cnae: 41107</t>
  </si>
  <si>
    <t>4120400</t>
  </si>
  <si>
    <t>cnae: 41204</t>
  </si>
  <si>
    <t>4211101</t>
  </si>
  <si>
    <t>cnae: 42111</t>
  </si>
  <si>
    <t>4211102</t>
  </si>
  <si>
    <t>Pintura para sinalização em pistas rodoviárias e aeroportos</t>
  </si>
  <si>
    <t>4212000</t>
  </si>
  <si>
    <t>Construção de obras de arte especiais</t>
  </si>
  <si>
    <t>cnae: 42120</t>
  </si>
  <si>
    <t>4213800</t>
  </si>
  <si>
    <t>cnae: 42138</t>
  </si>
  <si>
    <t>4221901</t>
  </si>
  <si>
    <t>Construção de barragens e represas para geração de energia elétrica</t>
  </si>
  <si>
    <t>cnae: 42219</t>
  </si>
  <si>
    <t>4221902</t>
  </si>
  <si>
    <t>Construção de estações e redes de distribuição de energia elétrica</t>
  </si>
  <si>
    <t>4221903</t>
  </si>
  <si>
    <t>Manutenção de redes de distribuição de energia elétrica</t>
  </si>
  <si>
    <t>4221904</t>
  </si>
  <si>
    <t>Construção de estações e redes de telecomunicações</t>
  </si>
  <si>
    <t>4221905</t>
  </si>
  <si>
    <t>Manutenção de estações e redes de telecomunicações</t>
  </si>
  <si>
    <t>4222701</t>
  </si>
  <si>
    <t>Construção de redes de abastecimento de água, coleta de esgoto e construções correlatas, exceto obras de irrigação</t>
  </si>
  <si>
    <t>cnae: 42227</t>
  </si>
  <si>
    <t>4222702</t>
  </si>
  <si>
    <t>Obras de irrigação</t>
  </si>
  <si>
    <t>4223500</t>
  </si>
  <si>
    <t>cnae: 42235</t>
  </si>
  <si>
    <t>4291000</t>
  </si>
  <si>
    <t>cnae: 42910</t>
  </si>
  <si>
    <t>4292801</t>
  </si>
  <si>
    <t>Montagem de estruturas metálicas</t>
  </si>
  <si>
    <t>cnae: 42928</t>
  </si>
  <si>
    <t>4292802</t>
  </si>
  <si>
    <t>Obras de montagem industrial</t>
  </si>
  <si>
    <t>4299501</t>
  </si>
  <si>
    <t>Construção de instalações esportivas e recreativas</t>
  </si>
  <si>
    <t>cnae: 42995</t>
  </si>
  <si>
    <t>4299599</t>
  </si>
  <si>
    <t>Outras obras de engenharia civil não especificadas anteriormente</t>
  </si>
  <si>
    <t>4311801</t>
  </si>
  <si>
    <t>Demolição de edifícios e outras estruturas</t>
  </si>
  <si>
    <t>cnae: 43118</t>
  </si>
  <si>
    <t>4311802</t>
  </si>
  <si>
    <t>Preparação de canteiro e limpeza de terreno</t>
  </si>
  <si>
    <t>4312600</t>
  </si>
  <si>
    <t>cnae: 43126</t>
  </si>
  <si>
    <t>4313400</t>
  </si>
  <si>
    <t>cnae: 43134</t>
  </si>
  <si>
    <t>4319300</t>
  </si>
  <si>
    <t>cnae: 43193</t>
  </si>
  <si>
    <t>4321500</t>
  </si>
  <si>
    <t>Instalação e manutenção elétrica</t>
  </si>
  <si>
    <t>cnae: 43215</t>
  </si>
  <si>
    <t>4322301</t>
  </si>
  <si>
    <t>Instalações hidráulicas, sanitárias e de gás</t>
  </si>
  <si>
    <t>cnae: 43223</t>
  </si>
  <si>
    <t>4322302</t>
  </si>
  <si>
    <t>Instalação e manutenção de sistemas centrais de ar condicionado, de ventilação e refrigeração</t>
  </si>
  <si>
    <t>4322303</t>
  </si>
  <si>
    <t>Instalações de sistema de prevenção contra incêndio</t>
  </si>
  <si>
    <t>4329101</t>
  </si>
  <si>
    <t>Instalação de painéis publicitários</t>
  </si>
  <si>
    <t>cnae: 43291</t>
  </si>
  <si>
    <t>4329102</t>
  </si>
  <si>
    <t>Instalação de equipamentos para orientação à navegação marítima, fluvial e lacustre</t>
  </si>
  <si>
    <t>4329103</t>
  </si>
  <si>
    <t>Instalação, manutenção e reparação de elevadores, escadas e esteiras rolantes</t>
  </si>
  <si>
    <t>4329104</t>
  </si>
  <si>
    <t>Montagem e instalação de sistemas e equipamentos de iluminação e sinalização em vias públicas, portos e aeroportos</t>
  </si>
  <si>
    <t>4329105</t>
  </si>
  <si>
    <t>Tratamentos térmicos, acústicos ou de vibração</t>
  </si>
  <si>
    <t>4329199</t>
  </si>
  <si>
    <t>Outras obras de instalações em construções não especificadas anteriormente</t>
  </si>
  <si>
    <t>4330401</t>
  </si>
  <si>
    <t>Impermeabilização em obras de engenharia civil</t>
  </si>
  <si>
    <t>cnae: 43304</t>
  </si>
  <si>
    <t>4330402</t>
  </si>
  <si>
    <t>Instalação de portas, janelas, tetos, divisórias e armários embutidos de qualquer material</t>
  </si>
  <si>
    <t>4330403</t>
  </si>
  <si>
    <t>Obras de acabamento em gesso e estuque</t>
  </si>
  <si>
    <t>4330404</t>
  </si>
  <si>
    <t>Serviços de pintura de edifícios em geral</t>
  </si>
  <si>
    <t>4330405</t>
  </si>
  <si>
    <t>Aplicação de revestimentos e de resinas em interiores e exteriores</t>
  </si>
  <si>
    <t>4330499</t>
  </si>
  <si>
    <t>Outras obras de acabamento da construção</t>
  </si>
  <si>
    <t>4391600</t>
  </si>
  <si>
    <t>cnae: 43916</t>
  </si>
  <si>
    <t>4399101</t>
  </si>
  <si>
    <t>Administração de obras</t>
  </si>
  <si>
    <t>cnae: 43991</t>
  </si>
  <si>
    <t>4399102</t>
  </si>
  <si>
    <t>Montagem e desmontagem de andaimes e outras estruturas temporárias</t>
  </si>
  <si>
    <t>4399103</t>
  </si>
  <si>
    <t>Obras de alvenaria</t>
  </si>
  <si>
    <t>4399104</t>
  </si>
  <si>
    <t>Serviços de operação e fornecimento de equipamentos para transporte e elevação de cargas e pessoas para uso em obras</t>
  </si>
  <si>
    <t>4399105</t>
  </si>
  <si>
    <t>Perfuração e construção de poços de água</t>
  </si>
  <si>
    <t>4399199</t>
  </si>
  <si>
    <t>4511101</t>
  </si>
  <si>
    <t>Comércio a varejo de automóveis, camionetas e utilitários novos</t>
  </si>
  <si>
    <t>cnae: 45111</t>
  </si>
  <si>
    <t>4511102</t>
  </si>
  <si>
    <t>Comércio a varejo de automóveis, camionetas e utilitários usados</t>
  </si>
  <si>
    <t>4511103</t>
  </si>
  <si>
    <t>Comércio por atacado de automóveis, camionetas e utilitários novos e usados</t>
  </si>
  <si>
    <t>4511104</t>
  </si>
  <si>
    <t>Comércio por atacado de caminhões novos e usados</t>
  </si>
  <si>
    <t>4511105</t>
  </si>
  <si>
    <t>Comércio por atacado de reboques e semireboques novos e usados</t>
  </si>
  <si>
    <t>4511106</t>
  </si>
  <si>
    <t>Comércio por atacado de ônibus e micro-ônibus novos e usados</t>
  </si>
  <si>
    <t>4512901</t>
  </si>
  <si>
    <t>cnae: 45129</t>
  </si>
  <si>
    <t>4512902</t>
  </si>
  <si>
    <t>Comércio sob consignação de veículos automotores</t>
  </si>
  <si>
    <t>4520001</t>
  </si>
  <si>
    <t>Serviços de manutenção e reparação mecânica de veículos automotores</t>
  </si>
  <si>
    <t>cnae: 45200</t>
  </si>
  <si>
    <t>4520002</t>
  </si>
  <si>
    <t>Serviços de lanternagem ou funilaria e pintura de veículos automotores</t>
  </si>
  <si>
    <t>4520003</t>
  </si>
  <si>
    <t>Serviços de manutenção e reparação elétrica de veículos automotores</t>
  </si>
  <si>
    <t>4520004</t>
  </si>
  <si>
    <t>Serviços de alinhamento e balanceamento de veículos automotores</t>
  </si>
  <si>
    <t>4520005</t>
  </si>
  <si>
    <t>Serviços de lavagem, lubrificação e polimento de veículos automotores</t>
  </si>
  <si>
    <t>4520006</t>
  </si>
  <si>
    <t>Serviços de borracharia para veículos automotores</t>
  </si>
  <si>
    <t>4520007</t>
  </si>
  <si>
    <t>Serviços de instalação, manutenção e reparação de acessórios para veículos automotores</t>
  </si>
  <si>
    <t>4520008</t>
  </si>
  <si>
    <t>Serviços de capotaria</t>
  </si>
  <si>
    <t>4530701</t>
  </si>
  <si>
    <t>Comércio por atacado de peças e acessórios novos para veículos automotores</t>
  </si>
  <si>
    <t>cnae: 45307</t>
  </si>
  <si>
    <t>4530702</t>
  </si>
  <si>
    <t>Comércio por atacado de pneumáticos e câmaras-de-ar</t>
  </si>
  <si>
    <t>4530703</t>
  </si>
  <si>
    <t>Comércio a varejo de peças e acessórios novos para veículos automotores</t>
  </si>
  <si>
    <t>4530704</t>
  </si>
  <si>
    <t>Comércio a varejo de peças e acessórios usados para veículos automotores</t>
  </si>
  <si>
    <t>4530705</t>
  </si>
  <si>
    <t>Comércio a varejo de pneumáticos e câmaras-de-ar</t>
  </si>
  <si>
    <t>4530706</t>
  </si>
  <si>
    <t>Representantes comerciais e agentes do comércio de peças e acessórios novos e usados para veículos automotores</t>
  </si>
  <si>
    <t>4541201</t>
  </si>
  <si>
    <t>Comércio por atacado de motocicletas e motonetas</t>
  </si>
  <si>
    <t>cnae: 45412</t>
  </si>
  <si>
    <t>4541202</t>
  </si>
  <si>
    <t>Comércio por atacado de peças e acessórios para motocicletas e motonetas</t>
  </si>
  <si>
    <t>4541203</t>
  </si>
  <si>
    <t>Comércio a varejo de motocicletas e motonetas novas</t>
  </si>
  <si>
    <t>4541204</t>
  </si>
  <si>
    <t>Comércio a varejo de motocicletas e motonetas usadas</t>
  </si>
  <si>
    <t>4541206</t>
  </si>
  <si>
    <t>Comércio a varejo de peças e acessórios novos para motocicletas e motonetas</t>
  </si>
  <si>
    <t>4541207</t>
  </si>
  <si>
    <t>Comércio a varejo de peças e acessórios usados para motocicletas e motonetas</t>
  </si>
  <si>
    <t>4542101</t>
  </si>
  <si>
    <t>Representantes comerciais e agentes do comércio de motocicletas e motonetas, peças e acessórios</t>
  </si>
  <si>
    <t>cnae: 45421</t>
  </si>
  <si>
    <t>4542102</t>
  </si>
  <si>
    <t>Comércio sob consignação de motocicletas e motonetas</t>
  </si>
  <si>
    <t>4543900</t>
  </si>
  <si>
    <t>Manutenção e reparação de motocicletas e motonetas</t>
  </si>
  <si>
    <t>cnae: 45439</t>
  </si>
  <si>
    <t>4611700</t>
  </si>
  <si>
    <t>cnae: 46117</t>
  </si>
  <si>
    <t>4612500</t>
  </si>
  <si>
    <t>cnae: 46125</t>
  </si>
  <si>
    <t>4613300</t>
  </si>
  <si>
    <t>cnae: 46133</t>
  </si>
  <si>
    <t>4614100</t>
  </si>
  <si>
    <t>cnae: 46141</t>
  </si>
  <si>
    <t>4615000</t>
  </si>
  <si>
    <t>cnae: 46150</t>
  </si>
  <si>
    <t>4616800</t>
  </si>
  <si>
    <t>cnae: 46168</t>
  </si>
  <si>
    <t>4617600</t>
  </si>
  <si>
    <t>cnae: 46176</t>
  </si>
  <si>
    <t>4618401</t>
  </si>
  <si>
    <t>Representantes comerciais e agentes do comércio de medicamentos, cosméticos e produtos de perfumaria</t>
  </si>
  <si>
    <t>cnae: 46184</t>
  </si>
  <si>
    <t>4618402</t>
  </si>
  <si>
    <t>Representantes comerciais e agentes do comércio de instrumentos e materiais odonto-médico-hospitalares</t>
  </si>
  <si>
    <t>4618403</t>
  </si>
  <si>
    <t>Representantes comerciais e agentes do comércio de jornais, revistas e outras publicações</t>
  </si>
  <si>
    <t>4618499</t>
  </si>
  <si>
    <t>Outros representantes comerciais e agentes do comércio especializado em produtos não especificados anteriormente</t>
  </si>
  <si>
    <t>4619200</t>
  </si>
  <si>
    <t>cnae: 46192</t>
  </si>
  <si>
    <t>4621400</t>
  </si>
  <si>
    <t>cnae: 46214</t>
  </si>
  <si>
    <t>4622200</t>
  </si>
  <si>
    <t>cnae: 46222</t>
  </si>
  <si>
    <t>4623101</t>
  </si>
  <si>
    <t>Comércio atacadista de animais vivos</t>
  </si>
  <si>
    <t>cnae: 46231</t>
  </si>
  <si>
    <t>4623102</t>
  </si>
  <si>
    <t>Comércio atacadista de couros, lãs, peles e outros subprodutos não comestíveis de origem animal</t>
  </si>
  <si>
    <t>4623103</t>
  </si>
  <si>
    <t>Comércio atacadista de algodão</t>
  </si>
  <si>
    <t>4623104</t>
  </si>
  <si>
    <t>Comércio atacadista de fumo em folha não beneficiado</t>
  </si>
  <si>
    <t>4623105</t>
  </si>
  <si>
    <t>Comércio atacadista de cacau</t>
  </si>
  <si>
    <t>4623106</t>
  </si>
  <si>
    <t>Comércio atacadista de sementes, flores, plantas e gramas</t>
  </si>
  <si>
    <t>4623107</t>
  </si>
  <si>
    <t>Comércio atacadista de sisal</t>
  </si>
  <si>
    <t>4623108</t>
  </si>
  <si>
    <t>Comércio atacadista de matérias-primas agrícolas com atividade de fracionamento e acondicionamento associada</t>
  </si>
  <si>
    <t>4623109</t>
  </si>
  <si>
    <t>Comércio atacadista de alimentos para animais</t>
  </si>
  <si>
    <t>4623199</t>
  </si>
  <si>
    <t>Comércio atacadista de matérias-primas agrícolas não especificadas anteriormente</t>
  </si>
  <si>
    <t>4631100</t>
  </si>
  <si>
    <t>cnae: 46311</t>
  </si>
  <si>
    <t>4632001</t>
  </si>
  <si>
    <t>Comércio atacadista de cereais e leguminosas beneficiados</t>
  </si>
  <si>
    <t>cnae: 46320</t>
  </si>
  <si>
    <t>4632002</t>
  </si>
  <si>
    <t>Comércio atacadista de farinhas, amidos e féculas</t>
  </si>
  <si>
    <t>4632003</t>
  </si>
  <si>
    <t>Comércio atacadista de cereais e leguminosas beneficiados, farinhas, amidos e féculas, com atividade de fracionamento e acondicionamento associada</t>
  </si>
  <si>
    <t>4633801</t>
  </si>
  <si>
    <t>Comércio atacadista de frutas, verduras, raízes, tubérculos, hortaliças e legumes frescos</t>
  </si>
  <si>
    <t>cnae: 46338</t>
  </si>
  <si>
    <t>4633802</t>
  </si>
  <si>
    <t>Comércio atacadista de aves vivas e ovos</t>
  </si>
  <si>
    <t>4633803</t>
  </si>
  <si>
    <t>Comércio atacadista de coelhos e outros pequenos animais vivos para alimentação</t>
  </si>
  <si>
    <t>4634601</t>
  </si>
  <si>
    <t>Comércio atacadista de carnes bovinas e suínas e derivados</t>
  </si>
  <si>
    <t>cnae: 46346</t>
  </si>
  <si>
    <t>4634602</t>
  </si>
  <si>
    <t>Comércio atacadista de aves abatidas e derivados</t>
  </si>
  <si>
    <t>4634603</t>
  </si>
  <si>
    <t>Comércio atacadista de pescados e frutos do mar</t>
  </si>
  <si>
    <t>4634699</t>
  </si>
  <si>
    <t>Comércio atacadista de carnes e derivados de outros animais</t>
  </si>
  <si>
    <t>4635401</t>
  </si>
  <si>
    <t>Comércio atacadista de água mineral</t>
  </si>
  <si>
    <t>cnae: 46354</t>
  </si>
  <si>
    <t>4635402</t>
  </si>
  <si>
    <t>Comércio atacadista de cerveja, chope e refrigerante</t>
  </si>
  <si>
    <t>4635403</t>
  </si>
  <si>
    <t>Comércio atacadista de bebidas com atividade de fracionamento e acondicionamento associada</t>
  </si>
  <si>
    <t>4635499</t>
  </si>
  <si>
    <t>Comércio atacadista de bebidas não especificadas anteriormente</t>
  </si>
  <si>
    <t>4636201</t>
  </si>
  <si>
    <t>Comércio atacadista de fumo beneficiado</t>
  </si>
  <si>
    <t>cnae: 46362</t>
  </si>
  <si>
    <t>4636202</t>
  </si>
  <si>
    <t>Comércio atacadista de cigarros, cigarrilhas e charutos</t>
  </si>
  <si>
    <t>4637101</t>
  </si>
  <si>
    <t>Comércio atacadista de café torrado, moído e solúvel</t>
  </si>
  <si>
    <t>cnae: 46371</t>
  </si>
  <si>
    <t>4637102</t>
  </si>
  <si>
    <t>Comércio atacadista de açúcar</t>
  </si>
  <si>
    <t>4637103</t>
  </si>
  <si>
    <t>Comércio atacadista de óleos e gorduras</t>
  </si>
  <si>
    <t>4637104</t>
  </si>
  <si>
    <t>Comércio atacadista de pães, bolos, biscoitos e similares</t>
  </si>
  <si>
    <t>4637105</t>
  </si>
  <si>
    <t>Comércio atacadista de massas alimentícias</t>
  </si>
  <si>
    <t>4637106</t>
  </si>
  <si>
    <t>Comércio atacadista de sorvetes</t>
  </si>
  <si>
    <t>4637107</t>
  </si>
  <si>
    <t>Comércio atacadista de chocolates, confeitos, balas, bombons e semelhantes</t>
  </si>
  <si>
    <t>4637199</t>
  </si>
  <si>
    <t>Comércio atacadista especializado em outros produtos alimentícios não especificados anteriormente</t>
  </si>
  <si>
    <t>4639701</t>
  </si>
  <si>
    <t>cnae: 46397</t>
  </si>
  <si>
    <t>4639702</t>
  </si>
  <si>
    <t>Comércio atacadista de produtos alimentícios em geral, com atividade de fracionamento e acondicionamento associada</t>
  </si>
  <si>
    <t>4641901</t>
  </si>
  <si>
    <t>Comércio atacadista de tecidos</t>
  </si>
  <si>
    <t>cnae: 46419</t>
  </si>
  <si>
    <t>4641902</t>
  </si>
  <si>
    <t>Comércio atacadista de artigos de cama, mesa e banho</t>
  </si>
  <si>
    <t>4641903</t>
  </si>
  <si>
    <t>Comércio atacadista de artigos de armarinho</t>
  </si>
  <si>
    <t>4642701</t>
  </si>
  <si>
    <t>Comércio atacadista de artigos do vestuário e acessórios, exceto profissionais e de segurança</t>
  </si>
  <si>
    <t>cnae: 46427</t>
  </si>
  <si>
    <t>4642702</t>
  </si>
  <si>
    <t>Comércio atacadista de roupas e acessórios para uso profissional e de segurança do trabalho</t>
  </si>
  <si>
    <t>4643501</t>
  </si>
  <si>
    <t>Comércio atacadista de calçados</t>
  </si>
  <si>
    <t>cnae: 46435</t>
  </si>
  <si>
    <t>4643502</t>
  </si>
  <si>
    <t>Comércio atacadista de bolsas, malas e artigos de viagem</t>
  </si>
  <si>
    <t>4644301</t>
  </si>
  <si>
    <t>Comércio atacadista de medicamentos e drogas de uso humano</t>
  </si>
  <si>
    <t>cnae: 46443</t>
  </si>
  <si>
    <t>4644302</t>
  </si>
  <si>
    <t>Comércio atacadista de medicamentos e drogas de uso veterinário</t>
  </si>
  <si>
    <t>4645101</t>
  </si>
  <si>
    <t>Comércio atacadista de instrumentos e materiais para uso médico, cirúrgico, hospitalar e de laboratórios</t>
  </si>
  <si>
    <t>cnae: 46451</t>
  </si>
  <si>
    <t>4645102</t>
  </si>
  <si>
    <t>Comércio atacadista de próteses e artigos de ortopedia</t>
  </si>
  <si>
    <t>4645103</t>
  </si>
  <si>
    <t>Comércio atacadista de produtos odontológicos</t>
  </si>
  <si>
    <t>4646001</t>
  </si>
  <si>
    <t>Comércio atacadista de cosméticos e produtos de perfumaria</t>
  </si>
  <si>
    <t>cnae: 46460</t>
  </si>
  <si>
    <t>4646002</t>
  </si>
  <si>
    <t>Comércio atacadista de produtos de higiene pessoal</t>
  </si>
  <si>
    <t>4647801</t>
  </si>
  <si>
    <t>Comércio atacadista de artigos de escritório e de papelaria</t>
  </si>
  <si>
    <t>cnae: 46478</t>
  </si>
  <si>
    <t>4647802</t>
  </si>
  <si>
    <t>Comércio atacadista de livros, jornais e outras publicações</t>
  </si>
  <si>
    <t>4649401</t>
  </si>
  <si>
    <t>Comércio atacadista de equipamentos elétricos de uso pessoal e doméstico</t>
  </si>
  <si>
    <t>cnae: 46494</t>
  </si>
  <si>
    <t>4649402</t>
  </si>
  <si>
    <t>Comércio atacadista de aparelhos eletrônicos de uso pessoal e doméstico</t>
  </si>
  <si>
    <t>4649403</t>
  </si>
  <si>
    <t>Comércio atacadista de bicicletas, triciclos e outros veículos recreativos</t>
  </si>
  <si>
    <t>4649404</t>
  </si>
  <si>
    <t>Comércio atacadista de móveis e artigos de colchoaria</t>
  </si>
  <si>
    <t>4649405</t>
  </si>
  <si>
    <t>Comércio atacadista de artigos de tapeçaria; persianas e cortinas</t>
  </si>
  <si>
    <t>4649406</t>
  </si>
  <si>
    <t>Comércio atacadista de lustres, luminárias e abajures</t>
  </si>
  <si>
    <t>4649407</t>
  </si>
  <si>
    <t>Comércio atacadista de filmes, CDs, DVDs, fitas e discos</t>
  </si>
  <si>
    <t>4649408</t>
  </si>
  <si>
    <t>Comércio atacadista de produtos de higiene, limpeza e conservação domiciliar</t>
  </si>
  <si>
    <t>4649409</t>
  </si>
  <si>
    <t>Comércio atacadista de produtos de higiene, limpeza e conservação domiciliar, com atividade de fracionamento e acondicionamento associada</t>
  </si>
  <si>
    <t>4649410</t>
  </si>
  <si>
    <t>Comércio atacadista de jóias, relógios e bijuterias, inclusive pedras preciosas e semipreciosas lapidadas</t>
  </si>
  <si>
    <t>4649499</t>
  </si>
  <si>
    <t>Comércio atacadista de outros equipamentos e artigos de uso pessoal e doméstico não especificados anteriormente</t>
  </si>
  <si>
    <t>4651601</t>
  </si>
  <si>
    <t>Comércio atacadista de equipamentos de informática</t>
  </si>
  <si>
    <t>cnae: 46516</t>
  </si>
  <si>
    <t>4651602</t>
  </si>
  <si>
    <t>Comércio atacadista de suprimentos para informática</t>
  </si>
  <si>
    <t>4652400</t>
  </si>
  <si>
    <t>cnae: 46524</t>
  </si>
  <si>
    <t>4661300</t>
  </si>
  <si>
    <t>cnae: 46613</t>
  </si>
  <si>
    <t>4662100</t>
  </si>
  <si>
    <t>cnae: 46621</t>
  </si>
  <si>
    <t>4663000</t>
  </si>
  <si>
    <t>cnae: 46630</t>
  </si>
  <si>
    <t>4664800</t>
  </si>
  <si>
    <t>cnae: 46648</t>
  </si>
  <si>
    <t>4665600</t>
  </si>
  <si>
    <t>cnae: 46656</t>
  </si>
  <si>
    <t>4669901</t>
  </si>
  <si>
    <t>Comércio atacadista de bombas e compressores; partes e peças</t>
  </si>
  <si>
    <t>cnae: 46699</t>
  </si>
  <si>
    <t>4669999</t>
  </si>
  <si>
    <t>Comércio atacadista de outras máquinas e equipamentos não especificados anteriormente; partes e peças</t>
  </si>
  <si>
    <t>4671100</t>
  </si>
  <si>
    <t>cnae: 46711</t>
  </si>
  <si>
    <t>4672900</t>
  </si>
  <si>
    <t>cnae: 46729</t>
  </si>
  <si>
    <t>4673700</t>
  </si>
  <si>
    <t>cnae: 46737</t>
  </si>
  <si>
    <t>4674500</t>
  </si>
  <si>
    <t>cnae: 46745</t>
  </si>
  <si>
    <t>4679601</t>
  </si>
  <si>
    <t>Comércio atacadista de tintas, vernizes e similares</t>
  </si>
  <si>
    <t>cnae: 46796</t>
  </si>
  <si>
    <t>4679602</t>
  </si>
  <si>
    <t>Comércio atacadista de mármores e granitos</t>
  </si>
  <si>
    <t>4679603</t>
  </si>
  <si>
    <t>Comércio atacadista de vidros, espelhos e vitrais</t>
  </si>
  <si>
    <t>4679604</t>
  </si>
  <si>
    <t>Comércio atacadista especializado de materiais de construção não especificados anteriormente</t>
  </si>
  <si>
    <t>4679699</t>
  </si>
  <si>
    <t>Comércio atacadista de materiais de construção em geral</t>
  </si>
  <si>
    <t>4681801</t>
  </si>
  <si>
    <t>Comércio atacadista de álcool carburante, biodiesel, gasolina e demais derivados de petróleo, exceto lubrificantes, não realizado por transportador retalhista (TRR)</t>
  </si>
  <si>
    <t>cnae: 46818</t>
  </si>
  <si>
    <t>4681802</t>
  </si>
  <si>
    <t>Comércio atacadista de combustíveis realizado por transportador retalhista (TRR)</t>
  </si>
  <si>
    <t>4681803</t>
  </si>
  <si>
    <t>Comércio atacadista de combustíveis de origem vegetal, exceto álcool carburante</t>
  </si>
  <si>
    <t>4681804</t>
  </si>
  <si>
    <t>Comércio atacadista de combustíveis de origem mineral em bruto</t>
  </si>
  <si>
    <t>4681805</t>
  </si>
  <si>
    <t>Comércio atacadista de lubrificantes</t>
  </si>
  <si>
    <t>4682600</t>
  </si>
  <si>
    <t>Comércio atacadista de gás liquefeito de petróleo (GLP)</t>
  </si>
  <si>
    <t>cnae: 46826</t>
  </si>
  <si>
    <t>4683400</t>
  </si>
  <si>
    <t>cnae: 46834</t>
  </si>
  <si>
    <t>4684201</t>
  </si>
  <si>
    <t>Comércio atacadista de resinas e elastômeros</t>
  </si>
  <si>
    <t>cnae: 46842</t>
  </si>
  <si>
    <t>4684202</t>
  </si>
  <si>
    <t>Comércio atacadista de solventes</t>
  </si>
  <si>
    <t>4684299</t>
  </si>
  <si>
    <t>Comércio atacadista de outros produtos químicos e petroquímicos não especificados anteriormente</t>
  </si>
  <si>
    <t>4685100</t>
  </si>
  <si>
    <t>cnae: 46851</t>
  </si>
  <si>
    <t>4686901</t>
  </si>
  <si>
    <t>Comércio atacadista de papel e papelão em bruto</t>
  </si>
  <si>
    <t>cnae: 46869</t>
  </si>
  <si>
    <t>4686902</t>
  </si>
  <si>
    <t>Comércio atacadista de embalagens</t>
  </si>
  <si>
    <t>4687701</t>
  </si>
  <si>
    <t>Comércio atacadista de resíduos de papel e papelão</t>
  </si>
  <si>
    <t>cnae: 46877</t>
  </si>
  <si>
    <t>4687702</t>
  </si>
  <si>
    <t>Comércio atacadista de resíduos e sucatas não metálicos, exceto de papel e papelão</t>
  </si>
  <si>
    <t>4687703</t>
  </si>
  <si>
    <t>Comércio atacadista de resíduos e sucatas metálicos</t>
  </si>
  <si>
    <t>4689301</t>
  </si>
  <si>
    <t>Comércio atacadista de produtos da extração mineral, exceto combustíveis</t>
  </si>
  <si>
    <t>cnae: 46893</t>
  </si>
  <si>
    <t>4689302</t>
  </si>
  <si>
    <t>Comércio atacadista de fios e fibras beneficiados</t>
  </si>
  <si>
    <t>4689399</t>
  </si>
  <si>
    <t>Comércio atacadista especializado em outros produtos intermediários não especificados anteriormente</t>
  </si>
  <si>
    <t>4691500</t>
  </si>
  <si>
    <t>cnae: 46915</t>
  </si>
  <si>
    <t>4692300</t>
  </si>
  <si>
    <t>cnae: 46923</t>
  </si>
  <si>
    <t>4693100</t>
  </si>
  <si>
    <t>cnae: 46931</t>
  </si>
  <si>
    <t>4711301</t>
  </si>
  <si>
    <t>Comércio varejista de mercadorias em geral, com predominância de produtos alimentícios - hipermercados</t>
  </si>
  <si>
    <t>cnae: 47113</t>
  </si>
  <si>
    <t>4711302</t>
  </si>
  <si>
    <t>Comércio varejista de mercadorias em geral, com predominância de produtos alimentícios - supermercados</t>
  </si>
  <si>
    <t>4712100</t>
  </si>
  <si>
    <t>cnae: 47121</t>
  </si>
  <si>
    <t>4713002</t>
  </si>
  <si>
    <t>Lojas de variedades, exceto lojas de departamentos ou magazines</t>
  </si>
  <si>
    <t>cnae: 47130</t>
  </si>
  <si>
    <t>4713004</t>
  </si>
  <si>
    <t>Lojas de departamentos ou magazines, exceto lojas francas (Duty free)</t>
  </si>
  <si>
    <t>4713005</t>
  </si>
  <si>
    <t>Lojas francas (Duty Free) de aeroportos, portos e em fronteiras terrestres</t>
  </si>
  <si>
    <t>4721102</t>
  </si>
  <si>
    <t>Padaria e confeitaria com predominância de revenda</t>
  </si>
  <si>
    <t>cnae: 47211</t>
  </si>
  <si>
    <t>4721103</t>
  </si>
  <si>
    <t>Comércio varejista de laticínios e frios</t>
  </si>
  <si>
    <t>4721104</t>
  </si>
  <si>
    <t>Comércio varejista de doces, balas, bombons e semelhantes</t>
  </si>
  <si>
    <t>4722901</t>
  </si>
  <si>
    <t>Comércio varejista de carnes - açougues</t>
  </si>
  <si>
    <t>cnae: 47229</t>
  </si>
  <si>
    <t>4722902</t>
  </si>
  <si>
    <t>Peixaria</t>
  </si>
  <si>
    <t>4723700</t>
  </si>
  <si>
    <t>cnae: 47237</t>
  </si>
  <si>
    <t>4724500</t>
  </si>
  <si>
    <t>cnae: 47245</t>
  </si>
  <si>
    <t>4729601</t>
  </si>
  <si>
    <t>Tabacaria</t>
  </si>
  <si>
    <t>cnae: 47296</t>
  </si>
  <si>
    <t>4729602</t>
  </si>
  <si>
    <t>Comércio varejista de mercadorias em lojas de conveniência</t>
  </si>
  <si>
    <t>4729699</t>
  </si>
  <si>
    <t>Comércio varejista de produtos alimentícios em geral ou especializado em produtos alimentícios não especificados anteriormente</t>
  </si>
  <si>
    <t>4731800</t>
  </si>
  <si>
    <t>cnae: 47318</t>
  </si>
  <si>
    <t>4732600</t>
  </si>
  <si>
    <t>cnae: 47326</t>
  </si>
  <si>
    <t>4741500</t>
  </si>
  <si>
    <t>cnae: 47415</t>
  </si>
  <si>
    <t>4742300</t>
  </si>
  <si>
    <t>cnae: 47423</t>
  </si>
  <si>
    <t>4743100</t>
  </si>
  <si>
    <t>cnae: 47431</t>
  </si>
  <si>
    <t>4744001</t>
  </si>
  <si>
    <t>Comércio varejista de ferragens e ferramentas</t>
  </si>
  <si>
    <t>cnae: 47440</t>
  </si>
  <si>
    <t>4744002</t>
  </si>
  <si>
    <t>Comércio varejista de madeira e artefatos</t>
  </si>
  <si>
    <t>4744003</t>
  </si>
  <si>
    <t>Comércio varejista de materiais hidráulicos</t>
  </si>
  <si>
    <t>4744004</t>
  </si>
  <si>
    <t>Comércio varejista de cal, areia, pedra britada, tijolos e telhas</t>
  </si>
  <si>
    <t>4744005</t>
  </si>
  <si>
    <t>Comércio varejista de materiais de construção não especificados anteriormente</t>
  </si>
  <si>
    <t>4744006</t>
  </si>
  <si>
    <t>Comércio varejista de pedras para revestimento</t>
  </si>
  <si>
    <t>4744099</t>
  </si>
  <si>
    <t>Comércio varejista de materiais de construção em geral</t>
  </si>
  <si>
    <t>4751201</t>
  </si>
  <si>
    <t>cnae: 47512</t>
  </si>
  <si>
    <t>4751202</t>
  </si>
  <si>
    <t>Recarga de cartuchos para equipamentos de informática</t>
  </si>
  <si>
    <t>4752100</t>
  </si>
  <si>
    <t>cnae: 47521</t>
  </si>
  <si>
    <t>4753900</t>
  </si>
  <si>
    <t>cnae: 47539</t>
  </si>
  <si>
    <t>4754701</t>
  </si>
  <si>
    <t>Comércio varejista de móveis</t>
  </si>
  <si>
    <t>cnae: 47547</t>
  </si>
  <si>
    <t>4754702</t>
  </si>
  <si>
    <t>Comércio varejista de artigos de colchoaria</t>
  </si>
  <si>
    <t>4754703</t>
  </si>
  <si>
    <t>Comércio varejista de artigos de iluminação</t>
  </si>
  <si>
    <t>4755501</t>
  </si>
  <si>
    <t>Comércio varejista de tecidos</t>
  </si>
  <si>
    <t>cnae: 47555</t>
  </si>
  <si>
    <t>4755502</t>
  </si>
  <si>
    <t>Comercio varejista de artigos de armarinho</t>
  </si>
  <si>
    <t>4755503</t>
  </si>
  <si>
    <t>Comercio varejista de artigos de cama, mesa e banho</t>
  </si>
  <si>
    <t>4756300</t>
  </si>
  <si>
    <t>cnae: 47563</t>
  </si>
  <si>
    <t>4757100</t>
  </si>
  <si>
    <t>cnae: 47571</t>
  </si>
  <si>
    <t>4759801</t>
  </si>
  <si>
    <t>Comércio varejista de artigos de tapeçaria, cortinas e persianas</t>
  </si>
  <si>
    <t>cnae: 47598</t>
  </si>
  <si>
    <t>4759899</t>
  </si>
  <si>
    <t>Comércio varejista de outros artigos de uso doméstico não especificados anteriormente</t>
  </si>
  <si>
    <t>4761001</t>
  </si>
  <si>
    <t>Comércio varejista de livros</t>
  </si>
  <si>
    <t>cnae: 47610</t>
  </si>
  <si>
    <t>4761002</t>
  </si>
  <si>
    <t>Comércio varejista de jornais e revistas</t>
  </si>
  <si>
    <t>4761003</t>
  </si>
  <si>
    <t>Comércio varejista de artigos de papelaria</t>
  </si>
  <si>
    <t>4762800</t>
  </si>
  <si>
    <t>cnae: 47628</t>
  </si>
  <si>
    <t>4763601</t>
  </si>
  <si>
    <t>Comércio varejista de brinquedos e artigos recreativos</t>
  </si>
  <si>
    <t>cnae: 47636</t>
  </si>
  <si>
    <t>4763602</t>
  </si>
  <si>
    <t>Comércio varejista de artigos esportivos</t>
  </si>
  <si>
    <t>4763603</t>
  </si>
  <si>
    <t>Comércio varejista de bicicletas e triciclos; peças e acessórios</t>
  </si>
  <si>
    <t>4763604</t>
  </si>
  <si>
    <t>Comércio varejista de artigos de caça, pesca e camping</t>
  </si>
  <si>
    <t>4763605</t>
  </si>
  <si>
    <t>Comércio varejista de embarcações e outros veículos recreativos; peças e acessórios</t>
  </si>
  <si>
    <t>4771701</t>
  </si>
  <si>
    <t>Comércio varejista de produtos farmacêuticos, sem manipulação de fórmulas</t>
  </si>
  <si>
    <t>cnae: 47717</t>
  </si>
  <si>
    <t>4771702</t>
  </si>
  <si>
    <t>Comércio varejista de produtos farmacêuticos, com manipulação de fórmulas</t>
  </si>
  <si>
    <t>4771703</t>
  </si>
  <si>
    <t>Comércio varejista de produtos farmacêuticos homeopáticos</t>
  </si>
  <si>
    <t>4771704</t>
  </si>
  <si>
    <t>Comércio varejista de medicamentos veterinários</t>
  </si>
  <si>
    <t>4772500</t>
  </si>
  <si>
    <t>cnae: 47725</t>
  </si>
  <si>
    <t>4773300</t>
  </si>
  <si>
    <t>cnae: 47733</t>
  </si>
  <si>
    <t>4774100</t>
  </si>
  <si>
    <t>cnae: 47741</t>
  </si>
  <si>
    <t>4781400</t>
  </si>
  <si>
    <t>cnae: 47814</t>
  </si>
  <si>
    <t>4782201</t>
  </si>
  <si>
    <t>Comércio varejista de calçados</t>
  </si>
  <si>
    <t>cnae: 47822</t>
  </si>
  <si>
    <t>4782202</t>
  </si>
  <si>
    <t>Comércio varejista de artigos de viagem</t>
  </si>
  <si>
    <t>4783101</t>
  </si>
  <si>
    <t>Comércio varejista de artigos de joalheria</t>
  </si>
  <si>
    <t>cnae: 47831</t>
  </si>
  <si>
    <t>4783102</t>
  </si>
  <si>
    <t>Comércio varejista de artigos de relojoaria</t>
  </si>
  <si>
    <t>4784900</t>
  </si>
  <si>
    <t>cnae: 47849</t>
  </si>
  <si>
    <t>4785701</t>
  </si>
  <si>
    <t>Comércio varejista de antiguidades</t>
  </si>
  <si>
    <t>cnae: 47857</t>
  </si>
  <si>
    <t>4785799</t>
  </si>
  <si>
    <t>Comércio varejista de outros artigos usados</t>
  </si>
  <si>
    <t>4789001</t>
  </si>
  <si>
    <t>Comércio varejista de suvenires, bijuterias e artesanatos</t>
  </si>
  <si>
    <t>cnae: 47890</t>
  </si>
  <si>
    <t>4789002</t>
  </si>
  <si>
    <t>Comércio varejista de plantas e flores naturais</t>
  </si>
  <si>
    <t>4789003</t>
  </si>
  <si>
    <t>Comércio varejista de objetos de arte</t>
  </si>
  <si>
    <t>4789004</t>
  </si>
  <si>
    <t>Comércio varejista de animais vivos e de artigos e alimentos para animais de estimação</t>
  </si>
  <si>
    <t>4789005</t>
  </si>
  <si>
    <t>Comércio varejista de produtos saneantes domissanitários</t>
  </si>
  <si>
    <t>4789006</t>
  </si>
  <si>
    <t>Comércio varejista de fogos de artifício e artigos pirotécnicos</t>
  </si>
  <si>
    <t>4789007</t>
  </si>
  <si>
    <t>Comércio varejista de equipamentos para escritório</t>
  </si>
  <si>
    <t>4789008</t>
  </si>
  <si>
    <t>Comércio varejista de artigos fotográficos e para filmagem</t>
  </si>
  <si>
    <t>4789009</t>
  </si>
  <si>
    <t>Comércio varejista de armas e munições</t>
  </si>
  <si>
    <t>4789099</t>
  </si>
  <si>
    <t>Comércio varejista de outros produtos não especificados anteriormente</t>
  </si>
  <si>
    <t>4911600</t>
  </si>
  <si>
    <t>cnae: 49116</t>
  </si>
  <si>
    <t>4912401</t>
  </si>
  <si>
    <t>Transporte ferroviário de passageiros intermunicipal e interestadual</t>
  </si>
  <si>
    <t>cnae: 49124</t>
  </si>
  <si>
    <t>4912402</t>
  </si>
  <si>
    <t>Transporte ferroviário de passageiros municipal e em região metropolitana</t>
  </si>
  <si>
    <t>4912403</t>
  </si>
  <si>
    <t>Transporte metroviário</t>
  </si>
  <si>
    <t>4921301</t>
  </si>
  <si>
    <t>Transporte rodoviário coletivo de passageiros, com itinerário fixo, municipal</t>
  </si>
  <si>
    <t>cnae: 49213</t>
  </si>
  <si>
    <t>4921302</t>
  </si>
  <si>
    <t>Transporte rodoviário coletivo de passageiros, com itinerário fixo, intermunicipal em região metropolitana</t>
  </si>
  <si>
    <t>4922101</t>
  </si>
  <si>
    <t>Transporte rodoviário coletivo de passageiros, com itinerário fixo, intermunicipal, exceto em região metropolitana</t>
  </si>
  <si>
    <t>cnae: 49221</t>
  </si>
  <si>
    <t>4922102</t>
  </si>
  <si>
    <t>Transporte rodoviário coletivo de passageiros, com itinerário fixo, interestadual</t>
  </si>
  <si>
    <t>4922103</t>
  </si>
  <si>
    <t>Transporte rodoviário coletivo de passageiros, com itinerário fixo, internacional</t>
  </si>
  <si>
    <t>4923001</t>
  </si>
  <si>
    <t>Serviço de táxi</t>
  </si>
  <si>
    <t>cnae: 49230</t>
  </si>
  <si>
    <t>4923002</t>
  </si>
  <si>
    <t>Serviço de transporte de passageiros - locação de automóveis com motorista</t>
  </si>
  <si>
    <t>4924800</t>
  </si>
  <si>
    <t>cnae: 49248</t>
  </si>
  <si>
    <t>4929901</t>
  </si>
  <si>
    <t>Transporte rodoviário coletivo de passageiros, sob regime de fretamento, municipal</t>
  </si>
  <si>
    <t>cnae: 49299</t>
  </si>
  <si>
    <t>4929902</t>
  </si>
  <si>
    <t>Transporte rodoviário coletivo de passageiros, sob regime de fretamento, intermunicipal, interestadual e internacional</t>
  </si>
  <si>
    <t>4929903</t>
  </si>
  <si>
    <t>Organização de excursões em veículos rodoviários próprios, municipal</t>
  </si>
  <si>
    <t>4929904</t>
  </si>
  <si>
    <t>Organização de excursões em veículos rodoviários próprios, intermunicipal, interestadual e internacional</t>
  </si>
  <si>
    <t>4929999</t>
  </si>
  <si>
    <t>Outros transportes rodoviários de passageiros não especificados anteriormente</t>
  </si>
  <si>
    <t>4930201</t>
  </si>
  <si>
    <t>Transporte rodoviário de carga, exceto produtos perigosos e mudanças, municipal</t>
  </si>
  <si>
    <t>cnae: 49302</t>
  </si>
  <si>
    <t>4930202</t>
  </si>
  <si>
    <t>Transporte rodoviário de carga, exceto produtos perigosos e mudanças, intermunicipal, interestadual e internacional</t>
  </si>
  <si>
    <t>4930203</t>
  </si>
  <si>
    <t>Transporte rodoviário de produtos perigosos</t>
  </si>
  <si>
    <t>4930204</t>
  </si>
  <si>
    <t>Transporte rodoviário de mudanças</t>
  </si>
  <si>
    <t>4940000</t>
  </si>
  <si>
    <t>cnae: 49400</t>
  </si>
  <si>
    <t>4950700</t>
  </si>
  <si>
    <t>cnae: 49507</t>
  </si>
  <si>
    <t>5011401</t>
  </si>
  <si>
    <t>Transporte marítimo de cabotagem - Carga</t>
  </si>
  <si>
    <t>cnae: 50114</t>
  </si>
  <si>
    <t>5011402</t>
  </si>
  <si>
    <t>Transporte marítimo de cabotagem - Passageiros</t>
  </si>
  <si>
    <t>5012201</t>
  </si>
  <si>
    <t>Transporte marítimo de longo curso - Carga</t>
  </si>
  <si>
    <t>cnae: 50122</t>
  </si>
  <si>
    <t>5012202</t>
  </si>
  <si>
    <t>Transporte marítimo de longo curso - Passageiros</t>
  </si>
  <si>
    <t>5021101</t>
  </si>
  <si>
    <t>Transporte por navegação interior de carga, municipal, exceto travessia</t>
  </si>
  <si>
    <t>cnae: 50211</t>
  </si>
  <si>
    <t>5021102</t>
  </si>
  <si>
    <t>Transporte por navegação interior de carga, intermunicipal, interestadual e internacional, exceto travessia</t>
  </si>
  <si>
    <t>5022001</t>
  </si>
  <si>
    <t>Transporte por navegação interior de passageiros em linhas regulares, municipal, exceto travessia</t>
  </si>
  <si>
    <t>cnae: 50220</t>
  </si>
  <si>
    <t>5022002</t>
  </si>
  <si>
    <t>Transporte por navegação interior de passageiros em linhas regulares, intermunicipal, interestadual e internacional, exceto travessia</t>
  </si>
  <si>
    <t>5030101</t>
  </si>
  <si>
    <t>Navegação de apoio marítimo</t>
  </si>
  <si>
    <t>cnae: 50301</t>
  </si>
  <si>
    <t>5030102</t>
  </si>
  <si>
    <t>Navegação de apoio portuário</t>
  </si>
  <si>
    <t>5030103</t>
  </si>
  <si>
    <t>Serviço de rebocadores e empurradores</t>
  </si>
  <si>
    <t>5091201</t>
  </si>
  <si>
    <t>Transporte por navegação de travessia, municipal</t>
  </si>
  <si>
    <t>cnae: 50912</t>
  </si>
  <si>
    <t>5091202</t>
  </si>
  <si>
    <t>Transporte por navegação de travessia, intermunicipal, interestadual e internacional</t>
  </si>
  <si>
    <t>5099801</t>
  </si>
  <si>
    <t>Transporte aquaviário para passeios turísticos</t>
  </si>
  <si>
    <t>cnae: 50998</t>
  </si>
  <si>
    <t>5099899</t>
  </si>
  <si>
    <t>Outros transportes aquaviários não especificados anteriormente</t>
  </si>
  <si>
    <t>5111100</t>
  </si>
  <si>
    <t>cnae: 51111</t>
  </si>
  <si>
    <t>5112901</t>
  </si>
  <si>
    <t>Serviço de táxi aéreo e locação de aeronaves com tripulação</t>
  </si>
  <si>
    <t>cnae: 51129</t>
  </si>
  <si>
    <t>5112999</t>
  </si>
  <si>
    <t>Outros serviços de transporte aéreo de passageiros não regular</t>
  </si>
  <si>
    <t>5120000</t>
  </si>
  <si>
    <t>cnae: 51200</t>
  </si>
  <si>
    <t>5130700</t>
  </si>
  <si>
    <t>cnae: 51307</t>
  </si>
  <si>
    <t>5211701</t>
  </si>
  <si>
    <t>Armazéns gerais - emissão de warrant</t>
  </si>
  <si>
    <t>cnae: 52117</t>
  </si>
  <si>
    <t>5211702</t>
  </si>
  <si>
    <t>Guarda-móveis</t>
  </si>
  <si>
    <t>5211799</t>
  </si>
  <si>
    <t>Depósitos de mercadorias para terceiros, exceto armazéns gerais e guarda-móveis</t>
  </si>
  <si>
    <t>5212500</t>
  </si>
  <si>
    <t>cnae: 52125</t>
  </si>
  <si>
    <t>5221400</t>
  </si>
  <si>
    <t>cnae: 52214</t>
  </si>
  <si>
    <t>5222200</t>
  </si>
  <si>
    <t>cnae: 52222</t>
  </si>
  <si>
    <t>5223100</t>
  </si>
  <si>
    <t>cnae: 52231</t>
  </si>
  <si>
    <t>5229001</t>
  </si>
  <si>
    <t>Serviços de apoio ao transporte por táxi, inclusive centrais de chamada</t>
  </si>
  <si>
    <t>cnae: 52290</t>
  </si>
  <si>
    <t>5229002</t>
  </si>
  <si>
    <t>Serviços de reboque de veículos</t>
  </si>
  <si>
    <t>5229099</t>
  </si>
  <si>
    <t>Outras atividades auxiliares dos transportes terrestres não especificadas anteriormente</t>
  </si>
  <si>
    <t>5231101</t>
  </si>
  <si>
    <t>Administração da infraestrutura portuária</t>
  </si>
  <si>
    <t>cnae: 52311</t>
  </si>
  <si>
    <t>5231102</t>
  </si>
  <si>
    <t>Atividades do Operador Portuário</t>
  </si>
  <si>
    <t>5231103</t>
  </si>
  <si>
    <t>Gestão de terminais aquaviários</t>
  </si>
  <si>
    <t>5232000</t>
  </si>
  <si>
    <t>cnae: 52320</t>
  </si>
  <si>
    <t>5239701</t>
  </si>
  <si>
    <t>Serviços de praticagem</t>
  </si>
  <si>
    <t>cnae: 52397</t>
  </si>
  <si>
    <t>5239799</t>
  </si>
  <si>
    <t>5240101</t>
  </si>
  <si>
    <t>Operação dos aeroportos e campos de aterrissagem</t>
  </si>
  <si>
    <t>cnae: 52401</t>
  </si>
  <si>
    <t>5240199</t>
  </si>
  <si>
    <t>Atividades auxiliares dos transportes aéreos, exceto operação dos aeroportos e campos de aterrissagem</t>
  </si>
  <si>
    <t>5250801</t>
  </si>
  <si>
    <t>Comissaria de despachos</t>
  </si>
  <si>
    <t>cnae: 52508</t>
  </si>
  <si>
    <t>5250802</t>
  </si>
  <si>
    <t>Atividades de despachantes aduaneiros</t>
  </si>
  <si>
    <t>5250803</t>
  </si>
  <si>
    <t>Agenciamento de cargas, exceto para o transporte marítimo</t>
  </si>
  <si>
    <t>5250804</t>
  </si>
  <si>
    <t>Organização logística do transporte de carga</t>
  </si>
  <si>
    <t>5250805</t>
  </si>
  <si>
    <t>Operador de transporte multimodal - OTM</t>
  </si>
  <si>
    <t>5310501</t>
  </si>
  <si>
    <t>Atividades do Correio Nacional</t>
  </si>
  <si>
    <t>cnae: 53105</t>
  </si>
  <si>
    <t>5310502</t>
  </si>
  <si>
    <t>Atividades de franqueadas e permissionárias do Correio Nacional</t>
  </si>
  <si>
    <t>5320201</t>
  </si>
  <si>
    <t>Serviços de malote não realizados pelo Correio Nacional</t>
  </si>
  <si>
    <t>cnae: 53202</t>
  </si>
  <si>
    <t>5320202</t>
  </si>
  <si>
    <t>Serviços de entrega rápida</t>
  </si>
  <si>
    <t>5510801</t>
  </si>
  <si>
    <t>Hotéis</t>
  </si>
  <si>
    <t>cnae: 55108</t>
  </si>
  <si>
    <t>5510802</t>
  </si>
  <si>
    <t>Apart-hotéis</t>
  </si>
  <si>
    <t>5510803</t>
  </si>
  <si>
    <t>Motéis</t>
  </si>
  <si>
    <t>5590601</t>
  </si>
  <si>
    <t>Albergues, exceto assistenciais</t>
  </si>
  <si>
    <t>cnae: 55906</t>
  </si>
  <si>
    <t>5590602</t>
  </si>
  <si>
    <t>Campings</t>
  </si>
  <si>
    <t>5590603</t>
  </si>
  <si>
    <t>Pensões (alojamento)</t>
  </si>
  <si>
    <t>5590699</t>
  </si>
  <si>
    <t>Outros alojamentos não especificados anteriormente</t>
  </si>
  <si>
    <t>5611201</t>
  </si>
  <si>
    <t>Restaurantes e similares</t>
  </si>
  <si>
    <t>cnae: 56112</t>
  </si>
  <si>
    <t>5611203</t>
  </si>
  <si>
    <t>Lanchonetes, casas de chá, de sucos e similares</t>
  </si>
  <si>
    <t>5611204</t>
  </si>
  <si>
    <t>Bares e outros estabelecimentos especializados em servir bebidas, sem entretenimento</t>
  </si>
  <si>
    <t>5611205</t>
  </si>
  <si>
    <t>Bares e outros estabelecimentos especializados em servir bebidas, com entretenimento</t>
  </si>
  <si>
    <t>5612100</t>
  </si>
  <si>
    <t>cnae: 56121</t>
  </si>
  <si>
    <t>5620101</t>
  </si>
  <si>
    <t>Fornecimento de alimentos preparados preponderantemente para empresas</t>
  </si>
  <si>
    <t>cnae: 56201</t>
  </si>
  <si>
    <t>5620102</t>
  </si>
  <si>
    <t>Serviços de alimentação para eventos e recepções - bufê</t>
  </si>
  <si>
    <t>5620103</t>
  </si>
  <si>
    <t>Cantinas - serviços de alimentação privativos</t>
  </si>
  <si>
    <t>5620104</t>
  </si>
  <si>
    <t>Fornecimento de alimentos preparados preponderantemente para consumo domiciliar</t>
  </si>
  <si>
    <t>5811500</t>
  </si>
  <si>
    <t>cnae: 58115</t>
  </si>
  <si>
    <t>5812301</t>
  </si>
  <si>
    <t>Edição de jornais diários</t>
  </si>
  <si>
    <t>cnae: 58123</t>
  </si>
  <si>
    <t>5812302</t>
  </si>
  <si>
    <t>Edição de jornais não diários</t>
  </si>
  <si>
    <t>5813100</t>
  </si>
  <si>
    <t>cnae: 58131</t>
  </si>
  <si>
    <t>5819100</t>
  </si>
  <si>
    <t>cnae: 58191</t>
  </si>
  <si>
    <t>5821200</t>
  </si>
  <si>
    <t>cnae: 58212</t>
  </si>
  <si>
    <t>5822101</t>
  </si>
  <si>
    <t>Edição integrada à impressão de jornais diários</t>
  </si>
  <si>
    <t>cnae: 58221</t>
  </si>
  <si>
    <t>5822102</t>
  </si>
  <si>
    <t>Edição integrada à impressão de jornais não diários</t>
  </si>
  <si>
    <t>5823900</t>
  </si>
  <si>
    <t>cnae: 58239</t>
  </si>
  <si>
    <t>5829800</t>
  </si>
  <si>
    <t>cnae: 58298</t>
  </si>
  <si>
    <t>5911101</t>
  </si>
  <si>
    <t>Estúdios cinematográficos</t>
  </si>
  <si>
    <t>cnae: 59111</t>
  </si>
  <si>
    <t>5911102</t>
  </si>
  <si>
    <t>Produção de filmes para publicidade</t>
  </si>
  <si>
    <t>5911199</t>
  </si>
  <si>
    <t>Atividades de produção cinematográfica, de vídeos e de programas de televisão não especificadas anteriormente</t>
  </si>
  <si>
    <t>5912001</t>
  </si>
  <si>
    <t>Serviços de dublagem</t>
  </si>
  <si>
    <t>cnae: 59120</t>
  </si>
  <si>
    <t>5912002</t>
  </si>
  <si>
    <t>Serviços de mixagem sonora em produção audiovisual</t>
  </si>
  <si>
    <t>5912099</t>
  </si>
  <si>
    <t>Atividades de pós-produção cinematográfica, de vídeos e de programas de televisão não especificadas anteriormente</t>
  </si>
  <si>
    <t>5913800</t>
  </si>
  <si>
    <t>cnae: 59138</t>
  </si>
  <si>
    <t>5914600</t>
  </si>
  <si>
    <t>cnae: 59146</t>
  </si>
  <si>
    <t>5920100</t>
  </si>
  <si>
    <t>cnae: 59201</t>
  </si>
  <si>
    <t>6010100</t>
  </si>
  <si>
    <t>cnae: 60101</t>
  </si>
  <si>
    <t>6021700</t>
  </si>
  <si>
    <t>cnae: 60217</t>
  </si>
  <si>
    <t>6022501</t>
  </si>
  <si>
    <t>Programadoras</t>
  </si>
  <si>
    <t>cnae: 60225</t>
  </si>
  <si>
    <t>6022502</t>
  </si>
  <si>
    <t>Atividades relacionadas à televisão por assinatura, exceto programadoras</t>
  </si>
  <si>
    <t>6110801</t>
  </si>
  <si>
    <t>Serviços de telefonia fixa comutada - STFC</t>
  </si>
  <si>
    <t>cnae: 61108</t>
  </si>
  <si>
    <t>6110802</t>
  </si>
  <si>
    <t>Serviços de redes de transporte de telecomunicações - SRTT</t>
  </si>
  <si>
    <t>6110803</t>
  </si>
  <si>
    <t>Serviços de comunicação multimídia - SCM</t>
  </si>
  <si>
    <t>6110899</t>
  </si>
  <si>
    <t>Serviços de telecomunicações por fio não especificados anteriormente</t>
  </si>
  <si>
    <t>6120501</t>
  </si>
  <si>
    <t>Telefonia móvel celular</t>
  </si>
  <si>
    <t>cnae: 61205</t>
  </si>
  <si>
    <t>6120502</t>
  </si>
  <si>
    <t>Serviço móvel especializado - SME</t>
  </si>
  <si>
    <t>6120599</t>
  </si>
  <si>
    <t>Serviços de telecomunicações sem fio não especificados anteriormente</t>
  </si>
  <si>
    <t>6130200</t>
  </si>
  <si>
    <t>cnae: 61302</t>
  </si>
  <si>
    <t>6141800</t>
  </si>
  <si>
    <t>cnae: 61418</t>
  </si>
  <si>
    <t>6142600</t>
  </si>
  <si>
    <t>Operadoras de televisão por assinatura por micro-ondas</t>
  </si>
  <si>
    <t>cnae: 61426</t>
  </si>
  <si>
    <t>6143400</t>
  </si>
  <si>
    <t>cnae: 61434</t>
  </si>
  <si>
    <t>6190601</t>
  </si>
  <si>
    <t>Provedores de acesso às redes de comunicações</t>
  </si>
  <si>
    <t>cnae: 61906</t>
  </si>
  <si>
    <t>6190602</t>
  </si>
  <si>
    <t>Provedores de voz sobre protocolo Internet - VOIP</t>
  </si>
  <si>
    <t>6190699</t>
  </si>
  <si>
    <t>Outras atividades de telecomunicações não especificadas anteriormente</t>
  </si>
  <si>
    <t>6201501</t>
  </si>
  <si>
    <t>cnae: 62015</t>
  </si>
  <si>
    <t>6201502</t>
  </si>
  <si>
    <t>Web desing</t>
  </si>
  <si>
    <t>6202300</t>
  </si>
  <si>
    <t>cnae: 62023</t>
  </si>
  <si>
    <t>6203100</t>
  </si>
  <si>
    <t>Desenvolvimento e licenciamento de programas de computador não customizáveis</t>
  </si>
  <si>
    <t>cnae: 62031</t>
  </si>
  <si>
    <t>6204000</t>
  </si>
  <si>
    <t>cnae: 62040</t>
  </si>
  <si>
    <t>6209100</t>
  </si>
  <si>
    <t>cnae: 62091</t>
  </si>
  <si>
    <t>6311900</t>
  </si>
  <si>
    <t>Tratamento de dados, provedores de serviços de aplicação e serviços de hospedagem na Internet</t>
  </si>
  <si>
    <t>cnae: 63119</t>
  </si>
  <si>
    <t>6319400</t>
  </si>
  <si>
    <t>Portais, provedores de conteúdo e outros serviços de informação na Internet</t>
  </si>
  <si>
    <t>cnae: 63194</t>
  </si>
  <si>
    <t>6391700</t>
  </si>
  <si>
    <t>cnae: 63917</t>
  </si>
  <si>
    <t>6399200</t>
  </si>
  <si>
    <t>cnae: 63992</t>
  </si>
  <si>
    <t>6410700</t>
  </si>
  <si>
    <t>cnae: 64107</t>
  </si>
  <si>
    <t>6421200</t>
  </si>
  <si>
    <t>cnae: 64212</t>
  </si>
  <si>
    <t>6422100</t>
  </si>
  <si>
    <t>cnae: 64221</t>
  </si>
  <si>
    <t>6423900</t>
  </si>
  <si>
    <t>cnae: 64239</t>
  </si>
  <si>
    <t>6424701</t>
  </si>
  <si>
    <t>Bancos cooperativos</t>
  </si>
  <si>
    <t>cnae: 64247</t>
  </si>
  <si>
    <t>6424702</t>
  </si>
  <si>
    <t>Cooperativas centrais de crédito</t>
  </si>
  <si>
    <t>6424703</t>
  </si>
  <si>
    <t>Cooperativas de crédito mútuo</t>
  </si>
  <si>
    <t>6424704</t>
  </si>
  <si>
    <t>Cooperativas de crédito rural</t>
  </si>
  <si>
    <t>6431000</t>
  </si>
  <si>
    <t>cnae: 64310</t>
  </si>
  <si>
    <t>6432800</t>
  </si>
  <si>
    <t>cnae: 64328</t>
  </si>
  <si>
    <t>6433600</t>
  </si>
  <si>
    <t>cnae: 64336</t>
  </si>
  <si>
    <t>6434400</t>
  </si>
  <si>
    <t>cnae: 64344</t>
  </si>
  <si>
    <t>6435201</t>
  </si>
  <si>
    <t>Sociedades de crédito imobiliário</t>
  </si>
  <si>
    <t>cnae: 64352</t>
  </si>
  <si>
    <t>6435202</t>
  </si>
  <si>
    <t>Associações de poupança e empréstimo</t>
  </si>
  <si>
    <t>6435203</t>
  </si>
  <si>
    <t>Companhias hipotecárias</t>
  </si>
  <si>
    <t>6436100</t>
  </si>
  <si>
    <t>cnae: 64361</t>
  </si>
  <si>
    <t>6437900</t>
  </si>
  <si>
    <t>cnae: 64379</t>
  </si>
  <si>
    <t>6438701</t>
  </si>
  <si>
    <t>Bancos de câmbio</t>
  </si>
  <si>
    <t>cnae: 64387</t>
  </si>
  <si>
    <t>6438799</t>
  </si>
  <si>
    <t>Outras instituições de intermediação não monetária não especificadas anteriormente</t>
  </si>
  <si>
    <t>6440900</t>
  </si>
  <si>
    <t>cnae: 64409</t>
  </si>
  <si>
    <t>6450600</t>
  </si>
  <si>
    <t>cnae: 64506</t>
  </si>
  <si>
    <t>6461100</t>
  </si>
  <si>
    <t>cnae: 64611</t>
  </si>
  <si>
    <t>6462000</t>
  </si>
  <si>
    <t>Holdings de instituições não financeiras</t>
  </si>
  <si>
    <t>cnae: 64620</t>
  </si>
  <si>
    <t>6463800</t>
  </si>
  <si>
    <t>cnae: 64638</t>
  </si>
  <si>
    <t>6470101</t>
  </si>
  <si>
    <t>Fundos de investimento, exceto previdenciários e imobiliários</t>
  </si>
  <si>
    <t>cnae: 64701</t>
  </si>
  <si>
    <t>6470102</t>
  </si>
  <si>
    <t>Fundos de investimento previdenciários</t>
  </si>
  <si>
    <t>6470103</t>
  </si>
  <si>
    <t>Fundos de investimento imobiliários</t>
  </si>
  <si>
    <t>6491300</t>
  </si>
  <si>
    <t>cnae: 64913</t>
  </si>
  <si>
    <t>6492100</t>
  </si>
  <si>
    <t>cnae: 64921</t>
  </si>
  <si>
    <t>6493000</t>
  </si>
  <si>
    <t>cnae: 64930</t>
  </si>
  <si>
    <t>6499901</t>
  </si>
  <si>
    <t>Clubes de investimento</t>
  </si>
  <si>
    <t>cnae: 64999</t>
  </si>
  <si>
    <t>6499902</t>
  </si>
  <si>
    <t>Sociedades de investimento</t>
  </si>
  <si>
    <t>6499903</t>
  </si>
  <si>
    <t>Fundo garantidor de crédito</t>
  </si>
  <si>
    <t>6499904</t>
  </si>
  <si>
    <t>Caixas de financiamento de corporações</t>
  </si>
  <si>
    <t>6499905</t>
  </si>
  <si>
    <t>Concessão de crédito pelas OSCIP</t>
  </si>
  <si>
    <t>6499999</t>
  </si>
  <si>
    <t>6511101</t>
  </si>
  <si>
    <t>Sociedade seguradora de seguros vida</t>
  </si>
  <si>
    <t>cnae: 65111</t>
  </si>
  <si>
    <t>6511102</t>
  </si>
  <si>
    <t>Planos de auxílio-funeral</t>
  </si>
  <si>
    <t>6512000</t>
  </si>
  <si>
    <t>Sociedade seguradora de seguros não vida</t>
  </si>
  <si>
    <t>cnae: 65120</t>
  </si>
  <si>
    <t>6520100</t>
  </si>
  <si>
    <t>Sociedade seguradora de seguros-saúde</t>
  </si>
  <si>
    <t>cnae: 65201</t>
  </si>
  <si>
    <t>6530800</t>
  </si>
  <si>
    <t>cnae: 65308</t>
  </si>
  <si>
    <t>6541300</t>
  </si>
  <si>
    <t>cnae: 65413</t>
  </si>
  <si>
    <t>6542100</t>
  </si>
  <si>
    <t>cnae: 65421</t>
  </si>
  <si>
    <t>6550200</t>
  </si>
  <si>
    <t>cnae: 65502</t>
  </si>
  <si>
    <t>6611801</t>
  </si>
  <si>
    <t>Bolsa de valores</t>
  </si>
  <si>
    <t>cnae: 66118</t>
  </si>
  <si>
    <t>6611802</t>
  </si>
  <si>
    <t>Bolsa de mercadorias</t>
  </si>
  <si>
    <t>6611803</t>
  </si>
  <si>
    <t>Bolsa de mercadorias e futuros</t>
  </si>
  <si>
    <t>6611804</t>
  </si>
  <si>
    <t>Administração de mercados de balcão organizados</t>
  </si>
  <si>
    <t>6612601</t>
  </si>
  <si>
    <t>Corretoras de títulos e valores mobiliários</t>
  </si>
  <si>
    <t>cnae: 66126</t>
  </si>
  <si>
    <t>6612602</t>
  </si>
  <si>
    <t>Distribuidoras de títulos e valores mobiliários</t>
  </si>
  <si>
    <t>6612603</t>
  </si>
  <si>
    <t>Corretoras de câmbio</t>
  </si>
  <si>
    <t>6612604</t>
  </si>
  <si>
    <t>Corretoras de contratos de mercadorias</t>
  </si>
  <si>
    <t>6612605</t>
  </si>
  <si>
    <t>Agentes de investimentos em aplicações financeiras</t>
  </si>
  <si>
    <t>6613400</t>
  </si>
  <si>
    <t>cnae: 66134</t>
  </si>
  <si>
    <t>6619301</t>
  </si>
  <si>
    <t>Serviços de liquidação e custódia</t>
  </si>
  <si>
    <t>cnae: 66193</t>
  </si>
  <si>
    <t>6619302</t>
  </si>
  <si>
    <t>Correspondentes de instituições financeiras</t>
  </si>
  <si>
    <t>6619303</t>
  </si>
  <si>
    <t>Representações de bancos estrangeiros</t>
  </si>
  <si>
    <t>6619304</t>
  </si>
  <si>
    <t>Caixas eletrônicos</t>
  </si>
  <si>
    <t>6619305</t>
  </si>
  <si>
    <t>Operadoras de cartões de débito</t>
  </si>
  <si>
    <t>6619399</t>
  </si>
  <si>
    <t>Outras atividades auxiliares dos serviços financeiros não especificadas anteriormente</t>
  </si>
  <si>
    <t>6621501</t>
  </si>
  <si>
    <t>Peritos e avaliadores de seguros</t>
  </si>
  <si>
    <t>cnae: 66215</t>
  </si>
  <si>
    <t>6621502</t>
  </si>
  <si>
    <t>Auditoria e consultoria atuarial</t>
  </si>
  <si>
    <t>6622300</t>
  </si>
  <si>
    <t>cnae: 66223</t>
  </si>
  <si>
    <t>6629100</t>
  </si>
  <si>
    <t>cnae: 66291</t>
  </si>
  <si>
    <t>6630400</t>
  </si>
  <si>
    <t>cnae: 66304</t>
  </si>
  <si>
    <t>6810201</t>
  </si>
  <si>
    <t>Compra e venda de imóveis próprios</t>
  </si>
  <si>
    <t>cnae: 68102</t>
  </si>
  <si>
    <t>6810202</t>
  </si>
  <si>
    <t>Aluguel de imóveis próprios</t>
  </si>
  <si>
    <t>6810203</t>
  </si>
  <si>
    <t>Loteamento de imóveis próprios</t>
  </si>
  <si>
    <t>6821801</t>
  </si>
  <si>
    <t>Corretagem na compra e venda e avaliação de imóveis</t>
  </si>
  <si>
    <t>cnae: 68218</t>
  </si>
  <si>
    <t>6821802</t>
  </si>
  <si>
    <t>Corretagem no aluguel de imóveis</t>
  </si>
  <si>
    <t>6822600</t>
  </si>
  <si>
    <t>cnae: 68226</t>
  </si>
  <si>
    <t>6911701</t>
  </si>
  <si>
    <t>Serviços advocatícios</t>
  </si>
  <si>
    <t>cnae: 69117</t>
  </si>
  <si>
    <t>6911702</t>
  </si>
  <si>
    <t>Atividades auxiliares da justiça</t>
  </si>
  <si>
    <t>6911703</t>
  </si>
  <si>
    <t>Agente de propriedade industrial</t>
  </si>
  <si>
    <t>6912500</t>
  </si>
  <si>
    <t>cnae: 69125</t>
  </si>
  <si>
    <t>6920601</t>
  </si>
  <si>
    <t>Atividades de contabilidade</t>
  </si>
  <si>
    <t>cnae: 69206</t>
  </si>
  <si>
    <t>6920602</t>
  </si>
  <si>
    <t>Atividades de consultoria e auditoria contábil e tributária</t>
  </si>
  <si>
    <t>7020400</t>
  </si>
  <si>
    <t>Atividades de consultoria em gestão empresarial, exceto consultoria técnica específica</t>
  </si>
  <si>
    <t>cnae: 70204</t>
  </si>
  <si>
    <t>7111100</t>
  </si>
  <si>
    <t>cnae: 71111</t>
  </si>
  <si>
    <t>7112000</t>
  </si>
  <si>
    <t>cnae: 71120</t>
  </si>
  <si>
    <t>7119701</t>
  </si>
  <si>
    <t>Serviços de cartografia, topografia e geodésia</t>
  </si>
  <si>
    <t>cnae: 71197</t>
  </si>
  <si>
    <t>7119702</t>
  </si>
  <si>
    <t>Atividades de estudos geológicos</t>
  </si>
  <si>
    <t>7119703</t>
  </si>
  <si>
    <t>Serviços de desenho técnico relacionados à arquitetura e engenharia</t>
  </si>
  <si>
    <t>7119704</t>
  </si>
  <si>
    <t>Serviços de perícia técnica relacionados à segurança do trabalho</t>
  </si>
  <si>
    <t>7119799</t>
  </si>
  <si>
    <t>Atividades técnicas relacionadas à engenharia e arquitetura não especificadas anteriormente</t>
  </si>
  <si>
    <t>7120100</t>
  </si>
  <si>
    <t>cnae: 71201</t>
  </si>
  <si>
    <t>7210000</t>
  </si>
  <si>
    <t>cnae: 72100</t>
  </si>
  <si>
    <t>7220700</t>
  </si>
  <si>
    <t>cnae: 72207</t>
  </si>
  <si>
    <t>7311400</t>
  </si>
  <si>
    <t>cnae: 73114</t>
  </si>
  <si>
    <t>7312200</t>
  </si>
  <si>
    <t>cnae: 73122</t>
  </si>
  <si>
    <t>7319001</t>
  </si>
  <si>
    <t>Criação de estandes para feiras e exposições</t>
  </si>
  <si>
    <t>cnae: 73190</t>
  </si>
  <si>
    <t>7319002</t>
  </si>
  <si>
    <t>Promoção de vendas</t>
  </si>
  <si>
    <t>7319003</t>
  </si>
  <si>
    <t>Marketing direto</t>
  </si>
  <si>
    <t>7319004</t>
  </si>
  <si>
    <t>Consultoria em publicidade</t>
  </si>
  <si>
    <t>7319099</t>
  </si>
  <si>
    <t>Outras atividades de publicidade não especificadas anteriormente</t>
  </si>
  <si>
    <t>7320300</t>
  </si>
  <si>
    <t>cnae: 73203</t>
  </si>
  <si>
    <t>7410202</t>
  </si>
  <si>
    <t>Design de interiores</t>
  </si>
  <si>
    <t>cnae: 74102</t>
  </si>
  <si>
    <t>7410203</t>
  </si>
  <si>
    <t>Desing de produto</t>
  </si>
  <si>
    <t>7410299</t>
  </si>
  <si>
    <t>Atividades de desing não especificadas anteriormente</t>
  </si>
  <si>
    <t>7420001</t>
  </si>
  <si>
    <t>Atividades de produção de fotografias, exceto aérea e submarina</t>
  </si>
  <si>
    <t>cnae: 74200</t>
  </si>
  <si>
    <t>7420002</t>
  </si>
  <si>
    <t>Atividades de produção de fotografias aéreas e submarinas</t>
  </si>
  <si>
    <t>7420003</t>
  </si>
  <si>
    <t>Laboratórios fotográficos</t>
  </si>
  <si>
    <t>7420004</t>
  </si>
  <si>
    <t>Filmagem de festas e eventos</t>
  </si>
  <si>
    <t>7420005</t>
  </si>
  <si>
    <t>Serviços de microfilmagem</t>
  </si>
  <si>
    <t>7490101</t>
  </si>
  <si>
    <t>Serviços de tradução, interpretação e similares</t>
  </si>
  <si>
    <t>cnae: 74901</t>
  </si>
  <si>
    <t>7490102</t>
  </si>
  <si>
    <t>Escafandria e mergulho</t>
  </si>
  <si>
    <t>7490103</t>
  </si>
  <si>
    <t>Serviços de agronomia e de consultoria às atividades agrícolas e pecuárias</t>
  </si>
  <si>
    <t>7490104</t>
  </si>
  <si>
    <t>Atividades de intermediação e agenciamento de serviços e negócios em geral, exceto imobiliários</t>
  </si>
  <si>
    <t>7490105</t>
  </si>
  <si>
    <t>Agenciamento de profissionais para atividades esportivas, culturais e artísticas</t>
  </si>
  <si>
    <t>7490199</t>
  </si>
  <si>
    <t>Outras atividades profissionais, científicas e técnicas não especificadas anteriormente</t>
  </si>
  <si>
    <t>7500100</t>
  </si>
  <si>
    <t>cnae: 75001</t>
  </si>
  <si>
    <t>7711000</t>
  </si>
  <si>
    <t>cnae: 77110</t>
  </si>
  <si>
    <t>7719501</t>
  </si>
  <si>
    <t>Locação de embarcações sem tripulação, exceto para fins recreativos</t>
  </si>
  <si>
    <t>cnae: 77195</t>
  </si>
  <si>
    <t>7719502</t>
  </si>
  <si>
    <t>Locação de aeronaves sem tripulação</t>
  </si>
  <si>
    <t>7719599</t>
  </si>
  <si>
    <t>Locação de outros meios de transporte não especificados anteriormente, sem condutor</t>
  </si>
  <si>
    <t>7721700</t>
  </si>
  <si>
    <t>cnae: 77217</t>
  </si>
  <si>
    <t>7722500</t>
  </si>
  <si>
    <t>cnae: 77225</t>
  </si>
  <si>
    <t>7723300</t>
  </si>
  <si>
    <t>cnae: 77233</t>
  </si>
  <si>
    <t>7729201</t>
  </si>
  <si>
    <t>Aluguel de aparelhos de jogos eletrônicos</t>
  </si>
  <si>
    <t>cnae: 77292</t>
  </si>
  <si>
    <t>7729202</t>
  </si>
  <si>
    <t>Aluguel de móveis, utensílios e aparelhos de uso doméstico e pessoal; instrumentos musicais</t>
  </si>
  <si>
    <t>7729203</t>
  </si>
  <si>
    <t>Aluguel de material médico</t>
  </si>
  <si>
    <t>7729299</t>
  </si>
  <si>
    <t>Aluguel de outros objetos pessoais e domésticos não especificados anteriormente</t>
  </si>
  <si>
    <t>7731400</t>
  </si>
  <si>
    <t>cnae: 77314</t>
  </si>
  <si>
    <t>7732201</t>
  </si>
  <si>
    <t>Aluguel de máquinas e equipamentos para construção sem operador, exceto andaimes</t>
  </si>
  <si>
    <t>cnae: 77322</t>
  </si>
  <si>
    <t>7732202</t>
  </si>
  <si>
    <t>Aluguel de andaimes</t>
  </si>
  <si>
    <t>7733100</t>
  </si>
  <si>
    <t>cnae: 77331</t>
  </si>
  <si>
    <t>7739001</t>
  </si>
  <si>
    <t>Aluguel de máquinas e equipamentos para extração de minérios e petróleo, sem operador</t>
  </si>
  <si>
    <t>cnae: 77390</t>
  </si>
  <si>
    <t>7739002</t>
  </si>
  <si>
    <t>Aluguel de equipamentos científicos, médicos e hospitalares, sem operador</t>
  </si>
  <si>
    <t>7739003</t>
  </si>
  <si>
    <t>Aluguel de palcos, coberturas e outras estruturas de uso temporário, exceto andaimes</t>
  </si>
  <si>
    <t>7739099</t>
  </si>
  <si>
    <t>Aluguel de outras máquinas e equipamentos comerciais e industriais não especificados anteriormente, sem operador</t>
  </si>
  <si>
    <t>7740300</t>
  </si>
  <si>
    <t>Gestão de ativos intangíveis não financeiros</t>
  </si>
  <si>
    <t>cnae: 77403</t>
  </si>
  <si>
    <t>7810800</t>
  </si>
  <si>
    <t>Seleção e agenciamento de mão de obra</t>
  </si>
  <si>
    <t>cnae: 78108</t>
  </si>
  <si>
    <t>7820500</t>
  </si>
  <si>
    <t>Locação de mão de obra temporária</t>
  </si>
  <si>
    <t>cnae: 78205</t>
  </si>
  <si>
    <t>7830200</t>
  </si>
  <si>
    <t>cnae: 78302</t>
  </si>
  <si>
    <t>7911200</t>
  </si>
  <si>
    <t>cnae: 79112</t>
  </si>
  <si>
    <t>7912100</t>
  </si>
  <si>
    <t>cnae: 79121</t>
  </si>
  <si>
    <t>7990200</t>
  </si>
  <si>
    <t>cnae: 79902</t>
  </si>
  <si>
    <t>8011101</t>
  </si>
  <si>
    <t>cnae: 80111</t>
  </si>
  <si>
    <t>8011102</t>
  </si>
  <si>
    <t>Serviços de adestramento de cães de guarda</t>
  </si>
  <si>
    <t>8012900</t>
  </si>
  <si>
    <t>cnae: 80129</t>
  </si>
  <si>
    <t>8020001</t>
  </si>
  <si>
    <t>Atividades de monitoramento de sistemas de segurança eletrônico</t>
  </si>
  <si>
    <t>cnae: 80200</t>
  </si>
  <si>
    <t>8020002</t>
  </si>
  <si>
    <t>Outras atividades de serviços de segurança</t>
  </si>
  <si>
    <t>8030700</t>
  </si>
  <si>
    <t>cnae: 80307</t>
  </si>
  <si>
    <t>8111700</t>
  </si>
  <si>
    <t>cnae: 81117</t>
  </si>
  <si>
    <t>8112500</t>
  </si>
  <si>
    <t>cnae: 81125</t>
  </si>
  <si>
    <t>8121400</t>
  </si>
  <si>
    <t>cnae: 81214</t>
  </si>
  <si>
    <t>8122200</t>
  </si>
  <si>
    <t>cnae: 81222</t>
  </si>
  <si>
    <t>8129000</t>
  </si>
  <si>
    <t>cnae: 81290</t>
  </si>
  <si>
    <t>8130300</t>
  </si>
  <si>
    <t>cnae: 81303</t>
  </si>
  <si>
    <t>8211300</t>
  </si>
  <si>
    <t>cnae: 82113</t>
  </si>
  <si>
    <t>8219901</t>
  </si>
  <si>
    <t>Fotocópias</t>
  </si>
  <si>
    <t>cnae: 82199</t>
  </si>
  <si>
    <t>8219999</t>
  </si>
  <si>
    <t>Preparação de documentos e serviços especializados de apoio administrativo não especificados anteriormente</t>
  </si>
  <si>
    <t>8220200</t>
  </si>
  <si>
    <t>cnae: 82202</t>
  </si>
  <si>
    <t>8230001</t>
  </si>
  <si>
    <t>Serviços de organização de feiras, congressos, exposições e festas</t>
  </si>
  <si>
    <t>cnae: 82300</t>
  </si>
  <si>
    <t>8230002</t>
  </si>
  <si>
    <t>Casas de festas e eventos</t>
  </si>
  <si>
    <t>8291100</t>
  </si>
  <si>
    <t>cnae: 82911</t>
  </si>
  <si>
    <t>8292000</t>
  </si>
  <si>
    <t>cnae: 82920</t>
  </si>
  <si>
    <t>8299701</t>
  </si>
  <si>
    <t>Medição de consumo de energia elétrica, gás e água</t>
  </si>
  <si>
    <t>cnae: 82997</t>
  </si>
  <si>
    <t>8299702</t>
  </si>
  <si>
    <t>Emissão de vales-alimentação, vales-transporte e similares</t>
  </si>
  <si>
    <t>8299703</t>
  </si>
  <si>
    <t>Serviços de gravação de carimbos, exceto confecção</t>
  </si>
  <si>
    <t>8299704</t>
  </si>
  <si>
    <t>Leiloeiros independentes</t>
  </si>
  <si>
    <t>8299705</t>
  </si>
  <si>
    <t>Serviços de levantamento de fundos sob contrato</t>
  </si>
  <si>
    <t>8299706</t>
  </si>
  <si>
    <t>Casas lotéricas</t>
  </si>
  <si>
    <t>8299707</t>
  </si>
  <si>
    <t>Salas de acesso à Internet</t>
  </si>
  <si>
    <t>8299799</t>
  </si>
  <si>
    <t>Outras atividades de serviços prestados principalmente às empresas não especificadas anteriormente</t>
  </si>
  <si>
    <t>8411600</t>
  </si>
  <si>
    <t>cnae: 84116</t>
  </si>
  <si>
    <t>8412400</t>
  </si>
  <si>
    <t>cnae: 84124</t>
  </si>
  <si>
    <t>8413200</t>
  </si>
  <si>
    <t>cnae: 84132</t>
  </si>
  <si>
    <t>8421300</t>
  </si>
  <si>
    <t>cnae: 84213</t>
  </si>
  <si>
    <t>8422100</t>
  </si>
  <si>
    <t>cnae: 84221</t>
  </si>
  <si>
    <t>8423000</t>
  </si>
  <si>
    <t>cnae: 84230</t>
  </si>
  <si>
    <t>8424800</t>
  </si>
  <si>
    <t>cnae: 84248</t>
  </si>
  <si>
    <t>8425600</t>
  </si>
  <si>
    <t>cnae: 84256</t>
  </si>
  <si>
    <t>8430200</t>
  </si>
  <si>
    <t>cnae: 84302</t>
  </si>
  <si>
    <t>8511200</t>
  </si>
  <si>
    <t>cnae: 85112</t>
  </si>
  <si>
    <t>8512100</t>
  </si>
  <si>
    <t>cnae: 85121</t>
  </si>
  <si>
    <t>8513900</t>
  </si>
  <si>
    <t>cnae: 85139</t>
  </si>
  <si>
    <t>8520100</t>
  </si>
  <si>
    <t>cnae: 85201</t>
  </si>
  <si>
    <t>8531700</t>
  </si>
  <si>
    <t>cnae: 85317</t>
  </si>
  <si>
    <t>8532500</t>
  </si>
  <si>
    <t>cnae: 85325</t>
  </si>
  <si>
    <t>8533300</t>
  </si>
  <si>
    <t>cnae: 85333</t>
  </si>
  <si>
    <t>8541400</t>
  </si>
  <si>
    <t>cnae: 85414</t>
  </si>
  <si>
    <t>8542200</t>
  </si>
  <si>
    <t>cnae: 85422</t>
  </si>
  <si>
    <t>8550301</t>
  </si>
  <si>
    <t>Administração de caixas escolares</t>
  </si>
  <si>
    <t>cnae: 85503</t>
  </si>
  <si>
    <t>8550302</t>
  </si>
  <si>
    <t>Atividades de apoio à educação, exceto caixas escolares</t>
  </si>
  <si>
    <t>8591100</t>
  </si>
  <si>
    <t>cnae: 85911</t>
  </si>
  <si>
    <t>8592901</t>
  </si>
  <si>
    <t>Ensino de dança</t>
  </si>
  <si>
    <t>cnae: 85929</t>
  </si>
  <si>
    <t>8592902</t>
  </si>
  <si>
    <t>Ensino de artes cênicas, exceto dança</t>
  </si>
  <si>
    <t>8592903</t>
  </si>
  <si>
    <t>Ensino de música</t>
  </si>
  <si>
    <t>8592999</t>
  </si>
  <si>
    <t>Ensino de arte e cultura não especificado anteriormente</t>
  </si>
  <si>
    <t>8593700</t>
  </si>
  <si>
    <t>cnae: 85937</t>
  </si>
  <si>
    <t>8599601</t>
  </si>
  <si>
    <t>Formação de condutores</t>
  </si>
  <si>
    <t>cnae: 85996</t>
  </si>
  <si>
    <t>8599602</t>
  </si>
  <si>
    <t>Cursos de pilotagem</t>
  </si>
  <si>
    <t>8599603</t>
  </si>
  <si>
    <t>Treinamento em informática</t>
  </si>
  <si>
    <t>8599604</t>
  </si>
  <si>
    <t>Treinamento em desenvolvimento profissional e gerencial</t>
  </si>
  <si>
    <t>8599605</t>
  </si>
  <si>
    <t>Cursos preparatórios para concursos</t>
  </si>
  <si>
    <t>8599699</t>
  </si>
  <si>
    <t>Outras atividades de ensino não especificadas anteriormente</t>
  </si>
  <si>
    <t>8610101</t>
  </si>
  <si>
    <t>Atividades de atendimento hospitalar, exceto pronto-socorro e unidades para atendimento a urgências</t>
  </si>
  <si>
    <t>cnae: 86101</t>
  </si>
  <si>
    <t>8610102</t>
  </si>
  <si>
    <t>Atividades de atendimento em pronto-socorro e unidades hospitalares para atendimento a urgências</t>
  </si>
  <si>
    <t>8621601</t>
  </si>
  <si>
    <t>UTI móvel</t>
  </si>
  <si>
    <t>cnae: 86216</t>
  </si>
  <si>
    <t>8621602</t>
  </si>
  <si>
    <t>Serviços móveis de atendimento a urgências, exceto por UTI móvel</t>
  </si>
  <si>
    <t>8622400</t>
  </si>
  <si>
    <t>cnae: 86224</t>
  </si>
  <si>
    <t>8630501</t>
  </si>
  <si>
    <t>Atividade médica ambulatorial com recursos para realização de procedimentos cirúrgicos</t>
  </si>
  <si>
    <t>cnae: 86305</t>
  </si>
  <si>
    <t>8630502</t>
  </si>
  <si>
    <t>Atividade médica ambulatorial com recursos para realização de exames complementares</t>
  </si>
  <si>
    <t>8630503</t>
  </si>
  <si>
    <t>Atividade médica ambulatorial restrita a consultas</t>
  </si>
  <si>
    <t>8630504</t>
  </si>
  <si>
    <t>Atividade odontológica</t>
  </si>
  <si>
    <t>8630506</t>
  </si>
  <si>
    <t>Serviços de vacinação e imunização humana</t>
  </si>
  <si>
    <t>8630507</t>
  </si>
  <si>
    <t>Atividades de reprodução humana assistida</t>
  </si>
  <si>
    <t>8630599</t>
  </si>
  <si>
    <t>Atividades de atenção ambulatorial não especificadas anteriormente</t>
  </si>
  <si>
    <t>8640201</t>
  </si>
  <si>
    <t>Laboratórios de anatomia patológica e citológica</t>
  </si>
  <si>
    <t>cnae: 86402</t>
  </si>
  <si>
    <t>8640202</t>
  </si>
  <si>
    <t>Laboratórios clínicos</t>
  </si>
  <si>
    <t>8640203</t>
  </si>
  <si>
    <t>Serviços de diálise e nefrologia</t>
  </si>
  <si>
    <t>8640204</t>
  </si>
  <si>
    <t>Serviços de tomografia</t>
  </si>
  <si>
    <t>8640205</t>
  </si>
  <si>
    <t>Serviços de diagnóstico por imagem com uso de radiação ionizante, exceto tomografia</t>
  </si>
  <si>
    <t>8640206</t>
  </si>
  <si>
    <t>Serviços de ressonância magnética</t>
  </si>
  <si>
    <t>8640207</t>
  </si>
  <si>
    <t>Serviços de diagnóstico por imagem sem uso de radiação ionizante, exceto ressonância magnética</t>
  </si>
  <si>
    <t>8640208</t>
  </si>
  <si>
    <t>Serviços de diagnóstico por registro gráfico - ECG, EEG e outros exames análogos</t>
  </si>
  <si>
    <t>8640209</t>
  </si>
  <si>
    <t>Serviços de diagnóstico por métodos ópticos - endoscopia e outros exames análogos</t>
  </si>
  <si>
    <t>8640210</t>
  </si>
  <si>
    <t>Serviços de quimioterapia</t>
  </si>
  <si>
    <t>8640211</t>
  </si>
  <si>
    <t>Serviços de radioterapia</t>
  </si>
  <si>
    <t>8640212</t>
  </si>
  <si>
    <t>Serviços de hemoterapia</t>
  </si>
  <si>
    <t>8640213</t>
  </si>
  <si>
    <t>Serviços de litotripsia</t>
  </si>
  <si>
    <t>8640214</t>
  </si>
  <si>
    <t>Serviços de bancos de células e tecidos humanos</t>
  </si>
  <si>
    <t>8640299</t>
  </si>
  <si>
    <t>Atividades de serviços de complementação diagnóstica e terapêutica não especificadas anteriormente</t>
  </si>
  <si>
    <t>8650001</t>
  </si>
  <si>
    <t>Atividades de enfermagem</t>
  </si>
  <si>
    <t>cnae: 86500</t>
  </si>
  <si>
    <t>8650002</t>
  </si>
  <si>
    <t>Atividades de profissionais da nutrição</t>
  </si>
  <si>
    <t>8650003</t>
  </si>
  <si>
    <t>Atividades de psicologia e psicanálise</t>
  </si>
  <si>
    <t>8650004</t>
  </si>
  <si>
    <t>Atividades de fisioterapia</t>
  </si>
  <si>
    <t>8650005</t>
  </si>
  <si>
    <t>Atividades de terapia ocupacional</t>
  </si>
  <si>
    <t>8650006</t>
  </si>
  <si>
    <t>Atividades de fonoaudiologia</t>
  </si>
  <si>
    <t>8650007</t>
  </si>
  <si>
    <t>Atividades de terapia de nutrição enteral e parenteral</t>
  </si>
  <si>
    <t>8650099</t>
  </si>
  <si>
    <t>Atividades de profissionais da área de saúde não especificadas anteriormente</t>
  </si>
  <si>
    <t>8660700</t>
  </si>
  <si>
    <t>cnae: 86607</t>
  </si>
  <si>
    <t>8690901</t>
  </si>
  <si>
    <t>Atividades de práticas integrativas e complementares em saúde humana</t>
  </si>
  <si>
    <t>cnae: 86909</t>
  </si>
  <si>
    <t>8690902</t>
  </si>
  <si>
    <t>Atividades de bancos de leite humano</t>
  </si>
  <si>
    <t>8690903</t>
  </si>
  <si>
    <t>Atividades de acupuntura</t>
  </si>
  <si>
    <t>8690904</t>
  </si>
  <si>
    <t>Atividades de podologia</t>
  </si>
  <si>
    <t>8690999</t>
  </si>
  <si>
    <t>Outras atividades de atenção à saúde humana não especificadas anteriormente</t>
  </si>
  <si>
    <t>8711501</t>
  </si>
  <si>
    <t>Clínicas e residências geriátricas</t>
  </si>
  <si>
    <t>cnae: 87115</t>
  </si>
  <si>
    <t>8711502</t>
  </si>
  <si>
    <t>Instituições de longa permanência para idosos</t>
  </si>
  <si>
    <t>8711503</t>
  </si>
  <si>
    <t>Atividades de assistência a deficientes físicos, imunodeprimidos e convalescentes</t>
  </si>
  <si>
    <t>8711504</t>
  </si>
  <si>
    <t>Centros de apoio a pacientes com câncer e com AIDS</t>
  </si>
  <si>
    <t>8711505</t>
  </si>
  <si>
    <t>Condomínios residenciais para idosos</t>
  </si>
  <si>
    <t>8712300</t>
  </si>
  <si>
    <t>Atividades de fornecimento de infraestrutura de apoio e assistência a paciente no domicílio</t>
  </si>
  <si>
    <t>cnae: 87123</t>
  </si>
  <si>
    <t>8720401</t>
  </si>
  <si>
    <t>Atividades de centros de assistência psicossocial</t>
  </si>
  <si>
    <t>cnae: 87204</t>
  </si>
  <si>
    <t>8720499</t>
  </si>
  <si>
    <t>Atividades de assistência psicossocial e à saúde a portadores de distúrbios psíquicos, deficiência mental e dependência química e grupos similares não especificadas anteriormente</t>
  </si>
  <si>
    <t>8730101</t>
  </si>
  <si>
    <t>Orfanatos</t>
  </si>
  <si>
    <t>cnae: 87301</t>
  </si>
  <si>
    <t>8730102</t>
  </si>
  <si>
    <t>Albergues assistenciais</t>
  </si>
  <si>
    <t>8730199</t>
  </si>
  <si>
    <t>Atividades de assistência social prestadas em residências coletivas e particulares não especificadas anteriormente</t>
  </si>
  <si>
    <t>8800600</t>
  </si>
  <si>
    <t>cnae: 88006</t>
  </si>
  <si>
    <t>9001901</t>
  </si>
  <si>
    <t>Produção teatral</t>
  </si>
  <si>
    <t>cnae: 90019</t>
  </si>
  <si>
    <t>9001902</t>
  </si>
  <si>
    <t>Produção musical</t>
  </si>
  <si>
    <t>9001903</t>
  </si>
  <si>
    <t>Produção de espetáculos de dança</t>
  </si>
  <si>
    <t>9001904</t>
  </si>
  <si>
    <t>Produção de espetáculos circenses, de marionetes e similares</t>
  </si>
  <si>
    <t>9001905</t>
  </si>
  <si>
    <t>Produção de espetáculos de rodeios, vaquejadas e similares</t>
  </si>
  <si>
    <t>9001906</t>
  </si>
  <si>
    <t>Atividades de sonorização e de iluminação</t>
  </si>
  <si>
    <t>9001999</t>
  </si>
  <si>
    <t>Artes cênicas, espetáculos e atividades complementares não especificados anteriormente</t>
  </si>
  <si>
    <t>9002701</t>
  </si>
  <si>
    <t>Atividades de artistas plásticos, jornalistas independentes e escritores</t>
  </si>
  <si>
    <t>cnae: 90027</t>
  </si>
  <si>
    <t>9002702</t>
  </si>
  <si>
    <t>Restauração de obras de arte</t>
  </si>
  <si>
    <t>9003500</t>
  </si>
  <si>
    <t>cnae: 90035</t>
  </si>
  <si>
    <t>9101500</t>
  </si>
  <si>
    <t>cnae: 91015</t>
  </si>
  <si>
    <t>9102301</t>
  </si>
  <si>
    <t>Atividades de museus e de exploração de lugares e prédios históricos e atrações similares</t>
  </si>
  <si>
    <t>cnae: 91023</t>
  </si>
  <si>
    <t>9102302</t>
  </si>
  <si>
    <t>Restauração e conservação de lugares e prédios históricos</t>
  </si>
  <si>
    <t>9103100</t>
  </si>
  <si>
    <t>cnae: 91031</t>
  </si>
  <si>
    <t>9200301</t>
  </si>
  <si>
    <t>Casas de bingo</t>
  </si>
  <si>
    <t>cnae: 92003</t>
  </si>
  <si>
    <t>9200302</t>
  </si>
  <si>
    <t>Exploração de apostas em corridas de cavalos</t>
  </si>
  <si>
    <t>9200399</t>
  </si>
  <si>
    <t>Exploração de jogos de azar e apostas não especificados anteriormente</t>
  </si>
  <si>
    <t>9311500</t>
  </si>
  <si>
    <t>cnae: 93115</t>
  </si>
  <si>
    <t>9312300</t>
  </si>
  <si>
    <t>cnae: 93123</t>
  </si>
  <si>
    <t>9313100</t>
  </si>
  <si>
    <t>cnae: 93131</t>
  </si>
  <si>
    <t>9319101</t>
  </si>
  <si>
    <t>Produção e promoção de eventos esportivos</t>
  </si>
  <si>
    <t>cnae: 93191</t>
  </si>
  <si>
    <t>9319199</t>
  </si>
  <si>
    <t>Outras atividades esportivas não especificadas anteriormente</t>
  </si>
  <si>
    <t>9321200</t>
  </si>
  <si>
    <t>cnae: 93212</t>
  </si>
  <si>
    <t>9329801</t>
  </si>
  <si>
    <t>Discotecas, danceterias, salões de dança e similares</t>
  </si>
  <si>
    <t>cnae: 93298</t>
  </si>
  <si>
    <t>9329802</t>
  </si>
  <si>
    <t>Exploração de boliches</t>
  </si>
  <si>
    <t>9329803</t>
  </si>
  <si>
    <t>Exploração de jogos de sinuca, bilhar e similares</t>
  </si>
  <si>
    <t>9329804</t>
  </si>
  <si>
    <t>Exploração de jogos eletrônicos recreativos</t>
  </si>
  <si>
    <t>9329899</t>
  </si>
  <si>
    <t>Outras atividades de recreação e lazer não especificadas anteriormente</t>
  </si>
  <si>
    <t>9411100</t>
  </si>
  <si>
    <t>cnae: 94111</t>
  </si>
  <si>
    <t>9412001</t>
  </si>
  <si>
    <t>Atividades de fiscalização profissional</t>
  </si>
  <si>
    <t>cnae: 94120</t>
  </si>
  <si>
    <t>9412099</t>
  </si>
  <si>
    <t>Outras atividades associativas profissionais</t>
  </si>
  <si>
    <t>9420100</t>
  </si>
  <si>
    <t>cnae: 94201</t>
  </si>
  <si>
    <t>9430800</t>
  </si>
  <si>
    <t>cnae: 94308</t>
  </si>
  <si>
    <t>9491000</t>
  </si>
  <si>
    <t>Atividades de organizações religiosas ou filosóficas</t>
  </si>
  <si>
    <t>cnae: 94910</t>
  </si>
  <si>
    <t>9492800</t>
  </si>
  <si>
    <t>cnae: 94928</t>
  </si>
  <si>
    <t>9493600</t>
  </si>
  <si>
    <t>cnae: 94936</t>
  </si>
  <si>
    <t>9499500</t>
  </si>
  <si>
    <t>cnae: 94995</t>
  </si>
  <si>
    <t>9511800</t>
  </si>
  <si>
    <t>cnae: 95118</t>
  </si>
  <si>
    <t>9512600</t>
  </si>
  <si>
    <t>cnae: 95126</t>
  </si>
  <si>
    <t>9521500</t>
  </si>
  <si>
    <t>cnae: 95215</t>
  </si>
  <si>
    <t>9529101</t>
  </si>
  <si>
    <t>Reparação de calçados, bolsas e artigos de viagem</t>
  </si>
  <si>
    <t>cnae: 95291</t>
  </si>
  <si>
    <t>9529102</t>
  </si>
  <si>
    <t>Chaveiros</t>
  </si>
  <si>
    <t>9529103</t>
  </si>
  <si>
    <t>Reparação de relógios</t>
  </si>
  <si>
    <t>9529104</t>
  </si>
  <si>
    <t>Reparação de bicicletas, triciclos e outros veículos não motorizados</t>
  </si>
  <si>
    <t>9529105</t>
  </si>
  <si>
    <t>Reparação de artigos do mobiliário</t>
  </si>
  <si>
    <t>9529106</t>
  </si>
  <si>
    <t>Reparação de jóias</t>
  </si>
  <si>
    <t>9529199</t>
  </si>
  <si>
    <t>Reparação e manutenção de outros objetos e equipamentos pessoais e domésticos não especificados anteriormente</t>
  </si>
  <si>
    <t>9601701</t>
  </si>
  <si>
    <t>Lavanderias</t>
  </si>
  <si>
    <t>cnae: 96017</t>
  </si>
  <si>
    <t>9601702</t>
  </si>
  <si>
    <t>Tinturarias</t>
  </si>
  <si>
    <t>9601703</t>
  </si>
  <si>
    <t>Toalheiros</t>
  </si>
  <si>
    <t>9602501</t>
  </si>
  <si>
    <t>Cabeleireiros, manicure e pedicure</t>
  </si>
  <si>
    <t>cnae: 96025</t>
  </si>
  <si>
    <t>9602502</t>
  </si>
  <si>
    <t>Atividades de estética e outros serviços de cuidados com a beleza</t>
  </si>
  <si>
    <t>9603301</t>
  </si>
  <si>
    <t>Gestão e manutenção de cemitérios</t>
  </si>
  <si>
    <t>cnae: 96033</t>
  </si>
  <si>
    <t>9603302</t>
  </si>
  <si>
    <t>Serviços de cremação</t>
  </si>
  <si>
    <t>9603303</t>
  </si>
  <si>
    <t>Serviços de sepultamento</t>
  </si>
  <si>
    <t>9603304</t>
  </si>
  <si>
    <t>Serviços de funerárias</t>
  </si>
  <si>
    <t>9603305</t>
  </si>
  <si>
    <t>Serviços de somatoconservação</t>
  </si>
  <si>
    <t>9603399</t>
  </si>
  <si>
    <t>Atividades funerárias e serviços relacionados não especificados anteriormente</t>
  </si>
  <si>
    <t>9609202</t>
  </si>
  <si>
    <t>Agências matrimoniais</t>
  </si>
  <si>
    <t>cnae: 96092</t>
  </si>
  <si>
    <t>9609204</t>
  </si>
  <si>
    <t>Exploração de máquinas de serviços pessoais acionadas por moeda</t>
  </si>
  <si>
    <t>9609205</t>
  </si>
  <si>
    <t>Atividades de sauna e banhos</t>
  </si>
  <si>
    <t>9609206</t>
  </si>
  <si>
    <t>Serviços de tatuagem e colocação de piercing</t>
  </si>
  <si>
    <t>9609207</t>
  </si>
  <si>
    <t>Alojamento de animais domésticos</t>
  </si>
  <si>
    <t>9609208</t>
  </si>
  <si>
    <t>Higiene e embelezamento de animais domésticos</t>
  </si>
  <si>
    <t>9609299</t>
  </si>
  <si>
    <t>Outras atividades de serviços pessoais não especificadas anteriormente</t>
  </si>
  <si>
    <t>9700500</t>
  </si>
  <si>
    <t>cnae: 97005</t>
  </si>
  <si>
    <t>9900800</t>
  </si>
  <si>
    <t>cnae: 99008</t>
  </si>
  <si>
    <t>XXXXXXX</t>
  </si>
  <si>
    <t>cnae: XXXXX</t>
  </si>
  <si>
    <t>cbo</t>
  </si>
  <si>
    <t>0</t>
  </si>
  <si>
    <t>Membros das forças armadas, policiais e bombeiros militares</t>
  </si>
  <si>
    <t>Grande Grupo</t>
  </si>
  <si>
    <t>Membros superiores do poder público, dirigentes de organizações de interesse público e de empresas, gerentes</t>
  </si>
  <si>
    <t>Profissionais das ciências e das artes</t>
  </si>
  <si>
    <t>Técnicos de nivel médio</t>
  </si>
  <si>
    <t>Trabalhadores de serviços administrativos</t>
  </si>
  <si>
    <t>Trabalhadores dos serviços, vendedores do comércio em lojas e mercados</t>
  </si>
  <si>
    <t>Trabalhadores agropecuários, florestais e da pesca</t>
  </si>
  <si>
    <t>Trabalhadores da produção de bens e serviços industriais</t>
  </si>
  <si>
    <t>Trabalhadores em serviços de reparação e manutenção</t>
  </si>
  <si>
    <t>Membros das forças armadas</t>
  </si>
  <si>
    <t>Subgrupo principal</t>
  </si>
  <si>
    <t>Policiais militares</t>
  </si>
  <si>
    <t>Bombeiros militares</t>
  </si>
  <si>
    <t>Membros superiores e dirigentes do poder público</t>
  </si>
  <si>
    <t>Dirigentes de empresas e organizações (exceto de interesse público)</t>
  </si>
  <si>
    <t>Diretores e gerentes em empresa de serviços de saúde, da educação, ou de serviços culturais, sociais ou pessoais</t>
  </si>
  <si>
    <t>Gerentes</t>
  </si>
  <si>
    <t>Pesquisadores e profissionais policientíficos</t>
  </si>
  <si>
    <t>Profissionais das ciências exatas, físicas e da engenharia</t>
  </si>
  <si>
    <t>Profissionais das ciências biológicas, da saúde e afins</t>
  </si>
  <si>
    <t>Profissionais do ensino</t>
  </si>
  <si>
    <t>Profissionais das ciências jurídicas</t>
  </si>
  <si>
    <t>Profissionais das ciências sociais e humanas</t>
  </si>
  <si>
    <t>Comunicadores, artistas e religiosos</t>
  </si>
  <si>
    <t>Profissionais em gastronomia</t>
  </si>
  <si>
    <t>Técnicos polivalentes</t>
  </si>
  <si>
    <t>Técnicos de nível médio das ciências físicas, químicas, engenharia e afins</t>
  </si>
  <si>
    <t>Técnicos de nível médio das ciências biológicas, bioquímicas, da saúde e afins</t>
  </si>
  <si>
    <t>Professores leigos e de nível médio</t>
  </si>
  <si>
    <t>34</t>
  </si>
  <si>
    <t>Técnicos de nível médio em serviços de transportes</t>
  </si>
  <si>
    <t>Técnicos de nivel médio nas ciências administrativas</t>
  </si>
  <si>
    <t>Técnicos em nivel médio dos serviços culturais, das comunicações e dos desportos</t>
  </si>
  <si>
    <t>Outros técnicos de nível médio</t>
  </si>
  <si>
    <t>Escriturários</t>
  </si>
  <si>
    <t>Trabalhadores de atendimento ao público</t>
  </si>
  <si>
    <t>Trabalhadores dos serviços</t>
  </si>
  <si>
    <t>Vendedores e prestadores de serviços do comércio</t>
  </si>
  <si>
    <t>Produtores na exploração agropecuária</t>
  </si>
  <si>
    <t>Trabalhadores na exploração agropecuária</t>
  </si>
  <si>
    <t>Pescadores e extrativistas florestais</t>
  </si>
  <si>
    <t>Trabalhadores da mecanização agropecuária e florestal</t>
  </si>
  <si>
    <t>Trabalhadores da indústria extrativa e da construção civil</t>
  </si>
  <si>
    <t>Trabalhadores da transformação de metais e de compósitos</t>
  </si>
  <si>
    <t>Trabalhadores da fabricação e instalação eletroeletrônica</t>
  </si>
  <si>
    <t>Montadores de aparelhos e instrumentos de precisão e musicais</t>
  </si>
  <si>
    <t>Joalheiros, vidreiros, ceramistas e afins</t>
  </si>
  <si>
    <t>76</t>
  </si>
  <si>
    <t>Trabalhadores nas indústrias têxtil, do curtimento, do vestúario e das artes gráficas</t>
  </si>
  <si>
    <t>Trabalhadores das indústrias de madeira e do mobiliário</t>
  </si>
  <si>
    <t>Trabalhadores de funções transversais</t>
  </si>
  <si>
    <t>Trabalhadores do artesanato</t>
  </si>
  <si>
    <t>Trabalhadores em indústrias de processos contínuos e outras indústrias</t>
  </si>
  <si>
    <t>Trabalhadores de instalações siderúrgicas e de materiais de construção</t>
  </si>
  <si>
    <t>83</t>
  </si>
  <si>
    <t>Trabalhadores de instalações e máquinas de fabricação de celulose e papel</t>
  </si>
  <si>
    <t>Trabalhadores da fabricação de alimentos, bebidas e fumo</t>
  </si>
  <si>
    <t>Operadores de produção, captação, tratamento e distribuição (energia, água e utilidades)</t>
  </si>
  <si>
    <t>Operadores de outras instalações industriais</t>
  </si>
  <si>
    <t>Trabalhadores em serviços de reparação e manutenção mecânica</t>
  </si>
  <si>
    <t>Polimantenedores</t>
  </si>
  <si>
    <t>Outros trabalhadores da conservação, manutenção e reparação</t>
  </si>
  <si>
    <t>010</t>
  </si>
  <si>
    <t>Subgrupo</t>
  </si>
  <si>
    <t>020</t>
  </si>
  <si>
    <t>Oficiais de polícia militar</t>
  </si>
  <si>
    <t>Praças de polícia militar</t>
  </si>
  <si>
    <t>030</t>
  </si>
  <si>
    <t>Oficiais de bombeiro militar</t>
  </si>
  <si>
    <t>Praças de bombeiro militar</t>
  </si>
  <si>
    <t>Membros superiores do poder legislativo, executivo e judiciário</t>
  </si>
  <si>
    <t>113</t>
  </si>
  <si>
    <t>Chefes de pequenas populações</t>
  </si>
  <si>
    <t>114</t>
  </si>
  <si>
    <t>Dirigentes e administradores de organização de interesse público</t>
  </si>
  <si>
    <t>Diretores gerais</t>
  </si>
  <si>
    <t>Diretores de produção e operações</t>
  </si>
  <si>
    <t>123</t>
  </si>
  <si>
    <t>Diretores de áreas de apoio</t>
  </si>
  <si>
    <t>Diretores e gerentes em empresa de serviços de saúde, de educação, ou de serviços culturais, sociais ou pessoais</t>
  </si>
  <si>
    <t>Gerentes de produção e operações</t>
  </si>
  <si>
    <t>Gerentes de áreas de apoio</t>
  </si>
  <si>
    <t>Profissionais da biotecnologia e metrologia</t>
  </si>
  <si>
    <t>Profissionais da eletromecânica</t>
  </si>
  <si>
    <t>Pesquisadores</t>
  </si>
  <si>
    <t>Profissionais de investigação criminal</t>
  </si>
  <si>
    <t>Matemáticos, estatísticos e afins</t>
  </si>
  <si>
    <t>Profissionais da informática</t>
  </si>
  <si>
    <t>213</t>
  </si>
  <si>
    <t>Físicos, químicos e afins</t>
  </si>
  <si>
    <t>214</t>
  </si>
  <si>
    <t>Engenheiros, arquitetos e afins</t>
  </si>
  <si>
    <t>215</t>
  </si>
  <si>
    <t>Profissionais em navegação aérea, marítima e fluvial</t>
  </si>
  <si>
    <t>Biólogos e afins</t>
  </si>
  <si>
    <t>Agrônomos e afins</t>
  </si>
  <si>
    <t>223</t>
  </si>
  <si>
    <t>Profissionais da medicina, saúde e afins</t>
  </si>
  <si>
    <t>224</t>
  </si>
  <si>
    <t>Profissionais da educação física</t>
  </si>
  <si>
    <t>225</t>
  </si>
  <si>
    <t>Profissionais da medicina</t>
  </si>
  <si>
    <t>226</t>
  </si>
  <si>
    <t>Profissionais de saúde em praticas integrativas e complementares</t>
  </si>
  <si>
    <t>Professores de nível superior na educação infantil e no ensino fundamental</t>
  </si>
  <si>
    <t>Professores do ensino médio</t>
  </si>
  <si>
    <t>Professores e instrutores do ensino profissional</t>
  </si>
  <si>
    <t>Professores do ensino superior</t>
  </si>
  <si>
    <t>Outros profissionais do ensino não classificados anteriormente</t>
  </si>
  <si>
    <t>Advogados, procuradores, tabeliães e afins</t>
  </si>
  <si>
    <t>Advogados do poder judiciário e da segurança pública</t>
  </si>
  <si>
    <t>Cientistas sociais, psicólogos e afins</t>
  </si>
  <si>
    <t>Profissionais de organização e administração de empresas e afins</t>
  </si>
  <si>
    <t>Profissionais de relações públicas, publicidade, marketing e comercialização</t>
  </si>
  <si>
    <t>Auditores fiscais públicos</t>
  </si>
  <si>
    <t>Profissionais da comunicação e da informação</t>
  </si>
  <si>
    <t>Profissionais de espetáculos e das artes</t>
  </si>
  <si>
    <t>Membros de cultos religiosos e afins</t>
  </si>
  <si>
    <t>Profissionais em gastronomia e serviços de alimentação</t>
  </si>
  <si>
    <t>300</t>
  </si>
  <si>
    <t>Técnicos mecatrônicos e eletromecânicos</t>
  </si>
  <si>
    <t>Técnicos em laboratório</t>
  </si>
  <si>
    <t>311</t>
  </si>
  <si>
    <t>Técnico em ciências físicas e químicas</t>
  </si>
  <si>
    <t>312</t>
  </si>
  <si>
    <t>Técnicos em construção civil, de edificações e obras de infraestrutura</t>
  </si>
  <si>
    <t>313</t>
  </si>
  <si>
    <t>Técnicos em eletroeletrônica e fotônica</t>
  </si>
  <si>
    <t>314</t>
  </si>
  <si>
    <t>Técnicos em metalmecânica</t>
  </si>
  <si>
    <t>316</t>
  </si>
  <si>
    <t>Técnicos em mineralogia e geologia</t>
  </si>
  <si>
    <t>317</t>
  </si>
  <si>
    <t>Técnicos em informática</t>
  </si>
  <si>
    <t>318</t>
  </si>
  <si>
    <t>Desenhistas técnicos e modelistas</t>
  </si>
  <si>
    <t>319</t>
  </si>
  <si>
    <t>Outros técnicos de nível médio das ciências físicas, químicas, engenharia e afins</t>
  </si>
  <si>
    <t>320</t>
  </si>
  <si>
    <t>Técnicos em biologia</t>
  </si>
  <si>
    <t>Técnicos da produção agropecuária</t>
  </si>
  <si>
    <t>Técnicos da ciência da saúde humana</t>
  </si>
  <si>
    <t>Técnicos da ciência da saúde animal</t>
  </si>
  <si>
    <t>Técnicos em operação de equipamentos e instrumentos de diagnóstico</t>
  </si>
  <si>
    <t>Técnicos de bioquímica e da biotecnologia</t>
  </si>
  <si>
    <t>328</t>
  </si>
  <si>
    <t>Técnicos em necrópsia e taxidermistas</t>
  </si>
  <si>
    <t>Professores de nível médio na educação infantil, no ensino fundamental e no profissionalizante</t>
  </si>
  <si>
    <t>Professores leigos no ensino fundamental e no profissionalizante</t>
  </si>
  <si>
    <t>333</t>
  </si>
  <si>
    <t>Instrutores e professores de escolas livres</t>
  </si>
  <si>
    <t>334</t>
  </si>
  <si>
    <t>Inspetores de alunos e afins</t>
  </si>
  <si>
    <t>341</t>
  </si>
  <si>
    <t>Técnicos em navegação aérea, marítima e fluvial</t>
  </si>
  <si>
    <t>342</t>
  </si>
  <si>
    <t>Técnicos em transportes (logística)</t>
  </si>
  <si>
    <t>Técnicos das ciências administrativas</t>
  </si>
  <si>
    <t>Técnicos de inspeção, fiscalização e coordenação administrativa</t>
  </si>
  <si>
    <t>Técnicos de nível médio em operações financeiras</t>
  </si>
  <si>
    <t>354</t>
  </si>
  <si>
    <t>Técnicos de nivel médio em operações comerciais</t>
  </si>
  <si>
    <t>371</t>
  </si>
  <si>
    <t>Técnicos de serviços culturais</t>
  </si>
  <si>
    <t>372</t>
  </si>
  <si>
    <t>Técnicos em operação de câmara fotográfica , cinema e de televisão</t>
  </si>
  <si>
    <t>373</t>
  </si>
  <si>
    <t>Técnicos em operação de emissoras de rádio, sistemas de televisão e de produtoras de vídeo</t>
  </si>
  <si>
    <t>374</t>
  </si>
  <si>
    <t>Técnicos em operação de aparelhos de sonorização, cenografia e projeção</t>
  </si>
  <si>
    <t>375</t>
  </si>
  <si>
    <t>Decoradores e vitrinistas</t>
  </si>
  <si>
    <t>376</t>
  </si>
  <si>
    <t>Artistas de artes populares e modelos</t>
  </si>
  <si>
    <t>377</t>
  </si>
  <si>
    <t>Atletas, desportistas e afins</t>
  </si>
  <si>
    <t>391</t>
  </si>
  <si>
    <t>Técnicos de nivel médio em operações industriais</t>
  </si>
  <si>
    <t>395</t>
  </si>
  <si>
    <t>Técnicos de apoio em pesquisa e desenvolvimento</t>
  </si>
  <si>
    <t>410</t>
  </si>
  <si>
    <t>Supervisores de serviços administrativos (exceto de atendimento ao público)</t>
  </si>
  <si>
    <t>Escriturários em geral, agentes, assistentes e auxiliares administrativos</t>
  </si>
  <si>
    <t>Secretários de expediente e operadores de máquinas de escritórios</t>
  </si>
  <si>
    <t>413</t>
  </si>
  <si>
    <t>Escriturários contábeis e de finanças</t>
  </si>
  <si>
    <t>414</t>
  </si>
  <si>
    <t>Escriturários de controle de materiais e de apoio à produção</t>
  </si>
  <si>
    <t>415</t>
  </si>
  <si>
    <t>Auxiliares de serviços de biblioteca, documentação e correios</t>
  </si>
  <si>
    <t>420</t>
  </si>
  <si>
    <t>Supervisores de atendimento ao público</t>
  </si>
  <si>
    <t>Caixas, bilheteiros e afins</t>
  </si>
  <si>
    <t>Trabalhadores de informações ao público</t>
  </si>
  <si>
    <t>423</t>
  </si>
  <si>
    <t>Despachantes</t>
  </si>
  <si>
    <t>424</t>
  </si>
  <si>
    <t>Entrevistadores, recenseadores e afins</t>
  </si>
  <si>
    <t>510</t>
  </si>
  <si>
    <t>Supervisores dos serviços</t>
  </si>
  <si>
    <t>Trabalhadores dos serviços de transporte e turismo</t>
  </si>
  <si>
    <t>Trabalhadores dos serviços domésticos em geral</t>
  </si>
  <si>
    <t>Trabalhadores dos serviços de hotelaria e alimentação</t>
  </si>
  <si>
    <t>514</t>
  </si>
  <si>
    <t>Trabalhadores nos serviços de administração, conservação e manutenção de edifícios e logradouros</t>
  </si>
  <si>
    <t>515</t>
  </si>
  <si>
    <t>Trabalhadores dos serviços de saúde</t>
  </si>
  <si>
    <t>516</t>
  </si>
  <si>
    <t>Trabalhadores nos serviços de embelezamento e cuidados pessoais</t>
  </si>
  <si>
    <t>517</t>
  </si>
  <si>
    <t>Trabalhadores nos serviços de proteção e segurança</t>
  </si>
  <si>
    <t>519</t>
  </si>
  <si>
    <t>Outros trabalhadores de serviços diversos</t>
  </si>
  <si>
    <t>520</t>
  </si>
  <si>
    <t>Supervisores de vendas e de prestação de serviços</t>
  </si>
  <si>
    <t>Vendedores e demonstradores</t>
  </si>
  <si>
    <t>Repositores e remarcadores do comércio</t>
  </si>
  <si>
    <t>Instaladores de produtos e acessórios</t>
  </si>
  <si>
    <t>Vendedores a domicílio, ambulantes e em bancas</t>
  </si>
  <si>
    <t>Produtores agropecuários em geral</t>
  </si>
  <si>
    <t>Produtores agrícolas</t>
  </si>
  <si>
    <t>Produtores em pecuária</t>
  </si>
  <si>
    <t>Supervisores na exploração agropecuária</t>
  </si>
  <si>
    <t>621</t>
  </si>
  <si>
    <t>Trabalhadores na exploração agropecuária em geral</t>
  </si>
  <si>
    <t>622</t>
  </si>
  <si>
    <t>Trabalhadores agrícolas</t>
  </si>
  <si>
    <t>623</t>
  </si>
  <si>
    <t>Trabalhadores na pecuária</t>
  </si>
  <si>
    <t>630</t>
  </si>
  <si>
    <t>Supervisores na exploração florestal e pesca</t>
  </si>
  <si>
    <t>Pescadores e caçadores</t>
  </si>
  <si>
    <t>632</t>
  </si>
  <si>
    <t>Extrativistas florestais</t>
  </si>
  <si>
    <t>Trabalhadores da mecanização agropecuária</t>
  </si>
  <si>
    <t>Trabalhadores da mecanização florestal</t>
  </si>
  <si>
    <t>Trabalhadores da irrigação e drenagem</t>
  </si>
  <si>
    <t>710</t>
  </si>
  <si>
    <t>Supervisores da extração mineral e da construção civil</t>
  </si>
  <si>
    <t>Trabalhadores da extração mineral</t>
  </si>
  <si>
    <t>Trabalhadores de beneficiamento de minérios e pedras ornamentais</t>
  </si>
  <si>
    <t>715</t>
  </si>
  <si>
    <t>Trabalhadores da construção civil e obras públicas</t>
  </si>
  <si>
    <t>716</t>
  </si>
  <si>
    <t>Trabalhadores de acabamento de obras</t>
  </si>
  <si>
    <t>717</t>
  </si>
  <si>
    <t>Ajudantes de obras</t>
  </si>
  <si>
    <t>720</t>
  </si>
  <si>
    <t>Supervisores da transformação de metais e de compósitos</t>
  </si>
  <si>
    <t>Trabalhadores de usinagem de metais e de compósitos</t>
  </si>
  <si>
    <t>Trabalhadores de conformação de metais e de compósitos</t>
  </si>
  <si>
    <t>723</t>
  </si>
  <si>
    <t>Trabalhadores de tratamento térmico e de superfícies de metais e de compósitos</t>
  </si>
  <si>
    <t>724</t>
  </si>
  <si>
    <t>Trabalhadores de montagem de tubulações, estruturas metálicas e de compósitos</t>
  </si>
  <si>
    <t>725</t>
  </si>
  <si>
    <t>Montadores de máquinas e aparelhos mecânicos</t>
  </si>
  <si>
    <t>730</t>
  </si>
  <si>
    <t>Supervisores de montagens e instalações eletroeletrônicas</t>
  </si>
  <si>
    <t>Montadores e instaladores de equipamentos eletroeletrônicos em geral</t>
  </si>
  <si>
    <t>Instaladores e reparadores de linhas e cabos elétricos e de comunicações</t>
  </si>
  <si>
    <t>740</t>
  </si>
  <si>
    <t>Supervisores da mecânica de precisão e instrumentos musicais</t>
  </si>
  <si>
    <t>Montadores e ajustadores de instrumentos de precisão</t>
  </si>
  <si>
    <t>Montadores e ajustadores de instrumentos musicais</t>
  </si>
  <si>
    <t>Supervisores de joalheria, vidraria, cerâmica e afins</t>
  </si>
  <si>
    <t>751</t>
  </si>
  <si>
    <t>Joalheiros e ourives</t>
  </si>
  <si>
    <t>752</t>
  </si>
  <si>
    <t>Vidreiros, ceramistas e afins</t>
  </si>
  <si>
    <t>760</t>
  </si>
  <si>
    <t>Supervisores nas indústrias têxtil, do curtimento, do vestuário e das artes gráficas</t>
  </si>
  <si>
    <t>761</t>
  </si>
  <si>
    <t>Trabalhadores das industrias têxteis</t>
  </si>
  <si>
    <t>762</t>
  </si>
  <si>
    <t>Trabalhadores do tratamento de couros e peles</t>
  </si>
  <si>
    <t>763</t>
  </si>
  <si>
    <t>Trabalhadores da confecção de roupas</t>
  </si>
  <si>
    <t>764</t>
  </si>
  <si>
    <t>Trabalhadores da confecção de calçados</t>
  </si>
  <si>
    <t>765</t>
  </si>
  <si>
    <t>Trabalhadores da confecção de artefatos de tecidos e couros</t>
  </si>
  <si>
    <t>766</t>
  </si>
  <si>
    <t>Trabalhadores da produção gráfica</t>
  </si>
  <si>
    <t>768</t>
  </si>
  <si>
    <t>Trabalhadores artesanais das atividades têxteis, do vestuário e das artes gráficas</t>
  </si>
  <si>
    <t>770</t>
  </si>
  <si>
    <t>Supervisores em indústria de madeira, mobiliário e da carpintaria veicular</t>
  </si>
  <si>
    <t>Marceneiros e afins</t>
  </si>
  <si>
    <t>Trabalhadores da preparação da madeira</t>
  </si>
  <si>
    <t>Trabalhadores da transformação da madeira e da fabricação do mobiliário</t>
  </si>
  <si>
    <t>Trabalhadores de montagem de móveis e artefatos de madeira</t>
  </si>
  <si>
    <t>775</t>
  </si>
  <si>
    <t>Trabalhadores em acabamento de madeira e de mobiliário</t>
  </si>
  <si>
    <t>776</t>
  </si>
  <si>
    <t>Trabalhadores artesanais da madeira e do mobiliário</t>
  </si>
  <si>
    <t>777</t>
  </si>
  <si>
    <t>Trabalhadores da carpintaria veicular</t>
  </si>
  <si>
    <t>780</t>
  </si>
  <si>
    <t>Supervisores de trabalhadores de embalagem e etiquetagem</t>
  </si>
  <si>
    <t>Operadores de robôs e equipamentos especiais</t>
  </si>
  <si>
    <t>Condutores de veículos e operadores de equipamentos de elevação e de movimentação de cargas</t>
  </si>
  <si>
    <t>Trabalhadores de manobras sobre trilhos e movimentação e cargas</t>
  </si>
  <si>
    <t>784</t>
  </si>
  <si>
    <t>Embaladores e alimentadores de produção</t>
  </si>
  <si>
    <t>Trabalhadores do artesanato urbano e rural</t>
  </si>
  <si>
    <t>810</t>
  </si>
  <si>
    <t>Supervisores de produção, em indústrias químicas, petroquímicas e afins</t>
  </si>
  <si>
    <t>Operadores de instalações em indústrias químicas, petroquímicas e afins</t>
  </si>
  <si>
    <t>Trabalhadores da fabricação de munição e explosivos químicos</t>
  </si>
  <si>
    <t>Operadores de outras instalações químicas, petroquímicas e afins</t>
  </si>
  <si>
    <t>818</t>
  </si>
  <si>
    <t>Operadores de operação unitária de laboratório (transversal para toda indústria de processos)</t>
  </si>
  <si>
    <t>820</t>
  </si>
  <si>
    <t>Supervisores de produção em indústrias siderúrgicas</t>
  </si>
  <si>
    <t>Operadores de instalações e equipamentos de produção de metais e ligas- primeira fusão</t>
  </si>
  <si>
    <t>Operadores de instalações e equipamentos de produção de metais e ligas- segunda fusão</t>
  </si>
  <si>
    <t>Trabalhadores de instalações e equipamentos de material de construção, cerâmica e vidro</t>
  </si>
  <si>
    <t>828</t>
  </si>
  <si>
    <t>Trabalhadores artesanais da siderurgia e de materiais de construção</t>
  </si>
  <si>
    <t>830</t>
  </si>
  <si>
    <t>Supervisores da fabricação de celulose e papel</t>
  </si>
  <si>
    <t>831</t>
  </si>
  <si>
    <t>Trabalhadores da preparação de pasta de papel</t>
  </si>
  <si>
    <t>832</t>
  </si>
  <si>
    <t>Trabalhadores da fabricação de papel</t>
  </si>
  <si>
    <t>833</t>
  </si>
  <si>
    <t>Confeccionadores de produtos de papel e papelão</t>
  </si>
  <si>
    <t>840</t>
  </si>
  <si>
    <t>Supervisores da fabricação de alimentos, bebidas e fumo</t>
  </si>
  <si>
    <t>Operadores de equipamentos na preparação de alimentos e bebidas</t>
  </si>
  <si>
    <t>Operadores na preparação de fumo e na fabricação de charutos e cigarros</t>
  </si>
  <si>
    <t>848</t>
  </si>
  <si>
    <t>Trabalhadores artesanais na agroindústria, na indústria de alimentos e do fumo</t>
  </si>
  <si>
    <t>860</t>
  </si>
  <si>
    <t>Supervisores da produção de utilidades</t>
  </si>
  <si>
    <t>Operadores na geração e distribuição de energia (centrais hidrelétricas, termelétricas e nucleares)</t>
  </si>
  <si>
    <t>Operadores de utilidades</t>
  </si>
  <si>
    <t>Supervisores em serviços de reparação e manutenção mecânica</t>
  </si>
  <si>
    <t>911</t>
  </si>
  <si>
    <t>Mecânicos de manutenção de máquinas e equipamentos industriais, comerciais e residenciais</t>
  </si>
  <si>
    <t>913</t>
  </si>
  <si>
    <t>Mecânicos de manutenção de máquinas pesadas e equipamentos agrícolas</t>
  </si>
  <si>
    <t>914</t>
  </si>
  <si>
    <t>Mecânicos de manutenção veicular</t>
  </si>
  <si>
    <t>915</t>
  </si>
  <si>
    <t>Reparadores de instrumentos e equipamentos de precisão</t>
  </si>
  <si>
    <t>919</t>
  </si>
  <si>
    <t>Outros trabalhadores na reparação e manutenção de equipamentos</t>
  </si>
  <si>
    <t>950</t>
  </si>
  <si>
    <t>Supervisores de manutenção eletroeletrônica e eletromecânica</t>
  </si>
  <si>
    <t>Eletricistas eletrônicos de manutenção industrial, comercial e residencial</t>
  </si>
  <si>
    <t>953</t>
  </si>
  <si>
    <t>Eletricistas eletrônicos de manutenção veicular</t>
  </si>
  <si>
    <t>954</t>
  </si>
  <si>
    <t>Mantenedores eletromecânicos</t>
  </si>
  <si>
    <t>991</t>
  </si>
  <si>
    <t>Outros trabalhadores da conservação e manutenção (exceto trabalhadores elementares)</t>
  </si>
  <si>
    <t>992</t>
  </si>
  <si>
    <t>Trabalhadores elementares da manutenção</t>
  </si>
  <si>
    <t>0101</t>
  </si>
  <si>
    <t>Oficiais generais das forças armadas</t>
  </si>
  <si>
    <t>Família</t>
  </si>
  <si>
    <t>0102</t>
  </si>
  <si>
    <t>Oficiais das forças armadas</t>
  </si>
  <si>
    <t>0103</t>
  </si>
  <si>
    <t>Praças das forças armadas</t>
  </si>
  <si>
    <t>0201</t>
  </si>
  <si>
    <t>Oficiais superiores da polícia militar</t>
  </si>
  <si>
    <t>0202</t>
  </si>
  <si>
    <t>Capitães da polícia militar</t>
  </si>
  <si>
    <t>0203</t>
  </si>
  <si>
    <t>Tenentes da polícia militar</t>
  </si>
  <si>
    <t>0211</t>
  </si>
  <si>
    <t>Subtenentes e sargentos da policia militar</t>
  </si>
  <si>
    <t>0212</t>
  </si>
  <si>
    <t>Cabos e soldados da polícia militar</t>
  </si>
  <si>
    <t>0301</t>
  </si>
  <si>
    <t>Oficiais superiores do corpo de bombeiros militar</t>
  </si>
  <si>
    <t>0302</t>
  </si>
  <si>
    <t>Oficiais intermediários do corpo de bombeiros militar</t>
  </si>
  <si>
    <t>0303</t>
  </si>
  <si>
    <t>Tenentes do corpo de bombeiros militar</t>
  </si>
  <si>
    <t>0311</t>
  </si>
  <si>
    <t>Subtenentes e sargentos do corpo de bombeiros militar</t>
  </si>
  <si>
    <t>0312</t>
  </si>
  <si>
    <t>Cabos e soldados do corpo de bombeiros militar</t>
  </si>
  <si>
    <t>1111</t>
  </si>
  <si>
    <t>Legisladores</t>
  </si>
  <si>
    <t>1112</t>
  </si>
  <si>
    <t>Dirigentes gerais da administração pública</t>
  </si>
  <si>
    <t>1113</t>
  </si>
  <si>
    <t>Magistrados</t>
  </si>
  <si>
    <t>1114</t>
  </si>
  <si>
    <t>Dirigentes do serviço público</t>
  </si>
  <si>
    <t>1115</t>
  </si>
  <si>
    <t>Gestores públicos</t>
  </si>
  <si>
    <t>1130</t>
  </si>
  <si>
    <t>Dirigentes de povos indígenas, de quilombolas e caiçaras</t>
  </si>
  <si>
    <t>1141</t>
  </si>
  <si>
    <t>Dirigentes de partidos políticos</t>
  </si>
  <si>
    <t>1142</t>
  </si>
  <si>
    <t>Dirigentes e administradores de entidades patronais e dos trabalhadores e de outros interesses sócioeconômicos</t>
  </si>
  <si>
    <t>1143</t>
  </si>
  <si>
    <t>Dirigentes e administradores de entidades religiosas</t>
  </si>
  <si>
    <t>1144</t>
  </si>
  <si>
    <t>Dirigentes e administradores de organizações da sociedade civil sem fins lucrativos</t>
  </si>
  <si>
    <t>1210</t>
  </si>
  <si>
    <t>1221</t>
  </si>
  <si>
    <t>Diretores de produção e operações em empresa agropecuária, pesqueira , aqüícola e florestal</t>
  </si>
  <si>
    <t>1222</t>
  </si>
  <si>
    <t>Diretores de produção e operações em empresa da indústria extrativa, transformação e de serviços de utilidade pública</t>
  </si>
  <si>
    <t>1223</t>
  </si>
  <si>
    <t>Diretores de operações de obras em empresa de construção</t>
  </si>
  <si>
    <t>1224</t>
  </si>
  <si>
    <t>Diretores de operações em empresa do comércio</t>
  </si>
  <si>
    <t>1225</t>
  </si>
  <si>
    <t>Diretores de serviços de turismo, de alojamento e de alimentação</t>
  </si>
  <si>
    <t>1226</t>
  </si>
  <si>
    <t>Diretores de operações de serviços em empresa de armazenamento, de transporte e de telecomunicação</t>
  </si>
  <si>
    <t>1227</t>
  </si>
  <si>
    <t>Diretores de operações de serviços em instituição de intermediação financeira</t>
  </si>
  <si>
    <t>1231</t>
  </si>
  <si>
    <t>Diretores administrativos e financeiros</t>
  </si>
  <si>
    <t>1232</t>
  </si>
  <si>
    <t>Diretores de recursos humanos e relações de trabalho</t>
  </si>
  <si>
    <t>1233</t>
  </si>
  <si>
    <t>Diretores de comercialização e marketing</t>
  </si>
  <si>
    <t>1234</t>
  </si>
  <si>
    <t>Diretores de suprimentos e afins</t>
  </si>
  <si>
    <t>1236</t>
  </si>
  <si>
    <t>Diretores de serviços de informática</t>
  </si>
  <si>
    <t>1237</t>
  </si>
  <si>
    <t>Diretores de pesquisa e desenvolvimento</t>
  </si>
  <si>
    <t>1238</t>
  </si>
  <si>
    <t>Diretores de manutenção</t>
  </si>
  <si>
    <t>1311</t>
  </si>
  <si>
    <t>Diretores e gerentes de operações em empresa de serviços pessoais, sociais e culturais</t>
  </si>
  <si>
    <t>1312</t>
  </si>
  <si>
    <t>Gestores e especialistas de operações em empresas, secretarias e unidades de serviços de saúde</t>
  </si>
  <si>
    <t>1313</t>
  </si>
  <si>
    <t>Diretores e gerentes de instituição de serviços educacionais</t>
  </si>
  <si>
    <t>1411</t>
  </si>
  <si>
    <t>Gerentes de produção e operações em empresa agropecuária, pesqueira, aqüícola e florestal</t>
  </si>
  <si>
    <t>1412</t>
  </si>
  <si>
    <t>Gerentes de produção e operações em empresa da indústria extrativa, de transformação e de serviços de utilidade pública</t>
  </si>
  <si>
    <t>1413</t>
  </si>
  <si>
    <t>Gerentes de obras em empresa de construção</t>
  </si>
  <si>
    <t>1414</t>
  </si>
  <si>
    <t>Gerentes de operações comerciais e de assistência técnica</t>
  </si>
  <si>
    <t>1415</t>
  </si>
  <si>
    <t>Gerentes de operações de serviços em empresa de turismo, de alojamento e alimentação</t>
  </si>
  <si>
    <t>1416</t>
  </si>
  <si>
    <t>Gerentes de operações de serviços em empresa de transporte, de comunicação e de logística (armazenagem e distribuição)</t>
  </si>
  <si>
    <t>1417</t>
  </si>
  <si>
    <t>Gerentes de operações de serviços em instituição de intermediação financeira</t>
  </si>
  <si>
    <t>1421</t>
  </si>
  <si>
    <t>Gerentes administrativos, financeiros, de riscos e afins</t>
  </si>
  <si>
    <t>1422</t>
  </si>
  <si>
    <t>Gerentes de recursos humanos e de relações do trabalho</t>
  </si>
  <si>
    <t>1423</t>
  </si>
  <si>
    <t>Gerentes de comercialização, marketing e comunicação</t>
  </si>
  <si>
    <t>1424</t>
  </si>
  <si>
    <t>Gerentes de suprimentos e afins</t>
  </si>
  <si>
    <t>1425</t>
  </si>
  <si>
    <t>Gerentes de tecnologia da informação</t>
  </si>
  <si>
    <t>1426</t>
  </si>
  <si>
    <t>Gerentes de pesquisa e desenvolvimento e afins</t>
  </si>
  <si>
    <t>1427</t>
  </si>
  <si>
    <t>Gerentes de manutenção e afins</t>
  </si>
  <si>
    <t>2011</t>
  </si>
  <si>
    <t>Profissionais da biotecnologia</t>
  </si>
  <si>
    <t>2012</t>
  </si>
  <si>
    <t>Profissionais da metrologia</t>
  </si>
  <si>
    <t>2021</t>
  </si>
  <si>
    <t>Engenheiros de controle e automação, engenheiros mecatrônicos e afins</t>
  </si>
  <si>
    <t>2030</t>
  </si>
  <si>
    <t>Pesquisadores das ciências biológicas</t>
  </si>
  <si>
    <t>2031</t>
  </si>
  <si>
    <t>Pesquisadores das ciências naturais e exatas</t>
  </si>
  <si>
    <t>2032</t>
  </si>
  <si>
    <t>Pesquisadores de engenharia e tecnologia</t>
  </si>
  <si>
    <t>2033</t>
  </si>
  <si>
    <t>Pesquisadores das ciências da saúde</t>
  </si>
  <si>
    <t>2034</t>
  </si>
  <si>
    <t>Pesquisadores das ciências da agricultura</t>
  </si>
  <si>
    <t>2035</t>
  </si>
  <si>
    <t>Pesquisadores das ciências sociais e humanas</t>
  </si>
  <si>
    <t>2041</t>
  </si>
  <si>
    <t>Peritos criminais</t>
  </si>
  <si>
    <t>2111</t>
  </si>
  <si>
    <t>Profissionais da matemática</t>
  </si>
  <si>
    <t>2112</t>
  </si>
  <si>
    <t>Profissionais de estatística</t>
  </si>
  <si>
    <t>2122</t>
  </si>
  <si>
    <t>Engenheiros em computação</t>
  </si>
  <si>
    <t>2123</t>
  </si>
  <si>
    <t>Administradores de tecnologia da informação</t>
  </si>
  <si>
    <t>2124</t>
  </si>
  <si>
    <t>Analistas de tecnologia da informação</t>
  </si>
  <si>
    <t>2131</t>
  </si>
  <si>
    <t>Físicos</t>
  </si>
  <si>
    <t>2132</t>
  </si>
  <si>
    <t>Químicos</t>
  </si>
  <si>
    <t>2133</t>
  </si>
  <si>
    <t>Profissionais das ciências atmosféricas e espaciais e de astronomia</t>
  </si>
  <si>
    <t>2134</t>
  </si>
  <si>
    <t>Geólogos, oceanógrafos, geofísicos e afins</t>
  </si>
  <si>
    <t>2140</t>
  </si>
  <si>
    <t>Engenheiros ambientais e afins</t>
  </si>
  <si>
    <t>2141</t>
  </si>
  <si>
    <t>Arquitetos e urbanistas</t>
  </si>
  <si>
    <t>2142</t>
  </si>
  <si>
    <t>Engenheiros civis e afins</t>
  </si>
  <si>
    <t>2143</t>
  </si>
  <si>
    <t>Engenheiros eletricistas, eletrônicos e afins</t>
  </si>
  <si>
    <t>2144</t>
  </si>
  <si>
    <t>Engenheiros mecânicos e afins</t>
  </si>
  <si>
    <t>2145</t>
  </si>
  <si>
    <t>Engenheiros químicos e afins</t>
  </si>
  <si>
    <t>2146</t>
  </si>
  <si>
    <t>Engenheiros metalurgistas, de materiais e afins</t>
  </si>
  <si>
    <t>2147</t>
  </si>
  <si>
    <t>Engenheiros de minas e afins</t>
  </si>
  <si>
    <t>2148</t>
  </si>
  <si>
    <t>Engenheiros agrimensores e engenheiros cartógrafos</t>
  </si>
  <si>
    <t>2149</t>
  </si>
  <si>
    <t>Engenheiros de produção, qualidade, segurança e afins</t>
  </si>
  <si>
    <t>2151</t>
  </si>
  <si>
    <t>Oficiais de convés e afins</t>
  </si>
  <si>
    <t>2152</t>
  </si>
  <si>
    <t>Oficiais de máquinas da marinha mercante</t>
  </si>
  <si>
    <t>2153</t>
  </si>
  <si>
    <t>Profissionais da pilotagem aeronáutica</t>
  </si>
  <si>
    <t>2211</t>
  </si>
  <si>
    <t>2212</t>
  </si>
  <si>
    <t>Biomédicos</t>
  </si>
  <si>
    <t>2221</t>
  </si>
  <si>
    <t>Engenheiros agrossilvipecuários</t>
  </si>
  <si>
    <t>2222</t>
  </si>
  <si>
    <t>Engenheiros de alimentos e afins</t>
  </si>
  <si>
    <t>2232</t>
  </si>
  <si>
    <t>Cirurgiões-dentistas</t>
  </si>
  <si>
    <t>2233</t>
  </si>
  <si>
    <t>Veterinários e zootecnistas</t>
  </si>
  <si>
    <t>2234</t>
  </si>
  <si>
    <t>Farmacêuticos</t>
  </si>
  <si>
    <t>2235</t>
  </si>
  <si>
    <t>Enfermeiros e afins</t>
  </si>
  <si>
    <t>2236</t>
  </si>
  <si>
    <t>Fisioterapeutas</t>
  </si>
  <si>
    <t>2237</t>
  </si>
  <si>
    <t>Nutricionistas</t>
  </si>
  <si>
    <t>2238</t>
  </si>
  <si>
    <t>Fonoaudiólogos</t>
  </si>
  <si>
    <t>2239</t>
  </si>
  <si>
    <t>Terapeutas ocupacionais e ortoptistas</t>
  </si>
  <si>
    <t>2241</t>
  </si>
  <si>
    <t>2251</t>
  </si>
  <si>
    <t>Médicos clínicos</t>
  </si>
  <si>
    <t>2252</t>
  </si>
  <si>
    <t>Médicos em especialidades cirúrgicas</t>
  </si>
  <si>
    <t>2253</t>
  </si>
  <si>
    <t>Médicos em medicina diagnóstica e terapêutica</t>
  </si>
  <si>
    <t>2261</t>
  </si>
  <si>
    <t>Osteopatas e quiropraxistas</t>
  </si>
  <si>
    <t>2263</t>
  </si>
  <si>
    <t>Profissionais das terapias criativas,equoterápicas e naturológicas</t>
  </si>
  <si>
    <t>2311</t>
  </si>
  <si>
    <t>Professores de nível superior na educação infantil</t>
  </si>
  <si>
    <t>2312</t>
  </si>
  <si>
    <t>Professores de nível superior do ensino fundamental (primeira a quarta séries)</t>
  </si>
  <si>
    <t>2313</t>
  </si>
  <si>
    <t>Professores de nível superior no ensino fundamental de quinta a oitava série</t>
  </si>
  <si>
    <t>2321</t>
  </si>
  <si>
    <t>2331</t>
  </si>
  <si>
    <t>Professores do ensino profissional</t>
  </si>
  <si>
    <t>2332</t>
  </si>
  <si>
    <t>Instrutores de ensino profissional</t>
  </si>
  <si>
    <t>2341</t>
  </si>
  <si>
    <t>Professores de matemática, estatística e informática do ensino superior</t>
  </si>
  <si>
    <t>2342</t>
  </si>
  <si>
    <t>Professores de ciências físicas, químicas e afins do ensino superior</t>
  </si>
  <si>
    <t>2343</t>
  </si>
  <si>
    <t>Professores de arquitetura e urbanismo, engenharia, geofísica e geologia do ensino superior</t>
  </si>
  <si>
    <t>2344</t>
  </si>
  <si>
    <t>Professores de ciências biológicas e da saúde do ensino superior</t>
  </si>
  <si>
    <t>2345</t>
  </si>
  <si>
    <t>Professores na área de formação pedagógica do ensino superior</t>
  </si>
  <si>
    <t>2346</t>
  </si>
  <si>
    <t>Professores nas áreas de língua e literatura do ensino superior</t>
  </si>
  <si>
    <t>2347</t>
  </si>
  <si>
    <t>Professores de ciências humanas do ensino superior</t>
  </si>
  <si>
    <t>2348</t>
  </si>
  <si>
    <t>Professores de ciências econômicas, administrativas e contábeis do ensino superior</t>
  </si>
  <si>
    <t>2349</t>
  </si>
  <si>
    <t>Professores de artes do ensino superior</t>
  </si>
  <si>
    <t>2392</t>
  </si>
  <si>
    <t>Professores de educação especial</t>
  </si>
  <si>
    <t>2394</t>
  </si>
  <si>
    <t>Programadores, avaliadores e orientadores de ensino</t>
  </si>
  <si>
    <t>2410</t>
  </si>
  <si>
    <t>Advogados</t>
  </si>
  <si>
    <t>2412</t>
  </si>
  <si>
    <t>Procuradores e advogados públicos</t>
  </si>
  <si>
    <t>2413</t>
  </si>
  <si>
    <t>Tabeliães e registradores</t>
  </si>
  <si>
    <t>2422</t>
  </si>
  <si>
    <t>Membros do ministério público</t>
  </si>
  <si>
    <t>2423</t>
  </si>
  <si>
    <t>Delegados de polícia</t>
  </si>
  <si>
    <t>2424</t>
  </si>
  <si>
    <t>Defensores públicos e procuradores da assistência judiciária</t>
  </si>
  <si>
    <t>2429</t>
  </si>
  <si>
    <t>Profissionais da inteligência</t>
  </si>
  <si>
    <t>2511</t>
  </si>
  <si>
    <t>Profissionais em pesquisa e análise antropológica sociológica</t>
  </si>
  <si>
    <t>2512</t>
  </si>
  <si>
    <t>Economistas</t>
  </si>
  <si>
    <t>2513</t>
  </si>
  <si>
    <t>Profissionais em pesquisa e análise geográfica</t>
  </si>
  <si>
    <t>2514</t>
  </si>
  <si>
    <t>Filósofos</t>
  </si>
  <si>
    <t>2515</t>
  </si>
  <si>
    <t>Psicólogos e psicanalistas</t>
  </si>
  <si>
    <t>2516</t>
  </si>
  <si>
    <t>Assistentes sociais e economistas domésticos</t>
  </si>
  <si>
    <t>2521</t>
  </si>
  <si>
    <t>Administradores</t>
  </si>
  <si>
    <t>2522</t>
  </si>
  <si>
    <t>Contadores e afins</t>
  </si>
  <si>
    <t>2523</t>
  </si>
  <si>
    <t>Secretárias(os) executivas(os) e afins</t>
  </si>
  <si>
    <t>2524</t>
  </si>
  <si>
    <t>Profissionais de recursos humanos</t>
  </si>
  <si>
    <t>2525</t>
  </si>
  <si>
    <t>Profissionais de administração ecônomico-financeira</t>
  </si>
  <si>
    <t>2526</t>
  </si>
  <si>
    <t>Profissionais da administração dos serviços de segurança</t>
  </si>
  <si>
    <t>2527</t>
  </si>
  <si>
    <t>Profissionais de planejamento, programação e controles logisticos</t>
  </si>
  <si>
    <t>2531</t>
  </si>
  <si>
    <t>Profissionais de publicidade</t>
  </si>
  <si>
    <t>2532</t>
  </si>
  <si>
    <t>Profissionais de comercializacão e consultoria de serviços bancários</t>
  </si>
  <si>
    <t>2533</t>
  </si>
  <si>
    <t>Corretores de valores, ativos financeiros, mercadorias e derivativos</t>
  </si>
  <si>
    <t>2541</t>
  </si>
  <si>
    <t>Auditores fiscais e técnicos da receita federal</t>
  </si>
  <si>
    <t>2542</t>
  </si>
  <si>
    <t>Auditores fiscais da previdência social</t>
  </si>
  <si>
    <t>2543</t>
  </si>
  <si>
    <t>Auditores fiscais do trabalho</t>
  </si>
  <si>
    <t>2544</t>
  </si>
  <si>
    <t>Fiscais de tributos estaduais e municipais</t>
  </si>
  <si>
    <t>2545</t>
  </si>
  <si>
    <t>Profissionais da fiscalização de atividades urbanas</t>
  </si>
  <si>
    <t>2611</t>
  </si>
  <si>
    <t>Profissionais do jornalismo</t>
  </si>
  <si>
    <t>2612</t>
  </si>
  <si>
    <t>Profissionais da informação</t>
  </si>
  <si>
    <t>2613</t>
  </si>
  <si>
    <t>Arquivistas e museólogos</t>
  </si>
  <si>
    <t>2614</t>
  </si>
  <si>
    <t>Filólogos,tradutores ,intérpretes e afins</t>
  </si>
  <si>
    <t>2615</t>
  </si>
  <si>
    <t>Profissionais da escrita</t>
  </si>
  <si>
    <t>2616</t>
  </si>
  <si>
    <t>Editores</t>
  </si>
  <si>
    <t>2617</t>
  </si>
  <si>
    <t>Locutores, comentaristas e repórteres de rádio e televisão</t>
  </si>
  <si>
    <t>2618</t>
  </si>
  <si>
    <t>Fotógrafos profissionais</t>
  </si>
  <si>
    <t>2619</t>
  </si>
  <si>
    <t>Assistentes de direção (tv) e continuístas</t>
  </si>
  <si>
    <t>2621</t>
  </si>
  <si>
    <t>Produtores artísticos e culturais</t>
  </si>
  <si>
    <t>2622</t>
  </si>
  <si>
    <t>Diretores de espetáculos e afins</t>
  </si>
  <si>
    <t>2623</t>
  </si>
  <si>
    <t>Cenógrafos</t>
  </si>
  <si>
    <t>2624</t>
  </si>
  <si>
    <t>Artistas visuais,desenhistas industriais e conservadores-restauradores de bens culturais</t>
  </si>
  <si>
    <t>2625</t>
  </si>
  <si>
    <t>Atores</t>
  </si>
  <si>
    <t>2626</t>
  </si>
  <si>
    <t>Músicos compositores, arranjadores, regentes e musicólogos</t>
  </si>
  <si>
    <t>2627</t>
  </si>
  <si>
    <t>Músicos intérpretes</t>
  </si>
  <si>
    <t>2628</t>
  </si>
  <si>
    <t>Artistas da dança (exceto dança tradicional e popular)</t>
  </si>
  <si>
    <t>2629</t>
  </si>
  <si>
    <t>Designer de interiores de nível superior</t>
  </si>
  <si>
    <t>2631</t>
  </si>
  <si>
    <t>Ministros de culto, missionários, teólogos e profissionais assemelhados</t>
  </si>
  <si>
    <t>2711</t>
  </si>
  <si>
    <t>Chefes de cozinha e afins</t>
  </si>
  <si>
    <t>3001</t>
  </si>
  <si>
    <t>Técnicos em mecatrônica</t>
  </si>
  <si>
    <t>3003</t>
  </si>
  <si>
    <t>Técnicos em eletromecânica</t>
  </si>
  <si>
    <t>3011</t>
  </si>
  <si>
    <t>Técnicos de laboratório industrial</t>
  </si>
  <si>
    <t>3012</t>
  </si>
  <si>
    <t>Técnicos de apoio à bioengenharia</t>
  </si>
  <si>
    <t>3111</t>
  </si>
  <si>
    <t>Técnicos químicos</t>
  </si>
  <si>
    <t>3112</t>
  </si>
  <si>
    <t>Técnicos de produção de indústrias químicas, petroquímicas, refino de petróleo, gás e afins</t>
  </si>
  <si>
    <t>3113</t>
  </si>
  <si>
    <t>Técnicos em materiais, produtos cerâmicos e vidros</t>
  </si>
  <si>
    <t>3114</t>
  </si>
  <si>
    <t>Técnicos em fabricação de produtos plásticos e de borracha</t>
  </si>
  <si>
    <t>3115</t>
  </si>
  <si>
    <t>Técnicos em controle ambiental, utilidades e tratamento de efluentes</t>
  </si>
  <si>
    <t>3116</t>
  </si>
  <si>
    <t>Técnicos têxteis</t>
  </si>
  <si>
    <t>3117</t>
  </si>
  <si>
    <t>Coloristas</t>
  </si>
  <si>
    <t>3121</t>
  </si>
  <si>
    <t>Técnicos em construção civil (edificações)</t>
  </si>
  <si>
    <t>3122</t>
  </si>
  <si>
    <t>Técnicos em construção civil (obras de infraestrutura)</t>
  </si>
  <si>
    <t>3123</t>
  </si>
  <si>
    <t>Técnicos em geomática</t>
  </si>
  <si>
    <t>3131</t>
  </si>
  <si>
    <t>Técnicos em eletricidade e eletrotécnica</t>
  </si>
  <si>
    <t>3132</t>
  </si>
  <si>
    <t>Técnicos em eletrônica</t>
  </si>
  <si>
    <t>3133</t>
  </si>
  <si>
    <t>Técnicos em telecomunicações</t>
  </si>
  <si>
    <t>3134</t>
  </si>
  <si>
    <t>Técnicos em calibração e instrumentação</t>
  </si>
  <si>
    <t>3135</t>
  </si>
  <si>
    <t>Técnicos em fotônica</t>
  </si>
  <si>
    <t>3141</t>
  </si>
  <si>
    <t>Técnicos mecânicos na fabricação e montagem de máquinas, sistemas e instrumentos</t>
  </si>
  <si>
    <t>3142</t>
  </si>
  <si>
    <t>Técnicos mecânicos (ferramentas)</t>
  </si>
  <si>
    <t>3143</t>
  </si>
  <si>
    <t>Técnicos em mecânica veicular</t>
  </si>
  <si>
    <t>3144</t>
  </si>
  <si>
    <t>Técnicos mecânicos na manutenção de máquinas, sistemas e instrumentos</t>
  </si>
  <si>
    <t>3146</t>
  </si>
  <si>
    <t>Técnicos em metalurgia (estruturas metálicas)</t>
  </si>
  <si>
    <t>3147</t>
  </si>
  <si>
    <t>Técnicos em siderurgia</t>
  </si>
  <si>
    <t>3161</t>
  </si>
  <si>
    <t>Técnicos em geologia</t>
  </si>
  <si>
    <t>3163</t>
  </si>
  <si>
    <t>Técnicos em mineração</t>
  </si>
  <si>
    <t>3171</t>
  </si>
  <si>
    <t>Técnicos de desenvolvimento de sistemas e aplicações</t>
  </si>
  <si>
    <t>3172</t>
  </si>
  <si>
    <t>Técnicos em operação e monitoração de computadores</t>
  </si>
  <si>
    <t>3180</t>
  </si>
  <si>
    <t>Desenhistas técnicos, em geral</t>
  </si>
  <si>
    <t>3181</t>
  </si>
  <si>
    <t>Desenhistas técnicos da construção civil e arquitetura</t>
  </si>
  <si>
    <t>3182</t>
  </si>
  <si>
    <t>Desenhistas técnicos da mecânica</t>
  </si>
  <si>
    <t>3183</t>
  </si>
  <si>
    <t>Desenhistas técnicos em eletricidade, eletrônica, eletromecânica, calefação, ventilação e refrigeração</t>
  </si>
  <si>
    <t>3184</t>
  </si>
  <si>
    <t>Desenhistas técnicos de produtos e serviços diversos</t>
  </si>
  <si>
    <t>3185</t>
  </si>
  <si>
    <t>Desenhistas projetistas de construção civil e arquitetura</t>
  </si>
  <si>
    <t>3186</t>
  </si>
  <si>
    <t>Desenhistas projetistas da mecânica</t>
  </si>
  <si>
    <t>3187</t>
  </si>
  <si>
    <t>Desenhistas projetistas da eletrônica</t>
  </si>
  <si>
    <t>3188</t>
  </si>
  <si>
    <t>Desenhistas projetistas e modelistas de produtos e serviços diversos</t>
  </si>
  <si>
    <t>3191</t>
  </si>
  <si>
    <t>Técnicos do vestuário</t>
  </si>
  <si>
    <t>3192</t>
  </si>
  <si>
    <t>Técnicos do mobiliário e afins</t>
  </si>
  <si>
    <t>3201</t>
  </si>
  <si>
    <t>3211</t>
  </si>
  <si>
    <t>Técnicos agrícolas</t>
  </si>
  <si>
    <t>3212</t>
  </si>
  <si>
    <t>Técnicos florestais</t>
  </si>
  <si>
    <t>3213</t>
  </si>
  <si>
    <t>Técnicos em aqüicultura</t>
  </si>
  <si>
    <t>3221</t>
  </si>
  <si>
    <t>Tecnólogos e técnicos em terapias complementares e estéticas</t>
  </si>
  <si>
    <t>3222</t>
  </si>
  <si>
    <t>Técnicos e auxiliares de enfermagem</t>
  </si>
  <si>
    <t>3223</t>
  </si>
  <si>
    <t>Técnicos em óptica e optometria</t>
  </si>
  <si>
    <t>3224</t>
  </si>
  <si>
    <t>Técnicos de odontologia</t>
  </si>
  <si>
    <t>3225</t>
  </si>
  <si>
    <t>Técnicos em próteses ortopédicas</t>
  </si>
  <si>
    <t>3226</t>
  </si>
  <si>
    <t>Técnicos de imobilizações ortopédicas</t>
  </si>
  <si>
    <t>3231</t>
  </si>
  <si>
    <t>Técnicos em pecuária</t>
  </si>
  <si>
    <t>3241</t>
  </si>
  <si>
    <t>Tecnólogos e técnicos em métodos de diagnósticos e terapêutica</t>
  </si>
  <si>
    <t>3242</t>
  </si>
  <si>
    <t>Técnicos de laboratórios de saúde e bancos de sangue</t>
  </si>
  <si>
    <t>3250</t>
  </si>
  <si>
    <t>Enólogos, perfumistas e aromistas</t>
  </si>
  <si>
    <t>3251</t>
  </si>
  <si>
    <t>Técnico em farmácia e em manipulação farmacêutica</t>
  </si>
  <si>
    <t>3252</t>
  </si>
  <si>
    <t>Técnicos em produção, conservação e de qualidade de alimentos</t>
  </si>
  <si>
    <t>3253</t>
  </si>
  <si>
    <t>Técnicos de apoio à biotecnologia</t>
  </si>
  <si>
    <t>3281</t>
  </si>
  <si>
    <t>3311</t>
  </si>
  <si>
    <t>Professores de nível médio na educação infantil</t>
  </si>
  <si>
    <t>3312</t>
  </si>
  <si>
    <t>Professores de nível médio no ensino fundamental</t>
  </si>
  <si>
    <t>3313</t>
  </si>
  <si>
    <t>Professores de nível médio no ensino profissionalizante</t>
  </si>
  <si>
    <t>3321</t>
  </si>
  <si>
    <t>Professores leigos no ensino fundamental</t>
  </si>
  <si>
    <t>3322</t>
  </si>
  <si>
    <t>Professores práticos no ensino profissionalizante</t>
  </si>
  <si>
    <t>3331</t>
  </si>
  <si>
    <t>Instrutores e professores de cursos livres</t>
  </si>
  <si>
    <t>3341</t>
  </si>
  <si>
    <t>3411</t>
  </si>
  <si>
    <t>Pilotos de aviação comercial, mecânicos de vôo e afins</t>
  </si>
  <si>
    <t>3412</t>
  </si>
  <si>
    <t>Técnicos marítimos, fluviários e pescadores de convés</t>
  </si>
  <si>
    <t>3413</t>
  </si>
  <si>
    <t>Técnicos marítimos e fluviários de máquinas</t>
  </si>
  <si>
    <t>3421</t>
  </si>
  <si>
    <t>Especialistas em logística de transportes</t>
  </si>
  <si>
    <t>3422</t>
  </si>
  <si>
    <t>Despachantes aduaneiros</t>
  </si>
  <si>
    <t>3423</t>
  </si>
  <si>
    <t>Técnicos em transportes rodoviários</t>
  </si>
  <si>
    <t>3424</t>
  </si>
  <si>
    <t>Técnicos em transportes metroferroviários</t>
  </si>
  <si>
    <t>3425</t>
  </si>
  <si>
    <t>Técnicos em transportes aéreos</t>
  </si>
  <si>
    <t>3426</t>
  </si>
  <si>
    <t>Técnicos em transportes por vias navegáveis e operações portuárias</t>
  </si>
  <si>
    <t>3511</t>
  </si>
  <si>
    <t>Técnicos em contabilidade</t>
  </si>
  <si>
    <t>3513</t>
  </si>
  <si>
    <t>Técnicos em administração</t>
  </si>
  <si>
    <t>3514</t>
  </si>
  <si>
    <t>Serventuários da justiça e afins</t>
  </si>
  <si>
    <t>3515</t>
  </si>
  <si>
    <t>Técnicos em secretariado, taquígrafos e estenotipistas</t>
  </si>
  <si>
    <t>3516</t>
  </si>
  <si>
    <t>Técnicos em segurança do trabalho</t>
  </si>
  <si>
    <t>3517</t>
  </si>
  <si>
    <t>Técnicos de seguros e afins</t>
  </si>
  <si>
    <t>3518</t>
  </si>
  <si>
    <t>Agentes de investigação e identificação</t>
  </si>
  <si>
    <t>3519</t>
  </si>
  <si>
    <t>Técnicos da inteligência</t>
  </si>
  <si>
    <t>3522</t>
  </si>
  <si>
    <t>Agentes da saúde e do meio ambiente</t>
  </si>
  <si>
    <t>3523</t>
  </si>
  <si>
    <t>Agentes fiscais metrológicos e de qualidade</t>
  </si>
  <si>
    <t>3524</t>
  </si>
  <si>
    <t>Profissionais de direitos autorais e de avaliacão de produtos dos meios de comunicação</t>
  </si>
  <si>
    <t>3532</t>
  </si>
  <si>
    <t>Técnicos em operações e serviços bancários</t>
  </si>
  <si>
    <t>3541</t>
  </si>
  <si>
    <t>Especialistas em promoção de produtos e vendas</t>
  </si>
  <si>
    <t>3542</t>
  </si>
  <si>
    <t>Compradores</t>
  </si>
  <si>
    <t>3543</t>
  </si>
  <si>
    <t>Analistas de comércio exterior</t>
  </si>
  <si>
    <t>3544</t>
  </si>
  <si>
    <t>Leiloeiros e avaliadores</t>
  </si>
  <si>
    <t>3545</t>
  </si>
  <si>
    <t>Corretores de seguros</t>
  </si>
  <si>
    <t>3546</t>
  </si>
  <si>
    <t>Corretores de imóveis</t>
  </si>
  <si>
    <t>3547</t>
  </si>
  <si>
    <t>Representantes comerciais autônomos</t>
  </si>
  <si>
    <t>3548</t>
  </si>
  <si>
    <t>Técnicos em serviços de turismo e organização de eventos</t>
  </si>
  <si>
    <t>3711</t>
  </si>
  <si>
    <t>Técnicos em biblioteconomia</t>
  </si>
  <si>
    <t>3712</t>
  </si>
  <si>
    <t>Técnicos em museologia e afins</t>
  </si>
  <si>
    <t>3713</t>
  </si>
  <si>
    <t>Técnicos em artes gráficas</t>
  </si>
  <si>
    <t>3714</t>
  </si>
  <si>
    <t>Recreadores</t>
  </si>
  <si>
    <t>3721</t>
  </si>
  <si>
    <t>Captadores de imagens em movimento</t>
  </si>
  <si>
    <t>3722</t>
  </si>
  <si>
    <t>Operadores de rede de teleprocessamento e afins</t>
  </si>
  <si>
    <t>3731</t>
  </si>
  <si>
    <t>Técnicos de operação de emissoras de rádio</t>
  </si>
  <si>
    <t>3732</t>
  </si>
  <si>
    <t>Técnicos em operação de sistemas de televisão e de produtoras de vídeo</t>
  </si>
  <si>
    <t>3741</t>
  </si>
  <si>
    <t>Técnicos em áudio</t>
  </si>
  <si>
    <t>3742</t>
  </si>
  <si>
    <t>Técnicos em cenografia</t>
  </si>
  <si>
    <t>3743</t>
  </si>
  <si>
    <t>Técnicos em operação de aparelhos de projeção</t>
  </si>
  <si>
    <t>3744</t>
  </si>
  <si>
    <t>Técnicos em montagem, edição e finalização de filme e vídeo</t>
  </si>
  <si>
    <t>3751</t>
  </si>
  <si>
    <t>Designers de interiores, de vitrines e visual merchandiser e afins (nível médio)</t>
  </si>
  <si>
    <t>3761</t>
  </si>
  <si>
    <t>Dançarinos tradicionais e populares</t>
  </si>
  <si>
    <t>3762</t>
  </si>
  <si>
    <t>Artistas de circo (circenses)</t>
  </si>
  <si>
    <t>3763</t>
  </si>
  <si>
    <t>Apresentadores de eventos, programas e espetáculos</t>
  </si>
  <si>
    <t>3764</t>
  </si>
  <si>
    <t>Modelos</t>
  </si>
  <si>
    <t>3771</t>
  </si>
  <si>
    <t>Atletas profissionais</t>
  </si>
  <si>
    <t>3772</t>
  </si>
  <si>
    <t>Árbitros desportivos</t>
  </si>
  <si>
    <t>3911</t>
  </si>
  <si>
    <t>Técnicos de planejamento e controle de produção</t>
  </si>
  <si>
    <t>3912</t>
  </si>
  <si>
    <t>Técnicos de controle da produção</t>
  </si>
  <si>
    <t>3951</t>
  </si>
  <si>
    <t>4101</t>
  </si>
  <si>
    <t>Supervisores administrativos</t>
  </si>
  <si>
    <t>4102</t>
  </si>
  <si>
    <t>Supervisores de serviços financeiros, de câmbio e de controle</t>
  </si>
  <si>
    <t>4110</t>
  </si>
  <si>
    <t>Agentes, assistentes e auxiliares administrativos</t>
  </si>
  <si>
    <t>4121</t>
  </si>
  <si>
    <t>Operadores de equipamentos de entrada e transmissão de dados</t>
  </si>
  <si>
    <t>4122</t>
  </si>
  <si>
    <t>Contínuos</t>
  </si>
  <si>
    <t>4131</t>
  </si>
  <si>
    <t>Auxiliares de contabilidade</t>
  </si>
  <si>
    <t>4132</t>
  </si>
  <si>
    <t>Escriturários de serviços bancários</t>
  </si>
  <si>
    <t>4141</t>
  </si>
  <si>
    <t>Almoxarifes e armazenistas</t>
  </si>
  <si>
    <t>4142</t>
  </si>
  <si>
    <t>Apontadores e conferentes</t>
  </si>
  <si>
    <t>4151</t>
  </si>
  <si>
    <t>Auxiliares de serviços de documentação, informação e pesquisa</t>
  </si>
  <si>
    <t>4152</t>
  </si>
  <si>
    <t>Trabalhadores nos serviços de classificação e entregas de correspondências, encomendas e publicações</t>
  </si>
  <si>
    <t>4153</t>
  </si>
  <si>
    <t>Trabalhadores em registros e informações em saúde</t>
  </si>
  <si>
    <t>4201</t>
  </si>
  <si>
    <t>Supervisores de atendimento ao público e de pesquisa</t>
  </si>
  <si>
    <t>4211</t>
  </si>
  <si>
    <t>Caixas e bilheteiros (exceto caixa de banco)</t>
  </si>
  <si>
    <t>4212</t>
  </si>
  <si>
    <t>Coletadores de apostas e de jogos</t>
  </si>
  <si>
    <t>4213</t>
  </si>
  <si>
    <t>Cobradores e afins</t>
  </si>
  <si>
    <t>4221</t>
  </si>
  <si>
    <t>Recepcionistas</t>
  </si>
  <si>
    <t>4222</t>
  </si>
  <si>
    <t>Operadores de telefonia</t>
  </si>
  <si>
    <t>4223</t>
  </si>
  <si>
    <t>Operadores de telemarketing</t>
  </si>
  <si>
    <t>4231</t>
  </si>
  <si>
    <t>Despachantes documentalistas e afins</t>
  </si>
  <si>
    <t>4241</t>
  </si>
  <si>
    <t>Entrevistadores e recenseadores</t>
  </si>
  <si>
    <t>4242</t>
  </si>
  <si>
    <t>Aplicadores de provas e afins</t>
  </si>
  <si>
    <t>5101</t>
  </si>
  <si>
    <t>Supervisores dos serviços de transporte, turismo, hotelaria e administração de edifícios</t>
  </si>
  <si>
    <t>5102</t>
  </si>
  <si>
    <t>Supervisores de lavanderia</t>
  </si>
  <si>
    <t>5103</t>
  </si>
  <si>
    <t>Supervisores dos serviços de proteção, segurança e outros</t>
  </si>
  <si>
    <t>5111</t>
  </si>
  <si>
    <t>Trabalhadores de segurança e atendimento aos usuários nos transportes</t>
  </si>
  <si>
    <t>5112</t>
  </si>
  <si>
    <t>Fiscais e cobradores dos transportes coletivos</t>
  </si>
  <si>
    <t>5114</t>
  </si>
  <si>
    <t>Guias de turismo</t>
  </si>
  <si>
    <t>5115</t>
  </si>
  <si>
    <t>Condutores de turismo</t>
  </si>
  <si>
    <t>5121</t>
  </si>
  <si>
    <t>5131</t>
  </si>
  <si>
    <t>Mordomos e governantas</t>
  </si>
  <si>
    <t>5132</t>
  </si>
  <si>
    <t>Cozinheiros</t>
  </si>
  <si>
    <t>5133</t>
  </si>
  <si>
    <t>Camareiros, roupeiros e afins</t>
  </si>
  <si>
    <t>5134</t>
  </si>
  <si>
    <t>Trabalhadores no atendimento em estabelecimentos de serviços de alimentação, bebidas e hotelaria</t>
  </si>
  <si>
    <t>5135</t>
  </si>
  <si>
    <t>Trabalhadores auxiliares nos serviços de alimentação</t>
  </si>
  <si>
    <t>5136</t>
  </si>
  <si>
    <t>Churrasqueiros, pizzaiolos e sushimen</t>
  </si>
  <si>
    <t>5141</t>
  </si>
  <si>
    <t>Trabalhadores nos serviços de administração de edifícios</t>
  </si>
  <si>
    <t>5142</t>
  </si>
  <si>
    <t>Trabalhadores nos serviços de coleta de resíduos, de limpeza e conservação de áreas públicas</t>
  </si>
  <si>
    <t>5143</t>
  </si>
  <si>
    <t>Trabalhadores nos serviços de manutenção de edificações</t>
  </si>
  <si>
    <t>5151</t>
  </si>
  <si>
    <t>Trabalhadores em serviços de promoção e apoio à saúde</t>
  </si>
  <si>
    <t>5152</t>
  </si>
  <si>
    <t>Auxiliares de laboratório da saúde</t>
  </si>
  <si>
    <t>5153</t>
  </si>
  <si>
    <t>Trabalhadores de atenção, defesa e proteção a pessoas em situação de risco e adolescentes em conflito com a lei</t>
  </si>
  <si>
    <t>5161</t>
  </si>
  <si>
    <t>Trabalhadores nos serviços de embelezamento e higiene</t>
  </si>
  <si>
    <t>5162</t>
  </si>
  <si>
    <t>Cuidadores de crianças, jovens, adultos e idosos</t>
  </si>
  <si>
    <t>5163</t>
  </si>
  <si>
    <t>Tintureiros, lavadeiros e afins, a máquina</t>
  </si>
  <si>
    <t>5164</t>
  </si>
  <si>
    <t>Lavadores e passadores de roupa, a mão</t>
  </si>
  <si>
    <t>5165</t>
  </si>
  <si>
    <t>Trabalhadores dos serviços funerários</t>
  </si>
  <si>
    <t>5166</t>
  </si>
  <si>
    <t>Trabalhadores auxiliares dos serviços funerários</t>
  </si>
  <si>
    <t>5167</t>
  </si>
  <si>
    <t>Astrólogos e numerólogos</t>
  </si>
  <si>
    <t>5168</t>
  </si>
  <si>
    <t>Esotéricos e paranormais</t>
  </si>
  <si>
    <t>5171</t>
  </si>
  <si>
    <t>Bombeiros e salva-vidas</t>
  </si>
  <si>
    <t>5172</t>
  </si>
  <si>
    <t>Policiais, guardas-civis municipais e agentes de trânsito</t>
  </si>
  <si>
    <t>5173</t>
  </si>
  <si>
    <t>Vigilantes e guardas de segurança</t>
  </si>
  <si>
    <t>5174</t>
  </si>
  <si>
    <t>Porteiros, vigias e afins</t>
  </si>
  <si>
    <t>5191</t>
  </si>
  <si>
    <t>Motociclistas e ciclistas de entregas rápidas</t>
  </si>
  <si>
    <t>5192</t>
  </si>
  <si>
    <t>Trabalhadores da coleta e seleção de material reciclável</t>
  </si>
  <si>
    <t>5193</t>
  </si>
  <si>
    <t>Trabalhadores de serviços veterinários, de higiene e estética de animais domésticos</t>
  </si>
  <si>
    <t>5198</t>
  </si>
  <si>
    <t>Profissionais do sexo</t>
  </si>
  <si>
    <t>5199</t>
  </si>
  <si>
    <t>Outros trabalhadores dos serviços</t>
  </si>
  <si>
    <t>5201</t>
  </si>
  <si>
    <t>5211</t>
  </si>
  <si>
    <t>Operadores do comércio em lojas e mercados</t>
  </si>
  <si>
    <t>5231</t>
  </si>
  <si>
    <t>5241</t>
  </si>
  <si>
    <t>Vendedores em domicílio</t>
  </si>
  <si>
    <t>5242</t>
  </si>
  <si>
    <t>Vendedores em bancas, quiosques e barracas</t>
  </si>
  <si>
    <t>5243</t>
  </si>
  <si>
    <t>Vendedores ambulantes</t>
  </si>
  <si>
    <t>6110</t>
  </si>
  <si>
    <t>6120</t>
  </si>
  <si>
    <t>Produtores agrícolas polivalentes</t>
  </si>
  <si>
    <t>6121</t>
  </si>
  <si>
    <t>Produtores agrícolas na cultura de gramíneas</t>
  </si>
  <si>
    <t>6122</t>
  </si>
  <si>
    <t>Produtores agrícolas na cultura de plantas fibrosas</t>
  </si>
  <si>
    <t>6123</t>
  </si>
  <si>
    <t>Produtores agrícolas na olericultura</t>
  </si>
  <si>
    <t>6124</t>
  </si>
  <si>
    <t>Produtores agrícolas no cultivo de flores e plantas ornamentais</t>
  </si>
  <si>
    <t>6125</t>
  </si>
  <si>
    <t>Produtores agrícolas na fruticultura</t>
  </si>
  <si>
    <t>6126</t>
  </si>
  <si>
    <t>Produtores agrícolas na cultura de plantas estimulantes</t>
  </si>
  <si>
    <t>6127</t>
  </si>
  <si>
    <t>Produtores agrícolas na cultura de plantas oleaginosas</t>
  </si>
  <si>
    <t>6128</t>
  </si>
  <si>
    <t>Produtores de especiarias e de plantas aromáticas e medicinais</t>
  </si>
  <si>
    <t>6130</t>
  </si>
  <si>
    <t>Produtores em pecuária polivalente</t>
  </si>
  <si>
    <t>6131</t>
  </si>
  <si>
    <t>Produtores em pecuária de animais de grande porte</t>
  </si>
  <si>
    <t>6132</t>
  </si>
  <si>
    <t>Produtores em pecuária de animais de médio porte</t>
  </si>
  <si>
    <t>6133</t>
  </si>
  <si>
    <t>Produtores da avicultura e cunicultura</t>
  </si>
  <si>
    <t>6134</t>
  </si>
  <si>
    <t>Produtores de animais e insetos úteis</t>
  </si>
  <si>
    <t>6201</t>
  </si>
  <si>
    <t>6210</t>
  </si>
  <si>
    <t>Trabalhadores agropecuários em geral</t>
  </si>
  <si>
    <t>6220</t>
  </si>
  <si>
    <t>Trabalhadores de apoio à agricultura</t>
  </si>
  <si>
    <t>6221</t>
  </si>
  <si>
    <t>Trabalhadores agrícolas na cultura de gramíneas</t>
  </si>
  <si>
    <t>6222</t>
  </si>
  <si>
    <t>Trabalhadores agrícolas na cultura de plantas fibrosas</t>
  </si>
  <si>
    <t>6223</t>
  </si>
  <si>
    <t>Trabalhadores agrícolas na olericultura</t>
  </si>
  <si>
    <t>6224</t>
  </si>
  <si>
    <t>Trabalhadores agrícolas no cultivo de flores e plantas ornamentais</t>
  </si>
  <si>
    <t>6225</t>
  </si>
  <si>
    <t>Trabalhadores agrícolas na fruticultura</t>
  </si>
  <si>
    <t>6226</t>
  </si>
  <si>
    <t>Trabalhadores agrícolas nas culturas de plantas estimulantes</t>
  </si>
  <si>
    <t>6227</t>
  </si>
  <si>
    <t>Trabalhadores agrícolas na cultura de plantas oleaginosas</t>
  </si>
  <si>
    <t>6228</t>
  </si>
  <si>
    <t>Trabalhadores agrícolas da cultura de especiarias e de plantas aromáticas e medicinais</t>
  </si>
  <si>
    <t>6230</t>
  </si>
  <si>
    <t>Tratadores polivalentes de animais</t>
  </si>
  <si>
    <t>6231</t>
  </si>
  <si>
    <t>Trabalhadores na pecuária de animais de grande porte</t>
  </si>
  <si>
    <t>6232</t>
  </si>
  <si>
    <t>Trabalhadores na pecuária de animais de médio porte</t>
  </si>
  <si>
    <t>6233</t>
  </si>
  <si>
    <t>Trabalhadores na avicultura e cunicultura</t>
  </si>
  <si>
    <t>6234</t>
  </si>
  <si>
    <t>Trabalhadores na criação de insetos e animais úteis</t>
  </si>
  <si>
    <t>6301</t>
  </si>
  <si>
    <t>Supervisores na área florestal e aqüicultura</t>
  </si>
  <si>
    <t>6310</t>
  </si>
  <si>
    <t>Pescadores polivalentes</t>
  </si>
  <si>
    <t>6311</t>
  </si>
  <si>
    <t>Pescadores profissionais artesanais de água doce</t>
  </si>
  <si>
    <t>6312</t>
  </si>
  <si>
    <t>Pescadores de água costeira e alto mar</t>
  </si>
  <si>
    <t>6313</t>
  </si>
  <si>
    <t>Criadores de animais aquáticos</t>
  </si>
  <si>
    <t>6314</t>
  </si>
  <si>
    <t>Trabalhadores de apoio à pesca</t>
  </si>
  <si>
    <t>6320</t>
  </si>
  <si>
    <t>Trabalhadores florestais polivalentes</t>
  </si>
  <si>
    <t>6321</t>
  </si>
  <si>
    <t>Extrativistas e reflorestadores de espécies produtoras de madeira</t>
  </si>
  <si>
    <t>6322</t>
  </si>
  <si>
    <t>Extrativistas florestais de espécies produtoras de gomas e resinas</t>
  </si>
  <si>
    <t>6323</t>
  </si>
  <si>
    <t>Extrativistas florestais de espécies produtoras de fibras, ceras e óleos</t>
  </si>
  <si>
    <t>6324</t>
  </si>
  <si>
    <t>Extrativistas florestais de espécies produtoras de alimentos silvestres</t>
  </si>
  <si>
    <t>6325</t>
  </si>
  <si>
    <t>Extrativistas florestais de espécies produtoras de substâncias aromáticas, medicinais e tóxicas</t>
  </si>
  <si>
    <t>6326</t>
  </si>
  <si>
    <t>Carvoejadores</t>
  </si>
  <si>
    <t>6410</t>
  </si>
  <si>
    <t>Trabalhadores da mecanização agrícola</t>
  </si>
  <si>
    <t>6420</t>
  </si>
  <si>
    <t>6430</t>
  </si>
  <si>
    <t>7101</t>
  </si>
  <si>
    <t>Supervisores da extração mineral</t>
  </si>
  <si>
    <t>7102</t>
  </si>
  <si>
    <t>Supervisores da construção civil</t>
  </si>
  <si>
    <t>7111</t>
  </si>
  <si>
    <t>Trabalhadores da extração de minerais sólidos</t>
  </si>
  <si>
    <t>7112</t>
  </si>
  <si>
    <t>Trabalhadores de extração de minerais sólidos (operadores de máquinas)</t>
  </si>
  <si>
    <t>7113</t>
  </si>
  <si>
    <t>Trabalhadores da extração de minerais líquidos e gasosos</t>
  </si>
  <si>
    <t>7114</t>
  </si>
  <si>
    <t>Garimpeiros e operadores de salinas</t>
  </si>
  <si>
    <t>7121</t>
  </si>
  <si>
    <t>Trabalhadores de beneficiamento de minérios</t>
  </si>
  <si>
    <t>7122</t>
  </si>
  <si>
    <t>Trabalhadores de beneficiamento de pedras ornamentais</t>
  </si>
  <si>
    <t>7151</t>
  </si>
  <si>
    <t>Trabalhadores na operação de máquinas de terraplenagem e fundações</t>
  </si>
  <si>
    <t>7152</t>
  </si>
  <si>
    <t>Trabalhadores de estruturas de alvenaria</t>
  </si>
  <si>
    <t>7153</t>
  </si>
  <si>
    <t>Montadores de estruturas de concreto armado</t>
  </si>
  <si>
    <t>7154</t>
  </si>
  <si>
    <t>Trabalhadores na operação de máquinas de concreto usinado</t>
  </si>
  <si>
    <t>7155</t>
  </si>
  <si>
    <t>Trabalhadores de montagem de estruturas de madeira, metal e compósitos em obras civis</t>
  </si>
  <si>
    <t>7156</t>
  </si>
  <si>
    <t>Trabalhadores de instalações elétricas</t>
  </si>
  <si>
    <t>7157</t>
  </si>
  <si>
    <t>Aplicadores de materiais isolantes</t>
  </si>
  <si>
    <t>7161</t>
  </si>
  <si>
    <t>Revestidores de concreto</t>
  </si>
  <si>
    <t>7162</t>
  </si>
  <si>
    <t>Telhadores (revestimentos rígidos)</t>
  </si>
  <si>
    <t>7163</t>
  </si>
  <si>
    <t>Vidraceiros (revestimentos rígidos)</t>
  </si>
  <si>
    <t>7164</t>
  </si>
  <si>
    <t>Gesseiros</t>
  </si>
  <si>
    <t>7165</t>
  </si>
  <si>
    <t>Aplicadores de revestimentos cerâmicos, pastilhas, pedras e madeiras</t>
  </si>
  <si>
    <t>7166</t>
  </si>
  <si>
    <t>Pintores de obras e revestidores de interiores (revestimentos flexíveis)</t>
  </si>
  <si>
    <t>7170</t>
  </si>
  <si>
    <t>Ajudantes de obras civis</t>
  </si>
  <si>
    <t>7201</t>
  </si>
  <si>
    <t>Supervisores de usinagem, conformação e tratamento de metais</t>
  </si>
  <si>
    <t>7202</t>
  </si>
  <si>
    <t>Supervisores da fabricação e montagem metalmecânica</t>
  </si>
  <si>
    <t>7211</t>
  </si>
  <si>
    <t>Ferramenteiros e afins</t>
  </si>
  <si>
    <t>7212</t>
  </si>
  <si>
    <t>Preparadores e operadores de máquinas-ferramenta convencionais</t>
  </si>
  <si>
    <t>7213</t>
  </si>
  <si>
    <t>Afiadores e polidores de metais</t>
  </si>
  <si>
    <t>7214</t>
  </si>
  <si>
    <t>Operadores de máquinas de usinagem cnc</t>
  </si>
  <si>
    <t>7221</t>
  </si>
  <si>
    <t>Trabalhadores de forjamento de metais</t>
  </si>
  <si>
    <t>7222</t>
  </si>
  <si>
    <t>Trabalhadores de fundição de metais puros e de ligas metálicas</t>
  </si>
  <si>
    <t>7223</t>
  </si>
  <si>
    <t>Trabalhadores de moldagem de metais e de ligas metálicas</t>
  </si>
  <si>
    <t>7224</t>
  </si>
  <si>
    <t>Trabalhadores de trefilação e estiramento de metais puros e ligas metálicas</t>
  </si>
  <si>
    <t>7231</t>
  </si>
  <si>
    <t>Trabalhadores de tratamento térmico de metais</t>
  </si>
  <si>
    <t>7232</t>
  </si>
  <si>
    <t>Trabalhadores de tratamento de superfícies de metais e de compósitos (termoquímicos)</t>
  </si>
  <si>
    <t>7233</t>
  </si>
  <si>
    <t>Trabalhadores da pintura de equipamentos, veículos, estruturas metálicas e de compósitos</t>
  </si>
  <si>
    <t>7241</t>
  </si>
  <si>
    <t>Encanadores e instaladores de tubulações</t>
  </si>
  <si>
    <t>7242</t>
  </si>
  <si>
    <t>Trabalhadores de traçagem e montagem de estruturas metálicas e de compósitos</t>
  </si>
  <si>
    <t>7243</t>
  </si>
  <si>
    <t>Trabalhadores de soldagem e corte de ligas metálicas</t>
  </si>
  <si>
    <t>7244</t>
  </si>
  <si>
    <t>Trabalhadores de caldeiraria e serralheria</t>
  </si>
  <si>
    <t>7245</t>
  </si>
  <si>
    <t>Operadores de máquinas de conformação de metais</t>
  </si>
  <si>
    <t>7246</t>
  </si>
  <si>
    <t>Trançadores e laceiros de cabos de aço</t>
  </si>
  <si>
    <t>7250</t>
  </si>
  <si>
    <t>Ajustadores mecânicos polivalentes</t>
  </si>
  <si>
    <t>7251</t>
  </si>
  <si>
    <t>Montadores de máquinas, aparelhos e acessórios em linhas de montagem</t>
  </si>
  <si>
    <t>7252</t>
  </si>
  <si>
    <t>Montadores de máquinas industriais</t>
  </si>
  <si>
    <t>7253</t>
  </si>
  <si>
    <t>Montadores de máquinas pesadas e equipamentos agrícolas</t>
  </si>
  <si>
    <t>7254</t>
  </si>
  <si>
    <t>Mecânicos montadores de motores e turboalimentadores</t>
  </si>
  <si>
    <t>7255</t>
  </si>
  <si>
    <t>Montadores de veículos automotores (linha de montagem)</t>
  </si>
  <si>
    <t>7256</t>
  </si>
  <si>
    <t>Montadores de sistemas e estruturas de aeronaves</t>
  </si>
  <si>
    <t>7257</t>
  </si>
  <si>
    <t>Instaladores de equipamentos de refrigeração e ventilação</t>
  </si>
  <si>
    <t>7301</t>
  </si>
  <si>
    <t>7311</t>
  </si>
  <si>
    <t>Montadores de equipamentos eletroeletrônicos</t>
  </si>
  <si>
    <t>7312</t>
  </si>
  <si>
    <t>Montadores de aparelhos de telecomunicações</t>
  </si>
  <si>
    <t>7313</t>
  </si>
  <si>
    <t>Instaladores-reparadores de linhas e equipamentos de telecomunicações</t>
  </si>
  <si>
    <t>7321</t>
  </si>
  <si>
    <t>Instaladores e reparadores de linhas e cabos elétricos, telefônicos e de comunicação de dados</t>
  </si>
  <si>
    <t>7401</t>
  </si>
  <si>
    <t>7411</t>
  </si>
  <si>
    <t>Mecânicos de instrumentos de precisão</t>
  </si>
  <si>
    <t>7421</t>
  </si>
  <si>
    <t>Confeccionadores de instrumentos musicais</t>
  </si>
  <si>
    <t>7501</t>
  </si>
  <si>
    <t>Supervisores de joalheria e afins</t>
  </si>
  <si>
    <t>7502</t>
  </si>
  <si>
    <t>Supervisores de vidraria, cerâmica e afins</t>
  </si>
  <si>
    <t>7510</t>
  </si>
  <si>
    <t>Joalheiros e lapidadores de gemas</t>
  </si>
  <si>
    <t>7511</t>
  </si>
  <si>
    <t>Artesãos de metais preciosos e semi-preciosos</t>
  </si>
  <si>
    <t>7521</t>
  </si>
  <si>
    <t>Sopradores, moldadores e modeladores de vidros e afins</t>
  </si>
  <si>
    <t>7522</t>
  </si>
  <si>
    <t>Trabalhadores da transformação de vidros planos</t>
  </si>
  <si>
    <t>7523</t>
  </si>
  <si>
    <t>Ceramistas (preparação e fabricação)</t>
  </si>
  <si>
    <t>7524</t>
  </si>
  <si>
    <t>Vidreiros e ceramistas (arte e decoração)</t>
  </si>
  <si>
    <t>7601</t>
  </si>
  <si>
    <t>Supervisores da indústria têxtil</t>
  </si>
  <si>
    <t>7602</t>
  </si>
  <si>
    <t>Supervisores na indústria do curtimento</t>
  </si>
  <si>
    <t>7603</t>
  </si>
  <si>
    <t>Supervisores na confecção do vestuário</t>
  </si>
  <si>
    <t>7604</t>
  </si>
  <si>
    <t>Supervisores na confecção de calçados</t>
  </si>
  <si>
    <t>7605</t>
  </si>
  <si>
    <t>Supervisores da confecção de artefatos de tecidos, couros e afins</t>
  </si>
  <si>
    <t>7606</t>
  </si>
  <si>
    <t>Supervisores das artes gráficas</t>
  </si>
  <si>
    <t>7610</t>
  </si>
  <si>
    <t>Trabalhadores polivalentes das indústrias têxteis</t>
  </si>
  <si>
    <t>7611</t>
  </si>
  <si>
    <t>Trabalhadores da classificação de fibras têxteis e lavagem de lã</t>
  </si>
  <si>
    <t>7612</t>
  </si>
  <si>
    <t>Operadores da fiação</t>
  </si>
  <si>
    <t>7613</t>
  </si>
  <si>
    <t>Operadores de tear e máquinas similares</t>
  </si>
  <si>
    <t>7614</t>
  </si>
  <si>
    <t>Trabalhadores de acabamento, tingimento e estamparia das indústrias têxteis</t>
  </si>
  <si>
    <t>7618</t>
  </si>
  <si>
    <t>Inspetores e revisores de produção têxtil</t>
  </si>
  <si>
    <t>7620</t>
  </si>
  <si>
    <t>Trabalhadores polivalentes do curtimento de couros e peles</t>
  </si>
  <si>
    <t>7621</t>
  </si>
  <si>
    <t>Trabalhadores da preparação do curtimento de couros e peles</t>
  </si>
  <si>
    <t>7622</t>
  </si>
  <si>
    <t>Trabalhadores do curtimento de couros e peles</t>
  </si>
  <si>
    <t>7623</t>
  </si>
  <si>
    <t>Trabalhadores do acabamento de couros e peles</t>
  </si>
  <si>
    <t>7630</t>
  </si>
  <si>
    <t>Profissionais polivalentes da confecção de roupas</t>
  </si>
  <si>
    <t>7631</t>
  </si>
  <si>
    <t>Trabalhadores da preparação da confecção de roupas</t>
  </si>
  <si>
    <t>7632</t>
  </si>
  <si>
    <t>Operadores de máquinas para costura de peças do vestuário</t>
  </si>
  <si>
    <t>7633</t>
  </si>
  <si>
    <t>Operadores de máquinas para bordado e acabamento de roupas</t>
  </si>
  <si>
    <t>7640</t>
  </si>
  <si>
    <t>Trabalhadores polivalentes da confecção de calçados</t>
  </si>
  <si>
    <t>7641</t>
  </si>
  <si>
    <t>Trabalhadores da preparação da confecção de calçados</t>
  </si>
  <si>
    <t>7642</t>
  </si>
  <si>
    <t>Operadores de máquinas de costurar e montar calçados</t>
  </si>
  <si>
    <t>7643</t>
  </si>
  <si>
    <t>Trabalhadores de acabamento de calçados</t>
  </si>
  <si>
    <t>7650</t>
  </si>
  <si>
    <t>Trabalhadores polivalentes da confecção de artefatos de tecidos e couros</t>
  </si>
  <si>
    <t>7651</t>
  </si>
  <si>
    <t>Trabalhadores da preparação de artefatos de tecidos, couros e tapeçaria</t>
  </si>
  <si>
    <t>7652</t>
  </si>
  <si>
    <t>Trabalhadores da confecção de artefatos de tecidos, couros e sintéticos</t>
  </si>
  <si>
    <t>7653</t>
  </si>
  <si>
    <t>Operadores de máquinas na confecção de artefatos de couro</t>
  </si>
  <si>
    <t>7654</t>
  </si>
  <si>
    <t>Trabalhadores do acabamento de artefatos de tecidos e couros</t>
  </si>
  <si>
    <t>7661</t>
  </si>
  <si>
    <t>Trabalhadores da pré-impressão gráfica</t>
  </si>
  <si>
    <t>7662</t>
  </si>
  <si>
    <t>Trabalhadores da impressão gráfica</t>
  </si>
  <si>
    <t>7663</t>
  </si>
  <si>
    <t>Trabalhadores do acabamento gráfico</t>
  </si>
  <si>
    <t>7664</t>
  </si>
  <si>
    <t>Trabalhadores de laboratório fotográfico e radiológico</t>
  </si>
  <si>
    <t>7681</t>
  </si>
  <si>
    <t>Trabalhadores de tecelagem manual, tricô, crochê, rendas e afins</t>
  </si>
  <si>
    <t>7682</t>
  </si>
  <si>
    <t>Trabalhadores artesanais da confecção de peças e tecidos</t>
  </si>
  <si>
    <t>7683</t>
  </si>
  <si>
    <t>Trabalhadores artesanais da confecção de calçados e artefatos de couros e peles</t>
  </si>
  <si>
    <t>7686</t>
  </si>
  <si>
    <t>Trabalhadores tipográficos linotipistas e afins</t>
  </si>
  <si>
    <t>7687</t>
  </si>
  <si>
    <t>Encadernadores e recuperadores de livros (pequenos lotes ou a unidade)</t>
  </si>
  <si>
    <t>7701</t>
  </si>
  <si>
    <t>7711</t>
  </si>
  <si>
    <t>7721</t>
  </si>
  <si>
    <t>Trabalhadores de tratamento e preparação da madeira</t>
  </si>
  <si>
    <t>7731</t>
  </si>
  <si>
    <t>Operadores de máquinas de desdobramento da madeira</t>
  </si>
  <si>
    <t>7732</t>
  </si>
  <si>
    <t>Operadores de máquinas de aglomeração e prensagem de chapas</t>
  </si>
  <si>
    <t>7733</t>
  </si>
  <si>
    <t>Operadores de usinagem convencional de madeira</t>
  </si>
  <si>
    <t>7734</t>
  </si>
  <si>
    <t>Operadores de máquina de usinar madeira (produção em série)</t>
  </si>
  <si>
    <t>7735</t>
  </si>
  <si>
    <t>Operadores de máquinas de usinagem de madeira cnc</t>
  </si>
  <si>
    <t>7741</t>
  </si>
  <si>
    <t>Montadores de móveis e artefatos de madeira</t>
  </si>
  <si>
    <t>7751</t>
  </si>
  <si>
    <t>Trabalhadores de arte e do acabamento em madeira do mobiliário</t>
  </si>
  <si>
    <t>7764</t>
  </si>
  <si>
    <t>Confeccionadores de artefatos de madeira, móveis de vime e afins</t>
  </si>
  <si>
    <t>7771</t>
  </si>
  <si>
    <t>Carpinteiros navais</t>
  </si>
  <si>
    <t>7772</t>
  </si>
  <si>
    <t>Carpinteiros de carrocerias e carretas</t>
  </si>
  <si>
    <t>7801</t>
  </si>
  <si>
    <t>7811</t>
  </si>
  <si>
    <t>Condutores de processos robotizados</t>
  </si>
  <si>
    <t>7813</t>
  </si>
  <si>
    <t>Operadores de veículos subaquáticos controlados remotamente</t>
  </si>
  <si>
    <t>7817</t>
  </si>
  <si>
    <t>Trabalhadores subaquáticos</t>
  </si>
  <si>
    <t>7821</t>
  </si>
  <si>
    <t>Operadores de máquinas e equipamentos de elevação</t>
  </si>
  <si>
    <t>7822</t>
  </si>
  <si>
    <t>Operadores de equipamentos de movimentação de cargas</t>
  </si>
  <si>
    <t>7823</t>
  </si>
  <si>
    <t>Motoristas de veículos de pequeno e médio porte</t>
  </si>
  <si>
    <t>7824</t>
  </si>
  <si>
    <t>Motoristas de ônibus urbanos, metropolitanos e rodoviários</t>
  </si>
  <si>
    <t>7825</t>
  </si>
  <si>
    <t>Motoristas de veículos de cargas em geral</t>
  </si>
  <si>
    <t>7826</t>
  </si>
  <si>
    <t>Operadores de veículos sobre trilhos e cabos aéreos</t>
  </si>
  <si>
    <t>7827</t>
  </si>
  <si>
    <t>Trabalhadores aquaviários</t>
  </si>
  <si>
    <t>7828</t>
  </si>
  <si>
    <t>Condutores de animais e de veículos de tração animal e pedais</t>
  </si>
  <si>
    <t>7831</t>
  </si>
  <si>
    <t>Trabalhadores de manobras de transportes sobre trilhos</t>
  </si>
  <si>
    <t>7832</t>
  </si>
  <si>
    <t>Trabalhadores de cargas e descargas de mercadorias</t>
  </si>
  <si>
    <t>7841</t>
  </si>
  <si>
    <t>Trabalhadores de embalagem e de etiquetagem</t>
  </si>
  <si>
    <t>7842</t>
  </si>
  <si>
    <t>Alimentadores de linhas de produção</t>
  </si>
  <si>
    <t>7911</t>
  </si>
  <si>
    <t>Artesãos</t>
  </si>
  <si>
    <t>8101</t>
  </si>
  <si>
    <t>Supervisores de produção em indústrias químicas, petroquímicas e afins</t>
  </si>
  <si>
    <t>8102</t>
  </si>
  <si>
    <t>Supervisores de produção em indústrias de transformação de plásticos e borrachas</t>
  </si>
  <si>
    <t>8103</t>
  </si>
  <si>
    <t>Supervisores de produção em indústrias de produtos farmacêuticos, cosméticos e afins</t>
  </si>
  <si>
    <t>8110</t>
  </si>
  <si>
    <t>Operadores polivalentes de equipamentos em indústrias químicas, petroquímicas e afins</t>
  </si>
  <si>
    <t>8111</t>
  </si>
  <si>
    <t>Operadores de equipamentos de moagem e mistura de materiais (tratamentos químicos e afins)</t>
  </si>
  <si>
    <t>8112</t>
  </si>
  <si>
    <t>Operadores de calcinação e de tratamentos químicos de materiais radioativos</t>
  </si>
  <si>
    <t>8113</t>
  </si>
  <si>
    <t>Operadores de equipamentos de filtragem e separação</t>
  </si>
  <si>
    <t>8114</t>
  </si>
  <si>
    <t>Operadores de equipamentos de destilação, evaporação e reação</t>
  </si>
  <si>
    <t>8115</t>
  </si>
  <si>
    <t>Operadores de equipamentos de produção e refino de petróleo e gás</t>
  </si>
  <si>
    <t>8116</t>
  </si>
  <si>
    <t>Operadores de equipamentos de coqueificação</t>
  </si>
  <si>
    <t>8117</t>
  </si>
  <si>
    <t>Operadores de instalações e máquinas de produtos plásticos, de borracha e moldadores de parafinas</t>
  </si>
  <si>
    <t>8118</t>
  </si>
  <si>
    <t>Operadores de máquinas e instalações de produtos farmacêuticos, cosméticos e afins</t>
  </si>
  <si>
    <t>8121</t>
  </si>
  <si>
    <t>8131</t>
  </si>
  <si>
    <t>Operadores de processos das indústrias de transformação de produtos químicos, petroquímicos e afins</t>
  </si>
  <si>
    <t>8181</t>
  </si>
  <si>
    <t>Laboratoristas industriais auxiliares</t>
  </si>
  <si>
    <t>8201</t>
  </si>
  <si>
    <t>8202</t>
  </si>
  <si>
    <t>Supervisores na fabricação de materiais para construção (vidros e cerâmicas)</t>
  </si>
  <si>
    <t>8211</t>
  </si>
  <si>
    <t>Operadores de instalações de sinterização</t>
  </si>
  <si>
    <t>8212</t>
  </si>
  <si>
    <t>Operadores de fornos de primeira fusão e aciaria</t>
  </si>
  <si>
    <t>8213</t>
  </si>
  <si>
    <t>Operadores de equipamentos de laminação</t>
  </si>
  <si>
    <t>8214</t>
  </si>
  <si>
    <t>Operadores de equipamentos de acabamento de chapas e metais</t>
  </si>
  <si>
    <t>8221</t>
  </si>
  <si>
    <t>Forneiros metalúrgicos (segunda fusão e reaquecimento)</t>
  </si>
  <si>
    <t>8231</t>
  </si>
  <si>
    <t>Operadores na preparação de massas para abrasivo, vidro, cerâmica, porcelana e materiais de construção</t>
  </si>
  <si>
    <t>8232</t>
  </si>
  <si>
    <t>Operadores de equipamentos de fabricação e beneficiamento de cristais, vidros, cerâmicas, porcelanas, fibras de vidro, abrasivos e afins</t>
  </si>
  <si>
    <t>8233</t>
  </si>
  <si>
    <t>Operadores de instalações e equipamentos de fabricação de materiais de construção</t>
  </si>
  <si>
    <t>8281</t>
  </si>
  <si>
    <t>Trabalhadores da fabricação de cerâmica estrutural para construção</t>
  </si>
  <si>
    <t>8301</t>
  </si>
  <si>
    <t>8311</t>
  </si>
  <si>
    <t>Preparadores de pasta para fabricação de papel</t>
  </si>
  <si>
    <t>8321</t>
  </si>
  <si>
    <t>Operadores de máquinas de fabricar papel e papelão</t>
  </si>
  <si>
    <t>8331</t>
  </si>
  <si>
    <t>Operadores de máquinas na fabricação de produtos de papel e papelão</t>
  </si>
  <si>
    <t>8332</t>
  </si>
  <si>
    <t>Trabalhadores artesanais de produtos de papel e papelão</t>
  </si>
  <si>
    <t>8401</t>
  </si>
  <si>
    <t>8411</t>
  </si>
  <si>
    <t>Trabalhadores da indústria de beneficiamento de grãos, cereais e afins</t>
  </si>
  <si>
    <t>8412</t>
  </si>
  <si>
    <t>Trabalhadores no beneficiamento do sal</t>
  </si>
  <si>
    <t>8413</t>
  </si>
  <si>
    <t>Trabalhadores na fabricação e refino de açúcar</t>
  </si>
  <si>
    <t>8414</t>
  </si>
  <si>
    <t>Trabalhadores na fabricação e conservação de alimentos</t>
  </si>
  <si>
    <t>8415</t>
  </si>
  <si>
    <t>Trabalhadores na pasteurização do leite e na fabricação de laticínios e afins</t>
  </si>
  <si>
    <t>8416</t>
  </si>
  <si>
    <t>Trabalhadores na industrialização de café, cacau, mate e de produtos afins</t>
  </si>
  <si>
    <t>8417</t>
  </si>
  <si>
    <t>Trabalhadores na fabricação de cachaça, cerveja, vinhos e outras bebidas</t>
  </si>
  <si>
    <t>8418</t>
  </si>
  <si>
    <t>Operadores de equipamentos na fabricação de pães, massas alimentícias, doces, chocolates e achocolatados</t>
  </si>
  <si>
    <t>8421</t>
  </si>
  <si>
    <t>Cigarreiros e beneficiadores de fumo</t>
  </si>
  <si>
    <t>8422</t>
  </si>
  <si>
    <t>Charuteiros</t>
  </si>
  <si>
    <t>8481</t>
  </si>
  <si>
    <t>Trabalhadores artesanais na conservação de alimentos</t>
  </si>
  <si>
    <t>8482</t>
  </si>
  <si>
    <t>Trabalhadores artesanais na pasteurização do leite e na fabricação de laticínios e afins</t>
  </si>
  <si>
    <t>8483</t>
  </si>
  <si>
    <t>Padeiros, confeiteiros e afins</t>
  </si>
  <si>
    <t>8484</t>
  </si>
  <si>
    <t>Trabalhadores na degustação e classificação de grãos e afins</t>
  </si>
  <si>
    <t>8485</t>
  </si>
  <si>
    <t>Magarefes e afins</t>
  </si>
  <si>
    <t>8486</t>
  </si>
  <si>
    <t>Trabalhadores artesanais na indústria do fumo</t>
  </si>
  <si>
    <t>8601</t>
  </si>
  <si>
    <t>8611</t>
  </si>
  <si>
    <t>Operadores de instalações de geração e distribuição de energia elétrica, hidráulica, térmica ou nuclear</t>
  </si>
  <si>
    <t>8612</t>
  </si>
  <si>
    <t>Operadores de instalações de distribuição de energia elétrica</t>
  </si>
  <si>
    <t>8621</t>
  </si>
  <si>
    <t>Operadores de máquinas a vapor e utilidades</t>
  </si>
  <si>
    <t>8622</t>
  </si>
  <si>
    <t>Operadores de instalações de captação, tratamento e distribuição de água</t>
  </si>
  <si>
    <t>8623</t>
  </si>
  <si>
    <t>Operadores de instalações de captação e esgotos</t>
  </si>
  <si>
    <t>8624</t>
  </si>
  <si>
    <t>Operadores de instalações de extração, processamento, envasamento e distribuição de gases</t>
  </si>
  <si>
    <t>8625</t>
  </si>
  <si>
    <t>Operadores de instalações de refrigeração e ar-condicionado</t>
  </si>
  <si>
    <t>9101</t>
  </si>
  <si>
    <t>Supervisores em serviços de reparação e manutenção de máquinas e equipamentos industriais, comerciais e residenciais</t>
  </si>
  <si>
    <t>9102</t>
  </si>
  <si>
    <t>Supervisores em serviços de reparação e manutenção veicular</t>
  </si>
  <si>
    <t>9109</t>
  </si>
  <si>
    <t>Supervisores de outros trabalhadores de serviços de reparação, conservação e manutenção</t>
  </si>
  <si>
    <t>9111</t>
  </si>
  <si>
    <t>Mecânicos de manutenção de bombas, motores, compressores e equipamentos de transmissão</t>
  </si>
  <si>
    <t>9112</t>
  </si>
  <si>
    <t>Mecânicos de manutenção e instalação de aparelhos de climatização e refrigeração</t>
  </si>
  <si>
    <t>9113</t>
  </si>
  <si>
    <t>Mecânicos de manutenção de máquinas industriais</t>
  </si>
  <si>
    <t>9131</t>
  </si>
  <si>
    <t>9141</t>
  </si>
  <si>
    <t>Mecânicos de manutenção aeronáutica</t>
  </si>
  <si>
    <t>9142</t>
  </si>
  <si>
    <t>Mecânicos de manutenção de motores e equipamentos navais</t>
  </si>
  <si>
    <t>9143</t>
  </si>
  <si>
    <t>Mecânicos de manutenção metroferroviária</t>
  </si>
  <si>
    <t>9144</t>
  </si>
  <si>
    <t>Mecânicos de manutenção de veículos automotores</t>
  </si>
  <si>
    <t>9151</t>
  </si>
  <si>
    <t>Técnicos em manutenção e reparação de instrumentos de medição e precisão</t>
  </si>
  <si>
    <t>9152</t>
  </si>
  <si>
    <t>Restauradores de instrumentos musicais</t>
  </si>
  <si>
    <t>9153</t>
  </si>
  <si>
    <t>Técnicos em manutenção e reparação de equipamentos biomédicos</t>
  </si>
  <si>
    <t>9154</t>
  </si>
  <si>
    <t>Reparadores de equipamentos fotográficos</t>
  </si>
  <si>
    <t>9191</t>
  </si>
  <si>
    <t>Lubrificadores</t>
  </si>
  <si>
    <t>9192</t>
  </si>
  <si>
    <t>Trabalhadores de manutenção de roçadeiras, motoserras e similares</t>
  </si>
  <si>
    <t>9193</t>
  </si>
  <si>
    <t>Mecânicos de manutenção de bicicletas e equipamentos esportivos e de ginástica</t>
  </si>
  <si>
    <t>9501</t>
  </si>
  <si>
    <t>Supervisores de manutenção eletroeletrônica industrial, comercial e predial</t>
  </si>
  <si>
    <t>9502</t>
  </si>
  <si>
    <t>Supervisores de manutenção eletroeletrônica veicular</t>
  </si>
  <si>
    <t>9503</t>
  </si>
  <si>
    <t>Supervisores de manutenção eletromecânica</t>
  </si>
  <si>
    <t>9511</t>
  </si>
  <si>
    <t>Eletricistas de manutenção eletroeletrônica</t>
  </si>
  <si>
    <t>9513</t>
  </si>
  <si>
    <t>Instaladores e mantenedores de sistemas eletroeletrônicos de segurança</t>
  </si>
  <si>
    <t>9531</t>
  </si>
  <si>
    <t>Eletricistas eletrônicos de manutenção veicular (aérea, terrestre e naval)</t>
  </si>
  <si>
    <t>9541</t>
  </si>
  <si>
    <t>Instaladores e mantenedores eletromecânicos de elevadores, escadas e portas automáticas</t>
  </si>
  <si>
    <t>9542</t>
  </si>
  <si>
    <t>Reparadores de aparelhos eletrodomésticos</t>
  </si>
  <si>
    <t>9543</t>
  </si>
  <si>
    <t>Reparadores de equipamentos de escritório</t>
  </si>
  <si>
    <t>9911</t>
  </si>
  <si>
    <t>Conservadores de vias permanentes (trilhos)</t>
  </si>
  <si>
    <t>9912</t>
  </si>
  <si>
    <t>Mantenedores de equipamentos de parques de diversões e similares</t>
  </si>
  <si>
    <t>9913</t>
  </si>
  <si>
    <t>Reparadores de carrocerias de veículos</t>
  </si>
  <si>
    <t>9921</t>
  </si>
  <si>
    <t>Trabalhadores elementares de serviços de manutenção veicular</t>
  </si>
  <si>
    <t>9922</t>
  </si>
  <si>
    <t>Trabalhadores operacionais de conservação de vias permanentes (exceto trilhos)</t>
  </si>
  <si>
    <t>XXXX</t>
  </si>
  <si>
    <t>010105</t>
  </si>
  <si>
    <t>Oficial general da aeronáutica</t>
  </si>
  <si>
    <t>Ocupação</t>
  </si>
  <si>
    <t>010110</t>
  </si>
  <si>
    <t>Oficial general do exército</t>
  </si>
  <si>
    <t>010115</t>
  </si>
  <si>
    <t>Oficial general da marinha</t>
  </si>
  <si>
    <t>010205</t>
  </si>
  <si>
    <t>Oficial da aeronáutica</t>
  </si>
  <si>
    <t>010210</t>
  </si>
  <si>
    <t>Oficial do exército</t>
  </si>
  <si>
    <t>010215</t>
  </si>
  <si>
    <t>Oficial da marinha</t>
  </si>
  <si>
    <t>010305</t>
  </si>
  <si>
    <t>Praça da aeronáutica</t>
  </si>
  <si>
    <t>010310</t>
  </si>
  <si>
    <t>Praça do exército</t>
  </si>
  <si>
    <t>010315</t>
  </si>
  <si>
    <t>Praça da marinha</t>
  </si>
  <si>
    <t>020105</t>
  </si>
  <si>
    <t>Coronel da polícia militar</t>
  </si>
  <si>
    <t>020110</t>
  </si>
  <si>
    <t>Tenente-coronel da polícia militar</t>
  </si>
  <si>
    <t>020115</t>
  </si>
  <si>
    <t>Major da polícia militar</t>
  </si>
  <si>
    <t>020205</t>
  </si>
  <si>
    <t>Capitão da polícia militar</t>
  </si>
  <si>
    <t>020305</t>
  </si>
  <si>
    <t>Primeiro tenente de polícia militar</t>
  </si>
  <si>
    <t>020310</t>
  </si>
  <si>
    <t>Segundo tenente de polícia militar</t>
  </si>
  <si>
    <t>021105</t>
  </si>
  <si>
    <t>Subtenente da policia militar</t>
  </si>
  <si>
    <t>021110</t>
  </si>
  <si>
    <t>Sargento da policia militar</t>
  </si>
  <si>
    <t>021205</t>
  </si>
  <si>
    <t>Cabo da polícia militar</t>
  </si>
  <si>
    <t>021210</t>
  </si>
  <si>
    <t>Soldado da polícia militar</t>
  </si>
  <si>
    <t>030105</t>
  </si>
  <si>
    <t>Coronel bombeiro militar</t>
  </si>
  <si>
    <t>030110</t>
  </si>
  <si>
    <t>Major bombeiro militar</t>
  </si>
  <si>
    <t>030115</t>
  </si>
  <si>
    <t>Tenente-coronel bombeiro militar</t>
  </si>
  <si>
    <t>030205</t>
  </si>
  <si>
    <t>Capitão bombeiro militar</t>
  </si>
  <si>
    <t>030305</t>
  </si>
  <si>
    <t>Tenente do corpo de bombeiros militar</t>
  </si>
  <si>
    <t>031105</t>
  </si>
  <si>
    <t>Subtenente bombeiro militar</t>
  </si>
  <si>
    <t>031110</t>
  </si>
  <si>
    <t>Sargento bombeiro militar</t>
  </si>
  <si>
    <t>031205</t>
  </si>
  <si>
    <t>Cabo bombeiro militar</t>
  </si>
  <si>
    <t>031210</t>
  </si>
  <si>
    <t>Soldado bombeiro militar</t>
  </si>
  <si>
    <t>111105</t>
  </si>
  <si>
    <t>Senador</t>
  </si>
  <si>
    <t>111110</t>
  </si>
  <si>
    <t>Deputado federal</t>
  </si>
  <si>
    <t>111115</t>
  </si>
  <si>
    <t>Deputado estadual e distrital</t>
  </si>
  <si>
    <t>111120</t>
  </si>
  <si>
    <t>Vereador</t>
  </si>
  <si>
    <t>111205</t>
  </si>
  <si>
    <t>Presidente da república</t>
  </si>
  <si>
    <t>111210</t>
  </si>
  <si>
    <t>Vice-presidente da república</t>
  </si>
  <si>
    <t>111215</t>
  </si>
  <si>
    <t>Ministro de estado</t>
  </si>
  <si>
    <t>111220</t>
  </si>
  <si>
    <t>Secretário - executivo</t>
  </si>
  <si>
    <t>111225</t>
  </si>
  <si>
    <t>Membro superior do poder executivo</t>
  </si>
  <si>
    <t>111230</t>
  </si>
  <si>
    <t>Governador de estado</t>
  </si>
  <si>
    <t>111235</t>
  </si>
  <si>
    <t>Governador do distrito federal</t>
  </si>
  <si>
    <t>111240</t>
  </si>
  <si>
    <t>Vice-governador de estado</t>
  </si>
  <si>
    <t>111245</t>
  </si>
  <si>
    <t>Vice-governador do distrito federal</t>
  </si>
  <si>
    <t>111250</t>
  </si>
  <si>
    <t>Prefeito</t>
  </si>
  <si>
    <t>111255</t>
  </si>
  <si>
    <t>Vice-prefeito</t>
  </si>
  <si>
    <t>111305</t>
  </si>
  <si>
    <t>Ministro do supremo tribunal federal</t>
  </si>
  <si>
    <t>111310</t>
  </si>
  <si>
    <t>Ministro do superior tribunal de justiça</t>
  </si>
  <si>
    <t>111315</t>
  </si>
  <si>
    <t>Ministro do superior tribunal militar</t>
  </si>
  <si>
    <t>111320</t>
  </si>
  <si>
    <t>Ministro do superior tribunal do trabalho</t>
  </si>
  <si>
    <t>111325</t>
  </si>
  <si>
    <t>Juiz de direito</t>
  </si>
  <si>
    <t>111330</t>
  </si>
  <si>
    <t>Juiz federal</t>
  </si>
  <si>
    <t>111335</t>
  </si>
  <si>
    <t>Juiz auditor federal - justiça militar</t>
  </si>
  <si>
    <t>111340</t>
  </si>
  <si>
    <t>Juiz auditor estadual - justiça militar</t>
  </si>
  <si>
    <t>111345</t>
  </si>
  <si>
    <t>Juiz do trabalho</t>
  </si>
  <si>
    <t>111405</t>
  </si>
  <si>
    <t>Dirigente do serviço público federal</t>
  </si>
  <si>
    <t>111410</t>
  </si>
  <si>
    <t>Dirigente do serviço público estadual e distrital</t>
  </si>
  <si>
    <t>111415</t>
  </si>
  <si>
    <t>Dirigente do serviço público municipal</t>
  </si>
  <si>
    <t>111505</t>
  </si>
  <si>
    <t>Especialista de políticas públicas e gestão governamental - eppgg</t>
  </si>
  <si>
    <t>111510</t>
  </si>
  <si>
    <t>Analista de planejamento e orçamento - apo</t>
  </si>
  <si>
    <t>113005</t>
  </si>
  <si>
    <t>Cacique</t>
  </si>
  <si>
    <t>113010</t>
  </si>
  <si>
    <t>Líder de comunidade caiçara</t>
  </si>
  <si>
    <t>113015</t>
  </si>
  <si>
    <t>Membro de liderança quilombola</t>
  </si>
  <si>
    <t>114105</t>
  </si>
  <si>
    <t>Dirigente de partido político</t>
  </si>
  <si>
    <t>114205</t>
  </si>
  <si>
    <t>Dirigentes de entidades de trabalhadores</t>
  </si>
  <si>
    <t>114210</t>
  </si>
  <si>
    <t>Dirigentes de entidades patronais</t>
  </si>
  <si>
    <t>114305</t>
  </si>
  <si>
    <t>Dirigente e administrador de organização religiosa</t>
  </si>
  <si>
    <t>114405</t>
  </si>
  <si>
    <t>Dirigente e administrador de organização da sociedade civil sem fins lucrativos</t>
  </si>
  <si>
    <t>121005</t>
  </si>
  <si>
    <t>Diretor de planejamento estratégico</t>
  </si>
  <si>
    <t>121010</t>
  </si>
  <si>
    <t>Diretor geral de empresa e organizações (exceto de interesse público)</t>
  </si>
  <si>
    <t>122105</t>
  </si>
  <si>
    <t>Diretor de produção e operações em empresa agropecuária</t>
  </si>
  <si>
    <t>122110</t>
  </si>
  <si>
    <t>Diretor de produção e operações em empresa aqüícola</t>
  </si>
  <si>
    <t>122115</t>
  </si>
  <si>
    <t>Diretor de produção e operações em empresa florestal</t>
  </si>
  <si>
    <t>122120</t>
  </si>
  <si>
    <t>Diretor de produção e operações em empresa pesqueira</t>
  </si>
  <si>
    <t>122205</t>
  </si>
  <si>
    <t>Diretor de produção e operações da indústria de transformação, extração mineral e utilidades</t>
  </si>
  <si>
    <t>122305</t>
  </si>
  <si>
    <t>Diretor de operações de obras pública e civil</t>
  </si>
  <si>
    <t>122405</t>
  </si>
  <si>
    <t>Diretor de operações comerciais (comércio atacadista e varejista)</t>
  </si>
  <si>
    <t>122505</t>
  </si>
  <si>
    <t>Diretor de produção e operações de alimentação</t>
  </si>
  <si>
    <t>122510</t>
  </si>
  <si>
    <t>Diretor de produção e operações de hotel</t>
  </si>
  <si>
    <t>122515</t>
  </si>
  <si>
    <t>Diretor de produção e operações de turismo</t>
  </si>
  <si>
    <t>122520</t>
  </si>
  <si>
    <t>Turismólogo</t>
  </si>
  <si>
    <t>122605</t>
  </si>
  <si>
    <t>Diretor de operações de correios</t>
  </si>
  <si>
    <t>122610</t>
  </si>
  <si>
    <t>Diretor de operações de serviços de armazenamento</t>
  </si>
  <si>
    <t>122615</t>
  </si>
  <si>
    <t>Diretor de operações de serviços de telecomunicações</t>
  </si>
  <si>
    <t>122620</t>
  </si>
  <si>
    <t>Diretor de operações de serviços de transporte</t>
  </si>
  <si>
    <t>122705</t>
  </si>
  <si>
    <t>Diretor comercial em operações de intermediação financeira</t>
  </si>
  <si>
    <t>122710</t>
  </si>
  <si>
    <t>Diretor de produtos bancários</t>
  </si>
  <si>
    <t>122715</t>
  </si>
  <si>
    <t>Diretor de crédito rural</t>
  </si>
  <si>
    <t>122720</t>
  </si>
  <si>
    <t>Diretor de câmbio e comércio exterior</t>
  </si>
  <si>
    <t>122725</t>
  </si>
  <si>
    <t>Diretor de compliance</t>
  </si>
  <si>
    <t>122730</t>
  </si>
  <si>
    <t>Diretor de crédito (exceto crédito imobiliário)</t>
  </si>
  <si>
    <t>122735</t>
  </si>
  <si>
    <t>Diretor de crédito imobiliário</t>
  </si>
  <si>
    <t>122740</t>
  </si>
  <si>
    <t>Diretor de leasing</t>
  </si>
  <si>
    <t>122745</t>
  </si>
  <si>
    <t>Diretor de mercado de capitais</t>
  </si>
  <si>
    <t>122750</t>
  </si>
  <si>
    <t>Diretor de recuperação de créditos em operações de intermediação financeira</t>
  </si>
  <si>
    <t>122755</t>
  </si>
  <si>
    <t>Diretor de riscos de mercado</t>
  </si>
  <si>
    <t>123105</t>
  </si>
  <si>
    <t>Diretor administrativo</t>
  </si>
  <si>
    <t>123110</t>
  </si>
  <si>
    <t>Diretor administrativo e financeiro</t>
  </si>
  <si>
    <t>123115</t>
  </si>
  <si>
    <t>Diretor financeiro</t>
  </si>
  <si>
    <t>123205</t>
  </si>
  <si>
    <t>Diretor de recursos humanos</t>
  </si>
  <si>
    <t>123210</t>
  </si>
  <si>
    <t>Diretor de relações de trabalho</t>
  </si>
  <si>
    <t>123305</t>
  </si>
  <si>
    <t>Diretor comercial</t>
  </si>
  <si>
    <t>123310</t>
  </si>
  <si>
    <t>Diretor de marketing</t>
  </si>
  <si>
    <t>123405</t>
  </si>
  <si>
    <t>Diretor de suprimentos</t>
  </si>
  <si>
    <t>123410</t>
  </si>
  <si>
    <t>Diretor de suprimentos no serviço público</t>
  </si>
  <si>
    <t>123605</t>
  </si>
  <si>
    <t>Diretor de serviços de informática</t>
  </si>
  <si>
    <t>123705</t>
  </si>
  <si>
    <t>Diretor de pesquisa e desenvolvimento (p&amp;d)</t>
  </si>
  <si>
    <t>123805</t>
  </si>
  <si>
    <t>Diretor de manutenção</t>
  </si>
  <si>
    <t>131105</t>
  </si>
  <si>
    <t>Diretor de serviços culturais</t>
  </si>
  <si>
    <t>131110</t>
  </si>
  <si>
    <t>Diretor de serviços sociais</t>
  </si>
  <si>
    <t>131115</t>
  </si>
  <si>
    <t>Gerente de serviços culturais</t>
  </si>
  <si>
    <t>131120</t>
  </si>
  <si>
    <t>Gerente de serviços sociais</t>
  </si>
  <si>
    <t>131205</t>
  </si>
  <si>
    <t>Diretor de serviços de saúde</t>
  </si>
  <si>
    <t>131210</t>
  </si>
  <si>
    <t>Gerente de serviços de saúde</t>
  </si>
  <si>
    <t>131215</t>
  </si>
  <si>
    <t>Tecnólogo em gestão hospitalar</t>
  </si>
  <si>
    <t>131220</t>
  </si>
  <si>
    <t>Gerontólogo</t>
  </si>
  <si>
    <t>131225</t>
  </si>
  <si>
    <t>Sanitarista</t>
  </si>
  <si>
    <t>131305</t>
  </si>
  <si>
    <t>Diretor de instituição educacional da área privada</t>
  </si>
  <si>
    <t>131310</t>
  </si>
  <si>
    <t>Diretor de instituição educacional pública</t>
  </si>
  <si>
    <t>131315</t>
  </si>
  <si>
    <t>Gerente de instituição educacional da área privada</t>
  </si>
  <si>
    <t>131320</t>
  </si>
  <si>
    <t>Gerente de serviços educacionais da área pública</t>
  </si>
  <si>
    <t>141105</t>
  </si>
  <si>
    <t>Gerente de produção e operações aqüícolas</t>
  </si>
  <si>
    <t>141110</t>
  </si>
  <si>
    <t>Gerente de produção e operações florestais</t>
  </si>
  <si>
    <t>141115</t>
  </si>
  <si>
    <t>Gerente de produção e operações agropecuárias</t>
  </si>
  <si>
    <t>141120</t>
  </si>
  <si>
    <t>Gerente de produção e operações pesqueiras</t>
  </si>
  <si>
    <t>141205</t>
  </si>
  <si>
    <t>Gerente de produção e operações</t>
  </si>
  <si>
    <t>141305</t>
  </si>
  <si>
    <t>Gerente de produção e operações da construção civil e obras públicas</t>
  </si>
  <si>
    <t>141405</t>
  </si>
  <si>
    <t>Comerciante atacadista</t>
  </si>
  <si>
    <t>141410</t>
  </si>
  <si>
    <t>Comerciante varejista</t>
  </si>
  <si>
    <t>141415</t>
  </si>
  <si>
    <t>Gerente de loja e supermercado</t>
  </si>
  <si>
    <t>141420</t>
  </si>
  <si>
    <t>Gerente de operações de serviços de assistência técnica</t>
  </si>
  <si>
    <t>141505</t>
  </si>
  <si>
    <t>Gerente de hotel</t>
  </si>
  <si>
    <t>141510</t>
  </si>
  <si>
    <t>Gerente de restaurante</t>
  </si>
  <si>
    <t>141515</t>
  </si>
  <si>
    <t>Gerente de bar</t>
  </si>
  <si>
    <t>141520</t>
  </si>
  <si>
    <t>Gerente de pensão</t>
  </si>
  <si>
    <t>141525</t>
  </si>
  <si>
    <t>Gerente de turismo</t>
  </si>
  <si>
    <t>141605</t>
  </si>
  <si>
    <t>Gerente de operações de transportes</t>
  </si>
  <si>
    <t>141610</t>
  </si>
  <si>
    <t>Gerente de operações de correios e telecomunicações</t>
  </si>
  <si>
    <t>141615</t>
  </si>
  <si>
    <t>Gerente de logística (armazenagem e distribuição)</t>
  </si>
  <si>
    <t>141705</t>
  </si>
  <si>
    <t>Gerente de produtos bancários</t>
  </si>
  <si>
    <t>141710</t>
  </si>
  <si>
    <t>Gerente de agência</t>
  </si>
  <si>
    <t>141715</t>
  </si>
  <si>
    <t>Gerente de câmbio e comércio exterior</t>
  </si>
  <si>
    <t>141720</t>
  </si>
  <si>
    <t>Gerente de crédito e cobrança</t>
  </si>
  <si>
    <t>141725</t>
  </si>
  <si>
    <t>Gerente de crédito imobiliário</t>
  </si>
  <si>
    <t>141730</t>
  </si>
  <si>
    <t>Gerente de crédito rural</t>
  </si>
  <si>
    <t>141735</t>
  </si>
  <si>
    <t>Gerente de recuperação de crédito</t>
  </si>
  <si>
    <t>142105</t>
  </si>
  <si>
    <t>Gerente administrativo</t>
  </si>
  <si>
    <t>142110</t>
  </si>
  <si>
    <t>Gerente de riscos</t>
  </si>
  <si>
    <t>142115</t>
  </si>
  <si>
    <t>Gerente financeiro</t>
  </si>
  <si>
    <t>142120</t>
  </si>
  <si>
    <t>Tecnólogo em gestão administrativo- financeira</t>
  </si>
  <si>
    <t>142205</t>
  </si>
  <si>
    <t>Gerente de recursos humanos</t>
  </si>
  <si>
    <t>142210</t>
  </si>
  <si>
    <t>Gerente de departamento pessoal</t>
  </si>
  <si>
    <t>142305</t>
  </si>
  <si>
    <t>Gerente comercial</t>
  </si>
  <si>
    <t>142310</t>
  </si>
  <si>
    <t>Gerente de comunicação</t>
  </si>
  <si>
    <t>142315</t>
  </si>
  <si>
    <t>Gerente de marketing</t>
  </si>
  <si>
    <t>142320</t>
  </si>
  <si>
    <t>Gerente de vendas</t>
  </si>
  <si>
    <t>142325</t>
  </si>
  <si>
    <t>Relações públicas</t>
  </si>
  <si>
    <t>142330</t>
  </si>
  <si>
    <t>Analista de negócios</t>
  </si>
  <si>
    <t>142335</t>
  </si>
  <si>
    <t>Analista de pesquisa de mercado</t>
  </si>
  <si>
    <t>142340</t>
  </si>
  <si>
    <t>Ouvidor</t>
  </si>
  <si>
    <t>142345</t>
  </si>
  <si>
    <t>Profissional de relações institucionais e governamentais</t>
  </si>
  <si>
    <t>142405</t>
  </si>
  <si>
    <t>Gerente de compras</t>
  </si>
  <si>
    <t>142410</t>
  </si>
  <si>
    <t>Gerente de suprimentos</t>
  </si>
  <si>
    <t>142415</t>
  </si>
  <si>
    <t>Gerente de almoxarifado</t>
  </si>
  <si>
    <t>142505</t>
  </si>
  <si>
    <t>Gerente de rede</t>
  </si>
  <si>
    <t>142510</t>
  </si>
  <si>
    <t>Gerente de desenvolvimento de sistemas</t>
  </si>
  <si>
    <t>142515</t>
  </si>
  <si>
    <t>Gerente de produção de tecnologia da informação</t>
  </si>
  <si>
    <t>142520</t>
  </si>
  <si>
    <t>Gerente de projetos de tecnologia da informação</t>
  </si>
  <si>
    <t>142525</t>
  </si>
  <si>
    <t>Gerente de segurança de tecnologia da informação</t>
  </si>
  <si>
    <t>142530</t>
  </si>
  <si>
    <t>Gerente de suporte técnico de tecnologia da informação</t>
  </si>
  <si>
    <t>142535</t>
  </si>
  <si>
    <t>Tecnólogo em gestão da tecnologia da informação</t>
  </si>
  <si>
    <t>142605</t>
  </si>
  <si>
    <t>Gerente de pesquisa e desenvolvimento (p&amp;d)</t>
  </si>
  <si>
    <t>142610</t>
  </si>
  <si>
    <t>Especialista em desenvolvimento de cigarros</t>
  </si>
  <si>
    <t>142705</t>
  </si>
  <si>
    <t>Gerente de projetos e serviços de manutenção</t>
  </si>
  <si>
    <t>142710</t>
  </si>
  <si>
    <t>Tecnólogo em sistemas biomédicos</t>
  </si>
  <si>
    <t>201105</t>
  </si>
  <si>
    <t>Bioengenheiro</t>
  </si>
  <si>
    <t>201110</t>
  </si>
  <si>
    <t>Biotecnologista</t>
  </si>
  <si>
    <t>201115</t>
  </si>
  <si>
    <t>Geneticista</t>
  </si>
  <si>
    <t>201205</t>
  </si>
  <si>
    <t>Pesquisador em metrologia</t>
  </si>
  <si>
    <t>201210</t>
  </si>
  <si>
    <t>Especialista em calibrações metrológicas</t>
  </si>
  <si>
    <t>201215</t>
  </si>
  <si>
    <t>Especialista em ensaios metrológicos</t>
  </si>
  <si>
    <t>201220</t>
  </si>
  <si>
    <t>Especialista em instrumentação metrológica</t>
  </si>
  <si>
    <t>201225</t>
  </si>
  <si>
    <t>Especialista em materiais de referência metrológica</t>
  </si>
  <si>
    <t>202105</t>
  </si>
  <si>
    <t>Engenheiro mecatrônico</t>
  </si>
  <si>
    <t>202110</t>
  </si>
  <si>
    <t>Engenheiro de controle e automação</t>
  </si>
  <si>
    <t>202115</t>
  </si>
  <si>
    <t>Tecnólogo em mecatrônica</t>
  </si>
  <si>
    <t>202120</t>
  </si>
  <si>
    <t>Tecnólogo em automação industrial</t>
  </si>
  <si>
    <t>203005</t>
  </si>
  <si>
    <t>Pesquisador em biologia ambiental</t>
  </si>
  <si>
    <t>203010</t>
  </si>
  <si>
    <t>Pesquisador em biologia animal</t>
  </si>
  <si>
    <t>203015</t>
  </si>
  <si>
    <t>Pesquisador em biologia de microorganismos e parasitas</t>
  </si>
  <si>
    <t>203020</t>
  </si>
  <si>
    <t>Pesquisador em biologia humana</t>
  </si>
  <si>
    <t>203025</t>
  </si>
  <si>
    <t>Pesquisador em biologia vegetal</t>
  </si>
  <si>
    <t>203105</t>
  </si>
  <si>
    <t>Pesquisador em ciências da computação e informática</t>
  </si>
  <si>
    <t>203110</t>
  </si>
  <si>
    <t>Pesquisador em ciências da terra e meio ambiente</t>
  </si>
  <si>
    <t>203115</t>
  </si>
  <si>
    <t>Pesquisador em física</t>
  </si>
  <si>
    <t>203120</t>
  </si>
  <si>
    <t>Pesquisador em matemática</t>
  </si>
  <si>
    <t>203125</t>
  </si>
  <si>
    <t>Pesquisador em química</t>
  </si>
  <si>
    <t>203205</t>
  </si>
  <si>
    <t>Pesquisador de engenharia civil</t>
  </si>
  <si>
    <t>203210</t>
  </si>
  <si>
    <t>Pesquisador de engenharia e tecnologia (outras áreas da engenharia)</t>
  </si>
  <si>
    <t>203215</t>
  </si>
  <si>
    <t>Pesquisador de engenharia elétrica e eletrônica</t>
  </si>
  <si>
    <t>203220</t>
  </si>
  <si>
    <t>Pesquisador de engenharia mecânica</t>
  </si>
  <si>
    <t>203225</t>
  </si>
  <si>
    <t>Pesquisador de engenharia metalúrgica, de minas e de materiais</t>
  </si>
  <si>
    <t>203230</t>
  </si>
  <si>
    <t>Pesquisador de engenharia química</t>
  </si>
  <si>
    <t>203305</t>
  </si>
  <si>
    <t>Pesquisador de clínica médica</t>
  </si>
  <si>
    <t>203310</t>
  </si>
  <si>
    <t>Pesquisador de medicina básica</t>
  </si>
  <si>
    <t>203315</t>
  </si>
  <si>
    <t>Pesquisador em medicina veterinária</t>
  </si>
  <si>
    <t>203320</t>
  </si>
  <si>
    <t>Pesquisador em saúde coletiva</t>
  </si>
  <si>
    <t>203405</t>
  </si>
  <si>
    <t>Pesquisador em ciências agronômicas</t>
  </si>
  <si>
    <t>203410</t>
  </si>
  <si>
    <t>Pesquisador em ciências da pesca e aqüicultura</t>
  </si>
  <si>
    <t>203415</t>
  </si>
  <si>
    <t>Pesquisador em ciências da zootecnia</t>
  </si>
  <si>
    <t>203420</t>
  </si>
  <si>
    <t>Pesquisador em ciências florestais</t>
  </si>
  <si>
    <t>203505</t>
  </si>
  <si>
    <t>Pesquisador em ciências sociais e humanas</t>
  </si>
  <si>
    <t>203510</t>
  </si>
  <si>
    <t>Pesquisador em economia</t>
  </si>
  <si>
    <t>203515</t>
  </si>
  <si>
    <t>Pesquisador em ciências da educação</t>
  </si>
  <si>
    <t>203520</t>
  </si>
  <si>
    <t>Pesquisador em história</t>
  </si>
  <si>
    <t>203525</t>
  </si>
  <si>
    <t>Pesquisador em psicologia</t>
  </si>
  <si>
    <t>204105</t>
  </si>
  <si>
    <t>Perito criminal</t>
  </si>
  <si>
    <t>211105</t>
  </si>
  <si>
    <t>Atuário</t>
  </si>
  <si>
    <t>211110</t>
  </si>
  <si>
    <t>Especialista em pesquisa operacional</t>
  </si>
  <si>
    <t>211115</t>
  </si>
  <si>
    <t>Matemático</t>
  </si>
  <si>
    <t>211120</t>
  </si>
  <si>
    <t>Matemático aplicado</t>
  </si>
  <si>
    <t>211205</t>
  </si>
  <si>
    <t>Estatístico</t>
  </si>
  <si>
    <t>211210</t>
  </si>
  <si>
    <t>Estatístico (estatística aplicada)</t>
  </si>
  <si>
    <t>211215</t>
  </si>
  <si>
    <t>Estatístico teórico</t>
  </si>
  <si>
    <t>212205</t>
  </si>
  <si>
    <t>Engenheiro de aplicativos em computação</t>
  </si>
  <si>
    <t>212210</t>
  </si>
  <si>
    <t>Engenheiro de equipamentos em computação</t>
  </si>
  <si>
    <t>212215</t>
  </si>
  <si>
    <t>Engenheiros de sistemas operacionais em computação</t>
  </si>
  <si>
    <t>212305</t>
  </si>
  <si>
    <t>Administrador de banco de dados</t>
  </si>
  <si>
    <t>212310</t>
  </si>
  <si>
    <t>Administrador de redes</t>
  </si>
  <si>
    <t>212315</t>
  </si>
  <si>
    <t>Administrador de sistemas operacionais</t>
  </si>
  <si>
    <t>212320</t>
  </si>
  <si>
    <t>Administrador em segurança da informação</t>
  </si>
  <si>
    <t>212405</t>
  </si>
  <si>
    <t>Analista de desenvolvimento de sistemas</t>
  </si>
  <si>
    <t>212410</t>
  </si>
  <si>
    <t>Analista de redes e de comunicação de dados</t>
  </si>
  <si>
    <t>212415</t>
  </si>
  <si>
    <t>Analista de sistemas de automação</t>
  </si>
  <si>
    <t>212420</t>
  </si>
  <si>
    <t>Analista de suporte computacional</t>
  </si>
  <si>
    <t>213105</t>
  </si>
  <si>
    <t>Físico</t>
  </si>
  <si>
    <t>213110</t>
  </si>
  <si>
    <t>Físico (acústica)</t>
  </si>
  <si>
    <t>213115</t>
  </si>
  <si>
    <t>Físico (atômica e molecular)</t>
  </si>
  <si>
    <t>213120</t>
  </si>
  <si>
    <t>Físico (cosmologia)</t>
  </si>
  <si>
    <t>213125</t>
  </si>
  <si>
    <t>Físico (estatística e matemática)</t>
  </si>
  <si>
    <t>213130</t>
  </si>
  <si>
    <t>Físico (fluidos)</t>
  </si>
  <si>
    <t>213135</t>
  </si>
  <si>
    <t>Físico (instrumentação)</t>
  </si>
  <si>
    <t>213140</t>
  </si>
  <si>
    <t>Físico (matéria condensada)</t>
  </si>
  <si>
    <t>213145</t>
  </si>
  <si>
    <t>Físico (materiais)</t>
  </si>
  <si>
    <t>213150</t>
  </si>
  <si>
    <t>Físico (medicina)</t>
  </si>
  <si>
    <t>213155</t>
  </si>
  <si>
    <t>Físico (nuclear e reatores)</t>
  </si>
  <si>
    <t>213160</t>
  </si>
  <si>
    <t>Físico (óptica)</t>
  </si>
  <si>
    <t>213165</t>
  </si>
  <si>
    <t>Físico (partículas e campos)</t>
  </si>
  <si>
    <t>213170</t>
  </si>
  <si>
    <t>Físico (plasma)</t>
  </si>
  <si>
    <t>213175</t>
  </si>
  <si>
    <t>Físico (térmica)</t>
  </si>
  <si>
    <t>213205</t>
  </si>
  <si>
    <t>Químico</t>
  </si>
  <si>
    <t>213210</t>
  </si>
  <si>
    <t>Químico industrial</t>
  </si>
  <si>
    <t>213215</t>
  </si>
  <si>
    <t>Tecnólogo em processos químicos</t>
  </si>
  <si>
    <t>213305</t>
  </si>
  <si>
    <t>Astrônomo</t>
  </si>
  <si>
    <t>213310</t>
  </si>
  <si>
    <t>Geofísico espacial</t>
  </si>
  <si>
    <t>213315</t>
  </si>
  <si>
    <t>Meteorologista</t>
  </si>
  <si>
    <t>213405</t>
  </si>
  <si>
    <t>Geólogo</t>
  </si>
  <si>
    <t>213410</t>
  </si>
  <si>
    <t>Geólogo de engenharia</t>
  </si>
  <si>
    <t>213415</t>
  </si>
  <si>
    <t>Geofísico</t>
  </si>
  <si>
    <t>213420</t>
  </si>
  <si>
    <t>Geoquímico</t>
  </si>
  <si>
    <t>213425</t>
  </si>
  <si>
    <t>Hidrogeólogo</t>
  </si>
  <si>
    <t>213430</t>
  </si>
  <si>
    <t>Paleontólogo</t>
  </si>
  <si>
    <t>213435</t>
  </si>
  <si>
    <t>Petrógrafo</t>
  </si>
  <si>
    <t>213440</t>
  </si>
  <si>
    <t>Oceanógrafo</t>
  </si>
  <si>
    <t>214005</t>
  </si>
  <si>
    <t>Engenheiro ambiental</t>
  </si>
  <si>
    <t>214010</t>
  </si>
  <si>
    <t>Tecnólogo em meio ambiente</t>
  </si>
  <si>
    <t>214105</t>
  </si>
  <si>
    <t>Arquiteto de edificações</t>
  </si>
  <si>
    <t>214110</t>
  </si>
  <si>
    <t>Arquiteto de interiores</t>
  </si>
  <si>
    <t>214115</t>
  </si>
  <si>
    <t>Arquiteto de patrimônio</t>
  </si>
  <si>
    <t>214120</t>
  </si>
  <si>
    <t>Arquiteto paisagista</t>
  </si>
  <si>
    <t>214125</t>
  </si>
  <si>
    <t>Arquiteto urbanista</t>
  </si>
  <si>
    <t>214130</t>
  </si>
  <si>
    <t>Urbanista</t>
  </si>
  <si>
    <t>214205</t>
  </si>
  <si>
    <t>Engenheiro civil</t>
  </si>
  <si>
    <t>214210</t>
  </si>
  <si>
    <t>Engenheiro civil (aeroportos)</t>
  </si>
  <si>
    <t>214215</t>
  </si>
  <si>
    <t>Engenheiro civil (edificações)</t>
  </si>
  <si>
    <t>214220</t>
  </si>
  <si>
    <t>Engenheiro civil (estruturas metálicas)</t>
  </si>
  <si>
    <t>214225</t>
  </si>
  <si>
    <t>Engenheiro civil (ferrovias e metrovias)</t>
  </si>
  <si>
    <t>214230</t>
  </si>
  <si>
    <t>Engenheiro civil (geotécnia)</t>
  </si>
  <si>
    <t>214235</t>
  </si>
  <si>
    <t>Engenheiro civil (hidrologia)</t>
  </si>
  <si>
    <t>214240</t>
  </si>
  <si>
    <t>Engenheiro civil (hidráulica)</t>
  </si>
  <si>
    <t>214245</t>
  </si>
  <si>
    <t>Engenheiro civil (pontes e viadutos)</t>
  </si>
  <si>
    <t>214250</t>
  </si>
  <si>
    <t>Engenheiro civil (portos e vias navegáveis)</t>
  </si>
  <si>
    <t>214255</t>
  </si>
  <si>
    <t>Engenheiro civil (rodovias)</t>
  </si>
  <si>
    <t>214260</t>
  </si>
  <si>
    <t>Engenheiro civil (saneamento)</t>
  </si>
  <si>
    <t>214265</t>
  </si>
  <si>
    <t>Engenheiro civil (túneis)</t>
  </si>
  <si>
    <t>214270</t>
  </si>
  <si>
    <t>Engenheiro civil (transportes e trânsito)</t>
  </si>
  <si>
    <t>214280</t>
  </si>
  <si>
    <t>Tecnólogo em construção civil</t>
  </si>
  <si>
    <t>214305</t>
  </si>
  <si>
    <t>Engenheiro eletricista</t>
  </si>
  <si>
    <t>214310</t>
  </si>
  <si>
    <t>Engenheiro eletrônico</t>
  </si>
  <si>
    <t>214315</t>
  </si>
  <si>
    <t>Engenheiro eletricista de manutenção</t>
  </si>
  <si>
    <t>214320</t>
  </si>
  <si>
    <t>Engenheiro eletricista de projetos</t>
  </si>
  <si>
    <t>214325</t>
  </si>
  <si>
    <t>Engenheiro eletrônico de manutenção</t>
  </si>
  <si>
    <t>214330</t>
  </si>
  <si>
    <t>Engenheiro eletrônico de projetos</t>
  </si>
  <si>
    <t>214335</t>
  </si>
  <si>
    <t>Engenheiro de manutenção de telecomunicações</t>
  </si>
  <si>
    <t>214340</t>
  </si>
  <si>
    <t>Engenheiro de telecomunicações</t>
  </si>
  <si>
    <t>214345</t>
  </si>
  <si>
    <t>Engenheiro projetista de telecomunicações</t>
  </si>
  <si>
    <t>214350</t>
  </si>
  <si>
    <t>Engenheiro de redes de comunicação</t>
  </si>
  <si>
    <t>214360</t>
  </si>
  <si>
    <t>Tecnólogo em eletricidade</t>
  </si>
  <si>
    <t>214365</t>
  </si>
  <si>
    <t>Tecnólogo em eletrônica</t>
  </si>
  <si>
    <t>214370</t>
  </si>
  <si>
    <t>Tecnólogo em telecomunicações</t>
  </si>
  <si>
    <t>214405</t>
  </si>
  <si>
    <t>Engenheiro mecânico</t>
  </si>
  <si>
    <t>214410</t>
  </si>
  <si>
    <t>Engenheiro mecânico automotivo</t>
  </si>
  <si>
    <t>214415</t>
  </si>
  <si>
    <t>Engenheiro mecânico (energia nuclear)</t>
  </si>
  <si>
    <t>214420</t>
  </si>
  <si>
    <t>Engenheiro mecânico industrial</t>
  </si>
  <si>
    <t>214425</t>
  </si>
  <si>
    <t>Engenheiro aeronáutico</t>
  </si>
  <si>
    <t>214430</t>
  </si>
  <si>
    <t>Engenheiro naval</t>
  </si>
  <si>
    <t>214435</t>
  </si>
  <si>
    <t>Tecnólogo em fabricação mecânica</t>
  </si>
  <si>
    <t>214505</t>
  </si>
  <si>
    <t>Engenheiro químico</t>
  </si>
  <si>
    <t>214510</t>
  </si>
  <si>
    <t>Engenheiro químico (indústria química)</t>
  </si>
  <si>
    <t>214515</t>
  </si>
  <si>
    <t>Engenheiro químico (mineração, metalurgia, siderurgia, cimenteira e cerâmica)</t>
  </si>
  <si>
    <t>214520</t>
  </si>
  <si>
    <t>Engenheiro químico (papel e celulose)</t>
  </si>
  <si>
    <t>214525</t>
  </si>
  <si>
    <t>Engenheiro químico (petróleo e borracha)</t>
  </si>
  <si>
    <t>214530</t>
  </si>
  <si>
    <t>Engenheiro químico (utilidades e meio ambiente)</t>
  </si>
  <si>
    <t>214535</t>
  </si>
  <si>
    <t>Tecnólogo em produção sulcroalcooleira</t>
  </si>
  <si>
    <t>214605</t>
  </si>
  <si>
    <t>Engenheiro de materiais</t>
  </si>
  <si>
    <t>214610</t>
  </si>
  <si>
    <t>Engenheiro metalurgista</t>
  </si>
  <si>
    <t>214615</t>
  </si>
  <si>
    <t>Tecnólogo em metalurgia</t>
  </si>
  <si>
    <t>214705</t>
  </si>
  <si>
    <t>Engenheiro de minas</t>
  </si>
  <si>
    <t>214710</t>
  </si>
  <si>
    <t>Engenheiro de minas (beneficiamento)</t>
  </si>
  <si>
    <t>214715</t>
  </si>
  <si>
    <t>Engenheiro de minas (lavra a céu aberto)</t>
  </si>
  <si>
    <t>214720</t>
  </si>
  <si>
    <t>Engenheiro de minas (lavra subterrânea)</t>
  </si>
  <si>
    <t>214725</t>
  </si>
  <si>
    <t>Engenheiro de minas (pesquisa mineral)</t>
  </si>
  <si>
    <t>214730</t>
  </si>
  <si>
    <t>Engenheiro de minas (planejamento)</t>
  </si>
  <si>
    <t>214735</t>
  </si>
  <si>
    <t>Engenheiro de minas (processo)</t>
  </si>
  <si>
    <t>214740</t>
  </si>
  <si>
    <t>Engenheiro de minas (projeto)</t>
  </si>
  <si>
    <t>214745</t>
  </si>
  <si>
    <t>Tecnólogo em petróleo e gás</t>
  </si>
  <si>
    <t>214750</t>
  </si>
  <si>
    <t>Tecnólogo em rochas ornamentais</t>
  </si>
  <si>
    <t>214805</t>
  </si>
  <si>
    <t>Engenheiro agrimensor</t>
  </si>
  <si>
    <t>214810</t>
  </si>
  <si>
    <t>Engenheiro cartógrafo</t>
  </si>
  <si>
    <t>214905</t>
  </si>
  <si>
    <t>Engenheiro de produção</t>
  </si>
  <si>
    <t>214910</t>
  </si>
  <si>
    <t>Engenheiro de controle de qualidade</t>
  </si>
  <si>
    <t>214915</t>
  </si>
  <si>
    <t>Engenheiro de segurança do trabalho</t>
  </si>
  <si>
    <t>214920</t>
  </si>
  <si>
    <t>Engenheiro de riscos</t>
  </si>
  <si>
    <t>214925</t>
  </si>
  <si>
    <t>Engenheiro de tempos e movimentos</t>
  </si>
  <si>
    <t>214930</t>
  </si>
  <si>
    <t>Tecnólogo em produção industrial</t>
  </si>
  <si>
    <t>214935</t>
  </si>
  <si>
    <t>Tecnólogo em segurança do trabalho</t>
  </si>
  <si>
    <t>214940</t>
  </si>
  <si>
    <t>Higienista ocupacional</t>
  </si>
  <si>
    <t>214945</t>
  </si>
  <si>
    <t>Engenheiro de logistica</t>
  </si>
  <si>
    <t>215105</t>
  </si>
  <si>
    <t>Agente de manobra e docagem</t>
  </si>
  <si>
    <t>215110</t>
  </si>
  <si>
    <t>Capitão de manobra da marinha mercante</t>
  </si>
  <si>
    <t>215115</t>
  </si>
  <si>
    <t>Comandante da marinha mercante</t>
  </si>
  <si>
    <t>215120</t>
  </si>
  <si>
    <t>Coordenador de operações de combate à poluição no meio aquaviário</t>
  </si>
  <si>
    <t>215125</t>
  </si>
  <si>
    <t>Imediato da marinha mercante</t>
  </si>
  <si>
    <t>215130</t>
  </si>
  <si>
    <t>Inspetor de terminal</t>
  </si>
  <si>
    <t>215135</t>
  </si>
  <si>
    <t>Inspetor naval</t>
  </si>
  <si>
    <t>215140</t>
  </si>
  <si>
    <t>Oficial de quarto de navegação da marinha mercante</t>
  </si>
  <si>
    <t>215145</t>
  </si>
  <si>
    <t>Prático de portos da marinha mercante</t>
  </si>
  <si>
    <t>215150</t>
  </si>
  <si>
    <t>Vistoriador naval</t>
  </si>
  <si>
    <t>215205</t>
  </si>
  <si>
    <t>Oficial superior de máquinas da marinha mercante</t>
  </si>
  <si>
    <t>215210</t>
  </si>
  <si>
    <t>Primeiro oficial de máquinas da marinha mercante</t>
  </si>
  <si>
    <t>215215</t>
  </si>
  <si>
    <t>Segundo oficial de máquinas da marinha mercante</t>
  </si>
  <si>
    <t>215220</t>
  </si>
  <si>
    <t>Superintendente técnico no transporte aquaviário</t>
  </si>
  <si>
    <t>215305</t>
  </si>
  <si>
    <t>Piloto de aeronaves</t>
  </si>
  <si>
    <t>215310</t>
  </si>
  <si>
    <t>Piloto de ensaios em vôo</t>
  </si>
  <si>
    <t>215315</t>
  </si>
  <si>
    <t>Instrutor de vôo</t>
  </si>
  <si>
    <t>221105</t>
  </si>
  <si>
    <t>Biólogo</t>
  </si>
  <si>
    <t>221205</t>
  </si>
  <si>
    <t>Biomédico</t>
  </si>
  <si>
    <t>222105</t>
  </si>
  <si>
    <t>Engenheiro agrícola</t>
  </si>
  <si>
    <t>222110</t>
  </si>
  <si>
    <t>Engenheiro agrônomo</t>
  </si>
  <si>
    <t>222115</t>
  </si>
  <si>
    <t>Engenheiro de pesca</t>
  </si>
  <si>
    <t>222120</t>
  </si>
  <si>
    <t>Engenheiro florestal</t>
  </si>
  <si>
    <t>222205</t>
  </si>
  <si>
    <t>Engenheiro de alimentos</t>
  </si>
  <si>
    <t>222215</t>
  </si>
  <si>
    <t>Tecnólogo em alimentos</t>
  </si>
  <si>
    <t>223204</t>
  </si>
  <si>
    <t>Cirurgião dentista - auditor</t>
  </si>
  <si>
    <t>223208</t>
  </si>
  <si>
    <t>Cirurgião dentista - clínico geral</t>
  </si>
  <si>
    <t>223212</t>
  </si>
  <si>
    <t>Cirurgião dentista - endodontista</t>
  </si>
  <si>
    <t>223216</t>
  </si>
  <si>
    <t>Cirurgião dentista - epidemiologista</t>
  </si>
  <si>
    <t>223220</t>
  </si>
  <si>
    <t>Cirurgião dentista - estomatologista</t>
  </si>
  <si>
    <t>223224</t>
  </si>
  <si>
    <t>Cirurgião dentista - implantodontista</t>
  </si>
  <si>
    <t>223228</t>
  </si>
  <si>
    <t>Cirurgião dentista - odontogeriatra</t>
  </si>
  <si>
    <t>223232</t>
  </si>
  <si>
    <t>Cirurgião dentista - odontologista legal</t>
  </si>
  <si>
    <t>223236</t>
  </si>
  <si>
    <t>Cirurgião dentista - odontopediatra</t>
  </si>
  <si>
    <t>223240</t>
  </si>
  <si>
    <t>Cirurgião dentista - ortopedista e ortodontista</t>
  </si>
  <si>
    <t>223244</t>
  </si>
  <si>
    <t>Cirurgião dentista - patologista bucal</t>
  </si>
  <si>
    <t>223248</t>
  </si>
  <si>
    <t>Cirurgião dentista - periodontista</t>
  </si>
  <si>
    <t>223252</t>
  </si>
  <si>
    <t>Cirurgião dentista - protesiólogo bucomaxilofacial</t>
  </si>
  <si>
    <t>223256</t>
  </si>
  <si>
    <t>Cirurgião dentista - protesista</t>
  </si>
  <si>
    <t>223260</t>
  </si>
  <si>
    <t>Cirurgião dentista - radiologista</t>
  </si>
  <si>
    <t>223264</t>
  </si>
  <si>
    <t>Cirurgião dentista - reabilitador oral</t>
  </si>
  <si>
    <t>223268</t>
  </si>
  <si>
    <t>Cirurgião dentista - traumatologista bucomaxilofacial</t>
  </si>
  <si>
    <t>223272</t>
  </si>
  <si>
    <t>Cirurgião dentista de saúde coletiva</t>
  </si>
  <si>
    <t>223276</t>
  </si>
  <si>
    <t>Cirurgião dentista - odontologia do trabalho</t>
  </si>
  <si>
    <t>223280</t>
  </si>
  <si>
    <t>Cirurgião dentista - dentística</t>
  </si>
  <si>
    <t>223284</t>
  </si>
  <si>
    <t>Cirurgião dentista - disfunção temporomandibular e dor orofacial</t>
  </si>
  <si>
    <t>223288</t>
  </si>
  <si>
    <t>Cirurgião dentista - odontologia para pacientes com necessidades especiais</t>
  </si>
  <si>
    <t>223293</t>
  </si>
  <si>
    <t>Cirurgião-dentista da estratégia de saúde da família</t>
  </si>
  <si>
    <t>223305</t>
  </si>
  <si>
    <t>Médico veterinário</t>
  </si>
  <si>
    <t>223310</t>
  </si>
  <si>
    <t>Zootecnista</t>
  </si>
  <si>
    <t>223405</t>
  </si>
  <si>
    <t>Farmacêutico</t>
  </si>
  <si>
    <t>223415</t>
  </si>
  <si>
    <t>Farmacêutico analista clínico</t>
  </si>
  <si>
    <t>223420</t>
  </si>
  <si>
    <t>Farmacêutico de alimentos</t>
  </si>
  <si>
    <t>223425</t>
  </si>
  <si>
    <t>Farmacêutico práticas integrativas e complementares</t>
  </si>
  <si>
    <t>223430</t>
  </si>
  <si>
    <t>Farmacêutico em saúde pública</t>
  </si>
  <si>
    <t>223435</t>
  </si>
  <si>
    <t>Farmacêutico industrial</t>
  </si>
  <si>
    <t>223440</t>
  </si>
  <si>
    <t>Farmacêutico toxicologista</t>
  </si>
  <si>
    <t>223445</t>
  </si>
  <si>
    <t>Farmacêutico hospitalar e clínico</t>
  </si>
  <si>
    <t>223505</t>
  </si>
  <si>
    <t>Enfermeiro</t>
  </si>
  <si>
    <t>223510</t>
  </si>
  <si>
    <t>Enfermeiro auditor</t>
  </si>
  <si>
    <t>223515</t>
  </si>
  <si>
    <t>Enfermeiro de bordo</t>
  </si>
  <si>
    <t>223520</t>
  </si>
  <si>
    <t>Enfermeiro de centro cirúrgico</t>
  </si>
  <si>
    <t>223525</t>
  </si>
  <si>
    <t>Enfermeiro de terapia intensiva</t>
  </si>
  <si>
    <t>223530</t>
  </si>
  <si>
    <t>Enfermeiro do trabalho</t>
  </si>
  <si>
    <t>223535</t>
  </si>
  <si>
    <t>Enfermeiro nefrologista</t>
  </si>
  <si>
    <t>223540</t>
  </si>
  <si>
    <t>Enfermeiro neonatologista</t>
  </si>
  <si>
    <t>223545</t>
  </si>
  <si>
    <t>Enfermeiro obstétrico</t>
  </si>
  <si>
    <t>223550</t>
  </si>
  <si>
    <t>Enfermeiro psiquiátrico</t>
  </si>
  <si>
    <t>223555</t>
  </si>
  <si>
    <t>Enfermeiro puericultor e pediátrico</t>
  </si>
  <si>
    <t>223560</t>
  </si>
  <si>
    <t>Enfermeiro sanitarista</t>
  </si>
  <si>
    <t>223565</t>
  </si>
  <si>
    <t>Enfermeiro da estratégia de saúde da família</t>
  </si>
  <si>
    <t>223570</t>
  </si>
  <si>
    <t>Perfusionista</t>
  </si>
  <si>
    <t>223605</t>
  </si>
  <si>
    <t>Fisioterapeuta geral</t>
  </si>
  <si>
    <t>223625</t>
  </si>
  <si>
    <t>Fisioterapeuta respiratória</t>
  </si>
  <si>
    <t>223630</t>
  </si>
  <si>
    <t>Fisioterapeuta neurofuncional</t>
  </si>
  <si>
    <t>223635</t>
  </si>
  <si>
    <t>Fisioterapeuta traumato-ortopédica funcional</t>
  </si>
  <si>
    <t>223640</t>
  </si>
  <si>
    <t>Fisioterapeuta osteopata</t>
  </si>
  <si>
    <t>223645</t>
  </si>
  <si>
    <t>Fisioterapeuta quiropraxista</t>
  </si>
  <si>
    <t>223650</t>
  </si>
  <si>
    <t>Fisioterapeuta acupunturista</t>
  </si>
  <si>
    <t>223655</t>
  </si>
  <si>
    <t>Fisioterapeuta esportivo</t>
  </si>
  <si>
    <t>223660</t>
  </si>
  <si>
    <t>Fisioterapeuta do trabalho</t>
  </si>
  <si>
    <t>223705</t>
  </si>
  <si>
    <t>Dietista</t>
  </si>
  <si>
    <t>223710</t>
  </si>
  <si>
    <t>Nutricionista</t>
  </si>
  <si>
    <t>223810</t>
  </si>
  <si>
    <t>Fonoaudiólogo geral</t>
  </si>
  <si>
    <t>223815</t>
  </si>
  <si>
    <t>Fonoaudiólogo educacional</t>
  </si>
  <si>
    <t>223820</t>
  </si>
  <si>
    <t>Fonoaudiólogo em audiologia</t>
  </si>
  <si>
    <t>223825</t>
  </si>
  <si>
    <t>Fonoaudiólogo em disfagia</t>
  </si>
  <si>
    <t>223830</t>
  </si>
  <si>
    <t>Fonoaudiólogo em linguagem</t>
  </si>
  <si>
    <t>223835</t>
  </si>
  <si>
    <t>Fonoaudiólogo em motricidade orofacial</t>
  </si>
  <si>
    <t>223840</t>
  </si>
  <si>
    <t>Fonoaudiólogo em saúde coletiva</t>
  </si>
  <si>
    <t>223845</t>
  </si>
  <si>
    <t>Fonoaudiólogo em voz</t>
  </si>
  <si>
    <t>223905</t>
  </si>
  <si>
    <t>Terapeuta ocupacional</t>
  </si>
  <si>
    <t>223910</t>
  </si>
  <si>
    <t>Ortoptista</t>
  </si>
  <si>
    <t>224105</t>
  </si>
  <si>
    <t>Avaliador físico</t>
  </si>
  <si>
    <t>224110</t>
  </si>
  <si>
    <t>Ludomotricista</t>
  </si>
  <si>
    <t>224115</t>
  </si>
  <si>
    <t>Preparador de atleta</t>
  </si>
  <si>
    <t>224120</t>
  </si>
  <si>
    <t>Preparador físico</t>
  </si>
  <si>
    <t>224125</t>
  </si>
  <si>
    <t>Técnico de desporto individual e coletivo (exceto futebol)</t>
  </si>
  <si>
    <t>224130</t>
  </si>
  <si>
    <t>Técnico de laboratório e fiscalização desportiva</t>
  </si>
  <si>
    <t>224135</t>
  </si>
  <si>
    <t>Treinador profissional de futebol</t>
  </si>
  <si>
    <t>225103</t>
  </si>
  <si>
    <t>Médico infectologista</t>
  </si>
  <si>
    <t>225105</t>
  </si>
  <si>
    <t>Médico acupunturista</t>
  </si>
  <si>
    <t>225106</t>
  </si>
  <si>
    <t>Médico legista</t>
  </si>
  <si>
    <t>225109</t>
  </si>
  <si>
    <t>Médico nefrologista</t>
  </si>
  <si>
    <t>225110</t>
  </si>
  <si>
    <t>Médico alergista e imunologista</t>
  </si>
  <si>
    <t>225112</t>
  </si>
  <si>
    <t>Médico neurologista</t>
  </si>
  <si>
    <t>225115</t>
  </si>
  <si>
    <t>Médico angiologista</t>
  </si>
  <si>
    <t>225118</t>
  </si>
  <si>
    <t>Médico nutrologista</t>
  </si>
  <si>
    <t>225120</t>
  </si>
  <si>
    <t>Médico cardiologista</t>
  </si>
  <si>
    <t>225121</t>
  </si>
  <si>
    <t>Médico oncologista clínico</t>
  </si>
  <si>
    <t>225122</t>
  </si>
  <si>
    <t>Médico cancerologista pediátrico</t>
  </si>
  <si>
    <t>225124</t>
  </si>
  <si>
    <t>Médico pediatra</t>
  </si>
  <si>
    <t>225125</t>
  </si>
  <si>
    <t>Médico clínico</t>
  </si>
  <si>
    <t>225127</t>
  </si>
  <si>
    <t>Médico pneumologista</t>
  </si>
  <si>
    <t>225130</t>
  </si>
  <si>
    <t>Médico de família e comunidade</t>
  </si>
  <si>
    <t>225133</t>
  </si>
  <si>
    <t>Médico psiquiatra</t>
  </si>
  <si>
    <t>225135</t>
  </si>
  <si>
    <t>Médico dermatologista</t>
  </si>
  <si>
    <t>225136</t>
  </si>
  <si>
    <t>Médico reumatologista</t>
  </si>
  <si>
    <t>225139</t>
  </si>
  <si>
    <t>Médico sanitarista</t>
  </si>
  <si>
    <t>225140</t>
  </si>
  <si>
    <t>Médico do trabalho</t>
  </si>
  <si>
    <t>225142</t>
  </si>
  <si>
    <t>Médico da estratégia de saúde da família</t>
  </si>
  <si>
    <t>225145</t>
  </si>
  <si>
    <t>Médico em medicina de tráfego</t>
  </si>
  <si>
    <t>225148</t>
  </si>
  <si>
    <t>Médico anatomopatologista</t>
  </si>
  <si>
    <t>225150</t>
  </si>
  <si>
    <t>Médico em medicina intensiva</t>
  </si>
  <si>
    <t>225151</t>
  </si>
  <si>
    <t>Médico anestesiologista</t>
  </si>
  <si>
    <t>225154</t>
  </si>
  <si>
    <t>Médico antroposófico</t>
  </si>
  <si>
    <t>225155</t>
  </si>
  <si>
    <t>Médico endocrinologista e metabologista</t>
  </si>
  <si>
    <t>225160</t>
  </si>
  <si>
    <t>Médico fisiatra</t>
  </si>
  <si>
    <t>225165</t>
  </si>
  <si>
    <t>Médico gastroenterologista</t>
  </si>
  <si>
    <t>225170</t>
  </si>
  <si>
    <t>Médico generalista</t>
  </si>
  <si>
    <t>225175</t>
  </si>
  <si>
    <t>Médico geneticista</t>
  </si>
  <si>
    <t>225180</t>
  </si>
  <si>
    <t>Médico geriatra</t>
  </si>
  <si>
    <t>225185</t>
  </si>
  <si>
    <t>Médico hematologista</t>
  </si>
  <si>
    <t>225195</t>
  </si>
  <si>
    <t>Médico homeopata</t>
  </si>
  <si>
    <t>225203</t>
  </si>
  <si>
    <t>Médico em cirurgia vascular</t>
  </si>
  <si>
    <t>225210</t>
  </si>
  <si>
    <t>Médico cirurgião cardiovascular</t>
  </si>
  <si>
    <t>225215</t>
  </si>
  <si>
    <t>Médico cirurgião de cabeça e pescoço</t>
  </si>
  <si>
    <t>225220</t>
  </si>
  <si>
    <t>Médico cirurgião do aparelho digestivo</t>
  </si>
  <si>
    <t>225225</t>
  </si>
  <si>
    <t>Médico cirurgião geral</t>
  </si>
  <si>
    <t>225230</t>
  </si>
  <si>
    <t>Médico cirurgião pediátrico</t>
  </si>
  <si>
    <t>225235</t>
  </si>
  <si>
    <t>Médico cirurgião plástico</t>
  </si>
  <si>
    <t>225240</t>
  </si>
  <si>
    <t>Médico cirurgião torácico</t>
  </si>
  <si>
    <t>225250</t>
  </si>
  <si>
    <t>Médico ginecologista e obstetra</t>
  </si>
  <si>
    <t>225255</t>
  </si>
  <si>
    <t>Médico mastologista</t>
  </si>
  <si>
    <t>225260</t>
  </si>
  <si>
    <t>Médico neurocirurgião</t>
  </si>
  <si>
    <t>225265</t>
  </si>
  <si>
    <t>Médico oftalmologista</t>
  </si>
  <si>
    <t>225270</t>
  </si>
  <si>
    <t>Médico ortopedista e traumatologista</t>
  </si>
  <si>
    <t>225275</t>
  </si>
  <si>
    <t>Médico otorrinolaringologista</t>
  </si>
  <si>
    <t>225280</t>
  </si>
  <si>
    <t>Médico coloproctologista</t>
  </si>
  <si>
    <t>225285</t>
  </si>
  <si>
    <t>Médico urologista</t>
  </si>
  <si>
    <t>225290</t>
  </si>
  <si>
    <t>Médico cancerologista cirurgíco</t>
  </si>
  <si>
    <t>225295</t>
  </si>
  <si>
    <t>Médico cirurgião da mão</t>
  </si>
  <si>
    <t>225305</t>
  </si>
  <si>
    <t>Médico citopatologista</t>
  </si>
  <si>
    <t>225310</t>
  </si>
  <si>
    <t>Médico em endoscopia</t>
  </si>
  <si>
    <t>225315</t>
  </si>
  <si>
    <t>Médico em medicina nuclear</t>
  </si>
  <si>
    <t>225320</t>
  </si>
  <si>
    <t>Médico em radiologia e diagnóstico por imagem</t>
  </si>
  <si>
    <t>225325</t>
  </si>
  <si>
    <t>Médico patologista</t>
  </si>
  <si>
    <t>225330</t>
  </si>
  <si>
    <t>Médico radioterapeuta</t>
  </si>
  <si>
    <t>225335</t>
  </si>
  <si>
    <t>Médico patologista clínico / medicina laboratorial</t>
  </si>
  <si>
    <t>225340</t>
  </si>
  <si>
    <t>Médico hemoterapeuta</t>
  </si>
  <si>
    <t>225345</t>
  </si>
  <si>
    <t>Médico hiperbarista</t>
  </si>
  <si>
    <t>225350</t>
  </si>
  <si>
    <t>Médico neurofisiologista clínico</t>
  </si>
  <si>
    <t>226105</t>
  </si>
  <si>
    <t>Quiropraxista</t>
  </si>
  <si>
    <t>226110</t>
  </si>
  <si>
    <t>Osteopata</t>
  </si>
  <si>
    <t>226305</t>
  </si>
  <si>
    <t>Musicoterapeuta</t>
  </si>
  <si>
    <t>226310</t>
  </si>
  <si>
    <t>Arteterapeuta</t>
  </si>
  <si>
    <t>226315</t>
  </si>
  <si>
    <t>Equoterapeuta</t>
  </si>
  <si>
    <t>226320</t>
  </si>
  <si>
    <t>Naturólogo</t>
  </si>
  <si>
    <t>231105</t>
  </si>
  <si>
    <t>Professor de nível superior na educação infantil (quatro a seis anos)</t>
  </si>
  <si>
    <t>231110</t>
  </si>
  <si>
    <t>Professor de nível superior na educação infantil (zero a três anos)</t>
  </si>
  <si>
    <t>231205</t>
  </si>
  <si>
    <t>Professor da educação de jovens e adultos do ensino fundamental (primeira a quarta série)</t>
  </si>
  <si>
    <t>231210</t>
  </si>
  <si>
    <t>Professor de nível superior do ensino fundamental (primeira a quarta série)</t>
  </si>
  <si>
    <t>231305</t>
  </si>
  <si>
    <t>Professor de ciências exatas e naturais do ensino fundamental</t>
  </si>
  <si>
    <t>231310</t>
  </si>
  <si>
    <t>Professor de educação artística do ensino fundamental</t>
  </si>
  <si>
    <t>231315</t>
  </si>
  <si>
    <t>Professor de educação física do ensino fundamental</t>
  </si>
  <si>
    <t>231320</t>
  </si>
  <si>
    <t>Professor de geografia do ensino fundamental</t>
  </si>
  <si>
    <t>231325</t>
  </si>
  <si>
    <t>Professor de história do ensino fundamental</t>
  </si>
  <si>
    <t>231330</t>
  </si>
  <si>
    <t>Professor de língua estrangeira moderna do ensino fundamental</t>
  </si>
  <si>
    <t>231335</t>
  </si>
  <si>
    <t>Professor de língua portuguesa do ensino fundamental</t>
  </si>
  <si>
    <t>231340</t>
  </si>
  <si>
    <t>Professor de matemática do ensino fundamental</t>
  </si>
  <si>
    <t>232105</t>
  </si>
  <si>
    <t>Professor de artes no ensino médio</t>
  </si>
  <si>
    <t>232110</t>
  </si>
  <si>
    <t>Professor de biologia no ensino médio</t>
  </si>
  <si>
    <t>232115</t>
  </si>
  <si>
    <t>Professor de disciplinas pedagógicas no ensino médio</t>
  </si>
  <si>
    <t>232120</t>
  </si>
  <si>
    <t>Professor de educação física no ensino médio</t>
  </si>
  <si>
    <t>232125</t>
  </si>
  <si>
    <t>Professor de filosofia no ensino médio</t>
  </si>
  <si>
    <t>232130</t>
  </si>
  <si>
    <t>Professor de física no ensino médio</t>
  </si>
  <si>
    <t>232135</t>
  </si>
  <si>
    <t>Professor de geografia no ensino médio</t>
  </si>
  <si>
    <t>232140</t>
  </si>
  <si>
    <t>Professor de história no ensino médio</t>
  </si>
  <si>
    <t>232145</t>
  </si>
  <si>
    <t>Professor de língua e literatura brasileira no ensino médio</t>
  </si>
  <si>
    <t>232150</t>
  </si>
  <si>
    <t>Professor de língua estrangeira moderna no ensino médio</t>
  </si>
  <si>
    <t>232155</t>
  </si>
  <si>
    <t>Professor de matemática no ensino médio</t>
  </si>
  <si>
    <t>232160</t>
  </si>
  <si>
    <t>Professor de psicologia no ensino médio</t>
  </si>
  <si>
    <t>232165</t>
  </si>
  <si>
    <t>Professor de química no ensino médio</t>
  </si>
  <si>
    <t>232170</t>
  </si>
  <si>
    <t>Professor de sociologia no ensino médio</t>
  </si>
  <si>
    <t>233105</t>
  </si>
  <si>
    <t>Professor da área de meio ambiente</t>
  </si>
  <si>
    <t>233110</t>
  </si>
  <si>
    <t>Professor de desenho técnico</t>
  </si>
  <si>
    <t>233115</t>
  </si>
  <si>
    <t>Professor de técnicas agrícolas</t>
  </si>
  <si>
    <t>233120</t>
  </si>
  <si>
    <t>Professor de técnicas comerciais e secretariais</t>
  </si>
  <si>
    <t>233125</t>
  </si>
  <si>
    <t>Professor de técnicas de enfermagem</t>
  </si>
  <si>
    <t>233130</t>
  </si>
  <si>
    <t>Professor de técnicas industriais</t>
  </si>
  <si>
    <t>233135</t>
  </si>
  <si>
    <t>Professor de tecnologia e cálculo técnico</t>
  </si>
  <si>
    <t>233205</t>
  </si>
  <si>
    <t>Instrutor de aprendizagem e treinamento agropecuário</t>
  </si>
  <si>
    <t>233210</t>
  </si>
  <si>
    <t>Instrutor de aprendizagem e treinamento industrial</t>
  </si>
  <si>
    <t>233215</t>
  </si>
  <si>
    <t>Instrutor de aprendizagem e treinamento comercial</t>
  </si>
  <si>
    <t>233220</t>
  </si>
  <si>
    <t>Professor instrutor de ensino e aprendizagem agroflorestal</t>
  </si>
  <si>
    <t>233225</t>
  </si>
  <si>
    <t>Professor instrutor de ensino e aprendizagem em serviços</t>
  </si>
  <si>
    <t>234105</t>
  </si>
  <si>
    <t>Professor de matemática aplicada (no ensino superior)</t>
  </si>
  <si>
    <t>234110</t>
  </si>
  <si>
    <t>Professor de matemática pura (no ensino superior)</t>
  </si>
  <si>
    <t>234115</t>
  </si>
  <si>
    <t>Professor de estatística (no ensino superior)</t>
  </si>
  <si>
    <t>234120</t>
  </si>
  <si>
    <t>Professor de computação (no ensino superior)</t>
  </si>
  <si>
    <t>234125</t>
  </si>
  <si>
    <t>Professor de pesquisa operacional (no ensino superior)</t>
  </si>
  <si>
    <t>234205</t>
  </si>
  <si>
    <t>Professor de física (ensino superior)</t>
  </si>
  <si>
    <t>234210</t>
  </si>
  <si>
    <t>Professor de química (ensino superior)</t>
  </si>
  <si>
    <t>234215</t>
  </si>
  <si>
    <t>Professor de astronomia (ensino superior)</t>
  </si>
  <si>
    <t>234305</t>
  </si>
  <si>
    <t>Professor de arquitetura</t>
  </si>
  <si>
    <t>234310</t>
  </si>
  <si>
    <t>Professor de engenharia</t>
  </si>
  <si>
    <t>234315</t>
  </si>
  <si>
    <t>Professor de geofísica</t>
  </si>
  <si>
    <t>234320</t>
  </si>
  <si>
    <t>Professor de geologia</t>
  </si>
  <si>
    <t>234405</t>
  </si>
  <si>
    <t>Professor de ciências biológicas do ensino superior</t>
  </si>
  <si>
    <t>234410</t>
  </si>
  <si>
    <t>Professor de educação física no ensino superior</t>
  </si>
  <si>
    <t>234415</t>
  </si>
  <si>
    <t>Professor de enfermagem do ensino superior</t>
  </si>
  <si>
    <t>234420</t>
  </si>
  <si>
    <t>Professor de farmácia e bioquímica</t>
  </si>
  <si>
    <t>234425</t>
  </si>
  <si>
    <t>Professor de fisioterapia</t>
  </si>
  <si>
    <t>234430</t>
  </si>
  <si>
    <t>Professor de fonoaudiologia</t>
  </si>
  <si>
    <t>234435</t>
  </si>
  <si>
    <t>Professor de medicina</t>
  </si>
  <si>
    <t>234440</t>
  </si>
  <si>
    <t>Professor de medicina veterinária</t>
  </si>
  <si>
    <t>234445</t>
  </si>
  <si>
    <t>Professor de nutrição</t>
  </si>
  <si>
    <t>234450</t>
  </si>
  <si>
    <t>Professor de odontologia</t>
  </si>
  <si>
    <t>234455</t>
  </si>
  <si>
    <t>Professor de terapia ocupacional</t>
  </si>
  <si>
    <t>234460</t>
  </si>
  <si>
    <t>Professor de zootecnia do ensino superior</t>
  </si>
  <si>
    <t>234505</t>
  </si>
  <si>
    <t>Professor de ensino superior na área de didática</t>
  </si>
  <si>
    <t>234510</t>
  </si>
  <si>
    <t>Professor de ensino superior na área de orientação educacional</t>
  </si>
  <si>
    <t>234515</t>
  </si>
  <si>
    <t>Professor de ensino superior na área de pesquisa educacional</t>
  </si>
  <si>
    <t>234520</t>
  </si>
  <si>
    <t>Professor de ensino superior na área de prática de ensino</t>
  </si>
  <si>
    <t>234604</t>
  </si>
  <si>
    <t>Professor de língua alemã</t>
  </si>
  <si>
    <t>234608</t>
  </si>
  <si>
    <t>Professor de língua italiana</t>
  </si>
  <si>
    <t>234612</t>
  </si>
  <si>
    <t>Professor de língua francesa</t>
  </si>
  <si>
    <t>234616</t>
  </si>
  <si>
    <t>Professor de língua inglesa</t>
  </si>
  <si>
    <t>234620</t>
  </si>
  <si>
    <t>Professor de língua espanhola</t>
  </si>
  <si>
    <t>234624</t>
  </si>
  <si>
    <t>Professor de língua portuguesa</t>
  </si>
  <si>
    <t>234628</t>
  </si>
  <si>
    <t>Professor de literatura brasileira</t>
  </si>
  <si>
    <t>234632</t>
  </si>
  <si>
    <t>Professor de literatura portuguesa</t>
  </si>
  <si>
    <t>234636</t>
  </si>
  <si>
    <t>Professor de literatura alemã</t>
  </si>
  <si>
    <t>234640</t>
  </si>
  <si>
    <t>Professor de literatura comparada</t>
  </si>
  <si>
    <t>234644</t>
  </si>
  <si>
    <t>Professor de literatura espanhola</t>
  </si>
  <si>
    <t>234648</t>
  </si>
  <si>
    <t>Professor de literatura francesa</t>
  </si>
  <si>
    <t>234652</t>
  </si>
  <si>
    <t>Professor de literatura inglesa</t>
  </si>
  <si>
    <t>234656</t>
  </si>
  <si>
    <t>Professor de literatura italiana</t>
  </si>
  <si>
    <t>234660</t>
  </si>
  <si>
    <t>Professor de literatura de línguas estrangeiras modernas</t>
  </si>
  <si>
    <t>234664</t>
  </si>
  <si>
    <t>Professor de outras línguas e literaturas</t>
  </si>
  <si>
    <t>234668</t>
  </si>
  <si>
    <t>Professor de línguas estrangeiras modernas</t>
  </si>
  <si>
    <t>234672</t>
  </si>
  <si>
    <t>Professor de lingüística e lingüística aplicada</t>
  </si>
  <si>
    <t>234676</t>
  </si>
  <si>
    <t>Professor de filologia e crítica textual</t>
  </si>
  <si>
    <t>234680</t>
  </si>
  <si>
    <t>Professor de semiótica</t>
  </si>
  <si>
    <t>234684</t>
  </si>
  <si>
    <t>Professor de teoria da literatura</t>
  </si>
  <si>
    <t>234705</t>
  </si>
  <si>
    <t>Professor de antropologia do ensino superior</t>
  </si>
  <si>
    <t>234710</t>
  </si>
  <si>
    <t>Professor de arquivologia do ensino superior</t>
  </si>
  <si>
    <t>234715</t>
  </si>
  <si>
    <t>Professor de biblioteconomia do ensino superior</t>
  </si>
  <si>
    <t>234720</t>
  </si>
  <si>
    <t>Professor de ciência política do ensino superior</t>
  </si>
  <si>
    <t>234725</t>
  </si>
  <si>
    <t>Professor de comunicação social do ensino superior</t>
  </si>
  <si>
    <t>234730</t>
  </si>
  <si>
    <t>Professor de direito do ensino superior</t>
  </si>
  <si>
    <t>234735</t>
  </si>
  <si>
    <t>Professor de filosofia do ensino superior</t>
  </si>
  <si>
    <t>234740</t>
  </si>
  <si>
    <t>Professor de geografia do ensino superior</t>
  </si>
  <si>
    <t>234745</t>
  </si>
  <si>
    <t>Professor de história do ensino superior</t>
  </si>
  <si>
    <t>234750</t>
  </si>
  <si>
    <t>Professor de jornalismo</t>
  </si>
  <si>
    <t>234755</t>
  </si>
  <si>
    <t>Professor de museologia do ensino superior</t>
  </si>
  <si>
    <t>234760</t>
  </si>
  <si>
    <t>Professor de psicologia do ensino superior</t>
  </si>
  <si>
    <t>234765</t>
  </si>
  <si>
    <t>Professor de serviço social do ensino superior</t>
  </si>
  <si>
    <t>234770</t>
  </si>
  <si>
    <t>Professor de sociologia do ensino superior</t>
  </si>
  <si>
    <t>234805</t>
  </si>
  <si>
    <t>Professor de economia</t>
  </si>
  <si>
    <t>234810</t>
  </si>
  <si>
    <t>Professor de administração</t>
  </si>
  <si>
    <t>234815</t>
  </si>
  <si>
    <t>Professor de contabilidade</t>
  </si>
  <si>
    <t>234905</t>
  </si>
  <si>
    <t>Professor de artes do espetáculo no ensino superior</t>
  </si>
  <si>
    <t>234910</t>
  </si>
  <si>
    <t>Professor de artes visuais no ensino superior (artes plásticas e multimídia)</t>
  </si>
  <si>
    <t>234915</t>
  </si>
  <si>
    <t>Professor de música no ensino superior</t>
  </si>
  <si>
    <t>239205</t>
  </si>
  <si>
    <t>Professor de alunos com deficiência auditiva e surdos</t>
  </si>
  <si>
    <t>239210</t>
  </si>
  <si>
    <t>Professor de alunos com deficiência física</t>
  </si>
  <si>
    <t>239215</t>
  </si>
  <si>
    <t>Professor de alunos com deficiência mental</t>
  </si>
  <si>
    <t>239220</t>
  </si>
  <si>
    <t>Professor de alunos com deficiência múltipla</t>
  </si>
  <si>
    <t>239225</t>
  </si>
  <si>
    <t>Professor de alunos com deficiência visual</t>
  </si>
  <si>
    <t>239405</t>
  </si>
  <si>
    <t>Coordenador pedagógico</t>
  </si>
  <si>
    <t>239410</t>
  </si>
  <si>
    <t>Orientador educacional</t>
  </si>
  <si>
    <t>239415</t>
  </si>
  <si>
    <t>Pedagogo</t>
  </si>
  <si>
    <t>239420</t>
  </si>
  <si>
    <t>Professor de técnicas e recursos audiovisuais</t>
  </si>
  <si>
    <t>239425</t>
  </si>
  <si>
    <t>Psicopedagogo</t>
  </si>
  <si>
    <t>239430</t>
  </si>
  <si>
    <t>Supervisor de ensino</t>
  </si>
  <si>
    <t>239435</t>
  </si>
  <si>
    <t>Designer educacional</t>
  </si>
  <si>
    <t>241005</t>
  </si>
  <si>
    <t>Advogado</t>
  </si>
  <si>
    <t>241010</t>
  </si>
  <si>
    <t>Advogado de empresa</t>
  </si>
  <si>
    <t>241015</t>
  </si>
  <si>
    <t>Advogado (direito civil)</t>
  </si>
  <si>
    <t>241020</t>
  </si>
  <si>
    <t>Advogado (direito público)</t>
  </si>
  <si>
    <t>241025</t>
  </si>
  <si>
    <t>Advogado (direito penal)</t>
  </si>
  <si>
    <t>241030</t>
  </si>
  <si>
    <t>Advogado (áreas especiais)</t>
  </si>
  <si>
    <t>241035</t>
  </si>
  <si>
    <t>Advogado (direito do trabalho)</t>
  </si>
  <si>
    <t>241040</t>
  </si>
  <si>
    <t>Consultor jurídico</t>
  </si>
  <si>
    <t>241205</t>
  </si>
  <si>
    <t>Advogado da união</t>
  </si>
  <si>
    <t>241210</t>
  </si>
  <si>
    <t>Procurador autárquico</t>
  </si>
  <si>
    <t>241215</t>
  </si>
  <si>
    <t>Procurador da fazenda nacional</t>
  </si>
  <si>
    <t>241220</t>
  </si>
  <si>
    <t>Procurador do estado</t>
  </si>
  <si>
    <t>241225</t>
  </si>
  <si>
    <t>Procurador do município</t>
  </si>
  <si>
    <t>241230</t>
  </si>
  <si>
    <t>Procurador federal</t>
  </si>
  <si>
    <t>241235</t>
  </si>
  <si>
    <t>Procurador fundacional</t>
  </si>
  <si>
    <t>241305</t>
  </si>
  <si>
    <t>Oficial de registro de contratos marítimos</t>
  </si>
  <si>
    <t>241310</t>
  </si>
  <si>
    <t>Oficial do registro civil de pessoas jurídicas</t>
  </si>
  <si>
    <t>241315</t>
  </si>
  <si>
    <t>Oficial do registro civil de pessoas naturais</t>
  </si>
  <si>
    <t>241320</t>
  </si>
  <si>
    <t>Oficial do registro de distribuições</t>
  </si>
  <si>
    <t>241325</t>
  </si>
  <si>
    <t>Oficial do registro de imóveis</t>
  </si>
  <si>
    <t>241330</t>
  </si>
  <si>
    <t>Oficial do registro de títulos e documentos</t>
  </si>
  <si>
    <t>241335</t>
  </si>
  <si>
    <t>Tabelião de notas</t>
  </si>
  <si>
    <t>241340</t>
  </si>
  <si>
    <t>Tabelião de protestos</t>
  </si>
  <si>
    <t>242205</t>
  </si>
  <si>
    <t>Procurador da república</t>
  </si>
  <si>
    <t>242210</t>
  </si>
  <si>
    <t>Procurador de justiça</t>
  </si>
  <si>
    <t>242215</t>
  </si>
  <si>
    <t>Procurador de justiça militar</t>
  </si>
  <si>
    <t>242220</t>
  </si>
  <si>
    <t>Procurador do trabalho</t>
  </si>
  <si>
    <t>242225</t>
  </si>
  <si>
    <t>Procurador regional da república</t>
  </si>
  <si>
    <t>242230</t>
  </si>
  <si>
    <t>Procurador regional do trabalho</t>
  </si>
  <si>
    <t>242235</t>
  </si>
  <si>
    <t>Promotor de justiça</t>
  </si>
  <si>
    <t>242240</t>
  </si>
  <si>
    <t>Subprocurador de justiça militar</t>
  </si>
  <si>
    <t>242245</t>
  </si>
  <si>
    <t>Subprocurador-geral da república</t>
  </si>
  <si>
    <t>242250</t>
  </si>
  <si>
    <t>Subprocurador-geral do trabalho</t>
  </si>
  <si>
    <t>242305</t>
  </si>
  <si>
    <t>Delegado de polícia</t>
  </si>
  <si>
    <t>242405</t>
  </si>
  <si>
    <t>Defensor público</t>
  </si>
  <si>
    <t>242410</t>
  </si>
  <si>
    <t>Procurador da assistência judiciária</t>
  </si>
  <si>
    <t>242905</t>
  </si>
  <si>
    <t>Oficial de inteligência</t>
  </si>
  <si>
    <t>242910</t>
  </si>
  <si>
    <t>Oficial técnico de inteligência</t>
  </si>
  <si>
    <t>251105</t>
  </si>
  <si>
    <t>Antropólogo</t>
  </si>
  <si>
    <t>251110</t>
  </si>
  <si>
    <t>Arqueólogo</t>
  </si>
  <si>
    <t>251115</t>
  </si>
  <si>
    <t>Cientista político</t>
  </si>
  <si>
    <t>251120</t>
  </si>
  <si>
    <t>Sociólogo</t>
  </si>
  <si>
    <t>251205</t>
  </si>
  <si>
    <t>Economista</t>
  </si>
  <si>
    <t>251210</t>
  </si>
  <si>
    <t>Economista agroindustrial</t>
  </si>
  <si>
    <t>251215</t>
  </si>
  <si>
    <t>Economista financeiro</t>
  </si>
  <si>
    <t>251220</t>
  </si>
  <si>
    <t>Economista industrial</t>
  </si>
  <si>
    <t>251225</t>
  </si>
  <si>
    <t>Economista do setor público</t>
  </si>
  <si>
    <t>251230</t>
  </si>
  <si>
    <t>Economista ambiental</t>
  </si>
  <si>
    <t>251235</t>
  </si>
  <si>
    <t>Economista regional e urbano</t>
  </si>
  <si>
    <t>251305</t>
  </si>
  <si>
    <t>Geógrafo</t>
  </si>
  <si>
    <t>251405</t>
  </si>
  <si>
    <t>Filósofo</t>
  </si>
  <si>
    <t>251505</t>
  </si>
  <si>
    <t>Psicólogo educacional</t>
  </si>
  <si>
    <t>251510</t>
  </si>
  <si>
    <t>Psicólogo clínico</t>
  </si>
  <si>
    <t>251515</t>
  </si>
  <si>
    <t>Psicólogo do esporte</t>
  </si>
  <si>
    <t>251520</t>
  </si>
  <si>
    <t>Psicólogo hospitalar</t>
  </si>
  <si>
    <t>251525</t>
  </si>
  <si>
    <t>Psicólogo jurídico</t>
  </si>
  <si>
    <t>251530</t>
  </si>
  <si>
    <t>Psicólogo social</t>
  </si>
  <si>
    <t>251535</t>
  </si>
  <si>
    <t>Psicólogo do trânsito</t>
  </si>
  <si>
    <t>251540</t>
  </si>
  <si>
    <t>Psicólogo do trabalho</t>
  </si>
  <si>
    <t>251545</t>
  </si>
  <si>
    <t>Neuropsicólogo</t>
  </si>
  <si>
    <t>251550</t>
  </si>
  <si>
    <t>Psicanalista</t>
  </si>
  <si>
    <t>251555</t>
  </si>
  <si>
    <t>Psicólogo acupunturista</t>
  </si>
  <si>
    <t>251605</t>
  </si>
  <si>
    <t>Assistente social</t>
  </si>
  <si>
    <t>251610</t>
  </si>
  <si>
    <t>Economista doméstico</t>
  </si>
  <si>
    <t>252105</t>
  </si>
  <si>
    <t>Administrador</t>
  </si>
  <si>
    <t>252205</t>
  </si>
  <si>
    <t>Auditor (contadores e afins)</t>
  </si>
  <si>
    <t>252210</t>
  </si>
  <si>
    <t>Contador</t>
  </si>
  <si>
    <t>252215</t>
  </si>
  <si>
    <t>Perito contábil</t>
  </si>
  <si>
    <t>252305</t>
  </si>
  <si>
    <t>Secretária(o) executiva(o)</t>
  </si>
  <si>
    <t>252310</t>
  </si>
  <si>
    <t>Secretário bilíngüe</t>
  </si>
  <si>
    <t>252315</t>
  </si>
  <si>
    <t>Secretária trilíngüe</t>
  </si>
  <si>
    <t>252320</t>
  </si>
  <si>
    <t>Tecnólogo em secretariado escolar</t>
  </si>
  <si>
    <t>252405</t>
  </si>
  <si>
    <t>Analista de recursos humanos</t>
  </si>
  <si>
    <t>252505</t>
  </si>
  <si>
    <t>Administrador de fundos e carteiras de investimento</t>
  </si>
  <si>
    <t>252510</t>
  </si>
  <si>
    <t>Analista de câmbio</t>
  </si>
  <si>
    <t>252515</t>
  </si>
  <si>
    <t>Analista de cobrança (instituições financeiras)</t>
  </si>
  <si>
    <t>252525</t>
  </si>
  <si>
    <t>Analista de crédito (instituições financeiras)</t>
  </si>
  <si>
    <t>252530</t>
  </si>
  <si>
    <t>Analista de crédito rural</t>
  </si>
  <si>
    <t>252535</t>
  </si>
  <si>
    <t>Analista de leasing</t>
  </si>
  <si>
    <t>252540</t>
  </si>
  <si>
    <t>Analista de produtos bancários</t>
  </si>
  <si>
    <t>252545</t>
  </si>
  <si>
    <t>Analista financeiro (instituições financeiras)</t>
  </si>
  <si>
    <t>252550</t>
  </si>
  <si>
    <t>Profissional de relações com investidores</t>
  </si>
  <si>
    <t>252605</t>
  </si>
  <si>
    <t>Gestor em segurança</t>
  </si>
  <si>
    <t>252705</t>
  </si>
  <si>
    <t>Analista de pcp (programação e controle da produção)</t>
  </si>
  <si>
    <t>252710</t>
  </si>
  <si>
    <t>Analista de planejamento de materias</t>
  </si>
  <si>
    <t>252715</t>
  </si>
  <si>
    <t>Analista de logistica</t>
  </si>
  <si>
    <t>252720</t>
  </si>
  <si>
    <t>Analista de projetos logisticos</t>
  </si>
  <si>
    <t>252725</t>
  </si>
  <si>
    <t>Analista de gestão de estoque</t>
  </si>
  <si>
    <t>253110</t>
  </si>
  <si>
    <t>Redator de publicidade</t>
  </si>
  <si>
    <t>253115</t>
  </si>
  <si>
    <t>Publicitário</t>
  </si>
  <si>
    <t>253120</t>
  </si>
  <si>
    <t>Diretor de mídia (publicidade)</t>
  </si>
  <si>
    <t>253125</t>
  </si>
  <si>
    <t>Diretor de arte (publicidade)</t>
  </si>
  <si>
    <t>253130</t>
  </si>
  <si>
    <t>Diretor de criação</t>
  </si>
  <si>
    <t>253135</t>
  </si>
  <si>
    <t>Diretor de contas (publicidade)</t>
  </si>
  <si>
    <t>253140</t>
  </si>
  <si>
    <t>Agenciador de propaganda</t>
  </si>
  <si>
    <t>253205</t>
  </si>
  <si>
    <t>Gerente de captação (fundos e investimentos institucionais)</t>
  </si>
  <si>
    <t>253210</t>
  </si>
  <si>
    <t>Gerente de clientes especiais (private)</t>
  </si>
  <si>
    <t>253215</t>
  </si>
  <si>
    <t>Gerente de contas - pessoa física e jurídica</t>
  </si>
  <si>
    <t>253220</t>
  </si>
  <si>
    <t>Gerente de grandes contas (corporate)</t>
  </si>
  <si>
    <t>253225</t>
  </si>
  <si>
    <t>Operador de negócios</t>
  </si>
  <si>
    <t>253305</t>
  </si>
  <si>
    <t>Corretor de valores, ativos financeiros, mercadorias e derivativos</t>
  </si>
  <si>
    <t>254105</t>
  </si>
  <si>
    <t>Auditor-fiscal da receita federal</t>
  </si>
  <si>
    <t>254110</t>
  </si>
  <si>
    <t>Técnico da receita federal</t>
  </si>
  <si>
    <t>254205</t>
  </si>
  <si>
    <t>Auditor-fiscal da previdência social</t>
  </si>
  <si>
    <t>254305</t>
  </si>
  <si>
    <t>Auditor-fiscal do trabalho</t>
  </si>
  <si>
    <t>254310</t>
  </si>
  <si>
    <t>Agente de higiene e segurança</t>
  </si>
  <si>
    <t>254405</t>
  </si>
  <si>
    <t>Fiscal de tributos estadual</t>
  </si>
  <si>
    <t>254410</t>
  </si>
  <si>
    <t>Fiscal de tributos municipal</t>
  </si>
  <si>
    <t>254415</t>
  </si>
  <si>
    <t>Técnico de tributos estadual</t>
  </si>
  <si>
    <t>254420</t>
  </si>
  <si>
    <t>Técnico de tributos municipal</t>
  </si>
  <si>
    <t>254505</t>
  </si>
  <si>
    <t>Fiscal de atividades urbanas</t>
  </si>
  <si>
    <t>261105</t>
  </si>
  <si>
    <t>Arquivista pesquisador (jornalismo)</t>
  </si>
  <si>
    <t>261110</t>
  </si>
  <si>
    <t>Assessor de imprensa</t>
  </si>
  <si>
    <t>261115</t>
  </si>
  <si>
    <t>Diretor de redação</t>
  </si>
  <si>
    <t>261120</t>
  </si>
  <si>
    <t>Editor</t>
  </si>
  <si>
    <t>261125</t>
  </si>
  <si>
    <t>Jornalista</t>
  </si>
  <si>
    <t>261130</t>
  </si>
  <si>
    <t>Produtor de texto</t>
  </si>
  <si>
    <t>261135</t>
  </si>
  <si>
    <t>Repórter (exclusive rádio e televisão)</t>
  </si>
  <si>
    <t>261140</t>
  </si>
  <si>
    <t>Revisor de texto</t>
  </si>
  <si>
    <t>261205</t>
  </si>
  <si>
    <t>Bibliotecário</t>
  </si>
  <si>
    <t>261210</t>
  </si>
  <si>
    <t>Documentalista</t>
  </si>
  <si>
    <t>261215</t>
  </si>
  <si>
    <t>Analista de informações (pesquisador de informações de rede)</t>
  </si>
  <si>
    <t>261305</t>
  </si>
  <si>
    <t>Arquivista</t>
  </si>
  <si>
    <t>261310</t>
  </si>
  <si>
    <t>Museólogo</t>
  </si>
  <si>
    <t>261405</t>
  </si>
  <si>
    <t>Filólogo</t>
  </si>
  <si>
    <t>261410</t>
  </si>
  <si>
    <t>Intérprete</t>
  </si>
  <si>
    <t>261415</t>
  </si>
  <si>
    <t>Lingüista</t>
  </si>
  <si>
    <t>261420</t>
  </si>
  <si>
    <t>Tradutor</t>
  </si>
  <si>
    <t>261425</t>
  </si>
  <si>
    <t>Intérprete de língua de sinais</t>
  </si>
  <si>
    <t>261430</t>
  </si>
  <si>
    <t>Audiodescritor</t>
  </si>
  <si>
    <t>261505</t>
  </si>
  <si>
    <t>Autor-roteirista</t>
  </si>
  <si>
    <t>261510</t>
  </si>
  <si>
    <t>Crítico</t>
  </si>
  <si>
    <t>261515</t>
  </si>
  <si>
    <t>Escritor de ficção</t>
  </si>
  <si>
    <t>261520</t>
  </si>
  <si>
    <t>Escritor de não ficção</t>
  </si>
  <si>
    <t>261525</t>
  </si>
  <si>
    <t>Poeta</t>
  </si>
  <si>
    <t>261530</t>
  </si>
  <si>
    <t>Redator de textos técnicos</t>
  </si>
  <si>
    <t>261605</t>
  </si>
  <si>
    <t>Editor de jornal</t>
  </si>
  <si>
    <t>261610</t>
  </si>
  <si>
    <t>Editor de livro</t>
  </si>
  <si>
    <t>261615</t>
  </si>
  <si>
    <t>Editor de mídia eletrônica</t>
  </si>
  <si>
    <t>261620</t>
  </si>
  <si>
    <t>Editor de revista</t>
  </si>
  <si>
    <t>261625</t>
  </si>
  <si>
    <t>Editor de revista científica</t>
  </si>
  <si>
    <t>261705</t>
  </si>
  <si>
    <t>Âncora de mídias audiovisuais</t>
  </si>
  <si>
    <t>261710</t>
  </si>
  <si>
    <t>Comentarista de mídias audiovisuais</t>
  </si>
  <si>
    <t>261715</t>
  </si>
  <si>
    <t>Locutor de mídias audiovisuais</t>
  </si>
  <si>
    <t>261730</t>
  </si>
  <si>
    <t>Repórter de mídias audiovisuais</t>
  </si>
  <si>
    <t>261805</t>
  </si>
  <si>
    <t>Fotógrafo</t>
  </si>
  <si>
    <t>261810</t>
  </si>
  <si>
    <t>Fotógrafo publicitário</t>
  </si>
  <si>
    <t>261815</t>
  </si>
  <si>
    <t>Fotógrafo retratista</t>
  </si>
  <si>
    <t>261820</t>
  </si>
  <si>
    <t>Repórter fotográfico</t>
  </si>
  <si>
    <t>261905</t>
  </si>
  <si>
    <t>Continuista</t>
  </si>
  <si>
    <t>261910</t>
  </si>
  <si>
    <t>Assistente de direção (tv)</t>
  </si>
  <si>
    <t>262105</t>
  </si>
  <si>
    <t>Produtor cultural</t>
  </si>
  <si>
    <t>262110</t>
  </si>
  <si>
    <t>Produtor cinematográfico</t>
  </si>
  <si>
    <t>262115</t>
  </si>
  <si>
    <t>Produtor de rádio</t>
  </si>
  <si>
    <t>262120</t>
  </si>
  <si>
    <t>Produtor de teatro</t>
  </si>
  <si>
    <t>262125</t>
  </si>
  <si>
    <t>Produtor de televisão</t>
  </si>
  <si>
    <t>262130</t>
  </si>
  <si>
    <t>Tecnólogo em produção fonográfica</t>
  </si>
  <si>
    <t>262135</t>
  </si>
  <si>
    <t>Tecnólogo em produção audiovisual</t>
  </si>
  <si>
    <t>262205</t>
  </si>
  <si>
    <t>Diretor de cinema</t>
  </si>
  <si>
    <t>262210</t>
  </si>
  <si>
    <t>Diretor de programas de rádio</t>
  </si>
  <si>
    <t>262215</t>
  </si>
  <si>
    <t>Diretor de programas de televisão</t>
  </si>
  <si>
    <t>262220</t>
  </si>
  <si>
    <t>Diretor teatral</t>
  </si>
  <si>
    <t>262225</t>
  </si>
  <si>
    <t>Diretor de programação</t>
  </si>
  <si>
    <t>262230</t>
  </si>
  <si>
    <t>Diretor de produção</t>
  </si>
  <si>
    <t>262235</t>
  </si>
  <si>
    <t>Diretor artistíco</t>
  </si>
  <si>
    <t>262305</t>
  </si>
  <si>
    <t>Cenógrafo carnavalesco e festas populares</t>
  </si>
  <si>
    <t>262310</t>
  </si>
  <si>
    <t>Cenógrafo de cinema</t>
  </si>
  <si>
    <t>262315</t>
  </si>
  <si>
    <t>Cenógrafo de eventos</t>
  </si>
  <si>
    <t>262320</t>
  </si>
  <si>
    <t>Cenógrafo de teatro</t>
  </si>
  <si>
    <t>262325</t>
  </si>
  <si>
    <t>Cenógrafo de tv</t>
  </si>
  <si>
    <t>262330</t>
  </si>
  <si>
    <t>Diretor de arte</t>
  </si>
  <si>
    <t>262405</t>
  </si>
  <si>
    <t>Artista (artes visuais)</t>
  </si>
  <si>
    <t>262410</t>
  </si>
  <si>
    <t>Desenhista industrial gráfico (designer gráfico)</t>
  </si>
  <si>
    <t>262415</t>
  </si>
  <si>
    <t>Conservador-restaurador de bens culturais</t>
  </si>
  <si>
    <t>262420</t>
  </si>
  <si>
    <t>Desenhista industrial de produto (designer de produto)</t>
  </si>
  <si>
    <t>262425</t>
  </si>
  <si>
    <t>Desenhista industrial de produto de moda (designer de moda)</t>
  </si>
  <si>
    <t>262505</t>
  </si>
  <si>
    <t>Ator</t>
  </si>
  <si>
    <t>262605</t>
  </si>
  <si>
    <t>Compositor</t>
  </si>
  <si>
    <t>262610</t>
  </si>
  <si>
    <t>Músico arranjador</t>
  </si>
  <si>
    <t>262615</t>
  </si>
  <si>
    <t>Músico regente</t>
  </si>
  <si>
    <t>262620</t>
  </si>
  <si>
    <t>Musicólogo</t>
  </si>
  <si>
    <t>262705</t>
  </si>
  <si>
    <t>Músico intérprete cantor</t>
  </si>
  <si>
    <t>262710</t>
  </si>
  <si>
    <t>Músico intérprete instrumentista</t>
  </si>
  <si>
    <t>262805</t>
  </si>
  <si>
    <t>Assistente de coreografia</t>
  </si>
  <si>
    <t>262810</t>
  </si>
  <si>
    <t>Bailarino (exceto danças populares)</t>
  </si>
  <si>
    <t>262815</t>
  </si>
  <si>
    <t>Coreógrafo</t>
  </si>
  <si>
    <t>262820</t>
  </si>
  <si>
    <t>Dramaturgo de dança</t>
  </si>
  <si>
    <t>262825</t>
  </si>
  <si>
    <t>Ensaiador de dança</t>
  </si>
  <si>
    <t>262830</t>
  </si>
  <si>
    <t>Professor de dança</t>
  </si>
  <si>
    <t>262905</t>
  </si>
  <si>
    <t>Decorador de interiores de nível superior</t>
  </si>
  <si>
    <t>263105</t>
  </si>
  <si>
    <t>Ministro de culto religioso</t>
  </si>
  <si>
    <t>263110</t>
  </si>
  <si>
    <t>Missionário</t>
  </si>
  <si>
    <t>263115</t>
  </si>
  <si>
    <t>Teólogo</t>
  </si>
  <si>
    <t>271105</t>
  </si>
  <si>
    <t>Chefe de cozinha</t>
  </si>
  <si>
    <t>271110</t>
  </si>
  <si>
    <t>Tecnólogo em gastronomia</t>
  </si>
  <si>
    <t>300105</t>
  </si>
  <si>
    <t>Técnico em mecatrônica - automação da manufatura</t>
  </si>
  <si>
    <t>300110</t>
  </si>
  <si>
    <t>Técnico em mecatrônica - robótica</t>
  </si>
  <si>
    <t>300305</t>
  </si>
  <si>
    <t>Técnico em eletromecânica</t>
  </si>
  <si>
    <t>301105</t>
  </si>
  <si>
    <t>Técnico de laboratório industrial</t>
  </si>
  <si>
    <t>301110</t>
  </si>
  <si>
    <t>Técnico de laboratório de análises físico-químicas (materiais de construção)</t>
  </si>
  <si>
    <t>301115</t>
  </si>
  <si>
    <t>Técnico químico de petróleo</t>
  </si>
  <si>
    <t>301205</t>
  </si>
  <si>
    <t>Técnico de apoio à bioengenharia</t>
  </si>
  <si>
    <t>311105</t>
  </si>
  <si>
    <t>Técnico químico</t>
  </si>
  <si>
    <t>311110</t>
  </si>
  <si>
    <t>Técnico de celulose e papel</t>
  </si>
  <si>
    <t>311115</t>
  </si>
  <si>
    <t>Técnico em curtimento</t>
  </si>
  <si>
    <t>311205</t>
  </si>
  <si>
    <t>Técnico em petroquímica</t>
  </si>
  <si>
    <t>311305</t>
  </si>
  <si>
    <t>Técnico em materiais, produtos cerâmicos e vidros</t>
  </si>
  <si>
    <t>311405</t>
  </si>
  <si>
    <t>Técnico em borracha</t>
  </si>
  <si>
    <t>311410</t>
  </si>
  <si>
    <t>Técnico em plástico</t>
  </si>
  <si>
    <t>311505</t>
  </si>
  <si>
    <t>Técnico de controle de meio ambiente</t>
  </si>
  <si>
    <t>311510</t>
  </si>
  <si>
    <t>Técnico de meteorologia</t>
  </si>
  <si>
    <t>311515</t>
  </si>
  <si>
    <t>Técnico de utilidade (produção e distribuição de vapor, gases, óleos, combustíveis, energia)</t>
  </si>
  <si>
    <t>311520</t>
  </si>
  <si>
    <t>Técnico em tratamento de efluentes</t>
  </si>
  <si>
    <t>311605</t>
  </si>
  <si>
    <t>Técnico têxtil</t>
  </si>
  <si>
    <t>311610</t>
  </si>
  <si>
    <t>Técnico têxtil (tratamentos químicos)</t>
  </si>
  <si>
    <t>311615</t>
  </si>
  <si>
    <t>Técnico têxtil de fiação</t>
  </si>
  <si>
    <t>311620</t>
  </si>
  <si>
    <t>Técnico têxtil de malharia</t>
  </si>
  <si>
    <t>311625</t>
  </si>
  <si>
    <t>Técnico têxtil de tecelagem</t>
  </si>
  <si>
    <t>311705</t>
  </si>
  <si>
    <t>Colorista de papel</t>
  </si>
  <si>
    <t>311710</t>
  </si>
  <si>
    <t>Colorista têxtil</t>
  </si>
  <si>
    <t>311715</t>
  </si>
  <si>
    <t>Preparador de tintas</t>
  </si>
  <si>
    <t>311720</t>
  </si>
  <si>
    <t>Preparador de tintas (fábrica de tecidos)</t>
  </si>
  <si>
    <t>311725</t>
  </si>
  <si>
    <t>Tingidor de couros e peles</t>
  </si>
  <si>
    <t>312105</t>
  </si>
  <si>
    <t>Técnico de obras civis</t>
  </si>
  <si>
    <t>312205</t>
  </si>
  <si>
    <t>Técnico de estradas</t>
  </si>
  <si>
    <t>312210</t>
  </si>
  <si>
    <t>Técnico de saneamento</t>
  </si>
  <si>
    <t>312305</t>
  </si>
  <si>
    <t>Técnico em agrimensura</t>
  </si>
  <si>
    <t>312310</t>
  </si>
  <si>
    <t>Técnico em geodésia e cartografia</t>
  </si>
  <si>
    <t>312315</t>
  </si>
  <si>
    <t>Técnico em hidrografia</t>
  </si>
  <si>
    <t>312320</t>
  </si>
  <si>
    <t>Topógrafo</t>
  </si>
  <si>
    <t>313105</t>
  </si>
  <si>
    <t>Eletrotécnico</t>
  </si>
  <si>
    <t>313110</t>
  </si>
  <si>
    <t>Eletrotécnico (produção de energia)</t>
  </si>
  <si>
    <t>313115</t>
  </si>
  <si>
    <t>Eletrotécnico na fabricação, montagem e instalação de máquinas e equipamentos</t>
  </si>
  <si>
    <t>313120</t>
  </si>
  <si>
    <t>Técnico de manutenção elétrica</t>
  </si>
  <si>
    <t>313125</t>
  </si>
  <si>
    <t>Técnico de manutenção elétrica de máquina</t>
  </si>
  <si>
    <t>313130</t>
  </si>
  <si>
    <t>Técnico eletricista</t>
  </si>
  <si>
    <t>313205</t>
  </si>
  <si>
    <t>Técnico de manutenção eletrônica</t>
  </si>
  <si>
    <t>313210</t>
  </si>
  <si>
    <t>Técnico de manutenção eletrônica (circuitos de máquinas com comando numérico)</t>
  </si>
  <si>
    <t>313215</t>
  </si>
  <si>
    <t>Técnico eletrônico</t>
  </si>
  <si>
    <t>313220</t>
  </si>
  <si>
    <t>Técnico em manutenção de equipamentos de informática</t>
  </si>
  <si>
    <t>313305</t>
  </si>
  <si>
    <t>Técnico de comunicação de dados</t>
  </si>
  <si>
    <t>313310</t>
  </si>
  <si>
    <t>Técnico de rede (telecomunicações)</t>
  </si>
  <si>
    <t>313315</t>
  </si>
  <si>
    <t>Técnico de telecomunicações (telefonia)</t>
  </si>
  <si>
    <t>313320</t>
  </si>
  <si>
    <t>Técnico de transmissão (telecomunicações)</t>
  </si>
  <si>
    <t>313405</t>
  </si>
  <si>
    <t>Técnico em calibração</t>
  </si>
  <si>
    <t>313410</t>
  </si>
  <si>
    <t>Técnico em instrumentação</t>
  </si>
  <si>
    <t>313415</t>
  </si>
  <si>
    <t>Encarregado de manutenção de instrumentos de controle, medição e similares</t>
  </si>
  <si>
    <t>313505</t>
  </si>
  <si>
    <t>Técnico em fotônica</t>
  </si>
  <si>
    <t>314105</t>
  </si>
  <si>
    <t>Técnico em mecânica de precisão</t>
  </si>
  <si>
    <t>314110</t>
  </si>
  <si>
    <t>Técnico mecânico</t>
  </si>
  <si>
    <t>314115</t>
  </si>
  <si>
    <t>Técnico mecânico (calefação, ventilação e refrigeração)</t>
  </si>
  <si>
    <t>314120</t>
  </si>
  <si>
    <t>Técnico mecânico (máquinas)</t>
  </si>
  <si>
    <t>314125</t>
  </si>
  <si>
    <t>Técnico mecânico (motores)</t>
  </si>
  <si>
    <t>314205</t>
  </si>
  <si>
    <t>Técnico mecânico na fabricação de ferramentas</t>
  </si>
  <si>
    <t>314210</t>
  </si>
  <si>
    <t>Técnico mecânico na manutenção de ferramentas</t>
  </si>
  <si>
    <t>314305</t>
  </si>
  <si>
    <t>Técnico em automobilística</t>
  </si>
  <si>
    <t>314310</t>
  </si>
  <si>
    <t>Técnico mecânico (aeronaves)</t>
  </si>
  <si>
    <t>314315</t>
  </si>
  <si>
    <t>Técnico mecânico (embarcações)</t>
  </si>
  <si>
    <t>314405</t>
  </si>
  <si>
    <t>Técnico de manutenção de sistemas e instrumentos</t>
  </si>
  <si>
    <t>314410</t>
  </si>
  <si>
    <t>Técnico em manutenção de máquinas</t>
  </si>
  <si>
    <t>314605</t>
  </si>
  <si>
    <t>Inspetor de soldagem</t>
  </si>
  <si>
    <t>314610</t>
  </si>
  <si>
    <t>Técnico em caldeiraria</t>
  </si>
  <si>
    <t>314615</t>
  </si>
  <si>
    <t>Técnico em estruturas metálicas</t>
  </si>
  <si>
    <t>314620</t>
  </si>
  <si>
    <t>Técnico em soldagem</t>
  </si>
  <si>
    <t>314625</t>
  </si>
  <si>
    <t>Tecnólogo em soldagem</t>
  </si>
  <si>
    <t>314705</t>
  </si>
  <si>
    <t>Técnico de acabamento em siderurgia</t>
  </si>
  <si>
    <t>314710</t>
  </si>
  <si>
    <t>Técnico de aciaria em siderurgia</t>
  </si>
  <si>
    <t>314715</t>
  </si>
  <si>
    <t>Técnico de fundição em siderurgia</t>
  </si>
  <si>
    <t>314720</t>
  </si>
  <si>
    <t>Técnico de laminação em siderurgia</t>
  </si>
  <si>
    <t>314725</t>
  </si>
  <si>
    <t>Técnico de redução na siderurgia (primeira fusão)</t>
  </si>
  <si>
    <t>314730</t>
  </si>
  <si>
    <t>Técnico de refratário em siderurgia</t>
  </si>
  <si>
    <t>316105</t>
  </si>
  <si>
    <t>Técnico em geofísica</t>
  </si>
  <si>
    <t>316110</t>
  </si>
  <si>
    <t>Técnico em geologia</t>
  </si>
  <si>
    <t>316115</t>
  </si>
  <si>
    <t>Técnico em geoquímica</t>
  </si>
  <si>
    <t>316120</t>
  </si>
  <si>
    <t>Técnico em geotecnia</t>
  </si>
  <si>
    <t>316305</t>
  </si>
  <si>
    <t>Técnico de mineração</t>
  </si>
  <si>
    <t>316310</t>
  </si>
  <si>
    <t>Técnico de mineração (óleo e petróleo)</t>
  </si>
  <si>
    <t>316315</t>
  </si>
  <si>
    <t>Técnico em processamento mineral (exceto petróleo)</t>
  </si>
  <si>
    <t>316320</t>
  </si>
  <si>
    <t>Técnico em pesquisa mineral</t>
  </si>
  <si>
    <t>316325</t>
  </si>
  <si>
    <t>Técnico de produção em refino de petróleo</t>
  </si>
  <si>
    <t>316330</t>
  </si>
  <si>
    <t>Técnico em planejamento de lavra de minas</t>
  </si>
  <si>
    <t>316335</t>
  </si>
  <si>
    <t>Desincrustador (poços de petróleo)</t>
  </si>
  <si>
    <t>316340</t>
  </si>
  <si>
    <t>Cimentador (poços de petróleo)</t>
  </si>
  <si>
    <t>317105</t>
  </si>
  <si>
    <t>Programador de internet</t>
  </si>
  <si>
    <t>317110</t>
  </si>
  <si>
    <t>Programador de sistemas de informação</t>
  </si>
  <si>
    <t>317115</t>
  </si>
  <si>
    <t>Programador de máquinas - ferramenta com comando numérico</t>
  </si>
  <si>
    <t>317120</t>
  </si>
  <si>
    <t>Programador de multimídia</t>
  </si>
  <si>
    <t>317205</t>
  </si>
  <si>
    <t>Operador de computador (inclusive microcomputador)</t>
  </si>
  <si>
    <t>317210</t>
  </si>
  <si>
    <t>Técnico de apoio ao usuário de informática (helpdesk)</t>
  </si>
  <si>
    <t>318005</t>
  </si>
  <si>
    <t>Desenhista técnico</t>
  </si>
  <si>
    <t>318010</t>
  </si>
  <si>
    <t>Desenhista copista</t>
  </si>
  <si>
    <t>318015</t>
  </si>
  <si>
    <t>Desenhista detalhista</t>
  </si>
  <si>
    <t>318105</t>
  </si>
  <si>
    <t>Desenhista técnico (arquitetura)</t>
  </si>
  <si>
    <t>318110</t>
  </si>
  <si>
    <t>Desenhista técnico (cartografia)</t>
  </si>
  <si>
    <t>318115</t>
  </si>
  <si>
    <t>Desenhista técnico (construção civil)</t>
  </si>
  <si>
    <t>318120</t>
  </si>
  <si>
    <t>Desenhista técnico (instalações hidrossanitárias)</t>
  </si>
  <si>
    <t>318205</t>
  </si>
  <si>
    <t>Desenhista técnico mecânico</t>
  </si>
  <si>
    <t>318210</t>
  </si>
  <si>
    <t>Desenhista técnico aeronáutico</t>
  </si>
  <si>
    <t>318215</t>
  </si>
  <si>
    <t>Desenhista técnico naval</t>
  </si>
  <si>
    <t>318305</t>
  </si>
  <si>
    <t>Desenhista técnico (eletricidade e eletrônica)</t>
  </si>
  <si>
    <t>318310</t>
  </si>
  <si>
    <t>Desenhista técnico (calefação, ventilação e refrigeração)</t>
  </si>
  <si>
    <t>318405</t>
  </si>
  <si>
    <t>Desenhista técnico (artes gráficas)</t>
  </si>
  <si>
    <t>318410</t>
  </si>
  <si>
    <t>Desenhista técnico (ilustrações artísticas)</t>
  </si>
  <si>
    <t>318415</t>
  </si>
  <si>
    <t>Desenhista técnico (ilustrações técnicas)</t>
  </si>
  <si>
    <t>318420</t>
  </si>
  <si>
    <t>Desenhista técnico (indústria têxtil)</t>
  </si>
  <si>
    <t>318425</t>
  </si>
  <si>
    <t>Desenhista técnico (mobiliário)</t>
  </si>
  <si>
    <t>318430</t>
  </si>
  <si>
    <t>Desenhista técnico de embalagens, maquetes e leiautes</t>
  </si>
  <si>
    <t>318505</t>
  </si>
  <si>
    <t>Desenhista projetista de arquitetura</t>
  </si>
  <si>
    <t>318510</t>
  </si>
  <si>
    <t>Desenhista projetista de construção civil</t>
  </si>
  <si>
    <t>318605</t>
  </si>
  <si>
    <t>Desenhista projetista de máquinas</t>
  </si>
  <si>
    <t>318610</t>
  </si>
  <si>
    <t>Desenhista projetista mecânico</t>
  </si>
  <si>
    <t>318705</t>
  </si>
  <si>
    <t>Desenhista projetista de eletricidade</t>
  </si>
  <si>
    <t>318710</t>
  </si>
  <si>
    <t>Desenhista projetista eletrônico</t>
  </si>
  <si>
    <t>318805</t>
  </si>
  <si>
    <t>Projetista de móveis</t>
  </si>
  <si>
    <t>318810</t>
  </si>
  <si>
    <t>Modelista de roupas</t>
  </si>
  <si>
    <t>318815</t>
  </si>
  <si>
    <t>Modelista de calçados</t>
  </si>
  <si>
    <t>319105</t>
  </si>
  <si>
    <t>Técnico em calçados e artefatos de couro</t>
  </si>
  <si>
    <t>319110</t>
  </si>
  <si>
    <t>Técnico em confecções do vestuário</t>
  </si>
  <si>
    <t>319205</t>
  </si>
  <si>
    <t>Técnico do mobiliário</t>
  </si>
  <si>
    <t>320105</t>
  </si>
  <si>
    <t>Técnico em bioterismo</t>
  </si>
  <si>
    <t>320110</t>
  </si>
  <si>
    <t>Técnico em histologia</t>
  </si>
  <si>
    <t>321105</t>
  </si>
  <si>
    <t>Técnico agrícola</t>
  </si>
  <si>
    <t>321110</t>
  </si>
  <si>
    <t>Técnico agropecuário</t>
  </si>
  <si>
    <t>321205</t>
  </si>
  <si>
    <t>Técnico em madeira</t>
  </si>
  <si>
    <t>321210</t>
  </si>
  <si>
    <t>Técnico florestal</t>
  </si>
  <si>
    <t>321305</t>
  </si>
  <si>
    <t>Técnico em piscicultura</t>
  </si>
  <si>
    <t>321310</t>
  </si>
  <si>
    <t>Técnico em carcinicultura</t>
  </si>
  <si>
    <t>321315</t>
  </si>
  <si>
    <t>Técnico em mitilicultura</t>
  </si>
  <si>
    <t>321320</t>
  </si>
  <si>
    <t>Técnico em ranicultura</t>
  </si>
  <si>
    <t>322105</t>
  </si>
  <si>
    <t>Técnico em acupuntura</t>
  </si>
  <si>
    <t>322110</t>
  </si>
  <si>
    <t>Podólogo</t>
  </si>
  <si>
    <t>322115</t>
  </si>
  <si>
    <t>Técnico em quiropraxia</t>
  </si>
  <si>
    <t>322120</t>
  </si>
  <si>
    <t>Massoterapeuta</t>
  </si>
  <si>
    <t>322125</t>
  </si>
  <si>
    <t>Terapeuta holístico</t>
  </si>
  <si>
    <t>322130</t>
  </si>
  <si>
    <t>Esteticista</t>
  </si>
  <si>
    <t>322135</t>
  </si>
  <si>
    <t>Doula</t>
  </si>
  <si>
    <t>322205</t>
  </si>
  <si>
    <t>Técnico de enfermagem</t>
  </si>
  <si>
    <t>322210</t>
  </si>
  <si>
    <t>Técnico de enfermagem de terapia intensiva</t>
  </si>
  <si>
    <t>322215</t>
  </si>
  <si>
    <t>Técnico de enfermagem do trabalho</t>
  </si>
  <si>
    <t>322220</t>
  </si>
  <si>
    <t>Técnico de enfermagem psiquiátrica</t>
  </si>
  <si>
    <t>322225</t>
  </si>
  <si>
    <t>Instrumentador cirúrgico</t>
  </si>
  <si>
    <t>322230</t>
  </si>
  <si>
    <t>Auxiliar de enfermagem</t>
  </si>
  <si>
    <t>322235</t>
  </si>
  <si>
    <t>Auxiliar de enfermagem do trabalho</t>
  </si>
  <si>
    <t>322240</t>
  </si>
  <si>
    <t>Auxiliar de saúde (navegação marítima)</t>
  </si>
  <si>
    <t>322245</t>
  </si>
  <si>
    <t>Técnico de enfermagem da estratégia de saúde da família</t>
  </si>
  <si>
    <t>322250</t>
  </si>
  <si>
    <t>Auxiliar de enfermagem da estratégia de saúde da família</t>
  </si>
  <si>
    <t>322305</t>
  </si>
  <si>
    <t>Técnico em óptica e optometria</t>
  </si>
  <si>
    <t>322405</t>
  </si>
  <si>
    <t>Técnico em saúde bucal</t>
  </si>
  <si>
    <t>322410</t>
  </si>
  <si>
    <t>Protético dentário</t>
  </si>
  <si>
    <t>322415</t>
  </si>
  <si>
    <t>Auxiliar em saúde bucal</t>
  </si>
  <si>
    <t>322420</t>
  </si>
  <si>
    <t>Auxiliar de prótese dentária</t>
  </si>
  <si>
    <t>322425</t>
  </si>
  <si>
    <t>Técnico em saúde bucal da estratégia de saúde da família</t>
  </si>
  <si>
    <t>322430</t>
  </si>
  <si>
    <t>Auxiliar em saúde bucal da estratégia de saúde da família</t>
  </si>
  <si>
    <t>322505</t>
  </si>
  <si>
    <t>Técnico de ortopedia</t>
  </si>
  <si>
    <t>322605</t>
  </si>
  <si>
    <t>Técnico de imobilização ortopédica</t>
  </si>
  <si>
    <t>323105</t>
  </si>
  <si>
    <t>Técnico em pecuária</t>
  </si>
  <si>
    <t>324105</t>
  </si>
  <si>
    <t>Técnico em métodos eletrográficos em encefalografia</t>
  </si>
  <si>
    <t>Técnico em métodos gráficos em cardiologia</t>
  </si>
  <si>
    <t>Técnico em radiologia e imagenologia</t>
  </si>
  <si>
    <t>Tecnólogo em radiologia</t>
  </si>
  <si>
    <t>Tecnólogo oftálmico</t>
  </si>
  <si>
    <t>Técnico em espirometria</t>
  </si>
  <si>
    <t>Técnico em patologia clínica</t>
  </si>
  <si>
    <t>Citotécnico</t>
  </si>
  <si>
    <t>Técnico em hemoterapia</t>
  </si>
  <si>
    <t>Enólogo</t>
  </si>
  <si>
    <t>Aromista</t>
  </si>
  <si>
    <t>Perfumista</t>
  </si>
  <si>
    <t>Auxiliar técnico em laboratório de farmácia</t>
  </si>
  <si>
    <t>Técnico em laboratório de farmácia</t>
  </si>
  <si>
    <t>Técnico em farmácia</t>
  </si>
  <si>
    <t>Técnico de alimentos</t>
  </si>
  <si>
    <t>Técnico em nutrição e dietética</t>
  </si>
  <si>
    <t>Técnico em biotecnologia</t>
  </si>
  <si>
    <t>Técnico em imunobiológicos</t>
  </si>
  <si>
    <t>Embalsamador</t>
  </si>
  <si>
    <t>Taxidermista</t>
  </si>
  <si>
    <t>Professor de nível médio na educação infantil</t>
  </si>
  <si>
    <t>Auxiliar de desenvolvimento infantil</t>
  </si>
  <si>
    <t>Professor de nível médio no ensino fundamental</t>
  </si>
  <si>
    <t>Professor de nível médio no ensino profissionalizante</t>
  </si>
  <si>
    <t>Professor leigo no ensino fundamental</t>
  </si>
  <si>
    <t>Professor prático no ensino profissionalizante</t>
  </si>
  <si>
    <t>Instrutor de auto-escola</t>
  </si>
  <si>
    <t>Instrutor de cursos livres</t>
  </si>
  <si>
    <t>Professores de cursos livres</t>
  </si>
  <si>
    <t>Inspetor de alunos de escola privada</t>
  </si>
  <si>
    <t>Inspetor de alunos de escola pública</t>
  </si>
  <si>
    <t>Monitor de transporte escolar</t>
  </si>
  <si>
    <t>Piloto comercial (exceto linhas aéreas)</t>
  </si>
  <si>
    <t>Piloto comercial de helicóptero (exceto linhas aéreas)</t>
  </si>
  <si>
    <t>Mecânico de vôo</t>
  </si>
  <si>
    <t>Piloto agrícola</t>
  </si>
  <si>
    <t>Contramestre de cabotagem</t>
  </si>
  <si>
    <t>Mestre de cabotagem</t>
  </si>
  <si>
    <t>Mestre fluvial</t>
  </si>
  <si>
    <t>Patrão de pesca de alto-mar</t>
  </si>
  <si>
    <t>Patrão de pesca na navegação interior</t>
  </si>
  <si>
    <t>Piloto fluvial</t>
  </si>
  <si>
    <t>Ténico em sinalização nautica</t>
  </si>
  <si>
    <t>Técnicos em manobras em equipamentos de convés</t>
  </si>
  <si>
    <t>Técnico em sinais navais</t>
  </si>
  <si>
    <t>Auxiliar técnico de sinalização nautica</t>
  </si>
  <si>
    <t>Condutor maquinista motorista fluvial</t>
  </si>
  <si>
    <t>Condutor de máquinas</t>
  </si>
  <si>
    <t>Eletricista de bordo</t>
  </si>
  <si>
    <t>Condutor de máquinas (bombeador)</t>
  </si>
  <si>
    <t>Condutor de máquinas (mecânico)</t>
  </si>
  <si>
    <t>Analista de transporte em comércio exterior</t>
  </si>
  <si>
    <t>Operador de transporte multimodal</t>
  </si>
  <si>
    <t>Controlador de serviços de máquinas e veículos</t>
  </si>
  <si>
    <t>Afretador</t>
  </si>
  <si>
    <t>Tecnólogo em logística de transporte</t>
  </si>
  <si>
    <t>Ajudante de despachante aduaneiro</t>
  </si>
  <si>
    <t>Despachante aduaneiro</t>
  </si>
  <si>
    <t>Analista de desembaraço aduaneiro</t>
  </si>
  <si>
    <t>Chefe de serviço de transporte rodoviário (passageiros e cargas)</t>
  </si>
  <si>
    <t>Inspetor de serviços de transportes rodoviários (passageiros e cargas)</t>
  </si>
  <si>
    <t>Supervisor de carga e descarga</t>
  </si>
  <si>
    <t>Agente de estação (ferrovia e metrô)</t>
  </si>
  <si>
    <t>Operador de centro de controle (ferrovia e metrô)</t>
  </si>
  <si>
    <t>Controlador de tráfego aéreo</t>
  </si>
  <si>
    <t>Despachante operacional de vôo</t>
  </si>
  <si>
    <t>Fiscal de aviação civil (fac)</t>
  </si>
  <si>
    <t>Gerente da administração de aeroportos</t>
  </si>
  <si>
    <t>Gerente de empresa aérea em aeroportos</t>
  </si>
  <si>
    <t>Inspetor de aviação civil</t>
  </si>
  <si>
    <t>Operador de atendimento aeroviário</t>
  </si>
  <si>
    <t>Supervisor da administração de aeroportos</t>
  </si>
  <si>
    <t>Supervisor de empresa aérea em aeroportos</t>
  </si>
  <si>
    <t>Agente de proteção de aviação civil</t>
  </si>
  <si>
    <t>Chefe de estação portuária</t>
  </si>
  <si>
    <t>Supervisor de operações portuárias</t>
  </si>
  <si>
    <t>Técnico de contabilidade</t>
  </si>
  <si>
    <t>Chefe de contabilidade (técnico)</t>
  </si>
  <si>
    <t>Consultor contábil (técnico)</t>
  </si>
  <si>
    <t>Técnico em administração</t>
  </si>
  <si>
    <t>Técnico em administração de comércio exterior</t>
  </si>
  <si>
    <t>Agente de recrutamento e seleção</t>
  </si>
  <si>
    <t>Escrevente</t>
  </si>
  <si>
    <t>Escrivão judicial</t>
  </si>
  <si>
    <t>Escrivão extra - judicial</t>
  </si>
  <si>
    <t>Escrivão de polícia</t>
  </si>
  <si>
    <t>Oficial de justiça</t>
  </si>
  <si>
    <t>Auxiliar de serviços jurídicos</t>
  </si>
  <si>
    <t>Técnico em secretariado</t>
  </si>
  <si>
    <t>Taquígrafo</t>
  </si>
  <si>
    <t>Estenotipista</t>
  </si>
  <si>
    <t>Técnico em segurança do trabalho</t>
  </si>
  <si>
    <t>Técnico em higiene ocupacional</t>
  </si>
  <si>
    <t>Analista de seguros (técnico)</t>
  </si>
  <si>
    <t>Analista de sinistros</t>
  </si>
  <si>
    <t>Assistente comercial de seguros</t>
  </si>
  <si>
    <t>Assistente técnico de seguros</t>
  </si>
  <si>
    <t>Inspetor de risco</t>
  </si>
  <si>
    <t>Inspetor de sinistros</t>
  </si>
  <si>
    <t>Técnico de resseguros</t>
  </si>
  <si>
    <t>Técnico de seguros</t>
  </si>
  <si>
    <t>Detetive profissional</t>
  </si>
  <si>
    <t>Investigador de polícia</t>
  </si>
  <si>
    <t>Papiloscopista policial</t>
  </si>
  <si>
    <t>Agente de inteligência</t>
  </si>
  <si>
    <t>Agente técnico de inteligência</t>
  </si>
  <si>
    <t>Agente de defesa ambiental</t>
  </si>
  <si>
    <t>Agente de saúde pública</t>
  </si>
  <si>
    <t>Metrologista</t>
  </si>
  <si>
    <t>Agente fiscal de qualidade</t>
  </si>
  <si>
    <t>Agente fiscal metrológico</t>
  </si>
  <si>
    <t>Agente fiscal têxtil</t>
  </si>
  <si>
    <t>Agente de direitos autorais</t>
  </si>
  <si>
    <t>Avaliador de produtos do meio de comunicação</t>
  </si>
  <si>
    <t>Técnico em direitos autorais</t>
  </si>
  <si>
    <t>Técnico de operações e serviços bancários - câmbio</t>
  </si>
  <si>
    <t>Técnico de operações e serviços bancários - crédito imobiliário</t>
  </si>
  <si>
    <t>Técnico de operações e serviços bancários - crédito rural</t>
  </si>
  <si>
    <t>Técnico de operações e serviços bancários - leasing</t>
  </si>
  <si>
    <t>Técnico de operações e serviços bancários - renda fixa e variável</t>
  </si>
  <si>
    <t>Tesoureiro de banco</t>
  </si>
  <si>
    <t>Chefe de serviços bancários</t>
  </si>
  <si>
    <t>Agente de vendas de serviços</t>
  </si>
  <si>
    <t>Assistente de vendas</t>
  </si>
  <si>
    <t>Promotor de vendas especializado</t>
  </si>
  <si>
    <t>Técnico de vendas</t>
  </si>
  <si>
    <t>Técnico em atendimento e vendas</t>
  </si>
  <si>
    <t>Vendedor pracista</t>
  </si>
  <si>
    <t>Propagandista de produtos famacêuticos</t>
  </si>
  <si>
    <t>Comprador</t>
  </si>
  <si>
    <t>Supervisor de compras</t>
  </si>
  <si>
    <t>Analista de exportação e importação</t>
  </si>
  <si>
    <t>Leiloeiro</t>
  </si>
  <si>
    <t>Avaliador de imóveis</t>
  </si>
  <si>
    <t>Avaliador de bens móveis</t>
  </si>
  <si>
    <t>Corretor de seguros</t>
  </si>
  <si>
    <t>Corretor de imóveis</t>
  </si>
  <si>
    <t>Representante comercial autônomo</t>
  </si>
  <si>
    <t>Técnico em turismo</t>
  </si>
  <si>
    <t>Operador de turismo</t>
  </si>
  <si>
    <t>Agente de viagem</t>
  </si>
  <si>
    <t>Organizador de evento</t>
  </si>
  <si>
    <t>Cerimonialista</t>
  </si>
  <si>
    <t>Auxiliar de biblioteca</t>
  </si>
  <si>
    <t>Técnico em biblioteconomia</t>
  </si>
  <si>
    <t>Colecionador de selos e moedas</t>
  </si>
  <si>
    <t>Técnico em museologia</t>
  </si>
  <si>
    <t>Técnico em programação visual</t>
  </si>
  <si>
    <t>Técnico gráfico</t>
  </si>
  <si>
    <t>Recreador de acantonamento</t>
  </si>
  <si>
    <t>Recreador</t>
  </si>
  <si>
    <t>Diretor de fotografia</t>
  </si>
  <si>
    <t>Iluminador (televisão)</t>
  </si>
  <si>
    <t>Operador de câmera de televisão</t>
  </si>
  <si>
    <t>Operador de rede de teleprocessamento</t>
  </si>
  <si>
    <t>Radiotelegrafista</t>
  </si>
  <si>
    <t>Operador de mídia audiovisual</t>
  </si>
  <si>
    <t>Técnico de sistemas audiovisuais</t>
  </si>
  <si>
    <t>Operador de controle mestre</t>
  </si>
  <si>
    <t>Coordenador de programação</t>
  </si>
  <si>
    <t>Assistente de operações audiovisuais</t>
  </si>
  <si>
    <t>Supervisor técnico operacional de sistemas de televisão e produtoras de vídeo</t>
  </si>
  <si>
    <t>Supervisor de operações (mídias audiovisuais)</t>
  </si>
  <si>
    <t>Supervisor técnico (mídias audiovisuais)</t>
  </si>
  <si>
    <t>Técnico em gravação de áudio</t>
  </si>
  <si>
    <t>Técnico em instalação de equipamentos de áudio</t>
  </si>
  <si>
    <t>Técnico em masterização de áudio</t>
  </si>
  <si>
    <t>Projetista de som</t>
  </si>
  <si>
    <t>Técnico em sonorização</t>
  </si>
  <si>
    <t>Técnico em mixagem de áudio</t>
  </si>
  <si>
    <t>Projetista de sistemas de áudio</t>
  </si>
  <si>
    <t>Microfonista</t>
  </si>
  <si>
    <t>Dj (disc jockey)</t>
  </si>
  <si>
    <t>Sonoplasta</t>
  </si>
  <si>
    <t>Analista musical</t>
  </si>
  <si>
    <t>Cenotécnico (cinema, vídeo, televisão, teatro e espetáculos)</t>
  </si>
  <si>
    <t>Maquinista de cinema e vídeo</t>
  </si>
  <si>
    <t>Maquinista de teatro e espetáculos</t>
  </si>
  <si>
    <t>Operador de projetor cinematográfico</t>
  </si>
  <si>
    <t>Operador-mantenedor de projetor cinematográfico</t>
  </si>
  <si>
    <t>Editor de mídia audiovisual</t>
  </si>
  <si>
    <t>Finalizador de filmes</t>
  </si>
  <si>
    <t>Finalizador de vídeo</t>
  </si>
  <si>
    <t>Montador de filmes</t>
  </si>
  <si>
    <t>Diretor de imagens (tv)</t>
  </si>
  <si>
    <t>Designer de interiores</t>
  </si>
  <si>
    <t>Designer de vitrines</t>
  </si>
  <si>
    <t>Visual merchandiser</t>
  </si>
  <si>
    <t>Decorador de eventos</t>
  </si>
  <si>
    <t>Dançarino tradicional</t>
  </si>
  <si>
    <t>Dançarino popular</t>
  </si>
  <si>
    <t>Acrobata</t>
  </si>
  <si>
    <t>Artista aéreo</t>
  </si>
  <si>
    <t>Artista de circo (outros)</t>
  </si>
  <si>
    <t>Contorcionista</t>
  </si>
  <si>
    <t>Domador de animais (circense)</t>
  </si>
  <si>
    <t>Equilibrista</t>
  </si>
  <si>
    <t>Mágico</t>
  </si>
  <si>
    <t>Malabarista</t>
  </si>
  <si>
    <t>Palhaço</t>
  </si>
  <si>
    <t>Titeriteiro</t>
  </si>
  <si>
    <t>Trapezista</t>
  </si>
  <si>
    <t>Apresentador de eventos</t>
  </si>
  <si>
    <t>Apresentador de festas populares</t>
  </si>
  <si>
    <t>Apresentador de programas de rádio</t>
  </si>
  <si>
    <t>Apresentador de programas de televisão</t>
  </si>
  <si>
    <t>Apresentador de circo</t>
  </si>
  <si>
    <t>Mestre de cerimonias</t>
  </si>
  <si>
    <t>Modelo artístico</t>
  </si>
  <si>
    <t>Modelo de modas</t>
  </si>
  <si>
    <t>Modelo publicitário</t>
  </si>
  <si>
    <t>Atleta profissional (outras modalidades)</t>
  </si>
  <si>
    <t>Atleta profissional de futebol</t>
  </si>
  <si>
    <t>Atleta profissional de golfe</t>
  </si>
  <si>
    <t>Atleta profissional de luta</t>
  </si>
  <si>
    <t>Atleta profissional de tênis</t>
  </si>
  <si>
    <t>Jóquei</t>
  </si>
  <si>
    <t>Piloto de competição automobilística</t>
  </si>
  <si>
    <t>Profissional de atletismo</t>
  </si>
  <si>
    <t>Pugilista</t>
  </si>
  <si>
    <t>Árbitro desportivo</t>
  </si>
  <si>
    <t>Árbitro de atletismo</t>
  </si>
  <si>
    <t>Árbitro de basquete</t>
  </si>
  <si>
    <t>Árbitro de futebol</t>
  </si>
  <si>
    <t>Árbitro de futebol de salão</t>
  </si>
  <si>
    <t>Árbitro de judô</t>
  </si>
  <si>
    <t>Árbitro de karatê</t>
  </si>
  <si>
    <t>Árbitro de poló aquático</t>
  </si>
  <si>
    <t>Árbitro de vôlei</t>
  </si>
  <si>
    <t>Cronoanalista</t>
  </si>
  <si>
    <t>Cronometrista</t>
  </si>
  <si>
    <t>Controlador de entrada e saída</t>
  </si>
  <si>
    <t>Planejista</t>
  </si>
  <si>
    <t>Técnico de planejamento de produção</t>
  </si>
  <si>
    <t>Técnico de planejamento e programação da manutenção</t>
  </si>
  <si>
    <t>Técnico de matéria-prima e material</t>
  </si>
  <si>
    <t>Inspetor de qualidade</t>
  </si>
  <si>
    <t>Técnico de garantia da qualidade</t>
  </si>
  <si>
    <t>Operador de inspeção de qualidade</t>
  </si>
  <si>
    <t>Técnico de painel de controle</t>
  </si>
  <si>
    <t>Escolhedor de papel</t>
  </si>
  <si>
    <t>Técnico operacional de serviços de correios</t>
  </si>
  <si>
    <t>Técnico de apoio em pesquisa e desenvolvimento (exceto agropecuário e florestal)</t>
  </si>
  <si>
    <t>Técnico de apoio em pesquisa e desenvolvimento agropecuário florestal</t>
  </si>
  <si>
    <t>Supervisor administrativo</t>
  </si>
  <si>
    <t>Supervisor de almoxarifado</t>
  </si>
  <si>
    <t>Supervisor de câmbio</t>
  </si>
  <si>
    <t>Supervisor de contas a pagar</t>
  </si>
  <si>
    <t>Supervisor de controle patrimonial</t>
  </si>
  <si>
    <t>Supervisor de crédito e cobrança</t>
  </si>
  <si>
    <t>Supervisor de orçamento</t>
  </si>
  <si>
    <t>Supervisor de tesouraria</t>
  </si>
  <si>
    <t>Supervisor de logística</t>
  </si>
  <si>
    <t>Auxiliar de escritório</t>
  </si>
  <si>
    <t>Assistente administrativo</t>
  </si>
  <si>
    <t>Atendente de judiciário</t>
  </si>
  <si>
    <t>Auxiliar de judiciário</t>
  </si>
  <si>
    <t>Auxiliar de cartório</t>
  </si>
  <si>
    <t>Auxiliar de pessoal</t>
  </si>
  <si>
    <t>Auxiliar de estatística</t>
  </si>
  <si>
    <t>Auxiliar de seguros</t>
  </si>
  <si>
    <t>Auxiliar de serviços de importação e exportação</t>
  </si>
  <si>
    <t>Agente de microcrédito</t>
  </si>
  <si>
    <t>Datilógrafo</t>
  </si>
  <si>
    <t>Digitador</t>
  </si>
  <si>
    <t>Operador de mensagens de telecomunicações (correios)</t>
  </si>
  <si>
    <t>Supervisor de digitação e operação</t>
  </si>
  <si>
    <t>Contínuo</t>
  </si>
  <si>
    <t>Analista de folha de pagamento</t>
  </si>
  <si>
    <t>Auxiliar de contabilidade</t>
  </si>
  <si>
    <t>Auxiliar de faturamento</t>
  </si>
  <si>
    <t>Atendente de agência</t>
  </si>
  <si>
    <t>Caixa de banco</t>
  </si>
  <si>
    <t>Compensador de banco</t>
  </si>
  <si>
    <t>Conferente de serviços bancários</t>
  </si>
  <si>
    <t>Escriturário de banco</t>
  </si>
  <si>
    <t>Operador de cobrança bancária</t>
  </si>
  <si>
    <t>Almoxarife</t>
  </si>
  <si>
    <t>Armazenista</t>
  </si>
  <si>
    <t>Balanceiro</t>
  </si>
  <si>
    <t>Conferente mercadoria (exceto carga e descarga)</t>
  </si>
  <si>
    <t>Estoquista</t>
  </si>
  <si>
    <t>Expedidor de mercadorias</t>
  </si>
  <si>
    <t>Auxiliar de logistica</t>
  </si>
  <si>
    <t>Apontador de mão-de-obra</t>
  </si>
  <si>
    <t>Apontador de produção</t>
  </si>
  <si>
    <t>Conferente de carga e descarga</t>
  </si>
  <si>
    <t>Arquivista de documentos</t>
  </si>
  <si>
    <t>Codificador de dados</t>
  </si>
  <si>
    <t>Fitotecário</t>
  </si>
  <si>
    <t>Kardexista</t>
  </si>
  <si>
    <t>Operador de máquina copiadora (exceto operador de gráfica rápida)</t>
  </si>
  <si>
    <t>Carteiro</t>
  </si>
  <si>
    <t>Operador de triagem e transbordo</t>
  </si>
  <si>
    <t>Entregador de publicações</t>
  </si>
  <si>
    <t>Registrador de câncer</t>
  </si>
  <si>
    <t>Supervisor de caixas e bilheteiros (exceto caixa de banco)</t>
  </si>
  <si>
    <t>Supervisor de cobrança</t>
  </si>
  <si>
    <t>Supervisor de coletadores de apostas e de jogos</t>
  </si>
  <si>
    <t>Supervisor de entrevistadores e recenseadores</t>
  </si>
  <si>
    <t>Supervisor de recepcionistas</t>
  </si>
  <si>
    <t>Supervisor de telefonistas</t>
  </si>
  <si>
    <t>Supervisor de telemarketing e atendimento</t>
  </si>
  <si>
    <t>Atendente comercial (agência postal)</t>
  </si>
  <si>
    <t>Bilheteiro de transportes coletivos</t>
  </si>
  <si>
    <t>Bilheteiro no serviço de diversões</t>
  </si>
  <si>
    <t>Emissor de passagens</t>
  </si>
  <si>
    <t>Operador de caixa</t>
  </si>
  <si>
    <t>Recebedor de apostas (loteria)</t>
  </si>
  <si>
    <t>Recebedor de apostas (turfe)</t>
  </si>
  <si>
    <t>Cobrador externo</t>
  </si>
  <si>
    <t>Cobrador interno</t>
  </si>
  <si>
    <t>Localizador (cobrador)</t>
  </si>
  <si>
    <t>Recepcionista, em geral</t>
  </si>
  <si>
    <t>Recepcionista de consultório médico ou dentário</t>
  </si>
  <si>
    <t>Recepcionista de seguro saúde</t>
  </si>
  <si>
    <t>Recepcionista de hotel</t>
  </si>
  <si>
    <t>Recepcionista de banco</t>
  </si>
  <si>
    <t>Concierge</t>
  </si>
  <si>
    <t>Telefonista</t>
  </si>
  <si>
    <t>Teleoperador</t>
  </si>
  <si>
    <t>Monitor de teleatendimento</t>
  </si>
  <si>
    <t>Operador de rádio-chamada</t>
  </si>
  <si>
    <t>Operador de telemarketing ativo</t>
  </si>
  <si>
    <t>Operador de telemarketing ativo e receptivo</t>
  </si>
  <si>
    <t>Operador de telemarketing receptivo</t>
  </si>
  <si>
    <t>Operador de telemarketing técnico</t>
  </si>
  <si>
    <t>Despachante documentalista</t>
  </si>
  <si>
    <t>Despachante de trânsito</t>
  </si>
  <si>
    <t>Entrevistador censitário e de pesquisas amostrais</t>
  </si>
  <si>
    <t>Entrevistador de pesquisa de opinião e mídia</t>
  </si>
  <si>
    <t>Entrevistador de pesquisas de mercado</t>
  </si>
  <si>
    <t>Entrevistador de preços</t>
  </si>
  <si>
    <t>Escriturário em estatística</t>
  </si>
  <si>
    <t>Entrevistador social</t>
  </si>
  <si>
    <t>Coordenador de provas (concurso, avaliação, exame)</t>
  </si>
  <si>
    <t>Aplicador de provas (concurso, avaliação,exame)</t>
  </si>
  <si>
    <t>Supervisor de transportes</t>
  </si>
  <si>
    <t>Administrador de edifícios</t>
  </si>
  <si>
    <t>Supervisor de andar</t>
  </si>
  <si>
    <t>Chefe de portaria de hotel</t>
  </si>
  <si>
    <t>Chefe de bar</t>
  </si>
  <si>
    <t>Maître</t>
  </si>
  <si>
    <t>Supervisor de lavanderia</t>
  </si>
  <si>
    <t>Supervisor de bombeiros</t>
  </si>
  <si>
    <t>Supervisor de vigilantes</t>
  </si>
  <si>
    <t>Comissário de vôo</t>
  </si>
  <si>
    <t>Comissário de trem</t>
  </si>
  <si>
    <t>Taifeiro (exceto militares)</t>
  </si>
  <si>
    <t>Fiscal de transportes coletivos (exceto trem)</t>
  </si>
  <si>
    <t>Despachante de transportes coletivos (exceto trem)</t>
  </si>
  <si>
    <t>Cobrador de transportes coletivos (exceto trem)</t>
  </si>
  <si>
    <t>Bilheteiro (estações de metrô, ferroviárias e assemelhadas)</t>
  </si>
  <si>
    <t>Guia de turismo</t>
  </si>
  <si>
    <t>Condutor de turismo de aventura</t>
  </si>
  <si>
    <t>Condutor de turismo de pesca</t>
  </si>
  <si>
    <t>Empregado doméstico nos serviços gerais</t>
  </si>
  <si>
    <t>Empregado doméstico arrumador</t>
  </si>
  <si>
    <t>Empregado doméstico faxineiro</t>
  </si>
  <si>
    <t>Empregado doméstico diarista</t>
  </si>
  <si>
    <t>Mordomo de residência</t>
  </si>
  <si>
    <t>Mordomo de hotelaria</t>
  </si>
  <si>
    <t>Governanta de hotelaria</t>
  </si>
  <si>
    <t>Cozinheiro geral</t>
  </si>
  <si>
    <t>Cozinheiro do serviço doméstico</t>
  </si>
  <si>
    <t>Cozinheiro industrial</t>
  </si>
  <si>
    <t>Cozinheiro de hospital</t>
  </si>
  <si>
    <t>Cozinheiro de embarcações</t>
  </si>
  <si>
    <t>Camareira de teatro</t>
  </si>
  <si>
    <t>Camareira de televisão</t>
  </si>
  <si>
    <t>Camareiro de hotel</t>
  </si>
  <si>
    <t>Camareiro de embarcações</t>
  </si>
  <si>
    <t>Guarda-roupeira de cinema</t>
  </si>
  <si>
    <t>Garçom</t>
  </si>
  <si>
    <t>Garçom (serviços de vinhos)</t>
  </si>
  <si>
    <t>Cumim</t>
  </si>
  <si>
    <t>Barman</t>
  </si>
  <si>
    <t>Copeiro</t>
  </si>
  <si>
    <t>Copeiro de hospital</t>
  </si>
  <si>
    <t>Atendente de lanchonete</t>
  </si>
  <si>
    <t>Barista</t>
  </si>
  <si>
    <t>Auxiliar nos serviços de alimentação</t>
  </si>
  <si>
    <t>Churrasqueiro</t>
  </si>
  <si>
    <t>Pizzaiolo</t>
  </si>
  <si>
    <t>Sushiman</t>
  </si>
  <si>
    <t>Ascensorista</t>
  </si>
  <si>
    <t>Garagista</t>
  </si>
  <si>
    <t>Sacristão</t>
  </si>
  <si>
    <t>Zelador de edifício</t>
  </si>
  <si>
    <t>Coletor de lixo domiciliar</t>
  </si>
  <si>
    <t>Varredor de rua</t>
  </si>
  <si>
    <t>Trabalhador de serviços de limpeza e conservação de áreas públicas</t>
  </si>
  <si>
    <t>Coletor de resíduos sólidos de serviços de saúde</t>
  </si>
  <si>
    <t>Limpador de vidros</t>
  </si>
  <si>
    <t>Auxiliar de manutenção predial</t>
  </si>
  <si>
    <t>Limpador de fachadas</t>
  </si>
  <si>
    <t>Faxineiro</t>
  </si>
  <si>
    <t>Trabalhador da manutenção de edificações</t>
  </si>
  <si>
    <t>Limpador de piscinas</t>
  </si>
  <si>
    <t>Agente comunitário de saúde</t>
  </si>
  <si>
    <t>Atendente de enfermagem</t>
  </si>
  <si>
    <t>Parteira leiga</t>
  </si>
  <si>
    <t>Visitador sanitário</t>
  </si>
  <si>
    <t>Agente indígena de saúde</t>
  </si>
  <si>
    <t>Agente indígena de saneamento</t>
  </si>
  <si>
    <t>Socorrista (exceto médicos e enfermeiros)</t>
  </si>
  <si>
    <t>Agente de combate às endemias</t>
  </si>
  <si>
    <t>Auxiliar de banco de sangue</t>
  </si>
  <si>
    <t>Auxiliar de farmácia de manipulação</t>
  </si>
  <si>
    <t>Auxiliar de laboratório de análises clínicas</t>
  </si>
  <si>
    <t>Auxiliar de laboratório de imunobiológicos</t>
  </si>
  <si>
    <t>Auxiliar de produção farmacêutica</t>
  </si>
  <si>
    <t>Educador social</t>
  </si>
  <si>
    <t>Agente de ação social</t>
  </si>
  <si>
    <t>Monitor de dependente químico</t>
  </si>
  <si>
    <t>Conselheiro tutelar</t>
  </si>
  <si>
    <t>Sócioeducador</t>
  </si>
  <si>
    <t>Monitor de ressocialização prisional</t>
  </si>
  <si>
    <t>Barbeiro</t>
  </si>
  <si>
    <t>Cabeleireiro</t>
  </si>
  <si>
    <t>Manicure</t>
  </si>
  <si>
    <t>Maquiador</t>
  </si>
  <si>
    <t>Maquiador de caracterização</t>
  </si>
  <si>
    <t>Pedicure</t>
  </si>
  <si>
    <t>Babá</t>
  </si>
  <si>
    <t>Cuidador de idosos</t>
  </si>
  <si>
    <t>Mãe social</t>
  </si>
  <si>
    <t>Cuidador em saúde</t>
  </si>
  <si>
    <t>Lavadeiro, em geral</t>
  </si>
  <si>
    <t>Lavador de roupas a maquina</t>
  </si>
  <si>
    <t>Lavador de artefatos de tapeçaria</t>
  </si>
  <si>
    <t>Limpador a seco, à máquina</t>
  </si>
  <si>
    <t>Passador de roupas em geral</t>
  </si>
  <si>
    <t>Tingidor de roupas</t>
  </si>
  <si>
    <t>Conferente-expedidor de roupas (lavanderias)</t>
  </si>
  <si>
    <t>Atendente de lavanderia</t>
  </si>
  <si>
    <t>Auxiliar de lavanderia</t>
  </si>
  <si>
    <t>Lavador de roupas</t>
  </si>
  <si>
    <t>Limpador de roupas a seco, à mão</t>
  </si>
  <si>
    <t>Passador de roupas, à mão</t>
  </si>
  <si>
    <t>Agente funerário</t>
  </si>
  <si>
    <t>Operador de forno (serviços funerários)</t>
  </si>
  <si>
    <t>Sepultador</t>
  </si>
  <si>
    <t>Astrólogo</t>
  </si>
  <si>
    <t>Numerólogo</t>
  </si>
  <si>
    <t>Esotérico</t>
  </si>
  <si>
    <t>Paranormal</t>
  </si>
  <si>
    <t>Bombeiro de aeródromo</t>
  </si>
  <si>
    <t>Bombeiro civil</t>
  </si>
  <si>
    <t>Salva-vidas</t>
  </si>
  <si>
    <t>Agente de polícia federal</t>
  </si>
  <si>
    <t>Policial rodoviário federal</t>
  </si>
  <si>
    <t>Guarda-civil municipal</t>
  </si>
  <si>
    <t>Agente de trânsito</t>
  </si>
  <si>
    <t>Policial legislativo</t>
  </si>
  <si>
    <t>Agente de proteção de aeroporto</t>
  </si>
  <si>
    <t>Agente de segurança</t>
  </si>
  <si>
    <t>Agente de segurança penitenciária</t>
  </si>
  <si>
    <t>Vigia florestal</t>
  </si>
  <si>
    <t>Vigia portuário</t>
  </si>
  <si>
    <t>Vigilante</t>
  </si>
  <si>
    <t>Guarda portuário</t>
  </si>
  <si>
    <t>Porteiro (hotel)</t>
  </si>
  <si>
    <t>Porteiro de edifícios</t>
  </si>
  <si>
    <t>Porteiro de locais de diversão</t>
  </si>
  <si>
    <t>Vigia</t>
  </si>
  <si>
    <t>Fiscal de loja</t>
  </si>
  <si>
    <t>Ciclista mensageiro</t>
  </si>
  <si>
    <t>Motofretista</t>
  </si>
  <si>
    <t>Mototaxista</t>
  </si>
  <si>
    <t>Catador de material reciclável</t>
  </si>
  <si>
    <t>Selecionador de material reciclável</t>
  </si>
  <si>
    <t>Operador de prensa de material reciclável</t>
  </si>
  <si>
    <t>Auxiliar de veterinário</t>
  </si>
  <si>
    <t>Esteticista de animais domésticos</t>
  </si>
  <si>
    <t>Banhista de animais domésticos</t>
  </si>
  <si>
    <t>Tosador de animais domésticos</t>
  </si>
  <si>
    <t>Profissional do sexo</t>
  </si>
  <si>
    <t>Cartazeiro</t>
  </si>
  <si>
    <t>Controlador de pragas</t>
  </si>
  <si>
    <t>Engraxate</t>
  </si>
  <si>
    <t>Gandula</t>
  </si>
  <si>
    <t>Guardador de veículos</t>
  </si>
  <si>
    <t>Lavador de garrafas, vidros e outros utensílios</t>
  </si>
  <si>
    <t>Lavador de veículos</t>
  </si>
  <si>
    <t>Leiturista</t>
  </si>
  <si>
    <t>Recepcionista de casas de espetáculos</t>
  </si>
  <si>
    <t>Supervisor de vendas de serviços</t>
  </si>
  <si>
    <t>Supervisor de vendas comercial</t>
  </si>
  <si>
    <t>Vendedor em comércio atacadista</t>
  </si>
  <si>
    <t>Vendedor de comércio varejista</t>
  </si>
  <si>
    <t>Promotor de vendas</t>
  </si>
  <si>
    <t>Demonstrador de mercadorias</t>
  </si>
  <si>
    <t>Repositor de mercadorias</t>
  </si>
  <si>
    <t>Atendente de farmácia - balconista</t>
  </si>
  <si>
    <t>Frentista</t>
  </si>
  <si>
    <t>Atendente de lojas e mercados</t>
  </si>
  <si>
    <t>Instalador de cortinas e persianas, portas sanfonadas e boxe</t>
  </si>
  <si>
    <t>Instalador de som e acessórios de veículos</t>
  </si>
  <si>
    <t>Chaveiro</t>
  </si>
  <si>
    <t>Vendedor em domicílio</t>
  </si>
  <si>
    <t>Feirante</t>
  </si>
  <si>
    <t>Jornaleiro (em banca de jornal)</t>
  </si>
  <si>
    <t>Vendedor permissionário</t>
  </si>
  <si>
    <t>Vendedor ambulante</t>
  </si>
  <si>
    <t>Pipoqueiro ambulante</t>
  </si>
  <si>
    <t>Baiana de acarajé</t>
  </si>
  <si>
    <t>Produtor agropecuário, em geral</t>
  </si>
  <si>
    <t>Produtor agrícola polivalente</t>
  </si>
  <si>
    <t>Produtor de arroz</t>
  </si>
  <si>
    <t>Produtor de cana-de-açúcar</t>
  </si>
  <si>
    <t>Produtor de cereais de inverno</t>
  </si>
  <si>
    <t>Produtor de gramíneas forrageiras</t>
  </si>
  <si>
    <t>Produtor de milho e sorgo</t>
  </si>
  <si>
    <t>Produtor de algodão</t>
  </si>
  <si>
    <t>Produtor de curauá</t>
  </si>
  <si>
    <t>Produtor de juta</t>
  </si>
  <si>
    <t>Produtor de rami</t>
  </si>
  <si>
    <t>Produtor de sisal</t>
  </si>
  <si>
    <t>Produtor na olericultura de legumes</t>
  </si>
  <si>
    <t>Produtor na olericultura de raízes, bulbos e tubérculos</t>
  </si>
  <si>
    <t>Produtor na olericultura de talos, folhas e flores</t>
  </si>
  <si>
    <t>Produtor na olericultura de frutos e sementes</t>
  </si>
  <si>
    <t>Produtor de flores de corte</t>
  </si>
  <si>
    <t>Produtor de flores em vaso</t>
  </si>
  <si>
    <t>Produtor de forrações</t>
  </si>
  <si>
    <t>Produtor de plantas ornamentais</t>
  </si>
  <si>
    <t>Produtor de árvores frutíferas</t>
  </si>
  <si>
    <t>Produtor de espécies frutíferas rasteiras</t>
  </si>
  <si>
    <t>Produtor de espécies frutíferas trepadeiras</t>
  </si>
  <si>
    <t>Cafeicultor</t>
  </si>
  <si>
    <t>Produtor de cacau</t>
  </si>
  <si>
    <t>Produtor de erva-mate</t>
  </si>
  <si>
    <t>Produtor de fumo</t>
  </si>
  <si>
    <t>Produtor de guaraná</t>
  </si>
  <si>
    <t>Produtor da cultura de amendoim</t>
  </si>
  <si>
    <t>Produtor da cultura de canola</t>
  </si>
  <si>
    <t>Produtor da cultura de coco-da-baia</t>
  </si>
  <si>
    <t>Produtor da cultura de dendê</t>
  </si>
  <si>
    <t>Produtor da cultura de girassol</t>
  </si>
  <si>
    <t>Produtor da cultura de linho</t>
  </si>
  <si>
    <t>Produtor da cultura de mamona</t>
  </si>
  <si>
    <t>Produtor da cultura de soja</t>
  </si>
  <si>
    <t>Produtor de especiarias</t>
  </si>
  <si>
    <t>Produtor de plantas aromáticas e medicinais</t>
  </si>
  <si>
    <t>Criador em pecuária polivalente</t>
  </si>
  <si>
    <t>Criador de animais domésticos</t>
  </si>
  <si>
    <t>Criador de asininos e muares</t>
  </si>
  <si>
    <t>Criador de bovinos (corte)</t>
  </si>
  <si>
    <t>Criador de bovinos (leite)</t>
  </si>
  <si>
    <t>Criador de bubalinos (corte)</t>
  </si>
  <si>
    <t>Criador de bubalinos (leite)</t>
  </si>
  <si>
    <t>Criador de eqüínos</t>
  </si>
  <si>
    <t>Criador de caprinos</t>
  </si>
  <si>
    <t>Criador de ovinos</t>
  </si>
  <si>
    <t>Criador de suínos</t>
  </si>
  <si>
    <t>Avicultor</t>
  </si>
  <si>
    <t>Cunicultor</t>
  </si>
  <si>
    <t>Apicultor</t>
  </si>
  <si>
    <t>Criador de animais produtores de veneno</t>
  </si>
  <si>
    <t>Minhocultor</t>
  </si>
  <si>
    <t>Sericultor</t>
  </si>
  <si>
    <t>Supervisor de exploração agrícola</t>
  </si>
  <si>
    <t>Supervisor de exploração agropecuária</t>
  </si>
  <si>
    <t>Supervisor de exploração pecuária</t>
  </si>
  <si>
    <t>Trabalhador agropecuário em geral</t>
  </si>
  <si>
    <t>Caseiro (agricultura)</t>
  </si>
  <si>
    <t>Jardineiro</t>
  </si>
  <si>
    <t>Trabalhador na produção de mudas e sementes</t>
  </si>
  <si>
    <t>Trabalhador volante da agricultura</t>
  </si>
  <si>
    <t>Trabalhador da cultura de arroz</t>
  </si>
  <si>
    <t>Trabalhador da cultura de cana-de-açúcar</t>
  </si>
  <si>
    <t>Trabalhador da cultura de milho e sorgo</t>
  </si>
  <si>
    <t>Trabalhador da cultura de trigo, aveia, cevada e triticale</t>
  </si>
  <si>
    <t>Trabalhador da cultura de algodão</t>
  </si>
  <si>
    <t>Trabalhador da cultura de sisal</t>
  </si>
  <si>
    <t>Trabalhador da cultura do rami</t>
  </si>
  <si>
    <t>Trabalhador na olericultura (frutos e sementes)</t>
  </si>
  <si>
    <t>Trabalhador na olericultura (legumes)</t>
  </si>
  <si>
    <t>Trabalhador na olericultura (raízes, bulbos e tubérculos)</t>
  </si>
  <si>
    <t>Trabalhador na olericultura (talos, folhas e flores)</t>
  </si>
  <si>
    <t>Trabalhador no cultivo de flores e folhagens de corte</t>
  </si>
  <si>
    <t>Trabalhador no cultivo de flores em vaso</t>
  </si>
  <si>
    <t>Trabalhador no cultivo de forrações</t>
  </si>
  <si>
    <t>Trabalhador no cultivo de mudas</t>
  </si>
  <si>
    <t>Trabalhador no cultivo de plantas ornamentais</t>
  </si>
  <si>
    <t>Trabalhador no cultivo de árvores frutíferas</t>
  </si>
  <si>
    <t>Trabalhador no cultivo de espécies frutíferas rasteiras</t>
  </si>
  <si>
    <t>Trabalhador no cultivo de trepadeiras frutíferas</t>
  </si>
  <si>
    <t>Trabalhador da cultura de cacau</t>
  </si>
  <si>
    <t>Trabalhador da cultura de café</t>
  </si>
  <si>
    <t>Trabalhador da cultura de erva-mate</t>
  </si>
  <si>
    <t>Trabalhador da cultura de fumo</t>
  </si>
  <si>
    <t>Trabalhador da cultura de guaraná</t>
  </si>
  <si>
    <t>Trabalhador na cultura de amendoim</t>
  </si>
  <si>
    <t>Trabalhador na cultura de canola</t>
  </si>
  <si>
    <t>Trabalhador na cultura de coco-da-baía</t>
  </si>
  <si>
    <t>Trabalhador na cultura de dendê</t>
  </si>
  <si>
    <t>Trabalhador na cultura de mamona</t>
  </si>
  <si>
    <t>Trabalhador na cultura de soja</t>
  </si>
  <si>
    <t>Trabalhador na cultura do girassol</t>
  </si>
  <si>
    <t>Trabalhador na cultura do linho</t>
  </si>
  <si>
    <t>Trabalhador da cultura de especiarias</t>
  </si>
  <si>
    <t>Trabalhador da cultura de plantas aromáticas e medicinais</t>
  </si>
  <si>
    <t>Adestrador de animais</t>
  </si>
  <si>
    <t>Inseminador</t>
  </si>
  <si>
    <t>Trabalhador de pecuária polivalente</t>
  </si>
  <si>
    <t>Tratador de animais</t>
  </si>
  <si>
    <t>Casqueador de animais</t>
  </si>
  <si>
    <t>Ferrador de animais</t>
  </si>
  <si>
    <t>Trabalhador da pecuária (asininos e muares)</t>
  </si>
  <si>
    <t>Trabalhador da pecuária (bovinos corte)</t>
  </si>
  <si>
    <t>Trabalhador da pecuária (bovinos leite)</t>
  </si>
  <si>
    <t>Trabalhador da pecuária (bubalinos)</t>
  </si>
  <si>
    <t>Trabalhador da pecuária (eqüinos)</t>
  </si>
  <si>
    <t>Trabalhador da caprinocultura</t>
  </si>
  <si>
    <t>Trabalhador da ovinocultura</t>
  </si>
  <si>
    <t>Trabalhador da suinocultura</t>
  </si>
  <si>
    <t>Trabalhador da avicultura de corte</t>
  </si>
  <si>
    <t>Trabalhador da avicultura de postura</t>
  </si>
  <si>
    <t>Operador de incubadora</t>
  </si>
  <si>
    <t>Trabalhador da cunicultura</t>
  </si>
  <si>
    <t>Sexador</t>
  </si>
  <si>
    <t>Trabalhador em criatórios de animais produtores de veneno</t>
  </si>
  <si>
    <t>Trabalhador na apicultura</t>
  </si>
  <si>
    <t>Trabalhador na minhocultura</t>
  </si>
  <si>
    <t>Trabalhador na sericicultura</t>
  </si>
  <si>
    <t>Supervisor da aqüicultura</t>
  </si>
  <si>
    <t>Supervisor da área florestal</t>
  </si>
  <si>
    <t>Catador de caranguejos e siris</t>
  </si>
  <si>
    <t>Catador de mariscos</t>
  </si>
  <si>
    <t>Pescador artesanal de lagostas</t>
  </si>
  <si>
    <t>Pescador artesanal de peixes e camarões</t>
  </si>
  <si>
    <t>Pescador artesanal de água doce</t>
  </si>
  <si>
    <t>Pescador industrial</t>
  </si>
  <si>
    <t>Pescador profissional</t>
  </si>
  <si>
    <t>Criador de camarões</t>
  </si>
  <si>
    <t>Criador de jacarés</t>
  </si>
  <si>
    <t>Criador de mexilhões</t>
  </si>
  <si>
    <t>Criador de ostras</t>
  </si>
  <si>
    <t>Criador de peixes</t>
  </si>
  <si>
    <t>Criador de quelônios</t>
  </si>
  <si>
    <t>Criador de rãs</t>
  </si>
  <si>
    <t>Gelador industrial</t>
  </si>
  <si>
    <t>Gelador profissional</t>
  </si>
  <si>
    <t>Proeiro</t>
  </si>
  <si>
    <t>Redeiro (pesca)</t>
  </si>
  <si>
    <t>Guia florestal</t>
  </si>
  <si>
    <t>Raizeiro</t>
  </si>
  <si>
    <t>Viveirista florestal</t>
  </si>
  <si>
    <t>Classificador de toras</t>
  </si>
  <si>
    <t>Cubador de madeira</t>
  </si>
  <si>
    <t>Identificador florestal</t>
  </si>
  <si>
    <t>Operador de motosserra</t>
  </si>
  <si>
    <t>Trabalhador de extração florestal, em geral</t>
  </si>
  <si>
    <t>Seringueiro</t>
  </si>
  <si>
    <t>Trabalhador da exploração de espécies produtoras de gomas não elásticas</t>
  </si>
  <si>
    <t>Trabalhador da exploração de resinas</t>
  </si>
  <si>
    <t>Trabalhador da exploração de andiroba</t>
  </si>
  <si>
    <t>Trabalhador da exploração de babaçu</t>
  </si>
  <si>
    <t>Trabalhador da exploração de bacaba</t>
  </si>
  <si>
    <t>Trabalhador da exploração de buriti</t>
  </si>
  <si>
    <t>Trabalhador da exploração de carnaúba</t>
  </si>
  <si>
    <t>Trabalhador da exploração de coco-da-praia</t>
  </si>
  <si>
    <t>Trabalhador da exploração de copaíba</t>
  </si>
  <si>
    <t>Trabalhador da exploração de malva (pãina)</t>
  </si>
  <si>
    <t>Trabalhador da exploração de murumuru</t>
  </si>
  <si>
    <t>Trabalhador da exploração de oiticica</t>
  </si>
  <si>
    <t>Trabalhador da exploração de ouricuri</t>
  </si>
  <si>
    <t>Trabalhador da exploração de pequi</t>
  </si>
  <si>
    <t>Trabalhador da exploração de piaçava</t>
  </si>
  <si>
    <t>Trabalhador da exploração de tucum</t>
  </si>
  <si>
    <t>Trabalhador da exploração de açaí</t>
  </si>
  <si>
    <t>Trabalhador da exploração de castanha</t>
  </si>
  <si>
    <t>Trabalhador da exploração de pinhão</t>
  </si>
  <si>
    <t>Trabalhador da exploração de pupunha</t>
  </si>
  <si>
    <t>Trabalhador da exploração de árvores e arbustos produtores de substâncias aromát., Medic. E tóxicas</t>
  </si>
  <si>
    <t>Trabalhador da exploração de cipós produtores de substâncias aromáticas, medicinais e tóxicas</t>
  </si>
  <si>
    <t>Trabalhador da exploração de madeiras tanantes</t>
  </si>
  <si>
    <t>Trabalhador da exploração de raízes produtoras de substâncias aromáticas, medicinais e tóxicas</t>
  </si>
  <si>
    <t>Trabalhador da extração de substâncias aromáticas, medicinais e tóxicas, em geral</t>
  </si>
  <si>
    <t>Carvoeiro</t>
  </si>
  <si>
    <t>Carbonizador</t>
  </si>
  <si>
    <t>Ajudante de carvoaria</t>
  </si>
  <si>
    <t>Operador de colheitadeira</t>
  </si>
  <si>
    <t>Operador de máquinas de beneficiamento de produtos agrícolas</t>
  </si>
  <si>
    <t>Tratorista agrícola</t>
  </si>
  <si>
    <t>Operador de colhedor florestal</t>
  </si>
  <si>
    <t>Operador de máquinas florestais estáticas</t>
  </si>
  <si>
    <t>Operador de trator florestal</t>
  </si>
  <si>
    <t>Trabalhador na operação de sistema de irrigação localizada (microaspersão e gotejamento)</t>
  </si>
  <si>
    <t>Trabalhador na operação de sistema de irrigação por aspersão (pivô central)</t>
  </si>
  <si>
    <t>Trabalhador na operação de sistemas convencionais de irrigação por aspersão</t>
  </si>
  <si>
    <t>Trabalhador na operação de sistemas de irrigação e aspersão (alto propelido)</t>
  </si>
  <si>
    <t>Trabalhador na operação de sistemas de irrigação por superfície e drenagem</t>
  </si>
  <si>
    <t>Supervisor de apoio operacional na mineração</t>
  </si>
  <si>
    <t>Supervisor de extração de sal</t>
  </si>
  <si>
    <t>Supervisor de perfuração e desmonte</t>
  </si>
  <si>
    <t>Supervisor de produção na mineração</t>
  </si>
  <si>
    <t>Supervisor de transporte na mineração</t>
  </si>
  <si>
    <t>Mestre (construção civil)</t>
  </si>
  <si>
    <t>Mestre de linhas (ferrovias)</t>
  </si>
  <si>
    <t>Inspetor de terraplenagem</t>
  </si>
  <si>
    <t>Supervisor de usina de concreto</t>
  </si>
  <si>
    <t>Fiscal de pátio de usina de concreto</t>
  </si>
  <si>
    <t>Amostrador de minérios</t>
  </si>
  <si>
    <t>Canteiro</t>
  </si>
  <si>
    <t>Destroçador de pedra</t>
  </si>
  <si>
    <t>Detonador</t>
  </si>
  <si>
    <t>Escorador de minas</t>
  </si>
  <si>
    <t>Mineiro</t>
  </si>
  <si>
    <t>Operador de caminhão (minas e pedreiras)</t>
  </si>
  <si>
    <t>Operador de carregadeira</t>
  </si>
  <si>
    <t>Operador de máquina cortadora (minas e pedreiras)</t>
  </si>
  <si>
    <t>Operador de máquina de extração contínua (minas de carvão)</t>
  </si>
  <si>
    <t>Operador de máquina perfuradora (minas e pedreiras)</t>
  </si>
  <si>
    <t>Operador de máquina perfuratriz</t>
  </si>
  <si>
    <t>Operador de motoniveladora (extração de minerais sólidos)</t>
  </si>
  <si>
    <t>Operador de schutthecar</t>
  </si>
  <si>
    <t>Operador de trator (minas e pedreiras)</t>
  </si>
  <si>
    <t>Operador de sonda de percussão</t>
  </si>
  <si>
    <t>Operador de sonda rotativa</t>
  </si>
  <si>
    <t>Sondador (poços de petróleo e gás)</t>
  </si>
  <si>
    <t>Sondador de poços (exceto de petróleo e gás)</t>
  </si>
  <si>
    <t>Plataformista (petróleo)</t>
  </si>
  <si>
    <t>Torrista (petróleo)</t>
  </si>
  <si>
    <t>Garimpeiro</t>
  </si>
  <si>
    <t>Operador de salina (sal marinho)</t>
  </si>
  <si>
    <t>Moleiro de minérios</t>
  </si>
  <si>
    <t>Operador de aparelho de flotação</t>
  </si>
  <si>
    <t>Operador de aparelho de precipitação (minas de ouro ou prata)</t>
  </si>
  <si>
    <t>Operador de britador de mandíbulas</t>
  </si>
  <si>
    <t>Operador de espessador</t>
  </si>
  <si>
    <t>Operador de jig (minas)</t>
  </si>
  <si>
    <t>Operador de peneiras hidráulicas</t>
  </si>
  <si>
    <t>Cortador de pedras</t>
  </si>
  <si>
    <t>Gravador de inscrições em pedra</t>
  </si>
  <si>
    <t>Gravador de relevos em pedra</t>
  </si>
  <si>
    <t>Polidor de pedras</t>
  </si>
  <si>
    <t>Torneiro (lavra de pedra)</t>
  </si>
  <si>
    <t>Traçador de pedras</t>
  </si>
  <si>
    <t>Operador de bate-estacas</t>
  </si>
  <si>
    <t>Operador de compactadora de solos</t>
  </si>
  <si>
    <t>Operador de escavadeira</t>
  </si>
  <si>
    <t>Operador de máquina de abrir valas</t>
  </si>
  <si>
    <t>Operador de máquinas de construção civil e mineração</t>
  </si>
  <si>
    <t>Operador de motoniveladora</t>
  </si>
  <si>
    <t>Operador de pá carregadeira</t>
  </si>
  <si>
    <t>Operador de pavimentadora (asfalto, concreto e materiais similares)</t>
  </si>
  <si>
    <t>Operador de trator de lâmina</t>
  </si>
  <si>
    <t>Calceteiro</t>
  </si>
  <si>
    <t>Pedreiro</t>
  </si>
  <si>
    <t>Pedreiro (chaminés industriais)</t>
  </si>
  <si>
    <t>Pedreiro (material refratário)</t>
  </si>
  <si>
    <t>Pedreiro (mineração)</t>
  </si>
  <si>
    <t>Pedreiro de edificações</t>
  </si>
  <si>
    <t>Armador de estrutura de concreto</t>
  </si>
  <si>
    <t>Moldador de corpos de prova em usinas de concreto</t>
  </si>
  <si>
    <t>Armador de estrutura de concreto armado</t>
  </si>
  <si>
    <t>Operador de betoneira</t>
  </si>
  <si>
    <t>Operador de bomba de concreto</t>
  </si>
  <si>
    <t>Operador de central de concreto</t>
  </si>
  <si>
    <t>Carpinteiro</t>
  </si>
  <si>
    <t>Carpinteiro (esquadrias)</t>
  </si>
  <si>
    <t>Carpinteiro (cenários)</t>
  </si>
  <si>
    <t>Carpinteiro (mineração)</t>
  </si>
  <si>
    <t>Carpinteiro de obras</t>
  </si>
  <si>
    <t>Carpinteiro (telhados)</t>
  </si>
  <si>
    <t>Carpinteiro de fôrmas para concreto</t>
  </si>
  <si>
    <t>Carpinteiro de obras civis de arte (pontes, túneis, barragens)</t>
  </si>
  <si>
    <t>Montador de andaimes (edificações)</t>
  </si>
  <si>
    <t>Eletricista de instalações (cenários)</t>
  </si>
  <si>
    <t>Eletricista de instalações (edifícios)</t>
  </si>
  <si>
    <t>Eletricista de instalações</t>
  </si>
  <si>
    <t>Aplicador de asfalto impermeabilizante (coberturas)</t>
  </si>
  <si>
    <t>Instalador de isolantes acústicos</t>
  </si>
  <si>
    <t>Instalador de isolantes térmicos (refrigeração e climatização)</t>
  </si>
  <si>
    <t>Instalador de isolantes térmicos de caldeira e tubulações</t>
  </si>
  <si>
    <t>Instalador de material isolante, a mão (edificações)</t>
  </si>
  <si>
    <t>Instalador de material isolante, a máquina (edificações)</t>
  </si>
  <si>
    <t>Acabador de superfícies de concreto</t>
  </si>
  <si>
    <t>Revestidor de superfícies de concreto</t>
  </si>
  <si>
    <t>Telhador (telhas de argila e materiais similares)</t>
  </si>
  <si>
    <t>Telhador (telhas de cimento-amianto)</t>
  </si>
  <si>
    <t>Telhador (telhas metálicas)</t>
  </si>
  <si>
    <t>Telhador (telhas plásticas)</t>
  </si>
  <si>
    <t>Vidraceiro</t>
  </si>
  <si>
    <t>Vidraceiro (edificações)</t>
  </si>
  <si>
    <t>Vidraceiro (vitrais)</t>
  </si>
  <si>
    <t>Gesseiro</t>
  </si>
  <si>
    <t>Assoalhador</t>
  </si>
  <si>
    <t>Assentador de revestimentos cerâmicos</t>
  </si>
  <si>
    <t>Pastilheiro</t>
  </si>
  <si>
    <t>Lustrador de piso</t>
  </si>
  <si>
    <t>Marmorista (construção)</t>
  </si>
  <si>
    <t>Mosaísta</t>
  </si>
  <si>
    <t>Taqueiro</t>
  </si>
  <si>
    <t>Rejuntador de revestimentos</t>
  </si>
  <si>
    <t>Calafetador</t>
  </si>
  <si>
    <t>Pintor de obras</t>
  </si>
  <si>
    <t>Revestidor de interiores (papel, material plástico e emborrachados)</t>
  </si>
  <si>
    <t>Demolidor de edificações</t>
  </si>
  <si>
    <t>Operador de martelete</t>
  </si>
  <si>
    <t>Poceiro (edificações)</t>
  </si>
  <si>
    <t>Servente de obras</t>
  </si>
  <si>
    <t>Vibradorista</t>
  </si>
  <si>
    <t>Mestre (afiador de ferramentas)</t>
  </si>
  <si>
    <t>Mestre de caldeiraria</t>
  </si>
  <si>
    <t>Mestre de ferramentaria</t>
  </si>
  <si>
    <t>Mestre de forjaria</t>
  </si>
  <si>
    <t>Mestre de fundição</t>
  </si>
  <si>
    <t>Mestre de galvanoplastia</t>
  </si>
  <si>
    <t>Mestre de pintura (tratamento de superfícies)</t>
  </si>
  <si>
    <t>Mestre de soldagem</t>
  </si>
  <si>
    <t>Mestre de trefilação de metais</t>
  </si>
  <si>
    <t>Mestre de usinagem</t>
  </si>
  <si>
    <t>Mestre serralheiro</t>
  </si>
  <si>
    <t>Supervisor de controle de tratamento térmico</t>
  </si>
  <si>
    <t>Mestre (construção naval)</t>
  </si>
  <si>
    <t>Mestre (indústria de automotores e material de transportes)</t>
  </si>
  <si>
    <t>Mestre (indústria de máquinas e outros equipamentos mecânicos)</t>
  </si>
  <si>
    <t>Mestre de construção de fornos</t>
  </si>
  <si>
    <t>Ferramenteiro</t>
  </si>
  <si>
    <t>Ferramenteiro de mandris, calibradores e outros dispositivos</t>
  </si>
  <si>
    <t>Modelador de metais (fundição)</t>
  </si>
  <si>
    <t>Operador de máquina de eletroerosão</t>
  </si>
  <si>
    <t>Operador de máquinas operatrizes</t>
  </si>
  <si>
    <t>Operador de máquinas-ferramenta convencionais</t>
  </si>
  <si>
    <t>Operador de usinagem convencional por abrasão</t>
  </si>
  <si>
    <t>Preparador de máquinas-ferramenta</t>
  </si>
  <si>
    <t>Afiador de cardas</t>
  </si>
  <si>
    <t>Afiador de cutelaria</t>
  </si>
  <si>
    <t>Afiador de ferramentas</t>
  </si>
  <si>
    <t>Afiador de serras</t>
  </si>
  <si>
    <t>Polidor de metais</t>
  </si>
  <si>
    <t>Operador de centro de usinagem com comando numérico</t>
  </si>
  <si>
    <t>Operador de fresadora com comando numérico</t>
  </si>
  <si>
    <t>Operador de mandriladora com comando numérico</t>
  </si>
  <si>
    <t>Operador de máquina eletroerosão, à fio, com comando numérico</t>
  </si>
  <si>
    <t>Operador de retificadora com comando numérico</t>
  </si>
  <si>
    <t>Operador de torno com comando numérico</t>
  </si>
  <si>
    <t>Forjador</t>
  </si>
  <si>
    <t>Forjador a martelo</t>
  </si>
  <si>
    <t>Forjador prensista</t>
  </si>
  <si>
    <t>Fundidor de metais</t>
  </si>
  <si>
    <t>Lingotador</t>
  </si>
  <si>
    <t>Operador de acabamento de peças fundidas</t>
  </si>
  <si>
    <t>Operador de máquina centrifugadora de fundição</t>
  </si>
  <si>
    <t>Operador de máquina de fundir sob pressão</t>
  </si>
  <si>
    <t>Operador de vazamento (lingotamento)</t>
  </si>
  <si>
    <t>Preparador de panelas (lingotamento)</t>
  </si>
  <si>
    <t>Macheiro, a mão</t>
  </si>
  <si>
    <t>Macheiro, a máquina</t>
  </si>
  <si>
    <t>Moldador, a mão</t>
  </si>
  <si>
    <t>Moldador, a máquina</t>
  </si>
  <si>
    <t>Operador de equipamentos de preparação de areia</t>
  </si>
  <si>
    <t>Operador de máquina de moldar automatizada</t>
  </si>
  <si>
    <t>Cableador</t>
  </si>
  <si>
    <t>Estirador de tubos de metal sem costura</t>
  </si>
  <si>
    <t>Trefilador de metais, à máquina</t>
  </si>
  <si>
    <t>Cementador de metais</t>
  </si>
  <si>
    <t>Normalizador de metais e de compósitos</t>
  </si>
  <si>
    <t>Operador de equipamento para resfriamento</t>
  </si>
  <si>
    <t>Operador de forno de tratamento térmico de metais</t>
  </si>
  <si>
    <t>Temperador de metais e de compósitos</t>
  </si>
  <si>
    <t>Decapador</t>
  </si>
  <si>
    <t>Fosfatizador</t>
  </si>
  <si>
    <t>Galvanizador</t>
  </si>
  <si>
    <t>Metalizador a pistola</t>
  </si>
  <si>
    <t>Metalizador (banho quente)</t>
  </si>
  <si>
    <t>Operador de máquina recobridora de arame</t>
  </si>
  <si>
    <t>Operador de zincagem (processo eletrolítico)</t>
  </si>
  <si>
    <t>Oxidador</t>
  </si>
  <si>
    <t>Operador de equipamento de secagem de pintura</t>
  </si>
  <si>
    <t>Pintor a pincel e rolo (exceto obras e estruturas metálicas)</t>
  </si>
  <si>
    <t>Pintor de estruturas metálicas</t>
  </si>
  <si>
    <t>Pintor de veículos (fabricação)</t>
  </si>
  <si>
    <t>Pintor por imersão</t>
  </si>
  <si>
    <t>Pintor, a pistola (exceto obras e estruturas metálicas)</t>
  </si>
  <si>
    <t>Assentador de canalização (edificações)</t>
  </si>
  <si>
    <t>Encanador</t>
  </si>
  <si>
    <t>Instalador de tubulações</t>
  </si>
  <si>
    <t>Instalador de tubulações (aeronaves)</t>
  </si>
  <si>
    <t>Instalador de tubulações (embarcações)</t>
  </si>
  <si>
    <t>Instalador de tubulações de gás combustível (produção e distribuição)</t>
  </si>
  <si>
    <t>Instalador de tubulações de vapor (produção e distribuição)</t>
  </si>
  <si>
    <t>Montador de estruturas metálicas</t>
  </si>
  <si>
    <t>Montador de estruturas metálicas de embarcações</t>
  </si>
  <si>
    <t>Rebitador a martelo pneumático</t>
  </si>
  <si>
    <t>Preparador de estruturas metálicas</t>
  </si>
  <si>
    <t>Riscador de estruturas metálicas</t>
  </si>
  <si>
    <t>Rebitador, a mão</t>
  </si>
  <si>
    <t>Brasador</t>
  </si>
  <si>
    <t>Oxicortador a mão e a máquina</t>
  </si>
  <si>
    <t>Soldador</t>
  </si>
  <si>
    <t>Soldador a oxigás</t>
  </si>
  <si>
    <t>Soldador elétrico</t>
  </si>
  <si>
    <t>Caldeireiro (chapas de cobre)</t>
  </si>
  <si>
    <t>Caldeireiro (chapas de ferro e aço)</t>
  </si>
  <si>
    <t>Chapeador</t>
  </si>
  <si>
    <t>Chapeador de carrocerias metálicas (fabricação)</t>
  </si>
  <si>
    <t>Chapeador naval</t>
  </si>
  <si>
    <t>Chapeador de aeronaves</t>
  </si>
  <si>
    <t>Funileiro industrial</t>
  </si>
  <si>
    <t>Serralheiro</t>
  </si>
  <si>
    <t>Operador de máquina de cilindrar chapas</t>
  </si>
  <si>
    <t>Operador de máquina de dobrar chapas</t>
  </si>
  <si>
    <t>Prensista (operador de prensa)</t>
  </si>
  <si>
    <t>Operador de laços de cabos de aço</t>
  </si>
  <si>
    <t>Trançador de cabos de aço</t>
  </si>
  <si>
    <t>Ajustador ferramenteiro</t>
  </si>
  <si>
    <t>Ajustador mecânico</t>
  </si>
  <si>
    <t>Ajustador mecânico (usinagem em bancada e em máquinas-ferramentas)</t>
  </si>
  <si>
    <t>Ajustador mecânico em bancada</t>
  </si>
  <si>
    <t>Ajustador naval (reparo e construção)</t>
  </si>
  <si>
    <t>Montador de máquinas, motores e acessórios (montagem em série)</t>
  </si>
  <si>
    <t>Montador de máquinas</t>
  </si>
  <si>
    <t>Montador de máquinas gráficas</t>
  </si>
  <si>
    <t>Montador de máquinas operatrizes para madeira</t>
  </si>
  <si>
    <t>Montador de máquinas têxteis</t>
  </si>
  <si>
    <t>Montador de máquinas-ferramentas (usinagem de metais)</t>
  </si>
  <si>
    <t>Montador de equipamento de levantamento</t>
  </si>
  <si>
    <t>Montador de máquinas agrícolas</t>
  </si>
  <si>
    <t>Montador de máquinas de minas e pedreiras</t>
  </si>
  <si>
    <t>Montador de máquinas de terraplenagem</t>
  </si>
  <si>
    <t>Mecânico montador de motores de aeronaves</t>
  </si>
  <si>
    <t>Mecânico montador de motores de embarcações</t>
  </si>
  <si>
    <t>Mecânico montador de motores de explosão e diesel</t>
  </si>
  <si>
    <t>Mecânico montador de turboalimentadores</t>
  </si>
  <si>
    <t>Montador de veículos (linha de montagem)</t>
  </si>
  <si>
    <t>Operador de time de montagem</t>
  </si>
  <si>
    <t>Montador de estruturas de aeronaves</t>
  </si>
  <si>
    <t>Montador de sistemas de combustível de aeronaves</t>
  </si>
  <si>
    <t>Mecânico de refrigeração</t>
  </si>
  <si>
    <t>Supervisor de montagem e instalação eletroeletrônica</t>
  </si>
  <si>
    <t>Montador de equipamentos eletrônicos (aparelhos médicos)</t>
  </si>
  <si>
    <t>Montador de equipamentos eletrônicos (computadores e equipamentos auxiliares)</t>
  </si>
  <si>
    <t>Montador de equipamentos elétricos (instrumentos de medição)</t>
  </si>
  <si>
    <t>Montador de equipamentos elétricos (aparelhos eletrodomésticos)</t>
  </si>
  <si>
    <t>Montador de equipamentos elétricos (centrais elétricas)</t>
  </si>
  <si>
    <t>Montador de equipamentos elétricos (motores e dínamos)</t>
  </si>
  <si>
    <t>Montador de equipamentos elétricos</t>
  </si>
  <si>
    <t>Montador de equipamentos eletrônicos (instalações de sinalização)</t>
  </si>
  <si>
    <t>Montador de equipamentos eletrônicos (máquinas industriais)</t>
  </si>
  <si>
    <t>Montador de equipamentos eletrônicos</t>
  </si>
  <si>
    <t>Montador de equipamentos elétricos (elevadores e equipamentos similares)</t>
  </si>
  <si>
    <t>Montador de equipamentos elétricos (transformadores)</t>
  </si>
  <si>
    <t>Bobinador eletricista, à mão</t>
  </si>
  <si>
    <t>Bobinador eletricista, à máquina</t>
  </si>
  <si>
    <t>Operador de linha de montagem (aparelhos elétricos)</t>
  </si>
  <si>
    <t>Operador de linha de montagem (aparelhos eletrônicos)</t>
  </si>
  <si>
    <t>Montador de equipamentos eletrônicos (estação de rádio, tv e equipamentos de radar)</t>
  </si>
  <si>
    <t>Instalador-reparador de equipamentos de comutação em telefonia</t>
  </si>
  <si>
    <t>Instalador-reparador de equipamentos de energia em telefonia</t>
  </si>
  <si>
    <t>Instalador-reparador de equipamentos de transmissão em telefonia</t>
  </si>
  <si>
    <t>Instalador-reparador de linhas e aparelhos de telecomunicações</t>
  </si>
  <si>
    <t>Instalador-reparador de redes e cabos telefônicos</t>
  </si>
  <si>
    <t>Reparador de aparelhos de telecomunicações em laboratório</t>
  </si>
  <si>
    <t>Eletricista de manutenção de linhas elétricas, telefônicas e de comunicação de dados</t>
  </si>
  <si>
    <t>Emendador de cabos elétricos e telefônicos (aéreos e subterrâneos)</t>
  </si>
  <si>
    <t>Examinador de cabos, linhas elétricas e telefônicas</t>
  </si>
  <si>
    <t>Instalador de linhas elétricas de alta e baixa - tensão (rede aérea e subterrânea)</t>
  </si>
  <si>
    <t>Instalador eletricista (tração de veículos)</t>
  </si>
  <si>
    <t>Instalador-reparador de redes telefônicas e de comunicação de dados</t>
  </si>
  <si>
    <t>Ligador de linhas telefônicas</t>
  </si>
  <si>
    <t>Instalador de sistemas fotovoltaicos</t>
  </si>
  <si>
    <t>Supervisor da mecânica de precisão</t>
  </si>
  <si>
    <t>Supervisor de fabricação de instrumentos musicais</t>
  </si>
  <si>
    <t>Ajustador de instrumentos de precisão</t>
  </si>
  <si>
    <t>Montador de instrumentos de óptica</t>
  </si>
  <si>
    <t>Montador de instrumentos de precisão</t>
  </si>
  <si>
    <t>Relojoeiro (fabricação)</t>
  </si>
  <si>
    <t>Relojoeiro (reparação)</t>
  </si>
  <si>
    <t>Afinador de instrumentos musicais</t>
  </si>
  <si>
    <t>Confeccionador de acordeão</t>
  </si>
  <si>
    <t>Confeccionador de instrumentos de corda</t>
  </si>
  <si>
    <t>Confeccionador de instrumentos de percussão (pele, couro ou plástico)</t>
  </si>
  <si>
    <t>Confeccionador de instrumentos de sopro (madeira)</t>
  </si>
  <si>
    <t>Confeccionador de instrumentos de sopro (metal)</t>
  </si>
  <si>
    <t>Confeccionador de órgão</t>
  </si>
  <si>
    <t>Confeccionador de piano</t>
  </si>
  <si>
    <t>Supervisor de joalheria</t>
  </si>
  <si>
    <t>Supervisor da indústria de minerais não metálicos (exceto os derivados de petróleo e carvão)</t>
  </si>
  <si>
    <t>Engastador (jóias)</t>
  </si>
  <si>
    <t>Joalheiro</t>
  </si>
  <si>
    <t>Joalheiro (reparações)</t>
  </si>
  <si>
    <t>Lapidador (jóias)</t>
  </si>
  <si>
    <t>Bate-folha a máquina</t>
  </si>
  <si>
    <t>Fundidor (joalheria e ourivesaria)</t>
  </si>
  <si>
    <t>Gravador (joalheria e ourivesaria)</t>
  </si>
  <si>
    <t>Laminador de metais preciosos a mão</t>
  </si>
  <si>
    <t>Ourives</t>
  </si>
  <si>
    <t>Trefilador (joalheria e ourivesaria)</t>
  </si>
  <si>
    <t>Artesão modelador (vidros)</t>
  </si>
  <si>
    <t>Moldador (vidros)</t>
  </si>
  <si>
    <t>Soprador de vidro</t>
  </si>
  <si>
    <t>Transformador de tubos de vidro</t>
  </si>
  <si>
    <t>Aplicador serigráfico em vidros</t>
  </si>
  <si>
    <t>Cortador de vidro</t>
  </si>
  <si>
    <t>Gravador de vidro a água-forte</t>
  </si>
  <si>
    <t>Gravador de vidro a esmeril</t>
  </si>
  <si>
    <t>Gravador de vidro a jato de areia</t>
  </si>
  <si>
    <t>Lapidador de vidros e cristais</t>
  </si>
  <si>
    <t>Surfassagista</t>
  </si>
  <si>
    <t>Ceramista</t>
  </si>
  <si>
    <t>Ceramista (torno de pedal e motor)</t>
  </si>
  <si>
    <t>Ceramista (torno semi-automático)</t>
  </si>
  <si>
    <t>Ceramista modelador</t>
  </si>
  <si>
    <t>Ceramista moldador</t>
  </si>
  <si>
    <t>Ceramista prensador</t>
  </si>
  <si>
    <t>Decorador de cerâmica</t>
  </si>
  <si>
    <t>Decorador de vidro</t>
  </si>
  <si>
    <t>Decorador de vidro à pincel</t>
  </si>
  <si>
    <t>Operador de esmaltadeira</t>
  </si>
  <si>
    <t>Operador de espelhamento</t>
  </si>
  <si>
    <t>Pintor de cerâmica, a pincel</t>
  </si>
  <si>
    <t>Contramestre de acabamento (indústria têxtil)</t>
  </si>
  <si>
    <t>Contramestre de fiação (indústria têxtil)</t>
  </si>
  <si>
    <t>Contramestre de malharia (indústria têxtil)</t>
  </si>
  <si>
    <t>Contramestre de tecelagem (indústria têxtil)</t>
  </si>
  <si>
    <t>Mestre (indústria têxtil e de confecções)</t>
  </si>
  <si>
    <t>Supervisor de curtimento</t>
  </si>
  <si>
    <t>Encarregado de corte na confecção do vestuário</t>
  </si>
  <si>
    <t>Encarregado de costura na confecção do vestuário</t>
  </si>
  <si>
    <t>Supervisor (indústria de calçados e artefatos de couro)</t>
  </si>
  <si>
    <t>Supervisor da confecção de artefatos de tecidos, couros e afins</t>
  </si>
  <si>
    <t>Supervisor das artes gráficas (indústria editorial e gráfica)</t>
  </si>
  <si>
    <t>Operador polivalente da indústria têxtil</t>
  </si>
  <si>
    <t>Classificador de fibras têxteis</t>
  </si>
  <si>
    <t>Lavador de lã</t>
  </si>
  <si>
    <t>Operador de abertura (fiação)</t>
  </si>
  <si>
    <t>Operador de binadeira</t>
  </si>
  <si>
    <t>Operador de bobinadeira</t>
  </si>
  <si>
    <t>Operador de cardas</t>
  </si>
  <si>
    <t>Operador de conicaleira</t>
  </si>
  <si>
    <t>Operador de filatório</t>
  </si>
  <si>
    <t>Operador de laminadeira e reunideira</t>
  </si>
  <si>
    <t>Operador de maçaroqueira</t>
  </si>
  <si>
    <t>Operador de open-end</t>
  </si>
  <si>
    <t>Operador de passador (fiação)</t>
  </si>
  <si>
    <t>Operador de penteadeira</t>
  </si>
  <si>
    <t>Operador de retorcedeira</t>
  </si>
  <si>
    <t>Tecelão (redes)</t>
  </si>
  <si>
    <t>Tecelão (rendas e bordados)</t>
  </si>
  <si>
    <t>Tecelão (tear automático)</t>
  </si>
  <si>
    <t>Tecelão (tear jacquard)</t>
  </si>
  <si>
    <t>Tecelão (tear mecânico de maquineta)</t>
  </si>
  <si>
    <t>Tecelão (tear mecânico de xadrez)</t>
  </si>
  <si>
    <t>Tecelão (tear mecânico liso)</t>
  </si>
  <si>
    <t>Tecelão (tear mecânico, exceto jacquard)</t>
  </si>
  <si>
    <t>Tecelão de malhas, a máquina</t>
  </si>
  <si>
    <t>Tecelão de malhas (máquina circular)</t>
  </si>
  <si>
    <t>Tecelão de malhas (máquina retilínea)</t>
  </si>
  <si>
    <t>Tecelão de meias, a máquina</t>
  </si>
  <si>
    <t>Tecelão de meias (máquina circular)</t>
  </si>
  <si>
    <t>Tecelão de meias (máquina retilínea)</t>
  </si>
  <si>
    <t>Tecelão de tapetes, a máquina</t>
  </si>
  <si>
    <t>Operador de engomadeira de urdume</t>
  </si>
  <si>
    <t>Operador de espuladeira</t>
  </si>
  <si>
    <t>Operador de máquina de cordoalha</t>
  </si>
  <si>
    <t>Operador de urdideira</t>
  </si>
  <si>
    <t>Passamaneiro a máquina</t>
  </si>
  <si>
    <t>Remetedor de fios</t>
  </si>
  <si>
    <t>Picotador de cartões jacquard</t>
  </si>
  <si>
    <t>Alvejador (tecidos)</t>
  </si>
  <si>
    <t>Estampador de tecido</t>
  </si>
  <si>
    <t>Operador de calandras (tecidos)</t>
  </si>
  <si>
    <t>Operador de chamuscadeira de tecidos</t>
  </si>
  <si>
    <t>Operador de impermeabilizador de tecidos</t>
  </si>
  <si>
    <t>Operador de máquina de lavar fios e tecidos</t>
  </si>
  <si>
    <t>Operador de rameuse</t>
  </si>
  <si>
    <t>Inspetor de estamparia (produção têxtil)</t>
  </si>
  <si>
    <t>Revisor de fios (produção têxtil)</t>
  </si>
  <si>
    <t>Revisor de tecidos acabados</t>
  </si>
  <si>
    <t>Revisor de tecidos crus</t>
  </si>
  <si>
    <t>Trabalhador polivalente do curtimento de couros e peles</t>
  </si>
  <si>
    <t>Classificador de peles</t>
  </si>
  <si>
    <t>Descarnador de couros e peles, à maquina</t>
  </si>
  <si>
    <t>Estirador de couros e peles (preparação)</t>
  </si>
  <si>
    <t>Fuloneiro</t>
  </si>
  <si>
    <t>Rachador de couros e peles</t>
  </si>
  <si>
    <t>Curtidor (couros e peles)</t>
  </si>
  <si>
    <t>Classificador de couros</t>
  </si>
  <si>
    <t>Enxugador de couros</t>
  </si>
  <si>
    <t>Rebaixador de couros</t>
  </si>
  <si>
    <t>Estirador de couros e peles (acabamento)</t>
  </si>
  <si>
    <t>Fuloneiro no acabamento de couros e peles</t>
  </si>
  <si>
    <t>Lixador de couros e peles</t>
  </si>
  <si>
    <t>Matizador de couros e peles</t>
  </si>
  <si>
    <t>Operador de máquinas do acabamento de couros e peles</t>
  </si>
  <si>
    <t>Prensador de couros e peles</t>
  </si>
  <si>
    <t>Palecionador de couros e peles</t>
  </si>
  <si>
    <t>Preparador de couros curtidos</t>
  </si>
  <si>
    <t>Vaqueador de couros e peles</t>
  </si>
  <si>
    <t>Alfaiate</t>
  </si>
  <si>
    <t>Costureira de peças sob encomenda</t>
  </si>
  <si>
    <t>Costureira de reparação de roupas</t>
  </si>
  <si>
    <t>Costureiro de roupa de couro e pele</t>
  </si>
  <si>
    <t>Auxiliar de corte (preparação da confecção de roupas)</t>
  </si>
  <si>
    <t>Cortador de roupas</t>
  </si>
  <si>
    <t>Enfestador de roupas</t>
  </si>
  <si>
    <t>Riscador de roupas</t>
  </si>
  <si>
    <t>Ajudante de confecção</t>
  </si>
  <si>
    <t>Costureiro de roupas de couro e pele, a máquina na confecção em série</t>
  </si>
  <si>
    <t>Costureiro na confecção em série</t>
  </si>
  <si>
    <t>Costureiro, a máquina na confecção em série</t>
  </si>
  <si>
    <t>Arrematadeira</t>
  </si>
  <si>
    <t>Bordador, à máquina</t>
  </si>
  <si>
    <t>Marcador de peças confeccionadas para bordar</t>
  </si>
  <si>
    <t>Operador de máquina de costura de acabamento</t>
  </si>
  <si>
    <t>Passadeira de peças confeccionadas</t>
  </si>
  <si>
    <t>Trabalhador polivalente da confecção de calçados</t>
  </si>
  <si>
    <t>Cortador de calçados, a máquina (exceto solas e palmilhas)</t>
  </si>
  <si>
    <t>Cortador de solas e palmilhas, a máquina</t>
  </si>
  <si>
    <t>Preparador de calçados</t>
  </si>
  <si>
    <t>Preparador de solas e palmilhas</t>
  </si>
  <si>
    <t>Costurador de calçados, a máquina</t>
  </si>
  <si>
    <t>Montador de calçados</t>
  </si>
  <si>
    <t>Acabador de calçados</t>
  </si>
  <si>
    <t>Confeccionador de artefatos de couro (exceto sapatos)</t>
  </si>
  <si>
    <t>Chapeleiro de senhoras</t>
  </si>
  <si>
    <t>Boneleiro</t>
  </si>
  <si>
    <t>Cortador de artefatos de couro (exceto roupas e calçados)</t>
  </si>
  <si>
    <t>Cortador de tapeçaria</t>
  </si>
  <si>
    <t>Colchoeiro (confecção de colchões)</t>
  </si>
  <si>
    <t>Confeccionador de brinquedos de pano</t>
  </si>
  <si>
    <t>Confeccionador de velas náuticas, barracas e toldos</t>
  </si>
  <si>
    <t>Estofador de aviões</t>
  </si>
  <si>
    <t>Estofador de móveis</t>
  </si>
  <si>
    <t>Tapeceiro de autos</t>
  </si>
  <si>
    <t>Costurador de artefatos de couro, a máquina (exceto roupas e calçados)</t>
  </si>
  <si>
    <t>Montador de artefatos de couro (exceto roupas e calçados)</t>
  </si>
  <si>
    <t>Trabalhador do acabamento de artefatos de tecidos e couros</t>
  </si>
  <si>
    <t>Copiador de chapa</t>
  </si>
  <si>
    <t>Gravador de matriz para flexografia (clicherista)</t>
  </si>
  <si>
    <t>Editor de texto e imagem</t>
  </si>
  <si>
    <t>Montador de fotolito (analógico e digital)</t>
  </si>
  <si>
    <t>Gravador de matriz para rotogravura (eletromecânico e químico)</t>
  </si>
  <si>
    <t>Gravador de matriz calcográfica</t>
  </si>
  <si>
    <t>Gravador de matriz serigráfica</t>
  </si>
  <si>
    <t>Operador de sistemas de prova (analógico e digital)</t>
  </si>
  <si>
    <t>Operador de processo de tratamento de imagem</t>
  </si>
  <si>
    <t>Programador visual gráfico</t>
  </si>
  <si>
    <t>Impressor (serigrafia)</t>
  </si>
  <si>
    <t>Impressor calcográfico</t>
  </si>
  <si>
    <t>Impressor de ofsete (plano e rotativo)</t>
  </si>
  <si>
    <t>Impressor de rotativa</t>
  </si>
  <si>
    <t>Impressor de rotogravura</t>
  </si>
  <si>
    <t>Impressor digital</t>
  </si>
  <si>
    <t>Impressor flexográfico</t>
  </si>
  <si>
    <t>Impressor letterset</t>
  </si>
  <si>
    <t>Impressor tampográfico</t>
  </si>
  <si>
    <t>Impressor tipográfico</t>
  </si>
  <si>
    <t>Acabador de embalagens (flexíveis e cartotécnicas)</t>
  </si>
  <si>
    <t>Impressor de corte e vinco</t>
  </si>
  <si>
    <t>Operador de acabamento (indústria gráfica)</t>
  </si>
  <si>
    <t>Operador de guilhotina (corte de papel)</t>
  </si>
  <si>
    <t>Preparador de matrizes de corte e vinco</t>
  </si>
  <si>
    <t>Laboratorista fotográfico</t>
  </si>
  <si>
    <t>Revelador de filmes fotográficos, em preto e branco</t>
  </si>
  <si>
    <t>Revelador de filmes fotográficos, em cores</t>
  </si>
  <si>
    <t>Auxiliar de radiologia (revelação fotográfica)</t>
  </si>
  <si>
    <t>Tecelão (tear manual)</t>
  </si>
  <si>
    <t>Tecelão de tapetes, a mão</t>
  </si>
  <si>
    <t>Tricoteiro, à mão</t>
  </si>
  <si>
    <t>Redeiro</t>
  </si>
  <si>
    <t>Chapeleiro (chapéus de palha)</t>
  </si>
  <si>
    <t>Crocheteiro, a mão</t>
  </si>
  <si>
    <t>Bordador, a mão</t>
  </si>
  <si>
    <t>Cerzidor</t>
  </si>
  <si>
    <t>Artífice do couro</t>
  </si>
  <si>
    <t>Cortador de calçados, a mão (exceto solas)</t>
  </si>
  <si>
    <t>Costurador de artefatos de couro, a mão (exceto roupas e calçados)</t>
  </si>
  <si>
    <t>Sapateiro (calçados sob medida)</t>
  </si>
  <si>
    <t>Seleiro</t>
  </si>
  <si>
    <t>Tipógrafo</t>
  </si>
  <si>
    <t>Linotipista</t>
  </si>
  <si>
    <t>Monotipista</t>
  </si>
  <si>
    <t>Paginador</t>
  </si>
  <si>
    <t>Pintor de letreiros</t>
  </si>
  <si>
    <t>Confeccionador de carimbos de borracha</t>
  </si>
  <si>
    <t>Gravador, à mão (encadernação)</t>
  </si>
  <si>
    <t>Restaurador de livros</t>
  </si>
  <si>
    <t>Mestre (indústria de madeira e mobiliário)</t>
  </si>
  <si>
    <t>Mestre carpinteiro</t>
  </si>
  <si>
    <t>Marceneiro</t>
  </si>
  <si>
    <t>Modelador de madeira</t>
  </si>
  <si>
    <t>Maquetista na marcenaria</t>
  </si>
  <si>
    <t>Tanoeiro</t>
  </si>
  <si>
    <t>Classificador de madeira</t>
  </si>
  <si>
    <t>Impregnador de madeira</t>
  </si>
  <si>
    <t>Secador de madeira</t>
  </si>
  <si>
    <t>Cortador de laminados de madeira</t>
  </si>
  <si>
    <t>Operador de serras no desdobramento de madeira</t>
  </si>
  <si>
    <t>Serrador de bordas no desdobramento de madeira</t>
  </si>
  <si>
    <t>Serrador de madeira</t>
  </si>
  <si>
    <t>Serrador de madeira (serra circular múltipla)</t>
  </si>
  <si>
    <t>Serrador de madeira (serra de fita múltipla)</t>
  </si>
  <si>
    <t>Operador de máquina intercaladora e placas (compensados)</t>
  </si>
  <si>
    <t>Prensista de aglomerados</t>
  </si>
  <si>
    <t>Prensista de compensados</t>
  </si>
  <si>
    <t>Preparador de aglomerantes</t>
  </si>
  <si>
    <t>Operador de desempenadeira na usinagem convencional de madeira</t>
  </si>
  <si>
    <t>Operador de entalhadeira (usinagem de madeira)</t>
  </si>
  <si>
    <t>Operador de fresadora (usinagem de madeira)</t>
  </si>
  <si>
    <t>Operador de lixadeira (usinagem de madeira)</t>
  </si>
  <si>
    <t>Operador de máquina de usinagem madeira, em geral</t>
  </si>
  <si>
    <t>Operador de molduradora (usinagem de madeira)</t>
  </si>
  <si>
    <t>Operador de plaina desengrossadeira</t>
  </si>
  <si>
    <t>Operador de serras (usinagem de madeira)</t>
  </si>
  <si>
    <t>Operador de torno automático (usinagem de madeira)</t>
  </si>
  <si>
    <t>Operador de tupia (usinagem de madeira)</t>
  </si>
  <si>
    <t>Torneiro na usinagem convencional de madeira</t>
  </si>
  <si>
    <t>Operador de máquina bordatriz</t>
  </si>
  <si>
    <t>Operador de máquina de cortina d´água (produção de móveis)</t>
  </si>
  <si>
    <t>Operador de máquina de usinagem de madeira (produção em série)</t>
  </si>
  <si>
    <t>Operador de prensa de alta freqüência na usinagem de madeira</t>
  </si>
  <si>
    <t>Operador de centro de usinagem de madeira (cnc)</t>
  </si>
  <si>
    <t>Operador de máquinas de usinar madeira (cnc)</t>
  </si>
  <si>
    <t>Montador de móveis e artefatos de madeira</t>
  </si>
  <si>
    <t>Entalhador de madeira</t>
  </si>
  <si>
    <t>Folheador de móveis de madeira</t>
  </si>
  <si>
    <t>Lustrador de peças de madeira</t>
  </si>
  <si>
    <t>Marcheteiro</t>
  </si>
  <si>
    <t>Cesteiro</t>
  </si>
  <si>
    <t>Confeccionador de escovas, pincéis e produtos similares (a mão)</t>
  </si>
  <si>
    <t>Confeccionador de escovas, pincéis e produtos similares (a máquina)</t>
  </si>
  <si>
    <t>Confeccionador de móveis de vime, junco e bambu</t>
  </si>
  <si>
    <t>Esteireiro</t>
  </si>
  <si>
    <t>Vassoureiro</t>
  </si>
  <si>
    <t>Carpinteiro naval (construção de pequenas embarcações)</t>
  </si>
  <si>
    <t>Carpinteiro naval (embarcações)</t>
  </si>
  <si>
    <t>Carpinteiro naval (estaleiros)</t>
  </si>
  <si>
    <t>Carpinteiro de carretas</t>
  </si>
  <si>
    <t>Carpinteiro de carrocerias</t>
  </si>
  <si>
    <t>Supervisor de embalagem e etiquetagem</t>
  </si>
  <si>
    <t>Condutor de processos robotizados de pintura</t>
  </si>
  <si>
    <t>Condutor de processos robotizados de soldagem</t>
  </si>
  <si>
    <t>Operador de veículos subaquáticos controlados remotamente</t>
  </si>
  <si>
    <t>Mergulhador profissional (raso e profundo)</t>
  </si>
  <si>
    <t>Operador de draga</t>
  </si>
  <si>
    <t>Operador de guindaste (fixo)</t>
  </si>
  <si>
    <t>Operador de guindaste móvel</t>
  </si>
  <si>
    <t>Operador de máquina rodoferroviária</t>
  </si>
  <si>
    <t>Operador de monta-cargas (construção civil)</t>
  </si>
  <si>
    <t>Operador de ponte rolante</t>
  </si>
  <si>
    <t>Operador de pórtico rolante</t>
  </si>
  <si>
    <t>Operador de talha elétrica</t>
  </si>
  <si>
    <t>Sinaleiro (ponte-rolante)</t>
  </si>
  <si>
    <t>Guincheiro (construção civil)</t>
  </si>
  <si>
    <t>Operador de docagem</t>
  </si>
  <si>
    <t>Operador de empilhadeira</t>
  </si>
  <si>
    <t>Motorista de carro de passeio</t>
  </si>
  <si>
    <t>Motorista de furgão ou veículo similar</t>
  </si>
  <si>
    <t>Motorista de táxi</t>
  </si>
  <si>
    <t>Condutor de ambulância</t>
  </si>
  <si>
    <t>Motorista de ônibus rodoviário</t>
  </si>
  <si>
    <t>Motorista de ônibus urbano</t>
  </si>
  <si>
    <t>Motorista de trólebus</t>
  </si>
  <si>
    <t>Caminhoneiro autônomo (rotas regionais e internacionais)</t>
  </si>
  <si>
    <t>Motorista de caminhão (rotas regionais e internacionais)</t>
  </si>
  <si>
    <t>Motorista operacional de guincho</t>
  </si>
  <si>
    <t>Operador de trem de metrô</t>
  </si>
  <si>
    <t>Maquinista de trem</t>
  </si>
  <si>
    <t>Maquinista de trem metropolitano</t>
  </si>
  <si>
    <t>Motorneiro</t>
  </si>
  <si>
    <t>Auxiliar de maquinista de trem</t>
  </si>
  <si>
    <t>Operador de teleférico (passageiros)</t>
  </si>
  <si>
    <t>Marinheiro de convés (marítimo e fluviário)</t>
  </si>
  <si>
    <t>Marinheiro de máquinas</t>
  </si>
  <si>
    <t>Moço de convés (marítimo e fluviário)</t>
  </si>
  <si>
    <t>Moço de máquinas (marítimo e fluviário)</t>
  </si>
  <si>
    <t>Marinheiro de esporte e recreio</t>
  </si>
  <si>
    <t>Marinheiro auxiliar de convés (marítimo e aquaviario)</t>
  </si>
  <si>
    <t>Marinheiro auxiliar de máquinas (marítimo e aquaviário)</t>
  </si>
  <si>
    <t>Condutor de veículos de tração animal (ruas e estradas)</t>
  </si>
  <si>
    <t>Tropeiro</t>
  </si>
  <si>
    <t>Boiadeiro</t>
  </si>
  <si>
    <t>Condutor de veículos a pedais</t>
  </si>
  <si>
    <t>Agente de pátio</t>
  </si>
  <si>
    <t>Manobrador</t>
  </si>
  <si>
    <t>Carregador (aeronaves)</t>
  </si>
  <si>
    <t>Carregador (armazém)</t>
  </si>
  <si>
    <t>Carregador (veículos de transportes terrestres)</t>
  </si>
  <si>
    <t>Estivador</t>
  </si>
  <si>
    <t>Ajudante de motorista</t>
  </si>
  <si>
    <t>Bloqueiro (trabalhador portuário)</t>
  </si>
  <si>
    <t>Trabalhador portuário de capatazia</t>
  </si>
  <si>
    <t>Amarrador e desamarrado de embarcações</t>
  </si>
  <si>
    <t>Embalador, a mão</t>
  </si>
  <si>
    <t>Embalador, a máquina</t>
  </si>
  <si>
    <t>Operador de máquina de etiquetar</t>
  </si>
  <si>
    <t>Operador de máquina de envasar líquidos</t>
  </si>
  <si>
    <t>Operador de prensa de enfardamento</t>
  </si>
  <si>
    <t>Alimentador de linha de produção</t>
  </si>
  <si>
    <t>Artesão bordador</t>
  </si>
  <si>
    <t>Artesão ceramista</t>
  </si>
  <si>
    <t>Artesão com material reciclável</t>
  </si>
  <si>
    <t>Artesão confeccionador de biojóias e ecojóias</t>
  </si>
  <si>
    <t>Artesão do couro</t>
  </si>
  <si>
    <t>Artesão escultor</t>
  </si>
  <si>
    <t>Artesão moveleiro (exceto reciclado)</t>
  </si>
  <si>
    <t>Artesão tecelão</t>
  </si>
  <si>
    <t>Artesão trançador</t>
  </si>
  <si>
    <t>Artesão crocheteiro</t>
  </si>
  <si>
    <t>Artesão tricoteiro</t>
  </si>
  <si>
    <t>Artesão rendeiro</t>
  </si>
  <si>
    <t>Mestre (indústria petroquímica e carboquímica)</t>
  </si>
  <si>
    <t>Mestre de produção química</t>
  </si>
  <si>
    <t>Mestre (indústria de borracha e plástico)</t>
  </si>
  <si>
    <t>Mestre de produção farmacêutica</t>
  </si>
  <si>
    <t>Operador de processos químicos e petroquímicos</t>
  </si>
  <si>
    <t>Operador de sala de controle de instalações químicas, petroquímicas e afins</t>
  </si>
  <si>
    <t>Moleiro (tratamentos químicos e afins)</t>
  </si>
  <si>
    <t>Operador de máquina misturadeira (tratamentos químicos e afins)</t>
  </si>
  <si>
    <t>Operador de britadeira (tratamentos químicos e afins)</t>
  </si>
  <si>
    <t>Operador de concentração</t>
  </si>
  <si>
    <t>Trabalhador da fabricação de resinas e vernizes</t>
  </si>
  <si>
    <t>Trabalhador de fabricação de tintas</t>
  </si>
  <si>
    <t>Operador de calcinação (tratamento químico e afins)</t>
  </si>
  <si>
    <t>Operador de tratamento químico de materiais radioativos</t>
  </si>
  <si>
    <t>Operador de centrifugadora (tratamentos químicos e afins)</t>
  </si>
  <si>
    <t>Operador de exploração de petróleo</t>
  </si>
  <si>
    <t>Operador de filtro de secagem (mineração)</t>
  </si>
  <si>
    <t>Operador de filtro de tambor rotativo (tratamentos químicos e afins)</t>
  </si>
  <si>
    <t>Operador de filtro-esteira (mineração)</t>
  </si>
  <si>
    <t>Operador de filtro-prensa (tratamentos químicos e afins)</t>
  </si>
  <si>
    <t>Operador de filtros de parafina (tratamentos químicos e afins)</t>
  </si>
  <si>
    <t>Destilador de madeira</t>
  </si>
  <si>
    <t>Destilador de produtos químicos (exceto petróleo)</t>
  </si>
  <si>
    <t>Operador de alambique de funcionamento contínuo (produtos químicos, exceto petróleo)</t>
  </si>
  <si>
    <t>Operador de aparelho de reação e conversão (produtos químicos, exceto petróleo)</t>
  </si>
  <si>
    <t>Operador de equipamento de destilação de álcool</t>
  </si>
  <si>
    <t>Operador de evaporador na destilação</t>
  </si>
  <si>
    <t>Operador de painel de controle (refinação de petróleo)</t>
  </si>
  <si>
    <t>Operador de transferência e estocagem - na refinação do petróleo</t>
  </si>
  <si>
    <t>Operador de britador de coque</t>
  </si>
  <si>
    <t>Operador de carro de apagamento e coque</t>
  </si>
  <si>
    <t>Operador de destilação e subprodutos de coque</t>
  </si>
  <si>
    <t>Operador de enfornamento e desenfornamento de coque</t>
  </si>
  <si>
    <t>Operador de exaustor (coqueria)</t>
  </si>
  <si>
    <t>Operador de painel de controle</t>
  </si>
  <si>
    <t>Operador de preservação e controle térmico</t>
  </si>
  <si>
    <t>Operador de reator de coque de petróleo</t>
  </si>
  <si>
    <t>Operador de refrigeração (coqueria)</t>
  </si>
  <si>
    <t>Operador de sistema de reversão (coqueria)</t>
  </si>
  <si>
    <t>Bamburista</t>
  </si>
  <si>
    <t>Calandrista de borracha</t>
  </si>
  <si>
    <t>Confeccionador de pneumáticos</t>
  </si>
  <si>
    <t>Confeccionador de velas por imersão</t>
  </si>
  <si>
    <t>Confeccionador de velas por moldagem</t>
  </si>
  <si>
    <t>Laminador de plástico</t>
  </si>
  <si>
    <t>Moldador de borracha por compressão</t>
  </si>
  <si>
    <t>Moldador de plástico por compressão</t>
  </si>
  <si>
    <t>Moldador de plástico por injeção</t>
  </si>
  <si>
    <t>Trefilador de borracha</t>
  </si>
  <si>
    <t>Operador de máquina de produtos farmacêuticos</t>
  </si>
  <si>
    <t>Drageador (medicamentos)</t>
  </si>
  <si>
    <t>Operador de máquina de fabricação de cosméticos</t>
  </si>
  <si>
    <t>Operador de máquina de fabricação de produtos de higiene e limpeza (sabão, sabonete, detergente, absorvente, fraldas cotonetes e outros)</t>
  </si>
  <si>
    <t>Pirotécnico</t>
  </si>
  <si>
    <t>Trabalhador da fabricação de munição e explosivos</t>
  </si>
  <si>
    <t>Cilindrista (petroquímica e afins)</t>
  </si>
  <si>
    <t>Operador de calandra (química, petroquímica e afins)</t>
  </si>
  <si>
    <t>Operador de extrusora (química, petroquímica e afins)</t>
  </si>
  <si>
    <t>Operador de processo (química, petroquímica e afins)</t>
  </si>
  <si>
    <t>Operador de produção (química, petroquímica e afins)</t>
  </si>
  <si>
    <t>Técnico de operação (química, petroquímica e afins)</t>
  </si>
  <si>
    <t>Assistente de laboratório industrial</t>
  </si>
  <si>
    <t>Auxiliar de laboratório de análises físico-químicas</t>
  </si>
  <si>
    <t>Mestre de siderurgia</t>
  </si>
  <si>
    <t>Mestre de aciaria</t>
  </si>
  <si>
    <t>Mestre de alto-forno</t>
  </si>
  <si>
    <t>Mestre de forno elétrico</t>
  </si>
  <si>
    <t>Mestre de laminação</t>
  </si>
  <si>
    <t>Supervisor de fabricação de produtos cerâmicos, porcelanatos e afins</t>
  </si>
  <si>
    <t>Supervisor de fabricação de produtos de vidro</t>
  </si>
  <si>
    <t>Operador de centro de controle</t>
  </si>
  <si>
    <t>Operador de máquina de sinterizar</t>
  </si>
  <si>
    <t>Forneiro e operador (alto-forno)</t>
  </si>
  <si>
    <t>Forneiro e operador (conversor a oxigênio)</t>
  </si>
  <si>
    <t>Forneiro e operador (forno elétrico)</t>
  </si>
  <si>
    <t>Forneiro e operador (refino de metais não-ferrosos)</t>
  </si>
  <si>
    <t>Forneiro e operador de forno de redução direta</t>
  </si>
  <si>
    <t>Operador de aciaria (basculamento de convertedor)</t>
  </si>
  <si>
    <t>Operador de aciaria (dessulfuração de gusa)</t>
  </si>
  <si>
    <t>Operador de aciaria (recebimento de gusa)</t>
  </si>
  <si>
    <t>Operador de área de corrida</t>
  </si>
  <si>
    <t>Operador de desgaseificação</t>
  </si>
  <si>
    <t>Soprador de convertedor</t>
  </si>
  <si>
    <t>Operador de laminador</t>
  </si>
  <si>
    <t>Operador de laminador de barras a frio</t>
  </si>
  <si>
    <t>Operador de laminador de barras a quente</t>
  </si>
  <si>
    <t>Operador de laminador de metais não-ferrosos</t>
  </si>
  <si>
    <t>Operador de laminador de tubos</t>
  </si>
  <si>
    <t>Operador de montagem de cilindros e mancais</t>
  </si>
  <si>
    <t>Recuperador de guias e cilindros</t>
  </si>
  <si>
    <t>Encarregado de acabamento de chapas e metais (têmpera)</t>
  </si>
  <si>
    <t>Escarfador</t>
  </si>
  <si>
    <t>Marcador de produtos (siderúrgico e metalúrgico)</t>
  </si>
  <si>
    <t>Operador de bobinadeira de tiras a quente, no acabamento de chapas e metais</t>
  </si>
  <si>
    <t>Operador de cabine de laminação (fio-máquina)</t>
  </si>
  <si>
    <t>Operador de escória e sucata</t>
  </si>
  <si>
    <t>Operador de jato abrasivo</t>
  </si>
  <si>
    <t>Operador de tesoura mecânica e máquina de corte, no acabamento de chapas e metais</t>
  </si>
  <si>
    <t>Preparador de sucata e aparas</t>
  </si>
  <si>
    <t>Rebarbador de metal</t>
  </si>
  <si>
    <t>Forneiro de cubilô</t>
  </si>
  <si>
    <t>Forneiro de forno-poço</t>
  </si>
  <si>
    <t>Forneiro de fundição (forno de redução)</t>
  </si>
  <si>
    <t>Forneiro de reaquecimento e tratamento térmico na metalurgia</t>
  </si>
  <si>
    <t>Forneiro de revérbero</t>
  </si>
  <si>
    <t>Preparador de massa (fabricação de abrasivos)</t>
  </si>
  <si>
    <t>Preparador de massa (fabricação de vidro)</t>
  </si>
  <si>
    <t>Preparador de massa de argila</t>
  </si>
  <si>
    <t>Preparador de barbotina</t>
  </si>
  <si>
    <t>Preparador de esmaltes (cerâmica)</t>
  </si>
  <si>
    <t>Preparador de aditivos</t>
  </si>
  <si>
    <t>Operador de atomizador</t>
  </si>
  <si>
    <t>Extrusor de fios ou fibras de vidro</t>
  </si>
  <si>
    <t>Forneiro na fundição de vidro</t>
  </si>
  <si>
    <t>Forneiro no recozimento de vidro</t>
  </si>
  <si>
    <t>Moldador de abrasivos na fabricação de cerâmica, vidro e porcelana</t>
  </si>
  <si>
    <t>Operador de banho metálico de vidro por flutuação</t>
  </si>
  <si>
    <t>Operador de máquina de soprar vidro</t>
  </si>
  <si>
    <t>Operador de máquina extrusora de varetas e tubos de vidro</t>
  </si>
  <si>
    <t>Operador de prensa de moldar vidro</t>
  </si>
  <si>
    <t>Temperador de vidro</t>
  </si>
  <si>
    <t>Trabalhador na fabricação de produtos abrasivos</t>
  </si>
  <si>
    <t>Classificador e empilhador de tijolos refratários</t>
  </si>
  <si>
    <t>Forneiro (materiais de construção)</t>
  </si>
  <si>
    <t>Trabalhador da elaboração de pré-fabricados (cimento amianto)</t>
  </si>
  <si>
    <t>Trabalhador da elaboração de pré-fabricados (concreto armado)</t>
  </si>
  <si>
    <t>Trabalhador da fabricação de pedras artificiais</t>
  </si>
  <si>
    <t>Oleiro (fabricação de telhas)</t>
  </si>
  <si>
    <t>Oleiro (fabricação de tijolos)</t>
  </si>
  <si>
    <t>Mestre (indústria de celulose, papel e papelão)</t>
  </si>
  <si>
    <t>Cilindreiro na preparação de pasta para fabricação de papel</t>
  </si>
  <si>
    <t>Operador de branqueador de pasta para fabricação de papel</t>
  </si>
  <si>
    <t>Operador de digestor de pasta para fabricação de papel</t>
  </si>
  <si>
    <t>Operador de lavagem e depuração de pasta para fabricação de papel</t>
  </si>
  <si>
    <t>Operador de máquina de secar celulose</t>
  </si>
  <si>
    <t>Calandrista de papel</t>
  </si>
  <si>
    <t>Operador de cortadeira de papel</t>
  </si>
  <si>
    <t>Operador de máquina de fabricar papel (fase úmida)</t>
  </si>
  <si>
    <t>Operador de máquina de fabricar papel (fase seca)</t>
  </si>
  <si>
    <t>Operador de máquina de fabricar papel e papelão</t>
  </si>
  <si>
    <t>Operador de rebobinadeira na fabricação de papel e papelão</t>
  </si>
  <si>
    <t>Cartonageiro, a máquina</t>
  </si>
  <si>
    <t>Confeccionador de bolsas, sacos e sacolas e papel, a máquina</t>
  </si>
  <si>
    <t>Confeccionador de sacos de celofane, a máquina</t>
  </si>
  <si>
    <t>Operador de máquina de cortar e dobrar papelão</t>
  </si>
  <si>
    <t>Operador de prensa de embutir papelão</t>
  </si>
  <si>
    <t>Cartonageiro, a mão (caixas de papelão)</t>
  </si>
  <si>
    <t>Supervisor de produção da indústria alimentícia</t>
  </si>
  <si>
    <t>Supervisor da indústria de bebidas</t>
  </si>
  <si>
    <t>Supervisor da indústria de fumo</t>
  </si>
  <si>
    <t>Chefe de confeitaria</t>
  </si>
  <si>
    <t>Moleiro de cereais (exceto arroz)</t>
  </si>
  <si>
    <t>Moleiro de especiarias</t>
  </si>
  <si>
    <t>Operador de processo de moagem</t>
  </si>
  <si>
    <t>Moedor de sal</t>
  </si>
  <si>
    <t>Refinador de sal</t>
  </si>
  <si>
    <t>Operador de cristalização na refinação de açucar</t>
  </si>
  <si>
    <t>Operador de equipamentos de refinação de açúcar (processo contínuo)</t>
  </si>
  <si>
    <t>Operador de moenda na fabricação de açúcar</t>
  </si>
  <si>
    <t>Operador de tratamento de calda na refinação de açúcar</t>
  </si>
  <si>
    <t>Cozinhador (conservação de alimentos)</t>
  </si>
  <si>
    <t>Cozinhador de carnes</t>
  </si>
  <si>
    <t>Cozinhador de frutas e legumes</t>
  </si>
  <si>
    <t>Cozinhador de pescado</t>
  </si>
  <si>
    <t>Desidratador de alimentos</t>
  </si>
  <si>
    <t>Esterilizador de alimentos</t>
  </si>
  <si>
    <t>Hidrogenador de óleos e gorduras</t>
  </si>
  <si>
    <t>Lagareiro</t>
  </si>
  <si>
    <t>Operador de câmaras frias</t>
  </si>
  <si>
    <t>Operador de preparação de grãos vegetais (óleos e gorduras)</t>
  </si>
  <si>
    <t>Prensador de frutas (exceto oleaginosas)</t>
  </si>
  <si>
    <t>Preparador de rações</t>
  </si>
  <si>
    <t>Refinador de óleo e gordura</t>
  </si>
  <si>
    <t>Trabalhador de fabricação de margarina</t>
  </si>
  <si>
    <t>Trabalhador de preparação de pescados (limpeza)</t>
  </si>
  <si>
    <t>Trabalhador de tratamento do leite e fabricação de laticínios e afins</t>
  </si>
  <si>
    <t>Misturador de café</t>
  </si>
  <si>
    <t>Torrador de café</t>
  </si>
  <si>
    <t>Moedor de café</t>
  </si>
  <si>
    <t>Operador de extração de café solúvel</t>
  </si>
  <si>
    <t>Torrador de cacau</t>
  </si>
  <si>
    <t>Misturador de chá ou mate</t>
  </si>
  <si>
    <t>Alambiqueiro</t>
  </si>
  <si>
    <t>Filtrador de cerveja</t>
  </si>
  <si>
    <t>Fermentador</t>
  </si>
  <si>
    <t>Trabalhador de fabricação de vinhos</t>
  </si>
  <si>
    <t>Malteiro (germinação)</t>
  </si>
  <si>
    <t>Cozinhador de malte</t>
  </si>
  <si>
    <t>Dessecador de malte</t>
  </si>
  <si>
    <t>Vinagreiro</t>
  </si>
  <si>
    <t>Xaropeiro</t>
  </si>
  <si>
    <t>Operador de forno (fabricação de pães, biscoitos e similares)</t>
  </si>
  <si>
    <t>Operador de máquinas de fabricação de doces, salgados e massas alimentícias</t>
  </si>
  <si>
    <t>Operador de máquinas de fabricação de chocolates e achocolatados</t>
  </si>
  <si>
    <t>Preparador de melado e essência de fumo</t>
  </si>
  <si>
    <t>Processador de fumo</t>
  </si>
  <si>
    <t>Classificador de fumo</t>
  </si>
  <si>
    <t>Auxiliar de processamento de fumo</t>
  </si>
  <si>
    <t>Operador de máquina (fabricação de cigarros)</t>
  </si>
  <si>
    <t>Operador de máquina de preparação de matéria prima para produção de cigarros</t>
  </si>
  <si>
    <t>Preparador de fumo na fabricação de charutos</t>
  </si>
  <si>
    <t>Operador de máquina de fabricar charutos e cigarrilhas</t>
  </si>
  <si>
    <t>Classificador de charutos</t>
  </si>
  <si>
    <t>Cortador de charutos</t>
  </si>
  <si>
    <t>Celofanista na fabricação de charutos</t>
  </si>
  <si>
    <t>Charuteiro a mão</t>
  </si>
  <si>
    <t>Degustador de charutos</t>
  </si>
  <si>
    <t>Defumador de carnes e pescados</t>
  </si>
  <si>
    <t>Salgador de alimentos</t>
  </si>
  <si>
    <t>Salsicheiro (fabricação de lingüiça, salsicha e produtos similares)</t>
  </si>
  <si>
    <t>Pasteurizador</t>
  </si>
  <si>
    <t>Queijeiro na fabricação de laticínio</t>
  </si>
  <si>
    <t>Manteigueiro na fabricação de laticínio</t>
  </si>
  <si>
    <t>Padeiro</t>
  </si>
  <si>
    <t>Confeiteiro</t>
  </si>
  <si>
    <t>Masseiro (massas alimentícias)</t>
  </si>
  <si>
    <t>Trabalhador de fabricação de sorvete</t>
  </si>
  <si>
    <t>Degustador de café</t>
  </si>
  <si>
    <t>Degustador de chá</t>
  </si>
  <si>
    <t>Degustador de derivados de cacau</t>
  </si>
  <si>
    <t>Degustador de vinhos ou licores</t>
  </si>
  <si>
    <t>Classificador de grãos</t>
  </si>
  <si>
    <t>Abatedor</t>
  </si>
  <si>
    <t>Açougueiro</t>
  </si>
  <si>
    <t>Desossador</t>
  </si>
  <si>
    <t>Magarefe</t>
  </si>
  <si>
    <t>Retalhador de carne</t>
  </si>
  <si>
    <t>Trabalhador do beneficiamento de fumo</t>
  </si>
  <si>
    <t>Supervisor de manutenção eletromecânica (utilidades)</t>
  </si>
  <si>
    <t>Supervisor de operação de fluidos (distribuição, captação, tratamento de água, gases, vapor)</t>
  </si>
  <si>
    <t>Supervisor de operação elétrica (geração, transmissão e distribuição de energia elétrica)</t>
  </si>
  <si>
    <t>Operador de central hidrelétrica</t>
  </si>
  <si>
    <t>Operador de quadro de distribuição de energia elétrica</t>
  </si>
  <si>
    <t>Operador de central termoelétrica</t>
  </si>
  <si>
    <t>Operador de reator nuclear</t>
  </si>
  <si>
    <t>Operador de subestação</t>
  </si>
  <si>
    <t>Foguista (locomotivas a vapor)</t>
  </si>
  <si>
    <t>Maquinista de embarcações</t>
  </si>
  <si>
    <t>Operador de bateria de gás de hulha</t>
  </si>
  <si>
    <t>Operador de caldeira</t>
  </si>
  <si>
    <t>Operador de compressor de ar</t>
  </si>
  <si>
    <t>Operador de estação de bombeamento</t>
  </si>
  <si>
    <t>Operador de máquinas fixas, em geral</t>
  </si>
  <si>
    <t>Operador de utilidade (produção e distribuição de vapor, gás, óleo, combustível, energia, oxigênio)</t>
  </si>
  <si>
    <t>Operador de abastecimento de combustível de aeronave</t>
  </si>
  <si>
    <t>Operador de estação de captação, tratamento e distribuição de água</t>
  </si>
  <si>
    <t>Operador de estação de tratamento de água e efluentes</t>
  </si>
  <si>
    <t>Operador de forno de incineração no tratamento de água, efluentes e resíduos industriais</t>
  </si>
  <si>
    <t>Operador de instalação de extração, processamento, envasamento e distribuição de gases</t>
  </si>
  <si>
    <t>Operador de instalação de refrigeração</t>
  </si>
  <si>
    <t>Operador de refrigeração com amônia</t>
  </si>
  <si>
    <t>Operador de instalação de ar-condicionado</t>
  </si>
  <si>
    <t>Encarregado de manutenção mecânica de sistemas operacionais</t>
  </si>
  <si>
    <t>Supervisor de manutenção de aparelhos térmicos, de climatização e de refrigeração</t>
  </si>
  <si>
    <t>Supervisor de manutenção de bombas, motores, compressores e equipamentos de transmissão</t>
  </si>
  <si>
    <t>Supervisor de manutenção de máquinas gráficas</t>
  </si>
  <si>
    <t>Supervisor de manutenção de máquinas industriais têxteis</t>
  </si>
  <si>
    <t>Supervisor de manutenção de máquinas operatrizes e de usinagem</t>
  </si>
  <si>
    <t>Supervisor da manutenção e reparação de veículos leves</t>
  </si>
  <si>
    <t>Supervisor da manutenção e reparação de veículos pesados</t>
  </si>
  <si>
    <t>Supervisor de reparos linhas férreas</t>
  </si>
  <si>
    <t>Supervisor de manutenção de vias férreas</t>
  </si>
  <si>
    <t>Mecânico de manutenção de bomba injetora (exceto de veículos automotores)</t>
  </si>
  <si>
    <t>Mecânico de manutenção de bombas</t>
  </si>
  <si>
    <t>Mecânico de manutenção de compressores de ar</t>
  </si>
  <si>
    <t>Mecânico de manutenção de motores diesel (exceto de veículos automotores)</t>
  </si>
  <si>
    <t>Mecânico de manutenção de redutores</t>
  </si>
  <si>
    <t>Mecânico de manutenção de turbinas (exceto de aeronaves)</t>
  </si>
  <si>
    <t>Mecânico de manutenção de turbocompressores</t>
  </si>
  <si>
    <t>Mecânico de manutenção e instalação de aparelhos de climatização e refrigeração</t>
  </si>
  <si>
    <t>Mecânico de manutenção de máquinas, em geral</t>
  </si>
  <si>
    <t>Mecânico de manutenção de máquinas gráficas</t>
  </si>
  <si>
    <t>Mecânico de manutenção de máquinas operatrizes (lavra de madeira)</t>
  </si>
  <si>
    <t>Mecânico de manutenção de máquinas têxteis</t>
  </si>
  <si>
    <t>Mecânico de manutenção de máquinas-ferramentas (usinagem de metais)</t>
  </si>
  <si>
    <t>Mecânico de manutenção de aparelhos de levantamento</t>
  </si>
  <si>
    <t>Mecânico de manutenção de equipamento de mineração</t>
  </si>
  <si>
    <t>Mecânico de manutenção de máquinas agrícolas</t>
  </si>
  <si>
    <t>Mecânico de manutenção de máquinas de construção e terraplenagem</t>
  </si>
  <si>
    <t>Mecânico de manutenção de aeronaves, em geral</t>
  </si>
  <si>
    <t>Mecânico de manutenção de sistema hidráulico de aeronaves (serviços de pista e hangar)</t>
  </si>
  <si>
    <t>Mecânico de manutenção de motores e equipamentos navais</t>
  </si>
  <si>
    <t>Mecânico de manutenção de veículos ferroviários</t>
  </si>
  <si>
    <t>Mecânico de manutenção de automóveis, motocicletas e veículos similares</t>
  </si>
  <si>
    <t>Mecânico de manutenção de empilhadeiras e outros veículos de cargas leves</t>
  </si>
  <si>
    <t>Mecânico de manutenção de motocicletas</t>
  </si>
  <si>
    <t>Mecânico de manutenção de tratores</t>
  </si>
  <si>
    <t>Mecânico de veículos automotores a diesel (exceto tratores)</t>
  </si>
  <si>
    <t>Técnico em manutenção de instrumentos de medição e precisão</t>
  </si>
  <si>
    <t>Técnico em manutenção de hidrômetros</t>
  </si>
  <si>
    <t>Técnico em manutenção de balanças</t>
  </si>
  <si>
    <t>Restaurador de instrumentos musicais (exceto cordas arcadas)</t>
  </si>
  <si>
    <t>Reparador de instrumentos musicais</t>
  </si>
  <si>
    <t>Luthier (restauração de cordas arcadas)</t>
  </si>
  <si>
    <t>Técnico em manutenção de equipamentos e instrumentos médico-hospitalares</t>
  </si>
  <si>
    <t>Reparador de equipamentos fotográficos</t>
  </si>
  <si>
    <t>Lubrificador industrial</t>
  </si>
  <si>
    <t>Lubrificador de veículos automotores (exceto embarcações)</t>
  </si>
  <si>
    <t>Lubrificador de embarcações</t>
  </si>
  <si>
    <t>Mecânico de manutenção de máquinas cortadoras de grama, roçadeiras, motosserras e similares</t>
  </si>
  <si>
    <t>Mecânico de manutenção de aparelhos esportivos e de ginástica</t>
  </si>
  <si>
    <t>Mecânico de manutenção de bicicletas e veículos similares</t>
  </si>
  <si>
    <t>Montador de bicicletas</t>
  </si>
  <si>
    <t>Supervisor de manutenção elétrica de alta tensão industrial</t>
  </si>
  <si>
    <t>Supervisor de manutenção eletromecânica industrial, comercial e predial</t>
  </si>
  <si>
    <t>Encarregado de manutenção elétrica de veículos</t>
  </si>
  <si>
    <t>Supervisor de manutenção eletromecânica</t>
  </si>
  <si>
    <t>Eletricista de manutenção eletroeletrônica</t>
  </si>
  <si>
    <t>Instalador de sistemas eletroeletrônicos de segurança</t>
  </si>
  <si>
    <t>Mantenedor de sistemas eletroeletrônicos de segurança</t>
  </si>
  <si>
    <t>Monitor de sistemas eletrônicos de segurança interno</t>
  </si>
  <si>
    <t>Monitor de sistemas eletrônicos de segurança externo</t>
  </si>
  <si>
    <t>Eletricista de instalações (aeronaves)</t>
  </si>
  <si>
    <t>Eletricista de instalações (embarcações)</t>
  </si>
  <si>
    <t>Eletricista de instalações (veículos automotores e máquinas operatrizes, exceto aeronaves e embarcações)</t>
  </si>
  <si>
    <t>Eletromecânico de manutenção de elevadores</t>
  </si>
  <si>
    <t>Eletromecânico de manutenção de escadas rolantes</t>
  </si>
  <si>
    <t>Eletromecânico de manutenção de portas automáticas</t>
  </si>
  <si>
    <t>Mecânico de manutenção de instalações mecânicas de edifícios</t>
  </si>
  <si>
    <t>Operador eletromecânico</t>
  </si>
  <si>
    <t>Reparador de aparelhos eletrodomésticos (exceto imagem e som)</t>
  </si>
  <si>
    <t>Reparador de rádio, tv e som</t>
  </si>
  <si>
    <t>Reparador de equipamentos de escritório</t>
  </si>
  <si>
    <t>Conservador de via permanente (trilhos)</t>
  </si>
  <si>
    <t>Inspetor de via permanente (trilhos)</t>
  </si>
  <si>
    <t>Operador de máquinas especiais em conservação de via permanente (trilhos)</t>
  </si>
  <si>
    <t>Soldador aluminotérmico em conservação de trilhos</t>
  </si>
  <si>
    <t>Mantenedor de equipamentos de parques de diversões e similares</t>
  </si>
  <si>
    <t>Funileiro de veículos (reparação)</t>
  </si>
  <si>
    <t>Montador de veículos (reparação)</t>
  </si>
  <si>
    <t>Pintor de veículos (reparação)</t>
  </si>
  <si>
    <t>Alinhador de pneus</t>
  </si>
  <si>
    <t>Balanceador</t>
  </si>
  <si>
    <t>Borracheiro</t>
  </si>
  <si>
    <t>Lavador de peças</t>
  </si>
  <si>
    <t>Encarregado geral de operações de conservação de vias permanentes (exceto trilhos)</t>
  </si>
  <si>
    <t>Encarregado de equipe de conservação de vias permanentes (exceto trilhos)</t>
  </si>
  <si>
    <t>Operador de ceifadeira na conservação de vias permanentes</t>
  </si>
  <si>
    <t>Pedreiro de conservação de vias permanentes (exceto trilhos)</t>
  </si>
  <si>
    <t>Auxiliar geral de conservação de vias permanentes (exceto trilhos)</t>
  </si>
  <si>
    <t>XXXXXX</t>
  </si>
  <si>
    <t>IdRelatos</t>
  </si>
  <si>
    <t>CNAEeCBO</t>
  </si>
  <si>
    <t>IdAgente</t>
  </si>
  <si>
    <t>IdCid</t>
  </si>
  <si>
    <t>Titulo</t>
  </si>
  <si>
    <t>Relato</t>
  </si>
  <si>
    <t>a981aed4</t>
  </si>
  <si>
    <t>cnae: 9521500</t>
  </si>
  <si>
    <t>18b300b2</t>
  </si>
  <si>
    <t>Lorem ipsum dolor sit amet</t>
  </si>
  <si>
    <t>Integer luctus, est nec porttitor finibus, velit erat sagittis massa, eget porttitor ex sem non nunc. Fusce mattis, ligula at hendrerit pellentesque, nisl quam condimentum ipsum, eget pretium nibh ex quis mauris. Duis faucibus sem eu est aliquam molestie. Aenean malesuada at eros non ultrices. In malesuada nec metus non ullamcorper. Morbi tincidunt metus a justo porttitor vestibulum. Vestibulum lobortis vel libero vel ornare.
Quisque cursus lacinia purus ac hendrerit. Sed eleifend nisi sit amet dui efficitur luctus. Donec viverra vestibulum sagittis. Vivamus placerat congue blandit. Praesent odio ex, tempor sed vehicula et, semper et tortor. Maecenas eu sem ut metus vehicula elementum nec ac erat. Vivamus et magna euismod, facilisis massa sit amet, efficitur neque. Sed tincidunt laoreet turpis, quis posuere ante rutrum et. Integer at lorem massa.
Praesent ut efficitur enim, a sodales enim. Aenean pretium sapien et efficitur vestibulum. Etiam semper mi pulvinar magna sodales, sed semper nibh cursus. Sed dignissim placerat semper. Nam condimentum ut erat condimentum sagittis. Vivamus pulvinar suscipit libero. Nulla iaculis sapien et justo lobortis, ut vestibulum quam sollicitudin.</t>
  </si>
  <si>
    <t>IdSuperior</t>
  </si>
  <si>
    <t>CAS</t>
  </si>
  <si>
    <t>74fd3240</t>
  </si>
  <si>
    <t>Agentes e/ou Fatores de Risco Biológicos</t>
  </si>
  <si>
    <t>fe5f8e1e</t>
  </si>
  <si>
    <t>Agentes e/ou Fatores de Risco Físicos</t>
  </si>
  <si>
    <t>bc26c307</t>
  </si>
  <si>
    <t>Agentes e/ou Fatores de Risco Outros</t>
  </si>
  <si>
    <t>58215a98</t>
  </si>
  <si>
    <t>Agentes e/ou Fatores de Risco Psicossociais</t>
  </si>
  <si>
    <t>d4e60ed2</t>
  </si>
  <si>
    <t>Agentes e/ou Fatores de Risco Químicos</t>
  </si>
  <si>
    <t>eff3334a</t>
  </si>
  <si>
    <t>1,2-dicloropropano em atividades de trabalho</t>
  </si>
  <si>
    <t>e50865cb</t>
  </si>
  <si>
    <t>1,3-butadieno em atividades de trabalho</t>
  </si>
  <si>
    <t>30d56af7</t>
  </si>
  <si>
    <t>2,3,7,8-tetraclorodibenzo-p-dioxina (TCDD) em atividades de trabalho</t>
  </si>
  <si>
    <t>c29d0901</t>
  </si>
  <si>
    <t>2-mercaptobenzotiazol em atividades de trabalho</t>
  </si>
  <si>
    <t>cf95c7a5</t>
  </si>
  <si>
    <t>Acrilamida em atividades de trabalho</t>
  </si>
  <si>
    <t>9f754121</t>
  </si>
  <si>
    <t>Acrilatos em atividades de trabalho</t>
  </si>
  <si>
    <t>90ea698d</t>
  </si>
  <si>
    <t>Adesivos em atividades de trabalho</t>
  </si>
  <si>
    <t>91671bd3</t>
  </si>
  <si>
    <t>Aflatoxina em atividades de trabalho</t>
  </si>
  <si>
    <t>211b214d</t>
  </si>
  <si>
    <t>Agentes biológicos do tipo vírus não classificados em outras partes em atividades de trabalho</t>
  </si>
  <si>
    <t>e0eb295b</t>
  </si>
  <si>
    <t>Agentes imunoalérgicos de origem animal e vegetal em atividades de trabalho</t>
  </si>
  <si>
    <t>55e89112</t>
  </si>
  <si>
    <t>Agentes químicos cáusticos e/ou tóxicos em atividades de trabalho</t>
  </si>
  <si>
    <t>8fb3d580</t>
  </si>
  <si>
    <t>Agentes químicos corrosivos em atividades de trabalho</t>
  </si>
  <si>
    <t>4f9bcb8b</t>
  </si>
  <si>
    <t>Agentes químicos e/ou físicos e/ou biológicos que afetem a pele em atividades de trabalho</t>
  </si>
  <si>
    <t>f3c4a0ed</t>
  </si>
  <si>
    <t>Agentes químicos provenientes da produção de alumínio em atividades de trabalho</t>
  </si>
  <si>
    <t>b9410380</t>
  </si>
  <si>
    <t>Agentes químicos usados na produção de auramina em atividades de trabalho</t>
  </si>
  <si>
    <t>41dfead1</t>
  </si>
  <si>
    <t>Agentes químicos usados na produção de magenta em atividades de trabalho</t>
  </si>
  <si>
    <t>cd252043</t>
  </si>
  <si>
    <t>Agentes químicos usados na produção e beneficiamento de tecidos em atividades de trabalho</t>
  </si>
  <si>
    <t>2c594687</t>
  </si>
  <si>
    <t>Agentes químicos usados no processo de produção da borracha, incluindo processo de vulcanização</t>
  </si>
  <si>
    <t>5bd74bd9</t>
  </si>
  <si>
    <t>Agentes químicos usados no processo de produção de álcool isopropílico em atividades de trabalho</t>
  </si>
  <si>
    <t>29c587f4</t>
  </si>
  <si>
    <t>Agrotóxicos em atividades de trabalho</t>
  </si>
  <si>
    <t>8e6cce6f</t>
  </si>
  <si>
    <t>Alcaloides em atividades de trabalho</t>
  </si>
  <si>
    <t>18e1013f</t>
  </si>
  <si>
    <t>Alcatrão de carvão e seus resíduos em atividades de trabalho</t>
  </si>
  <si>
    <t>b9d6cb22</t>
  </si>
  <si>
    <t>Aldeído fórmico e seus polímeros em atividades de trabalho</t>
  </si>
  <si>
    <t>0f97a401</t>
  </si>
  <si>
    <t>Alimentos em atividades de trabalho</t>
  </si>
  <si>
    <t>6dfeb12f</t>
  </si>
  <si>
    <t>Ambiente de trabalho com iluminação ausente ou deficiente</t>
  </si>
  <si>
    <t>69a1f91a</t>
  </si>
  <si>
    <t>Amidos, anidridos e derivados em atividades de trabalho</t>
  </si>
  <si>
    <t>2157774d</t>
  </si>
  <si>
    <t>Aminas aromáticas e seus derivados em atividades de trabalho</t>
  </si>
  <si>
    <t>0ae5239a</t>
  </si>
  <si>
    <t>Amônia em atividades de trabalho</t>
  </si>
  <si>
    <t>eddef528</t>
  </si>
  <si>
    <t>Ancylostoma em atividades de trabalho (espécies)</t>
  </si>
  <si>
    <t>21f3638a</t>
  </si>
  <si>
    <t>Anidrido ftálico em atividades de trabalho</t>
  </si>
  <si>
    <t>d86beac9</t>
  </si>
  <si>
    <t>Anidrido sulfuroso em atividades de trabalho</t>
  </si>
  <si>
    <t>1aedcb1b</t>
  </si>
  <si>
    <t>Anilina em atividades de trabalho</t>
  </si>
  <si>
    <t>f3da9138</t>
  </si>
  <si>
    <t>Antibióticos em atividades de trabalho</t>
  </si>
  <si>
    <t>69df1c6f</t>
  </si>
  <si>
    <t>Antimônio e seus compostos em atividades de trabalho</t>
  </si>
  <si>
    <t>5872c11a</t>
  </si>
  <si>
    <t>Antraceno e dibenzoantraceno em atividades de trabalho</t>
  </si>
  <si>
    <t>Aplicação de força (Biomecânica do trabalho)</t>
  </si>
  <si>
    <t>aa000a3b</t>
  </si>
  <si>
    <t>Arbovírus da Mayaro (MAYV) em atividades de trabalho</t>
  </si>
  <si>
    <t>c76c10e8</t>
  </si>
  <si>
    <t>Arsênio e seus compostos em atividades de trabalho</t>
  </si>
  <si>
    <t>a5c5472b</t>
  </si>
  <si>
    <t>Asbesto ou amianto em atividades de trabalho</t>
  </si>
  <si>
    <t>f06e5f65</t>
  </si>
  <si>
    <t>Aspergillus em atividades de trabalho (espécies)</t>
  </si>
  <si>
    <t>a1fa8bad</t>
  </si>
  <si>
    <t>Atividades de pintura</t>
  </si>
  <si>
    <t>9ddb7a63</t>
  </si>
  <si>
    <t>Azatioprina em atividades de trabalho</t>
  </si>
  <si>
    <t>d41d782c</t>
  </si>
  <si>
    <t>Azodicarbonamida em atividades de trabalho</t>
  </si>
  <si>
    <t>5b581958</t>
  </si>
  <si>
    <t>Ácido aristolóquico em atividades de trabalho</t>
  </si>
  <si>
    <t>b7494d18</t>
  </si>
  <si>
    <t>Ácido cianídrico e seus derivados (soluções e aerossóis) em atividades de trabalho</t>
  </si>
  <si>
    <t>9062e8d1</t>
  </si>
  <si>
    <t>Ácido diclorofenoxiacético (2, 4-D) em atividades de trabalho</t>
  </si>
  <si>
    <t>b94d4da4</t>
  </si>
  <si>
    <t>Ácido perfluorooctanoico em atividades de trabalho</t>
  </si>
  <si>
    <t>c5e72aa3</t>
  </si>
  <si>
    <t>Ácido sulfídrico (sulfeto de hidrogênio) em atividades de trabalho</t>
  </si>
  <si>
    <t>f18d48e9</t>
  </si>
  <si>
    <t>Ácido sulfúrico em atividades de trabalho</t>
  </si>
  <si>
    <t>cd2d1cec</t>
  </si>
  <si>
    <t>Ácidos corrosivos e substâncias semelhantes em atividades de trabalho</t>
  </si>
  <si>
    <t>a9215c59</t>
  </si>
  <si>
    <t>Ácidos orgânicos em atividades de trabalho</t>
  </si>
  <si>
    <t>a9f55b90</t>
  </si>
  <si>
    <t>Álcoois e derivados em atividades de trabalho</t>
  </si>
  <si>
    <t>d56742eb</t>
  </si>
  <si>
    <t>Álcool etílico em atividades de trabalho</t>
  </si>
  <si>
    <t>54abb2b7</t>
  </si>
  <si>
    <t>Álcool metílico em atividades de trabalho</t>
  </si>
  <si>
    <t>d688c4dd</t>
  </si>
  <si>
    <t>Álcool propílico em atividades de trabalho</t>
  </si>
  <si>
    <t>677112e2</t>
  </si>
  <si>
    <t>Bacillus anthracisem atividades de trabalho</t>
  </si>
  <si>
    <t>27a01e8e</t>
  </si>
  <si>
    <t>Bactérias e fungos causadores de micetoma em atividades de trabalho</t>
  </si>
  <si>
    <t>08839ca8</t>
  </si>
  <si>
    <t>Bases (álcalis) cáusticas(os) e substâncias semelhantes em atividades de trabalho</t>
  </si>
  <si>
    <t>9f5c6f40</t>
  </si>
  <si>
    <t>Benzeno em atividades de trabalho</t>
  </si>
  <si>
    <t>9186f89b</t>
  </si>
  <si>
    <t>Benzeno em atividades de trabalho (derivados nitrados e aminados)</t>
  </si>
  <si>
    <t>239585f4</t>
  </si>
  <si>
    <t>Berílio e seus compostos em atividades de trabalho</t>
  </si>
  <si>
    <t>ac9e6d17</t>
  </si>
  <si>
    <t>Betume e seus resíduos em atividades de trabalho</t>
  </si>
  <si>
    <t>995f9cf0</t>
  </si>
  <si>
    <t>Bifenilas policloradas (PCB) em atividades de trabalho</t>
  </si>
  <si>
    <t>b96d68a1</t>
  </si>
  <si>
    <t>Bis clorometil éter e clorometil metil éter em atividades de trabalho</t>
  </si>
  <si>
    <t>8b24df40</t>
  </si>
  <si>
    <t>Bismuto em atividades de trabalho</t>
  </si>
  <si>
    <t>0c2a71ce</t>
  </si>
  <si>
    <t>Borracha em atividades de trabalho</t>
  </si>
  <si>
    <t>b053c3a6</t>
  </si>
  <si>
    <t>Borrelia burgdorferiem atividades de trabalho</t>
  </si>
  <si>
    <t>fb3bb4b4</t>
  </si>
  <si>
    <t>Breu e/ou carvão mineral e/ou piche e/ou coaltar e/ou resíduos dessas substâncias em atividades de trabalho</t>
  </si>
  <si>
    <t>c38e956d</t>
  </si>
  <si>
    <t>Brometo de metila em atividades de trabalho</t>
  </si>
  <si>
    <t>23939db7</t>
  </si>
  <si>
    <t>Bromo em atividades de trabalho</t>
  </si>
  <si>
    <t>0639bf25</t>
  </si>
  <si>
    <t>Brucellaem atividades de trabalho (espécies)</t>
  </si>
  <si>
    <t>f47737d4</t>
  </si>
  <si>
    <t>Burkholderia malleiem atividades de trabalho</t>
  </si>
  <si>
    <t>680bab78</t>
  </si>
  <si>
    <t>Butadieno em atividades de trabalho</t>
  </si>
  <si>
    <t>87bf43b9</t>
  </si>
  <si>
    <t>Candida albicanse outras espécies do mesmo gênero, potencialmente patogênicas em atividades de trabalho sob condições de umidade e irritação mecânica</t>
  </si>
  <si>
    <t>901a4d17</t>
  </si>
  <si>
    <t>Carboneto de silício em atividades de trabalho</t>
  </si>
  <si>
    <t>574037bd</t>
  </si>
  <si>
    <t>Carbonetos de metais duros em atividades de trabalho</t>
  </si>
  <si>
    <t>580fa5ce</t>
  </si>
  <si>
    <t>Carbonetos metálicos de tungstênio sintetizados em atividades de trabalho</t>
  </si>
  <si>
    <t>4214a103</t>
  </si>
  <si>
    <t>Carvão em atividades de trabalho (gaseificação de)</t>
  </si>
  <si>
    <t>9aefddcc</t>
  </si>
  <si>
    <t>Catecol e pirocatecol em atividades de trabalho</t>
  </si>
  <si>
    <t>004897c3</t>
  </si>
  <si>
    <t>Cádmio e seus compostos em atividades de trabalho</t>
  </si>
  <si>
    <t>4c70bfc2</t>
  </si>
  <si>
    <t>Cetonas em atividades de trabalho</t>
  </si>
  <si>
    <t>001c38fe</t>
  </si>
  <si>
    <t>Chlamydia psittaciouChlamydia pneumoniaeem atividades de trabalho</t>
  </si>
  <si>
    <t>7d8bb0ef</t>
  </si>
  <si>
    <t>Chlamydia trachomatisem atividades de trabalho</t>
  </si>
  <si>
    <t>50fe5c53</t>
  </si>
  <si>
    <t>Chumbo e seus compostos tóxicos em atividades de trabalho</t>
  </si>
  <si>
    <t>6bf0718c</t>
  </si>
  <si>
    <t>Chumbo em atividades de trabalho (compostos inorgânicos)</t>
  </si>
  <si>
    <t>c4bffc21</t>
  </si>
  <si>
    <t>Cianeto de hidrogênio (ácido cianídrico) em atividades de trabalho</t>
  </si>
  <si>
    <t>bd9044a5</t>
  </si>
  <si>
    <t>Cianetos e/ou nitrila (acrilonitrila, outros) em atividades de trabalho</t>
  </si>
  <si>
    <t>9293fb56</t>
  </si>
  <si>
    <t>Ciclofosfamida em atividades de trabalho</t>
  </si>
  <si>
    <t>2cde474d</t>
  </si>
  <si>
    <t>Ciclosporina em atividades de trabalho</t>
  </si>
  <si>
    <t>40764738</t>
  </si>
  <si>
    <t>Citostáticos em atividades de trabalho</t>
  </si>
  <si>
    <t>d6db1534</t>
  </si>
  <si>
    <t>Clordecona em atividades de trabalho</t>
  </si>
  <si>
    <t>51d080f2</t>
  </si>
  <si>
    <t>Cloreto de carbono ou fósforo em atividades de trabalho</t>
  </si>
  <si>
    <t>0ecf0794</t>
  </si>
  <si>
    <t>Cloreto de etila em atividades de trabalho</t>
  </si>
  <si>
    <t>94e1a9c7</t>
  </si>
  <si>
    <t>Cloreto de vinila em atividades de trabalho</t>
  </si>
  <si>
    <t>a5f7a905</t>
  </si>
  <si>
    <t>Cloro gasoso em atividades de trabalho</t>
  </si>
  <si>
    <t>f6d17fe0</t>
  </si>
  <si>
    <t>Clorobenzeno e/ou diclorobenzeno, e seus derivados em atividades de trabalho</t>
  </si>
  <si>
    <t>5ca229d4</t>
  </si>
  <si>
    <t>Clorofenol em atividades de trabalho</t>
  </si>
  <si>
    <t>8faf83a5</t>
  </si>
  <si>
    <t>Clorofluorcarbono em atividades de trabalho</t>
  </si>
  <si>
    <t>2f75f189</t>
  </si>
  <si>
    <t>Clorofórmio em atividades de trabalho</t>
  </si>
  <si>
    <t>5728d681</t>
  </si>
  <si>
    <t>Clostridium tetaniem atividades de trabalho</t>
  </si>
  <si>
    <t>344f9c6d</t>
  </si>
  <si>
    <t>Cobalto em atividades de trabalho</t>
  </si>
  <si>
    <t>57bf6cd6</t>
  </si>
  <si>
    <t>Cobre e seus compostos em atividades de trabalho</t>
  </si>
  <si>
    <t>1f3df8cb</t>
  </si>
  <si>
    <t>Coccidioides immitisem atividades de trabalho</t>
  </si>
  <si>
    <t>a4003eb3</t>
  </si>
  <si>
    <t>Colas e solventes usados nas atividades de carpintaria e marcenaria em atividades de trabalho</t>
  </si>
  <si>
    <t>8737dc1f</t>
  </si>
  <si>
    <t>Combinação de toluenos alfa-clorados e cloreto de benzoila em atividades de trabalho</t>
  </si>
  <si>
    <t>1edd7281</t>
  </si>
  <si>
    <t>Combustível de biomassa (principalmente madeira) em atividades de trabalho</t>
  </si>
  <si>
    <t>e43adf73</t>
  </si>
  <si>
    <t>Complicação evolutiva das pneumoconioses graves, principalmente silicose</t>
  </si>
  <si>
    <t>e12cb210</t>
  </si>
  <si>
    <t>Compostos corrosivos orgânicos em atividades de trabalho</t>
  </si>
  <si>
    <t>a2f059aa</t>
  </si>
  <si>
    <t>Compostos nitrogenados (ácido nítrico, dinitrofenol) em atividades de trabalho</t>
  </si>
  <si>
    <t>a9991f60</t>
  </si>
  <si>
    <t>Corantes em atividades de trabalho</t>
  </si>
  <si>
    <t>bdf72ba8</t>
  </si>
  <si>
    <t>Coronavírus SARS-CoV-2 em atividades de trabalho</t>
  </si>
  <si>
    <t>055b9be1</t>
  </si>
  <si>
    <t>Cosméticos em atividades de trabalho</t>
  </si>
  <si>
    <t>17c630b8</t>
  </si>
  <si>
    <t>Coxiella burnetiiem atividades de trabalho</t>
  </si>
  <si>
    <t>660357ad</t>
  </si>
  <si>
    <t>Creosoto em atividades de trabalho</t>
  </si>
  <si>
    <t>6b046833</t>
  </si>
  <si>
    <t>Cromo e seus compostos tóxicos em atividades de trabalho</t>
  </si>
  <si>
    <t>fec3db7a</t>
  </si>
  <si>
    <t>Cromo hexavalente e seus compostos em atividades de trabalho</t>
  </si>
  <si>
    <t>7f712dc3</t>
  </si>
  <si>
    <t>Cryptococcus neoformans(ouFilobasidiella neoformans) em atividades de trabalho</t>
  </si>
  <si>
    <t>595d02b4</t>
  </si>
  <si>
    <t>Derivados do fenol, do pentaclorofenol e do hidrobenzonitrilo em atividades de trabalho</t>
  </si>
  <si>
    <t>68481235</t>
  </si>
  <si>
    <t>Derivados organometálicos (chumbo tetraetila, metil-mercúrio, organoestanho) em atividades de trabalho</t>
  </si>
  <si>
    <t>1b0496d1</t>
  </si>
  <si>
    <t>Desemprego</t>
  </si>
  <si>
    <t>bbb126bf</t>
  </si>
  <si>
    <t>Destilação do carvão mineral (hulha) em atividades de trabalho</t>
  </si>
  <si>
    <t>640085ba</t>
  </si>
  <si>
    <t>Detergentes em atividades de trabalho</t>
  </si>
  <si>
    <t>da87d7b3</t>
  </si>
  <si>
    <t>Diazinona em atividades de trabalho</t>
  </si>
  <si>
    <t>bc1bddde</t>
  </si>
  <si>
    <t>Dibromocloropropano em atividades de trabalho</t>
  </si>
  <si>
    <t>c1cf9dc7</t>
  </si>
  <si>
    <t>Dicloroacetileno e/ou diisocianato em atividades de trabalho</t>
  </si>
  <si>
    <t>3a100ec8</t>
  </si>
  <si>
    <t>Diclorometano e/ou cloreto de metileno em atividades de trabalho</t>
  </si>
  <si>
    <t>4ccf2678</t>
  </si>
  <si>
    <t>Dióxido de enxofre em atividades de trabalho</t>
  </si>
  <si>
    <t>d79f1af7</t>
  </si>
  <si>
    <t>Discriminação</t>
  </si>
  <si>
    <t>ed3fbb60</t>
  </si>
  <si>
    <t>Dissulfeto de carbono em atividades de trabalho</t>
  </si>
  <si>
    <t>f6b2aee9</t>
  </si>
  <si>
    <t>Drogas em atividades de trabalho</t>
  </si>
  <si>
    <t>67880a38</t>
  </si>
  <si>
    <t>Ecchinococcusem atividades de trabalho (espécies)</t>
  </si>
  <si>
    <t>789f577c</t>
  </si>
  <si>
    <t>Entamoeba histolyticaem atividades de trabalho</t>
  </si>
  <si>
    <t>20d692ac</t>
  </si>
  <si>
    <t>Enzimas de origem animal, vegetal ou bacteriana em atividades de trabalho</t>
  </si>
  <si>
    <t>5eea43e6</t>
  </si>
  <si>
    <t>Erionita em atividades de trabalho</t>
  </si>
  <si>
    <t>a5615bb6</t>
  </si>
  <si>
    <t>Erysipelothrix rhusiopathiaeem atividades de trabalho</t>
  </si>
  <si>
    <t>5fe34d72</t>
  </si>
  <si>
    <t>Estireno em atividades de trabalho</t>
  </si>
  <si>
    <t>b355b8e3</t>
  </si>
  <si>
    <t>Exaustão de motores a diesel em atividades de trabalho (emissões provenientes)</t>
  </si>
  <si>
    <t>c04c346b</t>
  </si>
  <si>
    <t>Ésteres orgânicos e derivados em atividades de trabalho</t>
  </si>
  <si>
    <t>d45c3df5</t>
  </si>
  <si>
    <t>Éter de petróleo (benzina) em atividades de trabalho</t>
  </si>
  <si>
    <t>e96149c7</t>
  </si>
  <si>
    <t>Éter dietílico diclorado em atividades de trabalho</t>
  </si>
  <si>
    <t>41422b0f</t>
  </si>
  <si>
    <t>Fabricação de eletrodo de carbono em atividades de trabalho</t>
  </si>
  <si>
    <t>d726f8a9</t>
  </si>
  <si>
    <t>Fatores psicossociais relacionados a: Gestão organizacional: Deficiências na administração de recursos humanos, que incluem estilo de comando, modalidades de pagamento e contratação [terceirização, trabalho intermitente, MEI, pejotização e uberização], participação, acesso a integração e treinamento, serviços de assistência social, mecanismos de avaliação de desempenho e estratégias para gerenciar mudanças que afetam as pessoas, entre outros Contexto da organização do trabalho: Deficiência nas formas de comunicação, tecnologia, modalidade de organização do trabalho e demandas qualitativas e quantitativas do trabalho, entre outros; Características das relações sociais no trabalho: Deficiência no clima das relações, coesão e qualidade das interações, inclusive trabalho em equipe, assédio psicológico, entre outros; Conteúdo das tarefas do trabalho: Exigências de carga mental (velocidade, complexidade, atenção, profundidade, variedade e restrição de tempo); o próprio conteúdo da tarefa que é definida através do nível de responsabilidade direta (por bens, pela segurança de outros, por informações confidenciais, pela vida e saúde de outros, por orientação e resultados); demandas emocionais (pelo atendimento ao cliente); especificação de sistemas de controle e definição de funções, entre outros; Condições do ambiente de trabalho: Deficiência em aspectos físicos (temperatura, ruído, iluminação, ventilação, vibração); químicos; biológicos; projeto de trabalho e saneamento, como fatores psicossociais agravantes ou coadjuvantes; Interação pessoa-tarefa: Avaliar a relevância do conhecimento e das habilidades que a pessoa possui em relação às demandas da tarefa, os níveis de iniciativa e autonomia permitidos e de reconhecimento, bem como a identificação da pessoa com a tarefa e com a organização Jornada de trabalho: Problemas na organização e duração da jornada de trabalho; existência ou ausência de pausas durante o dia, diferente da hora das refeições; trabalho em turno e noturno; tipo e frequência de rotação dos turnos; número e frequência de horas extras mensais e duração e frequência de intervalos semanais;</t>
  </si>
  <si>
    <t>e29aee0d</t>
  </si>
  <si>
    <t>Fatores psicossociais relacionados a: Risco de morte e trauma no trabalho: amputações e esmagamentos, queimaduras, choques elétricos de alta tensão, acidentes de trânsito, queda de alturas, explosões, afogamentos e outros;  assaltos, assaltos/ataques à integridade física, entre outros</t>
  </si>
  <si>
    <t>9122dffb</t>
  </si>
  <si>
    <t>Fatores psicossociais relacionados à jornada de trabalho (Trabalho em turnos; Trabalho noturno)</t>
  </si>
  <si>
    <t>03418600</t>
  </si>
  <si>
    <t>Fatores psicossociais relacionados à jornada de trabalho (Trabalho noturno)</t>
  </si>
  <si>
    <t>4ede7696</t>
  </si>
  <si>
    <t>Fatores psicossociais relacionados à: Jornada de trabalho: Problemas na organização e duração da jornada de trabalho; existência ou ausência de pausas durante o dia, diferente da hora das refeições; trabalho em turno e noturno; tipo e frequência de rotação dos turnos; número · e frequência de horas extras mensais e duração e frequência de intervalos semanais; Trabalho intermitente</t>
  </si>
  <si>
    <t>0fcae18c</t>
  </si>
  <si>
    <t>Fármacos antineoplásicos em atividades de trabalho</t>
  </si>
  <si>
    <t>ccfc6a5e</t>
  </si>
  <si>
    <t>Fenol e homólogos em atividades de trabalho</t>
  </si>
  <si>
    <t>35778b07</t>
  </si>
  <si>
    <t>Fibras artificiais e minerais em atividades de trabalho</t>
  </si>
  <si>
    <t>3e892b47</t>
  </si>
  <si>
    <t>Fluoreto de hidrogênio em atividades de trabalho (gás)</t>
  </si>
  <si>
    <t>1d44341c</t>
  </si>
  <si>
    <t>Fluoreto gasoso e/ou ácido fluorídrico em atividades de trabalho</t>
  </si>
  <si>
    <t>73c25ec4</t>
  </si>
  <si>
    <t>Fluoroedenita em atividades de trabalho</t>
  </si>
  <si>
    <t>719df79e</t>
  </si>
  <si>
    <t>Flúor ou seus compostos tóxicos em atividades de trabalho</t>
  </si>
  <si>
    <t>7b1825ea</t>
  </si>
  <si>
    <t>Formaldeído em atividades de trabalho</t>
  </si>
  <si>
    <t>80386601</t>
  </si>
  <si>
    <t>Fornos de coque em atividades de trabalho (emissões provenientes)</t>
  </si>
  <si>
    <t>95e67097</t>
  </si>
  <si>
    <t>Fósforo e seus compostos em atividades de trabalho</t>
  </si>
  <si>
    <t>9ad0abb7</t>
  </si>
  <si>
    <t>Francisella tularensisem atividades de trabalho</t>
  </si>
  <si>
    <t>b793d185</t>
  </si>
  <si>
    <t>Fuligem em atividades de trabalho</t>
  </si>
  <si>
    <t>ea8a6c0b</t>
  </si>
  <si>
    <t>Fumos de solda em atividades de trabalho</t>
  </si>
  <si>
    <t>7ea68224</t>
  </si>
  <si>
    <t>Fundição de ferro e aço em atividades de trabalho (emissões do processo)</t>
  </si>
  <si>
    <t>1f481fb0</t>
  </si>
  <si>
    <t>Fungos do gêneroEpidermophyton, MicrosporumeTrichophytondurante atividades de trabalho em temperatura elevada e umidade</t>
  </si>
  <si>
    <t>333790cb</t>
  </si>
  <si>
    <t>Fungos durante atividades de trabalho em temperatura elevada e umidade, exceto aqueles dos gênerosEpidermophyton, MicrosporumeTrichophyton</t>
  </si>
  <si>
    <t>b82a0c84</t>
  </si>
  <si>
    <t>Furfural e álcool furfurílico em atividades de trabalho</t>
  </si>
  <si>
    <t>90376878</t>
  </si>
  <si>
    <t>Gases anestésicos em atividades de trabalho</t>
  </si>
  <si>
    <t>e17c2b6e</t>
  </si>
  <si>
    <t>Gases, fumaças e vapores em atividades de trabalho (outros)</t>
  </si>
  <si>
    <t>247627ce</t>
  </si>
  <si>
    <t>Gás mostarda em atividades de trabalho</t>
  </si>
  <si>
    <t>f00c8ea0</t>
  </si>
  <si>
    <t>Glicóis e derivados em atividades de trabalho</t>
  </si>
  <si>
    <t>d0957cfd</t>
  </si>
  <si>
    <t>Hantavírus em atividades de trabalho</t>
  </si>
  <si>
    <t>0f691cc2</t>
  </si>
  <si>
    <t>Herpes simples tipo 1 (HVS-1) em atividades de trabalho</t>
  </si>
  <si>
    <t>2730f61a</t>
  </si>
  <si>
    <t>Hexaclorobenzeno (HCB) em atividades de trabalho</t>
  </si>
  <si>
    <t>911cb83b</t>
  </si>
  <si>
    <t>Hidrocarbonetos alifáticos e/ou aromáticos e/ou seus derivados tóxicos em atividades de trabalho</t>
  </si>
  <si>
    <t>47e5001c</t>
  </si>
  <si>
    <t>Hidrocarbonetos alifáticos em atividades de trabalho (derivados halogenados)</t>
  </si>
  <si>
    <t>8bf11e18</t>
  </si>
  <si>
    <t>Hidrocarbonetos alifáticos em atividades de trabalho (derivados nítricos)</t>
  </si>
  <si>
    <t>b3ac021c</t>
  </si>
  <si>
    <t>Hidrocarbonetos aromáticos em atividades de trabalho (derivados halogenados)</t>
  </si>
  <si>
    <t>d4bc1cd1</t>
  </si>
  <si>
    <t>Hidrocarbonetos clorados em atividades de trabalho</t>
  </si>
  <si>
    <t>c48c4d23</t>
  </si>
  <si>
    <t>Hidrocarbonetos policíclicos aromáticos em atividades de trabalho</t>
  </si>
  <si>
    <t>5393eb8d</t>
  </si>
  <si>
    <t>Hidrocarbonetos provenientes do processo de refino de petróleo em atividades de trabalho</t>
  </si>
  <si>
    <t>0b08d301</t>
  </si>
  <si>
    <t>Hidroquinona e ésteres derivados em atividades de trabalho</t>
  </si>
  <si>
    <t>e9afbc8e</t>
  </si>
  <si>
    <t>Histoplasma capsulatum em atividades de trabalho</t>
  </si>
  <si>
    <t>3471d9c7</t>
  </si>
  <si>
    <t>Hormônios sintéticos em atividades de trabalho</t>
  </si>
  <si>
    <t>72f6dc6f</t>
  </si>
  <si>
    <t>Iodo em atividades de trabalho</t>
  </si>
  <si>
    <t>15521b84</t>
  </si>
  <si>
    <t>Isocianatos orgânicos em atividades de trabalho</t>
  </si>
  <si>
    <t>6b91f1da</t>
  </si>
  <si>
    <t>Látex em atividades de trabalho</t>
  </si>
  <si>
    <t>86080c45</t>
  </si>
  <si>
    <t>Leishmania braziliensisem atividades de trabalho</t>
  </si>
  <si>
    <t>baf735bf</t>
  </si>
  <si>
    <t>Leptospira icterohaemorrhagiaee outras espéciesLesptospiraem atividades de trabalho</t>
  </si>
  <si>
    <t>646234bc</t>
  </si>
  <si>
    <t>Manganês e seus compostos tóxicos em atividades de trabalho</t>
  </si>
  <si>
    <t>8423afc2</t>
  </si>
  <si>
    <t>Material particulado e poluição do ar atmosférico em atividades de trabalho</t>
  </si>
  <si>
    <t>ef10da8c</t>
  </si>
  <si>
    <t>Medicamentos como macrolídeos, ranitidina, penicilina e seus sais, e cefalosporinas em atividades de trabalho</t>
  </si>
  <si>
    <t>5b40d456</t>
  </si>
  <si>
    <t>Meningococo em atividades de trabalho</t>
  </si>
  <si>
    <t>ee2e6705</t>
  </si>
  <si>
    <t>Mercúrio e seus compostos tóxicos em atividades de trabalho</t>
  </si>
  <si>
    <t>351711b4</t>
  </si>
  <si>
    <t>Metais tóxicos em atividades de trabalho</t>
  </si>
  <si>
    <t>8a433f53</t>
  </si>
  <si>
    <t>Metanol em atividades de trabalho</t>
  </si>
  <si>
    <t>f1a321ae</t>
  </si>
  <si>
    <t>Metil-n-butil cetona (MBK) em atividades de trabalho</t>
  </si>
  <si>
    <t>184106c3</t>
  </si>
  <si>
    <t>Micro-organismos e parasitas infecciosos vivos e seus produtos tóxicos em atividades de trabalho</t>
  </si>
  <si>
    <t>c22d3800</t>
  </si>
  <si>
    <t>Molibdênio em atividades de trabalho</t>
  </si>
  <si>
    <t>783c7adf</t>
  </si>
  <si>
    <t>Monocloroetileno em atividades de trabalho</t>
  </si>
  <si>
    <t>699e59e6</t>
  </si>
  <si>
    <t>Monometil éter de hidroquinona (MBEH) em atividades de trabalho</t>
  </si>
  <si>
    <t>5d6c5dff</t>
  </si>
  <si>
    <t>Monóxido de carbono em atividades de trabalho</t>
  </si>
  <si>
    <t>94c1790e</t>
  </si>
  <si>
    <t>Mordedura ou picadura de serpente e/ou outros répteis e/ou escorpião e/ou aranha e/ou outros artrópodes e/ou peixe e/ou outros animais marinhos e/ou outros animais venenosos não especificados em atividades de trabalho</t>
  </si>
  <si>
    <t>13672672</t>
  </si>
  <si>
    <t>Mosquito (Aedes aegypti), transmissor do arbovírus da Zika, em atividades de trabalho</t>
  </si>
  <si>
    <t>3ce323bb</t>
  </si>
  <si>
    <t>Mosquito (Aedes aegypti),transmissor do arbovírus da Chikungunya (CHIKV), em atividades de trabalho</t>
  </si>
  <si>
    <t>2e006551</t>
  </si>
  <si>
    <t>Mosquito transmissor do arbovírus da Febre Amarela em atividades de trabalho</t>
  </si>
  <si>
    <t>3b1bdd3a</t>
  </si>
  <si>
    <t>Mosquito(Aedes aegypti), transmissor do arbovírus da Dengue, em atividades de trabalho</t>
  </si>
  <si>
    <t>51c21655</t>
  </si>
  <si>
    <t>Movimentos articulares repetitivos (Biomecânica do trabalho)</t>
  </si>
  <si>
    <t>42be7576</t>
  </si>
  <si>
    <t>Mycobacterium tuberculosis(Bacilo de Koch) ou Mycobacterium bovisem atividades de trabalho</t>
  </si>
  <si>
    <t>aa0d5112</t>
  </si>
  <si>
    <t>N, N-dimetilformamida em atividades de trabalho</t>
  </si>
  <si>
    <t>5724eef8</t>
  </si>
  <si>
    <t>N-hexano em atividades de trabalho</t>
  </si>
  <si>
    <t>22b10c96</t>
  </si>
  <si>
    <t>Naftóis adicionados a corantes em atividades de trabalho</t>
  </si>
  <si>
    <t>41abccd3</t>
  </si>
  <si>
    <t>Neisseria meningitidisem atividades de trabalho</t>
  </si>
  <si>
    <t>7c7cea3d</t>
  </si>
  <si>
    <t>Névoas ácidas em atividades de trabalho</t>
  </si>
  <si>
    <t>6954d867</t>
  </si>
  <si>
    <t>Névoas de cádmio ou seus compostos em atividades de trabalho</t>
  </si>
  <si>
    <t>72413b99</t>
  </si>
  <si>
    <t>Névoas de fluoretos ou seus compostos tóxicos em atividades de trabalho</t>
  </si>
  <si>
    <t>e387b4d4</t>
  </si>
  <si>
    <t>Névoas de óleos de corte em atividades de trabalho</t>
  </si>
  <si>
    <t>6d0cb8f4</t>
  </si>
  <si>
    <t>Nitroderivados e aminoderivados do benzeno e seus homólogos em atividades de trabalho</t>
  </si>
  <si>
    <t>65f7d2d2</t>
  </si>
  <si>
    <t>Nitrogênio em atividades de trabalho (compostos inorgânicos)</t>
  </si>
  <si>
    <t>7e8b9849</t>
  </si>
  <si>
    <t>Nitroglicerina e outros ésteres do ácido nítrico em atividades de trabalho</t>
  </si>
  <si>
    <t>821c9bdf</t>
  </si>
  <si>
    <t>Níquel e seus compostos em atividades de trabalho</t>
  </si>
  <si>
    <t>3672ff93</t>
  </si>
  <si>
    <t>Níveis de pressão sonora elevados no trabalho</t>
  </si>
  <si>
    <t>ec21e428</t>
  </si>
  <si>
    <t>Onchocercaem atividades de trabalho (espécies)</t>
  </si>
  <si>
    <t>571efd2d</t>
  </si>
  <si>
    <t>Ortostatismo prolongado (Biomecânica do trabalho)</t>
  </si>
  <si>
    <t>7f03fb43</t>
  </si>
  <si>
    <t>Outras substâncias especificadas em atividades de trabalho</t>
  </si>
  <si>
    <t>cd3884d5</t>
  </si>
  <si>
    <t>Ozônio e/ou ozoneto e/ou peróxidos em atividades de trabalho</t>
  </si>
  <si>
    <t>c6ebedd2</t>
  </si>
  <si>
    <t>Óleo de xisto em atividades de trabalho</t>
  </si>
  <si>
    <t>b19c1bfc</t>
  </si>
  <si>
    <t>Óleo mineral não tratado em atividades de trabalho</t>
  </si>
  <si>
    <t>7f15ccad</t>
  </si>
  <si>
    <t>Óleos de corte em atividades de trabalho</t>
  </si>
  <si>
    <t>8b112e71</t>
  </si>
  <si>
    <t>Óleos e gorduras de origem mineral ou sintéticos em atividades de trabalho</t>
  </si>
  <si>
    <t>1ad40bf2</t>
  </si>
  <si>
    <t>Ósmio e seus derivados em atividades de trabalho</t>
  </si>
  <si>
    <t>b9ed405a</t>
  </si>
  <si>
    <t>Óxido de etileno em atividades de trabalho</t>
  </si>
  <si>
    <t>eee0515f</t>
  </si>
  <si>
    <t>Papilomavírus em atividades de trabalho</t>
  </si>
  <si>
    <t>a1bd6b41</t>
  </si>
  <si>
    <t>Papilomavírus humano tipo 16 em atividades de trabalho</t>
  </si>
  <si>
    <t>425b4242</t>
  </si>
  <si>
    <t>Papilomavírus humano tipo 18 em atividades de trabalho</t>
  </si>
  <si>
    <t>27c3e39c</t>
  </si>
  <si>
    <t>Papilomavírus humano tipo 26 e/ou 31 e/ou 35 e/ou 39 e/ou 45 e/ou 51 e/ou 52 e/ou 53 e/ou 56 e/ou 58 e/ou 59 e/ou 66 e/ou 67 e/ou 68 e/ou 70 e/ou 73 e/ou 82 em atividades de trabalho</t>
  </si>
  <si>
    <t>aae2281c</t>
  </si>
  <si>
    <t>Papilomavírus humano tipo 33 em atividades de trabalho</t>
  </si>
  <si>
    <t>cfbe6f37</t>
  </si>
  <si>
    <t>Papilomavírus humano tipos 5 e/ou 8 em atividades de trabalho</t>
  </si>
  <si>
    <t>e63a7cb2</t>
  </si>
  <si>
    <t>Para-aminofenol em atividades de trabalho</t>
  </si>
  <si>
    <t>ae460d92</t>
  </si>
  <si>
    <t>Para-butilfenol em atividades de trabalho</t>
  </si>
  <si>
    <t>8380b4a5</t>
  </si>
  <si>
    <t>Para-cresol em atividades de trabalho</t>
  </si>
  <si>
    <t>90673af9</t>
  </si>
  <si>
    <t>Paracoccidioides brasiliensisem atividades de trabalho</t>
  </si>
  <si>
    <t>4ec8dbac</t>
  </si>
  <si>
    <t>Parafenilenodiamina e seus derivados em atividades de trabalho</t>
  </si>
  <si>
    <t>ce1587e0</t>
  </si>
  <si>
    <t>Pentóxido de vanádio em atividades de trabalho</t>
  </si>
  <si>
    <t>99f4d49b</t>
  </si>
  <si>
    <t>Percloroetileno e outros agentes usados nos processos de limpeza à seco em atividades de trabalho</t>
  </si>
  <si>
    <t>e8147945</t>
  </si>
  <si>
    <t>Pigmentos e solventes usados nos processos de impressão em atividades de trabalho</t>
  </si>
  <si>
    <t>456d5458</t>
  </si>
  <si>
    <t>Pirólise de plásticos e teflon em atividades de trabalho (produtos)</t>
  </si>
  <si>
    <t>2d1ae0c6</t>
  </si>
  <si>
    <t>Plantas ou manipulação de plantas em atividades de trabalho</t>
  </si>
  <si>
    <t>40a7e7c7</t>
  </si>
  <si>
    <t>Plasmodium diferente da malariae,vivaxefalciparum, ou outros protozoários em atividades de trabalho (espécies)</t>
  </si>
  <si>
    <t>7c952816</t>
  </si>
  <si>
    <t>Plasmodium falciparum em atividades de trabalho</t>
  </si>
  <si>
    <t>1e359e47</t>
  </si>
  <si>
    <t>Plasmodium malariae em atividades de trabalho</t>
  </si>
  <si>
    <t>dabe3ca8</t>
  </si>
  <si>
    <t>Plasmodium vivax em atividades de trabalho</t>
  </si>
  <si>
    <t>1ebb25b2</t>
  </si>
  <si>
    <t>Plasmodiumem atividades de trabalho (espécie não especificada do gênero)</t>
  </si>
  <si>
    <t>e10e138f</t>
  </si>
  <si>
    <t>Plásticos em atividades de trabalho</t>
  </si>
  <si>
    <t>aaec7273</t>
  </si>
  <si>
    <t>Poeira da cana-de-açúcar em atividades de trabalho</t>
  </si>
  <si>
    <t>5277f946</t>
  </si>
  <si>
    <t>Poeira de algodão em atividades de trabalho</t>
  </si>
  <si>
    <t>d3b34385</t>
  </si>
  <si>
    <t>Poeira de alumínio em atividades de trabalho</t>
  </si>
  <si>
    <t>dbe21fc3</t>
  </si>
  <si>
    <t>Poeira de calcário e/ou gesso e/ou cal em atividades de trabalho</t>
  </si>
  <si>
    <t>ea4918ad</t>
  </si>
  <si>
    <t>Poeira de cânhamo em atividades de trabalho</t>
  </si>
  <si>
    <t>a1e3204d</t>
  </si>
  <si>
    <t>Poeira de cimento em atividades de trabalho</t>
  </si>
  <si>
    <t>3d826c05</t>
  </si>
  <si>
    <t>Poeira de cortiça em atividades de trabalho</t>
  </si>
  <si>
    <t>f4696445</t>
  </si>
  <si>
    <t>Poeira de estanho em atividades de trabalho</t>
  </si>
  <si>
    <t>3f12475b</t>
  </si>
  <si>
    <t>Poeira de ferro em atividades de trabalho</t>
  </si>
  <si>
    <t>d2bba995</t>
  </si>
  <si>
    <t>Poeira de linho em atividades de trabalho</t>
  </si>
  <si>
    <t>d06a84c2</t>
  </si>
  <si>
    <t>Poeira de talco em atividades de trabalho</t>
  </si>
  <si>
    <t>c58115d3</t>
  </si>
  <si>
    <t>Poeiras contendo micro-organismos e parasitas infecciosos vivos e seus produtos tóxicos em atividades de trabalho</t>
  </si>
  <si>
    <t>dc4e5181</t>
  </si>
  <si>
    <t>Poeiras da indústria do couro em atividades de trabalho</t>
  </si>
  <si>
    <t>9c728d0b</t>
  </si>
  <si>
    <t>Poeiras de berílio e seus compostos tóxicos em atividades de trabalho</t>
  </si>
  <si>
    <t>2571c5e0</t>
  </si>
  <si>
    <t>Poeiras de carboneto (carbeto) de rocha fosfática, de alumina, de zircônio em atividades de trabalho</t>
  </si>
  <si>
    <t>693e40ec</t>
  </si>
  <si>
    <t>Poeiras de carvão mineral em atividades de trabalho</t>
  </si>
  <si>
    <t>dcdaa577</t>
  </si>
  <si>
    <t>Poeiras de madeira em atividades de trabalho</t>
  </si>
  <si>
    <t>6c41a735</t>
  </si>
  <si>
    <t>Poeiras de metais duros em atividades de trabalho</t>
  </si>
  <si>
    <t>01639eaa</t>
  </si>
  <si>
    <t>Poeiras de sisal em atividades de trabalho</t>
  </si>
  <si>
    <t>d14d5496</t>
  </si>
  <si>
    <t>Poeiras de sílica livre cristalina em atividades de trabalho</t>
  </si>
  <si>
    <t>2e0499c7</t>
  </si>
  <si>
    <t>Poeiras minerais em atividades de trabalho (outras)</t>
  </si>
  <si>
    <t>05e96852</t>
  </si>
  <si>
    <t>Poeiras não especificadas em atividades de trabalho</t>
  </si>
  <si>
    <t>9b97ee68</t>
  </si>
  <si>
    <t>Poeiras orgânicas da indústria do mobiliário em atividades de trabalho</t>
  </si>
  <si>
    <t>06c87d73</t>
  </si>
  <si>
    <t>Poeiras orgânicas em atividades de trabalho</t>
  </si>
  <si>
    <t>0dfd8f45</t>
  </si>
  <si>
    <t>Poeiras, gases e vapores de diferentes origens em atividades de trabalho</t>
  </si>
  <si>
    <t>5a825a97</t>
  </si>
  <si>
    <t>Policlorofenóis ou seus sais de sódio em atividades de trabalho</t>
  </si>
  <si>
    <t>d8fa88d7</t>
  </si>
  <si>
    <t>Poliovírus em atividades de trabalho</t>
  </si>
  <si>
    <t>1b8ecec7</t>
  </si>
  <si>
    <t>Posições forçadas (Biomecânica do trabalho)</t>
  </si>
  <si>
    <t>60445b6b</t>
  </si>
  <si>
    <t>Prata em atividades de trabalho</t>
  </si>
  <si>
    <t>b60c723f</t>
  </si>
  <si>
    <t>Pressão e/ou fricção da pele (Biomecânica do trabalho)</t>
  </si>
  <si>
    <t>850d0e17</t>
  </si>
  <si>
    <t>Produção de eletrodo de carvão em atividades de trabalho;</t>
  </si>
  <si>
    <t>0e663e25</t>
  </si>
  <si>
    <t>Proteínas animais em aerossóis em atividades de trabalho</t>
  </si>
  <si>
    <t>835e0983</t>
  </si>
  <si>
    <t>Quinino e seus derivados em atividades de trabalho</t>
  </si>
  <si>
    <t>0fa630a8</t>
  </si>
  <si>
    <t>Radiações ionizantes (iodo radioativo - incluindo iodo-131) em atividades de trabalho</t>
  </si>
  <si>
    <t>4fdd1057</t>
  </si>
  <si>
    <t>Radiações ionizantes (plutônio) em atividades de trabalho</t>
  </si>
  <si>
    <t>02726dae</t>
  </si>
  <si>
    <t>Radiações ionizantes (produtos de fissão, incluindo estrôncio-90; e/ou fósforo-32; e/ou tório-232 e produtos de seu decaimento) em atividades de trabalho</t>
  </si>
  <si>
    <t>a477e88a</t>
  </si>
  <si>
    <t>Radiações ionizantes (radônio) em atividades de trabalho</t>
  </si>
  <si>
    <t>1b9596a9</t>
  </si>
  <si>
    <t>Radiações ionizantes (raios-X e/ou gama) em atividades de trabalho</t>
  </si>
  <si>
    <t>7d288aff</t>
  </si>
  <si>
    <t>Radiações ionizantes (rádio-222 e produtos de seu decaimento) em atividades de trabalho</t>
  </si>
  <si>
    <t>f1ca4607</t>
  </si>
  <si>
    <t>Radiações ionizantes (rádio-224 e produtos de seu decaimento) em atividades de trabalho</t>
  </si>
  <si>
    <t>c6cce988</t>
  </si>
  <si>
    <t>Radiações ionizantes (rádio-226 e/ou rádio-228, e produtos de seu decaimento) em atividades de trabalho</t>
  </si>
  <si>
    <t>b98ce80e</t>
  </si>
  <si>
    <t>Radiações ionizantes (tório-232 e produtos de seu decaimento) em atividades de trabalho</t>
  </si>
  <si>
    <t>be2aa7db</t>
  </si>
  <si>
    <t>Radiações ionizantes em atividades de trabalho</t>
  </si>
  <si>
    <t>723661df</t>
  </si>
  <si>
    <t>Radiações não ionizantes (campos eletromagnéticos de radiofrequência - incluindo os provenientes de telefone sem fio) em atividades de trabalho</t>
  </si>
  <si>
    <t>d5e84e30</t>
  </si>
  <si>
    <t>Radiações não ionizantes (infravermelha) em atividades de trabalho</t>
  </si>
  <si>
    <t>7cd53cef</t>
  </si>
  <si>
    <t>Radiações não ionizantes (micro-ondas) em atividades de trabalho</t>
  </si>
  <si>
    <t>a4cad7e0</t>
  </si>
  <si>
    <t>Radiações não ionizantes (ultravioleta) em atividades de trabalho</t>
  </si>
  <si>
    <t>3a6247a4</t>
  </si>
  <si>
    <t>Radiações não ionizantes em atividades de trabalho</t>
  </si>
  <si>
    <t>231fa6cc</t>
  </si>
  <si>
    <t>Resina epóxi em atividades de trabalho</t>
  </si>
  <si>
    <t>5748e411</t>
  </si>
  <si>
    <t>Rickettsia em atividades de trabalho</t>
  </si>
  <si>
    <t>7c283729</t>
  </si>
  <si>
    <t>Rickettsia rickettsii, e outras espécies deRickettsia, em atividades de trabalho</t>
  </si>
  <si>
    <t>d50a7397</t>
  </si>
  <si>
    <t>Sais de ouro em atividades de trabalho</t>
  </si>
  <si>
    <t>9fde21b2</t>
  </si>
  <si>
    <t>Sais de prata em atividades de trabalho</t>
  </si>
  <si>
    <t>e34796c4</t>
  </si>
  <si>
    <t>Sarcoptes scabieiem atividades de trabalho</t>
  </si>
  <si>
    <t>17bb4526</t>
  </si>
  <si>
    <t>Schistosoma haematobium em atividades de trabalho</t>
  </si>
  <si>
    <t>56f1340a</t>
  </si>
  <si>
    <t>Schistosomaem atividades de trabalho (espécies)</t>
  </si>
  <si>
    <t>ff9b28d0</t>
  </si>
  <si>
    <t>Selênio e seus compostos em atividades de trabalho</t>
  </si>
  <si>
    <t>640e7a43</t>
  </si>
  <si>
    <t>Sequela de acidente de trabalho com trauma ósseo</t>
  </si>
  <si>
    <t>5787eaa8</t>
  </si>
  <si>
    <t>Sequela de acidente de trabalho com traumatismo cranioencefálico</t>
  </si>
  <si>
    <t>fba451fb</t>
  </si>
  <si>
    <t>Solventes clorados neurotóxicos em atividades de trabalho</t>
  </si>
  <si>
    <t>ad96517b</t>
  </si>
  <si>
    <t>Solventes em atividades de trabalho</t>
  </si>
  <si>
    <t>571df20f</t>
  </si>
  <si>
    <t>Solventes halogenados em atividades de trabalho</t>
  </si>
  <si>
    <t>b519d042</t>
  </si>
  <si>
    <t>Solventes orgânicos em atividades de trabalho</t>
  </si>
  <si>
    <t>445d8c89</t>
  </si>
  <si>
    <t>Sporothrix schenkii em atividades de trabalho</t>
  </si>
  <si>
    <t>2bb29938</t>
  </si>
  <si>
    <t>Streptococcus suis em atividades de trabalho</t>
  </si>
  <si>
    <t>5c9743ea</t>
  </si>
  <si>
    <t>Substância corrosiva, não especificada em atividades de trabalho</t>
  </si>
  <si>
    <t>2a45053c</t>
  </si>
  <si>
    <t>Substâncias asfixiantes em atividades de trabalho (outras)</t>
  </si>
  <si>
    <t>9387e35d</t>
  </si>
  <si>
    <t>Substâncias de origem vegetal (cereais, farinhas, serragem etc) em atividades de trabalho</t>
  </si>
  <si>
    <t>010af54d</t>
  </si>
  <si>
    <t>Substâncias inorgânicas em atividades de trabalho</t>
  </si>
  <si>
    <t>4fbc07f4</t>
  </si>
  <si>
    <t>Substâncias químicas sensibilizantes da pele e das vias respiratórias em atividades de trabalho</t>
  </si>
  <si>
    <t>27e4f44e</t>
  </si>
  <si>
    <t>Sulfato de tálio em atividades de trabalho</t>
  </si>
  <si>
    <t>46b3b0db</t>
  </si>
  <si>
    <t>Sulfeto de carbono em atividades de trabalho</t>
  </si>
  <si>
    <t>d81a323a</t>
  </si>
  <si>
    <t>Sulfeto de hidrogênio em atividades de trabalho</t>
  </si>
  <si>
    <t>a3f96d2e</t>
  </si>
  <si>
    <t>Sulfitos e/ou bissulfitos e/ou persulfatos em atividades de trabalho</t>
  </si>
  <si>
    <t>2013adbc</t>
  </si>
  <si>
    <t>Tabaco e nicotina em atividades de trabalho</t>
  </si>
  <si>
    <t>00039574</t>
  </si>
  <si>
    <t>Tálio e seus compostos em atividades de trabalho</t>
  </si>
  <si>
    <t>cd901f73</t>
  </si>
  <si>
    <t>Terpenos e/ou vanádio, e seus compostos, em atividades de trabalho</t>
  </si>
  <si>
    <t>7e294b8c</t>
  </si>
  <si>
    <t>Tetracloreto de carbono em atividades de trabalho</t>
  </si>
  <si>
    <t>5c937952</t>
  </si>
  <si>
    <t>Tetracloroetano em atividades de trabalho</t>
  </si>
  <si>
    <t>275c30a0</t>
  </si>
  <si>
    <t>Tetracloroetileno em atividades de trabalho</t>
  </si>
  <si>
    <t>3a2e100a</t>
  </si>
  <si>
    <t>Tiocianatos em atividades de trabalho</t>
  </si>
  <si>
    <t>8cf305f0</t>
  </si>
  <si>
    <t>Tiouracil em atividades de trabalho</t>
  </si>
  <si>
    <t>7764c0c4</t>
  </si>
  <si>
    <t>Tioureia em atividades de trabalho</t>
  </si>
  <si>
    <t>aae0ad39</t>
  </si>
  <si>
    <t>Tolueno e outros solventes aromáticos neurotóxicos em atividades de trabalho</t>
  </si>
  <si>
    <t>7344a94a</t>
  </si>
  <si>
    <t>Toxocara canis e/ou Toxocara cati em atividades de trabalho</t>
  </si>
  <si>
    <t>56763cef</t>
  </si>
  <si>
    <t>Tório em atividades de trabalho</t>
  </si>
  <si>
    <t>d0c24473</t>
  </si>
  <si>
    <t>Trabalho com sobrecarga vocal associada e/ou agravada por: a) Fatores psicossociais relacionados à característica e à organização do trabalho: jornada de trabalho prolongada, sobrecarga, acúmulo de atividades ou de funções, ausência de pausas e de locais de descanso durante a jornada, falta de autonomia, ritmo de trabalho acelerado para o cumprimento de metas, trabalho sob forte pressão, insatisfação com o trabalho ou com a remuneração, postura e equipamentos inadequados, dificuldade de acesso à hidratação e aos sanitários, dentre outros não especificados b) Fatores relacionados ao ambiente de trabalho: pressão sonora acima dos níveis de conforto, acústica desfavorável, mobiliário e recursos materiais inadequados ou insuficientes, desconforto e choque térmico, má qualidade do ar, ventilação inadequada do ambiente, baixa umidade, exposição a produtos químicos irritativos de vias aéreas superiores (solventes, vapores metálicos, gases asfixiantes) e presença de poeira ou fumaça no local de trabalho, dentre outros não especificados</t>
  </si>
  <si>
    <t>ad861a49</t>
  </si>
  <si>
    <t>Trabalho em altas temperaturas</t>
  </si>
  <si>
    <t>16acffc4</t>
  </si>
  <si>
    <t>Trabalho em baixas temperaturas</t>
  </si>
  <si>
    <t>8ca95116</t>
  </si>
  <si>
    <t>Trabalho intermitente</t>
  </si>
  <si>
    <t>cafda115</t>
  </si>
  <si>
    <t>Traumatismos das unhas (Biomecânica do trabalho)</t>
  </si>
  <si>
    <t>21c796c3</t>
  </si>
  <si>
    <t>Treponema pallidum em atividades de trabalho</t>
  </si>
  <si>
    <t>78570771</t>
  </si>
  <si>
    <t>Tricloroetano e outros solventes orgânicos halogenados neurotóxicos em atividades de trabalho</t>
  </si>
  <si>
    <t>fd15b63e</t>
  </si>
  <si>
    <t>Tricloroetileno em atividades de trabalho</t>
  </si>
  <si>
    <t>69f6280d</t>
  </si>
  <si>
    <t>Trypanosoma cruzi em atividades de trabalho</t>
  </si>
  <si>
    <t>45c54be9</t>
  </si>
  <si>
    <t>Umidade em atividades de trabalho</t>
  </si>
  <si>
    <t>b0c75022</t>
  </si>
  <si>
    <t>Variação de pressão ambiental no trabalho</t>
  </si>
  <si>
    <t>dbdc14ad</t>
  </si>
  <si>
    <t>Vibração em atividades de trabalho</t>
  </si>
  <si>
    <t>312404f1</t>
  </si>
  <si>
    <t>Violência e Assédio moral/sexual: Violência física ou psicológica relacionada a aspectos do trabalho</t>
  </si>
  <si>
    <t>95583631</t>
  </si>
  <si>
    <t>Vírus da Hepatite A (HAV) em atividades de trabalho</t>
  </si>
  <si>
    <t>9d1e162b</t>
  </si>
  <si>
    <t>Vírus da Hepatite B (HBV) em atividades de trabalho</t>
  </si>
  <si>
    <t>7d2a3d33</t>
  </si>
  <si>
    <t>Vírus da Hepatite C (HCV) em atividades de trabalho</t>
  </si>
  <si>
    <t>c071b41f</t>
  </si>
  <si>
    <t>Vírus da Hepatite E (HEV) em atividades de trabalho</t>
  </si>
  <si>
    <t>0de4c224</t>
  </si>
  <si>
    <t>Vírus da Imunodeficiência Humana (HIV) em atividades de trabalho</t>
  </si>
  <si>
    <t>da81a019</t>
  </si>
  <si>
    <t>Vírus da raiva em atividades de trabalho</t>
  </si>
  <si>
    <t>0b8ce9c1</t>
  </si>
  <si>
    <t>Vírus da rubéola em atividades de trabalho</t>
  </si>
  <si>
    <t>bd5dc96a</t>
  </si>
  <si>
    <t>Vírus do sarampo em atividades de trabalho</t>
  </si>
  <si>
    <t>8ef6355b</t>
  </si>
  <si>
    <t>Vírus Epstein-Barr em atividades de trabalho</t>
  </si>
  <si>
    <t>6805ec28</t>
  </si>
  <si>
    <t>Vírus influenza em atividades de trabalho</t>
  </si>
  <si>
    <t>6cc752fa</t>
  </si>
  <si>
    <t>Vírus linfotrópico de células T humanas tipo 1 em atividades de trabalho</t>
  </si>
  <si>
    <t>0b1f05da</t>
  </si>
  <si>
    <t>Vírus não especificado da hepatite em atividades de trabalho</t>
  </si>
  <si>
    <t>b9ece96e</t>
  </si>
  <si>
    <t>Vírus Orf em atividades de trabalho</t>
  </si>
  <si>
    <t>236bb09a</t>
  </si>
  <si>
    <t>Vírus Varicela-zoster (VVZ) em atividades de trabalho</t>
  </si>
  <si>
    <t>521a8de3</t>
  </si>
  <si>
    <t>Xileno em atividades de trabalho</t>
  </si>
  <si>
    <t>31c4bf8c</t>
  </si>
  <si>
    <t>Zinco e seus compostos em atividades de trabalho</t>
  </si>
  <si>
    <t>CNAECBO</t>
  </si>
  <si>
    <t>U069</t>
  </si>
  <si>
    <t>SubdivisoesImediatas</t>
  </si>
  <si>
    <t>A00-A09,A15-A19,A20-A28,A30-A49,A50-A64,A65-A69,A70-A74,A75-A79,A80-A89,A90-A99,B00-B09,B15-B19,B20-B24,B25-B34,B35-B49,B50-B64,B65-B83,B85-B89,B90-B94,B95-B97,B99-B99</t>
  </si>
  <si>
    <t>J00-J06,J09-J18,J20-J22,J30-J39,J40-J47,J60-J70,J80-J84,J85-J86,J90-J94,J95-J99</t>
  </si>
  <si>
    <t>K00-K14,K20-K31,K35-K38,K40-K46,K50-K52,K55-K63,K65-K67,K70-K77,K80-K87,K90-K93</t>
  </si>
  <si>
    <t>L00-L08,L10-L14,L20-L30,L40-L45,L50-L54,L55-L59,L60-L75,L80-L99</t>
  </si>
  <si>
    <t>M00-M25,M30-M36,M40-M54,M60-M79,M80-M94,M95-M99</t>
  </si>
  <si>
    <t>N00-N08,N10-N16,N17-N19,N20-N23,N25-N29,N30-N39,N40-N51,N60-N64,N70-N77,N80-N98,N99-N99</t>
  </si>
  <si>
    <t>O00-O08,O10-O16,O20-O29,O30-O48,O60-O75,O80-O84,O85-O92,O94-O99</t>
  </si>
  <si>
    <t>P00-P04,P05-P08,P10-P15,P20-P29,P35-P39,P50-P61,P70-P74,P75-P78,P80-P83,P90-P96</t>
  </si>
  <si>
    <t>Q00-Q07,Q10-Q18,Q20-Q28,Q30-Q34,Q35-Q37,Q38-Q45,Q50-Q56,Q60-Q64,Q65-Q79,Q80-Q89,Q90-Q99</t>
  </si>
  <si>
    <t>R00-R09,R10-R19,R20-R23,R25-R29,R30-R39,R40-R46,R47-R49,R50-R69,R70-R79,R80-R82,R83-R89,R90-R94,R95-R99</t>
  </si>
  <si>
    <t>S00-S09,S10-S19,S20-S29,S30-S39,S40-S49,S50-S59,S60-S69,S70-S79,S80-S89,S90-S99,T00-T07,T08-T14,T15-T19,T20-T32,T33-T35,T36-T50,T51-T65,T66-T78,T79-T79,T80-T88,T90-T98</t>
  </si>
  <si>
    <t>C00-C97,D00-D09,D10-D36,D37-D48</t>
  </si>
  <si>
    <t>V01-X59,X60-X84,X85-Y09,Y10-Y34,Y35-Y36,Y40-Y84,Y85-Y89,Y90-Y98</t>
  </si>
  <si>
    <t>Z00-Z13,Z20-Z29,Z30-Z39,Z40-Z54,Z55-Z65,Z70-Z76,Z80-Z99</t>
  </si>
  <si>
    <t>U04-U04,U80-U89,U99-U99</t>
  </si>
  <si>
    <t>D50-D53,D55-D59,D60-D64,D65-D69,D70-D77,D80-D89</t>
  </si>
  <si>
    <t>E00-E07,E10-E14,E15-E16,E20-E35,E40-E46,E50-E64,E65-E68,E70-E90</t>
  </si>
  <si>
    <t>F00-F09,F10-F19,F20-F29,F30-F39,F40-F48,F50-F59,F60-F69,F70-F79,F80-F89,F90-F98,F99-F99</t>
  </si>
  <si>
    <t>G00-G09,G10-G13,G20-G26,G30-G32,G35-G37,G40-G47,G50-G59,G60-G64,G70-G73,G80-G83,G90-G99</t>
  </si>
  <si>
    <t>H00-H06,H10-H13,H15-H22,H25-H28,H30-H36,H40-H42,H43-H45,H46-H48,H49-H52,H53-H54,H55-H59</t>
  </si>
  <si>
    <t>H60-H62,H65-H75,H80-H83,H90-H95</t>
  </si>
  <si>
    <t>I00-I02,I05-I09,I10-I15,I20-I25,I26-I28,I30-I52,I60-I69,I70-I79,I80-I89,I95-I99</t>
  </si>
  <si>
    <t>A000,A001,A009</t>
  </si>
  <si>
    <t>A010,A011,A012,A013,A014</t>
  </si>
  <si>
    <t>A020,A021,A022,A028,A029</t>
  </si>
  <si>
    <t>A030,A031,A032,A033,A038,A039</t>
  </si>
  <si>
    <t>A040,A041,A042,A043,A044,A045,A046,A047,A048,A049</t>
  </si>
  <si>
    <t>A050,A051,A052,A053,A054,A058,A059</t>
  </si>
  <si>
    <t>A060,A061,A062,A063,A064,A065,A066,A067,A068,A069</t>
  </si>
  <si>
    <t>A070,A071,A072,A073,A078,A079</t>
  </si>
  <si>
    <t>A080,A081,A082,A083,A084,A085</t>
  </si>
  <si>
    <t>A150,A151,A152,A153,A154,A155,A156,A157,A158,A159</t>
  </si>
  <si>
    <t>A160,A161,A162,A163,A164,A165,A167,A168,A169</t>
  </si>
  <si>
    <t>A170,A171,A178,A179</t>
  </si>
  <si>
    <t>A180,A181,A182,A183,A184,A185,A186,A187,A188</t>
  </si>
  <si>
    <t>A190,A191,A192,A198,A199</t>
  </si>
  <si>
    <t>A200,A201,A202,A203,A207,A208,A209</t>
  </si>
  <si>
    <t>A210,A211,A212,A213,A217,A218,A219</t>
  </si>
  <si>
    <t>A220,A221,A222,A227,A228,A229</t>
  </si>
  <si>
    <t>A230,A231,A232,A233,A238,A239</t>
  </si>
  <si>
    <t>A240,A241,A242,A243,A244</t>
  </si>
  <si>
    <t>A250,A251,A259</t>
  </si>
  <si>
    <t>A260,A267,A268,A269</t>
  </si>
  <si>
    <t>A270,A278,A279</t>
  </si>
  <si>
    <t>II</t>
  </si>
  <si>
    <t>A280,A281,A282,A288,A289</t>
  </si>
  <si>
    <t>A300,A301,A302,A303,A304,A305,A308,A309</t>
  </si>
  <si>
    <t>A310,A311,A318,A319</t>
  </si>
  <si>
    <t>A320,A321,A327,A328,A329</t>
  </si>
  <si>
    <t>A360,A361,A362,A363,A368,A369</t>
  </si>
  <si>
    <t>A370,A371,A378,A379</t>
  </si>
  <si>
    <t>A390,A391,A392,A393,A394,A395,A398,A399</t>
  </si>
  <si>
    <t>A400,A401,A402,A403,A408,A409</t>
  </si>
  <si>
    <t>A410,A411,A412,A413,A414,A415,A418,A419</t>
  </si>
  <si>
    <t>A420,A421,A422,A427,A428,A429</t>
  </si>
  <si>
    <t>A430,A431,A438,A439</t>
  </si>
  <si>
    <t>A440,A441,A448,A449</t>
  </si>
  <si>
    <t>A480,A481,A482,A483,A484,A488</t>
  </si>
  <si>
    <t>III</t>
  </si>
  <si>
    <t>A490,A491,A492,A493,A498,A499</t>
  </si>
  <si>
    <t>A500,A501,A502,A503,A504,A505,A506,A507,A509</t>
  </si>
  <si>
    <t>A510,A511,A512,A513,A514,A515,A519</t>
  </si>
  <si>
    <t>A520,A521,A522,A523,A527,A528,A529</t>
  </si>
  <si>
    <t>A530,A539</t>
  </si>
  <si>
    <t>A540,A541,A542,A543,A544,A545,A546,A548,A549</t>
  </si>
  <si>
    <t>IV</t>
  </si>
  <si>
    <t>A560,A561,A562,A563,A564,A568</t>
  </si>
  <si>
    <t>A590,A598,A599</t>
  </si>
  <si>
    <t>A600,A601,A609</t>
  </si>
  <si>
    <t>A630,A638</t>
  </si>
  <si>
    <t>V</t>
  </si>
  <si>
    <t>A660,A661,A662,A663,A664,A665,A666,A667,A668,A669</t>
  </si>
  <si>
    <t>A670,A671,A672,A673,A679</t>
  </si>
  <si>
    <t>A680,A681,A689</t>
  </si>
  <si>
    <t>A690,A691,A692,A698,A699</t>
  </si>
  <si>
    <t>A710,A711,A719</t>
  </si>
  <si>
    <t>A740,A748,A749</t>
  </si>
  <si>
    <t>A750,A751,A752,A753,A759</t>
  </si>
  <si>
    <t>A770,A771,A772,A773,A778,A779</t>
  </si>
  <si>
    <t>VI</t>
  </si>
  <si>
    <t>A790,A791,A798,A799</t>
  </si>
  <si>
    <t>A800,A801,A802,A803,A804,A809</t>
  </si>
  <si>
    <t>A810,A811,A812,A818,A819</t>
  </si>
  <si>
    <t>A820,A821,A829</t>
  </si>
  <si>
    <t>A830,A831,A832,A833,A834,A835,A836,A838,A839</t>
  </si>
  <si>
    <t>A840,A841,A848,A849</t>
  </si>
  <si>
    <t>A850,A851,A852,A858</t>
  </si>
  <si>
    <t>A870,A871,A872,A878,A879</t>
  </si>
  <si>
    <t>A880,A881,A888</t>
  </si>
  <si>
    <t>VII</t>
  </si>
  <si>
    <t>A920,A921,A922,A923,A924,A928,A929</t>
  </si>
  <si>
    <t>A930,A931,A932,A938</t>
  </si>
  <si>
    <t>A950,A951,A959</t>
  </si>
  <si>
    <t>A960,A961,A962,A968,A969</t>
  </si>
  <si>
    <t>A980,A981,A982,A983,A984,A985,A988</t>
  </si>
  <si>
    <t>B000,B001,B002,B003,B004,B005,B007,B008,B009</t>
  </si>
  <si>
    <t>B010,B011,B012,B018,B019</t>
  </si>
  <si>
    <t>VIII</t>
  </si>
  <si>
    <t>B020,B021,B022,B023,B027,B028,B029</t>
  </si>
  <si>
    <t>B050,B051,B052,B053,B054,B058,B059</t>
  </si>
  <si>
    <t>IX</t>
  </si>
  <si>
    <t>B060,B068,B069</t>
  </si>
  <si>
    <t>B080,B081,B082,B083,B084,B085,B088</t>
  </si>
  <si>
    <t>B150,B159</t>
  </si>
  <si>
    <t>B160,B161,B162,B169</t>
  </si>
  <si>
    <t>B170,B171,B172,B178</t>
  </si>
  <si>
    <t>B180,B181,B182,B188,B189</t>
  </si>
  <si>
    <t>B190,B199</t>
  </si>
  <si>
    <t>B200,B201,B202,B203,B204,B205,B206,B207,B208,B209</t>
  </si>
  <si>
    <t>B210,B211,B212,B213,B217,B218,B219</t>
  </si>
  <si>
    <t>B220,B221,B222,B227</t>
  </si>
  <si>
    <t>B230,B231,B232,B238</t>
  </si>
  <si>
    <t>B250,B251,B252,B258,B259</t>
  </si>
  <si>
    <t>B260,B261,B262,B263,B268,B269</t>
  </si>
  <si>
    <t>B270,B271,B278,B279</t>
  </si>
  <si>
    <t>B300,B301,B302,B303,B308,B309</t>
  </si>
  <si>
    <t>B330,B331,B332,B333,B334,B338</t>
  </si>
  <si>
    <t>B340,B341,B342,B343,B344,B348,B349</t>
  </si>
  <si>
    <t>XI</t>
  </si>
  <si>
    <t>B350,B351,B352,B353,B354,B355,B356,B358,B359</t>
  </si>
  <si>
    <t>B360,B361,B362,B363,B368,B369</t>
  </si>
  <si>
    <t>B370,B371,B372,B373,B374,B375,B376,B377,B378,B379</t>
  </si>
  <si>
    <t>B380,B381,B382,B383,B384,B387,B388,B389</t>
  </si>
  <si>
    <t>B390,B391,B392,B393,B394,B395,B399</t>
  </si>
  <si>
    <t>B400,B401,B402,B403,B407,B408,B409</t>
  </si>
  <si>
    <t>B410,B417,B418,B419</t>
  </si>
  <si>
    <t>B420,B421,B427,B428,B429</t>
  </si>
  <si>
    <t>B430,B431,B432,B438,B439</t>
  </si>
  <si>
    <t>B440,B441,B442,B447,B448,B449</t>
  </si>
  <si>
    <t>XII</t>
  </si>
  <si>
    <t>B450,B451,B452,B453,B457,B458,B459</t>
  </si>
  <si>
    <t>B460,B461,B462,B463,B464,B465,B468,B469</t>
  </si>
  <si>
    <t>B470,B471,B479</t>
  </si>
  <si>
    <t>B480,B481,B482,B483,B484,B487,B488</t>
  </si>
  <si>
    <t>B500,B508,B509</t>
  </si>
  <si>
    <t>B510,B518,B519</t>
  </si>
  <si>
    <t>B520,B528,B529</t>
  </si>
  <si>
    <t>XIII</t>
  </si>
  <si>
    <t>B530,B531,B538</t>
  </si>
  <si>
    <t>B550,B551,B552,B559</t>
  </si>
  <si>
    <t>B560,B561,B569</t>
  </si>
  <si>
    <t>B570,B571,B572,B573,B574,B575</t>
  </si>
  <si>
    <t>B580,B581,B582,B583,B588,B589</t>
  </si>
  <si>
    <t>B600,B601,B602,B608</t>
  </si>
  <si>
    <t>B650,B651,B652,B653,B658,B659</t>
  </si>
  <si>
    <t>B660,B661,B662,B663,B664,B665,B668,B669</t>
  </si>
  <si>
    <t>B670,B671,B672,B673,B674,B675,B676,B677,B678,B679</t>
  </si>
  <si>
    <t>B680,B681,B689</t>
  </si>
  <si>
    <t>B690,B691,B698,B699</t>
  </si>
  <si>
    <t>B700,B701</t>
  </si>
  <si>
    <t>B710,B711,B718,B719</t>
  </si>
  <si>
    <t>B740,B741,B742,B743,B744,B748,B749</t>
  </si>
  <si>
    <t>XIV</t>
  </si>
  <si>
    <t>B760,B761,B768,B769</t>
  </si>
  <si>
    <t>B770,B778,B779</t>
  </si>
  <si>
    <t>B780,B781,B787,B789</t>
  </si>
  <si>
    <t>B810,B811,B812,B813,B814,B818</t>
  </si>
  <si>
    <t>B820,B829</t>
  </si>
  <si>
    <t>B830,B831,B832,B833,B834,B838,B839</t>
  </si>
  <si>
    <t>B850,B851,B852,B853,B854</t>
  </si>
  <si>
    <t>XV</t>
  </si>
  <si>
    <t>B870,B871,B872,B873,B874,B878,B879</t>
  </si>
  <si>
    <t>B880,B881,B882,B883,B888,B889</t>
  </si>
  <si>
    <t>B900,B901,B902,B908,B909</t>
  </si>
  <si>
    <t>B940,B941,B942,B948,B949</t>
  </si>
  <si>
    <t>B950,B951,B952,B953,B954,B955,B956,B957,B958</t>
  </si>
  <si>
    <t>XVI</t>
  </si>
  <si>
    <t>B960,B961,B962,B963,B964,B965,B966,B967,B968</t>
  </si>
  <si>
    <t>B970,B971,B972,B973,B974,B975,B976,B977,B978</t>
  </si>
  <si>
    <t>C000,C001,C002,C003,C004,C005,C006,C008,C009</t>
  </si>
  <si>
    <t>C020,C021,C022,C023,C024,C028,C029</t>
  </si>
  <si>
    <t>C030,C031,C039</t>
  </si>
  <si>
    <t>C040,C041,C048,C049</t>
  </si>
  <si>
    <t>C050,C051,C052,C058,C059</t>
  </si>
  <si>
    <t>C060,C061,C062,C068,C069</t>
  </si>
  <si>
    <t>XVII</t>
  </si>
  <si>
    <t>C080,C081,C088,C089</t>
  </si>
  <si>
    <t>C090,C091,C098,C099</t>
  </si>
  <si>
    <t>C100,C101,C102,C103,C104,C108,C109</t>
  </si>
  <si>
    <t>C110,C111,C112,C113,C118,C119</t>
  </si>
  <si>
    <t>C130,C131,C132,C138,C139</t>
  </si>
  <si>
    <t>C140,C142,C148</t>
  </si>
  <si>
    <t>C150,C151,C152,C153,C154,C155,C158,C159</t>
  </si>
  <si>
    <t>C160,C161,C162,C163,C164,C165,C166,C168,C169</t>
  </si>
  <si>
    <t>C170,C171,C172,C173,C178,C179</t>
  </si>
  <si>
    <t>XVIII</t>
  </si>
  <si>
    <t>C180,C181,C182,C183,C184,C185,C186,C187,C188,C189</t>
  </si>
  <si>
    <t>C210,C211,C212,C218</t>
  </si>
  <si>
    <t>C220,C221,C222,C223,C224,C227,C229</t>
  </si>
  <si>
    <t>C240,C241,C248,C249</t>
  </si>
  <si>
    <t>C250,C251,C252,C253,C254,C257,C258,C259</t>
  </si>
  <si>
    <t>C260,C261,C268,C269</t>
  </si>
  <si>
    <t>C300,C301</t>
  </si>
  <si>
    <t>C310,C311,C312,C313,C318,C319</t>
  </si>
  <si>
    <t>C320,C321,C322,C323,C328,C329</t>
  </si>
  <si>
    <t>XIX</t>
  </si>
  <si>
    <t>C340,C341,C342,C343,C348,C349</t>
  </si>
  <si>
    <t>C380,C381,C382,C383,C384,C388</t>
  </si>
  <si>
    <t>C390,C398,C399</t>
  </si>
  <si>
    <t>C400,C401,C402,C403,C408,C409</t>
  </si>
  <si>
    <t>C410,C411,C412,C413,C414,C418,C419</t>
  </si>
  <si>
    <t>C430,C431,C432,C433,C434,C435,C436,C437,C438,C439</t>
  </si>
  <si>
    <t>C440,C441,C442,C443,C444,C445,C446,C447,C448,C449</t>
  </si>
  <si>
    <t>C450,C451,C452,C457,C459</t>
  </si>
  <si>
    <t>C460,C461,C462,C463,C467,C468,C469</t>
  </si>
  <si>
    <t>C470,C471,C472,C473,C474,C475,C476,C478,C479</t>
  </si>
  <si>
    <t>C480,C481,C482,C488</t>
  </si>
  <si>
    <t>C490,C491,C492,C493,C494,C495,C496,C498,C499</t>
  </si>
  <si>
    <t>C500,C501,C502,C503,C504,C505,C506,C508,C509</t>
  </si>
  <si>
    <t>C510,C511,C512,C518,C519</t>
  </si>
  <si>
    <t>C530,C531,C538,C539</t>
  </si>
  <si>
    <t>C540,C541,C542,C543,C548,C549</t>
  </si>
  <si>
    <t>C570,C571,C572,C573,C574,C577,C578,C579</t>
  </si>
  <si>
    <t>C600,C601,C602,C608,C609</t>
  </si>
  <si>
    <t>XXII</t>
  </si>
  <si>
    <t>C620,C621,C629</t>
  </si>
  <si>
    <t>C630,C631,C632,C637,C638,C639</t>
  </si>
  <si>
    <t>C670,C671,C672,C673,C674,C675,C676,C677,C678,C679</t>
  </si>
  <si>
    <t>C680,C681,C688,C689</t>
  </si>
  <si>
    <t>C690,C691,C692,C693,C694,C695,C696,C698,C699</t>
  </si>
  <si>
    <t>C700,C701,C709</t>
  </si>
  <si>
    <t>C710,C711,C712,C713,C714,C715,C716,C717,C718,C719</t>
  </si>
  <si>
    <t>C720,C721,C722,C723,C724,C725,C728,C729</t>
  </si>
  <si>
    <t>C740,C741,C749</t>
  </si>
  <si>
    <t>C750,C751,C752,C753,C754,C755,C758,C759</t>
  </si>
  <si>
    <t>C760,C761,C762,C763,C764,C765,C767,C768</t>
  </si>
  <si>
    <t>C770,C771,C772,C773,C774,C775,C778,C779</t>
  </si>
  <si>
    <t>C780,C781,C782,C783,C784,C785,C786,C787,C788</t>
  </si>
  <si>
    <t>C790,C791,C792,C793,C794,C795,C796,C797,C798</t>
  </si>
  <si>
    <t>C810,C811,C812,C813,C817,C819</t>
  </si>
  <si>
    <t>C820,C821,C822,C827,C829</t>
  </si>
  <si>
    <t>C830,C831,C832,C833,C834,C835,C836,C837,C838,C839</t>
  </si>
  <si>
    <t>C840,C841,C842,C843,C844,C845</t>
  </si>
  <si>
    <t>C850,C851,C857,C859</t>
  </si>
  <si>
    <t>C880,C881,C882,C883,C887,C889</t>
  </si>
  <si>
    <t>C900,C901,C902</t>
  </si>
  <si>
    <t>C910,C911,C912,C913,C914,C915,C917,C919</t>
  </si>
  <si>
    <t>C920,C921,C922,C923,C924,C925,C927,C929</t>
  </si>
  <si>
    <t>C930,C931,C932,C937,C939</t>
  </si>
  <si>
    <t>C940,C941,C942,C943,C944,C945,C947</t>
  </si>
  <si>
    <t>C950,C951,C952,C957,C959</t>
  </si>
  <si>
    <t>C960,C961,C962,C963,C967,C969</t>
  </si>
  <si>
    <t>D000,D001,D002</t>
  </si>
  <si>
    <t>D010,D011,D012,D013,D014,D015,D017,D019</t>
  </si>
  <si>
    <t>D020,D021,D022,D023,D029</t>
  </si>
  <si>
    <t>D030,D031,D032,D033,D034,D035,D036,D037,D038,D039</t>
  </si>
  <si>
    <t>D040,D041,D042,D043,D044,D045,D046,D047,D048,D049</t>
  </si>
  <si>
    <t>D050,D051,D057,D059</t>
  </si>
  <si>
    <t>D060,D061,D067,D069</t>
  </si>
  <si>
    <t>D070,D071,D072,D073,D074,D075,D076</t>
  </si>
  <si>
    <t>D090,D091,D092,D093,D097,D099</t>
  </si>
  <si>
    <t>XXI</t>
  </si>
  <si>
    <t>D100,D101,D102,D103,D104,D105,D106,D107,D109</t>
  </si>
  <si>
    <t>D110,D117,D119</t>
  </si>
  <si>
    <t>D120,D121,D122,D123,D124,D125,D126,D127,D128,D129</t>
  </si>
  <si>
    <t>D130,D131,D132,D133,D134,D135,D136,D137,D139</t>
  </si>
  <si>
    <t>D140,D141,D142,D143,D144</t>
  </si>
  <si>
    <t>D150,D151,D152,D157,D159</t>
  </si>
  <si>
    <t>D160,D161,D162,D163,D164,D165,D166,D167,D168,D169</t>
  </si>
  <si>
    <t>D170,D171,D172,D173,D174,D175,D176,D177,D179</t>
  </si>
  <si>
    <t>D180,D181</t>
  </si>
  <si>
    <t>D190,D191,D197,D199</t>
  </si>
  <si>
    <t>D200,D201</t>
  </si>
  <si>
    <t>D210,D211,D212,D213,D214,D215,D216,D219</t>
  </si>
  <si>
    <t>D220,D221,D222,D223,D224,D225,D226,D227,D229</t>
  </si>
  <si>
    <t>D230,D231,D232,D233,D234,D235,D236,D237,D239</t>
  </si>
  <si>
    <t>D250,D251,D252,D259</t>
  </si>
  <si>
    <t>D260,D261,D267,D269</t>
  </si>
  <si>
    <t>D280,D281,D282,D287,D289</t>
  </si>
  <si>
    <t>D290,D291,D292,D293,D294,D297,D299</t>
  </si>
  <si>
    <t>D300,D301,D302,D303,D304,D307,D309</t>
  </si>
  <si>
    <t>D310,D311,D312,D313,D314,D315,D316,D319</t>
  </si>
  <si>
    <t>D320,D321,D329</t>
  </si>
  <si>
    <t>D330,D331,D332,D333,D334,D337,D339</t>
  </si>
  <si>
    <t>D350,D351,D352,D353,D354,D355,D356,D357,D358,D359</t>
  </si>
  <si>
    <t>D360,D361,D367,D369</t>
  </si>
  <si>
    <t>D370,D371,D372,D373,D374,D375,D376,D377,D379</t>
  </si>
  <si>
    <t>D380,D381,D382,D383,D384,D385,D386</t>
  </si>
  <si>
    <t>D390,D391,D392,D397,D399</t>
  </si>
  <si>
    <t>D400,D401,D407,D409</t>
  </si>
  <si>
    <t>D410,D411,D412,D413,D414,D417,D419</t>
  </si>
  <si>
    <t>D420,D421,D429</t>
  </si>
  <si>
    <t>D430,D431,D432,D433,D434,D437,D439</t>
  </si>
  <si>
    <t>D440,D441,D442,D443,D444,D445,D446,D447,D448,D449</t>
  </si>
  <si>
    <t>D460,D461,D462,D463,D464,D467,D469</t>
  </si>
  <si>
    <t>D470,D471,D472,D473,D477,D479</t>
  </si>
  <si>
    <t>D480,D481,D482,D483,D484,D485,D486,D487,D489</t>
  </si>
  <si>
    <t>D500,D501,D508,D509</t>
  </si>
  <si>
    <t>D510,D511,D512,D513,D518,D519</t>
  </si>
  <si>
    <t>D520,D521,D528,D529</t>
  </si>
  <si>
    <t>D530,D531,D532,D538,D539</t>
  </si>
  <si>
    <t>D550,D551,D552,D553,D558,D559</t>
  </si>
  <si>
    <t>D560,D561,D562,D563,D564,D568,D569</t>
  </si>
  <si>
    <t>D570,D571,D572,D573,D578</t>
  </si>
  <si>
    <t>D580,D581,D582,D588,D589</t>
  </si>
  <si>
    <t>D590,D591,D592,D593,D594,D595,D596,D598,D599</t>
  </si>
  <si>
    <t>D600,D601,D608,D609</t>
  </si>
  <si>
    <t>D610,D611,D612,D613,D618,D619</t>
  </si>
  <si>
    <t>D630,D638</t>
  </si>
  <si>
    <t>D640,D641,D642,D643,D644,D648,D649</t>
  </si>
  <si>
    <t>D680,D681,D682,D683,D684,D688,D689</t>
  </si>
  <si>
    <t>D690,D691,D692,D693,D694,D695,D696,D698,D699</t>
  </si>
  <si>
    <t>D720,D721,D728,D729</t>
  </si>
  <si>
    <t>D730,D731,D732,D733,D734,D735,D738,D739</t>
  </si>
  <si>
    <t>D740,D748,D749</t>
  </si>
  <si>
    <t>D750,D751,D752,D758,D759</t>
  </si>
  <si>
    <t>D760,D761,D762,D763</t>
  </si>
  <si>
    <t>D800,D801,D802,D803,D804,D805,D806,D807,D808,D809</t>
  </si>
  <si>
    <t>D810,D811,D812,D813,D814,D815,D816,D817,D818,D819</t>
  </si>
  <si>
    <t>D820,D821,D822,D823,D824,D828,D829</t>
  </si>
  <si>
    <t>D830,D831,D832,D838,D839</t>
  </si>
  <si>
    <t>D840,D841,D848,D849</t>
  </si>
  <si>
    <t>D860,D861,D862,D863,D868,D869</t>
  </si>
  <si>
    <t>D890,D891,D892,D898,D899</t>
  </si>
  <si>
    <t>E000,E001,E002,E009</t>
  </si>
  <si>
    <t>E010,E011,E012,E018</t>
  </si>
  <si>
    <t>E030,E031,E032,E033,E034,E035,E038,E039</t>
  </si>
  <si>
    <t>E040,E041,E042,E048,E049</t>
  </si>
  <si>
    <t>E050,E051,E052,E053,E054,E055,E058,E059</t>
  </si>
  <si>
    <t>E060,E061,E062,E063,E064,E065,E069</t>
  </si>
  <si>
    <t>E070,E071,E078,E079</t>
  </si>
  <si>
    <t>E100,E101,E102,E103,E104,E105,E106,E107,E108,E109</t>
  </si>
  <si>
    <t>E110,E111,E112,E113,E114,E115,E116,E117,E118,E119</t>
  </si>
  <si>
    <t>E120,E121,E122,E123,E124,E125,E126,E127,E128,E129</t>
  </si>
  <si>
    <t>E130,E131,E132,E133,E134,E135,E136,E137,E138,E139</t>
  </si>
  <si>
    <t>E140,E141,E142,E143,E144,E145,E146,E147,E148,E149</t>
  </si>
  <si>
    <t>E160,E161,E162,E163,E164,E168,E169</t>
  </si>
  <si>
    <t>E200,E201,E208,E209</t>
  </si>
  <si>
    <t>E210,E211,E212,E213,E214,E215</t>
  </si>
  <si>
    <t>E220,E221,E222,E228,E229</t>
  </si>
  <si>
    <t>E230,E231,E232,E233,E236,E237</t>
  </si>
  <si>
    <t>E240,E241,E242,E243,E244,E248,E249</t>
  </si>
  <si>
    <t>E250,E258,E259</t>
  </si>
  <si>
    <t>E260,E261,E268,E269</t>
  </si>
  <si>
    <t>E270,E271,E272,E273,E274,E275,E278,E279</t>
  </si>
  <si>
    <t>E280,E281,E282,E283,E288,E289</t>
  </si>
  <si>
    <t>E290,E291,E298,E299</t>
  </si>
  <si>
    <t>E300,E301,E308,E309</t>
  </si>
  <si>
    <t>E310,E311,E318,E319</t>
  </si>
  <si>
    <t>E320,E321,E328,E329</t>
  </si>
  <si>
    <t>E340,E341,E342,E343,E344,E345,E348,E349</t>
  </si>
  <si>
    <t>E350,E351,E358</t>
  </si>
  <si>
    <t>E440,E441</t>
  </si>
  <si>
    <t>E500,E501,E502,E503,E504,E505,E506,E507,E508,E509</t>
  </si>
  <si>
    <t>E511,E512,E518,E519</t>
  </si>
  <si>
    <t>E530,E531,E538,E539</t>
  </si>
  <si>
    <t>E550,E559</t>
  </si>
  <si>
    <t>E560,E561,E568,E569</t>
  </si>
  <si>
    <t>E610,E611,E612,E613,E614,E615,E616,E617,E618,E619</t>
  </si>
  <si>
    <t>E630,E631,E638,E639</t>
  </si>
  <si>
    <t>E640,E641,E642,E643,E648,E649</t>
  </si>
  <si>
    <t>E660,E661,E662,E668,E669</t>
  </si>
  <si>
    <t>E670,E671,E672,E673,E678</t>
  </si>
  <si>
    <t>E700,E701,E702,E703,E708,E709</t>
  </si>
  <si>
    <t>E710,E711,E712,E713</t>
  </si>
  <si>
    <t>E720,E721,E722,E723,E724,E725,E728,E729</t>
  </si>
  <si>
    <t>E730,E731,E738,E739</t>
  </si>
  <si>
    <t>E740,E741,E742,E743,E744,E748,E749</t>
  </si>
  <si>
    <t>E750,E751,E752,E753,E754,E755,E756</t>
  </si>
  <si>
    <t>E760,E761,E762,E763,E768,E769</t>
  </si>
  <si>
    <t>E770,E771,E778,E779</t>
  </si>
  <si>
    <t>E780,E781,E782,E783,E784,E785,E786,E788,E789</t>
  </si>
  <si>
    <t>E790,E791,E798,E799</t>
  </si>
  <si>
    <t>E800,E801,E802,E803,E804,E805,E806,E807</t>
  </si>
  <si>
    <t>E830,E831,E832,E833,E834,E835,E838,E839</t>
  </si>
  <si>
    <t>E840,E841,E848,E849</t>
  </si>
  <si>
    <t>E850,E851,E852,E853,E854,E858,E859</t>
  </si>
  <si>
    <t>E870,E871,E872,E873,E874,E875,E876,E877,E878</t>
  </si>
  <si>
    <t>E880,E881,E882,E888,E889</t>
  </si>
  <si>
    <t>E890,E891,E892,E893,E894,E895,E896,E898,E899</t>
  </si>
  <si>
    <t>F000,F001,F002,F009</t>
  </si>
  <si>
    <t>F010,F011,F012,F013,F018,F019</t>
  </si>
  <si>
    <t>F020,F021,F022,F023,F024,F028</t>
  </si>
  <si>
    <t>F050,F051,F058,F059</t>
  </si>
  <si>
    <t>F060,F061,F062,F063,F064,F065,F066,F067,F068,F069</t>
  </si>
  <si>
    <t>F070,F071,F072,F078,F079</t>
  </si>
  <si>
    <t>F100,F101,F102,F103,F104,F105,F106,F107,F108,F109</t>
  </si>
  <si>
    <t>F110,F111,F112,F113,F114,F115,F116,F117,F118,F119</t>
  </si>
  <si>
    <t>F120,F121,F122,F123,F124,F125,F126,F127,F128,F129</t>
  </si>
  <si>
    <t>F130,F131,F132,F133,F134,F135,F136,F137,F138,F139</t>
  </si>
  <si>
    <t>F140,F141,F142,F143,F144,F145,F146,F147,F148,F149</t>
  </si>
  <si>
    <t>F150,F151,F152,F153,F154,F155,F156,F157,F158,F159</t>
  </si>
  <si>
    <t>F160,F161,F162,F163,F164,F165,F166,F167,F168,F169</t>
  </si>
  <si>
    <t>F170,F171,F172,F173,F174,F175,F176,F177,F178,F179</t>
  </si>
  <si>
    <t>F180,F181,F182,F183,F184,F185,F186,F187,F188,F189</t>
  </si>
  <si>
    <t>F190,F191,F192,F193,F194,F195,F196,F197,F198,F199</t>
  </si>
  <si>
    <t>F200,F201,F202,F203,F204,F205,F206,F208,F209</t>
  </si>
  <si>
    <t>F220,F228,F229</t>
  </si>
  <si>
    <t>F230,F231,F232,F233,F238,F239</t>
  </si>
  <si>
    <t>F250,F251,F252,F258,F259</t>
  </si>
  <si>
    <t>F300,F301,F302,F308,F309</t>
  </si>
  <si>
    <t>F310,F311,F312,F313,F314,F315,F316,F317,F318,F319</t>
  </si>
  <si>
    <t>F320,F321,F322,F323,F328,F329</t>
  </si>
  <si>
    <t>F330,F331,F332,F333,F334,F338,F339</t>
  </si>
  <si>
    <t>F340,F341,F348,F349</t>
  </si>
  <si>
    <t>F380,F381,F388</t>
  </si>
  <si>
    <t>F400,F401,F402,F408,F409</t>
  </si>
  <si>
    <t>F410,F411,F412,F413,F418,F419</t>
  </si>
  <si>
    <t>F420,F421,F422,F428,F429</t>
  </si>
  <si>
    <t>F430,F431,F432,F438,F439</t>
  </si>
  <si>
    <t>F440,F441,F442,F443,F444,F445,F446,F447,F448,F449</t>
  </si>
  <si>
    <t>F450,F451,F452,F453,F454,F458,F459</t>
  </si>
  <si>
    <t>F480,F481,F488,F489</t>
  </si>
  <si>
    <t>F500,F501,F502,F503,F504,F505,F508,F509</t>
  </si>
  <si>
    <t>F510,F511,F512,F513,F514,F515,F518,F519</t>
  </si>
  <si>
    <t>F520,F521,F522,F523,F524,F525,F526,F527,F528,F529</t>
  </si>
  <si>
    <t>F530,F531,F538,F539</t>
  </si>
  <si>
    <t>F600,F601,F602,F603,F604,F605,F606,F607,F608,F609</t>
  </si>
  <si>
    <t>F620,F621,F628,F629</t>
  </si>
  <si>
    <t>F630,F631,F632,F633,F638,F639</t>
  </si>
  <si>
    <t>F640,F641,F642,F648,F649</t>
  </si>
  <si>
    <t>F650,F651,F652,F653,F654,F655,F656,F658,F659</t>
  </si>
  <si>
    <t>F660,F661,F662,F668,F669</t>
  </si>
  <si>
    <t>F680,F681,F688</t>
  </si>
  <si>
    <t>F700,F701,F708,F709</t>
  </si>
  <si>
    <t>F710,F711,F718,F719</t>
  </si>
  <si>
    <t>F720,F721,F728,F729</t>
  </si>
  <si>
    <t>F730,F731,F738,F739</t>
  </si>
  <si>
    <t>F780,F781,F788,F789</t>
  </si>
  <si>
    <t>F790,F791,F798,F799</t>
  </si>
  <si>
    <t>F800,F801,F802,F803,F808,F809</t>
  </si>
  <si>
    <t>F810,F811,F812,F813,F818,F819</t>
  </si>
  <si>
    <t>F840,F841,F842,F843,F844,F845,F848,F849</t>
  </si>
  <si>
    <t>F900,F901,F908,F909</t>
  </si>
  <si>
    <t>F910,F911,F912,F913,F918,F919</t>
  </si>
  <si>
    <t>F920,F928,F929</t>
  </si>
  <si>
    <t>F930,F931,F932,F933,F938,F939</t>
  </si>
  <si>
    <t>F940,F941,F942,F948,F949</t>
  </si>
  <si>
    <t>F950,F951,F952,F958,F959</t>
  </si>
  <si>
    <t>F980,F981,F982,F983,F984,F985,F986,F988,F989</t>
  </si>
  <si>
    <t>G000,G001,G002,G003,G008,G009</t>
  </si>
  <si>
    <t>G020,G021,G028</t>
  </si>
  <si>
    <t>G030,G031,G032,G038,G039</t>
  </si>
  <si>
    <t>G040,G041,G042,G048,G049</t>
  </si>
  <si>
    <t>G050,G051,G052,G058</t>
  </si>
  <si>
    <t>G060,G061,G062</t>
  </si>
  <si>
    <t>G110,G111,G112,G113,G114,G118,G119</t>
  </si>
  <si>
    <t>G120,G121,G122,G128,G129</t>
  </si>
  <si>
    <t>G130,G131,G132,G138</t>
  </si>
  <si>
    <t>G210,G211,G212,G213,G218,G219</t>
  </si>
  <si>
    <t>G230,G231,G232,G238,G239</t>
  </si>
  <si>
    <t>G240,G241,G242,G243,G244,G245,G248,G249</t>
  </si>
  <si>
    <t>G250,G251,G252,G253,G254,G255,G256,G258,G259</t>
  </si>
  <si>
    <t>G300,G301,G308,G309</t>
  </si>
  <si>
    <t>G310,G311,G312,G318,G319</t>
  </si>
  <si>
    <t>G320,G328</t>
  </si>
  <si>
    <t>G360,G361,G368,G369</t>
  </si>
  <si>
    <t>G370,G371,G372,G373,G374,G375,G378,G379</t>
  </si>
  <si>
    <t>G400,G401,G402,G403,G404,G405,G406,G407,G408,G409</t>
  </si>
  <si>
    <t>G410,G411,G412,G418,G419</t>
  </si>
  <si>
    <t>G430,G431,G432,G433,G438,G439</t>
  </si>
  <si>
    <t>G440,G441,G442,G443,G444,G448</t>
  </si>
  <si>
    <t>G450,G451,G452,G453,G454,G458,G459</t>
  </si>
  <si>
    <t>G460,G461,G462,G463,G464,G465,G466,G467,G468</t>
  </si>
  <si>
    <t>G470,G471,G472,G473,G474,G478,G479</t>
  </si>
  <si>
    <t>G500,G501,G508,G509</t>
  </si>
  <si>
    <t>G510,G511,G512,G513,G514,G518,G519</t>
  </si>
  <si>
    <t>G520,G521,G522,G523,G527,G528,G529</t>
  </si>
  <si>
    <t>G530,G531,G532,G533,G538</t>
  </si>
  <si>
    <t>G540,G541,G542,G543,G544,G545,G546,G547,G548,G549</t>
  </si>
  <si>
    <t>G550,G551,G552,G553,G558</t>
  </si>
  <si>
    <t>G560,G561,G562,G563,G564,G568,G569</t>
  </si>
  <si>
    <t>G570,G571,G572,G573,G574,G575,G576,G578,G579</t>
  </si>
  <si>
    <t>G580,G587,G588,G589</t>
  </si>
  <si>
    <t>G590,G598</t>
  </si>
  <si>
    <t>G600,G601,G602,G603,G608,G609</t>
  </si>
  <si>
    <t>G610,G611,G618,G619</t>
  </si>
  <si>
    <t>G620,G621,G622,G628,G629</t>
  </si>
  <si>
    <t>G630,G631,G632,G633,G634,G635,G636,G638</t>
  </si>
  <si>
    <t>G700,G701,G702,G708,G709</t>
  </si>
  <si>
    <t>G710,G711,G712,G713,G718,G719</t>
  </si>
  <si>
    <t>G720,G721,G722,G723,G724,G728,G729</t>
  </si>
  <si>
    <t>G730,G731,G732,G733,G734,G735,G736,G737</t>
  </si>
  <si>
    <t>G800,G801,G802,G803,G804,G808,G809</t>
  </si>
  <si>
    <t>G810,G811,G819</t>
  </si>
  <si>
    <t>G820,G821,G822,G823,G824,G825</t>
  </si>
  <si>
    <t>G830,G831,G832,G833,G834,G838,G839</t>
  </si>
  <si>
    <t>G900,G901,G902,G903,G904,G908,G909</t>
  </si>
  <si>
    <t>G910,G911,G912,G913,G918,G919</t>
  </si>
  <si>
    <t>G930,G931,G932,G933,G934,G935,G936,G937,G938,G939</t>
  </si>
  <si>
    <t>G940,G941,G942,G948</t>
  </si>
  <si>
    <t>G950,G951,G952,G958,G959</t>
  </si>
  <si>
    <t>G960,G961,G968,G969</t>
  </si>
  <si>
    <t>G970,G971,G972,G978,G979</t>
  </si>
  <si>
    <t>G990,G991,G992,G998</t>
  </si>
  <si>
    <t>H000,H001</t>
  </si>
  <si>
    <t>H010,H011,H018,H019</t>
  </si>
  <si>
    <t>H020,H021,H022,H023,H024,H025,H026,H027,H028,H029</t>
  </si>
  <si>
    <t>H030,H031,H038</t>
  </si>
  <si>
    <t>H040,H041,H042,H043,H044,H045,H046,H048,H049</t>
  </si>
  <si>
    <t>H050,H051,H052,H053,H054,H055,H058,H059</t>
  </si>
  <si>
    <t>H060,H061,H062,H063</t>
  </si>
  <si>
    <t>H100,H101,H102,H103,H104,H105,H108,H109</t>
  </si>
  <si>
    <t>H110,H111,H112,H113,H114,H118,H119</t>
  </si>
  <si>
    <t>H130,H131,H132,H133,H138</t>
  </si>
  <si>
    <t>H150,H151,H158,H159</t>
  </si>
  <si>
    <t>H160,H161,H162,H163,H164,H168,H169</t>
  </si>
  <si>
    <t>H170,H171,H178,H179</t>
  </si>
  <si>
    <t>H180,H181,H182,H183,H184,H185,H186,H187,H188,H189</t>
  </si>
  <si>
    <t>H190,H191,H192,H193,H198</t>
  </si>
  <si>
    <t>H200,H201,H202,H208,H209</t>
  </si>
  <si>
    <t>H210,H211,H212,H213,H214,H215,H218,H219</t>
  </si>
  <si>
    <t>H220,H221,H228</t>
  </si>
  <si>
    <t>H250,H251,H252,H258,H259</t>
  </si>
  <si>
    <t>H260,H261,H262,H263,H264,H268,H269</t>
  </si>
  <si>
    <t>H270,H271,H278,H279</t>
  </si>
  <si>
    <t>H280,H281,H282,H288</t>
  </si>
  <si>
    <t>H300,H301,H302,H308,H309</t>
  </si>
  <si>
    <t>H310,H311,H312,H313,H314,H318,H319</t>
  </si>
  <si>
    <t>H320,H328</t>
  </si>
  <si>
    <t>H330,H331,H332,H333,H334,H335</t>
  </si>
  <si>
    <t>H340,H341,H342,H348,H349</t>
  </si>
  <si>
    <t>H350,H351,H352,H353,H354,H355,H356,H357,H358,H359</t>
  </si>
  <si>
    <t>H360,H368</t>
  </si>
  <si>
    <t>H400,H401,H402,H403,H404,H405,H406,H408,H409</t>
  </si>
  <si>
    <t>H420,H428</t>
  </si>
  <si>
    <t>H430,H431,H432,H433,H438,H439</t>
  </si>
  <si>
    <t>H440,H441,H442,H443,H444,H445,H446,H447,H448,H449</t>
  </si>
  <si>
    <t>H450,H451,H458</t>
  </si>
  <si>
    <t>H470,H471,H472,H473,H474,H475,H476,H477</t>
  </si>
  <si>
    <t>H480,H481,H488</t>
  </si>
  <si>
    <t>H490,H491,H492,H493,H494,H498,H499</t>
  </si>
  <si>
    <t>H500,H501,H502,H503,H504,H505,H506,H508,H509</t>
  </si>
  <si>
    <t>H510,H511,H512,H518,H519</t>
  </si>
  <si>
    <t>H520,H521,H522,H523,H524,H525,H526,H527</t>
  </si>
  <si>
    <t>H530,H531,H532,H533,H534,H535,H536,H538,H539</t>
  </si>
  <si>
    <t>H540,H541,H542,H543,H544,H545,H546,H547</t>
  </si>
  <si>
    <t>H570,H571,H578,H579</t>
  </si>
  <si>
    <t>H580,H581,H588</t>
  </si>
  <si>
    <t>H590,H598,H599</t>
  </si>
  <si>
    <t>H600,H601,H602,H603,H604,H605,H608,H609</t>
  </si>
  <si>
    <t>H610,H611,H612,H613,H618,H619</t>
  </si>
  <si>
    <t>H620,H621,H622,H623,H624,H628</t>
  </si>
  <si>
    <t>H650,H651,H652,H653,H654,H659</t>
  </si>
  <si>
    <t>H660,H661,H662,H663,H664,H669</t>
  </si>
  <si>
    <t>H670,H671,H678</t>
  </si>
  <si>
    <t>H680,H681</t>
  </si>
  <si>
    <t>H690,H698,H699</t>
  </si>
  <si>
    <t>H700,H701,H702,H708,H709</t>
  </si>
  <si>
    <t>H720,H721,H722,H728,H729</t>
  </si>
  <si>
    <t>H730,H731,H738,H739</t>
  </si>
  <si>
    <t>H740,H741,H742,H743,H744,H748,H749</t>
  </si>
  <si>
    <t>H750,H758</t>
  </si>
  <si>
    <t>H800,H801,H802,H808,H809</t>
  </si>
  <si>
    <t>H810,H811,H812,H813,H814,H818,H819</t>
  </si>
  <si>
    <t>H830,H831,H832,H833,H838,H839</t>
  </si>
  <si>
    <t>H900,H901,H902,H903,H904,H905,H906,H907,H908</t>
  </si>
  <si>
    <t>H910,H911,H912,H913,H918,H919</t>
  </si>
  <si>
    <t>H920,H921,H922</t>
  </si>
  <si>
    <t>H930,H931,H932,H933,H938,H939</t>
  </si>
  <si>
    <t>H940,H948</t>
  </si>
  <si>
    <t>H950,H951,H958,H959</t>
  </si>
  <si>
    <t>I010,I011,I012,I018,I019</t>
  </si>
  <si>
    <t>I020,I029</t>
  </si>
  <si>
    <t>I050,I051,I052,I058,I059</t>
  </si>
  <si>
    <t>I060,I061,I062,I068,I069</t>
  </si>
  <si>
    <t>I070,I071,I072,I078,I079</t>
  </si>
  <si>
    <t>I080,I081,I082,I083,I088,I089</t>
  </si>
  <si>
    <t>I090,I091,I092,I098,I099</t>
  </si>
  <si>
    <t>I110,I119</t>
  </si>
  <si>
    <t>I120,I129</t>
  </si>
  <si>
    <t>I130,I131,I132,I139</t>
  </si>
  <si>
    <t>I150,I151,I152,I158,I159</t>
  </si>
  <si>
    <t>I200,I201,I208,I209</t>
  </si>
  <si>
    <t>I210,I211,I212,I213,I214,I219</t>
  </si>
  <si>
    <t>I220,I221,I228,I229</t>
  </si>
  <si>
    <t>I230,I231,I232,I233,I234,I235,I236,I238</t>
  </si>
  <si>
    <t>I240,I241,I248,I249</t>
  </si>
  <si>
    <t>I250,I251,I252,I253,I254,I255,I256,I258,I259</t>
  </si>
  <si>
    <t>I260,I269</t>
  </si>
  <si>
    <t>I270,I271,I272,I278,I279</t>
  </si>
  <si>
    <t>I280,I281,I288,I289</t>
  </si>
  <si>
    <t>I300,I301,I308,I309</t>
  </si>
  <si>
    <t>I310,I311,I312,I313,I318,I319</t>
  </si>
  <si>
    <t>I320,I321,I328</t>
  </si>
  <si>
    <t>I330,I339</t>
  </si>
  <si>
    <t>I340,I341,I342,I348,I349</t>
  </si>
  <si>
    <t>I350,I351,I352,I358,I359</t>
  </si>
  <si>
    <t>I360,I361,I362,I368,I369</t>
  </si>
  <si>
    <t>I370,I371,I372,I378,I379</t>
  </si>
  <si>
    <t>I390,I391,I392,I393,I394,I398</t>
  </si>
  <si>
    <t>I400,I401,I408,I409</t>
  </si>
  <si>
    <t>I410,I411,I412,I418</t>
  </si>
  <si>
    <t>I420,I421,I422,I423,I424,I425,I426,I427,I428,I429</t>
  </si>
  <si>
    <t>I430,I431,I432,I438</t>
  </si>
  <si>
    <t>I440,I441,I442,I443,I444,I445,I446,I447</t>
  </si>
  <si>
    <t>I450,I451,I452,I453,I454,I455,I456,I458,I459</t>
  </si>
  <si>
    <t>I460,I461,I469</t>
  </si>
  <si>
    <t>I470,I471,I472,I479</t>
  </si>
  <si>
    <t>I490,I491,I492,I493,I494,I495,I498,I499</t>
  </si>
  <si>
    <t>I500,I501,I509</t>
  </si>
  <si>
    <t>I510,I511,I512,I513,I514,I515,I516,I517,I518,I519</t>
  </si>
  <si>
    <t>I520,I521,I528</t>
  </si>
  <si>
    <t>I600,I601,I602,I603,I604,I605,I606,I607,I608,I609</t>
  </si>
  <si>
    <t>I610,I611,I612,I613,I614,I615,I616,I618,I619</t>
  </si>
  <si>
    <t>I620,I621,I629</t>
  </si>
  <si>
    <t>I630,I631,I632,I633,I634,I635,I636,I638,I639</t>
  </si>
  <si>
    <t>I650,I651,I652,I653,I658,I659</t>
  </si>
  <si>
    <t>I660,I661,I662,I663,I664,I668,I669</t>
  </si>
  <si>
    <t>I670,I671,I672,I673,I674,I675,I676,I677,I678,I679</t>
  </si>
  <si>
    <t>I680,I681,I682,I688</t>
  </si>
  <si>
    <t>I690,I691,I692,I693,I694,I698</t>
  </si>
  <si>
    <t>I700,I701,I702,I708,I709</t>
  </si>
  <si>
    <t>I710,I711,I712,I713,I714,I715,I716,I718,I719</t>
  </si>
  <si>
    <t>I720,I721,I722,I723,I724,I728,I729</t>
  </si>
  <si>
    <t>I730,I731,I738,I739</t>
  </si>
  <si>
    <t>I740,I741,I742,I743,I744,I745,I748,I749</t>
  </si>
  <si>
    <t>I770,I771,I772,I773,I774,I775,I776,I778,I779</t>
  </si>
  <si>
    <t>I780,I781,I788,I789</t>
  </si>
  <si>
    <t>I790,I791,I792,I798</t>
  </si>
  <si>
    <t>I800,I801,I802,I803,I808,I809</t>
  </si>
  <si>
    <t>I820,I821,I822,I823,I828,I829</t>
  </si>
  <si>
    <t>I830,I831,I832,I839</t>
  </si>
  <si>
    <t>I840,I841,I842,I843,I844,I845,I846,I847,I848,I849</t>
  </si>
  <si>
    <t>I850,I859</t>
  </si>
  <si>
    <t>I860,I861,I862,I863,I864,I868</t>
  </si>
  <si>
    <t>I870,I871,I872,I878,I879</t>
  </si>
  <si>
    <t>I880,I881,I888,I889</t>
  </si>
  <si>
    <t>I890,I891,I898,I899</t>
  </si>
  <si>
    <t>I950,I951,I952,I958,I959</t>
  </si>
  <si>
    <t>I970,I971,I972,I978,I979</t>
  </si>
  <si>
    <t>I980,I981,I982,I988</t>
  </si>
  <si>
    <t>J010,J011,J012,J013,J014,J018,J019</t>
  </si>
  <si>
    <t>J020,J028,J029</t>
  </si>
  <si>
    <t>J030,J038,J039</t>
  </si>
  <si>
    <t>J040,J041,J042</t>
  </si>
  <si>
    <t>J050,J051</t>
  </si>
  <si>
    <t>J060,J068,J069</t>
  </si>
  <si>
    <t>J100,J101,J108</t>
  </si>
  <si>
    <t>J110,J111,J118</t>
  </si>
  <si>
    <t>J120,J121,J122,J128,J129</t>
  </si>
  <si>
    <t>J150,J151,J152,J153,J154,J155,J156,J157,J158,J159</t>
  </si>
  <si>
    <t>J160,J168</t>
  </si>
  <si>
    <t>J170,J171,J172,J173,J178</t>
  </si>
  <si>
    <t>J180,J181,J182,J188,J189</t>
  </si>
  <si>
    <t>J200,J201,J202,J203,J204,J205,J206,J207,J208,J209</t>
  </si>
  <si>
    <t>J210,J218,J219</t>
  </si>
  <si>
    <t>J300,J301,J302,J303,J304</t>
  </si>
  <si>
    <t>J310,J311,J312</t>
  </si>
  <si>
    <t>J320,J321,J322,J323,J324,J328,J329</t>
  </si>
  <si>
    <t>J330,J331,J338,J339</t>
  </si>
  <si>
    <t>J340,J341,J342,J343,J348</t>
  </si>
  <si>
    <t>J350,J351,J352,J353,J358,J359</t>
  </si>
  <si>
    <t>J370,J371</t>
  </si>
  <si>
    <t>J380,J381,J382,J383,J384,J385,J386,J387</t>
  </si>
  <si>
    <t>J390,J391,J392,J393,J398,J399</t>
  </si>
  <si>
    <t>J410,J411,J418</t>
  </si>
  <si>
    <t>J430,J431,J432,J438,J439</t>
  </si>
  <si>
    <t>J440,J441,J448,J449</t>
  </si>
  <si>
    <t>J450,J451,J458,J459</t>
  </si>
  <si>
    <t>J620,J628</t>
  </si>
  <si>
    <t>J630,J631,J632,J633,J634,J635,J638</t>
  </si>
  <si>
    <t>J660,J661,J662,J668</t>
  </si>
  <si>
    <t>J670,J671,J672,J673,J674,J675,J676,J677,J678,J679</t>
  </si>
  <si>
    <t>J680,J681,J682,J683,J684,J688,J689</t>
  </si>
  <si>
    <t>J690,J691,J698</t>
  </si>
  <si>
    <t>J700,J701,J702,J703,J704,J708,J709</t>
  </si>
  <si>
    <t>J840,J841,J848,J849</t>
  </si>
  <si>
    <t>J850,J851,J852,J853</t>
  </si>
  <si>
    <t>J860,J869</t>
  </si>
  <si>
    <t>J920,J929</t>
  </si>
  <si>
    <t>J930,J931,J938,J939</t>
  </si>
  <si>
    <t>J940,J941,J942,J948,J949</t>
  </si>
  <si>
    <t>J950,J951,J952,J953,J954,J955,J958,J959</t>
  </si>
  <si>
    <t>J960,J961,J969</t>
  </si>
  <si>
    <t>J980,J981,J982,J983,J984,J985,J986,J988,J989</t>
  </si>
  <si>
    <t>J990,J991,J998</t>
  </si>
  <si>
    <t>K000,K001,K002,K003,K004,K005,K006,K007,K008,K009</t>
  </si>
  <si>
    <t>K010,K011</t>
  </si>
  <si>
    <t>K020,K021,K022,K023,K024,K028,K029</t>
  </si>
  <si>
    <t>K030,K031,K032,K033,K034,K035,K036,K037,K038,K039</t>
  </si>
  <si>
    <t>K040,K041,K042,K043,K044,K045,K046,K047,K048,K049</t>
  </si>
  <si>
    <t>K050,K051,K052,K053,K054,K055,K056</t>
  </si>
  <si>
    <t>K060,K061,K062,K068,K069</t>
  </si>
  <si>
    <t>K070,K071,K072,K073,K074,K075,K076,K078,K079</t>
  </si>
  <si>
    <t>K080,K081,K082,K083,K088,K089</t>
  </si>
  <si>
    <t>K090,K091,K092,K098,K099</t>
  </si>
  <si>
    <t>K100,K101,K102,K103,K108,K109</t>
  </si>
  <si>
    <t>K110,K111,K112,K113,K114,K115,K116,K117,K118,K119</t>
  </si>
  <si>
    <t>K120,K121,K122</t>
  </si>
  <si>
    <t>K130,K131,K132,K133,K134,K135,K136,K137</t>
  </si>
  <si>
    <t>K140,K141,K142,K143,K144,K145,K146,K148,K149</t>
  </si>
  <si>
    <t>K210,K219</t>
  </si>
  <si>
    <t>K220,K221,K222,K223,K224,K225,K226,K227,K228,K229</t>
  </si>
  <si>
    <t>K230,K231,K238</t>
  </si>
  <si>
    <t>K250,K251,K252,K253,K254,K255,K256,K257,K259</t>
  </si>
  <si>
    <t>K260,K261,K262,K263,K264,K265,K266,K267,K269</t>
  </si>
  <si>
    <t>K270,K271,K272,K273,K274,K275,K276,K277,K279</t>
  </si>
  <si>
    <t>K280,K281,K282,K283,K284,K285,K286,K287,K289</t>
  </si>
  <si>
    <t>K290,K291,K292,K293,K294,K295,K296,K297,K298,K299</t>
  </si>
  <si>
    <t>K310,K311,K312,K313,K314,K315,K316,K317,K318,K319</t>
  </si>
  <si>
    <t>K350,K351,K359</t>
  </si>
  <si>
    <t>K380,K381,K382,K383,K388,K389</t>
  </si>
  <si>
    <t>K400,K401,K402,K403,K404,K409</t>
  </si>
  <si>
    <t>K410,K411,K412,K413,K414,K419</t>
  </si>
  <si>
    <t>K420,K421,K429</t>
  </si>
  <si>
    <t>K430,K431,K439</t>
  </si>
  <si>
    <t>K440,K441,K449</t>
  </si>
  <si>
    <t>K450,K451,K458</t>
  </si>
  <si>
    <t>K460,K461,K469</t>
  </si>
  <si>
    <t>K500,K501,K508,K509</t>
  </si>
  <si>
    <t>K510,K511,K512,K513,K514,K515,K518,K519</t>
  </si>
  <si>
    <t>K520,K521,K522,K528,K529</t>
  </si>
  <si>
    <t>K550,K551,K552,K558,K559</t>
  </si>
  <si>
    <t>K560,K561,K562,K563,K564,K565,K566,K567</t>
  </si>
  <si>
    <t>K570,K571,K572,K573,K574,K575,K578,K579</t>
  </si>
  <si>
    <t>K580,K589</t>
  </si>
  <si>
    <t>K590,K591,K592,K593,K594,K598,K599</t>
  </si>
  <si>
    <t>K600,K601,K602,K603,K604,K605</t>
  </si>
  <si>
    <t>K610,K611,K612,K613,K614</t>
  </si>
  <si>
    <t>K620,K621,K622,K623,K624,K625,K626,K627,K628,K629</t>
  </si>
  <si>
    <t>K630,K631,K632,K633,K634,K635,K638,K639</t>
  </si>
  <si>
    <t>K650,K658,K659</t>
  </si>
  <si>
    <t>K660,K661,K668,K669</t>
  </si>
  <si>
    <t>K670,K671,K672,K673,K678</t>
  </si>
  <si>
    <t>K700,K701,K702,K703,K704,K709</t>
  </si>
  <si>
    <t>K710,K711,K712,K713,K714,K715,K716,K717,K718,K719</t>
  </si>
  <si>
    <t>K720,K721,K729</t>
  </si>
  <si>
    <t>K730,K731,K732,K738,K739</t>
  </si>
  <si>
    <t>K740,K741,K742,K743,K744,K745,K746</t>
  </si>
  <si>
    <t>K750,K751,K752,K753,K754,K758,K759</t>
  </si>
  <si>
    <t>K760,K761,K762,K763,K764,K765,K766,K767,K768,K769</t>
  </si>
  <si>
    <t>K770,K778</t>
  </si>
  <si>
    <t>K800,K801,K802,K803,K804,K805,K808</t>
  </si>
  <si>
    <t>K810,K811,K818,K819</t>
  </si>
  <si>
    <t>K820,K821,K822,K823,K824,K828,K829</t>
  </si>
  <si>
    <t>K830,K831,K832,K833,K834,K835,K838,K839</t>
  </si>
  <si>
    <t>K850,K851,K852,K853,K858,K859</t>
  </si>
  <si>
    <t>K860,K861,K862,K863,K868,K869</t>
  </si>
  <si>
    <t>K870,K871</t>
  </si>
  <si>
    <t>K900,K901,K902,K903,K904,K908,K909</t>
  </si>
  <si>
    <t>K910,K911,K912,K913,K914,K915,K918,K919</t>
  </si>
  <si>
    <t>K920,K921,K922,K928,K929</t>
  </si>
  <si>
    <t>K930,K931,K938</t>
  </si>
  <si>
    <t>L010,L011</t>
  </si>
  <si>
    <t>L020,L021,L022,L023,L024,L028,L029</t>
  </si>
  <si>
    <t>L030,L031,L032,L033,L038,L039</t>
  </si>
  <si>
    <t>L040,L041,L042,L043,L048,L049</t>
  </si>
  <si>
    <t>L050,L059</t>
  </si>
  <si>
    <t>L080,L081,L088,L089</t>
  </si>
  <si>
    <t>L100,L101,L102,L103,L104,L105,L108,L109</t>
  </si>
  <si>
    <t>L110,L111,L118,L119</t>
  </si>
  <si>
    <t>L120,L121,L122,L123,L128,L129</t>
  </si>
  <si>
    <t>L130,L131,L138,L139</t>
  </si>
  <si>
    <t>L200,L208,L209</t>
  </si>
  <si>
    <t>L210,L211,L218,L219</t>
  </si>
  <si>
    <t>L230,L231,L232,L233,L234,L235,L236,L237,L238,L239</t>
  </si>
  <si>
    <t>L240,L241,L242,L243,L244,L245,L246,L247,L248,L249</t>
  </si>
  <si>
    <t>L250,L251,L252,L253,L254,L255,L258,L259</t>
  </si>
  <si>
    <t>L270,L271,L272,L278,L279</t>
  </si>
  <si>
    <t>L280,L281,L282</t>
  </si>
  <si>
    <t>L290,L291,L292,L293,L298,L299</t>
  </si>
  <si>
    <t>L300,L301,L302,L303,L304,L305,L308,L309</t>
  </si>
  <si>
    <t>L400,L401,L402,L403,L404,L405,L408,L409</t>
  </si>
  <si>
    <t>L410,L411,L412,L413,L414,L415,L418,L419</t>
  </si>
  <si>
    <t>L430,L431,L432,L433,L438,L439</t>
  </si>
  <si>
    <t>L440,L441,L442,L443,L444,L448,L449</t>
  </si>
  <si>
    <t>L500,L501,L502,L503,L504,L505,L506,L508,L509</t>
  </si>
  <si>
    <t>L510,L511,L512,L518,L519</t>
  </si>
  <si>
    <t>L530,L531,L532,L533,L538,L539</t>
  </si>
  <si>
    <t>L540,L548</t>
  </si>
  <si>
    <t>L550,L551,L552,L558,L559</t>
  </si>
  <si>
    <t>L560,L561,L562,L563,L564,L568,L569</t>
  </si>
  <si>
    <t>L570,L571,L572,L573,L574,L575,L578,L579</t>
  </si>
  <si>
    <t>L580,L581,L589</t>
  </si>
  <si>
    <t>L590,L598,L599</t>
  </si>
  <si>
    <t>L600,L601,L602,L603,L604,L605,L608,L609</t>
  </si>
  <si>
    <t>L620,L628</t>
  </si>
  <si>
    <t>L630,L631,L632,L638,L639</t>
  </si>
  <si>
    <t>L640,L648,L649</t>
  </si>
  <si>
    <t>L650,L651,L652,L658,L659</t>
  </si>
  <si>
    <t>L660,L661,L662,L663,L664,L668,L669</t>
  </si>
  <si>
    <t>L670,L671,L678,L679</t>
  </si>
  <si>
    <t>L680,L681,L682,L683,L688,L689</t>
  </si>
  <si>
    <t>L700,L701,L702,L703,L704,L705,L708,L709</t>
  </si>
  <si>
    <t>L710,L711,L718,L719</t>
  </si>
  <si>
    <t>L720,L721,L722,L728,L729</t>
  </si>
  <si>
    <t>L730,L731,L732,L738,L739</t>
  </si>
  <si>
    <t>L740,L741,L742,L743,L744,L748,L749</t>
  </si>
  <si>
    <t>L750,L751,L752,L758,L759</t>
  </si>
  <si>
    <t>L810,L811,L812,L813,L814,L815,L816,L817,L818,L819</t>
  </si>
  <si>
    <t>L850,L851,L852,L853,L858,L859</t>
  </si>
  <si>
    <t>L870,L871,L872,L878,L879</t>
  </si>
  <si>
    <t>L900,L901,L902,L903,L904,L905,L906,L908,L909</t>
  </si>
  <si>
    <t>L910,L918,L919</t>
  </si>
  <si>
    <t>L920,L921,L922,L923,L928,L929</t>
  </si>
  <si>
    <t>L930,L931,L932</t>
  </si>
  <si>
    <t>L940,L941,L942,L943,L944,L945,L946,L948,L949</t>
  </si>
  <si>
    <t>L950,L951,L958,L959</t>
  </si>
  <si>
    <t>L980,L981,L982,L983,L984,L985,L986,L988,L989</t>
  </si>
  <si>
    <t>L990,L998</t>
  </si>
  <si>
    <t>M000,M001,M002,M008,M009</t>
  </si>
  <si>
    <t>M010,M011,M012,M013,M014,M015,M016,M018</t>
  </si>
  <si>
    <t>M020,M021,M022,M023,M028,M029</t>
  </si>
  <si>
    <t>M030,M031,M032,M036</t>
  </si>
  <si>
    <t>M050,M051,M052,M053,M058,M059</t>
  </si>
  <si>
    <t>M060,M061,M062,M063,M064,M068,M069</t>
  </si>
  <si>
    <t>M070,M071,M072,M073,M074,M075,M076</t>
  </si>
  <si>
    <t>M080,M081,M082,M083,M084,M088,M089</t>
  </si>
  <si>
    <t>M090,M091,M092,M098</t>
  </si>
  <si>
    <t>M100,M101,M102,M103,M104,M109</t>
  </si>
  <si>
    <t>M110,M111,M112,M118,M119</t>
  </si>
  <si>
    <t>M120,M121,M122,M123,M124,M125,M128</t>
  </si>
  <si>
    <t>M130,M131,M138,M139</t>
  </si>
  <si>
    <t>M140,M141,M142,M143,M144,M145,M146,M148</t>
  </si>
  <si>
    <t>M150,M151,M152,M153,M154,M158,M159</t>
  </si>
  <si>
    <t>M160,M161,M162,M163,M164,M165,M166,M167,M169</t>
  </si>
  <si>
    <t>M170,M171,M172,M173,M174,M175,M179</t>
  </si>
  <si>
    <t>M180,M181,M182,M183,M184,M185,M189</t>
  </si>
  <si>
    <t>M190,M191,M192,M198,M199</t>
  </si>
  <si>
    <t>M200,M201,M202,M203,M204,M205,M206</t>
  </si>
  <si>
    <t>M210,M211,M212,M213,M214,M215,M216,M217,M218,M219</t>
  </si>
  <si>
    <t>M220,M221,M222,M223,M224,M228,M229</t>
  </si>
  <si>
    <t>M230,M231,M232,M233,M234,M235,M236,M238,M239</t>
  </si>
  <si>
    <t>M240,M241,M242,M243,M244,M245,M246,M247,M248,M249</t>
  </si>
  <si>
    <t>M250,M251,M252,M253,M254,M255,M256,M257,M258,M259</t>
  </si>
  <si>
    <t>M300,M301,M302,M303,M308</t>
  </si>
  <si>
    <t>M310,M311,M312,M313,M314,M315,M316,M317,M318,M319</t>
  </si>
  <si>
    <t>M320,M321,M328,M329</t>
  </si>
  <si>
    <t>M330,M331,M332,M339</t>
  </si>
  <si>
    <t>M340,M341,M342,M348,M349</t>
  </si>
  <si>
    <t>M350,M351,M352,M353,M354,M355,M356,M357,M358,M359</t>
  </si>
  <si>
    <t>M360,M361,M362,M363,M364,M368</t>
  </si>
  <si>
    <t>M400,M401,M402,M403,M404,M405</t>
  </si>
  <si>
    <t>M410,M411,M412,M413,M414,M415,M418,M419</t>
  </si>
  <si>
    <t>M420,M421,M429</t>
  </si>
  <si>
    <t>M430,M431,M432,M433,M434,M435,M436,M438,M439</t>
  </si>
  <si>
    <t>M460,M461,M462,M463,M464,M465,M468,M469</t>
  </si>
  <si>
    <t>M470,M471,M472,M478,M479</t>
  </si>
  <si>
    <t>M480,M481,M482,M483,M484,M485,M488,M489</t>
  </si>
  <si>
    <t>M490,M491,M492,M493,M494,M495,M498</t>
  </si>
  <si>
    <t>M500,M501,M502,M503,M508,M509</t>
  </si>
  <si>
    <t>M510,M511,M512,M513,M514,M518,M519</t>
  </si>
  <si>
    <t>M530,M531,M532,M533,M538,M539</t>
  </si>
  <si>
    <t>M540,M541,M542,M543,M544,M545,M546,M548,M549</t>
  </si>
  <si>
    <t>M600,M601,M602,M608,M609</t>
  </si>
  <si>
    <t>M610,M611,M612,M613,M614,M615,M619</t>
  </si>
  <si>
    <t>M620,M621,M622,M623,M624,M625,M626,M628,M629</t>
  </si>
  <si>
    <t>M630,M631,M632,M633,M638</t>
  </si>
  <si>
    <t>M650,M651,M652,M653,M654,M658,M659</t>
  </si>
  <si>
    <t>M660,M661,M662,M663,M664,M665</t>
  </si>
  <si>
    <t>M670,M671,M672,M673,M674,M678,M679</t>
  </si>
  <si>
    <t>M680,M688</t>
  </si>
  <si>
    <t>M700,M701,M702,M703,M704,M705,M706,M707,M708,M709</t>
  </si>
  <si>
    <t>M710,M711,M712,M713,M714,M715,M718,M719</t>
  </si>
  <si>
    <t>M720,M721,M722,M724,M726,M728,M729</t>
  </si>
  <si>
    <t>M730,M731,M738</t>
  </si>
  <si>
    <t>M750,M751,M752,M753,M754,M755,M758,M759</t>
  </si>
  <si>
    <t>M760,M761,M762,M763,M764,M765,M766,M767,M768,M769</t>
  </si>
  <si>
    <t>M770,M771,M772,M773,M774,M775,M778,M779</t>
  </si>
  <si>
    <t>M790,M791,M792,M793,M794,M795,M796,M797,M798,M799</t>
  </si>
  <si>
    <t>M800,M801,M802,M803,M804,M805,M808,M809</t>
  </si>
  <si>
    <t>M810,M811,M812,M813,M814,M815,M816,M818,M819</t>
  </si>
  <si>
    <t>M820,M821,M828</t>
  </si>
  <si>
    <t>M830,M831,M832,M833,M834,M835,M838,M839</t>
  </si>
  <si>
    <t>M840,M841,M842,M843,M844,M848,M849</t>
  </si>
  <si>
    <t>M850,M851,M852,M853,M854,M855,M856,M858,M859</t>
  </si>
  <si>
    <t>M860,M861,M862,M863,M864,M865,M866,M868,M869</t>
  </si>
  <si>
    <t>M870,M871,M872,M873,M878,M879</t>
  </si>
  <si>
    <t>M880,M888,M889</t>
  </si>
  <si>
    <t>M890,M891,M892,M893,M894,M895,M896,M898,M899</t>
  </si>
  <si>
    <t>M900,M901,M902,M903,M904,M905,M906,M907,M908</t>
  </si>
  <si>
    <t>M910,M911,M912,M913,M918,M919</t>
  </si>
  <si>
    <t>M920,M921,M922,M923,M924,M925,M926,M927,M928,M929</t>
  </si>
  <si>
    <t>M930,M931,M932,M938,M939</t>
  </si>
  <si>
    <t>M940,M941,M942,M943,M948,M949</t>
  </si>
  <si>
    <t>M950,M951,M952,M953,M954,M955,M958,M959</t>
  </si>
  <si>
    <t>M960,M961,M962,M963,M964,M965,M966,M968,M969</t>
  </si>
  <si>
    <t>M990,M991,M992,M993,M994,M995,M996,M997,M998,M999</t>
  </si>
  <si>
    <t>N000,N001,N002,N003,N004,N005,N006,N007,N008,N009</t>
  </si>
  <si>
    <t>N010,N011,N012,N013,N014,N015,N016,N017,N018,N019</t>
  </si>
  <si>
    <t>N020,N021,N022,N023,N024,N025,N026,N027,N028,N029</t>
  </si>
  <si>
    <t>N030,N031,N032,N033,N034,N035,N036,N037,N038,N039</t>
  </si>
  <si>
    <t>N040,N041,N042,N043,N044,N045,N046,N047,N048,N049</t>
  </si>
  <si>
    <t>N050,N051,N052,N053,N054,N055,N056,N057,N058,N059</t>
  </si>
  <si>
    <t>N060,N061,N062,N063,N064,N065,N066,N067,N068,N069</t>
  </si>
  <si>
    <t>N070,N071,N072,N073,N074,N075,N076,N077,N078,N079</t>
  </si>
  <si>
    <t>N080,N081,N082,N083,N084,N085,N088</t>
  </si>
  <si>
    <t>N110,N111,N118,N119</t>
  </si>
  <si>
    <t>N130,N131,N132,N133,N134,N135,N136,N137,N138,N139</t>
  </si>
  <si>
    <t>N140,N141,N142,N143,N144</t>
  </si>
  <si>
    <t>N150,N151,N158,N159</t>
  </si>
  <si>
    <t>N160,N161,N162,N163,N164,N165,N168</t>
  </si>
  <si>
    <t>N170,N171,N172,N178,N179</t>
  </si>
  <si>
    <t>N180,N188,N189</t>
  </si>
  <si>
    <t>N200,N201,N202,N209</t>
  </si>
  <si>
    <t>N210,N211,N218,N219</t>
  </si>
  <si>
    <t>N220,N228</t>
  </si>
  <si>
    <t>N250,N251,N258,N259</t>
  </si>
  <si>
    <t>N270,N271,N279</t>
  </si>
  <si>
    <t>N280,N281,N288,N289</t>
  </si>
  <si>
    <t>N290,N291,N298</t>
  </si>
  <si>
    <t>N300,N301,N302,N303,N304,N308,N309</t>
  </si>
  <si>
    <t>N310,N311,N312,N318,N319</t>
  </si>
  <si>
    <t>N320,N321,N322,N323,N324,N328,N329</t>
  </si>
  <si>
    <t>N330,N338</t>
  </si>
  <si>
    <t>N340,N341,N342,N343</t>
  </si>
  <si>
    <t>N350,N351,N358,N359</t>
  </si>
  <si>
    <t>N360,N361,N362,N363,N368,N369</t>
  </si>
  <si>
    <t>N370,N378</t>
  </si>
  <si>
    <t>N390,N391,N392,N393,N394,N398,N399</t>
  </si>
  <si>
    <t>N410,N411,N412,N413,N418,N419</t>
  </si>
  <si>
    <t>N420,N421,N422,N428,N429</t>
  </si>
  <si>
    <t>N430,N431,N432,N433,N434</t>
  </si>
  <si>
    <t>N450,N459</t>
  </si>
  <si>
    <t>N480,N481,N482,N483,N484,N485,N486,N488,N489</t>
  </si>
  <si>
    <t>N490,N491,N492,N498,N499</t>
  </si>
  <si>
    <t>N500,N501,N508,N509</t>
  </si>
  <si>
    <t>N510,N511,N512,N518</t>
  </si>
  <si>
    <t>N600,N601,N602,N603,N604,N608,N609</t>
  </si>
  <si>
    <t>N640,N641,N642,N643,N644,N645,N648,N649</t>
  </si>
  <si>
    <t>N700,N701,N709</t>
  </si>
  <si>
    <t>N710,N711,N719</t>
  </si>
  <si>
    <t>N730,N731,N732,N733,N734,N735,N736,N738,N739</t>
  </si>
  <si>
    <t>N740,N741,N742,N743,N744,N748</t>
  </si>
  <si>
    <t>N750,N751,N758,N759</t>
  </si>
  <si>
    <t>N760,N761,N762,N763,N764,N765,N766,N768</t>
  </si>
  <si>
    <t>N770,N771,N778</t>
  </si>
  <si>
    <t>N800,N801,N802,N803,N804,N805,N806,N808,N809</t>
  </si>
  <si>
    <t>N810,N811,N812,N813,N814,N815,N816,N818,N819</t>
  </si>
  <si>
    <t>N820,N821,N822,N823,N824,N825,N828,N829</t>
  </si>
  <si>
    <t>N830,N831,N832,N833,N834,N835,N836,N837,N838,N839</t>
  </si>
  <si>
    <t>N840,N841,N842,N843,N848,N849</t>
  </si>
  <si>
    <t>N850,N851,N852,N853,N854,N855,N856,N857,N858,N859</t>
  </si>
  <si>
    <t>N870,N871,N872,N879</t>
  </si>
  <si>
    <t>N880,N881,N882,N883,N884,N888,N889</t>
  </si>
  <si>
    <t>N890,N891,N892,N893,N894,N895,N896,N897,N898,N899</t>
  </si>
  <si>
    <t>N900,N901,N902,N903,N904,N905,N906,N907,N908,N909</t>
  </si>
  <si>
    <t>N910,N911,N912,N913,N914,N915</t>
  </si>
  <si>
    <t>N920,N921,N922,N923,N924,N925,N926</t>
  </si>
  <si>
    <t>N930,N938,N939</t>
  </si>
  <si>
    <t>N940,N941,N942,N943,N944,N945,N946,N948,N949</t>
  </si>
  <si>
    <t>N950,N951,N952,N953,N958,N959</t>
  </si>
  <si>
    <t>N970,N971,N972,N973,N974,N978,N979</t>
  </si>
  <si>
    <t>N980,N981,N982,N983,N988,N989</t>
  </si>
  <si>
    <t>N990,N991,N992,N993,N994,N995,N998,N999</t>
  </si>
  <si>
    <t>O000,O001,O002,O008,O009</t>
  </si>
  <si>
    <t>O010,O011,O019</t>
  </si>
  <si>
    <t>O020,O021,O028,O029</t>
  </si>
  <si>
    <t>O030,O031,O032,O033,O034,O035,O036,O037,O038,O039</t>
  </si>
  <si>
    <t>O040,O041,O042,O043,O044,O045,O046,O047,O048,O049</t>
  </si>
  <si>
    <t>O050,O051,O052,O053,O054,O055,O056,O057,O058,O059</t>
  </si>
  <si>
    <t>O060,O061,O062,O063,O064,O065,O066,O067,O068,O069</t>
  </si>
  <si>
    <t>O070,O071,O072,O073,O074,O075,O076,O077,O078,O079</t>
  </si>
  <si>
    <t>O080,O081,O082,O083,O084,O085,O086,O087,O088,O089</t>
  </si>
  <si>
    <t>O100,O101,O102,O103,O104,O109</t>
  </si>
  <si>
    <t>O120,O121,O122</t>
  </si>
  <si>
    <t>O140,O141,O149</t>
  </si>
  <si>
    <t>O150,O151,O152,O159</t>
  </si>
  <si>
    <t>O200,O208,O209</t>
  </si>
  <si>
    <t>O210,O211,O212,O218,O219</t>
  </si>
  <si>
    <t>O220,O221,O222,O223,O224,O225,O228,O229</t>
  </si>
  <si>
    <t>O230,O231,O232,O233,O234,O235,O239</t>
  </si>
  <si>
    <t>O240,O241,O242,O243,O244,O249</t>
  </si>
  <si>
    <t>O260,O261,O262,O263,O264,O265,O266,O267,O268,O269</t>
  </si>
  <si>
    <t>O280,O281,O282,O283,O284,O285,O288,O289</t>
  </si>
  <si>
    <t>O290,O291,O292,O293,O294,O295,O296,O298,O299</t>
  </si>
  <si>
    <t>O300,O301,O302,O308,O309</t>
  </si>
  <si>
    <t>O310,O311,O312,O318</t>
  </si>
  <si>
    <t>O320,O321,O322,O323,O324,O325,O326,O328,O329</t>
  </si>
  <si>
    <t>O330,O331,O332,O333,O334,O335,O336,O337,O338,O339</t>
  </si>
  <si>
    <t>O340,O341,O342,O343,O344,O345,O346,O347,O348,O349</t>
  </si>
  <si>
    <t>O350,O351,O352,O353,O354,O355,O356,O357,O358,O359</t>
  </si>
  <si>
    <t>O360,O361,O362,O363,O364,O365,O366,O367,O368,O369</t>
  </si>
  <si>
    <t>O410,O411,O418,O419</t>
  </si>
  <si>
    <t>O420,O421,O422,O429</t>
  </si>
  <si>
    <t>O430,O431,O438,O439</t>
  </si>
  <si>
    <t>O440,O441</t>
  </si>
  <si>
    <t>O450,O458,O459</t>
  </si>
  <si>
    <t>O460,O468,O469</t>
  </si>
  <si>
    <t>O470,O471,O479</t>
  </si>
  <si>
    <t>O600,O601,O602</t>
  </si>
  <si>
    <t>O610,O611,O618,O619</t>
  </si>
  <si>
    <t>O620,O621,O622,O623,O624,O628,O629</t>
  </si>
  <si>
    <t>O630,O631,O632,O639</t>
  </si>
  <si>
    <t>O640,O641,O642,O643,O644,O645,O648,O649</t>
  </si>
  <si>
    <t>O650,O651,O652,O653,O654,O655,O658,O659</t>
  </si>
  <si>
    <t>O660,O661,O662,O663,O664,O665,O668,O669</t>
  </si>
  <si>
    <t>O670,O678,O679</t>
  </si>
  <si>
    <t>O680,O681,O682,O683,O688,O689</t>
  </si>
  <si>
    <t>O690,O691,O692,O693,O694,O695,O698,O699</t>
  </si>
  <si>
    <t>O700,O701,O702,O703,O709</t>
  </si>
  <si>
    <t>O710,O711,O712,O713,O714,O715,O716,O717,O718,O719</t>
  </si>
  <si>
    <t>O720,O721,O722,O723</t>
  </si>
  <si>
    <t>O730,O731</t>
  </si>
  <si>
    <t>O740,O741,O742,O743,O744,O745,O746,O747,O748,O749</t>
  </si>
  <si>
    <t>O750,O751,O752,O753,O754,O755,O756,O757,O758,O759</t>
  </si>
  <si>
    <t>O800,O801,O808,O809</t>
  </si>
  <si>
    <t>O810,O811,O812,O813,O814,O815</t>
  </si>
  <si>
    <t>O820,O821,O822,O828,O829</t>
  </si>
  <si>
    <t>O830,O831,O832,O833,O834,O838,O839</t>
  </si>
  <si>
    <t>O840,O841,O842,O848,O849</t>
  </si>
  <si>
    <t>O860,O861,O862,O863,O864,O868</t>
  </si>
  <si>
    <t>O870,O871,O872,O873,O878,O879</t>
  </si>
  <si>
    <t>O880,O881,O882,O883,O888</t>
  </si>
  <si>
    <t>O890,O891,O892,O893,O894,O895,O896,O898,O899</t>
  </si>
  <si>
    <t>O900,O901,O902,O903,O904,O905,O908,O909</t>
  </si>
  <si>
    <t>O910,O911,O912</t>
  </si>
  <si>
    <t>O920,O921,O922,O923,O924,O925,O926,O927</t>
  </si>
  <si>
    <t>O980,O981,O982,O983,O984,O985,O986,O988,O989</t>
  </si>
  <si>
    <t>O990,O991,O992,O993,O994,O995,O996,O997,O998</t>
  </si>
  <si>
    <t>P000,P001,P002,P003,P004,P005,P006,P007,P008,P009</t>
  </si>
  <si>
    <t>P010,P011,P012,P013,P014,P015,P016,P017,P018,P019</t>
  </si>
  <si>
    <t>P020,P021,P022,P023,P024,P025,P026,P027,P028,P029</t>
  </si>
  <si>
    <t>P030,P031,P032,P033,P034,P035,P036,P038,P039</t>
  </si>
  <si>
    <t>P040,P041,P042,P043,P044,P045,P046,P048,P049</t>
  </si>
  <si>
    <t>P050,P051,P052,P059</t>
  </si>
  <si>
    <t>P070,P071,P072,P073</t>
  </si>
  <si>
    <t>P080,P081,P082</t>
  </si>
  <si>
    <t>P100,P101,P102,P103,P104,P108,P109</t>
  </si>
  <si>
    <t>P110,P111,P112,P113,P114,P115,P119</t>
  </si>
  <si>
    <t>P120,P121,P122,P123,P124,P128,P129</t>
  </si>
  <si>
    <t>P130,P131,P132,P133,P134,P138,P139</t>
  </si>
  <si>
    <t>P140,P141,P142,P143,P148,P149</t>
  </si>
  <si>
    <t>P150,P151,P152,P153,P154,P155,P156,P158,P159</t>
  </si>
  <si>
    <t>P200,P201,P209</t>
  </si>
  <si>
    <t>P210,P211,P219</t>
  </si>
  <si>
    <t>P220,P221,P228,P229</t>
  </si>
  <si>
    <t>P230,P231,P232,P233,P234,P235,P236,P238,P239</t>
  </si>
  <si>
    <t>P240,P241,P242,P243,P248,P249</t>
  </si>
  <si>
    <t>P250,P251,P252,P253,P258</t>
  </si>
  <si>
    <t>P260,P261,P268,P269</t>
  </si>
  <si>
    <t>P270,P271,P278,P279</t>
  </si>
  <si>
    <t>P280,P281,P282,P283,P284,P285,P288,P289</t>
  </si>
  <si>
    <t>P290,P291,P292,P293,P294,P298,P299</t>
  </si>
  <si>
    <t>P350,P351,P352,P353,P358,P359</t>
  </si>
  <si>
    <t>P360,P361,P362,P363,P364,P365,P368,P369</t>
  </si>
  <si>
    <t>P370,P371,P372,P373,P374,P375,P378,P379</t>
  </si>
  <si>
    <t>P390,P391,P392,P393,P394,P398,P399</t>
  </si>
  <si>
    <t>P500,P501,P502,P503,P504,P505,P508,P509</t>
  </si>
  <si>
    <t>P510,P518,P519</t>
  </si>
  <si>
    <t>P520,P521,P522,P523,P524,P525,P526,P528,P529</t>
  </si>
  <si>
    <t>P540,P541,P542,P543,P544,P545,P546,P548,P549</t>
  </si>
  <si>
    <t>P550,P551,P558,P559</t>
  </si>
  <si>
    <t>P560,P569</t>
  </si>
  <si>
    <t>P570,P578,P579</t>
  </si>
  <si>
    <t>P580,P581,P582,P583,P584,P585,P588,P589</t>
  </si>
  <si>
    <t>P590,P591,P592,P593,P598,P599</t>
  </si>
  <si>
    <t>P610,P611,P612,P613,P614,P615,P616,P618,P619</t>
  </si>
  <si>
    <t>P700,P701,P702,P703,P704,P708,P709</t>
  </si>
  <si>
    <t>P710,P711,P712,P713,P714,P718,P719</t>
  </si>
  <si>
    <t>P720,P721,P722,P728,P729</t>
  </si>
  <si>
    <t>P740,P741,P742,P743,P744,P745,P748,P749</t>
  </si>
  <si>
    <t>P760,P761,P762,P768,P769</t>
  </si>
  <si>
    <t>P780,P781,P782,P783,P788,P789</t>
  </si>
  <si>
    <t>P800,P808,P809</t>
  </si>
  <si>
    <t>P810,P818,P819</t>
  </si>
  <si>
    <t>P830,P831,P832,P833,P834,P835,P836,P838,P839</t>
  </si>
  <si>
    <t>P910,P911,P912,P913,P914,P915,P916,P918,P919</t>
  </si>
  <si>
    <t>P920,P921,P922,P923,P924,P925,P928,P929</t>
  </si>
  <si>
    <t>P940,P941,P942,P948,P949</t>
  </si>
  <si>
    <t>P960,P961,P962,P963,P964,P965,P968,P969</t>
  </si>
  <si>
    <t>Q000,Q001,Q002</t>
  </si>
  <si>
    <t>Q010,Q011,Q012,Q018,Q019</t>
  </si>
  <si>
    <t>Q030,Q031,Q038,Q039</t>
  </si>
  <si>
    <t>Q040,Q041,Q042,Q043,Q044,Q045,Q046,Q048,Q049</t>
  </si>
  <si>
    <t>Q050,Q051,Q052,Q053,Q054,Q055,Q056,Q057,Q058,Q059</t>
  </si>
  <si>
    <t>Q060,Q061,Q062,Q063,Q064,Q068,Q069</t>
  </si>
  <si>
    <t>Q070,Q078,Q079</t>
  </si>
  <si>
    <t>Q100,Q101,Q102,Q103,Q104,Q105,Q106,Q107</t>
  </si>
  <si>
    <t>Q110,Q111,Q112,Q113</t>
  </si>
  <si>
    <t>Q120,Q121,Q122,Q123,Q124,Q128,Q129</t>
  </si>
  <si>
    <t>Q130,Q131,Q132,Q133,Q134,Q135,Q138,Q139</t>
  </si>
  <si>
    <t>Q140,Q141,Q142,Q143,Q148,Q149</t>
  </si>
  <si>
    <t>Q150,Q158,Q159</t>
  </si>
  <si>
    <t>Q160,Q161,Q162,Q163,Q164,Q165,Q169</t>
  </si>
  <si>
    <t>Q170,Q171,Q172,Q173,Q174,Q175,Q178,Q179</t>
  </si>
  <si>
    <t>Q180,Q181,Q182,Q183,Q184,Q185,Q186,Q187,Q188,Q189</t>
  </si>
  <si>
    <t>Q200,Q201,Q202,Q203,Q204,Q205,Q206,Q208,Q209</t>
  </si>
  <si>
    <t>Q210,Q211,Q212,Q213,Q214,Q218,Q219</t>
  </si>
  <si>
    <t>Q220,Q221,Q222,Q223,Q224,Q225,Q226,Q228,Q229</t>
  </si>
  <si>
    <t>Q230,Q231,Q232,Q233,Q234,Q238,Q239</t>
  </si>
  <si>
    <t>Q240,Q241,Q242,Q243,Q244,Q245,Q246,Q248,Q249</t>
  </si>
  <si>
    <t>Q250,Q251,Q252,Q253,Q254,Q255,Q256,Q257,Q258,Q259</t>
  </si>
  <si>
    <t>Q260,Q261,Q262,Q263,Q264,Q265,Q266,Q268,Q269</t>
  </si>
  <si>
    <t>Q270,Q271,Q272,Q273,Q274,Q278,Q279</t>
  </si>
  <si>
    <t>Q280,Q281,Q282,Q283,Q288,Q289</t>
  </si>
  <si>
    <t>Q300,Q301,Q302,Q303,Q308,Q309</t>
  </si>
  <si>
    <t>Q310,Q311,Q312,Q313,Q315,Q318,Q319</t>
  </si>
  <si>
    <t>Q320,Q321,Q322,Q323,Q324</t>
  </si>
  <si>
    <t>Q330,Q331,Q332,Q333,Q334,Q335,Q336,Q338,Q339</t>
  </si>
  <si>
    <t>Q340,Q341,Q348,Q349</t>
  </si>
  <si>
    <t>Q351,Q353,Q355,Q357,Q359</t>
  </si>
  <si>
    <t>Q360,Q361,Q369</t>
  </si>
  <si>
    <t>Q370,Q371,Q372,Q373,Q374,Q375,Q378,Q379</t>
  </si>
  <si>
    <t>Q380,Q381,Q382,Q383,Q384,Q385,Q386,Q387,Q388</t>
  </si>
  <si>
    <t>Q390,Q391,Q392,Q393,Q394,Q395,Q396,Q398,Q399</t>
  </si>
  <si>
    <t>Q400,Q401,Q402,Q403,Q408,Q409</t>
  </si>
  <si>
    <t>Q410,Q411,Q412,Q418,Q419</t>
  </si>
  <si>
    <t>Q420,Q421,Q422,Q423,Q428,Q429</t>
  </si>
  <si>
    <t>Q430,Q431,Q432,Q433,Q434,Q435,Q436,Q437,Q438,Q439</t>
  </si>
  <si>
    <t>Q440,Q441,Q442,Q443,Q444,Q445,Q446,Q447</t>
  </si>
  <si>
    <t>Q450,Q451,Q452,Q453,Q458,Q459</t>
  </si>
  <si>
    <t>Q500,Q501,Q502,Q503,Q504,Q505,Q506</t>
  </si>
  <si>
    <t>Q510,Q511,Q512,Q513,Q514,Q515,Q516,Q517,Q518,Q519</t>
  </si>
  <si>
    <t>Q520,Q521,Q522,Q523,Q524,Q525,Q526,Q527,Q528,Q529</t>
  </si>
  <si>
    <t>Q530,Q531,Q532,Q539</t>
  </si>
  <si>
    <t>Q540,Q541,Q542,Q543,Q544,Q548,Q549</t>
  </si>
  <si>
    <t>Q550,Q551,Q552,Q553,Q554,Q555,Q556,Q558,Q559</t>
  </si>
  <si>
    <t>Q560,Q561,Q562,Q563,Q564</t>
  </si>
  <si>
    <t>Q600,Q601,Q602,Q603,Q604,Q605,Q606</t>
  </si>
  <si>
    <t>Q610,Q611,Q612,Q613,Q614,Q615,Q618,Q619</t>
  </si>
  <si>
    <t>Q620,Q621,Q622,Q623,Q624,Q625,Q626,Q627,Q628</t>
  </si>
  <si>
    <t>Q630,Q631,Q632,Q633,Q638,Q639</t>
  </si>
  <si>
    <t>Q640,Q641,Q642,Q643,Q644,Q645,Q646,Q647,Q648,Q649</t>
  </si>
  <si>
    <t>Q650,Q651,Q652,Q653,Q654,Q655,Q656,Q658,Q659</t>
  </si>
  <si>
    <t>Q660,Q661,Q662,Q663,Q664,Q665,Q666,Q667,Q668,Q669</t>
  </si>
  <si>
    <t>Q670,Q671,Q672,Q673,Q674,Q675,Q676,Q677,Q678</t>
  </si>
  <si>
    <t>Q680,Q681,Q682,Q683,Q684,Q685,Q688</t>
  </si>
  <si>
    <t>Q690,Q691,Q692,Q699</t>
  </si>
  <si>
    <t>Q700,Q701,Q702,Q703,Q704,Q709</t>
  </si>
  <si>
    <t>Q710,Q711,Q712,Q713,Q714,Q715,Q716,Q718,Q719</t>
  </si>
  <si>
    <t>Q720,Q721,Q722,Q723,Q724,Q725,Q726,Q727,Q728,Q729</t>
  </si>
  <si>
    <t>Q730,Q731,Q738</t>
  </si>
  <si>
    <t>Q740,Q741,Q742,Q743,Q748,Q749</t>
  </si>
  <si>
    <t>Q750,Q751,Q752,Q753,Q754,Q755,Q758,Q759</t>
  </si>
  <si>
    <t>Q760,Q761,Q762,Q763,Q764,Q765,Q766,Q767,Q768,Q769</t>
  </si>
  <si>
    <t>Q770,Q771,Q772,Q773,Q774,Q775,Q776,Q777,Q778,Q779</t>
  </si>
  <si>
    <t>Q780,Q781,Q782,Q783,Q784,Q785,Q786,Q788,Q789</t>
  </si>
  <si>
    <t>Q790,Q791,Q792,Q793,Q794,Q795,Q796,Q798,Q799</t>
  </si>
  <si>
    <t>Q800,Q801,Q802,Q803,Q804,Q808,Q809</t>
  </si>
  <si>
    <t>Q810,Q811,Q812,Q818,Q819</t>
  </si>
  <si>
    <t>Q820,Q821,Q822,Q823,Q824,Q825,Q828,Q829</t>
  </si>
  <si>
    <t>Q830,Q831,Q832,Q833,Q838,Q839</t>
  </si>
  <si>
    <t>Q840,Q841,Q842,Q843,Q844,Q845,Q846,Q848,Q849</t>
  </si>
  <si>
    <t>Q850,Q851,Q858,Q859</t>
  </si>
  <si>
    <t>Q860,Q861,Q862,Q868</t>
  </si>
  <si>
    <t>Q870,Q871,Q872,Q873,Q874,Q875,Q878</t>
  </si>
  <si>
    <t>Q890,Q891,Q892,Q893,Q894,Q897,Q898,Q899</t>
  </si>
  <si>
    <t>Q900,Q901,Q902,Q909</t>
  </si>
  <si>
    <t>Q910,Q911,Q912,Q913,Q914,Q915,Q916,Q917</t>
  </si>
  <si>
    <t>Q920,Q921,Q922,Q923,Q924,Q925,Q926,Q927,Q928,Q929</t>
  </si>
  <si>
    <t>Q930,Q931,Q932,Q933,Q934,Q935,Q936,Q937,Q938,Q939</t>
  </si>
  <si>
    <t>Q950,Q951,Q952,Q953,Q954,Q955,Q958,Q959</t>
  </si>
  <si>
    <t>Q960,Q961,Q962,Q963,Q964,Q968,Q969</t>
  </si>
  <si>
    <t>Q970,Q971,Q972,Q973,Q978,Q979</t>
  </si>
  <si>
    <t>Q980,Q981,Q982,Q983,Q984,Q985,Q986,Q987,Q988,Q989</t>
  </si>
  <si>
    <t>Q990,Q991,Q992,Q998,Q999</t>
  </si>
  <si>
    <t>R000,R001,R002,R008</t>
  </si>
  <si>
    <t>R010,R011,R012</t>
  </si>
  <si>
    <t>R030,R031</t>
  </si>
  <si>
    <t>R040,R041,R042,R048,R049</t>
  </si>
  <si>
    <t>R060,R061,R062,R063,R064,R065,R066,R067,R068</t>
  </si>
  <si>
    <t>R070,R071,R072,R073,R074</t>
  </si>
  <si>
    <t>R090,R091,R092,R093,R098</t>
  </si>
  <si>
    <t>R100,R101,R102,R103,R104</t>
  </si>
  <si>
    <t>R160,R161,R162</t>
  </si>
  <si>
    <t>R190,R191,R192,R193,R194,R195,R196,R198</t>
  </si>
  <si>
    <t>R200,R201,R202,R203,R208</t>
  </si>
  <si>
    <t>R220,R221,R222,R223,R224,R227,R229</t>
  </si>
  <si>
    <t>R230,R231,R232,R233,R234,R238</t>
  </si>
  <si>
    <t>R250,R251,R252,R253,R258</t>
  </si>
  <si>
    <t>R260,R261,R262,R268</t>
  </si>
  <si>
    <t>R270,R278</t>
  </si>
  <si>
    <t>R290,R291,R292,R293,R294,R296,R298</t>
  </si>
  <si>
    <t>R300,R301,R309</t>
  </si>
  <si>
    <t>R390,R391,R392,R398</t>
  </si>
  <si>
    <t>R400,R401,R402</t>
  </si>
  <si>
    <t>R410,R411,R412,R413,R418</t>
  </si>
  <si>
    <t>R430,R431,R432,R438</t>
  </si>
  <si>
    <t>R440,R441,R442,R443,R448</t>
  </si>
  <si>
    <t>R450,R451,R452,R453,R454,R455,R456,R457,R458</t>
  </si>
  <si>
    <t>R460,R461,R462,R463,R464,R465,R466,R467,R468</t>
  </si>
  <si>
    <t>R470,R471,R478</t>
  </si>
  <si>
    <t>R480,R481,R482,R488</t>
  </si>
  <si>
    <t>R490,R491,R492,R498</t>
  </si>
  <si>
    <t>R502,R508,R509</t>
  </si>
  <si>
    <t>R520,R521,R522,R529</t>
  </si>
  <si>
    <t>R560,R568</t>
  </si>
  <si>
    <t>R570,R571,R578,R579</t>
  </si>
  <si>
    <t>R590,R591,R599</t>
  </si>
  <si>
    <t>R600,R601,R609</t>
  </si>
  <si>
    <t>R610,R611,R619</t>
  </si>
  <si>
    <t>R620,R628,R629</t>
  </si>
  <si>
    <t>R630,R631,R632,R633,R634,R635,R638</t>
  </si>
  <si>
    <t>R680,R681,R682,R683,R688</t>
  </si>
  <si>
    <t>R700,R701</t>
  </si>
  <si>
    <t>R730,R739</t>
  </si>
  <si>
    <t>R740,R748,R749</t>
  </si>
  <si>
    <t>R760,R761,R762,R768,R769</t>
  </si>
  <si>
    <t>R770,R771,R772,R778,R779</t>
  </si>
  <si>
    <t>R780,R781,R782,R783,R784,R785,R786,R787,R788,R789</t>
  </si>
  <si>
    <t>R790,R798,R799</t>
  </si>
  <si>
    <t>R820,R821,R822,R823,R824,R825,R826,R827,R828,R829</t>
  </si>
  <si>
    <t>R830,R831,R832,R833,R834,R835,R836,R837,R838,R839</t>
  </si>
  <si>
    <t>R840,R841,R842,R843,R844,R845,R846,R847,R848,R849</t>
  </si>
  <si>
    <t>R850,R851,R852,R853,R854,R855,R856,R857,R858,R859</t>
  </si>
  <si>
    <t>R860,R861,R862,R863,R864,R865,R866,R867,R868,R869</t>
  </si>
  <si>
    <t>R870,R871,R872,R873,R874,R875,R876,R877,R878,R879</t>
  </si>
  <si>
    <t>R890,R891,R892,R893,R894,R895,R896,R897,R898,R899</t>
  </si>
  <si>
    <t>R900,R908</t>
  </si>
  <si>
    <t>R930,R931,R932,R933,R934,R935,R936,R937,R938</t>
  </si>
  <si>
    <t>R940,R941,R942,R943,R944,R945,R946,R947,R948</t>
  </si>
  <si>
    <t>R960,R961</t>
  </si>
  <si>
    <t>S000,S001,S002,S003,S004,S005,S007,S008,S009</t>
  </si>
  <si>
    <t>S010,S011,S012,S013,S014,S015,S017,S018,S019</t>
  </si>
  <si>
    <t>S020,S021,S022,S023,S024,S025,S026,S027,S028,S029</t>
  </si>
  <si>
    <t>S030,S031,S032,S033,S034,S035</t>
  </si>
  <si>
    <t>S040,S041,S042,S043,S044,S045,S046,S047,S048,S049</t>
  </si>
  <si>
    <t>S050,S051,S052,S053,S054,S055,S056,S057,S058,S059</t>
  </si>
  <si>
    <t>S060,S061,S062,S063,S064,S065,S066,S067,S068,S069</t>
  </si>
  <si>
    <t>S070,S071,S078,S079</t>
  </si>
  <si>
    <t>S080,S081,S088,S089</t>
  </si>
  <si>
    <t>S090,S091,S092,S097,S098,S099</t>
  </si>
  <si>
    <t>S100,S101,S107,S108,S109</t>
  </si>
  <si>
    <t>S110,S111,S112,S117,S118,S119</t>
  </si>
  <si>
    <t>S120,S121,S122,S127,S128,S129</t>
  </si>
  <si>
    <t>S130,S131,S132,S133,S134,S135,S136</t>
  </si>
  <si>
    <t>S140,S141,S142,S143,S144,S145,S146</t>
  </si>
  <si>
    <t>S150,S151,S152,S153,S157,S158,S159</t>
  </si>
  <si>
    <t>S170,S178,S179</t>
  </si>
  <si>
    <t>S197,S198,S199</t>
  </si>
  <si>
    <t>S200,S201,S202,S203,S204,S207,S208</t>
  </si>
  <si>
    <t>S210,S211,S212,S217,S218,S219</t>
  </si>
  <si>
    <t>S220,S221,S222,S223,S224,S225,S228,S229</t>
  </si>
  <si>
    <t>S230,S231,S232,S233,S234,S235</t>
  </si>
  <si>
    <t>S240,S241,S242,S243,S244,S245,S246</t>
  </si>
  <si>
    <t>S250,S251,S252,S253,S254,S255,S257,S258,S259</t>
  </si>
  <si>
    <t>S260,S268,S269</t>
  </si>
  <si>
    <t>S270,S271,S272,S273,S274,S275,S276,S277,S278,S279</t>
  </si>
  <si>
    <t>S280,S281</t>
  </si>
  <si>
    <t>S290,S297,S298,S299</t>
  </si>
  <si>
    <t>S300,S301,S302,S307,S308,S309</t>
  </si>
  <si>
    <t>S310,S311,S312,S313,S314,S315,S317,S318</t>
  </si>
  <si>
    <t>S320,S321,S322,S323,S324,S325,S327,S328</t>
  </si>
  <si>
    <t>S330,S331,S332,S333,S334,S335,S336,S337</t>
  </si>
  <si>
    <t>S340,S341,S342,S343,S344,S345,S346,S348</t>
  </si>
  <si>
    <t>S350,S351,S352,S353,S354,S355,S357,S358,S359</t>
  </si>
  <si>
    <t>S360,S361,S362,S363,S364,S365,S366,S367,S368,S369</t>
  </si>
  <si>
    <t>S370,S371,S372,S373,S374,S375,S376,S377,S378,S379</t>
  </si>
  <si>
    <t>S380,S381,S382,S383</t>
  </si>
  <si>
    <t>S390,S396,S397,S398,S399</t>
  </si>
  <si>
    <t>S400,S407,S408,S409</t>
  </si>
  <si>
    <t>S410,S411,S417,S418</t>
  </si>
  <si>
    <t>S420,S421,S422,S423,S424,S427,S428,S429</t>
  </si>
  <si>
    <t>S430,S431,S432,S433,S434,S435,S436,S437</t>
  </si>
  <si>
    <t>S440,S441,S442,S443,S444,S445,S447,S448,S449</t>
  </si>
  <si>
    <t>S450,S451,S452,S453,S457,S458,S459</t>
  </si>
  <si>
    <t>S460,S461,S462,S463,S467,S468,S469</t>
  </si>
  <si>
    <t>S480,S481,S489</t>
  </si>
  <si>
    <t>S497,S498,S499</t>
  </si>
  <si>
    <t>S500,S501,S507,S508,S509</t>
  </si>
  <si>
    <t>S510,S517,S518,S519</t>
  </si>
  <si>
    <t>S520,S521,S522,S523,S524,S525,S526,S527,S528,S529</t>
  </si>
  <si>
    <t>S530,S531,S532,S533,S534</t>
  </si>
  <si>
    <t>S540,S541,S542,S543,S547,S548,S549</t>
  </si>
  <si>
    <t>S550,S551,S552,S557,S558,S559</t>
  </si>
  <si>
    <t>S560,S561,S562,S563,S564,S565,S567,S568</t>
  </si>
  <si>
    <t>S570,S578,S579</t>
  </si>
  <si>
    <t>S580,S581,S589</t>
  </si>
  <si>
    <t>S597,S598,S599</t>
  </si>
  <si>
    <t>S600,S601,S602,S607,S608,S609</t>
  </si>
  <si>
    <t>S610,S611,S617,S618,S619</t>
  </si>
  <si>
    <t>S620,S621,S622,S623,S624,S625,S626,S627,S628</t>
  </si>
  <si>
    <t>S630,S631,S632,S633,S634,S635,S636,S637</t>
  </si>
  <si>
    <t>S640,S641,S642,S643,S644,S647,S648,S649</t>
  </si>
  <si>
    <t>S650,S651,S652,S653,S654,S655,S657,S658,S659</t>
  </si>
  <si>
    <t>S660,S661,S662,S663,S664,S665,S666,S667,S668,S669</t>
  </si>
  <si>
    <t>S670,S678</t>
  </si>
  <si>
    <t>S680,S681,S682,S683,S684,S688,S689</t>
  </si>
  <si>
    <t>S697,S698,S699</t>
  </si>
  <si>
    <t>S700,S701,S707,S708,S709</t>
  </si>
  <si>
    <t>S710,S711,S717,S718</t>
  </si>
  <si>
    <t>S720,S721,S722,S723,S724,S727,S728,S729</t>
  </si>
  <si>
    <t>S730,S731</t>
  </si>
  <si>
    <t>S740,S741,S742,S747,S748,S749</t>
  </si>
  <si>
    <t>S750,S751,S752,S757,S758,S759</t>
  </si>
  <si>
    <t>S760,S761,S762,S763,S764,S767</t>
  </si>
  <si>
    <t>S770,S771,S772</t>
  </si>
  <si>
    <t>S780,S781,S789</t>
  </si>
  <si>
    <t>S797,S798,S799</t>
  </si>
  <si>
    <t>S800,S801,S807,S808,S809</t>
  </si>
  <si>
    <t>S810,S817,S818,S819</t>
  </si>
  <si>
    <t>S820,S821,S822,S823,S824,S825,S826,S827,S828,S829</t>
  </si>
  <si>
    <t>S830,S831,S832,S833,S834,S835,S836,S837</t>
  </si>
  <si>
    <t>S840,S841,S842,S847,S848,S849</t>
  </si>
  <si>
    <t>S850,S851,S852,S853,S854,S855,S857,S858,S859</t>
  </si>
  <si>
    <t>S860,S861,S862,S863,S867,S868,S869</t>
  </si>
  <si>
    <t>S870,S878</t>
  </si>
  <si>
    <t>S880,S881,S889</t>
  </si>
  <si>
    <t>S890,S898,S899</t>
  </si>
  <si>
    <t>S900,S901,S902,S903,S907,S908,S909</t>
  </si>
  <si>
    <t>S910,S911,S912,S913,S917</t>
  </si>
  <si>
    <t>S920,S921,S922,S923,S924,S925,S927,S929</t>
  </si>
  <si>
    <t>S930,S931,S932,S933,S934,S935,S936</t>
  </si>
  <si>
    <t>S940,S941,S942,S943,S947,S948,S949</t>
  </si>
  <si>
    <t>S950,S951,S952,S957,S958,S959</t>
  </si>
  <si>
    <t>S960,S961,S962,S967,S968,S969</t>
  </si>
  <si>
    <t>S970,S971,S978</t>
  </si>
  <si>
    <t>S980,S981,S982,S983,S984</t>
  </si>
  <si>
    <t>S997,S998,S999</t>
  </si>
  <si>
    <t>T000,T001,T002,T003,T006,T008,T009</t>
  </si>
  <si>
    <t>T010,T011,T012,T013,T016,T018,T019</t>
  </si>
  <si>
    <t>T020,T021,T022,T023,T024,T025,T026,T027,T028,T029</t>
  </si>
  <si>
    <t>T030,T031,T032,T033,T034,T038,T039</t>
  </si>
  <si>
    <t>T040,T041,T042,T043,T044,T047,T048,T049</t>
  </si>
  <si>
    <t>T050,T051,T052,T053,T054,T055,T056,T058,T059</t>
  </si>
  <si>
    <t>T060,T061,T062,T063,T064,T065,T068</t>
  </si>
  <si>
    <t>T090,T091,T092,T093,T094,T095,T096,T098,T099</t>
  </si>
  <si>
    <t>T110,T111,T112,T113,T114,T115,T116,T118,T119</t>
  </si>
  <si>
    <t>T130,T131,T132,T133,T134,T135,T136,T138,T139</t>
  </si>
  <si>
    <t>T140,T141,T142,T143,T144,T145,T146,T147,T148,T149</t>
  </si>
  <si>
    <t>T150,T151,T158,T159</t>
  </si>
  <si>
    <t>T170,T171,T172,T173,T174,T175,T178,T179</t>
  </si>
  <si>
    <t>T180,T181,T182,T183,T184,T185,T188,T189</t>
  </si>
  <si>
    <t>T190,T191,T192,T193,T198,T199</t>
  </si>
  <si>
    <t>T200,T201,T202,T203,T204,T205,T206,T207</t>
  </si>
  <si>
    <t>T210,T211,T212,T213,T214,T215,T216,T217</t>
  </si>
  <si>
    <t>T220,T221,T222,T223,T224,T225,T226,T227</t>
  </si>
  <si>
    <t>T230,T231,T232,T233,T234,T235,T236,T237</t>
  </si>
  <si>
    <t>T240,T241,T242,T243,T244,T245,T246,T247</t>
  </si>
  <si>
    <t>T250,T251,T252,T253,T254,T255,T256,T257</t>
  </si>
  <si>
    <t>T260,T261,T262,T263,T264,T265,T266,T267,T268,T269</t>
  </si>
  <si>
    <t>T270,T271,T272,T273,T274,T275,T276,T277</t>
  </si>
  <si>
    <t>T280,T281,T282,T283,T284,T285,T286,T287,T288,T289</t>
  </si>
  <si>
    <t>T290,T291,T292,T293,T294,T295,T296,T297</t>
  </si>
  <si>
    <t>T300,T301,T302,T303,T304,T305,T306,T307</t>
  </si>
  <si>
    <t>T310,T311,T312,T313,T314,T315,T316,T317,T318,T319</t>
  </si>
  <si>
    <t>T320,T321,T322,T323,T324,T325,T326,T327,T328,T329</t>
  </si>
  <si>
    <t>T330,T331,T332,T333,T334,T335,T336,T337,T338,T339</t>
  </si>
  <si>
    <t>T340,T341,T342,T343,T344,T345,T346,T347,T348,T349</t>
  </si>
  <si>
    <t>T350,T351,T352,T353,T354,T355,T356,T357</t>
  </si>
  <si>
    <t>T360,T361,T362,T363,T364,T365,T366,T367,T368,T369</t>
  </si>
  <si>
    <t>T370,T371,T372,T373,T374,T375,T378,T379</t>
  </si>
  <si>
    <t>T380,T381,T382,T383,T384,T385,T386,T387,T388,T389</t>
  </si>
  <si>
    <t>T390,T391,T392,T393,T394,T398,T399</t>
  </si>
  <si>
    <t>T400,T401,T402,T403,T404,T405,T406,T407,T408,T409</t>
  </si>
  <si>
    <t>T410,T411,T412,T413,T414,T415</t>
  </si>
  <si>
    <t>T420,T421,T422,T423,T424,T425,T426,T427,T428</t>
  </si>
  <si>
    <t>T430,T431,T432,T433,T434,T435,T436,T438,T439</t>
  </si>
  <si>
    <t>T440,T441,T442,T443,T444,T445,T446,T447,T448,T449</t>
  </si>
  <si>
    <t>T450,T451,T452,T453,T454,T455,T456,T457,T458,T459</t>
  </si>
  <si>
    <t>T460,T461,T462,T463,T464,T465,T466,T467,T468,T469</t>
  </si>
  <si>
    <t>T470,T471,T472,T473,T474,T475,T476,T477,T478,T479</t>
  </si>
  <si>
    <t>T480,T481,T482,T483,T484,T485,T486,T487</t>
  </si>
  <si>
    <t>T490,T491,T492,T493,T494,T495,T496,T497,T498,T499</t>
  </si>
  <si>
    <t>T500,T501,T502,T503,T504,T505,T506,T507,T508,T509</t>
  </si>
  <si>
    <t>T510,T511,T512,T513,T518,T519</t>
  </si>
  <si>
    <t>T520,T521,T522,T523,T524,T528,T529</t>
  </si>
  <si>
    <t>T530,T531,T532,T533,T534,T535,T536,T537,T539</t>
  </si>
  <si>
    <t>T540,T541,T542,T543,T549</t>
  </si>
  <si>
    <t>T560,T561,T562,T563,T564,T565,T566,T567,T568,T569</t>
  </si>
  <si>
    <t>T570,T571,T572,T573,T578,T579</t>
  </si>
  <si>
    <t>T590,T591,T592,T593,T594,T595,T596,T597,T598,T599</t>
  </si>
  <si>
    <t>T600,T601,T602,T603,T604,T608,T609</t>
  </si>
  <si>
    <t>T610,T611,T612,T618,T619</t>
  </si>
  <si>
    <t>T620,T621,T622,T628,T629</t>
  </si>
  <si>
    <t>T630,T631,T632,T633,T634,T635,T636,T638,T639</t>
  </si>
  <si>
    <t>T650,T651,T652,T653,T654,T655,T656,T658,T659</t>
  </si>
  <si>
    <t>T670,T671,T672,T673,T674,T675,T676,T677,T678,T679</t>
  </si>
  <si>
    <t>T690,T691,T698,T699</t>
  </si>
  <si>
    <t>T700,T701,T702,T703,T704,T708,T709</t>
  </si>
  <si>
    <t>T730,T731,T732,T733,T738,T739</t>
  </si>
  <si>
    <t>T740,T741,T742,T743,T748,T749</t>
  </si>
  <si>
    <t>T750,T751,T752,T753,T754,T758</t>
  </si>
  <si>
    <t>T780,T781,T782,T783,T784,T788,T789</t>
  </si>
  <si>
    <t>T790,T791,T792,T793,T794,T795,T796,T797,T798,T799</t>
  </si>
  <si>
    <t>T800,T801,T802,T803,T804,T805,T806,T808,T809</t>
  </si>
  <si>
    <t>T810,T811,T812,T813,T814,T815,T816,T817,T818,T819</t>
  </si>
  <si>
    <t>T820,T821,T822,T823,T824,T825,T826,T827,T828,T829</t>
  </si>
  <si>
    <t>T830,T831,T832,T833,T834,T835,T836,T838,T839</t>
  </si>
  <si>
    <t>T840,T841,T842,T843,T844,T845,T846,T847,T848,T849</t>
  </si>
  <si>
    <t>T850,T851,T852,T853,T854,T855,T856,T857,T858,T859</t>
  </si>
  <si>
    <t>T860,T861,T862,T863,T864,T868,T869</t>
  </si>
  <si>
    <t>T870,T871,T872,T873,T874,T875,T876</t>
  </si>
  <si>
    <t>T880,T881,T882,T883,T884,T885,T886,T887,T888,T889</t>
  </si>
  <si>
    <t>T900,T901,T902,T903,T904,T905,T908,T909</t>
  </si>
  <si>
    <t>T910,T911,T912,T913,T914,T915,T918,T919</t>
  </si>
  <si>
    <t>T920,T921,T922,T923,T924,T925,T926,T928,T929</t>
  </si>
  <si>
    <t>T930,T931,T932,T933,T934,T935,T936,T938,T939</t>
  </si>
  <si>
    <t>T940,T941</t>
  </si>
  <si>
    <t>T950,T951,T952,T953,T954,T958,T959</t>
  </si>
  <si>
    <t>T980,T981,T982,T983</t>
  </si>
  <si>
    <t>U800,U801,U808</t>
  </si>
  <si>
    <t>U810,U818</t>
  </si>
  <si>
    <t>U898,U899</t>
  </si>
  <si>
    <t>V010,V011,V019</t>
  </si>
  <si>
    <t>V020,V021,V029</t>
  </si>
  <si>
    <t>V030,V031,V039</t>
  </si>
  <si>
    <t>V040,V041,V049</t>
  </si>
  <si>
    <t>V050,V051,V059</t>
  </si>
  <si>
    <t>V060,V061,V069</t>
  </si>
  <si>
    <t>V090,V091,V092,V093,V099</t>
  </si>
  <si>
    <t>V100,V101,V102,V103,V104,V105,V109</t>
  </si>
  <si>
    <t>V110,V111,V112,V113,V114,V115,V119</t>
  </si>
  <si>
    <t>V120,V121,V122,V123,V124,V125,V129</t>
  </si>
  <si>
    <t>V130,V131,V132,V133,V134,V135,V139</t>
  </si>
  <si>
    <t>V140,V141,V142,V143,V144,V145,V149</t>
  </si>
  <si>
    <t>V150,V151,V152,V153,V154,V155,V159</t>
  </si>
  <si>
    <t>V160,V161,V162,V163,V164,V165,V169</t>
  </si>
  <si>
    <t>V170,V171,V172,V173,V174,V175,V179</t>
  </si>
  <si>
    <t>V180,V181,V182,V183,V184,V185,V189</t>
  </si>
  <si>
    <t>V190,V191,V192,V193,V194,V195,V196,V198,V199</t>
  </si>
  <si>
    <t>V200,V201,V202,V203,V204,V205,V209</t>
  </si>
  <si>
    <t>V210,V211,V212,V213,V214,V215,V219</t>
  </si>
  <si>
    <t>V220,V221,V222,V223,V224,V225,V229</t>
  </si>
  <si>
    <t>V230,V231,V232,V233,V234,V235,V239</t>
  </si>
  <si>
    <t>V240,V241,V242,V243,V244,V245,V249</t>
  </si>
  <si>
    <t>V250,V251,V252,V253,V254,V255,V259</t>
  </si>
  <si>
    <t>V260,V261,V262,V263,V264,V265,V269</t>
  </si>
  <si>
    <t>V270,V271,V272,V273,V274,V275,V279</t>
  </si>
  <si>
    <t>V280,V281,V282,V283,V284,V285,V289</t>
  </si>
  <si>
    <t>V290,V291,V292,V293,V294,V295,V296,V298,V299</t>
  </si>
  <si>
    <t>V300,V301,V302,V303,V304,V305,V306,V307,V309</t>
  </si>
  <si>
    <t>V310,V311,V312,V313,V314,V315,V316,V317,V319</t>
  </si>
  <si>
    <t>V320,V321,V322,V323,V324,V325,V326,V327,V329</t>
  </si>
  <si>
    <t>V330,V331,V332,V333,V334,V335,V336,V337,V339</t>
  </si>
  <si>
    <t>V340,V341,V342,V343,V344,V345,V346,V347,V349</t>
  </si>
  <si>
    <t>V350,V351,V352,V353,V354,V355,V356,V357,V359</t>
  </si>
  <si>
    <t>V360,V361,V362,V363,V364,V365,V366,V367,V369</t>
  </si>
  <si>
    <t>V370,V371,V372,V373,V374,V375,V376,V377,V379</t>
  </si>
  <si>
    <t>V380,V381,V382,V383,V384,V385,V386,V387,V389</t>
  </si>
  <si>
    <t>V390,V391,V392,V393,V394,V395,V396,V398,V399</t>
  </si>
  <si>
    <t>V400,V401,V402,V403,V404,V405,V406,V407,V409</t>
  </si>
  <si>
    <t>V410,V411,V412,V413,V414,V415,V416,V417,V419</t>
  </si>
  <si>
    <t>V420,V421,V422,V423,V424,V425,V426,V427,V429</t>
  </si>
  <si>
    <t>V430,V431,V432,V433,V434,V435,V436,V437,V439</t>
  </si>
  <si>
    <t>V440,V441,V442,V443,V444,V445,V446,V447,V449</t>
  </si>
  <si>
    <t>V450,V451,V452,V453,V454,V455,V456,V457,V459</t>
  </si>
  <si>
    <t>V460,V461,V462,V463,V464,V465,V466,V467,V469</t>
  </si>
  <si>
    <t>V470,V471,V472,V473,V474,V475,V476,V477,V479</t>
  </si>
  <si>
    <t>V480,V481,V482,V483,V484,V485,V486,V487,V489</t>
  </si>
  <si>
    <t>V490,V491,V492,V493,V494,V495,V496,V498,V499</t>
  </si>
  <si>
    <t>V500,V501,V502,V503,V504,V505,V506,V507,V509</t>
  </si>
  <si>
    <t>V510,V511,V512,V513,V514,V515,V516,V517,V519</t>
  </si>
  <si>
    <t>V520,V521,V522,V523,V524,V525,V526,V527,V529</t>
  </si>
  <si>
    <t>V530,V531,V532,V533,V534,V535,V536,V537,V539</t>
  </si>
  <si>
    <t>V540,V541,V542,V543,V544,V545,V546,V547,V549</t>
  </si>
  <si>
    <t>V550,V551,V552,V553,V554,V555,V556,V557,V559</t>
  </si>
  <si>
    <t>V560,V561,V562,V563,V564,V565,V566,V567,V569</t>
  </si>
  <si>
    <t>V570,V571,V572,V573,V574,V575,V576,V577,V579</t>
  </si>
  <si>
    <t>V580,V581,V582,V583,V584,V585,V586,V587,V589</t>
  </si>
  <si>
    <t>V590,V591,V592,V593,V594,V595,V596,V598,V599</t>
  </si>
  <si>
    <t>V600,V601,V602,V603,V604,V605,V606,V607,V609</t>
  </si>
  <si>
    <t>V610,V611,V612,V613,V614,V615,V616,V617,V619</t>
  </si>
  <si>
    <t>V620,V621,V622,V623,V624,V625,V626,V627,V629</t>
  </si>
  <si>
    <t>V630,V631,V632,V633,V634,V635,V636,V637,V639</t>
  </si>
  <si>
    <t>V640,V641,V642,V643,V644,V645,V646,V647,V649</t>
  </si>
  <si>
    <t>V650,V651,V652,V653,V654,V655,V656,V657,V659</t>
  </si>
  <si>
    <t>V660,V661,V662,V663,V664,V665,V666,V667,V669</t>
  </si>
  <si>
    <t>V670,V671,V672,V673,V674,V675,V676,V677,V679</t>
  </si>
  <si>
    <t>V680,V681,V682,V683,V684,V685,V686,V687,V689</t>
  </si>
  <si>
    <t>V690,V691,V692,V693,V694,V695,V696,V698,V699</t>
  </si>
  <si>
    <t>V700,V701,V702,V703,V704,V705,V706,V707,V709</t>
  </si>
  <si>
    <t>V710,V711,V712,V713,V714,V715,V716,V717,V719</t>
  </si>
  <si>
    <t>V720,V721,V722,V723,V724,V725,V726,V727,V729</t>
  </si>
  <si>
    <t>V730,V731,V732,V733,V734,V735,V736,V737,V739</t>
  </si>
  <si>
    <t>V740,V741,V742,V743,V744,V745,V746,V747,V749</t>
  </si>
  <si>
    <t>V750,V751,V752,V753,V754,V755,V756,V757,V759</t>
  </si>
  <si>
    <t>V760,V761,V762,V763,V764,V765,V766,V767,V769</t>
  </si>
  <si>
    <t>V770,V771,V772,V773,V774,V775,V776,V777,V779</t>
  </si>
  <si>
    <t>V780,V781,V782,V783,V784,V785,V786,V787,V789</t>
  </si>
  <si>
    <t>V790,V791,V792,V793,V794,V795,V796,V798,V799</t>
  </si>
  <si>
    <t>V800,V801,V802,V803,V804,V805,V806,V807,V808,V809</t>
  </si>
  <si>
    <t>V810,V811,V812,V813,V814,V815,V816,V817,V818,V819</t>
  </si>
  <si>
    <t>V820,V821,V822,V823,V824,V825,V826,V827,V828,V829</t>
  </si>
  <si>
    <t>V830,V831,V832,V833,V834,V835,V836,V837,V839</t>
  </si>
  <si>
    <t>V840,V841,V842,V843,V844,V845,V846,V847,V849</t>
  </si>
  <si>
    <t>V850,V851,V852,V853,V854,V855,V856,V857,V859</t>
  </si>
  <si>
    <t>V860,V861,V862,V863,V864,V865,V866,V867,V869</t>
  </si>
  <si>
    <t>V870,V871,V872,V873,V874,V875,V876,V877,V878,V879</t>
  </si>
  <si>
    <t>V880,V881,V882,V883,V884,V885,V886,V887,V888,V889</t>
  </si>
  <si>
    <t>V890,V891,V892,V893,V899</t>
  </si>
  <si>
    <t>V900,V901,V902,V903,V904,V905,V906,V907,V908,V909</t>
  </si>
  <si>
    <t>V910,V911,V912,V913,V914,V915,V916,V917,V918,V919</t>
  </si>
  <si>
    <t>V920,V921,V922,V923,V924,V925,V926,V927,V928,V929</t>
  </si>
  <si>
    <t>V930,V931,V932,V933,V934,V935,V936,V937,V938,V939</t>
  </si>
  <si>
    <t>V940,V941,V942,V943,V944,V945,V946,V947,V948,V949</t>
  </si>
  <si>
    <t>V950,V951,V952,V953,V954,V958,V959</t>
  </si>
  <si>
    <t>V960,V961,V962,V968,V969</t>
  </si>
  <si>
    <t>V970,V971,V972,V973,V978</t>
  </si>
  <si>
    <t>W000,W001,W002,W003,W004,W005,W006,W007,W008,W009</t>
  </si>
  <si>
    <t>W010,W011,W012,W013,W014,W015,W016,W017,W018,W019</t>
  </si>
  <si>
    <t>W020,W021,W022,W023,W024,W025,W026,W027,W028,W029</t>
  </si>
  <si>
    <t>W030,W031,W032,W033,W034,W035,W036,W037,W038,W039</t>
  </si>
  <si>
    <t>W040,W041,W042,W043,W044,W045,W046,W047,W048,W049</t>
  </si>
  <si>
    <t>W050,W051,W052,W053,W054,W055,W056,W057,W058,W059</t>
  </si>
  <si>
    <t>W060,W061,W062,W063,W064,W065,W066,W067,W068,W069</t>
  </si>
  <si>
    <t>W070,W071,W072,W073,W074,W075,W076,W077,W078,W079</t>
  </si>
  <si>
    <t>W080,W081,W082,W083,W084,W085,W086,W087,W088,W089</t>
  </si>
  <si>
    <t>W090,W091,W092,W093,W094,W095,W096,W097,W098,W099</t>
  </si>
  <si>
    <t>W100,W101,W102,W103,W104,W105,W106,W107,W108,W109</t>
  </si>
  <si>
    <t>W110,W111,W112,W113,W114,W115,W116,W117,W118,W119</t>
  </si>
  <si>
    <t>W120,W121,W122,W123,W124,W125,W126,W127,W128,W129</t>
  </si>
  <si>
    <t>W130,W131,W132,W133,W134,W135,W136,W137,W138,W139</t>
  </si>
  <si>
    <t>W140,W141,W142,W143,W144,W145,W146,W147,W148,W149</t>
  </si>
  <si>
    <t>W150,W151,W152,W153,W154,W155,W156,W157,W158,W159</t>
  </si>
  <si>
    <t>W160,W161,W162,W163,W164,W165,W166,W167,W168,W169</t>
  </si>
  <si>
    <t>W170,W171,W172,W173,W174,W175,W176,W177,W178,W179</t>
  </si>
  <si>
    <t>W180,W181,W182,W183,W184,W185,W186,W187,W188,W189</t>
  </si>
  <si>
    <t>W190,W191,W192,W193,W194,W195,W196,W197,W198,W199</t>
  </si>
  <si>
    <t>W200,W201,W202,W203,W204,W205,W206,W207,W208,W209</t>
  </si>
  <si>
    <t>W210,W211,W212,W213,W214,W215,W216,W217,W218,W219</t>
  </si>
  <si>
    <t>W220,W221,W222,W223,W224,W225,W226,W227,W228,W229</t>
  </si>
  <si>
    <t>W230,W231,W232,W233,W234,W235,W236,W237,W238,W239</t>
  </si>
  <si>
    <t>W240,W241,W242,W243,W244,W245,W246,W247,W248,W249</t>
  </si>
  <si>
    <t>W250,W251,W252,W253,W254,W255,W256,W257,W258,W259</t>
  </si>
  <si>
    <t>W260,W261,W262,W263,W264,W265,W266,W267,W268,W269</t>
  </si>
  <si>
    <t>W270,W271,W272,W273,W274,W275,W276,W277,W278,W279</t>
  </si>
  <si>
    <t>W280,W281,W282,W283,W284,W285,W286,W287,W288,W289</t>
  </si>
  <si>
    <t>W290,W291,W292,W293,W294,W295,W296,W297,W298,W299</t>
  </si>
  <si>
    <t>W300,W301,W302,W303,W304,W305,W306,W307,W308,W309</t>
  </si>
  <si>
    <t>W310,W311,W312,W313,W314,W315,W316,W317,W318,W319</t>
  </si>
  <si>
    <t>W320,W321,W322,W323,W324,W325,W326,W327,W328,W329</t>
  </si>
  <si>
    <t>W330,W331,W332,W333,W334,W335,W336,W337,W338,W339</t>
  </si>
  <si>
    <t>W340,W341,W342,W343,W344,W345,W346,W347,W348,W349</t>
  </si>
  <si>
    <t>W350,W351,W352,W353,W354,W355,W356,W357,W358,W359</t>
  </si>
  <si>
    <t>W360,W361,W362,W363,W364,W365,W366,W367,W368,W369</t>
  </si>
  <si>
    <t>W370,W371,W372,W373,W374,W375,W376,W377,W378,W379</t>
  </si>
  <si>
    <t>W380,W381,W382,W383,W384,W385,W386,W387,W388,W389</t>
  </si>
  <si>
    <t>W390,W391,W392,W393,W394,W395,W396,W397,W398,W399</t>
  </si>
  <si>
    <t>W400,W401,W402,W403,W404,W405,W406,W407,W408,W409</t>
  </si>
  <si>
    <t>W410,W411,W412,W413,W414,W415,W416,W417,W418,W419</t>
  </si>
  <si>
    <t>W420,W421,W422,W423,W424,W425,W426,W427,W428,W429</t>
  </si>
  <si>
    <t>W430,W431,W432,W433,W434,W435,W436,W437,W438,W439</t>
  </si>
  <si>
    <t>W440,W441,W442,W443,W444,W445,W446,W447,W448,W449</t>
  </si>
  <si>
    <t>W450,W451,W452,W453,W454,W455,W456,W457,W458,W459</t>
  </si>
  <si>
    <t>W460,W461,W462,W463,W464,W465,W466,W467,W468,W469</t>
  </si>
  <si>
    <t>W490,W491,W492,W493,W494,W495,W496,W497,W498,W499</t>
  </si>
  <si>
    <t>W500,W501,W502,W503,W504,W505,W506,W507,W508,W509</t>
  </si>
  <si>
    <t>W510,W511,W512,W513,W514,W515,W516,W517,W518,W519</t>
  </si>
  <si>
    <t>W520,W521,W522,W523,W524,W525,W526,W527,W528,W529</t>
  </si>
  <si>
    <t>W530,W531,W532,W533,W534,W535,W536,W537,W538,W539</t>
  </si>
  <si>
    <t>W540,W541,W542,W543,W544,W545,W546,W547,W548,W549</t>
  </si>
  <si>
    <t>W550,W551,W552,W553,W554,W555,W556,W557,W558,W559</t>
  </si>
  <si>
    <t>W560,W561,W562,W563,W564,W565,W566,W567,W568,W569</t>
  </si>
  <si>
    <t>W570,W571,W572,W573,W574,W575,W576,W577,W578,W579</t>
  </si>
  <si>
    <t>W580,W581,W582,W583,W584,W585,W586,W587,W588,W589</t>
  </si>
  <si>
    <t>W590,W591,W592,W593,W594,W595,W596,W597,W598,W599</t>
  </si>
  <si>
    <t>W600,W601,W602,W603,W604,W605,W606,W607,W608,W609</t>
  </si>
  <si>
    <t>W640,W641,W642,W643,W644,W645,W646,W647,W648,W649</t>
  </si>
  <si>
    <t>W650,W651,W652,W653,W654,W655,W656,W657,W658,W659</t>
  </si>
  <si>
    <t>W660,W661,W662,W663,W664,W665,W666,W667,W668,W669</t>
  </si>
  <si>
    <t>W670,W671,W672,W673,W674,W675,W676,W677,W678,W679</t>
  </si>
  <si>
    <t>W680,W681,W682,W683,W684,W685,W686,W687,W688,W689</t>
  </si>
  <si>
    <t>W690,W691,W692,W693,W694,W695,W696,W697,W698,W699</t>
  </si>
  <si>
    <t>W700,W701,W702,W703,W704,W705,W706,W707,W708,W709</t>
  </si>
  <si>
    <t>W730,W731,W732,W733,W734,W735,W736,W737,W738,W739</t>
  </si>
  <si>
    <t>W740,W741,W742,W743,W744,W745,W746,W747,W748,W749</t>
  </si>
  <si>
    <t>W750,W751,W752,W753,W754,W755,W756,W757,W758,W759</t>
  </si>
  <si>
    <t>W760,W761,W762,W763,W764,W765,W766,W767,W768,W769</t>
  </si>
  <si>
    <t>W770,W771,W772,W773,W774,W775,W776,W777,W778,W779</t>
  </si>
  <si>
    <t>W780,W781,W782,W783,W784,W785,W786,W787,W788,W789</t>
  </si>
  <si>
    <t>W790,W791,W792,W793,W794,W795,W796,W797,W798,W799</t>
  </si>
  <si>
    <t>W800,W801,W802,W803,W804,W805,W806,W807,W808,W809</t>
  </si>
  <si>
    <t>W810,W811,W812,W813,W814,W815,W816,W817,W818,W819</t>
  </si>
  <si>
    <t>W830,W831,W832,W833,W834,W835,W836,W837,W838,W839</t>
  </si>
  <si>
    <t>W840,W841,W842,W843,W844,W845,W846,W847,W848,W849</t>
  </si>
  <si>
    <t>W850,W851,W852,W853,W854,W855,W856,W857,W858,W859</t>
  </si>
  <si>
    <t>W860,W861,W862,W863,W864,W865,W866,W867,W868,W869</t>
  </si>
  <si>
    <t>W870,W871,W872,W873,W874,W875,W876,W877,W878,W879</t>
  </si>
  <si>
    <t>W880,W881,W882,W883,W884,W885,W886,W887,W888,W889</t>
  </si>
  <si>
    <t>W890,W891,W892,W893,W894,W895,W896,W897,W898,W899</t>
  </si>
  <si>
    <t>W900,W901,W902,W903,W904,W905,W906,W907,W908,W909</t>
  </si>
  <si>
    <t>W910,W911,W912,W913,W914,W915,W916,W917,W918,W919</t>
  </si>
  <si>
    <t>W920,W921,W922,W923,W924,W925,W926,W927,W928,W929</t>
  </si>
  <si>
    <t>W930,W931,W932,W933,W934,W935,W936,W937,W938,W939</t>
  </si>
  <si>
    <t>W940,W941,W942,W943,W944,W945,W946,W947,W948,W949</t>
  </si>
  <si>
    <t>W990,W991,W992,W993,W994,W995,W996,W997,W998,W999</t>
  </si>
  <si>
    <t>X000,X001,X002,X003,X004,X005,X006,X007,X008,X009</t>
  </si>
  <si>
    <t>X010,X011,X012,X013,X014,X015,X016,X017,X018,X019</t>
  </si>
  <si>
    <t>X020,X021,X022,X023,X024,X025,X026,X027,X028,X029</t>
  </si>
  <si>
    <t>X030,X031,X032,X033,X034,X035,X036,X037,X038,X039</t>
  </si>
  <si>
    <t>X040,X041,X042,X043,X044,X045,X046,X047,X048,X049</t>
  </si>
  <si>
    <t>X050,X051,X052,X053,X054,X055,X056,X057,X058,X059</t>
  </si>
  <si>
    <t>X060,X061,X062,X063,X064,X065,X066,X067,X068,X069</t>
  </si>
  <si>
    <t>X080,X081,X082,X083,X084,X085,X086,X087,X088,X089</t>
  </si>
  <si>
    <t>X090,X091,X092,X093,X094,X095,X096,X097,X098,X099</t>
  </si>
  <si>
    <t>X100,X101,X102,X103,X104,X105,X106,X107,X108,X109</t>
  </si>
  <si>
    <t>X110,X111,X112,X113,X114,X115,X116,X117,X118,X119</t>
  </si>
  <si>
    <t>X120,X121,X122,X123,X124,X125,X126,X127,X128,X129</t>
  </si>
  <si>
    <t>X130,X131,X132,X133,X134,X135,X136,X137,X138,X139</t>
  </si>
  <si>
    <t>X140,X141,X142,X143,X144,X145,X146,X147,X148,X149</t>
  </si>
  <si>
    <t>X150,X151,X152,X153,X154,X155,X156,X157,X158,X159</t>
  </si>
  <si>
    <t>X160,X161,X162,X163,X164,X165,X166,X167,X168,X169</t>
  </si>
  <si>
    <t>X170,X171,X172,X173,X174,X175,X176,X177,X178,X179</t>
  </si>
  <si>
    <t>X180,X181,X182,X183,X184,X185,X186,X187,X188,X189</t>
  </si>
  <si>
    <t>X190,X191,X192,X193,X194,X195,X196,X197,X198,X199</t>
  </si>
  <si>
    <t>X200,X201,X202,X203,X204,X205,X206,X207,X208,X209</t>
  </si>
  <si>
    <t>X210,X211,X212,X213,X214,X215,X216,X217,X218,X219</t>
  </si>
  <si>
    <t>X220,X221,X222,X223,X224,X225,X226,X227,X228,X229</t>
  </si>
  <si>
    <t>X230,X231,X232,X233,X234,X235,X236,X237,X238,X239</t>
  </si>
  <si>
    <t>X240,X241,X242,X243,X244,X245,X246,X247,X248,X249</t>
  </si>
  <si>
    <t>X250,X251,X252,X253,X254,X255,X256,X257,X258,X259</t>
  </si>
  <si>
    <t>X260,X261,X262,X263,X264,X265,X266,X267,X268,X269</t>
  </si>
  <si>
    <t>X270,X271,X272,X273,X274,X275,X276,X277,X278,X279</t>
  </si>
  <si>
    <t>X280,X281,X282,X283,X284,X285,X286,X287,X288,X289</t>
  </si>
  <si>
    <t>X290,X291,X292,X293,X294,X295,X296,X297,X298,X299</t>
  </si>
  <si>
    <t>X300,X301,X302,X303,X304,X305,X306,X307,X308,X309</t>
  </si>
  <si>
    <t>X310,X311,X312,X313,X314,X315,X316,X317,X318,X319</t>
  </si>
  <si>
    <t>X320,X321,X322,X323,X324,X325,X326,X327,X328,X329</t>
  </si>
  <si>
    <t>X330,X331,X332,X333,X334,X335,X336,X337,X338,X339</t>
  </si>
  <si>
    <t>X340,X341,X342,X343,X344,X345,X346,X347,X348,X349</t>
  </si>
  <si>
    <t>X350,X351,X352,X353,X354,X355,X356,X357,X358,X359</t>
  </si>
  <si>
    <t>X360,X361,X362,X363,X364,X365,X366,X367,X368,X369</t>
  </si>
  <si>
    <t>X370,X371,X372,X373,X374,X375,X376,X377,X378,X379</t>
  </si>
  <si>
    <t>X380,X381,X382,X383,X384,X385,X386,X387,X388,X389</t>
  </si>
  <si>
    <t>X390,X391,X392,X393,X394,X395,X396,X397,X398,X399</t>
  </si>
  <si>
    <t>X400,X401,X402,X403,X404,X405,X406,X407,X408,X409</t>
  </si>
  <si>
    <t>X410,X411,X412,X413,X414,X415,X416,X417,X418,X419</t>
  </si>
  <si>
    <t>X420,X421,X422,X423,X424,X425,X426,X427,X428,X429</t>
  </si>
  <si>
    <t>X430,X431,X432,X433,X434,X435,X436,X437,X438,X439</t>
  </si>
  <si>
    <t>X440,X441,X442,X443,X444,X445,X446,X447,X448,X449</t>
  </si>
  <si>
    <t>X450,X451,X452,X453,X454,X455,X456,X457,X458,X459</t>
  </si>
  <si>
    <t>X460,X461,X462,X463,X464,X465,X466,X467,X468,X469</t>
  </si>
  <si>
    <t>X470,X471,X472,X473,X474,X475,X476,X477,X478,X479</t>
  </si>
  <si>
    <t>X480,X481,X482,X483,X484,X485,X486,X487,X488,X489</t>
  </si>
  <si>
    <t>X490,X491,X492,X493,X494,X495,X496,X497,X498,X499</t>
  </si>
  <si>
    <t>X500,X501,X502,X503,X504,X505,X506,X507,X508,X509</t>
  </si>
  <si>
    <t>X510,X511,X512,X513,X514,X515,X516,X517,X518,X519</t>
  </si>
  <si>
    <t>X520,X521,X522,X523,X524,X525,X526,X527,X528,X529</t>
  </si>
  <si>
    <t>X530,X531,X532,X533,X534,X535,X536,X537,X538,X539</t>
  </si>
  <si>
    <t>X540,X541,X542,X543,X544,X545,X546,X547,X548,X549</t>
  </si>
  <si>
    <t>X570,X571,X572,X573,X574,X575,X576,X577,X578,X579</t>
  </si>
  <si>
    <t>X580,X581,X582,X583,X584,X585,X586,X587,X588,X589</t>
  </si>
  <si>
    <t>X590,X599</t>
  </si>
  <si>
    <t>X600,X601,X602,X603,X604,X605,X606,X607,X608,X609</t>
  </si>
  <si>
    <t>X610,X611,X612,X613,X614,X615,X616,X617,X618,X619</t>
  </si>
  <si>
    <t>X620,X621,X622,X623,X624,X625,X626,X627,X628,X629</t>
  </si>
  <si>
    <t>X630,X631,X632,X633,X634,X635,X636,X637,X638,X639</t>
  </si>
  <si>
    <t>X640,X641,X642,X643,X644,X645,X646,X647,X648,X649</t>
  </si>
  <si>
    <t>X650,X651,X652,X653,X654,X655,X656,X657,X658,X659</t>
  </si>
  <si>
    <t>X660,X661,X662,X663,X664,X665,X666,X667,X668,X669</t>
  </si>
  <si>
    <t>X670,X671,X672,X673,X674,X675,X676,X677,X678,X679</t>
  </si>
  <si>
    <t>X680,X681,X682,X683,X684,X685,X686,X687,X688,X689</t>
  </si>
  <si>
    <t>X690,X691,X692,X693,X694,X695,X696,X697,X698,X699</t>
  </si>
  <si>
    <t>X700,X701,X702,X703,X704,X705,X706,X707,X708,X709</t>
  </si>
  <si>
    <t>X710,X711,X712,X713,X714,X715,X716,X717,X718,X719</t>
  </si>
  <si>
    <t>X720,X721,X722,X723,X724,X725,X726,X727,X728,X729</t>
  </si>
  <si>
    <t>X730,X731,X732,X733,X734,X735,X736,X737,X738,X739</t>
  </si>
  <si>
    <t>X740,X741,X742,X743,X744,X745,X746,X747,X748,X749</t>
  </si>
  <si>
    <t>X750,X751,X752,X753,X754,X755,X756,X757,X758,X759</t>
  </si>
  <si>
    <t>X760,X761,X762,X763,X764,X765,X766,X767,X768,X769</t>
  </si>
  <si>
    <t>X770,X771,X772,X773,X774,X775,X776,X777,X778,X779</t>
  </si>
  <si>
    <t>X780,X781,X782,X783,X784,X785,X786,X787,X788,X789</t>
  </si>
  <si>
    <t>X790,X791,X792,X793,X794,X795,X796,X797,X798,X799</t>
  </si>
  <si>
    <t>X800,X801,X802,X803,X804,X805,X806,X807,X808,X809</t>
  </si>
  <si>
    <t>X810,X811,X812,X813,X814,X815,X816,X817,X818,X819</t>
  </si>
  <si>
    <t>X820,X821,X822,X823,X824,X825,X826,X827,X828,X829</t>
  </si>
  <si>
    <t>X830,X831,X832,X833,X834,X835,X836,X837,X838,X839</t>
  </si>
  <si>
    <t>X840,X841,X842,X843,X844,X845,X846,X847,X848,X849</t>
  </si>
  <si>
    <t>X850,X851,X852,X853,X854,X855,X856,X857,X858,X859</t>
  </si>
  <si>
    <t>X860,X861,X862,X863,X864,X865,X866,X867,X868,X869</t>
  </si>
  <si>
    <t>X870,X871,X872,X873,X874,X875,X876,X877,X878,X879</t>
  </si>
  <si>
    <t>X880,X881,X882,X883,X884,X885,X886,X887,X888,X889</t>
  </si>
  <si>
    <t>X890,X891,X892,X893,X894,X895,X896,X897,X898,X899</t>
  </si>
  <si>
    <t>X900,X901,X902,X903,X904,X905,X906,X907,X908,X909</t>
  </si>
  <si>
    <t>X910,X911,X912,X913,X914,X915,X916,X917,X918,X919</t>
  </si>
  <si>
    <t>X920,X921,X922,X923,X924,X925,X926,X927,X928,X929</t>
  </si>
  <si>
    <t>X930,X931,X932,X933,X934,X935,X936,X937,X938,X939</t>
  </si>
  <si>
    <t>X940,X941,X942,X943,X944,X945,X946,X947,X948,X949</t>
  </si>
  <si>
    <t>X950,X951,X952,X953,X954,X955,X956,X957,X958,X959</t>
  </si>
  <si>
    <t>X960,X961,X962,X963,X964,X965,X966,X967,X968,X969</t>
  </si>
  <si>
    <t>X970,X971,X972,X973,X974,X975,X976,X977,X978,X979</t>
  </si>
  <si>
    <t>X980,X981,X982,X983,X984,X985,X986,X987,X988,X989</t>
  </si>
  <si>
    <t>X990,X991,X992,X993,X994,X995,X996,X997,X998,X999</t>
  </si>
  <si>
    <t>Y000,Y001,Y002,Y003,Y004,Y005,Y006,Y007,Y008,Y009</t>
  </si>
  <si>
    <t>Y010,Y011,Y012,Y013,Y014,Y015,Y016,Y017,Y018,Y019</t>
  </si>
  <si>
    <t>Y020,Y021,Y022,Y023,Y024,Y025,Y026,Y027,Y028,Y029</t>
  </si>
  <si>
    <t>Y030,Y031,Y032,Y033,Y034,Y035,Y036,Y037,Y038,Y039</t>
  </si>
  <si>
    <t>Y040,Y041,Y042,Y043,Y044,Y045,Y046,Y047,Y048,Y049</t>
  </si>
  <si>
    <t>Y050,Y051,Y052,Y053,Y054,Y055,Y056,Y057,Y058,Y059</t>
  </si>
  <si>
    <t>Y060,Y061,Y062,Y068,Y069</t>
  </si>
  <si>
    <t>Y070,Y071,Y072,Y073,Y078,Y079</t>
  </si>
  <si>
    <t>Y080,Y081,Y082,Y083,Y084,Y085,Y086,Y087,Y088,Y089</t>
  </si>
  <si>
    <t>Y090,Y091,Y092,Y093,Y094,Y095,Y096,Y097,Y098,Y099</t>
  </si>
  <si>
    <t>Y100,Y101,Y102,Y103,Y104,Y105,Y106,Y107,Y108,Y109</t>
  </si>
  <si>
    <t>Y110,Y111,Y112,Y113,Y114,Y115,Y116,Y117,Y118,Y119</t>
  </si>
  <si>
    <t>Y120,Y121,Y122,Y123,Y124,Y125,Y126,Y127,Y128,Y129</t>
  </si>
  <si>
    <t>Y130,Y131,Y132,Y133,Y134,Y135,Y136,Y137,Y138,Y139</t>
  </si>
  <si>
    <t>Y140,Y141,Y142,Y143,Y144,Y145,Y146,Y147,Y148,Y149</t>
  </si>
  <si>
    <t>Y150,Y151,Y152,Y153,Y154,Y155,Y156,Y157,Y158,Y159</t>
  </si>
  <si>
    <t>Y160,Y161,Y162,Y163,Y164,Y165,Y166,Y167,Y168,Y169</t>
  </si>
  <si>
    <t>Y170,Y171,Y172,Y173,Y174,Y175,Y176,Y177,Y178,Y179</t>
  </si>
  <si>
    <t>Y180,Y181,Y182,Y183,Y184,Y185,Y186,Y187,Y188,Y189</t>
  </si>
  <si>
    <t>Y190,Y191,Y192,Y193,Y194,Y195,Y196,Y197,Y198,Y199</t>
  </si>
  <si>
    <t>Y200,Y201,Y202,Y203,Y204,Y205,Y206,Y207,Y208,Y209</t>
  </si>
  <si>
    <t>Y210,Y211,Y212,Y213,Y214,Y215,Y216,Y217,Y218,Y219</t>
  </si>
  <si>
    <t>Y220,Y221,Y222,Y223,Y224,Y225,Y226,Y227,Y228,Y229</t>
  </si>
  <si>
    <t>Y230,Y231,Y232,Y233,Y234,Y235,Y236,Y237,Y238,Y239</t>
  </si>
  <si>
    <t>Y240,Y241,Y242,Y243,Y244,Y245,Y246,Y247,Y248,Y249</t>
  </si>
  <si>
    <t>Y250,Y251,Y252,Y253,Y254,Y255,Y256,Y257,Y258,Y259</t>
  </si>
  <si>
    <t>Y260,Y261,Y262,Y263,Y264,Y265,Y266,Y267,Y268,Y269</t>
  </si>
  <si>
    <t>Y270,Y271,Y272,Y273,Y274,Y275,Y276,Y277,Y278,Y279</t>
  </si>
  <si>
    <t>Y280,Y281,Y282,Y283,Y284,Y285,Y286,Y287,Y288,Y289</t>
  </si>
  <si>
    <t>Y290,Y291,Y292,Y293,Y294,Y295,Y296,Y297,Y298,Y299</t>
  </si>
  <si>
    <t>Y300,Y301,Y302,Y303,Y304,Y305,Y306,Y307,Y308,Y309</t>
  </si>
  <si>
    <t>Y310,Y311,Y312,Y313,Y314,Y315,Y316,Y317,Y318,Y319</t>
  </si>
  <si>
    <t>Y320,Y321,Y322,Y323,Y324,Y325,Y326,Y327,Y328,Y329</t>
  </si>
  <si>
    <t>Y330,Y331,Y332,Y333,Y334,Y335,Y336,Y337,Y338,Y339</t>
  </si>
  <si>
    <t>Y340,Y341,Y342,Y343,Y344,Y345,Y346,Y347,Y348,Y349</t>
  </si>
  <si>
    <t>Y350,Y351,Y352,Y353,Y354,Y355,Y356,Y357</t>
  </si>
  <si>
    <t>Y360,Y361,Y362,Y363,Y364,Y365,Y366,Y367,Y368,Y369</t>
  </si>
  <si>
    <t>Y400,Y401,Y402,Y403,Y404,Y405,Y406,Y407,Y408,Y409</t>
  </si>
  <si>
    <t>Y410,Y411,Y412,Y413,Y414,Y415,Y418,Y419</t>
  </si>
  <si>
    <t>Y420,Y421,Y422,Y423,Y424,Y425,Y426,Y427,Y428,Y429</t>
  </si>
  <si>
    <t>Y430,Y431,Y432,Y433,Y434,Y435,Y436,Y438,Y439</t>
  </si>
  <si>
    <t>Y440,Y441,Y442,Y443,Y444,Y445,Y446,Y447,Y449</t>
  </si>
  <si>
    <t>Y450,Y451,Y452,Y453,Y454,Y455,Y458,Y459</t>
  </si>
  <si>
    <t>Y460,Y461,Y462,Y463,Y464,Y465,Y466,Y467,Y468</t>
  </si>
  <si>
    <t>Y470,Y471,Y472,Y473,Y474,Y475,Y478,Y479</t>
  </si>
  <si>
    <t>Y480,Y481,Y482,Y483,Y484,Y485</t>
  </si>
  <si>
    <t>Y490,Y491,Y492,Y493,Y494,Y495,Y496,Y497,Y498,Y499</t>
  </si>
  <si>
    <t>Y500,Y501,Y502,Y508,Y509</t>
  </si>
  <si>
    <t>Y510,Y511,Y512,Y513,Y514,Y515,Y516,Y517,Y518,Y519</t>
  </si>
  <si>
    <t>Y520,Y521,Y522,Y523,Y524,Y525,Y526,Y527,Y528,Y529</t>
  </si>
  <si>
    <t>Y530,Y531,Y532,Y533,Y534,Y535,Y536,Y537,Y538,Y539</t>
  </si>
  <si>
    <t>Y540,Y541,Y542,Y543,Y544,Y545,Y546,Y547,Y548,Y549</t>
  </si>
  <si>
    <t>Y550,Y551,Y552,Y553,Y554,Y555,Y556,Y559</t>
  </si>
  <si>
    <t>Y560,Y561,Y562,Y563,Y564,Y565,Y566,Y567,Y568,Y569</t>
  </si>
  <si>
    <t>Y570,Y571,Y572,Y573,Y574,Y575,Y576,Y577,Y578,Y579</t>
  </si>
  <si>
    <t>Y580,Y581,Y582,Y583,Y584,Y585,Y586,Y588,Y589</t>
  </si>
  <si>
    <t>Y590,Y591,Y592,Y593,Y598,Y599</t>
  </si>
  <si>
    <t>Y600,Y601,Y602,Y603,Y604,Y605,Y606,Y607,Y608,Y609</t>
  </si>
  <si>
    <t>Y610,Y611,Y612,Y613,Y614,Y615,Y616,Y617,Y618,Y619</t>
  </si>
  <si>
    <t>Y620,Y621,Y622,Y623,Y624,Y625,Y626,Y628,Y629</t>
  </si>
  <si>
    <t>Y630,Y631,Y632,Y633,Y634,Y635,Y636,Y638,Y639</t>
  </si>
  <si>
    <t>Y640,Y641,Y648,Y649</t>
  </si>
  <si>
    <t>Y650,Y651,Y652,Y653,Y654,Y655,Y658</t>
  </si>
  <si>
    <t>Y700,Y701,Y702,Y703,Y708</t>
  </si>
  <si>
    <t>Y710,Y711,Y712,Y713,Y718</t>
  </si>
  <si>
    <t>Y720,Y721,Y722,Y723,Y728</t>
  </si>
  <si>
    <t>Y730,Y731,Y732,Y733,Y738</t>
  </si>
  <si>
    <t>Y740,Y741,Y742,Y743,Y748</t>
  </si>
  <si>
    <t>Y750,Y751,Y752,Y753,Y758</t>
  </si>
  <si>
    <t>Y760,Y761,Y762,Y763,Y768</t>
  </si>
  <si>
    <t>Y770,Y771,Y772,Y773,Y778</t>
  </si>
  <si>
    <t>Y780,Y781,Y782,Y783,Y788</t>
  </si>
  <si>
    <t>Y790,Y791,Y792,Y793,Y798</t>
  </si>
  <si>
    <t>Y800,Y801,Y802,Y803,Y808</t>
  </si>
  <si>
    <t>Y810,Y811,Y812,Y813,Y818</t>
  </si>
  <si>
    <t>Y820,Y821,Y822,Y823,Y828</t>
  </si>
  <si>
    <t>Y830,Y831,Y832,Y833,Y834,Y835,Y836,Y838,Y839</t>
  </si>
  <si>
    <t>Y840,Y841,Y842,Y843,Y844,Y845,Y846,Y847,Y848,Y849</t>
  </si>
  <si>
    <t>Y850,Y859</t>
  </si>
  <si>
    <t>Y870,Y871,Y872</t>
  </si>
  <si>
    <t>Y880,Y881,Y882,Y883</t>
  </si>
  <si>
    <t>Y890,Y891,Y899</t>
  </si>
  <si>
    <t>Y900,Y901,Y902,Y903,Y904,Y905,Y906,Y907,Y908,Y909</t>
  </si>
  <si>
    <t>Y910,Y911,Y912,Y913,Y919</t>
  </si>
  <si>
    <t>Z000,Z001,Z002,Z003,Z004,Z005,Z006,Z008</t>
  </si>
  <si>
    <t>Z010,Z011,Z012,Z013,Z014,Z015,Z016,Z017,Z018,Z019</t>
  </si>
  <si>
    <t>Z020,Z021,Z022,Z023,Z024,Z025,Z026,Z027,Z028,Z029</t>
  </si>
  <si>
    <t>Z030,Z031,Z032,Z033,Z034,Z035,Z036,Z038,Z039</t>
  </si>
  <si>
    <t>Z040,Z041,Z042,Z043,Z044,Z045,Z046,Z048,Z049</t>
  </si>
  <si>
    <t>Z080,Z081,Z082,Z087,Z088,Z089</t>
  </si>
  <si>
    <t>Z090,Z091,Z092,Z093,Z094,Z097,Z098,Z099</t>
  </si>
  <si>
    <t>Z100,Z101,Z102,Z103,Z108</t>
  </si>
  <si>
    <t>Z110,Z111,Z112,Z113,Z114,Z115,Z116,Z118,Z119</t>
  </si>
  <si>
    <t>Z120,Z121,Z122,Z123,Z124,Z125,Z126,Z128,Z129</t>
  </si>
  <si>
    <t>Z130,Z131,Z132,Z133,Z134,Z135,Z136,Z137,Z138,Z139</t>
  </si>
  <si>
    <t>Z200,Z201,Z202,Z203,Z204,Z205,Z206,Z207,Z208,Z209</t>
  </si>
  <si>
    <t>Z220,Z221,Z222,Z223,Z224,Z225,Z226,Z228,Z229</t>
  </si>
  <si>
    <t>Z230,Z231,Z232,Z233,Z234,Z235,Z236,Z237,Z238</t>
  </si>
  <si>
    <t>Z240,Z241,Z242,Z243,Z244,Z245,Z246</t>
  </si>
  <si>
    <t>Z250,Z251,Z258</t>
  </si>
  <si>
    <t>Z260,Z268,Z269</t>
  </si>
  <si>
    <t>Z270,Z271,Z272,Z273,Z274,Z278,Z279</t>
  </si>
  <si>
    <t>Z280,Z281,Z282,Z288,Z289</t>
  </si>
  <si>
    <t>Z290,Z291,Z292,Z298,Z299</t>
  </si>
  <si>
    <t>Z300,Z301,Z302,Z303,Z304,Z305,Z308,Z309</t>
  </si>
  <si>
    <t>Z310,Z311,Z312,Z313,Z314,Z315,Z316,Z318,Z319</t>
  </si>
  <si>
    <t>Z320,Z321</t>
  </si>
  <si>
    <t>Z340,Z348,Z349</t>
  </si>
  <si>
    <t>Z350,Z351,Z352,Z353,Z354,Z355,Z356,Z357,Z358,Z359</t>
  </si>
  <si>
    <t>Z360,Z361,Z362,Z363,Z364,Z365,Z368,Z369</t>
  </si>
  <si>
    <t>Z370,Z371,Z372,Z373,Z374,Z375,Z376,Z377,Z379</t>
  </si>
  <si>
    <t>Z380,Z381,Z382,Z383,Z384,Z385,Z386,Z387,Z388</t>
  </si>
  <si>
    <t>Z390,Z391,Z392</t>
  </si>
  <si>
    <t>Z400,Z408,Z409</t>
  </si>
  <si>
    <t>Z410,Z411,Z412,Z413,Z418,Z419</t>
  </si>
  <si>
    <t>Z420,Z421,Z422,Z423,Z424,Z428,Z429</t>
  </si>
  <si>
    <t>Z430,Z431,Z432,Z433,Z434,Z435,Z436,Z437,Z438,Z439</t>
  </si>
  <si>
    <t>Z440,Z441,Z442,Z443,Z448,Z449</t>
  </si>
  <si>
    <t>Z450,Z451,Z452,Z453,Z458,Z459</t>
  </si>
  <si>
    <t>Z460,Z461,Z462,Z463,Z464,Z465,Z466,Z467,Z468,Z469</t>
  </si>
  <si>
    <t>Z470,Z478,Z479</t>
  </si>
  <si>
    <t>Z480,Z488,Z489</t>
  </si>
  <si>
    <t>Z490,Z491,Z492</t>
  </si>
  <si>
    <t>Z500,Z501,Z502,Z503,Z504,Z505,Z506,Z507,Z508,Z509</t>
  </si>
  <si>
    <t>Z510,Z511,Z512,Z513,Z514,Z515,Z516,Z518,Z519</t>
  </si>
  <si>
    <t>Z520,Z521,Z522,Z523,Z524,Z525,Z526,Z527,Z528,Z529</t>
  </si>
  <si>
    <t>Z530,Z531,Z532,Z538,Z539</t>
  </si>
  <si>
    <t>Z540,Z541,Z542,Z543,Z544,Z547,Z548,Z549</t>
  </si>
  <si>
    <t>Z550,Z551,Z552,Z553,Z554,Z558,Z559</t>
  </si>
  <si>
    <t>Z560,Z561,Z562,Z563,Z564,Z565,Z566,Z567</t>
  </si>
  <si>
    <t>Z570,Z571,Z572,Z573,Z574,Z575,Z576,Z577,Z578,Z579</t>
  </si>
  <si>
    <t>Z580,Z581,Z582,Z583,Z584,Z585,Z586,Z587,Z588,Z589</t>
  </si>
  <si>
    <t>Z590,Z591,Z592,Z593,Z594,Z595,Z596,Z597,Z598,Z599</t>
  </si>
  <si>
    <t>Z600,Z601,Z602,Z603,Z604,Z605,Z608,Z609</t>
  </si>
  <si>
    <t>Z610,Z611,Z612,Z613,Z614,Z615,Z616,Z617,Z618,Z619</t>
  </si>
  <si>
    <t>Z620,Z621,Z622,Z623,Z624,Z625,Z626,Z628,Z629</t>
  </si>
  <si>
    <t>Z630,Z631,Z632,Z633,Z634,Z635,Z636,Z637,Z638,Z639</t>
  </si>
  <si>
    <t>Z640,Z641,Z642,Z643,Z644</t>
  </si>
  <si>
    <t>Z650,Z651,Z652,Z653,Z654,Z655,Z658,Z659</t>
  </si>
  <si>
    <t>Z700,Z701,Z702,Z703,Z708,Z709</t>
  </si>
  <si>
    <t>Z710,Z711,Z712,Z713,Z714,Z715,Z716,Z717,Z718,Z719</t>
  </si>
  <si>
    <t>Z720,Z721,Z722,Z723,Z724,Z725,Z726,Z728,Z729</t>
  </si>
  <si>
    <t>Z730,Z731,Z732,Z733,Z734,Z735,Z736,Z738,Z739</t>
  </si>
  <si>
    <t>Z740,Z741,Z742,Z743,Z748,Z749</t>
  </si>
  <si>
    <t>Z750,Z751,Z752,Z753,Z754,Z755,Z758,Z759</t>
  </si>
  <si>
    <t>Z760,Z761,Z762,Z763,Z764,Z765,Z768,Z769</t>
  </si>
  <si>
    <t>Z800,Z801,Z802,Z803,Z804,Z805,Z806,Z807,Z808,Z809</t>
  </si>
  <si>
    <t>Z810,Z811,Z812,Z813,Z814,Z818</t>
  </si>
  <si>
    <t>Z820,Z821,Z822,Z823,Z824,Z825,Z826,Z827,Z828</t>
  </si>
  <si>
    <t>Z830,Z831,Z832,Z833,Z834,Z835,Z836,Z837</t>
  </si>
  <si>
    <t>Z840,Z841,Z842,Z843,Z848</t>
  </si>
  <si>
    <t>Z850,Z851,Z852,Z853,Z854,Z855,Z856,Z857,Z858,Z859</t>
  </si>
  <si>
    <t>Z860,Z861,Z862,Z863,Z864,Z865,Z866,Z867</t>
  </si>
  <si>
    <t>Z870,Z871,Z872,Z873,Z874,Z875,Z876,Z877,Z878</t>
  </si>
  <si>
    <t>Z880,Z881,Z882,Z883,Z884,Z885,Z886,Z887,Z888,Z889</t>
  </si>
  <si>
    <t>Z890,Z891,Z892,Z893,Z894,Z895,Z896,Z897,Z898,Z899</t>
  </si>
  <si>
    <t>Z900,Z901,Z902,Z903,Z904,Z905,Z906,Z907,Z908</t>
  </si>
  <si>
    <t>Z910,Z911,Z912,Z913,Z914,Z915,Z916,Z918</t>
  </si>
  <si>
    <t>Z920,Z921,Z922,Z923,Z924,Z925,Z926,Z928,Z929</t>
  </si>
  <si>
    <t>Z930,Z931,Z932,Z933,Z934,Z935,Z936,Z938,Z939</t>
  </si>
  <si>
    <t>Z940,Z941,Z942,Z943,Z944,Z945,Z946,Z947,Z948,Z949</t>
  </si>
  <si>
    <t>Z950,Z951,Z952,Z953,Z954,Z955,Z958,Z959</t>
  </si>
  <si>
    <t>Z960,Z961,Z962,Z963,Z964,Z965,Z966,Z967,Z968,Z969</t>
  </si>
  <si>
    <t>Z970,Z971,Z972,Z973,Z974,Z975,Z978</t>
  </si>
  <si>
    <t>Z980,Z981,Z982,Z988</t>
  </si>
  <si>
    <t>Z990,Z991,Z992,Z993,Z998,Z999</t>
  </si>
  <si>
    <t>A00,A01,A02,A03,A04,A05,A06,A07,A08,A09</t>
  </si>
  <si>
    <t>A15,A16,A17,A18,A19</t>
  </si>
  <si>
    <t>A20,A21,A22,A23,A24,A25,A26,A27,A28</t>
  </si>
  <si>
    <t>A30,A31,A32,A33,A34,A35,A36,A37,A38,A39,A40,A41,A42,A43,A44,A46,A48,A49</t>
  </si>
  <si>
    <t>A50,A51,A52,A53,A54,A55,A56,A57,A58,A59,A60,A63,A64</t>
  </si>
  <si>
    <t>A65,A66,A67,A68,A69</t>
  </si>
  <si>
    <t>A70,A71,A74</t>
  </si>
  <si>
    <t>A75,A77,A78,A79</t>
  </si>
  <si>
    <t>A80,A81,A82,A83,A84,A85,A86,A87,A88,A89</t>
  </si>
  <si>
    <t>A90,A91,A92,A93,A94,A95,A96,A98,A99</t>
  </si>
  <si>
    <t>B00,B01,B02,B03,B04,B05,B06,B07,B08,B09</t>
  </si>
  <si>
    <t>B15,B16,B17,B18,B19</t>
  </si>
  <si>
    <t>B20,B21,B22,B23,B24</t>
  </si>
  <si>
    <t>B25,B26,B27,B30,B33,B34</t>
  </si>
  <si>
    <t>B35,B36,B37,B38,B39,B40,B41,B42,B43,B44,B45,B46,B47,B48,B49</t>
  </si>
  <si>
    <t>B50,B51,B52,B53,B54,B55,B56,B57,B58,B59,B60,B64</t>
  </si>
  <si>
    <t>B65,B66,B67,B68,B69,B70,B71,B72,B73,B74,B75,B76,B77,B78,B79,B80,B81,B82,B83</t>
  </si>
  <si>
    <t>B85,B86,B87,B88,B89</t>
  </si>
  <si>
    <t>B90,B91,B92,B94</t>
  </si>
  <si>
    <t>B95,B96,B97</t>
  </si>
  <si>
    <t>C00,C01,C02,C03,C04,C05,C06,C07,C08,C09,C10,C11,C12,C13,C14</t>
  </si>
  <si>
    <t>C00-C14,C15-C26,C30-C39,C40-C41,C43-C44,C45-C49,C50-C50,C51-C58,C60-C63,C64-C68,C69-C72,C73-C75</t>
  </si>
  <si>
    <t>C00-C75,C76-C80,C81-C96,C97-C97</t>
  </si>
  <si>
    <t>C15,C16,C17,C18,C19,C20,C21,C22,C23,C24,C25,C26</t>
  </si>
  <si>
    <t>C30,C31,C32,C33,C34,C37,C38,C39</t>
  </si>
  <si>
    <t>C40,C41</t>
  </si>
  <si>
    <t>C43,C44</t>
  </si>
  <si>
    <t>C45,C46,C47,C48,C49</t>
  </si>
  <si>
    <t>C51,C52,C53,C54,C55,C56,C57,C58</t>
  </si>
  <si>
    <t>C60,C61,C62,C63</t>
  </si>
  <si>
    <t>C64,C65,C66,C67,C68</t>
  </si>
  <si>
    <t>C69,C70,C71,C72</t>
  </si>
  <si>
    <t>C73,C74,C75</t>
  </si>
  <si>
    <t>C76,C77,C78,C79,C80</t>
  </si>
  <si>
    <t>C81,C82,C83,C84,C85,C88,C90,C91,C92,C93,C94,C95,C96</t>
  </si>
  <si>
    <t>D00,D01,D02,D03,D04,D05,D06,D07,D09</t>
  </si>
  <si>
    <t>D10,D11,D12,D13,D14,D15,D16,D17,D18,D19,D20,D21,D22,D23,D24,D25,D26,D27,D28,D29,D30,D31,D32,D33,D34,D35,D36</t>
  </si>
  <si>
    <t>D37,D38,D39,D40,D41,D42,D43,D44,D45,D46,D47,D48</t>
  </si>
  <si>
    <t>D50,D51,D52,D53</t>
  </si>
  <si>
    <t>D55,D56,D57,D58,D59</t>
  </si>
  <si>
    <t>D60,D61,D62,D63,D64</t>
  </si>
  <si>
    <t>D65,D66,D67,D68,D69</t>
  </si>
  <si>
    <t>D70,D71,D72,D73,D74,D75,D76,D77</t>
  </si>
  <si>
    <t>D80,D81,D82,D83,D84,D86,D89</t>
  </si>
  <si>
    <t>E00,E01,E02,E03,E04,E05,E06,E07</t>
  </si>
  <si>
    <t>E10,E11,E12,E13,E14</t>
  </si>
  <si>
    <t>E15,E16</t>
  </si>
  <si>
    <t>E20,E21,E22,E23,E24,E25,E26,E27,E28,E29,E30,E31,E32,E34,E35</t>
  </si>
  <si>
    <t>E40,E41,E42,E43,E44,E45,E46</t>
  </si>
  <si>
    <t>E50,E51,E52,E53,E54,E55,E56,E58,E59,E60,E61,E63,E64</t>
  </si>
  <si>
    <t>E65,E66,E67,E68</t>
  </si>
  <si>
    <t>E70,E71,E72,E73,E74,E75,E76,E77,E78,E79,E80,E83,E84,E85,E86,E87,E88,E89,E90</t>
  </si>
  <si>
    <t>F00,F01,F02,F03,F04,F05,F06,F07,F09</t>
  </si>
  <si>
    <t>F10,F11,F12,F13,F14,F15,F16,F17,F18,F19</t>
  </si>
  <si>
    <t>F20,F21,F22,F23,F24,F25,F28,F29</t>
  </si>
  <si>
    <t>F30,F31,F32,F33,F34,F38,F39</t>
  </si>
  <si>
    <t>F40,F41,F42,F43,F44,F45,F48</t>
  </si>
  <si>
    <t>F50,F51,F52,F53,F54,F55,F59</t>
  </si>
  <si>
    <t>F60,F61,F62,F63,F64,F65,F66,F68,F69</t>
  </si>
  <si>
    <t>F70,F71,F72,F73,F78,F79</t>
  </si>
  <si>
    <t>F80,F81,F82,F83,F84,F88,F89</t>
  </si>
  <si>
    <t>F90,F91,F92,F93,F94,F95,F98</t>
  </si>
  <si>
    <t>G00,G01,G02,G03,G04,G05,G06,G07,G08,G09</t>
  </si>
  <si>
    <t>G10,G11,G12,G13</t>
  </si>
  <si>
    <t>G20,G21,G22,G23,G24,G25,G26</t>
  </si>
  <si>
    <t>G30,G31,G32</t>
  </si>
  <si>
    <t>G35,G36,G37</t>
  </si>
  <si>
    <t>G40,G41,G43,G44,G45,G46,G47</t>
  </si>
  <si>
    <t>G50,G51,G52,G53,G54,G55,G56,G57,G58,G59</t>
  </si>
  <si>
    <t>G60,G61,G62,G63,G64</t>
  </si>
  <si>
    <t>G70,G71,G72,G73</t>
  </si>
  <si>
    <t>G80,G81,G82,G83</t>
  </si>
  <si>
    <t>G90,G91,G92,G93,G94,G95,G96,G97,G98,G99</t>
  </si>
  <si>
    <t>H00,H01,H02,H03,H04,H05,H06</t>
  </si>
  <si>
    <t>H10,H11,H13</t>
  </si>
  <si>
    <t>H15,H16,H17,H18,H19,H20,H21,H22</t>
  </si>
  <si>
    <t>H25,H26,H27,H28</t>
  </si>
  <si>
    <t>H30,H31,H32,H33,H34,H35,H36</t>
  </si>
  <si>
    <t>H40,H42</t>
  </si>
  <si>
    <t>H43,H44,H45</t>
  </si>
  <si>
    <t>H46,H47,H48</t>
  </si>
  <si>
    <t>H49,H50,H51,H52</t>
  </si>
  <si>
    <t>H53,H54</t>
  </si>
  <si>
    <t>H55,H57,H58,H59</t>
  </si>
  <si>
    <t>H60,H61,H62</t>
  </si>
  <si>
    <t>H65,H66,H67,H68,H69,H70,H71,H72,H73,H74,H75</t>
  </si>
  <si>
    <t>H80,H81,H82,H83</t>
  </si>
  <si>
    <t>H90,H91,H92,H93,H94,H95</t>
  </si>
  <si>
    <t>I00,I01,I02</t>
  </si>
  <si>
    <t>I05,I06,I07,I08,I09</t>
  </si>
  <si>
    <t>I10,I11,I12,I13,I15</t>
  </si>
  <si>
    <t>I20,I21,I22,I23,I24,I25</t>
  </si>
  <si>
    <t>I26,I27,I28</t>
  </si>
  <si>
    <t>I30,I31,I32,I33,I34,I35,I36,I37,I38,I39,I40,I41,I42,I43,I44,I45,I46,I47,I48,I49,I50,I51,I52</t>
  </si>
  <si>
    <t>I60,I61,I62,I63,I64,I65,I66,I67,I68,I69</t>
  </si>
  <si>
    <t>I70,I71,I72,I73,I74,I77,I78,I79</t>
  </si>
  <si>
    <t>I80,I81,I82,I83,I84,I85,I86,I87,I88,I89</t>
  </si>
  <si>
    <t>I95,I97,I98,I99</t>
  </si>
  <si>
    <t>J00,J01,J02,J03,J04,J05,J06</t>
  </si>
  <si>
    <t>J09,J10,J11,J12,J13,J14,J15,J16,J17,J18</t>
  </si>
  <si>
    <t>J20,J21,J22</t>
  </si>
  <si>
    <t>J30,J31,J32,J33,J34,J35,J36,J37,J38,J39</t>
  </si>
  <si>
    <t>J40,J41,J42,J43,J44,J45,J46,J47</t>
  </si>
  <si>
    <t>J60,J61,J62,J63,J64,J65,J66,J67,J68,J69,J70</t>
  </si>
  <si>
    <t>J80,J81,J82,J84</t>
  </si>
  <si>
    <t>J85,J86</t>
  </si>
  <si>
    <t>J90,J91,J92,J93,J94</t>
  </si>
  <si>
    <t>J95,J96,J98,J99</t>
  </si>
  <si>
    <t>K00,K01,K02,K03,K04,K05,K06,K07,K08,K09,K10,K11,K12,K13,K14</t>
  </si>
  <si>
    <t>K20,K21,K22,K23,K25,K26,K27,K28,K29,K30,K31</t>
  </si>
  <si>
    <t>K35,K36,K37,K38</t>
  </si>
  <si>
    <t>K40,K41,K42,K43,K44,K45,K46</t>
  </si>
  <si>
    <t>K50,K51,K52</t>
  </si>
  <si>
    <t>K55,K56,K57,K58,K59,K60,K61,K62,K63</t>
  </si>
  <si>
    <t>K65,K66,K67</t>
  </si>
  <si>
    <t>K70,K71,K72,K73,K74,K75,K76,K77</t>
  </si>
  <si>
    <t>K80,K81,K82,K83,K85,K86,K87</t>
  </si>
  <si>
    <t>K90,K91,K92,K93</t>
  </si>
  <si>
    <t>L00,L01,L02,L03,L04,L05,L08</t>
  </si>
  <si>
    <t>L10,L11,L12,L13,L14</t>
  </si>
  <si>
    <t>L20,L21,L22,L23,L24,L25,L26,L27,L28,L29,L30</t>
  </si>
  <si>
    <t>L40,L41,L42,L43,L44,L45</t>
  </si>
  <si>
    <t>L50,L51,L52,L53,L54</t>
  </si>
  <si>
    <t>L55,L56,L57,L58,L59</t>
  </si>
  <si>
    <t>L60,L62,L63,L64,L65,L66,L67,L68,L70,L71,L72,L73,L74,L75</t>
  </si>
  <si>
    <t>L80,L81,L82,L83,L84,L85,L86,L87,L88,L89,L90,L91,L92,L93,L94,L95,L97,L98,L99</t>
  </si>
  <si>
    <t>M00,M01,M02,M03</t>
  </si>
  <si>
    <t>M00-M03,M05-M14,M15-M19,M20-M25</t>
  </si>
  <si>
    <t>M05,M06,M07,M08,M09,M10,M11,M12,M13,M14</t>
  </si>
  <si>
    <t>M15,M16,M17,M18,M19</t>
  </si>
  <si>
    <t>M20,M21,M22,M23,M24,M25</t>
  </si>
  <si>
    <t>M30,M31,M32,M33,M34,M35,M36</t>
  </si>
  <si>
    <t>M40,M41,M42,M43</t>
  </si>
  <si>
    <t>M40-M43,M45-M49,M50-M54</t>
  </si>
  <si>
    <t>M45,M46,M47,M48,M49</t>
  </si>
  <si>
    <t>M50,M51,M53,M54</t>
  </si>
  <si>
    <t>M60,M61,M62,M63</t>
  </si>
  <si>
    <t>M60-M63,M65-M68,M70-M79</t>
  </si>
  <si>
    <t>M65,M66,M67,M68</t>
  </si>
  <si>
    <t>M70,M71,M72,M73,M75,M76,M77,M79</t>
  </si>
  <si>
    <t>M80,M81,M82,M83,M84,M85</t>
  </si>
  <si>
    <t>M80-M85,M86-M90,M91-M94</t>
  </si>
  <si>
    <t>M86,M87,M88,M89,M90</t>
  </si>
  <si>
    <t>M91,M92,M93,M94</t>
  </si>
  <si>
    <t>M95,M96,M99</t>
  </si>
  <si>
    <t>N00,N01,N02,N03,N04,N05,N06,N07,N08</t>
  </si>
  <si>
    <t>N10,N11,N12,N13,N14,N15,N16</t>
  </si>
  <si>
    <t>N17,N18,N19</t>
  </si>
  <si>
    <t>N20,N21,N22,N23</t>
  </si>
  <si>
    <t>N25,N26,N27,N28,N29</t>
  </si>
  <si>
    <t>N30,N31,N32,N33,N34,N35,N36,N37,N39</t>
  </si>
  <si>
    <t>N40,N41,N42,N43,N44,N45,N46,N47,N48,N49,N50,N51</t>
  </si>
  <si>
    <t>N60,N61,N62,N63,N64</t>
  </si>
  <si>
    <t>N70,N71,N72,N73,N74,N75,N76,N77</t>
  </si>
  <si>
    <t>N80,N81,N82,N83,N84,N85,N86,N87,N88,N89,N90,N91,N92,N93,N94,N95,N96,N97,N98</t>
  </si>
  <si>
    <t>O00,O01,O02,O03,O04,O05,O06,O07,O08</t>
  </si>
  <si>
    <t>O10,O11,O12,O13,O14,O15,O16</t>
  </si>
  <si>
    <t>O20,O21,O22,O23,O24,O25,O26,O28,O29</t>
  </si>
  <si>
    <t>O30,O31,O32,O33,O34,O35,O36,O40,O41,O42,O43,O44,O45,O46,O47,O48</t>
  </si>
  <si>
    <t>O60,O61,O62,O63,O64,O65,O66,O67,O68,O69,O70,O71,O72,O73,O74,O75</t>
  </si>
  <si>
    <t>O80,O81,O82,O83,O84</t>
  </si>
  <si>
    <t>O85,O86,O87,O88,O89,O90,O91,O92</t>
  </si>
  <si>
    <t>O94,O95,O96,O97,O98,O99</t>
  </si>
  <si>
    <t>P00,P01,P02,P03,P04</t>
  </si>
  <si>
    <t>P05,P07,P08</t>
  </si>
  <si>
    <t>P10,P11,P12,P13,P14,P15</t>
  </si>
  <si>
    <t>P20,P21,P22,P23,P24,P25,P26,P27,P28,P29</t>
  </si>
  <si>
    <t>P35,P36,P37,P38,P39</t>
  </si>
  <si>
    <t>P50,P51,P52,P53,P54,P55,P56,P57,P58,P59,P60,P61</t>
  </si>
  <si>
    <t>P70,P71,P72,P74</t>
  </si>
  <si>
    <t>P75,P76,P77,P78</t>
  </si>
  <si>
    <t>P80,P81,P83</t>
  </si>
  <si>
    <t>P90,P91,P92,P93,P94,P95,P96</t>
  </si>
  <si>
    <t>Q00,Q01,Q02,Q03,Q04,Q05,Q06,Q07</t>
  </si>
  <si>
    <t>Q10,Q11,Q12,Q13,Q14,Q15,Q16,Q17,Q18</t>
  </si>
  <si>
    <t>Q20,Q21,Q22,Q23,Q24,Q25,Q26,Q27,Q28</t>
  </si>
  <si>
    <t>Q30,Q31,Q32,Q33,Q34</t>
  </si>
  <si>
    <t>Q35,Q36,Q37</t>
  </si>
  <si>
    <t>Q38,Q39,Q40,Q41,Q42,Q43,Q44,Q45</t>
  </si>
  <si>
    <t>Q50,Q51,Q52,Q53,Q54,Q55,Q56</t>
  </si>
  <si>
    <t>Q60,Q61,Q62,Q63,Q64</t>
  </si>
  <si>
    <t>Q65,Q66,Q67,Q68,Q69,Q70,Q71,Q72,Q73,Q74,Q75,Q76,Q77,Q78,Q79</t>
  </si>
  <si>
    <t>Q80,Q81,Q82,Q83,Q84,Q85,Q86,Q87,Q89</t>
  </si>
  <si>
    <t>Q90,Q91,Q92,Q93,Q95,Q96,Q97,Q98,Q99</t>
  </si>
  <si>
    <t>R00,R01,R02,R03,R04,R05,R06,R07,R09</t>
  </si>
  <si>
    <t>R10,R11,R12,R13,R14,R15,R16,R17,R18,R19</t>
  </si>
  <si>
    <t>R20,R21,R22,R23</t>
  </si>
  <si>
    <t>R25,R26,R27,R29</t>
  </si>
  <si>
    <t>R30,R31,R32,R33,R34,R35,R36,R39</t>
  </si>
  <si>
    <t>R40,R41,R42,R43,R44,R45,R46</t>
  </si>
  <si>
    <t>R47,R48,R49</t>
  </si>
  <si>
    <t>R50,R51,R52,R53,R54,R55,R56,R57,R58,R59,R60,R61,R62,R63,R64,R68,R69</t>
  </si>
  <si>
    <t>R70,R71,R72,R73,R74,R75,R76,R77,R78,R79</t>
  </si>
  <si>
    <t>R80,R81,R82</t>
  </si>
  <si>
    <t>R83,R84,R85,R86,R87,R89</t>
  </si>
  <si>
    <t>R90,R91,R92,R93,R94</t>
  </si>
  <si>
    <t>R95,R96,R98,R99</t>
  </si>
  <si>
    <t>S00,S01,S02,S03,S04,S05,S06,S07,S08,S09</t>
  </si>
  <si>
    <t>S10,S11,S12,S13,S14,S15,S16,S17,S18,S19</t>
  </si>
  <si>
    <t>S20,S21,S22,S23,S24,S25,S26,S27,S28,S29</t>
  </si>
  <si>
    <t>S30,S31,S32,S33,S34,S35,S36,S37,S38,S39</t>
  </si>
  <si>
    <t>S40,S41,S42,S43,S44,S45,S46,S47,S48,S49</t>
  </si>
  <si>
    <t>S50,S51,S52,S53,S54,S55,S56,S57,S58,S59</t>
  </si>
  <si>
    <t>S60,S61,S62,S63,S64,S65,S66,S67,S68,S69</t>
  </si>
  <si>
    <t>S70,S71,S72,S73,S74,S75,S76,S77,S78,S79</t>
  </si>
  <si>
    <t>S80,S81,S82,S83,S84,S85,S86,S87,S88,S89</t>
  </si>
  <si>
    <t>S90,S91,S92,S93,S94,S95,S96,S97,S98,S99</t>
  </si>
  <si>
    <t>T00,T01,T02,T03,T04,T05,T06,T07</t>
  </si>
  <si>
    <t>T08,T09,T10,T11,T12,T13,T14</t>
  </si>
  <si>
    <t>T15,T16,T17,T18,T19</t>
  </si>
  <si>
    <t>T20,T21,T22,T23,T24,T25</t>
  </si>
  <si>
    <t>T20-T25,T26-T28,T29-T32</t>
  </si>
  <si>
    <t>T26,T27,T28</t>
  </si>
  <si>
    <t>T29,T30,T31,T32</t>
  </si>
  <si>
    <t>T33,T34,T35</t>
  </si>
  <si>
    <t>T36,T37,T38,T39,T40,T41,T42,T43,T44,T45,T46,T47,T48,T49,T50</t>
  </si>
  <si>
    <t>T51,T52,T53,T54,T55,T56,T57,T58,T59,T60,T61,T62,T63,T64,T65</t>
  </si>
  <si>
    <t>T66,T67,T68,T69,T70,T71,T73,T74,T75,T78</t>
  </si>
  <si>
    <t>T80,T81,T82,T83,T84,T85,T86,T87,T88</t>
  </si>
  <si>
    <t>T90,T91,T92,T93,T94,T95,T96,T97,T98</t>
  </si>
  <si>
    <t>U80,U81,U88,U89</t>
  </si>
  <si>
    <t>V01,V02,V03,V04,V05,V06,V09</t>
  </si>
  <si>
    <t>V01-V09,V10-V19,V20-V29,V30-V39,V40-V49,V50-V59,V60-V69,V70-V79,V80-V89,V90-V94,V95-V97,V98-V99</t>
  </si>
  <si>
    <t>V01-V99,W00-X59</t>
  </si>
  <si>
    <t>V10,V11,V12,V13,V14,V15,V16,V17,V18,V19</t>
  </si>
  <si>
    <t>V20,V21,V22,V23,V24,V25,V26,V27,V28,V29</t>
  </si>
  <si>
    <t>V30,V31,V32,V33,V34,V35,V36,V37,V38,V39</t>
  </si>
  <si>
    <t>V40,V41,V42,V43,V44,V45,V46,V47,V48,V49</t>
  </si>
  <si>
    <t>V50,V51,V52,V53,V54,V55,V56,V57,V58,V59</t>
  </si>
  <si>
    <t>V60,V61,V62,V63,V64,V65,V66,V67,V68,V69</t>
  </si>
  <si>
    <t>V70,V71,V72,V73,V74,V75,V76,V77,V78,V79</t>
  </si>
  <si>
    <t>V80,V81,V82,V83,V84,V85,V86,V87,V88,V89</t>
  </si>
  <si>
    <t>V90,V91,V92,V93,V94</t>
  </si>
  <si>
    <t>V95,V96,V97</t>
  </si>
  <si>
    <t>V98,V99</t>
  </si>
  <si>
    <t>W00,W01,W02,W03,W04,W05,W06,W07,W08,W09,W10,W11,W12,W13,W14,W15,W16,W17,W18,W19</t>
  </si>
  <si>
    <t>W00-W19,W20-W49,W50-W64,W65-W74,W75-W84,W85-W99,X00-X09,X10-X19,X20-X29,X30-X39,X40-X49,X50-X57,X58-X59</t>
  </si>
  <si>
    <t>W20,W21,W22,W23,W24,W25,W26,W27,W28,W29,W30,W31,W32,W33,W34,W35,W36,W37,W38,W39,W40,W41,W42,W43,W44,W45,W46,W49</t>
  </si>
  <si>
    <t>W50,W51,W52,W53,W54,W55,W56,W57,W58,W59,W60,W64</t>
  </si>
  <si>
    <t>W65,W66,W67,W68,W69,W70,W73,W74</t>
  </si>
  <si>
    <t>W75,W76,W77,W78,W79,W80,W81,W83,W84</t>
  </si>
  <si>
    <t>W85,W86,W87,W88,W89,W90,W91,W92,W93,W94,W99</t>
  </si>
  <si>
    <t>X00,X01,X02,X03,X04,X05,X06,X08,X09</t>
  </si>
  <si>
    <t>X10,X11,X12,X13,X14,X15,X16,X17,X18,X19</t>
  </si>
  <si>
    <t>X20,X21,X22,X23,X24,X25,X26,X27,X28,X29</t>
  </si>
  <si>
    <t>X30,X31,X32,X33,X34,X35,X36,X37,X38,X39</t>
  </si>
  <si>
    <t>X40,X41,X42,X43,X44,X45,X46,X47,X48,X49</t>
  </si>
  <si>
    <t>X50,X51,X52,X53,X54,X57</t>
  </si>
  <si>
    <t>X58,X59</t>
  </si>
  <si>
    <t>X60,X61,X62,X63,X64,X65,X66,X67,X68,X69,X70,X71,X72,X73,X74,X75,X76,X77,X78,X79,X80,X81,X82,X83,X84</t>
  </si>
  <si>
    <t>X85,X86,X87,X88,X89,X90,X91,X92,X93,X94,X95,X96,X97,X98,X99,Y00,Y01,Y02,Y03,Y04,Y05,Y06,Y07,Y08,Y09</t>
  </si>
  <si>
    <t>Y10,Y11,Y12,Y13,Y14,Y15,Y16,Y17,Y18,Y19,Y20,Y21,Y22,Y23,Y24,Y25,Y26,Y27,Y28,Y29,Y30,Y31,Y32,Y33,Y34</t>
  </si>
  <si>
    <t>Y35,Y36</t>
  </si>
  <si>
    <t>Y40,Y41,Y42,Y43,Y44,Y45,Y46,Y47,Y48,Y49,Y50,Y51,Y52,Y53,Y54,Y55,Y56,Y57,Y58,Y59</t>
  </si>
  <si>
    <t>Y40-Y59,Y60-Y69,Y70-Y82,Y83-Y84</t>
  </si>
  <si>
    <t>Y60,Y61,Y62,Y63,Y64,Y65,Y66,Y69</t>
  </si>
  <si>
    <t>Y70,Y71,Y72,Y73,Y74,Y75,Y76,Y77,Y78,Y79,Y80,Y81,Y82</t>
  </si>
  <si>
    <t>Y83,Y84</t>
  </si>
  <si>
    <t>Y85,Y86,Y87,Y88,Y89</t>
  </si>
  <si>
    <t>Y90,Y91,Y95,Y96,Y97,Y98</t>
  </si>
  <si>
    <t>Z00,Z01,Z02,Z03,Z04,Z08,Z09,Z10,Z11,Z12,Z13</t>
  </si>
  <si>
    <t>Z20,Z21,Z22,Z23,Z24,Z25,Z26,Z27,Z28,Z29</t>
  </si>
  <si>
    <t>Z30,Z31,Z32,Z33,Z34,Z35,Z36,Z37,Z38,Z39</t>
  </si>
  <si>
    <t>Z40,Z41,Z42,Z43,Z44,Z45,Z46,Z47,Z48,Z49,Z50,Z51,Z52,Z53,Z54</t>
  </si>
  <si>
    <t>Z55,Z56,Z57,Z58,Z59,Z60,Z61,Z62,Z63,Z64,Z65</t>
  </si>
  <si>
    <t>Z70,Z71,Z72,Z73,Z74,Z75,Z76</t>
  </si>
  <si>
    <t>Z80,Z81,Z82,Z83,Z84,Z85,Z86,Z87,Z88,Z89,Z90,Z91,Z92,Z93,Z94,Z95,Z96,Z97,Z98,Z99</t>
  </si>
  <si>
    <t>1nivel</t>
  </si>
  <si>
    <t>2nivel</t>
  </si>
  <si>
    <t>TodasSubdivisoes</t>
  </si>
  <si>
    <t>A00-A09;A15-A19;A20-A28;A30-A49;A50-A64;A65-A69;A70-A74;A75-A79;A80-A89;A90-A99;B00-B09;B15-B19;B20-B24;B25-B34;B35-B49;B50-B64;B65-B83;B85-B89;B90-B94;B95-B97;B99-B99; A00; A01; A02; A03; A04; A05; A06; A07; A08; A09; A15; A16; A17; A18; A19; A20; A21; A22; A23; A24; A25; A26; A27; A28; A30; A31; A32; A33; A34; A35; A36; A37; A38; A39; A40; A41; A42; A43; A44; A46; A48; A49; A50; A51; A52; A53; A54; A55; A56; A57; A58; A59; A60; A63; A64; A65; A66; A67; A68; A69; A70; A71; A74; A75; A77; A78; A79; A80; A81; A82; A83; A84; A85; A86; A87; A88; A89; A90; A91; A92; A93; A94; A95; A96; A98; A99; B00; B01; B02; B03; B04; B05; B06; B07; B08; B09; B15; B16; B17; B18; B19; B20; B21; B22; B23; B24; B25; B26; B27; B30; B33; B34; B35; B36; B37; B38; B39; B40; B41; B42; B43; B44; B45; B46; B47; B48; B49; B50; B51; B52; B53; B54; B55; B56; B57; B58; B59; B60; B64; B65; B66; B67; B68; B69; B70; B71; B72; B73; B74; B75; B76; B77; B78; B79; B80; B81; B82; B83; B85; B86; B87; B88; B89; B90; B91; B92; B94; B95; B96; B97; B99; A000; A001; A009; A010; A011; A012; A013; A014; A020; A021; A022; A028; A029; A030; A031; A032; A033; A038; A039; A040; A041; A042; A043; A044; A045; A046; A047; A048; A049; A050; A051; A052; A053; A054; A058; A059; A060; A061; A062; A063; A064; A065; A066; A067; A068; A069; A070; A071; A072; A073; A078; A079; A080; A081; A082; A083; A084; A085; A09X; A150; A151; A152; A153; A154; A155; A156; A157; A158; A159; A160; A161; A162; A163; A164; A165; A167; A168; A169; A170; A171; A178; A179; A180; A181; A182; A183; A184; A185; A186; A187; A188; A190; A191; A192; A198; A199; A200; A201; A202; A203; A207; A208; A209; A210; A211; A212; A213; A217; A218; A219; A220; A221; A222; A227; A228; A229; A230; A231; A232; A233; A238; A239; A240; A241; A242; A243; A244; A250; A251; A259; A260; A267; A268; A269; A270; A278; A279; A280; A281; A282; A288; A289; A300; A301; A302; A303; A304; A305; A308; A309; A310; A311; A318; A319; A320; A321; A327; A328; A329; A33X; A34X; A35X; A360; A361; A362; A363; A368; A369; A370; A371; A378; A379; A38X; A390; A391; A392; A393; A394; A395; A398; A399; A400; A401; A402; A403; A408; A409; A410; A411; A412; A413; A414; A415; A418; A419; A420; A421; A422; A427; A428; A429; A430; A431; A438; A439; A440; A441; A448; A449; A46X; A480; A481; A482; A483; A484; A488; A490; A491; A492; A493; A498; A499; A500; A501; A502; A503; A504; A505; A506; A507; A509; A510; A511; A512; A513; A514; A515; A519; A520; A521; A522; A523; A527; A528; A529; A530; A539; A540; A541; A542; A543; A544; A545; A546; A548; A549; A55X; A560; A561; A562; A563; A564; A568; A57X; A58X; A590; A598; A599; A600; A601; A609; A630; A638; A64X; A65X; A660; A661; A662; A663; A664; A665; A666; A667; A668; A669; A670; A671; A672; A673; A679; A680; A681; A689; A690; A691; A692; A698; A699; A70X; A710; A711; A719; A740; A748; A749; A750; A751; A752; A753; A759; A770; A771; A772; A773; A778; A779; A78X; A790; A791; A798; A799; A800; A801; A802; A803; A804; A809; A810; A811; A812; A818; A819; A820; A821; A829; A830; A831; A832; A833; A834; A835; A836; A838; A839; A840; A841; A848; A849; A850; A851; A852; A858; A86X; A870; A871; A872; A878; A879; A880; A881; A888; A89X; A90X; A91X; A920; A921; A922; A923; A924; A928; A929; A930; A931; A932; A938; A94X; A950; A951; A959; A960; A961; A962; A968; A969; A980; A981; A982; A983; A984; A985; A988; A99X; B000; B001; B002; B003; B004; B005; B007; B008; B009; B010; B011; B012; B018; B019; B020; B021; B022; B023; B027; B028; B029; B03X; B04X; B050; B051; B052; B053; B054; B058; B059; B060; B068; B069; B07X; B080; B081; B082; B083; B084; B085; B088; B09X; B150; B159; B160; B161; B162; B169; B170; B171; B172; B178; B180; B181; B182; B188; B189; B190; B199; B200; B201; B202; B203; B204; B205; B206; B207; B208; B209; B210; B211; B212; B213; B217; B218; B219; B220; B221; B222; B227; B230; B231; B232; B238; B24X; B250; B251; B252; B258; B259; B260; B261; B262; B263; B268; B269; B270; B271; B278; B279; B300; B301; B302; B303; B308; B309; B330; B331; B332; B333; B334; B338; B340; B341; B342; B343; B344; B348; B349; B350; B351; B352; B353; B354; B355; B356; B358; B359; B360; B361; B362; B363; B368; B369; B370; B371; B372; B373; B374; B375; B376; B377; B378; B379; B380; B381; B382; B383; B384; B387; B388; B389; B390; B391; B392; B393; B394; B395; B399; B400; B401; B402; B403; B407; B408; B409; B410; B417; B418; B419; B420; B421; B427; B428; B429; B430; B431; B432; B438; B439; B440; B441; B442; B447; B448; B449; B450; B451; B452; B453; B457; B458; B459; B460; B461; B462; B463; B464; B465; B468; B469; B470; B471; B479; B480; B481; B482; B483; B484; B487; B488; B49X; B500; B508; B509; B510; B518; B519; B520; B528; B529; B530; B531; B538; B54X; B550; B551; B552; B559; B560; B561; B569; B570; B571; B572; B573; B574; B575; B580; B581; B582; B583; B588; B589; B59X; B600; B601; B602; B608; B64X; B650; B651; B652; B653; B658; B659; B660; B661; B662; B663; B664; B665; B668; B669; B670; B671; B672; B673; B674; B675; B676; B677; B678; B679; B680; B681; B689; B690; B691; B698; B699; B700; B701; B710; B711; B718; B719; B72X; B73X; B740; B741; B742; B743; B744; B748; B749; B75X; B760; B761; B768; B769; B770; B778; B779; B780; B781; B787; B789; B79X; B80X; B810; B811; B812; B813; B814; B818; B820; B829; B830; B831; B832; B833; B834; B838; B839; B850; B851; B852; B853; B854; B86X; B870; B871; B872; B873; B874; B878; B879; B880; B881; B882; B883; B888; B889; B89X; B900; B901; B902; B908; B909; B91X; B92X; B940; B941; B942; B948; B949; B950; B951; B952; B953; B954; B955; B956; B957; B958; B960; B961; B962; B963; B964; B965; B966; B967; B968; B970; B971; B972; B973; B974; B975; B976; B977; B978; B99X</t>
  </si>
  <si>
    <t>J00-J06;J09-J18;J20-J22;J30-J39;J40-J47;J60-J70;J80-J84;J85-J86;J90-J94;J95-J99; J00; J01; J02; J03; J04; J05; J06; J09; J10; J11; J12; J13; J14; J15; J16; J17; J18; J20; J21; J22; J30; J31; J32; J33; J34; J35; J36; J37; J38; J39; J40; J41; J42; J43; J44; J45; J46; J47; J60; J61; J62; J63; J64; J65; J66; J67; J68; J69; J70; J80; J81; J82; J84; J85; J86; J90; J91; J92; J93; J94; J95; J96; J98; J99; J00X; J010; J011; J012; J013; J014; J018; J019; J020; J028; J029; J030; J038; J039; J040; J041; J042; J050; J051; J060; J068; J069; J09X; J100; J101; J108; J110; J111; J118; J120; J121; J122; J128; J129; J13X; J14X; J150; J151; J152; J153; J154; J155; J156; J157; J158; J159; J160; J168; J170; J171; J172; J173; J178; J180; J181; J182; J188; J189; J200; J201; J202; J203; J204; J205; J206; J207; J208; J209; J210; J218; J219; J22X; J300; J301; J302; J303; J304; J310; J311; J312; J320; J321; J322; J323; J324; J328; J329; J330; J331; J338; J339; J340; J341; J342; J343; J348; J350; J351; J352; J353; J358; J359; J36X; J370; J371; J380; J381; J382; J383; J384; J385; J386; J387; J390; J391; J392; J393; J398; J399; J40X; J410; J411; J418; J42X; J430; J431; J432; J438; J439; J440; J441; J448; J449; J450; J451; J458; J459; J46X; J47X; J60X; J61X; J620; J628; J630; J631; J632; J633; J634; J635; J638; J64X; J65X; J660; J661; J662; J668; J670; J671; J672; J673; J674; J675; J676; J677; J678; J679; J680; J681; J682; J683; J684; J688; J689; J690; J691; J698; J700; J701; J702; J703; J704; J708; J709; J80X; J81X; J82X; J840; J841; J848; J849; J850; J851; J852; J853; J860; J869; J90X; J91X; J920; J929; J930; J931; J938; J939; J940; J941; J942; J948; J949; J950; J951; J952; J953; J954; J955; J958; J959; J960; J961; J969; J980; J981; J982; J983; J984; J985; J986; J988; J989; J990; J991; J998</t>
  </si>
  <si>
    <t>K00-K14;K20-K31;K35-K38;K40-K46;K50-K52;K55-K63;K65-K67;K70-K77;K80-K87;K90-K93; K00; K01; K02; K03; K04; K05; K06; K07; K08; K09; K10; K11; K12; K13; K14; K20; K21; K22; K23; K25; K26; K27; K28; K29; K30; K31; K35; K36; K37; K38; K40; K41; K42; K43; K44; K45; K46; K50; K51; K52; K55; K56; K57; K58; K59; K60; K61; K62; K63; K65; K66; K67; K70; K71; K72; K73; K74; K75; K76; K77; K80; K81; K82; K83; K85; K86; K87; K90; K91; K92; K93; K000; K001; K002; K003; K004; K005; K006; K007; K008; K009; K010; K011; K020; K021; K022; K023; K024; K028; K029; K030; K031; K032; K033; K034; K035; K036; K037; K038; K039; K040; K041; K042; K043; K044; K045; K046; K047; K048; K049; K050; K051; K052; K053; K054; K055; K056; K060; K061; K062; K068; K069; K070; K071; K072; K073; K074; K075; K076; K078; K079; K080; K081; K082; K083; K088; K089; K090; K091; K092; K098; K099; K100; K101; K102; K103; K108; K109; K110; K111; K112; K113; K114; K115; K116; K117; K118; K119; K120; K121; K122; K130; K131; K132; K133; K134; K135; K136; K137; K140; K141; K142; K143; K144; K145; K146; K148; K149; K20X; K210; K219; K220; K221; K222; K223; K224; K225; K226; K227; K228; K229; K230; K231; K238; K250; K251; K252; K253; K254; K255; K256; K257; K259; K260; K261; K262; K263; K264; K265; K266; K267; K269; K270; K271; K272; K273; K274; K275; K276; K277; K279; K280; K281; K282; K283; K284; K285; K286; K287; K289; K290; K291; K292; K293; K294; K295; K296; K297; K298; K299; K30X; K310; K311; K312; K313; K314; K315; K316; K317; K318; K319; K350; K351; K359; K36X; K37X; K380; K381; K382; K383; K388; K389; K400; K401; K402; K403; K404; K409; K410; K411; K412; K413; K414; K419; K420; K421; K429; K430; K431; K439; K440; K441; K449; K450; K451; K458; K460; K461; K469; K500; K501; K508; K509; K510; K511; K512; K513; K514; K515; K518; K519; K520; K521; K522; K528; K529; K550; K551; K552; K558; K559; K560; K561; K562; K563; K564; K565; K566; K567; K570; K571; K572; K573; K574; K575; K578; K579; K580; K589; K590; K591; K592; K593; K594; K598; K599; K600; K601; K602; K603; K604; K605; K610; K611; K612; K613; K614; K620; K621; K622; K623; K624; K625; K626; K627; K628; K629; K630; K631; K632; K633; K634; K635; K638; K639; K650; K658; K659; K660; K661; K668; K669; K670; K671; K672; K673; K678; K700; K701; K702; K703; K704; K709; K710; K711; K712; K713; K714; K715; K716; K717; K718; K719; K720; K721; K729; K730; K731; K732; K738; K739; K740; K741; K742; K743; K744; K745; K746; K750; K751; K752; K753; K754; K758; K759; K760; K761; K762; K763; K764; K765; K766; K767; K768; K769; K770; K778; K800; K801; K802; K803; K804; K805; K808; K810; K811; K818; K819; K820; K821; K822; K823; K824; K828; K829; K830; K831; K832; K833; K834; K835; K838; K839; K850; K851; K852; K853; K858; K859; K860; K861; K862; K863; K868; K869; K870; K871; K900; K901; K902; K903; K904; K908; K909; K910; K911; K912; K913; K914; K915; K918; K919; K920; K921; K922; K928; K929; K930; K931; K938</t>
  </si>
  <si>
    <t>L00-L08;L10-L14;L20-L30;L40-L45;L50-L54;L55-L59;L60-L75;L80-L99; L00; L01; L02; L03; L04; L05; L08; L10; L11; L12; L13; L14; L20; L21; L22; L23; L24; L25; L26; L27; L28; L29; L30; L40; L41; L42; L43; L44; L45; L50; L51; L52; L53; L54; L55; L56; L57; L58; L59; L60; L62; L63; L64; L65; L66; L67; L68; L70; L71; L72; L73; L74; L75; L80; L81; L82; L83; L84; L85; L86; L87; L88; L89; L90; L91; L92; L93; L94; L95; L97; L98; L99; L00X; L010; L011; L020; L021; L022; L023; L024; L028; L029; L030; L031; L032; L033; L038; L039; L040; L041; L042; L043; L048; L049; L050; L059; L080; L081; L088; L089; L100; L101; L102; L103; L104; L105; L108; L109; L110; L111; L118; L119; L120; L121; L122; L123; L128; L129; L130; L131; L138; L139; L14X; L200; L208; L209; L210; L211; L218; L219; L22X; L230; L231; L232; L233; L234; L235; L236; L237; L238; L239; L240; L241; L242; L243; L244; L245; L246; L247; L248; L249; L250; L251; L252; L253; L254; L255; L258; L259; L26X; L270; L271; L272; L278; L279; L280; L281; L282; L290; L291; L292; L293; L298; L299; L300; L301; L302; L303; L304; L305; L308; L309; L400; L401; L402; L403; L404; L405; L408; L409; L410; L411; L412; L413; L414; L415; L418; L419; L42X; L430; L431; L432; L433; L438; L439; L440; L441; L442; L443; L444; L448; L449; L45X; L500; L501; L502; L503; L504; L505; L506; L508; L509; L510; L511; L512; L518; L519; L52X; L530; L531; L532; L533; L538; L539; L540; L548; L550; L551; L552; L558; L559; L560; L561; L562; L563; L564; L568; L569; L570; L571; L572; L573; L574; L575; L578; L579; L580; L581; L589; L590; L598; L599; L600; L601; L602; L603; L604; L605; L608; L609; L620; L628; L630; L631; L632; L638; L639; L640; L648; L649; L650; L651; L652; L658; L659; L660; L661; L662; L663; L664; L668; L669; L670; L671; L678; L679; L680; L681; L682; L683; L688; L689; L700; L701; L702; L703; L704; L705; L708; L709; L710; L711; L718; L719; L720; L721; L722; L728; L729; L730; L731; L732; L738; L739; L740; L741; L742; L743; L744; L748; L749; L750; L751; L752; L758; L759; L80X; L810; L811; L812; L813; L814; L815; L816; L817; L818; L819; L82X; L83X; L84X; L850; L851; L852; L853; L858; L859; L86X; L870; L871; L872; L878; L879; L88X; L89X; L900; L901; L902; L903; L904; L905; L906; L908; L909; L910; L918; L919; L920; L921; L922; L923; L928; L929; L930; L931; L932; L940; L941; L942; L943; L944; L945; L946; L948; L949; L950; L951; L958; L959; L97X; L980; L981; L982; L983; L984; L985; L986; L988; L989; L990; L998</t>
  </si>
  <si>
    <t>M00-M25;M30-M36;M40-M54;M60-M79;M80-M94;M95-M99; M00; M01; M02; M03; M05; M06; M07; M08; M09; M10; M11; M12; M13; M14; M15; M16; M17; M18; M19; M20; M21; M22; M23; M24; M25; M30; M31; M32; M33; M34; M35; M36; M40; M41; M42; M43; M45; M46; M47; M48; M49; M50; M51; M53; M54; M60; M61; M62; M63; M65; M66; M67; M68; M70; M71; M72; M73; M75; M76; M77; M79; M80; M81; M82; M83; M84; M85; M86; M87; M88; M89; M90; M91; M92; M93; M94; M95; M96; M99; M300; M301; M302; M303; M308; M310; M311; M312; M313; M314; M315; M316; M317; M318; M319; M320; M321; M328; M329; M330; M331; M332; M339; M340; M341; M342; M348; M349; M350; M351; M352; M353; M354; M355; M356; M357; M358; M359; M360; M361; M362; M363; M364; M368; M950; M951; M952; M953; M954; M955; M958; M959; M960; M961; M962; M963; M964; M965; M966; M968; M969; M990; M991; M992; M993; M994; M995; M996; M997; M998; M999</t>
  </si>
  <si>
    <t>N00-N08;N10-N16;N17-N19;N20-N23;N25-N29;N30-N39;N40-N51;N60-N64;N70-N77;N80-N98;N99-N99; N00; N01; N02; N03; N04; N05; N06; N07; N08; N10; N11; N12; N13; N14; N15; N16; N17; N18; N19; N20; N21; N22; N23; N25; N26; N27; N28; N29; N30; N31; N32; N33; N34; N35; N36; N37; N39; N40; N41; N42; N43; N44; N45; N46; N47; N48; N49; N50; N51; N60; N61; N62; N63; N64; N70; N71; N72; N73; N74; N75; N76; N77; N80; N81; N82; N83; N84; N85; N86; N87; N88; N89; N90; N91; N92; N93; N94; N95; N96; N97; N98; N99; N000; N001; N002; N003; N004; N005; N006; N007; N008; N009; N010; N011; N012; N013; N014; N015; N016; N017; N018; N019; N020; N021; N022; N023; N024; N025; N026; N027; N028; N029; N030; N031; N032; N033; N034; N035; N036; N037; N038; N039; N040; N041; N042; N043; N044; N045; N046; N047; N048; N049; N050; N051; N052; N053; N054; N055; N056; N057; N058; N059; N060; N061; N062; N063; N064; N065; N066; N067; N068; N069; N070; N071; N072; N073; N074; N075; N076; N077; N078; N079; N080; N081; N082; N083; N084; N085; N088; N10X; N110; N111; N118; N119; N12X; N130; N131; N132; N133; N134; N135; N136; N137; N138; N139; N140; N141; N142; N143; N144; N150; N151; N158; N159; N160; N161; N162; N163; N164; N165; N168; N170; N171; N172; N178; N179; N180; N188; N189; N19X; N200; N201; N202; N209; N210; N211; N218; N219; N220; N228; N23X; N250; N251; N258; N259; N26X; N270; N271; N279; N280; N281; N288; N289; N290; N291; N298; N300; N301; N302; N303; N304; N308; N309; N310; N311; N312; N318; N319; N320; N321; N322; N323; N324; N328; N329; N330; N338; N340; N341; N342; N343; N350; N351; N358; N359; N360; N361; N362; N363; N368; N369; N370; N378; N390; N391; N392; N393; N394; N398; N399; N40X; N410; N411; N412; N413; N418; N419; N420; N421; N422; N428; N429; N430; N431; N432; N433; N434; N44X; N450; N459; N46X; N47X; N480; N481; N482; N483; N484; N485; N486; N488; N489; N490; N491; N492; N498; N499; N500; N501; N508; N509; N510; N511; N512; N518; N600; N601; N602; N603; N604; N608; N609; N61X; N62X; N63X; N640; N641; N642; N643; N644; N645; N648; N649; N700; N701; N709; N710; N711; N719; N72X; N730; N731; N732; N733; N734; N735; N736; N738; N739; N740; N741; N742; N743; N744; N748; N750; N751; N758; N759; N760; N761; N762; N763; N764; N765; N766; N768; N770; N771; N778; N800; N801; N802; N803; N804; N805; N806; N808; N809; N810; N811; N812; N813; N814; N815; N816; N818; N819; N820; N821; N822; N823; N824; N825; N828; N829; N830; N831; N832; N833; N834; N835; N836; N837; N838; N839; N840; N841; N842; N843; N848; N849; N850; N851; N852; N853; N854; N855; N856; N857; N858; N859; N86X; N870; N871; N872; N879; N880; N881; N882; N883; N884; N888; N889; N890; N891; N892; N893; N894; N895; N896; N897; N898; N899; N900; N901; N902; N903; N904; N905; N906; N907; N908; N909; N910; N911; N912; N913; N914; N915; N920; N921; N922; N923; N924; N925; N926; N930; N938; N939; N940; N941; N942; N943; N944; N945; N946; N948; N949; N950; N951; N952; N953; N958; N959; N96X; N970; N971; N972; N973; N974; N978; N979; N980; N981; N982; N983; N988; N989; N990; N991; N992; N993; N994; N995; N998; N999</t>
  </si>
  <si>
    <t>O00-O08;O10-O16;O20-O29;O30-O48;O60-O75;O80-O84;O85-O92;O94-O99; O00; O01; O02; O03; O04; O05; O06; O07; O08; O10; O11; O12; O13; O14; O15; O16; O20; O21; O22; O23; O24; O25; O26; O28; O29; O30; O31; O32; O33; O34; O35; O36; O40; O41; O42; O43; O44; O45; O46; O47; O48; O60; O61; O62; O63; O64; O65; O66; O67; O68; O69; O70; O71; O72; O73; O74; O75; O80; O81; O82; O83; O84; O85; O86; O87; O88; O89; O90; O91; O92; O94; O95; O96; O97; O98; O99; O000; O001; O002; O008; O009; O010; O011; O019; O020; O021; O028; O029; O030; O031; O032; O033; O034; O035; O036; O037; O038; O039; O040; O041; O042; O043; O044; O045; O046; O047; O048; O049; O050; O051; O052; O053; O054; O055; O056; O057; O058; O059; O060; O061; O062; O063; O064; O065; O066; O067; O068; O069; O070; O071; O072; O073; O074; O075; O076; O077; O078; O079; O080; O081; O082; O083; O084; O085; O086; O087; O088; O089; O100; O101; O102; O103; O104; O109; O11X; O120; O121; O122; O13X; O140; O141; O149; O150; O151; O152; O159; O16X; O200; O208; O209; O210; O211; O212; O218; O219; O220; O221; O222; O223; O224; O225; O228; O229; O230; O231; O232; O233; O234; O235; O239; O240; O241; O242; O243; O244; O249; O25X; O260; O261; O262; O263; O264; O265; O266; O267; O268; O269; O280; O281; O282; O283; O284; O285; O288; O289; O290; O291; O292; O293; O294; O295; O296; O298; O299; O300; O301; O302; O308; O309; O310; O311; O312; O318; O320; O321; O322; O323; O324; O325; O326; O328; O329; O330; O331; O332; O333; O334; O335; O336; O337; O338; O339; O340; O341; O342; O343; O344; O345; O346; O347; O348; O349; O350; O351; O352; O353; O354; O355; O356; O357; O358; O359; O360; O361; O362; O363; O364; O365; O366; O367; O368; O369; O40X; O410; O411; O418; O419; O420; O421; O422; O429; O430; O431; O438; O439; O440; O441; O450; O458; O459; O460; O468; O469; O470; O471; O479; O48X; O600; O601; O602; O610; O611; O618; O619; O620; O621; O622; O623; O624; O628; O629; O630; O631; O632; O639; O640; O641; O642; O643; O644; O645; O648; O649; O650; O651; O652; O653; O654; O655; O658; O659; O660; O661; O662; O663; O664; O665; O668; O669; O670; O678; O679; O680; O681; O682; O683; O688; O689; O690; O691; O692; O693; O694; O695; O698; O699; O700; O701; O702; O703; O709; O710; O711; O712; O713; O714; O715; O716; O717; O718; O719; O720; O721; O722; O723; O730; O731; O740; O741; O742; O743; O744; O745; O746; O747; O748; O749; O750; O751; O752; O753; O754; O755; O756; O757; O758; O759; O800; O801; O808; O809; O810; O811; O812; O813; O814; O815; O820; O821; O822; O828; O829; O830; O831; O832; O833; O834; O838; O839; O840; O841; O842; O848; O849; O85X; O860; O861; O862; O863; O864; O868; O870; O871; O872; O873; O878; O879; O880; O881; O882; O883; O888; O890; O891; O892; O893; O894; O895; O896; O898; O899; O900; O901; O902; O903; O904; O905; O908; O909; O910; O911; O912; O920; O921; O922; O923; O924; O925; O926; O927; O94X; O95X; O96X; O97X; O980; O981; O982; O983; O984; O985; O986; O988; O989; O990; O991; O992; O993; O994; O995; O996; O997; O998</t>
  </si>
  <si>
    <t>P00-P04;P05-P08;P10-P15;P20-P29;P35-P39;P50-P61;P70-P74;P75-P78;P80-P83;P90-P96; P00; P01; P02; P03; P04; P05; P07; P08; P10; P11; P12; P13; P14; P15; P20; P21; P22; P23; P24; P25; P26; P27; P28; P29; P35; P36; P37; P38; P39; P50; P51; P52; P53; P54; P55; P56; P57; P58; P59; P60; P61; P70; P71; P72; P74; P75; P76; P77; P78; P80; P81; P83; P90; P91; P92; P93; P94; P95; P96; P000; P001; P002; P003; P004; P005; P006; P007; P008; P009; P010; P011; P012; P013; P014; P015; P016; P017; P018; P019; P020; P021; P022; P023; P024; P025; P026; P027; P028; P029; P030; P031; P032; P033; P034; P035; P036; P038; P039; P040; P041; P042; P043; P044; P045; P046; P048; P049; P050; P051; P052; P059; P070; P071; P072; P073; P080; P081; P082; P100; P101; P102; P103; P104; P108; P109; P110; P111; P112; P113; P114; P115; P119; P120; P121; P122; P123; P124; P128; P129; P130; P131; P132; P133; P134; P138; P139; P140; P141; P142; P143; P148; P149; P150; P151; P152; P153; P154; P155; P156; P158; P159; P200; P201; P209; P210; P211; P219; P220; P221; P228; P229; P230; P231; P232; P233; P234; P235; P236; P238; P239; P240; P241; P242; P243; P248; P249; P250; P251; P252; P253; P258; P260; P261; P268; P269; P270; P271; P278; P279; P280; P281; P282; P283; P284; P285; P288; P289; P290; P291; P292; P293; P294; P298; P299; P350; P351; P352; P353; P358; P359; P360; P361; P362; P363; P364; P365; P368; P369; P370; P371; P372; P373; P374; P375; P378; P379; P38X; P390; P391; P392; P393; P394; P398; P399; P500; P501; P502; P503; P504; P505; P508; P509; P510; P518; P519; P520; P521; P522; P523; P524; P525; P526; P528; P529; P53X; P540; P541; P542; P543; P544; P545; P546; P548; P549; P550; P551; P558; P559; P560; P569; P570; P578; P579; P580; P581; P582; P583; P584; P585; P588; P589; P590; P591; P592; P593; P598; P599; P60X; P610; P611; P612; P613; P614; P615; P616; P618; P619; P700; P701; P702; P703; P704; P708; P709; P710; P711; P712; P713; P714; P718; P719; P720; P721; P722; P728; P729; P740; P741; P742; P743; P744; P745; P748; P749; P75X; P760; P761; P762; P768; P769; P77X; P780; P781; P782; P783; P788; P789; P800; P808; P809; P810; P818; P819; P830; P831; P832; P833; P834; P835; P836; P838; P839; P90X; P910; P911; P912; P913; P914; P915; P916; P918; P919; P920; P921; P922; P923; P924; P925; P928; P929; P93X; P940; P941; P942; P948; P949; P95X; P960; P961; P962; P963; P964; P965; P968; P969</t>
  </si>
  <si>
    <t>Q00-Q07;Q10-Q18;Q20-Q28;Q30-Q34;Q35-Q37;Q38-Q45;Q50-Q56;Q60-Q64;Q65-Q79;Q80-Q89;Q90-Q99; Q00; Q01; Q02; Q03; Q04; Q05; Q06; Q07; Q10; Q11; Q12; Q13; Q14; Q15; Q16; Q17; Q18; Q20; Q21; Q22; Q23; Q24; Q25; Q26; Q27; Q28; Q30; Q31; Q32; Q33; Q34; Q35; Q36; Q37; Q38; Q39; Q40; Q41; Q42; Q43; Q44; Q45; Q50; Q51; Q52; Q53; Q54; Q55; Q56; Q60; Q61; Q62; Q63; Q64; Q65; Q66; Q67; Q68; Q69; Q70; Q71; Q72; Q73; Q74; Q75; Q76; Q77; Q78; Q79; Q80; Q81; Q82; Q83; Q84; Q85; Q86; Q87; Q89; Q90; Q91; Q92; Q93; Q95; Q96; Q97; Q98; Q99; Q000; Q001; Q002; Q010; Q011; Q012; Q018; Q019; Q02X; Q030; Q031; Q038; Q039; Q040; Q041; Q042; Q043; Q044; Q045; Q046; Q048; Q049; Q050; Q051; Q052; Q053; Q054; Q055; Q056; Q057; Q058; Q059; Q060; Q061; Q062; Q063; Q064; Q068; Q069; Q070; Q078; Q079; Q100; Q101; Q102; Q103; Q104; Q105; Q106; Q107; Q110; Q111; Q112; Q113; Q120; Q121; Q122; Q123; Q124; Q128; Q129; Q130; Q131; Q132; Q133; Q134; Q135; Q138; Q139; Q140; Q141; Q142; Q143; Q148; Q149; Q150; Q158; Q159; Q160; Q161; Q162; Q163; Q164; Q165; Q169; Q170; Q171; Q172; Q173; Q174; Q175; Q178; Q179; Q180; Q181; Q182; Q183; Q184; Q185; Q186; Q187; Q188; Q189; Q200; Q201; Q202; Q203; Q204; Q205; Q206; Q208; Q209; Q210; Q211; Q212; Q213; Q214; Q218; Q219; Q220; Q221; Q222; Q223; Q224; Q225; Q226; Q228; Q229; Q230; Q231; Q232; Q233; Q234; Q238; Q239; Q240; Q241; Q242; Q243; Q244; Q245; Q246; Q248; Q249; Q250; Q251; Q252; Q253; Q254; Q255; Q256; Q257; Q258; Q259; Q260; Q261; Q262; Q263; Q264; Q265; Q266; Q268; Q269; Q270; Q271; Q272; Q273; Q274; Q278; Q279; Q280; Q281; Q282; Q283; Q288; Q289; Q300; Q301; Q302; Q303; Q308; Q309; Q310; Q311; Q312; Q313; Q315; Q318; Q319; Q320; Q321; Q322; Q323; Q324; Q330; Q331; Q332; Q333; Q334; Q335; Q336; Q338; Q339; Q340; Q341; Q348; Q349; Q351; Q353; Q355; Q357; Q359; Q360; Q361; Q369; Q370; Q371; Q372; Q373; Q374; Q375; Q378; Q379; Q380; Q381; Q382; Q383; Q384; Q385; Q386; Q387; Q388; Q390; Q391; Q392; Q393; Q394; Q395; Q396; Q398; Q399; Q400; Q401; Q402; Q403; Q408; Q409; Q410; Q411; Q412; Q418; Q419; Q420; Q421; Q422; Q423; Q428; Q429; Q430; Q431; Q432; Q433; Q434; Q435; Q436; Q437; Q438; Q439; Q440; Q441; Q442; Q443; Q444; Q445; Q446; Q447; Q450; Q451; Q452; Q453; Q458; Q459; Q500; Q501; Q502; Q503; Q504; Q505; Q506; Q510; Q511; Q512; Q513; Q514; Q515; Q516; Q517; Q518; Q519; Q520; Q521; Q522; Q523; Q524; Q525; Q526; Q527; Q528; Q529; Q530; Q531; Q532; Q539; Q540; Q541; Q542; Q543; Q544; Q548; Q549; Q550; Q551; Q552; Q553; Q554; Q555; Q556; Q558; Q559; Q560; Q561; Q562; Q563; Q564; Q600; Q601; Q602; Q603; Q604; Q605; Q606; Q610; Q611; Q612; Q613; Q614; Q615; Q618; Q619; Q620; Q621; Q622; Q623; Q624; Q625; Q626; Q627; Q628; Q630; Q631; Q632; Q633; Q638; Q639; Q640; Q641; Q642; Q643; Q644; Q645; Q646; Q647; Q648; Q649; Q650; Q651; Q652; Q653; Q654; Q655; Q656; Q658; Q659; Q660; Q661; Q662; Q663; Q664; Q665; Q666; Q667; Q668; Q669; Q670; Q671; Q672; Q673; Q674; Q675; Q676; Q677; Q678; Q680; Q681; Q682; Q683; Q684; Q685; Q688; Q690; Q691; Q692; Q699; Q700; Q701; Q702; Q703; Q704; Q709; Q710; Q711; Q712; Q713; Q714; Q715; Q716; Q718; Q719; Q720; Q721; Q722; Q723; Q724; Q725; Q726; Q727; Q728; Q729; Q730; Q731; Q738; Q740; Q741; Q742; Q743; Q748; Q749; Q750; Q751; Q752; Q753; Q754; Q755; Q758; Q759; Q760; Q761; Q762; Q763; Q764; Q765; Q766; Q767; Q768; Q769; Q770; Q771; Q772; Q773; Q774; Q775; Q776; Q777; Q778; Q779; Q780; Q781; Q782; Q783; Q784; Q785; Q786; Q788; Q789; Q790; Q791; Q792; Q793; Q794; Q795; Q796; Q798; Q799; Q800; Q801; Q802; Q803; Q804; Q808; Q809; Q810; Q811; Q812; Q818; Q819; Q820; Q821; Q822; Q823; Q824; Q825; Q828; Q829; Q830; Q831; Q832; Q833; Q838; Q839; Q840; Q841; Q842; Q843; Q844; Q845; Q846; Q848; Q849; Q850; Q851; Q858; Q859; Q860; Q861; Q862; Q868; Q870; Q871; Q872; Q873; Q874; Q875; Q878; Q890; Q891; Q892; Q893; Q894; Q897; Q898; Q899; Q900; Q901; Q902; Q909; Q910; Q911; Q912; Q913; Q914; Q915; Q916; Q917; Q920; Q921; Q922; Q923; Q924; Q925; Q926; Q927; Q928; Q929; Q930; Q931; Q932; Q933; Q934; Q935; Q936; Q937; Q938; Q939; Q950; Q951; Q952; Q953; Q954; Q955; Q958; Q959; Q960; Q961; Q962; Q963; Q964; Q968; Q969; Q970; Q971; Q972; Q973; Q978; Q979; Q980; Q981; Q982; Q983; Q984; Q985; Q986; Q987; Q988; Q989; Q990; Q991; Q992; Q998; Q999</t>
  </si>
  <si>
    <t>R00-R09;R10-R19;R20-R23;R25-R29;R30-R39;R40-R46;R47-R49;R50-R69;R70-R79;R80-R82;R83-R89;R90-R94;R95-R99; R00; R01; R02; R03; R04; R05; R06; R07; R09; R10; R11; R12; R13; R14; R15; R16; R17; R18; R19; R20; R21; R22; R23; R25; R26; R27; R29; R30; R31; R32; R33; R34; R35; R36; R39; R40; R41; R42; R43; R44; R45; R46; R47; R48; R49; R50; R51; R52; R53; R54; R55; R56; R57; R58; R59; R60; R61; R62; R63; R64; R68; R69; R70; R71; R72; R73; R74; R75; R76; R77; R78; R79; R80; R81; R82; R83; R84; R85; R86; R87; R89; R90; R91; R92; R93; R94; R95; R96; R98; R99; R000; R001; R002; R008; R010; R011; R012; R02X; R030; R031; R040; R041; R042; R048; R049; R05X; R060; R061; R062; R063; R064; R065; R066; R067; R068; R070; R071; R072; R073; R074; R090; R091; R092; R093; R098; R100; R101; R102; R103; R104; R11X; R12X; R13X; R14X; R15X; R160; R161; R162; R17X; R18X; R190; R191; R192; R193; R194; R195; R196; R198; R200; R201; R202; R203; R208; R21X; R220; R221; R222; R223; R224; R227; R229; R230; R231; R232; R233; R234; R238; R250; R251; R252; R253; R258; R260; R261; R262; R268; R270; R278; R290; R291; R292; R293; R294; R296; R298; R300; R301; R309; R31X; R32X; R33X; R34X; R35X; R36X; R390; R391; R392; R398; R400; R401; R402; R410; R411; R412; R413; R418; R42X; R430; R431; R432; R438; R440; R441; R442; R443; R448; R450; R451; R452; R453; R454; R455; R456; R457; R458; R460; R461; R462; R463; R464; R465; R466; R467; R468; R470; R471; R478; R480; R481; R482; R488; R490; R491; R492; R498; R502; R508; R509; R51X; R520; R521; R522; R529; R53X; R54X; R55X; R560; R568; R570; R571; R578; R579; R58X; R590; R591; R599; R600; R601; R609; R610; R611; R619; R620; R628; R629; R630; R631; R632; R633; R634; R635; R638; R64X; R680; R681; R682; R683; R688; R69X; R700; R701; R71X; R72X; R730; R739; R740; R748; R749; R75X; R760; R761; R762; R768; R769; R770; R771; R772; R778; R779; R780; R781; R782; R783; R784; R785; R786; R787; R788; R789; R790; R798; R799; R80X; R81X; R820; R821; R822; R823; R824; R825; R826; R827; R828; R829; R830; R831; R832; R833; R834; R835; R836; R837; R838; R839; R840; R841; R842; R843; R844; R845; R846; R847; R848; R849; R850; R851; R852; R853; R854; R855; R856; R857; R858; R859; R860; R861; R862; R863; R864; R865; R866; R867; R868; R869; R870; R871; R872; R873; R874; R875; R876; R877; R878; R879; R890; R891; R892; R893; R894; R895; R896; R897; R898; R899; R900; R908; R91X; R92X; R930; R931; R932; R933; R934; R935; R936; R937; R938; R940; R941; R942; R943; R944; R945; R946; R947; R948; R95X; R960; R961; R98X; R99X</t>
  </si>
  <si>
    <t>S00-S09;S10-S19;S20-S29;S30-S39;S40-S49;S50-S59;S60-S69;S70-S79;S80-S89;S90-S99;T00-T07;T08-T14;T15-T19;T20-T32;T33-T35;T36-T50;T51-T65;T66-T78;T79-T79;T80-T88;T90-T98; S00; S01; S02; S03; S04; S05; S06; S07; S08; S09;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T00; T01; T02; T03; T04; T05; T06; T07; T08; T09; T10; T11; T12; T13; T14; T15; T16; T17; T18; T19; T20; T21; T22; T23; T24; T25; T26; T27; T28; T29; T30; T31; T32; T33; T34; T35; T36; T37; T38; T39; T40; T41; T42; T43; T44; T45; T46; T47; T48; T49; T50; T51; T52; T53; T54; T55; T56; T57; T58; T59; T60; T61; T62; T63; T64; T65; T66; T67; T68; T69; T70; T71; T73; T74; T75; T78; T79; T80; T81; T82; T83; T84; T85; T86; T87; T88; T90; T91; T92; T93; T94; T95; T96; T97; T98; S000; S001; S002; S003; S004; S005; S007; S008; S009; S010; S011; S012; S013; S014; S015; S017; S018; S019; S020; S021; S022; S023; S024; S025; S026; S027; S028; S029; S030; S031; S032; S033; S034; S035; S040; S041; S042; S043; S044; S045; S046; S047; S048; S049; S050; S051; S052; S053; S054; S055; S056; S057; S058; S059; S060; S061; S062; S063; S064; S065; S066; S067; S068; S069; S070; S071; S078; S079; S080; S081; S088; S089; S090; S091; S092; S097; S098; S099; S100; S101; S107; S108; S109; S110; S111; S112; S117; S118; S119; S120; S121; S122; S127; S128; S129; S130; S131; S132; S133; S134; S135; S136; S140; S141; S142; S143; S144; S145; S146; S150; S151; S152; S153; S157; S158; S159; S16X; S170; S178; S179; S18X; S197; S198; S199; S200; S201; S202; S203; S204; S207; S208; S210; S211; S212; S217; S218; S219; S220; S221; S222; S223; S224; S225; S228; S229; S230; S231; S232; S233; S234; S235; S240; S241; S242; S243; S244; S245; S246; S250; S251; S252; S253; S254; S255; S257; S258; S259; S260; S268; S269; S270; S271; S272; S273; S274; S275; S276; S277; S278; S279; S280; S281; S290; S297; S298; S299; S300; S301; S302; S307; S308; S309; S310; S311; S312; S313; S314; S315; S317; S318; S320; S321; S322; S323; S324; S325; S327; S328; S330; S331; S332; S333; S334; S335; S336; S337; S340; S341; S342; S343; S344; S345; S346; S348; S350; S351; S352; S353; S354; S355; S357; S358; S359; S360; S361; S362; S363; S364; S365; S366; S367; S368; S369; S370; S371; S372; S373; S374; S375; S376; S377; S378; S379; S380; S381; S382; S383; S390; S396; S397; S398; S399; S400; S407; S408; S409; S410; S411; S417; S418; S420; S421; S422; S423; S424; S427; S428; S429; S430; S431; S432; S433; S434; S435; S436; S437; S440; S441; S442; S443; S444; S445; S447; S448; S449; S450; S451; S452; S453; S457; S458; S459; S460; S461; S462; S463; S467; S468; S469; S47X; S480; S481; S489; S497; S498; S499; S500; S501; S507; S508; S509; S510; S517; S518; S519; S520; S521; S522; S523; S524; S525; S526; S527; S528; S529; S530; S531; S532; S533; S534; S540; S541; S542; S543; S547; S548; S549; S550; S551; S552; S557; S558; S559; S560; S561; S562; S563; S564; S565; S567; S568; S570; S578; S579; S580; S581; S589; S597; S598; S599; S600; S601; S602; S607; S608; S609; S610; S611; S617; S618; S619; S620; S621; S622; S623; S624; S625; S626; S627; S628; S630; S631; S632; S633; S634; S635; S636; S637; S640; S641; S642; S643; S644; S647; S648; S649; S650; S651; S652; S653; S654; S655; S657; S658; S659; S660; S661; S662; S663; S664; S665; S666; S667; S668; S669; S670; S678; S680; S681; S682; S683; S684; S688; S689; S697; S698; S699; S700; S701; S707; S708; S709; S710; S711; S717; S718; S720; S721; S722; S723; S724; S727; S728; S729; S730; S731; S740; S741; S742; S747; S748; S749; S750; S751; S752; S757; S758; S759; S760; S761; S762; S763; S764; S767; S770; S771; S772; S780; S781; S789; S797; S798; S799; S800; S801; S807; S808; S809; S810; S817; S818; S819; S820; S821; S822; S823; S824; S825; S826; S827; S828; S829; S830; S831; S832; S833; S834; S835; S836; S837; S840; S841; S842; S847; S848; S849; S850; S851; S852; S853; S854; S855; S857; S858; S859; S860; S861; S862; S863; S867; S868; S869; S870; S878; S880; S881; S889; S890; S898; S899; S900; S901; S902; S903; S907; S908; S909; S910; S911; S912; S913; S917; S920; S921; S922; S923; S924; S925; S927; S929; S930; S931; S932; S933; S934; S935; S936; S940; S941; S942; S943; S947; S948; S949; S950; S951; S952; S957; S958; S959; S960; S961; S962; S967; S968; S969; S970; S971; S978; S980; S981; S982; S983; S984; S997; S998; S999; T000; T001; T002; T003; T006; T008; T009; T010; T011; T012; T013; T016; T018; T019; T020; T021; T022; T023; T024; T025; T026; T027; T028; T029; T030; T031; T032; T033; T034; T038; T039; T040; T041; T042; T043; T044; T047; T048; T049; T050; T051; T052; T053; T054; T055; T056; T058; T059; T060; T061; T062; T063; T064; T065; T068; T07X; T08X; T090; T091; T092; T093; T094; T095; T096; T098; T099; T10X; T110; T111; T112; T113; T114; T115; T116; T118; T119; T12X; T130; T131; T132; T133; T134; T135; T136; T138; T139; T140; T141; T142; T143; T144; T145; T146; T147; T148; T149; T150; T151; T158; T159; T16X; T170; T171; T172; T173; T174; T175; T178; T179; T180; T181; T182; T183; T184; T185; T188; T189; T190; T191; T192; T193; T198; T199; T330; T331; T332; T333; T334; T335; T336; T337; T338; T339; T340; T341; T342; T343; T344; T345; T346; T347; T348; T349; T350; T351; T352; T353; T354; T355; T356; T357; T360; T361; T362; T363; T364; T365; T366; T367; T368; T369; T370; T371; T372; T373; T374; T375; T378; T379; T380; T381; T382; T383; T384; T385; T386; T387; T388; T389; T390; T391; T392; T393; T394; T398; T399; T400; T401; T402; T403; T404; T405; T406; T407; T408; T409; T410; T411; T412; T413; T414; T415; T420; T421; T422; T423; T424; T425; T426; T427; T428; T430; T431; T432; T433; T434; T435; T436; T438; T439; T440; T441; T442; T443; T444; T445; T446; T447; T448; T449; T450; T451; T452; T453; T454; T455; T456; T457; T458; T459; T460; T461; T462; T463; T464; T465; T466; T467; T468; T469; T470; T471; T472; T473; T474; T475; T476; T477; T478; T479; T480; T481; T482; T483; T484; T485; T486; T487; T490; T491; T492; T493; T494; T495; T496; T497; T498; T499; T500; T501; T502; T503; T504; T505; T506; T507; T508; T509; T510; T511; T512; T513; T518; T519; T520; T521; T522; T523; T524; T528; T529; T530; T531; T532; T533; T534; T535; T536; T537; T539; T540; T541; T542; T543; T549; T55X; T560; T561; T562; T563; T564; T565; T566; T567; T568; T569; T570; T571; T572; T573; T578; T579; T58X; T590; T591; T592; T593; T594; T595; T596; T597; T598; T599; T600; T601; T602; T603; T604; T608; T609; T610; T611; T612; T618; T619; T620; T621; T622; T628; T629; T630; T631; T632; T633; T634; T635; T636; T638; T639; T64X; T650; T651; T652; T653; T654; T655; T656; T658; T659; T66X; T670; T671; T672; T673; T674; T675; T676; T677; T678; T679; T68X; T690; T691; T698; T699; T700; T701; T702; T703; T704; T708; T709; T71X; T730; T731; T732; T733; T738; T739; T740; T741; T742; T743; T748; T749; T750; T751; T752; T753; T754; T758; T780; T781; T782; T783; T784; T788; T789; T790; T791; T792; T793; T794; T795; T796; T797; T798; T799; T800; T801; T802; T803; T804; T805; T806; T808; T809; T810; T811; T812; T813; T814; T815; T816; T817; T818; T819; T820; T821; T822; T823; T824; T825; T826; T827; T828; T829; T830; T831; T832; T833; T834; T835; T836; T838; T839; T840; T841; T842; T843; T844; T845; T846; T847; T848; T849; T850; T851; T852; T853; T854; T855; T856; T857; T858; T859; T860; T861; T862; T863; T864; T868; T869; T870; T871; T872; T873; T874; T875; T876; T880; T881; T882; T883; T884; T885; T886; T887; T888; T889; T900; T901; T902; T903; T904; T905; T908; T909; T910; T911; T912; T913; T914; T915; T918; T919; T920; T921; T922; T923; T924; T925; T926; T928; T929; T930; T931; T932; T933; T934; T935; T936; T938; T939; T940; T941; T950; T951; T952; T953; T954; T958; T959; T96X; T97X; T980; T981; T982; T983</t>
  </si>
  <si>
    <t>C00-C97;D00-D09;D10-D36;D37-D48; C76; C77; C78; C79; C80; C81; C82; C83; C84; C85; C88; C90; C91; C92; C93; C94; C95; C96; C97; D00; D01; D02; D03; D04; D05; D06; D07; D09; D10; D11; D12; D13; D14; D15; D16; D17; D18; D19; D20; D21; D22; D23; D24; D25; D26; D27; D28; D29; D30; D31; D32; D33; D34; D35; D36; D37; D38; D39; D40; D41; D42; D43; D44; D45; D46; D47; D48; C00-C14; C15-C26; C30-C39; C40-C41; C43-C44; C45-C49; C50-C50; C51-C58; C60-C63; C64-C68; C69-C72; C73-C75; D000; D001; D002; D010; D011; D012; D013; D014; D015; D017; D019; D020; D021; D022; D023; D029; D030; D031; D032; D033; D034; D035; D036; D037; D038; D039; D040; D041; D042; D043; D044; D045; D046; D047; D048; D049; D050; D051; D057; D059; D060; D061; D067; D069; D070; D071; D072; D073; D074; D075; D076; D090; D091; D092; D093; D097; D099; D100; D101; D102; D103; D104; D105; D106; D107; D109; D110; D117; D119; D120; D121; D122; D123; D124; D125; D126; D127; D128; D129; D130; D131; D132; D133; D134; D135; D136; D137; D139; D140; D141; D142; D143; D144; D150; D151; D152; D157; D159; D160; D161; D162; D163; D164; D165; D166; D167; D168; D169; D170; D171; D172; D173; D174; D175; D176; D177; D179; D180; D181; D190; D191; D197; D199; D200; D201; D210; D211; D212; D213; D214; D215; D216; D219; D220; D221; D222; D223; D224; D225; D226; D227; D229; D230; D231; D232; D233; D234; D235; D236; D237; D239; D24X; D250; D251; D252; D259; D260; D261; D267; D269; D27X; D280; D281; D282; D287; D289; D290; D291; D292; D293; D294; D297; D299; D300; D301; D302; D303; D304; D307; D309; D310; D311; D312; D313; D314; D315; D316; D319; D320; D321; D329; D330; D331; D332; D333; D334; D337; D339; D34X; D350; D351; D352; D353; D354; D355; D356; D357; D358; D359; D360; D361; D367; D369; D370; D371; D372; D373; D374; D375; D376; D377; D379; D380; D381; D382; D383; D384; D385; D386; D390; D391; D392; D397; D399; D400; D401; D407; D409; D410; D411; D412; D413; D414; D417; D419; D420; D421; D429; D430; D431; D432; D433; D434; D437; D439; D440; D441; D442; D443; D444; D445; D446; D447; D448; D449; D45X; D460; D461; D462; D463; D464; D467; D469; D470; D471; D472; D473; D477; D479; D480; D481; D482; D483; D484; D485; D486; D487; D489</t>
  </si>
  <si>
    <t>V01-X59;X60-X84;X85-Y09;Y10-Y34;Y35-Y36;Y40-Y84;Y85-Y89;Y90-Y98; X60; X61; X62; X63; X64; X65; X66; X67; X68; X69; X70; X71; X72; X73; X74; X75; X76; X77; X78; X79; X80; X81; X82; X83; X84; X85; X86; X87; X88; X89; X90; X91; X92; X93; X94; X95; X96; X97; X98; X99; Y00; Y01; Y02; Y03; Y04; Y05; Y06; Y07; Y08; Y09; Y10; Y11; Y12; Y13; Y14; Y15; Y16; Y17; Y18; Y19; Y20; Y21; Y22; Y23; Y24; Y25; Y26; Y27; Y28; Y29; Y30; Y31; Y32; Y33; Y34; Y35; Y36; Y40; Y41; Y42; Y43; Y44; Y45; Y46; Y47; Y48; Y49; Y50; Y51; Y52; Y53; Y54; Y55; Y56; Y57; Y58; Y59; Y60; Y61; Y62; Y63; Y64; Y65; Y66; Y69; Y70; Y71; Y72; Y73; Y74; Y75; Y76; Y77; Y78; Y79; Y80; Y81; Y82; Y83; Y84; Y85; Y86; Y87; Y88; Y89; Y90; Y91; Y95; Y96; Y97; Y98; V01-V09; V10-V19; V20-V29; V30-V39; V40-V49; V50-V59; V60-V69; V70-V79; V80-V89; V90-V94; V95-V97; V98-V99; W00-W19; W20-W49; W50-W64; W65-W74; W75-W84; W85-W99; X00-X09; X10-X19; X20-X29; X30-X39; X40-X49; X50-X57; X58-X59; X600; X601; X602; X603; X604; X605; X606; X607; X608; X609; X610; X611; X612; X613; X614; X615; X616; X617; X618; X619; X620; X621; X622; X623; X624; X625; X626; X627; X628; X629; X630; X631; X632; X633; X634; X635; X636; X637; X638; X639; X640; X641; X642; X643; X644; X645; X646; X647; X648; X649; X650; X651; X652; X653; X654; X655; X656; X657; X658; X659; X660; X661; X662; X663; X664; X665; X666; X667; X668; X669; X670; X671; X672; X673; X674; X675; X676; X677; X678; X679; X680; X681; X682; X683; X684; X685; X686; X687; X688; X689; X690; X691; X692; X693; X694; X695; X696; X697; X698; X699; X700; X701; X702; X703; X704; X705; X706; X707; X708; X709; X710; X711; X712; X713; X714; X715; X716; X717; X718; X719; X720; X721; X722; X723; X724; X725; X726; X727; X728; X729; X730; X731; X732; X733; X734; X735; X736; X737; X738; X739; X740; X741; X742; X743; X744; X745; X746; X747; X748; X749; X750; X751; X752; X753; X754; X755; X756; X757; X758; X759; X760; X761; X762; X763; X764; X765; X766; X767; X768; X769; X770; X771; X772; X773; X774; X775; X776; X777; X778; X779; X780; X781; X782; X783; X784; X785; X786; X787; X788; X789; X790; X791; X792; X793; X794; X795; X796; X797; X798; X799; X800; X801; X802; X803; X804; X805; X806; X807; X808; X809; X810; X811; X812; X813; X814; X815; X816; X817; X818; X819; X820; X821; X822; X823; X824; X825; X826; X827; X828; X829; X830; X831; X832; X833; X834; X835; X836; X837; X838; X839; X840; X841; X842; X843; X844; X845; X846; X847; X848; X849; X850; X851; X852; X853; X854; X855; X856; X857; X858; X859; X860; X861; X862; X863; X864; X865; X866; X867; X868; X869; X870; X871; X872; X873; X874; X875; X876; X877; X878; X879; X880; X881; X882; X883; X884; X885; X886; X887; X888; X889; X890; X891; X892; X893; X894; X895; X896; X897; X898; X899; X900; X901; X902; X903; X904; X905; X906; X907; X908; X909; X910; X911; X912; X913; X914; X915; X916; X917; X918; X919; X920; X921; X922; X923; X924; X925; X926; X927; X928; X929; X930; X931; X932; X933; X934; X935; X936; X937; X938; X939; X940; X941; X942; X943; X944; X945; X946; X947; X948; X949; X950; X951; X952; X953; X954; X955; X956; X957; X958; X959; X960; X961; X962; X963; X964; X965; X966; X967; X968; X969; X970; X971; X972; X973; X974; X975; X976; X977; X978; X979; X980; X981; X982; X983; X984; X985; X986; X987; X988; X989; X990; X991; X992; X993; X994; X995; X996; X997; X998; X999; Y000; Y001; Y002; Y003; Y004; Y005; Y006; Y007; Y008; Y009; Y010; Y011; Y012; Y013; Y014; Y015; Y016; Y017; Y018; Y019; Y020; Y021; Y022; Y023; Y024; Y025; Y026; Y027; Y028; Y029; Y030; Y031; Y032; Y033; Y034; Y035; Y036; Y037; Y038; Y039; Y040; Y041; Y042; Y043; Y044; Y045; Y046; Y047; Y048; Y049; Y050; Y051; Y052; Y053; Y054; Y055; Y056; Y057; Y058; Y059; Y060; Y061; Y062; Y068; Y069; Y070; Y071; Y072; Y073; Y078; Y079; Y080; Y081; Y082; Y083; Y084; Y085; Y086; Y087; Y088; Y089; Y090; Y091; Y092; Y093; Y094; Y095; Y096; Y097; Y098; Y099; Y100; Y101; Y102; Y103; Y104; Y105; Y106; Y107; Y108; Y109; Y110; Y111; Y112; Y113; Y114; Y115; Y116; Y117; Y118; Y119; Y120; Y121; Y122; Y123; Y124; Y125; Y126; Y127; Y128; Y129; Y130; Y131; Y132; Y133; Y134; Y135; Y136; Y137; Y138; Y139; Y140; Y141; Y142; Y143; Y144; Y145; Y146; Y147; Y148; Y149; Y150; Y151; Y152; Y153; Y154; Y155; Y156; Y157; Y158; Y159; Y160; Y161; Y162; Y163; Y164; Y165; Y166; Y167; Y168; Y169; Y170; Y171; Y172; Y173; Y174; Y175; Y176; Y177; Y178; Y179; Y180; Y181; Y182; Y183; Y184; Y185; Y186; Y187; Y188; Y189; Y190; Y191; Y192; Y193; Y194; Y195; Y196; Y197; Y198; Y199; Y200; Y201; Y202; Y203; Y204; Y205; Y206; Y207; Y208; Y209; Y210; Y211; Y212; Y213; Y214; Y215; Y216; Y217; Y218; Y219; Y220; Y221; Y222; Y223; Y224; Y225; Y226; Y227; Y228; Y229; Y230; Y231; Y232; Y233; Y234; Y235; Y236; Y237; Y238; Y239; Y240; Y241; Y242; Y243; Y244; Y245; Y246; Y247; Y248; Y249; Y250; Y251; Y252; Y253; Y254; Y255; Y256; Y257; Y258; Y259; Y260; Y261; Y262; Y263; Y264; Y265; Y266; Y267; Y268; Y269; Y270; Y271; Y272; Y273; Y274; Y275; Y276; Y277; Y278; Y279; Y280; Y281; Y282; Y283; Y284; Y285; Y286; Y287; Y288; Y289; Y290; Y291; Y292; Y293; Y294; Y295; Y296; Y297; Y298; Y299; Y300; Y301; Y302; Y303; Y304; Y305; Y306; Y307; Y308; Y309; Y310; Y311; Y312; Y313; Y314; Y315; Y316; Y317; Y318; Y319; Y320; Y321; Y322; Y323; Y324; Y325; Y326; Y327; Y328; Y329; Y330; Y331; Y332; Y333; Y334; Y335; Y336; Y337; Y338; Y339; Y340; Y341; Y342; Y343; Y344; Y345; Y346; Y347; Y348; Y349; Y350; Y351; Y352; Y353; Y354; Y355; Y356; Y357; Y360; Y361; Y362; Y363; Y364; Y365; Y366; Y367; Y368; Y369; Y850; Y859; Y86X; Y870; Y871; Y872; Y880; Y881; Y882; Y883; Y890; Y891; Y899; Y900; Y901; Y902; Y903; Y904; Y905; Y906; Y907; Y908; Y909; Y910; Y911; Y912; Y913; Y919; Y95X; Y96X; Y97X; Y98X</t>
  </si>
  <si>
    <t>Z00-Z13;Z20-Z29;Z30-Z39;Z40-Z54;Z55-Z65;Z70-Z76;Z80-Z99; Z00; Z01; Z02; Z03; Z04; Z08; Z09; Z10; Z11; Z12; Z13; Z20; Z21; Z22; Z23; Z24; Z25; Z26; Z27; Z28; Z29; Z30; Z31; Z32; Z33; Z34; Z35; Z36; Z37; Z38; Z39; Z40; Z41; Z42; Z43; Z44; Z45; Z46; Z47; Z48; Z49; Z50; Z51; Z52; Z53; Z54; Z55; Z56; Z57; Z58; Z59; Z60; Z61; Z62; Z63; Z64; Z65; Z70; Z71; Z72; Z73; Z74; Z75; Z76; Z80; Z81; Z82; Z83; Z84; Z85; Z86; Z87; Z88; Z89; Z90; Z91; Z92; Z93; Z94; Z95; Z96; Z97; Z98; Z99; Z000; Z001; Z002; Z003; Z004; Z005; Z006; Z008; Z010; Z011; Z012; Z013; Z014; Z015; Z016; Z017; Z018; Z019; Z020; Z021; Z022; Z023; Z024; Z025; Z026; Z027; Z028; Z029; Z030; Z031; Z032; Z033; Z034; Z035; Z036; Z038; Z039; Z040; Z041; Z042; Z043; Z044; Z045; Z046; Z048; Z049; Z080; Z081; Z082; Z087; Z088; Z089; Z090; Z091; Z092; Z093; Z094; Z097; Z098; Z099; Z100; Z101; Z102; Z103; Z108; Z110; Z111; Z112; Z113; Z114; Z115; Z116; Z118; Z119; Z120; Z121; Z122; Z123; Z124; Z125; Z126; Z128; Z129; Z130; Z131; Z132; Z133; Z134; Z135; Z136; Z137; Z138; Z139; Z200; Z201; Z202; Z203; Z204; Z205; Z206; Z207; Z208; Z209; Z21X; Z220; Z221; Z222; Z223; Z224; Z225; Z226; Z228; Z229; Z230; Z231; Z232; Z233; Z234; Z235; Z236; Z237; Z238; Z240; Z241; Z242; Z243; Z244; Z245; Z246; Z250; Z251; Z258; Z260; Z268; Z269; Z270; Z271; Z272; Z273; Z274; Z278; Z279; Z280; Z281; Z282; Z288; Z289; Z290; Z291; Z292; Z298; Z299; Z300; Z301; Z302; Z303; Z304; Z305; Z308; Z309; Z310; Z311; Z312; Z313; Z314; Z315; Z316; Z318; Z319; Z320; Z321; Z33X; Z340; Z348; Z349; Z350; Z351; Z352; Z353; Z354; Z355; Z356; Z357; Z358; Z359; Z360; Z361; Z362; Z363; Z364; Z365; Z368; Z369; Z370; Z371; Z372; Z373; Z374; Z375; Z376; Z377; Z379; Z380; Z381; Z382; Z383; Z384; Z385; Z386; Z387; Z388; Z390; Z391; Z392; Z400; Z408; Z409; Z410; Z411; Z412; Z413; Z418; Z419; Z420; Z421; Z422; Z423; Z424; Z428; Z429; Z430; Z431; Z432; Z433; Z434; Z435; Z436; Z437; Z438; Z439; Z440; Z441; Z442; Z443; Z448; Z449; Z450; Z451; Z452; Z453; Z458; Z459; Z460; Z461; Z462; Z463; Z464; Z465; Z466; Z467; Z468; Z469; Z470; Z478; Z479; Z480; Z488; Z489; Z490; Z491; Z492; Z500; Z501; Z502; Z503; Z504; Z505; Z506; Z507; Z508; Z509; Z510; Z511; Z512; Z513; Z514; Z515; Z516; Z518; Z519; Z520; Z521; Z522; Z523; Z524; Z525; Z526; Z527; Z528; Z529; Z530; Z531; Z532; Z538; Z539; Z540; Z541; Z542; Z543; Z544; Z547; Z548; Z549; Z550; Z551; Z552; Z553; Z554; Z558; Z559; Z560; Z561; Z562; Z563; Z564; Z565; Z566; Z567; Z570; Z571; Z572; Z573; Z574; Z575; Z576; Z577; Z578; Z579; Z580; Z581; Z582; Z583; Z584; Z585; Z586; Z587; Z588; Z589; Z590; Z591; Z592; Z593; Z594; Z595; Z596; Z597; Z598; Z599; Z600; Z601; Z602; Z603; Z604; Z605; Z608; Z609; Z610; Z611; Z612; Z613; Z614; Z615; Z616; Z617; Z618; Z619; Z620; Z621; Z622; Z623; Z624; Z625; Z626; Z628; Z629; Z630; Z631; Z632; Z633; Z634; Z635; Z636; Z637; Z638; Z639; Z640; Z641; Z642; Z643; Z644; Z650; Z651; Z652; Z653; Z654; Z655; Z658; Z659; Z700; Z701; Z702; Z703; Z708; Z709; Z710; Z711; Z712; Z713; Z714; Z715; Z716; Z717; Z718; Z719; Z720; Z721; Z722; Z723; Z724; Z725; Z726; Z728; Z729; Z730; Z731; Z732; Z733; Z734; Z735; Z736; Z738; Z739; Z740; Z741; Z742; Z743; Z748; Z749; Z750; Z751; Z752; Z753; Z754; Z755; Z758; Z759; Z760; Z761; Z762; Z763; Z764; Z765; Z768; Z769; Z800; Z801; Z802; Z803; Z804; Z805; Z806; Z807; Z808; Z809; Z810; Z811; Z812; Z813; Z814; Z818; Z820; Z821; Z822; Z823; Z824; Z825; Z826; Z827; Z828; Z830; Z831; Z832; Z833; Z834; Z835; Z836; Z837; Z840; Z841; Z842; Z843; Z848; Z850; Z851; Z852; Z853; Z854; Z855; Z856; Z857; Z858; Z859; Z860; Z861; Z862; Z863; Z864; Z865; Z866; Z867; Z870; Z871; Z872; Z873; Z874; Z875; Z876; Z877; Z878; Z880; Z881; Z882; Z883; Z884; Z885; Z886; Z887; Z888; Z889; Z890; Z891; Z892; Z893; Z894; Z895; Z896; Z897; Z898; Z899; Z900; Z901; Z902; Z903; Z904; Z905; Z906; Z907; Z908; Z910; Z911; Z912; Z913; Z914; Z915; Z916; Z918; Z920; Z921; Z922; Z923; Z924; Z925; Z926; Z928; Z929; Z930; Z931; Z932; Z933; Z934; Z935; Z936; Z938; Z939; Z940; Z941; Z942; Z943; Z944; Z945; Z946; Z947; Z948; Z949; Z950; Z951; Z952; Z953; Z954; Z955; Z958; Z959; Z960; Z961; Z962; Z963; Z964; Z965; Z966; Z967; Z968; Z969; Z970; Z971; Z972; Z973; Z974; Z975; Z978; Z980; Z981; Z982; Z988; Z990; Z991; Z992; Z993; Z998; Z999</t>
  </si>
  <si>
    <t>U04-U04;U80-U89;U99-U99; U04; U80; U81; U88; U89; U99; U049; U800; U801; U808; U810; U818; U88X; U898; U899; U99X</t>
  </si>
  <si>
    <t>D50-D53;D55-D59;D60-D64;D65-D69;D70-D77;D80-D89; D50; D51; D52; D53; D55; D56; D57; D58; D59; D60; D61; D62; D63; D64; D65; D66; D67; D68; D69; D70; D71; D72; D73; D74; D75; D76; D77; D80; D81; D82; D83; D84; D86; D89; D500; D501; D508; D509; D510; D511; D512; D513; D518; D519; D520; D521; D528; D529; D530; D531; D532; D538; D539; D550; D551; D552; D553; D558; D559; D560; D561; D562; D563; D564; D568; D569; D570; D571; D572; D573; D578; D580; D581; D582; D588; D589; D590; D591; D592; D593; D594; D595; D596; D598; D599; D600; D601; D608; D609; D610; D611; D612; D613; D618; D619; D62X; D630; D638; D640; D641; D642; D643; D644; D648; D649; D65X; D66X; D67X; D680; D681; D682; D683; D684; D688; D689; D690; D691; D692; D693; D694; D695; D696; D698; D699; D70X; D71X; D720; D721; D728; D729; D730; D731; D732; D733; D734; D735; D738; D739; D740; D748; D749; D750; D751; D752; D758; D759; D760; D761; D762; D763; D77X; D800; D801; D802; D803; D804; D805; D806; D807; D808; D809; D810; D811; D812; D813; D814; D815; D816; D817; D818; D819; D820; D821; D822; D823; D824; D828; D829; D830; D831; D832; D838; D839; D840; D841; D848; D849; D860; D861; D862; D863; D868; D869; D890; D891; D892; D898; D899</t>
  </si>
  <si>
    <t>E00-E07;E10-E14;E15-E16;E20-E35;E40-E46;E50-E64;E65-E68;E70-E90; E00; E01; E02; E03; E04; E05; E06; E07; E10; E11; E12; E13; E14; E15; E16; E20; E21; E22; E23; E24; E25; E26; E27; E28; E29; E30; E31; E32; E34; E35; E40; E41; E42; E43; E44; E45; E46; E50; E51; E52; E53; E54; E55; E56; E58; E59; E60; E61; E63; E64; E65; E66; E67; E68; E70; E71; E72; E73; E74; E75; E76; E77; E78; E79; E80; E83; E84; E85; E86; E87; E88; E89; E90; E000; E001; E002; E009; E010; E011; E012; E018; E02X; E030; E031; E032; E033; E034; E035; E038; E039; E040; E041; E042; E048; E049; E050; E051; E052; E053; E054; E055; E058; E059; E060; E061; E062; E063; E064; E065; E069; E070; E071; E078; E079; E100; E101; E102; E103; E104; E105; E106; E107; E108; E109; E110; E111; E112; E113; E114; E115; E116; E117; E118; E119; E120; E121; E122; E123; E124; E125; E126; E127; E128; E129; E130; E131; E132; E133; E134; E135; E136; E137; E138; E139; E140; E141; E142; E143; E144; E145; E146; E147; E148; E149; E15X; E160; E161; E162; E163; E164; E168; E169; E200; E201; E208; E209; E210; E211; E212; E213; E214; E215; E220; E221; E222; E228; E229; E230; E231; E232; E233; E236; E237; E240; E241; E242; E243; E244; E248; E249; E250; E258; E259; E260; E261; E268; E269; E270; E271; E272; E273; E274; E275; E278; E279; E280; E281; E282; E283; E288; E289; E290; E291; E298; E299; E300; E301; E308; E309; E310; E311; E318; E319; E320; E321; E328; E329; E340; E341; E342; E343; E344; E345; E348; E349; E350; E351; E358; E40X; E41X; E42X; E43X; E440; E441; E45X; E46X; E500; E501; E502; E503; E504; E505; E506; E507; E508; E509; E511; E512; E518; E519; E52X; E530; E531; E538; E539; E54X; E550; E559; E560; E561; E568; E569; E58X; E59X; E60X; E610; E611; E612; E613; E614; E615; E616; E617; E618; E619; E630; E631; E638; E639; E640; E641; E642; E643; E648; E649; E65X; E660; E661; E662; E668; E669; E670; E671; E672; E673; E678; E68X; E700; E701; E702; E703; E708; E709; E710; E711; E712; E713; E720; E721; E722; E723; E724; E725; E728; E729; E730; E731; E738; E739; E740; E741; E742; E743; E744; E748; E749; E750; E751; E752; E753; E754; E755; E756; E760; E761; E762; E763; E768; E769; E770; E771; E778; E779; E780; E781; E782; E783; E784; E785; E786; E788; E789; E790; E791; E798; E799; E800; E801; E802; E803; E804; E805; E806; E807; E830; E831; E832; E833; E834; E835; E838; E839; E840; E841; E848; E849; E850; E851; E852; E853; E854; E858; E859; E86X; E870; E871; E872; E873; E874; E875; E876; E877; E878; E880; E881; E882; E888; E889; E890; E891; E892; E893; E894; E895; E896; E898; E899; E90X</t>
  </si>
  <si>
    <t>F00-F09;F10-F19;F20-F29;F30-F39;F40-F48;F50-F59;F60-F69;F70-F79;F80-F89;F90-F98;F99-F99; F00; F01; F02; F03; F04; F05; F06; F07; F09; F10; F11; F12; F13; F14; F15; F16; F17; F18; F19; F20; F21; F22; F23; F24; F25; F28; F29; F30; F31; F32; F33; F34; F38; F39; F40; F41; F42; F43; F44; F45; F48; F50; F51; F52; F53; F54; F55; F59; F60; F61; F62; F63; F64; F65; F66; F68; F69; F70; F71; F72; F73; F78; F79; F80; F81; F82; F83; F84; F88; F89; F90; F91; F92; F93; F94; F95; F98; F99; F000; F001; F002; F009; F010; F011; F012; F013; F018; F019; F020; F021; F022; F023; F024; F028; F03X; F04X; F050; F051; F058; F059; F060; F061; F062; F063; F064; F065; F066; F067; F068; F069; F070; F071; F072; F078; F079; F09X;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F208; F209; F21X; F220; F228; F229; F230; F231; F232; F233; F238; F239; F24X; F250; F251; F252; F258; F259; F28X; F29X; F300; F301; F302; F308; F309; F310; F311; F312; F313; F314; F315; F316; F317; F318; F319; F320; F321; F322; F323; F328; F329; F330; F331; F332; F333; F334; F338; F339; F340; F341; F348; F349; F380; F381; F388; F39X; F400; F401; F402; F408; F409; F410; F411; F412; F413; F418; F419; F420; F421; F422; F428; F429; F430; F431; F432; F438; F439; F440; F441; F442; F443; F444; F445; F446; F447; F448; F449; F450; F451; F452; F453; F454; F458; F459; F480; F481; F488; F489; F500; F501; F502; F503; F504; F505; F508; F509; F510; F511; F512; F513; F514; F515; F518; F519; F520; F521; F522; F523; F524; F525; F526; F527; F528; F529; F530; F531; F538; F539; F54X; F55X; F59X; F600; F601; F602; F603; F604; F605; F606; F607; F608; F609; F61X; F620; F621; F628; F629; F630; F631; F632; F633; F638; F639; F640; F641; F642; F648; F649; F650; F651; F652; F653; F654; F655; F656; F658; F659; F660; F661; F662; F668; F669; F680; F681; F688; F69X; F700; F701; F708; F709; F710; F711; F718; F719; F720; F721; F728; F729; F730; F731; F738; F739; F780; F781; F788; F789; F790; F791; F798; F799; F800; F801; F802; F803; F808; F809; F810; F811; F812; F813; F818; F819; F82X; F83X; F840; F841; F842; F843; F844; F845; F848; F849; F88X; F89X; F900; F901; F908; F909; F910; F911; F912; F913; F918; F919; F920; F928; F929; F930; F931; F932; F933; F938; F939; F940; F941; F942; F948; F949; F950; F951; F952; F958; F959; F980; F981; F982; F983; F984; F985; F986; F988; F989; F99X</t>
  </si>
  <si>
    <t>G00-G09;G10-G13;G20-G26;G30-G32;G35-G37;G40-G47;G50-G59;G60-G64;G70-G73;G80-G83;G90-G99; G00; G01; G02; G03; G04; G05; G06; G07; G08; G09; G10; G11; G12; G13; G20; G21; G22; G23; G24; G25; G26; G30; G31; G32; G35; G36; G37; G40; G41; G43; G44; G45; G46; G47; G50; G51; G52; G53; G54; G55; G56; G57; G58; G59; G60; G61; G62; G63; G64; G70; G71; G72; G73; G80; G81; G82; G83; G90; G91; G92; G93; G94; G95; G96; G97; G98; G99; G000; G001; G002; G003; G008; G009; G01X; G020; G021; G028; G030; G031; G032; G038; G039; G040; G041; G042; G048; G049; G050; G051; G052; G058; G060; G061; G062; G07X; G08X; G09X; G10X; G110; G111; G112; G113; G114; G118; G119; G120; G121; G122; G128; G129; G130; G131; G132; G138; G20X; G210; G211; G212; G213; G218; G219; G22X; G230; G231; G232; G238; G239; G240; G241; G242; G243; G244; G245; G248; G249; G250; G251; G252; G253; G254; G255; G256; G258; G259; G26X; G300; G301; G308; G309; G310; G311; G312; G318; G319; G320; G328; G35X; G360; G361; G368; G369; G370; G371; G372; G373; G374; G375; G378; G379; G400; G401; G402; G403; G404; G405; G406; G407; G408; G409; G410; G411; G412; G418; G419; G430; G431; G432; G433; G438; G439; G440; G441; G442; G443; G444; G448; G450; G451; G452; G453; G454; G458; G459; G460; G461; G462; G463; G464; G465; G466; G467; G468; G470; G471; G472; G473; G474; G478; G479; G500; G501; G508; G509; G510; G511; G512; G513; G514; G518; G519; G520; G521; G522; G523; G527; G528; G529; G530; G531; G532; G533; G538; G540; G541; G542; G543; G544; G545; G546; G547; G548; G549; G550; G551; G552; G553; G558; G560; G561; G562; G563; G564; G568; G569; G570; G571; G572; G573; G574; G575; G576; G578; G579; G580; G587; G588; G589; G590; G598; G600; G601; G602; G603; G608; G609; G610; G611; G618; G619; G620; G621; G622; G628; G629; G630; G631; G632; G633; G634; G635; G636; G638; G64X; G700; G701; G702; G708; G709; G710; G711; G712; G713; G718; G719; G720; G721; G722; G723; G724; G728; G729; G730; G731; G732; G733; G734; G735; G736; G737; G800; G801; G802; G803; G804; G808; G809; G810; G811; G819; G820; G821; G822; G823; G824; G825; G830; G831; G832; G833; G834; G838; G839; G900; G901; G902; G903; G904; G908; G909; G910; G911; G912; G913; G918; G919; G92X; G930; G931; G932; G933; G934; G935; G936; G937; G938; G939; G940; G941; G942; G948; G950; G951; G952; G958; G959; G960; G961; G968; G969; G970; G971; G972; G978; G979; G98X; G990; G991; G992; G998</t>
  </si>
  <si>
    <t>H00-H06;H10-H13;H15-H22;H25-H28;H30-H36;H40-H42;H43-H45;H46-H48;H49-H52;H53-H54;H55-H59; H00; H01; H02; H03; H04; H05; H06; H10; H11; H13; H15; H16; H17; H18; H19; H20; H21; H22; H25; H26; H27; H28; H30; H31; H32; H33; H34; H35; H36; H40; H42; H43; H44; H45; H46; H47; H48; H49; H50; H51; H52; H53; H54; H55; H57; H58; H59; H000; H001; H010; H011; H018; H019; H020; H021; H022; H023; H024; H025; H026; H027; H028; H029; H030; H031; H038; H040; H041; H042; H043; H044; H045; H046; H048; H049; H050; H051; H052; H053; H054; H055; H058; H059; H060; H061; H062; H063; H100; H101; H102; H103; H104; H105; H108; H109; H110; H111; H112; H113; H114; H118; H119; H130; H131; H132; H133; H138; H150; H151; H158; H159; H160; H161; H162; H163; H164; H168; H169; H170; H171; H178; H179; H180; H181; H182; H183; H184; H185; H186; H187; H188; H189; H190; H191; H192; H193; H198; H200; H201; H202; H208; H209; H210; H211; H212; H213; H214; H215; H218; H219; H220; H221; H228; H250; H251; H252; H258; H259; H260; H261; H262; H263; H264; H268; H269; H270; H271; H278; H279; H280; H281; H282; H288; H300; H301; H302; H308; H309; H310; H311; H312; H313; H314; H318; H319; H320; H328; H330; H331; H332; H333; H334; H335; H340; H341; H342; H348; H349; H350; H351; H352; H353; H354; H355; H356; H357; H358; H359; H360; H368; H400; H401; H402; H403; H404; H405; H406; H408; H409; H420; H428; H430; H431; H432; H433; H438; H439; H440; H441; H442; H443; H444; H445; H446; H447; H448; H449; H450; H451; H458; H46X; H470; H471; H472; H473; H474; H475; H476; H477; H480; H481; H488; H490; H491; H492; H493; H494; H498; H499; H500; H501; H502; H503; H504; H505; H506; H508; H509; H510; H511; H512; H518; H519; H520; H521; H522; H523; H524; H525; H526; H527; H530; H531; H532; H533; H534; H535; H536; H538; H539; H540; H541; H542; H543; H544; H545; H546; H547; H55X; H570; H571; H578; H579; H580; H581; H588; H590; H598; H599</t>
  </si>
  <si>
    <t>H60-H62;H65-H75;H80-H83;H90-H95; H60; H61; H62; H65; H66; H67; H68; H69; H70; H71; H72; H73; H74; H75; H80; H81; H82; H83; H90; H91; H92; H93; H94; H95; H600; H601; H602; H603; H604; H605; H608; H609; H610; H611; H612; H613; H618; H619; H620; H621; H622; H623; H624; H628; H650; H651; H652; H653; H654; H659; H660; H661; H662; H663; H664; H669; H670; H671; H678; H680; H681; H690; H698; H699; H700; H701; H702; H708; H709; H71X; H720; H721; H722; H728; H729; H730; H731; H738; H739; H740; H741; H742; H743; H744; H748; H749; H750; H758; H800; H801; H802; H808; H809; H810; H811; H812; H813; H814; H818; H819; H82X; H830; H831; H832; H833; H838; H839; H900; H901; H902; H903; H904; H905; H906; H907; H908; H910; H911; H912; H913; H918; H919; H920; H921; H922; H930; H931; H932; H933; H938; H939; H940; H948; H950; H951; H958; H959</t>
  </si>
  <si>
    <t>I00-I02;I05-I09;I10-I15;I20-I25;I26-I28;I30-I52;I60-I69;I70-I79;I80-I89;I95-I99; I00; I01; I02; I05; I06; I07; I08; I09; I10; I11; I12; I13; I15; I20; I21; I22; I23; I24; I25; I26; I27; I28; I30; I31; I32; I33; I34; I35; I36; I37; I38; I39; I40; I41; I42; I43; I44; I45; I46; I47; I48; I49; I50; I51; I52; I60; I61; I62; I63; I64; I65; I66; I67; I68; I69; I70; I71; I72; I73; I74; I77; I78; I79; I80; I81; I82; I83; I84; I85; I86; I87; I88; I89; I95; I97; I98; I99; I00X; I010; I011; I012; I018; I019; I020; I029; I050; I051; I052; I058; I059; I060; I061; I062; I068; I069; I070; I071; I072; I078; I079; I080; I081; I082; I083; I088; I089; I090; I091; I092; I098; I099; I10X; I110; I119; I120; I129; I130; I131; I132; I139; I150; I151; I152; I158; I159; I200; I201; I208; I209; I210; I211; I212; I213; I214; I219; I220; I221; I228; I229; I230; I231; I232; I233; I234; I235; I236; I238; I240; I241; I248; I249; I250; I251; I252; I253; I254; I255; I256; I258; I259; I260; I269; I270; I271; I272; I278; I279; I280; I281; I288; I289; I300; I301; I308; I309; I310; I311; I312; I313; I318; I319; I320; I321; I328; I330; I339; I340; I341; I342; I348; I349; I350; I351; I352; I358; I359; I360; I361; I362; I368; I369; I370; I371; I372; I378; I379; I38X; I390; I391; I392; I393; I394; I398; I400; I401; I408; I409; I410; I411; I412; I418; I420; I421; I422; I423; I424; I425; I426; I427; I428; I429; I430; I431; I432; I438; I440; I441; I442; I443; I444; I445; I446; I447; I450; I451; I452; I453; I454; I455; I456; I458; I459; I460; I461; I469; I470; I471; I472; I479; I48X; I490; I491; I492; I493; I494; I495; I498; I499; I500; I501; I509; I510; I511; I512; I513; I514; I515; I516; I517; I518; I519; I520; I521; I528; I600; I601; I602; I603; I604; I605; I606; I607; I608; I609; I610; I611; I612; I613; I614; I615; I616; I618; I619; I620; I621; I629; I630; I631; I632; I633; I634; I635; I636; I638; I639; I64X; I650; I651; I652; I653; I658; I659; I660; I661; I662; I663; I664; I668; I669; I670; I671; I672; I673; I674; I675; I676; I677; I678; I679; I680; I681; I682; I688; I690; I691; I692; I693; I694; I698; I700; I701; I702; I708; I709; I710; I711; I712; I713; I714; I715; I716; I718; I719; I720; I721; I722; I723; I724; I728; I729; I730; I731; I738; I739; I740; I741; I742; I743; I744; I745; I748; I749; I770; I771; I772; I773; I774; I775; I776; I778; I779; I780; I781; I788; I789; I790; I791; I792; I798; I800; I801; I802; I803; I808; I809; I81X; I820; I821; I822; I823; I828; I829; I830; I831; I832; I839; I840; I841; I842; I843; I844; I845; I846; I847; I848; I849; I850; I859; I860; I861; I862; I863; I864; I868; I870; I871; I872; I878; I879; I880; I881; I888; I889; I890; I891; I898; I899; I950; I951; I952; I958; I959; I970; I971; I972; I978; I979; I980; I981; I982; I988; I99X</t>
  </si>
  <si>
    <t>A000;A001;A009</t>
  </si>
  <si>
    <t>A010;A011;A012;A013;A014</t>
  </si>
  <si>
    <t>A020;A021;A022;A028;A029</t>
  </si>
  <si>
    <t>A030;A031;A032;A033;A038;A039</t>
  </si>
  <si>
    <t>A040;A041;A042;A043;A044;A045;A046;A047;A048;A049</t>
  </si>
  <si>
    <t>A050;A051;A052;A053;A054;A058;A059</t>
  </si>
  <si>
    <t>A060;A061;A062;A063;A064;A065;A066;A067;A068;A069</t>
  </si>
  <si>
    <t>A070;A071;A072;A073;A078;A079</t>
  </si>
  <si>
    <t>A080;A081;A082;A083;A084;A085</t>
  </si>
  <si>
    <t>A150;A151;A152;A153;A154;A155;A156;A157;A158;A159</t>
  </si>
  <si>
    <t>A160;A161;A162;A163;A164;A165;A167;A168;A169</t>
  </si>
  <si>
    <t>A170;A171;A178;A179</t>
  </si>
  <si>
    <t>A180;A181;A182;A183;A184;A185;A186;A187;A188</t>
  </si>
  <si>
    <t>A190;A191;A192;A198;A199</t>
  </si>
  <si>
    <t>A200;A201;A202;A203;A207;A208;A209</t>
  </si>
  <si>
    <t>A210;A211;A212;A213;A217;A218;A219</t>
  </si>
  <si>
    <t>A220;A221;A222;A227;A228;A229</t>
  </si>
  <si>
    <t>A230;A231;A232;A233;A238;A239</t>
  </si>
  <si>
    <t>A240;A241;A242;A243;A244</t>
  </si>
  <si>
    <t>A250;A251;A259</t>
  </si>
  <si>
    <t>A260;A267;A268;A269</t>
  </si>
  <si>
    <t>A270;A278;A279</t>
  </si>
  <si>
    <t>A280;A281;A282;A288;A289</t>
  </si>
  <si>
    <t>A300;A301;A302;A303;A304;A305;A308;A309</t>
  </si>
  <si>
    <t>A310;A311;A318;A319</t>
  </si>
  <si>
    <t>A320;A321;A327;A328;A329</t>
  </si>
  <si>
    <t>A360;A361;A362;A363;A368;A369</t>
  </si>
  <si>
    <t>A370;A371;A378;A379</t>
  </si>
  <si>
    <t>A390;A391;A392;A393;A394;A395;A398;A399</t>
  </si>
  <si>
    <t>A400;A401;A402;A403;A408;A409</t>
  </si>
  <si>
    <t>A410;A411;A412;A413;A414;A415;A418;A419</t>
  </si>
  <si>
    <t>A420;A421;A422;A427;A428;A429</t>
  </si>
  <si>
    <t>A430;A431;A438;A439</t>
  </si>
  <si>
    <t>A440;A441;A448;A449</t>
  </si>
  <si>
    <t>A480;A481;A482;A483;A484;A488</t>
  </si>
  <si>
    <t>A490;A491;A492;A493;A498;A499</t>
  </si>
  <si>
    <t>A500;A501;A502;A503;A504;A505;A506;A507;A509</t>
  </si>
  <si>
    <t>A510;A511;A512;A513;A514;A515;A519</t>
  </si>
  <si>
    <t>A520;A521;A522;A523;A527;A528;A529</t>
  </si>
  <si>
    <t>A530;A539</t>
  </si>
  <si>
    <t>A540;A541;A542;A543;A544;A545;A546;A548;A549</t>
  </si>
  <si>
    <t>A560;A561;A562;A563;A564;A568</t>
  </si>
  <si>
    <t>A590;A598;A599</t>
  </si>
  <si>
    <t>A600;A601;A609</t>
  </si>
  <si>
    <t>A630;A638</t>
  </si>
  <si>
    <t>A660;A661;A662;A663;A664;A665;A666;A667;A668;A669</t>
  </si>
  <si>
    <t>A670;A671;A672;A673;A679</t>
  </si>
  <si>
    <t>A680;A681;A689</t>
  </si>
  <si>
    <t>A690;A691;A692;A698;A699</t>
  </si>
  <si>
    <t>A710;A711;A719</t>
  </si>
  <si>
    <t>A740;A748;A749</t>
  </si>
  <si>
    <t>A750;A751;A752;A753;A759</t>
  </si>
  <si>
    <t>A770;A771;A772;A773;A778;A779</t>
  </si>
  <si>
    <t>A790;A791;A798;A799</t>
  </si>
  <si>
    <t>A800;A801;A802;A803;A804;A809</t>
  </si>
  <si>
    <t>A810;A811;A812;A818;A819</t>
  </si>
  <si>
    <t>A820;A821;A829</t>
  </si>
  <si>
    <t>A830;A831;A832;A833;A834;A835;A836;A838;A839</t>
  </si>
  <si>
    <t>A840;A841;A848;A849</t>
  </si>
  <si>
    <t>A850;A851;A852;A858</t>
  </si>
  <si>
    <t>A870;A871;A872;A878;A879</t>
  </si>
  <si>
    <t>A880;A881;A888</t>
  </si>
  <si>
    <t>A920;A921;A922;A923;A924;A928;A929</t>
  </si>
  <si>
    <t>A930;A931;A932;A938</t>
  </si>
  <si>
    <t>A950;A951;A959</t>
  </si>
  <si>
    <t>A960;A961;A962;A968;A969</t>
  </si>
  <si>
    <t>A980;A981;A982;A983;A984;A985;A988</t>
  </si>
  <si>
    <t>B000;B001;B002;B003;B004;B005;B007;B008;B009</t>
  </si>
  <si>
    <t>B010;B011;B012;B018;B019</t>
  </si>
  <si>
    <t>B020;B021;B022;B023;B027;B028;B029</t>
  </si>
  <si>
    <t>B050;B051;B052;B053;B054;B058;B059</t>
  </si>
  <si>
    <t>B060;B068;B069</t>
  </si>
  <si>
    <t>B080;B081;B082;B083;B084;B085;B088</t>
  </si>
  <si>
    <t>B150;B159</t>
  </si>
  <si>
    <t>B160;B161;B162;B169</t>
  </si>
  <si>
    <t>B170;B171;B172;B178</t>
  </si>
  <si>
    <t>B180;B181;B182;B188;B189</t>
  </si>
  <si>
    <t>B190;B199</t>
  </si>
  <si>
    <t>B200;B201;B202;B203;B204;B205;B206;B207;B208;B209</t>
  </si>
  <si>
    <t>B210;B211;B212;B213;B217;B218;B219</t>
  </si>
  <si>
    <t>B220;B221;B222;B227</t>
  </si>
  <si>
    <t>B230;B231;B232;B238</t>
  </si>
  <si>
    <t>B250;B251;B252;B258;B259</t>
  </si>
  <si>
    <t>B260;B261;B262;B263;B268;B269</t>
  </si>
  <si>
    <t>B270;B271;B278;B279</t>
  </si>
  <si>
    <t>B300;B301;B302;B303;B308;B309</t>
  </si>
  <si>
    <t>B330;B331;B332;B333;B334;B338</t>
  </si>
  <si>
    <t>B340;B341;B342;B343;B344;B348;B349</t>
  </si>
  <si>
    <t>B350;B351;B352;B353;B354;B355;B356;B358;B359</t>
  </si>
  <si>
    <t>B360;B361;B362;B363;B368;B369</t>
  </si>
  <si>
    <t>B370;B371;B372;B373;B374;B375;B376;B377;B378;B379</t>
  </si>
  <si>
    <t>B380;B381;B382;B383;B384;B387;B388;B389</t>
  </si>
  <si>
    <t>B390;B391;B392;B393;B394;B395;B399</t>
  </si>
  <si>
    <t>B400;B401;B402;B403;B407;B408;B409</t>
  </si>
  <si>
    <t>B410;B417;B418;B419</t>
  </si>
  <si>
    <t>B420;B421;B427;B428;B429</t>
  </si>
  <si>
    <t>B430;B431;B432;B438;B439</t>
  </si>
  <si>
    <t>B440;B441;B442;B447;B448;B449</t>
  </si>
  <si>
    <t>B450;B451;B452;B453;B457;B458;B459</t>
  </si>
  <si>
    <t>B460;B461;B462;B463;B464;B465;B468;B469</t>
  </si>
  <si>
    <t>B470;B471;B479</t>
  </si>
  <si>
    <t>B480;B481;B482;B483;B484;B487;B488</t>
  </si>
  <si>
    <t>B500;B508;B509</t>
  </si>
  <si>
    <t>B510;B518;B519</t>
  </si>
  <si>
    <t>B520;B528;B529</t>
  </si>
  <si>
    <t>B530;B531;B538</t>
  </si>
  <si>
    <t>B550;B551;B552;B559</t>
  </si>
  <si>
    <t>B560;B561;B569</t>
  </si>
  <si>
    <t>B570;B571;B572;B573;B574;B575</t>
  </si>
  <si>
    <t>B580;B581;B582;B583;B588;B589</t>
  </si>
  <si>
    <t>B600;B601;B602;B608</t>
  </si>
  <si>
    <t>B650;B651;B652;B653;B658;B659</t>
  </si>
  <si>
    <t>B660;B661;B662;B663;B664;B665;B668;B669</t>
  </si>
  <si>
    <t>B670;B671;B672;B673;B674;B675;B676;B677;B678;B679</t>
  </si>
  <si>
    <t>B680;B681;B689</t>
  </si>
  <si>
    <t>B690;B691;B698;B699</t>
  </si>
  <si>
    <t>B700;B701</t>
  </si>
  <si>
    <t>B710;B711;B718;B719</t>
  </si>
  <si>
    <t>B740;B741;B742;B743;B744;B748;B749</t>
  </si>
  <si>
    <t>B760;B761;B768;B769</t>
  </si>
  <si>
    <t>B770;B778;B779</t>
  </si>
  <si>
    <t>B780;B781;B787;B789</t>
  </si>
  <si>
    <t>B810;B811;B812;B813;B814;B818</t>
  </si>
  <si>
    <t>B820;B829</t>
  </si>
  <si>
    <t>B830;B831;B832;B833;B834;B838;B839</t>
  </si>
  <si>
    <t>B850;B851;B852;B853;B854</t>
  </si>
  <si>
    <t>B870;B871;B872;B873;B874;B878;B879</t>
  </si>
  <si>
    <t>B880;B881;B882;B883;B888;B889</t>
  </si>
  <si>
    <t>B900;B901;B902;B908;B909</t>
  </si>
  <si>
    <t>B940;B941;B942;B948;B949</t>
  </si>
  <si>
    <t>B950;B951;B952;B953;B954;B955;B956;B957;B958</t>
  </si>
  <si>
    <t>B960;B961;B962;B963;B964;B965;B966;B967;B968</t>
  </si>
  <si>
    <t>B970;B971;B972;B973;B974;B975;B976;B977;B978</t>
  </si>
  <si>
    <t>C000;C001;C002;C003;C004;C005;C006;C008;C009</t>
  </si>
  <si>
    <t>C020;C021;C022;C023;C024;C028;C029</t>
  </si>
  <si>
    <t>C030;C031;C039</t>
  </si>
  <si>
    <t>C040;C041;C048;C049</t>
  </si>
  <si>
    <t>C050;C051;C052;C058;C059</t>
  </si>
  <si>
    <t>C060;C061;C062;C068;C069</t>
  </si>
  <si>
    <t>C080;C081;C088;C089</t>
  </si>
  <si>
    <t>C090;C091;C098;C099</t>
  </si>
  <si>
    <t>C100;C101;C102;C103;C104;C108;C109</t>
  </si>
  <si>
    <t>C110;C111;C112;C113;C118;C119</t>
  </si>
  <si>
    <t>C130;C131;C132;C138;C139</t>
  </si>
  <si>
    <t>C140;C142;C148</t>
  </si>
  <si>
    <t>C150;C151;C152;C153;C154;C155;C158;C159</t>
  </si>
  <si>
    <t>C160;C161;C162;C163;C164;C165;C166;C168;C169</t>
  </si>
  <si>
    <t>C170;C171;C172;C173;C178;C179</t>
  </si>
  <si>
    <t>C180;C181;C182;C183;C184;C185;C186;C187;C188;C189</t>
  </si>
  <si>
    <t>C210;C211;C212;C218</t>
  </si>
  <si>
    <t>C220;C221;C222;C223;C224;C227;C229</t>
  </si>
  <si>
    <t>C240;C241;C248;C249</t>
  </si>
  <si>
    <t>C250;C251;C252;C253;C254;C257;C258;C259</t>
  </si>
  <si>
    <t>C260;C261;C268;C269</t>
  </si>
  <si>
    <t>C300;C301</t>
  </si>
  <si>
    <t>C310;C311;C312;C313;C318;C319</t>
  </si>
  <si>
    <t>C320;C321;C322;C323;C328;C329</t>
  </si>
  <si>
    <t>C340;C341;C342;C343;C348;C349</t>
  </si>
  <si>
    <t>C380;C381;C382;C383;C384;C388</t>
  </si>
  <si>
    <t>C390;C398;C399</t>
  </si>
  <si>
    <t>C400;C401;C402;C403;C408;C409</t>
  </si>
  <si>
    <t>C410;C411;C412;C413;C414;C418;C419</t>
  </si>
  <si>
    <t>C430;C431;C432;C433;C434;C435;C436;C437;C438;C439</t>
  </si>
  <si>
    <t>C440;C441;C442;C443;C444;C445;C446;C447;C448;C449</t>
  </si>
  <si>
    <t>C450;C451;C452;C457;C459</t>
  </si>
  <si>
    <t>C460;C461;C462;C463;C467;C468;C469</t>
  </si>
  <si>
    <t>C470;C471;C472;C473;C474;C475;C476;C478;C479</t>
  </si>
  <si>
    <t>C480;C481;C482;C488</t>
  </si>
  <si>
    <t>C490;C491;C492;C493;C494;C495;C496;C498;C499</t>
  </si>
  <si>
    <t>C500;C501;C502;C503;C504;C505;C506;C508;C509</t>
  </si>
  <si>
    <t>C510;C511;C512;C518;C519</t>
  </si>
  <si>
    <t>C530;C531;C538;C539</t>
  </si>
  <si>
    <t>C540;C541;C542;C543;C548;C549</t>
  </si>
  <si>
    <t>C570;C571;C572;C573;C574;C577;C578;C579</t>
  </si>
  <si>
    <t>C600;C601;C602;C608;C609</t>
  </si>
  <si>
    <t>C620;C621;C629</t>
  </si>
  <si>
    <t>C630;C631;C632;C637;C638;C639</t>
  </si>
  <si>
    <t>C670;C671;C672;C673;C674;C675;C676;C677;C678;C679</t>
  </si>
  <si>
    <t>C680;C681;C688;C689</t>
  </si>
  <si>
    <t>C690;C691;C692;C693;C694;C695;C696;C698;C699</t>
  </si>
  <si>
    <t>C700;C701;C709</t>
  </si>
  <si>
    <t>C710;C711;C712;C713;C714;C715;C716;C717;C718;C719</t>
  </si>
  <si>
    <t>C720;C721;C722;C723;C724;C725;C728;C729</t>
  </si>
  <si>
    <t>C740;C741;C749</t>
  </si>
  <si>
    <t>C750;C751;C752;C753;C754;C755;C758;C759</t>
  </si>
  <si>
    <t>C760;C761;C762;C763;C764;C765;C767;C768</t>
  </si>
  <si>
    <t>C770;C771;C772;C773;C774;C775;C778;C779</t>
  </si>
  <si>
    <t>C780;C781;C782;C783;C784;C785;C786;C787;C788</t>
  </si>
  <si>
    <t>C790;C791;C792;C793;C794;C795;C796;C797;C798</t>
  </si>
  <si>
    <t>C810;C811;C812;C813;C817;C819</t>
  </si>
  <si>
    <t>C820;C821;C822;C827;C829</t>
  </si>
  <si>
    <t>C830;C831;C832;C833;C834;C835;C836;C837;C838;C839</t>
  </si>
  <si>
    <t>C840;C841;C842;C843;C844;C845</t>
  </si>
  <si>
    <t>C850;C851;C857;C859</t>
  </si>
  <si>
    <t>C880;C881;C882;C883;C887;C889</t>
  </si>
  <si>
    <t>C900;C901;C902</t>
  </si>
  <si>
    <t>C910;C911;C912;C913;C914;C915;C917;C919</t>
  </si>
  <si>
    <t>C920;C921;C922;C923;C924;C925;C927;C929</t>
  </si>
  <si>
    <t>C930;C931;C932;C937;C939</t>
  </si>
  <si>
    <t>C940;C941;C942;C943;C944;C945;C947</t>
  </si>
  <si>
    <t>C950;C951;C952;C957;C959</t>
  </si>
  <si>
    <t>C960;C961;C962;C963;C967;C969</t>
  </si>
  <si>
    <t>D000;D001;D002</t>
  </si>
  <si>
    <t>D010;D011;D012;D013;D014;D015;D017;D019</t>
  </si>
  <si>
    <t>D020;D021;D022;D023;D029</t>
  </si>
  <si>
    <t>D030;D031;D032;D033;D034;D035;D036;D037;D038;D039</t>
  </si>
  <si>
    <t>D040;D041;D042;D043;D044;D045;D046;D047;D048;D049</t>
  </si>
  <si>
    <t>D050;D051;D057;D059</t>
  </si>
  <si>
    <t>D060;D061;D067;D069</t>
  </si>
  <si>
    <t>D070;D071;D072;D073;D074;D075;D076</t>
  </si>
  <si>
    <t>D090;D091;D092;D093;D097;D099</t>
  </si>
  <si>
    <t>D100;D101;D102;D103;D104;D105;D106;D107;D109</t>
  </si>
  <si>
    <t>D110;D117;D119</t>
  </si>
  <si>
    <t>D120;D121;D122;D123;D124;D125;D126;D127;D128;D129</t>
  </si>
  <si>
    <t>D130;D131;D132;D133;D134;D135;D136;D137;D139</t>
  </si>
  <si>
    <t>D140;D141;D142;D143;D144</t>
  </si>
  <si>
    <t>D150;D151;D152;D157;D159</t>
  </si>
  <si>
    <t>D160;D161;D162;D163;D164;D165;D166;D167;D168;D169</t>
  </si>
  <si>
    <t>D170;D171;D172;D173;D174;D175;D176;D177;D179</t>
  </si>
  <si>
    <t>D180;D181</t>
  </si>
  <si>
    <t>D190;D191;D197;D199</t>
  </si>
  <si>
    <t>D200;D201</t>
  </si>
  <si>
    <t>D210;D211;D212;D213;D214;D215;D216;D219</t>
  </si>
  <si>
    <t>D220;D221;D222;D223;D224;D225;D226;D227;D229</t>
  </si>
  <si>
    <t>D230;D231;D232;D233;D234;D235;D236;D237;D239</t>
  </si>
  <si>
    <t>D250;D251;D252;D259</t>
  </si>
  <si>
    <t>D260;D261;D267;D269</t>
  </si>
  <si>
    <t>D280;D281;D282;D287;D289</t>
  </si>
  <si>
    <t>D290;D291;D292;D293;D294;D297;D299</t>
  </si>
  <si>
    <t>D300;D301;D302;D303;D304;D307;D309</t>
  </si>
  <si>
    <t>D310;D311;D312;D313;D314;D315;D316;D319</t>
  </si>
  <si>
    <t>D320;D321;D329</t>
  </si>
  <si>
    <t>D330;D331;D332;D333;D334;D337;D339</t>
  </si>
  <si>
    <t>D350;D351;D352;D353;D354;D355;D356;D357;D358;D359</t>
  </si>
  <si>
    <t>D360;D361;D367;D369</t>
  </si>
  <si>
    <t>D370;D371;D372;D373;D374;D375;D376;D377;D379</t>
  </si>
  <si>
    <t>D380;D381;D382;D383;D384;D385;D386</t>
  </si>
  <si>
    <t>D390;D391;D392;D397;D399</t>
  </si>
  <si>
    <t>D400;D401;D407;D409</t>
  </si>
  <si>
    <t>D410;D411;D412;D413;D414;D417;D419</t>
  </si>
  <si>
    <t>D420;D421;D429</t>
  </si>
  <si>
    <t>D430;D431;D432;D433;D434;D437;D439</t>
  </si>
  <si>
    <t>D440;D441;D442;D443;D444;D445;D446;D447;D448;D449</t>
  </si>
  <si>
    <t>D460;D461;D462;D463;D464;D467;D469</t>
  </si>
  <si>
    <t>D470;D471;D472;D473;D477;D479</t>
  </si>
  <si>
    <t>D480;D481;D482;D483;D484;D485;D486;D487;D489</t>
  </si>
  <si>
    <t>D500;D501;D508;D509</t>
  </si>
  <si>
    <t>D510;D511;D512;D513;D518;D519</t>
  </si>
  <si>
    <t>D520;D521;D528;D529</t>
  </si>
  <si>
    <t>D530;D531;D532;D538;D539</t>
  </si>
  <si>
    <t>D550;D551;D552;D553;D558;D559</t>
  </si>
  <si>
    <t>D560;D561;D562;D563;D564;D568;D569</t>
  </si>
  <si>
    <t>D570;D571;D572;D573;D578</t>
  </si>
  <si>
    <t>D580;D581;D582;D588;D589</t>
  </si>
  <si>
    <t>D590;D591;D592;D593;D594;D595;D596;D598;D599</t>
  </si>
  <si>
    <t>D600;D601;D608;D609</t>
  </si>
  <si>
    <t>D610;D611;D612;D613;D618;D619</t>
  </si>
  <si>
    <t>D630;D638</t>
  </si>
  <si>
    <t>D640;D641;D642;D643;D644;D648;D649</t>
  </si>
  <si>
    <t>D680;D681;D682;D683;D684;D688;D689</t>
  </si>
  <si>
    <t>D690;D691;D692;D693;D694;D695;D696;D698;D699</t>
  </si>
  <si>
    <t>D720;D721;D728;D729</t>
  </si>
  <si>
    <t>D730;D731;D732;D733;D734;D735;D738;D739</t>
  </si>
  <si>
    <t>D740;D748;D749</t>
  </si>
  <si>
    <t>D750;D751;D752;D758;D759</t>
  </si>
  <si>
    <t>D760;D761;D762;D763</t>
  </si>
  <si>
    <t>D800;D801;D802;D803;D804;D805;D806;D807;D808;D809</t>
  </si>
  <si>
    <t>D810;D811;D812;D813;D814;D815;D816;D817;D818;D819</t>
  </si>
  <si>
    <t>D820;D821;D822;D823;D824;D828;D829</t>
  </si>
  <si>
    <t>D830;D831;D832;D838;D839</t>
  </si>
  <si>
    <t>D840;D841;D848;D849</t>
  </si>
  <si>
    <t>D860;D861;D862;D863;D868;D869</t>
  </si>
  <si>
    <t>D890;D891;D892;D898;D899</t>
  </si>
  <si>
    <t>E000;E001;E002;E009</t>
  </si>
  <si>
    <t>E010;E011;E012;E018</t>
  </si>
  <si>
    <t>E030;E031;E032;E033;E034;E035;E038;E039</t>
  </si>
  <si>
    <t>E040;E041;E042;E048;E049</t>
  </si>
  <si>
    <t>E050;E051;E052;E053;E054;E055;E058;E059</t>
  </si>
  <si>
    <t>E060;E061;E062;E063;E064;E065;E069</t>
  </si>
  <si>
    <t>E070;E071;E078;E079</t>
  </si>
  <si>
    <t>E100;E101;E102;E103;E104;E105;E106;E107;E108;E109</t>
  </si>
  <si>
    <t>E110;E111;E112;E113;E114;E115;E116;E117;E118;E119</t>
  </si>
  <si>
    <t>E120;E121;E122;E123;E124;E125;E126;E127;E128;E129</t>
  </si>
  <si>
    <t>E130;E131;E132;E133;E134;E135;E136;E137;E138;E139</t>
  </si>
  <si>
    <t>E140;E141;E142;E143;E144;E145;E146;E147;E148;E149</t>
  </si>
  <si>
    <t>E160;E161;E162;E163;E164;E168;E169</t>
  </si>
  <si>
    <t>E200;E201;E208;E209</t>
  </si>
  <si>
    <t>E210;E211;E212;E213;E214;E215</t>
  </si>
  <si>
    <t>E220;E221;E222;E228;E229</t>
  </si>
  <si>
    <t>E230;E231;E232;E233;E236;E237</t>
  </si>
  <si>
    <t>E240;E241;E242;E243;E244;E248;E249</t>
  </si>
  <si>
    <t>E250;E258;E259</t>
  </si>
  <si>
    <t>E260;E261;E268;E269</t>
  </si>
  <si>
    <t>E270;E271;E272;E273;E274;E275;E278;E279</t>
  </si>
  <si>
    <t>E280;E281;E282;E283;E288;E289</t>
  </si>
  <si>
    <t>E290;E291;E298;E299</t>
  </si>
  <si>
    <t>E300;E301;E308;E309</t>
  </si>
  <si>
    <t>E310;E311;E318;E319</t>
  </si>
  <si>
    <t>E320;E321;E328;E329</t>
  </si>
  <si>
    <t>E340;E341;E342;E343;E344;E345;E348;E349</t>
  </si>
  <si>
    <t>E350;E351;E358</t>
  </si>
  <si>
    <t>E440;E441</t>
  </si>
  <si>
    <t>E500;E501;E502;E503;E504;E505;E506;E507;E508;E509</t>
  </si>
  <si>
    <t>E511;E512;E518;E519</t>
  </si>
  <si>
    <t>E530;E531;E538;E539</t>
  </si>
  <si>
    <t>E550;E559</t>
  </si>
  <si>
    <t>E560;E561;E568;E569</t>
  </si>
  <si>
    <t>E610;E611;E612;E613;E614;E615;E616;E617;E618;E619</t>
  </si>
  <si>
    <t>E630;E631;E638;E639</t>
  </si>
  <si>
    <t>E640;E641;E642;E643;E648;E649</t>
  </si>
  <si>
    <t>E660;E661;E662;E668;E669</t>
  </si>
  <si>
    <t>E670;E671;E672;E673;E678</t>
  </si>
  <si>
    <t>E700;E701;E702;E703;E708;E709</t>
  </si>
  <si>
    <t>E710;E711;E712;E713</t>
  </si>
  <si>
    <t>E720;E721;E722;E723;E724;E725;E728;E729</t>
  </si>
  <si>
    <t>E730;E731;E738;E739</t>
  </si>
  <si>
    <t>E740;E741;E742;E743;E744;E748;E749</t>
  </si>
  <si>
    <t>E750;E751;E752;E753;E754;E755;E756</t>
  </si>
  <si>
    <t>E760;E761;E762;E763;E768;E769</t>
  </si>
  <si>
    <t>E770;E771;E778;E779</t>
  </si>
  <si>
    <t>E780;E781;E782;E783;E784;E785;E786;E788;E789</t>
  </si>
  <si>
    <t>E790;E791;E798;E799</t>
  </si>
  <si>
    <t>E800;E801;E802;E803;E804;E805;E806;E807</t>
  </si>
  <si>
    <t>E830;E831;E832;E833;E834;E835;E838;E839</t>
  </si>
  <si>
    <t>E840;E841;E848;E849</t>
  </si>
  <si>
    <t>E850;E851;E852;E853;E854;E858;E859</t>
  </si>
  <si>
    <t>E870;E871;E872;E873;E874;E875;E876;E877;E878</t>
  </si>
  <si>
    <t>E880;E881;E882;E888;E889</t>
  </si>
  <si>
    <t>E890;E891;E892;E893;E894;E895;E896;E898;E899</t>
  </si>
  <si>
    <t>F000;F001;F002;F009</t>
  </si>
  <si>
    <t>F010;F011;F012;F013;F018;F019</t>
  </si>
  <si>
    <t>F020;F021;F022;F023;F024;F028</t>
  </si>
  <si>
    <t>F050;F051;F058;F059</t>
  </si>
  <si>
    <t>F060;F061;F062;F063;F064;F065;F066;F067;F068;F069</t>
  </si>
  <si>
    <t>F070;F071;F072;F078;F079</t>
  </si>
  <si>
    <t>F100;F101;F102;F103;F104;F105;F106;F107;F108;F109</t>
  </si>
  <si>
    <t>F110;F111;F112;F113;F114;F115;F116;F117;F118;F119</t>
  </si>
  <si>
    <t>F120;F121;F122;F123;F124;F125;F126;F127;F128;F129</t>
  </si>
  <si>
    <t>F130;F131;F132;F133;F134;F135;F136;F137;F138;F139</t>
  </si>
  <si>
    <t>F140;F141;F142;F143;F144;F145;F146;F147;F148;F149</t>
  </si>
  <si>
    <t>F150;F151;F152;F153;F154;F155;F156;F157;F158;F159</t>
  </si>
  <si>
    <t>F160;F161;F162;F163;F164;F165;F166;F167;F168;F169</t>
  </si>
  <si>
    <t>F170;F171;F172;F173;F174;F175;F176;F177;F178;F179</t>
  </si>
  <si>
    <t>F180;F181;F182;F183;F184;F185;F186;F187;F188;F189</t>
  </si>
  <si>
    <t>F190;F191;F192;F193;F194;F195;F196;F197;F198;F199</t>
  </si>
  <si>
    <t>F200;F201;F202;F203;F204;F205;F206;F208;F209</t>
  </si>
  <si>
    <t>F220;F228;F229</t>
  </si>
  <si>
    <t>F230;F231;F232;F233;F238;F239</t>
  </si>
  <si>
    <t>F250;F251;F252;F258;F259</t>
  </si>
  <si>
    <t>F300;F301;F302;F308;F309</t>
  </si>
  <si>
    <t>F310;F311;F312;F313;F314;F315;F316;F317;F318;F319</t>
  </si>
  <si>
    <t>F320;F321;F322;F323;F328;F329</t>
  </si>
  <si>
    <t>F330;F331;F332;F333;F334;F338;F339</t>
  </si>
  <si>
    <t>F340;F341;F348;F349</t>
  </si>
  <si>
    <t>F380;F381;F388</t>
  </si>
  <si>
    <t>F400;F401;F402;F408;F409</t>
  </si>
  <si>
    <t>F410;F411;F412;F413;F418;F419</t>
  </si>
  <si>
    <t>F420;F421;F422;F428;F429</t>
  </si>
  <si>
    <t>F430;F431;F432;F438;F439</t>
  </si>
  <si>
    <t>F440;F441;F442;F443;F444;F445;F446;F447;F448;F449</t>
  </si>
  <si>
    <t>F450;F451;F452;F453;F454;F458;F459</t>
  </si>
  <si>
    <t>F480;F481;F488;F489</t>
  </si>
  <si>
    <t>F500;F501;F502;F503;F504;F505;F508;F509</t>
  </si>
  <si>
    <t>F510;F511;F512;F513;F514;F515;F518;F519</t>
  </si>
  <si>
    <t>F520;F521;F522;F523;F524;F525;F526;F527;F528;F529</t>
  </si>
  <si>
    <t>F530;F531;F538;F539</t>
  </si>
  <si>
    <t>F600;F601;F602;F603;F604;F605;F606;F607;F608;F609</t>
  </si>
  <si>
    <t>F620;F621;F628;F629</t>
  </si>
  <si>
    <t>F630;F631;F632;F633;F638;F639</t>
  </si>
  <si>
    <t>F640;F641;F642;F648;F649</t>
  </si>
  <si>
    <t>F650;F651;F652;F653;F654;F655;F656;F658;F659</t>
  </si>
  <si>
    <t>F660;F661;F662;F668;F669</t>
  </si>
  <si>
    <t>F680;F681;F688</t>
  </si>
  <si>
    <t>F700;F701;F708;F709</t>
  </si>
  <si>
    <t>F710;F711;F718;F719</t>
  </si>
  <si>
    <t>F720;F721;F728;F729</t>
  </si>
  <si>
    <t>F730;F731;F738;F739</t>
  </si>
  <si>
    <t>F780;F781;F788;F789</t>
  </si>
  <si>
    <t>F790;F791;F798;F799</t>
  </si>
  <si>
    <t>F800;F801;F802;F803;F808;F809</t>
  </si>
  <si>
    <t>F810;F811;F812;F813;F818;F819</t>
  </si>
  <si>
    <t>F840;F841;F842;F843;F844;F845;F848;F849</t>
  </si>
  <si>
    <t>F900;F901;F908;F909</t>
  </si>
  <si>
    <t>F910;F911;F912;F913;F918;F919</t>
  </si>
  <si>
    <t>F920;F928;F929</t>
  </si>
  <si>
    <t>F930;F931;F932;F933;F938;F939</t>
  </si>
  <si>
    <t>F940;F941;F942;F948;F949</t>
  </si>
  <si>
    <t>F950;F951;F952;F958;F959</t>
  </si>
  <si>
    <t>F980;F981;F982;F983;F984;F985;F986;F988;F989</t>
  </si>
  <si>
    <t>G000;G001;G002;G003;G008;G009</t>
  </si>
  <si>
    <t>G020;G021;G028</t>
  </si>
  <si>
    <t>G030;G031;G032;G038;G039</t>
  </si>
  <si>
    <t>G040;G041;G042;G048;G049</t>
  </si>
  <si>
    <t>G050;G051;G052;G058</t>
  </si>
  <si>
    <t>G060;G061;G062</t>
  </si>
  <si>
    <t>G110;G111;G112;G113;G114;G118;G119</t>
  </si>
  <si>
    <t>G120;G121;G122;G128;G129</t>
  </si>
  <si>
    <t>G130;G131;G132;G138</t>
  </si>
  <si>
    <t>G210;G211;G212;G213;G218;G219</t>
  </si>
  <si>
    <t>G230;G231;G232;G238;G239</t>
  </si>
  <si>
    <t>G240;G241;G242;G243;G244;G245;G248;G249</t>
  </si>
  <si>
    <t>G250;G251;G252;G253;G254;G255;G256;G258;G259</t>
  </si>
  <si>
    <t>G300;G301;G308;G309</t>
  </si>
  <si>
    <t>G310;G311;G312;G318;G319</t>
  </si>
  <si>
    <t>G320;G328</t>
  </si>
  <si>
    <t>G360;G361;G368;G369</t>
  </si>
  <si>
    <t>G370;G371;G372;G373;G374;G375;G378;G379</t>
  </si>
  <si>
    <t>G400;G401;G402;G403;G404;G405;G406;G407;G408;G409</t>
  </si>
  <si>
    <t>G410;G411;G412;G418;G419</t>
  </si>
  <si>
    <t>G430;G431;G432;G433;G438;G439</t>
  </si>
  <si>
    <t>G440;G441;G442;G443;G444;G448</t>
  </si>
  <si>
    <t>G450;G451;G452;G453;G454;G458;G459</t>
  </si>
  <si>
    <t>G460;G461;G462;G463;G464;G465;G466;G467;G468</t>
  </si>
  <si>
    <t>G470;G471;G472;G473;G474;G478;G479</t>
  </si>
  <si>
    <t>G500;G501;G508;G509</t>
  </si>
  <si>
    <t>G510;G511;G512;G513;G514;G518;G519</t>
  </si>
  <si>
    <t>G520;G521;G522;G523;G527;G528;G529</t>
  </si>
  <si>
    <t>G530;G531;G532;G533;G538</t>
  </si>
  <si>
    <t>G540;G541;G542;G543;G544;G545;G546;G547;G548;G549</t>
  </si>
  <si>
    <t>G550;G551;G552;G553;G558</t>
  </si>
  <si>
    <t>G560;G561;G562;G563;G564;G568;G569</t>
  </si>
  <si>
    <t>G570;G571;G572;G573;G574;G575;G576;G578;G579</t>
  </si>
  <si>
    <t>G580;G587;G588;G589</t>
  </si>
  <si>
    <t>G590;G598</t>
  </si>
  <si>
    <t>G600;G601;G602;G603;G608;G609</t>
  </si>
  <si>
    <t>G610;G611;G618;G619</t>
  </si>
  <si>
    <t>G620;G621;G622;G628;G629</t>
  </si>
  <si>
    <t>G630;G631;G632;G633;G634;G635;G636;G638</t>
  </si>
  <si>
    <t>G700;G701;G702;G708;G709</t>
  </si>
  <si>
    <t>G710;G711;G712;G713;G718;G719</t>
  </si>
  <si>
    <t>G720;G721;G722;G723;G724;G728;G729</t>
  </si>
  <si>
    <t>G730;G731;G732;G733;G734;G735;G736;G737</t>
  </si>
  <si>
    <t>G800;G801;G802;G803;G804;G808;G809</t>
  </si>
  <si>
    <t>G810;G811;G819</t>
  </si>
  <si>
    <t>G820;G821;G822;G823;G824;G825</t>
  </si>
  <si>
    <t>G830;G831;G832;G833;G834;G838;G839</t>
  </si>
  <si>
    <t>G900;G901;G902;G903;G904;G908;G909</t>
  </si>
  <si>
    <t>G910;G911;G912;G913;G918;G919</t>
  </si>
  <si>
    <t>G930;G931;G932;G933;G934;G935;G936;G937;G938;G939</t>
  </si>
  <si>
    <t>G940;G941;G942;G948</t>
  </si>
  <si>
    <t>G950;G951;G952;G958;G959</t>
  </si>
  <si>
    <t>G960;G961;G968;G969</t>
  </si>
  <si>
    <t>G970;G971;G972;G978;G979</t>
  </si>
  <si>
    <t>G990;G991;G992;G998</t>
  </si>
  <si>
    <t>H000;H001</t>
  </si>
  <si>
    <t>H010;H011;H018;H019</t>
  </si>
  <si>
    <t>H020;H021;H022;H023;H024;H025;H026;H027;H028;H029</t>
  </si>
  <si>
    <t>H030;H031;H038</t>
  </si>
  <si>
    <t>H040;H041;H042;H043;H044;H045;H046;H048;H049</t>
  </si>
  <si>
    <t>H050;H051;H052;H053;H054;H055;H058;H059</t>
  </si>
  <si>
    <t>H060;H061;H062;H063</t>
  </si>
  <si>
    <t>H100;H101;H102;H103;H104;H105;H108;H109</t>
  </si>
  <si>
    <t>H110;H111;H112;H113;H114;H118;H119</t>
  </si>
  <si>
    <t>H130;H131;H132;H133;H138</t>
  </si>
  <si>
    <t>H150;H151;H158;H159</t>
  </si>
  <si>
    <t>H160;H161;H162;H163;H164;H168;H169</t>
  </si>
  <si>
    <t>H170;H171;H178;H179</t>
  </si>
  <si>
    <t>H180;H181;H182;H183;H184;H185;H186;H187;H188;H189</t>
  </si>
  <si>
    <t>H190;H191;H192;H193;H198</t>
  </si>
  <si>
    <t>H200;H201;H202;H208;H209</t>
  </si>
  <si>
    <t>H210;H211;H212;H213;H214;H215;H218;H219</t>
  </si>
  <si>
    <t>H220;H221;H228</t>
  </si>
  <si>
    <t>H250;H251;H252;H258;H259</t>
  </si>
  <si>
    <t>H260;H261;H262;H263;H264;H268;H269</t>
  </si>
  <si>
    <t>H270;H271;H278;H279</t>
  </si>
  <si>
    <t>H280;H281;H282;H288</t>
  </si>
  <si>
    <t>H300;H301;H302;H308;H309</t>
  </si>
  <si>
    <t>H310;H311;H312;H313;H314;H318;H319</t>
  </si>
  <si>
    <t>H320;H328</t>
  </si>
  <si>
    <t>H330;H331;H332;H333;H334;H335</t>
  </si>
  <si>
    <t>H340;H341;H342;H348;H349</t>
  </si>
  <si>
    <t>H350;H351;H352;H353;H354;H355;H356;H357;H358;H359</t>
  </si>
  <si>
    <t>H360;H368</t>
  </si>
  <si>
    <t>H400;H401;H402;H403;H404;H405;H406;H408;H409</t>
  </si>
  <si>
    <t>H420;H428</t>
  </si>
  <si>
    <t>H430;H431;H432;H433;H438;H439</t>
  </si>
  <si>
    <t>H440;H441;H442;H443;H444;H445;H446;H447;H448;H449</t>
  </si>
  <si>
    <t>H450;H451;H458</t>
  </si>
  <si>
    <t>H470;H471;H472;H473;H474;H475;H476;H477</t>
  </si>
  <si>
    <t>H480;H481;H488</t>
  </si>
  <si>
    <t>H490;H491;H492;H493;H494;H498;H499</t>
  </si>
  <si>
    <t>H500;H501;H502;H503;H504;H505;H506;H508;H509</t>
  </si>
  <si>
    <t>H510;H511;H512;H518;H519</t>
  </si>
  <si>
    <t>H520;H521;H522;H523;H524;H525;H526;H527</t>
  </si>
  <si>
    <t>H530;H531;H532;H533;H534;H535;H536;H538;H539</t>
  </si>
  <si>
    <t>H540;H541;H542;H543;H544;H545;H546;H547</t>
  </si>
  <si>
    <t>H570;H571;H578;H579</t>
  </si>
  <si>
    <t>H580;H581;H588</t>
  </si>
  <si>
    <t>H590;H598;H599</t>
  </si>
  <si>
    <t>H600;H601;H602;H603;H604;H605;H608;H609</t>
  </si>
  <si>
    <t>H610;H611;H612;H613;H618;H619</t>
  </si>
  <si>
    <t>H620;H621;H622;H623;H624;H628</t>
  </si>
  <si>
    <t>H650;H651;H652;H653;H654;H659</t>
  </si>
  <si>
    <t>H660;H661;H662;H663;H664;H669</t>
  </si>
  <si>
    <t>H670;H671;H678</t>
  </si>
  <si>
    <t>H680;H681</t>
  </si>
  <si>
    <t>H690;H698;H699</t>
  </si>
  <si>
    <t>H700;H701;H702;H708;H709</t>
  </si>
  <si>
    <t>H720;H721;H722;H728;H729</t>
  </si>
  <si>
    <t>H730;H731;H738;H739</t>
  </si>
  <si>
    <t>H740;H741;H742;H743;H744;H748;H749</t>
  </si>
  <si>
    <t>H750;H758</t>
  </si>
  <si>
    <t>H800;H801;H802;H808;H809</t>
  </si>
  <si>
    <t>H810;H811;H812;H813;H814;H818;H819</t>
  </si>
  <si>
    <t>H830;H831;H832;H833;H838;H839</t>
  </si>
  <si>
    <t>H900;H901;H902;H903;H904;H905;H906;H907;H908</t>
  </si>
  <si>
    <t>H910;H911;H912;H913;H918;H919</t>
  </si>
  <si>
    <t>H920;H921;H922</t>
  </si>
  <si>
    <t>H930;H931;H932;H933;H938;H939</t>
  </si>
  <si>
    <t>H940;H948</t>
  </si>
  <si>
    <t>H950;H951;H958;H959</t>
  </si>
  <si>
    <t>I010;I011;I012;I018;I019</t>
  </si>
  <si>
    <t>I020;I029</t>
  </si>
  <si>
    <t>I050;I051;I052;I058;I059</t>
  </si>
  <si>
    <t>I060;I061;I062;I068;I069</t>
  </si>
  <si>
    <t>I070;I071;I072;I078;I079</t>
  </si>
  <si>
    <t>I080;I081;I082;I083;I088;I089</t>
  </si>
  <si>
    <t>I090;I091;I092;I098;I099</t>
  </si>
  <si>
    <t>I110;I119</t>
  </si>
  <si>
    <t>I120;I129</t>
  </si>
  <si>
    <t>I130;I131;I132;I139</t>
  </si>
  <si>
    <t>I150;I151;I152;I158;I159</t>
  </si>
  <si>
    <t>I200;I201;I208;I209</t>
  </si>
  <si>
    <t>I210;I211;I212;I213;I214;I219</t>
  </si>
  <si>
    <t>I220;I221;I228;I229</t>
  </si>
  <si>
    <t>I230;I231;I232;I233;I234;I235;I236;I238</t>
  </si>
  <si>
    <t>I240;I241;I248;I249</t>
  </si>
  <si>
    <t>I250;I251;I252;I253;I254;I255;I256;I258;I259</t>
  </si>
  <si>
    <t>I260;I269</t>
  </si>
  <si>
    <t>I270;I271;I272;I278;I279</t>
  </si>
  <si>
    <t>I280;I281;I288;I289</t>
  </si>
  <si>
    <t>I300;I301;I308;I309</t>
  </si>
  <si>
    <t>I310;I311;I312;I313;I318;I319</t>
  </si>
  <si>
    <t>I320;I321;I328</t>
  </si>
  <si>
    <t>I330;I339</t>
  </si>
  <si>
    <t>I340;I341;I342;I348;I349</t>
  </si>
  <si>
    <t>I350;I351;I352;I358;I359</t>
  </si>
  <si>
    <t>I360;I361;I362;I368;I369</t>
  </si>
  <si>
    <t>I370;I371;I372;I378;I379</t>
  </si>
  <si>
    <t>I390;I391;I392;I393;I394;I398</t>
  </si>
  <si>
    <t>I400;I401;I408;I409</t>
  </si>
  <si>
    <t>I410;I411;I412;I418</t>
  </si>
  <si>
    <t>I420;I421;I422;I423;I424;I425;I426;I427;I428;I429</t>
  </si>
  <si>
    <t>I430;I431;I432;I438</t>
  </si>
  <si>
    <t>I440;I441;I442;I443;I444;I445;I446;I447</t>
  </si>
  <si>
    <t>I450;I451;I452;I453;I454;I455;I456;I458;I459</t>
  </si>
  <si>
    <t>I460;I461;I469</t>
  </si>
  <si>
    <t>I470;I471;I472;I479</t>
  </si>
  <si>
    <t>I490;I491;I492;I493;I494;I495;I498;I499</t>
  </si>
  <si>
    <t>I500;I501;I509</t>
  </si>
  <si>
    <t>I510;I511;I512;I513;I514;I515;I516;I517;I518;I519</t>
  </si>
  <si>
    <t>I520;I521;I528</t>
  </si>
  <si>
    <t>I600;I601;I602;I603;I604;I605;I606;I607;I608;I609</t>
  </si>
  <si>
    <t>I610;I611;I612;I613;I614;I615;I616;I618;I619</t>
  </si>
  <si>
    <t>I620;I621;I629</t>
  </si>
  <si>
    <t>I630;I631;I632;I633;I634;I635;I636;I638;I639</t>
  </si>
  <si>
    <t>I650;I651;I652;I653;I658;I659</t>
  </si>
  <si>
    <t>I660;I661;I662;I663;I664;I668;I669</t>
  </si>
  <si>
    <t>I670;I671;I672;I673;I674;I675;I676;I677;I678;I679</t>
  </si>
  <si>
    <t>I680;I681;I682;I688</t>
  </si>
  <si>
    <t>I690;I691;I692;I693;I694;I698</t>
  </si>
  <si>
    <t>I700;I701;I702;I708;I709</t>
  </si>
  <si>
    <t>I710;I711;I712;I713;I714;I715;I716;I718;I719</t>
  </si>
  <si>
    <t>I720;I721;I722;I723;I724;I728;I729</t>
  </si>
  <si>
    <t>I730;I731;I738;I739</t>
  </si>
  <si>
    <t>I740;I741;I742;I743;I744;I745;I748;I749</t>
  </si>
  <si>
    <t>I770;I771;I772;I773;I774;I775;I776;I778;I779</t>
  </si>
  <si>
    <t>I780;I781;I788;I789</t>
  </si>
  <si>
    <t>I790;I791;I792;I798</t>
  </si>
  <si>
    <t>I800;I801;I802;I803;I808;I809</t>
  </si>
  <si>
    <t>I820;I821;I822;I823;I828;I829</t>
  </si>
  <si>
    <t>I830;I831;I832;I839</t>
  </si>
  <si>
    <t>I840;I841;I842;I843;I844;I845;I846;I847;I848;I849</t>
  </si>
  <si>
    <t>I850;I859</t>
  </si>
  <si>
    <t>I860;I861;I862;I863;I864;I868</t>
  </si>
  <si>
    <t>I870;I871;I872;I878;I879</t>
  </si>
  <si>
    <t>I880;I881;I888;I889</t>
  </si>
  <si>
    <t>I890;I891;I898;I899</t>
  </si>
  <si>
    <t>I950;I951;I952;I958;I959</t>
  </si>
  <si>
    <t>I970;I971;I972;I978;I979</t>
  </si>
  <si>
    <t>I980;I981;I982;I988</t>
  </si>
  <si>
    <t>J010;J011;J012;J013;J014;J018;J019</t>
  </si>
  <si>
    <t>J020;J028;J029</t>
  </si>
  <si>
    <t>J030;J038;J039</t>
  </si>
  <si>
    <t>J040;J041;J042</t>
  </si>
  <si>
    <t>J050;J051</t>
  </si>
  <si>
    <t>J060;J068;J069</t>
  </si>
  <si>
    <t>J100;J101;J108</t>
  </si>
  <si>
    <t>J110;J111;J118</t>
  </si>
  <si>
    <t>J120;J121;J122;J128;J129</t>
  </si>
  <si>
    <t>J150;J151;J152;J153;J154;J155;J156;J157;J158;J159</t>
  </si>
  <si>
    <t>J160;J168</t>
  </si>
  <si>
    <t>J170;J171;J172;J173;J178</t>
  </si>
  <si>
    <t>J180;J181;J182;J188;J189</t>
  </si>
  <si>
    <t>J200;J201;J202;J203;J204;J205;J206;J207;J208;J209</t>
  </si>
  <si>
    <t>J210;J218;J219</t>
  </si>
  <si>
    <t>J300;J301;J302;J303;J304</t>
  </si>
  <si>
    <t>J310;J311;J312</t>
  </si>
  <si>
    <t>J320;J321;J322;J323;J324;J328;J329</t>
  </si>
  <si>
    <t>J330;J331;J338;J339</t>
  </si>
  <si>
    <t>J340;J341;J342;J343;J348</t>
  </si>
  <si>
    <t>J350;J351;J352;J353;J358;J359</t>
  </si>
  <si>
    <t>J370;J371</t>
  </si>
  <si>
    <t>J380;J381;J382;J383;J384;J385;J386;J387</t>
  </si>
  <si>
    <t>J390;J391;J392;J393;J398;J399</t>
  </si>
  <si>
    <t>J410;J411;J418</t>
  </si>
  <si>
    <t>J430;J431;J432;J438;J439</t>
  </si>
  <si>
    <t>J440;J441;J448;J449</t>
  </si>
  <si>
    <t>J450;J451;J458;J459</t>
  </si>
  <si>
    <t>J620;J628</t>
  </si>
  <si>
    <t>J630;J631;J632;J633;J634;J635;J638</t>
  </si>
  <si>
    <t>J660;J661;J662;J668</t>
  </si>
  <si>
    <t>J670;J671;J672;J673;J674;J675;J676;J677;J678;J679</t>
  </si>
  <si>
    <t>J680;J681;J682;J683;J684;J688;J689</t>
  </si>
  <si>
    <t>J690;J691;J698</t>
  </si>
  <si>
    <t>J700;J701;J702;J703;J704;J708;J709</t>
  </si>
  <si>
    <t>J840;J841;J848;J849</t>
  </si>
  <si>
    <t>J850;J851;J852;J853</t>
  </si>
  <si>
    <t>J860;J869</t>
  </si>
  <si>
    <t>J920;J929</t>
  </si>
  <si>
    <t>J930;J931;J938;J939</t>
  </si>
  <si>
    <t>J940;J941;J942;J948;J949</t>
  </si>
  <si>
    <t>J950;J951;J952;J953;J954;J955;J958;J959</t>
  </si>
  <si>
    <t>J960;J961;J969</t>
  </si>
  <si>
    <t>J980;J981;J982;J983;J984;J985;J986;J988;J989</t>
  </si>
  <si>
    <t>J990;J991;J998</t>
  </si>
  <si>
    <t>K000;K001;K002;K003;K004;K005;K006;K007;K008;K009</t>
  </si>
  <si>
    <t>K010;K011</t>
  </si>
  <si>
    <t>K020;K021;K022;K023;K024;K028;K029</t>
  </si>
  <si>
    <t>K030;K031;K032;K033;K034;K035;K036;K037;K038;K039</t>
  </si>
  <si>
    <t>K040;K041;K042;K043;K044;K045;K046;K047;K048;K049</t>
  </si>
  <si>
    <t>K050;K051;K052;K053;K054;K055;K056</t>
  </si>
  <si>
    <t>K060;K061;K062;K068;K069</t>
  </si>
  <si>
    <t>K070;K071;K072;K073;K074;K075;K076;K078;K079</t>
  </si>
  <si>
    <t>K080;K081;K082;K083;K088;K089</t>
  </si>
  <si>
    <t>K090;K091;K092;K098;K099</t>
  </si>
  <si>
    <t>K100;K101;K102;K103;K108;K109</t>
  </si>
  <si>
    <t>K110;K111;K112;K113;K114;K115;K116;K117;K118;K119</t>
  </si>
  <si>
    <t>K120;K121;K122</t>
  </si>
  <si>
    <t>K130;K131;K132;K133;K134;K135;K136;K137</t>
  </si>
  <si>
    <t>K140;K141;K142;K143;K144;K145;K146;K148;K149</t>
  </si>
  <si>
    <t>K210;K219</t>
  </si>
  <si>
    <t>K220;K221;K222;K223;K224;K225;K226;K227;K228;K229</t>
  </si>
  <si>
    <t>K230;K231;K238</t>
  </si>
  <si>
    <t>K250;K251;K252;K253;K254;K255;K256;K257;K259</t>
  </si>
  <si>
    <t>K260;K261;K262;K263;K264;K265;K266;K267;K269</t>
  </si>
  <si>
    <t>K270;K271;K272;K273;K274;K275;K276;K277;K279</t>
  </si>
  <si>
    <t>K280;K281;K282;K283;K284;K285;K286;K287;K289</t>
  </si>
  <si>
    <t>K290;K291;K292;K293;K294;K295;K296;K297;K298;K299</t>
  </si>
  <si>
    <t>K310;K311;K312;K313;K314;K315;K316;K317;K318;K319</t>
  </si>
  <si>
    <t>K350;K351;K359</t>
  </si>
  <si>
    <t>K380;K381;K382;K383;K388;K389</t>
  </si>
  <si>
    <t>K400;K401;K402;K403;K404;K409</t>
  </si>
  <si>
    <t>K410;K411;K412;K413;K414;K419</t>
  </si>
  <si>
    <t>K420;K421;K429</t>
  </si>
  <si>
    <t>K430;K431;K439</t>
  </si>
  <si>
    <t>K440;K441;K449</t>
  </si>
  <si>
    <t>K450;K451;K458</t>
  </si>
  <si>
    <t>K460;K461;K469</t>
  </si>
  <si>
    <t>K500;K501;K508;K509</t>
  </si>
  <si>
    <t>K510;K511;K512;K513;K514;K515;K518;K519</t>
  </si>
  <si>
    <t>K520;K521;K522;K528;K529</t>
  </si>
  <si>
    <t>K550;K551;K552;K558;K559</t>
  </si>
  <si>
    <t>K560;K561;K562;K563;K564;K565;K566;K567</t>
  </si>
  <si>
    <t>K570;K571;K572;K573;K574;K575;K578;K579</t>
  </si>
  <si>
    <t>K580;K589</t>
  </si>
  <si>
    <t>K590;K591;K592;K593;K594;K598;K599</t>
  </si>
  <si>
    <t>K600;K601;K602;K603;K604;K605</t>
  </si>
  <si>
    <t>K610;K611;K612;K613;K614</t>
  </si>
  <si>
    <t>K620;K621;K622;K623;K624;K625;K626;K627;K628;K629</t>
  </si>
  <si>
    <t>K630;K631;K632;K633;K634;K635;K638;K639</t>
  </si>
  <si>
    <t>K650;K658;K659</t>
  </si>
  <si>
    <t>K660;K661;K668;K669</t>
  </si>
  <si>
    <t>K670;K671;K672;K673;K678</t>
  </si>
  <si>
    <t>K700;K701;K702;K703;K704;K709</t>
  </si>
  <si>
    <t>K710;K711;K712;K713;K714;K715;K716;K717;K718;K719</t>
  </si>
  <si>
    <t>K720;K721;K729</t>
  </si>
  <si>
    <t>K730;K731;K732;K738;K739</t>
  </si>
  <si>
    <t>K740;K741;K742;K743;K744;K745;K746</t>
  </si>
  <si>
    <t>K750;K751;K752;K753;K754;K758;K759</t>
  </si>
  <si>
    <t>K760;K761;K762;K763;K764;K765;K766;K767;K768;K769</t>
  </si>
  <si>
    <t>K770;K778</t>
  </si>
  <si>
    <t>K800;K801;K802;K803;K804;K805;K808</t>
  </si>
  <si>
    <t>K810;K811;K818;K819</t>
  </si>
  <si>
    <t>K820;K821;K822;K823;K824;K828;K829</t>
  </si>
  <si>
    <t>K830;K831;K832;K833;K834;K835;K838;K839</t>
  </si>
  <si>
    <t>K850;K851;K852;K853;K858;K859</t>
  </si>
  <si>
    <t>K860;K861;K862;K863;K868;K869</t>
  </si>
  <si>
    <t>K870;K871</t>
  </si>
  <si>
    <t>K900;K901;K902;K903;K904;K908;K909</t>
  </si>
  <si>
    <t>K910;K911;K912;K913;K914;K915;K918;K919</t>
  </si>
  <si>
    <t>K920;K921;K922;K928;K929</t>
  </si>
  <si>
    <t>K930;K931;K938</t>
  </si>
  <si>
    <t>L010;L011</t>
  </si>
  <si>
    <t>L020;L021;L022;L023;L024;L028;L029</t>
  </si>
  <si>
    <t>L030;L031;L032;L033;L038;L039</t>
  </si>
  <si>
    <t>L040;L041;L042;L043;L048;L049</t>
  </si>
  <si>
    <t>L050;L059</t>
  </si>
  <si>
    <t>L080;L081;L088;L089</t>
  </si>
  <si>
    <t>L100;L101;L102;L103;L104;L105;L108;L109</t>
  </si>
  <si>
    <t>L110;L111;L118;L119</t>
  </si>
  <si>
    <t>L120;L121;L122;L123;L128;L129</t>
  </si>
  <si>
    <t>L130;L131;L138;L139</t>
  </si>
  <si>
    <t>L200;L208;L209</t>
  </si>
  <si>
    <t>L210;L211;L218;L219</t>
  </si>
  <si>
    <t>L230;L231;L232;L233;L234;L235;L236;L237;L238;L239</t>
  </si>
  <si>
    <t>L240;L241;L242;L243;L244;L245;L246;L247;L248;L249</t>
  </si>
  <si>
    <t>L250;L251;L252;L253;L254;L255;L258;L259</t>
  </si>
  <si>
    <t>L270;L271;L272;L278;L279</t>
  </si>
  <si>
    <t>L280;L281;L282</t>
  </si>
  <si>
    <t>L290;L291;L292;L293;L298;L299</t>
  </si>
  <si>
    <t>L300;L301;L302;L303;L304;L305;L308;L309</t>
  </si>
  <si>
    <t>L400;L401;L402;L403;L404;L405;L408;L409</t>
  </si>
  <si>
    <t>L410;L411;L412;L413;L414;L415;L418;L419</t>
  </si>
  <si>
    <t>L430;L431;L432;L433;L438;L439</t>
  </si>
  <si>
    <t>L440;L441;L442;L443;L444;L448;L449</t>
  </si>
  <si>
    <t>L500;L501;L502;L503;L504;L505;L506;L508;L509</t>
  </si>
  <si>
    <t>L510;L511;L512;L518;L519</t>
  </si>
  <si>
    <t>L530;L531;L532;L533;L538;L539</t>
  </si>
  <si>
    <t>L540;L548</t>
  </si>
  <si>
    <t>L550;L551;L552;L558;L559</t>
  </si>
  <si>
    <t>L560;L561;L562;L563;L564;L568;L569</t>
  </si>
  <si>
    <t>L570;L571;L572;L573;L574;L575;L578;L579</t>
  </si>
  <si>
    <t>L580;L581;L589</t>
  </si>
  <si>
    <t>L590;L598;L599</t>
  </si>
  <si>
    <t>L600;L601;L602;L603;L604;L605;L608;L609</t>
  </si>
  <si>
    <t>L620;L628</t>
  </si>
  <si>
    <t>L630;L631;L632;L638;L639</t>
  </si>
  <si>
    <t>L640;L648;L649</t>
  </si>
  <si>
    <t>L650;L651;L652;L658;L659</t>
  </si>
  <si>
    <t>L660;L661;L662;L663;L664;L668;L669</t>
  </si>
  <si>
    <t>L670;L671;L678;L679</t>
  </si>
  <si>
    <t>L680;L681;L682;L683;L688;L689</t>
  </si>
  <si>
    <t>L700;L701;L702;L703;L704;L705;L708;L709</t>
  </si>
  <si>
    <t>L710;L711;L718;L719</t>
  </si>
  <si>
    <t>L720;L721;L722;L728;L729</t>
  </si>
  <si>
    <t>L730;L731;L732;L738;L739</t>
  </si>
  <si>
    <t>L740;L741;L742;L743;L744;L748;L749</t>
  </si>
  <si>
    <t>L750;L751;L752;L758;L759</t>
  </si>
  <si>
    <t>L810;L811;L812;L813;L814;L815;L816;L817;L818;L819</t>
  </si>
  <si>
    <t>L850;L851;L852;L853;L858;L859</t>
  </si>
  <si>
    <t>L870;L871;L872;L878;L879</t>
  </si>
  <si>
    <t>L900;L901;L902;L903;L904;L905;L906;L908;L909</t>
  </si>
  <si>
    <t>L910;L918;L919</t>
  </si>
  <si>
    <t>L920;L921;L922;L923;L928;L929</t>
  </si>
  <si>
    <t>L930;L931;L932</t>
  </si>
  <si>
    <t>L940;L941;L942;L943;L944;L945;L946;L948;L949</t>
  </si>
  <si>
    <t>L950;L951;L958;L959</t>
  </si>
  <si>
    <t>L980;L981;L982;L983;L984;L985;L986;L988;L989</t>
  </si>
  <si>
    <t>L990;L998</t>
  </si>
  <si>
    <t>M000;M001;M002;M008;M009</t>
  </si>
  <si>
    <t>M010;M011;M012;M013;M014;M015;M016;M018</t>
  </si>
  <si>
    <t>M020;M021;M022;M023;M028;M029</t>
  </si>
  <si>
    <t>M030;M031;M032;M036</t>
  </si>
  <si>
    <t>M050;M051;M052;M053;M058;M059</t>
  </si>
  <si>
    <t>M060;M061;M062;M063;M064;M068;M069</t>
  </si>
  <si>
    <t>M070;M071;M072;M073;M074;M075;M076</t>
  </si>
  <si>
    <t>M080;M081;M082;M083;M084;M088;M089</t>
  </si>
  <si>
    <t>M090;M091;M092;M098</t>
  </si>
  <si>
    <t>M100;M101;M102;M103;M104;M109</t>
  </si>
  <si>
    <t>M110;M111;M112;M118;M119</t>
  </si>
  <si>
    <t>M120;M121;M122;M123;M124;M125;M128</t>
  </si>
  <si>
    <t>M130;M131;M138;M139</t>
  </si>
  <si>
    <t>M140;M141;M142;M143;M144;M145;M146;M148</t>
  </si>
  <si>
    <t>M150;M151;M152;M153;M154;M158;M159</t>
  </si>
  <si>
    <t>M160;M161;M162;M163;M164;M165;M166;M167;M169</t>
  </si>
  <si>
    <t>M170;M171;M172;M173;M174;M175;M179</t>
  </si>
  <si>
    <t>M180;M181;M182;M183;M184;M185;M189</t>
  </si>
  <si>
    <t>M190;M191;M192;M198;M199</t>
  </si>
  <si>
    <t>M200;M201;M202;M203;M204;M205;M206</t>
  </si>
  <si>
    <t>M210;M211;M212;M213;M214;M215;M216;M217;M218;M219</t>
  </si>
  <si>
    <t>M220;M221;M222;M223;M224;M228;M229</t>
  </si>
  <si>
    <t>M230;M231;M232;M233;M234;M235;M236;M238;M239</t>
  </si>
  <si>
    <t>M240;M241;M242;M243;M244;M245;M246;M247;M248;M249</t>
  </si>
  <si>
    <t>M250;M251;M252;M253;M254;M255;M256;M257;M258;M259</t>
  </si>
  <si>
    <t>M300;M301;M302;M303;M308</t>
  </si>
  <si>
    <t>M310;M311;M312;M313;M314;M315;M316;M317;M318;M319</t>
  </si>
  <si>
    <t>M320;M321;M328;M329</t>
  </si>
  <si>
    <t>M330;M331;M332;M339</t>
  </si>
  <si>
    <t>M340;M341;M342;M348;M349</t>
  </si>
  <si>
    <t>M350;M351;M352;M353;M354;M355;M356;M357;M358;M359</t>
  </si>
  <si>
    <t>M360;M361;M362;M363;M364;M368</t>
  </si>
  <si>
    <t>M400;M401;M402;M403;M404;M405</t>
  </si>
  <si>
    <t>M410;M411;M412;M413;M414;M415;M418;M419</t>
  </si>
  <si>
    <t>M420;M421;M429</t>
  </si>
  <si>
    <t>M430;M431;M432;M433;M434;M435;M436;M438;M439</t>
  </si>
  <si>
    <t>M460;M461;M462;M463;M464;M465;M468;M469</t>
  </si>
  <si>
    <t>M470;M471;M472;M478;M479</t>
  </si>
  <si>
    <t>M480;M481;M482;M483;M484;M485;M488;M489</t>
  </si>
  <si>
    <t>M490;M491;M492;M493;M494;M495;M498</t>
  </si>
  <si>
    <t>M500;M501;M502;M503;M508;M509</t>
  </si>
  <si>
    <t>M510;M511;M512;M513;M514;M518;M519</t>
  </si>
  <si>
    <t>M530;M531;M532;M533;M538;M539</t>
  </si>
  <si>
    <t>M540;M541;M542;M543;M544;M545;M546;M548;M549</t>
  </si>
  <si>
    <t>M600;M601;M602;M608;M609</t>
  </si>
  <si>
    <t>M610;M611;M612;M613;M614;M615;M619</t>
  </si>
  <si>
    <t>M620;M621;M622;M623;M624;M625;M626;M628;M629</t>
  </si>
  <si>
    <t>M630;M631;M632;M633;M638</t>
  </si>
  <si>
    <t>M650;M651;M652;M653;M654;M658;M659</t>
  </si>
  <si>
    <t>M660;M661;M662;M663;M664;M665</t>
  </si>
  <si>
    <t>M670;M671;M672;M673;M674;M678;M679</t>
  </si>
  <si>
    <t>M680;M688</t>
  </si>
  <si>
    <t>M700;M701;M702;M703;M704;M705;M706;M707;M708;M709</t>
  </si>
  <si>
    <t>M710;M711;M712;M713;M714;M715;M718;M719</t>
  </si>
  <si>
    <t>M720;M721;M722;M724;M726;M728;M729</t>
  </si>
  <si>
    <t>M730;M731;M738</t>
  </si>
  <si>
    <t>M750;M751;M752;M753;M754;M755;M758;M759</t>
  </si>
  <si>
    <t>M760;M761;M762;M763;M764;M765;M766;M767;M768;M769</t>
  </si>
  <si>
    <t>M770;M771;M772;M773;M774;M775;M778;M779</t>
  </si>
  <si>
    <t>M790;M791;M792;M793;M794;M795;M796;M797;M798;M799</t>
  </si>
  <si>
    <t>M800;M801;M802;M803;M804;M805;M808;M809</t>
  </si>
  <si>
    <t>M810;M811;M812;M813;M814;M815;M816;M818;M819</t>
  </si>
  <si>
    <t>M820;M821;M828</t>
  </si>
  <si>
    <t>M830;M831;M832;M833;M834;M835;M838;M839</t>
  </si>
  <si>
    <t>M840;M841;M842;M843;M844;M848;M849</t>
  </si>
  <si>
    <t>M850;M851;M852;M853;M854;M855;M856;M858;M859</t>
  </si>
  <si>
    <t>M860;M861;M862;M863;M864;M865;M866;M868;M869</t>
  </si>
  <si>
    <t>M870;M871;M872;M873;M878;M879</t>
  </si>
  <si>
    <t>M880;M888;M889</t>
  </si>
  <si>
    <t>M890;M891;M892;M893;M894;M895;M896;M898;M899</t>
  </si>
  <si>
    <t>M900;M901;M902;M903;M904;M905;M906;M907;M908</t>
  </si>
  <si>
    <t>M910;M911;M912;M913;M918;M919</t>
  </si>
  <si>
    <t>M920;M921;M922;M923;M924;M925;M926;M927;M928;M929</t>
  </si>
  <si>
    <t>M930;M931;M932;M938;M939</t>
  </si>
  <si>
    <t>M940;M941;M942;M943;M948;M949</t>
  </si>
  <si>
    <t>M950;M951;M952;M953;M954;M955;M958;M959</t>
  </si>
  <si>
    <t>M960;M961;M962;M963;M964;M965;M966;M968;M969</t>
  </si>
  <si>
    <t>M990;M991;M992;M993;M994;M995;M996;M997;M998;M999</t>
  </si>
  <si>
    <t>N000;N001;N002;N003;N004;N005;N006;N007;N008;N009</t>
  </si>
  <si>
    <t>N010;N011;N012;N013;N014;N015;N016;N017;N018;N019</t>
  </si>
  <si>
    <t>N020;N021;N022;N023;N024;N025;N026;N027;N028;N029</t>
  </si>
  <si>
    <t>N030;N031;N032;N033;N034;N035;N036;N037;N038;N039</t>
  </si>
  <si>
    <t>N040;N041;N042;N043;N044;N045;N046;N047;N048;N049</t>
  </si>
  <si>
    <t>N050;N051;N052;N053;N054;N055;N056;N057;N058;N059</t>
  </si>
  <si>
    <t>N060;N061;N062;N063;N064;N065;N066;N067;N068;N069</t>
  </si>
  <si>
    <t>N070;N071;N072;N073;N074;N075;N076;N077;N078;N079</t>
  </si>
  <si>
    <t>N080;N081;N082;N083;N084;N085;N088</t>
  </si>
  <si>
    <t>N110;N111;N118;N119</t>
  </si>
  <si>
    <t>N130;N131;N132;N133;N134;N135;N136;N137;N138;N139</t>
  </si>
  <si>
    <t>N140;N141;N142;N143;N144</t>
  </si>
  <si>
    <t>N150;N151;N158;N159</t>
  </si>
  <si>
    <t>N160;N161;N162;N163;N164;N165;N168</t>
  </si>
  <si>
    <t>N170;N171;N172;N178;N179</t>
  </si>
  <si>
    <t>N180;N188;N189</t>
  </si>
  <si>
    <t>N200;N201;N202;N209</t>
  </si>
  <si>
    <t>N210;N211;N218;N219</t>
  </si>
  <si>
    <t>N220;N228</t>
  </si>
  <si>
    <t>N250;N251;N258;N259</t>
  </si>
  <si>
    <t>N270;N271;N279</t>
  </si>
  <si>
    <t>N280;N281;N288;N289</t>
  </si>
  <si>
    <t>N290;N291;N298</t>
  </si>
  <si>
    <t>N300;N301;N302;N303;N304;N308;N309</t>
  </si>
  <si>
    <t>N310;N311;N312;N318;N319</t>
  </si>
  <si>
    <t>N320;N321;N322;N323;N324;N328;N329</t>
  </si>
  <si>
    <t>N330;N338</t>
  </si>
  <si>
    <t>N340;N341;N342;N343</t>
  </si>
  <si>
    <t>N350;N351;N358;N359</t>
  </si>
  <si>
    <t>N360;N361;N362;N363;N368;N369</t>
  </si>
  <si>
    <t>N370;N378</t>
  </si>
  <si>
    <t>N390;N391;N392;N393;N394;N398;N399</t>
  </si>
  <si>
    <t>N410;N411;N412;N413;N418;N419</t>
  </si>
  <si>
    <t>N420;N421;N422;N428;N429</t>
  </si>
  <si>
    <t>N430;N431;N432;N433;N434</t>
  </si>
  <si>
    <t>N450;N459</t>
  </si>
  <si>
    <t>N480;N481;N482;N483;N484;N485;N486;N488;N489</t>
  </si>
  <si>
    <t>N490;N491;N492;N498;N499</t>
  </si>
  <si>
    <t>N500;N501;N508;N509</t>
  </si>
  <si>
    <t>N510;N511;N512;N518</t>
  </si>
  <si>
    <t>N600;N601;N602;N603;N604;N608;N609</t>
  </si>
  <si>
    <t>N640;N641;N642;N643;N644;N645;N648;N649</t>
  </si>
  <si>
    <t>N700;N701;N709</t>
  </si>
  <si>
    <t>N710;N711;N719</t>
  </si>
  <si>
    <t>N730;N731;N732;N733;N734;N735;N736;N738;N739</t>
  </si>
  <si>
    <t>N740;N741;N742;N743;N744;N748</t>
  </si>
  <si>
    <t>N750;N751;N758;N759</t>
  </si>
  <si>
    <t>N760;N761;N762;N763;N764;N765;N766;N768</t>
  </si>
  <si>
    <t>N770;N771;N778</t>
  </si>
  <si>
    <t>N800;N801;N802;N803;N804;N805;N806;N808;N809</t>
  </si>
  <si>
    <t>N810;N811;N812;N813;N814;N815;N816;N818;N819</t>
  </si>
  <si>
    <t>N820;N821;N822;N823;N824;N825;N828;N829</t>
  </si>
  <si>
    <t>N830;N831;N832;N833;N834;N835;N836;N837;N838;N839</t>
  </si>
  <si>
    <t>N840;N841;N842;N843;N848;N849</t>
  </si>
  <si>
    <t>N850;N851;N852;N853;N854;N855;N856;N857;N858;N859</t>
  </si>
  <si>
    <t>N870;N871;N872;N879</t>
  </si>
  <si>
    <t>N880;N881;N882;N883;N884;N888;N889</t>
  </si>
  <si>
    <t>N890;N891;N892;N893;N894;N895;N896;N897;N898;N899</t>
  </si>
  <si>
    <t>N900;N901;N902;N903;N904;N905;N906;N907;N908;N909</t>
  </si>
  <si>
    <t>N910;N911;N912;N913;N914;N915</t>
  </si>
  <si>
    <t>N920;N921;N922;N923;N924;N925;N926</t>
  </si>
  <si>
    <t>N930;N938;N939</t>
  </si>
  <si>
    <t>N940;N941;N942;N943;N944;N945;N946;N948;N949</t>
  </si>
  <si>
    <t>N950;N951;N952;N953;N958;N959</t>
  </si>
  <si>
    <t>N970;N971;N972;N973;N974;N978;N979</t>
  </si>
  <si>
    <t>N980;N981;N982;N983;N988;N989</t>
  </si>
  <si>
    <t>N990;N991;N992;N993;N994;N995;N998;N999</t>
  </si>
  <si>
    <t>O000;O001;O002;O008;O009</t>
  </si>
  <si>
    <t>O010;O011;O019</t>
  </si>
  <si>
    <t>O020;O021;O028;O029</t>
  </si>
  <si>
    <t>O030;O031;O032;O033;O034;O035;O036;O037;O038;O039</t>
  </si>
  <si>
    <t>O040;O041;O042;O043;O044;O045;O046;O047;O048;O049</t>
  </si>
  <si>
    <t>O050;O051;O052;O053;O054;O055;O056;O057;O058;O059</t>
  </si>
  <si>
    <t>O060;O061;O062;O063;O064;O065;O066;O067;O068;O069</t>
  </si>
  <si>
    <t>O070;O071;O072;O073;O074;O075;O076;O077;O078;O079</t>
  </si>
  <si>
    <t>O080;O081;O082;O083;O084;O085;O086;O087;O088;O089</t>
  </si>
  <si>
    <t>O100;O101;O102;O103;O104;O109</t>
  </si>
  <si>
    <t>O120;O121;O122</t>
  </si>
  <si>
    <t>O140;O141;O149</t>
  </si>
  <si>
    <t>O150;O151;O152;O159</t>
  </si>
  <si>
    <t>O200;O208;O209</t>
  </si>
  <si>
    <t>O210;O211;O212;O218;O219</t>
  </si>
  <si>
    <t>O220;O221;O222;O223;O224;O225;O228;O229</t>
  </si>
  <si>
    <t>O230;O231;O232;O233;O234;O235;O239</t>
  </si>
  <si>
    <t>O240;O241;O242;O243;O244;O249</t>
  </si>
  <si>
    <t>O260;O261;O262;O263;O264;O265;O266;O267;O268;O269</t>
  </si>
  <si>
    <t>O280;O281;O282;O283;O284;O285;O288;O289</t>
  </si>
  <si>
    <t>O290;O291;O292;O293;O294;O295;O296;O298;O299</t>
  </si>
  <si>
    <t>O300;O301;O302;O308;O309</t>
  </si>
  <si>
    <t>O310;O311;O312;O318</t>
  </si>
  <si>
    <t>O320;O321;O322;O323;O324;O325;O326;O328;O329</t>
  </si>
  <si>
    <t>O330;O331;O332;O333;O334;O335;O336;O337;O338;O339</t>
  </si>
  <si>
    <t>O340;O341;O342;O343;O344;O345;O346;O347;O348;O349</t>
  </si>
  <si>
    <t>O350;O351;O352;O353;O354;O355;O356;O357;O358;O359</t>
  </si>
  <si>
    <t>O360;O361;O362;O363;O364;O365;O366;O367;O368;O369</t>
  </si>
  <si>
    <t>O410;O411;O418;O419</t>
  </si>
  <si>
    <t>O420;O421;O422;O429</t>
  </si>
  <si>
    <t>O430;O431;O438;O439</t>
  </si>
  <si>
    <t>O440;O441</t>
  </si>
  <si>
    <t>O450;O458;O459</t>
  </si>
  <si>
    <t>O460;O468;O469</t>
  </si>
  <si>
    <t>O470;O471;O479</t>
  </si>
  <si>
    <t>O600;O601;O602</t>
  </si>
  <si>
    <t>O610;O611;O618;O619</t>
  </si>
  <si>
    <t>O620;O621;O622;O623;O624;O628;O629</t>
  </si>
  <si>
    <t>O630;O631;O632;O639</t>
  </si>
  <si>
    <t>O640;O641;O642;O643;O644;O645;O648;O649</t>
  </si>
  <si>
    <t>O650;O651;O652;O653;O654;O655;O658;O659</t>
  </si>
  <si>
    <t>O660;O661;O662;O663;O664;O665;O668;O669</t>
  </si>
  <si>
    <t>O670;O678;O679</t>
  </si>
  <si>
    <t>O680;O681;O682;O683;O688;O689</t>
  </si>
  <si>
    <t>O690;O691;O692;O693;O694;O695;O698;O699</t>
  </si>
  <si>
    <t>O700;O701;O702;O703;O709</t>
  </si>
  <si>
    <t>O710;O711;O712;O713;O714;O715;O716;O717;O718;O719</t>
  </si>
  <si>
    <t>O720;O721;O722;O723</t>
  </si>
  <si>
    <t>O730;O731</t>
  </si>
  <si>
    <t>O740;O741;O742;O743;O744;O745;O746;O747;O748;O749</t>
  </si>
  <si>
    <t>O750;O751;O752;O753;O754;O755;O756;O757;O758;O759</t>
  </si>
  <si>
    <t>O800;O801;O808;O809</t>
  </si>
  <si>
    <t>O810;O811;O812;O813;O814;O815</t>
  </si>
  <si>
    <t>O820;O821;O822;O828;O829</t>
  </si>
  <si>
    <t>O830;O831;O832;O833;O834;O838;O839</t>
  </si>
  <si>
    <t>O840;O841;O842;O848;O849</t>
  </si>
  <si>
    <t>O860;O861;O862;O863;O864;O868</t>
  </si>
  <si>
    <t>O870;O871;O872;O873;O878;O879</t>
  </si>
  <si>
    <t>O880;O881;O882;O883;O888</t>
  </si>
  <si>
    <t>O890;O891;O892;O893;O894;O895;O896;O898;O899</t>
  </si>
  <si>
    <t>O900;O901;O902;O903;O904;O905;O908;O909</t>
  </si>
  <si>
    <t>O910;O911;O912</t>
  </si>
  <si>
    <t>O920;O921;O922;O923;O924;O925;O926;O927</t>
  </si>
  <si>
    <t>O980;O981;O982;O983;O984;O985;O986;O988;O989</t>
  </si>
  <si>
    <t>O990;O991;O992;O993;O994;O995;O996;O997;O998</t>
  </si>
  <si>
    <t>P000;P001;P002;P003;P004;P005;P006;P007;P008;P009</t>
  </si>
  <si>
    <t>P010;P011;P012;P013;P014;P015;P016;P017;P018;P019</t>
  </si>
  <si>
    <t>P020;P021;P022;P023;P024;P025;P026;P027;P028;P029</t>
  </si>
  <si>
    <t>P030;P031;P032;P033;P034;P035;P036;P038;P039</t>
  </si>
  <si>
    <t>P040;P041;P042;P043;P044;P045;P046;P048;P049</t>
  </si>
  <si>
    <t>P050;P051;P052;P059</t>
  </si>
  <si>
    <t>P070;P071;P072;P073</t>
  </si>
  <si>
    <t>P080;P081;P082</t>
  </si>
  <si>
    <t>P100;P101;P102;P103;P104;P108;P109</t>
  </si>
  <si>
    <t>P110;P111;P112;P113;P114;P115;P119</t>
  </si>
  <si>
    <t>P120;P121;P122;P123;P124;P128;P129</t>
  </si>
  <si>
    <t>P130;P131;P132;P133;P134;P138;P139</t>
  </si>
  <si>
    <t>P140;P141;P142;P143;P148;P149</t>
  </si>
  <si>
    <t>P150;P151;P152;P153;P154;P155;P156;P158;P159</t>
  </si>
  <si>
    <t>P200;P201;P209</t>
  </si>
  <si>
    <t>P210;P211;P219</t>
  </si>
  <si>
    <t>P220;P221;P228;P229</t>
  </si>
  <si>
    <t>P230;P231;P232;P233;P234;P235;P236;P238;P239</t>
  </si>
  <si>
    <t>P240;P241;P242;P243;P248;P249</t>
  </si>
  <si>
    <t>P250;P251;P252;P253;P258</t>
  </si>
  <si>
    <t>P260;P261;P268;P269</t>
  </si>
  <si>
    <t>P270;P271;P278;P279</t>
  </si>
  <si>
    <t>P280;P281;P282;P283;P284;P285;P288;P289</t>
  </si>
  <si>
    <t>P290;P291;P292;P293;P294;P298;P299</t>
  </si>
  <si>
    <t>P350;P351;P352;P353;P358;P359</t>
  </si>
  <si>
    <t>P360;P361;P362;P363;P364;P365;P368;P369</t>
  </si>
  <si>
    <t>P370;P371;P372;P373;P374;P375;P378;P379</t>
  </si>
  <si>
    <t>P390;P391;P392;P393;P394;P398;P399</t>
  </si>
  <si>
    <t>P500;P501;P502;P503;P504;P505;P508;P509</t>
  </si>
  <si>
    <t>P510;P518;P519</t>
  </si>
  <si>
    <t>P520;P521;P522;P523;P524;P525;P526;P528;P529</t>
  </si>
  <si>
    <t>P540;P541;P542;P543;P544;P545;P546;P548;P549</t>
  </si>
  <si>
    <t>P550;P551;P558;P559</t>
  </si>
  <si>
    <t>P560;P569</t>
  </si>
  <si>
    <t>P570;P578;P579</t>
  </si>
  <si>
    <t>P580;P581;P582;P583;P584;P585;P588;P589</t>
  </si>
  <si>
    <t>P590;P591;P592;P593;P598;P599</t>
  </si>
  <si>
    <t>P610;P611;P612;P613;P614;P615;P616;P618;P619</t>
  </si>
  <si>
    <t>P700;P701;P702;P703;P704;P708;P709</t>
  </si>
  <si>
    <t>P710;P711;P712;P713;P714;P718;P719</t>
  </si>
  <si>
    <t>P720;P721;P722;P728;P729</t>
  </si>
  <si>
    <t>P740;P741;P742;P743;P744;P745;P748;P749</t>
  </si>
  <si>
    <t>P760;P761;P762;P768;P769</t>
  </si>
  <si>
    <t>P780;P781;P782;P783;P788;P789</t>
  </si>
  <si>
    <t>P800;P808;P809</t>
  </si>
  <si>
    <t>P810;P818;P819</t>
  </si>
  <si>
    <t>P830;P831;P832;P833;P834;P835;P836;P838;P839</t>
  </si>
  <si>
    <t>P910;P911;P912;P913;P914;P915;P916;P918;P919</t>
  </si>
  <si>
    <t>P920;P921;P922;P923;P924;P925;P928;P929</t>
  </si>
  <si>
    <t>P940;P941;P942;P948;P949</t>
  </si>
  <si>
    <t>P960;P961;P962;P963;P964;P965;P968;P969</t>
  </si>
  <si>
    <t>Q000;Q001;Q002</t>
  </si>
  <si>
    <t>Q010;Q011;Q012;Q018;Q019</t>
  </si>
  <si>
    <t>Q030;Q031;Q038;Q039</t>
  </si>
  <si>
    <t>Q040;Q041;Q042;Q043;Q044;Q045;Q046;Q048;Q049</t>
  </si>
  <si>
    <t>Q050;Q051;Q052;Q053;Q054;Q055;Q056;Q057;Q058;Q059</t>
  </si>
  <si>
    <t>Q060;Q061;Q062;Q063;Q064;Q068;Q069</t>
  </si>
  <si>
    <t>Q070;Q078;Q079</t>
  </si>
  <si>
    <t>Q100;Q101;Q102;Q103;Q104;Q105;Q106;Q107</t>
  </si>
  <si>
    <t>Q110;Q111;Q112;Q113</t>
  </si>
  <si>
    <t>Q120;Q121;Q122;Q123;Q124;Q128;Q129</t>
  </si>
  <si>
    <t>Q130;Q131;Q132;Q133;Q134;Q135;Q138;Q139</t>
  </si>
  <si>
    <t>Q140;Q141;Q142;Q143;Q148;Q149</t>
  </si>
  <si>
    <t>Q150;Q158;Q159</t>
  </si>
  <si>
    <t>Q160;Q161;Q162;Q163;Q164;Q165;Q169</t>
  </si>
  <si>
    <t>Q170;Q171;Q172;Q173;Q174;Q175;Q178;Q179</t>
  </si>
  <si>
    <t>Q180;Q181;Q182;Q183;Q184;Q185;Q186;Q187;Q188;Q189</t>
  </si>
  <si>
    <t>Q200;Q201;Q202;Q203;Q204;Q205;Q206;Q208;Q209</t>
  </si>
  <si>
    <t>Q210;Q211;Q212;Q213;Q214;Q218;Q219</t>
  </si>
  <si>
    <t>Q220;Q221;Q222;Q223;Q224;Q225;Q226;Q228;Q229</t>
  </si>
  <si>
    <t>Q230;Q231;Q232;Q233;Q234;Q238;Q239</t>
  </si>
  <si>
    <t>Q240;Q241;Q242;Q243;Q244;Q245;Q246;Q248;Q249</t>
  </si>
  <si>
    <t>Q250;Q251;Q252;Q253;Q254;Q255;Q256;Q257;Q258;Q259</t>
  </si>
  <si>
    <t>Q260;Q261;Q262;Q263;Q264;Q265;Q266;Q268;Q269</t>
  </si>
  <si>
    <t>Q270;Q271;Q272;Q273;Q274;Q278;Q279</t>
  </si>
  <si>
    <t>Q280;Q281;Q282;Q283;Q288;Q289</t>
  </si>
  <si>
    <t>Q300;Q301;Q302;Q303;Q308;Q309</t>
  </si>
  <si>
    <t>Q310;Q311;Q312;Q313;Q315;Q318;Q319</t>
  </si>
  <si>
    <t>Q320;Q321;Q322;Q323;Q324</t>
  </si>
  <si>
    <t>Q330;Q331;Q332;Q333;Q334;Q335;Q336;Q338;Q339</t>
  </si>
  <si>
    <t>Q340;Q341;Q348;Q349</t>
  </si>
  <si>
    <t>Q351;Q353;Q355;Q357;Q359</t>
  </si>
  <si>
    <t>Q360;Q361;Q369</t>
  </si>
  <si>
    <t>Q370;Q371;Q372;Q373;Q374;Q375;Q378;Q379</t>
  </si>
  <si>
    <t>Q380;Q381;Q382;Q383;Q384;Q385;Q386;Q387;Q388</t>
  </si>
  <si>
    <t>Q390;Q391;Q392;Q393;Q394;Q395;Q396;Q398;Q399</t>
  </si>
  <si>
    <t>Q400;Q401;Q402;Q403;Q408;Q409</t>
  </si>
  <si>
    <t>Q410;Q411;Q412;Q418;Q419</t>
  </si>
  <si>
    <t>Q420;Q421;Q422;Q423;Q428;Q429</t>
  </si>
  <si>
    <t>Q430;Q431;Q432;Q433;Q434;Q435;Q436;Q437;Q438;Q439</t>
  </si>
  <si>
    <t>Q440;Q441;Q442;Q443;Q444;Q445;Q446;Q447</t>
  </si>
  <si>
    <t>Q450;Q451;Q452;Q453;Q458;Q459</t>
  </si>
  <si>
    <t>Q500;Q501;Q502;Q503;Q504;Q505;Q506</t>
  </si>
  <si>
    <t>Q510;Q511;Q512;Q513;Q514;Q515;Q516;Q517;Q518;Q519</t>
  </si>
  <si>
    <t>Q520;Q521;Q522;Q523;Q524;Q525;Q526;Q527;Q528;Q529</t>
  </si>
  <si>
    <t>Q530;Q531;Q532;Q539</t>
  </si>
  <si>
    <t>Q540;Q541;Q542;Q543;Q544;Q548;Q549</t>
  </si>
  <si>
    <t>Q550;Q551;Q552;Q553;Q554;Q555;Q556;Q558;Q559</t>
  </si>
  <si>
    <t>Q560;Q561;Q562;Q563;Q564</t>
  </si>
  <si>
    <t>Q600;Q601;Q602;Q603;Q604;Q605;Q606</t>
  </si>
  <si>
    <t>Q610;Q611;Q612;Q613;Q614;Q615;Q618;Q619</t>
  </si>
  <si>
    <t>Q620;Q621;Q622;Q623;Q624;Q625;Q626;Q627;Q628</t>
  </si>
  <si>
    <t>Q630;Q631;Q632;Q633;Q638;Q639</t>
  </si>
  <si>
    <t>Q640;Q641;Q642;Q643;Q644;Q645;Q646;Q647;Q648;Q649</t>
  </si>
  <si>
    <t>Q650;Q651;Q652;Q653;Q654;Q655;Q656;Q658;Q659</t>
  </si>
  <si>
    <t>Q660;Q661;Q662;Q663;Q664;Q665;Q666;Q667;Q668;Q669</t>
  </si>
  <si>
    <t>Q670;Q671;Q672;Q673;Q674;Q675;Q676;Q677;Q678</t>
  </si>
  <si>
    <t>Q680;Q681;Q682;Q683;Q684;Q685;Q688</t>
  </si>
  <si>
    <t>Q690;Q691;Q692;Q699</t>
  </si>
  <si>
    <t>Q700;Q701;Q702;Q703;Q704;Q709</t>
  </si>
  <si>
    <t>Q710;Q711;Q712;Q713;Q714;Q715;Q716;Q718;Q719</t>
  </si>
  <si>
    <t>Q720;Q721;Q722;Q723;Q724;Q725;Q726;Q727;Q728;Q729</t>
  </si>
  <si>
    <t>Q730;Q731;Q738</t>
  </si>
  <si>
    <t>Q740;Q741;Q742;Q743;Q748;Q749</t>
  </si>
  <si>
    <t>Q750;Q751;Q752;Q753;Q754;Q755;Q758;Q759</t>
  </si>
  <si>
    <t>Q760;Q761;Q762;Q763;Q764;Q765;Q766;Q767;Q768;Q769</t>
  </si>
  <si>
    <t>Q770;Q771;Q772;Q773;Q774;Q775;Q776;Q777;Q778;Q779</t>
  </si>
  <si>
    <t>Q780;Q781;Q782;Q783;Q784;Q785;Q786;Q788;Q789</t>
  </si>
  <si>
    <t>Q790;Q791;Q792;Q793;Q794;Q795;Q796;Q798;Q799</t>
  </si>
  <si>
    <t>Q800;Q801;Q802;Q803;Q804;Q808;Q809</t>
  </si>
  <si>
    <t>Q810;Q811;Q812;Q818;Q819</t>
  </si>
  <si>
    <t>Q820;Q821;Q822;Q823;Q824;Q825;Q828;Q829</t>
  </si>
  <si>
    <t>Q830;Q831;Q832;Q833;Q838;Q839</t>
  </si>
  <si>
    <t>Q840;Q841;Q842;Q843;Q844;Q845;Q846;Q848;Q849</t>
  </si>
  <si>
    <t>Q850;Q851;Q858;Q859</t>
  </si>
  <si>
    <t>Q860;Q861;Q862;Q868</t>
  </si>
  <si>
    <t>Q870;Q871;Q872;Q873;Q874;Q875;Q878</t>
  </si>
  <si>
    <t>Q890;Q891;Q892;Q893;Q894;Q897;Q898;Q899</t>
  </si>
  <si>
    <t>Q900;Q901;Q902;Q909</t>
  </si>
  <si>
    <t>Q910;Q911;Q912;Q913;Q914;Q915;Q916;Q917</t>
  </si>
  <si>
    <t>Q920;Q921;Q922;Q923;Q924;Q925;Q926;Q927;Q928;Q929</t>
  </si>
  <si>
    <t>Q930;Q931;Q932;Q933;Q934;Q935;Q936;Q937;Q938;Q939</t>
  </si>
  <si>
    <t>Q950;Q951;Q952;Q953;Q954;Q955;Q958;Q959</t>
  </si>
  <si>
    <t>Q960;Q961;Q962;Q963;Q964;Q968;Q969</t>
  </si>
  <si>
    <t>Q970;Q971;Q972;Q973;Q978;Q979</t>
  </si>
  <si>
    <t>Q980;Q981;Q982;Q983;Q984;Q985;Q986;Q987;Q988;Q989</t>
  </si>
  <si>
    <t>Q990;Q991;Q992;Q998;Q999</t>
  </si>
  <si>
    <t>R000;R001;R002;R008</t>
  </si>
  <si>
    <t>R010;R011;R012</t>
  </si>
  <si>
    <t>R030;R031</t>
  </si>
  <si>
    <t>R040;R041;R042;R048;R049</t>
  </si>
  <si>
    <t>R060;R061;R062;R063;R064;R065;R066;R067;R068</t>
  </si>
  <si>
    <t>R070;R071;R072;R073;R074</t>
  </si>
  <si>
    <t>R090;R091;R092;R093;R098</t>
  </si>
  <si>
    <t>R100;R101;R102;R103;R104</t>
  </si>
  <si>
    <t>R160;R161;R162</t>
  </si>
  <si>
    <t>R190;R191;R192;R193;R194;R195;R196;R198</t>
  </si>
  <si>
    <t>R200;R201;R202;R203;R208</t>
  </si>
  <si>
    <t>R220;R221;R222;R223;R224;R227;R229</t>
  </si>
  <si>
    <t>R230;R231;R232;R233;R234;R238</t>
  </si>
  <si>
    <t>R250;R251;R252;R253;R258</t>
  </si>
  <si>
    <t>R260;R261;R262;R268</t>
  </si>
  <si>
    <t>R270;R278</t>
  </si>
  <si>
    <t>R290;R291;R292;R293;R294;R296;R298</t>
  </si>
  <si>
    <t>R300;R301;R309</t>
  </si>
  <si>
    <t>R390;R391;R392;R398</t>
  </si>
  <si>
    <t>R400;R401;R402</t>
  </si>
  <si>
    <t>R410;R411;R412;R413;R418</t>
  </si>
  <si>
    <t>R430;R431;R432;R438</t>
  </si>
  <si>
    <t>R440;R441;R442;R443;R448</t>
  </si>
  <si>
    <t>R450;R451;R452;R453;R454;R455;R456;R457;R458</t>
  </si>
  <si>
    <t>R460;R461;R462;R463;R464;R465;R466;R467;R468</t>
  </si>
  <si>
    <t>R470;R471;R478</t>
  </si>
  <si>
    <t>R480;R481;R482;R488</t>
  </si>
  <si>
    <t>R490;R491;R492;R498</t>
  </si>
  <si>
    <t>R502;R508;R509</t>
  </si>
  <si>
    <t>R520;R521;R522;R529</t>
  </si>
  <si>
    <t>R560;R568</t>
  </si>
  <si>
    <t>R570;R571;R578;R579</t>
  </si>
  <si>
    <t>R590;R591;R599</t>
  </si>
  <si>
    <t>R600;R601;R609</t>
  </si>
  <si>
    <t>R610;R611;R619</t>
  </si>
  <si>
    <t>R620;R628;R629</t>
  </si>
  <si>
    <t>R630;R631;R632;R633;R634;R635;R638</t>
  </si>
  <si>
    <t>R680;R681;R682;R683;R688</t>
  </si>
  <si>
    <t>R700;R701</t>
  </si>
  <si>
    <t>R730;R739</t>
  </si>
  <si>
    <t>R740;R748;R749</t>
  </si>
  <si>
    <t>R760;R761;R762;R768;R769</t>
  </si>
  <si>
    <t>R770;R771;R772;R778;R779</t>
  </si>
  <si>
    <t>R780;R781;R782;R783;R784;R785;R786;R787;R788;R789</t>
  </si>
  <si>
    <t>R790;R798;R799</t>
  </si>
  <si>
    <t>R820;R821;R822;R823;R824;R825;R826;R827;R828;R829</t>
  </si>
  <si>
    <t>R830;R831;R832;R833;R834;R835;R836;R837;R838;R839</t>
  </si>
  <si>
    <t>R840;R841;R842;R843;R844;R845;R846;R847;R848;R849</t>
  </si>
  <si>
    <t>R850;R851;R852;R853;R854;R855;R856;R857;R858;R859</t>
  </si>
  <si>
    <t>R860;R861;R862;R863;R864;R865;R866;R867;R868;R869</t>
  </si>
  <si>
    <t>R870;R871;R872;R873;R874;R875;R876;R877;R878;R879</t>
  </si>
  <si>
    <t>R890;R891;R892;R893;R894;R895;R896;R897;R898;R899</t>
  </si>
  <si>
    <t>R900;R908</t>
  </si>
  <si>
    <t>R930;R931;R932;R933;R934;R935;R936;R937;R938</t>
  </si>
  <si>
    <t>R940;R941;R942;R943;R944;R945;R946;R947;R948</t>
  </si>
  <si>
    <t>R960;R961</t>
  </si>
  <si>
    <t>S000;S001;S002;S003;S004;S005;S007;S008;S009</t>
  </si>
  <si>
    <t>S010;S011;S012;S013;S014;S015;S017;S018;S019</t>
  </si>
  <si>
    <t>S020;S021;S022;S023;S024;S025;S026;S027;S028;S029</t>
  </si>
  <si>
    <t>S030;S031;S032;S033;S034;S035</t>
  </si>
  <si>
    <t>S040;S041;S042;S043;S044;S045;S046;S047;S048;S049</t>
  </si>
  <si>
    <t>S050;S051;S052;S053;S054;S055;S056;S057;S058;S059</t>
  </si>
  <si>
    <t>S060;S061;S062;S063;S064;S065;S066;S067;S068;S069</t>
  </si>
  <si>
    <t>S070;S071;S078;S079</t>
  </si>
  <si>
    <t>S080;S081;S088;S089</t>
  </si>
  <si>
    <t>S090;S091;S092;S097;S098;S099</t>
  </si>
  <si>
    <t>S100;S101;S107;S108;S109</t>
  </si>
  <si>
    <t>S110;S111;S112;S117;S118;S119</t>
  </si>
  <si>
    <t>S120;S121;S122;S127;S128;S129</t>
  </si>
  <si>
    <t>S130;S131;S132;S133;S134;S135;S136</t>
  </si>
  <si>
    <t>S140;S141;S142;S143;S144;S145;S146</t>
  </si>
  <si>
    <t>S150;S151;S152;S153;S157;S158;S159</t>
  </si>
  <si>
    <t>S170;S178;S179</t>
  </si>
  <si>
    <t>S197;S198;S199</t>
  </si>
  <si>
    <t>S200;S201;S202;S203;S204;S207;S208</t>
  </si>
  <si>
    <t>S210;S211;S212;S217;S218;S219</t>
  </si>
  <si>
    <t>S220;S221;S222;S223;S224;S225;S228;S229</t>
  </si>
  <si>
    <t>S230;S231;S232;S233;S234;S235</t>
  </si>
  <si>
    <t>S240;S241;S242;S243;S244;S245;S246</t>
  </si>
  <si>
    <t>S250;S251;S252;S253;S254;S255;S257;S258;S259</t>
  </si>
  <si>
    <t>S260;S268;S269</t>
  </si>
  <si>
    <t>S270;S271;S272;S273;S274;S275;S276;S277;S278;S279</t>
  </si>
  <si>
    <t>S280;S281</t>
  </si>
  <si>
    <t>S290;S297;S298;S299</t>
  </si>
  <si>
    <t>S300;S301;S302;S307;S308;S309</t>
  </si>
  <si>
    <t>S310;S311;S312;S313;S314;S315;S317;S318</t>
  </si>
  <si>
    <t>S320;S321;S322;S323;S324;S325;S327;S328</t>
  </si>
  <si>
    <t>S330;S331;S332;S333;S334;S335;S336;S337</t>
  </si>
  <si>
    <t>S340;S341;S342;S343;S344;S345;S346;S348</t>
  </si>
  <si>
    <t>S350;S351;S352;S353;S354;S355;S357;S358;S359</t>
  </si>
  <si>
    <t>S360;S361;S362;S363;S364;S365;S366;S367;S368;S369</t>
  </si>
  <si>
    <t>S370;S371;S372;S373;S374;S375;S376;S377;S378;S379</t>
  </si>
  <si>
    <t>S380;S381;S382;S383</t>
  </si>
  <si>
    <t>S390;S396;S397;S398;S399</t>
  </si>
  <si>
    <t>S400;S407;S408;S409</t>
  </si>
  <si>
    <t>S410;S411;S417;S418</t>
  </si>
  <si>
    <t>S420;S421;S422;S423;S424;S427;S428;S429</t>
  </si>
  <si>
    <t>S430;S431;S432;S433;S434;S435;S436;S437</t>
  </si>
  <si>
    <t>S440;S441;S442;S443;S444;S445;S447;S448;S449</t>
  </si>
  <si>
    <t>S450;S451;S452;S453;S457;S458;S459</t>
  </si>
  <si>
    <t>S460;S461;S462;S463;S467;S468;S469</t>
  </si>
  <si>
    <t>S480;S481;S489</t>
  </si>
  <si>
    <t>S497;S498;S499</t>
  </si>
  <si>
    <t>S500;S501;S507;S508;S509</t>
  </si>
  <si>
    <t>S510;S517;S518;S519</t>
  </si>
  <si>
    <t>S520;S521;S522;S523;S524;S525;S526;S527;S528;S529</t>
  </si>
  <si>
    <t>S530;S531;S532;S533;S534</t>
  </si>
  <si>
    <t>S540;S541;S542;S543;S547;S548;S549</t>
  </si>
  <si>
    <t>S550;S551;S552;S557;S558;S559</t>
  </si>
  <si>
    <t>S560;S561;S562;S563;S564;S565;S567;S568</t>
  </si>
  <si>
    <t>S570;S578;S579</t>
  </si>
  <si>
    <t>S580;S581;S589</t>
  </si>
  <si>
    <t>S597;S598;S599</t>
  </si>
  <si>
    <t>S600;S601;S602;S607;S608;S609</t>
  </si>
  <si>
    <t>S610;S611;S617;S618;S619</t>
  </si>
  <si>
    <t>S620;S621;S622;S623;S624;S625;S626;S627;S628</t>
  </si>
  <si>
    <t>S630;S631;S632;S633;S634;S635;S636;S637</t>
  </si>
  <si>
    <t>S640;S641;S642;S643;S644;S647;S648;S649</t>
  </si>
  <si>
    <t>S650;S651;S652;S653;S654;S655;S657;S658;S659</t>
  </si>
  <si>
    <t>S660;S661;S662;S663;S664;S665;S666;S667;S668;S669</t>
  </si>
  <si>
    <t>S670;S678</t>
  </si>
  <si>
    <t>S680;S681;S682;S683;S684;S688;S689</t>
  </si>
  <si>
    <t>S697;S698;S699</t>
  </si>
  <si>
    <t>S700;S701;S707;S708;S709</t>
  </si>
  <si>
    <t>S710;S711;S717;S718</t>
  </si>
  <si>
    <t>S720;S721;S722;S723;S724;S727;S728;S729</t>
  </si>
  <si>
    <t>S730;S731</t>
  </si>
  <si>
    <t>S740;S741;S742;S747;S748;S749</t>
  </si>
  <si>
    <t>S750;S751;S752;S757;S758;S759</t>
  </si>
  <si>
    <t>S760;S761;S762;S763;S764;S767</t>
  </si>
  <si>
    <t>S770;S771;S772</t>
  </si>
  <si>
    <t>S780;S781;S789</t>
  </si>
  <si>
    <t>S797;S798;S799</t>
  </si>
  <si>
    <t>S800;S801;S807;S808;S809</t>
  </si>
  <si>
    <t>S810;S817;S818;S819</t>
  </si>
  <si>
    <t>S820;S821;S822;S823;S824;S825;S826;S827;S828;S829</t>
  </si>
  <si>
    <t>S830;S831;S832;S833;S834;S835;S836;S837</t>
  </si>
  <si>
    <t>S840;S841;S842;S847;S848;S849</t>
  </si>
  <si>
    <t>S850;S851;S852;S853;S854;S855;S857;S858;S859</t>
  </si>
  <si>
    <t>S860;S861;S862;S863;S867;S868;S869</t>
  </si>
  <si>
    <t>S870;S878</t>
  </si>
  <si>
    <t>S880;S881;S889</t>
  </si>
  <si>
    <t>S890;S898;S899</t>
  </si>
  <si>
    <t>S900;S901;S902;S903;S907;S908;S909</t>
  </si>
  <si>
    <t>S910;S911;S912;S913;S917</t>
  </si>
  <si>
    <t>S920;S921;S922;S923;S924;S925;S927;S929</t>
  </si>
  <si>
    <t>S930;S931;S932;S933;S934;S935;S936</t>
  </si>
  <si>
    <t>S940;S941;S942;S943;S947;S948;S949</t>
  </si>
  <si>
    <t>S950;S951;S952;S957;S958;S959</t>
  </si>
  <si>
    <t>S960;S961;S962;S967;S968;S969</t>
  </si>
  <si>
    <t>S970;S971;S978</t>
  </si>
  <si>
    <t>S980;S981;S982;S983;S984</t>
  </si>
  <si>
    <t>S997;S998;S999</t>
  </si>
  <si>
    <t>T000;T001;T002;T003;T006;T008;T009</t>
  </si>
  <si>
    <t>T010;T011;T012;T013;T016;T018;T019</t>
  </si>
  <si>
    <t>T020;T021;T022;T023;T024;T025;T026;T027;T028;T029</t>
  </si>
  <si>
    <t>T030;T031;T032;T033;T034;T038;T039</t>
  </si>
  <si>
    <t>T040;T041;T042;T043;T044;T047;T048;T049</t>
  </si>
  <si>
    <t>T050;T051;T052;T053;T054;T055;T056;T058;T059</t>
  </si>
  <si>
    <t>T060;T061;T062;T063;T064;T065;T068</t>
  </si>
  <si>
    <t>T090;T091;T092;T093;T094;T095;T096;T098;T099</t>
  </si>
  <si>
    <t>T110;T111;T112;T113;T114;T115;T116;T118;T119</t>
  </si>
  <si>
    <t>T130;T131;T132;T133;T134;T135;T136;T138;T139</t>
  </si>
  <si>
    <t>T140;T141;T142;T143;T144;T145;T146;T147;T148;T149</t>
  </si>
  <si>
    <t>T150;T151;T158;T159</t>
  </si>
  <si>
    <t>T170;T171;T172;T173;T174;T175;T178;T179</t>
  </si>
  <si>
    <t>T180;T181;T182;T183;T184;T185;T188;T189</t>
  </si>
  <si>
    <t>T190;T191;T192;T193;T198;T199</t>
  </si>
  <si>
    <t>T200;T201;T202;T203;T204;T205;T206;T207</t>
  </si>
  <si>
    <t>T210;T211;T212;T213;T214;T215;T216;T217</t>
  </si>
  <si>
    <t>T220;T221;T222;T223;T224;T225;T226;T227</t>
  </si>
  <si>
    <t>T230;T231;T232;T233;T234;T235;T236;T237</t>
  </si>
  <si>
    <t>T240;T241;T242;T243;T244;T245;T246;T247</t>
  </si>
  <si>
    <t>T250;T251;T252;T253;T254;T255;T256;T257</t>
  </si>
  <si>
    <t>T260;T261;T262;T263;T264;T265;T266;T267;T268;T269</t>
  </si>
  <si>
    <t>T270;T271;T272;T273;T274;T275;T276;T277</t>
  </si>
  <si>
    <t>T280;T281;T282;T283;T284;T285;T286;T287;T288;T289</t>
  </si>
  <si>
    <t>T290;T291;T292;T293;T294;T295;T296;T297</t>
  </si>
  <si>
    <t>T300;T301;T302;T303;T304;T305;T306;T307</t>
  </si>
  <si>
    <t>T310;T311;T312;T313;T314;T315;T316;T317;T318;T319</t>
  </si>
  <si>
    <t>T320;T321;T322;T323;T324;T325;T326;T327;T328;T329</t>
  </si>
  <si>
    <t>T330;T331;T332;T333;T334;T335;T336;T337;T338;T339</t>
  </si>
  <si>
    <t>T340;T341;T342;T343;T344;T345;T346;T347;T348;T349</t>
  </si>
  <si>
    <t>T350;T351;T352;T353;T354;T355;T356;T357</t>
  </si>
  <si>
    <t>T360;T361;T362;T363;T364;T365;T366;T367;T368;T369</t>
  </si>
  <si>
    <t>T370;T371;T372;T373;T374;T375;T378;T379</t>
  </si>
  <si>
    <t>T380;T381;T382;T383;T384;T385;T386;T387;T388;T389</t>
  </si>
  <si>
    <t>T390;T391;T392;T393;T394;T398;T399</t>
  </si>
  <si>
    <t>T400;T401;T402;T403;T404;T405;T406;T407;T408;T409</t>
  </si>
  <si>
    <t>T410;T411;T412;T413;T414;T415</t>
  </si>
  <si>
    <t>T420;T421;T422;T423;T424;T425;T426;T427;T428</t>
  </si>
  <si>
    <t>T430;T431;T432;T433;T434;T435;T436;T438;T439</t>
  </si>
  <si>
    <t>T440;T441;T442;T443;T444;T445;T446;T447;T448;T449</t>
  </si>
  <si>
    <t>T450;T451;T452;T453;T454;T455;T456;T457;T458;T459</t>
  </si>
  <si>
    <t>T460;T461;T462;T463;T464;T465;T466;T467;T468;T469</t>
  </si>
  <si>
    <t>T470;T471;T472;T473;T474;T475;T476;T477;T478;T479</t>
  </si>
  <si>
    <t>T480;T481;T482;T483;T484;T485;T486;T487</t>
  </si>
  <si>
    <t>T490;T491;T492;T493;T494;T495;T496;T497;T498;T499</t>
  </si>
  <si>
    <t>T500;T501;T502;T503;T504;T505;T506;T507;T508;T509</t>
  </si>
  <si>
    <t>T510;T511;T512;T513;T518;T519</t>
  </si>
  <si>
    <t>T520;T521;T522;T523;T524;T528;T529</t>
  </si>
  <si>
    <t>T530;T531;T532;T533;T534;T535;T536;T537;T539</t>
  </si>
  <si>
    <t>T540;T541;T542;T543;T549</t>
  </si>
  <si>
    <t>T560;T561;T562;T563;T564;T565;T566;T567;T568;T569</t>
  </si>
  <si>
    <t>T570;T571;T572;T573;T578;T579</t>
  </si>
  <si>
    <t>T590;T591;T592;T593;T594;T595;T596;T597;T598;T599</t>
  </si>
  <si>
    <t>T600;T601;T602;T603;T604;T608;T609</t>
  </si>
  <si>
    <t>T610;T611;T612;T618;T619</t>
  </si>
  <si>
    <t>T620;T621;T622;T628;T629</t>
  </si>
  <si>
    <t>T630;T631;T632;T633;T634;T635;T636;T638;T639</t>
  </si>
  <si>
    <t>T650;T651;T652;T653;T654;T655;T656;T658;T659</t>
  </si>
  <si>
    <t>T670;T671;T672;T673;T674;T675;T676;T677;T678;T679</t>
  </si>
  <si>
    <t>T690;T691;T698;T699</t>
  </si>
  <si>
    <t>T700;T701;T702;T703;T704;T708;T709</t>
  </si>
  <si>
    <t>T730;T731;T732;T733;T738;T739</t>
  </si>
  <si>
    <t>T740;T741;T742;T743;T748;T749</t>
  </si>
  <si>
    <t>T750;T751;T752;T753;T754;T758</t>
  </si>
  <si>
    <t>T780;T781;T782;T783;T784;T788;T789</t>
  </si>
  <si>
    <t>T790;T791;T792;T793;T794;T795;T796;T797;T798;T799</t>
  </si>
  <si>
    <t>T800;T801;T802;T803;T804;T805;T806;T808;T809</t>
  </si>
  <si>
    <t>T810;T811;T812;T813;T814;T815;T816;T817;T818;T819</t>
  </si>
  <si>
    <t>T820;T821;T822;T823;T824;T825;T826;T827;T828;T829</t>
  </si>
  <si>
    <t>T830;T831;T832;T833;T834;T835;T836;T838;T839</t>
  </si>
  <si>
    <t>T840;T841;T842;T843;T844;T845;T846;T847;T848;T849</t>
  </si>
  <si>
    <t>T850;T851;T852;T853;T854;T855;T856;T857;T858;T859</t>
  </si>
  <si>
    <t>T860;T861;T862;T863;T864;T868;T869</t>
  </si>
  <si>
    <t>T870;T871;T872;T873;T874;T875;T876</t>
  </si>
  <si>
    <t>T880;T881;T882;T883;T884;T885;T886;T887;T888;T889</t>
  </si>
  <si>
    <t>T900;T901;T902;T903;T904;T905;T908;T909</t>
  </si>
  <si>
    <t>T910;T911;T912;T913;T914;T915;T918;T919</t>
  </si>
  <si>
    <t>T920;T921;T922;T923;T924;T925;T926;T928;T929</t>
  </si>
  <si>
    <t>T930;T931;T932;T933;T934;T935;T936;T938;T939</t>
  </si>
  <si>
    <t>T940;T941</t>
  </si>
  <si>
    <t>T950;T951;T952;T953;T954;T958;T959</t>
  </si>
  <si>
    <t>T980;T981;T982;T983</t>
  </si>
  <si>
    <t>U800;U801;U808</t>
  </si>
  <si>
    <t>U810;U818</t>
  </si>
  <si>
    <t>U898;U899</t>
  </si>
  <si>
    <t>V010;V011;V019</t>
  </si>
  <si>
    <t>V020;V021;V029</t>
  </si>
  <si>
    <t>V030;V031;V039</t>
  </si>
  <si>
    <t>V040;V041;V049</t>
  </si>
  <si>
    <t>V050;V051;V059</t>
  </si>
  <si>
    <t>V060;V061;V069</t>
  </si>
  <si>
    <t>V090;V091;V092;V093;V099</t>
  </si>
  <si>
    <t>V100;V101;V102;V103;V104;V105;V109</t>
  </si>
  <si>
    <t>V110;V111;V112;V113;V114;V115;V119</t>
  </si>
  <si>
    <t>V120;V121;V122;V123;V124;V125;V129</t>
  </si>
  <si>
    <t>V130;V131;V132;V133;V134;V135;V139</t>
  </si>
  <si>
    <t>V140;V141;V142;V143;V144;V145;V149</t>
  </si>
  <si>
    <t>V150;V151;V152;V153;V154;V155;V159</t>
  </si>
  <si>
    <t>V160;V161;V162;V163;V164;V165;V169</t>
  </si>
  <si>
    <t>V170;V171;V172;V173;V174;V175;V179</t>
  </si>
  <si>
    <t>V180;V181;V182;V183;V184;V185;V189</t>
  </si>
  <si>
    <t>V190;V191;V192;V193;V194;V195;V196;V198;V199</t>
  </si>
  <si>
    <t>V200;V201;V202;V203;V204;V205;V209</t>
  </si>
  <si>
    <t>V210;V211;V212;V213;V214;V215;V219</t>
  </si>
  <si>
    <t>V220;V221;V222;V223;V224;V225;V229</t>
  </si>
  <si>
    <t>V230;V231;V232;V233;V234;V235;V239</t>
  </si>
  <si>
    <t>V240;V241;V242;V243;V244;V245;V249</t>
  </si>
  <si>
    <t>V250;V251;V252;V253;V254;V255;V259</t>
  </si>
  <si>
    <t>V260;V261;V262;V263;V264;V265;V269</t>
  </si>
  <si>
    <t>V270;V271;V272;V273;V274;V275;V279</t>
  </si>
  <si>
    <t>V280;V281;V282;V283;V284;V285;V289</t>
  </si>
  <si>
    <t>V290;V291;V292;V293;V294;V295;V296;V298;V299</t>
  </si>
  <si>
    <t>V300;V301;V302;V303;V304;V305;V306;V307;V309</t>
  </si>
  <si>
    <t>V310;V311;V312;V313;V314;V315;V316;V317;V319</t>
  </si>
  <si>
    <t>V320;V321;V322;V323;V324;V325;V326;V327;V329</t>
  </si>
  <si>
    <t>V330;V331;V332;V333;V334;V335;V336;V337;V339</t>
  </si>
  <si>
    <t>V340;V341;V342;V343;V344;V345;V346;V347;V349</t>
  </si>
  <si>
    <t>V350;V351;V352;V353;V354;V355;V356;V357;V359</t>
  </si>
  <si>
    <t>V360;V361;V362;V363;V364;V365;V366;V367;V369</t>
  </si>
  <si>
    <t>V370;V371;V372;V373;V374;V375;V376;V377;V379</t>
  </si>
  <si>
    <t>V380;V381;V382;V383;V384;V385;V386;V387;V389</t>
  </si>
  <si>
    <t>V390;V391;V392;V393;V394;V395;V396;V398;V399</t>
  </si>
  <si>
    <t>V400;V401;V402;V403;V404;V405;V406;V407;V409</t>
  </si>
  <si>
    <t>V410;V411;V412;V413;V414;V415;V416;V417;V419</t>
  </si>
  <si>
    <t>V420;V421;V422;V423;V424;V425;V426;V427;V429</t>
  </si>
  <si>
    <t>V430;V431;V432;V433;V434;V435;V436;V437;V439</t>
  </si>
  <si>
    <t>V440;V441;V442;V443;V444;V445;V446;V447;V449</t>
  </si>
  <si>
    <t>V450;V451;V452;V453;V454;V455;V456;V457;V459</t>
  </si>
  <si>
    <t>V460;V461;V462;V463;V464;V465;V466;V467;V469</t>
  </si>
  <si>
    <t>V470;V471;V472;V473;V474;V475;V476;V477;V479</t>
  </si>
  <si>
    <t>V480;V481;V482;V483;V484;V485;V486;V487;V489</t>
  </si>
  <si>
    <t>V490;V491;V492;V493;V494;V495;V496;V498;V499</t>
  </si>
  <si>
    <t>V500;V501;V502;V503;V504;V505;V506;V507;V509</t>
  </si>
  <si>
    <t>V510;V511;V512;V513;V514;V515;V516;V517;V519</t>
  </si>
  <si>
    <t>V520;V521;V522;V523;V524;V525;V526;V527;V529</t>
  </si>
  <si>
    <t>V530;V531;V532;V533;V534;V535;V536;V537;V539</t>
  </si>
  <si>
    <t>V540;V541;V542;V543;V544;V545;V546;V547;V549</t>
  </si>
  <si>
    <t>V550;V551;V552;V553;V554;V555;V556;V557;V559</t>
  </si>
  <si>
    <t>V560;V561;V562;V563;V564;V565;V566;V567;V569</t>
  </si>
  <si>
    <t>V570;V571;V572;V573;V574;V575;V576;V577;V579</t>
  </si>
  <si>
    <t>V580;V581;V582;V583;V584;V585;V586;V587;V589</t>
  </si>
  <si>
    <t>V590;V591;V592;V593;V594;V595;V596;V598;V599</t>
  </si>
  <si>
    <t>V600;V601;V602;V603;V604;V605;V606;V607;V609</t>
  </si>
  <si>
    <t>V610;V611;V612;V613;V614;V615;V616;V617;V619</t>
  </si>
  <si>
    <t>V620;V621;V622;V623;V624;V625;V626;V627;V629</t>
  </si>
  <si>
    <t>V630;V631;V632;V633;V634;V635;V636;V637;V639</t>
  </si>
  <si>
    <t>V640;V641;V642;V643;V644;V645;V646;V647;V649</t>
  </si>
  <si>
    <t>V650;V651;V652;V653;V654;V655;V656;V657;V659</t>
  </si>
  <si>
    <t>V660;V661;V662;V663;V664;V665;V666;V667;V669</t>
  </si>
  <si>
    <t>V670;V671;V672;V673;V674;V675;V676;V677;V679</t>
  </si>
  <si>
    <t>V680;V681;V682;V683;V684;V685;V686;V687;V689</t>
  </si>
  <si>
    <t>V690;V691;V692;V693;V694;V695;V696;V698;V699</t>
  </si>
  <si>
    <t>V700;V701;V702;V703;V704;V705;V706;V707;V709</t>
  </si>
  <si>
    <t>V710;V711;V712;V713;V714;V715;V716;V717;V719</t>
  </si>
  <si>
    <t>V720;V721;V722;V723;V724;V725;V726;V727;V729</t>
  </si>
  <si>
    <t>V730;V731;V732;V733;V734;V735;V736;V737;V739</t>
  </si>
  <si>
    <t>V740;V741;V742;V743;V744;V745;V746;V747;V749</t>
  </si>
  <si>
    <t>V750;V751;V752;V753;V754;V755;V756;V757;V759</t>
  </si>
  <si>
    <t>V760;V761;V762;V763;V764;V765;V766;V767;V769</t>
  </si>
  <si>
    <t>V770;V771;V772;V773;V774;V775;V776;V777;V779</t>
  </si>
  <si>
    <t>V780;V781;V782;V783;V784;V785;V786;V787;V789</t>
  </si>
  <si>
    <t>V790;V791;V792;V793;V794;V795;V796;V798;V799</t>
  </si>
  <si>
    <t>V800;V801;V802;V803;V804;V805;V806;V807;V808;V809</t>
  </si>
  <si>
    <t>V810;V811;V812;V813;V814;V815;V816;V817;V818;V819</t>
  </si>
  <si>
    <t>V820;V821;V822;V823;V824;V825;V826;V827;V828;V829</t>
  </si>
  <si>
    <t>V830;V831;V832;V833;V834;V835;V836;V837;V839</t>
  </si>
  <si>
    <t>V840;V841;V842;V843;V844;V845;V846;V847;V849</t>
  </si>
  <si>
    <t>V850;V851;V852;V853;V854;V855;V856;V857;V859</t>
  </si>
  <si>
    <t>V860;V861;V862;V863;V864;V865;V866;V867;V869</t>
  </si>
  <si>
    <t>V870;V871;V872;V873;V874;V875;V876;V877;V878;V879</t>
  </si>
  <si>
    <t>V880;V881;V882;V883;V884;V885;V886;V887;V888;V889</t>
  </si>
  <si>
    <t>V890;V891;V892;V893;V899</t>
  </si>
  <si>
    <t>V900;V901;V902;V903;V904;V905;V906;V907;V908;V909</t>
  </si>
  <si>
    <t>V910;V911;V912;V913;V914;V915;V916;V917;V918;V919</t>
  </si>
  <si>
    <t>V920;V921;V922;V923;V924;V925;V926;V927;V928;V929</t>
  </si>
  <si>
    <t>V930;V931;V932;V933;V934;V935;V936;V937;V938;V939</t>
  </si>
  <si>
    <t>V940;V941;V942;V943;V944;V945;V946;V947;V948;V949</t>
  </si>
  <si>
    <t>V950;V951;V952;V953;V954;V958;V959</t>
  </si>
  <si>
    <t>V960;V961;V962;V968;V969</t>
  </si>
  <si>
    <t>V970;V971;V972;V973;V978</t>
  </si>
  <si>
    <t>W000;W001;W002;W003;W004;W005;W006;W007;W008;W009</t>
  </si>
  <si>
    <t>W010;W011;W012;W013;W014;W015;W016;W017;W018;W019</t>
  </si>
  <si>
    <t>W020;W021;W022;W023;W024;W025;W026;W027;W028;W029</t>
  </si>
  <si>
    <t>W030;W031;W032;W033;W034;W035;W036;W037;W038;W039</t>
  </si>
  <si>
    <t>W040;W041;W042;W043;W044;W045;W046;W047;W048;W049</t>
  </si>
  <si>
    <t>W050;W051;W052;W053;W054;W055;W056;W057;W058;W059</t>
  </si>
  <si>
    <t>W060;W061;W062;W063;W064;W065;W066;W067;W068;W069</t>
  </si>
  <si>
    <t>W070;W071;W072;W073;W074;W075;W076;W077;W078;W079</t>
  </si>
  <si>
    <t>W080;W081;W082;W083;W084;W085;W086;W087;W088;W089</t>
  </si>
  <si>
    <t>W090;W091;W092;W093;W094;W095;W096;W097;W098;W099</t>
  </si>
  <si>
    <t>W100;W101;W102;W103;W104;W105;W106;W107;W108;W109</t>
  </si>
  <si>
    <t>W110;W111;W112;W113;W114;W115;W116;W117;W118;W119</t>
  </si>
  <si>
    <t>W120;W121;W122;W123;W124;W125;W126;W127;W128;W129</t>
  </si>
  <si>
    <t>W130;W131;W132;W133;W134;W135;W136;W137;W138;W139</t>
  </si>
  <si>
    <t>W140;W141;W142;W143;W144;W145;W146;W147;W148;W149</t>
  </si>
  <si>
    <t>W150;W151;W152;W153;W154;W155;W156;W157;W158;W159</t>
  </si>
  <si>
    <t>W160;W161;W162;W163;W164;W165;W166;W167;W168;W169</t>
  </si>
  <si>
    <t>W170;W171;W172;W173;W174;W175;W176;W177;W178;W179</t>
  </si>
  <si>
    <t>W180;W181;W182;W183;W184;W185;W186;W187;W188;W189</t>
  </si>
  <si>
    <t>W190;W191;W192;W193;W194;W195;W196;W197;W198;W199</t>
  </si>
  <si>
    <t>W200;W201;W202;W203;W204;W205;W206;W207;W208;W209</t>
  </si>
  <si>
    <t>W210;W211;W212;W213;W214;W215;W216;W217;W218;W219</t>
  </si>
  <si>
    <t>W220;W221;W222;W223;W224;W225;W226;W227;W228;W229</t>
  </si>
  <si>
    <t>W230;W231;W232;W233;W234;W235;W236;W237;W238;W239</t>
  </si>
  <si>
    <t>W240;W241;W242;W243;W244;W245;W246;W247;W248;W249</t>
  </si>
  <si>
    <t>W250;W251;W252;W253;W254;W255;W256;W257;W258;W259</t>
  </si>
  <si>
    <t>W260;W261;W262;W263;W264;W265;W266;W267;W268;W269</t>
  </si>
  <si>
    <t>W270;W271;W272;W273;W274;W275;W276;W277;W278;W279</t>
  </si>
  <si>
    <t>W280;W281;W282;W283;W284;W285;W286;W287;W288;W289</t>
  </si>
  <si>
    <t>W290;W291;W292;W293;W294;W295;W296;W297;W298;W299</t>
  </si>
  <si>
    <t>W300;W301;W302;W303;W304;W305;W306;W307;W308;W309</t>
  </si>
  <si>
    <t>W310;W311;W312;W313;W314;W315;W316;W317;W318;W319</t>
  </si>
  <si>
    <t>W320;W321;W322;W323;W324;W325;W326;W327;W328;W329</t>
  </si>
  <si>
    <t>W330;W331;W332;W333;W334;W335;W336;W337;W338;W339</t>
  </si>
  <si>
    <t>W340;W341;W342;W343;W344;W345;W346;W347;W348;W349</t>
  </si>
  <si>
    <t>W350;W351;W352;W353;W354;W355;W356;W357;W358;W359</t>
  </si>
  <si>
    <t>W360;W361;W362;W363;W364;W365;W366;W367;W368;W369</t>
  </si>
  <si>
    <t>W370;W371;W372;W373;W374;W375;W376;W377;W378;W379</t>
  </si>
  <si>
    <t>W380;W381;W382;W383;W384;W385;W386;W387;W388;W389</t>
  </si>
  <si>
    <t>W390;W391;W392;W393;W394;W395;W396;W397;W398;W399</t>
  </si>
  <si>
    <t>W400;W401;W402;W403;W404;W405;W406;W407;W408;W409</t>
  </si>
  <si>
    <t>W410;W411;W412;W413;W414;W415;W416;W417;W418;W419</t>
  </si>
  <si>
    <t>W420;W421;W422;W423;W424;W425;W426;W427;W428;W429</t>
  </si>
  <si>
    <t>W430;W431;W432;W433;W434;W435;W436;W437;W438;W439</t>
  </si>
  <si>
    <t>W440;W441;W442;W443;W444;W445;W446;W447;W448;W449</t>
  </si>
  <si>
    <t>W450;W451;W452;W453;W454;W455;W456;W457;W458;W459</t>
  </si>
  <si>
    <t>W460;W461;W462;W463;W464;W465;W466;W467;W468;W469</t>
  </si>
  <si>
    <t>W490;W491;W492;W493;W494;W495;W496;W497;W498;W499</t>
  </si>
  <si>
    <t>W500;W501;W502;W503;W504;W505;W506;W507;W508;W509</t>
  </si>
  <si>
    <t>W510;W511;W512;W513;W514;W515;W516;W517;W518;W519</t>
  </si>
  <si>
    <t>W520;W521;W522;W523;W524;W525;W526;W527;W528;W529</t>
  </si>
  <si>
    <t>W530;W531;W532;W533;W534;W535;W536;W537;W538;W539</t>
  </si>
  <si>
    <t>W540;W541;W542;W543;W544;W545;W546;W547;W548;W549</t>
  </si>
  <si>
    <t>W550;W551;W552;W553;W554;W555;W556;W557;W558;W559</t>
  </si>
  <si>
    <t>W560;W561;W562;W563;W564;W565;W566;W567;W568;W569</t>
  </si>
  <si>
    <t>W570;W571;W572;W573;W574;W575;W576;W577;W578;W579</t>
  </si>
  <si>
    <t>W580;W581;W582;W583;W584;W585;W586;W587;W588;W589</t>
  </si>
  <si>
    <t>W590;W591;W592;W593;W594;W595;W596;W597;W598;W599</t>
  </si>
  <si>
    <t>W600;W601;W602;W603;W604;W605;W606;W607;W608;W609</t>
  </si>
  <si>
    <t>W640;W641;W642;W643;W644;W645;W646;W647;W648;W649</t>
  </si>
  <si>
    <t>W650;W651;W652;W653;W654;W655;W656;W657;W658;W659</t>
  </si>
  <si>
    <t>W660;W661;W662;W663;W664;W665;W666;W667;W668;W669</t>
  </si>
  <si>
    <t>W670;W671;W672;W673;W674;W675;W676;W677;W678;W679</t>
  </si>
  <si>
    <t>W680;W681;W682;W683;W684;W685;W686;W687;W688;W689</t>
  </si>
  <si>
    <t>W690;W691;W692;W693;W694;W695;W696;W697;W698;W699</t>
  </si>
  <si>
    <t>W700;W701;W702;W703;W704;W705;W706;W707;W708;W709</t>
  </si>
  <si>
    <t>W730;W731;W732;W733;W734;W735;W736;W737;W738;W739</t>
  </si>
  <si>
    <t>W740;W741;W742;W743;W744;W745;W746;W747;W748;W749</t>
  </si>
  <si>
    <t>W750;W751;W752;W753;W754;W755;W756;W757;W758;W759</t>
  </si>
  <si>
    <t>W760;W761;W762;W763;W764;W765;W766;W767;W768;W769</t>
  </si>
  <si>
    <t>W770;W771;W772;W773;W774;W775;W776;W777;W778;W779</t>
  </si>
  <si>
    <t>W780;W781;W782;W783;W784;W785;W786;W787;W788;W789</t>
  </si>
  <si>
    <t>W790;W791;W792;W793;W794;W795;W796;W797;W798;W799</t>
  </si>
  <si>
    <t>W800;W801;W802;W803;W804;W805;W806;W807;W808;W809</t>
  </si>
  <si>
    <t>W810;W811;W812;W813;W814;W815;W816;W817;W818;W819</t>
  </si>
  <si>
    <t>W830;W831;W832;W833;W834;W835;W836;W837;W838;W839</t>
  </si>
  <si>
    <t>W840;W841;W842;W843;W844;W845;W846;W847;W848;W849</t>
  </si>
  <si>
    <t>W850;W851;W852;W853;W854;W855;W856;W857;W858;W859</t>
  </si>
  <si>
    <t>W860;W861;W862;W863;W864;W865;W866;W867;W868;W869</t>
  </si>
  <si>
    <t>W870;W871;W872;W873;W874;W875;W876;W877;W878;W879</t>
  </si>
  <si>
    <t>W880;W881;W882;W883;W884;W885;W886;W887;W888;W889</t>
  </si>
  <si>
    <t>W890;W891;W892;W893;W894;W895;W896;W897;W898;W899</t>
  </si>
  <si>
    <t>W900;W901;W902;W903;W904;W905;W906;W907;W908;W909</t>
  </si>
  <si>
    <t>W910;W911;W912;W913;W914;W915;W916;W917;W918;W919</t>
  </si>
  <si>
    <t>W920;W921;W922;W923;W924;W925;W926;W927;W928;W929</t>
  </si>
  <si>
    <t>W930;W931;W932;W933;W934;W935;W936;W937;W938;W939</t>
  </si>
  <si>
    <t>W940;W941;W942;W943;W944;W945;W946;W947;W948;W949</t>
  </si>
  <si>
    <t>W990;W991;W992;W993;W994;W995;W996;W997;W998;W999</t>
  </si>
  <si>
    <t>X000;X001;X002;X003;X004;X005;X006;X007;X008;X009</t>
  </si>
  <si>
    <t>X010;X011;X012;X013;X014;X015;X016;X017;X018;X019</t>
  </si>
  <si>
    <t>X020;X021;X022;X023;X024;X025;X026;X027;X028;X029</t>
  </si>
  <si>
    <t>X030;X031;X032;X033;X034;X035;X036;X037;X038;X039</t>
  </si>
  <si>
    <t>X040;X041;X042;X043;X044;X045;X046;X047;X048;X049</t>
  </si>
  <si>
    <t>X050;X051;X052;X053;X054;X055;X056;X057;X058;X059</t>
  </si>
  <si>
    <t>X060;X061;X062;X063;X064;X065;X066;X067;X068;X069</t>
  </si>
  <si>
    <t>X080;X081;X082;X083;X084;X085;X086;X087;X088;X089</t>
  </si>
  <si>
    <t>X090;X091;X092;X093;X094;X095;X096;X097;X098;X099</t>
  </si>
  <si>
    <t>X100;X101;X102;X103;X104;X105;X106;X107;X108;X109</t>
  </si>
  <si>
    <t>X110;X111;X112;X113;X114;X115;X116;X117;X118;X119</t>
  </si>
  <si>
    <t>X120;X121;X122;X123;X124;X125;X126;X127;X128;X129</t>
  </si>
  <si>
    <t>X130;X131;X132;X133;X134;X135;X136;X137;X138;X139</t>
  </si>
  <si>
    <t>X140;X141;X142;X143;X144;X145;X146;X147;X148;X149</t>
  </si>
  <si>
    <t>X150;X151;X152;X153;X154;X155;X156;X157;X158;X159</t>
  </si>
  <si>
    <t>X160;X161;X162;X163;X164;X165;X166;X167;X168;X169</t>
  </si>
  <si>
    <t>X170;X171;X172;X173;X174;X175;X176;X177;X178;X179</t>
  </si>
  <si>
    <t>X180;X181;X182;X183;X184;X185;X186;X187;X188;X189</t>
  </si>
  <si>
    <t>X190;X191;X192;X193;X194;X195;X196;X197;X198;X199</t>
  </si>
  <si>
    <t>X200;X201;X202;X203;X204;X205;X206;X207;X208;X209</t>
  </si>
  <si>
    <t>X210;X211;X212;X213;X214;X215;X216;X217;X218;X219</t>
  </si>
  <si>
    <t>X220;X221;X222;X223;X224;X225;X226;X227;X228;X229</t>
  </si>
  <si>
    <t>X230;X231;X232;X233;X234;X235;X236;X237;X238;X239</t>
  </si>
  <si>
    <t>X240;X241;X242;X243;X244;X245;X246;X247;X248;X249</t>
  </si>
  <si>
    <t>X250;X251;X252;X253;X254;X255;X256;X257;X258;X259</t>
  </si>
  <si>
    <t>X260;X261;X262;X263;X264;X265;X266;X267;X268;X269</t>
  </si>
  <si>
    <t>X270;X271;X272;X273;X274;X275;X276;X277;X278;X279</t>
  </si>
  <si>
    <t>X280;X281;X282;X283;X284;X285;X286;X287;X288;X289</t>
  </si>
  <si>
    <t>X290;X291;X292;X293;X294;X295;X296;X297;X298;X299</t>
  </si>
  <si>
    <t>X300;X301;X302;X303;X304;X305;X306;X307;X308;X309</t>
  </si>
  <si>
    <t>X310;X311;X312;X313;X314;X315;X316;X317;X318;X319</t>
  </si>
  <si>
    <t>X320;X321;X322;X323;X324;X325;X326;X327;X328;X329</t>
  </si>
  <si>
    <t>X330;X331;X332;X333;X334;X335;X336;X337;X338;X339</t>
  </si>
  <si>
    <t>X340;X341;X342;X343;X344;X345;X346;X347;X348;X349</t>
  </si>
  <si>
    <t>X350;X351;X352;X353;X354;X355;X356;X357;X358;X359</t>
  </si>
  <si>
    <t>X360;X361;X362;X363;X364;X365;X366;X367;X368;X369</t>
  </si>
  <si>
    <t>X370;X371;X372;X373;X374;X375;X376;X377;X378;X379</t>
  </si>
  <si>
    <t>X380;X381;X382;X383;X384;X385;X386;X387;X388;X389</t>
  </si>
  <si>
    <t>X390;X391;X392;X393;X394;X395;X396;X397;X398;X399</t>
  </si>
  <si>
    <t>X400;X401;X402;X403;X404;X405;X406;X407;X408;X409</t>
  </si>
  <si>
    <t>X410;X411;X412;X413;X414;X415;X416;X417;X418;X419</t>
  </si>
  <si>
    <t>X420;X421;X422;X423;X424;X425;X426;X427;X428;X429</t>
  </si>
  <si>
    <t>X430;X431;X432;X433;X434;X435;X436;X437;X438;X439</t>
  </si>
  <si>
    <t>X440;X441;X442;X443;X444;X445;X446;X447;X448;X449</t>
  </si>
  <si>
    <t>X450;X451;X452;X453;X454;X455;X456;X457;X458;X459</t>
  </si>
  <si>
    <t>X460;X461;X462;X463;X464;X465;X466;X467;X468;X469</t>
  </si>
  <si>
    <t>X470;X471;X472;X473;X474;X475;X476;X477;X478;X479</t>
  </si>
  <si>
    <t>X480;X481;X482;X483;X484;X485;X486;X487;X488;X489</t>
  </si>
  <si>
    <t>X490;X491;X492;X493;X494;X495;X496;X497;X498;X499</t>
  </si>
  <si>
    <t>X500;X501;X502;X503;X504;X505;X506;X507;X508;X509</t>
  </si>
  <si>
    <t>X510;X511;X512;X513;X514;X515;X516;X517;X518;X519</t>
  </si>
  <si>
    <t>X520;X521;X522;X523;X524;X525;X526;X527;X528;X529</t>
  </si>
  <si>
    <t>X530;X531;X532;X533;X534;X535;X536;X537;X538;X539</t>
  </si>
  <si>
    <t>X540;X541;X542;X543;X544;X545;X546;X547;X548;X549</t>
  </si>
  <si>
    <t>X570;X571;X572;X573;X574;X575;X576;X577;X578;X579</t>
  </si>
  <si>
    <t>X580;X581;X582;X583;X584;X585;X586;X587;X588;X589</t>
  </si>
  <si>
    <t>X590;X599</t>
  </si>
  <si>
    <t>X600;X601;X602;X603;X604;X605;X606;X607;X608;X609</t>
  </si>
  <si>
    <t>X610;X611;X612;X613;X614;X615;X616;X617;X618;X619</t>
  </si>
  <si>
    <t>X620;X621;X622;X623;X624;X625;X626;X627;X628;X629</t>
  </si>
  <si>
    <t>X630;X631;X632;X633;X634;X635;X636;X637;X638;X639</t>
  </si>
  <si>
    <t>X640;X641;X642;X643;X644;X645;X646;X647;X648;X649</t>
  </si>
  <si>
    <t>X650;X651;X652;X653;X654;X655;X656;X657;X658;X659</t>
  </si>
  <si>
    <t>X660;X661;X662;X663;X664;X665;X666;X667;X668;X669</t>
  </si>
  <si>
    <t>X670;X671;X672;X673;X674;X675;X676;X677;X678;X679</t>
  </si>
  <si>
    <t>X680;X681;X682;X683;X684;X685;X686;X687;X688;X689</t>
  </si>
  <si>
    <t>X690;X691;X692;X693;X694;X695;X696;X697;X698;X699</t>
  </si>
  <si>
    <t>X700;X701;X702;X703;X704;X705;X706;X707;X708;X709</t>
  </si>
  <si>
    <t>X710;X711;X712;X713;X714;X715;X716;X717;X718;X719</t>
  </si>
  <si>
    <t>X720;X721;X722;X723;X724;X725;X726;X727;X728;X729</t>
  </si>
  <si>
    <t>X730;X731;X732;X733;X734;X735;X736;X737;X738;X739</t>
  </si>
  <si>
    <t>X740;X741;X742;X743;X744;X745;X746;X747;X748;X749</t>
  </si>
  <si>
    <t>X750;X751;X752;X753;X754;X755;X756;X757;X758;X759</t>
  </si>
  <si>
    <t>X760;X761;X762;X763;X764;X765;X766;X767;X768;X769</t>
  </si>
  <si>
    <t>X770;X771;X772;X773;X774;X775;X776;X777;X778;X779</t>
  </si>
  <si>
    <t>X780;X781;X782;X783;X784;X785;X786;X787;X788;X789</t>
  </si>
  <si>
    <t>X790;X791;X792;X793;X794;X795;X796;X797;X798;X799</t>
  </si>
  <si>
    <t>X800;X801;X802;X803;X804;X805;X806;X807;X808;X809</t>
  </si>
  <si>
    <t>X810;X811;X812;X813;X814;X815;X816;X817;X818;X819</t>
  </si>
  <si>
    <t>X820;X821;X822;X823;X824;X825;X826;X827;X828;X829</t>
  </si>
  <si>
    <t>X830;X831;X832;X833;X834;X835;X836;X837;X838;X839</t>
  </si>
  <si>
    <t>X840;X841;X842;X843;X844;X845;X846;X847;X848;X849</t>
  </si>
  <si>
    <t>X850;X851;X852;X853;X854;X855;X856;X857;X858;X859</t>
  </si>
  <si>
    <t>X860;X861;X862;X863;X864;X865;X866;X867;X868;X869</t>
  </si>
  <si>
    <t>X870;X871;X872;X873;X874;X875;X876;X877;X878;X879</t>
  </si>
  <si>
    <t>X880;X881;X882;X883;X884;X885;X886;X887;X888;X889</t>
  </si>
  <si>
    <t>X890;X891;X892;X893;X894;X895;X896;X897;X898;X899</t>
  </si>
  <si>
    <t>X900;X901;X902;X903;X904;X905;X906;X907;X908;X909</t>
  </si>
  <si>
    <t>X910;X911;X912;X913;X914;X915;X916;X917;X918;X919</t>
  </si>
  <si>
    <t>X920;X921;X922;X923;X924;X925;X926;X927;X928;X929</t>
  </si>
  <si>
    <t>X930;X931;X932;X933;X934;X935;X936;X937;X938;X939</t>
  </si>
  <si>
    <t>X940;X941;X942;X943;X944;X945;X946;X947;X948;X949</t>
  </si>
  <si>
    <t>X950;X951;X952;X953;X954;X955;X956;X957;X958;X959</t>
  </si>
  <si>
    <t>X960;X961;X962;X963;X964;X965;X966;X967;X968;X969</t>
  </si>
  <si>
    <t>X970;X971;X972;X973;X974;X975;X976;X977;X978;X979</t>
  </si>
  <si>
    <t>X980;X981;X982;X983;X984;X985;X986;X987;X988;X989</t>
  </si>
  <si>
    <t>X990;X991;X992;X993;X994;X995;X996;X997;X998;X999</t>
  </si>
  <si>
    <t>Y000;Y001;Y002;Y003;Y004;Y005;Y006;Y007;Y008;Y009</t>
  </si>
  <si>
    <t>Y010;Y011;Y012;Y013;Y014;Y015;Y016;Y017;Y018;Y019</t>
  </si>
  <si>
    <t>Y020;Y021;Y022;Y023;Y024;Y025;Y026;Y027;Y028;Y029</t>
  </si>
  <si>
    <t>Y030;Y031;Y032;Y033;Y034;Y035;Y036;Y037;Y038;Y039</t>
  </si>
  <si>
    <t>Y040;Y041;Y042;Y043;Y044;Y045;Y046;Y047;Y048;Y049</t>
  </si>
  <si>
    <t>Y050;Y051;Y052;Y053;Y054;Y055;Y056;Y057;Y058;Y059</t>
  </si>
  <si>
    <t>Y060;Y061;Y062;Y068;Y069</t>
  </si>
  <si>
    <t>Y070;Y071;Y072;Y073;Y078;Y079</t>
  </si>
  <si>
    <t>Y080;Y081;Y082;Y083;Y084;Y085;Y086;Y087;Y088;Y089</t>
  </si>
  <si>
    <t>Y090;Y091;Y092;Y093;Y094;Y095;Y096;Y097;Y098;Y099</t>
  </si>
  <si>
    <t>Y100;Y101;Y102;Y103;Y104;Y105;Y106;Y107;Y108;Y109</t>
  </si>
  <si>
    <t>Y110;Y111;Y112;Y113;Y114;Y115;Y116;Y117;Y118;Y119</t>
  </si>
  <si>
    <t>Y120;Y121;Y122;Y123;Y124;Y125;Y126;Y127;Y128;Y129</t>
  </si>
  <si>
    <t>Y130;Y131;Y132;Y133;Y134;Y135;Y136;Y137;Y138;Y139</t>
  </si>
  <si>
    <t>Y140;Y141;Y142;Y143;Y144;Y145;Y146;Y147;Y148;Y149</t>
  </si>
  <si>
    <t>Y150;Y151;Y152;Y153;Y154;Y155;Y156;Y157;Y158;Y159</t>
  </si>
  <si>
    <t>Y160;Y161;Y162;Y163;Y164;Y165;Y166;Y167;Y168;Y169</t>
  </si>
  <si>
    <t>Y170;Y171;Y172;Y173;Y174;Y175;Y176;Y177;Y178;Y179</t>
  </si>
  <si>
    <t>Y180;Y181;Y182;Y183;Y184;Y185;Y186;Y187;Y188;Y189</t>
  </si>
  <si>
    <t>Y190;Y191;Y192;Y193;Y194;Y195;Y196;Y197;Y198;Y199</t>
  </si>
  <si>
    <t>Y200;Y201;Y202;Y203;Y204;Y205;Y206;Y207;Y208;Y209</t>
  </si>
  <si>
    <t>Y210;Y211;Y212;Y213;Y214;Y215;Y216;Y217;Y218;Y219</t>
  </si>
  <si>
    <t>Y220;Y221;Y222;Y223;Y224;Y225;Y226;Y227;Y228;Y229</t>
  </si>
  <si>
    <t>Y230;Y231;Y232;Y233;Y234;Y235;Y236;Y237;Y238;Y239</t>
  </si>
  <si>
    <t>Y240;Y241;Y242;Y243;Y244;Y245;Y246;Y247;Y248;Y249</t>
  </si>
  <si>
    <t>Y250;Y251;Y252;Y253;Y254;Y255;Y256;Y257;Y258;Y259</t>
  </si>
  <si>
    <t>Y260;Y261;Y262;Y263;Y264;Y265;Y266;Y267;Y268;Y269</t>
  </si>
  <si>
    <t>Y270;Y271;Y272;Y273;Y274;Y275;Y276;Y277;Y278;Y279</t>
  </si>
  <si>
    <t>Y280;Y281;Y282;Y283;Y284;Y285;Y286;Y287;Y288;Y289</t>
  </si>
  <si>
    <t>Y290;Y291;Y292;Y293;Y294;Y295;Y296;Y297;Y298;Y299</t>
  </si>
  <si>
    <t>Y300;Y301;Y302;Y303;Y304;Y305;Y306;Y307;Y308;Y309</t>
  </si>
  <si>
    <t>Y310;Y311;Y312;Y313;Y314;Y315;Y316;Y317;Y318;Y319</t>
  </si>
  <si>
    <t>Y320;Y321;Y322;Y323;Y324;Y325;Y326;Y327;Y328;Y329</t>
  </si>
  <si>
    <t>Y330;Y331;Y332;Y333;Y334;Y335;Y336;Y337;Y338;Y339</t>
  </si>
  <si>
    <t>Y340;Y341;Y342;Y343;Y344;Y345;Y346;Y347;Y348;Y349</t>
  </si>
  <si>
    <t>Y350;Y351;Y352;Y353;Y354;Y355;Y356;Y357</t>
  </si>
  <si>
    <t>Y360;Y361;Y362;Y363;Y364;Y365;Y366;Y367;Y368;Y369</t>
  </si>
  <si>
    <t>Y400;Y401;Y402;Y403;Y404;Y405;Y406;Y407;Y408;Y409</t>
  </si>
  <si>
    <t>Y410;Y411;Y412;Y413;Y414;Y415;Y418;Y419</t>
  </si>
  <si>
    <t>Y420;Y421;Y422;Y423;Y424;Y425;Y426;Y427;Y428;Y429</t>
  </si>
  <si>
    <t>Y430;Y431;Y432;Y433;Y434;Y435;Y436;Y438;Y439</t>
  </si>
  <si>
    <t>Y440;Y441;Y442;Y443;Y444;Y445;Y446;Y447;Y449</t>
  </si>
  <si>
    <t>Y450;Y451;Y452;Y453;Y454;Y455;Y458;Y459</t>
  </si>
  <si>
    <t>Y460;Y461;Y462;Y463;Y464;Y465;Y466;Y467;Y468</t>
  </si>
  <si>
    <t>Y470;Y471;Y472;Y473;Y474;Y475;Y478;Y479</t>
  </si>
  <si>
    <t>Y480;Y481;Y482;Y483;Y484;Y485</t>
  </si>
  <si>
    <t>Y490;Y491;Y492;Y493;Y494;Y495;Y496;Y497;Y498;Y499</t>
  </si>
  <si>
    <t>Y500;Y501;Y502;Y508;Y509</t>
  </si>
  <si>
    <t>Y510;Y511;Y512;Y513;Y514;Y515;Y516;Y517;Y518;Y519</t>
  </si>
  <si>
    <t>Y520;Y521;Y522;Y523;Y524;Y525;Y526;Y527;Y528;Y529</t>
  </si>
  <si>
    <t>Y530;Y531;Y532;Y533;Y534;Y535;Y536;Y537;Y538;Y539</t>
  </si>
  <si>
    <t>Y540;Y541;Y542;Y543;Y544;Y545;Y546;Y547;Y548;Y549</t>
  </si>
  <si>
    <t>Y550;Y551;Y552;Y553;Y554;Y555;Y556;Y559</t>
  </si>
  <si>
    <t>Y560;Y561;Y562;Y563;Y564;Y565;Y566;Y567;Y568;Y569</t>
  </si>
  <si>
    <t>Y570;Y571;Y572;Y573;Y574;Y575;Y576;Y577;Y578;Y579</t>
  </si>
  <si>
    <t>Y580;Y581;Y582;Y583;Y584;Y585;Y586;Y588;Y589</t>
  </si>
  <si>
    <t>Y590;Y591;Y592;Y593;Y598;Y599</t>
  </si>
  <si>
    <t>Y600;Y601;Y602;Y603;Y604;Y605;Y606;Y607;Y608;Y609</t>
  </si>
  <si>
    <t>Y610;Y611;Y612;Y613;Y614;Y615;Y616;Y617;Y618;Y619</t>
  </si>
  <si>
    <t>Y620;Y621;Y622;Y623;Y624;Y625;Y626;Y628;Y629</t>
  </si>
  <si>
    <t>Y630;Y631;Y632;Y633;Y634;Y635;Y636;Y638;Y639</t>
  </si>
  <si>
    <t>Y640;Y641;Y648;Y649</t>
  </si>
  <si>
    <t>Y650;Y651;Y652;Y653;Y654;Y655;Y658</t>
  </si>
  <si>
    <t>Y700;Y701;Y702;Y703;Y708</t>
  </si>
  <si>
    <t>Y710;Y711;Y712;Y713;Y718</t>
  </si>
  <si>
    <t>Y720;Y721;Y722;Y723;Y728</t>
  </si>
  <si>
    <t>Y730;Y731;Y732;Y733;Y738</t>
  </si>
  <si>
    <t>Y740;Y741;Y742;Y743;Y748</t>
  </si>
  <si>
    <t>Y750;Y751;Y752;Y753;Y758</t>
  </si>
  <si>
    <t>Y760;Y761;Y762;Y763;Y768</t>
  </si>
  <si>
    <t>Y770;Y771;Y772;Y773;Y778</t>
  </si>
  <si>
    <t>Y780;Y781;Y782;Y783;Y788</t>
  </si>
  <si>
    <t>Y790;Y791;Y792;Y793;Y798</t>
  </si>
  <si>
    <t>Y800;Y801;Y802;Y803;Y808</t>
  </si>
  <si>
    <t>Y810;Y811;Y812;Y813;Y818</t>
  </si>
  <si>
    <t>Y820;Y821;Y822;Y823;Y828</t>
  </si>
  <si>
    <t>Y830;Y831;Y832;Y833;Y834;Y835;Y836;Y838;Y839</t>
  </si>
  <si>
    <t>Y840;Y841;Y842;Y843;Y844;Y845;Y846;Y847;Y848;Y849</t>
  </si>
  <si>
    <t>Y850;Y859</t>
  </si>
  <si>
    <t>Y870;Y871;Y872</t>
  </si>
  <si>
    <t>Y880;Y881;Y882;Y883</t>
  </si>
  <si>
    <t>Y890;Y891;Y899</t>
  </si>
  <si>
    <t>Y900;Y901;Y902;Y903;Y904;Y905;Y906;Y907;Y908;Y909</t>
  </si>
  <si>
    <t>Y910;Y911;Y912;Y913;Y919</t>
  </si>
  <si>
    <t>Z000;Z001;Z002;Z003;Z004;Z005;Z006;Z008</t>
  </si>
  <si>
    <t>Z010;Z011;Z012;Z013;Z014;Z015;Z016;Z017;Z018;Z019</t>
  </si>
  <si>
    <t>Z020;Z021;Z022;Z023;Z024;Z025;Z026;Z027;Z028;Z029</t>
  </si>
  <si>
    <t>Z030;Z031;Z032;Z033;Z034;Z035;Z036;Z038;Z039</t>
  </si>
  <si>
    <t>Z040;Z041;Z042;Z043;Z044;Z045;Z046;Z048;Z049</t>
  </si>
  <si>
    <t>Z080;Z081;Z082;Z087;Z088;Z089</t>
  </si>
  <si>
    <t>Z090;Z091;Z092;Z093;Z094;Z097;Z098;Z099</t>
  </si>
  <si>
    <t>Z100;Z101;Z102;Z103;Z108</t>
  </si>
  <si>
    <t>Z110;Z111;Z112;Z113;Z114;Z115;Z116;Z118;Z119</t>
  </si>
  <si>
    <t>Z120;Z121;Z122;Z123;Z124;Z125;Z126;Z128;Z129</t>
  </si>
  <si>
    <t>Z130;Z131;Z132;Z133;Z134;Z135;Z136;Z137;Z138;Z139</t>
  </si>
  <si>
    <t>Z200;Z201;Z202;Z203;Z204;Z205;Z206;Z207;Z208;Z209</t>
  </si>
  <si>
    <t>Z220;Z221;Z222;Z223;Z224;Z225;Z226;Z228;Z229</t>
  </si>
  <si>
    <t>Z230;Z231;Z232;Z233;Z234;Z235;Z236;Z237;Z238</t>
  </si>
  <si>
    <t>Z240;Z241;Z242;Z243;Z244;Z245;Z246</t>
  </si>
  <si>
    <t>Z250;Z251;Z258</t>
  </si>
  <si>
    <t>Z260;Z268;Z269</t>
  </si>
  <si>
    <t>Z270;Z271;Z272;Z273;Z274;Z278;Z279</t>
  </si>
  <si>
    <t>Z280;Z281;Z282;Z288;Z289</t>
  </si>
  <si>
    <t>Z290;Z291;Z292;Z298;Z299</t>
  </si>
  <si>
    <t>Z300;Z301;Z302;Z303;Z304;Z305;Z308;Z309</t>
  </si>
  <si>
    <t>Z310;Z311;Z312;Z313;Z314;Z315;Z316;Z318;Z319</t>
  </si>
  <si>
    <t>Z320;Z321</t>
  </si>
  <si>
    <t>Z340;Z348;Z349</t>
  </si>
  <si>
    <t>Z350;Z351;Z352;Z353;Z354;Z355;Z356;Z357;Z358;Z359</t>
  </si>
  <si>
    <t>Z360;Z361;Z362;Z363;Z364;Z365;Z368;Z369</t>
  </si>
  <si>
    <t>Z370;Z371;Z372;Z373;Z374;Z375;Z376;Z377;Z379</t>
  </si>
  <si>
    <t>Z380;Z381;Z382;Z383;Z384;Z385;Z386;Z387;Z388</t>
  </si>
  <si>
    <t>Z390;Z391;Z392</t>
  </si>
  <si>
    <t>Z400;Z408;Z409</t>
  </si>
  <si>
    <t>Z410;Z411;Z412;Z413;Z418;Z419</t>
  </si>
  <si>
    <t>Z420;Z421;Z422;Z423;Z424;Z428;Z429</t>
  </si>
  <si>
    <t>Z430;Z431;Z432;Z433;Z434;Z435;Z436;Z437;Z438;Z439</t>
  </si>
  <si>
    <t>Z440;Z441;Z442;Z443;Z448;Z449</t>
  </si>
  <si>
    <t>Z450;Z451;Z452;Z453;Z458;Z459</t>
  </si>
  <si>
    <t>Z460;Z461;Z462;Z463;Z464;Z465;Z466;Z467;Z468;Z469</t>
  </si>
  <si>
    <t>Z470;Z478;Z479</t>
  </si>
  <si>
    <t>Z480;Z488;Z489</t>
  </si>
  <si>
    <t>Z490;Z491;Z492</t>
  </si>
  <si>
    <t>Z500;Z501;Z502;Z503;Z504;Z505;Z506;Z507;Z508;Z509</t>
  </si>
  <si>
    <t>Z510;Z511;Z512;Z513;Z514;Z515;Z516;Z518;Z519</t>
  </si>
  <si>
    <t>Z520;Z521;Z522;Z523;Z524;Z525;Z526;Z527;Z528;Z529</t>
  </si>
  <si>
    <t>Z530;Z531;Z532;Z538;Z539</t>
  </si>
  <si>
    <t>Z540;Z541;Z542;Z543;Z544;Z547;Z548;Z549</t>
  </si>
  <si>
    <t>Z550;Z551;Z552;Z553;Z554;Z558;Z559</t>
  </si>
  <si>
    <t>Z560;Z561;Z562;Z563;Z564;Z565;Z566;Z567</t>
  </si>
  <si>
    <t>Z570;Z571;Z572;Z573;Z574;Z575;Z576;Z577;Z578;Z579</t>
  </si>
  <si>
    <t>Z580;Z581;Z582;Z583;Z584;Z585;Z586;Z587;Z588;Z589</t>
  </si>
  <si>
    <t>Z590;Z591;Z592;Z593;Z594;Z595;Z596;Z597;Z598;Z599</t>
  </si>
  <si>
    <t>Z600;Z601;Z602;Z603;Z604;Z605;Z608;Z609</t>
  </si>
  <si>
    <t>Z610;Z611;Z612;Z613;Z614;Z615;Z616;Z617;Z618;Z619</t>
  </si>
  <si>
    <t>Z620;Z621;Z622;Z623;Z624;Z625;Z626;Z628;Z629</t>
  </si>
  <si>
    <t>Z630;Z631;Z632;Z633;Z634;Z635;Z636;Z637;Z638;Z639</t>
  </si>
  <si>
    <t>Z640;Z641;Z642;Z643;Z644</t>
  </si>
  <si>
    <t>Z650;Z651;Z652;Z653;Z654;Z655;Z658;Z659</t>
  </si>
  <si>
    <t>Z700;Z701;Z702;Z703;Z708;Z709</t>
  </si>
  <si>
    <t>Z710;Z711;Z712;Z713;Z714;Z715;Z716;Z717;Z718;Z719</t>
  </si>
  <si>
    <t>Z720;Z721;Z722;Z723;Z724;Z725;Z726;Z728;Z729</t>
  </si>
  <si>
    <t>Z730;Z731;Z732;Z733;Z734;Z735;Z736;Z738;Z739</t>
  </si>
  <si>
    <t>Z740;Z741;Z742;Z743;Z748;Z749</t>
  </si>
  <si>
    <t>Z750;Z751;Z752;Z753;Z754;Z755;Z758;Z759</t>
  </si>
  <si>
    <t>Z760;Z761;Z762;Z763;Z764;Z765;Z768;Z769</t>
  </si>
  <si>
    <t>Z800;Z801;Z802;Z803;Z804;Z805;Z806;Z807;Z808;Z809</t>
  </si>
  <si>
    <t>Z810;Z811;Z812;Z813;Z814;Z818</t>
  </si>
  <si>
    <t>Z820;Z821;Z822;Z823;Z824;Z825;Z826;Z827;Z828</t>
  </si>
  <si>
    <t>Z830;Z831;Z832;Z833;Z834;Z835;Z836;Z837</t>
  </si>
  <si>
    <t>Z840;Z841;Z842;Z843;Z848</t>
  </si>
  <si>
    <t>Z850;Z851;Z852;Z853;Z854;Z855;Z856;Z857;Z858;Z859</t>
  </si>
  <si>
    <t>Z860;Z861;Z862;Z863;Z864;Z865;Z866;Z867</t>
  </si>
  <si>
    <t>Z870;Z871;Z872;Z873;Z874;Z875;Z876;Z877;Z878</t>
  </si>
  <si>
    <t>Z880;Z881;Z882;Z883;Z884;Z885;Z886;Z887;Z888;Z889</t>
  </si>
  <si>
    <t>Z890;Z891;Z892;Z893;Z894;Z895;Z896;Z897;Z898;Z899</t>
  </si>
  <si>
    <t>Z900;Z901;Z902;Z903;Z904;Z905;Z906;Z907;Z908</t>
  </si>
  <si>
    <t>Z910;Z911;Z912;Z913;Z914;Z915;Z916;Z918</t>
  </si>
  <si>
    <t>Z920;Z921;Z922;Z923;Z924;Z925;Z926;Z928;Z929</t>
  </si>
  <si>
    <t>Z930;Z931;Z932;Z933;Z934;Z935;Z936;Z938;Z939</t>
  </si>
  <si>
    <t>Z940;Z941;Z942;Z943;Z944;Z945;Z946;Z947;Z948;Z949</t>
  </si>
  <si>
    <t>Z950;Z951;Z952;Z953;Z954;Z955;Z958;Z959</t>
  </si>
  <si>
    <t>Z960;Z961;Z962;Z963;Z964;Z965;Z966;Z967;Z968;Z969</t>
  </si>
  <si>
    <t>Z970;Z971;Z972;Z973;Z974;Z975;Z978</t>
  </si>
  <si>
    <t>Z980;Z981;Z982;Z988</t>
  </si>
  <si>
    <t>Z990;Z991;Z992;Z993;Z998;Z999</t>
  </si>
  <si>
    <t>A00;A01;A02;A03;A04;A05;A06;A07;A08;A09; A00; A01; A02; A03; A04; A05; A06; A07; A08; A09; A000; A001; A009; A010; A011; A012; A013; A014; A020; A021; A022; A028; A029; A030; A031; A032; A033; A038; A039; A040; A041; A042; A043; A044; A045; A046; A047; A048; A049; A050; A051; A052; A053; A054; A058; A059; A060; A061; A062; A063; A064; A065; A066; A067; A068; A069; A070; A071; A072; A073; A078; A079; A080; A081; A082; A083; A084; A085; A09X</t>
  </si>
  <si>
    <t>A15;A16;A17;A18;A19; A15; A16; A17; A18; A19; A150; A151; A152; A153; A154; A155; A156; A157; A158; A159; A160; A161; A162; A163; A164; A165; A167; A168; A169; A170; A171; A178; A179; A180; A181; A182; A183; A184; A185; A186; A187; A188; A190; A191; A192; A198; A199</t>
  </si>
  <si>
    <t>A20;A21;A22;A23;A24;A25;A26;A27;A28; A20; A21; A22; A23; A24; A25; A26; A27; A28; A200; A201; A202; A203; A207; A208; A209; A210; A211; A212; A213; A217; A218; A219; A220; A221; A222; A227; A228; A229; A230; A231; A232; A233; A238; A239; A240; A241; A242; A243; A244; A250; A251; A259; A260; A267; A268; A269; A270; A278; A279; A280; A281; A282; A288; A289</t>
  </si>
  <si>
    <t>A30;A31;A32;A33;A34;A35;A36;A37;A38;A39;A40;A41;A42;A43;A44;A46;A48;A49; A30; A31; A32; A33; A34; A35; A36; A37; A38; A39; A40; A41; A42; A43; A44; A46; A48; A49; A300; A301; A302; A303; A304; A305; A308; A309; A310; A311; A318; A319; A320; A321; A327; A328; A329; A33X; A34X; A35X; A360; A361; A362; A363; A368; A369; A370; A371; A378; A379; A38X; A390; A391; A392; A393; A394; A395; A398; A399; A400; A401; A402; A403; A408; A409; A410; A411; A412; A413; A414; A415; A418; A419; A420; A421; A422; A427; A428; A429; A430; A431; A438; A439; A440; A441; A448; A449; A46X; A480; A481; A482; A483; A484; A488; A490; A491; A492; A493; A498; A499</t>
  </si>
  <si>
    <t>A50;A51;A52;A53;A54;A55;A56;A57;A58;A59;A60;A63;A64; A50; A51; A52; A53; A54; A55; A56; A57; A58; A59; A60; A63; A64; A500; A501; A502; A503; A504; A505; A506; A507; A509; A510; A511; A512; A513; A514; A515; A519; A520; A521; A522; A523; A527; A528; A529; A530; A539; A540; A541; A542; A543; A544; A545; A546; A548; A549; A55X; A560; A561; A562; A563; A564; A568; A57X; A58X; A590; A598; A599; A600; A601; A609; A630; A638; A64X</t>
  </si>
  <si>
    <t>A65;A66;A67;A68;A69; A65; A66; A67; A68; A69; A65X; A660; A661; A662; A663; A664; A665; A666; A667; A668; A669; A670; A671; A672; A673; A679; A680; A681; A689; A690; A691; A692; A698; A699</t>
  </si>
  <si>
    <t>A70;A71;A74; A70; A71; A74; A70X; A710; A711; A719; A740; A748; A749</t>
  </si>
  <si>
    <t>A75;A77;A78;A79; A75; A77; A78; A79; A750; A751; A752; A753; A759; A770; A771; A772; A773; A778; A779; A78X; A790; A791; A798; A799</t>
  </si>
  <si>
    <t>A80;A81;A82;A83;A84;A85;A86;A87;A88;A89; A80; A81; A82; A83; A84; A85; A86; A87; A88; A89; A800; A801; A802; A803; A804; A809; A810; A811; A812; A818; A819; A820; A821; A829; A830; A831; A832; A833; A834; A835; A836; A838; A839; A840; A841; A848; A849; A850; A851; A852; A858; A86X; A870; A871; A872; A878; A879; A880; A881; A888; A89X</t>
  </si>
  <si>
    <t>A90;A91;A92;A93;A94;A95;A96;A98;A99; A90; A91; A92; A93; A94; A95; A96; A98; A99; A90X; A91X; A920; A921; A922; A923; A924; A928; A929; A930; A931; A932; A938; A94X; A950; A951; A959; A960; A961; A962; A968; A969; A980; A981; A982; A983; A984; A985; A988; A99X</t>
  </si>
  <si>
    <t>B00;B01;B02;B03;B04;B05;B06;B07;B08;B09; B00; B01; B02; B03; B04; B05; B06; B07; B08; B09; B000; B001; B002; B003; B004; B005; B007; B008; B009; B010; B011; B012; B018; B019; B020; B021; B022; B023; B027; B028; B029; B03X; B04X; B050; B051; B052; B053; B054; B058; B059; B060; B068; B069; B07X; B080; B081; B082; B083; B084; B085; B088; B09X</t>
  </si>
  <si>
    <t>B15;B16;B17;B18;B19; B15; B16; B17; B18; B19; B150; B159; B160; B161; B162; B169; B170; B171; B172; B178; B180; B181; B182; B188; B189; B190; B199</t>
  </si>
  <si>
    <t>B20;B21;B22;B23;B24; B20; B21; B22; B23; B24; B200; B201; B202; B203; B204; B205; B206; B207; B208; B209; B210; B211; B212; B213; B217; B218; B219; B220; B221; B222; B227; B230; B231; B232; B238; B24X</t>
  </si>
  <si>
    <t>B25;B26;B27;B30;B33;B34; B25; B26; B27; B30; B33; B34; B250; B251; B252; B258; B259; B260; B261; B262; B263; B268; B269; B270; B271; B278; B279; B300; B301; B302; B303; B308; B309; B330; B331; B332; B333; B334; B338; B340; B341; B342; B343; B344; B348; B349</t>
  </si>
  <si>
    <t>B35;B36;B37;B38;B39;B40;B41;B42;B43;B44;B45;B46;B47;B48;B49; B35; B36; B37; B38; B39; B40; B41; B42; B43; B44; B45; B46; B47; B48; B49; B350; B351; B352; B353; B354; B355; B356; B358; B359; B360; B361; B362; B363; B368; B369; B370; B371; B372; B373; B374; B375; B376; B377; B378; B379; B380; B381; B382; B383; B384; B387; B388; B389; B390; B391; B392; B393; B394; B395; B399; B400; B401; B402; B403; B407; B408; B409; B410; B417; B418; B419; B420; B421; B427; B428; B429; B430; B431; B432; B438; B439; B440; B441; B442; B447; B448; B449; B450; B451; B452; B453; B457; B458; B459; B460; B461; B462; B463; B464; B465; B468; B469; B470; B471; B479; B480; B481; B482; B483; B484; B487; B488; B49X</t>
  </si>
  <si>
    <t>B50;B51;B52;B53;B54;B55;B56;B57;B58;B59;B60;B64; B50; B51; B52; B53; B54; B55; B56; B57; B58; B59; B60; B64; B500; B508; B509; B510; B518; B519; B520; B528; B529; B530; B531; B538; B54X; B550; B551; B552; B559; B560; B561; B569; B570; B571; B572; B573; B574; B575; B580; B581; B582; B583; B588; B589; B59X; B600; B601; B602; B608; B64X</t>
  </si>
  <si>
    <t>B65;B66;B67;B68;B69;B70;B71;B72;B73;B74;B75;B76;B77;B78;B79;B80;B81;B82;B83; B65; B66; B67; B68; B69; B70; B71; B72; B73; B74; B75; B76; B77; B78; B79; B80; B81; B82; B83; B650; B651; B652; B653; B658; B659; B660; B661; B662; B663; B664; B665; B668; B669; B670; B671; B672; B673; B674; B675; B676; B677; B678; B679; B680; B681; B689; B690; B691; B698; B699; B700; B701; B710; B711; B718; B719; B72X; B73X; B740; B741; B742; B743; B744; B748; B749; B75X; B760; B761; B768; B769; B770; B778; B779; B780; B781; B787; B789; B79X; B80X; B810; B811; B812; B813; B814; B818; B820; B829; B830; B831; B832; B833; B834; B838; B839</t>
  </si>
  <si>
    <t>B85;B86;B87;B88;B89; B85; B86; B87; B88; B89; B850; B851; B852; B853; B854; B86X; B870; B871; B872; B873; B874; B878; B879; B880; B881; B882; B883; B888; B889; B89X</t>
  </si>
  <si>
    <t>B90;B91;B92;B94; B90; B91; B92; B94; B900; B901; B902; B908; B909; B91X; B92X; B940; B941; B942; B948; B949</t>
  </si>
  <si>
    <t>B95;B96;B97; B95; B96; B97; B950; B951; B952; B953; B954; B955; B956; B957; B958; B960; B961; B962; B963; B964; B965; B966; B967; B968; B970; B971; B972; B973; B974; B975; B976; B977; B978</t>
  </si>
  <si>
    <t>B99; B99; B99X</t>
  </si>
  <si>
    <t>C00;C01;C02;C03;C04;C05;C06;C07;C08;C09;C10;C11;C12;C13;C14; C00; C01; C02; C03; C04; C05; C06; C07; C08; C09; C10; C11; C12; C13; C14; C15; C16; C17; C18; C19; C20; C21; C22; C23; C24; C25; C26; C30; C31; C32; C33; C34; C37; C38; C39; C40; C41; C43; C44; C45; C46; C47; C48; C49; C50; C51; C52; C53; C54; C55; C56; C57; C58; C60; C61; C62; C63; C64; C65; C66; C67; C68; C69; C70; C71; C72; C73; C74; C75; C76; C77; C78; C79; C80; C81; C82; C83; C84; C85; C88; C90; C91; C92; C93; C94; C95; C96; C97; C00-C14; C00-C75; C15-C26; C30-C39; C40-C41; C43-C44; C45-C49; C50-C50; C51-C58; C60-C63; C64-C68; C69-C72; C73-C75; C76-C80; C81-C96; C97-C97; C000; C001; C002; C003; C004; C005; C006; C008; C009; C01X; C020; C021; C022; C023; C024; C028; C029; C030; C031; C039; C040; C041; C048; C049; C050; C051; C052; C058; C059; C060; C061; C062; C068; C069; C07X; C080; C081; C088; C089; C090; C091; C098; C099; C100; C101; C102; C103; C104; C108; C109; C110; C111; C112; C113; C118; C119; C12X; C130; C131; C132; C138; C139; C140; C142; C148</t>
  </si>
  <si>
    <t>C00-C14;C15-C26;C30-C39;C40-C41;C43-C44;C45-C49;C50-C50;C51-C58;C60-C63;C64-C68;C69-C72;C73-C75; C00; C01; C02; C03; C04; C05; C06; C07; C08; C09; C10; C11; C12; C13; C14; C15; C16; C17; C18; C19; C20; C21; C22; C23; C24; C25; C26; C30; C31; C32; C33; C34; C37; C38; C39; C40; C41; C43; C44; C45; C46; C47; C48; C49; C50; C51; C52; C53; C54; C55; C56; C57; C58; C60; C61; C62; C63; C64; C65; C66; C67; C68; C69; C70; C71; C72; C73; C74; C75; C00-C14; C00-C75; C15-C26; C30-C39; C40-C41; C43-C44; C45-C49; C50-C50; C51-C58; C60-C63; C64-C68; C69-C72; C73-C75; C76-C80; C81-C96; C97-C97; C000; C001; C002; C003; C004; C005; C006; C008; C009; C01X; C020; C021; C022; C023; C024; C028; C029; C030; C031; C039; C040; C041; C048; C049; C050; C051; C052; C058; C059; C060; C061; C062; C068; C069; C07X; C080; C081; C088; C089; C090; C091; C098; C099; C100; C101; C102; C103; C104; C108; C109; C110; C111; C112; C113; C118; C119; C12X; C130; C131; C132; C138; C139; C140; C142; C148; C150; C151; C152; C153; C154; C155; C158; C159; C160; C161; C162; C163; C164; C165; C166; C168; C169; C170; C171; C172; C173; C178; C179; C180; C181; C182; C183; C184; C185; C186; C187; C188; C189; C19X; C20X; C210; C211; C212; C218; C220; C221; C222; C223; C224; C227; C229; C23X; C240; C241; C248; C249; C250; C251; C252; C253; C254; C257; C258; C259; C260; C261; C268; C269; C300; C301; C310; C311; C312; C313; C318; C319; C320; C321; C322; C323; C328; C329; C33X; C340; C341; C342; C343; C348; C349; C37X; C380; C381; C382; C383; C384; C388; C390; C398; C399; C400; C401; C402; C403; C408; C409; C410; C411; C412; C413; C414; C418; C419; C430; C431; C432; C433; C434; C435; C436; C437; C438; C439; C440; C441; C442; C443; C444; C445; C446; C447; C448; C449; C450; C451; C452; C457; C459; C460; C461; C462; C463; C467; C468; C469; C470; C471; C472; C473; C474; C475; C476; C478; C479; C480; C481; C482; C488; C490; C491; C492; C493; C494; C495; C496; C498; C499; C500; C501; C502; C503; C504; C505; C506; C508; C509; C510; C511; C512; C518; C519; C52X; C530; C531; C538; C539; C540; C541; C542; C543; C548; C549; C55X; C56X; C570; C571; C572; C573; C574; C577; C578; C579; C58X; C600; C601; C602; C608; C609; C61X; C620; C621; C629; C630; C631; C632; C637; C638; C639; C64X; C65X; C66X; C670; C671; C672; C673; C674; C675; C676; C677; C678; C679; C680; C681; C688; C689; C690; C691; C692; C693; C694; C695; C696; C698; C699; C700; C701; C709; C710; C711; C712; C713; C714; C715; C716; C717; C718; C719; C720; C721; C722; C723; C724; C725; C728; C729; C73X; C740; C741; C749; C750; C751; C752; C753; C754; C755; C758; C759</t>
  </si>
  <si>
    <t>C00-C75;C76-C80;C81-C96;C97-C97; C00; C01; C02; C03; C04; C05; C06; C07; C08; C09; C10; C11; C12; C13; C14; C15; C16; C17; C18; C19; C20; C21; C22; C23; C24; C25; C26; C30; C31; C32; C33; C34; C37; C38; C39; C40; C41; C43; C44; C45; C46; C47; C48; C49; C50; C51; C52; C53; C54; C55; C56; C57; C58; C60; C61; C62; C63; C64; C65; C66; C67; C68; C69; C70; C71; C72; C73; C74; C75; C76; C77; C78; C79; C80; C81; C82; C83; C84; C85; C88; C90; C91; C92; C93; C94; C95; C96; C97; C00-C75; C76-C80; C81-C96; C97-C97; C760; C761; C762; C763; C764; C765; C767; C768; C770; C771; C772; C773; C774; C775; C778; C779; C780; C781; C782; C783; C784; C785; C786; C787; C788; C790; C791; C792; C793; C794; C795; C796; C797; C798; C80X; C810; C811; C812; C813; C817; C819; C820; C821; C822; C827; C829; C830; C831; C832; C833; C834; C835; C836; C837; C838; C839; C840; C841; C842; C843; C844; C845; C850; C851; C857; C859; C880; C881; C882; C883; C887; C889; C900; C901; C902; C910; C911; C912; C913; C914; C915; C917; C919; C920; C921; C922; C923; C924; C925; C927; C929; C930; C931; C932; C937; C939; C940; C941; C942; C943; C944; C945; C947; C950; C951; C952; C957; C959; C960; C961; C962; C963; C967; C969; C97X</t>
  </si>
  <si>
    <t>C15;C16;C17;C18;C19;C20;C21;C22;C23;C24;C25;C26; C15; C16; C17; C18; C19; C20; C21; C22; C23; C24; C25; C26; C150; C151; C152; C153; C154; C155; C158; C159; C160; C161; C162; C163; C164; C165; C166; C168; C169; C170; C171; C172; C173; C178; C179; C180; C181; C182; C183; C184; C185; C186; C187; C188; C189; C19X; C20X; C210; C211; C212; C218; C220; C221; C222; C223; C224; C227; C229; C23X; C240; C241; C248; C249; C250; C251; C252; C253; C254; C257; C258; C259; C260; C261; C268; C269</t>
  </si>
  <si>
    <t>C30;C31;C32;C33;C34;C37;C38;C39; C30; C31; C32; C33; C34; C37; C38; C39; C300; C301; C310; C311; C312; C313; C318; C319; C320; C321; C322; C323; C328; C329; C33X; C340; C341; C342; C343; C348; C349; C37X; C380; C381; C382; C383; C384; C388; C390; C398; C399</t>
  </si>
  <si>
    <t>C40;C41; C40; C41; C400; C401; C402; C403; C408; C409; C410; C411; C412; C413; C414; C418; C419</t>
  </si>
  <si>
    <t>C43;C44; C43; C44; C430; C431; C432; C433; C434; C435; C436; C437; C438; C439; C440; C441; C442; C443; C444; C445; C446; C447; C448; C449</t>
  </si>
  <si>
    <t>C45;C46;C47;C48;C49; C45; C46; C47; C48; C49; C450; C451; C452; C457; C459; C460; C461; C462; C463; C467; C468; C469; C470; C471; C472; C473; C474; C475; C476; C478; C479; C480; C481; C482; C488; C490; C491; C492; C493; C494; C495; C496; C498; C499</t>
  </si>
  <si>
    <t>C50; C50; C500; C501; C502; C503; C504; C505; C506; C508; C509</t>
  </si>
  <si>
    <t>C51;C52;C53;C54;C55;C56;C57;C58; C51; C52; C53; C54; C55; C56; C57; C58; C510; C511; C512; C518; C519; C52X; C530; C531; C538; C539; C540; C541; C542; C543; C548; C549; C55X; C56X; C570; C571; C572; C573; C574; C577; C578; C579; C58X</t>
  </si>
  <si>
    <t>C60;C61;C62;C63; C60; C61; C62; C63; C600; C601; C602; C608; C609; C61X; C620; C621; C629; C630; C631; C632; C637; C638; C639</t>
  </si>
  <si>
    <t>C64;C65;C66;C67;C68; C64; C65; C66; C67; C68; C64X; C65X; C66X; C670; C671; C672; C673; C674; C675; C676; C677; C678; C679; C680; C681; C688; C689</t>
  </si>
  <si>
    <t>C69;C70;C71;C72; C69; C70; C71; C72; C690; C691; C692; C693; C694; C695; C696; C698; C699; C700; C701; C709; C710; C711; C712; C713; C714; C715; C716; C717; C718; C719; C720; C721; C722; C723; C724; C725; C728; C729</t>
  </si>
  <si>
    <t>C73;C74;C75; C00; C01; C02; C03; C04; C05; C06; C07; C08; C09; C10; C11; C12; C13; C14; C15; C16; C17; C18; C19; C20; C21; C22; C23; C24; C25; C26; C30; C31; C32; C33; C34; C37; C38; C39; C40; C41; C43; C44; C45; C46; C47; C48; C49; C50; C51; C52; C53; C54; C55; C56; C57; C58; C60; C61; C62; C63; C64; C65; C66; C67; C68; C69; C70; C71; C72; C73; C74; C75; C00-C14; C15-C26; C30-C39; C40-C41; C43-C44; C45-C49; C50-C50; C51-C58; C60-C63; C64-C68; C69-C72; C73-C75; C73X; C740; C741; C749; C750; C751; C752; C753; C754; C755; C758; C759</t>
  </si>
  <si>
    <t>C76;C77;C78;C79;C80; C76; C77; C78; C79; C80; C760; C761; C762; C763; C764; C765; C767; C768; C770; C771; C772; C773; C774; C775; C778; C779; C780; C781; C782; C783; C784; C785; C786; C787; C788; C790; C791; C792; C793; C794; C795; C796; C797; C798; C80X</t>
  </si>
  <si>
    <t>C81;C82;C83;C84;C85;C88;C90;C91;C92;C93;C94;C95;C96; C81; C82; C83; C84; C85; C88; C90; C91; C92; C93; C94; C95; C96; C810; C811; C812; C813; C817; C819; C820; C821; C822; C827; C829; C830; C831; C832; C833; C834; C835; C836; C837; C838; C839; C840; C841; C842; C843; C844; C845; C850; C851; C857; C859; C880; C881; C882; C883; C887; C889; C900; C901; C902; C910; C911; C912; C913; C914; C915; C917; C919; C920; C921; C922; C923; C924; C925; C927; C929; C930; C931; C932; C937; C939; C940; C941; C942; C943; C944; C945; C947; C950; C951; C952; C957; C959; C960; C961; C962; C963; C967; C969</t>
  </si>
  <si>
    <t>C97; C76; C77; C78; C79; C80; C81; C82; C83; C84; C85; C88; C90; C91; C92; C93; C94; C95; C96; C97; C00-C14; C00-C75; C15-C26; C30-C39; C40-C41; C43-C44; C45-C49; C50-C50; C51-C58; C60-C63; C64-C68; C69-C72; C73-C75; C76-C80; C81-C96; C97-C97; C97X</t>
  </si>
  <si>
    <t>D00;D01;D02;D03;D04;D05;D06;D07;D09; D00; D01; D02; D03; D04; D05; D06; D07; D09; D000; D001; D002; D010; D011; D012; D013; D014; D015; D017; D019; D020; D021; D022; D023; D029; D030; D031; D032; D033; D034; D035; D036; D037; D038; D039; D040; D041; D042; D043; D044; D045; D046; D047; D048; D049; D050; D051; D057; D059; D060; D061; D067; D069; D070; D071; D072; D073; D074; D075; D076; D090; D091; D092; D093; D097; D099</t>
  </si>
  <si>
    <t>D10;D11;D12;D13;D14;D15;D16;D17;D18;D19;D20;D21;D22;D23;D24;D25;D26;D27;D28;D29;D30;D31;D32;D33;D34;D35;D36; D10; D11; D12; D13; D14; D15; D16; D17; D18; D19; D20; D21; D22; D23; D24; D25; D26; D27; D28; D29; D30; D31; D32; D33; D34; D35; D36; D100; D101; D102; D103; D104; D105; D106; D107; D109; D110; D117; D119; D120; D121; D122; D123; D124; D125; D126; D127; D128; D129; D130; D131; D132; D133; D134; D135; D136; D137; D139; D140; D141; D142; D143; D144; D150; D151; D152; D157; D159; D160; D161; D162; D163; D164; D165; D166; D167; D168; D169; D170; D171; D172; D173; D174; D175; D176; D177; D179; D180; D181; D190; D191; D197; D199; D200; D201; D210; D211; D212; D213; D214; D215; D216; D219; D220; D221; D222; D223; D224; D225; D226; D227; D229; D230; D231; D232; D233; D234; D235; D236; D237; D239; D24X; D250; D251; D252; D259; D260; D261; D267; D269; D27X; D280; D281; D282; D287; D289; D290; D291; D292; D293; D294; D297; D299; D300; D301; D302; D303; D304; D307; D309; D310; D311; D312; D313; D314; D315; D316; D319; D320; D321; D329; D330; D331; D332; D333; D334; D337; D339; D34X; D350; D351; D352; D353; D354; D355; D356; D357; D358; D359; D360; D361; D367; D369</t>
  </si>
  <si>
    <t>D37;D38;D39;D40;D41;D42;D43;D44;D45;D46;D47;D48; D37; D38; D39; D40; D41; D42; D43; D44; D45; D46; D47; D48; D370; D371; D372; D373; D374; D375; D376; D377; D379; D380; D381; D382; D383; D384; D385; D386; D390; D391; D392; D397; D399; D400; D401; D407; D409; D410; D411; D412; D413; D414; D417; D419; D420; D421; D429; D430; D431; D432; D433; D434; D437; D439; D440; D441; D442; D443; D444; D445; D446; D447; D448; D449; D45X; D460; D461; D462; D463; D464; D467; D469; D470; D471; D472; D473; D477; D479; D480; D481; D482; D483; D484; D485; D486; D487; D489</t>
  </si>
  <si>
    <t>D50;D51;D52;D53; D50; D51; D52; D53; D500; D501; D508; D509; D510; D511; D512; D513; D518; D519; D520; D521; D528; D529; D530; D531; D532; D538; D539</t>
  </si>
  <si>
    <t>D55;D56;D57;D58;D59; D55; D56; D57; D58; D59; D550; D551; D552; D553; D558; D559; D560; D561; D562; D563; D564; D568; D569; D570; D571; D572; D573; D578; D580; D581; D582; D588; D589; D590; D591; D592; D593; D594; D595; D596; D598; D599</t>
  </si>
  <si>
    <t>D60;D61;D62;D63;D64; D60; D61; D62; D63; D64; D600; D601; D608; D609; D610; D611; D612; D613; D618; D619; D62X; D630; D638; D640; D641; D642; D643; D644; D648; D649</t>
  </si>
  <si>
    <t>D65;D66;D67;D68;D69; D65; D66; D67; D68; D69; D65X; D66X; D67X; D680; D681; D682; D683; D684; D688; D689; D690; D691; D692; D693; D694; D695; D696; D698; D699</t>
  </si>
  <si>
    <t>D70;D71;D72;D73;D74;D75;D76;D77; D70; D71; D72; D73; D74; D75; D76; D77; D70X; D71X; D720; D721; D728; D729; D730; D731; D732; D733; D734; D735; D738; D739; D740; D748; D749; D750; D751; D752; D758; D759; D760; D761; D762; D763; D77X</t>
  </si>
  <si>
    <t>D80;D81;D82;D83;D84;D86;D89; D80; D81; D82; D83; D84; D86; D89; D800; D801; D802; D803; D804; D805; D806; D807; D808; D809; D810; D811; D812; D813; D814; D815; D816; D817; D818; D819; D820; D821; D822; D823; D824; D828; D829; D830; D831; D832; D838; D839; D840; D841; D848; D849; D860; D861; D862; D863; D868; D869; D890; D891; D892; D898; D899</t>
  </si>
  <si>
    <t>E00;E01;E02;E03;E04;E05;E06;E07; E00; E01; E02; E03; E04; E05; E06; E07; E000; E001; E002; E009; E010; E011; E012; E018; E02X; E030; E031; E032; E033; E034; E035; E038; E039; E040; E041; E042; E048; E049; E050; E051; E052; E053; E054; E055; E058; E059; E060; E061; E062; E063; E064; E065; E069; E070; E071; E078; E079</t>
  </si>
  <si>
    <t>E10;E11;E12;E13;E14; E10; E11; E12; E13; E14; E100; E101; E102; E103; E104; E105; E106; E107; E108; E109; E110; E111; E112; E113; E114; E115; E116; E117; E118; E119; E120; E121; E122; E123; E124; E125; E126; E127; E128; E129; E130; E131; E132; E133; E134; E135; E136; E137; E138; E139; E140; E141; E142; E143; E144; E145; E146; E147; E148; E149</t>
  </si>
  <si>
    <t>E15;E16; E15; E16; E15X; E160; E161; E162; E163; E164; E168; E169</t>
  </si>
  <si>
    <t>E20;E21;E22;E23;E24;E25;E26;E27;E28;E29;E30;E31;E32;E34;E35; E20; E21; E22; E23; E24; E25; E26; E27; E28; E29; E30; E31; E32; E34; E35; E200; E201; E208; E209; E210; E211; E212; E213; E214; E215; E220; E221; E222; E228; E229; E230; E231; E232; E233; E236; E237; E240; E241; E242; E243; E244; E248; E249; E250; E258; E259; E260; E261; E268; E269; E270; E271; E272; E273; E274; E275; E278; E279; E280; E281; E282; E283; E288; E289; E290; E291; E298; E299; E300; E301; E308; E309; E310; E311; E318; E319; E320; E321; E328; E329; E340; E341; E342; E343; E344; E345; E348; E349; E350; E351; E358</t>
  </si>
  <si>
    <t>E40;E41;E42;E43;E44;E45;E46; E40; E41; E42; E43; E44; E45; E46; E40X; E41X; E42X; E43X; E440; E441; E45X; E46X</t>
  </si>
  <si>
    <t>E50;E51;E52;E53;E54;E55;E56;E58;E59;E60;E61;E63;E64; E50; E51; E52; E53; E54; E55; E56; E58; E59; E60; E61; E63; E64; E500; E501; E502; E503; E504; E505; E506; E507; E508; E509; E511; E512; E518; E519; E52X; E530; E531; E538; E539; E54X; E550; E559; E560; E561; E568; E569; E58X; E59X; E60X; E610; E611; E612; E613; E614; E615; E616; E617; E618; E619; E630; E631; E638; E639; E640; E641; E642; E643; E648; E649</t>
  </si>
  <si>
    <t>E65;E66;E67;E68; E65; E66; E67; E68; E65X; E660; E661; E662; E668; E669; E670; E671; E672; E673; E678; E68X</t>
  </si>
  <si>
    <t>E70;E71;E72;E73;E74;E75;E76;E77;E78;E79;E80;E83;E84;E85;E86;E87;E88;E89;E90; E70; E71; E72; E73; E74; E75; E76; E77; E78; E79; E80; E83; E84; E85; E86; E87; E88; E89; E90; E700; E701; E702; E703; E708; E709; E710; E711; E712; E713; E720; E721; E722; E723; E724; E725; E728; E729; E730; E731; E738; E739; E740; E741; E742; E743; E744; E748; E749; E750; E751; E752; E753; E754; E755; E756; E760; E761; E762; E763; E768; E769; E770; E771; E778; E779; E780; E781; E782; E783; E784; E785; E786; E788; E789; E790; E791; E798; E799; E800; E801; E802; E803; E804; E805; E806; E807; E830; E831; E832; E833; E834; E835; E838; E839; E840; E841; E848; E849; E850; E851; E852; E853; E854; E858; E859; E86X; E870; E871; E872; E873; E874; E875; E876; E877; E878; E880; E881; E882; E888; E889; E890; E891; E892; E893; E894; E895; E896; E898; E899; E90X</t>
  </si>
  <si>
    <t>F00;F01;F02;F03;F04;F05;F06;F07;F09; F00; F01; F02; F03; F04; F05; F06; F07; F09; F000; F001; F002; F009; F010; F011; F012; F013; F018; F019; F020; F021; F022; F023; F024; F028; F03X; F04X; F050; F051; F058; F059; F060; F061; F062; F063; F064; F065; F066; F067; F068; F069; F070; F071; F072; F078; F079; F09X</t>
  </si>
  <si>
    <t>F10;F11;F12;F13;F14;F15;F16;F17;F18;F19; F10; F11; F12; F13; F14; F15; F16; F17; F18; F19;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t>
  </si>
  <si>
    <t>F20;F21;F22;F23;F24;F25;F28;F29; F20; F21; F22; F23; F24; F25; F28; F29; F200; F201; F202; F203; F204; F205; F206; F208; F209; F21X; F220; F228; F229; F230; F231; F232; F233; F238; F239; F24X; F250; F251; F252; F258; F259; F28X; F29X</t>
  </si>
  <si>
    <t>F30;F31;F32;F33;F34;F38;F39; F30; F31; F32; F33; F34; F38; F39; F300; F301; F302; F308; F309; F310; F311; F312; F313; F314; F315; F316; F317; F318; F319; F320; F321; F322; F323; F328; F329; F330; F331; F332; F333; F334; F338; F339; F340; F341; F348; F349; F380; F381; F388; F39X</t>
  </si>
  <si>
    <t>F40;F41;F42;F43;F44;F45;F48; F40; F41; F42; F43; F44; F45; F48; F400; F401; F402; F408; F409; F410; F411; F412; F413; F418; F419; F420; F421; F422; F428; F429; F430; F431; F432; F438; F439; F440; F441; F442; F443; F444; F445; F446; F447; F448; F449; F450; F451; F452; F453; F454; F458; F459; F480; F481; F488; F489</t>
  </si>
  <si>
    <t>F50;F51;F52;F53;F54;F55;F59; F50; F51; F52; F53; F54; F55; F59; F500; F501; F502; F503; F504; F505; F508; F509; F510; F511; F512; F513; F514; F515; F518; F519; F520; F521; F522; F523; F524; F525; F526; F527; F528; F529; F530; F531; F538; F539; F54X; F55X; F59X</t>
  </si>
  <si>
    <t>F60;F61;F62;F63;F64;F65;F66;F68;F69; F60; F61; F62; F63; F64; F65; F66; F68; F69; F600; F601; F602; F603; F604; F605; F606; F607; F608; F609; F61X; F620; F621; F628; F629; F630; F631; F632; F633; F638; F639; F640; F641; F642; F648; F649; F650; F651; F652; F653; F654; F655; F656; F658; F659; F660; F661; F662; F668; F669; F680; F681; F688; F69X</t>
  </si>
  <si>
    <t>F70;F71;F72;F73;F78;F79; F70; F71; F72; F73; F78; F79; F700; F701; F708; F709; F710; F711; F718; F719; F720; F721; F728; F729; F730; F731; F738; F739; F780; F781; F788; F789; F790; F791; F798; F799</t>
  </si>
  <si>
    <t>F80;F81;F82;F83;F84;F88;F89; F80; F81; F82; F83; F84; F88; F89; F800; F801; F802; F803; F808; F809; F810; F811; F812; F813; F818; F819; F82X; F83X; F840; F841; F842; F843; F844; F845; F848; F849; F88X; F89X</t>
  </si>
  <si>
    <t>F90;F91;F92;F93;F94;F95;F98; F90; F91; F92; F93; F94; F95; F98; F900; F901; F908; F909; F910; F911; F912; F913; F918; F919; F920; F928; F929; F930; F931; F932; F933; F938; F939; F940; F941; F942; F948; F949; F950; F951; F952; F958; F959; F980; F981; F982; F983; F984; F985; F986; F988; F989</t>
  </si>
  <si>
    <t>F99; F99; F99X</t>
  </si>
  <si>
    <t>G00;G01;G02;G03;G04;G05;G06;G07;G08;G09; G00; G01; G02; G03; G04; G05; G06; G07; G08; G09; G000; G001; G002; G003; G008; G009; G01X; G020; G021; G028; G030; G031; G032; G038; G039; G040; G041; G042; G048; G049; G050; G051; G052; G058; G060; G061; G062; G07X; G08X; G09X</t>
  </si>
  <si>
    <t>G10;G11;G12;G13; G10; G11; G12; G13; G10X; G110; G111; G112; G113; G114; G118; G119; G120; G121; G122; G128; G129; G130; G131; G132; G138</t>
  </si>
  <si>
    <t>G20;G21;G22;G23;G24;G25;G26; G20; G21; G22; G23; G24; G25; G26; G20X; G210; G211; G212; G213; G218; G219; G22X; G230; G231; G232; G238; G239; G240; G241; G242; G243; G244; G245; G248; G249; G250; G251; G252; G253; G254; G255; G256; G258; G259; G26X</t>
  </si>
  <si>
    <t>G30;G31;G32; G30; G31; G32; G300; G301; G308; G309; G310; G311; G312; G318; G319; G320; G328</t>
  </si>
  <si>
    <t>G35;G36;G37; G35; G36; G37; G35X; G360; G361; G368; G369; G370; G371; G372; G373; G374; G375; G378; G379</t>
  </si>
  <si>
    <t>G40;G41;G43;G44;G45;G46;G47; G40; G41; G43; G44; G45; G46; G47; G400; G401; G402; G403; G404; G405; G406; G407; G408; G409; G410; G411; G412; G418; G419; G430; G431; G432; G433; G438; G439; G440; G441; G442; G443; G444; G448; G450; G451; G452; G453; G454; G458; G459; G460; G461; G462; G463; G464; G465; G466; G467; G468; G470; G471; G472; G473; G474; G478; G479</t>
  </si>
  <si>
    <t>G50;G51;G52;G53;G54;G55;G56;G57;G58;G59; G50; G51; G52; G53; G54; G55; G56; G57; G58; G59; G500; G501; G508; G509; G510; G511; G512; G513; G514; G518; G519; G520; G521; G522; G523; G527; G528; G529; G530; G531; G532; G533; G538; G540; G541; G542; G543; G544; G545; G546; G547; G548; G549; G550; G551; G552; G553; G558; G560; G561; G562; G563; G564; G568; G569; G570; G571; G572; G573; G574; G575; G576; G578; G579; G580; G587; G588; G589; G590; G598</t>
  </si>
  <si>
    <t>G60;G61;G62;G63;G64; G60; G61; G62; G63; G64; G600; G601; G602; G603; G608; G609; G610; G611; G618; G619; G620; G621; G622; G628; G629; G630; G631; G632; G633; G634; G635; G636; G638; G64X</t>
  </si>
  <si>
    <t>G70;G71;G72;G73; G70; G71; G72; G73; G700; G701; G702; G708; G709; G710; G711; G712; G713; G718; G719; G720; G721; G722; G723; G724; G728; G729; G730; G731; G732; G733; G734; G735; G736; G737</t>
  </si>
  <si>
    <t>G80;G81;G82;G83; G80; G81; G82; G83; G800; G801; G802; G803; G804; G808; G809; G810; G811; G819; G820; G821; G822; G823; G824; G825; G830; G831; G832; G833; G834; G838; G839</t>
  </si>
  <si>
    <t>G90;G91;G92;G93;G94;G95;G96;G97;G98;G99; G90; G91; G92; G93; G94; G95; G96; G97; G98; G99; G900; G901; G902; G903; G904; G908; G909; G910; G911; G912; G913; G918; G919; G92X; G930; G931; G932; G933; G934; G935; G936; G937; G938; G939; G940; G941; G942; G948; G950; G951; G952; G958; G959; G960; G961; G968; G969; G970; G971; G972; G978; G979; G98X; G990; G991; G992; G998</t>
  </si>
  <si>
    <t>H00;H01;H02;H03;H04;H05;H06; H00; H01; H02; H03; H04; H05; H06; H000; H001; H010; H011; H018; H019; H020; H021; H022; H023; H024; H025; H026; H027; H028; H029; H030; H031; H038; H040; H041; H042; H043; H044; H045; H046; H048; H049; H050; H051; H052; H053; H054; H055; H058; H059; H060; H061; H062; H063</t>
  </si>
  <si>
    <t>H10;H11;H13; H10; H11; H13; H100; H101; H102; H103; H104; H105; H108; H109; H110; H111; H112; H113; H114; H118; H119; H130; H131; H132; H133; H138</t>
  </si>
  <si>
    <t>H15;H16;H17;H18;H19;H20;H21;H22; H15; H16; H17; H18; H19; H20; H21; H22; H150; H151; H158; H159; H160; H161; H162; H163; H164; H168; H169; H170; H171; H178; H179; H180; H181; H182; H183; H184; H185; H186; H187; H188; H189; H190; H191; H192; H193; H198; H200; H201; H202; H208; H209; H210; H211; H212; H213; H214; H215; H218; H219; H220; H221; H228</t>
  </si>
  <si>
    <t>H25;H26;H27;H28; H25; H26; H27; H28; H250; H251; H252; H258; H259; H260; H261; H262; H263; H264; H268; H269; H270; H271; H278; H279; H280; H281; H282; H288</t>
  </si>
  <si>
    <t>H30;H31;H32;H33;H34;H35;H36; H30; H31; H32; H33; H34; H35; H36; H300; H301; H302; H308; H309; H310; H311; H312; H313; H314; H318; H319; H320; H328; H330; H331; H332; H333; H334; H335; H340; H341; H342; H348; H349; H350; H351; H352; H353; H354; H355; H356; H357; H358; H359; H360; H368</t>
  </si>
  <si>
    <t>H40;H42; H40; H42; H400; H401; H402; H403; H404; H405; H406; H408; H409; H420; H428</t>
  </si>
  <si>
    <t>H43;H44;H45; H43; H44; H45; H430; H431; H432; H433; H438; H439; H440; H441; H442; H443; H444; H445; H446; H447; H448; H449; H450; H451; H458</t>
  </si>
  <si>
    <t>H46;H47;H48; H46; H47; H48; H46X; H470; H471; H472; H473; H474; H475; H476; H477; H480; H481; H488</t>
  </si>
  <si>
    <t>H49;H50;H51;H52; H49; H50; H51; H52; H490; H491; H492; H493; H494; H498; H499; H500; H501; H502; H503; H504; H505; H506; H508; H509; H510; H511; H512; H518; H519; H520; H521; H522; H523; H524; H525; H526; H527</t>
  </si>
  <si>
    <t>H53;H54; H53; H54; H530; H531; H532; H533; H534; H535; H536; H538; H539; H540; H541; H542; H543; H544; H545; H546; H547</t>
  </si>
  <si>
    <t>H55;H57;H58;H59; H55; H57; H58; H59; H55X; H570; H571; H578; H579; H580; H581; H588; H590; H598; H599</t>
  </si>
  <si>
    <t>H60;H61;H62; H60; H61; H62; H600; H601; H602; H603; H604; H605; H608; H609; H610; H611; H612; H613; H618; H619; H620; H621; H622; H623; H624; H628</t>
  </si>
  <si>
    <t>H65;H66;H67;H68;H69;H70;H71;H72;H73;H74;H75; H65; H66; H67; H68; H69; H70; H71; H72; H73; H74; H75; H650; H651; H652; H653; H654; H659; H660; H661; H662; H663; H664; H669; H670; H671; H678; H680; H681; H690; H698; H699; H700; H701; H702; H708; H709; H71X; H720; H721; H722; H728; H729; H730; H731; H738; H739; H740; H741; H742; H743; H744; H748; H749; H750; H758</t>
  </si>
  <si>
    <t>H80;H81;H82;H83; H80; H81; H82; H83; H800; H801; H802; H808; H809; H810; H811; H812; H813; H814; H818; H819; H82X; H830; H831; H832; H833; H838; H839</t>
  </si>
  <si>
    <t>H90;H91;H92;H93;H94;H95; H90; H91; H92; H93; H94; H95; H900; H901; H902; H903; H904; H905; H906; H907; H908; H910; H911; H912; H913; H918; H919; H920; H921; H922; H930; H931; H932; H933; H938; H939; H940; H948; H950; H951; H958; H959</t>
  </si>
  <si>
    <t>I00;I01;I02; I00; I01; I02; I00X; I010; I011; I012; I018; I019; I020; I029</t>
  </si>
  <si>
    <t>I05;I06;I07;I08;I09; I05; I06; I07; I08; I09; I050; I051; I052; I058; I059; I060; I061; I062; I068; I069; I070; I071; I072; I078; I079; I080; I081; I082; I083; I088; I089; I090; I091; I092; I098; I099</t>
  </si>
  <si>
    <t>I10;I11;I12;I13;I15; I10; I11; I12; I13; I15; I10X; I110; I119; I120; I129; I130; I131; I132; I139; I150; I151; I152; I158; I159</t>
  </si>
  <si>
    <t>I20;I21;I22;I23;I24;I25; I20; I21; I22; I23; I24; I25; I200; I201; I208; I209; I210; I211; I212; I213; I214; I219; I220; I221; I228; I229; I230; I231; I232; I233; I234; I235; I236; I238; I240; I241; I248; I249; I250; I251; I252; I253; I254; I255; I256; I258; I259</t>
  </si>
  <si>
    <t>I26;I27;I28; I26; I27; I28; I260; I269; I270; I271; I272; I278; I279; I280; I281; I288; I289</t>
  </si>
  <si>
    <t>I30;I31;I32;I33;I34;I35;I36;I37;I38;I39;I40;I41;I42;I43;I44;I45;I46;I47;I48;I49;I50;I51;I52; I30; I31; I32; I33; I34; I35; I36; I37; I38; I39; I40; I41; I42; I43; I44; I45; I46; I47; I48; I49; I50; I51; I52; I300; I301; I308; I309; I310; I311; I312; I313; I318; I319; I320; I321; I328; I330; I339; I340; I341; I342; I348; I349; I350; I351; I352; I358; I359; I360; I361; I362; I368; I369; I370; I371; I372; I378; I379; I38X; I390; I391; I392; I393; I394; I398; I400; I401; I408; I409; I410; I411; I412; I418; I420; I421; I422; I423; I424; I425; I426; I427; I428; I429; I430; I431; I432; I438; I440; I441; I442; I443; I444; I445; I446; I447; I450; I451; I452; I453; I454; I455; I456; I458; I459; I460; I461; I469; I470; I471; I472; I479; I48X; I490; I491; I492; I493; I494; I495; I498; I499; I500; I501; I509; I510; I511; I512; I513; I514; I515; I516; I517; I518; I519; I520; I521; I528</t>
  </si>
  <si>
    <t>I60;I61;I62;I63;I64;I65;I66;I67;I68;I69; I60; I61; I62; I63; I64; I65; I66; I67; I68; I69; I600; I601; I602; I603; I604; I605; I606; I607; I608; I609; I610; I611; I612; I613; I614; I615; I616; I618; I619; I620; I621; I629; I630; I631; I632; I633; I634; I635; I636; I638; I639; I64X; I650; I651; I652; I653; I658; I659; I660; I661; I662; I663; I664; I668; I669; I670; I671; I672; I673; I674; I675; I676; I677; I678; I679; I680; I681; I682; I688; I690; I691; I692; I693; I694; I698</t>
  </si>
  <si>
    <t>I70;I71;I72;I73;I74;I77;I78;I79; I70; I71; I72; I73; I74; I77; I78; I79; I700; I701; I702; I708; I709; I710; I711; I712; I713; I714; I715; I716; I718; I719; I720; I721; I722; I723; I724; I728; I729; I730; I731; I738; I739; I740; I741; I742; I743; I744; I745; I748; I749; I770; I771; I772; I773; I774; I775; I776; I778; I779; I780; I781; I788; I789; I790; I791; I792; I798</t>
  </si>
  <si>
    <t>I80;I81;I82;I83;I84;I85;I86;I87;I88;I89; I80; I81; I82; I83; I84; I85; I86; I87; I88; I89; I800; I801; I802; I803; I808; I809; I81X; I820; I821; I822; I823; I828; I829; I830; I831; I832; I839; I840; I841; I842; I843; I844; I845; I846; I847; I848; I849; I850; I859; I860; I861; I862; I863; I864; I868; I870; I871; I872; I878; I879; I880; I881; I888; I889; I890; I891; I898; I899</t>
  </si>
  <si>
    <t>I95;I97;I98;I99; I95; I97; I98; I99; I950; I951; I952; I958; I959; I970; I971; I972; I978; I979; I980; I981; I982; I988; I99X</t>
  </si>
  <si>
    <t>J00;J01;J02;J03;J04;J05;J06; J00; J01; J02; J03; J04; J05; J06; J00X; J010; J011; J012; J013; J014; J018; J019; J020; J028; J029; J030; J038; J039; J040; J041; J042; J050; J051; J060; J068; J069</t>
  </si>
  <si>
    <t>J09;J10;J11;J12;J13;J14;J15;J16;J17;J18; J09; J10; J11; J12; J13; J14; J15; J16; J17; J18; J09X; J100; J101; J108; J110; J111; J118; J120; J121; J122; J128; J129; J13X; J14X; J150; J151; J152; J153; J154; J155; J156; J157; J158; J159; J160; J168; J170; J171; J172; J173; J178; J180; J181; J182; J188; J189</t>
  </si>
  <si>
    <t>J20;J21;J22; J20; J21; J22; J200; J201; J202; J203; J204; J205; J206; J207; J208; J209; J210; J218; J219; J22X</t>
  </si>
  <si>
    <t>J30;J31;J32;J33;J34;J35;J36;J37;J38;J39; J30; J31; J32; J33; J34; J35; J36; J37; J38; J39; J300; J301; J302; J303; J304; J310; J311; J312; J320; J321; J322; J323; J324; J328; J329; J330; J331; J338; J339; J340; J341; J342; J343; J348; J350; J351; J352; J353; J358; J359; J36X; J370; J371; J380; J381; J382; J383; J384; J385; J386; J387; J390; J391; J392; J393; J398; J399</t>
  </si>
  <si>
    <t>J40;J41;J42;J43;J44;J45;J46;J47; J40; J41; J42; J43; J44; J45; J46; J47; J40X; J410; J411; J418; J42X; J430; J431; J432; J438; J439; J440; J441; J448; J449; J450; J451; J458; J459; J46X; J47X</t>
  </si>
  <si>
    <t>J60;J61;J62;J63;J64;J65;J66;J67;J68;J69;J70; J60; J61; J62; J63; J64; J65; J66; J67; J68; J69; J70; J60X; J61X; J620; J628; J630; J631; J632; J633; J634; J635; J638; J64X; J65X; J660; J661; J662; J668; J670; J671; J672; J673; J674; J675; J676; J677; J678; J679; J680; J681; J682; J683; J684; J688; J689; J690; J691; J698; J700; J701; J702; J703; J704; J708; J709</t>
  </si>
  <si>
    <t>J80;J81;J82;J84; J80; J81; J82; J84; J80X; J81X; J82X; J840; J841; J848; J849</t>
  </si>
  <si>
    <t>J85;J86; J85; J86; J850; J851; J852; J853; J860; J869</t>
  </si>
  <si>
    <t>J90;J91;J92;J93;J94; J90; J91; J92; J93; J94; J90X; J91X; J920; J929; J930; J931; J938; J939; J940; J941; J942; J948; J949</t>
  </si>
  <si>
    <t>J95;J96;J98;J99; J95; J96; J98; J99; J950; J951; J952; J953; J954; J955; J958; J959; J960; J961; J969; J980; J981; J982; J983; J984; J985; J986; J988; J989; J990; J991; J998</t>
  </si>
  <si>
    <t>K00;K01;K02;K03;K04;K05;K06;K07;K08;K09;K10;K11;K12;K13;K14; K00; K01; K02; K03; K04; K05; K06; K07; K08; K09; K10; K11; K12; K13; K14; K000; K001; K002; K003; K004; K005; K006; K007; K008; K009; K010; K011; K020; K021; K022; K023; K024; K028; K029; K030; K031; K032; K033; K034; K035; K036; K037; K038; K039; K040; K041; K042; K043; K044; K045; K046; K047; K048; K049; K050; K051; K052; K053; K054; K055; K056; K060; K061; K062; K068; K069; K070; K071; K072; K073; K074; K075; K076; K078; K079; K080; K081; K082; K083; K088; K089; K090; K091; K092; K098; K099; K100; K101; K102; K103; K108; K109; K110; K111; K112; K113; K114; K115; K116; K117; K118; K119; K120; K121; K122; K130; K131; K132; K133; K134; K135; K136; K137; K140; K141; K142; K143; K144; K145; K146; K148; K149</t>
  </si>
  <si>
    <t>K20;K21;K22;K23;K25;K26;K27;K28;K29;K30;K31; K20; K21; K22; K23; K25; K26; K27; K28; K29; K30; K31; K20X; K210; K219; K220; K221; K222; K223; K224; K225; K226; K227; K228; K229; K230; K231; K238; K250; K251; K252; K253; K254; K255; K256; K257; K259; K260; K261; K262; K263; K264; K265; K266; K267; K269; K270; K271; K272; K273; K274; K275; K276; K277; K279; K280; K281; K282; K283; K284; K285; K286; K287; K289; K290; K291; K292; K293; K294; K295; K296; K297; K298; K299; K30X; K310; K311; K312; K313; K314; K315; K316; K317; K318; K319</t>
  </si>
  <si>
    <t>K35;K36;K37;K38; K35; K36; K37; K38; K350; K351; K359; K36X; K37X; K380; K381; K382; K383; K388; K389</t>
  </si>
  <si>
    <t>K40;K41;K42;K43;K44;K45;K46; K40; K41; K42; K43; K44; K45; K46; K400; K401; K402; K403; K404; K409; K410; K411; K412; K413; K414; K419; K420; K421; K429; K430; K431; K439; K440; K441; K449; K450; K451; K458; K460; K461; K469</t>
  </si>
  <si>
    <t>K50;K51;K52; K50; K51; K52; K500; K501; K508; K509; K510; K511; K512; K513; K514; K515; K518; K519; K520; K521; K522; K528; K529</t>
  </si>
  <si>
    <t>K55;K56;K57;K58;K59;K60;K61;K62;K63; K55; K56; K57; K58; K59; K60; K61; K62; K63; K550; K551; K552; K558; K559; K560; K561; K562; K563; K564; K565; K566; K567; K570; K571; K572; K573; K574; K575; K578; K579; K580; K589; K590; K591; K592; K593; K594; K598; K599; K600; K601; K602; K603; K604; K605; K610; K611; K612; K613; K614; K620; K621; K622; K623; K624; K625; K626; K627; K628; K629; K630; K631; K632; K633; K634; K635; K638; K639</t>
  </si>
  <si>
    <t>K65;K66;K67; K65; K66; K67; K650; K658; K659; K660; K661; K668; K669; K670; K671; K672; K673; K678</t>
  </si>
  <si>
    <t>K70;K71;K72;K73;K74;K75;K76;K77; K70; K71; K72; K73; K74; K75; K76; K77; K700; K701; K702; K703; K704; K709; K710; K711; K712; K713; K714; K715; K716; K717; K718; K719; K720; K721; K729; K730; K731; K732; K738; K739; K740; K741; K742; K743; K744; K745; K746; K750; K751; K752; K753; K754; K758; K759; K760; K761; K762; K763; K764; K765; K766; K767; K768; K769; K770; K778</t>
  </si>
  <si>
    <t>K80;K81;K82;K83;K85;K86;K87; K80; K81; K82; K83; K85; K86; K87; K800; K801; K802; K803; K804; K805; K808; K810; K811; K818; K819; K820; K821; K822; K823; K824; K828; K829; K830; K831; K832; K833; K834; K835; K838; K839; K850; K851; K852; K853; K858; K859; K860; K861; K862; K863; K868; K869; K870; K871</t>
  </si>
  <si>
    <t>K90;K91;K92;K93; K90; K91; K92; K93; K900; K901; K902; K903; K904; K908; K909; K910; K911; K912; K913; K914; K915; K918; K919; K920; K921; K922; K928; K929; K930; K931; K938</t>
  </si>
  <si>
    <t>L00;L01;L02;L03;L04;L05;L08; L00; L01; L02; L03; L04; L05; L08; L00X; L010; L011; L020; L021; L022; L023; L024; L028; L029; L030; L031; L032; L033; L038; L039; L040; L041; L042; L043; L048; L049; L050; L059; L080; L081; L088; L089</t>
  </si>
  <si>
    <t>L10;L11;L12;L13;L14; L10; L11; L12; L13; L14; L100; L101; L102; L103; L104; L105; L108; L109; L110; L111; L118; L119; L120; L121; L122; L123; L128; L129; L130; L131; L138; L139; L14X</t>
  </si>
  <si>
    <t>L20;L21;L22;L23;L24;L25;L26;L27;L28;L29;L30; L20; L21; L22; L23; L24; L25; L26; L27; L28; L29; L30; L200; L208; L209; L210; L211; L218; L219; L22X; L230; L231; L232; L233; L234; L235; L236; L237; L238; L239; L240; L241; L242; L243; L244; L245; L246; L247; L248; L249; L250; L251; L252; L253; L254; L255; L258; L259; L26X; L270; L271; L272; L278; L279; L280; L281; L282; L290; L291; L292; L293; L298; L299; L300; L301; L302; L303; L304; L305; L308; L309</t>
  </si>
  <si>
    <t>L40;L41;L42;L43;L44;L45; L40; L41; L42; L43; L44; L45; L400; L401; L402; L403; L404; L405; L408; L409; L410; L411; L412; L413; L414; L415; L418; L419; L42X; L430; L431; L432; L433; L438; L439; L440; L441; L442; L443; L444; L448; L449; L45X</t>
  </si>
  <si>
    <t>L50;L51;L52;L53;L54; L50; L51; L52; L53; L54; L500; L501; L502; L503; L504; L505; L506; L508; L509; L510; L511; L512; L518; L519; L52X; L530; L531; L532; L533; L538; L539; L540; L548</t>
  </si>
  <si>
    <t>L55;L56;L57;L58;L59; L55; L56; L57; L58; L59; L550; L551; L552; L558; L559; L560; L561; L562; L563; L564; L568; L569; L570; L571; L572; L573; L574; L575; L578; L579; L580; L581; L589; L590; L598; L599</t>
  </si>
  <si>
    <t>L60;L62;L63;L64;L65;L66;L67;L68;L70;L71;L72;L73;L74;L75; L60; L62; L63; L64; L65; L66; L67; L68; L70; L71; L72; L73; L74; L75; L600; L601; L602; L603; L604; L605; L608; L609; L620; L628; L630; L631; L632; L638; L639; L640; L648; L649; L650; L651; L652; L658; L659; L660; L661; L662; L663; L664; L668; L669; L670; L671; L678; L679; L680; L681; L682; L683; L688; L689; L700; L701; L702; L703; L704; L705; L708; L709; L710; L711; L718; L719; L720; L721; L722; L728; L729; L730; L731; L732; L738; L739; L740; L741; L742; L743; L744; L748; L749; L750; L751; L752; L758; L759</t>
  </si>
  <si>
    <t>L80;L81;L82;L83;L84;L85;L86;L87;L88;L89;L90;L91;L92;L93;L94;L95;L97;L98;L99; L80; L81; L82; L83; L84; L85; L86; L87; L88; L89; L90; L91; L92; L93; L94; L95; L97; L98; L99; L80X; L810; L811; L812; L813; L814; L815; L816; L817; L818; L819; L82X; L83X; L84X; L850; L851; L852; L853; L858; L859; L86X; L870; L871; L872; L878; L879; L88X; L89X; L900; L901; L902; L903; L904; L905; L906; L908; L909; L910; L918; L919; L920; L921; L922; L923; L928; L929; L930; L931; L932; L940; L941; L942; L943; L944; L945; L946; L948; L949; L950; L951; L958; L959; L97X; L980; L981; L982; L983; L984; L985; L986; L988; L989; L990; L998</t>
  </si>
  <si>
    <t>M00;M01;M02;M03; M00; M01; M02; M03; M05; M06; M07; M08; M09; M10; M11; M12; M13; M14; M15; M16; M17; M18; M19; M20; M21; M22; M23; M24; M25; M00-M03; M05-M14; M15-M19; M20-M25; M000; M001; M002; M008; M009; M010; M011; M012; M013; M014; M015; M016; M018; M020; M021; M022; M023; M028; M029; M030; M031; M032; M036</t>
  </si>
  <si>
    <t>M00-M03;M05-M14;M15-M19;M20-M25; M00; M01; M02; M03; M05; M06; M07; M08; M09; M10; M11; M12; M13; M14; M15; M16; M17; M18; M19; M20; M21; M22; M23; M24; M25; M00-M03; M05-M14; M15-M19; M20-M25; M000; M001; M002; M008; M009; M010; M011; M012; M013; M014; M015; M016; M018; M020; M021; M022; M023; M028; M029; M030; M031; M032; M036; M050; M051; M052; M053; M058; M059; M060; M061; M062; M063; M064; M068; M069; M070; M071; M072; M073; M074; M075; M076; M080; M081; M082; M083; M084; M088; M089; M090; M091; M092; M098; M100; M101; M102; M103; M104; M109; M110; M111; M112; M118; M119; M120; M121; M122; M123; M124; M125; M128; M130; M131; M138; M139; M140; M141; M142; M143; M144; M145; M146; M148; M150; M151; M152; M153; M154; M158; M159; M160; M161; M162; M163; M164; M165; M166; M167; M169; M170; M171; M172; M173; M174; M175; M179; M180; M181; M182; M183; M184; M185; M189; M190; M191; M192; M198; M199; M200; M201; M202; M203; M204; M205; M206; M210; M211; M212; M213; M214; M215; M216; M217; M218; M219; M220; M221; M222; M223; M224; M228; M229; M230; M231; M232; M233; M234; M235; M236; M238; M239; M240; M241; M242; M243; M244; M245; M246; M247; M248; M249; M250; M251; M252; M253; M254; M255; M256; M257; M258; M259</t>
  </si>
  <si>
    <t>M05;M06;M07;M08;M09;M10;M11;M12;M13;M14; M05; M06; M07; M08; M09; M10; M11; M12; M13; M14; M050; M051; M052; M053; M058; M059; M060; M061; M062; M063; M064; M068; M069; M070; M071; M072; M073; M074; M075; M076; M080; M081; M082; M083; M084; M088; M089; M090; M091; M092; M098; M100; M101; M102; M103; M104; M109; M110; M111; M112; M118; M119; M120; M121; M122; M123; M124; M125; M128; M130; M131; M138; M139; M140; M141; M142; M143; M144; M145; M146; M148</t>
  </si>
  <si>
    <t>M15;M16;M17;M18;M19; M15; M16; M17; M18; M19; M150; M151; M152; M153; M154; M158; M159; M160; M161; M162; M163; M164; M165; M166; M167; M169; M170; M171; M172; M173; M174; M175; M179; M180; M181; M182; M183; M184; M185; M189; M190; M191; M192; M198; M199</t>
  </si>
  <si>
    <t>M20;M21;M22;M23;M24;M25; M00; M01; M02; M03; M05; M06; M07; M08; M09; M10; M11; M12; M13; M14; M15; M16; M17; M18; M19; M20; M21; M22; M23; M24; M25; M00-M03; M05-M14; M15-M19; M20-M25; M200; M201; M202; M203; M204; M205; M206; M210; M211; M212; M213; M214; M215; M216; M217; M218; M219; M220; M221; M222; M223; M224; M228; M229; M230; M231; M232; M233; M234; M235; M236; M238; M239; M240; M241; M242; M243; M244; M245; M246; M247; M248; M249; M250; M251; M252; M253; M254; M255; M256; M257; M258; M259</t>
  </si>
  <si>
    <t>M30;M31;M32;M33;M34;M35;M36; M30; M31; M32; M33; M34; M35; M36; M300; M301; M302; M303; M308; M310; M311; M312; M313; M314; M315; M316; M317; M318; M319; M320; M321; M328; M329; M330; M331; M332; M339; M340; M341; M342; M348; M349; M350; M351; M352; M353; M354; M355; M356; M357; M358; M359; M360; M361; M362; M363; M364; M368</t>
  </si>
  <si>
    <t>M40;M41;M42;M43; M40; M41; M42; M43; M45; M46; M47; M48; M49; M50; M51; M53; M54; M40-M43; M45-M49; M50-M54; M400; M401; M402; M403; M404; M405; M410; M411; M412; M413; M414; M415; M418; M419; M420; M421; M429; M430; M431; M432; M433; M434; M435; M436; M438; M439</t>
  </si>
  <si>
    <t>M40-M43;M45-M49;M50-M54; M40; M41; M42; M43; M45; M46; M47; M48; M49; M50; M51; M53; M54; M40-M43; M45-M49; M50-M54; M400; M401; M402; M403; M404; M405; M410; M411; M412; M413; M414; M415; M418; M419; M420; M421; M429; M430; M431; M432; M433; M434; M435; M436; M438; M439; M45X; M460; M461; M462; M463; M464; M465; M468; M469; M470; M471; M472; M478; M479; M480; M481; M482; M483; M484; M485; M488; M489; M490; M491; M492; M493; M494; M495; M498; M500; M501; M502; M503; M508; M509; M510; M511; M512; M513; M514; M518; M519; M530; M531; M532; M533; M538; M539; M540; M541; M542; M543; M544; M545; M546; M548; M549</t>
  </si>
  <si>
    <t>M45;M46;M47;M48;M49; M45; M46; M47; M48; M49; M45X; M460; M461; M462; M463; M464; M465; M468; M469; M470; M471; M472; M478; M479; M480; M481; M482; M483; M484; M485; M488; M489; M490; M491; M492; M493; M494; M495; M498</t>
  </si>
  <si>
    <t>M50;M51;M53;M54; M40; M41; M42; M43; M45; M46; M47; M48; M49; M50; M51; M53; M54; M40-M43; M45-M49; M50-M54; M500; M501; M502; M503; M508; M509; M510; M511; M512; M513; M514; M518; M519; M530; M531; M532; M533; M538; M539; M540; M541; M542; M543; M544; M545; M546; M548; M549</t>
  </si>
  <si>
    <t>M60;M61;M62;M63; M60; M61; M62; M63; M65; M66; M67; M68; M70; M71; M72; M73; M75; M76; M77; M79; M60-M63; M65-M68; M70-M79; M600; M601; M602; M608; M609; M610; M611; M612; M613; M614; M615; M619; M620; M621; M622; M623; M624; M625; M626; M628; M629; M630; M631; M632; M633; M638</t>
  </si>
  <si>
    <t>M60-M63;M65-M68;M70-M79; M60; M61; M62; M63; M65; M66; M67; M68; M70; M71; M72; M73; M75; M76; M77; M79; M60-M63; M65-M68; M70-M79; M600; M601; M602; M608; M609; M610; M611; M612; M613; M614; M615; M619; M620; M621; M622; M623; M624; M625; M626; M628; M629; M630; M631; M632; M633; M638; M650; M651; M652; M653; M654; M658; M659; M660; M661; M662; M663; M664; M665; M670; M671; M672; M673; M674; M678; M679; M680; M688; M700; M701; M702; M703; M704; M705; M706; M707; M708; M709; M710; M711; M712; M713; M714; M715; M718; M719; M720; M721; M722; M724; M726; M728; M729; M730; M731; M738; M750; M751; M752; M753; M754; M755; M758; M759; M760; M761; M762; M763; M764; M765; M766; M767; M768; M769; M770; M771; M772; M773; M774; M775; M778; M779; M790; M791; M792; M793; M794; M795; M796; M797; M798; M799</t>
  </si>
  <si>
    <t>M65;M66;M67;M68; M65; M66; M67; M68; M650; M651; M652; M653; M654; M658; M659; M660; M661; M662; M663; M664; M665; M670; M671; M672; M673; M674; M678; M679; M680; M688</t>
  </si>
  <si>
    <t>M70;M71;M72;M73;M75;M76;M77;M79; M60; M61; M62; M63; M65; M66; M67; M68; M70; M71; M72; M73; M75; M76; M77; M79; M60-M63; M65-M68; M70-M79; M700; M701; M702; M703; M704; M705; M706; M707; M708; M709; M710; M711; M712; M713; M714; M715; M718; M719; M720; M721; M722; M724; M726; M728; M729; M730; M731; M738; M750; M751; M752; M753; M754; M755; M758; M759; M760; M761; M762; M763; M764; M765; M766; M767; M768; M769; M770; M771; M772; M773; M774; M775; M778; M779; M790; M791; M792; M793; M794; M795; M796; M797; M798; M799</t>
  </si>
  <si>
    <t>M80;M81;M82;M83;M84;M85; M80; M81; M82; M83; M84; M85; M86; M87; M88; M89; M90; M91; M92; M93; M94; M80-M85; M86-M90; M91-M94; M800; M801; M802; M803; M804; M805; M808; M809; M810; M811; M812; M813; M814; M815; M816; M818; M819; M820; M821; M828; M830; M831; M832; M833; M834; M835; M838; M839; M840; M841; M842; M843; M844; M848; M849; M850; M851; M852; M853; M854; M855; M856; M858; M859</t>
  </si>
  <si>
    <t>M80-M85;M86-M90;M91-M94; M80; M81; M82; M83; M84; M85; M86; M87; M88; M89; M90; M91; M92; M93; M94; M80-M85; M86-M90; M91-M94; M800; M801; M802; M803; M804; M805; M808; M809; M810; M811; M812; M813; M814; M815; M816; M818; M819; M820; M821; M828; M830; M831; M832; M833; M834; M835; M838; M839; M840; M841; M842; M843; M844; M848; M849; M850; M851; M852; M853; M854; M855; M856; M858; M859; M860; M861; M862; M863; M864; M865; M866; M868; M869; M870; M871; M872; M873; M878; M879; M880; M888; M889; M890; M891; M892; M893; M894; M895; M896; M898; M899; M900; M901; M902; M903; M904; M905; M906; M907; M908; M910; M911; M912; M913; M918; M919; M920; M921; M922; M923; M924; M925; M926; M927; M928; M929; M930; M931; M932; M938; M939; M940; M941; M942; M943; M948; M949</t>
  </si>
  <si>
    <t>M86;M87;M88;M89;M90; M86; M87; M88; M89; M90; M860; M861; M862; M863; M864; M865; M866; M868; M869; M870; M871; M872; M873; M878; M879; M880; M888; M889; M890; M891; M892; M893; M894; M895; M896; M898; M899; M900; M901; M902; M903; M904; M905; M906; M907; M908</t>
  </si>
  <si>
    <t>M91;M92;M93;M94; M80; M81; M82; M83; M84; M85; M86; M87; M88; M89; M90; M91; M92; M93; M94; M80-M85; M86-M90; M91-M94; M910; M911; M912; M913; M918; M919; M920; M921; M922; M923; M924; M925; M926; M927; M928; M929; M930; M931; M932; M938; M939; M940; M941; M942; M943; M948; M949</t>
  </si>
  <si>
    <t>M95;M96;M99; M95; M96; M99; M950; M951; M952; M953; M954; M955; M958; M959; M960; M961; M962; M963; M964; M965; M966; M968; M969; M990; M991; M992; M993; M994; M995; M996; M997; M998; M999</t>
  </si>
  <si>
    <t>N00;N01;N02;N03;N04;N05;N06;N07;N08; N00; N01; N02; N03; N04; N05; N06; N07; N08; N000; N001; N002; N003; N004; N005; N006; N007; N008; N009; N010; N011; N012; N013; N014; N015; N016; N017; N018; N019; N020; N021; N022; N023; N024; N025; N026; N027; N028; N029; N030; N031; N032; N033; N034; N035; N036; N037; N038; N039; N040; N041; N042; N043; N044; N045; N046; N047; N048; N049; N050; N051; N052; N053; N054; N055; N056; N057; N058; N059; N060; N061; N062; N063; N064; N065; N066; N067; N068; N069; N070; N071; N072; N073; N074; N075; N076; N077; N078; N079; N080; N081; N082; N083; N084; N085; N088</t>
  </si>
  <si>
    <t>N10;N11;N12;N13;N14;N15;N16; N10; N11; N12; N13; N14; N15; N16; N10X; N110; N111; N118; N119; N12X; N130; N131; N132; N133; N134; N135; N136; N137; N138; N139; N140; N141; N142; N143; N144; N150; N151; N158; N159; N160; N161; N162; N163; N164; N165; N168</t>
  </si>
  <si>
    <t>N17;N18;N19; N17; N18; N19; N170; N171; N172; N178; N179; N180; N188; N189; N19X</t>
  </si>
  <si>
    <t>N20;N21;N22;N23; N20; N21; N22; N23; N200; N201; N202; N209; N210; N211; N218; N219; N220; N228; N23X</t>
  </si>
  <si>
    <t>N25;N26;N27;N28;N29; N25; N26; N27; N28; N29; N250; N251; N258; N259; N26X; N270; N271; N279; N280; N281; N288; N289; N290; N291; N298</t>
  </si>
  <si>
    <t>N30;N31;N32;N33;N34;N35;N36;N37;N39; N30; N31; N32; N33; N34; N35; N36; N37; N39; N300; N301; N302; N303; N304; N308; N309; N310; N311; N312; N318; N319; N320; N321; N322; N323; N324; N328; N329; N330; N338; N340; N341; N342; N343; N350; N351; N358; N359; N360; N361; N362; N363; N368; N369; N370; N378; N390; N391; N392; N393; N394; N398; N399</t>
  </si>
  <si>
    <t>N40;N41;N42;N43;N44;N45;N46;N47;N48;N49;N50;N51; N40; N41; N42; N43; N44; N45; N46; N47; N48; N49; N50; N51; N40X; N410; N411; N412; N413; N418; N419; N420; N421; N422; N428; N429; N430; N431; N432; N433; N434; N44X; N450; N459; N46X; N47X; N480; N481; N482; N483; N484; N485; N486; N488; N489; N490; N491; N492; N498; N499; N500; N501; N508; N509; N510; N511; N512; N518</t>
  </si>
  <si>
    <t>N60;N61;N62;N63;N64; N60; N61; N62; N63; N64; N600; N601; N602; N603; N604; N608; N609; N61X; N62X; N63X; N640; N641; N642; N643; N644; N645; N648; N649</t>
  </si>
  <si>
    <t>N70;N71;N72;N73;N74;N75;N76;N77; N70; N71; N72; N73; N74; N75; N76; N77; N700; N701; N709; N710; N711; N719; N72X; N730; N731; N732; N733; N734; N735; N736; N738; N739; N740; N741; N742; N743; N744; N748; N750; N751; N758; N759; N760; N761; N762; N763; N764; N765; N766; N768; N770; N771; N778</t>
  </si>
  <si>
    <t>N80;N81;N82;N83;N84;N85;N86;N87;N88;N89;N90;N91;N92;N93;N94;N95;N96;N97;N98; N80; N81; N82; N83; N84; N85; N86; N87; N88; N89; N90; N91; N92; N93; N94; N95; N96; N97; N98; N800; N801; N802; N803; N804; N805; N806; N808; N809; N810; N811; N812; N813; N814; N815; N816; N818; N819; N820; N821; N822; N823; N824; N825; N828; N829; N830; N831; N832; N833; N834; N835; N836; N837; N838; N839; N840; N841; N842; N843; N848; N849; N850; N851; N852; N853; N854; N855; N856; N857; N858; N859; N86X; N870; N871; N872; N879; N880; N881; N882; N883; N884; N888; N889; N890; N891; N892; N893; N894; N895; N896; N897; N898; N899; N900; N901; N902; N903; N904; N905; N906; N907; N908; N909; N910; N911; N912; N913; N914; N915; N920; N921; N922; N923; N924; N925; N926; N930; N938; N939; N940; N941; N942; N943; N944; N945; N946; N948; N949; N950; N951; N952; N953; N958; N959; N96X; N970; N971; N972; N973; N974; N978; N979; N980; N981; N982; N983; N988; N989</t>
  </si>
  <si>
    <t>N99; N99; N990; N991; N992; N993; N994; N995; N998; N999</t>
  </si>
  <si>
    <t>O00;O01;O02;O03;O04;O05;O06;O07;O08; O00; O01; O02; O03; O04; O05; O06; O07; O08; O000; O001; O002; O008; O009; O010; O011; O019; O020; O021; O028; O029; O030; O031; O032; O033; O034; O035; O036; O037; O038; O039; O040; O041; O042; O043; O044; O045; O046; O047; O048; O049; O050; O051; O052; O053; O054; O055; O056; O057; O058; O059; O060; O061; O062; O063; O064; O065; O066; O067; O068; O069; O070; O071; O072; O073; O074; O075; O076; O077; O078; O079; O080; O081; O082; O083; O084; O085; O086; O087; O088; O089</t>
  </si>
  <si>
    <t>O10;O11;O12;O13;O14;O15;O16; O10; O11; O12; O13; O14; O15; O16; O100; O101; O102; O103; O104; O109; O11X; O120; O121; O122; O13X; O140; O141; O149; O150; O151; O152; O159; O16X</t>
  </si>
  <si>
    <t>O20;O21;O22;O23;O24;O25;O26;O28;O29; O20; O21; O22; O23; O24; O25; O26; O28; O29; O200; O208; O209; O210; O211; O212; O218; O219; O220; O221; O222; O223; O224; O225; O228; O229; O230; O231; O232; O233; O234; O235; O239; O240; O241; O242; O243; O244; O249; O25X; O260; O261; O262; O263; O264; O265; O266; O267; O268; O269; O280; O281; O282; O283; O284; O285; O288; O289; O290; O291; O292; O293; O294; O295; O296; O298; O299</t>
  </si>
  <si>
    <t>O30;O31;O32;O33;O34;O35;O36;O40;O41;O42;O43;O44;O45;O46;O47;O48; O30; O31; O32; O33; O34; O35; O36; O40; O41; O42; O43; O44; O45; O46; O47; O48; O300; O301; O302; O308; O309; O310; O311; O312; O318; O320; O321; O322; O323; O324; O325; O326; O328; O329; O330; O331; O332; O333; O334; O335; O336; O337; O338; O339; O340; O341; O342; O343; O344; O345; O346; O347; O348; O349; O350; O351; O352; O353; O354; O355; O356; O357; O358; O359; O360; O361; O362; O363; O364; O365; O366; O367; O368; O369; O40X; O410; O411; O418; O419; O420; O421; O422; O429; O430; O431; O438; O439; O440; O441; O450; O458; O459; O460; O468; O469; O470; O471; O479; O48X</t>
  </si>
  <si>
    <t>O60;O61;O62;O63;O64;O65;O66;O67;O68;O69;O70;O71;O72;O73;O74;O75; O60; O61; O62; O63; O64; O65; O66; O67; O68; O69; O70; O71; O72; O73; O74; O75; O600; O601; O602; O610; O611; O618; O619; O620; O621; O622; O623; O624; O628; O629; O630; O631; O632; O639; O640; O641; O642; O643; O644; O645; O648; O649; O650; O651; O652; O653; O654; O655; O658; O659; O660; O661; O662; O663; O664; O665; O668; O669; O670; O678; O679; O680; O681; O682; O683; O688; O689; O690; O691; O692; O693; O694; O695; O698; O699; O700; O701; O702; O703; O709; O710; O711; O712; O713; O714; O715; O716; O717; O718; O719; O720; O721; O722; O723; O730; O731; O740; O741; O742; O743; O744; O745; O746; O747; O748; O749; O750; O751; O752; O753; O754; O755; O756; O757; O758; O759</t>
  </si>
  <si>
    <t>O80;O81;O82;O83;O84; O80; O81; O82; O83; O84; O800; O801; O808; O809; O810; O811; O812; O813; O814; O815; O820; O821; O822; O828; O829; O830; O831; O832; O833; O834; O838; O839; O840; O841; O842; O848; O849</t>
  </si>
  <si>
    <t>O85;O86;O87;O88;O89;O90;O91;O92; O85; O86; O87; O88; O89; O90; O91; O92; O85X; O860; O861; O862; O863; O864; O868; O870; O871; O872; O873; O878; O879; O880; O881; O882; O883; O888; O890; O891; O892; O893; O894; O895; O896; O898; O899; O900; O901; O902; O903; O904; O905; O908; O909; O910; O911; O912; O920; O921; O922; O923; O924; O925; O926; O927</t>
  </si>
  <si>
    <t>O94;O95;O96;O97;O98;O99; O94; O95; O96; O97; O98; O99; O94X; O95X; O96X; O97X; O980; O981; O982; O983; O984; O985; O986; O988; O989; O990; O991; O992; O993; O994; O995; O996; O997; O998</t>
  </si>
  <si>
    <t>P00;P01;P02;P03;P04; P00; P01; P02; P03; P04; P000; P001; P002; P003; P004; P005; P006; P007; P008; P009; P010; P011; P012; P013; P014; P015; P016; P017; P018; P019; P020; P021; P022; P023; P024; P025; P026; P027; P028; P029; P030; P031; P032; P033; P034; P035; P036; P038; P039; P040; P041; P042; P043; P044; P045; P046; P048; P049</t>
  </si>
  <si>
    <t>P05;P07;P08; P05; P07; P08; P050; P051; P052; P059; P070; P071; P072; P073; P080; P081; P082</t>
  </si>
  <si>
    <t>P10;P11;P12;P13;P14;P15; P10; P11; P12; P13; P14; P15; P100; P101; P102; P103; P104; P108; P109; P110; P111; P112; P113; P114; P115; P119; P120; P121; P122; P123; P124; P128; P129; P130; P131; P132; P133; P134; P138; P139; P140; P141; P142; P143; P148; P149; P150; P151; P152; P153; P154; P155; P156; P158; P159</t>
  </si>
  <si>
    <t>P20;P21;P22;P23;P24;P25;P26;P27;P28;P29; P20; P21; P22; P23; P24; P25; P26; P27; P28; P29; P200; P201; P209; P210; P211; P219; P220; P221; P228; P229; P230; P231; P232; P233; P234; P235; P236; P238; P239; P240; P241; P242; P243; P248; P249; P250; P251; P252; P253; P258; P260; P261; P268; P269; P270; P271; P278; P279; P280; P281; P282; P283; P284; P285; P288; P289; P290; P291; P292; P293; P294; P298; P299</t>
  </si>
  <si>
    <t>P35;P36;P37;P38;P39; P35; P36; P37; P38; P39; P350; P351; P352; P353; P358; P359; P360; P361; P362; P363; P364; P365; P368; P369; P370; P371; P372; P373; P374; P375; P378; P379; P38X; P390; P391; P392; P393; P394; P398; P399</t>
  </si>
  <si>
    <t>P50;P51;P52;P53;P54;P55;P56;P57;P58;P59;P60;P61; P50; P51; P52; P53; P54; P55; P56; P57; P58; P59; P60; P61; P500; P501; P502; P503; P504; P505; P508; P509; P510; P518; P519; P520; P521; P522; P523; P524; P525; P526; P528; P529; P53X; P540; P541; P542; P543; P544; P545; P546; P548; P549; P550; P551; P558; P559; P560; P569; P570; P578; P579; P580; P581; P582; P583; P584; P585; P588; P589; P590; P591; P592; P593; P598; P599; P60X; P610; P611; P612; P613; P614; P615; P616; P618; P619</t>
  </si>
  <si>
    <t>P70;P71;P72;P74; P70; P71; P72; P74; P700; P701; P702; P703; P704; P708; P709; P710; P711; P712; P713; P714; P718; P719; P720; P721; P722; P728; P729; P740; P741; P742; P743; P744; P745; P748; P749</t>
  </si>
  <si>
    <t>P75;P76;P77;P78; P75; P76; P77; P78; P75X; P760; P761; P762; P768; P769; P77X; P780; P781; P782; P783; P788; P789</t>
  </si>
  <si>
    <t>P80;P81;P83; P80; P81; P83; P800; P808; P809; P810; P818; P819; P830; P831; P832; P833; P834; P835; P836; P838; P839</t>
  </si>
  <si>
    <t>P90;P91;P92;P93;P94;P95;P96; P90; P91; P92; P93; P94; P95; P96; P90X; P910; P911; P912; P913; P914; P915; P916; P918; P919; P920; P921; P922; P923; P924; P925; P928; P929; P93X; P940; P941; P942; P948; P949; P95X; P960; P961; P962; P963; P964; P965; P968; P969</t>
  </si>
  <si>
    <t>Q00;Q01;Q02;Q03;Q04;Q05;Q06;Q07; Q00; Q01; Q02; Q03; Q04; Q05; Q06; Q07; Q000; Q001; Q002; Q010; Q011; Q012; Q018; Q019; Q02X; Q030; Q031; Q038; Q039; Q040; Q041; Q042; Q043; Q044; Q045; Q046; Q048; Q049; Q050; Q051; Q052; Q053; Q054; Q055; Q056; Q057; Q058; Q059; Q060; Q061; Q062; Q063; Q064; Q068; Q069; Q070; Q078; Q079</t>
  </si>
  <si>
    <t>Q10;Q11;Q12;Q13;Q14;Q15;Q16;Q17;Q18; Q10; Q11; Q12; Q13; Q14; Q15; Q16; Q17; Q18; Q100; Q101; Q102; Q103; Q104; Q105; Q106; Q107; Q110; Q111; Q112; Q113; Q120; Q121; Q122; Q123; Q124; Q128; Q129; Q130; Q131; Q132; Q133; Q134; Q135; Q138; Q139; Q140; Q141; Q142; Q143; Q148; Q149; Q150; Q158; Q159; Q160; Q161; Q162; Q163; Q164; Q165; Q169; Q170; Q171; Q172; Q173; Q174; Q175; Q178; Q179; Q180; Q181; Q182; Q183; Q184; Q185; Q186; Q187; Q188; Q189</t>
  </si>
  <si>
    <t>Q20;Q21;Q22;Q23;Q24;Q25;Q26;Q27;Q28; Q20; Q21; Q22; Q23; Q24; Q25; Q26; Q27; Q28; Q200; Q201; Q202; Q203; Q204; Q205; Q206; Q208; Q209; Q210; Q211; Q212; Q213; Q214; Q218; Q219; Q220; Q221; Q222; Q223; Q224; Q225; Q226; Q228; Q229; Q230; Q231; Q232; Q233; Q234; Q238; Q239; Q240; Q241; Q242; Q243; Q244; Q245; Q246; Q248; Q249; Q250; Q251; Q252; Q253; Q254; Q255; Q256; Q257; Q258; Q259; Q260; Q261; Q262; Q263; Q264; Q265; Q266; Q268; Q269; Q270; Q271; Q272; Q273; Q274; Q278; Q279; Q280; Q281; Q282; Q283; Q288; Q289</t>
  </si>
  <si>
    <t>Q30;Q31;Q32;Q33;Q34; Q30; Q31; Q32; Q33; Q34; Q300; Q301; Q302; Q303; Q308; Q309; Q310; Q311; Q312; Q313; Q315; Q318; Q319; Q320; Q321; Q322; Q323; Q324; Q330; Q331; Q332; Q333; Q334; Q335; Q336; Q338; Q339; Q340; Q341; Q348; Q349</t>
  </si>
  <si>
    <t>Q35;Q36;Q37; Q35; Q36; Q37; Q351; Q353; Q355; Q357; Q359; Q360; Q361; Q369; Q370; Q371; Q372; Q373; Q374; Q375; Q378; Q379</t>
  </si>
  <si>
    <t>Q38;Q39;Q40;Q41;Q42;Q43;Q44;Q45; Q38; Q39; Q40; Q41; Q42; Q43; Q44; Q45; Q380; Q381; Q382; Q383; Q384; Q385; Q386; Q387; Q388; Q390; Q391; Q392; Q393; Q394; Q395; Q396; Q398; Q399; Q400; Q401; Q402; Q403; Q408; Q409; Q410; Q411; Q412; Q418; Q419; Q420; Q421; Q422; Q423; Q428; Q429; Q430; Q431; Q432; Q433; Q434; Q435; Q436; Q437; Q438; Q439; Q440; Q441; Q442; Q443; Q444; Q445; Q446; Q447; Q450; Q451; Q452; Q453; Q458; Q459</t>
  </si>
  <si>
    <t>Q50;Q51;Q52;Q53;Q54;Q55;Q56; Q50; Q51; Q52; Q53; Q54; Q55; Q56; Q500; Q501; Q502; Q503; Q504; Q505; Q506; Q510; Q511; Q512; Q513; Q514; Q515; Q516; Q517; Q518; Q519; Q520; Q521; Q522; Q523; Q524; Q525; Q526; Q527; Q528; Q529; Q530; Q531; Q532; Q539; Q540; Q541; Q542; Q543; Q544; Q548; Q549; Q550; Q551; Q552; Q553; Q554; Q555; Q556; Q558; Q559; Q560; Q561; Q562; Q563; Q564</t>
  </si>
  <si>
    <t>Q60;Q61;Q62;Q63;Q64; Q60; Q61; Q62; Q63; Q64; Q600; Q601; Q602; Q603; Q604; Q605; Q606; Q610; Q611; Q612; Q613; Q614; Q615; Q618; Q619; Q620; Q621; Q622; Q623; Q624; Q625; Q626; Q627; Q628; Q630; Q631; Q632; Q633; Q638; Q639; Q640; Q641; Q642; Q643; Q644; Q645; Q646; Q647; Q648; Q649</t>
  </si>
  <si>
    <t>Q65;Q66;Q67;Q68;Q69;Q70;Q71;Q72;Q73;Q74;Q75;Q76;Q77;Q78;Q79; Q65; Q66; Q67; Q68; Q69; Q70; Q71; Q72; Q73; Q74; Q75; Q76; Q77; Q78; Q79; Q650; Q651; Q652; Q653; Q654; Q655; Q656; Q658; Q659; Q660; Q661; Q662; Q663; Q664; Q665; Q666; Q667; Q668; Q669; Q670; Q671; Q672; Q673; Q674; Q675; Q676; Q677; Q678; Q680; Q681; Q682; Q683; Q684; Q685; Q688; Q690; Q691; Q692; Q699; Q700; Q701; Q702; Q703; Q704; Q709; Q710; Q711; Q712; Q713; Q714; Q715; Q716; Q718; Q719; Q720; Q721; Q722; Q723; Q724; Q725; Q726; Q727; Q728; Q729; Q730; Q731; Q738; Q740; Q741; Q742; Q743; Q748; Q749; Q750; Q751; Q752; Q753; Q754; Q755; Q758; Q759; Q760; Q761; Q762; Q763; Q764; Q765; Q766; Q767; Q768; Q769; Q770; Q771; Q772; Q773; Q774; Q775; Q776; Q777; Q778; Q779; Q780; Q781; Q782; Q783; Q784; Q785; Q786; Q788; Q789; Q790; Q791; Q792; Q793; Q794; Q795; Q796; Q798; Q799</t>
  </si>
  <si>
    <t>Q80;Q81;Q82;Q83;Q84;Q85;Q86;Q87;Q89; Q80; Q81; Q82; Q83; Q84; Q85; Q86; Q87; Q89; Q800; Q801; Q802; Q803; Q804; Q808; Q809; Q810; Q811; Q812; Q818; Q819; Q820; Q821; Q822; Q823; Q824; Q825; Q828; Q829; Q830; Q831; Q832; Q833; Q838; Q839; Q840; Q841; Q842; Q843; Q844; Q845; Q846; Q848; Q849; Q850; Q851; Q858; Q859; Q860; Q861; Q862; Q868; Q870; Q871; Q872; Q873; Q874; Q875; Q878; Q890; Q891; Q892; Q893; Q894; Q897; Q898; Q899</t>
  </si>
  <si>
    <t>Q90;Q91;Q92;Q93;Q95;Q96;Q97;Q98;Q99; Q90; Q91; Q92; Q93; Q95; Q96; Q97; Q98; Q99; Q900; Q901; Q902; Q909; Q910; Q911; Q912; Q913; Q914; Q915; Q916; Q917; Q920; Q921; Q922; Q923; Q924; Q925; Q926; Q927; Q928; Q929; Q930; Q931; Q932; Q933; Q934; Q935; Q936; Q937; Q938; Q939; Q950; Q951; Q952; Q953; Q954; Q955; Q958; Q959; Q960; Q961; Q962; Q963; Q964; Q968; Q969; Q970; Q971; Q972; Q973; Q978; Q979; Q980; Q981; Q982; Q983; Q984; Q985; Q986; Q987; Q988; Q989; Q990; Q991; Q992; Q998; Q999</t>
  </si>
  <si>
    <t>R00;R01;R02;R03;R04;R05;R06;R07;R09; R00; R01; R02; R03; R04; R05; R06; R07; R09; R000; R001; R002; R008; R010; R011; R012; R02X; R030; R031; R040; R041; R042; R048; R049; R05X; R060; R061; R062; R063; R064; R065; R066; R067; R068; R070; R071; R072; R073; R074; R090; R091; R092; R093; R098</t>
  </si>
  <si>
    <t>R10;R11;R12;R13;R14;R15;R16;R17;R18;R19; R10; R11; R12; R13; R14; R15; R16; R17; R18; R19; R100; R101; R102; R103; R104; R11X; R12X; R13X; R14X; R15X; R160; R161; R162; R17X; R18X; R190; R191; R192; R193; R194; R195; R196; R198</t>
  </si>
  <si>
    <t>R20;R21;R22;R23; R20; R21; R22; R23; R200; R201; R202; R203; R208; R21X; R220; R221; R222; R223; R224; R227; R229; R230; R231; R232; R233; R234; R238</t>
  </si>
  <si>
    <t>R25;R26;R27;R29; R25; R26; R27; R29; R250; R251; R252; R253; R258; R260; R261; R262; R268; R270; R278; R290; R291; R292; R293; R294; R296; R298</t>
  </si>
  <si>
    <t>R30;R31;R32;R33;R34;R35;R36;R39; R30; R31; R32; R33; R34; R35; R36; R39; R300; R301; R309; R31X; R32X; R33X; R34X; R35X; R36X; R390; R391; R392; R398</t>
  </si>
  <si>
    <t>R40;R41;R42;R43;R44;R45;R46; R40; R41; R42; R43; R44; R45; R46; R400; R401; R402; R410; R411; R412; R413; R418; R42X; R430; R431; R432; R438; R440; R441; R442; R443; R448; R450; R451; R452; R453; R454; R455; R456; R457; R458; R460; R461; R462; R463; R464; R465; R466; R467; R468</t>
  </si>
  <si>
    <t>R47;R48;R49; R47; R48; R49; R470; R471; R478; R480; R481; R482; R488; R490; R491; R492; R498</t>
  </si>
  <si>
    <t>R50;R51;R52;R53;R54;R55;R56;R57;R58;R59;R60;R61;R62;R63;R64;R68;R69; R50; R51; R52; R53; R54; R55; R56; R57; R58; R59; R60; R61; R62; R63; R64; R68; R69; R502; R508; R509; R51X; R520; R521; R522; R529; R53X; R54X; R55X; R560; R568; R570; R571; R578; R579; R58X; R590; R591; R599; R600; R601; R609; R610; R611; R619; R620; R628; R629; R630; R631; R632; R633; R634; R635; R638; R64X; R680; R681; R682; R683; R688; R69X</t>
  </si>
  <si>
    <t>R70;R71;R72;R73;R74;R75;R76;R77;R78;R79; R70; R71; R72; R73; R74; R75; R76; R77; R78; R79; R700; R701; R71X; R72X; R730; R739; R740; R748; R749; R75X; R760; R761; R762; R768; R769; R770; R771; R772; R778; R779; R780; R781; R782; R783; R784; R785; R786; R787; R788; R789; R790; R798; R799</t>
  </si>
  <si>
    <t>R80;R81;R82; R80; R81; R82; R80X; R81X; R820; R821; R822; R823; R824; R825; R826; R827; R828; R829</t>
  </si>
  <si>
    <t>R83;R84;R85;R86;R87;R89; R83; R84; R85; R86; R87; R89; R830; R831; R832; R833; R834; R835; R836; R837; R838; R839; R840; R841; R842; R843; R844; R845; R846; R847; R848; R849; R850; R851; R852; R853; R854; R855; R856; R857; R858; R859; R860; R861; R862; R863; R864; R865; R866; R867; R868; R869; R870; R871; R872; R873; R874; R875; R876; R877; R878; R879; R890; R891; R892; R893; R894; R895; R896; R897; R898; R899</t>
  </si>
  <si>
    <t>R90;R91;R92;R93;R94; R90; R91; R92; R93; R94; R900; R908; R91X; R92X; R930; R931; R932; R933; R934; R935; R936; R937; R938; R940; R941; R942; R943; R944; R945; R946; R947; R948</t>
  </si>
  <si>
    <t>R95;R96;R98;R99; R95; R96; R98; R99; R95X; R960; R961; R98X; R99X</t>
  </si>
  <si>
    <t>S00;S01;S02;S03;S04;S05;S06;S07;S08;S09; S00; S01; S02; S03; S04; S05; S06; S07; S08; S09; S000; S001; S002; S003; S004; S005; S007; S008; S009; S010; S011; S012; S013; S014; S015; S017; S018; S019; S020; S021; S022; S023; S024; S025; S026; S027; S028; S029; S030; S031; S032; S033; S034; S035; S040; S041; S042; S043; S044; S045; S046; S047; S048; S049; S050; S051; S052; S053; S054; S055; S056; S057; S058; S059; S060; S061; S062; S063; S064; S065; S066; S067; S068; S069; S070; S071; S078; S079; S080; S081; S088; S089; S090; S091; S092; S097; S098; S099</t>
  </si>
  <si>
    <t>S10;S11;S12;S13;S14;S15;S16;S17;S18;S19; S10; S11; S12; S13; S14; S15; S16; S17; S18; S19; S100; S101; S107; S108; S109; S110; S111; S112; S117; S118; S119; S120; S121; S122; S127; S128; S129; S130; S131; S132; S133; S134; S135; S136; S140; S141; S142; S143; S144; S145; S146; S150; S151; S152; S153; S157; S158; S159; S16X; S170; S178; S179; S18X; S197; S198; S199</t>
  </si>
  <si>
    <t>S20;S21;S22;S23;S24;S25;S26;S27;S28;S29; S20; S21; S22; S23; S24; S25; S26; S27; S28; S29; S200; S201; S202; S203; S204; S207; S208; S210; S211; S212; S217; S218; S219; S220; S221; S222; S223; S224; S225; S228; S229; S230; S231; S232; S233; S234; S235; S240; S241; S242; S243; S244; S245; S246; S250; S251; S252; S253; S254; S255; S257; S258; S259; S260; S268; S269; S270; S271; S272; S273; S274; S275; S276; S277; S278; S279; S280; S281; S290; S297; S298; S299</t>
  </si>
  <si>
    <t>S30;S31;S32;S33;S34;S35;S36;S37;S38;S39; S30; S31; S32; S33; S34; S35; S36; S37; S38; S39; S300; S301; S302; S307; S308; S309; S310; S311; S312; S313; S314; S315; S317; S318; S320; S321; S322; S323; S324; S325; S327; S328; S330; S331; S332; S333; S334; S335; S336; S337; S340; S341; S342; S343; S344; S345; S346; S348; S350; S351; S352; S353; S354; S355; S357; S358; S359; S360; S361; S362; S363; S364; S365; S366; S367; S368; S369; S370; S371; S372; S373; S374; S375; S376; S377; S378; S379; S380; S381; S382; S383; S390; S396; S397; S398; S399</t>
  </si>
  <si>
    <t>S40;S41;S42;S43;S44;S45;S46;S47;S48;S49; S40; S41; S42; S43; S44; S45; S46; S47; S48; S49; S400; S407; S408; S409; S410; S411; S417; S418; S420; S421; S422; S423; S424; S427; S428; S429; S430; S431; S432; S433; S434; S435; S436; S437; S440; S441; S442; S443; S444; S445; S447; S448; S449; S450; S451; S452; S453; S457; S458; S459; S460; S461; S462; S463; S467; S468; S469; S47X; S480; S481; S489; S497; S498; S499</t>
  </si>
  <si>
    <t>S50;S51;S52;S53;S54;S55;S56;S57;S58;S59; S50; S51; S52; S53; S54; S55; S56; S57; S58; S59; S500; S501; S507; S508; S509; S510; S517; S518; S519; S520; S521; S522; S523; S524; S525; S526; S527; S528; S529; S530; S531; S532; S533; S534; S540; S541; S542; S543; S547; S548; S549; S550; S551; S552; S557; S558; S559; S560; S561; S562; S563; S564; S565; S567; S568; S570; S578; S579; S580; S581; S589; S597; S598; S599</t>
  </si>
  <si>
    <t>S60;S61;S62;S63;S64;S65;S66;S67;S68;S69; S60; S61; S62; S63; S64; S65; S66; S67; S68; S69; S600; S601; S602; S607; S608; S609; S610; S611; S617; S618; S619; S620; S621; S622; S623; S624; S625; S626; S627; S628; S630; S631; S632; S633; S634; S635; S636; S637; S640; S641; S642; S643; S644; S647; S648; S649; S650; S651; S652; S653; S654; S655; S657; S658; S659; S660; S661; S662; S663; S664; S665; S666; S667; S668; S669; S670; S678; S680; S681; S682; S683; S684; S688; S689; S697; S698; S699</t>
  </si>
  <si>
    <t>S70;S71;S72;S73;S74;S75;S76;S77;S78;S79; S70; S71; S72; S73; S74; S75; S76; S77; S78; S79; S700; S701; S707; S708; S709; S710; S711; S717; S718; S720; S721; S722; S723; S724; S727; S728; S729; S730; S731; S740; S741; S742; S747; S748; S749; S750; S751; S752; S757; S758; S759; S760; S761; S762; S763; S764; S767; S770; S771; S772; S780; S781; S789; S797; S798; S799</t>
  </si>
  <si>
    <t>S80;S81;S82;S83;S84;S85;S86;S87;S88;S89; S80; S81; S82; S83; S84; S85; S86; S87; S88; S89; S800; S801; S807; S808; S809; S810; S817; S818; S819; S820; S821; S822; S823; S824; S825; S826; S827; S828; S829; S830; S831; S832; S833; S834; S835; S836; S837; S840; S841; S842; S847; S848; S849; S850; S851; S852; S853; S854; S855; S857; S858; S859; S860; S861; S862; S863; S867; S868; S869; S870; S878; S880; S881; S889; S890; S898; S899</t>
  </si>
  <si>
    <t>S90;S91;S92;S93;S94;S95;S96;S97;S98;S99; S90; S91; S92; S93; S94; S95; S96; S97; S98; S99; S900; S901; S902; S903; S907; S908; S909; S910; S911; S912; S913; S917; S920; S921; S922; S923; S924; S925; S927; S929; S930; S931; S932; S933; S934; S935; S936; S940; S941; S942; S943; S947; S948; S949; S950; S951; S952; S957; S958; S959; S960; S961; S962; S967; S968; S969; S970; S971; S978; S980; S981; S982; S983; S984; S997; S998; S999</t>
  </si>
  <si>
    <t>T00;T01;T02;T03;T04;T05;T06;T07; T00; T01; T02; T03; T04; T05; T06; T07; T000; T001; T002; T003; T006; T008; T009; T010; T011; T012; T013; T016; T018; T019; T020; T021; T022; T023; T024; T025; T026; T027; T028; T029; T030; T031; T032; T033; T034; T038; T039; T040; T041; T042; T043; T044; T047; T048; T049; T050; T051; T052; T053; T054; T055; T056; T058; T059; T060; T061; T062; T063; T064; T065; T068; T07X</t>
  </si>
  <si>
    <t>T08;T09;T10;T11;T12;T13;T14; T08; T09; T10; T11; T12; T13; T14; T08X; T090; T091; T092; T093; T094; T095; T096; T098; T099; T10X; T110; T111; T112; T113; T114; T115; T116; T118; T119; T12X; T130; T131; T132; T133; T134; T135; T136; T138; T139; T140; T141; T142; T143; T144; T145; T146; T147; T148; T149</t>
  </si>
  <si>
    <t>T15;T16;T17;T18;T19; T15; T16; T17; T18; T19; T150; T151; T158; T159; T16X; T170; T171; T172; T173; T174; T175; T178; T179; T180; T181; T182; T183; T184; T185; T188; T189; T190; T191; T192; T193; T198; T199</t>
  </si>
  <si>
    <t>T20;T21;T22;T23;T24;T25; T20; T21; T22; T23; T24; T25; T26; T27; T28; T29; T30; T31; T32; T20-T25; T26-T28; T29-T32; T200; T201; T202; T203; T204; T205; T206; T207; T210; T211; T212; T213; T214; T215; T216; T217; T220; T221; T222; T223; T224; T225; T226; T227; T230; T231; T232; T233; T234; T235; T236; T237; T240; T241; T242; T243; T244; T245; T246; T247; T250; T251; T252; T253; T254; T255; T256; T257</t>
  </si>
  <si>
    <t>T20-T25;T26-T28;T29-T32; T20; T21; T22; T23; T24; T25; T26; T27; T28; T29; T30; T31; T32; T20-T25; T26-T28; T29-T32; T200; T201; T202; T203; T204; T205; T206; T207; T210; T211; T212; T213; T214; T215; T216; T217; T220; T221; T222; T223; T224; T225; T226; T227; T230; T231; T232; T233; T234; T235; T236; T237; T240; T241; T242; T243; T244; T245; T246; T247; T250; T251; T252; T253; T254; T255; T256; T257; T260; T261; T262; T263; T264; T265; T266; T267; T268; T269; T270; T271; T272; T273; T274; T275; T276; T277; T280; T281; T282; T283; T284; T285; T286; T287; T288; T289; T290; T291; T292; T293; T294; T295; T296; T297; T300; T301; T302; T303; T304; T305; T306; T307; T310; T311; T312; T313; T314; T315; T316; T317; T318; T319; T320; T321; T322; T323; T324; T325; T326; T327; T328; T329</t>
  </si>
  <si>
    <t>T26;T27;T28; T26; T27; T28; T260; T261; T262; T263; T264; T265; T266; T267; T268; T269; T270; T271; T272; T273; T274; T275; T276; T277; T280; T281; T282; T283; T284; T285; T286; T287; T288; T289</t>
  </si>
  <si>
    <t>T29;T30;T31;T32; T20; T21; T22; T23; T24; T25; T26; T27; T28; T29; T30; T31; T32; T20-T25; T26-T28; T29-T32; T290; T291; T292; T293; T294; T295; T296; T297; T300; T301; T302; T303; T304; T305; T306; T307; T310; T311; T312; T313; T314; T315; T316; T317; T318; T319; T320; T321; T322; T323; T324; T325; T326; T327; T328; T329</t>
  </si>
  <si>
    <t>T33;T34;T35; T33; T34; T35; T330; T331; T332; T333; T334; T335; T336; T337; T338; T339; T340; T341; T342; T343; T344; T345; T346; T347; T348; T349; T350; T351; T352; T353; T354; T355; T356; T357</t>
  </si>
  <si>
    <t>T36;T37;T38;T39;T40;T41;T42;T43;T44;T45;T46;T47;T48;T49;T50; T36; T37; T38; T39; T40; T41; T42; T43; T44; T45; T46; T47; T48; T49; T50; T360; T361; T362; T363; T364; T365; T366; T367; T368; T369; T370; T371; T372; T373; T374; T375; T378; T379; T380; T381; T382; T383; T384; T385; T386; T387; T388; T389; T390; T391; T392; T393; T394; T398; T399; T400; T401; T402; T403; T404; T405; T406; T407; T408; T409; T410; T411; T412; T413; T414; T415; T420; T421; T422; T423; T424; T425; T426; T427; T428; T430; T431; T432; T433; T434; T435; T436; T438; T439; T440; T441; T442; T443; T444; T445; T446; T447; T448; T449; T450; T451; T452; T453; T454; T455; T456; T457; T458; T459; T460; T461; T462; T463; T464; T465; T466; T467; T468; T469; T470; T471; T472; T473; T474; T475; T476; T477; T478; T479; T480; T481; T482; T483; T484; T485; T486; T487; T490; T491; T492; T493; T494; T495; T496; T497; T498; T499; T500; T501; T502; T503; T504; T505; T506; T507; T508; T509</t>
  </si>
  <si>
    <t>T51;T52;T53;T54;T55;T56;T57;T58;T59;T60;T61;T62;T63;T64;T65; T51; T52; T53; T54; T55; T56; T57; T58; T59; T60; T61; T62; T63; T64; T65; T510; T511; T512; T513; T518; T519; T520; T521; T522; T523; T524; T528; T529; T530; T531; T532; T533; T534; T535; T536; T537; T539; T540; T541; T542; T543; T549; T55X; T560; T561; T562; T563; T564; T565; T566; T567; T568; T569; T570; T571; T572; T573; T578; T579; T58X; T590; T591; T592; T593; T594; T595; T596; T597; T598; T599; T600; T601; T602; T603; T604; T608; T609; T610; T611; T612; T618; T619; T620; T621; T622; T628; T629; T630; T631; T632; T633; T634; T635; T636; T638; T639; T64X; T650; T651; T652; T653; T654; T655; T656; T658; T659</t>
  </si>
  <si>
    <t>T66;T67;T68;T69;T70;T71;T73;T74;T75;T78; T66; T67; T68; T69; T70; T71; T73; T74; T75; T78; T66X; T670; T671; T672; T673; T674; T675; T676; T677; T678; T679; T68X; T690; T691; T698; T699; T700; T701; T702; T703; T704; T708; T709; T71X; T730; T731; T732; T733; T738; T739; T740; T741; T742; T743; T748; T749; T750; T751; T752; T753; T754; T758; T780; T781; T782; T783; T784; T788; T789</t>
  </si>
  <si>
    <t>T79; T79; T790; T791; T792; T793; T794; T795; T796; T797; T798; T799</t>
  </si>
  <si>
    <t>T80;T81;T82;T83;T84;T85;T86;T87;T88; T80; T81; T82; T83; T84; T85; T86; T87; T88; T800; T801; T802; T803; T804; T805; T806; T808; T809; T810; T811; T812; T813; T814; T815; T816; T817; T818; T819; T820; T821; T822; T823; T824; T825; T826; T827; T828; T829; T830; T831; T832; T833; T834; T835; T836; T838; T839; T840; T841; T842; T843; T844; T845; T846; T847; T848; T849; T850; T851; T852; T853; T854; T855; T856; T857; T858; T859; T860; T861; T862; T863; T864; T868; T869; T870; T871; T872; T873; T874; T875; T876; T880; T881; T882; T883; T884; T885; T886; T887; T888; T889</t>
  </si>
  <si>
    <t>T90;T91;T92;T93;T94;T95;T96;T97;T98; T90; T91; T92; T93; T94; T95; T96; T97; T98; T900; T901; T902; T903; T904; T905; T908; T909; T910; T911; T912; T913; T914; T915; T918; T919; T920; T921; T922; T923; T924; T925; T926; T928; T929; T930; T931; T932; T933; T934; T935; T936; T938; T939; T940; T941; T950; T951; T952; T953; T954; T958; T959; T96X; T97X; T980; T981; T982; T983</t>
  </si>
  <si>
    <t>U04; U04; U049</t>
  </si>
  <si>
    <t>U80;U81;U88;U89; U80; U81; U88; U89; U800; U801; U808; U810; U818; U88X; U898; U899</t>
  </si>
  <si>
    <t>U99; U99; U99X</t>
  </si>
  <si>
    <t>V01;V02;V03;V04;V05;V06;V09; V01; V02; V03; V04; V05; V06; V09;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V01-V09; V01-V99; V10-V19; V20-V29; V30-V39; V40-V49; V50-V59; V60-V69; V70-V79; V80-V89; V90-V94; V95-V97; V98-V99; W00-W19; W00-X59; W20-W49; W50-W64; W65-W74; W75-W84; W85-W99; X00-X09; X10-X19; X20-X29; X30-X39; X40-X49; X50-X57; X58-X59; V010; V011; V019; V020; V021; V029; V030; V031; V039; V040; V041; V049; V050; V051; V059; V060; V061; V069; V090; V091; V092; V093; V099</t>
  </si>
  <si>
    <t>V01-V09;V10-V19;V20-V29;V30-V39;V40-V49;V50-V59;V60-V69;V70-V79;V80-V89;V90-V94;V95-V97;V98-V99; V01; V02; V03; V04; V05; V06; V09;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V01-V09; V01-V99; V10-V19; V20-V29; V30-V39; V40-V49; V50-V59; V60-V69; V70-V79; V80-V89; V90-V94; V95-V97; V98-V99; W00-X59; V010; V011; V019; V020; V021; V029; V030; V031; V039; V040; V041; V049; V050; V051; V059; V060; V061; V069; V090; V091; V092; V093; V099; V100; V101; V102; V103; V104; V105; V109; V110; V111; V112; V113; V114; V115; V119; V120; V121; V122; V123; V124; V125; V129; V130; V131; V132; V133; V134; V135; V139; V140; V141; V142; V143; V144; V145; V149; V150; V151; V152; V153; V154; V155; V159; V160; V161; V162; V163; V164; V165; V169; V170; V171; V172; V173; V174; V175; V179; V180; V181; V182; V183; V184; V185; V189; V190; V191; V192; V193; V194; V195; V196; V198; V199; V200; V201; V202; V203; V204; V205; V209; V210; V211; V212; V213; V214; V215; V219; V220; V221; V222; V223; V224; V225; V229; V230; V231; V232; V233; V234; V235; V239; V240; V241; V242; V243; V244; V245; V249; V250; V251; V252; V253; V254; V255; V259; V260; V261; V262; V263; V264; V265; V269; V270; V271; V272; V273; V274; V275; V279; V280; V281; V282; V283; V284; V285; V289; V290; V291; V292; V293; V294; V295; V296; V298; V299; V300; V301; V302; V303; V304; V305; V306; V307; V309; V310; V311; V312; V313; V314; V315; V316; V317; V319; V320; V321; V322; V323; V324; V325; V326; V327; V329; V330; V331; V332; V333; V334; V335; V336; V337; V339; V340; V341; V342; V343; V344; V345; V346; V347; V349; V350; V351; V352; V353; V354; V355; V356; V357; V359; V360; V361; V362; V363; V364; V365; V366; V367; V369; V370; V371; V372; V373; V374; V375; V376; V377; V379; V380; V381; V382; V383; V384; V385; V386; V387; V389; V390; V391; V392; V393; V394; V395; V396; V398; V399; V400; V401; V402; V403; V404; V405; V406; V407; V409; V410; V411; V412; V413; V414; V415; V416; V417; V419; V420; V421; V422; V423; V424; V425; V426; V427; V429; V430; V431; V432; V433; V434; V435; V436; V437; V439; V440; V441; V442; V443; V444; V445; V446; V447; V449; V450; V451; V452; V453; V454; V455; V456; V457; V459; V460; V461; V462; V463; V464; V465; V466; V467; V469; V470; V471; V472; V473; V474; V475; V476; V477; V479; V480; V481; V482; V483; V484; V485; V486; V487; V489; V490; V491; V492; V493; V494; V495; V496; V498; V499; V500; V501; V502; V503; V504; V505; V506; V507; V509; V510; V511; V512; V513; V514; V515; V516; V517; V519; V520; V521; V522; V523; V524; V525; V526; V527; V529; V530; V531; V532; V533; V534; V535; V536; V537; V539; V540; V541; V542; V543; V544; V545; V546; V547; V549; V550; V551; V552; V553; V554; V555; V556; V557; V559; V560; V561; V562; V563; V564; V565; V566; V567; V569; V570; V571; V572; V573; V574; V575; V576; V577; V579; V580; V581; V582; V583; V584; V585; V586; V587; V589; V590; V591; V592; V593; V594; V595; V596; V598; V599; V600; V601; V602; V603; V604; V605; V606; V607; V609; V610; V611; V612; V613; V614; V615; V616; V617; V619; V620; V621; V622; V623; V624; V625; V626; V627; V629; V630; V631; V632; V633; V634; V635; V636; V637; V639; V640; V641; V642; V643; V644; V645; V646; V647; V649; V650; V651; V652; V653; V654; V655; V656; V657; V659; V660; V661; V662; V663; V664; V665; V666; V667; V669; V670; V671; V672; V673; V674; V675; V676; V677; V679; V680; V681; V682; V683; V684; V685; V686; V687; V689; V690; V691; V692; V693; V694; V695; V696; V698; V699; V700; V701; V702; V703; V704; V705; V706; V707; V709; V710; V711; V712; V713; V714; V715; V716; V717; V719; V720; V721; V722; V723; V724; V725; V726; V727; V729; V730; V731; V732; V733; V734; V735; V736; V737; V739; V740; V741; V742; V743; V744; V745; V746; V747; V749; V750; V751; V752; V753; V754; V755; V756; V757; V759; V760; V761; V762; V763; V764; V765; V766; V767; V769; V770; V771; V772; V773; V774; V775; V776; V777; V779; V780; V781; V782; V783; V784; V785; V786; V787; V789; V790; V791; V792; V793; V794; V795; V796; V798; V799; V800; V801; V802; V803; V804; V805; V806; V807; V808; V809; V810; V811; V812; V813; V814; V815; V816; V817; V818; V819; V820; V821; V822; V823; V824; V825; V826; V827; V828; V829; V830; V831; V832; V833; V834; V835; V836; V837; V839; V840; V841; V842; V843; V844; V845; V846; V847; V849; V850; V851; V852; V853; V854; V855; V856; V857; V859; V860; V861; V862; V863; V864; V865; V866; V867; V869; V870; V871; V872; V873; V874; V875; V876; V877; V878; V879; V880; V881; V882; V883; V884; V885; V886; V887; V888; V889; V890; V891; V892; V893; V899; V900; V901; V902; V903; V904; V905; V906; V907; V908; V909; V910; V911; V912; V913; V914; V915; V916; V917; V918; V919; V920; V921; V922; V923; V924; V925; V926; V927; V928; V929; V930; V931; V932; V933; V934; V935; V936; V937; V938; V939; V940; V941; V942; V943; V944; V945; V946; V947; V948; V949; V950; V951; V952; V953; V954; V958; V959; V960; V961; V962; V968; V969; V970; V971; V972; V973; V978; V98X; V99X</t>
  </si>
  <si>
    <t>V01-V99;W00-X59; V01; V02; V03; V04; V05; V06; V09;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W00; W01; W02; W03; W04; W05; W06; W07; W08; W09; W10; W11; W12; W13; W14; W15; W16; W17; W18; W19; W20; W21; W22; W23; W24; W25; W26; W27; W28; W29; W30; W31; W32; W33; W34; W35; W36; W37; W38; W39; W40; W41; W42; W43; W44; W45; W46; W49; W50; W51; W52; W53; W54; W55; W56; W57; W58; W59; W60; W64; W65; W66; W67; W68; W69; W70; W73; W74; W75; W76; W77; W78; W79; W80; W81; W83; W84; W85; W86; W87; W88; W89; W90; W91; W92; W93; W94; W99; X00; X01; X02; X03; X04; X05; X06; X08; X09; X10; X11; X12; X13; X14; X15; X16; X17; X18; X19; X20; X21; X22; X23; X24; X25; X26; X27; X28; X29; X30; X31; X32; X33; X34; X35; X36; X37; X38; X39; X40; X41; X42; X43; X44; X45; X46; X47; X48; X49; X50; X51; X52; X53; X54; X57; X58; X59</t>
  </si>
  <si>
    <t>V10;V11;V12;V13;V14;V15;V16;V17;V18;V19; V10; V11; V12; V13; V14; V15; V16; V17; V18; V19; V100; V101; V102; V103; V104; V105; V109; V110; V111; V112; V113; V114; V115; V119; V120; V121; V122; V123; V124; V125; V129; V130; V131; V132; V133; V134; V135; V139; V140; V141; V142; V143; V144; V145; V149; V150; V151; V152; V153; V154; V155; V159; V160; V161; V162; V163; V164; V165; V169; V170; V171; V172; V173; V174; V175; V179; V180; V181; V182; V183; V184; V185; V189; V190; V191; V192; V193; V194; V195; V196; V198; V199</t>
  </si>
  <si>
    <t>V20;V21;V22;V23;V24;V25;V26;V27;V28;V29; V20; V21; V22; V23; V24; V25; V26; V27; V28; V29; V200; V201; V202; V203; V204; V205; V209; V210; V211; V212; V213; V214; V215; V219; V220; V221; V222; V223; V224; V225; V229; V230; V231; V232; V233; V234; V235; V239; V240; V241; V242; V243; V244; V245; V249; V250; V251; V252; V253; V254; V255; V259; V260; V261; V262; V263; V264; V265; V269; V270; V271; V272; V273; V274; V275; V279; V280; V281; V282; V283; V284; V285; V289; V290; V291; V292; V293; V294; V295; V296; V298; V299</t>
  </si>
  <si>
    <t>V30;V31;V32;V33;V34;V35;V36;V37;V38;V39; V30; V31; V32; V33; V34; V35; V36; V37; V38; V39; V300; V301; V302; V303; V304; V305; V306; V307; V309; V310; V311; V312; V313; V314; V315; V316; V317; V319; V320; V321; V322; V323; V324; V325; V326; V327; V329; V330; V331; V332; V333; V334; V335; V336; V337; V339; V340; V341; V342; V343; V344; V345; V346; V347; V349; V350; V351; V352; V353; V354; V355; V356; V357; V359; V360; V361; V362; V363; V364; V365; V366; V367; V369; V370; V371; V372; V373; V374; V375; V376; V377; V379; V380; V381; V382; V383; V384; V385; V386; V387; V389; V390; V391; V392; V393; V394; V395; V396; V398; V399</t>
  </si>
  <si>
    <t>V40;V41;V42;V43;V44;V45;V46;V47;V48;V49; V40; V41; V42; V43; V44; V45; V46; V47; V48; V49; V400; V401; V402; V403; V404; V405; V406; V407; V409; V410; V411; V412; V413; V414; V415; V416; V417; V419; V420; V421; V422; V423; V424; V425; V426; V427; V429; V430; V431; V432; V433; V434; V435; V436; V437; V439; V440; V441; V442; V443; V444; V445; V446; V447; V449; V450; V451; V452; V453; V454; V455; V456; V457; V459; V460; V461; V462; V463; V464; V465; V466; V467; V469; V470; V471; V472; V473; V474; V475; V476; V477; V479; V480; V481; V482; V483; V484; V485; V486; V487; V489; V490; V491; V492; V493; V494; V495; V496; V498; V499</t>
  </si>
  <si>
    <t>V50;V51;V52;V53;V54;V55;V56;V57;V58;V59; V50; V51; V52; V53; V54; V55; V56; V57; V58; V59; V500; V501; V502; V503; V504; V505; V506; V507; V509; V510; V511; V512; V513; V514; V515; V516; V517; V519; V520; V521; V522; V523; V524; V525; V526; V527; V529; V530; V531; V532; V533; V534; V535; V536; V537; V539; V540; V541; V542; V543; V544; V545; V546; V547; V549; V550; V551; V552; V553; V554; V555; V556; V557; V559; V560; V561; V562; V563; V564; V565; V566; V567; V569; V570; V571; V572; V573; V574; V575; V576; V577; V579; V580; V581; V582; V583; V584; V585; V586; V587; V589; V590; V591; V592; V593; V594; V595; V596; V598; V599</t>
  </si>
  <si>
    <t>V60;V61;V62;V63;V64;V65;V66;V67;V68;V69; V60; V61; V62; V63; V64; V65; V66; V67; V68; V69; V600; V601; V602; V603; V604; V605; V606; V607; V609; V610; V611; V612; V613; V614; V615; V616; V617; V619; V620; V621; V622; V623; V624; V625; V626; V627; V629; V630; V631; V632; V633; V634; V635; V636; V637; V639; V640; V641; V642; V643; V644; V645; V646; V647; V649; V650; V651; V652; V653; V654; V655; V656; V657; V659; V660; V661; V662; V663; V664; V665; V666; V667; V669; V670; V671; V672; V673; V674; V675; V676; V677; V679; V680; V681; V682; V683; V684; V685; V686; V687; V689; V690; V691; V692; V693; V694; V695; V696; V698; V699</t>
  </si>
  <si>
    <t>V70;V71;V72;V73;V74;V75;V76;V77;V78;V79; V70; V71; V72; V73; V74; V75; V76; V77; V78; V79; V700; V701; V702; V703; V704; V705; V706; V707; V709; V710; V711; V712; V713; V714; V715; V716; V717; V719; V720; V721; V722; V723; V724; V725; V726; V727; V729; V730; V731; V732; V733; V734; V735; V736; V737; V739; V740; V741; V742; V743; V744; V745; V746; V747; V749; V750; V751; V752; V753; V754; V755; V756; V757; V759; V760; V761; V762; V763; V764; V765; V766; V767; V769; V770; V771; V772; V773; V774; V775; V776; V777; V779; V780; V781; V782; V783; V784; V785; V786; V787; V789; V790; V791; V792; V793; V794; V795; V796; V798; V799</t>
  </si>
  <si>
    <t>V80;V81;V82;V83;V84;V85;V86;V87;V88;V89; V80; V81; V82; V83; V84; V85; V86; V87; V88; V89; V800; V801; V802; V803; V804; V805; V806; V807; V808; V809; V810; V811; V812; V813; V814; V815; V816; V817; V818; V819; V820; V821; V822; V823; V824; V825; V826; V827; V828; V829; V830; V831; V832; V833; V834; V835; V836; V837; V839; V840; V841; V842; V843; V844; V845; V846; V847; V849; V850; V851; V852; V853; V854; V855; V856; V857; V859; V860; V861; V862; V863; V864; V865; V866; V867; V869; V870; V871; V872; V873; V874; V875; V876; V877; V878; V879; V880; V881; V882; V883; V884; V885; V886; V887; V888; V889; V890; V891; V892; V893; V899</t>
  </si>
  <si>
    <t>V90;V91;V92;V93;V94; V90; V91; V92; V93; V94; V900; V901; V902; V903; V904; V905; V906; V907; V908; V909; V910; V911; V912; V913; V914; V915; V916; V917; V918; V919; V920; V921; V922; V923; V924; V925; V926; V927; V928; V929; V930; V931; V932; V933; V934; V935; V936; V937; V938; V939; V940; V941; V942; V943; V944; V945; V946; V947; V948; V949</t>
  </si>
  <si>
    <t>V95;V96;V97; V95; V96; V97; V950; V951; V952; V953; V954; V958; V959; V960; V961; V962; V968; V969; V970; V971; V972; V973; V978</t>
  </si>
  <si>
    <t>V98;V99; V01; V02; V03; V04; V05; V06; V09;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V01-V09; V10-V19; V20-V29; V30-V39; V40-V49; V50-V59; V60-V69; V70-V79; V80-V89; V90-V94; V95-V97; V98-V99; V98X; V99X</t>
  </si>
  <si>
    <t>W00;W01;W02;W03;W04;W05;W06;W07;W08;W09;W10;W11;W12;W13;W14;W15;W16;W17;W18;W19; W00; W01; W02; W03; W04; W05; W06; W07; W08; W09; W10; W11; W12; W13; W14; W15; W16; W17; W18; W19; W20; W21; W22; W23; W24; W25; W26; W27; W28; W29; W30; W31; W32; W33; W34; W35; W36; W37; W38; W39; W40; W41; W42; W43; W44; W45; W46; W49; W50; W51; W52; W53; W54; W55; W56; W57; W58; W59; W60; W64; W65; W66; W67; W68; W69; W70; W73; W74; W75; W76; W77; W78; W79; W80; W81; W83; W84; W85; W86; W87; W88; W89; W90; W91; W92; W93; W94; W99; X00; X01; X02; X03; X04; X05; X06; X08; X09; X10; X11; X12; X13; X14; X15; X16; X17; X18; X19; X20; X21; X22; X23; X24; X25; X26; X27; X28; X29; X30; X31; X32; X33; X34; X35; X36; X37; X38; X39; X40; X41; X42; X43; X44; X45; X46; X47; X48; X49; X50; X51; X52; X53; X54; X57; X58; X59; W00-W19; W20-W49; W50-W64; W65-W74; W75-W84; W85-W99; X00-X09; X10-X19; X20-X29; X30-X39; X40-X49; X50-X57; X58-X59; W000; W001; W002; W003; W004; W005; W006; W007; W008; W009; W010; W011; W012; W013; W014; W015; W016; W017; W018; W019; W020; W021; W022; W023; W024; W025; W026; W027; W028; W029; W030; W031; W032; W033; W034; W035; W036; W037; W038; W039; W040; W041; W042; W043; W044; W045; W046; W047; W048; W049; W050; W051; W052; W053; W054; W055; W056; W057; W058; W059; W060; W061; W062; W063; W064; W065; W066; W067; W068; W069; W070; W071; W072; W073; W074; W075; W076; W077; W078; W079; W080; W081; W082; W083; W084; W085; W086; W087; W088; W089; W090; W091; W092; W093; W094; W095; W096; W097; W098; W099; W100; W101; W102; W103; W104; W105; W106; W107; W108; W109; W110; W111; W112; W113; W114; W115; W116; W117; W118; W119; W120; W121; W122; W123; W124; W125; W126; W127; W128; W129; W130; W131; W132; W133; W134; W135; W136; W137; W138; W139; W140; W141; W142; W143; W144; W145; W146; W147; W148; W149; W150; W151; W152; W153; W154; W155; W156; W157; W158; W159; W160; W161; W162; W163; W164; W165; W166; W167; W168; W169; W170; W171; W172; W173; W174; W175; W176; W177; W178; W179; W180; W181; W182; W183; W184; W185; W186; W187; W188; W189; W190; W191; W192; W193; W194; W195; W196; W197; W198; W199</t>
  </si>
  <si>
    <t>W00-W19;W20-W49;W50-W64;W65-W74;W75-W84;W85-W99;X00-X09;X10-X19;X20-X29;X30-X39;X40-X49;X50-X57;X58-X59; W00; W01; W02; W03; W04; W05; W06; W07; W08; W09; W10; W11; W12; W13; W14; W15; W16; W17; W18; W19; W20; W21; W22; W23; W24; W25; W26; W27; W28; W29; W30; W31; W32; W33; W34; W35; W36; W37; W38; W39; W40; W41; W42; W43; W44; W45; W46; W49; W50; W51; W52; W53; W54; W55; W56; W57; W58; W59; W60; W64; W65; W66; W67; W68; W69; W70; W73; W74; W75; W76; W77; W78; W79; W80; W81; W83; W84; W85; W86; W87; W88; W89; W90; W91; W92; W93; W94; W99; X00; X01; X02; X03; X04; X05; X06; X08; X09; X10; X11; X12; X13; X14; X15; X16; X17; X18; X19; X20; X21; X22; X23; X24; X25; X26; X27; X28; X29; X30; X31; X32; X33; X34; X35; X36; X37; X38; X39; X40; X41; X42; X43; X44; X45; X46; X47; X48; X49; X50; X51; X52; X53; X54; X57; X58; X59; V01-V99; W00-W19; W00-X59; W20-W49; W50-W64; W65-W74; W75-W84; W85-W99; X00-X09; X10-X19; X20-X29; X30-X39; X40-X49; X50-X57; X58-X59; W000; W001; W002; W003; W004; W005; W006; W007; W008; W009; W010; W011; W012; W013; W014; W015; W016; W017; W018; W019; W020; W021; W022; W023; W024; W025; W026; W027; W028; W029; W030; W031; W032; W033; W034; W035; W036; W037; W038; W039; W040; W041; W042; W043; W044; W045; W046; W047; W048; W049; W050; W051; W052; W053; W054; W055; W056; W057; W058; W059; W060; W061; W062; W063; W064; W065; W066; W067; W068; W069; W070; W071; W072; W073; W074; W075; W076; W077; W078; W079; W080; W081; W082; W083; W084; W085; W086; W087; W088; W089; W090; W091; W092; W093; W094; W095; W096; W097; W098; W099; W100; W101; W102; W103; W104; W105; W106; W107; W108; W109; W110; W111; W112; W113; W114; W115; W116; W117; W118; W119; W120; W121; W122; W123; W124; W125; W126; W127; W128; W129; W130; W131; W132; W133; W134; W135; W136; W137; W138; W139; W140; W141; W142; W143; W144; W145; W146; W147; W148; W149; W150; W151; W152; W153; W154; W155; W156; W157; W158; W159; W160; W161; W162; W163; W164; W165; W166; W167; W168; W169; W170; W171; W172; W173; W174; W175; W176; W177; W178; W179; W180; W181; W182; W183; W184; W185; W186; W187; W188; W189; W190; W191; W192; W193; W194; W195; W196; W197; W198; W199; W200; W201; W202; W203; W204; W205; W206; W207; W208; W209; W210; W211; W212; W213; W214; W215; W216; W217; W218; W219; W220; W221; W222; W223; W224; W225; W226; W227; W228; W229; W230; W231; W232; W233; W234; W235; W236; W237; W238; W239; W240; W241; W242; W243; W244; W245; W246; W247; W248; W249; W250; W251; W252; W253; W254; W255; W256; W257; W258; W259; W260; W261; W262; W263; W264; W265; W266; W267; W268; W269; W270; W271; W272; W273; W274; W275; W276; W277; W278; W279; W280; W281; W282; W283; W284; W285; W286; W287; W288; W289; W290; W291; W292; W293; W294; W295; W296; W297; W298; W299; W300; W301; W302; W303; W304; W305; W306; W307; W308; W309; W310; W311; W312; W313; W314; W315; W316; W317; W318; W319; W320; W321; W322; W323; W324; W325; W326; W327; W328; W329; W330; W331; W332; W333; W334; W335; W336; W337; W338; W339; W340; W341; W342; W343; W344; W345; W346; W347; W348; W349; W350; W351; W352; W353; W354; W355; W356; W357; W358; W359; W360; W361; W362; W363; W364; W365; W366; W367; W368; W369; W370; W371; W372; W373; W374; W375; W376; W377; W378; W379; W380; W381; W382; W383; W384; W385; W386; W387; W388; W389; W390; W391; W392; W393; W394; W395; W396; W397; W398; W399; W400; W401; W402; W403; W404; W405; W406; W407; W408; W409; W410; W411; W412; W413; W414; W415; W416; W417; W418; W419; W420; W421; W422; W423; W424; W425; W426; W427; W428; W429; W430; W431; W432; W433; W434; W435; W436; W437; W438; W439; W440; W441; W442; W443; W444; W445; W446; W447; W448; W449; W450; W451; W452; W453; W454; W455; W456; W457; W458; W459; W460; W461; W462; W463; W464; W465; W466; W467; W468; W469; W490; W491; W492; W493; W494; W495; W496; W497; W498; W499; W500; W501; W502; W503; W504; W505; W506; W507; W508; W509; W510; W511; W512; W513; W514; W515; W516; W517; W518; W519; W520; W521; W522; W523; W524; W525; W526; W527; W528; W529; W530; W531; W532; W533; W534; W535; W536; W537; W538; W539; W540; W541; W542; W543; W544; W545; W546; W547; W548; W549; W550; W551; W552; W553; W554; W555; W556; W557; W558; W559; W560; W561; W562; W563; W564; W565; W566; W567; W568; W569; W570; W571; W572; W573; W574; W575; W576; W577; W578; W579; W580; W581; W582; W583; W584; W585; W586; W587; W588; W589; W590; W591; W592; W593; W594; W595; W596; W597; W598; W599; W600; W601; W602; W603; W604; W605; W606; W607; W608; W609; W640; W641; W642; W643; W644; W645; W646; W647; W648; W649; W650; W651; W652; W653; W654; W655; W656; W657; W658; W659; W660; W661; W662; W663; W664; W665; W666; W667; W668; W669; W670; W671; W672; W673; W674; W675; W676; W677; W678; W679; W680; W681; W682; W683; W684; W685; W686; W687; W688; W689; W690; W691; W692; W693; W694; W695; W696; W697; W698; W699; W700; W701; W702; W703; W704; W705; W706; W707; W708; W709; W730; W731; W732; W733; W734; W735; W736; W737; W738; W739; W740; W741; W742; W743; W744; W745; W746; W747; W748; W749; W750; W751; W752; W753; W754; W755; W756; W757; W758; W759; W760; W761; W762; W763; W764; W765; W766; W767; W768; W769; W770; W771; W772; W773; W774; W775; W776; W777; W778; W779; W780; W781; W782; W783; W784; W785; W786; W787; W788; W789; W790; W791; W792; W793; W794; W795; W796; W797; W798; W799; W800; W801; W802; W803; W804; W805; W806; W807; W808; W809; W810; W811; W812; W813; W814; W815; W816; W817; W818; W819; W830; W831; W832; W833; W834; W835; W836; W837; W838; W839; W840; W841; W842; W843; W844; W845; W846; W847; W848; W849; W850; W851; W852; W853; W854; W855; W856; W857; W858; W859; W860; W861; W862; W863; W864; W865; W866; W867; W868; W869; W870; W871; W872; W873; W874; W875; W876; W877; W878; W879; W880; W881; W882; W883; W884; W885; W886; W887; W888; W889; W890; W891; W892; W893; W894; W895; W896; W897; W898; W899; W900; W901; W902; W903; W904; W905; W906; W907; W908; W909; W910; W911; W912; W913; W914; W915; W916; W917; W918; W919; W920; W921; W922; W923; W924; W925; W926; W927; W928; W929; W930; W931; W932; W933; W934; W935; W936; W937; W938; W939; W940; W941; W942; W943; W944; W945; W946; W947; W948; W949; W990; W991; W992; W993; W994; W995; W996; W997; W998; W999; X000; X001; X002; X003; X004; X005; X006; X007; X008; X009; X010; X011; X012; X013; X014; X015; X016; X017; X018; X019; X020; X021; X022; X023; X024; X025; X026; X027; X028; X029; X030; X031; X032; X033; X034; X035; X036; X037; X038; X039; X040; X041; X042; X043; X044; X045; X046; X047; X048; X049; X050; X051; X052; X053; X054; X055; X056; X057; X058; X059; X060; X061; X062; X063; X064; X065; X066; X067; X068; X069; X080; X081; X082; X083; X084; X085; X086; X087; X088; X089; X090; X091; X092; X093; X094; X095; X096; X097; X098; X099;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 X301; X302; X303; X304; X305; X306; X307; X308; X309; X310; X311; X312; X313; X314; X315; X316; X317; X318; X319; X320; X321; X322; X323; X324; X325; X326; X327; X328; X329; X330; X331; X332; X333; X334; X335; X336; X337; X338; X339; X340; X341; X342; X343; X344; X345; X346; X347; X348; X349; X350; X351; X352; X353; X354; X355; X356; X357; X358; X359; X360; X361; X362; X363; X364; X365; X366; X367; X368; X369; X370; X371; X372; X373; X374; X375; X376; X377; X378; X379; X380; X381; X382; X383; X384; X385; X386; X387; X388; X389; X390; X391; X392; X393; X394; X395; X396; X397; X398; X399; X400; X401; X402; X403; X404; X405; X406; X407; X408; X409; X410; X411; X412; X413; X414; X415; X416; X417; X418; X419; X420; X421; X422; X423; X424; X425; X426; X427; X428; X429; X430; X431; X432; X433; X434; X435; X436; X437; X438; X439; X440; X441; X442; X443; X444; X445; X446; X447; X448; X449; X450; X451; X452; X453; X454; X455; X456; X457; X458; X459; X460; X461; X462; X463; X464; X465; X466; X467; X468; X469; X470; X471; X472; X473; X474; X475; X476; X477; X478; X479; X480; X481; X482; X483; X484; X485; X486; X487; X488; X489; X490; X491; X492; X493; X494; X495; X496; X497; X498; X499; X500; X501; X502; X503; X504; X505; X506; X507; X508; X509; X510; X511; X512; X513; X514; X515; X516; X517; X518; X519; X520; X521; X522; X523; X524; X525; X526; X527; X528; X529; X530; X531; X532; X533; X534; X535; X536; X537; X538; X539; X540; X541; X542; X543; X544; X545; X546; X547; X548; X549; X570; X571; X572; X573; X574; X575; X576; X577; X578; X579; X580; X581; X582; X583; X584; X585; X586; X587; X588; X589; X590; X599</t>
  </si>
  <si>
    <t>W20;W21;W22;W23;W24;W25;W26;W27;W28;W29;W30;W31;W32;W33;W34;W35;W36;W37;W38;W39;W40;W41;W42;W43;W44;W45;W46;W49; W20; W21; W22; W23; W24; W25; W26; W27; W28; W29; W30; W31; W32; W33; W34; W35; W36; W37; W38; W39; W40; W41; W42; W43; W44; W45; W46; W49; W200; W201; W202; W203; W204; W205; W206; W207; W208; W209; W210; W211; W212; W213; W214; W215; W216; W217; W218; W219; W220; W221; W222; W223; W224; W225; W226; W227; W228; W229; W230; W231; W232; W233; W234; W235; W236; W237; W238; W239; W240; W241; W242; W243; W244; W245; W246; W247; W248; W249; W250; W251; W252; W253; W254; W255; W256; W257; W258; W259; W260; W261; W262; W263; W264; W265; W266; W267; W268; W269; W270; W271; W272; W273; W274; W275; W276; W277; W278; W279; W280; W281; W282; W283; W284; W285; W286; W287; W288; W289; W290; W291; W292; W293; W294; W295; W296; W297; W298; W299; W300; W301; W302; W303; W304; W305; W306; W307; W308; W309; W310; W311; W312; W313; W314; W315; W316; W317; W318; W319; W320; W321; W322; W323; W324; W325; W326; W327; W328; W329; W330; W331; W332; W333; W334; W335; W336; W337; W338; W339; W340; W341; W342; W343; W344; W345; W346; W347; W348; W349; W350; W351; W352; W353; W354; W355; W356; W357; W358; W359; W360; W361; W362; W363; W364; W365; W366; W367; W368; W369; W370; W371; W372; W373; W374; W375; W376; W377; W378; W379; W380; W381; W382; W383; W384; W385; W386; W387; W388; W389; W390; W391; W392; W393; W394; W395; W396; W397; W398; W399; W400; W401; W402; W403; W404; W405; W406; W407; W408; W409; W410; W411; W412; W413; W414; W415; W416; W417; W418; W419; W420; W421; W422; W423; W424; W425; W426; W427; W428; W429; W430; W431; W432; W433; W434; W435; W436; W437; W438; W439; W440; W441; W442; W443; W444; W445; W446; W447; W448; W449; W450; W451; W452; W453; W454; W455; W456; W457; W458; W459; W460; W461; W462; W463; W464; W465; W466; W467; W468; W469; W490; W491; W492; W493; W494; W495; W496; W497; W498; W499</t>
  </si>
  <si>
    <t>W50;W51;W52;W53;W54;W55;W56;W57;W58;W59;W60;W64; W50; W51; W52; W53; W54; W55; W56; W57; W58; W59; W60; W64; W500; W501; W502; W503; W504; W505; W506; W507; W508; W509; W510; W511; W512; W513; W514; W515; W516; W517; W518; W519; W520; W521; W522; W523; W524; W525; W526; W527; W528; W529; W530; W531; W532; W533; W534; W535; W536; W537; W538; W539; W540; W541; W542; W543; W544; W545; W546; W547; W548; W549; W550; W551; W552; W553; W554; W555; W556; W557; W558; W559; W560; W561; W562; W563; W564; W565; W566; W567; W568; W569; W570; W571; W572; W573; W574; W575; W576; W577; W578; W579; W580; W581; W582; W583; W584; W585; W586; W587; W588; W589; W590; W591; W592; W593; W594; W595; W596; W597; W598; W599; W600; W601; W602; W603; W604; W605; W606; W607; W608; W609; W640; W641; W642; W643; W644; W645; W646; W647; W648; W649</t>
  </si>
  <si>
    <t>W65;W66;W67;W68;W69;W70;W73;W74; W65; W66; W67; W68; W69; W70; W73; W74; W650; W651; W652; W653; W654; W655; W656; W657; W658; W659; W660; W661; W662; W663; W664; W665; W666; W667; W668; W669; W670; W671; W672; W673; W674; W675; W676; W677; W678; W679; W680; W681; W682; W683; W684; W685; W686; W687; W688; W689; W690; W691; W692; W693; W694; W695; W696; W697; W698; W699; W700; W701; W702; W703; W704; W705; W706; W707; W708; W709; W730; W731; W732; W733; W734; W735; W736; W737; W738; W739; W740; W741; W742; W743; W744; W745; W746; W747; W748; W749</t>
  </si>
  <si>
    <t>W75;W76;W77;W78;W79;W80;W81;W83;W84; W75; W76; W77; W78; W79; W80; W81; W83; W84; W750; W751; W752; W753; W754; W755; W756; W757; W758; W759; W760; W761; W762; W763; W764; W765; W766; W767; W768; W769; W770; W771; W772; W773; W774; W775; W776; W777; W778; W779; W780; W781; W782; W783; W784; W785; W786; W787; W788; W789; W790; W791; W792; W793; W794; W795; W796; W797; W798; W799; W800; W801; W802; W803; W804; W805; W806; W807; W808; W809; W810; W811; W812; W813; W814; W815; W816; W817; W818; W819; W830; W831; W832; W833; W834; W835; W836; W837; W838; W839; W840; W841; W842; W843; W844; W845; W846; W847; W848; W849</t>
  </si>
  <si>
    <t>W85;W86;W87;W88;W89;W90;W91;W92;W93;W94;W99; W85; W86; W87; W88; W89; W90; W91; W92; W93; W94; W99; W850; W851; W852; W853; W854; W855; W856; W857; W858; W859; W860; W861; W862; W863; W864; W865; W866; W867; W868; W869; W870; W871; W872; W873; W874; W875; W876; W877; W878; W879; W880; W881; W882; W883; W884; W885; W886; W887; W888; W889; W890; W891; W892; W893; W894; W895; W896; W897; W898; W899; W900; W901; W902; W903; W904; W905; W906; W907; W908; W909; W910; W911; W912; W913; W914; W915; W916; W917; W918; W919; W920; W921; W922; W923; W924; W925; W926; W927; W928; W929; W930; W931; W932; W933; W934; W935; W936; W937; W938; W939; W940; W941; W942; W943; W944; W945; W946; W947; W948; W949; W990; W991; W992; W993; W994; W995; W996; W997; W998; W999</t>
  </si>
  <si>
    <t>X00;X01;X02;X03;X04;X05;X06;X08;X09; X00; X01; X02; X03; X04; X05; X06; X08; X09; X000; X001; X002; X003; X004; X005; X006; X007; X008; X009; X010; X011; X012; X013; X014; X015; X016; X017; X018; X019; X020; X021; X022; X023; X024; X025; X026; X027; X028; X029; X030; X031; X032; X033; X034; X035; X036; X037; X038; X039; X040; X041; X042; X043; X044; X045; X046; X047; X048; X049; X050; X051; X052; X053; X054; X055; X056; X057; X058; X059; X060; X061; X062; X063; X064; X065; X066; X067; X068; X069; X080; X081; X082; X083; X084; X085; X086; X087; X088; X089; X090; X091; X092; X093; X094; X095; X096; X097; X098; X099</t>
  </si>
  <si>
    <t>X10;X11;X12;X13;X14;X15;X16;X17;X18;X19; X10; X11; X12; X13; X14; X15; X16; X17; X18; X19;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t>
  </si>
  <si>
    <t>X20;X21;X22;X23;X24;X25;X26;X27;X28;X29; X20; X21; X22; X23; X24; X25; X26; X27; X28; X29;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t>
  </si>
  <si>
    <t>X30;X31;X32;X33;X34;X35;X36;X37;X38;X39; X30; X31; X32; X33; X34; X35; X36; X37; X38; X39; X300; X301; X302; X303; X304; X305; X306; X307; X308; X309; X310; X311; X312; X313; X314; X315; X316; X317; X318; X319; X320; X321; X322; X323; X324; X325; X326; X327; X328; X329; X330; X331; X332; X333; X334; X335; X336; X337; X338; X339; X340; X341; X342; X343; X344; X345; X346; X347; X348; X349; X350; X351; X352; X353; X354; X355; X356; X357; X358; X359; X360; X361; X362; X363; X364; X365; X366; X367; X368; X369; X370; X371; X372; X373; X374; X375; X376; X377; X378; X379; X380; X381; X382; X383; X384; X385; X386; X387; X388; X389; X390; X391; X392; X393; X394; X395; X396; X397; X398; X399</t>
  </si>
  <si>
    <t>X40;X41;X42;X43;X44;X45;X46;X47;X48;X49; X40; X41; X42; X43; X44; X45; X46; X47; X48; X49; X400; X401; X402; X403; X404; X405; X406; X407; X408; X409; X410; X411; X412; X413; X414; X415; X416; X417; X418; X419; X420; X421; X422; X423; X424; X425; X426; X427; X428; X429; X430; X431; X432; X433; X434; X435; X436; X437; X438; X439; X440; X441; X442; X443; X444; X445; X446; X447; X448; X449; X450; X451; X452; X453; X454; X455; X456; X457; X458; X459; X460; X461; X462; X463; X464; X465; X466; X467; X468; X469; X470; X471; X472; X473; X474; X475; X476; X477; X478; X479; X480; X481; X482; X483; X484; X485; X486; X487; X488; X489; X490; X491; X492; X493; X494; X495; X496; X497; X498; X499</t>
  </si>
  <si>
    <t>X50;X51;X52;X53;X54;X57; X50; X51; X52; X53; X54; X57; X500; X501; X502; X503; X504; X505; X506; X507; X508; X509; X510; X511; X512; X513; X514; X515; X516; X517; X518; X519; X520; X521; X522; X523; X524; X525; X526; X527; X528; X529; X530; X531; X532; X533; X534; X535; X536; X537; X538; X539; X540; X541; X542; X543; X544; X545; X546; X547; X548; X549; X570; X571; X572; X573; X574; X575; X576; X577; X578; X579</t>
  </si>
  <si>
    <t>X58;X59; W00; W01; W02; W03; W04; W05; W06; W07; W08; W09; W10; W11; W12; W13; W14; W15; W16; W17; W18; W19; W20; W21; W22; W23; W24; W25; W26; W27; W28; W29; W30; W31; W32; W33; W34; W35; W36; W37; W38; W39; W40; W41; W42; W43; W44; W45; W46; W49; W50; W51; W52; W53; W54; W55; W56; W57; W58; W59; W60; W64; W65; W66; W67; W68; W69; W70; W73; W74; W75; W76; W77; W78; W79; W80; W81; W83; W84; W85; W86; W87; W88; W89; W90; W91; W92; W93; W94; W99; X00; X01; X02; X03; X04; X05; X06; X08; X09; X10; X11; X12; X13; X14; X15; X16; X17; X18; X19; X20; X21; X22; X23; X24; X25; X26; X27; X28; X29; X30; X31; X32; X33; X34; X35; X36; X37; X38; X39; X40; X41; X42; X43; X44; X45; X46; X47; X48; X49; X50; X51; X52; X53; X54; X57; X58; X59; V01-V09; V01-V99; V10-V19; V20-V29; V30-V39; V40-V49; V50-V59; V60-V69; V70-V79; V80-V89; V90-V94; V95-V97; V98-V99; W00-W19; W00-X59; W20-W49; W50-W64; W65-W74; W75-W84; W85-W99; X00-X09; X10-X19; X20-X29; X30-X39; X40-X49; X50-X57; X58-X59; X580; X581; X582; X583; X584; X585; X586; X587; X588; X589; X590; X599</t>
  </si>
  <si>
    <t>X60;X61;X62;X63;X64;X65;X66;X67;X68;X69;X70;X71;X72;X73;X74;X75;X76;X77;X78;X79;X80;X81;X82;X83;X84; X60; X61; X62; X63; X64; X65; X66; X67; X68; X69; X70; X71; X72; X73; X74; X75; X76; X77; X78; X79; X80; X81; X82; X83; X84; X600; X601; X602; X603; X604; X605; X606; X607; X608; X609; X610; X611; X612; X613; X614; X615; X616; X617; X618; X619; X620; X621; X622; X623; X624; X625; X626; X627; X628; X629; X630; X631; X632; X633; X634; X635; X636; X637; X638; X639; X640; X641; X642; X643; X644; X645; X646; X647; X648; X649; X650; X651; X652; X653; X654; X655; X656; X657; X658; X659; X660; X661; X662; X663; X664; X665; X666; X667; X668; X669; X670; X671; X672; X673; X674; X675; X676; X677; X678; X679; X680; X681; X682; X683; X684; X685; X686; X687; X688; X689; X690; X691; X692; X693; X694; X695; X696; X697; X698; X699; X700; X701; X702; X703; X704; X705; X706; X707; X708; X709; X710; X711; X712; X713; X714; X715; X716; X717; X718; X719; X720; X721; X722; X723; X724; X725; X726; X727; X728; X729; X730; X731; X732; X733; X734; X735; X736; X737; X738; X739; X740; X741; X742; X743; X744; X745; X746; X747; X748; X749; X750; X751; X752; X753; X754; X755; X756; X757; X758; X759; X760; X761; X762; X763; X764; X765; X766; X767; X768; X769; X770; X771; X772; X773; X774; X775; X776; X777; X778; X779; X780; X781; X782; X783; X784; X785; X786; X787; X788; X789; X790; X791; X792; X793; X794; X795; X796; X797; X798; X799; X800; X801; X802; X803; X804; X805; X806; X807; X808; X809; X810; X811; X812; X813; X814; X815; X816; X817; X818; X819; X820; X821; X822; X823; X824; X825; X826; X827; X828; X829; X830; X831; X832; X833; X834; X835; X836; X837; X838; X839; X840; X841; X842; X843; X844; X845; X846; X847; X848; X849</t>
  </si>
  <si>
    <t>X85;X86;X87;X88;X89;X90;X91;X92;X93;X94;X95;X96;X97;X98;X99;Y00;Y01;Y02;Y03;Y04;Y05;Y06;Y07;Y08;Y09; X85; X86; X87; X88; X89; X90; X91; X92; X93; X94; X95; X96; X97; X98; X99; Y00; Y01; Y02; Y03; Y04; Y05; Y06; Y07; Y08; Y09; X850; X851; X852; X853; X854; X855; X856; X857; X858; X859; X860; X861; X862; X863; X864; X865; X866; X867; X868; X869; X870; X871; X872; X873; X874; X875; X876; X877; X878; X879; X880; X881; X882; X883; X884; X885; X886; X887; X888; X889; X890; X891; X892; X893; X894; X895; X896; X897; X898; X899; X900; X901; X902; X903; X904; X905; X906; X907; X908; X909; X910; X911; X912; X913; X914; X915; X916; X917; X918; X919; X920; X921; X922; X923; X924; X925; X926; X927; X928; X929; X930; X931; X932; X933; X934; X935; X936; X937; X938; X939; X940; X941; X942; X943; X944; X945; X946; X947; X948; X949; X950; X951; X952; X953; X954; X955; X956; X957; X958; X959; X960; X961; X962; X963; X964; X965; X966; X967; X968; X969; X970; X971; X972; X973; X974; X975; X976; X977; X978; X979; X980; X981; X982; X983; X984; X985; X986; X987; X988; X989; X990; X991; X992; X993; X994; X995; X996; X997; X998; X999; Y000; Y001; Y002; Y003; Y004; Y005; Y006; Y007; Y008; Y009; Y010; Y011; Y012; Y013; Y014; Y015; Y016; Y017; Y018; Y019; Y020; Y021; Y022; Y023; Y024; Y025; Y026; Y027; Y028; Y029; Y030; Y031; Y032; Y033; Y034; Y035; Y036; Y037; Y038; Y039; Y040; Y041; Y042; Y043; Y044; Y045; Y046; Y047; Y048; Y049; Y050; Y051; Y052; Y053; Y054; Y055; Y056; Y057; Y058; Y059; Y060; Y061; Y062; Y068; Y069; Y070; Y071; Y072; Y073; Y078; Y079; Y080; Y081; Y082; Y083; Y084; Y085; Y086; Y087; Y088; Y089; Y090; Y091; Y092; Y093; Y094; Y095; Y096; Y097; Y098; Y099</t>
  </si>
  <si>
    <t>Y10;Y11;Y12;Y13;Y14;Y15;Y16;Y17;Y18;Y19;Y20;Y21;Y22;Y23;Y24;Y25;Y26;Y27;Y28;Y29;Y30;Y31;Y32;Y33;Y34; Y10; Y11; Y12; Y13; Y14; Y15; Y16; Y17; Y18; Y19; Y20; Y21; Y22; Y23; Y24; Y25; Y26; Y27; Y28; Y29; Y30; Y31; Y32; Y33; Y34; Y100; Y101; Y102; Y103; Y104; Y105; Y106; Y107; Y108; Y109; Y110; Y111; Y112; Y113; Y114; Y115; Y116; Y117; Y118; Y119; Y120; Y121; Y122; Y123; Y124; Y125; Y126; Y127; Y128; Y129; Y130; Y131; Y132; Y133; Y134; Y135; Y136; Y137; Y138; Y139; Y140; Y141; Y142; Y143; Y144; Y145; Y146; Y147; Y148; Y149; Y150; Y151; Y152; Y153; Y154; Y155; Y156; Y157; Y158; Y159; Y160; Y161; Y162; Y163; Y164; Y165; Y166; Y167; Y168; Y169; Y170; Y171; Y172; Y173; Y174; Y175; Y176; Y177; Y178; Y179; Y180; Y181; Y182; Y183; Y184; Y185; Y186; Y187; Y188; Y189; Y190; Y191; Y192; Y193; Y194; Y195; Y196; Y197; Y198; Y199; Y200; Y201; Y202; Y203; Y204; Y205; Y206; Y207; Y208; Y209; Y210; Y211; Y212; Y213; Y214; Y215; Y216; Y217; Y218; Y219; Y220; Y221; Y222; Y223; Y224; Y225; Y226; Y227; Y228; Y229; Y230; Y231; Y232; Y233; Y234; Y235; Y236; Y237; Y238; Y239; Y240; Y241; Y242; Y243; Y244; Y245; Y246; Y247; Y248; Y249; Y250; Y251; Y252; Y253; Y254; Y255; Y256; Y257; Y258; Y259; Y260; Y261; Y262; Y263; Y264; Y265; Y266; Y267; Y268; Y269; Y270; Y271; Y272; Y273; Y274; Y275; Y276; Y277; Y278; Y279; Y280; Y281; Y282; Y283; Y284; Y285; Y286; Y287; Y288; Y289; Y290; Y291; Y292; Y293; Y294; Y295; Y296; Y297; Y298; Y299; Y300; Y301; Y302; Y303; Y304; Y305; Y306; Y307; Y308; Y309; Y310; Y311; Y312; Y313; Y314; Y315; Y316; Y317; Y318; Y319; Y320; Y321; Y322; Y323; Y324; Y325; Y326; Y327; Y328; Y329; Y330; Y331; Y332; Y333; Y334; Y335; Y336; Y337; Y338; Y339; Y340; Y341; Y342; Y343; Y344; Y345; Y346; Y347; Y348; Y349</t>
  </si>
  <si>
    <t>Y35;Y36; Y35; Y36; Y350; Y351; Y352; Y353; Y354; Y355; Y356; Y357; Y360; Y361; Y362; Y363; Y364; Y365; Y366; Y367; Y368; Y369</t>
  </si>
  <si>
    <t>Y40;Y41;Y42;Y43;Y44;Y45;Y46;Y47;Y48;Y49;Y50;Y51;Y52;Y53;Y54;Y55;Y56;Y57;Y58;Y59; Y40; Y41; Y42; Y43; Y44; Y45; Y46; Y47; Y48; Y49; Y50; Y51; Y52; Y53; Y54; Y55; Y56; Y57; Y58; Y59; Y60; Y61; Y62; Y63; Y64; Y65; Y66; Y69; Y70; Y71; Y72; Y73; Y74; Y75; Y76; Y77; Y78; Y79; Y80; Y81; Y82; Y83; Y84; Y40-Y59; Y60-Y69; Y70-Y82; Y83-Y84; Y400; Y401; Y402; Y403; Y404; Y405; Y406; Y407; Y408; Y409; Y410; Y411; Y412; Y413; Y414; Y415; Y418; Y419; Y420; Y421; Y422; Y423; Y424; Y425; Y426; Y427; Y428; Y429; Y430; Y431; Y432; Y433; Y434; Y435; Y436; Y438; Y439; Y440; Y441; Y442; Y443; Y444; Y445; Y446; Y447; Y449; Y450; Y451; Y452; Y453; Y454; Y455; Y458; Y459; Y460; Y461; Y462; Y463; Y464; Y465; Y466; Y467; Y468; Y470; Y471; Y472; Y473; Y474; Y475; Y478; Y479; Y480; Y481; Y482; Y483; Y484; Y485; Y490; Y491; Y492; Y493; Y494; Y495; Y496; Y497; Y498; Y499; Y500; Y501; Y502; Y508; Y509; Y510; Y511; Y512; Y513; Y514; Y515; Y516; Y517; Y518; Y519; Y520; Y521; Y522; Y523; Y524; Y525; Y526; Y527; Y528; Y529; Y530; Y531; Y532; Y533; Y534; Y535; Y536; Y537; Y538; Y539; Y540; Y541; Y542; Y543; Y544; Y545; Y546; Y547; Y548; Y549; Y550; Y551; Y552; Y553; Y554; Y555; Y556; Y559; Y560; Y561; Y562; Y563; Y564; Y565; Y566; Y567; Y568; Y569; Y570; Y571; Y572; Y573; Y574; Y575; Y576; Y577; Y578; Y579; Y580; Y581; Y582; Y583; Y584; Y585; Y586; Y588; Y589; Y590; Y591; Y592; Y593; Y598; Y599</t>
  </si>
  <si>
    <t>Y40-Y59;Y60-Y69;Y70-Y82;Y83-Y84; Y40; Y41; Y42; Y43; Y44; Y45; Y46; Y47; Y48; Y49; Y50; Y51; Y52; Y53; Y54; Y55; Y56; Y57; Y58; Y59; Y60; Y61; Y62; Y63; Y64; Y65; Y66; Y69; Y70; Y71; Y72; Y73; Y74; Y75; Y76; Y77; Y78; Y79; Y80; Y81; Y82; Y83; Y84; Y40-Y59; Y60-Y69; Y70-Y82; Y83-Y84; Y400; Y401; Y402; Y403; Y404; Y405; Y406; Y407; Y408; Y409; Y410; Y411; Y412; Y413; Y414; Y415; Y418; Y419; Y420; Y421; Y422; Y423; Y424; Y425; Y426; Y427; Y428; Y429; Y430; Y431; Y432; Y433; Y434; Y435; Y436; Y438; Y439; Y440; Y441; Y442; Y443; Y444; Y445; Y446; Y447; Y449; Y450; Y451; Y452; Y453; Y454; Y455; Y458; Y459; Y460; Y461; Y462; Y463; Y464; Y465; Y466; Y467; Y468; Y470; Y471; Y472; Y473; Y474; Y475; Y478; Y479; Y480; Y481; Y482; Y483; Y484; Y485; Y490; Y491; Y492; Y493; Y494; Y495; Y496; Y497; Y498; Y499; Y500; Y501; Y502; Y508; Y509; Y510; Y511; Y512; Y513; Y514; Y515; Y516; Y517; Y518; Y519; Y520; Y521; Y522; Y523; Y524; Y525; Y526; Y527; Y528; Y529; Y530; Y531; Y532; Y533; Y534; Y535; Y536; Y537; Y538; Y539; Y540; Y541; Y542; Y543; Y544; Y545; Y546; Y547; Y548; Y549; Y550; Y551; Y552; Y553; Y554; Y555; Y556; Y559; Y560; Y561; Y562; Y563; Y564; Y565; Y566; Y567; Y568; Y569; Y570; Y571; Y572; Y573; Y574; Y575; Y576; Y577; Y578; Y579; Y580; Y581; Y582; Y583; Y584; Y585; Y586; Y588; Y589; Y590; Y591; Y592; Y593; Y598; Y599; Y600; Y601; Y602; Y603; Y604; Y605; Y606; Y607; Y608; Y609; Y610; Y611; Y612; Y613; Y614; Y615; Y616; Y617; Y618; Y619; Y620; Y621; Y622; Y623; Y624; Y625; Y626; Y628; Y629; Y630; Y631; Y632; Y633; Y634; Y635; Y636; Y638; Y639; Y640; Y641; Y648; Y649; Y650; Y651; Y652; Y653; Y654; Y655; Y658; Y66X; Y69X; Y700; Y701; Y702; Y703; Y708; Y710; Y711; Y712; Y713; Y718; Y720; Y721; Y722; Y723; Y728; Y730; Y731; Y732; Y733; Y738; Y740; Y741; Y742; Y743; Y748; Y750; Y751; Y752; Y753; Y758; Y760; Y761; Y762; Y763; Y768; Y770; Y771; Y772; Y773; Y778; Y780; Y781; Y782; Y783; Y788; Y790; Y791; Y792; Y793; Y798; Y800; Y801; Y802; Y803; Y808; Y810; Y811; Y812; Y813; Y818; Y820; Y821; Y822; Y823; Y828; Y830; Y831; Y832; Y833; Y834; Y835; Y836; Y838; Y839; Y840; Y841; Y842; Y843; Y844; Y845; Y846; Y847; Y848; Y849</t>
  </si>
  <si>
    <t>Y60;Y61;Y62;Y63;Y64;Y65;Y66;Y69; Y60; Y61; Y62; Y63; Y64; Y65; Y66; Y69; Y600; Y601; Y602; Y603; Y604; Y605; Y606; Y607; Y608; Y609; Y610; Y611; Y612; Y613; Y614; Y615; Y616; Y617; Y618; Y619; Y620; Y621; Y622; Y623; Y624; Y625; Y626; Y628; Y629; Y630; Y631; Y632; Y633; Y634; Y635; Y636; Y638; Y639; Y640; Y641; Y648; Y649; Y650; Y651; Y652; Y653; Y654; Y655; Y658; Y66X; Y69X</t>
  </si>
  <si>
    <t>Y70;Y71;Y72;Y73;Y74;Y75;Y76;Y77;Y78;Y79;Y80;Y81;Y82; Y70; Y71; Y72; Y73; Y74; Y75; Y76; Y77; Y78; Y79; Y80; Y81; Y82; Y700; Y701; Y702; Y703; Y708; Y710; Y711; Y712; Y713; Y718; Y720; Y721; Y722; Y723; Y728; Y730; Y731; Y732; Y733; Y738; Y740; Y741; Y742; Y743; Y748; Y750; Y751; Y752; Y753; Y758; Y760; Y761; Y762; Y763; Y768; Y770; Y771; Y772; Y773; Y778; Y780; Y781; Y782; Y783; Y788; Y790; Y791; Y792; Y793; Y798; Y800; Y801; Y802; Y803; Y808; Y810; Y811; Y812; Y813; Y818; Y820; Y821; Y822; Y823; Y828</t>
  </si>
  <si>
    <t>Y83;Y84; Y40; Y41; Y42; Y43; Y44; Y45; Y46; Y47; Y48; Y49; Y50; Y51; Y52; Y53; Y54; Y55; Y56; Y57; Y58; Y59; Y60; Y61; Y62; Y63; Y64; Y65; Y66; Y69; Y70; Y71; Y72; Y73; Y74; Y75; Y76; Y77; Y78; Y79; Y80; Y81; Y82; Y83; Y84; Y40-Y59; Y60-Y69; Y70-Y82; Y83-Y84; Y830; Y831; Y832; Y833; Y834; Y835; Y836; Y838; Y839; Y840; Y841; Y842; Y843; Y844; Y845; Y846; Y847; Y848; Y849</t>
  </si>
  <si>
    <t>Y85;Y86;Y87;Y88;Y89; Y85; Y86; Y87; Y88; Y89; Y850; Y859; Y86X; Y870; Y871; Y872; Y880; Y881; Y882; Y883; Y890; Y891; Y899</t>
  </si>
  <si>
    <t>Y90;Y91;Y95;Y96;Y97;Y98; Y90; Y91; Y95; Y96; Y97; Y98; Y900; Y901; Y902; Y903; Y904; Y905; Y906; Y907; Y908; Y909; Y910; Y911; Y912; Y913; Y919; Y95X; Y96X; Y97X; Y98X</t>
  </si>
  <si>
    <t>Z00;Z01;Z02;Z03;Z04;Z08;Z09;Z10;Z11;Z12;Z13; Z00; Z01; Z02; Z03; Z04; Z08; Z09; Z10; Z11; Z12; Z13; Z000; Z001; Z002; Z003; Z004; Z005; Z006; Z008; Z010; Z011; Z012; Z013; Z014; Z015; Z016; Z017; Z018; Z019; Z020; Z021; Z022; Z023; Z024; Z025; Z026; Z027; Z028; Z029; Z030; Z031; Z032; Z033; Z034; Z035; Z036; Z038; Z039; Z040; Z041; Z042; Z043; Z044; Z045; Z046; Z048; Z049; Z080; Z081; Z082; Z087; Z088; Z089; Z090; Z091; Z092; Z093; Z094; Z097; Z098; Z099; Z100; Z101; Z102; Z103; Z108; Z110; Z111; Z112; Z113; Z114; Z115; Z116; Z118; Z119; Z120; Z121; Z122; Z123; Z124; Z125; Z126; Z128; Z129; Z130; Z131; Z132; Z133; Z134; Z135; Z136; Z137; Z138; Z139</t>
  </si>
  <si>
    <t>Z20;Z21;Z22;Z23;Z24;Z25;Z26;Z27;Z28;Z29; Z20; Z21; Z22; Z23; Z24; Z25; Z26; Z27; Z28; Z29; Z200; Z201; Z202; Z203; Z204; Z205; Z206; Z207; Z208; Z209; Z21X; Z220; Z221; Z222; Z223; Z224; Z225; Z226; Z228; Z229; Z230; Z231; Z232; Z233; Z234; Z235; Z236; Z237; Z238; Z240; Z241; Z242; Z243; Z244; Z245; Z246; Z250; Z251; Z258; Z260; Z268; Z269; Z270; Z271; Z272; Z273; Z274; Z278; Z279; Z280; Z281; Z282; Z288; Z289; Z290; Z291; Z292; Z298; Z299</t>
  </si>
  <si>
    <t>Z30;Z31;Z32;Z33;Z34;Z35;Z36;Z37;Z38;Z39; Z30; Z31; Z32; Z33; Z34; Z35; Z36; Z37; Z38; Z39; Z300; Z301; Z302; Z303; Z304; Z305; Z308; Z309; Z310; Z311; Z312; Z313; Z314; Z315; Z316; Z318; Z319; Z320; Z321; Z33X; Z340; Z348; Z349; Z350; Z351; Z352; Z353; Z354; Z355; Z356; Z357; Z358; Z359; Z360; Z361; Z362; Z363; Z364; Z365; Z368; Z369; Z370; Z371; Z372; Z373; Z374; Z375; Z376; Z377; Z379; Z380; Z381; Z382; Z383; Z384; Z385; Z386; Z387; Z388; Z390; Z391; Z392</t>
  </si>
  <si>
    <t>Z40;Z41;Z42;Z43;Z44;Z45;Z46;Z47;Z48;Z49;Z50;Z51;Z52;Z53;Z54; Z40; Z41; Z42; Z43; Z44; Z45; Z46; Z47; Z48; Z49; Z50; Z51; Z52; Z53; Z54; Z400; Z408; Z409; Z410; Z411; Z412; Z413; Z418; Z419; Z420; Z421; Z422; Z423; Z424; Z428; Z429; Z430; Z431; Z432; Z433; Z434; Z435; Z436; Z437; Z438; Z439; Z440; Z441; Z442; Z443; Z448; Z449; Z450; Z451; Z452; Z453; Z458; Z459; Z460; Z461; Z462; Z463; Z464; Z465; Z466; Z467; Z468; Z469; Z470; Z478; Z479; Z480; Z488; Z489; Z490; Z491; Z492; Z500; Z501; Z502; Z503; Z504; Z505; Z506; Z507; Z508; Z509; Z510; Z511; Z512; Z513; Z514; Z515; Z516; Z518; Z519; Z520; Z521; Z522; Z523; Z524; Z525; Z526; Z527; Z528; Z529; Z530; Z531; Z532; Z538; Z539; Z540; Z541; Z542; Z543; Z544; Z547; Z548; Z549</t>
  </si>
  <si>
    <t>Z55;Z56;Z57;Z58;Z59;Z60;Z61;Z62;Z63;Z64;Z65; Z55; Z56; Z57; Z58; Z59; Z60; Z61; Z62; Z63; Z64; Z65; Z550; Z551; Z552; Z553; Z554; Z558; Z559; Z560; Z561; Z562; Z563; Z564; Z565; Z566; Z567; Z570; Z571; Z572; Z573; Z574; Z575; Z576; Z577; Z578; Z579; Z580; Z581; Z582; Z583; Z584; Z585; Z586; Z587; Z588; Z589; Z590; Z591; Z592; Z593; Z594; Z595; Z596; Z597; Z598; Z599; Z600; Z601; Z602; Z603; Z604; Z605; Z608; Z609; Z610; Z611; Z612; Z613; Z614; Z615; Z616; Z617; Z618; Z619; Z620; Z621; Z622; Z623; Z624; Z625; Z626; Z628; Z629; Z630; Z631; Z632; Z633; Z634; Z635; Z636; Z637; Z638; Z639; Z640; Z641; Z642; Z643; Z644; Z650; Z651; Z652; Z653; Z654; Z655; Z658; Z659</t>
  </si>
  <si>
    <t>Z70;Z71;Z72;Z73;Z74;Z75;Z76; Z70; Z71; Z72; Z73; Z74; Z75; Z76; Z700; Z701; Z702; Z703; Z708; Z709; Z710; Z711; Z712; Z713; Z714; Z715; Z716; Z717; Z718; Z719; Z720; Z721; Z722; Z723; Z724; Z725; Z726; Z728; Z729; Z730; Z731; Z732; Z733; Z734; Z735; Z736; Z738; Z739; Z740; Z741; Z742; Z743; Z748; Z749; Z750; Z751; Z752; Z753; Z754; Z755; Z758; Z759; Z760; Z761; Z762; Z763; Z764; Z765; Z768; Z769</t>
  </si>
  <si>
    <t>Z80;Z81;Z82;Z83;Z84;Z85;Z86;Z87;Z88;Z89;Z90;Z91;Z92;Z93;Z94;Z95;Z96;Z97;Z98;Z99; Z80; Z81; Z82; Z83; Z84; Z85; Z86; Z87; Z88; Z89; Z90; Z91; Z92; Z93; Z94; Z95; Z96; Z97; Z98; Z99; Z800; Z801; Z802; Z803; Z804; Z805; Z806; Z807; Z808; Z809; Z810; Z811; Z812; Z813; Z814; Z818; Z820; Z821; Z822; Z823; Z824; Z825; Z826; Z827; Z828; Z830; Z831; Z832; Z833; Z834; Z835; Z836; Z837; Z840; Z841; Z842; Z843; Z848; Z850; Z851; Z852; Z853; Z854; Z855; Z856; Z857; Z858; Z859; Z860; Z861; Z862; Z863; Z864; Z865; Z866; Z867; Z870; Z871; Z872; Z873; Z874; Z875; Z876; Z877; Z878; Z880; Z881; Z882; Z883; Z884; Z885; Z886; Z887; Z888; Z889; Z890; Z891; Z892; Z893; Z894; Z895; Z896; Z897; Z898; Z899; Z900; Z901; Z902; Z903; Z904; Z905; Z906; Z907; Z908; Z910; Z911; Z912; Z913; Z914; Z915; Z916; Z918; Z920; Z921; Z922; Z923; Z924; Z925; Z926; Z928; Z929; Z930; Z931; Z932; Z933; Z934; Z935; Z936; Z938; Z939; Z940; Z941; Z942; Z943; Z944; Z945; Z946; Z947; Z948; Z949; Z950; Z951; Z952; Z953; Z954; Z955; Z958; Z959; Z960; Z961; Z962; Z963; Z964; Z965; Z966; Z967; Z968; Z969; Z970; Z971; Z972; Z973; Z974; Z975; Z978; Z980; Z981; Z982; Z988; Z990; Z991; Z992; Z993; Z998; Z999</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</si>
</sst>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rgb="FF000000"/>
      <name val="Calibri"/>
    </font>
    <font>
      <color theme="1"/>
      <name val="Arial"/>
      <scheme val="minor"/>
    </font>
    <font>
      <sz val="11.0"/>
      <color rgb="FF000000"/>
      <name val="Docs-Calibri"/>
    </font>
    <font>
      <color theme="1"/>
      <name val="Arial"/>
    </font>
    <font>
      <sz val="12.0"/>
      <color rgb="FF198639"/>
      <name val="Monospace"/>
    </font>
    <font>
      <sz val="9.0"/>
      <color rgb="FF000000"/>
      <name val="&quot;Google Sans Mono&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49" xfId="0" applyAlignment="1" applyFont="1" applyNumberFormat="1">
      <alignment horizontal="left" readingOrder="0" shrinkToFit="0" vertical="bottom" wrapText="0"/>
    </xf>
    <xf borderId="0" fillId="0" fontId="2" numFmtId="49" xfId="0" applyAlignment="1" applyFont="1" applyNumberFormat="1">
      <alignment horizontal="left" readingOrder="0"/>
    </xf>
    <xf borderId="0" fillId="0" fontId="2" numFmtId="49" xfId="0" applyAlignment="1" applyFont="1" applyNumberFormat="1">
      <alignment horizontal="left"/>
    </xf>
    <xf borderId="0" fillId="2" fontId="3" numFmtId="49" xfId="0" applyAlignment="1" applyFill="1" applyFont="1" applyNumberFormat="1">
      <alignment horizontal="left" readingOrder="0"/>
    </xf>
    <xf borderId="0" fillId="0" fontId="2" numFmtId="0" xfId="0" applyAlignment="1" applyFont="1">
      <alignment horizontal="left" readingOrder="0"/>
    </xf>
    <xf borderId="0" fillId="0" fontId="2" numFmtId="49" xfId="0" applyFont="1" applyNumberFormat="1"/>
    <xf borderId="0" fillId="0" fontId="4" numFmtId="49" xfId="0" applyAlignment="1" applyFont="1" applyNumberFormat="1">
      <alignment readingOrder="0" shrinkToFit="0" vertical="bottom" wrapText="0"/>
    </xf>
    <xf borderId="0" fillId="0" fontId="4" numFmtId="49" xfId="0" applyAlignment="1" applyFont="1" applyNumberFormat="1">
      <alignment shrinkToFit="0" vertical="bottom" wrapText="0"/>
    </xf>
    <xf borderId="0" fillId="0" fontId="4" numFmtId="0" xfId="0" applyAlignment="1" applyFont="1">
      <alignment readingOrder="0" shrinkToFit="0" vertical="bottom" wrapText="0"/>
    </xf>
    <xf borderId="0" fillId="0" fontId="2" numFmtId="49" xfId="0" applyAlignment="1" applyFont="1" applyNumberFormat="1">
      <alignment readingOrder="0"/>
    </xf>
    <xf borderId="0" fillId="0" fontId="2" numFmtId="0" xfId="0" applyFont="1"/>
    <xf borderId="0" fillId="0" fontId="2" numFmtId="0" xfId="0" applyAlignment="1" applyFont="1">
      <alignment readingOrder="0"/>
    </xf>
    <xf borderId="0" fillId="2" fontId="5" numFmtId="0" xfId="0" applyAlignment="1" applyFont="1">
      <alignment horizontal="left" shrinkToFit="0" wrapText="1"/>
    </xf>
    <xf borderId="0" fillId="0" fontId="2" numFmtId="49" xfId="0" applyAlignment="1" applyFont="1" applyNumberFormat="1">
      <alignment readingOrder="0"/>
    </xf>
    <xf borderId="0" fillId="2" fontId="6" numFmtId="0" xfId="0" applyAlignment="1" applyFont="1">
      <alignment readingOrder="0"/>
    </xf>
    <xf borderId="0" fillId="2" fontId="1" numFmtId="49" xfId="0" applyAlignment="1" applyFont="1" applyNumberFormat="1">
      <alignment horizontal="lef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59.38"/>
  </cols>
  <sheetData>
    <row r="1">
      <c r="A1" s="1" t="s">
        <v>0</v>
      </c>
      <c r="B1" s="2" t="s">
        <v>1</v>
      </c>
      <c r="C1" s="1" t="s">
        <v>2</v>
      </c>
      <c r="D1" s="3" t="s">
        <v>3</v>
      </c>
    </row>
    <row r="2">
      <c r="A2" s="1" t="s">
        <v>4</v>
      </c>
      <c r="B2" s="2" t="s">
        <v>5</v>
      </c>
      <c r="C2" s="1" t="s">
        <v>6</v>
      </c>
      <c r="D2" s="2"/>
    </row>
    <row r="3">
      <c r="A3" s="1" t="s">
        <v>4</v>
      </c>
      <c r="B3" s="2" t="s">
        <v>7</v>
      </c>
      <c r="C3" s="1" t="s">
        <v>8</v>
      </c>
      <c r="D3" s="4"/>
    </row>
    <row r="4">
      <c r="A4" s="1" t="s">
        <v>4</v>
      </c>
      <c r="B4" s="2" t="s">
        <v>9</v>
      </c>
      <c r="C4" s="1" t="s">
        <v>10</v>
      </c>
      <c r="D4" s="4"/>
    </row>
    <row r="5">
      <c r="A5" s="1" t="s">
        <v>4</v>
      </c>
      <c r="B5" s="2" t="s">
        <v>11</v>
      </c>
      <c r="C5" s="1" t="s">
        <v>12</v>
      </c>
      <c r="D5" s="4"/>
    </row>
    <row r="6">
      <c r="A6" s="1" t="s">
        <v>4</v>
      </c>
      <c r="B6" s="2" t="s">
        <v>13</v>
      </c>
      <c r="C6" s="1" t="s">
        <v>14</v>
      </c>
      <c r="D6" s="4"/>
    </row>
    <row r="7">
      <c r="A7" s="1" t="s">
        <v>4</v>
      </c>
      <c r="B7" s="2" t="s">
        <v>15</v>
      </c>
      <c r="C7" s="1" t="s">
        <v>16</v>
      </c>
      <c r="D7" s="4"/>
    </row>
    <row r="8">
      <c r="A8" s="1" t="s">
        <v>4</v>
      </c>
      <c r="B8" s="2" t="s">
        <v>17</v>
      </c>
      <c r="C8" s="1" t="s">
        <v>18</v>
      </c>
      <c r="D8" s="4"/>
    </row>
    <row r="9">
      <c r="A9" s="1" t="s">
        <v>4</v>
      </c>
      <c r="B9" s="2" t="s">
        <v>19</v>
      </c>
      <c r="C9" s="1" t="s">
        <v>20</v>
      </c>
      <c r="D9" s="4"/>
    </row>
    <row r="10">
      <c r="A10" s="1" t="s">
        <v>4</v>
      </c>
      <c r="B10" s="2" t="s">
        <v>21</v>
      </c>
      <c r="C10" s="1" t="s">
        <v>22</v>
      </c>
      <c r="D10" s="4"/>
    </row>
    <row r="11">
      <c r="A11" s="1" t="s">
        <v>4</v>
      </c>
      <c r="B11" s="2" t="s">
        <v>23</v>
      </c>
      <c r="C11" s="1" t="s">
        <v>24</v>
      </c>
      <c r="D11" s="4"/>
    </row>
    <row r="12">
      <c r="A12" s="1" t="s">
        <v>4</v>
      </c>
      <c r="B12" s="2" t="s">
        <v>25</v>
      </c>
      <c r="C12" s="1" t="s">
        <v>26</v>
      </c>
      <c r="D12" s="4"/>
    </row>
    <row r="13">
      <c r="A13" s="1" t="s">
        <v>4</v>
      </c>
      <c r="B13" s="2" t="s">
        <v>27</v>
      </c>
      <c r="C13" s="1" t="s">
        <v>28</v>
      </c>
      <c r="D13" s="4"/>
    </row>
    <row r="14">
      <c r="A14" s="1" t="s">
        <v>4</v>
      </c>
      <c r="B14" s="2" t="s">
        <v>29</v>
      </c>
      <c r="C14" s="1" t="s">
        <v>30</v>
      </c>
      <c r="D14" s="4"/>
    </row>
    <row r="15">
      <c r="A15" s="1" t="s">
        <v>4</v>
      </c>
      <c r="B15" s="2" t="s">
        <v>31</v>
      </c>
      <c r="C15" s="1" t="s">
        <v>32</v>
      </c>
      <c r="D15" s="4"/>
    </row>
    <row r="16">
      <c r="A16" s="1" t="s">
        <v>4</v>
      </c>
      <c r="B16" s="2" t="s">
        <v>33</v>
      </c>
      <c r="C16" s="1" t="s">
        <v>34</v>
      </c>
      <c r="D16" s="4"/>
    </row>
    <row r="17">
      <c r="A17" s="1" t="s">
        <v>4</v>
      </c>
      <c r="B17" s="2" t="s">
        <v>35</v>
      </c>
      <c r="C17" s="1" t="s">
        <v>36</v>
      </c>
      <c r="D17" s="4"/>
    </row>
    <row r="18">
      <c r="A18" s="1" t="s">
        <v>4</v>
      </c>
      <c r="B18" s="2" t="s">
        <v>37</v>
      </c>
      <c r="C18" s="1" t="s">
        <v>38</v>
      </c>
      <c r="D18" s="4"/>
    </row>
    <row r="19">
      <c r="A19" s="1" t="s">
        <v>4</v>
      </c>
      <c r="B19" s="2" t="s">
        <v>39</v>
      </c>
      <c r="C19" s="1" t="s">
        <v>40</v>
      </c>
      <c r="D19" s="4"/>
    </row>
    <row r="20">
      <c r="A20" s="1" t="s">
        <v>4</v>
      </c>
      <c r="B20" s="2" t="s">
        <v>41</v>
      </c>
      <c r="C20" s="1" t="s">
        <v>42</v>
      </c>
      <c r="D20" s="4"/>
    </row>
    <row r="21">
      <c r="A21" s="1" t="s">
        <v>4</v>
      </c>
      <c r="B21" s="2" t="s">
        <v>43</v>
      </c>
      <c r="C21" s="1" t="s">
        <v>44</v>
      </c>
      <c r="D21" s="4"/>
    </row>
    <row r="22">
      <c r="A22" s="1" t="s">
        <v>4</v>
      </c>
      <c r="B22" s="2" t="s">
        <v>45</v>
      </c>
      <c r="C22" s="1" t="s">
        <v>46</v>
      </c>
      <c r="D22" s="4"/>
    </row>
    <row r="23">
      <c r="A23" s="1" t="s">
        <v>4</v>
      </c>
      <c r="B23" s="2" t="s">
        <v>47</v>
      </c>
      <c r="C23" s="1" t="s">
        <v>48</v>
      </c>
      <c r="D23" s="4"/>
    </row>
    <row r="24">
      <c r="A24" s="1" t="s">
        <v>49</v>
      </c>
      <c r="B24" s="2" t="s">
        <v>50</v>
      </c>
      <c r="C24" s="1" t="s">
        <v>51</v>
      </c>
      <c r="D24" s="3" t="s">
        <v>52</v>
      </c>
    </row>
    <row r="25">
      <c r="A25" s="1" t="s">
        <v>49</v>
      </c>
      <c r="B25" s="2" t="s">
        <v>53</v>
      </c>
      <c r="C25" s="1" t="s">
        <v>54</v>
      </c>
      <c r="D25" s="3" t="s">
        <v>52</v>
      </c>
    </row>
    <row r="26">
      <c r="A26" s="1" t="s">
        <v>49</v>
      </c>
      <c r="B26" s="2" t="s">
        <v>55</v>
      </c>
      <c r="C26" s="1" t="s">
        <v>56</v>
      </c>
      <c r="D26" s="3" t="s">
        <v>52</v>
      </c>
    </row>
    <row r="27">
      <c r="A27" s="1" t="s">
        <v>49</v>
      </c>
      <c r="B27" s="2" t="s">
        <v>57</v>
      </c>
      <c r="C27" s="1" t="s">
        <v>58</v>
      </c>
      <c r="D27" s="3" t="s">
        <v>52</v>
      </c>
    </row>
    <row r="28">
      <c r="A28" s="1" t="s">
        <v>49</v>
      </c>
      <c r="B28" s="2" t="s">
        <v>59</v>
      </c>
      <c r="C28" s="1" t="s">
        <v>60</v>
      </c>
      <c r="D28" s="3" t="s">
        <v>52</v>
      </c>
    </row>
    <row r="29">
      <c r="A29" s="1" t="s">
        <v>49</v>
      </c>
      <c r="B29" s="2" t="s">
        <v>61</v>
      </c>
      <c r="C29" s="1" t="s">
        <v>62</v>
      </c>
      <c r="D29" s="3" t="s">
        <v>52</v>
      </c>
    </row>
    <row r="30">
      <c r="A30" s="1" t="s">
        <v>49</v>
      </c>
      <c r="B30" s="2" t="s">
        <v>63</v>
      </c>
      <c r="C30" s="1" t="s">
        <v>64</v>
      </c>
      <c r="D30" s="3" t="s">
        <v>52</v>
      </c>
    </row>
    <row r="31">
      <c r="A31" s="1" t="s">
        <v>49</v>
      </c>
      <c r="B31" s="2" t="s">
        <v>65</v>
      </c>
      <c r="C31" s="1" t="s">
        <v>66</v>
      </c>
      <c r="D31" s="3" t="s">
        <v>52</v>
      </c>
    </row>
    <row r="32">
      <c r="A32" s="1" t="s">
        <v>49</v>
      </c>
      <c r="B32" s="2" t="s">
        <v>67</v>
      </c>
      <c r="C32" s="1" t="s">
        <v>68</v>
      </c>
      <c r="D32" s="3" t="s">
        <v>52</v>
      </c>
    </row>
    <row r="33">
      <c r="A33" s="1" t="s">
        <v>49</v>
      </c>
      <c r="B33" s="2" t="s">
        <v>69</v>
      </c>
      <c r="C33" s="1" t="s">
        <v>70</v>
      </c>
      <c r="D33" s="3" t="s">
        <v>52</v>
      </c>
    </row>
    <row r="34">
      <c r="A34" s="1" t="s">
        <v>49</v>
      </c>
      <c r="B34" s="2" t="s">
        <v>71</v>
      </c>
      <c r="C34" s="1" t="s">
        <v>72</v>
      </c>
      <c r="D34" s="3" t="s">
        <v>73</v>
      </c>
    </row>
    <row r="35">
      <c r="A35" s="1" t="s">
        <v>49</v>
      </c>
      <c r="B35" s="2" t="s">
        <v>74</v>
      </c>
      <c r="C35" s="1" t="s">
        <v>75</v>
      </c>
      <c r="D35" s="3" t="s">
        <v>73</v>
      </c>
    </row>
    <row r="36">
      <c r="A36" s="1" t="s">
        <v>49</v>
      </c>
      <c r="B36" s="2" t="s">
        <v>76</v>
      </c>
      <c r="C36" s="1" t="s">
        <v>77</v>
      </c>
      <c r="D36" s="3" t="s">
        <v>73</v>
      </c>
    </row>
    <row r="37">
      <c r="A37" s="1" t="s">
        <v>49</v>
      </c>
      <c r="B37" s="2" t="s">
        <v>78</v>
      </c>
      <c r="C37" s="1" t="s">
        <v>79</v>
      </c>
      <c r="D37" s="3" t="s">
        <v>73</v>
      </c>
    </row>
    <row r="38">
      <c r="A38" s="1" t="s">
        <v>49</v>
      </c>
      <c r="B38" s="2" t="s">
        <v>80</v>
      </c>
      <c r="C38" s="1" t="s">
        <v>81</v>
      </c>
      <c r="D38" s="3" t="s">
        <v>73</v>
      </c>
    </row>
    <row r="39">
      <c r="A39" s="1" t="s">
        <v>49</v>
      </c>
      <c r="B39" s="2" t="s">
        <v>82</v>
      </c>
      <c r="C39" s="1" t="s">
        <v>83</v>
      </c>
      <c r="D39" s="3" t="s">
        <v>84</v>
      </c>
    </row>
    <row r="40">
      <c r="A40" s="1" t="s">
        <v>49</v>
      </c>
      <c r="B40" s="2" t="s">
        <v>85</v>
      </c>
      <c r="C40" s="1" t="s">
        <v>86</v>
      </c>
      <c r="D40" s="3" t="s">
        <v>84</v>
      </c>
    </row>
    <row r="41">
      <c r="A41" s="1" t="s">
        <v>49</v>
      </c>
      <c r="B41" s="2" t="s">
        <v>87</v>
      </c>
      <c r="C41" s="1" t="s">
        <v>88</v>
      </c>
      <c r="D41" s="3" t="s">
        <v>84</v>
      </c>
    </row>
    <row r="42">
      <c r="A42" s="1" t="s">
        <v>49</v>
      </c>
      <c r="B42" s="2" t="s">
        <v>89</v>
      </c>
      <c r="C42" s="1" t="s">
        <v>90</v>
      </c>
      <c r="D42" s="3" t="s">
        <v>84</v>
      </c>
    </row>
    <row r="43">
      <c r="A43" s="1" t="s">
        <v>49</v>
      </c>
      <c r="B43" s="2" t="s">
        <v>91</v>
      </c>
      <c r="C43" s="1" t="s">
        <v>92</v>
      </c>
      <c r="D43" s="3" t="s">
        <v>84</v>
      </c>
    </row>
    <row r="44">
      <c r="A44" s="1" t="s">
        <v>49</v>
      </c>
      <c r="B44" s="2" t="s">
        <v>93</v>
      </c>
      <c r="C44" s="1" t="s">
        <v>94</v>
      </c>
      <c r="D44" s="3" t="s">
        <v>84</v>
      </c>
    </row>
    <row r="45">
      <c r="A45" s="1" t="s">
        <v>49</v>
      </c>
      <c r="B45" s="2" t="s">
        <v>95</v>
      </c>
      <c r="C45" s="1" t="s">
        <v>96</v>
      </c>
      <c r="D45" s="3" t="s">
        <v>84</v>
      </c>
    </row>
    <row r="46">
      <c r="A46" s="1" t="s">
        <v>49</v>
      </c>
      <c r="B46" s="2" t="s">
        <v>97</v>
      </c>
      <c r="C46" s="1" t="s">
        <v>98</v>
      </c>
      <c r="D46" s="3" t="s">
        <v>84</v>
      </c>
    </row>
    <row r="47">
      <c r="A47" s="1" t="s">
        <v>49</v>
      </c>
      <c r="B47" s="2" t="s">
        <v>99</v>
      </c>
      <c r="C47" s="1" t="s">
        <v>100</v>
      </c>
      <c r="D47" s="3" t="s">
        <v>84</v>
      </c>
    </row>
    <row r="48">
      <c r="A48" s="1" t="s">
        <v>49</v>
      </c>
      <c r="B48" s="2" t="s">
        <v>101</v>
      </c>
      <c r="C48" s="1" t="s">
        <v>102</v>
      </c>
      <c r="D48" s="3" t="s">
        <v>103</v>
      </c>
    </row>
    <row r="49">
      <c r="A49" s="1" t="s">
        <v>49</v>
      </c>
      <c r="B49" s="2" t="s">
        <v>104</v>
      </c>
      <c r="C49" s="1" t="s">
        <v>105</v>
      </c>
      <c r="D49" s="3" t="s">
        <v>103</v>
      </c>
    </row>
    <row r="50">
      <c r="A50" s="1" t="s">
        <v>49</v>
      </c>
      <c r="B50" s="2" t="s">
        <v>106</v>
      </c>
      <c r="C50" s="1" t="s">
        <v>107</v>
      </c>
      <c r="D50" s="3" t="s">
        <v>103</v>
      </c>
    </row>
    <row r="51">
      <c r="A51" s="1" t="s">
        <v>49</v>
      </c>
      <c r="B51" s="2" t="s">
        <v>108</v>
      </c>
      <c r="C51" s="1" t="s">
        <v>109</v>
      </c>
      <c r="D51" s="3" t="s">
        <v>103</v>
      </c>
    </row>
    <row r="52">
      <c r="A52" s="1" t="s">
        <v>49</v>
      </c>
      <c r="B52" s="2" t="s">
        <v>110</v>
      </c>
      <c r="C52" s="1" t="s">
        <v>111</v>
      </c>
      <c r="D52" s="3" t="s">
        <v>103</v>
      </c>
    </row>
    <row r="53">
      <c r="A53" s="1" t="s">
        <v>49</v>
      </c>
      <c r="B53" s="2" t="s">
        <v>112</v>
      </c>
      <c r="C53" s="1" t="s">
        <v>113</v>
      </c>
      <c r="D53" s="3" t="s">
        <v>103</v>
      </c>
    </row>
    <row r="54">
      <c r="A54" s="1" t="s">
        <v>49</v>
      </c>
      <c r="B54" s="2" t="s">
        <v>114</v>
      </c>
      <c r="C54" s="1" t="s">
        <v>115</v>
      </c>
      <c r="D54" s="3" t="s">
        <v>103</v>
      </c>
    </row>
    <row r="55">
      <c r="A55" s="1" t="s">
        <v>49</v>
      </c>
      <c r="B55" s="2" t="s">
        <v>116</v>
      </c>
      <c r="C55" s="1" t="s">
        <v>117</v>
      </c>
      <c r="D55" s="3" t="s">
        <v>103</v>
      </c>
    </row>
    <row r="56">
      <c r="A56" s="1" t="s">
        <v>49</v>
      </c>
      <c r="B56" s="2" t="s">
        <v>118</v>
      </c>
      <c r="C56" s="1" t="s">
        <v>119</v>
      </c>
      <c r="D56" s="3" t="s">
        <v>103</v>
      </c>
    </row>
    <row r="57">
      <c r="A57" s="1" t="s">
        <v>49</v>
      </c>
      <c r="B57" s="2" t="s">
        <v>120</v>
      </c>
      <c r="C57" s="1" t="s">
        <v>121</v>
      </c>
      <c r="D57" s="3" t="s">
        <v>103</v>
      </c>
    </row>
    <row r="58">
      <c r="A58" s="1" t="s">
        <v>49</v>
      </c>
      <c r="B58" s="2" t="s">
        <v>122</v>
      </c>
      <c r="C58" s="1" t="s">
        <v>123</v>
      </c>
      <c r="D58" s="3" t="s">
        <v>103</v>
      </c>
    </row>
    <row r="59">
      <c r="A59" s="1" t="s">
        <v>49</v>
      </c>
      <c r="B59" s="2" t="s">
        <v>124</v>
      </c>
      <c r="C59" s="1" t="s">
        <v>125</v>
      </c>
      <c r="D59" s="3" t="s">
        <v>103</v>
      </c>
    </row>
    <row r="60">
      <c r="A60" s="1" t="s">
        <v>49</v>
      </c>
      <c r="B60" s="2" t="s">
        <v>126</v>
      </c>
      <c r="C60" s="1" t="s">
        <v>127</v>
      </c>
      <c r="D60" s="3" t="s">
        <v>103</v>
      </c>
    </row>
    <row r="61">
      <c r="A61" s="1" t="s">
        <v>49</v>
      </c>
      <c r="B61" s="2" t="s">
        <v>128</v>
      </c>
      <c r="C61" s="1" t="s">
        <v>129</v>
      </c>
      <c r="D61" s="3" t="s">
        <v>103</v>
      </c>
    </row>
    <row r="62">
      <c r="A62" s="1" t="s">
        <v>49</v>
      </c>
      <c r="B62" s="2" t="s">
        <v>130</v>
      </c>
      <c r="C62" s="1" t="s">
        <v>131</v>
      </c>
      <c r="D62" s="3" t="s">
        <v>103</v>
      </c>
    </row>
    <row r="63">
      <c r="A63" s="1" t="s">
        <v>49</v>
      </c>
      <c r="B63" s="2" t="s">
        <v>132</v>
      </c>
      <c r="C63" s="1" t="s">
        <v>133</v>
      </c>
      <c r="D63" s="3" t="s">
        <v>103</v>
      </c>
    </row>
    <row r="64">
      <c r="A64" s="1" t="s">
        <v>49</v>
      </c>
      <c r="B64" s="2" t="s">
        <v>134</v>
      </c>
      <c r="C64" s="1" t="s">
        <v>135</v>
      </c>
      <c r="D64" s="3" t="s">
        <v>103</v>
      </c>
    </row>
    <row r="65">
      <c r="A65" s="1" t="s">
        <v>49</v>
      </c>
      <c r="B65" s="2" t="s">
        <v>136</v>
      </c>
      <c r="C65" s="1" t="s">
        <v>137</v>
      </c>
      <c r="D65" s="3" t="s">
        <v>103</v>
      </c>
    </row>
    <row r="66">
      <c r="A66" s="1" t="s">
        <v>49</v>
      </c>
      <c r="B66" s="2" t="s">
        <v>138</v>
      </c>
      <c r="C66" s="1" t="s">
        <v>139</v>
      </c>
      <c r="D66" s="3" t="s">
        <v>140</v>
      </c>
    </row>
    <row r="67">
      <c r="A67" s="1" t="s">
        <v>49</v>
      </c>
      <c r="B67" s="2" t="s">
        <v>141</v>
      </c>
      <c r="C67" s="1" t="s">
        <v>142</v>
      </c>
      <c r="D67" s="3" t="s">
        <v>140</v>
      </c>
    </row>
    <row r="68">
      <c r="A68" s="1" t="s">
        <v>49</v>
      </c>
      <c r="B68" s="2" t="s">
        <v>143</v>
      </c>
      <c r="C68" s="1" t="s">
        <v>144</v>
      </c>
      <c r="D68" s="3" t="s">
        <v>140</v>
      </c>
    </row>
    <row r="69">
      <c r="A69" s="1" t="s">
        <v>49</v>
      </c>
      <c r="B69" s="2" t="s">
        <v>145</v>
      </c>
      <c r="C69" s="1" t="s">
        <v>146</v>
      </c>
      <c r="D69" s="3" t="s">
        <v>140</v>
      </c>
    </row>
    <row r="70">
      <c r="A70" s="1" t="s">
        <v>49</v>
      </c>
      <c r="B70" s="2" t="s">
        <v>147</v>
      </c>
      <c r="C70" s="1" t="s">
        <v>148</v>
      </c>
      <c r="D70" s="3" t="s">
        <v>140</v>
      </c>
    </row>
    <row r="71">
      <c r="A71" s="1" t="s">
        <v>49</v>
      </c>
      <c r="B71" s="2" t="s">
        <v>149</v>
      </c>
      <c r="C71" s="1" t="s">
        <v>150</v>
      </c>
      <c r="D71" s="3" t="s">
        <v>140</v>
      </c>
    </row>
    <row r="72">
      <c r="A72" s="1" t="s">
        <v>49</v>
      </c>
      <c r="B72" s="2" t="s">
        <v>151</v>
      </c>
      <c r="C72" s="1" t="s">
        <v>152</v>
      </c>
      <c r="D72" s="3" t="s">
        <v>140</v>
      </c>
    </row>
    <row r="73">
      <c r="A73" s="1" t="s">
        <v>49</v>
      </c>
      <c r="B73" s="2" t="s">
        <v>153</v>
      </c>
      <c r="C73" s="1" t="s">
        <v>154</v>
      </c>
      <c r="D73" s="3" t="s">
        <v>140</v>
      </c>
    </row>
    <row r="74">
      <c r="A74" s="1" t="s">
        <v>49</v>
      </c>
      <c r="B74" s="2" t="s">
        <v>155</v>
      </c>
      <c r="C74" s="1" t="s">
        <v>156</v>
      </c>
      <c r="D74" s="3" t="s">
        <v>140</v>
      </c>
    </row>
    <row r="75">
      <c r="A75" s="1" t="s">
        <v>49</v>
      </c>
      <c r="B75" s="2" t="s">
        <v>157</v>
      </c>
      <c r="C75" s="1" t="s">
        <v>158</v>
      </c>
      <c r="D75" s="3" t="s">
        <v>140</v>
      </c>
    </row>
    <row r="76">
      <c r="A76" s="1" t="s">
        <v>49</v>
      </c>
      <c r="B76" s="2" t="s">
        <v>159</v>
      </c>
      <c r="C76" s="1" t="s">
        <v>160</v>
      </c>
      <c r="D76" s="3" t="s">
        <v>140</v>
      </c>
    </row>
    <row r="77">
      <c r="A77" s="1" t="s">
        <v>49</v>
      </c>
      <c r="B77" s="2" t="s">
        <v>161</v>
      </c>
      <c r="C77" s="1" t="s">
        <v>162</v>
      </c>
      <c r="D77" s="3" t="s">
        <v>140</v>
      </c>
    </row>
    <row r="78">
      <c r="A78" s="1" t="s">
        <v>49</v>
      </c>
      <c r="B78" s="2" t="s">
        <v>163</v>
      </c>
      <c r="C78" s="1" t="s">
        <v>164</v>
      </c>
      <c r="D78" s="3" t="s">
        <v>140</v>
      </c>
    </row>
    <row r="79">
      <c r="A79" s="1" t="s">
        <v>49</v>
      </c>
      <c r="B79" s="2" t="s">
        <v>165</v>
      </c>
      <c r="C79" s="1" t="s">
        <v>166</v>
      </c>
      <c r="D79" s="3" t="s">
        <v>167</v>
      </c>
    </row>
    <row r="80">
      <c r="A80" s="1" t="s">
        <v>49</v>
      </c>
      <c r="B80" s="2" t="s">
        <v>168</v>
      </c>
      <c r="C80" s="1" t="s">
        <v>169</v>
      </c>
      <c r="D80" s="3" t="s">
        <v>167</v>
      </c>
    </row>
    <row r="81">
      <c r="A81" s="1" t="s">
        <v>49</v>
      </c>
      <c r="B81" s="2" t="s">
        <v>170</v>
      </c>
      <c r="C81" s="1" t="s">
        <v>171</v>
      </c>
      <c r="D81" s="3" t="s">
        <v>167</v>
      </c>
    </row>
    <row r="82">
      <c r="A82" s="1" t="s">
        <v>49</v>
      </c>
      <c r="B82" s="2" t="s">
        <v>172</v>
      </c>
      <c r="C82" s="1" t="s">
        <v>173</v>
      </c>
      <c r="D82" s="3" t="s">
        <v>167</v>
      </c>
    </row>
    <row r="83">
      <c r="A83" s="1" t="s">
        <v>49</v>
      </c>
      <c r="B83" s="2" t="s">
        <v>174</v>
      </c>
      <c r="C83" s="1" t="s">
        <v>175</v>
      </c>
      <c r="D83" s="3" t="s">
        <v>167</v>
      </c>
    </row>
    <row r="84">
      <c r="A84" s="1" t="s">
        <v>49</v>
      </c>
      <c r="B84" s="2" t="s">
        <v>176</v>
      </c>
      <c r="C84" s="1" t="s">
        <v>177</v>
      </c>
      <c r="D84" s="3" t="s">
        <v>178</v>
      </c>
    </row>
    <row r="85">
      <c r="A85" s="1" t="s">
        <v>49</v>
      </c>
      <c r="B85" s="2" t="s">
        <v>179</v>
      </c>
      <c r="C85" s="1" t="s">
        <v>180</v>
      </c>
      <c r="D85" s="3" t="s">
        <v>178</v>
      </c>
    </row>
    <row r="86">
      <c r="A86" s="1" t="s">
        <v>49</v>
      </c>
      <c r="B86" s="2" t="s">
        <v>181</v>
      </c>
      <c r="C86" s="1" t="s">
        <v>182</v>
      </c>
      <c r="D86" s="3" t="s">
        <v>178</v>
      </c>
    </row>
    <row r="87">
      <c r="A87" s="1" t="s">
        <v>49</v>
      </c>
      <c r="B87" s="2" t="s">
        <v>183</v>
      </c>
      <c r="C87" s="1" t="s">
        <v>184</v>
      </c>
      <c r="D87" s="3" t="s">
        <v>185</v>
      </c>
    </row>
    <row r="88">
      <c r="A88" s="1" t="s">
        <v>49</v>
      </c>
      <c r="B88" s="2" t="s">
        <v>186</v>
      </c>
      <c r="C88" s="1" t="s">
        <v>187</v>
      </c>
      <c r="D88" s="3" t="s">
        <v>185</v>
      </c>
    </row>
    <row r="89">
      <c r="A89" s="1" t="s">
        <v>49</v>
      </c>
      <c r="B89" s="2" t="s">
        <v>188</v>
      </c>
      <c r="C89" s="1" t="s">
        <v>189</v>
      </c>
      <c r="D89" s="3" t="s">
        <v>185</v>
      </c>
    </row>
    <row r="90">
      <c r="A90" s="1" t="s">
        <v>49</v>
      </c>
      <c r="B90" s="2" t="s">
        <v>190</v>
      </c>
      <c r="C90" s="1" t="s">
        <v>191</v>
      </c>
      <c r="D90" s="3" t="s">
        <v>185</v>
      </c>
    </row>
    <row r="91">
      <c r="A91" s="1" t="s">
        <v>49</v>
      </c>
      <c r="B91" s="2" t="s">
        <v>192</v>
      </c>
      <c r="C91" s="1" t="s">
        <v>193</v>
      </c>
      <c r="D91" s="3" t="s">
        <v>194</v>
      </c>
    </row>
    <row r="92">
      <c r="A92" s="1" t="s">
        <v>49</v>
      </c>
      <c r="B92" s="2" t="s">
        <v>195</v>
      </c>
      <c r="C92" s="1" t="s">
        <v>196</v>
      </c>
      <c r="D92" s="3" t="s">
        <v>194</v>
      </c>
    </row>
    <row r="93">
      <c r="A93" s="1" t="s">
        <v>49</v>
      </c>
      <c r="B93" s="2" t="s">
        <v>197</v>
      </c>
      <c r="C93" s="1" t="s">
        <v>198</v>
      </c>
      <c r="D93" s="3" t="s">
        <v>194</v>
      </c>
    </row>
    <row r="94">
      <c r="A94" s="1" t="s">
        <v>49</v>
      </c>
      <c r="B94" s="2" t="s">
        <v>199</v>
      </c>
      <c r="C94" s="1" t="s">
        <v>200</v>
      </c>
      <c r="D94" s="3" t="s">
        <v>194</v>
      </c>
    </row>
    <row r="95">
      <c r="A95" s="1" t="s">
        <v>49</v>
      </c>
      <c r="B95" s="2" t="s">
        <v>201</v>
      </c>
      <c r="C95" s="1" t="s">
        <v>202</v>
      </c>
      <c r="D95" s="3" t="s">
        <v>194</v>
      </c>
    </row>
    <row r="96">
      <c r="A96" s="1" t="s">
        <v>49</v>
      </c>
      <c r="B96" s="2" t="s">
        <v>203</v>
      </c>
      <c r="C96" s="1" t="s">
        <v>204</v>
      </c>
      <c r="D96" s="3" t="s">
        <v>194</v>
      </c>
    </row>
    <row r="97">
      <c r="A97" s="1" t="s">
        <v>49</v>
      </c>
      <c r="B97" s="2" t="s">
        <v>205</v>
      </c>
      <c r="C97" s="1" t="s">
        <v>206</v>
      </c>
      <c r="D97" s="3" t="s">
        <v>194</v>
      </c>
    </row>
    <row r="98">
      <c r="A98" s="1" t="s">
        <v>49</v>
      </c>
      <c r="B98" s="2" t="s">
        <v>207</v>
      </c>
      <c r="C98" s="1" t="s">
        <v>208</v>
      </c>
      <c r="D98" s="3" t="s">
        <v>194</v>
      </c>
    </row>
    <row r="99">
      <c r="A99" s="1" t="s">
        <v>49</v>
      </c>
      <c r="B99" s="2" t="s">
        <v>209</v>
      </c>
      <c r="C99" s="1" t="s">
        <v>210</v>
      </c>
      <c r="D99" s="3" t="s">
        <v>194</v>
      </c>
    </row>
    <row r="100">
      <c r="A100" s="1" t="s">
        <v>49</v>
      </c>
      <c r="B100" s="2" t="s">
        <v>211</v>
      </c>
      <c r="C100" s="1" t="s">
        <v>212</v>
      </c>
      <c r="D100" s="3" t="s">
        <v>194</v>
      </c>
    </row>
    <row r="101">
      <c r="A101" s="1" t="s">
        <v>49</v>
      </c>
      <c r="B101" s="2" t="s">
        <v>213</v>
      </c>
      <c r="C101" s="1" t="s">
        <v>214</v>
      </c>
      <c r="D101" s="3" t="s">
        <v>215</v>
      </c>
    </row>
    <row r="102">
      <c r="A102" s="1" t="s">
        <v>49</v>
      </c>
      <c r="B102" s="2" t="s">
        <v>216</v>
      </c>
      <c r="C102" s="1" t="s">
        <v>217</v>
      </c>
      <c r="D102" s="3" t="s">
        <v>215</v>
      </c>
    </row>
    <row r="103">
      <c r="A103" s="1" t="s">
        <v>49</v>
      </c>
      <c r="B103" s="2" t="s">
        <v>218</v>
      </c>
      <c r="C103" s="1" t="s">
        <v>219</v>
      </c>
      <c r="D103" s="3" t="s">
        <v>215</v>
      </c>
    </row>
    <row r="104">
      <c r="A104" s="1" t="s">
        <v>49</v>
      </c>
      <c r="B104" s="2" t="s">
        <v>220</v>
      </c>
      <c r="C104" s="1" t="s">
        <v>221</v>
      </c>
      <c r="D104" s="3" t="s">
        <v>215</v>
      </c>
    </row>
    <row r="105">
      <c r="A105" s="1" t="s">
        <v>49</v>
      </c>
      <c r="B105" s="2" t="s">
        <v>222</v>
      </c>
      <c r="C105" s="1" t="s">
        <v>223</v>
      </c>
      <c r="D105" s="3" t="s">
        <v>215</v>
      </c>
    </row>
    <row r="106">
      <c r="A106" s="1" t="s">
        <v>49</v>
      </c>
      <c r="B106" s="2" t="s">
        <v>224</v>
      </c>
      <c r="C106" s="1" t="s">
        <v>225</v>
      </c>
      <c r="D106" s="3" t="s">
        <v>215</v>
      </c>
    </row>
    <row r="107">
      <c r="A107" s="1" t="s">
        <v>49</v>
      </c>
      <c r="B107" s="2" t="s">
        <v>226</v>
      </c>
      <c r="C107" s="1" t="s">
        <v>227</v>
      </c>
      <c r="D107" s="3" t="s">
        <v>215</v>
      </c>
    </row>
    <row r="108">
      <c r="A108" s="1" t="s">
        <v>49</v>
      </c>
      <c r="B108" s="2" t="s">
        <v>228</v>
      </c>
      <c r="C108" s="1" t="s">
        <v>229</v>
      </c>
      <c r="D108" s="3" t="s">
        <v>215</v>
      </c>
    </row>
    <row r="109">
      <c r="A109" s="1" t="s">
        <v>49</v>
      </c>
      <c r="B109" s="2" t="s">
        <v>230</v>
      </c>
      <c r="C109" s="1" t="s">
        <v>231</v>
      </c>
      <c r="D109" s="3" t="s">
        <v>215</v>
      </c>
    </row>
    <row r="110">
      <c r="A110" s="1" t="s">
        <v>49</v>
      </c>
      <c r="B110" s="2" t="s">
        <v>232</v>
      </c>
      <c r="C110" s="1" t="s">
        <v>233</v>
      </c>
      <c r="D110" s="3" t="s">
        <v>234</v>
      </c>
    </row>
    <row r="111">
      <c r="A111" s="1" t="s">
        <v>49</v>
      </c>
      <c r="B111" s="2" t="s">
        <v>235</v>
      </c>
      <c r="C111" s="1" t="s">
        <v>236</v>
      </c>
      <c r="D111" s="3" t="s">
        <v>234</v>
      </c>
    </row>
    <row r="112">
      <c r="A112" s="1" t="s">
        <v>49</v>
      </c>
      <c r="B112" s="2" t="s">
        <v>237</v>
      </c>
      <c r="C112" s="1" t="s">
        <v>238</v>
      </c>
      <c r="D112" s="3" t="s">
        <v>234</v>
      </c>
    </row>
    <row r="113">
      <c r="A113" s="1" t="s">
        <v>49</v>
      </c>
      <c r="B113" s="2" t="s">
        <v>239</v>
      </c>
      <c r="C113" s="1" t="s">
        <v>240</v>
      </c>
      <c r="D113" s="3" t="s">
        <v>234</v>
      </c>
    </row>
    <row r="114">
      <c r="A114" s="1" t="s">
        <v>49</v>
      </c>
      <c r="B114" s="2" t="s">
        <v>241</v>
      </c>
      <c r="C114" s="1" t="s">
        <v>242</v>
      </c>
      <c r="D114" s="3" t="s">
        <v>234</v>
      </c>
    </row>
    <row r="115">
      <c r="A115" s="1" t="s">
        <v>49</v>
      </c>
      <c r="B115" s="2" t="s">
        <v>243</v>
      </c>
      <c r="C115" s="1" t="s">
        <v>244</v>
      </c>
      <c r="D115" s="3" t="s">
        <v>234</v>
      </c>
    </row>
    <row r="116">
      <c r="A116" s="1" t="s">
        <v>49</v>
      </c>
      <c r="B116" s="2" t="s">
        <v>245</v>
      </c>
      <c r="C116" s="1" t="s">
        <v>246</v>
      </c>
      <c r="D116" s="3" t="s">
        <v>234</v>
      </c>
    </row>
    <row r="117">
      <c r="A117" s="1" t="s">
        <v>49</v>
      </c>
      <c r="B117" s="2" t="s">
        <v>247</v>
      </c>
      <c r="C117" s="1" t="s">
        <v>248</v>
      </c>
      <c r="D117" s="3" t="s">
        <v>234</v>
      </c>
    </row>
    <row r="118">
      <c r="A118" s="1" t="s">
        <v>49</v>
      </c>
      <c r="B118" s="2" t="s">
        <v>249</v>
      </c>
      <c r="C118" s="1" t="s">
        <v>250</v>
      </c>
      <c r="D118" s="3" t="s">
        <v>234</v>
      </c>
    </row>
    <row r="119">
      <c r="A119" s="1" t="s">
        <v>49</v>
      </c>
      <c r="B119" s="2" t="s">
        <v>251</v>
      </c>
      <c r="C119" s="1" t="s">
        <v>252</v>
      </c>
      <c r="D119" s="3" t="s">
        <v>234</v>
      </c>
    </row>
    <row r="120">
      <c r="A120" s="1" t="s">
        <v>49</v>
      </c>
      <c r="B120" s="2" t="s">
        <v>253</v>
      </c>
      <c r="C120" s="1" t="s">
        <v>254</v>
      </c>
      <c r="D120" s="3" t="s">
        <v>255</v>
      </c>
    </row>
    <row r="121">
      <c r="A121" s="1" t="s">
        <v>49</v>
      </c>
      <c r="B121" s="2" t="s">
        <v>256</v>
      </c>
      <c r="C121" s="1" t="s">
        <v>257</v>
      </c>
      <c r="D121" s="3" t="s">
        <v>255</v>
      </c>
    </row>
    <row r="122">
      <c r="A122" s="1" t="s">
        <v>49</v>
      </c>
      <c r="B122" s="2" t="s">
        <v>258</v>
      </c>
      <c r="C122" s="1" t="s">
        <v>259</v>
      </c>
      <c r="D122" s="3" t="s">
        <v>255</v>
      </c>
    </row>
    <row r="123">
      <c r="A123" s="1" t="s">
        <v>49</v>
      </c>
      <c r="B123" s="2" t="s">
        <v>260</v>
      </c>
      <c r="C123" s="1" t="s">
        <v>261</v>
      </c>
      <c r="D123" s="3" t="s">
        <v>255</v>
      </c>
    </row>
    <row r="124">
      <c r="A124" s="1" t="s">
        <v>49</v>
      </c>
      <c r="B124" s="2" t="s">
        <v>262</v>
      </c>
      <c r="C124" s="1" t="s">
        <v>263</v>
      </c>
      <c r="D124" s="3" t="s">
        <v>255</v>
      </c>
    </row>
    <row r="125">
      <c r="A125" s="1" t="s">
        <v>49</v>
      </c>
      <c r="B125" s="2" t="s">
        <v>264</v>
      </c>
      <c r="C125" s="1" t="s">
        <v>265</v>
      </c>
      <c r="D125" s="3" t="s">
        <v>266</v>
      </c>
    </row>
    <row r="126">
      <c r="A126" s="1" t="s">
        <v>49</v>
      </c>
      <c r="B126" s="2" t="s">
        <v>267</v>
      </c>
      <c r="C126" s="1" t="s">
        <v>268</v>
      </c>
      <c r="D126" s="3" t="s">
        <v>266</v>
      </c>
    </row>
    <row r="127">
      <c r="A127" s="1" t="s">
        <v>49</v>
      </c>
      <c r="B127" s="2" t="s">
        <v>269</v>
      </c>
      <c r="C127" s="1" t="s">
        <v>270</v>
      </c>
      <c r="D127" s="3" t="s">
        <v>266</v>
      </c>
    </row>
    <row r="128">
      <c r="A128" s="1" t="s">
        <v>49</v>
      </c>
      <c r="B128" s="2" t="s">
        <v>271</v>
      </c>
      <c r="C128" s="1" t="s">
        <v>272</v>
      </c>
      <c r="D128" s="3" t="s">
        <v>266</v>
      </c>
    </row>
    <row r="129">
      <c r="A129" s="1" t="s">
        <v>49</v>
      </c>
      <c r="B129" s="2" t="s">
        <v>273</v>
      </c>
      <c r="C129" s="1" t="s">
        <v>274</v>
      </c>
      <c r="D129" s="3" t="s">
        <v>266</v>
      </c>
    </row>
    <row r="130">
      <c r="A130" s="1" t="s">
        <v>49</v>
      </c>
      <c r="B130" s="2" t="s">
        <v>275</v>
      </c>
      <c r="C130" s="1" t="s">
        <v>276</v>
      </c>
      <c r="D130" s="3" t="s">
        <v>277</v>
      </c>
    </row>
    <row r="131">
      <c r="A131" s="1" t="s">
        <v>49</v>
      </c>
      <c r="B131" s="2" t="s">
        <v>278</v>
      </c>
      <c r="C131" s="1" t="s">
        <v>279</v>
      </c>
      <c r="D131" s="3" t="s">
        <v>277</v>
      </c>
    </row>
    <row r="132">
      <c r="A132" s="1" t="s">
        <v>49</v>
      </c>
      <c r="B132" s="2" t="s">
        <v>280</v>
      </c>
      <c r="C132" s="1" t="s">
        <v>281</v>
      </c>
      <c r="D132" s="3" t="s">
        <v>277</v>
      </c>
    </row>
    <row r="133">
      <c r="A133" s="1" t="s">
        <v>49</v>
      </c>
      <c r="B133" s="2" t="s">
        <v>282</v>
      </c>
      <c r="C133" s="1" t="s">
        <v>283</v>
      </c>
      <c r="D133" s="3" t="s">
        <v>277</v>
      </c>
    </row>
    <row r="134">
      <c r="A134" s="1" t="s">
        <v>49</v>
      </c>
      <c r="B134" s="2" t="s">
        <v>284</v>
      </c>
      <c r="C134" s="1" t="s">
        <v>285</v>
      </c>
      <c r="D134" s="3" t="s">
        <v>277</v>
      </c>
    </row>
    <row r="135">
      <c r="A135" s="1" t="s">
        <v>49</v>
      </c>
      <c r="B135" s="2" t="s">
        <v>286</v>
      </c>
      <c r="C135" s="1" t="s">
        <v>287</v>
      </c>
      <c r="D135" s="3" t="s">
        <v>277</v>
      </c>
    </row>
    <row r="136">
      <c r="A136" s="1" t="s">
        <v>49</v>
      </c>
      <c r="B136" s="2" t="s">
        <v>288</v>
      </c>
      <c r="C136" s="1" t="s">
        <v>289</v>
      </c>
      <c r="D136" s="3" t="s">
        <v>290</v>
      </c>
    </row>
    <row r="137">
      <c r="A137" s="1" t="s">
        <v>49</v>
      </c>
      <c r="B137" s="2" t="s">
        <v>291</v>
      </c>
      <c r="C137" s="1" t="s">
        <v>292</v>
      </c>
      <c r="D137" s="3" t="s">
        <v>290</v>
      </c>
    </row>
    <row r="138">
      <c r="A138" s="1" t="s">
        <v>49</v>
      </c>
      <c r="B138" s="2" t="s">
        <v>293</v>
      </c>
      <c r="C138" s="1" t="s">
        <v>294</v>
      </c>
      <c r="D138" s="3" t="s">
        <v>290</v>
      </c>
    </row>
    <row r="139">
      <c r="A139" s="1" t="s">
        <v>49</v>
      </c>
      <c r="B139" s="2" t="s">
        <v>295</v>
      </c>
      <c r="C139" s="1" t="s">
        <v>296</v>
      </c>
      <c r="D139" s="3" t="s">
        <v>290</v>
      </c>
    </row>
    <row r="140">
      <c r="A140" s="1" t="s">
        <v>49</v>
      </c>
      <c r="B140" s="2" t="s">
        <v>297</v>
      </c>
      <c r="C140" s="1" t="s">
        <v>298</v>
      </c>
      <c r="D140" s="3" t="s">
        <v>290</v>
      </c>
    </row>
    <row r="141">
      <c r="A141" s="1" t="s">
        <v>49</v>
      </c>
      <c r="B141" s="2" t="s">
        <v>299</v>
      </c>
      <c r="C141" s="1" t="s">
        <v>300</v>
      </c>
      <c r="D141" s="3" t="s">
        <v>290</v>
      </c>
    </row>
    <row r="142">
      <c r="A142" s="1" t="s">
        <v>49</v>
      </c>
      <c r="B142" s="2" t="s">
        <v>301</v>
      </c>
      <c r="C142" s="1" t="s">
        <v>302</v>
      </c>
      <c r="D142" s="3" t="s">
        <v>290</v>
      </c>
    </row>
    <row r="143">
      <c r="A143" s="1" t="s">
        <v>49</v>
      </c>
      <c r="B143" s="2" t="s">
        <v>303</v>
      </c>
      <c r="C143" s="1" t="s">
        <v>304</v>
      </c>
      <c r="D143" s="3" t="s">
        <v>290</v>
      </c>
    </row>
    <row r="144">
      <c r="A144" s="1" t="s">
        <v>49</v>
      </c>
      <c r="B144" s="2" t="s">
        <v>305</v>
      </c>
      <c r="C144" s="1" t="s">
        <v>306</v>
      </c>
      <c r="D144" s="3" t="s">
        <v>290</v>
      </c>
    </row>
    <row r="145">
      <c r="A145" s="1" t="s">
        <v>49</v>
      </c>
      <c r="B145" s="2" t="s">
        <v>307</v>
      </c>
      <c r="C145" s="1" t="s">
        <v>308</v>
      </c>
      <c r="D145" s="3" t="s">
        <v>290</v>
      </c>
    </row>
    <row r="146">
      <c r="A146" s="1" t="s">
        <v>49</v>
      </c>
      <c r="B146" s="2" t="s">
        <v>309</v>
      </c>
      <c r="C146" s="1" t="s">
        <v>310</v>
      </c>
      <c r="D146" s="3" t="s">
        <v>290</v>
      </c>
    </row>
    <row r="147">
      <c r="A147" s="1" t="s">
        <v>49</v>
      </c>
      <c r="B147" s="2" t="s">
        <v>311</v>
      </c>
      <c r="C147" s="1" t="s">
        <v>312</v>
      </c>
      <c r="D147" s="3" t="s">
        <v>290</v>
      </c>
    </row>
    <row r="148">
      <c r="A148" s="1" t="s">
        <v>49</v>
      </c>
      <c r="B148" s="2" t="s">
        <v>313</v>
      </c>
      <c r="C148" s="1" t="s">
        <v>314</v>
      </c>
      <c r="D148" s="3" t="s">
        <v>290</v>
      </c>
    </row>
    <row r="149">
      <c r="A149" s="1" t="s">
        <v>49</v>
      </c>
      <c r="B149" s="2" t="s">
        <v>315</v>
      </c>
      <c r="C149" s="1" t="s">
        <v>316</v>
      </c>
      <c r="D149" s="3" t="s">
        <v>290</v>
      </c>
    </row>
    <row r="150">
      <c r="A150" s="1" t="s">
        <v>49</v>
      </c>
      <c r="B150" s="2" t="s">
        <v>317</v>
      </c>
      <c r="C150" s="1" t="s">
        <v>318</v>
      </c>
      <c r="D150" s="3" t="s">
        <v>290</v>
      </c>
    </row>
    <row r="151">
      <c r="A151" s="1" t="s">
        <v>49</v>
      </c>
      <c r="B151" s="2" t="s">
        <v>319</v>
      </c>
      <c r="C151" s="1" t="s">
        <v>320</v>
      </c>
      <c r="D151" s="3" t="s">
        <v>321</v>
      </c>
    </row>
    <row r="152">
      <c r="A152" s="1" t="s">
        <v>49</v>
      </c>
      <c r="B152" s="2" t="s">
        <v>322</v>
      </c>
      <c r="C152" s="1" t="s">
        <v>323</v>
      </c>
      <c r="D152" s="3" t="s">
        <v>321</v>
      </c>
    </row>
    <row r="153">
      <c r="A153" s="1" t="s">
        <v>49</v>
      </c>
      <c r="B153" s="2" t="s">
        <v>324</v>
      </c>
      <c r="C153" s="1" t="s">
        <v>325</v>
      </c>
      <c r="D153" s="3" t="s">
        <v>321</v>
      </c>
    </row>
    <row r="154">
      <c r="A154" s="1" t="s">
        <v>49</v>
      </c>
      <c r="B154" s="2" t="s">
        <v>326</v>
      </c>
      <c r="C154" s="1" t="s">
        <v>327</v>
      </c>
      <c r="D154" s="3" t="s">
        <v>321</v>
      </c>
    </row>
    <row r="155">
      <c r="A155" s="1" t="s">
        <v>49</v>
      </c>
      <c r="B155" s="2" t="s">
        <v>328</v>
      </c>
      <c r="C155" s="1" t="s">
        <v>329</v>
      </c>
      <c r="D155" s="3" t="s">
        <v>321</v>
      </c>
    </row>
    <row r="156">
      <c r="A156" s="1" t="s">
        <v>49</v>
      </c>
      <c r="B156" s="2" t="s">
        <v>330</v>
      </c>
      <c r="C156" s="1" t="s">
        <v>331</v>
      </c>
      <c r="D156" s="3" t="s">
        <v>321</v>
      </c>
    </row>
    <row r="157">
      <c r="A157" s="1" t="s">
        <v>49</v>
      </c>
      <c r="B157" s="2" t="s">
        <v>332</v>
      </c>
      <c r="C157" s="1" t="s">
        <v>333</v>
      </c>
      <c r="D157" s="3" t="s">
        <v>321</v>
      </c>
    </row>
    <row r="158">
      <c r="A158" s="1" t="s">
        <v>49</v>
      </c>
      <c r="B158" s="2" t="s">
        <v>334</v>
      </c>
      <c r="C158" s="1" t="s">
        <v>335</v>
      </c>
      <c r="D158" s="3" t="s">
        <v>321</v>
      </c>
    </row>
    <row r="159">
      <c r="A159" s="1" t="s">
        <v>49</v>
      </c>
      <c r="B159" s="2" t="s">
        <v>336</v>
      </c>
      <c r="C159" s="1" t="s">
        <v>337</v>
      </c>
      <c r="D159" s="3" t="s">
        <v>321</v>
      </c>
    </row>
    <row r="160">
      <c r="A160" s="1" t="s">
        <v>49</v>
      </c>
      <c r="B160" s="2" t="s">
        <v>338</v>
      </c>
      <c r="C160" s="1" t="s">
        <v>339</v>
      </c>
      <c r="D160" s="3" t="s">
        <v>321</v>
      </c>
    </row>
    <row r="161">
      <c r="A161" s="1" t="s">
        <v>49</v>
      </c>
      <c r="B161" s="2" t="s">
        <v>340</v>
      </c>
      <c r="C161" s="1" t="s">
        <v>341</v>
      </c>
      <c r="D161" s="3" t="s">
        <v>321</v>
      </c>
    </row>
    <row r="162">
      <c r="A162" s="1" t="s">
        <v>49</v>
      </c>
      <c r="B162" s="2" t="s">
        <v>342</v>
      </c>
      <c r="C162" s="1" t="s">
        <v>343</v>
      </c>
      <c r="D162" s="3" t="s">
        <v>321</v>
      </c>
    </row>
    <row r="163">
      <c r="A163" s="1" t="s">
        <v>49</v>
      </c>
      <c r="B163" s="2" t="s">
        <v>344</v>
      </c>
      <c r="C163" s="1" t="s">
        <v>345</v>
      </c>
      <c r="D163" s="3" t="s">
        <v>346</v>
      </c>
    </row>
    <row r="164">
      <c r="A164" s="1" t="s">
        <v>49</v>
      </c>
      <c r="B164" s="2" t="s">
        <v>347</v>
      </c>
      <c r="C164" s="1" t="s">
        <v>348</v>
      </c>
      <c r="D164" s="3" t="s">
        <v>346</v>
      </c>
    </row>
    <row r="165">
      <c r="A165" s="1" t="s">
        <v>49</v>
      </c>
      <c r="B165" s="2" t="s">
        <v>349</v>
      </c>
      <c r="C165" s="1" t="s">
        <v>350</v>
      </c>
      <c r="D165" s="3" t="s">
        <v>346</v>
      </c>
    </row>
    <row r="166">
      <c r="A166" s="1" t="s">
        <v>49</v>
      </c>
      <c r="B166" s="2" t="s">
        <v>351</v>
      </c>
      <c r="C166" s="1" t="s">
        <v>352</v>
      </c>
      <c r="D166" s="3" t="s">
        <v>346</v>
      </c>
    </row>
    <row r="167">
      <c r="A167" s="1" t="s">
        <v>49</v>
      </c>
      <c r="B167" s="2" t="s">
        <v>353</v>
      </c>
      <c r="C167" s="1" t="s">
        <v>354</v>
      </c>
      <c r="D167" s="3" t="s">
        <v>346</v>
      </c>
    </row>
    <row r="168">
      <c r="A168" s="1" t="s">
        <v>49</v>
      </c>
      <c r="B168" s="2" t="s">
        <v>355</v>
      </c>
      <c r="C168" s="1" t="s">
        <v>356</v>
      </c>
      <c r="D168" s="5" t="s">
        <v>346</v>
      </c>
    </row>
    <row r="169">
      <c r="A169" s="1" t="s">
        <v>49</v>
      </c>
      <c r="B169" s="2" t="s">
        <v>357</v>
      </c>
      <c r="C169" s="1" t="s">
        <v>358</v>
      </c>
      <c r="D169" s="3" t="s">
        <v>346</v>
      </c>
    </row>
    <row r="170">
      <c r="A170" s="1" t="s">
        <v>49</v>
      </c>
      <c r="B170" s="2" t="s">
        <v>359</v>
      </c>
      <c r="C170" s="1" t="s">
        <v>360</v>
      </c>
      <c r="D170" s="5" t="s">
        <v>346</v>
      </c>
    </row>
    <row r="171">
      <c r="A171" s="1" t="s">
        <v>49</v>
      </c>
      <c r="B171" s="2" t="s">
        <v>361</v>
      </c>
      <c r="C171" s="1" t="s">
        <v>362</v>
      </c>
      <c r="D171" s="5" t="s">
        <v>346</v>
      </c>
    </row>
    <row r="172">
      <c r="A172" s="1" t="s">
        <v>49</v>
      </c>
      <c r="B172" s="2" t="s">
        <v>363</v>
      </c>
      <c r="C172" s="1" t="s">
        <v>364</v>
      </c>
      <c r="D172" s="3" t="s">
        <v>346</v>
      </c>
    </row>
    <row r="173">
      <c r="A173" s="1" t="s">
        <v>49</v>
      </c>
      <c r="B173" s="2" t="s">
        <v>365</v>
      </c>
      <c r="C173" s="1" t="s">
        <v>366</v>
      </c>
      <c r="D173" s="3" t="s">
        <v>346</v>
      </c>
    </row>
    <row r="174">
      <c r="A174" s="1" t="s">
        <v>49</v>
      </c>
      <c r="B174" s="2" t="s">
        <v>367</v>
      </c>
      <c r="C174" s="1" t="s">
        <v>368</v>
      </c>
      <c r="D174" s="3" t="s">
        <v>346</v>
      </c>
    </row>
    <row r="175">
      <c r="A175" s="1" t="s">
        <v>49</v>
      </c>
      <c r="B175" s="2" t="s">
        <v>369</v>
      </c>
      <c r="C175" s="1" t="s">
        <v>370</v>
      </c>
      <c r="D175" s="3" t="s">
        <v>346</v>
      </c>
    </row>
    <row r="176">
      <c r="A176" s="1" t="s">
        <v>49</v>
      </c>
      <c r="B176" s="2" t="s">
        <v>371</v>
      </c>
      <c r="C176" s="1" t="s">
        <v>372</v>
      </c>
      <c r="D176" s="3" t="s">
        <v>346</v>
      </c>
    </row>
    <row r="177">
      <c r="A177" s="1" t="s">
        <v>49</v>
      </c>
      <c r="B177" s="2" t="s">
        <v>373</v>
      </c>
      <c r="C177" s="1" t="s">
        <v>374</v>
      </c>
      <c r="D177" s="3" t="s">
        <v>346</v>
      </c>
    </row>
    <row r="178">
      <c r="A178" s="1" t="s">
        <v>49</v>
      </c>
      <c r="B178" s="2" t="s">
        <v>375</v>
      </c>
      <c r="C178" s="1" t="s">
        <v>376</v>
      </c>
      <c r="D178" s="3" t="s">
        <v>346</v>
      </c>
    </row>
    <row r="179">
      <c r="A179" s="1" t="s">
        <v>49</v>
      </c>
      <c r="B179" s="2" t="s">
        <v>377</v>
      </c>
      <c r="C179" s="1" t="s">
        <v>378</v>
      </c>
      <c r="D179" s="3" t="s">
        <v>346</v>
      </c>
    </row>
    <row r="180">
      <c r="A180" s="1" t="s">
        <v>49</v>
      </c>
      <c r="B180" s="2" t="s">
        <v>379</v>
      </c>
      <c r="C180" s="1" t="s">
        <v>380</v>
      </c>
      <c r="D180" s="3" t="s">
        <v>346</v>
      </c>
    </row>
    <row r="181">
      <c r="A181" s="1" t="s">
        <v>49</v>
      </c>
      <c r="B181" s="2" t="s">
        <v>381</v>
      </c>
      <c r="C181" s="1" t="s">
        <v>382</v>
      </c>
      <c r="D181" s="3" t="s">
        <v>346</v>
      </c>
    </row>
    <row r="182">
      <c r="A182" s="1" t="s">
        <v>49</v>
      </c>
      <c r="B182" s="2" t="s">
        <v>383</v>
      </c>
      <c r="C182" s="1" t="s">
        <v>384</v>
      </c>
      <c r="D182" s="3" t="s">
        <v>385</v>
      </c>
    </row>
    <row r="183">
      <c r="A183" s="1" t="s">
        <v>49</v>
      </c>
      <c r="B183" s="2" t="s">
        <v>386</v>
      </c>
      <c r="C183" s="1" t="s">
        <v>387</v>
      </c>
      <c r="D183" s="3" t="s">
        <v>385</v>
      </c>
    </row>
    <row r="184">
      <c r="A184" s="1" t="s">
        <v>49</v>
      </c>
      <c r="B184" s="2" t="s">
        <v>388</v>
      </c>
      <c r="C184" s="1" t="s">
        <v>389</v>
      </c>
      <c r="D184" s="3" t="s">
        <v>385</v>
      </c>
    </row>
    <row r="185">
      <c r="A185" s="1" t="s">
        <v>49</v>
      </c>
      <c r="B185" s="2" t="s">
        <v>390</v>
      </c>
      <c r="C185" s="1" t="s">
        <v>391</v>
      </c>
      <c r="D185" s="3" t="s">
        <v>385</v>
      </c>
    </row>
    <row r="186">
      <c r="A186" s="1" t="s">
        <v>49</v>
      </c>
      <c r="B186" s="2" t="s">
        <v>392</v>
      </c>
      <c r="C186" s="1" t="s">
        <v>393</v>
      </c>
      <c r="D186" s="3" t="s">
        <v>385</v>
      </c>
    </row>
    <row r="187">
      <c r="A187" s="1" t="s">
        <v>49</v>
      </c>
      <c r="B187" s="2" t="s">
        <v>394</v>
      </c>
      <c r="C187" s="1" t="s">
        <v>395</v>
      </c>
      <c r="D187" s="3" t="s">
        <v>396</v>
      </c>
    </row>
    <row r="188">
      <c r="A188" s="1" t="s">
        <v>49</v>
      </c>
      <c r="B188" s="2" t="s">
        <v>397</v>
      </c>
      <c r="C188" s="1" t="s">
        <v>398</v>
      </c>
      <c r="D188" s="3" t="s">
        <v>396</v>
      </c>
    </row>
    <row r="189">
      <c r="A189" s="1" t="s">
        <v>49</v>
      </c>
      <c r="B189" s="2" t="s">
        <v>399</v>
      </c>
      <c r="C189" s="1" t="s">
        <v>400</v>
      </c>
      <c r="D189" s="3" t="s">
        <v>396</v>
      </c>
    </row>
    <row r="190">
      <c r="A190" s="1" t="s">
        <v>49</v>
      </c>
      <c r="B190" s="2" t="s">
        <v>401</v>
      </c>
      <c r="C190" s="1" t="s">
        <v>402</v>
      </c>
      <c r="D190" s="3" t="s">
        <v>396</v>
      </c>
    </row>
    <row r="191">
      <c r="A191" s="1" t="s">
        <v>49</v>
      </c>
      <c r="B191" s="2" t="s">
        <v>403</v>
      </c>
      <c r="C191" s="1" t="s">
        <v>404</v>
      </c>
      <c r="D191" s="3" t="s">
        <v>405</v>
      </c>
    </row>
    <row r="192">
      <c r="A192" s="1" t="s">
        <v>49</v>
      </c>
      <c r="B192" s="2" t="s">
        <v>406</v>
      </c>
      <c r="C192" s="1" t="s">
        <v>407</v>
      </c>
      <c r="D192" s="3" t="s">
        <v>405</v>
      </c>
    </row>
    <row r="193">
      <c r="A193" s="1" t="s">
        <v>49</v>
      </c>
      <c r="B193" s="2" t="s">
        <v>408</v>
      </c>
      <c r="C193" s="1" t="s">
        <v>409</v>
      </c>
      <c r="D193" s="3" t="s">
        <v>405</v>
      </c>
    </row>
    <row r="194">
      <c r="A194" s="1" t="s">
        <v>49</v>
      </c>
      <c r="B194" s="2" t="s">
        <v>410</v>
      </c>
      <c r="C194" s="1" t="s">
        <v>411</v>
      </c>
      <c r="D194" s="3" t="s">
        <v>412</v>
      </c>
    </row>
    <row r="195">
      <c r="A195" s="1" t="s">
        <v>49</v>
      </c>
      <c r="B195" s="2" t="s">
        <v>413</v>
      </c>
      <c r="C195" s="1" t="s">
        <v>414</v>
      </c>
      <c r="D195" s="3" t="s">
        <v>415</v>
      </c>
    </row>
    <row r="196">
      <c r="A196" s="1" t="s">
        <v>49</v>
      </c>
      <c r="B196" s="2" t="s">
        <v>416</v>
      </c>
      <c r="C196" s="1" t="s">
        <v>417</v>
      </c>
      <c r="D196" s="3" t="s">
        <v>415</v>
      </c>
    </row>
    <row r="197">
      <c r="A197" s="1" t="s">
        <v>49</v>
      </c>
      <c r="B197" s="2" t="s">
        <v>418</v>
      </c>
      <c r="C197" s="1" t="s">
        <v>419</v>
      </c>
      <c r="D197" s="3" t="s">
        <v>415</v>
      </c>
    </row>
    <row r="198">
      <c r="A198" s="1" t="s">
        <v>49</v>
      </c>
      <c r="B198" s="2" t="s">
        <v>420</v>
      </c>
      <c r="C198" s="1" t="s">
        <v>421</v>
      </c>
      <c r="D198" s="3" t="s">
        <v>415</v>
      </c>
    </row>
    <row r="199">
      <c r="A199" s="1" t="s">
        <v>49</v>
      </c>
      <c r="B199" s="2" t="s">
        <v>422</v>
      </c>
      <c r="C199" s="1" t="s">
        <v>423</v>
      </c>
      <c r="D199" s="3" t="s">
        <v>415</v>
      </c>
    </row>
    <row r="200">
      <c r="A200" s="1" t="s">
        <v>49</v>
      </c>
      <c r="B200" s="2" t="s">
        <v>424</v>
      </c>
      <c r="C200" s="1" t="s">
        <v>425</v>
      </c>
      <c r="D200" s="3" t="s">
        <v>415</v>
      </c>
    </row>
    <row r="201">
      <c r="A201" s="1" t="s">
        <v>49</v>
      </c>
      <c r="B201" s="2" t="s">
        <v>426</v>
      </c>
      <c r="C201" s="1" t="s">
        <v>427</v>
      </c>
      <c r="D201" s="3" t="s">
        <v>415</v>
      </c>
    </row>
    <row r="202">
      <c r="A202" s="1" t="s">
        <v>49</v>
      </c>
      <c r="B202" s="2" t="s">
        <v>428</v>
      </c>
      <c r="C202" s="1" t="s">
        <v>429</v>
      </c>
      <c r="D202" s="3" t="s">
        <v>415</v>
      </c>
    </row>
    <row r="203">
      <c r="A203" s="1" t="s">
        <v>49</v>
      </c>
      <c r="B203" s="2" t="s">
        <v>430</v>
      </c>
      <c r="C203" s="1" t="s">
        <v>431</v>
      </c>
      <c r="D203" s="3" t="s">
        <v>415</v>
      </c>
    </row>
    <row r="204">
      <c r="A204" s="1" t="s">
        <v>49</v>
      </c>
      <c r="B204" s="2" t="s">
        <v>432</v>
      </c>
      <c r="C204" s="1" t="s">
        <v>433</v>
      </c>
      <c r="D204" s="3" t="s">
        <v>415</v>
      </c>
    </row>
    <row r="205">
      <c r="A205" s="1" t="s">
        <v>49</v>
      </c>
      <c r="B205" s="2" t="s">
        <v>434</v>
      </c>
      <c r="C205" s="1" t="s">
        <v>435</v>
      </c>
      <c r="D205" s="3" t="s">
        <v>415</v>
      </c>
    </row>
    <row r="206">
      <c r="A206" s="1" t="s">
        <v>49</v>
      </c>
      <c r="B206" s="2" t="s">
        <v>436</v>
      </c>
      <c r="C206" s="1" t="s">
        <v>437</v>
      </c>
      <c r="D206" s="3" t="s">
        <v>415</v>
      </c>
    </row>
    <row r="207">
      <c r="A207" s="1" t="s">
        <v>49</v>
      </c>
      <c r="B207" s="2" t="s">
        <v>438</v>
      </c>
      <c r="C207" s="1" t="s">
        <v>439</v>
      </c>
      <c r="D207" s="3" t="s">
        <v>415</v>
      </c>
    </row>
    <row r="208">
      <c r="A208" s="1" t="s">
        <v>49</v>
      </c>
      <c r="B208" s="2" t="s">
        <v>440</v>
      </c>
      <c r="C208" s="1" t="s">
        <v>441</v>
      </c>
      <c r="D208" s="3" t="s">
        <v>415</v>
      </c>
    </row>
    <row r="209">
      <c r="A209" s="1" t="s">
        <v>49</v>
      </c>
      <c r="B209" s="2" t="s">
        <v>442</v>
      </c>
      <c r="C209" s="1" t="s">
        <v>443</v>
      </c>
      <c r="D209" s="3" t="s">
        <v>415</v>
      </c>
    </row>
    <row r="210">
      <c r="A210" s="1" t="s">
        <v>49</v>
      </c>
      <c r="B210" s="2" t="s">
        <v>444</v>
      </c>
      <c r="C210" s="1" t="s">
        <v>445</v>
      </c>
      <c r="D210" s="3" t="s">
        <v>446</v>
      </c>
    </row>
    <row r="211">
      <c r="A211" s="1" t="s">
        <v>49</v>
      </c>
      <c r="B211" s="2" t="s">
        <v>447</v>
      </c>
      <c r="C211" s="1" t="s">
        <v>448</v>
      </c>
      <c r="D211" s="3" t="s">
        <v>446</v>
      </c>
    </row>
    <row r="212">
      <c r="A212" s="1" t="s">
        <v>49</v>
      </c>
      <c r="B212" s="2" t="s">
        <v>449</v>
      </c>
      <c r="C212" s="1" t="s">
        <v>450</v>
      </c>
      <c r="D212" s="3" t="s">
        <v>446</v>
      </c>
    </row>
    <row r="213">
      <c r="A213" s="1" t="s">
        <v>49</v>
      </c>
      <c r="B213" s="2" t="s">
        <v>451</v>
      </c>
      <c r="C213" s="1" t="s">
        <v>452</v>
      </c>
      <c r="D213" s="3" t="s">
        <v>446</v>
      </c>
    </row>
    <row r="214">
      <c r="A214" s="1" t="s">
        <v>49</v>
      </c>
      <c r="B214" s="2" t="s">
        <v>453</v>
      </c>
      <c r="C214" s="1" t="s">
        <v>454</v>
      </c>
      <c r="D214" s="3" t="s">
        <v>446</v>
      </c>
    </row>
    <row r="215">
      <c r="A215" s="1" t="s">
        <v>49</v>
      </c>
      <c r="B215" s="2" t="s">
        <v>455</v>
      </c>
      <c r="C215" s="1" t="s">
        <v>456</v>
      </c>
      <c r="D215" s="3" t="s">
        <v>446</v>
      </c>
    </row>
    <row r="216">
      <c r="A216" s="1" t="s">
        <v>49</v>
      </c>
      <c r="B216" s="2" t="s">
        <v>457</v>
      </c>
      <c r="C216" s="1" t="s">
        <v>458</v>
      </c>
      <c r="D216" s="3" t="s">
        <v>446</v>
      </c>
    </row>
    <row r="217">
      <c r="A217" s="1" t="s">
        <v>49</v>
      </c>
      <c r="B217" s="2" t="s">
        <v>459</v>
      </c>
      <c r="C217" s="1" t="s">
        <v>460</v>
      </c>
      <c r="D217" s="3" t="s">
        <v>446</v>
      </c>
    </row>
    <row r="218">
      <c r="A218" s="1" t="s">
        <v>49</v>
      </c>
      <c r="B218" s="2" t="s">
        <v>461</v>
      </c>
      <c r="C218" s="1" t="s">
        <v>462</v>
      </c>
      <c r="D218" s="3" t="s">
        <v>446</v>
      </c>
    </row>
    <row r="219">
      <c r="A219" s="1" t="s">
        <v>49</v>
      </c>
      <c r="B219" s="2" t="s">
        <v>463</v>
      </c>
      <c r="C219" s="1" t="s">
        <v>464</v>
      </c>
      <c r="D219" s="3" t="s">
        <v>446</v>
      </c>
    </row>
    <row r="220">
      <c r="A220" s="1" t="s">
        <v>49</v>
      </c>
      <c r="B220" s="2" t="s">
        <v>465</v>
      </c>
      <c r="C220" s="1" t="s">
        <v>466</v>
      </c>
      <c r="D220" s="3" t="s">
        <v>446</v>
      </c>
    </row>
    <row r="221">
      <c r="A221" s="1" t="s">
        <v>49</v>
      </c>
      <c r="B221" s="2" t="s">
        <v>467</v>
      </c>
      <c r="C221" s="1" t="s">
        <v>468</v>
      </c>
      <c r="D221" s="3" t="s">
        <v>446</v>
      </c>
    </row>
    <row r="222">
      <c r="A222" s="1" t="s">
        <v>49</v>
      </c>
      <c r="B222" s="2" t="s">
        <v>469</v>
      </c>
      <c r="C222" s="1" t="s">
        <v>470</v>
      </c>
      <c r="D222" s="3" t="s">
        <v>471</v>
      </c>
    </row>
    <row r="223">
      <c r="A223" s="1" t="s">
        <v>49</v>
      </c>
      <c r="B223" s="2" t="s">
        <v>472</v>
      </c>
      <c r="C223" s="1" t="s">
        <v>473</v>
      </c>
      <c r="D223" s="3" t="s">
        <v>471</v>
      </c>
    </row>
    <row r="224">
      <c r="A224" s="1" t="s">
        <v>49</v>
      </c>
      <c r="B224" s="2" t="s">
        <v>474</v>
      </c>
      <c r="C224" s="1" t="s">
        <v>475</v>
      </c>
      <c r="D224" s="3" t="s">
        <v>471</v>
      </c>
    </row>
    <row r="225">
      <c r="A225" s="1" t="s">
        <v>49</v>
      </c>
      <c r="B225" s="2" t="s">
        <v>476</v>
      </c>
      <c r="C225" s="1" t="s">
        <v>477</v>
      </c>
      <c r="D225" s="3" t="s">
        <v>471</v>
      </c>
    </row>
    <row r="226">
      <c r="A226" s="1" t="s">
        <v>49</v>
      </c>
      <c r="B226" s="2" t="s">
        <v>478</v>
      </c>
      <c r="C226" s="1" t="s">
        <v>479</v>
      </c>
      <c r="D226" s="3" t="s">
        <v>471</v>
      </c>
    </row>
    <row r="227">
      <c r="A227" s="1" t="s">
        <v>49</v>
      </c>
      <c r="B227" s="2" t="s">
        <v>480</v>
      </c>
      <c r="C227" s="1" t="s">
        <v>481</v>
      </c>
      <c r="D227" s="3" t="s">
        <v>471</v>
      </c>
    </row>
    <row r="228">
      <c r="A228" s="1" t="s">
        <v>49</v>
      </c>
      <c r="B228" s="2" t="s">
        <v>482</v>
      </c>
      <c r="C228" s="1" t="s">
        <v>483</v>
      </c>
      <c r="D228" s="3" t="s">
        <v>471</v>
      </c>
    </row>
    <row r="229">
      <c r="A229" s="1" t="s">
        <v>49</v>
      </c>
      <c r="B229" s="2" t="s">
        <v>484</v>
      </c>
      <c r="C229" s="1" t="s">
        <v>485</v>
      </c>
      <c r="D229" s="3" t="s">
        <v>471</v>
      </c>
    </row>
    <row r="230">
      <c r="A230" s="1" t="s">
        <v>49</v>
      </c>
      <c r="B230" s="2" t="s">
        <v>486</v>
      </c>
      <c r="C230" s="1" t="s">
        <v>487</v>
      </c>
      <c r="D230" s="3" t="s">
        <v>488</v>
      </c>
    </row>
    <row r="231">
      <c r="A231" s="1" t="s">
        <v>49</v>
      </c>
      <c r="B231" s="2" t="s">
        <v>489</v>
      </c>
      <c r="C231" s="1" t="s">
        <v>490</v>
      </c>
      <c r="D231" s="3" t="s">
        <v>488</v>
      </c>
    </row>
    <row r="232">
      <c r="A232" s="1" t="s">
        <v>49</v>
      </c>
      <c r="B232" s="2" t="s">
        <v>491</v>
      </c>
      <c r="C232" s="1" t="s">
        <v>492</v>
      </c>
      <c r="D232" s="3" t="s">
        <v>493</v>
      </c>
    </row>
    <row r="233">
      <c r="A233" s="1" t="s">
        <v>49</v>
      </c>
      <c r="B233" s="2" t="s">
        <v>494</v>
      </c>
      <c r="C233" s="1" t="s">
        <v>495</v>
      </c>
      <c r="D233" s="3" t="s">
        <v>493</v>
      </c>
    </row>
    <row r="234">
      <c r="A234" s="1" t="s">
        <v>49</v>
      </c>
      <c r="B234" s="2" t="s">
        <v>496</v>
      </c>
      <c r="C234" s="1" t="s">
        <v>497</v>
      </c>
      <c r="D234" s="3" t="s">
        <v>498</v>
      </c>
    </row>
    <row r="235">
      <c r="A235" s="1" t="s">
        <v>49</v>
      </c>
      <c r="B235" s="2" t="s">
        <v>499</v>
      </c>
      <c r="C235" s="1" t="s">
        <v>500</v>
      </c>
      <c r="D235" s="3" t="s">
        <v>498</v>
      </c>
    </row>
    <row r="236">
      <c r="A236" s="1" t="s">
        <v>49</v>
      </c>
      <c r="B236" s="2" t="s">
        <v>501</v>
      </c>
      <c r="C236" s="1" t="s">
        <v>502</v>
      </c>
      <c r="D236" s="3" t="s">
        <v>498</v>
      </c>
    </row>
    <row r="237">
      <c r="A237" s="1" t="s">
        <v>49</v>
      </c>
      <c r="B237" s="2" t="s">
        <v>503</v>
      </c>
      <c r="C237" s="1" t="s">
        <v>504</v>
      </c>
      <c r="D237" s="3" t="s">
        <v>498</v>
      </c>
    </row>
    <row r="238">
      <c r="A238" s="1" t="s">
        <v>49</v>
      </c>
      <c r="B238" s="2" t="s">
        <v>505</v>
      </c>
      <c r="C238" s="1" t="s">
        <v>506</v>
      </c>
      <c r="D238" s="3" t="s">
        <v>498</v>
      </c>
    </row>
    <row r="239">
      <c r="A239" s="1" t="s">
        <v>49</v>
      </c>
      <c r="B239" s="2" t="s">
        <v>507</v>
      </c>
      <c r="C239" s="1" t="s">
        <v>508</v>
      </c>
      <c r="D239" s="3" t="s">
        <v>509</v>
      </c>
    </row>
    <row r="240">
      <c r="A240" s="1" t="s">
        <v>49</v>
      </c>
      <c r="B240" s="2" t="s">
        <v>510</v>
      </c>
      <c r="C240" s="1" t="s">
        <v>511</v>
      </c>
      <c r="D240" s="3" t="s">
        <v>512</v>
      </c>
    </row>
    <row r="241">
      <c r="A241" s="1" t="s">
        <v>49</v>
      </c>
      <c r="B241" s="2" t="s">
        <v>513</v>
      </c>
      <c r="C241" s="1" t="s">
        <v>514</v>
      </c>
      <c r="D241" s="3" t="s">
        <v>512</v>
      </c>
    </row>
    <row r="242">
      <c r="A242" s="1" t="s">
        <v>49</v>
      </c>
      <c r="B242" s="2" t="s">
        <v>515</v>
      </c>
      <c r="C242" s="1" t="s">
        <v>516</v>
      </c>
      <c r="D242" s="3" t="s">
        <v>512</v>
      </c>
    </row>
    <row r="243">
      <c r="A243" s="1" t="s">
        <v>49</v>
      </c>
      <c r="B243" s="2" t="s">
        <v>517</v>
      </c>
      <c r="C243" s="1" t="s">
        <v>518</v>
      </c>
      <c r="D243" s="3" t="s">
        <v>512</v>
      </c>
    </row>
    <row r="244">
      <c r="A244" s="1" t="s">
        <v>49</v>
      </c>
      <c r="B244" s="2" t="s">
        <v>519</v>
      </c>
      <c r="C244" s="1" t="s">
        <v>520</v>
      </c>
      <c r="D244" s="3" t="s">
        <v>512</v>
      </c>
    </row>
    <row r="245">
      <c r="A245" s="1" t="s">
        <v>49</v>
      </c>
      <c r="B245" s="2" t="s">
        <v>521</v>
      </c>
      <c r="C245" s="1" t="s">
        <v>522</v>
      </c>
      <c r="D245" s="3" t="s">
        <v>512</v>
      </c>
    </row>
    <row r="246">
      <c r="A246" s="1" t="s">
        <v>49</v>
      </c>
      <c r="B246" s="2" t="s">
        <v>523</v>
      </c>
      <c r="C246" s="1" t="s">
        <v>524</v>
      </c>
      <c r="D246" s="3" t="s">
        <v>512</v>
      </c>
    </row>
    <row r="247">
      <c r="A247" s="1" t="s">
        <v>49</v>
      </c>
      <c r="B247" s="2" t="s">
        <v>525</v>
      </c>
      <c r="C247" s="1" t="s">
        <v>526</v>
      </c>
      <c r="D247" s="3" t="s">
        <v>512</v>
      </c>
    </row>
    <row r="248">
      <c r="A248" s="1" t="s">
        <v>49</v>
      </c>
      <c r="B248" s="2" t="s">
        <v>527</v>
      </c>
      <c r="C248" s="1" t="s">
        <v>528</v>
      </c>
      <c r="D248" s="3" t="s">
        <v>529</v>
      </c>
    </row>
    <row r="249">
      <c r="A249" s="1" t="s">
        <v>49</v>
      </c>
      <c r="B249" s="2" t="s">
        <v>530</v>
      </c>
      <c r="C249" s="1" t="s">
        <v>531</v>
      </c>
      <c r="D249" s="3" t="s">
        <v>529</v>
      </c>
    </row>
    <row r="250">
      <c r="A250" s="1" t="s">
        <v>49</v>
      </c>
      <c r="B250" s="2" t="s">
        <v>532</v>
      </c>
      <c r="C250" s="1" t="s">
        <v>533</v>
      </c>
      <c r="D250" s="3" t="s">
        <v>529</v>
      </c>
    </row>
    <row r="251">
      <c r="A251" s="1" t="s">
        <v>49</v>
      </c>
      <c r="B251" s="2" t="s">
        <v>534</v>
      </c>
      <c r="C251" s="1" t="s">
        <v>535</v>
      </c>
      <c r="D251" s="3" t="s">
        <v>529</v>
      </c>
    </row>
    <row r="252">
      <c r="A252" s="1" t="s">
        <v>49</v>
      </c>
      <c r="B252" s="2" t="s">
        <v>536</v>
      </c>
      <c r="C252" s="1" t="s">
        <v>537</v>
      </c>
      <c r="D252" s="3" t="s">
        <v>538</v>
      </c>
    </row>
    <row r="253">
      <c r="A253" s="1" t="s">
        <v>49</v>
      </c>
      <c r="B253" s="2" t="s">
        <v>539</v>
      </c>
      <c r="C253" s="1" t="s">
        <v>540</v>
      </c>
      <c r="D253" s="3" t="s">
        <v>538</v>
      </c>
    </row>
    <row r="254">
      <c r="A254" s="1" t="s">
        <v>49</v>
      </c>
      <c r="B254" s="2" t="s">
        <v>541</v>
      </c>
      <c r="C254" s="1" t="s">
        <v>542</v>
      </c>
      <c r="D254" s="3" t="s">
        <v>538</v>
      </c>
    </row>
    <row r="255">
      <c r="A255" s="1" t="s">
        <v>49</v>
      </c>
      <c r="B255" s="2" t="s">
        <v>543</v>
      </c>
      <c r="C255" s="1" t="s">
        <v>544</v>
      </c>
      <c r="D255" s="3" t="s">
        <v>538</v>
      </c>
    </row>
    <row r="256">
      <c r="A256" s="1" t="s">
        <v>49</v>
      </c>
      <c r="B256" s="2" t="s">
        <v>545</v>
      </c>
      <c r="C256" s="1" t="s">
        <v>546</v>
      </c>
      <c r="D256" s="3" t="s">
        <v>538</v>
      </c>
    </row>
    <row r="257">
      <c r="A257" s="1" t="s">
        <v>49</v>
      </c>
      <c r="B257" s="2" t="s">
        <v>547</v>
      </c>
      <c r="C257" s="1" t="s">
        <v>548</v>
      </c>
      <c r="D257" s="3" t="s">
        <v>549</v>
      </c>
    </row>
    <row r="258">
      <c r="A258" s="1" t="s">
        <v>49</v>
      </c>
      <c r="B258" s="2" t="s">
        <v>550</v>
      </c>
      <c r="C258" s="1" t="s">
        <v>551</v>
      </c>
      <c r="D258" s="3" t="s">
        <v>549</v>
      </c>
    </row>
    <row r="259">
      <c r="A259" s="1" t="s">
        <v>49</v>
      </c>
      <c r="B259" s="2" t="s">
        <v>552</v>
      </c>
      <c r="C259" s="1" t="s">
        <v>553</v>
      </c>
      <c r="D259" s="3" t="s">
        <v>549</v>
      </c>
    </row>
    <row r="260">
      <c r="A260" s="1" t="s">
        <v>49</v>
      </c>
      <c r="B260" s="2" t="s">
        <v>554</v>
      </c>
      <c r="C260" s="1" t="s">
        <v>555</v>
      </c>
      <c r="D260" s="3" t="s">
        <v>549</v>
      </c>
    </row>
    <row r="261">
      <c r="A261" s="1" t="s">
        <v>49</v>
      </c>
      <c r="B261" s="2" t="s">
        <v>556</v>
      </c>
      <c r="C261" s="1" t="s">
        <v>557</v>
      </c>
      <c r="D261" s="3" t="s">
        <v>558</v>
      </c>
    </row>
    <row r="262">
      <c r="A262" s="1" t="s">
        <v>49</v>
      </c>
      <c r="B262" s="2" t="s">
        <v>559</v>
      </c>
      <c r="C262" s="1" t="s">
        <v>560</v>
      </c>
      <c r="D262" s="3" t="s">
        <v>558</v>
      </c>
    </row>
    <row r="263">
      <c r="A263" s="1" t="s">
        <v>49</v>
      </c>
      <c r="B263" s="2" t="s">
        <v>561</v>
      </c>
      <c r="C263" s="1" t="s">
        <v>562</v>
      </c>
      <c r="D263" s="3" t="s">
        <v>558</v>
      </c>
    </row>
    <row r="264">
      <c r="A264" s="1" t="s">
        <v>49</v>
      </c>
      <c r="B264" s="2" t="s">
        <v>563</v>
      </c>
      <c r="C264" s="1" t="s">
        <v>564</v>
      </c>
      <c r="D264" s="3" t="s">
        <v>565</v>
      </c>
    </row>
    <row r="265">
      <c r="A265" s="1" t="s">
        <v>49</v>
      </c>
      <c r="B265" s="2" t="s">
        <v>566</v>
      </c>
      <c r="C265" s="1" t="s">
        <v>567</v>
      </c>
      <c r="D265" s="3" t="s">
        <v>565</v>
      </c>
    </row>
    <row r="266">
      <c r="A266" s="1" t="s">
        <v>49</v>
      </c>
      <c r="B266" s="2" t="s">
        <v>568</v>
      </c>
      <c r="C266" s="1" t="s">
        <v>569</v>
      </c>
      <c r="D266" s="3" t="s">
        <v>565</v>
      </c>
    </row>
    <row r="267">
      <c r="A267" s="1" t="s">
        <v>49</v>
      </c>
      <c r="B267" s="2" t="s">
        <v>570</v>
      </c>
      <c r="C267" s="1" t="s">
        <v>571</v>
      </c>
      <c r="D267" s="3" t="s">
        <v>565</v>
      </c>
    </row>
    <row r="268">
      <c r="A268" s="1" t="s">
        <v>49</v>
      </c>
      <c r="B268" s="2" t="s">
        <v>572</v>
      </c>
      <c r="C268" s="1" t="s">
        <v>573</v>
      </c>
      <c r="D268" s="3" t="s">
        <v>565</v>
      </c>
    </row>
    <row r="269">
      <c r="A269" s="1" t="s">
        <v>49</v>
      </c>
      <c r="B269" s="2" t="s">
        <v>574</v>
      </c>
      <c r="C269" s="1" t="s">
        <v>575</v>
      </c>
      <c r="D269" s="3" t="s">
        <v>576</v>
      </c>
    </row>
    <row r="270">
      <c r="A270" s="1" t="s">
        <v>49</v>
      </c>
      <c r="B270" s="2" t="s">
        <v>577</v>
      </c>
      <c r="C270" s="1" t="s">
        <v>578</v>
      </c>
      <c r="D270" s="3" t="s">
        <v>576</v>
      </c>
    </row>
    <row r="271">
      <c r="A271" s="1" t="s">
        <v>49</v>
      </c>
      <c r="B271" s="2" t="s">
        <v>579</v>
      </c>
      <c r="C271" s="1" t="s">
        <v>580</v>
      </c>
      <c r="D271" s="3" t="s">
        <v>576</v>
      </c>
    </row>
    <row r="272">
      <c r="A272" s="1" t="s">
        <v>49</v>
      </c>
      <c r="B272" s="2" t="s">
        <v>581</v>
      </c>
      <c r="C272" s="1" t="s">
        <v>582</v>
      </c>
      <c r="D272" s="3" t="s">
        <v>576</v>
      </c>
    </row>
    <row r="273">
      <c r="A273" s="1" t="s">
        <v>49</v>
      </c>
      <c r="B273" s="2" t="s">
        <v>583</v>
      </c>
      <c r="C273" s="1" t="s">
        <v>584</v>
      </c>
      <c r="D273" s="3" t="s">
        <v>576</v>
      </c>
    </row>
    <row r="274">
      <c r="A274" s="1" t="s">
        <v>49</v>
      </c>
      <c r="B274" s="2" t="s">
        <v>585</v>
      </c>
      <c r="C274" s="1" t="s">
        <v>586</v>
      </c>
      <c r="D274" s="3" t="s">
        <v>576</v>
      </c>
    </row>
    <row r="275">
      <c r="A275" s="1" t="s">
        <v>49</v>
      </c>
      <c r="B275" s="2" t="s">
        <v>587</v>
      </c>
      <c r="C275" s="1" t="s">
        <v>588</v>
      </c>
      <c r="D275" s="3" t="s">
        <v>576</v>
      </c>
    </row>
    <row r="276">
      <c r="A276" s="1" t="s">
        <v>49</v>
      </c>
      <c r="B276" s="2" t="s">
        <v>589</v>
      </c>
      <c r="C276" s="1" t="s">
        <v>590</v>
      </c>
      <c r="D276" s="3" t="s">
        <v>576</v>
      </c>
    </row>
    <row r="277">
      <c r="A277" s="1" t="s">
        <v>49</v>
      </c>
      <c r="B277" s="2" t="s">
        <v>591</v>
      </c>
      <c r="C277" s="1" t="s">
        <v>592</v>
      </c>
      <c r="D277" s="3" t="s">
        <v>576</v>
      </c>
    </row>
    <row r="278">
      <c r="A278" s="1" t="s">
        <v>49</v>
      </c>
      <c r="B278" s="2" t="s">
        <v>593</v>
      </c>
      <c r="C278" s="1" t="s">
        <v>594</v>
      </c>
      <c r="D278" s="3" t="s">
        <v>576</v>
      </c>
    </row>
    <row r="279">
      <c r="A279" s="1" t="s">
        <v>49</v>
      </c>
      <c r="B279" s="2" t="s">
        <v>595</v>
      </c>
      <c r="C279" s="1" t="s">
        <v>596</v>
      </c>
      <c r="D279" s="3" t="s">
        <v>576</v>
      </c>
    </row>
    <row r="280">
      <c r="A280" s="1" t="s">
        <v>49</v>
      </c>
      <c r="B280" s="2" t="s">
        <v>597</v>
      </c>
      <c r="C280" s="1" t="s">
        <v>598</v>
      </c>
      <c r="D280" s="3" t="s">
        <v>576</v>
      </c>
    </row>
    <row r="281">
      <c r="A281" s="1" t="s">
        <v>49</v>
      </c>
      <c r="B281" s="2" t="s">
        <v>599</v>
      </c>
      <c r="C281" s="1" t="s">
        <v>600</v>
      </c>
      <c r="D281" s="3" t="s">
        <v>576</v>
      </c>
    </row>
    <row r="282">
      <c r="A282" s="1" t="s">
        <v>49</v>
      </c>
      <c r="B282" s="2" t="s">
        <v>601</v>
      </c>
      <c r="C282" s="1" t="s">
        <v>602</v>
      </c>
      <c r="D282" s="3" t="s">
        <v>603</v>
      </c>
    </row>
    <row r="283">
      <c r="A283" s="1" t="s">
        <v>49</v>
      </c>
      <c r="B283" s="2" t="s">
        <v>604</v>
      </c>
      <c r="C283" s="1" t="s">
        <v>605</v>
      </c>
      <c r="D283" s="3" t="s">
        <v>606</v>
      </c>
    </row>
    <row r="284">
      <c r="A284" s="1" t="s">
        <v>49</v>
      </c>
      <c r="B284" s="2" t="s">
        <v>607</v>
      </c>
      <c r="C284" s="1" t="s">
        <v>608</v>
      </c>
      <c r="D284" s="3" t="s">
        <v>606</v>
      </c>
    </row>
    <row r="285">
      <c r="A285" s="1" t="s">
        <v>49</v>
      </c>
      <c r="B285" s="2" t="s">
        <v>609</v>
      </c>
      <c r="C285" s="1" t="s">
        <v>610</v>
      </c>
      <c r="D285" s="3" t="s">
        <v>606</v>
      </c>
    </row>
    <row r="286">
      <c r="A286" s="1" t="s">
        <v>49</v>
      </c>
      <c r="B286" s="2" t="s">
        <v>611</v>
      </c>
      <c r="C286" s="1" t="s">
        <v>612</v>
      </c>
      <c r="D286" s="3" t="s">
        <v>606</v>
      </c>
    </row>
    <row r="287">
      <c r="A287" s="1" t="s">
        <v>49</v>
      </c>
      <c r="B287" s="2" t="s">
        <v>613</v>
      </c>
      <c r="C287" s="1" t="s">
        <v>614</v>
      </c>
      <c r="D287" s="3" t="s">
        <v>606</v>
      </c>
    </row>
    <row r="288">
      <c r="A288" s="1" t="s">
        <v>49</v>
      </c>
      <c r="B288" s="2" t="s">
        <v>615</v>
      </c>
      <c r="C288" s="1" t="s">
        <v>616</v>
      </c>
      <c r="D288" s="3" t="s">
        <v>606</v>
      </c>
    </row>
    <row r="289">
      <c r="A289" s="1" t="s">
        <v>49</v>
      </c>
      <c r="B289" s="2" t="s">
        <v>617</v>
      </c>
      <c r="C289" s="1" t="s">
        <v>618</v>
      </c>
      <c r="D289" s="3" t="s">
        <v>606</v>
      </c>
    </row>
    <row r="290">
      <c r="A290" s="1" t="s">
        <v>49</v>
      </c>
      <c r="B290" s="2" t="s">
        <v>619</v>
      </c>
      <c r="C290" s="1" t="s">
        <v>620</v>
      </c>
      <c r="D290" s="3" t="s">
        <v>606</v>
      </c>
    </row>
    <row r="291">
      <c r="A291" s="1" t="s">
        <v>49</v>
      </c>
      <c r="B291" s="2" t="s">
        <v>621</v>
      </c>
      <c r="C291" s="1" t="s">
        <v>622</v>
      </c>
      <c r="D291" s="3" t="s">
        <v>606</v>
      </c>
    </row>
    <row r="292">
      <c r="A292" s="1" t="s">
        <v>49</v>
      </c>
      <c r="B292" s="2" t="s">
        <v>623</v>
      </c>
      <c r="C292" s="1" t="s">
        <v>624</v>
      </c>
      <c r="D292" s="3" t="s">
        <v>625</v>
      </c>
    </row>
    <row r="293">
      <c r="A293" s="1" t="s">
        <v>49</v>
      </c>
      <c r="B293" s="2" t="s">
        <v>626</v>
      </c>
      <c r="C293" s="1" t="s">
        <v>627</v>
      </c>
      <c r="D293" s="3" t="s">
        <v>625</v>
      </c>
    </row>
    <row r="294">
      <c r="A294" s="1" t="s">
        <v>49</v>
      </c>
      <c r="B294" s="2" t="s">
        <v>628</v>
      </c>
      <c r="C294" s="1" t="s">
        <v>629</v>
      </c>
      <c r="D294" s="3" t="s">
        <v>625</v>
      </c>
    </row>
    <row r="295">
      <c r="A295" s="1" t="s">
        <v>49</v>
      </c>
      <c r="B295" s="2" t="s">
        <v>630</v>
      </c>
      <c r="C295" s="1" t="s">
        <v>631</v>
      </c>
      <c r="D295" s="3" t="s">
        <v>625</v>
      </c>
    </row>
    <row r="296">
      <c r="A296" s="1" t="s">
        <v>49</v>
      </c>
      <c r="B296" s="2" t="s">
        <v>632</v>
      </c>
      <c r="C296" s="1" t="s">
        <v>633</v>
      </c>
      <c r="D296" s="3" t="s">
        <v>625</v>
      </c>
    </row>
    <row r="297">
      <c r="A297" s="1" t="s">
        <v>49</v>
      </c>
      <c r="B297" s="2" t="s">
        <v>634</v>
      </c>
      <c r="C297" s="1" t="s">
        <v>635</v>
      </c>
      <c r="D297" s="3" t="s">
        <v>625</v>
      </c>
    </row>
    <row r="298">
      <c r="A298" s="1" t="s">
        <v>49</v>
      </c>
      <c r="B298" s="2" t="s">
        <v>636</v>
      </c>
      <c r="C298" s="1" t="s">
        <v>637</v>
      </c>
      <c r="D298" s="3" t="s">
        <v>625</v>
      </c>
    </row>
    <row r="299">
      <c r="A299" s="6" t="s">
        <v>49</v>
      </c>
      <c r="B299" s="2" t="s">
        <v>638</v>
      </c>
      <c r="C299" s="6" t="s">
        <v>639</v>
      </c>
      <c r="D299" s="3" t="s">
        <v>625</v>
      </c>
    </row>
    <row r="300">
      <c r="A300" s="6" t="s">
        <v>49</v>
      </c>
      <c r="B300" s="2" t="s">
        <v>640</v>
      </c>
      <c r="C300" s="6" t="s">
        <v>641</v>
      </c>
      <c r="D300" s="3" t="s">
        <v>625</v>
      </c>
    </row>
    <row r="301">
      <c r="A301" s="6" t="s">
        <v>49</v>
      </c>
      <c r="B301" s="2" t="s">
        <v>642</v>
      </c>
      <c r="C301" s="6" t="s">
        <v>643</v>
      </c>
      <c r="D301" s="3" t="s">
        <v>625</v>
      </c>
    </row>
    <row r="302">
      <c r="A302" s="6" t="s">
        <v>49</v>
      </c>
      <c r="B302" s="2" t="s">
        <v>644</v>
      </c>
      <c r="C302" s="6" t="s">
        <v>645</v>
      </c>
      <c r="D302" s="3" t="s">
        <v>625</v>
      </c>
    </row>
    <row r="303">
      <c r="A303" s="6" t="s">
        <v>49</v>
      </c>
      <c r="B303" s="2" t="s">
        <v>646</v>
      </c>
      <c r="C303" s="6" t="s">
        <v>647</v>
      </c>
      <c r="D303" s="3" t="s">
        <v>625</v>
      </c>
    </row>
    <row r="304">
      <c r="A304" s="6" t="s">
        <v>49</v>
      </c>
      <c r="B304" s="2" t="s">
        <v>648</v>
      </c>
      <c r="C304" s="6" t="s">
        <v>649</v>
      </c>
      <c r="D304" s="3" t="s">
        <v>625</v>
      </c>
    </row>
    <row r="305">
      <c r="A305" s="6" t="s">
        <v>49</v>
      </c>
      <c r="B305" s="2" t="s">
        <v>650</v>
      </c>
      <c r="C305" s="6" t="s">
        <v>651</v>
      </c>
      <c r="D305" s="3" t="s">
        <v>625</v>
      </c>
    </row>
    <row r="306">
      <c r="A306" s="6" t="s">
        <v>49</v>
      </c>
      <c r="B306" s="2" t="s">
        <v>652</v>
      </c>
      <c r="C306" s="6" t="s">
        <v>653</v>
      </c>
      <c r="D306" s="3" t="s">
        <v>625</v>
      </c>
    </row>
    <row r="307">
      <c r="A307" s="6" t="s">
        <v>49</v>
      </c>
      <c r="B307" s="2" t="s">
        <v>654</v>
      </c>
      <c r="C307" s="6" t="s">
        <v>655</v>
      </c>
      <c r="D307" s="3" t="s">
        <v>625</v>
      </c>
    </row>
    <row r="308">
      <c r="A308" s="6" t="s">
        <v>49</v>
      </c>
      <c r="B308" s="2" t="s">
        <v>656</v>
      </c>
      <c r="C308" s="6" t="s">
        <v>657</v>
      </c>
      <c r="D308" s="3" t="s">
        <v>625</v>
      </c>
    </row>
    <row r="309">
      <c r="A309" s="6" t="s">
        <v>49</v>
      </c>
      <c r="B309" s="2" t="s">
        <v>658</v>
      </c>
      <c r="C309" s="6" t="s">
        <v>659</v>
      </c>
      <c r="D309" s="3" t="s">
        <v>625</v>
      </c>
    </row>
    <row r="310">
      <c r="A310" s="6" t="s">
        <v>49</v>
      </c>
      <c r="B310" s="2" t="s">
        <v>660</v>
      </c>
      <c r="C310" s="6" t="s">
        <v>661</v>
      </c>
      <c r="D310" s="3" t="s">
        <v>625</v>
      </c>
    </row>
    <row r="311">
      <c r="A311" s="6" t="s">
        <v>49</v>
      </c>
      <c r="B311" s="2" t="s">
        <v>662</v>
      </c>
      <c r="C311" s="6" t="s">
        <v>663</v>
      </c>
      <c r="D311" s="3" t="s">
        <v>625</v>
      </c>
    </row>
    <row r="312">
      <c r="A312" s="6" t="s">
        <v>49</v>
      </c>
      <c r="B312" s="2" t="s">
        <v>664</v>
      </c>
      <c r="C312" s="6" t="s">
        <v>665</v>
      </c>
      <c r="D312" s="3" t="s">
        <v>625</v>
      </c>
    </row>
    <row r="313">
      <c r="A313" s="6" t="s">
        <v>49</v>
      </c>
      <c r="B313" s="2" t="s">
        <v>666</v>
      </c>
      <c r="C313" s="6" t="s">
        <v>667</v>
      </c>
      <c r="D313" s="3" t="s">
        <v>625</v>
      </c>
    </row>
    <row r="314">
      <c r="A314" s="6" t="s">
        <v>49</v>
      </c>
      <c r="B314" s="2" t="s">
        <v>668</v>
      </c>
      <c r="C314" s="6" t="s">
        <v>669</v>
      </c>
      <c r="D314" s="3" t="s">
        <v>625</v>
      </c>
    </row>
    <row r="315">
      <c r="A315" s="6" t="s">
        <v>49</v>
      </c>
      <c r="B315" s="2" t="s">
        <v>670</v>
      </c>
      <c r="C315" s="6" t="s">
        <v>671</v>
      </c>
      <c r="D315" s="3" t="s">
        <v>625</v>
      </c>
    </row>
    <row r="316">
      <c r="A316" s="6" t="s">
        <v>49</v>
      </c>
      <c r="B316" s="2" t="s">
        <v>672</v>
      </c>
      <c r="C316" s="6" t="s">
        <v>673</v>
      </c>
      <c r="D316" s="3" t="s">
        <v>625</v>
      </c>
    </row>
    <row r="317">
      <c r="A317" s="6" t="s">
        <v>49</v>
      </c>
      <c r="B317" s="2" t="s">
        <v>674</v>
      </c>
      <c r="C317" s="6" t="s">
        <v>675</v>
      </c>
      <c r="D317" s="3" t="s">
        <v>625</v>
      </c>
    </row>
    <row r="318">
      <c r="A318" s="6" t="s">
        <v>49</v>
      </c>
      <c r="B318" s="2" t="s">
        <v>676</v>
      </c>
      <c r="C318" s="6" t="s">
        <v>677</v>
      </c>
      <c r="D318" s="3" t="s">
        <v>625</v>
      </c>
    </row>
    <row r="319">
      <c r="A319" s="6" t="s">
        <v>49</v>
      </c>
      <c r="B319" s="2" t="s">
        <v>678</v>
      </c>
      <c r="C319" s="6" t="s">
        <v>679</v>
      </c>
      <c r="D319" s="3" t="s">
        <v>680</v>
      </c>
    </row>
    <row r="320">
      <c r="A320" s="6" t="s">
        <v>49</v>
      </c>
      <c r="B320" s="2" t="s">
        <v>681</v>
      </c>
      <c r="C320" s="6" t="s">
        <v>682</v>
      </c>
      <c r="D320" s="3" t="s">
        <v>680</v>
      </c>
    </row>
    <row r="321">
      <c r="A321" s="6" t="s">
        <v>49</v>
      </c>
      <c r="B321" s="2" t="s">
        <v>683</v>
      </c>
      <c r="C321" s="6" t="s">
        <v>684</v>
      </c>
      <c r="D321" s="3" t="s">
        <v>680</v>
      </c>
    </row>
    <row r="322">
      <c r="A322" s="6" t="s">
        <v>49</v>
      </c>
      <c r="B322" s="2" t="s">
        <v>685</v>
      </c>
      <c r="C322" s="6" t="s">
        <v>686</v>
      </c>
      <c r="D322" s="3" t="s">
        <v>680</v>
      </c>
    </row>
    <row r="323">
      <c r="A323" s="6" t="s">
        <v>49</v>
      </c>
      <c r="B323" s="2" t="s">
        <v>687</v>
      </c>
      <c r="C323" s="6" t="s">
        <v>688</v>
      </c>
      <c r="D323" s="3" t="s">
        <v>680</v>
      </c>
    </row>
    <row r="324">
      <c r="A324" s="6" t="s">
        <v>49</v>
      </c>
      <c r="B324" s="2" t="s">
        <v>689</v>
      </c>
      <c r="C324" s="6" t="s">
        <v>690</v>
      </c>
      <c r="D324" s="3" t="s">
        <v>680</v>
      </c>
    </row>
    <row r="325">
      <c r="A325" s="6" t="s">
        <v>49</v>
      </c>
      <c r="B325" s="2" t="s">
        <v>691</v>
      </c>
      <c r="C325" s="6" t="s">
        <v>692</v>
      </c>
      <c r="D325" s="3" t="s">
        <v>680</v>
      </c>
    </row>
    <row r="326">
      <c r="A326" s="6" t="s">
        <v>49</v>
      </c>
      <c r="B326" s="2" t="s">
        <v>693</v>
      </c>
      <c r="C326" s="6" t="s">
        <v>694</v>
      </c>
      <c r="D326" s="3" t="s">
        <v>680</v>
      </c>
    </row>
    <row r="327">
      <c r="A327" s="6" t="s">
        <v>49</v>
      </c>
      <c r="B327" s="2" t="s">
        <v>695</v>
      </c>
      <c r="C327" s="6" t="s">
        <v>696</v>
      </c>
      <c r="D327" s="3" t="s">
        <v>680</v>
      </c>
    </row>
    <row r="328">
      <c r="A328" s="6" t="s">
        <v>49</v>
      </c>
      <c r="B328" s="2" t="s">
        <v>697</v>
      </c>
      <c r="C328" s="6" t="s">
        <v>698</v>
      </c>
      <c r="D328" s="3" t="s">
        <v>680</v>
      </c>
    </row>
    <row r="329">
      <c r="A329" s="6" t="s">
        <v>49</v>
      </c>
      <c r="B329" s="2" t="s">
        <v>699</v>
      </c>
      <c r="C329" s="6" t="s">
        <v>700</v>
      </c>
      <c r="D329" s="3" t="s">
        <v>680</v>
      </c>
    </row>
    <row r="330">
      <c r="A330" s="6" t="s">
        <v>49</v>
      </c>
      <c r="B330" s="2" t="s">
        <v>701</v>
      </c>
      <c r="C330" s="6" t="s">
        <v>702</v>
      </c>
      <c r="D330" s="3" t="s">
        <v>680</v>
      </c>
    </row>
    <row r="331">
      <c r="A331" s="6" t="s">
        <v>49</v>
      </c>
      <c r="B331" s="2" t="s">
        <v>703</v>
      </c>
      <c r="C331" s="6" t="s">
        <v>704</v>
      </c>
      <c r="D331" s="3" t="s">
        <v>705</v>
      </c>
    </row>
    <row r="332">
      <c r="A332" s="6" t="s">
        <v>49</v>
      </c>
      <c r="B332" s="2" t="s">
        <v>706</v>
      </c>
      <c r="C332" s="6" t="s">
        <v>707</v>
      </c>
      <c r="D332" s="3" t="s">
        <v>705</v>
      </c>
    </row>
    <row r="333">
      <c r="A333" s="6" t="s">
        <v>49</v>
      </c>
      <c r="B333" s="2" t="s">
        <v>708</v>
      </c>
      <c r="C333" s="6" t="s">
        <v>709</v>
      </c>
      <c r="D333" s="3" t="s">
        <v>705</v>
      </c>
    </row>
    <row r="334">
      <c r="A334" s="6" t="s">
        <v>49</v>
      </c>
      <c r="B334" s="2" t="s">
        <v>710</v>
      </c>
      <c r="C334" s="6" t="s">
        <v>711</v>
      </c>
      <c r="D334" s="3" t="s">
        <v>705</v>
      </c>
    </row>
    <row r="335">
      <c r="A335" s="6" t="s">
        <v>49</v>
      </c>
      <c r="B335" s="2" t="s">
        <v>712</v>
      </c>
      <c r="C335" s="6" t="s">
        <v>713</v>
      </c>
      <c r="D335" s="3" t="s">
        <v>714</v>
      </c>
    </row>
    <row r="336">
      <c r="A336" s="6" t="s">
        <v>49</v>
      </c>
      <c r="B336" s="2" t="s">
        <v>715</v>
      </c>
      <c r="C336" s="6" t="s">
        <v>716</v>
      </c>
      <c r="D336" s="3" t="s">
        <v>714</v>
      </c>
    </row>
    <row r="337">
      <c r="A337" s="6" t="s">
        <v>49</v>
      </c>
      <c r="B337" s="2" t="s">
        <v>717</v>
      </c>
      <c r="C337" s="6" t="s">
        <v>718</v>
      </c>
      <c r="D337" s="3" t="s">
        <v>714</v>
      </c>
    </row>
    <row r="338">
      <c r="A338" s="6" t="s">
        <v>49</v>
      </c>
      <c r="B338" s="2" t="s">
        <v>719</v>
      </c>
      <c r="C338" s="6" t="s">
        <v>720</v>
      </c>
      <c r="D338" s="3" t="s">
        <v>714</v>
      </c>
    </row>
    <row r="339">
      <c r="A339" s="6" t="s">
        <v>49</v>
      </c>
      <c r="B339" s="2" t="s">
        <v>721</v>
      </c>
      <c r="C339" s="6" t="s">
        <v>722</v>
      </c>
      <c r="D339" s="3" t="s">
        <v>714</v>
      </c>
    </row>
    <row r="340">
      <c r="A340" s="6" t="s">
        <v>49</v>
      </c>
      <c r="B340" s="2" t="s">
        <v>723</v>
      </c>
      <c r="C340" s="6" t="s">
        <v>724</v>
      </c>
      <c r="D340" s="3" t="s">
        <v>725</v>
      </c>
    </row>
    <row r="341">
      <c r="A341" s="6" t="s">
        <v>49</v>
      </c>
      <c r="B341" s="2" t="s">
        <v>726</v>
      </c>
      <c r="C341" s="6" t="s">
        <v>727</v>
      </c>
      <c r="D341" s="3" t="s">
        <v>725</v>
      </c>
    </row>
    <row r="342">
      <c r="A342" s="6" t="s">
        <v>49</v>
      </c>
      <c r="B342" s="2" t="s">
        <v>728</v>
      </c>
      <c r="C342" s="6" t="s">
        <v>729</v>
      </c>
      <c r="D342" s="3" t="s">
        <v>725</v>
      </c>
    </row>
    <row r="343">
      <c r="A343" s="6" t="s">
        <v>49</v>
      </c>
      <c r="B343" s="2" t="s">
        <v>730</v>
      </c>
      <c r="C343" s="6" t="s">
        <v>731</v>
      </c>
      <c r="D343" s="3" t="s">
        <v>725</v>
      </c>
    </row>
    <row r="344">
      <c r="A344" s="6" t="s">
        <v>49</v>
      </c>
      <c r="B344" s="2" t="s">
        <v>732</v>
      </c>
      <c r="C344" s="6" t="s">
        <v>733</v>
      </c>
      <c r="D344" s="3" t="s">
        <v>725</v>
      </c>
    </row>
    <row r="345">
      <c r="A345" s="6" t="s">
        <v>49</v>
      </c>
      <c r="B345" s="2" t="s">
        <v>734</v>
      </c>
      <c r="C345" s="6" t="s">
        <v>735</v>
      </c>
      <c r="D345" s="3" t="s">
        <v>736</v>
      </c>
    </row>
    <row r="346">
      <c r="A346" s="6" t="s">
        <v>49</v>
      </c>
      <c r="B346" s="2" t="s">
        <v>737</v>
      </c>
      <c r="C346" s="6" t="s">
        <v>738</v>
      </c>
      <c r="D346" s="3" t="s">
        <v>736</v>
      </c>
    </row>
    <row r="347">
      <c r="A347" s="6" t="s">
        <v>49</v>
      </c>
      <c r="B347" s="2" t="s">
        <v>739</v>
      </c>
      <c r="C347" s="6" t="s">
        <v>740</v>
      </c>
      <c r="D347" s="3" t="s">
        <v>736</v>
      </c>
    </row>
    <row r="348">
      <c r="A348" s="6" t="s">
        <v>49</v>
      </c>
      <c r="B348" s="2" t="s">
        <v>741</v>
      </c>
      <c r="C348" s="6" t="s">
        <v>742</v>
      </c>
      <c r="D348" s="3" t="s">
        <v>736</v>
      </c>
    </row>
    <row r="349">
      <c r="A349" s="6" t="s">
        <v>49</v>
      </c>
      <c r="B349" s="2" t="s">
        <v>743</v>
      </c>
      <c r="C349" s="6" t="s">
        <v>744</v>
      </c>
      <c r="D349" s="3" t="s">
        <v>736</v>
      </c>
    </row>
    <row r="350">
      <c r="A350" s="6" t="s">
        <v>49</v>
      </c>
      <c r="B350" s="2" t="s">
        <v>745</v>
      </c>
      <c r="C350" s="6" t="s">
        <v>746</v>
      </c>
      <c r="D350" s="3" t="s">
        <v>747</v>
      </c>
    </row>
    <row r="351">
      <c r="A351" s="6" t="s">
        <v>49</v>
      </c>
      <c r="B351" s="2" t="s">
        <v>748</v>
      </c>
      <c r="C351" s="6" t="s">
        <v>749</v>
      </c>
      <c r="D351" s="3" t="s">
        <v>747</v>
      </c>
    </row>
    <row r="352">
      <c r="A352" s="6" t="s">
        <v>49</v>
      </c>
      <c r="B352" s="2" t="s">
        <v>750</v>
      </c>
      <c r="C352" s="6" t="s">
        <v>751</v>
      </c>
      <c r="D352" s="3" t="s">
        <v>747</v>
      </c>
    </row>
    <row r="353">
      <c r="A353" s="6" t="s">
        <v>49</v>
      </c>
      <c r="B353" s="2" t="s">
        <v>752</v>
      </c>
      <c r="C353" s="6" t="s">
        <v>753</v>
      </c>
      <c r="D353" s="3" t="s">
        <v>747</v>
      </c>
    </row>
    <row r="354">
      <c r="A354" s="6" t="s">
        <v>49</v>
      </c>
      <c r="B354" s="2" t="s">
        <v>754</v>
      </c>
      <c r="C354" s="6" t="s">
        <v>755</v>
      </c>
      <c r="D354" s="3" t="s">
        <v>747</v>
      </c>
    </row>
    <row r="355">
      <c r="A355" s="6" t="s">
        <v>49</v>
      </c>
      <c r="B355" s="2" t="s">
        <v>756</v>
      </c>
      <c r="C355" s="6" t="s">
        <v>757</v>
      </c>
      <c r="D355" s="3" t="s">
        <v>747</v>
      </c>
    </row>
    <row r="356">
      <c r="A356" s="6" t="s">
        <v>49</v>
      </c>
      <c r="B356" s="2" t="s">
        <v>758</v>
      </c>
      <c r="C356" s="6" t="s">
        <v>759</v>
      </c>
      <c r="D356" s="3" t="s">
        <v>747</v>
      </c>
    </row>
    <row r="357">
      <c r="A357" s="6" t="s">
        <v>49</v>
      </c>
      <c r="B357" s="2" t="s">
        <v>760</v>
      </c>
      <c r="C357" s="6" t="s">
        <v>761</v>
      </c>
      <c r="D357" s="3" t="s">
        <v>747</v>
      </c>
    </row>
    <row r="358">
      <c r="A358" s="6" t="s">
        <v>49</v>
      </c>
      <c r="B358" s="2" t="s">
        <v>762</v>
      </c>
      <c r="C358" s="6" t="s">
        <v>763</v>
      </c>
      <c r="D358" s="3" t="s">
        <v>764</v>
      </c>
    </row>
    <row r="359">
      <c r="A359" s="6" t="s">
        <v>49</v>
      </c>
      <c r="B359" s="2" t="s">
        <v>765</v>
      </c>
      <c r="C359" s="6" t="s">
        <v>766</v>
      </c>
      <c r="D359" s="3" t="s">
        <v>764</v>
      </c>
    </row>
    <row r="360">
      <c r="A360" s="6" t="s">
        <v>49</v>
      </c>
      <c r="B360" s="2" t="s">
        <v>767</v>
      </c>
      <c r="C360" s="6" t="s">
        <v>768</v>
      </c>
      <c r="D360" s="3" t="s">
        <v>764</v>
      </c>
    </row>
    <row r="361">
      <c r="A361" s="6" t="s">
        <v>49</v>
      </c>
      <c r="B361" s="2" t="s">
        <v>769</v>
      </c>
      <c r="C361" s="6" t="s">
        <v>770</v>
      </c>
      <c r="D361" s="3" t="s">
        <v>764</v>
      </c>
    </row>
    <row r="362">
      <c r="A362" s="6" t="s">
        <v>49</v>
      </c>
      <c r="B362" s="2" t="s">
        <v>771</v>
      </c>
      <c r="C362" s="6" t="s">
        <v>772</v>
      </c>
      <c r="D362" s="3" t="s">
        <v>764</v>
      </c>
    </row>
    <row r="363">
      <c r="A363" s="6" t="s">
        <v>49</v>
      </c>
      <c r="B363" s="2" t="s">
        <v>773</v>
      </c>
      <c r="C363" s="6" t="s">
        <v>774</v>
      </c>
      <c r="D363" s="3" t="s">
        <v>764</v>
      </c>
    </row>
    <row r="364">
      <c r="A364" s="6" t="s">
        <v>49</v>
      </c>
      <c r="B364" s="2" t="s">
        <v>775</v>
      </c>
      <c r="C364" s="6" t="s">
        <v>776</v>
      </c>
      <c r="D364" s="3" t="s">
        <v>764</v>
      </c>
    </row>
    <row r="365">
      <c r="A365" s="6" t="s">
        <v>49</v>
      </c>
      <c r="B365" s="2" t="s">
        <v>777</v>
      </c>
      <c r="C365" s="6" t="s">
        <v>778</v>
      </c>
      <c r="D365" s="3" t="s">
        <v>779</v>
      </c>
    </row>
    <row r="366">
      <c r="A366" s="6" t="s">
        <v>49</v>
      </c>
      <c r="B366" s="2" t="s">
        <v>780</v>
      </c>
      <c r="C366" s="6" t="s">
        <v>781</v>
      </c>
      <c r="D366" s="3" t="s">
        <v>779</v>
      </c>
    </row>
    <row r="367">
      <c r="A367" s="6" t="s">
        <v>49</v>
      </c>
      <c r="B367" s="2" t="s">
        <v>782</v>
      </c>
      <c r="C367" s="6" t="s">
        <v>783</v>
      </c>
      <c r="D367" s="3" t="s">
        <v>779</v>
      </c>
    </row>
    <row r="368">
      <c r="A368" s="6" t="s">
        <v>49</v>
      </c>
      <c r="B368" s="2" t="s">
        <v>784</v>
      </c>
      <c r="C368" s="6" t="s">
        <v>785</v>
      </c>
      <c r="D368" s="3" t="s">
        <v>779</v>
      </c>
    </row>
    <row r="369">
      <c r="A369" s="6" t="s">
        <v>49</v>
      </c>
      <c r="B369" s="2" t="s">
        <v>786</v>
      </c>
      <c r="C369" s="6" t="s">
        <v>787</v>
      </c>
      <c r="D369" s="3" t="s">
        <v>779</v>
      </c>
    </row>
    <row r="370">
      <c r="A370" s="6" t="s">
        <v>49</v>
      </c>
      <c r="B370" s="2" t="s">
        <v>788</v>
      </c>
      <c r="C370" s="6" t="s">
        <v>789</v>
      </c>
      <c r="D370" s="3" t="s">
        <v>779</v>
      </c>
    </row>
    <row r="371">
      <c r="A371" s="6" t="s">
        <v>49</v>
      </c>
      <c r="B371" s="2" t="s">
        <v>790</v>
      </c>
      <c r="C371" s="6" t="s">
        <v>791</v>
      </c>
      <c r="D371" s="3" t="s">
        <v>779</v>
      </c>
    </row>
    <row r="372">
      <c r="A372" s="6" t="s">
        <v>49</v>
      </c>
      <c r="B372" s="2" t="s">
        <v>792</v>
      </c>
      <c r="C372" s="6" t="s">
        <v>793</v>
      </c>
      <c r="D372" s="3" t="s">
        <v>779</v>
      </c>
    </row>
    <row r="373">
      <c r="A373" s="6" t="s">
        <v>49</v>
      </c>
      <c r="B373" s="2" t="s">
        <v>794</v>
      </c>
      <c r="C373" s="6" t="s">
        <v>795</v>
      </c>
      <c r="D373" s="3" t="s">
        <v>796</v>
      </c>
    </row>
    <row r="374">
      <c r="A374" s="6" t="s">
        <v>49</v>
      </c>
      <c r="B374" s="2" t="s">
        <v>797</v>
      </c>
      <c r="C374" s="6" t="s">
        <v>798</v>
      </c>
      <c r="D374" s="3" t="s">
        <v>796</v>
      </c>
    </row>
    <row r="375">
      <c r="A375" s="6" t="s">
        <v>49</v>
      </c>
      <c r="B375" s="2" t="s">
        <v>799</v>
      </c>
      <c r="C375" s="6" t="s">
        <v>800</v>
      </c>
      <c r="D375" s="3" t="s">
        <v>796</v>
      </c>
    </row>
    <row r="376">
      <c r="A376" s="6" t="s">
        <v>49</v>
      </c>
      <c r="B376" s="2" t="s">
        <v>801</v>
      </c>
      <c r="C376" s="6" t="s">
        <v>802</v>
      </c>
      <c r="D376" s="3" t="s">
        <v>796</v>
      </c>
    </row>
    <row r="377">
      <c r="A377" s="6" t="s">
        <v>49</v>
      </c>
      <c r="B377" s="2" t="s">
        <v>803</v>
      </c>
      <c r="C377" s="6" t="s">
        <v>804</v>
      </c>
      <c r="D377" s="3" t="s">
        <v>796</v>
      </c>
    </row>
    <row r="378">
      <c r="A378" s="6" t="s">
        <v>49</v>
      </c>
      <c r="B378" s="2" t="s">
        <v>805</v>
      </c>
      <c r="C378" s="6" t="s">
        <v>806</v>
      </c>
      <c r="D378" s="3" t="s">
        <v>807</v>
      </c>
    </row>
    <row r="379">
      <c r="A379" s="6" t="s">
        <v>49</v>
      </c>
      <c r="B379" s="2" t="s">
        <v>808</v>
      </c>
      <c r="C379" s="6" t="s">
        <v>809</v>
      </c>
      <c r="D379" s="3" t="s">
        <v>807</v>
      </c>
    </row>
    <row r="380">
      <c r="A380" s="6" t="s">
        <v>49</v>
      </c>
      <c r="B380" s="2" t="s">
        <v>810</v>
      </c>
      <c r="C380" s="6" t="s">
        <v>811</v>
      </c>
      <c r="D380" s="3" t="s">
        <v>812</v>
      </c>
    </row>
    <row r="381">
      <c r="A381" s="6" t="s">
        <v>49</v>
      </c>
      <c r="B381" s="2" t="s">
        <v>813</v>
      </c>
      <c r="C381" s="6" t="s">
        <v>814</v>
      </c>
      <c r="D381" s="3" t="s">
        <v>812</v>
      </c>
    </row>
    <row r="382">
      <c r="A382" s="6" t="s">
        <v>49</v>
      </c>
      <c r="B382" s="2" t="s">
        <v>815</v>
      </c>
      <c r="C382" s="6" t="s">
        <v>816</v>
      </c>
      <c r="D382" s="3" t="s">
        <v>812</v>
      </c>
    </row>
    <row r="383">
      <c r="A383" s="6" t="s">
        <v>49</v>
      </c>
      <c r="B383" s="2" t="s">
        <v>817</v>
      </c>
      <c r="C383" s="6" t="s">
        <v>818</v>
      </c>
      <c r="D383" s="3" t="s">
        <v>812</v>
      </c>
    </row>
    <row r="384">
      <c r="A384" s="6" t="s">
        <v>49</v>
      </c>
      <c r="B384" s="2" t="s">
        <v>819</v>
      </c>
      <c r="C384" s="6" t="s">
        <v>820</v>
      </c>
      <c r="D384" s="3" t="s">
        <v>812</v>
      </c>
    </row>
    <row r="385">
      <c r="A385" s="6" t="s">
        <v>49</v>
      </c>
      <c r="B385" s="2" t="s">
        <v>821</v>
      </c>
      <c r="C385" s="6" t="s">
        <v>822</v>
      </c>
      <c r="D385" s="3" t="s">
        <v>812</v>
      </c>
    </row>
    <row r="386">
      <c r="A386" s="6" t="s">
        <v>49</v>
      </c>
      <c r="B386" s="2" t="s">
        <v>823</v>
      </c>
      <c r="C386" s="6" t="s">
        <v>824</v>
      </c>
      <c r="D386" s="3" t="s">
        <v>812</v>
      </c>
    </row>
    <row r="387">
      <c r="A387" s="6" t="s">
        <v>49</v>
      </c>
      <c r="B387" s="2" t="s">
        <v>825</v>
      </c>
      <c r="C387" s="6" t="s">
        <v>826</v>
      </c>
      <c r="D387" s="3" t="s">
        <v>812</v>
      </c>
    </row>
    <row r="388">
      <c r="A388" s="6" t="s">
        <v>49</v>
      </c>
      <c r="B388" s="2" t="s">
        <v>827</v>
      </c>
      <c r="C388" s="6" t="s">
        <v>828</v>
      </c>
      <c r="D388" s="3" t="s">
        <v>812</v>
      </c>
    </row>
    <row r="389">
      <c r="A389" s="6" t="s">
        <v>49</v>
      </c>
      <c r="B389" s="2" t="s">
        <v>829</v>
      </c>
      <c r="C389" s="6" t="s">
        <v>830</v>
      </c>
      <c r="D389" s="3" t="s">
        <v>812</v>
      </c>
    </row>
    <row r="390">
      <c r="A390" s="6" t="s">
        <v>49</v>
      </c>
      <c r="B390" s="2" t="s">
        <v>831</v>
      </c>
      <c r="C390" s="6" t="s">
        <v>832</v>
      </c>
      <c r="D390" s="3" t="s">
        <v>812</v>
      </c>
    </row>
    <row r="391">
      <c r="A391" s="6" t="s">
        <v>49</v>
      </c>
      <c r="B391" s="2" t="s">
        <v>833</v>
      </c>
      <c r="C391" s="6" t="s">
        <v>834</v>
      </c>
      <c r="D391" s="3" t="s">
        <v>812</v>
      </c>
    </row>
    <row r="392">
      <c r="A392" s="6" t="s">
        <v>49</v>
      </c>
      <c r="B392" s="2" t="s">
        <v>835</v>
      </c>
      <c r="C392" s="6" t="s">
        <v>836</v>
      </c>
      <c r="D392" s="3" t="s">
        <v>812</v>
      </c>
    </row>
    <row r="393">
      <c r="A393" s="6" t="s">
        <v>49</v>
      </c>
      <c r="B393" s="2" t="s">
        <v>837</v>
      </c>
      <c r="C393" s="6" t="s">
        <v>838</v>
      </c>
      <c r="D393" s="3" t="s">
        <v>812</v>
      </c>
    </row>
    <row r="394">
      <c r="A394" s="6" t="s">
        <v>49</v>
      </c>
      <c r="B394" s="2" t="s">
        <v>839</v>
      </c>
      <c r="C394" s="6" t="s">
        <v>840</v>
      </c>
      <c r="D394" s="3" t="s">
        <v>812</v>
      </c>
    </row>
    <row r="395">
      <c r="A395" s="6" t="s">
        <v>49</v>
      </c>
      <c r="B395" s="2" t="s">
        <v>841</v>
      </c>
      <c r="C395" s="6" t="s">
        <v>842</v>
      </c>
      <c r="D395" s="3" t="s">
        <v>843</v>
      </c>
    </row>
    <row r="396">
      <c r="A396" s="6" t="s">
        <v>49</v>
      </c>
      <c r="B396" s="2" t="s">
        <v>844</v>
      </c>
      <c r="C396" s="6" t="s">
        <v>845</v>
      </c>
      <c r="D396" s="3" t="s">
        <v>843</v>
      </c>
    </row>
    <row r="397">
      <c r="A397" s="6" t="s">
        <v>49</v>
      </c>
      <c r="B397" s="2" t="s">
        <v>846</v>
      </c>
      <c r="C397" s="6" t="s">
        <v>847</v>
      </c>
      <c r="D397" s="3" t="s">
        <v>843</v>
      </c>
    </row>
    <row r="398">
      <c r="A398" s="6" t="s">
        <v>49</v>
      </c>
      <c r="B398" s="2" t="s">
        <v>848</v>
      </c>
      <c r="C398" s="6" t="s">
        <v>849</v>
      </c>
      <c r="D398" s="3" t="s">
        <v>843</v>
      </c>
    </row>
    <row r="399">
      <c r="A399" s="6" t="s">
        <v>49</v>
      </c>
      <c r="B399" s="2" t="s">
        <v>850</v>
      </c>
      <c r="C399" s="6" t="s">
        <v>851</v>
      </c>
      <c r="D399" s="3" t="s">
        <v>843</v>
      </c>
    </row>
    <row r="400">
      <c r="A400" s="6" t="s">
        <v>49</v>
      </c>
      <c r="B400" s="2" t="s">
        <v>852</v>
      </c>
      <c r="C400" s="6" t="s">
        <v>853</v>
      </c>
      <c r="D400" s="3" t="s">
        <v>843</v>
      </c>
    </row>
    <row r="401">
      <c r="A401" s="6" t="s">
        <v>49</v>
      </c>
      <c r="B401" s="2" t="s">
        <v>854</v>
      </c>
      <c r="C401" s="6" t="s">
        <v>855</v>
      </c>
      <c r="D401" s="3" t="s">
        <v>843</v>
      </c>
    </row>
    <row r="402">
      <c r="A402" s="6" t="s">
        <v>49</v>
      </c>
      <c r="B402" s="2" t="s">
        <v>856</v>
      </c>
      <c r="C402" s="6" t="s">
        <v>857</v>
      </c>
      <c r="D402" s="3" t="s">
        <v>858</v>
      </c>
    </row>
    <row r="403">
      <c r="A403" s="6" t="s">
        <v>49</v>
      </c>
      <c r="B403" s="2" t="s">
        <v>859</v>
      </c>
      <c r="C403" s="6" t="s">
        <v>860</v>
      </c>
      <c r="D403" s="3" t="s">
        <v>858</v>
      </c>
    </row>
    <row r="404">
      <c r="A404" s="6" t="s">
        <v>49</v>
      </c>
      <c r="B404" s="2" t="s">
        <v>861</v>
      </c>
      <c r="C404" s="6" t="s">
        <v>862</v>
      </c>
      <c r="D404" s="3" t="s">
        <v>858</v>
      </c>
    </row>
    <row r="405">
      <c r="A405" s="6" t="s">
        <v>49</v>
      </c>
      <c r="B405" s="2" t="s">
        <v>863</v>
      </c>
      <c r="C405" s="6" t="s">
        <v>864</v>
      </c>
      <c r="D405" s="3" t="s">
        <v>858</v>
      </c>
    </row>
    <row r="406">
      <c r="A406" s="6" t="s">
        <v>49</v>
      </c>
      <c r="B406" s="2" t="s">
        <v>865</v>
      </c>
      <c r="C406" s="6" t="s">
        <v>866</v>
      </c>
      <c r="D406" s="3" t="s">
        <v>858</v>
      </c>
    </row>
    <row r="407">
      <c r="A407" s="6" t="s">
        <v>49</v>
      </c>
      <c r="B407" s="2" t="s">
        <v>867</v>
      </c>
      <c r="C407" s="6" t="s">
        <v>868</v>
      </c>
      <c r="D407" s="3" t="s">
        <v>858</v>
      </c>
    </row>
    <row r="408">
      <c r="A408" s="6" t="s">
        <v>49</v>
      </c>
      <c r="B408" s="2" t="s">
        <v>869</v>
      </c>
      <c r="C408" s="6" t="s">
        <v>870</v>
      </c>
      <c r="D408" s="3" t="s">
        <v>858</v>
      </c>
    </row>
    <row r="409">
      <c r="A409" s="6" t="s">
        <v>49</v>
      </c>
      <c r="B409" s="2" t="s">
        <v>871</v>
      </c>
      <c r="C409" s="6" t="s">
        <v>872</v>
      </c>
      <c r="D409" s="3" t="s">
        <v>858</v>
      </c>
    </row>
    <row r="410">
      <c r="A410" s="6" t="s">
        <v>49</v>
      </c>
      <c r="B410" s="2" t="s">
        <v>873</v>
      </c>
      <c r="C410" s="6" t="s">
        <v>874</v>
      </c>
      <c r="D410" s="3" t="s">
        <v>858</v>
      </c>
    </row>
    <row r="411">
      <c r="A411" s="6" t="s">
        <v>49</v>
      </c>
      <c r="B411" s="2" t="s">
        <v>875</v>
      </c>
      <c r="C411" s="6" t="s">
        <v>876</v>
      </c>
      <c r="D411" s="3" t="s">
        <v>858</v>
      </c>
    </row>
    <row r="412">
      <c r="A412" s="6" t="s">
        <v>49</v>
      </c>
      <c r="B412" s="2" t="s">
        <v>877</v>
      </c>
      <c r="C412" s="6" t="s">
        <v>878</v>
      </c>
      <c r="D412" s="3" t="s">
        <v>858</v>
      </c>
    </row>
    <row r="413">
      <c r="A413" s="6" t="s">
        <v>49</v>
      </c>
      <c r="B413" s="2" t="s">
        <v>879</v>
      </c>
      <c r="C413" s="6" t="s">
        <v>880</v>
      </c>
      <c r="D413" s="3" t="s">
        <v>858</v>
      </c>
    </row>
    <row r="414">
      <c r="A414" s="6" t="s">
        <v>49</v>
      </c>
      <c r="B414" s="2" t="s">
        <v>881</v>
      </c>
      <c r="C414" s="6" t="s">
        <v>882</v>
      </c>
      <c r="D414" s="3" t="s">
        <v>858</v>
      </c>
    </row>
    <row r="415">
      <c r="A415" s="6" t="s">
        <v>49</v>
      </c>
      <c r="B415" s="2" t="s">
        <v>883</v>
      </c>
      <c r="C415" s="6" t="s">
        <v>884</v>
      </c>
      <c r="D415" s="3" t="s">
        <v>885</v>
      </c>
    </row>
    <row r="416">
      <c r="A416" s="6" t="s">
        <v>49</v>
      </c>
      <c r="B416" s="2" t="s">
        <v>886</v>
      </c>
      <c r="C416" s="6" t="s">
        <v>887</v>
      </c>
      <c r="D416" s="3" t="s">
        <v>885</v>
      </c>
    </row>
    <row r="417">
      <c r="A417" s="6" t="s">
        <v>49</v>
      </c>
      <c r="B417" s="2" t="s">
        <v>888</v>
      </c>
      <c r="C417" s="6" t="s">
        <v>889</v>
      </c>
      <c r="D417" s="3" t="s">
        <v>885</v>
      </c>
    </row>
    <row r="418">
      <c r="A418" s="6" t="s">
        <v>49</v>
      </c>
      <c r="B418" s="2" t="s">
        <v>890</v>
      </c>
      <c r="C418" s="6" t="s">
        <v>891</v>
      </c>
      <c r="D418" s="3" t="s">
        <v>885</v>
      </c>
    </row>
    <row r="419">
      <c r="A419" s="6" t="s">
        <v>49</v>
      </c>
      <c r="B419" s="2" t="s">
        <v>892</v>
      </c>
      <c r="C419" s="6" t="s">
        <v>893</v>
      </c>
      <c r="D419" s="3" t="s">
        <v>894</v>
      </c>
    </row>
    <row r="420">
      <c r="A420" s="6" t="s">
        <v>49</v>
      </c>
      <c r="B420" s="2" t="s">
        <v>895</v>
      </c>
      <c r="C420" s="6" t="s">
        <v>896</v>
      </c>
      <c r="D420" s="3" t="s">
        <v>894</v>
      </c>
    </row>
    <row r="421">
      <c r="A421" s="6" t="s">
        <v>49</v>
      </c>
      <c r="B421" s="2" t="s">
        <v>897</v>
      </c>
      <c r="C421" s="6" t="s">
        <v>898</v>
      </c>
      <c r="D421" s="3" t="s">
        <v>894</v>
      </c>
    </row>
    <row r="422">
      <c r="A422" s="6" t="s">
        <v>49</v>
      </c>
      <c r="B422" s="2" t="s">
        <v>899</v>
      </c>
      <c r="C422" s="6" t="s">
        <v>900</v>
      </c>
      <c r="D422" s="3" t="s">
        <v>894</v>
      </c>
    </row>
    <row r="423">
      <c r="A423" s="6" t="s">
        <v>49</v>
      </c>
      <c r="B423" s="2" t="s">
        <v>901</v>
      </c>
      <c r="C423" s="6" t="s">
        <v>902</v>
      </c>
      <c r="D423" s="3" t="s">
        <v>894</v>
      </c>
    </row>
    <row r="424">
      <c r="A424" s="6" t="s">
        <v>49</v>
      </c>
      <c r="B424" s="2" t="s">
        <v>903</v>
      </c>
      <c r="C424" s="6" t="s">
        <v>904</v>
      </c>
      <c r="D424" s="3" t="s">
        <v>894</v>
      </c>
    </row>
    <row r="425">
      <c r="A425" s="6" t="s">
        <v>49</v>
      </c>
      <c r="B425" s="2" t="s">
        <v>905</v>
      </c>
      <c r="C425" s="6" t="s">
        <v>906</v>
      </c>
      <c r="D425" s="3" t="s">
        <v>894</v>
      </c>
    </row>
    <row r="426">
      <c r="A426" s="6" t="s">
        <v>49</v>
      </c>
      <c r="B426" s="2" t="s">
        <v>907</v>
      </c>
      <c r="C426" s="6" t="s">
        <v>908</v>
      </c>
      <c r="D426" s="3" t="s">
        <v>894</v>
      </c>
    </row>
    <row r="427">
      <c r="A427" s="6" t="s">
        <v>49</v>
      </c>
      <c r="B427" s="2" t="s">
        <v>909</v>
      </c>
      <c r="C427" s="6" t="s">
        <v>910</v>
      </c>
      <c r="D427" s="3" t="s">
        <v>894</v>
      </c>
    </row>
    <row r="428">
      <c r="A428" s="6" t="s">
        <v>49</v>
      </c>
      <c r="B428" s="2" t="s">
        <v>911</v>
      </c>
      <c r="C428" s="6" t="s">
        <v>912</v>
      </c>
      <c r="D428" s="3" t="s">
        <v>894</v>
      </c>
    </row>
    <row r="429">
      <c r="A429" s="6" t="s">
        <v>49</v>
      </c>
      <c r="B429" s="2" t="s">
        <v>913</v>
      </c>
      <c r="C429" s="6" t="s">
        <v>914</v>
      </c>
      <c r="D429" s="3" t="s">
        <v>894</v>
      </c>
    </row>
    <row r="430">
      <c r="A430" s="6" t="s">
        <v>49</v>
      </c>
      <c r="B430" s="2" t="s">
        <v>915</v>
      </c>
      <c r="C430" s="6" t="s">
        <v>916</v>
      </c>
      <c r="D430" s="3" t="s">
        <v>894</v>
      </c>
    </row>
    <row r="431">
      <c r="A431" s="6" t="s">
        <v>49</v>
      </c>
      <c r="B431" s="2" t="s">
        <v>917</v>
      </c>
      <c r="C431" s="6" t="s">
        <v>918</v>
      </c>
      <c r="D431" s="3" t="s">
        <v>894</v>
      </c>
    </row>
    <row r="432">
      <c r="A432" s="6" t="s">
        <v>49</v>
      </c>
      <c r="B432" s="2" t="s">
        <v>919</v>
      </c>
      <c r="C432" s="6" t="s">
        <v>920</v>
      </c>
      <c r="D432" s="3" t="s">
        <v>894</v>
      </c>
    </row>
    <row r="433">
      <c r="A433" s="6" t="s">
        <v>49</v>
      </c>
      <c r="B433" s="2" t="s">
        <v>921</v>
      </c>
      <c r="C433" s="6" t="s">
        <v>922</v>
      </c>
      <c r="D433" s="3" t="s">
        <v>894</v>
      </c>
    </row>
    <row r="434">
      <c r="A434" s="6" t="s">
        <v>49</v>
      </c>
      <c r="B434" s="2" t="s">
        <v>923</v>
      </c>
      <c r="C434" s="6" t="s">
        <v>924</v>
      </c>
      <c r="D434" s="3" t="s">
        <v>894</v>
      </c>
    </row>
    <row r="435">
      <c r="A435" s="6" t="s">
        <v>49</v>
      </c>
      <c r="B435" s="2" t="s">
        <v>925</v>
      </c>
      <c r="C435" s="6" t="s">
        <v>926</v>
      </c>
      <c r="D435" s="3" t="s">
        <v>894</v>
      </c>
    </row>
    <row r="436">
      <c r="A436" s="6" t="s">
        <v>49</v>
      </c>
      <c r="B436" s="2" t="s">
        <v>927</v>
      </c>
      <c r="C436" s="6" t="s">
        <v>928</v>
      </c>
      <c r="D436" s="3" t="s">
        <v>894</v>
      </c>
    </row>
    <row r="437">
      <c r="A437" s="6" t="s">
        <v>49</v>
      </c>
      <c r="B437" s="2" t="s">
        <v>929</v>
      </c>
      <c r="C437" s="6" t="s">
        <v>930</v>
      </c>
      <c r="D437" s="3" t="s">
        <v>894</v>
      </c>
    </row>
    <row r="438">
      <c r="A438" s="6" t="s">
        <v>49</v>
      </c>
      <c r="B438" s="2" t="s">
        <v>931</v>
      </c>
      <c r="C438" s="6" t="s">
        <v>932</v>
      </c>
      <c r="D438" s="3" t="s">
        <v>933</v>
      </c>
    </row>
    <row r="439">
      <c r="A439" s="6" t="s">
        <v>49</v>
      </c>
      <c r="B439" s="2" t="s">
        <v>934</v>
      </c>
      <c r="C439" s="6" t="s">
        <v>935</v>
      </c>
      <c r="D439" s="3" t="s">
        <v>933</v>
      </c>
    </row>
    <row r="440">
      <c r="A440" s="6" t="s">
        <v>49</v>
      </c>
      <c r="B440" s="2" t="s">
        <v>936</v>
      </c>
      <c r="C440" s="6" t="s">
        <v>937</v>
      </c>
      <c r="D440" s="3" t="s">
        <v>933</v>
      </c>
    </row>
    <row r="441">
      <c r="A441" s="6" t="s">
        <v>49</v>
      </c>
      <c r="B441" s="2" t="s">
        <v>938</v>
      </c>
      <c r="C441" s="6" t="s">
        <v>939</v>
      </c>
      <c r="D441" s="3" t="s">
        <v>933</v>
      </c>
    </row>
    <row r="442">
      <c r="A442" s="6" t="s">
        <v>49</v>
      </c>
      <c r="B442" s="2" t="s">
        <v>940</v>
      </c>
      <c r="C442" s="6" t="s">
        <v>941</v>
      </c>
      <c r="D442" s="3" t="s">
        <v>933</v>
      </c>
    </row>
    <row r="443">
      <c r="A443" s="6" t="s">
        <v>49</v>
      </c>
      <c r="B443" s="2" t="s">
        <v>942</v>
      </c>
      <c r="C443" s="6" t="s">
        <v>943</v>
      </c>
      <c r="D443" s="3" t="s">
        <v>933</v>
      </c>
    </row>
    <row r="444">
      <c r="A444" s="6" t="s">
        <v>49</v>
      </c>
      <c r="B444" s="2" t="s">
        <v>944</v>
      </c>
      <c r="C444" s="6" t="s">
        <v>945</v>
      </c>
      <c r="D444" s="3" t="s">
        <v>933</v>
      </c>
    </row>
    <row r="445">
      <c r="A445" s="6" t="s">
        <v>49</v>
      </c>
      <c r="B445" s="2" t="s">
        <v>946</v>
      </c>
      <c r="C445" s="6" t="s">
        <v>947</v>
      </c>
      <c r="D445" s="3" t="s">
        <v>933</v>
      </c>
    </row>
    <row r="446">
      <c r="A446" s="6" t="s">
        <v>49</v>
      </c>
      <c r="B446" s="2" t="s">
        <v>948</v>
      </c>
      <c r="C446" s="6" t="s">
        <v>949</v>
      </c>
      <c r="D446" s="3" t="s">
        <v>933</v>
      </c>
    </row>
    <row r="447">
      <c r="A447" s="6" t="s">
        <v>49</v>
      </c>
      <c r="B447" s="2" t="s">
        <v>950</v>
      </c>
      <c r="C447" s="6" t="s">
        <v>951</v>
      </c>
      <c r="D447" s="3" t="s">
        <v>952</v>
      </c>
    </row>
    <row r="448">
      <c r="A448" s="6" t="s">
        <v>49</v>
      </c>
      <c r="B448" s="2" t="s">
        <v>953</v>
      </c>
      <c r="C448" s="6" t="s">
        <v>954</v>
      </c>
      <c r="D448" s="3" t="s">
        <v>952</v>
      </c>
    </row>
    <row r="449">
      <c r="A449" s="6" t="s">
        <v>49</v>
      </c>
      <c r="B449" s="2" t="s">
        <v>955</v>
      </c>
      <c r="C449" s="6" t="s">
        <v>956</v>
      </c>
      <c r="D449" s="3" t="s">
        <v>952</v>
      </c>
    </row>
    <row r="450">
      <c r="A450" s="6" t="s">
        <v>49</v>
      </c>
      <c r="B450" s="2" t="s">
        <v>957</v>
      </c>
      <c r="C450" s="6" t="s">
        <v>958</v>
      </c>
      <c r="D450" s="3" t="s">
        <v>952</v>
      </c>
    </row>
    <row r="451">
      <c r="A451" s="6" t="s">
        <v>49</v>
      </c>
      <c r="B451" s="2" t="s">
        <v>959</v>
      </c>
      <c r="C451" s="6" t="s">
        <v>960</v>
      </c>
      <c r="D451" s="3" t="s">
        <v>952</v>
      </c>
    </row>
    <row r="452">
      <c r="A452" s="6" t="s">
        <v>49</v>
      </c>
      <c r="B452" s="2" t="s">
        <v>961</v>
      </c>
      <c r="C452" s="6" t="s">
        <v>962</v>
      </c>
      <c r="D452" s="3" t="s">
        <v>952</v>
      </c>
    </row>
    <row r="453">
      <c r="A453" s="6" t="s">
        <v>49</v>
      </c>
      <c r="B453" s="2" t="s">
        <v>963</v>
      </c>
      <c r="C453" s="6" t="s">
        <v>964</v>
      </c>
      <c r="D453" s="3" t="s">
        <v>952</v>
      </c>
    </row>
    <row r="454">
      <c r="A454" s="6" t="s">
        <v>49</v>
      </c>
      <c r="B454" s="2" t="s">
        <v>965</v>
      </c>
      <c r="C454" s="6" t="s">
        <v>966</v>
      </c>
      <c r="D454" s="3" t="s">
        <v>952</v>
      </c>
    </row>
    <row r="455">
      <c r="A455" s="6" t="s">
        <v>49</v>
      </c>
      <c r="B455" s="2" t="s">
        <v>967</v>
      </c>
      <c r="C455" s="6" t="s">
        <v>968</v>
      </c>
      <c r="D455" s="3" t="s">
        <v>952</v>
      </c>
    </row>
    <row r="456">
      <c r="A456" s="6" t="s">
        <v>49</v>
      </c>
      <c r="B456" s="2" t="s">
        <v>969</v>
      </c>
      <c r="C456" s="6" t="s">
        <v>970</v>
      </c>
      <c r="D456" s="3" t="s">
        <v>952</v>
      </c>
    </row>
    <row r="457">
      <c r="A457" s="6" t="s">
        <v>49</v>
      </c>
      <c r="B457" s="2" t="s">
        <v>971</v>
      </c>
      <c r="C457" s="6" t="s">
        <v>972</v>
      </c>
      <c r="D457" s="3" t="s">
        <v>973</v>
      </c>
    </row>
    <row r="458">
      <c r="A458" s="6" t="s">
        <v>49</v>
      </c>
      <c r="B458" s="2" t="s">
        <v>974</v>
      </c>
      <c r="C458" s="6" t="s">
        <v>975</v>
      </c>
      <c r="D458" s="3" t="s">
        <v>973</v>
      </c>
    </row>
    <row r="459">
      <c r="A459" s="6" t="s">
        <v>49</v>
      </c>
      <c r="B459" s="2" t="s">
        <v>976</v>
      </c>
      <c r="C459" s="6" t="s">
        <v>977</v>
      </c>
      <c r="D459" s="3" t="s">
        <v>973</v>
      </c>
    </row>
    <row r="460">
      <c r="A460" s="6" t="s">
        <v>49</v>
      </c>
      <c r="B460" s="2" t="s">
        <v>978</v>
      </c>
      <c r="C460" s="6" t="s">
        <v>979</v>
      </c>
      <c r="D460" s="3" t="s">
        <v>973</v>
      </c>
    </row>
    <row r="461">
      <c r="A461" s="6" t="s">
        <v>49</v>
      </c>
      <c r="B461" s="2" t="s">
        <v>980</v>
      </c>
      <c r="C461" s="6" t="s">
        <v>981</v>
      </c>
      <c r="D461" s="3" t="s">
        <v>973</v>
      </c>
    </row>
    <row r="462">
      <c r="A462" s="6" t="s">
        <v>49</v>
      </c>
      <c r="B462" s="2" t="s">
        <v>982</v>
      </c>
      <c r="C462" s="6" t="s">
        <v>983</v>
      </c>
      <c r="D462" s="3" t="s">
        <v>973</v>
      </c>
    </row>
    <row r="463">
      <c r="A463" s="6" t="s">
        <v>49</v>
      </c>
      <c r="B463" s="2" t="s">
        <v>984</v>
      </c>
      <c r="C463" s="6" t="s">
        <v>985</v>
      </c>
      <c r="D463" s="3" t="s">
        <v>973</v>
      </c>
    </row>
    <row r="464">
      <c r="A464" s="6" t="s">
        <v>49</v>
      </c>
      <c r="B464" s="2" t="s">
        <v>986</v>
      </c>
      <c r="C464" s="6" t="s">
        <v>987</v>
      </c>
      <c r="D464" s="3" t="s">
        <v>973</v>
      </c>
    </row>
    <row r="465">
      <c r="A465" s="6" t="s">
        <v>49</v>
      </c>
      <c r="B465" s="2" t="s">
        <v>988</v>
      </c>
      <c r="C465" s="6" t="s">
        <v>989</v>
      </c>
      <c r="D465" s="3" t="s">
        <v>990</v>
      </c>
    </row>
    <row r="466">
      <c r="A466" s="6" t="s">
        <v>49</v>
      </c>
      <c r="B466" s="2" t="s">
        <v>991</v>
      </c>
      <c r="C466" s="6" t="s">
        <v>992</v>
      </c>
      <c r="D466" s="3" t="s">
        <v>990</v>
      </c>
    </row>
    <row r="467">
      <c r="A467" s="6" t="s">
        <v>49</v>
      </c>
      <c r="B467" s="2" t="s">
        <v>993</v>
      </c>
      <c r="C467" s="6" t="s">
        <v>994</v>
      </c>
      <c r="D467" s="3" t="s">
        <v>990</v>
      </c>
    </row>
    <row r="468">
      <c r="A468" s="6" t="s">
        <v>49</v>
      </c>
      <c r="B468" s="2" t="s">
        <v>995</v>
      </c>
      <c r="C468" s="6" t="s">
        <v>996</v>
      </c>
      <c r="D468" s="3" t="s">
        <v>990</v>
      </c>
    </row>
    <row r="469">
      <c r="A469" s="6" t="s">
        <v>49</v>
      </c>
      <c r="B469" s="2" t="s">
        <v>997</v>
      </c>
      <c r="C469" s="6" t="s">
        <v>998</v>
      </c>
      <c r="D469" s="3" t="s">
        <v>990</v>
      </c>
    </row>
    <row r="470">
      <c r="A470" s="6" t="s">
        <v>49</v>
      </c>
      <c r="B470" s="2" t="s">
        <v>999</v>
      </c>
      <c r="C470" s="6" t="s">
        <v>1000</v>
      </c>
      <c r="D470" s="3" t="s">
        <v>990</v>
      </c>
    </row>
    <row r="471">
      <c r="A471" s="6" t="s">
        <v>49</v>
      </c>
      <c r="B471" s="2" t="s">
        <v>1001</v>
      </c>
      <c r="C471" s="6" t="s">
        <v>1002</v>
      </c>
      <c r="D471" s="3" t="s">
        <v>990</v>
      </c>
    </row>
    <row r="472">
      <c r="A472" s="6" t="s">
        <v>49</v>
      </c>
      <c r="B472" s="2" t="s">
        <v>1003</v>
      </c>
      <c r="C472" s="6" t="s">
        <v>1004</v>
      </c>
      <c r="D472" s="3" t="s">
        <v>1005</v>
      </c>
    </row>
    <row r="473">
      <c r="A473" s="6" t="s">
        <v>49</v>
      </c>
      <c r="B473" s="2" t="s">
        <v>1006</v>
      </c>
      <c r="C473" s="6" t="s">
        <v>1007</v>
      </c>
      <c r="D473" s="3" t="s">
        <v>1005</v>
      </c>
    </row>
    <row r="474">
      <c r="A474" s="6" t="s">
        <v>49</v>
      </c>
      <c r="B474" s="2" t="s">
        <v>1008</v>
      </c>
      <c r="C474" s="6" t="s">
        <v>1009</v>
      </c>
      <c r="D474" s="3" t="s">
        <v>1005</v>
      </c>
    </row>
    <row r="475">
      <c r="A475" s="6" t="s">
        <v>49</v>
      </c>
      <c r="B475" s="2" t="s">
        <v>1010</v>
      </c>
      <c r="C475" s="6" t="s">
        <v>1011</v>
      </c>
      <c r="D475" s="3" t="s">
        <v>1005</v>
      </c>
    </row>
    <row r="476">
      <c r="A476" s="6" t="s">
        <v>49</v>
      </c>
      <c r="B476" s="2" t="s">
        <v>1012</v>
      </c>
      <c r="C476" s="6" t="s">
        <v>1013</v>
      </c>
      <c r="D476" s="3" t="s">
        <v>1005</v>
      </c>
    </row>
    <row r="477">
      <c r="A477" s="6" t="s">
        <v>49</v>
      </c>
      <c r="B477" s="2" t="s">
        <v>1014</v>
      </c>
      <c r="C477" s="6" t="s">
        <v>1015</v>
      </c>
      <c r="D477" s="3" t="s">
        <v>1005</v>
      </c>
    </row>
    <row r="478">
      <c r="A478" s="6" t="s">
        <v>49</v>
      </c>
      <c r="B478" s="2" t="s">
        <v>1016</v>
      </c>
      <c r="C478" s="6" t="s">
        <v>1017</v>
      </c>
      <c r="D478" s="3" t="s">
        <v>1005</v>
      </c>
    </row>
    <row r="479">
      <c r="A479" s="6" t="s">
        <v>49</v>
      </c>
      <c r="B479" s="2" t="s">
        <v>1018</v>
      </c>
      <c r="C479" s="6" t="s">
        <v>1019</v>
      </c>
      <c r="D479" s="3" t="s">
        <v>1020</v>
      </c>
    </row>
    <row r="480">
      <c r="A480" s="6" t="s">
        <v>49</v>
      </c>
      <c r="B480" s="2" t="s">
        <v>1021</v>
      </c>
      <c r="C480" s="6" t="s">
        <v>1022</v>
      </c>
      <c r="D480" s="3" t="s">
        <v>1020</v>
      </c>
    </row>
    <row r="481">
      <c r="A481" s="6" t="s">
        <v>49</v>
      </c>
      <c r="B481" s="2" t="s">
        <v>1023</v>
      </c>
      <c r="C481" s="6" t="s">
        <v>1024</v>
      </c>
      <c r="D481" s="3" t="s">
        <v>1020</v>
      </c>
    </row>
    <row r="482">
      <c r="A482" s="6" t="s">
        <v>49</v>
      </c>
      <c r="B482" s="2" t="s">
        <v>1025</v>
      </c>
      <c r="C482" s="6" t="s">
        <v>1026</v>
      </c>
      <c r="D482" s="3" t="s">
        <v>1020</v>
      </c>
    </row>
    <row r="483">
      <c r="A483" s="6" t="s">
        <v>49</v>
      </c>
      <c r="B483" s="2" t="s">
        <v>1027</v>
      </c>
      <c r="C483" s="6" t="s">
        <v>1028</v>
      </c>
      <c r="D483" s="3" t="s">
        <v>1020</v>
      </c>
    </row>
    <row r="484">
      <c r="A484" s="6" t="s">
        <v>49</v>
      </c>
      <c r="B484" s="2" t="s">
        <v>1029</v>
      </c>
      <c r="C484" s="6" t="s">
        <v>1030</v>
      </c>
      <c r="D484" s="3" t="s">
        <v>1020</v>
      </c>
    </row>
    <row r="485">
      <c r="A485" s="6" t="s">
        <v>49</v>
      </c>
      <c r="B485" s="2" t="s">
        <v>1031</v>
      </c>
      <c r="C485" s="6" t="s">
        <v>1032</v>
      </c>
      <c r="D485" s="3" t="s">
        <v>1020</v>
      </c>
    </row>
    <row r="486">
      <c r="A486" s="6" t="s">
        <v>49</v>
      </c>
      <c r="B486" s="2" t="s">
        <v>1033</v>
      </c>
      <c r="C486" s="6" t="s">
        <v>1034</v>
      </c>
      <c r="D486" s="3" t="s">
        <v>1035</v>
      </c>
    </row>
    <row r="487">
      <c r="A487" s="6" t="s">
        <v>49</v>
      </c>
      <c r="B487" s="2" t="s">
        <v>1036</v>
      </c>
      <c r="C487" s="6" t="s">
        <v>1037</v>
      </c>
      <c r="D487" s="3" t="s">
        <v>1035</v>
      </c>
    </row>
    <row r="488">
      <c r="A488" s="6" t="s">
        <v>49</v>
      </c>
      <c r="B488" s="2" t="s">
        <v>1038</v>
      </c>
      <c r="C488" s="6" t="s">
        <v>1039</v>
      </c>
      <c r="D488" s="3" t="s">
        <v>1035</v>
      </c>
    </row>
    <row r="489">
      <c r="A489" s="6" t="s">
        <v>49</v>
      </c>
      <c r="B489" s="2" t="s">
        <v>1040</v>
      </c>
      <c r="C489" s="6" t="s">
        <v>1041</v>
      </c>
      <c r="D489" s="3" t="s">
        <v>1035</v>
      </c>
    </row>
    <row r="490">
      <c r="A490" s="6" t="s">
        <v>49</v>
      </c>
      <c r="B490" s="2" t="s">
        <v>1042</v>
      </c>
      <c r="C490" s="6" t="s">
        <v>1043</v>
      </c>
      <c r="D490" s="3" t="s">
        <v>1035</v>
      </c>
    </row>
    <row r="491">
      <c r="A491" s="6" t="s">
        <v>49</v>
      </c>
      <c r="B491" s="2" t="s">
        <v>1044</v>
      </c>
      <c r="C491" s="6" t="s">
        <v>1045</v>
      </c>
      <c r="D491" s="3" t="s">
        <v>1035</v>
      </c>
    </row>
    <row r="492">
      <c r="A492" s="6" t="s">
        <v>49</v>
      </c>
      <c r="B492" s="2" t="s">
        <v>1046</v>
      </c>
      <c r="C492" s="6" t="s">
        <v>1047</v>
      </c>
      <c r="D492" s="3" t="s">
        <v>1035</v>
      </c>
    </row>
    <row r="493">
      <c r="A493" s="6" t="s">
        <v>49</v>
      </c>
      <c r="B493" s="2" t="s">
        <v>1048</v>
      </c>
      <c r="C493" s="6" t="s">
        <v>1049</v>
      </c>
      <c r="D493" s="3" t="s">
        <v>1035</v>
      </c>
    </row>
    <row r="494">
      <c r="A494" s="6" t="s">
        <v>49</v>
      </c>
      <c r="B494" s="2" t="s">
        <v>1050</v>
      </c>
      <c r="C494" s="6" t="s">
        <v>1051</v>
      </c>
      <c r="D494" s="3" t="s">
        <v>1035</v>
      </c>
    </row>
    <row r="495">
      <c r="A495" s="6" t="s">
        <v>49</v>
      </c>
      <c r="B495" s="2" t="s">
        <v>1052</v>
      </c>
      <c r="C495" s="6" t="s">
        <v>1053</v>
      </c>
      <c r="D495" s="3" t="s">
        <v>1054</v>
      </c>
    </row>
    <row r="496">
      <c r="A496" s="6" t="s">
        <v>49</v>
      </c>
      <c r="B496" s="2" t="s">
        <v>1055</v>
      </c>
      <c r="C496" s="6" t="s">
        <v>1056</v>
      </c>
      <c r="D496" s="3" t="s">
        <v>1054</v>
      </c>
    </row>
    <row r="497">
      <c r="A497" s="6" t="s">
        <v>49</v>
      </c>
      <c r="B497" s="2" t="s">
        <v>1057</v>
      </c>
      <c r="C497" s="6" t="s">
        <v>1058</v>
      </c>
      <c r="D497" s="3" t="s">
        <v>1054</v>
      </c>
    </row>
    <row r="498">
      <c r="A498" s="6" t="s">
        <v>49</v>
      </c>
      <c r="B498" s="2" t="s">
        <v>1059</v>
      </c>
      <c r="C498" s="6" t="s">
        <v>1060</v>
      </c>
      <c r="D498" s="3" t="s">
        <v>1054</v>
      </c>
    </row>
    <row r="499">
      <c r="A499" s="6" t="s">
        <v>49</v>
      </c>
      <c r="B499" s="2" t="s">
        <v>1061</v>
      </c>
      <c r="C499" s="6" t="s">
        <v>1062</v>
      </c>
      <c r="D499" s="3" t="s">
        <v>1054</v>
      </c>
    </row>
    <row r="500">
      <c r="A500" s="6" t="s">
        <v>49</v>
      </c>
      <c r="B500" s="2" t="s">
        <v>1063</v>
      </c>
      <c r="C500" s="6" t="s">
        <v>1064</v>
      </c>
      <c r="D500" s="3" t="s">
        <v>1054</v>
      </c>
    </row>
    <row r="501">
      <c r="A501" s="6" t="s">
        <v>49</v>
      </c>
      <c r="B501" s="2" t="s">
        <v>1065</v>
      </c>
      <c r="C501" s="6" t="s">
        <v>1066</v>
      </c>
      <c r="D501" s="3" t="s">
        <v>1067</v>
      </c>
    </row>
    <row r="502">
      <c r="A502" s="6" t="s">
        <v>49</v>
      </c>
      <c r="B502" s="2" t="s">
        <v>1068</v>
      </c>
      <c r="C502" s="6" t="s">
        <v>1069</v>
      </c>
      <c r="D502" s="3" t="s">
        <v>1067</v>
      </c>
    </row>
    <row r="503">
      <c r="A503" s="6" t="s">
        <v>49</v>
      </c>
      <c r="B503" s="2" t="s">
        <v>1070</v>
      </c>
      <c r="C503" s="6" t="s">
        <v>1071</v>
      </c>
      <c r="D503" s="3" t="s">
        <v>1067</v>
      </c>
    </row>
    <row r="504">
      <c r="A504" s="6" t="s">
        <v>49</v>
      </c>
      <c r="B504" s="2" t="s">
        <v>1072</v>
      </c>
      <c r="C504" s="6" t="s">
        <v>1073</v>
      </c>
      <c r="D504" s="3" t="s">
        <v>1067</v>
      </c>
    </row>
    <row r="505">
      <c r="A505" s="6" t="s">
        <v>49</v>
      </c>
      <c r="B505" s="2" t="s">
        <v>1074</v>
      </c>
      <c r="C505" s="6" t="s">
        <v>1075</v>
      </c>
      <c r="D505" s="3" t="s">
        <v>1067</v>
      </c>
    </row>
    <row r="506">
      <c r="A506" s="6" t="s">
        <v>49</v>
      </c>
      <c r="B506" s="2" t="s">
        <v>1076</v>
      </c>
      <c r="C506" s="6" t="s">
        <v>1077</v>
      </c>
      <c r="D506" s="3" t="s">
        <v>1067</v>
      </c>
    </row>
    <row r="507">
      <c r="A507" s="6" t="s">
        <v>49</v>
      </c>
      <c r="B507" s="2" t="s">
        <v>1078</v>
      </c>
      <c r="C507" s="6" t="s">
        <v>1079</v>
      </c>
      <c r="D507" s="3" t="s">
        <v>1067</v>
      </c>
    </row>
    <row r="508">
      <c r="A508" s="6" t="s">
        <v>49</v>
      </c>
      <c r="B508" s="2" t="s">
        <v>1080</v>
      </c>
      <c r="C508" s="6" t="s">
        <v>1081</v>
      </c>
      <c r="D508" s="3" t="s">
        <v>1082</v>
      </c>
    </row>
    <row r="509">
      <c r="A509" s="6" t="s">
        <v>49</v>
      </c>
      <c r="B509" s="2" t="s">
        <v>1083</v>
      </c>
      <c r="C509" s="6" t="s">
        <v>1084</v>
      </c>
      <c r="D509" s="3" t="s">
        <v>1082</v>
      </c>
    </row>
    <row r="510">
      <c r="A510" s="6" t="s">
        <v>49</v>
      </c>
      <c r="B510" s="2" t="s">
        <v>1085</v>
      </c>
      <c r="C510" s="6" t="s">
        <v>1086</v>
      </c>
      <c r="D510" s="3" t="s">
        <v>1082</v>
      </c>
    </row>
    <row r="511">
      <c r="A511" s="6" t="s">
        <v>49</v>
      </c>
      <c r="B511" s="2" t="s">
        <v>1087</v>
      </c>
      <c r="C511" s="6" t="s">
        <v>1088</v>
      </c>
      <c r="D511" s="3" t="s">
        <v>1082</v>
      </c>
    </row>
    <row r="512">
      <c r="A512" s="6" t="s">
        <v>49</v>
      </c>
      <c r="B512" s="2" t="s">
        <v>1089</v>
      </c>
      <c r="C512" s="6" t="s">
        <v>1090</v>
      </c>
      <c r="D512" s="3" t="s">
        <v>1082</v>
      </c>
    </row>
    <row r="513">
      <c r="A513" s="6" t="s">
        <v>49</v>
      </c>
      <c r="B513" s="2" t="s">
        <v>1091</v>
      </c>
      <c r="C513" s="6" t="s">
        <v>1092</v>
      </c>
      <c r="D513" s="3" t="s">
        <v>1082</v>
      </c>
    </row>
    <row r="514">
      <c r="A514" s="6" t="s">
        <v>49</v>
      </c>
      <c r="B514" s="2" t="s">
        <v>1093</v>
      </c>
      <c r="C514" s="6" t="s">
        <v>1094</v>
      </c>
      <c r="D514" s="3" t="s">
        <v>1082</v>
      </c>
    </row>
    <row r="515">
      <c r="A515" s="6" t="s">
        <v>49</v>
      </c>
      <c r="B515" s="2" t="s">
        <v>1095</v>
      </c>
      <c r="C515" s="6" t="s">
        <v>1096</v>
      </c>
      <c r="D515" s="3" t="s">
        <v>1097</v>
      </c>
    </row>
    <row r="516">
      <c r="A516" s="6" t="s">
        <v>49</v>
      </c>
      <c r="B516" s="2" t="s">
        <v>1098</v>
      </c>
      <c r="C516" s="6" t="s">
        <v>1099</v>
      </c>
      <c r="D516" s="3" t="s">
        <v>1100</v>
      </c>
    </row>
    <row r="517">
      <c r="A517" s="6" t="s">
        <v>49</v>
      </c>
      <c r="B517" s="2" t="s">
        <v>1101</v>
      </c>
      <c r="C517" s="6" t="s">
        <v>1102</v>
      </c>
      <c r="D517" s="3" t="s">
        <v>1100</v>
      </c>
    </row>
    <row r="518">
      <c r="A518" s="6" t="s">
        <v>49</v>
      </c>
      <c r="B518" s="2" t="s">
        <v>1103</v>
      </c>
      <c r="C518" s="6" t="s">
        <v>1104</v>
      </c>
      <c r="D518" s="3" t="s">
        <v>1100</v>
      </c>
    </row>
    <row r="519">
      <c r="A519" s="6" t="s">
        <v>49</v>
      </c>
      <c r="B519" s="2" t="s">
        <v>1105</v>
      </c>
      <c r="C519" s="6" t="s">
        <v>1106</v>
      </c>
      <c r="D519" s="3" t="s">
        <v>1100</v>
      </c>
    </row>
    <row r="520">
      <c r="A520" s="6" t="s">
        <v>49</v>
      </c>
      <c r="B520" s="2" t="s">
        <v>1107</v>
      </c>
      <c r="C520" s="6" t="s">
        <v>1108</v>
      </c>
      <c r="D520" s="3" t="s">
        <v>1100</v>
      </c>
    </row>
    <row r="521">
      <c r="A521" s="6" t="s">
        <v>49</v>
      </c>
      <c r="B521" s="2" t="s">
        <v>1109</v>
      </c>
      <c r="C521" s="6" t="s">
        <v>1110</v>
      </c>
      <c r="D521" s="3" t="s">
        <v>1100</v>
      </c>
    </row>
    <row r="522">
      <c r="A522" s="6" t="s">
        <v>49</v>
      </c>
      <c r="B522" s="2" t="s">
        <v>1111</v>
      </c>
      <c r="C522" s="6" t="s">
        <v>1112</v>
      </c>
      <c r="D522" s="3" t="s">
        <v>1100</v>
      </c>
    </row>
    <row r="523">
      <c r="A523" s="6" t="s">
        <v>49</v>
      </c>
      <c r="B523" s="2" t="s">
        <v>1113</v>
      </c>
      <c r="C523" s="6" t="s">
        <v>1114</v>
      </c>
      <c r="D523" s="3" t="s">
        <v>1100</v>
      </c>
    </row>
    <row r="524">
      <c r="A524" s="6" t="s">
        <v>49</v>
      </c>
      <c r="B524" s="2" t="s">
        <v>1115</v>
      </c>
      <c r="C524" s="6" t="s">
        <v>1116</v>
      </c>
      <c r="D524" s="3" t="s">
        <v>1100</v>
      </c>
    </row>
    <row r="525">
      <c r="A525" s="6" t="s">
        <v>49</v>
      </c>
      <c r="B525" s="2" t="s">
        <v>1117</v>
      </c>
      <c r="C525" s="6" t="s">
        <v>1118</v>
      </c>
      <c r="D525" s="3" t="s">
        <v>1100</v>
      </c>
    </row>
    <row r="526">
      <c r="A526" s="6" t="s">
        <v>49</v>
      </c>
      <c r="B526" s="2" t="s">
        <v>1119</v>
      </c>
      <c r="C526" s="6" t="s">
        <v>1120</v>
      </c>
      <c r="D526" s="3" t="s">
        <v>1121</v>
      </c>
    </row>
    <row r="527">
      <c r="A527" s="6" t="s">
        <v>49</v>
      </c>
      <c r="B527" s="2" t="s">
        <v>1122</v>
      </c>
      <c r="C527" s="6" t="s">
        <v>1123</v>
      </c>
      <c r="D527" s="3" t="s">
        <v>1121</v>
      </c>
    </row>
    <row r="528">
      <c r="A528" s="6" t="s">
        <v>49</v>
      </c>
      <c r="B528" s="2" t="s">
        <v>1124</v>
      </c>
      <c r="C528" s="6" t="s">
        <v>1125</v>
      </c>
      <c r="D528" s="3" t="s">
        <v>1121</v>
      </c>
    </row>
    <row r="529">
      <c r="A529" s="6" t="s">
        <v>49</v>
      </c>
      <c r="B529" s="2" t="s">
        <v>1126</v>
      </c>
      <c r="C529" s="6" t="s">
        <v>1127</v>
      </c>
      <c r="D529" s="3" t="s">
        <v>1121</v>
      </c>
    </row>
    <row r="530">
      <c r="A530" s="6" t="s">
        <v>49</v>
      </c>
      <c r="B530" s="2" t="s">
        <v>1128</v>
      </c>
      <c r="C530" s="6" t="s">
        <v>1129</v>
      </c>
      <c r="D530" s="3" t="s">
        <v>1130</v>
      </c>
    </row>
    <row r="531">
      <c r="A531" s="6" t="s">
        <v>49</v>
      </c>
      <c r="B531" s="2" t="s">
        <v>1131</v>
      </c>
      <c r="C531" s="6" t="s">
        <v>1132</v>
      </c>
      <c r="D531" s="3" t="s">
        <v>1130</v>
      </c>
    </row>
    <row r="532">
      <c r="A532" s="6" t="s">
        <v>49</v>
      </c>
      <c r="B532" s="2" t="s">
        <v>1133</v>
      </c>
      <c r="C532" s="6" t="s">
        <v>1134</v>
      </c>
      <c r="D532" s="3" t="s">
        <v>1130</v>
      </c>
    </row>
    <row r="533">
      <c r="A533" s="6" t="s">
        <v>49</v>
      </c>
      <c r="B533" s="2" t="s">
        <v>1135</v>
      </c>
      <c r="C533" s="6" t="s">
        <v>1136</v>
      </c>
      <c r="D533" s="3" t="s">
        <v>1130</v>
      </c>
    </row>
    <row r="534">
      <c r="A534" s="6" t="s">
        <v>49</v>
      </c>
      <c r="B534" s="2" t="s">
        <v>1137</v>
      </c>
      <c r="C534" s="6" t="s">
        <v>1138</v>
      </c>
      <c r="D534" s="3" t="s">
        <v>1130</v>
      </c>
    </row>
    <row r="535">
      <c r="A535" s="6" t="s">
        <v>49</v>
      </c>
      <c r="B535" s="2" t="s">
        <v>1139</v>
      </c>
      <c r="C535" s="6" t="s">
        <v>1140</v>
      </c>
      <c r="D535" s="3" t="s">
        <v>1130</v>
      </c>
    </row>
    <row r="536">
      <c r="A536" s="6" t="s">
        <v>49</v>
      </c>
      <c r="B536" s="2" t="s">
        <v>1141</v>
      </c>
      <c r="C536" s="6" t="s">
        <v>1142</v>
      </c>
      <c r="D536" s="3" t="s">
        <v>1130</v>
      </c>
    </row>
    <row r="537">
      <c r="A537" s="6" t="s">
        <v>49</v>
      </c>
      <c r="B537" s="2" t="s">
        <v>1143</v>
      </c>
      <c r="C537" s="6" t="s">
        <v>1144</v>
      </c>
      <c r="D537" s="3" t="s">
        <v>1145</v>
      </c>
    </row>
    <row r="538">
      <c r="A538" s="6" t="s">
        <v>49</v>
      </c>
      <c r="B538" s="2" t="s">
        <v>1146</v>
      </c>
      <c r="C538" s="6" t="s">
        <v>1147</v>
      </c>
      <c r="D538" s="3" t="s">
        <v>1145</v>
      </c>
    </row>
    <row r="539">
      <c r="A539" s="6" t="s">
        <v>49</v>
      </c>
      <c r="B539" s="2" t="s">
        <v>1148</v>
      </c>
      <c r="C539" s="6" t="s">
        <v>1149</v>
      </c>
      <c r="D539" s="3" t="s">
        <v>1145</v>
      </c>
    </row>
    <row r="540">
      <c r="A540" s="6" t="s">
        <v>49</v>
      </c>
      <c r="B540" s="2" t="s">
        <v>1150</v>
      </c>
      <c r="C540" s="6" t="s">
        <v>1151</v>
      </c>
      <c r="D540" s="3" t="s">
        <v>1152</v>
      </c>
    </row>
    <row r="541">
      <c r="A541" s="6" t="s">
        <v>49</v>
      </c>
      <c r="B541" s="2" t="s">
        <v>1153</v>
      </c>
      <c r="C541" s="6" t="s">
        <v>1154</v>
      </c>
      <c r="D541" s="3" t="s">
        <v>1152</v>
      </c>
    </row>
    <row r="542">
      <c r="A542" s="6" t="s">
        <v>49</v>
      </c>
      <c r="B542" s="2" t="s">
        <v>1155</v>
      </c>
      <c r="C542" s="6" t="s">
        <v>1156</v>
      </c>
      <c r="D542" s="3" t="s">
        <v>1152</v>
      </c>
    </row>
    <row r="543">
      <c r="A543" s="6" t="s">
        <v>49</v>
      </c>
      <c r="B543" s="2" t="s">
        <v>1157</v>
      </c>
      <c r="C543" s="6" t="s">
        <v>1158</v>
      </c>
      <c r="D543" s="3" t="s">
        <v>1159</v>
      </c>
    </row>
    <row r="544">
      <c r="A544" s="6" t="s">
        <v>49</v>
      </c>
      <c r="B544" s="2" t="s">
        <v>1160</v>
      </c>
      <c r="C544" s="6" t="s">
        <v>1161</v>
      </c>
      <c r="D544" s="3" t="s">
        <v>1159</v>
      </c>
    </row>
    <row r="545">
      <c r="A545" s="6" t="s">
        <v>49</v>
      </c>
      <c r="B545" s="2" t="s">
        <v>1162</v>
      </c>
      <c r="C545" s="6" t="s">
        <v>1163</v>
      </c>
      <c r="D545" s="3" t="s">
        <v>1159</v>
      </c>
    </row>
    <row r="546">
      <c r="A546" s="6" t="s">
        <v>49</v>
      </c>
      <c r="B546" s="2" t="s">
        <v>1164</v>
      </c>
      <c r="C546" s="6" t="s">
        <v>1165</v>
      </c>
      <c r="D546" s="3" t="s">
        <v>1159</v>
      </c>
    </row>
    <row r="547">
      <c r="A547" s="6" t="s">
        <v>49</v>
      </c>
      <c r="B547" s="2" t="s">
        <v>1166</v>
      </c>
      <c r="C547" s="6" t="s">
        <v>1167</v>
      </c>
      <c r="D547" s="3" t="s">
        <v>1159</v>
      </c>
    </row>
    <row r="548">
      <c r="A548" s="6" t="s">
        <v>49</v>
      </c>
      <c r="B548" s="2" t="s">
        <v>1168</v>
      </c>
      <c r="C548" s="6" t="s">
        <v>1169</v>
      </c>
      <c r="D548" s="3" t="s">
        <v>1159</v>
      </c>
    </row>
    <row r="549">
      <c r="A549" s="6" t="s">
        <v>49</v>
      </c>
      <c r="B549" s="2" t="s">
        <v>1170</v>
      </c>
      <c r="C549" s="6" t="s">
        <v>1171</v>
      </c>
      <c r="D549" s="3" t="s">
        <v>1159</v>
      </c>
    </row>
    <row r="550">
      <c r="A550" s="6" t="s">
        <v>49</v>
      </c>
      <c r="B550" s="2" t="s">
        <v>1172</v>
      </c>
      <c r="C550" s="6" t="s">
        <v>1173</v>
      </c>
      <c r="D550" s="3" t="s">
        <v>1174</v>
      </c>
    </row>
    <row r="551">
      <c r="A551" s="6" t="s">
        <v>49</v>
      </c>
      <c r="B551" s="2" t="s">
        <v>1175</v>
      </c>
      <c r="C551" s="6" t="s">
        <v>1176</v>
      </c>
      <c r="D551" s="3" t="s">
        <v>1174</v>
      </c>
    </row>
    <row r="552">
      <c r="A552" s="6" t="s">
        <v>49</v>
      </c>
      <c r="B552" s="2" t="s">
        <v>1177</v>
      </c>
      <c r="C552" s="6" t="s">
        <v>1178</v>
      </c>
      <c r="D552" s="3" t="s">
        <v>1174</v>
      </c>
    </row>
    <row r="553">
      <c r="A553" s="6" t="s">
        <v>49</v>
      </c>
      <c r="B553" s="2" t="s">
        <v>1179</v>
      </c>
      <c r="C553" s="6" t="s">
        <v>1180</v>
      </c>
      <c r="D553" s="3" t="s">
        <v>1174</v>
      </c>
    </row>
    <row r="554">
      <c r="A554" s="6" t="s">
        <v>49</v>
      </c>
      <c r="B554" s="2" t="s">
        <v>1181</v>
      </c>
      <c r="C554" s="6" t="s">
        <v>1182</v>
      </c>
      <c r="D554" s="3" t="s">
        <v>1174</v>
      </c>
    </row>
    <row r="555">
      <c r="A555" s="6" t="s">
        <v>49</v>
      </c>
      <c r="B555" s="2" t="s">
        <v>1183</v>
      </c>
      <c r="C555" s="6" t="s">
        <v>1184</v>
      </c>
      <c r="D555" s="3" t="s">
        <v>1174</v>
      </c>
    </row>
    <row r="556">
      <c r="A556" s="6" t="s">
        <v>49</v>
      </c>
      <c r="B556" s="2" t="s">
        <v>1185</v>
      </c>
      <c r="C556" s="6" t="s">
        <v>1186</v>
      </c>
      <c r="D556" s="3" t="s">
        <v>1174</v>
      </c>
    </row>
    <row r="557">
      <c r="A557" s="6" t="s">
        <v>49</v>
      </c>
      <c r="B557" s="2" t="s">
        <v>1187</v>
      </c>
      <c r="C557" s="6" t="s">
        <v>1188</v>
      </c>
      <c r="D557" s="3" t="s">
        <v>1174</v>
      </c>
    </row>
    <row r="558">
      <c r="A558" s="6" t="s">
        <v>49</v>
      </c>
      <c r="B558" s="2" t="s">
        <v>1189</v>
      </c>
      <c r="C558" s="6" t="s">
        <v>1190</v>
      </c>
      <c r="D558" s="3" t="s">
        <v>1174</v>
      </c>
    </row>
    <row r="559">
      <c r="A559" s="6" t="s">
        <v>49</v>
      </c>
      <c r="B559" s="2" t="s">
        <v>1191</v>
      </c>
      <c r="C559" s="6" t="s">
        <v>1192</v>
      </c>
      <c r="D559" s="3" t="s">
        <v>1174</v>
      </c>
    </row>
    <row r="560">
      <c r="A560" s="6" t="s">
        <v>49</v>
      </c>
      <c r="B560" s="2" t="s">
        <v>1193</v>
      </c>
      <c r="C560" s="6" t="s">
        <v>1194</v>
      </c>
      <c r="D560" s="3" t="s">
        <v>1195</v>
      </c>
    </row>
    <row r="561">
      <c r="A561" s="6" t="s">
        <v>49</v>
      </c>
      <c r="B561" s="2" t="s">
        <v>1196</v>
      </c>
      <c r="C561" s="6" t="s">
        <v>1197</v>
      </c>
      <c r="D561" s="3" t="s">
        <v>1195</v>
      </c>
    </row>
    <row r="562">
      <c r="A562" s="6" t="s">
        <v>49</v>
      </c>
      <c r="B562" s="2" t="s">
        <v>1198</v>
      </c>
      <c r="C562" s="6" t="s">
        <v>1199</v>
      </c>
      <c r="D562" s="3" t="s">
        <v>1195</v>
      </c>
    </row>
    <row r="563">
      <c r="A563" s="6" t="s">
        <v>49</v>
      </c>
      <c r="B563" s="2" t="s">
        <v>1200</v>
      </c>
      <c r="C563" s="6" t="s">
        <v>1201</v>
      </c>
      <c r="D563" s="3" t="s">
        <v>1195</v>
      </c>
    </row>
    <row r="564">
      <c r="A564" s="6" t="s">
        <v>49</v>
      </c>
      <c r="B564" s="2" t="s">
        <v>1202</v>
      </c>
      <c r="C564" s="6" t="s">
        <v>1203</v>
      </c>
      <c r="D564" s="3" t="s">
        <v>1195</v>
      </c>
    </row>
    <row r="565">
      <c r="A565" s="6" t="s">
        <v>49</v>
      </c>
      <c r="B565" s="2" t="s">
        <v>1204</v>
      </c>
      <c r="C565" s="6" t="s">
        <v>1205</v>
      </c>
      <c r="D565" s="3" t="s">
        <v>1206</v>
      </c>
    </row>
    <row r="566">
      <c r="A566" s="6" t="s">
        <v>49</v>
      </c>
      <c r="B566" s="2" t="s">
        <v>1207</v>
      </c>
      <c r="C566" s="6" t="s">
        <v>1208</v>
      </c>
      <c r="D566" s="3" t="s">
        <v>1206</v>
      </c>
    </row>
    <row r="567">
      <c r="A567" s="6" t="s">
        <v>49</v>
      </c>
      <c r="B567" s="2" t="s">
        <v>1209</v>
      </c>
      <c r="C567" s="6" t="s">
        <v>1210</v>
      </c>
      <c r="D567" s="3" t="s">
        <v>1206</v>
      </c>
    </row>
    <row r="568">
      <c r="A568" s="6" t="s">
        <v>49</v>
      </c>
      <c r="B568" s="2" t="s">
        <v>1211</v>
      </c>
      <c r="C568" s="6" t="s">
        <v>1212</v>
      </c>
      <c r="D568" s="3" t="s">
        <v>1206</v>
      </c>
    </row>
    <row r="569">
      <c r="A569" s="6" t="s">
        <v>49</v>
      </c>
      <c r="B569" s="2" t="s">
        <v>1213</v>
      </c>
      <c r="C569" s="6" t="s">
        <v>1214</v>
      </c>
      <c r="D569" s="3" t="s">
        <v>1215</v>
      </c>
    </row>
    <row r="570">
      <c r="A570" s="6" t="s">
        <v>49</v>
      </c>
      <c r="B570" s="2" t="s">
        <v>1216</v>
      </c>
      <c r="C570" s="6" t="s">
        <v>1217</v>
      </c>
      <c r="D570" s="3" t="s">
        <v>1215</v>
      </c>
    </row>
    <row r="571">
      <c r="A571" s="6" t="s">
        <v>49</v>
      </c>
      <c r="B571" s="2" t="s">
        <v>1218</v>
      </c>
      <c r="C571" s="6" t="s">
        <v>1219</v>
      </c>
      <c r="D571" s="3" t="s">
        <v>1215</v>
      </c>
    </row>
    <row r="572">
      <c r="A572" s="6" t="s">
        <v>49</v>
      </c>
      <c r="B572" s="2" t="s">
        <v>1220</v>
      </c>
      <c r="C572" s="6" t="s">
        <v>1221</v>
      </c>
      <c r="D572" s="3" t="s">
        <v>1215</v>
      </c>
    </row>
    <row r="573">
      <c r="A573" s="6" t="s">
        <v>49</v>
      </c>
      <c r="B573" s="2" t="s">
        <v>1222</v>
      </c>
      <c r="C573" s="6" t="s">
        <v>1223</v>
      </c>
      <c r="D573" s="3" t="s">
        <v>1224</v>
      </c>
    </row>
    <row r="574">
      <c r="A574" s="6" t="s">
        <v>49</v>
      </c>
      <c r="B574" s="2" t="s">
        <v>1225</v>
      </c>
      <c r="C574" s="6" t="s">
        <v>1226</v>
      </c>
      <c r="D574" s="3" t="s">
        <v>1224</v>
      </c>
    </row>
    <row r="575">
      <c r="A575" s="6" t="s">
        <v>49</v>
      </c>
      <c r="B575" s="2" t="s">
        <v>1227</v>
      </c>
      <c r="C575" s="6" t="s">
        <v>1228</v>
      </c>
      <c r="D575" s="3" t="s">
        <v>1224</v>
      </c>
    </row>
    <row r="576">
      <c r="A576" s="6" t="s">
        <v>49</v>
      </c>
      <c r="B576" s="2" t="s">
        <v>1229</v>
      </c>
      <c r="C576" s="6" t="s">
        <v>1230</v>
      </c>
      <c r="D576" s="3" t="s">
        <v>1224</v>
      </c>
    </row>
    <row r="577">
      <c r="A577" s="6" t="s">
        <v>49</v>
      </c>
      <c r="B577" s="2" t="s">
        <v>1231</v>
      </c>
      <c r="C577" s="6" t="s">
        <v>1232</v>
      </c>
      <c r="D577" s="3" t="s">
        <v>1224</v>
      </c>
    </row>
    <row r="578">
      <c r="A578" s="6" t="s">
        <v>49</v>
      </c>
      <c r="B578" s="2" t="s">
        <v>1233</v>
      </c>
      <c r="C578" s="6" t="s">
        <v>1234</v>
      </c>
      <c r="D578" s="3" t="s">
        <v>1224</v>
      </c>
    </row>
    <row r="579">
      <c r="A579" s="6" t="s">
        <v>49</v>
      </c>
      <c r="B579" s="2" t="s">
        <v>1235</v>
      </c>
      <c r="C579" s="6" t="s">
        <v>1236</v>
      </c>
      <c r="D579" s="3" t="s">
        <v>1224</v>
      </c>
    </row>
    <row r="580">
      <c r="A580" s="6" t="s">
        <v>49</v>
      </c>
      <c r="B580" s="2" t="s">
        <v>1237</v>
      </c>
      <c r="C580" s="6" t="s">
        <v>1238</v>
      </c>
      <c r="D580" s="3" t="s">
        <v>1224</v>
      </c>
    </row>
    <row r="581">
      <c r="A581" s="6" t="s">
        <v>49</v>
      </c>
      <c r="B581" s="2" t="s">
        <v>1239</v>
      </c>
      <c r="C581" s="6" t="s">
        <v>1240</v>
      </c>
      <c r="D581" s="3" t="s">
        <v>1224</v>
      </c>
    </row>
    <row r="582">
      <c r="A582" s="6" t="s">
        <v>49</v>
      </c>
      <c r="B582" s="2" t="s">
        <v>1241</v>
      </c>
      <c r="C582" s="6" t="s">
        <v>1242</v>
      </c>
      <c r="D582" s="3" t="s">
        <v>1224</v>
      </c>
    </row>
    <row r="583">
      <c r="A583" s="6" t="s">
        <v>49</v>
      </c>
      <c r="B583" s="2" t="s">
        <v>1243</v>
      </c>
      <c r="C583" s="6" t="s">
        <v>1244</v>
      </c>
      <c r="D583" s="3" t="s">
        <v>1245</v>
      </c>
    </row>
    <row r="584">
      <c r="A584" s="6" t="s">
        <v>49</v>
      </c>
      <c r="B584" s="2" t="s">
        <v>1246</v>
      </c>
      <c r="C584" s="6" t="s">
        <v>1247</v>
      </c>
      <c r="D584" s="3" t="s">
        <v>1245</v>
      </c>
    </row>
    <row r="585">
      <c r="A585" s="6" t="s">
        <v>49</v>
      </c>
      <c r="B585" s="2" t="s">
        <v>1248</v>
      </c>
      <c r="C585" s="6" t="s">
        <v>1249</v>
      </c>
      <c r="D585" s="3" t="s">
        <v>1245</v>
      </c>
    </row>
    <row r="586">
      <c r="A586" s="6" t="s">
        <v>49</v>
      </c>
      <c r="B586" s="2" t="s">
        <v>1250</v>
      </c>
      <c r="C586" s="6" t="s">
        <v>1251</v>
      </c>
      <c r="D586" s="3" t="s">
        <v>1245</v>
      </c>
    </row>
    <row r="587">
      <c r="A587" s="6" t="s">
        <v>49</v>
      </c>
      <c r="B587" s="2" t="s">
        <v>1252</v>
      </c>
      <c r="C587" s="6" t="s">
        <v>1253</v>
      </c>
      <c r="D587" s="3" t="s">
        <v>1245</v>
      </c>
    </row>
    <row r="588">
      <c r="A588" s="6" t="s">
        <v>49</v>
      </c>
      <c r="B588" s="2" t="s">
        <v>1254</v>
      </c>
      <c r="C588" s="6" t="s">
        <v>1255</v>
      </c>
      <c r="D588" s="3" t="s">
        <v>1245</v>
      </c>
    </row>
    <row r="589">
      <c r="A589" s="6" t="s">
        <v>49</v>
      </c>
      <c r="B589" s="2" t="s">
        <v>1256</v>
      </c>
      <c r="C589" s="6" t="s">
        <v>1257</v>
      </c>
      <c r="D589" s="3" t="s">
        <v>1245</v>
      </c>
    </row>
    <row r="590">
      <c r="A590" s="6" t="s">
        <v>49</v>
      </c>
      <c r="B590" s="2" t="s">
        <v>1258</v>
      </c>
      <c r="C590" s="6" t="s">
        <v>1259</v>
      </c>
      <c r="D590" s="3" t="s">
        <v>1260</v>
      </c>
    </row>
    <row r="591">
      <c r="A591" s="6" t="s">
        <v>49</v>
      </c>
      <c r="B591" s="2" t="s">
        <v>1261</v>
      </c>
      <c r="C591" s="6" t="s">
        <v>1262</v>
      </c>
      <c r="D591" s="3" t="s">
        <v>1260</v>
      </c>
    </row>
    <row r="592">
      <c r="A592" s="6" t="s">
        <v>49</v>
      </c>
      <c r="B592" s="2" t="s">
        <v>1263</v>
      </c>
      <c r="C592" s="6" t="s">
        <v>1264</v>
      </c>
      <c r="D592" s="3" t="s">
        <v>1260</v>
      </c>
    </row>
    <row r="593">
      <c r="A593" s="6" t="s">
        <v>49</v>
      </c>
      <c r="B593" s="2" t="s">
        <v>1265</v>
      </c>
      <c r="C593" s="6" t="s">
        <v>1266</v>
      </c>
      <c r="D593" s="3" t="s">
        <v>1267</v>
      </c>
    </row>
    <row r="594">
      <c r="A594" s="6" t="s">
        <v>49</v>
      </c>
      <c r="B594" s="2" t="s">
        <v>1268</v>
      </c>
      <c r="C594" s="6" t="s">
        <v>1269</v>
      </c>
      <c r="D594" s="3" t="s">
        <v>1267</v>
      </c>
    </row>
    <row r="595">
      <c r="A595" s="6" t="s">
        <v>49</v>
      </c>
      <c r="B595" s="2" t="s">
        <v>1270</v>
      </c>
      <c r="C595" s="6" t="s">
        <v>1271</v>
      </c>
      <c r="D595" s="3" t="s">
        <v>1267</v>
      </c>
    </row>
    <row r="596">
      <c r="A596" s="6" t="s">
        <v>49</v>
      </c>
      <c r="B596" s="2" t="s">
        <v>1272</v>
      </c>
      <c r="C596" s="6" t="s">
        <v>1273</v>
      </c>
      <c r="D596" s="3" t="s">
        <v>1267</v>
      </c>
    </row>
    <row r="597">
      <c r="A597" s="6" t="s">
        <v>49</v>
      </c>
      <c r="B597" s="2" t="s">
        <v>1274</v>
      </c>
      <c r="C597" s="6" t="s">
        <v>1275</v>
      </c>
      <c r="D597" s="3" t="s">
        <v>1267</v>
      </c>
    </row>
    <row r="598">
      <c r="A598" s="6" t="s">
        <v>49</v>
      </c>
      <c r="B598" s="2" t="s">
        <v>1276</v>
      </c>
      <c r="C598" s="6" t="s">
        <v>1277</v>
      </c>
      <c r="D598" s="3" t="s">
        <v>1267</v>
      </c>
    </row>
    <row r="599">
      <c r="A599" s="6" t="s">
        <v>49</v>
      </c>
      <c r="B599" s="2" t="s">
        <v>1278</v>
      </c>
      <c r="C599" s="6" t="s">
        <v>1279</v>
      </c>
      <c r="D599" s="3" t="s">
        <v>1267</v>
      </c>
    </row>
    <row r="600">
      <c r="A600" s="6" t="s">
        <v>49</v>
      </c>
      <c r="B600" s="2" t="s">
        <v>1280</v>
      </c>
      <c r="C600" s="6" t="s">
        <v>1281</v>
      </c>
      <c r="D600" s="3" t="s">
        <v>1267</v>
      </c>
    </row>
    <row r="601">
      <c r="A601" s="6" t="s">
        <v>49</v>
      </c>
      <c r="B601" s="2" t="s">
        <v>1282</v>
      </c>
      <c r="C601" s="6" t="s">
        <v>1283</v>
      </c>
      <c r="D601" s="3" t="s">
        <v>1284</v>
      </c>
    </row>
    <row r="602">
      <c r="A602" s="6" t="s">
        <v>49</v>
      </c>
      <c r="B602" s="2" t="s">
        <v>1285</v>
      </c>
      <c r="C602" s="6" t="s">
        <v>1286</v>
      </c>
      <c r="D602" s="3" t="s">
        <v>1284</v>
      </c>
    </row>
    <row r="603">
      <c r="A603" s="6" t="s">
        <v>49</v>
      </c>
      <c r="B603" s="2" t="s">
        <v>1287</v>
      </c>
      <c r="C603" s="6" t="s">
        <v>1288</v>
      </c>
      <c r="D603" s="3" t="s">
        <v>1284</v>
      </c>
    </row>
    <row r="604">
      <c r="A604" s="6" t="s">
        <v>49</v>
      </c>
      <c r="B604" s="2" t="s">
        <v>1289</v>
      </c>
      <c r="C604" s="6" t="s">
        <v>1290</v>
      </c>
      <c r="D604" s="3" t="s">
        <v>1284</v>
      </c>
    </row>
    <row r="605">
      <c r="A605" s="6" t="s">
        <v>49</v>
      </c>
      <c r="B605" s="2" t="s">
        <v>1291</v>
      </c>
      <c r="C605" s="6" t="s">
        <v>1292</v>
      </c>
      <c r="D605" s="3" t="s">
        <v>1293</v>
      </c>
    </row>
    <row r="606">
      <c r="A606" s="6" t="s">
        <v>49</v>
      </c>
      <c r="B606" s="2" t="s">
        <v>1294</v>
      </c>
      <c r="C606" s="6" t="s">
        <v>1295</v>
      </c>
      <c r="D606" s="3" t="s">
        <v>1293</v>
      </c>
    </row>
    <row r="607">
      <c r="A607" s="6" t="s">
        <v>49</v>
      </c>
      <c r="B607" s="2" t="s">
        <v>1296</v>
      </c>
      <c r="C607" s="6" t="s">
        <v>1297</v>
      </c>
      <c r="D607" s="3" t="s">
        <v>1293</v>
      </c>
    </row>
    <row r="608">
      <c r="A608" s="6" t="s">
        <v>49</v>
      </c>
      <c r="B608" s="2" t="s">
        <v>1298</v>
      </c>
      <c r="C608" s="6" t="s">
        <v>1299</v>
      </c>
      <c r="D608" s="3" t="s">
        <v>1293</v>
      </c>
    </row>
    <row r="609">
      <c r="A609" s="6" t="s">
        <v>49</v>
      </c>
      <c r="B609" s="2" t="s">
        <v>1300</v>
      </c>
      <c r="C609" s="6" t="s">
        <v>1301</v>
      </c>
      <c r="D609" s="3" t="s">
        <v>1293</v>
      </c>
    </row>
    <row r="610">
      <c r="A610" s="6" t="s">
        <v>49</v>
      </c>
      <c r="B610" s="2" t="s">
        <v>1302</v>
      </c>
      <c r="C610" s="6" t="s">
        <v>1303</v>
      </c>
      <c r="D610" s="3" t="s">
        <v>1293</v>
      </c>
    </row>
    <row r="611">
      <c r="A611" s="6" t="s">
        <v>49</v>
      </c>
      <c r="B611" s="2" t="s">
        <v>1304</v>
      </c>
      <c r="C611" s="6" t="s">
        <v>1305</v>
      </c>
      <c r="D611" s="3" t="s">
        <v>1293</v>
      </c>
    </row>
    <row r="612">
      <c r="A612" s="6" t="s">
        <v>49</v>
      </c>
      <c r="B612" s="2" t="s">
        <v>1306</v>
      </c>
      <c r="C612" s="6" t="s">
        <v>1307</v>
      </c>
      <c r="D612" s="3" t="s">
        <v>1308</v>
      </c>
    </row>
    <row r="613">
      <c r="A613" s="6" t="s">
        <v>49</v>
      </c>
      <c r="B613" s="2" t="s">
        <v>1309</v>
      </c>
      <c r="C613" s="6" t="s">
        <v>1310</v>
      </c>
      <c r="D613" s="3" t="s">
        <v>1308</v>
      </c>
    </row>
    <row r="614">
      <c r="A614" s="6" t="s">
        <v>49</v>
      </c>
      <c r="B614" s="2" t="s">
        <v>1311</v>
      </c>
      <c r="C614" s="6" t="s">
        <v>1312</v>
      </c>
      <c r="D614" s="3" t="s">
        <v>1313</v>
      </c>
    </row>
    <row r="615">
      <c r="A615" s="6" t="s">
        <v>49</v>
      </c>
      <c r="B615" s="2" t="s">
        <v>1314</v>
      </c>
      <c r="C615" s="6" t="s">
        <v>1315</v>
      </c>
      <c r="D615" s="3" t="s">
        <v>1313</v>
      </c>
    </row>
    <row r="616">
      <c r="A616" s="6" t="s">
        <v>49</v>
      </c>
      <c r="B616" s="2" t="s">
        <v>1316</v>
      </c>
      <c r="C616" s="6" t="s">
        <v>1317</v>
      </c>
      <c r="D616" s="3" t="s">
        <v>1313</v>
      </c>
    </row>
    <row r="617">
      <c r="A617" s="6" t="s">
        <v>49</v>
      </c>
      <c r="B617" s="2" t="s">
        <v>1318</v>
      </c>
      <c r="C617" s="6" t="s">
        <v>1319</v>
      </c>
      <c r="D617" s="3" t="s">
        <v>1320</v>
      </c>
    </row>
    <row r="618">
      <c r="A618" s="6" t="s">
        <v>49</v>
      </c>
      <c r="B618" s="2" t="s">
        <v>1321</v>
      </c>
      <c r="C618" s="6" t="s">
        <v>1322</v>
      </c>
      <c r="D618" s="3" t="s">
        <v>1320</v>
      </c>
    </row>
    <row r="619">
      <c r="A619" s="6" t="s">
        <v>49</v>
      </c>
      <c r="B619" s="2" t="s">
        <v>1323</v>
      </c>
      <c r="C619" s="6" t="s">
        <v>1324</v>
      </c>
      <c r="D619" s="3" t="s">
        <v>1320</v>
      </c>
    </row>
    <row r="620">
      <c r="A620" s="6" t="s">
        <v>49</v>
      </c>
      <c r="B620" s="2" t="s">
        <v>1325</v>
      </c>
      <c r="C620" s="6" t="s">
        <v>1326</v>
      </c>
      <c r="D620" s="3" t="s">
        <v>1327</v>
      </c>
    </row>
    <row r="621">
      <c r="A621" s="6" t="s">
        <v>49</v>
      </c>
      <c r="B621" s="2" t="s">
        <v>1328</v>
      </c>
      <c r="C621" s="6" t="s">
        <v>1329</v>
      </c>
      <c r="D621" s="3" t="s">
        <v>1327</v>
      </c>
    </row>
    <row r="622">
      <c r="A622" s="6" t="s">
        <v>49</v>
      </c>
      <c r="B622" s="2" t="s">
        <v>1330</v>
      </c>
      <c r="C622" s="6" t="s">
        <v>1331</v>
      </c>
      <c r="D622" s="3" t="s">
        <v>1327</v>
      </c>
    </row>
    <row r="623">
      <c r="A623" s="6" t="s">
        <v>49</v>
      </c>
      <c r="B623" s="2" t="s">
        <v>1332</v>
      </c>
      <c r="C623" s="6" t="s">
        <v>1333</v>
      </c>
      <c r="D623" s="3" t="s">
        <v>1327</v>
      </c>
    </row>
    <row r="624">
      <c r="A624" s="6" t="s">
        <v>49</v>
      </c>
      <c r="B624" s="2" t="s">
        <v>1334</v>
      </c>
      <c r="C624" s="6" t="s">
        <v>1335</v>
      </c>
      <c r="D624" s="3" t="s">
        <v>1336</v>
      </c>
    </row>
    <row r="625">
      <c r="A625" s="6" t="s">
        <v>49</v>
      </c>
      <c r="B625" s="2" t="s">
        <v>1337</v>
      </c>
      <c r="C625" s="6" t="s">
        <v>1338</v>
      </c>
      <c r="D625" s="3" t="s">
        <v>1336</v>
      </c>
    </row>
    <row r="626">
      <c r="A626" s="6" t="s">
        <v>49</v>
      </c>
      <c r="B626" s="2" t="s">
        <v>1339</v>
      </c>
      <c r="C626" s="6" t="s">
        <v>1340</v>
      </c>
      <c r="D626" s="3" t="s">
        <v>1341</v>
      </c>
    </row>
    <row r="627">
      <c r="A627" s="6" t="s">
        <v>49</v>
      </c>
      <c r="B627" s="2" t="s">
        <v>1342</v>
      </c>
      <c r="C627" s="6" t="s">
        <v>1343</v>
      </c>
      <c r="D627" s="3" t="s">
        <v>1341</v>
      </c>
    </row>
    <row r="628">
      <c r="A628" s="6" t="s">
        <v>49</v>
      </c>
      <c r="B628" s="2" t="s">
        <v>1344</v>
      </c>
      <c r="C628" s="6" t="s">
        <v>1345</v>
      </c>
      <c r="D628" s="3" t="s">
        <v>1341</v>
      </c>
    </row>
    <row r="629">
      <c r="A629" s="6" t="s">
        <v>49</v>
      </c>
      <c r="B629" s="2" t="s">
        <v>1346</v>
      </c>
      <c r="C629" s="6" t="s">
        <v>1347</v>
      </c>
      <c r="D629" s="3" t="s">
        <v>1341</v>
      </c>
    </row>
    <row r="630">
      <c r="A630" s="6" t="s">
        <v>49</v>
      </c>
      <c r="B630" s="2" t="s">
        <v>1348</v>
      </c>
      <c r="C630" s="6" t="s">
        <v>1349</v>
      </c>
      <c r="D630" s="3" t="s">
        <v>1350</v>
      </c>
    </row>
    <row r="631">
      <c r="A631" s="6" t="s">
        <v>49</v>
      </c>
      <c r="B631" s="2" t="s">
        <v>1351</v>
      </c>
      <c r="C631" s="6" t="s">
        <v>1352</v>
      </c>
      <c r="D631" s="3" t="s">
        <v>1350</v>
      </c>
    </row>
    <row r="632">
      <c r="A632" s="6" t="s">
        <v>49</v>
      </c>
      <c r="B632" s="2" t="s">
        <v>1353</v>
      </c>
      <c r="C632" s="6" t="s">
        <v>1354</v>
      </c>
      <c r="D632" s="3" t="s">
        <v>1350</v>
      </c>
    </row>
    <row r="633">
      <c r="A633" s="6" t="s">
        <v>49</v>
      </c>
      <c r="B633" s="2" t="s">
        <v>1355</v>
      </c>
      <c r="C633" s="6" t="s">
        <v>1356</v>
      </c>
      <c r="D633" s="3" t="s">
        <v>1357</v>
      </c>
    </row>
    <row r="634">
      <c r="A634" s="6" t="s">
        <v>49</v>
      </c>
      <c r="B634" s="2" t="s">
        <v>1358</v>
      </c>
      <c r="C634" s="6" t="s">
        <v>1359</v>
      </c>
      <c r="D634" s="3" t="s">
        <v>1357</v>
      </c>
    </row>
    <row r="635">
      <c r="A635" s="6" t="s">
        <v>49</v>
      </c>
      <c r="B635" s="2" t="s">
        <v>1360</v>
      </c>
      <c r="C635" s="6" t="s">
        <v>1361</v>
      </c>
      <c r="D635" s="3" t="s">
        <v>1357</v>
      </c>
    </row>
    <row r="636">
      <c r="A636" s="6" t="s">
        <v>49</v>
      </c>
      <c r="B636" s="2" t="s">
        <v>1362</v>
      </c>
      <c r="C636" s="6" t="s">
        <v>1363</v>
      </c>
      <c r="D636" s="3" t="s">
        <v>1357</v>
      </c>
    </row>
    <row r="637">
      <c r="A637" s="6" t="s">
        <v>49</v>
      </c>
      <c r="B637" s="2" t="s">
        <v>1364</v>
      </c>
      <c r="C637" s="6" t="s">
        <v>1365</v>
      </c>
      <c r="D637" s="3" t="s">
        <v>1357</v>
      </c>
    </row>
    <row r="638">
      <c r="A638" s="6" t="s">
        <v>49</v>
      </c>
      <c r="B638" s="2" t="s">
        <v>1366</v>
      </c>
      <c r="C638" s="6" t="s">
        <v>1367</v>
      </c>
      <c r="D638" s="3" t="s">
        <v>1357</v>
      </c>
    </row>
    <row r="639">
      <c r="A639" s="6" t="s">
        <v>49</v>
      </c>
      <c r="B639" s="2" t="s">
        <v>1368</v>
      </c>
      <c r="C639" s="6" t="s">
        <v>1369</v>
      </c>
      <c r="D639" s="3" t="s">
        <v>1357</v>
      </c>
    </row>
    <row r="640">
      <c r="A640" s="6" t="s">
        <v>49</v>
      </c>
      <c r="B640" s="2" t="s">
        <v>1370</v>
      </c>
      <c r="C640" s="6" t="s">
        <v>1371</v>
      </c>
      <c r="D640" s="3" t="s">
        <v>1357</v>
      </c>
    </row>
    <row r="641">
      <c r="A641" s="6" t="s">
        <v>49</v>
      </c>
      <c r="B641" s="2" t="s">
        <v>1372</v>
      </c>
      <c r="C641" s="6" t="s">
        <v>1373</v>
      </c>
      <c r="D641" s="3" t="s">
        <v>1357</v>
      </c>
    </row>
    <row r="642">
      <c r="A642" s="6" t="s">
        <v>49</v>
      </c>
      <c r="B642" s="2" t="s">
        <v>1374</v>
      </c>
      <c r="C642" s="6" t="s">
        <v>1375</v>
      </c>
      <c r="D642" s="3" t="s">
        <v>1357</v>
      </c>
    </row>
    <row r="643">
      <c r="A643" s="6" t="s">
        <v>49</v>
      </c>
      <c r="B643" s="2" t="s">
        <v>1376</v>
      </c>
      <c r="C643" s="6" t="s">
        <v>1377</v>
      </c>
      <c r="D643" s="3" t="s">
        <v>1357</v>
      </c>
    </row>
    <row r="644">
      <c r="A644" s="6" t="s">
        <v>49</v>
      </c>
      <c r="B644" s="2" t="s">
        <v>1378</v>
      </c>
      <c r="C644" s="6" t="s">
        <v>1379</v>
      </c>
      <c r="D644" s="3" t="s">
        <v>1380</v>
      </c>
    </row>
    <row r="645">
      <c r="A645" s="6" t="s">
        <v>49</v>
      </c>
      <c r="B645" s="2" t="s">
        <v>1381</v>
      </c>
      <c r="C645" s="6" t="s">
        <v>1382</v>
      </c>
      <c r="D645" s="3" t="s">
        <v>1380</v>
      </c>
    </row>
    <row r="646">
      <c r="A646" s="6" t="s">
        <v>49</v>
      </c>
      <c r="B646" s="2" t="s">
        <v>1383</v>
      </c>
      <c r="C646" s="6" t="s">
        <v>1384</v>
      </c>
      <c r="D646" s="3" t="s">
        <v>1380</v>
      </c>
    </row>
    <row r="647">
      <c r="A647" s="6" t="s">
        <v>49</v>
      </c>
      <c r="B647" s="2" t="s">
        <v>1385</v>
      </c>
      <c r="C647" s="6" t="s">
        <v>1386</v>
      </c>
      <c r="D647" s="3" t="s">
        <v>1380</v>
      </c>
    </row>
    <row r="648">
      <c r="A648" s="6" t="s">
        <v>49</v>
      </c>
      <c r="B648" s="2" t="s">
        <v>1387</v>
      </c>
      <c r="C648" s="6" t="s">
        <v>1388</v>
      </c>
      <c r="D648" s="3" t="s">
        <v>1389</v>
      </c>
    </row>
    <row r="649">
      <c r="A649" s="6" t="s">
        <v>49</v>
      </c>
      <c r="B649" s="2" t="s">
        <v>1390</v>
      </c>
      <c r="C649" s="6" t="s">
        <v>1391</v>
      </c>
      <c r="D649" s="3" t="s">
        <v>1389</v>
      </c>
    </row>
    <row r="650">
      <c r="A650" s="6" t="s">
        <v>49</v>
      </c>
      <c r="B650" s="2" t="s">
        <v>1392</v>
      </c>
      <c r="C650" s="6" t="s">
        <v>1393</v>
      </c>
      <c r="D650" s="3" t="s">
        <v>1389</v>
      </c>
    </row>
    <row r="651">
      <c r="A651" s="6" t="s">
        <v>49</v>
      </c>
      <c r="B651" s="2" t="s">
        <v>1394</v>
      </c>
      <c r="C651" s="6" t="s">
        <v>1395</v>
      </c>
      <c r="D651" s="3" t="s">
        <v>1389</v>
      </c>
    </row>
    <row r="652">
      <c r="A652" s="6" t="s">
        <v>49</v>
      </c>
      <c r="B652" s="2" t="s">
        <v>1396</v>
      </c>
      <c r="C652" s="6" t="s">
        <v>1397</v>
      </c>
      <c r="D652" s="3" t="s">
        <v>1389</v>
      </c>
    </row>
    <row r="653">
      <c r="A653" s="6" t="s">
        <v>49</v>
      </c>
      <c r="B653" s="2" t="s">
        <v>1398</v>
      </c>
      <c r="C653" s="6" t="s">
        <v>1399</v>
      </c>
      <c r="D653" s="3" t="s">
        <v>1389</v>
      </c>
    </row>
    <row r="654">
      <c r="A654" s="6" t="s">
        <v>49</v>
      </c>
      <c r="B654" s="2" t="s">
        <v>1400</v>
      </c>
      <c r="C654" s="6" t="s">
        <v>1401</v>
      </c>
      <c r="D654" s="3" t="s">
        <v>1402</v>
      </c>
    </row>
    <row r="655">
      <c r="A655" s="6" t="s">
        <v>49</v>
      </c>
      <c r="B655" s="2" t="s">
        <v>1403</v>
      </c>
      <c r="C655" s="6" t="s">
        <v>1404</v>
      </c>
      <c r="D655" s="3" t="s">
        <v>1402</v>
      </c>
    </row>
    <row r="656">
      <c r="A656" s="6" t="s">
        <v>49</v>
      </c>
      <c r="B656" s="2" t="s">
        <v>1405</v>
      </c>
      <c r="C656" s="6" t="s">
        <v>1406</v>
      </c>
      <c r="D656" s="3" t="s">
        <v>1402</v>
      </c>
    </row>
    <row r="657">
      <c r="A657" s="6" t="s">
        <v>49</v>
      </c>
      <c r="B657" s="2" t="s">
        <v>1407</v>
      </c>
      <c r="C657" s="6" t="s">
        <v>1408</v>
      </c>
      <c r="D657" s="3" t="s">
        <v>1409</v>
      </c>
    </row>
    <row r="658">
      <c r="A658" s="6" t="s">
        <v>49</v>
      </c>
      <c r="B658" s="2" t="s">
        <v>1410</v>
      </c>
      <c r="C658" s="6" t="s">
        <v>1411</v>
      </c>
      <c r="D658" s="3" t="s">
        <v>1409</v>
      </c>
    </row>
    <row r="659">
      <c r="A659" s="6" t="s">
        <v>49</v>
      </c>
      <c r="B659" s="2" t="s">
        <v>1412</v>
      </c>
      <c r="C659" s="6" t="s">
        <v>1413</v>
      </c>
      <c r="D659" s="3" t="s">
        <v>1409</v>
      </c>
    </row>
    <row r="660">
      <c r="A660" s="6" t="s">
        <v>49</v>
      </c>
      <c r="B660" s="2" t="s">
        <v>1414</v>
      </c>
      <c r="C660" s="6" t="s">
        <v>1415</v>
      </c>
      <c r="D660" s="3" t="s">
        <v>1409</v>
      </c>
    </row>
    <row r="661">
      <c r="A661" s="6" t="s">
        <v>49</v>
      </c>
      <c r="B661" s="2" t="s">
        <v>1416</v>
      </c>
      <c r="C661" s="6" t="s">
        <v>1417</v>
      </c>
      <c r="D661" s="3" t="s">
        <v>1409</v>
      </c>
    </row>
    <row r="662">
      <c r="A662" s="6" t="s">
        <v>49</v>
      </c>
      <c r="B662" s="2" t="s">
        <v>1418</v>
      </c>
      <c r="C662" s="6" t="s">
        <v>1419</v>
      </c>
      <c r="D662" s="3" t="s">
        <v>1420</v>
      </c>
    </row>
    <row r="663">
      <c r="A663" s="6" t="s">
        <v>49</v>
      </c>
      <c r="B663" s="2" t="s">
        <v>1421</v>
      </c>
      <c r="C663" s="6" t="s">
        <v>1422</v>
      </c>
      <c r="D663" s="3" t="s">
        <v>1420</v>
      </c>
    </row>
    <row r="664">
      <c r="A664" s="6" t="s">
        <v>49</v>
      </c>
      <c r="B664" s="2" t="s">
        <v>1423</v>
      </c>
      <c r="C664" s="6" t="s">
        <v>1424</v>
      </c>
      <c r="D664" s="3" t="s">
        <v>1420</v>
      </c>
    </row>
    <row r="665">
      <c r="A665" s="6" t="s">
        <v>49</v>
      </c>
      <c r="B665" s="2" t="s">
        <v>1425</v>
      </c>
      <c r="C665" s="6" t="s">
        <v>1426</v>
      </c>
      <c r="D665" s="3" t="s">
        <v>1420</v>
      </c>
    </row>
    <row r="666">
      <c r="A666" s="6" t="s">
        <v>49</v>
      </c>
      <c r="B666" s="2" t="s">
        <v>1427</v>
      </c>
      <c r="C666" s="6" t="s">
        <v>1428</v>
      </c>
      <c r="D666" s="3" t="s">
        <v>1420</v>
      </c>
    </row>
    <row r="667">
      <c r="A667" s="6" t="s">
        <v>49</v>
      </c>
      <c r="B667" s="2" t="s">
        <v>1429</v>
      </c>
      <c r="C667" s="6" t="s">
        <v>1430</v>
      </c>
      <c r="D667" s="3" t="s">
        <v>1431</v>
      </c>
    </row>
    <row r="668">
      <c r="A668" s="6" t="s">
        <v>49</v>
      </c>
      <c r="B668" s="2" t="s">
        <v>1432</v>
      </c>
      <c r="C668" s="6" t="s">
        <v>1433</v>
      </c>
      <c r="D668" s="3" t="s">
        <v>1431</v>
      </c>
    </row>
    <row r="669">
      <c r="A669" s="6" t="s">
        <v>49</v>
      </c>
      <c r="B669" s="2" t="s">
        <v>1434</v>
      </c>
      <c r="C669" s="6" t="s">
        <v>1435</v>
      </c>
      <c r="D669" s="3" t="s">
        <v>1431</v>
      </c>
    </row>
    <row r="670">
      <c r="A670" s="6" t="s">
        <v>49</v>
      </c>
      <c r="B670" s="2" t="s">
        <v>1436</v>
      </c>
      <c r="C670" s="6" t="s">
        <v>1437</v>
      </c>
      <c r="D670" s="3" t="s">
        <v>1431</v>
      </c>
    </row>
    <row r="671">
      <c r="A671" s="6" t="s">
        <v>49</v>
      </c>
      <c r="B671" s="2" t="s">
        <v>1438</v>
      </c>
      <c r="C671" s="6" t="s">
        <v>1439</v>
      </c>
      <c r="D671" s="3" t="s">
        <v>1431</v>
      </c>
    </row>
    <row r="672">
      <c r="A672" s="6" t="s">
        <v>49</v>
      </c>
      <c r="B672" s="2" t="s">
        <v>1440</v>
      </c>
      <c r="C672" s="6" t="s">
        <v>1441</v>
      </c>
      <c r="D672" s="3" t="s">
        <v>1431</v>
      </c>
    </row>
    <row r="673">
      <c r="A673" s="6" t="s">
        <v>49</v>
      </c>
      <c r="B673" s="2" t="s">
        <v>1442</v>
      </c>
      <c r="C673" s="6" t="s">
        <v>1443</v>
      </c>
      <c r="D673" s="3" t="s">
        <v>1444</v>
      </c>
    </row>
    <row r="674">
      <c r="A674" s="6" t="s">
        <v>49</v>
      </c>
      <c r="B674" s="2" t="s">
        <v>1445</v>
      </c>
      <c r="C674" s="6" t="s">
        <v>1446</v>
      </c>
      <c r="D674" s="3" t="s">
        <v>1444</v>
      </c>
    </row>
    <row r="675">
      <c r="A675" s="6" t="s">
        <v>49</v>
      </c>
      <c r="B675" s="2" t="s">
        <v>1447</v>
      </c>
      <c r="C675" s="6" t="s">
        <v>1448</v>
      </c>
      <c r="D675" s="3" t="s">
        <v>1444</v>
      </c>
    </row>
    <row r="676">
      <c r="A676" s="6" t="s">
        <v>49</v>
      </c>
      <c r="B676" s="2" t="s">
        <v>1449</v>
      </c>
      <c r="C676" s="6" t="s">
        <v>1450</v>
      </c>
      <c r="D676" s="3" t="s">
        <v>1451</v>
      </c>
    </row>
    <row r="677">
      <c r="A677" s="6" t="s">
        <v>49</v>
      </c>
      <c r="B677" s="2" t="s">
        <v>1452</v>
      </c>
      <c r="C677" s="6" t="s">
        <v>1453</v>
      </c>
      <c r="D677" s="3" t="s">
        <v>1451</v>
      </c>
    </row>
    <row r="678">
      <c r="A678" s="6" t="s">
        <v>49</v>
      </c>
      <c r="B678" s="2" t="s">
        <v>1454</v>
      </c>
      <c r="C678" s="6" t="s">
        <v>1455</v>
      </c>
      <c r="D678" s="3" t="s">
        <v>1451</v>
      </c>
    </row>
    <row r="679">
      <c r="A679" s="6" t="s">
        <v>49</v>
      </c>
      <c r="B679" s="2" t="s">
        <v>1456</v>
      </c>
      <c r="C679" s="6" t="s">
        <v>1457</v>
      </c>
      <c r="D679" s="3" t="s">
        <v>1451</v>
      </c>
    </row>
    <row r="680">
      <c r="A680" s="6" t="s">
        <v>49</v>
      </c>
      <c r="B680" s="2" t="s">
        <v>1458</v>
      </c>
      <c r="C680" s="6" t="s">
        <v>1459</v>
      </c>
      <c r="D680" s="3" t="s">
        <v>1451</v>
      </c>
    </row>
    <row r="681">
      <c r="A681" s="6" t="s">
        <v>49</v>
      </c>
      <c r="B681" s="2" t="s">
        <v>1460</v>
      </c>
      <c r="C681" s="6" t="s">
        <v>1461</v>
      </c>
      <c r="D681" s="3" t="s">
        <v>1451</v>
      </c>
    </row>
    <row r="682">
      <c r="A682" s="6" t="s">
        <v>49</v>
      </c>
      <c r="B682" s="2" t="s">
        <v>1462</v>
      </c>
      <c r="C682" s="6" t="s">
        <v>1463</v>
      </c>
      <c r="D682" s="3" t="s">
        <v>1451</v>
      </c>
    </row>
    <row r="683">
      <c r="A683" s="6" t="s">
        <v>49</v>
      </c>
      <c r="B683" s="2" t="s">
        <v>1464</v>
      </c>
      <c r="C683" s="6" t="s">
        <v>1465</v>
      </c>
      <c r="D683" s="3" t="s">
        <v>1451</v>
      </c>
    </row>
    <row r="684">
      <c r="A684" s="6" t="s">
        <v>49</v>
      </c>
      <c r="B684" s="2" t="s">
        <v>1466</v>
      </c>
      <c r="C684" s="6" t="s">
        <v>1467</v>
      </c>
      <c r="D684" s="3" t="s">
        <v>1451</v>
      </c>
    </row>
    <row r="685">
      <c r="A685" s="6" t="s">
        <v>49</v>
      </c>
      <c r="B685" s="2" t="s">
        <v>1468</v>
      </c>
      <c r="C685" s="6" t="s">
        <v>1469</v>
      </c>
      <c r="D685" s="3" t="s">
        <v>1451</v>
      </c>
    </row>
    <row r="686">
      <c r="A686" s="6" t="s">
        <v>49</v>
      </c>
      <c r="B686" s="2" t="s">
        <v>1470</v>
      </c>
      <c r="C686" s="6" t="s">
        <v>1471</v>
      </c>
      <c r="D686" s="3" t="s">
        <v>1451</v>
      </c>
    </row>
    <row r="687">
      <c r="A687" s="6" t="s">
        <v>49</v>
      </c>
      <c r="B687" s="2" t="s">
        <v>1472</v>
      </c>
      <c r="C687" s="6" t="s">
        <v>1473</v>
      </c>
      <c r="D687" s="3" t="s">
        <v>1451</v>
      </c>
    </row>
    <row r="688">
      <c r="A688" s="6" t="s">
        <v>49</v>
      </c>
      <c r="B688" s="2" t="s">
        <v>1474</v>
      </c>
      <c r="C688" s="6" t="s">
        <v>1475</v>
      </c>
      <c r="D688" s="3" t="s">
        <v>1451</v>
      </c>
    </row>
    <row r="689">
      <c r="A689" s="6" t="s">
        <v>49</v>
      </c>
      <c r="B689" s="2" t="s">
        <v>1476</v>
      </c>
      <c r="C689" s="6" t="s">
        <v>1477</v>
      </c>
      <c r="D689" s="3" t="s">
        <v>1451</v>
      </c>
    </row>
    <row r="690">
      <c r="A690" s="6" t="s">
        <v>49</v>
      </c>
      <c r="B690" s="2" t="s">
        <v>1478</v>
      </c>
      <c r="C690" s="6" t="s">
        <v>1479</v>
      </c>
      <c r="D690" s="3" t="s">
        <v>1451</v>
      </c>
    </row>
    <row r="691">
      <c r="A691" s="6" t="s">
        <v>49</v>
      </c>
      <c r="B691" s="2" t="s">
        <v>1480</v>
      </c>
      <c r="C691" s="6" t="s">
        <v>1481</v>
      </c>
      <c r="D691" s="3" t="s">
        <v>1451</v>
      </c>
    </row>
    <row r="692">
      <c r="A692" s="6" t="s">
        <v>49</v>
      </c>
      <c r="B692" s="2" t="s">
        <v>1482</v>
      </c>
      <c r="C692" s="6" t="s">
        <v>1483</v>
      </c>
      <c r="D692" s="3" t="s">
        <v>1451</v>
      </c>
    </row>
    <row r="693">
      <c r="A693" s="6" t="s">
        <v>49</v>
      </c>
      <c r="B693" s="2" t="s">
        <v>1484</v>
      </c>
      <c r="C693" s="6" t="s">
        <v>1485</v>
      </c>
      <c r="D693" s="3" t="s">
        <v>1451</v>
      </c>
    </row>
    <row r="694">
      <c r="A694" s="6" t="s">
        <v>49</v>
      </c>
      <c r="B694" s="2" t="s">
        <v>1486</v>
      </c>
      <c r="C694" s="6" t="s">
        <v>1487</v>
      </c>
      <c r="D694" s="3" t="s">
        <v>1451</v>
      </c>
    </row>
    <row r="695">
      <c r="A695" s="6" t="s">
        <v>49</v>
      </c>
      <c r="B695" s="2" t="s">
        <v>1488</v>
      </c>
      <c r="C695" s="6" t="s">
        <v>1489</v>
      </c>
      <c r="D695" s="3" t="s">
        <v>1451</v>
      </c>
    </row>
    <row r="696">
      <c r="A696" s="6" t="s">
        <v>49</v>
      </c>
      <c r="B696" s="2" t="s">
        <v>1490</v>
      </c>
      <c r="C696" s="6" t="s">
        <v>1491</v>
      </c>
      <c r="D696" s="3" t="s">
        <v>1451</v>
      </c>
    </row>
    <row r="697">
      <c r="A697" s="6" t="s">
        <v>49</v>
      </c>
      <c r="B697" s="2" t="s">
        <v>1492</v>
      </c>
      <c r="C697" s="6" t="s">
        <v>1493</v>
      </c>
      <c r="D697" s="3" t="s">
        <v>1451</v>
      </c>
    </row>
    <row r="698">
      <c r="A698" s="6" t="s">
        <v>49</v>
      </c>
      <c r="B698" s="2" t="s">
        <v>1494</v>
      </c>
      <c r="C698" s="6" t="s">
        <v>1495</v>
      </c>
      <c r="D698" s="3" t="s">
        <v>1451</v>
      </c>
    </row>
    <row r="699">
      <c r="A699" s="6" t="s">
        <v>49</v>
      </c>
      <c r="B699" s="2" t="s">
        <v>1496</v>
      </c>
      <c r="C699" s="6" t="s">
        <v>1497</v>
      </c>
      <c r="D699" s="3" t="s">
        <v>1498</v>
      </c>
    </row>
    <row r="700">
      <c r="A700" s="6" t="s">
        <v>49</v>
      </c>
      <c r="B700" s="2" t="s">
        <v>1499</v>
      </c>
      <c r="C700" s="6" t="s">
        <v>1500</v>
      </c>
      <c r="D700" s="3" t="s">
        <v>1498</v>
      </c>
    </row>
    <row r="701">
      <c r="A701" s="6" t="s">
        <v>49</v>
      </c>
      <c r="B701" s="2" t="s">
        <v>1501</v>
      </c>
      <c r="C701" s="6" t="s">
        <v>1502</v>
      </c>
      <c r="D701" s="3" t="s">
        <v>1498</v>
      </c>
    </row>
    <row r="702">
      <c r="A702" s="6" t="s">
        <v>49</v>
      </c>
      <c r="B702" s="2" t="s">
        <v>1503</v>
      </c>
      <c r="C702" s="6" t="s">
        <v>1504</v>
      </c>
      <c r="D702" s="3" t="s">
        <v>1498</v>
      </c>
    </row>
    <row r="703">
      <c r="A703" s="6" t="s">
        <v>49</v>
      </c>
      <c r="B703" s="2" t="s">
        <v>1505</v>
      </c>
      <c r="C703" s="6" t="s">
        <v>1506</v>
      </c>
      <c r="D703" s="3" t="s">
        <v>1498</v>
      </c>
    </row>
    <row r="704">
      <c r="A704" s="6" t="s">
        <v>49</v>
      </c>
      <c r="B704" s="2" t="s">
        <v>1507</v>
      </c>
      <c r="C704" s="6" t="s">
        <v>1508</v>
      </c>
      <c r="D704" s="3" t="s">
        <v>1498</v>
      </c>
    </row>
    <row r="705">
      <c r="A705" s="6" t="s">
        <v>49</v>
      </c>
      <c r="B705" s="2" t="s">
        <v>1509</v>
      </c>
      <c r="C705" s="6" t="s">
        <v>1510</v>
      </c>
      <c r="D705" s="3" t="s">
        <v>1498</v>
      </c>
    </row>
    <row r="706">
      <c r="A706" s="6" t="s">
        <v>49</v>
      </c>
      <c r="B706" s="2" t="s">
        <v>1511</v>
      </c>
      <c r="C706" s="6" t="s">
        <v>1512</v>
      </c>
      <c r="D706" s="3" t="s">
        <v>1498</v>
      </c>
    </row>
    <row r="707">
      <c r="A707" s="6" t="s">
        <v>49</v>
      </c>
      <c r="B707" s="2" t="s">
        <v>1513</v>
      </c>
      <c r="C707" s="6" t="s">
        <v>1514</v>
      </c>
      <c r="D707" s="3" t="s">
        <v>1498</v>
      </c>
    </row>
    <row r="708">
      <c r="A708" s="6" t="s">
        <v>49</v>
      </c>
      <c r="B708" s="2" t="s">
        <v>1515</v>
      </c>
      <c r="C708" s="6" t="s">
        <v>1516</v>
      </c>
      <c r="D708" s="3" t="s">
        <v>1498</v>
      </c>
    </row>
    <row r="709">
      <c r="A709" s="6" t="s">
        <v>49</v>
      </c>
      <c r="B709" s="2" t="s">
        <v>1517</v>
      </c>
      <c r="C709" s="6" t="s">
        <v>1518</v>
      </c>
      <c r="D709" s="3" t="s">
        <v>1519</v>
      </c>
    </row>
    <row r="710">
      <c r="A710" s="6" t="s">
        <v>49</v>
      </c>
      <c r="B710" s="2" t="s">
        <v>1520</v>
      </c>
      <c r="C710" s="6" t="s">
        <v>1521</v>
      </c>
      <c r="D710" s="3" t="s">
        <v>1519</v>
      </c>
    </row>
    <row r="711">
      <c r="A711" s="6" t="s">
        <v>49</v>
      </c>
      <c r="B711" s="2" t="s">
        <v>1522</v>
      </c>
      <c r="C711" s="6" t="s">
        <v>1523</v>
      </c>
      <c r="D711" s="3" t="s">
        <v>1519</v>
      </c>
    </row>
    <row r="712">
      <c r="A712" s="6" t="s">
        <v>49</v>
      </c>
      <c r="B712" s="2" t="s">
        <v>1524</v>
      </c>
      <c r="C712" s="6" t="s">
        <v>1525</v>
      </c>
      <c r="D712" s="3" t="s">
        <v>1519</v>
      </c>
    </row>
    <row r="713">
      <c r="A713" s="6" t="s">
        <v>49</v>
      </c>
      <c r="B713" s="2" t="s">
        <v>1526</v>
      </c>
      <c r="C713" s="6" t="s">
        <v>1527</v>
      </c>
      <c r="D713" s="3" t="s">
        <v>1519</v>
      </c>
    </row>
    <row r="714">
      <c r="A714" s="6" t="s">
        <v>49</v>
      </c>
      <c r="B714" s="2" t="s">
        <v>1528</v>
      </c>
      <c r="C714" s="6" t="s">
        <v>1529</v>
      </c>
      <c r="D714" s="3" t="s">
        <v>1519</v>
      </c>
    </row>
    <row r="715">
      <c r="A715" s="6" t="s">
        <v>49</v>
      </c>
      <c r="B715" s="2" t="s">
        <v>1530</v>
      </c>
      <c r="C715" s="6" t="s">
        <v>1531</v>
      </c>
      <c r="D715" s="3" t="s">
        <v>1519</v>
      </c>
    </row>
    <row r="716">
      <c r="A716" s="6" t="s">
        <v>49</v>
      </c>
      <c r="B716" s="2" t="s">
        <v>1532</v>
      </c>
      <c r="C716" s="6" t="s">
        <v>1533</v>
      </c>
      <c r="D716" s="3" t="s">
        <v>1519</v>
      </c>
    </row>
    <row r="717">
      <c r="A717" s="6" t="s">
        <v>49</v>
      </c>
      <c r="B717" s="2" t="s">
        <v>1534</v>
      </c>
      <c r="C717" s="6" t="s">
        <v>1535</v>
      </c>
      <c r="D717" s="3" t="s">
        <v>1536</v>
      </c>
    </row>
    <row r="718">
      <c r="A718" s="6" t="s">
        <v>49</v>
      </c>
      <c r="B718" s="2" t="s">
        <v>1537</v>
      </c>
      <c r="C718" s="6" t="s">
        <v>1538</v>
      </c>
      <c r="D718" s="3" t="s">
        <v>1536</v>
      </c>
    </row>
    <row r="719">
      <c r="A719" s="6" t="s">
        <v>49</v>
      </c>
      <c r="B719" s="2" t="s">
        <v>1539</v>
      </c>
      <c r="C719" s="6" t="s">
        <v>1540</v>
      </c>
      <c r="D719" s="3" t="s">
        <v>1536</v>
      </c>
    </row>
    <row r="720">
      <c r="A720" s="6" t="s">
        <v>49</v>
      </c>
      <c r="B720" s="2" t="s">
        <v>1541</v>
      </c>
      <c r="C720" s="6" t="s">
        <v>1542</v>
      </c>
      <c r="D720" s="3" t="s">
        <v>1536</v>
      </c>
    </row>
    <row r="721">
      <c r="A721" s="6" t="s">
        <v>49</v>
      </c>
      <c r="B721" s="2" t="s">
        <v>1543</v>
      </c>
      <c r="C721" s="6" t="s">
        <v>1544</v>
      </c>
      <c r="D721" s="3" t="s">
        <v>1536</v>
      </c>
    </row>
    <row r="722">
      <c r="A722" s="6" t="s">
        <v>49</v>
      </c>
      <c r="B722" s="2" t="s">
        <v>1545</v>
      </c>
      <c r="C722" s="6" t="s">
        <v>1546</v>
      </c>
      <c r="D722" s="3" t="s">
        <v>1536</v>
      </c>
    </row>
    <row r="723">
      <c r="A723" s="6" t="s">
        <v>49</v>
      </c>
      <c r="B723" s="2" t="s">
        <v>1547</v>
      </c>
      <c r="C723" s="6" t="s">
        <v>1548</v>
      </c>
      <c r="D723" s="3" t="s">
        <v>1536</v>
      </c>
    </row>
    <row r="724">
      <c r="A724" s="6" t="s">
        <v>49</v>
      </c>
      <c r="B724" s="2" t="s">
        <v>1549</v>
      </c>
      <c r="C724" s="6" t="s">
        <v>1550</v>
      </c>
      <c r="D724" s="3" t="s">
        <v>1536</v>
      </c>
    </row>
    <row r="725">
      <c r="A725" s="6" t="s">
        <v>49</v>
      </c>
      <c r="B725" s="2" t="s">
        <v>1551</v>
      </c>
      <c r="C725" s="6" t="s">
        <v>1552</v>
      </c>
      <c r="D725" s="3" t="s">
        <v>1536</v>
      </c>
    </row>
    <row r="726">
      <c r="A726" s="6" t="s">
        <v>49</v>
      </c>
      <c r="B726" s="2" t="s">
        <v>1553</v>
      </c>
      <c r="C726" s="6" t="s">
        <v>1554</v>
      </c>
      <c r="D726" s="3" t="s">
        <v>1536</v>
      </c>
    </row>
    <row r="727">
      <c r="A727" s="6" t="s">
        <v>49</v>
      </c>
      <c r="B727" s="2" t="s">
        <v>1555</v>
      </c>
      <c r="C727" s="6" t="s">
        <v>1556</v>
      </c>
      <c r="D727" s="3" t="s">
        <v>1557</v>
      </c>
    </row>
    <row r="728">
      <c r="A728" s="6" t="s">
        <v>49</v>
      </c>
      <c r="B728" s="2" t="s">
        <v>1558</v>
      </c>
      <c r="C728" s="6" t="s">
        <v>1559</v>
      </c>
      <c r="D728" s="3" t="s">
        <v>1557</v>
      </c>
    </row>
    <row r="729">
      <c r="A729" s="6" t="s">
        <v>49</v>
      </c>
      <c r="B729" s="2" t="s">
        <v>1560</v>
      </c>
      <c r="C729" s="6" t="s">
        <v>1561</v>
      </c>
      <c r="D729" s="3" t="s">
        <v>1557</v>
      </c>
    </row>
    <row r="730">
      <c r="A730" s="6" t="s">
        <v>49</v>
      </c>
      <c r="B730" s="2" t="s">
        <v>1562</v>
      </c>
      <c r="C730" s="6" t="s">
        <v>1563</v>
      </c>
      <c r="D730" s="3" t="s">
        <v>1557</v>
      </c>
    </row>
    <row r="731">
      <c r="A731" s="6" t="s">
        <v>49</v>
      </c>
      <c r="B731" s="2" t="s">
        <v>1564</v>
      </c>
      <c r="C731" s="6" t="s">
        <v>1565</v>
      </c>
      <c r="D731" s="3" t="s">
        <v>1566</v>
      </c>
    </row>
    <row r="732">
      <c r="A732" s="6" t="s">
        <v>49</v>
      </c>
      <c r="B732" s="2" t="s">
        <v>1567</v>
      </c>
      <c r="C732" s="6" t="s">
        <v>1568</v>
      </c>
      <c r="D732" s="3" t="s">
        <v>1566</v>
      </c>
    </row>
    <row r="733">
      <c r="A733" s="6" t="s">
        <v>49</v>
      </c>
      <c r="B733" s="2" t="s">
        <v>1569</v>
      </c>
      <c r="C733" s="6" t="s">
        <v>1570</v>
      </c>
      <c r="D733" s="3" t="s">
        <v>1566</v>
      </c>
    </row>
    <row r="734">
      <c r="A734" s="6" t="s">
        <v>49</v>
      </c>
      <c r="B734" s="2" t="s">
        <v>1571</v>
      </c>
      <c r="C734" s="6" t="s">
        <v>1572</v>
      </c>
      <c r="D734" s="3" t="s">
        <v>1566</v>
      </c>
    </row>
    <row r="735">
      <c r="A735" s="6" t="s">
        <v>49</v>
      </c>
      <c r="B735" s="2" t="s">
        <v>1573</v>
      </c>
      <c r="C735" s="6" t="s">
        <v>1574</v>
      </c>
      <c r="D735" s="3" t="s">
        <v>1566</v>
      </c>
    </row>
    <row r="736">
      <c r="A736" s="6" t="s">
        <v>49</v>
      </c>
      <c r="B736" s="2" t="s">
        <v>1575</v>
      </c>
      <c r="C736" s="6" t="s">
        <v>1576</v>
      </c>
      <c r="D736" s="3" t="s">
        <v>1566</v>
      </c>
    </row>
    <row r="737">
      <c r="A737" s="6" t="s">
        <v>49</v>
      </c>
      <c r="B737" s="2" t="s">
        <v>1577</v>
      </c>
      <c r="C737" s="6" t="s">
        <v>1578</v>
      </c>
      <c r="D737" s="3" t="s">
        <v>1566</v>
      </c>
    </row>
    <row r="738">
      <c r="A738" s="6" t="s">
        <v>49</v>
      </c>
      <c r="B738" s="2" t="s">
        <v>1579</v>
      </c>
      <c r="C738" s="6" t="s">
        <v>1580</v>
      </c>
      <c r="D738" s="3" t="s">
        <v>1581</v>
      </c>
    </row>
    <row r="739">
      <c r="A739" s="6" t="s">
        <v>49</v>
      </c>
      <c r="B739" s="2" t="s">
        <v>1582</v>
      </c>
      <c r="C739" s="6" t="s">
        <v>1583</v>
      </c>
      <c r="D739" s="3" t="s">
        <v>1581</v>
      </c>
    </row>
    <row r="740">
      <c r="A740" s="6" t="s">
        <v>49</v>
      </c>
      <c r="B740" s="2" t="s">
        <v>1584</v>
      </c>
      <c r="C740" s="6" t="s">
        <v>1585</v>
      </c>
      <c r="D740" s="3" t="s">
        <v>1581</v>
      </c>
    </row>
    <row r="741">
      <c r="A741" s="6" t="s">
        <v>49</v>
      </c>
      <c r="B741" s="2" t="s">
        <v>1586</v>
      </c>
      <c r="C741" s="6" t="s">
        <v>1587</v>
      </c>
      <c r="D741" s="3" t="s">
        <v>1581</v>
      </c>
    </row>
    <row r="742">
      <c r="A742" s="6" t="s">
        <v>49</v>
      </c>
      <c r="B742" s="2" t="s">
        <v>1588</v>
      </c>
      <c r="C742" s="6" t="s">
        <v>1589</v>
      </c>
      <c r="D742" s="3" t="s">
        <v>1581</v>
      </c>
    </row>
    <row r="743">
      <c r="A743" s="6" t="s">
        <v>49</v>
      </c>
      <c r="B743" s="2" t="s">
        <v>1590</v>
      </c>
      <c r="C743" s="6" t="s">
        <v>1591</v>
      </c>
      <c r="D743" s="3" t="s">
        <v>1581</v>
      </c>
    </row>
    <row r="744">
      <c r="A744" s="6" t="s">
        <v>49</v>
      </c>
      <c r="B744" s="2" t="s">
        <v>1592</v>
      </c>
      <c r="C744" s="6" t="s">
        <v>1593</v>
      </c>
      <c r="D744" s="3" t="s">
        <v>1581</v>
      </c>
    </row>
    <row r="745">
      <c r="A745" s="6" t="s">
        <v>49</v>
      </c>
      <c r="B745" s="2" t="s">
        <v>1594</v>
      </c>
      <c r="C745" s="6" t="s">
        <v>1595</v>
      </c>
      <c r="D745" s="3" t="s">
        <v>1581</v>
      </c>
    </row>
    <row r="746">
      <c r="A746" s="6" t="s">
        <v>49</v>
      </c>
      <c r="B746" s="2" t="s">
        <v>1596</v>
      </c>
      <c r="C746" s="6" t="s">
        <v>1597</v>
      </c>
      <c r="D746" s="3" t="s">
        <v>1581</v>
      </c>
    </row>
    <row r="747">
      <c r="A747" s="6" t="s">
        <v>49</v>
      </c>
      <c r="B747" s="2" t="s">
        <v>1598</v>
      </c>
      <c r="C747" s="6" t="s">
        <v>1599</v>
      </c>
      <c r="D747" s="3" t="s">
        <v>1581</v>
      </c>
    </row>
    <row r="748">
      <c r="A748" s="6" t="s">
        <v>49</v>
      </c>
      <c r="B748" s="2" t="s">
        <v>1600</v>
      </c>
      <c r="C748" s="6" t="s">
        <v>1601</v>
      </c>
      <c r="D748" s="3" t="s">
        <v>1602</v>
      </c>
    </row>
    <row r="749">
      <c r="A749" s="6" t="s">
        <v>49</v>
      </c>
      <c r="B749" s="2" t="s">
        <v>1603</v>
      </c>
      <c r="C749" s="6" t="s">
        <v>1604</v>
      </c>
      <c r="D749" s="3" t="s">
        <v>1602</v>
      </c>
    </row>
    <row r="750">
      <c r="A750" s="6" t="s">
        <v>49</v>
      </c>
      <c r="B750" s="2" t="s">
        <v>1605</v>
      </c>
      <c r="C750" s="6" t="s">
        <v>1606</v>
      </c>
      <c r="D750" s="3" t="s">
        <v>1602</v>
      </c>
    </row>
    <row r="751">
      <c r="A751" s="6" t="s">
        <v>49</v>
      </c>
      <c r="B751" s="2" t="s">
        <v>1607</v>
      </c>
      <c r="C751" s="6" t="s">
        <v>1608</v>
      </c>
      <c r="D751" s="3" t="s">
        <v>1609</v>
      </c>
    </row>
    <row r="752">
      <c r="A752" s="6" t="s">
        <v>49</v>
      </c>
      <c r="B752" s="2" t="s">
        <v>1610</v>
      </c>
      <c r="C752" s="6" t="s">
        <v>1611</v>
      </c>
      <c r="D752" s="3" t="s">
        <v>1609</v>
      </c>
    </row>
    <row r="753">
      <c r="A753" s="6" t="s">
        <v>49</v>
      </c>
      <c r="B753" s="2" t="s">
        <v>1612</v>
      </c>
      <c r="C753" s="6" t="s">
        <v>1613</v>
      </c>
      <c r="D753" s="3" t="s">
        <v>1609</v>
      </c>
    </row>
    <row r="754">
      <c r="A754" s="6" t="s">
        <v>49</v>
      </c>
      <c r="B754" s="2" t="s">
        <v>1614</v>
      </c>
      <c r="C754" s="6" t="s">
        <v>1615</v>
      </c>
      <c r="D754" s="3" t="s">
        <v>1609</v>
      </c>
    </row>
    <row r="755">
      <c r="A755" s="6" t="s">
        <v>49</v>
      </c>
      <c r="B755" s="2" t="s">
        <v>1616</v>
      </c>
      <c r="C755" s="6" t="s">
        <v>1617</v>
      </c>
      <c r="D755" s="3" t="s">
        <v>1609</v>
      </c>
    </row>
    <row r="756">
      <c r="A756" s="6" t="s">
        <v>49</v>
      </c>
      <c r="B756" s="2" t="s">
        <v>1618</v>
      </c>
      <c r="C756" s="6" t="s">
        <v>1619</v>
      </c>
      <c r="D756" s="3" t="s">
        <v>1609</v>
      </c>
    </row>
    <row r="757">
      <c r="A757" s="6" t="s">
        <v>49</v>
      </c>
      <c r="B757" s="2" t="s">
        <v>1620</v>
      </c>
      <c r="C757" s="6" t="s">
        <v>1621</v>
      </c>
      <c r="D757" s="3" t="s">
        <v>1609</v>
      </c>
    </row>
    <row r="758">
      <c r="A758" s="6" t="s">
        <v>49</v>
      </c>
      <c r="B758" s="2" t="s">
        <v>1622</v>
      </c>
      <c r="C758" s="6" t="s">
        <v>1623</v>
      </c>
      <c r="D758" s="3" t="s">
        <v>1609</v>
      </c>
    </row>
    <row r="759">
      <c r="A759" s="6" t="s">
        <v>49</v>
      </c>
      <c r="B759" s="2" t="s">
        <v>1624</v>
      </c>
      <c r="C759" s="6" t="s">
        <v>1625</v>
      </c>
      <c r="D759" s="3" t="s">
        <v>1609</v>
      </c>
    </row>
    <row r="760">
      <c r="A760" s="6" t="s">
        <v>49</v>
      </c>
      <c r="B760" s="2" t="s">
        <v>1626</v>
      </c>
      <c r="C760" s="6" t="s">
        <v>1627</v>
      </c>
      <c r="D760" s="3" t="s">
        <v>1609</v>
      </c>
    </row>
    <row r="761">
      <c r="A761" s="6" t="s">
        <v>49</v>
      </c>
      <c r="B761" s="2" t="s">
        <v>1628</v>
      </c>
      <c r="C761" s="6" t="s">
        <v>1629</v>
      </c>
      <c r="D761" s="3" t="s">
        <v>1630</v>
      </c>
    </row>
    <row r="762">
      <c r="A762" s="6" t="s">
        <v>49</v>
      </c>
      <c r="B762" s="2" t="s">
        <v>1631</v>
      </c>
      <c r="C762" s="6" t="s">
        <v>1632</v>
      </c>
      <c r="D762" s="3" t="s">
        <v>1630</v>
      </c>
    </row>
    <row r="763">
      <c r="A763" s="6" t="s">
        <v>49</v>
      </c>
      <c r="B763" s="2" t="s">
        <v>1633</v>
      </c>
      <c r="C763" s="6" t="s">
        <v>1634</v>
      </c>
      <c r="D763" s="3" t="s">
        <v>1630</v>
      </c>
    </row>
    <row r="764">
      <c r="A764" s="6" t="s">
        <v>49</v>
      </c>
      <c r="B764" s="2" t="s">
        <v>1635</v>
      </c>
      <c r="C764" s="6" t="s">
        <v>1636</v>
      </c>
      <c r="D764" s="3" t="s">
        <v>1630</v>
      </c>
    </row>
    <row r="765">
      <c r="A765" s="6" t="s">
        <v>49</v>
      </c>
      <c r="B765" s="2" t="s">
        <v>1637</v>
      </c>
      <c r="C765" s="6" t="s">
        <v>1638</v>
      </c>
      <c r="D765" s="3" t="s">
        <v>1630</v>
      </c>
    </row>
    <row r="766">
      <c r="A766" s="6" t="s">
        <v>49</v>
      </c>
      <c r="B766" s="2" t="s">
        <v>1639</v>
      </c>
      <c r="C766" s="6" t="s">
        <v>1640</v>
      </c>
      <c r="D766" s="3" t="s">
        <v>1630</v>
      </c>
    </row>
    <row r="767">
      <c r="A767" s="6" t="s">
        <v>49</v>
      </c>
      <c r="B767" s="2" t="s">
        <v>1641</v>
      </c>
      <c r="C767" s="6" t="s">
        <v>1642</v>
      </c>
      <c r="D767" s="3" t="s">
        <v>1630</v>
      </c>
    </row>
    <row r="768">
      <c r="A768" s="6" t="s">
        <v>49</v>
      </c>
      <c r="B768" s="2" t="s">
        <v>1643</v>
      </c>
      <c r="C768" s="6" t="s">
        <v>1644</v>
      </c>
      <c r="D768" s="3" t="s">
        <v>1630</v>
      </c>
    </row>
    <row r="769">
      <c r="A769" s="6" t="s">
        <v>49</v>
      </c>
      <c r="B769" s="2" t="s">
        <v>1645</v>
      </c>
      <c r="C769" s="6" t="s">
        <v>1646</v>
      </c>
      <c r="D769" s="3" t="s">
        <v>1647</v>
      </c>
    </row>
    <row r="770">
      <c r="A770" s="6" t="s">
        <v>49</v>
      </c>
      <c r="B770" s="2" t="s">
        <v>1648</v>
      </c>
      <c r="C770" s="6" t="s">
        <v>1649</v>
      </c>
      <c r="D770" s="3" t="s">
        <v>1647</v>
      </c>
    </row>
    <row r="771">
      <c r="A771" s="6" t="s">
        <v>49</v>
      </c>
      <c r="B771" s="2" t="s">
        <v>1650</v>
      </c>
      <c r="C771" s="6" t="s">
        <v>1651</v>
      </c>
      <c r="D771" s="3" t="s">
        <v>1647</v>
      </c>
    </row>
    <row r="772">
      <c r="A772" s="6" t="s">
        <v>49</v>
      </c>
      <c r="B772" s="2" t="s">
        <v>1652</v>
      </c>
      <c r="C772" s="6" t="s">
        <v>1653</v>
      </c>
      <c r="D772" s="3" t="s">
        <v>1647</v>
      </c>
    </row>
    <row r="773">
      <c r="A773" s="6" t="s">
        <v>49</v>
      </c>
      <c r="B773" s="2" t="s">
        <v>1654</v>
      </c>
      <c r="C773" s="6" t="s">
        <v>1655</v>
      </c>
      <c r="D773" s="3" t="s">
        <v>1647</v>
      </c>
    </row>
    <row r="774">
      <c r="A774" s="6" t="s">
        <v>49</v>
      </c>
      <c r="B774" s="2" t="s">
        <v>1656</v>
      </c>
      <c r="C774" s="6" t="s">
        <v>1657</v>
      </c>
      <c r="D774" s="3" t="s">
        <v>1647</v>
      </c>
    </row>
    <row r="775">
      <c r="A775" s="6" t="s">
        <v>49</v>
      </c>
      <c r="B775" s="2" t="s">
        <v>1658</v>
      </c>
      <c r="C775" s="6" t="s">
        <v>1659</v>
      </c>
      <c r="D775" s="3" t="s">
        <v>1647</v>
      </c>
    </row>
    <row r="776">
      <c r="A776" s="6" t="s">
        <v>49</v>
      </c>
      <c r="B776" s="2" t="s">
        <v>1660</v>
      </c>
      <c r="C776" s="6" t="s">
        <v>1661</v>
      </c>
      <c r="D776" s="3" t="s">
        <v>1647</v>
      </c>
    </row>
    <row r="777">
      <c r="A777" s="6" t="s">
        <v>49</v>
      </c>
      <c r="B777" s="2" t="s">
        <v>1662</v>
      </c>
      <c r="C777" s="6" t="s">
        <v>1663</v>
      </c>
      <c r="D777" s="3" t="s">
        <v>1647</v>
      </c>
    </row>
    <row r="778">
      <c r="A778" s="6" t="s">
        <v>49</v>
      </c>
      <c r="B778" s="2" t="s">
        <v>1664</v>
      </c>
      <c r="C778" s="6" t="s">
        <v>1665</v>
      </c>
      <c r="D778" s="3" t="s">
        <v>1647</v>
      </c>
    </row>
    <row r="779">
      <c r="A779" s="6" t="s">
        <v>49</v>
      </c>
      <c r="B779" s="2" t="s">
        <v>1666</v>
      </c>
      <c r="C779" s="6" t="s">
        <v>1667</v>
      </c>
      <c r="D779" s="3" t="s">
        <v>1647</v>
      </c>
    </row>
    <row r="780">
      <c r="A780" s="6" t="s">
        <v>49</v>
      </c>
      <c r="B780" s="2" t="s">
        <v>1668</v>
      </c>
      <c r="C780" s="6" t="s">
        <v>1669</v>
      </c>
      <c r="D780" s="3" t="s">
        <v>1670</v>
      </c>
    </row>
    <row r="781">
      <c r="A781" s="6" t="s">
        <v>49</v>
      </c>
      <c r="B781" s="2" t="s">
        <v>1671</v>
      </c>
      <c r="C781" s="6" t="s">
        <v>1672</v>
      </c>
      <c r="D781" s="3" t="s">
        <v>1670</v>
      </c>
    </row>
    <row r="782">
      <c r="A782" s="6" t="s">
        <v>49</v>
      </c>
      <c r="B782" s="2" t="s">
        <v>1673</v>
      </c>
      <c r="C782" s="6" t="s">
        <v>1674</v>
      </c>
      <c r="D782" s="3" t="s">
        <v>1670</v>
      </c>
    </row>
    <row r="783">
      <c r="A783" s="6" t="s">
        <v>49</v>
      </c>
      <c r="B783" s="2" t="s">
        <v>1675</v>
      </c>
      <c r="C783" s="6" t="s">
        <v>1676</v>
      </c>
      <c r="D783" s="3" t="s">
        <v>1670</v>
      </c>
    </row>
    <row r="784">
      <c r="A784" s="6" t="s">
        <v>49</v>
      </c>
      <c r="B784" s="2" t="s">
        <v>1677</v>
      </c>
      <c r="C784" s="6" t="s">
        <v>1678</v>
      </c>
      <c r="D784" s="3" t="s">
        <v>1679</v>
      </c>
    </row>
    <row r="785">
      <c r="A785" s="6" t="s">
        <v>49</v>
      </c>
      <c r="B785" s="2" t="s">
        <v>1680</v>
      </c>
      <c r="C785" s="6" t="s">
        <v>1681</v>
      </c>
      <c r="D785" s="3" t="s">
        <v>1679</v>
      </c>
    </row>
    <row r="786">
      <c r="A786" s="6" t="s">
        <v>49</v>
      </c>
      <c r="B786" s="2" t="s">
        <v>1682</v>
      </c>
      <c r="C786" s="6" t="s">
        <v>1683</v>
      </c>
      <c r="D786" s="3" t="s">
        <v>1684</v>
      </c>
    </row>
    <row r="787">
      <c r="A787" s="6" t="s">
        <v>49</v>
      </c>
      <c r="B787" s="2" t="s">
        <v>1685</v>
      </c>
      <c r="C787" s="6" t="s">
        <v>1686</v>
      </c>
      <c r="D787" s="3" t="s">
        <v>1684</v>
      </c>
    </row>
    <row r="788">
      <c r="A788" s="6" t="s">
        <v>49</v>
      </c>
      <c r="B788" s="2" t="s">
        <v>1687</v>
      </c>
      <c r="C788" s="6" t="s">
        <v>1688</v>
      </c>
      <c r="D788" s="3" t="s">
        <v>1684</v>
      </c>
    </row>
    <row r="789">
      <c r="A789" s="6" t="s">
        <v>49</v>
      </c>
      <c r="B789" s="2" t="s">
        <v>1689</v>
      </c>
      <c r="C789" s="6" t="s">
        <v>1690</v>
      </c>
      <c r="D789" s="3" t="s">
        <v>1684</v>
      </c>
    </row>
    <row r="790">
      <c r="A790" s="6" t="s">
        <v>49</v>
      </c>
      <c r="B790" s="2" t="s">
        <v>1691</v>
      </c>
      <c r="C790" s="6" t="s">
        <v>1692</v>
      </c>
      <c r="D790" s="3" t="s">
        <v>1684</v>
      </c>
    </row>
    <row r="791">
      <c r="A791" s="6" t="s">
        <v>49</v>
      </c>
      <c r="B791" s="2" t="s">
        <v>1693</v>
      </c>
      <c r="C791" s="6" t="s">
        <v>1694</v>
      </c>
      <c r="D791" s="3" t="s">
        <v>1695</v>
      </c>
    </row>
    <row r="792">
      <c r="A792" s="6" t="s">
        <v>49</v>
      </c>
      <c r="B792" s="2" t="s">
        <v>1696</v>
      </c>
      <c r="C792" s="6" t="s">
        <v>1697</v>
      </c>
      <c r="D792" s="3" t="s">
        <v>1695</v>
      </c>
    </row>
    <row r="793">
      <c r="A793" s="6" t="s">
        <v>49</v>
      </c>
      <c r="B793" s="2" t="s">
        <v>1698</v>
      </c>
      <c r="C793" s="6" t="s">
        <v>1699</v>
      </c>
      <c r="D793" s="3" t="s">
        <v>1695</v>
      </c>
    </row>
    <row r="794">
      <c r="A794" s="6" t="s">
        <v>49</v>
      </c>
      <c r="B794" s="2" t="s">
        <v>1700</v>
      </c>
      <c r="C794" s="6" t="s">
        <v>1701</v>
      </c>
      <c r="D794" s="3" t="s">
        <v>1695</v>
      </c>
    </row>
    <row r="795">
      <c r="A795" s="6" t="s">
        <v>49</v>
      </c>
      <c r="B795" s="2" t="s">
        <v>1702</v>
      </c>
      <c r="C795" s="6" t="s">
        <v>1703</v>
      </c>
      <c r="D795" s="3" t="s">
        <v>1704</v>
      </c>
    </row>
    <row r="796">
      <c r="A796" s="6" t="s">
        <v>49</v>
      </c>
      <c r="B796" s="2" t="s">
        <v>1705</v>
      </c>
      <c r="C796" s="6" t="s">
        <v>1706</v>
      </c>
      <c r="D796" s="3" t="s">
        <v>1704</v>
      </c>
    </row>
    <row r="797">
      <c r="A797" s="6" t="s">
        <v>49</v>
      </c>
      <c r="B797" s="2" t="s">
        <v>1707</v>
      </c>
      <c r="C797" s="6" t="s">
        <v>1708</v>
      </c>
      <c r="D797" s="3" t="s">
        <v>1704</v>
      </c>
    </row>
    <row r="798">
      <c r="A798" s="6" t="s">
        <v>49</v>
      </c>
      <c r="B798" s="2" t="s">
        <v>1709</v>
      </c>
      <c r="C798" s="6" t="s">
        <v>1710</v>
      </c>
      <c r="D798" s="3" t="s">
        <v>1704</v>
      </c>
    </row>
    <row r="799">
      <c r="A799" s="6" t="s">
        <v>49</v>
      </c>
      <c r="B799" s="2" t="s">
        <v>1711</v>
      </c>
      <c r="C799" s="6" t="s">
        <v>1712</v>
      </c>
      <c r="D799" s="3" t="s">
        <v>1704</v>
      </c>
    </row>
    <row r="800">
      <c r="A800" s="6" t="s">
        <v>49</v>
      </c>
      <c r="B800" s="2" t="s">
        <v>1713</v>
      </c>
      <c r="C800" s="6" t="s">
        <v>1714</v>
      </c>
      <c r="D800" s="3" t="s">
        <v>1704</v>
      </c>
    </row>
    <row r="801">
      <c r="A801" s="6" t="s">
        <v>49</v>
      </c>
      <c r="B801" s="2" t="s">
        <v>1715</v>
      </c>
      <c r="C801" s="6" t="s">
        <v>1716</v>
      </c>
      <c r="D801" s="3" t="s">
        <v>1704</v>
      </c>
    </row>
    <row r="802">
      <c r="A802" s="6" t="s">
        <v>49</v>
      </c>
      <c r="B802" s="2" t="s">
        <v>1717</v>
      </c>
      <c r="C802" s="6" t="s">
        <v>1718</v>
      </c>
      <c r="D802" s="3" t="s">
        <v>1704</v>
      </c>
    </row>
    <row r="803">
      <c r="A803" s="6" t="s">
        <v>49</v>
      </c>
      <c r="B803" s="2" t="s">
        <v>1719</v>
      </c>
      <c r="C803" s="6" t="s">
        <v>1720</v>
      </c>
      <c r="D803" s="3" t="s">
        <v>1704</v>
      </c>
    </row>
    <row r="804">
      <c r="A804" s="6" t="s">
        <v>49</v>
      </c>
      <c r="B804" s="2" t="s">
        <v>1721</v>
      </c>
      <c r="C804" s="6" t="s">
        <v>1722</v>
      </c>
      <c r="D804" s="3" t="s">
        <v>1704</v>
      </c>
    </row>
    <row r="805">
      <c r="A805" s="6" t="s">
        <v>49</v>
      </c>
      <c r="B805" s="2" t="s">
        <v>1723</v>
      </c>
      <c r="C805" s="6" t="s">
        <v>1724</v>
      </c>
      <c r="D805" s="3" t="s">
        <v>1704</v>
      </c>
    </row>
    <row r="806">
      <c r="A806" s="6" t="s">
        <v>49</v>
      </c>
      <c r="B806" s="2" t="s">
        <v>1725</v>
      </c>
      <c r="C806" s="6" t="s">
        <v>1726</v>
      </c>
      <c r="D806" s="3" t="s">
        <v>1704</v>
      </c>
    </row>
    <row r="807">
      <c r="A807" s="6" t="s">
        <v>49</v>
      </c>
      <c r="B807" s="2" t="s">
        <v>1727</v>
      </c>
      <c r="C807" s="6" t="s">
        <v>1728</v>
      </c>
      <c r="D807" s="3" t="s">
        <v>1704</v>
      </c>
    </row>
    <row r="808">
      <c r="A808" s="6" t="s">
        <v>49</v>
      </c>
      <c r="B808" s="2" t="s">
        <v>1729</v>
      </c>
      <c r="C808" s="6" t="s">
        <v>1730</v>
      </c>
      <c r="D808" s="3" t="s">
        <v>1704</v>
      </c>
    </row>
    <row r="809">
      <c r="A809" s="6" t="s">
        <v>49</v>
      </c>
      <c r="B809" s="2" t="s">
        <v>1731</v>
      </c>
      <c r="C809" s="6" t="s">
        <v>1732</v>
      </c>
      <c r="D809" s="3" t="s">
        <v>1704</v>
      </c>
    </row>
    <row r="810">
      <c r="A810" s="6" t="s">
        <v>49</v>
      </c>
      <c r="B810" s="2" t="s">
        <v>1733</v>
      </c>
      <c r="C810" s="6" t="s">
        <v>1734</v>
      </c>
      <c r="D810" s="3" t="s">
        <v>1735</v>
      </c>
    </row>
    <row r="811">
      <c r="A811" s="6" t="s">
        <v>49</v>
      </c>
      <c r="B811" s="2" t="s">
        <v>1736</v>
      </c>
      <c r="C811" s="6" t="s">
        <v>1737</v>
      </c>
      <c r="D811" s="3" t="s">
        <v>1735</v>
      </c>
    </row>
    <row r="812">
      <c r="A812" s="6" t="s">
        <v>49</v>
      </c>
      <c r="B812" s="2" t="s">
        <v>1738</v>
      </c>
      <c r="C812" s="6" t="s">
        <v>1739</v>
      </c>
      <c r="D812" s="3" t="s">
        <v>1735</v>
      </c>
    </row>
    <row r="813">
      <c r="A813" s="6" t="s">
        <v>49</v>
      </c>
      <c r="B813" s="2" t="s">
        <v>1740</v>
      </c>
      <c r="C813" s="6" t="s">
        <v>1741</v>
      </c>
      <c r="D813" s="3" t="s">
        <v>1735</v>
      </c>
    </row>
    <row r="814">
      <c r="A814" s="6" t="s">
        <v>49</v>
      </c>
      <c r="B814" s="2" t="s">
        <v>1742</v>
      </c>
      <c r="C814" s="6" t="s">
        <v>1743</v>
      </c>
      <c r="D814" s="3" t="s">
        <v>1735</v>
      </c>
    </row>
    <row r="815">
      <c r="A815" s="6" t="s">
        <v>49</v>
      </c>
      <c r="B815" s="2" t="s">
        <v>1744</v>
      </c>
      <c r="C815" s="6" t="s">
        <v>1745</v>
      </c>
      <c r="D815" s="3" t="s">
        <v>1735</v>
      </c>
    </row>
    <row r="816">
      <c r="A816" s="6" t="s">
        <v>49</v>
      </c>
      <c r="B816" s="2" t="s">
        <v>1746</v>
      </c>
      <c r="C816" s="6" t="s">
        <v>1747</v>
      </c>
      <c r="D816" s="3" t="s">
        <v>1735</v>
      </c>
    </row>
    <row r="817">
      <c r="A817" s="6" t="s">
        <v>49</v>
      </c>
      <c r="B817" s="2" t="s">
        <v>1748</v>
      </c>
      <c r="C817" s="6" t="s">
        <v>1749</v>
      </c>
      <c r="D817" s="3" t="s">
        <v>1735</v>
      </c>
    </row>
    <row r="818">
      <c r="A818" s="6" t="s">
        <v>49</v>
      </c>
      <c r="B818" s="2" t="s">
        <v>1750</v>
      </c>
      <c r="C818" s="6" t="s">
        <v>1751</v>
      </c>
      <c r="D818" s="3" t="s">
        <v>1735</v>
      </c>
    </row>
    <row r="819">
      <c r="A819" s="6" t="s">
        <v>49</v>
      </c>
      <c r="B819" s="2" t="s">
        <v>1752</v>
      </c>
      <c r="C819" s="6" t="s">
        <v>1753</v>
      </c>
      <c r="D819" s="3" t="s">
        <v>1735</v>
      </c>
    </row>
    <row r="820">
      <c r="A820" s="6" t="s">
        <v>49</v>
      </c>
      <c r="B820" s="2" t="s">
        <v>1754</v>
      </c>
      <c r="C820" s="6" t="s">
        <v>1755</v>
      </c>
      <c r="D820" s="3" t="s">
        <v>1735</v>
      </c>
    </row>
    <row r="821">
      <c r="A821" s="6" t="s">
        <v>49</v>
      </c>
      <c r="B821" s="2" t="s">
        <v>1756</v>
      </c>
      <c r="C821" s="6" t="s">
        <v>1757</v>
      </c>
      <c r="D821" s="3" t="s">
        <v>1758</v>
      </c>
    </row>
    <row r="822">
      <c r="A822" s="6" t="s">
        <v>49</v>
      </c>
      <c r="B822" s="2" t="s">
        <v>1759</v>
      </c>
      <c r="C822" s="6" t="s">
        <v>1760</v>
      </c>
      <c r="D822" s="3" t="s">
        <v>1758</v>
      </c>
    </row>
    <row r="823">
      <c r="A823" s="6" t="s">
        <v>49</v>
      </c>
      <c r="B823" s="2" t="s">
        <v>1761</v>
      </c>
      <c r="C823" s="6" t="s">
        <v>1762</v>
      </c>
      <c r="D823" s="3" t="s">
        <v>1758</v>
      </c>
    </row>
    <row r="824">
      <c r="A824" s="6" t="s">
        <v>49</v>
      </c>
      <c r="B824" s="2" t="s">
        <v>1763</v>
      </c>
      <c r="C824" s="6" t="s">
        <v>1764</v>
      </c>
      <c r="D824" s="3" t="s">
        <v>1758</v>
      </c>
    </row>
    <row r="825">
      <c r="A825" s="6" t="s">
        <v>49</v>
      </c>
      <c r="B825" s="2" t="s">
        <v>1765</v>
      </c>
      <c r="C825" s="6" t="s">
        <v>1766</v>
      </c>
      <c r="D825" s="3" t="s">
        <v>1767</v>
      </c>
    </row>
    <row r="826">
      <c r="A826" s="6" t="s">
        <v>49</v>
      </c>
      <c r="B826" s="2" t="s">
        <v>1768</v>
      </c>
      <c r="C826" s="6" t="s">
        <v>1769</v>
      </c>
      <c r="D826" s="3" t="s">
        <v>1767</v>
      </c>
    </row>
    <row r="827">
      <c r="A827" s="6" t="s">
        <v>49</v>
      </c>
      <c r="B827" s="2" t="s">
        <v>1770</v>
      </c>
      <c r="C827" s="6" t="s">
        <v>1771</v>
      </c>
      <c r="D827" s="3" t="s">
        <v>1767</v>
      </c>
    </row>
    <row r="828">
      <c r="A828" s="6" t="s">
        <v>49</v>
      </c>
      <c r="B828" s="2" t="s">
        <v>1772</v>
      </c>
      <c r="C828" s="6" t="s">
        <v>1773</v>
      </c>
      <c r="D828" s="3" t="s">
        <v>1767</v>
      </c>
    </row>
    <row r="829">
      <c r="A829" s="6" t="s">
        <v>49</v>
      </c>
      <c r="B829" s="2" t="s">
        <v>1774</v>
      </c>
      <c r="C829" s="6" t="s">
        <v>1775</v>
      </c>
      <c r="D829" s="3" t="s">
        <v>1767</v>
      </c>
    </row>
    <row r="830">
      <c r="A830" s="6" t="s">
        <v>49</v>
      </c>
      <c r="B830" s="2" t="s">
        <v>1776</v>
      </c>
      <c r="C830" s="6" t="s">
        <v>1777</v>
      </c>
      <c r="D830" s="3" t="s">
        <v>1767</v>
      </c>
    </row>
    <row r="831">
      <c r="A831" s="6" t="s">
        <v>49</v>
      </c>
      <c r="B831" s="2" t="s">
        <v>1778</v>
      </c>
      <c r="C831" s="6" t="s">
        <v>1779</v>
      </c>
      <c r="D831" s="3" t="s">
        <v>1767</v>
      </c>
    </row>
    <row r="832">
      <c r="A832" s="6" t="s">
        <v>49</v>
      </c>
      <c r="B832" s="2" t="s">
        <v>1780</v>
      </c>
      <c r="C832" s="6" t="s">
        <v>1781</v>
      </c>
      <c r="D832" s="3" t="s">
        <v>1782</v>
      </c>
    </row>
    <row r="833">
      <c r="A833" s="6" t="s">
        <v>49</v>
      </c>
      <c r="B833" s="2" t="s">
        <v>1783</v>
      </c>
      <c r="C833" s="6" t="s">
        <v>1784</v>
      </c>
      <c r="D833" s="3" t="s">
        <v>1782</v>
      </c>
    </row>
    <row r="834">
      <c r="A834" s="6" t="s">
        <v>49</v>
      </c>
      <c r="B834" s="2" t="s">
        <v>1785</v>
      </c>
      <c r="C834" s="6" t="s">
        <v>1786</v>
      </c>
      <c r="D834" s="3" t="s">
        <v>1782</v>
      </c>
    </row>
    <row r="835">
      <c r="A835" s="6" t="s">
        <v>49</v>
      </c>
      <c r="B835" s="2" t="s">
        <v>1787</v>
      </c>
      <c r="C835" s="6" t="s">
        <v>1788</v>
      </c>
      <c r="D835" s="3" t="s">
        <v>1789</v>
      </c>
    </row>
    <row r="836">
      <c r="A836" s="6" t="s">
        <v>49</v>
      </c>
      <c r="B836" s="2" t="s">
        <v>1790</v>
      </c>
      <c r="C836" s="6" t="s">
        <v>1791</v>
      </c>
      <c r="D836" s="3" t="s">
        <v>1789</v>
      </c>
    </row>
    <row r="837">
      <c r="A837" s="6" t="s">
        <v>49</v>
      </c>
      <c r="B837" s="2" t="s">
        <v>1792</v>
      </c>
      <c r="C837" s="6" t="s">
        <v>1793</v>
      </c>
      <c r="D837" s="3" t="s">
        <v>1789</v>
      </c>
    </row>
    <row r="838">
      <c r="A838" s="6" t="s">
        <v>49</v>
      </c>
      <c r="B838" s="2" t="s">
        <v>1794</v>
      </c>
      <c r="C838" s="6" t="s">
        <v>1795</v>
      </c>
      <c r="D838" s="3" t="s">
        <v>1789</v>
      </c>
    </row>
    <row r="839">
      <c r="A839" s="6" t="s">
        <v>49</v>
      </c>
      <c r="B839" s="2" t="s">
        <v>1796</v>
      </c>
      <c r="C839" s="6" t="s">
        <v>1797</v>
      </c>
      <c r="D839" s="3" t="s">
        <v>1789</v>
      </c>
    </row>
    <row r="840">
      <c r="A840" s="6" t="s">
        <v>49</v>
      </c>
      <c r="B840" s="2" t="s">
        <v>1798</v>
      </c>
      <c r="C840" s="6" t="s">
        <v>1799</v>
      </c>
      <c r="D840" s="3" t="s">
        <v>1789</v>
      </c>
    </row>
    <row r="841">
      <c r="A841" s="6" t="s">
        <v>49</v>
      </c>
      <c r="B841" s="2" t="s">
        <v>1800</v>
      </c>
      <c r="C841" s="6" t="s">
        <v>1801</v>
      </c>
      <c r="D841" s="3" t="s">
        <v>1789</v>
      </c>
    </row>
    <row r="842">
      <c r="A842" s="6" t="s">
        <v>49</v>
      </c>
      <c r="B842" s="2" t="s">
        <v>1802</v>
      </c>
      <c r="C842" s="6" t="s">
        <v>1803</v>
      </c>
      <c r="D842" s="3" t="s">
        <v>1789</v>
      </c>
    </row>
    <row r="843">
      <c r="A843" s="6" t="s">
        <v>49</v>
      </c>
      <c r="B843" s="2" t="s">
        <v>1804</v>
      </c>
      <c r="C843" s="6" t="s">
        <v>1805</v>
      </c>
      <c r="D843" s="3" t="s">
        <v>1789</v>
      </c>
    </row>
    <row r="844">
      <c r="A844" s="6" t="s">
        <v>49</v>
      </c>
      <c r="B844" s="2" t="s">
        <v>1806</v>
      </c>
      <c r="C844" s="6" t="s">
        <v>1807</v>
      </c>
      <c r="D844" s="3" t="s">
        <v>1808</v>
      </c>
    </row>
    <row r="845">
      <c r="A845" s="6" t="s">
        <v>49</v>
      </c>
      <c r="B845" s="2" t="s">
        <v>1809</v>
      </c>
      <c r="C845" s="6" t="s">
        <v>1810</v>
      </c>
      <c r="D845" s="3" t="s">
        <v>1808</v>
      </c>
    </row>
    <row r="846">
      <c r="A846" s="6" t="s">
        <v>49</v>
      </c>
      <c r="B846" s="2" t="s">
        <v>1811</v>
      </c>
      <c r="C846" s="6" t="s">
        <v>1812</v>
      </c>
      <c r="D846" s="3" t="s">
        <v>1808</v>
      </c>
    </row>
    <row r="847">
      <c r="A847" s="6" t="s">
        <v>49</v>
      </c>
      <c r="B847" s="2" t="s">
        <v>1813</v>
      </c>
      <c r="C847" s="6" t="s">
        <v>1814</v>
      </c>
      <c r="D847" s="3" t="s">
        <v>1815</v>
      </c>
    </row>
    <row r="848">
      <c r="A848" s="6" t="s">
        <v>49</v>
      </c>
      <c r="B848" s="2" t="s">
        <v>1816</v>
      </c>
      <c r="C848" s="6" t="s">
        <v>1817</v>
      </c>
      <c r="D848" s="3" t="s">
        <v>1815</v>
      </c>
    </row>
    <row r="849">
      <c r="A849" s="6" t="s">
        <v>49</v>
      </c>
      <c r="B849" s="2" t="s">
        <v>1818</v>
      </c>
      <c r="C849" s="6" t="s">
        <v>1819</v>
      </c>
      <c r="D849" s="3" t="s">
        <v>1815</v>
      </c>
    </row>
    <row r="850">
      <c r="A850" s="6" t="s">
        <v>49</v>
      </c>
      <c r="B850" s="2" t="s">
        <v>1820</v>
      </c>
      <c r="C850" s="6" t="s">
        <v>1821</v>
      </c>
      <c r="D850" s="3" t="s">
        <v>1815</v>
      </c>
    </row>
    <row r="851">
      <c r="A851" s="6" t="s">
        <v>49</v>
      </c>
      <c r="B851" s="2" t="s">
        <v>1822</v>
      </c>
      <c r="C851" s="6" t="s">
        <v>1823</v>
      </c>
      <c r="D851" s="3" t="s">
        <v>1815</v>
      </c>
    </row>
    <row r="852">
      <c r="A852" s="6" t="s">
        <v>49</v>
      </c>
      <c r="B852" s="2" t="s">
        <v>1824</v>
      </c>
      <c r="C852" s="6" t="s">
        <v>1825</v>
      </c>
      <c r="D852" s="3" t="s">
        <v>1815</v>
      </c>
    </row>
    <row r="853">
      <c r="A853" s="6" t="s">
        <v>49</v>
      </c>
      <c r="B853" s="2" t="s">
        <v>1826</v>
      </c>
      <c r="C853" s="6" t="s">
        <v>1827</v>
      </c>
      <c r="D853" s="3" t="s">
        <v>1815</v>
      </c>
    </row>
    <row r="854">
      <c r="A854" s="6" t="s">
        <v>49</v>
      </c>
      <c r="B854" s="2" t="s">
        <v>1828</v>
      </c>
      <c r="C854" s="6" t="s">
        <v>1829</v>
      </c>
      <c r="D854" s="3" t="s">
        <v>1815</v>
      </c>
    </row>
    <row r="855">
      <c r="A855" s="6" t="s">
        <v>49</v>
      </c>
      <c r="B855" s="2" t="s">
        <v>1830</v>
      </c>
      <c r="C855" s="6" t="s">
        <v>1831</v>
      </c>
      <c r="D855" s="3" t="s">
        <v>1832</v>
      </c>
    </row>
    <row r="856">
      <c r="A856" s="6" t="s">
        <v>49</v>
      </c>
      <c r="B856" s="2" t="s">
        <v>1833</v>
      </c>
      <c r="C856" s="6" t="s">
        <v>1834</v>
      </c>
      <c r="D856" s="3" t="s">
        <v>1832</v>
      </c>
    </row>
    <row r="857">
      <c r="A857" s="6" t="s">
        <v>49</v>
      </c>
      <c r="B857" s="2" t="s">
        <v>1835</v>
      </c>
      <c r="C857" s="6" t="s">
        <v>1836</v>
      </c>
      <c r="D857" s="3" t="s">
        <v>1832</v>
      </c>
    </row>
    <row r="858">
      <c r="A858" s="6" t="s">
        <v>49</v>
      </c>
      <c r="B858" s="2" t="s">
        <v>1837</v>
      </c>
      <c r="C858" s="6" t="s">
        <v>1838</v>
      </c>
      <c r="D858" s="3" t="s">
        <v>1832</v>
      </c>
    </row>
    <row r="859">
      <c r="A859" s="6" t="s">
        <v>49</v>
      </c>
      <c r="B859" s="2" t="s">
        <v>1839</v>
      </c>
      <c r="C859" s="6" t="s">
        <v>1840</v>
      </c>
      <c r="D859" s="3" t="s">
        <v>1832</v>
      </c>
    </row>
    <row r="860">
      <c r="A860" s="6" t="s">
        <v>49</v>
      </c>
      <c r="B860" s="2" t="s">
        <v>1841</v>
      </c>
      <c r="C860" s="6" t="s">
        <v>1842</v>
      </c>
      <c r="D860" s="3" t="s">
        <v>1832</v>
      </c>
    </row>
    <row r="861">
      <c r="A861" s="6" t="s">
        <v>49</v>
      </c>
      <c r="B861" s="2" t="s">
        <v>1843</v>
      </c>
      <c r="C861" s="6" t="s">
        <v>1844</v>
      </c>
      <c r="D861" s="3" t="s">
        <v>1832</v>
      </c>
    </row>
    <row r="862">
      <c r="A862" s="6" t="s">
        <v>49</v>
      </c>
      <c r="B862" s="2" t="s">
        <v>1845</v>
      </c>
      <c r="C862" s="6" t="s">
        <v>1846</v>
      </c>
      <c r="D862" s="3" t="s">
        <v>1847</v>
      </c>
    </row>
    <row r="863">
      <c r="A863" s="6" t="s">
        <v>49</v>
      </c>
      <c r="B863" s="2" t="s">
        <v>1848</v>
      </c>
      <c r="C863" s="6" t="s">
        <v>1849</v>
      </c>
      <c r="D863" s="3" t="s">
        <v>1847</v>
      </c>
    </row>
    <row r="864">
      <c r="A864" s="6" t="s">
        <v>49</v>
      </c>
      <c r="B864" s="2" t="s">
        <v>1850</v>
      </c>
      <c r="C864" s="6" t="s">
        <v>1851</v>
      </c>
      <c r="D864" s="3" t="s">
        <v>1847</v>
      </c>
    </row>
    <row r="865">
      <c r="A865" s="6" t="s">
        <v>49</v>
      </c>
      <c r="B865" s="2" t="s">
        <v>1852</v>
      </c>
      <c r="C865" s="6" t="s">
        <v>1853</v>
      </c>
      <c r="D865" s="3" t="s">
        <v>1847</v>
      </c>
    </row>
    <row r="866">
      <c r="A866" s="6" t="s">
        <v>49</v>
      </c>
      <c r="B866" s="2" t="s">
        <v>1854</v>
      </c>
      <c r="C866" s="6" t="s">
        <v>1855</v>
      </c>
      <c r="D866" s="3" t="s">
        <v>1856</v>
      </c>
    </row>
    <row r="867">
      <c r="A867" s="6" t="s">
        <v>49</v>
      </c>
      <c r="B867" s="2" t="s">
        <v>1857</v>
      </c>
      <c r="C867" s="6" t="s">
        <v>1858</v>
      </c>
      <c r="D867" s="3" t="s">
        <v>1856</v>
      </c>
    </row>
    <row r="868">
      <c r="A868" s="6" t="s">
        <v>49</v>
      </c>
      <c r="B868" s="2" t="s">
        <v>1859</v>
      </c>
      <c r="C868" s="6" t="s">
        <v>1860</v>
      </c>
      <c r="D868" s="3" t="s">
        <v>1856</v>
      </c>
    </row>
    <row r="869">
      <c r="A869" s="6" t="s">
        <v>49</v>
      </c>
      <c r="B869" s="2" t="s">
        <v>1861</v>
      </c>
      <c r="C869" s="6" t="s">
        <v>1862</v>
      </c>
      <c r="D869" s="3" t="s">
        <v>1856</v>
      </c>
    </row>
    <row r="870">
      <c r="A870" s="6" t="s">
        <v>49</v>
      </c>
      <c r="B870" s="2" t="s">
        <v>1863</v>
      </c>
      <c r="C870" s="6" t="s">
        <v>1864</v>
      </c>
      <c r="D870" s="3" t="s">
        <v>1856</v>
      </c>
    </row>
    <row r="871">
      <c r="A871" s="6" t="s">
        <v>49</v>
      </c>
      <c r="B871" s="2" t="s">
        <v>1865</v>
      </c>
      <c r="C871" s="6" t="s">
        <v>1866</v>
      </c>
      <c r="D871" s="3" t="s">
        <v>1856</v>
      </c>
    </row>
    <row r="872">
      <c r="A872" s="6" t="s">
        <v>49</v>
      </c>
      <c r="B872" s="2" t="s">
        <v>1867</v>
      </c>
      <c r="C872" s="6" t="s">
        <v>1868</v>
      </c>
      <c r="D872" s="3" t="s">
        <v>1856</v>
      </c>
    </row>
    <row r="873">
      <c r="A873" s="6" t="s">
        <v>49</v>
      </c>
      <c r="B873" s="2" t="s">
        <v>1869</v>
      </c>
      <c r="C873" s="6" t="s">
        <v>1870</v>
      </c>
      <c r="D873" s="3" t="s">
        <v>1871</v>
      </c>
    </row>
    <row r="874">
      <c r="A874" s="6" t="s">
        <v>49</v>
      </c>
      <c r="B874" s="2" t="s">
        <v>1872</v>
      </c>
      <c r="C874" s="6" t="s">
        <v>1873</v>
      </c>
      <c r="D874" s="3" t="s">
        <v>1871</v>
      </c>
    </row>
    <row r="875">
      <c r="A875" s="6" t="s">
        <v>49</v>
      </c>
      <c r="B875" s="2" t="s">
        <v>1874</v>
      </c>
      <c r="C875" s="6" t="s">
        <v>1875</v>
      </c>
      <c r="D875" s="3" t="s">
        <v>1871</v>
      </c>
    </row>
    <row r="876">
      <c r="A876" s="6" t="s">
        <v>49</v>
      </c>
      <c r="B876" s="2" t="s">
        <v>1876</v>
      </c>
      <c r="C876" s="6" t="s">
        <v>1877</v>
      </c>
      <c r="D876" s="3" t="s">
        <v>1871</v>
      </c>
    </row>
    <row r="877">
      <c r="A877" s="6" t="s">
        <v>49</v>
      </c>
      <c r="B877" s="2" t="s">
        <v>1878</v>
      </c>
      <c r="C877" s="6" t="s">
        <v>1879</v>
      </c>
      <c r="D877" s="3" t="s">
        <v>1871</v>
      </c>
    </row>
    <row r="878">
      <c r="A878" s="6" t="s">
        <v>49</v>
      </c>
      <c r="B878" s="2" t="s">
        <v>1880</v>
      </c>
      <c r="C878" s="6" t="s">
        <v>1881</v>
      </c>
      <c r="D878" s="3" t="s">
        <v>1882</v>
      </c>
    </row>
    <row r="879">
      <c r="A879" s="6" t="s">
        <v>49</v>
      </c>
      <c r="B879" s="2" t="s">
        <v>1883</v>
      </c>
      <c r="C879" s="6" t="s">
        <v>1884</v>
      </c>
      <c r="D879" s="3" t="s">
        <v>1882</v>
      </c>
    </row>
    <row r="880">
      <c r="A880" s="6" t="s">
        <v>49</v>
      </c>
      <c r="B880" s="2" t="s">
        <v>1885</v>
      </c>
      <c r="C880" s="6" t="s">
        <v>1886</v>
      </c>
      <c r="D880" s="3" t="s">
        <v>1882</v>
      </c>
    </row>
    <row r="881">
      <c r="A881" s="6" t="s">
        <v>49</v>
      </c>
      <c r="B881" s="2" t="s">
        <v>1887</v>
      </c>
      <c r="C881" s="6" t="s">
        <v>1888</v>
      </c>
      <c r="D881" s="3" t="s">
        <v>1882</v>
      </c>
    </row>
    <row r="882">
      <c r="A882" s="6" t="s">
        <v>49</v>
      </c>
      <c r="B882" s="2" t="s">
        <v>1889</v>
      </c>
      <c r="C882" s="6" t="s">
        <v>1890</v>
      </c>
      <c r="D882" s="3" t="s">
        <v>1882</v>
      </c>
    </row>
    <row r="883">
      <c r="A883" s="6" t="s">
        <v>49</v>
      </c>
      <c r="B883" s="2" t="s">
        <v>1891</v>
      </c>
      <c r="C883" s="6" t="s">
        <v>1892</v>
      </c>
      <c r="D883" s="3" t="s">
        <v>1882</v>
      </c>
    </row>
    <row r="884">
      <c r="A884" s="6" t="s">
        <v>49</v>
      </c>
      <c r="B884" s="2" t="s">
        <v>1893</v>
      </c>
      <c r="C884" s="6" t="s">
        <v>1894</v>
      </c>
      <c r="D884" s="3" t="s">
        <v>1882</v>
      </c>
    </row>
    <row r="885">
      <c r="A885" s="6" t="s">
        <v>49</v>
      </c>
      <c r="B885" s="2" t="s">
        <v>1895</v>
      </c>
      <c r="C885" s="6" t="s">
        <v>1896</v>
      </c>
      <c r="D885" s="3" t="s">
        <v>1882</v>
      </c>
    </row>
    <row r="886">
      <c r="A886" s="6" t="s">
        <v>49</v>
      </c>
      <c r="B886" s="2" t="s">
        <v>1897</v>
      </c>
      <c r="C886" s="6" t="s">
        <v>1898</v>
      </c>
      <c r="D886" s="3" t="s">
        <v>1882</v>
      </c>
    </row>
    <row r="887">
      <c r="A887" s="6" t="s">
        <v>49</v>
      </c>
      <c r="B887" s="2" t="s">
        <v>1899</v>
      </c>
      <c r="C887" s="6" t="s">
        <v>1900</v>
      </c>
      <c r="D887" s="3" t="s">
        <v>1882</v>
      </c>
    </row>
    <row r="888">
      <c r="A888" s="6" t="s">
        <v>49</v>
      </c>
      <c r="B888" s="2" t="s">
        <v>1901</v>
      </c>
      <c r="C888" s="6" t="s">
        <v>1902</v>
      </c>
      <c r="D888" s="3" t="s">
        <v>1882</v>
      </c>
    </row>
    <row r="889">
      <c r="A889" s="6" t="s">
        <v>49</v>
      </c>
      <c r="B889" s="2" t="s">
        <v>1903</v>
      </c>
      <c r="C889" s="6" t="s">
        <v>1904</v>
      </c>
      <c r="D889" s="3" t="s">
        <v>1905</v>
      </c>
    </row>
    <row r="890">
      <c r="A890" s="6" t="s">
        <v>49</v>
      </c>
      <c r="B890" s="2" t="s">
        <v>1906</v>
      </c>
      <c r="C890" s="6" t="s">
        <v>1907</v>
      </c>
      <c r="D890" s="3" t="s">
        <v>1905</v>
      </c>
    </row>
    <row r="891">
      <c r="A891" s="6" t="s">
        <v>49</v>
      </c>
      <c r="B891" s="2" t="s">
        <v>1908</v>
      </c>
      <c r="C891" s="6" t="s">
        <v>1909</v>
      </c>
      <c r="D891" s="3" t="s">
        <v>1905</v>
      </c>
    </row>
    <row r="892">
      <c r="A892" s="6" t="s">
        <v>49</v>
      </c>
      <c r="B892" s="2" t="s">
        <v>1910</v>
      </c>
      <c r="C892" s="6" t="s">
        <v>1911</v>
      </c>
      <c r="D892" s="3" t="s">
        <v>1905</v>
      </c>
    </row>
    <row r="893">
      <c r="A893" s="6" t="s">
        <v>49</v>
      </c>
      <c r="B893" s="2" t="s">
        <v>1912</v>
      </c>
      <c r="C893" s="6" t="s">
        <v>1913</v>
      </c>
      <c r="D893" s="3" t="s">
        <v>1905</v>
      </c>
    </row>
    <row r="894">
      <c r="A894" s="6" t="s">
        <v>49</v>
      </c>
      <c r="B894" s="2" t="s">
        <v>1914</v>
      </c>
      <c r="C894" s="6" t="s">
        <v>1915</v>
      </c>
      <c r="D894" s="3" t="s">
        <v>1905</v>
      </c>
    </row>
    <row r="895">
      <c r="A895" s="6" t="s">
        <v>49</v>
      </c>
      <c r="B895" s="2" t="s">
        <v>1916</v>
      </c>
      <c r="C895" s="6" t="s">
        <v>1917</v>
      </c>
      <c r="D895" s="3" t="s">
        <v>1918</v>
      </c>
    </row>
    <row r="896">
      <c r="A896" s="6" t="s">
        <v>49</v>
      </c>
      <c r="B896" s="2" t="s">
        <v>1919</v>
      </c>
      <c r="C896" s="6" t="s">
        <v>1920</v>
      </c>
      <c r="D896" s="3" t="s">
        <v>1918</v>
      </c>
    </row>
    <row r="897">
      <c r="A897" s="6" t="s">
        <v>49</v>
      </c>
      <c r="B897" s="2" t="s">
        <v>1921</v>
      </c>
      <c r="C897" s="6" t="s">
        <v>1922</v>
      </c>
      <c r="D897" s="3" t="s">
        <v>1918</v>
      </c>
    </row>
    <row r="898">
      <c r="A898" s="6" t="s">
        <v>49</v>
      </c>
      <c r="B898" s="2" t="s">
        <v>1923</v>
      </c>
      <c r="C898" s="6" t="s">
        <v>1924</v>
      </c>
      <c r="D898" s="3" t="s">
        <v>1918</v>
      </c>
    </row>
    <row r="899">
      <c r="A899" s="6" t="s">
        <v>49</v>
      </c>
      <c r="B899" s="2" t="s">
        <v>1925</v>
      </c>
      <c r="C899" s="6" t="s">
        <v>1926</v>
      </c>
      <c r="D899" s="3" t="s">
        <v>1918</v>
      </c>
    </row>
    <row r="900">
      <c r="A900" s="6" t="s">
        <v>49</v>
      </c>
      <c r="B900" s="2" t="s">
        <v>1927</v>
      </c>
      <c r="C900" s="6" t="s">
        <v>1928</v>
      </c>
      <c r="D900" s="3" t="s">
        <v>1929</v>
      </c>
    </row>
    <row r="901">
      <c r="A901" s="6" t="s">
        <v>49</v>
      </c>
      <c r="B901" s="2" t="s">
        <v>1930</v>
      </c>
      <c r="C901" s="6" t="s">
        <v>1931</v>
      </c>
      <c r="D901" s="3" t="s">
        <v>1929</v>
      </c>
    </row>
    <row r="902">
      <c r="A902" s="6" t="s">
        <v>49</v>
      </c>
      <c r="B902" s="2" t="s">
        <v>1932</v>
      </c>
      <c r="C902" s="6" t="s">
        <v>1933</v>
      </c>
      <c r="D902" s="3" t="s">
        <v>1929</v>
      </c>
    </row>
    <row r="903">
      <c r="A903" s="6" t="s">
        <v>49</v>
      </c>
      <c r="B903" s="2" t="s">
        <v>1934</v>
      </c>
      <c r="C903" s="6" t="s">
        <v>1935</v>
      </c>
      <c r="D903" s="3" t="s">
        <v>1929</v>
      </c>
    </row>
    <row r="904">
      <c r="A904" s="6" t="s">
        <v>49</v>
      </c>
      <c r="B904" s="2" t="s">
        <v>1936</v>
      </c>
      <c r="C904" s="6" t="s">
        <v>1937</v>
      </c>
      <c r="D904" s="3" t="s">
        <v>1929</v>
      </c>
    </row>
    <row r="905">
      <c r="A905" s="6" t="s">
        <v>49</v>
      </c>
      <c r="B905" s="2" t="s">
        <v>1938</v>
      </c>
      <c r="C905" s="6" t="s">
        <v>1939</v>
      </c>
      <c r="D905" s="3" t="s">
        <v>1940</v>
      </c>
    </row>
    <row r="906">
      <c r="A906" s="6" t="s">
        <v>49</v>
      </c>
      <c r="B906" s="2" t="s">
        <v>1941</v>
      </c>
      <c r="C906" s="6" t="s">
        <v>1942</v>
      </c>
      <c r="D906" s="3" t="s">
        <v>1940</v>
      </c>
    </row>
    <row r="907">
      <c r="A907" s="6" t="s">
        <v>49</v>
      </c>
      <c r="B907" s="2" t="s">
        <v>1943</v>
      </c>
      <c r="C907" s="6" t="s">
        <v>1944</v>
      </c>
      <c r="D907" s="3" t="s">
        <v>1940</v>
      </c>
    </row>
    <row r="908">
      <c r="A908" s="6" t="s">
        <v>49</v>
      </c>
      <c r="B908" s="2" t="s">
        <v>1945</v>
      </c>
      <c r="C908" s="6" t="s">
        <v>1946</v>
      </c>
      <c r="D908" s="3" t="s">
        <v>1940</v>
      </c>
    </row>
    <row r="909">
      <c r="A909" s="6" t="s">
        <v>49</v>
      </c>
      <c r="B909" s="2" t="s">
        <v>1947</v>
      </c>
      <c r="C909" s="6" t="s">
        <v>1948</v>
      </c>
      <c r="D909" s="3" t="s">
        <v>1940</v>
      </c>
    </row>
    <row r="910">
      <c r="A910" s="6" t="s">
        <v>49</v>
      </c>
      <c r="B910" s="2" t="s">
        <v>1949</v>
      </c>
      <c r="C910" s="6" t="s">
        <v>1950</v>
      </c>
      <c r="D910" s="3" t="s">
        <v>1940</v>
      </c>
    </row>
    <row r="911">
      <c r="A911" s="6" t="s">
        <v>49</v>
      </c>
      <c r="B911" s="2" t="s">
        <v>1951</v>
      </c>
      <c r="C911" s="6" t="s">
        <v>1952</v>
      </c>
      <c r="D911" s="3" t="s">
        <v>1940</v>
      </c>
    </row>
    <row r="912">
      <c r="A912" s="6" t="s">
        <v>49</v>
      </c>
      <c r="B912" s="2" t="s">
        <v>1953</v>
      </c>
      <c r="C912" s="6" t="s">
        <v>1954</v>
      </c>
      <c r="D912" s="3" t="s">
        <v>1940</v>
      </c>
    </row>
    <row r="913">
      <c r="A913" s="6" t="s">
        <v>49</v>
      </c>
      <c r="B913" s="2" t="s">
        <v>1955</v>
      </c>
      <c r="C913" s="6" t="s">
        <v>1956</v>
      </c>
      <c r="D913" s="3" t="s">
        <v>1940</v>
      </c>
    </row>
    <row r="914">
      <c r="A914" s="6" t="s">
        <v>49</v>
      </c>
      <c r="B914" s="2" t="s">
        <v>1957</v>
      </c>
      <c r="C914" s="6" t="s">
        <v>1958</v>
      </c>
      <c r="D914" s="3" t="s">
        <v>1940</v>
      </c>
    </row>
    <row r="915">
      <c r="A915" s="6" t="s">
        <v>49</v>
      </c>
      <c r="B915" s="2" t="s">
        <v>1959</v>
      </c>
      <c r="C915" s="6" t="s">
        <v>1960</v>
      </c>
      <c r="D915" s="3" t="s">
        <v>1940</v>
      </c>
    </row>
    <row r="916">
      <c r="A916" s="6" t="s">
        <v>49</v>
      </c>
      <c r="B916" s="2" t="s">
        <v>1961</v>
      </c>
      <c r="C916" s="6" t="s">
        <v>1962</v>
      </c>
      <c r="D916" s="3" t="s">
        <v>1940</v>
      </c>
    </row>
    <row r="917">
      <c r="A917" s="6" t="s">
        <v>49</v>
      </c>
      <c r="B917" s="2" t="s">
        <v>1963</v>
      </c>
      <c r="C917" s="6" t="s">
        <v>1964</v>
      </c>
      <c r="D917" s="3" t="s">
        <v>1940</v>
      </c>
    </row>
    <row r="918">
      <c r="A918" s="6" t="s">
        <v>49</v>
      </c>
      <c r="B918" s="2" t="s">
        <v>1965</v>
      </c>
      <c r="C918" s="6" t="s">
        <v>1966</v>
      </c>
      <c r="D918" s="3" t="s">
        <v>1940</v>
      </c>
    </row>
    <row r="919">
      <c r="A919" s="6" t="s">
        <v>49</v>
      </c>
      <c r="B919" s="2" t="s">
        <v>1967</v>
      </c>
      <c r="C919" s="6" t="s">
        <v>1968</v>
      </c>
      <c r="D919" s="3" t="s">
        <v>1969</v>
      </c>
    </row>
    <row r="920">
      <c r="A920" s="6" t="s">
        <v>49</v>
      </c>
      <c r="B920" s="2" t="s">
        <v>1970</v>
      </c>
      <c r="C920" s="6" t="s">
        <v>1971</v>
      </c>
      <c r="D920" s="3" t="s">
        <v>1969</v>
      </c>
    </row>
    <row r="921">
      <c r="A921" s="6" t="s">
        <v>49</v>
      </c>
      <c r="B921" s="2" t="s">
        <v>1972</v>
      </c>
      <c r="C921" s="6" t="s">
        <v>1973</v>
      </c>
      <c r="D921" s="3" t="s">
        <v>1969</v>
      </c>
    </row>
    <row r="922">
      <c r="A922" s="6" t="s">
        <v>49</v>
      </c>
      <c r="B922" s="2" t="s">
        <v>1974</v>
      </c>
      <c r="C922" s="6" t="s">
        <v>1975</v>
      </c>
      <c r="D922" s="3" t="s">
        <v>1969</v>
      </c>
    </row>
    <row r="923">
      <c r="A923" s="6" t="s">
        <v>49</v>
      </c>
      <c r="B923" s="2" t="s">
        <v>1976</v>
      </c>
      <c r="C923" s="6" t="s">
        <v>1977</v>
      </c>
      <c r="D923" s="3" t="s">
        <v>1969</v>
      </c>
    </row>
    <row r="924">
      <c r="A924" s="6" t="s">
        <v>49</v>
      </c>
      <c r="B924" s="2" t="s">
        <v>1978</v>
      </c>
      <c r="C924" s="6" t="s">
        <v>1979</v>
      </c>
      <c r="D924" s="3" t="s">
        <v>1969</v>
      </c>
    </row>
    <row r="925">
      <c r="A925" s="6" t="s">
        <v>49</v>
      </c>
      <c r="B925" s="2" t="s">
        <v>1980</v>
      </c>
      <c r="C925" s="6" t="s">
        <v>1981</v>
      </c>
      <c r="D925" s="3" t="s">
        <v>1969</v>
      </c>
    </row>
    <row r="926">
      <c r="A926" s="6" t="s">
        <v>49</v>
      </c>
      <c r="B926" s="2" t="s">
        <v>1982</v>
      </c>
      <c r="C926" s="6" t="s">
        <v>1983</v>
      </c>
      <c r="D926" s="3" t="s">
        <v>1969</v>
      </c>
    </row>
    <row r="927">
      <c r="A927" s="6" t="s">
        <v>49</v>
      </c>
      <c r="B927" s="2" t="s">
        <v>1984</v>
      </c>
      <c r="C927" s="6" t="s">
        <v>1985</v>
      </c>
      <c r="D927" s="3" t="s">
        <v>1969</v>
      </c>
    </row>
    <row r="928">
      <c r="A928" s="6" t="s">
        <v>49</v>
      </c>
      <c r="B928" s="2" t="s">
        <v>1986</v>
      </c>
      <c r="C928" s="6" t="s">
        <v>1987</v>
      </c>
      <c r="D928" s="3" t="s">
        <v>1969</v>
      </c>
    </row>
    <row r="929">
      <c r="A929" s="6" t="s">
        <v>49</v>
      </c>
      <c r="B929" s="2" t="s">
        <v>1988</v>
      </c>
      <c r="C929" s="6" t="s">
        <v>1989</v>
      </c>
      <c r="D929" s="3" t="s">
        <v>1969</v>
      </c>
    </row>
    <row r="930">
      <c r="A930" s="6" t="s">
        <v>49</v>
      </c>
      <c r="B930" s="2" t="s">
        <v>1990</v>
      </c>
      <c r="C930" s="6" t="s">
        <v>1991</v>
      </c>
      <c r="D930" s="3" t="s">
        <v>1969</v>
      </c>
    </row>
    <row r="931">
      <c r="A931" s="6" t="s">
        <v>49</v>
      </c>
      <c r="B931" s="2" t="s">
        <v>1992</v>
      </c>
      <c r="C931" s="6" t="s">
        <v>1993</v>
      </c>
      <c r="D931" s="3" t="s">
        <v>1969</v>
      </c>
    </row>
    <row r="932">
      <c r="A932" s="6" t="s">
        <v>49</v>
      </c>
      <c r="B932" s="2" t="s">
        <v>1994</v>
      </c>
      <c r="C932" s="6" t="s">
        <v>1995</v>
      </c>
      <c r="D932" s="3" t="s">
        <v>1969</v>
      </c>
    </row>
    <row r="933">
      <c r="A933" s="6" t="s">
        <v>49</v>
      </c>
      <c r="B933" s="2" t="s">
        <v>1996</v>
      </c>
      <c r="C933" s="6" t="s">
        <v>1997</v>
      </c>
      <c r="D933" s="3" t="s">
        <v>1969</v>
      </c>
    </row>
    <row r="934">
      <c r="A934" s="6" t="s">
        <v>49</v>
      </c>
      <c r="B934" s="2" t="s">
        <v>1998</v>
      </c>
      <c r="C934" s="6" t="s">
        <v>1999</v>
      </c>
      <c r="D934" s="3" t="s">
        <v>1969</v>
      </c>
    </row>
    <row r="935">
      <c r="A935" s="6" t="s">
        <v>49</v>
      </c>
      <c r="B935" s="2" t="s">
        <v>2000</v>
      </c>
      <c r="C935" s="6" t="s">
        <v>2001</v>
      </c>
      <c r="D935" s="3" t="s">
        <v>1969</v>
      </c>
    </row>
    <row r="936">
      <c r="A936" s="6" t="s">
        <v>49</v>
      </c>
      <c r="B936" s="2" t="s">
        <v>2002</v>
      </c>
      <c r="C936" s="6" t="s">
        <v>2003</v>
      </c>
      <c r="D936" s="3" t="s">
        <v>1969</v>
      </c>
    </row>
    <row r="937">
      <c r="A937" s="6" t="s">
        <v>49</v>
      </c>
      <c r="B937" s="2" t="s">
        <v>2004</v>
      </c>
      <c r="C937" s="6" t="s">
        <v>2005</v>
      </c>
      <c r="D937" s="3" t="s">
        <v>1969</v>
      </c>
    </row>
    <row r="938">
      <c r="A938" s="6" t="s">
        <v>49</v>
      </c>
      <c r="B938" s="2" t="s">
        <v>2006</v>
      </c>
      <c r="C938" s="6" t="s">
        <v>2007</v>
      </c>
      <c r="D938" s="3" t="s">
        <v>2008</v>
      </c>
    </row>
    <row r="939">
      <c r="A939" s="6" t="s">
        <v>49</v>
      </c>
      <c r="B939" s="2" t="s">
        <v>2009</v>
      </c>
      <c r="C939" s="6" t="s">
        <v>2010</v>
      </c>
      <c r="D939" s="3" t="s">
        <v>2008</v>
      </c>
    </row>
    <row r="940">
      <c r="A940" s="6" t="s">
        <v>49</v>
      </c>
      <c r="B940" s="2" t="s">
        <v>2011</v>
      </c>
      <c r="C940" s="6" t="s">
        <v>2012</v>
      </c>
      <c r="D940" s="3" t="s">
        <v>2008</v>
      </c>
    </row>
    <row r="941">
      <c r="A941" s="6" t="s">
        <v>49</v>
      </c>
      <c r="B941" s="2" t="s">
        <v>2013</v>
      </c>
      <c r="C941" s="6" t="s">
        <v>2014</v>
      </c>
      <c r="D941" s="3" t="s">
        <v>2008</v>
      </c>
    </row>
    <row r="942">
      <c r="A942" s="6" t="s">
        <v>49</v>
      </c>
      <c r="B942" s="2" t="s">
        <v>2015</v>
      </c>
      <c r="C942" s="6" t="s">
        <v>2016</v>
      </c>
      <c r="D942" s="3" t="s">
        <v>2017</v>
      </c>
    </row>
    <row r="943">
      <c r="A943" s="6" t="s">
        <v>49</v>
      </c>
      <c r="B943" s="2" t="s">
        <v>2018</v>
      </c>
      <c r="C943" s="6" t="s">
        <v>2019</v>
      </c>
      <c r="D943" s="3" t="s">
        <v>2017</v>
      </c>
    </row>
    <row r="944">
      <c r="A944" s="6" t="s">
        <v>49</v>
      </c>
      <c r="B944" s="2" t="s">
        <v>2020</v>
      </c>
      <c r="C944" s="6" t="s">
        <v>2021</v>
      </c>
      <c r="D944" s="3" t="s">
        <v>2017</v>
      </c>
    </row>
    <row r="945">
      <c r="A945" s="6" t="s">
        <v>49</v>
      </c>
      <c r="B945" s="2" t="s">
        <v>2022</v>
      </c>
      <c r="C945" s="6" t="s">
        <v>2023</v>
      </c>
      <c r="D945" s="3" t="s">
        <v>2017</v>
      </c>
    </row>
    <row r="946">
      <c r="A946" s="6" t="s">
        <v>49</v>
      </c>
      <c r="B946" s="2" t="s">
        <v>2024</v>
      </c>
      <c r="C946" s="6" t="s">
        <v>2025</v>
      </c>
      <c r="D946" s="3" t="s">
        <v>2017</v>
      </c>
    </row>
    <row r="947">
      <c r="A947" s="6" t="s">
        <v>49</v>
      </c>
      <c r="B947" s="2" t="s">
        <v>2026</v>
      </c>
      <c r="C947" s="6" t="s">
        <v>2027</v>
      </c>
      <c r="D947" s="3" t="s">
        <v>2017</v>
      </c>
    </row>
    <row r="948">
      <c r="A948" s="6" t="s">
        <v>49</v>
      </c>
      <c r="B948" s="2" t="s">
        <v>2028</v>
      </c>
      <c r="C948" s="6" t="s">
        <v>2029</v>
      </c>
      <c r="D948" s="3" t="s">
        <v>2017</v>
      </c>
    </row>
    <row r="949">
      <c r="A949" s="6" t="s">
        <v>49</v>
      </c>
      <c r="B949" s="2" t="s">
        <v>2030</v>
      </c>
      <c r="C949" s="6" t="s">
        <v>2031</v>
      </c>
      <c r="D949" s="3" t="s">
        <v>2017</v>
      </c>
    </row>
    <row r="950">
      <c r="A950" s="6" t="s">
        <v>49</v>
      </c>
      <c r="B950" s="2" t="s">
        <v>2032</v>
      </c>
      <c r="C950" s="6" t="s">
        <v>2033</v>
      </c>
      <c r="D950" s="3" t="s">
        <v>2017</v>
      </c>
    </row>
    <row r="951">
      <c r="A951" s="6" t="s">
        <v>49</v>
      </c>
      <c r="B951" s="2" t="s">
        <v>2034</v>
      </c>
      <c r="C951" s="6" t="s">
        <v>2035</v>
      </c>
      <c r="D951" s="3" t="s">
        <v>2017</v>
      </c>
    </row>
    <row r="952">
      <c r="A952" s="6" t="s">
        <v>49</v>
      </c>
      <c r="B952" s="2" t="s">
        <v>2036</v>
      </c>
      <c r="C952" s="6" t="s">
        <v>2037</v>
      </c>
      <c r="D952" s="3" t="s">
        <v>2038</v>
      </c>
    </row>
    <row r="953">
      <c r="A953" s="6" t="s">
        <v>49</v>
      </c>
      <c r="B953" s="2" t="s">
        <v>2039</v>
      </c>
      <c r="C953" s="6" t="s">
        <v>2040</v>
      </c>
      <c r="D953" s="3" t="s">
        <v>2038</v>
      </c>
    </row>
    <row r="954">
      <c r="A954" s="6" t="s">
        <v>49</v>
      </c>
      <c r="B954" s="2" t="s">
        <v>2041</v>
      </c>
      <c r="C954" s="6" t="s">
        <v>2042</v>
      </c>
      <c r="D954" s="3" t="s">
        <v>2038</v>
      </c>
    </row>
    <row r="955">
      <c r="A955" s="6" t="s">
        <v>49</v>
      </c>
      <c r="B955" s="2" t="s">
        <v>2043</v>
      </c>
      <c r="C955" s="6" t="s">
        <v>2044</v>
      </c>
      <c r="D955" s="3" t="s">
        <v>2038</v>
      </c>
    </row>
    <row r="956">
      <c r="A956" s="6" t="s">
        <v>49</v>
      </c>
      <c r="B956" s="2" t="s">
        <v>2045</v>
      </c>
      <c r="C956" s="6" t="s">
        <v>2046</v>
      </c>
      <c r="D956" s="3" t="s">
        <v>2038</v>
      </c>
    </row>
    <row r="957">
      <c r="A957" s="6" t="s">
        <v>49</v>
      </c>
      <c r="B957" s="2" t="s">
        <v>2047</v>
      </c>
      <c r="C957" s="6" t="s">
        <v>2048</v>
      </c>
      <c r="D957" s="3" t="s">
        <v>2049</v>
      </c>
    </row>
    <row r="958">
      <c r="A958" s="6" t="s">
        <v>49</v>
      </c>
      <c r="B958" s="2" t="s">
        <v>2050</v>
      </c>
      <c r="C958" s="6" t="s">
        <v>2051</v>
      </c>
      <c r="D958" s="3" t="s">
        <v>2049</v>
      </c>
    </row>
    <row r="959">
      <c r="A959" s="6" t="s">
        <v>49</v>
      </c>
      <c r="B959" s="2" t="s">
        <v>2052</v>
      </c>
      <c r="C959" s="6" t="s">
        <v>2053</v>
      </c>
      <c r="D959" s="3" t="s">
        <v>2049</v>
      </c>
    </row>
    <row r="960">
      <c r="A960" s="6" t="s">
        <v>49</v>
      </c>
      <c r="B960" s="2" t="s">
        <v>2054</v>
      </c>
      <c r="C960" s="6" t="s">
        <v>2055</v>
      </c>
      <c r="D960" s="3" t="s">
        <v>2049</v>
      </c>
    </row>
    <row r="961">
      <c r="A961" s="6" t="s">
        <v>49</v>
      </c>
      <c r="B961" s="2" t="s">
        <v>2056</v>
      </c>
      <c r="C961" s="6" t="s">
        <v>2057</v>
      </c>
      <c r="D961" s="3" t="s">
        <v>2049</v>
      </c>
    </row>
    <row r="962">
      <c r="A962" s="6" t="s">
        <v>49</v>
      </c>
      <c r="B962" s="2" t="s">
        <v>2058</v>
      </c>
      <c r="C962" s="6" t="s">
        <v>2059</v>
      </c>
      <c r="D962" s="3" t="s">
        <v>2049</v>
      </c>
    </row>
    <row r="963">
      <c r="A963" s="6" t="s">
        <v>49</v>
      </c>
      <c r="B963" s="2" t="s">
        <v>2060</v>
      </c>
      <c r="C963" s="6" t="s">
        <v>2061</v>
      </c>
      <c r="D963" s="3" t="s">
        <v>2062</v>
      </c>
    </row>
    <row r="964">
      <c r="A964" s="6" t="s">
        <v>49</v>
      </c>
      <c r="B964" s="2" t="s">
        <v>2063</v>
      </c>
      <c r="C964" s="6" t="s">
        <v>2064</v>
      </c>
      <c r="D964" s="3" t="s">
        <v>2062</v>
      </c>
    </row>
    <row r="965">
      <c r="A965" s="6" t="s">
        <v>49</v>
      </c>
      <c r="B965" s="2" t="s">
        <v>2065</v>
      </c>
      <c r="C965" s="6" t="s">
        <v>2066</v>
      </c>
      <c r="D965" s="3" t="s">
        <v>2062</v>
      </c>
    </row>
    <row r="966">
      <c r="A966" s="6" t="s">
        <v>49</v>
      </c>
      <c r="B966" s="2" t="s">
        <v>2067</v>
      </c>
      <c r="C966" s="6" t="s">
        <v>2068</v>
      </c>
      <c r="D966" s="3" t="s">
        <v>2062</v>
      </c>
    </row>
    <row r="967">
      <c r="A967" s="6" t="s">
        <v>49</v>
      </c>
      <c r="B967" s="2" t="s">
        <v>2069</v>
      </c>
      <c r="C967" s="6" t="s">
        <v>2070</v>
      </c>
      <c r="D967" s="3" t="s">
        <v>2062</v>
      </c>
    </row>
    <row r="968">
      <c r="A968" s="6" t="s">
        <v>49</v>
      </c>
      <c r="B968" s="2" t="s">
        <v>2071</v>
      </c>
      <c r="C968" s="6" t="s">
        <v>2072</v>
      </c>
      <c r="D968" s="3" t="s">
        <v>2062</v>
      </c>
    </row>
    <row r="969">
      <c r="A969" s="6" t="s">
        <v>49</v>
      </c>
      <c r="B969" s="2" t="s">
        <v>2073</v>
      </c>
      <c r="C969" s="6" t="s">
        <v>2074</v>
      </c>
      <c r="D969" s="3" t="s">
        <v>2062</v>
      </c>
    </row>
    <row r="970">
      <c r="A970" s="6" t="s">
        <v>49</v>
      </c>
      <c r="B970" s="2" t="s">
        <v>2075</v>
      </c>
      <c r="C970" s="6" t="s">
        <v>2076</v>
      </c>
      <c r="D970" s="3" t="s">
        <v>2077</v>
      </c>
    </row>
    <row r="971">
      <c r="A971" s="6" t="s">
        <v>49</v>
      </c>
      <c r="B971" s="2" t="s">
        <v>2078</v>
      </c>
      <c r="C971" s="6" t="s">
        <v>2079</v>
      </c>
      <c r="D971" s="3" t="s">
        <v>2077</v>
      </c>
    </row>
    <row r="972">
      <c r="A972" s="6" t="s">
        <v>49</v>
      </c>
      <c r="B972" s="2" t="s">
        <v>2080</v>
      </c>
      <c r="C972" s="6" t="s">
        <v>2081</v>
      </c>
      <c r="D972" s="3" t="s">
        <v>2077</v>
      </c>
    </row>
    <row r="973">
      <c r="A973" s="6" t="s">
        <v>49</v>
      </c>
      <c r="B973" s="2" t="s">
        <v>2082</v>
      </c>
      <c r="C973" s="6" t="s">
        <v>2083</v>
      </c>
      <c r="D973" s="3" t="s">
        <v>2077</v>
      </c>
    </row>
    <row r="974">
      <c r="A974" s="6" t="s">
        <v>49</v>
      </c>
      <c r="B974" s="2" t="s">
        <v>2084</v>
      </c>
      <c r="C974" s="6" t="s">
        <v>2085</v>
      </c>
      <c r="D974" s="3" t="s">
        <v>2086</v>
      </c>
    </row>
    <row r="975">
      <c r="A975" s="6" t="s">
        <v>49</v>
      </c>
      <c r="B975" s="2" t="s">
        <v>2087</v>
      </c>
      <c r="C975" s="6" t="s">
        <v>2088</v>
      </c>
      <c r="D975" s="3" t="s">
        <v>2086</v>
      </c>
    </row>
    <row r="976">
      <c r="A976" s="6" t="s">
        <v>49</v>
      </c>
      <c r="B976" s="2" t="s">
        <v>2089</v>
      </c>
      <c r="C976" s="6" t="s">
        <v>2090</v>
      </c>
      <c r="D976" s="3" t="s">
        <v>2086</v>
      </c>
    </row>
    <row r="977">
      <c r="A977" s="6" t="s">
        <v>49</v>
      </c>
      <c r="B977" s="2" t="s">
        <v>2091</v>
      </c>
      <c r="C977" s="6" t="s">
        <v>2092</v>
      </c>
      <c r="D977" s="3" t="s">
        <v>2086</v>
      </c>
    </row>
    <row r="978">
      <c r="A978" s="6" t="s">
        <v>49</v>
      </c>
      <c r="B978" s="2" t="s">
        <v>2093</v>
      </c>
      <c r="C978" s="6" t="s">
        <v>2094</v>
      </c>
      <c r="D978" s="3" t="s">
        <v>2086</v>
      </c>
    </row>
    <row r="979">
      <c r="A979" s="6" t="s">
        <v>49</v>
      </c>
      <c r="B979" s="2" t="s">
        <v>2095</v>
      </c>
      <c r="C979" s="6" t="s">
        <v>2096</v>
      </c>
      <c r="D979" s="3" t="s">
        <v>2097</v>
      </c>
    </row>
    <row r="980">
      <c r="A980" s="6" t="s">
        <v>49</v>
      </c>
      <c r="B980" s="2" t="s">
        <v>2098</v>
      </c>
      <c r="C980" s="6" t="s">
        <v>2099</v>
      </c>
      <c r="D980" s="3" t="s">
        <v>2097</v>
      </c>
    </row>
    <row r="981">
      <c r="A981" s="6" t="s">
        <v>49</v>
      </c>
      <c r="B981" s="2" t="s">
        <v>2100</v>
      </c>
      <c r="C981" s="6" t="s">
        <v>2101</v>
      </c>
      <c r="D981" s="3" t="s">
        <v>2097</v>
      </c>
    </row>
    <row r="982">
      <c r="A982" s="6" t="s">
        <v>49</v>
      </c>
      <c r="B982" s="2" t="s">
        <v>2102</v>
      </c>
      <c r="C982" s="6" t="s">
        <v>2103</v>
      </c>
      <c r="D982" s="3" t="s">
        <v>2097</v>
      </c>
    </row>
    <row r="983">
      <c r="A983" s="6" t="s">
        <v>49</v>
      </c>
      <c r="B983" s="2" t="s">
        <v>2104</v>
      </c>
      <c r="C983" s="6" t="s">
        <v>2105</v>
      </c>
      <c r="D983" s="3" t="s">
        <v>2106</v>
      </c>
    </row>
    <row r="984">
      <c r="A984" s="6" t="s">
        <v>49</v>
      </c>
      <c r="B984" s="2" t="s">
        <v>2107</v>
      </c>
      <c r="C984" s="6" t="s">
        <v>2108</v>
      </c>
      <c r="D984" s="3" t="s">
        <v>2106</v>
      </c>
    </row>
    <row r="985">
      <c r="A985" s="6" t="s">
        <v>49</v>
      </c>
      <c r="B985" s="2" t="s">
        <v>2109</v>
      </c>
      <c r="C985" s="6" t="s">
        <v>2110</v>
      </c>
      <c r="D985" s="3" t="s">
        <v>2106</v>
      </c>
    </row>
    <row r="986">
      <c r="A986" s="6" t="s">
        <v>49</v>
      </c>
      <c r="B986" s="2" t="s">
        <v>2111</v>
      </c>
      <c r="C986" s="6" t="s">
        <v>2112</v>
      </c>
      <c r="D986" s="3" t="s">
        <v>2106</v>
      </c>
    </row>
    <row r="987">
      <c r="A987" s="6" t="s">
        <v>49</v>
      </c>
      <c r="B987" s="2" t="s">
        <v>2113</v>
      </c>
      <c r="C987" s="6" t="s">
        <v>2114</v>
      </c>
      <c r="D987" s="3" t="s">
        <v>2115</v>
      </c>
    </row>
    <row r="988">
      <c r="A988" s="6" t="s">
        <v>49</v>
      </c>
      <c r="B988" s="2" t="s">
        <v>2116</v>
      </c>
      <c r="C988" s="6" t="s">
        <v>2117</v>
      </c>
      <c r="D988" s="3" t="s">
        <v>2115</v>
      </c>
    </row>
    <row r="989">
      <c r="A989" s="6" t="s">
        <v>49</v>
      </c>
      <c r="B989" s="2" t="s">
        <v>2118</v>
      </c>
      <c r="C989" s="6" t="s">
        <v>2119</v>
      </c>
      <c r="D989" s="3" t="s">
        <v>2115</v>
      </c>
    </row>
    <row r="990">
      <c r="A990" s="6" t="s">
        <v>49</v>
      </c>
      <c r="B990" s="2" t="s">
        <v>2120</v>
      </c>
      <c r="C990" s="6" t="s">
        <v>2121</v>
      </c>
      <c r="D990" s="3" t="s">
        <v>2115</v>
      </c>
    </row>
    <row r="991">
      <c r="A991" s="6" t="s">
        <v>49</v>
      </c>
      <c r="B991" s="2" t="s">
        <v>2122</v>
      </c>
      <c r="C991" s="6" t="s">
        <v>2123</v>
      </c>
      <c r="D991" s="3" t="s">
        <v>2124</v>
      </c>
    </row>
    <row r="992">
      <c r="A992" s="6" t="s">
        <v>49</v>
      </c>
      <c r="B992" s="2" t="s">
        <v>2125</v>
      </c>
      <c r="C992" s="6" t="s">
        <v>2126</v>
      </c>
      <c r="D992" s="3" t="s">
        <v>2124</v>
      </c>
    </row>
    <row r="993">
      <c r="A993" s="6" t="s">
        <v>49</v>
      </c>
      <c r="B993" s="2" t="s">
        <v>2127</v>
      </c>
      <c r="C993" s="6" t="s">
        <v>2128</v>
      </c>
      <c r="D993" s="3" t="s">
        <v>2124</v>
      </c>
    </row>
    <row r="994">
      <c r="A994" s="6" t="s">
        <v>49</v>
      </c>
      <c r="B994" s="2" t="s">
        <v>2129</v>
      </c>
      <c r="C994" s="6" t="s">
        <v>2130</v>
      </c>
      <c r="D994" s="3" t="s">
        <v>2124</v>
      </c>
    </row>
    <row r="995">
      <c r="A995" s="6" t="s">
        <v>49</v>
      </c>
      <c r="B995" s="2" t="s">
        <v>2131</v>
      </c>
      <c r="C995" s="6" t="s">
        <v>2132</v>
      </c>
      <c r="D995" s="3" t="s">
        <v>2124</v>
      </c>
    </row>
    <row r="996">
      <c r="A996" s="6" t="s">
        <v>49</v>
      </c>
      <c r="B996" s="2" t="s">
        <v>2133</v>
      </c>
      <c r="C996" s="6" t="s">
        <v>2134</v>
      </c>
      <c r="D996" s="3" t="s">
        <v>2124</v>
      </c>
    </row>
    <row r="997">
      <c r="A997" s="6" t="s">
        <v>49</v>
      </c>
      <c r="B997" s="2" t="s">
        <v>2135</v>
      </c>
      <c r="C997" s="6" t="s">
        <v>2136</v>
      </c>
      <c r="D997" s="3" t="s">
        <v>2124</v>
      </c>
    </row>
    <row r="998">
      <c r="A998" s="6" t="s">
        <v>49</v>
      </c>
      <c r="B998" s="2" t="s">
        <v>2137</v>
      </c>
      <c r="C998" s="6" t="s">
        <v>2138</v>
      </c>
      <c r="D998" s="3" t="s">
        <v>2124</v>
      </c>
    </row>
    <row r="999">
      <c r="A999" s="6" t="s">
        <v>49</v>
      </c>
      <c r="B999" s="2" t="s">
        <v>2139</v>
      </c>
      <c r="C999" s="6" t="s">
        <v>2140</v>
      </c>
      <c r="D999" s="3" t="s">
        <v>2141</v>
      </c>
    </row>
    <row r="1000">
      <c r="A1000" s="6" t="s">
        <v>49</v>
      </c>
      <c r="B1000" s="2" t="s">
        <v>2142</v>
      </c>
      <c r="C1000" s="6" t="s">
        <v>2143</v>
      </c>
      <c r="D1000" s="3" t="s">
        <v>2141</v>
      </c>
    </row>
    <row r="1001">
      <c r="A1001" s="6" t="s">
        <v>49</v>
      </c>
      <c r="B1001" s="2" t="s">
        <v>2144</v>
      </c>
      <c r="C1001" s="6" t="s">
        <v>2145</v>
      </c>
      <c r="D1001" s="3" t="s">
        <v>2141</v>
      </c>
    </row>
    <row r="1002">
      <c r="A1002" s="6" t="s">
        <v>49</v>
      </c>
      <c r="B1002" s="2" t="s">
        <v>2146</v>
      </c>
      <c r="C1002" s="6" t="s">
        <v>2147</v>
      </c>
      <c r="D1002" s="3" t="s">
        <v>2141</v>
      </c>
    </row>
    <row r="1003">
      <c r="A1003" s="6" t="s">
        <v>49</v>
      </c>
      <c r="B1003" s="2" t="s">
        <v>2148</v>
      </c>
      <c r="C1003" s="6" t="s">
        <v>2149</v>
      </c>
      <c r="D1003" s="3" t="s">
        <v>2141</v>
      </c>
    </row>
    <row r="1004">
      <c r="A1004" s="6" t="s">
        <v>49</v>
      </c>
      <c r="B1004" s="2" t="s">
        <v>2150</v>
      </c>
      <c r="C1004" s="6" t="s">
        <v>2151</v>
      </c>
      <c r="D1004" s="3" t="s">
        <v>2141</v>
      </c>
    </row>
    <row r="1005">
      <c r="A1005" s="6" t="s">
        <v>49</v>
      </c>
      <c r="B1005" s="2" t="s">
        <v>2152</v>
      </c>
      <c r="C1005" s="6" t="s">
        <v>2153</v>
      </c>
      <c r="D1005" s="3" t="s">
        <v>2154</v>
      </c>
    </row>
    <row r="1006">
      <c r="A1006" s="6" t="s">
        <v>49</v>
      </c>
      <c r="B1006" s="2" t="s">
        <v>2155</v>
      </c>
      <c r="C1006" s="6" t="s">
        <v>2156</v>
      </c>
      <c r="D1006" s="3" t="s">
        <v>2154</v>
      </c>
    </row>
    <row r="1007">
      <c r="A1007" s="6" t="s">
        <v>49</v>
      </c>
      <c r="B1007" s="2" t="s">
        <v>2157</v>
      </c>
      <c r="C1007" s="6" t="s">
        <v>2158</v>
      </c>
      <c r="D1007" s="3" t="s">
        <v>2154</v>
      </c>
    </row>
    <row r="1008">
      <c r="A1008" s="6" t="s">
        <v>49</v>
      </c>
      <c r="B1008" s="2" t="s">
        <v>2159</v>
      </c>
      <c r="C1008" s="6" t="s">
        <v>2160</v>
      </c>
      <c r="D1008" s="3" t="s">
        <v>2154</v>
      </c>
    </row>
    <row r="1009">
      <c r="A1009" s="6" t="s">
        <v>49</v>
      </c>
      <c r="B1009" s="2" t="s">
        <v>2161</v>
      </c>
      <c r="C1009" s="6" t="s">
        <v>2162</v>
      </c>
      <c r="D1009" s="3" t="s">
        <v>2154</v>
      </c>
    </row>
    <row r="1010">
      <c r="A1010" s="6" t="s">
        <v>49</v>
      </c>
      <c r="B1010" s="2" t="s">
        <v>2163</v>
      </c>
      <c r="C1010" s="6" t="s">
        <v>2164</v>
      </c>
      <c r="D1010" s="3" t="s">
        <v>2165</v>
      </c>
    </row>
    <row r="1011">
      <c r="A1011" s="6" t="s">
        <v>49</v>
      </c>
      <c r="B1011" s="2" t="s">
        <v>2166</v>
      </c>
      <c r="C1011" s="6" t="s">
        <v>2167</v>
      </c>
      <c r="D1011" s="3" t="s">
        <v>2165</v>
      </c>
    </row>
    <row r="1012">
      <c r="A1012" s="6" t="s">
        <v>49</v>
      </c>
      <c r="B1012" s="2" t="s">
        <v>2168</v>
      </c>
      <c r="C1012" s="6" t="s">
        <v>2169</v>
      </c>
      <c r="D1012" s="3" t="s">
        <v>2165</v>
      </c>
    </row>
    <row r="1013">
      <c r="A1013" s="6" t="s">
        <v>49</v>
      </c>
      <c r="B1013" s="2" t="s">
        <v>2170</v>
      </c>
      <c r="C1013" s="6" t="s">
        <v>2171</v>
      </c>
      <c r="D1013" s="3" t="s">
        <v>2165</v>
      </c>
    </row>
    <row r="1014">
      <c r="A1014" s="6" t="s">
        <v>49</v>
      </c>
      <c r="B1014" s="2" t="s">
        <v>2172</v>
      </c>
      <c r="C1014" s="6" t="s">
        <v>2173</v>
      </c>
      <c r="D1014" s="3" t="s">
        <v>2174</v>
      </c>
    </row>
    <row r="1015">
      <c r="A1015" s="6" t="s">
        <v>49</v>
      </c>
      <c r="B1015" s="2" t="s">
        <v>2175</v>
      </c>
      <c r="C1015" s="6" t="s">
        <v>2176</v>
      </c>
      <c r="D1015" s="3" t="s">
        <v>2174</v>
      </c>
    </row>
    <row r="1016">
      <c r="A1016" s="6" t="s">
        <v>49</v>
      </c>
      <c r="B1016" s="2" t="s">
        <v>2177</v>
      </c>
      <c r="C1016" s="6" t="s">
        <v>2178</v>
      </c>
      <c r="D1016" s="3" t="s">
        <v>2174</v>
      </c>
    </row>
    <row r="1017">
      <c r="A1017" s="6" t="s">
        <v>49</v>
      </c>
      <c r="B1017" s="2" t="s">
        <v>2179</v>
      </c>
      <c r="C1017" s="6" t="s">
        <v>2180</v>
      </c>
      <c r="D1017" s="3" t="s">
        <v>2181</v>
      </c>
    </row>
    <row r="1018">
      <c r="A1018" s="6" t="s">
        <v>49</v>
      </c>
      <c r="B1018" s="2" t="s">
        <v>2182</v>
      </c>
      <c r="C1018" s="6" t="s">
        <v>2183</v>
      </c>
      <c r="D1018" s="3" t="s">
        <v>2181</v>
      </c>
    </row>
    <row r="1019">
      <c r="A1019" s="6" t="s">
        <v>49</v>
      </c>
      <c r="B1019" s="2" t="s">
        <v>2184</v>
      </c>
      <c r="C1019" s="6" t="s">
        <v>2185</v>
      </c>
      <c r="D1019" s="3" t="s">
        <v>2181</v>
      </c>
    </row>
    <row r="1020">
      <c r="A1020" s="6" t="s">
        <v>49</v>
      </c>
      <c r="B1020" s="2" t="s">
        <v>2186</v>
      </c>
      <c r="C1020" s="6" t="s">
        <v>2187</v>
      </c>
      <c r="D1020" s="3" t="s">
        <v>2181</v>
      </c>
    </row>
    <row r="1021">
      <c r="A1021" s="6" t="s">
        <v>49</v>
      </c>
      <c r="B1021" s="2" t="s">
        <v>2188</v>
      </c>
      <c r="C1021" s="6" t="s">
        <v>2189</v>
      </c>
      <c r="D1021" s="3" t="s">
        <v>2181</v>
      </c>
    </row>
    <row r="1022">
      <c r="A1022" s="6" t="s">
        <v>49</v>
      </c>
      <c r="B1022" s="2" t="s">
        <v>2190</v>
      </c>
      <c r="C1022" s="6" t="s">
        <v>2191</v>
      </c>
      <c r="D1022" s="3" t="s">
        <v>2181</v>
      </c>
    </row>
    <row r="1023">
      <c r="A1023" s="6" t="s">
        <v>49</v>
      </c>
      <c r="B1023" s="2" t="s">
        <v>2192</v>
      </c>
      <c r="C1023" s="6" t="s">
        <v>2193</v>
      </c>
      <c r="D1023" s="3" t="s">
        <v>2181</v>
      </c>
    </row>
    <row r="1024">
      <c r="A1024" s="6" t="s">
        <v>49</v>
      </c>
      <c r="B1024" s="2" t="s">
        <v>2194</v>
      </c>
      <c r="C1024" s="6" t="s">
        <v>2195</v>
      </c>
      <c r="D1024" s="3" t="s">
        <v>2181</v>
      </c>
    </row>
    <row r="1025">
      <c r="A1025" s="6" t="s">
        <v>49</v>
      </c>
      <c r="B1025" s="2" t="s">
        <v>2196</v>
      </c>
      <c r="C1025" s="6" t="s">
        <v>2197</v>
      </c>
      <c r="D1025" s="3" t="s">
        <v>2181</v>
      </c>
    </row>
    <row r="1026">
      <c r="A1026" s="6" t="s">
        <v>49</v>
      </c>
      <c r="B1026" s="2" t="s">
        <v>2198</v>
      </c>
      <c r="C1026" s="6" t="s">
        <v>2199</v>
      </c>
      <c r="D1026" s="3" t="s">
        <v>2200</v>
      </c>
    </row>
    <row r="1027">
      <c r="A1027" s="6" t="s">
        <v>49</v>
      </c>
      <c r="B1027" s="2" t="s">
        <v>2201</v>
      </c>
      <c r="C1027" s="6" t="s">
        <v>2202</v>
      </c>
      <c r="D1027" s="3" t="s">
        <v>2200</v>
      </c>
    </row>
    <row r="1028">
      <c r="A1028" s="6" t="s">
        <v>49</v>
      </c>
      <c r="B1028" s="2" t="s">
        <v>2203</v>
      </c>
      <c r="C1028" s="6" t="s">
        <v>2204</v>
      </c>
      <c r="D1028" s="3" t="s">
        <v>2200</v>
      </c>
    </row>
    <row r="1029">
      <c r="A1029" s="6" t="s">
        <v>49</v>
      </c>
      <c r="B1029" s="2" t="s">
        <v>2205</v>
      </c>
      <c r="C1029" s="6" t="s">
        <v>2206</v>
      </c>
      <c r="D1029" s="3" t="s">
        <v>2200</v>
      </c>
    </row>
    <row r="1030">
      <c r="A1030" s="6" t="s">
        <v>49</v>
      </c>
      <c r="B1030" s="2" t="s">
        <v>2207</v>
      </c>
      <c r="C1030" s="6" t="s">
        <v>2208</v>
      </c>
      <c r="D1030" s="3" t="s">
        <v>2200</v>
      </c>
    </row>
    <row r="1031">
      <c r="A1031" s="6" t="s">
        <v>49</v>
      </c>
      <c r="B1031" s="2" t="s">
        <v>2209</v>
      </c>
      <c r="C1031" s="6" t="s">
        <v>2210</v>
      </c>
      <c r="D1031" s="3" t="s">
        <v>2200</v>
      </c>
    </row>
    <row r="1032">
      <c r="A1032" s="6" t="s">
        <v>49</v>
      </c>
      <c r="B1032" s="2" t="s">
        <v>2211</v>
      </c>
      <c r="C1032" s="6" t="s">
        <v>2212</v>
      </c>
      <c r="D1032" s="3" t="s">
        <v>2200</v>
      </c>
    </row>
    <row r="1033">
      <c r="A1033" s="6" t="s">
        <v>49</v>
      </c>
      <c r="B1033" s="2" t="s">
        <v>2213</v>
      </c>
      <c r="C1033" s="6" t="s">
        <v>2214</v>
      </c>
      <c r="D1033" s="3" t="s">
        <v>2215</v>
      </c>
    </row>
    <row r="1034">
      <c r="A1034" s="6" t="s">
        <v>49</v>
      </c>
      <c r="B1034" s="2" t="s">
        <v>2216</v>
      </c>
      <c r="C1034" s="6" t="s">
        <v>2217</v>
      </c>
      <c r="D1034" s="3" t="s">
        <v>2215</v>
      </c>
    </row>
    <row r="1035">
      <c r="A1035" s="6" t="s">
        <v>49</v>
      </c>
      <c r="B1035" s="2" t="s">
        <v>2218</v>
      </c>
      <c r="C1035" s="6" t="s">
        <v>2219</v>
      </c>
      <c r="D1035" s="3" t="s">
        <v>2215</v>
      </c>
    </row>
    <row r="1036">
      <c r="A1036" s="6" t="s">
        <v>49</v>
      </c>
      <c r="B1036" s="2" t="s">
        <v>2220</v>
      </c>
      <c r="C1036" s="6" t="s">
        <v>2221</v>
      </c>
      <c r="D1036" s="3" t="s">
        <v>2222</v>
      </c>
    </row>
    <row r="1037">
      <c r="A1037" s="6" t="s">
        <v>49</v>
      </c>
      <c r="B1037" s="2" t="s">
        <v>2223</v>
      </c>
      <c r="C1037" s="6" t="s">
        <v>2224</v>
      </c>
      <c r="D1037" s="3" t="s">
        <v>2222</v>
      </c>
    </row>
    <row r="1038">
      <c r="A1038" s="6" t="s">
        <v>49</v>
      </c>
      <c r="B1038" s="2" t="s">
        <v>2225</v>
      </c>
      <c r="C1038" s="6" t="s">
        <v>2226</v>
      </c>
      <c r="D1038" s="3" t="s">
        <v>2222</v>
      </c>
    </row>
    <row r="1039">
      <c r="A1039" s="6" t="s">
        <v>49</v>
      </c>
      <c r="B1039" s="2" t="s">
        <v>2227</v>
      </c>
      <c r="C1039" s="6" t="s">
        <v>2228</v>
      </c>
      <c r="D1039" s="3" t="s">
        <v>2222</v>
      </c>
    </row>
    <row r="1040">
      <c r="A1040" s="6" t="s">
        <v>49</v>
      </c>
      <c r="B1040" s="2" t="s">
        <v>2229</v>
      </c>
      <c r="C1040" s="6" t="s">
        <v>2230</v>
      </c>
      <c r="D1040" s="3" t="s">
        <v>2231</v>
      </c>
    </row>
    <row r="1041">
      <c r="A1041" s="6" t="s">
        <v>49</v>
      </c>
      <c r="B1041" s="2" t="s">
        <v>2232</v>
      </c>
      <c r="C1041" s="6" t="s">
        <v>2233</v>
      </c>
      <c r="D1041" s="3" t="s">
        <v>2231</v>
      </c>
    </row>
    <row r="1042">
      <c r="A1042" s="6" t="s">
        <v>49</v>
      </c>
      <c r="B1042" s="2" t="s">
        <v>2234</v>
      </c>
      <c r="C1042" s="6" t="s">
        <v>2235</v>
      </c>
      <c r="D1042" s="3" t="s">
        <v>2231</v>
      </c>
    </row>
    <row r="1043">
      <c r="A1043" s="6" t="s">
        <v>49</v>
      </c>
      <c r="B1043" s="2" t="s">
        <v>2236</v>
      </c>
      <c r="C1043" s="6" t="s">
        <v>2237</v>
      </c>
      <c r="D1043" s="3" t="s">
        <v>2231</v>
      </c>
    </row>
    <row r="1044">
      <c r="A1044" s="6" t="s">
        <v>49</v>
      </c>
      <c r="B1044" s="2" t="s">
        <v>2238</v>
      </c>
      <c r="C1044" s="6" t="s">
        <v>2239</v>
      </c>
      <c r="D1044" s="3" t="s">
        <v>2231</v>
      </c>
    </row>
    <row r="1045">
      <c r="A1045" s="6" t="s">
        <v>49</v>
      </c>
      <c r="B1045" s="2" t="s">
        <v>2240</v>
      </c>
      <c r="C1045" s="6" t="s">
        <v>2241</v>
      </c>
      <c r="D1045" s="3" t="s">
        <v>2242</v>
      </c>
    </row>
    <row r="1046">
      <c r="A1046" s="6" t="s">
        <v>49</v>
      </c>
      <c r="B1046" s="2" t="s">
        <v>2243</v>
      </c>
      <c r="C1046" s="6" t="s">
        <v>2244</v>
      </c>
      <c r="D1046" s="3" t="s">
        <v>2242</v>
      </c>
    </row>
    <row r="1047">
      <c r="A1047" s="6" t="s">
        <v>49</v>
      </c>
      <c r="B1047" s="2" t="s">
        <v>2245</v>
      </c>
      <c r="C1047" s="6" t="s">
        <v>2246</v>
      </c>
      <c r="D1047" s="3" t="s">
        <v>2242</v>
      </c>
    </row>
    <row r="1048">
      <c r="A1048" s="6" t="s">
        <v>49</v>
      </c>
      <c r="B1048" s="2" t="s">
        <v>2247</v>
      </c>
      <c r="C1048" s="6" t="s">
        <v>2248</v>
      </c>
      <c r="D1048" s="3" t="s">
        <v>2242</v>
      </c>
    </row>
    <row r="1049">
      <c r="A1049" s="6" t="s">
        <v>49</v>
      </c>
      <c r="B1049" s="2" t="s">
        <v>2249</v>
      </c>
      <c r="C1049" s="6" t="s">
        <v>2250</v>
      </c>
      <c r="D1049" s="3" t="s">
        <v>2242</v>
      </c>
    </row>
    <row r="1050">
      <c r="A1050" s="6" t="s">
        <v>49</v>
      </c>
      <c r="B1050" s="2" t="s">
        <v>2251</v>
      </c>
      <c r="C1050" s="6" t="s">
        <v>2252</v>
      </c>
      <c r="D1050" s="3" t="s">
        <v>2242</v>
      </c>
    </row>
    <row r="1051">
      <c r="A1051" s="6" t="s">
        <v>49</v>
      </c>
      <c r="B1051" s="2" t="s">
        <v>2253</v>
      </c>
      <c r="C1051" s="6" t="s">
        <v>2254</v>
      </c>
      <c r="D1051" s="3" t="s">
        <v>2242</v>
      </c>
    </row>
    <row r="1052">
      <c r="A1052" s="6" t="s">
        <v>49</v>
      </c>
      <c r="B1052" s="2" t="s">
        <v>2255</v>
      </c>
      <c r="C1052" s="6" t="s">
        <v>2256</v>
      </c>
      <c r="D1052" s="3" t="s">
        <v>2242</v>
      </c>
    </row>
    <row r="1053">
      <c r="A1053" s="6" t="s">
        <v>49</v>
      </c>
      <c r="B1053" s="2" t="s">
        <v>2257</v>
      </c>
      <c r="C1053" s="6" t="s">
        <v>2258</v>
      </c>
      <c r="D1053" s="3" t="s">
        <v>2242</v>
      </c>
    </row>
    <row r="1054">
      <c r="A1054" s="6" t="s">
        <v>49</v>
      </c>
      <c r="B1054" s="2" t="s">
        <v>2259</v>
      </c>
      <c r="C1054" s="6" t="s">
        <v>2260</v>
      </c>
      <c r="D1054" s="3" t="s">
        <v>2261</v>
      </c>
    </row>
    <row r="1055">
      <c r="A1055" s="6" t="s">
        <v>49</v>
      </c>
      <c r="B1055" s="2" t="s">
        <v>2262</v>
      </c>
      <c r="C1055" s="6" t="s">
        <v>2263</v>
      </c>
      <c r="D1055" s="3" t="s">
        <v>2261</v>
      </c>
    </row>
    <row r="1056">
      <c r="A1056" s="6" t="s">
        <v>49</v>
      </c>
      <c r="B1056" s="2" t="s">
        <v>2264</v>
      </c>
      <c r="C1056" s="6" t="s">
        <v>2265</v>
      </c>
      <c r="D1056" s="3" t="s">
        <v>2261</v>
      </c>
    </row>
    <row r="1057">
      <c r="A1057" s="6" t="s">
        <v>49</v>
      </c>
      <c r="B1057" s="2" t="s">
        <v>2266</v>
      </c>
      <c r="C1057" s="6" t="s">
        <v>2267</v>
      </c>
      <c r="D1057" s="3" t="s">
        <v>2261</v>
      </c>
    </row>
    <row r="1058">
      <c r="A1058" s="6" t="s">
        <v>49</v>
      </c>
      <c r="B1058" s="2" t="s">
        <v>2268</v>
      </c>
      <c r="C1058" s="6" t="s">
        <v>2269</v>
      </c>
      <c r="D1058" s="3" t="s">
        <v>2261</v>
      </c>
    </row>
    <row r="1059">
      <c r="A1059" s="6" t="s">
        <v>49</v>
      </c>
      <c r="B1059" s="2" t="s">
        <v>2270</v>
      </c>
      <c r="C1059" s="6" t="s">
        <v>2271</v>
      </c>
      <c r="D1059" s="3" t="s">
        <v>2261</v>
      </c>
    </row>
    <row r="1060">
      <c r="A1060" s="6" t="s">
        <v>49</v>
      </c>
      <c r="B1060" s="2" t="s">
        <v>2272</v>
      </c>
      <c r="C1060" s="6" t="s">
        <v>2273</v>
      </c>
      <c r="D1060" s="3" t="s">
        <v>2261</v>
      </c>
    </row>
    <row r="1061">
      <c r="A1061" s="6" t="s">
        <v>49</v>
      </c>
      <c r="B1061" s="2" t="s">
        <v>2274</v>
      </c>
      <c r="C1061" s="6" t="s">
        <v>2275</v>
      </c>
      <c r="D1061" s="3" t="s">
        <v>2261</v>
      </c>
    </row>
    <row r="1062">
      <c r="A1062" s="6" t="s">
        <v>49</v>
      </c>
      <c r="B1062" s="2" t="s">
        <v>2276</v>
      </c>
      <c r="C1062" s="6" t="s">
        <v>2277</v>
      </c>
      <c r="D1062" s="3" t="s">
        <v>2261</v>
      </c>
    </row>
    <row r="1063">
      <c r="A1063" s="6" t="s">
        <v>49</v>
      </c>
      <c r="B1063" s="2" t="s">
        <v>2278</v>
      </c>
      <c r="C1063" s="6" t="s">
        <v>2279</v>
      </c>
      <c r="D1063" s="3" t="s">
        <v>2261</v>
      </c>
    </row>
    <row r="1064">
      <c r="A1064" s="6" t="s">
        <v>49</v>
      </c>
      <c r="B1064" s="2" t="s">
        <v>2280</v>
      </c>
      <c r="C1064" s="6" t="s">
        <v>2281</v>
      </c>
      <c r="D1064" s="3" t="s">
        <v>2261</v>
      </c>
    </row>
    <row r="1065">
      <c r="A1065" s="6" t="s">
        <v>49</v>
      </c>
      <c r="B1065" s="2" t="s">
        <v>2282</v>
      </c>
      <c r="C1065" s="6" t="s">
        <v>2283</v>
      </c>
      <c r="D1065" s="3" t="s">
        <v>2261</v>
      </c>
    </row>
    <row r="1066">
      <c r="A1066" s="6" t="s">
        <v>49</v>
      </c>
      <c r="B1066" s="2" t="s">
        <v>2284</v>
      </c>
      <c r="C1066" s="6" t="s">
        <v>2285</v>
      </c>
      <c r="D1066" s="3" t="s">
        <v>2286</v>
      </c>
    </row>
    <row r="1067">
      <c r="A1067" s="6" t="s">
        <v>49</v>
      </c>
      <c r="B1067" s="2" t="s">
        <v>2287</v>
      </c>
      <c r="C1067" s="6" t="s">
        <v>2288</v>
      </c>
      <c r="D1067" s="3" t="s">
        <v>2286</v>
      </c>
    </row>
    <row r="1068">
      <c r="A1068" s="6" t="s">
        <v>49</v>
      </c>
      <c r="B1068" s="2" t="s">
        <v>2289</v>
      </c>
      <c r="C1068" s="6" t="s">
        <v>2290</v>
      </c>
      <c r="D1068" s="3" t="s">
        <v>2286</v>
      </c>
    </row>
    <row r="1069">
      <c r="A1069" s="6" t="s">
        <v>49</v>
      </c>
      <c r="B1069" s="2" t="s">
        <v>2291</v>
      </c>
      <c r="C1069" s="6" t="s">
        <v>2292</v>
      </c>
      <c r="D1069" s="3" t="s">
        <v>2286</v>
      </c>
    </row>
    <row r="1070">
      <c r="A1070" s="6" t="s">
        <v>49</v>
      </c>
      <c r="B1070" s="2" t="s">
        <v>2293</v>
      </c>
      <c r="C1070" s="6" t="s">
        <v>2294</v>
      </c>
      <c r="D1070" s="3" t="s">
        <v>2286</v>
      </c>
    </row>
    <row r="1071">
      <c r="A1071" s="6" t="s">
        <v>49</v>
      </c>
      <c r="B1071" s="2" t="s">
        <v>2295</v>
      </c>
      <c r="C1071" s="6" t="s">
        <v>2296</v>
      </c>
      <c r="D1071" s="3" t="s">
        <v>2297</v>
      </c>
    </row>
    <row r="1072">
      <c r="A1072" s="6" t="s">
        <v>49</v>
      </c>
      <c r="B1072" s="2" t="s">
        <v>2298</v>
      </c>
      <c r="C1072" s="6" t="s">
        <v>2299</v>
      </c>
      <c r="D1072" s="3" t="s">
        <v>2297</v>
      </c>
    </row>
    <row r="1073">
      <c r="A1073" s="6" t="s">
        <v>49</v>
      </c>
      <c r="B1073" s="2" t="s">
        <v>2300</v>
      </c>
      <c r="C1073" s="6" t="s">
        <v>2301</v>
      </c>
      <c r="D1073" s="3" t="s">
        <v>2297</v>
      </c>
    </row>
    <row r="1074">
      <c r="A1074" s="6" t="s">
        <v>49</v>
      </c>
      <c r="B1074" s="2" t="s">
        <v>2302</v>
      </c>
      <c r="C1074" s="6" t="s">
        <v>2303</v>
      </c>
      <c r="D1074" s="3" t="s">
        <v>2297</v>
      </c>
    </row>
    <row r="1075">
      <c r="A1075" s="6" t="s">
        <v>49</v>
      </c>
      <c r="B1075" s="2" t="s">
        <v>2304</v>
      </c>
      <c r="C1075" s="6" t="s">
        <v>2305</v>
      </c>
      <c r="D1075" s="3" t="s">
        <v>2297</v>
      </c>
    </row>
    <row r="1076">
      <c r="A1076" s="6" t="s">
        <v>49</v>
      </c>
      <c r="B1076" s="2" t="s">
        <v>2306</v>
      </c>
      <c r="C1076" s="6" t="s">
        <v>2307</v>
      </c>
      <c r="D1076" s="3" t="s">
        <v>2297</v>
      </c>
    </row>
    <row r="1077">
      <c r="A1077" s="6" t="s">
        <v>49</v>
      </c>
      <c r="B1077" s="2" t="s">
        <v>2308</v>
      </c>
      <c r="C1077" s="6" t="s">
        <v>2309</v>
      </c>
      <c r="D1077" s="3" t="s">
        <v>2297</v>
      </c>
    </row>
    <row r="1078">
      <c r="A1078" s="6" t="s">
        <v>49</v>
      </c>
      <c r="B1078" s="2" t="s">
        <v>2310</v>
      </c>
      <c r="C1078" s="6" t="s">
        <v>2311</v>
      </c>
      <c r="D1078" s="3" t="s">
        <v>2297</v>
      </c>
    </row>
    <row r="1079">
      <c r="A1079" s="6" t="s">
        <v>49</v>
      </c>
      <c r="B1079" s="2" t="s">
        <v>2312</v>
      </c>
      <c r="C1079" s="6" t="s">
        <v>2313</v>
      </c>
      <c r="D1079" s="3" t="s">
        <v>2314</v>
      </c>
    </row>
    <row r="1080">
      <c r="A1080" s="6" t="s">
        <v>49</v>
      </c>
      <c r="B1080" s="2" t="s">
        <v>2315</v>
      </c>
      <c r="C1080" s="6" t="s">
        <v>2316</v>
      </c>
      <c r="D1080" s="3" t="s">
        <v>2314</v>
      </c>
    </row>
    <row r="1081">
      <c r="A1081" s="6" t="s">
        <v>49</v>
      </c>
      <c r="B1081" s="2" t="s">
        <v>2317</v>
      </c>
      <c r="C1081" s="6" t="s">
        <v>2318</v>
      </c>
      <c r="D1081" s="3" t="s">
        <v>2314</v>
      </c>
    </row>
    <row r="1082">
      <c r="A1082" s="6" t="s">
        <v>49</v>
      </c>
      <c r="B1082" s="2" t="s">
        <v>2319</v>
      </c>
      <c r="C1082" s="6" t="s">
        <v>2320</v>
      </c>
      <c r="D1082" s="3" t="s">
        <v>2314</v>
      </c>
    </row>
    <row r="1083">
      <c r="A1083" s="6" t="s">
        <v>49</v>
      </c>
      <c r="B1083" s="2" t="s">
        <v>2321</v>
      </c>
      <c r="C1083" s="6" t="s">
        <v>2322</v>
      </c>
      <c r="D1083" s="3" t="s">
        <v>2314</v>
      </c>
    </row>
    <row r="1084">
      <c r="A1084" s="6" t="s">
        <v>49</v>
      </c>
      <c r="B1084" s="2" t="s">
        <v>2323</v>
      </c>
      <c r="C1084" s="6" t="s">
        <v>2324</v>
      </c>
      <c r="D1084" s="3" t="s">
        <v>2314</v>
      </c>
    </row>
    <row r="1085">
      <c r="A1085" s="6" t="s">
        <v>49</v>
      </c>
      <c r="B1085" s="2" t="s">
        <v>2325</v>
      </c>
      <c r="C1085" s="6" t="s">
        <v>2326</v>
      </c>
      <c r="D1085" s="3" t="s">
        <v>2314</v>
      </c>
    </row>
    <row r="1086">
      <c r="A1086" s="6" t="s">
        <v>49</v>
      </c>
      <c r="B1086" s="2" t="s">
        <v>2327</v>
      </c>
      <c r="C1086" s="6" t="s">
        <v>2328</v>
      </c>
      <c r="D1086" s="3" t="s">
        <v>2314</v>
      </c>
    </row>
    <row r="1087">
      <c r="A1087" s="6" t="s">
        <v>49</v>
      </c>
      <c r="B1087" s="2" t="s">
        <v>2329</v>
      </c>
      <c r="C1087" s="6" t="s">
        <v>2330</v>
      </c>
      <c r="D1087" s="3" t="s">
        <v>2314</v>
      </c>
    </row>
    <row r="1088">
      <c r="A1088" s="6" t="s">
        <v>49</v>
      </c>
      <c r="B1088" s="2" t="s">
        <v>2331</v>
      </c>
      <c r="C1088" s="6" t="s">
        <v>2332</v>
      </c>
      <c r="D1088" s="3" t="s">
        <v>2314</v>
      </c>
    </row>
    <row r="1089">
      <c r="A1089" s="6" t="s">
        <v>49</v>
      </c>
      <c r="B1089" s="2" t="s">
        <v>2333</v>
      </c>
      <c r="C1089" s="6" t="s">
        <v>2334</v>
      </c>
      <c r="D1089" s="3" t="s">
        <v>2314</v>
      </c>
    </row>
    <row r="1090">
      <c r="A1090" s="6" t="s">
        <v>49</v>
      </c>
      <c r="B1090" s="2" t="s">
        <v>2335</v>
      </c>
      <c r="C1090" s="6" t="s">
        <v>2336</v>
      </c>
      <c r="D1090" s="3" t="s">
        <v>2314</v>
      </c>
    </row>
    <row r="1091">
      <c r="A1091" s="6" t="s">
        <v>49</v>
      </c>
      <c r="B1091" s="2" t="s">
        <v>2337</v>
      </c>
      <c r="C1091" s="6" t="s">
        <v>2338</v>
      </c>
      <c r="D1091" s="3" t="s">
        <v>2314</v>
      </c>
    </row>
    <row r="1092">
      <c r="A1092" s="6" t="s">
        <v>49</v>
      </c>
      <c r="B1092" s="2" t="s">
        <v>2339</v>
      </c>
      <c r="C1092" s="6" t="s">
        <v>2340</v>
      </c>
      <c r="D1092" s="3" t="s">
        <v>2314</v>
      </c>
    </row>
    <row r="1093">
      <c r="A1093" s="6" t="s">
        <v>49</v>
      </c>
      <c r="B1093" s="2" t="s">
        <v>2341</v>
      </c>
      <c r="C1093" s="6" t="s">
        <v>2342</v>
      </c>
      <c r="D1093" s="3" t="s">
        <v>2314</v>
      </c>
    </row>
    <row r="1094">
      <c r="A1094" s="6" t="s">
        <v>49</v>
      </c>
      <c r="B1094" s="2" t="s">
        <v>2343</v>
      </c>
      <c r="C1094" s="6" t="s">
        <v>2344</v>
      </c>
      <c r="D1094" s="3" t="s">
        <v>2314</v>
      </c>
    </row>
    <row r="1095">
      <c r="A1095" s="6" t="s">
        <v>49</v>
      </c>
      <c r="B1095" s="2" t="s">
        <v>2345</v>
      </c>
      <c r="C1095" s="6" t="s">
        <v>2346</v>
      </c>
      <c r="D1095" s="3" t="s">
        <v>2314</v>
      </c>
    </row>
    <row r="1096">
      <c r="A1096" s="6" t="s">
        <v>49</v>
      </c>
      <c r="B1096" s="2" t="s">
        <v>2347</v>
      </c>
      <c r="C1096" s="6" t="s">
        <v>2348</v>
      </c>
      <c r="D1096" s="3" t="s">
        <v>2314</v>
      </c>
    </row>
    <row r="1097">
      <c r="A1097" s="6" t="s">
        <v>49</v>
      </c>
      <c r="B1097" s="2" t="s">
        <v>2349</v>
      </c>
      <c r="C1097" s="6" t="s">
        <v>2350</v>
      </c>
      <c r="D1097" s="3" t="s">
        <v>2314</v>
      </c>
    </row>
    <row r="1098">
      <c r="A1098" s="6" t="s">
        <v>49</v>
      </c>
      <c r="B1098" s="2" t="s">
        <v>2351</v>
      </c>
      <c r="C1098" s="6" t="s">
        <v>2352</v>
      </c>
      <c r="D1098" s="3" t="s">
        <v>2353</v>
      </c>
    </row>
    <row r="1099">
      <c r="A1099" s="6" t="s">
        <v>49</v>
      </c>
      <c r="B1099" s="2" t="s">
        <v>2354</v>
      </c>
      <c r="C1099" s="6" t="s">
        <v>2355</v>
      </c>
      <c r="D1099" s="3" t="s">
        <v>2356</v>
      </c>
    </row>
    <row r="1100">
      <c r="A1100" s="6" t="s">
        <v>49</v>
      </c>
      <c r="B1100" s="2" t="s">
        <v>2357</v>
      </c>
      <c r="C1100" s="6" t="s">
        <v>2358</v>
      </c>
      <c r="D1100" s="3" t="s">
        <v>2356</v>
      </c>
    </row>
    <row r="1101">
      <c r="A1101" s="6" t="s">
        <v>49</v>
      </c>
      <c r="B1101" s="2" t="s">
        <v>2359</v>
      </c>
      <c r="C1101" s="6" t="s">
        <v>2360</v>
      </c>
      <c r="D1101" s="3" t="s">
        <v>2356</v>
      </c>
    </row>
    <row r="1102">
      <c r="A1102" s="6" t="s">
        <v>49</v>
      </c>
      <c r="B1102" s="2" t="s">
        <v>2361</v>
      </c>
      <c r="C1102" s="6" t="s">
        <v>2362</v>
      </c>
      <c r="D1102" s="3" t="s">
        <v>2356</v>
      </c>
    </row>
    <row r="1103">
      <c r="A1103" s="6" t="s">
        <v>49</v>
      </c>
      <c r="B1103" s="2" t="s">
        <v>2363</v>
      </c>
      <c r="C1103" s="6" t="s">
        <v>2364</v>
      </c>
      <c r="D1103" s="3" t="s">
        <v>2356</v>
      </c>
    </row>
    <row r="1104">
      <c r="A1104" s="6" t="s">
        <v>49</v>
      </c>
      <c r="B1104" s="2" t="s">
        <v>2365</v>
      </c>
      <c r="C1104" s="6" t="s">
        <v>2366</v>
      </c>
      <c r="D1104" s="3" t="s">
        <v>2356</v>
      </c>
    </row>
    <row r="1105">
      <c r="A1105" s="6" t="s">
        <v>49</v>
      </c>
      <c r="B1105" s="2" t="s">
        <v>2367</v>
      </c>
      <c r="C1105" s="6" t="s">
        <v>2368</v>
      </c>
      <c r="D1105" s="3" t="s">
        <v>2356</v>
      </c>
    </row>
    <row r="1106">
      <c r="A1106" s="6" t="s">
        <v>49</v>
      </c>
      <c r="B1106" s="2" t="s">
        <v>2369</v>
      </c>
      <c r="C1106" s="6" t="s">
        <v>2370</v>
      </c>
      <c r="D1106" s="3" t="s">
        <v>2356</v>
      </c>
    </row>
    <row r="1107">
      <c r="A1107" s="6" t="s">
        <v>49</v>
      </c>
      <c r="B1107" s="2" t="s">
        <v>2371</v>
      </c>
      <c r="C1107" s="6" t="s">
        <v>2372</v>
      </c>
      <c r="D1107" s="3" t="s">
        <v>2356</v>
      </c>
    </row>
    <row r="1108">
      <c r="A1108" s="6" t="s">
        <v>49</v>
      </c>
      <c r="B1108" s="2" t="s">
        <v>2373</v>
      </c>
      <c r="C1108" s="6" t="s">
        <v>2374</v>
      </c>
      <c r="D1108" s="3" t="s">
        <v>2375</v>
      </c>
    </row>
    <row r="1109">
      <c r="A1109" s="6" t="s">
        <v>49</v>
      </c>
      <c r="B1109" s="2" t="s">
        <v>2376</v>
      </c>
      <c r="C1109" s="6" t="s">
        <v>2377</v>
      </c>
      <c r="D1109" s="3" t="s">
        <v>2375</v>
      </c>
    </row>
    <row r="1110">
      <c r="A1110" s="6" t="s">
        <v>49</v>
      </c>
      <c r="B1110" s="2" t="s">
        <v>2378</v>
      </c>
      <c r="C1110" s="6" t="s">
        <v>2379</v>
      </c>
      <c r="D1110" s="3" t="s">
        <v>2375</v>
      </c>
    </row>
    <row r="1111">
      <c r="A1111" s="6" t="s">
        <v>49</v>
      </c>
      <c r="B1111" s="2" t="s">
        <v>2380</v>
      </c>
      <c r="C1111" s="6" t="s">
        <v>2381</v>
      </c>
      <c r="D1111" s="3" t="s">
        <v>2375</v>
      </c>
    </row>
    <row r="1112">
      <c r="A1112" s="6" t="s">
        <v>49</v>
      </c>
      <c r="B1112" s="2" t="s">
        <v>2382</v>
      </c>
      <c r="C1112" s="6" t="s">
        <v>2383</v>
      </c>
      <c r="D1112" s="3" t="s">
        <v>2375</v>
      </c>
    </row>
    <row r="1113">
      <c r="A1113" s="6" t="s">
        <v>49</v>
      </c>
      <c r="B1113" s="2" t="s">
        <v>2384</v>
      </c>
      <c r="C1113" s="6" t="s">
        <v>2385</v>
      </c>
      <c r="D1113" s="3" t="s">
        <v>2375</v>
      </c>
    </row>
    <row r="1114">
      <c r="A1114" s="6" t="s">
        <v>49</v>
      </c>
      <c r="B1114" s="2" t="s">
        <v>2386</v>
      </c>
      <c r="C1114" s="6" t="s">
        <v>2387</v>
      </c>
      <c r="D1114" s="3" t="s">
        <v>2375</v>
      </c>
    </row>
    <row r="1115">
      <c r="A1115" s="6" t="s">
        <v>49</v>
      </c>
      <c r="B1115" s="2" t="s">
        <v>2388</v>
      </c>
      <c r="C1115" s="6" t="s">
        <v>2389</v>
      </c>
      <c r="D1115" s="3" t="s">
        <v>2390</v>
      </c>
    </row>
    <row r="1116">
      <c r="A1116" s="6" t="s">
        <v>49</v>
      </c>
      <c r="B1116" s="2" t="s">
        <v>2391</v>
      </c>
      <c r="C1116" s="6" t="s">
        <v>2392</v>
      </c>
      <c r="D1116" s="3" t="s">
        <v>2390</v>
      </c>
    </row>
    <row r="1117">
      <c r="A1117" s="6" t="s">
        <v>49</v>
      </c>
      <c r="B1117" s="2" t="s">
        <v>2393</v>
      </c>
      <c r="C1117" s="6" t="s">
        <v>2394</v>
      </c>
      <c r="D1117" s="3" t="s">
        <v>2390</v>
      </c>
    </row>
    <row r="1118">
      <c r="A1118" s="6" t="s">
        <v>49</v>
      </c>
      <c r="B1118" s="2" t="s">
        <v>2395</v>
      </c>
      <c r="C1118" s="6" t="s">
        <v>2396</v>
      </c>
      <c r="D1118" s="3" t="s">
        <v>2390</v>
      </c>
    </row>
    <row r="1119">
      <c r="A1119" s="6" t="s">
        <v>49</v>
      </c>
      <c r="B1119" s="2" t="s">
        <v>2397</v>
      </c>
      <c r="C1119" s="6" t="s">
        <v>2398</v>
      </c>
      <c r="D1119" s="3" t="s">
        <v>2390</v>
      </c>
    </row>
    <row r="1120">
      <c r="A1120" s="6" t="s">
        <v>49</v>
      </c>
      <c r="B1120" s="2" t="s">
        <v>2399</v>
      </c>
      <c r="C1120" s="6" t="s">
        <v>2400</v>
      </c>
      <c r="D1120" s="3" t="s">
        <v>2390</v>
      </c>
    </row>
    <row r="1121">
      <c r="A1121" s="6" t="s">
        <v>49</v>
      </c>
      <c r="B1121" s="2" t="s">
        <v>2401</v>
      </c>
      <c r="C1121" s="6" t="s">
        <v>2402</v>
      </c>
      <c r="D1121" s="3" t="s">
        <v>2390</v>
      </c>
    </row>
    <row r="1122">
      <c r="A1122" s="6" t="s">
        <v>49</v>
      </c>
      <c r="B1122" s="2" t="s">
        <v>2403</v>
      </c>
      <c r="C1122" s="6" t="s">
        <v>2404</v>
      </c>
      <c r="D1122" s="3" t="s">
        <v>2390</v>
      </c>
    </row>
    <row r="1123">
      <c r="A1123" s="6" t="s">
        <v>49</v>
      </c>
      <c r="B1123" s="2" t="s">
        <v>2405</v>
      </c>
      <c r="C1123" s="6" t="s">
        <v>2406</v>
      </c>
      <c r="D1123" s="3" t="s">
        <v>2390</v>
      </c>
    </row>
    <row r="1124">
      <c r="A1124" s="6" t="s">
        <v>49</v>
      </c>
      <c r="B1124" s="2" t="s">
        <v>2407</v>
      </c>
      <c r="C1124" s="6" t="s">
        <v>2408</v>
      </c>
      <c r="D1124" s="3" t="s">
        <v>2409</v>
      </c>
    </row>
    <row r="1125">
      <c r="A1125" s="6" t="s">
        <v>49</v>
      </c>
      <c r="B1125" s="2" t="s">
        <v>2410</v>
      </c>
      <c r="C1125" s="6" t="s">
        <v>2411</v>
      </c>
      <c r="D1125" s="3" t="s">
        <v>2409</v>
      </c>
    </row>
    <row r="1126">
      <c r="A1126" s="6" t="s">
        <v>49</v>
      </c>
      <c r="B1126" s="2" t="s">
        <v>2412</v>
      </c>
      <c r="C1126" s="6" t="s">
        <v>2413</v>
      </c>
      <c r="D1126" s="3" t="s">
        <v>2409</v>
      </c>
    </row>
    <row r="1127">
      <c r="A1127" s="6" t="s">
        <v>49</v>
      </c>
      <c r="B1127" s="2" t="s">
        <v>2414</v>
      </c>
      <c r="C1127" s="6" t="s">
        <v>2415</v>
      </c>
      <c r="D1127" s="3" t="s">
        <v>2409</v>
      </c>
    </row>
    <row r="1128">
      <c r="A1128" s="6" t="s">
        <v>49</v>
      </c>
      <c r="B1128" s="2" t="s">
        <v>2416</v>
      </c>
      <c r="C1128" s="6" t="s">
        <v>2417</v>
      </c>
      <c r="D1128" s="3" t="s">
        <v>2409</v>
      </c>
    </row>
    <row r="1129">
      <c r="A1129" s="6" t="s">
        <v>49</v>
      </c>
      <c r="B1129" s="2" t="s">
        <v>2418</v>
      </c>
      <c r="C1129" s="6" t="s">
        <v>2419</v>
      </c>
      <c r="D1129" s="3" t="s">
        <v>2409</v>
      </c>
    </row>
    <row r="1130">
      <c r="A1130" s="6" t="s">
        <v>49</v>
      </c>
      <c r="B1130" s="2" t="s">
        <v>2420</v>
      </c>
      <c r="C1130" s="6" t="s">
        <v>2421</v>
      </c>
      <c r="D1130" s="3" t="s">
        <v>2409</v>
      </c>
    </row>
    <row r="1131">
      <c r="A1131" s="6" t="s">
        <v>49</v>
      </c>
      <c r="B1131" s="2" t="s">
        <v>2422</v>
      </c>
      <c r="C1131" s="6" t="s">
        <v>2423</v>
      </c>
      <c r="D1131" s="3" t="s">
        <v>2409</v>
      </c>
    </row>
    <row r="1132">
      <c r="A1132" s="6" t="s">
        <v>49</v>
      </c>
      <c r="B1132" s="2" t="s">
        <v>2424</v>
      </c>
      <c r="C1132" s="6" t="s">
        <v>2425</v>
      </c>
      <c r="D1132" s="3" t="s">
        <v>2409</v>
      </c>
    </row>
    <row r="1133">
      <c r="A1133" s="6" t="s">
        <v>49</v>
      </c>
      <c r="B1133" s="2" t="s">
        <v>2426</v>
      </c>
      <c r="C1133" s="6" t="s">
        <v>2427</v>
      </c>
      <c r="D1133" s="3" t="s">
        <v>2409</v>
      </c>
    </row>
    <row r="1134">
      <c r="A1134" s="6" t="s">
        <v>49</v>
      </c>
      <c r="B1134" s="2" t="s">
        <v>2428</v>
      </c>
      <c r="C1134" s="6" t="s">
        <v>2429</v>
      </c>
      <c r="D1134" s="3" t="s">
        <v>2409</v>
      </c>
    </row>
    <row r="1135">
      <c r="A1135" s="6" t="s">
        <v>49</v>
      </c>
      <c r="B1135" s="2" t="s">
        <v>2430</v>
      </c>
      <c r="C1135" s="6" t="s">
        <v>2431</v>
      </c>
      <c r="D1135" s="3" t="s">
        <v>2409</v>
      </c>
    </row>
    <row r="1136">
      <c r="A1136" s="6" t="s">
        <v>49</v>
      </c>
      <c r="B1136" s="2" t="s">
        <v>2432</v>
      </c>
      <c r="C1136" s="6" t="s">
        <v>2433</v>
      </c>
      <c r="D1136" s="3" t="s">
        <v>2409</v>
      </c>
    </row>
    <row r="1137">
      <c r="A1137" s="6" t="s">
        <v>49</v>
      </c>
      <c r="B1137" s="2" t="s">
        <v>2434</v>
      </c>
      <c r="C1137" s="6" t="s">
        <v>2435</v>
      </c>
      <c r="D1137" s="3" t="s">
        <v>2409</v>
      </c>
    </row>
    <row r="1138">
      <c r="A1138" s="6" t="s">
        <v>49</v>
      </c>
      <c r="B1138" s="2" t="s">
        <v>2436</v>
      </c>
      <c r="C1138" s="6" t="s">
        <v>2437</v>
      </c>
      <c r="D1138" s="3" t="s">
        <v>2409</v>
      </c>
    </row>
    <row r="1139">
      <c r="A1139" s="6" t="s">
        <v>49</v>
      </c>
      <c r="B1139" s="2" t="s">
        <v>2438</v>
      </c>
      <c r="C1139" s="6" t="s">
        <v>2439</v>
      </c>
      <c r="D1139" s="3" t="s">
        <v>2409</v>
      </c>
    </row>
    <row r="1140">
      <c r="A1140" s="6" t="s">
        <v>49</v>
      </c>
      <c r="B1140" s="2" t="s">
        <v>2440</v>
      </c>
      <c r="C1140" s="6" t="s">
        <v>2441</v>
      </c>
      <c r="D1140" s="3" t="s">
        <v>2442</v>
      </c>
    </row>
    <row r="1141">
      <c r="A1141" s="6" t="s">
        <v>49</v>
      </c>
      <c r="B1141" s="2" t="s">
        <v>2443</v>
      </c>
      <c r="C1141" s="6" t="s">
        <v>2444</v>
      </c>
      <c r="D1141" s="3" t="s">
        <v>2442</v>
      </c>
    </row>
    <row r="1142">
      <c r="A1142" s="6" t="s">
        <v>49</v>
      </c>
      <c r="B1142" s="2" t="s">
        <v>2445</v>
      </c>
      <c r="C1142" s="6" t="s">
        <v>2446</v>
      </c>
      <c r="D1142" s="3" t="s">
        <v>2442</v>
      </c>
    </row>
    <row r="1143">
      <c r="A1143" s="6" t="s">
        <v>49</v>
      </c>
      <c r="B1143" s="2" t="s">
        <v>2447</v>
      </c>
      <c r="C1143" s="6" t="s">
        <v>2448</v>
      </c>
      <c r="D1143" s="3" t="s">
        <v>2442</v>
      </c>
    </row>
    <row r="1144">
      <c r="A1144" s="6" t="s">
        <v>49</v>
      </c>
      <c r="B1144" s="2" t="s">
        <v>2449</v>
      </c>
      <c r="C1144" s="6" t="s">
        <v>2450</v>
      </c>
      <c r="D1144" s="3" t="s">
        <v>2442</v>
      </c>
    </row>
    <row r="1145">
      <c r="A1145" s="6" t="s">
        <v>49</v>
      </c>
      <c r="B1145" s="2" t="s">
        <v>2451</v>
      </c>
      <c r="C1145" s="6" t="s">
        <v>2452</v>
      </c>
      <c r="D1145" s="3" t="s">
        <v>2442</v>
      </c>
    </row>
    <row r="1146">
      <c r="A1146" s="6" t="s">
        <v>49</v>
      </c>
      <c r="B1146" s="2" t="s">
        <v>2453</v>
      </c>
      <c r="C1146" s="6" t="s">
        <v>2454</v>
      </c>
      <c r="D1146" s="3" t="s">
        <v>2442</v>
      </c>
    </row>
    <row r="1147">
      <c r="A1147" s="6" t="s">
        <v>49</v>
      </c>
      <c r="B1147" s="2" t="s">
        <v>2455</v>
      </c>
      <c r="C1147" s="6" t="s">
        <v>2456</v>
      </c>
      <c r="D1147" s="3" t="s">
        <v>2442</v>
      </c>
    </row>
    <row r="1148">
      <c r="A1148" s="6" t="s">
        <v>49</v>
      </c>
      <c r="B1148" s="2" t="s">
        <v>2457</v>
      </c>
      <c r="C1148" s="6" t="s">
        <v>2458</v>
      </c>
      <c r="D1148" s="3" t="s">
        <v>2442</v>
      </c>
    </row>
    <row r="1149">
      <c r="A1149" s="6" t="s">
        <v>49</v>
      </c>
      <c r="B1149" s="2" t="s">
        <v>2459</v>
      </c>
      <c r="C1149" s="6" t="s">
        <v>2460</v>
      </c>
      <c r="D1149" s="3" t="s">
        <v>2442</v>
      </c>
    </row>
    <row r="1150">
      <c r="A1150" s="6" t="s">
        <v>49</v>
      </c>
      <c r="B1150" s="2" t="s">
        <v>2461</v>
      </c>
      <c r="C1150" s="6" t="s">
        <v>2462</v>
      </c>
      <c r="D1150" s="3" t="s">
        <v>2442</v>
      </c>
    </row>
    <row r="1151">
      <c r="A1151" s="6" t="s">
        <v>49</v>
      </c>
      <c r="B1151" s="2" t="s">
        <v>2463</v>
      </c>
      <c r="C1151" s="6" t="s">
        <v>2464</v>
      </c>
      <c r="D1151" s="3" t="s">
        <v>2442</v>
      </c>
    </row>
    <row r="1152">
      <c r="A1152" s="6" t="s">
        <v>49</v>
      </c>
      <c r="B1152" s="2" t="s">
        <v>2465</v>
      </c>
      <c r="C1152" s="6" t="s">
        <v>2466</v>
      </c>
      <c r="D1152" s="3" t="s">
        <v>2442</v>
      </c>
    </row>
    <row r="1153">
      <c r="A1153" s="6" t="s">
        <v>49</v>
      </c>
      <c r="B1153" s="2" t="s">
        <v>2467</v>
      </c>
      <c r="C1153" s="6" t="s">
        <v>2468</v>
      </c>
      <c r="D1153" s="3" t="s">
        <v>2442</v>
      </c>
    </row>
    <row r="1154">
      <c r="A1154" s="6" t="s">
        <v>49</v>
      </c>
      <c r="B1154" s="2" t="s">
        <v>2469</v>
      </c>
      <c r="C1154" s="6" t="s">
        <v>2470</v>
      </c>
      <c r="D1154" s="3" t="s">
        <v>2442</v>
      </c>
    </row>
    <row r="1155">
      <c r="A1155" s="6" t="s">
        <v>49</v>
      </c>
      <c r="B1155" s="2" t="s">
        <v>2471</v>
      </c>
      <c r="C1155" s="6" t="s">
        <v>2472</v>
      </c>
      <c r="D1155" s="3" t="s">
        <v>2442</v>
      </c>
    </row>
    <row r="1156">
      <c r="A1156" s="6" t="s">
        <v>49</v>
      </c>
      <c r="B1156" s="2" t="s">
        <v>2473</v>
      </c>
      <c r="C1156" s="6" t="s">
        <v>2474</v>
      </c>
      <c r="D1156" s="3" t="s">
        <v>2475</v>
      </c>
    </row>
    <row r="1157">
      <c r="A1157" s="6" t="s">
        <v>49</v>
      </c>
      <c r="B1157" s="2" t="s">
        <v>2476</v>
      </c>
      <c r="C1157" s="6" t="s">
        <v>2477</v>
      </c>
      <c r="D1157" s="3" t="s">
        <v>2475</v>
      </c>
    </row>
    <row r="1158">
      <c r="A1158" s="6" t="s">
        <v>49</v>
      </c>
      <c r="B1158" s="2" t="s">
        <v>2478</v>
      </c>
      <c r="C1158" s="6" t="s">
        <v>2479</v>
      </c>
      <c r="D1158" s="3" t="s">
        <v>2475</v>
      </c>
    </row>
    <row r="1159">
      <c r="A1159" s="6" t="s">
        <v>49</v>
      </c>
      <c r="B1159" s="2" t="s">
        <v>2480</v>
      </c>
      <c r="C1159" s="6" t="s">
        <v>2481</v>
      </c>
      <c r="D1159" s="3" t="s">
        <v>2475</v>
      </c>
    </row>
    <row r="1160">
      <c r="A1160" s="6" t="s">
        <v>49</v>
      </c>
      <c r="B1160" s="2" t="s">
        <v>2482</v>
      </c>
      <c r="C1160" s="6" t="s">
        <v>2483</v>
      </c>
      <c r="D1160" s="3" t="s">
        <v>2475</v>
      </c>
    </row>
    <row r="1161">
      <c r="A1161" s="6" t="s">
        <v>49</v>
      </c>
      <c r="B1161" s="2" t="s">
        <v>2484</v>
      </c>
      <c r="C1161" s="6" t="s">
        <v>2485</v>
      </c>
      <c r="D1161" s="3" t="s">
        <v>2486</v>
      </c>
    </row>
    <row r="1162">
      <c r="A1162" s="6" t="s">
        <v>49</v>
      </c>
      <c r="B1162" s="2" t="s">
        <v>2487</v>
      </c>
      <c r="C1162" s="6" t="s">
        <v>2488</v>
      </c>
      <c r="D1162" s="3" t="s">
        <v>2486</v>
      </c>
    </row>
    <row r="1163">
      <c r="A1163" s="6" t="s">
        <v>49</v>
      </c>
      <c r="B1163" s="2" t="s">
        <v>2489</v>
      </c>
      <c r="C1163" s="6" t="s">
        <v>2490</v>
      </c>
      <c r="D1163" s="3" t="s">
        <v>2486</v>
      </c>
    </row>
    <row r="1164">
      <c r="A1164" s="6" t="s">
        <v>49</v>
      </c>
      <c r="B1164" s="2" t="s">
        <v>2491</v>
      </c>
      <c r="C1164" s="6" t="s">
        <v>2492</v>
      </c>
      <c r="D1164" s="3" t="s">
        <v>2486</v>
      </c>
    </row>
    <row r="1165">
      <c r="A1165" s="6" t="s">
        <v>49</v>
      </c>
      <c r="B1165" s="2" t="s">
        <v>2493</v>
      </c>
      <c r="C1165" s="6" t="s">
        <v>2494</v>
      </c>
      <c r="D1165" s="3" t="s">
        <v>2486</v>
      </c>
    </row>
    <row r="1166">
      <c r="A1166" s="6" t="s">
        <v>49</v>
      </c>
      <c r="B1166" s="2" t="s">
        <v>2495</v>
      </c>
      <c r="C1166" s="6" t="s">
        <v>2496</v>
      </c>
      <c r="D1166" s="3" t="s">
        <v>2486</v>
      </c>
    </row>
    <row r="1167">
      <c r="A1167" s="6" t="s">
        <v>49</v>
      </c>
      <c r="B1167" s="2" t="s">
        <v>2497</v>
      </c>
      <c r="C1167" s="6" t="s">
        <v>2498</v>
      </c>
      <c r="D1167" s="3" t="s">
        <v>2486</v>
      </c>
    </row>
    <row r="1168">
      <c r="A1168" s="6" t="s">
        <v>49</v>
      </c>
      <c r="B1168" s="2" t="s">
        <v>2499</v>
      </c>
      <c r="C1168" s="6" t="s">
        <v>2500</v>
      </c>
      <c r="D1168" s="3" t="s">
        <v>2486</v>
      </c>
    </row>
    <row r="1169">
      <c r="A1169" s="6" t="s">
        <v>49</v>
      </c>
      <c r="B1169" s="2" t="s">
        <v>2501</v>
      </c>
      <c r="C1169" s="6" t="s">
        <v>2502</v>
      </c>
      <c r="D1169" s="3" t="s">
        <v>2503</v>
      </c>
    </row>
    <row r="1170">
      <c r="A1170" s="6" t="s">
        <v>49</v>
      </c>
      <c r="B1170" s="2" t="s">
        <v>2504</v>
      </c>
      <c r="C1170" s="6" t="s">
        <v>2505</v>
      </c>
      <c r="D1170" s="3" t="s">
        <v>2503</v>
      </c>
    </row>
    <row r="1171">
      <c r="A1171" s="6" t="s">
        <v>49</v>
      </c>
      <c r="B1171" s="2" t="s">
        <v>2506</v>
      </c>
      <c r="C1171" s="6" t="s">
        <v>2507</v>
      </c>
      <c r="D1171" s="3" t="s">
        <v>2503</v>
      </c>
    </row>
    <row r="1172">
      <c r="A1172" s="6" t="s">
        <v>49</v>
      </c>
      <c r="B1172" s="2" t="s">
        <v>2508</v>
      </c>
      <c r="C1172" s="6" t="s">
        <v>2509</v>
      </c>
      <c r="D1172" s="3" t="s">
        <v>2503</v>
      </c>
    </row>
    <row r="1173">
      <c r="A1173" s="6" t="s">
        <v>49</v>
      </c>
      <c r="B1173" s="2" t="s">
        <v>2510</v>
      </c>
      <c r="C1173" s="6" t="s">
        <v>2511</v>
      </c>
      <c r="D1173" s="3" t="s">
        <v>2503</v>
      </c>
    </row>
    <row r="1174">
      <c r="A1174" s="6" t="s">
        <v>49</v>
      </c>
      <c r="B1174" s="2" t="s">
        <v>2512</v>
      </c>
      <c r="C1174" s="6" t="s">
        <v>2513</v>
      </c>
      <c r="D1174" s="3" t="s">
        <v>2503</v>
      </c>
    </row>
    <row r="1175">
      <c r="A1175" s="6" t="s">
        <v>49</v>
      </c>
      <c r="B1175" s="2" t="s">
        <v>2514</v>
      </c>
      <c r="C1175" s="6" t="s">
        <v>2515</v>
      </c>
      <c r="D1175" s="3" t="s">
        <v>2516</v>
      </c>
    </row>
    <row r="1176">
      <c r="A1176" s="6" t="s">
        <v>49</v>
      </c>
      <c r="B1176" s="2" t="s">
        <v>2517</v>
      </c>
      <c r="C1176" s="6" t="s">
        <v>2518</v>
      </c>
      <c r="D1176" s="3" t="s">
        <v>2516</v>
      </c>
    </row>
    <row r="1177">
      <c r="A1177" s="6" t="s">
        <v>49</v>
      </c>
      <c r="B1177" s="2" t="s">
        <v>2519</v>
      </c>
      <c r="C1177" s="6" t="s">
        <v>2520</v>
      </c>
      <c r="D1177" s="3" t="s">
        <v>2516</v>
      </c>
    </row>
    <row r="1178">
      <c r="A1178" s="6" t="s">
        <v>49</v>
      </c>
      <c r="B1178" s="2" t="s">
        <v>2521</v>
      </c>
      <c r="C1178" s="6" t="s">
        <v>2522</v>
      </c>
      <c r="D1178" s="3" t="s">
        <v>2516</v>
      </c>
    </row>
    <row r="1179">
      <c r="A1179" s="6" t="s">
        <v>49</v>
      </c>
      <c r="B1179" s="2" t="s">
        <v>2523</v>
      </c>
      <c r="C1179" s="6" t="s">
        <v>2524</v>
      </c>
      <c r="D1179" s="3" t="s">
        <v>2516</v>
      </c>
    </row>
    <row r="1180">
      <c r="A1180" s="6" t="s">
        <v>49</v>
      </c>
      <c r="B1180" s="2" t="s">
        <v>2525</v>
      </c>
      <c r="C1180" s="6" t="s">
        <v>2526</v>
      </c>
      <c r="D1180" s="3" t="s">
        <v>2527</v>
      </c>
    </row>
    <row r="1181">
      <c r="A1181" s="6" t="s">
        <v>49</v>
      </c>
      <c r="B1181" s="2" t="s">
        <v>2528</v>
      </c>
      <c r="C1181" s="6" t="s">
        <v>2529</v>
      </c>
      <c r="D1181" s="3" t="s">
        <v>2527</v>
      </c>
    </row>
    <row r="1182">
      <c r="A1182" s="6" t="s">
        <v>49</v>
      </c>
      <c r="B1182" s="2" t="s">
        <v>2530</v>
      </c>
      <c r="C1182" s="6" t="s">
        <v>2531</v>
      </c>
      <c r="D1182" s="3" t="s">
        <v>2527</v>
      </c>
    </row>
    <row r="1183">
      <c r="A1183" s="6" t="s">
        <v>49</v>
      </c>
      <c r="B1183" s="2" t="s">
        <v>2532</v>
      </c>
      <c r="C1183" s="6" t="s">
        <v>2533</v>
      </c>
      <c r="D1183" s="3" t="s">
        <v>2534</v>
      </c>
    </row>
    <row r="1184">
      <c r="A1184" s="6" t="s">
        <v>49</v>
      </c>
      <c r="B1184" s="2" t="s">
        <v>2535</v>
      </c>
      <c r="C1184" s="6" t="s">
        <v>2536</v>
      </c>
      <c r="D1184" s="3" t="s">
        <v>2534</v>
      </c>
    </row>
    <row r="1185">
      <c r="A1185" s="6" t="s">
        <v>49</v>
      </c>
      <c r="B1185" s="2" t="s">
        <v>2537</v>
      </c>
      <c r="C1185" s="6" t="s">
        <v>2538</v>
      </c>
      <c r="D1185" s="3" t="s">
        <v>2534</v>
      </c>
    </row>
    <row r="1186">
      <c r="A1186" s="6" t="s">
        <v>49</v>
      </c>
      <c r="B1186" s="2" t="s">
        <v>2539</v>
      </c>
      <c r="C1186" s="6" t="s">
        <v>2540</v>
      </c>
      <c r="D1186" s="3" t="s">
        <v>2534</v>
      </c>
    </row>
    <row r="1187">
      <c r="A1187" s="6" t="s">
        <v>49</v>
      </c>
      <c r="B1187" s="2" t="s">
        <v>2541</v>
      </c>
      <c r="C1187" s="6" t="s">
        <v>2542</v>
      </c>
      <c r="D1187" s="3" t="s">
        <v>2534</v>
      </c>
    </row>
    <row r="1188">
      <c r="A1188" s="6" t="s">
        <v>49</v>
      </c>
      <c r="B1188" s="2" t="s">
        <v>2543</v>
      </c>
      <c r="C1188" s="6" t="s">
        <v>2544</v>
      </c>
      <c r="D1188" s="3" t="s">
        <v>2534</v>
      </c>
    </row>
    <row r="1189">
      <c r="A1189" s="6" t="s">
        <v>49</v>
      </c>
      <c r="B1189" s="2" t="s">
        <v>2545</v>
      </c>
      <c r="C1189" s="6" t="s">
        <v>2546</v>
      </c>
      <c r="D1189" s="3" t="s">
        <v>2547</v>
      </c>
    </row>
    <row r="1190">
      <c r="A1190" s="6" t="s">
        <v>49</v>
      </c>
      <c r="B1190" s="2" t="s">
        <v>2548</v>
      </c>
      <c r="C1190" s="6" t="s">
        <v>2549</v>
      </c>
      <c r="D1190" s="3" t="s">
        <v>2547</v>
      </c>
    </row>
    <row r="1191">
      <c r="A1191" s="6" t="s">
        <v>49</v>
      </c>
      <c r="B1191" s="2" t="s">
        <v>2550</v>
      </c>
      <c r="C1191" s="6" t="s">
        <v>2551</v>
      </c>
      <c r="D1191" s="3" t="s">
        <v>2547</v>
      </c>
    </row>
    <row r="1192">
      <c r="A1192" s="6" t="s">
        <v>49</v>
      </c>
      <c r="B1192" s="2" t="s">
        <v>2552</v>
      </c>
      <c r="C1192" s="6" t="s">
        <v>2553</v>
      </c>
      <c r="D1192" s="3" t="s">
        <v>2547</v>
      </c>
    </row>
    <row r="1193">
      <c r="A1193" s="6" t="s">
        <v>49</v>
      </c>
      <c r="B1193" s="2" t="s">
        <v>2554</v>
      </c>
      <c r="C1193" s="6" t="s">
        <v>2555</v>
      </c>
      <c r="D1193" s="3" t="s">
        <v>2547</v>
      </c>
    </row>
    <row r="1194">
      <c r="A1194" s="6" t="s">
        <v>49</v>
      </c>
      <c r="B1194" s="2" t="s">
        <v>2556</v>
      </c>
      <c r="C1194" s="6" t="s">
        <v>2557</v>
      </c>
      <c r="D1194" s="3" t="s">
        <v>2547</v>
      </c>
    </row>
    <row r="1195">
      <c r="A1195" s="6" t="s">
        <v>49</v>
      </c>
      <c r="B1195" s="2" t="s">
        <v>2558</v>
      </c>
      <c r="C1195" s="6" t="s">
        <v>2559</v>
      </c>
      <c r="D1195" s="3" t="s">
        <v>2547</v>
      </c>
    </row>
    <row r="1196">
      <c r="A1196" s="6" t="s">
        <v>49</v>
      </c>
      <c r="B1196" s="2" t="s">
        <v>2560</v>
      </c>
      <c r="C1196" s="6" t="s">
        <v>2561</v>
      </c>
      <c r="D1196" s="3" t="s">
        <v>2547</v>
      </c>
    </row>
    <row r="1197">
      <c r="A1197" s="6" t="s">
        <v>49</v>
      </c>
      <c r="B1197" s="2" t="s">
        <v>2562</v>
      </c>
      <c r="C1197" s="6" t="s">
        <v>2563</v>
      </c>
      <c r="D1197" s="3" t="s">
        <v>2547</v>
      </c>
    </row>
    <row r="1198">
      <c r="A1198" s="6" t="s">
        <v>49</v>
      </c>
      <c r="B1198" s="2" t="s">
        <v>2564</v>
      </c>
      <c r="C1198" s="6" t="s">
        <v>2565</v>
      </c>
      <c r="D1198" s="3" t="s">
        <v>2547</v>
      </c>
    </row>
    <row r="1199">
      <c r="A1199" s="6" t="s">
        <v>49</v>
      </c>
      <c r="B1199" s="2" t="s">
        <v>2566</v>
      </c>
      <c r="C1199" s="6" t="s">
        <v>2567</v>
      </c>
      <c r="D1199" s="3" t="s">
        <v>2568</v>
      </c>
    </row>
    <row r="1200">
      <c r="A1200" s="6" t="s">
        <v>49</v>
      </c>
      <c r="B1200" s="2" t="s">
        <v>2569</v>
      </c>
      <c r="C1200" s="6" t="s">
        <v>2570</v>
      </c>
      <c r="D1200" s="3" t="s">
        <v>2568</v>
      </c>
    </row>
    <row r="1201">
      <c r="A1201" s="6" t="s">
        <v>49</v>
      </c>
      <c r="B1201" s="2" t="s">
        <v>2571</v>
      </c>
      <c r="C1201" s="6" t="s">
        <v>2572</v>
      </c>
      <c r="D1201" s="3" t="s">
        <v>2568</v>
      </c>
    </row>
    <row r="1202">
      <c r="A1202" s="6" t="s">
        <v>49</v>
      </c>
      <c r="B1202" s="2" t="s">
        <v>2573</v>
      </c>
      <c r="C1202" s="6" t="s">
        <v>2574</v>
      </c>
      <c r="D1202" s="3" t="s">
        <v>2568</v>
      </c>
    </row>
    <row r="1203">
      <c r="A1203" s="6" t="s">
        <v>49</v>
      </c>
      <c r="B1203" s="2" t="s">
        <v>2575</v>
      </c>
      <c r="C1203" s="6" t="s">
        <v>2576</v>
      </c>
      <c r="D1203" s="3" t="s">
        <v>2568</v>
      </c>
    </row>
    <row r="1204">
      <c r="A1204" s="6" t="s">
        <v>49</v>
      </c>
      <c r="B1204" s="2" t="s">
        <v>2577</v>
      </c>
      <c r="C1204" s="6" t="s">
        <v>2578</v>
      </c>
      <c r="D1204" s="3" t="s">
        <v>2579</v>
      </c>
    </row>
    <row r="1205">
      <c r="A1205" s="6" t="s">
        <v>49</v>
      </c>
      <c r="B1205" s="2" t="s">
        <v>2580</v>
      </c>
      <c r="C1205" s="6" t="s">
        <v>2581</v>
      </c>
      <c r="D1205" s="3" t="s">
        <v>2579</v>
      </c>
    </row>
    <row r="1206">
      <c r="A1206" s="6" t="s">
        <v>49</v>
      </c>
      <c r="B1206" s="2" t="s">
        <v>2582</v>
      </c>
      <c r="C1206" s="6" t="s">
        <v>2583</v>
      </c>
      <c r="D1206" s="3" t="s">
        <v>2579</v>
      </c>
    </row>
    <row r="1207">
      <c r="A1207" s="6" t="s">
        <v>49</v>
      </c>
      <c r="B1207" s="2" t="s">
        <v>2584</v>
      </c>
      <c r="C1207" s="6" t="s">
        <v>2585</v>
      </c>
      <c r="D1207" s="3" t="s">
        <v>2579</v>
      </c>
    </row>
    <row r="1208">
      <c r="A1208" s="6" t="s">
        <v>49</v>
      </c>
      <c r="B1208" s="2" t="s">
        <v>2586</v>
      </c>
      <c r="C1208" s="6" t="s">
        <v>2587</v>
      </c>
      <c r="D1208" s="3" t="s">
        <v>2579</v>
      </c>
    </row>
    <row r="1209">
      <c r="A1209" s="6" t="s">
        <v>49</v>
      </c>
      <c r="B1209" s="2" t="s">
        <v>2588</v>
      </c>
      <c r="C1209" s="6" t="s">
        <v>2589</v>
      </c>
      <c r="D1209" s="3" t="s">
        <v>2579</v>
      </c>
    </row>
    <row r="1210">
      <c r="A1210" s="6" t="s">
        <v>49</v>
      </c>
      <c r="B1210" s="2" t="s">
        <v>2590</v>
      </c>
      <c r="C1210" s="6" t="s">
        <v>2591</v>
      </c>
      <c r="D1210" s="3" t="s">
        <v>2579</v>
      </c>
    </row>
    <row r="1211">
      <c r="A1211" s="6" t="s">
        <v>49</v>
      </c>
      <c r="B1211" s="2" t="s">
        <v>2592</v>
      </c>
      <c r="C1211" s="6" t="s">
        <v>2593</v>
      </c>
      <c r="D1211" s="3" t="s">
        <v>2579</v>
      </c>
    </row>
    <row r="1212">
      <c r="A1212" s="6" t="s">
        <v>49</v>
      </c>
      <c r="B1212" s="2" t="s">
        <v>2594</v>
      </c>
      <c r="C1212" s="6" t="s">
        <v>2595</v>
      </c>
      <c r="D1212" s="3" t="s">
        <v>2579</v>
      </c>
    </row>
    <row r="1213">
      <c r="A1213" s="6" t="s">
        <v>49</v>
      </c>
      <c r="B1213" s="2" t="s">
        <v>2596</v>
      </c>
      <c r="C1213" s="6" t="s">
        <v>2597</v>
      </c>
      <c r="D1213" s="3" t="s">
        <v>2579</v>
      </c>
    </row>
    <row r="1214">
      <c r="A1214" s="6" t="s">
        <v>49</v>
      </c>
      <c r="B1214" s="2" t="s">
        <v>2598</v>
      </c>
      <c r="C1214" s="6" t="s">
        <v>2599</v>
      </c>
      <c r="D1214" s="3" t="s">
        <v>2579</v>
      </c>
    </row>
    <row r="1215">
      <c r="A1215" s="6" t="s">
        <v>49</v>
      </c>
      <c r="B1215" s="2" t="s">
        <v>2600</v>
      </c>
      <c r="C1215" s="6" t="s">
        <v>2601</v>
      </c>
      <c r="D1215" s="3" t="s">
        <v>2579</v>
      </c>
    </row>
    <row r="1216">
      <c r="A1216" s="6" t="s">
        <v>49</v>
      </c>
      <c r="B1216" s="2" t="s">
        <v>2602</v>
      </c>
      <c r="C1216" s="6" t="s">
        <v>2603</v>
      </c>
      <c r="D1216" s="3" t="s">
        <v>2604</v>
      </c>
    </row>
    <row r="1217">
      <c r="A1217" s="6" t="s">
        <v>49</v>
      </c>
      <c r="B1217" s="2" t="s">
        <v>2605</v>
      </c>
      <c r="C1217" s="6" t="s">
        <v>2606</v>
      </c>
      <c r="D1217" s="3" t="s">
        <v>2604</v>
      </c>
    </row>
    <row r="1218">
      <c r="A1218" s="6" t="s">
        <v>49</v>
      </c>
      <c r="B1218" s="2" t="s">
        <v>2607</v>
      </c>
      <c r="C1218" s="6" t="s">
        <v>2608</v>
      </c>
      <c r="D1218" s="3" t="s">
        <v>2604</v>
      </c>
    </row>
    <row r="1219">
      <c r="A1219" s="6" t="s">
        <v>49</v>
      </c>
      <c r="B1219" s="2" t="s">
        <v>2609</v>
      </c>
      <c r="C1219" s="6" t="s">
        <v>2610</v>
      </c>
      <c r="D1219" s="3" t="s">
        <v>2604</v>
      </c>
    </row>
    <row r="1220">
      <c r="A1220" s="6" t="s">
        <v>49</v>
      </c>
      <c r="B1220" s="2" t="s">
        <v>2611</v>
      </c>
      <c r="C1220" s="6" t="s">
        <v>2612</v>
      </c>
      <c r="D1220" s="3" t="s">
        <v>2613</v>
      </c>
    </row>
    <row r="1221">
      <c r="A1221" s="6" t="s">
        <v>49</v>
      </c>
      <c r="B1221" s="2" t="s">
        <v>2614</v>
      </c>
      <c r="C1221" s="6" t="s">
        <v>2615</v>
      </c>
      <c r="D1221" s="3" t="s">
        <v>2613</v>
      </c>
    </row>
    <row r="1222">
      <c r="A1222" s="6" t="s">
        <v>49</v>
      </c>
      <c r="B1222" s="2" t="s">
        <v>2616</v>
      </c>
      <c r="C1222" s="6" t="s">
        <v>2617</v>
      </c>
      <c r="D1222" s="3" t="s">
        <v>2613</v>
      </c>
    </row>
    <row r="1223">
      <c r="A1223" s="6" t="s">
        <v>49</v>
      </c>
      <c r="B1223" s="2" t="s">
        <v>2618</v>
      </c>
      <c r="C1223" s="6" t="s">
        <v>2619</v>
      </c>
      <c r="D1223" s="3" t="s">
        <v>2613</v>
      </c>
    </row>
    <row r="1224">
      <c r="A1224" s="6" t="s">
        <v>49</v>
      </c>
      <c r="B1224" s="2" t="s">
        <v>2620</v>
      </c>
      <c r="C1224" s="6" t="s">
        <v>2621</v>
      </c>
      <c r="D1224" s="3" t="s">
        <v>2622</v>
      </c>
    </row>
    <row r="1225">
      <c r="A1225" s="6" t="s">
        <v>49</v>
      </c>
      <c r="B1225" s="2" t="s">
        <v>2623</v>
      </c>
      <c r="C1225" s="6" t="s">
        <v>2624</v>
      </c>
      <c r="D1225" s="3" t="s">
        <v>2622</v>
      </c>
    </row>
    <row r="1226">
      <c r="A1226" s="6" t="s">
        <v>49</v>
      </c>
      <c r="B1226" s="2" t="s">
        <v>2625</v>
      </c>
      <c r="C1226" s="6" t="s">
        <v>2626</v>
      </c>
      <c r="D1226" s="3" t="s">
        <v>2622</v>
      </c>
    </row>
    <row r="1227">
      <c r="A1227" s="6" t="s">
        <v>49</v>
      </c>
      <c r="B1227" s="2" t="s">
        <v>2627</v>
      </c>
      <c r="C1227" s="6" t="s">
        <v>2628</v>
      </c>
      <c r="D1227" s="3" t="s">
        <v>2629</v>
      </c>
    </row>
    <row r="1228">
      <c r="A1228" s="6" t="s">
        <v>49</v>
      </c>
      <c r="B1228" s="2" t="s">
        <v>2630</v>
      </c>
      <c r="C1228" s="6" t="s">
        <v>2631</v>
      </c>
      <c r="D1228" s="3" t="s">
        <v>2629</v>
      </c>
    </row>
    <row r="1229">
      <c r="A1229" s="6" t="s">
        <v>49</v>
      </c>
      <c r="B1229" s="2" t="s">
        <v>2632</v>
      </c>
      <c r="C1229" s="6" t="s">
        <v>2633</v>
      </c>
      <c r="D1229" s="3" t="s">
        <v>2629</v>
      </c>
    </row>
    <row r="1230">
      <c r="A1230" s="6" t="s">
        <v>49</v>
      </c>
      <c r="B1230" s="2" t="s">
        <v>2634</v>
      </c>
      <c r="C1230" s="6" t="s">
        <v>2635</v>
      </c>
      <c r="D1230" s="3" t="s">
        <v>2629</v>
      </c>
    </row>
    <row r="1231">
      <c r="A1231" s="6" t="s">
        <v>49</v>
      </c>
      <c r="B1231" s="2" t="s">
        <v>2636</v>
      </c>
      <c r="C1231" s="6" t="s">
        <v>2637</v>
      </c>
      <c r="D1231" s="3" t="s">
        <v>2629</v>
      </c>
    </row>
    <row r="1232">
      <c r="A1232" s="6" t="s">
        <v>49</v>
      </c>
      <c r="B1232" s="2" t="s">
        <v>2638</v>
      </c>
      <c r="C1232" s="6" t="s">
        <v>2639</v>
      </c>
      <c r="D1232" s="3" t="s">
        <v>2629</v>
      </c>
    </row>
    <row r="1233">
      <c r="A1233" s="6" t="s">
        <v>49</v>
      </c>
      <c r="B1233" s="2" t="s">
        <v>2640</v>
      </c>
      <c r="C1233" s="6" t="s">
        <v>2641</v>
      </c>
      <c r="D1233" s="3" t="s">
        <v>2629</v>
      </c>
    </row>
    <row r="1234">
      <c r="A1234" s="6" t="s">
        <v>49</v>
      </c>
      <c r="B1234" s="2" t="s">
        <v>2642</v>
      </c>
      <c r="C1234" s="6" t="s">
        <v>2643</v>
      </c>
      <c r="D1234" s="3" t="s">
        <v>2644</v>
      </c>
    </row>
    <row r="1235">
      <c r="A1235" s="6" t="s">
        <v>49</v>
      </c>
      <c r="B1235" s="2" t="s">
        <v>2645</v>
      </c>
      <c r="C1235" s="6" t="s">
        <v>2646</v>
      </c>
      <c r="D1235" s="3" t="s">
        <v>2644</v>
      </c>
    </row>
    <row r="1236">
      <c r="A1236" s="6" t="s">
        <v>49</v>
      </c>
      <c r="B1236" s="2" t="s">
        <v>2647</v>
      </c>
      <c r="C1236" s="6" t="s">
        <v>2648</v>
      </c>
      <c r="D1236" s="3" t="s">
        <v>2644</v>
      </c>
    </row>
    <row r="1237">
      <c r="A1237" s="6" t="s">
        <v>49</v>
      </c>
      <c r="B1237" s="2" t="s">
        <v>2649</v>
      </c>
      <c r="C1237" s="6" t="s">
        <v>2650</v>
      </c>
      <c r="D1237" s="3" t="s">
        <v>2644</v>
      </c>
    </row>
    <row r="1238">
      <c r="A1238" s="6" t="s">
        <v>49</v>
      </c>
      <c r="B1238" s="2" t="s">
        <v>2651</v>
      </c>
      <c r="C1238" s="6" t="s">
        <v>2652</v>
      </c>
      <c r="D1238" s="3" t="s">
        <v>2644</v>
      </c>
    </row>
    <row r="1239">
      <c r="A1239" s="6" t="s">
        <v>49</v>
      </c>
      <c r="B1239" s="2" t="s">
        <v>2653</v>
      </c>
      <c r="C1239" s="6" t="s">
        <v>2654</v>
      </c>
      <c r="D1239" s="3" t="s">
        <v>2644</v>
      </c>
    </row>
    <row r="1240">
      <c r="A1240" s="6" t="s">
        <v>49</v>
      </c>
      <c r="B1240" s="2" t="s">
        <v>2655</v>
      </c>
      <c r="C1240" s="6" t="s">
        <v>2656</v>
      </c>
      <c r="D1240" s="3" t="s">
        <v>2644</v>
      </c>
    </row>
    <row r="1241">
      <c r="A1241" s="6" t="s">
        <v>49</v>
      </c>
      <c r="B1241" s="2" t="s">
        <v>2657</v>
      </c>
      <c r="C1241" s="6" t="s">
        <v>2658</v>
      </c>
      <c r="D1241" s="3" t="s">
        <v>2644</v>
      </c>
    </row>
    <row r="1242">
      <c r="A1242" s="6" t="s">
        <v>49</v>
      </c>
      <c r="B1242" s="2" t="s">
        <v>2659</v>
      </c>
      <c r="C1242" s="6" t="s">
        <v>2660</v>
      </c>
      <c r="D1242" s="3" t="s">
        <v>2661</v>
      </c>
    </row>
    <row r="1243">
      <c r="A1243" s="6" t="s">
        <v>49</v>
      </c>
      <c r="B1243" s="2" t="s">
        <v>2662</v>
      </c>
      <c r="C1243" s="6" t="s">
        <v>2663</v>
      </c>
      <c r="D1243" s="3" t="s">
        <v>2661</v>
      </c>
    </row>
    <row r="1244">
      <c r="A1244" s="6" t="s">
        <v>49</v>
      </c>
      <c r="B1244" s="2" t="s">
        <v>2664</v>
      </c>
      <c r="C1244" s="6" t="s">
        <v>2665</v>
      </c>
      <c r="D1244" s="3" t="s">
        <v>2661</v>
      </c>
    </row>
    <row r="1245">
      <c r="A1245" s="6" t="s">
        <v>49</v>
      </c>
      <c r="B1245" s="2" t="s">
        <v>2666</v>
      </c>
      <c r="C1245" s="6" t="s">
        <v>2667</v>
      </c>
      <c r="D1245" s="3" t="s">
        <v>2661</v>
      </c>
    </row>
    <row r="1246">
      <c r="A1246" s="6" t="s">
        <v>49</v>
      </c>
      <c r="B1246" s="2" t="s">
        <v>2668</v>
      </c>
      <c r="C1246" s="6" t="s">
        <v>2669</v>
      </c>
      <c r="D1246" s="3" t="s">
        <v>2661</v>
      </c>
    </row>
    <row r="1247">
      <c r="A1247" s="6" t="s">
        <v>49</v>
      </c>
      <c r="B1247" s="2" t="s">
        <v>2670</v>
      </c>
      <c r="C1247" s="6" t="s">
        <v>2671</v>
      </c>
      <c r="D1247" s="3" t="s">
        <v>2661</v>
      </c>
    </row>
    <row r="1248">
      <c r="A1248" s="6" t="s">
        <v>49</v>
      </c>
      <c r="B1248" s="2" t="s">
        <v>2672</v>
      </c>
      <c r="C1248" s="6" t="s">
        <v>2673</v>
      </c>
      <c r="D1248" s="3" t="s">
        <v>2661</v>
      </c>
    </row>
    <row r="1249">
      <c r="A1249" s="6" t="s">
        <v>49</v>
      </c>
      <c r="B1249" s="2" t="s">
        <v>2674</v>
      </c>
      <c r="C1249" s="6" t="s">
        <v>2675</v>
      </c>
      <c r="D1249" s="3" t="s">
        <v>2661</v>
      </c>
    </row>
    <row r="1250">
      <c r="A1250" s="6" t="s">
        <v>49</v>
      </c>
      <c r="B1250" s="2" t="s">
        <v>2676</v>
      </c>
      <c r="C1250" s="6" t="s">
        <v>2677</v>
      </c>
      <c r="D1250" s="3" t="s">
        <v>2661</v>
      </c>
    </row>
    <row r="1251">
      <c r="A1251" s="6" t="s">
        <v>49</v>
      </c>
      <c r="B1251" s="2" t="s">
        <v>2678</v>
      </c>
      <c r="C1251" s="6" t="s">
        <v>2679</v>
      </c>
      <c r="D1251" s="3" t="s">
        <v>2680</v>
      </c>
    </row>
    <row r="1252">
      <c r="A1252" s="6" t="s">
        <v>49</v>
      </c>
      <c r="B1252" s="2" t="s">
        <v>2681</v>
      </c>
      <c r="C1252" s="6" t="s">
        <v>2682</v>
      </c>
      <c r="D1252" s="3" t="s">
        <v>2680</v>
      </c>
    </row>
    <row r="1253">
      <c r="A1253" s="6" t="s">
        <v>49</v>
      </c>
      <c r="B1253" s="2" t="s">
        <v>2683</v>
      </c>
      <c r="C1253" s="6" t="s">
        <v>2684</v>
      </c>
      <c r="D1253" s="3" t="s">
        <v>2680</v>
      </c>
    </row>
    <row r="1254">
      <c r="A1254" s="6" t="s">
        <v>49</v>
      </c>
      <c r="B1254" s="2" t="s">
        <v>2685</v>
      </c>
      <c r="C1254" s="6" t="s">
        <v>2686</v>
      </c>
      <c r="D1254" s="3" t="s">
        <v>2680</v>
      </c>
    </row>
    <row r="1255">
      <c r="A1255" s="6" t="s">
        <v>49</v>
      </c>
      <c r="B1255" s="2" t="s">
        <v>2687</v>
      </c>
      <c r="C1255" s="6" t="s">
        <v>2688</v>
      </c>
      <c r="D1255" s="3" t="s">
        <v>2680</v>
      </c>
    </row>
    <row r="1256">
      <c r="A1256" s="6" t="s">
        <v>49</v>
      </c>
      <c r="B1256" s="2" t="s">
        <v>2689</v>
      </c>
      <c r="C1256" s="6" t="s">
        <v>2690</v>
      </c>
      <c r="D1256" s="3" t="s">
        <v>2680</v>
      </c>
    </row>
    <row r="1257">
      <c r="A1257" s="6" t="s">
        <v>49</v>
      </c>
      <c r="B1257" s="2" t="s">
        <v>2691</v>
      </c>
      <c r="C1257" s="6" t="s">
        <v>2692</v>
      </c>
      <c r="D1257" s="3" t="s">
        <v>2680</v>
      </c>
    </row>
    <row r="1258">
      <c r="A1258" s="6" t="s">
        <v>49</v>
      </c>
      <c r="B1258" s="2" t="s">
        <v>2693</v>
      </c>
      <c r="C1258" s="6" t="s">
        <v>2694</v>
      </c>
      <c r="D1258" s="3" t="s">
        <v>2680</v>
      </c>
    </row>
    <row r="1259">
      <c r="A1259" s="6" t="s">
        <v>49</v>
      </c>
      <c r="B1259" s="2" t="s">
        <v>2695</v>
      </c>
      <c r="C1259" s="6" t="s">
        <v>2696</v>
      </c>
      <c r="D1259" s="3" t="s">
        <v>2680</v>
      </c>
    </row>
    <row r="1260">
      <c r="A1260" s="6" t="s">
        <v>49</v>
      </c>
      <c r="B1260" s="2" t="s">
        <v>2697</v>
      </c>
      <c r="C1260" s="6" t="s">
        <v>2698</v>
      </c>
      <c r="D1260" s="3" t="s">
        <v>2699</v>
      </c>
    </row>
    <row r="1261">
      <c r="A1261" s="6" t="s">
        <v>49</v>
      </c>
      <c r="B1261" s="2" t="s">
        <v>2700</v>
      </c>
      <c r="C1261" s="6" t="s">
        <v>2701</v>
      </c>
      <c r="D1261" s="3" t="s">
        <v>2699</v>
      </c>
    </row>
    <row r="1262">
      <c r="A1262" s="6" t="s">
        <v>49</v>
      </c>
      <c r="B1262" s="2" t="s">
        <v>2702</v>
      </c>
      <c r="C1262" s="6" t="s">
        <v>2703</v>
      </c>
      <c r="D1262" s="3" t="s">
        <v>2699</v>
      </c>
    </row>
    <row r="1263">
      <c r="A1263" s="6" t="s">
        <v>49</v>
      </c>
      <c r="B1263" s="2" t="s">
        <v>2704</v>
      </c>
      <c r="C1263" s="6" t="s">
        <v>2705</v>
      </c>
      <c r="D1263" s="3" t="s">
        <v>2699</v>
      </c>
    </row>
    <row r="1264">
      <c r="A1264" s="6" t="s">
        <v>49</v>
      </c>
      <c r="B1264" s="2" t="s">
        <v>2706</v>
      </c>
      <c r="C1264" s="6" t="s">
        <v>2707</v>
      </c>
      <c r="D1264" s="3" t="s">
        <v>2699</v>
      </c>
    </row>
    <row r="1265">
      <c r="A1265" s="6" t="s">
        <v>49</v>
      </c>
      <c r="B1265" s="2" t="s">
        <v>2708</v>
      </c>
      <c r="C1265" s="6" t="s">
        <v>2709</v>
      </c>
      <c r="D1265" s="3" t="s">
        <v>2710</v>
      </c>
    </row>
    <row r="1266">
      <c r="A1266" s="6" t="s">
        <v>49</v>
      </c>
      <c r="B1266" s="2" t="s">
        <v>2711</v>
      </c>
      <c r="C1266" s="6" t="s">
        <v>2712</v>
      </c>
      <c r="D1266" s="3" t="s">
        <v>2710</v>
      </c>
    </row>
    <row r="1267">
      <c r="A1267" s="6" t="s">
        <v>49</v>
      </c>
      <c r="B1267" s="2" t="s">
        <v>2713</v>
      </c>
      <c r="C1267" s="6" t="s">
        <v>2714</v>
      </c>
      <c r="D1267" s="3" t="s">
        <v>2710</v>
      </c>
    </row>
    <row r="1268">
      <c r="A1268" s="6" t="s">
        <v>49</v>
      </c>
      <c r="B1268" s="2" t="s">
        <v>2715</v>
      </c>
      <c r="C1268" s="6" t="s">
        <v>2716</v>
      </c>
      <c r="D1268" s="3" t="s">
        <v>2717</v>
      </c>
    </row>
    <row r="1269">
      <c r="A1269" s="6" t="s">
        <v>49</v>
      </c>
      <c r="B1269" s="2" t="s">
        <v>2718</v>
      </c>
      <c r="C1269" s="6" t="s">
        <v>2719</v>
      </c>
      <c r="D1269" s="3" t="s">
        <v>2717</v>
      </c>
    </row>
    <row r="1270">
      <c r="A1270" s="6" t="s">
        <v>49</v>
      </c>
      <c r="B1270" s="2" t="s">
        <v>2720</v>
      </c>
      <c r="C1270" s="6" t="s">
        <v>2721</v>
      </c>
      <c r="D1270" s="3" t="s">
        <v>2717</v>
      </c>
    </row>
    <row r="1271">
      <c r="A1271" s="6" t="s">
        <v>49</v>
      </c>
      <c r="B1271" s="2" t="s">
        <v>2722</v>
      </c>
      <c r="C1271" s="6" t="s">
        <v>2723</v>
      </c>
      <c r="D1271" s="3" t="s">
        <v>2717</v>
      </c>
    </row>
    <row r="1272">
      <c r="A1272" s="6" t="s">
        <v>49</v>
      </c>
      <c r="B1272" s="2" t="s">
        <v>2724</v>
      </c>
      <c r="C1272" s="6" t="s">
        <v>2725</v>
      </c>
      <c r="D1272" s="3" t="s">
        <v>2717</v>
      </c>
    </row>
    <row r="1273">
      <c r="A1273" s="6" t="s">
        <v>49</v>
      </c>
      <c r="B1273" s="2" t="s">
        <v>2726</v>
      </c>
      <c r="C1273" s="6" t="s">
        <v>2727</v>
      </c>
      <c r="D1273" s="3" t="s">
        <v>2717</v>
      </c>
    </row>
    <row r="1274">
      <c r="A1274" s="6" t="s">
        <v>49</v>
      </c>
      <c r="B1274" s="2" t="s">
        <v>2728</v>
      </c>
      <c r="C1274" s="6" t="s">
        <v>2729</v>
      </c>
      <c r="D1274" s="3" t="s">
        <v>2717</v>
      </c>
    </row>
    <row r="1275">
      <c r="A1275" s="6" t="s">
        <v>49</v>
      </c>
      <c r="B1275" s="2" t="s">
        <v>2730</v>
      </c>
      <c r="C1275" s="6" t="s">
        <v>2731</v>
      </c>
      <c r="D1275" s="3" t="s">
        <v>2717</v>
      </c>
    </row>
    <row r="1276">
      <c r="A1276" s="6" t="s">
        <v>49</v>
      </c>
      <c r="B1276" s="2" t="s">
        <v>2732</v>
      </c>
      <c r="C1276" s="6" t="s">
        <v>2733</v>
      </c>
      <c r="D1276" s="3" t="s">
        <v>2734</v>
      </c>
    </row>
    <row r="1277">
      <c r="A1277" s="6" t="s">
        <v>49</v>
      </c>
      <c r="B1277" s="2" t="s">
        <v>2735</v>
      </c>
      <c r="C1277" s="6" t="s">
        <v>2736</v>
      </c>
      <c r="D1277" s="3" t="s">
        <v>2734</v>
      </c>
    </row>
    <row r="1278">
      <c r="A1278" s="6" t="s">
        <v>49</v>
      </c>
      <c r="B1278" s="2" t="s">
        <v>2737</v>
      </c>
      <c r="C1278" s="6" t="s">
        <v>2738</v>
      </c>
      <c r="D1278" s="3" t="s">
        <v>2734</v>
      </c>
    </row>
    <row r="1279">
      <c r="A1279" s="6" t="s">
        <v>49</v>
      </c>
      <c r="B1279" s="2" t="s">
        <v>2739</v>
      </c>
      <c r="C1279" s="6" t="s">
        <v>2740</v>
      </c>
      <c r="D1279" s="3" t="s">
        <v>2734</v>
      </c>
    </row>
    <row r="1280">
      <c r="A1280" s="6" t="s">
        <v>49</v>
      </c>
      <c r="B1280" s="2" t="s">
        <v>2741</v>
      </c>
      <c r="C1280" s="6" t="s">
        <v>2742</v>
      </c>
      <c r="D1280" s="3" t="s">
        <v>2734</v>
      </c>
    </row>
    <row r="1281">
      <c r="A1281" s="6" t="s">
        <v>49</v>
      </c>
      <c r="B1281" s="2" t="s">
        <v>2743</v>
      </c>
      <c r="C1281" s="6" t="s">
        <v>2744</v>
      </c>
      <c r="D1281" s="3" t="s">
        <v>2734</v>
      </c>
    </row>
    <row r="1282">
      <c r="A1282" s="6" t="s">
        <v>49</v>
      </c>
      <c r="B1282" s="2" t="s">
        <v>2745</v>
      </c>
      <c r="C1282" s="6" t="s">
        <v>2746</v>
      </c>
      <c r="D1282" s="3" t="s">
        <v>2734</v>
      </c>
    </row>
    <row r="1283">
      <c r="A1283" s="6" t="s">
        <v>49</v>
      </c>
      <c r="B1283" s="2" t="s">
        <v>2747</v>
      </c>
      <c r="C1283" s="6" t="s">
        <v>2748</v>
      </c>
      <c r="D1283" s="3" t="s">
        <v>2749</v>
      </c>
    </row>
    <row r="1284">
      <c r="A1284" s="6" t="s">
        <v>49</v>
      </c>
      <c r="B1284" s="2" t="s">
        <v>2750</v>
      </c>
      <c r="C1284" s="6" t="s">
        <v>2751</v>
      </c>
      <c r="D1284" s="3" t="s">
        <v>2749</v>
      </c>
    </row>
    <row r="1285">
      <c r="A1285" s="6" t="s">
        <v>49</v>
      </c>
      <c r="B1285" s="2" t="s">
        <v>2752</v>
      </c>
      <c r="C1285" s="6" t="s">
        <v>2753</v>
      </c>
      <c r="D1285" s="3" t="s">
        <v>2749</v>
      </c>
    </row>
    <row r="1286">
      <c r="A1286" s="6" t="s">
        <v>49</v>
      </c>
      <c r="B1286" s="2" t="s">
        <v>2754</v>
      </c>
      <c r="C1286" s="6" t="s">
        <v>2755</v>
      </c>
      <c r="D1286" s="3" t="s">
        <v>2749</v>
      </c>
    </row>
    <row r="1287">
      <c r="A1287" s="6" t="s">
        <v>49</v>
      </c>
      <c r="B1287" s="2" t="s">
        <v>2756</v>
      </c>
      <c r="C1287" s="6" t="s">
        <v>2757</v>
      </c>
      <c r="D1287" s="3" t="s">
        <v>2749</v>
      </c>
    </row>
    <row r="1288">
      <c r="A1288" s="6" t="s">
        <v>49</v>
      </c>
      <c r="B1288" s="2" t="s">
        <v>2758</v>
      </c>
      <c r="C1288" s="6" t="s">
        <v>2759</v>
      </c>
      <c r="D1288" s="3" t="s">
        <v>2760</v>
      </c>
    </row>
    <row r="1289">
      <c r="A1289" s="6" t="s">
        <v>49</v>
      </c>
      <c r="B1289" s="2" t="s">
        <v>2761</v>
      </c>
      <c r="C1289" s="6" t="s">
        <v>2762</v>
      </c>
      <c r="D1289" s="3" t="s">
        <v>2760</v>
      </c>
    </row>
    <row r="1290">
      <c r="A1290" s="6" t="s">
        <v>49</v>
      </c>
      <c r="B1290" s="2" t="s">
        <v>2763</v>
      </c>
      <c r="C1290" s="6" t="s">
        <v>2764</v>
      </c>
      <c r="D1290" s="3" t="s">
        <v>2760</v>
      </c>
    </row>
    <row r="1291">
      <c r="A1291" s="6" t="s">
        <v>49</v>
      </c>
      <c r="B1291" s="2" t="s">
        <v>2765</v>
      </c>
      <c r="C1291" s="6" t="s">
        <v>2766</v>
      </c>
      <c r="D1291" s="3" t="s">
        <v>2760</v>
      </c>
    </row>
    <row r="1292">
      <c r="A1292" s="6" t="s">
        <v>49</v>
      </c>
      <c r="B1292" s="2" t="s">
        <v>2767</v>
      </c>
      <c r="C1292" s="6" t="s">
        <v>2768</v>
      </c>
      <c r="D1292" s="3" t="s">
        <v>2760</v>
      </c>
    </row>
    <row r="1293">
      <c r="A1293" s="6" t="s">
        <v>49</v>
      </c>
      <c r="B1293" s="2" t="s">
        <v>2769</v>
      </c>
      <c r="C1293" s="6" t="s">
        <v>2770</v>
      </c>
      <c r="D1293" s="3" t="s">
        <v>2760</v>
      </c>
    </row>
    <row r="1294">
      <c r="A1294" s="6" t="s">
        <v>49</v>
      </c>
      <c r="B1294" s="2" t="s">
        <v>2771</v>
      </c>
      <c r="C1294" s="6" t="s">
        <v>2772</v>
      </c>
      <c r="D1294" s="3" t="s">
        <v>2760</v>
      </c>
    </row>
    <row r="1295">
      <c r="A1295" s="6" t="s">
        <v>49</v>
      </c>
      <c r="B1295" s="2" t="s">
        <v>2773</v>
      </c>
      <c r="C1295" s="6" t="s">
        <v>2774</v>
      </c>
      <c r="D1295" s="3" t="s">
        <v>2760</v>
      </c>
    </row>
    <row r="1296">
      <c r="A1296" s="6" t="s">
        <v>49</v>
      </c>
      <c r="B1296" s="2" t="s">
        <v>2775</v>
      </c>
      <c r="C1296" s="6" t="s">
        <v>2776</v>
      </c>
      <c r="D1296" s="3" t="s">
        <v>2760</v>
      </c>
    </row>
    <row r="1297">
      <c r="A1297" s="6" t="s">
        <v>49</v>
      </c>
      <c r="B1297" s="2" t="s">
        <v>2777</v>
      </c>
      <c r="C1297" s="6" t="s">
        <v>2778</v>
      </c>
      <c r="D1297" s="3" t="s">
        <v>2760</v>
      </c>
    </row>
    <row r="1298">
      <c r="A1298" s="6" t="s">
        <v>49</v>
      </c>
      <c r="B1298" s="2" t="s">
        <v>2779</v>
      </c>
      <c r="C1298" s="6" t="s">
        <v>2780</v>
      </c>
      <c r="D1298" s="3" t="s">
        <v>2760</v>
      </c>
    </row>
    <row r="1299">
      <c r="A1299" s="6" t="s">
        <v>49</v>
      </c>
      <c r="B1299" s="2" t="s">
        <v>2781</v>
      </c>
      <c r="C1299" s="6" t="s">
        <v>2782</v>
      </c>
      <c r="D1299" s="3" t="s">
        <v>2760</v>
      </c>
    </row>
    <row r="1300">
      <c r="A1300" s="6" t="s">
        <v>49</v>
      </c>
      <c r="B1300" s="2" t="s">
        <v>2783</v>
      </c>
      <c r="C1300" s="6" t="s">
        <v>2784</v>
      </c>
      <c r="D1300" s="3" t="s">
        <v>2760</v>
      </c>
    </row>
    <row r="1301">
      <c r="A1301" s="6" t="s">
        <v>49</v>
      </c>
      <c r="B1301" s="2" t="s">
        <v>2785</v>
      </c>
      <c r="C1301" s="6" t="s">
        <v>2786</v>
      </c>
      <c r="D1301" s="3" t="s">
        <v>2760</v>
      </c>
    </row>
    <row r="1302">
      <c r="A1302" s="6" t="s">
        <v>49</v>
      </c>
      <c r="B1302" s="2" t="s">
        <v>2787</v>
      </c>
      <c r="C1302" s="6" t="s">
        <v>2788</v>
      </c>
      <c r="D1302" s="3" t="s">
        <v>2760</v>
      </c>
    </row>
    <row r="1303">
      <c r="A1303" s="6" t="s">
        <v>49</v>
      </c>
      <c r="B1303" s="2" t="s">
        <v>2789</v>
      </c>
      <c r="C1303" s="6" t="s">
        <v>2790</v>
      </c>
      <c r="D1303" s="3" t="s">
        <v>2791</v>
      </c>
    </row>
    <row r="1304">
      <c r="A1304" s="6" t="s">
        <v>49</v>
      </c>
      <c r="B1304" s="2" t="s">
        <v>2792</v>
      </c>
      <c r="C1304" s="6" t="s">
        <v>2793</v>
      </c>
      <c r="D1304" s="3" t="s">
        <v>2791</v>
      </c>
    </row>
    <row r="1305">
      <c r="A1305" s="6" t="s">
        <v>49</v>
      </c>
      <c r="B1305" s="2" t="s">
        <v>2794</v>
      </c>
      <c r="C1305" s="6" t="s">
        <v>2795</v>
      </c>
      <c r="D1305" s="3" t="s">
        <v>2791</v>
      </c>
    </row>
    <row r="1306">
      <c r="A1306" s="6" t="s">
        <v>49</v>
      </c>
      <c r="B1306" s="2" t="s">
        <v>2796</v>
      </c>
      <c r="C1306" s="6" t="s">
        <v>2797</v>
      </c>
      <c r="D1306" s="3" t="s">
        <v>2791</v>
      </c>
    </row>
    <row r="1307">
      <c r="A1307" s="6" t="s">
        <v>49</v>
      </c>
      <c r="B1307" s="2" t="s">
        <v>2798</v>
      </c>
      <c r="C1307" s="6" t="s">
        <v>2799</v>
      </c>
      <c r="D1307" s="3" t="s">
        <v>2791</v>
      </c>
    </row>
    <row r="1308">
      <c r="A1308" s="6" t="s">
        <v>49</v>
      </c>
      <c r="B1308" s="2" t="s">
        <v>2800</v>
      </c>
      <c r="C1308" s="6" t="s">
        <v>2801</v>
      </c>
      <c r="D1308" s="3" t="s">
        <v>2791</v>
      </c>
    </row>
    <row r="1309">
      <c r="A1309" s="6" t="s">
        <v>49</v>
      </c>
      <c r="B1309" s="2" t="s">
        <v>2802</v>
      </c>
      <c r="C1309" s="6" t="s">
        <v>2803</v>
      </c>
      <c r="D1309" s="3" t="s">
        <v>2791</v>
      </c>
    </row>
    <row r="1310">
      <c r="A1310" s="6" t="s">
        <v>49</v>
      </c>
      <c r="B1310" s="2" t="s">
        <v>2804</v>
      </c>
      <c r="C1310" s="6" t="s">
        <v>2805</v>
      </c>
      <c r="D1310" s="3" t="s">
        <v>2791</v>
      </c>
    </row>
    <row r="1311">
      <c r="A1311" s="6" t="s">
        <v>49</v>
      </c>
      <c r="B1311" s="2" t="s">
        <v>2806</v>
      </c>
      <c r="C1311" s="6" t="s">
        <v>2807</v>
      </c>
      <c r="D1311" s="3" t="s">
        <v>2791</v>
      </c>
    </row>
    <row r="1312">
      <c r="A1312" s="6" t="s">
        <v>49</v>
      </c>
      <c r="B1312" s="2" t="s">
        <v>2808</v>
      </c>
      <c r="C1312" s="6" t="s">
        <v>2809</v>
      </c>
      <c r="D1312" s="3" t="s">
        <v>2810</v>
      </c>
    </row>
    <row r="1313">
      <c r="A1313" s="6" t="s">
        <v>49</v>
      </c>
      <c r="B1313" s="2" t="s">
        <v>2811</v>
      </c>
      <c r="C1313" s="6" t="s">
        <v>2812</v>
      </c>
      <c r="D1313" s="3" t="s">
        <v>2810</v>
      </c>
    </row>
    <row r="1314">
      <c r="A1314" s="6" t="s">
        <v>49</v>
      </c>
      <c r="B1314" s="2" t="s">
        <v>2813</v>
      </c>
      <c r="C1314" s="6" t="s">
        <v>2814</v>
      </c>
      <c r="D1314" s="3" t="s">
        <v>2810</v>
      </c>
    </row>
    <row r="1315">
      <c r="A1315" s="6" t="s">
        <v>49</v>
      </c>
      <c r="B1315" s="2" t="s">
        <v>2815</v>
      </c>
      <c r="C1315" s="6" t="s">
        <v>2816</v>
      </c>
      <c r="D1315" s="3" t="s">
        <v>2810</v>
      </c>
    </row>
    <row r="1316">
      <c r="A1316" s="6" t="s">
        <v>49</v>
      </c>
      <c r="B1316" s="2" t="s">
        <v>2817</v>
      </c>
      <c r="C1316" s="6" t="s">
        <v>2818</v>
      </c>
      <c r="D1316" s="3" t="s">
        <v>2810</v>
      </c>
    </row>
    <row r="1317">
      <c r="A1317" s="6" t="s">
        <v>49</v>
      </c>
      <c r="B1317" s="2" t="s">
        <v>2819</v>
      </c>
      <c r="C1317" s="6" t="s">
        <v>2820</v>
      </c>
      <c r="D1317" s="3" t="s">
        <v>2810</v>
      </c>
    </row>
    <row r="1318">
      <c r="A1318" s="6" t="s">
        <v>49</v>
      </c>
      <c r="B1318" s="2" t="s">
        <v>2821</v>
      </c>
      <c r="C1318" s="6" t="s">
        <v>2822</v>
      </c>
      <c r="D1318" s="3" t="s">
        <v>2810</v>
      </c>
    </row>
    <row r="1319">
      <c r="A1319" s="6" t="s">
        <v>49</v>
      </c>
      <c r="B1319" s="2" t="s">
        <v>2823</v>
      </c>
      <c r="C1319" s="6" t="s">
        <v>2824</v>
      </c>
      <c r="D1319" s="3" t="s">
        <v>2810</v>
      </c>
    </row>
    <row r="1320">
      <c r="A1320" s="6" t="s">
        <v>49</v>
      </c>
      <c r="B1320" s="2" t="s">
        <v>2825</v>
      </c>
      <c r="C1320" s="6" t="s">
        <v>2826</v>
      </c>
      <c r="D1320" s="3" t="s">
        <v>2810</v>
      </c>
    </row>
    <row r="1321">
      <c r="A1321" s="6" t="s">
        <v>49</v>
      </c>
      <c r="B1321" s="2" t="s">
        <v>2827</v>
      </c>
      <c r="C1321" s="6" t="s">
        <v>2828</v>
      </c>
      <c r="D1321" s="3" t="s">
        <v>2829</v>
      </c>
    </row>
    <row r="1322">
      <c r="A1322" s="6" t="s">
        <v>49</v>
      </c>
      <c r="B1322" s="2" t="s">
        <v>2830</v>
      </c>
      <c r="C1322" s="6" t="s">
        <v>2831</v>
      </c>
      <c r="D1322" s="3" t="s">
        <v>2829</v>
      </c>
    </row>
    <row r="1323">
      <c r="A1323" s="6" t="s">
        <v>49</v>
      </c>
      <c r="B1323" s="2" t="s">
        <v>2832</v>
      </c>
      <c r="C1323" s="6" t="s">
        <v>2833</v>
      </c>
      <c r="D1323" s="3" t="s">
        <v>2829</v>
      </c>
    </row>
    <row r="1324">
      <c r="A1324" s="6" t="s">
        <v>49</v>
      </c>
      <c r="B1324" s="2" t="s">
        <v>2834</v>
      </c>
      <c r="C1324" s="6" t="s">
        <v>2835</v>
      </c>
      <c r="D1324" s="3" t="s">
        <v>2829</v>
      </c>
    </row>
    <row r="1325">
      <c r="A1325" s="6" t="s">
        <v>49</v>
      </c>
      <c r="B1325" s="2" t="s">
        <v>2836</v>
      </c>
      <c r="C1325" s="6" t="s">
        <v>2837</v>
      </c>
      <c r="D1325" s="3" t="s">
        <v>2829</v>
      </c>
    </row>
    <row r="1326">
      <c r="A1326" s="6" t="s">
        <v>49</v>
      </c>
      <c r="B1326" s="2" t="s">
        <v>2838</v>
      </c>
      <c r="C1326" s="6" t="s">
        <v>2839</v>
      </c>
      <c r="D1326" s="3" t="s">
        <v>2829</v>
      </c>
    </row>
    <row r="1327">
      <c r="A1327" s="6" t="s">
        <v>49</v>
      </c>
      <c r="B1327" s="2" t="s">
        <v>2840</v>
      </c>
      <c r="C1327" s="6" t="s">
        <v>2841</v>
      </c>
      <c r="D1327" s="3" t="s">
        <v>2829</v>
      </c>
    </row>
    <row r="1328">
      <c r="A1328" s="6" t="s">
        <v>49</v>
      </c>
      <c r="B1328" s="2" t="s">
        <v>2842</v>
      </c>
      <c r="C1328" s="6" t="s">
        <v>2843</v>
      </c>
      <c r="D1328" s="3" t="s">
        <v>2829</v>
      </c>
    </row>
    <row r="1329">
      <c r="A1329" s="6" t="s">
        <v>49</v>
      </c>
      <c r="B1329" s="2" t="s">
        <v>2844</v>
      </c>
      <c r="C1329" s="6" t="s">
        <v>2845</v>
      </c>
      <c r="D1329" s="3" t="s">
        <v>2829</v>
      </c>
    </row>
    <row r="1330">
      <c r="A1330" s="6" t="s">
        <v>49</v>
      </c>
      <c r="B1330" s="2" t="s">
        <v>2846</v>
      </c>
      <c r="C1330" s="6" t="s">
        <v>2847</v>
      </c>
      <c r="D1330" s="3" t="s">
        <v>2848</v>
      </c>
    </row>
    <row r="1331">
      <c r="A1331" s="6" t="s">
        <v>49</v>
      </c>
      <c r="B1331" s="2" t="s">
        <v>2849</v>
      </c>
      <c r="C1331" s="6" t="s">
        <v>2850</v>
      </c>
      <c r="D1331" s="3" t="s">
        <v>2848</v>
      </c>
    </row>
    <row r="1332">
      <c r="A1332" s="6" t="s">
        <v>49</v>
      </c>
      <c r="B1332" s="2" t="s">
        <v>2851</v>
      </c>
      <c r="C1332" s="6" t="s">
        <v>2852</v>
      </c>
      <c r="D1332" s="3" t="s">
        <v>2848</v>
      </c>
    </row>
    <row r="1333">
      <c r="A1333" s="6" t="s">
        <v>49</v>
      </c>
      <c r="B1333" s="2" t="s">
        <v>2853</v>
      </c>
      <c r="C1333" s="6" t="s">
        <v>2854</v>
      </c>
      <c r="D1333" s="3" t="s">
        <v>2848</v>
      </c>
    </row>
    <row r="1334">
      <c r="A1334" s="6" t="s">
        <v>49</v>
      </c>
      <c r="B1334" s="2" t="s">
        <v>2855</v>
      </c>
      <c r="C1334" s="6" t="s">
        <v>2856</v>
      </c>
      <c r="D1334" s="3" t="s">
        <v>2848</v>
      </c>
    </row>
    <row r="1335">
      <c r="A1335" s="6" t="s">
        <v>49</v>
      </c>
      <c r="B1335" s="2" t="s">
        <v>2857</v>
      </c>
      <c r="C1335" s="6" t="s">
        <v>2858</v>
      </c>
      <c r="D1335" s="3" t="s">
        <v>2848</v>
      </c>
    </row>
    <row r="1336">
      <c r="A1336" s="6" t="s">
        <v>49</v>
      </c>
      <c r="B1336" s="2" t="s">
        <v>2859</v>
      </c>
      <c r="C1336" s="6" t="s">
        <v>2860</v>
      </c>
      <c r="D1336" s="3" t="s">
        <v>2848</v>
      </c>
    </row>
    <row r="1337">
      <c r="A1337" s="6" t="s">
        <v>49</v>
      </c>
      <c r="B1337" s="2" t="s">
        <v>2861</v>
      </c>
      <c r="C1337" s="6" t="s">
        <v>2862</v>
      </c>
      <c r="D1337" s="3" t="s">
        <v>2848</v>
      </c>
    </row>
    <row r="1338">
      <c r="A1338" s="6" t="s">
        <v>49</v>
      </c>
      <c r="B1338" s="2" t="s">
        <v>2863</v>
      </c>
      <c r="C1338" s="6" t="s">
        <v>2864</v>
      </c>
      <c r="D1338" s="3" t="s">
        <v>2848</v>
      </c>
    </row>
    <row r="1339">
      <c r="A1339" s="6" t="s">
        <v>49</v>
      </c>
      <c r="B1339" s="2" t="s">
        <v>2865</v>
      </c>
      <c r="C1339" s="6" t="s">
        <v>2866</v>
      </c>
      <c r="D1339" s="3" t="s">
        <v>2848</v>
      </c>
    </row>
    <row r="1340">
      <c r="A1340" s="6" t="s">
        <v>49</v>
      </c>
      <c r="B1340" s="2" t="s">
        <v>2867</v>
      </c>
      <c r="C1340" s="6" t="s">
        <v>2868</v>
      </c>
      <c r="D1340" s="3" t="s">
        <v>2869</v>
      </c>
    </row>
    <row r="1341">
      <c r="A1341" s="6" t="s">
        <v>49</v>
      </c>
      <c r="B1341" s="2" t="s">
        <v>2870</v>
      </c>
      <c r="C1341" s="6" t="s">
        <v>2871</v>
      </c>
      <c r="D1341" s="3" t="s">
        <v>2869</v>
      </c>
    </row>
    <row r="1342">
      <c r="A1342" s="6" t="s">
        <v>49</v>
      </c>
      <c r="B1342" s="2" t="s">
        <v>2872</v>
      </c>
      <c r="C1342" s="6" t="s">
        <v>2873</v>
      </c>
      <c r="D1342" s="3" t="s">
        <v>2869</v>
      </c>
    </row>
    <row r="1343">
      <c r="A1343" s="6" t="s">
        <v>49</v>
      </c>
      <c r="B1343" s="2" t="s">
        <v>2874</v>
      </c>
      <c r="C1343" s="6" t="s">
        <v>2875</v>
      </c>
      <c r="D1343" s="3" t="s">
        <v>2869</v>
      </c>
    </row>
    <row r="1344">
      <c r="A1344" s="6" t="s">
        <v>49</v>
      </c>
      <c r="B1344" s="2" t="s">
        <v>2876</v>
      </c>
      <c r="C1344" s="6" t="s">
        <v>2877</v>
      </c>
      <c r="D1344" s="3" t="s">
        <v>2878</v>
      </c>
    </row>
    <row r="1345">
      <c r="A1345" s="6" t="s">
        <v>49</v>
      </c>
      <c r="B1345" s="2" t="s">
        <v>2879</v>
      </c>
      <c r="C1345" s="6" t="s">
        <v>2880</v>
      </c>
      <c r="D1345" s="3" t="s">
        <v>2878</v>
      </c>
    </row>
    <row r="1346">
      <c r="A1346" s="6" t="s">
        <v>49</v>
      </c>
      <c r="B1346" s="2" t="s">
        <v>2881</v>
      </c>
      <c r="C1346" s="6" t="s">
        <v>2882</v>
      </c>
      <c r="D1346" s="3" t="s">
        <v>2878</v>
      </c>
    </row>
    <row r="1347">
      <c r="A1347" s="6" t="s">
        <v>49</v>
      </c>
      <c r="B1347" s="2" t="s">
        <v>2883</v>
      </c>
      <c r="C1347" s="6" t="s">
        <v>2884</v>
      </c>
      <c r="D1347" s="3" t="s">
        <v>2878</v>
      </c>
    </row>
    <row r="1348">
      <c r="A1348" s="6" t="s">
        <v>49</v>
      </c>
      <c r="B1348" s="2" t="s">
        <v>2885</v>
      </c>
      <c r="C1348" s="6" t="s">
        <v>2886</v>
      </c>
      <c r="D1348" s="3" t="s">
        <v>2887</v>
      </c>
    </row>
    <row r="1349">
      <c r="A1349" s="6" t="s">
        <v>49</v>
      </c>
      <c r="B1349" s="2" t="s">
        <v>2888</v>
      </c>
      <c r="C1349" s="6" t="s">
        <v>2889</v>
      </c>
      <c r="D1349" s="3" t="s">
        <v>2887</v>
      </c>
    </row>
    <row r="1350">
      <c r="A1350" s="6" t="s">
        <v>49</v>
      </c>
      <c r="B1350" s="2" t="s">
        <v>2890</v>
      </c>
      <c r="C1350" s="6" t="s">
        <v>2891</v>
      </c>
      <c r="D1350" s="3" t="s">
        <v>2887</v>
      </c>
    </row>
    <row r="1351">
      <c r="A1351" s="6" t="s">
        <v>49</v>
      </c>
      <c r="B1351" s="2" t="s">
        <v>2892</v>
      </c>
      <c r="C1351" s="6" t="s">
        <v>2893</v>
      </c>
      <c r="D1351" s="3" t="s">
        <v>2887</v>
      </c>
    </row>
    <row r="1352">
      <c r="A1352" s="6" t="s">
        <v>49</v>
      </c>
      <c r="B1352" s="2" t="s">
        <v>2894</v>
      </c>
      <c r="C1352" s="6" t="s">
        <v>2895</v>
      </c>
      <c r="D1352" s="3" t="s">
        <v>2887</v>
      </c>
    </row>
    <row r="1353">
      <c r="A1353" s="6" t="s">
        <v>49</v>
      </c>
      <c r="B1353" s="2" t="s">
        <v>2896</v>
      </c>
      <c r="C1353" s="6" t="s">
        <v>2897</v>
      </c>
      <c r="D1353" s="3" t="s">
        <v>2887</v>
      </c>
    </row>
    <row r="1354">
      <c r="A1354" s="6" t="s">
        <v>49</v>
      </c>
      <c r="B1354" s="2" t="s">
        <v>2898</v>
      </c>
      <c r="C1354" s="6" t="s">
        <v>2899</v>
      </c>
      <c r="D1354" s="3" t="s">
        <v>2887</v>
      </c>
    </row>
    <row r="1355">
      <c r="A1355" s="6" t="s">
        <v>49</v>
      </c>
      <c r="B1355" s="2" t="s">
        <v>2900</v>
      </c>
      <c r="C1355" s="6" t="s">
        <v>2901</v>
      </c>
      <c r="D1355" s="3" t="s">
        <v>2887</v>
      </c>
    </row>
    <row r="1356">
      <c r="A1356" s="6" t="s">
        <v>49</v>
      </c>
      <c r="B1356" s="2" t="s">
        <v>2902</v>
      </c>
      <c r="C1356" s="6" t="s">
        <v>2903</v>
      </c>
      <c r="D1356" s="3" t="s">
        <v>2904</v>
      </c>
    </row>
    <row r="1357">
      <c r="A1357" s="6" t="s">
        <v>49</v>
      </c>
      <c r="B1357" s="2" t="s">
        <v>2905</v>
      </c>
      <c r="C1357" s="6" t="s">
        <v>2906</v>
      </c>
      <c r="D1357" s="3" t="s">
        <v>2904</v>
      </c>
    </row>
    <row r="1358">
      <c r="A1358" s="6" t="s">
        <v>49</v>
      </c>
      <c r="B1358" s="2" t="s">
        <v>2907</v>
      </c>
      <c r="C1358" s="6" t="s">
        <v>2908</v>
      </c>
      <c r="D1358" s="3" t="s">
        <v>2904</v>
      </c>
    </row>
    <row r="1359">
      <c r="A1359" s="6" t="s">
        <v>49</v>
      </c>
      <c r="B1359" s="2" t="s">
        <v>2909</v>
      </c>
      <c r="C1359" s="6" t="s">
        <v>2910</v>
      </c>
      <c r="D1359" s="3" t="s">
        <v>2904</v>
      </c>
    </row>
    <row r="1360">
      <c r="A1360" s="6" t="s">
        <v>49</v>
      </c>
      <c r="B1360" s="2" t="s">
        <v>2911</v>
      </c>
      <c r="C1360" s="6" t="s">
        <v>2912</v>
      </c>
      <c r="D1360" s="3" t="s">
        <v>2904</v>
      </c>
    </row>
    <row r="1361">
      <c r="A1361" s="6" t="s">
        <v>49</v>
      </c>
      <c r="B1361" s="2" t="s">
        <v>2913</v>
      </c>
      <c r="C1361" s="6" t="s">
        <v>2914</v>
      </c>
      <c r="D1361" s="3" t="s">
        <v>2904</v>
      </c>
    </row>
    <row r="1362">
      <c r="A1362" s="6" t="s">
        <v>49</v>
      </c>
      <c r="B1362" s="2" t="s">
        <v>2915</v>
      </c>
      <c r="C1362" s="6" t="s">
        <v>2916</v>
      </c>
      <c r="D1362" s="3" t="s">
        <v>2904</v>
      </c>
    </row>
    <row r="1363">
      <c r="A1363" s="6" t="s">
        <v>49</v>
      </c>
      <c r="B1363" s="2" t="s">
        <v>2917</v>
      </c>
      <c r="C1363" s="6" t="s">
        <v>2918</v>
      </c>
      <c r="D1363" s="3" t="s">
        <v>2919</v>
      </c>
    </row>
    <row r="1364">
      <c r="A1364" s="6" t="s">
        <v>49</v>
      </c>
      <c r="B1364" s="2" t="s">
        <v>2920</v>
      </c>
      <c r="C1364" s="6" t="s">
        <v>2921</v>
      </c>
      <c r="D1364" s="3" t="s">
        <v>2919</v>
      </c>
    </row>
    <row r="1365">
      <c r="A1365" s="6" t="s">
        <v>49</v>
      </c>
      <c r="B1365" s="2" t="s">
        <v>2922</v>
      </c>
      <c r="C1365" s="6" t="s">
        <v>2923</v>
      </c>
      <c r="D1365" s="3" t="s">
        <v>2919</v>
      </c>
    </row>
    <row r="1366">
      <c r="A1366" s="6" t="s">
        <v>49</v>
      </c>
      <c r="B1366" s="2" t="s">
        <v>2924</v>
      </c>
      <c r="C1366" s="6" t="s">
        <v>2925</v>
      </c>
      <c r="D1366" s="3" t="s">
        <v>2926</v>
      </c>
    </row>
    <row r="1367">
      <c r="A1367" s="6" t="s">
        <v>49</v>
      </c>
      <c r="B1367" s="2" t="s">
        <v>2927</v>
      </c>
      <c r="C1367" s="6" t="s">
        <v>2928</v>
      </c>
      <c r="D1367" s="3" t="s">
        <v>2926</v>
      </c>
    </row>
    <row r="1368">
      <c r="A1368" s="6" t="s">
        <v>49</v>
      </c>
      <c r="B1368" s="2" t="s">
        <v>2929</v>
      </c>
      <c r="C1368" s="6" t="s">
        <v>2930</v>
      </c>
      <c r="D1368" s="3" t="s">
        <v>2926</v>
      </c>
    </row>
    <row r="1369">
      <c r="A1369" s="6" t="s">
        <v>49</v>
      </c>
      <c r="B1369" s="2" t="s">
        <v>2931</v>
      </c>
      <c r="C1369" s="6" t="s">
        <v>2932</v>
      </c>
      <c r="D1369" s="3" t="s">
        <v>2926</v>
      </c>
    </row>
    <row r="1370">
      <c r="A1370" s="6" t="s">
        <v>49</v>
      </c>
      <c r="B1370" s="2" t="s">
        <v>2933</v>
      </c>
      <c r="C1370" s="6" t="s">
        <v>2934</v>
      </c>
      <c r="D1370" s="3" t="s">
        <v>2926</v>
      </c>
    </row>
    <row r="1371">
      <c r="A1371" s="6" t="s">
        <v>49</v>
      </c>
      <c r="B1371" s="2" t="s">
        <v>2935</v>
      </c>
      <c r="C1371" s="6" t="s">
        <v>2936</v>
      </c>
      <c r="D1371" s="3" t="s">
        <v>2926</v>
      </c>
    </row>
    <row r="1372">
      <c r="A1372" s="6" t="s">
        <v>49</v>
      </c>
      <c r="B1372" s="2" t="s">
        <v>2937</v>
      </c>
      <c r="C1372" s="6" t="s">
        <v>2938</v>
      </c>
      <c r="D1372" s="3" t="s">
        <v>2926</v>
      </c>
    </row>
    <row r="1373">
      <c r="A1373" s="6" t="s">
        <v>49</v>
      </c>
      <c r="B1373" s="2" t="s">
        <v>2939</v>
      </c>
      <c r="C1373" s="6" t="s">
        <v>2940</v>
      </c>
      <c r="D1373" s="3" t="s">
        <v>2926</v>
      </c>
    </row>
    <row r="1374">
      <c r="A1374" s="6" t="s">
        <v>49</v>
      </c>
      <c r="B1374" s="2" t="s">
        <v>2941</v>
      </c>
      <c r="C1374" s="6" t="s">
        <v>2942</v>
      </c>
      <c r="D1374" s="3" t="s">
        <v>2926</v>
      </c>
    </row>
    <row r="1375">
      <c r="A1375" s="6" t="s">
        <v>49</v>
      </c>
      <c r="B1375" s="2" t="s">
        <v>2943</v>
      </c>
      <c r="C1375" s="6" t="s">
        <v>2944</v>
      </c>
      <c r="D1375" s="3" t="s">
        <v>2926</v>
      </c>
    </row>
    <row r="1376">
      <c r="A1376" s="6" t="s">
        <v>49</v>
      </c>
      <c r="B1376" s="2" t="s">
        <v>2945</v>
      </c>
      <c r="C1376" s="6" t="s">
        <v>2946</v>
      </c>
      <c r="D1376" s="3" t="s">
        <v>2926</v>
      </c>
    </row>
    <row r="1377">
      <c r="A1377" s="6" t="s">
        <v>49</v>
      </c>
      <c r="B1377" s="2" t="s">
        <v>2947</v>
      </c>
      <c r="C1377" s="6" t="s">
        <v>2948</v>
      </c>
      <c r="D1377" s="3" t="s">
        <v>2926</v>
      </c>
    </row>
    <row r="1378">
      <c r="A1378" s="6" t="s">
        <v>49</v>
      </c>
      <c r="B1378" s="2" t="s">
        <v>2949</v>
      </c>
      <c r="C1378" s="6" t="s">
        <v>2950</v>
      </c>
      <c r="D1378" s="3" t="s">
        <v>2926</v>
      </c>
    </row>
    <row r="1379">
      <c r="A1379" s="6" t="s">
        <v>49</v>
      </c>
      <c r="B1379" s="2" t="s">
        <v>2951</v>
      </c>
      <c r="C1379" s="6" t="s">
        <v>2952</v>
      </c>
      <c r="D1379" s="3" t="s">
        <v>2926</v>
      </c>
    </row>
    <row r="1380">
      <c r="A1380" s="6" t="s">
        <v>49</v>
      </c>
      <c r="B1380" s="2" t="s">
        <v>2953</v>
      </c>
      <c r="C1380" s="6" t="s">
        <v>2954</v>
      </c>
      <c r="D1380" s="3" t="s">
        <v>2926</v>
      </c>
    </row>
    <row r="1381">
      <c r="A1381" s="6" t="s">
        <v>49</v>
      </c>
      <c r="B1381" s="2" t="s">
        <v>2955</v>
      </c>
      <c r="C1381" s="6" t="s">
        <v>2956</v>
      </c>
      <c r="D1381" s="3" t="s">
        <v>2926</v>
      </c>
    </row>
    <row r="1382">
      <c r="A1382" s="6" t="s">
        <v>49</v>
      </c>
      <c r="B1382" s="2" t="s">
        <v>2957</v>
      </c>
      <c r="C1382" s="6" t="s">
        <v>2958</v>
      </c>
      <c r="D1382" s="3" t="s">
        <v>2926</v>
      </c>
    </row>
    <row r="1383">
      <c r="A1383" s="6" t="s">
        <v>49</v>
      </c>
      <c r="B1383" s="2" t="s">
        <v>2959</v>
      </c>
      <c r="C1383" s="6" t="s">
        <v>2960</v>
      </c>
      <c r="D1383" s="3" t="s">
        <v>2961</v>
      </c>
    </row>
    <row r="1384">
      <c r="A1384" s="6" t="s">
        <v>49</v>
      </c>
      <c r="B1384" s="2" t="s">
        <v>2962</v>
      </c>
      <c r="C1384" s="6" t="s">
        <v>2963</v>
      </c>
      <c r="D1384" s="3" t="s">
        <v>2961</v>
      </c>
    </row>
    <row r="1385">
      <c r="A1385" s="6" t="s">
        <v>49</v>
      </c>
      <c r="B1385" s="2" t="s">
        <v>2964</v>
      </c>
      <c r="C1385" s="6" t="s">
        <v>2965</v>
      </c>
      <c r="D1385" s="3" t="s">
        <v>2961</v>
      </c>
    </row>
    <row r="1386">
      <c r="A1386" s="6" t="s">
        <v>49</v>
      </c>
      <c r="B1386" s="2" t="s">
        <v>2966</v>
      </c>
      <c r="C1386" s="6" t="s">
        <v>2967</v>
      </c>
      <c r="D1386" s="3" t="s">
        <v>2961</v>
      </c>
    </row>
    <row r="1387">
      <c r="A1387" s="6" t="s">
        <v>49</v>
      </c>
      <c r="B1387" s="2" t="s">
        <v>2968</v>
      </c>
      <c r="C1387" s="6" t="s">
        <v>2969</v>
      </c>
      <c r="D1387" s="3" t="s">
        <v>2961</v>
      </c>
    </row>
    <row r="1388">
      <c r="A1388" s="6" t="s">
        <v>49</v>
      </c>
      <c r="B1388" s="2" t="s">
        <v>2970</v>
      </c>
      <c r="C1388" s="6" t="s">
        <v>2971</v>
      </c>
      <c r="D1388" s="3" t="s">
        <v>2961</v>
      </c>
    </row>
    <row r="1389">
      <c r="A1389" s="6" t="s">
        <v>49</v>
      </c>
      <c r="B1389" s="2" t="s">
        <v>2972</v>
      </c>
      <c r="C1389" s="6" t="s">
        <v>2973</v>
      </c>
      <c r="D1389" s="3" t="s">
        <v>2961</v>
      </c>
    </row>
    <row r="1390">
      <c r="A1390" s="6" t="s">
        <v>49</v>
      </c>
      <c r="B1390" s="2" t="s">
        <v>2974</v>
      </c>
      <c r="C1390" s="6" t="s">
        <v>2975</v>
      </c>
      <c r="D1390" s="3" t="s">
        <v>2961</v>
      </c>
    </row>
    <row r="1391">
      <c r="A1391" s="6" t="s">
        <v>49</v>
      </c>
      <c r="B1391" s="2" t="s">
        <v>2976</v>
      </c>
      <c r="C1391" s="6" t="s">
        <v>2977</v>
      </c>
      <c r="D1391" s="3" t="s">
        <v>2961</v>
      </c>
    </row>
    <row r="1392">
      <c r="A1392" s="6" t="s">
        <v>49</v>
      </c>
      <c r="B1392" s="2" t="s">
        <v>2978</v>
      </c>
      <c r="C1392" s="6" t="s">
        <v>2979</v>
      </c>
      <c r="D1392" s="3" t="s">
        <v>2961</v>
      </c>
    </row>
    <row r="1393">
      <c r="A1393" s="6" t="s">
        <v>49</v>
      </c>
      <c r="B1393" s="2" t="s">
        <v>2980</v>
      </c>
      <c r="C1393" s="6" t="s">
        <v>2981</v>
      </c>
      <c r="D1393" s="3" t="s">
        <v>2982</v>
      </c>
    </row>
    <row r="1394">
      <c r="A1394" s="6" t="s">
        <v>49</v>
      </c>
      <c r="B1394" s="2" t="s">
        <v>2983</v>
      </c>
      <c r="C1394" s="6" t="s">
        <v>2984</v>
      </c>
      <c r="D1394" s="3" t="s">
        <v>2982</v>
      </c>
    </row>
    <row r="1395">
      <c r="A1395" s="6" t="s">
        <v>49</v>
      </c>
      <c r="B1395" s="2" t="s">
        <v>2985</v>
      </c>
      <c r="C1395" s="6" t="s">
        <v>2986</v>
      </c>
      <c r="D1395" s="3" t="s">
        <v>2982</v>
      </c>
    </row>
    <row r="1396">
      <c r="A1396" s="6" t="s">
        <v>49</v>
      </c>
      <c r="B1396" s="2" t="s">
        <v>2987</v>
      </c>
      <c r="C1396" s="6" t="s">
        <v>2988</v>
      </c>
      <c r="D1396" s="3" t="s">
        <v>2989</v>
      </c>
    </row>
    <row r="1397">
      <c r="A1397" s="6" t="s">
        <v>49</v>
      </c>
      <c r="B1397" s="2" t="s">
        <v>2990</v>
      </c>
      <c r="C1397" s="6" t="s">
        <v>2991</v>
      </c>
      <c r="D1397" s="3" t="s">
        <v>2989</v>
      </c>
    </row>
    <row r="1398">
      <c r="A1398" s="6" t="s">
        <v>49</v>
      </c>
      <c r="B1398" s="2" t="s">
        <v>2992</v>
      </c>
      <c r="C1398" s="6" t="s">
        <v>2993</v>
      </c>
      <c r="D1398" s="3" t="s">
        <v>2989</v>
      </c>
    </row>
    <row r="1399">
      <c r="A1399" s="6" t="s">
        <v>49</v>
      </c>
      <c r="B1399" s="2" t="s">
        <v>2994</v>
      </c>
      <c r="C1399" s="6" t="s">
        <v>2995</v>
      </c>
      <c r="D1399" s="3" t="s">
        <v>2989</v>
      </c>
    </row>
    <row r="1400">
      <c r="A1400" s="6" t="s">
        <v>49</v>
      </c>
      <c r="B1400" s="2" t="s">
        <v>2996</v>
      </c>
      <c r="C1400" s="6" t="s">
        <v>2997</v>
      </c>
      <c r="D1400" s="3" t="s">
        <v>2989</v>
      </c>
    </row>
    <row r="1401">
      <c r="A1401" s="6" t="s">
        <v>49</v>
      </c>
      <c r="B1401" s="2" t="s">
        <v>2998</v>
      </c>
      <c r="C1401" s="6" t="s">
        <v>2999</v>
      </c>
      <c r="D1401" s="3" t="s">
        <v>2989</v>
      </c>
    </row>
    <row r="1402">
      <c r="A1402" s="6" t="s">
        <v>49</v>
      </c>
      <c r="B1402" s="2" t="s">
        <v>3000</v>
      </c>
      <c r="C1402" s="6" t="s">
        <v>3001</v>
      </c>
      <c r="D1402" s="3" t="s">
        <v>3002</v>
      </c>
    </row>
    <row r="1403">
      <c r="A1403" s="6" t="s">
        <v>49</v>
      </c>
      <c r="B1403" s="2" t="s">
        <v>3003</v>
      </c>
      <c r="C1403" s="6" t="s">
        <v>3004</v>
      </c>
      <c r="D1403" s="3" t="s">
        <v>3002</v>
      </c>
    </row>
    <row r="1404">
      <c r="A1404" s="6" t="s">
        <v>49</v>
      </c>
      <c r="B1404" s="2" t="s">
        <v>3005</v>
      </c>
      <c r="C1404" s="6" t="s">
        <v>3006</v>
      </c>
      <c r="D1404" s="3" t="s">
        <v>3002</v>
      </c>
    </row>
    <row r="1405">
      <c r="A1405" s="6" t="s">
        <v>49</v>
      </c>
      <c r="B1405" s="2" t="s">
        <v>3007</v>
      </c>
      <c r="C1405" s="6" t="s">
        <v>3008</v>
      </c>
      <c r="D1405" s="3" t="s">
        <v>3002</v>
      </c>
    </row>
    <row r="1406">
      <c r="A1406" s="6" t="s">
        <v>49</v>
      </c>
      <c r="B1406" s="2" t="s">
        <v>3009</v>
      </c>
      <c r="C1406" s="6" t="s">
        <v>3010</v>
      </c>
      <c r="D1406" s="3" t="s">
        <v>3002</v>
      </c>
    </row>
    <row r="1407">
      <c r="A1407" s="6" t="s">
        <v>49</v>
      </c>
      <c r="B1407" s="2" t="s">
        <v>3011</v>
      </c>
      <c r="C1407" s="6" t="s">
        <v>3012</v>
      </c>
      <c r="D1407" s="3" t="s">
        <v>3013</v>
      </c>
    </row>
    <row r="1408">
      <c r="A1408" s="6" t="s">
        <v>49</v>
      </c>
      <c r="B1408" s="2" t="s">
        <v>3014</v>
      </c>
      <c r="C1408" s="6" t="s">
        <v>3015</v>
      </c>
      <c r="D1408" s="3" t="s">
        <v>3013</v>
      </c>
    </row>
    <row r="1409">
      <c r="A1409" s="6" t="s">
        <v>49</v>
      </c>
      <c r="B1409" s="2" t="s">
        <v>3016</v>
      </c>
      <c r="C1409" s="6" t="s">
        <v>3017</v>
      </c>
      <c r="D1409" s="3" t="s">
        <v>3013</v>
      </c>
    </row>
    <row r="1410">
      <c r="A1410" s="6" t="s">
        <v>49</v>
      </c>
      <c r="B1410" s="2" t="s">
        <v>3018</v>
      </c>
      <c r="C1410" s="6" t="s">
        <v>3019</v>
      </c>
      <c r="D1410" s="3" t="s">
        <v>3013</v>
      </c>
    </row>
    <row r="1411">
      <c r="A1411" s="6" t="s">
        <v>49</v>
      </c>
      <c r="B1411" s="2" t="s">
        <v>3020</v>
      </c>
      <c r="C1411" s="6" t="s">
        <v>3021</v>
      </c>
      <c r="D1411" s="3" t="s">
        <v>3022</v>
      </c>
    </row>
    <row r="1412">
      <c r="A1412" s="6" t="s">
        <v>49</v>
      </c>
      <c r="B1412" s="2" t="s">
        <v>3023</v>
      </c>
      <c r="C1412" s="6" t="s">
        <v>3024</v>
      </c>
      <c r="D1412" s="3" t="s">
        <v>3022</v>
      </c>
    </row>
    <row r="1413">
      <c r="A1413" s="6" t="s">
        <v>49</v>
      </c>
      <c r="B1413" s="2" t="s">
        <v>3025</v>
      </c>
      <c r="C1413" s="6" t="s">
        <v>3026</v>
      </c>
      <c r="D1413" s="3" t="s">
        <v>3022</v>
      </c>
    </row>
    <row r="1414">
      <c r="A1414" s="6" t="s">
        <v>49</v>
      </c>
      <c r="B1414" s="2" t="s">
        <v>3027</v>
      </c>
      <c r="C1414" s="6" t="s">
        <v>3028</v>
      </c>
      <c r="D1414" s="3" t="s">
        <v>3022</v>
      </c>
    </row>
    <row r="1415">
      <c r="A1415" s="6" t="s">
        <v>49</v>
      </c>
      <c r="B1415" s="2" t="s">
        <v>3029</v>
      </c>
      <c r="C1415" s="6" t="s">
        <v>3030</v>
      </c>
      <c r="D1415" s="3" t="s">
        <v>3022</v>
      </c>
    </row>
    <row r="1416">
      <c r="A1416" s="6" t="s">
        <v>49</v>
      </c>
      <c r="B1416" s="2" t="s">
        <v>3031</v>
      </c>
      <c r="C1416" s="6" t="s">
        <v>3032</v>
      </c>
      <c r="D1416" s="3" t="s">
        <v>3022</v>
      </c>
    </row>
    <row r="1417">
      <c r="A1417" s="6" t="s">
        <v>49</v>
      </c>
      <c r="B1417" s="2" t="s">
        <v>3033</v>
      </c>
      <c r="C1417" s="6" t="s">
        <v>3034</v>
      </c>
      <c r="D1417" s="3" t="s">
        <v>3022</v>
      </c>
    </row>
    <row r="1418">
      <c r="A1418" s="6" t="s">
        <v>49</v>
      </c>
      <c r="B1418" s="2" t="s">
        <v>3035</v>
      </c>
      <c r="C1418" s="6" t="s">
        <v>3036</v>
      </c>
      <c r="D1418" s="3" t="s">
        <v>3022</v>
      </c>
    </row>
    <row r="1419">
      <c r="A1419" s="6" t="s">
        <v>49</v>
      </c>
      <c r="B1419" s="2" t="s">
        <v>3037</v>
      </c>
      <c r="C1419" s="6" t="s">
        <v>3038</v>
      </c>
      <c r="D1419" s="3" t="s">
        <v>3022</v>
      </c>
    </row>
    <row r="1420">
      <c r="A1420" s="6" t="s">
        <v>49</v>
      </c>
      <c r="B1420" s="2" t="s">
        <v>3039</v>
      </c>
      <c r="C1420" s="6" t="s">
        <v>3040</v>
      </c>
      <c r="D1420" s="3" t="s">
        <v>3022</v>
      </c>
    </row>
    <row r="1421">
      <c r="A1421" s="6" t="s">
        <v>49</v>
      </c>
      <c r="B1421" s="2" t="s">
        <v>3041</v>
      </c>
      <c r="C1421" s="6" t="s">
        <v>3042</v>
      </c>
      <c r="D1421" s="3" t="s">
        <v>3043</v>
      </c>
    </row>
    <row r="1422">
      <c r="A1422" s="6" t="s">
        <v>49</v>
      </c>
      <c r="B1422" s="2" t="s">
        <v>3044</v>
      </c>
      <c r="C1422" s="6" t="s">
        <v>3045</v>
      </c>
      <c r="D1422" s="3" t="s">
        <v>3043</v>
      </c>
    </row>
    <row r="1423">
      <c r="A1423" s="6" t="s">
        <v>49</v>
      </c>
      <c r="B1423" s="2" t="s">
        <v>3046</v>
      </c>
      <c r="C1423" s="6" t="s">
        <v>3047</v>
      </c>
      <c r="D1423" s="3" t="s">
        <v>3043</v>
      </c>
    </row>
    <row r="1424">
      <c r="A1424" s="6" t="s">
        <v>49</v>
      </c>
      <c r="B1424" s="2" t="s">
        <v>3048</v>
      </c>
      <c r="C1424" s="6" t="s">
        <v>3049</v>
      </c>
      <c r="D1424" s="3" t="s">
        <v>3043</v>
      </c>
    </row>
    <row r="1425">
      <c r="A1425" s="6" t="s">
        <v>49</v>
      </c>
      <c r="B1425" s="2" t="s">
        <v>3050</v>
      </c>
      <c r="C1425" s="6" t="s">
        <v>3051</v>
      </c>
      <c r="D1425" s="3" t="s">
        <v>3043</v>
      </c>
    </row>
    <row r="1426">
      <c r="A1426" s="6" t="s">
        <v>49</v>
      </c>
      <c r="B1426" s="2" t="s">
        <v>3052</v>
      </c>
      <c r="C1426" s="6" t="s">
        <v>3053</v>
      </c>
      <c r="D1426" s="3" t="s">
        <v>3043</v>
      </c>
    </row>
    <row r="1427">
      <c r="A1427" s="6" t="s">
        <v>49</v>
      </c>
      <c r="B1427" s="2" t="s">
        <v>3054</v>
      </c>
      <c r="C1427" s="6" t="s">
        <v>3055</v>
      </c>
      <c r="D1427" s="3" t="s">
        <v>3043</v>
      </c>
    </row>
    <row r="1428">
      <c r="A1428" s="6" t="s">
        <v>49</v>
      </c>
      <c r="B1428" s="2" t="s">
        <v>3056</v>
      </c>
      <c r="C1428" s="6" t="s">
        <v>3057</v>
      </c>
      <c r="D1428" s="3" t="s">
        <v>3043</v>
      </c>
    </row>
    <row r="1429">
      <c r="A1429" s="6" t="s">
        <v>49</v>
      </c>
      <c r="B1429" s="2" t="s">
        <v>3058</v>
      </c>
      <c r="C1429" s="6" t="s">
        <v>3059</v>
      </c>
      <c r="D1429" s="3" t="s">
        <v>3043</v>
      </c>
    </row>
    <row r="1430">
      <c r="A1430" s="6" t="s">
        <v>49</v>
      </c>
      <c r="B1430" s="2" t="s">
        <v>3060</v>
      </c>
      <c r="C1430" s="6" t="s">
        <v>3061</v>
      </c>
      <c r="D1430" s="3" t="s">
        <v>3043</v>
      </c>
    </row>
    <row r="1431">
      <c r="A1431" s="6" t="s">
        <v>49</v>
      </c>
      <c r="B1431" s="2" t="s">
        <v>3062</v>
      </c>
      <c r="C1431" s="6" t="s">
        <v>3063</v>
      </c>
      <c r="D1431" s="3" t="s">
        <v>3064</v>
      </c>
    </row>
    <row r="1432">
      <c r="A1432" s="6" t="s">
        <v>49</v>
      </c>
      <c r="B1432" s="2" t="s">
        <v>3065</v>
      </c>
      <c r="C1432" s="6" t="s">
        <v>3066</v>
      </c>
      <c r="D1432" s="3" t="s">
        <v>3064</v>
      </c>
    </row>
    <row r="1433">
      <c r="A1433" s="6" t="s">
        <v>49</v>
      </c>
      <c r="B1433" s="2" t="s">
        <v>3067</v>
      </c>
      <c r="C1433" s="6" t="s">
        <v>3068</v>
      </c>
      <c r="D1433" s="3" t="s">
        <v>3064</v>
      </c>
    </row>
    <row r="1434">
      <c r="A1434" s="6" t="s">
        <v>49</v>
      </c>
      <c r="B1434" s="2" t="s">
        <v>3069</v>
      </c>
      <c r="C1434" s="6" t="s">
        <v>3070</v>
      </c>
      <c r="D1434" s="3" t="s">
        <v>3064</v>
      </c>
    </row>
    <row r="1435">
      <c r="A1435" s="6" t="s">
        <v>49</v>
      </c>
      <c r="B1435" s="2" t="s">
        <v>3071</v>
      </c>
      <c r="C1435" s="6" t="s">
        <v>3072</v>
      </c>
      <c r="D1435" s="3" t="s">
        <v>3064</v>
      </c>
    </row>
    <row r="1436">
      <c r="A1436" s="6" t="s">
        <v>49</v>
      </c>
      <c r="B1436" s="2" t="s">
        <v>3073</v>
      </c>
      <c r="C1436" s="6" t="s">
        <v>3074</v>
      </c>
      <c r="D1436" s="3" t="s">
        <v>3064</v>
      </c>
    </row>
    <row r="1437">
      <c r="A1437" s="6" t="s">
        <v>49</v>
      </c>
      <c r="B1437" s="2" t="s">
        <v>3075</v>
      </c>
      <c r="C1437" s="6" t="s">
        <v>3076</v>
      </c>
      <c r="D1437" s="3" t="s">
        <v>3064</v>
      </c>
    </row>
    <row r="1438">
      <c r="A1438" s="6" t="s">
        <v>49</v>
      </c>
      <c r="B1438" s="2" t="s">
        <v>3077</v>
      </c>
      <c r="C1438" s="6" t="s">
        <v>3078</v>
      </c>
      <c r="D1438" s="3" t="s">
        <v>3064</v>
      </c>
    </row>
    <row r="1439">
      <c r="A1439" s="6" t="s">
        <v>49</v>
      </c>
      <c r="B1439" s="2" t="s">
        <v>3079</v>
      </c>
      <c r="C1439" s="6" t="s">
        <v>3080</v>
      </c>
      <c r="D1439" s="3" t="s">
        <v>3064</v>
      </c>
    </row>
    <row r="1440">
      <c r="A1440" s="6" t="s">
        <v>49</v>
      </c>
      <c r="B1440" s="2" t="s">
        <v>3081</v>
      </c>
      <c r="C1440" s="6" t="s">
        <v>3082</v>
      </c>
      <c r="D1440" s="3" t="s">
        <v>3064</v>
      </c>
    </row>
    <row r="1441">
      <c r="A1441" s="6" t="s">
        <v>49</v>
      </c>
      <c r="B1441" s="2" t="s">
        <v>3083</v>
      </c>
      <c r="C1441" s="6" t="s">
        <v>3084</v>
      </c>
      <c r="D1441" s="3" t="s">
        <v>3085</v>
      </c>
    </row>
    <row r="1442">
      <c r="A1442" s="6" t="s">
        <v>49</v>
      </c>
      <c r="B1442" s="2" t="s">
        <v>3086</v>
      </c>
      <c r="C1442" s="6" t="s">
        <v>3087</v>
      </c>
      <c r="D1442" s="3" t="s">
        <v>3085</v>
      </c>
    </row>
    <row r="1443">
      <c r="A1443" s="6" t="s">
        <v>49</v>
      </c>
      <c r="B1443" s="2" t="s">
        <v>3088</v>
      </c>
      <c r="C1443" s="6" t="s">
        <v>3089</v>
      </c>
      <c r="D1443" s="3" t="s">
        <v>3085</v>
      </c>
    </row>
    <row r="1444">
      <c r="A1444" s="6" t="s">
        <v>49</v>
      </c>
      <c r="B1444" s="2" t="s">
        <v>3090</v>
      </c>
      <c r="C1444" s="6" t="s">
        <v>3091</v>
      </c>
      <c r="D1444" s="3" t="s">
        <v>3085</v>
      </c>
    </row>
    <row r="1445">
      <c r="A1445" s="6" t="s">
        <v>49</v>
      </c>
      <c r="B1445" s="2" t="s">
        <v>3092</v>
      </c>
      <c r="C1445" s="6" t="s">
        <v>3093</v>
      </c>
      <c r="D1445" s="3" t="s">
        <v>3085</v>
      </c>
    </row>
    <row r="1446">
      <c r="A1446" s="6" t="s">
        <v>49</v>
      </c>
      <c r="B1446" s="2" t="s">
        <v>3094</v>
      </c>
      <c r="C1446" s="6" t="s">
        <v>3095</v>
      </c>
      <c r="D1446" s="3" t="s">
        <v>3085</v>
      </c>
    </row>
    <row r="1447">
      <c r="A1447" s="6" t="s">
        <v>49</v>
      </c>
      <c r="B1447" s="2" t="s">
        <v>3096</v>
      </c>
      <c r="C1447" s="6" t="s">
        <v>3097</v>
      </c>
      <c r="D1447" s="3" t="s">
        <v>3085</v>
      </c>
    </row>
    <row r="1448">
      <c r="A1448" s="6" t="s">
        <v>49</v>
      </c>
      <c r="B1448" s="2" t="s">
        <v>3098</v>
      </c>
      <c r="C1448" s="6" t="s">
        <v>3099</v>
      </c>
      <c r="D1448" s="3" t="s">
        <v>3085</v>
      </c>
    </row>
    <row r="1449">
      <c r="A1449" s="6" t="s">
        <v>49</v>
      </c>
      <c r="B1449" s="2" t="s">
        <v>3100</v>
      </c>
      <c r="C1449" s="6" t="s">
        <v>3101</v>
      </c>
      <c r="D1449" s="3" t="s">
        <v>3085</v>
      </c>
    </row>
    <row r="1450">
      <c r="A1450" s="6" t="s">
        <v>49</v>
      </c>
      <c r="B1450" s="2" t="s">
        <v>3102</v>
      </c>
      <c r="C1450" s="6" t="s">
        <v>3103</v>
      </c>
      <c r="D1450" s="3" t="s">
        <v>3085</v>
      </c>
    </row>
    <row r="1451">
      <c r="A1451" s="6" t="s">
        <v>49</v>
      </c>
      <c r="B1451" s="2" t="s">
        <v>3104</v>
      </c>
      <c r="C1451" s="6" t="s">
        <v>3105</v>
      </c>
      <c r="D1451" s="3" t="s">
        <v>3106</v>
      </c>
    </row>
    <row r="1452">
      <c r="A1452" s="6" t="s">
        <v>49</v>
      </c>
      <c r="B1452" s="2" t="s">
        <v>3107</v>
      </c>
      <c r="C1452" s="6" t="s">
        <v>3108</v>
      </c>
      <c r="D1452" s="3" t="s">
        <v>3106</v>
      </c>
    </row>
    <row r="1453">
      <c r="A1453" s="6" t="s">
        <v>49</v>
      </c>
      <c r="B1453" s="2" t="s">
        <v>3109</v>
      </c>
      <c r="C1453" s="6" t="s">
        <v>3110</v>
      </c>
      <c r="D1453" s="3" t="s">
        <v>3106</v>
      </c>
    </row>
    <row r="1454">
      <c r="A1454" s="6" t="s">
        <v>49</v>
      </c>
      <c r="B1454" s="2" t="s">
        <v>3111</v>
      </c>
      <c r="C1454" s="6" t="s">
        <v>3112</v>
      </c>
      <c r="D1454" s="3" t="s">
        <v>3106</v>
      </c>
    </row>
    <row r="1455">
      <c r="A1455" s="6" t="s">
        <v>49</v>
      </c>
      <c r="B1455" s="2" t="s">
        <v>3113</v>
      </c>
      <c r="C1455" s="6" t="s">
        <v>3114</v>
      </c>
      <c r="D1455" s="3" t="s">
        <v>3106</v>
      </c>
    </row>
    <row r="1456">
      <c r="A1456" s="6" t="s">
        <v>49</v>
      </c>
      <c r="B1456" s="2" t="s">
        <v>3115</v>
      </c>
      <c r="C1456" s="6" t="s">
        <v>3116</v>
      </c>
      <c r="D1456" s="3" t="s">
        <v>3106</v>
      </c>
    </row>
    <row r="1457">
      <c r="A1457" s="6" t="s">
        <v>49</v>
      </c>
      <c r="B1457" s="2" t="s">
        <v>3117</v>
      </c>
      <c r="C1457" s="6" t="s">
        <v>3118</v>
      </c>
      <c r="D1457" s="3" t="s">
        <v>3106</v>
      </c>
    </row>
    <row r="1458">
      <c r="A1458" s="6" t="s">
        <v>49</v>
      </c>
      <c r="B1458" s="2" t="s">
        <v>3119</v>
      </c>
      <c r="C1458" s="6" t="s">
        <v>3120</v>
      </c>
      <c r="D1458" s="3" t="s">
        <v>3106</v>
      </c>
    </row>
    <row r="1459">
      <c r="A1459" s="6" t="s">
        <v>49</v>
      </c>
      <c r="B1459" s="2" t="s">
        <v>3121</v>
      </c>
      <c r="C1459" s="6" t="s">
        <v>3122</v>
      </c>
      <c r="D1459" s="3" t="s">
        <v>3106</v>
      </c>
    </row>
    <row r="1460">
      <c r="A1460" s="6" t="s">
        <v>49</v>
      </c>
      <c r="B1460" s="2" t="s">
        <v>3123</v>
      </c>
      <c r="C1460" s="6" t="s">
        <v>3124</v>
      </c>
      <c r="D1460" s="3" t="s">
        <v>3106</v>
      </c>
    </row>
    <row r="1461">
      <c r="A1461" s="6" t="s">
        <v>49</v>
      </c>
      <c r="B1461" s="2" t="s">
        <v>3125</v>
      </c>
      <c r="C1461" s="6" t="s">
        <v>3126</v>
      </c>
      <c r="D1461" s="3" t="s">
        <v>3127</v>
      </c>
    </row>
    <row r="1462">
      <c r="A1462" s="6" t="s">
        <v>49</v>
      </c>
      <c r="B1462" s="2" t="s">
        <v>3128</v>
      </c>
      <c r="C1462" s="6" t="s">
        <v>3129</v>
      </c>
      <c r="D1462" s="3" t="s">
        <v>3127</v>
      </c>
    </row>
    <row r="1463">
      <c r="A1463" s="6" t="s">
        <v>49</v>
      </c>
      <c r="B1463" s="2" t="s">
        <v>3130</v>
      </c>
      <c r="C1463" s="6" t="s">
        <v>3131</v>
      </c>
      <c r="D1463" s="3" t="s">
        <v>3127</v>
      </c>
    </row>
    <row r="1464">
      <c r="A1464" s="6" t="s">
        <v>49</v>
      </c>
      <c r="B1464" s="2" t="s">
        <v>3132</v>
      </c>
      <c r="C1464" s="6" t="s">
        <v>3133</v>
      </c>
      <c r="D1464" s="3" t="s">
        <v>3127</v>
      </c>
    </row>
    <row r="1465">
      <c r="A1465" s="6" t="s">
        <v>49</v>
      </c>
      <c r="B1465" s="2" t="s">
        <v>3134</v>
      </c>
      <c r="C1465" s="6" t="s">
        <v>3135</v>
      </c>
      <c r="D1465" s="3" t="s">
        <v>3127</v>
      </c>
    </row>
    <row r="1466">
      <c r="A1466" s="6" t="s">
        <v>49</v>
      </c>
      <c r="B1466" s="2" t="s">
        <v>3136</v>
      </c>
      <c r="C1466" s="6" t="s">
        <v>3137</v>
      </c>
      <c r="D1466" s="3" t="s">
        <v>3127</v>
      </c>
    </row>
    <row r="1467">
      <c r="A1467" s="6" t="s">
        <v>49</v>
      </c>
      <c r="B1467" s="2" t="s">
        <v>3138</v>
      </c>
      <c r="C1467" s="6" t="s">
        <v>3139</v>
      </c>
      <c r="D1467" s="3" t="s">
        <v>3127</v>
      </c>
    </row>
    <row r="1468">
      <c r="A1468" s="6" t="s">
        <v>49</v>
      </c>
      <c r="B1468" s="2" t="s">
        <v>3140</v>
      </c>
      <c r="C1468" s="6" t="s">
        <v>3141</v>
      </c>
      <c r="D1468" s="3" t="s">
        <v>3127</v>
      </c>
    </row>
    <row r="1469">
      <c r="A1469" s="6" t="s">
        <v>49</v>
      </c>
      <c r="B1469" s="2" t="s">
        <v>3142</v>
      </c>
      <c r="C1469" s="6" t="s">
        <v>3143</v>
      </c>
      <c r="D1469" s="3" t="s">
        <v>3127</v>
      </c>
    </row>
    <row r="1470">
      <c r="A1470" s="6" t="s">
        <v>49</v>
      </c>
      <c r="B1470" s="2" t="s">
        <v>3144</v>
      </c>
      <c r="C1470" s="6" t="s">
        <v>3145</v>
      </c>
      <c r="D1470" s="3" t="s">
        <v>3127</v>
      </c>
    </row>
    <row r="1471">
      <c r="A1471" s="6" t="s">
        <v>49</v>
      </c>
      <c r="B1471" s="2" t="s">
        <v>3146</v>
      </c>
      <c r="C1471" s="6" t="s">
        <v>3147</v>
      </c>
      <c r="D1471" s="3" t="s">
        <v>3148</v>
      </c>
    </row>
    <row r="1472">
      <c r="A1472" s="6" t="s">
        <v>49</v>
      </c>
      <c r="B1472" s="2" t="s">
        <v>3149</v>
      </c>
      <c r="C1472" s="6" t="s">
        <v>3150</v>
      </c>
      <c r="D1472" s="3" t="s">
        <v>3148</v>
      </c>
    </row>
    <row r="1473">
      <c r="A1473" s="6" t="s">
        <v>49</v>
      </c>
      <c r="B1473" s="2" t="s">
        <v>3151</v>
      </c>
      <c r="C1473" s="6" t="s">
        <v>3152</v>
      </c>
      <c r="D1473" s="3" t="s">
        <v>3148</v>
      </c>
    </row>
    <row r="1474">
      <c r="A1474" s="6" t="s">
        <v>49</v>
      </c>
      <c r="B1474" s="2" t="s">
        <v>3153</v>
      </c>
      <c r="C1474" s="6" t="s">
        <v>3154</v>
      </c>
      <c r="D1474" s="3" t="s">
        <v>3148</v>
      </c>
    </row>
    <row r="1475">
      <c r="A1475" s="6" t="s">
        <v>49</v>
      </c>
      <c r="B1475" s="2" t="s">
        <v>3155</v>
      </c>
      <c r="C1475" s="6" t="s">
        <v>3156</v>
      </c>
      <c r="D1475" s="3" t="s">
        <v>3148</v>
      </c>
    </row>
    <row r="1476">
      <c r="A1476" s="6" t="s">
        <v>49</v>
      </c>
      <c r="B1476" s="2" t="s">
        <v>3157</v>
      </c>
      <c r="C1476" s="6" t="s">
        <v>3158</v>
      </c>
      <c r="D1476" s="3" t="s">
        <v>3148</v>
      </c>
    </row>
    <row r="1477">
      <c r="A1477" s="6" t="s">
        <v>49</v>
      </c>
      <c r="B1477" s="2" t="s">
        <v>3159</v>
      </c>
      <c r="C1477" s="6" t="s">
        <v>3160</v>
      </c>
      <c r="D1477" s="3" t="s">
        <v>3148</v>
      </c>
    </row>
    <row r="1478">
      <c r="A1478" s="6" t="s">
        <v>49</v>
      </c>
      <c r="B1478" s="2" t="s">
        <v>3161</v>
      </c>
      <c r="C1478" s="6" t="s">
        <v>3162</v>
      </c>
      <c r="D1478" s="3" t="s">
        <v>3148</v>
      </c>
    </row>
    <row r="1479">
      <c r="A1479" s="6" t="s">
        <v>49</v>
      </c>
      <c r="B1479" s="2" t="s">
        <v>3163</v>
      </c>
      <c r="C1479" s="6" t="s">
        <v>3164</v>
      </c>
      <c r="D1479" s="3" t="s">
        <v>3148</v>
      </c>
    </row>
    <row r="1480">
      <c r="A1480" s="6" t="s">
        <v>49</v>
      </c>
      <c r="B1480" s="2" t="s">
        <v>3165</v>
      </c>
      <c r="C1480" s="6" t="s">
        <v>3166</v>
      </c>
      <c r="D1480" s="3" t="s">
        <v>3148</v>
      </c>
    </row>
    <row r="1481">
      <c r="A1481" s="6" t="s">
        <v>49</v>
      </c>
      <c r="B1481" s="2" t="s">
        <v>3167</v>
      </c>
      <c r="C1481" s="6" t="s">
        <v>3168</v>
      </c>
      <c r="D1481" s="3" t="s">
        <v>3169</v>
      </c>
    </row>
    <row r="1482">
      <c r="A1482" s="6" t="s">
        <v>49</v>
      </c>
      <c r="B1482" s="2" t="s">
        <v>3170</v>
      </c>
      <c r="C1482" s="6" t="s">
        <v>3171</v>
      </c>
      <c r="D1482" s="3" t="s">
        <v>3169</v>
      </c>
    </row>
    <row r="1483">
      <c r="A1483" s="6" t="s">
        <v>49</v>
      </c>
      <c r="B1483" s="2" t="s">
        <v>3172</v>
      </c>
      <c r="C1483" s="6" t="s">
        <v>3173</v>
      </c>
      <c r="D1483" s="3" t="s">
        <v>3169</v>
      </c>
    </row>
    <row r="1484">
      <c r="A1484" s="6" t="s">
        <v>49</v>
      </c>
      <c r="B1484" s="2" t="s">
        <v>3174</v>
      </c>
      <c r="C1484" s="6" t="s">
        <v>3175</v>
      </c>
      <c r="D1484" s="3" t="s">
        <v>3169</v>
      </c>
    </row>
    <row r="1485">
      <c r="A1485" s="6" t="s">
        <v>49</v>
      </c>
      <c r="B1485" s="2" t="s">
        <v>3176</v>
      </c>
      <c r="C1485" s="6" t="s">
        <v>3177</v>
      </c>
      <c r="D1485" s="3" t="s">
        <v>3169</v>
      </c>
    </row>
    <row r="1486">
      <c r="A1486" s="6" t="s">
        <v>49</v>
      </c>
      <c r="B1486" s="2" t="s">
        <v>3178</v>
      </c>
      <c r="C1486" s="6" t="s">
        <v>3179</v>
      </c>
      <c r="D1486" s="3" t="s">
        <v>3169</v>
      </c>
    </row>
    <row r="1487">
      <c r="A1487" s="6" t="s">
        <v>49</v>
      </c>
      <c r="B1487" s="2" t="s">
        <v>3180</v>
      </c>
      <c r="C1487" s="6" t="s">
        <v>3181</v>
      </c>
      <c r="D1487" s="3" t="s">
        <v>3169</v>
      </c>
    </row>
    <row r="1488">
      <c r="A1488" s="6" t="s">
        <v>49</v>
      </c>
      <c r="B1488" s="2" t="s">
        <v>3182</v>
      </c>
      <c r="C1488" s="6" t="s">
        <v>3183</v>
      </c>
      <c r="D1488" s="3" t="s">
        <v>3169</v>
      </c>
    </row>
    <row r="1489">
      <c r="A1489" s="6" t="s">
        <v>49</v>
      </c>
      <c r="B1489" s="2" t="s">
        <v>3184</v>
      </c>
      <c r="C1489" s="6" t="s">
        <v>3185</v>
      </c>
      <c r="D1489" s="3" t="s">
        <v>3169</v>
      </c>
    </row>
    <row r="1490">
      <c r="A1490" s="6" t="s">
        <v>49</v>
      </c>
      <c r="B1490" s="2" t="s">
        <v>3186</v>
      </c>
      <c r="C1490" s="6" t="s">
        <v>3187</v>
      </c>
      <c r="D1490" s="3" t="s">
        <v>3169</v>
      </c>
    </row>
    <row r="1491">
      <c r="A1491" s="6" t="s">
        <v>49</v>
      </c>
      <c r="B1491" s="2" t="s">
        <v>3188</v>
      </c>
      <c r="C1491" s="6" t="s">
        <v>3189</v>
      </c>
      <c r="D1491" s="3" t="s">
        <v>3190</v>
      </c>
    </row>
    <row r="1492">
      <c r="A1492" s="6" t="s">
        <v>49</v>
      </c>
      <c r="B1492" s="2" t="s">
        <v>3191</v>
      </c>
      <c r="C1492" s="6" t="s">
        <v>3192</v>
      </c>
      <c r="D1492" s="3" t="s">
        <v>3190</v>
      </c>
    </row>
    <row r="1493">
      <c r="A1493" s="6" t="s">
        <v>49</v>
      </c>
      <c r="B1493" s="2" t="s">
        <v>3193</v>
      </c>
      <c r="C1493" s="6" t="s">
        <v>3194</v>
      </c>
      <c r="D1493" s="3" t="s">
        <v>3190</v>
      </c>
    </row>
    <row r="1494">
      <c r="A1494" s="6" t="s">
        <v>49</v>
      </c>
      <c r="B1494" s="2" t="s">
        <v>3195</v>
      </c>
      <c r="C1494" s="6" t="s">
        <v>3196</v>
      </c>
      <c r="D1494" s="3" t="s">
        <v>3190</v>
      </c>
    </row>
    <row r="1495">
      <c r="A1495" s="6" t="s">
        <v>49</v>
      </c>
      <c r="B1495" s="2" t="s">
        <v>3197</v>
      </c>
      <c r="C1495" s="6" t="s">
        <v>3198</v>
      </c>
      <c r="D1495" s="3" t="s">
        <v>3190</v>
      </c>
    </row>
    <row r="1496">
      <c r="A1496" s="6" t="s">
        <v>49</v>
      </c>
      <c r="B1496" s="2" t="s">
        <v>3199</v>
      </c>
      <c r="C1496" s="6" t="s">
        <v>3200</v>
      </c>
      <c r="D1496" s="3" t="s">
        <v>3190</v>
      </c>
    </row>
    <row r="1497">
      <c r="A1497" s="6" t="s">
        <v>49</v>
      </c>
      <c r="B1497" s="2" t="s">
        <v>3201</v>
      </c>
      <c r="C1497" s="6" t="s">
        <v>3202</v>
      </c>
      <c r="D1497" s="3" t="s">
        <v>3190</v>
      </c>
    </row>
    <row r="1498">
      <c r="A1498" s="6" t="s">
        <v>49</v>
      </c>
      <c r="B1498" s="2" t="s">
        <v>3203</v>
      </c>
      <c r="C1498" s="6" t="s">
        <v>3204</v>
      </c>
      <c r="D1498" s="3" t="s">
        <v>3190</v>
      </c>
    </row>
    <row r="1499">
      <c r="A1499" s="6" t="s">
        <v>49</v>
      </c>
      <c r="B1499" s="2" t="s">
        <v>3205</v>
      </c>
      <c r="C1499" s="6" t="s">
        <v>3206</v>
      </c>
      <c r="D1499" s="3" t="s">
        <v>3190</v>
      </c>
    </row>
    <row r="1500">
      <c r="A1500" s="6" t="s">
        <v>49</v>
      </c>
      <c r="B1500" s="2" t="s">
        <v>3207</v>
      </c>
      <c r="C1500" s="6" t="s">
        <v>3208</v>
      </c>
      <c r="D1500" s="3" t="s">
        <v>3190</v>
      </c>
    </row>
    <row r="1501">
      <c r="A1501" s="6" t="s">
        <v>49</v>
      </c>
      <c r="B1501" s="2" t="s">
        <v>3209</v>
      </c>
      <c r="C1501" s="6" t="s">
        <v>3210</v>
      </c>
      <c r="D1501" s="3" t="s">
        <v>3211</v>
      </c>
    </row>
    <row r="1502">
      <c r="A1502" s="6" t="s">
        <v>49</v>
      </c>
      <c r="B1502" s="2" t="s">
        <v>3212</v>
      </c>
      <c r="C1502" s="6" t="s">
        <v>3213</v>
      </c>
      <c r="D1502" s="3" t="s">
        <v>3211</v>
      </c>
    </row>
    <row r="1503">
      <c r="A1503" s="6" t="s">
        <v>49</v>
      </c>
      <c r="B1503" s="2" t="s">
        <v>3214</v>
      </c>
      <c r="C1503" s="6" t="s">
        <v>3215</v>
      </c>
      <c r="D1503" s="3" t="s">
        <v>3211</v>
      </c>
    </row>
    <row r="1504">
      <c r="A1504" s="6" t="s">
        <v>49</v>
      </c>
      <c r="B1504" s="2" t="s">
        <v>3216</v>
      </c>
      <c r="C1504" s="6" t="s">
        <v>3217</v>
      </c>
      <c r="D1504" s="3" t="s">
        <v>3211</v>
      </c>
    </row>
    <row r="1505">
      <c r="A1505" s="6" t="s">
        <v>49</v>
      </c>
      <c r="B1505" s="2" t="s">
        <v>3218</v>
      </c>
      <c r="C1505" s="6" t="s">
        <v>3219</v>
      </c>
      <c r="D1505" s="3" t="s">
        <v>3211</v>
      </c>
    </row>
    <row r="1506">
      <c r="A1506" s="6" t="s">
        <v>49</v>
      </c>
      <c r="B1506" s="2" t="s">
        <v>3220</v>
      </c>
      <c r="C1506" s="6" t="s">
        <v>3221</v>
      </c>
      <c r="D1506" s="3" t="s">
        <v>3211</v>
      </c>
    </row>
    <row r="1507">
      <c r="A1507" s="6" t="s">
        <v>49</v>
      </c>
      <c r="B1507" s="2" t="s">
        <v>3222</v>
      </c>
      <c r="C1507" s="6" t="s">
        <v>3223</v>
      </c>
      <c r="D1507" s="3" t="s">
        <v>3211</v>
      </c>
    </row>
    <row r="1508">
      <c r="A1508" s="6" t="s">
        <v>49</v>
      </c>
      <c r="B1508" s="2" t="s">
        <v>3224</v>
      </c>
      <c r="C1508" s="6" t="s">
        <v>3225</v>
      </c>
      <c r="D1508" s="3" t="s">
        <v>3211</v>
      </c>
    </row>
    <row r="1509">
      <c r="A1509" s="6" t="s">
        <v>49</v>
      </c>
      <c r="B1509" s="2" t="s">
        <v>3226</v>
      </c>
      <c r="C1509" s="6" t="s">
        <v>3227</v>
      </c>
      <c r="D1509" s="3" t="s">
        <v>3211</v>
      </c>
    </row>
    <row r="1510">
      <c r="A1510" s="6" t="s">
        <v>49</v>
      </c>
      <c r="B1510" s="2" t="s">
        <v>3228</v>
      </c>
      <c r="C1510" s="6" t="s">
        <v>3229</v>
      </c>
      <c r="D1510" s="3" t="s">
        <v>3211</v>
      </c>
    </row>
    <row r="1511">
      <c r="A1511" s="6" t="s">
        <v>49</v>
      </c>
      <c r="B1511" s="2" t="s">
        <v>3230</v>
      </c>
      <c r="C1511" s="6" t="s">
        <v>3231</v>
      </c>
      <c r="D1511" s="3" t="s">
        <v>3232</v>
      </c>
    </row>
    <row r="1512">
      <c r="A1512" s="6" t="s">
        <v>49</v>
      </c>
      <c r="B1512" s="2" t="s">
        <v>3233</v>
      </c>
      <c r="C1512" s="6" t="s">
        <v>3234</v>
      </c>
      <c r="D1512" s="3" t="s">
        <v>3232</v>
      </c>
    </row>
    <row r="1513">
      <c r="A1513" s="6" t="s">
        <v>49</v>
      </c>
      <c r="B1513" s="2" t="s">
        <v>3235</v>
      </c>
      <c r="C1513" s="6" t="s">
        <v>3236</v>
      </c>
      <c r="D1513" s="3" t="s">
        <v>3232</v>
      </c>
    </row>
    <row r="1514">
      <c r="A1514" s="6" t="s">
        <v>49</v>
      </c>
      <c r="B1514" s="2" t="s">
        <v>3237</v>
      </c>
      <c r="C1514" s="6" t="s">
        <v>3238</v>
      </c>
      <c r="D1514" s="3" t="s">
        <v>3232</v>
      </c>
    </row>
    <row r="1515">
      <c r="A1515" s="6" t="s">
        <v>49</v>
      </c>
      <c r="B1515" s="2" t="s">
        <v>3239</v>
      </c>
      <c r="C1515" s="6" t="s">
        <v>3240</v>
      </c>
      <c r="D1515" s="3" t="s">
        <v>3232</v>
      </c>
    </row>
    <row r="1516">
      <c r="A1516" s="6" t="s">
        <v>49</v>
      </c>
      <c r="B1516" s="2" t="s">
        <v>3241</v>
      </c>
      <c r="C1516" s="6" t="s">
        <v>3242</v>
      </c>
      <c r="D1516" s="3" t="s">
        <v>3232</v>
      </c>
    </row>
    <row r="1517">
      <c r="A1517" s="6" t="s">
        <v>49</v>
      </c>
      <c r="B1517" s="2" t="s">
        <v>3243</v>
      </c>
      <c r="C1517" s="6" t="s">
        <v>3244</v>
      </c>
      <c r="D1517" s="3" t="s">
        <v>3232</v>
      </c>
    </row>
    <row r="1518">
      <c r="A1518" s="6" t="s">
        <v>49</v>
      </c>
      <c r="B1518" s="2" t="s">
        <v>3245</v>
      </c>
      <c r="C1518" s="6" t="s">
        <v>3246</v>
      </c>
      <c r="D1518" s="3" t="s">
        <v>3232</v>
      </c>
    </row>
    <row r="1519">
      <c r="A1519" s="6" t="s">
        <v>49</v>
      </c>
      <c r="B1519" s="2" t="s">
        <v>3247</v>
      </c>
      <c r="C1519" s="6" t="s">
        <v>3248</v>
      </c>
      <c r="D1519" s="3" t="s">
        <v>3249</v>
      </c>
    </row>
    <row r="1520">
      <c r="A1520" s="6" t="s">
        <v>49</v>
      </c>
      <c r="B1520" s="2" t="s">
        <v>3250</v>
      </c>
      <c r="C1520" s="6" t="s">
        <v>3251</v>
      </c>
      <c r="D1520" s="3" t="s">
        <v>3249</v>
      </c>
    </row>
    <row r="1521">
      <c r="A1521" s="6" t="s">
        <v>49</v>
      </c>
      <c r="B1521" s="2" t="s">
        <v>3252</v>
      </c>
      <c r="C1521" s="6" t="s">
        <v>3253</v>
      </c>
      <c r="D1521" s="3" t="s">
        <v>3249</v>
      </c>
    </row>
    <row r="1522">
      <c r="A1522" s="6" t="s">
        <v>49</v>
      </c>
      <c r="B1522" s="2" t="s">
        <v>3254</v>
      </c>
      <c r="C1522" s="6" t="s">
        <v>3255</v>
      </c>
      <c r="D1522" s="3" t="s">
        <v>3249</v>
      </c>
    </row>
    <row r="1523">
      <c r="A1523" s="6" t="s">
        <v>49</v>
      </c>
      <c r="B1523" s="2" t="s">
        <v>3256</v>
      </c>
      <c r="C1523" s="6" t="s">
        <v>3257</v>
      </c>
      <c r="D1523" s="3" t="s">
        <v>3249</v>
      </c>
    </row>
    <row r="1524">
      <c r="A1524" s="6" t="s">
        <v>49</v>
      </c>
      <c r="B1524" s="2" t="s">
        <v>3258</v>
      </c>
      <c r="C1524" s="6" t="s">
        <v>3259</v>
      </c>
      <c r="D1524" s="3" t="s">
        <v>3249</v>
      </c>
    </row>
    <row r="1525">
      <c r="A1525" s="6" t="s">
        <v>49</v>
      </c>
      <c r="B1525" s="2" t="s">
        <v>3260</v>
      </c>
      <c r="C1525" s="6" t="s">
        <v>3261</v>
      </c>
      <c r="D1525" s="3" t="s">
        <v>3249</v>
      </c>
    </row>
    <row r="1526">
      <c r="A1526" s="6" t="s">
        <v>49</v>
      </c>
      <c r="B1526" s="2" t="s">
        <v>3262</v>
      </c>
      <c r="C1526" s="6" t="s">
        <v>3263</v>
      </c>
      <c r="D1526" s="3" t="s">
        <v>3264</v>
      </c>
    </row>
    <row r="1527">
      <c r="A1527" s="6" t="s">
        <v>49</v>
      </c>
      <c r="B1527" s="2" t="s">
        <v>3265</v>
      </c>
      <c r="C1527" s="6" t="s">
        <v>3266</v>
      </c>
      <c r="D1527" s="3" t="s">
        <v>3264</v>
      </c>
    </row>
    <row r="1528">
      <c r="A1528" s="6" t="s">
        <v>49</v>
      </c>
      <c r="B1528" s="2" t="s">
        <v>3267</v>
      </c>
      <c r="C1528" s="6" t="s">
        <v>3268</v>
      </c>
      <c r="D1528" s="3" t="s">
        <v>3264</v>
      </c>
    </row>
    <row r="1529">
      <c r="A1529" s="6" t="s">
        <v>49</v>
      </c>
      <c r="B1529" s="2" t="s">
        <v>3269</v>
      </c>
      <c r="C1529" s="6" t="s">
        <v>3270</v>
      </c>
      <c r="D1529" s="3" t="s">
        <v>3264</v>
      </c>
    </row>
    <row r="1530">
      <c r="A1530" s="6" t="s">
        <v>49</v>
      </c>
      <c r="B1530" s="2" t="s">
        <v>3271</v>
      </c>
      <c r="C1530" s="6" t="s">
        <v>3272</v>
      </c>
      <c r="D1530" s="3" t="s">
        <v>3264</v>
      </c>
    </row>
    <row r="1531">
      <c r="A1531" s="6" t="s">
        <v>49</v>
      </c>
      <c r="B1531" s="2" t="s">
        <v>3273</v>
      </c>
      <c r="C1531" s="6" t="s">
        <v>3274</v>
      </c>
      <c r="D1531" s="3" t="s">
        <v>3275</v>
      </c>
    </row>
    <row r="1532">
      <c r="A1532" s="6" t="s">
        <v>49</v>
      </c>
      <c r="B1532" s="2" t="s">
        <v>3276</v>
      </c>
      <c r="C1532" s="6" t="s">
        <v>3277</v>
      </c>
      <c r="D1532" s="3" t="s">
        <v>3275</v>
      </c>
    </row>
    <row r="1533">
      <c r="A1533" s="6" t="s">
        <v>49</v>
      </c>
      <c r="B1533" s="2" t="s">
        <v>3278</v>
      </c>
      <c r="C1533" s="6" t="s">
        <v>3279</v>
      </c>
      <c r="D1533" s="3" t="s">
        <v>3275</v>
      </c>
    </row>
    <row r="1534">
      <c r="A1534" s="6" t="s">
        <v>49</v>
      </c>
      <c r="B1534" s="2" t="s">
        <v>3280</v>
      </c>
      <c r="C1534" s="6" t="s">
        <v>3281</v>
      </c>
      <c r="D1534" s="3" t="s">
        <v>3275</v>
      </c>
    </row>
    <row r="1535">
      <c r="A1535" s="6" t="s">
        <v>49</v>
      </c>
      <c r="B1535" s="2" t="s">
        <v>3282</v>
      </c>
      <c r="C1535" s="6" t="s">
        <v>3283</v>
      </c>
      <c r="D1535" s="3" t="s">
        <v>3275</v>
      </c>
    </row>
    <row r="1536">
      <c r="A1536" s="6" t="s">
        <v>49</v>
      </c>
      <c r="B1536" s="2" t="s">
        <v>3284</v>
      </c>
      <c r="C1536" s="6" t="s">
        <v>3285</v>
      </c>
      <c r="D1536" s="3" t="s">
        <v>3275</v>
      </c>
    </row>
    <row r="1537">
      <c r="A1537" s="6" t="s">
        <v>49</v>
      </c>
      <c r="B1537" s="2" t="s">
        <v>3286</v>
      </c>
      <c r="C1537" s="6" t="s">
        <v>3287</v>
      </c>
      <c r="D1537" s="3" t="s">
        <v>3288</v>
      </c>
    </row>
    <row r="1538">
      <c r="A1538" s="6" t="s">
        <v>49</v>
      </c>
      <c r="B1538" s="2" t="s">
        <v>3289</v>
      </c>
      <c r="C1538" s="6" t="s">
        <v>3290</v>
      </c>
      <c r="D1538" s="3" t="s">
        <v>3288</v>
      </c>
    </row>
    <row r="1539">
      <c r="A1539" s="6" t="s">
        <v>49</v>
      </c>
      <c r="B1539" s="2" t="s">
        <v>3291</v>
      </c>
      <c r="C1539" s="6" t="s">
        <v>3292</v>
      </c>
      <c r="D1539" s="3" t="s">
        <v>3288</v>
      </c>
    </row>
    <row r="1540">
      <c r="A1540" s="6" t="s">
        <v>49</v>
      </c>
      <c r="B1540" s="2" t="s">
        <v>3293</v>
      </c>
      <c r="C1540" s="6" t="s">
        <v>3294</v>
      </c>
      <c r="D1540" s="3" t="s">
        <v>3295</v>
      </c>
    </row>
    <row r="1541">
      <c r="A1541" s="6" t="s">
        <v>49</v>
      </c>
      <c r="B1541" s="2" t="s">
        <v>3296</v>
      </c>
      <c r="C1541" s="6" t="s">
        <v>3297</v>
      </c>
      <c r="D1541" s="3" t="s">
        <v>3295</v>
      </c>
    </row>
    <row r="1542">
      <c r="A1542" s="6" t="s">
        <v>49</v>
      </c>
      <c r="B1542" s="2" t="s">
        <v>3298</v>
      </c>
      <c r="C1542" s="6" t="s">
        <v>3299</v>
      </c>
      <c r="D1542" s="3" t="s">
        <v>3295</v>
      </c>
    </row>
    <row r="1543">
      <c r="A1543" s="6" t="s">
        <v>49</v>
      </c>
      <c r="B1543" s="2" t="s">
        <v>3300</v>
      </c>
      <c r="C1543" s="6" t="s">
        <v>3301</v>
      </c>
      <c r="D1543" s="3" t="s">
        <v>3295</v>
      </c>
    </row>
    <row r="1544">
      <c r="A1544" s="6" t="s">
        <v>49</v>
      </c>
      <c r="B1544" s="2" t="s">
        <v>3302</v>
      </c>
      <c r="C1544" s="6" t="s">
        <v>3303</v>
      </c>
      <c r="D1544" s="3" t="s">
        <v>3304</v>
      </c>
    </row>
    <row r="1545">
      <c r="A1545" s="6" t="s">
        <v>49</v>
      </c>
      <c r="B1545" s="2" t="s">
        <v>3305</v>
      </c>
      <c r="C1545" s="6" t="s">
        <v>3306</v>
      </c>
      <c r="D1545" s="3" t="s">
        <v>3304</v>
      </c>
    </row>
    <row r="1546">
      <c r="A1546" s="6" t="s">
        <v>49</v>
      </c>
      <c r="B1546" s="2" t="s">
        <v>3307</v>
      </c>
      <c r="C1546" s="6" t="s">
        <v>3308</v>
      </c>
      <c r="D1546" s="3" t="s">
        <v>3304</v>
      </c>
    </row>
    <row r="1547">
      <c r="A1547" s="6" t="s">
        <v>49</v>
      </c>
      <c r="B1547" s="2" t="s">
        <v>3309</v>
      </c>
      <c r="C1547" s="6" t="s">
        <v>3310</v>
      </c>
      <c r="D1547" s="3" t="s">
        <v>3311</v>
      </c>
    </row>
    <row r="1548">
      <c r="A1548" s="6" t="s">
        <v>49</v>
      </c>
      <c r="B1548" s="2" t="s">
        <v>3312</v>
      </c>
      <c r="C1548" s="6" t="s">
        <v>3313</v>
      </c>
      <c r="D1548" s="3" t="s">
        <v>3311</v>
      </c>
    </row>
    <row r="1549">
      <c r="A1549" s="6" t="s">
        <v>49</v>
      </c>
      <c r="B1549" s="2" t="s">
        <v>3314</v>
      </c>
      <c r="C1549" s="6" t="s">
        <v>3315</v>
      </c>
      <c r="D1549" s="3" t="s">
        <v>3311</v>
      </c>
    </row>
    <row r="1550">
      <c r="A1550" s="6" t="s">
        <v>49</v>
      </c>
      <c r="B1550" s="2" t="s">
        <v>3316</v>
      </c>
      <c r="C1550" s="6" t="s">
        <v>3317</v>
      </c>
      <c r="D1550" s="3" t="s">
        <v>3311</v>
      </c>
    </row>
    <row r="1551">
      <c r="A1551" s="6" t="s">
        <v>49</v>
      </c>
      <c r="B1551" s="2" t="s">
        <v>3318</v>
      </c>
      <c r="C1551" s="6" t="s">
        <v>3319</v>
      </c>
      <c r="D1551" s="3" t="s">
        <v>3311</v>
      </c>
    </row>
    <row r="1552">
      <c r="A1552" s="6" t="s">
        <v>49</v>
      </c>
      <c r="B1552" s="2" t="s">
        <v>3320</v>
      </c>
      <c r="C1552" s="6" t="s">
        <v>3321</v>
      </c>
      <c r="D1552" s="3" t="s">
        <v>3311</v>
      </c>
    </row>
    <row r="1553">
      <c r="A1553" s="6" t="s">
        <v>49</v>
      </c>
      <c r="B1553" s="2" t="s">
        <v>3322</v>
      </c>
      <c r="C1553" s="6" t="s">
        <v>3323</v>
      </c>
      <c r="D1553" s="3" t="s">
        <v>3311</v>
      </c>
    </row>
    <row r="1554">
      <c r="A1554" s="6" t="s">
        <v>49</v>
      </c>
      <c r="B1554" s="2" t="s">
        <v>3324</v>
      </c>
      <c r="C1554" s="6" t="s">
        <v>3325</v>
      </c>
      <c r="D1554" s="3" t="s">
        <v>3311</v>
      </c>
    </row>
    <row r="1555">
      <c r="A1555" s="6" t="s">
        <v>49</v>
      </c>
      <c r="B1555" s="2" t="s">
        <v>3326</v>
      </c>
      <c r="C1555" s="6" t="s">
        <v>3327</v>
      </c>
      <c r="D1555" s="3" t="s">
        <v>3311</v>
      </c>
    </row>
    <row r="1556">
      <c r="A1556" s="6" t="s">
        <v>49</v>
      </c>
      <c r="B1556" s="2" t="s">
        <v>3328</v>
      </c>
      <c r="C1556" s="6" t="s">
        <v>3329</v>
      </c>
      <c r="D1556" s="3" t="s">
        <v>3311</v>
      </c>
    </row>
    <row r="1557">
      <c r="A1557" s="6" t="s">
        <v>49</v>
      </c>
      <c r="B1557" s="2" t="s">
        <v>3330</v>
      </c>
      <c r="C1557" s="6" t="s">
        <v>3331</v>
      </c>
      <c r="D1557" s="3" t="s">
        <v>3311</v>
      </c>
    </row>
    <row r="1558">
      <c r="A1558" s="6" t="s">
        <v>49</v>
      </c>
      <c r="B1558" s="2" t="s">
        <v>3332</v>
      </c>
      <c r="C1558" s="6" t="s">
        <v>3333</v>
      </c>
      <c r="D1558" s="3" t="s">
        <v>3311</v>
      </c>
    </row>
    <row r="1559">
      <c r="A1559" s="6" t="s">
        <v>49</v>
      </c>
      <c r="B1559" s="2" t="s">
        <v>3334</v>
      </c>
      <c r="C1559" s="6" t="s">
        <v>3335</v>
      </c>
      <c r="D1559" s="3" t="s">
        <v>3311</v>
      </c>
    </row>
    <row r="1560">
      <c r="A1560" s="6" t="s">
        <v>49</v>
      </c>
      <c r="B1560" s="2" t="s">
        <v>3336</v>
      </c>
      <c r="C1560" s="6" t="s">
        <v>3337</v>
      </c>
      <c r="D1560" s="3" t="s">
        <v>3311</v>
      </c>
    </row>
    <row r="1561">
      <c r="A1561" s="6" t="s">
        <v>49</v>
      </c>
      <c r="B1561" s="2" t="s">
        <v>3338</v>
      </c>
      <c r="C1561" s="6" t="s">
        <v>3339</v>
      </c>
      <c r="D1561" s="3" t="s">
        <v>3311</v>
      </c>
    </row>
    <row r="1562">
      <c r="A1562" s="6" t="s">
        <v>49</v>
      </c>
      <c r="B1562" s="2" t="s">
        <v>3340</v>
      </c>
      <c r="C1562" s="6" t="s">
        <v>3341</v>
      </c>
      <c r="D1562" s="3" t="s">
        <v>3342</v>
      </c>
    </row>
    <row r="1563">
      <c r="A1563" s="6" t="s">
        <v>49</v>
      </c>
      <c r="B1563" s="2" t="s">
        <v>3343</v>
      </c>
      <c r="C1563" s="6" t="s">
        <v>3344</v>
      </c>
      <c r="D1563" s="3" t="s">
        <v>3342</v>
      </c>
    </row>
    <row r="1564">
      <c r="A1564" s="6" t="s">
        <v>49</v>
      </c>
      <c r="B1564" s="2" t="s">
        <v>3345</v>
      </c>
      <c r="C1564" s="6" t="s">
        <v>3346</v>
      </c>
      <c r="D1564" s="3" t="s">
        <v>3342</v>
      </c>
    </row>
    <row r="1565">
      <c r="A1565" s="6" t="s">
        <v>49</v>
      </c>
      <c r="B1565" s="2" t="s">
        <v>3347</v>
      </c>
      <c r="C1565" s="6" t="s">
        <v>3348</v>
      </c>
      <c r="D1565" s="3" t="s">
        <v>3342</v>
      </c>
    </row>
    <row r="1566">
      <c r="A1566" s="6" t="s">
        <v>49</v>
      </c>
      <c r="B1566" s="2" t="s">
        <v>3349</v>
      </c>
      <c r="C1566" s="6" t="s">
        <v>3350</v>
      </c>
      <c r="D1566" s="3" t="s">
        <v>3342</v>
      </c>
    </row>
    <row r="1567">
      <c r="A1567" s="6" t="s">
        <v>49</v>
      </c>
      <c r="B1567" s="2" t="s">
        <v>3351</v>
      </c>
      <c r="C1567" s="6" t="s">
        <v>3352</v>
      </c>
      <c r="D1567" s="3" t="s">
        <v>3342</v>
      </c>
    </row>
    <row r="1568">
      <c r="A1568" s="6" t="s">
        <v>49</v>
      </c>
      <c r="B1568" s="2" t="s">
        <v>3353</v>
      </c>
      <c r="C1568" s="6" t="s">
        <v>3354</v>
      </c>
      <c r="D1568" s="3" t="s">
        <v>3342</v>
      </c>
    </row>
    <row r="1569">
      <c r="A1569" s="6" t="s">
        <v>49</v>
      </c>
      <c r="B1569" s="2" t="s">
        <v>3355</v>
      </c>
      <c r="C1569" s="6" t="s">
        <v>3356</v>
      </c>
      <c r="D1569" s="3" t="s">
        <v>3342</v>
      </c>
    </row>
    <row r="1570">
      <c r="A1570" s="6" t="s">
        <v>49</v>
      </c>
      <c r="B1570" s="2" t="s">
        <v>3357</v>
      </c>
      <c r="C1570" s="6" t="s">
        <v>3358</v>
      </c>
      <c r="D1570" s="3" t="s">
        <v>3342</v>
      </c>
    </row>
    <row r="1571">
      <c r="A1571" s="6" t="s">
        <v>49</v>
      </c>
      <c r="B1571" s="2" t="s">
        <v>3359</v>
      </c>
      <c r="C1571" s="6" t="s">
        <v>3360</v>
      </c>
      <c r="D1571" s="3" t="s">
        <v>3342</v>
      </c>
    </row>
    <row r="1572">
      <c r="A1572" s="6" t="s">
        <v>49</v>
      </c>
      <c r="B1572" s="2" t="s">
        <v>3361</v>
      </c>
      <c r="C1572" s="6" t="s">
        <v>3362</v>
      </c>
      <c r="D1572" s="3" t="s">
        <v>3342</v>
      </c>
    </row>
    <row r="1573">
      <c r="A1573" s="6" t="s">
        <v>49</v>
      </c>
      <c r="B1573" s="2" t="s">
        <v>3363</v>
      </c>
      <c r="C1573" s="6" t="s">
        <v>3364</v>
      </c>
      <c r="D1573" s="3" t="s">
        <v>3342</v>
      </c>
    </row>
    <row r="1574">
      <c r="A1574" s="6" t="s">
        <v>49</v>
      </c>
      <c r="B1574" s="2" t="s">
        <v>3365</v>
      </c>
      <c r="C1574" s="6" t="s">
        <v>3366</v>
      </c>
      <c r="D1574" s="3" t="s">
        <v>3342</v>
      </c>
    </row>
    <row r="1575">
      <c r="A1575" s="6" t="s">
        <v>49</v>
      </c>
      <c r="B1575" s="2" t="s">
        <v>3367</v>
      </c>
      <c r="C1575" s="6" t="s">
        <v>3368</v>
      </c>
      <c r="D1575" s="3" t="s">
        <v>3342</v>
      </c>
    </row>
    <row r="1576">
      <c r="A1576" s="6" t="s">
        <v>49</v>
      </c>
      <c r="B1576" s="2" t="s">
        <v>3369</v>
      </c>
      <c r="C1576" s="6" t="s">
        <v>3370</v>
      </c>
      <c r="D1576" s="3" t="s">
        <v>3342</v>
      </c>
    </row>
    <row r="1577">
      <c r="A1577" s="6" t="s">
        <v>49</v>
      </c>
      <c r="B1577" s="2" t="s">
        <v>3371</v>
      </c>
      <c r="C1577" s="6" t="s">
        <v>3372</v>
      </c>
      <c r="D1577" s="3" t="s">
        <v>3373</v>
      </c>
    </row>
    <row r="1578">
      <c r="A1578" s="6" t="s">
        <v>49</v>
      </c>
      <c r="B1578" s="2" t="s">
        <v>3374</v>
      </c>
      <c r="C1578" s="6" t="s">
        <v>3375</v>
      </c>
      <c r="D1578" s="3" t="s">
        <v>3373</v>
      </c>
    </row>
    <row r="1579">
      <c r="A1579" s="6" t="s">
        <v>49</v>
      </c>
      <c r="B1579" s="2" t="s">
        <v>3376</v>
      </c>
      <c r="C1579" s="6" t="s">
        <v>3377</v>
      </c>
      <c r="D1579" s="3" t="s">
        <v>3373</v>
      </c>
    </row>
    <row r="1580">
      <c r="A1580" s="6" t="s">
        <v>49</v>
      </c>
      <c r="B1580" s="2" t="s">
        <v>3378</v>
      </c>
      <c r="C1580" s="6" t="s">
        <v>3379</v>
      </c>
      <c r="D1580" s="3" t="s">
        <v>3373</v>
      </c>
    </row>
    <row r="1581">
      <c r="A1581" s="6" t="s">
        <v>49</v>
      </c>
      <c r="B1581" s="2" t="s">
        <v>3380</v>
      </c>
      <c r="C1581" s="6" t="s">
        <v>3381</v>
      </c>
      <c r="D1581" s="3" t="s">
        <v>3373</v>
      </c>
    </row>
    <row r="1582">
      <c r="A1582" s="6" t="s">
        <v>49</v>
      </c>
      <c r="B1582" s="2" t="s">
        <v>3382</v>
      </c>
      <c r="C1582" s="6" t="s">
        <v>3383</v>
      </c>
      <c r="D1582" s="3" t="s">
        <v>3373</v>
      </c>
    </row>
    <row r="1583">
      <c r="A1583" s="6" t="s">
        <v>49</v>
      </c>
      <c r="B1583" s="2" t="s">
        <v>3384</v>
      </c>
      <c r="C1583" s="6" t="s">
        <v>3385</v>
      </c>
      <c r="D1583" s="3" t="s">
        <v>3373</v>
      </c>
    </row>
    <row r="1584">
      <c r="A1584" s="6" t="s">
        <v>49</v>
      </c>
      <c r="B1584" s="2" t="s">
        <v>3386</v>
      </c>
      <c r="C1584" s="6" t="s">
        <v>3387</v>
      </c>
      <c r="D1584" s="3" t="s">
        <v>3373</v>
      </c>
    </row>
    <row r="1585">
      <c r="A1585" s="6" t="s">
        <v>49</v>
      </c>
      <c r="B1585" s="2" t="s">
        <v>3388</v>
      </c>
      <c r="C1585" s="6" t="s">
        <v>3389</v>
      </c>
      <c r="D1585" s="3" t="s">
        <v>3373</v>
      </c>
    </row>
    <row r="1586">
      <c r="A1586" s="6" t="s">
        <v>49</v>
      </c>
      <c r="B1586" s="2" t="s">
        <v>3390</v>
      </c>
      <c r="C1586" s="6" t="s">
        <v>3391</v>
      </c>
      <c r="D1586" s="3" t="s">
        <v>3373</v>
      </c>
    </row>
    <row r="1587">
      <c r="A1587" s="6" t="s">
        <v>49</v>
      </c>
      <c r="B1587" s="2" t="s">
        <v>3392</v>
      </c>
      <c r="C1587" s="6" t="s">
        <v>3393</v>
      </c>
      <c r="D1587" s="3" t="s">
        <v>3394</v>
      </c>
    </row>
    <row r="1588">
      <c r="A1588" s="6" t="s">
        <v>49</v>
      </c>
      <c r="B1588" s="2" t="s">
        <v>3395</v>
      </c>
      <c r="C1588" s="6" t="s">
        <v>3396</v>
      </c>
      <c r="D1588" s="3" t="s">
        <v>3397</v>
      </c>
    </row>
    <row r="1589">
      <c r="A1589" s="6" t="s">
        <v>49</v>
      </c>
      <c r="B1589" s="2" t="s">
        <v>3398</v>
      </c>
      <c r="C1589" s="6" t="s">
        <v>3399</v>
      </c>
      <c r="D1589" s="3" t="s">
        <v>3397</v>
      </c>
    </row>
    <row r="1590">
      <c r="A1590" s="6" t="s">
        <v>49</v>
      </c>
      <c r="B1590" s="2" t="s">
        <v>3400</v>
      </c>
      <c r="C1590" s="6" t="s">
        <v>3401</v>
      </c>
      <c r="D1590" s="3" t="s">
        <v>3397</v>
      </c>
    </row>
    <row r="1591">
      <c r="A1591" s="6" t="s">
        <v>49</v>
      </c>
      <c r="B1591" s="2" t="s">
        <v>3402</v>
      </c>
      <c r="C1591" s="6" t="s">
        <v>3403</v>
      </c>
      <c r="D1591" s="3" t="s">
        <v>3397</v>
      </c>
    </row>
    <row r="1592">
      <c r="A1592" s="6" t="s">
        <v>49</v>
      </c>
      <c r="B1592" s="2" t="s">
        <v>3404</v>
      </c>
      <c r="C1592" s="6" t="s">
        <v>3405</v>
      </c>
      <c r="D1592" s="3" t="s">
        <v>3397</v>
      </c>
    </row>
    <row r="1593">
      <c r="A1593" s="6" t="s">
        <v>49</v>
      </c>
      <c r="B1593" s="2" t="s">
        <v>3406</v>
      </c>
      <c r="C1593" s="6" t="s">
        <v>3407</v>
      </c>
      <c r="D1593" s="3" t="s">
        <v>3397</v>
      </c>
    </row>
    <row r="1594">
      <c r="A1594" s="6" t="s">
        <v>49</v>
      </c>
      <c r="B1594" s="2" t="s">
        <v>3408</v>
      </c>
      <c r="C1594" s="6" t="s">
        <v>3409</v>
      </c>
      <c r="D1594" s="3" t="s">
        <v>3397</v>
      </c>
    </row>
    <row r="1595">
      <c r="A1595" s="6" t="s">
        <v>49</v>
      </c>
      <c r="B1595" s="2" t="s">
        <v>3410</v>
      </c>
      <c r="C1595" s="6" t="s">
        <v>3411</v>
      </c>
      <c r="D1595" s="3" t="s">
        <v>3397</v>
      </c>
    </row>
    <row r="1596">
      <c r="A1596" s="6" t="s">
        <v>49</v>
      </c>
      <c r="B1596" s="2" t="s">
        <v>3412</v>
      </c>
      <c r="C1596" s="6" t="s">
        <v>3413</v>
      </c>
      <c r="D1596" s="3" t="s">
        <v>3397</v>
      </c>
    </row>
    <row r="1597">
      <c r="A1597" s="6" t="s">
        <v>49</v>
      </c>
      <c r="B1597" s="2" t="s">
        <v>3414</v>
      </c>
      <c r="C1597" s="6" t="s">
        <v>3415</v>
      </c>
      <c r="D1597" s="3" t="s">
        <v>3416</v>
      </c>
    </row>
    <row r="1598">
      <c r="A1598" s="6" t="s">
        <v>49</v>
      </c>
      <c r="B1598" s="2" t="s">
        <v>3417</v>
      </c>
      <c r="C1598" s="6" t="s">
        <v>3418</v>
      </c>
      <c r="D1598" s="3" t="s">
        <v>3416</v>
      </c>
    </row>
    <row r="1599">
      <c r="A1599" s="6" t="s">
        <v>49</v>
      </c>
      <c r="B1599" s="2" t="s">
        <v>3419</v>
      </c>
      <c r="C1599" s="6" t="s">
        <v>3420</v>
      </c>
      <c r="D1599" s="3" t="s">
        <v>3416</v>
      </c>
    </row>
    <row r="1600">
      <c r="A1600" s="6" t="s">
        <v>49</v>
      </c>
      <c r="B1600" s="2" t="s">
        <v>3421</v>
      </c>
      <c r="C1600" s="6" t="s">
        <v>3422</v>
      </c>
      <c r="D1600" s="3" t="s">
        <v>3416</v>
      </c>
    </row>
    <row r="1601">
      <c r="A1601" s="6" t="s">
        <v>49</v>
      </c>
      <c r="B1601" s="2" t="s">
        <v>3423</v>
      </c>
      <c r="C1601" s="6" t="s">
        <v>3424</v>
      </c>
      <c r="D1601" s="3" t="s">
        <v>3416</v>
      </c>
    </row>
    <row r="1602">
      <c r="A1602" s="6" t="s">
        <v>49</v>
      </c>
      <c r="B1602" s="2" t="s">
        <v>3425</v>
      </c>
      <c r="C1602" s="6" t="s">
        <v>3426</v>
      </c>
      <c r="D1602" s="3" t="s">
        <v>3416</v>
      </c>
    </row>
    <row r="1603">
      <c r="A1603" s="6" t="s">
        <v>49</v>
      </c>
      <c r="B1603" s="2" t="s">
        <v>3427</v>
      </c>
      <c r="C1603" s="6" t="s">
        <v>3428</v>
      </c>
      <c r="D1603" s="3" t="s">
        <v>3416</v>
      </c>
    </row>
    <row r="1604">
      <c r="A1604" s="6" t="s">
        <v>49</v>
      </c>
      <c r="B1604" s="2" t="s">
        <v>3429</v>
      </c>
      <c r="C1604" s="6" t="s">
        <v>3430</v>
      </c>
      <c r="D1604" s="3" t="s">
        <v>3416</v>
      </c>
    </row>
    <row r="1605">
      <c r="A1605" s="6" t="s">
        <v>49</v>
      </c>
      <c r="B1605" s="2" t="s">
        <v>3431</v>
      </c>
      <c r="C1605" s="6" t="s">
        <v>3432</v>
      </c>
      <c r="D1605" s="3" t="s">
        <v>3416</v>
      </c>
    </row>
    <row r="1606">
      <c r="A1606" s="6" t="s">
        <v>49</v>
      </c>
      <c r="B1606" s="2" t="s">
        <v>3433</v>
      </c>
      <c r="C1606" s="6" t="s">
        <v>3434</v>
      </c>
      <c r="D1606" s="3" t="s">
        <v>3435</v>
      </c>
    </row>
    <row r="1607">
      <c r="A1607" s="6" t="s">
        <v>49</v>
      </c>
      <c r="B1607" s="2" t="s">
        <v>3436</v>
      </c>
      <c r="C1607" s="6" t="s">
        <v>3437</v>
      </c>
      <c r="D1607" s="3" t="s">
        <v>3438</v>
      </c>
    </row>
    <row r="1608">
      <c r="A1608" s="6" t="s">
        <v>49</v>
      </c>
      <c r="B1608" s="2" t="s">
        <v>3439</v>
      </c>
      <c r="C1608" s="6" t="s">
        <v>3440</v>
      </c>
      <c r="D1608" s="3" t="s">
        <v>3438</v>
      </c>
    </row>
    <row r="1609">
      <c r="A1609" s="6" t="s">
        <v>49</v>
      </c>
      <c r="B1609" s="2" t="s">
        <v>3441</v>
      </c>
      <c r="C1609" s="6" t="s">
        <v>3442</v>
      </c>
      <c r="D1609" s="3" t="s">
        <v>3438</v>
      </c>
    </row>
    <row r="1610">
      <c r="A1610" s="6" t="s">
        <v>49</v>
      </c>
      <c r="B1610" s="2" t="s">
        <v>3443</v>
      </c>
      <c r="C1610" s="6" t="s">
        <v>3444</v>
      </c>
      <c r="D1610" s="3" t="s">
        <v>3438</v>
      </c>
    </row>
    <row r="1611">
      <c r="A1611" s="6" t="s">
        <v>49</v>
      </c>
      <c r="B1611" s="2" t="s">
        <v>3445</v>
      </c>
      <c r="C1611" s="6" t="s">
        <v>3446</v>
      </c>
      <c r="D1611" s="3" t="s">
        <v>3447</v>
      </c>
    </row>
    <row r="1612">
      <c r="A1612" s="6" t="s">
        <v>49</v>
      </c>
      <c r="B1612" s="2" t="s">
        <v>3448</v>
      </c>
      <c r="C1612" s="6" t="s">
        <v>3449</v>
      </c>
      <c r="D1612" s="3" t="s">
        <v>3450</v>
      </c>
    </row>
    <row r="1613">
      <c r="A1613" s="6" t="s">
        <v>49</v>
      </c>
      <c r="B1613" s="2" t="s">
        <v>3451</v>
      </c>
      <c r="C1613" s="6" t="s">
        <v>3452</v>
      </c>
      <c r="D1613" s="3" t="s">
        <v>3450</v>
      </c>
    </row>
    <row r="1614">
      <c r="A1614" s="6" t="s">
        <v>49</v>
      </c>
      <c r="B1614" s="2" t="s">
        <v>3453</v>
      </c>
      <c r="C1614" s="6" t="s">
        <v>3454</v>
      </c>
      <c r="D1614" s="3" t="s">
        <v>3450</v>
      </c>
    </row>
    <row r="1615">
      <c r="A1615" s="6" t="s">
        <v>49</v>
      </c>
      <c r="B1615" s="2" t="s">
        <v>3455</v>
      </c>
      <c r="C1615" s="6" t="s">
        <v>3456</v>
      </c>
      <c r="D1615" s="3" t="s">
        <v>3450</v>
      </c>
    </row>
    <row r="1616">
      <c r="A1616" s="6" t="s">
        <v>49</v>
      </c>
      <c r="B1616" s="2" t="s">
        <v>3457</v>
      </c>
      <c r="C1616" s="6" t="s">
        <v>3458</v>
      </c>
      <c r="D1616" s="3" t="s">
        <v>3450</v>
      </c>
    </row>
    <row r="1617">
      <c r="A1617" s="6" t="s">
        <v>49</v>
      </c>
      <c r="B1617" s="2" t="s">
        <v>3459</v>
      </c>
      <c r="C1617" s="6" t="s">
        <v>3460</v>
      </c>
      <c r="D1617" s="3" t="s">
        <v>3450</v>
      </c>
    </row>
    <row r="1618">
      <c r="A1618" s="6" t="s">
        <v>49</v>
      </c>
      <c r="B1618" s="2" t="s">
        <v>3461</v>
      </c>
      <c r="C1618" s="6" t="s">
        <v>3462</v>
      </c>
      <c r="D1618" s="3" t="s">
        <v>3450</v>
      </c>
    </row>
    <row r="1619">
      <c r="A1619" s="6" t="s">
        <v>49</v>
      </c>
      <c r="B1619" s="2" t="s">
        <v>3463</v>
      </c>
      <c r="C1619" s="6" t="s">
        <v>3464</v>
      </c>
      <c r="D1619" s="3" t="s">
        <v>3465</v>
      </c>
    </row>
    <row r="1620">
      <c r="A1620" s="6" t="s">
        <v>49</v>
      </c>
      <c r="B1620" s="2" t="s">
        <v>3466</v>
      </c>
      <c r="C1620" s="6" t="s">
        <v>3467</v>
      </c>
      <c r="D1620" s="3" t="s">
        <v>3465</v>
      </c>
    </row>
    <row r="1621">
      <c r="A1621" s="6" t="s">
        <v>49</v>
      </c>
      <c r="B1621" s="2" t="s">
        <v>3468</v>
      </c>
      <c r="C1621" s="6" t="s">
        <v>3469</v>
      </c>
      <c r="D1621" s="3" t="s">
        <v>3465</v>
      </c>
    </row>
    <row r="1622">
      <c r="A1622" s="6" t="s">
        <v>49</v>
      </c>
      <c r="B1622" s="2" t="s">
        <v>3470</v>
      </c>
      <c r="C1622" s="6" t="s">
        <v>3471</v>
      </c>
      <c r="D1622" s="3" t="s">
        <v>3465</v>
      </c>
    </row>
    <row r="1623">
      <c r="A1623" s="6" t="s">
        <v>49</v>
      </c>
      <c r="B1623" s="2" t="s">
        <v>3472</v>
      </c>
      <c r="C1623" s="6" t="s">
        <v>3473</v>
      </c>
      <c r="D1623" s="3" t="s">
        <v>3465</v>
      </c>
    </row>
    <row r="1624">
      <c r="A1624" s="6" t="s">
        <v>49</v>
      </c>
      <c r="B1624" s="2" t="s">
        <v>3474</v>
      </c>
      <c r="C1624" s="6" t="s">
        <v>3475</v>
      </c>
      <c r="D1624" s="3" t="s">
        <v>3465</v>
      </c>
    </row>
    <row r="1625">
      <c r="A1625" s="6" t="s">
        <v>49</v>
      </c>
      <c r="B1625" s="2" t="s">
        <v>3476</v>
      </c>
      <c r="C1625" s="6" t="s">
        <v>3477</v>
      </c>
      <c r="D1625" s="3" t="s">
        <v>3465</v>
      </c>
    </row>
    <row r="1626">
      <c r="A1626" s="6" t="s">
        <v>49</v>
      </c>
      <c r="B1626" s="2" t="s">
        <v>3478</v>
      </c>
      <c r="C1626" s="6" t="s">
        <v>3479</v>
      </c>
      <c r="D1626" s="3" t="s">
        <v>3465</v>
      </c>
    </row>
    <row r="1627">
      <c r="A1627" s="6" t="s">
        <v>49</v>
      </c>
      <c r="B1627" s="2" t="s">
        <v>3480</v>
      </c>
      <c r="C1627" s="6" t="s">
        <v>3481</v>
      </c>
      <c r="D1627" s="3" t="s">
        <v>3465</v>
      </c>
    </row>
    <row r="1628">
      <c r="A1628" s="6" t="s">
        <v>49</v>
      </c>
      <c r="B1628" s="2" t="s">
        <v>3482</v>
      </c>
      <c r="C1628" s="6" t="s">
        <v>3483</v>
      </c>
      <c r="D1628" s="3" t="s">
        <v>3465</v>
      </c>
    </row>
    <row r="1629">
      <c r="A1629" s="6" t="s">
        <v>49</v>
      </c>
      <c r="B1629" s="2" t="s">
        <v>3484</v>
      </c>
      <c r="C1629" s="6" t="s">
        <v>3485</v>
      </c>
      <c r="D1629" s="3" t="s">
        <v>3486</v>
      </c>
    </row>
    <row r="1630">
      <c r="A1630" s="6" t="s">
        <v>49</v>
      </c>
      <c r="B1630" s="2" t="s">
        <v>3487</v>
      </c>
      <c r="C1630" s="6" t="s">
        <v>3488</v>
      </c>
      <c r="D1630" s="3" t="s">
        <v>3486</v>
      </c>
    </row>
    <row r="1631">
      <c r="A1631" s="6" t="s">
        <v>49</v>
      </c>
      <c r="B1631" s="2" t="s">
        <v>3489</v>
      </c>
      <c r="C1631" s="6" t="s">
        <v>3490</v>
      </c>
      <c r="D1631" s="3" t="s">
        <v>3486</v>
      </c>
    </row>
    <row r="1632">
      <c r="A1632" s="6" t="s">
        <v>49</v>
      </c>
      <c r="B1632" s="2" t="s">
        <v>3491</v>
      </c>
      <c r="C1632" s="6" t="s">
        <v>3492</v>
      </c>
      <c r="D1632" s="3" t="s">
        <v>3486</v>
      </c>
    </row>
    <row r="1633">
      <c r="A1633" s="6" t="s">
        <v>49</v>
      </c>
      <c r="B1633" s="2" t="s">
        <v>3493</v>
      </c>
      <c r="C1633" s="6" t="s">
        <v>3494</v>
      </c>
      <c r="D1633" s="3" t="s">
        <v>3486</v>
      </c>
    </row>
    <row r="1634">
      <c r="A1634" s="6" t="s">
        <v>49</v>
      </c>
      <c r="B1634" s="2" t="s">
        <v>3495</v>
      </c>
      <c r="C1634" s="6" t="s">
        <v>3496</v>
      </c>
      <c r="D1634" s="3" t="s">
        <v>3486</v>
      </c>
    </row>
    <row r="1635">
      <c r="A1635" s="6" t="s">
        <v>49</v>
      </c>
      <c r="B1635" s="2" t="s">
        <v>3497</v>
      </c>
      <c r="C1635" s="6" t="s">
        <v>3498</v>
      </c>
      <c r="D1635" s="3" t="s">
        <v>3486</v>
      </c>
    </row>
    <row r="1636">
      <c r="A1636" s="6" t="s">
        <v>49</v>
      </c>
      <c r="B1636" s="2" t="s">
        <v>3499</v>
      </c>
      <c r="C1636" s="6" t="s">
        <v>3500</v>
      </c>
      <c r="D1636" s="3" t="s">
        <v>3486</v>
      </c>
    </row>
    <row r="1637">
      <c r="A1637" s="6" t="s">
        <v>49</v>
      </c>
      <c r="B1637" s="2" t="s">
        <v>3501</v>
      </c>
      <c r="C1637" s="6" t="s">
        <v>3502</v>
      </c>
      <c r="D1637" s="3" t="s">
        <v>3486</v>
      </c>
    </row>
    <row r="1638">
      <c r="A1638" s="6" t="s">
        <v>49</v>
      </c>
      <c r="B1638" s="2" t="s">
        <v>3503</v>
      </c>
      <c r="C1638" s="6" t="s">
        <v>3504</v>
      </c>
      <c r="D1638" s="3" t="s">
        <v>3486</v>
      </c>
    </row>
    <row r="1639">
      <c r="A1639" s="6" t="s">
        <v>49</v>
      </c>
      <c r="B1639" s="2" t="s">
        <v>3505</v>
      </c>
      <c r="C1639" s="6" t="s">
        <v>3506</v>
      </c>
      <c r="D1639" s="3" t="s">
        <v>3507</v>
      </c>
    </row>
    <row r="1640">
      <c r="A1640" s="6" t="s">
        <v>49</v>
      </c>
      <c r="B1640" s="2" t="s">
        <v>3508</v>
      </c>
      <c r="C1640" s="6" t="s">
        <v>3509</v>
      </c>
      <c r="D1640" s="3" t="s">
        <v>3507</v>
      </c>
    </row>
    <row r="1641">
      <c r="A1641" s="6" t="s">
        <v>49</v>
      </c>
      <c r="B1641" s="2" t="s">
        <v>3510</v>
      </c>
      <c r="C1641" s="6" t="s">
        <v>3511</v>
      </c>
      <c r="D1641" s="3" t="s">
        <v>3507</v>
      </c>
    </row>
    <row r="1642">
      <c r="A1642" s="6" t="s">
        <v>49</v>
      </c>
      <c r="B1642" s="2" t="s">
        <v>3512</v>
      </c>
      <c r="C1642" s="6" t="s">
        <v>3513</v>
      </c>
      <c r="D1642" s="3" t="s">
        <v>3507</v>
      </c>
    </row>
    <row r="1643">
      <c r="A1643" s="6" t="s">
        <v>49</v>
      </c>
      <c r="B1643" s="2" t="s">
        <v>3514</v>
      </c>
      <c r="C1643" s="6" t="s">
        <v>3515</v>
      </c>
      <c r="D1643" s="3" t="s">
        <v>3507</v>
      </c>
    </row>
    <row r="1644">
      <c r="A1644" s="6" t="s">
        <v>49</v>
      </c>
      <c r="B1644" s="2" t="s">
        <v>3516</v>
      </c>
      <c r="C1644" s="6" t="s">
        <v>3517</v>
      </c>
      <c r="D1644" s="3" t="s">
        <v>3507</v>
      </c>
    </row>
    <row r="1645">
      <c r="A1645" s="6" t="s">
        <v>49</v>
      </c>
      <c r="B1645" s="2" t="s">
        <v>3518</v>
      </c>
      <c r="C1645" s="6" t="s">
        <v>3519</v>
      </c>
      <c r="D1645" s="3" t="s">
        <v>3507</v>
      </c>
    </row>
    <row r="1646">
      <c r="A1646" s="6" t="s">
        <v>49</v>
      </c>
      <c r="B1646" s="2" t="s">
        <v>3520</v>
      </c>
      <c r="C1646" s="6" t="s">
        <v>3521</v>
      </c>
      <c r="D1646" s="3" t="s">
        <v>3507</v>
      </c>
    </row>
    <row r="1647">
      <c r="A1647" s="6" t="s">
        <v>49</v>
      </c>
      <c r="B1647" s="2" t="s">
        <v>3522</v>
      </c>
      <c r="C1647" s="6" t="s">
        <v>3523</v>
      </c>
      <c r="D1647" s="3" t="s">
        <v>3507</v>
      </c>
    </row>
    <row r="1648">
      <c r="A1648" s="6" t="s">
        <v>49</v>
      </c>
      <c r="B1648" s="2" t="s">
        <v>3524</v>
      </c>
      <c r="C1648" s="6" t="s">
        <v>3525</v>
      </c>
      <c r="D1648" s="3" t="s">
        <v>3507</v>
      </c>
    </row>
    <row r="1649">
      <c r="A1649" s="6" t="s">
        <v>49</v>
      </c>
      <c r="B1649" s="2" t="s">
        <v>3526</v>
      </c>
      <c r="C1649" s="6" t="s">
        <v>3527</v>
      </c>
      <c r="D1649" s="3" t="s">
        <v>3528</v>
      </c>
    </row>
    <row r="1650">
      <c r="A1650" s="6" t="s">
        <v>49</v>
      </c>
      <c r="B1650" s="2" t="s">
        <v>3529</v>
      </c>
      <c r="C1650" s="6" t="s">
        <v>3530</v>
      </c>
      <c r="D1650" s="3" t="s">
        <v>3528</v>
      </c>
    </row>
    <row r="1651">
      <c r="A1651" s="6" t="s">
        <v>49</v>
      </c>
      <c r="B1651" s="2" t="s">
        <v>3531</v>
      </c>
      <c r="C1651" s="6" t="s">
        <v>3532</v>
      </c>
      <c r="D1651" s="3" t="s">
        <v>3528</v>
      </c>
    </row>
    <row r="1652">
      <c r="A1652" s="6" t="s">
        <v>49</v>
      </c>
      <c r="B1652" s="2" t="s">
        <v>3533</v>
      </c>
      <c r="C1652" s="6" t="s">
        <v>3534</v>
      </c>
      <c r="D1652" s="3" t="s">
        <v>3528</v>
      </c>
    </row>
    <row r="1653">
      <c r="A1653" s="6" t="s">
        <v>49</v>
      </c>
      <c r="B1653" s="2" t="s">
        <v>3535</v>
      </c>
      <c r="C1653" s="6" t="s">
        <v>3536</v>
      </c>
      <c r="D1653" s="3" t="s">
        <v>3528</v>
      </c>
    </row>
    <row r="1654">
      <c r="A1654" s="6" t="s">
        <v>49</v>
      </c>
      <c r="B1654" s="2" t="s">
        <v>3537</v>
      </c>
      <c r="C1654" s="6" t="s">
        <v>3538</v>
      </c>
      <c r="D1654" s="3" t="s">
        <v>3528</v>
      </c>
    </row>
    <row r="1655">
      <c r="A1655" s="6" t="s">
        <v>49</v>
      </c>
      <c r="B1655" s="2" t="s">
        <v>3539</v>
      </c>
      <c r="C1655" s="6" t="s">
        <v>3540</v>
      </c>
      <c r="D1655" s="3" t="s">
        <v>3528</v>
      </c>
    </row>
    <row r="1656">
      <c r="A1656" s="6" t="s">
        <v>49</v>
      </c>
      <c r="B1656" s="2" t="s">
        <v>3541</v>
      </c>
      <c r="C1656" s="6" t="s">
        <v>3542</v>
      </c>
      <c r="D1656" s="3" t="s">
        <v>3528</v>
      </c>
    </row>
    <row r="1657">
      <c r="A1657" s="6" t="s">
        <v>49</v>
      </c>
      <c r="B1657" s="2" t="s">
        <v>3543</v>
      </c>
      <c r="C1657" s="6" t="s">
        <v>3544</v>
      </c>
      <c r="D1657" s="3" t="s">
        <v>3528</v>
      </c>
    </row>
    <row r="1658">
      <c r="A1658" s="6" t="s">
        <v>49</v>
      </c>
      <c r="B1658" s="2" t="s">
        <v>3545</v>
      </c>
      <c r="C1658" s="6" t="s">
        <v>3546</v>
      </c>
      <c r="D1658" s="3" t="s">
        <v>3528</v>
      </c>
    </row>
    <row r="1659">
      <c r="A1659" s="6" t="s">
        <v>49</v>
      </c>
      <c r="B1659" s="2" t="s">
        <v>3547</v>
      </c>
      <c r="C1659" s="6" t="s">
        <v>3548</v>
      </c>
      <c r="D1659" s="3" t="s">
        <v>3549</v>
      </c>
    </row>
    <row r="1660">
      <c r="A1660" s="6" t="s">
        <v>49</v>
      </c>
      <c r="B1660" s="2" t="s">
        <v>3550</v>
      </c>
      <c r="C1660" s="6" t="s">
        <v>3551</v>
      </c>
      <c r="D1660" s="3" t="s">
        <v>3549</v>
      </c>
    </row>
    <row r="1661">
      <c r="A1661" s="6" t="s">
        <v>49</v>
      </c>
      <c r="B1661" s="2" t="s">
        <v>3552</v>
      </c>
      <c r="C1661" s="6" t="s">
        <v>3553</v>
      </c>
      <c r="D1661" s="3" t="s">
        <v>3549</v>
      </c>
    </row>
    <row r="1662">
      <c r="A1662" s="6" t="s">
        <v>49</v>
      </c>
      <c r="B1662" s="2" t="s">
        <v>3554</v>
      </c>
      <c r="C1662" s="6" t="s">
        <v>3555</v>
      </c>
      <c r="D1662" s="3" t="s">
        <v>3549</v>
      </c>
    </row>
    <row r="1663">
      <c r="A1663" s="6" t="s">
        <v>49</v>
      </c>
      <c r="B1663" s="2" t="s">
        <v>3556</v>
      </c>
      <c r="C1663" s="6" t="s">
        <v>3557</v>
      </c>
      <c r="D1663" s="3" t="s">
        <v>3549</v>
      </c>
    </row>
    <row r="1664">
      <c r="A1664" s="6" t="s">
        <v>49</v>
      </c>
      <c r="B1664" s="2" t="s">
        <v>3558</v>
      </c>
      <c r="C1664" s="6" t="s">
        <v>3559</v>
      </c>
      <c r="D1664" s="3" t="s">
        <v>3549</v>
      </c>
    </row>
    <row r="1665">
      <c r="A1665" s="6" t="s">
        <v>49</v>
      </c>
      <c r="B1665" s="2" t="s">
        <v>3560</v>
      </c>
      <c r="C1665" s="6" t="s">
        <v>3561</v>
      </c>
      <c r="D1665" s="3" t="s">
        <v>3549</v>
      </c>
    </row>
    <row r="1666">
      <c r="A1666" s="6" t="s">
        <v>49</v>
      </c>
      <c r="B1666" s="2" t="s">
        <v>3562</v>
      </c>
      <c r="C1666" s="6" t="s">
        <v>3563</v>
      </c>
      <c r="D1666" s="3" t="s">
        <v>3549</v>
      </c>
    </row>
    <row r="1667">
      <c r="A1667" s="6" t="s">
        <v>49</v>
      </c>
      <c r="B1667" s="2" t="s">
        <v>3564</v>
      </c>
      <c r="C1667" s="6" t="s">
        <v>3565</v>
      </c>
      <c r="D1667" s="3" t="s">
        <v>3549</v>
      </c>
    </row>
    <row r="1668">
      <c r="A1668" s="6" t="s">
        <v>49</v>
      </c>
      <c r="B1668" s="2" t="s">
        <v>3566</v>
      </c>
      <c r="C1668" s="6" t="s">
        <v>3567</v>
      </c>
      <c r="D1668" s="3" t="s">
        <v>3549</v>
      </c>
    </row>
    <row r="1669">
      <c r="A1669" s="6" t="s">
        <v>49</v>
      </c>
      <c r="B1669" s="2" t="s">
        <v>3568</v>
      </c>
      <c r="C1669" s="6" t="s">
        <v>3569</v>
      </c>
      <c r="D1669" s="3" t="s">
        <v>3570</v>
      </c>
    </row>
    <row r="1670">
      <c r="A1670" s="6" t="s">
        <v>49</v>
      </c>
      <c r="B1670" s="2" t="s">
        <v>3571</v>
      </c>
      <c r="C1670" s="6" t="s">
        <v>3572</v>
      </c>
      <c r="D1670" s="3" t="s">
        <v>3570</v>
      </c>
    </row>
    <row r="1671">
      <c r="A1671" s="6" t="s">
        <v>49</v>
      </c>
      <c r="B1671" s="2" t="s">
        <v>3573</v>
      </c>
      <c r="C1671" s="6" t="s">
        <v>3574</v>
      </c>
      <c r="D1671" s="3" t="s">
        <v>3570</v>
      </c>
    </row>
    <row r="1672">
      <c r="A1672" s="6" t="s">
        <v>49</v>
      </c>
      <c r="B1672" s="2" t="s">
        <v>3575</v>
      </c>
      <c r="C1672" s="6" t="s">
        <v>3576</v>
      </c>
      <c r="D1672" s="3" t="s">
        <v>3570</v>
      </c>
    </row>
    <row r="1673">
      <c r="A1673" s="6" t="s">
        <v>49</v>
      </c>
      <c r="B1673" s="2" t="s">
        <v>3577</v>
      </c>
      <c r="C1673" s="6" t="s">
        <v>3578</v>
      </c>
      <c r="D1673" s="3" t="s">
        <v>3570</v>
      </c>
    </row>
    <row r="1674">
      <c r="A1674" s="6" t="s">
        <v>49</v>
      </c>
      <c r="B1674" s="2" t="s">
        <v>3579</v>
      </c>
      <c r="C1674" s="6" t="s">
        <v>3580</v>
      </c>
      <c r="D1674" s="3" t="s">
        <v>3570</v>
      </c>
    </row>
    <row r="1675">
      <c r="A1675" s="6" t="s">
        <v>49</v>
      </c>
      <c r="B1675" s="2" t="s">
        <v>3581</v>
      </c>
      <c r="C1675" s="6" t="s">
        <v>3582</v>
      </c>
      <c r="D1675" s="3" t="s">
        <v>3570</v>
      </c>
    </row>
    <row r="1676">
      <c r="A1676" s="6" t="s">
        <v>49</v>
      </c>
      <c r="B1676" s="2" t="s">
        <v>3583</v>
      </c>
      <c r="C1676" s="6" t="s">
        <v>3584</v>
      </c>
      <c r="D1676" s="3" t="s">
        <v>3570</v>
      </c>
    </row>
    <row r="1677">
      <c r="A1677" s="6" t="s">
        <v>49</v>
      </c>
      <c r="B1677" s="2" t="s">
        <v>3585</v>
      </c>
      <c r="C1677" s="6" t="s">
        <v>3586</v>
      </c>
      <c r="D1677" s="3" t="s">
        <v>3570</v>
      </c>
    </row>
    <row r="1678">
      <c r="A1678" s="6" t="s">
        <v>49</v>
      </c>
      <c r="B1678" s="2" t="s">
        <v>3587</v>
      </c>
      <c r="C1678" s="6" t="s">
        <v>3588</v>
      </c>
      <c r="D1678" s="3" t="s">
        <v>3570</v>
      </c>
    </row>
    <row r="1679">
      <c r="A1679" s="6" t="s">
        <v>49</v>
      </c>
      <c r="B1679" s="2" t="s">
        <v>3589</v>
      </c>
      <c r="C1679" s="6" t="s">
        <v>3590</v>
      </c>
      <c r="D1679" s="3" t="s">
        <v>3591</v>
      </c>
    </row>
    <row r="1680">
      <c r="A1680" s="6" t="s">
        <v>49</v>
      </c>
      <c r="B1680" s="2" t="s">
        <v>3592</v>
      </c>
      <c r="C1680" s="6" t="s">
        <v>3593</v>
      </c>
      <c r="D1680" s="3" t="s">
        <v>3591</v>
      </c>
    </row>
    <row r="1681">
      <c r="A1681" s="6" t="s">
        <v>49</v>
      </c>
      <c r="B1681" s="2" t="s">
        <v>3594</v>
      </c>
      <c r="C1681" s="6" t="s">
        <v>3595</v>
      </c>
      <c r="D1681" s="3" t="s">
        <v>3591</v>
      </c>
    </row>
    <row r="1682">
      <c r="A1682" s="6" t="s">
        <v>49</v>
      </c>
      <c r="B1682" s="2" t="s">
        <v>3596</v>
      </c>
      <c r="C1682" s="6" t="s">
        <v>3597</v>
      </c>
      <c r="D1682" s="3" t="s">
        <v>3591</v>
      </c>
    </row>
    <row r="1683">
      <c r="A1683" s="6" t="s">
        <v>49</v>
      </c>
      <c r="B1683" s="2" t="s">
        <v>3598</v>
      </c>
      <c r="C1683" s="6" t="s">
        <v>3599</v>
      </c>
      <c r="D1683" s="3" t="s">
        <v>3591</v>
      </c>
    </row>
    <row r="1684">
      <c r="A1684" s="6" t="s">
        <v>49</v>
      </c>
      <c r="B1684" s="2" t="s">
        <v>3600</v>
      </c>
      <c r="C1684" s="6" t="s">
        <v>3601</v>
      </c>
      <c r="D1684" s="3" t="s">
        <v>3591</v>
      </c>
    </row>
    <row r="1685">
      <c r="A1685" s="6" t="s">
        <v>49</v>
      </c>
      <c r="B1685" s="2" t="s">
        <v>3602</v>
      </c>
      <c r="C1685" s="6" t="s">
        <v>3603</v>
      </c>
      <c r="D1685" s="3" t="s">
        <v>3591</v>
      </c>
    </row>
    <row r="1686">
      <c r="A1686" s="6" t="s">
        <v>49</v>
      </c>
      <c r="B1686" s="2" t="s">
        <v>3604</v>
      </c>
      <c r="C1686" s="6" t="s">
        <v>3605</v>
      </c>
      <c r="D1686" s="3" t="s">
        <v>3591</v>
      </c>
    </row>
    <row r="1687">
      <c r="A1687" s="6" t="s">
        <v>49</v>
      </c>
      <c r="B1687" s="2" t="s">
        <v>3606</v>
      </c>
      <c r="C1687" s="6" t="s">
        <v>3607</v>
      </c>
      <c r="D1687" s="3" t="s">
        <v>3591</v>
      </c>
    </row>
    <row r="1688">
      <c r="A1688" s="6" t="s">
        <v>49</v>
      </c>
      <c r="B1688" s="2" t="s">
        <v>3608</v>
      </c>
      <c r="C1688" s="6" t="s">
        <v>3609</v>
      </c>
      <c r="D1688" s="3" t="s">
        <v>3591</v>
      </c>
    </row>
    <row r="1689">
      <c r="A1689" s="6" t="s">
        <v>49</v>
      </c>
      <c r="B1689" s="2" t="s">
        <v>3610</v>
      </c>
      <c r="C1689" s="6" t="s">
        <v>3611</v>
      </c>
      <c r="D1689" s="3" t="s">
        <v>3612</v>
      </c>
    </row>
    <row r="1690">
      <c r="A1690" s="6" t="s">
        <v>49</v>
      </c>
      <c r="B1690" s="2" t="s">
        <v>3613</v>
      </c>
      <c r="C1690" s="6" t="s">
        <v>3614</v>
      </c>
      <c r="D1690" s="3" t="s">
        <v>3612</v>
      </c>
    </row>
    <row r="1691">
      <c r="A1691" s="6" t="s">
        <v>49</v>
      </c>
      <c r="B1691" s="2" t="s">
        <v>3615</v>
      </c>
      <c r="C1691" s="6" t="s">
        <v>3616</v>
      </c>
      <c r="D1691" s="3" t="s">
        <v>3612</v>
      </c>
    </row>
    <row r="1692">
      <c r="A1692" s="6" t="s">
        <v>49</v>
      </c>
      <c r="B1692" s="2" t="s">
        <v>3617</v>
      </c>
      <c r="C1692" s="6" t="s">
        <v>3618</v>
      </c>
      <c r="D1692" s="3" t="s">
        <v>3612</v>
      </c>
    </row>
    <row r="1693">
      <c r="A1693" s="6" t="s">
        <v>49</v>
      </c>
      <c r="B1693" s="2" t="s">
        <v>3619</v>
      </c>
      <c r="C1693" s="6" t="s">
        <v>3620</v>
      </c>
      <c r="D1693" s="3" t="s">
        <v>3612</v>
      </c>
    </row>
    <row r="1694">
      <c r="A1694" s="6" t="s">
        <v>49</v>
      </c>
      <c r="B1694" s="2" t="s">
        <v>3621</v>
      </c>
      <c r="C1694" s="6" t="s">
        <v>3622</v>
      </c>
      <c r="D1694" s="3" t="s">
        <v>3612</v>
      </c>
    </row>
    <row r="1695">
      <c r="A1695" s="6" t="s">
        <v>49</v>
      </c>
      <c r="B1695" s="2" t="s">
        <v>3623</v>
      </c>
      <c r="C1695" s="6" t="s">
        <v>3624</v>
      </c>
      <c r="D1695" s="3" t="s">
        <v>3612</v>
      </c>
    </row>
    <row r="1696">
      <c r="A1696" s="6" t="s">
        <v>49</v>
      </c>
      <c r="B1696" s="2" t="s">
        <v>3625</v>
      </c>
      <c r="C1696" s="6" t="s">
        <v>3626</v>
      </c>
      <c r="D1696" s="3" t="s">
        <v>3612</v>
      </c>
    </row>
    <row r="1697">
      <c r="A1697" s="6" t="s">
        <v>49</v>
      </c>
      <c r="B1697" s="2" t="s">
        <v>3627</v>
      </c>
      <c r="C1697" s="6" t="s">
        <v>3628</v>
      </c>
      <c r="D1697" s="3" t="s">
        <v>3612</v>
      </c>
    </row>
    <row r="1698">
      <c r="A1698" s="6" t="s">
        <v>49</v>
      </c>
      <c r="B1698" s="2" t="s">
        <v>3629</v>
      </c>
      <c r="C1698" s="6" t="s">
        <v>3630</v>
      </c>
      <c r="D1698" s="3" t="s">
        <v>3612</v>
      </c>
    </row>
    <row r="1699">
      <c r="A1699" s="6" t="s">
        <v>49</v>
      </c>
      <c r="B1699" s="2" t="s">
        <v>3631</v>
      </c>
      <c r="C1699" s="6" t="s">
        <v>3632</v>
      </c>
      <c r="D1699" s="3" t="s">
        <v>3633</v>
      </c>
    </row>
    <row r="1700">
      <c r="A1700" s="6" t="s">
        <v>49</v>
      </c>
      <c r="B1700" s="2" t="s">
        <v>3634</v>
      </c>
      <c r="C1700" s="6" t="s">
        <v>3635</v>
      </c>
      <c r="D1700" s="3" t="s">
        <v>3633</v>
      </c>
    </row>
    <row r="1701">
      <c r="A1701" s="6" t="s">
        <v>49</v>
      </c>
      <c r="B1701" s="2" t="s">
        <v>3636</v>
      </c>
      <c r="C1701" s="6" t="s">
        <v>3637</v>
      </c>
      <c r="D1701" s="3" t="s">
        <v>3633</v>
      </c>
    </row>
    <row r="1702">
      <c r="A1702" s="6" t="s">
        <v>49</v>
      </c>
      <c r="B1702" s="2" t="s">
        <v>3638</v>
      </c>
      <c r="C1702" s="6" t="s">
        <v>3639</v>
      </c>
      <c r="D1702" s="3" t="s">
        <v>3633</v>
      </c>
    </row>
    <row r="1703">
      <c r="A1703" s="6" t="s">
        <v>49</v>
      </c>
      <c r="B1703" s="2" t="s">
        <v>3640</v>
      </c>
      <c r="C1703" s="6" t="s">
        <v>3641</v>
      </c>
      <c r="D1703" s="3" t="s">
        <v>3633</v>
      </c>
    </row>
    <row r="1704">
      <c r="A1704" s="6" t="s">
        <v>49</v>
      </c>
      <c r="B1704" s="2" t="s">
        <v>3642</v>
      </c>
      <c r="C1704" s="6" t="s">
        <v>3643</v>
      </c>
      <c r="D1704" s="3" t="s">
        <v>3644</v>
      </c>
    </row>
    <row r="1705">
      <c r="A1705" s="6" t="s">
        <v>49</v>
      </c>
      <c r="B1705" s="2" t="s">
        <v>3645</v>
      </c>
      <c r="C1705" s="6" t="s">
        <v>3646</v>
      </c>
      <c r="D1705" s="3" t="s">
        <v>3644</v>
      </c>
    </row>
    <row r="1706">
      <c r="A1706" s="6" t="s">
        <v>49</v>
      </c>
      <c r="B1706" s="2" t="s">
        <v>3647</v>
      </c>
      <c r="C1706" s="6" t="s">
        <v>3648</v>
      </c>
      <c r="D1706" s="3" t="s">
        <v>3644</v>
      </c>
    </row>
    <row r="1707">
      <c r="A1707" s="6" t="s">
        <v>49</v>
      </c>
      <c r="B1707" s="2" t="s">
        <v>3649</v>
      </c>
      <c r="C1707" s="6" t="s">
        <v>3650</v>
      </c>
      <c r="D1707" s="3" t="s">
        <v>3651</v>
      </c>
    </row>
    <row r="1708">
      <c r="A1708" s="6" t="s">
        <v>49</v>
      </c>
      <c r="B1708" s="2" t="s">
        <v>3652</v>
      </c>
      <c r="C1708" s="6" t="s">
        <v>3653</v>
      </c>
      <c r="D1708" s="3" t="s">
        <v>3651</v>
      </c>
    </row>
    <row r="1709">
      <c r="A1709" s="6" t="s">
        <v>49</v>
      </c>
      <c r="B1709" s="2" t="s">
        <v>3654</v>
      </c>
      <c r="C1709" s="6" t="s">
        <v>3655</v>
      </c>
      <c r="D1709" s="3" t="s">
        <v>3656</v>
      </c>
    </row>
    <row r="1710">
      <c r="A1710" s="6" t="s">
        <v>49</v>
      </c>
      <c r="B1710" s="2" t="s">
        <v>3657</v>
      </c>
      <c r="C1710" s="6" t="s">
        <v>3658</v>
      </c>
      <c r="D1710" s="3" t="s">
        <v>3656</v>
      </c>
    </row>
    <row r="1711">
      <c r="A1711" s="6" t="s">
        <v>49</v>
      </c>
      <c r="B1711" s="2" t="s">
        <v>3659</v>
      </c>
      <c r="C1711" s="6" t="s">
        <v>3660</v>
      </c>
      <c r="D1711" s="3" t="s">
        <v>3656</v>
      </c>
    </row>
    <row r="1712">
      <c r="A1712" s="6" t="s">
        <v>49</v>
      </c>
      <c r="B1712" s="2" t="s">
        <v>3661</v>
      </c>
      <c r="C1712" s="6" t="s">
        <v>3662</v>
      </c>
      <c r="D1712" s="3" t="s">
        <v>3656</v>
      </c>
    </row>
    <row r="1713">
      <c r="A1713" s="6" t="s">
        <v>49</v>
      </c>
      <c r="B1713" s="2" t="s">
        <v>3663</v>
      </c>
      <c r="C1713" s="6" t="s">
        <v>3664</v>
      </c>
      <c r="D1713" s="3" t="s">
        <v>3656</v>
      </c>
    </row>
    <row r="1714">
      <c r="A1714" s="6" t="s">
        <v>49</v>
      </c>
      <c r="B1714" s="2" t="s">
        <v>3665</v>
      </c>
      <c r="C1714" s="6" t="s">
        <v>3666</v>
      </c>
      <c r="D1714" s="3" t="s">
        <v>3656</v>
      </c>
    </row>
    <row r="1715">
      <c r="A1715" s="6" t="s">
        <v>49</v>
      </c>
      <c r="B1715" s="2" t="s">
        <v>3667</v>
      </c>
      <c r="C1715" s="6" t="s">
        <v>3668</v>
      </c>
      <c r="D1715" s="3" t="s">
        <v>3656</v>
      </c>
    </row>
    <row r="1716">
      <c r="A1716" s="6" t="s">
        <v>49</v>
      </c>
      <c r="B1716" s="2" t="s">
        <v>3669</v>
      </c>
      <c r="C1716" s="6" t="s">
        <v>3670</v>
      </c>
      <c r="D1716" s="3" t="s">
        <v>3656</v>
      </c>
    </row>
    <row r="1717">
      <c r="A1717" s="6" t="s">
        <v>49</v>
      </c>
      <c r="B1717" s="2" t="s">
        <v>3671</v>
      </c>
      <c r="C1717" s="6" t="s">
        <v>3672</v>
      </c>
      <c r="D1717" s="3" t="s">
        <v>3656</v>
      </c>
    </row>
    <row r="1718">
      <c r="A1718" s="6" t="s">
        <v>49</v>
      </c>
      <c r="B1718" s="2" t="s">
        <v>3673</v>
      </c>
      <c r="C1718" s="6" t="s">
        <v>3674</v>
      </c>
      <c r="D1718" s="3" t="s">
        <v>3656</v>
      </c>
    </row>
    <row r="1719">
      <c r="A1719" s="6" t="s">
        <v>49</v>
      </c>
      <c r="B1719" s="2" t="s">
        <v>3675</v>
      </c>
      <c r="C1719" s="6" t="s">
        <v>3676</v>
      </c>
      <c r="D1719" s="3" t="s">
        <v>3656</v>
      </c>
    </row>
    <row r="1720">
      <c r="A1720" s="6" t="s">
        <v>49</v>
      </c>
      <c r="B1720" s="2" t="s">
        <v>3677</v>
      </c>
      <c r="C1720" s="6" t="s">
        <v>3678</v>
      </c>
      <c r="D1720" s="3" t="s">
        <v>3656</v>
      </c>
    </row>
    <row r="1721">
      <c r="A1721" s="6" t="s">
        <v>49</v>
      </c>
      <c r="B1721" s="2" t="s">
        <v>3679</v>
      </c>
      <c r="C1721" s="6" t="s">
        <v>3680</v>
      </c>
      <c r="D1721" s="3" t="s">
        <v>3656</v>
      </c>
    </row>
    <row r="1722">
      <c r="A1722" s="6" t="s">
        <v>49</v>
      </c>
      <c r="B1722" s="2" t="s">
        <v>3681</v>
      </c>
      <c r="C1722" s="6" t="s">
        <v>3682</v>
      </c>
      <c r="D1722" s="3" t="s">
        <v>3656</v>
      </c>
    </row>
    <row r="1723">
      <c r="A1723" s="6" t="s">
        <v>49</v>
      </c>
      <c r="B1723" s="2" t="s">
        <v>3683</v>
      </c>
      <c r="C1723" s="6" t="s">
        <v>3684</v>
      </c>
      <c r="D1723" s="3" t="s">
        <v>3656</v>
      </c>
    </row>
    <row r="1724">
      <c r="A1724" s="6" t="s">
        <v>49</v>
      </c>
      <c r="B1724" s="2" t="s">
        <v>3685</v>
      </c>
      <c r="C1724" s="6" t="s">
        <v>3686</v>
      </c>
      <c r="D1724" s="3" t="s">
        <v>3656</v>
      </c>
    </row>
    <row r="1725">
      <c r="A1725" s="6" t="s">
        <v>49</v>
      </c>
      <c r="B1725" s="2" t="s">
        <v>3687</v>
      </c>
      <c r="C1725" s="6" t="s">
        <v>3688</v>
      </c>
      <c r="D1725" s="3" t="s">
        <v>3656</v>
      </c>
    </row>
    <row r="1726">
      <c r="A1726" s="6" t="s">
        <v>49</v>
      </c>
      <c r="B1726" s="2" t="s">
        <v>3689</v>
      </c>
      <c r="C1726" s="6" t="s">
        <v>3690</v>
      </c>
      <c r="D1726" s="3" t="s">
        <v>3656</v>
      </c>
    </row>
    <row r="1727">
      <c r="A1727" s="6" t="s">
        <v>49</v>
      </c>
      <c r="B1727" s="2" t="s">
        <v>3691</v>
      </c>
      <c r="C1727" s="6" t="s">
        <v>3692</v>
      </c>
      <c r="D1727" s="3" t="s">
        <v>3656</v>
      </c>
    </row>
    <row r="1728">
      <c r="A1728" s="6" t="s">
        <v>49</v>
      </c>
      <c r="B1728" s="2" t="s">
        <v>3693</v>
      </c>
      <c r="C1728" s="6" t="s">
        <v>3694</v>
      </c>
      <c r="D1728" s="3" t="s">
        <v>3656</v>
      </c>
    </row>
    <row r="1729">
      <c r="A1729" s="6" t="s">
        <v>49</v>
      </c>
      <c r="B1729" s="2" t="s">
        <v>3695</v>
      </c>
      <c r="C1729" s="6" t="s">
        <v>3696</v>
      </c>
      <c r="D1729" s="3" t="s">
        <v>3697</v>
      </c>
    </row>
    <row r="1730">
      <c r="A1730" s="6" t="s">
        <v>49</v>
      </c>
      <c r="B1730" s="2" t="s">
        <v>3698</v>
      </c>
      <c r="C1730" s="6" t="s">
        <v>3699</v>
      </c>
      <c r="D1730" s="3" t="s">
        <v>3697</v>
      </c>
    </row>
    <row r="1731">
      <c r="A1731" s="6" t="s">
        <v>49</v>
      </c>
      <c r="B1731" s="2" t="s">
        <v>3700</v>
      </c>
      <c r="C1731" s="6" t="s">
        <v>3701</v>
      </c>
      <c r="D1731" s="3" t="s">
        <v>3697</v>
      </c>
    </row>
    <row r="1732">
      <c r="A1732" s="6" t="s">
        <v>49</v>
      </c>
      <c r="B1732" s="2" t="s">
        <v>3702</v>
      </c>
      <c r="C1732" s="6" t="s">
        <v>3703</v>
      </c>
      <c r="D1732" s="3" t="s">
        <v>3697</v>
      </c>
    </row>
    <row r="1733">
      <c r="A1733" s="6" t="s">
        <v>49</v>
      </c>
      <c r="B1733" s="2" t="s">
        <v>3704</v>
      </c>
      <c r="C1733" s="6" t="s">
        <v>3705</v>
      </c>
      <c r="D1733" s="3" t="s">
        <v>3697</v>
      </c>
    </row>
    <row r="1734">
      <c r="A1734" s="6" t="s">
        <v>49</v>
      </c>
      <c r="B1734" s="2" t="s">
        <v>3706</v>
      </c>
      <c r="C1734" s="6" t="s">
        <v>3707</v>
      </c>
      <c r="D1734" s="3" t="s">
        <v>3697</v>
      </c>
    </row>
    <row r="1735">
      <c r="A1735" s="6" t="s">
        <v>49</v>
      </c>
      <c r="B1735" s="2" t="s">
        <v>3708</v>
      </c>
      <c r="C1735" s="6" t="s">
        <v>3709</v>
      </c>
      <c r="D1735" s="3" t="s">
        <v>3697</v>
      </c>
    </row>
    <row r="1736">
      <c r="A1736" s="6" t="s">
        <v>49</v>
      </c>
      <c r="B1736" s="2" t="s">
        <v>3710</v>
      </c>
      <c r="C1736" s="6" t="s">
        <v>3711</v>
      </c>
      <c r="D1736" s="3" t="s">
        <v>3697</v>
      </c>
    </row>
    <row r="1737">
      <c r="A1737" s="6" t="s">
        <v>49</v>
      </c>
      <c r="B1737" s="2" t="s">
        <v>3712</v>
      </c>
      <c r="C1737" s="6" t="s">
        <v>3713</v>
      </c>
      <c r="D1737" s="3" t="s">
        <v>3697</v>
      </c>
    </row>
    <row r="1738">
      <c r="A1738" s="6" t="s">
        <v>49</v>
      </c>
      <c r="B1738" s="2" t="s">
        <v>3714</v>
      </c>
      <c r="C1738" s="6" t="s">
        <v>3715</v>
      </c>
      <c r="D1738" s="3" t="s">
        <v>3697</v>
      </c>
    </row>
    <row r="1739">
      <c r="A1739" s="6" t="s">
        <v>49</v>
      </c>
      <c r="B1739" s="2" t="s">
        <v>3716</v>
      </c>
      <c r="C1739" s="6" t="s">
        <v>3717</v>
      </c>
      <c r="D1739" s="3" t="s">
        <v>3697</v>
      </c>
    </row>
    <row r="1740">
      <c r="A1740" s="6" t="s">
        <v>49</v>
      </c>
      <c r="B1740" s="2" t="s">
        <v>3718</v>
      </c>
      <c r="C1740" s="6" t="s">
        <v>3719</v>
      </c>
      <c r="D1740" s="3" t="s">
        <v>3697</v>
      </c>
    </row>
    <row r="1741">
      <c r="A1741" s="6" t="s">
        <v>49</v>
      </c>
      <c r="B1741" s="2" t="s">
        <v>3720</v>
      </c>
      <c r="C1741" s="6" t="s">
        <v>3721</v>
      </c>
      <c r="D1741" s="3" t="s">
        <v>3697</v>
      </c>
    </row>
    <row r="1742">
      <c r="A1742" s="6" t="s">
        <v>49</v>
      </c>
      <c r="B1742" s="2" t="s">
        <v>3722</v>
      </c>
      <c r="C1742" s="6" t="s">
        <v>3723</v>
      </c>
      <c r="D1742" s="3" t="s">
        <v>3697</v>
      </c>
    </row>
    <row r="1743">
      <c r="A1743" s="6" t="s">
        <v>49</v>
      </c>
      <c r="B1743" s="2" t="s">
        <v>3724</v>
      </c>
      <c r="C1743" s="6" t="s">
        <v>3725</v>
      </c>
      <c r="D1743" s="3" t="s">
        <v>3697</v>
      </c>
    </row>
    <row r="1744">
      <c r="A1744" s="6" t="s">
        <v>49</v>
      </c>
      <c r="B1744" s="2" t="s">
        <v>3726</v>
      </c>
      <c r="C1744" s="6" t="s">
        <v>3727</v>
      </c>
      <c r="D1744" s="3" t="s">
        <v>3697</v>
      </c>
    </row>
    <row r="1745">
      <c r="A1745" s="6" t="s">
        <v>49</v>
      </c>
      <c r="B1745" s="2" t="s">
        <v>3728</v>
      </c>
      <c r="C1745" s="6" t="s">
        <v>3729</v>
      </c>
      <c r="D1745" s="3" t="s">
        <v>3697</v>
      </c>
    </row>
    <row r="1746">
      <c r="A1746" s="6" t="s">
        <v>49</v>
      </c>
      <c r="B1746" s="2" t="s">
        <v>3730</v>
      </c>
      <c r="C1746" s="6" t="s">
        <v>3731</v>
      </c>
      <c r="D1746" s="3" t="s">
        <v>3697</v>
      </c>
    </row>
    <row r="1747">
      <c r="A1747" s="6" t="s">
        <v>49</v>
      </c>
      <c r="B1747" s="2" t="s">
        <v>3732</v>
      </c>
      <c r="C1747" s="6" t="s">
        <v>3733</v>
      </c>
      <c r="D1747" s="3" t="s">
        <v>3697</v>
      </c>
    </row>
    <row r="1748">
      <c r="A1748" s="6" t="s">
        <v>49</v>
      </c>
      <c r="B1748" s="2" t="s">
        <v>3734</v>
      </c>
      <c r="C1748" s="6" t="s">
        <v>3735</v>
      </c>
      <c r="D1748" s="3" t="s">
        <v>3697</v>
      </c>
    </row>
    <row r="1749">
      <c r="A1749" s="6" t="s">
        <v>49</v>
      </c>
      <c r="B1749" s="2" t="s">
        <v>3736</v>
      </c>
      <c r="C1749" s="6" t="s">
        <v>3737</v>
      </c>
      <c r="D1749" s="3" t="s">
        <v>3697</v>
      </c>
    </row>
    <row r="1750">
      <c r="A1750" s="6" t="s">
        <v>49</v>
      </c>
      <c r="B1750" s="2" t="s">
        <v>3738</v>
      </c>
      <c r="C1750" s="6" t="s">
        <v>3739</v>
      </c>
      <c r="D1750" s="3" t="s">
        <v>3697</v>
      </c>
    </row>
    <row r="1751">
      <c r="A1751" s="6" t="s">
        <v>49</v>
      </c>
      <c r="B1751" s="2" t="s">
        <v>3740</v>
      </c>
      <c r="C1751" s="6" t="s">
        <v>3741</v>
      </c>
      <c r="D1751" s="3" t="s">
        <v>3697</v>
      </c>
    </row>
    <row r="1752">
      <c r="A1752" s="6" t="s">
        <v>49</v>
      </c>
      <c r="B1752" s="2" t="s">
        <v>3742</v>
      </c>
      <c r="C1752" s="6" t="s">
        <v>3743</v>
      </c>
      <c r="D1752" s="3" t="s">
        <v>3697</v>
      </c>
    </row>
    <row r="1753">
      <c r="A1753" s="6" t="s">
        <v>49</v>
      </c>
      <c r="B1753" s="2" t="s">
        <v>3744</v>
      </c>
      <c r="C1753" s="6" t="s">
        <v>3745</v>
      </c>
      <c r="D1753" s="3" t="s">
        <v>3697</v>
      </c>
    </row>
    <row r="1754">
      <c r="A1754" s="6" t="s">
        <v>49</v>
      </c>
      <c r="B1754" s="2" t="s">
        <v>3746</v>
      </c>
      <c r="C1754" s="6" t="s">
        <v>3747</v>
      </c>
      <c r="D1754" s="3" t="s">
        <v>3697</v>
      </c>
    </row>
    <row r="1755">
      <c r="A1755" s="6" t="s">
        <v>49</v>
      </c>
      <c r="B1755" s="2" t="s">
        <v>3748</v>
      </c>
      <c r="C1755" s="6" t="s">
        <v>3749</v>
      </c>
      <c r="D1755" s="3" t="s">
        <v>3697</v>
      </c>
    </row>
    <row r="1756">
      <c r="A1756" s="6" t="s">
        <v>49</v>
      </c>
      <c r="B1756" s="2" t="s">
        <v>3750</v>
      </c>
      <c r="C1756" s="6" t="s">
        <v>3751</v>
      </c>
      <c r="D1756" s="3" t="s">
        <v>3697</v>
      </c>
    </row>
    <row r="1757">
      <c r="A1757" s="6" t="s">
        <v>49</v>
      </c>
      <c r="B1757" s="2" t="s">
        <v>3752</v>
      </c>
      <c r="C1757" s="6" t="s">
        <v>3753</v>
      </c>
      <c r="D1757" s="3" t="s">
        <v>3754</v>
      </c>
    </row>
    <row r="1758">
      <c r="A1758" s="6" t="s">
        <v>49</v>
      </c>
      <c r="B1758" s="2" t="s">
        <v>3755</v>
      </c>
      <c r="C1758" s="6" t="s">
        <v>3756</v>
      </c>
      <c r="D1758" s="3" t="s">
        <v>3754</v>
      </c>
    </row>
    <row r="1759">
      <c r="A1759" s="6" t="s">
        <v>49</v>
      </c>
      <c r="B1759" s="2" t="s">
        <v>3757</v>
      </c>
      <c r="C1759" s="6" t="s">
        <v>3758</v>
      </c>
      <c r="D1759" s="3" t="s">
        <v>3754</v>
      </c>
    </row>
    <row r="1760">
      <c r="A1760" s="6" t="s">
        <v>49</v>
      </c>
      <c r="B1760" s="2" t="s">
        <v>3759</v>
      </c>
      <c r="C1760" s="6" t="s">
        <v>3760</v>
      </c>
      <c r="D1760" s="3" t="s">
        <v>3754</v>
      </c>
    </row>
    <row r="1761">
      <c r="A1761" s="6" t="s">
        <v>49</v>
      </c>
      <c r="B1761" s="2" t="s">
        <v>3761</v>
      </c>
      <c r="C1761" s="6" t="s">
        <v>3762</v>
      </c>
      <c r="D1761" s="3" t="s">
        <v>3754</v>
      </c>
    </row>
    <row r="1762">
      <c r="A1762" s="6" t="s">
        <v>49</v>
      </c>
      <c r="B1762" s="2" t="s">
        <v>3763</v>
      </c>
      <c r="C1762" s="6" t="s">
        <v>3764</v>
      </c>
      <c r="D1762" s="3" t="s">
        <v>3754</v>
      </c>
    </row>
    <row r="1763">
      <c r="A1763" s="6" t="s">
        <v>49</v>
      </c>
      <c r="B1763" s="2" t="s">
        <v>3765</v>
      </c>
      <c r="C1763" s="6" t="s">
        <v>3766</v>
      </c>
      <c r="D1763" s="3" t="s">
        <v>3754</v>
      </c>
    </row>
    <row r="1764">
      <c r="A1764" s="6" t="s">
        <v>49</v>
      </c>
      <c r="B1764" s="2" t="s">
        <v>3767</v>
      </c>
      <c r="C1764" s="6" t="s">
        <v>3768</v>
      </c>
      <c r="D1764" s="3" t="s">
        <v>3754</v>
      </c>
    </row>
    <row r="1765">
      <c r="A1765" s="6" t="s">
        <v>49</v>
      </c>
      <c r="B1765" s="2" t="s">
        <v>3769</v>
      </c>
      <c r="C1765" s="6" t="s">
        <v>3770</v>
      </c>
      <c r="D1765" s="3" t="s">
        <v>3754</v>
      </c>
    </row>
    <row r="1766">
      <c r="A1766" s="6" t="s">
        <v>49</v>
      </c>
      <c r="B1766" s="2" t="s">
        <v>3771</v>
      </c>
      <c r="C1766" s="6" t="s">
        <v>3772</v>
      </c>
      <c r="D1766" s="3" t="s">
        <v>3754</v>
      </c>
    </row>
    <row r="1767">
      <c r="A1767" s="6" t="s">
        <v>49</v>
      </c>
      <c r="B1767" s="2" t="s">
        <v>3773</v>
      </c>
      <c r="C1767" s="6" t="s">
        <v>3774</v>
      </c>
      <c r="D1767" s="3" t="s">
        <v>3754</v>
      </c>
    </row>
    <row r="1768">
      <c r="A1768" s="6" t="s">
        <v>49</v>
      </c>
      <c r="B1768" s="2" t="s">
        <v>3775</v>
      </c>
      <c r="C1768" s="6" t="s">
        <v>3776</v>
      </c>
      <c r="D1768" s="3" t="s">
        <v>3754</v>
      </c>
    </row>
    <row r="1769">
      <c r="A1769" s="6" t="s">
        <v>49</v>
      </c>
      <c r="B1769" s="2" t="s">
        <v>3777</v>
      </c>
      <c r="C1769" s="6" t="s">
        <v>3778</v>
      </c>
      <c r="D1769" s="3" t="s">
        <v>3779</v>
      </c>
    </row>
    <row r="1770">
      <c r="A1770" s="6" t="s">
        <v>49</v>
      </c>
      <c r="B1770" s="2" t="s">
        <v>3780</v>
      </c>
      <c r="C1770" s="6" t="s">
        <v>3781</v>
      </c>
      <c r="D1770" s="3" t="s">
        <v>3779</v>
      </c>
    </row>
    <row r="1771">
      <c r="A1771" s="6" t="s">
        <v>49</v>
      </c>
      <c r="B1771" s="2" t="s">
        <v>3782</v>
      </c>
      <c r="C1771" s="6" t="s">
        <v>3783</v>
      </c>
      <c r="D1771" s="3" t="s">
        <v>3779</v>
      </c>
    </row>
    <row r="1772">
      <c r="A1772" s="6" t="s">
        <v>49</v>
      </c>
      <c r="B1772" s="2" t="s">
        <v>3784</v>
      </c>
      <c r="C1772" s="6" t="s">
        <v>3785</v>
      </c>
      <c r="D1772" s="3" t="s">
        <v>3779</v>
      </c>
    </row>
    <row r="1773">
      <c r="A1773" s="6" t="s">
        <v>49</v>
      </c>
      <c r="B1773" s="2" t="s">
        <v>3786</v>
      </c>
      <c r="C1773" s="6" t="s">
        <v>3787</v>
      </c>
      <c r="D1773" s="3" t="s">
        <v>3779</v>
      </c>
    </row>
    <row r="1774">
      <c r="A1774" s="6" t="s">
        <v>49</v>
      </c>
      <c r="B1774" s="2" t="s">
        <v>3788</v>
      </c>
      <c r="C1774" s="6" t="s">
        <v>3789</v>
      </c>
      <c r="D1774" s="3" t="s">
        <v>3779</v>
      </c>
    </row>
    <row r="1775">
      <c r="A1775" s="6" t="s">
        <v>49</v>
      </c>
      <c r="B1775" s="2" t="s">
        <v>3790</v>
      </c>
      <c r="C1775" s="6" t="s">
        <v>3791</v>
      </c>
      <c r="D1775" s="3" t="s">
        <v>3779</v>
      </c>
    </row>
    <row r="1776">
      <c r="A1776" s="6" t="s">
        <v>49</v>
      </c>
      <c r="B1776" s="2" t="s">
        <v>3792</v>
      </c>
      <c r="C1776" s="6" t="s">
        <v>3793</v>
      </c>
      <c r="D1776" s="3" t="s">
        <v>3779</v>
      </c>
    </row>
    <row r="1777">
      <c r="A1777" s="6" t="s">
        <v>49</v>
      </c>
      <c r="B1777" s="2" t="s">
        <v>3794</v>
      </c>
      <c r="C1777" s="6" t="s">
        <v>3795</v>
      </c>
      <c r="D1777" s="3" t="s">
        <v>3796</v>
      </c>
    </row>
    <row r="1778">
      <c r="A1778" s="6" t="s">
        <v>49</v>
      </c>
      <c r="B1778" s="2" t="s">
        <v>3797</v>
      </c>
      <c r="C1778" s="6" t="s">
        <v>3798</v>
      </c>
      <c r="D1778" s="3" t="s">
        <v>3796</v>
      </c>
    </row>
    <row r="1779">
      <c r="A1779" s="6" t="s">
        <v>49</v>
      </c>
      <c r="B1779" s="2" t="s">
        <v>3799</v>
      </c>
      <c r="C1779" s="6" t="s">
        <v>3800</v>
      </c>
      <c r="D1779" s="3" t="s">
        <v>3796</v>
      </c>
    </row>
    <row r="1780">
      <c r="A1780" s="6" t="s">
        <v>49</v>
      </c>
      <c r="B1780" s="2" t="s">
        <v>3801</v>
      </c>
      <c r="C1780" s="6" t="s">
        <v>3802</v>
      </c>
      <c r="D1780" s="3" t="s">
        <v>3796</v>
      </c>
    </row>
    <row r="1781">
      <c r="A1781" s="6" t="s">
        <v>49</v>
      </c>
      <c r="B1781" s="2" t="s">
        <v>3803</v>
      </c>
      <c r="C1781" s="6" t="s">
        <v>3804</v>
      </c>
      <c r="D1781" s="3" t="s">
        <v>3796</v>
      </c>
    </row>
    <row r="1782">
      <c r="A1782" s="6" t="s">
        <v>49</v>
      </c>
      <c r="B1782" s="2" t="s">
        <v>3805</v>
      </c>
      <c r="C1782" s="6" t="s">
        <v>3806</v>
      </c>
      <c r="D1782" s="3" t="s">
        <v>3796</v>
      </c>
    </row>
    <row r="1783">
      <c r="A1783" s="6" t="s">
        <v>49</v>
      </c>
      <c r="B1783" s="2" t="s">
        <v>3807</v>
      </c>
      <c r="C1783" s="6" t="s">
        <v>3808</v>
      </c>
      <c r="D1783" s="3" t="s">
        <v>3796</v>
      </c>
    </row>
    <row r="1784">
      <c r="A1784" s="6" t="s">
        <v>49</v>
      </c>
      <c r="B1784" s="2" t="s">
        <v>3809</v>
      </c>
      <c r="C1784" s="6" t="s">
        <v>3810</v>
      </c>
      <c r="D1784" s="3" t="s">
        <v>3796</v>
      </c>
    </row>
    <row r="1785">
      <c r="A1785" s="6" t="s">
        <v>49</v>
      </c>
      <c r="B1785" s="2" t="s">
        <v>3811</v>
      </c>
      <c r="C1785" s="6" t="s">
        <v>3812</v>
      </c>
      <c r="D1785" s="3" t="s">
        <v>3796</v>
      </c>
    </row>
    <row r="1786">
      <c r="A1786" s="6" t="s">
        <v>49</v>
      </c>
      <c r="B1786" s="2" t="s">
        <v>3813</v>
      </c>
      <c r="C1786" s="6" t="s">
        <v>3814</v>
      </c>
      <c r="D1786" s="3" t="s">
        <v>3815</v>
      </c>
    </row>
    <row r="1787">
      <c r="A1787" s="6" t="s">
        <v>49</v>
      </c>
      <c r="B1787" s="2" t="s">
        <v>3816</v>
      </c>
      <c r="C1787" s="6" t="s">
        <v>3817</v>
      </c>
      <c r="D1787" s="3" t="s">
        <v>3815</v>
      </c>
    </row>
    <row r="1788">
      <c r="A1788" s="6" t="s">
        <v>49</v>
      </c>
      <c r="B1788" s="2" t="s">
        <v>3818</v>
      </c>
      <c r="C1788" s="6" t="s">
        <v>3819</v>
      </c>
      <c r="D1788" s="3" t="s">
        <v>3815</v>
      </c>
    </row>
    <row r="1789">
      <c r="A1789" s="6" t="s">
        <v>49</v>
      </c>
      <c r="B1789" s="2" t="s">
        <v>3820</v>
      </c>
      <c r="C1789" s="6" t="s">
        <v>3821</v>
      </c>
      <c r="D1789" s="3" t="s">
        <v>3815</v>
      </c>
    </row>
    <row r="1790">
      <c r="A1790" s="6" t="s">
        <v>49</v>
      </c>
      <c r="B1790" s="2" t="s">
        <v>3822</v>
      </c>
      <c r="C1790" s="6" t="s">
        <v>3823</v>
      </c>
      <c r="D1790" s="3" t="s">
        <v>3815</v>
      </c>
    </row>
    <row r="1791">
      <c r="A1791" s="6" t="s">
        <v>49</v>
      </c>
      <c r="B1791" s="2" t="s">
        <v>3824</v>
      </c>
      <c r="C1791" s="6" t="s">
        <v>3825</v>
      </c>
      <c r="D1791" s="3" t="s">
        <v>3815</v>
      </c>
    </row>
    <row r="1792">
      <c r="A1792" s="6" t="s">
        <v>49</v>
      </c>
      <c r="B1792" s="2" t="s">
        <v>3826</v>
      </c>
      <c r="C1792" s="6" t="s">
        <v>3827</v>
      </c>
      <c r="D1792" s="3" t="s">
        <v>3815</v>
      </c>
    </row>
    <row r="1793">
      <c r="A1793" s="6" t="s">
        <v>49</v>
      </c>
      <c r="B1793" s="2" t="s">
        <v>3828</v>
      </c>
      <c r="C1793" s="6" t="s">
        <v>3829</v>
      </c>
      <c r="D1793" s="3" t="s">
        <v>3815</v>
      </c>
    </row>
    <row r="1794">
      <c r="A1794" s="6" t="s">
        <v>49</v>
      </c>
      <c r="B1794" s="2" t="s">
        <v>3830</v>
      </c>
      <c r="C1794" s="6" t="s">
        <v>3831</v>
      </c>
      <c r="D1794" s="3" t="s">
        <v>3815</v>
      </c>
    </row>
    <row r="1795">
      <c r="A1795" s="6" t="s">
        <v>49</v>
      </c>
      <c r="B1795" s="2" t="s">
        <v>3832</v>
      </c>
      <c r="C1795" s="6" t="s">
        <v>3833</v>
      </c>
      <c r="D1795" s="3" t="s">
        <v>3815</v>
      </c>
    </row>
    <row r="1796">
      <c r="A1796" s="6" t="s">
        <v>49</v>
      </c>
      <c r="B1796" s="2" t="s">
        <v>3834</v>
      </c>
      <c r="C1796" s="6" t="s">
        <v>3835</v>
      </c>
      <c r="D1796" s="3" t="s">
        <v>3815</v>
      </c>
    </row>
    <row r="1797">
      <c r="A1797" s="6" t="s">
        <v>49</v>
      </c>
      <c r="B1797" s="2" t="s">
        <v>3836</v>
      </c>
      <c r="C1797" s="6" t="s">
        <v>3837</v>
      </c>
      <c r="D1797" s="3" t="s">
        <v>3838</v>
      </c>
    </row>
    <row r="1798">
      <c r="A1798" s="6" t="s">
        <v>49</v>
      </c>
      <c r="B1798" s="2" t="s">
        <v>3839</v>
      </c>
      <c r="C1798" s="6" t="s">
        <v>3840</v>
      </c>
      <c r="D1798" s="3" t="s">
        <v>3838</v>
      </c>
    </row>
    <row r="1799">
      <c r="A1799" s="6" t="s">
        <v>49</v>
      </c>
      <c r="B1799" s="2" t="s">
        <v>3841</v>
      </c>
      <c r="C1799" s="6" t="s">
        <v>3842</v>
      </c>
      <c r="D1799" s="3" t="s">
        <v>3838</v>
      </c>
    </row>
    <row r="1800">
      <c r="A1800" s="6" t="s">
        <v>49</v>
      </c>
      <c r="B1800" s="2" t="s">
        <v>3843</v>
      </c>
      <c r="C1800" s="6" t="s">
        <v>3844</v>
      </c>
      <c r="D1800" s="3" t="s">
        <v>3838</v>
      </c>
    </row>
    <row r="1801">
      <c r="A1801" s="6" t="s">
        <v>49</v>
      </c>
      <c r="B1801" s="2" t="s">
        <v>3845</v>
      </c>
      <c r="C1801" s="6" t="s">
        <v>3846</v>
      </c>
      <c r="D1801" s="3" t="s">
        <v>3838</v>
      </c>
    </row>
    <row r="1802">
      <c r="A1802" s="6" t="s">
        <v>49</v>
      </c>
      <c r="B1802" s="2" t="s">
        <v>3847</v>
      </c>
      <c r="C1802" s="6" t="s">
        <v>3848</v>
      </c>
      <c r="D1802" s="3" t="s">
        <v>3838</v>
      </c>
    </row>
    <row r="1803">
      <c r="A1803" s="6" t="s">
        <v>49</v>
      </c>
      <c r="B1803" s="2" t="s">
        <v>3849</v>
      </c>
      <c r="C1803" s="6" t="s">
        <v>3850</v>
      </c>
      <c r="D1803" s="3" t="s">
        <v>3838</v>
      </c>
    </row>
    <row r="1804">
      <c r="A1804" s="6" t="s">
        <v>49</v>
      </c>
      <c r="B1804" s="2" t="s">
        <v>3851</v>
      </c>
      <c r="C1804" s="6" t="s">
        <v>3852</v>
      </c>
      <c r="D1804" s="3" t="s">
        <v>3838</v>
      </c>
    </row>
    <row r="1805">
      <c r="A1805" s="6" t="s">
        <v>49</v>
      </c>
      <c r="B1805" s="2" t="s">
        <v>3853</v>
      </c>
      <c r="C1805" s="6" t="s">
        <v>3854</v>
      </c>
      <c r="D1805" s="3" t="s">
        <v>3838</v>
      </c>
    </row>
    <row r="1806">
      <c r="A1806" s="6" t="s">
        <v>49</v>
      </c>
      <c r="B1806" s="2" t="s">
        <v>3855</v>
      </c>
      <c r="C1806" s="6" t="s">
        <v>3856</v>
      </c>
      <c r="D1806" s="3" t="s">
        <v>3857</v>
      </c>
    </row>
    <row r="1807">
      <c r="A1807" s="6" t="s">
        <v>49</v>
      </c>
      <c r="B1807" s="2" t="s">
        <v>3858</v>
      </c>
      <c r="C1807" s="6" t="s">
        <v>3859</v>
      </c>
      <c r="D1807" s="3" t="s">
        <v>3857</v>
      </c>
    </row>
    <row r="1808">
      <c r="A1808" s="6" t="s">
        <v>49</v>
      </c>
      <c r="B1808" s="2" t="s">
        <v>3860</v>
      </c>
      <c r="C1808" s="6" t="s">
        <v>3861</v>
      </c>
      <c r="D1808" s="3" t="s">
        <v>3857</v>
      </c>
    </row>
    <row r="1809">
      <c r="A1809" s="6" t="s">
        <v>49</v>
      </c>
      <c r="B1809" s="2" t="s">
        <v>3862</v>
      </c>
      <c r="C1809" s="6" t="s">
        <v>3863</v>
      </c>
      <c r="D1809" s="3" t="s">
        <v>3857</v>
      </c>
    </row>
    <row r="1810">
      <c r="A1810" s="6" t="s">
        <v>49</v>
      </c>
      <c r="B1810" s="2" t="s">
        <v>3864</v>
      </c>
      <c r="C1810" s="6" t="s">
        <v>3865</v>
      </c>
      <c r="D1810" s="3" t="s">
        <v>3857</v>
      </c>
    </row>
    <row r="1811">
      <c r="A1811" s="6" t="s">
        <v>49</v>
      </c>
      <c r="B1811" s="2" t="s">
        <v>3866</v>
      </c>
      <c r="C1811" s="6" t="s">
        <v>3867</v>
      </c>
      <c r="D1811" s="3" t="s">
        <v>3857</v>
      </c>
    </row>
    <row r="1812">
      <c r="A1812" s="6" t="s">
        <v>49</v>
      </c>
      <c r="B1812" s="2" t="s">
        <v>3868</v>
      </c>
      <c r="C1812" s="6" t="s">
        <v>3869</v>
      </c>
      <c r="D1812" s="3" t="s">
        <v>3857</v>
      </c>
    </row>
    <row r="1813">
      <c r="A1813" s="6" t="s">
        <v>49</v>
      </c>
      <c r="B1813" s="2" t="s">
        <v>3870</v>
      </c>
      <c r="C1813" s="6" t="s">
        <v>3871</v>
      </c>
      <c r="D1813" s="3" t="s">
        <v>3857</v>
      </c>
    </row>
    <row r="1814">
      <c r="A1814" s="6" t="s">
        <v>49</v>
      </c>
      <c r="B1814" s="2" t="s">
        <v>3872</v>
      </c>
      <c r="C1814" s="6" t="s">
        <v>3873</v>
      </c>
      <c r="D1814" s="3" t="s">
        <v>3857</v>
      </c>
    </row>
    <row r="1815">
      <c r="A1815" s="6" t="s">
        <v>49</v>
      </c>
      <c r="B1815" s="2" t="s">
        <v>3874</v>
      </c>
      <c r="C1815" s="6" t="s">
        <v>3875</v>
      </c>
      <c r="D1815" s="3" t="s">
        <v>3857</v>
      </c>
    </row>
    <row r="1816">
      <c r="A1816" s="6" t="s">
        <v>49</v>
      </c>
      <c r="B1816" s="2" t="s">
        <v>3876</v>
      </c>
      <c r="C1816" s="6" t="s">
        <v>3877</v>
      </c>
      <c r="D1816" s="3" t="s">
        <v>3878</v>
      </c>
    </row>
    <row r="1817">
      <c r="A1817" s="6" t="s">
        <v>49</v>
      </c>
      <c r="B1817" s="2" t="s">
        <v>3879</v>
      </c>
      <c r="C1817" s="6" t="s">
        <v>3880</v>
      </c>
      <c r="D1817" s="3" t="s">
        <v>3878</v>
      </c>
    </row>
    <row r="1818">
      <c r="A1818" s="6" t="s">
        <v>49</v>
      </c>
      <c r="B1818" s="2" t="s">
        <v>3881</v>
      </c>
      <c r="C1818" s="6" t="s">
        <v>3882</v>
      </c>
      <c r="D1818" s="3" t="s">
        <v>3878</v>
      </c>
    </row>
    <row r="1819">
      <c r="A1819" s="6" t="s">
        <v>49</v>
      </c>
      <c r="B1819" s="2" t="s">
        <v>3883</v>
      </c>
      <c r="C1819" s="6" t="s">
        <v>3884</v>
      </c>
      <c r="D1819" s="3" t="s">
        <v>3878</v>
      </c>
    </row>
    <row r="1820">
      <c r="A1820" s="6" t="s">
        <v>49</v>
      </c>
      <c r="B1820" s="2" t="s">
        <v>3885</v>
      </c>
      <c r="C1820" s="6" t="s">
        <v>3886</v>
      </c>
      <c r="D1820" s="3" t="s">
        <v>3878</v>
      </c>
    </row>
    <row r="1821">
      <c r="A1821" s="6" t="s">
        <v>49</v>
      </c>
      <c r="B1821" s="2" t="s">
        <v>3887</v>
      </c>
      <c r="C1821" s="6" t="s">
        <v>3888</v>
      </c>
      <c r="D1821" s="3" t="s">
        <v>3878</v>
      </c>
    </row>
    <row r="1822">
      <c r="A1822" s="6" t="s">
        <v>49</v>
      </c>
      <c r="B1822" s="2" t="s">
        <v>3889</v>
      </c>
      <c r="C1822" s="6" t="s">
        <v>3890</v>
      </c>
      <c r="D1822" s="3" t="s">
        <v>3878</v>
      </c>
    </row>
    <row r="1823">
      <c r="A1823" s="6" t="s">
        <v>49</v>
      </c>
      <c r="B1823" s="2" t="s">
        <v>3891</v>
      </c>
      <c r="C1823" s="6" t="s">
        <v>3892</v>
      </c>
      <c r="D1823" s="3" t="s">
        <v>3878</v>
      </c>
    </row>
    <row r="1824">
      <c r="A1824" s="6" t="s">
        <v>49</v>
      </c>
      <c r="B1824" s="2" t="s">
        <v>3893</v>
      </c>
      <c r="C1824" s="6" t="s">
        <v>3894</v>
      </c>
      <c r="D1824" s="3" t="s">
        <v>3878</v>
      </c>
    </row>
    <row r="1825">
      <c r="A1825" s="6" t="s">
        <v>49</v>
      </c>
      <c r="B1825" s="2" t="s">
        <v>3895</v>
      </c>
      <c r="C1825" s="6" t="s">
        <v>3896</v>
      </c>
      <c r="D1825" s="3" t="s">
        <v>3878</v>
      </c>
    </row>
    <row r="1826">
      <c r="A1826" s="6" t="s">
        <v>49</v>
      </c>
      <c r="B1826" s="2" t="s">
        <v>3897</v>
      </c>
      <c r="C1826" s="6" t="s">
        <v>3898</v>
      </c>
      <c r="D1826" s="3" t="s">
        <v>3899</v>
      </c>
    </row>
    <row r="1827">
      <c r="A1827" s="6" t="s">
        <v>49</v>
      </c>
      <c r="B1827" s="2" t="s">
        <v>3900</v>
      </c>
      <c r="C1827" s="6" t="s">
        <v>3901</v>
      </c>
      <c r="D1827" s="3" t="s">
        <v>3899</v>
      </c>
    </row>
    <row r="1828">
      <c r="A1828" s="6" t="s">
        <v>49</v>
      </c>
      <c r="B1828" s="2" t="s">
        <v>3902</v>
      </c>
      <c r="C1828" s="6" t="s">
        <v>3903</v>
      </c>
      <c r="D1828" s="3" t="s">
        <v>3899</v>
      </c>
    </row>
    <row r="1829">
      <c r="A1829" s="6" t="s">
        <v>49</v>
      </c>
      <c r="B1829" s="2" t="s">
        <v>3904</v>
      </c>
      <c r="C1829" s="6" t="s">
        <v>3905</v>
      </c>
      <c r="D1829" s="3" t="s">
        <v>3899</v>
      </c>
    </row>
    <row r="1830">
      <c r="A1830" s="6" t="s">
        <v>49</v>
      </c>
      <c r="B1830" s="2" t="s">
        <v>3906</v>
      </c>
      <c r="C1830" s="6" t="s">
        <v>3907</v>
      </c>
      <c r="D1830" s="3" t="s">
        <v>3899</v>
      </c>
    </row>
    <row r="1831">
      <c r="A1831" s="6" t="s">
        <v>49</v>
      </c>
      <c r="B1831" s="2" t="s">
        <v>3908</v>
      </c>
      <c r="C1831" s="6" t="s">
        <v>3909</v>
      </c>
      <c r="D1831" s="3" t="s">
        <v>3899</v>
      </c>
    </row>
    <row r="1832">
      <c r="A1832" s="6" t="s">
        <v>49</v>
      </c>
      <c r="B1832" s="2" t="s">
        <v>3910</v>
      </c>
      <c r="C1832" s="6" t="s">
        <v>3911</v>
      </c>
      <c r="D1832" s="3" t="s">
        <v>3899</v>
      </c>
    </row>
    <row r="1833">
      <c r="A1833" s="6" t="s">
        <v>49</v>
      </c>
      <c r="B1833" s="2" t="s">
        <v>3912</v>
      </c>
      <c r="C1833" s="6" t="s">
        <v>3913</v>
      </c>
      <c r="D1833" s="3" t="s">
        <v>3899</v>
      </c>
    </row>
    <row r="1834">
      <c r="A1834" s="6" t="s">
        <v>49</v>
      </c>
      <c r="B1834" s="2" t="s">
        <v>3914</v>
      </c>
      <c r="C1834" s="6" t="s">
        <v>3915</v>
      </c>
      <c r="D1834" s="3" t="s">
        <v>3899</v>
      </c>
    </row>
    <row r="1835">
      <c r="A1835" s="6" t="s">
        <v>49</v>
      </c>
      <c r="B1835" s="2" t="s">
        <v>3916</v>
      </c>
      <c r="C1835" s="6" t="s">
        <v>3917</v>
      </c>
      <c r="D1835" s="3" t="s">
        <v>3899</v>
      </c>
    </row>
    <row r="1836">
      <c r="A1836" s="6" t="s">
        <v>49</v>
      </c>
      <c r="B1836" s="2" t="s">
        <v>3918</v>
      </c>
      <c r="C1836" s="6" t="s">
        <v>3919</v>
      </c>
      <c r="D1836" s="3" t="s">
        <v>3920</v>
      </c>
    </row>
    <row r="1837">
      <c r="A1837" s="6" t="s">
        <v>49</v>
      </c>
      <c r="B1837" s="2" t="s">
        <v>3921</v>
      </c>
      <c r="C1837" s="6" t="s">
        <v>3922</v>
      </c>
      <c r="D1837" s="3" t="s">
        <v>3920</v>
      </c>
    </row>
    <row r="1838">
      <c r="A1838" s="6" t="s">
        <v>49</v>
      </c>
      <c r="B1838" s="2" t="s">
        <v>3923</v>
      </c>
      <c r="C1838" s="6" t="s">
        <v>3924</v>
      </c>
      <c r="D1838" s="3" t="s">
        <v>3920</v>
      </c>
    </row>
    <row r="1839">
      <c r="A1839" s="6" t="s">
        <v>49</v>
      </c>
      <c r="B1839" s="2" t="s">
        <v>3925</v>
      </c>
      <c r="C1839" s="6" t="s">
        <v>3926</v>
      </c>
      <c r="D1839" s="3" t="s">
        <v>3920</v>
      </c>
    </row>
    <row r="1840">
      <c r="A1840" s="6" t="s">
        <v>49</v>
      </c>
      <c r="B1840" s="2" t="s">
        <v>3927</v>
      </c>
      <c r="C1840" s="6" t="s">
        <v>3928</v>
      </c>
      <c r="D1840" s="3" t="s">
        <v>3920</v>
      </c>
    </row>
    <row r="1841">
      <c r="A1841" s="6" t="s">
        <v>49</v>
      </c>
      <c r="B1841" s="2" t="s">
        <v>3929</v>
      </c>
      <c r="C1841" s="6" t="s">
        <v>3930</v>
      </c>
      <c r="D1841" s="3" t="s">
        <v>3920</v>
      </c>
    </row>
    <row r="1842">
      <c r="A1842" s="6" t="s">
        <v>49</v>
      </c>
      <c r="B1842" s="2" t="s">
        <v>3931</v>
      </c>
      <c r="C1842" s="6" t="s">
        <v>3932</v>
      </c>
      <c r="D1842" s="3" t="s">
        <v>3920</v>
      </c>
    </row>
    <row r="1843">
      <c r="A1843" s="6" t="s">
        <v>49</v>
      </c>
      <c r="B1843" s="2" t="s">
        <v>3933</v>
      </c>
      <c r="C1843" s="6" t="s">
        <v>3934</v>
      </c>
      <c r="D1843" s="3" t="s">
        <v>3920</v>
      </c>
    </row>
    <row r="1844">
      <c r="A1844" s="6" t="s">
        <v>49</v>
      </c>
      <c r="B1844" s="2" t="s">
        <v>3935</v>
      </c>
      <c r="C1844" s="6" t="s">
        <v>3936</v>
      </c>
      <c r="D1844" s="3" t="s">
        <v>3920</v>
      </c>
    </row>
    <row r="1845">
      <c r="A1845" s="6" t="s">
        <v>49</v>
      </c>
      <c r="B1845" s="2" t="s">
        <v>3937</v>
      </c>
      <c r="C1845" s="6" t="s">
        <v>3938</v>
      </c>
      <c r="D1845" s="3" t="s">
        <v>3920</v>
      </c>
    </row>
    <row r="1846">
      <c r="A1846" s="6" t="s">
        <v>49</v>
      </c>
      <c r="B1846" s="2" t="s">
        <v>3939</v>
      </c>
      <c r="C1846" s="6" t="s">
        <v>3940</v>
      </c>
      <c r="D1846" s="3" t="s">
        <v>3941</v>
      </c>
    </row>
    <row r="1847">
      <c r="A1847" s="6" t="s">
        <v>49</v>
      </c>
      <c r="B1847" s="2" t="s">
        <v>3942</v>
      </c>
      <c r="C1847" s="6" t="s">
        <v>3943</v>
      </c>
      <c r="D1847" s="3" t="s">
        <v>3941</v>
      </c>
    </row>
    <row r="1848">
      <c r="A1848" s="6" t="s">
        <v>49</v>
      </c>
      <c r="B1848" s="2" t="s">
        <v>3944</v>
      </c>
      <c r="C1848" s="6" t="s">
        <v>3945</v>
      </c>
      <c r="D1848" s="3" t="s">
        <v>3941</v>
      </c>
    </row>
    <row r="1849">
      <c r="A1849" s="6" t="s">
        <v>49</v>
      </c>
      <c r="B1849" s="2" t="s">
        <v>3946</v>
      </c>
      <c r="C1849" s="6" t="s">
        <v>3947</v>
      </c>
      <c r="D1849" s="3" t="s">
        <v>3941</v>
      </c>
    </row>
    <row r="1850">
      <c r="A1850" s="6" t="s">
        <v>49</v>
      </c>
      <c r="B1850" s="2" t="s">
        <v>3948</v>
      </c>
      <c r="C1850" s="6" t="s">
        <v>3949</v>
      </c>
      <c r="D1850" s="3" t="s">
        <v>3941</v>
      </c>
    </row>
    <row r="1851">
      <c r="A1851" s="6" t="s">
        <v>49</v>
      </c>
      <c r="B1851" s="2" t="s">
        <v>3950</v>
      </c>
      <c r="C1851" s="6" t="s">
        <v>3951</v>
      </c>
      <c r="D1851" s="3" t="s">
        <v>3941</v>
      </c>
    </row>
    <row r="1852">
      <c r="A1852" s="6" t="s">
        <v>49</v>
      </c>
      <c r="B1852" s="2" t="s">
        <v>3952</v>
      </c>
      <c r="C1852" s="6" t="s">
        <v>3953</v>
      </c>
      <c r="D1852" s="3" t="s">
        <v>3954</v>
      </c>
    </row>
    <row r="1853">
      <c r="A1853" s="6" t="s">
        <v>49</v>
      </c>
      <c r="B1853" s="2" t="s">
        <v>3955</v>
      </c>
      <c r="C1853" s="6" t="s">
        <v>3956</v>
      </c>
      <c r="D1853" s="3" t="s">
        <v>3954</v>
      </c>
    </row>
    <row r="1854">
      <c r="A1854" s="6" t="s">
        <v>49</v>
      </c>
      <c r="B1854" s="2" t="s">
        <v>3957</v>
      </c>
      <c r="C1854" s="6" t="s">
        <v>3958</v>
      </c>
      <c r="D1854" s="3" t="s">
        <v>3959</v>
      </c>
    </row>
    <row r="1855">
      <c r="A1855" s="6" t="s">
        <v>49</v>
      </c>
      <c r="B1855" s="2" t="s">
        <v>3960</v>
      </c>
      <c r="C1855" s="6" t="s">
        <v>3961</v>
      </c>
      <c r="D1855" s="3" t="s">
        <v>3959</v>
      </c>
    </row>
    <row r="1856">
      <c r="A1856" s="6" t="s">
        <v>49</v>
      </c>
      <c r="B1856" s="2" t="s">
        <v>3962</v>
      </c>
      <c r="C1856" s="6" t="s">
        <v>3963</v>
      </c>
      <c r="D1856" s="3" t="s">
        <v>3959</v>
      </c>
    </row>
    <row r="1857">
      <c r="A1857" s="6" t="s">
        <v>49</v>
      </c>
      <c r="B1857" s="2" t="s">
        <v>3964</v>
      </c>
      <c r="C1857" s="6" t="s">
        <v>3965</v>
      </c>
      <c r="D1857" s="3" t="s">
        <v>3959</v>
      </c>
    </row>
    <row r="1858">
      <c r="A1858" s="6" t="s">
        <v>49</v>
      </c>
      <c r="B1858" s="2" t="s">
        <v>3966</v>
      </c>
      <c r="C1858" s="6" t="s">
        <v>3967</v>
      </c>
      <c r="D1858" s="3" t="s">
        <v>3959</v>
      </c>
    </row>
    <row r="1859">
      <c r="A1859" s="6" t="s">
        <v>49</v>
      </c>
      <c r="B1859" s="2" t="s">
        <v>3968</v>
      </c>
      <c r="C1859" s="6" t="s">
        <v>3969</v>
      </c>
      <c r="D1859" s="3" t="s">
        <v>3959</v>
      </c>
    </row>
    <row r="1860">
      <c r="A1860" s="6" t="s">
        <v>49</v>
      </c>
      <c r="B1860" s="2" t="s">
        <v>3970</v>
      </c>
      <c r="C1860" s="6" t="s">
        <v>3971</v>
      </c>
      <c r="D1860" s="3" t="s">
        <v>3959</v>
      </c>
    </row>
    <row r="1861">
      <c r="A1861" s="6" t="s">
        <v>49</v>
      </c>
      <c r="B1861" s="2" t="s">
        <v>3972</v>
      </c>
      <c r="C1861" s="6" t="s">
        <v>3973</v>
      </c>
      <c r="D1861" s="3" t="s">
        <v>3959</v>
      </c>
    </row>
    <row r="1862">
      <c r="A1862" s="6" t="s">
        <v>49</v>
      </c>
      <c r="B1862" s="2" t="s">
        <v>3974</v>
      </c>
      <c r="C1862" s="6" t="s">
        <v>3975</v>
      </c>
      <c r="D1862" s="3" t="s">
        <v>3959</v>
      </c>
    </row>
    <row r="1863">
      <c r="A1863" s="6" t="s">
        <v>49</v>
      </c>
      <c r="B1863" s="2" t="s">
        <v>3976</v>
      </c>
      <c r="C1863" s="6" t="s">
        <v>3977</v>
      </c>
      <c r="D1863" s="3" t="s">
        <v>3959</v>
      </c>
    </row>
    <row r="1864">
      <c r="A1864" s="6" t="s">
        <v>49</v>
      </c>
      <c r="B1864" s="2" t="s">
        <v>3978</v>
      </c>
      <c r="C1864" s="6" t="s">
        <v>3979</v>
      </c>
      <c r="D1864" s="3" t="s">
        <v>3959</v>
      </c>
    </row>
    <row r="1865">
      <c r="A1865" s="6" t="s">
        <v>49</v>
      </c>
      <c r="B1865" s="2" t="s">
        <v>3980</v>
      </c>
      <c r="C1865" s="6" t="s">
        <v>3981</v>
      </c>
      <c r="D1865" s="3" t="s">
        <v>3959</v>
      </c>
    </row>
    <row r="1866">
      <c r="A1866" s="6" t="s">
        <v>49</v>
      </c>
      <c r="B1866" s="2" t="s">
        <v>3982</v>
      </c>
      <c r="C1866" s="6" t="s">
        <v>3983</v>
      </c>
      <c r="D1866" s="3" t="s">
        <v>3959</v>
      </c>
    </row>
    <row r="1867">
      <c r="A1867" s="6" t="s">
        <v>49</v>
      </c>
      <c r="B1867" s="2" t="s">
        <v>3984</v>
      </c>
      <c r="C1867" s="6" t="s">
        <v>3985</v>
      </c>
      <c r="D1867" s="3" t="s">
        <v>3959</v>
      </c>
    </row>
    <row r="1868">
      <c r="A1868" s="6" t="s">
        <v>49</v>
      </c>
      <c r="B1868" s="2" t="s">
        <v>3986</v>
      </c>
      <c r="C1868" s="6" t="s">
        <v>3987</v>
      </c>
      <c r="D1868" s="3" t="s">
        <v>3959</v>
      </c>
    </row>
    <row r="1869">
      <c r="A1869" s="6" t="s">
        <v>49</v>
      </c>
      <c r="B1869" s="2" t="s">
        <v>3988</v>
      </c>
      <c r="C1869" s="6" t="s">
        <v>3989</v>
      </c>
      <c r="D1869" s="3" t="s">
        <v>3959</v>
      </c>
    </row>
    <row r="1870">
      <c r="A1870" s="6" t="s">
        <v>49</v>
      </c>
      <c r="B1870" s="2" t="s">
        <v>3990</v>
      </c>
      <c r="C1870" s="6" t="s">
        <v>3991</v>
      </c>
      <c r="D1870" s="3" t="s">
        <v>3959</v>
      </c>
    </row>
    <row r="1871">
      <c r="A1871" s="6" t="s">
        <v>49</v>
      </c>
      <c r="B1871" s="2" t="s">
        <v>3992</v>
      </c>
      <c r="C1871" s="6" t="s">
        <v>3993</v>
      </c>
      <c r="D1871" s="3" t="s">
        <v>3959</v>
      </c>
    </row>
    <row r="1872">
      <c r="A1872" s="6" t="s">
        <v>49</v>
      </c>
      <c r="B1872" s="2" t="s">
        <v>3994</v>
      </c>
      <c r="C1872" s="6" t="s">
        <v>3995</v>
      </c>
      <c r="D1872" s="3" t="s">
        <v>3959</v>
      </c>
    </row>
    <row r="1873">
      <c r="A1873" s="6" t="s">
        <v>49</v>
      </c>
      <c r="B1873" s="2" t="s">
        <v>3996</v>
      </c>
      <c r="C1873" s="6" t="s">
        <v>3997</v>
      </c>
      <c r="D1873" s="3" t="s">
        <v>3959</v>
      </c>
    </row>
    <row r="1874">
      <c r="A1874" s="6" t="s">
        <v>49</v>
      </c>
      <c r="B1874" s="2" t="s">
        <v>3998</v>
      </c>
      <c r="C1874" s="6" t="s">
        <v>3999</v>
      </c>
      <c r="D1874" s="3" t="s">
        <v>3959</v>
      </c>
    </row>
    <row r="1875">
      <c r="A1875" s="6" t="s">
        <v>49</v>
      </c>
      <c r="B1875" s="2" t="s">
        <v>4000</v>
      </c>
      <c r="C1875" s="6" t="s">
        <v>4001</v>
      </c>
      <c r="D1875" s="3" t="s">
        <v>3959</v>
      </c>
    </row>
    <row r="1876">
      <c r="A1876" s="6" t="s">
        <v>49</v>
      </c>
      <c r="B1876" s="2" t="s">
        <v>4002</v>
      </c>
      <c r="C1876" s="6" t="s">
        <v>4003</v>
      </c>
      <c r="D1876" s="3" t="s">
        <v>3959</v>
      </c>
    </row>
    <row r="1877">
      <c r="A1877" s="6" t="s">
        <v>49</v>
      </c>
      <c r="B1877" s="2" t="s">
        <v>4004</v>
      </c>
      <c r="C1877" s="6" t="s">
        <v>4005</v>
      </c>
      <c r="D1877" s="3" t="s">
        <v>3959</v>
      </c>
    </row>
    <row r="1878">
      <c r="A1878" s="6" t="s">
        <v>49</v>
      </c>
      <c r="B1878" s="2" t="s">
        <v>4006</v>
      </c>
      <c r="C1878" s="6" t="s">
        <v>4007</v>
      </c>
      <c r="D1878" s="3" t="s">
        <v>3959</v>
      </c>
    </row>
    <row r="1879">
      <c r="A1879" s="6" t="s">
        <v>49</v>
      </c>
      <c r="B1879" s="2" t="s">
        <v>4008</v>
      </c>
      <c r="C1879" s="6" t="s">
        <v>4009</v>
      </c>
      <c r="D1879" s="3" t="s">
        <v>4010</v>
      </c>
    </row>
    <row r="1880">
      <c r="A1880" s="6" t="s">
        <v>49</v>
      </c>
      <c r="B1880" s="2" t="s">
        <v>4011</v>
      </c>
      <c r="C1880" s="6" t="s">
        <v>4012</v>
      </c>
      <c r="D1880" s="3" t="s">
        <v>4010</v>
      </c>
    </row>
    <row r="1881">
      <c r="A1881" s="6" t="s">
        <v>49</v>
      </c>
      <c r="B1881" s="2" t="s">
        <v>4013</v>
      </c>
      <c r="C1881" s="6" t="s">
        <v>4014</v>
      </c>
      <c r="D1881" s="3" t="s">
        <v>4010</v>
      </c>
    </row>
    <row r="1882">
      <c r="A1882" s="6" t="s">
        <v>49</v>
      </c>
      <c r="B1882" s="2" t="s">
        <v>4015</v>
      </c>
      <c r="C1882" s="6" t="s">
        <v>4016</v>
      </c>
      <c r="D1882" s="3" t="s">
        <v>4010</v>
      </c>
    </row>
    <row r="1883">
      <c r="A1883" s="6" t="s">
        <v>49</v>
      </c>
      <c r="B1883" s="2" t="s">
        <v>4017</v>
      </c>
      <c r="C1883" s="6" t="s">
        <v>4018</v>
      </c>
      <c r="D1883" s="3" t="s">
        <v>4010</v>
      </c>
    </row>
    <row r="1884">
      <c r="A1884" s="6" t="s">
        <v>49</v>
      </c>
      <c r="B1884" s="2" t="s">
        <v>4019</v>
      </c>
      <c r="C1884" s="6" t="s">
        <v>4020</v>
      </c>
      <c r="D1884" s="3" t="s">
        <v>4010</v>
      </c>
    </row>
    <row r="1885">
      <c r="A1885" s="6" t="s">
        <v>49</v>
      </c>
      <c r="B1885" s="2" t="s">
        <v>4021</v>
      </c>
      <c r="C1885" s="6" t="s">
        <v>4022</v>
      </c>
      <c r="D1885" s="3" t="s">
        <v>4010</v>
      </c>
    </row>
    <row r="1886">
      <c r="A1886" s="6" t="s">
        <v>49</v>
      </c>
      <c r="B1886" s="2" t="s">
        <v>4023</v>
      </c>
      <c r="C1886" s="6" t="s">
        <v>4024</v>
      </c>
      <c r="D1886" s="3" t="s">
        <v>4010</v>
      </c>
    </row>
    <row r="1887">
      <c r="A1887" s="6" t="s">
        <v>49</v>
      </c>
      <c r="B1887" s="2" t="s">
        <v>4025</v>
      </c>
      <c r="C1887" s="6" t="s">
        <v>4026</v>
      </c>
      <c r="D1887" s="3" t="s">
        <v>4010</v>
      </c>
    </row>
    <row r="1888">
      <c r="A1888" s="6" t="s">
        <v>49</v>
      </c>
      <c r="B1888" s="2" t="s">
        <v>4027</v>
      </c>
      <c r="C1888" s="6" t="s">
        <v>4028</v>
      </c>
      <c r="D1888" s="3" t="s">
        <v>4010</v>
      </c>
    </row>
    <row r="1889">
      <c r="A1889" s="6" t="s">
        <v>49</v>
      </c>
      <c r="B1889" s="2" t="s">
        <v>4029</v>
      </c>
      <c r="C1889" s="6" t="s">
        <v>4030</v>
      </c>
      <c r="D1889" s="3" t="s">
        <v>4010</v>
      </c>
    </row>
    <row r="1890">
      <c r="A1890" s="6" t="s">
        <v>49</v>
      </c>
      <c r="B1890" s="2" t="s">
        <v>4031</v>
      </c>
      <c r="C1890" s="6" t="s">
        <v>4032</v>
      </c>
      <c r="D1890" s="3" t="s">
        <v>4010</v>
      </c>
    </row>
    <row r="1891">
      <c r="A1891" s="6" t="s">
        <v>49</v>
      </c>
      <c r="B1891" s="2" t="s">
        <v>4033</v>
      </c>
      <c r="C1891" s="6" t="s">
        <v>4034</v>
      </c>
      <c r="D1891" s="3" t="s">
        <v>4010</v>
      </c>
    </row>
    <row r="1892">
      <c r="A1892" s="6" t="s">
        <v>49</v>
      </c>
      <c r="B1892" s="2" t="s">
        <v>4035</v>
      </c>
      <c r="C1892" s="6" t="s">
        <v>4036</v>
      </c>
      <c r="D1892" s="3" t="s">
        <v>4010</v>
      </c>
    </row>
    <row r="1893">
      <c r="A1893" s="6" t="s">
        <v>49</v>
      </c>
      <c r="B1893" s="2" t="s">
        <v>4037</v>
      </c>
      <c r="C1893" s="6" t="s">
        <v>4038</v>
      </c>
      <c r="D1893" s="3" t="s">
        <v>4010</v>
      </c>
    </row>
    <row r="1894">
      <c r="A1894" s="6" t="s">
        <v>49</v>
      </c>
      <c r="B1894" s="2" t="s">
        <v>4039</v>
      </c>
      <c r="C1894" s="6" t="s">
        <v>4040</v>
      </c>
      <c r="D1894" s="3" t="s">
        <v>4010</v>
      </c>
    </row>
    <row r="1895">
      <c r="A1895" s="6" t="s">
        <v>49</v>
      </c>
      <c r="B1895" s="2" t="s">
        <v>4041</v>
      </c>
      <c r="C1895" s="6" t="s">
        <v>4042</v>
      </c>
      <c r="D1895" s="3" t="s">
        <v>4010</v>
      </c>
    </row>
    <row r="1896">
      <c r="A1896" s="6" t="s">
        <v>49</v>
      </c>
      <c r="B1896" s="2" t="s">
        <v>4043</v>
      </c>
      <c r="C1896" s="6" t="s">
        <v>4044</v>
      </c>
      <c r="D1896" s="3" t="s">
        <v>4010</v>
      </c>
    </row>
    <row r="1897">
      <c r="A1897" s="6" t="s">
        <v>49</v>
      </c>
      <c r="B1897" s="2" t="s">
        <v>4045</v>
      </c>
      <c r="C1897" s="6" t="s">
        <v>4046</v>
      </c>
      <c r="D1897" s="3" t="s">
        <v>4010</v>
      </c>
    </row>
    <row r="1898">
      <c r="A1898" s="6" t="s">
        <v>49</v>
      </c>
      <c r="B1898" s="2" t="s">
        <v>4047</v>
      </c>
      <c r="C1898" s="6" t="s">
        <v>4048</v>
      </c>
      <c r="D1898" s="3" t="s">
        <v>4010</v>
      </c>
    </row>
    <row r="1899">
      <c r="A1899" s="6" t="s">
        <v>49</v>
      </c>
      <c r="B1899" s="2" t="s">
        <v>4049</v>
      </c>
      <c r="C1899" s="6" t="s">
        <v>4050</v>
      </c>
      <c r="D1899" s="3" t="s">
        <v>4010</v>
      </c>
    </row>
    <row r="1900">
      <c r="A1900" s="6" t="s">
        <v>49</v>
      </c>
      <c r="B1900" s="2" t="s">
        <v>4051</v>
      </c>
      <c r="C1900" s="6" t="s">
        <v>4052</v>
      </c>
      <c r="D1900" s="3" t="s">
        <v>4010</v>
      </c>
    </row>
    <row r="1901">
      <c r="A1901" s="6" t="s">
        <v>49</v>
      </c>
      <c r="B1901" s="2" t="s">
        <v>4053</v>
      </c>
      <c r="C1901" s="6" t="s">
        <v>4054</v>
      </c>
      <c r="D1901" s="3" t="s">
        <v>4010</v>
      </c>
    </row>
    <row r="1902">
      <c r="A1902" s="6" t="s">
        <v>49</v>
      </c>
      <c r="B1902" s="2" t="s">
        <v>4055</v>
      </c>
      <c r="C1902" s="6" t="s">
        <v>4056</v>
      </c>
      <c r="D1902" s="3" t="s">
        <v>4010</v>
      </c>
    </row>
    <row r="1903">
      <c r="A1903" s="6" t="s">
        <v>49</v>
      </c>
      <c r="B1903" s="2" t="s">
        <v>4057</v>
      </c>
      <c r="C1903" s="6" t="s">
        <v>4058</v>
      </c>
      <c r="D1903" s="3" t="s">
        <v>4010</v>
      </c>
    </row>
    <row r="1904">
      <c r="A1904" s="6" t="s">
        <v>49</v>
      </c>
      <c r="B1904" s="2" t="s">
        <v>4059</v>
      </c>
      <c r="C1904" s="6" t="s">
        <v>4060</v>
      </c>
      <c r="D1904" s="3" t="s">
        <v>4061</v>
      </c>
    </row>
    <row r="1905">
      <c r="A1905" s="6" t="s">
        <v>49</v>
      </c>
      <c r="B1905" s="2" t="s">
        <v>4062</v>
      </c>
      <c r="C1905" s="6" t="s">
        <v>4063</v>
      </c>
      <c r="D1905" s="3" t="s">
        <v>4061</v>
      </c>
    </row>
    <row r="1906">
      <c r="A1906" s="6" t="s">
        <v>49</v>
      </c>
      <c r="B1906" s="2" t="s">
        <v>4064</v>
      </c>
      <c r="C1906" s="6" t="s">
        <v>4065</v>
      </c>
      <c r="D1906" s="3" t="s">
        <v>4061</v>
      </c>
    </row>
    <row r="1907">
      <c r="A1907" s="6" t="s">
        <v>49</v>
      </c>
      <c r="B1907" s="2" t="s">
        <v>4066</v>
      </c>
      <c r="C1907" s="6" t="s">
        <v>4067</v>
      </c>
      <c r="D1907" s="3" t="s">
        <v>4061</v>
      </c>
    </row>
    <row r="1908">
      <c r="A1908" s="6" t="s">
        <v>49</v>
      </c>
      <c r="B1908" s="2" t="s">
        <v>4068</v>
      </c>
      <c r="C1908" s="6" t="s">
        <v>4069</v>
      </c>
      <c r="D1908" s="3" t="s">
        <v>4061</v>
      </c>
    </row>
    <row r="1909">
      <c r="A1909" s="6" t="s">
        <v>49</v>
      </c>
      <c r="B1909" s="2" t="s">
        <v>4070</v>
      </c>
      <c r="C1909" s="6" t="s">
        <v>4071</v>
      </c>
      <c r="D1909" s="3" t="s">
        <v>4061</v>
      </c>
    </row>
    <row r="1910">
      <c r="A1910" s="6" t="s">
        <v>49</v>
      </c>
      <c r="B1910" s="2" t="s">
        <v>4072</v>
      </c>
      <c r="C1910" s="6" t="s">
        <v>4073</v>
      </c>
      <c r="D1910" s="3" t="s">
        <v>4061</v>
      </c>
    </row>
    <row r="1911">
      <c r="A1911" s="6" t="s">
        <v>49</v>
      </c>
      <c r="B1911" s="2" t="s">
        <v>4074</v>
      </c>
      <c r="C1911" s="6" t="s">
        <v>4075</v>
      </c>
      <c r="D1911" s="3" t="s">
        <v>4061</v>
      </c>
    </row>
    <row r="1912">
      <c r="A1912" s="6" t="s">
        <v>49</v>
      </c>
      <c r="B1912" s="2" t="s">
        <v>4076</v>
      </c>
      <c r="C1912" s="6" t="s">
        <v>4077</v>
      </c>
      <c r="D1912" s="3" t="s">
        <v>4061</v>
      </c>
    </row>
    <row r="1913">
      <c r="A1913" s="6" t="s">
        <v>49</v>
      </c>
      <c r="B1913" s="2" t="s">
        <v>4078</v>
      </c>
      <c r="C1913" s="6" t="s">
        <v>4079</v>
      </c>
      <c r="D1913" s="3" t="s">
        <v>4061</v>
      </c>
    </row>
    <row r="1914">
      <c r="A1914" s="6" t="s">
        <v>49</v>
      </c>
      <c r="B1914" s="2" t="s">
        <v>4080</v>
      </c>
      <c r="C1914" s="6" t="s">
        <v>4081</v>
      </c>
      <c r="D1914" s="3" t="s">
        <v>4061</v>
      </c>
    </row>
    <row r="1915">
      <c r="A1915" s="6" t="s">
        <v>49</v>
      </c>
      <c r="B1915" s="2" t="s">
        <v>4082</v>
      </c>
      <c r="C1915" s="6" t="s">
        <v>4083</v>
      </c>
      <c r="D1915" s="3" t="s">
        <v>4061</v>
      </c>
    </row>
    <row r="1916">
      <c r="A1916" s="6" t="s">
        <v>49</v>
      </c>
      <c r="B1916" s="2" t="s">
        <v>4084</v>
      </c>
      <c r="C1916" s="6" t="s">
        <v>4085</v>
      </c>
      <c r="D1916" s="3" t="s">
        <v>4061</v>
      </c>
    </row>
    <row r="1917">
      <c r="A1917" s="6" t="s">
        <v>49</v>
      </c>
      <c r="B1917" s="2" t="s">
        <v>4086</v>
      </c>
      <c r="C1917" s="6" t="s">
        <v>4087</v>
      </c>
      <c r="D1917" s="3" t="s">
        <v>4061</v>
      </c>
    </row>
    <row r="1918">
      <c r="A1918" s="6" t="s">
        <v>49</v>
      </c>
      <c r="B1918" s="2" t="s">
        <v>4088</v>
      </c>
      <c r="C1918" s="6" t="s">
        <v>4089</v>
      </c>
      <c r="D1918" s="3" t="s">
        <v>4061</v>
      </c>
    </row>
    <row r="1919">
      <c r="A1919" s="6" t="s">
        <v>49</v>
      </c>
      <c r="B1919" s="2" t="s">
        <v>4090</v>
      </c>
      <c r="C1919" s="6" t="s">
        <v>4091</v>
      </c>
      <c r="D1919" s="3" t="s">
        <v>4061</v>
      </c>
    </row>
    <row r="1920">
      <c r="A1920" s="6" t="s">
        <v>49</v>
      </c>
      <c r="B1920" s="2" t="s">
        <v>4092</v>
      </c>
      <c r="C1920" s="6" t="s">
        <v>4093</v>
      </c>
      <c r="D1920" s="3" t="s">
        <v>4061</v>
      </c>
    </row>
    <row r="1921">
      <c r="A1921" s="6" t="s">
        <v>49</v>
      </c>
      <c r="B1921" s="2" t="s">
        <v>4094</v>
      </c>
      <c r="C1921" s="6" t="s">
        <v>4095</v>
      </c>
      <c r="D1921" s="3" t="s">
        <v>4061</v>
      </c>
    </row>
    <row r="1922">
      <c r="A1922" s="6" t="s">
        <v>49</v>
      </c>
      <c r="B1922" s="2" t="s">
        <v>4096</v>
      </c>
      <c r="C1922" s="6" t="s">
        <v>4097</v>
      </c>
      <c r="D1922" s="3" t="s">
        <v>4061</v>
      </c>
    </row>
    <row r="1923">
      <c r="A1923" s="6" t="s">
        <v>49</v>
      </c>
      <c r="B1923" s="2" t="s">
        <v>4098</v>
      </c>
      <c r="C1923" s="6" t="s">
        <v>4099</v>
      </c>
      <c r="D1923" s="3" t="s">
        <v>4061</v>
      </c>
    </row>
    <row r="1924">
      <c r="A1924" s="6" t="s">
        <v>49</v>
      </c>
      <c r="B1924" s="2" t="s">
        <v>4100</v>
      </c>
      <c r="C1924" s="6" t="s">
        <v>4101</v>
      </c>
      <c r="D1924" s="3" t="s">
        <v>4061</v>
      </c>
    </row>
    <row r="1925">
      <c r="A1925" s="6" t="s">
        <v>49</v>
      </c>
      <c r="B1925" s="2" t="s">
        <v>4102</v>
      </c>
      <c r="C1925" s="6" t="s">
        <v>4103</v>
      </c>
      <c r="D1925" s="3" t="s">
        <v>4061</v>
      </c>
    </row>
    <row r="1926">
      <c r="A1926" s="6" t="s">
        <v>49</v>
      </c>
      <c r="B1926" s="2" t="s">
        <v>4104</v>
      </c>
      <c r="C1926" s="6" t="s">
        <v>4105</v>
      </c>
      <c r="D1926" s="3" t="s">
        <v>4061</v>
      </c>
    </row>
    <row r="1927">
      <c r="A1927" s="6" t="s">
        <v>49</v>
      </c>
      <c r="B1927" s="2" t="s">
        <v>4106</v>
      </c>
      <c r="C1927" s="6" t="s">
        <v>4107</v>
      </c>
      <c r="D1927" s="3" t="s">
        <v>4061</v>
      </c>
    </row>
    <row r="1928">
      <c r="A1928" s="6" t="s">
        <v>49</v>
      </c>
      <c r="B1928" s="2" t="s">
        <v>4108</v>
      </c>
      <c r="C1928" s="6" t="s">
        <v>4109</v>
      </c>
      <c r="D1928" s="3" t="s">
        <v>4061</v>
      </c>
    </row>
    <row r="1929">
      <c r="A1929" s="6" t="s">
        <v>49</v>
      </c>
      <c r="B1929" s="2" t="s">
        <v>4110</v>
      </c>
      <c r="C1929" s="6" t="s">
        <v>4111</v>
      </c>
      <c r="D1929" s="3" t="s">
        <v>4112</v>
      </c>
    </row>
    <row r="1930">
      <c r="A1930" s="6" t="s">
        <v>49</v>
      </c>
      <c r="B1930" s="2" t="s">
        <v>4113</v>
      </c>
      <c r="C1930" s="6" t="s">
        <v>4114</v>
      </c>
      <c r="D1930" s="3" t="s">
        <v>4112</v>
      </c>
    </row>
    <row r="1931">
      <c r="A1931" s="6" t="s">
        <v>49</v>
      </c>
      <c r="B1931" s="2" t="s">
        <v>4115</v>
      </c>
      <c r="C1931" s="6" t="s">
        <v>4116</v>
      </c>
      <c r="D1931" s="3" t="s">
        <v>4117</v>
      </c>
    </row>
    <row r="1932">
      <c r="A1932" s="6" t="s">
        <v>49</v>
      </c>
      <c r="B1932" s="2" t="s">
        <v>4118</v>
      </c>
      <c r="C1932" s="6" t="s">
        <v>4119</v>
      </c>
      <c r="D1932" s="3" t="s">
        <v>4117</v>
      </c>
    </row>
    <row r="1933">
      <c r="A1933" s="6" t="s">
        <v>49</v>
      </c>
      <c r="B1933" s="2" t="s">
        <v>4120</v>
      </c>
      <c r="C1933" s="6" t="s">
        <v>4121</v>
      </c>
      <c r="D1933" s="3" t="s">
        <v>4117</v>
      </c>
    </row>
    <row r="1934">
      <c r="A1934" s="6" t="s">
        <v>49</v>
      </c>
      <c r="B1934" s="2" t="s">
        <v>4122</v>
      </c>
      <c r="C1934" s="6" t="s">
        <v>4123</v>
      </c>
      <c r="D1934" s="3" t="s">
        <v>4117</v>
      </c>
    </row>
    <row r="1935">
      <c r="A1935" s="6" t="s">
        <v>49</v>
      </c>
      <c r="B1935" s="2" t="s">
        <v>4124</v>
      </c>
      <c r="C1935" s="6" t="s">
        <v>4125</v>
      </c>
      <c r="D1935" s="3" t="s">
        <v>4117</v>
      </c>
    </row>
    <row r="1936">
      <c r="A1936" s="6" t="s">
        <v>49</v>
      </c>
      <c r="B1936" s="2" t="s">
        <v>4126</v>
      </c>
      <c r="C1936" s="6" t="s">
        <v>4127</v>
      </c>
      <c r="D1936" s="3" t="s">
        <v>4117</v>
      </c>
    </row>
    <row r="1937">
      <c r="A1937" s="6" t="s">
        <v>49</v>
      </c>
      <c r="B1937" s="2" t="s">
        <v>4128</v>
      </c>
      <c r="C1937" s="6" t="s">
        <v>4129</v>
      </c>
      <c r="D1937" s="3" t="s">
        <v>4117</v>
      </c>
    </row>
    <row r="1938">
      <c r="A1938" s="6" t="s">
        <v>49</v>
      </c>
      <c r="B1938" s="2" t="s">
        <v>4130</v>
      </c>
      <c r="C1938" s="6" t="s">
        <v>4131</v>
      </c>
      <c r="D1938" s="3" t="s">
        <v>4117</v>
      </c>
    </row>
    <row r="1939">
      <c r="A1939" s="6" t="s">
        <v>49</v>
      </c>
      <c r="B1939" s="2" t="s">
        <v>4132</v>
      </c>
      <c r="C1939" s="6" t="s">
        <v>4133</v>
      </c>
      <c r="D1939" s="3" t="s">
        <v>4117</v>
      </c>
    </row>
    <row r="1940">
      <c r="A1940" s="6" t="s">
        <v>49</v>
      </c>
      <c r="B1940" s="2" t="s">
        <v>4134</v>
      </c>
      <c r="C1940" s="6" t="s">
        <v>4135</v>
      </c>
      <c r="D1940" s="3" t="s">
        <v>4117</v>
      </c>
    </row>
    <row r="1941">
      <c r="A1941" s="6" t="s">
        <v>49</v>
      </c>
      <c r="B1941" s="2" t="s">
        <v>4136</v>
      </c>
      <c r="C1941" s="6" t="s">
        <v>4137</v>
      </c>
      <c r="D1941" s="3" t="s">
        <v>4117</v>
      </c>
    </row>
    <row r="1942">
      <c r="A1942" s="6" t="s">
        <v>49</v>
      </c>
      <c r="B1942" s="2" t="s">
        <v>4138</v>
      </c>
      <c r="C1942" s="6" t="s">
        <v>4139</v>
      </c>
      <c r="D1942" s="3" t="s">
        <v>4117</v>
      </c>
    </row>
    <row r="1943">
      <c r="A1943" s="6" t="s">
        <v>49</v>
      </c>
      <c r="B1943" s="2" t="s">
        <v>4140</v>
      </c>
      <c r="C1943" s="6" t="s">
        <v>4141</v>
      </c>
      <c r="D1943" s="3" t="s">
        <v>4117</v>
      </c>
    </row>
    <row r="1944">
      <c r="A1944" s="6" t="s">
        <v>49</v>
      </c>
      <c r="B1944" s="2" t="s">
        <v>4142</v>
      </c>
      <c r="C1944" s="6" t="s">
        <v>4143</v>
      </c>
      <c r="D1944" s="3" t="s">
        <v>4117</v>
      </c>
    </row>
    <row r="1945">
      <c r="A1945" s="6" t="s">
        <v>49</v>
      </c>
      <c r="B1945" s="2" t="s">
        <v>4144</v>
      </c>
      <c r="C1945" s="6" t="s">
        <v>4145</v>
      </c>
      <c r="D1945" s="3" t="s">
        <v>4117</v>
      </c>
    </row>
    <row r="1946">
      <c r="A1946" s="6" t="s">
        <v>49</v>
      </c>
      <c r="B1946" s="2" t="s">
        <v>4146</v>
      </c>
      <c r="C1946" s="6" t="s">
        <v>4147</v>
      </c>
      <c r="D1946" s="3" t="s">
        <v>4117</v>
      </c>
    </row>
    <row r="1947">
      <c r="A1947" s="6" t="s">
        <v>49</v>
      </c>
      <c r="B1947" s="2" t="s">
        <v>4148</v>
      </c>
      <c r="C1947" s="6" t="s">
        <v>4149</v>
      </c>
      <c r="D1947" s="3" t="s">
        <v>4117</v>
      </c>
    </row>
    <row r="1948">
      <c r="A1948" s="6" t="s">
        <v>49</v>
      </c>
      <c r="B1948" s="2" t="s">
        <v>4150</v>
      </c>
      <c r="C1948" s="6" t="s">
        <v>4151</v>
      </c>
      <c r="D1948" s="3" t="s">
        <v>4117</v>
      </c>
    </row>
    <row r="1949">
      <c r="A1949" s="6" t="s">
        <v>49</v>
      </c>
      <c r="B1949" s="2" t="s">
        <v>4152</v>
      </c>
      <c r="C1949" s="6" t="s">
        <v>4153</v>
      </c>
      <c r="D1949" s="3" t="s">
        <v>4117</v>
      </c>
    </row>
    <row r="1950">
      <c r="A1950" s="6" t="s">
        <v>49</v>
      </c>
      <c r="B1950" s="2" t="s">
        <v>4154</v>
      </c>
      <c r="C1950" s="6" t="s">
        <v>4155</v>
      </c>
      <c r="D1950" s="3" t="s">
        <v>4117</v>
      </c>
    </row>
    <row r="1951">
      <c r="A1951" s="6" t="s">
        <v>49</v>
      </c>
      <c r="B1951" s="2" t="s">
        <v>4156</v>
      </c>
      <c r="C1951" s="6" t="s">
        <v>4157</v>
      </c>
      <c r="D1951" s="3" t="s">
        <v>4158</v>
      </c>
    </row>
    <row r="1952">
      <c r="A1952" s="6" t="s">
        <v>49</v>
      </c>
      <c r="B1952" s="2" t="s">
        <v>4159</v>
      </c>
      <c r="C1952" s="6" t="s">
        <v>4160</v>
      </c>
      <c r="D1952" s="3" t="s">
        <v>4158</v>
      </c>
    </row>
    <row r="1953">
      <c r="A1953" s="6" t="s">
        <v>49</v>
      </c>
      <c r="B1953" s="2" t="s">
        <v>4161</v>
      </c>
      <c r="C1953" s="6" t="s">
        <v>4162</v>
      </c>
      <c r="D1953" s="3" t="s">
        <v>4158</v>
      </c>
    </row>
    <row r="1954">
      <c r="A1954" s="6" t="s">
        <v>49</v>
      </c>
      <c r="B1954" s="2" t="s">
        <v>4163</v>
      </c>
      <c r="C1954" s="6" t="s">
        <v>4164</v>
      </c>
      <c r="D1954" s="3" t="s">
        <v>4158</v>
      </c>
    </row>
    <row r="1955">
      <c r="A1955" s="6" t="s">
        <v>49</v>
      </c>
      <c r="B1955" s="2" t="s">
        <v>4165</v>
      </c>
      <c r="C1955" s="6" t="s">
        <v>4166</v>
      </c>
      <c r="D1955" s="3" t="s">
        <v>4158</v>
      </c>
    </row>
    <row r="1956">
      <c r="A1956" s="6" t="s">
        <v>49</v>
      </c>
      <c r="B1956" s="2" t="s">
        <v>4167</v>
      </c>
      <c r="C1956" s="6" t="s">
        <v>4168</v>
      </c>
      <c r="D1956" s="3" t="s">
        <v>4158</v>
      </c>
    </row>
    <row r="1957">
      <c r="A1957" s="6" t="s">
        <v>49</v>
      </c>
      <c r="B1957" s="2" t="s">
        <v>4169</v>
      </c>
      <c r="C1957" s="6" t="s">
        <v>4170</v>
      </c>
      <c r="D1957" s="3" t="s">
        <v>4158</v>
      </c>
    </row>
    <row r="1958">
      <c r="A1958" s="6" t="s">
        <v>49</v>
      </c>
      <c r="B1958" s="2" t="s">
        <v>4171</v>
      </c>
      <c r="C1958" s="6" t="s">
        <v>4172</v>
      </c>
      <c r="D1958" s="3" t="s">
        <v>4158</v>
      </c>
    </row>
    <row r="1959">
      <c r="A1959" s="6" t="s">
        <v>49</v>
      </c>
      <c r="B1959" s="2" t="s">
        <v>4173</v>
      </c>
      <c r="C1959" s="6" t="s">
        <v>4174</v>
      </c>
      <c r="D1959" s="3" t="s">
        <v>4175</v>
      </c>
    </row>
    <row r="1960">
      <c r="A1960" s="6" t="s">
        <v>49</v>
      </c>
      <c r="B1960" s="2" t="s">
        <v>4176</v>
      </c>
      <c r="C1960" s="6" t="s">
        <v>4177</v>
      </c>
      <c r="D1960" s="3" t="s">
        <v>4175</v>
      </c>
    </row>
    <row r="1961">
      <c r="A1961" s="6" t="s">
        <v>49</v>
      </c>
      <c r="B1961" s="2" t="s">
        <v>4178</v>
      </c>
      <c r="C1961" s="6" t="s">
        <v>4179</v>
      </c>
      <c r="D1961" s="3" t="s">
        <v>4175</v>
      </c>
    </row>
    <row r="1962">
      <c r="A1962" s="6" t="s">
        <v>49</v>
      </c>
      <c r="B1962" s="2" t="s">
        <v>4180</v>
      </c>
      <c r="C1962" s="6" t="s">
        <v>4181</v>
      </c>
      <c r="D1962" s="3" t="s">
        <v>4175</v>
      </c>
    </row>
    <row r="1963">
      <c r="A1963" s="6" t="s">
        <v>49</v>
      </c>
      <c r="B1963" s="2" t="s">
        <v>4182</v>
      </c>
      <c r="C1963" s="6" t="s">
        <v>4183</v>
      </c>
      <c r="D1963" s="3" t="s">
        <v>4175</v>
      </c>
    </row>
    <row r="1964">
      <c r="A1964" s="6" t="s">
        <v>49</v>
      </c>
      <c r="B1964" s="2" t="s">
        <v>4184</v>
      </c>
      <c r="C1964" s="6" t="s">
        <v>4185</v>
      </c>
      <c r="D1964" s="3" t="s">
        <v>4175</v>
      </c>
    </row>
    <row r="1965">
      <c r="A1965" s="6" t="s">
        <v>49</v>
      </c>
      <c r="B1965" s="2" t="s">
        <v>4186</v>
      </c>
      <c r="C1965" s="6" t="s">
        <v>4187</v>
      </c>
      <c r="D1965" s="3" t="s">
        <v>4175</v>
      </c>
    </row>
    <row r="1966">
      <c r="A1966" s="6" t="s">
        <v>49</v>
      </c>
      <c r="B1966" s="2" t="s">
        <v>4188</v>
      </c>
      <c r="C1966" s="6" t="s">
        <v>4189</v>
      </c>
      <c r="D1966" s="3" t="s">
        <v>4175</v>
      </c>
    </row>
    <row r="1967">
      <c r="A1967" s="6" t="s">
        <v>49</v>
      </c>
      <c r="B1967" s="2" t="s">
        <v>4190</v>
      </c>
      <c r="C1967" s="6" t="s">
        <v>4191</v>
      </c>
      <c r="D1967" s="3" t="s">
        <v>4175</v>
      </c>
    </row>
    <row r="1968">
      <c r="A1968" s="6" t="s">
        <v>49</v>
      </c>
      <c r="B1968" s="2" t="s">
        <v>4192</v>
      </c>
      <c r="C1968" s="6" t="s">
        <v>4193</v>
      </c>
      <c r="D1968" s="3" t="s">
        <v>4175</v>
      </c>
    </row>
    <row r="1969">
      <c r="A1969" s="6" t="s">
        <v>49</v>
      </c>
      <c r="B1969" s="2" t="s">
        <v>4194</v>
      </c>
      <c r="C1969" s="6" t="s">
        <v>4195</v>
      </c>
      <c r="D1969" s="3" t="s">
        <v>4175</v>
      </c>
    </row>
    <row r="1970">
      <c r="A1970" s="6" t="s">
        <v>49</v>
      </c>
      <c r="B1970" s="2" t="s">
        <v>4196</v>
      </c>
      <c r="C1970" s="6" t="s">
        <v>4197</v>
      </c>
      <c r="D1970" s="3" t="s">
        <v>4175</v>
      </c>
    </row>
    <row r="1971">
      <c r="A1971" s="6" t="s">
        <v>49</v>
      </c>
      <c r="B1971" s="2" t="s">
        <v>4198</v>
      </c>
      <c r="C1971" s="6" t="s">
        <v>4199</v>
      </c>
      <c r="D1971" s="3" t="s">
        <v>4175</v>
      </c>
    </row>
    <row r="1972">
      <c r="A1972" s="6" t="s">
        <v>49</v>
      </c>
      <c r="B1972" s="2" t="s">
        <v>4200</v>
      </c>
      <c r="C1972" s="6" t="s">
        <v>4201</v>
      </c>
      <c r="D1972" s="3" t="s">
        <v>4202</v>
      </c>
    </row>
    <row r="1973">
      <c r="A1973" s="6" t="s">
        <v>49</v>
      </c>
      <c r="B1973" s="2" t="s">
        <v>4203</v>
      </c>
      <c r="C1973" s="6" t="s">
        <v>4204</v>
      </c>
      <c r="D1973" s="3" t="s">
        <v>4202</v>
      </c>
    </row>
    <row r="1974">
      <c r="A1974" s="6" t="s">
        <v>49</v>
      </c>
      <c r="B1974" s="2" t="s">
        <v>4205</v>
      </c>
      <c r="C1974" s="6" t="s">
        <v>4206</v>
      </c>
      <c r="D1974" s="3" t="s">
        <v>4207</v>
      </c>
    </row>
    <row r="1975">
      <c r="A1975" s="6" t="s">
        <v>49</v>
      </c>
      <c r="B1975" s="2" t="s">
        <v>4208</v>
      </c>
      <c r="C1975" s="6" t="s">
        <v>4209</v>
      </c>
      <c r="D1975" s="3" t="s">
        <v>4207</v>
      </c>
    </row>
    <row r="1976">
      <c r="A1976" s="6" t="s">
        <v>49</v>
      </c>
      <c r="B1976" s="2" t="s">
        <v>4210</v>
      </c>
      <c r="C1976" s="6" t="s">
        <v>4211</v>
      </c>
      <c r="D1976" s="3" t="s">
        <v>4207</v>
      </c>
    </row>
    <row r="1977">
      <c r="A1977" s="6" t="s">
        <v>49</v>
      </c>
      <c r="B1977" s="2" t="s">
        <v>4212</v>
      </c>
      <c r="C1977" s="6" t="s">
        <v>4213</v>
      </c>
      <c r="D1977" s="3" t="s">
        <v>4207</v>
      </c>
    </row>
    <row r="1978">
      <c r="A1978" s="6" t="s">
        <v>49</v>
      </c>
      <c r="B1978" s="2" t="s">
        <v>4214</v>
      </c>
      <c r="C1978" s="6" t="s">
        <v>4215</v>
      </c>
      <c r="D1978" s="3" t="s">
        <v>4207</v>
      </c>
    </row>
    <row r="1979">
      <c r="A1979" s="6" t="s">
        <v>49</v>
      </c>
      <c r="B1979" s="2" t="s">
        <v>4216</v>
      </c>
      <c r="C1979" s="6" t="s">
        <v>4217</v>
      </c>
      <c r="D1979" s="3" t="s">
        <v>4218</v>
      </c>
    </row>
    <row r="1980">
      <c r="A1980" s="6" t="s">
        <v>49</v>
      </c>
      <c r="B1980" s="2" t="s">
        <v>4219</v>
      </c>
      <c r="C1980" s="6" t="s">
        <v>4220</v>
      </c>
      <c r="D1980" s="3" t="s">
        <v>4218</v>
      </c>
    </row>
    <row r="1981">
      <c r="A1981" s="6" t="s">
        <v>49</v>
      </c>
      <c r="B1981" s="2" t="s">
        <v>4221</v>
      </c>
      <c r="C1981" s="6" t="s">
        <v>4222</v>
      </c>
      <c r="D1981" s="3" t="s">
        <v>4218</v>
      </c>
    </row>
    <row r="1982">
      <c r="A1982" s="6" t="s">
        <v>49</v>
      </c>
      <c r="B1982" s="2" t="s">
        <v>4223</v>
      </c>
      <c r="C1982" s="6" t="s">
        <v>4224</v>
      </c>
      <c r="D1982" s="3" t="s">
        <v>4218</v>
      </c>
    </row>
    <row r="1983">
      <c r="A1983" s="6" t="s">
        <v>49</v>
      </c>
      <c r="B1983" s="2" t="s">
        <v>4225</v>
      </c>
      <c r="C1983" s="6" t="s">
        <v>4226</v>
      </c>
      <c r="D1983" s="3" t="s">
        <v>4218</v>
      </c>
    </row>
    <row r="1984">
      <c r="A1984" s="6" t="s">
        <v>49</v>
      </c>
      <c r="B1984" s="2" t="s">
        <v>4227</v>
      </c>
      <c r="C1984" s="6" t="s">
        <v>4228</v>
      </c>
      <c r="D1984" s="3" t="s">
        <v>4218</v>
      </c>
    </row>
    <row r="1985">
      <c r="A1985" s="6" t="s">
        <v>49</v>
      </c>
      <c r="B1985" s="2" t="s">
        <v>4229</v>
      </c>
      <c r="C1985" s="6" t="s">
        <v>4230</v>
      </c>
      <c r="D1985" s="3" t="s">
        <v>4231</v>
      </c>
    </row>
    <row r="1986">
      <c r="A1986" s="6" t="s">
        <v>49</v>
      </c>
      <c r="B1986" s="2" t="s">
        <v>4232</v>
      </c>
      <c r="C1986" s="6" t="s">
        <v>4233</v>
      </c>
      <c r="D1986" s="3" t="s">
        <v>4231</v>
      </c>
    </row>
    <row r="1987">
      <c r="A1987" s="6" t="s">
        <v>49</v>
      </c>
      <c r="B1987" s="2" t="s">
        <v>4234</v>
      </c>
      <c r="C1987" s="6" t="s">
        <v>4235</v>
      </c>
      <c r="D1987" s="3" t="s">
        <v>4231</v>
      </c>
    </row>
    <row r="1988">
      <c r="A1988" s="6" t="s">
        <v>49</v>
      </c>
      <c r="B1988" s="2" t="s">
        <v>4236</v>
      </c>
      <c r="C1988" s="6" t="s">
        <v>4237</v>
      </c>
      <c r="D1988" s="3" t="s">
        <v>4231</v>
      </c>
    </row>
    <row r="1989">
      <c r="A1989" s="6" t="s">
        <v>49</v>
      </c>
      <c r="B1989" s="2" t="s">
        <v>4238</v>
      </c>
      <c r="C1989" s="6" t="s">
        <v>4239</v>
      </c>
      <c r="D1989" s="3" t="s">
        <v>4231</v>
      </c>
    </row>
    <row r="1990">
      <c r="A1990" s="6" t="s">
        <v>49</v>
      </c>
      <c r="B1990" s="2" t="s">
        <v>4240</v>
      </c>
      <c r="C1990" s="6" t="s">
        <v>4241</v>
      </c>
      <c r="D1990" s="3" t="s">
        <v>4231</v>
      </c>
    </row>
    <row r="1991">
      <c r="A1991" s="6" t="s">
        <v>49</v>
      </c>
      <c r="B1991" s="2" t="s">
        <v>4242</v>
      </c>
      <c r="C1991" s="6" t="s">
        <v>4243</v>
      </c>
      <c r="D1991" s="3" t="s">
        <v>4231</v>
      </c>
    </row>
    <row r="1992">
      <c r="A1992" s="6" t="s">
        <v>49</v>
      </c>
      <c r="B1992" s="2" t="s">
        <v>4244</v>
      </c>
      <c r="C1992" s="6" t="s">
        <v>4245</v>
      </c>
      <c r="D1992" s="3" t="s">
        <v>4231</v>
      </c>
    </row>
    <row r="1993">
      <c r="A1993" s="6" t="s">
        <v>49</v>
      </c>
      <c r="B1993" s="2" t="s">
        <v>4246</v>
      </c>
      <c r="C1993" s="6" t="s">
        <v>4247</v>
      </c>
      <c r="D1993" s="3" t="s">
        <v>4231</v>
      </c>
    </row>
    <row r="1994">
      <c r="A1994" s="6" t="s">
        <v>49</v>
      </c>
      <c r="B1994" s="2" t="s">
        <v>4248</v>
      </c>
      <c r="C1994" s="6" t="s">
        <v>4249</v>
      </c>
      <c r="D1994" s="3" t="s">
        <v>4231</v>
      </c>
    </row>
    <row r="1995">
      <c r="A1995" s="6" t="s">
        <v>49</v>
      </c>
      <c r="B1995" s="2" t="s">
        <v>4250</v>
      </c>
      <c r="C1995" s="6" t="s">
        <v>4251</v>
      </c>
      <c r="D1995" s="3" t="s">
        <v>4231</v>
      </c>
    </row>
    <row r="1996">
      <c r="A1996" s="6" t="s">
        <v>49</v>
      </c>
      <c r="B1996" s="2" t="s">
        <v>4252</v>
      </c>
      <c r="C1996" s="6" t="s">
        <v>4253</v>
      </c>
      <c r="D1996" s="3" t="s">
        <v>4254</v>
      </c>
    </row>
    <row r="1997">
      <c r="A1997" s="6" t="s">
        <v>49</v>
      </c>
      <c r="B1997" s="2" t="s">
        <v>4255</v>
      </c>
      <c r="C1997" s="6" t="s">
        <v>4256</v>
      </c>
      <c r="D1997" s="3" t="s">
        <v>4254</v>
      </c>
    </row>
    <row r="1998">
      <c r="A1998" s="6" t="s">
        <v>49</v>
      </c>
      <c r="B1998" s="2" t="s">
        <v>4257</v>
      </c>
      <c r="C1998" s="6" t="s">
        <v>4258</v>
      </c>
      <c r="D1998" s="3" t="s">
        <v>4254</v>
      </c>
    </row>
    <row r="1999">
      <c r="A1999" s="6" t="s">
        <v>49</v>
      </c>
      <c r="B1999" s="2" t="s">
        <v>4259</v>
      </c>
      <c r="C1999" s="6" t="s">
        <v>4260</v>
      </c>
      <c r="D1999" s="3" t="s">
        <v>4254</v>
      </c>
    </row>
    <row r="2000">
      <c r="A2000" s="6" t="s">
        <v>49</v>
      </c>
      <c r="B2000" s="2" t="s">
        <v>4261</v>
      </c>
      <c r="C2000" s="6" t="s">
        <v>4262</v>
      </c>
      <c r="D2000" s="3" t="s">
        <v>4254</v>
      </c>
    </row>
    <row r="2001">
      <c r="A2001" s="6" t="s">
        <v>49</v>
      </c>
      <c r="B2001" s="2" t="s">
        <v>4263</v>
      </c>
      <c r="C2001" s="6" t="s">
        <v>4264</v>
      </c>
      <c r="D2001" s="3" t="s">
        <v>4254</v>
      </c>
    </row>
    <row r="2002">
      <c r="A2002" s="6" t="s">
        <v>49</v>
      </c>
      <c r="B2002" s="2" t="s">
        <v>4265</v>
      </c>
      <c r="C2002" s="6" t="s">
        <v>4266</v>
      </c>
      <c r="D2002" s="3" t="s">
        <v>4254</v>
      </c>
    </row>
    <row r="2003">
      <c r="A2003" s="6" t="s">
        <v>49</v>
      </c>
      <c r="B2003" s="2" t="s">
        <v>4267</v>
      </c>
      <c r="C2003" s="6" t="s">
        <v>4268</v>
      </c>
      <c r="D2003" s="3" t="s">
        <v>4254</v>
      </c>
    </row>
    <row r="2004">
      <c r="A2004" s="6" t="s">
        <v>49</v>
      </c>
      <c r="B2004" s="2" t="s">
        <v>4269</v>
      </c>
      <c r="C2004" s="6" t="s">
        <v>4270</v>
      </c>
      <c r="D2004" s="3" t="s">
        <v>4254</v>
      </c>
    </row>
    <row r="2005">
      <c r="A2005" s="6" t="s">
        <v>49</v>
      </c>
      <c r="B2005" s="2" t="s">
        <v>4271</v>
      </c>
      <c r="C2005" s="6" t="s">
        <v>4272</v>
      </c>
      <c r="D2005" s="3" t="s">
        <v>4254</v>
      </c>
    </row>
    <row r="2006">
      <c r="A2006" s="6" t="s">
        <v>49</v>
      </c>
      <c r="B2006" s="2" t="s">
        <v>4273</v>
      </c>
      <c r="C2006" s="6" t="s">
        <v>4274</v>
      </c>
      <c r="D2006" s="3" t="s">
        <v>4275</v>
      </c>
    </row>
    <row r="2007">
      <c r="A2007" s="6" t="s">
        <v>49</v>
      </c>
      <c r="B2007" s="2" t="s">
        <v>4276</v>
      </c>
      <c r="C2007" s="6" t="s">
        <v>4277</v>
      </c>
      <c r="D2007" s="3" t="s">
        <v>4275</v>
      </c>
    </row>
    <row r="2008">
      <c r="A2008" s="6" t="s">
        <v>49</v>
      </c>
      <c r="B2008" s="2" t="s">
        <v>4278</v>
      </c>
      <c r="C2008" s="6" t="s">
        <v>4279</v>
      </c>
      <c r="D2008" s="3" t="s">
        <v>4275</v>
      </c>
    </row>
    <row r="2009">
      <c r="A2009" s="6" t="s">
        <v>49</v>
      </c>
      <c r="B2009" s="2" t="s">
        <v>4280</v>
      </c>
      <c r="C2009" s="6" t="s">
        <v>4281</v>
      </c>
      <c r="D2009" s="3" t="s">
        <v>4275</v>
      </c>
    </row>
    <row r="2010">
      <c r="A2010" s="6" t="s">
        <v>49</v>
      </c>
      <c r="B2010" s="2" t="s">
        <v>4282</v>
      </c>
      <c r="C2010" s="6" t="s">
        <v>4283</v>
      </c>
      <c r="D2010" s="3" t="s">
        <v>4275</v>
      </c>
    </row>
    <row r="2011">
      <c r="A2011" s="6" t="s">
        <v>49</v>
      </c>
      <c r="B2011" s="2" t="s">
        <v>4284</v>
      </c>
      <c r="C2011" s="6" t="s">
        <v>4285</v>
      </c>
      <c r="D2011" s="3" t="s">
        <v>4275</v>
      </c>
    </row>
    <row r="2012">
      <c r="A2012" s="6" t="s">
        <v>49</v>
      </c>
      <c r="B2012" s="2" t="s">
        <v>4286</v>
      </c>
      <c r="C2012" s="6" t="s">
        <v>4287</v>
      </c>
      <c r="D2012" s="3" t="s">
        <v>4275</v>
      </c>
    </row>
    <row r="2013">
      <c r="A2013" s="6" t="s">
        <v>49</v>
      </c>
      <c r="B2013" s="2" t="s">
        <v>4288</v>
      </c>
      <c r="C2013" s="6" t="s">
        <v>4289</v>
      </c>
      <c r="D2013" s="3" t="s">
        <v>4275</v>
      </c>
    </row>
    <row r="2014">
      <c r="A2014" s="6" t="s">
        <v>49</v>
      </c>
      <c r="B2014" s="2" t="s">
        <v>4290</v>
      </c>
      <c r="C2014" s="6" t="s">
        <v>4291</v>
      </c>
      <c r="D2014" s="3" t="s">
        <v>4275</v>
      </c>
    </row>
    <row r="2015">
      <c r="A2015" s="6" t="s">
        <v>49</v>
      </c>
      <c r="B2015" s="2" t="s">
        <v>4292</v>
      </c>
      <c r="C2015" s="6" t="s">
        <v>4293</v>
      </c>
      <c r="D2015" s="3" t="s">
        <v>4275</v>
      </c>
    </row>
    <row r="2016">
      <c r="A2016" s="6" t="s">
        <v>49</v>
      </c>
      <c r="B2016" s="2" t="s">
        <v>4294</v>
      </c>
      <c r="C2016" s="6" t="s">
        <v>4295</v>
      </c>
      <c r="D2016" s="3" t="s">
        <v>4296</v>
      </c>
    </row>
    <row r="2017">
      <c r="A2017" s="6" t="s">
        <v>49</v>
      </c>
      <c r="B2017" s="2" t="s">
        <v>4297</v>
      </c>
      <c r="C2017" s="6" t="s">
        <v>4298</v>
      </c>
      <c r="D2017" s="3" t="s">
        <v>4296</v>
      </c>
    </row>
    <row r="2018">
      <c r="A2018" s="6" t="s">
        <v>49</v>
      </c>
      <c r="B2018" s="2" t="s">
        <v>4299</v>
      </c>
      <c r="C2018" s="6" t="s">
        <v>4300</v>
      </c>
      <c r="D2018" s="3" t="s">
        <v>4296</v>
      </c>
    </row>
    <row r="2019">
      <c r="A2019" s="6" t="s">
        <v>49</v>
      </c>
      <c r="B2019" s="2" t="s">
        <v>4301</v>
      </c>
      <c r="C2019" s="6" t="s">
        <v>4302</v>
      </c>
      <c r="D2019" s="3" t="s">
        <v>4296</v>
      </c>
    </row>
    <row r="2020">
      <c r="A2020" s="6" t="s">
        <v>49</v>
      </c>
      <c r="B2020" s="2" t="s">
        <v>4303</v>
      </c>
      <c r="C2020" s="6" t="s">
        <v>4304</v>
      </c>
      <c r="D2020" s="3" t="s">
        <v>4296</v>
      </c>
    </row>
    <row r="2021">
      <c r="A2021" s="6" t="s">
        <v>49</v>
      </c>
      <c r="B2021" s="2" t="s">
        <v>4305</v>
      </c>
      <c r="C2021" s="6" t="s">
        <v>4306</v>
      </c>
      <c r="D2021" s="3" t="s">
        <v>4296</v>
      </c>
    </row>
    <row r="2022">
      <c r="A2022" s="6" t="s">
        <v>49</v>
      </c>
      <c r="B2022" s="2" t="s">
        <v>4307</v>
      </c>
      <c r="C2022" s="6" t="s">
        <v>4308</v>
      </c>
      <c r="D2022" s="3" t="s">
        <v>4296</v>
      </c>
    </row>
    <row r="2023">
      <c r="A2023" s="6" t="s">
        <v>49</v>
      </c>
      <c r="B2023" s="2" t="s">
        <v>4309</v>
      </c>
      <c r="C2023" s="6" t="s">
        <v>4310</v>
      </c>
      <c r="D2023" s="3" t="s">
        <v>4296</v>
      </c>
    </row>
    <row r="2024">
      <c r="A2024" s="6" t="s">
        <v>49</v>
      </c>
      <c r="B2024" s="2" t="s">
        <v>4311</v>
      </c>
      <c r="C2024" s="6" t="s">
        <v>4312</v>
      </c>
      <c r="D2024" s="3" t="s">
        <v>4296</v>
      </c>
    </row>
    <row r="2025">
      <c r="A2025" s="6" t="s">
        <v>49</v>
      </c>
      <c r="B2025" s="2" t="s">
        <v>4313</v>
      </c>
      <c r="C2025" s="6" t="s">
        <v>4314</v>
      </c>
      <c r="D2025" s="3" t="s">
        <v>4296</v>
      </c>
    </row>
    <row r="2026">
      <c r="A2026" s="6" t="s">
        <v>49</v>
      </c>
      <c r="B2026" s="2" t="s">
        <v>4315</v>
      </c>
      <c r="C2026" s="6" t="s">
        <v>4316</v>
      </c>
      <c r="D2026" s="3" t="s">
        <v>4296</v>
      </c>
    </row>
    <row r="2027">
      <c r="A2027" s="6" t="s">
        <v>49</v>
      </c>
      <c r="B2027" s="2" t="s">
        <v>4317</v>
      </c>
      <c r="C2027" s="6" t="s">
        <v>4318</v>
      </c>
      <c r="D2027" s="3" t="s">
        <v>4296</v>
      </c>
    </row>
    <row r="2028">
      <c r="A2028" s="6" t="s">
        <v>49</v>
      </c>
      <c r="B2028" s="2" t="s">
        <v>4319</v>
      </c>
      <c r="C2028" s="6" t="s">
        <v>4320</v>
      </c>
      <c r="D2028" s="3" t="s">
        <v>4296</v>
      </c>
    </row>
    <row r="2029">
      <c r="A2029" s="6" t="s">
        <v>49</v>
      </c>
      <c r="B2029" s="2" t="s">
        <v>4321</v>
      </c>
      <c r="C2029" s="6" t="s">
        <v>4322</v>
      </c>
      <c r="D2029" s="3" t="s">
        <v>4296</v>
      </c>
    </row>
    <row r="2030">
      <c r="A2030" s="6" t="s">
        <v>49</v>
      </c>
      <c r="B2030" s="2" t="s">
        <v>4323</v>
      </c>
      <c r="C2030" s="6" t="s">
        <v>4324</v>
      </c>
      <c r="D2030" s="3" t="s">
        <v>4296</v>
      </c>
    </row>
    <row r="2031">
      <c r="A2031" s="6" t="s">
        <v>49</v>
      </c>
      <c r="B2031" s="2" t="s">
        <v>4325</v>
      </c>
      <c r="C2031" s="6" t="s">
        <v>4326</v>
      </c>
      <c r="D2031" s="3" t="s">
        <v>4327</v>
      </c>
    </row>
    <row r="2032">
      <c r="A2032" s="6" t="s">
        <v>49</v>
      </c>
      <c r="B2032" s="2" t="s">
        <v>4328</v>
      </c>
      <c r="C2032" s="6" t="s">
        <v>4329</v>
      </c>
      <c r="D2032" s="3" t="s">
        <v>4327</v>
      </c>
    </row>
    <row r="2033">
      <c r="A2033" s="6" t="s">
        <v>49</v>
      </c>
      <c r="B2033" s="2" t="s">
        <v>4330</v>
      </c>
      <c r="C2033" s="6" t="s">
        <v>4331</v>
      </c>
      <c r="D2033" s="3" t="s">
        <v>4327</v>
      </c>
    </row>
    <row r="2034">
      <c r="A2034" s="6" t="s">
        <v>49</v>
      </c>
      <c r="B2034" s="2" t="s">
        <v>4332</v>
      </c>
      <c r="C2034" s="6" t="s">
        <v>4333</v>
      </c>
      <c r="D2034" s="3" t="s">
        <v>4327</v>
      </c>
    </row>
    <row r="2035">
      <c r="A2035" s="6" t="s">
        <v>49</v>
      </c>
      <c r="B2035" s="2" t="s">
        <v>4334</v>
      </c>
      <c r="C2035" s="6" t="s">
        <v>4335</v>
      </c>
      <c r="D2035" s="3" t="s">
        <v>4327</v>
      </c>
    </row>
    <row r="2036">
      <c r="A2036" s="6" t="s">
        <v>49</v>
      </c>
      <c r="B2036" s="2" t="s">
        <v>4336</v>
      </c>
      <c r="C2036" s="6" t="s">
        <v>4337</v>
      </c>
      <c r="D2036" s="3" t="s">
        <v>4327</v>
      </c>
    </row>
    <row r="2037">
      <c r="A2037" s="6" t="s">
        <v>49</v>
      </c>
      <c r="B2037" s="2" t="s">
        <v>4338</v>
      </c>
      <c r="C2037" s="6" t="s">
        <v>4339</v>
      </c>
      <c r="D2037" s="3" t="s">
        <v>4327</v>
      </c>
    </row>
    <row r="2038">
      <c r="A2038" s="6" t="s">
        <v>49</v>
      </c>
      <c r="B2038" s="2" t="s">
        <v>4340</v>
      </c>
      <c r="C2038" s="6" t="s">
        <v>4341</v>
      </c>
      <c r="D2038" s="3" t="s">
        <v>4327</v>
      </c>
    </row>
    <row r="2039">
      <c r="A2039" s="6" t="s">
        <v>49</v>
      </c>
      <c r="B2039" s="2" t="s">
        <v>4342</v>
      </c>
      <c r="C2039" s="6" t="s">
        <v>4343</v>
      </c>
      <c r="D2039" s="3" t="s">
        <v>4327</v>
      </c>
    </row>
    <row r="2040">
      <c r="A2040" s="6" t="s">
        <v>49</v>
      </c>
      <c r="B2040" s="2" t="s">
        <v>4344</v>
      </c>
      <c r="C2040" s="6" t="s">
        <v>4345</v>
      </c>
      <c r="D2040" s="3" t="s">
        <v>4327</v>
      </c>
    </row>
    <row r="2041">
      <c r="A2041" s="6" t="s">
        <v>49</v>
      </c>
      <c r="B2041" s="2" t="s">
        <v>4346</v>
      </c>
      <c r="C2041" s="6" t="s">
        <v>4347</v>
      </c>
      <c r="D2041" s="3" t="s">
        <v>4327</v>
      </c>
    </row>
    <row r="2042">
      <c r="A2042" s="6" t="s">
        <v>49</v>
      </c>
      <c r="B2042" s="2" t="s">
        <v>4348</v>
      </c>
      <c r="C2042" s="6" t="s">
        <v>4349</v>
      </c>
      <c r="D2042" s="3" t="s">
        <v>4350</v>
      </c>
    </row>
    <row r="2043">
      <c r="A2043" s="6" t="s">
        <v>49</v>
      </c>
      <c r="B2043" s="2" t="s">
        <v>4351</v>
      </c>
      <c r="C2043" s="6" t="s">
        <v>4352</v>
      </c>
      <c r="D2043" s="3" t="s">
        <v>4350</v>
      </c>
    </row>
    <row r="2044">
      <c r="A2044" s="6" t="s">
        <v>49</v>
      </c>
      <c r="B2044" s="2" t="s">
        <v>4353</v>
      </c>
      <c r="C2044" s="6" t="s">
        <v>4354</v>
      </c>
      <c r="D2044" s="3" t="s">
        <v>4350</v>
      </c>
    </row>
    <row r="2045">
      <c r="A2045" s="6" t="s">
        <v>49</v>
      </c>
      <c r="B2045" s="2" t="s">
        <v>4355</v>
      </c>
      <c r="C2045" s="6" t="s">
        <v>4356</v>
      </c>
      <c r="D2045" s="3" t="s">
        <v>4350</v>
      </c>
    </row>
    <row r="2046">
      <c r="A2046" s="6" t="s">
        <v>49</v>
      </c>
      <c r="B2046" s="2" t="s">
        <v>4357</v>
      </c>
      <c r="C2046" s="6" t="s">
        <v>4358</v>
      </c>
      <c r="D2046" s="3" t="s">
        <v>4350</v>
      </c>
    </row>
    <row r="2047">
      <c r="A2047" s="6" t="s">
        <v>49</v>
      </c>
      <c r="B2047" s="2" t="s">
        <v>4359</v>
      </c>
      <c r="C2047" s="6" t="s">
        <v>4360</v>
      </c>
      <c r="D2047" s="3" t="s">
        <v>4350</v>
      </c>
    </row>
    <row r="2048">
      <c r="A2048" s="6" t="s">
        <v>49</v>
      </c>
      <c r="B2048" s="2" t="s">
        <v>4361</v>
      </c>
      <c r="C2048" s="6" t="s">
        <v>4362</v>
      </c>
      <c r="D2048" s="3" t="s">
        <v>4350</v>
      </c>
    </row>
    <row r="2049">
      <c r="A2049" s="6" t="s">
        <v>49</v>
      </c>
      <c r="B2049" s="2" t="s">
        <v>4363</v>
      </c>
      <c r="C2049" s="6" t="s">
        <v>4364</v>
      </c>
      <c r="D2049" s="3" t="s">
        <v>4365</v>
      </c>
    </row>
    <row r="2050">
      <c r="A2050" s="6" t="s">
        <v>49</v>
      </c>
      <c r="B2050" s="2" t="s">
        <v>4366</v>
      </c>
      <c r="C2050" s="6" t="s">
        <v>4367</v>
      </c>
      <c r="D2050" s="3" t="s">
        <v>4365</v>
      </c>
    </row>
    <row r="2051">
      <c r="A2051" s="6" t="s">
        <v>49</v>
      </c>
      <c r="B2051" s="2" t="s">
        <v>4368</v>
      </c>
      <c r="C2051" s="6" t="s">
        <v>4369</v>
      </c>
      <c r="D2051" s="3" t="s">
        <v>4365</v>
      </c>
    </row>
    <row r="2052">
      <c r="A2052" s="6" t="s">
        <v>49</v>
      </c>
      <c r="B2052" s="2" t="s">
        <v>4370</v>
      </c>
      <c r="C2052" s="6" t="s">
        <v>4371</v>
      </c>
      <c r="D2052" s="3" t="s">
        <v>4365</v>
      </c>
    </row>
    <row r="2053">
      <c r="A2053" s="6" t="s">
        <v>49</v>
      </c>
      <c r="B2053" s="2" t="s">
        <v>4372</v>
      </c>
      <c r="C2053" s="6" t="s">
        <v>4373</v>
      </c>
      <c r="D2053" s="3" t="s">
        <v>4365</v>
      </c>
    </row>
    <row r="2054">
      <c r="A2054" s="6" t="s">
        <v>49</v>
      </c>
      <c r="B2054" s="2" t="s">
        <v>4374</v>
      </c>
      <c r="C2054" s="6" t="s">
        <v>4375</v>
      </c>
      <c r="D2054" s="3" t="s">
        <v>4365</v>
      </c>
    </row>
    <row r="2055">
      <c r="A2055" s="6" t="s">
        <v>49</v>
      </c>
      <c r="B2055" s="2" t="s">
        <v>4376</v>
      </c>
      <c r="C2055" s="6" t="s">
        <v>4377</v>
      </c>
      <c r="D2055" s="3" t="s">
        <v>4365</v>
      </c>
    </row>
    <row r="2056">
      <c r="A2056" s="6" t="s">
        <v>49</v>
      </c>
      <c r="B2056" s="2" t="s">
        <v>4378</v>
      </c>
      <c r="C2056" s="6" t="s">
        <v>4379</v>
      </c>
      <c r="D2056" s="3" t="s">
        <v>4365</v>
      </c>
    </row>
    <row r="2057">
      <c r="A2057" s="6" t="s">
        <v>49</v>
      </c>
      <c r="B2057" s="2" t="s">
        <v>4380</v>
      </c>
      <c r="C2057" s="6" t="s">
        <v>4381</v>
      </c>
      <c r="D2057" s="3" t="s">
        <v>4365</v>
      </c>
    </row>
    <row r="2058">
      <c r="A2058" s="6" t="s">
        <v>49</v>
      </c>
      <c r="B2058" s="2" t="s">
        <v>4382</v>
      </c>
      <c r="C2058" s="6" t="s">
        <v>4383</v>
      </c>
      <c r="D2058" s="3" t="s">
        <v>4365</v>
      </c>
    </row>
    <row r="2059">
      <c r="A2059" s="6" t="s">
        <v>49</v>
      </c>
      <c r="B2059" s="2" t="s">
        <v>4384</v>
      </c>
      <c r="C2059" s="6" t="s">
        <v>4385</v>
      </c>
      <c r="D2059" s="3" t="s">
        <v>4365</v>
      </c>
    </row>
    <row r="2060">
      <c r="A2060" s="6" t="s">
        <v>49</v>
      </c>
      <c r="B2060" s="2" t="s">
        <v>4386</v>
      </c>
      <c r="C2060" s="6" t="s">
        <v>4387</v>
      </c>
      <c r="D2060" s="3" t="s">
        <v>4365</v>
      </c>
    </row>
    <row r="2061">
      <c r="A2061" s="6" t="s">
        <v>49</v>
      </c>
      <c r="B2061" s="2" t="s">
        <v>4388</v>
      </c>
      <c r="C2061" s="6" t="s">
        <v>4389</v>
      </c>
      <c r="D2061" s="3" t="s">
        <v>4365</v>
      </c>
    </row>
    <row r="2062">
      <c r="A2062" s="6" t="s">
        <v>49</v>
      </c>
      <c r="B2062" s="2" t="s">
        <v>4390</v>
      </c>
      <c r="C2062" s="6" t="s">
        <v>4391</v>
      </c>
      <c r="D2062" s="3" t="s">
        <v>4365</v>
      </c>
    </row>
    <row r="2063">
      <c r="A2063" s="6" t="s">
        <v>49</v>
      </c>
      <c r="B2063" s="2" t="s">
        <v>4392</v>
      </c>
      <c r="C2063" s="6" t="s">
        <v>4393</v>
      </c>
      <c r="D2063" s="3" t="s">
        <v>4365</v>
      </c>
    </row>
    <row r="2064">
      <c r="A2064" s="6" t="s">
        <v>49</v>
      </c>
      <c r="B2064" s="2" t="s">
        <v>4394</v>
      </c>
      <c r="C2064" s="6" t="s">
        <v>4395</v>
      </c>
      <c r="D2064" s="3" t="s">
        <v>4365</v>
      </c>
    </row>
    <row r="2065">
      <c r="A2065" s="6" t="s">
        <v>49</v>
      </c>
      <c r="B2065" s="2" t="s">
        <v>4396</v>
      </c>
      <c r="C2065" s="6" t="s">
        <v>4397</v>
      </c>
      <c r="D2065" s="3" t="s">
        <v>4365</v>
      </c>
    </row>
    <row r="2066">
      <c r="A2066" s="6" t="s">
        <v>49</v>
      </c>
      <c r="B2066" s="2" t="s">
        <v>4398</v>
      </c>
      <c r="C2066" s="6" t="s">
        <v>4399</v>
      </c>
      <c r="D2066" s="3" t="s">
        <v>4365</v>
      </c>
    </row>
    <row r="2067">
      <c r="A2067" s="6" t="s">
        <v>49</v>
      </c>
      <c r="B2067" s="2" t="s">
        <v>4400</v>
      </c>
      <c r="C2067" s="6" t="s">
        <v>4401</v>
      </c>
      <c r="D2067" s="3" t="s">
        <v>4365</v>
      </c>
    </row>
    <row r="2068">
      <c r="A2068" s="6" t="s">
        <v>49</v>
      </c>
      <c r="B2068" s="2" t="s">
        <v>4402</v>
      </c>
      <c r="C2068" s="6" t="s">
        <v>4403</v>
      </c>
      <c r="D2068" s="3" t="s">
        <v>4365</v>
      </c>
    </row>
    <row r="2069">
      <c r="A2069" s="6" t="s">
        <v>4404</v>
      </c>
      <c r="B2069" s="2" t="s">
        <v>52</v>
      </c>
      <c r="C2069" s="6" t="s">
        <v>4405</v>
      </c>
      <c r="D2069" s="3" t="s">
        <v>5</v>
      </c>
    </row>
    <row r="2070">
      <c r="A2070" s="6" t="s">
        <v>4404</v>
      </c>
      <c r="B2070" s="2" t="s">
        <v>73</v>
      </c>
      <c r="C2070" s="6" t="s">
        <v>4406</v>
      </c>
      <c r="D2070" s="3" t="s">
        <v>5</v>
      </c>
    </row>
    <row r="2071">
      <c r="A2071" s="6" t="s">
        <v>4404</v>
      </c>
      <c r="B2071" s="2" t="s">
        <v>84</v>
      </c>
      <c r="C2071" s="6" t="s">
        <v>4407</v>
      </c>
      <c r="D2071" s="3" t="s">
        <v>5</v>
      </c>
    </row>
    <row r="2072">
      <c r="A2072" s="6" t="s">
        <v>4404</v>
      </c>
      <c r="B2072" s="2" t="s">
        <v>103</v>
      </c>
      <c r="C2072" s="6" t="s">
        <v>4408</v>
      </c>
      <c r="D2072" s="3" t="s">
        <v>5</v>
      </c>
    </row>
    <row r="2073">
      <c r="A2073" s="6" t="s">
        <v>4404</v>
      </c>
      <c r="B2073" s="2" t="s">
        <v>140</v>
      </c>
      <c r="C2073" s="6" t="s">
        <v>4409</v>
      </c>
      <c r="D2073" s="3" t="s">
        <v>5</v>
      </c>
    </row>
    <row r="2074">
      <c r="A2074" s="6" t="s">
        <v>4404</v>
      </c>
      <c r="B2074" s="2" t="s">
        <v>167</v>
      </c>
      <c r="C2074" s="6" t="s">
        <v>4410</v>
      </c>
      <c r="D2074" s="3" t="s">
        <v>5</v>
      </c>
    </row>
    <row r="2075">
      <c r="A2075" s="6" t="s">
        <v>4404</v>
      </c>
      <c r="B2075" s="2" t="s">
        <v>178</v>
      </c>
      <c r="C2075" s="6" t="s">
        <v>4411</v>
      </c>
      <c r="D2075" s="3" t="s">
        <v>5</v>
      </c>
    </row>
    <row r="2076">
      <c r="A2076" s="6" t="s">
        <v>4404</v>
      </c>
      <c r="B2076" s="2" t="s">
        <v>185</v>
      </c>
      <c r="C2076" s="6" t="s">
        <v>4412</v>
      </c>
      <c r="D2076" s="3" t="s">
        <v>5</v>
      </c>
    </row>
    <row r="2077">
      <c r="A2077" s="6" t="s">
        <v>4404</v>
      </c>
      <c r="B2077" s="2" t="s">
        <v>194</v>
      </c>
      <c r="C2077" s="6" t="s">
        <v>4413</v>
      </c>
      <c r="D2077" s="3" t="s">
        <v>5</v>
      </c>
    </row>
    <row r="2078">
      <c r="A2078" s="6" t="s">
        <v>4404</v>
      </c>
      <c r="B2078" s="2" t="s">
        <v>215</v>
      </c>
      <c r="C2078" s="6" t="s">
        <v>4414</v>
      </c>
      <c r="D2078" s="3" t="s">
        <v>5</v>
      </c>
    </row>
    <row r="2079">
      <c r="A2079" s="6" t="s">
        <v>4404</v>
      </c>
      <c r="B2079" s="2" t="s">
        <v>234</v>
      </c>
      <c r="C2079" s="6" t="s">
        <v>4415</v>
      </c>
      <c r="D2079" s="3" t="s">
        <v>5</v>
      </c>
    </row>
    <row r="2080">
      <c r="A2080" s="6" t="s">
        <v>4404</v>
      </c>
      <c r="B2080" s="2" t="s">
        <v>255</v>
      </c>
      <c r="C2080" s="6" t="s">
        <v>4416</v>
      </c>
      <c r="D2080" s="3" t="s">
        <v>5</v>
      </c>
    </row>
    <row r="2081">
      <c r="A2081" s="6" t="s">
        <v>4404</v>
      </c>
      <c r="B2081" s="2" t="s">
        <v>266</v>
      </c>
      <c r="C2081" s="6" t="s">
        <v>4417</v>
      </c>
      <c r="D2081" s="3" t="s">
        <v>5</v>
      </c>
    </row>
    <row r="2082">
      <c r="A2082" s="6" t="s">
        <v>4404</v>
      </c>
      <c r="B2082" s="2" t="s">
        <v>277</v>
      </c>
      <c r="C2082" s="6" t="s">
        <v>4418</v>
      </c>
      <c r="D2082" s="3" t="s">
        <v>5</v>
      </c>
    </row>
    <row r="2083">
      <c r="A2083" s="6" t="s">
        <v>4404</v>
      </c>
      <c r="B2083" s="2" t="s">
        <v>290</v>
      </c>
      <c r="C2083" s="6" t="s">
        <v>4419</v>
      </c>
      <c r="D2083" s="3" t="s">
        <v>5</v>
      </c>
    </row>
    <row r="2084">
      <c r="A2084" s="6" t="s">
        <v>4404</v>
      </c>
      <c r="B2084" s="2" t="s">
        <v>321</v>
      </c>
      <c r="C2084" s="6" t="s">
        <v>4420</v>
      </c>
      <c r="D2084" s="3" t="s">
        <v>5</v>
      </c>
    </row>
    <row r="2085">
      <c r="A2085" s="6" t="s">
        <v>4404</v>
      </c>
      <c r="B2085" s="2" t="s">
        <v>346</v>
      </c>
      <c r="C2085" s="6" t="s">
        <v>4421</v>
      </c>
      <c r="D2085" s="3" t="s">
        <v>5</v>
      </c>
    </row>
    <row r="2086">
      <c r="A2086" s="6" t="s">
        <v>4404</v>
      </c>
      <c r="B2086" s="2" t="s">
        <v>385</v>
      </c>
      <c r="C2086" s="6" t="s">
        <v>4422</v>
      </c>
      <c r="D2086" s="3" t="s">
        <v>5</v>
      </c>
    </row>
    <row r="2087">
      <c r="A2087" s="6" t="s">
        <v>4404</v>
      </c>
      <c r="B2087" s="2" t="s">
        <v>396</v>
      </c>
      <c r="C2087" s="6" t="s">
        <v>4423</v>
      </c>
      <c r="D2087" s="3" t="s">
        <v>5</v>
      </c>
    </row>
    <row r="2088">
      <c r="A2088" s="6" t="s">
        <v>4404</v>
      </c>
      <c r="B2088" s="2" t="s">
        <v>405</v>
      </c>
      <c r="C2088" s="6" t="s">
        <v>4424</v>
      </c>
      <c r="D2088" s="3" t="s">
        <v>5</v>
      </c>
    </row>
    <row r="2089">
      <c r="A2089" s="6" t="s">
        <v>4404</v>
      </c>
      <c r="B2089" s="2" t="s">
        <v>412</v>
      </c>
      <c r="C2089" s="6" t="s">
        <v>4425</v>
      </c>
      <c r="D2089" s="3" t="s">
        <v>5</v>
      </c>
    </row>
    <row r="2090">
      <c r="A2090" s="6" t="s">
        <v>4404</v>
      </c>
      <c r="B2090" s="2" t="s">
        <v>415</v>
      </c>
      <c r="C2090" s="6" t="s">
        <v>4426</v>
      </c>
      <c r="D2090" s="3" t="s">
        <v>4427</v>
      </c>
    </row>
    <row r="2091">
      <c r="A2091" s="6" t="s">
        <v>4404</v>
      </c>
      <c r="B2091" s="2" t="s">
        <v>4427</v>
      </c>
      <c r="C2091" s="6" t="s">
        <v>4428</v>
      </c>
      <c r="D2091" s="3" t="s">
        <v>4429</v>
      </c>
    </row>
    <row r="2092">
      <c r="A2092" s="6" t="s">
        <v>4404</v>
      </c>
      <c r="B2092" s="2" t="s">
        <v>4429</v>
      </c>
      <c r="C2092" s="6" t="s">
        <v>4430</v>
      </c>
      <c r="D2092" s="3" t="s">
        <v>27</v>
      </c>
    </row>
    <row r="2093">
      <c r="A2093" s="6" t="s">
        <v>4404</v>
      </c>
      <c r="B2093" s="2" t="s">
        <v>446</v>
      </c>
      <c r="C2093" s="6" t="s">
        <v>4431</v>
      </c>
      <c r="D2093" s="3" t="s">
        <v>4427</v>
      </c>
    </row>
    <row r="2094">
      <c r="A2094" s="6" t="s">
        <v>4404</v>
      </c>
      <c r="B2094" s="2" t="s">
        <v>471</v>
      </c>
      <c r="C2094" s="6" t="s">
        <v>4432</v>
      </c>
      <c r="D2094" s="3" t="s">
        <v>4427</v>
      </c>
    </row>
    <row r="2095">
      <c r="A2095" s="6" t="s">
        <v>4404</v>
      </c>
      <c r="B2095" s="2" t="s">
        <v>488</v>
      </c>
      <c r="C2095" s="6" t="s">
        <v>4433</v>
      </c>
      <c r="D2095" s="3" t="s">
        <v>4427</v>
      </c>
    </row>
    <row r="2096">
      <c r="A2096" s="6" t="s">
        <v>4404</v>
      </c>
      <c r="B2096" s="2" t="s">
        <v>493</v>
      </c>
      <c r="C2096" s="6" t="s">
        <v>4434</v>
      </c>
      <c r="D2096" s="3" t="s">
        <v>4427</v>
      </c>
    </row>
    <row r="2097">
      <c r="A2097" s="6" t="s">
        <v>4404</v>
      </c>
      <c r="B2097" s="2" t="s">
        <v>498</v>
      </c>
      <c r="C2097" s="6" t="s">
        <v>4435</v>
      </c>
      <c r="D2097" s="3" t="s">
        <v>4427</v>
      </c>
    </row>
    <row r="2098">
      <c r="A2098" s="6" t="s">
        <v>4404</v>
      </c>
      <c r="B2098" s="2" t="s">
        <v>509</v>
      </c>
      <c r="C2098" s="6" t="s">
        <v>4436</v>
      </c>
      <c r="D2098" s="3" t="s">
        <v>4427</v>
      </c>
    </row>
    <row r="2099">
      <c r="A2099" s="6" t="s">
        <v>4404</v>
      </c>
      <c r="B2099" s="2" t="s">
        <v>512</v>
      </c>
      <c r="C2099" s="6" t="s">
        <v>4437</v>
      </c>
      <c r="D2099" s="3" t="s">
        <v>4427</v>
      </c>
    </row>
    <row r="2100">
      <c r="A2100" s="6" t="s">
        <v>4404</v>
      </c>
      <c r="B2100" s="2" t="s">
        <v>529</v>
      </c>
      <c r="C2100" s="6" t="s">
        <v>4438</v>
      </c>
      <c r="D2100" s="3" t="s">
        <v>4427</v>
      </c>
    </row>
    <row r="2101">
      <c r="A2101" s="6" t="s">
        <v>4404</v>
      </c>
      <c r="B2101" s="2" t="s">
        <v>538</v>
      </c>
      <c r="C2101" s="6" t="s">
        <v>4439</v>
      </c>
      <c r="D2101" s="3" t="s">
        <v>4427</v>
      </c>
    </row>
    <row r="2102">
      <c r="A2102" s="6" t="s">
        <v>4404</v>
      </c>
      <c r="B2102" s="2" t="s">
        <v>549</v>
      </c>
      <c r="C2102" s="6" t="s">
        <v>4440</v>
      </c>
      <c r="D2102" s="3" t="s">
        <v>4427</v>
      </c>
    </row>
    <row r="2103">
      <c r="A2103" s="6" t="s">
        <v>4404</v>
      </c>
      <c r="B2103" s="2" t="s">
        <v>558</v>
      </c>
      <c r="C2103" s="6" t="s">
        <v>4441</v>
      </c>
      <c r="D2103" s="3" t="s">
        <v>4427</v>
      </c>
    </row>
    <row r="2104">
      <c r="A2104" s="6" t="s">
        <v>4404</v>
      </c>
      <c r="B2104" s="2" t="s">
        <v>565</v>
      </c>
      <c r="C2104" s="6" t="s">
        <v>4442</v>
      </c>
      <c r="D2104" s="3" t="s">
        <v>4429</v>
      </c>
    </row>
    <row r="2105">
      <c r="A2105" s="6" t="s">
        <v>4404</v>
      </c>
      <c r="B2105" s="2" t="s">
        <v>576</v>
      </c>
      <c r="C2105" s="6" t="s">
        <v>4443</v>
      </c>
      <c r="D2105" s="3" t="s">
        <v>4429</v>
      </c>
    </row>
    <row r="2106">
      <c r="A2106" s="6" t="s">
        <v>4404</v>
      </c>
      <c r="B2106" s="2" t="s">
        <v>603</v>
      </c>
      <c r="C2106" s="6" t="s">
        <v>602</v>
      </c>
      <c r="D2106" s="3" t="s">
        <v>4429</v>
      </c>
    </row>
    <row r="2107">
      <c r="A2107" s="6" t="s">
        <v>4404</v>
      </c>
      <c r="B2107" s="2" t="s">
        <v>606</v>
      </c>
      <c r="C2107" s="6" t="s">
        <v>4444</v>
      </c>
      <c r="D2107" s="3" t="s">
        <v>27</v>
      </c>
    </row>
    <row r="2108">
      <c r="A2108" s="6" t="s">
        <v>4404</v>
      </c>
      <c r="B2108" s="2" t="s">
        <v>625</v>
      </c>
      <c r="C2108" s="6" t="s">
        <v>4445</v>
      </c>
      <c r="D2108" s="3" t="s">
        <v>27</v>
      </c>
    </row>
    <row r="2109">
      <c r="A2109" s="6" t="s">
        <v>4404</v>
      </c>
      <c r="B2109" s="2" t="s">
        <v>680</v>
      </c>
      <c r="C2109" s="6" t="s">
        <v>4446</v>
      </c>
      <c r="D2109" s="3" t="s">
        <v>27</v>
      </c>
    </row>
    <row r="2110">
      <c r="A2110" s="6" t="s">
        <v>4404</v>
      </c>
      <c r="B2110" s="2" t="s">
        <v>705</v>
      </c>
      <c r="C2110" s="6" t="s">
        <v>4447</v>
      </c>
      <c r="D2110" s="3" t="s">
        <v>35</v>
      </c>
    </row>
    <row r="2111">
      <c r="A2111" s="6" t="s">
        <v>4404</v>
      </c>
      <c r="B2111" s="2" t="s">
        <v>714</v>
      </c>
      <c r="C2111" s="6" t="s">
        <v>4448</v>
      </c>
      <c r="D2111" s="3" t="s">
        <v>35</v>
      </c>
    </row>
    <row r="2112">
      <c r="A2112" s="6" t="s">
        <v>4404</v>
      </c>
      <c r="B2112" s="2" t="s">
        <v>725</v>
      </c>
      <c r="C2112" s="6" t="s">
        <v>4449</v>
      </c>
      <c r="D2112" s="3" t="s">
        <v>35</v>
      </c>
    </row>
    <row r="2113">
      <c r="A2113" s="6" t="s">
        <v>4404</v>
      </c>
      <c r="B2113" s="2" t="s">
        <v>736</v>
      </c>
      <c r="C2113" s="6" t="s">
        <v>4450</v>
      </c>
      <c r="D2113" s="3" t="s">
        <v>35</v>
      </c>
    </row>
    <row r="2114">
      <c r="A2114" s="6" t="s">
        <v>4404</v>
      </c>
      <c r="B2114" s="2" t="s">
        <v>747</v>
      </c>
      <c r="C2114" s="6" t="s">
        <v>757</v>
      </c>
      <c r="D2114" s="3" t="s">
        <v>35</v>
      </c>
    </row>
    <row r="2115">
      <c r="A2115" s="6" t="s">
        <v>4404</v>
      </c>
      <c r="B2115" s="2" t="s">
        <v>764</v>
      </c>
      <c r="C2115" s="6" t="s">
        <v>4451</v>
      </c>
      <c r="D2115" s="3" t="s">
        <v>35</v>
      </c>
    </row>
    <row r="2116">
      <c r="A2116" s="6" t="s">
        <v>4404</v>
      </c>
      <c r="B2116" s="2" t="s">
        <v>779</v>
      </c>
      <c r="C2116" s="6" t="s">
        <v>4452</v>
      </c>
      <c r="D2116" s="3" t="s">
        <v>37</v>
      </c>
    </row>
    <row r="2117">
      <c r="A2117" s="6" t="s">
        <v>4404</v>
      </c>
      <c r="B2117" s="2" t="s">
        <v>796</v>
      </c>
      <c r="C2117" s="6" t="s">
        <v>4453</v>
      </c>
      <c r="D2117" s="3" t="s">
        <v>37</v>
      </c>
    </row>
    <row r="2118">
      <c r="A2118" s="6" t="s">
        <v>4404</v>
      </c>
      <c r="B2118" s="2" t="s">
        <v>807</v>
      </c>
      <c r="C2118" s="6" t="s">
        <v>4454</v>
      </c>
      <c r="D2118" s="3" t="s">
        <v>37</v>
      </c>
    </row>
    <row r="2119">
      <c r="A2119" s="6" t="s">
        <v>4404</v>
      </c>
      <c r="B2119" s="2" t="s">
        <v>812</v>
      </c>
      <c r="C2119" s="6" t="s">
        <v>4455</v>
      </c>
      <c r="D2119" s="3" t="s">
        <v>37</v>
      </c>
    </row>
    <row r="2120">
      <c r="A2120" s="6" t="s">
        <v>4404</v>
      </c>
      <c r="B2120" s="2" t="s">
        <v>843</v>
      </c>
      <c r="C2120" s="6" t="s">
        <v>4456</v>
      </c>
      <c r="D2120" s="3" t="s">
        <v>37</v>
      </c>
    </row>
    <row r="2121">
      <c r="A2121" s="6" t="s">
        <v>4404</v>
      </c>
      <c r="B2121" s="2" t="s">
        <v>858</v>
      </c>
      <c r="C2121" s="6" t="s">
        <v>880</v>
      </c>
      <c r="D2121" s="3" t="s">
        <v>37</v>
      </c>
    </row>
    <row r="2122">
      <c r="A2122" s="6" t="s">
        <v>4404</v>
      </c>
      <c r="B2122" s="2" t="s">
        <v>885</v>
      </c>
      <c r="C2122" s="6" t="s">
        <v>4457</v>
      </c>
      <c r="D2122" s="3" t="s">
        <v>37</v>
      </c>
    </row>
    <row r="2123">
      <c r="A2123" s="6" t="s">
        <v>4404</v>
      </c>
      <c r="B2123" s="2" t="s">
        <v>894</v>
      </c>
      <c r="C2123" s="6" t="s">
        <v>4458</v>
      </c>
      <c r="D2123" s="3" t="s">
        <v>37</v>
      </c>
    </row>
    <row r="2124">
      <c r="A2124" s="6" t="s">
        <v>4404</v>
      </c>
      <c r="B2124" s="2" t="s">
        <v>933</v>
      </c>
      <c r="C2124" s="6" t="s">
        <v>4459</v>
      </c>
      <c r="D2124" s="3" t="s">
        <v>39</v>
      </c>
    </row>
    <row r="2125">
      <c r="A2125" s="6" t="s">
        <v>4404</v>
      </c>
      <c r="B2125" s="2" t="s">
        <v>952</v>
      </c>
      <c r="C2125" s="6" t="s">
        <v>4460</v>
      </c>
      <c r="D2125" s="3" t="s">
        <v>39</v>
      </c>
    </row>
    <row r="2126">
      <c r="A2126" s="6" t="s">
        <v>4404</v>
      </c>
      <c r="B2126" s="2" t="s">
        <v>973</v>
      </c>
      <c r="C2126" s="6" t="s">
        <v>4461</v>
      </c>
      <c r="D2126" s="3" t="s">
        <v>39</v>
      </c>
    </row>
    <row r="2127">
      <c r="A2127" s="6" t="s">
        <v>4404</v>
      </c>
      <c r="B2127" s="2" t="s">
        <v>990</v>
      </c>
      <c r="C2127" s="6" t="s">
        <v>4462</v>
      </c>
      <c r="D2127" s="3" t="s">
        <v>39</v>
      </c>
    </row>
    <row r="2128">
      <c r="A2128" s="6" t="s">
        <v>4404</v>
      </c>
      <c r="B2128" s="2" t="s">
        <v>1005</v>
      </c>
      <c r="C2128" s="6" t="s">
        <v>4463</v>
      </c>
      <c r="D2128" s="3" t="s">
        <v>39</v>
      </c>
    </row>
    <row r="2129">
      <c r="A2129" s="6" t="s">
        <v>4404</v>
      </c>
      <c r="B2129" s="2" t="s">
        <v>1020</v>
      </c>
      <c r="C2129" s="6" t="s">
        <v>4464</v>
      </c>
      <c r="D2129" s="3" t="s">
        <v>39</v>
      </c>
    </row>
    <row r="2130">
      <c r="A2130" s="6" t="s">
        <v>4404</v>
      </c>
      <c r="B2130" s="2" t="s">
        <v>1035</v>
      </c>
      <c r="C2130" s="6" t="s">
        <v>4465</v>
      </c>
      <c r="D2130" s="3" t="s">
        <v>39</v>
      </c>
    </row>
    <row r="2131">
      <c r="A2131" s="6" t="s">
        <v>4404</v>
      </c>
      <c r="B2131" s="2" t="s">
        <v>1054</v>
      </c>
      <c r="C2131" s="6" t="s">
        <v>4466</v>
      </c>
      <c r="D2131" s="3" t="s">
        <v>39</v>
      </c>
    </row>
    <row r="2132">
      <c r="A2132" s="6" t="s">
        <v>4404</v>
      </c>
      <c r="B2132" s="2" t="s">
        <v>1067</v>
      </c>
      <c r="C2132" s="6" t="s">
        <v>4467</v>
      </c>
      <c r="D2132" s="3" t="s">
        <v>39</v>
      </c>
    </row>
    <row r="2133">
      <c r="A2133" s="6" t="s">
        <v>4404</v>
      </c>
      <c r="B2133" s="2" t="s">
        <v>1082</v>
      </c>
      <c r="C2133" s="6" t="s">
        <v>4468</v>
      </c>
      <c r="D2133" s="3" t="s">
        <v>39</v>
      </c>
    </row>
    <row r="2134">
      <c r="A2134" s="6" t="s">
        <v>4404</v>
      </c>
      <c r="B2134" s="2" t="s">
        <v>1097</v>
      </c>
      <c r="C2134" s="6" t="s">
        <v>4469</v>
      </c>
      <c r="D2134" s="3" t="s">
        <v>39</v>
      </c>
    </row>
    <row r="2135">
      <c r="A2135" s="6" t="s">
        <v>4404</v>
      </c>
      <c r="B2135" s="2" t="s">
        <v>1100</v>
      </c>
      <c r="C2135" s="6" t="s">
        <v>4470</v>
      </c>
      <c r="D2135" s="3" t="s">
        <v>41</v>
      </c>
    </row>
    <row r="2136">
      <c r="A2136" s="6" t="s">
        <v>4404</v>
      </c>
      <c r="B2136" s="2" t="s">
        <v>1121</v>
      </c>
      <c r="C2136" s="6" t="s">
        <v>4471</v>
      </c>
      <c r="D2136" s="3" t="s">
        <v>41</v>
      </c>
    </row>
    <row r="2137">
      <c r="A2137" s="6" t="s">
        <v>4404</v>
      </c>
      <c r="B2137" s="2" t="s">
        <v>1130</v>
      </c>
      <c r="C2137" s="6" t="s">
        <v>4472</v>
      </c>
      <c r="D2137" s="3" t="s">
        <v>41</v>
      </c>
    </row>
    <row r="2138">
      <c r="A2138" s="6" t="s">
        <v>4404</v>
      </c>
      <c r="B2138" s="2" t="s">
        <v>1145</v>
      </c>
      <c r="C2138" s="6" t="s">
        <v>4473</v>
      </c>
      <c r="D2138" s="3" t="s">
        <v>41</v>
      </c>
    </row>
    <row r="2139">
      <c r="A2139" s="6" t="s">
        <v>4404</v>
      </c>
      <c r="B2139" s="2" t="s">
        <v>1152</v>
      </c>
      <c r="C2139" s="6" t="s">
        <v>4474</v>
      </c>
      <c r="D2139" s="3" t="s">
        <v>41</v>
      </c>
    </row>
    <row r="2140">
      <c r="A2140" s="6" t="s">
        <v>4404</v>
      </c>
      <c r="B2140" s="2" t="s">
        <v>1159</v>
      </c>
      <c r="C2140" s="6" t="s">
        <v>4475</v>
      </c>
      <c r="D2140" s="3" t="s">
        <v>41</v>
      </c>
    </row>
    <row r="2141">
      <c r="A2141" s="6" t="s">
        <v>4404</v>
      </c>
      <c r="B2141" s="2" t="s">
        <v>1174</v>
      </c>
      <c r="C2141" s="6" t="s">
        <v>4476</v>
      </c>
      <c r="D2141" s="3" t="s">
        <v>41</v>
      </c>
    </row>
    <row r="2142">
      <c r="A2142" s="6" t="s">
        <v>4404</v>
      </c>
      <c r="B2142" s="2" t="s">
        <v>1195</v>
      </c>
      <c r="C2142" s="6" t="s">
        <v>4477</v>
      </c>
      <c r="D2142" s="3" t="s">
        <v>41</v>
      </c>
    </row>
    <row r="2143">
      <c r="A2143" s="6" t="s">
        <v>4404</v>
      </c>
      <c r="B2143" s="2" t="s">
        <v>1206</v>
      </c>
      <c r="C2143" s="6" t="s">
        <v>4478</v>
      </c>
      <c r="D2143" s="3" t="s">
        <v>41</v>
      </c>
    </row>
    <row r="2144">
      <c r="A2144" s="6" t="s">
        <v>4404</v>
      </c>
      <c r="B2144" s="2" t="s">
        <v>1215</v>
      </c>
      <c r="C2144" s="6" t="s">
        <v>4479</v>
      </c>
      <c r="D2144" s="3" t="s">
        <v>41</v>
      </c>
    </row>
    <row r="2145">
      <c r="A2145" s="6" t="s">
        <v>4404</v>
      </c>
      <c r="B2145" s="2" t="s">
        <v>1224</v>
      </c>
      <c r="C2145" s="6" t="s">
        <v>4480</v>
      </c>
      <c r="D2145" s="3" t="s">
        <v>41</v>
      </c>
    </row>
    <row r="2146">
      <c r="A2146" s="6" t="s">
        <v>4404</v>
      </c>
      <c r="B2146" s="2" t="s">
        <v>1245</v>
      </c>
      <c r="C2146" s="6" t="s">
        <v>4481</v>
      </c>
      <c r="D2146" s="3" t="s">
        <v>43</v>
      </c>
    </row>
    <row r="2147">
      <c r="A2147" s="6" t="s">
        <v>4404</v>
      </c>
      <c r="B2147" s="2" t="s">
        <v>1260</v>
      </c>
      <c r="C2147" s="6" t="s">
        <v>4482</v>
      </c>
      <c r="D2147" s="3" t="s">
        <v>43</v>
      </c>
    </row>
    <row r="2148">
      <c r="A2148" s="6" t="s">
        <v>4404</v>
      </c>
      <c r="B2148" s="2" t="s">
        <v>1267</v>
      </c>
      <c r="C2148" s="6" t="s">
        <v>4483</v>
      </c>
      <c r="D2148" s="3" t="s">
        <v>43</v>
      </c>
    </row>
    <row r="2149">
      <c r="A2149" s="6" t="s">
        <v>4404</v>
      </c>
      <c r="B2149" s="2" t="s">
        <v>1284</v>
      </c>
      <c r="C2149" s="6" t="s">
        <v>4484</v>
      </c>
      <c r="D2149" s="3" t="s">
        <v>43</v>
      </c>
    </row>
    <row r="2150">
      <c r="A2150" s="6" t="s">
        <v>4404</v>
      </c>
      <c r="B2150" s="2" t="s">
        <v>1293</v>
      </c>
      <c r="C2150" s="6" t="s">
        <v>4485</v>
      </c>
      <c r="D2150" s="3" t="s">
        <v>43</v>
      </c>
    </row>
    <row r="2151">
      <c r="A2151" s="6" t="s">
        <v>4404</v>
      </c>
      <c r="B2151" s="2" t="s">
        <v>1308</v>
      </c>
      <c r="C2151" s="6" t="s">
        <v>1307</v>
      </c>
      <c r="D2151" s="3" t="s">
        <v>43</v>
      </c>
    </row>
    <row r="2152">
      <c r="A2152" s="6" t="s">
        <v>4404</v>
      </c>
      <c r="B2152" s="2" t="s">
        <v>1313</v>
      </c>
      <c r="C2152" s="6" t="s">
        <v>4486</v>
      </c>
      <c r="D2152" s="3" t="s">
        <v>43</v>
      </c>
    </row>
    <row r="2153">
      <c r="A2153" s="6" t="s">
        <v>4404</v>
      </c>
      <c r="B2153" s="2" t="s">
        <v>1320</v>
      </c>
      <c r="C2153" s="6" t="s">
        <v>4487</v>
      </c>
      <c r="D2153" s="3" t="s">
        <v>43</v>
      </c>
    </row>
    <row r="2154">
      <c r="A2154" s="6" t="s">
        <v>4404</v>
      </c>
      <c r="B2154" s="2" t="s">
        <v>1327</v>
      </c>
      <c r="C2154" s="6" t="s">
        <v>4488</v>
      </c>
      <c r="D2154" s="3" t="s">
        <v>43</v>
      </c>
    </row>
    <row r="2155">
      <c r="A2155" s="6" t="s">
        <v>4404</v>
      </c>
      <c r="B2155" s="2" t="s">
        <v>1336</v>
      </c>
      <c r="C2155" s="6" t="s">
        <v>4489</v>
      </c>
      <c r="D2155" s="3" t="s">
        <v>43</v>
      </c>
    </row>
    <row r="2156">
      <c r="A2156" s="6" t="s">
        <v>4404</v>
      </c>
      <c r="B2156" s="2" t="s">
        <v>1341</v>
      </c>
      <c r="C2156" s="6" t="s">
        <v>1343</v>
      </c>
      <c r="D2156" s="3" t="s">
        <v>43</v>
      </c>
    </row>
    <row r="2157">
      <c r="A2157" s="6" t="s">
        <v>4404</v>
      </c>
      <c r="B2157" s="2" t="s">
        <v>1350</v>
      </c>
      <c r="C2157" s="6" t="s">
        <v>4490</v>
      </c>
      <c r="D2157" s="3" t="s">
        <v>45</v>
      </c>
    </row>
    <row r="2158">
      <c r="A2158" s="6" t="s">
        <v>4404</v>
      </c>
      <c r="B2158" s="2" t="s">
        <v>1357</v>
      </c>
      <c r="C2158" s="6" t="s">
        <v>4491</v>
      </c>
      <c r="D2158" s="3" t="s">
        <v>45</v>
      </c>
    </row>
    <row r="2159">
      <c r="A2159" s="6" t="s">
        <v>4404</v>
      </c>
      <c r="B2159" s="2" t="s">
        <v>1380</v>
      </c>
      <c r="C2159" s="6" t="s">
        <v>4492</v>
      </c>
      <c r="D2159" s="3" t="s">
        <v>45</v>
      </c>
    </row>
    <row r="2160">
      <c r="A2160" s="6" t="s">
        <v>4404</v>
      </c>
      <c r="B2160" s="2" t="s">
        <v>1389</v>
      </c>
      <c r="C2160" s="6" t="s">
        <v>4493</v>
      </c>
      <c r="D2160" s="3" t="s">
        <v>45</v>
      </c>
    </row>
    <row r="2161">
      <c r="A2161" s="6" t="s">
        <v>4404</v>
      </c>
      <c r="B2161" s="2" t="s">
        <v>1402</v>
      </c>
      <c r="C2161" s="6" t="s">
        <v>4494</v>
      </c>
      <c r="D2161" s="3" t="s">
        <v>47</v>
      </c>
    </row>
    <row r="2162">
      <c r="A2162" s="6" t="s">
        <v>4404</v>
      </c>
      <c r="B2162" s="2" t="s">
        <v>1409</v>
      </c>
      <c r="C2162" s="6" t="s">
        <v>4495</v>
      </c>
      <c r="D2162" s="3" t="s">
        <v>47</v>
      </c>
    </row>
    <row r="2163">
      <c r="A2163" s="6" t="s">
        <v>4404</v>
      </c>
      <c r="B2163" s="2" t="s">
        <v>1420</v>
      </c>
      <c r="C2163" s="6" t="s">
        <v>4496</v>
      </c>
      <c r="D2163" s="3" t="s">
        <v>47</v>
      </c>
    </row>
    <row r="2164">
      <c r="A2164" s="6" t="s">
        <v>4404</v>
      </c>
      <c r="B2164" s="2" t="s">
        <v>1431</v>
      </c>
      <c r="C2164" s="6" t="s">
        <v>4497</v>
      </c>
      <c r="D2164" s="3" t="s">
        <v>47</v>
      </c>
    </row>
    <row r="2165">
      <c r="A2165" s="6" t="s">
        <v>4404</v>
      </c>
      <c r="B2165" s="2" t="s">
        <v>1444</v>
      </c>
      <c r="C2165" s="6" t="s">
        <v>4498</v>
      </c>
      <c r="D2165" s="3" t="s">
        <v>47</v>
      </c>
    </row>
    <row r="2166">
      <c r="A2166" s="6" t="s">
        <v>4404</v>
      </c>
      <c r="B2166" s="2" t="s">
        <v>1451</v>
      </c>
      <c r="C2166" s="6" t="s">
        <v>4499</v>
      </c>
      <c r="D2166" s="3" t="s">
        <v>47</v>
      </c>
    </row>
    <row r="2167">
      <c r="A2167" s="6" t="s">
        <v>4404</v>
      </c>
      <c r="B2167" s="2" t="s">
        <v>1498</v>
      </c>
      <c r="C2167" s="6" t="s">
        <v>4500</v>
      </c>
      <c r="D2167" s="3" t="s">
        <v>47</v>
      </c>
    </row>
    <row r="2168">
      <c r="A2168" s="6" t="s">
        <v>4404</v>
      </c>
      <c r="B2168" s="2" t="s">
        <v>1519</v>
      </c>
      <c r="C2168" s="6" t="s">
        <v>4501</v>
      </c>
      <c r="D2168" s="3" t="s">
        <v>47</v>
      </c>
    </row>
    <row r="2169">
      <c r="A2169" s="6" t="s">
        <v>4404</v>
      </c>
      <c r="B2169" s="2" t="s">
        <v>1536</v>
      </c>
      <c r="C2169" s="6" t="s">
        <v>4502</v>
      </c>
      <c r="D2169" s="3" t="s">
        <v>47</v>
      </c>
    </row>
    <row r="2170">
      <c r="A2170" s="6" t="s">
        <v>4404</v>
      </c>
      <c r="B2170" s="2" t="s">
        <v>1557</v>
      </c>
      <c r="C2170" s="6" t="s">
        <v>4503</v>
      </c>
      <c r="D2170" s="3" t="s">
        <v>47</v>
      </c>
    </row>
    <row r="2171">
      <c r="A2171" s="6" t="s">
        <v>4404</v>
      </c>
      <c r="B2171" s="2" t="s">
        <v>1566</v>
      </c>
      <c r="C2171" s="6" t="s">
        <v>4504</v>
      </c>
      <c r="D2171" s="3" t="s">
        <v>7</v>
      </c>
    </row>
    <row r="2172">
      <c r="A2172" s="6" t="s">
        <v>4404</v>
      </c>
      <c r="B2172" s="2" t="s">
        <v>1581</v>
      </c>
      <c r="C2172" s="6" t="s">
        <v>4505</v>
      </c>
      <c r="D2172" s="3" t="s">
        <v>7</v>
      </c>
    </row>
    <row r="2173">
      <c r="A2173" s="6" t="s">
        <v>4404</v>
      </c>
      <c r="B2173" s="2" t="s">
        <v>1602</v>
      </c>
      <c r="C2173" s="6" t="s">
        <v>4506</v>
      </c>
      <c r="D2173" s="3" t="s">
        <v>7</v>
      </c>
    </row>
    <row r="2174">
      <c r="A2174" s="6" t="s">
        <v>4404</v>
      </c>
      <c r="B2174" s="2" t="s">
        <v>1609</v>
      </c>
      <c r="C2174" s="6" t="s">
        <v>1627</v>
      </c>
      <c r="D2174" s="3" t="s">
        <v>7</v>
      </c>
    </row>
    <row r="2175">
      <c r="A2175" s="6" t="s">
        <v>4404</v>
      </c>
      <c r="B2175" s="2" t="s">
        <v>1630</v>
      </c>
      <c r="C2175" s="6" t="s">
        <v>4507</v>
      </c>
      <c r="D2175" s="3" t="s">
        <v>7</v>
      </c>
    </row>
    <row r="2176">
      <c r="A2176" s="6" t="s">
        <v>4404</v>
      </c>
      <c r="B2176" s="2" t="s">
        <v>1647</v>
      </c>
      <c r="C2176" s="6" t="s">
        <v>4508</v>
      </c>
      <c r="D2176" s="3" t="s">
        <v>7</v>
      </c>
    </row>
    <row r="2177">
      <c r="A2177" s="6" t="s">
        <v>4404</v>
      </c>
      <c r="B2177" s="2" t="s">
        <v>1670</v>
      </c>
      <c r="C2177" s="6" t="s">
        <v>4509</v>
      </c>
      <c r="D2177" s="3" t="s">
        <v>7</v>
      </c>
    </row>
    <row r="2178">
      <c r="A2178" s="6" t="s">
        <v>4404</v>
      </c>
      <c r="B2178" s="2" t="s">
        <v>1679</v>
      </c>
      <c r="C2178" s="6" t="s">
        <v>4510</v>
      </c>
      <c r="D2178" s="3" t="s">
        <v>7</v>
      </c>
    </row>
    <row r="2179">
      <c r="A2179" s="6" t="s">
        <v>4404</v>
      </c>
      <c r="B2179" s="2" t="s">
        <v>1684</v>
      </c>
      <c r="C2179" s="6" t="s">
        <v>4511</v>
      </c>
      <c r="D2179" s="3" t="s">
        <v>7</v>
      </c>
    </row>
    <row r="2180">
      <c r="A2180" s="6" t="s">
        <v>4404</v>
      </c>
      <c r="B2180" s="2" t="s">
        <v>1695</v>
      </c>
      <c r="C2180" s="6" t="s">
        <v>4512</v>
      </c>
      <c r="D2180" s="3" t="s">
        <v>7</v>
      </c>
    </row>
    <row r="2181">
      <c r="A2181" s="6" t="s">
        <v>4404</v>
      </c>
      <c r="B2181" s="2" t="s">
        <v>1704</v>
      </c>
      <c r="C2181" s="6" t="s">
        <v>4513</v>
      </c>
      <c r="D2181" s="3" t="s">
        <v>9</v>
      </c>
    </row>
    <row r="2182">
      <c r="A2182" s="6" t="s">
        <v>4404</v>
      </c>
      <c r="B2182" s="2" t="s">
        <v>1735</v>
      </c>
      <c r="C2182" s="6" t="s">
        <v>4514</v>
      </c>
      <c r="D2182" s="3" t="s">
        <v>9</v>
      </c>
    </row>
    <row r="2183">
      <c r="A2183" s="6" t="s">
        <v>4404</v>
      </c>
      <c r="B2183" s="2" t="s">
        <v>1758</v>
      </c>
      <c r="C2183" s="6" t="s">
        <v>4515</v>
      </c>
      <c r="D2183" s="3" t="s">
        <v>9</v>
      </c>
    </row>
    <row r="2184">
      <c r="A2184" s="6" t="s">
        <v>4404</v>
      </c>
      <c r="B2184" s="2" t="s">
        <v>1767</v>
      </c>
      <c r="C2184" s="6" t="s">
        <v>4516</v>
      </c>
      <c r="D2184" s="3" t="s">
        <v>9</v>
      </c>
    </row>
    <row r="2185">
      <c r="A2185" s="6" t="s">
        <v>4404</v>
      </c>
      <c r="B2185" s="2" t="s">
        <v>1782</v>
      </c>
      <c r="C2185" s="6" t="s">
        <v>4517</v>
      </c>
      <c r="D2185" s="3" t="s">
        <v>9</v>
      </c>
    </row>
    <row r="2186">
      <c r="A2186" s="6" t="s">
        <v>4404</v>
      </c>
      <c r="B2186" s="2" t="s">
        <v>1789</v>
      </c>
      <c r="C2186" s="6" t="s">
        <v>4518</v>
      </c>
      <c r="D2186" s="3" t="s">
        <v>9</v>
      </c>
    </row>
    <row r="2187">
      <c r="A2187" s="6" t="s">
        <v>4404</v>
      </c>
      <c r="B2187" s="2" t="s">
        <v>1808</v>
      </c>
      <c r="C2187" s="6" t="s">
        <v>4519</v>
      </c>
      <c r="D2187" s="3" t="s">
        <v>9</v>
      </c>
    </row>
    <row r="2188">
      <c r="A2188" s="6" t="s">
        <v>4404</v>
      </c>
      <c r="B2188" s="2" t="s">
        <v>1815</v>
      </c>
      <c r="C2188" s="6" t="s">
        <v>4520</v>
      </c>
      <c r="D2188" s="3" t="s">
        <v>9</v>
      </c>
    </row>
    <row r="2189">
      <c r="A2189" s="6" t="s">
        <v>4404</v>
      </c>
      <c r="B2189" s="2" t="s">
        <v>1832</v>
      </c>
      <c r="C2189" s="6" t="s">
        <v>4521</v>
      </c>
      <c r="D2189" s="3" t="s">
        <v>9</v>
      </c>
    </row>
    <row r="2190">
      <c r="A2190" s="6" t="s">
        <v>4404</v>
      </c>
      <c r="B2190" s="2" t="s">
        <v>1847</v>
      </c>
      <c r="C2190" s="6" t="s">
        <v>1851</v>
      </c>
      <c r="D2190" s="3" t="s">
        <v>9</v>
      </c>
    </row>
    <row r="2191">
      <c r="A2191" s="6" t="s">
        <v>4404</v>
      </c>
      <c r="B2191" s="2" t="s">
        <v>1856</v>
      </c>
      <c r="C2191" s="6" t="s">
        <v>4522</v>
      </c>
      <c r="D2191" s="3" t="s">
        <v>11</v>
      </c>
    </row>
    <row r="2192">
      <c r="A2192" s="6" t="s">
        <v>4404</v>
      </c>
      <c r="B2192" s="2" t="s">
        <v>1871</v>
      </c>
      <c r="C2192" s="6" t="s">
        <v>4523</v>
      </c>
      <c r="D2192" s="3" t="s">
        <v>11</v>
      </c>
    </row>
    <row r="2193">
      <c r="A2193" s="6" t="s">
        <v>4404</v>
      </c>
      <c r="B2193" s="2" t="s">
        <v>1882</v>
      </c>
      <c r="C2193" s="6" t="s">
        <v>4524</v>
      </c>
      <c r="D2193" s="3" t="s">
        <v>11</v>
      </c>
    </row>
    <row r="2194">
      <c r="A2194" s="6" t="s">
        <v>4404</v>
      </c>
      <c r="B2194" s="2" t="s">
        <v>1905</v>
      </c>
      <c r="C2194" s="6" t="s">
        <v>4525</v>
      </c>
      <c r="D2194" s="3" t="s">
        <v>11</v>
      </c>
    </row>
    <row r="2195">
      <c r="A2195" s="6" t="s">
        <v>4404</v>
      </c>
      <c r="B2195" s="2" t="s">
        <v>1918</v>
      </c>
      <c r="C2195" s="6" t="s">
        <v>4526</v>
      </c>
      <c r="D2195" s="3" t="s">
        <v>11</v>
      </c>
    </row>
    <row r="2196">
      <c r="A2196" s="6" t="s">
        <v>4404</v>
      </c>
      <c r="B2196" s="2" t="s">
        <v>1929</v>
      </c>
      <c r="C2196" s="6" t="s">
        <v>4527</v>
      </c>
      <c r="D2196" s="3" t="s">
        <v>11</v>
      </c>
    </row>
    <row r="2197">
      <c r="A2197" s="6" t="s">
        <v>4404</v>
      </c>
      <c r="B2197" s="2" t="s">
        <v>1940</v>
      </c>
      <c r="C2197" s="6" t="s">
        <v>4528</v>
      </c>
      <c r="D2197" s="3" t="s">
        <v>11</v>
      </c>
    </row>
    <row r="2198">
      <c r="A2198" s="6" t="s">
        <v>4404</v>
      </c>
      <c r="B2198" s="2" t="s">
        <v>1969</v>
      </c>
      <c r="C2198" s="6" t="s">
        <v>4529</v>
      </c>
      <c r="D2198" s="3" t="s">
        <v>11</v>
      </c>
    </row>
    <row r="2199">
      <c r="A2199" s="6" t="s">
        <v>4404</v>
      </c>
      <c r="B2199" s="2" t="s">
        <v>2008</v>
      </c>
      <c r="C2199" s="6" t="s">
        <v>4530</v>
      </c>
      <c r="D2199" s="3" t="s">
        <v>4531</v>
      </c>
    </row>
    <row r="2200">
      <c r="A2200" s="6" t="s">
        <v>4404</v>
      </c>
      <c r="B2200" s="2" t="s">
        <v>4531</v>
      </c>
      <c r="C2200" s="6" t="s">
        <v>4532</v>
      </c>
      <c r="D2200" s="3" t="s">
        <v>13</v>
      </c>
    </row>
    <row r="2201">
      <c r="A2201" s="6" t="s">
        <v>4404</v>
      </c>
      <c r="B2201" s="2" t="s">
        <v>2017</v>
      </c>
      <c r="C2201" s="6" t="s">
        <v>4533</v>
      </c>
      <c r="D2201" s="3" t="s">
        <v>4531</v>
      </c>
    </row>
    <row r="2202">
      <c r="A2202" s="6" t="s">
        <v>4404</v>
      </c>
      <c r="B2202" s="2" t="s">
        <v>2038</v>
      </c>
      <c r="C2202" s="6" t="s">
        <v>4534</v>
      </c>
      <c r="D2202" s="3" t="s">
        <v>4531</v>
      </c>
    </row>
    <row r="2203">
      <c r="A2203" s="6" t="s">
        <v>4404</v>
      </c>
      <c r="B2203" s="2" t="s">
        <v>2049</v>
      </c>
      <c r="C2203" s="6" t="s">
        <v>4535</v>
      </c>
      <c r="D2203" s="3" t="s">
        <v>4531</v>
      </c>
    </row>
    <row r="2204">
      <c r="A2204" s="6" t="s">
        <v>4404</v>
      </c>
      <c r="B2204" s="2" t="s">
        <v>2062</v>
      </c>
      <c r="C2204" s="6" t="s">
        <v>4536</v>
      </c>
      <c r="D2204" s="3" t="s">
        <v>13</v>
      </c>
    </row>
    <row r="2205">
      <c r="A2205" s="6" t="s">
        <v>4404</v>
      </c>
      <c r="B2205" s="2" t="s">
        <v>2077</v>
      </c>
      <c r="C2205" s="6" t="s">
        <v>4537</v>
      </c>
      <c r="D2205" s="3" t="s">
        <v>4538</v>
      </c>
    </row>
    <row r="2206">
      <c r="A2206" s="6" t="s">
        <v>4404</v>
      </c>
      <c r="B2206" s="2" t="s">
        <v>4538</v>
      </c>
      <c r="C2206" s="6" t="s">
        <v>4539</v>
      </c>
      <c r="D2206" s="3" t="s">
        <v>13</v>
      </c>
    </row>
    <row r="2207">
      <c r="A2207" s="6" t="s">
        <v>4404</v>
      </c>
      <c r="B2207" s="2" t="s">
        <v>2086</v>
      </c>
      <c r="C2207" s="6" t="s">
        <v>4540</v>
      </c>
      <c r="D2207" s="3" t="s">
        <v>4538</v>
      </c>
    </row>
    <row r="2208">
      <c r="A2208" s="6" t="s">
        <v>4404</v>
      </c>
      <c r="B2208" s="2" t="s">
        <v>2097</v>
      </c>
      <c r="C2208" s="6" t="s">
        <v>4541</v>
      </c>
      <c r="D2208" s="3" t="s">
        <v>4538</v>
      </c>
    </row>
    <row r="2209">
      <c r="A2209" s="6" t="s">
        <v>4404</v>
      </c>
      <c r="B2209" s="2" t="s">
        <v>2106</v>
      </c>
      <c r="C2209" s="6" t="s">
        <v>4542</v>
      </c>
      <c r="D2209" s="3" t="s">
        <v>4543</v>
      </c>
    </row>
    <row r="2210">
      <c r="A2210" s="6" t="s">
        <v>4404</v>
      </c>
      <c r="B2210" s="2" t="s">
        <v>4543</v>
      </c>
      <c r="C2210" s="6" t="s">
        <v>4544</v>
      </c>
      <c r="D2210" s="3" t="s">
        <v>13</v>
      </c>
    </row>
    <row r="2211">
      <c r="A2211" s="6" t="s">
        <v>4404</v>
      </c>
      <c r="B2211" s="2" t="s">
        <v>2115</v>
      </c>
      <c r="C2211" s="6" t="s">
        <v>4545</v>
      </c>
      <c r="D2211" s="3" t="s">
        <v>4543</v>
      </c>
    </row>
    <row r="2212">
      <c r="A2212" s="6" t="s">
        <v>4404</v>
      </c>
      <c r="B2212" s="2" t="s">
        <v>2124</v>
      </c>
      <c r="C2212" s="6" t="s">
        <v>4546</v>
      </c>
      <c r="D2212" s="3" t="s">
        <v>4543</v>
      </c>
    </row>
    <row r="2213">
      <c r="A2213" s="6" t="s">
        <v>4404</v>
      </c>
      <c r="B2213" s="2" t="s">
        <v>2141</v>
      </c>
      <c r="C2213" s="6" t="s">
        <v>4547</v>
      </c>
      <c r="D2213" s="3" t="s">
        <v>4548</v>
      </c>
    </row>
    <row r="2214">
      <c r="A2214" s="6" t="s">
        <v>4404</v>
      </c>
      <c r="B2214" s="2" t="s">
        <v>4548</v>
      </c>
      <c r="C2214" s="6" t="s">
        <v>4549</v>
      </c>
      <c r="D2214" s="3" t="s">
        <v>13</v>
      </c>
    </row>
    <row r="2215">
      <c r="A2215" s="6" t="s">
        <v>4404</v>
      </c>
      <c r="B2215" s="2" t="s">
        <v>2154</v>
      </c>
      <c r="C2215" s="6" t="s">
        <v>4550</v>
      </c>
      <c r="D2215" s="3" t="s">
        <v>4548</v>
      </c>
    </row>
    <row r="2216">
      <c r="A2216" s="6" t="s">
        <v>4404</v>
      </c>
      <c r="B2216" s="2" t="s">
        <v>2165</v>
      </c>
      <c r="C2216" s="6" t="s">
        <v>4551</v>
      </c>
      <c r="D2216" s="3" t="s">
        <v>4548</v>
      </c>
    </row>
    <row r="2217">
      <c r="A2217" s="6" t="s">
        <v>4404</v>
      </c>
      <c r="B2217" s="2" t="s">
        <v>2174</v>
      </c>
      <c r="C2217" s="6" t="s">
        <v>4552</v>
      </c>
      <c r="D2217" s="3" t="s">
        <v>13</v>
      </c>
    </row>
    <row r="2218">
      <c r="A2218" s="6" t="s">
        <v>4404</v>
      </c>
      <c r="B2218" s="2" t="s">
        <v>2181</v>
      </c>
      <c r="C2218" s="6" t="s">
        <v>4553</v>
      </c>
      <c r="D2218" s="3" t="s">
        <v>15</v>
      </c>
    </row>
    <row r="2219">
      <c r="A2219" s="6" t="s">
        <v>4404</v>
      </c>
      <c r="B2219" s="2" t="s">
        <v>2200</v>
      </c>
      <c r="C2219" s="6" t="s">
        <v>4554</v>
      </c>
      <c r="D2219" s="3" t="s">
        <v>15</v>
      </c>
    </row>
    <row r="2220">
      <c r="A2220" s="6" t="s">
        <v>4404</v>
      </c>
      <c r="B2220" s="2" t="s">
        <v>2215</v>
      </c>
      <c r="C2220" s="6" t="s">
        <v>4555</v>
      </c>
      <c r="D2220" s="3" t="s">
        <v>15</v>
      </c>
    </row>
    <row r="2221">
      <c r="A2221" s="6" t="s">
        <v>4404</v>
      </c>
      <c r="B2221" s="2" t="s">
        <v>2222</v>
      </c>
      <c r="C2221" s="6" t="s">
        <v>4556</v>
      </c>
      <c r="D2221" s="3" t="s">
        <v>15</v>
      </c>
    </row>
    <row r="2222">
      <c r="A2222" s="6" t="s">
        <v>4404</v>
      </c>
      <c r="B2222" s="2" t="s">
        <v>2231</v>
      </c>
      <c r="C2222" s="6" t="s">
        <v>4557</v>
      </c>
      <c r="D2222" s="3" t="s">
        <v>15</v>
      </c>
    </row>
    <row r="2223">
      <c r="A2223" s="6" t="s">
        <v>4404</v>
      </c>
      <c r="B2223" s="2" t="s">
        <v>2242</v>
      </c>
      <c r="C2223" s="6" t="s">
        <v>4558</v>
      </c>
      <c r="D2223" s="3" t="s">
        <v>15</v>
      </c>
    </row>
    <row r="2224">
      <c r="A2224" s="6" t="s">
        <v>4404</v>
      </c>
      <c r="B2224" s="2" t="s">
        <v>2261</v>
      </c>
      <c r="C2224" s="6" t="s">
        <v>4559</v>
      </c>
      <c r="D2224" s="3" t="s">
        <v>15</v>
      </c>
    </row>
    <row r="2225">
      <c r="A2225" s="6" t="s">
        <v>4404</v>
      </c>
      <c r="B2225" s="2" t="s">
        <v>2286</v>
      </c>
      <c r="C2225" s="6" t="s">
        <v>4560</v>
      </c>
      <c r="D2225" s="3" t="s">
        <v>15</v>
      </c>
    </row>
    <row r="2226">
      <c r="A2226" s="6" t="s">
        <v>4404</v>
      </c>
      <c r="B2226" s="2" t="s">
        <v>2297</v>
      </c>
      <c r="C2226" s="6" t="s">
        <v>4561</v>
      </c>
      <c r="D2226" s="3" t="s">
        <v>15</v>
      </c>
    </row>
    <row r="2227">
      <c r="A2227" s="6" t="s">
        <v>4404</v>
      </c>
      <c r="B2227" s="2" t="s">
        <v>2314</v>
      </c>
      <c r="C2227" s="6" t="s">
        <v>4562</v>
      </c>
      <c r="D2227" s="3" t="s">
        <v>15</v>
      </c>
    </row>
    <row r="2228">
      <c r="A2228" s="6" t="s">
        <v>4404</v>
      </c>
      <c r="B2228" s="2" t="s">
        <v>2353</v>
      </c>
      <c r="C2228" s="6" t="s">
        <v>4563</v>
      </c>
      <c r="D2228" s="3" t="s">
        <v>15</v>
      </c>
    </row>
    <row r="2229">
      <c r="A2229" s="6" t="s">
        <v>4404</v>
      </c>
      <c r="B2229" s="2" t="s">
        <v>2356</v>
      </c>
      <c r="C2229" s="6" t="s">
        <v>4564</v>
      </c>
      <c r="D2229" s="3" t="s">
        <v>17</v>
      </c>
    </row>
    <row r="2230">
      <c r="A2230" s="6" t="s">
        <v>4404</v>
      </c>
      <c r="B2230" s="2" t="s">
        <v>2375</v>
      </c>
      <c r="C2230" s="6" t="s">
        <v>4565</v>
      </c>
      <c r="D2230" s="3" t="s">
        <v>17</v>
      </c>
    </row>
    <row r="2231">
      <c r="A2231" s="6" t="s">
        <v>4404</v>
      </c>
      <c r="B2231" s="2" t="s">
        <v>2390</v>
      </c>
      <c r="C2231" s="6" t="s">
        <v>4566</v>
      </c>
      <c r="D2231" s="3" t="s">
        <v>17</v>
      </c>
    </row>
    <row r="2232">
      <c r="A2232" s="6" t="s">
        <v>4404</v>
      </c>
      <c r="B2232" s="2" t="s">
        <v>2409</v>
      </c>
      <c r="C2232" s="6" t="s">
        <v>4567</v>
      </c>
      <c r="D2232" s="3" t="s">
        <v>17</v>
      </c>
    </row>
    <row r="2233">
      <c r="A2233" s="6" t="s">
        <v>4404</v>
      </c>
      <c r="B2233" s="2" t="s">
        <v>2442</v>
      </c>
      <c r="C2233" s="6" t="s">
        <v>4568</v>
      </c>
      <c r="D2233" s="3" t="s">
        <v>17</v>
      </c>
    </row>
    <row r="2234">
      <c r="A2234" s="6" t="s">
        <v>4404</v>
      </c>
      <c r="B2234" s="2" t="s">
        <v>2475</v>
      </c>
      <c r="C2234" s="6" t="s">
        <v>4569</v>
      </c>
      <c r="D2234" s="3" t="s">
        <v>17</v>
      </c>
    </row>
    <row r="2235">
      <c r="A2235" s="6" t="s">
        <v>4404</v>
      </c>
      <c r="B2235" s="2" t="s">
        <v>2486</v>
      </c>
      <c r="C2235" s="6" t="s">
        <v>4570</v>
      </c>
      <c r="D2235" s="3" t="s">
        <v>17</v>
      </c>
    </row>
    <row r="2236">
      <c r="A2236" s="6" t="s">
        <v>4404</v>
      </c>
      <c r="B2236" s="2" t="s">
        <v>2503</v>
      </c>
      <c r="C2236" s="6" t="s">
        <v>4571</v>
      </c>
      <c r="D2236" s="3" t="s">
        <v>17</v>
      </c>
    </row>
    <row r="2237">
      <c r="A2237" s="6" t="s">
        <v>4404</v>
      </c>
      <c r="B2237" s="2" t="s">
        <v>2516</v>
      </c>
      <c r="C2237" s="6" t="s">
        <v>4572</v>
      </c>
      <c r="D2237" s="3" t="s">
        <v>19</v>
      </c>
    </row>
    <row r="2238">
      <c r="A2238" s="6" t="s">
        <v>4404</v>
      </c>
      <c r="B2238" s="2" t="s">
        <v>2527</v>
      </c>
      <c r="C2238" s="6" t="s">
        <v>4573</v>
      </c>
      <c r="D2238" s="3" t="s">
        <v>19</v>
      </c>
    </row>
    <row r="2239">
      <c r="A2239" s="6" t="s">
        <v>4404</v>
      </c>
      <c r="B2239" s="2" t="s">
        <v>2534</v>
      </c>
      <c r="C2239" s="6" t="s">
        <v>4574</v>
      </c>
      <c r="D2239" s="3" t="s">
        <v>19</v>
      </c>
    </row>
    <row r="2240">
      <c r="A2240" s="6" t="s">
        <v>4404</v>
      </c>
      <c r="B2240" s="2" t="s">
        <v>2547</v>
      </c>
      <c r="C2240" s="6" t="s">
        <v>4575</v>
      </c>
      <c r="D2240" s="3" t="s">
        <v>19</v>
      </c>
    </row>
    <row r="2241">
      <c r="A2241" s="6" t="s">
        <v>4404</v>
      </c>
      <c r="B2241" s="2" t="s">
        <v>2568</v>
      </c>
      <c r="C2241" s="6" t="s">
        <v>4576</v>
      </c>
      <c r="D2241" s="3" t="s">
        <v>19</v>
      </c>
    </row>
    <row r="2242">
      <c r="A2242" s="6" t="s">
        <v>4404</v>
      </c>
      <c r="B2242" s="2" t="s">
        <v>2579</v>
      </c>
      <c r="C2242" s="6" t="s">
        <v>4577</v>
      </c>
      <c r="D2242" s="3" t="s">
        <v>19</v>
      </c>
    </row>
    <row r="2243">
      <c r="A2243" s="6" t="s">
        <v>4404</v>
      </c>
      <c r="B2243" s="2" t="s">
        <v>2604</v>
      </c>
      <c r="C2243" s="6" t="s">
        <v>4578</v>
      </c>
      <c r="D2243" s="3" t="s">
        <v>19</v>
      </c>
    </row>
    <row r="2244">
      <c r="A2244" s="6" t="s">
        <v>4404</v>
      </c>
      <c r="B2244" s="2" t="s">
        <v>2613</v>
      </c>
      <c r="C2244" s="6" t="s">
        <v>4579</v>
      </c>
      <c r="D2244" s="3" t="s">
        <v>19</v>
      </c>
    </row>
    <row r="2245">
      <c r="A2245" s="6" t="s">
        <v>4404</v>
      </c>
      <c r="B2245" s="2" t="s">
        <v>2622</v>
      </c>
      <c r="C2245" s="6" t="s">
        <v>4580</v>
      </c>
      <c r="D2245" s="3" t="s">
        <v>19</v>
      </c>
    </row>
    <row r="2246">
      <c r="A2246" s="6" t="s">
        <v>4404</v>
      </c>
      <c r="B2246" s="2" t="s">
        <v>2629</v>
      </c>
      <c r="C2246" s="6" t="s">
        <v>4581</v>
      </c>
      <c r="D2246" s="3" t="s">
        <v>19</v>
      </c>
    </row>
    <row r="2247">
      <c r="A2247" s="6" t="s">
        <v>4404</v>
      </c>
      <c r="B2247" s="2" t="s">
        <v>2644</v>
      </c>
      <c r="C2247" s="6" t="s">
        <v>4582</v>
      </c>
      <c r="D2247" s="3" t="s">
        <v>21</v>
      </c>
    </row>
    <row r="2248">
      <c r="A2248" s="6" t="s">
        <v>4404</v>
      </c>
      <c r="B2248" s="2" t="s">
        <v>2661</v>
      </c>
      <c r="C2248" s="6" t="s">
        <v>4583</v>
      </c>
      <c r="D2248" s="3" t="s">
        <v>21</v>
      </c>
    </row>
    <row r="2249">
      <c r="A2249" s="6" t="s">
        <v>4404</v>
      </c>
      <c r="B2249" s="2" t="s">
        <v>2680</v>
      </c>
      <c r="C2249" s="6" t="s">
        <v>4584</v>
      </c>
      <c r="D2249" s="3" t="s">
        <v>21</v>
      </c>
    </row>
    <row r="2250">
      <c r="A2250" s="6" t="s">
        <v>4404</v>
      </c>
      <c r="B2250" s="2" t="s">
        <v>2699</v>
      </c>
      <c r="C2250" s="6" t="s">
        <v>4585</v>
      </c>
      <c r="D2250" s="3" t="s">
        <v>21</v>
      </c>
    </row>
    <row r="2251">
      <c r="A2251" s="6" t="s">
        <v>4404</v>
      </c>
      <c r="B2251" s="2" t="s">
        <v>2710</v>
      </c>
      <c r="C2251" s="6" t="s">
        <v>4586</v>
      </c>
      <c r="D2251" s="3" t="s">
        <v>21</v>
      </c>
    </row>
    <row r="2252">
      <c r="A2252" s="6" t="s">
        <v>4404</v>
      </c>
      <c r="B2252" s="2" t="s">
        <v>2717</v>
      </c>
      <c r="C2252" s="6" t="s">
        <v>2731</v>
      </c>
      <c r="D2252" s="3" t="s">
        <v>21</v>
      </c>
    </row>
    <row r="2253">
      <c r="A2253" s="6" t="s">
        <v>4404</v>
      </c>
      <c r="B2253" s="2" t="s">
        <v>2734</v>
      </c>
      <c r="C2253" s="6" t="s">
        <v>4587</v>
      </c>
      <c r="D2253" s="3" t="s">
        <v>21</v>
      </c>
    </row>
    <row r="2254">
      <c r="A2254" s="6" t="s">
        <v>4404</v>
      </c>
      <c r="B2254" s="2" t="s">
        <v>2749</v>
      </c>
      <c r="C2254" s="6" t="s">
        <v>4588</v>
      </c>
      <c r="D2254" s="3" t="s">
        <v>21</v>
      </c>
    </row>
    <row r="2255">
      <c r="A2255" s="6" t="s">
        <v>4404</v>
      </c>
      <c r="B2255" s="2" t="s">
        <v>2760</v>
      </c>
      <c r="C2255" s="6" t="s">
        <v>4589</v>
      </c>
      <c r="D2255" s="3" t="s">
        <v>21</v>
      </c>
    </row>
    <row r="2256">
      <c r="A2256" s="6" t="s">
        <v>4404</v>
      </c>
      <c r="B2256" s="2" t="s">
        <v>2791</v>
      </c>
      <c r="C2256" s="6" t="s">
        <v>4590</v>
      </c>
      <c r="D2256" s="3" t="s">
        <v>21</v>
      </c>
    </row>
    <row r="2257">
      <c r="A2257" s="6" t="s">
        <v>4404</v>
      </c>
      <c r="B2257" s="2" t="s">
        <v>2810</v>
      </c>
      <c r="C2257" s="6" t="s">
        <v>4591</v>
      </c>
      <c r="D2257" s="3" t="s">
        <v>21</v>
      </c>
    </row>
    <row r="2258">
      <c r="A2258" s="6" t="s">
        <v>4404</v>
      </c>
      <c r="B2258" s="2" t="s">
        <v>2829</v>
      </c>
      <c r="C2258" s="6" t="s">
        <v>4592</v>
      </c>
      <c r="D2258" s="3" t="s">
        <v>23</v>
      </c>
    </row>
    <row r="2259">
      <c r="A2259" s="6" t="s">
        <v>4404</v>
      </c>
      <c r="B2259" s="2" t="s">
        <v>2848</v>
      </c>
      <c r="C2259" s="6" t="s">
        <v>4593</v>
      </c>
      <c r="D2259" s="3" t="s">
        <v>23</v>
      </c>
    </row>
    <row r="2260">
      <c r="A2260" s="6" t="s">
        <v>4404</v>
      </c>
      <c r="B2260" s="2" t="s">
        <v>2869</v>
      </c>
      <c r="C2260" s="6" t="s">
        <v>4594</v>
      </c>
      <c r="D2260" s="3" t="s">
        <v>23</v>
      </c>
    </row>
    <row r="2261">
      <c r="A2261" s="6" t="s">
        <v>4404</v>
      </c>
      <c r="B2261" s="2" t="s">
        <v>2878</v>
      </c>
      <c r="C2261" s="6" t="s">
        <v>4595</v>
      </c>
      <c r="D2261" s="3" t="s">
        <v>23</v>
      </c>
    </row>
    <row r="2262">
      <c r="A2262" s="6" t="s">
        <v>4404</v>
      </c>
      <c r="B2262" s="2" t="s">
        <v>2887</v>
      </c>
      <c r="C2262" s="6" t="s">
        <v>4596</v>
      </c>
      <c r="D2262" s="3" t="s">
        <v>23</v>
      </c>
    </row>
    <row r="2263">
      <c r="A2263" s="6" t="s">
        <v>4404</v>
      </c>
      <c r="B2263" s="2" t="s">
        <v>2904</v>
      </c>
      <c r="C2263" s="6" t="s">
        <v>4597</v>
      </c>
      <c r="D2263" s="3" t="s">
        <v>23</v>
      </c>
    </row>
    <row r="2264">
      <c r="A2264" s="6" t="s">
        <v>4404</v>
      </c>
      <c r="B2264" s="2" t="s">
        <v>2919</v>
      </c>
      <c r="C2264" s="6" t="s">
        <v>4598</v>
      </c>
      <c r="D2264" s="3" t="s">
        <v>23</v>
      </c>
    </row>
    <row r="2265">
      <c r="A2265" s="6" t="s">
        <v>4404</v>
      </c>
      <c r="B2265" s="2" t="s">
        <v>2926</v>
      </c>
      <c r="C2265" s="6" t="s">
        <v>4599</v>
      </c>
      <c r="D2265" s="3" t="s">
        <v>23</v>
      </c>
    </row>
    <row r="2266">
      <c r="A2266" s="6" t="s">
        <v>4404</v>
      </c>
      <c r="B2266" s="2" t="s">
        <v>2961</v>
      </c>
      <c r="C2266" s="6" t="s">
        <v>4600</v>
      </c>
      <c r="D2266" s="3" t="s">
        <v>23</v>
      </c>
    </row>
    <row r="2267">
      <c r="A2267" s="6" t="s">
        <v>4404</v>
      </c>
      <c r="B2267" s="2" t="s">
        <v>2982</v>
      </c>
      <c r="C2267" s="6" t="s">
        <v>4601</v>
      </c>
      <c r="D2267" s="3" t="s">
        <v>23</v>
      </c>
    </row>
    <row r="2268">
      <c r="A2268" s="6" t="s">
        <v>4404</v>
      </c>
      <c r="B2268" s="2" t="s">
        <v>2989</v>
      </c>
      <c r="C2268" s="6" t="s">
        <v>4602</v>
      </c>
      <c r="D2268" s="3" t="s">
        <v>23</v>
      </c>
    </row>
    <row r="2269">
      <c r="A2269" s="6" t="s">
        <v>4404</v>
      </c>
      <c r="B2269" s="2" t="s">
        <v>3002</v>
      </c>
      <c r="C2269" s="6" t="s">
        <v>4603</v>
      </c>
      <c r="D2269" s="3" t="s">
        <v>23</v>
      </c>
    </row>
    <row r="2270">
      <c r="A2270" s="6" t="s">
        <v>4404</v>
      </c>
      <c r="B2270" s="2" t="s">
        <v>3013</v>
      </c>
      <c r="C2270" s="6" t="s">
        <v>4604</v>
      </c>
      <c r="D2270" s="3" t="s">
        <v>23</v>
      </c>
    </row>
    <row r="2271">
      <c r="A2271" s="6" t="s">
        <v>4404</v>
      </c>
      <c r="B2271" s="2" t="s">
        <v>3022</v>
      </c>
      <c r="C2271" s="6" t="s">
        <v>4605</v>
      </c>
      <c r="D2271" s="3" t="s">
        <v>25</v>
      </c>
    </row>
    <row r="2272">
      <c r="A2272" s="6" t="s">
        <v>4404</v>
      </c>
      <c r="B2272" s="2" t="s">
        <v>3043</v>
      </c>
      <c r="C2272" s="6" t="s">
        <v>4606</v>
      </c>
      <c r="D2272" s="3" t="s">
        <v>25</v>
      </c>
    </row>
    <row r="2273">
      <c r="A2273" s="6" t="s">
        <v>4404</v>
      </c>
      <c r="B2273" s="2" t="s">
        <v>3064</v>
      </c>
      <c r="C2273" s="6" t="s">
        <v>4607</v>
      </c>
      <c r="D2273" s="3" t="s">
        <v>25</v>
      </c>
    </row>
    <row r="2274">
      <c r="A2274" s="6" t="s">
        <v>4404</v>
      </c>
      <c r="B2274" s="2" t="s">
        <v>3085</v>
      </c>
      <c r="C2274" s="6" t="s">
        <v>4608</v>
      </c>
      <c r="D2274" s="3" t="s">
        <v>25</v>
      </c>
    </row>
    <row r="2275">
      <c r="A2275" s="6" t="s">
        <v>4404</v>
      </c>
      <c r="B2275" s="2" t="s">
        <v>3106</v>
      </c>
      <c r="C2275" s="6" t="s">
        <v>4609</v>
      </c>
      <c r="D2275" s="3" t="s">
        <v>25</v>
      </c>
    </row>
    <row r="2276">
      <c r="A2276" s="6" t="s">
        <v>4404</v>
      </c>
      <c r="B2276" s="2" t="s">
        <v>3127</v>
      </c>
      <c r="C2276" s="6" t="s">
        <v>4610</v>
      </c>
      <c r="D2276" s="3" t="s">
        <v>25</v>
      </c>
    </row>
    <row r="2277">
      <c r="A2277" s="6" t="s">
        <v>4404</v>
      </c>
      <c r="B2277" s="2" t="s">
        <v>3148</v>
      </c>
      <c r="C2277" s="6" t="s">
        <v>4611</v>
      </c>
      <c r="D2277" s="3" t="s">
        <v>25</v>
      </c>
    </row>
    <row r="2278">
      <c r="A2278" s="6" t="s">
        <v>4404</v>
      </c>
      <c r="B2278" s="2" t="s">
        <v>3169</v>
      </c>
      <c r="C2278" s="6" t="s">
        <v>4612</v>
      </c>
      <c r="D2278" s="3" t="s">
        <v>25</v>
      </c>
    </row>
    <row r="2279">
      <c r="A2279" s="6" t="s">
        <v>4404</v>
      </c>
      <c r="B2279" s="2" t="s">
        <v>3190</v>
      </c>
      <c r="C2279" s="6" t="s">
        <v>4613</v>
      </c>
      <c r="D2279" s="3" t="s">
        <v>25</v>
      </c>
    </row>
    <row r="2280">
      <c r="A2280" s="6" t="s">
        <v>4404</v>
      </c>
      <c r="B2280" s="2" t="s">
        <v>3211</v>
      </c>
      <c r="C2280" s="6" t="s">
        <v>4614</v>
      </c>
      <c r="D2280" s="3" t="s">
        <v>25</v>
      </c>
    </row>
    <row r="2281">
      <c r="A2281" s="6" t="s">
        <v>4404</v>
      </c>
      <c r="B2281" s="2" t="s">
        <v>3232</v>
      </c>
      <c r="C2281" s="6" t="s">
        <v>4615</v>
      </c>
      <c r="D2281" s="3" t="s">
        <v>25</v>
      </c>
    </row>
    <row r="2282">
      <c r="A2282" s="6" t="s">
        <v>4404</v>
      </c>
      <c r="B2282" s="2" t="s">
        <v>3249</v>
      </c>
      <c r="C2282" s="6" t="s">
        <v>4616</v>
      </c>
      <c r="D2282" s="3" t="s">
        <v>25</v>
      </c>
    </row>
    <row r="2283">
      <c r="A2283" s="6" t="s">
        <v>4404</v>
      </c>
      <c r="B2283" s="2" t="s">
        <v>3264</v>
      </c>
      <c r="C2283" s="6" t="s">
        <v>4617</v>
      </c>
      <c r="D2283" s="3" t="s">
        <v>25</v>
      </c>
    </row>
    <row r="2284">
      <c r="A2284" s="6" t="s">
        <v>4404</v>
      </c>
      <c r="B2284" s="2" t="s">
        <v>3275</v>
      </c>
      <c r="C2284" s="6" t="s">
        <v>4618</v>
      </c>
      <c r="D2284" s="3" t="s">
        <v>4619</v>
      </c>
    </row>
    <row r="2285">
      <c r="A2285" s="6" t="s">
        <v>4404</v>
      </c>
      <c r="B2285" s="2" t="s">
        <v>4619</v>
      </c>
      <c r="C2285" s="6" t="s">
        <v>4620</v>
      </c>
      <c r="D2285" s="3" t="s">
        <v>25</v>
      </c>
    </row>
    <row r="2286">
      <c r="A2286" s="6" t="s">
        <v>4404</v>
      </c>
      <c r="B2286" s="2" t="s">
        <v>3288</v>
      </c>
      <c r="C2286" s="6" t="s">
        <v>4621</v>
      </c>
      <c r="D2286" s="3" t="s">
        <v>4619</v>
      </c>
    </row>
    <row r="2287">
      <c r="A2287" s="6" t="s">
        <v>4404</v>
      </c>
      <c r="B2287" s="2" t="s">
        <v>3295</v>
      </c>
      <c r="C2287" s="6" t="s">
        <v>4622</v>
      </c>
      <c r="D2287" s="3" t="s">
        <v>4619</v>
      </c>
    </row>
    <row r="2288">
      <c r="A2288" s="6" t="s">
        <v>4404</v>
      </c>
      <c r="B2288" s="2" t="s">
        <v>3304</v>
      </c>
      <c r="C2288" s="6" t="s">
        <v>4623</v>
      </c>
      <c r="D2288" s="3" t="s">
        <v>25</v>
      </c>
    </row>
    <row r="2289">
      <c r="A2289" s="6" t="s">
        <v>4404</v>
      </c>
      <c r="B2289" s="2" t="s">
        <v>3311</v>
      </c>
      <c r="C2289" s="6" t="s">
        <v>4624</v>
      </c>
      <c r="D2289" s="3" t="s">
        <v>25</v>
      </c>
    </row>
    <row r="2290">
      <c r="A2290" s="6" t="s">
        <v>4404</v>
      </c>
      <c r="B2290" s="2" t="s">
        <v>3342</v>
      </c>
      <c r="C2290" s="6" t="s">
        <v>4625</v>
      </c>
      <c r="D2290" s="3" t="s">
        <v>25</v>
      </c>
    </row>
    <row r="2291">
      <c r="A2291" s="6" t="s">
        <v>4404</v>
      </c>
      <c r="B2291" s="2" t="s">
        <v>3373</v>
      </c>
      <c r="C2291" s="6" t="s">
        <v>4626</v>
      </c>
      <c r="D2291" s="3" t="s">
        <v>25</v>
      </c>
    </row>
    <row r="2292">
      <c r="A2292" s="6" t="s">
        <v>4404</v>
      </c>
      <c r="B2292" s="2" t="s">
        <v>3394</v>
      </c>
      <c r="C2292" s="6" t="s">
        <v>4627</v>
      </c>
      <c r="D2292" s="3" t="s">
        <v>25</v>
      </c>
    </row>
    <row r="2293">
      <c r="A2293" s="6" t="s">
        <v>4404</v>
      </c>
      <c r="B2293" s="2" t="s">
        <v>3397</v>
      </c>
      <c r="C2293" s="6" t="s">
        <v>4628</v>
      </c>
      <c r="D2293" s="3" t="s">
        <v>25</v>
      </c>
    </row>
    <row r="2294">
      <c r="A2294" s="6" t="s">
        <v>4404</v>
      </c>
      <c r="B2294" s="2" t="s">
        <v>3416</v>
      </c>
      <c r="C2294" s="6" t="s">
        <v>4629</v>
      </c>
      <c r="D2294" s="3" t="s">
        <v>25</v>
      </c>
    </row>
    <row r="2295">
      <c r="A2295" s="6" t="s">
        <v>4404</v>
      </c>
      <c r="B2295" s="2" t="s">
        <v>3435</v>
      </c>
      <c r="C2295" s="6" t="s">
        <v>4630</v>
      </c>
      <c r="D2295" s="3" t="s">
        <v>33</v>
      </c>
    </row>
    <row r="2296">
      <c r="A2296" s="6" t="s">
        <v>4404</v>
      </c>
      <c r="B2296" s="2" t="s">
        <v>3438</v>
      </c>
      <c r="C2296" s="6" t="s">
        <v>4631</v>
      </c>
      <c r="D2296" s="3" t="s">
        <v>33</v>
      </c>
    </row>
    <row r="2297">
      <c r="A2297" s="6" t="s">
        <v>4404</v>
      </c>
      <c r="B2297" s="2" t="s">
        <v>3447</v>
      </c>
      <c r="C2297" s="6" t="s">
        <v>3446</v>
      </c>
      <c r="D2297" s="3" t="s">
        <v>33</v>
      </c>
    </row>
    <row r="2298">
      <c r="A2298" s="6" t="s">
        <v>4404</v>
      </c>
      <c r="B2298" s="2" t="s">
        <v>3450</v>
      </c>
      <c r="C2298" s="6" t="s">
        <v>4632</v>
      </c>
      <c r="D2298" s="3" t="s">
        <v>4633</v>
      </c>
    </row>
    <row r="2299">
      <c r="A2299" s="6" t="s">
        <v>4404</v>
      </c>
      <c r="B2299" s="2" t="s">
        <v>4633</v>
      </c>
      <c r="C2299" s="6" t="s">
        <v>4634</v>
      </c>
      <c r="D2299" s="3" t="s">
        <v>4635</v>
      </c>
    </row>
    <row r="2300">
      <c r="A2300" s="6" t="s">
        <v>4404</v>
      </c>
      <c r="B2300" s="2" t="s">
        <v>4635</v>
      </c>
      <c r="C2300" s="6" t="s">
        <v>4636</v>
      </c>
      <c r="D2300" s="3" t="s">
        <v>29</v>
      </c>
    </row>
    <row r="2301">
      <c r="A2301" s="6" t="s">
        <v>4404</v>
      </c>
      <c r="B2301" s="2" t="s">
        <v>3465</v>
      </c>
      <c r="C2301" s="6" t="s">
        <v>4637</v>
      </c>
      <c r="D2301" s="3" t="s">
        <v>4633</v>
      </c>
    </row>
    <row r="2302">
      <c r="A2302" s="6" t="s">
        <v>4404</v>
      </c>
      <c r="B2302" s="2" t="s">
        <v>3486</v>
      </c>
      <c r="C2302" s="6" t="s">
        <v>4638</v>
      </c>
      <c r="D2302" s="3" t="s">
        <v>4633</v>
      </c>
    </row>
    <row r="2303">
      <c r="A2303" s="6" t="s">
        <v>4404</v>
      </c>
      <c r="B2303" s="2" t="s">
        <v>3507</v>
      </c>
      <c r="C2303" s="6" t="s">
        <v>4639</v>
      </c>
      <c r="D2303" s="3" t="s">
        <v>4633</v>
      </c>
    </row>
    <row r="2304">
      <c r="A2304" s="6" t="s">
        <v>4404</v>
      </c>
      <c r="B2304" s="2" t="s">
        <v>3528</v>
      </c>
      <c r="C2304" s="6" t="s">
        <v>4640</v>
      </c>
      <c r="D2304" s="3" t="s">
        <v>4633</v>
      </c>
    </row>
    <row r="2305">
      <c r="A2305" s="6" t="s">
        <v>4404</v>
      </c>
      <c r="B2305" s="2" t="s">
        <v>3549</v>
      </c>
      <c r="C2305" s="6" t="s">
        <v>4641</v>
      </c>
      <c r="D2305" s="3" t="s">
        <v>4633</v>
      </c>
    </row>
    <row r="2306">
      <c r="A2306" s="6" t="s">
        <v>4404</v>
      </c>
      <c r="B2306" s="2" t="s">
        <v>3570</v>
      </c>
      <c r="C2306" s="6" t="s">
        <v>4642</v>
      </c>
      <c r="D2306" s="3" t="s">
        <v>4633</v>
      </c>
    </row>
    <row r="2307">
      <c r="A2307" s="6" t="s">
        <v>4404</v>
      </c>
      <c r="B2307" s="2" t="s">
        <v>3591</v>
      </c>
      <c r="C2307" s="6" t="s">
        <v>4643</v>
      </c>
      <c r="D2307" s="3" t="s">
        <v>4633</v>
      </c>
    </row>
    <row r="2308">
      <c r="A2308" s="6" t="s">
        <v>4404</v>
      </c>
      <c r="B2308" s="2" t="s">
        <v>3612</v>
      </c>
      <c r="C2308" s="6" t="s">
        <v>4644</v>
      </c>
      <c r="D2308" s="3" t="s">
        <v>4633</v>
      </c>
    </row>
    <row r="2309">
      <c r="A2309" s="6" t="s">
        <v>4404</v>
      </c>
      <c r="B2309" s="2" t="s">
        <v>3633</v>
      </c>
      <c r="C2309" s="6" t="s">
        <v>4645</v>
      </c>
      <c r="D2309" s="3" t="s">
        <v>4633</v>
      </c>
    </row>
    <row r="2310">
      <c r="A2310" s="6" t="s">
        <v>4404</v>
      </c>
      <c r="B2310" s="2" t="s">
        <v>3644</v>
      </c>
      <c r="C2310" s="6" t="s">
        <v>4646</v>
      </c>
      <c r="D2310" s="3" t="s">
        <v>4633</v>
      </c>
    </row>
    <row r="2311">
      <c r="A2311" s="6" t="s">
        <v>4404</v>
      </c>
      <c r="B2311" s="2" t="s">
        <v>3651</v>
      </c>
      <c r="C2311" s="6" t="s">
        <v>4647</v>
      </c>
      <c r="D2311" s="3" t="s">
        <v>4633</v>
      </c>
    </row>
    <row r="2312">
      <c r="A2312" s="6" t="s">
        <v>4404</v>
      </c>
      <c r="B2312" s="2" t="s">
        <v>3656</v>
      </c>
      <c r="C2312" s="6" t="s">
        <v>4648</v>
      </c>
      <c r="D2312" s="3" t="s">
        <v>4649</v>
      </c>
    </row>
    <row r="2313">
      <c r="A2313" s="6" t="s">
        <v>4404</v>
      </c>
      <c r="B2313" s="2" t="s">
        <v>4649</v>
      </c>
      <c r="C2313" s="6" t="s">
        <v>4650</v>
      </c>
      <c r="D2313" s="3" t="s">
        <v>4635</v>
      </c>
    </row>
    <row r="2314">
      <c r="A2314" s="6" t="s">
        <v>4404</v>
      </c>
      <c r="B2314" s="2" t="s">
        <v>3697</v>
      </c>
      <c r="C2314" s="6" t="s">
        <v>4651</v>
      </c>
      <c r="D2314" s="3" t="s">
        <v>4649</v>
      </c>
    </row>
    <row r="2315">
      <c r="A2315" s="6" t="s">
        <v>4404</v>
      </c>
      <c r="B2315" s="2" t="s">
        <v>3754</v>
      </c>
      <c r="C2315" s="6" t="s">
        <v>4652</v>
      </c>
      <c r="D2315" s="3" t="s">
        <v>4649</v>
      </c>
    </row>
    <row r="2316">
      <c r="A2316" s="6" t="s">
        <v>4404</v>
      </c>
      <c r="B2316" s="2" t="s">
        <v>3779</v>
      </c>
      <c r="C2316" s="6" t="s">
        <v>4653</v>
      </c>
      <c r="D2316" s="3" t="s">
        <v>4649</v>
      </c>
    </row>
    <row r="2317">
      <c r="A2317" s="6" t="s">
        <v>4404</v>
      </c>
      <c r="B2317" s="2" t="s">
        <v>3796</v>
      </c>
      <c r="C2317" s="6" t="s">
        <v>4654</v>
      </c>
      <c r="D2317" s="3" t="s">
        <v>4649</v>
      </c>
    </row>
    <row r="2318">
      <c r="A2318" s="6" t="s">
        <v>4404</v>
      </c>
      <c r="B2318" s="2" t="s">
        <v>3815</v>
      </c>
      <c r="C2318" s="6" t="s">
        <v>4655</v>
      </c>
      <c r="D2318" s="3" t="s">
        <v>4649</v>
      </c>
    </row>
    <row r="2319">
      <c r="A2319" s="6" t="s">
        <v>4404</v>
      </c>
      <c r="B2319" s="2" t="s">
        <v>3838</v>
      </c>
      <c r="C2319" s="6" t="s">
        <v>4656</v>
      </c>
      <c r="D2319" s="3" t="s">
        <v>4649</v>
      </c>
    </row>
    <row r="2320">
      <c r="A2320" s="6" t="s">
        <v>4404</v>
      </c>
      <c r="B2320" s="2" t="s">
        <v>3857</v>
      </c>
      <c r="C2320" s="6" t="s">
        <v>4657</v>
      </c>
      <c r="D2320" s="3" t="s">
        <v>4649</v>
      </c>
    </row>
    <row r="2321">
      <c r="A2321" s="6" t="s">
        <v>4404</v>
      </c>
      <c r="B2321" s="2" t="s">
        <v>3878</v>
      </c>
      <c r="C2321" s="6" t="s">
        <v>4658</v>
      </c>
      <c r="D2321" s="3" t="s">
        <v>4649</v>
      </c>
    </row>
    <row r="2322">
      <c r="A2322" s="6" t="s">
        <v>4404</v>
      </c>
      <c r="B2322" s="2" t="s">
        <v>3899</v>
      </c>
      <c r="C2322" s="6" t="s">
        <v>4659</v>
      </c>
      <c r="D2322" s="3" t="s">
        <v>4649</v>
      </c>
    </row>
    <row r="2323">
      <c r="A2323" s="6" t="s">
        <v>4404</v>
      </c>
      <c r="B2323" s="2" t="s">
        <v>3920</v>
      </c>
      <c r="C2323" s="6" t="s">
        <v>4660</v>
      </c>
      <c r="D2323" s="3" t="s">
        <v>4649</v>
      </c>
    </row>
    <row r="2324">
      <c r="A2324" s="6" t="s">
        <v>4404</v>
      </c>
      <c r="B2324" s="2" t="s">
        <v>3941</v>
      </c>
      <c r="C2324" s="6" t="s">
        <v>4661</v>
      </c>
      <c r="D2324" s="3" t="s">
        <v>4649</v>
      </c>
    </row>
    <row r="2325">
      <c r="A2325" s="6" t="s">
        <v>4404</v>
      </c>
      <c r="B2325" s="2" t="s">
        <v>3954</v>
      </c>
      <c r="C2325" s="6" t="s">
        <v>4662</v>
      </c>
      <c r="D2325" s="3" t="s">
        <v>4649</v>
      </c>
    </row>
    <row r="2326">
      <c r="A2326" s="6" t="s">
        <v>4404</v>
      </c>
      <c r="B2326" s="2" t="s">
        <v>3959</v>
      </c>
      <c r="C2326" s="6" t="s">
        <v>4663</v>
      </c>
      <c r="D2326" s="3" t="s">
        <v>29</v>
      </c>
    </row>
    <row r="2327">
      <c r="A2327" s="6" t="s">
        <v>4404</v>
      </c>
      <c r="B2327" s="2" t="s">
        <v>4010</v>
      </c>
      <c r="C2327" s="6" t="s">
        <v>4664</v>
      </c>
      <c r="D2327" s="3" t="s">
        <v>29</v>
      </c>
    </row>
    <row r="2328">
      <c r="A2328" s="6" t="s">
        <v>4404</v>
      </c>
      <c r="B2328" s="2" t="s">
        <v>4061</v>
      </c>
      <c r="C2328" s="6" t="s">
        <v>4665</v>
      </c>
      <c r="D2328" s="3" t="s">
        <v>29</v>
      </c>
    </row>
    <row r="2329">
      <c r="A2329" s="6" t="s">
        <v>4404</v>
      </c>
      <c r="B2329" s="2" t="s">
        <v>4112</v>
      </c>
      <c r="C2329" s="6" t="s">
        <v>4666</v>
      </c>
      <c r="D2329" s="3" t="s">
        <v>29</v>
      </c>
    </row>
    <row r="2330">
      <c r="A2330" s="6" t="s">
        <v>4404</v>
      </c>
      <c r="B2330" s="2" t="s">
        <v>4117</v>
      </c>
      <c r="C2330" s="6" t="s">
        <v>4667</v>
      </c>
      <c r="D2330" s="3" t="s">
        <v>4668</v>
      </c>
    </row>
    <row r="2331">
      <c r="A2331" s="6" t="s">
        <v>4404</v>
      </c>
      <c r="B2331" s="2" t="s">
        <v>4668</v>
      </c>
      <c r="C2331" s="6" t="s">
        <v>4669</v>
      </c>
      <c r="D2331" s="3" t="s">
        <v>29</v>
      </c>
    </row>
    <row r="2332">
      <c r="A2332" s="6" t="s">
        <v>4404</v>
      </c>
      <c r="B2332" s="2" t="s">
        <v>4158</v>
      </c>
      <c r="C2332" s="6" t="s">
        <v>4670</v>
      </c>
      <c r="D2332" s="3" t="s">
        <v>4668</v>
      </c>
    </row>
    <row r="2333">
      <c r="A2333" s="6" t="s">
        <v>4404</v>
      </c>
      <c r="B2333" s="2" t="s">
        <v>4175</v>
      </c>
      <c r="C2333" s="6" t="s">
        <v>4671</v>
      </c>
      <c r="D2333" s="3" t="s">
        <v>4668</v>
      </c>
    </row>
    <row r="2334">
      <c r="A2334" s="6" t="s">
        <v>4404</v>
      </c>
      <c r="B2334" s="2" t="s">
        <v>4202</v>
      </c>
      <c r="C2334" s="6" t="s">
        <v>4672</v>
      </c>
      <c r="D2334" s="3" t="s">
        <v>4668</v>
      </c>
    </row>
    <row r="2335">
      <c r="A2335" s="6" t="s">
        <v>4404</v>
      </c>
      <c r="B2335" s="2" t="s">
        <v>4207</v>
      </c>
      <c r="C2335" s="6" t="s">
        <v>4673</v>
      </c>
      <c r="D2335" s="3" t="s">
        <v>29</v>
      </c>
    </row>
    <row r="2336">
      <c r="A2336" s="6" t="s">
        <v>4404</v>
      </c>
      <c r="B2336" s="2" t="s">
        <v>4218</v>
      </c>
      <c r="C2336" s="6" t="s">
        <v>4674</v>
      </c>
      <c r="D2336" s="3" t="s">
        <v>29</v>
      </c>
    </row>
    <row r="2337">
      <c r="A2337" s="6" t="s">
        <v>4404</v>
      </c>
      <c r="B2337" s="2" t="s">
        <v>4231</v>
      </c>
      <c r="C2337" s="6" t="s">
        <v>4675</v>
      </c>
      <c r="D2337" s="3" t="s">
        <v>31</v>
      </c>
    </row>
    <row r="2338">
      <c r="A2338" s="6" t="s">
        <v>4404</v>
      </c>
      <c r="B2338" s="2" t="s">
        <v>4254</v>
      </c>
      <c r="C2338" s="6" t="s">
        <v>4676</v>
      </c>
      <c r="D2338" s="3" t="s">
        <v>31</v>
      </c>
    </row>
    <row r="2339">
      <c r="A2339" s="6" t="s">
        <v>4404</v>
      </c>
      <c r="B2339" s="2" t="s">
        <v>4275</v>
      </c>
      <c r="C2339" s="6" t="s">
        <v>4677</v>
      </c>
      <c r="D2339" s="3" t="s">
        <v>31</v>
      </c>
    </row>
    <row r="2340">
      <c r="A2340" s="6" t="s">
        <v>4404</v>
      </c>
      <c r="B2340" s="2" t="s">
        <v>4296</v>
      </c>
      <c r="C2340" s="6" t="s">
        <v>4678</v>
      </c>
      <c r="D2340" s="3" t="s">
        <v>31</v>
      </c>
    </row>
    <row r="2341">
      <c r="A2341" s="6" t="s">
        <v>4404</v>
      </c>
      <c r="B2341" s="2" t="s">
        <v>4327</v>
      </c>
      <c r="C2341" s="6" t="s">
        <v>4679</v>
      </c>
      <c r="D2341" s="3" t="s">
        <v>31</v>
      </c>
    </row>
    <row r="2342">
      <c r="A2342" s="6" t="s">
        <v>4404</v>
      </c>
      <c r="B2342" s="2" t="s">
        <v>4350</v>
      </c>
      <c r="C2342" s="6" t="s">
        <v>4362</v>
      </c>
      <c r="D2342" s="3" t="s">
        <v>31</v>
      </c>
    </row>
    <row r="2343">
      <c r="A2343" s="6" t="s">
        <v>4404</v>
      </c>
      <c r="B2343" s="2" t="s">
        <v>4365</v>
      </c>
      <c r="C2343" s="6" t="s">
        <v>4680</v>
      </c>
      <c r="D2343" s="3" t="s">
        <v>31</v>
      </c>
    </row>
    <row r="2344">
      <c r="A2344" s="6" t="s">
        <v>4681</v>
      </c>
      <c r="B2344" s="2" t="s">
        <v>4682</v>
      </c>
      <c r="C2344" s="6" t="s">
        <v>4683</v>
      </c>
      <c r="D2344" s="3" t="s">
        <v>50</v>
      </c>
    </row>
    <row r="2345">
      <c r="A2345" s="6" t="s">
        <v>4681</v>
      </c>
      <c r="B2345" s="2" t="s">
        <v>4684</v>
      </c>
      <c r="C2345" s="6" t="s">
        <v>4685</v>
      </c>
      <c r="D2345" s="3" t="s">
        <v>50</v>
      </c>
    </row>
    <row r="2346">
      <c r="A2346" s="6" t="s">
        <v>4681</v>
      </c>
      <c r="B2346" s="2" t="s">
        <v>4686</v>
      </c>
      <c r="C2346" s="6" t="s">
        <v>4687</v>
      </c>
      <c r="D2346" s="3" t="s">
        <v>50</v>
      </c>
    </row>
    <row r="2347">
      <c r="A2347" s="6" t="s">
        <v>4681</v>
      </c>
      <c r="B2347" s="2" t="s">
        <v>4688</v>
      </c>
      <c r="C2347" s="6" t="s">
        <v>4689</v>
      </c>
      <c r="D2347" s="3" t="s">
        <v>53</v>
      </c>
    </row>
    <row r="2348">
      <c r="A2348" s="6" t="s">
        <v>4681</v>
      </c>
      <c r="B2348" s="2" t="s">
        <v>4690</v>
      </c>
      <c r="C2348" s="6" t="s">
        <v>4691</v>
      </c>
      <c r="D2348" s="3" t="s">
        <v>53</v>
      </c>
    </row>
    <row r="2349">
      <c r="A2349" s="6" t="s">
        <v>4681</v>
      </c>
      <c r="B2349" s="2" t="s">
        <v>4692</v>
      </c>
      <c r="C2349" s="6" t="s">
        <v>4693</v>
      </c>
      <c r="D2349" s="3" t="s">
        <v>53</v>
      </c>
    </row>
    <row r="2350">
      <c r="A2350" s="6" t="s">
        <v>4681</v>
      </c>
      <c r="B2350" s="2" t="s">
        <v>4694</v>
      </c>
      <c r="C2350" s="6" t="s">
        <v>4695</v>
      </c>
      <c r="D2350" s="3" t="s">
        <v>53</v>
      </c>
    </row>
    <row r="2351">
      <c r="A2351" s="6" t="s">
        <v>4681</v>
      </c>
      <c r="B2351" s="2" t="s">
        <v>4696</v>
      </c>
      <c r="C2351" s="6" t="s">
        <v>4697</v>
      </c>
      <c r="D2351" s="3" t="s">
        <v>53</v>
      </c>
    </row>
    <row r="2352">
      <c r="A2352" s="6" t="s">
        <v>4681</v>
      </c>
      <c r="B2352" s="2" t="s">
        <v>4698</v>
      </c>
      <c r="C2352" s="6" t="s">
        <v>4699</v>
      </c>
      <c r="D2352" s="3" t="s">
        <v>55</v>
      </c>
    </row>
    <row r="2353">
      <c r="A2353" s="6" t="s">
        <v>4681</v>
      </c>
      <c r="B2353" s="2" t="s">
        <v>4700</v>
      </c>
      <c r="C2353" s="6" t="s">
        <v>4701</v>
      </c>
      <c r="D2353" s="3" t="s">
        <v>55</v>
      </c>
    </row>
    <row r="2354">
      <c r="A2354" s="6" t="s">
        <v>4681</v>
      </c>
      <c r="B2354" s="2" t="s">
        <v>4702</v>
      </c>
      <c r="C2354" s="6" t="s">
        <v>4703</v>
      </c>
      <c r="D2354" s="3" t="s">
        <v>55</v>
      </c>
    </row>
    <row r="2355">
      <c r="A2355" s="6" t="s">
        <v>4681</v>
      </c>
      <c r="B2355" s="2" t="s">
        <v>4704</v>
      </c>
      <c r="C2355" s="6" t="s">
        <v>4705</v>
      </c>
      <c r="D2355" s="3" t="s">
        <v>55</v>
      </c>
    </row>
    <row r="2356">
      <c r="A2356" s="6" t="s">
        <v>4681</v>
      </c>
      <c r="B2356" s="2" t="s">
        <v>4706</v>
      </c>
      <c r="C2356" s="6" t="s">
        <v>4707</v>
      </c>
      <c r="D2356" s="3" t="s">
        <v>55</v>
      </c>
    </row>
    <row r="2357">
      <c r="A2357" s="6" t="s">
        <v>4681</v>
      </c>
      <c r="B2357" s="2" t="s">
        <v>4708</v>
      </c>
      <c r="C2357" s="6" t="s">
        <v>4709</v>
      </c>
      <c r="D2357" s="3" t="s">
        <v>57</v>
      </c>
    </row>
    <row r="2358">
      <c r="A2358" s="6" t="s">
        <v>4681</v>
      </c>
      <c r="B2358" s="2" t="s">
        <v>4710</v>
      </c>
      <c r="C2358" s="6" t="s">
        <v>4711</v>
      </c>
      <c r="D2358" s="3" t="s">
        <v>57</v>
      </c>
    </row>
    <row r="2359">
      <c r="A2359" s="6" t="s">
        <v>4681</v>
      </c>
      <c r="B2359" s="2" t="s">
        <v>4712</v>
      </c>
      <c r="C2359" s="6" t="s">
        <v>4713</v>
      </c>
      <c r="D2359" s="3" t="s">
        <v>57</v>
      </c>
    </row>
    <row r="2360">
      <c r="A2360" s="6" t="s">
        <v>4681</v>
      </c>
      <c r="B2360" s="2" t="s">
        <v>4714</v>
      </c>
      <c r="C2360" s="6" t="s">
        <v>4715</v>
      </c>
      <c r="D2360" s="3" t="s">
        <v>57</v>
      </c>
    </row>
    <row r="2361">
      <c r="A2361" s="6" t="s">
        <v>4681</v>
      </c>
      <c r="B2361" s="2" t="s">
        <v>4716</v>
      </c>
      <c r="C2361" s="6" t="s">
        <v>4717</v>
      </c>
      <c r="D2361" s="3" t="s">
        <v>57</v>
      </c>
    </row>
    <row r="2362">
      <c r="A2362" s="6" t="s">
        <v>4681</v>
      </c>
      <c r="B2362" s="2" t="s">
        <v>4718</v>
      </c>
      <c r="C2362" s="6" t="s">
        <v>4719</v>
      </c>
      <c r="D2362" s="3" t="s">
        <v>57</v>
      </c>
    </row>
    <row r="2363">
      <c r="A2363" s="6" t="s">
        <v>4681</v>
      </c>
      <c r="B2363" s="2" t="s">
        <v>4720</v>
      </c>
      <c r="C2363" s="6" t="s">
        <v>4721</v>
      </c>
      <c r="D2363" s="3" t="s">
        <v>59</v>
      </c>
    </row>
    <row r="2364">
      <c r="A2364" s="6" t="s">
        <v>4681</v>
      </c>
      <c r="B2364" s="2" t="s">
        <v>4722</v>
      </c>
      <c r="C2364" s="6" t="s">
        <v>4723</v>
      </c>
      <c r="D2364" s="3" t="s">
        <v>59</v>
      </c>
    </row>
    <row r="2365">
      <c r="A2365" s="6" t="s">
        <v>4681</v>
      </c>
      <c r="B2365" s="2" t="s">
        <v>4724</v>
      </c>
      <c r="C2365" s="6" t="s">
        <v>4725</v>
      </c>
      <c r="D2365" s="3" t="s">
        <v>59</v>
      </c>
    </row>
    <row r="2366">
      <c r="A2366" s="6" t="s">
        <v>4681</v>
      </c>
      <c r="B2366" s="2" t="s">
        <v>4726</v>
      </c>
      <c r="C2366" s="6" t="s">
        <v>4727</v>
      </c>
      <c r="D2366" s="3" t="s">
        <v>59</v>
      </c>
    </row>
    <row r="2367">
      <c r="A2367" s="6" t="s">
        <v>4681</v>
      </c>
      <c r="B2367" s="2" t="s">
        <v>4728</v>
      </c>
      <c r="C2367" s="6" t="s">
        <v>4729</v>
      </c>
      <c r="D2367" s="3" t="s">
        <v>59</v>
      </c>
    </row>
    <row r="2368">
      <c r="A2368" s="6" t="s">
        <v>4681</v>
      </c>
      <c r="B2368" s="2" t="s">
        <v>4730</v>
      </c>
      <c r="C2368" s="6" t="s">
        <v>4731</v>
      </c>
      <c r="D2368" s="3" t="s">
        <v>59</v>
      </c>
    </row>
    <row r="2369">
      <c r="A2369" s="6" t="s">
        <v>4681</v>
      </c>
      <c r="B2369" s="2" t="s">
        <v>4732</v>
      </c>
      <c r="C2369" s="6" t="s">
        <v>4733</v>
      </c>
      <c r="D2369" s="3" t="s">
        <v>59</v>
      </c>
    </row>
    <row r="2370">
      <c r="A2370" s="6" t="s">
        <v>4681</v>
      </c>
      <c r="B2370" s="2" t="s">
        <v>4734</v>
      </c>
      <c r="C2370" s="6" t="s">
        <v>4735</v>
      </c>
      <c r="D2370" s="3" t="s">
        <v>59</v>
      </c>
    </row>
    <row r="2371">
      <c r="A2371" s="6" t="s">
        <v>4681</v>
      </c>
      <c r="B2371" s="2" t="s">
        <v>4736</v>
      </c>
      <c r="C2371" s="6" t="s">
        <v>4737</v>
      </c>
      <c r="D2371" s="3" t="s">
        <v>59</v>
      </c>
    </row>
    <row r="2372">
      <c r="A2372" s="6" t="s">
        <v>4681</v>
      </c>
      <c r="B2372" s="2" t="s">
        <v>4738</v>
      </c>
      <c r="C2372" s="6" t="s">
        <v>4739</v>
      </c>
      <c r="D2372" s="3" t="s">
        <v>59</v>
      </c>
    </row>
    <row r="2373">
      <c r="A2373" s="6" t="s">
        <v>4681</v>
      </c>
      <c r="B2373" s="2" t="s">
        <v>4740</v>
      </c>
      <c r="C2373" s="6" t="s">
        <v>4741</v>
      </c>
      <c r="D2373" s="3" t="s">
        <v>61</v>
      </c>
    </row>
    <row r="2374">
      <c r="A2374" s="6" t="s">
        <v>4681</v>
      </c>
      <c r="B2374" s="2" t="s">
        <v>4742</v>
      </c>
      <c r="C2374" s="6" t="s">
        <v>4743</v>
      </c>
      <c r="D2374" s="3" t="s">
        <v>61</v>
      </c>
    </row>
    <row r="2375">
      <c r="A2375" s="6" t="s">
        <v>4681</v>
      </c>
      <c r="B2375" s="2" t="s">
        <v>4744</v>
      </c>
      <c r="C2375" s="6" t="s">
        <v>4745</v>
      </c>
      <c r="D2375" s="3" t="s">
        <v>61</v>
      </c>
    </row>
    <row r="2376">
      <c r="A2376" s="6" t="s">
        <v>4681</v>
      </c>
      <c r="B2376" s="2" t="s">
        <v>4746</v>
      </c>
      <c r="C2376" s="6" t="s">
        <v>4747</v>
      </c>
      <c r="D2376" s="3" t="s">
        <v>61</v>
      </c>
    </row>
    <row r="2377">
      <c r="A2377" s="6" t="s">
        <v>4681</v>
      </c>
      <c r="B2377" s="2" t="s">
        <v>4748</v>
      </c>
      <c r="C2377" s="6" t="s">
        <v>4749</v>
      </c>
      <c r="D2377" s="3" t="s">
        <v>61</v>
      </c>
    </row>
    <row r="2378">
      <c r="A2378" s="6" t="s">
        <v>4681</v>
      </c>
      <c r="B2378" s="2" t="s">
        <v>4750</v>
      </c>
      <c r="C2378" s="6" t="s">
        <v>4751</v>
      </c>
      <c r="D2378" s="3" t="s">
        <v>61</v>
      </c>
    </row>
    <row r="2379">
      <c r="A2379" s="6" t="s">
        <v>4681</v>
      </c>
      <c r="B2379" s="2" t="s">
        <v>4752</v>
      </c>
      <c r="C2379" s="6" t="s">
        <v>4753</v>
      </c>
      <c r="D2379" s="3" t="s">
        <v>61</v>
      </c>
    </row>
    <row r="2380">
      <c r="A2380" s="6" t="s">
        <v>4681</v>
      </c>
      <c r="B2380" s="2" t="s">
        <v>4754</v>
      </c>
      <c r="C2380" s="6" t="s">
        <v>4755</v>
      </c>
      <c r="D2380" s="3" t="s">
        <v>63</v>
      </c>
    </row>
    <row r="2381">
      <c r="A2381" s="6" t="s">
        <v>4681</v>
      </c>
      <c r="B2381" s="2" t="s">
        <v>4756</v>
      </c>
      <c r="C2381" s="6" t="s">
        <v>4757</v>
      </c>
      <c r="D2381" s="3" t="s">
        <v>63</v>
      </c>
    </row>
    <row r="2382">
      <c r="A2382" s="6" t="s">
        <v>4681</v>
      </c>
      <c r="B2382" s="2" t="s">
        <v>4758</v>
      </c>
      <c r="C2382" s="6" t="s">
        <v>4759</v>
      </c>
      <c r="D2382" s="3" t="s">
        <v>63</v>
      </c>
    </row>
    <row r="2383">
      <c r="A2383" s="6" t="s">
        <v>4681</v>
      </c>
      <c r="B2383" s="2" t="s">
        <v>4760</v>
      </c>
      <c r="C2383" s="6" t="s">
        <v>4761</v>
      </c>
      <c r="D2383" s="3" t="s">
        <v>63</v>
      </c>
    </row>
    <row r="2384">
      <c r="A2384" s="6" t="s">
        <v>4681</v>
      </c>
      <c r="B2384" s="2" t="s">
        <v>4762</v>
      </c>
      <c r="C2384" s="6" t="s">
        <v>4763</v>
      </c>
      <c r="D2384" s="3" t="s">
        <v>63</v>
      </c>
    </row>
    <row r="2385">
      <c r="A2385" s="6" t="s">
        <v>4681</v>
      </c>
      <c r="B2385" s="2" t="s">
        <v>4764</v>
      </c>
      <c r="C2385" s="6" t="s">
        <v>4765</v>
      </c>
      <c r="D2385" s="3" t="s">
        <v>63</v>
      </c>
    </row>
    <row r="2386">
      <c r="A2386" s="6" t="s">
        <v>4681</v>
      </c>
      <c r="B2386" s="2" t="s">
        <v>4766</v>
      </c>
      <c r="C2386" s="6" t="s">
        <v>4767</v>
      </c>
      <c r="D2386" s="3" t="s">
        <v>63</v>
      </c>
    </row>
    <row r="2387">
      <c r="A2387" s="6" t="s">
        <v>4681</v>
      </c>
      <c r="B2387" s="2" t="s">
        <v>4768</v>
      </c>
      <c r="C2387" s="6" t="s">
        <v>4769</v>
      </c>
      <c r="D2387" s="3" t="s">
        <v>63</v>
      </c>
    </row>
    <row r="2388">
      <c r="A2388" s="6" t="s">
        <v>4681</v>
      </c>
      <c r="B2388" s="2" t="s">
        <v>4770</v>
      </c>
      <c r="C2388" s="6" t="s">
        <v>4771</v>
      </c>
      <c r="D2388" s="3" t="s">
        <v>63</v>
      </c>
    </row>
    <row r="2389">
      <c r="A2389" s="6" t="s">
        <v>4681</v>
      </c>
      <c r="B2389" s="2" t="s">
        <v>4772</v>
      </c>
      <c r="C2389" s="6" t="s">
        <v>4773</v>
      </c>
      <c r="D2389" s="3" t="s">
        <v>63</v>
      </c>
    </row>
    <row r="2390">
      <c r="A2390" s="6" t="s">
        <v>4681</v>
      </c>
      <c r="B2390" s="2" t="s">
        <v>4774</v>
      </c>
      <c r="C2390" s="6" t="s">
        <v>4775</v>
      </c>
      <c r="D2390" s="3" t="s">
        <v>65</v>
      </c>
    </row>
    <row r="2391">
      <c r="A2391" s="6" t="s">
        <v>4681</v>
      </c>
      <c r="B2391" s="2" t="s">
        <v>4776</v>
      </c>
      <c r="C2391" s="6" t="s">
        <v>4777</v>
      </c>
      <c r="D2391" s="3" t="s">
        <v>65</v>
      </c>
    </row>
    <row r="2392">
      <c r="A2392" s="6" t="s">
        <v>4681</v>
      </c>
      <c r="B2392" s="2" t="s">
        <v>4778</v>
      </c>
      <c r="C2392" s="6" t="s">
        <v>4779</v>
      </c>
      <c r="D2392" s="3" t="s">
        <v>65</v>
      </c>
    </row>
    <row r="2393">
      <c r="A2393" s="6" t="s">
        <v>4681</v>
      </c>
      <c r="B2393" s="2" t="s">
        <v>4780</v>
      </c>
      <c r="C2393" s="6" t="s">
        <v>4781</v>
      </c>
      <c r="D2393" s="3" t="s">
        <v>65</v>
      </c>
    </row>
    <row r="2394">
      <c r="A2394" s="6" t="s">
        <v>4681</v>
      </c>
      <c r="B2394" s="2" t="s">
        <v>4782</v>
      </c>
      <c r="C2394" s="6" t="s">
        <v>4783</v>
      </c>
      <c r="D2394" s="3" t="s">
        <v>65</v>
      </c>
    </row>
    <row r="2395">
      <c r="A2395" s="6" t="s">
        <v>4681</v>
      </c>
      <c r="B2395" s="2" t="s">
        <v>4784</v>
      </c>
      <c r="C2395" s="6" t="s">
        <v>4785</v>
      </c>
      <c r="D2395" s="3" t="s">
        <v>65</v>
      </c>
    </row>
    <row r="2396">
      <c r="A2396" s="6" t="s">
        <v>4681</v>
      </c>
      <c r="B2396" s="2" t="s">
        <v>4786</v>
      </c>
      <c r="C2396" s="6" t="s">
        <v>4787</v>
      </c>
      <c r="D2396" s="3" t="s">
        <v>67</v>
      </c>
    </row>
    <row r="2397">
      <c r="A2397" s="6" t="s">
        <v>4681</v>
      </c>
      <c r="B2397" s="2" t="s">
        <v>4788</v>
      </c>
      <c r="C2397" s="6" t="s">
        <v>4789</v>
      </c>
      <c r="D2397" s="3" t="s">
        <v>67</v>
      </c>
    </row>
    <row r="2398">
      <c r="A2398" s="6" t="s">
        <v>4681</v>
      </c>
      <c r="B2398" s="2" t="s">
        <v>4790</v>
      </c>
      <c r="C2398" s="6" t="s">
        <v>4791</v>
      </c>
      <c r="D2398" s="3" t="s">
        <v>67</v>
      </c>
    </row>
    <row r="2399">
      <c r="A2399" s="6" t="s">
        <v>4681</v>
      </c>
      <c r="B2399" s="2" t="s">
        <v>4792</v>
      </c>
      <c r="C2399" s="6" t="s">
        <v>4793</v>
      </c>
      <c r="D2399" s="3" t="s">
        <v>67</v>
      </c>
    </row>
    <row r="2400">
      <c r="A2400" s="6" t="s">
        <v>4681</v>
      </c>
      <c r="B2400" s="2" t="s">
        <v>4794</v>
      </c>
      <c r="C2400" s="6" t="s">
        <v>4795</v>
      </c>
      <c r="D2400" s="3" t="s">
        <v>67</v>
      </c>
    </row>
    <row r="2401">
      <c r="A2401" s="6" t="s">
        <v>4681</v>
      </c>
      <c r="B2401" s="2" t="s">
        <v>4796</v>
      </c>
      <c r="C2401" s="6" t="s">
        <v>4797</v>
      </c>
      <c r="D2401" s="3" t="s">
        <v>67</v>
      </c>
    </row>
    <row r="2402">
      <c r="A2402" s="6" t="s">
        <v>4681</v>
      </c>
      <c r="B2402" s="2" t="s">
        <v>4798</v>
      </c>
      <c r="C2402" s="6" t="s">
        <v>70</v>
      </c>
      <c r="D2402" s="3" t="s">
        <v>69</v>
      </c>
    </row>
    <row r="2403">
      <c r="A2403" s="6" t="s">
        <v>4681</v>
      </c>
      <c r="B2403" s="2" t="s">
        <v>4799</v>
      </c>
      <c r="C2403" s="6" t="s">
        <v>4800</v>
      </c>
      <c r="D2403" s="3" t="s">
        <v>71</v>
      </c>
    </row>
    <row r="2404">
      <c r="A2404" s="6" t="s">
        <v>4681</v>
      </c>
      <c r="B2404" s="2" t="s">
        <v>4801</v>
      </c>
      <c r="C2404" s="6" t="s">
        <v>4802</v>
      </c>
      <c r="D2404" s="3" t="s">
        <v>71</v>
      </c>
    </row>
    <row r="2405">
      <c r="A2405" s="6" t="s">
        <v>4681</v>
      </c>
      <c r="B2405" s="2" t="s">
        <v>4803</v>
      </c>
      <c r="C2405" s="6" t="s">
        <v>4804</v>
      </c>
      <c r="D2405" s="3" t="s">
        <v>71</v>
      </c>
    </row>
    <row r="2406">
      <c r="A2406" s="6" t="s">
        <v>4681</v>
      </c>
      <c r="B2406" s="2" t="s">
        <v>4805</v>
      </c>
      <c r="C2406" s="6" t="s">
        <v>4806</v>
      </c>
      <c r="D2406" s="3" t="s">
        <v>71</v>
      </c>
    </row>
    <row r="2407">
      <c r="A2407" s="6" t="s">
        <v>4681</v>
      </c>
      <c r="B2407" s="2" t="s">
        <v>4807</v>
      </c>
      <c r="C2407" s="6" t="s">
        <v>4808</v>
      </c>
      <c r="D2407" s="3" t="s">
        <v>71</v>
      </c>
    </row>
    <row r="2408">
      <c r="A2408" s="6" t="s">
        <v>4681</v>
      </c>
      <c r="B2408" s="2" t="s">
        <v>4809</v>
      </c>
      <c r="C2408" s="6" t="s">
        <v>4810</v>
      </c>
      <c r="D2408" s="3" t="s">
        <v>71</v>
      </c>
    </row>
    <row r="2409">
      <c r="A2409" s="6" t="s">
        <v>4681</v>
      </c>
      <c r="B2409" s="2" t="s">
        <v>4811</v>
      </c>
      <c r="C2409" s="6" t="s">
        <v>4812</v>
      </c>
      <c r="D2409" s="3" t="s">
        <v>71</v>
      </c>
    </row>
    <row r="2410">
      <c r="A2410" s="6" t="s">
        <v>4681</v>
      </c>
      <c r="B2410" s="2" t="s">
        <v>4813</v>
      </c>
      <c r="C2410" s="6" t="s">
        <v>4814</v>
      </c>
      <c r="D2410" s="3" t="s">
        <v>71</v>
      </c>
    </row>
    <row r="2411">
      <c r="A2411" s="6" t="s">
        <v>4681</v>
      </c>
      <c r="B2411" s="2" t="s">
        <v>4815</v>
      </c>
      <c r="C2411" s="6" t="s">
        <v>4816</v>
      </c>
      <c r="D2411" s="3" t="s">
        <v>71</v>
      </c>
    </row>
    <row r="2412">
      <c r="A2412" s="6" t="s">
        <v>4681</v>
      </c>
      <c r="B2412" s="2" t="s">
        <v>4817</v>
      </c>
      <c r="C2412" s="6" t="s">
        <v>4818</v>
      </c>
      <c r="D2412" s="3" t="s">
        <v>71</v>
      </c>
    </row>
    <row r="2413">
      <c r="A2413" s="6" t="s">
        <v>4681</v>
      </c>
      <c r="B2413" s="2" t="s">
        <v>4819</v>
      </c>
      <c r="C2413" s="6" t="s">
        <v>4820</v>
      </c>
      <c r="D2413" s="3" t="s">
        <v>74</v>
      </c>
    </row>
    <row r="2414">
      <c r="A2414" s="6" t="s">
        <v>4681</v>
      </c>
      <c r="B2414" s="2" t="s">
        <v>4821</v>
      </c>
      <c r="C2414" s="6" t="s">
        <v>4822</v>
      </c>
      <c r="D2414" s="3" t="s">
        <v>74</v>
      </c>
    </row>
    <row r="2415">
      <c r="A2415" s="6" t="s">
        <v>4681</v>
      </c>
      <c r="B2415" s="2" t="s">
        <v>4823</v>
      </c>
      <c r="C2415" s="6" t="s">
        <v>4824</v>
      </c>
      <c r="D2415" s="3" t="s">
        <v>74</v>
      </c>
    </row>
    <row r="2416">
      <c r="A2416" s="6" t="s">
        <v>4681</v>
      </c>
      <c r="B2416" s="2" t="s">
        <v>4825</v>
      </c>
      <c r="C2416" s="6" t="s">
        <v>4826</v>
      </c>
      <c r="D2416" s="3" t="s">
        <v>74</v>
      </c>
    </row>
    <row r="2417">
      <c r="A2417" s="6" t="s">
        <v>4681</v>
      </c>
      <c r="B2417" s="2" t="s">
        <v>4827</v>
      </c>
      <c r="C2417" s="6" t="s">
        <v>4828</v>
      </c>
      <c r="D2417" s="3" t="s">
        <v>74</v>
      </c>
    </row>
    <row r="2418">
      <c r="A2418" s="6" t="s">
        <v>4681</v>
      </c>
      <c r="B2418" s="2" t="s">
        <v>4829</v>
      </c>
      <c r="C2418" s="6" t="s">
        <v>4830</v>
      </c>
      <c r="D2418" s="3" t="s">
        <v>74</v>
      </c>
    </row>
    <row r="2419">
      <c r="A2419" s="6" t="s">
        <v>4681</v>
      </c>
      <c r="B2419" s="2" t="s">
        <v>4831</v>
      </c>
      <c r="C2419" s="6" t="s">
        <v>4832</v>
      </c>
      <c r="D2419" s="3" t="s">
        <v>74</v>
      </c>
    </row>
    <row r="2420">
      <c r="A2420" s="6" t="s">
        <v>4681</v>
      </c>
      <c r="B2420" s="2" t="s">
        <v>4833</v>
      </c>
      <c r="C2420" s="6" t="s">
        <v>4834</v>
      </c>
      <c r="D2420" s="3" t="s">
        <v>74</v>
      </c>
    </row>
    <row r="2421">
      <c r="A2421" s="6" t="s">
        <v>4681</v>
      </c>
      <c r="B2421" s="2" t="s">
        <v>4835</v>
      </c>
      <c r="C2421" s="6" t="s">
        <v>4836</v>
      </c>
      <c r="D2421" s="3" t="s">
        <v>74</v>
      </c>
    </row>
    <row r="2422">
      <c r="A2422" s="6" t="s">
        <v>4681</v>
      </c>
      <c r="B2422" s="2" t="s">
        <v>4837</v>
      </c>
      <c r="C2422" s="6" t="s">
        <v>4838</v>
      </c>
      <c r="D2422" s="3" t="s">
        <v>76</v>
      </c>
    </row>
    <row r="2423">
      <c r="A2423" s="6" t="s">
        <v>4681</v>
      </c>
      <c r="B2423" s="2" t="s">
        <v>4839</v>
      </c>
      <c r="C2423" s="6" t="s">
        <v>4840</v>
      </c>
      <c r="D2423" s="3" t="s">
        <v>76</v>
      </c>
    </row>
    <row r="2424">
      <c r="A2424" s="6" t="s">
        <v>4681</v>
      </c>
      <c r="B2424" s="2" t="s">
        <v>4841</v>
      </c>
      <c r="C2424" s="6" t="s">
        <v>4842</v>
      </c>
      <c r="D2424" s="3" t="s">
        <v>76</v>
      </c>
    </row>
    <row r="2425">
      <c r="A2425" s="6" t="s">
        <v>4681</v>
      </c>
      <c r="B2425" s="2" t="s">
        <v>4843</v>
      </c>
      <c r="C2425" s="6" t="s">
        <v>4844</v>
      </c>
      <c r="D2425" s="3" t="s">
        <v>76</v>
      </c>
    </row>
    <row r="2426">
      <c r="A2426" s="6" t="s">
        <v>4681</v>
      </c>
      <c r="B2426" s="2" t="s">
        <v>4845</v>
      </c>
      <c r="C2426" s="6" t="s">
        <v>4846</v>
      </c>
      <c r="D2426" s="3" t="s">
        <v>78</v>
      </c>
    </row>
    <row r="2427">
      <c r="A2427" s="6" t="s">
        <v>4681</v>
      </c>
      <c r="B2427" s="2" t="s">
        <v>4847</v>
      </c>
      <c r="C2427" s="6" t="s">
        <v>4848</v>
      </c>
      <c r="D2427" s="3" t="s">
        <v>78</v>
      </c>
    </row>
    <row r="2428">
      <c r="A2428" s="6" t="s">
        <v>4681</v>
      </c>
      <c r="B2428" s="2" t="s">
        <v>4849</v>
      </c>
      <c r="C2428" s="6" t="s">
        <v>4850</v>
      </c>
      <c r="D2428" s="3" t="s">
        <v>78</v>
      </c>
    </row>
    <row r="2429">
      <c r="A2429" s="6" t="s">
        <v>4681</v>
      </c>
      <c r="B2429" s="2" t="s">
        <v>4851</v>
      </c>
      <c r="C2429" s="6" t="s">
        <v>4852</v>
      </c>
      <c r="D2429" s="3" t="s">
        <v>78</v>
      </c>
    </row>
    <row r="2430">
      <c r="A2430" s="6" t="s">
        <v>4681</v>
      </c>
      <c r="B2430" s="2" t="s">
        <v>4853</v>
      </c>
      <c r="C2430" s="6" t="s">
        <v>4854</v>
      </c>
      <c r="D2430" s="3" t="s">
        <v>78</v>
      </c>
    </row>
    <row r="2431">
      <c r="A2431" s="6" t="s">
        <v>4681</v>
      </c>
      <c r="B2431" s="2" t="s">
        <v>4855</v>
      </c>
      <c r="C2431" s="6" t="s">
        <v>4856</v>
      </c>
      <c r="D2431" s="3" t="s">
        <v>78</v>
      </c>
    </row>
    <row r="2432">
      <c r="A2432" s="6" t="s">
        <v>4681</v>
      </c>
      <c r="B2432" s="2" t="s">
        <v>4857</v>
      </c>
      <c r="C2432" s="6" t="s">
        <v>4858</v>
      </c>
      <c r="D2432" s="3" t="s">
        <v>78</v>
      </c>
    </row>
    <row r="2433">
      <c r="A2433" s="6" t="s">
        <v>4681</v>
      </c>
      <c r="B2433" s="2" t="s">
        <v>4859</v>
      </c>
      <c r="C2433" s="6" t="s">
        <v>4860</v>
      </c>
      <c r="D2433" s="3" t="s">
        <v>78</v>
      </c>
    </row>
    <row r="2434">
      <c r="A2434" s="6" t="s">
        <v>4681</v>
      </c>
      <c r="B2434" s="2" t="s">
        <v>4861</v>
      </c>
      <c r="C2434" s="6" t="s">
        <v>4862</v>
      </c>
      <c r="D2434" s="3" t="s">
        <v>78</v>
      </c>
    </row>
    <row r="2435">
      <c r="A2435" s="6" t="s">
        <v>4681</v>
      </c>
      <c r="B2435" s="2" t="s">
        <v>4863</v>
      </c>
      <c r="C2435" s="6" t="s">
        <v>4864</v>
      </c>
      <c r="D2435" s="3" t="s">
        <v>80</v>
      </c>
    </row>
    <row r="2436">
      <c r="A2436" s="6" t="s">
        <v>4681</v>
      </c>
      <c r="B2436" s="2" t="s">
        <v>4865</v>
      </c>
      <c r="C2436" s="6" t="s">
        <v>4866</v>
      </c>
      <c r="D2436" s="3" t="s">
        <v>80</v>
      </c>
    </row>
    <row r="2437">
      <c r="A2437" s="6" t="s">
        <v>4681</v>
      </c>
      <c r="B2437" s="2" t="s">
        <v>4867</v>
      </c>
      <c r="C2437" s="6" t="s">
        <v>4868</v>
      </c>
      <c r="D2437" s="3" t="s">
        <v>80</v>
      </c>
    </row>
    <row r="2438">
      <c r="A2438" s="6" t="s">
        <v>4681</v>
      </c>
      <c r="B2438" s="2" t="s">
        <v>4869</v>
      </c>
      <c r="C2438" s="6" t="s">
        <v>4870</v>
      </c>
      <c r="D2438" s="3" t="s">
        <v>80</v>
      </c>
    </row>
    <row r="2439">
      <c r="A2439" s="6" t="s">
        <v>4681</v>
      </c>
      <c r="B2439" s="2" t="s">
        <v>4871</v>
      </c>
      <c r="C2439" s="6" t="s">
        <v>4872</v>
      </c>
      <c r="D2439" s="3" t="s">
        <v>80</v>
      </c>
    </row>
    <row r="2440">
      <c r="A2440" s="6" t="s">
        <v>4681</v>
      </c>
      <c r="B2440" s="2" t="s">
        <v>4873</v>
      </c>
      <c r="C2440" s="6" t="s">
        <v>4874</v>
      </c>
      <c r="D2440" s="3" t="s">
        <v>82</v>
      </c>
    </row>
    <row r="2441">
      <c r="A2441" s="6" t="s">
        <v>4681</v>
      </c>
      <c r="B2441" s="2" t="s">
        <v>4875</v>
      </c>
      <c r="C2441" s="6" t="s">
        <v>4876</v>
      </c>
      <c r="D2441" s="3" t="s">
        <v>82</v>
      </c>
    </row>
    <row r="2442">
      <c r="A2442" s="6" t="s">
        <v>4681</v>
      </c>
      <c r="B2442" s="2" t="s">
        <v>4877</v>
      </c>
      <c r="C2442" s="6" t="s">
        <v>4878</v>
      </c>
      <c r="D2442" s="3" t="s">
        <v>82</v>
      </c>
    </row>
    <row r="2443">
      <c r="A2443" s="6" t="s">
        <v>4681</v>
      </c>
      <c r="B2443" s="2" t="s">
        <v>4879</v>
      </c>
      <c r="C2443" s="6" t="s">
        <v>4880</v>
      </c>
      <c r="D2443" s="3" t="s">
        <v>82</v>
      </c>
    </row>
    <row r="2444">
      <c r="A2444" s="6" t="s">
        <v>4681</v>
      </c>
      <c r="B2444" s="2" t="s">
        <v>4881</v>
      </c>
      <c r="C2444" s="6" t="s">
        <v>4882</v>
      </c>
      <c r="D2444" s="3" t="s">
        <v>82</v>
      </c>
    </row>
    <row r="2445">
      <c r="A2445" s="6" t="s">
        <v>4681</v>
      </c>
      <c r="B2445" s="2" t="s">
        <v>4883</v>
      </c>
      <c r="C2445" s="6" t="s">
        <v>4884</v>
      </c>
      <c r="D2445" s="3" t="s">
        <v>82</v>
      </c>
    </row>
    <row r="2446">
      <c r="A2446" s="6" t="s">
        <v>4681</v>
      </c>
      <c r="B2446" s="2" t="s">
        <v>4885</v>
      </c>
      <c r="C2446" s="6" t="s">
        <v>4886</v>
      </c>
      <c r="D2446" s="3" t="s">
        <v>82</v>
      </c>
    </row>
    <row r="2447">
      <c r="A2447" s="6" t="s">
        <v>4681</v>
      </c>
      <c r="B2447" s="2" t="s">
        <v>4887</v>
      </c>
      <c r="C2447" s="6" t="s">
        <v>4888</v>
      </c>
      <c r="D2447" s="3" t="s">
        <v>85</v>
      </c>
    </row>
    <row r="2448">
      <c r="A2448" s="6" t="s">
        <v>4681</v>
      </c>
      <c r="B2448" s="2" t="s">
        <v>4889</v>
      </c>
      <c r="C2448" s="6" t="s">
        <v>4890</v>
      </c>
      <c r="D2448" s="3" t="s">
        <v>85</v>
      </c>
    </row>
    <row r="2449">
      <c r="A2449" s="6" t="s">
        <v>4681</v>
      </c>
      <c r="B2449" s="2" t="s">
        <v>4891</v>
      </c>
      <c r="C2449" s="6" t="s">
        <v>4892</v>
      </c>
      <c r="D2449" s="3" t="s">
        <v>85</v>
      </c>
    </row>
    <row r="2450">
      <c r="A2450" s="6" t="s">
        <v>4681</v>
      </c>
      <c r="B2450" s="2" t="s">
        <v>4893</v>
      </c>
      <c r="C2450" s="6" t="s">
        <v>4894</v>
      </c>
      <c r="D2450" s="3" t="s">
        <v>85</v>
      </c>
    </row>
    <row r="2451">
      <c r="A2451" s="6" t="s">
        <v>4681</v>
      </c>
      <c r="B2451" s="2" t="s">
        <v>4895</v>
      </c>
      <c r="C2451" s="6" t="s">
        <v>4896</v>
      </c>
      <c r="D2451" s="3" t="s">
        <v>85</v>
      </c>
    </row>
    <row r="2452">
      <c r="A2452" s="6" t="s">
        <v>4681</v>
      </c>
      <c r="B2452" s="2" t="s">
        <v>4897</v>
      </c>
      <c r="C2452" s="6" t="s">
        <v>4898</v>
      </c>
      <c r="D2452" s="3" t="s">
        <v>85</v>
      </c>
    </row>
    <row r="2453">
      <c r="A2453" s="6" t="s">
        <v>4681</v>
      </c>
      <c r="B2453" s="2" t="s">
        <v>4899</v>
      </c>
      <c r="C2453" s="6" t="s">
        <v>4900</v>
      </c>
      <c r="D2453" s="3" t="s">
        <v>85</v>
      </c>
    </row>
    <row r="2454">
      <c r="A2454" s="6" t="s">
        <v>4681</v>
      </c>
      <c r="B2454" s="2" t="s">
        <v>4901</v>
      </c>
      <c r="C2454" s="6" t="s">
        <v>4902</v>
      </c>
      <c r="D2454" s="3" t="s">
        <v>87</v>
      </c>
    </row>
    <row r="2455">
      <c r="A2455" s="6" t="s">
        <v>4681</v>
      </c>
      <c r="B2455" s="2" t="s">
        <v>4903</v>
      </c>
      <c r="C2455" s="6" t="s">
        <v>4904</v>
      </c>
      <c r="D2455" s="3" t="s">
        <v>87</v>
      </c>
    </row>
    <row r="2456">
      <c r="A2456" s="6" t="s">
        <v>4681</v>
      </c>
      <c r="B2456" s="2" t="s">
        <v>4905</v>
      </c>
      <c r="C2456" s="6" t="s">
        <v>4906</v>
      </c>
      <c r="D2456" s="3" t="s">
        <v>87</v>
      </c>
    </row>
    <row r="2457">
      <c r="A2457" s="6" t="s">
        <v>4681</v>
      </c>
      <c r="B2457" s="2" t="s">
        <v>4907</v>
      </c>
      <c r="C2457" s="6" t="s">
        <v>4908</v>
      </c>
      <c r="D2457" s="3" t="s">
        <v>87</v>
      </c>
    </row>
    <row r="2458">
      <c r="A2458" s="6" t="s">
        <v>4681</v>
      </c>
      <c r="B2458" s="2" t="s">
        <v>4909</v>
      </c>
      <c r="C2458" s="6" t="s">
        <v>4910</v>
      </c>
      <c r="D2458" s="3" t="s">
        <v>87</v>
      </c>
    </row>
    <row r="2459">
      <c r="A2459" s="6" t="s">
        <v>4681</v>
      </c>
      <c r="B2459" s="2" t="s">
        <v>4911</v>
      </c>
      <c r="C2459" s="6" t="s">
        <v>4912</v>
      </c>
      <c r="D2459" s="3" t="s">
        <v>87</v>
      </c>
    </row>
    <row r="2460">
      <c r="A2460" s="6" t="s">
        <v>4681</v>
      </c>
      <c r="B2460" s="2" t="s">
        <v>4913</v>
      </c>
      <c r="C2460" s="6" t="s">
        <v>4914</v>
      </c>
      <c r="D2460" s="3" t="s">
        <v>89</v>
      </c>
    </row>
    <row r="2461">
      <c r="A2461" s="6" t="s">
        <v>4681</v>
      </c>
      <c r="B2461" s="2" t="s">
        <v>4915</v>
      </c>
      <c r="C2461" s="6" t="s">
        <v>4916</v>
      </c>
      <c r="D2461" s="3" t="s">
        <v>89</v>
      </c>
    </row>
    <row r="2462">
      <c r="A2462" s="6" t="s">
        <v>4681</v>
      </c>
      <c r="B2462" s="2" t="s">
        <v>4917</v>
      </c>
      <c r="C2462" s="6" t="s">
        <v>4918</v>
      </c>
      <c r="D2462" s="3" t="s">
        <v>89</v>
      </c>
    </row>
    <row r="2463">
      <c r="A2463" s="6" t="s">
        <v>4681</v>
      </c>
      <c r="B2463" s="2" t="s">
        <v>4919</v>
      </c>
      <c r="C2463" s="6" t="s">
        <v>4920</v>
      </c>
      <c r="D2463" s="3" t="s">
        <v>89</v>
      </c>
    </row>
    <row r="2464">
      <c r="A2464" s="6" t="s">
        <v>4681</v>
      </c>
      <c r="B2464" s="2" t="s">
        <v>4921</v>
      </c>
      <c r="C2464" s="6" t="s">
        <v>4922</v>
      </c>
      <c r="D2464" s="3" t="s">
        <v>89</v>
      </c>
    </row>
    <row r="2465">
      <c r="A2465" s="6" t="s">
        <v>4681</v>
      </c>
      <c r="B2465" s="2" t="s">
        <v>4923</v>
      </c>
      <c r="C2465" s="6" t="s">
        <v>4924</v>
      </c>
      <c r="D2465" s="3" t="s">
        <v>89</v>
      </c>
    </row>
    <row r="2466">
      <c r="A2466" s="6" t="s">
        <v>4681</v>
      </c>
      <c r="B2466" s="2" t="s">
        <v>4925</v>
      </c>
      <c r="C2466" s="6" t="s">
        <v>4926</v>
      </c>
      <c r="D2466" s="3" t="s">
        <v>91</v>
      </c>
    </row>
    <row r="2467">
      <c r="A2467" s="6" t="s">
        <v>4681</v>
      </c>
      <c r="B2467" s="2" t="s">
        <v>4927</v>
      </c>
      <c r="C2467" s="6" t="s">
        <v>4928</v>
      </c>
      <c r="D2467" s="3" t="s">
        <v>91</v>
      </c>
    </row>
    <row r="2468">
      <c r="A2468" s="6" t="s">
        <v>4681</v>
      </c>
      <c r="B2468" s="2" t="s">
        <v>4929</v>
      </c>
      <c r="C2468" s="6" t="s">
        <v>4930</v>
      </c>
      <c r="D2468" s="3" t="s">
        <v>91</v>
      </c>
    </row>
    <row r="2469">
      <c r="A2469" s="6" t="s">
        <v>4681</v>
      </c>
      <c r="B2469" s="2" t="s">
        <v>4931</v>
      </c>
      <c r="C2469" s="6" t="s">
        <v>4932</v>
      </c>
      <c r="D2469" s="3" t="s">
        <v>91</v>
      </c>
    </row>
    <row r="2470">
      <c r="A2470" s="6" t="s">
        <v>4681</v>
      </c>
      <c r="B2470" s="2" t="s">
        <v>4933</v>
      </c>
      <c r="C2470" s="6" t="s">
        <v>4934</v>
      </c>
      <c r="D2470" s="3" t="s">
        <v>91</v>
      </c>
    </row>
    <row r="2471">
      <c r="A2471" s="6" t="s">
        <v>4681</v>
      </c>
      <c r="B2471" s="2" t="s">
        <v>4935</v>
      </c>
      <c r="C2471" s="6" t="s">
        <v>4936</v>
      </c>
      <c r="D2471" s="3" t="s">
        <v>93</v>
      </c>
    </row>
    <row r="2472">
      <c r="A2472" s="6" t="s">
        <v>4681</v>
      </c>
      <c r="B2472" s="2" t="s">
        <v>4937</v>
      </c>
      <c r="C2472" s="6" t="s">
        <v>4938</v>
      </c>
      <c r="D2472" s="3" t="s">
        <v>93</v>
      </c>
    </row>
    <row r="2473">
      <c r="A2473" s="6" t="s">
        <v>4681</v>
      </c>
      <c r="B2473" s="2" t="s">
        <v>4939</v>
      </c>
      <c r="C2473" s="6" t="s">
        <v>4940</v>
      </c>
      <c r="D2473" s="3" t="s">
        <v>93</v>
      </c>
    </row>
    <row r="2474">
      <c r="A2474" s="6" t="s">
        <v>4681</v>
      </c>
      <c r="B2474" s="2" t="s">
        <v>4941</v>
      </c>
      <c r="C2474" s="6" t="s">
        <v>4942</v>
      </c>
      <c r="D2474" s="3" t="s">
        <v>95</v>
      </c>
    </row>
    <row r="2475">
      <c r="A2475" s="6" t="s">
        <v>4681</v>
      </c>
      <c r="B2475" s="2" t="s">
        <v>4943</v>
      </c>
      <c r="C2475" s="6" t="s">
        <v>4944</v>
      </c>
      <c r="D2475" s="3" t="s">
        <v>95</v>
      </c>
    </row>
    <row r="2476">
      <c r="A2476" s="6" t="s">
        <v>4681</v>
      </c>
      <c r="B2476" s="2" t="s">
        <v>4945</v>
      </c>
      <c r="C2476" s="6" t="s">
        <v>4946</v>
      </c>
      <c r="D2476" s="3" t="s">
        <v>95</v>
      </c>
    </row>
    <row r="2477">
      <c r="A2477" s="6" t="s">
        <v>4681</v>
      </c>
      <c r="B2477" s="2" t="s">
        <v>4947</v>
      </c>
      <c r="C2477" s="6" t="s">
        <v>4948</v>
      </c>
      <c r="D2477" s="3" t="s">
        <v>95</v>
      </c>
    </row>
    <row r="2478">
      <c r="A2478" s="6" t="s">
        <v>4681</v>
      </c>
      <c r="B2478" s="2" t="s">
        <v>4949</v>
      </c>
      <c r="C2478" s="6" t="s">
        <v>4950</v>
      </c>
      <c r="D2478" s="3" t="s">
        <v>97</v>
      </c>
    </row>
    <row r="2479">
      <c r="A2479" s="6" t="s">
        <v>4681</v>
      </c>
      <c r="B2479" s="2" t="s">
        <v>4951</v>
      </c>
      <c r="C2479" s="6" t="s">
        <v>4952</v>
      </c>
      <c r="D2479" s="3" t="s">
        <v>97</v>
      </c>
    </row>
    <row r="2480">
      <c r="A2480" s="6" t="s">
        <v>4681</v>
      </c>
      <c r="B2480" s="2" t="s">
        <v>4953</v>
      </c>
      <c r="C2480" s="6" t="s">
        <v>4954</v>
      </c>
      <c r="D2480" s="3" t="s">
        <v>97</v>
      </c>
    </row>
    <row r="2481">
      <c r="A2481" s="6" t="s">
        <v>4681</v>
      </c>
      <c r="B2481" s="2" t="s">
        <v>4955</v>
      </c>
      <c r="C2481" s="6" t="s">
        <v>4956</v>
      </c>
      <c r="D2481" s="3" t="s">
        <v>99</v>
      </c>
    </row>
    <row r="2482">
      <c r="A2482" s="6" t="s">
        <v>4681</v>
      </c>
      <c r="B2482" s="2" t="s">
        <v>4957</v>
      </c>
      <c r="C2482" s="6" t="s">
        <v>4958</v>
      </c>
      <c r="D2482" s="3" t="s">
        <v>99</v>
      </c>
    </row>
    <row r="2483">
      <c r="A2483" s="6" t="s">
        <v>4681</v>
      </c>
      <c r="B2483" s="2" t="s">
        <v>4959</v>
      </c>
      <c r="C2483" s="6" t="s">
        <v>4960</v>
      </c>
      <c r="D2483" s="3" t="s">
        <v>99</v>
      </c>
    </row>
    <row r="2484">
      <c r="A2484" s="6" t="s">
        <v>4681</v>
      </c>
      <c r="B2484" s="2" t="s">
        <v>4961</v>
      </c>
      <c r="C2484" s="6" t="s">
        <v>4962</v>
      </c>
      <c r="D2484" s="3" t="s">
        <v>99</v>
      </c>
    </row>
    <row r="2485">
      <c r="A2485" s="6" t="s">
        <v>4681</v>
      </c>
      <c r="B2485" s="2" t="s">
        <v>4963</v>
      </c>
      <c r="C2485" s="6" t="s">
        <v>4964</v>
      </c>
      <c r="D2485" s="3" t="s">
        <v>99</v>
      </c>
    </row>
    <row r="2486">
      <c r="A2486" s="6" t="s">
        <v>4681</v>
      </c>
      <c r="B2486" s="2" t="s">
        <v>4965</v>
      </c>
      <c r="C2486" s="6" t="s">
        <v>4966</v>
      </c>
      <c r="D2486" s="3" t="s">
        <v>101</v>
      </c>
    </row>
    <row r="2487">
      <c r="A2487" s="6" t="s">
        <v>4681</v>
      </c>
      <c r="B2487" s="2" t="s">
        <v>4967</v>
      </c>
      <c r="C2487" s="6" t="s">
        <v>4968</v>
      </c>
      <c r="D2487" s="3" t="s">
        <v>101</v>
      </c>
    </row>
    <row r="2488">
      <c r="A2488" s="6" t="s">
        <v>4681</v>
      </c>
      <c r="B2488" s="2" t="s">
        <v>4969</v>
      </c>
      <c r="C2488" s="6" t="s">
        <v>4970</v>
      </c>
      <c r="D2488" s="3" t="s">
        <v>101</v>
      </c>
    </row>
    <row r="2489">
      <c r="A2489" s="6" t="s">
        <v>4681</v>
      </c>
      <c r="B2489" s="2" t="s">
        <v>4971</v>
      </c>
      <c r="C2489" s="6" t="s">
        <v>4972</v>
      </c>
      <c r="D2489" s="3" t="s">
        <v>101</v>
      </c>
    </row>
    <row r="2490">
      <c r="A2490" s="6" t="s">
        <v>4681</v>
      </c>
      <c r="B2490" s="2" t="s">
        <v>4973</v>
      </c>
      <c r="C2490" s="6" t="s">
        <v>4974</v>
      </c>
      <c r="D2490" s="3" t="s">
        <v>101</v>
      </c>
    </row>
    <row r="2491">
      <c r="A2491" s="6" t="s">
        <v>4681</v>
      </c>
      <c r="B2491" s="2" t="s">
        <v>4975</v>
      </c>
      <c r="C2491" s="6" t="s">
        <v>4976</v>
      </c>
      <c r="D2491" s="3" t="s">
        <v>101</v>
      </c>
    </row>
    <row r="2492">
      <c r="A2492" s="6" t="s">
        <v>4681</v>
      </c>
      <c r="B2492" s="2" t="s">
        <v>4977</v>
      </c>
      <c r="C2492" s="6" t="s">
        <v>4978</v>
      </c>
      <c r="D2492" s="3" t="s">
        <v>101</v>
      </c>
    </row>
    <row r="2493">
      <c r="A2493" s="6" t="s">
        <v>4681</v>
      </c>
      <c r="B2493" s="2" t="s">
        <v>4979</v>
      </c>
      <c r="C2493" s="6" t="s">
        <v>4980</v>
      </c>
      <c r="D2493" s="3" t="s">
        <v>101</v>
      </c>
    </row>
    <row r="2494">
      <c r="A2494" s="6" t="s">
        <v>4681</v>
      </c>
      <c r="B2494" s="2" t="s">
        <v>4981</v>
      </c>
      <c r="C2494" s="6" t="s">
        <v>4982</v>
      </c>
      <c r="D2494" s="3" t="s">
        <v>104</v>
      </c>
    </row>
    <row r="2495">
      <c r="A2495" s="6" t="s">
        <v>4681</v>
      </c>
      <c r="B2495" s="2" t="s">
        <v>4983</v>
      </c>
      <c r="C2495" s="6" t="s">
        <v>4984</v>
      </c>
      <c r="D2495" s="3" t="s">
        <v>104</v>
      </c>
    </row>
    <row r="2496">
      <c r="A2496" s="6" t="s">
        <v>4681</v>
      </c>
      <c r="B2496" s="2" t="s">
        <v>4985</v>
      </c>
      <c r="C2496" s="6" t="s">
        <v>4986</v>
      </c>
      <c r="D2496" s="3" t="s">
        <v>104</v>
      </c>
    </row>
    <row r="2497">
      <c r="A2497" s="6" t="s">
        <v>4681</v>
      </c>
      <c r="B2497" s="2" t="s">
        <v>4987</v>
      </c>
      <c r="C2497" s="6" t="s">
        <v>4988</v>
      </c>
      <c r="D2497" s="3" t="s">
        <v>104</v>
      </c>
    </row>
    <row r="2498">
      <c r="A2498" s="6" t="s">
        <v>4681</v>
      </c>
      <c r="B2498" s="2" t="s">
        <v>4989</v>
      </c>
      <c r="C2498" s="6" t="s">
        <v>4990</v>
      </c>
      <c r="D2498" s="3" t="s">
        <v>106</v>
      </c>
    </row>
    <row r="2499">
      <c r="A2499" s="6" t="s">
        <v>4681</v>
      </c>
      <c r="B2499" s="2" t="s">
        <v>4991</v>
      </c>
      <c r="C2499" s="6" t="s">
        <v>4992</v>
      </c>
      <c r="D2499" s="3" t="s">
        <v>106</v>
      </c>
    </row>
    <row r="2500">
      <c r="A2500" s="6" t="s">
        <v>4681</v>
      </c>
      <c r="B2500" s="2" t="s">
        <v>4993</v>
      </c>
      <c r="C2500" s="6" t="s">
        <v>4994</v>
      </c>
      <c r="D2500" s="3" t="s">
        <v>106</v>
      </c>
    </row>
    <row r="2501">
      <c r="A2501" s="6" t="s">
        <v>4681</v>
      </c>
      <c r="B2501" s="2" t="s">
        <v>4995</v>
      </c>
      <c r="C2501" s="6" t="s">
        <v>4996</v>
      </c>
      <c r="D2501" s="3" t="s">
        <v>106</v>
      </c>
    </row>
    <row r="2502">
      <c r="A2502" s="6" t="s">
        <v>4681</v>
      </c>
      <c r="B2502" s="2" t="s">
        <v>4997</v>
      </c>
      <c r="C2502" s="6" t="s">
        <v>4998</v>
      </c>
      <c r="D2502" s="3" t="s">
        <v>106</v>
      </c>
    </row>
    <row r="2503">
      <c r="A2503" s="6" t="s">
        <v>4681</v>
      </c>
      <c r="B2503" s="2" t="s">
        <v>4999</v>
      </c>
      <c r="C2503" s="6" t="s">
        <v>109</v>
      </c>
      <c r="D2503" s="3" t="s">
        <v>108</v>
      </c>
    </row>
    <row r="2504">
      <c r="A2504" s="6" t="s">
        <v>4681</v>
      </c>
      <c r="B2504" s="2" t="s">
        <v>5000</v>
      </c>
      <c r="C2504" s="6" t="s">
        <v>111</v>
      </c>
      <c r="D2504" s="3" t="s">
        <v>110</v>
      </c>
    </row>
    <row r="2505">
      <c r="A2505" s="6" t="s">
        <v>4681</v>
      </c>
      <c r="B2505" s="2" t="s">
        <v>5001</v>
      </c>
      <c r="C2505" s="6" t="s">
        <v>113</v>
      </c>
      <c r="D2505" s="3" t="s">
        <v>112</v>
      </c>
    </row>
    <row r="2506">
      <c r="A2506" s="6" t="s">
        <v>4681</v>
      </c>
      <c r="B2506" s="2" t="s">
        <v>5002</v>
      </c>
      <c r="C2506" s="6" t="s">
        <v>5003</v>
      </c>
      <c r="D2506" s="3" t="s">
        <v>114</v>
      </c>
    </row>
    <row r="2507">
      <c r="A2507" s="6" t="s">
        <v>4681</v>
      </c>
      <c r="B2507" s="2" t="s">
        <v>5004</v>
      </c>
      <c r="C2507" s="6" t="s">
        <v>5005</v>
      </c>
      <c r="D2507" s="3" t="s">
        <v>114</v>
      </c>
    </row>
    <row r="2508">
      <c r="A2508" s="6" t="s">
        <v>4681</v>
      </c>
      <c r="B2508" s="2" t="s">
        <v>5006</v>
      </c>
      <c r="C2508" s="6" t="s">
        <v>5007</v>
      </c>
      <c r="D2508" s="3" t="s">
        <v>114</v>
      </c>
    </row>
    <row r="2509">
      <c r="A2509" s="6" t="s">
        <v>4681</v>
      </c>
      <c r="B2509" s="2" t="s">
        <v>5008</v>
      </c>
      <c r="C2509" s="6" t="s">
        <v>5009</v>
      </c>
      <c r="D2509" s="3" t="s">
        <v>114</v>
      </c>
    </row>
    <row r="2510">
      <c r="A2510" s="6" t="s">
        <v>4681</v>
      </c>
      <c r="B2510" s="2" t="s">
        <v>5010</v>
      </c>
      <c r="C2510" s="6" t="s">
        <v>5011</v>
      </c>
      <c r="D2510" s="3" t="s">
        <v>114</v>
      </c>
    </row>
    <row r="2511">
      <c r="A2511" s="6" t="s">
        <v>4681</v>
      </c>
      <c r="B2511" s="2" t="s">
        <v>5012</v>
      </c>
      <c r="C2511" s="6" t="s">
        <v>5013</v>
      </c>
      <c r="D2511" s="3" t="s">
        <v>114</v>
      </c>
    </row>
    <row r="2512">
      <c r="A2512" s="6" t="s">
        <v>4681</v>
      </c>
      <c r="B2512" s="2" t="s">
        <v>5014</v>
      </c>
      <c r="C2512" s="6" t="s">
        <v>5015</v>
      </c>
      <c r="D2512" s="3" t="s">
        <v>116</v>
      </c>
    </row>
    <row r="2513">
      <c r="A2513" s="6" t="s">
        <v>4681</v>
      </c>
      <c r="B2513" s="2" t="s">
        <v>5016</v>
      </c>
      <c r="C2513" s="6" t="s">
        <v>5017</v>
      </c>
      <c r="D2513" s="3" t="s">
        <v>116</v>
      </c>
    </row>
    <row r="2514">
      <c r="A2514" s="6" t="s">
        <v>4681</v>
      </c>
      <c r="B2514" s="2" t="s">
        <v>5018</v>
      </c>
      <c r="C2514" s="6" t="s">
        <v>5019</v>
      </c>
      <c r="D2514" s="3" t="s">
        <v>116</v>
      </c>
    </row>
    <row r="2515">
      <c r="A2515" s="6" t="s">
        <v>4681</v>
      </c>
      <c r="B2515" s="2" t="s">
        <v>5020</v>
      </c>
      <c r="C2515" s="6" t="s">
        <v>5021</v>
      </c>
      <c r="D2515" s="3" t="s">
        <v>116</v>
      </c>
    </row>
    <row r="2516">
      <c r="A2516" s="6" t="s">
        <v>4681</v>
      </c>
      <c r="B2516" s="2" t="s">
        <v>5022</v>
      </c>
      <c r="C2516" s="6" t="s">
        <v>119</v>
      </c>
      <c r="D2516" s="3" t="s">
        <v>118</v>
      </c>
    </row>
    <row r="2517">
      <c r="A2517" s="6" t="s">
        <v>4681</v>
      </c>
      <c r="B2517" s="2" t="s">
        <v>5023</v>
      </c>
      <c r="C2517" s="6" t="s">
        <v>5024</v>
      </c>
      <c r="D2517" s="3" t="s">
        <v>120</v>
      </c>
    </row>
    <row r="2518">
      <c r="A2518" s="6" t="s">
        <v>4681</v>
      </c>
      <c r="B2518" s="2" t="s">
        <v>5025</v>
      </c>
      <c r="C2518" s="6" t="s">
        <v>5026</v>
      </c>
      <c r="D2518" s="3" t="s">
        <v>120</v>
      </c>
    </row>
    <row r="2519">
      <c r="A2519" s="6" t="s">
        <v>4681</v>
      </c>
      <c r="B2519" s="2" t="s">
        <v>5027</v>
      </c>
      <c r="C2519" s="6" t="s">
        <v>5028</v>
      </c>
      <c r="D2519" s="3" t="s">
        <v>120</v>
      </c>
    </row>
    <row r="2520">
      <c r="A2520" s="6" t="s">
        <v>4681</v>
      </c>
      <c r="B2520" s="2" t="s">
        <v>5029</v>
      </c>
      <c r="C2520" s="6" t="s">
        <v>5030</v>
      </c>
      <c r="D2520" s="3" t="s">
        <v>120</v>
      </c>
    </row>
    <row r="2521">
      <c r="A2521" s="6" t="s">
        <v>4681</v>
      </c>
      <c r="B2521" s="2" t="s">
        <v>5031</v>
      </c>
      <c r="C2521" s="6" t="s">
        <v>5032</v>
      </c>
      <c r="D2521" s="3" t="s">
        <v>120</v>
      </c>
    </row>
    <row r="2522">
      <c r="A2522" s="6" t="s">
        <v>4681</v>
      </c>
      <c r="B2522" s="2" t="s">
        <v>5033</v>
      </c>
      <c r="C2522" s="6" t="s">
        <v>5034</v>
      </c>
      <c r="D2522" s="3" t="s">
        <v>120</v>
      </c>
    </row>
    <row r="2523">
      <c r="A2523" s="6" t="s">
        <v>4681</v>
      </c>
      <c r="B2523" s="2" t="s">
        <v>5035</v>
      </c>
      <c r="C2523" s="6" t="s">
        <v>5036</v>
      </c>
      <c r="D2523" s="3" t="s">
        <v>120</v>
      </c>
    </row>
    <row r="2524">
      <c r="A2524" s="6" t="s">
        <v>4681</v>
      </c>
      <c r="B2524" s="2" t="s">
        <v>5037</v>
      </c>
      <c r="C2524" s="6" t="s">
        <v>5038</v>
      </c>
      <c r="D2524" s="3" t="s">
        <v>120</v>
      </c>
    </row>
    <row r="2525">
      <c r="A2525" s="6" t="s">
        <v>4681</v>
      </c>
      <c r="B2525" s="2" t="s">
        <v>5039</v>
      </c>
      <c r="C2525" s="6" t="s">
        <v>5040</v>
      </c>
      <c r="D2525" s="3" t="s">
        <v>122</v>
      </c>
    </row>
    <row r="2526">
      <c r="A2526" s="6" t="s">
        <v>4681</v>
      </c>
      <c r="B2526" s="2" t="s">
        <v>5041</v>
      </c>
      <c r="C2526" s="6" t="s">
        <v>5042</v>
      </c>
      <c r="D2526" s="3" t="s">
        <v>122</v>
      </c>
    </row>
    <row r="2527">
      <c r="A2527" s="6" t="s">
        <v>4681</v>
      </c>
      <c r="B2527" s="2" t="s">
        <v>5043</v>
      </c>
      <c r="C2527" s="6" t="s">
        <v>5044</v>
      </c>
      <c r="D2527" s="3" t="s">
        <v>122</v>
      </c>
    </row>
    <row r="2528">
      <c r="A2528" s="6" t="s">
        <v>4681</v>
      </c>
      <c r="B2528" s="2" t="s">
        <v>5045</v>
      </c>
      <c r="C2528" s="6" t="s">
        <v>5046</v>
      </c>
      <c r="D2528" s="3" t="s">
        <v>122</v>
      </c>
    </row>
    <row r="2529">
      <c r="A2529" s="6" t="s">
        <v>4681</v>
      </c>
      <c r="B2529" s="2" t="s">
        <v>5047</v>
      </c>
      <c r="C2529" s="6" t="s">
        <v>5048</v>
      </c>
      <c r="D2529" s="3" t="s">
        <v>122</v>
      </c>
    </row>
    <row r="2530">
      <c r="A2530" s="6" t="s">
        <v>4681</v>
      </c>
      <c r="B2530" s="2" t="s">
        <v>5049</v>
      </c>
      <c r="C2530" s="6" t="s">
        <v>5050</v>
      </c>
      <c r="D2530" s="3" t="s">
        <v>122</v>
      </c>
    </row>
    <row r="2531">
      <c r="A2531" s="6" t="s">
        <v>4681</v>
      </c>
      <c r="B2531" s="2" t="s">
        <v>5051</v>
      </c>
      <c r="C2531" s="6" t="s">
        <v>5052</v>
      </c>
      <c r="D2531" s="3" t="s">
        <v>124</v>
      </c>
    </row>
    <row r="2532">
      <c r="A2532" s="6" t="s">
        <v>4681</v>
      </c>
      <c r="B2532" s="2" t="s">
        <v>5053</v>
      </c>
      <c r="C2532" s="6" t="s">
        <v>5054</v>
      </c>
      <c r="D2532" s="3" t="s">
        <v>124</v>
      </c>
    </row>
    <row r="2533">
      <c r="A2533" s="6" t="s">
        <v>4681</v>
      </c>
      <c r="B2533" s="2" t="s">
        <v>5055</v>
      </c>
      <c r="C2533" s="6" t="s">
        <v>5056</v>
      </c>
      <c r="D2533" s="3" t="s">
        <v>124</v>
      </c>
    </row>
    <row r="2534">
      <c r="A2534" s="6" t="s">
        <v>4681</v>
      </c>
      <c r="B2534" s="2" t="s">
        <v>5057</v>
      </c>
      <c r="C2534" s="6" t="s">
        <v>5058</v>
      </c>
      <c r="D2534" s="3" t="s">
        <v>124</v>
      </c>
    </row>
    <row r="2535">
      <c r="A2535" s="6" t="s">
        <v>4681</v>
      </c>
      <c r="B2535" s="2" t="s">
        <v>5059</v>
      </c>
      <c r="C2535" s="6" t="s">
        <v>5060</v>
      </c>
      <c r="D2535" s="3" t="s">
        <v>124</v>
      </c>
    </row>
    <row r="2536">
      <c r="A2536" s="6" t="s">
        <v>4681</v>
      </c>
      <c r="B2536" s="2" t="s">
        <v>5061</v>
      </c>
      <c r="C2536" s="6" t="s">
        <v>5062</v>
      </c>
      <c r="D2536" s="3" t="s">
        <v>124</v>
      </c>
    </row>
    <row r="2537">
      <c r="A2537" s="6" t="s">
        <v>4681</v>
      </c>
      <c r="B2537" s="2" t="s">
        <v>5063</v>
      </c>
      <c r="C2537" s="6" t="s">
        <v>5064</v>
      </c>
      <c r="D2537" s="3" t="s">
        <v>124</v>
      </c>
    </row>
    <row r="2538">
      <c r="A2538" s="6" t="s">
        <v>4681</v>
      </c>
      <c r="B2538" s="2" t="s">
        <v>5065</v>
      </c>
      <c r="C2538" s="6" t="s">
        <v>5066</v>
      </c>
      <c r="D2538" s="3" t="s">
        <v>124</v>
      </c>
    </row>
    <row r="2539">
      <c r="A2539" s="6" t="s">
        <v>4681</v>
      </c>
      <c r="B2539" s="2" t="s">
        <v>5067</v>
      </c>
      <c r="C2539" s="6" t="s">
        <v>5068</v>
      </c>
      <c r="D2539" s="3" t="s">
        <v>126</v>
      </c>
    </row>
    <row r="2540">
      <c r="A2540" s="6" t="s">
        <v>4681</v>
      </c>
      <c r="B2540" s="2" t="s">
        <v>5069</v>
      </c>
      <c r="C2540" s="6" t="s">
        <v>5070</v>
      </c>
      <c r="D2540" s="3" t="s">
        <v>126</v>
      </c>
    </row>
    <row r="2541">
      <c r="A2541" s="6" t="s">
        <v>4681</v>
      </c>
      <c r="B2541" s="2" t="s">
        <v>5071</v>
      </c>
      <c r="C2541" s="6" t="s">
        <v>5072</v>
      </c>
      <c r="D2541" s="3" t="s">
        <v>126</v>
      </c>
    </row>
    <row r="2542">
      <c r="A2542" s="6" t="s">
        <v>4681</v>
      </c>
      <c r="B2542" s="2" t="s">
        <v>5073</v>
      </c>
      <c r="C2542" s="6" t="s">
        <v>5074</v>
      </c>
      <c r="D2542" s="3" t="s">
        <v>126</v>
      </c>
    </row>
    <row r="2543">
      <c r="A2543" s="6" t="s">
        <v>4681</v>
      </c>
      <c r="B2543" s="2" t="s">
        <v>5075</v>
      </c>
      <c r="C2543" s="6" t="s">
        <v>5076</v>
      </c>
      <c r="D2543" s="3" t="s">
        <v>126</v>
      </c>
    </row>
    <row r="2544">
      <c r="A2544" s="6" t="s">
        <v>4681</v>
      </c>
      <c r="B2544" s="2" t="s">
        <v>5077</v>
      </c>
      <c r="C2544" s="6" t="s">
        <v>5078</v>
      </c>
      <c r="D2544" s="3" t="s">
        <v>126</v>
      </c>
    </row>
    <row r="2545">
      <c r="A2545" s="6" t="s">
        <v>4681</v>
      </c>
      <c r="B2545" s="2" t="s">
        <v>5079</v>
      </c>
      <c r="C2545" s="6" t="s">
        <v>5080</v>
      </c>
      <c r="D2545" s="3" t="s">
        <v>128</v>
      </c>
    </row>
    <row r="2546">
      <c r="A2546" s="6" t="s">
        <v>4681</v>
      </c>
      <c r="B2546" s="2" t="s">
        <v>5081</v>
      </c>
      <c r="C2546" s="6" t="s">
        <v>5082</v>
      </c>
      <c r="D2546" s="3" t="s">
        <v>128</v>
      </c>
    </row>
    <row r="2547">
      <c r="A2547" s="6" t="s">
        <v>4681</v>
      </c>
      <c r="B2547" s="2" t="s">
        <v>5083</v>
      </c>
      <c r="C2547" s="6" t="s">
        <v>5084</v>
      </c>
      <c r="D2547" s="3" t="s">
        <v>128</v>
      </c>
    </row>
    <row r="2548">
      <c r="A2548" s="6" t="s">
        <v>4681</v>
      </c>
      <c r="B2548" s="2" t="s">
        <v>5085</v>
      </c>
      <c r="C2548" s="6" t="s">
        <v>5086</v>
      </c>
      <c r="D2548" s="3" t="s">
        <v>128</v>
      </c>
    </row>
    <row r="2549">
      <c r="A2549" s="6" t="s">
        <v>4681</v>
      </c>
      <c r="B2549" s="2" t="s">
        <v>5087</v>
      </c>
      <c r="C2549" s="6" t="s">
        <v>5088</v>
      </c>
      <c r="D2549" s="3" t="s">
        <v>130</v>
      </c>
    </row>
    <row r="2550">
      <c r="A2550" s="6" t="s">
        <v>4681</v>
      </c>
      <c r="B2550" s="2" t="s">
        <v>5089</v>
      </c>
      <c r="C2550" s="6" t="s">
        <v>5090</v>
      </c>
      <c r="D2550" s="3" t="s">
        <v>130</v>
      </c>
    </row>
    <row r="2551">
      <c r="A2551" s="6" t="s">
        <v>4681</v>
      </c>
      <c r="B2551" s="2" t="s">
        <v>5091</v>
      </c>
      <c r="C2551" s="6" t="s">
        <v>5092</v>
      </c>
      <c r="D2551" s="3" t="s">
        <v>130</v>
      </c>
    </row>
    <row r="2552">
      <c r="A2552" s="6" t="s">
        <v>4681</v>
      </c>
      <c r="B2552" s="2" t="s">
        <v>5093</v>
      </c>
      <c r="C2552" s="6" t="s">
        <v>5094</v>
      </c>
      <c r="D2552" s="3" t="s">
        <v>130</v>
      </c>
    </row>
    <row r="2553">
      <c r="A2553" s="6" t="s">
        <v>4681</v>
      </c>
      <c r="B2553" s="2" t="s">
        <v>5095</v>
      </c>
      <c r="C2553" s="6" t="s">
        <v>133</v>
      </c>
      <c r="D2553" s="3" t="s">
        <v>132</v>
      </c>
    </row>
    <row r="2554">
      <c r="A2554" s="6" t="s">
        <v>4681</v>
      </c>
      <c r="B2554" s="2" t="s">
        <v>5096</v>
      </c>
      <c r="C2554" s="6" t="s">
        <v>5097</v>
      </c>
      <c r="D2554" s="3" t="s">
        <v>134</v>
      </c>
    </row>
    <row r="2555">
      <c r="A2555" s="6" t="s">
        <v>4681</v>
      </c>
      <c r="B2555" s="2" t="s">
        <v>5098</v>
      </c>
      <c r="C2555" s="6" t="s">
        <v>5099</v>
      </c>
      <c r="D2555" s="3" t="s">
        <v>134</v>
      </c>
    </row>
    <row r="2556">
      <c r="A2556" s="6" t="s">
        <v>4681</v>
      </c>
      <c r="B2556" s="2" t="s">
        <v>5100</v>
      </c>
      <c r="C2556" s="6" t="s">
        <v>5101</v>
      </c>
      <c r="D2556" s="3" t="s">
        <v>134</v>
      </c>
    </row>
    <row r="2557">
      <c r="A2557" s="6" t="s">
        <v>4681</v>
      </c>
      <c r="B2557" s="2" t="s">
        <v>5102</v>
      </c>
      <c r="C2557" s="6" t="s">
        <v>5103</v>
      </c>
      <c r="D2557" s="3" t="s">
        <v>134</v>
      </c>
    </row>
    <row r="2558">
      <c r="A2558" s="6" t="s">
        <v>4681</v>
      </c>
      <c r="B2558" s="2" t="s">
        <v>5104</v>
      </c>
      <c r="C2558" s="6" t="s">
        <v>5105</v>
      </c>
      <c r="D2558" s="3" t="s">
        <v>134</v>
      </c>
    </row>
    <row r="2559">
      <c r="A2559" s="6" t="s">
        <v>4681</v>
      </c>
      <c r="B2559" s="2" t="s">
        <v>5106</v>
      </c>
      <c r="C2559" s="6" t="s">
        <v>5107</v>
      </c>
      <c r="D2559" s="3" t="s">
        <v>134</v>
      </c>
    </row>
    <row r="2560">
      <c r="A2560" s="6" t="s">
        <v>4681</v>
      </c>
      <c r="B2560" s="2" t="s">
        <v>5108</v>
      </c>
      <c r="C2560" s="6" t="s">
        <v>5109</v>
      </c>
      <c r="D2560" s="3" t="s">
        <v>136</v>
      </c>
    </row>
    <row r="2561">
      <c r="A2561" s="6" t="s">
        <v>4681</v>
      </c>
      <c r="B2561" s="2" t="s">
        <v>5110</v>
      </c>
      <c r="C2561" s="6" t="s">
        <v>5111</v>
      </c>
      <c r="D2561" s="3" t="s">
        <v>136</v>
      </c>
    </row>
    <row r="2562">
      <c r="A2562" s="6" t="s">
        <v>4681</v>
      </c>
      <c r="B2562" s="2" t="s">
        <v>5112</v>
      </c>
      <c r="C2562" s="6" t="s">
        <v>5113</v>
      </c>
      <c r="D2562" s="3" t="s">
        <v>136</v>
      </c>
    </row>
    <row r="2563">
      <c r="A2563" s="6" t="s">
        <v>4681</v>
      </c>
      <c r="B2563" s="2" t="s">
        <v>5114</v>
      </c>
      <c r="C2563" s="6" t="s">
        <v>5115</v>
      </c>
      <c r="D2563" s="3" t="s">
        <v>136</v>
      </c>
    </row>
    <row r="2564">
      <c r="A2564" s="6" t="s">
        <v>4681</v>
      </c>
      <c r="B2564" s="2" t="s">
        <v>5116</v>
      </c>
      <c r="C2564" s="6" t="s">
        <v>5117</v>
      </c>
      <c r="D2564" s="3" t="s">
        <v>136</v>
      </c>
    </row>
    <row r="2565">
      <c r="A2565" s="6" t="s">
        <v>4681</v>
      </c>
      <c r="B2565" s="2" t="s">
        <v>5118</v>
      </c>
      <c r="C2565" s="6" t="s">
        <v>5119</v>
      </c>
      <c r="D2565" s="3" t="s">
        <v>136</v>
      </c>
    </row>
    <row r="2566">
      <c r="A2566" s="6" t="s">
        <v>4681</v>
      </c>
      <c r="B2566" s="2" t="s">
        <v>5120</v>
      </c>
      <c r="C2566" s="6" t="s">
        <v>5121</v>
      </c>
      <c r="D2566" s="3" t="s">
        <v>138</v>
      </c>
    </row>
    <row r="2567">
      <c r="A2567" s="6" t="s">
        <v>4681</v>
      </c>
      <c r="B2567" s="2" t="s">
        <v>5122</v>
      </c>
      <c r="C2567" s="6" t="s">
        <v>5123</v>
      </c>
      <c r="D2567" s="3" t="s">
        <v>138</v>
      </c>
    </row>
    <row r="2568">
      <c r="A2568" s="6" t="s">
        <v>4681</v>
      </c>
      <c r="B2568" s="2" t="s">
        <v>5124</v>
      </c>
      <c r="C2568" s="6" t="s">
        <v>5125</v>
      </c>
      <c r="D2568" s="3" t="s">
        <v>138</v>
      </c>
    </row>
    <row r="2569">
      <c r="A2569" s="6" t="s">
        <v>4681</v>
      </c>
      <c r="B2569" s="2" t="s">
        <v>5126</v>
      </c>
      <c r="C2569" s="6" t="s">
        <v>5127</v>
      </c>
      <c r="D2569" s="3" t="s">
        <v>138</v>
      </c>
    </row>
    <row r="2570">
      <c r="A2570" s="6" t="s">
        <v>4681</v>
      </c>
      <c r="B2570" s="2" t="s">
        <v>5128</v>
      </c>
      <c r="C2570" s="6" t="s">
        <v>5129</v>
      </c>
      <c r="D2570" s="3" t="s">
        <v>138</v>
      </c>
    </row>
    <row r="2571">
      <c r="A2571" s="6" t="s">
        <v>4681</v>
      </c>
      <c r="B2571" s="2" t="s">
        <v>5130</v>
      </c>
      <c r="C2571" s="6" t="s">
        <v>5131</v>
      </c>
      <c r="D2571" s="3" t="s">
        <v>138</v>
      </c>
    </row>
    <row r="2572">
      <c r="A2572" s="6" t="s">
        <v>4681</v>
      </c>
      <c r="B2572" s="2" t="s">
        <v>5132</v>
      </c>
      <c r="C2572" s="6" t="s">
        <v>5133</v>
      </c>
      <c r="D2572" s="3" t="s">
        <v>138</v>
      </c>
    </row>
    <row r="2573">
      <c r="A2573" s="6" t="s">
        <v>4681</v>
      </c>
      <c r="B2573" s="2" t="s">
        <v>5134</v>
      </c>
      <c r="C2573" s="6" t="s">
        <v>5135</v>
      </c>
      <c r="D2573" s="3" t="s">
        <v>138</v>
      </c>
    </row>
    <row r="2574">
      <c r="A2574" s="6" t="s">
        <v>4681</v>
      </c>
      <c r="B2574" s="2" t="s">
        <v>5136</v>
      </c>
      <c r="C2574" s="6" t="s">
        <v>5137</v>
      </c>
      <c r="D2574" s="3" t="s">
        <v>138</v>
      </c>
    </row>
    <row r="2575">
      <c r="A2575" s="6" t="s">
        <v>4681</v>
      </c>
      <c r="B2575" s="2" t="s">
        <v>5138</v>
      </c>
      <c r="C2575" s="6" t="s">
        <v>5139</v>
      </c>
      <c r="D2575" s="3" t="s">
        <v>141</v>
      </c>
    </row>
    <row r="2576">
      <c r="A2576" s="6" t="s">
        <v>4681</v>
      </c>
      <c r="B2576" s="2" t="s">
        <v>5140</v>
      </c>
      <c r="C2576" s="6" t="s">
        <v>5141</v>
      </c>
      <c r="D2576" s="3" t="s">
        <v>141</v>
      </c>
    </row>
    <row r="2577">
      <c r="A2577" s="6" t="s">
        <v>4681</v>
      </c>
      <c r="B2577" s="2" t="s">
        <v>5142</v>
      </c>
      <c r="C2577" s="6" t="s">
        <v>5143</v>
      </c>
      <c r="D2577" s="3" t="s">
        <v>141</v>
      </c>
    </row>
    <row r="2578">
      <c r="A2578" s="6" t="s">
        <v>4681</v>
      </c>
      <c r="B2578" s="2" t="s">
        <v>5144</v>
      </c>
      <c r="C2578" s="6" t="s">
        <v>5145</v>
      </c>
      <c r="D2578" s="3" t="s">
        <v>141</v>
      </c>
    </row>
    <row r="2579">
      <c r="A2579" s="6" t="s">
        <v>4681</v>
      </c>
      <c r="B2579" s="2" t="s">
        <v>5146</v>
      </c>
      <c r="C2579" s="6" t="s">
        <v>5147</v>
      </c>
      <c r="D2579" s="3" t="s">
        <v>141</v>
      </c>
    </row>
    <row r="2580">
      <c r="A2580" s="6" t="s">
        <v>4681</v>
      </c>
      <c r="B2580" s="2" t="s">
        <v>5148</v>
      </c>
      <c r="C2580" s="6" t="s">
        <v>5149</v>
      </c>
      <c r="D2580" s="3" t="s">
        <v>141</v>
      </c>
    </row>
    <row r="2581">
      <c r="A2581" s="6" t="s">
        <v>4681</v>
      </c>
      <c r="B2581" s="2" t="s">
        <v>5150</v>
      </c>
      <c r="C2581" s="6" t="s">
        <v>5151</v>
      </c>
      <c r="D2581" s="3" t="s">
        <v>141</v>
      </c>
    </row>
    <row r="2582">
      <c r="A2582" s="6" t="s">
        <v>4681</v>
      </c>
      <c r="B2582" s="2" t="s">
        <v>5152</v>
      </c>
      <c r="C2582" s="6" t="s">
        <v>5153</v>
      </c>
      <c r="D2582" s="3" t="s">
        <v>143</v>
      </c>
    </row>
    <row r="2583">
      <c r="A2583" s="6" t="s">
        <v>4681</v>
      </c>
      <c r="B2583" s="2" t="s">
        <v>5154</v>
      </c>
      <c r="C2583" s="6" t="s">
        <v>5155</v>
      </c>
      <c r="D2583" s="3" t="s">
        <v>143</v>
      </c>
    </row>
    <row r="2584">
      <c r="A2584" s="6" t="s">
        <v>4681</v>
      </c>
      <c r="B2584" s="2" t="s">
        <v>5156</v>
      </c>
      <c r="C2584" s="6" t="s">
        <v>5157</v>
      </c>
      <c r="D2584" s="3" t="s">
        <v>143</v>
      </c>
    </row>
    <row r="2585">
      <c r="A2585" s="6" t="s">
        <v>4681</v>
      </c>
      <c r="B2585" s="2" t="s">
        <v>5158</v>
      </c>
      <c r="C2585" s="6" t="s">
        <v>5159</v>
      </c>
      <c r="D2585" s="3" t="s">
        <v>143</v>
      </c>
    </row>
    <row r="2586">
      <c r="A2586" s="6" t="s">
        <v>4681</v>
      </c>
      <c r="B2586" s="2" t="s">
        <v>5160</v>
      </c>
      <c r="C2586" s="6" t="s">
        <v>5161</v>
      </c>
      <c r="D2586" s="3" t="s">
        <v>143</v>
      </c>
    </row>
    <row r="2587">
      <c r="A2587" s="6" t="s">
        <v>4681</v>
      </c>
      <c r="B2587" s="2" t="s">
        <v>5162</v>
      </c>
      <c r="C2587" s="6" t="s">
        <v>5163</v>
      </c>
      <c r="D2587" s="3" t="s">
        <v>143</v>
      </c>
    </row>
    <row r="2588">
      <c r="A2588" s="6" t="s">
        <v>4681</v>
      </c>
      <c r="B2588" s="2" t="s">
        <v>5164</v>
      </c>
      <c r="C2588" s="6" t="s">
        <v>5165</v>
      </c>
      <c r="D2588" s="3" t="s">
        <v>143</v>
      </c>
    </row>
    <row r="2589">
      <c r="A2589" s="6" t="s">
        <v>4681</v>
      </c>
      <c r="B2589" s="2" t="s">
        <v>5166</v>
      </c>
      <c r="C2589" s="6" t="s">
        <v>5167</v>
      </c>
      <c r="D2589" s="3" t="s">
        <v>145</v>
      </c>
    </row>
    <row r="2590">
      <c r="A2590" s="6" t="s">
        <v>4681</v>
      </c>
      <c r="B2590" s="2" t="s">
        <v>5168</v>
      </c>
      <c r="C2590" s="6" t="s">
        <v>5169</v>
      </c>
      <c r="D2590" s="3" t="s">
        <v>145</v>
      </c>
    </row>
    <row r="2591">
      <c r="A2591" s="6" t="s">
        <v>4681</v>
      </c>
      <c r="B2591" s="2" t="s">
        <v>5170</v>
      </c>
      <c r="C2591" s="6" t="s">
        <v>5171</v>
      </c>
      <c r="D2591" s="3" t="s">
        <v>147</v>
      </c>
    </row>
    <row r="2592">
      <c r="A2592" s="6" t="s">
        <v>4681</v>
      </c>
      <c r="B2592" s="2" t="s">
        <v>5172</v>
      </c>
      <c r="C2592" s="6" t="s">
        <v>5173</v>
      </c>
      <c r="D2592" s="3" t="s">
        <v>147</v>
      </c>
    </row>
    <row r="2593">
      <c r="A2593" s="6" t="s">
        <v>4681</v>
      </c>
      <c r="B2593" s="2" t="s">
        <v>5174</v>
      </c>
      <c r="C2593" s="6" t="s">
        <v>5175</v>
      </c>
      <c r="D2593" s="3" t="s">
        <v>147</v>
      </c>
    </row>
    <row r="2594">
      <c r="A2594" s="6" t="s">
        <v>4681</v>
      </c>
      <c r="B2594" s="2" t="s">
        <v>5176</v>
      </c>
      <c r="C2594" s="6" t="s">
        <v>5177</v>
      </c>
      <c r="D2594" s="3" t="s">
        <v>147</v>
      </c>
    </row>
    <row r="2595">
      <c r="A2595" s="6" t="s">
        <v>4681</v>
      </c>
      <c r="B2595" s="2" t="s">
        <v>5178</v>
      </c>
      <c r="C2595" s="6" t="s">
        <v>5179</v>
      </c>
      <c r="D2595" s="3" t="s">
        <v>147</v>
      </c>
    </row>
    <row r="2596">
      <c r="A2596" s="6" t="s">
        <v>4681</v>
      </c>
      <c r="B2596" s="2" t="s">
        <v>5180</v>
      </c>
      <c r="C2596" s="6" t="s">
        <v>5181</v>
      </c>
      <c r="D2596" s="3" t="s">
        <v>147</v>
      </c>
    </row>
    <row r="2597">
      <c r="A2597" s="6" t="s">
        <v>4681</v>
      </c>
      <c r="B2597" s="2" t="s">
        <v>5182</v>
      </c>
      <c r="C2597" s="6" t="s">
        <v>5183</v>
      </c>
      <c r="D2597" s="3" t="s">
        <v>147</v>
      </c>
    </row>
    <row r="2598">
      <c r="A2598" s="6" t="s">
        <v>4681</v>
      </c>
      <c r="B2598" s="2" t="s">
        <v>5184</v>
      </c>
      <c r="C2598" s="6" t="s">
        <v>5185</v>
      </c>
      <c r="D2598" s="3" t="s">
        <v>147</v>
      </c>
    </row>
    <row r="2599">
      <c r="A2599" s="6" t="s">
        <v>4681</v>
      </c>
      <c r="B2599" s="2" t="s">
        <v>5186</v>
      </c>
      <c r="C2599" s="6" t="s">
        <v>5187</v>
      </c>
      <c r="D2599" s="3" t="s">
        <v>147</v>
      </c>
    </row>
    <row r="2600">
      <c r="A2600" s="6" t="s">
        <v>4681</v>
      </c>
      <c r="B2600" s="2" t="s">
        <v>5188</v>
      </c>
      <c r="C2600" s="6" t="s">
        <v>150</v>
      </c>
      <c r="D2600" s="3" t="s">
        <v>149</v>
      </c>
    </row>
    <row r="2601">
      <c r="A2601" s="6" t="s">
        <v>4681</v>
      </c>
      <c r="B2601" s="2" t="s">
        <v>5189</v>
      </c>
      <c r="C2601" s="6" t="s">
        <v>5190</v>
      </c>
      <c r="D2601" s="3" t="s">
        <v>151</v>
      </c>
    </row>
    <row r="2602">
      <c r="A2602" s="6" t="s">
        <v>4681</v>
      </c>
      <c r="B2602" s="2" t="s">
        <v>5191</v>
      </c>
      <c r="C2602" s="6" t="s">
        <v>5192</v>
      </c>
      <c r="D2602" s="3" t="s">
        <v>151</v>
      </c>
    </row>
    <row r="2603">
      <c r="A2603" s="6" t="s">
        <v>4681</v>
      </c>
      <c r="B2603" s="2" t="s">
        <v>5193</v>
      </c>
      <c r="C2603" s="6" t="s">
        <v>5194</v>
      </c>
      <c r="D2603" s="3" t="s">
        <v>151</v>
      </c>
    </row>
    <row r="2604">
      <c r="A2604" s="6" t="s">
        <v>4681</v>
      </c>
      <c r="B2604" s="2" t="s">
        <v>5195</v>
      </c>
      <c r="C2604" s="6" t="s">
        <v>5196</v>
      </c>
      <c r="D2604" s="3" t="s">
        <v>151</v>
      </c>
    </row>
    <row r="2605">
      <c r="A2605" s="6" t="s">
        <v>4681</v>
      </c>
      <c r="B2605" s="2" t="s">
        <v>5197</v>
      </c>
      <c r="C2605" s="6" t="s">
        <v>5198</v>
      </c>
      <c r="D2605" s="3" t="s">
        <v>151</v>
      </c>
    </row>
    <row r="2606">
      <c r="A2606" s="6" t="s">
        <v>4681</v>
      </c>
      <c r="B2606" s="2" t="s">
        <v>5199</v>
      </c>
      <c r="C2606" s="6" t="s">
        <v>5200</v>
      </c>
      <c r="D2606" s="3" t="s">
        <v>151</v>
      </c>
    </row>
    <row r="2607">
      <c r="A2607" s="6" t="s">
        <v>4681</v>
      </c>
      <c r="B2607" s="2" t="s">
        <v>5201</v>
      </c>
      <c r="C2607" s="6" t="s">
        <v>154</v>
      </c>
      <c r="D2607" s="3" t="s">
        <v>153</v>
      </c>
    </row>
    <row r="2608">
      <c r="A2608" s="6" t="s">
        <v>4681</v>
      </c>
      <c r="B2608" s="2" t="s">
        <v>5202</v>
      </c>
      <c r="C2608" s="6" t="s">
        <v>156</v>
      </c>
      <c r="D2608" s="3" t="s">
        <v>155</v>
      </c>
    </row>
    <row r="2609">
      <c r="A2609" s="6" t="s">
        <v>4681</v>
      </c>
      <c r="B2609" s="2" t="s">
        <v>5203</v>
      </c>
      <c r="C2609" s="6" t="s">
        <v>5204</v>
      </c>
      <c r="D2609" s="3" t="s">
        <v>157</v>
      </c>
    </row>
    <row r="2610">
      <c r="A2610" s="6" t="s">
        <v>4681</v>
      </c>
      <c r="B2610" s="2" t="s">
        <v>5205</v>
      </c>
      <c r="C2610" s="6" t="s">
        <v>5206</v>
      </c>
      <c r="D2610" s="3" t="s">
        <v>157</v>
      </c>
    </row>
    <row r="2611">
      <c r="A2611" s="6" t="s">
        <v>4681</v>
      </c>
      <c r="B2611" s="2" t="s">
        <v>5207</v>
      </c>
      <c r="C2611" s="6" t="s">
        <v>5208</v>
      </c>
      <c r="D2611" s="3" t="s">
        <v>157</v>
      </c>
    </row>
    <row r="2612">
      <c r="A2612" s="6" t="s">
        <v>4681</v>
      </c>
      <c r="B2612" s="2" t="s">
        <v>5209</v>
      </c>
      <c r="C2612" s="6" t="s">
        <v>5210</v>
      </c>
      <c r="D2612" s="3" t="s">
        <v>159</v>
      </c>
    </row>
    <row r="2613">
      <c r="A2613" s="6" t="s">
        <v>4681</v>
      </c>
      <c r="B2613" s="2" t="s">
        <v>5211</v>
      </c>
      <c r="C2613" s="6" t="s">
        <v>5212</v>
      </c>
      <c r="D2613" s="3" t="s">
        <v>159</v>
      </c>
    </row>
    <row r="2614">
      <c r="A2614" s="6" t="s">
        <v>4681</v>
      </c>
      <c r="B2614" s="2" t="s">
        <v>5213</v>
      </c>
      <c r="C2614" s="6" t="s">
        <v>5214</v>
      </c>
      <c r="D2614" s="3" t="s">
        <v>159</v>
      </c>
    </row>
    <row r="2615">
      <c r="A2615" s="6" t="s">
        <v>4681</v>
      </c>
      <c r="B2615" s="2" t="s">
        <v>5215</v>
      </c>
      <c r="C2615" s="6" t="s">
        <v>5216</v>
      </c>
      <c r="D2615" s="3" t="s">
        <v>161</v>
      </c>
    </row>
    <row r="2616">
      <c r="A2616" s="6" t="s">
        <v>4681</v>
      </c>
      <c r="B2616" s="2" t="s">
        <v>5217</v>
      </c>
      <c r="C2616" s="6" t="s">
        <v>5218</v>
      </c>
      <c r="D2616" s="3" t="s">
        <v>161</v>
      </c>
    </row>
    <row r="2617">
      <c r="A2617" s="6" t="s">
        <v>4681</v>
      </c>
      <c r="B2617" s="2" t="s">
        <v>5219</v>
      </c>
      <c r="C2617" s="6" t="s">
        <v>164</v>
      </c>
      <c r="D2617" s="3" t="s">
        <v>163</v>
      </c>
    </row>
    <row r="2618">
      <c r="A2618" s="6" t="s">
        <v>4681</v>
      </c>
      <c r="B2618" s="2" t="s">
        <v>5220</v>
      </c>
      <c r="C2618" s="6" t="s">
        <v>166</v>
      </c>
      <c r="D2618" s="3" t="s">
        <v>165</v>
      </c>
    </row>
    <row r="2619">
      <c r="A2619" s="6" t="s">
        <v>4681</v>
      </c>
      <c r="B2619" s="2" t="s">
        <v>5221</v>
      </c>
      <c r="C2619" s="6" t="s">
        <v>5222</v>
      </c>
      <c r="D2619" s="3" t="s">
        <v>168</v>
      </c>
    </row>
    <row r="2620">
      <c r="A2620" s="6" t="s">
        <v>4681</v>
      </c>
      <c r="B2620" s="2" t="s">
        <v>5223</v>
      </c>
      <c r="C2620" s="6" t="s">
        <v>5224</v>
      </c>
      <c r="D2620" s="3" t="s">
        <v>168</v>
      </c>
    </row>
    <row r="2621">
      <c r="A2621" s="6" t="s">
        <v>4681</v>
      </c>
      <c r="B2621" s="2" t="s">
        <v>5225</v>
      </c>
      <c r="C2621" s="6" t="s">
        <v>5226</v>
      </c>
      <c r="D2621" s="3" t="s">
        <v>168</v>
      </c>
    </row>
    <row r="2622">
      <c r="A2622" s="6" t="s">
        <v>4681</v>
      </c>
      <c r="B2622" s="2" t="s">
        <v>5227</v>
      </c>
      <c r="C2622" s="6" t="s">
        <v>5228</v>
      </c>
      <c r="D2622" s="3" t="s">
        <v>168</v>
      </c>
    </row>
    <row r="2623">
      <c r="A2623" s="6" t="s">
        <v>4681</v>
      </c>
      <c r="B2623" s="2" t="s">
        <v>5229</v>
      </c>
      <c r="C2623" s="6" t="s">
        <v>5230</v>
      </c>
      <c r="D2623" s="3" t="s">
        <v>168</v>
      </c>
    </row>
    <row r="2624">
      <c r="A2624" s="6" t="s">
        <v>4681</v>
      </c>
      <c r="B2624" s="2" t="s">
        <v>5231</v>
      </c>
      <c r="C2624" s="6" t="s">
        <v>5232</v>
      </c>
      <c r="D2624" s="3" t="s">
        <v>168</v>
      </c>
    </row>
    <row r="2625">
      <c r="A2625" s="6" t="s">
        <v>4681</v>
      </c>
      <c r="B2625" s="2" t="s">
        <v>5233</v>
      </c>
      <c r="C2625" s="6" t="s">
        <v>5234</v>
      </c>
      <c r="D2625" s="3" t="s">
        <v>168</v>
      </c>
    </row>
    <row r="2626">
      <c r="A2626" s="6" t="s">
        <v>4681</v>
      </c>
      <c r="B2626" s="2" t="s">
        <v>5235</v>
      </c>
      <c r="C2626" s="6" t="s">
        <v>5236</v>
      </c>
      <c r="D2626" s="3" t="s">
        <v>168</v>
      </c>
    </row>
    <row r="2627">
      <c r="A2627" s="6" t="s">
        <v>4681</v>
      </c>
      <c r="B2627" s="2" t="s">
        <v>5237</v>
      </c>
      <c r="C2627" s="6" t="s">
        <v>5238</v>
      </c>
      <c r="D2627" s="3" t="s">
        <v>168</v>
      </c>
    </row>
    <row r="2628">
      <c r="A2628" s="6" t="s">
        <v>4681</v>
      </c>
      <c r="B2628" s="2" t="s">
        <v>5239</v>
      </c>
      <c r="C2628" s="6" t="s">
        <v>5240</v>
      </c>
      <c r="D2628" s="3" t="s">
        <v>168</v>
      </c>
    </row>
    <row r="2629">
      <c r="A2629" s="6" t="s">
        <v>4681</v>
      </c>
      <c r="B2629" s="2" t="s">
        <v>5241</v>
      </c>
      <c r="C2629" s="6" t="s">
        <v>5242</v>
      </c>
      <c r="D2629" s="3" t="s">
        <v>170</v>
      </c>
    </row>
    <row r="2630">
      <c r="A2630" s="6" t="s">
        <v>4681</v>
      </c>
      <c r="B2630" s="2" t="s">
        <v>5243</v>
      </c>
      <c r="C2630" s="6" t="s">
        <v>5244</v>
      </c>
      <c r="D2630" s="3" t="s">
        <v>170</v>
      </c>
    </row>
    <row r="2631">
      <c r="A2631" s="6" t="s">
        <v>4681</v>
      </c>
      <c r="B2631" s="2" t="s">
        <v>5245</v>
      </c>
      <c r="C2631" s="6" t="s">
        <v>5246</v>
      </c>
      <c r="D2631" s="3" t="s">
        <v>170</v>
      </c>
    </row>
    <row r="2632">
      <c r="A2632" s="6" t="s">
        <v>4681</v>
      </c>
      <c r="B2632" s="2" t="s">
        <v>5247</v>
      </c>
      <c r="C2632" s="6" t="s">
        <v>5248</v>
      </c>
      <c r="D2632" s="3" t="s">
        <v>170</v>
      </c>
    </row>
    <row r="2633">
      <c r="A2633" s="6" t="s">
        <v>4681</v>
      </c>
      <c r="B2633" s="2" t="s">
        <v>5249</v>
      </c>
      <c r="C2633" s="6" t="s">
        <v>5250</v>
      </c>
      <c r="D2633" s="3" t="s">
        <v>170</v>
      </c>
    </row>
    <row r="2634">
      <c r="A2634" s="6" t="s">
        <v>4681</v>
      </c>
      <c r="B2634" s="2" t="s">
        <v>5251</v>
      </c>
      <c r="C2634" s="6" t="s">
        <v>5252</v>
      </c>
      <c r="D2634" s="3" t="s">
        <v>172</v>
      </c>
    </row>
    <row r="2635">
      <c r="A2635" s="6" t="s">
        <v>4681</v>
      </c>
      <c r="B2635" s="2" t="s">
        <v>5253</v>
      </c>
      <c r="C2635" s="6" t="s">
        <v>5254</v>
      </c>
      <c r="D2635" s="3" t="s">
        <v>172</v>
      </c>
    </row>
    <row r="2636">
      <c r="A2636" s="6" t="s">
        <v>4681</v>
      </c>
      <c r="B2636" s="2" t="s">
        <v>5255</v>
      </c>
      <c r="C2636" s="6" t="s">
        <v>5256</v>
      </c>
      <c r="D2636" s="3" t="s">
        <v>172</v>
      </c>
    </row>
    <row r="2637">
      <c r="A2637" s="6" t="s">
        <v>4681</v>
      </c>
      <c r="B2637" s="2" t="s">
        <v>5257</v>
      </c>
      <c r="C2637" s="6" t="s">
        <v>5258</v>
      </c>
      <c r="D2637" s="3" t="s">
        <v>174</v>
      </c>
    </row>
    <row r="2638">
      <c r="A2638" s="6" t="s">
        <v>4681</v>
      </c>
      <c r="B2638" s="2" t="s">
        <v>5259</v>
      </c>
      <c r="C2638" s="6" t="s">
        <v>5260</v>
      </c>
      <c r="D2638" s="3" t="s">
        <v>174</v>
      </c>
    </row>
    <row r="2639">
      <c r="A2639" s="6" t="s">
        <v>4681</v>
      </c>
      <c r="B2639" s="2" t="s">
        <v>5261</v>
      </c>
      <c r="C2639" s="6" t="s">
        <v>5262</v>
      </c>
      <c r="D2639" s="3" t="s">
        <v>174</v>
      </c>
    </row>
    <row r="2640">
      <c r="A2640" s="6" t="s">
        <v>4681</v>
      </c>
      <c r="B2640" s="2" t="s">
        <v>5263</v>
      </c>
      <c r="C2640" s="6" t="s">
        <v>5264</v>
      </c>
      <c r="D2640" s="3" t="s">
        <v>174</v>
      </c>
    </row>
    <row r="2641">
      <c r="A2641" s="6" t="s">
        <v>4681</v>
      </c>
      <c r="B2641" s="2" t="s">
        <v>5265</v>
      </c>
      <c r="C2641" s="6" t="s">
        <v>5266</v>
      </c>
      <c r="D2641" s="3" t="s">
        <v>174</v>
      </c>
    </row>
    <row r="2642">
      <c r="A2642" s="6" t="s">
        <v>4681</v>
      </c>
      <c r="B2642" s="2" t="s">
        <v>5267</v>
      </c>
      <c r="C2642" s="6" t="s">
        <v>177</v>
      </c>
      <c r="D2642" s="3" t="s">
        <v>176</v>
      </c>
    </row>
    <row r="2643">
      <c r="A2643" s="6" t="s">
        <v>4681</v>
      </c>
      <c r="B2643" s="2" t="s">
        <v>5268</v>
      </c>
      <c r="C2643" s="6" t="s">
        <v>5269</v>
      </c>
      <c r="D2643" s="3" t="s">
        <v>179</v>
      </c>
    </row>
    <row r="2644">
      <c r="A2644" s="6" t="s">
        <v>4681</v>
      </c>
      <c r="B2644" s="2" t="s">
        <v>5270</v>
      </c>
      <c r="C2644" s="6" t="s">
        <v>5271</v>
      </c>
      <c r="D2644" s="3" t="s">
        <v>179</v>
      </c>
    </row>
    <row r="2645">
      <c r="A2645" s="6" t="s">
        <v>4681</v>
      </c>
      <c r="B2645" s="2" t="s">
        <v>5272</v>
      </c>
      <c r="C2645" s="6" t="s">
        <v>5273</v>
      </c>
      <c r="D2645" s="3" t="s">
        <v>179</v>
      </c>
    </row>
    <row r="2646">
      <c r="A2646" s="6" t="s">
        <v>4681</v>
      </c>
      <c r="B2646" s="2" t="s">
        <v>5274</v>
      </c>
      <c r="C2646" s="6" t="s">
        <v>5275</v>
      </c>
      <c r="D2646" s="3" t="s">
        <v>181</v>
      </c>
    </row>
    <row r="2647">
      <c r="A2647" s="6" t="s">
        <v>4681</v>
      </c>
      <c r="B2647" s="2" t="s">
        <v>5276</v>
      </c>
      <c r="C2647" s="6" t="s">
        <v>4411</v>
      </c>
      <c r="D2647" s="3" t="s">
        <v>181</v>
      </c>
    </row>
    <row r="2648">
      <c r="A2648" s="6" t="s">
        <v>4681</v>
      </c>
      <c r="B2648" s="2" t="s">
        <v>5277</v>
      </c>
      <c r="C2648" s="6" t="s">
        <v>5278</v>
      </c>
      <c r="D2648" s="3" t="s">
        <v>181</v>
      </c>
    </row>
    <row r="2649">
      <c r="A2649" s="6" t="s">
        <v>4681</v>
      </c>
      <c r="B2649" s="2" t="s">
        <v>5279</v>
      </c>
      <c r="C2649" s="6" t="s">
        <v>5280</v>
      </c>
      <c r="D2649" s="3" t="s">
        <v>183</v>
      </c>
    </row>
    <row r="2650">
      <c r="A2650" s="6" t="s">
        <v>4681</v>
      </c>
      <c r="B2650" s="2" t="s">
        <v>5281</v>
      </c>
      <c r="C2650" s="6" t="s">
        <v>5282</v>
      </c>
      <c r="D2650" s="3" t="s">
        <v>183</v>
      </c>
    </row>
    <row r="2651">
      <c r="A2651" s="6" t="s">
        <v>4681</v>
      </c>
      <c r="B2651" s="2" t="s">
        <v>5283</v>
      </c>
      <c r="C2651" s="6" t="s">
        <v>5284</v>
      </c>
      <c r="D2651" s="3" t="s">
        <v>183</v>
      </c>
    </row>
    <row r="2652">
      <c r="A2652" s="6" t="s">
        <v>4681</v>
      </c>
      <c r="B2652" s="2" t="s">
        <v>5285</v>
      </c>
      <c r="C2652" s="6" t="s">
        <v>5286</v>
      </c>
      <c r="D2652" s="3" t="s">
        <v>183</v>
      </c>
    </row>
    <row r="2653">
      <c r="A2653" s="6" t="s">
        <v>4681</v>
      </c>
      <c r="B2653" s="2" t="s">
        <v>5287</v>
      </c>
      <c r="C2653" s="6" t="s">
        <v>5288</v>
      </c>
      <c r="D2653" s="3" t="s">
        <v>183</v>
      </c>
    </row>
    <row r="2654">
      <c r="A2654" s="6" t="s">
        <v>4681</v>
      </c>
      <c r="B2654" s="2" t="s">
        <v>5289</v>
      </c>
      <c r="C2654" s="6" t="s">
        <v>5290</v>
      </c>
      <c r="D2654" s="3" t="s">
        <v>186</v>
      </c>
    </row>
    <row r="2655">
      <c r="A2655" s="6" t="s">
        <v>4681</v>
      </c>
      <c r="B2655" s="2" t="s">
        <v>5291</v>
      </c>
      <c r="C2655" s="6" t="s">
        <v>5292</v>
      </c>
      <c r="D2655" s="3" t="s">
        <v>186</v>
      </c>
    </row>
    <row r="2656">
      <c r="A2656" s="6" t="s">
        <v>4681</v>
      </c>
      <c r="B2656" s="2" t="s">
        <v>5293</v>
      </c>
      <c r="C2656" s="6" t="s">
        <v>5294</v>
      </c>
      <c r="D2656" s="3" t="s">
        <v>186</v>
      </c>
    </row>
    <row r="2657">
      <c r="A2657" s="6" t="s">
        <v>4681</v>
      </c>
      <c r="B2657" s="2" t="s">
        <v>5295</v>
      </c>
      <c r="C2657" s="6" t="s">
        <v>5296</v>
      </c>
      <c r="D2657" s="3" t="s">
        <v>186</v>
      </c>
    </row>
    <row r="2658">
      <c r="A2658" s="6" t="s">
        <v>4681</v>
      </c>
      <c r="B2658" s="2" t="s">
        <v>5297</v>
      </c>
      <c r="C2658" s="6" t="s">
        <v>5298</v>
      </c>
      <c r="D2658" s="3" t="s">
        <v>186</v>
      </c>
    </row>
    <row r="2659">
      <c r="A2659" s="6" t="s">
        <v>4681</v>
      </c>
      <c r="B2659" s="2" t="s">
        <v>5299</v>
      </c>
      <c r="C2659" s="6" t="s">
        <v>5300</v>
      </c>
      <c r="D2659" s="3" t="s">
        <v>186</v>
      </c>
    </row>
    <row r="2660">
      <c r="A2660" s="6" t="s">
        <v>4681</v>
      </c>
      <c r="B2660" s="2" t="s">
        <v>5301</v>
      </c>
      <c r="C2660" s="6" t="s">
        <v>189</v>
      </c>
      <c r="D2660" s="3" t="s">
        <v>188</v>
      </c>
    </row>
    <row r="2661">
      <c r="A2661" s="6" t="s">
        <v>4681</v>
      </c>
      <c r="B2661" s="2" t="s">
        <v>5302</v>
      </c>
      <c r="C2661" s="6" t="s">
        <v>5303</v>
      </c>
      <c r="D2661" s="3" t="s">
        <v>190</v>
      </c>
    </row>
    <row r="2662">
      <c r="A2662" s="6" t="s">
        <v>4681</v>
      </c>
      <c r="B2662" s="2" t="s">
        <v>5304</v>
      </c>
      <c r="C2662" s="6" t="s">
        <v>5305</v>
      </c>
      <c r="D2662" s="3" t="s">
        <v>190</v>
      </c>
    </row>
    <row r="2663">
      <c r="A2663" s="6" t="s">
        <v>4681</v>
      </c>
      <c r="B2663" s="2" t="s">
        <v>5306</v>
      </c>
      <c r="C2663" s="6" t="s">
        <v>5307</v>
      </c>
      <c r="D2663" s="3" t="s">
        <v>190</v>
      </c>
    </row>
    <row r="2664">
      <c r="A2664" s="6" t="s">
        <v>4681</v>
      </c>
      <c r="B2664" s="2" t="s">
        <v>5308</v>
      </c>
      <c r="C2664" s="6" t="s">
        <v>5309</v>
      </c>
      <c r="D2664" s="3" t="s">
        <v>190</v>
      </c>
    </row>
    <row r="2665">
      <c r="A2665" s="6" t="s">
        <v>4681</v>
      </c>
      <c r="B2665" s="2" t="s">
        <v>5310</v>
      </c>
      <c r="C2665" s="6" t="s">
        <v>5311</v>
      </c>
      <c r="D2665" s="3" t="s">
        <v>192</v>
      </c>
    </row>
    <row r="2666">
      <c r="A2666" s="6" t="s">
        <v>4681</v>
      </c>
      <c r="B2666" s="2" t="s">
        <v>5312</v>
      </c>
      <c r="C2666" s="6" t="s">
        <v>5313</v>
      </c>
      <c r="D2666" s="3" t="s">
        <v>192</v>
      </c>
    </row>
    <row r="2667">
      <c r="A2667" s="6" t="s">
        <v>4681</v>
      </c>
      <c r="B2667" s="2" t="s">
        <v>5314</v>
      </c>
      <c r="C2667" s="6" t="s">
        <v>5315</v>
      </c>
      <c r="D2667" s="3" t="s">
        <v>192</v>
      </c>
    </row>
    <row r="2668">
      <c r="A2668" s="6" t="s">
        <v>4681</v>
      </c>
      <c r="B2668" s="2" t="s">
        <v>5316</v>
      </c>
      <c r="C2668" s="6" t="s">
        <v>5317</v>
      </c>
      <c r="D2668" s="3" t="s">
        <v>192</v>
      </c>
    </row>
    <row r="2669">
      <c r="A2669" s="6" t="s">
        <v>4681</v>
      </c>
      <c r="B2669" s="2" t="s">
        <v>5318</v>
      </c>
      <c r="C2669" s="6" t="s">
        <v>5319</v>
      </c>
      <c r="D2669" s="3" t="s">
        <v>192</v>
      </c>
    </row>
    <row r="2670">
      <c r="A2670" s="6" t="s">
        <v>4681</v>
      </c>
      <c r="B2670" s="2" t="s">
        <v>5320</v>
      </c>
      <c r="C2670" s="6" t="s">
        <v>5321</v>
      </c>
      <c r="D2670" s="3" t="s">
        <v>192</v>
      </c>
    </row>
    <row r="2671">
      <c r="A2671" s="6" t="s">
        <v>4681</v>
      </c>
      <c r="B2671" s="2" t="s">
        <v>5322</v>
      </c>
      <c r="C2671" s="6" t="s">
        <v>5323</v>
      </c>
      <c r="D2671" s="3" t="s">
        <v>195</v>
      </c>
    </row>
    <row r="2672">
      <c r="A2672" s="6" t="s">
        <v>4681</v>
      </c>
      <c r="B2672" s="2" t="s">
        <v>5324</v>
      </c>
      <c r="C2672" s="6" t="s">
        <v>5325</v>
      </c>
      <c r="D2672" s="3" t="s">
        <v>195</v>
      </c>
    </row>
    <row r="2673">
      <c r="A2673" s="6" t="s">
        <v>4681</v>
      </c>
      <c r="B2673" s="2" t="s">
        <v>5326</v>
      </c>
      <c r="C2673" s="6" t="s">
        <v>5327</v>
      </c>
      <c r="D2673" s="3" t="s">
        <v>195</v>
      </c>
    </row>
    <row r="2674">
      <c r="A2674" s="6" t="s">
        <v>4681</v>
      </c>
      <c r="B2674" s="2" t="s">
        <v>5328</v>
      </c>
      <c r="C2674" s="6" t="s">
        <v>5329</v>
      </c>
      <c r="D2674" s="3" t="s">
        <v>195</v>
      </c>
    </row>
    <row r="2675">
      <c r="A2675" s="6" t="s">
        <v>4681</v>
      </c>
      <c r="B2675" s="2" t="s">
        <v>5330</v>
      </c>
      <c r="C2675" s="6" t="s">
        <v>5331</v>
      </c>
      <c r="D2675" s="3" t="s">
        <v>195</v>
      </c>
    </row>
    <row r="2676">
      <c r="A2676" s="6" t="s">
        <v>4681</v>
      </c>
      <c r="B2676" s="2" t="s">
        <v>5332</v>
      </c>
      <c r="C2676" s="6" t="s">
        <v>5333</v>
      </c>
      <c r="D2676" s="3" t="s">
        <v>197</v>
      </c>
    </row>
    <row r="2677">
      <c r="A2677" s="6" t="s">
        <v>4681</v>
      </c>
      <c r="B2677" s="2" t="s">
        <v>5334</v>
      </c>
      <c r="C2677" s="6" t="s">
        <v>5335</v>
      </c>
      <c r="D2677" s="3" t="s">
        <v>197</v>
      </c>
    </row>
    <row r="2678">
      <c r="A2678" s="6" t="s">
        <v>4681</v>
      </c>
      <c r="B2678" s="2" t="s">
        <v>5336</v>
      </c>
      <c r="C2678" s="6" t="s">
        <v>5337</v>
      </c>
      <c r="D2678" s="3" t="s">
        <v>197</v>
      </c>
    </row>
    <row r="2679">
      <c r="A2679" s="6" t="s">
        <v>4681</v>
      </c>
      <c r="B2679" s="2" t="s">
        <v>5338</v>
      </c>
      <c r="C2679" s="6" t="s">
        <v>5339</v>
      </c>
      <c r="D2679" s="3" t="s">
        <v>199</v>
      </c>
    </row>
    <row r="2680">
      <c r="A2680" s="6" t="s">
        <v>4681</v>
      </c>
      <c r="B2680" s="2" t="s">
        <v>5340</v>
      </c>
      <c r="C2680" s="6" t="s">
        <v>5341</v>
      </c>
      <c r="D2680" s="3" t="s">
        <v>199</v>
      </c>
    </row>
    <row r="2681">
      <c r="A2681" s="6" t="s">
        <v>4681</v>
      </c>
      <c r="B2681" s="2" t="s">
        <v>5342</v>
      </c>
      <c r="C2681" s="6" t="s">
        <v>5343</v>
      </c>
      <c r="D2681" s="3" t="s">
        <v>199</v>
      </c>
    </row>
    <row r="2682">
      <c r="A2682" s="6" t="s">
        <v>4681</v>
      </c>
      <c r="B2682" s="2" t="s">
        <v>5344</v>
      </c>
      <c r="C2682" s="6" t="s">
        <v>5345</v>
      </c>
      <c r="D2682" s="3" t="s">
        <v>199</v>
      </c>
    </row>
    <row r="2683">
      <c r="A2683" s="6" t="s">
        <v>4681</v>
      </c>
      <c r="B2683" s="2" t="s">
        <v>5346</v>
      </c>
      <c r="C2683" s="6" t="s">
        <v>5347</v>
      </c>
      <c r="D2683" s="3" t="s">
        <v>199</v>
      </c>
    </row>
    <row r="2684">
      <c r="A2684" s="6" t="s">
        <v>4681</v>
      </c>
      <c r="B2684" s="2" t="s">
        <v>5348</v>
      </c>
      <c r="C2684" s="6" t="s">
        <v>5349</v>
      </c>
      <c r="D2684" s="3" t="s">
        <v>199</v>
      </c>
    </row>
    <row r="2685">
      <c r="A2685" s="6" t="s">
        <v>4681</v>
      </c>
      <c r="B2685" s="2" t="s">
        <v>5350</v>
      </c>
      <c r="C2685" s="6" t="s">
        <v>5351</v>
      </c>
      <c r="D2685" s="3" t="s">
        <v>199</v>
      </c>
    </row>
    <row r="2686">
      <c r="A2686" s="6" t="s">
        <v>4681</v>
      </c>
      <c r="B2686" s="2" t="s">
        <v>5352</v>
      </c>
      <c r="C2686" s="6" t="s">
        <v>5353</v>
      </c>
      <c r="D2686" s="3" t="s">
        <v>199</v>
      </c>
    </row>
    <row r="2687">
      <c r="A2687" s="6" t="s">
        <v>4681</v>
      </c>
      <c r="B2687" s="2" t="s">
        <v>5354</v>
      </c>
      <c r="C2687" s="6" t="s">
        <v>5355</v>
      </c>
      <c r="D2687" s="3" t="s">
        <v>199</v>
      </c>
    </row>
    <row r="2688">
      <c r="A2688" s="6" t="s">
        <v>4681</v>
      </c>
      <c r="B2688" s="2" t="s">
        <v>5356</v>
      </c>
      <c r="C2688" s="6" t="s">
        <v>5357</v>
      </c>
      <c r="D2688" s="3" t="s">
        <v>201</v>
      </c>
    </row>
    <row r="2689">
      <c r="A2689" s="6" t="s">
        <v>4681</v>
      </c>
      <c r="B2689" s="2" t="s">
        <v>5358</v>
      </c>
      <c r="C2689" s="6" t="s">
        <v>5359</v>
      </c>
      <c r="D2689" s="3" t="s">
        <v>201</v>
      </c>
    </row>
    <row r="2690">
      <c r="A2690" s="6" t="s">
        <v>4681</v>
      </c>
      <c r="B2690" s="2" t="s">
        <v>5360</v>
      </c>
      <c r="C2690" s="6" t="s">
        <v>5361</v>
      </c>
      <c r="D2690" s="3" t="s">
        <v>201</v>
      </c>
    </row>
    <row r="2691">
      <c r="A2691" s="6" t="s">
        <v>4681</v>
      </c>
      <c r="B2691" s="2" t="s">
        <v>5362</v>
      </c>
      <c r="C2691" s="6" t="s">
        <v>5363</v>
      </c>
      <c r="D2691" s="3" t="s">
        <v>201</v>
      </c>
    </row>
    <row r="2692">
      <c r="A2692" s="6" t="s">
        <v>4681</v>
      </c>
      <c r="B2692" s="2" t="s">
        <v>5364</v>
      </c>
      <c r="C2692" s="6" t="s">
        <v>5365</v>
      </c>
      <c r="D2692" s="3" t="s">
        <v>203</v>
      </c>
    </row>
    <row r="2693">
      <c r="A2693" s="6" t="s">
        <v>4681</v>
      </c>
      <c r="B2693" s="2" t="s">
        <v>5366</v>
      </c>
      <c r="C2693" s="6" t="s">
        <v>5367</v>
      </c>
      <c r="D2693" s="3" t="s">
        <v>203</v>
      </c>
    </row>
    <row r="2694">
      <c r="A2694" s="6" t="s">
        <v>4681</v>
      </c>
      <c r="B2694" s="2" t="s">
        <v>5368</v>
      </c>
      <c r="C2694" s="6" t="s">
        <v>5369</v>
      </c>
      <c r="D2694" s="3" t="s">
        <v>203</v>
      </c>
    </row>
    <row r="2695">
      <c r="A2695" s="6" t="s">
        <v>4681</v>
      </c>
      <c r="B2695" s="2" t="s">
        <v>5370</v>
      </c>
      <c r="C2695" s="6" t="s">
        <v>5371</v>
      </c>
      <c r="D2695" s="3" t="s">
        <v>203</v>
      </c>
    </row>
    <row r="2696">
      <c r="A2696" s="6" t="s">
        <v>4681</v>
      </c>
      <c r="B2696" s="2" t="s">
        <v>5372</v>
      </c>
      <c r="C2696" s="6" t="s">
        <v>206</v>
      </c>
      <c r="D2696" s="3" t="s">
        <v>205</v>
      </c>
    </row>
    <row r="2697">
      <c r="A2697" s="6" t="s">
        <v>4681</v>
      </c>
      <c r="B2697" s="2" t="s">
        <v>5373</v>
      </c>
      <c r="C2697" s="6" t="s">
        <v>5374</v>
      </c>
      <c r="D2697" s="3" t="s">
        <v>207</v>
      </c>
    </row>
    <row r="2698">
      <c r="A2698" s="6" t="s">
        <v>4681</v>
      </c>
      <c r="B2698" s="2" t="s">
        <v>5375</v>
      </c>
      <c r="C2698" s="6" t="s">
        <v>5376</v>
      </c>
      <c r="D2698" s="3" t="s">
        <v>207</v>
      </c>
    </row>
    <row r="2699">
      <c r="A2699" s="6" t="s">
        <v>4681</v>
      </c>
      <c r="B2699" s="2" t="s">
        <v>5377</v>
      </c>
      <c r="C2699" s="6" t="s">
        <v>5378</v>
      </c>
      <c r="D2699" s="3" t="s">
        <v>207</v>
      </c>
    </row>
    <row r="2700">
      <c r="A2700" s="6" t="s">
        <v>4681</v>
      </c>
      <c r="B2700" s="2" t="s">
        <v>5379</v>
      </c>
      <c r="C2700" s="6" t="s">
        <v>5380</v>
      </c>
      <c r="D2700" s="3" t="s">
        <v>207</v>
      </c>
    </row>
    <row r="2701">
      <c r="A2701" s="6" t="s">
        <v>4681</v>
      </c>
      <c r="B2701" s="2" t="s">
        <v>5381</v>
      </c>
      <c r="C2701" s="6" t="s">
        <v>5382</v>
      </c>
      <c r="D2701" s="3" t="s">
        <v>207</v>
      </c>
    </row>
    <row r="2702">
      <c r="A2702" s="6" t="s">
        <v>4681</v>
      </c>
      <c r="B2702" s="2" t="s">
        <v>5383</v>
      </c>
      <c r="C2702" s="6" t="s">
        <v>5384</v>
      </c>
      <c r="D2702" s="3" t="s">
        <v>209</v>
      </c>
    </row>
    <row r="2703">
      <c r="A2703" s="6" t="s">
        <v>4681</v>
      </c>
      <c r="B2703" s="2" t="s">
        <v>5385</v>
      </c>
      <c r="C2703" s="6" t="s">
        <v>5386</v>
      </c>
      <c r="D2703" s="3" t="s">
        <v>209</v>
      </c>
    </row>
    <row r="2704">
      <c r="A2704" s="6" t="s">
        <v>4681</v>
      </c>
      <c r="B2704" s="2" t="s">
        <v>5387</v>
      </c>
      <c r="C2704" s="6" t="s">
        <v>5388</v>
      </c>
      <c r="D2704" s="3" t="s">
        <v>209</v>
      </c>
    </row>
    <row r="2705">
      <c r="A2705" s="6" t="s">
        <v>4681</v>
      </c>
      <c r="B2705" s="2" t="s">
        <v>5389</v>
      </c>
      <c r="C2705" s="6" t="s">
        <v>212</v>
      </c>
      <c r="D2705" s="3" t="s">
        <v>211</v>
      </c>
    </row>
    <row r="2706">
      <c r="A2706" s="6" t="s">
        <v>4681</v>
      </c>
      <c r="B2706" s="2" t="s">
        <v>5390</v>
      </c>
      <c r="C2706" s="6" t="s">
        <v>214</v>
      </c>
      <c r="D2706" s="3" t="s">
        <v>213</v>
      </c>
    </row>
    <row r="2707">
      <c r="A2707" s="6" t="s">
        <v>4681</v>
      </c>
      <c r="B2707" s="2" t="s">
        <v>5391</v>
      </c>
      <c r="C2707" s="6" t="s">
        <v>217</v>
      </c>
      <c r="D2707" s="3" t="s">
        <v>216</v>
      </c>
    </row>
    <row r="2708">
      <c r="A2708" s="6" t="s">
        <v>4681</v>
      </c>
      <c r="B2708" s="2" t="s">
        <v>5392</v>
      </c>
      <c r="C2708" s="6" t="s">
        <v>5393</v>
      </c>
      <c r="D2708" s="3" t="s">
        <v>218</v>
      </c>
    </row>
    <row r="2709">
      <c r="A2709" s="6" t="s">
        <v>4681</v>
      </c>
      <c r="B2709" s="2" t="s">
        <v>5394</v>
      </c>
      <c r="C2709" s="6" t="s">
        <v>5395</v>
      </c>
      <c r="D2709" s="3" t="s">
        <v>218</v>
      </c>
    </row>
    <row r="2710">
      <c r="A2710" s="6" t="s">
        <v>4681</v>
      </c>
      <c r="B2710" s="2" t="s">
        <v>5396</v>
      </c>
      <c r="C2710" s="6" t="s">
        <v>5397</v>
      </c>
      <c r="D2710" s="3" t="s">
        <v>218</v>
      </c>
    </row>
    <row r="2711">
      <c r="A2711" s="6" t="s">
        <v>4681</v>
      </c>
      <c r="B2711" s="2" t="s">
        <v>5398</v>
      </c>
      <c r="C2711" s="6" t="s">
        <v>5399</v>
      </c>
      <c r="D2711" s="3" t="s">
        <v>218</v>
      </c>
    </row>
    <row r="2712">
      <c r="A2712" s="6" t="s">
        <v>4681</v>
      </c>
      <c r="B2712" s="2" t="s">
        <v>5400</v>
      </c>
      <c r="C2712" s="6" t="s">
        <v>5401</v>
      </c>
      <c r="D2712" s="3" t="s">
        <v>218</v>
      </c>
    </row>
    <row r="2713">
      <c r="A2713" s="6" t="s">
        <v>4681</v>
      </c>
      <c r="B2713" s="2" t="s">
        <v>5402</v>
      </c>
      <c r="C2713" s="6" t="s">
        <v>5403</v>
      </c>
      <c r="D2713" s="3" t="s">
        <v>218</v>
      </c>
    </row>
    <row r="2714">
      <c r="A2714" s="6" t="s">
        <v>4681</v>
      </c>
      <c r="B2714" s="2" t="s">
        <v>5404</v>
      </c>
      <c r="C2714" s="6" t="s">
        <v>5405</v>
      </c>
      <c r="D2714" s="3" t="s">
        <v>218</v>
      </c>
    </row>
    <row r="2715">
      <c r="A2715" s="6" t="s">
        <v>4681</v>
      </c>
      <c r="B2715" s="2" t="s">
        <v>5406</v>
      </c>
      <c r="C2715" s="6" t="s">
        <v>5407</v>
      </c>
      <c r="D2715" s="3" t="s">
        <v>220</v>
      </c>
    </row>
    <row r="2716">
      <c r="A2716" s="6" t="s">
        <v>4681</v>
      </c>
      <c r="B2716" s="2" t="s">
        <v>5408</v>
      </c>
      <c r="C2716" s="6" t="s">
        <v>5409</v>
      </c>
      <c r="D2716" s="3" t="s">
        <v>220</v>
      </c>
    </row>
    <row r="2717">
      <c r="A2717" s="6" t="s">
        <v>4681</v>
      </c>
      <c r="B2717" s="2" t="s">
        <v>5410</v>
      </c>
      <c r="C2717" s="6" t="s">
        <v>5411</v>
      </c>
      <c r="D2717" s="3" t="s">
        <v>220</v>
      </c>
    </row>
    <row r="2718">
      <c r="A2718" s="6" t="s">
        <v>4681</v>
      </c>
      <c r="B2718" s="2" t="s">
        <v>5412</v>
      </c>
      <c r="C2718" s="6" t="s">
        <v>5413</v>
      </c>
      <c r="D2718" s="3" t="s">
        <v>220</v>
      </c>
    </row>
    <row r="2719">
      <c r="A2719" s="6" t="s">
        <v>4681</v>
      </c>
      <c r="B2719" s="2" t="s">
        <v>5414</v>
      </c>
      <c r="C2719" s="6" t="s">
        <v>223</v>
      </c>
      <c r="D2719" s="3" t="s">
        <v>222</v>
      </c>
    </row>
    <row r="2720">
      <c r="A2720" s="6" t="s">
        <v>4681</v>
      </c>
      <c r="B2720" s="2" t="s">
        <v>5415</v>
      </c>
      <c r="C2720" s="6" t="s">
        <v>5416</v>
      </c>
      <c r="D2720" s="3" t="s">
        <v>224</v>
      </c>
    </row>
    <row r="2721">
      <c r="A2721" s="6" t="s">
        <v>4681</v>
      </c>
      <c r="B2721" s="2" t="s">
        <v>5417</v>
      </c>
      <c r="C2721" s="6" t="s">
        <v>5418</v>
      </c>
      <c r="D2721" s="3" t="s">
        <v>224</v>
      </c>
    </row>
    <row r="2722">
      <c r="A2722" s="6" t="s">
        <v>4681</v>
      </c>
      <c r="B2722" s="2" t="s">
        <v>5419</v>
      </c>
      <c r="C2722" s="6" t="s">
        <v>5420</v>
      </c>
      <c r="D2722" s="3" t="s">
        <v>224</v>
      </c>
    </row>
    <row r="2723">
      <c r="A2723" s="6" t="s">
        <v>4681</v>
      </c>
      <c r="B2723" s="2" t="s">
        <v>5421</v>
      </c>
      <c r="C2723" s="6" t="s">
        <v>5422</v>
      </c>
      <c r="D2723" s="3" t="s">
        <v>226</v>
      </c>
    </row>
    <row r="2724">
      <c r="A2724" s="6" t="s">
        <v>4681</v>
      </c>
      <c r="B2724" s="2" t="s">
        <v>5423</v>
      </c>
      <c r="C2724" s="6" t="s">
        <v>5424</v>
      </c>
      <c r="D2724" s="3" t="s">
        <v>226</v>
      </c>
    </row>
    <row r="2725">
      <c r="A2725" s="6" t="s">
        <v>4681</v>
      </c>
      <c r="B2725" s="2" t="s">
        <v>5425</v>
      </c>
      <c r="C2725" s="6" t="s">
        <v>5426</v>
      </c>
      <c r="D2725" s="3" t="s">
        <v>226</v>
      </c>
    </row>
    <row r="2726">
      <c r="A2726" s="6" t="s">
        <v>4681</v>
      </c>
      <c r="B2726" s="2" t="s">
        <v>5427</v>
      </c>
      <c r="C2726" s="6" t="s">
        <v>5428</v>
      </c>
      <c r="D2726" s="3" t="s">
        <v>226</v>
      </c>
    </row>
    <row r="2727">
      <c r="A2727" s="6" t="s">
        <v>4681</v>
      </c>
      <c r="B2727" s="2" t="s">
        <v>5429</v>
      </c>
      <c r="C2727" s="6" t="s">
        <v>5430</v>
      </c>
      <c r="D2727" s="3" t="s">
        <v>226</v>
      </c>
    </row>
    <row r="2728">
      <c r="A2728" s="6" t="s">
        <v>4681</v>
      </c>
      <c r="B2728" s="2" t="s">
        <v>5431</v>
      </c>
      <c r="C2728" s="6" t="s">
        <v>5432</v>
      </c>
      <c r="D2728" s="3" t="s">
        <v>228</v>
      </c>
    </row>
    <row r="2729">
      <c r="A2729" s="6" t="s">
        <v>4681</v>
      </c>
      <c r="B2729" s="2" t="s">
        <v>5433</v>
      </c>
      <c r="C2729" s="6" t="s">
        <v>5434</v>
      </c>
      <c r="D2729" s="3" t="s">
        <v>228</v>
      </c>
    </row>
    <row r="2730">
      <c r="A2730" s="6" t="s">
        <v>4681</v>
      </c>
      <c r="B2730" s="2" t="s">
        <v>5435</v>
      </c>
      <c r="C2730" s="6" t="s">
        <v>5436</v>
      </c>
      <c r="D2730" s="3" t="s">
        <v>228</v>
      </c>
    </row>
    <row r="2731">
      <c r="A2731" s="6" t="s">
        <v>4681</v>
      </c>
      <c r="B2731" s="2" t="s">
        <v>5437</v>
      </c>
      <c r="C2731" s="6" t="s">
        <v>5438</v>
      </c>
      <c r="D2731" s="3" t="s">
        <v>228</v>
      </c>
    </row>
    <row r="2732">
      <c r="A2732" s="6" t="s">
        <v>4681</v>
      </c>
      <c r="B2732" s="2" t="s">
        <v>5439</v>
      </c>
      <c r="C2732" s="6" t="s">
        <v>5440</v>
      </c>
      <c r="D2732" s="3" t="s">
        <v>228</v>
      </c>
    </row>
    <row r="2733">
      <c r="A2733" s="6" t="s">
        <v>4681</v>
      </c>
      <c r="B2733" s="2" t="s">
        <v>5441</v>
      </c>
      <c r="C2733" s="6" t="s">
        <v>5442</v>
      </c>
      <c r="D2733" s="3" t="s">
        <v>228</v>
      </c>
    </row>
    <row r="2734">
      <c r="A2734" s="6" t="s">
        <v>4681</v>
      </c>
      <c r="B2734" s="2" t="s">
        <v>5443</v>
      </c>
      <c r="C2734" s="6" t="s">
        <v>5444</v>
      </c>
      <c r="D2734" s="3" t="s">
        <v>228</v>
      </c>
    </row>
    <row r="2735">
      <c r="A2735" s="6" t="s">
        <v>4681</v>
      </c>
      <c r="B2735" s="2" t="s">
        <v>5445</v>
      </c>
      <c r="C2735" s="6" t="s">
        <v>231</v>
      </c>
      <c r="D2735" s="3" t="s">
        <v>230</v>
      </c>
    </row>
    <row r="2736">
      <c r="A2736" s="6" t="s">
        <v>4681</v>
      </c>
      <c r="B2736" s="2" t="s">
        <v>5446</v>
      </c>
      <c r="C2736" s="6" t="s">
        <v>5447</v>
      </c>
      <c r="D2736" s="3" t="s">
        <v>232</v>
      </c>
    </row>
    <row r="2737">
      <c r="A2737" s="6" t="s">
        <v>4681</v>
      </c>
      <c r="B2737" s="2" t="s">
        <v>5448</v>
      </c>
      <c r="C2737" s="6" t="s">
        <v>5449</v>
      </c>
      <c r="D2737" s="3" t="s">
        <v>232</v>
      </c>
    </row>
    <row r="2738">
      <c r="A2738" s="6" t="s">
        <v>4681</v>
      </c>
      <c r="B2738" s="2" t="s">
        <v>5450</v>
      </c>
      <c r="C2738" s="6" t="s">
        <v>5451</v>
      </c>
      <c r="D2738" s="3" t="s">
        <v>232</v>
      </c>
    </row>
    <row r="2739">
      <c r="A2739" s="6" t="s">
        <v>4681</v>
      </c>
      <c r="B2739" s="2" t="s">
        <v>5452</v>
      </c>
      <c r="C2739" s="6" t="s">
        <v>5453</v>
      </c>
      <c r="D2739" s="3" t="s">
        <v>232</v>
      </c>
    </row>
    <row r="2740">
      <c r="A2740" s="6" t="s">
        <v>4681</v>
      </c>
      <c r="B2740" s="2" t="s">
        <v>5454</v>
      </c>
      <c r="C2740" s="6" t="s">
        <v>5455</v>
      </c>
      <c r="D2740" s="3" t="s">
        <v>232</v>
      </c>
    </row>
    <row r="2741">
      <c r="A2741" s="6" t="s">
        <v>4681</v>
      </c>
      <c r="B2741" s="2" t="s">
        <v>5456</v>
      </c>
      <c r="C2741" s="6" t="s">
        <v>5457</v>
      </c>
      <c r="D2741" s="3" t="s">
        <v>232</v>
      </c>
    </row>
    <row r="2742">
      <c r="A2742" s="6" t="s">
        <v>4681</v>
      </c>
      <c r="B2742" s="2" t="s">
        <v>5458</v>
      </c>
      <c r="C2742" s="6" t="s">
        <v>5459</v>
      </c>
      <c r="D2742" s="3" t="s">
        <v>232</v>
      </c>
    </row>
    <row r="2743">
      <c r="A2743" s="6" t="s">
        <v>4681</v>
      </c>
      <c r="B2743" s="2" t="s">
        <v>5460</v>
      </c>
      <c r="C2743" s="6" t="s">
        <v>5461</v>
      </c>
      <c r="D2743" s="3" t="s">
        <v>232</v>
      </c>
    </row>
    <row r="2744">
      <c r="A2744" s="6" t="s">
        <v>4681</v>
      </c>
      <c r="B2744" s="2" t="s">
        <v>5462</v>
      </c>
      <c r="C2744" s="6" t="s">
        <v>5463</v>
      </c>
      <c r="D2744" s="3" t="s">
        <v>232</v>
      </c>
    </row>
    <row r="2745">
      <c r="A2745" s="6" t="s">
        <v>4681</v>
      </c>
      <c r="B2745" s="2" t="s">
        <v>5464</v>
      </c>
      <c r="C2745" s="6" t="s">
        <v>5465</v>
      </c>
      <c r="D2745" s="3" t="s">
        <v>235</v>
      </c>
    </row>
    <row r="2746">
      <c r="A2746" s="6" t="s">
        <v>4681</v>
      </c>
      <c r="B2746" s="2" t="s">
        <v>5466</v>
      </c>
      <c r="C2746" s="6" t="s">
        <v>5467</v>
      </c>
      <c r="D2746" s="3" t="s">
        <v>235</v>
      </c>
    </row>
    <row r="2747">
      <c r="A2747" s="6" t="s">
        <v>4681</v>
      </c>
      <c r="B2747" s="2" t="s">
        <v>5468</v>
      </c>
      <c r="C2747" s="6" t="s">
        <v>5469</v>
      </c>
      <c r="D2747" s="3" t="s">
        <v>235</v>
      </c>
    </row>
    <row r="2748">
      <c r="A2748" s="6" t="s">
        <v>4681</v>
      </c>
      <c r="B2748" s="2" t="s">
        <v>5470</v>
      </c>
      <c r="C2748" s="6" t="s">
        <v>5471</v>
      </c>
      <c r="D2748" s="3" t="s">
        <v>235</v>
      </c>
    </row>
    <row r="2749">
      <c r="A2749" s="6" t="s">
        <v>4681</v>
      </c>
      <c r="B2749" s="2" t="s">
        <v>5472</v>
      </c>
      <c r="C2749" s="6" t="s">
        <v>5473</v>
      </c>
      <c r="D2749" s="3" t="s">
        <v>235</v>
      </c>
    </row>
    <row r="2750">
      <c r="A2750" s="6" t="s">
        <v>4681</v>
      </c>
      <c r="B2750" s="2" t="s">
        <v>5474</v>
      </c>
      <c r="C2750" s="6" t="s">
        <v>5475</v>
      </c>
      <c r="D2750" s="3" t="s">
        <v>237</v>
      </c>
    </row>
    <row r="2751">
      <c r="A2751" s="6" t="s">
        <v>4681</v>
      </c>
      <c r="B2751" s="2" t="s">
        <v>5476</v>
      </c>
      <c r="C2751" s="6" t="s">
        <v>5477</v>
      </c>
      <c r="D2751" s="3" t="s">
        <v>237</v>
      </c>
    </row>
    <row r="2752">
      <c r="A2752" s="6" t="s">
        <v>4681</v>
      </c>
      <c r="B2752" s="2" t="s">
        <v>5478</v>
      </c>
      <c r="C2752" s="6" t="s">
        <v>5479</v>
      </c>
      <c r="D2752" s="3" t="s">
        <v>237</v>
      </c>
    </row>
    <row r="2753">
      <c r="A2753" s="6" t="s">
        <v>4681</v>
      </c>
      <c r="B2753" s="2" t="s">
        <v>5480</v>
      </c>
      <c r="C2753" s="6" t="s">
        <v>5481</v>
      </c>
      <c r="D2753" s="3" t="s">
        <v>237</v>
      </c>
    </row>
    <row r="2754">
      <c r="A2754" s="6" t="s">
        <v>4681</v>
      </c>
      <c r="B2754" s="2" t="s">
        <v>5482</v>
      </c>
      <c r="C2754" s="6" t="s">
        <v>5483</v>
      </c>
      <c r="D2754" s="3" t="s">
        <v>237</v>
      </c>
    </row>
    <row r="2755">
      <c r="A2755" s="6" t="s">
        <v>4681</v>
      </c>
      <c r="B2755" s="2" t="s">
        <v>5484</v>
      </c>
      <c r="C2755" s="6" t="s">
        <v>5485</v>
      </c>
      <c r="D2755" s="3" t="s">
        <v>237</v>
      </c>
    </row>
    <row r="2756">
      <c r="A2756" s="6" t="s">
        <v>4681</v>
      </c>
      <c r="B2756" s="2" t="s">
        <v>5486</v>
      </c>
      <c r="C2756" s="6" t="s">
        <v>5487</v>
      </c>
      <c r="D2756" s="3" t="s">
        <v>237</v>
      </c>
    </row>
    <row r="2757">
      <c r="A2757" s="6" t="s">
        <v>4681</v>
      </c>
      <c r="B2757" s="2" t="s">
        <v>5488</v>
      </c>
      <c r="C2757" s="6" t="s">
        <v>240</v>
      </c>
      <c r="D2757" s="3" t="s">
        <v>239</v>
      </c>
    </row>
    <row r="2758">
      <c r="A2758" s="6" t="s">
        <v>4681</v>
      </c>
      <c r="B2758" s="2" t="s">
        <v>5489</v>
      </c>
      <c r="C2758" s="6" t="s">
        <v>242</v>
      </c>
      <c r="D2758" s="3" t="s">
        <v>241</v>
      </c>
    </row>
    <row r="2759">
      <c r="A2759" s="6" t="s">
        <v>4681</v>
      </c>
      <c r="B2759" s="2" t="s">
        <v>5490</v>
      </c>
      <c r="C2759" s="6" t="s">
        <v>5491</v>
      </c>
      <c r="D2759" s="3" t="s">
        <v>243</v>
      </c>
    </row>
    <row r="2760">
      <c r="A2760" s="6" t="s">
        <v>4681</v>
      </c>
      <c r="B2760" s="2" t="s">
        <v>5492</v>
      </c>
      <c r="C2760" s="6" t="s">
        <v>5493</v>
      </c>
      <c r="D2760" s="3" t="s">
        <v>243</v>
      </c>
    </row>
    <row r="2761">
      <c r="A2761" s="6" t="s">
        <v>4681</v>
      </c>
      <c r="B2761" s="2" t="s">
        <v>5494</v>
      </c>
      <c r="C2761" s="6" t="s">
        <v>5495</v>
      </c>
      <c r="D2761" s="3" t="s">
        <v>243</v>
      </c>
    </row>
    <row r="2762">
      <c r="A2762" s="6" t="s">
        <v>4681</v>
      </c>
      <c r="B2762" s="2" t="s">
        <v>5496</v>
      </c>
      <c r="C2762" s="6" t="s">
        <v>5497</v>
      </c>
      <c r="D2762" s="3" t="s">
        <v>243</v>
      </c>
    </row>
    <row r="2763">
      <c r="A2763" s="6" t="s">
        <v>4681</v>
      </c>
      <c r="B2763" s="2" t="s">
        <v>5498</v>
      </c>
      <c r="C2763" s="6" t="s">
        <v>5499</v>
      </c>
      <c r="D2763" s="3" t="s">
        <v>243</v>
      </c>
    </row>
    <row r="2764">
      <c r="A2764" s="6" t="s">
        <v>4681</v>
      </c>
      <c r="B2764" s="2" t="s">
        <v>5500</v>
      </c>
      <c r="C2764" s="6" t="s">
        <v>5501</v>
      </c>
      <c r="D2764" s="3" t="s">
        <v>243</v>
      </c>
    </row>
    <row r="2765">
      <c r="A2765" s="6" t="s">
        <v>4681</v>
      </c>
      <c r="B2765" s="2" t="s">
        <v>5502</v>
      </c>
      <c r="C2765" s="6" t="s">
        <v>5503</v>
      </c>
      <c r="D2765" s="3" t="s">
        <v>243</v>
      </c>
    </row>
    <row r="2766">
      <c r="A2766" s="6" t="s">
        <v>4681</v>
      </c>
      <c r="B2766" s="2" t="s">
        <v>5504</v>
      </c>
      <c r="C2766" s="6" t="s">
        <v>5505</v>
      </c>
      <c r="D2766" s="3" t="s">
        <v>245</v>
      </c>
    </row>
    <row r="2767">
      <c r="A2767" s="6" t="s">
        <v>4681</v>
      </c>
      <c r="B2767" s="2" t="s">
        <v>5506</v>
      </c>
      <c r="C2767" s="6" t="s">
        <v>5507</v>
      </c>
      <c r="D2767" s="3" t="s">
        <v>245</v>
      </c>
    </row>
    <row r="2768">
      <c r="A2768" s="6" t="s">
        <v>4681</v>
      </c>
      <c r="B2768" s="2" t="s">
        <v>5508</v>
      </c>
      <c r="C2768" s="6" t="s">
        <v>5509</v>
      </c>
      <c r="D2768" s="3" t="s">
        <v>245</v>
      </c>
    </row>
    <row r="2769">
      <c r="A2769" s="6" t="s">
        <v>4681</v>
      </c>
      <c r="B2769" s="2" t="s">
        <v>5510</v>
      </c>
      <c r="C2769" s="6" t="s">
        <v>248</v>
      </c>
      <c r="D2769" s="3" t="s">
        <v>247</v>
      </c>
    </row>
    <row r="2770">
      <c r="A2770" s="6" t="s">
        <v>4681</v>
      </c>
      <c r="B2770" s="2" t="s">
        <v>5511</v>
      </c>
      <c r="C2770" s="6" t="s">
        <v>5512</v>
      </c>
      <c r="D2770" s="3" t="s">
        <v>249</v>
      </c>
    </row>
    <row r="2771">
      <c r="A2771" s="6" t="s">
        <v>4681</v>
      </c>
      <c r="B2771" s="2" t="s">
        <v>5513</v>
      </c>
      <c r="C2771" s="6" t="s">
        <v>5514</v>
      </c>
      <c r="D2771" s="3" t="s">
        <v>249</v>
      </c>
    </row>
    <row r="2772">
      <c r="A2772" s="6" t="s">
        <v>4681</v>
      </c>
      <c r="B2772" s="2" t="s">
        <v>5515</v>
      </c>
      <c r="C2772" s="6" t="s">
        <v>5516</v>
      </c>
      <c r="D2772" s="3" t="s">
        <v>249</v>
      </c>
    </row>
    <row r="2773">
      <c r="A2773" s="6" t="s">
        <v>4681</v>
      </c>
      <c r="B2773" s="2" t="s">
        <v>5517</v>
      </c>
      <c r="C2773" s="6" t="s">
        <v>5518</v>
      </c>
      <c r="D2773" s="3" t="s">
        <v>249</v>
      </c>
    </row>
    <row r="2774">
      <c r="A2774" s="6" t="s">
        <v>4681</v>
      </c>
      <c r="B2774" s="2" t="s">
        <v>5519</v>
      </c>
      <c r="C2774" s="6" t="s">
        <v>5520</v>
      </c>
      <c r="D2774" s="3" t="s">
        <v>249</v>
      </c>
    </row>
    <row r="2775">
      <c r="A2775" s="6" t="s">
        <v>4681</v>
      </c>
      <c r="B2775" s="2" t="s">
        <v>5521</v>
      </c>
      <c r="C2775" s="6" t="s">
        <v>5522</v>
      </c>
      <c r="D2775" s="3" t="s">
        <v>249</v>
      </c>
    </row>
    <row r="2776">
      <c r="A2776" s="6" t="s">
        <v>4681</v>
      </c>
      <c r="B2776" s="2" t="s">
        <v>5523</v>
      </c>
      <c r="C2776" s="6" t="s">
        <v>5524</v>
      </c>
      <c r="D2776" s="3" t="s">
        <v>249</v>
      </c>
    </row>
    <row r="2777">
      <c r="A2777" s="6" t="s">
        <v>4681</v>
      </c>
      <c r="B2777" s="2" t="s">
        <v>5525</v>
      </c>
      <c r="C2777" s="6" t="s">
        <v>252</v>
      </c>
      <c r="D2777" s="3" t="s">
        <v>251</v>
      </c>
    </row>
    <row r="2778">
      <c r="A2778" s="6" t="s">
        <v>4681</v>
      </c>
      <c r="B2778" s="2" t="s">
        <v>5526</v>
      </c>
      <c r="C2778" s="6" t="s">
        <v>5527</v>
      </c>
      <c r="D2778" s="3" t="s">
        <v>253</v>
      </c>
    </row>
    <row r="2779">
      <c r="A2779" s="6" t="s">
        <v>4681</v>
      </c>
      <c r="B2779" s="2" t="s">
        <v>5528</v>
      </c>
      <c r="C2779" s="6" t="s">
        <v>5529</v>
      </c>
      <c r="D2779" s="3" t="s">
        <v>253</v>
      </c>
    </row>
    <row r="2780">
      <c r="A2780" s="6" t="s">
        <v>4681</v>
      </c>
      <c r="B2780" s="2" t="s">
        <v>5530</v>
      </c>
      <c r="C2780" s="6" t="s">
        <v>5531</v>
      </c>
      <c r="D2780" s="3" t="s">
        <v>256</v>
      </c>
    </row>
    <row r="2781">
      <c r="A2781" s="6" t="s">
        <v>4681</v>
      </c>
      <c r="B2781" s="2" t="s">
        <v>5532</v>
      </c>
      <c r="C2781" s="6" t="s">
        <v>5533</v>
      </c>
      <c r="D2781" s="3" t="s">
        <v>256</v>
      </c>
    </row>
    <row r="2782">
      <c r="A2782" s="6" t="s">
        <v>4681</v>
      </c>
      <c r="B2782" s="2" t="s">
        <v>5534</v>
      </c>
      <c r="C2782" s="6" t="s">
        <v>5535</v>
      </c>
      <c r="D2782" s="3" t="s">
        <v>256</v>
      </c>
    </row>
    <row r="2783">
      <c r="A2783" s="6" t="s">
        <v>4681</v>
      </c>
      <c r="B2783" s="2" t="s">
        <v>5536</v>
      </c>
      <c r="C2783" s="6" t="s">
        <v>5537</v>
      </c>
      <c r="D2783" s="3" t="s">
        <v>256</v>
      </c>
    </row>
    <row r="2784">
      <c r="A2784" s="6" t="s">
        <v>4681</v>
      </c>
      <c r="B2784" s="2" t="s">
        <v>5538</v>
      </c>
      <c r="C2784" s="6" t="s">
        <v>5539</v>
      </c>
      <c r="D2784" s="3" t="s">
        <v>258</v>
      </c>
    </row>
    <row r="2785">
      <c r="A2785" s="6" t="s">
        <v>4681</v>
      </c>
      <c r="B2785" s="2" t="s">
        <v>5540</v>
      </c>
      <c r="C2785" s="6" t="s">
        <v>5541</v>
      </c>
      <c r="D2785" s="3" t="s">
        <v>258</v>
      </c>
    </row>
    <row r="2786">
      <c r="A2786" s="6" t="s">
        <v>4681</v>
      </c>
      <c r="B2786" s="2" t="s">
        <v>5542</v>
      </c>
      <c r="C2786" s="6" t="s">
        <v>5543</v>
      </c>
      <c r="D2786" s="3" t="s">
        <v>258</v>
      </c>
    </row>
    <row r="2787">
      <c r="A2787" s="6" t="s">
        <v>4681</v>
      </c>
      <c r="B2787" s="2" t="s">
        <v>5544</v>
      </c>
      <c r="C2787" s="6" t="s">
        <v>5545</v>
      </c>
      <c r="D2787" s="3" t="s">
        <v>258</v>
      </c>
    </row>
    <row r="2788">
      <c r="A2788" s="6" t="s">
        <v>4681</v>
      </c>
      <c r="B2788" s="2" t="s">
        <v>5546</v>
      </c>
      <c r="C2788" s="6" t="s">
        <v>5547</v>
      </c>
      <c r="D2788" s="3" t="s">
        <v>260</v>
      </c>
    </row>
    <row r="2789">
      <c r="A2789" s="6" t="s">
        <v>4681</v>
      </c>
      <c r="B2789" s="2" t="s">
        <v>5548</v>
      </c>
      <c r="C2789" s="6" t="s">
        <v>5549</v>
      </c>
      <c r="D2789" s="3" t="s">
        <v>260</v>
      </c>
    </row>
    <row r="2790">
      <c r="A2790" s="6" t="s">
        <v>4681</v>
      </c>
      <c r="B2790" s="2" t="s">
        <v>5550</v>
      </c>
      <c r="C2790" s="6" t="s">
        <v>5551</v>
      </c>
      <c r="D2790" s="3" t="s">
        <v>260</v>
      </c>
    </row>
    <row r="2791">
      <c r="A2791" s="6" t="s">
        <v>4681</v>
      </c>
      <c r="B2791" s="2" t="s">
        <v>5552</v>
      </c>
      <c r="C2791" s="6" t="s">
        <v>5553</v>
      </c>
      <c r="D2791" s="3" t="s">
        <v>260</v>
      </c>
    </row>
    <row r="2792">
      <c r="A2792" s="6" t="s">
        <v>4681</v>
      </c>
      <c r="B2792" s="2" t="s">
        <v>5554</v>
      </c>
      <c r="C2792" s="6" t="s">
        <v>5555</v>
      </c>
      <c r="D2792" s="3" t="s">
        <v>260</v>
      </c>
    </row>
    <row r="2793">
      <c r="A2793" s="6" t="s">
        <v>4681</v>
      </c>
      <c r="B2793" s="2" t="s">
        <v>5556</v>
      </c>
      <c r="C2793" s="6" t="s">
        <v>5557</v>
      </c>
      <c r="D2793" s="3" t="s">
        <v>262</v>
      </c>
    </row>
    <row r="2794">
      <c r="A2794" s="6" t="s">
        <v>4681</v>
      </c>
      <c r="B2794" s="2" t="s">
        <v>5558</v>
      </c>
      <c r="C2794" s="6" t="s">
        <v>5559</v>
      </c>
      <c r="D2794" s="3" t="s">
        <v>262</v>
      </c>
    </row>
    <row r="2795">
      <c r="A2795" s="6" t="s">
        <v>4681</v>
      </c>
      <c r="B2795" s="2" t="s">
        <v>5560</v>
      </c>
      <c r="C2795" s="6" t="s">
        <v>5561</v>
      </c>
      <c r="D2795" s="3" t="s">
        <v>264</v>
      </c>
    </row>
    <row r="2796">
      <c r="A2796" s="6" t="s">
        <v>4681</v>
      </c>
      <c r="B2796" s="2" t="s">
        <v>5562</v>
      </c>
      <c r="C2796" s="6" t="s">
        <v>5563</v>
      </c>
      <c r="D2796" s="3" t="s">
        <v>264</v>
      </c>
    </row>
    <row r="2797">
      <c r="A2797" s="6" t="s">
        <v>4681</v>
      </c>
      <c r="B2797" s="2" t="s">
        <v>5564</v>
      </c>
      <c r="C2797" s="6" t="s">
        <v>5565</v>
      </c>
      <c r="D2797" s="3" t="s">
        <v>264</v>
      </c>
    </row>
    <row r="2798">
      <c r="A2798" s="6" t="s">
        <v>4681</v>
      </c>
      <c r="B2798" s="2" t="s">
        <v>5566</v>
      </c>
      <c r="C2798" s="6" t="s">
        <v>5567</v>
      </c>
      <c r="D2798" s="3" t="s">
        <v>264</v>
      </c>
    </row>
    <row r="2799">
      <c r="A2799" s="6" t="s">
        <v>4681</v>
      </c>
      <c r="B2799" s="2" t="s">
        <v>5568</v>
      </c>
      <c r="C2799" s="6" t="s">
        <v>5569</v>
      </c>
      <c r="D2799" s="3" t="s">
        <v>264</v>
      </c>
    </row>
    <row r="2800">
      <c r="A2800" s="6" t="s">
        <v>4681</v>
      </c>
      <c r="B2800" s="2" t="s">
        <v>5570</v>
      </c>
      <c r="C2800" s="6" t="s">
        <v>5571</v>
      </c>
      <c r="D2800" s="3" t="s">
        <v>264</v>
      </c>
    </row>
    <row r="2801">
      <c r="A2801" s="6" t="s">
        <v>4681</v>
      </c>
      <c r="B2801" s="2" t="s">
        <v>5572</v>
      </c>
      <c r="C2801" s="6" t="s">
        <v>5573</v>
      </c>
      <c r="D2801" s="3" t="s">
        <v>264</v>
      </c>
    </row>
    <row r="2802">
      <c r="A2802" s="6" t="s">
        <v>4681</v>
      </c>
      <c r="B2802" s="2" t="s">
        <v>5574</v>
      </c>
      <c r="C2802" s="6" t="s">
        <v>5575</v>
      </c>
      <c r="D2802" s="3" t="s">
        <v>264</v>
      </c>
    </row>
    <row r="2803">
      <c r="A2803" s="6" t="s">
        <v>4681</v>
      </c>
      <c r="B2803" s="2" t="s">
        <v>5576</v>
      </c>
      <c r="C2803" s="6" t="s">
        <v>5577</v>
      </c>
      <c r="D2803" s="3" t="s">
        <v>264</v>
      </c>
    </row>
    <row r="2804">
      <c r="A2804" s="6" t="s">
        <v>4681</v>
      </c>
      <c r="B2804" s="2" t="s">
        <v>5578</v>
      </c>
      <c r="C2804" s="6" t="s">
        <v>5579</v>
      </c>
      <c r="D2804" s="3" t="s">
        <v>264</v>
      </c>
    </row>
    <row r="2805">
      <c r="A2805" s="6" t="s">
        <v>4681</v>
      </c>
      <c r="B2805" s="2" t="s">
        <v>5580</v>
      </c>
      <c r="C2805" s="6" t="s">
        <v>5581</v>
      </c>
      <c r="D2805" s="3" t="s">
        <v>267</v>
      </c>
    </row>
    <row r="2806">
      <c r="A2806" s="6" t="s">
        <v>4681</v>
      </c>
      <c r="B2806" s="2" t="s">
        <v>5582</v>
      </c>
      <c r="C2806" s="6" t="s">
        <v>5583</v>
      </c>
      <c r="D2806" s="3" t="s">
        <v>267</v>
      </c>
    </row>
    <row r="2807">
      <c r="A2807" s="6" t="s">
        <v>4681</v>
      </c>
      <c r="B2807" s="2" t="s">
        <v>5584</v>
      </c>
      <c r="C2807" s="6" t="s">
        <v>5585</v>
      </c>
      <c r="D2807" s="3" t="s">
        <v>267</v>
      </c>
    </row>
    <row r="2808">
      <c r="A2808" s="6" t="s">
        <v>4681</v>
      </c>
      <c r="B2808" s="2" t="s">
        <v>5586</v>
      </c>
      <c r="C2808" s="6" t="s">
        <v>5587</v>
      </c>
      <c r="D2808" s="3" t="s">
        <v>267</v>
      </c>
    </row>
    <row r="2809">
      <c r="A2809" s="6" t="s">
        <v>4681</v>
      </c>
      <c r="B2809" s="2" t="s">
        <v>5588</v>
      </c>
      <c r="C2809" s="6" t="s">
        <v>5589</v>
      </c>
      <c r="D2809" s="3" t="s">
        <v>267</v>
      </c>
    </row>
    <row r="2810">
      <c r="A2810" s="6" t="s">
        <v>4681</v>
      </c>
      <c r="B2810" s="2" t="s">
        <v>5590</v>
      </c>
      <c r="C2810" s="6" t="s">
        <v>5591</v>
      </c>
      <c r="D2810" s="3" t="s">
        <v>267</v>
      </c>
    </row>
    <row r="2811">
      <c r="A2811" s="6" t="s">
        <v>4681</v>
      </c>
      <c r="B2811" s="2" t="s">
        <v>5592</v>
      </c>
      <c r="C2811" s="6" t="s">
        <v>5593</v>
      </c>
      <c r="D2811" s="3" t="s">
        <v>267</v>
      </c>
    </row>
    <row r="2812">
      <c r="A2812" s="6" t="s">
        <v>4681</v>
      </c>
      <c r="B2812" s="2" t="s">
        <v>5594</v>
      </c>
      <c r="C2812" s="6" t="s">
        <v>5595</v>
      </c>
      <c r="D2812" s="3" t="s">
        <v>269</v>
      </c>
    </row>
    <row r="2813">
      <c r="A2813" s="6" t="s">
        <v>4681</v>
      </c>
      <c r="B2813" s="2" t="s">
        <v>5596</v>
      </c>
      <c r="C2813" s="6" t="s">
        <v>5597</v>
      </c>
      <c r="D2813" s="3" t="s">
        <v>269</v>
      </c>
    </row>
    <row r="2814">
      <c r="A2814" s="6" t="s">
        <v>4681</v>
      </c>
      <c r="B2814" s="2" t="s">
        <v>5598</v>
      </c>
      <c r="C2814" s="6" t="s">
        <v>5599</v>
      </c>
      <c r="D2814" s="3" t="s">
        <v>269</v>
      </c>
    </row>
    <row r="2815">
      <c r="A2815" s="6" t="s">
        <v>4681</v>
      </c>
      <c r="B2815" s="2" t="s">
        <v>5600</v>
      </c>
      <c r="C2815" s="6" t="s">
        <v>5601</v>
      </c>
      <c r="D2815" s="3" t="s">
        <v>269</v>
      </c>
    </row>
    <row r="2816">
      <c r="A2816" s="6" t="s">
        <v>4681</v>
      </c>
      <c r="B2816" s="2" t="s">
        <v>5602</v>
      </c>
      <c r="C2816" s="6" t="s">
        <v>5603</v>
      </c>
      <c r="D2816" s="3" t="s">
        <v>271</v>
      </c>
    </row>
    <row r="2817">
      <c r="A2817" s="6" t="s">
        <v>4681</v>
      </c>
      <c r="B2817" s="2" t="s">
        <v>5604</v>
      </c>
      <c r="C2817" s="6" t="s">
        <v>5605</v>
      </c>
      <c r="D2817" s="3" t="s">
        <v>271</v>
      </c>
    </row>
    <row r="2818">
      <c r="A2818" s="6" t="s">
        <v>4681</v>
      </c>
      <c r="B2818" s="2" t="s">
        <v>5606</v>
      </c>
      <c r="C2818" s="6" t="s">
        <v>5607</v>
      </c>
      <c r="D2818" s="3" t="s">
        <v>271</v>
      </c>
    </row>
    <row r="2819">
      <c r="A2819" s="6" t="s">
        <v>4681</v>
      </c>
      <c r="B2819" s="2" t="s">
        <v>5608</v>
      </c>
      <c r="C2819" s="6" t="s">
        <v>5609</v>
      </c>
      <c r="D2819" s="3" t="s">
        <v>271</v>
      </c>
    </row>
    <row r="2820">
      <c r="A2820" s="6" t="s">
        <v>4681</v>
      </c>
      <c r="B2820" s="2" t="s">
        <v>5610</v>
      </c>
      <c r="C2820" s="6" t="s">
        <v>274</v>
      </c>
      <c r="D2820" s="3" t="s">
        <v>273</v>
      </c>
    </row>
    <row r="2821">
      <c r="A2821" s="6" t="s">
        <v>4681</v>
      </c>
      <c r="B2821" s="2" t="s">
        <v>5611</v>
      </c>
      <c r="C2821" s="6" t="s">
        <v>5612</v>
      </c>
      <c r="D2821" s="3" t="s">
        <v>275</v>
      </c>
    </row>
    <row r="2822">
      <c r="A2822" s="6" t="s">
        <v>4681</v>
      </c>
      <c r="B2822" s="2" t="s">
        <v>5613</v>
      </c>
      <c r="C2822" s="6" t="s">
        <v>5614</v>
      </c>
      <c r="D2822" s="3" t="s">
        <v>275</v>
      </c>
    </row>
    <row r="2823">
      <c r="A2823" s="6" t="s">
        <v>4681</v>
      </c>
      <c r="B2823" s="2" t="s">
        <v>5615</v>
      </c>
      <c r="C2823" s="6" t="s">
        <v>5616</v>
      </c>
      <c r="D2823" s="3" t="s">
        <v>275</v>
      </c>
    </row>
    <row r="2824">
      <c r="A2824" s="6" t="s">
        <v>4681</v>
      </c>
      <c r="B2824" s="2" t="s">
        <v>5617</v>
      </c>
      <c r="C2824" s="6" t="s">
        <v>5618</v>
      </c>
      <c r="D2824" s="3" t="s">
        <v>275</v>
      </c>
    </row>
    <row r="2825">
      <c r="A2825" s="6" t="s">
        <v>4681</v>
      </c>
      <c r="B2825" s="2" t="s">
        <v>5619</v>
      </c>
      <c r="C2825" s="6" t="s">
        <v>5620</v>
      </c>
      <c r="D2825" s="3" t="s">
        <v>275</v>
      </c>
    </row>
    <row r="2826">
      <c r="A2826" s="6" t="s">
        <v>4681</v>
      </c>
      <c r="B2826" s="2" t="s">
        <v>5621</v>
      </c>
      <c r="C2826" s="6" t="s">
        <v>5622</v>
      </c>
      <c r="D2826" s="3" t="s">
        <v>278</v>
      </c>
    </row>
    <row r="2827">
      <c r="A2827" s="6" t="s">
        <v>4681</v>
      </c>
      <c r="B2827" s="2" t="s">
        <v>5623</v>
      </c>
      <c r="C2827" s="6" t="s">
        <v>5624</v>
      </c>
      <c r="D2827" s="3" t="s">
        <v>278</v>
      </c>
    </row>
    <row r="2828">
      <c r="A2828" s="6" t="s">
        <v>4681</v>
      </c>
      <c r="B2828" s="2" t="s">
        <v>5625</v>
      </c>
      <c r="C2828" s="6" t="s">
        <v>5626</v>
      </c>
      <c r="D2828" s="3" t="s">
        <v>278</v>
      </c>
    </row>
    <row r="2829">
      <c r="A2829" s="6" t="s">
        <v>4681</v>
      </c>
      <c r="B2829" s="2" t="s">
        <v>5627</v>
      </c>
      <c r="C2829" s="6" t="s">
        <v>5628</v>
      </c>
      <c r="D2829" s="3" t="s">
        <v>278</v>
      </c>
    </row>
    <row r="2830">
      <c r="A2830" s="6" t="s">
        <v>4681</v>
      </c>
      <c r="B2830" s="2" t="s">
        <v>5629</v>
      </c>
      <c r="C2830" s="6" t="s">
        <v>5630</v>
      </c>
      <c r="D2830" s="3" t="s">
        <v>278</v>
      </c>
    </row>
    <row r="2831">
      <c r="A2831" s="6" t="s">
        <v>4681</v>
      </c>
      <c r="B2831" s="2" t="s">
        <v>5631</v>
      </c>
      <c r="C2831" s="6" t="s">
        <v>5632</v>
      </c>
      <c r="D2831" s="3" t="s">
        <v>278</v>
      </c>
    </row>
    <row r="2832">
      <c r="A2832" s="6" t="s">
        <v>4681</v>
      </c>
      <c r="B2832" s="2" t="s">
        <v>5633</v>
      </c>
      <c r="C2832" s="6" t="s">
        <v>5634</v>
      </c>
      <c r="D2832" s="3" t="s">
        <v>280</v>
      </c>
    </row>
    <row r="2833">
      <c r="A2833" s="6" t="s">
        <v>4681</v>
      </c>
      <c r="B2833" s="2" t="s">
        <v>5635</v>
      </c>
      <c r="C2833" s="6" t="s">
        <v>5636</v>
      </c>
      <c r="D2833" s="3" t="s">
        <v>280</v>
      </c>
    </row>
    <row r="2834">
      <c r="A2834" s="6" t="s">
        <v>4681</v>
      </c>
      <c r="B2834" s="2" t="s">
        <v>5637</v>
      </c>
      <c r="C2834" s="6" t="s">
        <v>5638</v>
      </c>
      <c r="D2834" s="3" t="s">
        <v>280</v>
      </c>
    </row>
    <row r="2835">
      <c r="A2835" s="6" t="s">
        <v>4681</v>
      </c>
      <c r="B2835" s="2" t="s">
        <v>5639</v>
      </c>
      <c r="C2835" s="6" t="s">
        <v>5640</v>
      </c>
      <c r="D2835" s="3" t="s">
        <v>280</v>
      </c>
    </row>
    <row r="2836">
      <c r="A2836" s="6" t="s">
        <v>4681</v>
      </c>
      <c r="B2836" s="2" t="s">
        <v>5641</v>
      </c>
      <c r="C2836" s="6" t="s">
        <v>5642</v>
      </c>
      <c r="D2836" s="3" t="s">
        <v>282</v>
      </c>
    </row>
    <row r="2837">
      <c r="A2837" s="6" t="s">
        <v>4681</v>
      </c>
      <c r="B2837" s="2" t="s">
        <v>5643</v>
      </c>
      <c r="C2837" s="6" t="s">
        <v>5644</v>
      </c>
      <c r="D2837" s="3" t="s">
        <v>282</v>
      </c>
    </row>
    <row r="2838">
      <c r="A2838" s="6" t="s">
        <v>4681</v>
      </c>
      <c r="B2838" s="2" t="s">
        <v>5645</v>
      </c>
      <c r="C2838" s="6" t="s">
        <v>5646</v>
      </c>
      <c r="D2838" s="3" t="s">
        <v>282</v>
      </c>
    </row>
    <row r="2839">
      <c r="A2839" s="6" t="s">
        <v>4681</v>
      </c>
      <c r="B2839" s="2" t="s">
        <v>5647</v>
      </c>
      <c r="C2839" s="6" t="s">
        <v>5648</v>
      </c>
      <c r="D2839" s="3" t="s">
        <v>282</v>
      </c>
    </row>
    <row r="2840">
      <c r="A2840" s="6" t="s">
        <v>4681</v>
      </c>
      <c r="B2840" s="2" t="s">
        <v>5649</v>
      </c>
      <c r="C2840" s="6" t="s">
        <v>5650</v>
      </c>
      <c r="D2840" s="3" t="s">
        <v>282</v>
      </c>
    </row>
    <row r="2841">
      <c r="A2841" s="6" t="s">
        <v>4681</v>
      </c>
      <c r="B2841" s="2" t="s">
        <v>5651</v>
      </c>
      <c r="C2841" s="6" t="s">
        <v>5652</v>
      </c>
      <c r="D2841" s="3" t="s">
        <v>282</v>
      </c>
    </row>
    <row r="2842">
      <c r="A2842" s="6" t="s">
        <v>4681</v>
      </c>
      <c r="B2842" s="2" t="s">
        <v>5653</v>
      </c>
      <c r="C2842" s="6" t="s">
        <v>5654</v>
      </c>
      <c r="D2842" s="3" t="s">
        <v>284</v>
      </c>
    </row>
    <row r="2843">
      <c r="A2843" s="6" t="s">
        <v>4681</v>
      </c>
      <c r="B2843" s="2" t="s">
        <v>5655</v>
      </c>
      <c r="C2843" s="6" t="s">
        <v>5656</v>
      </c>
      <c r="D2843" s="3" t="s">
        <v>284</v>
      </c>
    </row>
    <row r="2844">
      <c r="A2844" s="6" t="s">
        <v>4681</v>
      </c>
      <c r="B2844" s="2" t="s">
        <v>5657</v>
      </c>
      <c r="C2844" s="6" t="s">
        <v>5658</v>
      </c>
      <c r="D2844" s="3" t="s">
        <v>284</v>
      </c>
    </row>
    <row r="2845">
      <c r="A2845" s="6" t="s">
        <v>4681</v>
      </c>
      <c r="B2845" s="2" t="s">
        <v>5659</v>
      </c>
      <c r="C2845" s="6" t="s">
        <v>5660</v>
      </c>
      <c r="D2845" s="3" t="s">
        <v>284</v>
      </c>
    </row>
    <row r="2846">
      <c r="A2846" s="6" t="s">
        <v>4681</v>
      </c>
      <c r="B2846" s="2" t="s">
        <v>5661</v>
      </c>
      <c r="C2846" s="6" t="s">
        <v>5662</v>
      </c>
      <c r="D2846" s="3" t="s">
        <v>284</v>
      </c>
    </row>
    <row r="2847">
      <c r="A2847" s="6" t="s">
        <v>4681</v>
      </c>
      <c r="B2847" s="2" t="s">
        <v>5663</v>
      </c>
      <c r="C2847" s="6" t="s">
        <v>5664</v>
      </c>
      <c r="D2847" s="3" t="s">
        <v>284</v>
      </c>
    </row>
    <row r="2848">
      <c r="A2848" s="6" t="s">
        <v>4681</v>
      </c>
      <c r="B2848" s="2" t="s">
        <v>5665</v>
      </c>
      <c r="C2848" s="6" t="s">
        <v>5666</v>
      </c>
      <c r="D2848" s="3" t="s">
        <v>286</v>
      </c>
    </row>
    <row r="2849">
      <c r="A2849" s="6" t="s">
        <v>4681</v>
      </c>
      <c r="B2849" s="2" t="s">
        <v>5667</v>
      </c>
      <c r="C2849" s="6" t="s">
        <v>5668</v>
      </c>
      <c r="D2849" s="3" t="s">
        <v>286</v>
      </c>
    </row>
    <row r="2850">
      <c r="A2850" s="6" t="s">
        <v>4681</v>
      </c>
      <c r="B2850" s="2" t="s">
        <v>5669</v>
      </c>
      <c r="C2850" s="6" t="s">
        <v>5670</v>
      </c>
      <c r="D2850" s="3" t="s">
        <v>286</v>
      </c>
    </row>
    <row r="2851">
      <c r="A2851" s="6" t="s">
        <v>4681</v>
      </c>
      <c r="B2851" s="2" t="s">
        <v>5671</v>
      </c>
      <c r="C2851" s="6" t="s">
        <v>5672</v>
      </c>
      <c r="D2851" s="3" t="s">
        <v>286</v>
      </c>
    </row>
    <row r="2852">
      <c r="A2852" s="6" t="s">
        <v>4681</v>
      </c>
      <c r="B2852" s="2" t="s">
        <v>5673</v>
      </c>
      <c r="C2852" s="6" t="s">
        <v>5674</v>
      </c>
      <c r="D2852" s="3" t="s">
        <v>286</v>
      </c>
    </row>
    <row r="2853">
      <c r="A2853" s="6" t="s">
        <v>4681</v>
      </c>
      <c r="B2853" s="2" t="s">
        <v>5675</v>
      </c>
      <c r="C2853" s="6" t="s">
        <v>5676</v>
      </c>
      <c r="D2853" s="3" t="s">
        <v>286</v>
      </c>
    </row>
    <row r="2854">
      <c r="A2854" s="6" t="s">
        <v>4681</v>
      </c>
      <c r="B2854" s="2" t="s">
        <v>5677</v>
      </c>
      <c r="C2854" s="6" t="s">
        <v>5678</v>
      </c>
      <c r="D2854" s="3" t="s">
        <v>286</v>
      </c>
    </row>
    <row r="2855">
      <c r="A2855" s="6" t="s">
        <v>4681</v>
      </c>
      <c r="B2855" s="2" t="s">
        <v>5679</v>
      </c>
      <c r="C2855" s="6" t="s">
        <v>5680</v>
      </c>
      <c r="D2855" s="3" t="s">
        <v>288</v>
      </c>
    </row>
    <row r="2856">
      <c r="A2856" s="6" t="s">
        <v>4681</v>
      </c>
      <c r="B2856" s="2" t="s">
        <v>5681</v>
      </c>
      <c r="C2856" s="6" t="s">
        <v>5682</v>
      </c>
      <c r="D2856" s="3" t="s">
        <v>288</v>
      </c>
    </row>
    <row r="2857">
      <c r="A2857" s="6" t="s">
        <v>4681</v>
      </c>
      <c r="B2857" s="2" t="s">
        <v>5683</v>
      </c>
      <c r="C2857" s="6" t="s">
        <v>5684</v>
      </c>
      <c r="D2857" s="3" t="s">
        <v>288</v>
      </c>
    </row>
    <row r="2858">
      <c r="A2858" s="6" t="s">
        <v>4681</v>
      </c>
      <c r="B2858" s="2" t="s">
        <v>5685</v>
      </c>
      <c r="C2858" s="6" t="s">
        <v>5686</v>
      </c>
      <c r="D2858" s="3" t="s">
        <v>288</v>
      </c>
    </row>
    <row r="2859">
      <c r="A2859" s="6" t="s">
        <v>4681</v>
      </c>
      <c r="B2859" s="2" t="s">
        <v>5687</v>
      </c>
      <c r="C2859" s="6" t="s">
        <v>5688</v>
      </c>
      <c r="D2859" s="3" t="s">
        <v>288</v>
      </c>
    </row>
    <row r="2860">
      <c r="A2860" s="6" t="s">
        <v>4681</v>
      </c>
      <c r="B2860" s="2" t="s">
        <v>5689</v>
      </c>
      <c r="C2860" s="6" t="s">
        <v>5690</v>
      </c>
      <c r="D2860" s="3" t="s">
        <v>288</v>
      </c>
    </row>
    <row r="2861">
      <c r="A2861" s="6" t="s">
        <v>4681</v>
      </c>
      <c r="B2861" s="2" t="s">
        <v>5691</v>
      </c>
      <c r="C2861" s="6" t="s">
        <v>5692</v>
      </c>
      <c r="D2861" s="3" t="s">
        <v>288</v>
      </c>
    </row>
    <row r="2862">
      <c r="A2862" s="6" t="s">
        <v>4681</v>
      </c>
      <c r="B2862" s="2" t="s">
        <v>5693</v>
      </c>
      <c r="C2862" s="6" t="s">
        <v>5694</v>
      </c>
      <c r="D2862" s="3" t="s">
        <v>288</v>
      </c>
    </row>
    <row r="2863">
      <c r="A2863" s="6" t="s">
        <v>4681</v>
      </c>
      <c r="B2863" s="2" t="s">
        <v>5695</v>
      </c>
      <c r="C2863" s="6" t="s">
        <v>5696</v>
      </c>
      <c r="D2863" s="3" t="s">
        <v>288</v>
      </c>
    </row>
    <row r="2864">
      <c r="A2864" s="6" t="s">
        <v>4681</v>
      </c>
      <c r="B2864" s="2" t="s">
        <v>5697</v>
      </c>
      <c r="C2864" s="6" t="s">
        <v>5698</v>
      </c>
      <c r="D2864" s="3" t="s">
        <v>291</v>
      </c>
    </row>
    <row r="2865">
      <c r="A2865" s="6" t="s">
        <v>4681</v>
      </c>
      <c r="B2865" s="2" t="s">
        <v>5699</v>
      </c>
      <c r="C2865" s="6" t="s">
        <v>5700</v>
      </c>
      <c r="D2865" s="3" t="s">
        <v>291</v>
      </c>
    </row>
    <row r="2866">
      <c r="A2866" s="6" t="s">
        <v>4681</v>
      </c>
      <c r="B2866" s="2" t="s">
        <v>5701</v>
      </c>
      <c r="C2866" s="6" t="s">
        <v>5702</v>
      </c>
      <c r="D2866" s="3" t="s">
        <v>291</v>
      </c>
    </row>
    <row r="2867">
      <c r="A2867" s="6" t="s">
        <v>4681</v>
      </c>
      <c r="B2867" s="2" t="s">
        <v>5703</v>
      </c>
      <c r="C2867" s="6" t="s">
        <v>5704</v>
      </c>
      <c r="D2867" s="3" t="s">
        <v>291</v>
      </c>
    </row>
    <row r="2868">
      <c r="A2868" s="6" t="s">
        <v>4681</v>
      </c>
      <c r="B2868" s="2" t="s">
        <v>5705</v>
      </c>
      <c r="C2868" s="6" t="s">
        <v>5706</v>
      </c>
      <c r="D2868" s="3" t="s">
        <v>291</v>
      </c>
    </row>
    <row r="2869">
      <c r="A2869" s="6" t="s">
        <v>4681</v>
      </c>
      <c r="B2869" s="2" t="s">
        <v>5707</v>
      </c>
      <c r="C2869" s="6" t="s">
        <v>5708</v>
      </c>
      <c r="D2869" s="3" t="s">
        <v>291</v>
      </c>
    </row>
    <row r="2870">
      <c r="A2870" s="6" t="s">
        <v>4681</v>
      </c>
      <c r="B2870" s="2" t="s">
        <v>5709</v>
      </c>
      <c r="C2870" s="6" t="s">
        <v>5710</v>
      </c>
      <c r="D2870" s="3" t="s">
        <v>293</v>
      </c>
    </row>
    <row r="2871">
      <c r="A2871" s="6" t="s">
        <v>4681</v>
      </c>
      <c r="B2871" s="2" t="s">
        <v>5711</v>
      </c>
      <c r="C2871" s="6" t="s">
        <v>5712</v>
      </c>
      <c r="D2871" s="3" t="s">
        <v>293</v>
      </c>
    </row>
    <row r="2872">
      <c r="A2872" s="6" t="s">
        <v>4681</v>
      </c>
      <c r="B2872" s="2" t="s">
        <v>5713</v>
      </c>
      <c r="C2872" s="6" t="s">
        <v>5714</v>
      </c>
      <c r="D2872" s="3" t="s">
        <v>293</v>
      </c>
    </row>
    <row r="2873">
      <c r="A2873" s="6" t="s">
        <v>4681</v>
      </c>
      <c r="B2873" s="2" t="s">
        <v>5715</v>
      </c>
      <c r="C2873" s="6" t="s">
        <v>5716</v>
      </c>
      <c r="D2873" s="3" t="s">
        <v>293</v>
      </c>
    </row>
    <row r="2874">
      <c r="A2874" s="6" t="s">
        <v>4681</v>
      </c>
      <c r="B2874" s="2" t="s">
        <v>5717</v>
      </c>
      <c r="C2874" s="6" t="s">
        <v>5718</v>
      </c>
      <c r="D2874" s="3" t="s">
        <v>293</v>
      </c>
    </row>
    <row r="2875">
      <c r="A2875" s="6" t="s">
        <v>4681</v>
      </c>
      <c r="B2875" s="2" t="s">
        <v>5719</v>
      </c>
      <c r="C2875" s="6" t="s">
        <v>5720</v>
      </c>
      <c r="D2875" s="3" t="s">
        <v>293</v>
      </c>
    </row>
    <row r="2876">
      <c r="A2876" s="6" t="s">
        <v>4681</v>
      </c>
      <c r="B2876" s="2" t="s">
        <v>5721</v>
      </c>
      <c r="C2876" s="6" t="s">
        <v>5722</v>
      </c>
      <c r="D2876" s="3" t="s">
        <v>293</v>
      </c>
    </row>
    <row r="2877">
      <c r="A2877" s="6" t="s">
        <v>4681</v>
      </c>
      <c r="B2877" s="2" t="s">
        <v>5723</v>
      </c>
      <c r="C2877" s="6" t="s">
        <v>5724</v>
      </c>
      <c r="D2877" s="3" t="s">
        <v>293</v>
      </c>
    </row>
    <row r="2878">
      <c r="A2878" s="6" t="s">
        <v>4681</v>
      </c>
      <c r="B2878" s="2" t="s">
        <v>5725</v>
      </c>
      <c r="C2878" s="6" t="s">
        <v>5726</v>
      </c>
      <c r="D2878" s="3" t="s">
        <v>293</v>
      </c>
    </row>
    <row r="2879">
      <c r="A2879" s="6" t="s">
        <v>4681</v>
      </c>
      <c r="B2879" s="2" t="s">
        <v>5727</v>
      </c>
      <c r="C2879" s="6" t="s">
        <v>5728</v>
      </c>
      <c r="D2879" s="3" t="s">
        <v>293</v>
      </c>
    </row>
    <row r="2880">
      <c r="A2880" s="6" t="s">
        <v>4681</v>
      </c>
      <c r="B2880" s="2" t="s">
        <v>5729</v>
      </c>
      <c r="C2880" s="6" t="s">
        <v>5730</v>
      </c>
      <c r="D2880" s="3" t="s">
        <v>295</v>
      </c>
    </row>
    <row r="2881">
      <c r="A2881" s="6" t="s">
        <v>4681</v>
      </c>
      <c r="B2881" s="2" t="s">
        <v>5731</v>
      </c>
      <c r="C2881" s="6" t="s">
        <v>5732</v>
      </c>
      <c r="D2881" s="3" t="s">
        <v>295</v>
      </c>
    </row>
    <row r="2882">
      <c r="A2882" s="6" t="s">
        <v>4681</v>
      </c>
      <c r="B2882" s="2" t="s">
        <v>5733</v>
      </c>
      <c r="C2882" s="6" t="s">
        <v>5734</v>
      </c>
      <c r="D2882" s="3" t="s">
        <v>295</v>
      </c>
    </row>
    <row r="2883">
      <c r="A2883" s="6" t="s">
        <v>4681</v>
      </c>
      <c r="B2883" s="2" t="s">
        <v>5735</v>
      </c>
      <c r="C2883" s="6" t="s">
        <v>5736</v>
      </c>
      <c r="D2883" s="3" t="s">
        <v>295</v>
      </c>
    </row>
    <row r="2884">
      <c r="A2884" s="6" t="s">
        <v>4681</v>
      </c>
      <c r="B2884" s="2" t="s">
        <v>5737</v>
      </c>
      <c r="C2884" s="6" t="s">
        <v>5738</v>
      </c>
      <c r="D2884" s="3" t="s">
        <v>295</v>
      </c>
    </row>
    <row r="2885">
      <c r="A2885" s="6" t="s">
        <v>4681</v>
      </c>
      <c r="B2885" s="2" t="s">
        <v>5739</v>
      </c>
      <c r="C2885" s="6" t="s">
        <v>5740</v>
      </c>
      <c r="D2885" s="3" t="s">
        <v>295</v>
      </c>
    </row>
    <row r="2886">
      <c r="A2886" s="6" t="s">
        <v>4681</v>
      </c>
      <c r="B2886" s="2" t="s">
        <v>5741</v>
      </c>
      <c r="C2886" s="6" t="s">
        <v>5742</v>
      </c>
      <c r="D2886" s="3" t="s">
        <v>295</v>
      </c>
    </row>
    <row r="2887">
      <c r="A2887" s="6" t="s">
        <v>4681</v>
      </c>
      <c r="B2887" s="2" t="s">
        <v>5743</v>
      </c>
      <c r="C2887" s="6" t="s">
        <v>5744</v>
      </c>
      <c r="D2887" s="3" t="s">
        <v>295</v>
      </c>
    </row>
    <row r="2888">
      <c r="A2888" s="6" t="s">
        <v>4681</v>
      </c>
      <c r="B2888" s="2" t="s">
        <v>5745</v>
      </c>
      <c r="C2888" s="6" t="s">
        <v>5746</v>
      </c>
      <c r="D2888" s="3" t="s">
        <v>297</v>
      </c>
    </row>
    <row r="2889">
      <c r="A2889" s="6" t="s">
        <v>4681</v>
      </c>
      <c r="B2889" s="2" t="s">
        <v>5747</v>
      </c>
      <c r="C2889" s="6" t="s">
        <v>5748</v>
      </c>
      <c r="D2889" s="3" t="s">
        <v>297</v>
      </c>
    </row>
    <row r="2890">
      <c r="A2890" s="6" t="s">
        <v>4681</v>
      </c>
      <c r="B2890" s="2" t="s">
        <v>5749</v>
      </c>
      <c r="C2890" s="6" t="s">
        <v>5750</v>
      </c>
      <c r="D2890" s="3" t="s">
        <v>297</v>
      </c>
    </row>
    <row r="2891">
      <c r="A2891" s="6" t="s">
        <v>4681</v>
      </c>
      <c r="B2891" s="2" t="s">
        <v>5751</v>
      </c>
      <c r="C2891" s="6" t="s">
        <v>5752</v>
      </c>
      <c r="D2891" s="3" t="s">
        <v>297</v>
      </c>
    </row>
    <row r="2892">
      <c r="A2892" s="6" t="s">
        <v>4681</v>
      </c>
      <c r="B2892" s="2" t="s">
        <v>5753</v>
      </c>
      <c r="C2892" s="6" t="s">
        <v>5754</v>
      </c>
      <c r="D2892" s="3" t="s">
        <v>297</v>
      </c>
    </row>
    <row r="2893">
      <c r="A2893" s="6" t="s">
        <v>4681</v>
      </c>
      <c r="B2893" s="2" t="s">
        <v>5755</v>
      </c>
      <c r="C2893" s="6" t="s">
        <v>5756</v>
      </c>
      <c r="D2893" s="3" t="s">
        <v>297</v>
      </c>
    </row>
    <row r="2894">
      <c r="A2894" s="6" t="s">
        <v>4681</v>
      </c>
      <c r="B2894" s="2" t="s">
        <v>5757</v>
      </c>
      <c r="C2894" s="6" t="s">
        <v>5758</v>
      </c>
      <c r="D2894" s="3" t="s">
        <v>297</v>
      </c>
    </row>
    <row r="2895">
      <c r="A2895" s="6" t="s">
        <v>4681</v>
      </c>
      <c r="B2895" s="2" t="s">
        <v>5759</v>
      </c>
      <c r="C2895" s="6" t="s">
        <v>5760</v>
      </c>
      <c r="D2895" s="3" t="s">
        <v>299</v>
      </c>
    </row>
    <row r="2896">
      <c r="A2896" s="6" t="s">
        <v>4681</v>
      </c>
      <c r="B2896" s="2" t="s">
        <v>5761</v>
      </c>
      <c r="C2896" s="6" t="s">
        <v>5762</v>
      </c>
      <c r="D2896" s="3" t="s">
        <v>299</v>
      </c>
    </row>
    <row r="2897">
      <c r="A2897" s="6" t="s">
        <v>4681</v>
      </c>
      <c r="B2897" s="2" t="s">
        <v>5763</v>
      </c>
      <c r="C2897" s="6" t="s">
        <v>5764</v>
      </c>
      <c r="D2897" s="3" t="s">
        <v>299</v>
      </c>
    </row>
    <row r="2898">
      <c r="A2898" s="6" t="s">
        <v>4681</v>
      </c>
      <c r="B2898" s="2" t="s">
        <v>5765</v>
      </c>
      <c r="C2898" s="6" t="s">
        <v>5766</v>
      </c>
      <c r="D2898" s="3" t="s">
        <v>299</v>
      </c>
    </row>
    <row r="2899">
      <c r="A2899" s="6" t="s">
        <v>4681</v>
      </c>
      <c r="B2899" s="2" t="s">
        <v>5767</v>
      </c>
      <c r="C2899" s="6" t="s">
        <v>5768</v>
      </c>
      <c r="D2899" s="3" t="s">
        <v>299</v>
      </c>
    </row>
    <row r="2900">
      <c r="A2900" s="6" t="s">
        <v>4681</v>
      </c>
      <c r="B2900" s="2" t="s">
        <v>5769</v>
      </c>
      <c r="C2900" s="6" t="s">
        <v>5770</v>
      </c>
      <c r="D2900" s="3" t="s">
        <v>299</v>
      </c>
    </row>
    <row r="2901">
      <c r="A2901" s="6" t="s">
        <v>4681</v>
      </c>
      <c r="B2901" s="2" t="s">
        <v>5771</v>
      </c>
      <c r="C2901" s="6" t="s">
        <v>5772</v>
      </c>
      <c r="D2901" s="3" t="s">
        <v>299</v>
      </c>
    </row>
    <row r="2902">
      <c r="A2902" s="6" t="s">
        <v>4681</v>
      </c>
      <c r="B2902" s="2" t="s">
        <v>5773</v>
      </c>
      <c r="C2902" s="6" t="s">
        <v>5774</v>
      </c>
      <c r="D2902" s="3" t="s">
        <v>301</v>
      </c>
    </row>
    <row r="2903">
      <c r="A2903" s="6" t="s">
        <v>4681</v>
      </c>
      <c r="B2903" s="2" t="s">
        <v>5775</v>
      </c>
      <c r="C2903" s="6" t="s">
        <v>5776</v>
      </c>
      <c r="D2903" s="3" t="s">
        <v>301</v>
      </c>
    </row>
    <row r="2904">
      <c r="A2904" s="6" t="s">
        <v>4681</v>
      </c>
      <c r="B2904" s="2" t="s">
        <v>5777</v>
      </c>
      <c r="C2904" s="6" t="s">
        <v>5778</v>
      </c>
      <c r="D2904" s="3" t="s">
        <v>301</v>
      </c>
    </row>
    <row r="2905">
      <c r="A2905" s="6" t="s">
        <v>4681</v>
      </c>
      <c r="B2905" s="2" t="s">
        <v>5779</v>
      </c>
      <c r="C2905" s="6" t="s">
        <v>5780</v>
      </c>
      <c r="D2905" s="3" t="s">
        <v>301</v>
      </c>
    </row>
    <row r="2906">
      <c r="A2906" s="6" t="s">
        <v>4681</v>
      </c>
      <c r="B2906" s="2" t="s">
        <v>5781</v>
      </c>
      <c r="C2906" s="6" t="s">
        <v>5782</v>
      </c>
      <c r="D2906" s="3" t="s">
        <v>303</v>
      </c>
    </row>
    <row r="2907">
      <c r="A2907" s="6" t="s">
        <v>4681</v>
      </c>
      <c r="B2907" s="2" t="s">
        <v>5783</v>
      </c>
      <c r="C2907" s="6" t="s">
        <v>5784</v>
      </c>
      <c r="D2907" s="3" t="s">
        <v>303</v>
      </c>
    </row>
    <row r="2908">
      <c r="A2908" s="6" t="s">
        <v>4681</v>
      </c>
      <c r="B2908" s="2" t="s">
        <v>5785</v>
      </c>
      <c r="C2908" s="6" t="s">
        <v>5786</v>
      </c>
      <c r="D2908" s="3" t="s">
        <v>303</v>
      </c>
    </row>
    <row r="2909">
      <c r="A2909" s="6" t="s">
        <v>4681</v>
      </c>
      <c r="B2909" s="2" t="s">
        <v>5787</v>
      </c>
      <c r="C2909" s="6" t="s">
        <v>5788</v>
      </c>
      <c r="D2909" s="3" t="s">
        <v>303</v>
      </c>
    </row>
    <row r="2910">
      <c r="A2910" s="6" t="s">
        <v>4681</v>
      </c>
      <c r="B2910" s="2" t="s">
        <v>5789</v>
      </c>
      <c r="C2910" s="6" t="s">
        <v>5790</v>
      </c>
      <c r="D2910" s="3" t="s">
        <v>303</v>
      </c>
    </row>
    <row r="2911">
      <c r="A2911" s="6" t="s">
        <v>4681</v>
      </c>
      <c r="B2911" s="2" t="s">
        <v>5791</v>
      </c>
      <c r="C2911" s="6" t="s">
        <v>5792</v>
      </c>
      <c r="D2911" s="3" t="s">
        <v>305</v>
      </c>
    </row>
    <row r="2912">
      <c r="A2912" s="6" t="s">
        <v>4681</v>
      </c>
      <c r="B2912" s="2" t="s">
        <v>5793</v>
      </c>
      <c r="C2912" s="6" t="s">
        <v>5794</v>
      </c>
      <c r="D2912" s="3" t="s">
        <v>305</v>
      </c>
    </row>
    <row r="2913">
      <c r="A2913" s="6" t="s">
        <v>4681</v>
      </c>
      <c r="B2913" s="2" t="s">
        <v>5795</v>
      </c>
      <c r="C2913" s="6" t="s">
        <v>5796</v>
      </c>
      <c r="D2913" s="3" t="s">
        <v>305</v>
      </c>
    </row>
    <row r="2914">
      <c r="A2914" s="6" t="s">
        <v>4681</v>
      </c>
      <c r="B2914" s="2" t="s">
        <v>5797</v>
      </c>
      <c r="C2914" s="6" t="s">
        <v>5798</v>
      </c>
      <c r="D2914" s="3" t="s">
        <v>305</v>
      </c>
    </row>
    <row r="2915">
      <c r="A2915" s="6" t="s">
        <v>4681</v>
      </c>
      <c r="B2915" s="2" t="s">
        <v>5799</v>
      </c>
      <c r="C2915" s="6" t="s">
        <v>5800</v>
      </c>
      <c r="D2915" s="3" t="s">
        <v>305</v>
      </c>
    </row>
    <row r="2916">
      <c r="A2916" s="6" t="s">
        <v>4681</v>
      </c>
      <c r="B2916" s="2" t="s">
        <v>5801</v>
      </c>
      <c r="C2916" s="6" t="s">
        <v>5802</v>
      </c>
      <c r="D2916" s="3" t="s">
        <v>307</v>
      </c>
    </row>
    <row r="2917">
      <c r="A2917" s="6" t="s">
        <v>4681</v>
      </c>
      <c r="B2917" s="2" t="s">
        <v>5803</v>
      </c>
      <c r="C2917" s="6" t="s">
        <v>5804</v>
      </c>
      <c r="D2917" s="3" t="s">
        <v>307</v>
      </c>
    </row>
    <row r="2918">
      <c r="A2918" s="6" t="s">
        <v>4681</v>
      </c>
      <c r="B2918" s="2" t="s">
        <v>5805</v>
      </c>
      <c r="C2918" s="6" t="s">
        <v>5806</v>
      </c>
      <c r="D2918" s="3" t="s">
        <v>307</v>
      </c>
    </row>
    <row r="2919">
      <c r="A2919" s="6" t="s">
        <v>4681</v>
      </c>
      <c r="B2919" s="2" t="s">
        <v>5807</v>
      </c>
      <c r="C2919" s="6" t="s">
        <v>5808</v>
      </c>
      <c r="D2919" s="3" t="s">
        <v>307</v>
      </c>
    </row>
    <row r="2920">
      <c r="A2920" s="6" t="s">
        <v>4681</v>
      </c>
      <c r="B2920" s="2" t="s">
        <v>5809</v>
      </c>
      <c r="C2920" s="6" t="s">
        <v>5810</v>
      </c>
      <c r="D2920" s="3" t="s">
        <v>307</v>
      </c>
    </row>
    <row r="2921">
      <c r="A2921" s="6" t="s">
        <v>4681</v>
      </c>
      <c r="B2921" s="2" t="s">
        <v>5811</v>
      </c>
      <c r="C2921" s="6" t="s">
        <v>5812</v>
      </c>
      <c r="D2921" s="3" t="s">
        <v>307</v>
      </c>
    </row>
    <row r="2922">
      <c r="A2922" s="6" t="s">
        <v>4681</v>
      </c>
      <c r="B2922" s="2" t="s">
        <v>5813</v>
      </c>
      <c r="C2922" s="6" t="s">
        <v>5814</v>
      </c>
      <c r="D2922" s="3" t="s">
        <v>309</v>
      </c>
    </row>
    <row r="2923">
      <c r="A2923" s="6" t="s">
        <v>4681</v>
      </c>
      <c r="B2923" s="2" t="s">
        <v>5815</v>
      </c>
      <c r="C2923" s="6" t="s">
        <v>5816</v>
      </c>
      <c r="D2923" s="3" t="s">
        <v>309</v>
      </c>
    </row>
    <row r="2924">
      <c r="A2924" s="6" t="s">
        <v>4681</v>
      </c>
      <c r="B2924" s="2" t="s">
        <v>5817</v>
      </c>
      <c r="C2924" s="6" t="s">
        <v>5818</v>
      </c>
      <c r="D2924" s="3" t="s">
        <v>309</v>
      </c>
    </row>
    <row r="2925">
      <c r="A2925" s="6" t="s">
        <v>4681</v>
      </c>
      <c r="B2925" s="2" t="s">
        <v>5819</v>
      </c>
      <c r="C2925" s="6" t="s">
        <v>5820</v>
      </c>
      <c r="D2925" s="3" t="s">
        <v>309</v>
      </c>
    </row>
    <row r="2926">
      <c r="A2926" s="6" t="s">
        <v>4681</v>
      </c>
      <c r="B2926" s="2" t="s">
        <v>5821</v>
      </c>
      <c r="C2926" s="6" t="s">
        <v>5822</v>
      </c>
      <c r="D2926" s="3" t="s">
        <v>309</v>
      </c>
    </row>
    <row r="2927">
      <c r="A2927" s="6" t="s">
        <v>4681</v>
      </c>
      <c r="B2927" s="2" t="s">
        <v>5823</v>
      </c>
      <c r="C2927" s="6" t="s">
        <v>5824</v>
      </c>
      <c r="D2927" s="3" t="s">
        <v>309</v>
      </c>
    </row>
    <row r="2928">
      <c r="A2928" s="6" t="s">
        <v>4681</v>
      </c>
      <c r="B2928" s="2" t="s">
        <v>5825</v>
      </c>
      <c r="C2928" s="6" t="s">
        <v>5826</v>
      </c>
      <c r="D2928" s="3" t="s">
        <v>309</v>
      </c>
    </row>
    <row r="2929">
      <c r="A2929" s="6" t="s">
        <v>4681</v>
      </c>
      <c r="B2929" s="2" t="s">
        <v>5827</v>
      </c>
      <c r="C2929" s="6" t="s">
        <v>5828</v>
      </c>
      <c r="D2929" s="3" t="s">
        <v>311</v>
      </c>
    </row>
    <row r="2930">
      <c r="A2930" s="6" t="s">
        <v>4681</v>
      </c>
      <c r="B2930" s="2" t="s">
        <v>5829</v>
      </c>
      <c r="C2930" s="6" t="s">
        <v>5830</v>
      </c>
      <c r="D2930" s="3" t="s">
        <v>311</v>
      </c>
    </row>
    <row r="2931">
      <c r="A2931" s="6" t="s">
        <v>4681</v>
      </c>
      <c r="B2931" s="2" t="s">
        <v>5831</v>
      </c>
      <c r="C2931" s="6" t="s">
        <v>5832</v>
      </c>
      <c r="D2931" s="3" t="s">
        <v>311</v>
      </c>
    </row>
    <row r="2932">
      <c r="A2932" s="6" t="s">
        <v>4681</v>
      </c>
      <c r="B2932" s="2" t="s">
        <v>5833</v>
      </c>
      <c r="C2932" s="6" t="s">
        <v>5834</v>
      </c>
      <c r="D2932" s="3" t="s">
        <v>311</v>
      </c>
    </row>
    <row r="2933">
      <c r="A2933" s="6" t="s">
        <v>4681</v>
      </c>
      <c r="B2933" s="2" t="s">
        <v>5835</v>
      </c>
      <c r="C2933" s="6" t="s">
        <v>5836</v>
      </c>
      <c r="D2933" s="3" t="s">
        <v>311</v>
      </c>
    </row>
    <row r="2934">
      <c r="A2934" s="6" t="s">
        <v>4681</v>
      </c>
      <c r="B2934" s="2" t="s">
        <v>5837</v>
      </c>
      <c r="C2934" s="6" t="s">
        <v>5838</v>
      </c>
      <c r="D2934" s="3" t="s">
        <v>311</v>
      </c>
    </row>
    <row r="2935">
      <c r="A2935" s="6" t="s">
        <v>4681</v>
      </c>
      <c r="B2935" s="2" t="s">
        <v>5839</v>
      </c>
      <c r="C2935" s="6" t="s">
        <v>5840</v>
      </c>
      <c r="D2935" s="3" t="s">
        <v>311</v>
      </c>
    </row>
    <row r="2936">
      <c r="A2936" s="6" t="s">
        <v>4681</v>
      </c>
      <c r="B2936" s="2" t="s">
        <v>5841</v>
      </c>
      <c r="C2936" s="6" t="s">
        <v>5842</v>
      </c>
      <c r="D2936" s="3" t="s">
        <v>311</v>
      </c>
    </row>
    <row r="2937">
      <c r="A2937" s="6" t="s">
        <v>4681</v>
      </c>
      <c r="B2937" s="2" t="s">
        <v>5843</v>
      </c>
      <c r="C2937" s="6" t="s">
        <v>5844</v>
      </c>
      <c r="D2937" s="3" t="s">
        <v>313</v>
      </c>
    </row>
    <row r="2938">
      <c r="A2938" s="6" t="s">
        <v>4681</v>
      </c>
      <c r="B2938" s="2" t="s">
        <v>5845</v>
      </c>
      <c r="C2938" s="6" t="s">
        <v>5846</v>
      </c>
      <c r="D2938" s="3" t="s">
        <v>313</v>
      </c>
    </row>
    <row r="2939">
      <c r="A2939" s="6" t="s">
        <v>4681</v>
      </c>
      <c r="B2939" s="2" t="s">
        <v>5847</v>
      </c>
      <c r="C2939" s="6" t="s">
        <v>5848</v>
      </c>
      <c r="D2939" s="3" t="s">
        <v>313</v>
      </c>
    </row>
    <row r="2940">
      <c r="A2940" s="6" t="s">
        <v>4681</v>
      </c>
      <c r="B2940" s="2" t="s">
        <v>5849</v>
      </c>
      <c r="C2940" s="6" t="s">
        <v>5850</v>
      </c>
      <c r="D2940" s="3" t="s">
        <v>315</v>
      </c>
    </row>
    <row r="2941">
      <c r="A2941" s="6" t="s">
        <v>4681</v>
      </c>
      <c r="B2941" s="2" t="s">
        <v>5851</v>
      </c>
      <c r="C2941" s="6" t="s">
        <v>5852</v>
      </c>
      <c r="D2941" s="3" t="s">
        <v>315</v>
      </c>
    </row>
    <row r="2942">
      <c r="A2942" s="6" t="s">
        <v>4681</v>
      </c>
      <c r="B2942" s="2" t="s">
        <v>5853</v>
      </c>
      <c r="C2942" s="6" t="s">
        <v>5854</v>
      </c>
      <c r="D2942" s="3" t="s">
        <v>315</v>
      </c>
    </row>
    <row r="2943">
      <c r="A2943" s="6" t="s">
        <v>4681</v>
      </c>
      <c r="B2943" s="2" t="s">
        <v>5855</v>
      </c>
      <c r="C2943" s="6" t="s">
        <v>5856</v>
      </c>
      <c r="D2943" s="3" t="s">
        <v>315</v>
      </c>
    </row>
    <row r="2944">
      <c r="A2944" s="6" t="s">
        <v>4681</v>
      </c>
      <c r="B2944" s="2" t="s">
        <v>5857</v>
      </c>
      <c r="C2944" s="6" t="s">
        <v>5858</v>
      </c>
      <c r="D2944" s="3" t="s">
        <v>315</v>
      </c>
    </row>
    <row r="2945">
      <c r="A2945" s="6" t="s">
        <v>4681</v>
      </c>
      <c r="B2945" s="2" t="s">
        <v>5859</v>
      </c>
      <c r="C2945" s="6" t="s">
        <v>5860</v>
      </c>
      <c r="D2945" s="3" t="s">
        <v>315</v>
      </c>
    </row>
    <row r="2946">
      <c r="A2946" s="6" t="s">
        <v>4681</v>
      </c>
      <c r="B2946" s="2" t="s">
        <v>5861</v>
      </c>
      <c r="C2946" s="6" t="s">
        <v>5862</v>
      </c>
      <c r="D2946" s="3" t="s">
        <v>315</v>
      </c>
    </row>
    <row r="2947">
      <c r="A2947" s="6" t="s">
        <v>4681</v>
      </c>
      <c r="B2947" s="2" t="s">
        <v>5863</v>
      </c>
      <c r="C2947" s="6" t="s">
        <v>318</v>
      </c>
      <c r="D2947" s="3" t="s">
        <v>317</v>
      </c>
    </row>
    <row r="2948">
      <c r="A2948" s="6" t="s">
        <v>4681</v>
      </c>
      <c r="B2948" s="2" t="s">
        <v>5864</v>
      </c>
      <c r="C2948" s="6" t="s">
        <v>5865</v>
      </c>
      <c r="D2948" s="3" t="s">
        <v>319</v>
      </c>
    </row>
    <row r="2949">
      <c r="A2949" s="6" t="s">
        <v>4681</v>
      </c>
      <c r="B2949" s="2" t="s">
        <v>5866</v>
      </c>
      <c r="C2949" s="6" t="s">
        <v>5867</v>
      </c>
      <c r="D2949" s="3" t="s">
        <v>319</v>
      </c>
    </row>
    <row r="2950">
      <c r="A2950" s="6" t="s">
        <v>4681</v>
      </c>
      <c r="B2950" s="2" t="s">
        <v>5868</v>
      </c>
      <c r="C2950" s="6" t="s">
        <v>5869</v>
      </c>
      <c r="D2950" s="3" t="s">
        <v>319</v>
      </c>
    </row>
    <row r="2951">
      <c r="A2951" s="6" t="s">
        <v>4681</v>
      </c>
      <c r="B2951" s="2" t="s">
        <v>5870</v>
      </c>
      <c r="C2951" s="6" t="s">
        <v>5871</v>
      </c>
      <c r="D2951" s="3" t="s">
        <v>322</v>
      </c>
    </row>
    <row r="2952">
      <c r="A2952" s="6" t="s">
        <v>4681</v>
      </c>
      <c r="B2952" s="2" t="s">
        <v>5872</v>
      </c>
      <c r="C2952" s="6" t="s">
        <v>5873</v>
      </c>
      <c r="D2952" s="3" t="s">
        <v>322</v>
      </c>
    </row>
    <row r="2953">
      <c r="A2953" s="6" t="s">
        <v>4681</v>
      </c>
      <c r="B2953" s="2" t="s">
        <v>5874</v>
      </c>
      <c r="C2953" s="6" t="s">
        <v>5875</v>
      </c>
      <c r="D2953" s="3" t="s">
        <v>322</v>
      </c>
    </row>
    <row r="2954">
      <c r="A2954" s="6" t="s">
        <v>4681</v>
      </c>
      <c r="B2954" s="2" t="s">
        <v>5876</v>
      </c>
      <c r="C2954" s="6" t="s">
        <v>5877</v>
      </c>
      <c r="D2954" s="3" t="s">
        <v>324</v>
      </c>
    </row>
    <row r="2955">
      <c r="A2955" s="6" t="s">
        <v>4681</v>
      </c>
      <c r="B2955" s="2" t="s">
        <v>5878</v>
      </c>
      <c r="C2955" s="6" t="s">
        <v>5879</v>
      </c>
      <c r="D2955" s="3" t="s">
        <v>324</v>
      </c>
    </row>
    <row r="2956">
      <c r="A2956" s="6" t="s">
        <v>4681</v>
      </c>
      <c r="B2956" s="2" t="s">
        <v>5880</v>
      </c>
      <c r="C2956" s="6" t="s">
        <v>5881</v>
      </c>
      <c r="D2956" s="3" t="s">
        <v>324</v>
      </c>
    </row>
    <row r="2957">
      <c r="A2957" s="6" t="s">
        <v>4681</v>
      </c>
      <c r="B2957" s="2" t="s">
        <v>5882</v>
      </c>
      <c r="C2957" s="6" t="s">
        <v>5883</v>
      </c>
      <c r="D2957" s="3" t="s">
        <v>326</v>
      </c>
    </row>
    <row r="2958">
      <c r="A2958" s="6" t="s">
        <v>4681</v>
      </c>
      <c r="B2958" s="2" t="s">
        <v>5884</v>
      </c>
      <c r="C2958" s="6" t="s">
        <v>5885</v>
      </c>
      <c r="D2958" s="3" t="s">
        <v>326</v>
      </c>
    </row>
    <row r="2959">
      <c r="A2959" s="6" t="s">
        <v>4681</v>
      </c>
      <c r="B2959" s="2" t="s">
        <v>5886</v>
      </c>
      <c r="C2959" s="6" t="s">
        <v>5887</v>
      </c>
      <c r="D2959" s="3" t="s">
        <v>326</v>
      </c>
    </row>
    <row r="2960">
      <c r="A2960" s="6" t="s">
        <v>4681</v>
      </c>
      <c r="B2960" s="2" t="s">
        <v>5888</v>
      </c>
      <c r="C2960" s="6" t="s">
        <v>329</v>
      </c>
      <c r="D2960" s="3" t="s">
        <v>328</v>
      </c>
    </row>
    <row r="2961">
      <c r="A2961" s="6" t="s">
        <v>4681</v>
      </c>
      <c r="B2961" s="2" t="s">
        <v>5889</v>
      </c>
      <c r="C2961" s="6" t="s">
        <v>5890</v>
      </c>
      <c r="D2961" s="3" t="s">
        <v>330</v>
      </c>
    </row>
    <row r="2962">
      <c r="A2962" s="6" t="s">
        <v>4681</v>
      </c>
      <c r="B2962" s="2" t="s">
        <v>5891</v>
      </c>
      <c r="C2962" s="6" t="s">
        <v>5892</v>
      </c>
      <c r="D2962" s="3" t="s">
        <v>330</v>
      </c>
    </row>
    <row r="2963">
      <c r="A2963" s="6" t="s">
        <v>4681</v>
      </c>
      <c r="B2963" s="2" t="s">
        <v>5893</v>
      </c>
      <c r="C2963" s="6" t="s">
        <v>5894</v>
      </c>
      <c r="D2963" s="3" t="s">
        <v>330</v>
      </c>
    </row>
    <row r="2964">
      <c r="A2964" s="6" t="s">
        <v>4681</v>
      </c>
      <c r="B2964" s="2" t="s">
        <v>5895</v>
      </c>
      <c r="C2964" s="6" t="s">
        <v>5896</v>
      </c>
      <c r="D2964" s="3" t="s">
        <v>330</v>
      </c>
    </row>
    <row r="2965">
      <c r="A2965" s="6" t="s">
        <v>4681</v>
      </c>
      <c r="B2965" s="2" t="s">
        <v>5897</v>
      </c>
      <c r="C2965" s="6" t="s">
        <v>5898</v>
      </c>
      <c r="D2965" s="3" t="s">
        <v>332</v>
      </c>
    </row>
    <row r="2966">
      <c r="A2966" s="6" t="s">
        <v>4681</v>
      </c>
      <c r="B2966" s="2" t="s">
        <v>5899</v>
      </c>
      <c r="C2966" s="6" t="s">
        <v>5900</v>
      </c>
      <c r="D2966" s="3" t="s">
        <v>332</v>
      </c>
    </row>
    <row r="2967">
      <c r="A2967" s="6" t="s">
        <v>4681</v>
      </c>
      <c r="B2967" s="2" t="s">
        <v>5901</v>
      </c>
      <c r="C2967" s="6" t="s">
        <v>5902</v>
      </c>
      <c r="D2967" s="3" t="s">
        <v>332</v>
      </c>
    </row>
    <row r="2968">
      <c r="A2968" s="6" t="s">
        <v>4681</v>
      </c>
      <c r="B2968" s="2" t="s">
        <v>5903</v>
      </c>
      <c r="C2968" s="6" t="s">
        <v>5904</v>
      </c>
      <c r="D2968" s="3" t="s">
        <v>334</v>
      </c>
    </row>
    <row r="2969">
      <c r="A2969" s="6" t="s">
        <v>4681</v>
      </c>
      <c r="B2969" s="2" t="s">
        <v>5905</v>
      </c>
      <c r="C2969" s="6" t="s">
        <v>5906</v>
      </c>
      <c r="D2969" s="3" t="s">
        <v>334</v>
      </c>
    </row>
    <row r="2970">
      <c r="A2970" s="6" t="s">
        <v>4681</v>
      </c>
      <c r="B2970" s="2" t="s">
        <v>5907</v>
      </c>
      <c r="C2970" s="6" t="s">
        <v>5908</v>
      </c>
      <c r="D2970" s="3" t="s">
        <v>334</v>
      </c>
    </row>
    <row r="2971">
      <c r="A2971" s="6" t="s">
        <v>4681</v>
      </c>
      <c r="B2971" s="2" t="s">
        <v>5909</v>
      </c>
      <c r="C2971" s="6" t="s">
        <v>5910</v>
      </c>
      <c r="D2971" s="3" t="s">
        <v>334</v>
      </c>
    </row>
    <row r="2972">
      <c r="A2972" s="6" t="s">
        <v>4681</v>
      </c>
      <c r="B2972" s="2" t="s">
        <v>5911</v>
      </c>
      <c r="C2972" s="6" t="s">
        <v>5912</v>
      </c>
      <c r="D2972" s="3" t="s">
        <v>334</v>
      </c>
    </row>
    <row r="2973">
      <c r="A2973" s="6" t="s">
        <v>4681</v>
      </c>
      <c r="B2973" s="2" t="s">
        <v>5913</v>
      </c>
      <c r="C2973" s="6" t="s">
        <v>5914</v>
      </c>
      <c r="D2973" s="3" t="s">
        <v>334</v>
      </c>
    </row>
    <row r="2974">
      <c r="A2974" s="6" t="s">
        <v>4681</v>
      </c>
      <c r="B2974" s="2" t="s">
        <v>5915</v>
      </c>
      <c r="C2974" s="6" t="s">
        <v>5916</v>
      </c>
      <c r="D2974" s="3" t="s">
        <v>336</v>
      </c>
    </row>
    <row r="2975">
      <c r="A2975" s="6" t="s">
        <v>4681</v>
      </c>
      <c r="B2975" s="2" t="s">
        <v>5917</v>
      </c>
      <c r="C2975" s="6" t="s">
        <v>5918</v>
      </c>
      <c r="D2975" s="3" t="s">
        <v>336</v>
      </c>
    </row>
    <row r="2976">
      <c r="A2976" s="6" t="s">
        <v>4681</v>
      </c>
      <c r="B2976" s="2" t="s">
        <v>5919</v>
      </c>
      <c r="C2976" s="6" t="s">
        <v>5920</v>
      </c>
      <c r="D2976" s="3" t="s">
        <v>336</v>
      </c>
    </row>
    <row r="2977">
      <c r="A2977" s="6" t="s">
        <v>4681</v>
      </c>
      <c r="B2977" s="2" t="s">
        <v>5921</v>
      </c>
      <c r="C2977" s="6" t="s">
        <v>5922</v>
      </c>
      <c r="D2977" s="3" t="s">
        <v>336</v>
      </c>
    </row>
    <row r="2978">
      <c r="A2978" s="6" t="s">
        <v>4681</v>
      </c>
      <c r="B2978" s="2" t="s">
        <v>5923</v>
      </c>
      <c r="C2978" s="6" t="s">
        <v>5924</v>
      </c>
      <c r="D2978" s="3" t="s">
        <v>336</v>
      </c>
    </row>
    <row r="2979">
      <c r="A2979" s="6" t="s">
        <v>4681</v>
      </c>
      <c r="B2979" s="2" t="s">
        <v>5925</v>
      </c>
      <c r="C2979" s="6" t="s">
        <v>5926</v>
      </c>
      <c r="D2979" s="3" t="s">
        <v>336</v>
      </c>
    </row>
    <row r="2980">
      <c r="A2980" s="6" t="s">
        <v>4681</v>
      </c>
      <c r="B2980" s="2" t="s">
        <v>5927</v>
      </c>
      <c r="C2980" s="6" t="s">
        <v>339</v>
      </c>
      <c r="D2980" s="3" t="s">
        <v>338</v>
      </c>
    </row>
    <row r="2981">
      <c r="A2981" s="6" t="s">
        <v>4681</v>
      </c>
      <c r="B2981" s="2" t="s">
        <v>5928</v>
      </c>
      <c r="C2981" s="6" t="s">
        <v>5929</v>
      </c>
      <c r="D2981" s="3" t="s">
        <v>340</v>
      </c>
    </row>
    <row r="2982">
      <c r="A2982" s="6" t="s">
        <v>4681</v>
      </c>
      <c r="B2982" s="2" t="s">
        <v>5930</v>
      </c>
      <c r="C2982" s="6" t="s">
        <v>5931</v>
      </c>
      <c r="D2982" s="3" t="s">
        <v>340</v>
      </c>
    </row>
    <row r="2983">
      <c r="A2983" s="6" t="s">
        <v>4681</v>
      </c>
      <c r="B2983" s="2" t="s">
        <v>5932</v>
      </c>
      <c r="C2983" s="6" t="s">
        <v>5933</v>
      </c>
      <c r="D2983" s="3" t="s">
        <v>340</v>
      </c>
    </row>
    <row r="2984">
      <c r="A2984" s="6" t="s">
        <v>4681</v>
      </c>
      <c r="B2984" s="2" t="s">
        <v>5934</v>
      </c>
      <c r="C2984" s="6" t="s">
        <v>5935</v>
      </c>
      <c r="D2984" s="3" t="s">
        <v>340</v>
      </c>
    </row>
    <row r="2985">
      <c r="A2985" s="6" t="s">
        <v>4681</v>
      </c>
      <c r="B2985" s="2" t="s">
        <v>5936</v>
      </c>
      <c r="C2985" s="6" t="s">
        <v>343</v>
      </c>
      <c r="D2985" s="3" t="s">
        <v>342</v>
      </c>
    </row>
    <row r="2986">
      <c r="A2986" s="6" t="s">
        <v>4681</v>
      </c>
      <c r="B2986" s="2" t="s">
        <v>5937</v>
      </c>
      <c r="C2986" s="6" t="s">
        <v>5938</v>
      </c>
      <c r="D2986" s="3" t="s">
        <v>344</v>
      </c>
    </row>
    <row r="2987">
      <c r="A2987" s="6" t="s">
        <v>4681</v>
      </c>
      <c r="B2987" s="2" t="s">
        <v>5939</v>
      </c>
      <c r="C2987" s="6" t="s">
        <v>5940</v>
      </c>
      <c r="D2987" s="3" t="s">
        <v>344</v>
      </c>
    </row>
    <row r="2988">
      <c r="A2988" s="6" t="s">
        <v>4681</v>
      </c>
      <c r="B2988" s="2" t="s">
        <v>5941</v>
      </c>
      <c r="C2988" s="6" t="s">
        <v>5942</v>
      </c>
      <c r="D2988" s="3" t="s">
        <v>344</v>
      </c>
    </row>
    <row r="2989">
      <c r="A2989" s="6" t="s">
        <v>4681</v>
      </c>
      <c r="B2989" s="2" t="s">
        <v>5943</v>
      </c>
      <c r="C2989" s="6" t="s">
        <v>5944</v>
      </c>
      <c r="D2989" s="3" t="s">
        <v>344</v>
      </c>
    </row>
    <row r="2990">
      <c r="A2990" s="6" t="s">
        <v>4681</v>
      </c>
      <c r="B2990" s="2" t="s">
        <v>5945</v>
      </c>
      <c r="C2990" s="6" t="s">
        <v>5946</v>
      </c>
      <c r="D2990" s="3" t="s">
        <v>344</v>
      </c>
    </row>
    <row r="2991">
      <c r="A2991" s="6" t="s">
        <v>4681</v>
      </c>
      <c r="B2991" s="2" t="s">
        <v>5947</v>
      </c>
      <c r="C2991" s="6" t="s">
        <v>5948</v>
      </c>
      <c r="D2991" s="3" t="s">
        <v>344</v>
      </c>
    </row>
    <row r="2992">
      <c r="A2992" s="6" t="s">
        <v>4681</v>
      </c>
      <c r="B2992" s="2" t="s">
        <v>5949</v>
      </c>
      <c r="C2992" s="6" t="s">
        <v>5950</v>
      </c>
      <c r="D2992" s="3" t="s">
        <v>347</v>
      </c>
    </row>
    <row r="2993">
      <c r="A2993" s="6" t="s">
        <v>4681</v>
      </c>
      <c r="B2993" s="2" t="s">
        <v>5951</v>
      </c>
      <c r="C2993" s="6" t="s">
        <v>5952</v>
      </c>
      <c r="D2993" s="3" t="s">
        <v>347</v>
      </c>
    </row>
    <row r="2994">
      <c r="A2994" s="6" t="s">
        <v>4681</v>
      </c>
      <c r="B2994" s="2" t="s">
        <v>5953</v>
      </c>
      <c r="C2994" s="6" t="s">
        <v>5954</v>
      </c>
      <c r="D2994" s="3" t="s">
        <v>347</v>
      </c>
    </row>
    <row r="2995">
      <c r="A2995" s="6" t="s">
        <v>4681</v>
      </c>
      <c r="B2995" s="2" t="s">
        <v>5955</v>
      </c>
      <c r="C2995" s="6" t="s">
        <v>5956</v>
      </c>
      <c r="D2995" s="3" t="s">
        <v>347</v>
      </c>
    </row>
    <row r="2996">
      <c r="A2996" s="6" t="s">
        <v>4681</v>
      </c>
      <c r="B2996" s="2" t="s">
        <v>5957</v>
      </c>
      <c r="C2996" s="6" t="s">
        <v>5958</v>
      </c>
      <c r="D2996" s="3" t="s">
        <v>347</v>
      </c>
    </row>
    <row r="2997">
      <c r="A2997" s="6" t="s">
        <v>4681</v>
      </c>
      <c r="B2997" s="2" t="s">
        <v>5959</v>
      </c>
      <c r="C2997" s="6" t="s">
        <v>5960</v>
      </c>
      <c r="D2997" s="3" t="s">
        <v>347</v>
      </c>
    </row>
    <row r="2998">
      <c r="A2998" s="6" t="s">
        <v>4681</v>
      </c>
      <c r="B2998" s="2" t="s">
        <v>5961</v>
      </c>
      <c r="C2998" s="6" t="s">
        <v>5962</v>
      </c>
      <c r="D2998" s="3" t="s">
        <v>347</v>
      </c>
    </row>
    <row r="2999">
      <c r="A2999" s="6" t="s">
        <v>4681</v>
      </c>
      <c r="B2999" s="2" t="s">
        <v>5963</v>
      </c>
      <c r="C2999" s="6" t="s">
        <v>5964</v>
      </c>
      <c r="D2999" s="3" t="s">
        <v>347</v>
      </c>
    </row>
    <row r="3000">
      <c r="A3000" s="6" t="s">
        <v>4681</v>
      </c>
      <c r="B3000" s="2" t="s">
        <v>5965</v>
      </c>
      <c r="C3000" s="6" t="s">
        <v>5966</v>
      </c>
      <c r="D3000" s="3" t="s">
        <v>349</v>
      </c>
    </row>
    <row r="3001">
      <c r="A3001" s="6" t="s">
        <v>4681</v>
      </c>
      <c r="B3001" s="2" t="s">
        <v>5967</v>
      </c>
      <c r="C3001" s="6" t="s">
        <v>5968</v>
      </c>
      <c r="D3001" s="3" t="s">
        <v>349</v>
      </c>
    </row>
    <row r="3002">
      <c r="A3002" s="6" t="s">
        <v>4681</v>
      </c>
      <c r="B3002" s="2" t="s">
        <v>5969</v>
      </c>
      <c r="C3002" s="6" t="s">
        <v>5970</v>
      </c>
      <c r="D3002" s="3" t="s">
        <v>349</v>
      </c>
    </row>
    <row r="3003">
      <c r="A3003" s="6" t="s">
        <v>4681</v>
      </c>
      <c r="B3003" s="2" t="s">
        <v>5971</v>
      </c>
      <c r="C3003" s="6" t="s">
        <v>5972</v>
      </c>
      <c r="D3003" s="3" t="s">
        <v>349</v>
      </c>
    </row>
    <row r="3004">
      <c r="A3004" s="6" t="s">
        <v>4681</v>
      </c>
      <c r="B3004" s="2" t="s">
        <v>5973</v>
      </c>
      <c r="C3004" s="6" t="s">
        <v>5974</v>
      </c>
      <c r="D3004" s="3" t="s">
        <v>349</v>
      </c>
    </row>
    <row r="3005">
      <c r="A3005" s="6" t="s">
        <v>4681</v>
      </c>
      <c r="B3005" s="2" t="s">
        <v>5975</v>
      </c>
      <c r="C3005" s="6" t="s">
        <v>5976</v>
      </c>
      <c r="D3005" s="3" t="s">
        <v>349</v>
      </c>
    </row>
    <row r="3006">
      <c r="A3006" s="6" t="s">
        <v>4681</v>
      </c>
      <c r="B3006" s="2" t="s">
        <v>5977</v>
      </c>
      <c r="C3006" s="6" t="s">
        <v>5978</v>
      </c>
      <c r="D3006" s="3" t="s">
        <v>349</v>
      </c>
    </row>
    <row r="3007">
      <c r="A3007" s="6" t="s">
        <v>4681</v>
      </c>
      <c r="B3007" s="2" t="s">
        <v>5979</v>
      </c>
      <c r="C3007" s="6" t="s">
        <v>5980</v>
      </c>
      <c r="D3007" s="3" t="s">
        <v>349</v>
      </c>
    </row>
    <row r="3008">
      <c r="A3008" s="6" t="s">
        <v>4681</v>
      </c>
      <c r="B3008" s="2" t="s">
        <v>5981</v>
      </c>
      <c r="C3008" s="6" t="s">
        <v>5982</v>
      </c>
      <c r="D3008" s="3" t="s">
        <v>349</v>
      </c>
    </row>
    <row r="3009">
      <c r="A3009" s="6" t="s">
        <v>4681</v>
      </c>
      <c r="B3009" s="2" t="s">
        <v>5983</v>
      </c>
      <c r="C3009" s="6" t="s">
        <v>5984</v>
      </c>
      <c r="D3009" s="3" t="s">
        <v>349</v>
      </c>
    </row>
    <row r="3010">
      <c r="A3010" s="6" t="s">
        <v>4681</v>
      </c>
      <c r="B3010" s="2" t="s">
        <v>5985</v>
      </c>
      <c r="C3010" s="6" t="s">
        <v>5986</v>
      </c>
      <c r="D3010" s="3" t="s">
        <v>351</v>
      </c>
    </row>
    <row r="3011">
      <c r="A3011" s="6" t="s">
        <v>4681</v>
      </c>
      <c r="B3011" s="2" t="s">
        <v>5987</v>
      </c>
      <c r="C3011" s="6" t="s">
        <v>5988</v>
      </c>
      <c r="D3011" s="3" t="s">
        <v>351</v>
      </c>
    </row>
    <row r="3012">
      <c r="A3012" s="6" t="s">
        <v>4681</v>
      </c>
      <c r="B3012" s="2" t="s">
        <v>5989</v>
      </c>
      <c r="C3012" s="6" t="s">
        <v>5990</v>
      </c>
      <c r="D3012" s="3" t="s">
        <v>351</v>
      </c>
    </row>
    <row r="3013">
      <c r="A3013" s="6" t="s">
        <v>4681</v>
      </c>
      <c r="B3013" s="2" t="s">
        <v>5991</v>
      </c>
      <c r="C3013" s="6" t="s">
        <v>5992</v>
      </c>
      <c r="D3013" s="3" t="s">
        <v>353</v>
      </c>
    </row>
    <row r="3014">
      <c r="A3014" s="6" t="s">
        <v>4681</v>
      </c>
      <c r="B3014" s="2" t="s">
        <v>5993</v>
      </c>
      <c r="C3014" s="6" t="s">
        <v>5994</v>
      </c>
      <c r="D3014" s="3" t="s">
        <v>353</v>
      </c>
    </row>
    <row r="3015">
      <c r="A3015" s="6" t="s">
        <v>4681</v>
      </c>
      <c r="B3015" s="2" t="s">
        <v>5995</v>
      </c>
      <c r="C3015" s="6" t="s">
        <v>5996</v>
      </c>
      <c r="D3015" s="3" t="s">
        <v>353</v>
      </c>
    </row>
    <row r="3016">
      <c r="A3016" s="6" t="s">
        <v>4681</v>
      </c>
      <c r="B3016" s="2" t="s">
        <v>5997</v>
      </c>
      <c r="C3016" s="6" t="s">
        <v>5998</v>
      </c>
      <c r="D3016" s="3" t="s">
        <v>353</v>
      </c>
    </row>
    <row r="3017">
      <c r="A3017" s="6" t="s">
        <v>4681</v>
      </c>
      <c r="B3017" s="2" t="s">
        <v>5999</v>
      </c>
      <c r="C3017" s="6" t="s">
        <v>6000</v>
      </c>
      <c r="D3017" s="3" t="s">
        <v>355</v>
      </c>
    </row>
    <row r="3018">
      <c r="A3018" s="6" t="s">
        <v>4681</v>
      </c>
      <c r="B3018" s="2" t="s">
        <v>6001</v>
      </c>
      <c r="C3018" s="6" t="s">
        <v>6002</v>
      </c>
      <c r="D3018" s="3" t="s">
        <v>355</v>
      </c>
    </row>
    <row r="3019">
      <c r="A3019" s="6" t="s">
        <v>4681</v>
      </c>
      <c r="B3019" s="2" t="s">
        <v>6003</v>
      </c>
      <c r="C3019" s="6" t="s">
        <v>6004</v>
      </c>
      <c r="D3019" s="3" t="s">
        <v>357</v>
      </c>
    </row>
    <row r="3020">
      <c r="A3020" s="6" t="s">
        <v>4681</v>
      </c>
      <c r="B3020" s="2" t="s">
        <v>6005</v>
      </c>
      <c r="C3020" s="6" t="s">
        <v>6006</v>
      </c>
      <c r="D3020" s="3" t="s">
        <v>357</v>
      </c>
    </row>
    <row r="3021">
      <c r="A3021" s="6" t="s">
        <v>4681</v>
      </c>
      <c r="B3021" s="2" t="s">
        <v>6007</v>
      </c>
      <c r="C3021" s="6" t="s">
        <v>6008</v>
      </c>
      <c r="D3021" s="3" t="s">
        <v>357</v>
      </c>
    </row>
    <row r="3022">
      <c r="A3022" s="6" t="s">
        <v>4681</v>
      </c>
      <c r="B3022" s="2" t="s">
        <v>6009</v>
      </c>
      <c r="C3022" s="6" t="s">
        <v>6010</v>
      </c>
      <c r="D3022" s="3" t="s">
        <v>357</v>
      </c>
    </row>
    <row r="3023">
      <c r="A3023" s="6" t="s">
        <v>4681</v>
      </c>
      <c r="B3023" s="2" t="s">
        <v>6011</v>
      </c>
      <c r="C3023" s="6" t="s">
        <v>360</v>
      </c>
      <c r="D3023" s="3" t="s">
        <v>359</v>
      </c>
    </row>
    <row r="3024">
      <c r="A3024" s="6" t="s">
        <v>4681</v>
      </c>
      <c r="B3024" s="2" t="s">
        <v>6012</v>
      </c>
      <c r="C3024" s="6" t="s">
        <v>362</v>
      </c>
      <c r="D3024" s="3" t="s">
        <v>361</v>
      </c>
    </row>
    <row r="3025">
      <c r="A3025" s="6" t="s">
        <v>4681</v>
      </c>
      <c r="B3025" s="2" t="s">
        <v>6013</v>
      </c>
      <c r="C3025" s="6" t="s">
        <v>6014</v>
      </c>
      <c r="D3025" s="3" t="s">
        <v>363</v>
      </c>
    </row>
    <row r="3026">
      <c r="A3026" s="6" t="s">
        <v>4681</v>
      </c>
      <c r="B3026" s="2" t="s">
        <v>6015</v>
      </c>
      <c r="C3026" s="6" t="s">
        <v>6016</v>
      </c>
      <c r="D3026" s="3" t="s">
        <v>363</v>
      </c>
    </row>
    <row r="3027">
      <c r="A3027" s="6" t="s">
        <v>4681</v>
      </c>
      <c r="B3027" s="2" t="s">
        <v>6017</v>
      </c>
      <c r="C3027" s="6" t="s">
        <v>6018</v>
      </c>
      <c r="D3027" s="3" t="s">
        <v>363</v>
      </c>
    </row>
    <row r="3028">
      <c r="A3028" s="6" t="s">
        <v>4681</v>
      </c>
      <c r="B3028" s="2" t="s">
        <v>6019</v>
      </c>
      <c r="C3028" s="6" t="s">
        <v>6020</v>
      </c>
      <c r="D3028" s="3" t="s">
        <v>363</v>
      </c>
    </row>
    <row r="3029">
      <c r="A3029" s="6" t="s">
        <v>4681</v>
      </c>
      <c r="B3029" s="2" t="s">
        <v>6021</v>
      </c>
      <c r="C3029" s="6" t="s">
        <v>6022</v>
      </c>
      <c r="D3029" s="3" t="s">
        <v>363</v>
      </c>
    </row>
    <row r="3030">
      <c r="A3030" s="6" t="s">
        <v>4681</v>
      </c>
      <c r="B3030" s="2" t="s">
        <v>6023</v>
      </c>
      <c r="C3030" s="6" t="s">
        <v>6024</v>
      </c>
      <c r="D3030" s="3" t="s">
        <v>363</v>
      </c>
    </row>
    <row r="3031">
      <c r="A3031" s="6" t="s">
        <v>4681</v>
      </c>
      <c r="B3031" s="2" t="s">
        <v>6025</v>
      </c>
      <c r="C3031" s="6" t="s">
        <v>6026</v>
      </c>
      <c r="D3031" s="3" t="s">
        <v>363</v>
      </c>
    </row>
    <row r="3032">
      <c r="A3032" s="6" t="s">
        <v>4681</v>
      </c>
      <c r="B3032" s="2" t="s">
        <v>6027</v>
      </c>
      <c r="C3032" s="6" t="s">
        <v>366</v>
      </c>
      <c r="D3032" s="3" t="s">
        <v>365</v>
      </c>
    </row>
    <row r="3033">
      <c r="A3033" s="6" t="s">
        <v>4681</v>
      </c>
      <c r="B3033" s="2" t="s">
        <v>6028</v>
      </c>
      <c r="C3033" s="6" t="s">
        <v>6029</v>
      </c>
      <c r="D3033" s="3" t="s">
        <v>367</v>
      </c>
    </row>
    <row r="3034">
      <c r="A3034" s="6" t="s">
        <v>4681</v>
      </c>
      <c r="B3034" s="2" t="s">
        <v>6030</v>
      </c>
      <c r="C3034" s="6" t="s">
        <v>6031</v>
      </c>
      <c r="D3034" s="3" t="s">
        <v>367</v>
      </c>
    </row>
    <row r="3035">
      <c r="A3035" s="6" t="s">
        <v>4681</v>
      </c>
      <c r="B3035" s="2" t="s">
        <v>6032</v>
      </c>
      <c r="C3035" s="6" t="s">
        <v>6033</v>
      </c>
      <c r="D3035" s="3" t="s">
        <v>367</v>
      </c>
    </row>
    <row r="3036">
      <c r="A3036" s="6" t="s">
        <v>4681</v>
      </c>
      <c r="B3036" s="2" t="s">
        <v>6034</v>
      </c>
      <c r="C3036" s="6" t="s">
        <v>6035</v>
      </c>
      <c r="D3036" s="3" t="s">
        <v>367</v>
      </c>
    </row>
    <row r="3037">
      <c r="A3037" s="6" t="s">
        <v>4681</v>
      </c>
      <c r="B3037" s="2" t="s">
        <v>6036</v>
      </c>
      <c r="C3037" s="6" t="s">
        <v>6037</v>
      </c>
      <c r="D3037" s="3" t="s">
        <v>369</v>
      </c>
    </row>
    <row r="3038">
      <c r="A3038" s="6" t="s">
        <v>4681</v>
      </c>
      <c r="B3038" s="2" t="s">
        <v>6038</v>
      </c>
      <c r="C3038" s="6" t="s">
        <v>6039</v>
      </c>
      <c r="D3038" s="3" t="s">
        <v>369</v>
      </c>
    </row>
    <row r="3039">
      <c r="A3039" s="6" t="s">
        <v>4681</v>
      </c>
      <c r="B3039" s="2" t="s">
        <v>6040</v>
      </c>
      <c r="C3039" s="6" t="s">
        <v>6041</v>
      </c>
      <c r="D3039" s="3" t="s">
        <v>369</v>
      </c>
    </row>
    <row r="3040">
      <c r="A3040" s="6" t="s">
        <v>4681</v>
      </c>
      <c r="B3040" s="2" t="s">
        <v>6042</v>
      </c>
      <c r="C3040" s="6" t="s">
        <v>6043</v>
      </c>
      <c r="D3040" s="3" t="s">
        <v>371</v>
      </c>
    </row>
    <row r="3041">
      <c r="A3041" s="6" t="s">
        <v>4681</v>
      </c>
      <c r="B3041" s="2" t="s">
        <v>6044</v>
      </c>
      <c r="C3041" s="6" t="s">
        <v>6045</v>
      </c>
      <c r="D3041" s="3" t="s">
        <v>371</v>
      </c>
    </row>
    <row r="3042">
      <c r="A3042" s="6" t="s">
        <v>4681</v>
      </c>
      <c r="B3042" s="2" t="s">
        <v>6046</v>
      </c>
      <c r="C3042" s="6" t="s">
        <v>6047</v>
      </c>
      <c r="D3042" s="3" t="s">
        <v>371</v>
      </c>
    </row>
    <row r="3043">
      <c r="A3043" s="6" t="s">
        <v>4681</v>
      </c>
      <c r="B3043" s="2" t="s">
        <v>6048</v>
      </c>
      <c r="C3043" s="6" t="s">
        <v>6049</v>
      </c>
      <c r="D3043" s="3" t="s">
        <v>371</v>
      </c>
    </row>
    <row r="3044">
      <c r="A3044" s="6" t="s">
        <v>4681</v>
      </c>
      <c r="B3044" s="2" t="s">
        <v>6050</v>
      </c>
      <c r="C3044" s="6" t="s">
        <v>374</v>
      </c>
      <c r="D3044" s="3" t="s">
        <v>373</v>
      </c>
    </row>
    <row r="3045">
      <c r="A3045" s="6" t="s">
        <v>4681</v>
      </c>
      <c r="B3045" s="2" t="s">
        <v>6051</v>
      </c>
      <c r="C3045" s="6" t="s">
        <v>376</v>
      </c>
      <c r="D3045" s="3" t="s">
        <v>375</v>
      </c>
    </row>
    <row r="3046">
      <c r="A3046" s="6" t="s">
        <v>4681</v>
      </c>
      <c r="B3046" s="2" t="s">
        <v>6052</v>
      </c>
      <c r="C3046" s="6" t="s">
        <v>6053</v>
      </c>
      <c r="D3046" s="3" t="s">
        <v>377</v>
      </c>
    </row>
    <row r="3047">
      <c r="A3047" s="6" t="s">
        <v>4681</v>
      </c>
      <c r="B3047" s="2" t="s">
        <v>6054</v>
      </c>
      <c r="C3047" s="6" t="s">
        <v>6055</v>
      </c>
      <c r="D3047" s="3" t="s">
        <v>377</v>
      </c>
    </row>
    <row r="3048">
      <c r="A3048" s="6" t="s">
        <v>4681</v>
      </c>
      <c r="B3048" s="2" t="s">
        <v>6056</v>
      </c>
      <c r="C3048" s="6" t="s">
        <v>6057</v>
      </c>
      <c r="D3048" s="3" t="s">
        <v>377</v>
      </c>
    </row>
    <row r="3049">
      <c r="A3049" s="6" t="s">
        <v>4681</v>
      </c>
      <c r="B3049" s="2" t="s">
        <v>6058</v>
      </c>
      <c r="C3049" s="6" t="s">
        <v>6059</v>
      </c>
      <c r="D3049" s="3" t="s">
        <v>377</v>
      </c>
    </row>
    <row r="3050">
      <c r="A3050" s="6" t="s">
        <v>4681</v>
      </c>
      <c r="B3050" s="2" t="s">
        <v>6060</v>
      </c>
      <c r="C3050" s="6" t="s">
        <v>6061</v>
      </c>
      <c r="D3050" s="3" t="s">
        <v>377</v>
      </c>
    </row>
    <row r="3051">
      <c r="A3051" s="6" t="s">
        <v>4681</v>
      </c>
      <c r="B3051" s="2" t="s">
        <v>6062</v>
      </c>
      <c r="C3051" s="6" t="s">
        <v>6063</v>
      </c>
      <c r="D3051" s="3" t="s">
        <v>377</v>
      </c>
    </row>
    <row r="3052">
      <c r="A3052" s="6" t="s">
        <v>4681</v>
      </c>
      <c r="B3052" s="2" t="s">
        <v>6064</v>
      </c>
      <c r="C3052" s="6" t="s">
        <v>6065</v>
      </c>
      <c r="D3052" s="3" t="s">
        <v>379</v>
      </c>
    </row>
    <row r="3053">
      <c r="A3053" s="6" t="s">
        <v>4681</v>
      </c>
      <c r="B3053" s="2" t="s">
        <v>6066</v>
      </c>
      <c r="C3053" s="6" t="s">
        <v>380</v>
      </c>
      <c r="D3053" s="3" t="s">
        <v>379</v>
      </c>
    </row>
    <row r="3054">
      <c r="A3054" s="6" t="s">
        <v>4681</v>
      </c>
      <c r="B3054" s="2" t="s">
        <v>6067</v>
      </c>
      <c r="C3054" s="6" t="s">
        <v>6068</v>
      </c>
      <c r="D3054" s="3" t="s">
        <v>381</v>
      </c>
    </row>
    <row r="3055">
      <c r="A3055" s="6" t="s">
        <v>4681</v>
      </c>
      <c r="B3055" s="2" t="s">
        <v>6069</v>
      </c>
      <c r="C3055" s="6" t="s">
        <v>6070</v>
      </c>
      <c r="D3055" s="3" t="s">
        <v>381</v>
      </c>
    </row>
    <row r="3056">
      <c r="A3056" s="6" t="s">
        <v>4681</v>
      </c>
      <c r="B3056" s="2" t="s">
        <v>6071</v>
      </c>
      <c r="C3056" s="6" t="s">
        <v>6072</v>
      </c>
      <c r="D3056" s="3" t="s">
        <v>381</v>
      </c>
    </row>
    <row r="3057">
      <c r="A3057" s="6" t="s">
        <v>4681</v>
      </c>
      <c r="B3057" s="2" t="s">
        <v>6073</v>
      </c>
      <c r="C3057" s="6" t="s">
        <v>6074</v>
      </c>
      <c r="D3057" s="3" t="s">
        <v>381</v>
      </c>
    </row>
    <row r="3058">
      <c r="A3058" s="6" t="s">
        <v>4681</v>
      </c>
      <c r="B3058" s="2" t="s">
        <v>6075</v>
      </c>
      <c r="C3058" s="6" t="s">
        <v>6076</v>
      </c>
      <c r="D3058" s="3" t="s">
        <v>381</v>
      </c>
    </row>
    <row r="3059">
      <c r="A3059" s="6" t="s">
        <v>4681</v>
      </c>
      <c r="B3059" s="2" t="s">
        <v>6077</v>
      </c>
      <c r="C3059" s="6" t="s">
        <v>6078</v>
      </c>
      <c r="D3059" s="3" t="s">
        <v>381</v>
      </c>
    </row>
    <row r="3060">
      <c r="A3060" s="6" t="s">
        <v>4681</v>
      </c>
      <c r="B3060" s="2" t="s">
        <v>6079</v>
      </c>
      <c r="C3060" s="6" t="s">
        <v>6080</v>
      </c>
      <c r="D3060" s="3" t="s">
        <v>381</v>
      </c>
    </row>
    <row r="3061">
      <c r="A3061" s="6" t="s">
        <v>4681</v>
      </c>
      <c r="B3061" s="2" t="s">
        <v>6081</v>
      </c>
      <c r="C3061" s="6" t="s">
        <v>6082</v>
      </c>
      <c r="D3061" s="3" t="s">
        <v>383</v>
      </c>
    </row>
    <row r="3062">
      <c r="A3062" s="6" t="s">
        <v>4681</v>
      </c>
      <c r="B3062" s="2" t="s">
        <v>6083</v>
      </c>
      <c r="C3062" s="6" t="s">
        <v>6084</v>
      </c>
      <c r="D3062" s="3" t="s">
        <v>383</v>
      </c>
    </row>
    <row r="3063">
      <c r="A3063" s="6" t="s">
        <v>4681</v>
      </c>
      <c r="B3063" s="2" t="s">
        <v>6085</v>
      </c>
      <c r="C3063" s="6" t="s">
        <v>6086</v>
      </c>
      <c r="D3063" s="3" t="s">
        <v>383</v>
      </c>
    </row>
    <row r="3064">
      <c r="A3064" s="6" t="s">
        <v>4681</v>
      </c>
      <c r="B3064" s="2" t="s">
        <v>6087</v>
      </c>
      <c r="C3064" s="6" t="s">
        <v>6088</v>
      </c>
      <c r="D3064" s="3" t="s">
        <v>383</v>
      </c>
    </row>
    <row r="3065">
      <c r="A3065" s="6" t="s">
        <v>4681</v>
      </c>
      <c r="B3065" s="2" t="s">
        <v>6089</v>
      </c>
      <c r="C3065" s="6" t="s">
        <v>6090</v>
      </c>
      <c r="D3065" s="3" t="s">
        <v>383</v>
      </c>
    </row>
    <row r="3066">
      <c r="A3066" s="6" t="s">
        <v>4681</v>
      </c>
      <c r="B3066" s="2" t="s">
        <v>6091</v>
      </c>
      <c r="C3066" s="6" t="s">
        <v>387</v>
      </c>
      <c r="D3066" s="3" t="s">
        <v>386</v>
      </c>
    </row>
    <row r="3067">
      <c r="A3067" s="6" t="s">
        <v>4681</v>
      </c>
      <c r="B3067" s="2" t="s">
        <v>6092</v>
      </c>
      <c r="C3067" s="6" t="s">
        <v>6093</v>
      </c>
      <c r="D3067" s="3" t="s">
        <v>388</v>
      </c>
    </row>
    <row r="3068">
      <c r="A3068" s="6" t="s">
        <v>4681</v>
      </c>
      <c r="B3068" s="2" t="s">
        <v>6094</v>
      </c>
      <c r="C3068" s="6" t="s">
        <v>6095</v>
      </c>
      <c r="D3068" s="3" t="s">
        <v>388</v>
      </c>
    </row>
    <row r="3069">
      <c r="A3069" s="6" t="s">
        <v>4681</v>
      </c>
      <c r="B3069" s="2" t="s">
        <v>6096</v>
      </c>
      <c r="C3069" s="6" t="s">
        <v>6097</v>
      </c>
      <c r="D3069" s="3" t="s">
        <v>388</v>
      </c>
    </row>
    <row r="3070">
      <c r="A3070" s="6" t="s">
        <v>4681</v>
      </c>
      <c r="B3070" s="2" t="s">
        <v>6098</v>
      </c>
      <c r="C3070" s="6" t="s">
        <v>6099</v>
      </c>
      <c r="D3070" s="3" t="s">
        <v>388</v>
      </c>
    </row>
    <row r="3071">
      <c r="A3071" s="6" t="s">
        <v>4681</v>
      </c>
      <c r="B3071" s="2" t="s">
        <v>6100</v>
      </c>
      <c r="C3071" s="6" t="s">
        <v>6101</v>
      </c>
      <c r="D3071" s="3" t="s">
        <v>388</v>
      </c>
    </row>
    <row r="3072">
      <c r="A3072" s="6" t="s">
        <v>4681</v>
      </c>
      <c r="B3072" s="2" t="s">
        <v>6102</v>
      </c>
      <c r="C3072" s="6" t="s">
        <v>6103</v>
      </c>
      <c r="D3072" s="3" t="s">
        <v>388</v>
      </c>
    </row>
    <row r="3073">
      <c r="A3073" s="6" t="s">
        <v>4681</v>
      </c>
      <c r="B3073" s="2" t="s">
        <v>6104</v>
      </c>
      <c r="C3073" s="6" t="s">
        <v>6105</v>
      </c>
      <c r="D3073" s="3" t="s">
        <v>388</v>
      </c>
    </row>
    <row r="3074">
      <c r="A3074" s="6" t="s">
        <v>4681</v>
      </c>
      <c r="B3074" s="2" t="s">
        <v>6106</v>
      </c>
      <c r="C3074" s="6" t="s">
        <v>6107</v>
      </c>
      <c r="D3074" s="3" t="s">
        <v>390</v>
      </c>
    </row>
    <row r="3075">
      <c r="A3075" s="6" t="s">
        <v>4681</v>
      </c>
      <c r="B3075" s="2" t="s">
        <v>6108</v>
      </c>
      <c r="C3075" s="6" t="s">
        <v>6109</v>
      </c>
      <c r="D3075" s="3" t="s">
        <v>390</v>
      </c>
    </row>
    <row r="3076">
      <c r="A3076" s="6" t="s">
        <v>4681</v>
      </c>
      <c r="B3076" s="2" t="s">
        <v>6110</v>
      </c>
      <c r="C3076" s="6" t="s">
        <v>6111</v>
      </c>
      <c r="D3076" s="3" t="s">
        <v>390</v>
      </c>
    </row>
    <row r="3077">
      <c r="A3077" s="6" t="s">
        <v>4681</v>
      </c>
      <c r="B3077" s="2" t="s">
        <v>6112</v>
      </c>
      <c r="C3077" s="6" t="s">
        <v>6113</v>
      </c>
      <c r="D3077" s="3" t="s">
        <v>390</v>
      </c>
    </row>
    <row r="3078">
      <c r="A3078" s="6" t="s">
        <v>4681</v>
      </c>
      <c r="B3078" s="2" t="s">
        <v>6114</v>
      </c>
      <c r="C3078" s="6" t="s">
        <v>6115</v>
      </c>
      <c r="D3078" s="3" t="s">
        <v>390</v>
      </c>
    </row>
    <row r="3079">
      <c r="A3079" s="6" t="s">
        <v>4681</v>
      </c>
      <c r="B3079" s="2" t="s">
        <v>6116</v>
      </c>
      <c r="C3079" s="6" t="s">
        <v>6117</v>
      </c>
      <c r="D3079" s="3" t="s">
        <v>390</v>
      </c>
    </row>
    <row r="3080">
      <c r="A3080" s="6" t="s">
        <v>4681</v>
      </c>
      <c r="B3080" s="2" t="s">
        <v>6118</v>
      </c>
      <c r="C3080" s="6" t="s">
        <v>393</v>
      </c>
      <c r="D3080" s="3" t="s">
        <v>392</v>
      </c>
    </row>
    <row r="3081">
      <c r="A3081" s="6" t="s">
        <v>4681</v>
      </c>
      <c r="B3081" s="2" t="s">
        <v>6119</v>
      </c>
      <c r="C3081" s="6" t="s">
        <v>6120</v>
      </c>
      <c r="D3081" s="3" t="s">
        <v>394</v>
      </c>
    </row>
    <row r="3082">
      <c r="A3082" s="6" t="s">
        <v>4681</v>
      </c>
      <c r="B3082" s="2" t="s">
        <v>6121</v>
      </c>
      <c r="C3082" s="6" t="s">
        <v>6122</v>
      </c>
      <c r="D3082" s="3" t="s">
        <v>394</v>
      </c>
    </row>
    <row r="3083">
      <c r="A3083" s="6" t="s">
        <v>4681</v>
      </c>
      <c r="B3083" s="2" t="s">
        <v>6123</v>
      </c>
      <c r="C3083" s="6" t="s">
        <v>6124</v>
      </c>
      <c r="D3083" s="3" t="s">
        <v>394</v>
      </c>
    </row>
    <row r="3084">
      <c r="A3084" s="6" t="s">
        <v>4681</v>
      </c>
      <c r="B3084" s="2" t="s">
        <v>6125</v>
      </c>
      <c r="C3084" s="6" t="s">
        <v>6126</v>
      </c>
      <c r="D3084" s="3" t="s">
        <v>394</v>
      </c>
    </row>
    <row r="3085">
      <c r="A3085" s="6" t="s">
        <v>4681</v>
      </c>
      <c r="B3085" s="2" t="s">
        <v>6127</v>
      </c>
      <c r="C3085" s="6" t="s">
        <v>6128</v>
      </c>
      <c r="D3085" s="3" t="s">
        <v>394</v>
      </c>
    </row>
    <row r="3086">
      <c r="A3086" s="6" t="s">
        <v>4681</v>
      </c>
      <c r="B3086" s="2" t="s">
        <v>6129</v>
      </c>
      <c r="C3086" s="6" t="s">
        <v>398</v>
      </c>
      <c r="D3086" s="3" t="s">
        <v>397</v>
      </c>
    </row>
    <row r="3087">
      <c r="A3087" s="6" t="s">
        <v>4681</v>
      </c>
      <c r="B3087" s="2" t="s">
        <v>6130</v>
      </c>
      <c r="C3087" s="6" t="s">
        <v>400</v>
      </c>
      <c r="D3087" s="3" t="s">
        <v>399</v>
      </c>
    </row>
    <row r="3088">
      <c r="A3088" s="6" t="s">
        <v>4681</v>
      </c>
      <c r="B3088" s="2" t="s">
        <v>6131</v>
      </c>
      <c r="C3088" s="6" t="s">
        <v>6132</v>
      </c>
      <c r="D3088" s="3" t="s">
        <v>401</v>
      </c>
    </row>
    <row r="3089">
      <c r="A3089" s="6" t="s">
        <v>4681</v>
      </c>
      <c r="B3089" s="2" t="s">
        <v>6133</v>
      </c>
      <c r="C3089" s="6" t="s">
        <v>6134</v>
      </c>
      <c r="D3089" s="3" t="s">
        <v>401</v>
      </c>
    </row>
    <row r="3090">
      <c r="A3090" s="6" t="s">
        <v>4681</v>
      </c>
      <c r="B3090" s="2" t="s">
        <v>6135</v>
      </c>
      <c r="C3090" s="6" t="s">
        <v>6136</v>
      </c>
      <c r="D3090" s="3" t="s">
        <v>401</v>
      </c>
    </row>
    <row r="3091">
      <c r="A3091" s="6" t="s">
        <v>4681</v>
      </c>
      <c r="B3091" s="2" t="s">
        <v>6137</v>
      </c>
      <c r="C3091" s="6" t="s">
        <v>6138</v>
      </c>
      <c r="D3091" s="3" t="s">
        <v>401</v>
      </c>
    </row>
    <row r="3092">
      <c r="A3092" s="6" t="s">
        <v>4681</v>
      </c>
      <c r="B3092" s="2" t="s">
        <v>6139</v>
      </c>
      <c r="C3092" s="6" t="s">
        <v>6140</v>
      </c>
      <c r="D3092" s="3" t="s">
        <v>401</v>
      </c>
    </row>
    <row r="3093">
      <c r="A3093" s="6" t="s">
        <v>4681</v>
      </c>
      <c r="B3093" s="2" t="s">
        <v>6141</v>
      </c>
      <c r="C3093" s="6" t="s">
        <v>6142</v>
      </c>
      <c r="D3093" s="3" t="s">
        <v>403</v>
      </c>
    </row>
    <row r="3094">
      <c r="A3094" s="6" t="s">
        <v>4681</v>
      </c>
      <c r="B3094" s="2" t="s">
        <v>6143</v>
      </c>
      <c r="C3094" s="6" t="s">
        <v>6144</v>
      </c>
      <c r="D3094" s="3" t="s">
        <v>403</v>
      </c>
    </row>
    <row r="3095">
      <c r="A3095" s="6" t="s">
        <v>4681</v>
      </c>
      <c r="B3095" s="2" t="s">
        <v>6145</v>
      </c>
      <c r="C3095" s="6" t="s">
        <v>6146</v>
      </c>
      <c r="D3095" s="3" t="s">
        <v>403</v>
      </c>
    </row>
    <row r="3096">
      <c r="A3096" s="6" t="s">
        <v>4681</v>
      </c>
      <c r="B3096" s="2" t="s">
        <v>6147</v>
      </c>
      <c r="C3096" s="6" t="s">
        <v>6148</v>
      </c>
      <c r="D3096" s="3" t="s">
        <v>403</v>
      </c>
    </row>
    <row r="3097">
      <c r="A3097" s="6" t="s">
        <v>4681</v>
      </c>
      <c r="B3097" s="2" t="s">
        <v>6149</v>
      </c>
      <c r="C3097" s="6" t="s">
        <v>6150</v>
      </c>
      <c r="D3097" s="3" t="s">
        <v>403</v>
      </c>
    </row>
    <row r="3098">
      <c r="A3098" s="6" t="s">
        <v>4681</v>
      </c>
      <c r="B3098" s="2" t="s">
        <v>6151</v>
      </c>
      <c r="C3098" s="6" t="s">
        <v>6152</v>
      </c>
      <c r="D3098" s="3" t="s">
        <v>403</v>
      </c>
    </row>
    <row r="3099">
      <c r="A3099" s="6" t="s">
        <v>4681</v>
      </c>
      <c r="B3099" s="2" t="s">
        <v>6153</v>
      </c>
      <c r="C3099" s="6" t="s">
        <v>6154</v>
      </c>
      <c r="D3099" s="3" t="s">
        <v>403</v>
      </c>
    </row>
    <row r="3100">
      <c r="A3100" s="6" t="s">
        <v>4681</v>
      </c>
      <c r="B3100" s="2" t="s">
        <v>6155</v>
      </c>
      <c r="C3100" s="6" t="s">
        <v>6156</v>
      </c>
      <c r="D3100" s="3" t="s">
        <v>403</v>
      </c>
    </row>
    <row r="3101">
      <c r="A3101" s="6" t="s">
        <v>4681</v>
      </c>
      <c r="B3101" s="2" t="s">
        <v>6157</v>
      </c>
      <c r="C3101" s="6" t="s">
        <v>6158</v>
      </c>
      <c r="D3101" s="3" t="s">
        <v>403</v>
      </c>
    </row>
    <row r="3102">
      <c r="A3102" s="6" t="s">
        <v>4681</v>
      </c>
      <c r="B3102" s="2" t="s">
        <v>6159</v>
      </c>
      <c r="C3102" s="6" t="s">
        <v>6160</v>
      </c>
      <c r="D3102" s="3" t="s">
        <v>406</v>
      </c>
    </row>
    <row r="3103">
      <c r="A3103" s="6" t="s">
        <v>4681</v>
      </c>
      <c r="B3103" s="2" t="s">
        <v>6161</v>
      </c>
      <c r="C3103" s="6" t="s">
        <v>6162</v>
      </c>
      <c r="D3103" s="3" t="s">
        <v>406</v>
      </c>
    </row>
    <row r="3104">
      <c r="A3104" s="6" t="s">
        <v>4681</v>
      </c>
      <c r="B3104" s="2" t="s">
        <v>6163</v>
      </c>
      <c r="C3104" s="6" t="s">
        <v>6164</v>
      </c>
      <c r="D3104" s="3" t="s">
        <v>406</v>
      </c>
    </row>
    <row r="3105">
      <c r="A3105" s="6" t="s">
        <v>4681</v>
      </c>
      <c r="B3105" s="2" t="s">
        <v>6165</v>
      </c>
      <c r="C3105" s="6" t="s">
        <v>6166</v>
      </c>
      <c r="D3105" s="3" t="s">
        <v>406</v>
      </c>
    </row>
    <row r="3106">
      <c r="A3106" s="6" t="s">
        <v>4681</v>
      </c>
      <c r="B3106" s="2" t="s">
        <v>6167</v>
      </c>
      <c r="C3106" s="6" t="s">
        <v>6168</v>
      </c>
      <c r="D3106" s="3" t="s">
        <v>406</v>
      </c>
    </row>
    <row r="3107">
      <c r="A3107" s="6" t="s">
        <v>4681</v>
      </c>
      <c r="B3107" s="2" t="s">
        <v>6169</v>
      </c>
      <c r="C3107" s="6" t="s">
        <v>6170</v>
      </c>
      <c r="D3107" s="3" t="s">
        <v>406</v>
      </c>
    </row>
    <row r="3108">
      <c r="A3108" s="6" t="s">
        <v>4681</v>
      </c>
      <c r="B3108" s="2" t="s">
        <v>6171</v>
      </c>
      <c r="C3108" s="6" t="s">
        <v>6172</v>
      </c>
      <c r="D3108" s="3" t="s">
        <v>406</v>
      </c>
    </row>
    <row r="3109">
      <c r="A3109" s="6" t="s">
        <v>4681</v>
      </c>
      <c r="B3109" s="2" t="s">
        <v>6173</v>
      </c>
      <c r="C3109" s="6" t="s">
        <v>6174</v>
      </c>
      <c r="D3109" s="3" t="s">
        <v>406</v>
      </c>
    </row>
    <row r="3110">
      <c r="A3110" s="6" t="s">
        <v>4681</v>
      </c>
      <c r="B3110" s="2" t="s">
        <v>6175</v>
      </c>
      <c r="C3110" s="6" t="s">
        <v>6176</v>
      </c>
      <c r="D3110" s="3" t="s">
        <v>406</v>
      </c>
    </row>
    <row r="3111">
      <c r="A3111" s="6" t="s">
        <v>4681</v>
      </c>
      <c r="B3111" s="2" t="s">
        <v>6177</v>
      </c>
      <c r="C3111" s="6" t="s">
        <v>6178</v>
      </c>
      <c r="D3111" s="3" t="s">
        <v>408</v>
      </c>
    </row>
    <row r="3112">
      <c r="A3112" s="6" t="s">
        <v>4681</v>
      </c>
      <c r="B3112" s="2" t="s">
        <v>6179</v>
      </c>
      <c r="C3112" s="6" t="s">
        <v>6180</v>
      </c>
      <c r="D3112" s="3" t="s">
        <v>408</v>
      </c>
    </row>
    <row r="3113">
      <c r="A3113" s="6" t="s">
        <v>4681</v>
      </c>
      <c r="B3113" s="2" t="s">
        <v>6181</v>
      </c>
      <c r="C3113" s="6" t="s">
        <v>6182</v>
      </c>
      <c r="D3113" s="3" t="s">
        <v>408</v>
      </c>
    </row>
    <row r="3114">
      <c r="A3114" s="6" t="s">
        <v>4681</v>
      </c>
      <c r="B3114" s="2" t="s">
        <v>6183</v>
      </c>
      <c r="C3114" s="6" t="s">
        <v>6184</v>
      </c>
      <c r="D3114" s="3" t="s">
        <v>408</v>
      </c>
    </row>
    <row r="3115">
      <c r="A3115" s="6" t="s">
        <v>4681</v>
      </c>
      <c r="B3115" s="2" t="s">
        <v>6185</v>
      </c>
      <c r="C3115" s="6" t="s">
        <v>6186</v>
      </c>
      <c r="D3115" s="3" t="s">
        <v>408</v>
      </c>
    </row>
    <row r="3116">
      <c r="A3116" s="6" t="s">
        <v>4681</v>
      </c>
      <c r="B3116" s="2" t="s">
        <v>6187</v>
      </c>
      <c r="C3116" s="6" t="s">
        <v>6188</v>
      </c>
      <c r="D3116" s="3" t="s">
        <v>408</v>
      </c>
    </row>
    <row r="3117">
      <c r="A3117" s="6" t="s">
        <v>4681</v>
      </c>
      <c r="B3117" s="2" t="s">
        <v>6189</v>
      </c>
      <c r="C3117" s="6" t="s">
        <v>6190</v>
      </c>
      <c r="D3117" s="3" t="s">
        <v>408</v>
      </c>
    </row>
    <row r="3118">
      <c r="A3118" s="6" t="s">
        <v>4681</v>
      </c>
      <c r="B3118" s="2" t="s">
        <v>6191</v>
      </c>
      <c r="C3118" s="6" t="s">
        <v>6192</v>
      </c>
      <c r="D3118" s="3" t="s">
        <v>408</v>
      </c>
    </row>
    <row r="3119">
      <c r="A3119" s="6" t="s">
        <v>4681</v>
      </c>
      <c r="B3119" s="2" t="s">
        <v>6193</v>
      </c>
      <c r="C3119" s="6" t="s">
        <v>6194</v>
      </c>
      <c r="D3119" s="3" t="s">
        <v>408</v>
      </c>
    </row>
    <row r="3120">
      <c r="A3120" s="6" t="s">
        <v>4681</v>
      </c>
      <c r="B3120" s="2" t="s">
        <v>6195</v>
      </c>
      <c r="C3120" s="6" t="s">
        <v>411</v>
      </c>
      <c r="D3120" s="3" t="s">
        <v>410</v>
      </c>
    </row>
    <row r="3121">
      <c r="A3121" s="6" t="s">
        <v>4681</v>
      </c>
      <c r="B3121" s="2" t="s">
        <v>6196</v>
      </c>
      <c r="C3121" s="6" t="s">
        <v>6197</v>
      </c>
      <c r="D3121" s="3" t="s">
        <v>413</v>
      </c>
    </row>
    <row r="3122">
      <c r="A3122" s="6" t="s">
        <v>4681</v>
      </c>
      <c r="B3122" s="2" t="s">
        <v>6198</v>
      </c>
      <c r="C3122" s="6" t="s">
        <v>6199</v>
      </c>
      <c r="D3122" s="3" t="s">
        <v>413</v>
      </c>
    </row>
    <row r="3123">
      <c r="A3123" s="6" t="s">
        <v>4681</v>
      </c>
      <c r="B3123" s="2" t="s">
        <v>6200</v>
      </c>
      <c r="C3123" s="6" t="s">
        <v>6201</v>
      </c>
      <c r="D3123" s="3" t="s">
        <v>413</v>
      </c>
    </row>
    <row r="3124">
      <c r="A3124" s="6" t="s">
        <v>4681</v>
      </c>
      <c r="B3124" s="2" t="s">
        <v>6202</v>
      </c>
      <c r="C3124" s="6" t="s">
        <v>6203</v>
      </c>
      <c r="D3124" s="3" t="s">
        <v>413</v>
      </c>
    </row>
    <row r="3125">
      <c r="A3125" s="6" t="s">
        <v>4681</v>
      </c>
      <c r="B3125" s="2" t="s">
        <v>6204</v>
      </c>
      <c r="C3125" s="6" t="s">
        <v>6205</v>
      </c>
      <c r="D3125" s="3" t="s">
        <v>413</v>
      </c>
    </row>
    <row r="3126">
      <c r="A3126" s="6" t="s">
        <v>4681</v>
      </c>
      <c r="B3126" s="2" t="s">
        <v>6206</v>
      </c>
      <c r="C3126" s="6" t="s">
        <v>6207</v>
      </c>
      <c r="D3126" s="3" t="s">
        <v>413</v>
      </c>
    </row>
    <row r="3127">
      <c r="A3127" s="6" t="s">
        <v>4681</v>
      </c>
      <c r="B3127" s="2" t="s">
        <v>6208</v>
      </c>
      <c r="C3127" s="6" t="s">
        <v>6209</v>
      </c>
      <c r="D3127" s="3" t="s">
        <v>413</v>
      </c>
    </row>
    <row r="3128">
      <c r="A3128" s="6" t="s">
        <v>4681</v>
      </c>
      <c r="B3128" s="2" t="s">
        <v>6210</v>
      </c>
      <c r="C3128" s="6" t="s">
        <v>6211</v>
      </c>
      <c r="D3128" s="3" t="s">
        <v>413</v>
      </c>
    </row>
    <row r="3129">
      <c r="A3129" s="6" t="s">
        <v>4681</v>
      </c>
      <c r="B3129" s="2" t="s">
        <v>6212</v>
      </c>
      <c r="C3129" s="6" t="s">
        <v>6213</v>
      </c>
      <c r="D3129" s="3" t="s">
        <v>413</v>
      </c>
    </row>
    <row r="3130">
      <c r="A3130" s="6" t="s">
        <v>4681</v>
      </c>
      <c r="B3130" s="2" t="s">
        <v>6214</v>
      </c>
      <c r="C3130" s="6" t="s">
        <v>417</v>
      </c>
      <c r="D3130" s="3" t="s">
        <v>416</v>
      </c>
    </row>
    <row r="3131">
      <c r="A3131" s="6" t="s">
        <v>4681</v>
      </c>
      <c r="B3131" s="2" t="s">
        <v>6215</v>
      </c>
      <c r="C3131" s="6" t="s">
        <v>6216</v>
      </c>
      <c r="D3131" s="3" t="s">
        <v>418</v>
      </c>
    </row>
    <row r="3132">
      <c r="A3132" s="6" t="s">
        <v>4681</v>
      </c>
      <c r="B3132" s="2" t="s">
        <v>6217</v>
      </c>
      <c r="C3132" s="6" t="s">
        <v>6218</v>
      </c>
      <c r="D3132" s="3" t="s">
        <v>418</v>
      </c>
    </row>
    <row r="3133">
      <c r="A3133" s="6" t="s">
        <v>4681</v>
      </c>
      <c r="B3133" s="2" t="s">
        <v>6219</v>
      </c>
      <c r="C3133" s="6" t="s">
        <v>6220</v>
      </c>
      <c r="D3133" s="3" t="s">
        <v>418</v>
      </c>
    </row>
    <row r="3134">
      <c r="A3134" s="6" t="s">
        <v>4681</v>
      </c>
      <c r="B3134" s="2" t="s">
        <v>6221</v>
      </c>
      <c r="C3134" s="6" t="s">
        <v>6222</v>
      </c>
      <c r="D3134" s="3" t="s">
        <v>418</v>
      </c>
    </row>
    <row r="3135">
      <c r="A3135" s="6" t="s">
        <v>4681</v>
      </c>
      <c r="B3135" s="2" t="s">
        <v>6223</v>
      </c>
      <c r="C3135" s="6" t="s">
        <v>6224</v>
      </c>
      <c r="D3135" s="3" t="s">
        <v>418</v>
      </c>
    </row>
    <row r="3136">
      <c r="A3136" s="6" t="s">
        <v>4681</v>
      </c>
      <c r="B3136" s="2" t="s">
        <v>6225</v>
      </c>
      <c r="C3136" s="6" t="s">
        <v>6226</v>
      </c>
      <c r="D3136" s="3" t="s">
        <v>418</v>
      </c>
    </row>
    <row r="3137">
      <c r="A3137" s="6" t="s">
        <v>4681</v>
      </c>
      <c r="B3137" s="2" t="s">
        <v>6227</v>
      </c>
      <c r="C3137" s="6" t="s">
        <v>6228</v>
      </c>
      <c r="D3137" s="3" t="s">
        <v>418</v>
      </c>
    </row>
    <row r="3138">
      <c r="A3138" s="6" t="s">
        <v>4681</v>
      </c>
      <c r="B3138" s="2" t="s">
        <v>6229</v>
      </c>
      <c r="C3138" s="6" t="s">
        <v>6230</v>
      </c>
      <c r="D3138" s="3" t="s">
        <v>420</v>
      </c>
    </row>
    <row r="3139">
      <c r="A3139" s="6" t="s">
        <v>4681</v>
      </c>
      <c r="B3139" s="2" t="s">
        <v>6231</v>
      </c>
      <c r="C3139" s="6" t="s">
        <v>6232</v>
      </c>
      <c r="D3139" s="3" t="s">
        <v>420</v>
      </c>
    </row>
    <row r="3140">
      <c r="A3140" s="6" t="s">
        <v>4681</v>
      </c>
      <c r="B3140" s="2" t="s">
        <v>6233</v>
      </c>
      <c r="C3140" s="6" t="s">
        <v>6234</v>
      </c>
      <c r="D3140" s="3" t="s">
        <v>420</v>
      </c>
    </row>
    <row r="3141">
      <c r="A3141" s="6" t="s">
        <v>4681</v>
      </c>
      <c r="B3141" s="2" t="s">
        <v>6235</v>
      </c>
      <c r="C3141" s="6" t="s">
        <v>6236</v>
      </c>
      <c r="D3141" s="3" t="s">
        <v>422</v>
      </c>
    </row>
    <row r="3142">
      <c r="A3142" s="6" t="s">
        <v>4681</v>
      </c>
      <c r="B3142" s="2" t="s">
        <v>6237</v>
      </c>
      <c r="C3142" s="6" t="s">
        <v>6238</v>
      </c>
      <c r="D3142" s="3" t="s">
        <v>422</v>
      </c>
    </row>
    <row r="3143">
      <c r="A3143" s="6" t="s">
        <v>4681</v>
      </c>
      <c r="B3143" s="2" t="s">
        <v>6239</v>
      </c>
      <c r="C3143" s="6" t="s">
        <v>6240</v>
      </c>
      <c r="D3143" s="3" t="s">
        <v>422</v>
      </c>
    </row>
    <row r="3144">
      <c r="A3144" s="6" t="s">
        <v>4681</v>
      </c>
      <c r="B3144" s="2" t="s">
        <v>6241</v>
      </c>
      <c r="C3144" s="6" t="s">
        <v>6242</v>
      </c>
      <c r="D3144" s="3" t="s">
        <v>422</v>
      </c>
    </row>
    <row r="3145">
      <c r="A3145" s="6" t="s">
        <v>4681</v>
      </c>
      <c r="B3145" s="2" t="s">
        <v>6243</v>
      </c>
      <c r="C3145" s="6" t="s">
        <v>6244</v>
      </c>
      <c r="D3145" s="3" t="s">
        <v>424</v>
      </c>
    </row>
    <row r="3146">
      <c r="A3146" s="6" t="s">
        <v>4681</v>
      </c>
      <c r="B3146" s="2" t="s">
        <v>6245</v>
      </c>
      <c r="C3146" s="6" t="s">
        <v>6246</v>
      </c>
      <c r="D3146" s="3" t="s">
        <v>424</v>
      </c>
    </row>
    <row r="3147">
      <c r="A3147" s="6" t="s">
        <v>4681</v>
      </c>
      <c r="B3147" s="2" t="s">
        <v>6247</v>
      </c>
      <c r="C3147" s="6" t="s">
        <v>6248</v>
      </c>
      <c r="D3147" s="3" t="s">
        <v>424</v>
      </c>
    </row>
    <row r="3148">
      <c r="A3148" s="6" t="s">
        <v>4681</v>
      </c>
      <c r="B3148" s="2" t="s">
        <v>6249</v>
      </c>
      <c r="C3148" s="6" t="s">
        <v>6250</v>
      </c>
      <c r="D3148" s="3" t="s">
        <v>424</v>
      </c>
    </row>
    <row r="3149">
      <c r="A3149" s="6" t="s">
        <v>4681</v>
      </c>
      <c r="B3149" s="2" t="s">
        <v>6251</v>
      </c>
      <c r="C3149" s="6" t="s">
        <v>6252</v>
      </c>
      <c r="D3149" s="3" t="s">
        <v>424</v>
      </c>
    </row>
    <row r="3150">
      <c r="A3150" s="6" t="s">
        <v>4681</v>
      </c>
      <c r="B3150" s="2" t="s">
        <v>6253</v>
      </c>
      <c r="C3150" s="6" t="s">
        <v>6254</v>
      </c>
      <c r="D3150" s="3" t="s">
        <v>426</v>
      </c>
    </row>
    <row r="3151">
      <c r="A3151" s="6" t="s">
        <v>4681</v>
      </c>
      <c r="B3151" s="2" t="s">
        <v>6255</v>
      </c>
      <c r="C3151" s="6" t="s">
        <v>6256</v>
      </c>
      <c r="D3151" s="3" t="s">
        <v>426</v>
      </c>
    </row>
    <row r="3152">
      <c r="A3152" s="6" t="s">
        <v>4681</v>
      </c>
      <c r="B3152" s="2" t="s">
        <v>6257</v>
      </c>
      <c r="C3152" s="6" t="s">
        <v>6258</v>
      </c>
      <c r="D3152" s="3" t="s">
        <v>426</v>
      </c>
    </row>
    <row r="3153">
      <c r="A3153" s="6" t="s">
        <v>4681</v>
      </c>
      <c r="B3153" s="2" t="s">
        <v>6259</v>
      </c>
      <c r="C3153" s="6" t="s">
        <v>6260</v>
      </c>
      <c r="D3153" s="3" t="s">
        <v>426</v>
      </c>
    </row>
    <row r="3154">
      <c r="A3154" s="6" t="s">
        <v>4681</v>
      </c>
      <c r="B3154" s="2" t="s">
        <v>6261</v>
      </c>
      <c r="C3154" s="6" t="s">
        <v>6262</v>
      </c>
      <c r="D3154" s="3" t="s">
        <v>426</v>
      </c>
    </row>
    <row r="3155">
      <c r="A3155" s="6" t="s">
        <v>4681</v>
      </c>
      <c r="B3155" s="2" t="s">
        <v>6263</v>
      </c>
      <c r="C3155" s="6" t="s">
        <v>429</v>
      </c>
      <c r="D3155" s="3" t="s">
        <v>428</v>
      </c>
    </row>
    <row r="3156">
      <c r="A3156" s="6" t="s">
        <v>4681</v>
      </c>
      <c r="B3156" s="2" t="s">
        <v>6264</v>
      </c>
      <c r="C3156" s="6" t="s">
        <v>6265</v>
      </c>
      <c r="D3156" s="3" t="s">
        <v>430</v>
      </c>
    </row>
    <row r="3157">
      <c r="A3157" s="6" t="s">
        <v>4681</v>
      </c>
      <c r="B3157" s="2" t="s">
        <v>6266</v>
      </c>
      <c r="C3157" s="6" t="s">
        <v>6267</v>
      </c>
      <c r="D3157" s="3" t="s">
        <v>430</v>
      </c>
    </row>
    <row r="3158">
      <c r="A3158" s="6" t="s">
        <v>4681</v>
      </c>
      <c r="B3158" s="2" t="s">
        <v>6268</v>
      </c>
      <c r="C3158" s="6" t="s">
        <v>6269</v>
      </c>
      <c r="D3158" s="3" t="s">
        <v>430</v>
      </c>
    </row>
    <row r="3159">
      <c r="A3159" s="6" t="s">
        <v>4681</v>
      </c>
      <c r="B3159" s="2" t="s">
        <v>6270</v>
      </c>
      <c r="C3159" s="6" t="s">
        <v>6271</v>
      </c>
      <c r="D3159" s="3" t="s">
        <v>430</v>
      </c>
    </row>
    <row r="3160">
      <c r="A3160" s="6" t="s">
        <v>4681</v>
      </c>
      <c r="B3160" s="2" t="s">
        <v>6272</v>
      </c>
      <c r="C3160" s="6" t="s">
        <v>6273</v>
      </c>
      <c r="D3160" s="3" t="s">
        <v>432</v>
      </c>
    </row>
    <row r="3161">
      <c r="A3161" s="6" t="s">
        <v>4681</v>
      </c>
      <c r="B3161" s="2" t="s">
        <v>6274</v>
      </c>
      <c r="C3161" s="6" t="s">
        <v>6275</v>
      </c>
      <c r="D3161" s="3" t="s">
        <v>432</v>
      </c>
    </row>
    <row r="3162">
      <c r="A3162" s="6" t="s">
        <v>4681</v>
      </c>
      <c r="B3162" s="2" t="s">
        <v>6276</v>
      </c>
      <c r="C3162" s="6" t="s">
        <v>6277</v>
      </c>
      <c r="D3162" s="3" t="s">
        <v>432</v>
      </c>
    </row>
    <row r="3163">
      <c r="A3163" s="6" t="s">
        <v>4681</v>
      </c>
      <c r="B3163" s="2" t="s">
        <v>6278</v>
      </c>
      <c r="C3163" s="6" t="s">
        <v>6279</v>
      </c>
      <c r="D3163" s="3" t="s">
        <v>432</v>
      </c>
    </row>
    <row r="3164">
      <c r="A3164" s="6" t="s">
        <v>4681</v>
      </c>
      <c r="B3164" s="2" t="s">
        <v>6280</v>
      </c>
      <c r="C3164" s="6" t="s">
        <v>6281</v>
      </c>
      <c r="D3164" s="3" t="s">
        <v>434</v>
      </c>
    </row>
    <row r="3165">
      <c r="A3165" s="6" t="s">
        <v>4681</v>
      </c>
      <c r="B3165" s="2" t="s">
        <v>6282</v>
      </c>
      <c r="C3165" s="6" t="s">
        <v>6283</v>
      </c>
      <c r="D3165" s="3" t="s">
        <v>434</v>
      </c>
    </row>
    <row r="3166">
      <c r="A3166" s="6" t="s">
        <v>4681</v>
      </c>
      <c r="B3166" s="2" t="s">
        <v>6284</v>
      </c>
      <c r="C3166" s="6" t="s">
        <v>6285</v>
      </c>
      <c r="D3166" s="3" t="s">
        <v>434</v>
      </c>
    </row>
    <row r="3167">
      <c r="A3167" s="6" t="s">
        <v>4681</v>
      </c>
      <c r="B3167" s="2" t="s">
        <v>6286</v>
      </c>
      <c r="C3167" s="6" t="s">
        <v>6287</v>
      </c>
      <c r="D3167" s="3" t="s">
        <v>434</v>
      </c>
    </row>
    <row r="3168">
      <c r="A3168" s="6" t="s">
        <v>4681</v>
      </c>
      <c r="B3168" s="2" t="s">
        <v>6288</v>
      </c>
      <c r="C3168" s="6" t="s">
        <v>6289</v>
      </c>
      <c r="D3168" s="3" t="s">
        <v>434</v>
      </c>
    </row>
    <row r="3169">
      <c r="A3169" s="6" t="s">
        <v>4681</v>
      </c>
      <c r="B3169" s="2" t="s">
        <v>6290</v>
      </c>
      <c r="C3169" s="6" t="s">
        <v>6291</v>
      </c>
      <c r="D3169" s="3" t="s">
        <v>434</v>
      </c>
    </row>
    <row r="3170">
      <c r="A3170" s="6" t="s">
        <v>4681</v>
      </c>
      <c r="B3170" s="2" t="s">
        <v>6292</v>
      </c>
      <c r="C3170" s="6" t="s">
        <v>6293</v>
      </c>
      <c r="D3170" s="3" t="s">
        <v>434</v>
      </c>
    </row>
    <row r="3171">
      <c r="A3171" s="6" t="s">
        <v>4681</v>
      </c>
      <c r="B3171" s="2" t="s">
        <v>6294</v>
      </c>
      <c r="C3171" s="6" t="s">
        <v>6295</v>
      </c>
      <c r="D3171" s="3" t="s">
        <v>436</v>
      </c>
    </row>
    <row r="3172">
      <c r="A3172" s="6" t="s">
        <v>4681</v>
      </c>
      <c r="B3172" s="2" t="s">
        <v>6296</v>
      </c>
      <c r="C3172" s="6" t="s">
        <v>6297</v>
      </c>
      <c r="D3172" s="3" t="s">
        <v>436</v>
      </c>
    </row>
    <row r="3173">
      <c r="A3173" s="6" t="s">
        <v>4681</v>
      </c>
      <c r="B3173" s="2" t="s">
        <v>6298</v>
      </c>
      <c r="C3173" s="6" t="s">
        <v>6299</v>
      </c>
      <c r="D3173" s="3" t="s">
        <v>436</v>
      </c>
    </row>
    <row r="3174">
      <c r="A3174" s="6" t="s">
        <v>4681</v>
      </c>
      <c r="B3174" s="2" t="s">
        <v>6300</v>
      </c>
      <c r="C3174" s="6" t="s">
        <v>6301</v>
      </c>
      <c r="D3174" s="3" t="s">
        <v>436</v>
      </c>
    </row>
    <row r="3175">
      <c r="A3175" s="6" t="s">
        <v>4681</v>
      </c>
      <c r="B3175" s="2" t="s">
        <v>6302</v>
      </c>
      <c r="C3175" s="6" t="s">
        <v>6303</v>
      </c>
      <c r="D3175" s="3" t="s">
        <v>436</v>
      </c>
    </row>
    <row r="3176">
      <c r="A3176" s="6" t="s">
        <v>4681</v>
      </c>
      <c r="B3176" s="2" t="s">
        <v>6304</v>
      </c>
      <c r="C3176" s="6" t="s">
        <v>6305</v>
      </c>
      <c r="D3176" s="3" t="s">
        <v>436</v>
      </c>
    </row>
    <row r="3177">
      <c r="A3177" s="6" t="s">
        <v>4681</v>
      </c>
      <c r="B3177" s="2" t="s">
        <v>6306</v>
      </c>
      <c r="C3177" s="6" t="s">
        <v>439</v>
      </c>
      <c r="D3177" s="3" t="s">
        <v>438</v>
      </c>
    </row>
    <row r="3178">
      <c r="A3178" s="6" t="s">
        <v>4681</v>
      </c>
      <c r="B3178" s="2" t="s">
        <v>6307</v>
      </c>
      <c r="C3178" s="6" t="s">
        <v>6308</v>
      </c>
      <c r="D3178" s="3" t="s">
        <v>440</v>
      </c>
    </row>
    <row r="3179">
      <c r="A3179" s="6" t="s">
        <v>4681</v>
      </c>
      <c r="B3179" s="2" t="s">
        <v>6309</v>
      </c>
      <c r="C3179" s="6" t="s">
        <v>6310</v>
      </c>
      <c r="D3179" s="3" t="s">
        <v>440</v>
      </c>
    </row>
    <row r="3180">
      <c r="A3180" s="6" t="s">
        <v>4681</v>
      </c>
      <c r="B3180" s="2" t="s">
        <v>6311</v>
      </c>
      <c r="C3180" s="6" t="s">
        <v>6312</v>
      </c>
      <c r="D3180" s="3" t="s">
        <v>440</v>
      </c>
    </row>
    <row r="3181">
      <c r="A3181" s="6" t="s">
        <v>4681</v>
      </c>
      <c r="B3181" s="2" t="s">
        <v>6313</v>
      </c>
      <c r="C3181" s="6" t="s">
        <v>6314</v>
      </c>
      <c r="D3181" s="3" t="s">
        <v>440</v>
      </c>
    </row>
    <row r="3182">
      <c r="A3182" s="6" t="s">
        <v>4681</v>
      </c>
      <c r="B3182" s="2" t="s">
        <v>6315</v>
      </c>
      <c r="C3182" s="6" t="s">
        <v>6316</v>
      </c>
      <c r="D3182" s="3" t="s">
        <v>440</v>
      </c>
    </row>
    <row r="3183">
      <c r="A3183" s="6" t="s">
        <v>4681</v>
      </c>
      <c r="B3183" s="2" t="s">
        <v>6317</v>
      </c>
      <c r="C3183" s="6" t="s">
        <v>6318</v>
      </c>
      <c r="D3183" s="3" t="s">
        <v>442</v>
      </c>
    </row>
    <row r="3184">
      <c r="A3184" s="6" t="s">
        <v>4681</v>
      </c>
      <c r="B3184" s="2" t="s">
        <v>6319</v>
      </c>
      <c r="C3184" s="6" t="s">
        <v>6320</v>
      </c>
      <c r="D3184" s="3" t="s">
        <v>442</v>
      </c>
    </row>
    <row r="3185">
      <c r="A3185" s="6" t="s">
        <v>4681</v>
      </c>
      <c r="B3185" s="2" t="s">
        <v>6321</v>
      </c>
      <c r="C3185" s="6" t="s">
        <v>6322</v>
      </c>
      <c r="D3185" s="3" t="s">
        <v>442</v>
      </c>
    </row>
    <row r="3186">
      <c r="A3186" s="6" t="s">
        <v>4681</v>
      </c>
      <c r="B3186" s="2" t="s">
        <v>6323</v>
      </c>
      <c r="C3186" s="6" t="s">
        <v>6324</v>
      </c>
      <c r="D3186" s="3" t="s">
        <v>444</v>
      </c>
    </row>
    <row r="3187">
      <c r="A3187" s="6" t="s">
        <v>4681</v>
      </c>
      <c r="B3187" s="2" t="s">
        <v>6325</v>
      </c>
      <c r="C3187" s="6" t="s">
        <v>6326</v>
      </c>
      <c r="D3187" s="3" t="s">
        <v>444</v>
      </c>
    </row>
    <row r="3188">
      <c r="A3188" s="6" t="s">
        <v>4681</v>
      </c>
      <c r="B3188" s="2" t="s">
        <v>6327</v>
      </c>
      <c r="C3188" s="6" t="s">
        <v>6328</v>
      </c>
      <c r="D3188" s="3" t="s">
        <v>444</v>
      </c>
    </row>
    <row r="3189">
      <c r="A3189" s="6" t="s">
        <v>4681</v>
      </c>
      <c r="B3189" s="2" t="s">
        <v>6329</v>
      </c>
      <c r="C3189" s="6" t="s">
        <v>6330</v>
      </c>
      <c r="D3189" s="3" t="s">
        <v>444</v>
      </c>
    </row>
    <row r="3190">
      <c r="A3190" s="6" t="s">
        <v>4681</v>
      </c>
      <c r="B3190" s="2" t="s">
        <v>6331</v>
      </c>
      <c r="C3190" s="6" t="s">
        <v>6332</v>
      </c>
      <c r="D3190" s="3" t="s">
        <v>444</v>
      </c>
    </row>
    <row r="3191">
      <c r="A3191" s="6" t="s">
        <v>4681</v>
      </c>
      <c r="B3191" s="2" t="s">
        <v>6333</v>
      </c>
      <c r="C3191" s="6" t="s">
        <v>6334</v>
      </c>
      <c r="D3191" s="3" t="s">
        <v>444</v>
      </c>
    </row>
    <row r="3192">
      <c r="A3192" s="6" t="s">
        <v>4681</v>
      </c>
      <c r="B3192" s="2" t="s">
        <v>6335</v>
      </c>
      <c r="C3192" s="6" t="s">
        <v>6336</v>
      </c>
      <c r="D3192" s="3" t="s">
        <v>444</v>
      </c>
    </row>
    <row r="3193">
      <c r="A3193" s="6" t="s">
        <v>4681</v>
      </c>
      <c r="B3193" s="2" t="s">
        <v>6337</v>
      </c>
      <c r="C3193" s="6" t="s">
        <v>6338</v>
      </c>
      <c r="D3193" s="3" t="s">
        <v>444</v>
      </c>
    </row>
    <row r="3194">
      <c r="A3194" s="6" t="s">
        <v>4681</v>
      </c>
      <c r="B3194" s="2" t="s">
        <v>6339</v>
      </c>
      <c r="C3194" s="6" t="s">
        <v>6340</v>
      </c>
      <c r="D3194" s="3" t="s">
        <v>447</v>
      </c>
    </row>
    <row r="3195">
      <c r="A3195" s="6" t="s">
        <v>4681</v>
      </c>
      <c r="B3195" s="2" t="s">
        <v>6341</v>
      </c>
      <c r="C3195" s="6" t="s">
        <v>6342</v>
      </c>
      <c r="D3195" s="3" t="s">
        <v>447</v>
      </c>
    </row>
    <row r="3196">
      <c r="A3196" s="6" t="s">
        <v>4681</v>
      </c>
      <c r="B3196" s="2" t="s">
        <v>6343</v>
      </c>
      <c r="C3196" s="6" t="s">
        <v>6344</v>
      </c>
      <c r="D3196" s="3" t="s">
        <v>447</v>
      </c>
    </row>
    <row r="3197">
      <c r="A3197" s="6" t="s">
        <v>4681</v>
      </c>
      <c r="B3197" s="2" t="s">
        <v>6345</v>
      </c>
      <c r="C3197" s="6" t="s">
        <v>6346</v>
      </c>
      <c r="D3197" s="3" t="s">
        <v>447</v>
      </c>
    </row>
    <row r="3198">
      <c r="A3198" s="6" t="s">
        <v>4681</v>
      </c>
      <c r="B3198" s="2" t="s">
        <v>6347</v>
      </c>
      <c r="C3198" s="6" t="s">
        <v>6348</v>
      </c>
      <c r="D3198" s="3" t="s">
        <v>447</v>
      </c>
    </row>
    <row r="3199">
      <c r="A3199" s="6" t="s">
        <v>4681</v>
      </c>
      <c r="B3199" s="2" t="s">
        <v>6349</v>
      </c>
      <c r="C3199" s="6" t="s">
        <v>6350</v>
      </c>
      <c r="D3199" s="3" t="s">
        <v>447</v>
      </c>
    </row>
    <row r="3200">
      <c r="A3200" s="6" t="s">
        <v>4681</v>
      </c>
      <c r="B3200" s="2" t="s">
        <v>6351</v>
      </c>
      <c r="C3200" s="6" t="s">
        <v>6352</v>
      </c>
      <c r="D3200" s="3" t="s">
        <v>447</v>
      </c>
    </row>
    <row r="3201">
      <c r="A3201" s="6" t="s">
        <v>4681</v>
      </c>
      <c r="B3201" s="2" t="s">
        <v>6353</v>
      </c>
      <c r="C3201" s="6" t="s">
        <v>6354</v>
      </c>
      <c r="D3201" s="3" t="s">
        <v>447</v>
      </c>
    </row>
    <row r="3202">
      <c r="A3202" s="6" t="s">
        <v>4681</v>
      </c>
      <c r="B3202" s="2" t="s">
        <v>6355</v>
      </c>
      <c r="C3202" s="6" t="s">
        <v>6356</v>
      </c>
      <c r="D3202" s="3" t="s">
        <v>447</v>
      </c>
    </row>
    <row r="3203">
      <c r="A3203" s="6" t="s">
        <v>4681</v>
      </c>
      <c r="B3203" s="2" t="s">
        <v>6357</v>
      </c>
      <c r="C3203" s="6" t="s">
        <v>6358</v>
      </c>
      <c r="D3203" s="3" t="s">
        <v>449</v>
      </c>
    </row>
    <row r="3204">
      <c r="A3204" s="6" t="s">
        <v>4681</v>
      </c>
      <c r="B3204" s="2" t="s">
        <v>6359</v>
      </c>
      <c r="C3204" s="6" t="s">
        <v>6360</v>
      </c>
      <c r="D3204" s="3" t="s">
        <v>449</v>
      </c>
    </row>
    <row r="3205">
      <c r="A3205" s="6" t="s">
        <v>4681</v>
      </c>
      <c r="B3205" s="2" t="s">
        <v>6361</v>
      </c>
      <c r="C3205" s="6" t="s">
        <v>6362</v>
      </c>
      <c r="D3205" s="3" t="s">
        <v>449</v>
      </c>
    </row>
    <row r="3206">
      <c r="A3206" s="6" t="s">
        <v>4681</v>
      </c>
      <c r="B3206" s="2" t="s">
        <v>6363</v>
      </c>
      <c r="C3206" s="6" t="s">
        <v>6364</v>
      </c>
      <c r="D3206" s="3" t="s">
        <v>449</v>
      </c>
    </row>
    <row r="3207">
      <c r="A3207" s="6" t="s">
        <v>4681</v>
      </c>
      <c r="B3207" s="2" t="s">
        <v>6365</v>
      </c>
      <c r="C3207" s="6" t="s">
        <v>6366</v>
      </c>
      <c r="D3207" s="3" t="s">
        <v>449</v>
      </c>
    </row>
    <row r="3208">
      <c r="A3208" s="6" t="s">
        <v>4681</v>
      </c>
      <c r="B3208" s="2" t="s">
        <v>6367</v>
      </c>
      <c r="C3208" s="6" t="s">
        <v>6368</v>
      </c>
      <c r="D3208" s="3" t="s">
        <v>449</v>
      </c>
    </row>
    <row r="3209">
      <c r="A3209" s="6" t="s">
        <v>4681</v>
      </c>
      <c r="B3209" s="2" t="s">
        <v>6369</v>
      </c>
      <c r="C3209" s="6" t="s">
        <v>6370</v>
      </c>
      <c r="D3209" s="3" t="s">
        <v>451</v>
      </c>
    </row>
    <row r="3210">
      <c r="A3210" s="6" t="s">
        <v>4681</v>
      </c>
      <c r="B3210" s="2" t="s">
        <v>6371</v>
      </c>
      <c r="C3210" s="6" t="s">
        <v>6372</v>
      </c>
      <c r="D3210" s="3" t="s">
        <v>451</v>
      </c>
    </row>
    <row r="3211">
      <c r="A3211" s="6" t="s">
        <v>4681</v>
      </c>
      <c r="B3211" s="2" t="s">
        <v>6373</v>
      </c>
      <c r="C3211" s="6" t="s">
        <v>6374</v>
      </c>
      <c r="D3211" s="3" t="s">
        <v>451</v>
      </c>
    </row>
    <row r="3212">
      <c r="A3212" s="6" t="s">
        <v>4681</v>
      </c>
      <c r="B3212" s="2" t="s">
        <v>6375</v>
      </c>
      <c r="C3212" s="6" t="s">
        <v>6376</v>
      </c>
      <c r="D3212" s="3" t="s">
        <v>451</v>
      </c>
    </row>
    <row r="3213">
      <c r="A3213" s="6" t="s">
        <v>4681</v>
      </c>
      <c r="B3213" s="2" t="s">
        <v>6377</v>
      </c>
      <c r="C3213" s="6" t="s">
        <v>6378</v>
      </c>
      <c r="D3213" s="3" t="s">
        <v>451</v>
      </c>
    </row>
    <row r="3214">
      <c r="A3214" s="6" t="s">
        <v>4681</v>
      </c>
      <c r="B3214" s="2" t="s">
        <v>6379</v>
      </c>
      <c r="C3214" s="6" t="s">
        <v>6380</v>
      </c>
      <c r="D3214" s="3" t="s">
        <v>451</v>
      </c>
    </row>
    <row r="3215">
      <c r="A3215" s="6" t="s">
        <v>4681</v>
      </c>
      <c r="B3215" s="2" t="s">
        <v>6381</v>
      </c>
      <c r="C3215" s="6" t="s">
        <v>6382</v>
      </c>
      <c r="D3215" s="3" t="s">
        <v>451</v>
      </c>
    </row>
    <row r="3216">
      <c r="A3216" s="6" t="s">
        <v>4681</v>
      </c>
      <c r="B3216" s="2" t="s">
        <v>6383</v>
      </c>
      <c r="C3216" s="6" t="s">
        <v>6384</v>
      </c>
      <c r="D3216" s="3" t="s">
        <v>451</v>
      </c>
    </row>
    <row r="3217">
      <c r="A3217" s="6" t="s">
        <v>4681</v>
      </c>
      <c r="B3217" s="2" t="s">
        <v>6385</v>
      </c>
      <c r="C3217" s="6" t="s">
        <v>6386</v>
      </c>
      <c r="D3217" s="3" t="s">
        <v>451</v>
      </c>
    </row>
    <row r="3218">
      <c r="A3218" s="6" t="s">
        <v>4681</v>
      </c>
      <c r="B3218" s="2" t="s">
        <v>6387</v>
      </c>
      <c r="C3218" s="6" t="s">
        <v>6388</v>
      </c>
      <c r="D3218" s="3" t="s">
        <v>451</v>
      </c>
    </row>
    <row r="3219">
      <c r="A3219" s="6" t="s">
        <v>4681</v>
      </c>
      <c r="B3219" s="2" t="s">
        <v>6389</v>
      </c>
      <c r="C3219" s="6" t="s">
        <v>454</v>
      </c>
      <c r="D3219" s="3" t="s">
        <v>453</v>
      </c>
    </row>
    <row r="3220">
      <c r="A3220" s="6" t="s">
        <v>4681</v>
      </c>
      <c r="B3220" s="2" t="s">
        <v>6390</v>
      </c>
      <c r="C3220" s="6" t="s">
        <v>456</v>
      </c>
      <c r="D3220" s="3" t="s">
        <v>455</v>
      </c>
    </row>
    <row r="3221">
      <c r="A3221" s="6" t="s">
        <v>4681</v>
      </c>
      <c r="B3221" s="2" t="s">
        <v>6391</v>
      </c>
      <c r="C3221" s="6" t="s">
        <v>6392</v>
      </c>
      <c r="D3221" s="3" t="s">
        <v>457</v>
      </c>
    </row>
    <row r="3222">
      <c r="A3222" s="6" t="s">
        <v>4681</v>
      </c>
      <c r="B3222" s="2" t="s">
        <v>6393</v>
      </c>
      <c r="C3222" s="6" t="s">
        <v>6394</v>
      </c>
      <c r="D3222" s="3" t="s">
        <v>457</v>
      </c>
    </row>
    <row r="3223">
      <c r="A3223" s="6" t="s">
        <v>4681</v>
      </c>
      <c r="B3223" s="2" t="s">
        <v>6395</v>
      </c>
      <c r="C3223" s="6" t="s">
        <v>6396</v>
      </c>
      <c r="D3223" s="3" t="s">
        <v>457</v>
      </c>
    </row>
    <row r="3224">
      <c r="A3224" s="6" t="s">
        <v>4681</v>
      </c>
      <c r="B3224" s="2" t="s">
        <v>6397</v>
      </c>
      <c r="C3224" s="6" t="s">
        <v>6398</v>
      </c>
      <c r="D3224" s="3" t="s">
        <v>457</v>
      </c>
    </row>
    <row r="3225">
      <c r="A3225" s="6" t="s">
        <v>4681</v>
      </c>
      <c r="B3225" s="2" t="s">
        <v>6399</v>
      </c>
      <c r="C3225" s="6" t="s">
        <v>6400</v>
      </c>
      <c r="D3225" s="3" t="s">
        <v>459</v>
      </c>
    </row>
    <row r="3226">
      <c r="A3226" s="6" t="s">
        <v>4681</v>
      </c>
      <c r="B3226" s="2" t="s">
        <v>6401</v>
      </c>
      <c r="C3226" s="6" t="s">
        <v>6402</v>
      </c>
      <c r="D3226" s="3" t="s">
        <v>459</v>
      </c>
    </row>
    <row r="3227">
      <c r="A3227" s="6" t="s">
        <v>4681</v>
      </c>
      <c r="B3227" s="2" t="s">
        <v>6403</v>
      </c>
      <c r="C3227" s="6" t="s">
        <v>6404</v>
      </c>
      <c r="D3227" s="3" t="s">
        <v>459</v>
      </c>
    </row>
    <row r="3228">
      <c r="A3228" s="6" t="s">
        <v>4681</v>
      </c>
      <c r="B3228" s="2" t="s">
        <v>6405</v>
      </c>
      <c r="C3228" s="6" t="s">
        <v>6406</v>
      </c>
      <c r="D3228" s="3" t="s">
        <v>459</v>
      </c>
    </row>
    <row r="3229">
      <c r="A3229" s="6" t="s">
        <v>4681</v>
      </c>
      <c r="B3229" s="2" t="s">
        <v>6407</v>
      </c>
      <c r="C3229" s="6" t="s">
        <v>6408</v>
      </c>
      <c r="D3229" s="3" t="s">
        <v>459</v>
      </c>
    </row>
    <row r="3230">
      <c r="A3230" s="6" t="s">
        <v>4681</v>
      </c>
      <c r="B3230" s="2" t="s">
        <v>6409</v>
      </c>
      <c r="C3230" s="6" t="s">
        <v>6410</v>
      </c>
      <c r="D3230" s="3" t="s">
        <v>459</v>
      </c>
    </row>
    <row r="3231">
      <c r="A3231" s="6" t="s">
        <v>4681</v>
      </c>
      <c r="B3231" s="2" t="s">
        <v>6411</v>
      </c>
      <c r="C3231" s="6" t="s">
        <v>6412</v>
      </c>
      <c r="D3231" s="3" t="s">
        <v>459</v>
      </c>
    </row>
    <row r="3232">
      <c r="A3232" s="6" t="s">
        <v>4681</v>
      </c>
      <c r="B3232" s="2" t="s">
        <v>6413</v>
      </c>
      <c r="C3232" s="6" t="s">
        <v>462</v>
      </c>
      <c r="D3232" s="3" t="s">
        <v>461</v>
      </c>
    </row>
    <row r="3233">
      <c r="A3233" s="6" t="s">
        <v>4681</v>
      </c>
      <c r="B3233" s="2" t="s">
        <v>6414</v>
      </c>
      <c r="C3233" s="6" t="s">
        <v>6415</v>
      </c>
      <c r="D3233" s="3" t="s">
        <v>463</v>
      </c>
    </row>
    <row r="3234">
      <c r="A3234" s="6" t="s">
        <v>4681</v>
      </c>
      <c r="B3234" s="2" t="s">
        <v>6416</v>
      </c>
      <c r="C3234" s="6" t="s">
        <v>6417</v>
      </c>
      <c r="D3234" s="3" t="s">
        <v>463</v>
      </c>
    </row>
    <row r="3235">
      <c r="A3235" s="6" t="s">
        <v>4681</v>
      </c>
      <c r="B3235" s="2" t="s">
        <v>6418</v>
      </c>
      <c r="C3235" s="6" t="s">
        <v>6419</v>
      </c>
      <c r="D3235" s="3" t="s">
        <v>463</v>
      </c>
    </row>
    <row r="3236">
      <c r="A3236" s="6" t="s">
        <v>4681</v>
      </c>
      <c r="B3236" s="2" t="s">
        <v>6420</v>
      </c>
      <c r="C3236" s="6" t="s">
        <v>6421</v>
      </c>
      <c r="D3236" s="3" t="s">
        <v>463</v>
      </c>
    </row>
    <row r="3237">
      <c r="A3237" s="6" t="s">
        <v>4681</v>
      </c>
      <c r="B3237" s="2" t="s">
        <v>6422</v>
      </c>
      <c r="C3237" s="6" t="s">
        <v>6423</v>
      </c>
      <c r="D3237" s="3" t="s">
        <v>465</v>
      </c>
    </row>
    <row r="3238">
      <c r="A3238" s="6" t="s">
        <v>4681</v>
      </c>
      <c r="B3238" s="2" t="s">
        <v>6424</v>
      </c>
      <c r="C3238" s="6" t="s">
        <v>6425</v>
      </c>
      <c r="D3238" s="3" t="s">
        <v>465</v>
      </c>
    </row>
    <row r="3239">
      <c r="A3239" s="6" t="s">
        <v>4681</v>
      </c>
      <c r="B3239" s="2" t="s">
        <v>6426</v>
      </c>
      <c r="C3239" s="6" t="s">
        <v>6427</v>
      </c>
      <c r="D3239" s="3" t="s">
        <v>465</v>
      </c>
    </row>
    <row r="3240">
      <c r="A3240" s="6" t="s">
        <v>4681</v>
      </c>
      <c r="B3240" s="2" t="s">
        <v>6428</v>
      </c>
      <c r="C3240" s="6" t="s">
        <v>6429</v>
      </c>
      <c r="D3240" s="3" t="s">
        <v>465</v>
      </c>
    </row>
    <row r="3241">
      <c r="A3241" s="6" t="s">
        <v>4681</v>
      </c>
      <c r="B3241" s="2" t="s">
        <v>6430</v>
      </c>
      <c r="C3241" s="6" t="s">
        <v>6431</v>
      </c>
      <c r="D3241" s="3" t="s">
        <v>465</v>
      </c>
    </row>
    <row r="3242">
      <c r="A3242" s="6" t="s">
        <v>4681</v>
      </c>
      <c r="B3242" s="2" t="s">
        <v>6432</v>
      </c>
      <c r="C3242" s="6" t="s">
        <v>6433</v>
      </c>
      <c r="D3242" s="3" t="s">
        <v>465</v>
      </c>
    </row>
    <row r="3243">
      <c r="A3243" s="6" t="s">
        <v>4681</v>
      </c>
      <c r="B3243" s="2" t="s">
        <v>6434</v>
      </c>
      <c r="C3243" s="6" t="s">
        <v>6435</v>
      </c>
      <c r="D3243" s="3" t="s">
        <v>465</v>
      </c>
    </row>
    <row r="3244">
      <c r="A3244" s="6" t="s">
        <v>4681</v>
      </c>
      <c r="B3244" s="2" t="s">
        <v>6436</v>
      </c>
      <c r="C3244" s="6" t="s">
        <v>6437</v>
      </c>
      <c r="D3244" s="3" t="s">
        <v>465</v>
      </c>
    </row>
    <row r="3245">
      <c r="A3245" s="6" t="s">
        <v>4681</v>
      </c>
      <c r="B3245" s="2" t="s">
        <v>6438</v>
      </c>
      <c r="C3245" s="6" t="s">
        <v>6439</v>
      </c>
      <c r="D3245" s="3" t="s">
        <v>467</v>
      </c>
    </row>
    <row r="3246">
      <c r="A3246" s="6" t="s">
        <v>4681</v>
      </c>
      <c r="B3246" s="2" t="s">
        <v>6440</v>
      </c>
      <c r="C3246" s="6" t="s">
        <v>6441</v>
      </c>
      <c r="D3246" s="3" t="s">
        <v>467</v>
      </c>
    </row>
    <row r="3247">
      <c r="A3247" s="6" t="s">
        <v>4681</v>
      </c>
      <c r="B3247" s="2" t="s">
        <v>6442</v>
      </c>
      <c r="C3247" s="6" t="s">
        <v>6443</v>
      </c>
      <c r="D3247" s="3" t="s">
        <v>467</v>
      </c>
    </row>
    <row r="3248">
      <c r="A3248" s="6" t="s">
        <v>4681</v>
      </c>
      <c r="B3248" s="2" t="s">
        <v>6444</v>
      </c>
      <c r="C3248" s="6" t="s">
        <v>6445</v>
      </c>
      <c r="D3248" s="3" t="s">
        <v>467</v>
      </c>
    </row>
    <row r="3249">
      <c r="A3249" s="6" t="s">
        <v>4681</v>
      </c>
      <c r="B3249" s="2" t="s">
        <v>6446</v>
      </c>
      <c r="C3249" s="6" t="s">
        <v>6447</v>
      </c>
      <c r="D3249" s="3" t="s">
        <v>469</v>
      </c>
    </row>
    <row r="3250">
      <c r="A3250" s="6" t="s">
        <v>4681</v>
      </c>
      <c r="B3250" s="2" t="s">
        <v>6448</v>
      </c>
      <c r="C3250" s="6" t="s">
        <v>6449</v>
      </c>
      <c r="D3250" s="3" t="s">
        <v>469</v>
      </c>
    </row>
    <row r="3251">
      <c r="A3251" s="6" t="s">
        <v>4681</v>
      </c>
      <c r="B3251" s="2" t="s">
        <v>6450</v>
      </c>
      <c r="C3251" s="6" t="s">
        <v>6451</v>
      </c>
      <c r="D3251" s="3" t="s">
        <v>472</v>
      </c>
    </row>
    <row r="3252">
      <c r="A3252" s="6" t="s">
        <v>4681</v>
      </c>
      <c r="B3252" s="2" t="s">
        <v>6452</v>
      </c>
      <c r="C3252" s="6" t="s">
        <v>6453</v>
      </c>
      <c r="D3252" s="3" t="s">
        <v>472</v>
      </c>
    </row>
    <row r="3253">
      <c r="A3253" s="6" t="s">
        <v>4681</v>
      </c>
      <c r="B3253" s="2" t="s">
        <v>6454</v>
      </c>
      <c r="C3253" s="6" t="s">
        <v>6455</v>
      </c>
      <c r="D3253" s="3" t="s">
        <v>472</v>
      </c>
    </row>
    <row r="3254">
      <c r="A3254" s="6" t="s">
        <v>4681</v>
      </c>
      <c r="B3254" s="2" t="s">
        <v>6456</v>
      </c>
      <c r="C3254" s="6" t="s">
        <v>6457</v>
      </c>
      <c r="D3254" s="3" t="s">
        <v>472</v>
      </c>
    </row>
    <row r="3255">
      <c r="A3255" s="6" t="s">
        <v>4681</v>
      </c>
      <c r="B3255" s="2" t="s">
        <v>6458</v>
      </c>
      <c r="C3255" s="6" t="s">
        <v>6459</v>
      </c>
      <c r="D3255" s="3" t="s">
        <v>472</v>
      </c>
    </row>
    <row r="3256">
      <c r="A3256" s="6" t="s">
        <v>4681</v>
      </c>
      <c r="B3256" s="2" t="s">
        <v>6460</v>
      </c>
      <c r="C3256" s="6" t="s">
        <v>6461</v>
      </c>
      <c r="D3256" s="3" t="s">
        <v>472</v>
      </c>
    </row>
    <row r="3257">
      <c r="A3257" s="6" t="s">
        <v>4681</v>
      </c>
      <c r="B3257" s="2" t="s">
        <v>6462</v>
      </c>
      <c r="C3257" s="6" t="s">
        <v>6463</v>
      </c>
      <c r="D3257" s="3" t="s">
        <v>474</v>
      </c>
    </row>
    <row r="3258">
      <c r="A3258" s="6" t="s">
        <v>4681</v>
      </c>
      <c r="B3258" s="2" t="s">
        <v>6464</v>
      </c>
      <c r="C3258" s="6" t="s">
        <v>6465</v>
      </c>
      <c r="D3258" s="3" t="s">
        <v>474</v>
      </c>
    </row>
    <row r="3259">
      <c r="A3259" s="6" t="s">
        <v>4681</v>
      </c>
      <c r="B3259" s="2" t="s">
        <v>6466</v>
      </c>
      <c r="C3259" s="6" t="s">
        <v>6467</v>
      </c>
      <c r="D3259" s="3" t="s">
        <v>474</v>
      </c>
    </row>
    <row r="3260">
      <c r="A3260" s="6" t="s">
        <v>4681</v>
      </c>
      <c r="B3260" s="2" t="s">
        <v>6468</v>
      </c>
      <c r="C3260" s="6" t="s">
        <v>6469</v>
      </c>
      <c r="D3260" s="3" t="s">
        <v>474</v>
      </c>
    </row>
    <row r="3261">
      <c r="A3261" s="6" t="s">
        <v>4681</v>
      </c>
      <c r="B3261" s="2" t="s">
        <v>6470</v>
      </c>
      <c r="C3261" s="6" t="s">
        <v>6471</v>
      </c>
      <c r="D3261" s="3" t="s">
        <v>474</v>
      </c>
    </row>
    <row r="3262">
      <c r="A3262" s="6" t="s">
        <v>4681</v>
      </c>
      <c r="B3262" s="2" t="s">
        <v>6472</v>
      </c>
      <c r="C3262" s="6" t="s">
        <v>6473</v>
      </c>
      <c r="D3262" s="3" t="s">
        <v>474</v>
      </c>
    </row>
    <row r="3263">
      <c r="A3263" s="6" t="s">
        <v>4681</v>
      </c>
      <c r="B3263" s="2" t="s">
        <v>6474</v>
      </c>
      <c r="C3263" s="6" t="s">
        <v>477</v>
      </c>
      <c r="D3263" s="3" t="s">
        <v>476</v>
      </c>
    </row>
    <row r="3264">
      <c r="A3264" s="6" t="s">
        <v>4681</v>
      </c>
      <c r="B3264" s="2" t="s">
        <v>6475</v>
      </c>
      <c r="C3264" s="6" t="s">
        <v>6476</v>
      </c>
      <c r="D3264" s="3" t="s">
        <v>478</v>
      </c>
    </row>
    <row r="3265">
      <c r="A3265" s="6" t="s">
        <v>4681</v>
      </c>
      <c r="B3265" s="2" t="s">
        <v>6477</v>
      </c>
      <c r="C3265" s="6" t="s">
        <v>6478</v>
      </c>
      <c r="D3265" s="3" t="s">
        <v>478</v>
      </c>
    </row>
    <row r="3266">
      <c r="A3266" s="6" t="s">
        <v>4681</v>
      </c>
      <c r="B3266" s="2" t="s">
        <v>6479</v>
      </c>
      <c r="C3266" s="6" t="s">
        <v>6480</v>
      </c>
      <c r="D3266" s="3" t="s">
        <v>478</v>
      </c>
    </row>
    <row r="3267">
      <c r="A3267" s="6" t="s">
        <v>4681</v>
      </c>
      <c r="B3267" s="2" t="s">
        <v>6481</v>
      </c>
      <c r="C3267" s="6" t="s">
        <v>6482</v>
      </c>
      <c r="D3267" s="3" t="s">
        <v>478</v>
      </c>
    </row>
    <row r="3268">
      <c r="A3268" s="6" t="s">
        <v>4681</v>
      </c>
      <c r="B3268" s="2" t="s">
        <v>6483</v>
      </c>
      <c r="C3268" s="6" t="s">
        <v>6484</v>
      </c>
      <c r="D3268" s="3" t="s">
        <v>478</v>
      </c>
    </row>
    <row r="3269">
      <c r="A3269" s="6" t="s">
        <v>4681</v>
      </c>
      <c r="B3269" s="2" t="s">
        <v>6485</v>
      </c>
      <c r="C3269" s="6" t="s">
        <v>6486</v>
      </c>
      <c r="D3269" s="3" t="s">
        <v>478</v>
      </c>
    </row>
    <row r="3270">
      <c r="A3270" s="6" t="s">
        <v>4681</v>
      </c>
      <c r="B3270" s="2" t="s">
        <v>6487</v>
      </c>
      <c r="C3270" s="6" t="s">
        <v>481</v>
      </c>
      <c r="D3270" s="3" t="s">
        <v>480</v>
      </c>
    </row>
    <row r="3271">
      <c r="A3271" s="6" t="s">
        <v>4681</v>
      </c>
      <c r="B3271" s="2" t="s">
        <v>6488</v>
      </c>
      <c r="C3271" s="6" t="s">
        <v>6489</v>
      </c>
      <c r="D3271" s="3" t="s">
        <v>482</v>
      </c>
    </row>
    <row r="3272">
      <c r="A3272" s="6" t="s">
        <v>4681</v>
      </c>
      <c r="B3272" s="2" t="s">
        <v>6490</v>
      </c>
      <c r="C3272" s="6" t="s">
        <v>6491</v>
      </c>
      <c r="D3272" s="3" t="s">
        <v>482</v>
      </c>
    </row>
    <row r="3273">
      <c r="A3273" s="6" t="s">
        <v>4681</v>
      </c>
      <c r="B3273" s="2" t="s">
        <v>6492</v>
      </c>
      <c r="C3273" s="6" t="s">
        <v>6493</v>
      </c>
      <c r="D3273" s="3" t="s">
        <v>482</v>
      </c>
    </row>
    <row r="3274">
      <c r="A3274" s="6" t="s">
        <v>4681</v>
      </c>
      <c r="B3274" s="2" t="s">
        <v>6494</v>
      </c>
      <c r="C3274" s="6" t="s">
        <v>6495</v>
      </c>
      <c r="D3274" s="3" t="s">
        <v>482</v>
      </c>
    </row>
    <row r="3275">
      <c r="A3275" s="6" t="s">
        <v>4681</v>
      </c>
      <c r="B3275" s="2" t="s">
        <v>6496</v>
      </c>
      <c r="C3275" s="6" t="s">
        <v>6497</v>
      </c>
      <c r="D3275" s="3" t="s">
        <v>482</v>
      </c>
    </row>
    <row r="3276">
      <c r="A3276" s="6" t="s">
        <v>4681</v>
      </c>
      <c r="B3276" s="2" t="s">
        <v>6498</v>
      </c>
      <c r="C3276" s="6" t="s">
        <v>6499</v>
      </c>
      <c r="D3276" s="3" t="s">
        <v>482</v>
      </c>
    </row>
    <row r="3277">
      <c r="A3277" s="6" t="s">
        <v>4681</v>
      </c>
      <c r="B3277" s="2" t="s">
        <v>6500</v>
      </c>
      <c r="C3277" s="6" t="s">
        <v>6501</v>
      </c>
      <c r="D3277" s="3" t="s">
        <v>484</v>
      </c>
    </row>
    <row r="3278">
      <c r="A3278" s="6" t="s">
        <v>4681</v>
      </c>
      <c r="B3278" s="2" t="s">
        <v>6502</v>
      </c>
      <c r="C3278" s="6" t="s">
        <v>6503</v>
      </c>
      <c r="D3278" s="3" t="s">
        <v>484</v>
      </c>
    </row>
    <row r="3279">
      <c r="A3279" s="6" t="s">
        <v>4681</v>
      </c>
      <c r="B3279" s="2" t="s">
        <v>6504</v>
      </c>
      <c r="C3279" s="6" t="s">
        <v>6505</v>
      </c>
      <c r="D3279" s="3" t="s">
        <v>484</v>
      </c>
    </row>
    <row r="3280">
      <c r="A3280" s="6" t="s">
        <v>4681</v>
      </c>
      <c r="B3280" s="2" t="s">
        <v>6506</v>
      </c>
      <c r="C3280" s="6" t="s">
        <v>6507</v>
      </c>
      <c r="D3280" s="3" t="s">
        <v>486</v>
      </c>
    </row>
    <row r="3281">
      <c r="A3281" s="6" t="s">
        <v>4681</v>
      </c>
      <c r="B3281" s="2" t="s">
        <v>6508</v>
      </c>
      <c r="C3281" s="6" t="s">
        <v>6509</v>
      </c>
      <c r="D3281" s="3" t="s">
        <v>486</v>
      </c>
    </row>
    <row r="3282">
      <c r="A3282" s="6" t="s">
        <v>4681</v>
      </c>
      <c r="B3282" s="2" t="s">
        <v>6510</v>
      </c>
      <c r="C3282" s="6" t="s">
        <v>6511</v>
      </c>
      <c r="D3282" s="3" t="s">
        <v>486</v>
      </c>
    </row>
    <row r="3283">
      <c r="A3283" s="6" t="s">
        <v>4681</v>
      </c>
      <c r="B3283" s="2" t="s">
        <v>6512</v>
      </c>
      <c r="C3283" s="6" t="s">
        <v>6513</v>
      </c>
      <c r="D3283" s="3" t="s">
        <v>486</v>
      </c>
    </row>
    <row r="3284">
      <c r="A3284" s="6" t="s">
        <v>4681</v>
      </c>
      <c r="B3284" s="2" t="s">
        <v>6514</v>
      </c>
      <c r="C3284" s="6" t="s">
        <v>6515</v>
      </c>
      <c r="D3284" s="3" t="s">
        <v>486</v>
      </c>
    </row>
    <row r="3285">
      <c r="A3285" s="6" t="s">
        <v>4681</v>
      </c>
      <c r="B3285" s="2" t="s">
        <v>6516</v>
      </c>
      <c r="C3285" s="6" t="s">
        <v>6517</v>
      </c>
      <c r="D3285" s="3" t="s">
        <v>486</v>
      </c>
    </row>
    <row r="3286">
      <c r="A3286" s="6" t="s">
        <v>4681</v>
      </c>
      <c r="B3286" s="2" t="s">
        <v>6518</v>
      </c>
      <c r="C3286" s="6" t="s">
        <v>6519</v>
      </c>
      <c r="D3286" s="3" t="s">
        <v>489</v>
      </c>
    </row>
    <row r="3287">
      <c r="A3287" s="6" t="s">
        <v>4681</v>
      </c>
      <c r="B3287" s="2" t="s">
        <v>6520</v>
      </c>
      <c r="C3287" s="6" t="s">
        <v>6521</v>
      </c>
      <c r="D3287" s="3" t="s">
        <v>489</v>
      </c>
    </row>
    <row r="3288">
      <c r="A3288" s="6" t="s">
        <v>4681</v>
      </c>
      <c r="B3288" s="2" t="s">
        <v>6522</v>
      </c>
      <c r="C3288" s="6" t="s">
        <v>6523</v>
      </c>
      <c r="D3288" s="3" t="s">
        <v>489</v>
      </c>
    </row>
    <row r="3289">
      <c r="A3289" s="6" t="s">
        <v>4681</v>
      </c>
      <c r="B3289" s="2" t="s">
        <v>6524</v>
      </c>
      <c r="C3289" s="6" t="s">
        <v>6525</v>
      </c>
      <c r="D3289" s="3" t="s">
        <v>489</v>
      </c>
    </row>
    <row r="3290">
      <c r="A3290" s="6" t="s">
        <v>4681</v>
      </c>
      <c r="B3290" s="2" t="s">
        <v>6526</v>
      </c>
      <c r="C3290" s="6" t="s">
        <v>6527</v>
      </c>
      <c r="D3290" s="3" t="s">
        <v>489</v>
      </c>
    </row>
    <row r="3291">
      <c r="A3291" s="6" t="s">
        <v>4681</v>
      </c>
      <c r="B3291" s="2" t="s">
        <v>6528</v>
      </c>
      <c r="C3291" s="6" t="s">
        <v>6529</v>
      </c>
      <c r="D3291" s="3" t="s">
        <v>489</v>
      </c>
    </row>
    <row r="3292">
      <c r="A3292" s="6" t="s">
        <v>4681</v>
      </c>
      <c r="B3292" s="2" t="s">
        <v>6530</v>
      </c>
      <c r="C3292" s="6" t="s">
        <v>6531</v>
      </c>
      <c r="D3292" s="3" t="s">
        <v>489</v>
      </c>
    </row>
    <row r="3293">
      <c r="A3293" s="6" t="s">
        <v>4681</v>
      </c>
      <c r="B3293" s="2" t="s">
        <v>6532</v>
      </c>
      <c r="C3293" s="6" t="s">
        <v>6533</v>
      </c>
      <c r="D3293" s="3" t="s">
        <v>491</v>
      </c>
    </row>
    <row r="3294">
      <c r="A3294" s="6" t="s">
        <v>4681</v>
      </c>
      <c r="B3294" s="2" t="s">
        <v>6534</v>
      </c>
      <c r="C3294" s="6" t="s">
        <v>6535</v>
      </c>
      <c r="D3294" s="3" t="s">
        <v>491</v>
      </c>
    </row>
    <row r="3295">
      <c r="A3295" s="6" t="s">
        <v>4681</v>
      </c>
      <c r="B3295" s="2" t="s">
        <v>6536</v>
      </c>
      <c r="C3295" s="6" t="s">
        <v>6537</v>
      </c>
      <c r="D3295" s="3" t="s">
        <v>491</v>
      </c>
    </row>
    <row r="3296">
      <c r="A3296" s="6" t="s">
        <v>4681</v>
      </c>
      <c r="B3296" s="2" t="s">
        <v>6538</v>
      </c>
      <c r="C3296" s="6" t="s">
        <v>6539</v>
      </c>
      <c r="D3296" s="3" t="s">
        <v>491</v>
      </c>
    </row>
    <row r="3297">
      <c r="A3297" s="6" t="s">
        <v>4681</v>
      </c>
      <c r="B3297" s="2" t="s">
        <v>6540</v>
      </c>
      <c r="C3297" s="6" t="s">
        <v>6541</v>
      </c>
      <c r="D3297" s="3" t="s">
        <v>491</v>
      </c>
    </row>
    <row r="3298">
      <c r="A3298" s="6" t="s">
        <v>4681</v>
      </c>
      <c r="B3298" s="2" t="s">
        <v>6542</v>
      </c>
      <c r="C3298" s="6" t="s">
        <v>6543</v>
      </c>
      <c r="D3298" s="3" t="s">
        <v>491</v>
      </c>
    </row>
    <row r="3299">
      <c r="A3299" s="6" t="s">
        <v>4681</v>
      </c>
      <c r="B3299" s="2" t="s">
        <v>6544</v>
      </c>
      <c r="C3299" s="6" t="s">
        <v>6545</v>
      </c>
      <c r="D3299" s="3" t="s">
        <v>491</v>
      </c>
    </row>
    <row r="3300">
      <c r="A3300" s="6" t="s">
        <v>4681</v>
      </c>
      <c r="B3300" s="2" t="s">
        <v>6546</v>
      </c>
      <c r="C3300" s="6" t="s">
        <v>6547</v>
      </c>
      <c r="D3300" s="3" t="s">
        <v>491</v>
      </c>
    </row>
    <row r="3301">
      <c r="A3301" s="6" t="s">
        <v>4681</v>
      </c>
      <c r="B3301" s="2" t="s">
        <v>6548</v>
      </c>
      <c r="C3301" s="6" t="s">
        <v>6549</v>
      </c>
      <c r="D3301" s="3" t="s">
        <v>491</v>
      </c>
    </row>
    <row r="3302">
      <c r="A3302" s="6" t="s">
        <v>4681</v>
      </c>
      <c r="B3302" s="2" t="s">
        <v>6550</v>
      </c>
      <c r="C3302" s="6" t="s">
        <v>6551</v>
      </c>
      <c r="D3302" s="3" t="s">
        <v>491</v>
      </c>
    </row>
    <row r="3303">
      <c r="A3303" s="6" t="s">
        <v>4681</v>
      </c>
      <c r="B3303" s="2" t="s">
        <v>6552</v>
      </c>
      <c r="C3303" s="6" t="s">
        <v>6553</v>
      </c>
      <c r="D3303" s="3" t="s">
        <v>494</v>
      </c>
    </row>
    <row r="3304">
      <c r="A3304" s="6" t="s">
        <v>4681</v>
      </c>
      <c r="B3304" s="2" t="s">
        <v>6554</v>
      </c>
      <c r="C3304" s="6" t="s">
        <v>6555</v>
      </c>
      <c r="D3304" s="3" t="s">
        <v>494</v>
      </c>
    </row>
    <row r="3305">
      <c r="A3305" s="6" t="s">
        <v>4681</v>
      </c>
      <c r="B3305" s="2" t="s">
        <v>6556</v>
      </c>
      <c r="C3305" s="6" t="s">
        <v>6557</v>
      </c>
      <c r="D3305" s="3" t="s">
        <v>494</v>
      </c>
    </row>
    <row r="3306">
      <c r="A3306" s="6" t="s">
        <v>4681</v>
      </c>
      <c r="B3306" s="2" t="s">
        <v>6558</v>
      </c>
      <c r="C3306" s="6" t="s">
        <v>6559</v>
      </c>
      <c r="D3306" s="3" t="s">
        <v>494</v>
      </c>
    </row>
    <row r="3307">
      <c r="A3307" s="6" t="s">
        <v>4681</v>
      </c>
      <c r="B3307" s="2" t="s">
        <v>6560</v>
      </c>
      <c r="C3307" s="6" t="s">
        <v>6561</v>
      </c>
      <c r="D3307" s="3" t="s">
        <v>494</v>
      </c>
    </row>
    <row r="3308">
      <c r="A3308" s="6" t="s">
        <v>4681</v>
      </c>
      <c r="B3308" s="2" t="s">
        <v>6562</v>
      </c>
      <c r="C3308" s="6" t="s">
        <v>6563</v>
      </c>
      <c r="D3308" s="3" t="s">
        <v>494</v>
      </c>
    </row>
    <row r="3309">
      <c r="A3309" s="6" t="s">
        <v>4681</v>
      </c>
      <c r="B3309" s="2" t="s">
        <v>6564</v>
      </c>
      <c r="C3309" s="6" t="s">
        <v>6565</v>
      </c>
      <c r="D3309" s="3" t="s">
        <v>494</v>
      </c>
    </row>
    <row r="3310">
      <c r="A3310" s="6" t="s">
        <v>4681</v>
      </c>
      <c r="B3310" s="2" t="s">
        <v>6566</v>
      </c>
      <c r="C3310" s="6" t="s">
        <v>6567</v>
      </c>
      <c r="D3310" s="3" t="s">
        <v>494</v>
      </c>
    </row>
    <row r="3311">
      <c r="A3311" s="6" t="s">
        <v>4681</v>
      </c>
      <c r="B3311" s="2" t="s">
        <v>6568</v>
      </c>
      <c r="C3311" s="6" t="s">
        <v>6569</v>
      </c>
      <c r="D3311" s="3" t="s">
        <v>494</v>
      </c>
    </row>
    <row r="3312">
      <c r="A3312" s="6" t="s">
        <v>4681</v>
      </c>
      <c r="B3312" s="2" t="s">
        <v>6570</v>
      </c>
      <c r="C3312" s="6" t="s">
        <v>6571</v>
      </c>
      <c r="D3312" s="3" t="s">
        <v>494</v>
      </c>
    </row>
    <row r="3313">
      <c r="A3313" s="6" t="s">
        <v>4681</v>
      </c>
      <c r="B3313" s="2" t="s">
        <v>6572</v>
      </c>
      <c r="C3313" s="6" t="s">
        <v>6573</v>
      </c>
      <c r="D3313" s="3" t="s">
        <v>496</v>
      </c>
    </row>
    <row r="3314">
      <c r="A3314" s="6" t="s">
        <v>4681</v>
      </c>
      <c r="B3314" s="2" t="s">
        <v>6574</v>
      </c>
      <c r="C3314" s="6" t="s">
        <v>6575</v>
      </c>
      <c r="D3314" s="3" t="s">
        <v>496</v>
      </c>
    </row>
    <row r="3315">
      <c r="A3315" s="6" t="s">
        <v>4681</v>
      </c>
      <c r="B3315" s="2" t="s">
        <v>6576</v>
      </c>
      <c r="C3315" s="6" t="s">
        <v>6577</v>
      </c>
      <c r="D3315" s="3" t="s">
        <v>496</v>
      </c>
    </row>
    <row r="3316">
      <c r="A3316" s="6" t="s">
        <v>4681</v>
      </c>
      <c r="B3316" s="2" t="s">
        <v>6578</v>
      </c>
      <c r="C3316" s="6" t="s">
        <v>6579</v>
      </c>
      <c r="D3316" s="3" t="s">
        <v>496</v>
      </c>
    </row>
    <row r="3317">
      <c r="A3317" s="6" t="s">
        <v>4681</v>
      </c>
      <c r="B3317" s="2" t="s">
        <v>6580</v>
      </c>
      <c r="C3317" s="6" t="s">
        <v>6581</v>
      </c>
      <c r="D3317" s="3" t="s">
        <v>496</v>
      </c>
    </row>
    <row r="3318">
      <c r="A3318" s="6" t="s">
        <v>4681</v>
      </c>
      <c r="B3318" s="2" t="s">
        <v>6582</v>
      </c>
      <c r="C3318" s="6" t="s">
        <v>6583</v>
      </c>
      <c r="D3318" s="3" t="s">
        <v>499</v>
      </c>
    </row>
    <row r="3319">
      <c r="A3319" s="6" t="s">
        <v>4681</v>
      </c>
      <c r="B3319" s="2" t="s">
        <v>6584</v>
      </c>
      <c r="C3319" s="6" t="s">
        <v>6585</v>
      </c>
      <c r="D3319" s="3" t="s">
        <v>499</v>
      </c>
    </row>
    <row r="3320">
      <c r="A3320" s="6" t="s">
        <v>4681</v>
      </c>
      <c r="B3320" s="2" t="s">
        <v>6586</v>
      </c>
      <c r="C3320" s="6" t="s">
        <v>6587</v>
      </c>
      <c r="D3320" s="3" t="s">
        <v>499</v>
      </c>
    </row>
    <row r="3321">
      <c r="A3321" s="6" t="s">
        <v>4681</v>
      </c>
      <c r="B3321" s="2" t="s">
        <v>6588</v>
      </c>
      <c r="C3321" s="6" t="s">
        <v>6589</v>
      </c>
      <c r="D3321" s="3" t="s">
        <v>499</v>
      </c>
    </row>
    <row r="3322">
      <c r="A3322" s="6" t="s">
        <v>4681</v>
      </c>
      <c r="B3322" s="2" t="s">
        <v>6590</v>
      </c>
      <c r="C3322" s="6" t="s">
        <v>6591</v>
      </c>
      <c r="D3322" s="3" t="s">
        <v>499</v>
      </c>
    </row>
    <row r="3323">
      <c r="A3323" s="6" t="s">
        <v>4681</v>
      </c>
      <c r="B3323" s="2" t="s">
        <v>6592</v>
      </c>
      <c r="C3323" s="6" t="s">
        <v>6593</v>
      </c>
      <c r="D3323" s="3" t="s">
        <v>499</v>
      </c>
    </row>
    <row r="3324">
      <c r="A3324" s="6" t="s">
        <v>4681</v>
      </c>
      <c r="B3324" s="2" t="s">
        <v>6594</v>
      </c>
      <c r="C3324" s="6" t="s">
        <v>6595</v>
      </c>
      <c r="D3324" s="3" t="s">
        <v>499</v>
      </c>
    </row>
    <row r="3325">
      <c r="A3325" s="6" t="s">
        <v>4681</v>
      </c>
      <c r="B3325" s="2" t="s">
        <v>6596</v>
      </c>
      <c r="C3325" s="6" t="s">
        <v>6597</v>
      </c>
      <c r="D3325" s="3" t="s">
        <v>501</v>
      </c>
    </row>
    <row r="3326">
      <c r="A3326" s="6" t="s">
        <v>4681</v>
      </c>
      <c r="B3326" s="2" t="s">
        <v>6598</v>
      </c>
      <c r="C3326" s="6" t="s">
        <v>6599</v>
      </c>
      <c r="D3326" s="3" t="s">
        <v>501</v>
      </c>
    </row>
    <row r="3327">
      <c r="A3327" s="6" t="s">
        <v>4681</v>
      </c>
      <c r="B3327" s="2" t="s">
        <v>6600</v>
      </c>
      <c r="C3327" s="6" t="s">
        <v>6601</v>
      </c>
      <c r="D3327" s="3" t="s">
        <v>501</v>
      </c>
    </row>
    <row r="3328">
      <c r="A3328" s="6" t="s">
        <v>4681</v>
      </c>
      <c r="B3328" s="2" t="s">
        <v>6602</v>
      </c>
      <c r="C3328" s="6" t="s">
        <v>6603</v>
      </c>
      <c r="D3328" s="3" t="s">
        <v>501</v>
      </c>
    </row>
    <row r="3329">
      <c r="A3329" s="6" t="s">
        <v>4681</v>
      </c>
      <c r="B3329" s="2" t="s">
        <v>6604</v>
      </c>
      <c r="C3329" s="6" t="s">
        <v>6605</v>
      </c>
      <c r="D3329" s="3" t="s">
        <v>501</v>
      </c>
    </row>
    <row r="3330">
      <c r="A3330" s="6" t="s">
        <v>4681</v>
      </c>
      <c r="B3330" s="2" t="s">
        <v>6606</v>
      </c>
      <c r="C3330" s="6" t="s">
        <v>6607</v>
      </c>
      <c r="D3330" s="3" t="s">
        <v>501</v>
      </c>
    </row>
    <row r="3331">
      <c r="A3331" s="6" t="s">
        <v>4681</v>
      </c>
      <c r="B3331" s="2" t="s">
        <v>6608</v>
      </c>
      <c r="C3331" s="6" t="s">
        <v>6609</v>
      </c>
      <c r="D3331" s="3" t="s">
        <v>501</v>
      </c>
    </row>
    <row r="3332">
      <c r="A3332" s="6" t="s">
        <v>4681</v>
      </c>
      <c r="B3332" s="2" t="s">
        <v>6610</v>
      </c>
      <c r="C3332" s="6" t="s">
        <v>6611</v>
      </c>
      <c r="D3332" s="3" t="s">
        <v>501</v>
      </c>
    </row>
    <row r="3333">
      <c r="A3333" s="6" t="s">
        <v>4681</v>
      </c>
      <c r="B3333" s="2" t="s">
        <v>6612</v>
      </c>
      <c r="C3333" s="6" t="s">
        <v>6613</v>
      </c>
      <c r="D3333" s="3" t="s">
        <v>501</v>
      </c>
    </row>
    <row r="3334">
      <c r="A3334" s="6" t="s">
        <v>4681</v>
      </c>
      <c r="B3334" s="2" t="s">
        <v>6614</v>
      </c>
      <c r="C3334" s="6" t="s">
        <v>6615</v>
      </c>
      <c r="D3334" s="3" t="s">
        <v>503</v>
      </c>
    </row>
    <row r="3335">
      <c r="A3335" s="6" t="s">
        <v>4681</v>
      </c>
      <c r="B3335" s="2" t="s">
        <v>6616</v>
      </c>
      <c r="C3335" s="6" t="s">
        <v>6617</v>
      </c>
      <c r="D3335" s="3" t="s">
        <v>503</v>
      </c>
    </row>
    <row r="3336">
      <c r="A3336" s="6" t="s">
        <v>4681</v>
      </c>
      <c r="B3336" s="2" t="s">
        <v>6618</v>
      </c>
      <c r="C3336" s="6" t="s">
        <v>6619</v>
      </c>
      <c r="D3336" s="3" t="s">
        <v>503</v>
      </c>
    </row>
    <row r="3337">
      <c r="A3337" s="6" t="s">
        <v>4681</v>
      </c>
      <c r="B3337" s="2" t="s">
        <v>6620</v>
      </c>
      <c r="C3337" s="6" t="s">
        <v>6621</v>
      </c>
      <c r="D3337" s="3" t="s">
        <v>503</v>
      </c>
    </row>
    <row r="3338">
      <c r="A3338" s="6" t="s">
        <v>4681</v>
      </c>
      <c r="B3338" s="2" t="s">
        <v>6622</v>
      </c>
      <c r="C3338" s="6" t="s">
        <v>6623</v>
      </c>
      <c r="D3338" s="3" t="s">
        <v>505</v>
      </c>
    </row>
    <row r="3339">
      <c r="A3339" s="6" t="s">
        <v>4681</v>
      </c>
      <c r="B3339" s="2" t="s">
        <v>6624</v>
      </c>
      <c r="C3339" s="6" t="s">
        <v>6625</v>
      </c>
      <c r="D3339" s="3" t="s">
        <v>505</v>
      </c>
    </row>
    <row r="3340">
      <c r="A3340" s="6" t="s">
        <v>4681</v>
      </c>
      <c r="B3340" s="2" t="s">
        <v>6626</v>
      </c>
      <c r="C3340" s="6" t="s">
        <v>6627</v>
      </c>
      <c r="D3340" s="3" t="s">
        <v>505</v>
      </c>
    </row>
    <row r="3341">
      <c r="A3341" s="6" t="s">
        <v>4681</v>
      </c>
      <c r="B3341" s="2" t="s">
        <v>6628</v>
      </c>
      <c r="C3341" s="6" t="s">
        <v>6629</v>
      </c>
      <c r="D3341" s="3" t="s">
        <v>505</v>
      </c>
    </row>
    <row r="3342">
      <c r="A3342" s="6" t="s">
        <v>4681</v>
      </c>
      <c r="B3342" s="2" t="s">
        <v>6630</v>
      </c>
      <c r="C3342" s="6" t="s">
        <v>6631</v>
      </c>
      <c r="D3342" s="3" t="s">
        <v>505</v>
      </c>
    </row>
    <row r="3343">
      <c r="A3343" s="6" t="s">
        <v>4681</v>
      </c>
      <c r="B3343" s="2" t="s">
        <v>6632</v>
      </c>
      <c r="C3343" s="6" t="s">
        <v>6633</v>
      </c>
      <c r="D3343" s="3" t="s">
        <v>505</v>
      </c>
    </row>
    <row r="3344">
      <c r="A3344" s="6" t="s">
        <v>4681</v>
      </c>
      <c r="B3344" s="2" t="s">
        <v>6634</v>
      </c>
      <c r="C3344" s="6" t="s">
        <v>6635</v>
      </c>
      <c r="D3344" s="3" t="s">
        <v>505</v>
      </c>
    </row>
    <row r="3345">
      <c r="A3345" s="6" t="s">
        <v>4681</v>
      </c>
      <c r="B3345" s="2" t="s">
        <v>6636</v>
      </c>
      <c r="C3345" s="6" t="s">
        <v>6637</v>
      </c>
      <c r="D3345" s="3" t="s">
        <v>505</v>
      </c>
    </row>
    <row r="3346">
      <c r="A3346" s="6" t="s">
        <v>4681</v>
      </c>
      <c r="B3346" s="2" t="s">
        <v>6638</v>
      </c>
      <c r="C3346" s="6" t="s">
        <v>6639</v>
      </c>
      <c r="D3346" s="3" t="s">
        <v>505</v>
      </c>
    </row>
    <row r="3347">
      <c r="A3347" s="6" t="s">
        <v>4681</v>
      </c>
      <c r="B3347" s="2" t="s">
        <v>6640</v>
      </c>
      <c r="C3347" s="6" t="s">
        <v>6641</v>
      </c>
      <c r="D3347" s="3" t="s">
        <v>507</v>
      </c>
    </row>
    <row r="3348">
      <c r="A3348" s="6" t="s">
        <v>4681</v>
      </c>
      <c r="B3348" s="2" t="s">
        <v>6642</v>
      </c>
      <c r="C3348" s="6" t="s">
        <v>6643</v>
      </c>
      <c r="D3348" s="3" t="s">
        <v>507</v>
      </c>
    </row>
    <row r="3349">
      <c r="A3349" s="6" t="s">
        <v>4681</v>
      </c>
      <c r="B3349" s="2" t="s">
        <v>6644</v>
      </c>
      <c r="C3349" s="6" t="s">
        <v>6645</v>
      </c>
      <c r="D3349" s="3" t="s">
        <v>507</v>
      </c>
    </row>
    <row r="3350">
      <c r="A3350" s="6" t="s">
        <v>4681</v>
      </c>
      <c r="B3350" s="2" t="s">
        <v>6646</v>
      </c>
      <c r="C3350" s="6" t="s">
        <v>6647</v>
      </c>
      <c r="D3350" s="3" t="s">
        <v>507</v>
      </c>
    </row>
    <row r="3351">
      <c r="A3351" s="6" t="s">
        <v>4681</v>
      </c>
      <c r="B3351" s="2" t="s">
        <v>6648</v>
      </c>
      <c r="C3351" s="6" t="s">
        <v>6649</v>
      </c>
      <c r="D3351" s="3" t="s">
        <v>507</v>
      </c>
    </row>
    <row r="3352">
      <c r="A3352" s="6" t="s">
        <v>4681</v>
      </c>
      <c r="B3352" s="2" t="s">
        <v>6650</v>
      </c>
      <c r="C3352" s="6" t="s">
        <v>6651</v>
      </c>
      <c r="D3352" s="3" t="s">
        <v>507</v>
      </c>
    </row>
    <row r="3353">
      <c r="A3353" s="6" t="s">
        <v>4681</v>
      </c>
      <c r="B3353" s="2" t="s">
        <v>6652</v>
      </c>
      <c r="C3353" s="6" t="s">
        <v>6653</v>
      </c>
      <c r="D3353" s="3" t="s">
        <v>507</v>
      </c>
    </row>
    <row r="3354">
      <c r="A3354" s="6" t="s">
        <v>4681</v>
      </c>
      <c r="B3354" s="2" t="s">
        <v>6654</v>
      </c>
      <c r="C3354" s="6" t="s">
        <v>6655</v>
      </c>
      <c r="D3354" s="3" t="s">
        <v>507</v>
      </c>
    </row>
    <row r="3355">
      <c r="A3355" s="6" t="s">
        <v>4681</v>
      </c>
      <c r="B3355" s="2" t="s">
        <v>6656</v>
      </c>
      <c r="C3355" s="6" t="s">
        <v>6657</v>
      </c>
      <c r="D3355" s="3" t="s">
        <v>507</v>
      </c>
    </row>
    <row r="3356">
      <c r="A3356" s="6" t="s">
        <v>4681</v>
      </c>
      <c r="B3356" s="2" t="s">
        <v>6658</v>
      </c>
      <c r="C3356" s="6" t="s">
        <v>6659</v>
      </c>
      <c r="D3356" s="3" t="s">
        <v>510</v>
      </c>
    </row>
    <row r="3357">
      <c r="A3357" s="6" t="s">
        <v>4681</v>
      </c>
      <c r="B3357" s="2" t="s">
        <v>6660</v>
      </c>
      <c r="C3357" s="6" t="s">
        <v>6661</v>
      </c>
      <c r="D3357" s="3" t="s">
        <v>510</v>
      </c>
    </row>
    <row r="3358">
      <c r="A3358" s="6" t="s">
        <v>4681</v>
      </c>
      <c r="B3358" s="2" t="s">
        <v>6662</v>
      </c>
      <c r="C3358" s="6" t="s">
        <v>6663</v>
      </c>
      <c r="D3358" s="3" t="s">
        <v>510</v>
      </c>
    </row>
    <row r="3359">
      <c r="A3359" s="6" t="s">
        <v>4681</v>
      </c>
      <c r="B3359" s="2" t="s">
        <v>6664</v>
      </c>
      <c r="C3359" s="6" t="s">
        <v>6665</v>
      </c>
      <c r="D3359" s="3" t="s">
        <v>510</v>
      </c>
    </row>
    <row r="3360">
      <c r="A3360" s="6" t="s">
        <v>4681</v>
      </c>
      <c r="B3360" s="2" t="s">
        <v>6666</v>
      </c>
      <c r="C3360" s="6" t="s">
        <v>6667</v>
      </c>
      <c r="D3360" s="3" t="s">
        <v>510</v>
      </c>
    </row>
    <row r="3361">
      <c r="A3361" s="6" t="s">
        <v>4681</v>
      </c>
      <c r="B3361" s="2" t="s">
        <v>6668</v>
      </c>
      <c r="C3361" s="6" t="s">
        <v>514</v>
      </c>
      <c r="D3361" s="3" t="s">
        <v>513</v>
      </c>
    </row>
    <row r="3362">
      <c r="A3362" s="6" t="s">
        <v>4681</v>
      </c>
      <c r="B3362" s="2" t="s">
        <v>6669</v>
      </c>
      <c r="C3362" s="6" t="s">
        <v>6670</v>
      </c>
      <c r="D3362" s="3" t="s">
        <v>515</v>
      </c>
    </row>
    <row r="3363">
      <c r="A3363" s="6" t="s">
        <v>4681</v>
      </c>
      <c r="B3363" s="2" t="s">
        <v>6671</v>
      </c>
      <c r="C3363" s="6" t="s">
        <v>6672</v>
      </c>
      <c r="D3363" s="3" t="s">
        <v>515</v>
      </c>
    </row>
    <row r="3364">
      <c r="A3364" s="6" t="s">
        <v>4681</v>
      </c>
      <c r="B3364" s="2" t="s">
        <v>6673</v>
      </c>
      <c r="C3364" s="6" t="s">
        <v>6674</v>
      </c>
      <c r="D3364" s="3" t="s">
        <v>515</v>
      </c>
    </row>
    <row r="3365">
      <c r="A3365" s="6" t="s">
        <v>4681</v>
      </c>
      <c r="B3365" s="2" t="s">
        <v>6675</v>
      </c>
      <c r="C3365" s="6" t="s">
        <v>6676</v>
      </c>
      <c r="D3365" s="3" t="s">
        <v>515</v>
      </c>
    </row>
    <row r="3366">
      <c r="A3366" s="6" t="s">
        <v>4681</v>
      </c>
      <c r="B3366" s="2" t="s">
        <v>6677</v>
      </c>
      <c r="C3366" s="6" t="s">
        <v>6678</v>
      </c>
      <c r="D3366" s="3" t="s">
        <v>517</v>
      </c>
    </row>
    <row r="3367">
      <c r="A3367" s="6" t="s">
        <v>4681</v>
      </c>
      <c r="B3367" s="2" t="s">
        <v>6679</v>
      </c>
      <c r="C3367" s="6" t="s">
        <v>6680</v>
      </c>
      <c r="D3367" s="3" t="s">
        <v>517</v>
      </c>
    </row>
    <row r="3368">
      <c r="A3368" s="6" t="s">
        <v>4681</v>
      </c>
      <c r="B3368" s="2" t="s">
        <v>6681</v>
      </c>
      <c r="C3368" s="6" t="s">
        <v>6682</v>
      </c>
      <c r="D3368" s="3" t="s">
        <v>517</v>
      </c>
    </row>
    <row r="3369">
      <c r="A3369" s="6" t="s">
        <v>4681</v>
      </c>
      <c r="B3369" s="2" t="s">
        <v>6683</v>
      </c>
      <c r="C3369" s="6" t="s">
        <v>6684</v>
      </c>
      <c r="D3369" s="3" t="s">
        <v>517</v>
      </c>
    </row>
    <row r="3370">
      <c r="A3370" s="6" t="s">
        <v>4681</v>
      </c>
      <c r="B3370" s="2" t="s">
        <v>6685</v>
      </c>
      <c r="C3370" s="6" t="s">
        <v>6686</v>
      </c>
      <c r="D3370" s="3" t="s">
        <v>517</v>
      </c>
    </row>
    <row r="3371">
      <c r="A3371" s="6" t="s">
        <v>4681</v>
      </c>
      <c r="B3371" s="2" t="s">
        <v>6687</v>
      </c>
      <c r="C3371" s="6" t="s">
        <v>6688</v>
      </c>
      <c r="D3371" s="3" t="s">
        <v>517</v>
      </c>
    </row>
    <row r="3372">
      <c r="A3372" s="6" t="s">
        <v>4681</v>
      </c>
      <c r="B3372" s="2" t="s">
        <v>6689</v>
      </c>
      <c r="C3372" s="6" t="s">
        <v>520</v>
      </c>
      <c r="D3372" s="3" t="s">
        <v>519</v>
      </c>
    </row>
    <row r="3373">
      <c r="A3373" s="6" t="s">
        <v>4681</v>
      </c>
      <c r="B3373" s="2" t="s">
        <v>6690</v>
      </c>
      <c r="C3373" s="6" t="s">
        <v>522</v>
      </c>
      <c r="D3373" s="3" t="s">
        <v>521</v>
      </c>
    </row>
    <row r="3374">
      <c r="A3374" s="6" t="s">
        <v>4681</v>
      </c>
      <c r="B3374" s="2" t="s">
        <v>6691</v>
      </c>
      <c r="C3374" s="6" t="s">
        <v>6692</v>
      </c>
      <c r="D3374" s="3" t="s">
        <v>523</v>
      </c>
    </row>
    <row r="3375">
      <c r="A3375" s="6" t="s">
        <v>4681</v>
      </c>
      <c r="B3375" s="2" t="s">
        <v>6693</v>
      </c>
      <c r="C3375" s="6" t="s">
        <v>6694</v>
      </c>
      <c r="D3375" s="3" t="s">
        <v>523</v>
      </c>
    </row>
    <row r="3376">
      <c r="A3376" s="6" t="s">
        <v>4681</v>
      </c>
      <c r="B3376" s="2" t="s">
        <v>6695</v>
      </c>
      <c r="C3376" s="6" t="s">
        <v>6696</v>
      </c>
      <c r="D3376" s="3" t="s">
        <v>523</v>
      </c>
    </row>
    <row r="3377">
      <c r="A3377" s="6" t="s">
        <v>4681</v>
      </c>
      <c r="B3377" s="2" t="s">
        <v>6697</v>
      </c>
      <c r="C3377" s="6" t="s">
        <v>6698</v>
      </c>
      <c r="D3377" s="3" t="s">
        <v>523</v>
      </c>
    </row>
    <row r="3378">
      <c r="A3378" s="6" t="s">
        <v>4681</v>
      </c>
      <c r="B3378" s="2" t="s">
        <v>6699</v>
      </c>
      <c r="C3378" s="6" t="s">
        <v>6700</v>
      </c>
      <c r="D3378" s="3" t="s">
        <v>523</v>
      </c>
    </row>
    <row r="3379">
      <c r="A3379" s="6" t="s">
        <v>4681</v>
      </c>
      <c r="B3379" s="2" t="s">
        <v>6701</v>
      </c>
      <c r="C3379" s="6" t="s">
        <v>6702</v>
      </c>
      <c r="D3379" s="3" t="s">
        <v>523</v>
      </c>
    </row>
    <row r="3380">
      <c r="A3380" s="6" t="s">
        <v>4681</v>
      </c>
      <c r="B3380" s="2" t="s">
        <v>6703</v>
      </c>
      <c r="C3380" s="6" t="s">
        <v>6704</v>
      </c>
      <c r="D3380" s="3" t="s">
        <v>523</v>
      </c>
    </row>
    <row r="3381">
      <c r="A3381" s="6" t="s">
        <v>4681</v>
      </c>
      <c r="B3381" s="2" t="s">
        <v>6705</v>
      </c>
      <c r="C3381" s="6" t="s">
        <v>6706</v>
      </c>
      <c r="D3381" s="3" t="s">
        <v>523</v>
      </c>
    </row>
    <row r="3382">
      <c r="A3382" s="6" t="s">
        <v>4681</v>
      </c>
      <c r="B3382" s="2" t="s">
        <v>6707</v>
      </c>
      <c r="C3382" s="6" t="s">
        <v>526</v>
      </c>
      <c r="D3382" s="3" t="s">
        <v>525</v>
      </c>
    </row>
    <row r="3383">
      <c r="A3383" s="6" t="s">
        <v>4681</v>
      </c>
      <c r="B3383" s="2" t="s">
        <v>6708</v>
      </c>
      <c r="C3383" s="6" t="s">
        <v>6709</v>
      </c>
      <c r="D3383" s="3" t="s">
        <v>527</v>
      </c>
    </row>
    <row r="3384">
      <c r="A3384" s="6" t="s">
        <v>4681</v>
      </c>
      <c r="B3384" s="2" t="s">
        <v>6710</v>
      </c>
      <c r="C3384" s="6" t="s">
        <v>6711</v>
      </c>
      <c r="D3384" s="3" t="s">
        <v>527</v>
      </c>
    </row>
    <row r="3385">
      <c r="A3385" s="6" t="s">
        <v>4681</v>
      </c>
      <c r="B3385" s="2" t="s">
        <v>6712</v>
      </c>
      <c r="C3385" s="6" t="s">
        <v>6713</v>
      </c>
      <c r="D3385" s="3" t="s">
        <v>527</v>
      </c>
    </row>
    <row r="3386">
      <c r="A3386" s="6" t="s">
        <v>4681</v>
      </c>
      <c r="B3386" s="2" t="s">
        <v>6714</v>
      </c>
      <c r="C3386" s="6" t="s">
        <v>6715</v>
      </c>
      <c r="D3386" s="3" t="s">
        <v>527</v>
      </c>
    </row>
    <row r="3387">
      <c r="A3387" s="6" t="s">
        <v>4681</v>
      </c>
      <c r="B3387" s="2" t="s">
        <v>6716</v>
      </c>
      <c r="C3387" s="6" t="s">
        <v>6717</v>
      </c>
      <c r="D3387" s="3" t="s">
        <v>527</v>
      </c>
    </row>
    <row r="3388">
      <c r="A3388" s="6" t="s">
        <v>4681</v>
      </c>
      <c r="B3388" s="2" t="s">
        <v>6718</v>
      </c>
      <c r="C3388" s="6" t="s">
        <v>531</v>
      </c>
      <c r="D3388" s="3" t="s">
        <v>530</v>
      </c>
    </row>
    <row r="3389">
      <c r="A3389" s="6" t="s">
        <v>4681</v>
      </c>
      <c r="B3389" s="2" t="s">
        <v>6719</v>
      </c>
      <c r="C3389" s="6" t="s">
        <v>6720</v>
      </c>
      <c r="D3389" s="3" t="s">
        <v>532</v>
      </c>
    </row>
    <row r="3390">
      <c r="A3390" s="6" t="s">
        <v>4681</v>
      </c>
      <c r="B3390" s="2" t="s">
        <v>6721</v>
      </c>
      <c r="C3390" s="6" t="s">
        <v>6722</v>
      </c>
      <c r="D3390" s="3" t="s">
        <v>532</v>
      </c>
    </row>
    <row r="3391">
      <c r="A3391" s="6" t="s">
        <v>4681</v>
      </c>
      <c r="B3391" s="2" t="s">
        <v>6723</v>
      </c>
      <c r="C3391" s="6" t="s">
        <v>6724</v>
      </c>
      <c r="D3391" s="3" t="s">
        <v>532</v>
      </c>
    </row>
    <row r="3392">
      <c r="A3392" s="6" t="s">
        <v>4681</v>
      </c>
      <c r="B3392" s="2" t="s">
        <v>6725</v>
      </c>
      <c r="C3392" s="6" t="s">
        <v>6726</v>
      </c>
      <c r="D3392" s="3" t="s">
        <v>534</v>
      </c>
    </row>
    <row r="3393">
      <c r="A3393" s="6" t="s">
        <v>4681</v>
      </c>
      <c r="B3393" s="2" t="s">
        <v>6727</v>
      </c>
      <c r="C3393" s="6" t="s">
        <v>6728</v>
      </c>
      <c r="D3393" s="3" t="s">
        <v>534</v>
      </c>
    </row>
    <row r="3394">
      <c r="A3394" s="6" t="s">
        <v>4681</v>
      </c>
      <c r="B3394" s="2" t="s">
        <v>6729</v>
      </c>
      <c r="C3394" s="6" t="s">
        <v>6730</v>
      </c>
      <c r="D3394" s="3" t="s">
        <v>534</v>
      </c>
    </row>
    <row r="3395">
      <c r="A3395" s="6" t="s">
        <v>4681</v>
      </c>
      <c r="B3395" s="2" t="s">
        <v>6731</v>
      </c>
      <c r="C3395" s="6" t="s">
        <v>6732</v>
      </c>
      <c r="D3395" s="3" t="s">
        <v>534</v>
      </c>
    </row>
    <row r="3396">
      <c r="A3396" s="6" t="s">
        <v>4681</v>
      </c>
      <c r="B3396" s="2" t="s">
        <v>6733</v>
      </c>
      <c r="C3396" s="6" t="s">
        <v>6734</v>
      </c>
      <c r="D3396" s="3" t="s">
        <v>534</v>
      </c>
    </row>
    <row r="3397">
      <c r="A3397" s="6" t="s">
        <v>4681</v>
      </c>
      <c r="B3397" s="2" t="s">
        <v>6735</v>
      </c>
      <c r="C3397" s="6" t="s">
        <v>6736</v>
      </c>
      <c r="D3397" s="3" t="s">
        <v>534</v>
      </c>
    </row>
    <row r="3398">
      <c r="A3398" s="6" t="s">
        <v>4681</v>
      </c>
      <c r="B3398" s="2" t="s">
        <v>6737</v>
      </c>
      <c r="C3398" s="6" t="s">
        <v>537</v>
      </c>
      <c r="D3398" s="3" t="s">
        <v>536</v>
      </c>
    </row>
    <row r="3399">
      <c r="A3399" s="6" t="s">
        <v>4681</v>
      </c>
      <c r="B3399" s="2" t="s">
        <v>6738</v>
      </c>
      <c r="C3399" s="6" t="s">
        <v>540</v>
      </c>
      <c r="D3399" s="3" t="s">
        <v>539</v>
      </c>
    </row>
    <row r="3400">
      <c r="A3400" s="6" t="s">
        <v>4681</v>
      </c>
      <c r="B3400" s="2" t="s">
        <v>6739</v>
      </c>
      <c r="C3400" s="6" t="s">
        <v>542</v>
      </c>
      <c r="D3400" s="3" t="s">
        <v>541</v>
      </c>
    </row>
    <row r="3401">
      <c r="A3401" s="6" t="s">
        <v>4681</v>
      </c>
      <c r="B3401" s="2" t="s">
        <v>6740</v>
      </c>
      <c r="C3401" s="6" t="s">
        <v>6741</v>
      </c>
      <c r="D3401" s="3" t="s">
        <v>543</v>
      </c>
    </row>
    <row r="3402">
      <c r="A3402" s="6" t="s">
        <v>4681</v>
      </c>
      <c r="B3402" s="2" t="s">
        <v>6742</v>
      </c>
      <c r="C3402" s="6" t="s">
        <v>6743</v>
      </c>
      <c r="D3402" s="3" t="s">
        <v>543</v>
      </c>
    </row>
    <row r="3403">
      <c r="A3403" s="6" t="s">
        <v>4681</v>
      </c>
      <c r="B3403" s="2" t="s">
        <v>6744</v>
      </c>
      <c r="C3403" s="6" t="s">
        <v>6745</v>
      </c>
      <c r="D3403" s="3" t="s">
        <v>543</v>
      </c>
    </row>
    <row r="3404">
      <c r="A3404" s="6" t="s">
        <v>4681</v>
      </c>
      <c r="B3404" s="2" t="s">
        <v>6746</v>
      </c>
      <c r="C3404" s="6" t="s">
        <v>6747</v>
      </c>
      <c r="D3404" s="3" t="s">
        <v>543</v>
      </c>
    </row>
    <row r="3405">
      <c r="A3405" s="6" t="s">
        <v>4681</v>
      </c>
      <c r="B3405" s="2" t="s">
        <v>6748</v>
      </c>
      <c r="C3405" s="6" t="s">
        <v>6749</v>
      </c>
      <c r="D3405" s="3" t="s">
        <v>543</v>
      </c>
    </row>
    <row r="3406">
      <c r="A3406" s="6" t="s">
        <v>4681</v>
      </c>
      <c r="B3406" s="2" t="s">
        <v>6750</v>
      </c>
      <c r="C3406" s="6" t="s">
        <v>6751</v>
      </c>
      <c r="D3406" s="3" t="s">
        <v>543</v>
      </c>
    </row>
    <row r="3407">
      <c r="A3407" s="6" t="s">
        <v>4681</v>
      </c>
      <c r="B3407" s="2" t="s">
        <v>6752</v>
      </c>
      <c r="C3407" s="6" t="s">
        <v>6753</v>
      </c>
      <c r="D3407" s="3" t="s">
        <v>543</v>
      </c>
    </row>
    <row r="3408">
      <c r="A3408" s="6" t="s">
        <v>4681</v>
      </c>
      <c r="B3408" s="2" t="s">
        <v>6754</v>
      </c>
      <c r="C3408" s="6" t="s">
        <v>6755</v>
      </c>
      <c r="D3408" s="3" t="s">
        <v>543</v>
      </c>
    </row>
    <row r="3409">
      <c r="A3409" s="6" t="s">
        <v>4681</v>
      </c>
      <c r="B3409" s="2" t="s">
        <v>6756</v>
      </c>
      <c r="C3409" s="6" t="s">
        <v>6757</v>
      </c>
      <c r="D3409" s="3" t="s">
        <v>543</v>
      </c>
    </row>
    <row r="3410">
      <c r="A3410" s="6" t="s">
        <v>4681</v>
      </c>
      <c r="B3410" s="2" t="s">
        <v>6758</v>
      </c>
      <c r="C3410" s="6" t="s">
        <v>6759</v>
      </c>
      <c r="D3410" s="3" t="s">
        <v>543</v>
      </c>
    </row>
    <row r="3411">
      <c r="A3411" s="6" t="s">
        <v>4681</v>
      </c>
      <c r="B3411" s="2" t="s">
        <v>6760</v>
      </c>
      <c r="C3411" s="6" t="s">
        <v>6761</v>
      </c>
      <c r="D3411" s="3" t="s">
        <v>545</v>
      </c>
    </row>
    <row r="3412">
      <c r="A3412" s="6" t="s">
        <v>4681</v>
      </c>
      <c r="B3412" s="2" t="s">
        <v>6762</v>
      </c>
      <c r="C3412" s="6" t="s">
        <v>6763</v>
      </c>
      <c r="D3412" s="3" t="s">
        <v>545</v>
      </c>
    </row>
    <row r="3413">
      <c r="A3413" s="6" t="s">
        <v>4681</v>
      </c>
      <c r="B3413" s="2" t="s">
        <v>6764</v>
      </c>
      <c r="C3413" s="6" t="s">
        <v>6765</v>
      </c>
      <c r="D3413" s="3" t="s">
        <v>545</v>
      </c>
    </row>
    <row r="3414">
      <c r="A3414" s="6" t="s">
        <v>4681</v>
      </c>
      <c r="B3414" s="2" t="s">
        <v>6766</v>
      </c>
      <c r="C3414" s="6" t="s">
        <v>6767</v>
      </c>
      <c r="D3414" s="3" t="s">
        <v>545</v>
      </c>
    </row>
    <row r="3415">
      <c r="A3415" s="6" t="s">
        <v>4681</v>
      </c>
      <c r="B3415" s="2" t="s">
        <v>6768</v>
      </c>
      <c r="C3415" s="6" t="s">
        <v>6769</v>
      </c>
      <c r="D3415" s="3" t="s">
        <v>547</v>
      </c>
    </row>
    <row r="3416">
      <c r="A3416" s="6" t="s">
        <v>4681</v>
      </c>
      <c r="B3416" s="2" t="s">
        <v>6770</v>
      </c>
      <c r="C3416" s="6" t="s">
        <v>6771</v>
      </c>
      <c r="D3416" s="3" t="s">
        <v>547</v>
      </c>
    </row>
    <row r="3417">
      <c r="A3417" s="6" t="s">
        <v>4681</v>
      </c>
      <c r="B3417" s="2" t="s">
        <v>6772</v>
      </c>
      <c r="C3417" s="6" t="s">
        <v>6773</v>
      </c>
      <c r="D3417" s="3" t="s">
        <v>547</v>
      </c>
    </row>
    <row r="3418">
      <c r="A3418" s="6" t="s">
        <v>4681</v>
      </c>
      <c r="B3418" s="2" t="s">
        <v>6774</v>
      </c>
      <c r="C3418" s="6" t="s">
        <v>6775</v>
      </c>
      <c r="D3418" s="3" t="s">
        <v>547</v>
      </c>
    </row>
    <row r="3419">
      <c r="A3419" s="6" t="s">
        <v>4681</v>
      </c>
      <c r="B3419" s="2" t="s">
        <v>6776</v>
      </c>
      <c r="C3419" s="6" t="s">
        <v>6777</v>
      </c>
      <c r="D3419" s="3" t="s">
        <v>547</v>
      </c>
    </row>
    <row r="3420">
      <c r="A3420" s="6" t="s">
        <v>4681</v>
      </c>
      <c r="B3420" s="2" t="s">
        <v>6778</v>
      </c>
      <c r="C3420" s="6" t="s">
        <v>6779</v>
      </c>
      <c r="D3420" s="3" t="s">
        <v>547</v>
      </c>
    </row>
    <row r="3421">
      <c r="A3421" s="6" t="s">
        <v>4681</v>
      </c>
      <c r="B3421" s="2" t="s">
        <v>6780</v>
      </c>
      <c r="C3421" s="6" t="s">
        <v>6781</v>
      </c>
      <c r="D3421" s="3" t="s">
        <v>547</v>
      </c>
    </row>
    <row r="3422">
      <c r="A3422" s="6" t="s">
        <v>4681</v>
      </c>
      <c r="B3422" s="2" t="s">
        <v>6782</v>
      </c>
      <c r="C3422" s="6" t="s">
        <v>6783</v>
      </c>
      <c r="D3422" s="3" t="s">
        <v>547</v>
      </c>
    </row>
    <row r="3423">
      <c r="A3423" s="6" t="s">
        <v>4681</v>
      </c>
      <c r="B3423" s="2" t="s">
        <v>6784</v>
      </c>
      <c r="C3423" s="6" t="s">
        <v>6785</v>
      </c>
      <c r="D3423" s="3" t="s">
        <v>547</v>
      </c>
    </row>
    <row r="3424">
      <c r="A3424" s="6" t="s">
        <v>4681</v>
      </c>
      <c r="B3424" s="2" t="s">
        <v>6786</v>
      </c>
      <c r="C3424" s="6" t="s">
        <v>6787</v>
      </c>
      <c r="D3424" s="3" t="s">
        <v>550</v>
      </c>
    </row>
    <row r="3425">
      <c r="A3425" s="6" t="s">
        <v>4681</v>
      </c>
      <c r="B3425" s="2" t="s">
        <v>6788</v>
      </c>
      <c r="C3425" s="6" t="s">
        <v>6789</v>
      </c>
      <c r="D3425" s="3" t="s">
        <v>550</v>
      </c>
    </row>
    <row r="3426">
      <c r="A3426" s="6" t="s">
        <v>4681</v>
      </c>
      <c r="B3426" s="2" t="s">
        <v>6790</v>
      </c>
      <c r="C3426" s="6" t="s">
        <v>6791</v>
      </c>
      <c r="D3426" s="3" t="s">
        <v>550</v>
      </c>
    </row>
    <row r="3427">
      <c r="A3427" s="6" t="s">
        <v>4681</v>
      </c>
      <c r="B3427" s="2" t="s">
        <v>6792</v>
      </c>
      <c r="C3427" s="6" t="s">
        <v>6793</v>
      </c>
      <c r="D3427" s="3" t="s">
        <v>552</v>
      </c>
    </row>
    <row r="3428">
      <c r="A3428" s="6" t="s">
        <v>4681</v>
      </c>
      <c r="B3428" s="2" t="s">
        <v>6794</v>
      </c>
      <c r="C3428" s="6" t="s">
        <v>6795</v>
      </c>
      <c r="D3428" s="3" t="s">
        <v>552</v>
      </c>
    </row>
    <row r="3429">
      <c r="A3429" s="6" t="s">
        <v>4681</v>
      </c>
      <c r="B3429" s="2" t="s">
        <v>6796</v>
      </c>
      <c r="C3429" s="6" t="s">
        <v>6797</v>
      </c>
      <c r="D3429" s="3" t="s">
        <v>552</v>
      </c>
    </row>
    <row r="3430">
      <c r="A3430" s="6" t="s">
        <v>4681</v>
      </c>
      <c r="B3430" s="2" t="s">
        <v>6798</v>
      </c>
      <c r="C3430" s="6" t="s">
        <v>6799</v>
      </c>
      <c r="D3430" s="3" t="s">
        <v>552</v>
      </c>
    </row>
    <row r="3431">
      <c r="A3431" s="6" t="s">
        <v>4681</v>
      </c>
      <c r="B3431" s="2" t="s">
        <v>6800</v>
      </c>
      <c r="C3431" s="6" t="s">
        <v>6801</v>
      </c>
      <c r="D3431" s="3" t="s">
        <v>552</v>
      </c>
    </row>
    <row r="3432">
      <c r="A3432" s="6" t="s">
        <v>4681</v>
      </c>
      <c r="B3432" s="2" t="s">
        <v>6802</v>
      </c>
      <c r="C3432" s="6" t="s">
        <v>6803</v>
      </c>
      <c r="D3432" s="3" t="s">
        <v>552</v>
      </c>
    </row>
    <row r="3433">
      <c r="A3433" s="6" t="s">
        <v>4681</v>
      </c>
      <c r="B3433" s="2" t="s">
        <v>6804</v>
      </c>
      <c r="C3433" s="6" t="s">
        <v>6805</v>
      </c>
      <c r="D3433" s="3" t="s">
        <v>552</v>
      </c>
    </row>
    <row r="3434">
      <c r="A3434" s="6" t="s">
        <v>4681</v>
      </c>
      <c r="B3434" s="2" t="s">
        <v>6806</v>
      </c>
      <c r="C3434" s="6" t="s">
        <v>6807</v>
      </c>
      <c r="D3434" s="3" t="s">
        <v>552</v>
      </c>
    </row>
    <row r="3435">
      <c r="A3435" s="6" t="s">
        <v>4681</v>
      </c>
      <c r="B3435" s="2" t="s">
        <v>6808</v>
      </c>
      <c r="C3435" s="6" t="s">
        <v>6809</v>
      </c>
      <c r="D3435" s="3" t="s">
        <v>552</v>
      </c>
    </row>
    <row r="3436">
      <c r="A3436" s="6" t="s">
        <v>4681</v>
      </c>
      <c r="B3436" s="2" t="s">
        <v>6810</v>
      </c>
      <c r="C3436" s="6" t="s">
        <v>6811</v>
      </c>
      <c r="D3436" s="3" t="s">
        <v>552</v>
      </c>
    </row>
    <row r="3437">
      <c r="A3437" s="6" t="s">
        <v>4681</v>
      </c>
      <c r="B3437" s="2" t="s">
        <v>6812</v>
      </c>
      <c r="C3437" s="6" t="s">
        <v>6813</v>
      </c>
      <c r="D3437" s="3" t="s">
        <v>554</v>
      </c>
    </row>
    <row r="3438">
      <c r="A3438" s="6" t="s">
        <v>4681</v>
      </c>
      <c r="B3438" s="2" t="s">
        <v>6814</v>
      </c>
      <c r="C3438" s="6" t="s">
        <v>6815</v>
      </c>
      <c r="D3438" s="3" t="s">
        <v>554</v>
      </c>
    </row>
    <row r="3439">
      <c r="A3439" s="6" t="s">
        <v>4681</v>
      </c>
      <c r="B3439" s="2" t="s">
        <v>6816</v>
      </c>
      <c r="C3439" s="6" t="s">
        <v>6817</v>
      </c>
      <c r="D3439" s="3" t="s">
        <v>554</v>
      </c>
    </row>
    <row r="3440">
      <c r="A3440" s="6" t="s">
        <v>4681</v>
      </c>
      <c r="B3440" s="2" t="s">
        <v>6818</v>
      </c>
      <c r="C3440" s="6" t="s">
        <v>6819</v>
      </c>
      <c r="D3440" s="3" t="s">
        <v>554</v>
      </c>
    </row>
    <row r="3441">
      <c r="A3441" s="6" t="s">
        <v>4681</v>
      </c>
      <c r="B3441" s="2" t="s">
        <v>6820</v>
      </c>
      <c r="C3441" s="6" t="s">
        <v>6821</v>
      </c>
      <c r="D3441" s="3" t="s">
        <v>554</v>
      </c>
    </row>
    <row r="3442">
      <c r="A3442" s="6" t="s">
        <v>4681</v>
      </c>
      <c r="B3442" s="2" t="s">
        <v>6822</v>
      </c>
      <c r="C3442" s="6" t="s">
        <v>6823</v>
      </c>
      <c r="D3442" s="3" t="s">
        <v>554</v>
      </c>
    </row>
    <row r="3443">
      <c r="A3443" s="6" t="s">
        <v>4681</v>
      </c>
      <c r="B3443" s="2" t="s">
        <v>6824</v>
      </c>
      <c r="C3443" s="6" t="s">
        <v>6825</v>
      </c>
      <c r="D3443" s="3" t="s">
        <v>554</v>
      </c>
    </row>
    <row r="3444">
      <c r="A3444" s="6" t="s">
        <v>4681</v>
      </c>
      <c r="B3444" s="2" t="s">
        <v>6826</v>
      </c>
      <c r="C3444" s="6" t="s">
        <v>6827</v>
      </c>
      <c r="D3444" s="3" t="s">
        <v>554</v>
      </c>
    </row>
    <row r="3445">
      <c r="A3445" s="6" t="s">
        <v>4681</v>
      </c>
      <c r="B3445" s="2" t="s">
        <v>6828</v>
      </c>
      <c r="C3445" s="6" t="s">
        <v>557</v>
      </c>
      <c r="D3445" s="3" t="s">
        <v>556</v>
      </c>
    </row>
    <row r="3446">
      <c r="A3446" s="6" t="s">
        <v>4681</v>
      </c>
      <c r="B3446" s="2" t="s">
        <v>6829</v>
      </c>
      <c r="C3446" s="6" t="s">
        <v>6830</v>
      </c>
      <c r="D3446" s="3" t="s">
        <v>559</v>
      </c>
    </row>
    <row r="3447">
      <c r="A3447" s="6" t="s">
        <v>4681</v>
      </c>
      <c r="B3447" s="2" t="s">
        <v>6831</v>
      </c>
      <c r="C3447" s="6" t="s">
        <v>6832</v>
      </c>
      <c r="D3447" s="3" t="s">
        <v>559</v>
      </c>
    </row>
    <row r="3448">
      <c r="A3448" s="6" t="s">
        <v>4681</v>
      </c>
      <c r="B3448" s="2" t="s">
        <v>6833</v>
      </c>
      <c r="C3448" s="6" t="s">
        <v>6834</v>
      </c>
      <c r="D3448" s="3" t="s">
        <v>559</v>
      </c>
    </row>
    <row r="3449">
      <c r="A3449" s="6" t="s">
        <v>4681</v>
      </c>
      <c r="B3449" s="2" t="s">
        <v>6835</v>
      </c>
      <c r="C3449" s="6" t="s">
        <v>6836</v>
      </c>
      <c r="D3449" s="3" t="s">
        <v>561</v>
      </c>
    </row>
    <row r="3450">
      <c r="A3450" s="6" t="s">
        <v>4681</v>
      </c>
      <c r="B3450" s="2" t="s">
        <v>6837</v>
      </c>
      <c r="C3450" s="6" t="s">
        <v>6838</v>
      </c>
      <c r="D3450" s="3" t="s">
        <v>561</v>
      </c>
    </row>
    <row r="3451">
      <c r="A3451" s="6" t="s">
        <v>4681</v>
      </c>
      <c r="B3451" s="2" t="s">
        <v>6839</v>
      </c>
      <c r="C3451" s="6" t="s">
        <v>6840</v>
      </c>
      <c r="D3451" s="3" t="s">
        <v>561</v>
      </c>
    </row>
    <row r="3452">
      <c r="A3452" s="6" t="s">
        <v>4681</v>
      </c>
      <c r="B3452" s="2" t="s">
        <v>6841</v>
      </c>
      <c r="C3452" s="6" t="s">
        <v>6842</v>
      </c>
      <c r="D3452" s="3" t="s">
        <v>561</v>
      </c>
    </row>
    <row r="3453">
      <c r="A3453" s="6" t="s">
        <v>4681</v>
      </c>
      <c r="B3453" s="2" t="s">
        <v>6843</v>
      </c>
      <c r="C3453" s="6" t="s">
        <v>6844</v>
      </c>
      <c r="D3453" s="3" t="s">
        <v>561</v>
      </c>
    </row>
    <row r="3454">
      <c r="A3454" s="6" t="s">
        <v>4681</v>
      </c>
      <c r="B3454" s="2" t="s">
        <v>6845</v>
      </c>
      <c r="C3454" s="6" t="s">
        <v>6846</v>
      </c>
      <c r="D3454" s="3" t="s">
        <v>561</v>
      </c>
    </row>
    <row r="3455">
      <c r="A3455" s="6" t="s">
        <v>4681</v>
      </c>
      <c r="B3455" s="2" t="s">
        <v>6847</v>
      </c>
      <c r="C3455" s="6" t="s">
        <v>6848</v>
      </c>
      <c r="D3455" s="3" t="s">
        <v>561</v>
      </c>
    </row>
    <row r="3456">
      <c r="A3456" s="6" t="s">
        <v>4681</v>
      </c>
      <c r="B3456" s="2" t="s">
        <v>6849</v>
      </c>
      <c r="C3456" s="6" t="s">
        <v>6850</v>
      </c>
      <c r="D3456" s="3" t="s">
        <v>561</v>
      </c>
    </row>
    <row r="3457">
      <c r="A3457" s="6" t="s">
        <v>4681</v>
      </c>
      <c r="B3457" s="2" t="s">
        <v>6851</v>
      </c>
      <c r="C3457" s="6" t="s">
        <v>6852</v>
      </c>
      <c r="D3457" s="3" t="s">
        <v>563</v>
      </c>
    </row>
    <row r="3458">
      <c r="A3458" s="6" t="s">
        <v>4681</v>
      </c>
      <c r="B3458" s="2" t="s">
        <v>6853</v>
      </c>
      <c r="C3458" s="6" t="s">
        <v>6854</v>
      </c>
      <c r="D3458" s="3" t="s">
        <v>563</v>
      </c>
    </row>
    <row r="3459">
      <c r="A3459" s="6" t="s">
        <v>4681</v>
      </c>
      <c r="B3459" s="2" t="s">
        <v>6855</v>
      </c>
      <c r="C3459" s="6" t="s">
        <v>6856</v>
      </c>
      <c r="D3459" s="3" t="s">
        <v>563</v>
      </c>
    </row>
    <row r="3460">
      <c r="A3460" s="6" t="s">
        <v>4681</v>
      </c>
      <c r="B3460" s="2" t="s">
        <v>6857</v>
      </c>
      <c r="C3460" s="6" t="s">
        <v>6858</v>
      </c>
      <c r="D3460" s="3" t="s">
        <v>563</v>
      </c>
    </row>
    <row r="3461">
      <c r="A3461" s="6" t="s">
        <v>4681</v>
      </c>
      <c r="B3461" s="2" t="s">
        <v>6859</v>
      </c>
      <c r="C3461" s="6" t="s">
        <v>6860</v>
      </c>
      <c r="D3461" s="3" t="s">
        <v>563</v>
      </c>
    </row>
    <row r="3462">
      <c r="A3462" s="6" t="s">
        <v>4681</v>
      </c>
      <c r="B3462" s="2" t="s">
        <v>6861</v>
      </c>
      <c r="C3462" s="6" t="s">
        <v>6862</v>
      </c>
      <c r="D3462" s="3" t="s">
        <v>563</v>
      </c>
    </row>
    <row r="3463">
      <c r="A3463" s="6" t="s">
        <v>4681</v>
      </c>
      <c r="B3463" s="2" t="s">
        <v>6863</v>
      </c>
      <c r="C3463" s="6" t="s">
        <v>6864</v>
      </c>
      <c r="D3463" s="3" t="s">
        <v>563</v>
      </c>
    </row>
    <row r="3464">
      <c r="A3464" s="6" t="s">
        <v>4681</v>
      </c>
      <c r="B3464" s="2" t="s">
        <v>6865</v>
      </c>
      <c r="C3464" s="6" t="s">
        <v>6866</v>
      </c>
      <c r="D3464" s="3" t="s">
        <v>563</v>
      </c>
    </row>
    <row r="3465">
      <c r="A3465" s="6" t="s">
        <v>4681</v>
      </c>
      <c r="B3465" s="2" t="s">
        <v>6867</v>
      </c>
      <c r="C3465" s="6" t="s">
        <v>6868</v>
      </c>
      <c r="D3465" s="3" t="s">
        <v>566</v>
      </c>
    </row>
    <row r="3466">
      <c r="A3466" s="6" t="s">
        <v>4681</v>
      </c>
      <c r="B3466" s="2" t="s">
        <v>6869</v>
      </c>
      <c r="C3466" s="6" t="s">
        <v>6870</v>
      </c>
      <c r="D3466" s="3" t="s">
        <v>566</v>
      </c>
    </row>
    <row r="3467">
      <c r="A3467" s="6" t="s">
        <v>4681</v>
      </c>
      <c r="B3467" s="2" t="s">
        <v>6871</v>
      </c>
      <c r="C3467" s="6" t="s">
        <v>6872</v>
      </c>
      <c r="D3467" s="3" t="s">
        <v>566</v>
      </c>
    </row>
    <row r="3468">
      <c r="A3468" s="6" t="s">
        <v>4681</v>
      </c>
      <c r="B3468" s="2" t="s">
        <v>6873</v>
      </c>
      <c r="C3468" s="6" t="s">
        <v>6874</v>
      </c>
      <c r="D3468" s="3" t="s">
        <v>566</v>
      </c>
    </row>
    <row r="3469">
      <c r="A3469" s="6" t="s">
        <v>4681</v>
      </c>
      <c r="B3469" s="2" t="s">
        <v>6875</v>
      </c>
      <c r="C3469" s="6" t="s">
        <v>6876</v>
      </c>
      <c r="D3469" s="3" t="s">
        <v>566</v>
      </c>
    </row>
    <row r="3470">
      <c r="A3470" s="6" t="s">
        <v>4681</v>
      </c>
      <c r="B3470" s="2" t="s">
        <v>6877</v>
      </c>
      <c r="C3470" s="6" t="s">
        <v>6878</v>
      </c>
      <c r="D3470" s="3" t="s">
        <v>566</v>
      </c>
    </row>
    <row r="3471">
      <c r="A3471" s="6" t="s">
        <v>4681</v>
      </c>
      <c r="B3471" s="2" t="s">
        <v>6879</v>
      </c>
      <c r="C3471" s="6" t="s">
        <v>6880</v>
      </c>
      <c r="D3471" s="3" t="s">
        <v>566</v>
      </c>
    </row>
    <row r="3472">
      <c r="A3472" s="6" t="s">
        <v>4681</v>
      </c>
      <c r="B3472" s="2" t="s">
        <v>6881</v>
      </c>
      <c r="C3472" s="6" t="s">
        <v>6882</v>
      </c>
      <c r="D3472" s="3" t="s">
        <v>566</v>
      </c>
    </row>
    <row r="3473">
      <c r="A3473" s="6" t="s">
        <v>4681</v>
      </c>
      <c r="B3473" s="2" t="s">
        <v>6883</v>
      </c>
      <c r="C3473" s="6" t="s">
        <v>6884</v>
      </c>
      <c r="D3473" s="3" t="s">
        <v>568</v>
      </c>
    </row>
    <row r="3474">
      <c r="A3474" s="6" t="s">
        <v>4681</v>
      </c>
      <c r="B3474" s="2" t="s">
        <v>6885</v>
      </c>
      <c r="C3474" s="6" t="s">
        <v>6886</v>
      </c>
      <c r="D3474" s="3" t="s">
        <v>568</v>
      </c>
    </row>
    <row r="3475">
      <c r="A3475" s="6" t="s">
        <v>4681</v>
      </c>
      <c r="B3475" s="2" t="s">
        <v>6887</v>
      </c>
      <c r="C3475" s="6" t="s">
        <v>6888</v>
      </c>
      <c r="D3475" s="3" t="s">
        <v>568</v>
      </c>
    </row>
    <row r="3476">
      <c r="A3476" s="6" t="s">
        <v>4681</v>
      </c>
      <c r="B3476" s="2" t="s">
        <v>6889</v>
      </c>
      <c r="C3476" s="6" t="s">
        <v>6890</v>
      </c>
      <c r="D3476" s="3" t="s">
        <v>568</v>
      </c>
    </row>
    <row r="3477">
      <c r="A3477" s="6" t="s">
        <v>4681</v>
      </c>
      <c r="B3477" s="2" t="s">
        <v>6891</v>
      </c>
      <c r="C3477" s="6" t="s">
        <v>6892</v>
      </c>
      <c r="D3477" s="3" t="s">
        <v>568</v>
      </c>
    </row>
    <row r="3478">
      <c r="A3478" s="6" t="s">
        <v>4681</v>
      </c>
      <c r="B3478" s="2" t="s">
        <v>6893</v>
      </c>
      <c r="C3478" s="6" t="s">
        <v>6894</v>
      </c>
      <c r="D3478" s="3" t="s">
        <v>568</v>
      </c>
    </row>
    <row r="3479">
      <c r="A3479" s="6" t="s">
        <v>4681</v>
      </c>
      <c r="B3479" s="2" t="s">
        <v>6895</v>
      </c>
      <c r="C3479" s="6" t="s">
        <v>6896</v>
      </c>
      <c r="D3479" s="3" t="s">
        <v>568</v>
      </c>
    </row>
    <row r="3480">
      <c r="A3480" s="6" t="s">
        <v>4681</v>
      </c>
      <c r="B3480" s="2" t="s">
        <v>6897</v>
      </c>
      <c r="C3480" s="6" t="s">
        <v>6898</v>
      </c>
      <c r="D3480" s="3" t="s">
        <v>568</v>
      </c>
    </row>
    <row r="3481">
      <c r="A3481" s="6" t="s">
        <v>4681</v>
      </c>
      <c r="B3481" s="2" t="s">
        <v>6899</v>
      </c>
      <c r="C3481" s="6" t="s">
        <v>6900</v>
      </c>
      <c r="D3481" s="3" t="s">
        <v>568</v>
      </c>
    </row>
    <row r="3482">
      <c r="A3482" s="6" t="s">
        <v>4681</v>
      </c>
      <c r="B3482" s="2" t="s">
        <v>6901</v>
      </c>
      <c r="C3482" s="6" t="s">
        <v>6902</v>
      </c>
      <c r="D3482" s="3" t="s">
        <v>570</v>
      </c>
    </row>
    <row r="3483">
      <c r="A3483" s="6" t="s">
        <v>4681</v>
      </c>
      <c r="B3483" s="2" t="s">
        <v>6903</v>
      </c>
      <c r="C3483" s="6" t="s">
        <v>6904</v>
      </c>
      <c r="D3483" s="3" t="s">
        <v>570</v>
      </c>
    </row>
    <row r="3484">
      <c r="A3484" s="6" t="s">
        <v>4681</v>
      </c>
      <c r="B3484" s="2" t="s">
        <v>6905</v>
      </c>
      <c r="C3484" s="6" t="s">
        <v>6906</v>
      </c>
      <c r="D3484" s="3" t="s">
        <v>570</v>
      </c>
    </row>
    <row r="3485">
      <c r="A3485" s="6" t="s">
        <v>4681</v>
      </c>
      <c r="B3485" s="2" t="s">
        <v>6907</v>
      </c>
      <c r="C3485" s="6" t="s">
        <v>6908</v>
      </c>
      <c r="D3485" s="3" t="s">
        <v>570</v>
      </c>
    </row>
    <row r="3486">
      <c r="A3486" s="6" t="s">
        <v>4681</v>
      </c>
      <c r="B3486" s="2" t="s">
        <v>6909</v>
      </c>
      <c r="C3486" s="6" t="s">
        <v>6910</v>
      </c>
      <c r="D3486" s="3" t="s">
        <v>570</v>
      </c>
    </row>
    <row r="3487">
      <c r="A3487" s="6" t="s">
        <v>4681</v>
      </c>
      <c r="B3487" s="2" t="s">
        <v>6911</v>
      </c>
      <c r="C3487" s="6" t="s">
        <v>6912</v>
      </c>
      <c r="D3487" s="3" t="s">
        <v>570</v>
      </c>
    </row>
    <row r="3488">
      <c r="A3488" s="6" t="s">
        <v>4681</v>
      </c>
      <c r="B3488" s="2" t="s">
        <v>6913</v>
      </c>
      <c r="C3488" s="6" t="s">
        <v>6914</v>
      </c>
      <c r="D3488" s="3" t="s">
        <v>570</v>
      </c>
    </row>
    <row r="3489">
      <c r="A3489" s="6" t="s">
        <v>4681</v>
      </c>
      <c r="B3489" s="2" t="s">
        <v>6915</v>
      </c>
      <c r="C3489" s="6" t="s">
        <v>6916</v>
      </c>
      <c r="D3489" s="3" t="s">
        <v>570</v>
      </c>
    </row>
    <row r="3490">
      <c r="A3490" s="6" t="s">
        <v>4681</v>
      </c>
      <c r="B3490" s="2" t="s">
        <v>6917</v>
      </c>
      <c r="C3490" s="6" t="s">
        <v>6918</v>
      </c>
      <c r="D3490" s="3" t="s">
        <v>570</v>
      </c>
    </row>
    <row r="3491">
      <c r="A3491" s="6" t="s">
        <v>4681</v>
      </c>
      <c r="B3491" s="2" t="s">
        <v>6919</v>
      </c>
      <c r="C3491" s="6" t="s">
        <v>573</v>
      </c>
      <c r="D3491" s="3" t="s">
        <v>572</v>
      </c>
    </row>
    <row r="3492">
      <c r="A3492" s="6" t="s">
        <v>4681</v>
      </c>
      <c r="B3492" s="2" t="s">
        <v>6920</v>
      </c>
      <c r="C3492" s="6" t="s">
        <v>6921</v>
      </c>
      <c r="D3492" s="3" t="s">
        <v>574</v>
      </c>
    </row>
    <row r="3493">
      <c r="A3493" s="6" t="s">
        <v>4681</v>
      </c>
      <c r="B3493" s="2" t="s">
        <v>6922</v>
      </c>
      <c r="C3493" s="6" t="s">
        <v>6923</v>
      </c>
      <c r="D3493" s="3" t="s">
        <v>574</v>
      </c>
    </row>
    <row r="3494">
      <c r="A3494" s="6" t="s">
        <v>4681</v>
      </c>
      <c r="B3494" s="2" t="s">
        <v>6924</v>
      </c>
      <c r="C3494" s="6" t="s">
        <v>6925</v>
      </c>
      <c r="D3494" s="3" t="s">
        <v>574</v>
      </c>
    </row>
    <row r="3495">
      <c r="A3495" s="6" t="s">
        <v>4681</v>
      </c>
      <c r="B3495" s="2" t="s">
        <v>6926</v>
      </c>
      <c r="C3495" s="6" t="s">
        <v>6927</v>
      </c>
      <c r="D3495" s="3" t="s">
        <v>574</v>
      </c>
    </row>
    <row r="3496">
      <c r="A3496" s="6" t="s">
        <v>4681</v>
      </c>
      <c r="B3496" s="2" t="s">
        <v>6928</v>
      </c>
      <c r="C3496" s="6" t="s">
        <v>6929</v>
      </c>
      <c r="D3496" s="3" t="s">
        <v>574</v>
      </c>
    </row>
    <row r="3497">
      <c r="A3497" s="6" t="s">
        <v>4681</v>
      </c>
      <c r="B3497" s="2" t="s">
        <v>6930</v>
      </c>
      <c r="C3497" s="6" t="s">
        <v>6931</v>
      </c>
      <c r="D3497" s="3" t="s">
        <v>574</v>
      </c>
    </row>
    <row r="3498">
      <c r="A3498" s="6" t="s">
        <v>4681</v>
      </c>
      <c r="B3498" s="2" t="s">
        <v>6932</v>
      </c>
      <c r="C3498" s="6" t="s">
        <v>6933</v>
      </c>
      <c r="D3498" s="3" t="s">
        <v>577</v>
      </c>
    </row>
    <row r="3499">
      <c r="A3499" s="6" t="s">
        <v>4681</v>
      </c>
      <c r="B3499" s="2" t="s">
        <v>6934</v>
      </c>
      <c r="C3499" s="6" t="s">
        <v>6935</v>
      </c>
      <c r="D3499" s="3" t="s">
        <v>577</v>
      </c>
    </row>
    <row r="3500">
      <c r="A3500" s="6" t="s">
        <v>4681</v>
      </c>
      <c r="B3500" s="2" t="s">
        <v>6936</v>
      </c>
      <c r="C3500" s="6" t="s">
        <v>6937</v>
      </c>
      <c r="D3500" s="3" t="s">
        <v>577</v>
      </c>
    </row>
    <row r="3501">
      <c r="A3501" s="6" t="s">
        <v>4681</v>
      </c>
      <c r="B3501" s="2" t="s">
        <v>6938</v>
      </c>
      <c r="C3501" s="6" t="s">
        <v>6939</v>
      </c>
      <c r="D3501" s="3" t="s">
        <v>577</v>
      </c>
    </row>
    <row r="3502">
      <c r="A3502" s="6" t="s">
        <v>4681</v>
      </c>
      <c r="B3502" s="2" t="s">
        <v>6940</v>
      </c>
      <c r="C3502" s="6" t="s">
        <v>6941</v>
      </c>
      <c r="D3502" s="3" t="s">
        <v>577</v>
      </c>
    </row>
    <row r="3503">
      <c r="A3503" s="6" t="s">
        <v>4681</v>
      </c>
      <c r="B3503" s="2" t="s">
        <v>6942</v>
      </c>
      <c r="C3503" s="6" t="s">
        <v>6943</v>
      </c>
      <c r="D3503" s="3" t="s">
        <v>579</v>
      </c>
    </row>
    <row r="3504">
      <c r="A3504" s="6" t="s">
        <v>4681</v>
      </c>
      <c r="B3504" s="2" t="s">
        <v>6944</v>
      </c>
      <c r="C3504" s="6" t="s">
        <v>6945</v>
      </c>
      <c r="D3504" s="3" t="s">
        <v>579</v>
      </c>
    </row>
    <row r="3505">
      <c r="A3505" s="6" t="s">
        <v>4681</v>
      </c>
      <c r="B3505" s="2" t="s">
        <v>6946</v>
      </c>
      <c r="C3505" s="6" t="s">
        <v>6947</v>
      </c>
      <c r="D3505" s="3" t="s">
        <v>579</v>
      </c>
    </row>
    <row r="3506">
      <c r="A3506" s="6" t="s">
        <v>4681</v>
      </c>
      <c r="B3506" s="2" t="s">
        <v>6948</v>
      </c>
      <c r="C3506" s="6" t="s">
        <v>6949</v>
      </c>
      <c r="D3506" s="3" t="s">
        <v>579</v>
      </c>
    </row>
    <row r="3507">
      <c r="A3507" s="6" t="s">
        <v>4681</v>
      </c>
      <c r="B3507" s="2" t="s">
        <v>6950</v>
      </c>
      <c r="C3507" s="6" t="s">
        <v>6951</v>
      </c>
      <c r="D3507" s="3" t="s">
        <v>579</v>
      </c>
    </row>
    <row r="3508">
      <c r="A3508" s="6" t="s">
        <v>4681</v>
      </c>
      <c r="B3508" s="2" t="s">
        <v>6952</v>
      </c>
      <c r="C3508" s="6" t="s">
        <v>6953</v>
      </c>
      <c r="D3508" s="3" t="s">
        <v>579</v>
      </c>
    </row>
    <row r="3509">
      <c r="A3509" s="6" t="s">
        <v>4681</v>
      </c>
      <c r="B3509" s="2" t="s">
        <v>6954</v>
      </c>
      <c r="C3509" s="6" t="s">
        <v>6955</v>
      </c>
      <c r="D3509" s="3" t="s">
        <v>579</v>
      </c>
    </row>
    <row r="3510">
      <c r="A3510" s="6" t="s">
        <v>4681</v>
      </c>
      <c r="B3510" s="2" t="s">
        <v>6956</v>
      </c>
      <c r="C3510" s="6" t="s">
        <v>6957</v>
      </c>
      <c r="D3510" s="3" t="s">
        <v>579</v>
      </c>
    </row>
    <row r="3511">
      <c r="A3511" s="6" t="s">
        <v>4681</v>
      </c>
      <c r="B3511" s="2" t="s">
        <v>6958</v>
      </c>
      <c r="C3511" s="6" t="s">
        <v>6959</v>
      </c>
      <c r="D3511" s="3" t="s">
        <v>579</v>
      </c>
    </row>
    <row r="3512">
      <c r="A3512" s="6" t="s">
        <v>4681</v>
      </c>
      <c r="B3512" s="2" t="s">
        <v>6960</v>
      </c>
      <c r="C3512" s="6" t="s">
        <v>6961</v>
      </c>
      <c r="D3512" s="3" t="s">
        <v>579</v>
      </c>
    </row>
    <row r="3513">
      <c r="A3513" s="6" t="s">
        <v>4681</v>
      </c>
      <c r="B3513" s="2" t="s">
        <v>6962</v>
      </c>
      <c r="C3513" s="6" t="s">
        <v>6963</v>
      </c>
      <c r="D3513" s="3" t="s">
        <v>581</v>
      </c>
    </row>
    <row r="3514">
      <c r="A3514" s="6" t="s">
        <v>4681</v>
      </c>
      <c r="B3514" s="2" t="s">
        <v>6964</v>
      </c>
      <c r="C3514" s="6" t="s">
        <v>6965</v>
      </c>
      <c r="D3514" s="3" t="s">
        <v>581</v>
      </c>
    </row>
    <row r="3515">
      <c r="A3515" s="6" t="s">
        <v>4681</v>
      </c>
      <c r="B3515" s="2" t="s">
        <v>6966</v>
      </c>
      <c r="C3515" s="6" t="s">
        <v>6967</v>
      </c>
      <c r="D3515" s="3" t="s">
        <v>581</v>
      </c>
    </row>
    <row r="3516">
      <c r="A3516" s="6" t="s">
        <v>4681</v>
      </c>
      <c r="B3516" s="2" t="s">
        <v>6968</v>
      </c>
      <c r="C3516" s="6" t="s">
        <v>6969</v>
      </c>
      <c r="D3516" s="3" t="s">
        <v>581</v>
      </c>
    </row>
    <row r="3517">
      <c r="A3517" s="6" t="s">
        <v>4681</v>
      </c>
      <c r="B3517" s="2" t="s">
        <v>6970</v>
      </c>
      <c r="C3517" s="6" t="s">
        <v>6971</v>
      </c>
      <c r="D3517" s="3" t="s">
        <v>581</v>
      </c>
    </row>
    <row r="3518">
      <c r="A3518" s="6" t="s">
        <v>4681</v>
      </c>
      <c r="B3518" s="2" t="s">
        <v>6972</v>
      </c>
      <c r="C3518" s="6" t="s">
        <v>6973</v>
      </c>
      <c r="D3518" s="3" t="s">
        <v>581</v>
      </c>
    </row>
    <row r="3519">
      <c r="A3519" s="6" t="s">
        <v>4681</v>
      </c>
      <c r="B3519" s="2" t="s">
        <v>6974</v>
      </c>
      <c r="C3519" s="6" t="s">
        <v>6975</v>
      </c>
      <c r="D3519" s="3" t="s">
        <v>583</v>
      </c>
    </row>
    <row r="3520">
      <c r="A3520" s="6" t="s">
        <v>4681</v>
      </c>
      <c r="B3520" s="2" t="s">
        <v>6976</v>
      </c>
      <c r="C3520" s="6" t="s">
        <v>6977</v>
      </c>
      <c r="D3520" s="3" t="s">
        <v>583</v>
      </c>
    </row>
    <row r="3521">
      <c r="A3521" s="6" t="s">
        <v>4681</v>
      </c>
      <c r="B3521" s="2" t="s">
        <v>6978</v>
      </c>
      <c r="C3521" s="6" t="s">
        <v>6979</v>
      </c>
      <c r="D3521" s="3" t="s">
        <v>583</v>
      </c>
    </row>
    <row r="3522">
      <c r="A3522" s="6" t="s">
        <v>4681</v>
      </c>
      <c r="B3522" s="2" t="s">
        <v>6980</v>
      </c>
      <c r="C3522" s="6" t="s">
        <v>6981</v>
      </c>
      <c r="D3522" s="3" t="s">
        <v>583</v>
      </c>
    </row>
    <row r="3523">
      <c r="A3523" s="6" t="s">
        <v>4681</v>
      </c>
      <c r="B3523" s="2" t="s">
        <v>6982</v>
      </c>
      <c r="C3523" s="6" t="s">
        <v>6983</v>
      </c>
      <c r="D3523" s="3" t="s">
        <v>585</v>
      </c>
    </row>
    <row r="3524">
      <c r="A3524" s="6" t="s">
        <v>4681</v>
      </c>
      <c r="B3524" s="2" t="s">
        <v>6984</v>
      </c>
      <c r="C3524" s="6" t="s">
        <v>6985</v>
      </c>
      <c r="D3524" s="3" t="s">
        <v>585</v>
      </c>
    </row>
    <row r="3525">
      <c r="A3525" s="6" t="s">
        <v>4681</v>
      </c>
      <c r="B3525" s="2" t="s">
        <v>6986</v>
      </c>
      <c r="C3525" s="6" t="s">
        <v>6987</v>
      </c>
      <c r="D3525" s="3" t="s">
        <v>585</v>
      </c>
    </row>
    <row r="3526">
      <c r="A3526" s="6" t="s">
        <v>4681</v>
      </c>
      <c r="B3526" s="2" t="s">
        <v>6988</v>
      </c>
      <c r="C3526" s="6" t="s">
        <v>6989</v>
      </c>
      <c r="D3526" s="3" t="s">
        <v>585</v>
      </c>
    </row>
    <row r="3527">
      <c r="A3527" s="6" t="s">
        <v>4681</v>
      </c>
      <c r="B3527" s="2" t="s">
        <v>6990</v>
      </c>
      <c r="C3527" s="6" t="s">
        <v>6991</v>
      </c>
      <c r="D3527" s="3" t="s">
        <v>585</v>
      </c>
    </row>
    <row r="3528">
      <c r="A3528" s="6" t="s">
        <v>4681</v>
      </c>
      <c r="B3528" s="2" t="s">
        <v>6992</v>
      </c>
      <c r="C3528" s="6" t="s">
        <v>6993</v>
      </c>
      <c r="D3528" s="3" t="s">
        <v>585</v>
      </c>
    </row>
    <row r="3529">
      <c r="A3529" s="6" t="s">
        <v>4681</v>
      </c>
      <c r="B3529" s="2" t="s">
        <v>6994</v>
      </c>
      <c r="C3529" s="6" t="s">
        <v>6995</v>
      </c>
      <c r="D3529" s="3" t="s">
        <v>587</v>
      </c>
    </row>
    <row r="3530">
      <c r="A3530" s="6" t="s">
        <v>4681</v>
      </c>
      <c r="B3530" s="2" t="s">
        <v>6996</v>
      </c>
      <c r="C3530" s="6" t="s">
        <v>6997</v>
      </c>
      <c r="D3530" s="3" t="s">
        <v>587</v>
      </c>
    </row>
    <row r="3531">
      <c r="A3531" s="6" t="s">
        <v>4681</v>
      </c>
      <c r="B3531" s="2" t="s">
        <v>6998</v>
      </c>
      <c r="C3531" s="6" t="s">
        <v>6999</v>
      </c>
      <c r="D3531" s="3" t="s">
        <v>587</v>
      </c>
    </row>
    <row r="3532">
      <c r="A3532" s="6" t="s">
        <v>4681</v>
      </c>
      <c r="B3532" s="2" t="s">
        <v>7000</v>
      </c>
      <c r="C3532" s="6" t="s">
        <v>7001</v>
      </c>
      <c r="D3532" s="3" t="s">
        <v>589</v>
      </c>
    </row>
    <row r="3533">
      <c r="A3533" s="6" t="s">
        <v>4681</v>
      </c>
      <c r="B3533" s="2" t="s">
        <v>7002</v>
      </c>
      <c r="C3533" s="6" t="s">
        <v>7003</v>
      </c>
      <c r="D3533" s="3" t="s">
        <v>589</v>
      </c>
    </row>
    <row r="3534">
      <c r="A3534" s="6" t="s">
        <v>4681</v>
      </c>
      <c r="B3534" s="2" t="s">
        <v>7004</v>
      </c>
      <c r="C3534" s="6" t="s">
        <v>7005</v>
      </c>
      <c r="D3534" s="3" t="s">
        <v>589</v>
      </c>
    </row>
    <row r="3535">
      <c r="A3535" s="6" t="s">
        <v>4681</v>
      </c>
      <c r="B3535" s="2" t="s">
        <v>7006</v>
      </c>
      <c r="C3535" s="6" t="s">
        <v>7007</v>
      </c>
      <c r="D3535" s="3" t="s">
        <v>589</v>
      </c>
    </row>
    <row r="3536">
      <c r="A3536" s="6" t="s">
        <v>4681</v>
      </c>
      <c r="B3536" s="2" t="s">
        <v>7008</v>
      </c>
      <c r="C3536" s="6" t="s">
        <v>7009</v>
      </c>
      <c r="D3536" s="3" t="s">
        <v>589</v>
      </c>
    </row>
    <row r="3537">
      <c r="A3537" s="6" t="s">
        <v>4681</v>
      </c>
      <c r="B3537" s="2" t="s">
        <v>7010</v>
      </c>
      <c r="C3537" s="6" t="s">
        <v>7011</v>
      </c>
      <c r="D3537" s="3" t="s">
        <v>589</v>
      </c>
    </row>
    <row r="3538">
      <c r="A3538" s="6" t="s">
        <v>4681</v>
      </c>
      <c r="B3538" s="2" t="s">
        <v>7012</v>
      </c>
      <c r="C3538" s="6" t="s">
        <v>7013</v>
      </c>
      <c r="D3538" s="3" t="s">
        <v>589</v>
      </c>
    </row>
    <row r="3539">
      <c r="A3539" s="6" t="s">
        <v>4681</v>
      </c>
      <c r="B3539" s="2" t="s">
        <v>7014</v>
      </c>
      <c r="C3539" s="6" t="s">
        <v>7015</v>
      </c>
      <c r="D3539" s="3" t="s">
        <v>589</v>
      </c>
    </row>
    <row r="3540">
      <c r="A3540" s="6" t="s">
        <v>4681</v>
      </c>
      <c r="B3540" s="2" t="s">
        <v>7016</v>
      </c>
      <c r="C3540" s="6" t="s">
        <v>7017</v>
      </c>
      <c r="D3540" s="3" t="s">
        <v>591</v>
      </c>
    </row>
    <row r="3541">
      <c r="A3541" s="6" t="s">
        <v>4681</v>
      </c>
      <c r="B3541" s="2" t="s">
        <v>7018</v>
      </c>
      <c r="C3541" s="6" t="s">
        <v>7019</v>
      </c>
      <c r="D3541" s="3" t="s">
        <v>591</v>
      </c>
    </row>
    <row r="3542">
      <c r="A3542" s="6" t="s">
        <v>4681</v>
      </c>
      <c r="B3542" s="2" t="s">
        <v>7020</v>
      </c>
      <c r="C3542" s="6" t="s">
        <v>7021</v>
      </c>
      <c r="D3542" s="3" t="s">
        <v>591</v>
      </c>
    </row>
    <row r="3543">
      <c r="A3543" s="6" t="s">
        <v>4681</v>
      </c>
      <c r="B3543" s="2" t="s">
        <v>7022</v>
      </c>
      <c r="C3543" s="6" t="s">
        <v>7023</v>
      </c>
      <c r="D3543" s="3" t="s">
        <v>591</v>
      </c>
    </row>
    <row r="3544">
      <c r="A3544" s="6" t="s">
        <v>4681</v>
      </c>
      <c r="B3544" s="2" t="s">
        <v>7024</v>
      </c>
      <c r="C3544" s="6" t="s">
        <v>7025</v>
      </c>
      <c r="D3544" s="3" t="s">
        <v>591</v>
      </c>
    </row>
    <row r="3545">
      <c r="A3545" s="6" t="s">
        <v>4681</v>
      </c>
      <c r="B3545" s="2" t="s">
        <v>7026</v>
      </c>
      <c r="C3545" s="6" t="s">
        <v>7027</v>
      </c>
      <c r="D3545" s="3" t="s">
        <v>591</v>
      </c>
    </row>
    <row r="3546">
      <c r="A3546" s="6" t="s">
        <v>4681</v>
      </c>
      <c r="B3546" s="2" t="s">
        <v>7028</v>
      </c>
      <c r="C3546" s="6" t="s">
        <v>7029</v>
      </c>
      <c r="D3546" s="3" t="s">
        <v>591</v>
      </c>
    </row>
    <row r="3547">
      <c r="A3547" s="6" t="s">
        <v>4681</v>
      </c>
      <c r="B3547" s="2" t="s">
        <v>7030</v>
      </c>
      <c r="C3547" s="6" t="s">
        <v>7031</v>
      </c>
      <c r="D3547" s="3" t="s">
        <v>591</v>
      </c>
    </row>
    <row r="3548">
      <c r="A3548" s="6" t="s">
        <v>4681</v>
      </c>
      <c r="B3548" s="2" t="s">
        <v>7032</v>
      </c>
      <c r="C3548" s="6" t="s">
        <v>7033</v>
      </c>
      <c r="D3548" s="3" t="s">
        <v>593</v>
      </c>
    </row>
    <row r="3549">
      <c r="A3549" s="6" t="s">
        <v>4681</v>
      </c>
      <c r="B3549" s="2" t="s">
        <v>7034</v>
      </c>
      <c r="C3549" s="6" t="s">
        <v>7035</v>
      </c>
      <c r="D3549" s="3" t="s">
        <v>593</v>
      </c>
    </row>
    <row r="3550">
      <c r="A3550" s="6" t="s">
        <v>4681</v>
      </c>
      <c r="B3550" s="2" t="s">
        <v>7036</v>
      </c>
      <c r="C3550" s="6" t="s">
        <v>7037</v>
      </c>
      <c r="D3550" s="3" t="s">
        <v>593</v>
      </c>
    </row>
    <row r="3551">
      <c r="A3551" s="6" t="s">
        <v>4681</v>
      </c>
      <c r="B3551" s="2" t="s">
        <v>7038</v>
      </c>
      <c r="C3551" s="6" t="s">
        <v>7039</v>
      </c>
      <c r="D3551" s="3" t="s">
        <v>593</v>
      </c>
    </row>
    <row r="3552">
      <c r="A3552" s="6" t="s">
        <v>4681</v>
      </c>
      <c r="B3552" s="2" t="s">
        <v>7040</v>
      </c>
      <c r="C3552" s="6" t="s">
        <v>7041</v>
      </c>
      <c r="D3552" s="3" t="s">
        <v>593</v>
      </c>
    </row>
    <row r="3553">
      <c r="A3553" s="6" t="s">
        <v>4681</v>
      </c>
      <c r="B3553" s="2" t="s">
        <v>7042</v>
      </c>
      <c r="C3553" s="6" t="s">
        <v>7043</v>
      </c>
      <c r="D3553" s="3" t="s">
        <v>595</v>
      </c>
    </row>
    <row r="3554">
      <c r="A3554" s="6" t="s">
        <v>4681</v>
      </c>
      <c r="B3554" s="2" t="s">
        <v>7044</v>
      </c>
      <c r="C3554" s="6" t="s">
        <v>7045</v>
      </c>
      <c r="D3554" s="3" t="s">
        <v>595</v>
      </c>
    </row>
    <row r="3555">
      <c r="A3555" s="6" t="s">
        <v>4681</v>
      </c>
      <c r="B3555" s="2" t="s">
        <v>7046</v>
      </c>
      <c r="C3555" s="6" t="s">
        <v>7047</v>
      </c>
      <c r="D3555" s="3" t="s">
        <v>595</v>
      </c>
    </row>
    <row r="3556">
      <c r="A3556" s="6" t="s">
        <v>4681</v>
      </c>
      <c r="B3556" s="2" t="s">
        <v>7048</v>
      </c>
      <c r="C3556" s="6" t="s">
        <v>7049</v>
      </c>
      <c r="D3556" s="3" t="s">
        <v>595</v>
      </c>
    </row>
    <row r="3557">
      <c r="A3557" s="6" t="s">
        <v>4681</v>
      </c>
      <c r="B3557" s="2" t="s">
        <v>7050</v>
      </c>
      <c r="C3557" s="6" t="s">
        <v>7051</v>
      </c>
      <c r="D3557" s="3" t="s">
        <v>595</v>
      </c>
    </row>
    <row r="3558">
      <c r="A3558" s="6" t="s">
        <v>4681</v>
      </c>
      <c r="B3558" s="2" t="s">
        <v>7052</v>
      </c>
      <c r="C3558" s="6" t="s">
        <v>7053</v>
      </c>
      <c r="D3558" s="3" t="s">
        <v>595</v>
      </c>
    </row>
    <row r="3559">
      <c r="A3559" s="6" t="s">
        <v>4681</v>
      </c>
      <c r="B3559" s="2" t="s">
        <v>7054</v>
      </c>
      <c r="C3559" s="6" t="s">
        <v>7055</v>
      </c>
      <c r="D3559" s="3" t="s">
        <v>595</v>
      </c>
    </row>
    <row r="3560">
      <c r="A3560" s="6" t="s">
        <v>4681</v>
      </c>
      <c r="B3560" s="2" t="s">
        <v>7056</v>
      </c>
      <c r="C3560" s="6" t="s">
        <v>7057</v>
      </c>
      <c r="D3560" s="3" t="s">
        <v>597</v>
      </c>
    </row>
    <row r="3561">
      <c r="A3561" s="6" t="s">
        <v>4681</v>
      </c>
      <c r="B3561" s="2" t="s">
        <v>7058</v>
      </c>
      <c r="C3561" s="6" t="s">
        <v>7059</v>
      </c>
      <c r="D3561" s="3" t="s">
        <v>597</v>
      </c>
    </row>
    <row r="3562">
      <c r="A3562" s="6" t="s">
        <v>4681</v>
      </c>
      <c r="B3562" s="2" t="s">
        <v>7060</v>
      </c>
      <c r="C3562" s="6" t="s">
        <v>7061</v>
      </c>
      <c r="D3562" s="3" t="s">
        <v>597</v>
      </c>
    </row>
    <row r="3563">
      <c r="A3563" s="6" t="s">
        <v>4681</v>
      </c>
      <c r="B3563" s="2" t="s">
        <v>7062</v>
      </c>
      <c r="C3563" s="6" t="s">
        <v>7063</v>
      </c>
      <c r="D3563" s="3" t="s">
        <v>597</v>
      </c>
    </row>
    <row r="3564">
      <c r="A3564" s="6" t="s">
        <v>4681</v>
      </c>
      <c r="B3564" s="2" t="s">
        <v>7064</v>
      </c>
      <c r="C3564" s="6" t="s">
        <v>7065</v>
      </c>
      <c r="D3564" s="3" t="s">
        <v>597</v>
      </c>
    </row>
    <row r="3565">
      <c r="A3565" s="6" t="s">
        <v>4681</v>
      </c>
      <c r="B3565" s="2" t="s">
        <v>7066</v>
      </c>
      <c r="C3565" s="6" t="s">
        <v>7067</v>
      </c>
      <c r="D3565" s="3" t="s">
        <v>599</v>
      </c>
    </row>
    <row r="3566">
      <c r="A3566" s="6" t="s">
        <v>4681</v>
      </c>
      <c r="B3566" s="2" t="s">
        <v>7068</v>
      </c>
      <c r="C3566" s="6" t="s">
        <v>7069</v>
      </c>
      <c r="D3566" s="3" t="s">
        <v>599</v>
      </c>
    </row>
    <row r="3567">
      <c r="A3567" s="6" t="s">
        <v>4681</v>
      </c>
      <c r="B3567" s="2" t="s">
        <v>7070</v>
      </c>
      <c r="C3567" s="6" t="s">
        <v>7071</v>
      </c>
      <c r="D3567" s="3" t="s">
        <v>599</v>
      </c>
    </row>
    <row r="3568">
      <c r="A3568" s="6" t="s">
        <v>4681</v>
      </c>
      <c r="B3568" s="2" t="s">
        <v>7072</v>
      </c>
      <c r="C3568" s="6" t="s">
        <v>7073</v>
      </c>
      <c r="D3568" s="3" t="s">
        <v>599</v>
      </c>
    </row>
    <row r="3569">
      <c r="A3569" s="6" t="s">
        <v>4681</v>
      </c>
      <c r="B3569" s="2" t="s">
        <v>7074</v>
      </c>
      <c r="C3569" s="6" t="s">
        <v>7075</v>
      </c>
      <c r="D3569" s="3" t="s">
        <v>599</v>
      </c>
    </row>
    <row r="3570">
      <c r="A3570" s="6" t="s">
        <v>4681</v>
      </c>
      <c r="B3570" s="2" t="s">
        <v>7076</v>
      </c>
      <c r="C3570" s="6" t="s">
        <v>7077</v>
      </c>
      <c r="D3570" s="3" t="s">
        <v>599</v>
      </c>
    </row>
    <row r="3571">
      <c r="A3571" s="6" t="s">
        <v>4681</v>
      </c>
      <c r="B3571" s="2" t="s">
        <v>7078</v>
      </c>
      <c r="C3571" s="6" t="s">
        <v>602</v>
      </c>
      <c r="D3571" s="3" t="s">
        <v>601</v>
      </c>
    </row>
    <row r="3572">
      <c r="A3572" s="6" t="s">
        <v>4681</v>
      </c>
      <c r="B3572" s="2" t="s">
        <v>7079</v>
      </c>
      <c r="C3572" s="6" t="s">
        <v>7080</v>
      </c>
      <c r="D3572" s="3" t="s">
        <v>604</v>
      </c>
    </row>
    <row r="3573">
      <c r="A3573" s="6" t="s">
        <v>4681</v>
      </c>
      <c r="B3573" s="2" t="s">
        <v>7081</v>
      </c>
      <c r="C3573" s="6" t="s">
        <v>7082</v>
      </c>
      <c r="D3573" s="3" t="s">
        <v>604</v>
      </c>
    </row>
    <row r="3574">
      <c r="A3574" s="6" t="s">
        <v>4681</v>
      </c>
      <c r="B3574" s="2" t="s">
        <v>7083</v>
      </c>
      <c r="C3574" s="6" t="s">
        <v>7084</v>
      </c>
      <c r="D3574" s="3" t="s">
        <v>604</v>
      </c>
    </row>
    <row r="3575">
      <c r="A3575" s="6" t="s">
        <v>4681</v>
      </c>
      <c r="B3575" s="2" t="s">
        <v>7085</v>
      </c>
      <c r="C3575" s="6" t="s">
        <v>7086</v>
      </c>
      <c r="D3575" s="3" t="s">
        <v>607</v>
      </c>
    </row>
    <row r="3576">
      <c r="A3576" s="6" t="s">
        <v>4681</v>
      </c>
      <c r="B3576" s="2" t="s">
        <v>7087</v>
      </c>
      <c r="C3576" s="6" t="s">
        <v>7088</v>
      </c>
      <c r="D3576" s="3" t="s">
        <v>607</v>
      </c>
    </row>
    <row r="3577">
      <c r="A3577" s="6" t="s">
        <v>4681</v>
      </c>
      <c r="B3577" s="2" t="s">
        <v>7089</v>
      </c>
      <c r="C3577" s="6" t="s">
        <v>7090</v>
      </c>
      <c r="D3577" s="3" t="s">
        <v>607</v>
      </c>
    </row>
    <row r="3578">
      <c r="A3578" s="6" t="s">
        <v>4681</v>
      </c>
      <c r="B3578" s="2" t="s">
        <v>7091</v>
      </c>
      <c r="C3578" s="6" t="s">
        <v>7092</v>
      </c>
      <c r="D3578" s="3" t="s">
        <v>607</v>
      </c>
    </row>
    <row r="3579">
      <c r="A3579" s="6" t="s">
        <v>4681</v>
      </c>
      <c r="B3579" s="2" t="s">
        <v>7093</v>
      </c>
      <c r="C3579" s="6" t="s">
        <v>7094</v>
      </c>
      <c r="D3579" s="3" t="s">
        <v>607</v>
      </c>
    </row>
    <row r="3580">
      <c r="A3580" s="6" t="s">
        <v>4681</v>
      </c>
      <c r="B3580" s="2" t="s">
        <v>7095</v>
      </c>
      <c r="C3580" s="6" t="s">
        <v>7096</v>
      </c>
      <c r="D3580" s="3" t="s">
        <v>607</v>
      </c>
    </row>
    <row r="3581">
      <c r="A3581" s="6" t="s">
        <v>4681</v>
      </c>
      <c r="B3581" s="2" t="s">
        <v>7097</v>
      </c>
      <c r="C3581" s="6" t="s">
        <v>7098</v>
      </c>
      <c r="D3581" s="3" t="s">
        <v>607</v>
      </c>
    </row>
    <row r="3582">
      <c r="A3582" s="6" t="s">
        <v>4681</v>
      </c>
      <c r="B3582" s="2" t="s">
        <v>7099</v>
      </c>
      <c r="C3582" s="6" t="s">
        <v>7100</v>
      </c>
      <c r="D3582" s="3" t="s">
        <v>607</v>
      </c>
    </row>
    <row r="3583">
      <c r="A3583" s="6" t="s">
        <v>4681</v>
      </c>
      <c r="B3583" s="2" t="s">
        <v>7101</v>
      </c>
      <c r="C3583" s="6" t="s">
        <v>7102</v>
      </c>
      <c r="D3583" s="3" t="s">
        <v>609</v>
      </c>
    </row>
    <row r="3584">
      <c r="A3584" s="6" t="s">
        <v>4681</v>
      </c>
      <c r="B3584" s="2" t="s">
        <v>7103</v>
      </c>
      <c r="C3584" s="6" t="s">
        <v>7104</v>
      </c>
      <c r="D3584" s="3" t="s">
        <v>609</v>
      </c>
    </row>
    <row r="3585">
      <c r="A3585" s="6" t="s">
        <v>4681</v>
      </c>
      <c r="B3585" s="2" t="s">
        <v>7105</v>
      </c>
      <c r="C3585" s="6" t="s">
        <v>7106</v>
      </c>
      <c r="D3585" s="3" t="s">
        <v>609</v>
      </c>
    </row>
    <row r="3586">
      <c r="A3586" s="6" t="s">
        <v>4681</v>
      </c>
      <c r="B3586" s="2" t="s">
        <v>7107</v>
      </c>
      <c r="C3586" s="6" t="s">
        <v>7108</v>
      </c>
      <c r="D3586" s="3" t="s">
        <v>609</v>
      </c>
    </row>
    <row r="3587">
      <c r="A3587" s="6" t="s">
        <v>4681</v>
      </c>
      <c r="B3587" s="2" t="s">
        <v>7109</v>
      </c>
      <c r="C3587" s="6" t="s">
        <v>7110</v>
      </c>
      <c r="D3587" s="3" t="s">
        <v>609</v>
      </c>
    </row>
    <row r="3588">
      <c r="A3588" s="6" t="s">
        <v>4681</v>
      </c>
      <c r="B3588" s="2" t="s">
        <v>7111</v>
      </c>
      <c r="C3588" s="6" t="s">
        <v>7112</v>
      </c>
      <c r="D3588" s="3" t="s">
        <v>611</v>
      </c>
    </row>
    <row r="3589">
      <c r="A3589" s="6" t="s">
        <v>4681</v>
      </c>
      <c r="B3589" s="2" t="s">
        <v>7113</v>
      </c>
      <c r="C3589" s="6" t="s">
        <v>7114</v>
      </c>
      <c r="D3589" s="3" t="s">
        <v>611</v>
      </c>
    </row>
    <row r="3590">
      <c r="A3590" s="6" t="s">
        <v>4681</v>
      </c>
      <c r="B3590" s="2" t="s">
        <v>7115</v>
      </c>
      <c r="C3590" s="6" t="s">
        <v>7116</v>
      </c>
      <c r="D3590" s="3" t="s">
        <v>611</v>
      </c>
    </row>
    <row r="3591">
      <c r="A3591" s="6" t="s">
        <v>4681</v>
      </c>
      <c r="B3591" s="2" t="s">
        <v>7117</v>
      </c>
      <c r="C3591" s="6" t="s">
        <v>7118</v>
      </c>
      <c r="D3591" s="3" t="s">
        <v>611</v>
      </c>
    </row>
    <row r="3592">
      <c r="A3592" s="6" t="s">
        <v>4681</v>
      </c>
      <c r="B3592" s="2" t="s">
        <v>7119</v>
      </c>
      <c r="C3592" s="6" t="s">
        <v>7120</v>
      </c>
      <c r="D3592" s="3" t="s">
        <v>611</v>
      </c>
    </row>
    <row r="3593">
      <c r="A3593" s="6" t="s">
        <v>4681</v>
      </c>
      <c r="B3593" s="2" t="s">
        <v>7121</v>
      </c>
      <c r="C3593" s="6" t="s">
        <v>7122</v>
      </c>
      <c r="D3593" s="3" t="s">
        <v>611</v>
      </c>
    </row>
    <row r="3594">
      <c r="A3594" s="6" t="s">
        <v>4681</v>
      </c>
      <c r="B3594" s="2" t="s">
        <v>7123</v>
      </c>
      <c r="C3594" s="6" t="s">
        <v>7124</v>
      </c>
      <c r="D3594" s="3" t="s">
        <v>611</v>
      </c>
    </row>
    <row r="3595">
      <c r="A3595" s="6" t="s">
        <v>4681</v>
      </c>
      <c r="B3595" s="2" t="s">
        <v>7125</v>
      </c>
      <c r="C3595" s="6" t="s">
        <v>7126</v>
      </c>
      <c r="D3595" s="3" t="s">
        <v>611</v>
      </c>
    </row>
    <row r="3596">
      <c r="A3596" s="6" t="s">
        <v>4681</v>
      </c>
      <c r="B3596" s="2" t="s">
        <v>7127</v>
      </c>
      <c r="C3596" s="6" t="s">
        <v>7128</v>
      </c>
      <c r="D3596" s="3" t="s">
        <v>611</v>
      </c>
    </row>
    <row r="3597">
      <c r="A3597" s="6" t="s">
        <v>4681</v>
      </c>
      <c r="B3597" s="2" t="s">
        <v>7129</v>
      </c>
      <c r="C3597" s="6" t="s">
        <v>7130</v>
      </c>
      <c r="D3597" s="3" t="s">
        <v>611</v>
      </c>
    </row>
    <row r="3598">
      <c r="A3598" s="6" t="s">
        <v>4681</v>
      </c>
      <c r="B3598" s="2" t="s">
        <v>7131</v>
      </c>
      <c r="C3598" s="6" t="s">
        <v>7132</v>
      </c>
      <c r="D3598" s="3" t="s">
        <v>613</v>
      </c>
    </row>
    <row r="3599">
      <c r="A3599" s="6" t="s">
        <v>4681</v>
      </c>
      <c r="B3599" s="2" t="s">
        <v>7133</v>
      </c>
      <c r="C3599" s="6" t="s">
        <v>7134</v>
      </c>
      <c r="D3599" s="3" t="s">
        <v>613</v>
      </c>
    </row>
    <row r="3600">
      <c r="A3600" s="6" t="s">
        <v>4681</v>
      </c>
      <c r="B3600" s="2" t="s">
        <v>7135</v>
      </c>
      <c r="C3600" s="6" t="s">
        <v>7136</v>
      </c>
      <c r="D3600" s="3" t="s">
        <v>613</v>
      </c>
    </row>
    <row r="3601">
      <c r="A3601" s="6" t="s">
        <v>4681</v>
      </c>
      <c r="B3601" s="2" t="s">
        <v>7137</v>
      </c>
      <c r="C3601" s="6" t="s">
        <v>7138</v>
      </c>
      <c r="D3601" s="3" t="s">
        <v>613</v>
      </c>
    </row>
    <row r="3602">
      <c r="A3602" s="6" t="s">
        <v>4681</v>
      </c>
      <c r="B3602" s="2" t="s">
        <v>7139</v>
      </c>
      <c r="C3602" s="6" t="s">
        <v>7140</v>
      </c>
      <c r="D3602" s="3" t="s">
        <v>613</v>
      </c>
    </row>
    <row r="3603">
      <c r="A3603" s="6" t="s">
        <v>4681</v>
      </c>
      <c r="B3603" s="2" t="s">
        <v>7141</v>
      </c>
      <c r="C3603" s="6" t="s">
        <v>7142</v>
      </c>
      <c r="D3603" s="3" t="s">
        <v>613</v>
      </c>
    </row>
    <row r="3604">
      <c r="A3604" s="6" t="s">
        <v>4681</v>
      </c>
      <c r="B3604" s="2" t="s">
        <v>7143</v>
      </c>
      <c r="C3604" s="6" t="s">
        <v>7144</v>
      </c>
      <c r="D3604" s="3" t="s">
        <v>613</v>
      </c>
    </row>
    <row r="3605">
      <c r="A3605" s="6" t="s">
        <v>4681</v>
      </c>
      <c r="B3605" s="2" t="s">
        <v>7145</v>
      </c>
      <c r="C3605" s="6" t="s">
        <v>7146</v>
      </c>
      <c r="D3605" s="3" t="s">
        <v>613</v>
      </c>
    </row>
    <row r="3606">
      <c r="A3606" s="6" t="s">
        <v>4681</v>
      </c>
      <c r="B3606" s="2" t="s">
        <v>7147</v>
      </c>
      <c r="C3606" s="6" t="s">
        <v>7148</v>
      </c>
      <c r="D3606" s="3" t="s">
        <v>613</v>
      </c>
    </row>
    <row r="3607">
      <c r="A3607" s="6" t="s">
        <v>4681</v>
      </c>
      <c r="B3607" s="2" t="s">
        <v>7149</v>
      </c>
      <c r="C3607" s="6" t="s">
        <v>7150</v>
      </c>
      <c r="D3607" s="3" t="s">
        <v>613</v>
      </c>
    </row>
    <row r="3608">
      <c r="A3608" s="6" t="s">
        <v>4681</v>
      </c>
      <c r="B3608" s="2" t="s">
        <v>7151</v>
      </c>
      <c r="C3608" s="6" t="s">
        <v>7152</v>
      </c>
      <c r="D3608" s="3" t="s">
        <v>615</v>
      </c>
    </row>
    <row r="3609">
      <c r="A3609" s="6" t="s">
        <v>4681</v>
      </c>
      <c r="B3609" s="2" t="s">
        <v>7153</v>
      </c>
      <c r="C3609" s="6" t="s">
        <v>7154</v>
      </c>
      <c r="D3609" s="3" t="s">
        <v>615</v>
      </c>
    </row>
    <row r="3610">
      <c r="A3610" s="6" t="s">
        <v>4681</v>
      </c>
      <c r="B3610" s="2" t="s">
        <v>7155</v>
      </c>
      <c r="C3610" s="6" t="s">
        <v>7156</v>
      </c>
      <c r="D3610" s="3" t="s">
        <v>615</v>
      </c>
    </row>
    <row r="3611">
      <c r="A3611" s="6" t="s">
        <v>4681</v>
      </c>
      <c r="B3611" s="2" t="s">
        <v>7157</v>
      </c>
      <c r="C3611" s="6" t="s">
        <v>7158</v>
      </c>
      <c r="D3611" s="3" t="s">
        <v>615</v>
      </c>
    </row>
    <row r="3612">
      <c r="A3612" s="6" t="s">
        <v>4681</v>
      </c>
      <c r="B3612" s="2" t="s">
        <v>7159</v>
      </c>
      <c r="C3612" s="6" t="s">
        <v>7160</v>
      </c>
      <c r="D3612" s="3" t="s">
        <v>617</v>
      </c>
    </row>
    <row r="3613">
      <c r="A3613" s="6" t="s">
        <v>4681</v>
      </c>
      <c r="B3613" s="2" t="s">
        <v>7161</v>
      </c>
      <c r="C3613" s="6" t="s">
        <v>7162</v>
      </c>
      <c r="D3613" s="3" t="s">
        <v>617</v>
      </c>
    </row>
    <row r="3614">
      <c r="A3614" s="6" t="s">
        <v>4681</v>
      </c>
      <c r="B3614" s="2" t="s">
        <v>7163</v>
      </c>
      <c r="C3614" s="6" t="s">
        <v>7164</v>
      </c>
      <c r="D3614" s="3" t="s">
        <v>617</v>
      </c>
    </row>
    <row r="3615">
      <c r="A3615" s="6" t="s">
        <v>4681</v>
      </c>
      <c r="B3615" s="2" t="s">
        <v>7165</v>
      </c>
      <c r="C3615" s="6" t="s">
        <v>7166</v>
      </c>
      <c r="D3615" s="3" t="s">
        <v>617</v>
      </c>
    </row>
    <row r="3616">
      <c r="A3616" s="6" t="s">
        <v>4681</v>
      </c>
      <c r="B3616" s="2" t="s">
        <v>7167</v>
      </c>
      <c r="C3616" s="6" t="s">
        <v>7168</v>
      </c>
      <c r="D3616" s="3" t="s">
        <v>619</v>
      </c>
    </row>
    <row r="3617">
      <c r="A3617" s="6" t="s">
        <v>4681</v>
      </c>
      <c r="B3617" s="2" t="s">
        <v>7169</v>
      </c>
      <c r="C3617" s="6" t="s">
        <v>7170</v>
      </c>
      <c r="D3617" s="3" t="s">
        <v>619</v>
      </c>
    </row>
    <row r="3618">
      <c r="A3618" s="6" t="s">
        <v>4681</v>
      </c>
      <c r="B3618" s="2" t="s">
        <v>7171</v>
      </c>
      <c r="C3618" s="6" t="s">
        <v>7172</v>
      </c>
      <c r="D3618" s="3" t="s">
        <v>619</v>
      </c>
    </row>
    <row r="3619">
      <c r="A3619" s="6" t="s">
        <v>4681</v>
      </c>
      <c r="B3619" s="2" t="s">
        <v>7173</v>
      </c>
      <c r="C3619" s="6" t="s">
        <v>7174</v>
      </c>
      <c r="D3619" s="3" t="s">
        <v>619</v>
      </c>
    </row>
    <row r="3620">
      <c r="A3620" s="6" t="s">
        <v>4681</v>
      </c>
      <c r="B3620" s="2" t="s">
        <v>7175</v>
      </c>
      <c r="C3620" s="6" t="s">
        <v>7176</v>
      </c>
      <c r="D3620" s="3" t="s">
        <v>619</v>
      </c>
    </row>
    <row r="3621">
      <c r="A3621" s="6" t="s">
        <v>4681</v>
      </c>
      <c r="B3621" s="2" t="s">
        <v>7177</v>
      </c>
      <c r="C3621" s="6" t="s">
        <v>7178</v>
      </c>
      <c r="D3621" s="3" t="s">
        <v>619</v>
      </c>
    </row>
    <row r="3622">
      <c r="A3622" s="6" t="s">
        <v>4681</v>
      </c>
      <c r="B3622" s="2" t="s">
        <v>7179</v>
      </c>
      <c r="C3622" s="6" t="s">
        <v>7180</v>
      </c>
      <c r="D3622" s="3" t="s">
        <v>619</v>
      </c>
    </row>
    <row r="3623">
      <c r="A3623" s="6" t="s">
        <v>4681</v>
      </c>
      <c r="B3623" s="2" t="s">
        <v>7181</v>
      </c>
      <c r="C3623" s="6" t="s">
        <v>7182</v>
      </c>
      <c r="D3623" s="3" t="s">
        <v>621</v>
      </c>
    </row>
    <row r="3624">
      <c r="A3624" s="6" t="s">
        <v>4681</v>
      </c>
      <c r="B3624" s="2" t="s">
        <v>7183</v>
      </c>
      <c r="C3624" s="6" t="s">
        <v>7184</v>
      </c>
      <c r="D3624" s="3" t="s">
        <v>621</v>
      </c>
    </row>
    <row r="3625">
      <c r="A3625" s="6" t="s">
        <v>4681</v>
      </c>
      <c r="B3625" s="2" t="s">
        <v>7185</v>
      </c>
      <c r="C3625" s="6" t="s">
        <v>7186</v>
      </c>
      <c r="D3625" s="3" t="s">
        <v>621</v>
      </c>
    </row>
    <row r="3626">
      <c r="A3626" s="6" t="s">
        <v>4681</v>
      </c>
      <c r="B3626" s="2" t="s">
        <v>7187</v>
      </c>
      <c r="C3626" s="6" t="s">
        <v>7188</v>
      </c>
      <c r="D3626" s="3" t="s">
        <v>621</v>
      </c>
    </row>
    <row r="3627">
      <c r="A3627" s="6" t="s">
        <v>4681</v>
      </c>
      <c r="B3627" s="2" t="s">
        <v>7189</v>
      </c>
      <c r="C3627" s="6" t="s">
        <v>7190</v>
      </c>
      <c r="D3627" s="3" t="s">
        <v>621</v>
      </c>
    </row>
    <row r="3628">
      <c r="A3628" s="6" t="s">
        <v>4681</v>
      </c>
      <c r="B3628" s="2" t="s">
        <v>7191</v>
      </c>
      <c r="C3628" s="6" t="s">
        <v>7192</v>
      </c>
      <c r="D3628" s="3" t="s">
        <v>621</v>
      </c>
    </row>
    <row r="3629">
      <c r="A3629" s="6" t="s">
        <v>4681</v>
      </c>
      <c r="B3629" s="2" t="s">
        <v>7193</v>
      </c>
      <c r="C3629" s="6" t="s">
        <v>7194</v>
      </c>
      <c r="D3629" s="3" t="s">
        <v>623</v>
      </c>
    </row>
    <row r="3630">
      <c r="A3630" s="6" t="s">
        <v>4681</v>
      </c>
      <c r="B3630" s="2" t="s">
        <v>7195</v>
      </c>
      <c r="C3630" s="6" t="s">
        <v>7196</v>
      </c>
      <c r="D3630" s="3" t="s">
        <v>623</v>
      </c>
    </row>
    <row r="3631">
      <c r="A3631" s="6" t="s">
        <v>4681</v>
      </c>
      <c r="B3631" s="2" t="s">
        <v>7197</v>
      </c>
      <c r="C3631" s="6" t="s">
        <v>7198</v>
      </c>
      <c r="D3631" s="3" t="s">
        <v>623</v>
      </c>
    </row>
    <row r="3632">
      <c r="A3632" s="6" t="s">
        <v>4681</v>
      </c>
      <c r="B3632" s="2" t="s">
        <v>7199</v>
      </c>
      <c r="C3632" s="6" t="s">
        <v>7200</v>
      </c>
      <c r="D3632" s="3" t="s">
        <v>623</v>
      </c>
    </row>
    <row r="3633">
      <c r="A3633" s="6" t="s">
        <v>4681</v>
      </c>
      <c r="B3633" s="2" t="s">
        <v>7201</v>
      </c>
      <c r="C3633" s="6" t="s">
        <v>7202</v>
      </c>
      <c r="D3633" s="3" t="s">
        <v>623</v>
      </c>
    </row>
    <row r="3634">
      <c r="A3634" s="6" t="s">
        <v>4681</v>
      </c>
      <c r="B3634" s="2" t="s">
        <v>7203</v>
      </c>
      <c r="C3634" s="6" t="s">
        <v>7204</v>
      </c>
      <c r="D3634" s="3" t="s">
        <v>623</v>
      </c>
    </row>
    <row r="3635">
      <c r="A3635" s="6" t="s">
        <v>4681</v>
      </c>
      <c r="B3635" s="2" t="s">
        <v>7205</v>
      </c>
      <c r="C3635" s="6" t="s">
        <v>7206</v>
      </c>
      <c r="D3635" s="3" t="s">
        <v>623</v>
      </c>
    </row>
    <row r="3636">
      <c r="A3636" s="6" t="s">
        <v>4681</v>
      </c>
      <c r="B3636" s="2" t="s">
        <v>7207</v>
      </c>
      <c r="C3636" s="6" t="s">
        <v>7208</v>
      </c>
      <c r="D3636" s="3" t="s">
        <v>623</v>
      </c>
    </row>
    <row r="3637">
      <c r="A3637" s="6" t="s">
        <v>4681</v>
      </c>
      <c r="B3637" s="2" t="s">
        <v>7209</v>
      </c>
      <c r="C3637" s="6" t="s">
        <v>7210</v>
      </c>
      <c r="D3637" s="3" t="s">
        <v>623</v>
      </c>
    </row>
    <row r="3638">
      <c r="A3638" s="6" t="s">
        <v>4681</v>
      </c>
      <c r="B3638" s="2" t="s">
        <v>7211</v>
      </c>
      <c r="C3638" s="6" t="s">
        <v>7212</v>
      </c>
      <c r="D3638" s="3" t="s">
        <v>626</v>
      </c>
    </row>
    <row r="3639">
      <c r="A3639" s="6" t="s">
        <v>4681</v>
      </c>
      <c r="B3639" s="2" t="s">
        <v>7213</v>
      </c>
      <c r="C3639" s="6" t="s">
        <v>7214</v>
      </c>
      <c r="D3639" s="3" t="s">
        <v>626</v>
      </c>
    </row>
    <row r="3640">
      <c r="A3640" s="6" t="s">
        <v>4681</v>
      </c>
      <c r="B3640" s="2" t="s">
        <v>7215</v>
      </c>
      <c r="C3640" s="6" t="s">
        <v>7216</v>
      </c>
      <c r="D3640" s="3" t="s">
        <v>626</v>
      </c>
    </row>
    <row r="3641">
      <c r="A3641" s="6" t="s">
        <v>4681</v>
      </c>
      <c r="B3641" s="2" t="s">
        <v>7217</v>
      </c>
      <c r="C3641" s="6" t="s">
        <v>7218</v>
      </c>
      <c r="D3641" s="3" t="s">
        <v>628</v>
      </c>
    </row>
    <row r="3642">
      <c r="A3642" s="6" t="s">
        <v>4681</v>
      </c>
      <c r="B3642" s="2" t="s">
        <v>7219</v>
      </c>
      <c r="C3642" s="6" t="s">
        <v>7220</v>
      </c>
      <c r="D3642" s="3" t="s">
        <v>628</v>
      </c>
    </row>
    <row r="3643">
      <c r="A3643" s="6" t="s">
        <v>4681</v>
      </c>
      <c r="B3643" s="2" t="s">
        <v>7221</v>
      </c>
      <c r="C3643" s="6" t="s">
        <v>7222</v>
      </c>
      <c r="D3643" s="3" t="s">
        <v>628</v>
      </c>
    </row>
    <row r="3644">
      <c r="A3644" s="6" t="s">
        <v>4681</v>
      </c>
      <c r="B3644" s="2" t="s">
        <v>7223</v>
      </c>
      <c r="C3644" s="6" t="s">
        <v>7224</v>
      </c>
      <c r="D3644" s="3" t="s">
        <v>628</v>
      </c>
    </row>
    <row r="3645">
      <c r="A3645" s="6" t="s">
        <v>4681</v>
      </c>
      <c r="B3645" s="2" t="s">
        <v>7225</v>
      </c>
      <c r="C3645" s="6" t="s">
        <v>7226</v>
      </c>
      <c r="D3645" s="3" t="s">
        <v>628</v>
      </c>
    </row>
    <row r="3646">
      <c r="A3646" s="6" t="s">
        <v>4681</v>
      </c>
      <c r="B3646" s="2" t="s">
        <v>7227</v>
      </c>
      <c r="C3646" s="6" t="s">
        <v>7228</v>
      </c>
      <c r="D3646" s="3" t="s">
        <v>628</v>
      </c>
    </row>
    <row r="3647">
      <c r="A3647" s="6" t="s">
        <v>4681</v>
      </c>
      <c r="B3647" s="2" t="s">
        <v>7229</v>
      </c>
      <c r="C3647" s="6" t="s">
        <v>7230</v>
      </c>
      <c r="D3647" s="3" t="s">
        <v>628</v>
      </c>
    </row>
    <row r="3648">
      <c r="A3648" s="6" t="s">
        <v>4681</v>
      </c>
      <c r="B3648" s="2" t="s">
        <v>7231</v>
      </c>
      <c r="C3648" s="6" t="s">
        <v>7232</v>
      </c>
      <c r="D3648" s="3" t="s">
        <v>628</v>
      </c>
    </row>
    <row r="3649">
      <c r="A3649" s="6" t="s">
        <v>4681</v>
      </c>
      <c r="B3649" s="2" t="s">
        <v>7233</v>
      </c>
      <c r="C3649" s="6" t="s">
        <v>7234</v>
      </c>
      <c r="D3649" s="3" t="s">
        <v>628</v>
      </c>
    </row>
    <row r="3650">
      <c r="A3650" s="6" t="s">
        <v>4681</v>
      </c>
      <c r="B3650" s="2" t="s">
        <v>7235</v>
      </c>
      <c r="C3650" s="6" t="s">
        <v>7236</v>
      </c>
      <c r="D3650" s="3" t="s">
        <v>628</v>
      </c>
    </row>
    <row r="3651">
      <c r="A3651" s="6" t="s">
        <v>4681</v>
      </c>
      <c r="B3651" s="2" t="s">
        <v>7237</v>
      </c>
      <c r="C3651" s="6" t="s">
        <v>7238</v>
      </c>
      <c r="D3651" s="3" t="s">
        <v>630</v>
      </c>
    </row>
    <row r="3652">
      <c r="A3652" s="6" t="s">
        <v>4681</v>
      </c>
      <c r="B3652" s="2" t="s">
        <v>7239</v>
      </c>
      <c r="C3652" s="6" t="s">
        <v>7240</v>
      </c>
      <c r="D3652" s="3" t="s">
        <v>630</v>
      </c>
    </row>
    <row r="3653">
      <c r="A3653" s="6" t="s">
        <v>4681</v>
      </c>
      <c r="B3653" s="2" t="s">
        <v>7241</v>
      </c>
      <c r="C3653" s="6" t="s">
        <v>7242</v>
      </c>
      <c r="D3653" s="3" t="s">
        <v>630</v>
      </c>
    </row>
    <row r="3654">
      <c r="A3654" s="6" t="s">
        <v>4681</v>
      </c>
      <c r="B3654" s="2" t="s">
        <v>7243</v>
      </c>
      <c r="C3654" s="6" t="s">
        <v>7244</v>
      </c>
      <c r="D3654" s="3" t="s">
        <v>630</v>
      </c>
    </row>
    <row r="3655">
      <c r="A3655" s="6" t="s">
        <v>4681</v>
      </c>
      <c r="B3655" s="2" t="s">
        <v>7245</v>
      </c>
      <c r="C3655" s="6" t="s">
        <v>7246</v>
      </c>
      <c r="D3655" s="3" t="s">
        <v>630</v>
      </c>
    </row>
    <row r="3656">
      <c r="A3656" s="6" t="s">
        <v>4681</v>
      </c>
      <c r="B3656" s="2" t="s">
        <v>7247</v>
      </c>
      <c r="C3656" s="6" t="s">
        <v>7248</v>
      </c>
      <c r="D3656" s="3" t="s">
        <v>630</v>
      </c>
    </row>
    <row r="3657">
      <c r="A3657" s="6" t="s">
        <v>4681</v>
      </c>
      <c r="B3657" s="2" t="s">
        <v>7249</v>
      </c>
      <c r="C3657" s="6" t="s">
        <v>7250</v>
      </c>
      <c r="D3657" s="3" t="s">
        <v>630</v>
      </c>
    </row>
    <row r="3658">
      <c r="A3658" s="6" t="s">
        <v>4681</v>
      </c>
      <c r="B3658" s="2" t="s">
        <v>7251</v>
      </c>
      <c r="C3658" s="6" t="s">
        <v>7252</v>
      </c>
      <c r="D3658" s="3" t="s">
        <v>630</v>
      </c>
    </row>
    <row r="3659">
      <c r="A3659" s="6" t="s">
        <v>4681</v>
      </c>
      <c r="B3659" s="2" t="s">
        <v>7253</v>
      </c>
      <c r="C3659" s="6" t="s">
        <v>7254</v>
      </c>
      <c r="D3659" s="3" t="s">
        <v>630</v>
      </c>
    </row>
    <row r="3660">
      <c r="A3660" s="6" t="s">
        <v>4681</v>
      </c>
      <c r="B3660" s="2" t="s">
        <v>7255</v>
      </c>
      <c r="C3660" s="6" t="s">
        <v>7256</v>
      </c>
      <c r="D3660" s="3" t="s">
        <v>632</v>
      </c>
    </row>
    <row r="3661">
      <c r="A3661" s="6" t="s">
        <v>4681</v>
      </c>
      <c r="B3661" s="2" t="s">
        <v>7257</v>
      </c>
      <c r="C3661" s="6" t="s">
        <v>7258</v>
      </c>
      <c r="D3661" s="3" t="s">
        <v>632</v>
      </c>
    </row>
    <row r="3662">
      <c r="A3662" s="6" t="s">
        <v>4681</v>
      </c>
      <c r="B3662" s="2" t="s">
        <v>7259</v>
      </c>
      <c r="C3662" s="6" t="s">
        <v>7260</v>
      </c>
      <c r="D3662" s="3" t="s">
        <v>632</v>
      </c>
    </row>
    <row r="3663">
      <c r="A3663" s="6" t="s">
        <v>4681</v>
      </c>
      <c r="B3663" s="2" t="s">
        <v>7261</v>
      </c>
      <c r="C3663" s="6" t="s">
        <v>7262</v>
      </c>
      <c r="D3663" s="3" t="s">
        <v>632</v>
      </c>
    </row>
    <row r="3664">
      <c r="A3664" s="6" t="s">
        <v>4681</v>
      </c>
      <c r="B3664" s="2" t="s">
        <v>7263</v>
      </c>
      <c r="C3664" s="6" t="s">
        <v>7264</v>
      </c>
      <c r="D3664" s="3" t="s">
        <v>632</v>
      </c>
    </row>
    <row r="3665">
      <c r="A3665" s="6" t="s">
        <v>4681</v>
      </c>
      <c r="B3665" s="2" t="s">
        <v>7265</v>
      </c>
      <c r="C3665" s="6" t="s">
        <v>7266</v>
      </c>
      <c r="D3665" s="3" t="s">
        <v>634</v>
      </c>
    </row>
    <row r="3666">
      <c r="A3666" s="6" t="s">
        <v>4681</v>
      </c>
      <c r="B3666" s="2" t="s">
        <v>7267</v>
      </c>
      <c r="C3666" s="6" t="s">
        <v>7268</v>
      </c>
      <c r="D3666" s="3" t="s">
        <v>634</v>
      </c>
    </row>
    <row r="3667">
      <c r="A3667" s="6" t="s">
        <v>4681</v>
      </c>
      <c r="B3667" s="2" t="s">
        <v>7269</v>
      </c>
      <c r="C3667" s="6" t="s">
        <v>7270</v>
      </c>
      <c r="D3667" s="3" t="s">
        <v>634</v>
      </c>
    </row>
    <row r="3668">
      <c r="A3668" s="6" t="s">
        <v>4681</v>
      </c>
      <c r="B3668" s="2" t="s">
        <v>7271</v>
      </c>
      <c r="C3668" s="6" t="s">
        <v>7272</v>
      </c>
      <c r="D3668" s="3" t="s">
        <v>634</v>
      </c>
    </row>
    <row r="3669">
      <c r="A3669" s="6" t="s">
        <v>4681</v>
      </c>
      <c r="B3669" s="2" t="s">
        <v>7273</v>
      </c>
      <c r="C3669" s="6" t="s">
        <v>7274</v>
      </c>
      <c r="D3669" s="3" t="s">
        <v>634</v>
      </c>
    </row>
    <row r="3670">
      <c r="A3670" s="6" t="s">
        <v>4681</v>
      </c>
      <c r="B3670" s="2" t="s">
        <v>7275</v>
      </c>
      <c r="C3670" s="6" t="s">
        <v>7276</v>
      </c>
      <c r="D3670" s="3" t="s">
        <v>636</v>
      </c>
    </row>
    <row r="3671">
      <c r="A3671" s="6" t="s">
        <v>4681</v>
      </c>
      <c r="B3671" s="2" t="s">
        <v>7277</v>
      </c>
      <c r="C3671" s="6" t="s">
        <v>7278</v>
      </c>
      <c r="D3671" s="3" t="s">
        <v>636</v>
      </c>
    </row>
    <row r="3672">
      <c r="A3672" s="6" t="s">
        <v>4681</v>
      </c>
      <c r="B3672" s="2" t="s">
        <v>7279</v>
      </c>
      <c r="C3672" s="6" t="s">
        <v>7280</v>
      </c>
      <c r="D3672" s="3" t="s">
        <v>636</v>
      </c>
    </row>
    <row r="3673">
      <c r="A3673" s="6" t="s">
        <v>4681</v>
      </c>
      <c r="B3673" s="2" t="s">
        <v>7281</v>
      </c>
      <c r="C3673" s="6" t="s">
        <v>7282</v>
      </c>
      <c r="D3673" s="3" t="s">
        <v>636</v>
      </c>
    </row>
    <row r="3674">
      <c r="A3674" s="6" t="s">
        <v>4681</v>
      </c>
      <c r="B3674" s="2" t="s">
        <v>7283</v>
      </c>
      <c r="C3674" s="6" t="s">
        <v>7284</v>
      </c>
      <c r="D3674" s="3" t="s">
        <v>636</v>
      </c>
    </row>
    <row r="3675">
      <c r="A3675" s="6" t="s">
        <v>4681</v>
      </c>
      <c r="B3675" s="2" t="s">
        <v>7285</v>
      </c>
      <c r="C3675" s="6" t="s">
        <v>7286</v>
      </c>
      <c r="D3675" s="3" t="s">
        <v>636</v>
      </c>
    </row>
    <row r="3676">
      <c r="A3676" s="6" t="s">
        <v>4681</v>
      </c>
      <c r="B3676" s="2" t="s">
        <v>7287</v>
      </c>
      <c r="C3676" s="6" t="s">
        <v>7288</v>
      </c>
      <c r="D3676" s="3" t="s">
        <v>636</v>
      </c>
    </row>
    <row r="3677">
      <c r="A3677" s="6" t="s">
        <v>4681</v>
      </c>
      <c r="B3677" s="2" t="s">
        <v>7289</v>
      </c>
      <c r="C3677" s="6" t="s">
        <v>7290</v>
      </c>
      <c r="D3677" s="3" t="s">
        <v>636</v>
      </c>
    </row>
    <row r="3678">
      <c r="A3678" s="6" t="s">
        <v>4681</v>
      </c>
      <c r="B3678" s="2" t="s">
        <v>7291</v>
      </c>
      <c r="C3678" s="6" t="s">
        <v>7292</v>
      </c>
      <c r="D3678" s="3" t="s">
        <v>636</v>
      </c>
    </row>
    <row r="3679">
      <c r="A3679" s="6" t="s">
        <v>4681</v>
      </c>
      <c r="B3679" s="2" t="s">
        <v>7293</v>
      </c>
      <c r="C3679" s="6" t="s">
        <v>7294</v>
      </c>
      <c r="D3679" s="3" t="s">
        <v>636</v>
      </c>
    </row>
    <row r="3680">
      <c r="A3680" s="6" t="s">
        <v>4681</v>
      </c>
      <c r="B3680" s="2" t="s">
        <v>7295</v>
      </c>
      <c r="C3680" s="6" t="s">
        <v>7296</v>
      </c>
      <c r="D3680" s="3" t="s">
        <v>638</v>
      </c>
    </row>
    <row r="3681">
      <c r="A3681" s="6" t="s">
        <v>4681</v>
      </c>
      <c r="B3681" s="2" t="s">
        <v>7297</v>
      </c>
      <c r="C3681" s="6" t="s">
        <v>7298</v>
      </c>
      <c r="D3681" s="3" t="s">
        <v>638</v>
      </c>
    </row>
    <row r="3682">
      <c r="A3682" s="6" t="s">
        <v>4681</v>
      </c>
      <c r="B3682" s="2" t="s">
        <v>7299</v>
      </c>
      <c r="C3682" s="6" t="s">
        <v>7300</v>
      </c>
      <c r="D3682" s="3" t="s">
        <v>638</v>
      </c>
    </row>
    <row r="3683">
      <c r="A3683" s="6" t="s">
        <v>4681</v>
      </c>
      <c r="B3683" s="2" t="s">
        <v>7301</v>
      </c>
      <c r="C3683" s="6" t="s">
        <v>7302</v>
      </c>
      <c r="D3683" s="3" t="s">
        <v>638</v>
      </c>
    </row>
    <row r="3684">
      <c r="A3684" s="6" t="s">
        <v>4681</v>
      </c>
      <c r="B3684" s="2" t="s">
        <v>7303</v>
      </c>
      <c r="C3684" s="6" t="s">
        <v>7304</v>
      </c>
      <c r="D3684" s="3" t="s">
        <v>638</v>
      </c>
    </row>
    <row r="3685">
      <c r="A3685" s="6" t="s">
        <v>4681</v>
      </c>
      <c r="B3685" s="2" t="s">
        <v>7305</v>
      </c>
      <c r="C3685" s="6" t="s">
        <v>7306</v>
      </c>
      <c r="D3685" s="3" t="s">
        <v>638</v>
      </c>
    </row>
    <row r="3686">
      <c r="A3686" s="6" t="s">
        <v>4681</v>
      </c>
      <c r="B3686" s="2" t="s">
        <v>7307</v>
      </c>
      <c r="C3686" s="6" t="s">
        <v>7308</v>
      </c>
      <c r="D3686" s="3" t="s">
        <v>638</v>
      </c>
    </row>
    <row r="3687">
      <c r="A3687" s="6" t="s">
        <v>4681</v>
      </c>
      <c r="B3687" s="2" t="s">
        <v>7309</v>
      </c>
      <c r="C3687" s="6" t="s">
        <v>7310</v>
      </c>
      <c r="D3687" s="3" t="s">
        <v>638</v>
      </c>
    </row>
    <row r="3688">
      <c r="A3688" s="6" t="s">
        <v>4681</v>
      </c>
      <c r="B3688" s="2" t="s">
        <v>7311</v>
      </c>
      <c r="C3688" s="6" t="s">
        <v>7312</v>
      </c>
      <c r="D3688" s="3" t="s">
        <v>638</v>
      </c>
    </row>
    <row r="3689">
      <c r="A3689" s="6" t="s">
        <v>4681</v>
      </c>
      <c r="B3689" s="2" t="s">
        <v>7313</v>
      </c>
      <c r="C3689" s="6" t="s">
        <v>7314</v>
      </c>
      <c r="D3689" s="3" t="s">
        <v>640</v>
      </c>
    </row>
    <row r="3690">
      <c r="A3690" s="6" t="s">
        <v>4681</v>
      </c>
      <c r="B3690" s="2" t="s">
        <v>7315</v>
      </c>
      <c r="C3690" s="6" t="s">
        <v>7316</v>
      </c>
      <c r="D3690" s="3" t="s">
        <v>640</v>
      </c>
    </row>
    <row r="3691">
      <c r="A3691" s="6" t="s">
        <v>4681</v>
      </c>
      <c r="B3691" s="2" t="s">
        <v>7317</v>
      </c>
      <c r="C3691" s="6" t="s">
        <v>7318</v>
      </c>
      <c r="D3691" s="3" t="s">
        <v>642</v>
      </c>
    </row>
    <row r="3692">
      <c r="A3692" s="6" t="s">
        <v>4681</v>
      </c>
      <c r="B3692" s="2" t="s">
        <v>7319</v>
      </c>
      <c r="C3692" s="6" t="s">
        <v>7320</v>
      </c>
      <c r="D3692" s="3" t="s">
        <v>642</v>
      </c>
    </row>
    <row r="3693">
      <c r="A3693" s="6" t="s">
        <v>4681</v>
      </c>
      <c r="B3693" s="2" t="s">
        <v>7321</v>
      </c>
      <c r="C3693" s="6" t="s">
        <v>7322</v>
      </c>
      <c r="D3693" s="3" t="s">
        <v>642</v>
      </c>
    </row>
    <row r="3694">
      <c r="A3694" s="6" t="s">
        <v>4681</v>
      </c>
      <c r="B3694" s="2" t="s">
        <v>7323</v>
      </c>
      <c r="C3694" s="6" t="s">
        <v>7324</v>
      </c>
      <c r="D3694" s="3" t="s">
        <v>642</v>
      </c>
    </row>
    <row r="3695">
      <c r="A3695" s="6" t="s">
        <v>4681</v>
      </c>
      <c r="B3695" s="2" t="s">
        <v>7325</v>
      </c>
      <c r="C3695" s="6" t="s">
        <v>7326</v>
      </c>
      <c r="D3695" s="3" t="s">
        <v>644</v>
      </c>
    </row>
    <row r="3696">
      <c r="A3696" s="6" t="s">
        <v>4681</v>
      </c>
      <c r="B3696" s="2" t="s">
        <v>7327</v>
      </c>
      <c r="C3696" s="6" t="s">
        <v>7328</v>
      </c>
      <c r="D3696" s="3" t="s">
        <v>644</v>
      </c>
    </row>
    <row r="3697">
      <c r="A3697" s="6" t="s">
        <v>4681</v>
      </c>
      <c r="B3697" s="2" t="s">
        <v>7329</v>
      </c>
      <c r="C3697" s="6" t="s">
        <v>7330</v>
      </c>
      <c r="D3697" s="3" t="s">
        <v>646</v>
      </c>
    </row>
    <row r="3698">
      <c r="A3698" s="6" t="s">
        <v>4681</v>
      </c>
      <c r="B3698" s="2" t="s">
        <v>7331</v>
      </c>
      <c r="C3698" s="6" t="s">
        <v>7332</v>
      </c>
      <c r="D3698" s="3" t="s">
        <v>646</v>
      </c>
    </row>
    <row r="3699">
      <c r="A3699" s="6" t="s">
        <v>4681</v>
      </c>
      <c r="B3699" s="2" t="s">
        <v>7333</v>
      </c>
      <c r="C3699" s="6" t="s">
        <v>7334</v>
      </c>
      <c r="D3699" s="3" t="s">
        <v>646</v>
      </c>
    </row>
    <row r="3700">
      <c r="A3700" s="6" t="s">
        <v>4681</v>
      </c>
      <c r="B3700" s="2" t="s">
        <v>7335</v>
      </c>
      <c r="C3700" s="6" t="s">
        <v>7336</v>
      </c>
      <c r="D3700" s="3" t="s">
        <v>646</v>
      </c>
    </row>
    <row r="3701">
      <c r="A3701" s="6" t="s">
        <v>4681</v>
      </c>
      <c r="B3701" s="2" t="s">
        <v>7337</v>
      </c>
      <c r="C3701" s="6" t="s">
        <v>7338</v>
      </c>
      <c r="D3701" s="3" t="s">
        <v>646</v>
      </c>
    </row>
    <row r="3702">
      <c r="A3702" s="6" t="s">
        <v>4681</v>
      </c>
      <c r="B3702" s="2" t="s">
        <v>7339</v>
      </c>
      <c r="C3702" s="6" t="s">
        <v>7340</v>
      </c>
      <c r="D3702" s="3" t="s">
        <v>646</v>
      </c>
    </row>
    <row r="3703">
      <c r="A3703" s="6" t="s">
        <v>4681</v>
      </c>
      <c r="B3703" s="2" t="s">
        <v>7341</v>
      </c>
      <c r="C3703" s="6" t="s">
        <v>7342</v>
      </c>
      <c r="D3703" s="3" t="s">
        <v>646</v>
      </c>
    </row>
    <row r="3704">
      <c r="A3704" s="6" t="s">
        <v>4681</v>
      </c>
      <c r="B3704" s="2" t="s">
        <v>7343</v>
      </c>
      <c r="C3704" s="6" t="s">
        <v>7344</v>
      </c>
      <c r="D3704" s="3" t="s">
        <v>646</v>
      </c>
    </row>
    <row r="3705">
      <c r="A3705" s="6" t="s">
        <v>4681</v>
      </c>
      <c r="B3705" s="2" t="s">
        <v>7345</v>
      </c>
      <c r="C3705" s="6" t="s">
        <v>7346</v>
      </c>
      <c r="D3705" s="3" t="s">
        <v>648</v>
      </c>
    </row>
    <row r="3706">
      <c r="A3706" s="6" t="s">
        <v>4681</v>
      </c>
      <c r="B3706" s="2" t="s">
        <v>7347</v>
      </c>
      <c r="C3706" s="6" t="s">
        <v>7348</v>
      </c>
      <c r="D3706" s="3" t="s">
        <v>648</v>
      </c>
    </row>
    <row r="3707">
      <c r="A3707" s="6" t="s">
        <v>4681</v>
      </c>
      <c r="B3707" s="2" t="s">
        <v>7349</v>
      </c>
      <c r="C3707" s="6" t="s">
        <v>7350</v>
      </c>
      <c r="D3707" s="3" t="s">
        <v>648</v>
      </c>
    </row>
    <row r="3708">
      <c r="A3708" s="6" t="s">
        <v>4681</v>
      </c>
      <c r="B3708" s="2" t="s">
        <v>7351</v>
      </c>
      <c r="C3708" s="6" t="s">
        <v>7352</v>
      </c>
      <c r="D3708" s="3" t="s">
        <v>648</v>
      </c>
    </row>
    <row r="3709">
      <c r="A3709" s="6" t="s">
        <v>4681</v>
      </c>
      <c r="B3709" s="2" t="s">
        <v>7353</v>
      </c>
      <c r="C3709" s="6" t="s">
        <v>7354</v>
      </c>
      <c r="D3709" s="3" t="s">
        <v>648</v>
      </c>
    </row>
    <row r="3710">
      <c r="A3710" s="6" t="s">
        <v>4681</v>
      </c>
      <c r="B3710" s="2" t="s">
        <v>7355</v>
      </c>
      <c r="C3710" s="6" t="s">
        <v>7356</v>
      </c>
      <c r="D3710" s="3" t="s">
        <v>648</v>
      </c>
    </row>
    <row r="3711">
      <c r="A3711" s="6" t="s">
        <v>4681</v>
      </c>
      <c r="B3711" s="2" t="s">
        <v>7357</v>
      </c>
      <c r="C3711" s="6" t="s">
        <v>7358</v>
      </c>
      <c r="D3711" s="3" t="s">
        <v>648</v>
      </c>
    </row>
    <row r="3712">
      <c r="A3712" s="6" t="s">
        <v>4681</v>
      </c>
      <c r="B3712" s="2" t="s">
        <v>7359</v>
      </c>
      <c r="C3712" s="6" t="s">
        <v>7360</v>
      </c>
      <c r="D3712" s="3" t="s">
        <v>648</v>
      </c>
    </row>
    <row r="3713">
      <c r="A3713" s="6" t="s">
        <v>4681</v>
      </c>
      <c r="B3713" s="2" t="s">
        <v>7361</v>
      </c>
      <c r="C3713" s="6" t="s">
        <v>7362</v>
      </c>
      <c r="D3713" s="3" t="s">
        <v>648</v>
      </c>
    </row>
    <row r="3714">
      <c r="A3714" s="6" t="s">
        <v>4681</v>
      </c>
      <c r="B3714" s="2" t="s">
        <v>7363</v>
      </c>
      <c r="C3714" s="6" t="s">
        <v>7364</v>
      </c>
      <c r="D3714" s="3" t="s">
        <v>650</v>
      </c>
    </row>
    <row r="3715">
      <c r="A3715" s="6" t="s">
        <v>4681</v>
      </c>
      <c r="B3715" s="2" t="s">
        <v>7365</v>
      </c>
      <c r="C3715" s="6" t="s">
        <v>7366</v>
      </c>
      <c r="D3715" s="3" t="s">
        <v>650</v>
      </c>
    </row>
    <row r="3716">
      <c r="A3716" s="6" t="s">
        <v>4681</v>
      </c>
      <c r="B3716" s="2" t="s">
        <v>7367</v>
      </c>
      <c r="C3716" s="6" t="s">
        <v>7368</v>
      </c>
      <c r="D3716" s="3" t="s">
        <v>650</v>
      </c>
    </row>
    <row r="3717">
      <c r="A3717" s="6" t="s">
        <v>4681</v>
      </c>
      <c r="B3717" s="2" t="s">
        <v>7369</v>
      </c>
      <c r="C3717" s="6" t="s">
        <v>7370</v>
      </c>
      <c r="D3717" s="3" t="s">
        <v>650</v>
      </c>
    </row>
    <row r="3718">
      <c r="A3718" s="6" t="s">
        <v>4681</v>
      </c>
      <c r="B3718" s="2" t="s">
        <v>7371</v>
      </c>
      <c r="C3718" s="6" t="s">
        <v>7372</v>
      </c>
      <c r="D3718" s="3" t="s">
        <v>650</v>
      </c>
    </row>
    <row r="3719">
      <c r="A3719" s="6" t="s">
        <v>4681</v>
      </c>
      <c r="B3719" s="2" t="s">
        <v>7373</v>
      </c>
      <c r="C3719" s="6" t="s">
        <v>7374</v>
      </c>
      <c r="D3719" s="3" t="s">
        <v>650</v>
      </c>
    </row>
    <row r="3720">
      <c r="A3720" s="6" t="s">
        <v>4681</v>
      </c>
      <c r="B3720" s="2" t="s">
        <v>7375</v>
      </c>
      <c r="C3720" s="6" t="s">
        <v>7376</v>
      </c>
      <c r="D3720" s="3" t="s">
        <v>650</v>
      </c>
    </row>
    <row r="3721">
      <c r="A3721" s="6" t="s">
        <v>4681</v>
      </c>
      <c r="B3721" s="2" t="s">
        <v>7377</v>
      </c>
      <c r="C3721" s="6" t="s">
        <v>7378</v>
      </c>
      <c r="D3721" s="3" t="s">
        <v>650</v>
      </c>
    </row>
    <row r="3722">
      <c r="A3722" s="6" t="s">
        <v>4681</v>
      </c>
      <c r="B3722" s="2" t="s">
        <v>7379</v>
      </c>
      <c r="C3722" s="6" t="s">
        <v>7380</v>
      </c>
      <c r="D3722" s="3" t="s">
        <v>650</v>
      </c>
    </row>
    <row r="3723">
      <c r="A3723" s="6" t="s">
        <v>4681</v>
      </c>
      <c r="B3723" s="2" t="s">
        <v>7381</v>
      </c>
      <c r="C3723" s="6" t="s">
        <v>653</v>
      </c>
      <c r="D3723" s="3" t="s">
        <v>652</v>
      </c>
    </row>
    <row r="3724">
      <c r="A3724" s="6" t="s">
        <v>4681</v>
      </c>
      <c r="B3724" s="2" t="s">
        <v>7382</v>
      </c>
      <c r="C3724" s="6" t="s">
        <v>7383</v>
      </c>
      <c r="D3724" s="3" t="s">
        <v>654</v>
      </c>
    </row>
    <row r="3725">
      <c r="A3725" s="6" t="s">
        <v>4681</v>
      </c>
      <c r="B3725" s="2" t="s">
        <v>7384</v>
      </c>
      <c r="C3725" s="6" t="s">
        <v>7385</v>
      </c>
      <c r="D3725" s="3" t="s">
        <v>654</v>
      </c>
    </row>
    <row r="3726">
      <c r="A3726" s="6" t="s">
        <v>4681</v>
      </c>
      <c r="B3726" s="2" t="s">
        <v>7386</v>
      </c>
      <c r="C3726" s="6" t="s">
        <v>7387</v>
      </c>
      <c r="D3726" s="3" t="s">
        <v>654</v>
      </c>
    </row>
    <row r="3727">
      <c r="A3727" s="6" t="s">
        <v>4681</v>
      </c>
      <c r="B3727" s="2" t="s">
        <v>7388</v>
      </c>
      <c r="C3727" s="6" t="s">
        <v>7389</v>
      </c>
      <c r="D3727" s="3" t="s">
        <v>654</v>
      </c>
    </row>
    <row r="3728">
      <c r="A3728" s="6" t="s">
        <v>4681</v>
      </c>
      <c r="B3728" s="2" t="s">
        <v>7390</v>
      </c>
      <c r="C3728" s="6" t="s">
        <v>7391</v>
      </c>
      <c r="D3728" s="3" t="s">
        <v>656</v>
      </c>
    </row>
    <row r="3729">
      <c r="A3729" s="6" t="s">
        <v>4681</v>
      </c>
      <c r="B3729" s="2" t="s">
        <v>7392</v>
      </c>
      <c r="C3729" s="6" t="s">
        <v>7393</v>
      </c>
      <c r="D3729" s="3" t="s">
        <v>656</v>
      </c>
    </row>
    <row r="3730">
      <c r="A3730" s="6" t="s">
        <v>4681</v>
      </c>
      <c r="B3730" s="2" t="s">
        <v>7394</v>
      </c>
      <c r="C3730" s="6" t="s">
        <v>7395</v>
      </c>
      <c r="D3730" s="3" t="s">
        <v>656</v>
      </c>
    </row>
    <row r="3731">
      <c r="A3731" s="6" t="s">
        <v>4681</v>
      </c>
      <c r="B3731" s="2" t="s">
        <v>7396</v>
      </c>
      <c r="C3731" s="6" t="s">
        <v>7397</v>
      </c>
      <c r="D3731" s="3" t="s">
        <v>656</v>
      </c>
    </row>
    <row r="3732">
      <c r="A3732" s="6" t="s">
        <v>4681</v>
      </c>
      <c r="B3732" s="2" t="s">
        <v>7398</v>
      </c>
      <c r="C3732" s="6" t="s">
        <v>659</v>
      </c>
      <c r="D3732" s="3" t="s">
        <v>658</v>
      </c>
    </row>
    <row r="3733">
      <c r="A3733" s="6" t="s">
        <v>4681</v>
      </c>
      <c r="B3733" s="2" t="s">
        <v>7399</v>
      </c>
      <c r="C3733" s="6" t="s">
        <v>7400</v>
      </c>
      <c r="D3733" s="3" t="s">
        <v>660</v>
      </c>
    </row>
    <row r="3734">
      <c r="A3734" s="6" t="s">
        <v>4681</v>
      </c>
      <c r="B3734" s="2" t="s">
        <v>7401</v>
      </c>
      <c r="C3734" s="6" t="s">
        <v>7402</v>
      </c>
      <c r="D3734" s="3" t="s">
        <v>660</v>
      </c>
    </row>
    <row r="3735">
      <c r="A3735" s="6" t="s">
        <v>4681</v>
      </c>
      <c r="B3735" s="2" t="s">
        <v>7403</v>
      </c>
      <c r="C3735" s="6" t="s">
        <v>7404</v>
      </c>
      <c r="D3735" s="3" t="s">
        <v>660</v>
      </c>
    </row>
    <row r="3736">
      <c r="A3736" s="6" t="s">
        <v>4681</v>
      </c>
      <c r="B3736" s="2" t="s">
        <v>7405</v>
      </c>
      <c r="C3736" s="6" t="s">
        <v>7406</v>
      </c>
      <c r="D3736" s="3" t="s">
        <v>660</v>
      </c>
    </row>
    <row r="3737">
      <c r="A3737" s="6" t="s">
        <v>4681</v>
      </c>
      <c r="B3737" s="2" t="s">
        <v>7407</v>
      </c>
      <c r="C3737" s="6" t="s">
        <v>7408</v>
      </c>
      <c r="D3737" s="3" t="s">
        <v>660</v>
      </c>
    </row>
    <row r="3738">
      <c r="A3738" s="6" t="s">
        <v>4681</v>
      </c>
      <c r="B3738" s="2" t="s">
        <v>7409</v>
      </c>
      <c r="C3738" s="6" t="s">
        <v>7410</v>
      </c>
      <c r="D3738" s="3" t="s">
        <v>662</v>
      </c>
    </row>
    <row r="3739">
      <c r="A3739" s="6" t="s">
        <v>4681</v>
      </c>
      <c r="B3739" s="2" t="s">
        <v>7411</v>
      </c>
      <c r="C3739" s="6" t="s">
        <v>7412</v>
      </c>
      <c r="D3739" s="3" t="s">
        <v>662</v>
      </c>
    </row>
    <row r="3740">
      <c r="A3740" s="6" t="s">
        <v>4681</v>
      </c>
      <c r="B3740" s="2" t="s">
        <v>7413</v>
      </c>
      <c r="C3740" s="6" t="s">
        <v>7414</v>
      </c>
      <c r="D3740" s="3" t="s">
        <v>662</v>
      </c>
    </row>
    <row r="3741">
      <c r="A3741" s="6" t="s">
        <v>4681</v>
      </c>
      <c r="B3741" s="2" t="s">
        <v>7415</v>
      </c>
      <c r="C3741" s="6" t="s">
        <v>7416</v>
      </c>
      <c r="D3741" s="3" t="s">
        <v>662</v>
      </c>
    </row>
    <row r="3742">
      <c r="A3742" s="6" t="s">
        <v>4681</v>
      </c>
      <c r="B3742" s="2" t="s">
        <v>7417</v>
      </c>
      <c r="C3742" s="6" t="s">
        <v>7418</v>
      </c>
      <c r="D3742" s="3" t="s">
        <v>662</v>
      </c>
    </row>
    <row r="3743">
      <c r="A3743" s="6" t="s">
        <v>4681</v>
      </c>
      <c r="B3743" s="2" t="s">
        <v>7419</v>
      </c>
      <c r="C3743" s="6" t="s">
        <v>7420</v>
      </c>
      <c r="D3743" s="3" t="s">
        <v>662</v>
      </c>
    </row>
    <row r="3744">
      <c r="A3744" s="6" t="s">
        <v>4681</v>
      </c>
      <c r="B3744" s="2" t="s">
        <v>7421</v>
      </c>
      <c r="C3744" s="6" t="s">
        <v>7422</v>
      </c>
      <c r="D3744" s="3" t="s">
        <v>662</v>
      </c>
    </row>
    <row r="3745">
      <c r="A3745" s="6" t="s">
        <v>4681</v>
      </c>
      <c r="B3745" s="2" t="s">
        <v>7423</v>
      </c>
      <c r="C3745" s="6" t="s">
        <v>7424</v>
      </c>
      <c r="D3745" s="3" t="s">
        <v>664</v>
      </c>
    </row>
    <row r="3746">
      <c r="A3746" s="6" t="s">
        <v>4681</v>
      </c>
      <c r="B3746" s="2" t="s">
        <v>7425</v>
      </c>
      <c r="C3746" s="6" t="s">
        <v>7426</v>
      </c>
      <c r="D3746" s="3" t="s">
        <v>664</v>
      </c>
    </row>
    <row r="3747">
      <c r="A3747" s="6" t="s">
        <v>4681</v>
      </c>
      <c r="B3747" s="2" t="s">
        <v>7427</v>
      </c>
      <c r="C3747" s="6" t="s">
        <v>7428</v>
      </c>
      <c r="D3747" s="3" t="s">
        <v>664</v>
      </c>
    </row>
    <row r="3748">
      <c r="A3748" s="6" t="s">
        <v>4681</v>
      </c>
      <c r="B3748" s="2" t="s">
        <v>7429</v>
      </c>
      <c r="C3748" s="6" t="s">
        <v>7430</v>
      </c>
      <c r="D3748" s="3" t="s">
        <v>664</v>
      </c>
    </row>
    <row r="3749">
      <c r="A3749" s="6" t="s">
        <v>4681</v>
      </c>
      <c r="B3749" s="2" t="s">
        <v>7431</v>
      </c>
      <c r="C3749" s="6" t="s">
        <v>7432</v>
      </c>
      <c r="D3749" s="3" t="s">
        <v>664</v>
      </c>
    </row>
    <row r="3750">
      <c r="A3750" s="6" t="s">
        <v>4681</v>
      </c>
      <c r="B3750" s="2" t="s">
        <v>7433</v>
      </c>
      <c r="C3750" s="6" t="s">
        <v>7434</v>
      </c>
      <c r="D3750" s="3" t="s">
        <v>664</v>
      </c>
    </row>
    <row r="3751">
      <c r="A3751" s="6" t="s">
        <v>4681</v>
      </c>
      <c r="B3751" s="2" t="s">
        <v>7435</v>
      </c>
      <c r="C3751" s="6" t="s">
        <v>7436</v>
      </c>
      <c r="D3751" s="3" t="s">
        <v>664</v>
      </c>
    </row>
    <row r="3752">
      <c r="A3752" s="6" t="s">
        <v>4681</v>
      </c>
      <c r="B3752" s="2" t="s">
        <v>7437</v>
      </c>
      <c r="C3752" s="6" t="s">
        <v>7438</v>
      </c>
      <c r="D3752" s="3" t="s">
        <v>666</v>
      </c>
    </row>
    <row r="3753">
      <c r="A3753" s="6" t="s">
        <v>4681</v>
      </c>
      <c r="B3753" s="2" t="s">
        <v>7439</v>
      </c>
      <c r="C3753" s="6" t="s">
        <v>7440</v>
      </c>
      <c r="D3753" s="3" t="s">
        <v>666</v>
      </c>
    </row>
    <row r="3754">
      <c r="A3754" s="6" t="s">
        <v>4681</v>
      </c>
      <c r="B3754" s="2" t="s">
        <v>7441</v>
      </c>
      <c r="C3754" s="6" t="s">
        <v>7442</v>
      </c>
      <c r="D3754" s="3" t="s">
        <v>666</v>
      </c>
    </row>
    <row r="3755">
      <c r="A3755" s="6" t="s">
        <v>4681</v>
      </c>
      <c r="B3755" s="2" t="s">
        <v>7443</v>
      </c>
      <c r="C3755" s="6" t="s">
        <v>7444</v>
      </c>
      <c r="D3755" s="3" t="s">
        <v>666</v>
      </c>
    </row>
    <row r="3756">
      <c r="A3756" s="6" t="s">
        <v>4681</v>
      </c>
      <c r="B3756" s="2" t="s">
        <v>7445</v>
      </c>
      <c r="C3756" s="6" t="s">
        <v>7446</v>
      </c>
      <c r="D3756" s="3" t="s">
        <v>666</v>
      </c>
    </row>
    <row r="3757">
      <c r="A3757" s="6" t="s">
        <v>4681</v>
      </c>
      <c r="B3757" s="2" t="s">
        <v>7447</v>
      </c>
      <c r="C3757" s="6" t="s">
        <v>7448</v>
      </c>
      <c r="D3757" s="3" t="s">
        <v>666</v>
      </c>
    </row>
    <row r="3758">
      <c r="A3758" s="6" t="s">
        <v>4681</v>
      </c>
      <c r="B3758" s="2" t="s">
        <v>7449</v>
      </c>
      <c r="C3758" s="6" t="s">
        <v>7450</v>
      </c>
      <c r="D3758" s="3" t="s">
        <v>666</v>
      </c>
    </row>
    <row r="3759">
      <c r="A3759" s="6" t="s">
        <v>4681</v>
      </c>
      <c r="B3759" s="2" t="s">
        <v>7451</v>
      </c>
      <c r="C3759" s="6" t="s">
        <v>7452</v>
      </c>
      <c r="D3759" s="3" t="s">
        <v>666</v>
      </c>
    </row>
    <row r="3760">
      <c r="A3760" s="6" t="s">
        <v>4681</v>
      </c>
      <c r="B3760" s="2" t="s">
        <v>7453</v>
      </c>
      <c r="C3760" s="6" t="s">
        <v>7454</v>
      </c>
      <c r="D3760" s="3" t="s">
        <v>668</v>
      </c>
    </row>
    <row r="3761">
      <c r="A3761" s="6" t="s">
        <v>4681</v>
      </c>
      <c r="B3761" s="2" t="s">
        <v>7455</v>
      </c>
      <c r="C3761" s="6" t="s">
        <v>7456</v>
      </c>
      <c r="D3761" s="3" t="s">
        <v>668</v>
      </c>
    </row>
    <row r="3762">
      <c r="A3762" s="6" t="s">
        <v>4681</v>
      </c>
      <c r="B3762" s="2" t="s">
        <v>7457</v>
      </c>
      <c r="C3762" s="6" t="s">
        <v>7458</v>
      </c>
      <c r="D3762" s="3" t="s">
        <v>668</v>
      </c>
    </row>
    <row r="3763">
      <c r="A3763" s="6" t="s">
        <v>4681</v>
      </c>
      <c r="B3763" s="2" t="s">
        <v>7459</v>
      </c>
      <c r="C3763" s="6" t="s">
        <v>7460</v>
      </c>
      <c r="D3763" s="3" t="s">
        <v>670</v>
      </c>
    </row>
    <row r="3764">
      <c r="A3764" s="6" t="s">
        <v>4681</v>
      </c>
      <c r="B3764" s="2" t="s">
        <v>7461</v>
      </c>
      <c r="C3764" s="6" t="s">
        <v>7462</v>
      </c>
      <c r="D3764" s="3" t="s">
        <v>670</v>
      </c>
    </row>
    <row r="3765">
      <c r="A3765" s="6" t="s">
        <v>4681</v>
      </c>
      <c r="B3765" s="2" t="s">
        <v>7463</v>
      </c>
      <c r="C3765" s="6" t="s">
        <v>7464</v>
      </c>
      <c r="D3765" s="3" t="s">
        <v>670</v>
      </c>
    </row>
    <row r="3766">
      <c r="A3766" s="6" t="s">
        <v>4681</v>
      </c>
      <c r="B3766" s="2" t="s">
        <v>7465</v>
      </c>
      <c r="C3766" s="6" t="s">
        <v>7466</v>
      </c>
      <c r="D3766" s="3" t="s">
        <v>670</v>
      </c>
    </row>
    <row r="3767">
      <c r="A3767" s="6" t="s">
        <v>4681</v>
      </c>
      <c r="B3767" s="2" t="s">
        <v>7467</v>
      </c>
      <c r="C3767" s="6" t="s">
        <v>7468</v>
      </c>
      <c r="D3767" s="3" t="s">
        <v>670</v>
      </c>
    </row>
    <row r="3768">
      <c r="A3768" s="6" t="s">
        <v>4681</v>
      </c>
      <c r="B3768" s="2" t="s">
        <v>7469</v>
      </c>
      <c r="C3768" s="6" t="s">
        <v>7470</v>
      </c>
      <c r="D3768" s="3" t="s">
        <v>670</v>
      </c>
    </row>
    <row r="3769">
      <c r="A3769" s="6" t="s">
        <v>4681</v>
      </c>
      <c r="B3769" s="2" t="s">
        <v>7471</v>
      </c>
      <c r="C3769" s="6" t="s">
        <v>7472</v>
      </c>
      <c r="D3769" s="3" t="s">
        <v>670</v>
      </c>
    </row>
    <row r="3770">
      <c r="A3770" s="6" t="s">
        <v>4681</v>
      </c>
      <c r="B3770" s="2" t="s">
        <v>7473</v>
      </c>
      <c r="C3770" s="6" t="s">
        <v>673</v>
      </c>
      <c r="D3770" s="3" t="s">
        <v>672</v>
      </c>
    </row>
    <row r="3771">
      <c r="A3771" s="6" t="s">
        <v>4681</v>
      </c>
      <c r="B3771" s="2" t="s">
        <v>7474</v>
      </c>
      <c r="C3771" s="6" t="s">
        <v>7475</v>
      </c>
      <c r="D3771" s="3" t="s">
        <v>674</v>
      </c>
    </row>
    <row r="3772">
      <c r="A3772" s="6" t="s">
        <v>4681</v>
      </c>
      <c r="B3772" s="2" t="s">
        <v>7476</v>
      </c>
      <c r="C3772" s="6" t="s">
        <v>7477</v>
      </c>
      <c r="D3772" s="3" t="s">
        <v>674</v>
      </c>
    </row>
    <row r="3773">
      <c r="A3773" s="6" t="s">
        <v>4681</v>
      </c>
      <c r="B3773" s="2" t="s">
        <v>7478</v>
      </c>
      <c r="C3773" s="6" t="s">
        <v>7479</v>
      </c>
      <c r="D3773" s="3" t="s">
        <v>674</v>
      </c>
    </row>
    <row r="3774">
      <c r="A3774" s="6" t="s">
        <v>4681</v>
      </c>
      <c r="B3774" s="2" t="s">
        <v>7480</v>
      </c>
      <c r="C3774" s="6" t="s">
        <v>7481</v>
      </c>
      <c r="D3774" s="3" t="s">
        <v>674</v>
      </c>
    </row>
    <row r="3775">
      <c r="A3775" s="6" t="s">
        <v>4681</v>
      </c>
      <c r="B3775" s="2" t="s">
        <v>7482</v>
      </c>
      <c r="C3775" s="6" t="s">
        <v>7483</v>
      </c>
      <c r="D3775" s="3" t="s">
        <v>674</v>
      </c>
    </row>
    <row r="3776">
      <c r="A3776" s="6" t="s">
        <v>4681</v>
      </c>
      <c r="B3776" s="2" t="s">
        <v>7484</v>
      </c>
      <c r="C3776" s="6" t="s">
        <v>7485</v>
      </c>
      <c r="D3776" s="3" t="s">
        <v>674</v>
      </c>
    </row>
    <row r="3777">
      <c r="A3777" s="6" t="s">
        <v>4681</v>
      </c>
      <c r="B3777" s="2" t="s">
        <v>7486</v>
      </c>
      <c r="C3777" s="6" t="s">
        <v>7487</v>
      </c>
      <c r="D3777" s="3" t="s">
        <v>674</v>
      </c>
    </row>
    <row r="3778">
      <c r="A3778" s="6" t="s">
        <v>4681</v>
      </c>
      <c r="B3778" s="2" t="s">
        <v>7488</v>
      </c>
      <c r="C3778" s="6" t="s">
        <v>7489</v>
      </c>
      <c r="D3778" s="3" t="s">
        <v>674</v>
      </c>
    </row>
    <row r="3779">
      <c r="A3779" s="6" t="s">
        <v>4681</v>
      </c>
      <c r="B3779" s="2" t="s">
        <v>7490</v>
      </c>
      <c r="C3779" s="6" t="s">
        <v>7491</v>
      </c>
      <c r="D3779" s="3" t="s">
        <v>674</v>
      </c>
    </row>
    <row r="3780">
      <c r="A3780" s="6" t="s">
        <v>4681</v>
      </c>
      <c r="B3780" s="2" t="s">
        <v>7492</v>
      </c>
      <c r="C3780" s="6" t="s">
        <v>7493</v>
      </c>
      <c r="D3780" s="3" t="s">
        <v>674</v>
      </c>
    </row>
    <row r="3781">
      <c r="A3781" s="6" t="s">
        <v>4681</v>
      </c>
      <c r="B3781" s="2" t="s">
        <v>7494</v>
      </c>
      <c r="C3781" s="6" t="s">
        <v>7495</v>
      </c>
      <c r="D3781" s="3" t="s">
        <v>676</v>
      </c>
    </row>
    <row r="3782">
      <c r="A3782" s="6" t="s">
        <v>4681</v>
      </c>
      <c r="B3782" s="2" t="s">
        <v>7496</v>
      </c>
      <c r="C3782" s="6" t="s">
        <v>7497</v>
      </c>
      <c r="D3782" s="3" t="s">
        <v>676</v>
      </c>
    </row>
    <row r="3783">
      <c r="A3783" s="6" t="s">
        <v>4681</v>
      </c>
      <c r="B3783" s="2" t="s">
        <v>7498</v>
      </c>
      <c r="C3783" s="6" t="s">
        <v>7499</v>
      </c>
      <c r="D3783" s="3" t="s">
        <v>676</v>
      </c>
    </row>
    <row r="3784">
      <c r="A3784" s="6" t="s">
        <v>4681</v>
      </c>
      <c r="B3784" s="2" t="s">
        <v>7500</v>
      </c>
      <c r="C3784" s="6" t="s">
        <v>7501</v>
      </c>
      <c r="D3784" s="3" t="s">
        <v>676</v>
      </c>
    </row>
    <row r="3785">
      <c r="A3785" s="6" t="s">
        <v>4681</v>
      </c>
      <c r="B3785" s="2" t="s">
        <v>7502</v>
      </c>
      <c r="C3785" s="6" t="s">
        <v>7503</v>
      </c>
      <c r="D3785" s="3" t="s">
        <v>678</v>
      </c>
    </row>
    <row r="3786">
      <c r="A3786" s="6" t="s">
        <v>4681</v>
      </c>
      <c r="B3786" s="2" t="s">
        <v>7504</v>
      </c>
      <c r="C3786" s="6" t="s">
        <v>7505</v>
      </c>
      <c r="D3786" s="3" t="s">
        <v>678</v>
      </c>
    </row>
    <row r="3787">
      <c r="A3787" s="6" t="s">
        <v>4681</v>
      </c>
      <c r="B3787" s="2" t="s">
        <v>7506</v>
      </c>
      <c r="C3787" s="6" t="s">
        <v>7507</v>
      </c>
      <c r="D3787" s="3" t="s">
        <v>678</v>
      </c>
    </row>
    <row r="3788">
      <c r="A3788" s="6" t="s">
        <v>4681</v>
      </c>
      <c r="B3788" s="2" t="s">
        <v>7508</v>
      </c>
      <c r="C3788" s="6" t="s">
        <v>7509</v>
      </c>
      <c r="D3788" s="3" t="s">
        <v>678</v>
      </c>
    </row>
    <row r="3789">
      <c r="A3789" s="6" t="s">
        <v>4681</v>
      </c>
      <c r="B3789" s="2" t="s">
        <v>7510</v>
      </c>
      <c r="C3789" s="6" t="s">
        <v>7511</v>
      </c>
      <c r="D3789" s="3" t="s">
        <v>678</v>
      </c>
    </row>
    <row r="3790">
      <c r="A3790" s="6" t="s">
        <v>4681</v>
      </c>
      <c r="B3790" s="2" t="s">
        <v>7512</v>
      </c>
      <c r="C3790" s="6" t="s">
        <v>7513</v>
      </c>
      <c r="D3790" s="3" t="s">
        <v>678</v>
      </c>
    </row>
    <row r="3791">
      <c r="A3791" s="6" t="s">
        <v>4681</v>
      </c>
      <c r="B3791" s="2" t="s">
        <v>7514</v>
      </c>
      <c r="C3791" s="6" t="s">
        <v>7515</v>
      </c>
      <c r="D3791" s="3" t="s">
        <v>678</v>
      </c>
    </row>
    <row r="3792">
      <c r="A3792" s="6" t="s">
        <v>4681</v>
      </c>
      <c r="B3792" s="2" t="s">
        <v>7516</v>
      </c>
      <c r="C3792" s="6" t="s">
        <v>7517</v>
      </c>
      <c r="D3792" s="3" t="s">
        <v>678</v>
      </c>
    </row>
    <row r="3793">
      <c r="A3793" s="6" t="s">
        <v>4681</v>
      </c>
      <c r="B3793" s="2" t="s">
        <v>7518</v>
      </c>
      <c r="C3793" s="6" t="s">
        <v>7519</v>
      </c>
      <c r="D3793" s="3" t="s">
        <v>678</v>
      </c>
    </row>
    <row r="3794">
      <c r="A3794" s="6" t="s">
        <v>4681</v>
      </c>
      <c r="B3794" s="2" t="s">
        <v>7520</v>
      </c>
      <c r="C3794" s="6" t="s">
        <v>7521</v>
      </c>
      <c r="D3794" s="3" t="s">
        <v>681</v>
      </c>
    </row>
    <row r="3795">
      <c r="A3795" s="6" t="s">
        <v>4681</v>
      </c>
      <c r="B3795" s="2" t="s">
        <v>7522</v>
      </c>
      <c r="C3795" s="6" t="s">
        <v>7523</v>
      </c>
      <c r="D3795" s="3" t="s">
        <v>681</v>
      </c>
    </row>
    <row r="3796">
      <c r="A3796" s="6" t="s">
        <v>4681</v>
      </c>
      <c r="B3796" s="2" t="s">
        <v>7524</v>
      </c>
      <c r="C3796" s="6" t="s">
        <v>7525</v>
      </c>
      <c r="D3796" s="3" t="s">
        <v>681</v>
      </c>
    </row>
    <row r="3797">
      <c r="A3797" s="6" t="s">
        <v>4681</v>
      </c>
      <c r="B3797" s="2" t="s">
        <v>7526</v>
      </c>
      <c r="C3797" s="6" t="s">
        <v>7527</v>
      </c>
      <c r="D3797" s="3" t="s">
        <v>681</v>
      </c>
    </row>
    <row r="3798">
      <c r="A3798" s="6" t="s">
        <v>4681</v>
      </c>
      <c r="B3798" s="2" t="s">
        <v>7528</v>
      </c>
      <c r="C3798" s="6" t="s">
        <v>7529</v>
      </c>
      <c r="D3798" s="3" t="s">
        <v>681</v>
      </c>
    </row>
    <row r="3799">
      <c r="A3799" s="6" t="s">
        <v>4681</v>
      </c>
      <c r="B3799" s="2" t="s">
        <v>7530</v>
      </c>
      <c r="C3799" s="6" t="s">
        <v>7531</v>
      </c>
      <c r="D3799" s="3" t="s">
        <v>681</v>
      </c>
    </row>
    <row r="3800">
      <c r="A3800" s="6" t="s">
        <v>4681</v>
      </c>
      <c r="B3800" s="2" t="s">
        <v>7532</v>
      </c>
      <c r="C3800" s="6" t="s">
        <v>7533</v>
      </c>
      <c r="D3800" s="3" t="s">
        <v>681</v>
      </c>
    </row>
    <row r="3801">
      <c r="A3801" s="6" t="s">
        <v>4681</v>
      </c>
      <c r="B3801" s="2" t="s">
        <v>7534</v>
      </c>
      <c r="C3801" s="6" t="s">
        <v>7535</v>
      </c>
      <c r="D3801" s="3" t="s">
        <v>683</v>
      </c>
    </row>
    <row r="3802">
      <c r="A3802" s="6" t="s">
        <v>4681</v>
      </c>
      <c r="B3802" s="2" t="s">
        <v>7536</v>
      </c>
      <c r="C3802" s="6" t="s">
        <v>7537</v>
      </c>
      <c r="D3802" s="3" t="s">
        <v>683</v>
      </c>
    </row>
    <row r="3803">
      <c r="A3803" s="6" t="s">
        <v>4681</v>
      </c>
      <c r="B3803" s="2" t="s">
        <v>7538</v>
      </c>
      <c r="C3803" s="6" t="s">
        <v>7539</v>
      </c>
      <c r="D3803" s="3" t="s">
        <v>683</v>
      </c>
    </row>
    <row r="3804">
      <c r="A3804" s="6" t="s">
        <v>4681</v>
      </c>
      <c r="B3804" s="2" t="s">
        <v>7540</v>
      </c>
      <c r="C3804" s="6" t="s">
        <v>7541</v>
      </c>
      <c r="D3804" s="3" t="s">
        <v>683</v>
      </c>
    </row>
    <row r="3805">
      <c r="A3805" s="6" t="s">
        <v>4681</v>
      </c>
      <c r="B3805" s="2" t="s">
        <v>7542</v>
      </c>
      <c r="C3805" s="6" t="s">
        <v>7543</v>
      </c>
      <c r="D3805" s="3" t="s">
        <v>683</v>
      </c>
    </row>
    <row r="3806">
      <c r="A3806" s="6" t="s">
        <v>4681</v>
      </c>
      <c r="B3806" s="2" t="s">
        <v>7544</v>
      </c>
      <c r="C3806" s="6" t="s">
        <v>7545</v>
      </c>
      <c r="D3806" s="3" t="s">
        <v>685</v>
      </c>
    </row>
    <row r="3807">
      <c r="A3807" s="6" t="s">
        <v>4681</v>
      </c>
      <c r="B3807" s="2" t="s">
        <v>7546</v>
      </c>
      <c r="C3807" s="6" t="s">
        <v>7547</v>
      </c>
      <c r="D3807" s="3" t="s">
        <v>685</v>
      </c>
    </row>
    <row r="3808">
      <c r="A3808" s="6" t="s">
        <v>4681</v>
      </c>
      <c r="B3808" s="2" t="s">
        <v>7548</v>
      </c>
      <c r="C3808" s="6" t="s">
        <v>7549</v>
      </c>
      <c r="D3808" s="3" t="s">
        <v>685</v>
      </c>
    </row>
    <row r="3809">
      <c r="A3809" s="6" t="s">
        <v>4681</v>
      </c>
      <c r="B3809" s="2" t="s">
        <v>7550</v>
      </c>
      <c r="C3809" s="6" t="s">
        <v>7551</v>
      </c>
      <c r="D3809" s="3" t="s">
        <v>685</v>
      </c>
    </row>
    <row r="3810">
      <c r="A3810" s="6" t="s">
        <v>4681</v>
      </c>
      <c r="B3810" s="2" t="s">
        <v>7552</v>
      </c>
      <c r="C3810" s="6" t="s">
        <v>7553</v>
      </c>
      <c r="D3810" s="3" t="s">
        <v>687</v>
      </c>
    </row>
    <row r="3811">
      <c r="A3811" s="6" t="s">
        <v>4681</v>
      </c>
      <c r="B3811" s="2" t="s">
        <v>7554</v>
      </c>
      <c r="C3811" s="6" t="s">
        <v>7555</v>
      </c>
      <c r="D3811" s="3" t="s">
        <v>687</v>
      </c>
    </row>
    <row r="3812">
      <c r="A3812" s="6" t="s">
        <v>4681</v>
      </c>
      <c r="B3812" s="2" t="s">
        <v>7556</v>
      </c>
      <c r="C3812" s="6" t="s">
        <v>7557</v>
      </c>
      <c r="D3812" s="3" t="s">
        <v>687</v>
      </c>
    </row>
    <row r="3813">
      <c r="A3813" s="6" t="s">
        <v>4681</v>
      </c>
      <c r="B3813" s="2" t="s">
        <v>7558</v>
      </c>
      <c r="C3813" s="6" t="s">
        <v>7559</v>
      </c>
      <c r="D3813" s="3" t="s">
        <v>687</v>
      </c>
    </row>
    <row r="3814">
      <c r="A3814" s="6" t="s">
        <v>4681</v>
      </c>
      <c r="B3814" s="2" t="s">
        <v>7560</v>
      </c>
      <c r="C3814" s="6" t="s">
        <v>7561</v>
      </c>
      <c r="D3814" s="3" t="s">
        <v>687</v>
      </c>
    </row>
    <row r="3815">
      <c r="A3815" s="6" t="s">
        <v>4681</v>
      </c>
      <c r="B3815" s="2" t="s">
        <v>7562</v>
      </c>
      <c r="C3815" s="6" t="s">
        <v>7563</v>
      </c>
      <c r="D3815" s="3" t="s">
        <v>687</v>
      </c>
    </row>
    <row r="3816">
      <c r="A3816" s="6" t="s">
        <v>4681</v>
      </c>
      <c r="B3816" s="2" t="s">
        <v>7564</v>
      </c>
      <c r="C3816" s="6" t="s">
        <v>7565</v>
      </c>
      <c r="D3816" s="3" t="s">
        <v>687</v>
      </c>
    </row>
    <row r="3817">
      <c r="A3817" s="6" t="s">
        <v>4681</v>
      </c>
      <c r="B3817" s="2" t="s">
        <v>7566</v>
      </c>
      <c r="C3817" s="6" t="s">
        <v>7567</v>
      </c>
      <c r="D3817" s="3" t="s">
        <v>689</v>
      </c>
    </row>
    <row r="3818">
      <c r="A3818" s="6" t="s">
        <v>4681</v>
      </c>
      <c r="B3818" s="2" t="s">
        <v>7568</v>
      </c>
      <c r="C3818" s="6" t="s">
        <v>7569</v>
      </c>
      <c r="D3818" s="3" t="s">
        <v>689</v>
      </c>
    </row>
    <row r="3819">
      <c r="A3819" s="6" t="s">
        <v>4681</v>
      </c>
      <c r="B3819" s="2" t="s">
        <v>7570</v>
      </c>
      <c r="C3819" s="6" t="s">
        <v>7571</v>
      </c>
      <c r="D3819" s="3" t="s">
        <v>689</v>
      </c>
    </row>
    <row r="3820">
      <c r="A3820" s="6" t="s">
        <v>4681</v>
      </c>
      <c r="B3820" s="2" t="s">
        <v>7572</v>
      </c>
      <c r="C3820" s="6" t="s">
        <v>7573</v>
      </c>
      <c r="D3820" s="3" t="s">
        <v>691</v>
      </c>
    </row>
    <row r="3821">
      <c r="A3821" s="6" t="s">
        <v>4681</v>
      </c>
      <c r="B3821" s="2" t="s">
        <v>7574</v>
      </c>
      <c r="C3821" s="6" t="s">
        <v>7575</v>
      </c>
      <c r="D3821" s="3" t="s">
        <v>691</v>
      </c>
    </row>
    <row r="3822">
      <c r="A3822" s="6" t="s">
        <v>4681</v>
      </c>
      <c r="B3822" s="2" t="s">
        <v>7576</v>
      </c>
      <c r="C3822" s="6" t="s">
        <v>7577</v>
      </c>
      <c r="D3822" s="3" t="s">
        <v>691</v>
      </c>
    </row>
    <row r="3823">
      <c r="A3823" s="6" t="s">
        <v>4681</v>
      </c>
      <c r="B3823" s="2" t="s">
        <v>7578</v>
      </c>
      <c r="C3823" s="6" t="s">
        <v>7579</v>
      </c>
      <c r="D3823" s="3" t="s">
        <v>691</v>
      </c>
    </row>
    <row r="3824">
      <c r="A3824" s="6" t="s">
        <v>4681</v>
      </c>
      <c r="B3824" s="2" t="s">
        <v>7580</v>
      </c>
      <c r="C3824" s="6" t="s">
        <v>7581</v>
      </c>
      <c r="D3824" s="3" t="s">
        <v>691</v>
      </c>
    </row>
    <row r="3825">
      <c r="A3825" s="6" t="s">
        <v>4681</v>
      </c>
      <c r="B3825" s="2" t="s">
        <v>7582</v>
      </c>
      <c r="C3825" s="6" t="s">
        <v>7583</v>
      </c>
      <c r="D3825" s="3" t="s">
        <v>691</v>
      </c>
    </row>
    <row r="3826">
      <c r="A3826" s="6" t="s">
        <v>4681</v>
      </c>
      <c r="B3826" s="2" t="s">
        <v>7584</v>
      </c>
      <c r="C3826" s="6" t="s">
        <v>7585</v>
      </c>
      <c r="D3826" s="3" t="s">
        <v>691</v>
      </c>
    </row>
    <row r="3827">
      <c r="A3827" s="6" t="s">
        <v>4681</v>
      </c>
      <c r="B3827" s="2" t="s">
        <v>7586</v>
      </c>
      <c r="C3827" s="6" t="s">
        <v>7587</v>
      </c>
      <c r="D3827" s="3" t="s">
        <v>693</v>
      </c>
    </row>
    <row r="3828">
      <c r="A3828" s="6" t="s">
        <v>4681</v>
      </c>
      <c r="B3828" s="2" t="s">
        <v>7588</v>
      </c>
      <c r="C3828" s="6" t="s">
        <v>7589</v>
      </c>
      <c r="D3828" s="3" t="s">
        <v>693</v>
      </c>
    </row>
    <row r="3829">
      <c r="A3829" s="6" t="s">
        <v>4681</v>
      </c>
      <c r="B3829" s="2" t="s">
        <v>7590</v>
      </c>
      <c r="C3829" s="6" t="s">
        <v>7591</v>
      </c>
      <c r="D3829" s="3" t="s">
        <v>693</v>
      </c>
    </row>
    <row r="3830">
      <c r="A3830" s="6" t="s">
        <v>4681</v>
      </c>
      <c r="B3830" s="2" t="s">
        <v>7592</v>
      </c>
      <c r="C3830" s="6" t="s">
        <v>7593</v>
      </c>
      <c r="D3830" s="3" t="s">
        <v>693</v>
      </c>
    </row>
    <row r="3831">
      <c r="A3831" s="6" t="s">
        <v>4681</v>
      </c>
      <c r="B3831" s="2" t="s">
        <v>7594</v>
      </c>
      <c r="C3831" s="6" t="s">
        <v>7595</v>
      </c>
      <c r="D3831" s="3" t="s">
        <v>693</v>
      </c>
    </row>
    <row r="3832">
      <c r="A3832" s="6" t="s">
        <v>4681</v>
      </c>
      <c r="B3832" s="2" t="s">
        <v>7596</v>
      </c>
      <c r="C3832" s="6" t="s">
        <v>7597</v>
      </c>
      <c r="D3832" s="3" t="s">
        <v>693</v>
      </c>
    </row>
    <row r="3833">
      <c r="A3833" s="6" t="s">
        <v>4681</v>
      </c>
      <c r="B3833" s="2" t="s">
        <v>7598</v>
      </c>
      <c r="C3833" s="6" t="s">
        <v>7599</v>
      </c>
      <c r="D3833" s="3" t="s">
        <v>693</v>
      </c>
    </row>
    <row r="3834">
      <c r="A3834" s="6" t="s">
        <v>4681</v>
      </c>
      <c r="B3834" s="2" t="s">
        <v>7600</v>
      </c>
      <c r="C3834" s="6" t="s">
        <v>7601</v>
      </c>
      <c r="D3834" s="3" t="s">
        <v>693</v>
      </c>
    </row>
    <row r="3835">
      <c r="A3835" s="6" t="s">
        <v>4681</v>
      </c>
      <c r="B3835" s="2" t="s">
        <v>7602</v>
      </c>
      <c r="C3835" s="6" t="s">
        <v>7603</v>
      </c>
      <c r="D3835" s="3" t="s">
        <v>693</v>
      </c>
    </row>
    <row r="3836">
      <c r="A3836" s="6" t="s">
        <v>4681</v>
      </c>
      <c r="B3836" s="2" t="s">
        <v>7604</v>
      </c>
      <c r="C3836" s="6" t="s">
        <v>7605</v>
      </c>
      <c r="D3836" s="3" t="s">
        <v>693</v>
      </c>
    </row>
    <row r="3837">
      <c r="A3837" s="6" t="s">
        <v>4681</v>
      </c>
      <c r="B3837" s="2" t="s">
        <v>7606</v>
      </c>
      <c r="C3837" s="6" t="s">
        <v>696</v>
      </c>
      <c r="D3837" s="3" t="s">
        <v>695</v>
      </c>
    </row>
    <row r="3838">
      <c r="A3838" s="6" t="s">
        <v>4681</v>
      </c>
      <c r="B3838" s="2" t="s">
        <v>7607</v>
      </c>
      <c r="C3838" s="6" t="s">
        <v>7608</v>
      </c>
      <c r="D3838" s="3" t="s">
        <v>697</v>
      </c>
    </row>
    <row r="3839">
      <c r="A3839" s="6" t="s">
        <v>4681</v>
      </c>
      <c r="B3839" s="2" t="s">
        <v>7609</v>
      </c>
      <c r="C3839" s="6" t="s">
        <v>7610</v>
      </c>
      <c r="D3839" s="3" t="s">
        <v>697</v>
      </c>
    </row>
    <row r="3840">
      <c r="A3840" s="6" t="s">
        <v>4681</v>
      </c>
      <c r="B3840" s="2" t="s">
        <v>7611</v>
      </c>
      <c r="C3840" s="6" t="s">
        <v>7612</v>
      </c>
      <c r="D3840" s="3" t="s">
        <v>697</v>
      </c>
    </row>
    <row r="3841">
      <c r="A3841" s="6" t="s">
        <v>4681</v>
      </c>
      <c r="B3841" s="2" t="s">
        <v>7613</v>
      </c>
      <c r="C3841" s="6" t="s">
        <v>7614</v>
      </c>
      <c r="D3841" s="3" t="s">
        <v>697</v>
      </c>
    </row>
    <row r="3842">
      <c r="A3842" s="6" t="s">
        <v>4681</v>
      </c>
      <c r="B3842" s="2" t="s">
        <v>7615</v>
      </c>
      <c r="C3842" s="6" t="s">
        <v>7616</v>
      </c>
      <c r="D3842" s="3" t="s">
        <v>697</v>
      </c>
    </row>
    <row r="3843">
      <c r="A3843" s="6" t="s">
        <v>4681</v>
      </c>
      <c r="B3843" s="2" t="s">
        <v>7617</v>
      </c>
      <c r="C3843" s="6" t="s">
        <v>7618</v>
      </c>
      <c r="D3843" s="3" t="s">
        <v>697</v>
      </c>
    </row>
    <row r="3844">
      <c r="A3844" s="6" t="s">
        <v>4681</v>
      </c>
      <c r="B3844" s="2" t="s">
        <v>7619</v>
      </c>
      <c r="C3844" s="6" t="s">
        <v>7620</v>
      </c>
      <c r="D3844" s="3" t="s">
        <v>697</v>
      </c>
    </row>
    <row r="3845">
      <c r="A3845" s="6" t="s">
        <v>4681</v>
      </c>
      <c r="B3845" s="2" t="s">
        <v>7621</v>
      </c>
      <c r="C3845" s="6" t="s">
        <v>7622</v>
      </c>
      <c r="D3845" s="3" t="s">
        <v>699</v>
      </c>
    </row>
    <row r="3846">
      <c r="A3846" s="6" t="s">
        <v>4681</v>
      </c>
      <c r="B3846" s="2" t="s">
        <v>7623</v>
      </c>
      <c r="C3846" s="6" t="s">
        <v>7624</v>
      </c>
      <c r="D3846" s="3" t="s">
        <v>699</v>
      </c>
    </row>
    <row r="3847">
      <c r="A3847" s="6" t="s">
        <v>4681</v>
      </c>
      <c r="B3847" s="2" t="s">
        <v>7625</v>
      </c>
      <c r="C3847" s="6" t="s">
        <v>7626</v>
      </c>
      <c r="D3847" s="3" t="s">
        <v>699</v>
      </c>
    </row>
    <row r="3848">
      <c r="A3848" s="6" t="s">
        <v>4681</v>
      </c>
      <c r="B3848" s="2" t="s">
        <v>7627</v>
      </c>
      <c r="C3848" s="6" t="s">
        <v>7628</v>
      </c>
      <c r="D3848" s="3" t="s">
        <v>699</v>
      </c>
    </row>
    <row r="3849">
      <c r="A3849" s="6" t="s">
        <v>4681</v>
      </c>
      <c r="B3849" s="2" t="s">
        <v>7629</v>
      </c>
      <c r="C3849" s="6" t="s">
        <v>7630</v>
      </c>
      <c r="D3849" s="3" t="s">
        <v>699</v>
      </c>
    </row>
    <row r="3850">
      <c r="A3850" s="6" t="s">
        <v>4681</v>
      </c>
      <c r="B3850" s="2" t="s">
        <v>7631</v>
      </c>
      <c r="C3850" s="6" t="s">
        <v>7632</v>
      </c>
      <c r="D3850" s="3" t="s">
        <v>699</v>
      </c>
    </row>
    <row r="3851">
      <c r="A3851" s="6" t="s">
        <v>4681</v>
      </c>
      <c r="B3851" s="2" t="s">
        <v>7633</v>
      </c>
      <c r="C3851" s="6" t="s">
        <v>7634</v>
      </c>
      <c r="D3851" s="3" t="s">
        <v>701</v>
      </c>
    </row>
    <row r="3852">
      <c r="A3852" s="6" t="s">
        <v>4681</v>
      </c>
      <c r="B3852" s="2" t="s">
        <v>7635</v>
      </c>
      <c r="C3852" s="6" t="s">
        <v>7636</v>
      </c>
      <c r="D3852" s="3" t="s">
        <v>701</v>
      </c>
    </row>
    <row r="3853">
      <c r="A3853" s="6" t="s">
        <v>4681</v>
      </c>
      <c r="B3853" s="2" t="s">
        <v>7637</v>
      </c>
      <c r="C3853" s="6" t="s">
        <v>7638</v>
      </c>
      <c r="D3853" s="3" t="s">
        <v>701</v>
      </c>
    </row>
    <row r="3854">
      <c r="A3854" s="6" t="s">
        <v>4681</v>
      </c>
      <c r="B3854" s="2" t="s">
        <v>7639</v>
      </c>
      <c r="C3854" s="6" t="s">
        <v>7640</v>
      </c>
      <c r="D3854" s="3" t="s">
        <v>701</v>
      </c>
    </row>
    <row r="3855">
      <c r="A3855" s="6" t="s">
        <v>4681</v>
      </c>
      <c r="B3855" s="2" t="s">
        <v>7641</v>
      </c>
      <c r="C3855" s="6" t="s">
        <v>7642</v>
      </c>
      <c r="D3855" s="3" t="s">
        <v>701</v>
      </c>
    </row>
    <row r="3856">
      <c r="A3856" s="6" t="s">
        <v>4681</v>
      </c>
      <c r="B3856" s="2" t="s">
        <v>7643</v>
      </c>
      <c r="C3856" s="6" t="s">
        <v>7644</v>
      </c>
      <c r="D3856" s="3" t="s">
        <v>701</v>
      </c>
    </row>
    <row r="3857">
      <c r="A3857" s="6" t="s">
        <v>4681</v>
      </c>
      <c r="B3857" s="2" t="s">
        <v>7645</v>
      </c>
      <c r="C3857" s="6" t="s">
        <v>7646</v>
      </c>
      <c r="D3857" s="3" t="s">
        <v>701</v>
      </c>
    </row>
    <row r="3858">
      <c r="A3858" s="6" t="s">
        <v>4681</v>
      </c>
      <c r="B3858" s="2" t="s">
        <v>7647</v>
      </c>
      <c r="C3858" s="6" t="s">
        <v>7648</v>
      </c>
      <c r="D3858" s="3" t="s">
        <v>701</v>
      </c>
    </row>
    <row r="3859">
      <c r="A3859" s="6" t="s">
        <v>4681</v>
      </c>
      <c r="B3859" s="2" t="s">
        <v>7649</v>
      </c>
      <c r="C3859" s="6" t="s">
        <v>7650</v>
      </c>
      <c r="D3859" s="3" t="s">
        <v>701</v>
      </c>
    </row>
    <row r="3860">
      <c r="A3860" s="6" t="s">
        <v>4681</v>
      </c>
      <c r="B3860" s="2" t="s">
        <v>7651</v>
      </c>
      <c r="C3860" s="6" t="s">
        <v>7652</v>
      </c>
      <c r="D3860" s="3" t="s">
        <v>703</v>
      </c>
    </row>
    <row r="3861">
      <c r="A3861" s="6" t="s">
        <v>4681</v>
      </c>
      <c r="B3861" s="2" t="s">
        <v>7653</v>
      </c>
      <c r="C3861" s="6" t="s">
        <v>7654</v>
      </c>
      <c r="D3861" s="3" t="s">
        <v>703</v>
      </c>
    </row>
    <row r="3862">
      <c r="A3862" s="6" t="s">
        <v>4681</v>
      </c>
      <c r="B3862" s="2" t="s">
        <v>7655</v>
      </c>
      <c r="C3862" s="6" t="s">
        <v>7656</v>
      </c>
      <c r="D3862" s="3" t="s">
        <v>703</v>
      </c>
    </row>
    <row r="3863">
      <c r="A3863" s="6" t="s">
        <v>4681</v>
      </c>
      <c r="B3863" s="2" t="s">
        <v>7657</v>
      </c>
      <c r="C3863" s="6" t="s">
        <v>7658</v>
      </c>
      <c r="D3863" s="3" t="s">
        <v>703</v>
      </c>
    </row>
    <row r="3864">
      <c r="A3864" s="6" t="s">
        <v>4681</v>
      </c>
      <c r="B3864" s="2" t="s">
        <v>7659</v>
      </c>
      <c r="C3864" s="6" t="s">
        <v>7660</v>
      </c>
      <c r="D3864" s="3" t="s">
        <v>706</v>
      </c>
    </row>
    <row r="3865">
      <c r="A3865" s="6" t="s">
        <v>4681</v>
      </c>
      <c r="B3865" s="2" t="s">
        <v>7661</v>
      </c>
      <c r="C3865" s="6" t="s">
        <v>7662</v>
      </c>
      <c r="D3865" s="3" t="s">
        <v>706</v>
      </c>
    </row>
    <row r="3866">
      <c r="A3866" s="6" t="s">
        <v>4681</v>
      </c>
      <c r="B3866" s="2" t="s">
        <v>7663</v>
      </c>
      <c r="C3866" s="6" t="s">
        <v>7664</v>
      </c>
      <c r="D3866" s="3" t="s">
        <v>706</v>
      </c>
    </row>
    <row r="3867">
      <c r="A3867" s="6" t="s">
        <v>4681</v>
      </c>
      <c r="B3867" s="2" t="s">
        <v>7665</v>
      </c>
      <c r="C3867" s="6" t="s">
        <v>7666</v>
      </c>
      <c r="D3867" s="3" t="s">
        <v>706</v>
      </c>
    </row>
    <row r="3868">
      <c r="A3868" s="6" t="s">
        <v>4681</v>
      </c>
      <c r="B3868" s="2" t="s">
        <v>7667</v>
      </c>
      <c r="C3868" s="6" t="s">
        <v>7668</v>
      </c>
      <c r="D3868" s="3" t="s">
        <v>706</v>
      </c>
    </row>
    <row r="3869">
      <c r="A3869" s="6" t="s">
        <v>4681</v>
      </c>
      <c r="B3869" s="2" t="s">
        <v>7669</v>
      </c>
      <c r="C3869" s="6" t="s">
        <v>7670</v>
      </c>
      <c r="D3869" s="3" t="s">
        <v>706</v>
      </c>
    </row>
    <row r="3870">
      <c r="A3870" s="6" t="s">
        <v>4681</v>
      </c>
      <c r="B3870" s="2" t="s">
        <v>7671</v>
      </c>
      <c r="C3870" s="6" t="s">
        <v>7672</v>
      </c>
      <c r="D3870" s="3" t="s">
        <v>708</v>
      </c>
    </row>
    <row r="3871">
      <c r="A3871" s="6" t="s">
        <v>4681</v>
      </c>
      <c r="B3871" s="2" t="s">
        <v>7673</v>
      </c>
      <c r="C3871" s="6" t="s">
        <v>7674</v>
      </c>
      <c r="D3871" s="3" t="s">
        <v>708</v>
      </c>
    </row>
    <row r="3872">
      <c r="A3872" s="6" t="s">
        <v>4681</v>
      </c>
      <c r="B3872" s="2" t="s">
        <v>7675</v>
      </c>
      <c r="C3872" s="6" t="s">
        <v>7676</v>
      </c>
      <c r="D3872" s="3" t="s">
        <v>708</v>
      </c>
    </row>
    <row r="3873">
      <c r="A3873" s="6" t="s">
        <v>4681</v>
      </c>
      <c r="B3873" s="2" t="s">
        <v>7677</v>
      </c>
      <c r="C3873" s="6" t="s">
        <v>7678</v>
      </c>
      <c r="D3873" s="3" t="s">
        <v>708</v>
      </c>
    </row>
    <row r="3874">
      <c r="A3874" s="6" t="s">
        <v>4681</v>
      </c>
      <c r="B3874" s="2" t="s">
        <v>7679</v>
      </c>
      <c r="C3874" s="6" t="s">
        <v>7680</v>
      </c>
      <c r="D3874" s="3" t="s">
        <v>710</v>
      </c>
    </row>
    <row r="3875">
      <c r="A3875" s="6" t="s">
        <v>4681</v>
      </c>
      <c r="B3875" s="2" t="s">
        <v>7681</v>
      </c>
      <c r="C3875" s="6" t="s">
        <v>7682</v>
      </c>
      <c r="D3875" s="3" t="s">
        <v>710</v>
      </c>
    </row>
    <row r="3876">
      <c r="A3876" s="6" t="s">
        <v>4681</v>
      </c>
      <c r="B3876" s="2" t="s">
        <v>7683</v>
      </c>
      <c r="C3876" s="6" t="s">
        <v>7684</v>
      </c>
      <c r="D3876" s="3" t="s">
        <v>710</v>
      </c>
    </row>
    <row r="3877">
      <c r="A3877" s="6" t="s">
        <v>4681</v>
      </c>
      <c r="B3877" s="2" t="s">
        <v>7685</v>
      </c>
      <c r="C3877" s="6" t="s">
        <v>7686</v>
      </c>
      <c r="D3877" s="3" t="s">
        <v>710</v>
      </c>
    </row>
    <row r="3878">
      <c r="A3878" s="6" t="s">
        <v>4681</v>
      </c>
      <c r="B3878" s="2" t="s">
        <v>7687</v>
      </c>
      <c r="C3878" s="6" t="s">
        <v>7688</v>
      </c>
      <c r="D3878" s="3" t="s">
        <v>710</v>
      </c>
    </row>
    <row r="3879">
      <c r="A3879" s="6" t="s">
        <v>4681</v>
      </c>
      <c r="B3879" s="2" t="s">
        <v>7689</v>
      </c>
      <c r="C3879" s="6" t="s">
        <v>7690</v>
      </c>
      <c r="D3879" s="3" t="s">
        <v>712</v>
      </c>
    </row>
    <row r="3880">
      <c r="A3880" s="6" t="s">
        <v>4681</v>
      </c>
      <c r="B3880" s="2" t="s">
        <v>7691</v>
      </c>
      <c r="C3880" s="6" t="s">
        <v>7692</v>
      </c>
      <c r="D3880" s="3" t="s">
        <v>712</v>
      </c>
    </row>
    <row r="3881">
      <c r="A3881" s="6" t="s">
        <v>4681</v>
      </c>
      <c r="B3881" s="2" t="s">
        <v>7693</v>
      </c>
      <c r="C3881" s="6" t="s">
        <v>7694</v>
      </c>
      <c r="D3881" s="3" t="s">
        <v>712</v>
      </c>
    </row>
    <row r="3882">
      <c r="A3882" s="6" t="s">
        <v>4681</v>
      </c>
      <c r="B3882" s="2" t="s">
        <v>7695</v>
      </c>
      <c r="C3882" s="6" t="s">
        <v>7696</v>
      </c>
      <c r="D3882" s="3" t="s">
        <v>712</v>
      </c>
    </row>
    <row r="3883">
      <c r="A3883" s="6" t="s">
        <v>4681</v>
      </c>
      <c r="B3883" s="2" t="s">
        <v>7697</v>
      </c>
      <c r="C3883" s="6" t="s">
        <v>7698</v>
      </c>
      <c r="D3883" s="3" t="s">
        <v>712</v>
      </c>
    </row>
    <row r="3884">
      <c r="A3884" s="6" t="s">
        <v>4681</v>
      </c>
      <c r="B3884" s="2" t="s">
        <v>7699</v>
      </c>
      <c r="C3884" s="6" t="s">
        <v>7700</v>
      </c>
      <c r="D3884" s="3" t="s">
        <v>712</v>
      </c>
    </row>
    <row r="3885">
      <c r="A3885" s="6" t="s">
        <v>4681</v>
      </c>
      <c r="B3885" s="2" t="s">
        <v>7701</v>
      </c>
      <c r="C3885" s="6" t="s">
        <v>7702</v>
      </c>
      <c r="D3885" s="3" t="s">
        <v>715</v>
      </c>
    </row>
    <row r="3886">
      <c r="A3886" s="6" t="s">
        <v>4681</v>
      </c>
      <c r="B3886" s="2" t="s">
        <v>7703</v>
      </c>
      <c r="C3886" s="6" t="s">
        <v>7704</v>
      </c>
      <c r="D3886" s="3" t="s">
        <v>715</v>
      </c>
    </row>
    <row r="3887">
      <c r="A3887" s="6" t="s">
        <v>4681</v>
      </c>
      <c r="B3887" s="2" t="s">
        <v>7705</v>
      </c>
      <c r="C3887" s="6" t="s">
        <v>7706</v>
      </c>
      <c r="D3887" s="3" t="s">
        <v>715</v>
      </c>
    </row>
    <row r="3888">
      <c r="A3888" s="6" t="s">
        <v>4681</v>
      </c>
      <c r="B3888" s="2" t="s">
        <v>7707</v>
      </c>
      <c r="C3888" s="6" t="s">
        <v>7708</v>
      </c>
      <c r="D3888" s="3" t="s">
        <v>715</v>
      </c>
    </row>
    <row r="3889">
      <c r="A3889" s="6" t="s">
        <v>4681</v>
      </c>
      <c r="B3889" s="2" t="s">
        <v>7709</v>
      </c>
      <c r="C3889" s="6" t="s">
        <v>7710</v>
      </c>
      <c r="D3889" s="3" t="s">
        <v>715</v>
      </c>
    </row>
    <row r="3890">
      <c r="A3890" s="6" t="s">
        <v>4681</v>
      </c>
      <c r="B3890" s="2" t="s">
        <v>7711</v>
      </c>
      <c r="C3890" s="6" t="s">
        <v>7712</v>
      </c>
      <c r="D3890" s="3" t="s">
        <v>715</v>
      </c>
    </row>
    <row r="3891">
      <c r="A3891" s="6" t="s">
        <v>4681</v>
      </c>
      <c r="B3891" s="2" t="s">
        <v>7713</v>
      </c>
      <c r="C3891" s="6" t="s">
        <v>7714</v>
      </c>
      <c r="D3891" s="3" t="s">
        <v>715</v>
      </c>
    </row>
    <row r="3892">
      <c r="A3892" s="6" t="s">
        <v>4681</v>
      </c>
      <c r="B3892" s="2" t="s">
        <v>7715</v>
      </c>
      <c r="C3892" s="6" t="s">
        <v>7716</v>
      </c>
      <c r="D3892" s="3" t="s">
        <v>717</v>
      </c>
    </row>
    <row r="3893">
      <c r="A3893" s="6" t="s">
        <v>4681</v>
      </c>
      <c r="B3893" s="2" t="s">
        <v>7717</v>
      </c>
      <c r="C3893" s="6" t="s">
        <v>7718</v>
      </c>
      <c r="D3893" s="3" t="s">
        <v>717</v>
      </c>
    </row>
    <row r="3894">
      <c r="A3894" s="6" t="s">
        <v>4681</v>
      </c>
      <c r="B3894" s="2" t="s">
        <v>7719</v>
      </c>
      <c r="C3894" s="6" t="s">
        <v>7720</v>
      </c>
      <c r="D3894" s="3" t="s">
        <v>717</v>
      </c>
    </row>
    <row r="3895">
      <c r="A3895" s="6" t="s">
        <v>4681</v>
      </c>
      <c r="B3895" s="2" t="s">
        <v>7721</v>
      </c>
      <c r="C3895" s="6" t="s">
        <v>7722</v>
      </c>
      <c r="D3895" s="3" t="s">
        <v>717</v>
      </c>
    </row>
    <row r="3896">
      <c r="A3896" s="6" t="s">
        <v>4681</v>
      </c>
      <c r="B3896" s="2" t="s">
        <v>7723</v>
      </c>
      <c r="C3896" s="6" t="s">
        <v>7724</v>
      </c>
      <c r="D3896" s="3" t="s">
        <v>717</v>
      </c>
    </row>
    <row r="3897">
      <c r="A3897" s="6" t="s">
        <v>4681</v>
      </c>
      <c r="B3897" s="2" t="s">
        <v>7725</v>
      </c>
      <c r="C3897" s="6" t="s">
        <v>7726</v>
      </c>
      <c r="D3897" s="3" t="s">
        <v>719</v>
      </c>
    </row>
    <row r="3898">
      <c r="A3898" s="6" t="s">
        <v>4681</v>
      </c>
      <c r="B3898" s="2" t="s">
        <v>7727</v>
      </c>
      <c r="C3898" s="6" t="s">
        <v>7728</v>
      </c>
      <c r="D3898" s="3" t="s">
        <v>719</v>
      </c>
    </row>
    <row r="3899">
      <c r="A3899" s="6" t="s">
        <v>4681</v>
      </c>
      <c r="B3899" s="2" t="s">
        <v>7729</v>
      </c>
      <c r="C3899" s="6" t="s">
        <v>7730</v>
      </c>
      <c r="D3899" s="3" t="s">
        <v>719</v>
      </c>
    </row>
    <row r="3900">
      <c r="A3900" s="6" t="s">
        <v>4681</v>
      </c>
      <c r="B3900" s="2" t="s">
        <v>7731</v>
      </c>
      <c r="C3900" s="6" t="s">
        <v>7732</v>
      </c>
      <c r="D3900" s="3" t="s">
        <v>719</v>
      </c>
    </row>
    <row r="3901">
      <c r="A3901" s="6" t="s">
        <v>4681</v>
      </c>
      <c r="B3901" s="2" t="s">
        <v>7733</v>
      </c>
      <c r="C3901" s="6" t="s">
        <v>7734</v>
      </c>
      <c r="D3901" s="3" t="s">
        <v>719</v>
      </c>
    </row>
    <row r="3902">
      <c r="A3902" s="6" t="s">
        <v>4681</v>
      </c>
      <c r="B3902" s="2" t="s">
        <v>7735</v>
      </c>
      <c r="C3902" s="6" t="s">
        <v>7736</v>
      </c>
      <c r="D3902" s="3" t="s">
        <v>721</v>
      </c>
    </row>
    <row r="3903">
      <c r="A3903" s="6" t="s">
        <v>4681</v>
      </c>
      <c r="B3903" s="2" t="s">
        <v>7737</v>
      </c>
      <c r="C3903" s="6" t="s">
        <v>7738</v>
      </c>
      <c r="D3903" s="3" t="s">
        <v>721</v>
      </c>
    </row>
    <row r="3904">
      <c r="A3904" s="6" t="s">
        <v>4681</v>
      </c>
      <c r="B3904" s="2" t="s">
        <v>7739</v>
      </c>
      <c r="C3904" s="6" t="s">
        <v>7740</v>
      </c>
      <c r="D3904" s="3" t="s">
        <v>721</v>
      </c>
    </row>
    <row r="3905">
      <c r="A3905" s="6" t="s">
        <v>4681</v>
      </c>
      <c r="B3905" s="2" t="s">
        <v>7741</v>
      </c>
      <c r="C3905" s="6" t="s">
        <v>7742</v>
      </c>
      <c r="D3905" s="3" t="s">
        <v>721</v>
      </c>
    </row>
    <row r="3906">
      <c r="A3906" s="6" t="s">
        <v>4681</v>
      </c>
      <c r="B3906" s="2" t="s">
        <v>7743</v>
      </c>
      <c r="C3906" s="6" t="s">
        <v>7744</v>
      </c>
      <c r="D3906" s="3" t="s">
        <v>721</v>
      </c>
    </row>
    <row r="3907">
      <c r="A3907" s="6" t="s">
        <v>4681</v>
      </c>
      <c r="B3907" s="2" t="s">
        <v>7745</v>
      </c>
      <c r="C3907" s="6" t="s">
        <v>7746</v>
      </c>
      <c r="D3907" s="3" t="s">
        <v>721</v>
      </c>
    </row>
    <row r="3908">
      <c r="A3908" s="6" t="s">
        <v>4681</v>
      </c>
      <c r="B3908" s="2" t="s">
        <v>7747</v>
      </c>
      <c r="C3908" s="6" t="s">
        <v>7748</v>
      </c>
      <c r="D3908" s="3" t="s">
        <v>721</v>
      </c>
    </row>
    <row r="3909">
      <c r="A3909" s="6" t="s">
        <v>4681</v>
      </c>
      <c r="B3909" s="2" t="s">
        <v>7749</v>
      </c>
      <c r="C3909" s="6" t="s">
        <v>7750</v>
      </c>
      <c r="D3909" s="3" t="s">
        <v>721</v>
      </c>
    </row>
    <row r="3910">
      <c r="A3910" s="6" t="s">
        <v>4681</v>
      </c>
      <c r="B3910" s="2" t="s">
        <v>7751</v>
      </c>
      <c r="C3910" s="6" t="s">
        <v>7752</v>
      </c>
      <c r="D3910" s="3" t="s">
        <v>721</v>
      </c>
    </row>
    <row r="3911">
      <c r="A3911" s="6" t="s">
        <v>4681</v>
      </c>
      <c r="B3911" s="2" t="s">
        <v>7753</v>
      </c>
      <c r="C3911" s="6" t="s">
        <v>7754</v>
      </c>
      <c r="D3911" s="3" t="s">
        <v>723</v>
      </c>
    </row>
    <row r="3912">
      <c r="A3912" s="6" t="s">
        <v>4681</v>
      </c>
      <c r="B3912" s="2" t="s">
        <v>7755</v>
      </c>
      <c r="C3912" s="6" t="s">
        <v>7756</v>
      </c>
      <c r="D3912" s="3" t="s">
        <v>723</v>
      </c>
    </row>
    <row r="3913">
      <c r="A3913" s="6" t="s">
        <v>4681</v>
      </c>
      <c r="B3913" s="2" t="s">
        <v>7757</v>
      </c>
      <c r="C3913" s="6" t="s">
        <v>7758</v>
      </c>
      <c r="D3913" s="3" t="s">
        <v>723</v>
      </c>
    </row>
    <row r="3914">
      <c r="A3914" s="6" t="s">
        <v>4681</v>
      </c>
      <c r="B3914" s="2" t="s">
        <v>7759</v>
      </c>
      <c r="C3914" s="6" t="s">
        <v>7760</v>
      </c>
      <c r="D3914" s="3" t="s">
        <v>723</v>
      </c>
    </row>
    <row r="3915">
      <c r="A3915" s="6" t="s">
        <v>4681</v>
      </c>
      <c r="B3915" s="2" t="s">
        <v>7761</v>
      </c>
      <c r="C3915" s="6" t="s">
        <v>7762</v>
      </c>
      <c r="D3915" s="3" t="s">
        <v>726</v>
      </c>
    </row>
    <row r="3916">
      <c r="A3916" s="6" t="s">
        <v>4681</v>
      </c>
      <c r="B3916" s="2" t="s">
        <v>7763</v>
      </c>
      <c r="C3916" s="6" t="s">
        <v>7764</v>
      </c>
      <c r="D3916" s="3" t="s">
        <v>726</v>
      </c>
    </row>
    <row r="3917">
      <c r="A3917" s="6" t="s">
        <v>4681</v>
      </c>
      <c r="B3917" s="2" t="s">
        <v>7765</v>
      </c>
      <c r="C3917" s="6" t="s">
        <v>7766</v>
      </c>
      <c r="D3917" s="3" t="s">
        <v>726</v>
      </c>
    </row>
    <row r="3918">
      <c r="A3918" s="6" t="s">
        <v>4681</v>
      </c>
      <c r="B3918" s="2" t="s">
        <v>7767</v>
      </c>
      <c r="C3918" s="6" t="s">
        <v>7768</v>
      </c>
      <c r="D3918" s="3" t="s">
        <v>726</v>
      </c>
    </row>
    <row r="3919">
      <c r="A3919" s="6" t="s">
        <v>4681</v>
      </c>
      <c r="B3919" s="2" t="s">
        <v>7769</v>
      </c>
      <c r="C3919" s="6" t="s">
        <v>7770</v>
      </c>
      <c r="D3919" s="3" t="s">
        <v>726</v>
      </c>
    </row>
    <row r="3920">
      <c r="A3920" s="6" t="s">
        <v>4681</v>
      </c>
      <c r="B3920" s="2" t="s">
        <v>7771</v>
      </c>
      <c r="C3920" s="6" t="s">
        <v>7772</v>
      </c>
      <c r="D3920" s="3" t="s">
        <v>726</v>
      </c>
    </row>
    <row r="3921">
      <c r="A3921" s="6" t="s">
        <v>4681</v>
      </c>
      <c r="B3921" s="2" t="s">
        <v>7773</v>
      </c>
      <c r="C3921" s="6" t="s">
        <v>729</v>
      </c>
      <c r="D3921" s="3" t="s">
        <v>728</v>
      </c>
    </row>
    <row r="3922">
      <c r="A3922" s="6" t="s">
        <v>4681</v>
      </c>
      <c r="B3922" s="2" t="s">
        <v>7774</v>
      </c>
      <c r="C3922" s="6" t="s">
        <v>7775</v>
      </c>
      <c r="D3922" s="3" t="s">
        <v>730</v>
      </c>
    </row>
    <row r="3923">
      <c r="A3923" s="6" t="s">
        <v>4681</v>
      </c>
      <c r="B3923" s="2" t="s">
        <v>7776</v>
      </c>
      <c r="C3923" s="6" t="s">
        <v>7777</v>
      </c>
      <c r="D3923" s="3" t="s">
        <v>730</v>
      </c>
    </row>
    <row r="3924">
      <c r="A3924" s="6" t="s">
        <v>4681</v>
      </c>
      <c r="B3924" s="2" t="s">
        <v>7778</v>
      </c>
      <c r="C3924" s="6" t="s">
        <v>7779</v>
      </c>
      <c r="D3924" s="3" t="s">
        <v>732</v>
      </c>
    </row>
    <row r="3925">
      <c r="A3925" s="6" t="s">
        <v>4681</v>
      </c>
      <c r="B3925" s="2" t="s">
        <v>7780</v>
      </c>
      <c r="C3925" s="6" t="s">
        <v>7781</v>
      </c>
      <c r="D3925" s="3" t="s">
        <v>732</v>
      </c>
    </row>
    <row r="3926">
      <c r="A3926" s="6" t="s">
        <v>4681</v>
      </c>
      <c r="B3926" s="2" t="s">
        <v>7782</v>
      </c>
      <c r="C3926" s="6" t="s">
        <v>7783</v>
      </c>
      <c r="D3926" s="3" t="s">
        <v>732</v>
      </c>
    </row>
    <row r="3927">
      <c r="A3927" s="6" t="s">
        <v>4681</v>
      </c>
      <c r="B3927" s="2" t="s">
        <v>7784</v>
      </c>
      <c r="C3927" s="6" t="s">
        <v>7785</v>
      </c>
      <c r="D3927" s="3" t="s">
        <v>732</v>
      </c>
    </row>
    <row r="3928">
      <c r="A3928" s="6" t="s">
        <v>4681</v>
      </c>
      <c r="B3928" s="2" t="s">
        <v>7786</v>
      </c>
      <c r="C3928" s="6" t="s">
        <v>7787</v>
      </c>
      <c r="D3928" s="3" t="s">
        <v>732</v>
      </c>
    </row>
    <row r="3929">
      <c r="A3929" s="6" t="s">
        <v>4681</v>
      </c>
      <c r="B3929" s="2" t="s">
        <v>7788</v>
      </c>
      <c r="C3929" s="6" t="s">
        <v>7789</v>
      </c>
      <c r="D3929" s="3" t="s">
        <v>732</v>
      </c>
    </row>
    <row r="3930">
      <c r="A3930" s="6" t="s">
        <v>4681</v>
      </c>
      <c r="B3930" s="2" t="s">
        <v>7790</v>
      </c>
      <c r="C3930" s="6" t="s">
        <v>7791</v>
      </c>
      <c r="D3930" s="3" t="s">
        <v>732</v>
      </c>
    </row>
    <row r="3931">
      <c r="A3931" s="6" t="s">
        <v>4681</v>
      </c>
      <c r="B3931" s="2" t="s">
        <v>7792</v>
      </c>
      <c r="C3931" s="6" t="s">
        <v>735</v>
      </c>
      <c r="D3931" s="3" t="s">
        <v>734</v>
      </c>
    </row>
    <row r="3932">
      <c r="A3932" s="6" t="s">
        <v>4681</v>
      </c>
      <c r="B3932" s="2" t="s">
        <v>7793</v>
      </c>
      <c r="C3932" s="6" t="s">
        <v>738</v>
      </c>
      <c r="D3932" s="3" t="s">
        <v>737</v>
      </c>
    </row>
    <row r="3933">
      <c r="A3933" s="6" t="s">
        <v>4681</v>
      </c>
      <c r="B3933" s="2" t="s">
        <v>7794</v>
      </c>
      <c r="C3933" s="6" t="s">
        <v>740</v>
      </c>
      <c r="D3933" s="3" t="s">
        <v>739</v>
      </c>
    </row>
    <row r="3934">
      <c r="A3934" s="6" t="s">
        <v>4681</v>
      </c>
      <c r="B3934" s="2" t="s">
        <v>7795</v>
      </c>
      <c r="C3934" s="6" t="s">
        <v>7796</v>
      </c>
      <c r="D3934" s="3" t="s">
        <v>741</v>
      </c>
    </row>
    <row r="3935">
      <c r="A3935" s="6" t="s">
        <v>4681</v>
      </c>
      <c r="B3935" s="2" t="s">
        <v>7797</v>
      </c>
      <c r="C3935" s="6" t="s">
        <v>7798</v>
      </c>
      <c r="D3935" s="3" t="s">
        <v>741</v>
      </c>
    </row>
    <row r="3936">
      <c r="A3936" s="6" t="s">
        <v>4681</v>
      </c>
      <c r="B3936" s="2" t="s">
        <v>7799</v>
      </c>
      <c r="C3936" s="6" t="s">
        <v>7800</v>
      </c>
      <c r="D3936" s="3" t="s">
        <v>741</v>
      </c>
    </row>
    <row r="3937">
      <c r="A3937" s="6" t="s">
        <v>4681</v>
      </c>
      <c r="B3937" s="2" t="s">
        <v>7801</v>
      </c>
      <c r="C3937" s="6" t="s">
        <v>7802</v>
      </c>
      <c r="D3937" s="3" t="s">
        <v>741</v>
      </c>
    </row>
    <row r="3938">
      <c r="A3938" s="6" t="s">
        <v>4681</v>
      </c>
      <c r="B3938" s="2" t="s">
        <v>7803</v>
      </c>
      <c r="C3938" s="6" t="s">
        <v>7804</v>
      </c>
      <c r="D3938" s="3" t="s">
        <v>741</v>
      </c>
    </row>
    <row r="3939">
      <c r="A3939" s="6" t="s">
        <v>4681</v>
      </c>
      <c r="B3939" s="2" t="s">
        <v>7805</v>
      </c>
      <c r="C3939" s="6" t="s">
        <v>7806</v>
      </c>
      <c r="D3939" s="3" t="s">
        <v>741</v>
      </c>
    </row>
    <row r="3940">
      <c r="A3940" s="6" t="s">
        <v>4681</v>
      </c>
      <c r="B3940" s="2" t="s">
        <v>7807</v>
      </c>
      <c r="C3940" s="6" t="s">
        <v>7808</v>
      </c>
      <c r="D3940" s="3" t="s">
        <v>741</v>
      </c>
    </row>
    <row r="3941">
      <c r="A3941" s="6" t="s">
        <v>4681</v>
      </c>
      <c r="B3941" s="2" t="s">
        <v>7809</v>
      </c>
      <c r="C3941" s="6" t="s">
        <v>7810</v>
      </c>
      <c r="D3941" s="3" t="s">
        <v>743</v>
      </c>
    </row>
    <row r="3942">
      <c r="A3942" s="6" t="s">
        <v>4681</v>
      </c>
      <c r="B3942" s="2" t="s">
        <v>7811</v>
      </c>
      <c r="C3942" s="6" t="s">
        <v>7812</v>
      </c>
      <c r="D3942" s="3" t="s">
        <v>743</v>
      </c>
    </row>
    <row r="3943">
      <c r="A3943" s="6" t="s">
        <v>4681</v>
      </c>
      <c r="B3943" s="2" t="s">
        <v>7813</v>
      </c>
      <c r="C3943" s="6" t="s">
        <v>7814</v>
      </c>
      <c r="D3943" s="3" t="s">
        <v>743</v>
      </c>
    </row>
    <row r="3944">
      <c r="A3944" s="6" t="s">
        <v>4681</v>
      </c>
      <c r="B3944" s="2" t="s">
        <v>7815</v>
      </c>
      <c r="C3944" s="6" t="s">
        <v>7816</v>
      </c>
      <c r="D3944" s="3" t="s">
        <v>743</v>
      </c>
    </row>
    <row r="3945">
      <c r="A3945" s="6" t="s">
        <v>4681</v>
      </c>
      <c r="B3945" s="2" t="s">
        <v>7817</v>
      </c>
      <c r="C3945" s="6" t="s">
        <v>7818</v>
      </c>
      <c r="D3945" s="3" t="s">
        <v>743</v>
      </c>
    </row>
    <row r="3946">
      <c r="A3946" s="6" t="s">
        <v>4681</v>
      </c>
      <c r="B3946" s="2" t="s">
        <v>7819</v>
      </c>
      <c r="C3946" s="6" t="s">
        <v>7820</v>
      </c>
      <c r="D3946" s="3" t="s">
        <v>743</v>
      </c>
    </row>
    <row r="3947">
      <c r="A3947" s="6" t="s">
        <v>4681</v>
      </c>
      <c r="B3947" s="2" t="s">
        <v>7821</v>
      </c>
      <c r="C3947" s="6" t="s">
        <v>7822</v>
      </c>
      <c r="D3947" s="3" t="s">
        <v>743</v>
      </c>
    </row>
    <row r="3948">
      <c r="A3948" s="6" t="s">
        <v>4681</v>
      </c>
      <c r="B3948" s="2" t="s">
        <v>7823</v>
      </c>
      <c r="C3948" s="6" t="s">
        <v>7824</v>
      </c>
      <c r="D3948" s="3" t="s">
        <v>743</v>
      </c>
    </row>
    <row r="3949">
      <c r="A3949" s="6" t="s">
        <v>4681</v>
      </c>
      <c r="B3949" s="2" t="s">
        <v>7825</v>
      </c>
      <c r="C3949" s="6" t="s">
        <v>7826</v>
      </c>
      <c r="D3949" s="3" t="s">
        <v>743</v>
      </c>
    </row>
    <row r="3950">
      <c r="A3950" s="6" t="s">
        <v>4681</v>
      </c>
      <c r="B3950" s="2" t="s">
        <v>7827</v>
      </c>
      <c r="C3950" s="6" t="s">
        <v>746</v>
      </c>
      <c r="D3950" s="3" t="s">
        <v>745</v>
      </c>
    </row>
    <row r="3951">
      <c r="A3951" s="6" t="s">
        <v>4681</v>
      </c>
      <c r="B3951" s="2" t="s">
        <v>7828</v>
      </c>
      <c r="C3951" s="6" t="s">
        <v>749</v>
      </c>
      <c r="D3951" s="3" t="s">
        <v>748</v>
      </c>
    </row>
    <row r="3952">
      <c r="A3952" s="6" t="s">
        <v>4681</v>
      </c>
      <c r="B3952" s="2" t="s">
        <v>7829</v>
      </c>
      <c r="C3952" s="6" t="s">
        <v>7830</v>
      </c>
      <c r="D3952" s="3" t="s">
        <v>750</v>
      </c>
    </row>
    <row r="3953">
      <c r="A3953" s="6" t="s">
        <v>4681</v>
      </c>
      <c r="B3953" s="2" t="s">
        <v>7831</v>
      </c>
      <c r="C3953" s="6" t="s">
        <v>7832</v>
      </c>
      <c r="D3953" s="3" t="s">
        <v>750</v>
      </c>
    </row>
    <row r="3954">
      <c r="A3954" s="6" t="s">
        <v>4681</v>
      </c>
      <c r="B3954" s="2" t="s">
        <v>7833</v>
      </c>
      <c r="C3954" s="6" t="s">
        <v>7834</v>
      </c>
      <c r="D3954" s="3" t="s">
        <v>750</v>
      </c>
    </row>
    <row r="3955">
      <c r="A3955" s="6" t="s">
        <v>4681</v>
      </c>
      <c r="B3955" s="2" t="s">
        <v>7835</v>
      </c>
      <c r="C3955" s="6" t="s">
        <v>7836</v>
      </c>
      <c r="D3955" s="3" t="s">
        <v>750</v>
      </c>
    </row>
    <row r="3956">
      <c r="A3956" s="6" t="s">
        <v>4681</v>
      </c>
      <c r="B3956" s="2" t="s">
        <v>7837</v>
      </c>
      <c r="C3956" s="6" t="s">
        <v>7838</v>
      </c>
      <c r="D3956" s="3" t="s">
        <v>752</v>
      </c>
    </row>
    <row r="3957">
      <c r="A3957" s="6" t="s">
        <v>4681</v>
      </c>
      <c r="B3957" s="2" t="s">
        <v>7839</v>
      </c>
      <c r="C3957" s="6" t="s">
        <v>7840</v>
      </c>
      <c r="D3957" s="3" t="s">
        <v>752</v>
      </c>
    </row>
    <row r="3958">
      <c r="A3958" s="6" t="s">
        <v>4681</v>
      </c>
      <c r="B3958" s="2" t="s">
        <v>7841</v>
      </c>
      <c r="C3958" s="6" t="s">
        <v>7842</v>
      </c>
      <c r="D3958" s="3" t="s">
        <v>752</v>
      </c>
    </row>
    <row r="3959">
      <c r="A3959" s="6" t="s">
        <v>4681</v>
      </c>
      <c r="B3959" s="2" t="s">
        <v>7843</v>
      </c>
      <c r="C3959" s="6" t="s">
        <v>7844</v>
      </c>
      <c r="D3959" s="3" t="s">
        <v>752</v>
      </c>
    </row>
    <row r="3960">
      <c r="A3960" s="6" t="s">
        <v>4681</v>
      </c>
      <c r="B3960" s="2" t="s">
        <v>7845</v>
      </c>
      <c r="C3960" s="6" t="s">
        <v>7846</v>
      </c>
      <c r="D3960" s="3" t="s">
        <v>752</v>
      </c>
    </row>
    <row r="3961">
      <c r="A3961" s="6" t="s">
        <v>4681</v>
      </c>
      <c r="B3961" s="2" t="s">
        <v>7847</v>
      </c>
      <c r="C3961" s="6" t="s">
        <v>7848</v>
      </c>
      <c r="D3961" s="3" t="s">
        <v>752</v>
      </c>
    </row>
    <row r="3962">
      <c r="A3962" s="6" t="s">
        <v>4681</v>
      </c>
      <c r="B3962" s="2" t="s">
        <v>7849</v>
      </c>
      <c r="C3962" s="6" t="s">
        <v>7850</v>
      </c>
      <c r="D3962" s="3" t="s">
        <v>752</v>
      </c>
    </row>
    <row r="3963">
      <c r="A3963" s="6" t="s">
        <v>4681</v>
      </c>
      <c r="B3963" s="2" t="s">
        <v>7851</v>
      </c>
      <c r="C3963" s="6" t="s">
        <v>7852</v>
      </c>
      <c r="D3963" s="3" t="s">
        <v>752</v>
      </c>
    </row>
    <row r="3964">
      <c r="A3964" s="6" t="s">
        <v>4681</v>
      </c>
      <c r="B3964" s="2" t="s">
        <v>7853</v>
      </c>
      <c r="C3964" s="6" t="s">
        <v>7854</v>
      </c>
      <c r="D3964" s="3" t="s">
        <v>754</v>
      </c>
    </row>
    <row r="3965">
      <c r="A3965" s="6" t="s">
        <v>4681</v>
      </c>
      <c r="B3965" s="2" t="s">
        <v>7855</v>
      </c>
      <c r="C3965" s="6" t="s">
        <v>7856</v>
      </c>
      <c r="D3965" s="3" t="s">
        <v>754</v>
      </c>
    </row>
    <row r="3966">
      <c r="A3966" s="6" t="s">
        <v>4681</v>
      </c>
      <c r="B3966" s="2" t="s">
        <v>7857</v>
      </c>
      <c r="C3966" s="6" t="s">
        <v>7858</v>
      </c>
      <c r="D3966" s="3" t="s">
        <v>754</v>
      </c>
    </row>
    <row r="3967">
      <c r="A3967" s="6" t="s">
        <v>4681</v>
      </c>
      <c r="B3967" s="2" t="s">
        <v>7859</v>
      </c>
      <c r="C3967" s="6" t="s">
        <v>7860</v>
      </c>
      <c r="D3967" s="3" t="s">
        <v>756</v>
      </c>
    </row>
    <row r="3968">
      <c r="A3968" s="6" t="s">
        <v>4681</v>
      </c>
      <c r="B3968" s="2" t="s">
        <v>7861</v>
      </c>
      <c r="C3968" s="6" t="s">
        <v>7862</v>
      </c>
      <c r="D3968" s="3" t="s">
        <v>756</v>
      </c>
    </row>
    <row r="3969">
      <c r="A3969" s="6" t="s">
        <v>4681</v>
      </c>
      <c r="B3969" s="2" t="s">
        <v>7863</v>
      </c>
      <c r="C3969" s="6" t="s">
        <v>7864</v>
      </c>
      <c r="D3969" s="3" t="s">
        <v>756</v>
      </c>
    </row>
    <row r="3970">
      <c r="A3970" s="6" t="s">
        <v>4681</v>
      </c>
      <c r="B3970" s="2" t="s">
        <v>7865</v>
      </c>
      <c r="C3970" s="6" t="s">
        <v>7866</v>
      </c>
      <c r="D3970" s="3" t="s">
        <v>756</v>
      </c>
    </row>
    <row r="3971">
      <c r="A3971" s="6" t="s">
        <v>4681</v>
      </c>
      <c r="B3971" s="2" t="s">
        <v>7867</v>
      </c>
      <c r="C3971" s="6" t="s">
        <v>7868</v>
      </c>
      <c r="D3971" s="3" t="s">
        <v>756</v>
      </c>
    </row>
    <row r="3972">
      <c r="A3972" s="6" t="s">
        <v>4681</v>
      </c>
      <c r="B3972" s="2" t="s">
        <v>7869</v>
      </c>
      <c r="C3972" s="6" t="s">
        <v>7870</v>
      </c>
      <c r="D3972" s="3" t="s">
        <v>758</v>
      </c>
    </row>
    <row r="3973">
      <c r="A3973" s="6" t="s">
        <v>4681</v>
      </c>
      <c r="B3973" s="2" t="s">
        <v>7871</v>
      </c>
      <c r="C3973" s="6" t="s">
        <v>7872</v>
      </c>
      <c r="D3973" s="3" t="s">
        <v>758</v>
      </c>
    </row>
    <row r="3974">
      <c r="A3974" s="6" t="s">
        <v>4681</v>
      </c>
      <c r="B3974" s="2" t="s">
        <v>7873</v>
      </c>
      <c r="C3974" s="6" t="s">
        <v>7874</v>
      </c>
      <c r="D3974" s="3" t="s">
        <v>758</v>
      </c>
    </row>
    <row r="3975">
      <c r="A3975" s="6" t="s">
        <v>4681</v>
      </c>
      <c r="B3975" s="2" t="s">
        <v>7875</v>
      </c>
      <c r="C3975" s="6" t="s">
        <v>7876</v>
      </c>
      <c r="D3975" s="3" t="s">
        <v>758</v>
      </c>
    </row>
    <row r="3976">
      <c r="A3976" s="6" t="s">
        <v>4681</v>
      </c>
      <c r="B3976" s="2" t="s">
        <v>7877</v>
      </c>
      <c r="C3976" s="6" t="s">
        <v>761</v>
      </c>
      <c r="D3976" s="3" t="s">
        <v>760</v>
      </c>
    </row>
    <row r="3977">
      <c r="A3977" s="6" t="s">
        <v>4681</v>
      </c>
      <c r="B3977" s="2" t="s">
        <v>7878</v>
      </c>
      <c r="C3977" s="6" t="s">
        <v>7879</v>
      </c>
      <c r="D3977" s="3" t="s">
        <v>762</v>
      </c>
    </row>
    <row r="3978">
      <c r="A3978" s="6" t="s">
        <v>4681</v>
      </c>
      <c r="B3978" s="2" t="s">
        <v>7880</v>
      </c>
      <c r="C3978" s="6" t="s">
        <v>7881</v>
      </c>
      <c r="D3978" s="3" t="s">
        <v>762</v>
      </c>
    </row>
    <row r="3979">
      <c r="A3979" s="6" t="s">
        <v>4681</v>
      </c>
      <c r="B3979" s="2" t="s">
        <v>7882</v>
      </c>
      <c r="C3979" s="6" t="s">
        <v>7883</v>
      </c>
      <c r="D3979" s="3" t="s">
        <v>762</v>
      </c>
    </row>
    <row r="3980">
      <c r="A3980" s="6" t="s">
        <v>4681</v>
      </c>
      <c r="B3980" s="2" t="s">
        <v>7884</v>
      </c>
      <c r="C3980" s="6" t="s">
        <v>7885</v>
      </c>
      <c r="D3980" s="3" t="s">
        <v>762</v>
      </c>
    </row>
    <row r="3981">
      <c r="A3981" s="6" t="s">
        <v>4681</v>
      </c>
      <c r="B3981" s="2" t="s">
        <v>7886</v>
      </c>
      <c r="C3981" s="6" t="s">
        <v>7887</v>
      </c>
      <c r="D3981" s="3" t="s">
        <v>762</v>
      </c>
    </row>
    <row r="3982">
      <c r="A3982" s="6" t="s">
        <v>4681</v>
      </c>
      <c r="B3982" s="2" t="s">
        <v>7888</v>
      </c>
      <c r="C3982" s="6" t="s">
        <v>7889</v>
      </c>
      <c r="D3982" s="3" t="s">
        <v>762</v>
      </c>
    </row>
    <row r="3983">
      <c r="A3983" s="6" t="s">
        <v>4681</v>
      </c>
      <c r="B3983" s="2" t="s">
        <v>7890</v>
      </c>
      <c r="C3983" s="6" t="s">
        <v>7891</v>
      </c>
      <c r="D3983" s="3" t="s">
        <v>762</v>
      </c>
    </row>
    <row r="3984">
      <c r="A3984" s="6" t="s">
        <v>4681</v>
      </c>
      <c r="B3984" s="2" t="s">
        <v>7892</v>
      </c>
      <c r="C3984" s="6" t="s">
        <v>7893</v>
      </c>
      <c r="D3984" s="3" t="s">
        <v>762</v>
      </c>
    </row>
    <row r="3985">
      <c r="A3985" s="6" t="s">
        <v>4681</v>
      </c>
      <c r="B3985" s="2" t="s">
        <v>7894</v>
      </c>
      <c r="C3985" s="6" t="s">
        <v>7895</v>
      </c>
      <c r="D3985" s="3" t="s">
        <v>762</v>
      </c>
    </row>
    <row r="3986">
      <c r="A3986" s="6" t="s">
        <v>4681</v>
      </c>
      <c r="B3986" s="2" t="s">
        <v>7896</v>
      </c>
      <c r="C3986" s="6" t="s">
        <v>7897</v>
      </c>
      <c r="D3986" s="3" t="s">
        <v>762</v>
      </c>
    </row>
    <row r="3987">
      <c r="A3987" s="6" t="s">
        <v>4681</v>
      </c>
      <c r="B3987" s="2" t="s">
        <v>7898</v>
      </c>
      <c r="C3987" s="6" t="s">
        <v>7899</v>
      </c>
      <c r="D3987" s="3" t="s">
        <v>765</v>
      </c>
    </row>
    <row r="3988">
      <c r="A3988" s="6" t="s">
        <v>4681</v>
      </c>
      <c r="B3988" s="2" t="s">
        <v>7900</v>
      </c>
      <c r="C3988" s="6" t="s">
        <v>7901</v>
      </c>
      <c r="D3988" s="3" t="s">
        <v>765</v>
      </c>
    </row>
    <row r="3989">
      <c r="A3989" s="6" t="s">
        <v>4681</v>
      </c>
      <c r="B3989" s="2" t="s">
        <v>7902</v>
      </c>
      <c r="C3989" s="6" t="s">
        <v>7903</v>
      </c>
      <c r="D3989" s="3" t="s">
        <v>765</v>
      </c>
    </row>
    <row r="3990">
      <c r="A3990" s="6" t="s">
        <v>4681</v>
      </c>
      <c r="B3990" s="2" t="s">
        <v>7904</v>
      </c>
      <c r="C3990" s="6" t="s">
        <v>7905</v>
      </c>
      <c r="D3990" s="3" t="s">
        <v>765</v>
      </c>
    </row>
    <row r="3991">
      <c r="A3991" s="6" t="s">
        <v>4681</v>
      </c>
      <c r="B3991" s="2" t="s">
        <v>7906</v>
      </c>
      <c r="C3991" s="6" t="s">
        <v>7907</v>
      </c>
      <c r="D3991" s="3" t="s">
        <v>765</v>
      </c>
    </row>
    <row r="3992">
      <c r="A3992" s="6" t="s">
        <v>4681</v>
      </c>
      <c r="B3992" s="2" t="s">
        <v>7908</v>
      </c>
      <c r="C3992" s="6" t="s">
        <v>7909</v>
      </c>
      <c r="D3992" s="3" t="s">
        <v>765</v>
      </c>
    </row>
    <row r="3993">
      <c r="A3993" s="6" t="s">
        <v>4681</v>
      </c>
      <c r="B3993" s="2" t="s">
        <v>7910</v>
      </c>
      <c r="C3993" s="6" t="s">
        <v>7911</v>
      </c>
      <c r="D3993" s="3" t="s">
        <v>765</v>
      </c>
    </row>
    <row r="3994">
      <c r="A3994" s="6" t="s">
        <v>4681</v>
      </c>
      <c r="B3994" s="2" t="s">
        <v>7912</v>
      </c>
      <c r="C3994" s="6" t="s">
        <v>7913</v>
      </c>
      <c r="D3994" s="3" t="s">
        <v>765</v>
      </c>
    </row>
    <row r="3995">
      <c r="A3995" s="6" t="s">
        <v>4681</v>
      </c>
      <c r="B3995" s="2" t="s">
        <v>7914</v>
      </c>
      <c r="C3995" s="6" t="s">
        <v>7915</v>
      </c>
      <c r="D3995" s="3" t="s">
        <v>765</v>
      </c>
    </row>
    <row r="3996">
      <c r="A3996" s="6" t="s">
        <v>4681</v>
      </c>
      <c r="B3996" s="2" t="s">
        <v>7916</v>
      </c>
      <c r="C3996" s="6" t="s">
        <v>7917</v>
      </c>
      <c r="D3996" s="3" t="s">
        <v>765</v>
      </c>
    </row>
    <row r="3997">
      <c r="A3997" s="6" t="s">
        <v>4681</v>
      </c>
      <c r="B3997" s="2" t="s">
        <v>7918</v>
      </c>
      <c r="C3997" s="6" t="s">
        <v>7919</v>
      </c>
      <c r="D3997" s="3" t="s">
        <v>767</v>
      </c>
    </row>
    <row r="3998">
      <c r="A3998" s="6" t="s">
        <v>4681</v>
      </c>
      <c r="B3998" s="2" t="s">
        <v>7920</v>
      </c>
      <c r="C3998" s="6" t="s">
        <v>7921</v>
      </c>
      <c r="D3998" s="3" t="s">
        <v>767</v>
      </c>
    </row>
    <row r="3999">
      <c r="A3999" s="6" t="s">
        <v>4681</v>
      </c>
      <c r="B3999" s="2" t="s">
        <v>7922</v>
      </c>
      <c r="C3999" s="6" t="s">
        <v>7923</v>
      </c>
      <c r="D3999" s="3" t="s">
        <v>767</v>
      </c>
    </row>
    <row r="4000">
      <c r="A4000" s="6" t="s">
        <v>4681</v>
      </c>
      <c r="B4000" s="2" t="s">
        <v>7924</v>
      </c>
      <c r="C4000" s="6" t="s">
        <v>7925</v>
      </c>
      <c r="D4000" s="3" t="s">
        <v>767</v>
      </c>
    </row>
    <row r="4001">
      <c r="A4001" s="6" t="s">
        <v>4681</v>
      </c>
      <c r="B4001" s="2" t="s">
        <v>7926</v>
      </c>
      <c r="C4001" s="6" t="s">
        <v>7927</v>
      </c>
      <c r="D4001" s="3" t="s">
        <v>767</v>
      </c>
    </row>
    <row r="4002">
      <c r="A4002" s="6" t="s">
        <v>4681</v>
      </c>
      <c r="B4002" s="2" t="s">
        <v>7928</v>
      </c>
      <c r="C4002" s="6" t="s">
        <v>7929</v>
      </c>
      <c r="D4002" s="3" t="s">
        <v>767</v>
      </c>
    </row>
    <row r="4003">
      <c r="A4003" s="6" t="s">
        <v>4681</v>
      </c>
      <c r="B4003" s="2" t="s">
        <v>7930</v>
      </c>
      <c r="C4003" s="6" t="s">
        <v>7931</v>
      </c>
      <c r="D4003" s="3" t="s">
        <v>767</v>
      </c>
    </row>
    <row r="4004">
      <c r="A4004" s="6" t="s">
        <v>4681</v>
      </c>
      <c r="B4004" s="2" t="s">
        <v>7932</v>
      </c>
      <c r="C4004" s="6" t="s">
        <v>7933</v>
      </c>
      <c r="D4004" s="3" t="s">
        <v>769</v>
      </c>
    </row>
    <row r="4005">
      <c r="A4005" s="6" t="s">
        <v>4681</v>
      </c>
      <c r="B4005" s="2" t="s">
        <v>7934</v>
      </c>
      <c r="C4005" s="6" t="s">
        <v>7935</v>
      </c>
      <c r="D4005" s="3" t="s">
        <v>769</v>
      </c>
    </row>
    <row r="4006">
      <c r="A4006" s="6" t="s">
        <v>4681</v>
      </c>
      <c r="B4006" s="2" t="s">
        <v>7936</v>
      </c>
      <c r="C4006" s="6" t="s">
        <v>7937</v>
      </c>
      <c r="D4006" s="3" t="s">
        <v>769</v>
      </c>
    </row>
    <row r="4007">
      <c r="A4007" s="6" t="s">
        <v>4681</v>
      </c>
      <c r="B4007" s="2" t="s">
        <v>7938</v>
      </c>
      <c r="C4007" s="6" t="s">
        <v>7939</v>
      </c>
      <c r="D4007" s="3" t="s">
        <v>769</v>
      </c>
    </row>
    <row r="4008">
      <c r="A4008" s="6" t="s">
        <v>4681</v>
      </c>
      <c r="B4008" s="2" t="s">
        <v>7940</v>
      </c>
      <c r="C4008" s="6" t="s">
        <v>7941</v>
      </c>
      <c r="D4008" s="3" t="s">
        <v>769</v>
      </c>
    </row>
    <row r="4009">
      <c r="A4009" s="6" t="s">
        <v>4681</v>
      </c>
      <c r="B4009" s="2" t="s">
        <v>7942</v>
      </c>
      <c r="C4009" s="6" t="s">
        <v>7943</v>
      </c>
      <c r="D4009" s="3" t="s">
        <v>771</v>
      </c>
    </row>
    <row r="4010">
      <c r="A4010" s="6" t="s">
        <v>4681</v>
      </c>
      <c r="B4010" s="2" t="s">
        <v>7944</v>
      </c>
      <c r="C4010" s="6" t="s">
        <v>7945</v>
      </c>
      <c r="D4010" s="3" t="s">
        <v>771</v>
      </c>
    </row>
    <row r="4011">
      <c r="A4011" s="6" t="s">
        <v>4681</v>
      </c>
      <c r="B4011" s="2" t="s">
        <v>7946</v>
      </c>
      <c r="C4011" s="6" t="s">
        <v>7947</v>
      </c>
      <c r="D4011" s="3" t="s">
        <v>771</v>
      </c>
    </row>
    <row r="4012">
      <c r="A4012" s="6" t="s">
        <v>4681</v>
      </c>
      <c r="B4012" s="2" t="s">
        <v>7948</v>
      </c>
      <c r="C4012" s="6" t="s">
        <v>7949</v>
      </c>
      <c r="D4012" s="3" t="s">
        <v>771</v>
      </c>
    </row>
    <row r="4013">
      <c r="A4013" s="6" t="s">
        <v>4681</v>
      </c>
      <c r="B4013" s="2" t="s">
        <v>7950</v>
      </c>
      <c r="C4013" s="6" t="s">
        <v>7951</v>
      </c>
      <c r="D4013" s="3" t="s">
        <v>773</v>
      </c>
    </row>
    <row r="4014">
      <c r="A4014" s="6" t="s">
        <v>4681</v>
      </c>
      <c r="B4014" s="2" t="s">
        <v>7952</v>
      </c>
      <c r="C4014" s="6" t="s">
        <v>7953</v>
      </c>
      <c r="D4014" s="3" t="s">
        <v>773</v>
      </c>
    </row>
    <row r="4015">
      <c r="A4015" s="6" t="s">
        <v>4681</v>
      </c>
      <c r="B4015" s="2" t="s">
        <v>7954</v>
      </c>
      <c r="C4015" s="6" t="s">
        <v>7955</v>
      </c>
      <c r="D4015" s="3" t="s">
        <v>773</v>
      </c>
    </row>
    <row r="4016">
      <c r="A4016" s="6" t="s">
        <v>4681</v>
      </c>
      <c r="B4016" s="2" t="s">
        <v>7956</v>
      </c>
      <c r="C4016" s="6" t="s">
        <v>7957</v>
      </c>
      <c r="D4016" s="3" t="s">
        <v>773</v>
      </c>
    </row>
    <row r="4017">
      <c r="A4017" s="6" t="s">
        <v>4681</v>
      </c>
      <c r="B4017" s="2" t="s">
        <v>7958</v>
      </c>
      <c r="C4017" s="6" t="s">
        <v>7959</v>
      </c>
      <c r="D4017" s="3" t="s">
        <v>773</v>
      </c>
    </row>
    <row r="4018">
      <c r="A4018" s="6" t="s">
        <v>4681</v>
      </c>
      <c r="B4018" s="2" t="s">
        <v>7960</v>
      </c>
      <c r="C4018" s="6" t="s">
        <v>7961</v>
      </c>
      <c r="D4018" s="3" t="s">
        <v>773</v>
      </c>
    </row>
    <row r="4019">
      <c r="A4019" s="6" t="s">
        <v>4681</v>
      </c>
      <c r="B4019" s="2" t="s">
        <v>7962</v>
      </c>
      <c r="C4019" s="6" t="s">
        <v>7963</v>
      </c>
      <c r="D4019" s="3" t="s">
        <v>775</v>
      </c>
    </row>
    <row r="4020">
      <c r="A4020" s="6" t="s">
        <v>4681</v>
      </c>
      <c r="B4020" s="2" t="s">
        <v>7964</v>
      </c>
      <c r="C4020" s="6" t="s">
        <v>7965</v>
      </c>
      <c r="D4020" s="3" t="s">
        <v>775</v>
      </c>
    </row>
    <row r="4021">
      <c r="A4021" s="6" t="s">
        <v>4681</v>
      </c>
      <c r="B4021" s="2" t="s">
        <v>7966</v>
      </c>
      <c r="C4021" s="6" t="s">
        <v>7967</v>
      </c>
      <c r="D4021" s="3" t="s">
        <v>775</v>
      </c>
    </row>
    <row r="4022">
      <c r="A4022" s="6" t="s">
        <v>4681</v>
      </c>
      <c r="B4022" s="2" t="s">
        <v>7968</v>
      </c>
      <c r="C4022" s="6" t="s">
        <v>7969</v>
      </c>
      <c r="D4022" s="3" t="s">
        <v>775</v>
      </c>
    </row>
    <row r="4023">
      <c r="A4023" s="6" t="s">
        <v>4681</v>
      </c>
      <c r="B4023" s="2" t="s">
        <v>7970</v>
      </c>
      <c r="C4023" s="6" t="s">
        <v>7971</v>
      </c>
      <c r="D4023" s="3" t="s">
        <v>775</v>
      </c>
    </row>
    <row r="4024">
      <c r="A4024" s="6" t="s">
        <v>4681</v>
      </c>
      <c r="B4024" s="2" t="s">
        <v>7972</v>
      </c>
      <c r="C4024" s="6" t="s">
        <v>7973</v>
      </c>
      <c r="D4024" s="3" t="s">
        <v>777</v>
      </c>
    </row>
    <row r="4025">
      <c r="A4025" s="6" t="s">
        <v>4681</v>
      </c>
      <c r="B4025" s="2" t="s">
        <v>7974</v>
      </c>
      <c r="C4025" s="6" t="s">
        <v>7975</v>
      </c>
      <c r="D4025" s="3" t="s">
        <v>777</v>
      </c>
    </row>
    <row r="4026">
      <c r="A4026" s="6" t="s">
        <v>4681</v>
      </c>
      <c r="B4026" s="2" t="s">
        <v>7976</v>
      </c>
      <c r="C4026" s="6" t="s">
        <v>7977</v>
      </c>
      <c r="D4026" s="3" t="s">
        <v>777</v>
      </c>
    </row>
    <row r="4027">
      <c r="A4027" s="6" t="s">
        <v>4681</v>
      </c>
      <c r="B4027" s="2" t="s">
        <v>7978</v>
      </c>
      <c r="C4027" s="6" t="s">
        <v>7979</v>
      </c>
      <c r="D4027" s="3" t="s">
        <v>777</v>
      </c>
    </row>
    <row r="4028">
      <c r="A4028" s="6" t="s">
        <v>4681</v>
      </c>
      <c r="B4028" s="2" t="s">
        <v>7980</v>
      </c>
      <c r="C4028" s="6" t="s">
        <v>7981</v>
      </c>
      <c r="D4028" s="3" t="s">
        <v>780</v>
      </c>
    </row>
    <row r="4029">
      <c r="A4029" s="6" t="s">
        <v>4681</v>
      </c>
      <c r="B4029" s="2" t="s">
        <v>7982</v>
      </c>
      <c r="C4029" s="6" t="s">
        <v>7983</v>
      </c>
      <c r="D4029" s="3" t="s">
        <v>780</v>
      </c>
    </row>
    <row r="4030">
      <c r="A4030" s="6" t="s">
        <v>4681</v>
      </c>
      <c r="B4030" s="2" t="s">
        <v>7984</v>
      </c>
      <c r="C4030" s="6" t="s">
        <v>7985</v>
      </c>
      <c r="D4030" s="3" t="s">
        <v>780</v>
      </c>
    </row>
    <row r="4031">
      <c r="A4031" s="6" t="s">
        <v>4681</v>
      </c>
      <c r="B4031" s="2" t="s">
        <v>7986</v>
      </c>
      <c r="C4031" s="6" t="s">
        <v>7987</v>
      </c>
      <c r="D4031" s="3" t="s">
        <v>780</v>
      </c>
    </row>
    <row r="4032">
      <c r="A4032" s="6" t="s">
        <v>4681</v>
      </c>
      <c r="B4032" s="2" t="s">
        <v>7988</v>
      </c>
      <c r="C4032" s="6" t="s">
        <v>783</v>
      </c>
      <c r="D4032" s="3" t="s">
        <v>782</v>
      </c>
    </row>
    <row r="4033">
      <c r="A4033" s="6" t="s">
        <v>4681</v>
      </c>
      <c r="B4033" s="2" t="s">
        <v>7989</v>
      </c>
      <c r="C4033" s="6" t="s">
        <v>7990</v>
      </c>
      <c r="D4033" s="3" t="s">
        <v>784</v>
      </c>
    </row>
    <row r="4034">
      <c r="A4034" s="6" t="s">
        <v>4681</v>
      </c>
      <c r="B4034" s="2" t="s">
        <v>7991</v>
      </c>
      <c r="C4034" s="6" t="s">
        <v>7992</v>
      </c>
      <c r="D4034" s="3" t="s">
        <v>784</v>
      </c>
    </row>
    <row r="4035">
      <c r="A4035" s="6" t="s">
        <v>4681</v>
      </c>
      <c r="B4035" s="2" t="s">
        <v>7993</v>
      </c>
      <c r="C4035" s="6" t="s">
        <v>7994</v>
      </c>
      <c r="D4035" s="3" t="s">
        <v>784</v>
      </c>
    </row>
    <row r="4036">
      <c r="A4036" s="6" t="s">
        <v>4681</v>
      </c>
      <c r="B4036" s="2" t="s">
        <v>7995</v>
      </c>
      <c r="C4036" s="6" t="s">
        <v>7996</v>
      </c>
      <c r="D4036" s="3" t="s">
        <v>784</v>
      </c>
    </row>
    <row r="4037">
      <c r="A4037" s="6" t="s">
        <v>4681</v>
      </c>
      <c r="B4037" s="2" t="s">
        <v>7997</v>
      </c>
      <c r="C4037" s="6" t="s">
        <v>7998</v>
      </c>
      <c r="D4037" s="3" t="s">
        <v>784</v>
      </c>
    </row>
    <row r="4038">
      <c r="A4038" s="6" t="s">
        <v>4681</v>
      </c>
      <c r="B4038" s="2" t="s">
        <v>7999</v>
      </c>
      <c r="C4038" s="6" t="s">
        <v>8000</v>
      </c>
      <c r="D4038" s="3" t="s">
        <v>784</v>
      </c>
    </row>
    <row r="4039">
      <c r="A4039" s="6" t="s">
        <v>4681</v>
      </c>
      <c r="B4039" s="2" t="s">
        <v>8001</v>
      </c>
      <c r="C4039" s="6" t="s">
        <v>8002</v>
      </c>
      <c r="D4039" s="3" t="s">
        <v>784</v>
      </c>
    </row>
    <row r="4040">
      <c r="A4040" s="6" t="s">
        <v>4681</v>
      </c>
      <c r="B4040" s="2" t="s">
        <v>8003</v>
      </c>
      <c r="C4040" s="6" t="s">
        <v>8004</v>
      </c>
      <c r="D4040" s="3" t="s">
        <v>784</v>
      </c>
    </row>
    <row r="4041">
      <c r="A4041" s="6" t="s">
        <v>4681</v>
      </c>
      <c r="B4041" s="2" t="s">
        <v>8005</v>
      </c>
      <c r="C4041" s="6" t="s">
        <v>8006</v>
      </c>
      <c r="D4041" s="3" t="s">
        <v>786</v>
      </c>
    </row>
    <row r="4042">
      <c r="A4042" s="6" t="s">
        <v>4681</v>
      </c>
      <c r="B4042" s="2" t="s">
        <v>8007</v>
      </c>
      <c r="C4042" s="6" t="s">
        <v>8008</v>
      </c>
      <c r="D4042" s="3" t="s">
        <v>786</v>
      </c>
    </row>
    <row r="4043">
      <c r="A4043" s="6" t="s">
        <v>4681</v>
      </c>
      <c r="B4043" s="2" t="s">
        <v>8009</v>
      </c>
      <c r="C4043" s="6" t="s">
        <v>8010</v>
      </c>
      <c r="D4043" s="3" t="s">
        <v>786</v>
      </c>
    </row>
    <row r="4044">
      <c r="A4044" s="6" t="s">
        <v>4681</v>
      </c>
      <c r="B4044" s="2" t="s">
        <v>8011</v>
      </c>
      <c r="C4044" s="6" t="s">
        <v>8012</v>
      </c>
      <c r="D4044" s="3" t="s">
        <v>786</v>
      </c>
    </row>
    <row r="4045">
      <c r="A4045" s="6" t="s">
        <v>4681</v>
      </c>
      <c r="B4045" s="2" t="s">
        <v>8013</v>
      </c>
      <c r="C4045" s="6" t="s">
        <v>8014</v>
      </c>
      <c r="D4045" s="3" t="s">
        <v>786</v>
      </c>
    </row>
    <row r="4046">
      <c r="A4046" s="6" t="s">
        <v>4681</v>
      </c>
      <c r="B4046" s="2" t="s">
        <v>8015</v>
      </c>
      <c r="C4046" s="6" t="s">
        <v>8016</v>
      </c>
      <c r="D4046" s="3" t="s">
        <v>788</v>
      </c>
    </row>
    <row r="4047">
      <c r="A4047" s="6" t="s">
        <v>4681</v>
      </c>
      <c r="B4047" s="2" t="s">
        <v>8017</v>
      </c>
      <c r="C4047" s="6" t="s">
        <v>8018</v>
      </c>
      <c r="D4047" s="3" t="s">
        <v>788</v>
      </c>
    </row>
    <row r="4048">
      <c r="A4048" s="6" t="s">
        <v>4681</v>
      </c>
      <c r="B4048" s="2" t="s">
        <v>8019</v>
      </c>
      <c r="C4048" s="6" t="s">
        <v>8020</v>
      </c>
      <c r="D4048" s="3" t="s">
        <v>788</v>
      </c>
    </row>
    <row r="4049">
      <c r="A4049" s="6" t="s">
        <v>4681</v>
      </c>
      <c r="B4049" s="2" t="s">
        <v>8021</v>
      </c>
      <c r="C4049" s="6" t="s">
        <v>8022</v>
      </c>
      <c r="D4049" s="3" t="s">
        <v>788</v>
      </c>
    </row>
    <row r="4050">
      <c r="A4050" s="6" t="s">
        <v>4681</v>
      </c>
      <c r="B4050" s="2" t="s">
        <v>8023</v>
      </c>
      <c r="C4050" s="6" t="s">
        <v>8024</v>
      </c>
      <c r="D4050" s="3" t="s">
        <v>788</v>
      </c>
    </row>
    <row r="4051">
      <c r="A4051" s="6" t="s">
        <v>4681</v>
      </c>
      <c r="B4051" s="2" t="s">
        <v>8025</v>
      </c>
      <c r="C4051" s="6" t="s">
        <v>8026</v>
      </c>
      <c r="D4051" s="3" t="s">
        <v>788</v>
      </c>
    </row>
    <row r="4052">
      <c r="A4052" s="6" t="s">
        <v>4681</v>
      </c>
      <c r="B4052" s="2" t="s">
        <v>8027</v>
      </c>
      <c r="C4052" s="6" t="s">
        <v>8028</v>
      </c>
      <c r="D4052" s="3" t="s">
        <v>788</v>
      </c>
    </row>
    <row r="4053">
      <c r="A4053" s="6" t="s">
        <v>4681</v>
      </c>
      <c r="B4053" s="2" t="s">
        <v>8029</v>
      </c>
      <c r="C4053" s="6" t="s">
        <v>8030</v>
      </c>
      <c r="D4053" s="3" t="s">
        <v>788</v>
      </c>
    </row>
    <row r="4054">
      <c r="A4054" s="6" t="s">
        <v>4681</v>
      </c>
      <c r="B4054" s="2" t="s">
        <v>8031</v>
      </c>
      <c r="C4054" s="6" t="s">
        <v>8032</v>
      </c>
      <c r="D4054" s="3" t="s">
        <v>790</v>
      </c>
    </row>
    <row r="4055">
      <c r="A4055" s="6" t="s">
        <v>4681</v>
      </c>
      <c r="B4055" s="2" t="s">
        <v>8033</v>
      </c>
      <c r="C4055" s="6" t="s">
        <v>8034</v>
      </c>
      <c r="D4055" s="3" t="s">
        <v>790</v>
      </c>
    </row>
    <row r="4056">
      <c r="A4056" s="6" t="s">
        <v>4681</v>
      </c>
      <c r="B4056" s="2" t="s">
        <v>8035</v>
      </c>
      <c r="C4056" s="6" t="s">
        <v>8036</v>
      </c>
      <c r="D4056" s="3" t="s">
        <v>790</v>
      </c>
    </row>
    <row r="4057">
      <c r="A4057" s="6" t="s">
        <v>4681</v>
      </c>
      <c r="B4057" s="2" t="s">
        <v>8037</v>
      </c>
      <c r="C4057" s="6" t="s">
        <v>8038</v>
      </c>
      <c r="D4057" s="3" t="s">
        <v>790</v>
      </c>
    </row>
    <row r="4058">
      <c r="A4058" s="6" t="s">
        <v>4681</v>
      </c>
      <c r="B4058" s="2" t="s">
        <v>8039</v>
      </c>
      <c r="C4058" s="6" t="s">
        <v>8040</v>
      </c>
      <c r="D4058" s="3" t="s">
        <v>790</v>
      </c>
    </row>
    <row r="4059">
      <c r="A4059" s="6" t="s">
        <v>4681</v>
      </c>
      <c r="B4059" s="2" t="s">
        <v>8041</v>
      </c>
      <c r="C4059" s="6" t="s">
        <v>8042</v>
      </c>
      <c r="D4059" s="3" t="s">
        <v>790</v>
      </c>
    </row>
    <row r="4060">
      <c r="A4060" s="6" t="s">
        <v>4681</v>
      </c>
      <c r="B4060" s="2" t="s">
        <v>8043</v>
      </c>
      <c r="C4060" s="6" t="s">
        <v>8044</v>
      </c>
      <c r="D4060" s="3" t="s">
        <v>790</v>
      </c>
    </row>
    <row r="4061">
      <c r="A4061" s="6" t="s">
        <v>4681</v>
      </c>
      <c r="B4061" s="2" t="s">
        <v>8045</v>
      </c>
      <c r="C4061" s="6" t="s">
        <v>8046</v>
      </c>
      <c r="D4061" s="3" t="s">
        <v>792</v>
      </c>
    </row>
    <row r="4062">
      <c r="A4062" s="6" t="s">
        <v>4681</v>
      </c>
      <c r="B4062" s="2" t="s">
        <v>8047</v>
      </c>
      <c r="C4062" s="6" t="s">
        <v>8048</v>
      </c>
      <c r="D4062" s="3" t="s">
        <v>792</v>
      </c>
    </row>
    <row r="4063">
      <c r="A4063" s="6" t="s">
        <v>4681</v>
      </c>
      <c r="B4063" s="2" t="s">
        <v>8049</v>
      </c>
      <c r="C4063" s="6" t="s">
        <v>8050</v>
      </c>
      <c r="D4063" s="3" t="s">
        <v>792</v>
      </c>
    </row>
    <row r="4064">
      <c r="A4064" s="6" t="s">
        <v>4681</v>
      </c>
      <c r="B4064" s="2" t="s">
        <v>8051</v>
      </c>
      <c r="C4064" s="6" t="s">
        <v>8052</v>
      </c>
      <c r="D4064" s="3" t="s">
        <v>792</v>
      </c>
    </row>
    <row r="4065">
      <c r="A4065" s="6" t="s">
        <v>4681</v>
      </c>
      <c r="B4065" s="2" t="s">
        <v>8053</v>
      </c>
      <c r="C4065" s="6" t="s">
        <v>8054</v>
      </c>
      <c r="D4065" s="3" t="s">
        <v>794</v>
      </c>
    </row>
    <row r="4066">
      <c r="A4066" s="6" t="s">
        <v>4681</v>
      </c>
      <c r="B4066" s="2" t="s">
        <v>8055</v>
      </c>
      <c r="C4066" s="6" t="s">
        <v>8056</v>
      </c>
      <c r="D4066" s="3" t="s">
        <v>794</v>
      </c>
    </row>
    <row r="4067">
      <c r="A4067" s="6" t="s">
        <v>4681</v>
      </c>
      <c r="B4067" s="2" t="s">
        <v>8057</v>
      </c>
      <c r="C4067" s="6" t="s">
        <v>8058</v>
      </c>
      <c r="D4067" s="3" t="s">
        <v>794</v>
      </c>
    </row>
    <row r="4068">
      <c r="A4068" s="6" t="s">
        <v>4681</v>
      </c>
      <c r="B4068" s="2" t="s">
        <v>8059</v>
      </c>
      <c r="C4068" s="6" t="s">
        <v>8060</v>
      </c>
      <c r="D4068" s="3" t="s">
        <v>794</v>
      </c>
    </row>
    <row r="4069">
      <c r="A4069" s="6" t="s">
        <v>4681</v>
      </c>
      <c r="B4069" s="2" t="s">
        <v>8061</v>
      </c>
      <c r="C4069" s="6" t="s">
        <v>8062</v>
      </c>
      <c r="D4069" s="3" t="s">
        <v>794</v>
      </c>
    </row>
    <row r="4070">
      <c r="A4070" s="6" t="s">
        <v>4681</v>
      </c>
      <c r="B4070" s="2" t="s">
        <v>8063</v>
      </c>
      <c r="C4070" s="6" t="s">
        <v>8064</v>
      </c>
      <c r="D4070" s="3" t="s">
        <v>794</v>
      </c>
    </row>
    <row r="4071">
      <c r="A4071" s="6" t="s">
        <v>4681</v>
      </c>
      <c r="B4071" s="2" t="s">
        <v>8065</v>
      </c>
      <c r="C4071" s="6" t="s">
        <v>8066</v>
      </c>
      <c r="D4071" s="3" t="s">
        <v>794</v>
      </c>
    </row>
    <row r="4072">
      <c r="A4072" s="6" t="s">
        <v>4681</v>
      </c>
      <c r="B4072" s="2" t="s">
        <v>8067</v>
      </c>
      <c r="C4072" s="6" t="s">
        <v>8068</v>
      </c>
      <c r="D4072" s="3" t="s">
        <v>794</v>
      </c>
    </row>
    <row r="4073">
      <c r="A4073" s="6" t="s">
        <v>4681</v>
      </c>
      <c r="B4073" s="2" t="s">
        <v>8069</v>
      </c>
      <c r="C4073" s="6" t="s">
        <v>8070</v>
      </c>
      <c r="D4073" s="3" t="s">
        <v>794</v>
      </c>
    </row>
    <row r="4074">
      <c r="A4074" s="6" t="s">
        <v>4681</v>
      </c>
      <c r="B4074" s="2" t="s">
        <v>8071</v>
      </c>
      <c r="C4074" s="6" t="s">
        <v>8072</v>
      </c>
      <c r="D4074" s="3" t="s">
        <v>794</v>
      </c>
    </row>
    <row r="4075">
      <c r="A4075" s="6" t="s">
        <v>4681</v>
      </c>
      <c r="B4075" s="2" t="s">
        <v>8073</v>
      </c>
      <c r="C4075" s="6" t="s">
        <v>8074</v>
      </c>
      <c r="D4075" s="3" t="s">
        <v>797</v>
      </c>
    </row>
    <row r="4076">
      <c r="A4076" s="6" t="s">
        <v>4681</v>
      </c>
      <c r="B4076" s="2" t="s">
        <v>8075</v>
      </c>
      <c r="C4076" s="6" t="s">
        <v>8076</v>
      </c>
      <c r="D4076" s="3" t="s">
        <v>797</v>
      </c>
    </row>
    <row r="4077">
      <c r="A4077" s="6" t="s">
        <v>4681</v>
      </c>
      <c r="B4077" s="2" t="s">
        <v>8077</v>
      </c>
      <c r="C4077" s="6" t="s">
        <v>8078</v>
      </c>
      <c r="D4077" s="3" t="s">
        <v>797</v>
      </c>
    </row>
    <row r="4078">
      <c r="A4078" s="6" t="s">
        <v>4681</v>
      </c>
      <c r="B4078" s="2" t="s">
        <v>8079</v>
      </c>
      <c r="C4078" s="6" t="s">
        <v>8080</v>
      </c>
      <c r="D4078" s="3" t="s">
        <v>797</v>
      </c>
    </row>
    <row r="4079">
      <c r="A4079" s="6" t="s">
        <v>4681</v>
      </c>
      <c r="B4079" s="2" t="s">
        <v>8081</v>
      </c>
      <c r="C4079" s="6" t="s">
        <v>8082</v>
      </c>
      <c r="D4079" s="3" t="s">
        <v>797</v>
      </c>
    </row>
    <row r="4080">
      <c r="A4080" s="6" t="s">
        <v>4681</v>
      </c>
      <c r="B4080" s="2" t="s">
        <v>8083</v>
      </c>
      <c r="C4080" s="6" t="s">
        <v>8084</v>
      </c>
      <c r="D4080" s="3" t="s">
        <v>797</v>
      </c>
    </row>
    <row r="4081">
      <c r="A4081" s="6" t="s">
        <v>4681</v>
      </c>
      <c r="B4081" s="2" t="s">
        <v>8085</v>
      </c>
      <c r="C4081" s="6" t="s">
        <v>8086</v>
      </c>
      <c r="D4081" s="3" t="s">
        <v>797</v>
      </c>
    </row>
    <row r="4082">
      <c r="A4082" s="6" t="s">
        <v>4681</v>
      </c>
      <c r="B4082" s="2" t="s">
        <v>8087</v>
      </c>
      <c r="C4082" s="6" t="s">
        <v>8088</v>
      </c>
      <c r="D4082" s="3" t="s">
        <v>797</v>
      </c>
    </row>
    <row r="4083">
      <c r="A4083" s="6" t="s">
        <v>4681</v>
      </c>
      <c r="B4083" s="2" t="s">
        <v>8089</v>
      </c>
      <c r="C4083" s="6" t="s">
        <v>8090</v>
      </c>
      <c r="D4083" s="3" t="s">
        <v>797</v>
      </c>
    </row>
    <row r="4084">
      <c r="A4084" s="6" t="s">
        <v>4681</v>
      </c>
      <c r="B4084" s="2" t="s">
        <v>8091</v>
      </c>
      <c r="C4084" s="6" t="s">
        <v>8092</v>
      </c>
      <c r="D4084" s="3" t="s">
        <v>797</v>
      </c>
    </row>
    <row r="4085">
      <c r="A4085" s="6" t="s">
        <v>4681</v>
      </c>
      <c r="B4085" s="2" t="s">
        <v>8093</v>
      </c>
      <c r="C4085" s="6" t="s">
        <v>8094</v>
      </c>
      <c r="D4085" s="3" t="s">
        <v>799</v>
      </c>
    </row>
    <row r="4086">
      <c r="A4086" s="6" t="s">
        <v>4681</v>
      </c>
      <c r="B4086" s="2" t="s">
        <v>8095</v>
      </c>
      <c r="C4086" s="6" t="s">
        <v>8096</v>
      </c>
      <c r="D4086" s="3" t="s">
        <v>799</v>
      </c>
    </row>
    <row r="4087">
      <c r="A4087" s="6" t="s">
        <v>4681</v>
      </c>
      <c r="B4087" s="2" t="s">
        <v>8097</v>
      </c>
      <c r="C4087" s="6" t="s">
        <v>8098</v>
      </c>
      <c r="D4087" s="3" t="s">
        <v>799</v>
      </c>
    </row>
    <row r="4088">
      <c r="A4088" s="6" t="s">
        <v>4681</v>
      </c>
      <c r="B4088" s="2" t="s">
        <v>8099</v>
      </c>
      <c r="C4088" s="6" t="s">
        <v>8100</v>
      </c>
      <c r="D4088" s="3" t="s">
        <v>799</v>
      </c>
    </row>
    <row r="4089">
      <c r="A4089" s="6" t="s">
        <v>4681</v>
      </c>
      <c r="B4089" s="2" t="s">
        <v>8101</v>
      </c>
      <c r="C4089" s="6" t="s">
        <v>8102</v>
      </c>
      <c r="D4089" s="3" t="s">
        <v>799</v>
      </c>
    </row>
    <row r="4090">
      <c r="A4090" s="6" t="s">
        <v>4681</v>
      </c>
      <c r="B4090" s="2" t="s">
        <v>8103</v>
      </c>
      <c r="C4090" s="6" t="s">
        <v>8104</v>
      </c>
      <c r="D4090" s="3" t="s">
        <v>799</v>
      </c>
    </row>
    <row r="4091">
      <c r="A4091" s="6" t="s">
        <v>4681</v>
      </c>
      <c r="B4091" s="2" t="s">
        <v>8105</v>
      </c>
      <c r="C4091" s="6" t="s">
        <v>8106</v>
      </c>
      <c r="D4091" s="3" t="s">
        <v>799</v>
      </c>
    </row>
    <row r="4092">
      <c r="A4092" s="6" t="s">
        <v>4681</v>
      </c>
      <c r="B4092" s="2" t="s">
        <v>8107</v>
      </c>
      <c r="C4092" s="6" t="s">
        <v>8108</v>
      </c>
      <c r="D4092" s="3" t="s">
        <v>799</v>
      </c>
    </row>
    <row r="4093">
      <c r="A4093" s="6" t="s">
        <v>4681</v>
      </c>
      <c r="B4093" s="2" t="s">
        <v>8109</v>
      </c>
      <c r="C4093" s="6" t="s">
        <v>8110</v>
      </c>
      <c r="D4093" s="3" t="s">
        <v>799</v>
      </c>
    </row>
    <row r="4094">
      <c r="A4094" s="6" t="s">
        <v>4681</v>
      </c>
      <c r="B4094" s="2" t="s">
        <v>8111</v>
      </c>
      <c r="C4094" s="6" t="s">
        <v>8112</v>
      </c>
      <c r="D4094" s="3" t="s">
        <v>799</v>
      </c>
    </row>
    <row r="4095">
      <c r="A4095" s="6" t="s">
        <v>4681</v>
      </c>
      <c r="B4095" s="2" t="s">
        <v>8113</v>
      </c>
      <c r="C4095" s="6" t="s">
        <v>8114</v>
      </c>
      <c r="D4095" s="3" t="s">
        <v>801</v>
      </c>
    </row>
    <row r="4096">
      <c r="A4096" s="6" t="s">
        <v>4681</v>
      </c>
      <c r="B4096" s="2" t="s">
        <v>8115</v>
      </c>
      <c r="C4096" s="6" t="s">
        <v>8116</v>
      </c>
      <c r="D4096" s="3" t="s">
        <v>801</v>
      </c>
    </row>
    <row r="4097">
      <c r="A4097" s="6" t="s">
        <v>4681</v>
      </c>
      <c r="B4097" s="2" t="s">
        <v>8117</v>
      </c>
      <c r="C4097" s="6" t="s">
        <v>8118</v>
      </c>
      <c r="D4097" s="3" t="s">
        <v>801</v>
      </c>
    </row>
    <row r="4098">
      <c r="A4098" s="6" t="s">
        <v>4681</v>
      </c>
      <c r="B4098" s="2" t="s">
        <v>8119</v>
      </c>
      <c r="C4098" s="6" t="s">
        <v>8120</v>
      </c>
      <c r="D4098" s="3" t="s">
        <v>801</v>
      </c>
    </row>
    <row r="4099">
      <c r="A4099" s="6" t="s">
        <v>4681</v>
      </c>
      <c r="B4099" s="2" t="s">
        <v>8121</v>
      </c>
      <c r="C4099" s="6" t="s">
        <v>8122</v>
      </c>
      <c r="D4099" s="3" t="s">
        <v>801</v>
      </c>
    </row>
    <row r="4100">
      <c r="A4100" s="6" t="s">
        <v>4681</v>
      </c>
      <c r="B4100" s="2" t="s">
        <v>8123</v>
      </c>
      <c r="C4100" s="6" t="s">
        <v>8124</v>
      </c>
      <c r="D4100" s="3" t="s">
        <v>801</v>
      </c>
    </row>
    <row r="4101">
      <c r="A4101" s="6" t="s">
        <v>4681</v>
      </c>
      <c r="B4101" s="2" t="s">
        <v>8125</v>
      </c>
      <c r="C4101" s="6" t="s">
        <v>8126</v>
      </c>
      <c r="D4101" s="3" t="s">
        <v>801</v>
      </c>
    </row>
    <row r="4102">
      <c r="A4102" s="6" t="s">
        <v>4681</v>
      </c>
      <c r="B4102" s="2" t="s">
        <v>8127</v>
      </c>
      <c r="C4102" s="6" t="s">
        <v>8128</v>
      </c>
      <c r="D4102" s="3" t="s">
        <v>801</v>
      </c>
    </row>
    <row r="4103">
      <c r="A4103" s="6" t="s">
        <v>4681</v>
      </c>
      <c r="B4103" s="2" t="s">
        <v>8129</v>
      </c>
      <c r="C4103" s="6" t="s">
        <v>8130</v>
      </c>
      <c r="D4103" s="3" t="s">
        <v>801</v>
      </c>
    </row>
    <row r="4104">
      <c r="A4104" s="6" t="s">
        <v>4681</v>
      </c>
      <c r="B4104" s="2" t="s">
        <v>8131</v>
      </c>
      <c r="C4104" s="6" t="s">
        <v>8132</v>
      </c>
      <c r="D4104" s="3" t="s">
        <v>801</v>
      </c>
    </row>
    <row r="4105">
      <c r="A4105" s="6" t="s">
        <v>4681</v>
      </c>
      <c r="B4105" s="2" t="s">
        <v>8133</v>
      </c>
      <c r="C4105" s="6" t="s">
        <v>8134</v>
      </c>
      <c r="D4105" s="3" t="s">
        <v>803</v>
      </c>
    </row>
    <row r="4106">
      <c r="A4106" s="6" t="s">
        <v>4681</v>
      </c>
      <c r="B4106" s="2" t="s">
        <v>8135</v>
      </c>
      <c r="C4106" s="6" t="s">
        <v>8136</v>
      </c>
      <c r="D4106" s="3" t="s">
        <v>803</v>
      </c>
    </row>
    <row r="4107">
      <c r="A4107" s="6" t="s">
        <v>4681</v>
      </c>
      <c r="B4107" s="2" t="s">
        <v>8137</v>
      </c>
      <c r="C4107" s="6" t="s">
        <v>8138</v>
      </c>
      <c r="D4107" s="3" t="s">
        <v>803</v>
      </c>
    </row>
    <row r="4108">
      <c r="A4108" s="6" t="s">
        <v>4681</v>
      </c>
      <c r="B4108" s="2" t="s">
        <v>8139</v>
      </c>
      <c r="C4108" s="6" t="s">
        <v>8140</v>
      </c>
      <c r="D4108" s="3" t="s">
        <v>803</v>
      </c>
    </row>
    <row r="4109">
      <c r="A4109" s="6" t="s">
        <v>4681</v>
      </c>
      <c r="B4109" s="2" t="s">
        <v>8141</v>
      </c>
      <c r="C4109" s="6" t="s">
        <v>8142</v>
      </c>
      <c r="D4109" s="3" t="s">
        <v>803</v>
      </c>
    </row>
    <row r="4110">
      <c r="A4110" s="6" t="s">
        <v>4681</v>
      </c>
      <c r="B4110" s="2" t="s">
        <v>8143</v>
      </c>
      <c r="C4110" s="6" t="s">
        <v>8144</v>
      </c>
      <c r="D4110" s="3" t="s">
        <v>803</v>
      </c>
    </row>
    <row r="4111">
      <c r="A4111" s="6" t="s">
        <v>4681</v>
      </c>
      <c r="B4111" s="2" t="s">
        <v>8145</v>
      </c>
      <c r="C4111" s="6" t="s">
        <v>8146</v>
      </c>
      <c r="D4111" s="3" t="s">
        <v>803</v>
      </c>
    </row>
    <row r="4112">
      <c r="A4112" s="6" t="s">
        <v>4681</v>
      </c>
      <c r="B4112" s="2" t="s">
        <v>8147</v>
      </c>
      <c r="C4112" s="6" t="s">
        <v>8148</v>
      </c>
      <c r="D4112" s="3" t="s">
        <v>803</v>
      </c>
    </row>
    <row r="4113">
      <c r="A4113" s="6" t="s">
        <v>4681</v>
      </c>
      <c r="B4113" s="2" t="s">
        <v>8149</v>
      </c>
      <c r="C4113" s="6" t="s">
        <v>8150</v>
      </c>
      <c r="D4113" s="3" t="s">
        <v>803</v>
      </c>
    </row>
    <row r="4114">
      <c r="A4114" s="6" t="s">
        <v>4681</v>
      </c>
      <c r="B4114" s="2" t="s">
        <v>8151</v>
      </c>
      <c r="C4114" s="6" t="s">
        <v>8152</v>
      </c>
      <c r="D4114" s="3" t="s">
        <v>803</v>
      </c>
    </row>
    <row r="4115">
      <c r="A4115" s="6" t="s">
        <v>4681</v>
      </c>
      <c r="B4115" s="2" t="s">
        <v>8153</v>
      </c>
      <c r="C4115" s="6" t="s">
        <v>806</v>
      </c>
      <c r="D4115" s="3" t="s">
        <v>805</v>
      </c>
    </row>
    <row r="4116">
      <c r="A4116" s="6" t="s">
        <v>4681</v>
      </c>
      <c r="B4116" s="2" t="s">
        <v>8154</v>
      </c>
      <c r="C4116" s="6" t="s">
        <v>8155</v>
      </c>
      <c r="D4116" s="3" t="s">
        <v>808</v>
      </c>
    </row>
    <row r="4117">
      <c r="A4117" s="6" t="s">
        <v>4681</v>
      </c>
      <c r="B4117" s="2" t="s">
        <v>8156</v>
      </c>
      <c r="C4117" s="6" t="s">
        <v>8157</v>
      </c>
      <c r="D4117" s="3" t="s">
        <v>808</v>
      </c>
    </row>
    <row r="4118">
      <c r="A4118" s="6" t="s">
        <v>4681</v>
      </c>
      <c r="B4118" s="2" t="s">
        <v>8158</v>
      </c>
      <c r="C4118" s="6" t="s">
        <v>8159</v>
      </c>
      <c r="D4118" s="3" t="s">
        <v>808</v>
      </c>
    </row>
    <row r="4119">
      <c r="A4119" s="6" t="s">
        <v>4681</v>
      </c>
      <c r="B4119" s="2" t="s">
        <v>8160</v>
      </c>
      <c r="C4119" s="6" t="s">
        <v>8161</v>
      </c>
      <c r="D4119" s="3" t="s">
        <v>808</v>
      </c>
    </row>
    <row r="4120">
      <c r="A4120" s="6" t="s">
        <v>4681</v>
      </c>
      <c r="B4120" s="2" t="s">
        <v>8162</v>
      </c>
      <c r="C4120" s="6" t="s">
        <v>8163</v>
      </c>
      <c r="D4120" s="3" t="s">
        <v>808</v>
      </c>
    </row>
    <row r="4121">
      <c r="A4121" s="6" t="s">
        <v>4681</v>
      </c>
      <c r="B4121" s="2" t="s">
        <v>8164</v>
      </c>
      <c r="C4121" s="6" t="s">
        <v>8165</v>
      </c>
      <c r="D4121" s="3" t="s">
        <v>808</v>
      </c>
    </row>
    <row r="4122">
      <c r="A4122" s="6" t="s">
        <v>4681</v>
      </c>
      <c r="B4122" s="2" t="s">
        <v>8166</v>
      </c>
      <c r="C4122" s="6" t="s">
        <v>8167</v>
      </c>
      <c r="D4122" s="3" t="s">
        <v>808</v>
      </c>
    </row>
    <row r="4123">
      <c r="A4123" s="6" t="s">
        <v>4681</v>
      </c>
      <c r="B4123" s="2" t="s">
        <v>8168</v>
      </c>
      <c r="C4123" s="6" t="s">
        <v>8169</v>
      </c>
      <c r="D4123" s="3" t="s">
        <v>810</v>
      </c>
    </row>
    <row r="4124">
      <c r="A4124" s="6" t="s">
        <v>4681</v>
      </c>
      <c r="B4124" s="2" t="s">
        <v>8170</v>
      </c>
      <c r="C4124" s="6" t="s">
        <v>8171</v>
      </c>
      <c r="D4124" s="3" t="s">
        <v>810</v>
      </c>
    </row>
    <row r="4125">
      <c r="A4125" s="6" t="s">
        <v>4681</v>
      </c>
      <c r="B4125" s="2" t="s">
        <v>8172</v>
      </c>
      <c r="C4125" s="6" t="s">
        <v>8173</v>
      </c>
      <c r="D4125" s="3" t="s">
        <v>810</v>
      </c>
    </row>
    <row r="4126">
      <c r="A4126" s="6" t="s">
        <v>4681</v>
      </c>
      <c r="B4126" s="2" t="s">
        <v>8174</v>
      </c>
      <c r="C4126" s="6" t="s">
        <v>8175</v>
      </c>
      <c r="D4126" s="3" t="s">
        <v>810</v>
      </c>
    </row>
    <row r="4127">
      <c r="A4127" s="6" t="s">
        <v>4681</v>
      </c>
      <c r="B4127" s="2" t="s">
        <v>8176</v>
      </c>
      <c r="C4127" s="6" t="s">
        <v>8177</v>
      </c>
      <c r="D4127" s="3" t="s">
        <v>813</v>
      </c>
    </row>
    <row r="4128">
      <c r="A4128" s="6" t="s">
        <v>4681</v>
      </c>
      <c r="B4128" s="2" t="s">
        <v>8178</v>
      </c>
      <c r="C4128" s="6" t="s">
        <v>8179</v>
      </c>
      <c r="D4128" s="3" t="s">
        <v>813</v>
      </c>
    </row>
    <row r="4129">
      <c r="A4129" s="6" t="s">
        <v>4681</v>
      </c>
      <c r="B4129" s="2" t="s">
        <v>8180</v>
      </c>
      <c r="C4129" s="6" t="s">
        <v>8181</v>
      </c>
      <c r="D4129" s="3" t="s">
        <v>813</v>
      </c>
    </row>
    <row r="4130">
      <c r="A4130" s="6" t="s">
        <v>4681</v>
      </c>
      <c r="B4130" s="2" t="s">
        <v>8182</v>
      </c>
      <c r="C4130" s="6" t="s">
        <v>8183</v>
      </c>
      <c r="D4130" s="3" t="s">
        <v>813</v>
      </c>
    </row>
    <row r="4131">
      <c r="A4131" s="6" t="s">
        <v>4681</v>
      </c>
      <c r="B4131" s="2" t="s">
        <v>8184</v>
      </c>
      <c r="C4131" s="6" t="s">
        <v>8185</v>
      </c>
      <c r="D4131" s="3" t="s">
        <v>813</v>
      </c>
    </row>
    <row r="4132">
      <c r="A4132" s="6" t="s">
        <v>4681</v>
      </c>
      <c r="B4132" s="2" t="s">
        <v>8186</v>
      </c>
      <c r="C4132" s="6" t="s">
        <v>8187</v>
      </c>
      <c r="D4132" s="3" t="s">
        <v>813</v>
      </c>
    </row>
    <row r="4133">
      <c r="A4133" s="6" t="s">
        <v>4681</v>
      </c>
      <c r="B4133" s="2" t="s">
        <v>8188</v>
      </c>
      <c r="C4133" s="6" t="s">
        <v>8189</v>
      </c>
      <c r="D4133" s="3" t="s">
        <v>815</v>
      </c>
    </row>
    <row r="4134">
      <c r="A4134" s="6" t="s">
        <v>4681</v>
      </c>
      <c r="B4134" s="2" t="s">
        <v>8190</v>
      </c>
      <c r="C4134" s="6" t="s">
        <v>8191</v>
      </c>
      <c r="D4134" s="3" t="s">
        <v>815</v>
      </c>
    </row>
    <row r="4135">
      <c r="A4135" s="6" t="s">
        <v>4681</v>
      </c>
      <c r="B4135" s="2" t="s">
        <v>8192</v>
      </c>
      <c r="C4135" s="6" t="s">
        <v>8193</v>
      </c>
      <c r="D4135" s="3" t="s">
        <v>815</v>
      </c>
    </row>
    <row r="4136">
      <c r="A4136" s="6" t="s">
        <v>4681</v>
      </c>
      <c r="B4136" s="2" t="s">
        <v>8194</v>
      </c>
      <c r="C4136" s="6" t="s">
        <v>8195</v>
      </c>
      <c r="D4136" s="3" t="s">
        <v>815</v>
      </c>
    </row>
    <row r="4137">
      <c r="A4137" s="6" t="s">
        <v>4681</v>
      </c>
      <c r="B4137" s="2" t="s">
        <v>8196</v>
      </c>
      <c r="C4137" s="6" t="s">
        <v>8197</v>
      </c>
      <c r="D4137" s="3" t="s">
        <v>815</v>
      </c>
    </row>
    <row r="4138">
      <c r="A4138" s="6" t="s">
        <v>4681</v>
      </c>
      <c r="B4138" s="2" t="s">
        <v>8198</v>
      </c>
      <c r="C4138" s="6" t="s">
        <v>8199</v>
      </c>
      <c r="D4138" s="3" t="s">
        <v>817</v>
      </c>
    </row>
    <row r="4139">
      <c r="A4139" s="6" t="s">
        <v>4681</v>
      </c>
      <c r="B4139" s="2" t="s">
        <v>8200</v>
      </c>
      <c r="C4139" s="6" t="s">
        <v>8201</v>
      </c>
      <c r="D4139" s="3" t="s">
        <v>817</v>
      </c>
    </row>
    <row r="4140">
      <c r="A4140" s="6" t="s">
        <v>4681</v>
      </c>
      <c r="B4140" s="2" t="s">
        <v>8202</v>
      </c>
      <c r="C4140" s="6" t="s">
        <v>8203</v>
      </c>
      <c r="D4140" s="3" t="s">
        <v>817</v>
      </c>
    </row>
    <row r="4141">
      <c r="A4141" s="6" t="s">
        <v>4681</v>
      </c>
      <c r="B4141" s="2" t="s">
        <v>8204</v>
      </c>
      <c r="C4141" s="6" t="s">
        <v>8205</v>
      </c>
      <c r="D4141" s="3" t="s">
        <v>817</v>
      </c>
    </row>
    <row r="4142">
      <c r="A4142" s="6" t="s">
        <v>4681</v>
      </c>
      <c r="B4142" s="2" t="s">
        <v>8206</v>
      </c>
      <c r="C4142" s="6" t="s">
        <v>8207</v>
      </c>
      <c r="D4142" s="3" t="s">
        <v>817</v>
      </c>
    </row>
    <row r="4143">
      <c r="A4143" s="6" t="s">
        <v>4681</v>
      </c>
      <c r="B4143" s="2" t="s">
        <v>8208</v>
      </c>
      <c r="C4143" s="6" t="s">
        <v>8209</v>
      </c>
      <c r="D4143" s="3" t="s">
        <v>817</v>
      </c>
    </row>
    <row r="4144">
      <c r="A4144" s="6" t="s">
        <v>4681</v>
      </c>
      <c r="B4144" s="2" t="s">
        <v>8210</v>
      </c>
      <c r="C4144" s="6" t="s">
        <v>8211</v>
      </c>
      <c r="D4144" s="3" t="s">
        <v>819</v>
      </c>
    </row>
    <row r="4145">
      <c r="A4145" s="6" t="s">
        <v>4681</v>
      </c>
      <c r="B4145" s="2" t="s">
        <v>8212</v>
      </c>
      <c r="C4145" s="6" t="s">
        <v>8213</v>
      </c>
      <c r="D4145" s="3" t="s">
        <v>819</v>
      </c>
    </row>
    <row r="4146">
      <c r="A4146" s="6" t="s">
        <v>4681</v>
      </c>
      <c r="B4146" s="2" t="s">
        <v>8214</v>
      </c>
      <c r="C4146" s="6" t="s">
        <v>8215</v>
      </c>
      <c r="D4146" s="3" t="s">
        <v>819</v>
      </c>
    </row>
    <row r="4147">
      <c r="A4147" s="6" t="s">
        <v>4681</v>
      </c>
      <c r="B4147" s="2" t="s">
        <v>8216</v>
      </c>
      <c r="C4147" s="6" t="s">
        <v>8217</v>
      </c>
      <c r="D4147" s="3" t="s">
        <v>819</v>
      </c>
    </row>
    <row r="4148">
      <c r="A4148" s="6" t="s">
        <v>4681</v>
      </c>
      <c r="B4148" s="2" t="s">
        <v>8218</v>
      </c>
      <c r="C4148" s="6" t="s">
        <v>8219</v>
      </c>
      <c r="D4148" s="3" t="s">
        <v>819</v>
      </c>
    </row>
    <row r="4149">
      <c r="A4149" s="6" t="s">
        <v>4681</v>
      </c>
      <c r="B4149" s="2" t="s">
        <v>8220</v>
      </c>
      <c r="C4149" s="6" t="s">
        <v>8221</v>
      </c>
      <c r="D4149" s="3" t="s">
        <v>819</v>
      </c>
    </row>
    <row r="4150">
      <c r="A4150" s="6" t="s">
        <v>4681</v>
      </c>
      <c r="B4150" s="2" t="s">
        <v>8222</v>
      </c>
      <c r="C4150" s="6" t="s">
        <v>8223</v>
      </c>
      <c r="D4150" s="3" t="s">
        <v>819</v>
      </c>
    </row>
    <row r="4151">
      <c r="A4151" s="6" t="s">
        <v>4681</v>
      </c>
      <c r="B4151" s="2" t="s">
        <v>8224</v>
      </c>
      <c r="C4151" s="6" t="s">
        <v>8225</v>
      </c>
      <c r="D4151" s="3" t="s">
        <v>821</v>
      </c>
    </row>
    <row r="4152">
      <c r="A4152" s="6" t="s">
        <v>4681</v>
      </c>
      <c r="B4152" s="2" t="s">
        <v>8226</v>
      </c>
      <c r="C4152" s="6" t="s">
        <v>8227</v>
      </c>
      <c r="D4152" s="3" t="s">
        <v>821</v>
      </c>
    </row>
    <row r="4153">
      <c r="A4153" s="6" t="s">
        <v>4681</v>
      </c>
      <c r="B4153" s="2" t="s">
        <v>8228</v>
      </c>
      <c r="C4153" s="6" t="s">
        <v>8229</v>
      </c>
      <c r="D4153" s="3" t="s">
        <v>821</v>
      </c>
    </row>
    <row r="4154">
      <c r="A4154" s="6" t="s">
        <v>4681</v>
      </c>
      <c r="B4154" s="2" t="s">
        <v>8230</v>
      </c>
      <c r="C4154" s="6" t="s">
        <v>8231</v>
      </c>
      <c r="D4154" s="3" t="s">
        <v>823</v>
      </c>
    </row>
    <row r="4155">
      <c r="A4155" s="6" t="s">
        <v>4681</v>
      </c>
      <c r="B4155" s="2" t="s">
        <v>8232</v>
      </c>
      <c r="C4155" s="6" t="s">
        <v>8233</v>
      </c>
      <c r="D4155" s="3" t="s">
        <v>823</v>
      </c>
    </row>
    <row r="4156">
      <c r="A4156" s="6" t="s">
        <v>4681</v>
      </c>
      <c r="B4156" s="2" t="s">
        <v>8234</v>
      </c>
      <c r="C4156" s="6" t="s">
        <v>8235</v>
      </c>
      <c r="D4156" s="3" t="s">
        <v>823</v>
      </c>
    </row>
    <row r="4157">
      <c r="A4157" s="6" t="s">
        <v>4681</v>
      </c>
      <c r="B4157" s="2" t="s">
        <v>8236</v>
      </c>
      <c r="C4157" s="6" t="s">
        <v>8237</v>
      </c>
      <c r="D4157" s="3" t="s">
        <v>823</v>
      </c>
    </row>
    <row r="4158">
      <c r="A4158" s="6" t="s">
        <v>4681</v>
      </c>
      <c r="B4158" s="2" t="s">
        <v>8238</v>
      </c>
      <c r="C4158" s="6" t="s">
        <v>8239</v>
      </c>
      <c r="D4158" s="3" t="s">
        <v>825</v>
      </c>
    </row>
    <row r="4159">
      <c r="A4159" s="6" t="s">
        <v>4681</v>
      </c>
      <c r="B4159" s="2" t="s">
        <v>8240</v>
      </c>
      <c r="C4159" s="6" t="s">
        <v>8241</v>
      </c>
      <c r="D4159" s="3" t="s">
        <v>825</v>
      </c>
    </row>
    <row r="4160">
      <c r="A4160" s="6" t="s">
        <v>4681</v>
      </c>
      <c r="B4160" s="2" t="s">
        <v>8242</v>
      </c>
      <c r="C4160" s="6" t="s">
        <v>8243</v>
      </c>
      <c r="D4160" s="3" t="s">
        <v>825</v>
      </c>
    </row>
    <row r="4161">
      <c r="A4161" s="6" t="s">
        <v>4681</v>
      </c>
      <c r="B4161" s="2" t="s">
        <v>8244</v>
      </c>
      <c r="C4161" s="6" t="s">
        <v>8245</v>
      </c>
      <c r="D4161" s="3" t="s">
        <v>825</v>
      </c>
    </row>
    <row r="4162">
      <c r="A4162" s="6" t="s">
        <v>4681</v>
      </c>
      <c r="B4162" s="2" t="s">
        <v>8246</v>
      </c>
      <c r="C4162" s="6" t="s">
        <v>8247</v>
      </c>
      <c r="D4162" s="3" t="s">
        <v>825</v>
      </c>
    </row>
    <row r="4163">
      <c r="A4163" s="6" t="s">
        <v>4681</v>
      </c>
      <c r="B4163" s="2" t="s">
        <v>8248</v>
      </c>
      <c r="C4163" s="6" t="s">
        <v>8249</v>
      </c>
      <c r="D4163" s="3" t="s">
        <v>825</v>
      </c>
    </row>
    <row r="4164">
      <c r="A4164" s="6" t="s">
        <v>4681</v>
      </c>
      <c r="B4164" s="2" t="s">
        <v>8250</v>
      </c>
      <c r="C4164" s="6" t="s">
        <v>8251</v>
      </c>
      <c r="D4164" s="3" t="s">
        <v>825</v>
      </c>
    </row>
    <row r="4165">
      <c r="A4165" s="6" t="s">
        <v>4681</v>
      </c>
      <c r="B4165" s="2" t="s">
        <v>8252</v>
      </c>
      <c r="C4165" s="6" t="s">
        <v>8253</v>
      </c>
      <c r="D4165" s="3" t="s">
        <v>825</v>
      </c>
    </row>
    <row r="4166">
      <c r="A4166" s="6" t="s">
        <v>4681</v>
      </c>
      <c r="B4166" s="2" t="s">
        <v>8254</v>
      </c>
      <c r="C4166" s="6" t="s">
        <v>8255</v>
      </c>
      <c r="D4166" s="3" t="s">
        <v>827</v>
      </c>
    </row>
    <row r="4167">
      <c r="A4167" s="6" t="s">
        <v>4681</v>
      </c>
      <c r="B4167" s="2" t="s">
        <v>8256</v>
      </c>
      <c r="C4167" s="6" t="s">
        <v>8257</v>
      </c>
      <c r="D4167" s="3" t="s">
        <v>827</v>
      </c>
    </row>
    <row r="4168">
      <c r="A4168" s="6" t="s">
        <v>4681</v>
      </c>
      <c r="B4168" s="2" t="s">
        <v>8258</v>
      </c>
      <c r="C4168" s="6" t="s">
        <v>8259</v>
      </c>
      <c r="D4168" s="3" t="s">
        <v>827</v>
      </c>
    </row>
    <row r="4169">
      <c r="A4169" s="6" t="s">
        <v>4681</v>
      </c>
      <c r="B4169" s="2" t="s">
        <v>8260</v>
      </c>
      <c r="C4169" s="6" t="s">
        <v>8261</v>
      </c>
      <c r="D4169" s="3" t="s">
        <v>827</v>
      </c>
    </row>
    <row r="4170">
      <c r="A4170" s="6" t="s">
        <v>4681</v>
      </c>
      <c r="B4170" s="2" t="s">
        <v>8262</v>
      </c>
      <c r="C4170" s="6" t="s">
        <v>8263</v>
      </c>
      <c r="D4170" s="3" t="s">
        <v>827</v>
      </c>
    </row>
    <row r="4171">
      <c r="A4171" s="6" t="s">
        <v>4681</v>
      </c>
      <c r="B4171" s="2" t="s">
        <v>8264</v>
      </c>
      <c r="C4171" s="6" t="s">
        <v>8265</v>
      </c>
      <c r="D4171" s="3" t="s">
        <v>827</v>
      </c>
    </row>
    <row r="4172">
      <c r="A4172" s="6" t="s">
        <v>4681</v>
      </c>
      <c r="B4172" s="2" t="s">
        <v>8266</v>
      </c>
      <c r="C4172" s="6" t="s">
        <v>8267</v>
      </c>
      <c r="D4172" s="3" t="s">
        <v>829</v>
      </c>
    </row>
    <row r="4173">
      <c r="A4173" s="6" t="s">
        <v>4681</v>
      </c>
      <c r="B4173" s="2" t="s">
        <v>8268</v>
      </c>
      <c r="C4173" s="6" t="s">
        <v>8269</v>
      </c>
      <c r="D4173" s="3" t="s">
        <v>829</v>
      </c>
    </row>
    <row r="4174">
      <c r="A4174" s="6" t="s">
        <v>4681</v>
      </c>
      <c r="B4174" s="2" t="s">
        <v>8270</v>
      </c>
      <c r="C4174" s="6" t="s">
        <v>8271</v>
      </c>
      <c r="D4174" s="3" t="s">
        <v>829</v>
      </c>
    </row>
    <row r="4175">
      <c r="A4175" s="6" t="s">
        <v>4681</v>
      </c>
      <c r="B4175" s="2" t="s">
        <v>8272</v>
      </c>
      <c r="C4175" s="6" t="s">
        <v>8273</v>
      </c>
      <c r="D4175" s="3" t="s">
        <v>829</v>
      </c>
    </row>
    <row r="4176">
      <c r="A4176" s="6" t="s">
        <v>4681</v>
      </c>
      <c r="B4176" s="2" t="s">
        <v>8274</v>
      </c>
      <c r="C4176" s="6" t="s">
        <v>8275</v>
      </c>
      <c r="D4176" s="3" t="s">
        <v>831</v>
      </c>
    </row>
    <row r="4177">
      <c r="A4177" s="6" t="s">
        <v>4681</v>
      </c>
      <c r="B4177" s="2" t="s">
        <v>8276</v>
      </c>
      <c r="C4177" s="6" t="s">
        <v>8277</v>
      </c>
      <c r="D4177" s="3" t="s">
        <v>831</v>
      </c>
    </row>
    <row r="4178">
      <c r="A4178" s="6" t="s">
        <v>4681</v>
      </c>
      <c r="B4178" s="2" t="s">
        <v>8278</v>
      </c>
      <c r="C4178" s="6" t="s">
        <v>8279</v>
      </c>
      <c r="D4178" s="3" t="s">
        <v>831</v>
      </c>
    </row>
    <row r="4179">
      <c r="A4179" s="6" t="s">
        <v>4681</v>
      </c>
      <c r="B4179" s="2" t="s">
        <v>8280</v>
      </c>
      <c r="C4179" s="6" t="s">
        <v>8281</v>
      </c>
      <c r="D4179" s="3" t="s">
        <v>831</v>
      </c>
    </row>
    <row r="4180">
      <c r="A4180" s="6" t="s">
        <v>4681</v>
      </c>
      <c r="B4180" s="2" t="s">
        <v>8282</v>
      </c>
      <c r="C4180" s="6" t="s">
        <v>8283</v>
      </c>
      <c r="D4180" s="3" t="s">
        <v>833</v>
      </c>
    </row>
    <row r="4181">
      <c r="A4181" s="6" t="s">
        <v>4681</v>
      </c>
      <c r="B4181" s="2" t="s">
        <v>8284</v>
      </c>
      <c r="C4181" s="6" t="s">
        <v>8285</v>
      </c>
      <c r="D4181" s="3" t="s">
        <v>833</v>
      </c>
    </row>
    <row r="4182">
      <c r="A4182" s="6" t="s">
        <v>4681</v>
      </c>
      <c r="B4182" s="2" t="s">
        <v>8286</v>
      </c>
      <c r="C4182" s="6" t="s">
        <v>8287</v>
      </c>
      <c r="D4182" s="3" t="s">
        <v>833</v>
      </c>
    </row>
    <row r="4183">
      <c r="A4183" s="6" t="s">
        <v>4681</v>
      </c>
      <c r="B4183" s="2" t="s">
        <v>8288</v>
      </c>
      <c r="C4183" s="6" t="s">
        <v>8289</v>
      </c>
      <c r="D4183" s="3" t="s">
        <v>833</v>
      </c>
    </row>
    <row r="4184">
      <c r="A4184" s="6" t="s">
        <v>4681</v>
      </c>
      <c r="B4184" s="2" t="s">
        <v>8290</v>
      </c>
      <c r="C4184" s="6" t="s">
        <v>8291</v>
      </c>
      <c r="D4184" s="3" t="s">
        <v>835</v>
      </c>
    </row>
    <row r="4185">
      <c r="A4185" s="6" t="s">
        <v>4681</v>
      </c>
      <c r="B4185" s="2" t="s">
        <v>8292</v>
      </c>
      <c r="C4185" s="6" t="s">
        <v>8293</v>
      </c>
      <c r="D4185" s="3" t="s">
        <v>835</v>
      </c>
    </row>
    <row r="4186">
      <c r="A4186" s="6" t="s">
        <v>4681</v>
      </c>
      <c r="B4186" s="2" t="s">
        <v>8294</v>
      </c>
      <c r="C4186" s="6" t="s">
        <v>8295</v>
      </c>
      <c r="D4186" s="3" t="s">
        <v>835</v>
      </c>
    </row>
    <row r="4187">
      <c r="A4187" s="6" t="s">
        <v>4681</v>
      </c>
      <c r="B4187" s="2" t="s">
        <v>8296</v>
      </c>
      <c r="C4187" s="6" t="s">
        <v>8297</v>
      </c>
      <c r="D4187" s="3" t="s">
        <v>835</v>
      </c>
    </row>
    <row r="4188">
      <c r="A4188" s="6" t="s">
        <v>4681</v>
      </c>
      <c r="B4188" s="2" t="s">
        <v>8298</v>
      </c>
      <c r="C4188" s="6" t="s">
        <v>8299</v>
      </c>
      <c r="D4188" s="3" t="s">
        <v>837</v>
      </c>
    </row>
    <row r="4189">
      <c r="A4189" s="6" t="s">
        <v>4681</v>
      </c>
      <c r="B4189" s="2" t="s">
        <v>8300</v>
      </c>
      <c r="C4189" s="6" t="s">
        <v>8301</v>
      </c>
      <c r="D4189" s="3" t="s">
        <v>837</v>
      </c>
    </row>
    <row r="4190">
      <c r="A4190" s="6" t="s">
        <v>4681</v>
      </c>
      <c r="B4190" s="2" t="s">
        <v>8302</v>
      </c>
      <c r="C4190" s="6" t="s">
        <v>8303</v>
      </c>
      <c r="D4190" s="3" t="s">
        <v>837</v>
      </c>
    </row>
    <row r="4191">
      <c r="A4191" s="6" t="s">
        <v>4681</v>
      </c>
      <c r="B4191" s="2" t="s">
        <v>8304</v>
      </c>
      <c r="C4191" s="6" t="s">
        <v>8305</v>
      </c>
      <c r="D4191" s="3" t="s">
        <v>837</v>
      </c>
    </row>
    <row r="4192">
      <c r="A4192" s="6" t="s">
        <v>4681</v>
      </c>
      <c r="B4192" s="2" t="s">
        <v>8306</v>
      </c>
      <c r="C4192" s="6" t="s">
        <v>8307</v>
      </c>
      <c r="D4192" s="3" t="s">
        <v>837</v>
      </c>
    </row>
    <row r="4193">
      <c r="A4193" s="6" t="s">
        <v>4681</v>
      </c>
      <c r="B4193" s="2" t="s">
        <v>8308</v>
      </c>
      <c r="C4193" s="6" t="s">
        <v>8309</v>
      </c>
      <c r="D4193" s="3" t="s">
        <v>837</v>
      </c>
    </row>
    <row r="4194">
      <c r="A4194" s="6" t="s">
        <v>4681</v>
      </c>
      <c r="B4194" s="2" t="s">
        <v>8310</v>
      </c>
      <c r="C4194" s="6" t="s">
        <v>8311</v>
      </c>
      <c r="D4194" s="3" t="s">
        <v>837</v>
      </c>
    </row>
    <row r="4195">
      <c r="A4195" s="6" t="s">
        <v>4681</v>
      </c>
      <c r="B4195" s="2" t="s">
        <v>8312</v>
      </c>
      <c r="C4195" s="6" t="s">
        <v>8313</v>
      </c>
      <c r="D4195" s="3" t="s">
        <v>837</v>
      </c>
    </row>
    <row r="4196">
      <c r="A4196" s="6" t="s">
        <v>4681</v>
      </c>
      <c r="B4196" s="2" t="s">
        <v>8314</v>
      </c>
      <c r="C4196" s="6" t="s">
        <v>8315</v>
      </c>
      <c r="D4196" s="3" t="s">
        <v>839</v>
      </c>
    </row>
    <row r="4197">
      <c r="A4197" s="6" t="s">
        <v>4681</v>
      </c>
      <c r="B4197" s="2" t="s">
        <v>8316</v>
      </c>
      <c r="C4197" s="6" t="s">
        <v>8317</v>
      </c>
      <c r="D4197" s="3" t="s">
        <v>839</v>
      </c>
    </row>
    <row r="4198">
      <c r="A4198" s="6" t="s">
        <v>4681</v>
      </c>
      <c r="B4198" s="2" t="s">
        <v>8318</v>
      </c>
      <c r="C4198" s="6" t="s">
        <v>8319</v>
      </c>
      <c r="D4198" s="3" t="s">
        <v>839</v>
      </c>
    </row>
    <row r="4199">
      <c r="A4199" s="6" t="s">
        <v>4681</v>
      </c>
      <c r="B4199" s="2" t="s">
        <v>8320</v>
      </c>
      <c r="C4199" s="6" t="s">
        <v>842</v>
      </c>
      <c r="D4199" s="3" t="s">
        <v>841</v>
      </c>
    </row>
    <row r="4200">
      <c r="A4200" s="6" t="s">
        <v>4681</v>
      </c>
      <c r="B4200" s="2" t="s">
        <v>8321</v>
      </c>
      <c r="C4200" s="6" t="s">
        <v>845</v>
      </c>
      <c r="D4200" s="3" t="s">
        <v>844</v>
      </c>
    </row>
    <row r="4201">
      <c r="A4201" s="6" t="s">
        <v>4681</v>
      </c>
      <c r="B4201" s="2" t="s">
        <v>8322</v>
      </c>
      <c r="C4201" s="6" t="s">
        <v>847</v>
      </c>
      <c r="D4201" s="3" t="s">
        <v>846</v>
      </c>
    </row>
    <row r="4202">
      <c r="A4202" s="6" t="s">
        <v>4681</v>
      </c>
      <c r="B4202" s="2" t="s">
        <v>8323</v>
      </c>
      <c r="C4202" s="6" t="s">
        <v>849</v>
      </c>
      <c r="D4202" s="3" t="s">
        <v>848</v>
      </c>
    </row>
    <row r="4203">
      <c r="A4203" s="6" t="s">
        <v>4681</v>
      </c>
      <c r="B4203" s="2" t="s">
        <v>8324</v>
      </c>
      <c r="C4203" s="6" t="s">
        <v>8325</v>
      </c>
      <c r="D4203" s="3" t="s">
        <v>850</v>
      </c>
    </row>
    <row r="4204">
      <c r="A4204" s="6" t="s">
        <v>4681</v>
      </c>
      <c r="B4204" s="2" t="s">
        <v>8326</v>
      </c>
      <c r="C4204" s="6" t="s">
        <v>8327</v>
      </c>
      <c r="D4204" s="3" t="s">
        <v>850</v>
      </c>
    </row>
    <row r="4205">
      <c r="A4205" s="6" t="s">
        <v>4681</v>
      </c>
      <c r="B4205" s="2" t="s">
        <v>8328</v>
      </c>
      <c r="C4205" s="6" t="s">
        <v>853</v>
      </c>
      <c r="D4205" s="3" t="s">
        <v>852</v>
      </c>
    </row>
    <row r="4206">
      <c r="A4206" s="6" t="s">
        <v>4681</v>
      </c>
      <c r="B4206" s="2" t="s">
        <v>8329</v>
      </c>
      <c r="C4206" s="6" t="s">
        <v>855</v>
      </c>
      <c r="D4206" s="3" t="s">
        <v>854</v>
      </c>
    </row>
    <row r="4207">
      <c r="A4207" s="6" t="s">
        <v>4681</v>
      </c>
      <c r="B4207" s="2" t="s">
        <v>8330</v>
      </c>
      <c r="C4207" s="6" t="s">
        <v>8331</v>
      </c>
      <c r="D4207" s="3" t="s">
        <v>856</v>
      </c>
    </row>
    <row r="4208">
      <c r="A4208" s="6" t="s">
        <v>4681</v>
      </c>
      <c r="B4208" s="2" t="s">
        <v>8332</v>
      </c>
      <c r="C4208" s="6" t="s">
        <v>8333</v>
      </c>
      <c r="D4208" s="3" t="s">
        <v>856</v>
      </c>
    </row>
    <row r="4209">
      <c r="A4209" s="6" t="s">
        <v>4681</v>
      </c>
      <c r="B4209" s="2" t="s">
        <v>8334</v>
      </c>
      <c r="C4209" s="6" t="s">
        <v>8335</v>
      </c>
      <c r="D4209" s="3" t="s">
        <v>856</v>
      </c>
    </row>
    <row r="4210">
      <c r="A4210" s="6" t="s">
        <v>4681</v>
      </c>
      <c r="B4210" s="2" t="s">
        <v>8336</v>
      </c>
      <c r="C4210" s="6" t="s">
        <v>8337</v>
      </c>
      <c r="D4210" s="3" t="s">
        <v>856</v>
      </c>
    </row>
    <row r="4211">
      <c r="A4211" s="6" t="s">
        <v>4681</v>
      </c>
      <c r="B4211" s="2" t="s">
        <v>8338</v>
      </c>
      <c r="C4211" s="6" t="s">
        <v>8339</v>
      </c>
      <c r="D4211" s="3" t="s">
        <v>856</v>
      </c>
    </row>
    <row r="4212">
      <c r="A4212" s="6" t="s">
        <v>4681</v>
      </c>
      <c r="B4212" s="2" t="s">
        <v>8340</v>
      </c>
      <c r="C4212" s="6" t="s">
        <v>8341</v>
      </c>
      <c r="D4212" s="3" t="s">
        <v>856</v>
      </c>
    </row>
    <row r="4213">
      <c r="A4213" s="6" t="s">
        <v>4681</v>
      </c>
      <c r="B4213" s="2" t="s">
        <v>8342</v>
      </c>
      <c r="C4213" s="6" t="s">
        <v>8343</v>
      </c>
      <c r="D4213" s="3" t="s">
        <v>856</v>
      </c>
    </row>
    <row r="4214">
      <c r="A4214" s="6" t="s">
        <v>4681</v>
      </c>
      <c r="B4214" s="2" t="s">
        <v>8344</v>
      </c>
      <c r="C4214" s="6" t="s">
        <v>8345</v>
      </c>
      <c r="D4214" s="3" t="s">
        <v>856</v>
      </c>
    </row>
    <row r="4215">
      <c r="A4215" s="6" t="s">
        <v>4681</v>
      </c>
      <c r="B4215" s="2" t="s">
        <v>8346</v>
      </c>
      <c r="C4215" s="6" t="s">
        <v>8347</v>
      </c>
      <c r="D4215" s="3" t="s">
        <v>856</v>
      </c>
    </row>
    <row r="4216">
      <c r="A4216" s="6" t="s">
        <v>4681</v>
      </c>
      <c r="B4216" s="2" t="s">
        <v>8348</v>
      </c>
      <c r="C4216" s="6" t="s">
        <v>8349</v>
      </c>
      <c r="D4216" s="3" t="s">
        <v>856</v>
      </c>
    </row>
    <row r="4217">
      <c r="A4217" s="6" t="s">
        <v>4681</v>
      </c>
      <c r="B4217" s="2" t="s">
        <v>8350</v>
      </c>
      <c r="C4217" s="6" t="s">
        <v>8351</v>
      </c>
      <c r="D4217" s="3" t="s">
        <v>859</v>
      </c>
    </row>
    <row r="4218">
      <c r="A4218" s="6" t="s">
        <v>4681</v>
      </c>
      <c r="B4218" s="2" t="s">
        <v>8352</v>
      </c>
      <c r="C4218" s="6" t="s">
        <v>8353</v>
      </c>
      <c r="D4218" s="3" t="s">
        <v>859</v>
      </c>
    </row>
    <row r="4219">
      <c r="A4219" s="6" t="s">
        <v>4681</v>
      </c>
      <c r="B4219" s="2" t="s">
        <v>8354</v>
      </c>
      <c r="C4219" s="6" t="s">
        <v>8355</v>
      </c>
      <c r="D4219" s="3" t="s">
        <v>859</v>
      </c>
    </row>
    <row r="4220">
      <c r="A4220" s="6" t="s">
        <v>4681</v>
      </c>
      <c r="B4220" s="2" t="s">
        <v>8356</v>
      </c>
      <c r="C4220" s="6" t="s">
        <v>8357</v>
      </c>
      <c r="D4220" s="3" t="s">
        <v>859</v>
      </c>
    </row>
    <row r="4221">
      <c r="A4221" s="6" t="s">
        <v>4681</v>
      </c>
      <c r="B4221" s="2" t="s">
        <v>8358</v>
      </c>
      <c r="C4221" s="6" t="s">
        <v>862</v>
      </c>
      <c r="D4221" s="3" t="s">
        <v>861</v>
      </c>
    </row>
    <row r="4222">
      <c r="A4222" s="6" t="s">
        <v>4681</v>
      </c>
      <c r="B4222" s="2" t="s">
        <v>8359</v>
      </c>
      <c r="C4222" s="6" t="s">
        <v>8360</v>
      </c>
      <c r="D4222" s="3" t="s">
        <v>863</v>
      </c>
    </row>
    <row r="4223">
      <c r="A4223" s="6" t="s">
        <v>4681</v>
      </c>
      <c r="B4223" s="2" t="s">
        <v>8361</v>
      </c>
      <c r="C4223" s="6" t="s">
        <v>8362</v>
      </c>
      <c r="D4223" s="3" t="s">
        <v>863</v>
      </c>
    </row>
    <row r="4224">
      <c r="A4224" s="6" t="s">
        <v>4681</v>
      </c>
      <c r="B4224" s="2" t="s">
        <v>8363</v>
      </c>
      <c r="C4224" s="6" t="s">
        <v>8364</v>
      </c>
      <c r="D4224" s="3" t="s">
        <v>863</v>
      </c>
    </row>
    <row r="4225">
      <c r="A4225" s="6" t="s">
        <v>4681</v>
      </c>
      <c r="B4225" s="2" t="s">
        <v>8365</v>
      </c>
      <c r="C4225" s="6" t="s">
        <v>8366</v>
      </c>
      <c r="D4225" s="3" t="s">
        <v>863</v>
      </c>
    </row>
    <row r="4226">
      <c r="A4226" s="6" t="s">
        <v>4681</v>
      </c>
      <c r="B4226" s="2" t="s">
        <v>8367</v>
      </c>
      <c r="C4226" s="6" t="s">
        <v>866</v>
      </c>
      <c r="D4226" s="3" t="s">
        <v>865</v>
      </c>
    </row>
    <row r="4227">
      <c r="A4227" s="6" t="s">
        <v>4681</v>
      </c>
      <c r="B4227" s="2" t="s">
        <v>8368</v>
      </c>
      <c r="C4227" s="6" t="s">
        <v>8369</v>
      </c>
      <c r="D4227" s="3" t="s">
        <v>867</v>
      </c>
    </row>
    <row r="4228">
      <c r="A4228" s="6" t="s">
        <v>4681</v>
      </c>
      <c r="B4228" s="2" t="s">
        <v>8370</v>
      </c>
      <c r="C4228" s="6" t="s">
        <v>8371</v>
      </c>
      <c r="D4228" s="3" t="s">
        <v>867</v>
      </c>
    </row>
    <row r="4229">
      <c r="A4229" s="6" t="s">
        <v>4681</v>
      </c>
      <c r="B4229" s="2" t="s">
        <v>8372</v>
      </c>
      <c r="C4229" s="6" t="s">
        <v>8373</v>
      </c>
      <c r="D4229" s="3" t="s">
        <v>869</v>
      </c>
    </row>
    <row r="4230">
      <c r="A4230" s="6" t="s">
        <v>4681</v>
      </c>
      <c r="B4230" s="2" t="s">
        <v>8374</v>
      </c>
      <c r="C4230" s="6" t="s">
        <v>8375</v>
      </c>
      <c r="D4230" s="3" t="s">
        <v>869</v>
      </c>
    </row>
    <row r="4231">
      <c r="A4231" s="6" t="s">
        <v>4681</v>
      </c>
      <c r="B4231" s="2" t="s">
        <v>8376</v>
      </c>
      <c r="C4231" s="6" t="s">
        <v>8377</v>
      </c>
      <c r="D4231" s="3" t="s">
        <v>869</v>
      </c>
    </row>
    <row r="4232">
      <c r="A4232" s="6" t="s">
        <v>4681</v>
      </c>
      <c r="B4232" s="2" t="s">
        <v>8378</v>
      </c>
      <c r="C4232" s="6" t="s">
        <v>8379</v>
      </c>
      <c r="D4232" s="3" t="s">
        <v>869</v>
      </c>
    </row>
    <row r="4233">
      <c r="A4233" s="6" t="s">
        <v>4681</v>
      </c>
      <c r="B4233" s="2" t="s">
        <v>8380</v>
      </c>
      <c r="C4233" s="6" t="s">
        <v>872</v>
      </c>
      <c r="D4233" s="3" t="s">
        <v>871</v>
      </c>
    </row>
    <row r="4234">
      <c r="A4234" s="6" t="s">
        <v>4681</v>
      </c>
      <c r="B4234" s="2" t="s">
        <v>8381</v>
      </c>
      <c r="C4234" s="6" t="s">
        <v>874</v>
      </c>
      <c r="D4234" s="3" t="s">
        <v>873</v>
      </c>
    </row>
    <row r="4235">
      <c r="A4235" s="6" t="s">
        <v>4681</v>
      </c>
      <c r="B4235" s="2" t="s">
        <v>8382</v>
      </c>
      <c r="C4235" s="6" t="s">
        <v>876</v>
      </c>
      <c r="D4235" s="3" t="s">
        <v>875</v>
      </c>
    </row>
    <row r="4236">
      <c r="A4236" s="6" t="s">
        <v>4681</v>
      </c>
      <c r="B4236" s="2" t="s">
        <v>8383</v>
      </c>
      <c r="C4236" s="6" t="s">
        <v>8384</v>
      </c>
      <c r="D4236" s="3" t="s">
        <v>877</v>
      </c>
    </row>
    <row r="4237">
      <c r="A4237" s="6" t="s">
        <v>4681</v>
      </c>
      <c r="B4237" s="2" t="s">
        <v>8385</v>
      </c>
      <c r="C4237" s="6" t="s">
        <v>8386</v>
      </c>
      <c r="D4237" s="3" t="s">
        <v>877</v>
      </c>
    </row>
    <row r="4238">
      <c r="A4238" s="6" t="s">
        <v>4681</v>
      </c>
      <c r="B4238" s="2" t="s">
        <v>8387</v>
      </c>
      <c r="C4238" s="6" t="s">
        <v>8388</v>
      </c>
      <c r="D4238" s="3" t="s">
        <v>877</v>
      </c>
    </row>
    <row r="4239">
      <c r="A4239" s="6" t="s">
        <v>4681</v>
      </c>
      <c r="B4239" s="2" t="s">
        <v>8389</v>
      </c>
      <c r="C4239" s="6" t="s">
        <v>8390</v>
      </c>
      <c r="D4239" s="3" t="s">
        <v>877</v>
      </c>
    </row>
    <row r="4240">
      <c r="A4240" s="6" t="s">
        <v>4681</v>
      </c>
      <c r="B4240" s="2" t="s">
        <v>8391</v>
      </c>
      <c r="C4240" s="6" t="s">
        <v>8392</v>
      </c>
      <c r="D4240" s="3" t="s">
        <v>877</v>
      </c>
    </row>
    <row r="4241">
      <c r="A4241" s="6" t="s">
        <v>4681</v>
      </c>
      <c r="B4241" s="2" t="s">
        <v>8393</v>
      </c>
      <c r="C4241" s="6" t="s">
        <v>8394</v>
      </c>
      <c r="D4241" s="3" t="s">
        <v>877</v>
      </c>
    </row>
    <row r="4242">
      <c r="A4242" s="6" t="s">
        <v>4681</v>
      </c>
      <c r="B4242" s="2" t="s">
        <v>8395</v>
      </c>
      <c r="C4242" s="6" t="s">
        <v>8396</v>
      </c>
      <c r="D4242" s="3" t="s">
        <v>877</v>
      </c>
    </row>
    <row r="4243">
      <c r="A4243" s="6" t="s">
        <v>4681</v>
      </c>
      <c r="B4243" s="2" t="s">
        <v>8397</v>
      </c>
      <c r="C4243" s="6" t="s">
        <v>8398</v>
      </c>
      <c r="D4243" s="3" t="s">
        <v>877</v>
      </c>
    </row>
    <row r="4244">
      <c r="A4244" s="6" t="s">
        <v>4681</v>
      </c>
      <c r="B4244" s="2" t="s">
        <v>8399</v>
      </c>
      <c r="C4244" s="6" t="s">
        <v>8400</v>
      </c>
      <c r="D4244" s="3" t="s">
        <v>877</v>
      </c>
    </row>
    <row r="4245">
      <c r="A4245" s="6" t="s">
        <v>4681</v>
      </c>
      <c r="B4245" s="2" t="s">
        <v>8401</v>
      </c>
      <c r="C4245" s="6" t="s">
        <v>8402</v>
      </c>
      <c r="D4245" s="3" t="s">
        <v>877</v>
      </c>
    </row>
    <row r="4246">
      <c r="A4246" s="6" t="s">
        <v>4681</v>
      </c>
      <c r="B4246" s="2" t="s">
        <v>8403</v>
      </c>
      <c r="C4246" s="6" t="s">
        <v>8404</v>
      </c>
      <c r="D4246" s="3" t="s">
        <v>879</v>
      </c>
    </row>
    <row r="4247">
      <c r="A4247" s="6" t="s">
        <v>4681</v>
      </c>
      <c r="B4247" s="2" t="s">
        <v>8405</v>
      </c>
      <c r="C4247" s="6" t="s">
        <v>8406</v>
      </c>
      <c r="D4247" s="3" t="s">
        <v>879</v>
      </c>
    </row>
    <row r="4248">
      <c r="A4248" s="6" t="s">
        <v>4681</v>
      </c>
      <c r="B4248" s="2" t="s">
        <v>8407</v>
      </c>
      <c r="C4248" s="6" t="s">
        <v>8408</v>
      </c>
      <c r="D4248" s="3" t="s">
        <v>879</v>
      </c>
    </row>
    <row r="4249">
      <c r="A4249" s="6" t="s">
        <v>4681</v>
      </c>
      <c r="B4249" s="2" t="s">
        <v>8409</v>
      </c>
      <c r="C4249" s="6" t="s">
        <v>8410</v>
      </c>
      <c r="D4249" s="3" t="s">
        <v>879</v>
      </c>
    </row>
    <row r="4250">
      <c r="A4250" s="6" t="s">
        <v>4681</v>
      </c>
      <c r="B4250" s="2" t="s">
        <v>8411</v>
      </c>
      <c r="C4250" s="6" t="s">
        <v>8412</v>
      </c>
      <c r="D4250" s="3" t="s">
        <v>881</v>
      </c>
    </row>
    <row r="4251">
      <c r="A4251" s="6" t="s">
        <v>4681</v>
      </c>
      <c r="B4251" s="2" t="s">
        <v>8413</v>
      </c>
      <c r="C4251" s="6" t="s">
        <v>8414</v>
      </c>
      <c r="D4251" s="3" t="s">
        <v>881</v>
      </c>
    </row>
    <row r="4252">
      <c r="A4252" s="6" t="s">
        <v>4681</v>
      </c>
      <c r="B4252" s="2" t="s">
        <v>8415</v>
      </c>
      <c r="C4252" s="6" t="s">
        <v>8416</v>
      </c>
      <c r="D4252" s="3" t="s">
        <v>881</v>
      </c>
    </row>
    <row r="4253">
      <c r="A4253" s="6" t="s">
        <v>4681</v>
      </c>
      <c r="B4253" s="2" t="s">
        <v>8417</v>
      </c>
      <c r="C4253" s="6" t="s">
        <v>8418</v>
      </c>
      <c r="D4253" s="3" t="s">
        <v>881</v>
      </c>
    </row>
    <row r="4254">
      <c r="A4254" s="6" t="s">
        <v>4681</v>
      </c>
      <c r="B4254" s="2" t="s">
        <v>8419</v>
      </c>
      <c r="C4254" s="6" t="s">
        <v>8420</v>
      </c>
      <c r="D4254" s="3" t="s">
        <v>881</v>
      </c>
    </row>
    <row r="4255">
      <c r="A4255" s="6" t="s">
        <v>4681</v>
      </c>
      <c r="B4255" s="2" t="s">
        <v>8421</v>
      </c>
      <c r="C4255" s="6" t="s">
        <v>8422</v>
      </c>
      <c r="D4255" s="3" t="s">
        <v>881</v>
      </c>
    </row>
    <row r="4256">
      <c r="A4256" s="6" t="s">
        <v>4681</v>
      </c>
      <c r="B4256" s="2" t="s">
        <v>8423</v>
      </c>
      <c r="C4256" s="6" t="s">
        <v>884</v>
      </c>
      <c r="D4256" s="3" t="s">
        <v>883</v>
      </c>
    </row>
    <row r="4257">
      <c r="A4257" s="6" t="s">
        <v>4681</v>
      </c>
      <c r="B4257" s="2" t="s">
        <v>8424</v>
      </c>
      <c r="C4257" s="6" t="s">
        <v>8425</v>
      </c>
      <c r="D4257" s="3" t="s">
        <v>886</v>
      </c>
    </row>
    <row r="4258">
      <c r="A4258" s="6" t="s">
        <v>4681</v>
      </c>
      <c r="B4258" s="2" t="s">
        <v>8426</v>
      </c>
      <c r="C4258" s="6" t="s">
        <v>8427</v>
      </c>
      <c r="D4258" s="3" t="s">
        <v>886</v>
      </c>
    </row>
    <row r="4259">
      <c r="A4259" s="6" t="s">
        <v>4681</v>
      </c>
      <c r="B4259" s="2" t="s">
        <v>8428</v>
      </c>
      <c r="C4259" s="6" t="s">
        <v>8429</v>
      </c>
      <c r="D4259" s="3" t="s">
        <v>886</v>
      </c>
    </row>
    <row r="4260">
      <c r="A4260" s="6" t="s">
        <v>4681</v>
      </c>
      <c r="B4260" s="2" t="s">
        <v>8430</v>
      </c>
      <c r="C4260" s="6" t="s">
        <v>8431</v>
      </c>
      <c r="D4260" s="3" t="s">
        <v>886</v>
      </c>
    </row>
    <row r="4261">
      <c r="A4261" s="6" t="s">
        <v>4681</v>
      </c>
      <c r="B4261" s="2" t="s">
        <v>8432</v>
      </c>
      <c r="C4261" s="6" t="s">
        <v>8433</v>
      </c>
      <c r="D4261" s="3" t="s">
        <v>886</v>
      </c>
    </row>
    <row r="4262">
      <c r="A4262" s="6" t="s">
        <v>4681</v>
      </c>
      <c r="B4262" s="2" t="s">
        <v>8434</v>
      </c>
      <c r="C4262" s="6" t="s">
        <v>8435</v>
      </c>
      <c r="D4262" s="3" t="s">
        <v>888</v>
      </c>
    </row>
    <row r="4263">
      <c r="A4263" s="6" t="s">
        <v>4681</v>
      </c>
      <c r="B4263" s="2" t="s">
        <v>8436</v>
      </c>
      <c r="C4263" s="6" t="s">
        <v>8437</v>
      </c>
      <c r="D4263" s="3" t="s">
        <v>888</v>
      </c>
    </row>
    <row r="4264">
      <c r="A4264" s="6" t="s">
        <v>4681</v>
      </c>
      <c r="B4264" s="2" t="s">
        <v>8438</v>
      </c>
      <c r="C4264" s="6" t="s">
        <v>8439</v>
      </c>
      <c r="D4264" s="3" t="s">
        <v>888</v>
      </c>
    </row>
    <row r="4265">
      <c r="A4265" s="6" t="s">
        <v>4681</v>
      </c>
      <c r="B4265" s="2" t="s">
        <v>8440</v>
      </c>
      <c r="C4265" s="6" t="s">
        <v>8441</v>
      </c>
      <c r="D4265" s="3" t="s">
        <v>888</v>
      </c>
    </row>
    <row r="4266">
      <c r="A4266" s="6" t="s">
        <v>4681</v>
      </c>
      <c r="B4266" s="2" t="s">
        <v>8442</v>
      </c>
      <c r="C4266" s="6" t="s">
        <v>8443</v>
      </c>
      <c r="D4266" s="3" t="s">
        <v>888</v>
      </c>
    </row>
    <row r="4267">
      <c r="A4267" s="6" t="s">
        <v>4681</v>
      </c>
      <c r="B4267" s="2" t="s">
        <v>8444</v>
      </c>
      <c r="C4267" s="6" t="s">
        <v>891</v>
      </c>
      <c r="D4267" s="3" t="s">
        <v>890</v>
      </c>
    </row>
    <row r="4268">
      <c r="A4268" s="6" t="s">
        <v>4681</v>
      </c>
      <c r="B4268" s="2" t="s">
        <v>8445</v>
      </c>
      <c r="C4268" s="6" t="s">
        <v>8446</v>
      </c>
      <c r="D4268" s="3" t="s">
        <v>892</v>
      </c>
    </row>
    <row r="4269">
      <c r="A4269" s="6" t="s">
        <v>4681</v>
      </c>
      <c r="B4269" s="2" t="s">
        <v>8447</v>
      </c>
      <c r="C4269" s="6" t="s">
        <v>8448</v>
      </c>
      <c r="D4269" s="3" t="s">
        <v>892</v>
      </c>
    </row>
    <row r="4270">
      <c r="A4270" s="6" t="s">
        <v>4681</v>
      </c>
      <c r="B4270" s="2" t="s">
        <v>8449</v>
      </c>
      <c r="C4270" s="6" t="s">
        <v>8450</v>
      </c>
      <c r="D4270" s="3" t="s">
        <v>892</v>
      </c>
    </row>
    <row r="4271">
      <c r="A4271" s="6" t="s">
        <v>4681</v>
      </c>
      <c r="B4271" s="2" t="s">
        <v>8451</v>
      </c>
      <c r="C4271" s="6" t="s">
        <v>8452</v>
      </c>
      <c r="D4271" s="3" t="s">
        <v>892</v>
      </c>
    </row>
    <row r="4272">
      <c r="A4272" s="6" t="s">
        <v>4681</v>
      </c>
      <c r="B4272" s="2" t="s">
        <v>8453</v>
      </c>
      <c r="C4272" s="6" t="s">
        <v>8454</v>
      </c>
      <c r="D4272" s="3" t="s">
        <v>892</v>
      </c>
    </row>
    <row r="4273">
      <c r="A4273" s="6" t="s">
        <v>4681</v>
      </c>
      <c r="B4273" s="2" t="s">
        <v>8455</v>
      </c>
      <c r="C4273" s="6" t="s">
        <v>8456</v>
      </c>
      <c r="D4273" s="3" t="s">
        <v>892</v>
      </c>
    </row>
    <row r="4274">
      <c r="A4274" s="6" t="s">
        <v>4681</v>
      </c>
      <c r="B4274" s="2" t="s">
        <v>8457</v>
      </c>
      <c r="C4274" s="6" t="s">
        <v>8458</v>
      </c>
      <c r="D4274" s="3" t="s">
        <v>895</v>
      </c>
    </row>
    <row r="4275">
      <c r="A4275" s="6" t="s">
        <v>4681</v>
      </c>
      <c r="B4275" s="2" t="s">
        <v>8459</v>
      </c>
      <c r="C4275" s="6" t="s">
        <v>8460</v>
      </c>
      <c r="D4275" s="3" t="s">
        <v>895</v>
      </c>
    </row>
    <row r="4276">
      <c r="A4276" s="6" t="s">
        <v>4681</v>
      </c>
      <c r="B4276" s="2" t="s">
        <v>8461</v>
      </c>
      <c r="C4276" s="6" t="s">
        <v>8462</v>
      </c>
      <c r="D4276" s="3" t="s">
        <v>895</v>
      </c>
    </row>
    <row r="4277">
      <c r="A4277" s="6" t="s">
        <v>4681</v>
      </c>
      <c r="B4277" s="2" t="s">
        <v>8463</v>
      </c>
      <c r="C4277" s="6" t="s">
        <v>8464</v>
      </c>
      <c r="D4277" s="3" t="s">
        <v>895</v>
      </c>
    </row>
    <row r="4278">
      <c r="A4278" s="6" t="s">
        <v>4681</v>
      </c>
      <c r="B4278" s="2" t="s">
        <v>8465</v>
      </c>
      <c r="C4278" s="6" t="s">
        <v>8466</v>
      </c>
      <c r="D4278" s="3" t="s">
        <v>897</v>
      </c>
    </row>
    <row r="4279">
      <c r="A4279" s="6" t="s">
        <v>4681</v>
      </c>
      <c r="B4279" s="2" t="s">
        <v>8467</v>
      </c>
      <c r="C4279" s="6" t="s">
        <v>8468</v>
      </c>
      <c r="D4279" s="3" t="s">
        <v>897</v>
      </c>
    </row>
    <row r="4280">
      <c r="A4280" s="6" t="s">
        <v>4681</v>
      </c>
      <c r="B4280" s="2" t="s">
        <v>8469</v>
      </c>
      <c r="C4280" s="6" t="s">
        <v>8470</v>
      </c>
      <c r="D4280" s="3" t="s">
        <v>897</v>
      </c>
    </row>
    <row r="4281">
      <c r="A4281" s="6" t="s">
        <v>4681</v>
      </c>
      <c r="B4281" s="2" t="s">
        <v>8471</v>
      </c>
      <c r="C4281" s="6" t="s">
        <v>8472</v>
      </c>
      <c r="D4281" s="3" t="s">
        <v>897</v>
      </c>
    </row>
    <row r="4282">
      <c r="A4282" s="6" t="s">
        <v>4681</v>
      </c>
      <c r="B4282" s="2" t="s">
        <v>8473</v>
      </c>
      <c r="C4282" s="6" t="s">
        <v>8474</v>
      </c>
      <c r="D4282" s="3" t="s">
        <v>897</v>
      </c>
    </row>
    <row r="4283">
      <c r="A4283" s="6" t="s">
        <v>4681</v>
      </c>
      <c r="B4283" s="2" t="s">
        <v>8475</v>
      </c>
      <c r="C4283" s="6" t="s">
        <v>8476</v>
      </c>
      <c r="D4283" s="3" t="s">
        <v>897</v>
      </c>
    </row>
    <row r="4284">
      <c r="A4284" s="6" t="s">
        <v>4681</v>
      </c>
      <c r="B4284" s="2" t="s">
        <v>8477</v>
      </c>
      <c r="C4284" s="6" t="s">
        <v>8478</v>
      </c>
      <c r="D4284" s="3" t="s">
        <v>897</v>
      </c>
    </row>
    <row r="4285">
      <c r="A4285" s="6" t="s">
        <v>4681</v>
      </c>
      <c r="B4285" s="2" t="s">
        <v>8479</v>
      </c>
      <c r="C4285" s="6" t="s">
        <v>8480</v>
      </c>
      <c r="D4285" s="3" t="s">
        <v>897</v>
      </c>
    </row>
    <row r="4286">
      <c r="A4286" s="6" t="s">
        <v>4681</v>
      </c>
      <c r="B4286" s="2" t="s">
        <v>8481</v>
      </c>
      <c r="C4286" s="6" t="s">
        <v>8482</v>
      </c>
      <c r="D4286" s="3" t="s">
        <v>899</v>
      </c>
    </row>
    <row r="4287">
      <c r="A4287" s="6" t="s">
        <v>4681</v>
      </c>
      <c r="B4287" s="2" t="s">
        <v>8483</v>
      </c>
      <c r="C4287" s="6" t="s">
        <v>8484</v>
      </c>
      <c r="D4287" s="3" t="s">
        <v>899</v>
      </c>
    </row>
    <row r="4288">
      <c r="A4288" s="6" t="s">
        <v>4681</v>
      </c>
      <c r="B4288" s="2" t="s">
        <v>8485</v>
      </c>
      <c r="C4288" s="6" t="s">
        <v>8486</v>
      </c>
      <c r="D4288" s="3" t="s">
        <v>899</v>
      </c>
    </row>
    <row r="4289">
      <c r="A4289" s="6" t="s">
        <v>4681</v>
      </c>
      <c r="B4289" s="2" t="s">
        <v>8487</v>
      </c>
      <c r="C4289" s="6" t="s">
        <v>8488</v>
      </c>
      <c r="D4289" s="3" t="s">
        <v>899</v>
      </c>
    </row>
    <row r="4290">
      <c r="A4290" s="6" t="s">
        <v>4681</v>
      </c>
      <c r="B4290" s="2" t="s">
        <v>8489</v>
      </c>
      <c r="C4290" s="6" t="s">
        <v>8490</v>
      </c>
      <c r="D4290" s="3" t="s">
        <v>901</v>
      </c>
    </row>
    <row r="4291">
      <c r="A4291" s="6" t="s">
        <v>4681</v>
      </c>
      <c r="B4291" s="2" t="s">
        <v>8491</v>
      </c>
      <c r="C4291" s="6" t="s">
        <v>8492</v>
      </c>
      <c r="D4291" s="3" t="s">
        <v>901</v>
      </c>
    </row>
    <row r="4292">
      <c r="A4292" s="6" t="s">
        <v>4681</v>
      </c>
      <c r="B4292" s="2" t="s">
        <v>8493</v>
      </c>
      <c r="C4292" s="6" t="s">
        <v>8494</v>
      </c>
      <c r="D4292" s="3" t="s">
        <v>901</v>
      </c>
    </row>
    <row r="4293">
      <c r="A4293" s="6" t="s">
        <v>4681</v>
      </c>
      <c r="B4293" s="2" t="s">
        <v>8495</v>
      </c>
      <c r="C4293" s="6" t="s">
        <v>8496</v>
      </c>
      <c r="D4293" s="3" t="s">
        <v>901</v>
      </c>
    </row>
    <row r="4294">
      <c r="A4294" s="6" t="s">
        <v>4681</v>
      </c>
      <c r="B4294" s="2" t="s">
        <v>8497</v>
      </c>
      <c r="C4294" s="6" t="s">
        <v>8498</v>
      </c>
      <c r="D4294" s="3" t="s">
        <v>901</v>
      </c>
    </row>
    <row r="4295">
      <c r="A4295" s="6" t="s">
        <v>4681</v>
      </c>
      <c r="B4295" s="2" t="s">
        <v>8499</v>
      </c>
      <c r="C4295" s="6" t="s">
        <v>8500</v>
      </c>
      <c r="D4295" s="3" t="s">
        <v>901</v>
      </c>
    </row>
    <row r="4296">
      <c r="A4296" s="6" t="s">
        <v>4681</v>
      </c>
      <c r="B4296" s="2" t="s">
        <v>8501</v>
      </c>
      <c r="C4296" s="6" t="s">
        <v>8502</v>
      </c>
      <c r="D4296" s="3" t="s">
        <v>901</v>
      </c>
    </row>
    <row r="4297">
      <c r="A4297" s="6" t="s">
        <v>4681</v>
      </c>
      <c r="B4297" s="2" t="s">
        <v>8503</v>
      </c>
      <c r="C4297" s="6" t="s">
        <v>8504</v>
      </c>
      <c r="D4297" s="3" t="s">
        <v>903</v>
      </c>
    </row>
    <row r="4298">
      <c r="A4298" s="6" t="s">
        <v>4681</v>
      </c>
      <c r="B4298" s="2" t="s">
        <v>8505</v>
      </c>
      <c r="C4298" s="6" t="s">
        <v>8506</v>
      </c>
      <c r="D4298" s="3" t="s">
        <v>903</v>
      </c>
    </row>
    <row r="4299">
      <c r="A4299" s="6" t="s">
        <v>4681</v>
      </c>
      <c r="B4299" s="2" t="s">
        <v>8507</v>
      </c>
      <c r="C4299" s="6" t="s">
        <v>8508</v>
      </c>
      <c r="D4299" s="3" t="s">
        <v>903</v>
      </c>
    </row>
    <row r="4300">
      <c r="A4300" s="6" t="s">
        <v>4681</v>
      </c>
      <c r="B4300" s="2" t="s">
        <v>8509</v>
      </c>
      <c r="C4300" s="6" t="s">
        <v>8510</v>
      </c>
      <c r="D4300" s="3" t="s">
        <v>903</v>
      </c>
    </row>
    <row r="4301">
      <c r="A4301" s="6" t="s">
        <v>4681</v>
      </c>
      <c r="B4301" s="2" t="s">
        <v>8511</v>
      </c>
      <c r="C4301" s="6" t="s">
        <v>8512</v>
      </c>
      <c r="D4301" s="3" t="s">
        <v>903</v>
      </c>
    </row>
    <row r="4302">
      <c r="A4302" s="6" t="s">
        <v>4681</v>
      </c>
      <c r="B4302" s="2" t="s">
        <v>8513</v>
      </c>
      <c r="C4302" s="6" t="s">
        <v>8514</v>
      </c>
      <c r="D4302" s="3" t="s">
        <v>903</v>
      </c>
    </row>
    <row r="4303">
      <c r="A4303" s="6" t="s">
        <v>4681</v>
      </c>
      <c r="B4303" s="2" t="s">
        <v>8515</v>
      </c>
      <c r="C4303" s="6" t="s">
        <v>8516</v>
      </c>
      <c r="D4303" s="3" t="s">
        <v>903</v>
      </c>
    </row>
    <row r="4304">
      <c r="A4304" s="6" t="s">
        <v>4681</v>
      </c>
      <c r="B4304" s="2" t="s">
        <v>8517</v>
      </c>
      <c r="C4304" s="6" t="s">
        <v>8518</v>
      </c>
      <c r="D4304" s="3" t="s">
        <v>905</v>
      </c>
    </row>
    <row r="4305">
      <c r="A4305" s="6" t="s">
        <v>4681</v>
      </c>
      <c r="B4305" s="2" t="s">
        <v>8519</v>
      </c>
      <c r="C4305" s="6" t="s">
        <v>8520</v>
      </c>
      <c r="D4305" s="3" t="s">
        <v>905</v>
      </c>
    </row>
    <row r="4306">
      <c r="A4306" s="6" t="s">
        <v>4681</v>
      </c>
      <c r="B4306" s="2" t="s">
        <v>8521</v>
      </c>
      <c r="C4306" s="6" t="s">
        <v>8522</v>
      </c>
      <c r="D4306" s="3" t="s">
        <v>905</v>
      </c>
    </row>
    <row r="4307">
      <c r="A4307" s="6" t="s">
        <v>4681</v>
      </c>
      <c r="B4307" s="2" t="s">
        <v>8523</v>
      </c>
      <c r="C4307" s="6" t="s">
        <v>8524</v>
      </c>
      <c r="D4307" s="3" t="s">
        <v>905</v>
      </c>
    </row>
    <row r="4308">
      <c r="A4308" s="6" t="s">
        <v>4681</v>
      </c>
      <c r="B4308" s="2" t="s">
        <v>8525</v>
      </c>
      <c r="C4308" s="6" t="s">
        <v>8526</v>
      </c>
      <c r="D4308" s="3" t="s">
        <v>905</v>
      </c>
    </row>
    <row r="4309">
      <c r="A4309" s="6" t="s">
        <v>4681</v>
      </c>
      <c r="B4309" s="2" t="s">
        <v>8527</v>
      </c>
      <c r="C4309" s="6" t="s">
        <v>8528</v>
      </c>
      <c r="D4309" s="3" t="s">
        <v>905</v>
      </c>
    </row>
    <row r="4310">
      <c r="A4310" s="6" t="s">
        <v>4681</v>
      </c>
      <c r="B4310" s="2" t="s">
        <v>8529</v>
      </c>
      <c r="C4310" s="6" t="s">
        <v>8530</v>
      </c>
      <c r="D4310" s="3" t="s">
        <v>907</v>
      </c>
    </row>
    <row r="4311">
      <c r="A4311" s="6" t="s">
        <v>4681</v>
      </c>
      <c r="B4311" s="2" t="s">
        <v>8531</v>
      </c>
      <c r="C4311" s="6" t="s">
        <v>8532</v>
      </c>
      <c r="D4311" s="3" t="s">
        <v>907</v>
      </c>
    </row>
    <row r="4312">
      <c r="A4312" s="6" t="s">
        <v>4681</v>
      </c>
      <c r="B4312" s="2" t="s">
        <v>8533</v>
      </c>
      <c r="C4312" s="6" t="s">
        <v>8534</v>
      </c>
      <c r="D4312" s="3" t="s">
        <v>907</v>
      </c>
    </row>
    <row r="4313">
      <c r="A4313" s="6" t="s">
        <v>4681</v>
      </c>
      <c r="B4313" s="2" t="s">
        <v>8535</v>
      </c>
      <c r="C4313" s="6" t="s">
        <v>8536</v>
      </c>
      <c r="D4313" s="3" t="s">
        <v>907</v>
      </c>
    </row>
    <row r="4314">
      <c r="A4314" s="6" t="s">
        <v>4681</v>
      </c>
      <c r="B4314" s="2" t="s">
        <v>8537</v>
      </c>
      <c r="C4314" s="6" t="s">
        <v>8538</v>
      </c>
      <c r="D4314" s="3" t="s">
        <v>909</v>
      </c>
    </row>
    <row r="4315">
      <c r="A4315" s="6" t="s">
        <v>4681</v>
      </c>
      <c r="B4315" s="2" t="s">
        <v>8539</v>
      </c>
      <c r="C4315" s="6" t="s">
        <v>8540</v>
      </c>
      <c r="D4315" s="3" t="s">
        <v>909</v>
      </c>
    </row>
    <row r="4316">
      <c r="A4316" s="6" t="s">
        <v>4681</v>
      </c>
      <c r="B4316" s="2" t="s">
        <v>8541</v>
      </c>
      <c r="C4316" s="6" t="s">
        <v>8542</v>
      </c>
      <c r="D4316" s="3" t="s">
        <v>909</v>
      </c>
    </row>
    <row r="4317">
      <c r="A4317" s="6" t="s">
        <v>4681</v>
      </c>
      <c r="B4317" s="2" t="s">
        <v>8543</v>
      </c>
      <c r="C4317" s="6" t="s">
        <v>8544</v>
      </c>
      <c r="D4317" s="3" t="s">
        <v>909</v>
      </c>
    </row>
    <row r="4318">
      <c r="A4318" s="6" t="s">
        <v>4681</v>
      </c>
      <c r="B4318" s="2" t="s">
        <v>8545</v>
      </c>
      <c r="C4318" s="6" t="s">
        <v>8546</v>
      </c>
      <c r="D4318" s="3" t="s">
        <v>909</v>
      </c>
    </row>
    <row r="4319">
      <c r="A4319" s="6" t="s">
        <v>4681</v>
      </c>
      <c r="B4319" s="2" t="s">
        <v>8547</v>
      </c>
      <c r="C4319" s="6" t="s">
        <v>8548</v>
      </c>
      <c r="D4319" s="3" t="s">
        <v>909</v>
      </c>
    </row>
    <row r="4320">
      <c r="A4320" s="6" t="s">
        <v>4681</v>
      </c>
      <c r="B4320" s="2" t="s">
        <v>8549</v>
      </c>
      <c r="C4320" s="6" t="s">
        <v>8550</v>
      </c>
      <c r="D4320" s="3" t="s">
        <v>909</v>
      </c>
    </row>
    <row r="4321">
      <c r="A4321" s="6" t="s">
        <v>4681</v>
      </c>
      <c r="B4321" s="2" t="s">
        <v>8551</v>
      </c>
      <c r="C4321" s="6" t="s">
        <v>8552</v>
      </c>
      <c r="D4321" s="3" t="s">
        <v>909</v>
      </c>
    </row>
    <row r="4322">
      <c r="A4322" s="6" t="s">
        <v>4681</v>
      </c>
      <c r="B4322" s="2" t="s">
        <v>8553</v>
      </c>
      <c r="C4322" s="6" t="s">
        <v>8554</v>
      </c>
      <c r="D4322" s="3" t="s">
        <v>909</v>
      </c>
    </row>
    <row r="4323">
      <c r="A4323" s="6" t="s">
        <v>4681</v>
      </c>
      <c r="B4323" s="2" t="s">
        <v>8555</v>
      </c>
      <c r="C4323" s="6" t="s">
        <v>8556</v>
      </c>
      <c r="D4323" s="3" t="s">
        <v>911</v>
      </c>
    </row>
    <row r="4324">
      <c r="A4324" s="6" t="s">
        <v>4681</v>
      </c>
      <c r="B4324" s="2" t="s">
        <v>8557</v>
      </c>
      <c r="C4324" s="6" t="s">
        <v>8558</v>
      </c>
      <c r="D4324" s="3" t="s">
        <v>911</v>
      </c>
    </row>
    <row r="4325">
      <c r="A4325" s="6" t="s">
        <v>4681</v>
      </c>
      <c r="B4325" s="2" t="s">
        <v>8559</v>
      </c>
      <c r="C4325" s="6" t="s">
        <v>8560</v>
      </c>
      <c r="D4325" s="3" t="s">
        <v>911</v>
      </c>
    </row>
    <row r="4326">
      <c r="A4326" s="6" t="s">
        <v>4681</v>
      </c>
      <c r="B4326" s="2" t="s">
        <v>8561</v>
      </c>
      <c r="C4326" s="6" t="s">
        <v>8562</v>
      </c>
      <c r="D4326" s="3" t="s">
        <v>911</v>
      </c>
    </row>
    <row r="4327">
      <c r="A4327" s="6" t="s">
        <v>4681</v>
      </c>
      <c r="B4327" s="2" t="s">
        <v>8563</v>
      </c>
      <c r="C4327" s="6" t="s">
        <v>8564</v>
      </c>
      <c r="D4327" s="3" t="s">
        <v>913</v>
      </c>
    </row>
    <row r="4328">
      <c r="A4328" s="6" t="s">
        <v>4681</v>
      </c>
      <c r="B4328" s="2" t="s">
        <v>8565</v>
      </c>
      <c r="C4328" s="6" t="s">
        <v>8566</v>
      </c>
      <c r="D4328" s="3" t="s">
        <v>913</v>
      </c>
    </row>
    <row r="4329">
      <c r="A4329" s="6" t="s">
        <v>4681</v>
      </c>
      <c r="B4329" s="2" t="s">
        <v>8567</v>
      </c>
      <c r="C4329" s="6" t="s">
        <v>8568</v>
      </c>
      <c r="D4329" s="3" t="s">
        <v>913</v>
      </c>
    </row>
    <row r="4330">
      <c r="A4330" s="6" t="s">
        <v>4681</v>
      </c>
      <c r="B4330" s="2" t="s">
        <v>8569</v>
      </c>
      <c r="C4330" s="6" t="s">
        <v>8570</v>
      </c>
      <c r="D4330" s="3" t="s">
        <v>913</v>
      </c>
    </row>
    <row r="4331">
      <c r="A4331" s="6" t="s">
        <v>4681</v>
      </c>
      <c r="B4331" s="2" t="s">
        <v>8571</v>
      </c>
      <c r="C4331" s="6" t="s">
        <v>8572</v>
      </c>
      <c r="D4331" s="3" t="s">
        <v>913</v>
      </c>
    </row>
    <row r="4332">
      <c r="A4332" s="6" t="s">
        <v>4681</v>
      </c>
      <c r="B4332" s="2" t="s">
        <v>8573</v>
      </c>
      <c r="C4332" s="6" t="s">
        <v>8574</v>
      </c>
      <c r="D4332" s="3" t="s">
        <v>913</v>
      </c>
    </row>
    <row r="4333">
      <c r="A4333" s="6" t="s">
        <v>4681</v>
      </c>
      <c r="B4333" s="2" t="s">
        <v>8575</v>
      </c>
      <c r="C4333" s="6" t="s">
        <v>8576</v>
      </c>
      <c r="D4333" s="3" t="s">
        <v>913</v>
      </c>
    </row>
    <row r="4334">
      <c r="A4334" s="6" t="s">
        <v>4681</v>
      </c>
      <c r="B4334" s="2" t="s">
        <v>8577</v>
      </c>
      <c r="C4334" s="6" t="s">
        <v>8578</v>
      </c>
      <c r="D4334" s="3" t="s">
        <v>913</v>
      </c>
    </row>
    <row r="4335">
      <c r="A4335" s="6" t="s">
        <v>4681</v>
      </c>
      <c r="B4335" s="2" t="s">
        <v>8579</v>
      </c>
      <c r="C4335" s="6" t="s">
        <v>8580</v>
      </c>
      <c r="D4335" s="3" t="s">
        <v>915</v>
      </c>
    </row>
    <row r="4336">
      <c r="A4336" s="6" t="s">
        <v>4681</v>
      </c>
      <c r="B4336" s="2" t="s">
        <v>8581</v>
      </c>
      <c r="C4336" s="6" t="s">
        <v>8582</v>
      </c>
      <c r="D4336" s="3" t="s">
        <v>915</v>
      </c>
    </row>
    <row r="4337">
      <c r="A4337" s="6" t="s">
        <v>4681</v>
      </c>
      <c r="B4337" s="2" t="s">
        <v>8583</v>
      </c>
      <c r="C4337" s="6" t="s">
        <v>8584</v>
      </c>
      <c r="D4337" s="3" t="s">
        <v>915</v>
      </c>
    </row>
    <row r="4338">
      <c r="A4338" s="6" t="s">
        <v>4681</v>
      </c>
      <c r="B4338" s="2" t="s">
        <v>8585</v>
      </c>
      <c r="C4338" s="6" t="s">
        <v>8586</v>
      </c>
      <c r="D4338" s="3" t="s">
        <v>915</v>
      </c>
    </row>
    <row r="4339">
      <c r="A4339" s="6" t="s">
        <v>4681</v>
      </c>
      <c r="B4339" s="2" t="s">
        <v>8587</v>
      </c>
      <c r="C4339" s="6" t="s">
        <v>8588</v>
      </c>
      <c r="D4339" s="3" t="s">
        <v>915</v>
      </c>
    </row>
    <row r="4340">
      <c r="A4340" s="6" t="s">
        <v>4681</v>
      </c>
      <c r="B4340" s="2" t="s">
        <v>8589</v>
      </c>
      <c r="C4340" s="6" t="s">
        <v>8590</v>
      </c>
      <c r="D4340" s="3" t="s">
        <v>915</v>
      </c>
    </row>
    <row r="4341">
      <c r="A4341" s="6" t="s">
        <v>4681</v>
      </c>
      <c r="B4341" s="2" t="s">
        <v>8591</v>
      </c>
      <c r="C4341" s="6" t="s">
        <v>8592</v>
      </c>
      <c r="D4341" s="3" t="s">
        <v>915</v>
      </c>
    </row>
    <row r="4342">
      <c r="A4342" s="6" t="s">
        <v>4681</v>
      </c>
      <c r="B4342" s="2" t="s">
        <v>8593</v>
      </c>
      <c r="C4342" s="6" t="s">
        <v>8594</v>
      </c>
      <c r="D4342" s="3" t="s">
        <v>915</v>
      </c>
    </row>
    <row r="4343">
      <c r="A4343" s="6" t="s">
        <v>4681</v>
      </c>
      <c r="B4343" s="2" t="s">
        <v>8595</v>
      </c>
      <c r="C4343" s="6" t="s">
        <v>8596</v>
      </c>
      <c r="D4343" s="3" t="s">
        <v>917</v>
      </c>
    </row>
    <row r="4344">
      <c r="A4344" s="6" t="s">
        <v>4681</v>
      </c>
      <c r="B4344" s="2" t="s">
        <v>8597</v>
      </c>
      <c r="C4344" s="6" t="s">
        <v>8598</v>
      </c>
      <c r="D4344" s="3" t="s">
        <v>917</v>
      </c>
    </row>
    <row r="4345">
      <c r="A4345" s="6" t="s">
        <v>4681</v>
      </c>
      <c r="B4345" s="2" t="s">
        <v>8599</v>
      </c>
      <c r="C4345" s="6" t="s">
        <v>8600</v>
      </c>
      <c r="D4345" s="3" t="s">
        <v>917</v>
      </c>
    </row>
    <row r="4346">
      <c r="A4346" s="6" t="s">
        <v>4681</v>
      </c>
      <c r="B4346" s="2" t="s">
        <v>8601</v>
      </c>
      <c r="C4346" s="6" t="s">
        <v>8602</v>
      </c>
      <c r="D4346" s="3" t="s">
        <v>917</v>
      </c>
    </row>
    <row r="4347">
      <c r="A4347" s="6" t="s">
        <v>4681</v>
      </c>
      <c r="B4347" s="2" t="s">
        <v>8603</v>
      </c>
      <c r="C4347" s="6" t="s">
        <v>8604</v>
      </c>
      <c r="D4347" s="3" t="s">
        <v>919</v>
      </c>
    </row>
    <row r="4348">
      <c r="A4348" s="6" t="s">
        <v>4681</v>
      </c>
      <c r="B4348" s="2" t="s">
        <v>8605</v>
      </c>
      <c r="C4348" s="6" t="s">
        <v>8606</v>
      </c>
      <c r="D4348" s="3" t="s">
        <v>919</v>
      </c>
    </row>
    <row r="4349">
      <c r="A4349" s="6" t="s">
        <v>4681</v>
      </c>
      <c r="B4349" s="2" t="s">
        <v>8607</v>
      </c>
      <c r="C4349" s="6" t="s">
        <v>8608</v>
      </c>
      <c r="D4349" s="3" t="s">
        <v>919</v>
      </c>
    </row>
    <row r="4350">
      <c r="A4350" s="6" t="s">
        <v>4681</v>
      </c>
      <c r="B4350" s="2" t="s">
        <v>8609</v>
      </c>
      <c r="C4350" s="6" t="s">
        <v>8610</v>
      </c>
      <c r="D4350" s="3" t="s">
        <v>919</v>
      </c>
    </row>
    <row r="4351">
      <c r="A4351" s="6" t="s">
        <v>4681</v>
      </c>
      <c r="B4351" s="2" t="s">
        <v>8611</v>
      </c>
      <c r="C4351" s="6" t="s">
        <v>8612</v>
      </c>
      <c r="D4351" s="3" t="s">
        <v>919</v>
      </c>
    </row>
    <row r="4352">
      <c r="A4352" s="6" t="s">
        <v>4681</v>
      </c>
      <c r="B4352" s="2" t="s">
        <v>8613</v>
      </c>
      <c r="C4352" s="6" t="s">
        <v>8614</v>
      </c>
      <c r="D4352" s="3" t="s">
        <v>919</v>
      </c>
    </row>
    <row r="4353">
      <c r="A4353" s="6" t="s">
        <v>4681</v>
      </c>
      <c r="B4353" s="2" t="s">
        <v>8615</v>
      </c>
      <c r="C4353" s="6" t="s">
        <v>8616</v>
      </c>
      <c r="D4353" s="3" t="s">
        <v>919</v>
      </c>
    </row>
    <row r="4354">
      <c r="A4354" s="6" t="s">
        <v>4681</v>
      </c>
      <c r="B4354" s="2" t="s">
        <v>8617</v>
      </c>
      <c r="C4354" s="6" t="s">
        <v>922</v>
      </c>
      <c r="D4354" s="3" t="s">
        <v>921</v>
      </c>
    </row>
    <row r="4355">
      <c r="A4355" s="6" t="s">
        <v>4681</v>
      </c>
      <c r="B4355" s="2" t="s">
        <v>8618</v>
      </c>
      <c r="C4355" s="6" t="s">
        <v>8619</v>
      </c>
      <c r="D4355" s="3" t="s">
        <v>923</v>
      </c>
    </row>
    <row r="4356">
      <c r="A4356" s="6" t="s">
        <v>4681</v>
      </c>
      <c r="B4356" s="2" t="s">
        <v>8620</v>
      </c>
      <c r="C4356" s="6" t="s">
        <v>8621</v>
      </c>
      <c r="D4356" s="3" t="s">
        <v>923</v>
      </c>
    </row>
    <row r="4357">
      <c r="A4357" s="6" t="s">
        <v>4681</v>
      </c>
      <c r="B4357" s="2" t="s">
        <v>8622</v>
      </c>
      <c r="C4357" s="6" t="s">
        <v>8623</v>
      </c>
      <c r="D4357" s="3" t="s">
        <v>923</v>
      </c>
    </row>
    <row r="4358">
      <c r="A4358" s="6" t="s">
        <v>4681</v>
      </c>
      <c r="B4358" s="2" t="s">
        <v>8624</v>
      </c>
      <c r="C4358" s="6" t="s">
        <v>8625</v>
      </c>
      <c r="D4358" s="3" t="s">
        <v>923</v>
      </c>
    </row>
    <row r="4359">
      <c r="A4359" s="6" t="s">
        <v>4681</v>
      </c>
      <c r="B4359" s="2" t="s">
        <v>8626</v>
      </c>
      <c r="C4359" s="6" t="s">
        <v>8627</v>
      </c>
      <c r="D4359" s="3" t="s">
        <v>923</v>
      </c>
    </row>
    <row r="4360">
      <c r="A4360" s="6" t="s">
        <v>4681</v>
      </c>
      <c r="B4360" s="2" t="s">
        <v>8628</v>
      </c>
      <c r="C4360" s="6" t="s">
        <v>8629</v>
      </c>
      <c r="D4360" s="3" t="s">
        <v>923</v>
      </c>
    </row>
    <row r="4361">
      <c r="A4361" s="6" t="s">
        <v>4681</v>
      </c>
      <c r="B4361" s="2" t="s">
        <v>8630</v>
      </c>
      <c r="C4361" s="6" t="s">
        <v>8631</v>
      </c>
      <c r="D4361" s="3" t="s">
        <v>923</v>
      </c>
    </row>
    <row r="4362">
      <c r="A4362" s="6" t="s">
        <v>4681</v>
      </c>
      <c r="B4362" s="2" t="s">
        <v>8632</v>
      </c>
      <c r="C4362" s="6" t="s">
        <v>8633</v>
      </c>
      <c r="D4362" s="3" t="s">
        <v>923</v>
      </c>
    </row>
    <row r="4363">
      <c r="A4363" s="6" t="s">
        <v>4681</v>
      </c>
      <c r="B4363" s="2" t="s">
        <v>8634</v>
      </c>
      <c r="C4363" s="6" t="s">
        <v>8635</v>
      </c>
      <c r="D4363" s="3" t="s">
        <v>923</v>
      </c>
    </row>
    <row r="4364">
      <c r="A4364" s="6" t="s">
        <v>4681</v>
      </c>
      <c r="B4364" s="2" t="s">
        <v>8636</v>
      </c>
      <c r="C4364" s="6" t="s">
        <v>8637</v>
      </c>
      <c r="D4364" s="3" t="s">
        <v>925</v>
      </c>
    </row>
    <row r="4365">
      <c r="A4365" s="6" t="s">
        <v>4681</v>
      </c>
      <c r="B4365" s="2" t="s">
        <v>8638</v>
      </c>
      <c r="C4365" s="6" t="s">
        <v>8639</v>
      </c>
      <c r="D4365" s="3" t="s">
        <v>925</v>
      </c>
    </row>
    <row r="4366">
      <c r="A4366" s="6" t="s">
        <v>4681</v>
      </c>
      <c r="B4366" s="2" t="s">
        <v>8640</v>
      </c>
      <c r="C4366" s="6" t="s">
        <v>8641</v>
      </c>
      <c r="D4366" s="3" t="s">
        <v>925</v>
      </c>
    </row>
    <row r="4367">
      <c r="A4367" s="6" t="s">
        <v>4681</v>
      </c>
      <c r="B4367" s="2" t="s">
        <v>8642</v>
      </c>
      <c r="C4367" s="6" t="s">
        <v>8643</v>
      </c>
      <c r="D4367" s="3" t="s">
        <v>925</v>
      </c>
    </row>
    <row r="4368">
      <c r="A4368" s="6" t="s">
        <v>4681</v>
      </c>
      <c r="B4368" s="2" t="s">
        <v>8644</v>
      </c>
      <c r="C4368" s="6" t="s">
        <v>8645</v>
      </c>
      <c r="D4368" s="3" t="s">
        <v>925</v>
      </c>
    </row>
    <row r="4369">
      <c r="A4369" s="6" t="s">
        <v>4681</v>
      </c>
      <c r="B4369" s="2" t="s">
        <v>8646</v>
      </c>
      <c r="C4369" s="6" t="s">
        <v>8647</v>
      </c>
      <c r="D4369" s="3" t="s">
        <v>927</v>
      </c>
    </row>
    <row r="4370">
      <c r="A4370" s="6" t="s">
        <v>4681</v>
      </c>
      <c r="B4370" s="2" t="s">
        <v>8648</v>
      </c>
      <c r="C4370" s="6" t="s">
        <v>8649</v>
      </c>
      <c r="D4370" s="3" t="s">
        <v>927</v>
      </c>
    </row>
    <row r="4371">
      <c r="A4371" s="6" t="s">
        <v>4681</v>
      </c>
      <c r="B4371" s="2" t="s">
        <v>8650</v>
      </c>
      <c r="C4371" s="6" t="s">
        <v>8651</v>
      </c>
      <c r="D4371" s="3" t="s">
        <v>927</v>
      </c>
    </row>
    <row r="4372">
      <c r="A4372" s="6" t="s">
        <v>4681</v>
      </c>
      <c r="B4372" s="2" t="s">
        <v>8652</v>
      </c>
      <c r="C4372" s="6" t="s">
        <v>8653</v>
      </c>
      <c r="D4372" s="3" t="s">
        <v>927</v>
      </c>
    </row>
    <row r="4373">
      <c r="A4373" s="6" t="s">
        <v>4681</v>
      </c>
      <c r="B4373" s="2" t="s">
        <v>8654</v>
      </c>
      <c r="C4373" s="6" t="s">
        <v>8655</v>
      </c>
      <c r="D4373" s="3" t="s">
        <v>927</v>
      </c>
    </row>
    <row r="4374">
      <c r="A4374" s="6" t="s">
        <v>4681</v>
      </c>
      <c r="B4374" s="2" t="s">
        <v>8656</v>
      </c>
      <c r="C4374" s="6" t="s">
        <v>8657</v>
      </c>
      <c r="D4374" s="3" t="s">
        <v>927</v>
      </c>
    </row>
    <row r="4375">
      <c r="A4375" s="6" t="s">
        <v>4681</v>
      </c>
      <c r="B4375" s="2" t="s">
        <v>8658</v>
      </c>
      <c r="C4375" s="6" t="s">
        <v>8659</v>
      </c>
      <c r="D4375" s="3" t="s">
        <v>927</v>
      </c>
    </row>
    <row r="4376">
      <c r="A4376" s="6" t="s">
        <v>4681</v>
      </c>
      <c r="B4376" s="2" t="s">
        <v>8660</v>
      </c>
      <c r="C4376" s="6" t="s">
        <v>8661</v>
      </c>
      <c r="D4376" s="3" t="s">
        <v>927</v>
      </c>
    </row>
    <row r="4377">
      <c r="A4377" s="6" t="s">
        <v>4681</v>
      </c>
      <c r="B4377" s="2" t="s">
        <v>8662</v>
      </c>
      <c r="C4377" s="6" t="s">
        <v>8663</v>
      </c>
      <c r="D4377" s="3" t="s">
        <v>927</v>
      </c>
    </row>
    <row r="4378">
      <c r="A4378" s="6" t="s">
        <v>4681</v>
      </c>
      <c r="B4378" s="2" t="s">
        <v>8664</v>
      </c>
      <c r="C4378" s="6" t="s">
        <v>930</v>
      </c>
      <c r="D4378" s="3" t="s">
        <v>929</v>
      </c>
    </row>
    <row r="4379">
      <c r="A4379" s="6" t="s">
        <v>4681</v>
      </c>
      <c r="B4379" s="2" t="s">
        <v>8665</v>
      </c>
      <c r="C4379" s="6" t="s">
        <v>8666</v>
      </c>
      <c r="D4379" s="3" t="s">
        <v>931</v>
      </c>
    </row>
    <row r="4380">
      <c r="A4380" s="6" t="s">
        <v>4681</v>
      </c>
      <c r="B4380" s="2" t="s">
        <v>8667</v>
      </c>
      <c r="C4380" s="6" t="s">
        <v>8668</v>
      </c>
      <c r="D4380" s="3" t="s">
        <v>931</v>
      </c>
    </row>
    <row r="4381">
      <c r="A4381" s="6" t="s">
        <v>4681</v>
      </c>
      <c r="B4381" s="2" t="s">
        <v>8669</v>
      </c>
      <c r="C4381" s="6" t="s">
        <v>8670</v>
      </c>
      <c r="D4381" s="3" t="s">
        <v>931</v>
      </c>
    </row>
    <row r="4382">
      <c r="A4382" s="6" t="s">
        <v>4681</v>
      </c>
      <c r="B4382" s="2" t="s">
        <v>8671</v>
      </c>
      <c r="C4382" s="6" t="s">
        <v>8672</v>
      </c>
      <c r="D4382" s="3" t="s">
        <v>931</v>
      </c>
    </row>
    <row r="4383">
      <c r="A4383" s="6" t="s">
        <v>4681</v>
      </c>
      <c r="B4383" s="2" t="s">
        <v>8673</v>
      </c>
      <c r="C4383" s="6" t="s">
        <v>8674</v>
      </c>
      <c r="D4383" s="3" t="s">
        <v>934</v>
      </c>
    </row>
    <row r="4384">
      <c r="A4384" s="6" t="s">
        <v>4681</v>
      </c>
      <c r="B4384" s="2" t="s">
        <v>8675</v>
      </c>
      <c r="C4384" s="6" t="s">
        <v>8676</v>
      </c>
      <c r="D4384" s="3" t="s">
        <v>934</v>
      </c>
    </row>
    <row r="4385">
      <c r="A4385" s="6" t="s">
        <v>4681</v>
      </c>
      <c r="B4385" s="2" t="s">
        <v>8677</v>
      </c>
      <c r="C4385" s="6" t="s">
        <v>8678</v>
      </c>
      <c r="D4385" s="3" t="s">
        <v>934</v>
      </c>
    </row>
    <row r="4386">
      <c r="A4386" s="6" t="s">
        <v>4681</v>
      </c>
      <c r="B4386" s="2" t="s">
        <v>8679</v>
      </c>
      <c r="C4386" s="6" t="s">
        <v>8680</v>
      </c>
      <c r="D4386" s="3" t="s">
        <v>934</v>
      </c>
    </row>
    <row r="4387">
      <c r="A4387" s="6" t="s">
        <v>4681</v>
      </c>
      <c r="B4387" s="2" t="s">
        <v>8681</v>
      </c>
      <c r="C4387" s="6" t="s">
        <v>8682</v>
      </c>
      <c r="D4387" s="3" t="s">
        <v>934</v>
      </c>
    </row>
    <row r="4388">
      <c r="A4388" s="6" t="s">
        <v>4681</v>
      </c>
      <c r="B4388" s="2" t="s">
        <v>8683</v>
      </c>
      <c r="C4388" s="6" t="s">
        <v>8684</v>
      </c>
      <c r="D4388" s="3" t="s">
        <v>934</v>
      </c>
    </row>
    <row r="4389">
      <c r="A4389" s="6" t="s">
        <v>4681</v>
      </c>
      <c r="B4389" s="2" t="s">
        <v>8685</v>
      </c>
      <c r="C4389" s="6" t="s">
        <v>8686</v>
      </c>
      <c r="D4389" s="3" t="s">
        <v>936</v>
      </c>
    </row>
    <row r="4390">
      <c r="A4390" s="6" t="s">
        <v>4681</v>
      </c>
      <c r="B4390" s="2" t="s">
        <v>8687</v>
      </c>
      <c r="C4390" s="6" t="s">
        <v>8688</v>
      </c>
      <c r="D4390" s="3" t="s">
        <v>936</v>
      </c>
    </row>
    <row r="4391">
      <c r="A4391" s="6" t="s">
        <v>4681</v>
      </c>
      <c r="B4391" s="2" t="s">
        <v>8689</v>
      </c>
      <c r="C4391" s="6" t="s">
        <v>8690</v>
      </c>
      <c r="D4391" s="3" t="s">
        <v>936</v>
      </c>
    </row>
    <row r="4392">
      <c r="A4392" s="6" t="s">
        <v>4681</v>
      </c>
      <c r="B4392" s="2" t="s">
        <v>8691</v>
      </c>
      <c r="C4392" s="6" t="s">
        <v>8692</v>
      </c>
      <c r="D4392" s="3" t="s">
        <v>936</v>
      </c>
    </row>
    <row r="4393">
      <c r="A4393" s="6" t="s">
        <v>4681</v>
      </c>
      <c r="B4393" s="2" t="s">
        <v>8693</v>
      </c>
      <c r="C4393" s="6" t="s">
        <v>8694</v>
      </c>
      <c r="D4393" s="3" t="s">
        <v>936</v>
      </c>
    </row>
    <row r="4394">
      <c r="A4394" s="6" t="s">
        <v>4681</v>
      </c>
      <c r="B4394" s="2" t="s">
        <v>8695</v>
      </c>
      <c r="C4394" s="6" t="s">
        <v>8696</v>
      </c>
      <c r="D4394" s="3" t="s">
        <v>936</v>
      </c>
    </row>
    <row r="4395">
      <c r="A4395" s="6" t="s">
        <v>4681</v>
      </c>
      <c r="B4395" s="2" t="s">
        <v>8697</v>
      </c>
      <c r="C4395" s="6" t="s">
        <v>939</v>
      </c>
      <c r="D4395" s="3" t="s">
        <v>938</v>
      </c>
    </row>
    <row r="4396">
      <c r="A4396" s="6" t="s">
        <v>4681</v>
      </c>
      <c r="B4396" s="2" t="s">
        <v>8698</v>
      </c>
      <c r="C4396" s="6" t="s">
        <v>941</v>
      </c>
      <c r="D4396" s="3" t="s">
        <v>940</v>
      </c>
    </row>
    <row r="4397">
      <c r="A4397" s="6" t="s">
        <v>4681</v>
      </c>
      <c r="B4397" s="2" t="s">
        <v>8699</v>
      </c>
      <c r="C4397" s="6" t="s">
        <v>8700</v>
      </c>
      <c r="D4397" s="3" t="s">
        <v>942</v>
      </c>
    </row>
    <row r="4398">
      <c r="A4398" s="6" t="s">
        <v>4681</v>
      </c>
      <c r="B4398" s="2" t="s">
        <v>8701</v>
      </c>
      <c r="C4398" s="6" t="s">
        <v>8702</v>
      </c>
      <c r="D4398" s="3" t="s">
        <v>942</v>
      </c>
    </row>
    <row r="4399">
      <c r="A4399" s="6" t="s">
        <v>4681</v>
      </c>
      <c r="B4399" s="2" t="s">
        <v>8703</v>
      </c>
      <c r="C4399" s="6" t="s">
        <v>8704</v>
      </c>
      <c r="D4399" s="3" t="s">
        <v>942</v>
      </c>
    </row>
    <row r="4400">
      <c r="A4400" s="6" t="s">
        <v>4681</v>
      </c>
      <c r="B4400" s="2" t="s">
        <v>8705</v>
      </c>
      <c r="C4400" s="6" t="s">
        <v>8706</v>
      </c>
      <c r="D4400" s="3" t="s">
        <v>942</v>
      </c>
    </row>
    <row r="4401">
      <c r="A4401" s="6" t="s">
        <v>4681</v>
      </c>
      <c r="B4401" s="2" t="s">
        <v>8707</v>
      </c>
      <c r="C4401" s="6" t="s">
        <v>8708</v>
      </c>
      <c r="D4401" s="3" t="s">
        <v>944</v>
      </c>
    </row>
    <row r="4402">
      <c r="A4402" s="6" t="s">
        <v>4681</v>
      </c>
      <c r="B4402" s="2" t="s">
        <v>8709</v>
      </c>
      <c r="C4402" s="6" t="s">
        <v>8710</v>
      </c>
      <c r="D4402" s="3" t="s">
        <v>944</v>
      </c>
    </row>
    <row r="4403">
      <c r="A4403" s="6" t="s">
        <v>4681</v>
      </c>
      <c r="B4403" s="2" t="s">
        <v>8711</v>
      </c>
      <c r="C4403" s="6" t="s">
        <v>8712</v>
      </c>
      <c r="D4403" s="3" t="s">
        <v>944</v>
      </c>
    </row>
    <row r="4404">
      <c r="A4404" s="6" t="s">
        <v>4681</v>
      </c>
      <c r="B4404" s="2" t="s">
        <v>8713</v>
      </c>
      <c r="C4404" s="6" t="s">
        <v>8714</v>
      </c>
      <c r="D4404" s="3" t="s">
        <v>944</v>
      </c>
    </row>
    <row r="4405">
      <c r="A4405" s="6" t="s">
        <v>4681</v>
      </c>
      <c r="B4405" s="2" t="s">
        <v>8715</v>
      </c>
      <c r="C4405" s="6" t="s">
        <v>8716</v>
      </c>
      <c r="D4405" s="3" t="s">
        <v>944</v>
      </c>
    </row>
    <row r="4406">
      <c r="A4406" s="6" t="s">
        <v>4681</v>
      </c>
      <c r="B4406" s="2" t="s">
        <v>8717</v>
      </c>
      <c r="C4406" s="6" t="s">
        <v>8718</v>
      </c>
      <c r="D4406" s="3" t="s">
        <v>944</v>
      </c>
    </row>
    <row r="4407">
      <c r="A4407" s="6" t="s">
        <v>4681</v>
      </c>
      <c r="B4407" s="2" t="s">
        <v>8719</v>
      </c>
      <c r="C4407" s="6" t="s">
        <v>8720</v>
      </c>
      <c r="D4407" s="3" t="s">
        <v>944</v>
      </c>
    </row>
    <row r="4408">
      <c r="A4408" s="6" t="s">
        <v>4681</v>
      </c>
      <c r="B4408" s="2" t="s">
        <v>8721</v>
      </c>
      <c r="C4408" s="6" t="s">
        <v>8722</v>
      </c>
      <c r="D4408" s="3" t="s">
        <v>944</v>
      </c>
    </row>
    <row r="4409">
      <c r="A4409" s="6" t="s">
        <v>4681</v>
      </c>
      <c r="B4409" s="2" t="s">
        <v>8723</v>
      </c>
      <c r="C4409" s="6" t="s">
        <v>8724</v>
      </c>
      <c r="D4409" s="3" t="s">
        <v>944</v>
      </c>
    </row>
    <row r="4410">
      <c r="A4410" s="6" t="s">
        <v>4681</v>
      </c>
      <c r="B4410" s="2" t="s">
        <v>8725</v>
      </c>
      <c r="C4410" s="6" t="s">
        <v>8726</v>
      </c>
      <c r="D4410" s="3" t="s">
        <v>944</v>
      </c>
    </row>
    <row r="4411">
      <c r="A4411" s="6" t="s">
        <v>4681</v>
      </c>
      <c r="B4411" s="2" t="s">
        <v>8727</v>
      </c>
      <c r="C4411" s="6" t="s">
        <v>8728</v>
      </c>
      <c r="D4411" s="3" t="s">
        <v>946</v>
      </c>
    </row>
    <row r="4412">
      <c r="A4412" s="6" t="s">
        <v>4681</v>
      </c>
      <c r="B4412" s="2" t="s">
        <v>8729</v>
      </c>
      <c r="C4412" s="6" t="s">
        <v>8730</v>
      </c>
      <c r="D4412" s="3" t="s">
        <v>946</v>
      </c>
    </row>
    <row r="4413">
      <c r="A4413" s="6" t="s">
        <v>4681</v>
      </c>
      <c r="B4413" s="2" t="s">
        <v>8731</v>
      </c>
      <c r="C4413" s="6" t="s">
        <v>8732</v>
      </c>
      <c r="D4413" s="3" t="s">
        <v>946</v>
      </c>
    </row>
    <row r="4414">
      <c r="A4414" s="6" t="s">
        <v>4681</v>
      </c>
      <c r="B4414" s="2" t="s">
        <v>8733</v>
      </c>
      <c r="C4414" s="6" t="s">
        <v>8734</v>
      </c>
      <c r="D4414" s="3" t="s">
        <v>946</v>
      </c>
    </row>
    <row r="4415">
      <c r="A4415" s="6" t="s">
        <v>4681</v>
      </c>
      <c r="B4415" s="2" t="s">
        <v>8735</v>
      </c>
      <c r="C4415" s="6" t="s">
        <v>8736</v>
      </c>
      <c r="D4415" s="3" t="s">
        <v>946</v>
      </c>
    </row>
    <row r="4416">
      <c r="A4416" s="6" t="s">
        <v>4681</v>
      </c>
      <c r="B4416" s="2" t="s">
        <v>8737</v>
      </c>
      <c r="C4416" s="6" t="s">
        <v>949</v>
      </c>
      <c r="D4416" s="3" t="s">
        <v>948</v>
      </c>
    </row>
    <row r="4417">
      <c r="A4417" s="6" t="s">
        <v>4681</v>
      </c>
      <c r="B4417" s="2" t="s">
        <v>8738</v>
      </c>
      <c r="C4417" s="6" t="s">
        <v>8739</v>
      </c>
      <c r="D4417" s="3" t="s">
        <v>950</v>
      </c>
    </row>
    <row r="4418">
      <c r="A4418" s="6" t="s">
        <v>4681</v>
      </c>
      <c r="B4418" s="2" t="s">
        <v>8740</v>
      </c>
      <c r="C4418" s="6" t="s">
        <v>8741</v>
      </c>
      <c r="D4418" s="3" t="s">
        <v>950</v>
      </c>
    </row>
    <row r="4419">
      <c r="A4419" s="6" t="s">
        <v>4681</v>
      </c>
      <c r="B4419" s="2" t="s">
        <v>8742</v>
      </c>
      <c r="C4419" s="6" t="s">
        <v>8743</v>
      </c>
      <c r="D4419" s="3" t="s">
        <v>950</v>
      </c>
    </row>
    <row r="4420">
      <c r="A4420" s="6" t="s">
        <v>4681</v>
      </c>
      <c r="B4420" s="2" t="s">
        <v>8744</v>
      </c>
      <c r="C4420" s="6" t="s">
        <v>8745</v>
      </c>
      <c r="D4420" s="3" t="s">
        <v>950</v>
      </c>
    </row>
    <row r="4421">
      <c r="A4421" s="6" t="s">
        <v>4681</v>
      </c>
      <c r="B4421" s="2" t="s">
        <v>8746</v>
      </c>
      <c r="C4421" s="6" t="s">
        <v>8747</v>
      </c>
      <c r="D4421" s="3" t="s">
        <v>950</v>
      </c>
    </row>
    <row r="4422">
      <c r="A4422" s="6" t="s">
        <v>4681</v>
      </c>
      <c r="B4422" s="2" t="s">
        <v>8748</v>
      </c>
      <c r="C4422" s="6" t="s">
        <v>8749</v>
      </c>
      <c r="D4422" s="3" t="s">
        <v>950</v>
      </c>
    </row>
    <row r="4423">
      <c r="A4423" s="6" t="s">
        <v>4681</v>
      </c>
      <c r="B4423" s="2" t="s">
        <v>8750</v>
      </c>
      <c r="C4423" s="6" t="s">
        <v>8751</v>
      </c>
      <c r="D4423" s="3" t="s">
        <v>950</v>
      </c>
    </row>
    <row r="4424">
      <c r="A4424" s="6" t="s">
        <v>4681</v>
      </c>
      <c r="B4424" s="2" t="s">
        <v>8752</v>
      </c>
      <c r="C4424" s="6" t="s">
        <v>8753</v>
      </c>
      <c r="D4424" s="3" t="s">
        <v>950</v>
      </c>
    </row>
    <row r="4425">
      <c r="A4425" s="6" t="s">
        <v>4681</v>
      </c>
      <c r="B4425" s="2" t="s">
        <v>8754</v>
      </c>
      <c r="C4425" s="6" t="s">
        <v>8755</v>
      </c>
      <c r="D4425" s="3" t="s">
        <v>950</v>
      </c>
    </row>
    <row r="4426">
      <c r="A4426" s="6" t="s">
        <v>4681</v>
      </c>
      <c r="B4426" s="2" t="s">
        <v>8756</v>
      </c>
      <c r="C4426" s="6" t="s">
        <v>8757</v>
      </c>
      <c r="D4426" s="3" t="s">
        <v>950</v>
      </c>
    </row>
    <row r="4427">
      <c r="A4427" s="6" t="s">
        <v>4681</v>
      </c>
      <c r="B4427" s="2" t="s">
        <v>8758</v>
      </c>
      <c r="C4427" s="6" t="s">
        <v>8759</v>
      </c>
      <c r="D4427" s="3" t="s">
        <v>953</v>
      </c>
    </row>
    <row r="4428">
      <c r="A4428" s="6" t="s">
        <v>4681</v>
      </c>
      <c r="B4428" s="2" t="s">
        <v>8760</v>
      </c>
      <c r="C4428" s="6" t="s">
        <v>8761</v>
      </c>
      <c r="D4428" s="3" t="s">
        <v>953</v>
      </c>
    </row>
    <row r="4429">
      <c r="A4429" s="6" t="s">
        <v>4681</v>
      </c>
      <c r="B4429" s="2" t="s">
        <v>8762</v>
      </c>
      <c r="C4429" s="6" t="s">
        <v>8763</v>
      </c>
      <c r="D4429" s="3" t="s">
        <v>953</v>
      </c>
    </row>
    <row r="4430">
      <c r="A4430" s="6" t="s">
        <v>4681</v>
      </c>
      <c r="B4430" s="2" t="s">
        <v>8764</v>
      </c>
      <c r="C4430" s="6" t="s">
        <v>8765</v>
      </c>
      <c r="D4430" s="3" t="s">
        <v>953</v>
      </c>
    </row>
    <row r="4431">
      <c r="A4431" s="6" t="s">
        <v>4681</v>
      </c>
      <c r="B4431" s="2" t="s">
        <v>8766</v>
      </c>
      <c r="C4431" s="6" t="s">
        <v>8767</v>
      </c>
      <c r="D4431" s="3" t="s">
        <v>953</v>
      </c>
    </row>
    <row r="4432">
      <c r="A4432" s="6" t="s">
        <v>4681</v>
      </c>
      <c r="B4432" s="2" t="s">
        <v>8768</v>
      </c>
      <c r="C4432" s="6" t="s">
        <v>8769</v>
      </c>
      <c r="D4432" s="3" t="s">
        <v>953</v>
      </c>
    </row>
    <row r="4433">
      <c r="A4433" s="6" t="s">
        <v>4681</v>
      </c>
      <c r="B4433" s="2" t="s">
        <v>8770</v>
      </c>
      <c r="C4433" s="6" t="s">
        <v>8771</v>
      </c>
      <c r="D4433" s="3" t="s">
        <v>953</v>
      </c>
    </row>
    <row r="4434">
      <c r="A4434" s="6" t="s">
        <v>4681</v>
      </c>
      <c r="B4434" s="2" t="s">
        <v>8772</v>
      </c>
      <c r="C4434" s="6" t="s">
        <v>8773</v>
      </c>
      <c r="D4434" s="3" t="s">
        <v>953</v>
      </c>
    </row>
    <row r="4435">
      <c r="A4435" s="6" t="s">
        <v>4681</v>
      </c>
      <c r="B4435" s="2" t="s">
        <v>8774</v>
      </c>
      <c r="C4435" s="6" t="s">
        <v>8775</v>
      </c>
      <c r="D4435" s="3" t="s">
        <v>953</v>
      </c>
    </row>
    <row r="4436">
      <c r="A4436" s="6" t="s">
        <v>4681</v>
      </c>
      <c r="B4436" s="2" t="s">
        <v>8776</v>
      </c>
      <c r="C4436" s="6" t="s">
        <v>8777</v>
      </c>
      <c r="D4436" s="3" t="s">
        <v>953</v>
      </c>
    </row>
    <row r="4437">
      <c r="A4437" s="6" t="s">
        <v>4681</v>
      </c>
      <c r="B4437" s="2" t="s">
        <v>8778</v>
      </c>
      <c r="C4437" s="6" t="s">
        <v>8779</v>
      </c>
      <c r="D4437" s="3" t="s">
        <v>955</v>
      </c>
    </row>
    <row r="4438">
      <c r="A4438" s="6" t="s">
        <v>4681</v>
      </c>
      <c r="B4438" s="2" t="s">
        <v>8780</v>
      </c>
      <c r="C4438" s="6" t="s">
        <v>8781</v>
      </c>
      <c r="D4438" s="3" t="s">
        <v>955</v>
      </c>
    </row>
    <row r="4439">
      <c r="A4439" s="6" t="s">
        <v>4681</v>
      </c>
      <c r="B4439" s="2" t="s">
        <v>8782</v>
      </c>
      <c r="C4439" s="6" t="s">
        <v>8783</v>
      </c>
      <c r="D4439" s="3" t="s">
        <v>955</v>
      </c>
    </row>
    <row r="4440">
      <c r="A4440" s="6" t="s">
        <v>4681</v>
      </c>
      <c r="B4440" s="2" t="s">
        <v>8784</v>
      </c>
      <c r="C4440" s="6" t="s">
        <v>8785</v>
      </c>
      <c r="D4440" s="3" t="s">
        <v>955</v>
      </c>
    </row>
    <row r="4441">
      <c r="A4441" s="6" t="s">
        <v>4681</v>
      </c>
      <c r="B4441" s="2" t="s">
        <v>8786</v>
      </c>
      <c r="C4441" s="6" t="s">
        <v>8787</v>
      </c>
      <c r="D4441" s="3" t="s">
        <v>955</v>
      </c>
    </row>
    <row r="4442">
      <c r="A4442" s="6" t="s">
        <v>4681</v>
      </c>
      <c r="B4442" s="2" t="s">
        <v>8788</v>
      </c>
      <c r="C4442" s="6" t="s">
        <v>8789</v>
      </c>
      <c r="D4442" s="3" t="s">
        <v>955</v>
      </c>
    </row>
    <row r="4443">
      <c r="A4443" s="6" t="s">
        <v>4681</v>
      </c>
      <c r="B4443" s="2" t="s">
        <v>8790</v>
      </c>
      <c r="C4443" s="6" t="s">
        <v>8791</v>
      </c>
      <c r="D4443" s="3" t="s">
        <v>955</v>
      </c>
    </row>
    <row r="4444">
      <c r="A4444" s="6" t="s">
        <v>4681</v>
      </c>
      <c r="B4444" s="2" t="s">
        <v>8792</v>
      </c>
      <c r="C4444" s="6" t="s">
        <v>8793</v>
      </c>
      <c r="D4444" s="3" t="s">
        <v>955</v>
      </c>
    </row>
    <row r="4445">
      <c r="A4445" s="6" t="s">
        <v>4681</v>
      </c>
      <c r="B4445" s="2" t="s">
        <v>8794</v>
      </c>
      <c r="C4445" s="6" t="s">
        <v>8795</v>
      </c>
      <c r="D4445" s="3" t="s">
        <v>955</v>
      </c>
    </row>
    <row r="4446">
      <c r="A4446" s="6" t="s">
        <v>4681</v>
      </c>
      <c r="B4446" s="2" t="s">
        <v>8796</v>
      </c>
      <c r="C4446" s="6" t="s">
        <v>8797</v>
      </c>
      <c r="D4446" s="3" t="s">
        <v>955</v>
      </c>
    </row>
    <row r="4447">
      <c r="A4447" s="6" t="s">
        <v>4681</v>
      </c>
      <c r="B4447" s="2" t="s">
        <v>8798</v>
      </c>
      <c r="C4447" s="6" t="s">
        <v>8799</v>
      </c>
      <c r="D4447" s="3" t="s">
        <v>957</v>
      </c>
    </row>
    <row r="4448">
      <c r="A4448" s="6" t="s">
        <v>4681</v>
      </c>
      <c r="B4448" s="2" t="s">
        <v>8800</v>
      </c>
      <c r="C4448" s="6" t="s">
        <v>8801</v>
      </c>
      <c r="D4448" s="3" t="s">
        <v>957</v>
      </c>
    </row>
    <row r="4449">
      <c r="A4449" s="6" t="s">
        <v>4681</v>
      </c>
      <c r="B4449" s="2" t="s">
        <v>8802</v>
      </c>
      <c r="C4449" s="6" t="s">
        <v>8803</v>
      </c>
      <c r="D4449" s="3" t="s">
        <v>957</v>
      </c>
    </row>
    <row r="4450">
      <c r="A4450" s="6" t="s">
        <v>4681</v>
      </c>
      <c r="B4450" s="2" t="s">
        <v>8804</v>
      </c>
      <c r="C4450" s="6" t="s">
        <v>8805</v>
      </c>
      <c r="D4450" s="3" t="s">
        <v>957</v>
      </c>
    </row>
    <row r="4451">
      <c r="A4451" s="6" t="s">
        <v>4681</v>
      </c>
      <c r="B4451" s="2" t="s">
        <v>8806</v>
      </c>
      <c r="C4451" s="6" t="s">
        <v>8807</v>
      </c>
      <c r="D4451" s="3" t="s">
        <v>957</v>
      </c>
    </row>
    <row r="4452">
      <c r="A4452" s="6" t="s">
        <v>4681</v>
      </c>
      <c r="B4452" s="2" t="s">
        <v>8808</v>
      </c>
      <c r="C4452" s="6" t="s">
        <v>8809</v>
      </c>
      <c r="D4452" s="3" t="s">
        <v>957</v>
      </c>
    </row>
    <row r="4453">
      <c r="A4453" s="6" t="s">
        <v>4681</v>
      </c>
      <c r="B4453" s="2" t="s">
        <v>8810</v>
      </c>
      <c r="C4453" s="6" t="s">
        <v>8811</v>
      </c>
      <c r="D4453" s="3" t="s">
        <v>957</v>
      </c>
    </row>
    <row r="4454">
      <c r="A4454" s="6" t="s">
        <v>4681</v>
      </c>
      <c r="B4454" s="2" t="s">
        <v>8812</v>
      </c>
      <c r="C4454" s="6" t="s">
        <v>8813</v>
      </c>
      <c r="D4454" s="3" t="s">
        <v>957</v>
      </c>
    </row>
    <row r="4455">
      <c r="A4455" s="6" t="s">
        <v>4681</v>
      </c>
      <c r="B4455" s="2" t="s">
        <v>8814</v>
      </c>
      <c r="C4455" s="6" t="s">
        <v>8815</v>
      </c>
      <c r="D4455" s="3" t="s">
        <v>957</v>
      </c>
    </row>
    <row r="4456">
      <c r="A4456" s="6" t="s">
        <v>4681</v>
      </c>
      <c r="B4456" s="2" t="s">
        <v>8816</v>
      </c>
      <c r="C4456" s="6" t="s">
        <v>8817</v>
      </c>
      <c r="D4456" s="3" t="s">
        <v>957</v>
      </c>
    </row>
    <row r="4457">
      <c r="A4457" s="6" t="s">
        <v>4681</v>
      </c>
      <c r="B4457" s="2" t="s">
        <v>8818</v>
      </c>
      <c r="C4457" s="6" t="s">
        <v>8819</v>
      </c>
      <c r="D4457" s="3" t="s">
        <v>959</v>
      </c>
    </row>
    <row r="4458">
      <c r="A4458" s="6" t="s">
        <v>4681</v>
      </c>
      <c r="B4458" s="2" t="s">
        <v>8820</v>
      </c>
      <c r="C4458" s="6" t="s">
        <v>8821</v>
      </c>
      <c r="D4458" s="3" t="s">
        <v>959</v>
      </c>
    </row>
    <row r="4459">
      <c r="A4459" s="6" t="s">
        <v>4681</v>
      </c>
      <c r="B4459" s="2" t="s">
        <v>8822</v>
      </c>
      <c r="C4459" s="6" t="s">
        <v>8823</v>
      </c>
      <c r="D4459" s="3" t="s">
        <v>959</v>
      </c>
    </row>
    <row r="4460">
      <c r="A4460" s="6" t="s">
        <v>4681</v>
      </c>
      <c r="B4460" s="2" t="s">
        <v>8824</v>
      </c>
      <c r="C4460" s="6" t="s">
        <v>8825</v>
      </c>
      <c r="D4460" s="3" t="s">
        <v>959</v>
      </c>
    </row>
    <row r="4461">
      <c r="A4461" s="6" t="s">
        <v>4681</v>
      </c>
      <c r="B4461" s="2" t="s">
        <v>8826</v>
      </c>
      <c r="C4461" s="6" t="s">
        <v>8827</v>
      </c>
      <c r="D4461" s="3" t="s">
        <v>959</v>
      </c>
    </row>
    <row r="4462">
      <c r="A4462" s="6" t="s">
        <v>4681</v>
      </c>
      <c r="B4462" s="2" t="s">
        <v>8828</v>
      </c>
      <c r="C4462" s="6" t="s">
        <v>8829</v>
      </c>
      <c r="D4462" s="3" t="s">
        <v>959</v>
      </c>
    </row>
    <row r="4463">
      <c r="A4463" s="6" t="s">
        <v>4681</v>
      </c>
      <c r="B4463" s="2" t="s">
        <v>8830</v>
      </c>
      <c r="C4463" s="6" t="s">
        <v>8831</v>
      </c>
      <c r="D4463" s="3" t="s">
        <v>959</v>
      </c>
    </row>
    <row r="4464">
      <c r="A4464" s="6" t="s">
        <v>4681</v>
      </c>
      <c r="B4464" s="2" t="s">
        <v>8832</v>
      </c>
      <c r="C4464" s="6" t="s">
        <v>8833</v>
      </c>
      <c r="D4464" s="3" t="s">
        <v>959</v>
      </c>
    </row>
    <row r="4465">
      <c r="A4465" s="6" t="s">
        <v>4681</v>
      </c>
      <c r="B4465" s="2" t="s">
        <v>8834</v>
      </c>
      <c r="C4465" s="6" t="s">
        <v>8835</v>
      </c>
      <c r="D4465" s="3" t="s">
        <v>959</v>
      </c>
    </row>
    <row r="4466">
      <c r="A4466" s="6" t="s">
        <v>4681</v>
      </c>
      <c r="B4466" s="2" t="s">
        <v>8836</v>
      </c>
      <c r="C4466" s="6" t="s">
        <v>8837</v>
      </c>
      <c r="D4466" s="3" t="s">
        <v>959</v>
      </c>
    </row>
    <row r="4467">
      <c r="A4467" s="6" t="s">
        <v>4681</v>
      </c>
      <c r="B4467" s="2" t="s">
        <v>8838</v>
      </c>
      <c r="C4467" s="6" t="s">
        <v>8839</v>
      </c>
      <c r="D4467" s="3" t="s">
        <v>961</v>
      </c>
    </row>
    <row r="4468">
      <c r="A4468" s="6" t="s">
        <v>4681</v>
      </c>
      <c r="B4468" s="2" t="s">
        <v>8840</v>
      </c>
      <c r="C4468" s="6" t="s">
        <v>8841</v>
      </c>
      <c r="D4468" s="3" t="s">
        <v>961</v>
      </c>
    </row>
    <row r="4469">
      <c r="A4469" s="6" t="s">
        <v>4681</v>
      </c>
      <c r="B4469" s="2" t="s">
        <v>8842</v>
      </c>
      <c r="C4469" s="6" t="s">
        <v>8843</v>
      </c>
      <c r="D4469" s="3" t="s">
        <v>961</v>
      </c>
    </row>
    <row r="4470">
      <c r="A4470" s="6" t="s">
        <v>4681</v>
      </c>
      <c r="B4470" s="2" t="s">
        <v>8844</v>
      </c>
      <c r="C4470" s="6" t="s">
        <v>8845</v>
      </c>
      <c r="D4470" s="3" t="s">
        <v>961</v>
      </c>
    </row>
    <row r="4471">
      <c r="A4471" s="6" t="s">
        <v>4681</v>
      </c>
      <c r="B4471" s="2" t="s">
        <v>8846</v>
      </c>
      <c r="C4471" s="6" t="s">
        <v>8847</v>
      </c>
      <c r="D4471" s="3" t="s">
        <v>961</v>
      </c>
    </row>
    <row r="4472">
      <c r="A4472" s="6" t="s">
        <v>4681</v>
      </c>
      <c r="B4472" s="2" t="s">
        <v>8848</v>
      </c>
      <c r="C4472" s="6" t="s">
        <v>8849</v>
      </c>
      <c r="D4472" s="3" t="s">
        <v>961</v>
      </c>
    </row>
    <row r="4473">
      <c r="A4473" s="6" t="s">
        <v>4681</v>
      </c>
      <c r="B4473" s="2" t="s">
        <v>8850</v>
      </c>
      <c r="C4473" s="6" t="s">
        <v>8851</v>
      </c>
      <c r="D4473" s="3" t="s">
        <v>961</v>
      </c>
    </row>
    <row r="4474">
      <c r="A4474" s="6" t="s">
        <v>4681</v>
      </c>
      <c r="B4474" s="2" t="s">
        <v>8852</v>
      </c>
      <c r="C4474" s="6" t="s">
        <v>8853</v>
      </c>
      <c r="D4474" s="3" t="s">
        <v>961</v>
      </c>
    </row>
    <row r="4475">
      <c r="A4475" s="6" t="s">
        <v>4681</v>
      </c>
      <c r="B4475" s="2" t="s">
        <v>8854</v>
      </c>
      <c r="C4475" s="6" t="s">
        <v>8855</v>
      </c>
      <c r="D4475" s="3" t="s">
        <v>961</v>
      </c>
    </row>
    <row r="4476">
      <c r="A4476" s="6" t="s">
        <v>4681</v>
      </c>
      <c r="B4476" s="2" t="s">
        <v>8856</v>
      </c>
      <c r="C4476" s="6" t="s">
        <v>8857</v>
      </c>
      <c r="D4476" s="3" t="s">
        <v>961</v>
      </c>
    </row>
    <row r="4477">
      <c r="A4477" s="6" t="s">
        <v>4681</v>
      </c>
      <c r="B4477" s="2" t="s">
        <v>8858</v>
      </c>
      <c r="C4477" s="6" t="s">
        <v>8859</v>
      </c>
      <c r="D4477" s="3" t="s">
        <v>963</v>
      </c>
    </row>
    <row r="4478">
      <c r="A4478" s="6" t="s">
        <v>4681</v>
      </c>
      <c r="B4478" s="2" t="s">
        <v>8860</v>
      </c>
      <c r="C4478" s="6" t="s">
        <v>8861</v>
      </c>
      <c r="D4478" s="3" t="s">
        <v>963</v>
      </c>
    </row>
    <row r="4479">
      <c r="A4479" s="6" t="s">
        <v>4681</v>
      </c>
      <c r="B4479" s="2" t="s">
        <v>8862</v>
      </c>
      <c r="C4479" s="6" t="s">
        <v>8863</v>
      </c>
      <c r="D4479" s="3" t="s">
        <v>963</v>
      </c>
    </row>
    <row r="4480">
      <c r="A4480" s="6" t="s">
        <v>4681</v>
      </c>
      <c r="B4480" s="2" t="s">
        <v>8864</v>
      </c>
      <c r="C4480" s="6" t="s">
        <v>8865</v>
      </c>
      <c r="D4480" s="3" t="s">
        <v>963</v>
      </c>
    </row>
    <row r="4481">
      <c r="A4481" s="6" t="s">
        <v>4681</v>
      </c>
      <c r="B4481" s="2" t="s">
        <v>8866</v>
      </c>
      <c r="C4481" s="6" t="s">
        <v>8867</v>
      </c>
      <c r="D4481" s="3" t="s">
        <v>963</v>
      </c>
    </row>
    <row r="4482">
      <c r="A4482" s="6" t="s">
        <v>4681</v>
      </c>
      <c r="B4482" s="2" t="s">
        <v>8868</v>
      </c>
      <c r="C4482" s="6" t="s">
        <v>8869</v>
      </c>
      <c r="D4482" s="3" t="s">
        <v>963</v>
      </c>
    </row>
    <row r="4483">
      <c r="A4483" s="6" t="s">
        <v>4681</v>
      </c>
      <c r="B4483" s="2" t="s">
        <v>8870</v>
      </c>
      <c r="C4483" s="6" t="s">
        <v>8871</v>
      </c>
      <c r="D4483" s="3" t="s">
        <v>963</v>
      </c>
    </row>
    <row r="4484">
      <c r="A4484" s="6" t="s">
        <v>4681</v>
      </c>
      <c r="B4484" s="2" t="s">
        <v>8872</v>
      </c>
      <c r="C4484" s="6" t="s">
        <v>8873</v>
      </c>
      <c r="D4484" s="3" t="s">
        <v>963</v>
      </c>
    </row>
    <row r="4485">
      <c r="A4485" s="6" t="s">
        <v>4681</v>
      </c>
      <c r="B4485" s="2" t="s">
        <v>8874</v>
      </c>
      <c r="C4485" s="6" t="s">
        <v>8875</v>
      </c>
      <c r="D4485" s="3" t="s">
        <v>963</v>
      </c>
    </row>
    <row r="4486">
      <c r="A4486" s="6" t="s">
        <v>4681</v>
      </c>
      <c r="B4486" s="2" t="s">
        <v>8876</v>
      </c>
      <c r="C4486" s="6" t="s">
        <v>8877</v>
      </c>
      <c r="D4486" s="3" t="s">
        <v>963</v>
      </c>
    </row>
    <row r="4487">
      <c r="A4487" s="6" t="s">
        <v>4681</v>
      </c>
      <c r="B4487" s="2" t="s">
        <v>8878</v>
      </c>
      <c r="C4487" s="6" t="s">
        <v>8879</v>
      </c>
      <c r="D4487" s="3" t="s">
        <v>965</v>
      </c>
    </row>
    <row r="4488">
      <c r="A4488" s="6" t="s">
        <v>4681</v>
      </c>
      <c r="B4488" s="2" t="s">
        <v>8880</v>
      </c>
      <c r="C4488" s="6" t="s">
        <v>8881</v>
      </c>
      <c r="D4488" s="3" t="s">
        <v>965</v>
      </c>
    </row>
    <row r="4489">
      <c r="A4489" s="6" t="s">
        <v>4681</v>
      </c>
      <c r="B4489" s="2" t="s">
        <v>8882</v>
      </c>
      <c r="C4489" s="6" t="s">
        <v>8883</v>
      </c>
      <c r="D4489" s="3" t="s">
        <v>965</v>
      </c>
    </row>
    <row r="4490">
      <c r="A4490" s="6" t="s">
        <v>4681</v>
      </c>
      <c r="B4490" s="2" t="s">
        <v>8884</v>
      </c>
      <c r="C4490" s="6" t="s">
        <v>8885</v>
      </c>
      <c r="D4490" s="3" t="s">
        <v>965</v>
      </c>
    </row>
    <row r="4491">
      <c r="A4491" s="6" t="s">
        <v>4681</v>
      </c>
      <c r="B4491" s="2" t="s">
        <v>8886</v>
      </c>
      <c r="C4491" s="6" t="s">
        <v>8887</v>
      </c>
      <c r="D4491" s="3" t="s">
        <v>965</v>
      </c>
    </row>
    <row r="4492">
      <c r="A4492" s="6" t="s">
        <v>4681</v>
      </c>
      <c r="B4492" s="2" t="s">
        <v>8888</v>
      </c>
      <c r="C4492" s="6" t="s">
        <v>8889</v>
      </c>
      <c r="D4492" s="3" t="s">
        <v>965</v>
      </c>
    </row>
    <row r="4493">
      <c r="A4493" s="6" t="s">
        <v>4681</v>
      </c>
      <c r="B4493" s="2" t="s">
        <v>8890</v>
      </c>
      <c r="C4493" s="6" t="s">
        <v>8891</v>
      </c>
      <c r="D4493" s="3" t="s">
        <v>965</v>
      </c>
    </row>
    <row r="4494">
      <c r="A4494" s="6" t="s">
        <v>4681</v>
      </c>
      <c r="B4494" s="2" t="s">
        <v>8892</v>
      </c>
      <c r="C4494" s="6" t="s">
        <v>8893</v>
      </c>
      <c r="D4494" s="3" t="s">
        <v>965</v>
      </c>
    </row>
    <row r="4495">
      <c r="A4495" s="6" t="s">
        <v>4681</v>
      </c>
      <c r="B4495" s="2" t="s">
        <v>8894</v>
      </c>
      <c r="C4495" s="6" t="s">
        <v>8895</v>
      </c>
      <c r="D4495" s="3" t="s">
        <v>965</v>
      </c>
    </row>
    <row r="4496">
      <c r="A4496" s="6" t="s">
        <v>4681</v>
      </c>
      <c r="B4496" s="2" t="s">
        <v>8896</v>
      </c>
      <c r="C4496" s="6" t="s">
        <v>8897</v>
      </c>
      <c r="D4496" s="3" t="s">
        <v>965</v>
      </c>
    </row>
    <row r="4497">
      <c r="A4497" s="6" t="s">
        <v>4681</v>
      </c>
      <c r="B4497" s="2" t="s">
        <v>8898</v>
      </c>
      <c r="C4497" s="6" t="s">
        <v>8899</v>
      </c>
      <c r="D4497" s="3" t="s">
        <v>967</v>
      </c>
    </row>
    <row r="4498">
      <c r="A4498" s="6" t="s">
        <v>4681</v>
      </c>
      <c r="B4498" s="2" t="s">
        <v>8900</v>
      </c>
      <c r="C4498" s="6" t="s">
        <v>8901</v>
      </c>
      <c r="D4498" s="3" t="s">
        <v>967</v>
      </c>
    </row>
    <row r="4499">
      <c r="A4499" s="6" t="s">
        <v>4681</v>
      </c>
      <c r="B4499" s="2" t="s">
        <v>8902</v>
      </c>
      <c r="C4499" s="6" t="s">
        <v>8903</v>
      </c>
      <c r="D4499" s="3" t="s">
        <v>967</v>
      </c>
    </row>
    <row r="4500">
      <c r="A4500" s="6" t="s">
        <v>4681</v>
      </c>
      <c r="B4500" s="2" t="s">
        <v>8904</v>
      </c>
      <c r="C4500" s="6" t="s">
        <v>8905</v>
      </c>
      <c r="D4500" s="3" t="s">
        <v>967</v>
      </c>
    </row>
    <row r="4501">
      <c r="A4501" s="6" t="s">
        <v>4681</v>
      </c>
      <c r="B4501" s="2" t="s">
        <v>8906</v>
      </c>
      <c r="C4501" s="6" t="s">
        <v>8907</v>
      </c>
      <c r="D4501" s="3" t="s">
        <v>967</v>
      </c>
    </row>
    <row r="4502">
      <c r="A4502" s="6" t="s">
        <v>4681</v>
      </c>
      <c r="B4502" s="2" t="s">
        <v>8908</v>
      </c>
      <c r="C4502" s="6" t="s">
        <v>8909</v>
      </c>
      <c r="D4502" s="3" t="s">
        <v>967</v>
      </c>
    </row>
    <row r="4503">
      <c r="A4503" s="6" t="s">
        <v>4681</v>
      </c>
      <c r="B4503" s="2" t="s">
        <v>8910</v>
      </c>
      <c r="C4503" s="6" t="s">
        <v>8911</v>
      </c>
      <c r="D4503" s="3" t="s">
        <v>967</v>
      </c>
    </row>
    <row r="4504">
      <c r="A4504" s="6" t="s">
        <v>4681</v>
      </c>
      <c r="B4504" s="2" t="s">
        <v>8912</v>
      </c>
      <c r="C4504" s="6" t="s">
        <v>8913</v>
      </c>
      <c r="D4504" s="3" t="s">
        <v>967</v>
      </c>
    </row>
    <row r="4505">
      <c r="A4505" s="6" t="s">
        <v>4681</v>
      </c>
      <c r="B4505" s="2" t="s">
        <v>8914</v>
      </c>
      <c r="C4505" s="6" t="s">
        <v>8915</v>
      </c>
      <c r="D4505" s="3" t="s">
        <v>967</v>
      </c>
    </row>
    <row r="4506">
      <c r="A4506" s="6" t="s">
        <v>4681</v>
      </c>
      <c r="B4506" s="2" t="s">
        <v>8916</v>
      </c>
      <c r="C4506" s="6" t="s">
        <v>8917</v>
      </c>
      <c r="D4506" s="3" t="s">
        <v>967</v>
      </c>
    </row>
    <row r="4507">
      <c r="A4507" s="6" t="s">
        <v>4681</v>
      </c>
      <c r="B4507" s="2" t="s">
        <v>8918</v>
      </c>
      <c r="C4507" s="6" t="s">
        <v>8919</v>
      </c>
      <c r="D4507" s="3" t="s">
        <v>969</v>
      </c>
    </row>
    <row r="4508">
      <c r="A4508" s="6" t="s">
        <v>4681</v>
      </c>
      <c r="B4508" s="2" t="s">
        <v>8920</v>
      </c>
      <c r="C4508" s="6" t="s">
        <v>8921</v>
      </c>
      <c r="D4508" s="3" t="s">
        <v>969</v>
      </c>
    </row>
    <row r="4509">
      <c r="A4509" s="6" t="s">
        <v>4681</v>
      </c>
      <c r="B4509" s="2" t="s">
        <v>8922</v>
      </c>
      <c r="C4509" s="6" t="s">
        <v>8923</v>
      </c>
      <c r="D4509" s="3" t="s">
        <v>969</v>
      </c>
    </row>
    <row r="4510">
      <c r="A4510" s="6" t="s">
        <v>4681</v>
      </c>
      <c r="B4510" s="2" t="s">
        <v>8924</v>
      </c>
      <c r="C4510" s="6" t="s">
        <v>8925</v>
      </c>
      <c r="D4510" s="3" t="s">
        <v>969</v>
      </c>
    </row>
    <row r="4511">
      <c r="A4511" s="6" t="s">
        <v>4681</v>
      </c>
      <c r="B4511" s="2" t="s">
        <v>8926</v>
      </c>
      <c r="C4511" s="6" t="s">
        <v>8927</v>
      </c>
      <c r="D4511" s="3" t="s">
        <v>969</v>
      </c>
    </row>
    <row r="4512">
      <c r="A4512" s="6" t="s">
        <v>4681</v>
      </c>
      <c r="B4512" s="2" t="s">
        <v>8928</v>
      </c>
      <c r="C4512" s="6" t="s">
        <v>8929</v>
      </c>
      <c r="D4512" s="3" t="s">
        <v>969</v>
      </c>
    </row>
    <row r="4513">
      <c r="A4513" s="6" t="s">
        <v>4681</v>
      </c>
      <c r="B4513" s="2" t="s">
        <v>8930</v>
      </c>
      <c r="C4513" s="6" t="s">
        <v>8931</v>
      </c>
      <c r="D4513" s="3" t="s">
        <v>969</v>
      </c>
    </row>
    <row r="4514">
      <c r="A4514" s="6" t="s">
        <v>4681</v>
      </c>
      <c r="B4514" s="2" t="s">
        <v>8932</v>
      </c>
      <c r="C4514" s="6" t="s">
        <v>8933</v>
      </c>
      <c r="D4514" s="3" t="s">
        <v>969</v>
      </c>
    </row>
    <row r="4515">
      <c r="A4515" s="6" t="s">
        <v>4681</v>
      </c>
      <c r="B4515" s="2" t="s">
        <v>8934</v>
      </c>
      <c r="C4515" s="6" t="s">
        <v>8935</v>
      </c>
      <c r="D4515" s="3" t="s">
        <v>969</v>
      </c>
    </row>
    <row r="4516">
      <c r="A4516" s="6" t="s">
        <v>4681</v>
      </c>
      <c r="B4516" s="2" t="s">
        <v>8936</v>
      </c>
      <c r="C4516" s="6" t="s">
        <v>8937</v>
      </c>
      <c r="D4516" s="3" t="s">
        <v>969</v>
      </c>
    </row>
    <row r="4517">
      <c r="A4517" s="6" t="s">
        <v>4681</v>
      </c>
      <c r="B4517" s="2" t="s">
        <v>8938</v>
      </c>
      <c r="C4517" s="6" t="s">
        <v>8939</v>
      </c>
      <c r="D4517" s="3" t="s">
        <v>971</v>
      </c>
    </row>
    <row r="4518">
      <c r="A4518" s="6" t="s">
        <v>4681</v>
      </c>
      <c r="B4518" s="2" t="s">
        <v>8940</v>
      </c>
      <c r="C4518" s="6" t="s">
        <v>8941</v>
      </c>
      <c r="D4518" s="3" t="s">
        <v>971</v>
      </c>
    </row>
    <row r="4519">
      <c r="A4519" s="6" t="s">
        <v>4681</v>
      </c>
      <c r="B4519" s="2" t="s">
        <v>8942</v>
      </c>
      <c r="C4519" s="6" t="s">
        <v>8943</v>
      </c>
      <c r="D4519" s="3" t="s">
        <v>971</v>
      </c>
    </row>
    <row r="4520">
      <c r="A4520" s="6" t="s">
        <v>4681</v>
      </c>
      <c r="B4520" s="2" t="s">
        <v>8944</v>
      </c>
      <c r="C4520" s="6" t="s">
        <v>8945</v>
      </c>
      <c r="D4520" s="3" t="s">
        <v>971</v>
      </c>
    </row>
    <row r="4521">
      <c r="A4521" s="6" t="s">
        <v>4681</v>
      </c>
      <c r="B4521" s="2" t="s">
        <v>8946</v>
      </c>
      <c r="C4521" s="6" t="s">
        <v>8947</v>
      </c>
      <c r="D4521" s="3" t="s">
        <v>971</v>
      </c>
    </row>
    <row r="4522">
      <c r="A4522" s="6" t="s">
        <v>4681</v>
      </c>
      <c r="B4522" s="2" t="s">
        <v>8948</v>
      </c>
      <c r="C4522" s="6" t="s">
        <v>8949</v>
      </c>
      <c r="D4522" s="3" t="s">
        <v>971</v>
      </c>
    </row>
    <row r="4523">
      <c r="A4523" s="6" t="s">
        <v>4681</v>
      </c>
      <c r="B4523" s="2" t="s">
        <v>8950</v>
      </c>
      <c r="C4523" s="6" t="s">
        <v>8951</v>
      </c>
      <c r="D4523" s="3" t="s">
        <v>971</v>
      </c>
    </row>
    <row r="4524">
      <c r="A4524" s="6" t="s">
        <v>4681</v>
      </c>
      <c r="B4524" s="2" t="s">
        <v>8952</v>
      </c>
      <c r="C4524" s="6" t="s">
        <v>8953</v>
      </c>
      <c r="D4524" s="3" t="s">
        <v>971</v>
      </c>
    </row>
    <row r="4525">
      <c r="A4525" s="6" t="s">
        <v>4681</v>
      </c>
      <c r="B4525" s="2" t="s">
        <v>8954</v>
      </c>
      <c r="C4525" s="6" t="s">
        <v>8955</v>
      </c>
      <c r="D4525" s="3" t="s">
        <v>971</v>
      </c>
    </row>
    <row r="4526">
      <c r="A4526" s="6" t="s">
        <v>4681</v>
      </c>
      <c r="B4526" s="2" t="s">
        <v>8956</v>
      </c>
      <c r="C4526" s="6" t="s">
        <v>975</v>
      </c>
      <c r="D4526" s="3" t="s">
        <v>974</v>
      </c>
    </row>
    <row r="4527">
      <c r="A4527" s="6" t="s">
        <v>4681</v>
      </c>
      <c r="B4527" s="2" t="s">
        <v>8957</v>
      </c>
      <c r="C4527" s="6" t="s">
        <v>8958</v>
      </c>
      <c r="D4527" s="3" t="s">
        <v>976</v>
      </c>
    </row>
    <row r="4528">
      <c r="A4528" s="6" t="s">
        <v>4681</v>
      </c>
      <c r="B4528" s="2" t="s">
        <v>8959</v>
      </c>
      <c r="C4528" s="6" t="s">
        <v>8960</v>
      </c>
      <c r="D4528" s="3" t="s">
        <v>976</v>
      </c>
    </row>
    <row r="4529">
      <c r="A4529" s="6" t="s">
        <v>4681</v>
      </c>
      <c r="B4529" s="2" t="s">
        <v>8961</v>
      </c>
      <c r="C4529" s="6" t="s">
        <v>8962</v>
      </c>
      <c r="D4529" s="3" t="s">
        <v>976</v>
      </c>
    </row>
    <row r="4530">
      <c r="A4530" s="6" t="s">
        <v>4681</v>
      </c>
      <c r="B4530" s="2" t="s">
        <v>8963</v>
      </c>
      <c r="C4530" s="6" t="s">
        <v>8964</v>
      </c>
      <c r="D4530" s="3" t="s">
        <v>978</v>
      </c>
    </row>
    <row r="4531">
      <c r="A4531" s="6" t="s">
        <v>4681</v>
      </c>
      <c r="B4531" s="2" t="s">
        <v>8965</v>
      </c>
      <c r="C4531" s="6" t="s">
        <v>8966</v>
      </c>
      <c r="D4531" s="3" t="s">
        <v>978</v>
      </c>
    </row>
    <row r="4532">
      <c r="A4532" s="6" t="s">
        <v>4681</v>
      </c>
      <c r="B4532" s="2" t="s">
        <v>8967</v>
      </c>
      <c r="C4532" s="6" t="s">
        <v>8968</v>
      </c>
      <c r="D4532" s="3" t="s">
        <v>978</v>
      </c>
    </row>
    <row r="4533">
      <c r="A4533" s="6" t="s">
        <v>4681</v>
      </c>
      <c r="B4533" s="2" t="s">
        <v>8969</v>
      </c>
      <c r="C4533" s="6" t="s">
        <v>8970</v>
      </c>
      <c r="D4533" s="3" t="s">
        <v>978</v>
      </c>
    </row>
    <row r="4534">
      <c r="A4534" s="6" t="s">
        <v>4681</v>
      </c>
      <c r="B4534" s="2" t="s">
        <v>8971</v>
      </c>
      <c r="C4534" s="6" t="s">
        <v>8972</v>
      </c>
      <c r="D4534" s="3" t="s">
        <v>978</v>
      </c>
    </row>
    <row r="4535">
      <c r="A4535" s="6" t="s">
        <v>4681</v>
      </c>
      <c r="B4535" s="2" t="s">
        <v>8973</v>
      </c>
      <c r="C4535" s="6" t="s">
        <v>8974</v>
      </c>
      <c r="D4535" s="3" t="s">
        <v>978</v>
      </c>
    </row>
    <row r="4536">
      <c r="A4536" s="6" t="s">
        <v>4681</v>
      </c>
      <c r="B4536" s="2" t="s">
        <v>8975</v>
      </c>
      <c r="C4536" s="6" t="s">
        <v>981</v>
      </c>
      <c r="D4536" s="3" t="s">
        <v>980</v>
      </c>
    </row>
    <row r="4537">
      <c r="A4537" s="6" t="s">
        <v>4681</v>
      </c>
      <c r="B4537" s="2" t="s">
        <v>8976</v>
      </c>
      <c r="C4537" s="6" t="s">
        <v>8977</v>
      </c>
      <c r="D4537" s="3" t="s">
        <v>982</v>
      </c>
    </row>
    <row r="4538">
      <c r="A4538" s="6" t="s">
        <v>4681</v>
      </c>
      <c r="B4538" s="2" t="s">
        <v>8978</v>
      </c>
      <c r="C4538" s="6" t="s">
        <v>8979</v>
      </c>
      <c r="D4538" s="3" t="s">
        <v>982</v>
      </c>
    </row>
    <row r="4539">
      <c r="A4539" s="6" t="s">
        <v>4681</v>
      </c>
      <c r="B4539" s="2" t="s">
        <v>8980</v>
      </c>
      <c r="C4539" s="6" t="s">
        <v>8981</v>
      </c>
      <c r="D4539" s="3" t="s">
        <v>982</v>
      </c>
    </row>
    <row r="4540">
      <c r="A4540" s="6" t="s">
        <v>4681</v>
      </c>
      <c r="B4540" s="2" t="s">
        <v>8982</v>
      </c>
      <c r="C4540" s="6" t="s">
        <v>8983</v>
      </c>
      <c r="D4540" s="3" t="s">
        <v>982</v>
      </c>
    </row>
    <row r="4541">
      <c r="A4541" s="6" t="s">
        <v>4681</v>
      </c>
      <c r="B4541" s="2" t="s">
        <v>8984</v>
      </c>
      <c r="C4541" s="6" t="s">
        <v>8985</v>
      </c>
      <c r="D4541" s="3" t="s">
        <v>982</v>
      </c>
    </row>
    <row r="4542">
      <c r="A4542" s="6" t="s">
        <v>4681</v>
      </c>
      <c r="B4542" s="2" t="s">
        <v>8986</v>
      </c>
      <c r="C4542" s="6" t="s">
        <v>985</v>
      </c>
      <c r="D4542" s="3" t="s">
        <v>984</v>
      </c>
    </row>
    <row r="4543">
      <c r="A4543" s="6" t="s">
        <v>4681</v>
      </c>
      <c r="B4543" s="2" t="s">
        <v>8987</v>
      </c>
      <c r="C4543" s="6" t="s">
        <v>987</v>
      </c>
      <c r="D4543" s="3" t="s">
        <v>986</v>
      </c>
    </row>
    <row r="4544">
      <c r="A4544" s="6" t="s">
        <v>4681</v>
      </c>
      <c r="B4544" s="2" t="s">
        <v>8988</v>
      </c>
      <c r="C4544" s="6" t="s">
        <v>8989</v>
      </c>
      <c r="D4544" s="3" t="s">
        <v>988</v>
      </c>
    </row>
    <row r="4545">
      <c r="A4545" s="6" t="s">
        <v>4681</v>
      </c>
      <c r="B4545" s="2" t="s">
        <v>8990</v>
      </c>
      <c r="C4545" s="6" t="s">
        <v>8991</v>
      </c>
      <c r="D4545" s="3" t="s">
        <v>988</v>
      </c>
    </row>
    <row r="4546">
      <c r="A4546" s="6" t="s">
        <v>4681</v>
      </c>
      <c r="B4546" s="2" t="s">
        <v>8992</v>
      </c>
      <c r="C4546" s="6" t="s">
        <v>8993</v>
      </c>
      <c r="D4546" s="3" t="s">
        <v>988</v>
      </c>
    </row>
    <row r="4547">
      <c r="A4547" s="6" t="s">
        <v>4681</v>
      </c>
      <c r="B4547" s="2" t="s">
        <v>8994</v>
      </c>
      <c r="C4547" s="6" t="s">
        <v>8995</v>
      </c>
      <c r="D4547" s="3" t="s">
        <v>988</v>
      </c>
    </row>
    <row r="4548">
      <c r="A4548" s="6" t="s">
        <v>4681</v>
      </c>
      <c r="B4548" s="2" t="s">
        <v>8996</v>
      </c>
      <c r="C4548" s="6" t="s">
        <v>8997</v>
      </c>
      <c r="D4548" s="3" t="s">
        <v>988</v>
      </c>
    </row>
    <row r="4549">
      <c r="A4549" s="6" t="s">
        <v>4681</v>
      </c>
      <c r="B4549" s="2" t="s">
        <v>8998</v>
      </c>
      <c r="C4549" s="6" t="s">
        <v>8999</v>
      </c>
      <c r="D4549" s="3" t="s">
        <v>991</v>
      </c>
    </row>
    <row r="4550">
      <c r="A4550" s="6" t="s">
        <v>4681</v>
      </c>
      <c r="B4550" s="2" t="s">
        <v>9000</v>
      </c>
      <c r="C4550" s="6" t="s">
        <v>9001</v>
      </c>
      <c r="D4550" s="3" t="s">
        <v>991</v>
      </c>
    </row>
    <row r="4551">
      <c r="A4551" s="6" t="s">
        <v>4681</v>
      </c>
      <c r="B4551" s="2" t="s">
        <v>9002</v>
      </c>
      <c r="C4551" s="6" t="s">
        <v>9003</v>
      </c>
      <c r="D4551" s="3" t="s">
        <v>991</v>
      </c>
    </row>
    <row r="4552">
      <c r="A4552" s="6" t="s">
        <v>4681</v>
      </c>
      <c r="B4552" s="2" t="s">
        <v>9004</v>
      </c>
      <c r="C4552" s="6" t="s">
        <v>9005</v>
      </c>
      <c r="D4552" s="3" t="s">
        <v>991</v>
      </c>
    </row>
    <row r="4553">
      <c r="A4553" s="6" t="s">
        <v>4681</v>
      </c>
      <c r="B4553" s="2" t="s">
        <v>9006</v>
      </c>
      <c r="C4553" s="6" t="s">
        <v>9007</v>
      </c>
      <c r="D4553" s="3" t="s">
        <v>991</v>
      </c>
    </row>
    <row r="4554">
      <c r="A4554" s="6" t="s">
        <v>4681</v>
      </c>
      <c r="B4554" s="2" t="s">
        <v>9008</v>
      </c>
      <c r="C4554" s="6" t="s">
        <v>9009</v>
      </c>
      <c r="D4554" s="3" t="s">
        <v>991</v>
      </c>
    </row>
    <row r="4555">
      <c r="A4555" s="6" t="s">
        <v>4681</v>
      </c>
      <c r="B4555" s="2" t="s">
        <v>9010</v>
      </c>
      <c r="C4555" s="6" t="s">
        <v>9011</v>
      </c>
      <c r="D4555" s="3" t="s">
        <v>991</v>
      </c>
    </row>
    <row r="4556">
      <c r="A4556" s="6" t="s">
        <v>4681</v>
      </c>
      <c r="B4556" s="2" t="s">
        <v>9012</v>
      </c>
      <c r="C4556" s="6" t="s">
        <v>9013</v>
      </c>
      <c r="D4556" s="3" t="s">
        <v>991</v>
      </c>
    </row>
    <row r="4557">
      <c r="A4557" s="6" t="s">
        <v>4681</v>
      </c>
      <c r="B4557" s="2" t="s">
        <v>9014</v>
      </c>
      <c r="C4557" s="6" t="s">
        <v>9015</v>
      </c>
      <c r="D4557" s="3" t="s">
        <v>991</v>
      </c>
    </row>
    <row r="4558">
      <c r="A4558" s="6" t="s">
        <v>4681</v>
      </c>
      <c r="B4558" s="2" t="s">
        <v>9016</v>
      </c>
      <c r="C4558" s="6" t="s">
        <v>9017</v>
      </c>
      <c r="D4558" s="3" t="s">
        <v>991</v>
      </c>
    </row>
    <row r="4559">
      <c r="A4559" s="6" t="s">
        <v>4681</v>
      </c>
      <c r="B4559" s="2" t="s">
        <v>9018</v>
      </c>
      <c r="C4559" s="6" t="s">
        <v>9019</v>
      </c>
      <c r="D4559" s="3" t="s">
        <v>993</v>
      </c>
    </row>
    <row r="4560">
      <c r="A4560" s="6" t="s">
        <v>4681</v>
      </c>
      <c r="B4560" s="2" t="s">
        <v>9020</v>
      </c>
      <c r="C4560" s="6" t="s">
        <v>9021</v>
      </c>
      <c r="D4560" s="3" t="s">
        <v>993</v>
      </c>
    </row>
    <row r="4561">
      <c r="A4561" s="6" t="s">
        <v>4681</v>
      </c>
      <c r="B4561" s="2" t="s">
        <v>9022</v>
      </c>
      <c r="C4561" s="6" t="s">
        <v>9023</v>
      </c>
      <c r="D4561" s="3" t="s">
        <v>993</v>
      </c>
    </row>
    <row r="4562">
      <c r="A4562" s="6" t="s">
        <v>4681</v>
      </c>
      <c r="B4562" s="2" t="s">
        <v>9024</v>
      </c>
      <c r="C4562" s="6" t="s">
        <v>9025</v>
      </c>
      <c r="D4562" s="3" t="s">
        <v>993</v>
      </c>
    </row>
    <row r="4563">
      <c r="A4563" s="6" t="s">
        <v>4681</v>
      </c>
      <c r="B4563" s="2" t="s">
        <v>9026</v>
      </c>
      <c r="C4563" s="6" t="s">
        <v>9027</v>
      </c>
      <c r="D4563" s="3" t="s">
        <v>993</v>
      </c>
    </row>
    <row r="4564">
      <c r="A4564" s="6" t="s">
        <v>4681</v>
      </c>
      <c r="B4564" s="2" t="s">
        <v>9028</v>
      </c>
      <c r="C4564" s="6" t="s">
        <v>9029</v>
      </c>
      <c r="D4564" s="3" t="s">
        <v>993</v>
      </c>
    </row>
    <row r="4565">
      <c r="A4565" s="6" t="s">
        <v>4681</v>
      </c>
      <c r="B4565" s="2" t="s">
        <v>9030</v>
      </c>
      <c r="C4565" s="6" t="s">
        <v>9031</v>
      </c>
      <c r="D4565" s="3" t="s">
        <v>995</v>
      </c>
    </row>
    <row r="4566">
      <c r="A4566" s="6" t="s">
        <v>4681</v>
      </c>
      <c r="B4566" s="2" t="s">
        <v>9032</v>
      </c>
      <c r="C4566" s="6" t="s">
        <v>9033</v>
      </c>
      <c r="D4566" s="3" t="s">
        <v>995</v>
      </c>
    </row>
    <row r="4567">
      <c r="A4567" s="6" t="s">
        <v>4681</v>
      </c>
      <c r="B4567" s="2" t="s">
        <v>9034</v>
      </c>
      <c r="C4567" s="6" t="s">
        <v>9035</v>
      </c>
      <c r="D4567" s="3" t="s">
        <v>995</v>
      </c>
    </row>
    <row r="4568">
      <c r="A4568" s="6" t="s">
        <v>4681</v>
      </c>
      <c r="B4568" s="2" t="s">
        <v>9036</v>
      </c>
      <c r="C4568" s="6" t="s">
        <v>9037</v>
      </c>
      <c r="D4568" s="3" t="s">
        <v>995</v>
      </c>
    </row>
    <row r="4569">
      <c r="A4569" s="6" t="s">
        <v>4681</v>
      </c>
      <c r="B4569" s="2" t="s">
        <v>9038</v>
      </c>
      <c r="C4569" s="6" t="s">
        <v>9039</v>
      </c>
      <c r="D4569" s="3" t="s">
        <v>995</v>
      </c>
    </row>
    <row r="4570">
      <c r="A4570" s="6" t="s">
        <v>4681</v>
      </c>
      <c r="B4570" s="2" t="s">
        <v>9040</v>
      </c>
      <c r="C4570" s="6" t="s">
        <v>9041</v>
      </c>
      <c r="D4570" s="3" t="s">
        <v>995</v>
      </c>
    </row>
    <row r="4571">
      <c r="A4571" s="6" t="s">
        <v>4681</v>
      </c>
      <c r="B4571" s="2" t="s">
        <v>9042</v>
      </c>
      <c r="C4571" s="6" t="s">
        <v>9043</v>
      </c>
      <c r="D4571" s="3" t="s">
        <v>995</v>
      </c>
    </row>
    <row r="4572">
      <c r="A4572" s="6" t="s">
        <v>4681</v>
      </c>
      <c r="B4572" s="2" t="s">
        <v>9044</v>
      </c>
      <c r="C4572" s="6" t="s">
        <v>9045</v>
      </c>
      <c r="D4572" s="3" t="s">
        <v>997</v>
      </c>
    </row>
    <row r="4573">
      <c r="A4573" s="6" t="s">
        <v>4681</v>
      </c>
      <c r="B4573" s="2" t="s">
        <v>9046</v>
      </c>
      <c r="C4573" s="6" t="s">
        <v>9047</v>
      </c>
      <c r="D4573" s="3" t="s">
        <v>997</v>
      </c>
    </row>
    <row r="4574">
      <c r="A4574" s="6" t="s">
        <v>4681</v>
      </c>
      <c r="B4574" s="2" t="s">
        <v>9048</v>
      </c>
      <c r="C4574" s="6" t="s">
        <v>9049</v>
      </c>
      <c r="D4574" s="3" t="s">
        <v>997</v>
      </c>
    </row>
    <row r="4575">
      <c r="A4575" s="6" t="s">
        <v>4681</v>
      </c>
      <c r="B4575" s="2" t="s">
        <v>9050</v>
      </c>
      <c r="C4575" s="6" t="s">
        <v>9051</v>
      </c>
      <c r="D4575" s="3" t="s">
        <v>997</v>
      </c>
    </row>
    <row r="4576">
      <c r="A4576" s="6" t="s">
        <v>4681</v>
      </c>
      <c r="B4576" s="2" t="s">
        <v>9052</v>
      </c>
      <c r="C4576" s="6" t="s">
        <v>9053</v>
      </c>
      <c r="D4576" s="3" t="s">
        <v>999</v>
      </c>
    </row>
    <row r="4577">
      <c r="A4577" s="6" t="s">
        <v>4681</v>
      </c>
      <c r="B4577" s="2" t="s">
        <v>9054</v>
      </c>
      <c r="C4577" s="6" t="s">
        <v>9055</v>
      </c>
      <c r="D4577" s="3" t="s">
        <v>999</v>
      </c>
    </row>
    <row r="4578">
      <c r="A4578" s="6" t="s">
        <v>4681</v>
      </c>
      <c r="B4578" s="2" t="s">
        <v>9056</v>
      </c>
      <c r="C4578" s="6" t="s">
        <v>9057</v>
      </c>
      <c r="D4578" s="3" t="s">
        <v>999</v>
      </c>
    </row>
    <row r="4579">
      <c r="A4579" s="6" t="s">
        <v>4681</v>
      </c>
      <c r="B4579" s="2" t="s">
        <v>9058</v>
      </c>
      <c r="C4579" s="6" t="s">
        <v>1002</v>
      </c>
      <c r="D4579" s="3" t="s">
        <v>1001</v>
      </c>
    </row>
    <row r="4580">
      <c r="A4580" s="6" t="s">
        <v>4681</v>
      </c>
      <c r="B4580" s="2" t="s">
        <v>9059</v>
      </c>
      <c r="C4580" s="6" t="s">
        <v>9060</v>
      </c>
      <c r="D4580" s="3" t="s">
        <v>1003</v>
      </c>
    </row>
    <row r="4581">
      <c r="A4581" s="6" t="s">
        <v>4681</v>
      </c>
      <c r="B4581" s="2" t="s">
        <v>9061</v>
      </c>
      <c r="C4581" s="6" t="s">
        <v>9062</v>
      </c>
      <c r="D4581" s="3" t="s">
        <v>1003</v>
      </c>
    </row>
    <row r="4582">
      <c r="A4582" s="6" t="s">
        <v>4681</v>
      </c>
      <c r="B4582" s="2" t="s">
        <v>9063</v>
      </c>
      <c r="C4582" s="6" t="s">
        <v>9064</v>
      </c>
      <c r="D4582" s="3" t="s">
        <v>1003</v>
      </c>
    </row>
    <row r="4583">
      <c r="A4583" s="6" t="s">
        <v>4681</v>
      </c>
      <c r="B4583" s="2" t="s">
        <v>9065</v>
      </c>
      <c r="C4583" s="6" t="s">
        <v>9066</v>
      </c>
      <c r="D4583" s="3" t="s">
        <v>1003</v>
      </c>
    </row>
    <row r="4584">
      <c r="A4584" s="6" t="s">
        <v>4681</v>
      </c>
      <c r="B4584" s="2" t="s">
        <v>9067</v>
      </c>
      <c r="C4584" s="6" t="s">
        <v>9068</v>
      </c>
      <c r="D4584" s="3" t="s">
        <v>1003</v>
      </c>
    </row>
    <row r="4585">
      <c r="A4585" s="6" t="s">
        <v>4681</v>
      </c>
      <c r="B4585" s="2" t="s">
        <v>9069</v>
      </c>
      <c r="C4585" s="6" t="s">
        <v>9070</v>
      </c>
      <c r="D4585" s="3" t="s">
        <v>1006</v>
      </c>
    </row>
    <row r="4586">
      <c r="A4586" s="6" t="s">
        <v>4681</v>
      </c>
      <c r="B4586" s="2" t="s">
        <v>9071</v>
      </c>
      <c r="C4586" s="6" t="s">
        <v>9072</v>
      </c>
      <c r="D4586" s="3" t="s">
        <v>1006</v>
      </c>
    </row>
    <row r="4587">
      <c r="A4587" s="6" t="s">
        <v>4681</v>
      </c>
      <c r="B4587" s="2" t="s">
        <v>9073</v>
      </c>
      <c r="C4587" s="6" t="s">
        <v>9074</v>
      </c>
      <c r="D4587" s="3" t="s">
        <v>1006</v>
      </c>
    </row>
    <row r="4588">
      <c r="A4588" s="6" t="s">
        <v>4681</v>
      </c>
      <c r="B4588" s="2" t="s">
        <v>9075</v>
      </c>
      <c r="C4588" s="6" t="s">
        <v>9076</v>
      </c>
      <c r="D4588" s="3" t="s">
        <v>1006</v>
      </c>
    </row>
    <row r="4589">
      <c r="A4589" s="6" t="s">
        <v>4681</v>
      </c>
      <c r="B4589" s="2" t="s">
        <v>9077</v>
      </c>
      <c r="C4589" s="6" t="s">
        <v>9078</v>
      </c>
      <c r="D4589" s="3" t="s">
        <v>1006</v>
      </c>
    </row>
    <row r="4590">
      <c r="A4590" s="6" t="s">
        <v>4681</v>
      </c>
      <c r="B4590" s="2" t="s">
        <v>9079</v>
      </c>
      <c r="C4590" s="6" t="s">
        <v>9080</v>
      </c>
      <c r="D4590" s="3" t="s">
        <v>1006</v>
      </c>
    </row>
    <row r="4591">
      <c r="A4591" s="6" t="s">
        <v>4681</v>
      </c>
      <c r="B4591" s="2" t="s">
        <v>9081</v>
      </c>
      <c r="C4591" s="6" t="s">
        <v>9082</v>
      </c>
      <c r="D4591" s="3" t="s">
        <v>1008</v>
      </c>
    </row>
    <row r="4592">
      <c r="A4592" s="6" t="s">
        <v>4681</v>
      </c>
      <c r="B4592" s="2" t="s">
        <v>9083</v>
      </c>
      <c r="C4592" s="6" t="s">
        <v>9084</v>
      </c>
      <c r="D4592" s="3" t="s">
        <v>1008</v>
      </c>
    </row>
    <row r="4593">
      <c r="A4593" s="6" t="s">
        <v>4681</v>
      </c>
      <c r="B4593" s="2" t="s">
        <v>9085</v>
      </c>
      <c r="C4593" s="6" t="s">
        <v>9086</v>
      </c>
      <c r="D4593" s="3" t="s">
        <v>1008</v>
      </c>
    </row>
    <row r="4594">
      <c r="A4594" s="6" t="s">
        <v>4681</v>
      </c>
      <c r="B4594" s="2" t="s">
        <v>9087</v>
      </c>
      <c r="C4594" s="6" t="s">
        <v>9088</v>
      </c>
      <c r="D4594" s="3" t="s">
        <v>1008</v>
      </c>
    </row>
    <row r="4595">
      <c r="A4595" s="6" t="s">
        <v>4681</v>
      </c>
      <c r="B4595" s="2" t="s">
        <v>9089</v>
      </c>
      <c r="C4595" s="6" t="s">
        <v>9090</v>
      </c>
      <c r="D4595" s="3" t="s">
        <v>1008</v>
      </c>
    </row>
    <row r="4596">
      <c r="A4596" s="6" t="s">
        <v>4681</v>
      </c>
      <c r="B4596" s="2" t="s">
        <v>9091</v>
      </c>
      <c r="C4596" s="6" t="s">
        <v>9092</v>
      </c>
      <c r="D4596" s="3" t="s">
        <v>1010</v>
      </c>
    </row>
    <row r="4597">
      <c r="A4597" s="6" t="s">
        <v>4681</v>
      </c>
      <c r="B4597" s="2" t="s">
        <v>9093</v>
      </c>
      <c r="C4597" s="6" t="s">
        <v>9094</v>
      </c>
      <c r="D4597" s="3" t="s">
        <v>1010</v>
      </c>
    </row>
    <row r="4598">
      <c r="A4598" s="6" t="s">
        <v>4681</v>
      </c>
      <c r="B4598" s="2" t="s">
        <v>9095</v>
      </c>
      <c r="C4598" s="6" t="s">
        <v>9096</v>
      </c>
      <c r="D4598" s="3" t="s">
        <v>1010</v>
      </c>
    </row>
    <row r="4599">
      <c r="A4599" s="6" t="s">
        <v>4681</v>
      </c>
      <c r="B4599" s="2" t="s">
        <v>9097</v>
      </c>
      <c r="C4599" s="6" t="s">
        <v>9098</v>
      </c>
      <c r="D4599" s="3" t="s">
        <v>1010</v>
      </c>
    </row>
    <row r="4600">
      <c r="A4600" s="6" t="s">
        <v>4681</v>
      </c>
      <c r="B4600" s="2" t="s">
        <v>9099</v>
      </c>
      <c r="C4600" s="6" t="s">
        <v>9100</v>
      </c>
      <c r="D4600" s="3" t="s">
        <v>1010</v>
      </c>
    </row>
    <row r="4601">
      <c r="A4601" s="6" t="s">
        <v>4681</v>
      </c>
      <c r="B4601" s="2" t="s">
        <v>9101</v>
      </c>
      <c r="C4601" s="6" t="s">
        <v>9102</v>
      </c>
      <c r="D4601" s="3" t="s">
        <v>1012</v>
      </c>
    </row>
    <row r="4602">
      <c r="A4602" s="6" t="s">
        <v>4681</v>
      </c>
      <c r="B4602" s="2" t="s">
        <v>9103</v>
      </c>
      <c r="C4602" s="6" t="s">
        <v>9104</v>
      </c>
      <c r="D4602" s="3" t="s">
        <v>1012</v>
      </c>
    </row>
    <row r="4603">
      <c r="A4603" s="6" t="s">
        <v>4681</v>
      </c>
      <c r="B4603" s="2" t="s">
        <v>9105</v>
      </c>
      <c r="C4603" s="6" t="s">
        <v>9106</v>
      </c>
      <c r="D4603" s="3" t="s">
        <v>1012</v>
      </c>
    </row>
    <row r="4604">
      <c r="A4604" s="6" t="s">
        <v>4681</v>
      </c>
      <c r="B4604" s="2" t="s">
        <v>9107</v>
      </c>
      <c r="C4604" s="6" t="s">
        <v>9108</v>
      </c>
      <c r="D4604" s="3" t="s">
        <v>1012</v>
      </c>
    </row>
    <row r="4605">
      <c r="A4605" s="6" t="s">
        <v>4681</v>
      </c>
      <c r="B4605" s="2" t="s">
        <v>9109</v>
      </c>
      <c r="C4605" s="6" t="s">
        <v>9110</v>
      </c>
      <c r="D4605" s="3" t="s">
        <v>1012</v>
      </c>
    </row>
    <row r="4606">
      <c r="A4606" s="6" t="s">
        <v>4681</v>
      </c>
      <c r="B4606" s="2" t="s">
        <v>9111</v>
      </c>
      <c r="C4606" s="6" t="s">
        <v>9112</v>
      </c>
      <c r="D4606" s="3" t="s">
        <v>1012</v>
      </c>
    </row>
    <row r="4607">
      <c r="A4607" s="6" t="s">
        <v>4681</v>
      </c>
      <c r="B4607" s="2" t="s">
        <v>9113</v>
      </c>
      <c r="C4607" s="6" t="s">
        <v>9114</v>
      </c>
      <c r="D4607" s="3" t="s">
        <v>1012</v>
      </c>
    </row>
    <row r="4608">
      <c r="A4608" s="6" t="s">
        <v>4681</v>
      </c>
      <c r="B4608" s="2" t="s">
        <v>9115</v>
      </c>
      <c r="C4608" s="6" t="s">
        <v>9116</v>
      </c>
      <c r="D4608" s="3" t="s">
        <v>1012</v>
      </c>
    </row>
    <row r="4609">
      <c r="A4609" s="6" t="s">
        <v>4681</v>
      </c>
      <c r="B4609" s="2" t="s">
        <v>9117</v>
      </c>
      <c r="C4609" s="6" t="s">
        <v>9118</v>
      </c>
      <c r="D4609" s="3" t="s">
        <v>1012</v>
      </c>
    </row>
    <row r="4610">
      <c r="A4610" s="6" t="s">
        <v>4681</v>
      </c>
      <c r="B4610" s="2" t="s">
        <v>9119</v>
      </c>
      <c r="C4610" s="6" t="s">
        <v>9120</v>
      </c>
      <c r="D4610" s="3" t="s">
        <v>1012</v>
      </c>
    </row>
    <row r="4611">
      <c r="A4611" s="6" t="s">
        <v>4681</v>
      </c>
      <c r="B4611" s="2" t="s">
        <v>9121</v>
      </c>
      <c r="C4611" s="6" t="s">
        <v>9122</v>
      </c>
      <c r="D4611" s="3" t="s">
        <v>1014</v>
      </c>
    </row>
    <row r="4612">
      <c r="A4612" s="6" t="s">
        <v>4681</v>
      </c>
      <c r="B4612" s="2" t="s">
        <v>9123</v>
      </c>
      <c r="C4612" s="6" t="s">
        <v>9124</v>
      </c>
      <c r="D4612" s="3" t="s">
        <v>1014</v>
      </c>
    </row>
    <row r="4613">
      <c r="A4613" s="6" t="s">
        <v>4681</v>
      </c>
      <c r="B4613" s="2" t="s">
        <v>9125</v>
      </c>
      <c r="C4613" s="6" t="s">
        <v>9126</v>
      </c>
      <c r="D4613" s="3" t="s">
        <v>1014</v>
      </c>
    </row>
    <row r="4614">
      <c r="A4614" s="6" t="s">
        <v>4681</v>
      </c>
      <c r="B4614" s="2" t="s">
        <v>9127</v>
      </c>
      <c r="C4614" s="6" t="s">
        <v>9128</v>
      </c>
      <c r="D4614" s="3" t="s">
        <v>1014</v>
      </c>
    </row>
    <row r="4615">
      <c r="A4615" s="6" t="s">
        <v>4681</v>
      </c>
      <c r="B4615" s="2" t="s">
        <v>9129</v>
      </c>
      <c r="C4615" s="6" t="s">
        <v>9130</v>
      </c>
      <c r="D4615" s="3" t="s">
        <v>1014</v>
      </c>
    </row>
    <row r="4616">
      <c r="A4616" s="6" t="s">
        <v>4681</v>
      </c>
      <c r="B4616" s="2" t="s">
        <v>9131</v>
      </c>
      <c r="C4616" s="6" t="s">
        <v>9132</v>
      </c>
      <c r="D4616" s="3" t="s">
        <v>1014</v>
      </c>
    </row>
    <row r="4617">
      <c r="A4617" s="6" t="s">
        <v>4681</v>
      </c>
      <c r="B4617" s="2" t="s">
        <v>9133</v>
      </c>
      <c r="C4617" s="6" t="s">
        <v>9134</v>
      </c>
      <c r="D4617" s="3" t="s">
        <v>1014</v>
      </c>
    </row>
    <row r="4618">
      <c r="A4618" s="6" t="s">
        <v>4681</v>
      </c>
      <c r="B4618" s="2" t="s">
        <v>9135</v>
      </c>
      <c r="C4618" s="6" t="s">
        <v>9136</v>
      </c>
      <c r="D4618" s="3" t="s">
        <v>1016</v>
      </c>
    </row>
    <row r="4619">
      <c r="A4619" s="6" t="s">
        <v>4681</v>
      </c>
      <c r="B4619" s="2" t="s">
        <v>9137</v>
      </c>
      <c r="C4619" s="6" t="s">
        <v>9138</v>
      </c>
      <c r="D4619" s="3" t="s">
        <v>1016</v>
      </c>
    </row>
    <row r="4620">
      <c r="A4620" s="6" t="s">
        <v>4681</v>
      </c>
      <c r="B4620" s="2" t="s">
        <v>9139</v>
      </c>
      <c r="C4620" s="6" t="s">
        <v>9140</v>
      </c>
      <c r="D4620" s="3" t="s">
        <v>1016</v>
      </c>
    </row>
    <row r="4621">
      <c r="A4621" s="6" t="s">
        <v>4681</v>
      </c>
      <c r="B4621" s="2" t="s">
        <v>9141</v>
      </c>
      <c r="C4621" s="6" t="s">
        <v>9142</v>
      </c>
      <c r="D4621" s="3" t="s">
        <v>1016</v>
      </c>
    </row>
    <row r="4622">
      <c r="A4622" s="6" t="s">
        <v>4681</v>
      </c>
      <c r="B4622" s="2" t="s">
        <v>9143</v>
      </c>
      <c r="C4622" s="6" t="s">
        <v>9144</v>
      </c>
      <c r="D4622" s="3" t="s">
        <v>1018</v>
      </c>
    </row>
    <row r="4623">
      <c r="A4623" s="6" t="s">
        <v>4681</v>
      </c>
      <c r="B4623" s="2" t="s">
        <v>9145</v>
      </c>
      <c r="C4623" s="6" t="s">
        <v>9146</v>
      </c>
      <c r="D4623" s="3" t="s">
        <v>1018</v>
      </c>
    </row>
    <row r="4624">
      <c r="A4624" s="6" t="s">
        <v>4681</v>
      </c>
      <c r="B4624" s="2" t="s">
        <v>9147</v>
      </c>
      <c r="C4624" s="6" t="s">
        <v>9148</v>
      </c>
      <c r="D4624" s="3" t="s">
        <v>1018</v>
      </c>
    </row>
    <row r="4625">
      <c r="A4625" s="6" t="s">
        <v>4681</v>
      </c>
      <c r="B4625" s="2" t="s">
        <v>9149</v>
      </c>
      <c r="C4625" s="6" t="s">
        <v>9150</v>
      </c>
      <c r="D4625" s="3" t="s">
        <v>1018</v>
      </c>
    </row>
    <row r="4626">
      <c r="A4626" s="6" t="s">
        <v>4681</v>
      </c>
      <c r="B4626" s="2" t="s">
        <v>9151</v>
      </c>
      <c r="C4626" s="6" t="s">
        <v>9152</v>
      </c>
      <c r="D4626" s="3" t="s">
        <v>1018</v>
      </c>
    </row>
    <row r="4627">
      <c r="A4627" s="6" t="s">
        <v>4681</v>
      </c>
      <c r="B4627" s="2" t="s">
        <v>9153</v>
      </c>
      <c r="C4627" s="6" t="s">
        <v>9154</v>
      </c>
      <c r="D4627" s="3" t="s">
        <v>1018</v>
      </c>
    </row>
    <row r="4628">
      <c r="A4628" s="6" t="s">
        <v>4681</v>
      </c>
      <c r="B4628" s="2" t="s">
        <v>9155</v>
      </c>
      <c r="C4628" s="6" t="s">
        <v>9156</v>
      </c>
      <c r="D4628" s="3" t="s">
        <v>1018</v>
      </c>
    </row>
    <row r="4629">
      <c r="A4629" s="6" t="s">
        <v>4681</v>
      </c>
      <c r="B4629" s="2" t="s">
        <v>9157</v>
      </c>
      <c r="C4629" s="6" t="s">
        <v>9158</v>
      </c>
      <c r="D4629" s="3" t="s">
        <v>1018</v>
      </c>
    </row>
    <row r="4630">
      <c r="A4630" s="6" t="s">
        <v>4681</v>
      </c>
      <c r="B4630" s="2" t="s">
        <v>9159</v>
      </c>
      <c r="C4630" s="6" t="s">
        <v>9160</v>
      </c>
      <c r="D4630" s="3" t="s">
        <v>1021</v>
      </c>
    </row>
    <row r="4631">
      <c r="A4631" s="6" t="s">
        <v>4681</v>
      </c>
      <c r="B4631" s="2" t="s">
        <v>9161</v>
      </c>
      <c r="C4631" s="6" t="s">
        <v>9162</v>
      </c>
      <c r="D4631" s="3" t="s">
        <v>1021</v>
      </c>
    </row>
    <row r="4632">
      <c r="A4632" s="6" t="s">
        <v>4681</v>
      </c>
      <c r="B4632" s="2" t="s">
        <v>9163</v>
      </c>
      <c r="C4632" s="6" t="s">
        <v>9164</v>
      </c>
      <c r="D4632" s="3" t="s">
        <v>1021</v>
      </c>
    </row>
    <row r="4633">
      <c r="A4633" s="6" t="s">
        <v>4681</v>
      </c>
      <c r="B4633" s="2" t="s">
        <v>9165</v>
      </c>
      <c r="C4633" s="6" t="s">
        <v>9166</v>
      </c>
      <c r="D4633" s="3" t="s">
        <v>1021</v>
      </c>
    </row>
    <row r="4634">
      <c r="A4634" s="6" t="s">
        <v>4681</v>
      </c>
      <c r="B4634" s="2" t="s">
        <v>9167</v>
      </c>
      <c r="C4634" s="6" t="s">
        <v>9168</v>
      </c>
      <c r="D4634" s="3" t="s">
        <v>1021</v>
      </c>
    </row>
    <row r="4635">
      <c r="A4635" s="6" t="s">
        <v>4681</v>
      </c>
      <c r="B4635" s="2" t="s">
        <v>9169</v>
      </c>
      <c r="C4635" s="6" t="s">
        <v>9170</v>
      </c>
      <c r="D4635" s="3" t="s">
        <v>1021</v>
      </c>
    </row>
    <row r="4636">
      <c r="A4636" s="6" t="s">
        <v>4681</v>
      </c>
      <c r="B4636" s="2" t="s">
        <v>9171</v>
      </c>
      <c r="C4636" s="6" t="s">
        <v>9172</v>
      </c>
      <c r="D4636" s="3" t="s">
        <v>1021</v>
      </c>
    </row>
    <row r="4637">
      <c r="A4637" s="6" t="s">
        <v>4681</v>
      </c>
      <c r="B4637" s="2" t="s">
        <v>9173</v>
      </c>
      <c r="C4637" s="6" t="s">
        <v>9174</v>
      </c>
      <c r="D4637" s="3" t="s">
        <v>1021</v>
      </c>
    </row>
    <row r="4638">
      <c r="A4638" s="6" t="s">
        <v>4681</v>
      </c>
      <c r="B4638" s="2" t="s">
        <v>9175</v>
      </c>
      <c r="C4638" s="6" t="s">
        <v>9176</v>
      </c>
      <c r="D4638" s="3" t="s">
        <v>1023</v>
      </c>
    </row>
    <row r="4639">
      <c r="A4639" s="6" t="s">
        <v>4681</v>
      </c>
      <c r="B4639" s="2" t="s">
        <v>9177</v>
      </c>
      <c r="C4639" s="6" t="s">
        <v>9178</v>
      </c>
      <c r="D4639" s="3" t="s">
        <v>1023</v>
      </c>
    </row>
    <row r="4640">
      <c r="A4640" s="6" t="s">
        <v>4681</v>
      </c>
      <c r="B4640" s="2" t="s">
        <v>9179</v>
      </c>
      <c r="C4640" s="6" t="s">
        <v>9180</v>
      </c>
      <c r="D4640" s="3" t="s">
        <v>1023</v>
      </c>
    </row>
    <row r="4641">
      <c r="A4641" s="6" t="s">
        <v>4681</v>
      </c>
      <c r="B4641" s="2" t="s">
        <v>9181</v>
      </c>
      <c r="C4641" s="6" t="s">
        <v>9182</v>
      </c>
      <c r="D4641" s="3" t="s">
        <v>1023</v>
      </c>
    </row>
    <row r="4642">
      <c r="A4642" s="6" t="s">
        <v>4681</v>
      </c>
      <c r="B4642" s="2" t="s">
        <v>9183</v>
      </c>
      <c r="C4642" s="6" t="s">
        <v>9184</v>
      </c>
      <c r="D4642" s="3" t="s">
        <v>1023</v>
      </c>
    </row>
    <row r="4643">
      <c r="A4643" s="6" t="s">
        <v>4681</v>
      </c>
      <c r="B4643" s="2" t="s">
        <v>9185</v>
      </c>
      <c r="C4643" s="6" t="s">
        <v>9186</v>
      </c>
      <c r="D4643" s="3" t="s">
        <v>1023</v>
      </c>
    </row>
    <row r="4644">
      <c r="A4644" s="6" t="s">
        <v>4681</v>
      </c>
      <c r="B4644" s="2" t="s">
        <v>9187</v>
      </c>
      <c r="C4644" s="6" t="s">
        <v>9188</v>
      </c>
      <c r="D4644" s="3" t="s">
        <v>1023</v>
      </c>
    </row>
    <row r="4645">
      <c r="A4645" s="6" t="s">
        <v>4681</v>
      </c>
      <c r="B4645" s="2" t="s">
        <v>9189</v>
      </c>
      <c r="C4645" s="6" t="s">
        <v>9190</v>
      </c>
      <c r="D4645" s="3" t="s">
        <v>1023</v>
      </c>
    </row>
    <row r="4646">
      <c r="A4646" s="6" t="s">
        <v>4681</v>
      </c>
      <c r="B4646" s="2" t="s">
        <v>9191</v>
      </c>
      <c r="C4646" s="6" t="s">
        <v>9192</v>
      </c>
      <c r="D4646" s="3" t="s">
        <v>1023</v>
      </c>
    </row>
    <row r="4647">
      <c r="A4647" s="6" t="s">
        <v>4681</v>
      </c>
      <c r="B4647" s="2" t="s">
        <v>9193</v>
      </c>
      <c r="C4647" s="6" t="s">
        <v>9194</v>
      </c>
      <c r="D4647" s="3" t="s">
        <v>1023</v>
      </c>
    </row>
    <row r="4648">
      <c r="A4648" s="6" t="s">
        <v>4681</v>
      </c>
      <c r="B4648" s="2" t="s">
        <v>9195</v>
      </c>
      <c r="C4648" s="6" t="s">
        <v>9196</v>
      </c>
      <c r="D4648" s="3" t="s">
        <v>1025</v>
      </c>
    </row>
    <row r="4649">
      <c r="A4649" s="6" t="s">
        <v>4681</v>
      </c>
      <c r="B4649" s="2" t="s">
        <v>9197</v>
      </c>
      <c r="C4649" s="6" t="s">
        <v>9198</v>
      </c>
      <c r="D4649" s="3" t="s">
        <v>1025</v>
      </c>
    </row>
    <row r="4650">
      <c r="A4650" s="6" t="s">
        <v>4681</v>
      </c>
      <c r="B4650" s="2" t="s">
        <v>9199</v>
      </c>
      <c r="C4650" s="6" t="s">
        <v>9200</v>
      </c>
      <c r="D4650" s="3" t="s">
        <v>1025</v>
      </c>
    </row>
    <row r="4651">
      <c r="A4651" s="6" t="s">
        <v>4681</v>
      </c>
      <c r="B4651" s="2" t="s">
        <v>9201</v>
      </c>
      <c r="C4651" s="6" t="s">
        <v>9202</v>
      </c>
      <c r="D4651" s="3" t="s">
        <v>1025</v>
      </c>
    </row>
    <row r="4652">
      <c r="A4652" s="6" t="s">
        <v>4681</v>
      </c>
      <c r="B4652" s="2" t="s">
        <v>9203</v>
      </c>
      <c r="C4652" s="6" t="s">
        <v>1028</v>
      </c>
      <c r="D4652" s="3" t="s">
        <v>1027</v>
      </c>
    </row>
    <row r="4653">
      <c r="A4653" s="6" t="s">
        <v>4681</v>
      </c>
      <c r="B4653" s="2" t="s">
        <v>9204</v>
      </c>
      <c r="C4653" s="6" t="s">
        <v>1030</v>
      </c>
      <c r="D4653" s="3" t="s">
        <v>1029</v>
      </c>
    </row>
    <row r="4654">
      <c r="A4654" s="6" t="s">
        <v>4681</v>
      </c>
      <c r="B4654" s="2" t="s">
        <v>9205</v>
      </c>
      <c r="C4654" s="6" t="s">
        <v>1032</v>
      </c>
      <c r="D4654" s="3" t="s">
        <v>1031</v>
      </c>
    </row>
    <row r="4655">
      <c r="A4655" s="6" t="s">
        <v>4681</v>
      </c>
      <c r="B4655" s="2" t="s">
        <v>9206</v>
      </c>
      <c r="C4655" s="6" t="s">
        <v>9207</v>
      </c>
      <c r="D4655" s="3" t="s">
        <v>1033</v>
      </c>
    </row>
    <row r="4656">
      <c r="A4656" s="6" t="s">
        <v>4681</v>
      </c>
      <c r="B4656" s="2" t="s">
        <v>9208</v>
      </c>
      <c r="C4656" s="6" t="s">
        <v>9209</v>
      </c>
      <c r="D4656" s="3" t="s">
        <v>1033</v>
      </c>
    </row>
    <row r="4657">
      <c r="A4657" s="6" t="s">
        <v>4681</v>
      </c>
      <c r="B4657" s="2" t="s">
        <v>9210</v>
      </c>
      <c r="C4657" s="6" t="s">
        <v>9211</v>
      </c>
      <c r="D4657" s="3" t="s">
        <v>1033</v>
      </c>
    </row>
    <row r="4658">
      <c r="A4658" s="6" t="s">
        <v>4681</v>
      </c>
      <c r="B4658" s="2" t="s">
        <v>9212</v>
      </c>
      <c r="C4658" s="6" t="s">
        <v>9213</v>
      </c>
      <c r="D4658" s="3" t="s">
        <v>1033</v>
      </c>
    </row>
    <row r="4659">
      <c r="A4659" s="6" t="s">
        <v>4681</v>
      </c>
      <c r="B4659" s="2" t="s">
        <v>9214</v>
      </c>
      <c r="C4659" s="6" t="s">
        <v>9215</v>
      </c>
      <c r="D4659" s="3" t="s">
        <v>1033</v>
      </c>
    </row>
    <row r="4660">
      <c r="A4660" s="6" t="s">
        <v>4681</v>
      </c>
      <c r="B4660" s="2" t="s">
        <v>9216</v>
      </c>
      <c r="C4660" s="6" t="s">
        <v>9217</v>
      </c>
      <c r="D4660" s="3" t="s">
        <v>1033</v>
      </c>
    </row>
    <row r="4661">
      <c r="A4661" s="6" t="s">
        <v>4681</v>
      </c>
      <c r="B4661" s="2" t="s">
        <v>9218</v>
      </c>
      <c r="C4661" s="6" t="s">
        <v>9219</v>
      </c>
      <c r="D4661" s="3" t="s">
        <v>1033</v>
      </c>
    </row>
    <row r="4662">
      <c r="A4662" s="6" t="s">
        <v>4681</v>
      </c>
      <c r="B4662" s="2" t="s">
        <v>9220</v>
      </c>
      <c r="C4662" s="6" t="s">
        <v>9221</v>
      </c>
      <c r="D4662" s="3" t="s">
        <v>1033</v>
      </c>
    </row>
    <row r="4663">
      <c r="A4663" s="6" t="s">
        <v>4681</v>
      </c>
      <c r="B4663" s="2" t="s">
        <v>9222</v>
      </c>
      <c r="C4663" s="6" t="s">
        <v>9223</v>
      </c>
      <c r="D4663" s="3" t="s">
        <v>1033</v>
      </c>
    </row>
    <row r="4664">
      <c r="A4664" s="6" t="s">
        <v>4681</v>
      </c>
      <c r="B4664" s="2" t="s">
        <v>9224</v>
      </c>
      <c r="C4664" s="6" t="s">
        <v>9225</v>
      </c>
      <c r="D4664" s="3" t="s">
        <v>1033</v>
      </c>
    </row>
    <row r="4665">
      <c r="A4665" s="6" t="s">
        <v>4681</v>
      </c>
      <c r="B4665" s="2" t="s">
        <v>9226</v>
      </c>
      <c r="C4665" s="6" t="s">
        <v>1037</v>
      </c>
      <c r="D4665" s="3" t="s">
        <v>1036</v>
      </c>
    </row>
    <row r="4666">
      <c r="A4666" s="6" t="s">
        <v>4681</v>
      </c>
      <c r="B4666" s="2" t="s">
        <v>9227</v>
      </c>
      <c r="C4666" s="6" t="s">
        <v>9228</v>
      </c>
      <c r="D4666" s="3" t="s">
        <v>1038</v>
      </c>
    </row>
    <row r="4667">
      <c r="A4667" s="6" t="s">
        <v>4681</v>
      </c>
      <c r="B4667" s="2" t="s">
        <v>9229</v>
      </c>
      <c r="C4667" s="6" t="s">
        <v>9230</v>
      </c>
      <c r="D4667" s="3" t="s">
        <v>1038</v>
      </c>
    </row>
    <row r="4668">
      <c r="A4668" s="6" t="s">
        <v>4681</v>
      </c>
      <c r="B4668" s="2" t="s">
        <v>9231</v>
      </c>
      <c r="C4668" s="6" t="s">
        <v>9232</v>
      </c>
      <c r="D4668" s="3" t="s">
        <v>1038</v>
      </c>
    </row>
    <row r="4669">
      <c r="A4669" s="6" t="s">
        <v>4681</v>
      </c>
      <c r="B4669" s="2" t="s">
        <v>9233</v>
      </c>
      <c r="C4669" s="6" t="s">
        <v>9234</v>
      </c>
      <c r="D4669" s="3" t="s">
        <v>1038</v>
      </c>
    </row>
    <row r="4670">
      <c r="A4670" s="6" t="s">
        <v>4681</v>
      </c>
      <c r="B4670" s="2" t="s">
        <v>9235</v>
      </c>
      <c r="C4670" s="6" t="s">
        <v>9236</v>
      </c>
      <c r="D4670" s="3" t="s">
        <v>1040</v>
      </c>
    </row>
    <row r="4671">
      <c r="A4671" s="6" t="s">
        <v>4681</v>
      </c>
      <c r="B4671" s="2" t="s">
        <v>9237</v>
      </c>
      <c r="C4671" s="6" t="s">
        <v>9238</v>
      </c>
      <c r="D4671" s="3" t="s">
        <v>1040</v>
      </c>
    </row>
    <row r="4672">
      <c r="A4672" s="6" t="s">
        <v>4681</v>
      </c>
      <c r="B4672" s="2" t="s">
        <v>9239</v>
      </c>
      <c r="C4672" s="6" t="s">
        <v>9240</v>
      </c>
      <c r="D4672" s="3" t="s">
        <v>1040</v>
      </c>
    </row>
    <row r="4673">
      <c r="A4673" s="6" t="s">
        <v>4681</v>
      </c>
      <c r="B4673" s="2" t="s">
        <v>9241</v>
      </c>
      <c r="C4673" s="6" t="s">
        <v>9242</v>
      </c>
      <c r="D4673" s="3" t="s">
        <v>1040</v>
      </c>
    </row>
    <row r="4674">
      <c r="A4674" s="6" t="s">
        <v>4681</v>
      </c>
      <c r="B4674" s="2" t="s">
        <v>9243</v>
      </c>
      <c r="C4674" s="6" t="s">
        <v>9244</v>
      </c>
      <c r="D4674" s="3" t="s">
        <v>1040</v>
      </c>
    </row>
    <row r="4675">
      <c r="A4675" s="6" t="s">
        <v>4681</v>
      </c>
      <c r="B4675" s="2" t="s">
        <v>9245</v>
      </c>
      <c r="C4675" s="6" t="s">
        <v>9246</v>
      </c>
      <c r="D4675" s="3" t="s">
        <v>1040</v>
      </c>
    </row>
    <row r="4676">
      <c r="A4676" s="6" t="s">
        <v>4681</v>
      </c>
      <c r="B4676" s="2" t="s">
        <v>9247</v>
      </c>
      <c r="C4676" s="6" t="s">
        <v>9248</v>
      </c>
      <c r="D4676" s="3" t="s">
        <v>1042</v>
      </c>
    </row>
    <row r="4677">
      <c r="A4677" s="6" t="s">
        <v>4681</v>
      </c>
      <c r="B4677" s="2" t="s">
        <v>9249</v>
      </c>
      <c r="C4677" s="6" t="s">
        <v>9250</v>
      </c>
      <c r="D4677" s="3" t="s">
        <v>1042</v>
      </c>
    </row>
    <row r="4678">
      <c r="A4678" s="6" t="s">
        <v>4681</v>
      </c>
      <c r="B4678" s="2" t="s">
        <v>9251</v>
      </c>
      <c r="C4678" s="6" t="s">
        <v>9252</v>
      </c>
      <c r="D4678" s="3" t="s">
        <v>1042</v>
      </c>
    </row>
    <row r="4679">
      <c r="A4679" s="6" t="s">
        <v>4681</v>
      </c>
      <c r="B4679" s="2" t="s">
        <v>9253</v>
      </c>
      <c r="C4679" s="6" t="s">
        <v>9254</v>
      </c>
      <c r="D4679" s="3" t="s">
        <v>1042</v>
      </c>
    </row>
    <row r="4680">
      <c r="A4680" s="6" t="s">
        <v>4681</v>
      </c>
      <c r="B4680" s="2" t="s">
        <v>9255</v>
      </c>
      <c r="C4680" s="6" t="s">
        <v>9256</v>
      </c>
      <c r="D4680" s="3" t="s">
        <v>1042</v>
      </c>
    </row>
    <row r="4681">
      <c r="A4681" s="6" t="s">
        <v>4681</v>
      </c>
      <c r="B4681" s="2" t="s">
        <v>9257</v>
      </c>
      <c r="C4681" s="6" t="s">
        <v>9258</v>
      </c>
      <c r="D4681" s="3" t="s">
        <v>1044</v>
      </c>
    </row>
    <row r="4682">
      <c r="A4682" s="6" t="s">
        <v>4681</v>
      </c>
      <c r="B4682" s="2" t="s">
        <v>9259</v>
      </c>
      <c r="C4682" s="6" t="s">
        <v>9260</v>
      </c>
      <c r="D4682" s="3" t="s">
        <v>1044</v>
      </c>
    </row>
    <row r="4683">
      <c r="A4683" s="6" t="s">
        <v>4681</v>
      </c>
      <c r="B4683" s="2" t="s">
        <v>9261</v>
      </c>
      <c r="C4683" s="6" t="s">
        <v>9262</v>
      </c>
      <c r="D4683" s="3" t="s">
        <v>1044</v>
      </c>
    </row>
    <row r="4684">
      <c r="A4684" s="6" t="s">
        <v>4681</v>
      </c>
      <c r="B4684" s="2" t="s">
        <v>9263</v>
      </c>
      <c r="C4684" s="6" t="s">
        <v>9264</v>
      </c>
      <c r="D4684" s="3" t="s">
        <v>1044</v>
      </c>
    </row>
    <row r="4685">
      <c r="A4685" s="6" t="s">
        <v>4681</v>
      </c>
      <c r="B4685" s="2" t="s">
        <v>9265</v>
      </c>
      <c r="C4685" s="6" t="s">
        <v>9266</v>
      </c>
      <c r="D4685" s="3" t="s">
        <v>1044</v>
      </c>
    </row>
    <row r="4686">
      <c r="A4686" s="6" t="s">
        <v>4681</v>
      </c>
      <c r="B4686" s="2" t="s">
        <v>9267</v>
      </c>
      <c r="C4686" s="6" t="s">
        <v>9268</v>
      </c>
      <c r="D4686" s="3" t="s">
        <v>1044</v>
      </c>
    </row>
    <row r="4687">
      <c r="A4687" s="6" t="s">
        <v>4681</v>
      </c>
      <c r="B4687" s="2" t="s">
        <v>9269</v>
      </c>
      <c r="C4687" s="6" t="s">
        <v>9270</v>
      </c>
      <c r="D4687" s="3" t="s">
        <v>1044</v>
      </c>
    </row>
    <row r="4688">
      <c r="A4688" s="6" t="s">
        <v>4681</v>
      </c>
      <c r="B4688" s="2" t="s">
        <v>9271</v>
      </c>
      <c r="C4688" s="6" t="s">
        <v>9272</v>
      </c>
      <c r="D4688" s="3" t="s">
        <v>1044</v>
      </c>
    </row>
    <row r="4689">
      <c r="A4689" s="6" t="s">
        <v>4681</v>
      </c>
      <c r="B4689" s="2" t="s">
        <v>9273</v>
      </c>
      <c r="C4689" s="6" t="s">
        <v>9274</v>
      </c>
      <c r="D4689" s="3" t="s">
        <v>1044</v>
      </c>
    </row>
    <row r="4690">
      <c r="A4690" s="6" t="s">
        <v>4681</v>
      </c>
      <c r="B4690" s="2" t="s">
        <v>9275</v>
      </c>
      <c r="C4690" s="6" t="s">
        <v>9276</v>
      </c>
      <c r="D4690" s="3" t="s">
        <v>1046</v>
      </c>
    </row>
    <row r="4691">
      <c r="A4691" s="6" t="s">
        <v>4681</v>
      </c>
      <c r="B4691" s="2" t="s">
        <v>9277</v>
      </c>
      <c r="C4691" s="6" t="s">
        <v>9278</v>
      </c>
      <c r="D4691" s="3" t="s">
        <v>1046</v>
      </c>
    </row>
    <row r="4692">
      <c r="A4692" s="6" t="s">
        <v>4681</v>
      </c>
      <c r="B4692" s="2" t="s">
        <v>9279</v>
      </c>
      <c r="C4692" s="6" t="s">
        <v>9280</v>
      </c>
      <c r="D4692" s="3" t="s">
        <v>1046</v>
      </c>
    </row>
    <row r="4693">
      <c r="A4693" s="6" t="s">
        <v>4681</v>
      </c>
      <c r="B4693" s="2" t="s">
        <v>9281</v>
      </c>
      <c r="C4693" s="6" t="s">
        <v>9282</v>
      </c>
      <c r="D4693" s="3" t="s">
        <v>1046</v>
      </c>
    </row>
    <row r="4694">
      <c r="A4694" s="6" t="s">
        <v>4681</v>
      </c>
      <c r="B4694" s="2" t="s">
        <v>9283</v>
      </c>
      <c r="C4694" s="6" t="s">
        <v>9284</v>
      </c>
      <c r="D4694" s="3" t="s">
        <v>1046</v>
      </c>
    </row>
    <row r="4695">
      <c r="A4695" s="6" t="s">
        <v>4681</v>
      </c>
      <c r="B4695" s="2" t="s">
        <v>9285</v>
      </c>
      <c r="C4695" s="6" t="s">
        <v>9286</v>
      </c>
      <c r="D4695" s="3" t="s">
        <v>1048</v>
      </c>
    </row>
    <row r="4696">
      <c r="A4696" s="6" t="s">
        <v>4681</v>
      </c>
      <c r="B4696" s="2" t="s">
        <v>9287</v>
      </c>
      <c r="C4696" s="6" t="s">
        <v>9288</v>
      </c>
      <c r="D4696" s="3" t="s">
        <v>1048</v>
      </c>
    </row>
    <row r="4697">
      <c r="A4697" s="6" t="s">
        <v>4681</v>
      </c>
      <c r="B4697" s="2" t="s">
        <v>9289</v>
      </c>
      <c r="C4697" s="6" t="s">
        <v>9290</v>
      </c>
      <c r="D4697" s="3" t="s">
        <v>1048</v>
      </c>
    </row>
    <row r="4698">
      <c r="A4698" s="6" t="s">
        <v>4681</v>
      </c>
      <c r="B4698" s="2" t="s">
        <v>9291</v>
      </c>
      <c r="C4698" s="6" t="s">
        <v>1051</v>
      </c>
      <c r="D4698" s="3" t="s">
        <v>1050</v>
      </c>
    </row>
    <row r="4699">
      <c r="A4699" s="6" t="s">
        <v>4681</v>
      </c>
      <c r="B4699" s="2" t="s">
        <v>9292</v>
      </c>
      <c r="C4699" s="6" t="s">
        <v>9293</v>
      </c>
      <c r="D4699" s="3" t="s">
        <v>1052</v>
      </c>
    </row>
    <row r="4700">
      <c r="A4700" s="6" t="s">
        <v>4681</v>
      </c>
      <c r="B4700" s="2" t="s">
        <v>9294</v>
      </c>
      <c r="C4700" s="6" t="s">
        <v>9295</v>
      </c>
      <c r="D4700" s="3" t="s">
        <v>1052</v>
      </c>
    </row>
    <row r="4701">
      <c r="A4701" s="6" t="s">
        <v>4681</v>
      </c>
      <c r="B4701" s="2" t="s">
        <v>9296</v>
      </c>
      <c r="C4701" s="6" t="s">
        <v>9297</v>
      </c>
      <c r="D4701" s="3" t="s">
        <v>1052</v>
      </c>
    </row>
    <row r="4702">
      <c r="A4702" s="6" t="s">
        <v>4681</v>
      </c>
      <c r="B4702" s="2" t="s">
        <v>9298</v>
      </c>
      <c r="C4702" s="6" t="s">
        <v>9299</v>
      </c>
      <c r="D4702" s="3" t="s">
        <v>1052</v>
      </c>
    </row>
    <row r="4703">
      <c r="A4703" s="6" t="s">
        <v>4681</v>
      </c>
      <c r="B4703" s="2" t="s">
        <v>9300</v>
      </c>
      <c r="C4703" s="6" t="s">
        <v>9301</v>
      </c>
      <c r="D4703" s="3" t="s">
        <v>1055</v>
      </c>
    </row>
    <row r="4704">
      <c r="A4704" s="6" t="s">
        <v>4681</v>
      </c>
      <c r="B4704" s="2" t="s">
        <v>9302</v>
      </c>
      <c r="C4704" s="6" t="s">
        <v>9303</v>
      </c>
      <c r="D4704" s="3" t="s">
        <v>1055</v>
      </c>
    </row>
    <row r="4705">
      <c r="A4705" s="6" t="s">
        <v>4681</v>
      </c>
      <c r="B4705" s="2" t="s">
        <v>9304</v>
      </c>
      <c r="C4705" s="6" t="s">
        <v>9305</v>
      </c>
      <c r="D4705" s="3" t="s">
        <v>1055</v>
      </c>
    </row>
    <row r="4706">
      <c r="A4706" s="6" t="s">
        <v>4681</v>
      </c>
      <c r="B4706" s="2" t="s">
        <v>9306</v>
      </c>
      <c r="C4706" s="6" t="s">
        <v>9307</v>
      </c>
      <c r="D4706" s="3" t="s">
        <v>1055</v>
      </c>
    </row>
    <row r="4707">
      <c r="A4707" s="6" t="s">
        <v>4681</v>
      </c>
      <c r="B4707" s="2" t="s">
        <v>9308</v>
      </c>
      <c r="C4707" s="6" t="s">
        <v>9309</v>
      </c>
      <c r="D4707" s="3" t="s">
        <v>1057</v>
      </c>
    </row>
    <row r="4708">
      <c r="A4708" s="6" t="s">
        <v>4681</v>
      </c>
      <c r="B4708" s="2" t="s">
        <v>9310</v>
      </c>
      <c r="C4708" s="6" t="s">
        <v>9311</v>
      </c>
      <c r="D4708" s="3" t="s">
        <v>1057</v>
      </c>
    </row>
    <row r="4709">
      <c r="A4709" s="6" t="s">
        <v>4681</v>
      </c>
      <c r="B4709" s="2" t="s">
        <v>9312</v>
      </c>
      <c r="C4709" s="6" t="s">
        <v>9313</v>
      </c>
      <c r="D4709" s="3" t="s">
        <v>1057</v>
      </c>
    </row>
    <row r="4710">
      <c r="A4710" s="6" t="s">
        <v>4681</v>
      </c>
      <c r="B4710" s="2" t="s">
        <v>9314</v>
      </c>
      <c r="C4710" s="6" t="s">
        <v>9315</v>
      </c>
      <c r="D4710" s="3" t="s">
        <v>1057</v>
      </c>
    </row>
    <row r="4711">
      <c r="A4711" s="6" t="s">
        <v>4681</v>
      </c>
      <c r="B4711" s="2" t="s">
        <v>9316</v>
      </c>
      <c r="C4711" s="6" t="s">
        <v>9317</v>
      </c>
      <c r="D4711" s="3" t="s">
        <v>1059</v>
      </c>
    </row>
    <row r="4712">
      <c r="A4712" s="6" t="s">
        <v>4681</v>
      </c>
      <c r="B4712" s="2" t="s">
        <v>9318</v>
      </c>
      <c r="C4712" s="6" t="s">
        <v>9319</v>
      </c>
      <c r="D4712" s="3" t="s">
        <v>1059</v>
      </c>
    </row>
    <row r="4713">
      <c r="A4713" s="6" t="s">
        <v>4681</v>
      </c>
      <c r="B4713" s="2" t="s">
        <v>9320</v>
      </c>
      <c r="C4713" s="6" t="s">
        <v>9321</v>
      </c>
      <c r="D4713" s="3" t="s">
        <v>1059</v>
      </c>
    </row>
    <row r="4714">
      <c r="A4714" s="6" t="s">
        <v>4681</v>
      </c>
      <c r="B4714" s="2" t="s">
        <v>9322</v>
      </c>
      <c r="C4714" s="6" t="s">
        <v>9323</v>
      </c>
      <c r="D4714" s="3" t="s">
        <v>1059</v>
      </c>
    </row>
    <row r="4715">
      <c r="A4715" s="6" t="s">
        <v>4681</v>
      </c>
      <c r="B4715" s="2" t="s">
        <v>9324</v>
      </c>
      <c r="C4715" s="6" t="s">
        <v>9325</v>
      </c>
      <c r="D4715" s="3" t="s">
        <v>1061</v>
      </c>
    </row>
    <row r="4716">
      <c r="A4716" s="6" t="s">
        <v>4681</v>
      </c>
      <c r="B4716" s="2" t="s">
        <v>9326</v>
      </c>
      <c r="C4716" s="6" t="s">
        <v>9327</v>
      </c>
      <c r="D4716" s="3" t="s">
        <v>1061</v>
      </c>
    </row>
    <row r="4717">
      <c r="A4717" s="6" t="s">
        <v>4681</v>
      </c>
      <c r="B4717" s="2" t="s">
        <v>9328</v>
      </c>
      <c r="C4717" s="6" t="s">
        <v>9329</v>
      </c>
      <c r="D4717" s="3" t="s">
        <v>1061</v>
      </c>
    </row>
    <row r="4718">
      <c r="A4718" s="6" t="s">
        <v>4681</v>
      </c>
      <c r="B4718" s="2" t="s">
        <v>9330</v>
      </c>
      <c r="C4718" s="6" t="s">
        <v>9331</v>
      </c>
      <c r="D4718" s="3" t="s">
        <v>1061</v>
      </c>
    </row>
    <row r="4719">
      <c r="A4719" s="6" t="s">
        <v>4681</v>
      </c>
      <c r="B4719" s="2" t="s">
        <v>9332</v>
      </c>
      <c r="C4719" s="6" t="s">
        <v>9333</v>
      </c>
      <c r="D4719" s="3" t="s">
        <v>1063</v>
      </c>
    </row>
    <row r="4720">
      <c r="A4720" s="6" t="s">
        <v>4681</v>
      </c>
      <c r="B4720" s="2" t="s">
        <v>9334</v>
      </c>
      <c r="C4720" s="6" t="s">
        <v>9335</v>
      </c>
      <c r="D4720" s="3" t="s">
        <v>1063</v>
      </c>
    </row>
    <row r="4721">
      <c r="A4721" s="6" t="s">
        <v>4681</v>
      </c>
      <c r="B4721" s="2" t="s">
        <v>9336</v>
      </c>
      <c r="C4721" s="6" t="s">
        <v>9337</v>
      </c>
      <c r="D4721" s="3" t="s">
        <v>1063</v>
      </c>
    </row>
    <row r="4722">
      <c r="A4722" s="6" t="s">
        <v>4681</v>
      </c>
      <c r="B4722" s="2" t="s">
        <v>9338</v>
      </c>
      <c r="C4722" s="6" t="s">
        <v>9339</v>
      </c>
      <c r="D4722" s="3" t="s">
        <v>1063</v>
      </c>
    </row>
    <row r="4723">
      <c r="A4723" s="6" t="s">
        <v>4681</v>
      </c>
      <c r="B4723" s="2" t="s">
        <v>9340</v>
      </c>
      <c r="C4723" s="6" t="s">
        <v>9341</v>
      </c>
      <c r="D4723" s="3" t="s">
        <v>1065</v>
      </c>
    </row>
    <row r="4724">
      <c r="A4724" s="6" t="s">
        <v>4681</v>
      </c>
      <c r="B4724" s="2" t="s">
        <v>9342</v>
      </c>
      <c r="C4724" s="6" t="s">
        <v>9343</v>
      </c>
      <c r="D4724" s="3" t="s">
        <v>1065</v>
      </c>
    </row>
    <row r="4725">
      <c r="A4725" s="6" t="s">
        <v>4681</v>
      </c>
      <c r="B4725" s="2" t="s">
        <v>9344</v>
      </c>
      <c r="C4725" s="6" t="s">
        <v>9345</v>
      </c>
      <c r="D4725" s="3" t="s">
        <v>1065</v>
      </c>
    </row>
    <row r="4726">
      <c r="A4726" s="6" t="s">
        <v>4681</v>
      </c>
      <c r="B4726" s="2" t="s">
        <v>9346</v>
      </c>
      <c r="C4726" s="6" t="s">
        <v>9347</v>
      </c>
      <c r="D4726" s="3" t="s">
        <v>1065</v>
      </c>
    </row>
    <row r="4727">
      <c r="A4727" s="6" t="s">
        <v>4681</v>
      </c>
      <c r="B4727" s="2" t="s">
        <v>9348</v>
      </c>
      <c r="C4727" s="6" t="s">
        <v>9349</v>
      </c>
      <c r="D4727" s="3" t="s">
        <v>1065</v>
      </c>
    </row>
    <row r="4728">
      <c r="A4728" s="6" t="s">
        <v>4681</v>
      </c>
      <c r="B4728" s="2" t="s">
        <v>9350</v>
      </c>
      <c r="C4728" s="6" t="s">
        <v>9351</v>
      </c>
      <c r="D4728" s="3" t="s">
        <v>1065</v>
      </c>
    </row>
    <row r="4729">
      <c r="A4729" s="6" t="s">
        <v>4681</v>
      </c>
      <c r="B4729" s="2" t="s">
        <v>9352</v>
      </c>
      <c r="C4729" s="6" t="s">
        <v>9353</v>
      </c>
      <c r="D4729" s="3" t="s">
        <v>1068</v>
      </c>
    </row>
    <row r="4730">
      <c r="A4730" s="6" t="s">
        <v>4681</v>
      </c>
      <c r="B4730" s="2" t="s">
        <v>9354</v>
      </c>
      <c r="C4730" s="6" t="s">
        <v>9355</v>
      </c>
      <c r="D4730" s="3" t="s">
        <v>1068</v>
      </c>
    </row>
    <row r="4731">
      <c r="A4731" s="6" t="s">
        <v>4681</v>
      </c>
      <c r="B4731" s="2" t="s">
        <v>9356</v>
      </c>
      <c r="C4731" s="6" t="s">
        <v>9357</v>
      </c>
      <c r="D4731" s="3" t="s">
        <v>1068</v>
      </c>
    </row>
    <row r="4732">
      <c r="A4732" s="6" t="s">
        <v>4681</v>
      </c>
      <c r="B4732" s="2" t="s">
        <v>9358</v>
      </c>
      <c r="C4732" s="6" t="s">
        <v>9359</v>
      </c>
      <c r="D4732" s="3" t="s">
        <v>1068</v>
      </c>
    </row>
    <row r="4733">
      <c r="A4733" s="6" t="s">
        <v>4681</v>
      </c>
      <c r="B4733" s="2" t="s">
        <v>9360</v>
      </c>
      <c r="C4733" s="6" t="s">
        <v>9361</v>
      </c>
      <c r="D4733" s="3" t="s">
        <v>1068</v>
      </c>
    </row>
    <row r="4734">
      <c r="A4734" s="6" t="s">
        <v>4681</v>
      </c>
      <c r="B4734" s="2" t="s">
        <v>9362</v>
      </c>
      <c r="C4734" s="6" t="s">
        <v>9363</v>
      </c>
      <c r="D4734" s="3" t="s">
        <v>1068</v>
      </c>
    </row>
    <row r="4735">
      <c r="A4735" s="6" t="s">
        <v>4681</v>
      </c>
      <c r="B4735" s="2" t="s">
        <v>9364</v>
      </c>
      <c r="C4735" s="6" t="s">
        <v>1071</v>
      </c>
      <c r="D4735" s="3" t="s">
        <v>1070</v>
      </c>
    </row>
    <row r="4736">
      <c r="A4736" s="6" t="s">
        <v>4681</v>
      </c>
      <c r="B4736" s="2" t="s">
        <v>9365</v>
      </c>
      <c r="C4736" s="6" t="s">
        <v>1073</v>
      </c>
      <c r="D4736" s="3" t="s">
        <v>1072</v>
      </c>
    </row>
    <row r="4737">
      <c r="A4737" s="6" t="s">
        <v>4681</v>
      </c>
      <c r="B4737" s="2" t="s">
        <v>9366</v>
      </c>
      <c r="C4737" s="6" t="s">
        <v>9367</v>
      </c>
      <c r="D4737" s="3" t="s">
        <v>1074</v>
      </c>
    </row>
    <row r="4738">
      <c r="A4738" s="6" t="s">
        <v>4681</v>
      </c>
      <c r="B4738" s="2" t="s">
        <v>9368</v>
      </c>
      <c r="C4738" s="6" t="s">
        <v>9369</v>
      </c>
      <c r="D4738" s="3" t="s">
        <v>1074</v>
      </c>
    </row>
    <row r="4739">
      <c r="A4739" s="6" t="s">
        <v>4681</v>
      </c>
      <c r="B4739" s="2" t="s">
        <v>9370</v>
      </c>
      <c r="C4739" s="6" t="s">
        <v>9371</v>
      </c>
      <c r="D4739" s="3" t="s">
        <v>1074</v>
      </c>
    </row>
    <row r="4740">
      <c r="A4740" s="6" t="s">
        <v>4681</v>
      </c>
      <c r="B4740" s="2" t="s">
        <v>9372</v>
      </c>
      <c r="C4740" s="6" t="s">
        <v>9373</v>
      </c>
      <c r="D4740" s="3" t="s">
        <v>1074</v>
      </c>
    </row>
    <row r="4741">
      <c r="A4741" s="6" t="s">
        <v>4681</v>
      </c>
      <c r="B4741" s="2" t="s">
        <v>9374</v>
      </c>
      <c r="C4741" s="6" t="s">
        <v>9375</v>
      </c>
      <c r="D4741" s="3" t="s">
        <v>1074</v>
      </c>
    </row>
    <row r="4742">
      <c r="A4742" s="6" t="s">
        <v>4681</v>
      </c>
      <c r="B4742" s="2" t="s">
        <v>9376</v>
      </c>
      <c r="C4742" s="6" t="s">
        <v>9377</v>
      </c>
      <c r="D4742" s="3" t="s">
        <v>1074</v>
      </c>
    </row>
    <row r="4743">
      <c r="A4743" s="6" t="s">
        <v>4681</v>
      </c>
      <c r="B4743" s="2" t="s">
        <v>9378</v>
      </c>
      <c r="C4743" s="6" t="s">
        <v>9379</v>
      </c>
      <c r="D4743" s="3" t="s">
        <v>1074</v>
      </c>
    </row>
    <row r="4744">
      <c r="A4744" s="6" t="s">
        <v>4681</v>
      </c>
      <c r="B4744" s="2" t="s">
        <v>9380</v>
      </c>
      <c r="C4744" s="6" t="s">
        <v>9381</v>
      </c>
      <c r="D4744" s="3" t="s">
        <v>1074</v>
      </c>
    </row>
    <row r="4745">
      <c r="A4745" s="6" t="s">
        <v>4681</v>
      </c>
      <c r="B4745" s="2" t="s">
        <v>9382</v>
      </c>
      <c r="C4745" s="6" t="s">
        <v>1077</v>
      </c>
      <c r="D4745" s="3" t="s">
        <v>1076</v>
      </c>
    </row>
    <row r="4746">
      <c r="A4746" s="6" t="s">
        <v>4681</v>
      </c>
      <c r="B4746" s="2" t="s">
        <v>9383</v>
      </c>
      <c r="C4746" s="6" t="s">
        <v>1079</v>
      </c>
      <c r="D4746" s="3" t="s">
        <v>1078</v>
      </c>
    </row>
    <row r="4747">
      <c r="A4747" s="6" t="s">
        <v>4681</v>
      </c>
      <c r="B4747" s="2" t="s">
        <v>9384</v>
      </c>
      <c r="C4747" s="6" t="s">
        <v>9385</v>
      </c>
      <c r="D4747" s="3" t="s">
        <v>1080</v>
      </c>
    </row>
    <row r="4748">
      <c r="A4748" s="6" t="s">
        <v>4681</v>
      </c>
      <c r="B4748" s="2" t="s">
        <v>9386</v>
      </c>
      <c r="C4748" s="6" t="s">
        <v>9387</v>
      </c>
      <c r="D4748" s="3" t="s">
        <v>1080</v>
      </c>
    </row>
    <row r="4749">
      <c r="A4749" s="6" t="s">
        <v>4681</v>
      </c>
      <c r="B4749" s="2" t="s">
        <v>9388</v>
      </c>
      <c r="C4749" s="6" t="s">
        <v>9389</v>
      </c>
      <c r="D4749" s="3" t="s">
        <v>1080</v>
      </c>
    </row>
    <row r="4750">
      <c r="A4750" s="6" t="s">
        <v>4681</v>
      </c>
      <c r="B4750" s="2" t="s">
        <v>9390</v>
      </c>
      <c r="C4750" s="6" t="s">
        <v>9391</v>
      </c>
      <c r="D4750" s="3" t="s">
        <v>1080</v>
      </c>
    </row>
    <row r="4751">
      <c r="A4751" s="6" t="s">
        <v>4681</v>
      </c>
      <c r="B4751" s="2" t="s">
        <v>9392</v>
      </c>
      <c r="C4751" s="6" t="s">
        <v>9393</v>
      </c>
      <c r="D4751" s="3" t="s">
        <v>1083</v>
      </c>
    </row>
    <row r="4752">
      <c r="A4752" s="6" t="s">
        <v>4681</v>
      </c>
      <c r="B4752" s="2" t="s">
        <v>9394</v>
      </c>
      <c r="C4752" s="6" t="s">
        <v>9395</v>
      </c>
      <c r="D4752" s="3" t="s">
        <v>1083</v>
      </c>
    </row>
    <row r="4753">
      <c r="A4753" s="6" t="s">
        <v>4681</v>
      </c>
      <c r="B4753" s="2" t="s">
        <v>9396</v>
      </c>
      <c r="C4753" s="6" t="s">
        <v>9397</v>
      </c>
      <c r="D4753" s="3" t="s">
        <v>1083</v>
      </c>
    </row>
    <row r="4754">
      <c r="A4754" s="6" t="s">
        <v>4681</v>
      </c>
      <c r="B4754" s="2" t="s">
        <v>9398</v>
      </c>
      <c r="C4754" s="6" t="s">
        <v>9399</v>
      </c>
      <c r="D4754" s="3" t="s">
        <v>1083</v>
      </c>
    </row>
    <row r="4755">
      <c r="A4755" s="6" t="s">
        <v>4681</v>
      </c>
      <c r="B4755" s="2" t="s">
        <v>9400</v>
      </c>
      <c r="C4755" s="6" t="s">
        <v>9401</v>
      </c>
      <c r="D4755" s="3" t="s">
        <v>1083</v>
      </c>
    </row>
    <row r="4756">
      <c r="A4756" s="6" t="s">
        <v>4681</v>
      </c>
      <c r="B4756" s="2" t="s">
        <v>9402</v>
      </c>
      <c r="C4756" s="6" t="s">
        <v>9403</v>
      </c>
      <c r="D4756" s="3" t="s">
        <v>1083</v>
      </c>
    </row>
    <row r="4757">
      <c r="A4757" s="6" t="s">
        <v>4681</v>
      </c>
      <c r="B4757" s="2" t="s">
        <v>9404</v>
      </c>
      <c r="C4757" s="6" t="s">
        <v>9405</v>
      </c>
      <c r="D4757" s="3" t="s">
        <v>1085</v>
      </c>
    </row>
    <row r="4758">
      <c r="A4758" s="6" t="s">
        <v>4681</v>
      </c>
      <c r="B4758" s="2" t="s">
        <v>9406</v>
      </c>
      <c r="C4758" s="6" t="s">
        <v>9407</v>
      </c>
      <c r="D4758" s="3" t="s">
        <v>1085</v>
      </c>
    </row>
    <row r="4759">
      <c r="A4759" s="6" t="s">
        <v>4681</v>
      </c>
      <c r="B4759" s="2" t="s">
        <v>9408</v>
      </c>
      <c r="C4759" s="6" t="s">
        <v>9409</v>
      </c>
      <c r="D4759" s="3" t="s">
        <v>1085</v>
      </c>
    </row>
    <row r="4760">
      <c r="A4760" s="6" t="s">
        <v>4681</v>
      </c>
      <c r="B4760" s="2" t="s">
        <v>9410</v>
      </c>
      <c r="C4760" s="6" t="s">
        <v>9411</v>
      </c>
      <c r="D4760" s="3" t="s">
        <v>1087</v>
      </c>
    </row>
    <row r="4761">
      <c r="A4761" s="6" t="s">
        <v>4681</v>
      </c>
      <c r="B4761" s="2" t="s">
        <v>9412</v>
      </c>
      <c r="C4761" s="6" t="s">
        <v>9413</v>
      </c>
      <c r="D4761" s="3" t="s">
        <v>1087</v>
      </c>
    </row>
    <row r="4762">
      <c r="A4762" s="6" t="s">
        <v>4681</v>
      </c>
      <c r="B4762" s="2" t="s">
        <v>9414</v>
      </c>
      <c r="C4762" s="6" t="s">
        <v>9415</v>
      </c>
      <c r="D4762" s="3" t="s">
        <v>1087</v>
      </c>
    </row>
    <row r="4763">
      <c r="A4763" s="6" t="s">
        <v>4681</v>
      </c>
      <c r="B4763" s="2" t="s">
        <v>9416</v>
      </c>
      <c r="C4763" s="6" t="s">
        <v>9417</v>
      </c>
      <c r="D4763" s="3" t="s">
        <v>1087</v>
      </c>
    </row>
    <row r="4764">
      <c r="A4764" s="6" t="s">
        <v>4681</v>
      </c>
      <c r="B4764" s="2" t="s">
        <v>9418</v>
      </c>
      <c r="C4764" s="6" t="s">
        <v>9419</v>
      </c>
      <c r="D4764" s="3" t="s">
        <v>1087</v>
      </c>
    </row>
    <row r="4765">
      <c r="A4765" s="6" t="s">
        <v>4681</v>
      </c>
      <c r="B4765" s="2" t="s">
        <v>9420</v>
      </c>
      <c r="C4765" s="6" t="s">
        <v>9421</v>
      </c>
      <c r="D4765" s="3" t="s">
        <v>1087</v>
      </c>
    </row>
    <row r="4766">
      <c r="A4766" s="6" t="s">
        <v>4681</v>
      </c>
      <c r="B4766" s="2" t="s">
        <v>9422</v>
      </c>
      <c r="C4766" s="6" t="s">
        <v>9423</v>
      </c>
      <c r="D4766" s="3" t="s">
        <v>1089</v>
      </c>
    </row>
    <row r="4767">
      <c r="A4767" s="6" t="s">
        <v>4681</v>
      </c>
      <c r="B4767" s="2" t="s">
        <v>9424</v>
      </c>
      <c r="C4767" s="6" t="s">
        <v>9425</v>
      </c>
      <c r="D4767" s="3" t="s">
        <v>1089</v>
      </c>
    </row>
    <row r="4768">
      <c r="A4768" s="6" t="s">
        <v>4681</v>
      </c>
      <c r="B4768" s="2" t="s">
        <v>9426</v>
      </c>
      <c r="C4768" s="6" t="s">
        <v>9427</v>
      </c>
      <c r="D4768" s="3" t="s">
        <v>1089</v>
      </c>
    </row>
    <row r="4769">
      <c r="A4769" s="6" t="s">
        <v>4681</v>
      </c>
      <c r="B4769" s="2" t="s">
        <v>9428</v>
      </c>
      <c r="C4769" s="6" t="s">
        <v>9429</v>
      </c>
      <c r="D4769" s="3" t="s">
        <v>1089</v>
      </c>
    </row>
    <row r="4770">
      <c r="A4770" s="6" t="s">
        <v>4681</v>
      </c>
      <c r="B4770" s="2" t="s">
        <v>9430</v>
      </c>
      <c r="C4770" s="6" t="s">
        <v>9431</v>
      </c>
      <c r="D4770" s="3" t="s">
        <v>1089</v>
      </c>
    </row>
    <row r="4771">
      <c r="A4771" s="6" t="s">
        <v>4681</v>
      </c>
      <c r="B4771" s="2" t="s">
        <v>9432</v>
      </c>
      <c r="C4771" s="6" t="s">
        <v>9433</v>
      </c>
      <c r="D4771" s="3" t="s">
        <v>1091</v>
      </c>
    </row>
    <row r="4772">
      <c r="A4772" s="6" t="s">
        <v>4681</v>
      </c>
      <c r="B4772" s="2" t="s">
        <v>9434</v>
      </c>
      <c r="C4772" s="6" t="s">
        <v>9435</v>
      </c>
      <c r="D4772" s="3" t="s">
        <v>1091</v>
      </c>
    </row>
    <row r="4773">
      <c r="A4773" s="6" t="s">
        <v>4681</v>
      </c>
      <c r="B4773" s="2" t="s">
        <v>9436</v>
      </c>
      <c r="C4773" s="6" t="s">
        <v>9437</v>
      </c>
      <c r="D4773" s="3" t="s">
        <v>1091</v>
      </c>
    </row>
    <row r="4774">
      <c r="A4774" s="6" t="s">
        <v>4681</v>
      </c>
      <c r="B4774" s="2" t="s">
        <v>9438</v>
      </c>
      <c r="C4774" s="6" t="s">
        <v>9439</v>
      </c>
      <c r="D4774" s="3" t="s">
        <v>1091</v>
      </c>
    </row>
    <row r="4775">
      <c r="A4775" s="6" t="s">
        <v>4681</v>
      </c>
      <c r="B4775" s="2" t="s">
        <v>9440</v>
      </c>
      <c r="C4775" s="6" t="s">
        <v>9441</v>
      </c>
      <c r="D4775" s="3" t="s">
        <v>1091</v>
      </c>
    </row>
    <row r="4776">
      <c r="A4776" s="6" t="s">
        <v>4681</v>
      </c>
      <c r="B4776" s="2" t="s">
        <v>9442</v>
      </c>
      <c r="C4776" s="6" t="s">
        <v>9443</v>
      </c>
      <c r="D4776" s="3" t="s">
        <v>1093</v>
      </c>
    </row>
    <row r="4777">
      <c r="A4777" s="6" t="s">
        <v>4681</v>
      </c>
      <c r="B4777" s="2" t="s">
        <v>9444</v>
      </c>
      <c r="C4777" s="6" t="s">
        <v>9445</v>
      </c>
      <c r="D4777" s="3" t="s">
        <v>1093</v>
      </c>
    </row>
    <row r="4778">
      <c r="A4778" s="6" t="s">
        <v>4681</v>
      </c>
      <c r="B4778" s="2" t="s">
        <v>9446</v>
      </c>
      <c r="C4778" s="6" t="s">
        <v>9447</v>
      </c>
      <c r="D4778" s="3" t="s">
        <v>1093</v>
      </c>
    </row>
    <row r="4779">
      <c r="A4779" s="6" t="s">
        <v>4681</v>
      </c>
      <c r="B4779" s="2" t="s">
        <v>9448</v>
      </c>
      <c r="C4779" s="6" t="s">
        <v>9449</v>
      </c>
      <c r="D4779" s="3" t="s">
        <v>1093</v>
      </c>
    </row>
    <row r="4780">
      <c r="A4780" s="6" t="s">
        <v>4681</v>
      </c>
      <c r="B4780" s="2" t="s">
        <v>9450</v>
      </c>
      <c r="C4780" s="6" t="s">
        <v>9451</v>
      </c>
      <c r="D4780" s="3" t="s">
        <v>1093</v>
      </c>
    </row>
    <row r="4781">
      <c r="A4781" s="6" t="s">
        <v>4681</v>
      </c>
      <c r="B4781" s="2" t="s">
        <v>9452</v>
      </c>
      <c r="C4781" s="6" t="s">
        <v>9453</v>
      </c>
      <c r="D4781" s="3" t="s">
        <v>1093</v>
      </c>
    </row>
    <row r="4782">
      <c r="A4782" s="6" t="s">
        <v>4681</v>
      </c>
      <c r="B4782" s="2" t="s">
        <v>9454</v>
      </c>
      <c r="C4782" s="6" t="s">
        <v>9455</v>
      </c>
      <c r="D4782" s="3" t="s">
        <v>1093</v>
      </c>
    </row>
    <row r="4783">
      <c r="A4783" s="6" t="s">
        <v>4681</v>
      </c>
      <c r="B4783" s="2" t="s">
        <v>9456</v>
      </c>
      <c r="C4783" s="6" t="s">
        <v>9457</v>
      </c>
      <c r="D4783" s="3" t="s">
        <v>1093</v>
      </c>
    </row>
    <row r="4784">
      <c r="A4784" s="6" t="s">
        <v>4681</v>
      </c>
      <c r="B4784" s="2" t="s">
        <v>9458</v>
      </c>
      <c r="C4784" s="6" t="s">
        <v>9459</v>
      </c>
      <c r="D4784" s="3" t="s">
        <v>1093</v>
      </c>
    </row>
    <row r="4785">
      <c r="A4785" s="6" t="s">
        <v>4681</v>
      </c>
      <c r="B4785" s="2" t="s">
        <v>9460</v>
      </c>
      <c r="C4785" s="6" t="s">
        <v>1096</v>
      </c>
      <c r="D4785" s="3" t="s">
        <v>1095</v>
      </c>
    </row>
    <row r="4786">
      <c r="A4786" s="6" t="s">
        <v>4681</v>
      </c>
      <c r="B4786" s="2" t="s">
        <v>9461</v>
      </c>
      <c r="C4786" s="6" t="s">
        <v>9462</v>
      </c>
      <c r="D4786" s="3" t="s">
        <v>1098</v>
      </c>
    </row>
    <row r="4787">
      <c r="A4787" s="6" t="s">
        <v>4681</v>
      </c>
      <c r="B4787" s="2" t="s">
        <v>9463</v>
      </c>
      <c r="C4787" s="6" t="s">
        <v>9464</v>
      </c>
      <c r="D4787" s="3" t="s">
        <v>1098</v>
      </c>
    </row>
    <row r="4788">
      <c r="A4788" s="6" t="s">
        <v>4681</v>
      </c>
      <c r="B4788" s="2" t="s">
        <v>9465</v>
      </c>
      <c r="C4788" s="6" t="s">
        <v>9466</v>
      </c>
      <c r="D4788" s="3" t="s">
        <v>1098</v>
      </c>
    </row>
    <row r="4789">
      <c r="A4789" s="6" t="s">
        <v>4681</v>
      </c>
      <c r="B4789" s="2" t="s">
        <v>9467</v>
      </c>
      <c r="C4789" s="6" t="s">
        <v>9468</v>
      </c>
      <c r="D4789" s="3" t="s">
        <v>1098</v>
      </c>
    </row>
    <row r="4790">
      <c r="A4790" s="6" t="s">
        <v>4681</v>
      </c>
      <c r="B4790" s="2" t="s">
        <v>9469</v>
      </c>
      <c r="C4790" s="6" t="s">
        <v>9470</v>
      </c>
      <c r="D4790" s="3" t="s">
        <v>1098</v>
      </c>
    </row>
    <row r="4791">
      <c r="A4791" s="6" t="s">
        <v>4681</v>
      </c>
      <c r="B4791" s="2" t="s">
        <v>9471</v>
      </c>
      <c r="C4791" s="6" t="s">
        <v>9472</v>
      </c>
      <c r="D4791" s="3" t="s">
        <v>1098</v>
      </c>
    </row>
    <row r="4792">
      <c r="A4792" s="6" t="s">
        <v>4681</v>
      </c>
      <c r="B4792" s="2" t="s">
        <v>9473</v>
      </c>
      <c r="C4792" s="6" t="s">
        <v>1102</v>
      </c>
      <c r="D4792" s="3" t="s">
        <v>1101</v>
      </c>
    </row>
    <row r="4793">
      <c r="A4793" s="6" t="s">
        <v>4681</v>
      </c>
      <c r="B4793" s="2" t="s">
        <v>9474</v>
      </c>
      <c r="C4793" s="6" t="s">
        <v>9475</v>
      </c>
      <c r="D4793" s="3" t="s">
        <v>1103</v>
      </c>
    </row>
    <row r="4794">
      <c r="A4794" s="6" t="s">
        <v>4681</v>
      </c>
      <c r="B4794" s="2" t="s">
        <v>9476</v>
      </c>
      <c r="C4794" s="6" t="s">
        <v>9477</v>
      </c>
      <c r="D4794" s="3" t="s">
        <v>1103</v>
      </c>
    </row>
    <row r="4795">
      <c r="A4795" s="6" t="s">
        <v>4681</v>
      </c>
      <c r="B4795" s="2" t="s">
        <v>9478</v>
      </c>
      <c r="C4795" s="6" t="s">
        <v>1104</v>
      </c>
      <c r="D4795" s="3" t="s">
        <v>1103</v>
      </c>
    </row>
    <row r="4796">
      <c r="A4796" s="6" t="s">
        <v>4681</v>
      </c>
      <c r="B4796" s="2" t="s">
        <v>9479</v>
      </c>
      <c r="C4796" s="6" t="s">
        <v>9480</v>
      </c>
      <c r="D4796" s="3" t="s">
        <v>1105</v>
      </c>
    </row>
    <row r="4797">
      <c r="A4797" s="6" t="s">
        <v>4681</v>
      </c>
      <c r="B4797" s="2" t="s">
        <v>9481</v>
      </c>
      <c r="C4797" s="6" t="s">
        <v>9482</v>
      </c>
      <c r="D4797" s="3" t="s">
        <v>1105</v>
      </c>
    </row>
    <row r="4798">
      <c r="A4798" s="6" t="s">
        <v>4681</v>
      </c>
      <c r="B4798" s="2" t="s">
        <v>9483</v>
      </c>
      <c r="C4798" s="6" t="s">
        <v>9484</v>
      </c>
      <c r="D4798" s="3" t="s">
        <v>1105</v>
      </c>
    </row>
    <row r="4799">
      <c r="A4799" s="6" t="s">
        <v>4681</v>
      </c>
      <c r="B4799" s="2" t="s">
        <v>9485</v>
      </c>
      <c r="C4799" s="6" t="s">
        <v>9486</v>
      </c>
      <c r="D4799" s="3" t="s">
        <v>1105</v>
      </c>
    </row>
    <row r="4800">
      <c r="A4800" s="6" t="s">
        <v>4681</v>
      </c>
      <c r="B4800" s="2" t="s">
        <v>9487</v>
      </c>
      <c r="C4800" s="6" t="s">
        <v>9488</v>
      </c>
      <c r="D4800" s="3" t="s">
        <v>1105</v>
      </c>
    </row>
    <row r="4801">
      <c r="A4801" s="6" t="s">
        <v>4681</v>
      </c>
      <c r="B4801" s="2" t="s">
        <v>9489</v>
      </c>
      <c r="C4801" s="6" t="s">
        <v>9490</v>
      </c>
      <c r="D4801" s="3" t="s">
        <v>1107</v>
      </c>
    </row>
    <row r="4802">
      <c r="A4802" s="6" t="s">
        <v>4681</v>
      </c>
      <c r="B4802" s="2" t="s">
        <v>9491</v>
      </c>
      <c r="C4802" s="6" t="s">
        <v>9492</v>
      </c>
      <c r="D4802" s="3" t="s">
        <v>1107</v>
      </c>
    </row>
    <row r="4803">
      <c r="A4803" s="6" t="s">
        <v>4681</v>
      </c>
      <c r="B4803" s="2" t="s">
        <v>9493</v>
      </c>
      <c r="C4803" s="6" t="s">
        <v>9494</v>
      </c>
      <c r="D4803" s="3" t="s">
        <v>1107</v>
      </c>
    </row>
    <row r="4804">
      <c r="A4804" s="6" t="s">
        <v>4681</v>
      </c>
      <c r="B4804" s="2" t="s">
        <v>9495</v>
      </c>
      <c r="C4804" s="6" t="s">
        <v>9496</v>
      </c>
      <c r="D4804" s="3" t="s">
        <v>1107</v>
      </c>
    </row>
    <row r="4805">
      <c r="A4805" s="6" t="s">
        <v>4681</v>
      </c>
      <c r="B4805" s="2" t="s">
        <v>9497</v>
      </c>
      <c r="C4805" s="6" t="s">
        <v>9498</v>
      </c>
      <c r="D4805" s="3" t="s">
        <v>1107</v>
      </c>
    </row>
    <row r="4806">
      <c r="A4806" s="6" t="s">
        <v>4681</v>
      </c>
      <c r="B4806" s="2" t="s">
        <v>9499</v>
      </c>
      <c r="C4806" s="6" t="s">
        <v>9500</v>
      </c>
      <c r="D4806" s="3" t="s">
        <v>1109</v>
      </c>
    </row>
    <row r="4807">
      <c r="A4807" s="6" t="s">
        <v>4681</v>
      </c>
      <c r="B4807" s="2" t="s">
        <v>9501</v>
      </c>
      <c r="C4807" s="6" t="s">
        <v>9502</v>
      </c>
      <c r="D4807" s="3" t="s">
        <v>1109</v>
      </c>
    </row>
    <row r="4808">
      <c r="A4808" s="6" t="s">
        <v>4681</v>
      </c>
      <c r="B4808" s="2" t="s">
        <v>9503</v>
      </c>
      <c r="C4808" s="6" t="s">
        <v>9504</v>
      </c>
      <c r="D4808" s="3" t="s">
        <v>1109</v>
      </c>
    </row>
    <row r="4809">
      <c r="A4809" s="6" t="s">
        <v>4681</v>
      </c>
      <c r="B4809" s="2" t="s">
        <v>9505</v>
      </c>
      <c r="C4809" s="6" t="s">
        <v>9506</v>
      </c>
      <c r="D4809" s="3" t="s">
        <v>1109</v>
      </c>
    </row>
    <row r="4810">
      <c r="A4810" s="6" t="s">
        <v>4681</v>
      </c>
      <c r="B4810" s="2" t="s">
        <v>9507</v>
      </c>
      <c r="C4810" s="6" t="s">
        <v>9508</v>
      </c>
      <c r="D4810" s="3" t="s">
        <v>1111</v>
      </c>
    </row>
    <row r="4811">
      <c r="A4811" s="6" t="s">
        <v>4681</v>
      </c>
      <c r="B4811" s="2" t="s">
        <v>9509</v>
      </c>
      <c r="C4811" s="6" t="s">
        <v>9510</v>
      </c>
      <c r="D4811" s="3" t="s">
        <v>1111</v>
      </c>
    </row>
    <row r="4812">
      <c r="A4812" s="6" t="s">
        <v>4681</v>
      </c>
      <c r="B4812" s="2" t="s">
        <v>9511</v>
      </c>
      <c r="C4812" s="6" t="s">
        <v>9512</v>
      </c>
      <c r="D4812" s="3" t="s">
        <v>1111</v>
      </c>
    </row>
    <row r="4813">
      <c r="A4813" s="6" t="s">
        <v>4681</v>
      </c>
      <c r="B4813" s="2" t="s">
        <v>9513</v>
      </c>
      <c r="C4813" s="6" t="s">
        <v>1114</v>
      </c>
      <c r="D4813" s="3" t="s">
        <v>1113</v>
      </c>
    </row>
    <row r="4814">
      <c r="A4814" s="6" t="s">
        <v>4681</v>
      </c>
      <c r="B4814" s="2" t="s">
        <v>9514</v>
      </c>
      <c r="C4814" s="6" t="s">
        <v>1116</v>
      </c>
      <c r="D4814" s="3" t="s">
        <v>1115</v>
      </c>
    </row>
    <row r="4815">
      <c r="A4815" s="6" t="s">
        <v>4681</v>
      </c>
      <c r="B4815" s="2" t="s">
        <v>9515</v>
      </c>
      <c r="C4815" s="6" t="s">
        <v>1118</v>
      </c>
      <c r="D4815" s="3" t="s">
        <v>1117</v>
      </c>
    </row>
    <row r="4816">
      <c r="A4816" s="6" t="s">
        <v>4681</v>
      </c>
      <c r="B4816" s="2" t="s">
        <v>9516</v>
      </c>
      <c r="C4816" s="6" t="s">
        <v>1120</v>
      </c>
      <c r="D4816" s="3" t="s">
        <v>1119</v>
      </c>
    </row>
    <row r="4817">
      <c r="A4817" s="6" t="s">
        <v>4681</v>
      </c>
      <c r="B4817" s="2" t="s">
        <v>9517</v>
      </c>
      <c r="C4817" s="6" t="s">
        <v>9518</v>
      </c>
      <c r="D4817" s="3" t="s">
        <v>1122</v>
      </c>
    </row>
    <row r="4818">
      <c r="A4818" s="6" t="s">
        <v>4681</v>
      </c>
      <c r="B4818" s="2" t="s">
        <v>9519</v>
      </c>
      <c r="C4818" s="6" t="s">
        <v>9520</v>
      </c>
      <c r="D4818" s="3" t="s">
        <v>1122</v>
      </c>
    </row>
    <row r="4819">
      <c r="A4819" s="6" t="s">
        <v>4681</v>
      </c>
      <c r="B4819" s="2" t="s">
        <v>9521</v>
      </c>
      <c r="C4819" s="6" t="s">
        <v>9522</v>
      </c>
      <c r="D4819" s="3" t="s">
        <v>1122</v>
      </c>
    </row>
    <row r="4820">
      <c r="A4820" s="6" t="s">
        <v>4681</v>
      </c>
      <c r="B4820" s="2" t="s">
        <v>9523</v>
      </c>
      <c r="C4820" s="6" t="s">
        <v>9524</v>
      </c>
      <c r="D4820" s="3" t="s">
        <v>1122</v>
      </c>
    </row>
    <row r="4821">
      <c r="A4821" s="6" t="s">
        <v>4681</v>
      </c>
      <c r="B4821" s="2" t="s">
        <v>9525</v>
      </c>
      <c r="C4821" s="6" t="s">
        <v>9526</v>
      </c>
      <c r="D4821" s="3" t="s">
        <v>1122</v>
      </c>
    </row>
    <row r="4822">
      <c r="A4822" s="6" t="s">
        <v>4681</v>
      </c>
      <c r="B4822" s="2" t="s">
        <v>9527</v>
      </c>
      <c r="C4822" s="6" t="s">
        <v>9528</v>
      </c>
      <c r="D4822" s="3" t="s">
        <v>1122</v>
      </c>
    </row>
    <row r="4823">
      <c r="A4823" s="6" t="s">
        <v>4681</v>
      </c>
      <c r="B4823" s="2" t="s">
        <v>9529</v>
      </c>
      <c r="C4823" s="6" t="s">
        <v>9530</v>
      </c>
      <c r="D4823" s="3" t="s">
        <v>1122</v>
      </c>
    </row>
    <row r="4824">
      <c r="A4824" s="6" t="s">
        <v>4681</v>
      </c>
      <c r="B4824" s="2" t="s">
        <v>9531</v>
      </c>
      <c r="C4824" s="6" t="s">
        <v>9532</v>
      </c>
      <c r="D4824" s="3" t="s">
        <v>1124</v>
      </c>
    </row>
    <row r="4825">
      <c r="A4825" s="6" t="s">
        <v>4681</v>
      </c>
      <c r="B4825" s="2" t="s">
        <v>9533</v>
      </c>
      <c r="C4825" s="6" t="s">
        <v>9534</v>
      </c>
      <c r="D4825" s="3" t="s">
        <v>1124</v>
      </c>
    </row>
    <row r="4826">
      <c r="A4826" s="6" t="s">
        <v>4681</v>
      </c>
      <c r="B4826" s="2" t="s">
        <v>9535</v>
      </c>
      <c r="C4826" s="6" t="s">
        <v>9536</v>
      </c>
      <c r="D4826" s="3" t="s">
        <v>1124</v>
      </c>
    </row>
    <row r="4827">
      <c r="A4827" s="6" t="s">
        <v>4681</v>
      </c>
      <c r="B4827" s="2" t="s">
        <v>9537</v>
      </c>
      <c r="C4827" s="6" t="s">
        <v>9538</v>
      </c>
      <c r="D4827" s="3" t="s">
        <v>1124</v>
      </c>
    </row>
    <row r="4828">
      <c r="A4828" s="6" t="s">
        <v>4681</v>
      </c>
      <c r="B4828" s="2" t="s">
        <v>9539</v>
      </c>
      <c r="C4828" s="6" t="s">
        <v>9540</v>
      </c>
      <c r="D4828" s="3" t="s">
        <v>1124</v>
      </c>
    </row>
    <row r="4829">
      <c r="A4829" s="6" t="s">
        <v>4681</v>
      </c>
      <c r="B4829" s="2" t="s">
        <v>9541</v>
      </c>
      <c r="C4829" s="6" t="s">
        <v>9542</v>
      </c>
      <c r="D4829" s="3" t="s">
        <v>1126</v>
      </c>
    </row>
    <row r="4830">
      <c r="A4830" s="6" t="s">
        <v>4681</v>
      </c>
      <c r="B4830" s="2" t="s">
        <v>9543</v>
      </c>
      <c r="C4830" s="6" t="s">
        <v>9544</v>
      </c>
      <c r="D4830" s="3" t="s">
        <v>1126</v>
      </c>
    </row>
    <row r="4831">
      <c r="A4831" s="6" t="s">
        <v>4681</v>
      </c>
      <c r="B4831" s="2" t="s">
        <v>9545</v>
      </c>
      <c r="C4831" s="6" t="s">
        <v>9546</v>
      </c>
      <c r="D4831" s="3" t="s">
        <v>1126</v>
      </c>
    </row>
    <row r="4832">
      <c r="A4832" s="6" t="s">
        <v>4681</v>
      </c>
      <c r="B4832" s="2" t="s">
        <v>9547</v>
      </c>
      <c r="C4832" s="6" t="s">
        <v>9548</v>
      </c>
      <c r="D4832" s="3" t="s">
        <v>1126</v>
      </c>
    </row>
    <row r="4833">
      <c r="A4833" s="6" t="s">
        <v>4681</v>
      </c>
      <c r="B4833" s="2" t="s">
        <v>9549</v>
      </c>
      <c r="C4833" s="6" t="s">
        <v>1129</v>
      </c>
      <c r="D4833" s="3" t="s">
        <v>1128</v>
      </c>
    </row>
    <row r="4834">
      <c r="A4834" s="6" t="s">
        <v>4681</v>
      </c>
      <c r="B4834" s="2" t="s">
        <v>9550</v>
      </c>
      <c r="C4834" s="6" t="s">
        <v>9551</v>
      </c>
      <c r="D4834" s="3" t="s">
        <v>1131</v>
      </c>
    </row>
    <row r="4835">
      <c r="A4835" s="6" t="s">
        <v>4681</v>
      </c>
      <c r="B4835" s="2" t="s">
        <v>9552</v>
      </c>
      <c r="C4835" s="6" t="s">
        <v>9553</v>
      </c>
      <c r="D4835" s="3" t="s">
        <v>1131</v>
      </c>
    </row>
    <row r="4836">
      <c r="A4836" s="6" t="s">
        <v>4681</v>
      </c>
      <c r="B4836" s="2" t="s">
        <v>9554</v>
      </c>
      <c r="C4836" s="6" t="s">
        <v>9555</v>
      </c>
      <c r="D4836" s="3" t="s">
        <v>1131</v>
      </c>
    </row>
    <row r="4837">
      <c r="A4837" s="6" t="s">
        <v>4681</v>
      </c>
      <c r="B4837" s="2" t="s">
        <v>9556</v>
      </c>
      <c r="C4837" s="6" t="s">
        <v>9557</v>
      </c>
      <c r="D4837" s="3" t="s">
        <v>1131</v>
      </c>
    </row>
    <row r="4838">
      <c r="A4838" s="6" t="s">
        <v>4681</v>
      </c>
      <c r="B4838" s="2" t="s">
        <v>9558</v>
      </c>
      <c r="C4838" s="6" t="s">
        <v>9559</v>
      </c>
      <c r="D4838" s="3" t="s">
        <v>1131</v>
      </c>
    </row>
    <row r="4839">
      <c r="A4839" s="6" t="s">
        <v>4681</v>
      </c>
      <c r="B4839" s="2" t="s">
        <v>9560</v>
      </c>
      <c r="C4839" s="6" t="s">
        <v>9561</v>
      </c>
      <c r="D4839" s="3" t="s">
        <v>1131</v>
      </c>
    </row>
    <row r="4840">
      <c r="A4840" s="6" t="s">
        <v>4681</v>
      </c>
      <c r="B4840" s="2" t="s">
        <v>9562</v>
      </c>
      <c r="C4840" s="6" t="s">
        <v>1134</v>
      </c>
      <c r="D4840" s="3" t="s">
        <v>1133</v>
      </c>
    </row>
    <row r="4841">
      <c r="A4841" s="6" t="s">
        <v>4681</v>
      </c>
      <c r="B4841" s="2" t="s">
        <v>9563</v>
      </c>
      <c r="C4841" s="6" t="s">
        <v>9564</v>
      </c>
      <c r="D4841" s="3" t="s">
        <v>1135</v>
      </c>
    </row>
    <row r="4842">
      <c r="A4842" s="6" t="s">
        <v>4681</v>
      </c>
      <c r="B4842" s="2" t="s">
        <v>9565</v>
      </c>
      <c r="C4842" s="6" t="s">
        <v>9566</v>
      </c>
      <c r="D4842" s="3" t="s">
        <v>1135</v>
      </c>
    </row>
    <row r="4843">
      <c r="A4843" s="6" t="s">
        <v>4681</v>
      </c>
      <c r="B4843" s="2" t="s">
        <v>9567</v>
      </c>
      <c r="C4843" s="6" t="s">
        <v>9568</v>
      </c>
      <c r="D4843" s="3" t="s">
        <v>1135</v>
      </c>
    </row>
    <row r="4844">
      <c r="A4844" s="6" t="s">
        <v>4681</v>
      </c>
      <c r="B4844" s="2" t="s">
        <v>9569</v>
      </c>
      <c r="C4844" s="6" t="s">
        <v>9570</v>
      </c>
      <c r="D4844" s="3" t="s">
        <v>1135</v>
      </c>
    </row>
    <row r="4845">
      <c r="A4845" s="6" t="s">
        <v>4681</v>
      </c>
      <c r="B4845" s="2" t="s">
        <v>9571</v>
      </c>
      <c r="C4845" s="6" t="s">
        <v>9572</v>
      </c>
      <c r="D4845" s="3" t="s">
        <v>1135</v>
      </c>
    </row>
    <row r="4846">
      <c r="A4846" s="6" t="s">
        <v>4681</v>
      </c>
      <c r="B4846" s="2" t="s">
        <v>9573</v>
      </c>
      <c r="C4846" s="6" t="s">
        <v>9574</v>
      </c>
      <c r="D4846" s="3" t="s">
        <v>1137</v>
      </c>
    </row>
    <row r="4847">
      <c r="A4847" s="6" t="s">
        <v>4681</v>
      </c>
      <c r="B4847" s="2" t="s">
        <v>9575</v>
      </c>
      <c r="C4847" s="6" t="s">
        <v>9576</v>
      </c>
      <c r="D4847" s="3" t="s">
        <v>1137</v>
      </c>
    </row>
    <row r="4848">
      <c r="A4848" s="6" t="s">
        <v>4681</v>
      </c>
      <c r="B4848" s="2" t="s">
        <v>9577</v>
      </c>
      <c r="C4848" s="6" t="s">
        <v>9578</v>
      </c>
      <c r="D4848" s="3" t="s">
        <v>1137</v>
      </c>
    </row>
    <row r="4849">
      <c r="A4849" s="6" t="s">
        <v>4681</v>
      </c>
      <c r="B4849" s="2" t="s">
        <v>9579</v>
      </c>
      <c r="C4849" s="6" t="s">
        <v>9580</v>
      </c>
      <c r="D4849" s="3" t="s">
        <v>1137</v>
      </c>
    </row>
    <row r="4850">
      <c r="A4850" s="6" t="s">
        <v>4681</v>
      </c>
      <c r="B4850" s="2" t="s">
        <v>9581</v>
      </c>
      <c r="C4850" s="6" t="s">
        <v>9582</v>
      </c>
      <c r="D4850" s="3" t="s">
        <v>1137</v>
      </c>
    </row>
    <row r="4851">
      <c r="A4851" s="6" t="s">
        <v>4681</v>
      </c>
      <c r="B4851" s="2" t="s">
        <v>9583</v>
      </c>
      <c r="C4851" s="6" t="s">
        <v>9584</v>
      </c>
      <c r="D4851" s="3" t="s">
        <v>1137</v>
      </c>
    </row>
    <row r="4852">
      <c r="A4852" s="6" t="s">
        <v>4681</v>
      </c>
      <c r="B4852" s="2" t="s">
        <v>9585</v>
      </c>
      <c r="C4852" s="6" t="s">
        <v>9586</v>
      </c>
      <c r="D4852" s="3" t="s">
        <v>1137</v>
      </c>
    </row>
    <row r="4853">
      <c r="A4853" s="6" t="s">
        <v>4681</v>
      </c>
      <c r="B4853" s="2" t="s">
        <v>9587</v>
      </c>
      <c r="C4853" s="6" t="s">
        <v>9588</v>
      </c>
      <c r="D4853" s="3" t="s">
        <v>1137</v>
      </c>
    </row>
    <row r="4854">
      <c r="A4854" s="6" t="s">
        <v>4681</v>
      </c>
      <c r="B4854" s="2" t="s">
        <v>9589</v>
      </c>
      <c r="C4854" s="6" t="s">
        <v>9590</v>
      </c>
      <c r="D4854" s="3" t="s">
        <v>1139</v>
      </c>
    </row>
    <row r="4855">
      <c r="A4855" s="6" t="s">
        <v>4681</v>
      </c>
      <c r="B4855" s="2" t="s">
        <v>9591</v>
      </c>
      <c r="C4855" s="6" t="s">
        <v>9592</v>
      </c>
      <c r="D4855" s="3" t="s">
        <v>1139</v>
      </c>
    </row>
    <row r="4856">
      <c r="A4856" s="6" t="s">
        <v>4681</v>
      </c>
      <c r="B4856" s="2" t="s">
        <v>9593</v>
      </c>
      <c r="C4856" s="6" t="s">
        <v>9594</v>
      </c>
      <c r="D4856" s="3" t="s">
        <v>1139</v>
      </c>
    </row>
    <row r="4857">
      <c r="A4857" s="6" t="s">
        <v>4681</v>
      </c>
      <c r="B4857" s="2" t="s">
        <v>9595</v>
      </c>
      <c r="C4857" s="6" t="s">
        <v>9596</v>
      </c>
      <c r="D4857" s="3" t="s">
        <v>1139</v>
      </c>
    </row>
    <row r="4858">
      <c r="A4858" s="6" t="s">
        <v>4681</v>
      </c>
      <c r="B4858" s="2" t="s">
        <v>9597</v>
      </c>
      <c r="C4858" s="6" t="s">
        <v>9598</v>
      </c>
      <c r="D4858" s="3" t="s">
        <v>1139</v>
      </c>
    </row>
    <row r="4859">
      <c r="A4859" s="6" t="s">
        <v>4681</v>
      </c>
      <c r="B4859" s="2" t="s">
        <v>9599</v>
      </c>
      <c r="C4859" s="6" t="s">
        <v>9600</v>
      </c>
      <c r="D4859" s="3" t="s">
        <v>1139</v>
      </c>
    </row>
    <row r="4860">
      <c r="A4860" s="6" t="s">
        <v>4681</v>
      </c>
      <c r="B4860" s="2" t="s">
        <v>9601</v>
      </c>
      <c r="C4860" s="6" t="s">
        <v>9602</v>
      </c>
      <c r="D4860" s="3" t="s">
        <v>1139</v>
      </c>
    </row>
    <row r="4861">
      <c r="A4861" s="6" t="s">
        <v>4681</v>
      </c>
      <c r="B4861" s="2" t="s">
        <v>9603</v>
      </c>
      <c r="C4861" s="6" t="s">
        <v>9604</v>
      </c>
      <c r="D4861" s="3" t="s">
        <v>1139</v>
      </c>
    </row>
    <row r="4862">
      <c r="A4862" s="6" t="s">
        <v>4681</v>
      </c>
      <c r="B4862" s="2" t="s">
        <v>9605</v>
      </c>
      <c r="C4862" s="6" t="s">
        <v>9606</v>
      </c>
      <c r="D4862" s="3" t="s">
        <v>1139</v>
      </c>
    </row>
    <row r="4863">
      <c r="A4863" s="6" t="s">
        <v>4681</v>
      </c>
      <c r="B4863" s="2" t="s">
        <v>9607</v>
      </c>
      <c r="C4863" s="6" t="s">
        <v>1142</v>
      </c>
      <c r="D4863" s="3" t="s">
        <v>1141</v>
      </c>
    </row>
    <row r="4864">
      <c r="A4864" s="6" t="s">
        <v>4681</v>
      </c>
      <c r="B4864" s="2" t="s">
        <v>9608</v>
      </c>
      <c r="C4864" s="6" t="s">
        <v>9609</v>
      </c>
      <c r="D4864" s="3" t="s">
        <v>1143</v>
      </c>
    </row>
    <row r="4865">
      <c r="A4865" s="6" t="s">
        <v>4681</v>
      </c>
      <c r="B4865" s="2" t="s">
        <v>9610</v>
      </c>
      <c r="C4865" s="6" t="s">
        <v>9611</v>
      </c>
      <c r="D4865" s="3" t="s">
        <v>1143</v>
      </c>
    </row>
    <row r="4866">
      <c r="A4866" s="6" t="s">
        <v>4681</v>
      </c>
      <c r="B4866" s="2" t="s">
        <v>9612</v>
      </c>
      <c r="C4866" s="6" t="s">
        <v>9613</v>
      </c>
      <c r="D4866" s="3" t="s">
        <v>1143</v>
      </c>
    </row>
    <row r="4867">
      <c r="A4867" s="6" t="s">
        <v>4681</v>
      </c>
      <c r="B4867" s="2" t="s">
        <v>9614</v>
      </c>
      <c r="C4867" s="6" t="s">
        <v>9615</v>
      </c>
      <c r="D4867" s="3" t="s">
        <v>1143</v>
      </c>
    </row>
    <row r="4868">
      <c r="A4868" s="6" t="s">
        <v>4681</v>
      </c>
      <c r="B4868" s="2" t="s">
        <v>9616</v>
      </c>
      <c r="C4868" s="6" t="s">
        <v>9617</v>
      </c>
      <c r="D4868" s="3" t="s">
        <v>1146</v>
      </c>
    </row>
    <row r="4869">
      <c r="A4869" s="6" t="s">
        <v>4681</v>
      </c>
      <c r="B4869" s="2" t="s">
        <v>9618</v>
      </c>
      <c r="C4869" s="6" t="s">
        <v>9619</v>
      </c>
      <c r="D4869" s="3" t="s">
        <v>1146</v>
      </c>
    </row>
    <row r="4870">
      <c r="A4870" s="6" t="s">
        <v>4681</v>
      </c>
      <c r="B4870" s="2" t="s">
        <v>9620</v>
      </c>
      <c r="C4870" s="6" t="s">
        <v>9621</v>
      </c>
      <c r="D4870" s="3" t="s">
        <v>1146</v>
      </c>
    </row>
    <row r="4871">
      <c r="A4871" s="6" t="s">
        <v>4681</v>
      </c>
      <c r="B4871" s="2" t="s">
        <v>9622</v>
      </c>
      <c r="C4871" s="6" t="s">
        <v>9623</v>
      </c>
      <c r="D4871" s="3" t="s">
        <v>1146</v>
      </c>
    </row>
    <row r="4872">
      <c r="A4872" s="6" t="s">
        <v>4681</v>
      </c>
      <c r="B4872" s="2" t="s">
        <v>9624</v>
      </c>
      <c r="C4872" s="6" t="s">
        <v>9625</v>
      </c>
      <c r="D4872" s="3" t="s">
        <v>1146</v>
      </c>
    </row>
    <row r="4873">
      <c r="A4873" s="6" t="s">
        <v>4681</v>
      </c>
      <c r="B4873" s="2" t="s">
        <v>9626</v>
      </c>
      <c r="C4873" s="6" t="s">
        <v>9627</v>
      </c>
      <c r="D4873" s="3" t="s">
        <v>1148</v>
      </c>
    </row>
    <row r="4874">
      <c r="A4874" s="6" t="s">
        <v>4681</v>
      </c>
      <c r="B4874" s="2" t="s">
        <v>9628</v>
      </c>
      <c r="C4874" s="6" t="s">
        <v>9629</v>
      </c>
      <c r="D4874" s="3" t="s">
        <v>1148</v>
      </c>
    </row>
    <row r="4875">
      <c r="A4875" s="6" t="s">
        <v>4681</v>
      </c>
      <c r="B4875" s="2" t="s">
        <v>9630</v>
      </c>
      <c r="C4875" s="6" t="s">
        <v>1151</v>
      </c>
      <c r="D4875" s="3" t="s">
        <v>1150</v>
      </c>
    </row>
    <row r="4876">
      <c r="A4876" s="6" t="s">
        <v>4681</v>
      </c>
      <c r="B4876" s="2" t="s">
        <v>9631</v>
      </c>
      <c r="C4876" s="6" t="s">
        <v>9632</v>
      </c>
      <c r="D4876" s="3" t="s">
        <v>1153</v>
      </c>
    </row>
    <row r="4877">
      <c r="A4877" s="6" t="s">
        <v>4681</v>
      </c>
      <c r="B4877" s="2" t="s">
        <v>9633</v>
      </c>
      <c r="C4877" s="6" t="s">
        <v>9634</v>
      </c>
      <c r="D4877" s="3" t="s">
        <v>1153</v>
      </c>
    </row>
    <row r="4878">
      <c r="A4878" s="6" t="s">
        <v>4681</v>
      </c>
      <c r="B4878" s="2" t="s">
        <v>9635</v>
      </c>
      <c r="C4878" s="6" t="s">
        <v>9636</v>
      </c>
      <c r="D4878" s="3" t="s">
        <v>1153</v>
      </c>
    </row>
    <row r="4879">
      <c r="A4879" s="6" t="s">
        <v>4681</v>
      </c>
      <c r="B4879" s="2" t="s">
        <v>9637</v>
      </c>
      <c r="C4879" s="6" t="s">
        <v>9638</v>
      </c>
      <c r="D4879" s="3" t="s">
        <v>1153</v>
      </c>
    </row>
    <row r="4880">
      <c r="A4880" s="6" t="s">
        <v>4681</v>
      </c>
      <c r="B4880" s="2" t="s">
        <v>9639</v>
      </c>
      <c r="C4880" s="6" t="s">
        <v>9640</v>
      </c>
      <c r="D4880" s="3" t="s">
        <v>1155</v>
      </c>
    </row>
    <row r="4881">
      <c r="A4881" s="6" t="s">
        <v>4681</v>
      </c>
      <c r="B4881" s="2" t="s">
        <v>9641</v>
      </c>
      <c r="C4881" s="6" t="s">
        <v>9642</v>
      </c>
      <c r="D4881" s="3" t="s">
        <v>1155</v>
      </c>
    </row>
    <row r="4882">
      <c r="A4882" s="6" t="s">
        <v>4681</v>
      </c>
      <c r="B4882" s="2" t="s">
        <v>9643</v>
      </c>
      <c r="C4882" s="6" t="s">
        <v>9644</v>
      </c>
      <c r="D4882" s="3" t="s">
        <v>1155</v>
      </c>
    </row>
    <row r="4883">
      <c r="A4883" s="6" t="s">
        <v>4681</v>
      </c>
      <c r="B4883" s="2" t="s">
        <v>9645</v>
      </c>
      <c r="C4883" s="6" t="s">
        <v>9646</v>
      </c>
      <c r="D4883" s="3" t="s">
        <v>1155</v>
      </c>
    </row>
    <row r="4884">
      <c r="A4884" s="6" t="s">
        <v>4681</v>
      </c>
      <c r="B4884" s="2" t="s">
        <v>9647</v>
      </c>
      <c r="C4884" s="6" t="s">
        <v>9648</v>
      </c>
      <c r="D4884" s="3" t="s">
        <v>1155</v>
      </c>
    </row>
    <row r="4885">
      <c r="A4885" s="6" t="s">
        <v>4681</v>
      </c>
      <c r="B4885" s="2" t="s">
        <v>9649</v>
      </c>
      <c r="C4885" s="6" t="s">
        <v>9650</v>
      </c>
      <c r="D4885" s="3" t="s">
        <v>1155</v>
      </c>
    </row>
    <row r="4886">
      <c r="A4886" s="6" t="s">
        <v>4681</v>
      </c>
      <c r="B4886" s="2" t="s">
        <v>9651</v>
      </c>
      <c r="C4886" s="6" t="s">
        <v>9652</v>
      </c>
      <c r="D4886" s="3" t="s">
        <v>1155</v>
      </c>
    </row>
    <row r="4887">
      <c r="A4887" s="6" t="s">
        <v>4681</v>
      </c>
      <c r="B4887" s="2" t="s">
        <v>9653</v>
      </c>
      <c r="C4887" s="6" t="s">
        <v>9654</v>
      </c>
      <c r="D4887" s="3" t="s">
        <v>1155</v>
      </c>
    </row>
    <row r="4888">
      <c r="A4888" s="6" t="s">
        <v>4681</v>
      </c>
      <c r="B4888" s="2" t="s">
        <v>9655</v>
      </c>
      <c r="C4888" s="6" t="s">
        <v>9656</v>
      </c>
      <c r="D4888" s="3" t="s">
        <v>1157</v>
      </c>
    </row>
    <row r="4889">
      <c r="A4889" s="6" t="s">
        <v>4681</v>
      </c>
      <c r="B4889" s="2" t="s">
        <v>9657</v>
      </c>
      <c r="C4889" s="6" t="s">
        <v>9658</v>
      </c>
      <c r="D4889" s="3" t="s">
        <v>1157</v>
      </c>
    </row>
    <row r="4890">
      <c r="A4890" s="6" t="s">
        <v>4681</v>
      </c>
      <c r="B4890" s="2" t="s">
        <v>9659</v>
      </c>
      <c r="C4890" s="6" t="s">
        <v>9660</v>
      </c>
      <c r="D4890" s="3" t="s">
        <v>1157</v>
      </c>
    </row>
    <row r="4891">
      <c r="A4891" s="6" t="s">
        <v>4681</v>
      </c>
      <c r="B4891" s="2" t="s">
        <v>9661</v>
      </c>
      <c r="C4891" s="6" t="s">
        <v>9662</v>
      </c>
      <c r="D4891" s="3" t="s">
        <v>1157</v>
      </c>
    </row>
    <row r="4892">
      <c r="A4892" s="6" t="s">
        <v>4681</v>
      </c>
      <c r="B4892" s="2" t="s">
        <v>9663</v>
      </c>
      <c r="C4892" s="6" t="s">
        <v>9664</v>
      </c>
      <c r="D4892" s="3" t="s">
        <v>1157</v>
      </c>
    </row>
    <row r="4893">
      <c r="A4893" s="6" t="s">
        <v>4681</v>
      </c>
      <c r="B4893" s="2" t="s">
        <v>9665</v>
      </c>
      <c r="C4893" s="6" t="s">
        <v>9666</v>
      </c>
      <c r="D4893" s="3" t="s">
        <v>1157</v>
      </c>
    </row>
    <row r="4894">
      <c r="A4894" s="6" t="s">
        <v>4681</v>
      </c>
      <c r="B4894" s="2" t="s">
        <v>9667</v>
      </c>
      <c r="C4894" s="6" t="s">
        <v>9668</v>
      </c>
      <c r="D4894" s="3" t="s">
        <v>1157</v>
      </c>
    </row>
    <row r="4895">
      <c r="A4895" s="6" t="s">
        <v>4681</v>
      </c>
      <c r="B4895" s="2" t="s">
        <v>9669</v>
      </c>
      <c r="C4895" s="6" t="s">
        <v>9670</v>
      </c>
      <c r="D4895" s="3" t="s">
        <v>1157</v>
      </c>
    </row>
    <row r="4896">
      <c r="A4896" s="6" t="s">
        <v>4681</v>
      </c>
      <c r="B4896" s="2" t="s">
        <v>9671</v>
      </c>
      <c r="C4896" s="6" t="s">
        <v>9672</v>
      </c>
      <c r="D4896" s="3" t="s">
        <v>1157</v>
      </c>
    </row>
    <row r="4897">
      <c r="A4897" s="6" t="s">
        <v>4681</v>
      </c>
      <c r="B4897" s="2" t="s">
        <v>9673</v>
      </c>
      <c r="C4897" s="6" t="s">
        <v>9674</v>
      </c>
      <c r="D4897" s="3" t="s">
        <v>1157</v>
      </c>
    </row>
    <row r="4898">
      <c r="A4898" s="6" t="s">
        <v>4681</v>
      </c>
      <c r="B4898" s="2" t="s">
        <v>9675</v>
      </c>
      <c r="C4898" s="6" t="s">
        <v>9676</v>
      </c>
      <c r="D4898" s="3" t="s">
        <v>1160</v>
      </c>
    </row>
    <row r="4899">
      <c r="A4899" s="6" t="s">
        <v>4681</v>
      </c>
      <c r="B4899" s="2" t="s">
        <v>9677</v>
      </c>
      <c r="C4899" s="6" t="s">
        <v>9678</v>
      </c>
      <c r="D4899" s="3" t="s">
        <v>1160</v>
      </c>
    </row>
    <row r="4900">
      <c r="A4900" s="6" t="s">
        <v>4681</v>
      </c>
      <c r="B4900" s="2" t="s">
        <v>9679</v>
      </c>
      <c r="C4900" s="6" t="s">
        <v>9680</v>
      </c>
      <c r="D4900" s="3" t="s">
        <v>1160</v>
      </c>
    </row>
    <row r="4901">
      <c r="A4901" s="6" t="s">
        <v>4681</v>
      </c>
      <c r="B4901" s="2" t="s">
        <v>9681</v>
      </c>
      <c r="C4901" s="6" t="s">
        <v>9682</v>
      </c>
      <c r="D4901" s="3" t="s">
        <v>1160</v>
      </c>
    </row>
    <row r="4902">
      <c r="A4902" s="6" t="s">
        <v>4681</v>
      </c>
      <c r="B4902" s="2" t="s">
        <v>9683</v>
      </c>
      <c r="C4902" s="6" t="s">
        <v>9684</v>
      </c>
      <c r="D4902" s="3" t="s">
        <v>1160</v>
      </c>
    </row>
    <row r="4903">
      <c r="A4903" s="6" t="s">
        <v>4681</v>
      </c>
      <c r="B4903" s="2" t="s">
        <v>9685</v>
      </c>
      <c r="C4903" s="6" t="s">
        <v>9686</v>
      </c>
      <c r="D4903" s="3" t="s">
        <v>1162</v>
      </c>
    </row>
    <row r="4904">
      <c r="A4904" s="6" t="s">
        <v>4681</v>
      </c>
      <c r="B4904" s="2" t="s">
        <v>9687</v>
      </c>
      <c r="C4904" s="6" t="s">
        <v>9688</v>
      </c>
      <c r="D4904" s="3" t="s">
        <v>1162</v>
      </c>
    </row>
    <row r="4905">
      <c r="A4905" s="6" t="s">
        <v>4681</v>
      </c>
      <c r="B4905" s="2" t="s">
        <v>9689</v>
      </c>
      <c r="C4905" s="6" t="s">
        <v>9690</v>
      </c>
      <c r="D4905" s="3" t="s">
        <v>1162</v>
      </c>
    </row>
    <row r="4906">
      <c r="A4906" s="6" t="s">
        <v>4681</v>
      </c>
      <c r="B4906" s="2" t="s">
        <v>9691</v>
      </c>
      <c r="C4906" s="6" t="s">
        <v>9692</v>
      </c>
      <c r="D4906" s="3" t="s">
        <v>1162</v>
      </c>
    </row>
    <row r="4907">
      <c r="A4907" s="6" t="s">
        <v>4681</v>
      </c>
      <c r="B4907" s="2" t="s">
        <v>9693</v>
      </c>
      <c r="C4907" s="6" t="s">
        <v>9694</v>
      </c>
      <c r="D4907" s="3" t="s">
        <v>1162</v>
      </c>
    </row>
    <row r="4908">
      <c r="A4908" s="6" t="s">
        <v>4681</v>
      </c>
      <c r="B4908" s="2" t="s">
        <v>9695</v>
      </c>
      <c r="C4908" s="6" t="s">
        <v>9696</v>
      </c>
      <c r="D4908" s="3" t="s">
        <v>1162</v>
      </c>
    </row>
    <row r="4909">
      <c r="A4909" s="6" t="s">
        <v>4681</v>
      </c>
      <c r="B4909" s="2" t="s">
        <v>9697</v>
      </c>
      <c r="C4909" s="6" t="s">
        <v>9698</v>
      </c>
      <c r="D4909" s="3" t="s">
        <v>1164</v>
      </c>
    </row>
    <row r="4910">
      <c r="A4910" s="6" t="s">
        <v>4681</v>
      </c>
      <c r="B4910" s="2" t="s">
        <v>9699</v>
      </c>
      <c r="C4910" s="6" t="s">
        <v>9700</v>
      </c>
      <c r="D4910" s="3" t="s">
        <v>1164</v>
      </c>
    </row>
    <row r="4911">
      <c r="A4911" s="6" t="s">
        <v>4681</v>
      </c>
      <c r="B4911" s="2" t="s">
        <v>9701</v>
      </c>
      <c r="C4911" s="6" t="s">
        <v>9702</v>
      </c>
      <c r="D4911" s="3" t="s">
        <v>1164</v>
      </c>
    </row>
    <row r="4912">
      <c r="A4912" s="6" t="s">
        <v>4681</v>
      </c>
      <c r="B4912" s="2" t="s">
        <v>9703</v>
      </c>
      <c r="C4912" s="6" t="s">
        <v>9704</v>
      </c>
      <c r="D4912" s="3" t="s">
        <v>1164</v>
      </c>
    </row>
    <row r="4913">
      <c r="A4913" s="6" t="s">
        <v>4681</v>
      </c>
      <c r="B4913" s="2" t="s">
        <v>9705</v>
      </c>
      <c r="C4913" s="6" t="s">
        <v>9706</v>
      </c>
      <c r="D4913" s="3" t="s">
        <v>1164</v>
      </c>
    </row>
    <row r="4914">
      <c r="A4914" s="6" t="s">
        <v>4681</v>
      </c>
      <c r="B4914" s="2" t="s">
        <v>9707</v>
      </c>
      <c r="C4914" s="6" t="s">
        <v>9708</v>
      </c>
      <c r="D4914" s="3" t="s">
        <v>1164</v>
      </c>
    </row>
    <row r="4915">
      <c r="A4915" s="6" t="s">
        <v>4681</v>
      </c>
      <c r="B4915" s="2" t="s">
        <v>9709</v>
      </c>
      <c r="C4915" s="6" t="s">
        <v>9710</v>
      </c>
      <c r="D4915" s="3" t="s">
        <v>1166</v>
      </c>
    </row>
    <row r="4916">
      <c r="A4916" s="6" t="s">
        <v>4681</v>
      </c>
      <c r="B4916" s="2" t="s">
        <v>9711</v>
      </c>
      <c r="C4916" s="6" t="s">
        <v>9712</v>
      </c>
      <c r="D4916" s="3" t="s">
        <v>1166</v>
      </c>
    </row>
    <row r="4917">
      <c r="A4917" s="6" t="s">
        <v>4681</v>
      </c>
      <c r="B4917" s="2" t="s">
        <v>9713</v>
      </c>
      <c r="C4917" s="6" t="s">
        <v>9714</v>
      </c>
      <c r="D4917" s="3" t="s">
        <v>1166</v>
      </c>
    </row>
    <row r="4918">
      <c r="A4918" s="6" t="s">
        <v>4681</v>
      </c>
      <c r="B4918" s="2" t="s">
        <v>9715</v>
      </c>
      <c r="C4918" s="6" t="s">
        <v>9716</v>
      </c>
      <c r="D4918" s="3" t="s">
        <v>1166</v>
      </c>
    </row>
    <row r="4919">
      <c r="A4919" s="6" t="s">
        <v>4681</v>
      </c>
      <c r="B4919" s="2" t="s">
        <v>9717</v>
      </c>
      <c r="C4919" s="6" t="s">
        <v>9718</v>
      </c>
      <c r="D4919" s="3" t="s">
        <v>1166</v>
      </c>
    </row>
    <row r="4920">
      <c r="A4920" s="6" t="s">
        <v>4681</v>
      </c>
      <c r="B4920" s="2" t="s">
        <v>9719</v>
      </c>
      <c r="C4920" s="6" t="s">
        <v>9720</v>
      </c>
      <c r="D4920" s="3" t="s">
        <v>1166</v>
      </c>
    </row>
    <row r="4921">
      <c r="A4921" s="6" t="s">
        <v>4681</v>
      </c>
      <c r="B4921" s="2" t="s">
        <v>9721</v>
      </c>
      <c r="C4921" s="6" t="s">
        <v>9722</v>
      </c>
      <c r="D4921" s="3" t="s">
        <v>1166</v>
      </c>
    </row>
    <row r="4922">
      <c r="A4922" s="6" t="s">
        <v>4681</v>
      </c>
      <c r="B4922" s="2" t="s">
        <v>9723</v>
      </c>
      <c r="C4922" s="6" t="s">
        <v>9724</v>
      </c>
      <c r="D4922" s="3" t="s">
        <v>1168</v>
      </c>
    </row>
    <row r="4923">
      <c r="A4923" s="6" t="s">
        <v>4681</v>
      </c>
      <c r="B4923" s="2" t="s">
        <v>9725</v>
      </c>
      <c r="C4923" s="6" t="s">
        <v>9726</v>
      </c>
      <c r="D4923" s="3" t="s">
        <v>1168</v>
      </c>
    </row>
    <row r="4924">
      <c r="A4924" s="6" t="s">
        <v>4681</v>
      </c>
      <c r="B4924" s="2" t="s">
        <v>9727</v>
      </c>
      <c r="C4924" s="6" t="s">
        <v>9728</v>
      </c>
      <c r="D4924" s="3" t="s">
        <v>1168</v>
      </c>
    </row>
    <row r="4925">
      <c r="A4925" s="6" t="s">
        <v>4681</v>
      </c>
      <c r="B4925" s="2" t="s">
        <v>9729</v>
      </c>
      <c r="C4925" s="6" t="s">
        <v>9730</v>
      </c>
      <c r="D4925" s="3" t="s">
        <v>1168</v>
      </c>
    </row>
    <row r="4926">
      <c r="A4926" s="6" t="s">
        <v>4681</v>
      </c>
      <c r="B4926" s="2" t="s">
        <v>9731</v>
      </c>
      <c r="C4926" s="6" t="s">
        <v>9732</v>
      </c>
      <c r="D4926" s="3" t="s">
        <v>1168</v>
      </c>
    </row>
    <row r="4927">
      <c r="A4927" s="6" t="s">
        <v>4681</v>
      </c>
      <c r="B4927" s="2" t="s">
        <v>9733</v>
      </c>
      <c r="C4927" s="6" t="s">
        <v>9734</v>
      </c>
      <c r="D4927" s="3" t="s">
        <v>1168</v>
      </c>
    </row>
    <row r="4928">
      <c r="A4928" s="6" t="s">
        <v>4681</v>
      </c>
      <c r="B4928" s="2" t="s">
        <v>9735</v>
      </c>
      <c r="C4928" s="6" t="s">
        <v>9736</v>
      </c>
      <c r="D4928" s="3" t="s">
        <v>1168</v>
      </c>
    </row>
    <row r="4929">
      <c r="A4929" s="6" t="s">
        <v>4681</v>
      </c>
      <c r="B4929" s="2" t="s">
        <v>9737</v>
      </c>
      <c r="C4929" s="6" t="s">
        <v>9738</v>
      </c>
      <c r="D4929" s="3" t="s">
        <v>1168</v>
      </c>
    </row>
    <row r="4930">
      <c r="A4930" s="6" t="s">
        <v>4681</v>
      </c>
      <c r="B4930" s="2" t="s">
        <v>9739</v>
      </c>
      <c r="C4930" s="6" t="s">
        <v>9740</v>
      </c>
      <c r="D4930" s="3" t="s">
        <v>1168</v>
      </c>
    </row>
    <row r="4931">
      <c r="A4931" s="6" t="s">
        <v>4681</v>
      </c>
      <c r="B4931" s="2" t="s">
        <v>9741</v>
      </c>
      <c r="C4931" s="6" t="s">
        <v>9742</v>
      </c>
      <c r="D4931" s="3" t="s">
        <v>1170</v>
      </c>
    </row>
    <row r="4932">
      <c r="A4932" s="6" t="s">
        <v>4681</v>
      </c>
      <c r="B4932" s="2" t="s">
        <v>9743</v>
      </c>
      <c r="C4932" s="6" t="s">
        <v>9744</v>
      </c>
      <c r="D4932" s="3" t="s">
        <v>1170</v>
      </c>
    </row>
    <row r="4933">
      <c r="A4933" s="6" t="s">
        <v>4681</v>
      </c>
      <c r="B4933" s="2" t="s">
        <v>9745</v>
      </c>
      <c r="C4933" s="6" t="s">
        <v>9746</v>
      </c>
      <c r="D4933" s="3" t="s">
        <v>1170</v>
      </c>
    </row>
    <row r="4934">
      <c r="A4934" s="6" t="s">
        <v>4681</v>
      </c>
      <c r="B4934" s="2" t="s">
        <v>9747</v>
      </c>
      <c r="C4934" s="6" t="s">
        <v>9748</v>
      </c>
      <c r="D4934" s="3" t="s">
        <v>1170</v>
      </c>
    </row>
    <row r="4935">
      <c r="A4935" s="6" t="s">
        <v>4681</v>
      </c>
      <c r="B4935" s="2" t="s">
        <v>9749</v>
      </c>
      <c r="C4935" s="6" t="s">
        <v>9750</v>
      </c>
      <c r="D4935" s="3" t="s">
        <v>1170</v>
      </c>
    </row>
    <row r="4936">
      <c r="A4936" s="6" t="s">
        <v>4681</v>
      </c>
      <c r="B4936" s="2" t="s">
        <v>9751</v>
      </c>
      <c r="C4936" s="6" t="s">
        <v>9752</v>
      </c>
      <c r="D4936" s="3" t="s">
        <v>1170</v>
      </c>
    </row>
    <row r="4937">
      <c r="A4937" s="6" t="s">
        <v>4681</v>
      </c>
      <c r="B4937" s="2" t="s">
        <v>9753</v>
      </c>
      <c r="C4937" s="6" t="s">
        <v>9754</v>
      </c>
      <c r="D4937" s="3" t="s">
        <v>1170</v>
      </c>
    </row>
    <row r="4938">
      <c r="A4938" s="6" t="s">
        <v>4681</v>
      </c>
      <c r="B4938" s="2" t="s">
        <v>9755</v>
      </c>
      <c r="C4938" s="6" t="s">
        <v>9756</v>
      </c>
      <c r="D4938" s="3" t="s">
        <v>1172</v>
      </c>
    </row>
    <row r="4939">
      <c r="A4939" s="6" t="s">
        <v>4681</v>
      </c>
      <c r="B4939" s="2" t="s">
        <v>9757</v>
      </c>
      <c r="C4939" s="6" t="s">
        <v>9758</v>
      </c>
      <c r="D4939" s="3" t="s">
        <v>1172</v>
      </c>
    </row>
    <row r="4940">
      <c r="A4940" s="6" t="s">
        <v>4681</v>
      </c>
      <c r="B4940" s="2" t="s">
        <v>9759</v>
      </c>
      <c r="C4940" s="6" t="s">
        <v>9760</v>
      </c>
      <c r="D4940" s="3" t="s">
        <v>1172</v>
      </c>
    </row>
    <row r="4941">
      <c r="A4941" s="6" t="s">
        <v>4681</v>
      </c>
      <c r="B4941" s="2" t="s">
        <v>9761</v>
      </c>
      <c r="C4941" s="6" t="s">
        <v>9762</v>
      </c>
      <c r="D4941" s="3" t="s">
        <v>1172</v>
      </c>
    </row>
    <row r="4942">
      <c r="A4942" s="6" t="s">
        <v>4681</v>
      </c>
      <c r="B4942" s="2" t="s">
        <v>9763</v>
      </c>
      <c r="C4942" s="6" t="s">
        <v>9764</v>
      </c>
      <c r="D4942" s="3" t="s">
        <v>1175</v>
      </c>
    </row>
    <row r="4943">
      <c r="A4943" s="6" t="s">
        <v>4681</v>
      </c>
      <c r="B4943" s="2" t="s">
        <v>9765</v>
      </c>
      <c r="C4943" s="6" t="s">
        <v>9766</v>
      </c>
      <c r="D4943" s="3" t="s">
        <v>1175</v>
      </c>
    </row>
    <row r="4944">
      <c r="A4944" s="6" t="s">
        <v>4681</v>
      </c>
      <c r="B4944" s="2" t="s">
        <v>9767</v>
      </c>
      <c r="C4944" s="6" t="s">
        <v>9768</v>
      </c>
      <c r="D4944" s="3" t="s">
        <v>1175</v>
      </c>
    </row>
    <row r="4945">
      <c r="A4945" s="6" t="s">
        <v>4681</v>
      </c>
      <c r="B4945" s="2" t="s">
        <v>9769</v>
      </c>
      <c r="C4945" s="6" t="s">
        <v>9770</v>
      </c>
      <c r="D4945" s="3" t="s">
        <v>1175</v>
      </c>
    </row>
    <row r="4946">
      <c r="A4946" s="6" t="s">
        <v>4681</v>
      </c>
      <c r="B4946" s="2" t="s">
        <v>9771</v>
      </c>
      <c r="C4946" s="6" t="s">
        <v>9772</v>
      </c>
      <c r="D4946" s="3" t="s">
        <v>1175</v>
      </c>
    </row>
    <row r="4947">
      <c r="A4947" s="6" t="s">
        <v>4681</v>
      </c>
      <c r="B4947" s="2" t="s">
        <v>9773</v>
      </c>
      <c r="C4947" s="6" t="s">
        <v>9774</v>
      </c>
      <c r="D4947" s="3" t="s">
        <v>1175</v>
      </c>
    </row>
    <row r="4948">
      <c r="A4948" s="6" t="s">
        <v>4681</v>
      </c>
      <c r="B4948" s="2" t="s">
        <v>9775</v>
      </c>
      <c r="C4948" s="6" t="s">
        <v>9776</v>
      </c>
      <c r="D4948" s="3" t="s">
        <v>1175</v>
      </c>
    </row>
    <row r="4949">
      <c r="A4949" s="6" t="s">
        <v>4681</v>
      </c>
      <c r="B4949" s="2" t="s">
        <v>9777</v>
      </c>
      <c r="C4949" s="6" t="s">
        <v>9778</v>
      </c>
      <c r="D4949" s="3" t="s">
        <v>1177</v>
      </c>
    </row>
    <row r="4950">
      <c r="A4950" s="6" t="s">
        <v>4681</v>
      </c>
      <c r="B4950" s="2" t="s">
        <v>9779</v>
      </c>
      <c r="C4950" s="6" t="s">
        <v>9780</v>
      </c>
      <c r="D4950" s="3" t="s">
        <v>1177</v>
      </c>
    </row>
    <row r="4951">
      <c r="A4951" s="6" t="s">
        <v>4681</v>
      </c>
      <c r="B4951" s="2" t="s">
        <v>9781</v>
      </c>
      <c r="C4951" s="6" t="s">
        <v>9782</v>
      </c>
      <c r="D4951" s="3" t="s">
        <v>1177</v>
      </c>
    </row>
    <row r="4952">
      <c r="A4952" s="6" t="s">
        <v>4681</v>
      </c>
      <c r="B4952" s="2" t="s">
        <v>9783</v>
      </c>
      <c r="C4952" s="6" t="s">
        <v>9784</v>
      </c>
      <c r="D4952" s="3" t="s">
        <v>1177</v>
      </c>
    </row>
    <row r="4953">
      <c r="A4953" s="6" t="s">
        <v>4681</v>
      </c>
      <c r="B4953" s="2" t="s">
        <v>9785</v>
      </c>
      <c r="C4953" s="6" t="s">
        <v>9786</v>
      </c>
      <c r="D4953" s="3" t="s">
        <v>1177</v>
      </c>
    </row>
    <row r="4954">
      <c r="A4954" s="6" t="s">
        <v>4681</v>
      </c>
      <c r="B4954" s="2" t="s">
        <v>9787</v>
      </c>
      <c r="C4954" s="6" t="s">
        <v>9788</v>
      </c>
      <c r="D4954" s="3" t="s">
        <v>1177</v>
      </c>
    </row>
    <row r="4955">
      <c r="A4955" s="6" t="s">
        <v>4681</v>
      </c>
      <c r="B4955" s="2" t="s">
        <v>9789</v>
      </c>
      <c r="C4955" s="6" t="s">
        <v>9790</v>
      </c>
      <c r="D4955" s="3" t="s">
        <v>1177</v>
      </c>
    </row>
    <row r="4956">
      <c r="A4956" s="6" t="s">
        <v>4681</v>
      </c>
      <c r="B4956" s="2" t="s">
        <v>9791</v>
      </c>
      <c r="C4956" s="6" t="s">
        <v>9792</v>
      </c>
      <c r="D4956" s="3" t="s">
        <v>1179</v>
      </c>
    </row>
    <row r="4957">
      <c r="A4957" s="6" t="s">
        <v>4681</v>
      </c>
      <c r="B4957" s="2" t="s">
        <v>9793</v>
      </c>
      <c r="C4957" s="6" t="s">
        <v>9794</v>
      </c>
      <c r="D4957" s="3" t="s">
        <v>1179</v>
      </c>
    </row>
    <row r="4958">
      <c r="A4958" s="6" t="s">
        <v>4681</v>
      </c>
      <c r="B4958" s="2" t="s">
        <v>9795</v>
      </c>
      <c r="C4958" s="6" t="s">
        <v>9796</v>
      </c>
      <c r="D4958" s="3" t="s">
        <v>1179</v>
      </c>
    </row>
    <row r="4959">
      <c r="A4959" s="6" t="s">
        <v>4681</v>
      </c>
      <c r="B4959" s="2" t="s">
        <v>9797</v>
      </c>
      <c r="C4959" s="6" t="s">
        <v>9798</v>
      </c>
      <c r="D4959" s="3" t="s">
        <v>1179</v>
      </c>
    </row>
    <row r="4960">
      <c r="A4960" s="6" t="s">
        <v>4681</v>
      </c>
      <c r="B4960" s="2" t="s">
        <v>9799</v>
      </c>
      <c r="C4960" s="6" t="s">
        <v>9800</v>
      </c>
      <c r="D4960" s="3" t="s">
        <v>1179</v>
      </c>
    </row>
    <row r="4961">
      <c r="A4961" s="6" t="s">
        <v>4681</v>
      </c>
      <c r="B4961" s="2" t="s">
        <v>9801</v>
      </c>
      <c r="C4961" s="6" t="s">
        <v>9802</v>
      </c>
      <c r="D4961" s="3" t="s">
        <v>1181</v>
      </c>
    </row>
    <row r="4962">
      <c r="A4962" s="6" t="s">
        <v>4681</v>
      </c>
      <c r="B4962" s="2" t="s">
        <v>9803</v>
      </c>
      <c r="C4962" s="6" t="s">
        <v>9804</v>
      </c>
      <c r="D4962" s="3" t="s">
        <v>1181</v>
      </c>
    </row>
    <row r="4963">
      <c r="A4963" s="6" t="s">
        <v>4681</v>
      </c>
      <c r="B4963" s="2" t="s">
        <v>9805</v>
      </c>
      <c r="C4963" s="6" t="s">
        <v>9806</v>
      </c>
      <c r="D4963" s="3" t="s">
        <v>1181</v>
      </c>
    </row>
    <row r="4964">
      <c r="A4964" s="6" t="s">
        <v>4681</v>
      </c>
      <c r="B4964" s="2" t="s">
        <v>9807</v>
      </c>
      <c r="C4964" s="6" t="s">
        <v>9808</v>
      </c>
      <c r="D4964" s="3" t="s">
        <v>1181</v>
      </c>
    </row>
    <row r="4965">
      <c r="A4965" s="6" t="s">
        <v>4681</v>
      </c>
      <c r="B4965" s="2" t="s">
        <v>9809</v>
      </c>
      <c r="C4965" s="6" t="s">
        <v>9810</v>
      </c>
      <c r="D4965" s="3" t="s">
        <v>1181</v>
      </c>
    </row>
    <row r="4966">
      <c r="A4966" s="6" t="s">
        <v>4681</v>
      </c>
      <c r="B4966" s="2" t="s">
        <v>9811</v>
      </c>
      <c r="C4966" s="6" t="s">
        <v>9812</v>
      </c>
      <c r="D4966" s="3" t="s">
        <v>1181</v>
      </c>
    </row>
    <row r="4967">
      <c r="A4967" s="6" t="s">
        <v>4681</v>
      </c>
      <c r="B4967" s="2" t="s">
        <v>9813</v>
      </c>
      <c r="C4967" s="6" t="s">
        <v>9814</v>
      </c>
      <c r="D4967" s="3" t="s">
        <v>1181</v>
      </c>
    </row>
    <row r="4968">
      <c r="A4968" s="6" t="s">
        <v>4681</v>
      </c>
      <c r="B4968" s="2" t="s">
        <v>9815</v>
      </c>
      <c r="C4968" s="6" t="s">
        <v>9816</v>
      </c>
      <c r="D4968" s="3" t="s">
        <v>1181</v>
      </c>
    </row>
    <row r="4969">
      <c r="A4969" s="6" t="s">
        <v>4681</v>
      </c>
      <c r="B4969" s="2" t="s">
        <v>9817</v>
      </c>
      <c r="C4969" s="6" t="s">
        <v>9818</v>
      </c>
      <c r="D4969" s="3" t="s">
        <v>1181</v>
      </c>
    </row>
    <row r="4970">
      <c r="A4970" s="6" t="s">
        <v>4681</v>
      </c>
      <c r="B4970" s="2" t="s">
        <v>9819</v>
      </c>
      <c r="C4970" s="6" t="s">
        <v>9820</v>
      </c>
      <c r="D4970" s="3" t="s">
        <v>1181</v>
      </c>
    </row>
    <row r="4971">
      <c r="A4971" s="6" t="s">
        <v>4681</v>
      </c>
      <c r="B4971" s="2" t="s">
        <v>9821</v>
      </c>
      <c r="C4971" s="6" t="s">
        <v>9822</v>
      </c>
      <c r="D4971" s="3" t="s">
        <v>1183</v>
      </c>
    </row>
    <row r="4972">
      <c r="A4972" s="6" t="s">
        <v>4681</v>
      </c>
      <c r="B4972" s="2" t="s">
        <v>9823</v>
      </c>
      <c r="C4972" s="6" t="s">
        <v>9824</v>
      </c>
      <c r="D4972" s="3" t="s">
        <v>1183</v>
      </c>
    </row>
    <row r="4973">
      <c r="A4973" s="6" t="s">
        <v>4681</v>
      </c>
      <c r="B4973" s="2" t="s">
        <v>9825</v>
      </c>
      <c r="C4973" s="6" t="s">
        <v>9826</v>
      </c>
      <c r="D4973" s="3" t="s">
        <v>1183</v>
      </c>
    </row>
    <row r="4974">
      <c r="A4974" s="6" t="s">
        <v>4681</v>
      </c>
      <c r="B4974" s="2" t="s">
        <v>9827</v>
      </c>
      <c r="C4974" s="6" t="s">
        <v>9828</v>
      </c>
      <c r="D4974" s="3" t="s">
        <v>1183</v>
      </c>
    </row>
    <row r="4975">
      <c r="A4975" s="6" t="s">
        <v>4681</v>
      </c>
      <c r="B4975" s="2" t="s">
        <v>9829</v>
      </c>
      <c r="C4975" s="6" t="s">
        <v>9830</v>
      </c>
      <c r="D4975" s="3" t="s">
        <v>1183</v>
      </c>
    </row>
    <row r="4976">
      <c r="A4976" s="6" t="s">
        <v>4681</v>
      </c>
      <c r="B4976" s="2" t="s">
        <v>9831</v>
      </c>
      <c r="C4976" s="6" t="s">
        <v>9832</v>
      </c>
      <c r="D4976" s="3" t="s">
        <v>1185</v>
      </c>
    </row>
    <row r="4977">
      <c r="A4977" s="6" t="s">
        <v>4681</v>
      </c>
      <c r="B4977" s="2" t="s">
        <v>9833</v>
      </c>
      <c r="C4977" s="6" t="s">
        <v>9834</v>
      </c>
      <c r="D4977" s="3" t="s">
        <v>1185</v>
      </c>
    </row>
    <row r="4978">
      <c r="A4978" s="6" t="s">
        <v>4681</v>
      </c>
      <c r="B4978" s="2" t="s">
        <v>9835</v>
      </c>
      <c r="C4978" s="6" t="s">
        <v>9836</v>
      </c>
      <c r="D4978" s="3" t="s">
        <v>1185</v>
      </c>
    </row>
    <row r="4979">
      <c r="A4979" s="6" t="s">
        <v>4681</v>
      </c>
      <c r="B4979" s="2" t="s">
        <v>9837</v>
      </c>
      <c r="C4979" s="6" t="s">
        <v>9838</v>
      </c>
      <c r="D4979" s="3" t="s">
        <v>1185</v>
      </c>
    </row>
    <row r="4980">
      <c r="A4980" s="6" t="s">
        <v>4681</v>
      </c>
      <c r="B4980" s="2" t="s">
        <v>9839</v>
      </c>
      <c r="C4980" s="6" t="s">
        <v>9840</v>
      </c>
      <c r="D4980" s="3" t="s">
        <v>1185</v>
      </c>
    </row>
    <row r="4981">
      <c r="A4981" s="6" t="s">
        <v>4681</v>
      </c>
      <c r="B4981" s="2" t="s">
        <v>9841</v>
      </c>
      <c r="C4981" s="6" t="s">
        <v>9842</v>
      </c>
      <c r="D4981" s="3" t="s">
        <v>1185</v>
      </c>
    </row>
    <row r="4982">
      <c r="A4982" s="6" t="s">
        <v>4681</v>
      </c>
      <c r="B4982" s="2" t="s">
        <v>9843</v>
      </c>
      <c r="C4982" s="6" t="s">
        <v>9844</v>
      </c>
      <c r="D4982" s="3" t="s">
        <v>1185</v>
      </c>
    </row>
    <row r="4983">
      <c r="A4983" s="6" t="s">
        <v>4681</v>
      </c>
      <c r="B4983" s="2" t="s">
        <v>9845</v>
      </c>
      <c r="C4983" s="6" t="s">
        <v>9846</v>
      </c>
      <c r="D4983" s="3" t="s">
        <v>1187</v>
      </c>
    </row>
    <row r="4984">
      <c r="A4984" s="6" t="s">
        <v>4681</v>
      </c>
      <c r="B4984" s="2" t="s">
        <v>9847</v>
      </c>
      <c r="C4984" s="6" t="s">
        <v>9848</v>
      </c>
      <c r="D4984" s="3" t="s">
        <v>1187</v>
      </c>
    </row>
    <row r="4985">
      <c r="A4985" s="6" t="s">
        <v>4681</v>
      </c>
      <c r="B4985" s="2" t="s">
        <v>9849</v>
      </c>
      <c r="C4985" s="6" t="s">
        <v>9850</v>
      </c>
      <c r="D4985" s="3" t="s">
        <v>1187</v>
      </c>
    </row>
    <row r="4986">
      <c r="A4986" s="6" t="s">
        <v>4681</v>
      </c>
      <c r="B4986" s="2" t="s">
        <v>9851</v>
      </c>
      <c r="C4986" s="6" t="s">
        <v>9852</v>
      </c>
      <c r="D4986" s="3" t="s">
        <v>1187</v>
      </c>
    </row>
    <row r="4987">
      <c r="A4987" s="6" t="s">
        <v>4681</v>
      </c>
      <c r="B4987" s="2" t="s">
        <v>9853</v>
      </c>
      <c r="C4987" s="6" t="s">
        <v>9854</v>
      </c>
      <c r="D4987" s="3" t="s">
        <v>1187</v>
      </c>
    </row>
    <row r="4988">
      <c r="A4988" s="6" t="s">
        <v>4681</v>
      </c>
      <c r="B4988" s="2" t="s">
        <v>9855</v>
      </c>
      <c r="C4988" s="6" t="s">
        <v>9856</v>
      </c>
      <c r="D4988" s="3" t="s">
        <v>1187</v>
      </c>
    </row>
    <row r="4989">
      <c r="A4989" s="6" t="s">
        <v>4681</v>
      </c>
      <c r="B4989" s="2" t="s">
        <v>9857</v>
      </c>
      <c r="C4989" s="6" t="s">
        <v>9858</v>
      </c>
      <c r="D4989" s="3" t="s">
        <v>1187</v>
      </c>
    </row>
    <row r="4990">
      <c r="A4990" s="6" t="s">
        <v>4681</v>
      </c>
      <c r="B4990" s="2" t="s">
        <v>9859</v>
      </c>
      <c r="C4990" s="6" t="s">
        <v>9860</v>
      </c>
      <c r="D4990" s="3" t="s">
        <v>1187</v>
      </c>
    </row>
    <row r="4991">
      <c r="A4991" s="6" t="s">
        <v>4681</v>
      </c>
      <c r="B4991" s="2" t="s">
        <v>9861</v>
      </c>
      <c r="C4991" s="6" t="s">
        <v>9862</v>
      </c>
      <c r="D4991" s="3" t="s">
        <v>1187</v>
      </c>
    </row>
    <row r="4992">
      <c r="A4992" s="6" t="s">
        <v>4681</v>
      </c>
      <c r="B4992" s="2" t="s">
        <v>9863</v>
      </c>
      <c r="C4992" s="6" t="s">
        <v>9864</v>
      </c>
      <c r="D4992" s="3" t="s">
        <v>1189</v>
      </c>
    </row>
    <row r="4993">
      <c r="A4993" s="6" t="s">
        <v>4681</v>
      </c>
      <c r="B4993" s="2" t="s">
        <v>9865</v>
      </c>
      <c r="C4993" s="6" t="s">
        <v>9866</v>
      </c>
      <c r="D4993" s="3" t="s">
        <v>1189</v>
      </c>
    </row>
    <row r="4994">
      <c r="A4994" s="6" t="s">
        <v>4681</v>
      </c>
      <c r="B4994" s="2" t="s">
        <v>9867</v>
      </c>
      <c r="C4994" s="6" t="s">
        <v>9868</v>
      </c>
      <c r="D4994" s="3" t="s">
        <v>1189</v>
      </c>
    </row>
    <row r="4995">
      <c r="A4995" s="6" t="s">
        <v>4681</v>
      </c>
      <c r="B4995" s="2" t="s">
        <v>9869</v>
      </c>
      <c r="C4995" s="6" t="s">
        <v>9870</v>
      </c>
      <c r="D4995" s="3" t="s">
        <v>1189</v>
      </c>
    </row>
    <row r="4996">
      <c r="A4996" s="6" t="s">
        <v>4681</v>
      </c>
      <c r="B4996" s="2" t="s">
        <v>9871</v>
      </c>
      <c r="C4996" s="6" t="s">
        <v>9872</v>
      </c>
      <c r="D4996" s="3" t="s">
        <v>1191</v>
      </c>
    </row>
    <row r="4997">
      <c r="A4997" s="6" t="s">
        <v>4681</v>
      </c>
      <c r="B4997" s="2" t="s">
        <v>9873</v>
      </c>
      <c r="C4997" s="6" t="s">
        <v>9874</v>
      </c>
      <c r="D4997" s="3" t="s">
        <v>1191</v>
      </c>
    </row>
    <row r="4998">
      <c r="A4998" s="6" t="s">
        <v>4681</v>
      </c>
      <c r="B4998" s="2" t="s">
        <v>9875</v>
      </c>
      <c r="C4998" s="6" t="s">
        <v>9876</v>
      </c>
      <c r="D4998" s="3" t="s">
        <v>1193</v>
      </c>
    </row>
    <row r="4999">
      <c r="A4999" s="6" t="s">
        <v>4681</v>
      </c>
      <c r="B4999" s="2" t="s">
        <v>9877</v>
      </c>
      <c r="C4999" s="6" t="s">
        <v>9878</v>
      </c>
      <c r="D4999" s="3" t="s">
        <v>1193</v>
      </c>
    </row>
    <row r="5000">
      <c r="A5000" s="6" t="s">
        <v>4681</v>
      </c>
      <c r="B5000" s="2" t="s">
        <v>9879</v>
      </c>
      <c r="C5000" s="6" t="s">
        <v>9880</v>
      </c>
      <c r="D5000" s="3" t="s">
        <v>1193</v>
      </c>
    </row>
    <row r="5001">
      <c r="A5001" s="6" t="s">
        <v>4681</v>
      </c>
      <c r="B5001" s="2" t="s">
        <v>9881</v>
      </c>
      <c r="C5001" s="6" t="s">
        <v>9882</v>
      </c>
      <c r="D5001" s="3" t="s">
        <v>1193</v>
      </c>
    </row>
    <row r="5002">
      <c r="A5002" s="6" t="s">
        <v>4681</v>
      </c>
      <c r="B5002" s="2" t="s">
        <v>9883</v>
      </c>
      <c r="C5002" s="6" t="s">
        <v>9884</v>
      </c>
      <c r="D5002" s="3" t="s">
        <v>1193</v>
      </c>
    </row>
    <row r="5003">
      <c r="A5003" s="6" t="s">
        <v>4681</v>
      </c>
      <c r="B5003" s="2" t="s">
        <v>9885</v>
      </c>
      <c r="C5003" s="6" t="s">
        <v>9886</v>
      </c>
      <c r="D5003" s="3" t="s">
        <v>1193</v>
      </c>
    </row>
    <row r="5004">
      <c r="A5004" s="6" t="s">
        <v>4681</v>
      </c>
      <c r="B5004" s="2" t="s">
        <v>9887</v>
      </c>
      <c r="C5004" s="6" t="s">
        <v>9888</v>
      </c>
      <c r="D5004" s="3" t="s">
        <v>1196</v>
      </c>
    </row>
    <row r="5005">
      <c r="A5005" s="6" t="s">
        <v>4681</v>
      </c>
      <c r="B5005" s="2" t="s">
        <v>9889</v>
      </c>
      <c r="C5005" s="6" t="s">
        <v>9890</v>
      </c>
      <c r="D5005" s="3" t="s">
        <v>1196</v>
      </c>
    </row>
    <row r="5006">
      <c r="A5006" s="6" t="s">
        <v>4681</v>
      </c>
      <c r="B5006" s="2" t="s">
        <v>9891</v>
      </c>
      <c r="C5006" s="6" t="s">
        <v>9892</v>
      </c>
      <c r="D5006" s="3" t="s">
        <v>1196</v>
      </c>
    </row>
    <row r="5007">
      <c r="A5007" s="6" t="s">
        <v>4681</v>
      </c>
      <c r="B5007" s="2" t="s">
        <v>9893</v>
      </c>
      <c r="C5007" s="6" t="s">
        <v>9894</v>
      </c>
      <c r="D5007" s="3" t="s">
        <v>1196</v>
      </c>
    </row>
    <row r="5008">
      <c r="A5008" s="6" t="s">
        <v>4681</v>
      </c>
      <c r="B5008" s="2" t="s">
        <v>9895</v>
      </c>
      <c r="C5008" s="6" t="s">
        <v>9896</v>
      </c>
      <c r="D5008" s="3" t="s">
        <v>1198</v>
      </c>
    </row>
    <row r="5009">
      <c r="A5009" s="6" t="s">
        <v>4681</v>
      </c>
      <c r="B5009" s="2" t="s">
        <v>9897</v>
      </c>
      <c r="C5009" s="6" t="s">
        <v>9898</v>
      </c>
      <c r="D5009" s="3" t="s">
        <v>1198</v>
      </c>
    </row>
    <row r="5010">
      <c r="A5010" s="6" t="s">
        <v>4681</v>
      </c>
      <c r="B5010" s="2" t="s">
        <v>9899</v>
      </c>
      <c r="C5010" s="6" t="s">
        <v>9900</v>
      </c>
      <c r="D5010" s="3" t="s">
        <v>1198</v>
      </c>
    </row>
    <row r="5011">
      <c r="A5011" s="6" t="s">
        <v>4681</v>
      </c>
      <c r="B5011" s="2" t="s">
        <v>9901</v>
      </c>
      <c r="C5011" s="6" t="s">
        <v>9902</v>
      </c>
      <c r="D5011" s="3" t="s">
        <v>1198</v>
      </c>
    </row>
    <row r="5012">
      <c r="A5012" s="6" t="s">
        <v>4681</v>
      </c>
      <c r="B5012" s="2" t="s">
        <v>9903</v>
      </c>
      <c r="C5012" s="6" t="s">
        <v>9904</v>
      </c>
      <c r="D5012" s="3" t="s">
        <v>1198</v>
      </c>
    </row>
    <row r="5013">
      <c r="A5013" s="6" t="s">
        <v>4681</v>
      </c>
      <c r="B5013" s="2" t="s">
        <v>9905</v>
      </c>
      <c r="C5013" s="6" t="s">
        <v>9906</v>
      </c>
      <c r="D5013" s="3" t="s">
        <v>1200</v>
      </c>
    </row>
    <row r="5014">
      <c r="A5014" s="6" t="s">
        <v>4681</v>
      </c>
      <c r="B5014" s="2" t="s">
        <v>9907</v>
      </c>
      <c r="C5014" s="6" t="s">
        <v>9908</v>
      </c>
      <c r="D5014" s="3" t="s">
        <v>1200</v>
      </c>
    </row>
    <row r="5015">
      <c r="A5015" s="6" t="s">
        <v>4681</v>
      </c>
      <c r="B5015" s="2" t="s">
        <v>9909</v>
      </c>
      <c r="C5015" s="6" t="s">
        <v>9910</v>
      </c>
      <c r="D5015" s="3" t="s">
        <v>1200</v>
      </c>
    </row>
    <row r="5016">
      <c r="A5016" s="6" t="s">
        <v>4681</v>
      </c>
      <c r="B5016" s="2" t="s">
        <v>9911</v>
      </c>
      <c r="C5016" s="6" t="s">
        <v>9912</v>
      </c>
      <c r="D5016" s="3" t="s">
        <v>1200</v>
      </c>
    </row>
    <row r="5017">
      <c r="A5017" s="6" t="s">
        <v>4681</v>
      </c>
      <c r="B5017" s="2" t="s">
        <v>9913</v>
      </c>
      <c r="C5017" s="6" t="s">
        <v>9914</v>
      </c>
      <c r="D5017" s="3" t="s">
        <v>1200</v>
      </c>
    </row>
    <row r="5018">
      <c r="A5018" s="6" t="s">
        <v>4681</v>
      </c>
      <c r="B5018" s="2" t="s">
        <v>9915</v>
      </c>
      <c r="C5018" s="6" t="s">
        <v>9916</v>
      </c>
      <c r="D5018" s="3" t="s">
        <v>1200</v>
      </c>
    </row>
    <row r="5019">
      <c r="A5019" s="6" t="s">
        <v>4681</v>
      </c>
      <c r="B5019" s="2" t="s">
        <v>9917</v>
      </c>
      <c r="C5019" s="6" t="s">
        <v>9918</v>
      </c>
      <c r="D5019" s="3" t="s">
        <v>1200</v>
      </c>
    </row>
    <row r="5020">
      <c r="A5020" s="6" t="s">
        <v>4681</v>
      </c>
      <c r="B5020" s="2" t="s">
        <v>9919</v>
      </c>
      <c r="C5020" s="6" t="s">
        <v>9920</v>
      </c>
      <c r="D5020" s="3" t="s">
        <v>1200</v>
      </c>
    </row>
    <row r="5021">
      <c r="A5021" s="6" t="s">
        <v>4681</v>
      </c>
      <c r="B5021" s="2" t="s">
        <v>9921</v>
      </c>
      <c r="C5021" s="6" t="s">
        <v>1203</v>
      </c>
      <c r="D5021" s="3" t="s">
        <v>1202</v>
      </c>
    </row>
    <row r="5022">
      <c r="A5022" s="6" t="s">
        <v>4681</v>
      </c>
      <c r="B5022" s="2" t="s">
        <v>9922</v>
      </c>
      <c r="C5022" s="6" t="s">
        <v>9923</v>
      </c>
      <c r="D5022" s="3" t="s">
        <v>1204</v>
      </c>
    </row>
    <row r="5023">
      <c r="A5023" s="6" t="s">
        <v>4681</v>
      </c>
      <c r="B5023" s="2" t="s">
        <v>9924</v>
      </c>
      <c r="C5023" s="6" t="s">
        <v>9925</v>
      </c>
      <c r="D5023" s="3" t="s">
        <v>1204</v>
      </c>
    </row>
    <row r="5024">
      <c r="A5024" s="6" t="s">
        <v>4681</v>
      </c>
      <c r="B5024" s="2" t="s">
        <v>9926</v>
      </c>
      <c r="C5024" s="6" t="s">
        <v>9927</v>
      </c>
      <c r="D5024" s="3" t="s">
        <v>1204</v>
      </c>
    </row>
    <row r="5025">
      <c r="A5025" s="6" t="s">
        <v>4681</v>
      </c>
      <c r="B5025" s="2" t="s">
        <v>9928</v>
      </c>
      <c r="C5025" s="6" t="s">
        <v>9929</v>
      </c>
      <c r="D5025" s="3" t="s">
        <v>1204</v>
      </c>
    </row>
    <row r="5026">
      <c r="A5026" s="6" t="s">
        <v>4681</v>
      </c>
      <c r="B5026" s="2" t="s">
        <v>9930</v>
      </c>
      <c r="C5026" s="6" t="s">
        <v>9931</v>
      </c>
      <c r="D5026" s="3" t="s">
        <v>1204</v>
      </c>
    </row>
    <row r="5027">
      <c r="A5027" s="6" t="s">
        <v>4681</v>
      </c>
      <c r="B5027" s="2" t="s">
        <v>9932</v>
      </c>
      <c r="C5027" s="6" t="s">
        <v>9933</v>
      </c>
      <c r="D5027" s="3" t="s">
        <v>1207</v>
      </c>
    </row>
    <row r="5028">
      <c r="A5028" s="6" t="s">
        <v>4681</v>
      </c>
      <c r="B5028" s="2" t="s">
        <v>9934</v>
      </c>
      <c r="C5028" s="6" t="s">
        <v>9935</v>
      </c>
      <c r="D5028" s="3" t="s">
        <v>1207</v>
      </c>
    </row>
    <row r="5029">
      <c r="A5029" s="6" t="s">
        <v>4681</v>
      </c>
      <c r="B5029" s="2" t="s">
        <v>9936</v>
      </c>
      <c r="C5029" s="6" t="s">
        <v>9937</v>
      </c>
      <c r="D5029" s="3" t="s">
        <v>1207</v>
      </c>
    </row>
    <row r="5030">
      <c r="A5030" s="6" t="s">
        <v>4681</v>
      </c>
      <c r="B5030" s="2" t="s">
        <v>9938</v>
      </c>
      <c r="C5030" s="6" t="s">
        <v>9939</v>
      </c>
      <c r="D5030" s="3" t="s">
        <v>1207</v>
      </c>
    </row>
    <row r="5031">
      <c r="A5031" s="6" t="s">
        <v>4681</v>
      </c>
      <c r="B5031" s="2" t="s">
        <v>9940</v>
      </c>
      <c r="C5031" s="6" t="s">
        <v>9941</v>
      </c>
      <c r="D5031" s="3" t="s">
        <v>1207</v>
      </c>
    </row>
    <row r="5032">
      <c r="A5032" s="6" t="s">
        <v>4681</v>
      </c>
      <c r="B5032" s="2" t="s">
        <v>9942</v>
      </c>
      <c r="C5032" s="6" t="s">
        <v>9943</v>
      </c>
      <c r="D5032" s="3" t="s">
        <v>1207</v>
      </c>
    </row>
    <row r="5033">
      <c r="A5033" s="6" t="s">
        <v>4681</v>
      </c>
      <c r="B5033" s="2" t="s">
        <v>9944</v>
      </c>
      <c r="C5033" s="6" t="s">
        <v>9945</v>
      </c>
      <c r="D5033" s="3" t="s">
        <v>1209</v>
      </c>
    </row>
    <row r="5034">
      <c r="A5034" s="6" t="s">
        <v>4681</v>
      </c>
      <c r="B5034" s="2" t="s">
        <v>9946</v>
      </c>
      <c r="C5034" s="6" t="s">
        <v>9947</v>
      </c>
      <c r="D5034" s="3" t="s">
        <v>1209</v>
      </c>
    </row>
    <row r="5035">
      <c r="A5035" s="6" t="s">
        <v>4681</v>
      </c>
      <c r="B5035" s="2" t="s">
        <v>9948</v>
      </c>
      <c r="C5035" s="6" t="s">
        <v>9949</v>
      </c>
      <c r="D5035" s="3" t="s">
        <v>1209</v>
      </c>
    </row>
    <row r="5036">
      <c r="A5036" s="6" t="s">
        <v>4681</v>
      </c>
      <c r="B5036" s="2" t="s">
        <v>9950</v>
      </c>
      <c r="C5036" s="6" t="s">
        <v>9951</v>
      </c>
      <c r="D5036" s="3" t="s">
        <v>1209</v>
      </c>
    </row>
    <row r="5037">
      <c r="A5037" s="6" t="s">
        <v>4681</v>
      </c>
      <c r="B5037" s="2" t="s">
        <v>9952</v>
      </c>
      <c r="C5037" s="6" t="s">
        <v>9953</v>
      </c>
      <c r="D5037" s="3" t="s">
        <v>1209</v>
      </c>
    </row>
    <row r="5038">
      <c r="A5038" s="6" t="s">
        <v>4681</v>
      </c>
      <c r="B5038" s="2" t="s">
        <v>9954</v>
      </c>
      <c r="C5038" s="6" t="s">
        <v>9955</v>
      </c>
      <c r="D5038" s="3" t="s">
        <v>1209</v>
      </c>
    </row>
    <row r="5039">
      <c r="A5039" s="6" t="s">
        <v>4681</v>
      </c>
      <c r="B5039" s="2" t="s">
        <v>9956</v>
      </c>
      <c r="C5039" s="6" t="s">
        <v>9957</v>
      </c>
      <c r="D5039" s="3" t="s">
        <v>1209</v>
      </c>
    </row>
    <row r="5040">
      <c r="A5040" s="6" t="s">
        <v>4681</v>
      </c>
      <c r="B5040" s="2" t="s">
        <v>9958</v>
      </c>
      <c r="C5040" s="6" t="s">
        <v>9959</v>
      </c>
      <c r="D5040" s="3" t="s">
        <v>1211</v>
      </c>
    </row>
    <row r="5041">
      <c r="A5041" s="6" t="s">
        <v>4681</v>
      </c>
      <c r="B5041" s="2" t="s">
        <v>9960</v>
      </c>
      <c r="C5041" s="6" t="s">
        <v>9961</v>
      </c>
      <c r="D5041" s="3" t="s">
        <v>1211</v>
      </c>
    </row>
    <row r="5042">
      <c r="A5042" s="6" t="s">
        <v>4681</v>
      </c>
      <c r="B5042" s="2" t="s">
        <v>9962</v>
      </c>
      <c r="C5042" s="6" t="s">
        <v>9963</v>
      </c>
      <c r="D5042" s="3" t="s">
        <v>1211</v>
      </c>
    </row>
    <row r="5043">
      <c r="A5043" s="6" t="s">
        <v>4681</v>
      </c>
      <c r="B5043" s="2" t="s">
        <v>9964</v>
      </c>
      <c r="C5043" s="6" t="s">
        <v>9965</v>
      </c>
      <c r="D5043" s="3" t="s">
        <v>1211</v>
      </c>
    </row>
    <row r="5044">
      <c r="A5044" s="6" t="s">
        <v>4681</v>
      </c>
      <c r="B5044" s="2" t="s">
        <v>9966</v>
      </c>
      <c r="C5044" s="6" t="s">
        <v>9967</v>
      </c>
      <c r="D5044" s="3" t="s">
        <v>1211</v>
      </c>
    </row>
    <row r="5045">
      <c r="A5045" s="6" t="s">
        <v>4681</v>
      </c>
      <c r="B5045" s="2" t="s">
        <v>9968</v>
      </c>
      <c r="C5045" s="6" t="s">
        <v>9969</v>
      </c>
      <c r="D5045" s="3" t="s">
        <v>1211</v>
      </c>
    </row>
    <row r="5046">
      <c r="A5046" s="6" t="s">
        <v>4681</v>
      </c>
      <c r="B5046" s="2" t="s">
        <v>9970</v>
      </c>
      <c r="C5046" s="6" t="s">
        <v>9971</v>
      </c>
      <c r="D5046" s="3" t="s">
        <v>1211</v>
      </c>
    </row>
    <row r="5047">
      <c r="A5047" s="6" t="s">
        <v>4681</v>
      </c>
      <c r="B5047" s="2" t="s">
        <v>9972</v>
      </c>
      <c r="C5047" s="6" t="s">
        <v>9973</v>
      </c>
      <c r="D5047" s="3" t="s">
        <v>1211</v>
      </c>
    </row>
    <row r="5048">
      <c r="A5048" s="6" t="s">
        <v>4681</v>
      </c>
      <c r="B5048" s="2" t="s">
        <v>9974</v>
      </c>
      <c r="C5048" s="6" t="s">
        <v>9975</v>
      </c>
      <c r="D5048" s="3" t="s">
        <v>1213</v>
      </c>
    </row>
    <row r="5049">
      <c r="A5049" s="6" t="s">
        <v>4681</v>
      </c>
      <c r="B5049" s="2" t="s">
        <v>9976</v>
      </c>
      <c r="C5049" s="6" t="s">
        <v>9977</v>
      </c>
      <c r="D5049" s="3" t="s">
        <v>1213</v>
      </c>
    </row>
    <row r="5050">
      <c r="A5050" s="6" t="s">
        <v>4681</v>
      </c>
      <c r="B5050" s="2" t="s">
        <v>9978</v>
      </c>
      <c r="C5050" s="6" t="s">
        <v>9979</v>
      </c>
      <c r="D5050" s="3" t="s">
        <v>1213</v>
      </c>
    </row>
    <row r="5051">
      <c r="A5051" s="6" t="s">
        <v>4681</v>
      </c>
      <c r="B5051" s="2" t="s">
        <v>9980</v>
      </c>
      <c r="C5051" s="6" t="s">
        <v>9981</v>
      </c>
      <c r="D5051" s="3" t="s">
        <v>1213</v>
      </c>
    </row>
    <row r="5052">
      <c r="A5052" s="6" t="s">
        <v>4681</v>
      </c>
      <c r="B5052" s="2" t="s">
        <v>9982</v>
      </c>
      <c r="C5052" s="6" t="s">
        <v>9983</v>
      </c>
      <c r="D5052" s="3" t="s">
        <v>1213</v>
      </c>
    </row>
    <row r="5053">
      <c r="A5053" s="6" t="s">
        <v>4681</v>
      </c>
      <c r="B5053" s="2" t="s">
        <v>9984</v>
      </c>
      <c r="C5053" s="6" t="s">
        <v>9985</v>
      </c>
      <c r="D5053" s="3" t="s">
        <v>1213</v>
      </c>
    </row>
    <row r="5054">
      <c r="A5054" s="6" t="s">
        <v>4681</v>
      </c>
      <c r="B5054" s="2" t="s">
        <v>9986</v>
      </c>
      <c r="C5054" s="6" t="s">
        <v>9987</v>
      </c>
      <c r="D5054" s="3" t="s">
        <v>1213</v>
      </c>
    </row>
    <row r="5055">
      <c r="A5055" s="6" t="s">
        <v>4681</v>
      </c>
      <c r="B5055" s="2" t="s">
        <v>9988</v>
      </c>
      <c r="C5055" s="6" t="s">
        <v>9989</v>
      </c>
      <c r="D5055" s="3" t="s">
        <v>1216</v>
      </c>
    </row>
    <row r="5056">
      <c r="A5056" s="6" t="s">
        <v>4681</v>
      </c>
      <c r="B5056" s="2" t="s">
        <v>9990</v>
      </c>
      <c r="C5056" s="6" t="s">
        <v>9991</v>
      </c>
      <c r="D5056" s="3" t="s">
        <v>1216</v>
      </c>
    </row>
    <row r="5057">
      <c r="A5057" s="6" t="s">
        <v>4681</v>
      </c>
      <c r="B5057" s="2" t="s">
        <v>9992</v>
      </c>
      <c r="C5057" s="6" t="s">
        <v>9993</v>
      </c>
      <c r="D5057" s="3" t="s">
        <v>1216</v>
      </c>
    </row>
    <row r="5058">
      <c r="A5058" s="6" t="s">
        <v>4681</v>
      </c>
      <c r="B5058" s="2" t="s">
        <v>9994</v>
      </c>
      <c r="C5058" s="6" t="s">
        <v>9995</v>
      </c>
      <c r="D5058" s="3" t="s">
        <v>1218</v>
      </c>
    </row>
    <row r="5059">
      <c r="A5059" s="6" t="s">
        <v>4681</v>
      </c>
      <c r="B5059" s="2" t="s">
        <v>9996</v>
      </c>
      <c r="C5059" s="6" t="s">
        <v>9997</v>
      </c>
      <c r="D5059" s="3" t="s">
        <v>1218</v>
      </c>
    </row>
    <row r="5060">
      <c r="A5060" s="6" t="s">
        <v>4681</v>
      </c>
      <c r="B5060" s="2" t="s">
        <v>9998</v>
      </c>
      <c r="C5060" s="6" t="s">
        <v>9999</v>
      </c>
      <c r="D5060" s="3" t="s">
        <v>1218</v>
      </c>
    </row>
    <row r="5061">
      <c r="A5061" s="6" t="s">
        <v>4681</v>
      </c>
      <c r="B5061" s="2" t="s">
        <v>10000</v>
      </c>
      <c r="C5061" s="6" t="s">
        <v>10001</v>
      </c>
      <c r="D5061" s="3" t="s">
        <v>1218</v>
      </c>
    </row>
    <row r="5062">
      <c r="A5062" s="6" t="s">
        <v>4681</v>
      </c>
      <c r="B5062" s="2" t="s">
        <v>10002</v>
      </c>
      <c r="C5062" s="6" t="s">
        <v>10003</v>
      </c>
      <c r="D5062" s="3" t="s">
        <v>1218</v>
      </c>
    </row>
    <row r="5063">
      <c r="A5063" s="6" t="s">
        <v>4681</v>
      </c>
      <c r="B5063" s="2" t="s">
        <v>10004</v>
      </c>
      <c r="C5063" s="6" t="s">
        <v>10005</v>
      </c>
      <c r="D5063" s="3" t="s">
        <v>1218</v>
      </c>
    </row>
    <row r="5064">
      <c r="A5064" s="6" t="s">
        <v>4681</v>
      </c>
      <c r="B5064" s="2" t="s">
        <v>10006</v>
      </c>
      <c r="C5064" s="6" t="s">
        <v>10007</v>
      </c>
      <c r="D5064" s="3" t="s">
        <v>1220</v>
      </c>
    </row>
    <row r="5065">
      <c r="A5065" s="6" t="s">
        <v>4681</v>
      </c>
      <c r="B5065" s="2" t="s">
        <v>10008</v>
      </c>
      <c r="C5065" s="6" t="s">
        <v>10009</v>
      </c>
      <c r="D5065" s="3" t="s">
        <v>1220</v>
      </c>
    </row>
    <row r="5066">
      <c r="A5066" s="6" t="s">
        <v>4681</v>
      </c>
      <c r="B5066" s="2" t="s">
        <v>10010</v>
      </c>
      <c r="C5066" s="6" t="s">
        <v>10011</v>
      </c>
      <c r="D5066" s="3" t="s">
        <v>1220</v>
      </c>
    </row>
    <row r="5067">
      <c r="A5067" s="6" t="s">
        <v>4681</v>
      </c>
      <c r="B5067" s="2" t="s">
        <v>10012</v>
      </c>
      <c r="C5067" s="6" t="s">
        <v>10013</v>
      </c>
      <c r="D5067" s="3" t="s">
        <v>1220</v>
      </c>
    </row>
    <row r="5068">
      <c r="A5068" s="6" t="s">
        <v>4681</v>
      </c>
      <c r="B5068" s="2" t="s">
        <v>10014</v>
      </c>
      <c r="C5068" s="6" t="s">
        <v>10015</v>
      </c>
      <c r="D5068" s="3" t="s">
        <v>1220</v>
      </c>
    </row>
    <row r="5069">
      <c r="A5069" s="6" t="s">
        <v>4681</v>
      </c>
      <c r="B5069" s="2" t="s">
        <v>10016</v>
      </c>
      <c r="C5069" s="6" t="s">
        <v>10017</v>
      </c>
      <c r="D5069" s="3" t="s">
        <v>1220</v>
      </c>
    </row>
    <row r="5070">
      <c r="A5070" s="6" t="s">
        <v>4681</v>
      </c>
      <c r="B5070" s="2" t="s">
        <v>10018</v>
      </c>
      <c r="C5070" s="6" t="s">
        <v>10019</v>
      </c>
      <c r="D5070" s="3" t="s">
        <v>1220</v>
      </c>
    </row>
    <row r="5071">
      <c r="A5071" s="6" t="s">
        <v>4681</v>
      </c>
      <c r="B5071" s="2" t="s">
        <v>10020</v>
      </c>
      <c r="C5071" s="6" t="s">
        <v>10021</v>
      </c>
      <c r="D5071" s="3" t="s">
        <v>1222</v>
      </c>
    </row>
    <row r="5072">
      <c r="A5072" s="6" t="s">
        <v>4681</v>
      </c>
      <c r="B5072" s="2" t="s">
        <v>10022</v>
      </c>
      <c r="C5072" s="6" t="s">
        <v>10023</v>
      </c>
      <c r="D5072" s="3" t="s">
        <v>1222</v>
      </c>
    </row>
    <row r="5073">
      <c r="A5073" s="6" t="s">
        <v>4681</v>
      </c>
      <c r="B5073" s="2" t="s">
        <v>10024</v>
      </c>
      <c r="C5073" s="6" t="s">
        <v>10025</v>
      </c>
      <c r="D5073" s="3" t="s">
        <v>1222</v>
      </c>
    </row>
    <row r="5074">
      <c r="A5074" s="6" t="s">
        <v>4681</v>
      </c>
      <c r="B5074" s="2" t="s">
        <v>10026</v>
      </c>
      <c r="C5074" s="6" t="s">
        <v>10027</v>
      </c>
      <c r="D5074" s="3" t="s">
        <v>1222</v>
      </c>
    </row>
    <row r="5075">
      <c r="A5075" s="6" t="s">
        <v>4681</v>
      </c>
      <c r="B5075" s="2" t="s">
        <v>10028</v>
      </c>
      <c r="C5075" s="6" t="s">
        <v>10029</v>
      </c>
      <c r="D5075" s="3" t="s">
        <v>1222</v>
      </c>
    </row>
    <row r="5076">
      <c r="A5076" s="6" t="s">
        <v>4681</v>
      </c>
      <c r="B5076" s="2" t="s">
        <v>10030</v>
      </c>
      <c r="C5076" s="6" t="s">
        <v>10031</v>
      </c>
      <c r="D5076" s="3" t="s">
        <v>1222</v>
      </c>
    </row>
    <row r="5077">
      <c r="A5077" s="6" t="s">
        <v>4681</v>
      </c>
      <c r="B5077" s="2" t="s">
        <v>10032</v>
      </c>
      <c r="C5077" s="6" t="s">
        <v>10033</v>
      </c>
      <c r="D5077" s="3" t="s">
        <v>1222</v>
      </c>
    </row>
    <row r="5078">
      <c r="A5078" s="6" t="s">
        <v>4681</v>
      </c>
      <c r="B5078" s="2" t="s">
        <v>10034</v>
      </c>
      <c r="C5078" s="6" t="s">
        <v>10035</v>
      </c>
      <c r="D5078" s="3" t="s">
        <v>1225</v>
      </c>
    </row>
    <row r="5079">
      <c r="A5079" s="6" t="s">
        <v>4681</v>
      </c>
      <c r="B5079" s="2" t="s">
        <v>10036</v>
      </c>
      <c r="C5079" s="6" t="s">
        <v>10037</v>
      </c>
      <c r="D5079" s="3" t="s">
        <v>1225</v>
      </c>
    </row>
    <row r="5080">
      <c r="A5080" s="6" t="s">
        <v>4681</v>
      </c>
      <c r="B5080" s="2" t="s">
        <v>10038</v>
      </c>
      <c r="C5080" s="6" t="s">
        <v>10039</v>
      </c>
      <c r="D5080" s="3" t="s">
        <v>1225</v>
      </c>
    </row>
    <row r="5081">
      <c r="A5081" s="6" t="s">
        <v>4681</v>
      </c>
      <c r="B5081" s="2" t="s">
        <v>10040</v>
      </c>
      <c r="C5081" s="6" t="s">
        <v>10041</v>
      </c>
      <c r="D5081" s="3" t="s">
        <v>1225</v>
      </c>
    </row>
    <row r="5082">
      <c r="A5082" s="6" t="s">
        <v>4681</v>
      </c>
      <c r="B5082" s="2" t="s">
        <v>10042</v>
      </c>
      <c r="C5082" s="6" t="s">
        <v>10043</v>
      </c>
      <c r="D5082" s="3" t="s">
        <v>1225</v>
      </c>
    </row>
    <row r="5083">
      <c r="A5083" s="6" t="s">
        <v>4681</v>
      </c>
      <c r="B5083" s="2" t="s">
        <v>10044</v>
      </c>
      <c r="C5083" s="6" t="s">
        <v>10045</v>
      </c>
      <c r="D5083" s="3" t="s">
        <v>1225</v>
      </c>
    </row>
    <row r="5084">
      <c r="A5084" s="6" t="s">
        <v>4681</v>
      </c>
      <c r="B5084" s="2" t="s">
        <v>10046</v>
      </c>
      <c r="C5084" s="6" t="s">
        <v>1228</v>
      </c>
      <c r="D5084" s="3" t="s">
        <v>1227</v>
      </c>
    </row>
    <row r="5085">
      <c r="A5085" s="6" t="s">
        <v>4681</v>
      </c>
      <c r="B5085" s="2" t="s">
        <v>10047</v>
      </c>
      <c r="C5085" s="6" t="s">
        <v>10048</v>
      </c>
      <c r="D5085" s="3" t="s">
        <v>1229</v>
      </c>
    </row>
    <row r="5086">
      <c r="A5086" s="6" t="s">
        <v>4681</v>
      </c>
      <c r="B5086" s="2" t="s">
        <v>10049</v>
      </c>
      <c r="C5086" s="6" t="s">
        <v>10050</v>
      </c>
      <c r="D5086" s="3" t="s">
        <v>1229</v>
      </c>
    </row>
    <row r="5087">
      <c r="A5087" s="6" t="s">
        <v>4681</v>
      </c>
      <c r="B5087" s="2" t="s">
        <v>10051</v>
      </c>
      <c r="C5087" s="6" t="s">
        <v>10052</v>
      </c>
      <c r="D5087" s="3" t="s">
        <v>1229</v>
      </c>
    </row>
    <row r="5088">
      <c r="A5088" s="6" t="s">
        <v>4681</v>
      </c>
      <c r="B5088" s="2" t="s">
        <v>10053</v>
      </c>
      <c r="C5088" s="6" t="s">
        <v>10054</v>
      </c>
      <c r="D5088" s="3" t="s">
        <v>1229</v>
      </c>
    </row>
    <row r="5089">
      <c r="A5089" s="6" t="s">
        <v>4681</v>
      </c>
      <c r="B5089" s="2" t="s">
        <v>10055</v>
      </c>
      <c r="C5089" s="6" t="s">
        <v>10056</v>
      </c>
      <c r="D5089" s="3" t="s">
        <v>1229</v>
      </c>
    </row>
    <row r="5090">
      <c r="A5090" s="6" t="s">
        <v>4681</v>
      </c>
      <c r="B5090" s="2" t="s">
        <v>10057</v>
      </c>
      <c r="C5090" s="6" t="s">
        <v>10058</v>
      </c>
      <c r="D5090" s="3" t="s">
        <v>1229</v>
      </c>
    </row>
    <row r="5091">
      <c r="A5091" s="6" t="s">
        <v>4681</v>
      </c>
      <c r="B5091" s="2" t="s">
        <v>10059</v>
      </c>
      <c r="C5091" s="6" t="s">
        <v>10060</v>
      </c>
      <c r="D5091" s="3" t="s">
        <v>1229</v>
      </c>
    </row>
    <row r="5092">
      <c r="A5092" s="6" t="s">
        <v>4681</v>
      </c>
      <c r="B5092" s="2" t="s">
        <v>10061</v>
      </c>
      <c r="C5092" s="6" t="s">
        <v>10062</v>
      </c>
      <c r="D5092" s="3" t="s">
        <v>1229</v>
      </c>
    </row>
    <row r="5093">
      <c r="A5093" s="6" t="s">
        <v>4681</v>
      </c>
      <c r="B5093" s="2" t="s">
        <v>10063</v>
      </c>
      <c r="C5093" s="6" t="s">
        <v>10064</v>
      </c>
      <c r="D5093" s="3" t="s">
        <v>1229</v>
      </c>
    </row>
    <row r="5094">
      <c r="A5094" s="6" t="s">
        <v>4681</v>
      </c>
      <c r="B5094" s="2" t="s">
        <v>10065</v>
      </c>
      <c r="C5094" s="6" t="s">
        <v>10066</v>
      </c>
      <c r="D5094" s="3" t="s">
        <v>1229</v>
      </c>
    </row>
    <row r="5095">
      <c r="A5095" s="6" t="s">
        <v>4681</v>
      </c>
      <c r="B5095" s="2" t="s">
        <v>10067</v>
      </c>
      <c r="C5095" s="6" t="s">
        <v>10068</v>
      </c>
      <c r="D5095" s="3" t="s">
        <v>1231</v>
      </c>
    </row>
    <row r="5096">
      <c r="A5096" s="6" t="s">
        <v>4681</v>
      </c>
      <c r="B5096" s="2" t="s">
        <v>10069</v>
      </c>
      <c r="C5096" s="6" t="s">
        <v>10070</v>
      </c>
      <c r="D5096" s="3" t="s">
        <v>1231</v>
      </c>
    </row>
    <row r="5097">
      <c r="A5097" s="6" t="s">
        <v>4681</v>
      </c>
      <c r="B5097" s="2" t="s">
        <v>10071</v>
      </c>
      <c r="C5097" s="6" t="s">
        <v>10072</v>
      </c>
      <c r="D5097" s="3" t="s">
        <v>1231</v>
      </c>
    </row>
    <row r="5098">
      <c r="A5098" s="6" t="s">
        <v>4681</v>
      </c>
      <c r="B5098" s="2" t="s">
        <v>10073</v>
      </c>
      <c r="C5098" s="6" t="s">
        <v>10074</v>
      </c>
      <c r="D5098" s="3" t="s">
        <v>1231</v>
      </c>
    </row>
    <row r="5099">
      <c r="A5099" s="6" t="s">
        <v>4681</v>
      </c>
      <c r="B5099" s="2" t="s">
        <v>10075</v>
      </c>
      <c r="C5099" s="6" t="s">
        <v>10076</v>
      </c>
      <c r="D5099" s="3" t="s">
        <v>1233</v>
      </c>
    </row>
    <row r="5100">
      <c r="A5100" s="6" t="s">
        <v>4681</v>
      </c>
      <c r="B5100" s="2" t="s">
        <v>10077</v>
      </c>
      <c r="C5100" s="6" t="s">
        <v>10078</v>
      </c>
      <c r="D5100" s="3" t="s">
        <v>1233</v>
      </c>
    </row>
    <row r="5101">
      <c r="A5101" s="6" t="s">
        <v>4681</v>
      </c>
      <c r="B5101" s="2" t="s">
        <v>10079</v>
      </c>
      <c r="C5101" s="6" t="s">
        <v>10080</v>
      </c>
      <c r="D5101" s="3" t="s">
        <v>1233</v>
      </c>
    </row>
    <row r="5102">
      <c r="A5102" s="6" t="s">
        <v>4681</v>
      </c>
      <c r="B5102" s="2" t="s">
        <v>10081</v>
      </c>
      <c r="C5102" s="6" t="s">
        <v>10082</v>
      </c>
      <c r="D5102" s="3" t="s">
        <v>1233</v>
      </c>
    </row>
    <row r="5103">
      <c r="A5103" s="6" t="s">
        <v>4681</v>
      </c>
      <c r="B5103" s="2" t="s">
        <v>10083</v>
      </c>
      <c r="C5103" s="6" t="s">
        <v>10084</v>
      </c>
      <c r="D5103" s="3" t="s">
        <v>1233</v>
      </c>
    </row>
    <row r="5104">
      <c r="A5104" s="6" t="s">
        <v>4681</v>
      </c>
      <c r="B5104" s="2" t="s">
        <v>10085</v>
      </c>
      <c r="C5104" s="6" t="s">
        <v>10086</v>
      </c>
      <c r="D5104" s="3" t="s">
        <v>1235</v>
      </c>
    </row>
    <row r="5105">
      <c r="A5105" s="6" t="s">
        <v>4681</v>
      </c>
      <c r="B5105" s="2" t="s">
        <v>10087</v>
      </c>
      <c r="C5105" s="6" t="s">
        <v>10088</v>
      </c>
      <c r="D5105" s="3" t="s">
        <v>1235</v>
      </c>
    </row>
    <row r="5106">
      <c r="A5106" s="6" t="s">
        <v>4681</v>
      </c>
      <c r="B5106" s="2" t="s">
        <v>10089</v>
      </c>
      <c r="C5106" s="6" t="s">
        <v>10090</v>
      </c>
      <c r="D5106" s="3" t="s">
        <v>1235</v>
      </c>
    </row>
    <row r="5107">
      <c r="A5107" s="6" t="s">
        <v>4681</v>
      </c>
      <c r="B5107" s="2" t="s">
        <v>10091</v>
      </c>
      <c r="C5107" s="6" t="s">
        <v>10092</v>
      </c>
      <c r="D5107" s="3" t="s">
        <v>1235</v>
      </c>
    </row>
    <row r="5108">
      <c r="A5108" s="6" t="s">
        <v>4681</v>
      </c>
      <c r="B5108" s="2" t="s">
        <v>10093</v>
      </c>
      <c r="C5108" s="6" t="s">
        <v>10094</v>
      </c>
      <c r="D5108" s="3" t="s">
        <v>1237</v>
      </c>
    </row>
    <row r="5109">
      <c r="A5109" s="6" t="s">
        <v>4681</v>
      </c>
      <c r="B5109" s="2" t="s">
        <v>10095</v>
      </c>
      <c r="C5109" s="6" t="s">
        <v>10096</v>
      </c>
      <c r="D5109" s="3" t="s">
        <v>1237</v>
      </c>
    </row>
    <row r="5110">
      <c r="A5110" s="6" t="s">
        <v>4681</v>
      </c>
      <c r="B5110" s="2" t="s">
        <v>10097</v>
      </c>
      <c r="C5110" s="6" t="s">
        <v>10098</v>
      </c>
      <c r="D5110" s="3" t="s">
        <v>1237</v>
      </c>
    </row>
    <row r="5111">
      <c r="A5111" s="6" t="s">
        <v>4681</v>
      </c>
      <c r="B5111" s="2" t="s">
        <v>10099</v>
      </c>
      <c r="C5111" s="6" t="s">
        <v>10100</v>
      </c>
      <c r="D5111" s="3" t="s">
        <v>1237</v>
      </c>
    </row>
    <row r="5112">
      <c r="A5112" s="6" t="s">
        <v>4681</v>
      </c>
      <c r="B5112" s="2" t="s">
        <v>10101</v>
      </c>
      <c r="C5112" s="6" t="s">
        <v>10102</v>
      </c>
      <c r="D5112" s="3" t="s">
        <v>1237</v>
      </c>
    </row>
    <row r="5113">
      <c r="A5113" s="6" t="s">
        <v>4681</v>
      </c>
      <c r="B5113" s="2" t="s">
        <v>10103</v>
      </c>
      <c r="C5113" s="6" t="s">
        <v>1240</v>
      </c>
      <c r="D5113" s="3" t="s">
        <v>1239</v>
      </c>
    </row>
    <row r="5114">
      <c r="A5114" s="6" t="s">
        <v>4681</v>
      </c>
      <c r="B5114" s="2" t="s">
        <v>10104</v>
      </c>
      <c r="C5114" s="6" t="s">
        <v>10105</v>
      </c>
      <c r="D5114" s="3" t="s">
        <v>1241</v>
      </c>
    </row>
    <row r="5115">
      <c r="A5115" s="6" t="s">
        <v>4681</v>
      </c>
      <c r="B5115" s="2" t="s">
        <v>10106</v>
      </c>
      <c r="C5115" s="6" t="s">
        <v>10107</v>
      </c>
      <c r="D5115" s="3" t="s">
        <v>1241</v>
      </c>
    </row>
    <row r="5116">
      <c r="A5116" s="6" t="s">
        <v>4681</v>
      </c>
      <c r="B5116" s="2" t="s">
        <v>10108</v>
      </c>
      <c r="C5116" s="6" t="s">
        <v>10109</v>
      </c>
      <c r="D5116" s="3" t="s">
        <v>1241</v>
      </c>
    </row>
    <row r="5117">
      <c r="A5117" s="6" t="s">
        <v>4681</v>
      </c>
      <c r="B5117" s="2" t="s">
        <v>10110</v>
      </c>
      <c r="C5117" s="6" t="s">
        <v>10111</v>
      </c>
      <c r="D5117" s="3" t="s">
        <v>1241</v>
      </c>
    </row>
    <row r="5118">
      <c r="A5118" s="6" t="s">
        <v>4681</v>
      </c>
      <c r="B5118" s="2" t="s">
        <v>10112</v>
      </c>
      <c r="C5118" s="6" t="s">
        <v>10113</v>
      </c>
      <c r="D5118" s="3" t="s">
        <v>1243</v>
      </c>
    </row>
    <row r="5119">
      <c r="A5119" s="6" t="s">
        <v>4681</v>
      </c>
      <c r="B5119" s="2" t="s">
        <v>10114</v>
      </c>
      <c r="C5119" s="6" t="s">
        <v>10115</v>
      </c>
      <c r="D5119" s="3" t="s">
        <v>1243</v>
      </c>
    </row>
    <row r="5120">
      <c r="A5120" s="6" t="s">
        <v>4681</v>
      </c>
      <c r="B5120" s="2" t="s">
        <v>10116</v>
      </c>
      <c r="C5120" s="6" t="s">
        <v>10117</v>
      </c>
      <c r="D5120" s="3" t="s">
        <v>1246</v>
      </c>
    </row>
    <row r="5121">
      <c r="A5121" s="6" t="s">
        <v>4681</v>
      </c>
      <c r="B5121" s="2" t="s">
        <v>10118</v>
      </c>
      <c r="C5121" s="6" t="s">
        <v>10119</v>
      </c>
      <c r="D5121" s="3" t="s">
        <v>1246</v>
      </c>
    </row>
    <row r="5122">
      <c r="A5122" s="6" t="s">
        <v>4681</v>
      </c>
      <c r="B5122" s="2" t="s">
        <v>10120</v>
      </c>
      <c r="C5122" s="6" t="s">
        <v>10121</v>
      </c>
      <c r="D5122" s="3" t="s">
        <v>1246</v>
      </c>
    </row>
    <row r="5123">
      <c r="A5123" s="6" t="s">
        <v>4681</v>
      </c>
      <c r="B5123" s="2" t="s">
        <v>10122</v>
      </c>
      <c r="C5123" s="6" t="s">
        <v>10123</v>
      </c>
      <c r="D5123" s="3" t="s">
        <v>1246</v>
      </c>
    </row>
    <row r="5124">
      <c r="A5124" s="6" t="s">
        <v>4681</v>
      </c>
      <c r="B5124" s="2" t="s">
        <v>10124</v>
      </c>
      <c r="C5124" s="6" t="s">
        <v>10125</v>
      </c>
      <c r="D5124" s="3" t="s">
        <v>1248</v>
      </c>
    </row>
    <row r="5125">
      <c r="A5125" s="6" t="s">
        <v>4681</v>
      </c>
      <c r="B5125" s="2" t="s">
        <v>10126</v>
      </c>
      <c r="C5125" s="6" t="s">
        <v>10127</v>
      </c>
      <c r="D5125" s="3" t="s">
        <v>1248</v>
      </c>
    </row>
    <row r="5126">
      <c r="A5126" s="6" t="s">
        <v>4681</v>
      </c>
      <c r="B5126" s="2" t="s">
        <v>10128</v>
      </c>
      <c r="C5126" s="6" t="s">
        <v>10129</v>
      </c>
      <c r="D5126" s="3" t="s">
        <v>1248</v>
      </c>
    </row>
    <row r="5127">
      <c r="A5127" s="6" t="s">
        <v>4681</v>
      </c>
      <c r="B5127" s="2" t="s">
        <v>10130</v>
      </c>
      <c r="C5127" s="6" t="s">
        <v>10131</v>
      </c>
      <c r="D5127" s="3" t="s">
        <v>1248</v>
      </c>
    </row>
    <row r="5128">
      <c r="A5128" s="6" t="s">
        <v>4681</v>
      </c>
      <c r="B5128" s="2" t="s">
        <v>10132</v>
      </c>
      <c r="C5128" s="6" t="s">
        <v>10133</v>
      </c>
      <c r="D5128" s="3" t="s">
        <v>1248</v>
      </c>
    </row>
    <row r="5129">
      <c r="A5129" s="6" t="s">
        <v>4681</v>
      </c>
      <c r="B5129" s="2" t="s">
        <v>10134</v>
      </c>
      <c r="C5129" s="6" t="s">
        <v>10135</v>
      </c>
      <c r="D5129" s="3" t="s">
        <v>1248</v>
      </c>
    </row>
    <row r="5130">
      <c r="A5130" s="6" t="s">
        <v>4681</v>
      </c>
      <c r="B5130" s="2" t="s">
        <v>10136</v>
      </c>
      <c r="C5130" s="6" t="s">
        <v>10137</v>
      </c>
      <c r="D5130" s="3" t="s">
        <v>1248</v>
      </c>
    </row>
    <row r="5131">
      <c r="A5131" s="6" t="s">
        <v>4681</v>
      </c>
      <c r="B5131" s="2" t="s">
        <v>10138</v>
      </c>
      <c r="C5131" s="6" t="s">
        <v>10139</v>
      </c>
      <c r="D5131" s="3" t="s">
        <v>1248</v>
      </c>
    </row>
    <row r="5132">
      <c r="A5132" s="6" t="s">
        <v>4681</v>
      </c>
      <c r="B5132" s="2" t="s">
        <v>10140</v>
      </c>
      <c r="C5132" s="6" t="s">
        <v>10141</v>
      </c>
      <c r="D5132" s="3" t="s">
        <v>1248</v>
      </c>
    </row>
    <row r="5133">
      <c r="A5133" s="6" t="s">
        <v>4681</v>
      </c>
      <c r="B5133" s="2" t="s">
        <v>10142</v>
      </c>
      <c r="C5133" s="6" t="s">
        <v>10143</v>
      </c>
      <c r="D5133" s="3" t="s">
        <v>1248</v>
      </c>
    </row>
    <row r="5134">
      <c r="A5134" s="6" t="s">
        <v>4681</v>
      </c>
      <c r="B5134" s="2" t="s">
        <v>10144</v>
      </c>
      <c r="C5134" s="6" t="s">
        <v>10145</v>
      </c>
      <c r="D5134" s="3" t="s">
        <v>1250</v>
      </c>
    </row>
    <row r="5135">
      <c r="A5135" s="6" t="s">
        <v>4681</v>
      </c>
      <c r="B5135" s="2" t="s">
        <v>10146</v>
      </c>
      <c r="C5135" s="6" t="s">
        <v>10147</v>
      </c>
      <c r="D5135" s="3" t="s">
        <v>1250</v>
      </c>
    </row>
    <row r="5136">
      <c r="A5136" s="6" t="s">
        <v>4681</v>
      </c>
      <c r="B5136" s="2" t="s">
        <v>10148</v>
      </c>
      <c r="C5136" s="6" t="s">
        <v>10149</v>
      </c>
      <c r="D5136" s="3" t="s">
        <v>1250</v>
      </c>
    </row>
    <row r="5137">
      <c r="A5137" s="6" t="s">
        <v>4681</v>
      </c>
      <c r="B5137" s="2" t="s">
        <v>10150</v>
      </c>
      <c r="C5137" s="6" t="s">
        <v>10151</v>
      </c>
      <c r="D5137" s="3" t="s">
        <v>1252</v>
      </c>
    </row>
    <row r="5138">
      <c r="A5138" s="6" t="s">
        <v>4681</v>
      </c>
      <c r="B5138" s="2" t="s">
        <v>10152</v>
      </c>
      <c r="C5138" s="6" t="s">
        <v>10153</v>
      </c>
      <c r="D5138" s="3" t="s">
        <v>1252</v>
      </c>
    </row>
    <row r="5139">
      <c r="A5139" s="6" t="s">
        <v>4681</v>
      </c>
      <c r="B5139" s="2" t="s">
        <v>10154</v>
      </c>
      <c r="C5139" s="6" t="s">
        <v>10155</v>
      </c>
      <c r="D5139" s="3" t="s">
        <v>1252</v>
      </c>
    </row>
    <row r="5140">
      <c r="A5140" s="6" t="s">
        <v>4681</v>
      </c>
      <c r="B5140" s="2" t="s">
        <v>10156</v>
      </c>
      <c r="C5140" s="6" t="s">
        <v>10157</v>
      </c>
      <c r="D5140" s="3" t="s">
        <v>1252</v>
      </c>
    </row>
    <row r="5141">
      <c r="A5141" s="6" t="s">
        <v>4681</v>
      </c>
      <c r="B5141" s="2" t="s">
        <v>10158</v>
      </c>
      <c r="C5141" s="6" t="s">
        <v>10159</v>
      </c>
      <c r="D5141" s="3" t="s">
        <v>1252</v>
      </c>
    </row>
    <row r="5142">
      <c r="A5142" s="6" t="s">
        <v>4681</v>
      </c>
      <c r="B5142" s="2" t="s">
        <v>10160</v>
      </c>
      <c r="C5142" s="6" t="s">
        <v>10161</v>
      </c>
      <c r="D5142" s="3" t="s">
        <v>1252</v>
      </c>
    </row>
    <row r="5143">
      <c r="A5143" s="6" t="s">
        <v>4681</v>
      </c>
      <c r="B5143" s="2" t="s">
        <v>10162</v>
      </c>
      <c r="C5143" s="6" t="s">
        <v>10163</v>
      </c>
      <c r="D5143" s="3" t="s">
        <v>1252</v>
      </c>
    </row>
    <row r="5144">
      <c r="A5144" s="6" t="s">
        <v>4681</v>
      </c>
      <c r="B5144" s="2" t="s">
        <v>10164</v>
      </c>
      <c r="C5144" s="6" t="s">
        <v>10165</v>
      </c>
      <c r="D5144" s="3" t="s">
        <v>1252</v>
      </c>
    </row>
    <row r="5145">
      <c r="A5145" s="6" t="s">
        <v>4681</v>
      </c>
      <c r="B5145" s="2" t="s">
        <v>10166</v>
      </c>
      <c r="C5145" s="6" t="s">
        <v>10167</v>
      </c>
      <c r="D5145" s="3" t="s">
        <v>1252</v>
      </c>
    </row>
    <row r="5146">
      <c r="A5146" s="6" t="s">
        <v>4681</v>
      </c>
      <c r="B5146" s="2" t="s">
        <v>10168</v>
      </c>
      <c r="C5146" s="6" t="s">
        <v>10169</v>
      </c>
      <c r="D5146" s="3" t="s">
        <v>1254</v>
      </c>
    </row>
    <row r="5147">
      <c r="A5147" s="6" t="s">
        <v>4681</v>
      </c>
      <c r="B5147" s="2" t="s">
        <v>10170</v>
      </c>
      <c r="C5147" s="6" t="s">
        <v>10171</v>
      </c>
      <c r="D5147" s="3" t="s">
        <v>1254</v>
      </c>
    </row>
    <row r="5148">
      <c r="A5148" s="6" t="s">
        <v>4681</v>
      </c>
      <c r="B5148" s="2" t="s">
        <v>10172</v>
      </c>
      <c r="C5148" s="6" t="s">
        <v>10173</v>
      </c>
      <c r="D5148" s="3" t="s">
        <v>1254</v>
      </c>
    </row>
    <row r="5149">
      <c r="A5149" s="6" t="s">
        <v>4681</v>
      </c>
      <c r="B5149" s="2" t="s">
        <v>10174</v>
      </c>
      <c r="C5149" s="6" t="s">
        <v>10175</v>
      </c>
      <c r="D5149" s="3" t="s">
        <v>1254</v>
      </c>
    </row>
    <row r="5150">
      <c r="A5150" s="6" t="s">
        <v>4681</v>
      </c>
      <c r="B5150" s="2" t="s">
        <v>10176</v>
      </c>
      <c r="C5150" s="6" t="s">
        <v>10177</v>
      </c>
      <c r="D5150" s="3" t="s">
        <v>1254</v>
      </c>
    </row>
    <row r="5151">
      <c r="A5151" s="6" t="s">
        <v>4681</v>
      </c>
      <c r="B5151" s="2" t="s">
        <v>10178</v>
      </c>
      <c r="C5151" s="6" t="s">
        <v>10179</v>
      </c>
      <c r="D5151" s="3" t="s">
        <v>1254</v>
      </c>
    </row>
    <row r="5152">
      <c r="A5152" s="6" t="s">
        <v>4681</v>
      </c>
      <c r="B5152" s="2" t="s">
        <v>10180</v>
      </c>
      <c r="C5152" s="6" t="s">
        <v>10181</v>
      </c>
      <c r="D5152" s="3" t="s">
        <v>1254</v>
      </c>
    </row>
    <row r="5153">
      <c r="A5153" s="6" t="s">
        <v>4681</v>
      </c>
      <c r="B5153" s="2" t="s">
        <v>10182</v>
      </c>
      <c r="C5153" s="6" t="s">
        <v>10183</v>
      </c>
      <c r="D5153" s="3" t="s">
        <v>1254</v>
      </c>
    </row>
    <row r="5154">
      <c r="A5154" s="6" t="s">
        <v>4681</v>
      </c>
      <c r="B5154" s="2" t="s">
        <v>10184</v>
      </c>
      <c r="C5154" s="6" t="s">
        <v>10185</v>
      </c>
      <c r="D5154" s="3" t="s">
        <v>1256</v>
      </c>
    </row>
    <row r="5155">
      <c r="A5155" s="6" t="s">
        <v>4681</v>
      </c>
      <c r="B5155" s="2" t="s">
        <v>10186</v>
      </c>
      <c r="C5155" s="6" t="s">
        <v>10187</v>
      </c>
      <c r="D5155" s="3" t="s">
        <v>1256</v>
      </c>
    </row>
    <row r="5156">
      <c r="A5156" s="6" t="s">
        <v>4681</v>
      </c>
      <c r="B5156" s="2" t="s">
        <v>10188</v>
      </c>
      <c r="C5156" s="6" t="s">
        <v>10189</v>
      </c>
      <c r="D5156" s="3" t="s">
        <v>1256</v>
      </c>
    </row>
    <row r="5157">
      <c r="A5157" s="6" t="s">
        <v>4681</v>
      </c>
      <c r="B5157" s="2" t="s">
        <v>10190</v>
      </c>
      <c r="C5157" s="6" t="s">
        <v>10191</v>
      </c>
      <c r="D5157" s="3" t="s">
        <v>1256</v>
      </c>
    </row>
    <row r="5158">
      <c r="A5158" s="6" t="s">
        <v>4681</v>
      </c>
      <c r="B5158" s="2" t="s">
        <v>10192</v>
      </c>
      <c r="C5158" s="6" t="s">
        <v>10193</v>
      </c>
      <c r="D5158" s="3" t="s">
        <v>1258</v>
      </c>
    </row>
    <row r="5159">
      <c r="A5159" s="6" t="s">
        <v>4681</v>
      </c>
      <c r="B5159" s="2" t="s">
        <v>10194</v>
      </c>
      <c r="C5159" s="6" t="s">
        <v>10195</v>
      </c>
      <c r="D5159" s="3" t="s">
        <v>1258</v>
      </c>
    </row>
    <row r="5160">
      <c r="A5160" s="6" t="s">
        <v>4681</v>
      </c>
      <c r="B5160" s="2" t="s">
        <v>10196</v>
      </c>
      <c r="C5160" s="6" t="s">
        <v>10197</v>
      </c>
      <c r="D5160" s="3" t="s">
        <v>1258</v>
      </c>
    </row>
    <row r="5161">
      <c r="A5161" s="6" t="s">
        <v>4681</v>
      </c>
      <c r="B5161" s="2" t="s">
        <v>10198</v>
      </c>
      <c r="C5161" s="6" t="s">
        <v>10199</v>
      </c>
      <c r="D5161" s="3" t="s">
        <v>1258</v>
      </c>
    </row>
    <row r="5162">
      <c r="A5162" s="6" t="s">
        <v>4681</v>
      </c>
      <c r="B5162" s="2" t="s">
        <v>10200</v>
      </c>
      <c r="C5162" s="6" t="s">
        <v>10201</v>
      </c>
      <c r="D5162" s="3" t="s">
        <v>1258</v>
      </c>
    </row>
    <row r="5163">
      <c r="A5163" s="6" t="s">
        <v>4681</v>
      </c>
      <c r="B5163" s="2" t="s">
        <v>10202</v>
      </c>
      <c r="C5163" s="6" t="s">
        <v>10203</v>
      </c>
      <c r="D5163" s="3" t="s">
        <v>1258</v>
      </c>
    </row>
    <row r="5164">
      <c r="A5164" s="6" t="s">
        <v>4681</v>
      </c>
      <c r="B5164" s="2" t="s">
        <v>10204</v>
      </c>
      <c r="C5164" s="6" t="s">
        <v>10205</v>
      </c>
      <c r="D5164" s="3" t="s">
        <v>1258</v>
      </c>
    </row>
    <row r="5165">
      <c r="A5165" s="6" t="s">
        <v>4681</v>
      </c>
      <c r="B5165" s="2" t="s">
        <v>10206</v>
      </c>
      <c r="C5165" s="6" t="s">
        <v>10207</v>
      </c>
      <c r="D5165" s="3" t="s">
        <v>1258</v>
      </c>
    </row>
    <row r="5166">
      <c r="A5166" s="6" t="s">
        <v>4681</v>
      </c>
      <c r="B5166" s="2" t="s">
        <v>10208</v>
      </c>
      <c r="C5166" s="6" t="s">
        <v>10209</v>
      </c>
      <c r="D5166" s="3" t="s">
        <v>1261</v>
      </c>
    </row>
    <row r="5167">
      <c r="A5167" s="6" t="s">
        <v>4681</v>
      </c>
      <c r="B5167" s="2" t="s">
        <v>10210</v>
      </c>
      <c r="C5167" s="6" t="s">
        <v>10211</v>
      </c>
      <c r="D5167" s="3" t="s">
        <v>1261</v>
      </c>
    </row>
    <row r="5168">
      <c r="A5168" s="6" t="s">
        <v>4681</v>
      </c>
      <c r="B5168" s="2" t="s">
        <v>10212</v>
      </c>
      <c r="C5168" s="6" t="s">
        <v>10213</v>
      </c>
      <c r="D5168" s="3" t="s">
        <v>1261</v>
      </c>
    </row>
    <row r="5169">
      <c r="A5169" s="6" t="s">
        <v>4681</v>
      </c>
      <c r="B5169" s="2" t="s">
        <v>10214</v>
      </c>
      <c r="C5169" s="6" t="s">
        <v>10215</v>
      </c>
      <c r="D5169" s="3" t="s">
        <v>1261</v>
      </c>
    </row>
    <row r="5170">
      <c r="A5170" s="6" t="s">
        <v>4681</v>
      </c>
      <c r="B5170" s="2" t="s">
        <v>10216</v>
      </c>
      <c r="C5170" s="6" t="s">
        <v>10217</v>
      </c>
      <c r="D5170" s="3" t="s">
        <v>1261</v>
      </c>
    </row>
    <row r="5171">
      <c r="A5171" s="6" t="s">
        <v>4681</v>
      </c>
      <c r="B5171" s="2" t="s">
        <v>10218</v>
      </c>
      <c r="C5171" s="6" t="s">
        <v>10219</v>
      </c>
      <c r="D5171" s="3" t="s">
        <v>1261</v>
      </c>
    </row>
    <row r="5172">
      <c r="A5172" s="6" t="s">
        <v>4681</v>
      </c>
      <c r="B5172" s="2" t="s">
        <v>10220</v>
      </c>
      <c r="C5172" s="6" t="s">
        <v>10221</v>
      </c>
      <c r="D5172" s="3" t="s">
        <v>1261</v>
      </c>
    </row>
    <row r="5173">
      <c r="A5173" s="6" t="s">
        <v>4681</v>
      </c>
      <c r="B5173" s="2" t="s">
        <v>10222</v>
      </c>
      <c r="C5173" s="6" t="s">
        <v>10223</v>
      </c>
      <c r="D5173" s="3" t="s">
        <v>1263</v>
      </c>
    </row>
    <row r="5174">
      <c r="A5174" s="6" t="s">
        <v>4681</v>
      </c>
      <c r="B5174" s="2" t="s">
        <v>10224</v>
      </c>
      <c r="C5174" s="6" t="s">
        <v>10225</v>
      </c>
      <c r="D5174" s="3" t="s">
        <v>1263</v>
      </c>
    </row>
    <row r="5175">
      <c r="A5175" s="6" t="s">
        <v>4681</v>
      </c>
      <c r="B5175" s="2" t="s">
        <v>10226</v>
      </c>
      <c r="C5175" s="6" t="s">
        <v>10227</v>
      </c>
      <c r="D5175" s="3" t="s">
        <v>1263</v>
      </c>
    </row>
    <row r="5176">
      <c r="A5176" s="6" t="s">
        <v>4681</v>
      </c>
      <c r="B5176" s="2" t="s">
        <v>10228</v>
      </c>
      <c r="C5176" s="6" t="s">
        <v>10229</v>
      </c>
      <c r="D5176" s="3" t="s">
        <v>1263</v>
      </c>
    </row>
    <row r="5177">
      <c r="A5177" s="6" t="s">
        <v>4681</v>
      </c>
      <c r="B5177" s="2" t="s">
        <v>10230</v>
      </c>
      <c r="C5177" s="6" t="s">
        <v>10231</v>
      </c>
      <c r="D5177" s="3" t="s">
        <v>1263</v>
      </c>
    </row>
    <row r="5178">
      <c r="A5178" s="6" t="s">
        <v>4681</v>
      </c>
      <c r="B5178" s="2" t="s">
        <v>10232</v>
      </c>
      <c r="C5178" s="6" t="s">
        <v>10233</v>
      </c>
      <c r="D5178" s="3" t="s">
        <v>1265</v>
      </c>
    </row>
    <row r="5179">
      <c r="A5179" s="6" t="s">
        <v>4681</v>
      </c>
      <c r="B5179" s="2" t="s">
        <v>10234</v>
      </c>
      <c r="C5179" s="6" t="s">
        <v>10235</v>
      </c>
      <c r="D5179" s="3" t="s">
        <v>1265</v>
      </c>
    </row>
    <row r="5180">
      <c r="A5180" s="6" t="s">
        <v>4681</v>
      </c>
      <c r="B5180" s="2" t="s">
        <v>10236</v>
      </c>
      <c r="C5180" s="6" t="s">
        <v>10237</v>
      </c>
      <c r="D5180" s="3" t="s">
        <v>1265</v>
      </c>
    </row>
    <row r="5181">
      <c r="A5181" s="6" t="s">
        <v>4681</v>
      </c>
      <c r="B5181" s="2" t="s">
        <v>10238</v>
      </c>
      <c r="C5181" s="6" t="s">
        <v>10239</v>
      </c>
      <c r="D5181" s="3" t="s">
        <v>1265</v>
      </c>
    </row>
    <row r="5182">
      <c r="A5182" s="6" t="s">
        <v>4681</v>
      </c>
      <c r="B5182" s="2" t="s">
        <v>10240</v>
      </c>
      <c r="C5182" s="6" t="s">
        <v>10241</v>
      </c>
      <c r="D5182" s="3" t="s">
        <v>1268</v>
      </c>
    </row>
    <row r="5183">
      <c r="A5183" s="6" t="s">
        <v>4681</v>
      </c>
      <c r="B5183" s="2" t="s">
        <v>10242</v>
      </c>
      <c r="C5183" s="6" t="s">
        <v>10243</v>
      </c>
      <c r="D5183" s="3" t="s">
        <v>1268</v>
      </c>
    </row>
    <row r="5184">
      <c r="A5184" s="6" t="s">
        <v>4681</v>
      </c>
      <c r="B5184" s="2" t="s">
        <v>10244</v>
      </c>
      <c r="C5184" s="6" t="s">
        <v>10245</v>
      </c>
      <c r="D5184" s="3" t="s">
        <v>1268</v>
      </c>
    </row>
    <row r="5185">
      <c r="A5185" s="6" t="s">
        <v>4681</v>
      </c>
      <c r="B5185" s="2" t="s">
        <v>10246</v>
      </c>
      <c r="C5185" s="6" t="s">
        <v>10247</v>
      </c>
      <c r="D5185" s="3" t="s">
        <v>1268</v>
      </c>
    </row>
    <row r="5186">
      <c r="A5186" s="6" t="s">
        <v>4681</v>
      </c>
      <c r="B5186" s="2" t="s">
        <v>10248</v>
      </c>
      <c r="C5186" s="6" t="s">
        <v>10249</v>
      </c>
      <c r="D5186" s="3" t="s">
        <v>1268</v>
      </c>
    </row>
    <row r="5187">
      <c r="A5187" s="6" t="s">
        <v>4681</v>
      </c>
      <c r="B5187" s="2" t="s">
        <v>10250</v>
      </c>
      <c r="C5187" s="6" t="s">
        <v>10251</v>
      </c>
      <c r="D5187" s="3" t="s">
        <v>1268</v>
      </c>
    </row>
    <row r="5188">
      <c r="A5188" s="6" t="s">
        <v>4681</v>
      </c>
      <c r="B5188" s="2" t="s">
        <v>10252</v>
      </c>
      <c r="C5188" s="6" t="s">
        <v>10253</v>
      </c>
      <c r="D5188" s="3" t="s">
        <v>1268</v>
      </c>
    </row>
    <row r="5189">
      <c r="A5189" s="6" t="s">
        <v>4681</v>
      </c>
      <c r="B5189" s="2" t="s">
        <v>10254</v>
      </c>
      <c r="C5189" s="6" t="s">
        <v>10255</v>
      </c>
      <c r="D5189" s="3" t="s">
        <v>1270</v>
      </c>
    </row>
    <row r="5190">
      <c r="A5190" s="6" t="s">
        <v>4681</v>
      </c>
      <c r="B5190" s="2" t="s">
        <v>10256</v>
      </c>
      <c r="C5190" s="6" t="s">
        <v>10257</v>
      </c>
      <c r="D5190" s="3" t="s">
        <v>1270</v>
      </c>
    </row>
    <row r="5191">
      <c r="A5191" s="6" t="s">
        <v>4681</v>
      </c>
      <c r="B5191" s="2" t="s">
        <v>10258</v>
      </c>
      <c r="C5191" s="6" t="s">
        <v>10259</v>
      </c>
      <c r="D5191" s="3" t="s">
        <v>1270</v>
      </c>
    </row>
    <row r="5192">
      <c r="A5192" s="6" t="s">
        <v>4681</v>
      </c>
      <c r="B5192" s="2" t="s">
        <v>10260</v>
      </c>
      <c r="C5192" s="6" t="s">
        <v>10261</v>
      </c>
      <c r="D5192" s="3" t="s">
        <v>1270</v>
      </c>
    </row>
    <row r="5193">
      <c r="A5193" s="6" t="s">
        <v>4681</v>
      </c>
      <c r="B5193" s="2" t="s">
        <v>10262</v>
      </c>
      <c r="C5193" s="6" t="s">
        <v>10263</v>
      </c>
      <c r="D5193" s="3" t="s">
        <v>1272</v>
      </c>
    </row>
    <row r="5194">
      <c r="A5194" s="6" t="s">
        <v>4681</v>
      </c>
      <c r="B5194" s="2" t="s">
        <v>10264</v>
      </c>
      <c r="C5194" s="6" t="s">
        <v>10265</v>
      </c>
      <c r="D5194" s="3" t="s">
        <v>1272</v>
      </c>
    </row>
    <row r="5195">
      <c r="A5195" s="6" t="s">
        <v>4681</v>
      </c>
      <c r="B5195" s="2" t="s">
        <v>10266</v>
      </c>
      <c r="C5195" s="6" t="s">
        <v>10267</v>
      </c>
      <c r="D5195" s="3" t="s">
        <v>1272</v>
      </c>
    </row>
    <row r="5196">
      <c r="A5196" s="6" t="s">
        <v>4681</v>
      </c>
      <c r="B5196" s="2" t="s">
        <v>10268</v>
      </c>
      <c r="C5196" s="6" t="s">
        <v>10269</v>
      </c>
      <c r="D5196" s="3" t="s">
        <v>1272</v>
      </c>
    </row>
    <row r="5197">
      <c r="A5197" s="6" t="s">
        <v>4681</v>
      </c>
      <c r="B5197" s="2" t="s">
        <v>10270</v>
      </c>
      <c r="C5197" s="6" t="s">
        <v>10271</v>
      </c>
      <c r="D5197" s="3" t="s">
        <v>1272</v>
      </c>
    </row>
    <row r="5198">
      <c r="A5198" s="6" t="s">
        <v>4681</v>
      </c>
      <c r="B5198" s="2" t="s">
        <v>10272</v>
      </c>
      <c r="C5198" s="6" t="s">
        <v>10273</v>
      </c>
      <c r="D5198" s="3" t="s">
        <v>1272</v>
      </c>
    </row>
    <row r="5199">
      <c r="A5199" s="6" t="s">
        <v>4681</v>
      </c>
      <c r="B5199" s="2" t="s">
        <v>10274</v>
      </c>
      <c r="C5199" s="6" t="s">
        <v>10275</v>
      </c>
      <c r="D5199" s="3" t="s">
        <v>1272</v>
      </c>
    </row>
    <row r="5200">
      <c r="A5200" s="6" t="s">
        <v>4681</v>
      </c>
      <c r="B5200" s="2" t="s">
        <v>10276</v>
      </c>
      <c r="C5200" s="6" t="s">
        <v>10277</v>
      </c>
      <c r="D5200" s="3" t="s">
        <v>1272</v>
      </c>
    </row>
    <row r="5201">
      <c r="A5201" s="6" t="s">
        <v>4681</v>
      </c>
      <c r="B5201" s="2" t="s">
        <v>10278</v>
      </c>
      <c r="C5201" s="6" t="s">
        <v>10279</v>
      </c>
      <c r="D5201" s="3" t="s">
        <v>1272</v>
      </c>
    </row>
    <row r="5202">
      <c r="A5202" s="6" t="s">
        <v>4681</v>
      </c>
      <c r="B5202" s="2" t="s">
        <v>10280</v>
      </c>
      <c r="C5202" s="6" t="s">
        <v>10281</v>
      </c>
      <c r="D5202" s="3" t="s">
        <v>1272</v>
      </c>
    </row>
    <row r="5203">
      <c r="A5203" s="6" t="s">
        <v>4681</v>
      </c>
      <c r="B5203" s="2" t="s">
        <v>10282</v>
      </c>
      <c r="C5203" s="6" t="s">
        <v>10283</v>
      </c>
      <c r="D5203" s="3" t="s">
        <v>1274</v>
      </c>
    </row>
    <row r="5204">
      <c r="A5204" s="6" t="s">
        <v>4681</v>
      </c>
      <c r="B5204" s="2" t="s">
        <v>10284</v>
      </c>
      <c r="C5204" s="6" t="s">
        <v>10285</v>
      </c>
      <c r="D5204" s="3" t="s">
        <v>1274</v>
      </c>
    </row>
    <row r="5205">
      <c r="A5205" s="6" t="s">
        <v>4681</v>
      </c>
      <c r="B5205" s="2" t="s">
        <v>10286</v>
      </c>
      <c r="C5205" s="6" t="s">
        <v>10287</v>
      </c>
      <c r="D5205" s="3" t="s">
        <v>1274</v>
      </c>
    </row>
    <row r="5206">
      <c r="A5206" s="6" t="s">
        <v>4681</v>
      </c>
      <c r="B5206" s="2" t="s">
        <v>10288</v>
      </c>
      <c r="C5206" s="6" t="s">
        <v>10289</v>
      </c>
      <c r="D5206" s="3" t="s">
        <v>1274</v>
      </c>
    </row>
    <row r="5207">
      <c r="A5207" s="6" t="s">
        <v>4681</v>
      </c>
      <c r="B5207" s="2" t="s">
        <v>10290</v>
      </c>
      <c r="C5207" s="6" t="s">
        <v>10291</v>
      </c>
      <c r="D5207" s="3" t="s">
        <v>1274</v>
      </c>
    </row>
    <row r="5208">
      <c r="A5208" s="6" t="s">
        <v>4681</v>
      </c>
      <c r="B5208" s="2" t="s">
        <v>10292</v>
      </c>
      <c r="C5208" s="6" t="s">
        <v>10293</v>
      </c>
      <c r="D5208" s="3" t="s">
        <v>1276</v>
      </c>
    </row>
    <row r="5209">
      <c r="A5209" s="6" t="s">
        <v>4681</v>
      </c>
      <c r="B5209" s="2" t="s">
        <v>10294</v>
      </c>
      <c r="C5209" s="6" t="s">
        <v>10295</v>
      </c>
      <c r="D5209" s="3" t="s">
        <v>1276</v>
      </c>
    </row>
    <row r="5210">
      <c r="A5210" s="6" t="s">
        <v>4681</v>
      </c>
      <c r="B5210" s="2" t="s">
        <v>10296</v>
      </c>
      <c r="C5210" s="6" t="s">
        <v>10297</v>
      </c>
      <c r="D5210" s="3" t="s">
        <v>1276</v>
      </c>
    </row>
    <row r="5211">
      <c r="A5211" s="6" t="s">
        <v>4681</v>
      </c>
      <c r="B5211" s="2" t="s">
        <v>10298</v>
      </c>
      <c r="C5211" s="6" t="s">
        <v>10299</v>
      </c>
      <c r="D5211" s="3" t="s">
        <v>1276</v>
      </c>
    </row>
    <row r="5212">
      <c r="A5212" s="6" t="s">
        <v>4681</v>
      </c>
      <c r="B5212" s="2" t="s">
        <v>10300</v>
      </c>
      <c r="C5212" s="6" t="s">
        <v>10301</v>
      </c>
      <c r="D5212" s="3" t="s">
        <v>1276</v>
      </c>
    </row>
    <row r="5213">
      <c r="A5213" s="6" t="s">
        <v>4681</v>
      </c>
      <c r="B5213" s="2" t="s">
        <v>10302</v>
      </c>
      <c r="C5213" s="6" t="s">
        <v>10303</v>
      </c>
      <c r="D5213" s="3" t="s">
        <v>1278</v>
      </c>
    </row>
    <row r="5214">
      <c r="A5214" s="6" t="s">
        <v>4681</v>
      </c>
      <c r="B5214" s="2" t="s">
        <v>10304</v>
      </c>
      <c r="C5214" s="6" t="s">
        <v>10305</v>
      </c>
      <c r="D5214" s="3" t="s">
        <v>1278</v>
      </c>
    </row>
    <row r="5215">
      <c r="A5215" s="6" t="s">
        <v>4681</v>
      </c>
      <c r="B5215" s="2" t="s">
        <v>10306</v>
      </c>
      <c r="C5215" s="6" t="s">
        <v>10307</v>
      </c>
      <c r="D5215" s="3" t="s">
        <v>1278</v>
      </c>
    </row>
    <row r="5216">
      <c r="A5216" s="6" t="s">
        <v>4681</v>
      </c>
      <c r="B5216" s="2" t="s">
        <v>10308</v>
      </c>
      <c r="C5216" s="6" t="s">
        <v>10309</v>
      </c>
      <c r="D5216" s="3" t="s">
        <v>1278</v>
      </c>
    </row>
    <row r="5217">
      <c r="A5217" s="6" t="s">
        <v>4681</v>
      </c>
      <c r="B5217" s="2" t="s">
        <v>10310</v>
      </c>
      <c r="C5217" s="6" t="s">
        <v>10311</v>
      </c>
      <c r="D5217" s="3" t="s">
        <v>1278</v>
      </c>
    </row>
    <row r="5218">
      <c r="A5218" s="6" t="s">
        <v>4681</v>
      </c>
      <c r="B5218" s="2" t="s">
        <v>10312</v>
      </c>
      <c r="C5218" s="6" t="s">
        <v>10313</v>
      </c>
      <c r="D5218" s="3" t="s">
        <v>1278</v>
      </c>
    </row>
    <row r="5219">
      <c r="A5219" s="6" t="s">
        <v>4681</v>
      </c>
      <c r="B5219" s="2" t="s">
        <v>10314</v>
      </c>
      <c r="C5219" s="6" t="s">
        <v>10315</v>
      </c>
      <c r="D5219" s="3" t="s">
        <v>1278</v>
      </c>
    </row>
    <row r="5220">
      <c r="A5220" s="6" t="s">
        <v>4681</v>
      </c>
      <c r="B5220" s="2" t="s">
        <v>10316</v>
      </c>
      <c r="C5220" s="6" t="s">
        <v>10317</v>
      </c>
      <c r="D5220" s="3" t="s">
        <v>1278</v>
      </c>
    </row>
    <row r="5221">
      <c r="A5221" s="6" t="s">
        <v>4681</v>
      </c>
      <c r="B5221" s="2" t="s">
        <v>10318</v>
      </c>
      <c r="C5221" s="6" t="s">
        <v>10319</v>
      </c>
      <c r="D5221" s="3" t="s">
        <v>1280</v>
      </c>
    </row>
    <row r="5222">
      <c r="A5222" s="6" t="s">
        <v>4681</v>
      </c>
      <c r="B5222" s="2" t="s">
        <v>10320</v>
      </c>
      <c r="C5222" s="6" t="s">
        <v>10321</v>
      </c>
      <c r="D5222" s="3" t="s">
        <v>1280</v>
      </c>
    </row>
    <row r="5223">
      <c r="A5223" s="6" t="s">
        <v>4681</v>
      </c>
      <c r="B5223" s="2" t="s">
        <v>10322</v>
      </c>
      <c r="C5223" s="6" t="s">
        <v>10323</v>
      </c>
      <c r="D5223" s="3" t="s">
        <v>1280</v>
      </c>
    </row>
    <row r="5224">
      <c r="A5224" s="6" t="s">
        <v>4681</v>
      </c>
      <c r="B5224" s="2" t="s">
        <v>10324</v>
      </c>
      <c r="C5224" s="6" t="s">
        <v>10325</v>
      </c>
      <c r="D5224" s="3" t="s">
        <v>1282</v>
      </c>
    </row>
    <row r="5225">
      <c r="A5225" s="6" t="s">
        <v>4681</v>
      </c>
      <c r="B5225" s="2" t="s">
        <v>10326</v>
      </c>
      <c r="C5225" s="6" t="s">
        <v>10327</v>
      </c>
      <c r="D5225" s="3" t="s">
        <v>1282</v>
      </c>
    </row>
    <row r="5226">
      <c r="A5226" s="6" t="s">
        <v>4681</v>
      </c>
      <c r="B5226" s="2" t="s">
        <v>10328</v>
      </c>
      <c r="C5226" s="6" t="s">
        <v>10329</v>
      </c>
      <c r="D5226" s="3" t="s">
        <v>1282</v>
      </c>
    </row>
    <row r="5227">
      <c r="A5227" s="6" t="s">
        <v>4681</v>
      </c>
      <c r="B5227" s="2" t="s">
        <v>10330</v>
      </c>
      <c r="C5227" s="6" t="s">
        <v>10331</v>
      </c>
      <c r="D5227" s="3" t="s">
        <v>1282</v>
      </c>
    </row>
    <row r="5228">
      <c r="A5228" s="6" t="s">
        <v>4681</v>
      </c>
      <c r="B5228" s="2" t="s">
        <v>10332</v>
      </c>
      <c r="C5228" s="6" t="s">
        <v>10333</v>
      </c>
      <c r="D5228" s="3" t="s">
        <v>1282</v>
      </c>
    </row>
    <row r="5229">
      <c r="A5229" s="6" t="s">
        <v>4681</v>
      </c>
      <c r="B5229" s="2" t="s">
        <v>10334</v>
      </c>
      <c r="C5229" s="6" t="s">
        <v>10335</v>
      </c>
      <c r="D5229" s="3" t="s">
        <v>1285</v>
      </c>
    </row>
    <row r="5230">
      <c r="A5230" s="6" t="s">
        <v>4681</v>
      </c>
      <c r="B5230" s="2" t="s">
        <v>10336</v>
      </c>
      <c r="C5230" s="6" t="s">
        <v>10337</v>
      </c>
      <c r="D5230" s="3" t="s">
        <v>1285</v>
      </c>
    </row>
    <row r="5231">
      <c r="A5231" s="6" t="s">
        <v>4681</v>
      </c>
      <c r="B5231" s="2" t="s">
        <v>10338</v>
      </c>
      <c r="C5231" s="6" t="s">
        <v>10339</v>
      </c>
      <c r="D5231" s="3" t="s">
        <v>1285</v>
      </c>
    </row>
    <row r="5232">
      <c r="A5232" s="6" t="s">
        <v>4681</v>
      </c>
      <c r="B5232" s="2" t="s">
        <v>10340</v>
      </c>
      <c r="C5232" s="6" t="s">
        <v>10341</v>
      </c>
      <c r="D5232" s="3" t="s">
        <v>1285</v>
      </c>
    </row>
    <row r="5233">
      <c r="A5233" s="6" t="s">
        <v>4681</v>
      </c>
      <c r="B5233" s="2" t="s">
        <v>10342</v>
      </c>
      <c r="C5233" s="6" t="s">
        <v>10343</v>
      </c>
      <c r="D5233" s="3" t="s">
        <v>1285</v>
      </c>
    </row>
    <row r="5234">
      <c r="A5234" s="6" t="s">
        <v>4681</v>
      </c>
      <c r="B5234" s="2" t="s">
        <v>10344</v>
      </c>
      <c r="C5234" s="6" t="s">
        <v>10345</v>
      </c>
      <c r="D5234" s="3" t="s">
        <v>1285</v>
      </c>
    </row>
    <row r="5235">
      <c r="A5235" s="6" t="s">
        <v>4681</v>
      </c>
      <c r="B5235" s="2" t="s">
        <v>10346</v>
      </c>
      <c r="C5235" s="6" t="s">
        <v>10347</v>
      </c>
      <c r="D5235" s="3" t="s">
        <v>1285</v>
      </c>
    </row>
    <row r="5236">
      <c r="A5236" s="6" t="s">
        <v>4681</v>
      </c>
      <c r="B5236" s="2" t="s">
        <v>10348</v>
      </c>
      <c r="C5236" s="6" t="s">
        <v>10349</v>
      </c>
      <c r="D5236" s="3" t="s">
        <v>1287</v>
      </c>
    </row>
    <row r="5237">
      <c r="A5237" s="6" t="s">
        <v>4681</v>
      </c>
      <c r="B5237" s="2" t="s">
        <v>10350</v>
      </c>
      <c r="C5237" s="6" t="s">
        <v>10351</v>
      </c>
      <c r="D5237" s="3" t="s">
        <v>1287</v>
      </c>
    </row>
    <row r="5238">
      <c r="A5238" s="6" t="s">
        <v>4681</v>
      </c>
      <c r="B5238" s="2" t="s">
        <v>10352</v>
      </c>
      <c r="C5238" s="6" t="s">
        <v>10353</v>
      </c>
      <c r="D5238" s="3" t="s">
        <v>1287</v>
      </c>
    </row>
    <row r="5239">
      <c r="A5239" s="6" t="s">
        <v>4681</v>
      </c>
      <c r="B5239" s="2" t="s">
        <v>10354</v>
      </c>
      <c r="C5239" s="6" t="s">
        <v>10355</v>
      </c>
      <c r="D5239" s="3" t="s">
        <v>1287</v>
      </c>
    </row>
    <row r="5240">
      <c r="A5240" s="6" t="s">
        <v>4681</v>
      </c>
      <c r="B5240" s="2" t="s">
        <v>10356</v>
      </c>
      <c r="C5240" s="6" t="s">
        <v>10357</v>
      </c>
      <c r="D5240" s="3" t="s">
        <v>1289</v>
      </c>
    </row>
    <row r="5241">
      <c r="A5241" s="6" t="s">
        <v>4681</v>
      </c>
      <c r="B5241" s="2" t="s">
        <v>10358</v>
      </c>
      <c r="C5241" s="6" t="s">
        <v>10359</v>
      </c>
      <c r="D5241" s="3" t="s">
        <v>1289</v>
      </c>
    </row>
    <row r="5242">
      <c r="A5242" s="6" t="s">
        <v>4681</v>
      </c>
      <c r="B5242" s="2" t="s">
        <v>10360</v>
      </c>
      <c r="C5242" s="6" t="s">
        <v>10361</v>
      </c>
      <c r="D5242" s="3" t="s">
        <v>1289</v>
      </c>
    </row>
    <row r="5243">
      <c r="A5243" s="6" t="s">
        <v>4681</v>
      </c>
      <c r="B5243" s="2" t="s">
        <v>10362</v>
      </c>
      <c r="C5243" s="6" t="s">
        <v>10363</v>
      </c>
      <c r="D5243" s="3" t="s">
        <v>1289</v>
      </c>
    </row>
    <row r="5244">
      <c r="A5244" s="6" t="s">
        <v>4681</v>
      </c>
      <c r="B5244" s="2" t="s">
        <v>10364</v>
      </c>
      <c r="C5244" s="6" t="s">
        <v>10365</v>
      </c>
      <c r="D5244" s="3" t="s">
        <v>1291</v>
      </c>
    </row>
    <row r="5245">
      <c r="A5245" s="6" t="s">
        <v>4681</v>
      </c>
      <c r="B5245" s="2" t="s">
        <v>10366</v>
      </c>
      <c r="C5245" s="6" t="s">
        <v>10367</v>
      </c>
      <c r="D5245" s="3" t="s">
        <v>1291</v>
      </c>
    </row>
    <row r="5246">
      <c r="A5246" s="6" t="s">
        <v>4681</v>
      </c>
      <c r="B5246" s="2" t="s">
        <v>10368</v>
      </c>
      <c r="C5246" s="6" t="s">
        <v>10369</v>
      </c>
      <c r="D5246" s="3" t="s">
        <v>1291</v>
      </c>
    </row>
    <row r="5247">
      <c r="A5247" s="6" t="s">
        <v>4681</v>
      </c>
      <c r="B5247" s="2" t="s">
        <v>10370</v>
      </c>
      <c r="C5247" s="6" t="s">
        <v>10371</v>
      </c>
      <c r="D5247" s="3" t="s">
        <v>1291</v>
      </c>
    </row>
    <row r="5248">
      <c r="A5248" s="6" t="s">
        <v>4681</v>
      </c>
      <c r="B5248" s="2" t="s">
        <v>10372</v>
      </c>
      <c r="C5248" s="6" t="s">
        <v>10373</v>
      </c>
      <c r="D5248" s="3" t="s">
        <v>1291</v>
      </c>
    </row>
    <row r="5249">
      <c r="A5249" s="6" t="s">
        <v>4681</v>
      </c>
      <c r="B5249" s="2" t="s">
        <v>10374</v>
      </c>
      <c r="C5249" s="6" t="s">
        <v>10375</v>
      </c>
      <c r="D5249" s="3" t="s">
        <v>1294</v>
      </c>
    </row>
    <row r="5250">
      <c r="A5250" s="6" t="s">
        <v>4681</v>
      </c>
      <c r="B5250" s="2" t="s">
        <v>10376</v>
      </c>
      <c r="C5250" s="6" t="s">
        <v>10377</v>
      </c>
      <c r="D5250" s="3" t="s">
        <v>1294</v>
      </c>
    </row>
    <row r="5251">
      <c r="A5251" s="6" t="s">
        <v>4681</v>
      </c>
      <c r="B5251" s="2" t="s">
        <v>10378</v>
      </c>
      <c r="C5251" s="6" t="s">
        <v>10379</v>
      </c>
      <c r="D5251" s="3" t="s">
        <v>1294</v>
      </c>
    </row>
    <row r="5252">
      <c r="A5252" s="6" t="s">
        <v>4681</v>
      </c>
      <c r="B5252" s="2" t="s">
        <v>10380</v>
      </c>
      <c r="C5252" s="6" t="s">
        <v>10381</v>
      </c>
      <c r="D5252" s="3" t="s">
        <v>1294</v>
      </c>
    </row>
    <row r="5253">
      <c r="A5253" s="6" t="s">
        <v>4681</v>
      </c>
      <c r="B5253" s="2" t="s">
        <v>10382</v>
      </c>
      <c r="C5253" s="6" t="s">
        <v>10383</v>
      </c>
      <c r="D5253" s="3" t="s">
        <v>1294</v>
      </c>
    </row>
    <row r="5254">
      <c r="A5254" s="6" t="s">
        <v>4681</v>
      </c>
      <c r="B5254" s="2" t="s">
        <v>10384</v>
      </c>
      <c r="C5254" s="6" t="s">
        <v>10385</v>
      </c>
      <c r="D5254" s="3" t="s">
        <v>1294</v>
      </c>
    </row>
    <row r="5255">
      <c r="A5255" s="6" t="s">
        <v>4681</v>
      </c>
      <c r="B5255" s="2" t="s">
        <v>10386</v>
      </c>
      <c r="C5255" s="6" t="s">
        <v>10387</v>
      </c>
      <c r="D5255" s="3" t="s">
        <v>1294</v>
      </c>
    </row>
    <row r="5256">
      <c r="A5256" s="6" t="s">
        <v>4681</v>
      </c>
      <c r="B5256" s="2" t="s">
        <v>10388</v>
      </c>
      <c r="C5256" s="6" t="s">
        <v>10389</v>
      </c>
      <c r="D5256" s="3" t="s">
        <v>1296</v>
      </c>
    </row>
    <row r="5257">
      <c r="A5257" s="6" t="s">
        <v>4681</v>
      </c>
      <c r="B5257" s="2" t="s">
        <v>10390</v>
      </c>
      <c r="C5257" s="6" t="s">
        <v>10391</v>
      </c>
      <c r="D5257" s="3" t="s">
        <v>1296</v>
      </c>
    </row>
    <row r="5258">
      <c r="A5258" s="6" t="s">
        <v>4681</v>
      </c>
      <c r="B5258" s="2" t="s">
        <v>10392</v>
      </c>
      <c r="C5258" s="6" t="s">
        <v>10393</v>
      </c>
      <c r="D5258" s="3" t="s">
        <v>1298</v>
      </c>
    </row>
    <row r="5259">
      <c r="A5259" s="6" t="s">
        <v>4681</v>
      </c>
      <c r="B5259" s="2" t="s">
        <v>10394</v>
      </c>
      <c r="C5259" s="6" t="s">
        <v>10395</v>
      </c>
      <c r="D5259" s="3" t="s">
        <v>1298</v>
      </c>
    </row>
    <row r="5260">
      <c r="A5260" s="6" t="s">
        <v>4681</v>
      </c>
      <c r="B5260" s="2" t="s">
        <v>10396</v>
      </c>
      <c r="C5260" s="6" t="s">
        <v>10397</v>
      </c>
      <c r="D5260" s="3" t="s">
        <v>1298</v>
      </c>
    </row>
    <row r="5261">
      <c r="A5261" s="6" t="s">
        <v>4681</v>
      </c>
      <c r="B5261" s="2" t="s">
        <v>10398</v>
      </c>
      <c r="C5261" s="6" t="s">
        <v>10399</v>
      </c>
      <c r="D5261" s="3" t="s">
        <v>1298</v>
      </c>
    </row>
    <row r="5262">
      <c r="A5262" s="6" t="s">
        <v>4681</v>
      </c>
      <c r="B5262" s="2" t="s">
        <v>10400</v>
      </c>
      <c r="C5262" s="6" t="s">
        <v>10401</v>
      </c>
      <c r="D5262" s="3" t="s">
        <v>1298</v>
      </c>
    </row>
    <row r="5263">
      <c r="A5263" s="6" t="s">
        <v>4681</v>
      </c>
      <c r="B5263" s="2" t="s">
        <v>10402</v>
      </c>
      <c r="C5263" s="6" t="s">
        <v>10403</v>
      </c>
      <c r="D5263" s="3" t="s">
        <v>1298</v>
      </c>
    </row>
    <row r="5264">
      <c r="A5264" s="6" t="s">
        <v>4681</v>
      </c>
      <c r="B5264" s="2" t="s">
        <v>10404</v>
      </c>
      <c r="C5264" s="6" t="s">
        <v>10405</v>
      </c>
      <c r="D5264" s="3" t="s">
        <v>1300</v>
      </c>
    </row>
    <row r="5265">
      <c r="A5265" s="6" t="s">
        <v>4681</v>
      </c>
      <c r="B5265" s="2" t="s">
        <v>10406</v>
      </c>
      <c r="C5265" s="6" t="s">
        <v>10407</v>
      </c>
      <c r="D5265" s="3" t="s">
        <v>1300</v>
      </c>
    </row>
    <row r="5266">
      <c r="A5266" s="6" t="s">
        <v>4681</v>
      </c>
      <c r="B5266" s="2" t="s">
        <v>10408</v>
      </c>
      <c r="C5266" s="6" t="s">
        <v>10409</v>
      </c>
      <c r="D5266" s="3" t="s">
        <v>1300</v>
      </c>
    </row>
    <row r="5267">
      <c r="A5267" s="6" t="s">
        <v>4681</v>
      </c>
      <c r="B5267" s="2" t="s">
        <v>10410</v>
      </c>
      <c r="C5267" s="6" t="s">
        <v>10411</v>
      </c>
      <c r="D5267" s="3" t="s">
        <v>1300</v>
      </c>
    </row>
    <row r="5268">
      <c r="A5268" s="6" t="s">
        <v>4681</v>
      </c>
      <c r="B5268" s="2" t="s">
        <v>10412</v>
      </c>
      <c r="C5268" s="6" t="s">
        <v>10413</v>
      </c>
      <c r="D5268" s="3" t="s">
        <v>1300</v>
      </c>
    </row>
    <row r="5269">
      <c r="A5269" s="6" t="s">
        <v>4681</v>
      </c>
      <c r="B5269" s="2" t="s">
        <v>10414</v>
      </c>
      <c r="C5269" s="6" t="s">
        <v>10415</v>
      </c>
      <c r="D5269" s="3" t="s">
        <v>1302</v>
      </c>
    </row>
    <row r="5270">
      <c r="A5270" s="6" t="s">
        <v>4681</v>
      </c>
      <c r="B5270" s="2" t="s">
        <v>10416</v>
      </c>
      <c r="C5270" s="6" t="s">
        <v>10417</v>
      </c>
      <c r="D5270" s="3" t="s">
        <v>1302</v>
      </c>
    </row>
    <row r="5271">
      <c r="A5271" s="6" t="s">
        <v>4681</v>
      </c>
      <c r="B5271" s="2" t="s">
        <v>10418</v>
      </c>
      <c r="C5271" s="6" t="s">
        <v>10419</v>
      </c>
      <c r="D5271" s="3" t="s">
        <v>1302</v>
      </c>
    </row>
    <row r="5272">
      <c r="A5272" s="6" t="s">
        <v>4681</v>
      </c>
      <c r="B5272" s="2" t="s">
        <v>10420</v>
      </c>
      <c r="C5272" s="6" t="s">
        <v>10421</v>
      </c>
      <c r="D5272" s="3" t="s">
        <v>1302</v>
      </c>
    </row>
    <row r="5273">
      <c r="A5273" s="6" t="s">
        <v>4681</v>
      </c>
      <c r="B5273" s="2" t="s">
        <v>10422</v>
      </c>
      <c r="C5273" s="6" t="s">
        <v>10423</v>
      </c>
      <c r="D5273" s="3" t="s">
        <v>1302</v>
      </c>
    </row>
    <row r="5274">
      <c r="A5274" s="6" t="s">
        <v>4681</v>
      </c>
      <c r="B5274" s="2" t="s">
        <v>10424</v>
      </c>
      <c r="C5274" s="6" t="s">
        <v>10425</v>
      </c>
      <c r="D5274" s="3" t="s">
        <v>1302</v>
      </c>
    </row>
    <row r="5275">
      <c r="A5275" s="6" t="s">
        <v>4681</v>
      </c>
      <c r="B5275" s="2" t="s">
        <v>10426</v>
      </c>
      <c r="C5275" s="6" t="s">
        <v>10427</v>
      </c>
      <c r="D5275" s="3" t="s">
        <v>1302</v>
      </c>
    </row>
    <row r="5276">
      <c r="A5276" s="6" t="s">
        <v>4681</v>
      </c>
      <c r="B5276" s="2" t="s">
        <v>10428</v>
      </c>
      <c r="C5276" s="6" t="s">
        <v>10429</v>
      </c>
      <c r="D5276" s="3" t="s">
        <v>1302</v>
      </c>
    </row>
    <row r="5277">
      <c r="A5277" s="6" t="s">
        <v>4681</v>
      </c>
      <c r="B5277" s="2" t="s">
        <v>10430</v>
      </c>
      <c r="C5277" s="6" t="s">
        <v>10431</v>
      </c>
      <c r="D5277" s="3" t="s">
        <v>1302</v>
      </c>
    </row>
    <row r="5278">
      <c r="A5278" s="6" t="s">
        <v>4681</v>
      </c>
      <c r="B5278" s="2" t="s">
        <v>10432</v>
      </c>
      <c r="C5278" s="6" t="s">
        <v>10433</v>
      </c>
      <c r="D5278" s="3" t="s">
        <v>1302</v>
      </c>
    </row>
    <row r="5279">
      <c r="A5279" s="6" t="s">
        <v>4681</v>
      </c>
      <c r="B5279" s="2" t="s">
        <v>10434</v>
      </c>
      <c r="C5279" s="6" t="s">
        <v>10435</v>
      </c>
      <c r="D5279" s="3" t="s">
        <v>1304</v>
      </c>
    </row>
    <row r="5280">
      <c r="A5280" s="6" t="s">
        <v>4681</v>
      </c>
      <c r="B5280" s="2" t="s">
        <v>10436</v>
      </c>
      <c r="C5280" s="6" t="s">
        <v>10437</v>
      </c>
      <c r="D5280" s="3" t="s">
        <v>1304</v>
      </c>
    </row>
    <row r="5281">
      <c r="A5281" s="6" t="s">
        <v>4681</v>
      </c>
      <c r="B5281" s="2" t="s">
        <v>10438</v>
      </c>
      <c r="C5281" s="6" t="s">
        <v>10439</v>
      </c>
      <c r="D5281" s="3" t="s">
        <v>1306</v>
      </c>
    </row>
    <row r="5282">
      <c r="A5282" s="6" t="s">
        <v>4681</v>
      </c>
      <c r="B5282" s="2" t="s">
        <v>10440</v>
      </c>
      <c r="C5282" s="6" t="s">
        <v>10441</v>
      </c>
      <c r="D5282" s="3" t="s">
        <v>1306</v>
      </c>
    </row>
    <row r="5283">
      <c r="A5283" s="6" t="s">
        <v>4681</v>
      </c>
      <c r="B5283" s="2" t="s">
        <v>10442</v>
      </c>
      <c r="C5283" s="6" t="s">
        <v>10443</v>
      </c>
      <c r="D5283" s="3" t="s">
        <v>1306</v>
      </c>
    </row>
    <row r="5284">
      <c r="A5284" s="6" t="s">
        <v>4681</v>
      </c>
      <c r="B5284" s="2" t="s">
        <v>10444</v>
      </c>
      <c r="C5284" s="6" t="s">
        <v>10445</v>
      </c>
      <c r="D5284" s="3" t="s">
        <v>1306</v>
      </c>
    </row>
    <row r="5285">
      <c r="A5285" s="6" t="s">
        <v>4681</v>
      </c>
      <c r="B5285" s="2" t="s">
        <v>10446</v>
      </c>
      <c r="C5285" s="6" t="s">
        <v>10447</v>
      </c>
      <c r="D5285" s="3" t="s">
        <v>1306</v>
      </c>
    </row>
    <row r="5286">
      <c r="A5286" s="6" t="s">
        <v>4681</v>
      </c>
      <c r="B5286" s="2" t="s">
        <v>10448</v>
      </c>
      <c r="C5286" s="6" t="s">
        <v>10449</v>
      </c>
      <c r="D5286" s="3" t="s">
        <v>1306</v>
      </c>
    </row>
    <row r="5287">
      <c r="A5287" s="6" t="s">
        <v>4681</v>
      </c>
      <c r="B5287" s="2" t="s">
        <v>10450</v>
      </c>
      <c r="C5287" s="6" t="s">
        <v>10451</v>
      </c>
      <c r="D5287" s="3" t="s">
        <v>1306</v>
      </c>
    </row>
    <row r="5288">
      <c r="A5288" s="6" t="s">
        <v>4681</v>
      </c>
      <c r="B5288" s="2" t="s">
        <v>10452</v>
      </c>
      <c r="C5288" s="6" t="s">
        <v>10453</v>
      </c>
      <c r="D5288" s="3" t="s">
        <v>1306</v>
      </c>
    </row>
    <row r="5289">
      <c r="A5289" s="6" t="s">
        <v>4681</v>
      </c>
      <c r="B5289" s="2" t="s">
        <v>10454</v>
      </c>
      <c r="C5289" s="6" t="s">
        <v>10455</v>
      </c>
      <c r="D5289" s="3" t="s">
        <v>1306</v>
      </c>
    </row>
    <row r="5290">
      <c r="A5290" s="6" t="s">
        <v>4681</v>
      </c>
      <c r="B5290" s="2" t="s">
        <v>10456</v>
      </c>
      <c r="C5290" s="6" t="s">
        <v>10457</v>
      </c>
      <c r="D5290" s="3" t="s">
        <v>1309</v>
      </c>
    </row>
    <row r="5291">
      <c r="A5291" s="6" t="s">
        <v>4681</v>
      </c>
      <c r="B5291" s="2" t="s">
        <v>10458</v>
      </c>
      <c r="C5291" s="6" t="s">
        <v>10459</v>
      </c>
      <c r="D5291" s="3" t="s">
        <v>1309</v>
      </c>
    </row>
    <row r="5292">
      <c r="A5292" s="6" t="s">
        <v>4681</v>
      </c>
      <c r="B5292" s="2" t="s">
        <v>10460</v>
      </c>
      <c r="C5292" s="6" t="s">
        <v>10461</v>
      </c>
      <c r="D5292" s="3" t="s">
        <v>1311</v>
      </c>
    </row>
    <row r="5293">
      <c r="A5293" s="6" t="s">
        <v>4681</v>
      </c>
      <c r="B5293" s="2" t="s">
        <v>10462</v>
      </c>
      <c r="C5293" s="6" t="s">
        <v>10463</v>
      </c>
      <c r="D5293" s="3" t="s">
        <v>1311</v>
      </c>
    </row>
    <row r="5294">
      <c r="A5294" s="6" t="s">
        <v>4681</v>
      </c>
      <c r="B5294" s="2" t="s">
        <v>10464</v>
      </c>
      <c r="C5294" s="6" t="s">
        <v>10465</v>
      </c>
      <c r="D5294" s="3" t="s">
        <v>1311</v>
      </c>
    </row>
    <row r="5295">
      <c r="A5295" s="6" t="s">
        <v>4681</v>
      </c>
      <c r="B5295" s="2" t="s">
        <v>10466</v>
      </c>
      <c r="C5295" s="6" t="s">
        <v>10467</v>
      </c>
      <c r="D5295" s="3" t="s">
        <v>1311</v>
      </c>
    </row>
    <row r="5296">
      <c r="A5296" s="6" t="s">
        <v>4681</v>
      </c>
      <c r="B5296" s="2" t="s">
        <v>10468</v>
      </c>
      <c r="C5296" s="6" t="s">
        <v>10469</v>
      </c>
      <c r="D5296" s="3" t="s">
        <v>1311</v>
      </c>
    </row>
    <row r="5297">
      <c r="A5297" s="6" t="s">
        <v>4681</v>
      </c>
      <c r="B5297" s="2" t="s">
        <v>10470</v>
      </c>
      <c r="C5297" s="6" t="s">
        <v>10471</v>
      </c>
      <c r="D5297" s="3" t="s">
        <v>1311</v>
      </c>
    </row>
    <row r="5298">
      <c r="A5298" s="6" t="s">
        <v>4681</v>
      </c>
      <c r="B5298" s="2" t="s">
        <v>10472</v>
      </c>
      <c r="C5298" s="6" t="s">
        <v>10473</v>
      </c>
      <c r="D5298" s="3" t="s">
        <v>1314</v>
      </c>
    </row>
    <row r="5299">
      <c r="A5299" s="6" t="s">
        <v>4681</v>
      </c>
      <c r="B5299" s="2" t="s">
        <v>10474</v>
      </c>
      <c r="C5299" s="6" t="s">
        <v>10475</v>
      </c>
      <c r="D5299" s="3" t="s">
        <v>1314</v>
      </c>
    </row>
    <row r="5300">
      <c r="A5300" s="6" t="s">
        <v>4681</v>
      </c>
      <c r="B5300" s="2" t="s">
        <v>10476</v>
      </c>
      <c r="C5300" s="6" t="s">
        <v>10477</v>
      </c>
      <c r="D5300" s="3" t="s">
        <v>1314</v>
      </c>
    </row>
    <row r="5301">
      <c r="A5301" s="6" t="s">
        <v>4681</v>
      </c>
      <c r="B5301" s="2" t="s">
        <v>10478</v>
      </c>
      <c r="C5301" s="6" t="s">
        <v>10479</v>
      </c>
      <c r="D5301" s="3" t="s">
        <v>1314</v>
      </c>
    </row>
    <row r="5302">
      <c r="A5302" s="6" t="s">
        <v>4681</v>
      </c>
      <c r="B5302" s="2" t="s">
        <v>10480</v>
      </c>
      <c r="C5302" s="6" t="s">
        <v>10481</v>
      </c>
      <c r="D5302" s="3" t="s">
        <v>1314</v>
      </c>
    </row>
    <row r="5303">
      <c r="A5303" s="6" t="s">
        <v>4681</v>
      </c>
      <c r="B5303" s="2" t="s">
        <v>10482</v>
      </c>
      <c r="C5303" s="6" t="s">
        <v>10483</v>
      </c>
      <c r="D5303" s="3" t="s">
        <v>1314</v>
      </c>
    </row>
    <row r="5304">
      <c r="A5304" s="6" t="s">
        <v>4681</v>
      </c>
      <c r="B5304" s="2" t="s">
        <v>10484</v>
      </c>
      <c r="C5304" s="6" t="s">
        <v>10485</v>
      </c>
      <c r="D5304" s="3" t="s">
        <v>1314</v>
      </c>
    </row>
    <row r="5305">
      <c r="A5305" s="6" t="s">
        <v>4681</v>
      </c>
      <c r="B5305" s="2" t="s">
        <v>10486</v>
      </c>
      <c r="C5305" s="6" t="s">
        <v>10487</v>
      </c>
      <c r="D5305" s="3" t="s">
        <v>1314</v>
      </c>
    </row>
    <row r="5306">
      <c r="A5306" s="6" t="s">
        <v>4681</v>
      </c>
      <c r="B5306" s="2" t="s">
        <v>10488</v>
      </c>
      <c r="C5306" s="6" t="s">
        <v>10489</v>
      </c>
      <c r="D5306" s="3" t="s">
        <v>1314</v>
      </c>
    </row>
    <row r="5307">
      <c r="A5307" s="6" t="s">
        <v>4681</v>
      </c>
      <c r="B5307" s="2" t="s">
        <v>10490</v>
      </c>
      <c r="C5307" s="6" t="s">
        <v>10491</v>
      </c>
      <c r="D5307" s="3" t="s">
        <v>1314</v>
      </c>
    </row>
    <row r="5308">
      <c r="A5308" s="6" t="s">
        <v>4681</v>
      </c>
      <c r="B5308" s="2" t="s">
        <v>10492</v>
      </c>
      <c r="C5308" s="6" t="s">
        <v>10493</v>
      </c>
      <c r="D5308" s="3" t="s">
        <v>1316</v>
      </c>
    </row>
    <row r="5309">
      <c r="A5309" s="6" t="s">
        <v>4681</v>
      </c>
      <c r="B5309" s="2" t="s">
        <v>10494</v>
      </c>
      <c r="C5309" s="6" t="s">
        <v>10495</v>
      </c>
      <c r="D5309" s="3" t="s">
        <v>1316</v>
      </c>
    </row>
    <row r="5310">
      <c r="A5310" s="6" t="s">
        <v>4681</v>
      </c>
      <c r="B5310" s="2" t="s">
        <v>10496</v>
      </c>
      <c r="C5310" s="6" t="s">
        <v>10497</v>
      </c>
      <c r="D5310" s="3" t="s">
        <v>1316</v>
      </c>
    </row>
    <row r="5311">
      <c r="A5311" s="6" t="s">
        <v>4681</v>
      </c>
      <c r="B5311" s="2" t="s">
        <v>10498</v>
      </c>
      <c r="C5311" s="6" t="s">
        <v>1319</v>
      </c>
      <c r="D5311" s="3" t="s">
        <v>1318</v>
      </c>
    </row>
    <row r="5312">
      <c r="A5312" s="6" t="s">
        <v>4681</v>
      </c>
      <c r="B5312" s="2" t="s">
        <v>10499</v>
      </c>
      <c r="C5312" s="6" t="s">
        <v>10500</v>
      </c>
      <c r="D5312" s="3" t="s">
        <v>1321</v>
      </c>
    </row>
    <row r="5313">
      <c r="A5313" s="6" t="s">
        <v>4681</v>
      </c>
      <c r="B5313" s="2" t="s">
        <v>10501</v>
      </c>
      <c r="C5313" s="6" t="s">
        <v>10502</v>
      </c>
      <c r="D5313" s="3" t="s">
        <v>1321</v>
      </c>
    </row>
    <row r="5314">
      <c r="A5314" s="6" t="s">
        <v>4681</v>
      </c>
      <c r="B5314" s="2" t="s">
        <v>10503</v>
      </c>
      <c r="C5314" s="6" t="s">
        <v>10504</v>
      </c>
      <c r="D5314" s="3" t="s">
        <v>1321</v>
      </c>
    </row>
    <row r="5315">
      <c r="A5315" s="6" t="s">
        <v>4681</v>
      </c>
      <c r="B5315" s="2" t="s">
        <v>10505</v>
      </c>
      <c r="C5315" s="6" t="s">
        <v>10506</v>
      </c>
      <c r="D5315" s="3" t="s">
        <v>1321</v>
      </c>
    </row>
    <row r="5316">
      <c r="A5316" s="6" t="s">
        <v>4681</v>
      </c>
      <c r="B5316" s="2" t="s">
        <v>10507</v>
      </c>
      <c r="C5316" s="6" t="s">
        <v>10508</v>
      </c>
      <c r="D5316" s="3" t="s">
        <v>1321</v>
      </c>
    </row>
    <row r="5317">
      <c r="A5317" s="6" t="s">
        <v>4681</v>
      </c>
      <c r="B5317" s="2" t="s">
        <v>10509</v>
      </c>
      <c r="C5317" s="6" t="s">
        <v>10510</v>
      </c>
      <c r="D5317" s="3" t="s">
        <v>1321</v>
      </c>
    </row>
    <row r="5318">
      <c r="A5318" s="6" t="s">
        <v>4681</v>
      </c>
      <c r="B5318" s="2" t="s">
        <v>10511</v>
      </c>
      <c r="C5318" s="6" t="s">
        <v>10512</v>
      </c>
      <c r="D5318" s="3" t="s">
        <v>1321</v>
      </c>
    </row>
    <row r="5319">
      <c r="A5319" s="6" t="s">
        <v>4681</v>
      </c>
      <c r="B5319" s="2" t="s">
        <v>10513</v>
      </c>
      <c r="C5319" s="6" t="s">
        <v>10514</v>
      </c>
      <c r="D5319" s="3" t="s">
        <v>1321</v>
      </c>
    </row>
    <row r="5320">
      <c r="A5320" s="6" t="s">
        <v>4681</v>
      </c>
      <c r="B5320" s="2" t="s">
        <v>10515</v>
      </c>
      <c r="C5320" s="6" t="s">
        <v>10516</v>
      </c>
      <c r="D5320" s="3" t="s">
        <v>1323</v>
      </c>
    </row>
    <row r="5321">
      <c r="A5321" s="6" t="s">
        <v>4681</v>
      </c>
      <c r="B5321" s="2" t="s">
        <v>10517</v>
      </c>
      <c r="C5321" s="6" t="s">
        <v>10518</v>
      </c>
      <c r="D5321" s="3" t="s">
        <v>1323</v>
      </c>
    </row>
    <row r="5322">
      <c r="A5322" s="6" t="s">
        <v>4681</v>
      </c>
      <c r="B5322" s="2" t="s">
        <v>10519</v>
      </c>
      <c r="C5322" s="6" t="s">
        <v>10520</v>
      </c>
      <c r="D5322" s="3" t="s">
        <v>1323</v>
      </c>
    </row>
    <row r="5323">
      <c r="A5323" s="6" t="s">
        <v>4681</v>
      </c>
      <c r="B5323" s="2" t="s">
        <v>10521</v>
      </c>
      <c r="C5323" s="6" t="s">
        <v>10522</v>
      </c>
      <c r="D5323" s="3" t="s">
        <v>1325</v>
      </c>
    </row>
    <row r="5324">
      <c r="A5324" s="6" t="s">
        <v>4681</v>
      </c>
      <c r="B5324" s="2" t="s">
        <v>10523</v>
      </c>
      <c r="C5324" s="6" t="s">
        <v>10524</v>
      </c>
      <c r="D5324" s="3" t="s">
        <v>1325</v>
      </c>
    </row>
    <row r="5325">
      <c r="A5325" s="6" t="s">
        <v>4681</v>
      </c>
      <c r="B5325" s="2" t="s">
        <v>10525</v>
      </c>
      <c r="C5325" s="6" t="s">
        <v>10526</v>
      </c>
      <c r="D5325" s="3" t="s">
        <v>1325</v>
      </c>
    </row>
    <row r="5326">
      <c r="A5326" s="6" t="s">
        <v>4681</v>
      </c>
      <c r="B5326" s="2" t="s">
        <v>10527</v>
      </c>
      <c r="C5326" s="6" t="s">
        <v>10528</v>
      </c>
      <c r="D5326" s="3" t="s">
        <v>1325</v>
      </c>
    </row>
    <row r="5327">
      <c r="A5327" s="6" t="s">
        <v>4681</v>
      </c>
      <c r="B5327" s="2" t="s">
        <v>10529</v>
      </c>
      <c r="C5327" s="6" t="s">
        <v>10530</v>
      </c>
      <c r="D5327" s="3" t="s">
        <v>1325</v>
      </c>
    </row>
    <row r="5328">
      <c r="A5328" s="6" t="s">
        <v>4681</v>
      </c>
      <c r="B5328" s="2" t="s">
        <v>10531</v>
      </c>
      <c r="C5328" s="6" t="s">
        <v>10532</v>
      </c>
      <c r="D5328" s="3" t="s">
        <v>1325</v>
      </c>
    </row>
    <row r="5329">
      <c r="A5329" s="6" t="s">
        <v>4681</v>
      </c>
      <c r="B5329" s="2" t="s">
        <v>10533</v>
      </c>
      <c r="C5329" s="6" t="s">
        <v>10534</v>
      </c>
      <c r="D5329" s="3" t="s">
        <v>1325</v>
      </c>
    </row>
    <row r="5330">
      <c r="A5330" s="6" t="s">
        <v>4681</v>
      </c>
      <c r="B5330" s="2" t="s">
        <v>10535</v>
      </c>
      <c r="C5330" s="6" t="s">
        <v>10536</v>
      </c>
      <c r="D5330" s="3" t="s">
        <v>1328</v>
      </c>
    </row>
    <row r="5331">
      <c r="A5331" s="6" t="s">
        <v>4681</v>
      </c>
      <c r="B5331" s="2" t="s">
        <v>10537</v>
      </c>
      <c r="C5331" s="6" t="s">
        <v>10538</v>
      </c>
      <c r="D5331" s="3" t="s">
        <v>1328</v>
      </c>
    </row>
    <row r="5332">
      <c r="A5332" s="6" t="s">
        <v>4681</v>
      </c>
      <c r="B5332" s="2" t="s">
        <v>10539</v>
      </c>
      <c r="C5332" s="6" t="s">
        <v>10540</v>
      </c>
      <c r="D5332" s="3" t="s">
        <v>1328</v>
      </c>
    </row>
    <row r="5333">
      <c r="A5333" s="6" t="s">
        <v>4681</v>
      </c>
      <c r="B5333" s="2" t="s">
        <v>10541</v>
      </c>
      <c r="C5333" s="6" t="s">
        <v>10542</v>
      </c>
      <c r="D5333" s="3" t="s">
        <v>1328</v>
      </c>
    </row>
    <row r="5334">
      <c r="A5334" s="6" t="s">
        <v>4681</v>
      </c>
      <c r="B5334" s="2" t="s">
        <v>10543</v>
      </c>
      <c r="C5334" s="6" t="s">
        <v>10544</v>
      </c>
      <c r="D5334" s="3" t="s">
        <v>1328</v>
      </c>
    </row>
    <row r="5335">
      <c r="A5335" s="6" t="s">
        <v>4681</v>
      </c>
      <c r="B5335" s="2" t="s">
        <v>10545</v>
      </c>
      <c r="C5335" s="6" t="s">
        <v>10546</v>
      </c>
      <c r="D5335" s="3" t="s">
        <v>1328</v>
      </c>
    </row>
    <row r="5336">
      <c r="A5336" s="6" t="s">
        <v>4681</v>
      </c>
      <c r="B5336" s="2" t="s">
        <v>10547</v>
      </c>
      <c r="C5336" s="6" t="s">
        <v>10548</v>
      </c>
      <c r="D5336" s="3" t="s">
        <v>1328</v>
      </c>
    </row>
    <row r="5337">
      <c r="A5337" s="6" t="s">
        <v>4681</v>
      </c>
      <c r="B5337" s="2" t="s">
        <v>10549</v>
      </c>
      <c r="C5337" s="6" t="s">
        <v>10550</v>
      </c>
      <c r="D5337" s="3" t="s">
        <v>1328</v>
      </c>
    </row>
    <row r="5338">
      <c r="A5338" s="6" t="s">
        <v>4681</v>
      </c>
      <c r="B5338" s="2" t="s">
        <v>10551</v>
      </c>
      <c r="C5338" s="6" t="s">
        <v>10552</v>
      </c>
      <c r="D5338" s="3" t="s">
        <v>1328</v>
      </c>
    </row>
    <row r="5339">
      <c r="A5339" s="6" t="s">
        <v>4681</v>
      </c>
      <c r="B5339" s="2" t="s">
        <v>10553</v>
      </c>
      <c r="C5339" s="6" t="s">
        <v>10554</v>
      </c>
      <c r="D5339" s="3" t="s">
        <v>1330</v>
      </c>
    </row>
    <row r="5340">
      <c r="A5340" s="6" t="s">
        <v>4681</v>
      </c>
      <c r="B5340" s="2" t="s">
        <v>10555</v>
      </c>
      <c r="C5340" s="6" t="s">
        <v>10556</v>
      </c>
      <c r="D5340" s="3" t="s">
        <v>1330</v>
      </c>
    </row>
    <row r="5341">
      <c r="A5341" s="6" t="s">
        <v>4681</v>
      </c>
      <c r="B5341" s="2" t="s">
        <v>10557</v>
      </c>
      <c r="C5341" s="6" t="s">
        <v>10558</v>
      </c>
      <c r="D5341" s="3" t="s">
        <v>1330</v>
      </c>
    </row>
    <row r="5342">
      <c r="A5342" s="6" t="s">
        <v>4681</v>
      </c>
      <c r="B5342" s="2" t="s">
        <v>10559</v>
      </c>
      <c r="C5342" s="6" t="s">
        <v>10560</v>
      </c>
      <c r="D5342" s="3" t="s">
        <v>1330</v>
      </c>
    </row>
    <row r="5343">
      <c r="A5343" s="6" t="s">
        <v>4681</v>
      </c>
      <c r="B5343" s="2" t="s">
        <v>10561</v>
      </c>
      <c r="C5343" s="6" t="s">
        <v>10562</v>
      </c>
      <c r="D5343" s="3" t="s">
        <v>1330</v>
      </c>
    </row>
    <row r="5344">
      <c r="A5344" s="6" t="s">
        <v>4681</v>
      </c>
      <c r="B5344" s="2" t="s">
        <v>10563</v>
      </c>
      <c r="C5344" s="6" t="s">
        <v>10564</v>
      </c>
      <c r="D5344" s="3" t="s">
        <v>1332</v>
      </c>
    </row>
    <row r="5345">
      <c r="A5345" s="6" t="s">
        <v>4681</v>
      </c>
      <c r="B5345" s="2" t="s">
        <v>10565</v>
      </c>
      <c r="C5345" s="6" t="s">
        <v>10566</v>
      </c>
      <c r="D5345" s="3" t="s">
        <v>1332</v>
      </c>
    </row>
    <row r="5346">
      <c r="A5346" s="6" t="s">
        <v>4681</v>
      </c>
      <c r="B5346" s="2" t="s">
        <v>10567</v>
      </c>
      <c r="C5346" s="6" t="s">
        <v>10568</v>
      </c>
      <c r="D5346" s="3" t="s">
        <v>1332</v>
      </c>
    </row>
    <row r="5347">
      <c r="A5347" s="6" t="s">
        <v>4681</v>
      </c>
      <c r="B5347" s="2" t="s">
        <v>10569</v>
      </c>
      <c r="C5347" s="6" t="s">
        <v>10570</v>
      </c>
      <c r="D5347" s="3" t="s">
        <v>1332</v>
      </c>
    </row>
    <row r="5348">
      <c r="A5348" s="6" t="s">
        <v>4681</v>
      </c>
      <c r="B5348" s="2" t="s">
        <v>10571</v>
      </c>
      <c r="C5348" s="6" t="s">
        <v>10572</v>
      </c>
      <c r="D5348" s="3" t="s">
        <v>1332</v>
      </c>
    </row>
    <row r="5349">
      <c r="A5349" s="6" t="s">
        <v>4681</v>
      </c>
      <c r="B5349" s="2" t="s">
        <v>10573</v>
      </c>
      <c r="C5349" s="6" t="s">
        <v>10574</v>
      </c>
      <c r="D5349" s="3" t="s">
        <v>1332</v>
      </c>
    </row>
    <row r="5350">
      <c r="A5350" s="6" t="s">
        <v>4681</v>
      </c>
      <c r="B5350" s="2" t="s">
        <v>10575</v>
      </c>
      <c r="C5350" s="6" t="s">
        <v>10576</v>
      </c>
      <c r="D5350" s="3" t="s">
        <v>1332</v>
      </c>
    </row>
    <row r="5351">
      <c r="A5351" s="6" t="s">
        <v>4681</v>
      </c>
      <c r="B5351" s="2" t="s">
        <v>10577</v>
      </c>
      <c r="C5351" s="6" t="s">
        <v>10578</v>
      </c>
      <c r="D5351" s="3" t="s">
        <v>1332</v>
      </c>
    </row>
    <row r="5352">
      <c r="A5352" s="6" t="s">
        <v>4681</v>
      </c>
      <c r="B5352" s="2" t="s">
        <v>10579</v>
      </c>
      <c r="C5352" s="6" t="s">
        <v>10580</v>
      </c>
      <c r="D5352" s="3" t="s">
        <v>1334</v>
      </c>
    </row>
    <row r="5353">
      <c r="A5353" s="6" t="s">
        <v>4681</v>
      </c>
      <c r="B5353" s="2" t="s">
        <v>10581</v>
      </c>
      <c r="C5353" s="6" t="s">
        <v>10582</v>
      </c>
      <c r="D5353" s="3" t="s">
        <v>1334</v>
      </c>
    </row>
    <row r="5354">
      <c r="A5354" s="6" t="s">
        <v>4681</v>
      </c>
      <c r="B5354" s="2" t="s">
        <v>10583</v>
      </c>
      <c r="C5354" s="6" t="s">
        <v>10584</v>
      </c>
      <c r="D5354" s="3" t="s">
        <v>1334</v>
      </c>
    </row>
    <row r="5355">
      <c r="A5355" s="6" t="s">
        <v>4681</v>
      </c>
      <c r="B5355" s="2" t="s">
        <v>10585</v>
      </c>
      <c r="C5355" s="6" t="s">
        <v>10586</v>
      </c>
      <c r="D5355" s="3" t="s">
        <v>1334</v>
      </c>
    </row>
    <row r="5356">
      <c r="A5356" s="6" t="s">
        <v>4681</v>
      </c>
      <c r="B5356" s="2" t="s">
        <v>10587</v>
      </c>
      <c r="C5356" s="6" t="s">
        <v>10588</v>
      </c>
      <c r="D5356" s="3" t="s">
        <v>1334</v>
      </c>
    </row>
    <row r="5357">
      <c r="A5357" s="6" t="s">
        <v>4681</v>
      </c>
      <c r="B5357" s="2" t="s">
        <v>10589</v>
      </c>
      <c r="C5357" s="6" t="s">
        <v>10590</v>
      </c>
      <c r="D5357" s="3" t="s">
        <v>1334</v>
      </c>
    </row>
    <row r="5358">
      <c r="A5358" s="6" t="s">
        <v>4681</v>
      </c>
      <c r="B5358" s="2" t="s">
        <v>10591</v>
      </c>
      <c r="C5358" s="6" t="s">
        <v>10592</v>
      </c>
      <c r="D5358" s="3" t="s">
        <v>1334</v>
      </c>
    </row>
    <row r="5359">
      <c r="A5359" s="6" t="s">
        <v>4681</v>
      </c>
      <c r="B5359" s="2" t="s">
        <v>10593</v>
      </c>
      <c r="C5359" s="6" t="s">
        <v>10594</v>
      </c>
      <c r="D5359" s="3" t="s">
        <v>1334</v>
      </c>
    </row>
    <row r="5360">
      <c r="A5360" s="6" t="s">
        <v>4681</v>
      </c>
      <c r="B5360" s="2" t="s">
        <v>10595</v>
      </c>
      <c r="C5360" s="6" t="s">
        <v>10596</v>
      </c>
      <c r="D5360" s="3" t="s">
        <v>1334</v>
      </c>
    </row>
    <row r="5361">
      <c r="A5361" s="6" t="s">
        <v>4681</v>
      </c>
      <c r="B5361" s="2" t="s">
        <v>10597</v>
      </c>
      <c r="C5361" s="6" t="s">
        <v>10598</v>
      </c>
      <c r="D5361" s="3" t="s">
        <v>1337</v>
      </c>
    </row>
    <row r="5362">
      <c r="A5362" s="6" t="s">
        <v>4681</v>
      </c>
      <c r="B5362" s="2" t="s">
        <v>10599</v>
      </c>
      <c r="C5362" s="6" t="s">
        <v>10600</v>
      </c>
      <c r="D5362" s="3" t="s">
        <v>1337</v>
      </c>
    </row>
    <row r="5363">
      <c r="A5363" s="6" t="s">
        <v>4681</v>
      </c>
      <c r="B5363" s="2" t="s">
        <v>10601</v>
      </c>
      <c r="C5363" s="6" t="s">
        <v>10602</v>
      </c>
      <c r="D5363" s="3" t="s">
        <v>1337</v>
      </c>
    </row>
    <row r="5364">
      <c r="A5364" s="6" t="s">
        <v>4681</v>
      </c>
      <c r="B5364" s="2" t="s">
        <v>10603</v>
      </c>
      <c r="C5364" s="6" t="s">
        <v>10604</v>
      </c>
      <c r="D5364" s="3" t="s">
        <v>1337</v>
      </c>
    </row>
    <row r="5365">
      <c r="A5365" s="6" t="s">
        <v>4681</v>
      </c>
      <c r="B5365" s="2" t="s">
        <v>10605</v>
      </c>
      <c r="C5365" s="6" t="s">
        <v>10606</v>
      </c>
      <c r="D5365" s="3" t="s">
        <v>1337</v>
      </c>
    </row>
    <row r="5366">
      <c r="A5366" s="6" t="s">
        <v>4681</v>
      </c>
      <c r="B5366" s="2" t="s">
        <v>10607</v>
      </c>
      <c r="C5366" s="6" t="s">
        <v>10608</v>
      </c>
      <c r="D5366" s="3" t="s">
        <v>1337</v>
      </c>
    </row>
    <row r="5367">
      <c r="A5367" s="6" t="s">
        <v>4681</v>
      </c>
      <c r="B5367" s="2" t="s">
        <v>10609</v>
      </c>
      <c r="C5367" s="6" t="s">
        <v>10610</v>
      </c>
      <c r="D5367" s="3" t="s">
        <v>1337</v>
      </c>
    </row>
    <row r="5368">
      <c r="A5368" s="6" t="s">
        <v>4681</v>
      </c>
      <c r="B5368" s="2" t="s">
        <v>10611</v>
      </c>
      <c r="C5368" s="6" t="s">
        <v>10612</v>
      </c>
      <c r="D5368" s="3" t="s">
        <v>1337</v>
      </c>
    </row>
    <row r="5369">
      <c r="A5369" s="6" t="s">
        <v>4681</v>
      </c>
      <c r="B5369" s="2" t="s">
        <v>10613</v>
      </c>
      <c r="C5369" s="6" t="s">
        <v>1340</v>
      </c>
      <c r="D5369" s="3" t="s">
        <v>1339</v>
      </c>
    </row>
    <row r="5370">
      <c r="A5370" s="6" t="s">
        <v>4681</v>
      </c>
      <c r="B5370" s="2" t="s">
        <v>10614</v>
      </c>
      <c r="C5370" s="6" t="s">
        <v>10615</v>
      </c>
      <c r="D5370" s="3" t="s">
        <v>1342</v>
      </c>
    </row>
    <row r="5371">
      <c r="A5371" s="6" t="s">
        <v>4681</v>
      </c>
      <c r="B5371" s="2" t="s">
        <v>10616</v>
      </c>
      <c r="C5371" s="6" t="s">
        <v>10617</v>
      </c>
      <c r="D5371" s="3" t="s">
        <v>1342</v>
      </c>
    </row>
    <row r="5372">
      <c r="A5372" s="6" t="s">
        <v>4681</v>
      </c>
      <c r="B5372" s="2" t="s">
        <v>10618</v>
      </c>
      <c r="C5372" s="6" t="s">
        <v>10619</v>
      </c>
      <c r="D5372" s="3" t="s">
        <v>1342</v>
      </c>
    </row>
    <row r="5373">
      <c r="A5373" s="6" t="s">
        <v>4681</v>
      </c>
      <c r="B5373" s="2" t="s">
        <v>10620</v>
      </c>
      <c r="C5373" s="6" t="s">
        <v>10621</v>
      </c>
      <c r="D5373" s="3" t="s">
        <v>1342</v>
      </c>
    </row>
    <row r="5374">
      <c r="A5374" s="6" t="s">
        <v>4681</v>
      </c>
      <c r="B5374" s="2" t="s">
        <v>10622</v>
      </c>
      <c r="C5374" s="6" t="s">
        <v>10623</v>
      </c>
      <c r="D5374" s="3" t="s">
        <v>1344</v>
      </c>
    </row>
    <row r="5375">
      <c r="A5375" s="6" t="s">
        <v>4681</v>
      </c>
      <c r="B5375" s="2" t="s">
        <v>10624</v>
      </c>
      <c r="C5375" s="6" t="s">
        <v>10625</v>
      </c>
      <c r="D5375" s="3" t="s">
        <v>1344</v>
      </c>
    </row>
    <row r="5376">
      <c r="A5376" s="6" t="s">
        <v>4681</v>
      </c>
      <c r="B5376" s="2" t="s">
        <v>10626</v>
      </c>
      <c r="C5376" s="6" t="s">
        <v>10627</v>
      </c>
      <c r="D5376" s="3" t="s">
        <v>1344</v>
      </c>
    </row>
    <row r="5377">
      <c r="A5377" s="6" t="s">
        <v>4681</v>
      </c>
      <c r="B5377" s="2" t="s">
        <v>10628</v>
      </c>
      <c r="C5377" s="6" t="s">
        <v>10629</v>
      </c>
      <c r="D5377" s="3" t="s">
        <v>1346</v>
      </c>
    </row>
    <row r="5378">
      <c r="A5378" s="6" t="s">
        <v>4681</v>
      </c>
      <c r="B5378" s="2" t="s">
        <v>10630</v>
      </c>
      <c r="C5378" s="6" t="s">
        <v>10631</v>
      </c>
      <c r="D5378" s="3" t="s">
        <v>1346</v>
      </c>
    </row>
    <row r="5379">
      <c r="A5379" s="6" t="s">
        <v>4681</v>
      </c>
      <c r="B5379" s="2" t="s">
        <v>10632</v>
      </c>
      <c r="C5379" s="6" t="s">
        <v>10633</v>
      </c>
      <c r="D5379" s="3" t="s">
        <v>1346</v>
      </c>
    </row>
    <row r="5380">
      <c r="A5380" s="6" t="s">
        <v>4681</v>
      </c>
      <c r="B5380" s="2" t="s">
        <v>10634</v>
      </c>
      <c r="C5380" s="6" t="s">
        <v>10635</v>
      </c>
      <c r="D5380" s="3" t="s">
        <v>1348</v>
      </c>
    </row>
    <row r="5381">
      <c r="A5381" s="6" t="s">
        <v>4681</v>
      </c>
      <c r="B5381" s="2" t="s">
        <v>10636</v>
      </c>
      <c r="C5381" s="6" t="s">
        <v>10637</v>
      </c>
      <c r="D5381" s="3" t="s">
        <v>1348</v>
      </c>
    </row>
    <row r="5382">
      <c r="A5382" s="6" t="s">
        <v>4681</v>
      </c>
      <c r="B5382" s="2" t="s">
        <v>10638</v>
      </c>
      <c r="C5382" s="6" t="s">
        <v>10639</v>
      </c>
      <c r="D5382" s="3" t="s">
        <v>1348</v>
      </c>
    </row>
    <row r="5383">
      <c r="A5383" s="6" t="s">
        <v>4681</v>
      </c>
      <c r="B5383" s="2" t="s">
        <v>10640</v>
      </c>
      <c r="C5383" s="6" t="s">
        <v>10641</v>
      </c>
      <c r="D5383" s="3" t="s">
        <v>1348</v>
      </c>
    </row>
    <row r="5384">
      <c r="A5384" s="6" t="s">
        <v>4681</v>
      </c>
      <c r="B5384" s="2" t="s">
        <v>10642</v>
      </c>
      <c r="C5384" s="6" t="s">
        <v>10643</v>
      </c>
      <c r="D5384" s="3" t="s">
        <v>1348</v>
      </c>
    </row>
    <row r="5385">
      <c r="A5385" s="6" t="s">
        <v>4681</v>
      </c>
      <c r="B5385" s="2" t="s">
        <v>10644</v>
      </c>
      <c r="C5385" s="6" t="s">
        <v>10645</v>
      </c>
      <c r="D5385" s="3" t="s">
        <v>1348</v>
      </c>
    </row>
    <row r="5386">
      <c r="A5386" s="6" t="s">
        <v>4681</v>
      </c>
      <c r="B5386" s="2" t="s">
        <v>10646</v>
      </c>
      <c r="C5386" s="6" t="s">
        <v>10647</v>
      </c>
      <c r="D5386" s="3" t="s">
        <v>1348</v>
      </c>
    </row>
    <row r="5387">
      <c r="A5387" s="6" t="s">
        <v>4681</v>
      </c>
      <c r="B5387" s="2" t="s">
        <v>10648</v>
      </c>
      <c r="C5387" s="6" t="s">
        <v>10649</v>
      </c>
      <c r="D5387" s="3" t="s">
        <v>1348</v>
      </c>
    </row>
    <row r="5388">
      <c r="A5388" s="6" t="s">
        <v>4681</v>
      </c>
      <c r="B5388" s="2" t="s">
        <v>10650</v>
      </c>
      <c r="C5388" s="6" t="s">
        <v>10651</v>
      </c>
      <c r="D5388" s="3" t="s">
        <v>1351</v>
      </c>
    </row>
    <row r="5389">
      <c r="A5389" s="6" t="s">
        <v>4681</v>
      </c>
      <c r="B5389" s="2" t="s">
        <v>10652</v>
      </c>
      <c r="C5389" s="6" t="s">
        <v>10653</v>
      </c>
      <c r="D5389" s="3" t="s">
        <v>1351</v>
      </c>
    </row>
    <row r="5390">
      <c r="A5390" s="6" t="s">
        <v>4681</v>
      </c>
      <c r="B5390" s="2" t="s">
        <v>10654</v>
      </c>
      <c r="C5390" s="6" t="s">
        <v>10655</v>
      </c>
      <c r="D5390" s="3" t="s">
        <v>1351</v>
      </c>
    </row>
    <row r="5391">
      <c r="A5391" s="6" t="s">
        <v>4681</v>
      </c>
      <c r="B5391" s="2" t="s">
        <v>10656</v>
      </c>
      <c r="C5391" s="6" t="s">
        <v>10657</v>
      </c>
      <c r="D5391" s="3" t="s">
        <v>1351</v>
      </c>
    </row>
    <row r="5392">
      <c r="A5392" s="6" t="s">
        <v>4681</v>
      </c>
      <c r="B5392" s="2" t="s">
        <v>10658</v>
      </c>
      <c r="C5392" s="6" t="s">
        <v>10659</v>
      </c>
      <c r="D5392" s="3" t="s">
        <v>1351</v>
      </c>
    </row>
    <row r="5393">
      <c r="A5393" s="6" t="s">
        <v>4681</v>
      </c>
      <c r="B5393" s="2" t="s">
        <v>10660</v>
      </c>
      <c r="C5393" s="6" t="s">
        <v>10661</v>
      </c>
      <c r="D5393" s="3" t="s">
        <v>1351</v>
      </c>
    </row>
    <row r="5394">
      <c r="A5394" s="6" t="s">
        <v>4681</v>
      </c>
      <c r="B5394" s="2" t="s">
        <v>10662</v>
      </c>
      <c r="C5394" s="6" t="s">
        <v>10663</v>
      </c>
      <c r="D5394" s="3" t="s">
        <v>1353</v>
      </c>
    </row>
    <row r="5395">
      <c r="A5395" s="6" t="s">
        <v>4681</v>
      </c>
      <c r="B5395" s="2" t="s">
        <v>10664</v>
      </c>
      <c r="C5395" s="6" t="s">
        <v>10665</v>
      </c>
      <c r="D5395" s="3" t="s">
        <v>1353</v>
      </c>
    </row>
    <row r="5396">
      <c r="A5396" s="6" t="s">
        <v>4681</v>
      </c>
      <c r="B5396" s="2" t="s">
        <v>10666</v>
      </c>
      <c r="C5396" s="6" t="s">
        <v>10667</v>
      </c>
      <c r="D5396" s="3" t="s">
        <v>1353</v>
      </c>
    </row>
    <row r="5397">
      <c r="A5397" s="6" t="s">
        <v>4681</v>
      </c>
      <c r="B5397" s="2" t="s">
        <v>10668</v>
      </c>
      <c r="C5397" s="6" t="s">
        <v>10669</v>
      </c>
      <c r="D5397" s="3" t="s">
        <v>1353</v>
      </c>
    </row>
    <row r="5398">
      <c r="A5398" s="6" t="s">
        <v>4681</v>
      </c>
      <c r="B5398" s="2" t="s">
        <v>10670</v>
      </c>
      <c r="C5398" s="6" t="s">
        <v>10671</v>
      </c>
      <c r="D5398" s="3" t="s">
        <v>1353</v>
      </c>
    </row>
    <row r="5399">
      <c r="A5399" s="6" t="s">
        <v>4681</v>
      </c>
      <c r="B5399" s="2" t="s">
        <v>10672</v>
      </c>
      <c r="C5399" s="6" t="s">
        <v>10673</v>
      </c>
      <c r="D5399" s="3" t="s">
        <v>1353</v>
      </c>
    </row>
    <row r="5400">
      <c r="A5400" s="6" t="s">
        <v>4681</v>
      </c>
      <c r="B5400" s="2" t="s">
        <v>10674</v>
      </c>
      <c r="C5400" s="6" t="s">
        <v>10675</v>
      </c>
      <c r="D5400" s="3" t="s">
        <v>1355</v>
      </c>
    </row>
    <row r="5401">
      <c r="A5401" s="6" t="s">
        <v>4681</v>
      </c>
      <c r="B5401" s="2" t="s">
        <v>10676</v>
      </c>
      <c r="C5401" s="6" t="s">
        <v>10677</v>
      </c>
      <c r="D5401" s="3" t="s">
        <v>1355</v>
      </c>
    </row>
    <row r="5402">
      <c r="A5402" s="6" t="s">
        <v>4681</v>
      </c>
      <c r="B5402" s="2" t="s">
        <v>10678</v>
      </c>
      <c r="C5402" s="6" t="s">
        <v>10679</v>
      </c>
      <c r="D5402" s="3" t="s">
        <v>1355</v>
      </c>
    </row>
    <row r="5403">
      <c r="A5403" s="6" t="s">
        <v>4681</v>
      </c>
      <c r="B5403" s="2" t="s">
        <v>10680</v>
      </c>
      <c r="C5403" s="6" t="s">
        <v>10681</v>
      </c>
      <c r="D5403" s="3" t="s">
        <v>1355</v>
      </c>
    </row>
    <row r="5404">
      <c r="A5404" s="6" t="s">
        <v>4681</v>
      </c>
      <c r="B5404" s="2" t="s">
        <v>10682</v>
      </c>
      <c r="C5404" s="6" t="s">
        <v>10683</v>
      </c>
      <c r="D5404" s="3" t="s">
        <v>1355</v>
      </c>
    </row>
    <row r="5405">
      <c r="A5405" s="6" t="s">
        <v>4681</v>
      </c>
      <c r="B5405" s="2" t="s">
        <v>10684</v>
      </c>
      <c r="C5405" s="6" t="s">
        <v>10685</v>
      </c>
      <c r="D5405" s="3" t="s">
        <v>1355</v>
      </c>
    </row>
    <row r="5406">
      <c r="A5406" s="6" t="s">
        <v>4681</v>
      </c>
      <c r="B5406" s="2" t="s">
        <v>10686</v>
      </c>
      <c r="C5406" s="6" t="s">
        <v>10687</v>
      </c>
      <c r="D5406" s="3" t="s">
        <v>1358</v>
      </c>
    </row>
    <row r="5407">
      <c r="A5407" s="6" t="s">
        <v>4681</v>
      </c>
      <c r="B5407" s="2" t="s">
        <v>10688</v>
      </c>
      <c r="C5407" s="6" t="s">
        <v>10689</v>
      </c>
      <c r="D5407" s="3" t="s">
        <v>1358</v>
      </c>
    </row>
    <row r="5408">
      <c r="A5408" s="6" t="s">
        <v>4681</v>
      </c>
      <c r="B5408" s="2" t="s">
        <v>10690</v>
      </c>
      <c r="C5408" s="6" t="s">
        <v>10691</v>
      </c>
      <c r="D5408" s="3" t="s">
        <v>1358</v>
      </c>
    </row>
    <row r="5409">
      <c r="A5409" s="6" t="s">
        <v>4681</v>
      </c>
      <c r="B5409" s="2" t="s">
        <v>10692</v>
      </c>
      <c r="C5409" s="6" t="s">
        <v>10693</v>
      </c>
      <c r="D5409" s="3" t="s">
        <v>1358</v>
      </c>
    </row>
    <row r="5410">
      <c r="A5410" s="6" t="s">
        <v>4681</v>
      </c>
      <c r="B5410" s="2" t="s">
        <v>10694</v>
      </c>
      <c r="C5410" s="6" t="s">
        <v>10695</v>
      </c>
      <c r="D5410" s="3" t="s">
        <v>1358</v>
      </c>
    </row>
    <row r="5411">
      <c r="A5411" s="6" t="s">
        <v>4681</v>
      </c>
      <c r="B5411" s="2" t="s">
        <v>10696</v>
      </c>
      <c r="C5411" s="6" t="s">
        <v>10697</v>
      </c>
      <c r="D5411" s="3" t="s">
        <v>1358</v>
      </c>
    </row>
    <row r="5412">
      <c r="A5412" s="6" t="s">
        <v>4681</v>
      </c>
      <c r="B5412" s="2" t="s">
        <v>10698</v>
      </c>
      <c r="C5412" s="6" t="s">
        <v>10699</v>
      </c>
      <c r="D5412" s="3" t="s">
        <v>1360</v>
      </c>
    </row>
    <row r="5413">
      <c r="A5413" s="6" t="s">
        <v>4681</v>
      </c>
      <c r="B5413" s="2" t="s">
        <v>10700</v>
      </c>
      <c r="C5413" s="6" t="s">
        <v>10701</v>
      </c>
      <c r="D5413" s="3" t="s">
        <v>1360</v>
      </c>
    </row>
    <row r="5414">
      <c r="A5414" s="6" t="s">
        <v>4681</v>
      </c>
      <c r="B5414" s="2" t="s">
        <v>10702</v>
      </c>
      <c r="C5414" s="6" t="s">
        <v>10703</v>
      </c>
      <c r="D5414" s="3" t="s">
        <v>1360</v>
      </c>
    </row>
    <row r="5415">
      <c r="A5415" s="6" t="s">
        <v>4681</v>
      </c>
      <c r="B5415" s="2" t="s">
        <v>10704</v>
      </c>
      <c r="C5415" s="6" t="s">
        <v>10705</v>
      </c>
      <c r="D5415" s="3" t="s">
        <v>1362</v>
      </c>
    </row>
    <row r="5416">
      <c r="A5416" s="6" t="s">
        <v>4681</v>
      </c>
      <c r="B5416" s="2" t="s">
        <v>10706</v>
      </c>
      <c r="C5416" s="6" t="s">
        <v>10707</v>
      </c>
      <c r="D5416" s="3" t="s">
        <v>1362</v>
      </c>
    </row>
    <row r="5417">
      <c r="A5417" s="6" t="s">
        <v>4681</v>
      </c>
      <c r="B5417" s="2" t="s">
        <v>10708</v>
      </c>
      <c r="C5417" s="6" t="s">
        <v>10709</v>
      </c>
      <c r="D5417" s="3" t="s">
        <v>1364</v>
      </c>
    </row>
    <row r="5418">
      <c r="A5418" s="6" t="s">
        <v>4681</v>
      </c>
      <c r="B5418" s="2" t="s">
        <v>10710</v>
      </c>
      <c r="C5418" s="6" t="s">
        <v>10711</v>
      </c>
      <c r="D5418" s="3" t="s">
        <v>1364</v>
      </c>
    </row>
    <row r="5419">
      <c r="A5419" s="6" t="s">
        <v>4681</v>
      </c>
      <c r="B5419" s="2" t="s">
        <v>10712</v>
      </c>
      <c r="C5419" s="6" t="s">
        <v>10713</v>
      </c>
      <c r="D5419" s="3" t="s">
        <v>1364</v>
      </c>
    </row>
    <row r="5420">
      <c r="A5420" s="6" t="s">
        <v>4681</v>
      </c>
      <c r="B5420" s="2" t="s">
        <v>10714</v>
      </c>
      <c r="C5420" s="6" t="s">
        <v>10715</v>
      </c>
      <c r="D5420" s="3" t="s">
        <v>1366</v>
      </c>
    </row>
    <row r="5421">
      <c r="A5421" s="6" t="s">
        <v>4681</v>
      </c>
      <c r="B5421" s="2" t="s">
        <v>10716</v>
      </c>
      <c r="C5421" s="6" t="s">
        <v>10717</v>
      </c>
      <c r="D5421" s="3" t="s">
        <v>1366</v>
      </c>
    </row>
    <row r="5422">
      <c r="A5422" s="6" t="s">
        <v>4681</v>
      </c>
      <c r="B5422" s="2" t="s">
        <v>10718</v>
      </c>
      <c r="C5422" s="6" t="s">
        <v>10719</v>
      </c>
      <c r="D5422" s="3" t="s">
        <v>1366</v>
      </c>
    </row>
    <row r="5423">
      <c r="A5423" s="6" t="s">
        <v>4681</v>
      </c>
      <c r="B5423" s="2" t="s">
        <v>10720</v>
      </c>
      <c r="C5423" s="6" t="s">
        <v>10721</v>
      </c>
      <c r="D5423" s="3" t="s">
        <v>1366</v>
      </c>
    </row>
    <row r="5424">
      <c r="A5424" s="6" t="s">
        <v>4681</v>
      </c>
      <c r="B5424" s="2" t="s">
        <v>10722</v>
      </c>
      <c r="C5424" s="6" t="s">
        <v>10723</v>
      </c>
      <c r="D5424" s="3" t="s">
        <v>1366</v>
      </c>
    </row>
    <row r="5425">
      <c r="A5425" s="6" t="s">
        <v>4681</v>
      </c>
      <c r="B5425" s="2" t="s">
        <v>10724</v>
      </c>
      <c r="C5425" s="6" t="s">
        <v>1369</v>
      </c>
      <c r="D5425" s="3" t="s">
        <v>1368</v>
      </c>
    </row>
    <row r="5426">
      <c r="A5426" s="6" t="s">
        <v>4681</v>
      </c>
      <c r="B5426" s="2" t="s">
        <v>10725</v>
      </c>
      <c r="C5426" s="6" t="s">
        <v>10726</v>
      </c>
      <c r="D5426" s="3" t="s">
        <v>1370</v>
      </c>
    </row>
    <row r="5427">
      <c r="A5427" s="6" t="s">
        <v>4681</v>
      </c>
      <c r="B5427" s="2" t="s">
        <v>10727</v>
      </c>
      <c r="C5427" s="6" t="s">
        <v>10728</v>
      </c>
      <c r="D5427" s="3" t="s">
        <v>1370</v>
      </c>
    </row>
    <row r="5428">
      <c r="A5428" s="6" t="s">
        <v>4681</v>
      </c>
      <c r="B5428" s="2" t="s">
        <v>10729</v>
      </c>
      <c r="C5428" s="6" t="s">
        <v>10730</v>
      </c>
      <c r="D5428" s="3" t="s">
        <v>1370</v>
      </c>
    </row>
    <row r="5429">
      <c r="A5429" s="6" t="s">
        <v>4681</v>
      </c>
      <c r="B5429" s="2" t="s">
        <v>10731</v>
      </c>
      <c r="C5429" s="6" t="s">
        <v>10732</v>
      </c>
      <c r="D5429" s="3" t="s">
        <v>1370</v>
      </c>
    </row>
    <row r="5430">
      <c r="A5430" s="6" t="s">
        <v>4681</v>
      </c>
      <c r="B5430" s="2" t="s">
        <v>10733</v>
      </c>
      <c r="C5430" s="6" t="s">
        <v>10734</v>
      </c>
      <c r="D5430" s="3" t="s">
        <v>1370</v>
      </c>
    </row>
    <row r="5431">
      <c r="A5431" s="6" t="s">
        <v>4681</v>
      </c>
      <c r="B5431" s="2" t="s">
        <v>10735</v>
      </c>
      <c r="C5431" s="6" t="s">
        <v>10736</v>
      </c>
      <c r="D5431" s="3" t="s">
        <v>1372</v>
      </c>
    </row>
    <row r="5432">
      <c r="A5432" s="6" t="s">
        <v>4681</v>
      </c>
      <c r="B5432" s="2" t="s">
        <v>10737</v>
      </c>
      <c r="C5432" s="6" t="s">
        <v>10738</v>
      </c>
      <c r="D5432" s="3" t="s">
        <v>1372</v>
      </c>
    </row>
    <row r="5433">
      <c r="A5433" s="6" t="s">
        <v>4681</v>
      </c>
      <c r="B5433" s="2" t="s">
        <v>10739</v>
      </c>
      <c r="C5433" s="6" t="s">
        <v>10740</v>
      </c>
      <c r="D5433" s="3" t="s">
        <v>1372</v>
      </c>
    </row>
    <row r="5434">
      <c r="A5434" s="6" t="s">
        <v>4681</v>
      </c>
      <c r="B5434" s="2" t="s">
        <v>10741</v>
      </c>
      <c r="C5434" s="6" t="s">
        <v>10742</v>
      </c>
      <c r="D5434" s="3" t="s">
        <v>1372</v>
      </c>
    </row>
    <row r="5435">
      <c r="A5435" s="6" t="s">
        <v>4681</v>
      </c>
      <c r="B5435" s="2" t="s">
        <v>10743</v>
      </c>
      <c r="C5435" s="6" t="s">
        <v>10744</v>
      </c>
      <c r="D5435" s="3" t="s">
        <v>1374</v>
      </c>
    </row>
    <row r="5436">
      <c r="A5436" s="6" t="s">
        <v>4681</v>
      </c>
      <c r="B5436" s="2" t="s">
        <v>10745</v>
      </c>
      <c r="C5436" s="6" t="s">
        <v>10746</v>
      </c>
      <c r="D5436" s="3" t="s">
        <v>1374</v>
      </c>
    </row>
    <row r="5437">
      <c r="A5437" s="6" t="s">
        <v>4681</v>
      </c>
      <c r="B5437" s="2" t="s">
        <v>10747</v>
      </c>
      <c r="C5437" s="6" t="s">
        <v>10748</v>
      </c>
      <c r="D5437" s="3" t="s">
        <v>1374</v>
      </c>
    </row>
    <row r="5438">
      <c r="A5438" s="6" t="s">
        <v>4681</v>
      </c>
      <c r="B5438" s="2" t="s">
        <v>10749</v>
      </c>
      <c r="C5438" s="6" t="s">
        <v>10750</v>
      </c>
      <c r="D5438" s="3" t="s">
        <v>1374</v>
      </c>
    </row>
    <row r="5439">
      <c r="A5439" s="6" t="s">
        <v>4681</v>
      </c>
      <c r="B5439" s="2" t="s">
        <v>10751</v>
      </c>
      <c r="C5439" s="6" t="s">
        <v>10752</v>
      </c>
      <c r="D5439" s="3" t="s">
        <v>1374</v>
      </c>
    </row>
    <row r="5440">
      <c r="A5440" s="6" t="s">
        <v>4681</v>
      </c>
      <c r="B5440" s="2" t="s">
        <v>10753</v>
      </c>
      <c r="C5440" s="6" t="s">
        <v>10754</v>
      </c>
      <c r="D5440" s="3" t="s">
        <v>1374</v>
      </c>
    </row>
    <row r="5441">
      <c r="A5441" s="6" t="s">
        <v>4681</v>
      </c>
      <c r="B5441" s="2" t="s">
        <v>10755</v>
      </c>
      <c r="C5441" s="6" t="s">
        <v>10756</v>
      </c>
      <c r="D5441" s="3" t="s">
        <v>1374</v>
      </c>
    </row>
    <row r="5442">
      <c r="A5442" s="6" t="s">
        <v>4681</v>
      </c>
      <c r="B5442" s="2" t="s">
        <v>10757</v>
      </c>
      <c r="C5442" s="6" t="s">
        <v>10758</v>
      </c>
      <c r="D5442" s="3" t="s">
        <v>1376</v>
      </c>
    </row>
    <row r="5443">
      <c r="A5443" s="6" t="s">
        <v>4681</v>
      </c>
      <c r="B5443" s="2" t="s">
        <v>10759</v>
      </c>
      <c r="C5443" s="6" t="s">
        <v>10760</v>
      </c>
      <c r="D5443" s="3" t="s">
        <v>1376</v>
      </c>
    </row>
    <row r="5444">
      <c r="A5444" s="6" t="s">
        <v>4681</v>
      </c>
      <c r="B5444" s="2" t="s">
        <v>10761</v>
      </c>
      <c r="C5444" s="6" t="s">
        <v>10762</v>
      </c>
      <c r="D5444" s="3" t="s">
        <v>1378</v>
      </c>
    </row>
    <row r="5445">
      <c r="A5445" s="6" t="s">
        <v>4681</v>
      </c>
      <c r="B5445" s="2" t="s">
        <v>10763</v>
      </c>
      <c r="C5445" s="6" t="s">
        <v>10764</v>
      </c>
      <c r="D5445" s="3" t="s">
        <v>1378</v>
      </c>
    </row>
    <row r="5446">
      <c r="A5446" s="6" t="s">
        <v>4681</v>
      </c>
      <c r="B5446" s="2" t="s">
        <v>10765</v>
      </c>
      <c r="C5446" s="6" t="s">
        <v>10766</v>
      </c>
      <c r="D5446" s="3" t="s">
        <v>1378</v>
      </c>
    </row>
    <row r="5447">
      <c r="A5447" s="6" t="s">
        <v>4681</v>
      </c>
      <c r="B5447" s="2" t="s">
        <v>10767</v>
      </c>
      <c r="C5447" s="6" t="s">
        <v>10768</v>
      </c>
      <c r="D5447" s="3" t="s">
        <v>1378</v>
      </c>
    </row>
    <row r="5448">
      <c r="A5448" s="6" t="s">
        <v>4681</v>
      </c>
      <c r="B5448" s="2" t="s">
        <v>10769</v>
      </c>
      <c r="C5448" s="6" t="s">
        <v>10770</v>
      </c>
      <c r="D5448" s="3" t="s">
        <v>1378</v>
      </c>
    </row>
    <row r="5449">
      <c r="A5449" s="6" t="s">
        <v>4681</v>
      </c>
      <c r="B5449" s="2" t="s">
        <v>10771</v>
      </c>
      <c r="C5449" s="6" t="s">
        <v>10772</v>
      </c>
      <c r="D5449" s="3" t="s">
        <v>1381</v>
      </c>
    </row>
    <row r="5450">
      <c r="A5450" s="6" t="s">
        <v>4681</v>
      </c>
      <c r="B5450" s="2" t="s">
        <v>10773</v>
      </c>
      <c r="C5450" s="6" t="s">
        <v>10774</v>
      </c>
      <c r="D5450" s="3" t="s">
        <v>1381</v>
      </c>
    </row>
    <row r="5451">
      <c r="A5451" s="6" t="s">
        <v>4681</v>
      </c>
      <c r="B5451" s="2" t="s">
        <v>10775</v>
      </c>
      <c r="C5451" s="6" t="s">
        <v>10776</v>
      </c>
      <c r="D5451" s="3" t="s">
        <v>1381</v>
      </c>
    </row>
    <row r="5452">
      <c r="A5452" s="6" t="s">
        <v>4681</v>
      </c>
      <c r="B5452" s="2" t="s">
        <v>10777</v>
      </c>
      <c r="C5452" s="6" t="s">
        <v>10778</v>
      </c>
      <c r="D5452" s="3" t="s">
        <v>1381</v>
      </c>
    </row>
    <row r="5453">
      <c r="A5453" s="6" t="s">
        <v>4681</v>
      </c>
      <c r="B5453" s="2" t="s">
        <v>10779</v>
      </c>
      <c r="C5453" s="6" t="s">
        <v>10780</v>
      </c>
      <c r="D5453" s="3" t="s">
        <v>1381</v>
      </c>
    </row>
    <row r="5454">
      <c r="A5454" s="6" t="s">
        <v>4681</v>
      </c>
      <c r="B5454" s="2" t="s">
        <v>10781</v>
      </c>
      <c r="C5454" s="6" t="s">
        <v>10782</v>
      </c>
      <c r="D5454" s="3" t="s">
        <v>1381</v>
      </c>
    </row>
    <row r="5455">
      <c r="A5455" s="6" t="s">
        <v>4681</v>
      </c>
      <c r="B5455" s="2" t="s">
        <v>10783</v>
      </c>
      <c r="C5455" s="6" t="s">
        <v>10784</v>
      </c>
      <c r="D5455" s="3" t="s">
        <v>1381</v>
      </c>
    </row>
    <row r="5456">
      <c r="A5456" s="6" t="s">
        <v>4681</v>
      </c>
      <c r="B5456" s="2" t="s">
        <v>10785</v>
      </c>
      <c r="C5456" s="6" t="s">
        <v>1384</v>
      </c>
      <c r="D5456" s="3" t="s">
        <v>1383</v>
      </c>
    </row>
    <row r="5457">
      <c r="A5457" s="6" t="s">
        <v>4681</v>
      </c>
      <c r="B5457" s="2" t="s">
        <v>10786</v>
      </c>
      <c r="C5457" s="6" t="s">
        <v>10787</v>
      </c>
      <c r="D5457" s="3" t="s">
        <v>1385</v>
      </c>
    </row>
    <row r="5458">
      <c r="A5458" s="6" t="s">
        <v>4681</v>
      </c>
      <c r="B5458" s="2" t="s">
        <v>10788</v>
      </c>
      <c r="C5458" s="6" t="s">
        <v>10789</v>
      </c>
      <c r="D5458" s="3" t="s">
        <v>1385</v>
      </c>
    </row>
    <row r="5459">
      <c r="A5459" s="6" t="s">
        <v>4681</v>
      </c>
      <c r="B5459" s="2" t="s">
        <v>10790</v>
      </c>
      <c r="C5459" s="6" t="s">
        <v>10791</v>
      </c>
      <c r="D5459" s="3" t="s">
        <v>1385</v>
      </c>
    </row>
    <row r="5460">
      <c r="A5460" s="6" t="s">
        <v>4681</v>
      </c>
      <c r="B5460" s="2" t="s">
        <v>10792</v>
      </c>
      <c r="C5460" s="6" t="s">
        <v>10793</v>
      </c>
      <c r="D5460" s="3" t="s">
        <v>1385</v>
      </c>
    </row>
    <row r="5461">
      <c r="A5461" s="6" t="s">
        <v>4681</v>
      </c>
      <c r="B5461" s="2" t="s">
        <v>10794</v>
      </c>
      <c r="C5461" s="6" t="s">
        <v>10795</v>
      </c>
      <c r="D5461" s="3" t="s">
        <v>1385</v>
      </c>
    </row>
    <row r="5462">
      <c r="A5462" s="6" t="s">
        <v>4681</v>
      </c>
      <c r="B5462" s="2" t="s">
        <v>10796</v>
      </c>
      <c r="C5462" s="6" t="s">
        <v>10797</v>
      </c>
      <c r="D5462" s="3" t="s">
        <v>1385</v>
      </c>
    </row>
    <row r="5463">
      <c r="A5463" s="6" t="s">
        <v>4681</v>
      </c>
      <c r="B5463" s="2" t="s">
        <v>10798</v>
      </c>
      <c r="C5463" s="6" t="s">
        <v>10799</v>
      </c>
      <c r="D5463" s="3" t="s">
        <v>1387</v>
      </c>
    </row>
    <row r="5464">
      <c r="A5464" s="6" t="s">
        <v>4681</v>
      </c>
      <c r="B5464" s="2" t="s">
        <v>10800</v>
      </c>
      <c r="C5464" s="6" t="s">
        <v>10801</v>
      </c>
      <c r="D5464" s="3" t="s">
        <v>1387</v>
      </c>
    </row>
    <row r="5465">
      <c r="A5465" s="6" t="s">
        <v>4681</v>
      </c>
      <c r="B5465" s="2" t="s">
        <v>10802</v>
      </c>
      <c r="C5465" s="6" t="s">
        <v>10803</v>
      </c>
      <c r="D5465" s="3" t="s">
        <v>1387</v>
      </c>
    </row>
    <row r="5466">
      <c r="A5466" s="6" t="s">
        <v>4681</v>
      </c>
      <c r="B5466" s="2" t="s">
        <v>10804</v>
      </c>
      <c r="C5466" s="6" t="s">
        <v>10805</v>
      </c>
      <c r="D5466" s="3" t="s">
        <v>1387</v>
      </c>
    </row>
    <row r="5467">
      <c r="A5467" s="6" t="s">
        <v>4681</v>
      </c>
      <c r="B5467" s="2" t="s">
        <v>10806</v>
      </c>
      <c r="C5467" s="6" t="s">
        <v>10807</v>
      </c>
      <c r="D5467" s="3" t="s">
        <v>1387</v>
      </c>
    </row>
    <row r="5468">
      <c r="A5468" s="6" t="s">
        <v>4681</v>
      </c>
      <c r="B5468" s="2" t="s">
        <v>10808</v>
      </c>
      <c r="C5468" s="6" t="s">
        <v>10809</v>
      </c>
      <c r="D5468" s="3" t="s">
        <v>1387</v>
      </c>
    </row>
    <row r="5469">
      <c r="A5469" s="6" t="s">
        <v>4681</v>
      </c>
      <c r="B5469" s="2" t="s">
        <v>10810</v>
      </c>
      <c r="C5469" s="6" t="s">
        <v>10811</v>
      </c>
      <c r="D5469" s="3" t="s">
        <v>1387</v>
      </c>
    </row>
    <row r="5470">
      <c r="A5470" s="6" t="s">
        <v>4681</v>
      </c>
      <c r="B5470" s="2" t="s">
        <v>10812</v>
      </c>
      <c r="C5470" s="6" t="s">
        <v>10813</v>
      </c>
      <c r="D5470" s="3" t="s">
        <v>1387</v>
      </c>
    </row>
    <row r="5471">
      <c r="A5471" s="6" t="s">
        <v>4681</v>
      </c>
      <c r="B5471" s="2" t="s">
        <v>10814</v>
      </c>
      <c r="C5471" s="6" t="s">
        <v>10815</v>
      </c>
      <c r="D5471" s="3" t="s">
        <v>1387</v>
      </c>
    </row>
    <row r="5472">
      <c r="A5472" s="6" t="s">
        <v>4681</v>
      </c>
      <c r="B5472" s="2" t="s">
        <v>10816</v>
      </c>
      <c r="C5472" s="6" t="s">
        <v>10817</v>
      </c>
      <c r="D5472" s="3" t="s">
        <v>1390</v>
      </c>
    </row>
    <row r="5473">
      <c r="A5473" s="6" t="s">
        <v>4681</v>
      </c>
      <c r="B5473" s="2" t="s">
        <v>10818</v>
      </c>
      <c r="C5473" s="6" t="s">
        <v>10819</v>
      </c>
      <c r="D5473" s="3" t="s">
        <v>1390</v>
      </c>
    </row>
    <row r="5474">
      <c r="A5474" s="6" t="s">
        <v>4681</v>
      </c>
      <c r="B5474" s="2" t="s">
        <v>10820</v>
      </c>
      <c r="C5474" s="6" t="s">
        <v>10821</v>
      </c>
      <c r="D5474" s="3" t="s">
        <v>1390</v>
      </c>
    </row>
    <row r="5475">
      <c r="A5475" s="6" t="s">
        <v>4681</v>
      </c>
      <c r="B5475" s="2" t="s">
        <v>10822</v>
      </c>
      <c r="C5475" s="6" t="s">
        <v>10823</v>
      </c>
      <c r="D5475" s="3" t="s">
        <v>1390</v>
      </c>
    </row>
    <row r="5476">
      <c r="A5476" s="6" t="s">
        <v>4681</v>
      </c>
      <c r="B5476" s="2" t="s">
        <v>10824</v>
      </c>
      <c r="C5476" s="6" t="s">
        <v>10825</v>
      </c>
      <c r="D5476" s="3" t="s">
        <v>1390</v>
      </c>
    </row>
    <row r="5477">
      <c r="A5477" s="6" t="s">
        <v>4681</v>
      </c>
      <c r="B5477" s="2" t="s">
        <v>10826</v>
      </c>
      <c r="C5477" s="6" t="s">
        <v>10827</v>
      </c>
      <c r="D5477" s="3" t="s">
        <v>1390</v>
      </c>
    </row>
    <row r="5478">
      <c r="A5478" s="6" t="s">
        <v>4681</v>
      </c>
      <c r="B5478" s="2" t="s">
        <v>10828</v>
      </c>
      <c r="C5478" s="6" t="s">
        <v>10829</v>
      </c>
      <c r="D5478" s="3" t="s">
        <v>1392</v>
      </c>
    </row>
    <row r="5479">
      <c r="A5479" s="6" t="s">
        <v>4681</v>
      </c>
      <c r="B5479" s="2" t="s">
        <v>10830</v>
      </c>
      <c r="C5479" s="6" t="s">
        <v>10831</v>
      </c>
      <c r="D5479" s="3" t="s">
        <v>1392</v>
      </c>
    </row>
    <row r="5480">
      <c r="A5480" s="6" t="s">
        <v>4681</v>
      </c>
      <c r="B5480" s="2" t="s">
        <v>10832</v>
      </c>
      <c r="C5480" s="6" t="s">
        <v>10833</v>
      </c>
      <c r="D5480" s="3" t="s">
        <v>1392</v>
      </c>
    </row>
    <row r="5481">
      <c r="A5481" s="6" t="s">
        <v>4681</v>
      </c>
      <c r="B5481" s="2" t="s">
        <v>10834</v>
      </c>
      <c r="C5481" s="6" t="s">
        <v>10835</v>
      </c>
      <c r="D5481" s="3" t="s">
        <v>1394</v>
      </c>
    </row>
    <row r="5482">
      <c r="A5482" s="6" t="s">
        <v>4681</v>
      </c>
      <c r="B5482" s="2" t="s">
        <v>10836</v>
      </c>
      <c r="C5482" s="6" t="s">
        <v>10837</v>
      </c>
      <c r="D5482" s="3" t="s">
        <v>1394</v>
      </c>
    </row>
    <row r="5483">
      <c r="A5483" s="6" t="s">
        <v>4681</v>
      </c>
      <c r="B5483" s="2" t="s">
        <v>10838</v>
      </c>
      <c r="C5483" s="6" t="s">
        <v>10839</v>
      </c>
      <c r="D5483" s="3" t="s">
        <v>1394</v>
      </c>
    </row>
    <row r="5484">
      <c r="A5484" s="6" t="s">
        <v>4681</v>
      </c>
      <c r="B5484" s="2" t="s">
        <v>10840</v>
      </c>
      <c r="C5484" s="6" t="s">
        <v>10841</v>
      </c>
      <c r="D5484" s="3" t="s">
        <v>1394</v>
      </c>
    </row>
    <row r="5485">
      <c r="A5485" s="6" t="s">
        <v>4681</v>
      </c>
      <c r="B5485" s="2" t="s">
        <v>10842</v>
      </c>
      <c r="C5485" s="6" t="s">
        <v>10843</v>
      </c>
      <c r="D5485" s="3" t="s">
        <v>1394</v>
      </c>
    </row>
    <row r="5486">
      <c r="A5486" s="6" t="s">
        <v>4681</v>
      </c>
      <c r="B5486" s="2" t="s">
        <v>10844</v>
      </c>
      <c r="C5486" s="6" t="s">
        <v>10845</v>
      </c>
      <c r="D5486" s="3" t="s">
        <v>1394</v>
      </c>
    </row>
    <row r="5487">
      <c r="A5487" s="6" t="s">
        <v>4681</v>
      </c>
      <c r="B5487" s="2" t="s">
        <v>10846</v>
      </c>
      <c r="C5487" s="6" t="s">
        <v>10847</v>
      </c>
      <c r="D5487" s="3" t="s">
        <v>1396</v>
      </c>
    </row>
    <row r="5488">
      <c r="A5488" s="6" t="s">
        <v>4681</v>
      </c>
      <c r="B5488" s="2" t="s">
        <v>10848</v>
      </c>
      <c r="C5488" s="6" t="s">
        <v>10849</v>
      </c>
      <c r="D5488" s="3" t="s">
        <v>1396</v>
      </c>
    </row>
    <row r="5489">
      <c r="A5489" s="6" t="s">
        <v>4681</v>
      </c>
      <c r="B5489" s="2" t="s">
        <v>10850</v>
      </c>
      <c r="C5489" s="6" t="s">
        <v>10851</v>
      </c>
      <c r="D5489" s="3" t="s">
        <v>1398</v>
      </c>
    </row>
    <row r="5490">
      <c r="A5490" s="6" t="s">
        <v>4681</v>
      </c>
      <c r="B5490" s="2" t="s">
        <v>10852</v>
      </c>
      <c r="C5490" s="6" t="s">
        <v>10853</v>
      </c>
      <c r="D5490" s="3" t="s">
        <v>1398</v>
      </c>
    </row>
    <row r="5491">
      <c r="A5491" s="6" t="s">
        <v>4681</v>
      </c>
      <c r="B5491" s="2" t="s">
        <v>10854</v>
      </c>
      <c r="C5491" s="6" t="s">
        <v>10855</v>
      </c>
      <c r="D5491" s="3" t="s">
        <v>1398</v>
      </c>
    </row>
    <row r="5492">
      <c r="A5492" s="6" t="s">
        <v>4681</v>
      </c>
      <c r="B5492" s="2" t="s">
        <v>10856</v>
      </c>
      <c r="C5492" s="6" t="s">
        <v>10857</v>
      </c>
      <c r="D5492" s="3" t="s">
        <v>1398</v>
      </c>
    </row>
    <row r="5493">
      <c r="A5493" s="6" t="s">
        <v>4681</v>
      </c>
      <c r="B5493" s="2" t="s">
        <v>10858</v>
      </c>
      <c r="C5493" s="6" t="s">
        <v>1401</v>
      </c>
      <c r="D5493" s="3" t="s">
        <v>1400</v>
      </c>
    </row>
    <row r="5494">
      <c r="A5494" s="6" t="s">
        <v>4681</v>
      </c>
      <c r="B5494" s="2" t="s">
        <v>10859</v>
      </c>
      <c r="C5494" s="6" t="s">
        <v>10860</v>
      </c>
      <c r="D5494" s="3" t="s">
        <v>1403</v>
      </c>
    </row>
    <row r="5495">
      <c r="A5495" s="6" t="s">
        <v>4681</v>
      </c>
      <c r="B5495" s="2" t="s">
        <v>10861</v>
      </c>
      <c r="C5495" s="6" t="s">
        <v>10862</v>
      </c>
      <c r="D5495" s="3" t="s">
        <v>1403</v>
      </c>
    </row>
    <row r="5496">
      <c r="A5496" s="6" t="s">
        <v>4681</v>
      </c>
      <c r="B5496" s="2" t="s">
        <v>10863</v>
      </c>
      <c r="C5496" s="6" t="s">
        <v>10864</v>
      </c>
      <c r="D5496" s="3" t="s">
        <v>1403</v>
      </c>
    </row>
    <row r="5497">
      <c r="A5497" s="6" t="s">
        <v>4681</v>
      </c>
      <c r="B5497" s="2" t="s">
        <v>10865</v>
      </c>
      <c r="C5497" s="6" t="s">
        <v>10866</v>
      </c>
      <c r="D5497" s="3" t="s">
        <v>1403</v>
      </c>
    </row>
    <row r="5498">
      <c r="A5498" s="6" t="s">
        <v>4681</v>
      </c>
      <c r="B5498" s="2" t="s">
        <v>10867</v>
      </c>
      <c r="C5498" s="6" t="s">
        <v>10868</v>
      </c>
      <c r="D5498" s="3" t="s">
        <v>1403</v>
      </c>
    </row>
    <row r="5499">
      <c r="A5499" s="6" t="s">
        <v>4681</v>
      </c>
      <c r="B5499" s="2" t="s">
        <v>10869</v>
      </c>
      <c r="C5499" s="6" t="s">
        <v>10870</v>
      </c>
      <c r="D5499" s="3" t="s">
        <v>1405</v>
      </c>
    </row>
    <row r="5500">
      <c r="A5500" s="6" t="s">
        <v>4681</v>
      </c>
      <c r="B5500" s="2" t="s">
        <v>10871</v>
      </c>
      <c r="C5500" s="6" t="s">
        <v>10872</v>
      </c>
      <c r="D5500" s="3" t="s">
        <v>1405</v>
      </c>
    </row>
    <row r="5501">
      <c r="A5501" s="6" t="s">
        <v>4681</v>
      </c>
      <c r="B5501" s="2" t="s">
        <v>10873</v>
      </c>
      <c r="C5501" s="6" t="s">
        <v>10874</v>
      </c>
      <c r="D5501" s="3" t="s">
        <v>1407</v>
      </c>
    </row>
    <row r="5502">
      <c r="A5502" s="6" t="s">
        <v>4681</v>
      </c>
      <c r="B5502" s="2" t="s">
        <v>10875</v>
      </c>
      <c r="C5502" s="6" t="s">
        <v>10876</v>
      </c>
      <c r="D5502" s="3" t="s">
        <v>1407</v>
      </c>
    </row>
    <row r="5503">
      <c r="A5503" s="6" t="s">
        <v>4681</v>
      </c>
      <c r="B5503" s="2" t="s">
        <v>10877</v>
      </c>
      <c r="C5503" s="6" t="s">
        <v>10878</v>
      </c>
      <c r="D5503" s="3" t="s">
        <v>1407</v>
      </c>
    </row>
    <row r="5504">
      <c r="A5504" s="6" t="s">
        <v>4681</v>
      </c>
      <c r="B5504" s="2" t="s">
        <v>10879</v>
      </c>
      <c r="C5504" s="6" t="s">
        <v>10880</v>
      </c>
      <c r="D5504" s="3" t="s">
        <v>1407</v>
      </c>
    </row>
    <row r="5505">
      <c r="A5505" s="6" t="s">
        <v>4681</v>
      </c>
      <c r="B5505" s="2" t="s">
        <v>10881</v>
      </c>
      <c r="C5505" s="6" t="s">
        <v>10882</v>
      </c>
      <c r="D5505" s="3" t="s">
        <v>1407</v>
      </c>
    </row>
    <row r="5506">
      <c r="A5506" s="6" t="s">
        <v>4681</v>
      </c>
      <c r="B5506" s="2" t="s">
        <v>10883</v>
      </c>
      <c r="C5506" s="6" t="s">
        <v>10884</v>
      </c>
      <c r="D5506" s="3" t="s">
        <v>1410</v>
      </c>
    </row>
    <row r="5507">
      <c r="A5507" s="6" t="s">
        <v>4681</v>
      </c>
      <c r="B5507" s="2" t="s">
        <v>10885</v>
      </c>
      <c r="C5507" s="6" t="s">
        <v>10886</v>
      </c>
      <c r="D5507" s="3" t="s">
        <v>1410</v>
      </c>
    </row>
    <row r="5508">
      <c r="A5508" s="6" t="s">
        <v>4681</v>
      </c>
      <c r="B5508" s="2" t="s">
        <v>10887</v>
      </c>
      <c r="C5508" s="6" t="s">
        <v>10888</v>
      </c>
      <c r="D5508" s="3" t="s">
        <v>1410</v>
      </c>
    </row>
    <row r="5509">
      <c r="A5509" s="6" t="s">
        <v>4681</v>
      </c>
      <c r="B5509" s="2" t="s">
        <v>10889</v>
      </c>
      <c r="C5509" s="6" t="s">
        <v>10890</v>
      </c>
      <c r="D5509" s="3" t="s">
        <v>1410</v>
      </c>
    </row>
    <row r="5510">
      <c r="A5510" s="6" t="s">
        <v>4681</v>
      </c>
      <c r="B5510" s="2" t="s">
        <v>10891</v>
      </c>
      <c r="C5510" s="6" t="s">
        <v>10892</v>
      </c>
      <c r="D5510" s="3" t="s">
        <v>1410</v>
      </c>
    </row>
    <row r="5511">
      <c r="A5511" s="6" t="s">
        <v>4681</v>
      </c>
      <c r="B5511" s="2" t="s">
        <v>10893</v>
      </c>
      <c r="C5511" s="6" t="s">
        <v>10894</v>
      </c>
      <c r="D5511" s="3" t="s">
        <v>1412</v>
      </c>
    </row>
    <row r="5512">
      <c r="A5512" s="6" t="s">
        <v>4681</v>
      </c>
      <c r="B5512" s="2" t="s">
        <v>10895</v>
      </c>
      <c r="C5512" s="6" t="s">
        <v>10896</v>
      </c>
      <c r="D5512" s="3" t="s">
        <v>1412</v>
      </c>
    </row>
    <row r="5513">
      <c r="A5513" s="6" t="s">
        <v>4681</v>
      </c>
      <c r="B5513" s="2" t="s">
        <v>10897</v>
      </c>
      <c r="C5513" s="6" t="s">
        <v>10898</v>
      </c>
      <c r="D5513" s="3" t="s">
        <v>1412</v>
      </c>
    </row>
    <row r="5514">
      <c r="A5514" s="6" t="s">
        <v>4681</v>
      </c>
      <c r="B5514" s="2" t="s">
        <v>10899</v>
      </c>
      <c r="C5514" s="6" t="s">
        <v>10900</v>
      </c>
      <c r="D5514" s="3" t="s">
        <v>1412</v>
      </c>
    </row>
    <row r="5515">
      <c r="A5515" s="6" t="s">
        <v>4681</v>
      </c>
      <c r="B5515" s="2" t="s">
        <v>10901</v>
      </c>
      <c r="C5515" s="6" t="s">
        <v>10902</v>
      </c>
      <c r="D5515" s="3" t="s">
        <v>1412</v>
      </c>
    </row>
    <row r="5516">
      <c r="A5516" s="6" t="s">
        <v>4681</v>
      </c>
      <c r="B5516" s="2" t="s">
        <v>10903</v>
      </c>
      <c r="C5516" s="6" t="s">
        <v>10904</v>
      </c>
      <c r="D5516" s="3" t="s">
        <v>1414</v>
      </c>
    </row>
    <row r="5517">
      <c r="A5517" s="6" t="s">
        <v>4681</v>
      </c>
      <c r="B5517" s="2" t="s">
        <v>10905</v>
      </c>
      <c r="C5517" s="6" t="s">
        <v>10906</v>
      </c>
      <c r="D5517" s="3" t="s">
        <v>1414</v>
      </c>
    </row>
    <row r="5518">
      <c r="A5518" s="6" t="s">
        <v>4681</v>
      </c>
      <c r="B5518" s="2" t="s">
        <v>10907</v>
      </c>
      <c r="C5518" s="6" t="s">
        <v>10908</v>
      </c>
      <c r="D5518" s="3" t="s">
        <v>1414</v>
      </c>
    </row>
    <row r="5519">
      <c r="A5519" s="6" t="s">
        <v>4681</v>
      </c>
      <c r="B5519" s="2" t="s">
        <v>10909</v>
      </c>
      <c r="C5519" s="6" t="s">
        <v>10910</v>
      </c>
      <c r="D5519" s="3" t="s">
        <v>1414</v>
      </c>
    </row>
    <row r="5520">
      <c r="A5520" s="6" t="s">
        <v>4681</v>
      </c>
      <c r="B5520" s="2" t="s">
        <v>10911</v>
      </c>
      <c r="C5520" s="6" t="s">
        <v>10912</v>
      </c>
      <c r="D5520" s="3" t="s">
        <v>1414</v>
      </c>
    </row>
    <row r="5521">
      <c r="A5521" s="6" t="s">
        <v>4681</v>
      </c>
      <c r="B5521" s="2" t="s">
        <v>10913</v>
      </c>
      <c r="C5521" s="6" t="s">
        <v>10914</v>
      </c>
      <c r="D5521" s="3" t="s">
        <v>1414</v>
      </c>
    </row>
    <row r="5522">
      <c r="A5522" s="6" t="s">
        <v>4681</v>
      </c>
      <c r="B5522" s="2" t="s">
        <v>10915</v>
      </c>
      <c r="C5522" s="6" t="s">
        <v>10916</v>
      </c>
      <c r="D5522" s="3" t="s">
        <v>1416</v>
      </c>
    </row>
    <row r="5523">
      <c r="A5523" s="6" t="s">
        <v>4681</v>
      </c>
      <c r="B5523" s="2" t="s">
        <v>10917</v>
      </c>
      <c r="C5523" s="6" t="s">
        <v>10918</v>
      </c>
      <c r="D5523" s="3" t="s">
        <v>1416</v>
      </c>
    </row>
    <row r="5524">
      <c r="A5524" s="6" t="s">
        <v>4681</v>
      </c>
      <c r="B5524" s="2" t="s">
        <v>10919</v>
      </c>
      <c r="C5524" s="6" t="s">
        <v>10920</v>
      </c>
      <c r="D5524" s="3" t="s">
        <v>1416</v>
      </c>
    </row>
    <row r="5525">
      <c r="A5525" s="6" t="s">
        <v>4681</v>
      </c>
      <c r="B5525" s="2" t="s">
        <v>10921</v>
      </c>
      <c r="C5525" s="6" t="s">
        <v>10922</v>
      </c>
      <c r="D5525" s="3" t="s">
        <v>1416</v>
      </c>
    </row>
    <row r="5526">
      <c r="A5526" s="6" t="s">
        <v>4681</v>
      </c>
      <c r="B5526" s="2" t="s">
        <v>10923</v>
      </c>
      <c r="C5526" s="6" t="s">
        <v>10924</v>
      </c>
      <c r="D5526" s="3" t="s">
        <v>1416</v>
      </c>
    </row>
    <row r="5527">
      <c r="A5527" s="6" t="s">
        <v>4681</v>
      </c>
      <c r="B5527" s="2" t="s">
        <v>10925</v>
      </c>
      <c r="C5527" s="6" t="s">
        <v>1419</v>
      </c>
      <c r="D5527" s="3" t="s">
        <v>1418</v>
      </c>
    </row>
    <row r="5528">
      <c r="A5528" s="6" t="s">
        <v>4681</v>
      </c>
      <c r="B5528" s="2" t="s">
        <v>10926</v>
      </c>
      <c r="C5528" s="6" t="s">
        <v>10927</v>
      </c>
      <c r="D5528" s="3" t="s">
        <v>1421</v>
      </c>
    </row>
    <row r="5529">
      <c r="A5529" s="6" t="s">
        <v>4681</v>
      </c>
      <c r="B5529" s="2" t="s">
        <v>10928</v>
      </c>
      <c r="C5529" s="6" t="s">
        <v>10929</v>
      </c>
      <c r="D5529" s="3" t="s">
        <v>1421</v>
      </c>
    </row>
    <row r="5530">
      <c r="A5530" s="6" t="s">
        <v>4681</v>
      </c>
      <c r="B5530" s="2" t="s">
        <v>10930</v>
      </c>
      <c r="C5530" s="6" t="s">
        <v>10931</v>
      </c>
      <c r="D5530" s="3" t="s">
        <v>1423</v>
      </c>
    </row>
    <row r="5531">
      <c r="A5531" s="6" t="s">
        <v>4681</v>
      </c>
      <c r="B5531" s="2" t="s">
        <v>10932</v>
      </c>
      <c r="C5531" s="6" t="s">
        <v>10933</v>
      </c>
      <c r="D5531" s="3" t="s">
        <v>1423</v>
      </c>
    </row>
    <row r="5532">
      <c r="A5532" s="6" t="s">
        <v>4681</v>
      </c>
      <c r="B5532" s="2" t="s">
        <v>10934</v>
      </c>
      <c r="C5532" s="6" t="s">
        <v>10935</v>
      </c>
      <c r="D5532" s="3" t="s">
        <v>1425</v>
      </c>
    </row>
    <row r="5533">
      <c r="A5533" s="6" t="s">
        <v>4681</v>
      </c>
      <c r="B5533" s="2" t="s">
        <v>10936</v>
      </c>
      <c r="C5533" s="6" t="s">
        <v>10937</v>
      </c>
      <c r="D5533" s="3" t="s">
        <v>1425</v>
      </c>
    </row>
    <row r="5534">
      <c r="A5534" s="6" t="s">
        <v>4681</v>
      </c>
      <c r="B5534" s="2" t="s">
        <v>10938</v>
      </c>
      <c r="C5534" s="6" t="s">
        <v>10939</v>
      </c>
      <c r="D5534" s="3" t="s">
        <v>1425</v>
      </c>
    </row>
    <row r="5535">
      <c r="A5535" s="6" t="s">
        <v>4681</v>
      </c>
      <c r="B5535" s="2" t="s">
        <v>10940</v>
      </c>
      <c r="C5535" s="6" t="s">
        <v>10941</v>
      </c>
      <c r="D5535" s="3" t="s">
        <v>1425</v>
      </c>
    </row>
    <row r="5536">
      <c r="A5536" s="6" t="s">
        <v>4681</v>
      </c>
      <c r="B5536" s="2" t="s">
        <v>10942</v>
      </c>
      <c r="C5536" s="6" t="s">
        <v>10943</v>
      </c>
      <c r="D5536" s="3" t="s">
        <v>1427</v>
      </c>
    </row>
    <row r="5537">
      <c r="A5537" s="6" t="s">
        <v>4681</v>
      </c>
      <c r="B5537" s="2" t="s">
        <v>10944</v>
      </c>
      <c r="C5537" s="6" t="s">
        <v>10945</v>
      </c>
      <c r="D5537" s="3" t="s">
        <v>1427</v>
      </c>
    </row>
    <row r="5538">
      <c r="A5538" s="6" t="s">
        <v>4681</v>
      </c>
      <c r="B5538" s="2" t="s">
        <v>10946</v>
      </c>
      <c r="C5538" s="6" t="s">
        <v>10947</v>
      </c>
      <c r="D5538" s="3" t="s">
        <v>1427</v>
      </c>
    </row>
    <row r="5539">
      <c r="A5539" s="6" t="s">
        <v>4681</v>
      </c>
      <c r="B5539" s="2" t="s">
        <v>10948</v>
      </c>
      <c r="C5539" s="6" t="s">
        <v>10949</v>
      </c>
      <c r="D5539" s="3" t="s">
        <v>1427</v>
      </c>
    </row>
    <row r="5540">
      <c r="A5540" s="6" t="s">
        <v>4681</v>
      </c>
      <c r="B5540" s="2" t="s">
        <v>10950</v>
      </c>
      <c r="C5540" s="6" t="s">
        <v>10951</v>
      </c>
      <c r="D5540" s="3" t="s">
        <v>1427</v>
      </c>
    </row>
    <row r="5541">
      <c r="A5541" s="6" t="s">
        <v>4681</v>
      </c>
      <c r="B5541" s="2" t="s">
        <v>10952</v>
      </c>
      <c r="C5541" s="6" t="s">
        <v>10953</v>
      </c>
      <c r="D5541" s="3" t="s">
        <v>1429</v>
      </c>
    </row>
    <row r="5542">
      <c r="A5542" s="6" t="s">
        <v>4681</v>
      </c>
      <c r="B5542" s="2" t="s">
        <v>10954</v>
      </c>
      <c r="C5542" s="6" t="s">
        <v>10955</v>
      </c>
      <c r="D5542" s="3" t="s">
        <v>1429</v>
      </c>
    </row>
    <row r="5543">
      <c r="A5543" s="6" t="s">
        <v>4681</v>
      </c>
      <c r="B5543" s="2" t="s">
        <v>10956</v>
      </c>
      <c r="C5543" s="6" t="s">
        <v>10957</v>
      </c>
      <c r="D5543" s="3" t="s">
        <v>1429</v>
      </c>
    </row>
    <row r="5544">
      <c r="A5544" s="6" t="s">
        <v>4681</v>
      </c>
      <c r="B5544" s="2" t="s">
        <v>10958</v>
      </c>
      <c r="C5544" s="6" t="s">
        <v>10959</v>
      </c>
      <c r="D5544" s="3" t="s">
        <v>1429</v>
      </c>
    </row>
    <row r="5545">
      <c r="A5545" s="6" t="s">
        <v>4681</v>
      </c>
      <c r="B5545" s="2" t="s">
        <v>10960</v>
      </c>
      <c r="C5545" s="6" t="s">
        <v>10961</v>
      </c>
      <c r="D5545" s="3" t="s">
        <v>1432</v>
      </c>
    </row>
    <row r="5546">
      <c r="A5546" s="6" t="s">
        <v>4681</v>
      </c>
      <c r="B5546" s="2" t="s">
        <v>10962</v>
      </c>
      <c r="C5546" s="6" t="s">
        <v>10963</v>
      </c>
      <c r="D5546" s="3" t="s">
        <v>1432</v>
      </c>
    </row>
    <row r="5547">
      <c r="A5547" s="6" t="s">
        <v>4681</v>
      </c>
      <c r="B5547" s="2" t="s">
        <v>10964</v>
      </c>
      <c r="C5547" s="6" t="s">
        <v>10965</v>
      </c>
      <c r="D5547" s="3" t="s">
        <v>1432</v>
      </c>
    </row>
    <row r="5548">
      <c r="A5548" s="6" t="s">
        <v>4681</v>
      </c>
      <c r="B5548" s="2" t="s">
        <v>10966</v>
      </c>
      <c r="C5548" s="6" t="s">
        <v>10967</v>
      </c>
      <c r="D5548" s="3" t="s">
        <v>1432</v>
      </c>
    </row>
    <row r="5549">
      <c r="A5549" s="6" t="s">
        <v>4681</v>
      </c>
      <c r="B5549" s="2" t="s">
        <v>10968</v>
      </c>
      <c r="C5549" s="6" t="s">
        <v>10969</v>
      </c>
      <c r="D5549" s="3" t="s">
        <v>1432</v>
      </c>
    </row>
    <row r="5550">
      <c r="A5550" s="6" t="s">
        <v>4681</v>
      </c>
      <c r="B5550" s="2" t="s">
        <v>10970</v>
      </c>
      <c r="C5550" s="6" t="s">
        <v>10971</v>
      </c>
      <c r="D5550" s="3" t="s">
        <v>1432</v>
      </c>
    </row>
    <row r="5551">
      <c r="A5551" s="6" t="s">
        <v>4681</v>
      </c>
      <c r="B5551" s="2" t="s">
        <v>10972</v>
      </c>
      <c r="C5551" s="6" t="s">
        <v>10973</v>
      </c>
      <c r="D5551" s="3" t="s">
        <v>1434</v>
      </c>
    </row>
    <row r="5552">
      <c r="A5552" s="6" t="s">
        <v>4681</v>
      </c>
      <c r="B5552" s="2" t="s">
        <v>10974</v>
      </c>
      <c r="C5552" s="6" t="s">
        <v>10975</v>
      </c>
      <c r="D5552" s="3" t="s">
        <v>1434</v>
      </c>
    </row>
    <row r="5553">
      <c r="A5553" s="6" t="s">
        <v>4681</v>
      </c>
      <c r="B5553" s="2" t="s">
        <v>10976</v>
      </c>
      <c r="C5553" s="6" t="s">
        <v>10977</v>
      </c>
      <c r="D5553" s="3" t="s">
        <v>1434</v>
      </c>
    </row>
    <row r="5554">
      <c r="A5554" s="6" t="s">
        <v>4681</v>
      </c>
      <c r="B5554" s="2" t="s">
        <v>10978</v>
      </c>
      <c r="C5554" s="6" t="s">
        <v>10979</v>
      </c>
      <c r="D5554" s="3" t="s">
        <v>1434</v>
      </c>
    </row>
    <row r="5555">
      <c r="A5555" s="6" t="s">
        <v>4681</v>
      </c>
      <c r="B5555" s="2" t="s">
        <v>10980</v>
      </c>
      <c r="C5555" s="6" t="s">
        <v>10981</v>
      </c>
      <c r="D5555" s="3" t="s">
        <v>1436</v>
      </c>
    </row>
    <row r="5556">
      <c r="A5556" s="6" t="s">
        <v>4681</v>
      </c>
      <c r="B5556" s="2" t="s">
        <v>10982</v>
      </c>
      <c r="C5556" s="6" t="s">
        <v>10983</v>
      </c>
      <c r="D5556" s="3" t="s">
        <v>1436</v>
      </c>
    </row>
    <row r="5557">
      <c r="A5557" s="6" t="s">
        <v>4681</v>
      </c>
      <c r="B5557" s="2" t="s">
        <v>10984</v>
      </c>
      <c r="C5557" s="6" t="s">
        <v>10985</v>
      </c>
      <c r="D5557" s="3" t="s">
        <v>1436</v>
      </c>
    </row>
    <row r="5558">
      <c r="A5558" s="6" t="s">
        <v>4681</v>
      </c>
      <c r="B5558" s="2" t="s">
        <v>10986</v>
      </c>
      <c r="C5558" s="6" t="s">
        <v>10987</v>
      </c>
      <c r="D5558" s="3" t="s">
        <v>1436</v>
      </c>
    </row>
    <row r="5559">
      <c r="A5559" s="6" t="s">
        <v>4681</v>
      </c>
      <c r="B5559" s="2" t="s">
        <v>10988</v>
      </c>
      <c r="C5559" s="6" t="s">
        <v>10989</v>
      </c>
      <c r="D5559" s="3" t="s">
        <v>1436</v>
      </c>
    </row>
    <row r="5560">
      <c r="A5560" s="6" t="s">
        <v>4681</v>
      </c>
      <c r="B5560" s="2" t="s">
        <v>10990</v>
      </c>
      <c r="C5560" s="6" t="s">
        <v>10991</v>
      </c>
      <c r="D5560" s="3" t="s">
        <v>1436</v>
      </c>
    </row>
    <row r="5561">
      <c r="A5561" s="6" t="s">
        <v>4681</v>
      </c>
      <c r="B5561" s="2" t="s">
        <v>10992</v>
      </c>
      <c r="C5561" s="6" t="s">
        <v>10993</v>
      </c>
      <c r="D5561" s="3" t="s">
        <v>1436</v>
      </c>
    </row>
    <row r="5562">
      <c r="A5562" s="6" t="s">
        <v>4681</v>
      </c>
      <c r="B5562" s="2" t="s">
        <v>10994</v>
      </c>
      <c r="C5562" s="6" t="s">
        <v>10995</v>
      </c>
      <c r="D5562" s="3" t="s">
        <v>1436</v>
      </c>
    </row>
    <row r="5563">
      <c r="A5563" s="6" t="s">
        <v>4681</v>
      </c>
      <c r="B5563" s="2" t="s">
        <v>10996</v>
      </c>
      <c r="C5563" s="6" t="s">
        <v>10997</v>
      </c>
      <c r="D5563" s="3" t="s">
        <v>1438</v>
      </c>
    </row>
    <row r="5564">
      <c r="A5564" s="6" t="s">
        <v>4681</v>
      </c>
      <c r="B5564" s="2" t="s">
        <v>10998</v>
      </c>
      <c r="C5564" s="6" t="s">
        <v>10999</v>
      </c>
      <c r="D5564" s="3" t="s">
        <v>1438</v>
      </c>
    </row>
    <row r="5565">
      <c r="A5565" s="6" t="s">
        <v>4681</v>
      </c>
      <c r="B5565" s="2" t="s">
        <v>11000</v>
      </c>
      <c r="C5565" s="6" t="s">
        <v>11001</v>
      </c>
      <c r="D5565" s="3" t="s">
        <v>1438</v>
      </c>
    </row>
    <row r="5566">
      <c r="A5566" s="6" t="s">
        <v>4681</v>
      </c>
      <c r="B5566" s="2" t="s">
        <v>11002</v>
      </c>
      <c r="C5566" s="6" t="s">
        <v>11003</v>
      </c>
      <c r="D5566" s="3" t="s">
        <v>1438</v>
      </c>
    </row>
    <row r="5567">
      <c r="A5567" s="6" t="s">
        <v>4681</v>
      </c>
      <c r="B5567" s="2" t="s">
        <v>11004</v>
      </c>
      <c r="C5567" s="6" t="s">
        <v>11005</v>
      </c>
      <c r="D5567" s="3" t="s">
        <v>1440</v>
      </c>
    </row>
    <row r="5568">
      <c r="A5568" s="6" t="s">
        <v>4681</v>
      </c>
      <c r="B5568" s="2" t="s">
        <v>11006</v>
      </c>
      <c r="C5568" s="6" t="s">
        <v>11007</v>
      </c>
      <c r="D5568" s="3" t="s">
        <v>1440</v>
      </c>
    </row>
    <row r="5569">
      <c r="A5569" s="6" t="s">
        <v>4681</v>
      </c>
      <c r="B5569" s="2" t="s">
        <v>11008</v>
      </c>
      <c r="C5569" s="6" t="s">
        <v>11009</v>
      </c>
      <c r="D5569" s="3" t="s">
        <v>1440</v>
      </c>
    </row>
    <row r="5570">
      <c r="A5570" s="6" t="s">
        <v>4681</v>
      </c>
      <c r="B5570" s="2" t="s">
        <v>11010</v>
      </c>
      <c r="C5570" s="6" t="s">
        <v>11011</v>
      </c>
      <c r="D5570" s="3" t="s">
        <v>1440</v>
      </c>
    </row>
    <row r="5571">
      <c r="A5571" s="6" t="s">
        <v>4681</v>
      </c>
      <c r="B5571" s="2" t="s">
        <v>11012</v>
      </c>
      <c r="C5571" s="6" t="s">
        <v>11013</v>
      </c>
      <c r="D5571" s="3" t="s">
        <v>1440</v>
      </c>
    </row>
    <row r="5572">
      <c r="A5572" s="6" t="s">
        <v>4681</v>
      </c>
      <c r="B5572" s="2" t="s">
        <v>11014</v>
      </c>
      <c r="C5572" s="6" t="s">
        <v>11015</v>
      </c>
      <c r="D5572" s="3" t="s">
        <v>1440</v>
      </c>
    </row>
    <row r="5573">
      <c r="A5573" s="6" t="s">
        <v>4681</v>
      </c>
      <c r="B5573" s="2" t="s">
        <v>11016</v>
      </c>
      <c r="C5573" s="6" t="s">
        <v>11017</v>
      </c>
      <c r="D5573" s="3" t="s">
        <v>1440</v>
      </c>
    </row>
    <row r="5574">
      <c r="A5574" s="6" t="s">
        <v>4681</v>
      </c>
      <c r="B5574" s="2" t="s">
        <v>11018</v>
      </c>
      <c r="C5574" s="6" t="s">
        <v>11019</v>
      </c>
      <c r="D5574" s="3" t="s">
        <v>1440</v>
      </c>
    </row>
    <row r="5575">
      <c r="A5575" s="6" t="s">
        <v>4681</v>
      </c>
      <c r="B5575" s="2" t="s">
        <v>11020</v>
      </c>
      <c r="C5575" s="6" t="s">
        <v>11021</v>
      </c>
      <c r="D5575" s="3" t="s">
        <v>1440</v>
      </c>
    </row>
    <row r="5576">
      <c r="A5576" s="6" t="s">
        <v>4681</v>
      </c>
      <c r="B5576" s="2" t="s">
        <v>11022</v>
      </c>
      <c r="C5576" s="6" t="s">
        <v>11023</v>
      </c>
      <c r="D5576" s="3" t="s">
        <v>1442</v>
      </c>
    </row>
    <row r="5577">
      <c r="A5577" s="6" t="s">
        <v>4681</v>
      </c>
      <c r="B5577" s="2" t="s">
        <v>11024</v>
      </c>
      <c r="C5577" s="6" t="s">
        <v>11025</v>
      </c>
      <c r="D5577" s="3" t="s">
        <v>1442</v>
      </c>
    </row>
    <row r="5578">
      <c r="A5578" s="6" t="s">
        <v>4681</v>
      </c>
      <c r="B5578" s="2" t="s">
        <v>11026</v>
      </c>
      <c r="C5578" s="6" t="s">
        <v>11027</v>
      </c>
      <c r="D5578" s="3" t="s">
        <v>1445</v>
      </c>
    </row>
    <row r="5579">
      <c r="A5579" s="6" t="s">
        <v>4681</v>
      </c>
      <c r="B5579" s="2" t="s">
        <v>11028</v>
      </c>
      <c r="C5579" s="6" t="s">
        <v>11029</v>
      </c>
      <c r="D5579" s="3" t="s">
        <v>1445</v>
      </c>
    </row>
    <row r="5580">
      <c r="A5580" s="6" t="s">
        <v>4681</v>
      </c>
      <c r="B5580" s="2" t="s">
        <v>11030</v>
      </c>
      <c r="C5580" s="6" t="s">
        <v>11031</v>
      </c>
      <c r="D5580" s="3" t="s">
        <v>1445</v>
      </c>
    </row>
    <row r="5581">
      <c r="A5581" s="6" t="s">
        <v>4681</v>
      </c>
      <c r="B5581" s="2" t="s">
        <v>11032</v>
      </c>
      <c r="C5581" s="6" t="s">
        <v>11033</v>
      </c>
      <c r="D5581" s="3" t="s">
        <v>1445</v>
      </c>
    </row>
    <row r="5582">
      <c r="A5582" s="6" t="s">
        <v>4681</v>
      </c>
      <c r="B5582" s="2" t="s">
        <v>11034</v>
      </c>
      <c r="C5582" s="6" t="s">
        <v>11035</v>
      </c>
      <c r="D5582" s="3" t="s">
        <v>1445</v>
      </c>
    </row>
    <row r="5583">
      <c r="A5583" s="6" t="s">
        <v>4681</v>
      </c>
      <c r="B5583" s="2" t="s">
        <v>11036</v>
      </c>
      <c r="C5583" s="6" t="s">
        <v>11037</v>
      </c>
      <c r="D5583" s="3" t="s">
        <v>1447</v>
      </c>
    </row>
    <row r="5584">
      <c r="A5584" s="6" t="s">
        <v>4681</v>
      </c>
      <c r="B5584" s="2" t="s">
        <v>11038</v>
      </c>
      <c r="C5584" s="6" t="s">
        <v>11039</v>
      </c>
      <c r="D5584" s="3" t="s">
        <v>1447</v>
      </c>
    </row>
    <row r="5585">
      <c r="A5585" s="6" t="s">
        <v>4681</v>
      </c>
      <c r="B5585" s="2" t="s">
        <v>11040</v>
      </c>
      <c r="C5585" s="6" t="s">
        <v>11041</v>
      </c>
      <c r="D5585" s="3" t="s">
        <v>1447</v>
      </c>
    </row>
    <row r="5586">
      <c r="A5586" s="6" t="s">
        <v>4681</v>
      </c>
      <c r="B5586" s="2" t="s">
        <v>11042</v>
      </c>
      <c r="C5586" s="6" t="s">
        <v>11043</v>
      </c>
      <c r="D5586" s="3" t="s">
        <v>1447</v>
      </c>
    </row>
    <row r="5587">
      <c r="A5587" s="6" t="s">
        <v>4681</v>
      </c>
      <c r="B5587" s="2" t="s">
        <v>11044</v>
      </c>
      <c r="C5587" s="6" t="s">
        <v>11045</v>
      </c>
      <c r="D5587" s="3" t="s">
        <v>1449</v>
      </c>
    </row>
    <row r="5588">
      <c r="A5588" s="6" t="s">
        <v>4681</v>
      </c>
      <c r="B5588" s="2" t="s">
        <v>11046</v>
      </c>
      <c r="C5588" s="6" t="s">
        <v>11047</v>
      </c>
      <c r="D5588" s="3" t="s">
        <v>1449</v>
      </c>
    </row>
    <row r="5589">
      <c r="A5589" s="6" t="s">
        <v>4681</v>
      </c>
      <c r="B5589" s="2" t="s">
        <v>11048</v>
      </c>
      <c r="C5589" s="6" t="s">
        <v>11049</v>
      </c>
      <c r="D5589" s="3" t="s">
        <v>1449</v>
      </c>
    </row>
    <row r="5590">
      <c r="A5590" s="6" t="s">
        <v>4681</v>
      </c>
      <c r="B5590" s="2" t="s">
        <v>11050</v>
      </c>
      <c r="C5590" s="6" t="s">
        <v>11051</v>
      </c>
      <c r="D5590" s="3" t="s">
        <v>1449</v>
      </c>
    </row>
    <row r="5591">
      <c r="A5591" s="6" t="s">
        <v>4681</v>
      </c>
      <c r="B5591" s="2" t="s">
        <v>11052</v>
      </c>
      <c r="C5591" s="6" t="s">
        <v>11053</v>
      </c>
      <c r="D5591" s="3" t="s">
        <v>1452</v>
      </c>
    </row>
    <row r="5592">
      <c r="A5592" s="6" t="s">
        <v>4681</v>
      </c>
      <c r="B5592" s="2" t="s">
        <v>11054</v>
      </c>
      <c r="C5592" s="6" t="s">
        <v>11055</v>
      </c>
      <c r="D5592" s="3" t="s">
        <v>1452</v>
      </c>
    </row>
    <row r="5593">
      <c r="A5593" s="6" t="s">
        <v>4681</v>
      </c>
      <c r="B5593" s="2" t="s">
        <v>11056</v>
      </c>
      <c r="C5593" s="6" t="s">
        <v>11057</v>
      </c>
      <c r="D5593" s="3" t="s">
        <v>1452</v>
      </c>
    </row>
    <row r="5594">
      <c r="A5594" s="6" t="s">
        <v>4681</v>
      </c>
      <c r="B5594" s="2" t="s">
        <v>11058</v>
      </c>
      <c r="C5594" s="6" t="s">
        <v>11059</v>
      </c>
      <c r="D5594" s="3" t="s">
        <v>1452</v>
      </c>
    </row>
    <row r="5595">
      <c r="A5595" s="6" t="s">
        <v>4681</v>
      </c>
      <c r="B5595" s="2" t="s">
        <v>11060</v>
      </c>
      <c r="C5595" s="6" t="s">
        <v>11061</v>
      </c>
      <c r="D5595" s="3" t="s">
        <v>1452</v>
      </c>
    </row>
    <row r="5596">
      <c r="A5596" s="6" t="s">
        <v>4681</v>
      </c>
      <c r="B5596" s="2" t="s">
        <v>11062</v>
      </c>
      <c r="C5596" s="6" t="s">
        <v>11063</v>
      </c>
      <c r="D5596" s="3" t="s">
        <v>1452</v>
      </c>
    </row>
    <row r="5597">
      <c r="A5597" s="6" t="s">
        <v>4681</v>
      </c>
      <c r="B5597" s="2" t="s">
        <v>11064</v>
      </c>
      <c r="C5597" s="6" t="s">
        <v>11065</v>
      </c>
      <c r="D5597" s="3" t="s">
        <v>1454</v>
      </c>
    </row>
    <row r="5598">
      <c r="A5598" s="6" t="s">
        <v>4681</v>
      </c>
      <c r="B5598" s="2" t="s">
        <v>11066</v>
      </c>
      <c r="C5598" s="6" t="s">
        <v>11067</v>
      </c>
      <c r="D5598" s="3" t="s">
        <v>1454</v>
      </c>
    </row>
    <row r="5599">
      <c r="A5599" s="6" t="s">
        <v>4681</v>
      </c>
      <c r="B5599" s="2" t="s">
        <v>11068</v>
      </c>
      <c r="C5599" s="6" t="s">
        <v>11069</v>
      </c>
      <c r="D5599" s="3" t="s">
        <v>1454</v>
      </c>
    </row>
    <row r="5600">
      <c r="A5600" s="6" t="s">
        <v>4681</v>
      </c>
      <c r="B5600" s="2" t="s">
        <v>11070</v>
      </c>
      <c r="C5600" s="6" t="s">
        <v>11071</v>
      </c>
      <c r="D5600" s="3" t="s">
        <v>1456</v>
      </c>
    </row>
    <row r="5601">
      <c r="A5601" s="6" t="s">
        <v>4681</v>
      </c>
      <c r="B5601" s="2" t="s">
        <v>11072</v>
      </c>
      <c r="C5601" s="6" t="s">
        <v>11073</v>
      </c>
      <c r="D5601" s="3" t="s">
        <v>1456</v>
      </c>
    </row>
    <row r="5602">
      <c r="A5602" s="6" t="s">
        <v>4681</v>
      </c>
      <c r="B5602" s="2" t="s">
        <v>11074</v>
      </c>
      <c r="C5602" s="6" t="s">
        <v>11075</v>
      </c>
      <c r="D5602" s="3" t="s">
        <v>1458</v>
      </c>
    </row>
    <row r="5603">
      <c r="A5603" s="6" t="s">
        <v>4681</v>
      </c>
      <c r="B5603" s="2" t="s">
        <v>11076</v>
      </c>
      <c r="C5603" s="6" t="s">
        <v>11077</v>
      </c>
      <c r="D5603" s="3" t="s">
        <v>1458</v>
      </c>
    </row>
    <row r="5604">
      <c r="A5604" s="6" t="s">
        <v>4681</v>
      </c>
      <c r="B5604" s="2" t="s">
        <v>11078</v>
      </c>
      <c r="C5604" s="6" t="s">
        <v>11079</v>
      </c>
      <c r="D5604" s="3" t="s">
        <v>1458</v>
      </c>
    </row>
    <row r="5605">
      <c r="A5605" s="6" t="s">
        <v>4681</v>
      </c>
      <c r="B5605" s="2" t="s">
        <v>11080</v>
      </c>
      <c r="C5605" s="6" t="s">
        <v>11081</v>
      </c>
      <c r="D5605" s="3" t="s">
        <v>1458</v>
      </c>
    </row>
    <row r="5606">
      <c r="A5606" s="6" t="s">
        <v>4681</v>
      </c>
      <c r="B5606" s="2" t="s">
        <v>11082</v>
      </c>
      <c r="C5606" s="6" t="s">
        <v>11083</v>
      </c>
      <c r="D5606" s="3" t="s">
        <v>1458</v>
      </c>
    </row>
    <row r="5607">
      <c r="A5607" s="6" t="s">
        <v>4681</v>
      </c>
      <c r="B5607" s="2" t="s">
        <v>11084</v>
      </c>
      <c r="C5607" s="6" t="s">
        <v>11085</v>
      </c>
      <c r="D5607" s="3" t="s">
        <v>1460</v>
      </c>
    </row>
    <row r="5608">
      <c r="A5608" s="6" t="s">
        <v>4681</v>
      </c>
      <c r="B5608" s="2" t="s">
        <v>11086</v>
      </c>
      <c r="C5608" s="6" t="s">
        <v>11087</v>
      </c>
      <c r="D5608" s="3" t="s">
        <v>1460</v>
      </c>
    </row>
    <row r="5609">
      <c r="A5609" s="6" t="s">
        <v>4681</v>
      </c>
      <c r="B5609" s="2" t="s">
        <v>11088</v>
      </c>
      <c r="C5609" s="6" t="s">
        <v>11089</v>
      </c>
      <c r="D5609" s="3" t="s">
        <v>1460</v>
      </c>
    </row>
    <row r="5610">
      <c r="A5610" s="6" t="s">
        <v>4681</v>
      </c>
      <c r="B5610" s="2" t="s">
        <v>11090</v>
      </c>
      <c r="C5610" s="6" t="s">
        <v>11091</v>
      </c>
      <c r="D5610" s="3" t="s">
        <v>1460</v>
      </c>
    </row>
    <row r="5611">
      <c r="A5611" s="6" t="s">
        <v>4681</v>
      </c>
      <c r="B5611" s="2" t="s">
        <v>11092</v>
      </c>
      <c r="C5611" s="6" t="s">
        <v>11093</v>
      </c>
      <c r="D5611" s="3" t="s">
        <v>1460</v>
      </c>
    </row>
    <row r="5612">
      <c r="A5612" s="6" t="s">
        <v>4681</v>
      </c>
      <c r="B5612" s="2" t="s">
        <v>11094</v>
      </c>
      <c r="C5612" s="6" t="s">
        <v>11095</v>
      </c>
      <c r="D5612" s="3" t="s">
        <v>1462</v>
      </c>
    </row>
    <row r="5613">
      <c r="A5613" s="6" t="s">
        <v>4681</v>
      </c>
      <c r="B5613" s="2" t="s">
        <v>11096</v>
      </c>
      <c r="C5613" s="6" t="s">
        <v>11097</v>
      </c>
      <c r="D5613" s="3" t="s">
        <v>1462</v>
      </c>
    </row>
    <row r="5614">
      <c r="A5614" s="6" t="s">
        <v>4681</v>
      </c>
      <c r="B5614" s="2" t="s">
        <v>11098</v>
      </c>
      <c r="C5614" s="6" t="s">
        <v>11099</v>
      </c>
      <c r="D5614" s="3" t="s">
        <v>1462</v>
      </c>
    </row>
    <row r="5615">
      <c r="A5615" s="6" t="s">
        <v>4681</v>
      </c>
      <c r="B5615" s="2" t="s">
        <v>11100</v>
      </c>
      <c r="C5615" s="6" t="s">
        <v>11101</v>
      </c>
      <c r="D5615" s="3" t="s">
        <v>1462</v>
      </c>
    </row>
    <row r="5616">
      <c r="A5616" s="6" t="s">
        <v>4681</v>
      </c>
      <c r="B5616" s="2" t="s">
        <v>11102</v>
      </c>
      <c r="C5616" s="6" t="s">
        <v>11103</v>
      </c>
      <c r="D5616" s="3" t="s">
        <v>1462</v>
      </c>
    </row>
    <row r="5617">
      <c r="A5617" s="6" t="s">
        <v>4681</v>
      </c>
      <c r="B5617" s="2" t="s">
        <v>11104</v>
      </c>
      <c r="C5617" s="6" t="s">
        <v>11105</v>
      </c>
      <c r="D5617" s="3" t="s">
        <v>1464</v>
      </c>
    </row>
    <row r="5618">
      <c r="A5618" s="6" t="s">
        <v>4681</v>
      </c>
      <c r="B5618" s="2" t="s">
        <v>11106</v>
      </c>
      <c r="C5618" s="6" t="s">
        <v>11107</v>
      </c>
      <c r="D5618" s="3" t="s">
        <v>1464</v>
      </c>
    </row>
    <row r="5619">
      <c r="A5619" s="6" t="s">
        <v>4681</v>
      </c>
      <c r="B5619" s="2" t="s">
        <v>11108</v>
      </c>
      <c r="C5619" s="6" t="s">
        <v>11109</v>
      </c>
      <c r="D5619" s="3" t="s">
        <v>1464</v>
      </c>
    </row>
    <row r="5620">
      <c r="A5620" s="6" t="s">
        <v>4681</v>
      </c>
      <c r="B5620" s="2" t="s">
        <v>11110</v>
      </c>
      <c r="C5620" s="6" t="s">
        <v>11111</v>
      </c>
      <c r="D5620" s="3" t="s">
        <v>1464</v>
      </c>
    </row>
    <row r="5621">
      <c r="A5621" s="6" t="s">
        <v>4681</v>
      </c>
      <c r="B5621" s="2" t="s">
        <v>11112</v>
      </c>
      <c r="C5621" s="6" t="s">
        <v>11113</v>
      </c>
      <c r="D5621" s="3" t="s">
        <v>1464</v>
      </c>
    </row>
    <row r="5622">
      <c r="A5622" s="6" t="s">
        <v>4681</v>
      </c>
      <c r="B5622" s="2" t="s">
        <v>11114</v>
      </c>
      <c r="C5622" s="6" t="s">
        <v>1467</v>
      </c>
      <c r="D5622" s="3" t="s">
        <v>1466</v>
      </c>
    </row>
    <row r="5623">
      <c r="A5623" s="6" t="s">
        <v>4681</v>
      </c>
      <c r="B5623" s="2" t="s">
        <v>11115</v>
      </c>
      <c r="C5623" s="6" t="s">
        <v>11116</v>
      </c>
      <c r="D5623" s="3" t="s">
        <v>1468</v>
      </c>
    </row>
    <row r="5624">
      <c r="A5624" s="6" t="s">
        <v>4681</v>
      </c>
      <c r="B5624" s="2" t="s">
        <v>11117</v>
      </c>
      <c r="C5624" s="6" t="s">
        <v>11118</v>
      </c>
      <c r="D5624" s="3" t="s">
        <v>1468</v>
      </c>
    </row>
    <row r="5625">
      <c r="A5625" s="6" t="s">
        <v>4681</v>
      </c>
      <c r="B5625" s="2" t="s">
        <v>11119</v>
      </c>
      <c r="C5625" s="6" t="s">
        <v>11120</v>
      </c>
      <c r="D5625" s="3" t="s">
        <v>1468</v>
      </c>
    </row>
    <row r="5626">
      <c r="A5626" s="6" t="s">
        <v>4681</v>
      </c>
      <c r="B5626" s="2" t="s">
        <v>11121</v>
      </c>
      <c r="C5626" s="6" t="s">
        <v>11122</v>
      </c>
      <c r="D5626" s="3" t="s">
        <v>1468</v>
      </c>
    </row>
    <row r="5627">
      <c r="A5627" s="6" t="s">
        <v>4681</v>
      </c>
      <c r="B5627" s="2" t="s">
        <v>11123</v>
      </c>
      <c r="C5627" s="6" t="s">
        <v>11124</v>
      </c>
      <c r="D5627" s="3" t="s">
        <v>1468</v>
      </c>
    </row>
    <row r="5628">
      <c r="A5628" s="6" t="s">
        <v>4681</v>
      </c>
      <c r="B5628" s="2" t="s">
        <v>11125</v>
      </c>
      <c r="C5628" s="6" t="s">
        <v>11126</v>
      </c>
      <c r="D5628" s="3" t="s">
        <v>1468</v>
      </c>
    </row>
    <row r="5629">
      <c r="A5629" s="6" t="s">
        <v>4681</v>
      </c>
      <c r="B5629" s="2" t="s">
        <v>11127</v>
      </c>
      <c r="C5629" s="6" t="s">
        <v>11128</v>
      </c>
      <c r="D5629" s="3" t="s">
        <v>1470</v>
      </c>
    </row>
    <row r="5630">
      <c r="A5630" s="6" t="s">
        <v>4681</v>
      </c>
      <c r="B5630" s="2" t="s">
        <v>11129</v>
      </c>
      <c r="C5630" s="6" t="s">
        <v>11130</v>
      </c>
      <c r="D5630" s="3" t="s">
        <v>1470</v>
      </c>
    </row>
    <row r="5631">
      <c r="A5631" s="6" t="s">
        <v>4681</v>
      </c>
      <c r="B5631" s="2" t="s">
        <v>11131</v>
      </c>
      <c r="C5631" s="6" t="s">
        <v>11132</v>
      </c>
      <c r="D5631" s="3" t="s">
        <v>1470</v>
      </c>
    </row>
    <row r="5632">
      <c r="A5632" s="6" t="s">
        <v>4681</v>
      </c>
      <c r="B5632" s="2" t="s">
        <v>11133</v>
      </c>
      <c r="C5632" s="6" t="s">
        <v>11134</v>
      </c>
      <c r="D5632" s="3" t="s">
        <v>1470</v>
      </c>
    </row>
    <row r="5633">
      <c r="A5633" s="6" t="s">
        <v>4681</v>
      </c>
      <c r="B5633" s="2" t="s">
        <v>11135</v>
      </c>
      <c r="C5633" s="6" t="s">
        <v>11136</v>
      </c>
      <c r="D5633" s="3" t="s">
        <v>1472</v>
      </c>
    </row>
    <row r="5634">
      <c r="A5634" s="6" t="s">
        <v>4681</v>
      </c>
      <c r="B5634" s="2" t="s">
        <v>11137</v>
      </c>
      <c r="C5634" s="6" t="s">
        <v>11138</v>
      </c>
      <c r="D5634" s="3" t="s">
        <v>1472</v>
      </c>
    </row>
    <row r="5635">
      <c r="A5635" s="6" t="s">
        <v>4681</v>
      </c>
      <c r="B5635" s="2" t="s">
        <v>11139</v>
      </c>
      <c r="C5635" s="6" t="s">
        <v>11140</v>
      </c>
      <c r="D5635" s="3" t="s">
        <v>1472</v>
      </c>
    </row>
    <row r="5636">
      <c r="A5636" s="6" t="s">
        <v>4681</v>
      </c>
      <c r="B5636" s="2" t="s">
        <v>11141</v>
      </c>
      <c r="C5636" s="6" t="s">
        <v>11142</v>
      </c>
      <c r="D5636" s="3" t="s">
        <v>1472</v>
      </c>
    </row>
    <row r="5637">
      <c r="A5637" s="6" t="s">
        <v>4681</v>
      </c>
      <c r="B5637" s="2" t="s">
        <v>11143</v>
      </c>
      <c r="C5637" s="6" t="s">
        <v>11144</v>
      </c>
      <c r="D5637" s="3" t="s">
        <v>1474</v>
      </c>
    </row>
    <row r="5638">
      <c r="A5638" s="6" t="s">
        <v>4681</v>
      </c>
      <c r="B5638" s="2" t="s">
        <v>11145</v>
      </c>
      <c r="C5638" s="6" t="s">
        <v>11146</v>
      </c>
      <c r="D5638" s="3" t="s">
        <v>1474</v>
      </c>
    </row>
    <row r="5639">
      <c r="A5639" s="6" t="s">
        <v>4681</v>
      </c>
      <c r="B5639" s="2" t="s">
        <v>11147</v>
      </c>
      <c r="C5639" s="6" t="s">
        <v>11148</v>
      </c>
      <c r="D5639" s="3" t="s">
        <v>1474</v>
      </c>
    </row>
    <row r="5640">
      <c r="A5640" s="6" t="s">
        <v>4681</v>
      </c>
      <c r="B5640" s="2" t="s">
        <v>11149</v>
      </c>
      <c r="C5640" s="6" t="s">
        <v>11150</v>
      </c>
      <c r="D5640" s="3" t="s">
        <v>1474</v>
      </c>
    </row>
    <row r="5641">
      <c r="A5641" s="6" t="s">
        <v>4681</v>
      </c>
      <c r="B5641" s="2" t="s">
        <v>11151</v>
      </c>
      <c r="C5641" s="6" t="s">
        <v>11152</v>
      </c>
      <c r="D5641" s="3" t="s">
        <v>1474</v>
      </c>
    </row>
    <row r="5642">
      <c r="A5642" s="6" t="s">
        <v>4681</v>
      </c>
      <c r="B5642" s="2" t="s">
        <v>11153</v>
      </c>
      <c r="C5642" s="6" t="s">
        <v>11154</v>
      </c>
      <c r="D5642" s="3" t="s">
        <v>1474</v>
      </c>
    </row>
    <row r="5643">
      <c r="A5643" s="6" t="s">
        <v>4681</v>
      </c>
      <c r="B5643" s="2" t="s">
        <v>11155</v>
      </c>
      <c r="C5643" s="6" t="s">
        <v>11156</v>
      </c>
      <c r="D5643" s="3" t="s">
        <v>1474</v>
      </c>
    </row>
    <row r="5644">
      <c r="A5644" s="6" t="s">
        <v>4681</v>
      </c>
      <c r="B5644" s="2" t="s">
        <v>11157</v>
      </c>
      <c r="C5644" s="6" t="s">
        <v>11158</v>
      </c>
      <c r="D5644" s="3" t="s">
        <v>1474</v>
      </c>
    </row>
    <row r="5645">
      <c r="A5645" s="6" t="s">
        <v>4681</v>
      </c>
      <c r="B5645" s="2" t="s">
        <v>11159</v>
      </c>
      <c r="C5645" s="6" t="s">
        <v>11160</v>
      </c>
      <c r="D5645" s="3" t="s">
        <v>1474</v>
      </c>
    </row>
    <row r="5646">
      <c r="A5646" s="6" t="s">
        <v>4681</v>
      </c>
      <c r="B5646" s="2" t="s">
        <v>11161</v>
      </c>
      <c r="C5646" s="6" t="s">
        <v>11162</v>
      </c>
      <c r="D5646" s="3" t="s">
        <v>1474</v>
      </c>
    </row>
    <row r="5647">
      <c r="A5647" s="6" t="s">
        <v>4681</v>
      </c>
      <c r="B5647" s="2" t="s">
        <v>11163</v>
      </c>
      <c r="C5647" s="6" t="s">
        <v>11164</v>
      </c>
      <c r="D5647" s="3" t="s">
        <v>1476</v>
      </c>
    </row>
    <row r="5648">
      <c r="A5648" s="6" t="s">
        <v>4681</v>
      </c>
      <c r="B5648" s="2" t="s">
        <v>11165</v>
      </c>
      <c r="C5648" s="6" t="s">
        <v>11166</v>
      </c>
      <c r="D5648" s="3" t="s">
        <v>1476</v>
      </c>
    </row>
    <row r="5649">
      <c r="A5649" s="6" t="s">
        <v>4681</v>
      </c>
      <c r="B5649" s="2" t="s">
        <v>11167</v>
      </c>
      <c r="C5649" s="6" t="s">
        <v>11168</v>
      </c>
      <c r="D5649" s="3" t="s">
        <v>1476</v>
      </c>
    </row>
    <row r="5650">
      <c r="A5650" s="6" t="s">
        <v>4681</v>
      </c>
      <c r="B5650" s="2" t="s">
        <v>11169</v>
      </c>
      <c r="C5650" s="6" t="s">
        <v>11170</v>
      </c>
      <c r="D5650" s="3" t="s">
        <v>1476</v>
      </c>
    </row>
    <row r="5651">
      <c r="A5651" s="6" t="s">
        <v>4681</v>
      </c>
      <c r="B5651" s="2" t="s">
        <v>11171</v>
      </c>
      <c r="C5651" s="6" t="s">
        <v>11172</v>
      </c>
      <c r="D5651" s="3" t="s">
        <v>1478</v>
      </c>
    </row>
    <row r="5652">
      <c r="A5652" s="6" t="s">
        <v>4681</v>
      </c>
      <c r="B5652" s="2" t="s">
        <v>11173</v>
      </c>
      <c r="C5652" s="6" t="s">
        <v>11174</v>
      </c>
      <c r="D5652" s="3" t="s">
        <v>1478</v>
      </c>
    </row>
    <row r="5653">
      <c r="A5653" s="6" t="s">
        <v>4681</v>
      </c>
      <c r="B5653" s="2" t="s">
        <v>11175</v>
      </c>
      <c r="C5653" s="6" t="s">
        <v>11176</v>
      </c>
      <c r="D5653" s="3" t="s">
        <v>1478</v>
      </c>
    </row>
    <row r="5654">
      <c r="A5654" s="6" t="s">
        <v>4681</v>
      </c>
      <c r="B5654" s="2" t="s">
        <v>11177</v>
      </c>
      <c r="C5654" s="6" t="s">
        <v>11178</v>
      </c>
      <c r="D5654" s="3" t="s">
        <v>1478</v>
      </c>
    </row>
    <row r="5655">
      <c r="A5655" s="6" t="s">
        <v>4681</v>
      </c>
      <c r="B5655" s="2" t="s">
        <v>11179</v>
      </c>
      <c r="C5655" s="6" t="s">
        <v>11180</v>
      </c>
      <c r="D5655" s="3" t="s">
        <v>1478</v>
      </c>
    </row>
    <row r="5656">
      <c r="A5656" s="6" t="s">
        <v>4681</v>
      </c>
      <c r="B5656" s="2" t="s">
        <v>11181</v>
      </c>
      <c r="C5656" s="6" t="s">
        <v>11182</v>
      </c>
      <c r="D5656" s="3" t="s">
        <v>1478</v>
      </c>
    </row>
    <row r="5657">
      <c r="A5657" s="6" t="s">
        <v>4681</v>
      </c>
      <c r="B5657" s="2" t="s">
        <v>11183</v>
      </c>
      <c r="C5657" s="6" t="s">
        <v>11184</v>
      </c>
      <c r="D5657" s="3" t="s">
        <v>1478</v>
      </c>
    </row>
    <row r="5658">
      <c r="A5658" s="6" t="s">
        <v>4681</v>
      </c>
      <c r="B5658" s="2" t="s">
        <v>11185</v>
      </c>
      <c r="C5658" s="6" t="s">
        <v>11186</v>
      </c>
      <c r="D5658" s="3" t="s">
        <v>1478</v>
      </c>
    </row>
    <row r="5659">
      <c r="A5659" s="6" t="s">
        <v>4681</v>
      </c>
      <c r="B5659" s="2" t="s">
        <v>11187</v>
      </c>
      <c r="C5659" s="6" t="s">
        <v>11188</v>
      </c>
      <c r="D5659" s="3" t="s">
        <v>1480</v>
      </c>
    </row>
    <row r="5660">
      <c r="A5660" s="6" t="s">
        <v>4681</v>
      </c>
      <c r="B5660" s="2" t="s">
        <v>11189</v>
      </c>
      <c r="C5660" s="6" t="s">
        <v>11190</v>
      </c>
      <c r="D5660" s="3" t="s">
        <v>1480</v>
      </c>
    </row>
    <row r="5661">
      <c r="A5661" s="6" t="s">
        <v>4681</v>
      </c>
      <c r="B5661" s="2" t="s">
        <v>11191</v>
      </c>
      <c r="C5661" s="6" t="s">
        <v>11192</v>
      </c>
      <c r="D5661" s="3" t="s">
        <v>1480</v>
      </c>
    </row>
    <row r="5662">
      <c r="A5662" s="6" t="s">
        <v>4681</v>
      </c>
      <c r="B5662" s="2" t="s">
        <v>11193</v>
      </c>
      <c r="C5662" s="6" t="s">
        <v>11194</v>
      </c>
      <c r="D5662" s="3" t="s">
        <v>1480</v>
      </c>
    </row>
    <row r="5663">
      <c r="A5663" s="6" t="s">
        <v>4681</v>
      </c>
      <c r="B5663" s="2" t="s">
        <v>11195</v>
      </c>
      <c r="C5663" s="6" t="s">
        <v>11196</v>
      </c>
      <c r="D5663" s="3" t="s">
        <v>1480</v>
      </c>
    </row>
    <row r="5664">
      <c r="A5664" s="6" t="s">
        <v>4681</v>
      </c>
      <c r="B5664" s="2" t="s">
        <v>11197</v>
      </c>
      <c r="C5664" s="6" t="s">
        <v>11198</v>
      </c>
      <c r="D5664" s="3" t="s">
        <v>1480</v>
      </c>
    </row>
    <row r="5665">
      <c r="A5665" s="6" t="s">
        <v>4681</v>
      </c>
      <c r="B5665" s="2" t="s">
        <v>11199</v>
      </c>
      <c r="C5665" s="6" t="s">
        <v>11200</v>
      </c>
      <c r="D5665" s="3" t="s">
        <v>1480</v>
      </c>
    </row>
    <row r="5666">
      <c r="A5666" s="6" t="s">
        <v>4681</v>
      </c>
      <c r="B5666" s="2" t="s">
        <v>11201</v>
      </c>
      <c r="C5666" s="6" t="s">
        <v>11202</v>
      </c>
      <c r="D5666" s="3" t="s">
        <v>1480</v>
      </c>
    </row>
    <row r="5667">
      <c r="A5667" s="6" t="s">
        <v>4681</v>
      </c>
      <c r="B5667" s="2" t="s">
        <v>11203</v>
      </c>
      <c r="C5667" s="6" t="s">
        <v>11204</v>
      </c>
      <c r="D5667" s="3" t="s">
        <v>1480</v>
      </c>
    </row>
    <row r="5668">
      <c r="A5668" s="6" t="s">
        <v>4681</v>
      </c>
      <c r="B5668" s="2" t="s">
        <v>11205</v>
      </c>
      <c r="C5668" s="6" t="s">
        <v>11206</v>
      </c>
      <c r="D5668" s="3" t="s">
        <v>1482</v>
      </c>
    </row>
    <row r="5669">
      <c r="A5669" s="6" t="s">
        <v>4681</v>
      </c>
      <c r="B5669" s="2" t="s">
        <v>11207</v>
      </c>
      <c r="C5669" s="6" t="s">
        <v>11208</v>
      </c>
      <c r="D5669" s="3" t="s">
        <v>1482</v>
      </c>
    </row>
    <row r="5670">
      <c r="A5670" s="6" t="s">
        <v>4681</v>
      </c>
      <c r="B5670" s="2" t="s">
        <v>11209</v>
      </c>
      <c r="C5670" s="6" t="s">
        <v>11210</v>
      </c>
      <c r="D5670" s="3" t="s">
        <v>1482</v>
      </c>
    </row>
    <row r="5671">
      <c r="A5671" s="6" t="s">
        <v>4681</v>
      </c>
      <c r="B5671" s="2" t="s">
        <v>11211</v>
      </c>
      <c r="C5671" s="6" t="s">
        <v>11212</v>
      </c>
      <c r="D5671" s="3" t="s">
        <v>1484</v>
      </c>
    </row>
    <row r="5672">
      <c r="A5672" s="6" t="s">
        <v>4681</v>
      </c>
      <c r="B5672" s="2" t="s">
        <v>11213</v>
      </c>
      <c r="C5672" s="6" t="s">
        <v>11214</v>
      </c>
      <c r="D5672" s="3" t="s">
        <v>1484</v>
      </c>
    </row>
    <row r="5673">
      <c r="A5673" s="6" t="s">
        <v>4681</v>
      </c>
      <c r="B5673" s="2" t="s">
        <v>11215</v>
      </c>
      <c r="C5673" s="6" t="s">
        <v>11216</v>
      </c>
      <c r="D5673" s="3" t="s">
        <v>1484</v>
      </c>
    </row>
    <row r="5674">
      <c r="A5674" s="6" t="s">
        <v>4681</v>
      </c>
      <c r="B5674" s="2" t="s">
        <v>11217</v>
      </c>
      <c r="C5674" s="6" t="s">
        <v>11218</v>
      </c>
      <c r="D5674" s="3" t="s">
        <v>1484</v>
      </c>
    </row>
    <row r="5675">
      <c r="A5675" s="6" t="s">
        <v>4681</v>
      </c>
      <c r="B5675" s="2" t="s">
        <v>11219</v>
      </c>
      <c r="C5675" s="6" t="s">
        <v>1487</v>
      </c>
      <c r="D5675" s="3" t="s">
        <v>1486</v>
      </c>
    </row>
    <row r="5676">
      <c r="A5676" s="6" t="s">
        <v>4681</v>
      </c>
      <c r="B5676" s="2" t="s">
        <v>11220</v>
      </c>
      <c r="C5676" s="6" t="s">
        <v>11221</v>
      </c>
      <c r="D5676" s="3" t="s">
        <v>1488</v>
      </c>
    </row>
    <row r="5677">
      <c r="A5677" s="6" t="s">
        <v>4681</v>
      </c>
      <c r="B5677" s="2" t="s">
        <v>11222</v>
      </c>
      <c r="C5677" s="6" t="s">
        <v>11223</v>
      </c>
      <c r="D5677" s="3" t="s">
        <v>1488</v>
      </c>
    </row>
    <row r="5678">
      <c r="A5678" s="6" t="s">
        <v>4681</v>
      </c>
      <c r="B5678" s="2" t="s">
        <v>11224</v>
      </c>
      <c r="C5678" s="6" t="s">
        <v>11225</v>
      </c>
      <c r="D5678" s="3" t="s">
        <v>1488</v>
      </c>
    </row>
    <row r="5679">
      <c r="A5679" s="6" t="s">
        <v>4681</v>
      </c>
      <c r="B5679" s="2" t="s">
        <v>11226</v>
      </c>
      <c r="C5679" s="6" t="s">
        <v>11227</v>
      </c>
      <c r="D5679" s="3" t="s">
        <v>1488</v>
      </c>
    </row>
    <row r="5680">
      <c r="A5680" s="6" t="s">
        <v>4681</v>
      </c>
      <c r="B5680" s="2" t="s">
        <v>11228</v>
      </c>
      <c r="C5680" s="6" t="s">
        <v>11229</v>
      </c>
      <c r="D5680" s="3" t="s">
        <v>1488</v>
      </c>
    </row>
    <row r="5681">
      <c r="A5681" s="6" t="s">
        <v>4681</v>
      </c>
      <c r="B5681" s="2" t="s">
        <v>11230</v>
      </c>
      <c r="C5681" s="6" t="s">
        <v>11231</v>
      </c>
      <c r="D5681" s="3" t="s">
        <v>1488</v>
      </c>
    </row>
    <row r="5682">
      <c r="A5682" s="6" t="s">
        <v>4681</v>
      </c>
      <c r="B5682" s="2" t="s">
        <v>11232</v>
      </c>
      <c r="C5682" s="6" t="s">
        <v>11233</v>
      </c>
      <c r="D5682" s="3" t="s">
        <v>1488</v>
      </c>
    </row>
    <row r="5683">
      <c r="A5683" s="6" t="s">
        <v>4681</v>
      </c>
      <c r="B5683" s="2" t="s">
        <v>11234</v>
      </c>
      <c r="C5683" s="6" t="s">
        <v>11235</v>
      </c>
      <c r="D5683" s="3" t="s">
        <v>1488</v>
      </c>
    </row>
    <row r="5684">
      <c r="A5684" s="6" t="s">
        <v>4681</v>
      </c>
      <c r="B5684" s="2" t="s">
        <v>11236</v>
      </c>
      <c r="C5684" s="6" t="s">
        <v>11237</v>
      </c>
      <c r="D5684" s="3" t="s">
        <v>1490</v>
      </c>
    </row>
    <row r="5685">
      <c r="A5685" s="6" t="s">
        <v>4681</v>
      </c>
      <c r="B5685" s="2" t="s">
        <v>11238</v>
      </c>
      <c r="C5685" s="6" t="s">
        <v>11239</v>
      </c>
      <c r="D5685" s="3" t="s">
        <v>1490</v>
      </c>
    </row>
    <row r="5686">
      <c r="A5686" s="6" t="s">
        <v>4681</v>
      </c>
      <c r="B5686" s="2" t="s">
        <v>11240</v>
      </c>
      <c r="C5686" s="6" t="s">
        <v>11241</v>
      </c>
      <c r="D5686" s="3" t="s">
        <v>1490</v>
      </c>
    </row>
    <row r="5687">
      <c r="A5687" s="6" t="s">
        <v>4681</v>
      </c>
      <c r="B5687" s="2" t="s">
        <v>11242</v>
      </c>
      <c r="C5687" s="6" t="s">
        <v>11243</v>
      </c>
      <c r="D5687" s="3" t="s">
        <v>1492</v>
      </c>
    </row>
    <row r="5688">
      <c r="A5688" s="6" t="s">
        <v>4681</v>
      </c>
      <c r="B5688" s="2" t="s">
        <v>11244</v>
      </c>
      <c r="C5688" s="6" t="s">
        <v>11245</v>
      </c>
      <c r="D5688" s="3" t="s">
        <v>1492</v>
      </c>
    </row>
    <row r="5689">
      <c r="A5689" s="6" t="s">
        <v>4681</v>
      </c>
      <c r="B5689" s="2" t="s">
        <v>11246</v>
      </c>
      <c r="C5689" s="6" t="s">
        <v>11247</v>
      </c>
      <c r="D5689" s="3" t="s">
        <v>1492</v>
      </c>
    </row>
    <row r="5690">
      <c r="A5690" s="6" t="s">
        <v>4681</v>
      </c>
      <c r="B5690" s="2" t="s">
        <v>11248</v>
      </c>
      <c r="C5690" s="6" t="s">
        <v>11249</v>
      </c>
      <c r="D5690" s="3" t="s">
        <v>1492</v>
      </c>
    </row>
    <row r="5691">
      <c r="A5691" s="6" t="s">
        <v>4681</v>
      </c>
      <c r="B5691" s="2" t="s">
        <v>11250</v>
      </c>
      <c r="C5691" s="6" t="s">
        <v>11251</v>
      </c>
      <c r="D5691" s="3" t="s">
        <v>1492</v>
      </c>
    </row>
    <row r="5692">
      <c r="A5692" s="6" t="s">
        <v>4681</v>
      </c>
      <c r="B5692" s="2" t="s">
        <v>11252</v>
      </c>
      <c r="C5692" s="6" t="s">
        <v>11253</v>
      </c>
      <c r="D5692" s="3" t="s">
        <v>1492</v>
      </c>
    </row>
    <row r="5693">
      <c r="A5693" s="6" t="s">
        <v>4681</v>
      </c>
      <c r="B5693" s="2" t="s">
        <v>11254</v>
      </c>
      <c r="C5693" s="6" t="s">
        <v>11255</v>
      </c>
      <c r="D5693" s="3" t="s">
        <v>1492</v>
      </c>
    </row>
    <row r="5694">
      <c r="A5694" s="6" t="s">
        <v>4681</v>
      </c>
      <c r="B5694" s="2" t="s">
        <v>11256</v>
      </c>
      <c r="C5694" s="6" t="s">
        <v>11257</v>
      </c>
      <c r="D5694" s="3" t="s">
        <v>1492</v>
      </c>
    </row>
    <row r="5695">
      <c r="A5695" s="6" t="s">
        <v>4681</v>
      </c>
      <c r="B5695" s="2" t="s">
        <v>11258</v>
      </c>
      <c r="C5695" s="6" t="s">
        <v>11259</v>
      </c>
      <c r="D5695" s="3" t="s">
        <v>1492</v>
      </c>
    </row>
    <row r="5696">
      <c r="A5696" s="6" t="s">
        <v>4681</v>
      </c>
      <c r="B5696" s="2" t="s">
        <v>11260</v>
      </c>
      <c r="C5696" s="6" t="s">
        <v>11261</v>
      </c>
      <c r="D5696" s="3" t="s">
        <v>1492</v>
      </c>
    </row>
    <row r="5697">
      <c r="A5697" s="6" t="s">
        <v>4681</v>
      </c>
      <c r="B5697" s="2" t="s">
        <v>11262</v>
      </c>
      <c r="C5697" s="6" t="s">
        <v>11263</v>
      </c>
      <c r="D5697" s="3" t="s">
        <v>1494</v>
      </c>
    </row>
    <row r="5698">
      <c r="A5698" s="6" t="s">
        <v>4681</v>
      </c>
      <c r="B5698" s="2" t="s">
        <v>11264</v>
      </c>
      <c r="C5698" s="6" t="s">
        <v>11265</v>
      </c>
      <c r="D5698" s="3" t="s">
        <v>1494</v>
      </c>
    </row>
    <row r="5699">
      <c r="A5699" s="6" t="s">
        <v>4681</v>
      </c>
      <c r="B5699" s="2" t="s">
        <v>11266</v>
      </c>
      <c r="C5699" s="6" t="s">
        <v>11267</v>
      </c>
      <c r="D5699" s="3" t="s">
        <v>1494</v>
      </c>
    </row>
    <row r="5700">
      <c r="A5700" s="6" t="s">
        <v>4681</v>
      </c>
      <c r="B5700" s="2" t="s">
        <v>11268</v>
      </c>
      <c r="C5700" s="6" t="s">
        <v>11269</v>
      </c>
      <c r="D5700" s="3" t="s">
        <v>1496</v>
      </c>
    </row>
    <row r="5701">
      <c r="A5701" s="6" t="s">
        <v>4681</v>
      </c>
      <c r="B5701" s="2" t="s">
        <v>11270</v>
      </c>
      <c r="C5701" s="6" t="s">
        <v>11271</v>
      </c>
      <c r="D5701" s="3" t="s">
        <v>1496</v>
      </c>
    </row>
    <row r="5702">
      <c r="A5702" s="6" t="s">
        <v>4681</v>
      </c>
      <c r="B5702" s="2" t="s">
        <v>11272</v>
      </c>
      <c r="C5702" s="6" t="s">
        <v>11273</v>
      </c>
      <c r="D5702" s="3" t="s">
        <v>1496</v>
      </c>
    </row>
    <row r="5703">
      <c r="A5703" s="6" t="s">
        <v>4681</v>
      </c>
      <c r="B5703" s="2" t="s">
        <v>11274</v>
      </c>
      <c r="C5703" s="6" t="s">
        <v>11275</v>
      </c>
      <c r="D5703" s="3" t="s">
        <v>1496</v>
      </c>
    </row>
    <row r="5704">
      <c r="A5704" s="6" t="s">
        <v>4681</v>
      </c>
      <c r="B5704" s="2" t="s">
        <v>11276</v>
      </c>
      <c r="C5704" s="6" t="s">
        <v>11277</v>
      </c>
      <c r="D5704" s="3" t="s">
        <v>1496</v>
      </c>
    </row>
    <row r="5705">
      <c r="A5705" s="6" t="s">
        <v>4681</v>
      </c>
      <c r="B5705" s="2" t="s">
        <v>11278</v>
      </c>
      <c r="C5705" s="6" t="s">
        <v>11279</v>
      </c>
      <c r="D5705" s="3" t="s">
        <v>1496</v>
      </c>
    </row>
    <row r="5706">
      <c r="A5706" s="6" t="s">
        <v>4681</v>
      </c>
      <c r="B5706" s="2" t="s">
        <v>11280</v>
      </c>
      <c r="C5706" s="6" t="s">
        <v>11281</v>
      </c>
      <c r="D5706" s="3" t="s">
        <v>1496</v>
      </c>
    </row>
    <row r="5707">
      <c r="A5707" s="6" t="s">
        <v>4681</v>
      </c>
      <c r="B5707" s="2" t="s">
        <v>11282</v>
      </c>
      <c r="C5707" s="6" t="s">
        <v>11283</v>
      </c>
      <c r="D5707" s="3" t="s">
        <v>1496</v>
      </c>
    </row>
    <row r="5708">
      <c r="A5708" s="6" t="s">
        <v>4681</v>
      </c>
      <c r="B5708" s="2" t="s">
        <v>11284</v>
      </c>
      <c r="C5708" s="6" t="s">
        <v>11285</v>
      </c>
      <c r="D5708" s="3" t="s">
        <v>1496</v>
      </c>
    </row>
    <row r="5709">
      <c r="A5709" s="6" t="s">
        <v>4681</v>
      </c>
      <c r="B5709" s="2" t="s">
        <v>11286</v>
      </c>
      <c r="C5709" s="6" t="s">
        <v>11287</v>
      </c>
      <c r="D5709" s="3" t="s">
        <v>1496</v>
      </c>
    </row>
    <row r="5710">
      <c r="A5710" s="6" t="s">
        <v>4681</v>
      </c>
      <c r="B5710" s="2" t="s">
        <v>11288</v>
      </c>
      <c r="C5710" s="6" t="s">
        <v>11289</v>
      </c>
      <c r="D5710" s="3" t="s">
        <v>1499</v>
      </c>
    </row>
    <row r="5711">
      <c r="A5711" s="6" t="s">
        <v>4681</v>
      </c>
      <c r="B5711" s="2" t="s">
        <v>11290</v>
      </c>
      <c r="C5711" s="6" t="s">
        <v>11291</v>
      </c>
      <c r="D5711" s="3" t="s">
        <v>1499</v>
      </c>
    </row>
    <row r="5712">
      <c r="A5712" s="6" t="s">
        <v>4681</v>
      </c>
      <c r="B5712" s="2" t="s">
        <v>11292</v>
      </c>
      <c r="C5712" s="6" t="s">
        <v>11293</v>
      </c>
      <c r="D5712" s="3" t="s">
        <v>1499</v>
      </c>
    </row>
    <row r="5713">
      <c r="A5713" s="6" t="s">
        <v>4681</v>
      </c>
      <c r="B5713" s="2" t="s">
        <v>11294</v>
      </c>
      <c r="C5713" s="6" t="s">
        <v>11295</v>
      </c>
      <c r="D5713" s="3" t="s">
        <v>1499</v>
      </c>
    </row>
    <row r="5714">
      <c r="A5714" s="6" t="s">
        <v>4681</v>
      </c>
      <c r="B5714" s="2" t="s">
        <v>11296</v>
      </c>
      <c r="C5714" s="6" t="s">
        <v>11297</v>
      </c>
      <c r="D5714" s="3" t="s">
        <v>1499</v>
      </c>
    </row>
    <row r="5715">
      <c r="A5715" s="6" t="s">
        <v>4681</v>
      </c>
      <c r="B5715" s="2" t="s">
        <v>11298</v>
      </c>
      <c r="C5715" s="6" t="s">
        <v>11299</v>
      </c>
      <c r="D5715" s="3" t="s">
        <v>1499</v>
      </c>
    </row>
    <row r="5716">
      <c r="A5716" s="6" t="s">
        <v>4681</v>
      </c>
      <c r="B5716" s="2" t="s">
        <v>11300</v>
      </c>
      <c r="C5716" s="6" t="s">
        <v>11301</v>
      </c>
      <c r="D5716" s="3" t="s">
        <v>1499</v>
      </c>
    </row>
    <row r="5717">
      <c r="A5717" s="6" t="s">
        <v>4681</v>
      </c>
      <c r="B5717" s="2" t="s">
        <v>11302</v>
      </c>
      <c r="C5717" s="6" t="s">
        <v>11303</v>
      </c>
      <c r="D5717" s="3" t="s">
        <v>1499</v>
      </c>
    </row>
    <row r="5718">
      <c r="A5718" s="6" t="s">
        <v>4681</v>
      </c>
      <c r="B5718" s="2" t="s">
        <v>11304</v>
      </c>
      <c r="C5718" s="6" t="s">
        <v>11305</v>
      </c>
      <c r="D5718" s="3" t="s">
        <v>1499</v>
      </c>
    </row>
    <row r="5719">
      <c r="A5719" s="6" t="s">
        <v>4681</v>
      </c>
      <c r="B5719" s="2" t="s">
        <v>11306</v>
      </c>
      <c r="C5719" s="6" t="s">
        <v>11307</v>
      </c>
      <c r="D5719" s="3" t="s">
        <v>1501</v>
      </c>
    </row>
    <row r="5720">
      <c r="A5720" s="6" t="s">
        <v>4681</v>
      </c>
      <c r="B5720" s="2" t="s">
        <v>11308</v>
      </c>
      <c r="C5720" s="6" t="s">
        <v>11309</v>
      </c>
      <c r="D5720" s="3" t="s">
        <v>1501</v>
      </c>
    </row>
    <row r="5721">
      <c r="A5721" s="6" t="s">
        <v>4681</v>
      </c>
      <c r="B5721" s="2" t="s">
        <v>11310</v>
      </c>
      <c r="C5721" s="6" t="s">
        <v>11311</v>
      </c>
      <c r="D5721" s="3" t="s">
        <v>1501</v>
      </c>
    </row>
    <row r="5722">
      <c r="A5722" s="6" t="s">
        <v>4681</v>
      </c>
      <c r="B5722" s="2" t="s">
        <v>11312</v>
      </c>
      <c r="C5722" s="6" t="s">
        <v>11313</v>
      </c>
      <c r="D5722" s="3" t="s">
        <v>1503</v>
      </c>
    </row>
    <row r="5723">
      <c r="A5723" s="6" t="s">
        <v>4681</v>
      </c>
      <c r="B5723" s="2" t="s">
        <v>11314</v>
      </c>
      <c r="C5723" s="6" t="s">
        <v>11315</v>
      </c>
      <c r="D5723" s="3" t="s">
        <v>1503</v>
      </c>
    </row>
    <row r="5724">
      <c r="A5724" s="6" t="s">
        <v>4681</v>
      </c>
      <c r="B5724" s="2" t="s">
        <v>11316</v>
      </c>
      <c r="C5724" s="6" t="s">
        <v>11317</v>
      </c>
      <c r="D5724" s="3" t="s">
        <v>1503</v>
      </c>
    </row>
    <row r="5725">
      <c r="A5725" s="6" t="s">
        <v>4681</v>
      </c>
      <c r="B5725" s="2" t="s">
        <v>11318</v>
      </c>
      <c r="C5725" s="6" t="s">
        <v>11319</v>
      </c>
      <c r="D5725" s="3" t="s">
        <v>1503</v>
      </c>
    </row>
    <row r="5726">
      <c r="A5726" s="6" t="s">
        <v>4681</v>
      </c>
      <c r="B5726" s="2" t="s">
        <v>11320</v>
      </c>
      <c r="C5726" s="6" t="s">
        <v>11321</v>
      </c>
      <c r="D5726" s="3" t="s">
        <v>1503</v>
      </c>
    </row>
    <row r="5727">
      <c r="A5727" s="6" t="s">
        <v>4681</v>
      </c>
      <c r="B5727" s="2" t="s">
        <v>11322</v>
      </c>
      <c r="C5727" s="6" t="s">
        <v>11323</v>
      </c>
      <c r="D5727" s="3" t="s">
        <v>1503</v>
      </c>
    </row>
    <row r="5728">
      <c r="A5728" s="6" t="s">
        <v>4681</v>
      </c>
      <c r="B5728" s="2" t="s">
        <v>11324</v>
      </c>
      <c r="C5728" s="6" t="s">
        <v>11325</v>
      </c>
      <c r="D5728" s="3" t="s">
        <v>1503</v>
      </c>
    </row>
    <row r="5729">
      <c r="A5729" s="6" t="s">
        <v>4681</v>
      </c>
      <c r="B5729" s="2" t="s">
        <v>11326</v>
      </c>
      <c r="C5729" s="6" t="s">
        <v>11327</v>
      </c>
      <c r="D5729" s="3" t="s">
        <v>1503</v>
      </c>
    </row>
    <row r="5730">
      <c r="A5730" s="6" t="s">
        <v>4681</v>
      </c>
      <c r="B5730" s="2" t="s">
        <v>11328</v>
      </c>
      <c r="C5730" s="6" t="s">
        <v>11329</v>
      </c>
      <c r="D5730" s="3" t="s">
        <v>1503</v>
      </c>
    </row>
    <row r="5731">
      <c r="A5731" s="6" t="s">
        <v>4681</v>
      </c>
      <c r="B5731" s="2" t="s">
        <v>11330</v>
      </c>
      <c r="C5731" s="6" t="s">
        <v>1506</v>
      </c>
      <c r="D5731" s="3" t="s">
        <v>1505</v>
      </c>
    </row>
    <row r="5732">
      <c r="A5732" s="6" t="s">
        <v>4681</v>
      </c>
      <c r="B5732" s="2" t="s">
        <v>11331</v>
      </c>
      <c r="C5732" s="6" t="s">
        <v>11332</v>
      </c>
      <c r="D5732" s="3" t="s">
        <v>1507</v>
      </c>
    </row>
    <row r="5733">
      <c r="A5733" s="6" t="s">
        <v>4681</v>
      </c>
      <c r="B5733" s="2" t="s">
        <v>11333</v>
      </c>
      <c r="C5733" s="6" t="s">
        <v>11334</v>
      </c>
      <c r="D5733" s="3" t="s">
        <v>1507</v>
      </c>
    </row>
    <row r="5734">
      <c r="A5734" s="6" t="s">
        <v>4681</v>
      </c>
      <c r="B5734" s="2" t="s">
        <v>11335</v>
      </c>
      <c r="C5734" s="6" t="s">
        <v>11336</v>
      </c>
      <c r="D5734" s="3" t="s">
        <v>1507</v>
      </c>
    </row>
    <row r="5735">
      <c r="A5735" s="6" t="s">
        <v>4681</v>
      </c>
      <c r="B5735" s="2" t="s">
        <v>11337</v>
      </c>
      <c r="C5735" s="6" t="s">
        <v>11338</v>
      </c>
      <c r="D5735" s="3" t="s">
        <v>1507</v>
      </c>
    </row>
    <row r="5736">
      <c r="A5736" s="6" t="s">
        <v>4681</v>
      </c>
      <c r="B5736" s="2" t="s">
        <v>11339</v>
      </c>
      <c r="C5736" s="6" t="s">
        <v>11340</v>
      </c>
      <c r="D5736" s="3" t="s">
        <v>1507</v>
      </c>
    </row>
    <row r="5737">
      <c r="A5737" s="6" t="s">
        <v>4681</v>
      </c>
      <c r="B5737" s="2" t="s">
        <v>11341</v>
      </c>
      <c r="C5737" s="6" t="s">
        <v>11342</v>
      </c>
      <c r="D5737" s="3" t="s">
        <v>1507</v>
      </c>
    </row>
    <row r="5738">
      <c r="A5738" s="6" t="s">
        <v>4681</v>
      </c>
      <c r="B5738" s="2" t="s">
        <v>11343</v>
      </c>
      <c r="C5738" s="6" t="s">
        <v>11344</v>
      </c>
      <c r="D5738" s="3" t="s">
        <v>1509</v>
      </c>
    </row>
    <row r="5739">
      <c r="A5739" s="6" t="s">
        <v>4681</v>
      </c>
      <c r="B5739" s="2" t="s">
        <v>11345</v>
      </c>
      <c r="C5739" s="6" t="s">
        <v>11346</v>
      </c>
      <c r="D5739" s="3" t="s">
        <v>1509</v>
      </c>
    </row>
    <row r="5740">
      <c r="A5740" s="6" t="s">
        <v>4681</v>
      </c>
      <c r="B5740" s="2" t="s">
        <v>11347</v>
      </c>
      <c r="C5740" s="6" t="s">
        <v>11348</v>
      </c>
      <c r="D5740" s="3" t="s">
        <v>1509</v>
      </c>
    </row>
    <row r="5741">
      <c r="A5741" s="6" t="s">
        <v>4681</v>
      </c>
      <c r="B5741" s="2" t="s">
        <v>11349</v>
      </c>
      <c r="C5741" s="6" t="s">
        <v>11350</v>
      </c>
      <c r="D5741" s="3" t="s">
        <v>1509</v>
      </c>
    </row>
    <row r="5742">
      <c r="A5742" s="6" t="s">
        <v>4681</v>
      </c>
      <c r="B5742" s="2" t="s">
        <v>11351</v>
      </c>
      <c r="C5742" s="6" t="s">
        <v>11352</v>
      </c>
      <c r="D5742" s="3" t="s">
        <v>1509</v>
      </c>
    </row>
    <row r="5743">
      <c r="A5743" s="6" t="s">
        <v>4681</v>
      </c>
      <c r="B5743" s="2" t="s">
        <v>11353</v>
      </c>
      <c r="C5743" s="6" t="s">
        <v>11354</v>
      </c>
      <c r="D5743" s="3" t="s">
        <v>1509</v>
      </c>
    </row>
    <row r="5744">
      <c r="A5744" s="6" t="s">
        <v>4681</v>
      </c>
      <c r="B5744" s="2" t="s">
        <v>11355</v>
      </c>
      <c r="C5744" s="6" t="s">
        <v>11356</v>
      </c>
      <c r="D5744" s="3" t="s">
        <v>1509</v>
      </c>
    </row>
    <row r="5745">
      <c r="A5745" s="6" t="s">
        <v>4681</v>
      </c>
      <c r="B5745" s="2" t="s">
        <v>11357</v>
      </c>
      <c r="C5745" s="6" t="s">
        <v>11358</v>
      </c>
      <c r="D5745" s="3" t="s">
        <v>1511</v>
      </c>
    </row>
    <row r="5746">
      <c r="A5746" s="6" t="s">
        <v>4681</v>
      </c>
      <c r="B5746" s="2" t="s">
        <v>11359</v>
      </c>
      <c r="C5746" s="6" t="s">
        <v>11360</v>
      </c>
      <c r="D5746" s="3" t="s">
        <v>1511</v>
      </c>
    </row>
    <row r="5747">
      <c r="A5747" s="6" t="s">
        <v>4681</v>
      </c>
      <c r="B5747" s="2" t="s">
        <v>11361</v>
      </c>
      <c r="C5747" s="6" t="s">
        <v>11362</v>
      </c>
      <c r="D5747" s="3" t="s">
        <v>1511</v>
      </c>
    </row>
    <row r="5748">
      <c r="A5748" s="6" t="s">
        <v>4681</v>
      </c>
      <c r="B5748" s="2" t="s">
        <v>11363</v>
      </c>
      <c r="C5748" s="6" t="s">
        <v>11364</v>
      </c>
      <c r="D5748" s="3" t="s">
        <v>1511</v>
      </c>
    </row>
    <row r="5749">
      <c r="A5749" s="6" t="s">
        <v>4681</v>
      </c>
      <c r="B5749" s="2" t="s">
        <v>11365</v>
      </c>
      <c r="C5749" s="6" t="s">
        <v>11366</v>
      </c>
      <c r="D5749" s="3" t="s">
        <v>1511</v>
      </c>
    </row>
    <row r="5750">
      <c r="A5750" s="6" t="s">
        <v>4681</v>
      </c>
      <c r="B5750" s="2" t="s">
        <v>11367</v>
      </c>
      <c r="C5750" s="6" t="s">
        <v>11368</v>
      </c>
      <c r="D5750" s="3" t="s">
        <v>1511</v>
      </c>
    </row>
    <row r="5751">
      <c r="A5751" s="6" t="s">
        <v>4681</v>
      </c>
      <c r="B5751" s="2" t="s">
        <v>11369</v>
      </c>
      <c r="C5751" s="6" t="s">
        <v>11370</v>
      </c>
      <c r="D5751" s="3" t="s">
        <v>1511</v>
      </c>
    </row>
    <row r="5752">
      <c r="A5752" s="6" t="s">
        <v>4681</v>
      </c>
      <c r="B5752" s="2" t="s">
        <v>11371</v>
      </c>
      <c r="C5752" s="6" t="s">
        <v>11372</v>
      </c>
      <c r="D5752" s="3" t="s">
        <v>1511</v>
      </c>
    </row>
    <row r="5753">
      <c r="A5753" s="6" t="s">
        <v>4681</v>
      </c>
      <c r="B5753" s="2" t="s">
        <v>11373</v>
      </c>
      <c r="C5753" s="6" t="s">
        <v>11374</v>
      </c>
      <c r="D5753" s="3" t="s">
        <v>1511</v>
      </c>
    </row>
    <row r="5754">
      <c r="A5754" s="6" t="s">
        <v>4681</v>
      </c>
      <c r="B5754" s="2" t="s">
        <v>11375</v>
      </c>
      <c r="C5754" s="6" t="s">
        <v>11376</v>
      </c>
      <c r="D5754" s="3" t="s">
        <v>1511</v>
      </c>
    </row>
    <row r="5755">
      <c r="A5755" s="6" t="s">
        <v>4681</v>
      </c>
      <c r="B5755" s="2" t="s">
        <v>11377</v>
      </c>
      <c r="C5755" s="6" t="s">
        <v>11378</v>
      </c>
      <c r="D5755" s="3" t="s">
        <v>1513</v>
      </c>
    </row>
    <row r="5756">
      <c r="A5756" s="6" t="s">
        <v>4681</v>
      </c>
      <c r="B5756" s="2" t="s">
        <v>11379</v>
      </c>
      <c r="C5756" s="6" t="s">
        <v>11380</v>
      </c>
      <c r="D5756" s="3" t="s">
        <v>1513</v>
      </c>
    </row>
    <row r="5757">
      <c r="A5757" s="6" t="s">
        <v>4681</v>
      </c>
      <c r="B5757" s="2" t="s">
        <v>11381</v>
      </c>
      <c r="C5757" s="6" t="s">
        <v>11382</v>
      </c>
      <c r="D5757" s="3" t="s">
        <v>1513</v>
      </c>
    </row>
    <row r="5758">
      <c r="A5758" s="6" t="s">
        <v>4681</v>
      </c>
      <c r="B5758" s="2" t="s">
        <v>11383</v>
      </c>
      <c r="C5758" s="6" t="s">
        <v>11384</v>
      </c>
      <c r="D5758" s="3" t="s">
        <v>1513</v>
      </c>
    </row>
    <row r="5759">
      <c r="A5759" s="6" t="s">
        <v>4681</v>
      </c>
      <c r="B5759" s="2" t="s">
        <v>11385</v>
      </c>
      <c r="C5759" s="6" t="s">
        <v>11386</v>
      </c>
      <c r="D5759" s="3" t="s">
        <v>1515</v>
      </c>
    </row>
    <row r="5760">
      <c r="A5760" s="6" t="s">
        <v>4681</v>
      </c>
      <c r="B5760" s="2" t="s">
        <v>11387</v>
      </c>
      <c r="C5760" s="6" t="s">
        <v>11388</v>
      </c>
      <c r="D5760" s="3" t="s">
        <v>1515</v>
      </c>
    </row>
    <row r="5761">
      <c r="A5761" s="6" t="s">
        <v>4681</v>
      </c>
      <c r="B5761" s="2" t="s">
        <v>11389</v>
      </c>
      <c r="C5761" s="6" t="s">
        <v>11390</v>
      </c>
      <c r="D5761" s="3" t="s">
        <v>1515</v>
      </c>
    </row>
    <row r="5762">
      <c r="A5762" s="6" t="s">
        <v>4681</v>
      </c>
      <c r="B5762" s="2" t="s">
        <v>11391</v>
      </c>
      <c r="C5762" s="6" t="s">
        <v>11392</v>
      </c>
      <c r="D5762" s="3" t="s">
        <v>1515</v>
      </c>
    </row>
    <row r="5763">
      <c r="A5763" s="6" t="s">
        <v>4681</v>
      </c>
      <c r="B5763" s="2" t="s">
        <v>11393</v>
      </c>
      <c r="C5763" s="6" t="s">
        <v>11394</v>
      </c>
      <c r="D5763" s="3" t="s">
        <v>1515</v>
      </c>
    </row>
    <row r="5764">
      <c r="A5764" s="6" t="s">
        <v>4681</v>
      </c>
      <c r="B5764" s="2" t="s">
        <v>11395</v>
      </c>
      <c r="C5764" s="6" t="s">
        <v>11396</v>
      </c>
      <c r="D5764" s="3" t="s">
        <v>1515</v>
      </c>
    </row>
    <row r="5765">
      <c r="A5765" s="6" t="s">
        <v>4681</v>
      </c>
      <c r="B5765" s="2" t="s">
        <v>11397</v>
      </c>
      <c r="C5765" s="6" t="s">
        <v>11398</v>
      </c>
      <c r="D5765" s="3" t="s">
        <v>1517</v>
      </c>
    </row>
    <row r="5766">
      <c r="A5766" s="6" t="s">
        <v>4681</v>
      </c>
      <c r="B5766" s="2" t="s">
        <v>11399</v>
      </c>
      <c r="C5766" s="6" t="s">
        <v>11400</v>
      </c>
      <c r="D5766" s="3" t="s">
        <v>1517</v>
      </c>
    </row>
    <row r="5767">
      <c r="A5767" s="6" t="s">
        <v>4681</v>
      </c>
      <c r="B5767" s="2" t="s">
        <v>11401</v>
      </c>
      <c r="C5767" s="6" t="s">
        <v>11402</v>
      </c>
      <c r="D5767" s="3" t="s">
        <v>1517</v>
      </c>
    </row>
    <row r="5768">
      <c r="A5768" s="6" t="s">
        <v>4681</v>
      </c>
      <c r="B5768" s="2" t="s">
        <v>11403</v>
      </c>
      <c r="C5768" s="6" t="s">
        <v>11404</v>
      </c>
      <c r="D5768" s="3" t="s">
        <v>1517</v>
      </c>
    </row>
    <row r="5769">
      <c r="A5769" s="6" t="s">
        <v>4681</v>
      </c>
      <c r="B5769" s="2" t="s">
        <v>11405</v>
      </c>
      <c r="C5769" s="6" t="s">
        <v>11406</v>
      </c>
      <c r="D5769" s="3" t="s">
        <v>1517</v>
      </c>
    </row>
    <row r="5770">
      <c r="A5770" s="6" t="s">
        <v>4681</v>
      </c>
      <c r="B5770" s="2" t="s">
        <v>11407</v>
      </c>
      <c r="C5770" s="6" t="s">
        <v>11408</v>
      </c>
      <c r="D5770" s="3" t="s">
        <v>1520</v>
      </c>
    </row>
    <row r="5771">
      <c r="A5771" s="6" t="s">
        <v>4681</v>
      </c>
      <c r="B5771" s="2" t="s">
        <v>11409</v>
      </c>
      <c r="C5771" s="6" t="s">
        <v>11410</v>
      </c>
      <c r="D5771" s="3" t="s">
        <v>1520</v>
      </c>
    </row>
    <row r="5772">
      <c r="A5772" s="6" t="s">
        <v>4681</v>
      </c>
      <c r="B5772" s="2" t="s">
        <v>11411</v>
      </c>
      <c r="C5772" s="6" t="s">
        <v>11412</v>
      </c>
      <c r="D5772" s="3" t="s">
        <v>1520</v>
      </c>
    </row>
    <row r="5773">
      <c r="A5773" s="6" t="s">
        <v>4681</v>
      </c>
      <c r="B5773" s="2" t="s">
        <v>11413</v>
      </c>
      <c r="C5773" s="6" t="s">
        <v>11414</v>
      </c>
      <c r="D5773" s="3" t="s">
        <v>1520</v>
      </c>
    </row>
    <row r="5774">
      <c r="A5774" s="6" t="s">
        <v>4681</v>
      </c>
      <c r="B5774" s="2" t="s">
        <v>11415</v>
      </c>
      <c r="C5774" s="6" t="s">
        <v>11416</v>
      </c>
      <c r="D5774" s="3" t="s">
        <v>1520</v>
      </c>
    </row>
    <row r="5775">
      <c r="A5775" s="6" t="s">
        <v>4681</v>
      </c>
      <c r="B5775" s="2" t="s">
        <v>11417</v>
      </c>
      <c r="C5775" s="6" t="s">
        <v>11418</v>
      </c>
      <c r="D5775" s="3" t="s">
        <v>1520</v>
      </c>
    </row>
    <row r="5776">
      <c r="A5776" s="6" t="s">
        <v>4681</v>
      </c>
      <c r="B5776" s="2" t="s">
        <v>11419</v>
      </c>
      <c r="C5776" s="6" t="s">
        <v>11420</v>
      </c>
      <c r="D5776" s="3" t="s">
        <v>1520</v>
      </c>
    </row>
    <row r="5777">
      <c r="A5777" s="6" t="s">
        <v>4681</v>
      </c>
      <c r="B5777" s="2" t="s">
        <v>11421</v>
      </c>
      <c r="C5777" s="6" t="s">
        <v>11422</v>
      </c>
      <c r="D5777" s="3" t="s">
        <v>1520</v>
      </c>
    </row>
    <row r="5778">
      <c r="A5778" s="6" t="s">
        <v>4681</v>
      </c>
      <c r="B5778" s="2" t="s">
        <v>11423</v>
      </c>
      <c r="C5778" s="6" t="s">
        <v>11424</v>
      </c>
      <c r="D5778" s="3" t="s">
        <v>1520</v>
      </c>
    </row>
    <row r="5779">
      <c r="A5779" s="6" t="s">
        <v>4681</v>
      </c>
      <c r="B5779" s="2" t="s">
        <v>11425</v>
      </c>
      <c r="C5779" s="6" t="s">
        <v>11426</v>
      </c>
      <c r="D5779" s="3" t="s">
        <v>1522</v>
      </c>
    </row>
    <row r="5780">
      <c r="A5780" s="6" t="s">
        <v>4681</v>
      </c>
      <c r="B5780" s="2" t="s">
        <v>11427</v>
      </c>
      <c r="C5780" s="6" t="s">
        <v>11428</v>
      </c>
      <c r="D5780" s="3" t="s">
        <v>1522</v>
      </c>
    </row>
    <row r="5781">
      <c r="A5781" s="6" t="s">
        <v>4681</v>
      </c>
      <c r="B5781" s="2" t="s">
        <v>11429</v>
      </c>
      <c r="C5781" s="6" t="s">
        <v>11430</v>
      </c>
      <c r="D5781" s="3" t="s">
        <v>1522</v>
      </c>
    </row>
    <row r="5782">
      <c r="A5782" s="6" t="s">
        <v>4681</v>
      </c>
      <c r="B5782" s="2" t="s">
        <v>11431</v>
      </c>
      <c r="C5782" s="6" t="s">
        <v>11432</v>
      </c>
      <c r="D5782" s="3" t="s">
        <v>1522</v>
      </c>
    </row>
    <row r="5783">
      <c r="A5783" s="6" t="s">
        <v>4681</v>
      </c>
      <c r="B5783" s="2" t="s">
        <v>11433</v>
      </c>
      <c r="C5783" s="6" t="s">
        <v>11434</v>
      </c>
      <c r="D5783" s="3" t="s">
        <v>1522</v>
      </c>
    </row>
    <row r="5784">
      <c r="A5784" s="6" t="s">
        <v>4681</v>
      </c>
      <c r="B5784" s="2" t="s">
        <v>11435</v>
      </c>
      <c r="C5784" s="6" t="s">
        <v>11436</v>
      </c>
      <c r="D5784" s="3" t="s">
        <v>1522</v>
      </c>
    </row>
    <row r="5785">
      <c r="A5785" s="6" t="s">
        <v>4681</v>
      </c>
      <c r="B5785" s="2" t="s">
        <v>11437</v>
      </c>
      <c r="C5785" s="6" t="s">
        <v>11438</v>
      </c>
      <c r="D5785" s="3" t="s">
        <v>1522</v>
      </c>
    </row>
    <row r="5786">
      <c r="A5786" s="6" t="s">
        <v>4681</v>
      </c>
      <c r="B5786" s="2" t="s">
        <v>11439</v>
      </c>
      <c r="C5786" s="6" t="s">
        <v>11440</v>
      </c>
      <c r="D5786" s="3" t="s">
        <v>1524</v>
      </c>
    </row>
    <row r="5787">
      <c r="A5787" s="6" t="s">
        <v>4681</v>
      </c>
      <c r="B5787" s="2" t="s">
        <v>11441</v>
      </c>
      <c r="C5787" s="6" t="s">
        <v>11442</v>
      </c>
      <c r="D5787" s="3" t="s">
        <v>1524</v>
      </c>
    </row>
    <row r="5788">
      <c r="A5788" s="6" t="s">
        <v>4681</v>
      </c>
      <c r="B5788" s="2" t="s">
        <v>11443</v>
      </c>
      <c r="C5788" s="6" t="s">
        <v>11444</v>
      </c>
      <c r="D5788" s="3" t="s">
        <v>1524</v>
      </c>
    </row>
    <row r="5789">
      <c r="A5789" s="6" t="s">
        <v>4681</v>
      </c>
      <c r="B5789" s="2" t="s">
        <v>11445</v>
      </c>
      <c r="C5789" s="6" t="s">
        <v>11446</v>
      </c>
      <c r="D5789" s="3" t="s">
        <v>1524</v>
      </c>
    </row>
    <row r="5790">
      <c r="A5790" s="6" t="s">
        <v>4681</v>
      </c>
      <c r="B5790" s="2" t="s">
        <v>11447</v>
      </c>
      <c r="C5790" s="6" t="s">
        <v>11448</v>
      </c>
      <c r="D5790" s="3" t="s">
        <v>1526</v>
      </c>
    </row>
    <row r="5791">
      <c r="A5791" s="6" t="s">
        <v>4681</v>
      </c>
      <c r="B5791" s="2" t="s">
        <v>11449</v>
      </c>
      <c r="C5791" s="6" t="s">
        <v>11450</v>
      </c>
      <c r="D5791" s="3" t="s">
        <v>1526</v>
      </c>
    </row>
    <row r="5792">
      <c r="A5792" s="6" t="s">
        <v>4681</v>
      </c>
      <c r="B5792" s="2" t="s">
        <v>11451</v>
      </c>
      <c r="C5792" s="6" t="s">
        <v>11452</v>
      </c>
      <c r="D5792" s="3" t="s">
        <v>1526</v>
      </c>
    </row>
    <row r="5793">
      <c r="A5793" s="6" t="s">
        <v>4681</v>
      </c>
      <c r="B5793" s="2" t="s">
        <v>11453</v>
      </c>
      <c r="C5793" s="6" t="s">
        <v>11454</v>
      </c>
      <c r="D5793" s="3" t="s">
        <v>1526</v>
      </c>
    </row>
    <row r="5794">
      <c r="A5794" s="6" t="s">
        <v>4681</v>
      </c>
      <c r="B5794" s="2" t="s">
        <v>11455</v>
      </c>
      <c r="C5794" s="6" t="s">
        <v>11456</v>
      </c>
      <c r="D5794" s="3" t="s">
        <v>1526</v>
      </c>
    </row>
    <row r="5795">
      <c r="A5795" s="6" t="s">
        <v>4681</v>
      </c>
      <c r="B5795" s="2" t="s">
        <v>11457</v>
      </c>
      <c r="C5795" s="6" t="s">
        <v>11458</v>
      </c>
      <c r="D5795" s="3" t="s">
        <v>1526</v>
      </c>
    </row>
    <row r="5796">
      <c r="A5796" s="6" t="s">
        <v>4681</v>
      </c>
      <c r="B5796" s="2" t="s">
        <v>11459</v>
      </c>
      <c r="C5796" s="6" t="s">
        <v>11460</v>
      </c>
      <c r="D5796" s="3" t="s">
        <v>1526</v>
      </c>
    </row>
    <row r="5797">
      <c r="A5797" s="6" t="s">
        <v>4681</v>
      </c>
      <c r="B5797" s="2" t="s">
        <v>11461</v>
      </c>
      <c r="C5797" s="6" t="s">
        <v>11462</v>
      </c>
      <c r="D5797" s="3" t="s">
        <v>1526</v>
      </c>
    </row>
    <row r="5798">
      <c r="A5798" s="6" t="s">
        <v>4681</v>
      </c>
      <c r="B5798" s="2" t="s">
        <v>11463</v>
      </c>
      <c r="C5798" s="6" t="s">
        <v>11464</v>
      </c>
      <c r="D5798" s="3" t="s">
        <v>1528</v>
      </c>
    </row>
    <row r="5799">
      <c r="A5799" s="6" t="s">
        <v>4681</v>
      </c>
      <c r="B5799" s="2" t="s">
        <v>11465</v>
      </c>
      <c r="C5799" s="6" t="s">
        <v>11466</v>
      </c>
      <c r="D5799" s="3" t="s">
        <v>1528</v>
      </c>
    </row>
    <row r="5800">
      <c r="A5800" s="6" t="s">
        <v>4681</v>
      </c>
      <c r="B5800" s="2" t="s">
        <v>11467</v>
      </c>
      <c r="C5800" s="6" t="s">
        <v>11468</v>
      </c>
      <c r="D5800" s="3" t="s">
        <v>1528</v>
      </c>
    </row>
    <row r="5801">
      <c r="A5801" s="6" t="s">
        <v>4681</v>
      </c>
      <c r="B5801" s="2" t="s">
        <v>11469</v>
      </c>
      <c r="C5801" s="6" t="s">
        <v>11470</v>
      </c>
      <c r="D5801" s="3" t="s">
        <v>1528</v>
      </c>
    </row>
    <row r="5802">
      <c r="A5802" s="6" t="s">
        <v>4681</v>
      </c>
      <c r="B5802" s="2" t="s">
        <v>11471</v>
      </c>
      <c r="C5802" s="6" t="s">
        <v>11472</v>
      </c>
      <c r="D5802" s="3" t="s">
        <v>1528</v>
      </c>
    </row>
    <row r="5803">
      <c r="A5803" s="6" t="s">
        <v>4681</v>
      </c>
      <c r="B5803" s="2" t="s">
        <v>11473</v>
      </c>
      <c r="C5803" s="6" t="s">
        <v>11474</v>
      </c>
      <c r="D5803" s="3" t="s">
        <v>1528</v>
      </c>
    </row>
    <row r="5804">
      <c r="A5804" s="6" t="s">
        <v>4681</v>
      </c>
      <c r="B5804" s="2" t="s">
        <v>11475</v>
      </c>
      <c r="C5804" s="6" t="s">
        <v>11476</v>
      </c>
      <c r="D5804" s="3" t="s">
        <v>1528</v>
      </c>
    </row>
    <row r="5805">
      <c r="A5805" s="6" t="s">
        <v>4681</v>
      </c>
      <c r="B5805" s="2" t="s">
        <v>11477</v>
      </c>
      <c r="C5805" s="6" t="s">
        <v>11478</v>
      </c>
      <c r="D5805" s="3" t="s">
        <v>1528</v>
      </c>
    </row>
    <row r="5806">
      <c r="A5806" s="6" t="s">
        <v>4681</v>
      </c>
      <c r="B5806" s="2" t="s">
        <v>11479</v>
      </c>
      <c r="C5806" s="6" t="s">
        <v>11480</v>
      </c>
      <c r="D5806" s="3" t="s">
        <v>1528</v>
      </c>
    </row>
    <row r="5807">
      <c r="A5807" s="6" t="s">
        <v>4681</v>
      </c>
      <c r="B5807" s="2" t="s">
        <v>11481</v>
      </c>
      <c r="C5807" s="6" t="s">
        <v>11482</v>
      </c>
      <c r="D5807" s="3" t="s">
        <v>1530</v>
      </c>
    </row>
    <row r="5808">
      <c r="A5808" s="6" t="s">
        <v>4681</v>
      </c>
      <c r="B5808" s="2" t="s">
        <v>11483</v>
      </c>
      <c r="C5808" s="6" t="s">
        <v>11484</v>
      </c>
      <c r="D5808" s="3" t="s">
        <v>1530</v>
      </c>
    </row>
    <row r="5809">
      <c r="A5809" s="6" t="s">
        <v>4681</v>
      </c>
      <c r="B5809" s="2" t="s">
        <v>11485</v>
      </c>
      <c r="C5809" s="6" t="s">
        <v>11486</v>
      </c>
      <c r="D5809" s="3" t="s">
        <v>1530</v>
      </c>
    </row>
    <row r="5810">
      <c r="A5810" s="6" t="s">
        <v>4681</v>
      </c>
      <c r="B5810" s="2" t="s">
        <v>11487</v>
      </c>
      <c r="C5810" s="6" t="s">
        <v>11488</v>
      </c>
      <c r="D5810" s="3" t="s">
        <v>1530</v>
      </c>
    </row>
    <row r="5811">
      <c r="A5811" s="6" t="s">
        <v>4681</v>
      </c>
      <c r="B5811" s="2" t="s">
        <v>11489</v>
      </c>
      <c r="C5811" s="6" t="s">
        <v>11490</v>
      </c>
      <c r="D5811" s="3" t="s">
        <v>1532</v>
      </c>
    </row>
    <row r="5812">
      <c r="A5812" s="6" t="s">
        <v>4681</v>
      </c>
      <c r="B5812" s="2" t="s">
        <v>11491</v>
      </c>
      <c r="C5812" s="6" t="s">
        <v>11492</v>
      </c>
      <c r="D5812" s="3" t="s">
        <v>1532</v>
      </c>
    </row>
    <row r="5813">
      <c r="A5813" s="6" t="s">
        <v>4681</v>
      </c>
      <c r="B5813" s="2" t="s">
        <v>11493</v>
      </c>
      <c r="C5813" s="6" t="s">
        <v>11494</v>
      </c>
      <c r="D5813" s="3" t="s">
        <v>1532</v>
      </c>
    </row>
    <row r="5814">
      <c r="A5814" s="6" t="s">
        <v>4681</v>
      </c>
      <c r="B5814" s="2" t="s">
        <v>11495</v>
      </c>
      <c r="C5814" s="6" t="s">
        <v>11496</v>
      </c>
      <c r="D5814" s="3" t="s">
        <v>1532</v>
      </c>
    </row>
    <row r="5815">
      <c r="A5815" s="6" t="s">
        <v>4681</v>
      </c>
      <c r="B5815" s="2" t="s">
        <v>11497</v>
      </c>
      <c r="C5815" s="6" t="s">
        <v>11498</v>
      </c>
      <c r="D5815" s="3" t="s">
        <v>1534</v>
      </c>
    </row>
    <row r="5816">
      <c r="A5816" s="6" t="s">
        <v>4681</v>
      </c>
      <c r="B5816" s="2" t="s">
        <v>11499</v>
      </c>
      <c r="C5816" s="6" t="s">
        <v>11500</v>
      </c>
      <c r="D5816" s="3" t="s">
        <v>1534</v>
      </c>
    </row>
    <row r="5817">
      <c r="A5817" s="6" t="s">
        <v>4681</v>
      </c>
      <c r="B5817" s="2" t="s">
        <v>11501</v>
      </c>
      <c r="C5817" s="6" t="s">
        <v>11502</v>
      </c>
      <c r="D5817" s="3" t="s">
        <v>1534</v>
      </c>
    </row>
    <row r="5818">
      <c r="A5818" s="6" t="s">
        <v>4681</v>
      </c>
      <c r="B5818" s="2" t="s">
        <v>11503</v>
      </c>
      <c r="C5818" s="6" t="s">
        <v>11504</v>
      </c>
      <c r="D5818" s="3" t="s">
        <v>1534</v>
      </c>
    </row>
    <row r="5819">
      <c r="A5819" s="6" t="s">
        <v>4681</v>
      </c>
      <c r="B5819" s="2" t="s">
        <v>11505</v>
      </c>
      <c r="C5819" s="6" t="s">
        <v>11506</v>
      </c>
      <c r="D5819" s="3" t="s">
        <v>1534</v>
      </c>
    </row>
    <row r="5820">
      <c r="A5820" s="6" t="s">
        <v>4681</v>
      </c>
      <c r="B5820" s="2" t="s">
        <v>11507</v>
      </c>
      <c r="C5820" s="6" t="s">
        <v>11508</v>
      </c>
      <c r="D5820" s="3" t="s">
        <v>1534</v>
      </c>
    </row>
    <row r="5821">
      <c r="A5821" s="6" t="s">
        <v>4681</v>
      </c>
      <c r="B5821" s="2" t="s">
        <v>11509</v>
      </c>
      <c r="C5821" s="6" t="s">
        <v>1538</v>
      </c>
      <c r="D5821" s="3" t="s">
        <v>1537</v>
      </c>
    </row>
    <row r="5822">
      <c r="A5822" s="6" t="s">
        <v>4681</v>
      </c>
      <c r="B5822" s="2" t="s">
        <v>11510</v>
      </c>
      <c r="C5822" s="6" t="s">
        <v>11511</v>
      </c>
      <c r="D5822" s="3" t="s">
        <v>1539</v>
      </c>
    </row>
    <row r="5823">
      <c r="A5823" s="6" t="s">
        <v>4681</v>
      </c>
      <c r="B5823" s="2" t="s">
        <v>11512</v>
      </c>
      <c r="C5823" s="6" t="s">
        <v>11513</v>
      </c>
      <c r="D5823" s="3" t="s">
        <v>1539</v>
      </c>
    </row>
    <row r="5824">
      <c r="A5824" s="6" t="s">
        <v>4681</v>
      </c>
      <c r="B5824" s="2" t="s">
        <v>11514</v>
      </c>
      <c r="C5824" s="6" t="s">
        <v>11515</v>
      </c>
      <c r="D5824" s="3" t="s">
        <v>1539</v>
      </c>
    </row>
    <row r="5825">
      <c r="A5825" s="6" t="s">
        <v>4681</v>
      </c>
      <c r="B5825" s="2" t="s">
        <v>11516</v>
      </c>
      <c r="C5825" s="6" t="s">
        <v>11517</v>
      </c>
      <c r="D5825" s="3" t="s">
        <v>1539</v>
      </c>
    </row>
    <row r="5826">
      <c r="A5826" s="6" t="s">
        <v>4681</v>
      </c>
      <c r="B5826" s="2" t="s">
        <v>11518</v>
      </c>
      <c r="C5826" s="6" t="s">
        <v>11519</v>
      </c>
      <c r="D5826" s="3" t="s">
        <v>1539</v>
      </c>
    </row>
    <row r="5827">
      <c r="A5827" s="6" t="s">
        <v>4681</v>
      </c>
      <c r="B5827" s="2" t="s">
        <v>11520</v>
      </c>
      <c r="C5827" s="6" t="s">
        <v>11521</v>
      </c>
      <c r="D5827" s="3" t="s">
        <v>1539</v>
      </c>
    </row>
    <row r="5828">
      <c r="A5828" s="6" t="s">
        <v>4681</v>
      </c>
      <c r="B5828" s="2" t="s">
        <v>11522</v>
      </c>
      <c r="C5828" s="6" t="s">
        <v>11523</v>
      </c>
      <c r="D5828" s="3" t="s">
        <v>1541</v>
      </c>
    </row>
    <row r="5829">
      <c r="A5829" s="6" t="s">
        <v>4681</v>
      </c>
      <c r="B5829" s="2" t="s">
        <v>11524</v>
      </c>
      <c r="C5829" s="6" t="s">
        <v>11525</v>
      </c>
      <c r="D5829" s="3" t="s">
        <v>1541</v>
      </c>
    </row>
    <row r="5830">
      <c r="A5830" s="6" t="s">
        <v>4681</v>
      </c>
      <c r="B5830" s="2" t="s">
        <v>11526</v>
      </c>
      <c r="C5830" s="6" t="s">
        <v>11527</v>
      </c>
      <c r="D5830" s="3" t="s">
        <v>1541</v>
      </c>
    </row>
    <row r="5831">
      <c r="A5831" s="6" t="s">
        <v>4681</v>
      </c>
      <c r="B5831" s="2" t="s">
        <v>11528</v>
      </c>
      <c r="C5831" s="6" t="s">
        <v>11529</v>
      </c>
      <c r="D5831" s="3" t="s">
        <v>1541</v>
      </c>
    </row>
    <row r="5832">
      <c r="A5832" s="6" t="s">
        <v>4681</v>
      </c>
      <c r="B5832" s="2" t="s">
        <v>11530</v>
      </c>
      <c r="C5832" s="6" t="s">
        <v>11531</v>
      </c>
      <c r="D5832" s="3" t="s">
        <v>1543</v>
      </c>
    </row>
    <row r="5833">
      <c r="A5833" s="6" t="s">
        <v>4681</v>
      </c>
      <c r="B5833" s="2" t="s">
        <v>11532</v>
      </c>
      <c r="C5833" s="6" t="s">
        <v>11533</v>
      </c>
      <c r="D5833" s="3" t="s">
        <v>1543</v>
      </c>
    </row>
    <row r="5834">
      <c r="A5834" s="6" t="s">
        <v>4681</v>
      </c>
      <c r="B5834" s="2" t="s">
        <v>11534</v>
      </c>
      <c r="C5834" s="6" t="s">
        <v>11535</v>
      </c>
      <c r="D5834" s="3" t="s">
        <v>1543</v>
      </c>
    </row>
    <row r="5835">
      <c r="A5835" s="6" t="s">
        <v>4681</v>
      </c>
      <c r="B5835" s="2" t="s">
        <v>11536</v>
      </c>
      <c r="C5835" s="6" t="s">
        <v>11537</v>
      </c>
      <c r="D5835" s="3" t="s">
        <v>1543</v>
      </c>
    </row>
    <row r="5836">
      <c r="A5836" s="6" t="s">
        <v>4681</v>
      </c>
      <c r="B5836" s="2" t="s">
        <v>11538</v>
      </c>
      <c r="C5836" s="6" t="s">
        <v>11539</v>
      </c>
      <c r="D5836" s="3" t="s">
        <v>1543</v>
      </c>
    </row>
    <row r="5837">
      <c r="A5837" s="6" t="s">
        <v>4681</v>
      </c>
      <c r="B5837" s="2" t="s">
        <v>11540</v>
      </c>
      <c r="C5837" s="6" t="s">
        <v>11541</v>
      </c>
      <c r="D5837" s="3" t="s">
        <v>1543</v>
      </c>
    </row>
    <row r="5838">
      <c r="A5838" s="6" t="s">
        <v>4681</v>
      </c>
      <c r="B5838" s="2" t="s">
        <v>11542</v>
      </c>
      <c r="C5838" s="6" t="s">
        <v>11543</v>
      </c>
      <c r="D5838" s="3" t="s">
        <v>1543</v>
      </c>
    </row>
    <row r="5839">
      <c r="A5839" s="6" t="s">
        <v>4681</v>
      </c>
      <c r="B5839" s="2" t="s">
        <v>11544</v>
      </c>
      <c r="C5839" s="6" t="s">
        <v>11545</v>
      </c>
      <c r="D5839" s="3" t="s">
        <v>1543</v>
      </c>
    </row>
    <row r="5840">
      <c r="A5840" s="6" t="s">
        <v>4681</v>
      </c>
      <c r="B5840" s="2" t="s">
        <v>11546</v>
      </c>
      <c r="C5840" s="6" t="s">
        <v>11547</v>
      </c>
      <c r="D5840" s="3" t="s">
        <v>1543</v>
      </c>
    </row>
    <row r="5841">
      <c r="A5841" s="6" t="s">
        <v>4681</v>
      </c>
      <c r="B5841" s="2" t="s">
        <v>11548</v>
      </c>
      <c r="C5841" s="6" t="s">
        <v>11549</v>
      </c>
      <c r="D5841" s="3" t="s">
        <v>1543</v>
      </c>
    </row>
    <row r="5842">
      <c r="A5842" s="6" t="s">
        <v>4681</v>
      </c>
      <c r="B5842" s="2" t="s">
        <v>11550</v>
      </c>
      <c r="C5842" s="6" t="s">
        <v>11551</v>
      </c>
      <c r="D5842" s="3" t="s">
        <v>1545</v>
      </c>
    </row>
    <row r="5843">
      <c r="A5843" s="6" t="s">
        <v>4681</v>
      </c>
      <c r="B5843" s="2" t="s">
        <v>11552</v>
      </c>
      <c r="C5843" s="6" t="s">
        <v>11553</v>
      </c>
      <c r="D5843" s="3" t="s">
        <v>1545</v>
      </c>
    </row>
    <row r="5844">
      <c r="A5844" s="6" t="s">
        <v>4681</v>
      </c>
      <c r="B5844" s="2" t="s">
        <v>11554</v>
      </c>
      <c r="C5844" s="6" t="s">
        <v>11555</v>
      </c>
      <c r="D5844" s="3" t="s">
        <v>1547</v>
      </c>
    </row>
    <row r="5845">
      <c r="A5845" s="6" t="s">
        <v>4681</v>
      </c>
      <c r="B5845" s="2" t="s">
        <v>11556</v>
      </c>
      <c r="C5845" s="6" t="s">
        <v>11557</v>
      </c>
      <c r="D5845" s="3" t="s">
        <v>1547</v>
      </c>
    </row>
    <row r="5846">
      <c r="A5846" s="6" t="s">
        <v>4681</v>
      </c>
      <c r="B5846" s="2" t="s">
        <v>11558</v>
      </c>
      <c r="C5846" s="6" t="s">
        <v>11559</v>
      </c>
      <c r="D5846" s="3" t="s">
        <v>1547</v>
      </c>
    </row>
    <row r="5847">
      <c r="A5847" s="6" t="s">
        <v>4681</v>
      </c>
      <c r="B5847" s="2" t="s">
        <v>11560</v>
      </c>
      <c r="C5847" s="6" t="s">
        <v>11561</v>
      </c>
      <c r="D5847" s="3" t="s">
        <v>1547</v>
      </c>
    </row>
    <row r="5848">
      <c r="A5848" s="6" t="s">
        <v>4681</v>
      </c>
      <c r="B5848" s="2" t="s">
        <v>11562</v>
      </c>
      <c r="C5848" s="6" t="s">
        <v>11563</v>
      </c>
      <c r="D5848" s="3" t="s">
        <v>1547</v>
      </c>
    </row>
    <row r="5849">
      <c r="A5849" s="6" t="s">
        <v>4681</v>
      </c>
      <c r="B5849" s="2" t="s">
        <v>11564</v>
      </c>
      <c r="C5849" s="6" t="s">
        <v>11565</v>
      </c>
      <c r="D5849" s="3" t="s">
        <v>1547</v>
      </c>
    </row>
    <row r="5850">
      <c r="A5850" s="6" t="s">
        <v>4681</v>
      </c>
      <c r="B5850" s="2" t="s">
        <v>11566</v>
      </c>
      <c r="C5850" s="6" t="s">
        <v>11567</v>
      </c>
      <c r="D5850" s="3" t="s">
        <v>1549</v>
      </c>
    </row>
    <row r="5851">
      <c r="A5851" s="6" t="s">
        <v>4681</v>
      </c>
      <c r="B5851" s="2" t="s">
        <v>11568</v>
      </c>
      <c r="C5851" s="6" t="s">
        <v>11569</v>
      </c>
      <c r="D5851" s="3" t="s">
        <v>1549</v>
      </c>
    </row>
    <row r="5852">
      <c r="A5852" s="6" t="s">
        <v>4681</v>
      </c>
      <c r="B5852" s="2" t="s">
        <v>11570</v>
      </c>
      <c r="C5852" s="6" t="s">
        <v>11571</v>
      </c>
      <c r="D5852" s="3" t="s">
        <v>1549</v>
      </c>
    </row>
    <row r="5853">
      <c r="A5853" s="6" t="s">
        <v>4681</v>
      </c>
      <c r="B5853" s="2" t="s">
        <v>11572</v>
      </c>
      <c r="C5853" s="6" t="s">
        <v>11573</v>
      </c>
      <c r="D5853" s="3" t="s">
        <v>1549</v>
      </c>
    </row>
    <row r="5854">
      <c r="A5854" s="6" t="s">
        <v>4681</v>
      </c>
      <c r="B5854" s="2" t="s">
        <v>11574</v>
      </c>
      <c r="C5854" s="6" t="s">
        <v>11575</v>
      </c>
      <c r="D5854" s="3" t="s">
        <v>1549</v>
      </c>
    </row>
    <row r="5855">
      <c r="A5855" s="6" t="s">
        <v>4681</v>
      </c>
      <c r="B5855" s="2" t="s">
        <v>11576</v>
      </c>
      <c r="C5855" s="6" t="s">
        <v>11577</v>
      </c>
      <c r="D5855" s="3" t="s">
        <v>1551</v>
      </c>
    </row>
    <row r="5856">
      <c r="A5856" s="6" t="s">
        <v>4681</v>
      </c>
      <c r="B5856" s="2" t="s">
        <v>11578</v>
      </c>
      <c r="C5856" s="6" t="s">
        <v>11579</v>
      </c>
      <c r="D5856" s="3" t="s">
        <v>1551</v>
      </c>
    </row>
    <row r="5857">
      <c r="A5857" s="6" t="s">
        <v>4681</v>
      </c>
      <c r="B5857" s="2" t="s">
        <v>11580</v>
      </c>
      <c r="C5857" s="6" t="s">
        <v>11581</v>
      </c>
      <c r="D5857" s="3" t="s">
        <v>1551</v>
      </c>
    </row>
    <row r="5858">
      <c r="A5858" s="6" t="s">
        <v>4681</v>
      </c>
      <c r="B5858" s="2" t="s">
        <v>11582</v>
      </c>
      <c r="C5858" s="6" t="s">
        <v>11583</v>
      </c>
      <c r="D5858" s="3" t="s">
        <v>1551</v>
      </c>
    </row>
    <row r="5859">
      <c r="A5859" s="6" t="s">
        <v>4681</v>
      </c>
      <c r="B5859" s="2" t="s">
        <v>11584</v>
      </c>
      <c r="C5859" s="6" t="s">
        <v>11585</v>
      </c>
      <c r="D5859" s="3" t="s">
        <v>1553</v>
      </c>
    </row>
    <row r="5860">
      <c r="A5860" s="6" t="s">
        <v>4681</v>
      </c>
      <c r="B5860" s="2" t="s">
        <v>11586</v>
      </c>
      <c r="C5860" s="6" t="s">
        <v>11587</v>
      </c>
      <c r="D5860" s="3" t="s">
        <v>1553</v>
      </c>
    </row>
    <row r="5861">
      <c r="A5861" s="6" t="s">
        <v>4681</v>
      </c>
      <c r="B5861" s="2" t="s">
        <v>11588</v>
      </c>
      <c r="C5861" s="6" t="s">
        <v>11589</v>
      </c>
      <c r="D5861" s="3" t="s">
        <v>1553</v>
      </c>
    </row>
    <row r="5862">
      <c r="A5862" s="6" t="s">
        <v>4681</v>
      </c>
      <c r="B5862" s="2" t="s">
        <v>11590</v>
      </c>
      <c r="C5862" s="6" t="s">
        <v>11591</v>
      </c>
      <c r="D5862" s="3" t="s">
        <v>1553</v>
      </c>
    </row>
    <row r="5863">
      <c r="A5863" s="6" t="s">
        <v>4681</v>
      </c>
      <c r="B5863" s="2" t="s">
        <v>11592</v>
      </c>
      <c r="C5863" s="6" t="s">
        <v>11593</v>
      </c>
      <c r="D5863" s="3" t="s">
        <v>1555</v>
      </c>
    </row>
    <row r="5864">
      <c r="A5864" s="6" t="s">
        <v>4681</v>
      </c>
      <c r="B5864" s="2" t="s">
        <v>11594</v>
      </c>
      <c r="C5864" s="6" t="s">
        <v>11595</v>
      </c>
      <c r="D5864" s="3" t="s">
        <v>1555</v>
      </c>
    </row>
    <row r="5865">
      <c r="A5865" s="6" t="s">
        <v>4681</v>
      </c>
      <c r="B5865" s="2" t="s">
        <v>11596</v>
      </c>
      <c r="C5865" s="6" t="s">
        <v>11597</v>
      </c>
      <c r="D5865" s="3" t="s">
        <v>1555</v>
      </c>
    </row>
    <row r="5866">
      <c r="A5866" s="6" t="s">
        <v>4681</v>
      </c>
      <c r="B5866" s="2" t="s">
        <v>11598</v>
      </c>
      <c r="C5866" s="6" t="s">
        <v>11599</v>
      </c>
      <c r="D5866" s="3" t="s">
        <v>1555</v>
      </c>
    </row>
    <row r="5867">
      <c r="A5867" s="6" t="s">
        <v>4681</v>
      </c>
      <c r="B5867" s="2" t="s">
        <v>11600</v>
      </c>
      <c r="C5867" s="6" t="s">
        <v>11601</v>
      </c>
      <c r="D5867" s="3" t="s">
        <v>1555</v>
      </c>
    </row>
    <row r="5868">
      <c r="A5868" s="6" t="s">
        <v>4681</v>
      </c>
      <c r="B5868" s="2" t="s">
        <v>11602</v>
      </c>
      <c r="C5868" s="6" t="s">
        <v>11603</v>
      </c>
      <c r="D5868" s="3" t="s">
        <v>1558</v>
      </c>
    </row>
    <row r="5869">
      <c r="A5869" s="6" t="s">
        <v>4681</v>
      </c>
      <c r="B5869" s="2" t="s">
        <v>11604</v>
      </c>
      <c r="C5869" s="6" t="s">
        <v>11605</v>
      </c>
      <c r="D5869" s="3" t="s">
        <v>1558</v>
      </c>
    </row>
    <row r="5870">
      <c r="A5870" s="6" t="s">
        <v>4681</v>
      </c>
      <c r="B5870" s="2" t="s">
        <v>11606</v>
      </c>
      <c r="C5870" s="6" t="s">
        <v>11607</v>
      </c>
      <c r="D5870" s="3" t="s">
        <v>1558</v>
      </c>
    </row>
    <row r="5871">
      <c r="A5871" s="6" t="s">
        <v>4681</v>
      </c>
      <c r="B5871" s="2" t="s">
        <v>11608</v>
      </c>
      <c r="C5871" s="6" t="s">
        <v>11609</v>
      </c>
      <c r="D5871" s="3" t="s">
        <v>1558</v>
      </c>
    </row>
    <row r="5872">
      <c r="A5872" s="6" t="s">
        <v>4681</v>
      </c>
      <c r="B5872" s="2" t="s">
        <v>11610</v>
      </c>
      <c r="C5872" s="6" t="s">
        <v>11611</v>
      </c>
      <c r="D5872" s="3" t="s">
        <v>1558</v>
      </c>
    </row>
    <row r="5873">
      <c r="A5873" s="6" t="s">
        <v>4681</v>
      </c>
      <c r="B5873" s="2" t="s">
        <v>11612</v>
      </c>
      <c r="C5873" s="6" t="s">
        <v>5153</v>
      </c>
      <c r="D5873" s="3" t="s">
        <v>1560</v>
      </c>
    </row>
    <row r="5874">
      <c r="A5874" s="6" t="s">
        <v>4681</v>
      </c>
      <c r="B5874" s="2" t="s">
        <v>11613</v>
      </c>
      <c r="C5874" s="6" t="s">
        <v>11614</v>
      </c>
      <c r="D5874" s="3" t="s">
        <v>1560</v>
      </c>
    </row>
    <row r="5875">
      <c r="A5875" s="6" t="s">
        <v>4681</v>
      </c>
      <c r="B5875" s="2" t="s">
        <v>11615</v>
      </c>
      <c r="C5875" s="6" t="s">
        <v>11616</v>
      </c>
      <c r="D5875" s="3" t="s">
        <v>1560</v>
      </c>
    </row>
    <row r="5876">
      <c r="A5876" s="6" t="s">
        <v>4681</v>
      </c>
      <c r="B5876" s="2" t="s">
        <v>11617</v>
      </c>
      <c r="C5876" s="6" t="s">
        <v>11618</v>
      </c>
      <c r="D5876" s="3" t="s">
        <v>1560</v>
      </c>
    </row>
    <row r="5877">
      <c r="A5877" s="6" t="s">
        <v>4681</v>
      </c>
      <c r="B5877" s="2" t="s">
        <v>11619</v>
      </c>
      <c r="C5877" s="6" t="s">
        <v>1563</v>
      </c>
      <c r="D5877" s="3" t="s">
        <v>1562</v>
      </c>
    </row>
    <row r="5878">
      <c r="A5878" s="6" t="s">
        <v>4681</v>
      </c>
      <c r="B5878" s="2" t="s">
        <v>11620</v>
      </c>
      <c r="C5878" s="6" t="s">
        <v>1565</v>
      </c>
      <c r="D5878" s="3" t="s">
        <v>1564</v>
      </c>
    </row>
    <row r="5879">
      <c r="A5879" s="6" t="s">
        <v>4681</v>
      </c>
      <c r="B5879" s="2" t="s">
        <v>11621</v>
      </c>
      <c r="C5879" s="6" t="s">
        <v>11622</v>
      </c>
      <c r="D5879" s="3" t="s">
        <v>1567</v>
      </c>
    </row>
    <row r="5880">
      <c r="A5880" s="6" t="s">
        <v>4681</v>
      </c>
      <c r="B5880" s="2" t="s">
        <v>11623</v>
      </c>
      <c r="C5880" s="6" t="s">
        <v>11624</v>
      </c>
      <c r="D5880" s="3" t="s">
        <v>1567</v>
      </c>
    </row>
    <row r="5881">
      <c r="A5881" s="6" t="s">
        <v>4681</v>
      </c>
      <c r="B5881" s="2" t="s">
        <v>11625</v>
      </c>
      <c r="C5881" s="6" t="s">
        <v>11626</v>
      </c>
      <c r="D5881" s="3" t="s">
        <v>1567</v>
      </c>
    </row>
    <row r="5882">
      <c r="A5882" s="6" t="s">
        <v>4681</v>
      </c>
      <c r="B5882" s="2" t="s">
        <v>11627</v>
      </c>
      <c r="C5882" s="6" t="s">
        <v>11628</v>
      </c>
      <c r="D5882" s="3" t="s">
        <v>1567</v>
      </c>
    </row>
    <row r="5883">
      <c r="A5883" s="6" t="s">
        <v>4681</v>
      </c>
      <c r="B5883" s="2" t="s">
        <v>11629</v>
      </c>
      <c r="C5883" s="6" t="s">
        <v>11630</v>
      </c>
      <c r="D5883" s="3" t="s">
        <v>1567</v>
      </c>
    </row>
    <row r="5884">
      <c r="A5884" s="6" t="s">
        <v>4681</v>
      </c>
      <c r="B5884" s="2" t="s">
        <v>11631</v>
      </c>
      <c r="C5884" s="6" t="s">
        <v>11632</v>
      </c>
      <c r="D5884" s="3" t="s">
        <v>1567</v>
      </c>
    </row>
    <row r="5885">
      <c r="A5885" s="6" t="s">
        <v>4681</v>
      </c>
      <c r="B5885" s="2" t="s">
        <v>11633</v>
      </c>
      <c r="C5885" s="6" t="s">
        <v>11634</v>
      </c>
      <c r="D5885" s="3" t="s">
        <v>1567</v>
      </c>
    </row>
    <row r="5886">
      <c r="A5886" s="6" t="s">
        <v>4681</v>
      </c>
      <c r="B5886" s="2" t="s">
        <v>11635</v>
      </c>
      <c r="C5886" s="6" t="s">
        <v>11636</v>
      </c>
      <c r="D5886" s="3" t="s">
        <v>1569</v>
      </c>
    </row>
    <row r="5887">
      <c r="A5887" s="6" t="s">
        <v>4681</v>
      </c>
      <c r="B5887" s="2" t="s">
        <v>11637</v>
      </c>
      <c r="C5887" s="6" t="s">
        <v>11638</v>
      </c>
      <c r="D5887" s="3" t="s">
        <v>1569</v>
      </c>
    </row>
    <row r="5888">
      <c r="A5888" s="6" t="s">
        <v>4681</v>
      </c>
      <c r="B5888" s="2" t="s">
        <v>11639</v>
      </c>
      <c r="C5888" s="6" t="s">
        <v>11640</v>
      </c>
      <c r="D5888" s="3" t="s">
        <v>1569</v>
      </c>
    </row>
    <row r="5889">
      <c r="A5889" s="6" t="s">
        <v>4681</v>
      </c>
      <c r="B5889" s="2" t="s">
        <v>11641</v>
      </c>
      <c r="C5889" s="6" t="s">
        <v>11642</v>
      </c>
      <c r="D5889" s="3" t="s">
        <v>1571</v>
      </c>
    </row>
    <row r="5890">
      <c r="A5890" s="6" t="s">
        <v>4681</v>
      </c>
      <c r="B5890" s="2" t="s">
        <v>11643</v>
      </c>
      <c r="C5890" s="6" t="s">
        <v>11644</v>
      </c>
      <c r="D5890" s="3" t="s">
        <v>1571</v>
      </c>
    </row>
    <row r="5891">
      <c r="A5891" s="6" t="s">
        <v>4681</v>
      </c>
      <c r="B5891" s="2" t="s">
        <v>11645</v>
      </c>
      <c r="C5891" s="6" t="s">
        <v>11646</v>
      </c>
      <c r="D5891" s="3" t="s">
        <v>1571</v>
      </c>
    </row>
    <row r="5892">
      <c r="A5892" s="6" t="s">
        <v>4681</v>
      </c>
      <c r="B5892" s="2" t="s">
        <v>11647</v>
      </c>
      <c r="C5892" s="6" t="s">
        <v>11648</v>
      </c>
      <c r="D5892" s="3" t="s">
        <v>1573</v>
      </c>
    </row>
    <row r="5893">
      <c r="A5893" s="6" t="s">
        <v>4681</v>
      </c>
      <c r="B5893" s="2" t="s">
        <v>11649</v>
      </c>
      <c r="C5893" s="6" t="s">
        <v>11650</v>
      </c>
      <c r="D5893" s="3" t="s">
        <v>1573</v>
      </c>
    </row>
    <row r="5894">
      <c r="A5894" s="6" t="s">
        <v>4681</v>
      </c>
      <c r="B5894" s="2" t="s">
        <v>11651</v>
      </c>
      <c r="C5894" s="6" t="s">
        <v>11652</v>
      </c>
      <c r="D5894" s="3" t="s">
        <v>1573</v>
      </c>
    </row>
    <row r="5895">
      <c r="A5895" s="6" t="s">
        <v>4681</v>
      </c>
      <c r="B5895" s="2" t="s">
        <v>11653</v>
      </c>
      <c r="C5895" s="6" t="s">
        <v>11654</v>
      </c>
      <c r="D5895" s="3" t="s">
        <v>1575</v>
      </c>
    </row>
    <row r="5896">
      <c r="A5896" s="6" t="s">
        <v>4681</v>
      </c>
      <c r="B5896" s="2" t="s">
        <v>11655</v>
      </c>
      <c r="C5896" s="6" t="s">
        <v>11656</v>
      </c>
      <c r="D5896" s="3" t="s">
        <v>1575</v>
      </c>
    </row>
    <row r="5897">
      <c r="A5897" s="6" t="s">
        <v>4681</v>
      </c>
      <c r="B5897" s="2" t="s">
        <v>11657</v>
      </c>
      <c r="C5897" s="6" t="s">
        <v>11658</v>
      </c>
      <c r="D5897" s="3" t="s">
        <v>1577</v>
      </c>
    </row>
    <row r="5898">
      <c r="A5898" s="6" t="s">
        <v>4681</v>
      </c>
      <c r="B5898" s="2" t="s">
        <v>11659</v>
      </c>
      <c r="C5898" s="6" t="s">
        <v>11660</v>
      </c>
      <c r="D5898" s="3" t="s">
        <v>1577</v>
      </c>
    </row>
    <row r="5899">
      <c r="A5899" s="6" t="s">
        <v>4681</v>
      </c>
      <c r="B5899" s="2" t="s">
        <v>11661</v>
      </c>
      <c r="C5899" s="6" t="s">
        <v>11662</v>
      </c>
      <c r="D5899" s="3" t="s">
        <v>1577</v>
      </c>
    </row>
    <row r="5900">
      <c r="A5900" s="6" t="s">
        <v>4681</v>
      </c>
      <c r="B5900" s="2" t="s">
        <v>11663</v>
      </c>
      <c r="C5900" s="6" t="s">
        <v>1580</v>
      </c>
      <c r="D5900" s="3" t="s">
        <v>1579</v>
      </c>
    </row>
    <row r="5901">
      <c r="A5901" s="6" t="s">
        <v>4681</v>
      </c>
      <c r="B5901" s="2" t="s">
        <v>11664</v>
      </c>
      <c r="C5901" s="6" t="s">
        <v>11665</v>
      </c>
      <c r="D5901" s="3" t="s">
        <v>1582</v>
      </c>
    </row>
    <row r="5902">
      <c r="A5902" s="6" t="s">
        <v>4681</v>
      </c>
      <c r="B5902" s="2" t="s">
        <v>11666</v>
      </c>
      <c r="C5902" s="6" t="s">
        <v>11667</v>
      </c>
      <c r="D5902" s="3" t="s">
        <v>1582</v>
      </c>
    </row>
    <row r="5903">
      <c r="A5903" s="6" t="s">
        <v>4681</v>
      </c>
      <c r="B5903" s="2" t="s">
        <v>11668</v>
      </c>
      <c r="C5903" s="6" t="s">
        <v>11669</v>
      </c>
      <c r="D5903" s="3" t="s">
        <v>1582</v>
      </c>
    </row>
    <row r="5904">
      <c r="A5904" s="6" t="s">
        <v>4681</v>
      </c>
      <c r="B5904" s="2" t="s">
        <v>11670</v>
      </c>
      <c r="C5904" s="6" t="s">
        <v>11671</v>
      </c>
      <c r="D5904" s="3" t="s">
        <v>1584</v>
      </c>
    </row>
    <row r="5905">
      <c r="A5905" s="6" t="s">
        <v>4681</v>
      </c>
      <c r="B5905" s="2" t="s">
        <v>11672</v>
      </c>
      <c r="C5905" s="6" t="s">
        <v>11673</v>
      </c>
      <c r="D5905" s="3" t="s">
        <v>1584</v>
      </c>
    </row>
    <row r="5906">
      <c r="A5906" s="6" t="s">
        <v>4681</v>
      </c>
      <c r="B5906" s="2" t="s">
        <v>11674</v>
      </c>
      <c r="C5906" s="6" t="s">
        <v>11675</v>
      </c>
      <c r="D5906" s="3" t="s">
        <v>1584</v>
      </c>
    </row>
    <row r="5907">
      <c r="A5907" s="6" t="s">
        <v>4681</v>
      </c>
      <c r="B5907" s="2" t="s">
        <v>11676</v>
      </c>
      <c r="C5907" s="6" t="s">
        <v>11677</v>
      </c>
      <c r="D5907" s="3" t="s">
        <v>1586</v>
      </c>
    </row>
    <row r="5908">
      <c r="A5908" s="6" t="s">
        <v>4681</v>
      </c>
      <c r="B5908" s="2" t="s">
        <v>11678</v>
      </c>
      <c r="C5908" s="6" t="s">
        <v>11679</v>
      </c>
      <c r="D5908" s="3" t="s">
        <v>1586</v>
      </c>
    </row>
    <row r="5909">
      <c r="A5909" s="6" t="s">
        <v>4681</v>
      </c>
      <c r="B5909" s="2" t="s">
        <v>11680</v>
      </c>
      <c r="C5909" s="6" t="s">
        <v>11681</v>
      </c>
      <c r="D5909" s="3" t="s">
        <v>1586</v>
      </c>
    </row>
    <row r="5910">
      <c r="A5910" s="6" t="s">
        <v>4681</v>
      </c>
      <c r="B5910" s="2" t="s">
        <v>11682</v>
      </c>
      <c r="C5910" s="6" t="s">
        <v>11683</v>
      </c>
      <c r="D5910" s="3" t="s">
        <v>1586</v>
      </c>
    </row>
    <row r="5911">
      <c r="A5911" s="6" t="s">
        <v>4681</v>
      </c>
      <c r="B5911" s="2" t="s">
        <v>11684</v>
      </c>
      <c r="C5911" s="6" t="s">
        <v>11685</v>
      </c>
      <c r="D5911" s="3" t="s">
        <v>1586</v>
      </c>
    </row>
    <row r="5912">
      <c r="A5912" s="6" t="s">
        <v>4681</v>
      </c>
      <c r="B5912" s="2" t="s">
        <v>11686</v>
      </c>
      <c r="C5912" s="6" t="s">
        <v>1589</v>
      </c>
      <c r="D5912" s="3" t="s">
        <v>1588</v>
      </c>
    </row>
    <row r="5913">
      <c r="A5913" s="6" t="s">
        <v>4681</v>
      </c>
      <c r="B5913" s="2" t="s">
        <v>11687</v>
      </c>
      <c r="C5913" s="6" t="s">
        <v>1591</v>
      </c>
      <c r="D5913" s="3" t="s">
        <v>1590</v>
      </c>
    </row>
    <row r="5914">
      <c r="A5914" s="6" t="s">
        <v>4681</v>
      </c>
      <c r="B5914" s="2" t="s">
        <v>11688</v>
      </c>
      <c r="C5914" s="6" t="s">
        <v>11689</v>
      </c>
      <c r="D5914" s="3" t="s">
        <v>1592</v>
      </c>
    </row>
    <row r="5915">
      <c r="A5915" s="6" t="s">
        <v>4681</v>
      </c>
      <c r="B5915" s="2" t="s">
        <v>11690</v>
      </c>
      <c r="C5915" s="6" t="s">
        <v>11691</v>
      </c>
      <c r="D5915" s="3" t="s">
        <v>1592</v>
      </c>
    </row>
    <row r="5916">
      <c r="A5916" s="6" t="s">
        <v>4681</v>
      </c>
      <c r="B5916" s="2" t="s">
        <v>11692</v>
      </c>
      <c r="C5916" s="6" t="s">
        <v>11693</v>
      </c>
      <c r="D5916" s="3" t="s">
        <v>1592</v>
      </c>
    </row>
    <row r="5917">
      <c r="A5917" s="6" t="s">
        <v>4681</v>
      </c>
      <c r="B5917" s="2" t="s">
        <v>11694</v>
      </c>
      <c r="C5917" s="6" t="s">
        <v>11695</v>
      </c>
      <c r="D5917" s="3" t="s">
        <v>1592</v>
      </c>
    </row>
    <row r="5918">
      <c r="A5918" s="6" t="s">
        <v>4681</v>
      </c>
      <c r="B5918" s="2" t="s">
        <v>11696</v>
      </c>
      <c r="C5918" s="6" t="s">
        <v>11697</v>
      </c>
      <c r="D5918" s="3" t="s">
        <v>1592</v>
      </c>
    </row>
    <row r="5919">
      <c r="A5919" s="6" t="s">
        <v>4681</v>
      </c>
      <c r="B5919" s="2" t="s">
        <v>11698</v>
      </c>
      <c r="C5919" s="6" t="s">
        <v>11699</v>
      </c>
      <c r="D5919" s="3" t="s">
        <v>1592</v>
      </c>
    </row>
    <row r="5920">
      <c r="A5920" s="6" t="s">
        <v>4681</v>
      </c>
      <c r="B5920" s="2" t="s">
        <v>11700</v>
      </c>
      <c r="C5920" s="6" t="s">
        <v>11701</v>
      </c>
      <c r="D5920" s="3" t="s">
        <v>1592</v>
      </c>
    </row>
    <row r="5921">
      <c r="A5921" s="6" t="s">
        <v>4681</v>
      </c>
      <c r="B5921" s="2" t="s">
        <v>11702</v>
      </c>
      <c r="C5921" s="6" t="s">
        <v>11703</v>
      </c>
      <c r="D5921" s="3" t="s">
        <v>1592</v>
      </c>
    </row>
    <row r="5922">
      <c r="A5922" s="6" t="s">
        <v>4681</v>
      </c>
      <c r="B5922" s="2" t="s">
        <v>11704</v>
      </c>
      <c r="C5922" s="6" t="s">
        <v>11705</v>
      </c>
      <c r="D5922" s="3" t="s">
        <v>1592</v>
      </c>
    </row>
    <row r="5923">
      <c r="A5923" s="6" t="s">
        <v>4681</v>
      </c>
      <c r="B5923" s="2" t="s">
        <v>11706</v>
      </c>
      <c r="C5923" s="6" t="s">
        <v>11707</v>
      </c>
      <c r="D5923" s="3" t="s">
        <v>1592</v>
      </c>
    </row>
    <row r="5924">
      <c r="A5924" s="6" t="s">
        <v>4681</v>
      </c>
      <c r="B5924" s="2" t="s">
        <v>11708</v>
      </c>
      <c r="C5924" s="6" t="s">
        <v>11709</v>
      </c>
      <c r="D5924" s="3" t="s">
        <v>1594</v>
      </c>
    </row>
    <row r="5925">
      <c r="A5925" s="6" t="s">
        <v>4681</v>
      </c>
      <c r="B5925" s="2" t="s">
        <v>11710</v>
      </c>
      <c r="C5925" s="6" t="s">
        <v>11711</v>
      </c>
      <c r="D5925" s="3" t="s">
        <v>1594</v>
      </c>
    </row>
    <row r="5926">
      <c r="A5926" s="6" t="s">
        <v>4681</v>
      </c>
      <c r="B5926" s="2" t="s">
        <v>11712</v>
      </c>
      <c r="C5926" s="6" t="s">
        <v>11713</v>
      </c>
      <c r="D5926" s="3" t="s">
        <v>1596</v>
      </c>
    </row>
    <row r="5927">
      <c r="A5927" s="6" t="s">
        <v>4681</v>
      </c>
      <c r="B5927" s="2" t="s">
        <v>11714</v>
      </c>
      <c r="C5927" s="6" t="s">
        <v>11715</v>
      </c>
      <c r="D5927" s="3" t="s">
        <v>1596</v>
      </c>
    </row>
    <row r="5928">
      <c r="A5928" s="6" t="s">
        <v>4681</v>
      </c>
      <c r="B5928" s="2" t="s">
        <v>11716</v>
      </c>
      <c r="C5928" s="6" t="s">
        <v>11717</v>
      </c>
      <c r="D5928" s="3" t="s">
        <v>1596</v>
      </c>
    </row>
    <row r="5929">
      <c r="A5929" s="6" t="s">
        <v>4681</v>
      </c>
      <c r="B5929" s="2" t="s">
        <v>11718</v>
      </c>
      <c r="C5929" s="6" t="s">
        <v>11719</v>
      </c>
      <c r="D5929" s="3" t="s">
        <v>1596</v>
      </c>
    </row>
    <row r="5930">
      <c r="A5930" s="6" t="s">
        <v>4681</v>
      </c>
      <c r="B5930" s="2" t="s">
        <v>11720</v>
      </c>
      <c r="C5930" s="6" t="s">
        <v>11721</v>
      </c>
      <c r="D5930" s="3" t="s">
        <v>1596</v>
      </c>
    </row>
    <row r="5931">
      <c r="A5931" s="6" t="s">
        <v>4681</v>
      </c>
      <c r="B5931" s="2" t="s">
        <v>11722</v>
      </c>
      <c r="C5931" s="6" t="s">
        <v>11723</v>
      </c>
      <c r="D5931" s="3" t="s">
        <v>1598</v>
      </c>
    </row>
    <row r="5932">
      <c r="A5932" s="6" t="s">
        <v>4681</v>
      </c>
      <c r="B5932" s="2" t="s">
        <v>11724</v>
      </c>
      <c r="C5932" s="6" t="s">
        <v>11725</v>
      </c>
      <c r="D5932" s="3" t="s">
        <v>1598</v>
      </c>
    </row>
    <row r="5933">
      <c r="A5933" s="6" t="s">
        <v>4681</v>
      </c>
      <c r="B5933" s="2" t="s">
        <v>11726</v>
      </c>
      <c r="C5933" s="6" t="s">
        <v>11727</v>
      </c>
      <c r="D5933" s="3" t="s">
        <v>1598</v>
      </c>
    </row>
    <row r="5934">
      <c r="A5934" s="6" t="s">
        <v>4681</v>
      </c>
      <c r="B5934" s="2" t="s">
        <v>11728</v>
      </c>
      <c r="C5934" s="6" t="s">
        <v>11729</v>
      </c>
      <c r="D5934" s="3" t="s">
        <v>1598</v>
      </c>
    </row>
    <row r="5935">
      <c r="A5935" s="6" t="s">
        <v>4681</v>
      </c>
      <c r="B5935" s="2" t="s">
        <v>11730</v>
      </c>
      <c r="C5935" s="6" t="s">
        <v>11731</v>
      </c>
      <c r="D5935" s="3" t="s">
        <v>1598</v>
      </c>
    </row>
    <row r="5936">
      <c r="A5936" s="6" t="s">
        <v>4681</v>
      </c>
      <c r="B5936" s="2" t="s">
        <v>11732</v>
      </c>
      <c r="C5936" s="6" t="s">
        <v>11733</v>
      </c>
      <c r="D5936" s="3" t="s">
        <v>1600</v>
      </c>
    </row>
    <row r="5937">
      <c r="A5937" s="6" t="s">
        <v>4681</v>
      </c>
      <c r="B5937" s="2" t="s">
        <v>11734</v>
      </c>
      <c r="C5937" s="6" t="s">
        <v>11735</v>
      </c>
      <c r="D5937" s="3" t="s">
        <v>1600</v>
      </c>
    </row>
    <row r="5938">
      <c r="A5938" s="6" t="s">
        <v>4681</v>
      </c>
      <c r="B5938" s="2" t="s">
        <v>11736</v>
      </c>
      <c r="C5938" s="6" t="s">
        <v>11737</v>
      </c>
      <c r="D5938" s="3" t="s">
        <v>1600</v>
      </c>
    </row>
    <row r="5939">
      <c r="A5939" s="6" t="s">
        <v>4681</v>
      </c>
      <c r="B5939" s="2" t="s">
        <v>11738</v>
      </c>
      <c r="C5939" s="6" t="s">
        <v>11739</v>
      </c>
      <c r="D5939" s="3" t="s">
        <v>1600</v>
      </c>
    </row>
    <row r="5940">
      <c r="A5940" s="6" t="s">
        <v>4681</v>
      </c>
      <c r="B5940" s="2" t="s">
        <v>11740</v>
      </c>
      <c r="C5940" s="6" t="s">
        <v>11741</v>
      </c>
      <c r="D5940" s="3" t="s">
        <v>1600</v>
      </c>
    </row>
    <row r="5941">
      <c r="A5941" s="6" t="s">
        <v>4681</v>
      </c>
      <c r="B5941" s="2" t="s">
        <v>11742</v>
      </c>
      <c r="C5941" s="6" t="s">
        <v>11743</v>
      </c>
      <c r="D5941" s="3" t="s">
        <v>1600</v>
      </c>
    </row>
    <row r="5942">
      <c r="A5942" s="6" t="s">
        <v>4681</v>
      </c>
      <c r="B5942" s="2" t="s">
        <v>11744</v>
      </c>
      <c r="C5942" s="6" t="s">
        <v>11745</v>
      </c>
      <c r="D5942" s="3" t="s">
        <v>1600</v>
      </c>
    </row>
    <row r="5943">
      <c r="A5943" s="6" t="s">
        <v>4681</v>
      </c>
      <c r="B5943" s="2" t="s">
        <v>11746</v>
      </c>
      <c r="C5943" s="6" t="s">
        <v>11747</v>
      </c>
      <c r="D5943" s="3" t="s">
        <v>1600</v>
      </c>
    </row>
    <row r="5944">
      <c r="A5944" s="6" t="s">
        <v>4681</v>
      </c>
      <c r="B5944" s="2" t="s">
        <v>11748</v>
      </c>
      <c r="C5944" s="6" t="s">
        <v>11749</v>
      </c>
      <c r="D5944" s="3" t="s">
        <v>1600</v>
      </c>
    </row>
    <row r="5945">
      <c r="A5945" s="6" t="s">
        <v>4681</v>
      </c>
      <c r="B5945" s="2" t="s">
        <v>11750</v>
      </c>
      <c r="C5945" s="6" t="s">
        <v>11751</v>
      </c>
      <c r="D5945" s="3" t="s">
        <v>1600</v>
      </c>
    </row>
    <row r="5946">
      <c r="A5946" s="6" t="s">
        <v>4681</v>
      </c>
      <c r="B5946" s="2" t="s">
        <v>11752</v>
      </c>
      <c r="C5946" s="6" t="s">
        <v>11753</v>
      </c>
      <c r="D5946" s="3" t="s">
        <v>1603</v>
      </c>
    </row>
    <row r="5947">
      <c r="A5947" s="6" t="s">
        <v>4681</v>
      </c>
      <c r="B5947" s="2" t="s">
        <v>11754</v>
      </c>
      <c r="C5947" s="6" t="s">
        <v>11755</v>
      </c>
      <c r="D5947" s="3" t="s">
        <v>1603</v>
      </c>
    </row>
    <row r="5948">
      <c r="A5948" s="6" t="s">
        <v>4681</v>
      </c>
      <c r="B5948" s="2" t="s">
        <v>11756</v>
      </c>
      <c r="C5948" s="6" t="s">
        <v>11751</v>
      </c>
      <c r="D5948" s="3" t="s">
        <v>1603</v>
      </c>
    </row>
    <row r="5949">
      <c r="A5949" s="6" t="s">
        <v>4681</v>
      </c>
      <c r="B5949" s="2" t="s">
        <v>11757</v>
      </c>
      <c r="C5949" s="6" t="s">
        <v>1606</v>
      </c>
      <c r="D5949" s="3" t="s">
        <v>1605</v>
      </c>
    </row>
    <row r="5950">
      <c r="A5950" s="6" t="s">
        <v>4681</v>
      </c>
      <c r="B5950" s="2" t="s">
        <v>11758</v>
      </c>
      <c r="C5950" s="6" t="s">
        <v>11759</v>
      </c>
      <c r="D5950" s="3" t="s">
        <v>1607</v>
      </c>
    </row>
    <row r="5951">
      <c r="A5951" s="6" t="s">
        <v>4681</v>
      </c>
      <c r="B5951" s="2" t="s">
        <v>11760</v>
      </c>
      <c r="C5951" s="6" t="s">
        <v>11761</v>
      </c>
      <c r="D5951" s="3" t="s">
        <v>1607</v>
      </c>
    </row>
    <row r="5952">
      <c r="A5952" s="6" t="s">
        <v>4681</v>
      </c>
      <c r="B5952" s="2" t="s">
        <v>11762</v>
      </c>
      <c r="C5952" s="6" t="s">
        <v>11763</v>
      </c>
      <c r="D5952" s="3" t="s">
        <v>1607</v>
      </c>
    </row>
    <row r="5953">
      <c r="A5953" s="6" t="s">
        <v>4681</v>
      </c>
      <c r="B5953" s="2" t="s">
        <v>11764</v>
      </c>
      <c r="C5953" s="6" t="s">
        <v>11765</v>
      </c>
      <c r="D5953" s="3" t="s">
        <v>1607</v>
      </c>
    </row>
    <row r="5954">
      <c r="A5954" s="6" t="s">
        <v>4681</v>
      </c>
      <c r="B5954" s="2" t="s">
        <v>11766</v>
      </c>
      <c r="C5954" s="6" t="s">
        <v>11767</v>
      </c>
      <c r="D5954" s="3" t="s">
        <v>1607</v>
      </c>
    </row>
    <row r="5955">
      <c r="A5955" s="6" t="s">
        <v>4681</v>
      </c>
      <c r="B5955" s="2" t="s">
        <v>11768</v>
      </c>
      <c r="C5955" s="6" t="s">
        <v>11769</v>
      </c>
      <c r="D5955" s="3" t="s">
        <v>1610</v>
      </c>
    </row>
    <row r="5956">
      <c r="A5956" s="6" t="s">
        <v>4681</v>
      </c>
      <c r="B5956" s="2" t="s">
        <v>11770</v>
      </c>
      <c r="C5956" s="6" t="s">
        <v>11771</v>
      </c>
      <c r="D5956" s="3" t="s">
        <v>1610</v>
      </c>
    </row>
    <row r="5957">
      <c r="A5957" s="6" t="s">
        <v>4681</v>
      </c>
      <c r="B5957" s="2" t="s">
        <v>11772</v>
      </c>
      <c r="C5957" s="6" t="s">
        <v>11773</v>
      </c>
      <c r="D5957" s="3" t="s">
        <v>1610</v>
      </c>
    </row>
    <row r="5958">
      <c r="A5958" s="6" t="s">
        <v>4681</v>
      </c>
      <c r="B5958" s="2" t="s">
        <v>11774</v>
      </c>
      <c r="C5958" s="6" t="s">
        <v>11775</v>
      </c>
      <c r="D5958" s="3" t="s">
        <v>1612</v>
      </c>
    </row>
    <row r="5959">
      <c r="A5959" s="6" t="s">
        <v>4681</v>
      </c>
      <c r="B5959" s="2" t="s">
        <v>11776</v>
      </c>
      <c r="C5959" s="6" t="s">
        <v>11777</v>
      </c>
      <c r="D5959" s="3" t="s">
        <v>1612</v>
      </c>
    </row>
    <row r="5960">
      <c r="A5960" s="6" t="s">
        <v>4681</v>
      </c>
      <c r="B5960" s="2" t="s">
        <v>11778</v>
      </c>
      <c r="C5960" s="6" t="s">
        <v>11779</v>
      </c>
      <c r="D5960" s="3" t="s">
        <v>1612</v>
      </c>
    </row>
    <row r="5961">
      <c r="A5961" s="6" t="s">
        <v>4681</v>
      </c>
      <c r="B5961" s="2" t="s">
        <v>11780</v>
      </c>
      <c r="C5961" s="6" t="s">
        <v>11781</v>
      </c>
      <c r="D5961" s="3" t="s">
        <v>1612</v>
      </c>
    </row>
    <row r="5962">
      <c r="A5962" s="6" t="s">
        <v>4681</v>
      </c>
      <c r="B5962" s="2" t="s">
        <v>11782</v>
      </c>
      <c r="C5962" s="6" t="s">
        <v>11783</v>
      </c>
      <c r="D5962" s="3" t="s">
        <v>1612</v>
      </c>
    </row>
    <row r="5963">
      <c r="A5963" s="6" t="s">
        <v>4681</v>
      </c>
      <c r="B5963" s="2" t="s">
        <v>11784</v>
      </c>
      <c r="C5963" s="6" t="s">
        <v>11785</v>
      </c>
      <c r="D5963" s="3" t="s">
        <v>1612</v>
      </c>
    </row>
    <row r="5964">
      <c r="A5964" s="6" t="s">
        <v>4681</v>
      </c>
      <c r="B5964" s="2" t="s">
        <v>11786</v>
      </c>
      <c r="C5964" s="6" t="s">
        <v>11787</v>
      </c>
      <c r="D5964" s="3" t="s">
        <v>1612</v>
      </c>
    </row>
    <row r="5965">
      <c r="A5965" s="6" t="s">
        <v>4681</v>
      </c>
      <c r="B5965" s="2" t="s">
        <v>11788</v>
      </c>
      <c r="C5965" s="6" t="s">
        <v>11789</v>
      </c>
      <c r="D5965" s="3" t="s">
        <v>1614</v>
      </c>
    </row>
    <row r="5966">
      <c r="A5966" s="6" t="s">
        <v>4681</v>
      </c>
      <c r="B5966" s="2" t="s">
        <v>11790</v>
      </c>
      <c r="C5966" s="6" t="s">
        <v>11791</v>
      </c>
      <c r="D5966" s="3" t="s">
        <v>1614</v>
      </c>
    </row>
    <row r="5967">
      <c r="A5967" s="6" t="s">
        <v>4681</v>
      </c>
      <c r="B5967" s="2" t="s">
        <v>11792</v>
      </c>
      <c r="C5967" s="6" t="s">
        <v>11793</v>
      </c>
      <c r="D5967" s="3" t="s">
        <v>1614</v>
      </c>
    </row>
    <row r="5968">
      <c r="A5968" s="6" t="s">
        <v>4681</v>
      </c>
      <c r="B5968" s="2" t="s">
        <v>11794</v>
      </c>
      <c r="C5968" s="6" t="s">
        <v>11795</v>
      </c>
      <c r="D5968" s="3" t="s">
        <v>1614</v>
      </c>
    </row>
    <row r="5969">
      <c r="A5969" s="6" t="s">
        <v>4681</v>
      </c>
      <c r="B5969" s="2" t="s">
        <v>11796</v>
      </c>
      <c r="C5969" s="6" t="s">
        <v>11797</v>
      </c>
      <c r="D5969" s="3" t="s">
        <v>1616</v>
      </c>
    </row>
    <row r="5970">
      <c r="A5970" s="6" t="s">
        <v>4681</v>
      </c>
      <c r="B5970" s="2" t="s">
        <v>11798</v>
      </c>
      <c r="C5970" s="6" t="s">
        <v>11799</v>
      </c>
      <c r="D5970" s="3" t="s">
        <v>1616</v>
      </c>
    </row>
    <row r="5971">
      <c r="A5971" s="6" t="s">
        <v>4681</v>
      </c>
      <c r="B5971" s="2" t="s">
        <v>11800</v>
      </c>
      <c r="C5971" s="6" t="s">
        <v>11801</v>
      </c>
      <c r="D5971" s="3" t="s">
        <v>1616</v>
      </c>
    </row>
    <row r="5972">
      <c r="A5972" s="6" t="s">
        <v>4681</v>
      </c>
      <c r="B5972" s="2" t="s">
        <v>11802</v>
      </c>
      <c r="C5972" s="6" t="s">
        <v>11803</v>
      </c>
      <c r="D5972" s="3" t="s">
        <v>1616</v>
      </c>
    </row>
    <row r="5973">
      <c r="A5973" s="6" t="s">
        <v>4681</v>
      </c>
      <c r="B5973" s="2" t="s">
        <v>11804</v>
      </c>
      <c r="C5973" s="6" t="s">
        <v>11805</v>
      </c>
      <c r="D5973" s="3" t="s">
        <v>1616</v>
      </c>
    </row>
    <row r="5974">
      <c r="A5974" s="6" t="s">
        <v>4681</v>
      </c>
      <c r="B5974" s="2" t="s">
        <v>11806</v>
      </c>
      <c r="C5974" s="6" t="s">
        <v>11807</v>
      </c>
      <c r="D5974" s="3" t="s">
        <v>1618</v>
      </c>
    </row>
    <row r="5975">
      <c r="A5975" s="6" t="s">
        <v>4681</v>
      </c>
      <c r="B5975" s="2" t="s">
        <v>11808</v>
      </c>
      <c r="C5975" s="6" t="s">
        <v>11809</v>
      </c>
      <c r="D5975" s="3" t="s">
        <v>1618</v>
      </c>
    </row>
    <row r="5976">
      <c r="A5976" s="6" t="s">
        <v>4681</v>
      </c>
      <c r="B5976" s="2" t="s">
        <v>11810</v>
      </c>
      <c r="C5976" s="6" t="s">
        <v>11811</v>
      </c>
      <c r="D5976" s="3" t="s">
        <v>1618</v>
      </c>
    </row>
    <row r="5977">
      <c r="A5977" s="6" t="s">
        <v>4681</v>
      </c>
      <c r="B5977" s="2" t="s">
        <v>11812</v>
      </c>
      <c r="C5977" s="6" t="s">
        <v>11813</v>
      </c>
      <c r="D5977" s="3" t="s">
        <v>1618</v>
      </c>
    </row>
    <row r="5978">
      <c r="A5978" s="6" t="s">
        <v>4681</v>
      </c>
      <c r="B5978" s="2" t="s">
        <v>11814</v>
      </c>
      <c r="C5978" s="6" t="s">
        <v>11815</v>
      </c>
      <c r="D5978" s="3" t="s">
        <v>1618</v>
      </c>
    </row>
    <row r="5979">
      <c r="A5979" s="6" t="s">
        <v>4681</v>
      </c>
      <c r="B5979" s="2" t="s">
        <v>11816</v>
      </c>
      <c r="C5979" s="6" t="s">
        <v>11817</v>
      </c>
      <c r="D5979" s="3" t="s">
        <v>1618</v>
      </c>
    </row>
    <row r="5980">
      <c r="A5980" s="6" t="s">
        <v>4681</v>
      </c>
      <c r="B5980" s="2" t="s">
        <v>11818</v>
      </c>
      <c r="C5980" s="6" t="s">
        <v>1621</v>
      </c>
      <c r="D5980" s="3" t="s">
        <v>1620</v>
      </c>
    </row>
    <row r="5981">
      <c r="A5981" s="6" t="s">
        <v>4681</v>
      </c>
      <c r="B5981" s="2" t="s">
        <v>11819</v>
      </c>
      <c r="C5981" s="6" t="s">
        <v>11820</v>
      </c>
      <c r="D5981" s="3" t="s">
        <v>1622</v>
      </c>
    </row>
    <row r="5982">
      <c r="A5982" s="6" t="s">
        <v>4681</v>
      </c>
      <c r="B5982" s="2" t="s">
        <v>11821</v>
      </c>
      <c r="C5982" s="6" t="s">
        <v>11822</v>
      </c>
      <c r="D5982" s="3" t="s">
        <v>1622</v>
      </c>
    </row>
    <row r="5983">
      <c r="A5983" s="6" t="s">
        <v>4681</v>
      </c>
      <c r="B5983" s="2" t="s">
        <v>11823</v>
      </c>
      <c r="C5983" s="6" t="s">
        <v>11824</v>
      </c>
      <c r="D5983" s="3" t="s">
        <v>1624</v>
      </c>
    </row>
    <row r="5984">
      <c r="A5984" s="6" t="s">
        <v>4681</v>
      </c>
      <c r="B5984" s="2" t="s">
        <v>11825</v>
      </c>
      <c r="C5984" s="6" t="s">
        <v>11826</v>
      </c>
      <c r="D5984" s="3" t="s">
        <v>1624</v>
      </c>
    </row>
    <row r="5985">
      <c r="A5985" s="6" t="s">
        <v>4681</v>
      </c>
      <c r="B5985" s="2" t="s">
        <v>11827</v>
      </c>
      <c r="C5985" s="6" t="s">
        <v>11828</v>
      </c>
      <c r="D5985" s="3" t="s">
        <v>1624</v>
      </c>
    </row>
    <row r="5986">
      <c r="A5986" s="6" t="s">
        <v>4681</v>
      </c>
      <c r="B5986" s="2" t="s">
        <v>11829</v>
      </c>
      <c r="C5986" s="6" t="s">
        <v>11830</v>
      </c>
      <c r="D5986" s="3" t="s">
        <v>1624</v>
      </c>
    </row>
    <row r="5987">
      <c r="A5987" s="6" t="s">
        <v>4681</v>
      </c>
      <c r="B5987" s="2" t="s">
        <v>11831</v>
      </c>
      <c r="C5987" s="6" t="s">
        <v>11832</v>
      </c>
      <c r="D5987" s="3" t="s">
        <v>1624</v>
      </c>
    </row>
    <row r="5988">
      <c r="A5988" s="6" t="s">
        <v>4681</v>
      </c>
      <c r="B5988" s="2" t="s">
        <v>11833</v>
      </c>
      <c r="C5988" s="6" t="s">
        <v>11834</v>
      </c>
      <c r="D5988" s="3" t="s">
        <v>1624</v>
      </c>
    </row>
    <row r="5989">
      <c r="A5989" s="6" t="s">
        <v>4681</v>
      </c>
      <c r="B5989" s="2" t="s">
        <v>11835</v>
      </c>
      <c r="C5989" s="6" t="s">
        <v>11836</v>
      </c>
      <c r="D5989" s="3" t="s">
        <v>1624</v>
      </c>
    </row>
    <row r="5990">
      <c r="A5990" s="6" t="s">
        <v>4681</v>
      </c>
      <c r="B5990" s="2" t="s">
        <v>11837</v>
      </c>
      <c r="C5990" s="6" t="s">
        <v>11838</v>
      </c>
      <c r="D5990" s="3" t="s">
        <v>1624</v>
      </c>
    </row>
    <row r="5991">
      <c r="A5991" s="6" t="s">
        <v>4681</v>
      </c>
      <c r="B5991" s="2" t="s">
        <v>11839</v>
      </c>
      <c r="C5991" s="6" t="s">
        <v>11840</v>
      </c>
      <c r="D5991" s="3" t="s">
        <v>1626</v>
      </c>
    </row>
    <row r="5992">
      <c r="A5992" s="6" t="s">
        <v>4681</v>
      </c>
      <c r="B5992" s="2" t="s">
        <v>11841</v>
      </c>
      <c r="C5992" s="6" t="s">
        <v>11842</v>
      </c>
      <c r="D5992" s="3" t="s">
        <v>1626</v>
      </c>
    </row>
    <row r="5993">
      <c r="A5993" s="6" t="s">
        <v>4681</v>
      </c>
      <c r="B5993" s="2" t="s">
        <v>11843</v>
      </c>
      <c r="C5993" s="6" t="s">
        <v>11844</v>
      </c>
      <c r="D5993" s="3" t="s">
        <v>1626</v>
      </c>
    </row>
    <row r="5994">
      <c r="A5994" s="6" t="s">
        <v>4681</v>
      </c>
      <c r="B5994" s="2" t="s">
        <v>11845</v>
      </c>
      <c r="C5994" s="6" t="s">
        <v>11846</v>
      </c>
      <c r="D5994" s="3" t="s">
        <v>1626</v>
      </c>
    </row>
    <row r="5995">
      <c r="A5995" s="6" t="s">
        <v>4681</v>
      </c>
      <c r="B5995" s="2" t="s">
        <v>11847</v>
      </c>
      <c r="C5995" s="6" t="s">
        <v>11848</v>
      </c>
      <c r="D5995" s="3" t="s">
        <v>1626</v>
      </c>
    </row>
    <row r="5996">
      <c r="A5996" s="6" t="s">
        <v>4681</v>
      </c>
      <c r="B5996" s="2" t="s">
        <v>11849</v>
      </c>
      <c r="C5996" s="6" t="s">
        <v>11850</v>
      </c>
      <c r="D5996" s="3" t="s">
        <v>1626</v>
      </c>
    </row>
    <row r="5997">
      <c r="A5997" s="6" t="s">
        <v>4681</v>
      </c>
      <c r="B5997" s="2" t="s">
        <v>11851</v>
      </c>
      <c r="C5997" s="6" t="s">
        <v>1629</v>
      </c>
      <c r="D5997" s="3" t="s">
        <v>1628</v>
      </c>
    </row>
    <row r="5998">
      <c r="A5998" s="6" t="s">
        <v>4681</v>
      </c>
      <c r="B5998" s="2" t="s">
        <v>11852</v>
      </c>
      <c r="C5998" s="6" t="s">
        <v>11853</v>
      </c>
      <c r="D5998" s="3" t="s">
        <v>1631</v>
      </c>
    </row>
    <row r="5999">
      <c r="A5999" s="6" t="s">
        <v>4681</v>
      </c>
      <c r="B5999" s="2" t="s">
        <v>11854</v>
      </c>
      <c r="C5999" s="6" t="s">
        <v>11855</v>
      </c>
      <c r="D5999" s="3" t="s">
        <v>1631</v>
      </c>
    </row>
    <row r="6000">
      <c r="A6000" s="6" t="s">
        <v>4681</v>
      </c>
      <c r="B6000" s="2" t="s">
        <v>11856</v>
      </c>
      <c r="C6000" s="6" t="s">
        <v>11857</v>
      </c>
      <c r="D6000" s="3" t="s">
        <v>1631</v>
      </c>
    </row>
    <row r="6001">
      <c r="A6001" s="6" t="s">
        <v>4681</v>
      </c>
      <c r="B6001" s="2" t="s">
        <v>11858</v>
      </c>
      <c r="C6001" s="6" t="s">
        <v>1634</v>
      </c>
      <c r="D6001" s="3" t="s">
        <v>1633</v>
      </c>
    </row>
    <row r="6002">
      <c r="A6002" s="6" t="s">
        <v>4681</v>
      </c>
      <c r="B6002" s="2" t="s">
        <v>11859</v>
      </c>
      <c r="C6002" s="6" t="s">
        <v>11860</v>
      </c>
      <c r="D6002" s="3" t="s">
        <v>1635</v>
      </c>
    </row>
    <row r="6003">
      <c r="A6003" s="6" t="s">
        <v>4681</v>
      </c>
      <c r="B6003" s="2" t="s">
        <v>11861</v>
      </c>
      <c r="C6003" s="6" t="s">
        <v>11862</v>
      </c>
      <c r="D6003" s="3" t="s">
        <v>1635</v>
      </c>
    </row>
    <row r="6004">
      <c r="A6004" s="6" t="s">
        <v>4681</v>
      </c>
      <c r="B6004" s="2" t="s">
        <v>11863</v>
      </c>
      <c r="C6004" s="6" t="s">
        <v>11864</v>
      </c>
      <c r="D6004" s="3" t="s">
        <v>1635</v>
      </c>
    </row>
    <row r="6005">
      <c r="A6005" s="6" t="s">
        <v>4681</v>
      </c>
      <c r="B6005" s="2" t="s">
        <v>11865</v>
      </c>
      <c r="C6005" s="6" t="s">
        <v>11866</v>
      </c>
      <c r="D6005" s="3" t="s">
        <v>1635</v>
      </c>
    </row>
    <row r="6006">
      <c r="A6006" s="6" t="s">
        <v>4681</v>
      </c>
      <c r="B6006" s="2" t="s">
        <v>11867</v>
      </c>
      <c r="C6006" s="6" t="s">
        <v>11868</v>
      </c>
      <c r="D6006" s="3" t="s">
        <v>1635</v>
      </c>
    </row>
    <row r="6007">
      <c r="A6007" s="6" t="s">
        <v>4681</v>
      </c>
      <c r="B6007" s="2" t="s">
        <v>11869</v>
      </c>
      <c r="C6007" s="6" t="s">
        <v>11870</v>
      </c>
      <c r="D6007" s="3" t="s">
        <v>1637</v>
      </c>
    </row>
    <row r="6008">
      <c r="A6008" s="6" t="s">
        <v>4681</v>
      </c>
      <c r="B6008" s="2" t="s">
        <v>11871</v>
      </c>
      <c r="C6008" s="6" t="s">
        <v>11872</v>
      </c>
      <c r="D6008" s="3" t="s">
        <v>1637</v>
      </c>
    </row>
    <row r="6009">
      <c r="A6009" s="6" t="s">
        <v>4681</v>
      </c>
      <c r="B6009" s="2" t="s">
        <v>11873</v>
      </c>
      <c r="C6009" s="6" t="s">
        <v>11874</v>
      </c>
      <c r="D6009" s="3" t="s">
        <v>1637</v>
      </c>
    </row>
    <row r="6010">
      <c r="A6010" s="6" t="s">
        <v>4681</v>
      </c>
      <c r="B6010" s="2" t="s">
        <v>11875</v>
      </c>
      <c r="C6010" s="6" t="s">
        <v>11876</v>
      </c>
      <c r="D6010" s="3" t="s">
        <v>1637</v>
      </c>
    </row>
    <row r="6011">
      <c r="A6011" s="6" t="s">
        <v>4681</v>
      </c>
      <c r="B6011" s="2" t="s">
        <v>11877</v>
      </c>
      <c r="C6011" s="6" t="s">
        <v>11878</v>
      </c>
      <c r="D6011" s="3" t="s">
        <v>1639</v>
      </c>
    </row>
    <row r="6012">
      <c r="A6012" s="6" t="s">
        <v>4681</v>
      </c>
      <c r="B6012" s="2" t="s">
        <v>11879</v>
      </c>
      <c r="C6012" s="6" t="s">
        <v>11880</v>
      </c>
      <c r="D6012" s="3" t="s">
        <v>1639</v>
      </c>
    </row>
    <row r="6013">
      <c r="A6013" s="6" t="s">
        <v>4681</v>
      </c>
      <c r="B6013" s="2" t="s">
        <v>11881</v>
      </c>
      <c r="C6013" s="6" t="s">
        <v>11882</v>
      </c>
      <c r="D6013" s="3" t="s">
        <v>1639</v>
      </c>
    </row>
    <row r="6014">
      <c r="A6014" s="6" t="s">
        <v>4681</v>
      </c>
      <c r="B6014" s="2" t="s">
        <v>11883</v>
      </c>
      <c r="C6014" s="6" t="s">
        <v>11884</v>
      </c>
      <c r="D6014" s="3" t="s">
        <v>1639</v>
      </c>
    </row>
    <row r="6015">
      <c r="A6015" s="6" t="s">
        <v>4681</v>
      </c>
      <c r="B6015" s="2" t="s">
        <v>11885</v>
      </c>
      <c r="C6015" s="6" t="s">
        <v>1642</v>
      </c>
      <c r="D6015" s="3" t="s">
        <v>1641</v>
      </c>
    </row>
    <row r="6016">
      <c r="A6016" s="6" t="s">
        <v>4681</v>
      </c>
      <c r="B6016" s="2" t="s">
        <v>11886</v>
      </c>
      <c r="C6016" s="6" t="s">
        <v>1644</v>
      </c>
      <c r="D6016" s="3" t="s">
        <v>1643</v>
      </c>
    </row>
    <row r="6017">
      <c r="A6017" s="6" t="s">
        <v>4681</v>
      </c>
      <c r="B6017" s="2" t="s">
        <v>11887</v>
      </c>
      <c r="C6017" s="6" t="s">
        <v>1646</v>
      </c>
      <c r="D6017" s="3" t="s">
        <v>1645</v>
      </c>
    </row>
    <row r="6018">
      <c r="A6018" s="6" t="s">
        <v>4681</v>
      </c>
      <c r="B6018" s="2" t="s">
        <v>11888</v>
      </c>
      <c r="C6018" s="6" t="s">
        <v>1649</v>
      </c>
      <c r="D6018" s="3" t="s">
        <v>1648</v>
      </c>
    </row>
    <row r="6019">
      <c r="A6019" s="6" t="s">
        <v>4681</v>
      </c>
      <c r="B6019" s="2" t="s">
        <v>11889</v>
      </c>
      <c r="C6019" s="6" t="s">
        <v>11890</v>
      </c>
      <c r="D6019" s="3" t="s">
        <v>1650</v>
      </c>
    </row>
    <row r="6020">
      <c r="A6020" s="6" t="s">
        <v>4681</v>
      </c>
      <c r="B6020" s="2" t="s">
        <v>11891</v>
      </c>
      <c r="C6020" s="6" t="s">
        <v>11892</v>
      </c>
      <c r="D6020" s="3" t="s">
        <v>1650</v>
      </c>
    </row>
    <row r="6021">
      <c r="A6021" s="6" t="s">
        <v>4681</v>
      </c>
      <c r="B6021" s="2" t="s">
        <v>11893</v>
      </c>
      <c r="C6021" s="6" t="s">
        <v>11894</v>
      </c>
      <c r="D6021" s="3" t="s">
        <v>1652</v>
      </c>
    </row>
    <row r="6022">
      <c r="A6022" s="6" t="s">
        <v>4681</v>
      </c>
      <c r="B6022" s="2" t="s">
        <v>11895</v>
      </c>
      <c r="C6022" s="6" t="s">
        <v>11896</v>
      </c>
      <c r="D6022" s="3" t="s">
        <v>1652</v>
      </c>
    </row>
    <row r="6023">
      <c r="A6023" s="6" t="s">
        <v>4681</v>
      </c>
      <c r="B6023" s="2" t="s">
        <v>11897</v>
      </c>
      <c r="C6023" s="6" t="s">
        <v>11898</v>
      </c>
      <c r="D6023" s="3" t="s">
        <v>1652</v>
      </c>
    </row>
    <row r="6024">
      <c r="A6024" s="6" t="s">
        <v>4681</v>
      </c>
      <c r="B6024" s="2" t="s">
        <v>11899</v>
      </c>
      <c r="C6024" s="6" t="s">
        <v>11900</v>
      </c>
      <c r="D6024" s="3" t="s">
        <v>1652</v>
      </c>
    </row>
    <row r="6025">
      <c r="A6025" s="6" t="s">
        <v>4681</v>
      </c>
      <c r="B6025" s="2" t="s">
        <v>11901</v>
      </c>
      <c r="C6025" s="6" t="s">
        <v>11902</v>
      </c>
      <c r="D6025" s="3" t="s">
        <v>1652</v>
      </c>
    </row>
    <row r="6026">
      <c r="A6026" s="6" t="s">
        <v>4681</v>
      </c>
      <c r="B6026" s="2" t="s">
        <v>11903</v>
      </c>
      <c r="C6026" s="6" t="s">
        <v>11904</v>
      </c>
      <c r="D6026" s="3" t="s">
        <v>1652</v>
      </c>
    </row>
    <row r="6027">
      <c r="A6027" s="6" t="s">
        <v>4681</v>
      </c>
      <c r="B6027" s="2" t="s">
        <v>11905</v>
      </c>
      <c r="C6027" s="6" t="s">
        <v>11906</v>
      </c>
      <c r="D6027" s="3" t="s">
        <v>1652</v>
      </c>
    </row>
    <row r="6028">
      <c r="A6028" s="6" t="s">
        <v>4681</v>
      </c>
      <c r="B6028" s="2" t="s">
        <v>11907</v>
      </c>
      <c r="C6028" s="6" t="s">
        <v>1655</v>
      </c>
      <c r="D6028" s="3" t="s">
        <v>1654</v>
      </c>
    </row>
    <row r="6029">
      <c r="A6029" s="6" t="s">
        <v>4681</v>
      </c>
      <c r="B6029" s="2" t="s">
        <v>11908</v>
      </c>
      <c r="C6029" s="6" t="s">
        <v>1657</v>
      </c>
      <c r="D6029" s="3" t="s">
        <v>1656</v>
      </c>
    </row>
    <row r="6030">
      <c r="A6030" s="6" t="s">
        <v>4681</v>
      </c>
      <c r="B6030" s="2" t="s">
        <v>11909</v>
      </c>
      <c r="C6030" s="6" t="s">
        <v>11910</v>
      </c>
      <c r="D6030" s="3" t="s">
        <v>1658</v>
      </c>
    </row>
    <row r="6031">
      <c r="A6031" s="6" t="s">
        <v>4681</v>
      </c>
      <c r="B6031" s="2" t="s">
        <v>11911</v>
      </c>
      <c r="C6031" s="6" t="s">
        <v>11912</v>
      </c>
      <c r="D6031" s="3" t="s">
        <v>1658</v>
      </c>
    </row>
    <row r="6032">
      <c r="A6032" s="6" t="s">
        <v>4681</v>
      </c>
      <c r="B6032" s="2" t="s">
        <v>11913</v>
      </c>
      <c r="C6032" s="6" t="s">
        <v>11914</v>
      </c>
      <c r="D6032" s="3" t="s">
        <v>1658</v>
      </c>
    </row>
    <row r="6033">
      <c r="A6033" s="6" t="s">
        <v>4681</v>
      </c>
      <c r="B6033" s="2" t="s">
        <v>11915</v>
      </c>
      <c r="C6033" s="6" t="s">
        <v>11916</v>
      </c>
      <c r="D6033" s="3" t="s">
        <v>1658</v>
      </c>
    </row>
    <row r="6034">
      <c r="A6034" s="6" t="s">
        <v>4681</v>
      </c>
      <c r="B6034" s="2" t="s">
        <v>11917</v>
      </c>
      <c r="C6034" s="6" t="s">
        <v>11918</v>
      </c>
      <c r="D6034" s="3" t="s">
        <v>1660</v>
      </c>
    </row>
    <row r="6035">
      <c r="A6035" s="6" t="s">
        <v>4681</v>
      </c>
      <c r="B6035" s="2" t="s">
        <v>11919</v>
      </c>
      <c r="C6035" s="6" t="s">
        <v>11920</v>
      </c>
      <c r="D6035" s="3" t="s">
        <v>1660</v>
      </c>
    </row>
    <row r="6036">
      <c r="A6036" s="6" t="s">
        <v>4681</v>
      </c>
      <c r="B6036" s="2" t="s">
        <v>11921</v>
      </c>
      <c r="C6036" s="6" t="s">
        <v>11922</v>
      </c>
      <c r="D6036" s="3" t="s">
        <v>1660</v>
      </c>
    </row>
    <row r="6037">
      <c r="A6037" s="6" t="s">
        <v>4681</v>
      </c>
      <c r="B6037" s="2" t="s">
        <v>11923</v>
      </c>
      <c r="C6037" s="6" t="s">
        <v>11924</v>
      </c>
      <c r="D6037" s="3" t="s">
        <v>1660</v>
      </c>
    </row>
    <row r="6038">
      <c r="A6038" s="6" t="s">
        <v>4681</v>
      </c>
      <c r="B6038" s="2" t="s">
        <v>11925</v>
      </c>
      <c r="C6038" s="6" t="s">
        <v>11926</v>
      </c>
      <c r="D6038" s="3" t="s">
        <v>1660</v>
      </c>
    </row>
    <row r="6039">
      <c r="A6039" s="6" t="s">
        <v>4681</v>
      </c>
      <c r="B6039" s="2" t="s">
        <v>11927</v>
      </c>
      <c r="C6039" s="6" t="s">
        <v>11928</v>
      </c>
      <c r="D6039" s="3" t="s">
        <v>1660</v>
      </c>
    </row>
    <row r="6040">
      <c r="A6040" s="6" t="s">
        <v>4681</v>
      </c>
      <c r="B6040" s="2" t="s">
        <v>11929</v>
      </c>
      <c r="C6040" s="6" t="s">
        <v>11930</v>
      </c>
      <c r="D6040" s="3" t="s">
        <v>1660</v>
      </c>
    </row>
    <row r="6041">
      <c r="A6041" s="6" t="s">
        <v>4681</v>
      </c>
      <c r="B6041" s="2" t="s">
        <v>11931</v>
      </c>
      <c r="C6041" s="6" t="s">
        <v>11932</v>
      </c>
      <c r="D6041" s="3" t="s">
        <v>1660</v>
      </c>
    </row>
    <row r="6042">
      <c r="A6042" s="6" t="s">
        <v>4681</v>
      </c>
      <c r="B6042" s="2" t="s">
        <v>11933</v>
      </c>
      <c r="C6042" s="6" t="s">
        <v>11934</v>
      </c>
      <c r="D6042" s="3" t="s">
        <v>1660</v>
      </c>
    </row>
    <row r="6043">
      <c r="A6043" s="6" t="s">
        <v>4681</v>
      </c>
      <c r="B6043" s="2" t="s">
        <v>11935</v>
      </c>
      <c r="C6043" s="6" t="s">
        <v>11936</v>
      </c>
      <c r="D6043" s="3" t="s">
        <v>1660</v>
      </c>
    </row>
    <row r="6044">
      <c r="A6044" s="6" t="s">
        <v>4681</v>
      </c>
      <c r="B6044" s="2" t="s">
        <v>11937</v>
      </c>
      <c r="C6044" s="6" t="s">
        <v>11938</v>
      </c>
      <c r="D6044" s="3" t="s">
        <v>1662</v>
      </c>
    </row>
    <row r="6045">
      <c r="A6045" s="6" t="s">
        <v>4681</v>
      </c>
      <c r="B6045" s="2" t="s">
        <v>11939</v>
      </c>
      <c r="C6045" s="6" t="s">
        <v>11940</v>
      </c>
      <c r="D6045" s="3" t="s">
        <v>1662</v>
      </c>
    </row>
    <row r="6046">
      <c r="A6046" s="6" t="s">
        <v>4681</v>
      </c>
      <c r="B6046" s="2" t="s">
        <v>11941</v>
      </c>
      <c r="C6046" s="6" t="s">
        <v>11942</v>
      </c>
      <c r="D6046" s="3" t="s">
        <v>1662</v>
      </c>
    </row>
    <row r="6047">
      <c r="A6047" s="6" t="s">
        <v>4681</v>
      </c>
      <c r="B6047" s="2" t="s">
        <v>11943</v>
      </c>
      <c r="C6047" s="6" t="s">
        <v>11944</v>
      </c>
      <c r="D6047" s="3" t="s">
        <v>1662</v>
      </c>
    </row>
    <row r="6048">
      <c r="A6048" s="6" t="s">
        <v>4681</v>
      </c>
      <c r="B6048" s="2" t="s">
        <v>11945</v>
      </c>
      <c r="C6048" s="6" t="s">
        <v>11946</v>
      </c>
      <c r="D6048" s="3" t="s">
        <v>1662</v>
      </c>
    </row>
    <row r="6049">
      <c r="A6049" s="6" t="s">
        <v>4681</v>
      </c>
      <c r="B6049" s="2" t="s">
        <v>11947</v>
      </c>
      <c r="C6049" s="6" t="s">
        <v>11948</v>
      </c>
      <c r="D6049" s="3" t="s">
        <v>1662</v>
      </c>
    </row>
    <row r="6050">
      <c r="A6050" s="6" t="s">
        <v>4681</v>
      </c>
      <c r="B6050" s="2" t="s">
        <v>11949</v>
      </c>
      <c r="C6050" s="6" t="s">
        <v>11950</v>
      </c>
      <c r="D6050" s="3" t="s">
        <v>1662</v>
      </c>
    </row>
    <row r="6051">
      <c r="A6051" s="6" t="s">
        <v>4681</v>
      </c>
      <c r="B6051" s="2" t="s">
        <v>11951</v>
      </c>
      <c r="C6051" s="6" t="s">
        <v>11952</v>
      </c>
      <c r="D6051" s="3" t="s">
        <v>1664</v>
      </c>
    </row>
    <row r="6052">
      <c r="A6052" s="6" t="s">
        <v>4681</v>
      </c>
      <c r="B6052" s="2" t="s">
        <v>11953</v>
      </c>
      <c r="C6052" s="6" t="s">
        <v>11954</v>
      </c>
      <c r="D6052" s="3" t="s">
        <v>1664</v>
      </c>
    </row>
    <row r="6053">
      <c r="A6053" s="6" t="s">
        <v>4681</v>
      </c>
      <c r="B6053" s="2" t="s">
        <v>11955</v>
      </c>
      <c r="C6053" s="6" t="s">
        <v>11956</v>
      </c>
      <c r="D6053" s="3" t="s">
        <v>1664</v>
      </c>
    </row>
    <row r="6054">
      <c r="A6054" s="6" t="s">
        <v>4681</v>
      </c>
      <c r="B6054" s="2" t="s">
        <v>11957</v>
      </c>
      <c r="C6054" s="6" t="s">
        <v>11958</v>
      </c>
      <c r="D6054" s="3" t="s">
        <v>1666</v>
      </c>
    </row>
    <row r="6055">
      <c r="A6055" s="6" t="s">
        <v>4681</v>
      </c>
      <c r="B6055" s="2" t="s">
        <v>11959</v>
      </c>
      <c r="C6055" s="6" t="s">
        <v>11960</v>
      </c>
      <c r="D6055" s="3" t="s">
        <v>1666</v>
      </c>
    </row>
    <row r="6056">
      <c r="A6056" s="6" t="s">
        <v>4681</v>
      </c>
      <c r="B6056" s="2" t="s">
        <v>11961</v>
      </c>
      <c r="C6056" s="6" t="s">
        <v>11962</v>
      </c>
      <c r="D6056" s="3" t="s">
        <v>1666</v>
      </c>
    </row>
    <row r="6057">
      <c r="A6057" s="6" t="s">
        <v>4681</v>
      </c>
      <c r="B6057" s="2" t="s">
        <v>11963</v>
      </c>
      <c r="C6057" s="6" t="s">
        <v>11964</v>
      </c>
      <c r="D6057" s="3" t="s">
        <v>1666</v>
      </c>
    </row>
    <row r="6058">
      <c r="A6058" s="6" t="s">
        <v>4681</v>
      </c>
      <c r="B6058" s="2" t="s">
        <v>11965</v>
      </c>
      <c r="C6058" s="6" t="s">
        <v>11966</v>
      </c>
      <c r="D6058" s="3" t="s">
        <v>1666</v>
      </c>
    </row>
    <row r="6059">
      <c r="A6059" s="6" t="s">
        <v>4681</v>
      </c>
      <c r="B6059" s="2" t="s">
        <v>11967</v>
      </c>
      <c r="C6059" s="6" t="s">
        <v>11968</v>
      </c>
      <c r="D6059" s="3" t="s">
        <v>1666</v>
      </c>
    </row>
    <row r="6060">
      <c r="A6060" s="6" t="s">
        <v>4681</v>
      </c>
      <c r="B6060" s="2" t="s">
        <v>11969</v>
      </c>
      <c r="C6060" s="6" t="s">
        <v>11970</v>
      </c>
      <c r="D6060" s="3" t="s">
        <v>1666</v>
      </c>
    </row>
    <row r="6061">
      <c r="A6061" s="6" t="s">
        <v>4681</v>
      </c>
      <c r="B6061" s="2" t="s">
        <v>11971</v>
      </c>
      <c r="C6061" s="6" t="s">
        <v>1669</v>
      </c>
      <c r="D6061" s="3" t="s">
        <v>1668</v>
      </c>
    </row>
    <row r="6062">
      <c r="A6062" s="6" t="s">
        <v>4681</v>
      </c>
      <c r="B6062" s="2" t="s">
        <v>11972</v>
      </c>
      <c r="C6062" s="6" t="s">
        <v>1672</v>
      </c>
      <c r="D6062" s="3" t="s">
        <v>1671</v>
      </c>
    </row>
    <row r="6063">
      <c r="A6063" s="6" t="s">
        <v>4681</v>
      </c>
      <c r="B6063" s="2" t="s">
        <v>11973</v>
      </c>
      <c r="C6063" s="6" t="s">
        <v>1674</v>
      </c>
      <c r="D6063" s="3" t="s">
        <v>1673</v>
      </c>
    </row>
    <row r="6064">
      <c r="A6064" s="6" t="s">
        <v>4681</v>
      </c>
      <c r="B6064" s="2" t="s">
        <v>11974</v>
      </c>
      <c r="C6064" s="6" t="s">
        <v>11975</v>
      </c>
      <c r="D6064" s="3" t="s">
        <v>1675</v>
      </c>
    </row>
    <row r="6065">
      <c r="A6065" s="6" t="s">
        <v>4681</v>
      </c>
      <c r="B6065" s="2" t="s">
        <v>11976</v>
      </c>
      <c r="C6065" s="6" t="s">
        <v>11977</v>
      </c>
      <c r="D6065" s="3" t="s">
        <v>1675</v>
      </c>
    </row>
    <row r="6066">
      <c r="A6066" s="6" t="s">
        <v>4681</v>
      </c>
      <c r="B6066" s="2" t="s">
        <v>11978</v>
      </c>
      <c r="C6066" s="6" t="s">
        <v>11979</v>
      </c>
      <c r="D6066" s="3" t="s">
        <v>1675</v>
      </c>
    </row>
    <row r="6067">
      <c r="A6067" s="6" t="s">
        <v>4681</v>
      </c>
      <c r="B6067" s="2" t="s">
        <v>11980</v>
      </c>
      <c r="C6067" s="6" t="s">
        <v>11981</v>
      </c>
      <c r="D6067" s="3" t="s">
        <v>1675</v>
      </c>
    </row>
    <row r="6068">
      <c r="A6068" s="6" t="s">
        <v>4681</v>
      </c>
      <c r="B6068" s="2" t="s">
        <v>11982</v>
      </c>
      <c r="C6068" s="6" t="s">
        <v>11983</v>
      </c>
      <c r="D6068" s="3" t="s">
        <v>1677</v>
      </c>
    </row>
    <row r="6069">
      <c r="A6069" s="6" t="s">
        <v>4681</v>
      </c>
      <c r="B6069" s="2" t="s">
        <v>11984</v>
      </c>
      <c r="C6069" s="6" t="s">
        <v>11985</v>
      </c>
      <c r="D6069" s="3" t="s">
        <v>1677</v>
      </c>
    </row>
    <row r="6070">
      <c r="A6070" s="6" t="s">
        <v>4681</v>
      </c>
      <c r="B6070" s="2" t="s">
        <v>11986</v>
      </c>
      <c r="C6070" s="6" t="s">
        <v>11987</v>
      </c>
      <c r="D6070" s="3" t="s">
        <v>1677</v>
      </c>
    </row>
    <row r="6071">
      <c r="A6071" s="6" t="s">
        <v>4681</v>
      </c>
      <c r="B6071" s="2" t="s">
        <v>11988</v>
      </c>
      <c r="C6071" s="6" t="s">
        <v>11989</v>
      </c>
      <c r="D6071" s="3" t="s">
        <v>1677</v>
      </c>
    </row>
    <row r="6072">
      <c r="A6072" s="6" t="s">
        <v>4681</v>
      </c>
      <c r="B6072" s="2" t="s">
        <v>11990</v>
      </c>
      <c r="C6072" s="6" t="s">
        <v>11991</v>
      </c>
      <c r="D6072" s="3" t="s">
        <v>1680</v>
      </c>
    </row>
    <row r="6073">
      <c r="A6073" s="6" t="s">
        <v>4681</v>
      </c>
      <c r="B6073" s="2" t="s">
        <v>11992</v>
      </c>
      <c r="C6073" s="6" t="s">
        <v>11993</v>
      </c>
      <c r="D6073" s="3" t="s">
        <v>1680</v>
      </c>
    </row>
    <row r="6074">
      <c r="A6074" s="6" t="s">
        <v>4681</v>
      </c>
      <c r="B6074" s="2" t="s">
        <v>11994</v>
      </c>
      <c r="C6074" s="6" t="s">
        <v>1683</v>
      </c>
      <c r="D6074" s="3" t="s">
        <v>1682</v>
      </c>
    </row>
    <row r="6075">
      <c r="A6075" s="6" t="s">
        <v>4681</v>
      </c>
      <c r="B6075" s="2" t="s">
        <v>11995</v>
      </c>
      <c r="C6075" s="6" t="s">
        <v>1686</v>
      </c>
      <c r="D6075" s="3" t="s">
        <v>1685</v>
      </c>
    </row>
    <row r="6076">
      <c r="A6076" s="6" t="s">
        <v>4681</v>
      </c>
      <c r="B6076" s="2" t="s">
        <v>11996</v>
      </c>
      <c r="C6076" s="6" t="s">
        <v>11997</v>
      </c>
      <c r="D6076" s="3" t="s">
        <v>1687</v>
      </c>
    </row>
    <row r="6077">
      <c r="A6077" s="6" t="s">
        <v>4681</v>
      </c>
      <c r="B6077" s="2" t="s">
        <v>11998</v>
      </c>
      <c r="C6077" s="6" t="s">
        <v>11999</v>
      </c>
      <c r="D6077" s="3" t="s">
        <v>1687</v>
      </c>
    </row>
    <row r="6078">
      <c r="A6078" s="6" t="s">
        <v>4681</v>
      </c>
      <c r="B6078" s="2" t="s">
        <v>12000</v>
      </c>
      <c r="C6078" s="6" t="s">
        <v>12001</v>
      </c>
      <c r="D6078" s="3" t="s">
        <v>1689</v>
      </c>
    </row>
    <row r="6079">
      <c r="A6079" s="6" t="s">
        <v>4681</v>
      </c>
      <c r="B6079" s="2" t="s">
        <v>12002</v>
      </c>
      <c r="C6079" s="6" t="s">
        <v>12003</v>
      </c>
      <c r="D6079" s="3" t="s">
        <v>1689</v>
      </c>
    </row>
    <row r="6080">
      <c r="A6080" s="6" t="s">
        <v>4681</v>
      </c>
      <c r="B6080" s="2" t="s">
        <v>12004</v>
      </c>
      <c r="C6080" s="6" t="s">
        <v>12005</v>
      </c>
      <c r="D6080" s="3" t="s">
        <v>1689</v>
      </c>
    </row>
    <row r="6081">
      <c r="A6081" s="6" t="s">
        <v>4681</v>
      </c>
      <c r="B6081" s="2" t="s">
        <v>12006</v>
      </c>
      <c r="C6081" s="6" t="s">
        <v>12007</v>
      </c>
      <c r="D6081" s="3" t="s">
        <v>1689</v>
      </c>
    </row>
    <row r="6082">
      <c r="A6082" s="6" t="s">
        <v>4681</v>
      </c>
      <c r="B6082" s="2" t="s">
        <v>12008</v>
      </c>
      <c r="C6082" s="6" t="s">
        <v>12009</v>
      </c>
      <c r="D6082" s="3" t="s">
        <v>1691</v>
      </c>
    </row>
    <row r="6083">
      <c r="A6083" s="6" t="s">
        <v>4681</v>
      </c>
      <c r="B6083" s="2" t="s">
        <v>12010</v>
      </c>
      <c r="C6083" s="6" t="s">
        <v>12011</v>
      </c>
      <c r="D6083" s="3" t="s">
        <v>1691</v>
      </c>
    </row>
    <row r="6084">
      <c r="A6084" s="6" t="s">
        <v>4681</v>
      </c>
      <c r="B6084" s="2" t="s">
        <v>12012</v>
      </c>
      <c r="C6084" s="6" t="s">
        <v>12013</v>
      </c>
      <c r="D6084" s="3" t="s">
        <v>1691</v>
      </c>
    </row>
    <row r="6085">
      <c r="A6085" s="6" t="s">
        <v>4681</v>
      </c>
      <c r="B6085" s="2" t="s">
        <v>12014</v>
      </c>
      <c r="C6085" s="6" t="s">
        <v>12015</v>
      </c>
      <c r="D6085" s="3" t="s">
        <v>1691</v>
      </c>
    </row>
    <row r="6086">
      <c r="A6086" s="6" t="s">
        <v>4681</v>
      </c>
      <c r="B6086" s="2" t="s">
        <v>12016</v>
      </c>
      <c r="C6086" s="6" t="s">
        <v>12017</v>
      </c>
      <c r="D6086" s="3" t="s">
        <v>1691</v>
      </c>
    </row>
    <row r="6087">
      <c r="A6087" s="6" t="s">
        <v>4681</v>
      </c>
      <c r="B6087" s="2" t="s">
        <v>12018</v>
      </c>
      <c r="C6087" s="6" t="s">
        <v>12019</v>
      </c>
      <c r="D6087" s="3" t="s">
        <v>1693</v>
      </c>
    </row>
    <row r="6088">
      <c r="A6088" s="6" t="s">
        <v>4681</v>
      </c>
      <c r="B6088" s="2" t="s">
        <v>12020</v>
      </c>
      <c r="C6088" s="6" t="s">
        <v>12021</v>
      </c>
      <c r="D6088" s="3" t="s">
        <v>1693</v>
      </c>
    </row>
    <row r="6089">
      <c r="A6089" s="6" t="s">
        <v>4681</v>
      </c>
      <c r="B6089" s="2" t="s">
        <v>12022</v>
      </c>
      <c r="C6089" s="6" t="s">
        <v>12023</v>
      </c>
      <c r="D6089" s="3" t="s">
        <v>1693</v>
      </c>
    </row>
    <row r="6090">
      <c r="A6090" s="6" t="s">
        <v>4681</v>
      </c>
      <c r="B6090" s="2" t="s">
        <v>12024</v>
      </c>
      <c r="C6090" s="6" t="s">
        <v>12025</v>
      </c>
      <c r="D6090" s="3" t="s">
        <v>1693</v>
      </c>
    </row>
    <row r="6091">
      <c r="A6091" s="6" t="s">
        <v>4681</v>
      </c>
      <c r="B6091" s="2" t="s">
        <v>12026</v>
      </c>
      <c r="C6091" s="6" t="s">
        <v>12027</v>
      </c>
      <c r="D6091" s="3" t="s">
        <v>1693</v>
      </c>
    </row>
    <row r="6092">
      <c r="A6092" s="6" t="s">
        <v>4681</v>
      </c>
      <c r="B6092" s="2" t="s">
        <v>12028</v>
      </c>
      <c r="C6092" s="6" t="s">
        <v>12029</v>
      </c>
      <c r="D6092" s="3" t="s">
        <v>1693</v>
      </c>
    </row>
    <row r="6093">
      <c r="A6093" s="6" t="s">
        <v>4681</v>
      </c>
      <c r="B6093" s="2" t="s">
        <v>12030</v>
      </c>
      <c r="C6093" s="6" t="s">
        <v>12031</v>
      </c>
      <c r="D6093" s="3" t="s">
        <v>1693</v>
      </c>
    </row>
    <row r="6094">
      <c r="A6094" s="6" t="s">
        <v>4681</v>
      </c>
      <c r="B6094" s="2" t="s">
        <v>12032</v>
      </c>
      <c r="C6094" s="6" t="s">
        <v>12033</v>
      </c>
      <c r="D6094" s="3" t="s">
        <v>1693</v>
      </c>
    </row>
    <row r="6095">
      <c r="A6095" s="6" t="s">
        <v>4681</v>
      </c>
      <c r="B6095" s="2" t="s">
        <v>12034</v>
      </c>
      <c r="C6095" s="6" t="s">
        <v>12035</v>
      </c>
      <c r="D6095" s="3" t="s">
        <v>1696</v>
      </c>
    </row>
    <row r="6096">
      <c r="A6096" s="6" t="s">
        <v>4681</v>
      </c>
      <c r="B6096" s="2" t="s">
        <v>12036</v>
      </c>
      <c r="C6096" s="6" t="s">
        <v>12037</v>
      </c>
      <c r="D6096" s="3" t="s">
        <v>1696</v>
      </c>
    </row>
    <row r="6097">
      <c r="A6097" s="6" t="s">
        <v>4681</v>
      </c>
      <c r="B6097" s="2" t="s">
        <v>12038</v>
      </c>
      <c r="C6097" s="6" t="s">
        <v>12039</v>
      </c>
      <c r="D6097" s="3" t="s">
        <v>1696</v>
      </c>
    </row>
    <row r="6098">
      <c r="A6098" s="6" t="s">
        <v>4681</v>
      </c>
      <c r="B6098" s="2" t="s">
        <v>12040</v>
      </c>
      <c r="C6098" s="6" t="s">
        <v>12041</v>
      </c>
      <c r="D6098" s="3" t="s">
        <v>1698</v>
      </c>
    </row>
    <row r="6099">
      <c r="A6099" s="6" t="s">
        <v>4681</v>
      </c>
      <c r="B6099" s="2" t="s">
        <v>12042</v>
      </c>
      <c r="C6099" s="6" t="s">
        <v>12043</v>
      </c>
      <c r="D6099" s="3" t="s">
        <v>1698</v>
      </c>
    </row>
    <row r="6100">
      <c r="A6100" s="6" t="s">
        <v>4681</v>
      </c>
      <c r="B6100" s="2" t="s">
        <v>12044</v>
      </c>
      <c r="C6100" s="6" t="s">
        <v>12045</v>
      </c>
      <c r="D6100" s="3" t="s">
        <v>1698</v>
      </c>
    </row>
    <row r="6101">
      <c r="A6101" s="6" t="s">
        <v>4681</v>
      </c>
      <c r="B6101" s="2" t="s">
        <v>12046</v>
      </c>
      <c r="C6101" s="6" t="s">
        <v>12047</v>
      </c>
      <c r="D6101" s="3" t="s">
        <v>1698</v>
      </c>
    </row>
    <row r="6102">
      <c r="A6102" s="6" t="s">
        <v>4681</v>
      </c>
      <c r="B6102" s="2" t="s">
        <v>12048</v>
      </c>
      <c r="C6102" s="6" t="s">
        <v>12049</v>
      </c>
      <c r="D6102" s="3" t="s">
        <v>1698</v>
      </c>
    </row>
    <row r="6103">
      <c r="A6103" s="6" t="s">
        <v>4681</v>
      </c>
      <c r="B6103" s="2" t="s">
        <v>12050</v>
      </c>
      <c r="C6103" s="6" t="s">
        <v>12051</v>
      </c>
      <c r="D6103" s="3" t="s">
        <v>1698</v>
      </c>
    </row>
    <row r="6104">
      <c r="A6104" s="6" t="s">
        <v>4681</v>
      </c>
      <c r="B6104" s="2" t="s">
        <v>12052</v>
      </c>
      <c r="C6104" s="6" t="s">
        <v>12053</v>
      </c>
      <c r="D6104" s="3" t="s">
        <v>1698</v>
      </c>
    </row>
    <row r="6105">
      <c r="A6105" s="6" t="s">
        <v>4681</v>
      </c>
      <c r="B6105" s="2" t="s">
        <v>12054</v>
      </c>
      <c r="C6105" s="6" t="s">
        <v>12055</v>
      </c>
      <c r="D6105" s="3" t="s">
        <v>1698</v>
      </c>
    </row>
    <row r="6106">
      <c r="A6106" s="6" t="s">
        <v>4681</v>
      </c>
      <c r="B6106" s="2" t="s">
        <v>12056</v>
      </c>
      <c r="C6106" s="6" t="s">
        <v>12057</v>
      </c>
      <c r="D6106" s="3" t="s">
        <v>1698</v>
      </c>
    </row>
    <row r="6107">
      <c r="A6107" s="6" t="s">
        <v>4681</v>
      </c>
      <c r="B6107" s="2" t="s">
        <v>12058</v>
      </c>
      <c r="C6107" s="6" t="s">
        <v>12059</v>
      </c>
      <c r="D6107" s="3" t="s">
        <v>1700</v>
      </c>
    </row>
    <row r="6108">
      <c r="A6108" s="6" t="s">
        <v>4681</v>
      </c>
      <c r="B6108" s="2" t="s">
        <v>12060</v>
      </c>
      <c r="C6108" s="6" t="s">
        <v>12061</v>
      </c>
      <c r="D6108" s="3" t="s">
        <v>1700</v>
      </c>
    </row>
    <row r="6109">
      <c r="A6109" s="6" t="s">
        <v>4681</v>
      </c>
      <c r="B6109" s="2" t="s">
        <v>12062</v>
      </c>
      <c r="C6109" s="6" t="s">
        <v>12063</v>
      </c>
      <c r="D6109" s="3" t="s">
        <v>1700</v>
      </c>
    </row>
    <row r="6110">
      <c r="A6110" s="6" t="s">
        <v>4681</v>
      </c>
      <c r="B6110" s="2" t="s">
        <v>12064</v>
      </c>
      <c r="C6110" s="6" t="s">
        <v>12065</v>
      </c>
      <c r="D6110" s="3" t="s">
        <v>1702</v>
      </c>
    </row>
    <row r="6111">
      <c r="A6111" s="6" t="s">
        <v>4681</v>
      </c>
      <c r="B6111" s="2" t="s">
        <v>12066</v>
      </c>
      <c r="C6111" s="6" t="s">
        <v>12067</v>
      </c>
      <c r="D6111" s="3" t="s">
        <v>1702</v>
      </c>
    </row>
    <row r="6112">
      <c r="A6112" s="6" t="s">
        <v>4681</v>
      </c>
      <c r="B6112" s="2" t="s">
        <v>12068</v>
      </c>
      <c r="C6112" s="6" t="s">
        <v>12069</v>
      </c>
      <c r="D6112" s="3" t="s">
        <v>1702</v>
      </c>
    </row>
    <row r="6113">
      <c r="A6113" s="6" t="s">
        <v>4681</v>
      </c>
      <c r="B6113" s="2" t="s">
        <v>12070</v>
      </c>
      <c r="C6113" s="6" t="s">
        <v>12071</v>
      </c>
      <c r="D6113" s="3" t="s">
        <v>1702</v>
      </c>
    </row>
    <row r="6114">
      <c r="A6114" s="6" t="s">
        <v>4681</v>
      </c>
      <c r="B6114" s="2" t="s">
        <v>12072</v>
      </c>
      <c r="C6114" s="6" t="s">
        <v>12073</v>
      </c>
      <c r="D6114" s="3" t="s">
        <v>1702</v>
      </c>
    </row>
    <row r="6115">
      <c r="A6115" s="6" t="s">
        <v>4681</v>
      </c>
      <c r="B6115" s="2" t="s">
        <v>12074</v>
      </c>
      <c r="C6115" s="6" t="s">
        <v>12075</v>
      </c>
      <c r="D6115" s="3" t="s">
        <v>1702</v>
      </c>
    </row>
    <row r="6116">
      <c r="A6116" s="6" t="s">
        <v>4681</v>
      </c>
      <c r="B6116" s="2" t="s">
        <v>12076</v>
      </c>
      <c r="C6116" s="6" t="s">
        <v>12077</v>
      </c>
      <c r="D6116" s="3" t="s">
        <v>1702</v>
      </c>
    </row>
    <row r="6117">
      <c r="A6117" s="6" t="s">
        <v>4681</v>
      </c>
      <c r="B6117" s="2" t="s">
        <v>12078</v>
      </c>
      <c r="C6117" s="6" t="s">
        <v>12079</v>
      </c>
      <c r="D6117" s="3" t="s">
        <v>1702</v>
      </c>
    </row>
    <row r="6118">
      <c r="A6118" s="6" t="s">
        <v>4681</v>
      </c>
      <c r="B6118" s="2" t="s">
        <v>12080</v>
      </c>
      <c r="C6118" s="6" t="s">
        <v>12081</v>
      </c>
      <c r="D6118" s="3" t="s">
        <v>1702</v>
      </c>
    </row>
    <row r="6119">
      <c r="A6119" s="6" t="s">
        <v>4681</v>
      </c>
      <c r="B6119" s="2" t="s">
        <v>12082</v>
      </c>
      <c r="C6119" s="6" t="s">
        <v>12083</v>
      </c>
      <c r="D6119" s="3" t="s">
        <v>1702</v>
      </c>
    </row>
    <row r="6120">
      <c r="A6120" s="6" t="s">
        <v>4681</v>
      </c>
      <c r="B6120" s="2" t="s">
        <v>12084</v>
      </c>
      <c r="C6120" s="6" t="s">
        <v>12085</v>
      </c>
      <c r="D6120" s="3" t="s">
        <v>1705</v>
      </c>
    </row>
    <row r="6121">
      <c r="A6121" s="6" t="s">
        <v>4681</v>
      </c>
      <c r="B6121" s="2" t="s">
        <v>12086</v>
      </c>
      <c r="C6121" s="6" t="s">
        <v>12087</v>
      </c>
      <c r="D6121" s="3" t="s">
        <v>1705</v>
      </c>
    </row>
    <row r="6122">
      <c r="A6122" s="6" t="s">
        <v>4681</v>
      </c>
      <c r="B6122" s="2" t="s">
        <v>12088</v>
      </c>
      <c r="C6122" s="6" t="s">
        <v>12089</v>
      </c>
      <c r="D6122" s="3" t="s">
        <v>1707</v>
      </c>
    </row>
    <row r="6123">
      <c r="A6123" s="6" t="s">
        <v>4681</v>
      </c>
      <c r="B6123" s="2" t="s">
        <v>12090</v>
      </c>
      <c r="C6123" s="6" t="s">
        <v>12091</v>
      </c>
      <c r="D6123" s="3" t="s">
        <v>1707</v>
      </c>
    </row>
    <row r="6124">
      <c r="A6124" s="6" t="s">
        <v>4681</v>
      </c>
      <c r="B6124" s="2" t="s">
        <v>12092</v>
      </c>
      <c r="C6124" s="6" t="s">
        <v>12093</v>
      </c>
      <c r="D6124" s="3" t="s">
        <v>1707</v>
      </c>
    </row>
    <row r="6125">
      <c r="A6125" s="6" t="s">
        <v>4681</v>
      </c>
      <c r="B6125" s="2" t="s">
        <v>12094</v>
      </c>
      <c r="C6125" s="6" t="s">
        <v>12095</v>
      </c>
      <c r="D6125" s="3" t="s">
        <v>1707</v>
      </c>
    </row>
    <row r="6126">
      <c r="A6126" s="6" t="s">
        <v>4681</v>
      </c>
      <c r="B6126" s="2" t="s">
        <v>12096</v>
      </c>
      <c r="C6126" s="6" t="s">
        <v>12097</v>
      </c>
      <c r="D6126" s="3" t="s">
        <v>1707</v>
      </c>
    </row>
    <row r="6127">
      <c r="A6127" s="6" t="s">
        <v>4681</v>
      </c>
      <c r="B6127" s="2" t="s">
        <v>12098</v>
      </c>
      <c r="C6127" s="6" t="s">
        <v>12099</v>
      </c>
      <c r="D6127" s="3" t="s">
        <v>1707</v>
      </c>
    </row>
    <row r="6128">
      <c r="A6128" s="6" t="s">
        <v>4681</v>
      </c>
      <c r="B6128" s="2" t="s">
        <v>12100</v>
      </c>
      <c r="C6128" s="6" t="s">
        <v>12101</v>
      </c>
      <c r="D6128" s="3" t="s">
        <v>1707</v>
      </c>
    </row>
    <row r="6129">
      <c r="A6129" s="6" t="s">
        <v>4681</v>
      </c>
      <c r="B6129" s="2" t="s">
        <v>12102</v>
      </c>
      <c r="C6129" s="6" t="s">
        <v>12103</v>
      </c>
      <c r="D6129" s="3" t="s">
        <v>1709</v>
      </c>
    </row>
    <row r="6130">
      <c r="A6130" s="6" t="s">
        <v>4681</v>
      </c>
      <c r="B6130" s="2" t="s">
        <v>12104</v>
      </c>
      <c r="C6130" s="6" t="s">
        <v>12105</v>
      </c>
      <c r="D6130" s="3" t="s">
        <v>1709</v>
      </c>
    </row>
    <row r="6131">
      <c r="A6131" s="6" t="s">
        <v>4681</v>
      </c>
      <c r="B6131" s="2" t="s">
        <v>12106</v>
      </c>
      <c r="C6131" s="6" t="s">
        <v>12107</v>
      </c>
      <c r="D6131" s="3" t="s">
        <v>1709</v>
      </c>
    </row>
    <row r="6132">
      <c r="A6132" s="6" t="s">
        <v>4681</v>
      </c>
      <c r="B6132" s="2" t="s">
        <v>12108</v>
      </c>
      <c r="C6132" s="6" t="s">
        <v>12109</v>
      </c>
      <c r="D6132" s="3" t="s">
        <v>1709</v>
      </c>
    </row>
    <row r="6133">
      <c r="A6133" s="6" t="s">
        <v>4681</v>
      </c>
      <c r="B6133" s="2" t="s">
        <v>12110</v>
      </c>
      <c r="C6133" s="6" t="s">
        <v>12111</v>
      </c>
      <c r="D6133" s="3" t="s">
        <v>1709</v>
      </c>
    </row>
    <row r="6134">
      <c r="A6134" s="6" t="s">
        <v>4681</v>
      </c>
      <c r="B6134" s="2" t="s">
        <v>12112</v>
      </c>
      <c r="C6134" s="6" t="s">
        <v>12113</v>
      </c>
      <c r="D6134" s="3" t="s">
        <v>1709</v>
      </c>
    </row>
    <row r="6135">
      <c r="A6135" s="6" t="s">
        <v>4681</v>
      </c>
      <c r="B6135" s="2" t="s">
        <v>12114</v>
      </c>
      <c r="C6135" s="6" t="s">
        <v>12115</v>
      </c>
      <c r="D6135" s="3" t="s">
        <v>1709</v>
      </c>
    </row>
    <row r="6136">
      <c r="A6136" s="6" t="s">
        <v>4681</v>
      </c>
      <c r="B6136" s="2" t="s">
        <v>12116</v>
      </c>
      <c r="C6136" s="6" t="s">
        <v>12117</v>
      </c>
      <c r="D6136" s="3" t="s">
        <v>1709</v>
      </c>
    </row>
    <row r="6137">
      <c r="A6137" s="6" t="s">
        <v>4681</v>
      </c>
      <c r="B6137" s="2" t="s">
        <v>12118</v>
      </c>
      <c r="C6137" s="6" t="s">
        <v>12119</v>
      </c>
      <c r="D6137" s="3" t="s">
        <v>1709</v>
      </c>
    </row>
    <row r="6138">
      <c r="A6138" s="6" t="s">
        <v>4681</v>
      </c>
      <c r="B6138" s="2" t="s">
        <v>12120</v>
      </c>
      <c r="C6138" s="6" t="s">
        <v>12121</v>
      </c>
      <c r="D6138" s="3" t="s">
        <v>1709</v>
      </c>
    </row>
    <row r="6139">
      <c r="A6139" s="6" t="s">
        <v>4681</v>
      </c>
      <c r="B6139" s="2" t="s">
        <v>12122</v>
      </c>
      <c r="C6139" s="6" t="s">
        <v>12123</v>
      </c>
      <c r="D6139" s="3" t="s">
        <v>1711</v>
      </c>
    </row>
    <row r="6140">
      <c r="A6140" s="6" t="s">
        <v>4681</v>
      </c>
      <c r="B6140" s="2" t="s">
        <v>12124</v>
      </c>
      <c r="C6140" s="6" t="s">
        <v>12125</v>
      </c>
      <c r="D6140" s="3" t="s">
        <v>1711</v>
      </c>
    </row>
    <row r="6141">
      <c r="A6141" s="6" t="s">
        <v>4681</v>
      </c>
      <c r="B6141" s="2" t="s">
        <v>12126</v>
      </c>
      <c r="C6141" s="6" t="s">
        <v>12127</v>
      </c>
      <c r="D6141" s="3" t="s">
        <v>1711</v>
      </c>
    </row>
    <row r="6142">
      <c r="A6142" s="6" t="s">
        <v>4681</v>
      </c>
      <c r="B6142" s="2" t="s">
        <v>12128</v>
      </c>
      <c r="C6142" s="6" t="s">
        <v>12129</v>
      </c>
      <c r="D6142" s="3" t="s">
        <v>1711</v>
      </c>
    </row>
    <row r="6143">
      <c r="A6143" s="6" t="s">
        <v>4681</v>
      </c>
      <c r="B6143" s="2" t="s">
        <v>12130</v>
      </c>
      <c r="C6143" s="6" t="s">
        <v>12131</v>
      </c>
      <c r="D6143" s="3" t="s">
        <v>1711</v>
      </c>
    </row>
    <row r="6144">
      <c r="A6144" s="6" t="s">
        <v>4681</v>
      </c>
      <c r="B6144" s="2" t="s">
        <v>12132</v>
      </c>
      <c r="C6144" s="6" t="s">
        <v>12133</v>
      </c>
      <c r="D6144" s="3" t="s">
        <v>1711</v>
      </c>
    </row>
    <row r="6145">
      <c r="A6145" s="6" t="s">
        <v>4681</v>
      </c>
      <c r="B6145" s="2" t="s">
        <v>12134</v>
      </c>
      <c r="C6145" s="6" t="s">
        <v>12135</v>
      </c>
      <c r="D6145" s="3" t="s">
        <v>1711</v>
      </c>
    </row>
    <row r="6146">
      <c r="A6146" s="6" t="s">
        <v>4681</v>
      </c>
      <c r="B6146" s="2" t="s">
        <v>12136</v>
      </c>
      <c r="C6146" s="6" t="s">
        <v>12137</v>
      </c>
      <c r="D6146" s="3" t="s">
        <v>1711</v>
      </c>
    </row>
    <row r="6147">
      <c r="A6147" s="6" t="s">
        <v>4681</v>
      </c>
      <c r="B6147" s="2" t="s">
        <v>12138</v>
      </c>
      <c r="C6147" s="6" t="s">
        <v>12139</v>
      </c>
      <c r="D6147" s="3" t="s">
        <v>1711</v>
      </c>
    </row>
    <row r="6148">
      <c r="A6148" s="6" t="s">
        <v>4681</v>
      </c>
      <c r="B6148" s="2" t="s">
        <v>12140</v>
      </c>
      <c r="C6148" s="6" t="s">
        <v>12141</v>
      </c>
      <c r="D6148" s="3" t="s">
        <v>1711</v>
      </c>
    </row>
    <row r="6149">
      <c r="A6149" s="6" t="s">
        <v>4681</v>
      </c>
      <c r="B6149" s="2" t="s">
        <v>12142</v>
      </c>
      <c r="C6149" s="6" t="s">
        <v>12143</v>
      </c>
      <c r="D6149" s="3" t="s">
        <v>1713</v>
      </c>
    </row>
    <row r="6150">
      <c r="A6150" s="6" t="s">
        <v>4681</v>
      </c>
      <c r="B6150" s="2" t="s">
        <v>12144</v>
      </c>
      <c r="C6150" s="6" t="s">
        <v>12145</v>
      </c>
      <c r="D6150" s="3" t="s">
        <v>1713</v>
      </c>
    </row>
    <row r="6151">
      <c r="A6151" s="6" t="s">
        <v>4681</v>
      </c>
      <c r="B6151" s="2" t="s">
        <v>12146</v>
      </c>
      <c r="C6151" s="6" t="s">
        <v>12147</v>
      </c>
      <c r="D6151" s="3" t="s">
        <v>1713</v>
      </c>
    </row>
    <row r="6152">
      <c r="A6152" s="6" t="s">
        <v>4681</v>
      </c>
      <c r="B6152" s="2" t="s">
        <v>12148</v>
      </c>
      <c r="C6152" s="6" t="s">
        <v>12149</v>
      </c>
      <c r="D6152" s="3" t="s">
        <v>1713</v>
      </c>
    </row>
    <row r="6153">
      <c r="A6153" s="6" t="s">
        <v>4681</v>
      </c>
      <c r="B6153" s="2" t="s">
        <v>12150</v>
      </c>
      <c r="C6153" s="6" t="s">
        <v>12151</v>
      </c>
      <c r="D6153" s="3" t="s">
        <v>1713</v>
      </c>
    </row>
    <row r="6154">
      <c r="A6154" s="6" t="s">
        <v>4681</v>
      </c>
      <c r="B6154" s="2" t="s">
        <v>12152</v>
      </c>
      <c r="C6154" s="6" t="s">
        <v>12153</v>
      </c>
      <c r="D6154" s="3" t="s">
        <v>1713</v>
      </c>
    </row>
    <row r="6155">
      <c r="A6155" s="6" t="s">
        <v>4681</v>
      </c>
      <c r="B6155" s="2" t="s">
        <v>12154</v>
      </c>
      <c r="C6155" s="6" t="s">
        <v>12155</v>
      </c>
      <c r="D6155" s="3" t="s">
        <v>1713</v>
      </c>
    </row>
    <row r="6156">
      <c r="A6156" s="6" t="s">
        <v>4681</v>
      </c>
      <c r="B6156" s="2" t="s">
        <v>12156</v>
      </c>
      <c r="C6156" s="6" t="s">
        <v>12157</v>
      </c>
      <c r="D6156" s="3" t="s">
        <v>1715</v>
      </c>
    </row>
    <row r="6157">
      <c r="A6157" s="6" t="s">
        <v>4681</v>
      </c>
      <c r="B6157" s="2" t="s">
        <v>12158</v>
      </c>
      <c r="C6157" s="6" t="s">
        <v>12159</v>
      </c>
      <c r="D6157" s="3" t="s">
        <v>1715</v>
      </c>
    </row>
    <row r="6158">
      <c r="A6158" s="6" t="s">
        <v>4681</v>
      </c>
      <c r="B6158" s="2" t="s">
        <v>12160</v>
      </c>
      <c r="C6158" s="6" t="s">
        <v>12161</v>
      </c>
      <c r="D6158" s="3" t="s">
        <v>1715</v>
      </c>
    </row>
    <row r="6159">
      <c r="A6159" s="6" t="s">
        <v>4681</v>
      </c>
      <c r="B6159" s="2" t="s">
        <v>12162</v>
      </c>
      <c r="C6159" s="6" t="s">
        <v>12163</v>
      </c>
      <c r="D6159" s="3" t="s">
        <v>1715</v>
      </c>
    </row>
    <row r="6160">
      <c r="A6160" s="6" t="s">
        <v>4681</v>
      </c>
      <c r="B6160" s="2" t="s">
        <v>12164</v>
      </c>
      <c r="C6160" s="6" t="s">
        <v>12165</v>
      </c>
      <c r="D6160" s="3" t="s">
        <v>1715</v>
      </c>
    </row>
    <row r="6161">
      <c r="A6161" s="6" t="s">
        <v>4681</v>
      </c>
      <c r="B6161" s="2" t="s">
        <v>12166</v>
      </c>
      <c r="C6161" s="6" t="s">
        <v>12167</v>
      </c>
      <c r="D6161" s="3" t="s">
        <v>1717</v>
      </c>
    </row>
    <row r="6162">
      <c r="A6162" s="6" t="s">
        <v>4681</v>
      </c>
      <c r="B6162" s="2" t="s">
        <v>12168</v>
      </c>
      <c r="C6162" s="6" t="s">
        <v>12169</v>
      </c>
      <c r="D6162" s="3" t="s">
        <v>1717</v>
      </c>
    </row>
    <row r="6163">
      <c r="A6163" s="6" t="s">
        <v>4681</v>
      </c>
      <c r="B6163" s="2" t="s">
        <v>12170</v>
      </c>
      <c r="C6163" s="6" t="s">
        <v>12171</v>
      </c>
      <c r="D6163" s="3" t="s">
        <v>1717</v>
      </c>
    </row>
    <row r="6164">
      <c r="A6164" s="6" t="s">
        <v>4681</v>
      </c>
      <c r="B6164" s="2" t="s">
        <v>12172</v>
      </c>
      <c r="C6164" s="6" t="s">
        <v>12173</v>
      </c>
      <c r="D6164" s="3" t="s">
        <v>1717</v>
      </c>
    </row>
    <row r="6165">
      <c r="A6165" s="6" t="s">
        <v>4681</v>
      </c>
      <c r="B6165" s="2" t="s">
        <v>12174</v>
      </c>
      <c r="C6165" s="6" t="s">
        <v>12175</v>
      </c>
      <c r="D6165" s="3" t="s">
        <v>1717</v>
      </c>
    </row>
    <row r="6166">
      <c r="A6166" s="6" t="s">
        <v>4681</v>
      </c>
      <c r="B6166" s="2" t="s">
        <v>12176</v>
      </c>
      <c r="C6166" s="6" t="s">
        <v>12177</v>
      </c>
      <c r="D6166" s="3" t="s">
        <v>1717</v>
      </c>
    </row>
    <row r="6167">
      <c r="A6167" s="6" t="s">
        <v>4681</v>
      </c>
      <c r="B6167" s="2" t="s">
        <v>12178</v>
      </c>
      <c r="C6167" s="6" t="s">
        <v>12179</v>
      </c>
      <c r="D6167" s="3" t="s">
        <v>1717</v>
      </c>
    </row>
    <row r="6168">
      <c r="A6168" s="6" t="s">
        <v>4681</v>
      </c>
      <c r="B6168" s="2" t="s">
        <v>12180</v>
      </c>
      <c r="C6168" s="6" t="s">
        <v>12181</v>
      </c>
      <c r="D6168" s="3" t="s">
        <v>1717</v>
      </c>
    </row>
    <row r="6169">
      <c r="A6169" s="6" t="s">
        <v>4681</v>
      </c>
      <c r="B6169" s="2" t="s">
        <v>12182</v>
      </c>
      <c r="C6169" s="6" t="s">
        <v>12183</v>
      </c>
      <c r="D6169" s="3" t="s">
        <v>1717</v>
      </c>
    </row>
    <row r="6170">
      <c r="A6170" s="6" t="s">
        <v>4681</v>
      </c>
      <c r="B6170" s="2" t="s">
        <v>12184</v>
      </c>
      <c r="C6170" s="6" t="s">
        <v>12185</v>
      </c>
      <c r="D6170" s="3" t="s">
        <v>1719</v>
      </c>
    </row>
    <row r="6171">
      <c r="A6171" s="6" t="s">
        <v>4681</v>
      </c>
      <c r="B6171" s="2" t="s">
        <v>12186</v>
      </c>
      <c r="C6171" s="6" t="s">
        <v>12187</v>
      </c>
      <c r="D6171" s="3" t="s">
        <v>1719</v>
      </c>
    </row>
    <row r="6172">
      <c r="A6172" s="6" t="s">
        <v>4681</v>
      </c>
      <c r="B6172" s="2" t="s">
        <v>12188</v>
      </c>
      <c r="C6172" s="6" t="s">
        <v>12189</v>
      </c>
      <c r="D6172" s="3" t="s">
        <v>1719</v>
      </c>
    </row>
    <row r="6173">
      <c r="A6173" s="6" t="s">
        <v>4681</v>
      </c>
      <c r="B6173" s="2" t="s">
        <v>12190</v>
      </c>
      <c r="C6173" s="6" t="s">
        <v>12191</v>
      </c>
      <c r="D6173" s="3" t="s">
        <v>1719</v>
      </c>
    </row>
    <row r="6174">
      <c r="A6174" s="6" t="s">
        <v>4681</v>
      </c>
      <c r="B6174" s="2" t="s">
        <v>12192</v>
      </c>
      <c r="C6174" s="6" t="s">
        <v>12193</v>
      </c>
      <c r="D6174" s="3" t="s">
        <v>1719</v>
      </c>
    </row>
    <row r="6175">
      <c r="A6175" s="6" t="s">
        <v>4681</v>
      </c>
      <c r="B6175" s="2" t="s">
        <v>12194</v>
      </c>
      <c r="C6175" s="6" t="s">
        <v>12195</v>
      </c>
      <c r="D6175" s="3" t="s">
        <v>1719</v>
      </c>
    </row>
    <row r="6176">
      <c r="A6176" s="6" t="s">
        <v>4681</v>
      </c>
      <c r="B6176" s="2" t="s">
        <v>12196</v>
      </c>
      <c r="C6176" s="6" t="s">
        <v>12197</v>
      </c>
      <c r="D6176" s="3" t="s">
        <v>1721</v>
      </c>
    </row>
    <row r="6177">
      <c r="A6177" s="6" t="s">
        <v>4681</v>
      </c>
      <c r="B6177" s="2" t="s">
        <v>12198</v>
      </c>
      <c r="C6177" s="6" t="s">
        <v>12199</v>
      </c>
      <c r="D6177" s="3" t="s">
        <v>1721</v>
      </c>
    </row>
    <row r="6178">
      <c r="A6178" s="6" t="s">
        <v>4681</v>
      </c>
      <c r="B6178" s="2" t="s">
        <v>12200</v>
      </c>
      <c r="C6178" s="6" t="s">
        <v>12201</v>
      </c>
      <c r="D6178" s="3" t="s">
        <v>1721</v>
      </c>
    </row>
    <row r="6179">
      <c r="A6179" s="6" t="s">
        <v>4681</v>
      </c>
      <c r="B6179" s="2" t="s">
        <v>12202</v>
      </c>
      <c r="C6179" s="6" t="s">
        <v>12203</v>
      </c>
      <c r="D6179" s="3" t="s">
        <v>1721</v>
      </c>
    </row>
    <row r="6180">
      <c r="A6180" s="6" t="s">
        <v>4681</v>
      </c>
      <c r="B6180" s="2" t="s">
        <v>12204</v>
      </c>
      <c r="C6180" s="6" t="s">
        <v>12205</v>
      </c>
      <c r="D6180" s="3" t="s">
        <v>1721</v>
      </c>
    </row>
    <row r="6181">
      <c r="A6181" s="6" t="s">
        <v>4681</v>
      </c>
      <c r="B6181" s="2" t="s">
        <v>12206</v>
      </c>
      <c r="C6181" s="6" t="s">
        <v>12207</v>
      </c>
      <c r="D6181" s="3" t="s">
        <v>1723</v>
      </c>
    </row>
    <row r="6182">
      <c r="A6182" s="6" t="s">
        <v>4681</v>
      </c>
      <c r="B6182" s="2" t="s">
        <v>12208</v>
      </c>
      <c r="C6182" s="6" t="s">
        <v>12209</v>
      </c>
      <c r="D6182" s="3" t="s">
        <v>1723</v>
      </c>
    </row>
    <row r="6183">
      <c r="A6183" s="6" t="s">
        <v>4681</v>
      </c>
      <c r="B6183" s="2" t="s">
        <v>12210</v>
      </c>
      <c r="C6183" s="6" t="s">
        <v>12211</v>
      </c>
      <c r="D6183" s="3" t="s">
        <v>1723</v>
      </c>
    </row>
    <row r="6184">
      <c r="A6184" s="6" t="s">
        <v>4681</v>
      </c>
      <c r="B6184" s="2" t="s">
        <v>12212</v>
      </c>
      <c r="C6184" s="6" t="s">
        <v>12213</v>
      </c>
      <c r="D6184" s="3" t="s">
        <v>1723</v>
      </c>
    </row>
    <row r="6185">
      <c r="A6185" s="6" t="s">
        <v>4681</v>
      </c>
      <c r="B6185" s="2" t="s">
        <v>12214</v>
      </c>
      <c r="C6185" s="6" t="s">
        <v>12215</v>
      </c>
      <c r="D6185" s="3" t="s">
        <v>1723</v>
      </c>
    </row>
    <row r="6186">
      <c r="A6186" s="6" t="s">
        <v>4681</v>
      </c>
      <c r="B6186" s="2" t="s">
        <v>12216</v>
      </c>
      <c r="C6186" s="6" t="s">
        <v>12217</v>
      </c>
      <c r="D6186" s="3" t="s">
        <v>1723</v>
      </c>
    </row>
    <row r="6187">
      <c r="A6187" s="6" t="s">
        <v>4681</v>
      </c>
      <c r="B6187" s="2" t="s">
        <v>12218</v>
      </c>
      <c r="C6187" s="6" t="s">
        <v>12219</v>
      </c>
      <c r="D6187" s="3" t="s">
        <v>1725</v>
      </c>
    </row>
    <row r="6188">
      <c r="A6188" s="6" t="s">
        <v>4681</v>
      </c>
      <c r="B6188" s="2" t="s">
        <v>12220</v>
      </c>
      <c r="C6188" s="6" t="s">
        <v>12221</v>
      </c>
      <c r="D6188" s="3" t="s">
        <v>1725</v>
      </c>
    </row>
    <row r="6189">
      <c r="A6189" s="6" t="s">
        <v>4681</v>
      </c>
      <c r="B6189" s="2" t="s">
        <v>12222</v>
      </c>
      <c r="C6189" s="6" t="s">
        <v>12223</v>
      </c>
      <c r="D6189" s="3" t="s">
        <v>1725</v>
      </c>
    </row>
    <row r="6190">
      <c r="A6190" s="6" t="s">
        <v>4681</v>
      </c>
      <c r="B6190" s="2" t="s">
        <v>12224</v>
      </c>
      <c r="C6190" s="6" t="s">
        <v>12225</v>
      </c>
      <c r="D6190" s="3" t="s">
        <v>1725</v>
      </c>
    </row>
    <row r="6191">
      <c r="A6191" s="6" t="s">
        <v>4681</v>
      </c>
      <c r="B6191" s="2" t="s">
        <v>12226</v>
      </c>
      <c r="C6191" s="6" t="s">
        <v>12227</v>
      </c>
      <c r="D6191" s="3" t="s">
        <v>1725</v>
      </c>
    </row>
    <row r="6192">
      <c r="A6192" s="6" t="s">
        <v>4681</v>
      </c>
      <c r="B6192" s="2" t="s">
        <v>12228</v>
      </c>
      <c r="C6192" s="6" t="s">
        <v>12229</v>
      </c>
      <c r="D6192" s="3" t="s">
        <v>1725</v>
      </c>
    </row>
    <row r="6193">
      <c r="A6193" s="6" t="s">
        <v>4681</v>
      </c>
      <c r="B6193" s="2" t="s">
        <v>12230</v>
      </c>
      <c r="C6193" s="6" t="s">
        <v>12231</v>
      </c>
      <c r="D6193" s="3" t="s">
        <v>1725</v>
      </c>
    </row>
    <row r="6194">
      <c r="A6194" s="6" t="s">
        <v>4681</v>
      </c>
      <c r="B6194" s="2" t="s">
        <v>12232</v>
      </c>
      <c r="C6194" s="6" t="s">
        <v>12233</v>
      </c>
      <c r="D6194" s="3" t="s">
        <v>1725</v>
      </c>
    </row>
    <row r="6195">
      <c r="A6195" s="6" t="s">
        <v>4681</v>
      </c>
      <c r="B6195" s="2" t="s">
        <v>12234</v>
      </c>
      <c r="C6195" s="6" t="s">
        <v>12235</v>
      </c>
      <c r="D6195" s="3" t="s">
        <v>1725</v>
      </c>
    </row>
    <row r="6196">
      <c r="A6196" s="6" t="s">
        <v>4681</v>
      </c>
      <c r="B6196" s="2" t="s">
        <v>12236</v>
      </c>
      <c r="C6196" s="6" t="s">
        <v>12237</v>
      </c>
      <c r="D6196" s="3" t="s">
        <v>1725</v>
      </c>
    </row>
    <row r="6197">
      <c r="A6197" s="6" t="s">
        <v>4681</v>
      </c>
      <c r="B6197" s="2" t="s">
        <v>12238</v>
      </c>
      <c r="C6197" s="6" t="s">
        <v>12239</v>
      </c>
      <c r="D6197" s="3" t="s">
        <v>1727</v>
      </c>
    </row>
    <row r="6198">
      <c r="A6198" s="6" t="s">
        <v>4681</v>
      </c>
      <c r="B6198" s="2" t="s">
        <v>12240</v>
      </c>
      <c r="C6198" s="6" t="s">
        <v>12241</v>
      </c>
      <c r="D6198" s="3" t="s">
        <v>1727</v>
      </c>
    </row>
    <row r="6199">
      <c r="A6199" s="6" t="s">
        <v>4681</v>
      </c>
      <c r="B6199" s="2" t="s">
        <v>12242</v>
      </c>
      <c r="C6199" s="6" t="s">
        <v>12243</v>
      </c>
      <c r="D6199" s="3" t="s">
        <v>1727</v>
      </c>
    </row>
    <row r="6200">
      <c r="A6200" s="6" t="s">
        <v>4681</v>
      </c>
      <c r="B6200" s="2" t="s">
        <v>12244</v>
      </c>
      <c r="C6200" s="6" t="s">
        <v>12245</v>
      </c>
      <c r="D6200" s="3" t="s">
        <v>1729</v>
      </c>
    </row>
    <row r="6201">
      <c r="A6201" s="6" t="s">
        <v>4681</v>
      </c>
      <c r="B6201" s="2" t="s">
        <v>12246</v>
      </c>
      <c r="C6201" s="6" t="s">
        <v>12247</v>
      </c>
      <c r="D6201" s="3" t="s">
        <v>1729</v>
      </c>
    </row>
    <row r="6202">
      <c r="A6202" s="6" t="s">
        <v>4681</v>
      </c>
      <c r="B6202" s="2" t="s">
        <v>12248</v>
      </c>
      <c r="C6202" s="6" t="s">
        <v>12249</v>
      </c>
      <c r="D6202" s="3" t="s">
        <v>1729</v>
      </c>
    </row>
    <row r="6203">
      <c r="A6203" s="6" t="s">
        <v>4681</v>
      </c>
      <c r="B6203" s="2" t="s">
        <v>12250</v>
      </c>
      <c r="C6203" s="6" t="s">
        <v>12251</v>
      </c>
      <c r="D6203" s="3" t="s">
        <v>1729</v>
      </c>
    </row>
    <row r="6204">
      <c r="A6204" s="6" t="s">
        <v>4681</v>
      </c>
      <c r="B6204" s="2" t="s">
        <v>12252</v>
      </c>
      <c r="C6204" s="6" t="s">
        <v>12253</v>
      </c>
      <c r="D6204" s="3" t="s">
        <v>1729</v>
      </c>
    </row>
    <row r="6205">
      <c r="A6205" s="6" t="s">
        <v>4681</v>
      </c>
      <c r="B6205" s="2" t="s">
        <v>12254</v>
      </c>
      <c r="C6205" s="6" t="s">
        <v>12255</v>
      </c>
      <c r="D6205" s="3" t="s">
        <v>1729</v>
      </c>
    </row>
    <row r="6206">
      <c r="A6206" s="6" t="s">
        <v>4681</v>
      </c>
      <c r="B6206" s="2" t="s">
        <v>12256</v>
      </c>
      <c r="C6206" s="6" t="s">
        <v>12257</v>
      </c>
      <c r="D6206" s="3" t="s">
        <v>1729</v>
      </c>
    </row>
    <row r="6207">
      <c r="A6207" s="6" t="s">
        <v>4681</v>
      </c>
      <c r="B6207" s="2" t="s">
        <v>12258</v>
      </c>
      <c r="C6207" s="6" t="s">
        <v>12259</v>
      </c>
      <c r="D6207" s="3" t="s">
        <v>1729</v>
      </c>
    </row>
    <row r="6208">
      <c r="A6208" s="6" t="s">
        <v>4681</v>
      </c>
      <c r="B6208" s="2" t="s">
        <v>12260</v>
      </c>
      <c r="C6208" s="6" t="s">
        <v>12261</v>
      </c>
      <c r="D6208" s="3" t="s">
        <v>1731</v>
      </c>
    </row>
    <row r="6209">
      <c r="A6209" s="6" t="s">
        <v>4681</v>
      </c>
      <c r="B6209" s="2" t="s">
        <v>12262</v>
      </c>
      <c r="C6209" s="6" t="s">
        <v>12263</v>
      </c>
      <c r="D6209" s="3" t="s">
        <v>1731</v>
      </c>
    </row>
    <row r="6210">
      <c r="A6210" s="6" t="s">
        <v>4681</v>
      </c>
      <c r="B6210" s="2" t="s">
        <v>12264</v>
      </c>
      <c r="C6210" s="6" t="s">
        <v>12265</v>
      </c>
      <c r="D6210" s="3" t="s">
        <v>1731</v>
      </c>
    </row>
    <row r="6211">
      <c r="A6211" s="6" t="s">
        <v>4681</v>
      </c>
      <c r="B6211" s="2" t="s">
        <v>12266</v>
      </c>
      <c r="C6211" s="6" t="s">
        <v>12267</v>
      </c>
      <c r="D6211" s="3" t="s">
        <v>1731</v>
      </c>
    </row>
    <row r="6212">
      <c r="A6212" s="6" t="s">
        <v>4681</v>
      </c>
      <c r="B6212" s="2" t="s">
        <v>12268</v>
      </c>
      <c r="C6212" s="6" t="s">
        <v>12269</v>
      </c>
      <c r="D6212" s="3" t="s">
        <v>1731</v>
      </c>
    </row>
    <row r="6213">
      <c r="A6213" s="6" t="s">
        <v>4681</v>
      </c>
      <c r="B6213" s="2" t="s">
        <v>12270</v>
      </c>
      <c r="C6213" s="6" t="s">
        <v>12271</v>
      </c>
      <c r="D6213" s="3" t="s">
        <v>1731</v>
      </c>
    </row>
    <row r="6214">
      <c r="A6214" s="6" t="s">
        <v>4681</v>
      </c>
      <c r="B6214" s="2" t="s">
        <v>12272</v>
      </c>
      <c r="C6214" s="6" t="s">
        <v>12273</v>
      </c>
      <c r="D6214" s="3" t="s">
        <v>1731</v>
      </c>
    </row>
    <row r="6215">
      <c r="A6215" s="6" t="s">
        <v>4681</v>
      </c>
      <c r="B6215" s="2" t="s">
        <v>12274</v>
      </c>
      <c r="C6215" s="6" t="s">
        <v>12275</v>
      </c>
      <c r="D6215" s="3" t="s">
        <v>1731</v>
      </c>
    </row>
    <row r="6216">
      <c r="A6216" s="6" t="s">
        <v>4681</v>
      </c>
      <c r="B6216" s="2" t="s">
        <v>12276</v>
      </c>
      <c r="C6216" s="6" t="s">
        <v>12277</v>
      </c>
      <c r="D6216" s="3" t="s">
        <v>1731</v>
      </c>
    </row>
    <row r="6217">
      <c r="A6217" s="6" t="s">
        <v>4681</v>
      </c>
      <c r="B6217" s="2" t="s">
        <v>12278</v>
      </c>
      <c r="C6217" s="6" t="s">
        <v>1734</v>
      </c>
      <c r="D6217" s="3" t="s">
        <v>1733</v>
      </c>
    </row>
    <row r="6218">
      <c r="A6218" s="6" t="s">
        <v>4681</v>
      </c>
      <c r="B6218" s="2" t="s">
        <v>12279</v>
      </c>
      <c r="C6218" s="6" t="s">
        <v>12280</v>
      </c>
      <c r="D6218" s="3" t="s">
        <v>1736</v>
      </c>
    </row>
    <row r="6219">
      <c r="A6219" s="6" t="s">
        <v>4681</v>
      </c>
      <c r="B6219" s="2" t="s">
        <v>12281</v>
      </c>
      <c r="C6219" s="6" t="s">
        <v>12282</v>
      </c>
      <c r="D6219" s="3" t="s">
        <v>1736</v>
      </c>
    </row>
    <row r="6220">
      <c r="A6220" s="6" t="s">
        <v>4681</v>
      </c>
      <c r="B6220" s="2" t="s">
        <v>12283</v>
      </c>
      <c r="C6220" s="6" t="s">
        <v>12284</v>
      </c>
      <c r="D6220" s="3" t="s">
        <v>1738</v>
      </c>
    </row>
    <row r="6221">
      <c r="A6221" s="6" t="s">
        <v>4681</v>
      </c>
      <c r="B6221" s="2" t="s">
        <v>12285</v>
      </c>
      <c r="C6221" s="6" t="s">
        <v>12286</v>
      </c>
      <c r="D6221" s="3" t="s">
        <v>1738</v>
      </c>
    </row>
    <row r="6222">
      <c r="A6222" s="6" t="s">
        <v>4681</v>
      </c>
      <c r="B6222" s="2" t="s">
        <v>12287</v>
      </c>
      <c r="C6222" s="6" t="s">
        <v>12288</v>
      </c>
      <c r="D6222" s="3" t="s">
        <v>1738</v>
      </c>
    </row>
    <row r="6223">
      <c r="A6223" s="6" t="s">
        <v>4681</v>
      </c>
      <c r="B6223" s="2" t="s">
        <v>12289</v>
      </c>
      <c r="C6223" s="6" t="s">
        <v>12290</v>
      </c>
      <c r="D6223" s="3" t="s">
        <v>1738</v>
      </c>
    </row>
    <row r="6224">
      <c r="A6224" s="6" t="s">
        <v>4681</v>
      </c>
      <c r="B6224" s="2" t="s">
        <v>12291</v>
      </c>
      <c r="C6224" s="6" t="s">
        <v>12292</v>
      </c>
      <c r="D6224" s="3" t="s">
        <v>1738</v>
      </c>
    </row>
    <row r="6225">
      <c r="A6225" s="6" t="s">
        <v>4681</v>
      </c>
      <c r="B6225" s="2" t="s">
        <v>12293</v>
      </c>
      <c r="C6225" s="6" t="s">
        <v>12294</v>
      </c>
      <c r="D6225" s="3" t="s">
        <v>1738</v>
      </c>
    </row>
    <row r="6226">
      <c r="A6226" s="6" t="s">
        <v>4681</v>
      </c>
      <c r="B6226" s="2" t="s">
        <v>12295</v>
      </c>
      <c r="C6226" s="6" t="s">
        <v>12296</v>
      </c>
      <c r="D6226" s="3" t="s">
        <v>1738</v>
      </c>
    </row>
    <row r="6227">
      <c r="A6227" s="6" t="s">
        <v>4681</v>
      </c>
      <c r="B6227" s="2" t="s">
        <v>12297</v>
      </c>
      <c r="C6227" s="6" t="s">
        <v>12298</v>
      </c>
      <c r="D6227" s="3" t="s">
        <v>1738</v>
      </c>
    </row>
    <row r="6228">
      <c r="A6228" s="6" t="s">
        <v>4681</v>
      </c>
      <c r="B6228" s="2" t="s">
        <v>12299</v>
      </c>
      <c r="C6228" s="6" t="s">
        <v>12300</v>
      </c>
      <c r="D6228" s="3" t="s">
        <v>1738</v>
      </c>
    </row>
    <row r="6229">
      <c r="A6229" s="6" t="s">
        <v>4681</v>
      </c>
      <c r="B6229" s="2" t="s">
        <v>12301</v>
      </c>
      <c r="C6229" s="6" t="s">
        <v>12302</v>
      </c>
      <c r="D6229" s="3" t="s">
        <v>1738</v>
      </c>
    </row>
    <row r="6230">
      <c r="A6230" s="6" t="s">
        <v>4681</v>
      </c>
      <c r="B6230" s="2" t="s">
        <v>12303</v>
      </c>
      <c r="C6230" s="6" t="s">
        <v>12304</v>
      </c>
      <c r="D6230" s="3" t="s">
        <v>1740</v>
      </c>
    </row>
    <row r="6231">
      <c r="A6231" s="6" t="s">
        <v>4681</v>
      </c>
      <c r="B6231" s="2" t="s">
        <v>12305</v>
      </c>
      <c r="C6231" s="6" t="s">
        <v>12306</v>
      </c>
      <c r="D6231" s="3" t="s">
        <v>1740</v>
      </c>
    </row>
    <row r="6232">
      <c r="A6232" s="6" t="s">
        <v>4681</v>
      </c>
      <c r="B6232" s="2" t="s">
        <v>12307</v>
      </c>
      <c r="C6232" s="6" t="s">
        <v>12308</v>
      </c>
      <c r="D6232" s="3" t="s">
        <v>1740</v>
      </c>
    </row>
    <row r="6233">
      <c r="A6233" s="6" t="s">
        <v>4681</v>
      </c>
      <c r="B6233" s="2" t="s">
        <v>12309</v>
      </c>
      <c r="C6233" s="6" t="s">
        <v>12310</v>
      </c>
      <c r="D6233" s="3" t="s">
        <v>1742</v>
      </c>
    </row>
    <row r="6234">
      <c r="A6234" s="6" t="s">
        <v>4681</v>
      </c>
      <c r="B6234" s="2" t="s">
        <v>12311</v>
      </c>
      <c r="C6234" s="6" t="s">
        <v>12312</v>
      </c>
      <c r="D6234" s="3" t="s">
        <v>1742</v>
      </c>
    </row>
    <row r="6235">
      <c r="A6235" s="6" t="s">
        <v>4681</v>
      </c>
      <c r="B6235" s="2" t="s">
        <v>12313</v>
      </c>
      <c r="C6235" s="6" t="s">
        <v>12314</v>
      </c>
      <c r="D6235" s="3" t="s">
        <v>1742</v>
      </c>
    </row>
    <row r="6236">
      <c r="A6236" s="6" t="s">
        <v>4681</v>
      </c>
      <c r="B6236" s="2" t="s">
        <v>12315</v>
      </c>
      <c r="C6236" s="6" t="s">
        <v>12316</v>
      </c>
      <c r="D6236" s="3" t="s">
        <v>1742</v>
      </c>
    </row>
    <row r="6237">
      <c r="A6237" s="6" t="s">
        <v>4681</v>
      </c>
      <c r="B6237" s="2" t="s">
        <v>12317</v>
      </c>
      <c r="C6237" s="6" t="s">
        <v>12318</v>
      </c>
      <c r="D6237" s="3" t="s">
        <v>1742</v>
      </c>
    </row>
    <row r="6238">
      <c r="A6238" s="6" t="s">
        <v>4681</v>
      </c>
      <c r="B6238" s="2" t="s">
        <v>12319</v>
      </c>
      <c r="C6238" s="6" t="s">
        <v>12320</v>
      </c>
      <c r="D6238" s="3" t="s">
        <v>1742</v>
      </c>
    </row>
    <row r="6239">
      <c r="A6239" s="6" t="s">
        <v>4681</v>
      </c>
      <c r="B6239" s="2" t="s">
        <v>12321</v>
      </c>
      <c r="C6239" s="6" t="s">
        <v>12322</v>
      </c>
      <c r="D6239" s="3" t="s">
        <v>1742</v>
      </c>
    </row>
    <row r="6240">
      <c r="A6240" s="6" t="s">
        <v>4681</v>
      </c>
      <c r="B6240" s="2" t="s">
        <v>12323</v>
      </c>
      <c r="C6240" s="6" t="s">
        <v>12324</v>
      </c>
      <c r="D6240" s="3" t="s">
        <v>1742</v>
      </c>
    </row>
    <row r="6241">
      <c r="A6241" s="6" t="s">
        <v>4681</v>
      </c>
      <c r="B6241" s="2" t="s">
        <v>12325</v>
      </c>
      <c r="C6241" s="6" t="s">
        <v>12326</v>
      </c>
      <c r="D6241" s="3" t="s">
        <v>1742</v>
      </c>
    </row>
    <row r="6242">
      <c r="A6242" s="6" t="s">
        <v>4681</v>
      </c>
      <c r="B6242" s="2" t="s">
        <v>12327</v>
      </c>
      <c r="C6242" s="6" t="s">
        <v>12328</v>
      </c>
      <c r="D6242" s="3" t="s">
        <v>1744</v>
      </c>
    </row>
    <row r="6243">
      <c r="A6243" s="6" t="s">
        <v>4681</v>
      </c>
      <c r="B6243" s="2" t="s">
        <v>12329</v>
      </c>
      <c r="C6243" s="6" t="s">
        <v>12330</v>
      </c>
      <c r="D6243" s="3" t="s">
        <v>1744</v>
      </c>
    </row>
    <row r="6244">
      <c r="A6244" s="6" t="s">
        <v>4681</v>
      </c>
      <c r="B6244" s="2" t="s">
        <v>12331</v>
      </c>
      <c r="C6244" s="6" t="s">
        <v>12332</v>
      </c>
      <c r="D6244" s="3" t="s">
        <v>1744</v>
      </c>
    </row>
    <row r="6245">
      <c r="A6245" s="6" t="s">
        <v>4681</v>
      </c>
      <c r="B6245" s="2" t="s">
        <v>12333</v>
      </c>
      <c r="C6245" s="6" t="s">
        <v>12334</v>
      </c>
      <c r="D6245" s="3" t="s">
        <v>1744</v>
      </c>
    </row>
    <row r="6246">
      <c r="A6246" s="6" t="s">
        <v>4681</v>
      </c>
      <c r="B6246" s="2" t="s">
        <v>12335</v>
      </c>
      <c r="C6246" s="6" t="s">
        <v>12336</v>
      </c>
      <c r="D6246" s="3" t="s">
        <v>1744</v>
      </c>
    </row>
    <row r="6247">
      <c r="A6247" s="6" t="s">
        <v>4681</v>
      </c>
      <c r="B6247" s="2" t="s">
        <v>12337</v>
      </c>
      <c r="C6247" s="6" t="s">
        <v>12338</v>
      </c>
      <c r="D6247" s="3" t="s">
        <v>1744</v>
      </c>
    </row>
    <row r="6248">
      <c r="A6248" s="6" t="s">
        <v>4681</v>
      </c>
      <c r="B6248" s="2" t="s">
        <v>12339</v>
      </c>
      <c r="C6248" s="6" t="s">
        <v>12340</v>
      </c>
      <c r="D6248" s="3" t="s">
        <v>1744</v>
      </c>
    </row>
    <row r="6249">
      <c r="A6249" s="6" t="s">
        <v>4681</v>
      </c>
      <c r="B6249" s="2" t="s">
        <v>12341</v>
      </c>
      <c r="C6249" s="6" t="s">
        <v>12342</v>
      </c>
      <c r="D6249" s="3" t="s">
        <v>1744</v>
      </c>
    </row>
    <row r="6250">
      <c r="A6250" s="6" t="s">
        <v>4681</v>
      </c>
      <c r="B6250" s="2" t="s">
        <v>12343</v>
      </c>
      <c r="C6250" s="6" t="s">
        <v>12344</v>
      </c>
      <c r="D6250" s="3" t="s">
        <v>1744</v>
      </c>
    </row>
    <row r="6251">
      <c r="A6251" s="6" t="s">
        <v>4681</v>
      </c>
      <c r="B6251" s="2" t="s">
        <v>12345</v>
      </c>
      <c r="C6251" s="6" t="s">
        <v>12346</v>
      </c>
      <c r="D6251" s="3" t="s">
        <v>1746</v>
      </c>
    </row>
    <row r="6252">
      <c r="A6252" s="6" t="s">
        <v>4681</v>
      </c>
      <c r="B6252" s="2" t="s">
        <v>12347</v>
      </c>
      <c r="C6252" s="6" t="s">
        <v>12348</v>
      </c>
      <c r="D6252" s="3" t="s">
        <v>1746</v>
      </c>
    </row>
    <row r="6253">
      <c r="A6253" s="6" t="s">
        <v>4681</v>
      </c>
      <c r="B6253" s="2" t="s">
        <v>12349</v>
      </c>
      <c r="C6253" s="6" t="s">
        <v>12350</v>
      </c>
      <c r="D6253" s="3" t="s">
        <v>1746</v>
      </c>
    </row>
    <row r="6254">
      <c r="A6254" s="6" t="s">
        <v>4681</v>
      </c>
      <c r="B6254" s="2" t="s">
        <v>12351</v>
      </c>
      <c r="C6254" s="6" t="s">
        <v>12352</v>
      </c>
      <c r="D6254" s="3" t="s">
        <v>1746</v>
      </c>
    </row>
    <row r="6255">
      <c r="A6255" s="6" t="s">
        <v>4681</v>
      </c>
      <c r="B6255" s="2" t="s">
        <v>12353</v>
      </c>
      <c r="C6255" s="6" t="s">
        <v>12354</v>
      </c>
      <c r="D6255" s="3" t="s">
        <v>1746</v>
      </c>
    </row>
    <row r="6256">
      <c r="A6256" s="6" t="s">
        <v>4681</v>
      </c>
      <c r="B6256" s="2" t="s">
        <v>12355</v>
      </c>
      <c r="C6256" s="6" t="s">
        <v>12356</v>
      </c>
      <c r="D6256" s="3" t="s">
        <v>1746</v>
      </c>
    </row>
    <row r="6257">
      <c r="A6257" s="6" t="s">
        <v>4681</v>
      </c>
      <c r="B6257" s="2" t="s">
        <v>12357</v>
      </c>
      <c r="C6257" s="6" t="s">
        <v>12358</v>
      </c>
      <c r="D6257" s="3" t="s">
        <v>1746</v>
      </c>
    </row>
    <row r="6258">
      <c r="A6258" s="6" t="s">
        <v>4681</v>
      </c>
      <c r="B6258" s="2" t="s">
        <v>12359</v>
      </c>
      <c r="C6258" s="6" t="s">
        <v>12360</v>
      </c>
      <c r="D6258" s="3" t="s">
        <v>1746</v>
      </c>
    </row>
    <row r="6259">
      <c r="A6259" s="6" t="s">
        <v>4681</v>
      </c>
      <c r="B6259" s="2" t="s">
        <v>12361</v>
      </c>
      <c r="C6259" s="6" t="s">
        <v>12362</v>
      </c>
      <c r="D6259" s="3" t="s">
        <v>1746</v>
      </c>
    </row>
    <row r="6260">
      <c r="A6260" s="6" t="s">
        <v>4681</v>
      </c>
      <c r="B6260" s="2" t="s">
        <v>12363</v>
      </c>
      <c r="C6260" s="6" t="s">
        <v>12364</v>
      </c>
      <c r="D6260" s="3" t="s">
        <v>1748</v>
      </c>
    </row>
    <row r="6261">
      <c r="A6261" s="6" t="s">
        <v>4681</v>
      </c>
      <c r="B6261" s="2" t="s">
        <v>12365</v>
      </c>
      <c r="C6261" s="6" t="s">
        <v>12366</v>
      </c>
      <c r="D6261" s="3" t="s">
        <v>1748</v>
      </c>
    </row>
    <row r="6262">
      <c r="A6262" s="6" t="s">
        <v>4681</v>
      </c>
      <c r="B6262" s="2" t="s">
        <v>12367</v>
      </c>
      <c r="C6262" s="6" t="s">
        <v>12368</v>
      </c>
      <c r="D6262" s="3" t="s">
        <v>1748</v>
      </c>
    </row>
    <row r="6263">
      <c r="A6263" s="6" t="s">
        <v>4681</v>
      </c>
      <c r="B6263" s="2" t="s">
        <v>12369</v>
      </c>
      <c r="C6263" s="6" t="s">
        <v>12370</v>
      </c>
      <c r="D6263" s="3" t="s">
        <v>1748</v>
      </c>
    </row>
    <row r="6264">
      <c r="A6264" s="6" t="s">
        <v>4681</v>
      </c>
      <c r="B6264" s="2" t="s">
        <v>12371</v>
      </c>
      <c r="C6264" s="6" t="s">
        <v>12372</v>
      </c>
      <c r="D6264" s="3" t="s">
        <v>1748</v>
      </c>
    </row>
    <row r="6265">
      <c r="A6265" s="6" t="s">
        <v>4681</v>
      </c>
      <c r="B6265" s="2" t="s">
        <v>12373</v>
      </c>
      <c r="C6265" s="6" t="s">
        <v>12374</v>
      </c>
      <c r="D6265" s="3" t="s">
        <v>1748</v>
      </c>
    </row>
    <row r="6266">
      <c r="A6266" s="6" t="s">
        <v>4681</v>
      </c>
      <c r="B6266" s="2" t="s">
        <v>12375</v>
      </c>
      <c r="C6266" s="6" t="s">
        <v>12376</v>
      </c>
      <c r="D6266" s="3" t="s">
        <v>1748</v>
      </c>
    </row>
    <row r="6267">
      <c r="A6267" s="6" t="s">
        <v>4681</v>
      </c>
      <c r="B6267" s="2" t="s">
        <v>12377</v>
      </c>
      <c r="C6267" s="6" t="s">
        <v>12378</v>
      </c>
      <c r="D6267" s="3" t="s">
        <v>1748</v>
      </c>
    </row>
    <row r="6268">
      <c r="A6268" s="6" t="s">
        <v>4681</v>
      </c>
      <c r="B6268" s="2" t="s">
        <v>12379</v>
      </c>
      <c r="C6268" s="6" t="s">
        <v>12380</v>
      </c>
      <c r="D6268" s="3" t="s">
        <v>1748</v>
      </c>
    </row>
    <row r="6269">
      <c r="A6269" s="6" t="s">
        <v>4681</v>
      </c>
      <c r="B6269" s="2" t="s">
        <v>12381</v>
      </c>
      <c r="C6269" s="6" t="s">
        <v>12382</v>
      </c>
      <c r="D6269" s="3" t="s">
        <v>1750</v>
      </c>
    </row>
    <row r="6270">
      <c r="A6270" s="6" t="s">
        <v>4681</v>
      </c>
      <c r="B6270" s="2" t="s">
        <v>12383</v>
      </c>
      <c r="C6270" s="6" t="s">
        <v>12384</v>
      </c>
      <c r="D6270" s="3" t="s">
        <v>1750</v>
      </c>
    </row>
    <row r="6271">
      <c r="A6271" s="6" t="s">
        <v>4681</v>
      </c>
      <c r="B6271" s="2" t="s">
        <v>12385</v>
      </c>
      <c r="C6271" s="6" t="s">
        <v>12386</v>
      </c>
      <c r="D6271" s="3" t="s">
        <v>1750</v>
      </c>
    </row>
    <row r="6272">
      <c r="A6272" s="6" t="s">
        <v>4681</v>
      </c>
      <c r="B6272" s="2" t="s">
        <v>12387</v>
      </c>
      <c r="C6272" s="6" t="s">
        <v>12388</v>
      </c>
      <c r="D6272" s="3" t="s">
        <v>1750</v>
      </c>
    </row>
    <row r="6273">
      <c r="A6273" s="6" t="s">
        <v>4681</v>
      </c>
      <c r="B6273" s="2" t="s">
        <v>12389</v>
      </c>
      <c r="C6273" s="6" t="s">
        <v>12390</v>
      </c>
      <c r="D6273" s="3" t="s">
        <v>1750</v>
      </c>
    </row>
    <row r="6274">
      <c r="A6274" s="6" t="s">
        <v>4681</v>
      </c>
      <c r="B6274" s="2" t="s">
        <v>12391</v>
      </c>
      <c r="C6274" s="6" t="s">
        <v>12392</v>
      </c>
      <c r="D6274" s="3" t="s">
        <v>1750</v>
      </c>
    </row>
    <row r="6275">
      <c r="A6275" s="6" t="s">
        <v>4681</v>
      </c>
      <c r="B6275" s="2" t="s">
        <v>12393</v>
      </c>
      <c r="C6275" s="6" t="s">
        <v>12394</v>
      </c>
      <c r="D6275" s="3" t="s">
        <v>1750</v>
      </c>
    </row>
    <row r="6276">
      <c r="A6276" s="6" t="s">
        <v>4681</v>
      </c>
      <c r="B6276" s="2" t="s">
        <v>12395</v>
      </c>
      <c r="C6276" s="6" t="s">
        <v>12396</v>
      </c>
      <c r="D6276" s="3" t="s">
        <v>1750</v>
      </c>
    </row>
    <row r="6277">
      <c r="A6277" s="6" t="s">
        <v>4681</v>
      </c>
      <c r="B6277" s="2" t="s">
        <v>12397</v>
      </c>
      <c r="C6277" s="6" t="s">
        <v>12398</v>
      </c>
      <c r="D6277" s="3" t="s">
        <v>1750</v>
      </c>
    </row>
    <row r="6278">
      <c r="A6278" s="6" t="s">
        <v>4681</v>
      </c>
      <c r="B6278" s="2" t="s">
        <v>12399</v>
      </c>
      <c r="C6278" s="6" t="s">
        <v>12400</v>
      </c>
      <c r="D6278" s="3" t="s">
        <v>1750</v>
      </c>
    </row>
    <row r="6279">
      <c r="A6279" s="6" t="s">
        <v>4681</v>
      </c>
      <c r="B6279" s="2" t="s">
        <v>12401</v>
      </c>
      <c r="C6279" s="6" t="s">
        <v>1753</v>
      </c>
      <c r="D6279" s="3" t="s">
        <v>1752</v>
      </c>
    </row>
    <row r="6280">
      <c r="A6280" s="6" t="s">
        <v>4681</v>
      </c>
      <c r="B6280" s="2" t="s">
        <v>12402</v>
      </c>
      <c r="C6280" s="6" t="s">
        <v>12403</v>
      </c>
      <c r="D6280" s="3" t="s">
        <v>1754</v>
      </c>
    </row>
    <row r="6281">
      <c r="A6281" s="6" t="s">
        <v>4681</v>
      </c>
      <c r="B6281" s="2" t="s">
        <v>12404</v>
      </c>
      <c r="C6281" s="6" t="s">
        <v>12405</v>
      </c>
      <c r="D6281" s="3" t="s">
        <v>1754</v>
      </c>
    </row>
    <row r="6282">
      <c r="A6282" s="6" t="s">
        <v>4681</v>
      </c>
      <c r="B6282" s="2" t="s">
        <v>12406</v>
      </c>
      <c r="C6282" s="6" t="s">
        <v>12407</v>
      </c>
      <c r="D6282" s="3" t="s">
        <v>1754</v>
      </c>
    </row>
    <row r="6283">
      <c r="A6283" s="6" t="s">
        <v>4681</v>
      </c>
      <c r="B6283" s="2" t="s">
        <v>12408</v>
      </c>
      <c r="C6283" s="6" t="s">
        <v>12409</v>
      </c>
      <c r="D6283" s="3" t="s">
        <v>1754</v>
      </c>
    </row>
    <row r="6284">
      <c r="A6284" s="6" t="s">
        <v>4681</v>
      </c>
      <c r="B6284" s="2" t="s">
        <v>12410</v>
      </c>
      <c r="C6284" s="6" t="s">
        <v>12411</v>
      </c>
      <c r="D6284" s="3" t="s">
        <v>1754</v>
      </c>
    </row>
    <row r="6285">
      <c r="A6285" s="6" t="s">
        <v>4681</v>
      </c>
      <c r="B6285" s="2" t="s">
        <v>12412</v>
      </c>
      <c r="C6285" s="6" t="s">
        <v>12413</v>
      </c>
      <c r="D6285" s="3" t="s">
        <v>1754</v>
      </c>
    </row>
    <row r="6286">
      <c r="A6286" s="6" t="s">
        <v>4681</v>
      </c>
      <c r="B6286" s="2" t="s">
        <v>12414</v>
      </c>
      <c r="C6286" s="6" t="s">
        <v>12415</v>
      </c>
      <c r="D6286" s="3" t="s">
        <v>1754</v>
      </c>
    </row>
    <row r="6287">
      <c r="A6287" s="6" t="s">
        <v>4681</v>
      </c>
      <c r="B6287" s="2" t="s">
        <v>12416</v>
      </c>
      <c r="C6287" s="6" t="s">
        <v>12417</v>
      </c>
      <c r="D6287" s="3" t="s">
        <v>1754</v>
      </c>
    </row>
    <row r="6288">
      <c r="A6288" s="6" t="s">
        <v>4681</v>
      </c>
      <c r="B6288" s="2" t="s">
        <v>12418</v>
      </c>
      <c r="C6288" s="6" t="s">
        <v>12419</v>
      </c>
      <c r="D6288" s="3" t="s">
        <v>1754</v>
      </c>
    </row>
    <row r="6289">
      <c r="A6289" s="6" t="s">
        <v>4681</v>
      </c>
      <c r="B6289" s="2" t="s">
        <v>12420</v>
      </c>
      <c r="C6289" s="6" t="s">
        <v>12421</v>
      </c>
      <c r="D6289" s="3" t="s">
        <v>1754</v>
      </c>
    </row>
    <row r="6290">
      <c r="A6290" s="6" t="s">
        <v>4681</v>
      </c>
      <c r="B6290" s="2" t="s">
        <v>12422</v>
      </c>
      <c r="C6290" s="6" t="s">
        <v>12423</v>
      </c>
      <c r="D6290" s="3" t="s">
        <v>1756</v>
      </c>
    </row>
    <row r="6291">
      <c r="A6291" s="6" t="s">
        <v>4681</v>
      </c>
      <c r="B6291" s="2" t="s">
        <v>12424</v>
      </c>
      <c r="C6291" s="6" t="s">
        <v>12425</v>
      </c>
      <c r="D6291" s="3" t="s">
        <v>1756</v>
      </c>
    </row>
    <row r="6292">
      <c r="A6292" s="6" t="s">
        <v>4681</v>
      </c>
      <c r="B6292" s="2" t="s">
        <v>12426</v>
      </c>
      <c r="C6292" s="6" t="s">
        <v>12427</v>
      </c>
      <c r="D6292" s="3" t="s">
        <v>1756</v>
      </c>
    </row>
    <row r="6293">
      <c r="A6293" s="6" t="s">
        <v>4681</v>
      </c>
      <c r="B6293" s="2" t="s">
        <v>12428</v>
      </c>
      <c r="C6293" s="6" t="s">
        <v>1760</v>
      </c>
      <c r="D6293" s="3" t="s">
        <v>1759</v>
      </c>
    </row>
    <row r="6294">
      <c r="A6294" s="6" t="s">
        <v>4681</v>
      </c>
      <c r="B6294" s="2" t="s">
        <v>12429</v>
      </c>
      <c r="C6294" s="6" t="s">
        <v>1762</v>
      </c>
      <c r="D6294" s="3" t="s">
        <v>1761</v>
      </c>
    </row>
    <row r="6295">
      <c r="A6295" s="6" t="s">
        <v>4681</v>
      </c>
      <c r="B6295" s="2" t="s">
        <v>12430</v>
      </c>
      <c r="C6295" s="6" t="s">
        <v>12431</v>
      </c>
      <c r="D6295" s="3" t="s">
        <v>1763</v>
      </c>
    </row>
    <row r="6296">
      <c r="A6296" s="6" t="s">
        <v>4681</v>
      </c>
      <c r="B6296" s="2" t="s">
        <v>12432</v>
      </c>
      <c r="C6296" s="6" t="s">
        <v>12433</v>
      </c>
      <c r="D6296" s="3" t="s">
        <v>1763</v>
      </c>
    </row>
    <row r="6297">
      <c r="A6297" s="6" t="s">
        <v>4681</v>
      </c>
      <c r="B6297" s="2" t="s">
        <v>12434</v>
      </c>
      <c r="C6297" s="6" t="s">
        <v>12435</v>
      </c>
      <c r="D6297" s="3" t="s">
        <v>1763</v>
      </c>
    </row>
    <row r="6298">
      <c r="A6298" s="6" t="s">
        <v>4681</v>
      </c>
      <c r="B6298" s="2" t="s">
        <v>12436</v>
      </c>
      <c r="C6298" s="6" t="s">
        <v>12437</v>
      </c>
      <c r="D6298" s="3" t="s">
        <v>1763</v>
      </c>
    </row>
    <row r="6299">
      <c r="A6299" s="6" t="s">
        <v>4681</v>
      </c>
      <c r="B6299" s="2" t="s">
        <v>12438</v>
      </c>
      <c r="C6299" s="6" t="s">
        <v>12439</v>
      </c>
      <c r="D6299" s="3" t="s">
        <v>1763</v>
      </c>
    </row>
    <row r="6300">
      <c r="A6300" s="6" t="s">
        <v>4681</v>
      </c>
      <c r="B6300" s="2" t="s">
        <v>12440</v>
      </c>
      <c r="C6300" s="6" t="s">
        <v>12441</v>
      </c>
      <c r="D6300" s="3" t="s">
        <v>1763</v>
      </c>
    </row>
    <row r="6301">
      <c r="A6301" s="6" t="s">
        <v>4681</v>
      </c>
      <c r="B6301" s="2" t="s">
        <v>12442</v>
      </c>
      <c r="C6301" s="6" t="s">
        <v>12443</v>
      </c>
      <c r="D6301" s="3" t="s">
        <v>1765</v>
      </c>
    </row>
    <row r="6302">
      <c r="A6302" s="6" t="s">
        <v>4681</v>
      </c>
      <c r="B6302" s="2" t="s">
        <v>12444</v>
      </c>
      <c r="C6302" s="6" t="s">
        <v>12445</v>
      </c>
      <c r="D6302" s="3" t="s">
        <v>1765</v>
      </c>
    </row>
    <row r="6303">
      <c r="A6303" s="6" t="s">
        <v>4681</v>
      </c>
      <c r="B6303" s="2" t="s">
        <v>12446</v>
      </c>
      <c r="C6303" s="6" t="s">
        <v>12447</v>
      </c>
      <c r="D6303" s="3" t="s">
        <v>1765</v>
      </c>
    </row>
    <row r="6304">
      <c r="A6304" s="6" t="s">
        <v>4681</v>
      </c>
      <c r="B6304" s="2" t="s">
        <v>12448</v>
      </c>
      <c r="C6304" s="6" t="s">
        <v>12449</v>
      </c>
      <c r="D6304" s="3" t="s">
        <v>1765</v>
      </c>
    </row>
    <row r="6305">
      <c r="A6305" s="6" t="s">
        <v>4681</v>
      </c>
      <c r="B6305" s="2" t="s">
        <v>12450</v>
      </c>
      <c r="C6305" s="6" t="s">
        <v>12451</v>
      </c>
      <c r="D6305" s="3" t="s">
        <v>1765</v>
      </c>
    </row>
    <row r="6306">
      <c r="A6306" s="6" t="s">
        <v>4681</v>
      </c>
      <c r="B6306" s="2" t="s">
        <v>12452</v>
      </c>
      <c r="C6306" s="6" t="s">
        <v>12453</v>
      </c>
      <c r="D6306" s="3" t="s">
        <v>1765</v>
      </c>
    </row>
    <row r="6307">
      <c r="A6307" s="6" t="s">
        <v>4681</v>
      </c>
      <c r="B6307" s="2" t="s">
        <v>12454</v>
      </c>
      <c r="C6307" s="6" t="s">
        <v>12455</v>
      </c>
      <c r="D6307" s="3" t="s">
        <v>1768</v>
      </c>
    </row>
    <row r="6308">
      <c r="A6308" s="6" t="s">
        <v>4681</v>
      </c>
      <c r="B6308" s="2" t="s">
        <v>12456</v>
      </c>
      <c r="C6308" s="6" t="s">
        <v>12457</v>
      </c>
      <c r="D6308" s="3" t="s">
        <v>1768</v>
      </c>
    </row>
    <row r="6309">
      <c r="A6309" s="6" t="s">
        <v>4681</v>
      </c>
      <c r="B6309" s="2" t="s">
        <v>12458</v>
      </c>
      <c r="C6309" s="6" t="s">
        <v>12459</v>
      </c>
      <c r="D6309" s="3" t="s">
        <v>1768</v>
      </c>
    </row>
    <row r="6310">
      <c r="A6310" s="6" t="s">
        <v>4681</v>
      </c>
      <c r="B6310" s="2" t="s">
        <v>12460</v>
      </c>
      <c r="C6310" s="6" t="s">
        <v>12461</v>
      </c>
      <c r="D6310" s="3" t="s">
        <v>1768</v>
      </c>
    </row>
    <row r="6311">
      <c r="A6311" s="6" t="s">
        <v>4681</v>
      </c>
      <c r="B6311" s="2" t="s">
        <v>12462</v>
      </c>
      <c r="C6311" s="6" t="s">
        <v>12463</v>
      </c>
      <c r="D6311" s="3" t="s">
        <v>1768</v>
      </c>
    </row>
    <row r="6312">
      <c r="A6312" s="6" t="s">
        <v>4681</v>
      </c>
      <c r="B6312" s="2" t="s">
        <v>12464</v>
      </c>
      <c r="C6312" s="6" t="s">
        <v>12465</v>
      </c>
      <c r="D6312" s="3" t="s">
        <v>1768</v>
      </c>
    </row>
    <row r="6313">
      <c r="A6313" s="6" t="s">
        <v>4681</v>
      </c>
      <c r="B6313" s="2" t="s">
        <v>12466</v>
      </c>
      <c r="C6313" s="6" t="s">
        <v>12467</v>
      </c>
      <c r="D6313" s="3" t="s">
        <v>1770</v>
      </c>
    </row>
    <row r="6314">
      <c r="A6314" s="6" t="s">
        <v>4681</v>
      </c>
      <c r="B6314" s="2" t="s">
        <v>12468</v>
      </c>
      <c r="C6314" s="6" t="s">
        <v>12469</v>
      </c>
      <c r="D6314" s="3" t="s">
        <v>1770</v>
      </c>
    </row>
    <row r="6315">
      <c r="A6315" s="6" t="s">
        <v>4681</v>
      </c>
      <c r="B6315" s="2" t="s">
        <v>12470</v>
      </c>
      <c r="C6315" s="6" t="s">
        <v>12471</v>
      </c>
      <c r="D6315" s="3" t="s">
        <v>1770</v>
      </c>
    </row>
    <row r="6316">
      <c r="A6316" s="6" t="s">
        <v>4681</v>
      </c>
      <c r="B6316" s="2" t="s">
        <v>12472</v>
      </c>
      <c r="C6316" s="6" t="s">
        <v>12473</v>
      </c>
      <c r="D6316" s="3" t="s">
        <v>1772</v>
      </c>
    </row>
    <row r="6317">
      <c r="A6317" s="6" t="s">
        <v>4681</v>
      </c>
      <c r="B6317" s="2" t="s">
        <v>12474</v>
      </c>
      <c r="C6317" s="6" t="s">
        <v>12475</v>
      </c>
      <c r="D6317" s="3" t="s">
        <v>1772</v>
      </c>
    </row>
    <row r="6318">
      <c r="A6318" s="6" t="s">
        <v>4681</v>
      </c>
      <c r="B6318" s="2" t="s">
        <v>12476</v>
      </c>
      <c r="C6318" s="6" t="s">
        <v>12477</v>
      </c>
      <c r="D6318" s="3" t="s">
        <v>1772</v>
      </c>
    </row>
    <row r="6319">
      <c r="A6319" s="6" t="s">
        <v>4681</v>
      </c>
      <c r="B6319" s="2" t="s">
        <v>12478</v>
      </c>
      <c r="C6319" s="6" t="s">
        <v>12479</v>
      </c>
      <c r="D6319" s="3" t="s">
        <v>1774</v>
      </c>
    </row>
    <row r="6320">
      <c r="A6320" s="6" t="s">
        <v>4681</v>
      </c>
      <c r="B6320" s="2" t="s">
        <v>12480</v>
      </c>
      <c r="C6320" s="6" t="s">
        <v>12481</v>
      </c>
      <c r="D6320" s="3" t="s">
        <v>1774</v>
      </c>
    </row>
    <row r="6321">
      <c r="A6321" s="6" t="s">
        <v>4681</v>
      </c>
      <c r="B6321" s="2" t="s">
        <v>12482</v>
      </c>
      <c r="C6321" s="6" t="s">
        <v>12483</v>
      </c>
      <c r="D6321" s="3" t="s">
        <v>1774</v>
      </c>
    </row>
    <row r="6322">
      <c r="A6322" s="6" t="s">
        <v>4681</v>
      </c>
      <c r="B6322" s="2" t="s">
        <v>12484</v>
      </c>
      <c r="C6322" s="6" t="s">
        <v>12485</v>
      </c>
      <c r="D6322" s="3" t="s">
        <v>1776</v>
      </c>
    </row>
    <row r="6323">
      <c r="A6323" s="6" t="s">
        <v>4681</v>
      </c>
      <c r="B6323" s="2" t="s">
        <v>12486</v>
      </c>
      <c r="C6323" s="6" t="s">
        <v>12487</v>
      </c>
      <c r="D6323" s="3" t="s">
        <v>1776</v>
      </c>
    </row>
    <row r="6324">
      <c r="A6324" s="6" t="s">
        <v>4681</v>
      </c>
      <c r="B6324" s="2" t="s">
        <v>12488</v>
      </c>
      <c r="C6324" s="6" t="s">
        <v>12489</v>
      </c>
      <c r="D6324" s="3" t="s">
        <v>1776</v>
      </c>
    </row>
    <row r="6325">
      <c r="A6325" s="6" t="s">
        <v>4681</v>
      </c>
      <c r="B6325" s="2" t="s">
        <v>12490</v>
      </c>
      <c r="C6325" s="6" t="s">
        <v>12491</v>
      </c>
      <c r="D6325" s="3" t="s">
        <v>1778</v>
      </c>
    </row>
    <row r="6326">
      <c r="A6326" s="6" t="s">
        <v>4681</v>
      </c>
      <c r="B6326" s="2" t="s">
        <v>12492</v>
      </c>
      <c r="C6326" s="6" t="s">
        <v>12493</v>
      </c>
      <c r="D6326" s="3" t="s">
        <v>1778</v>
      </c>
    </row>
    <row r="6327">
      <c r="A6327" s="6" t="s">
        <v>4681</v>
      </c>
      <c r="B6327" s="2" t="s">
        <v>12494</v>
      </c>
      <c r="C6327" s="6" t="s">
        <v>12495</v>
      </c>
      <c r="D6327" s="3" t="s">
        <v>1778</v>
      </c>
    </row>
    <row r="6328">
      <c r="A6328" s="6" t="s">
        <v>4681</v>
      </c>
      <c r="B6328" s="2" t="s">
        <v>12496</v>
      </c>
      <c r="C6328" s="6" t="s">
        <v>12497</v>
      </c>
      <c r="D6328" s="3" t="s">
        <v>1780</v>
      </c>
    </row>
    <row r="6329">
      <c r="A6329" s="6" t="s">
        <v>4681</v>
      </c>
      <c r="B6329" s="2" t="s">
        <v>12498</v>
      </c>
      <c r="C6329" s="6" t="s">
        <v>12499</v>
      </c>
      <c r="D6329" s="3" t="s">
        <v>1780</v>
      </c>
    </row>
    <row r="6330">
      <c r="A6330" s="6" t="s">
        <v>4681</v>
      </c>
      <c r="B6330" s="2" t="s">
        <v>12500</v>
      </c>
      <c r="C6330" s="6" t="s">
        <v>12501</v>
      </c>
      <c r="D6330" s="3" t="s">
        <v>1780</v>
      </c>
    </row>
    <row r="6331">
      <c r="A6331" s="6" t="s">
        <v>4681</v>
      </c>
      <c r="B6331" s="2" t="s">
        <v>12502</v>
      </c>
      <c r="C6331" s="6" t="s">
        <v>12503</v>
      </c>
      <c r="D6331" s="3" t="s">
        <v>1780</v>
      </c>
    </row>
    <row r="6332">
      <c r="A6332" s="6" t="s">
        <v>4681</v>
      </c>
      <c r="B6332" s="2" t="s">
        <v>12504</v>
      </c>
      <c r="C6332" s="6" t="s">
        <v>12505</v>
      </c>
      <c r="D6332" s="3" t="s">
        <v>1783</v>
      </c>
    </row>
    <row r="6333">
      <c r="A6333" s="6" t="s">
        <v>4681</v>
      </c>
      <c r="B6333" s="2" t="s">
        <v>12506</v>
      </c>
      <c r="C6333" s="6" t="s">
        <v>12507</v>
      </c>
      <c r="D6333" s="3" t="s">
        <v>1783</v>
      </c>
    </row>
    <row r="6334">
      <c r="A6334" s="6" t="s">
        <v>4681</v>
      </c>
      <c r="B6334" s="2" t="s">
        <v>12508</v>
      </c>
      <c r="C6334" s="6" t="s">
        <v>12509</v>
      </c>
      <c r="D6334" s="3" t="s">
        <v>1783</v>
      </c>
    </row>
    <row r="6335">
      <c r="A6335" s="6" t="s">
        <v>4681</v>
      </c>
      <c r="B6335" s="2" t="s">
        <v>12510</v>
      </c>
      <c r="C6335" s="6" t="s">
        <v>12511</v>
      </c>
      <c r="D6335" s="3" t="s">
        <v>1783</v>
      </c>
    </row>
    <row r="6336">
      <c r="A6336" s="6" t="s">
        <v>4681</v>
      </c>
      <c r="B6336" s="2" t="s">
        <v>12512</v>
      </c>
      <c r="C6336" s="6" t="s">
        <v>12513</v>
      </c>
      <c r="D6336" s="3" t="s">
        <v>1783</v>
      </c>
    </row>
    <row r="6337">
      <c r="A6337" s="6" t="s">
        <v>4681</v>
      </c>
      <c r="B6337" s="2" t="s">
        <v>12514</v>
      </c>
      <c r="C6337" s="6" t="s">
        <v>12515</v>
      </c>
      <c r="D6337" s="3" t="s">
        <v>1783</v>
      </c>
    </row>
    <row r="6338">
      <c r="A6338" s="6" t="s">
        <v>4681</v>
      </c>
      <c r="B6338" s="2" t="s">
        <v>12516</v>
      </c>
      <c r="C6338" s="6" t="s">
        <v>12517</v>
      </c>
      <c r="D6338" s="3" t="s">
        <v>1783</v>
      </c>
    </row>
    <row r="6339">
      <c r="A6339" s="6" t="s">
        <v>4681</v>
      </c>
      <c r="B6339" s="2" t="s">
        <v>12518</v>
      </c>
      <c r="C6339" s="6" t="s">
        <v>12519</v>
      </c>
      <c r="D6339" s="3" t="s">
        <v>1783</v>
      </c>
    </row>
    <row r="6340">
      <c r="A6340" s="6" t="s">
        <v>4681</v>
      </c>
      <c r="B6340" s="2" t="s">
        <v>12520</v>
      </c>
      <c r="C6340" s="6" t="s">
        <v>12521</v>
      </c>
      <c r="D6340" s="3" t="s">
        <v>1785</v>
      </c>
    </row>
    <row r="6341">
      <c r="A6341" s="6" t="s">
        <v>4681</v>
      </c>
      <c r="B6341" s="2" t="s">
        <v>12522</v>
      </c>
      <c r="C6341" s="6" t="s">
        <v>12523</v>
      </c>
      <c r="D6341" s="3" t="s">
        <v>1785</v>
      </c>
    </row>
    <row r="6342">
      <c r="A6342" s="6" t="s">
        <v>4681</v>
      </c>
      <c r="B6342" s="2" t="s">
        <v>12524</v>
      </c>
      <c r="C6342" s="6" t="s">
        <v>12525</v>
      </c>
      <c r="D6342" s="3" t="s">
        <v>1785</v>
      </c>
    </row>
    <row r="6343">
      <c r="A6343" s="6" t="s">
        <v>4681</v>
      </c>
      <c r="B6343" s="2" t="s">
        <v>12526</v>
      </c>
      <c r="C6343" s="6" t="s">
        <v>12527</v>
      </c>
      <c r="D6343" s="3" t="s">
        <v>1785</v>
      </c>
    </row>
    <row r="6344">
      <c r="A6344" s="6" t="s">
        <v>4681</v>
      </c>
      <c r="B6344" s="2" t="s">
        <v>12528</v>
      </c>
      <c r="C6344" s="6" t="s">
        <v>12529</v>
      </c>
      <c r="D6344" s="3" t="s">
        <v>1785</v>
      </c>
    </row>
    <row r="6345">
      <c r="A6345" s="6" t="s">
        <v>4681</v>
      </c>
      <c r="B6345" s="2" t="s">
        <v>12530</v>
      </c>
      <c r="C6345" s="6" t="s">
        <v>12531</v>
      </c>
      <c r="D6345" s="3" t="s">
        <v>1787</v>
      </c>
    </row>
    <row r="6346">
      <c r="A6346" s="6" t="s">
        <v>4681</v>
      </c>
      <c r="B6346" s="2" t="s">
        <v>12532</v>
      </c>
      <c r="C6346" s="6" t="s">
        <v>12533</v>
      </c>
      <c r="D6346" s="3" t="s">
        <v>1787</v>
      </c>
    </row>
    <row r="6347">
      <c r="A6347" s="6" t="s">
        <v>4681</v>
      </c>
      <c r="B6347" s="2" t="s">
        <v>12534</v>
      </c>
      <c r="C6347" s="6" t="s">
        <v>12535</v>
      </c>
      <c r="D6347" s="3" t="s">
        <v>1787</v>
      </c>
    </row>
    <row r="6348">
      <c r="A6348" s="6" t="s">
        <v>4681</v>
      </c>
      <c r="B6348" s="2" t="s">
        <v>12536</v>
      </c>
      <c r="C6348" s="6" t="s">
        <v>12537</v>
      </c>
      <c r="D6348" s="3" t="s">
        <v>1787</v>
      </c>
    </row>
    <row r="6349">
      <c r="A6349" s="6" t="s">
        <v>4681</v>
      </c>
      <c r="B6349" s="2" t="s">
        <v>12538</v>
      </c>
      <c r="C6349" s="6" t="s">
        <v>12539</v>
      </c>
      <c r="D6349" s="3" t="s">
        <v>1787</v>
      </c>
    </row>
    <row r="6350">
      <c r="A6350" s="6" t="s">
        <v>4681</v>
      </c>
      <c r="B6350" s="2" t="s">
        <v>12540</v>
      </c>
      <c r="C6350" s="6" t="s">
        <v>12541</v>
      </c>
      <c r="D6350" s="3" t="s">
        <v>1790</v>
      </c>
    </row>
    <row r="6351">
      <c r="A6351" s="6" t="s">
        <v>4681</v>
      </c>
      <c r="B6351" s="2" t="s">
        <v>12542</v>
      </c>
      <c r="C6351" s="6" t="s">
        <v>12543</v>
      </c>
      <c r="D6351" s="3" t="s">
        <v>1790</v>
      </c>
    </row>
    <row r="6352">
      <c r="A6352" s="6" t="s">
        <v>4681</v>
      </c>
      <c r="B6352" s="2" t="s">
        <v>12544</v>
      </c>
      <c r="C6352" s="6" t="s">
        <v>12545</v>
      </c>
      <c r="D6352" s="3" t="s">
        <v>1790</v>
      </c>
    </row>
    <row r="6353">
      <c r="A6353" s="6" t="s">
        <v>4681</v>
      </c>
      <c r="B6353" s="2" t="s">
        <v>12546</v>
      </c>
      <c r="C6353" s="6" t="s">
        <v>12547</v>
      </c>
      <c r="D6353" s="3" t="s">
        <v>1790</v>
      </c>
    </row>
    <row r="6354">
      <c r="A6354" s="6" t="s">
        <v>4681</v>
      </c>
      <c r="B6354" s="2" t="s">
        <v>12548</v>
      </c>
      <c r="C6354" s="6" t="s">
        <v>12549</v>
      </c>
      <c r="D6354" s="3" t="s">
        <v>1790</v>
      </c>
    </row>
    <row r="6355">
      <c r="A6355" s="6" t="s">
        <v>4681</v>
      </c>
      <c r="B6355" s="2" t="s">
        <v>12550</v>
      </c>
      <c r="C6355" s="6" t="s">
        <v>12551</v>
      </c>
      <c r="D6355" s="3" t="s">
        <v>1790</v>
      </c>
    </row>
    <row r="6356">
      <c r="A6356" s="6" t="s">
        <v>4681</v>
      </c>
      <c r="B6356" s="2" t="s">
        <v>12552</v>
      </c>
      <c r="C6356" s="6" t="s">
        <v>12553</v>
      </c>
      <c r="D6356" s="3" t="s">
        <v>1790</v>
      </c>
    </row>
    <row r="6357">
      <c r="A6357" s="6" t="s">
        <v>4681</v>
      </c>
      <c r="B6357" s="2" t="s">
        <v>12554</v>
      </c>
      <c r="C6357" s="6" t="s">
        <v>12555</v>
      </c>
      <c r="D6357" s="3" t="s">
        <v>1790</v>
      </c>
    </row>
    <row r="6358">
      <c r="A6358" s="6" t="s">
        <v>4681</v>
      </c>
      <c r="B6358" s="2" t="s">
        <v>12556</v>
      </c>
      <c r="C6358" s="6" t="s">
        <v>12557</v>
      </c>
      <c r="D6358" s="3" t="s">
        <v>1792</v>
      </c>
    </row>
    <row r="6359">
      <c r="A6359" s="6" t="s">
        <v>4681</v>
      </c>
      <c r="B6359" s="2" t="s">
        <v>12558</v>
      </c>
      <c r="C6359" s="6" t="s">
        <v>12559</v>
      </c>
      <c r="D6359" s="3" t="s">
        <v>1792</v>
      </c>
    </row>
    <row r="6360">
      <c r="A6360" s="6" t="s">
        <v>4681</v>
      </c>
      <c r="B6360" s="2" t="s">
        <v>12560</v>
      </c>
      <c r="C6360" s="6" t="s">
        <v>12561</v>
      </c>
      <c r="D6360" s="3" t="s">
        <v>1792</v>
      </c>
    </row>
    <row r="6361">
      <c r="A6361" s="6" t="s">
        <v>4681</v>
      </c>
      <c r="B6361" s="2" t="s">
        <v>12562</v>
      </c>
      <c r="C6361" s="6" t="s">
        <v>12563</v>
      </c>
      <c r="D6361" s="3" t="s">
        <v>1792</v>
      </c>
    </row>
    <row r="6362">
      <c r="A6362" s="6" t="s">
        <v>4681</v>
      </c>
      <c r="B6362" s="2" t="s">
        <v>12564</v>
      </c>
      <c r="C6362" s="6" t="s">
        <v>12565</v>
      </c>
      <c r="D6362" s="3" t="s">
        <v>1792</v>
      </c>
    </row>
    <row r="6363">
      <c r="A6363" s="6" t="s">
        <v>4681</v>
      </c>
      <c r="B6363" s="2" t="s">
        <v>12566</v>
      </c>
      <c r="C6363" s="6" t="s">
        <v>12567</v>
      </c>
      <c r="D6363" s="3" t="s">
        <v>1792</v>
      </c>
    </row>
    <row r="6364">
      <c r="A6364" s="6" t="s">
        <v>4681</v>
      </c>
      <c r="B6364" s="2" t="s">
        <v>12568</v>
      </c>
      <c r="C6364" s="6" t="s">
        <v>12569</v>
      </c>
      <c r="D6364" s="3" t="s">
        <v>1792</v>
      </c>
    </row>
    <row r="6365">
      <c r="A6365" s="6" t="s">
        <v>4681</v>
      </c>
      <c r="B6365" s="2" t="s">
        <v>12570</v>
      </c>
      <c r="C6365" s="6" t="s">
        <v>12571</v>
      </c>
      <c r="D6365" s="3" t="s">
        <v>1792</v>
      </c>
    </row>
    <row r="6366">
      <c r="A6366" s="6" t="s">
        <v>4681</v>
      </c>
      <c r="B6366" s="2" t="s">
        <v>12572</v>
      </c>
      <c r="C6366" s="6" t="s">
        <v>12573</v>
      </c>
      <c r="D6366" s="3" t="s">
        <v>1794</v>
      </c>
    </row>
    <row r="6367">
      <c r="A6367" s="6" t="s">
        <v>4681</v>
      </c>
      <c r="B6367" s="2" t="s">
        <v>12574</v>
      </c>
      <c r="C6367" s="6" t="s">
        <v>12575</v>
      </c>
      <c r="D6367" s="3" t="s">
        <v>1794</v>
      </c>
    </row>
    <row r="6368">
      <c r="A6368" s="6" t="s">
        <v>4681</v>
      </c>
      <c r="B6368" s="2" t="s">
        <v>12576</v>
      </c>
      <c r="C6368" s="6" t="s">
        <v>12577</v>
      </c>
      <c r="D6368" s="3" t="s">
        <v>1796</v>
      </c>
    </row>
    <row r="6369">
      <c r="A6369" s="6" t="s">
        <v>4681</v>
      </c>
      <c r="B6369" s="2" t="s">
        <v>12578</v>
      </c>
      <c r="C6369" s="6" t="s">
        <v>12579</v>
      </c>
      <c r="D6369" s="3" t="s">
        <v>1796</v>
      </c>
    </row>
    <row r="6370">
      <c r="A6370" s="6" t="s">
        <v>4681</v>
      </c>
      <c r="B6370" s="2" t="s">
        <v>12580</v>
      </c>
      <c r="C6370" s="6" t="s">
        <v>12581</v>
      </c>
      <c r="D6370" s="3" t="s">
        <v>1796</v>
      </c>
    </row>
    <row r="6371">
      <c r="A6371" s="6" t="s">
        <v>4681</v>
      </c>
      <c r="B6371" s="2" t="s">
        <v>12582</v>
      </c>
      <c r="C6371" s="6" t="s">
        <v>12583</v>
      </c>
      <c r="D6371" s="3" t="s">
        <v>1796</v>
      </c>
    </row>
    <row r="6372">
      <c r="A6372" s="6" t="s">
        <v>4681</v>
      </c>
      <c r="B6372" s="2" t="s">
        <v>12584</v>
      </c>
      <c r="C6372" s="6" t="s">
        <v>12585</v>
      </c>
      <c r="D6372" s="3" t="s">
        <v>1796</v>
      </c>
    </row>
    <row r="6373">
      <c r="A6373" s="6" t="s">
        <v>4681</v>
      </c>
      <c r="B6373" s="2" t="s">
        <v>12586</v>
      </c>
      <c r="C6373" s="6" t="s">
        <v>12587</v>
      </c>
      <c r="D6373" s="3" t="s">
        <v>1796</v>
      </c>
    </row>
    <row r="6374">
      <c r="A6374" s="6" t="s">
        <v>4681</v>
      </c>
      <c r="B6374" s="2" t="s">
        <v>12588</v>
      </c>
      <c r="C6374" s="6" t="s">
        <v>12589</v>
      </c>
      <c r="D6374" s="3" t="s">
        <v>1796</v>
      </c>
    </row>
    <row r="6375">
      <c r="A6375" s="6" t="s">
        <v>4681</v>
      </c>
      <c r="B6375" s="2" t="s">
        <v>12590</v>
      </c>
      <c r="C6375" s="6" t="s">
        <v>12591</v>
      </c>
      <c r="D6375" s="3" t="s">
        <v>1798</v>
      </c>
    </row>
    <row r="6376">
      <c r="A6376" s="6" t="s">
        <v>4681</v>
      </c>
      <c r="B6376" s="2" t="s">
        <v>12592</v>
      </c>
      <c r="C6376" s="6" t="s">
        <v>12593</v>
      </c>
      <c r="D6376" s="3" t="s">
        <v>1798</v>
      </c>
    </row>
    <row r="6377">
      <c r="A6377" s="6" t="s">
        <v>4681</v>
      </c>
      <c r="B6377" s="2" t="s">
        <v>12594</v>
      </c>
      <c r="C6377" s="6" t="s">
        <v>12595</v>
      </c>
      <c r="D6377" s="3" t="s">
        <v>1798</v>
      </c>
    </row>
    <row r="6378">
      <c r="A6378" s="6" t="s">
        <v>4681</v>
      </c>
      <c r="B6378" s="2" t="s">
        <v>12596</v>
      </c>
      <c r="C6378" s="6" t="s">
        <v>12597</v>
      </c>
      <c r="D6378" s="3" t="s">
        <v>1798</v>
      </c>
    </row>
    <row r="6379">
      <c r="A6379" s="6" t="s">
        <v>4681</v>
      </c>
      <c r="B6379" s="2" t="s">
        <v>12598</v>
      </c>
      <c r="C6379" s="6" t="s">
        <v>12599</v>
      </c>
      <c r="D6379" s="3" t="s">
        <v>1798</v>
      </c>
    </row>
    <row r="6380">
      <c r="A6380" s="6" t="s">
        <v>4681</v>
      </c>
      <c r="B6380" s="2" t="s">
        <v>12600</v>
      </c>
      <c r="C6380" s="6" t="s">
        <v>12601</v>
      </c>
      <c r="D6380" s="3" t="s">
        <v>1798</v>
      </c>
    </row>
    <row r="6381">
      <c r="A6381" s="6" t="s">
        <v>4681</v>
      </c>
      <c r="B6381" s="2" t="s">
        <v>12602</v>
      </c>
      <c r="C6381" s="6" t="s">
        <v>12603</v>
      </c>
      <c r="D6381" s="3" t="s">
        <v>1800</v>
      </c>
    </row>
    <row r="6382">
      <c r="A6382" s="6" t="s">
        <v>4681</v>
      </c>
      <c r="B6382" s="2" t="s">
        <v>12604</v>
      </c>
      <c r="C6382" s="6" t="s">
        <v>12605</v>
      </c>
      <c r="D6382" s="3" t="s">
        <v>1800</v>
      </c>
    </row>
    <row r="6383">
      <c r="A6383" s="6" t="s">
        <v>4681</v>
      </c>
      <c r="B6383" s="2" t="s">
        <v>12606</v>
      </c>
      <c r="C6383" s="6" t="s">
        <v>12607</v>
      </c>
      <c r="D6383" s="3" t="s">
        <v>1800</v>
      </c>
    </row>
    <row r="6384">
      <c r="A6384" s="6" t="s">
        <v>4681</v>
      </c>
      <c r="B6384" s="2" t="s">
        <v>12608</v>
      </c>
      <c r="C6384" s="6" t="s">
        <v>12609</v>
      </c>
      <c r="D6384" s="3" t="s">
        <v>1800</v>
      </c>
    </row>
    <row r="6385">
      <c r="A6385" s="6" t="s">
        <v>4681</v>
      </c>
      <c r="B6385" s="2" t="s">
        <v>12610</v>
      </c>
      <c r="C6385" s="6" t="s">
        <v>12611</v>
      </c>
      <c r="D6385" s="3" t="s">
        <v>1800</v>
      </c>
    </row>
    <row r="6386">
      <c r="A6386" s="6" t="s">
        <v>4681</v>
      </c>
      <c r="B6386" s="2" t="s">
        <v>12612</v>
      </c>
      <c r="C6386" s="6" t="s">
        <v>12613</v>
      </c>
      <c r="D6386" s="3" t="s">
        <v>1802</v>
      </c>
    </row>
    <row r="6387">
      <c r="A6387" s="6" t="s">
        <v>4681</v>
      </c>
      <c r="B6387" s="2" t="s">
        <v>12614</v>
      </c>
      <c r="C6387" s="6" t="s">
        <v>12615</v>
      </c>
      <c r="D6387" s="3" t="s">
        <v>1802</v>
      </c>
    </row>
    <row r="6388">
      <c r="A6388" s="6" t="s">
        <v>4681</v>
      </c>
      <c r="B6388" s="2" t="s">
        <v>12616</v>
      </c>
      <c r="C6388" s="6" t="s">
        <v>12617</v>
      </c>
      <c r="D6388" s="3" t="s">
        <v>1802</v>
      </c>
    </row>
    <row r="6389">
      <c r="A6389" s="6" t="s">
        <v>4681</v>
      </c>
      <c r="B6389" s="2" t="s">
        <v>12618</v>
      </c>
      <c r="C6389" s="6" t="s">
        <v>12619</v>
      </c>
      <c r="D6389" s="3" t="s">
        <v>1802</v>
      </c>
    </row>
    <row r="6390">
      <c r="A6390" s="6" t="s">
        <v>4681</v>
      </c>
      <c r="B6390" s="2" t="s">
        <v>12620</v>
      </c>
      <c r="C6390" s="6" t="s">
        <v>12621</v>
      </c>
      <c r="D6390" s="3" t="s">
        <v>1802</v>
      </c>
    </row>
    <row r="6391">
      <c r="A6391" s="6" t="s">
        <v>4681</v>
      </c>
      <c r="B6391" s="2" t="s">
        <v>12622</v>
      </c>
      <c r="C6391" s="6" t="s">
        <v>12623</v>
      </c>
      <c r="D6391" s="3" t="s">
        <v>1802</v>
      </c>
    </row>
    <row r="6392">
      <c r="A6392" s="6" t="s">
        <v>4681</v>
      </c>
      <c r="B6392" s="2" t="s">
        <v>12624</v>
      </c>
      <c r="C6392" s="6" t="s">
        <v>12625</v>
      </c>
      <c r="D6392" s="3" t="s">
        <v>1802</v>
      </c>
    </row>
    <row r="6393">
      <c r="A6393" s="6" t="s">
        <v>4681</v>
      </c>
      <c r="B6393" s="2" t="s">
        <v>12626</v>
      </c>
      <c r="C6393" s="6" t="s">
        <v>12627</v>
      </c>
      <c r="D6393" s="3" t="s">
        <v>1802</v>
      </c>
    </row>
    <row r="6394">
      <c r="A6394" s="6" t="s">
        <v>4681</v>
      </c>
      <c r="B6394" s="2" t="s">
        <v>12628</v>
      </c>
      <c r="C6394" s="6" t="s">
        <v>12629</v>
      </c>
      <c r="D6394" s="3" t="s">
        <v>1802</v>
      </c>
    </row>
    <row r="6395">
      <c r="A6395" s="6" t="s">
        <v>4681</v>
      </c>
      <c r="B6395" s="2" t="s">
        <v>12630</v>
      </c>
      <c r="C6395" s="6" t="s">
        <v>12631</v>
      </c>
      <c r="D6395" s="3" t="s">
        <v>1802</v>
      </c>
    </row>
    <row r="6396">
      <c r="A6396" s="6" t="s">
        <v>4681</v>
      </c>
      <c r="B6396" s="2" t="s">
        <v>12632</v>
      </c>
      <c r="C6396" s="6" t="s">
        <v>12633</v>
      </c>
      <c r="D6396" s="3" t="s">
        <v>1804</v>
      </c>
    </row>
    <row r="6397">
      <c r="A6397" s="6" t="s">
        <v>4681</v>
      </c>
      <c r="B6397" s="2" t="s">
        <v>12634</v>
      </c>
      <c r="C6397" s="6" t="s">
        <v>12635</v>
      </c>
      <c r="D6397" s="3" t="s">
        <v>1804</v>
      </c>
    </row>
    <row r="6398">
      <c r="A6398" s="6" t="s">
        <v>4681</v>
      </c>
      <c r="B6398" s="2" t="s">
        <v>12636</v>
      </c>
      <c r="C6398" s="6" t="s">
        <v>12637</v>
      </c>
      <c r="D6398" s="3" t="s">
        <v>1804</v>
      </c>
    </row>
    <row r="6399">
      <c r="A6399" s="6" t="s">
        <v>4681</v>
      </c>
      <c r="B6399" s="2" t="s">
        <v>12638</v>
      </c>
      <c r="C6399" s="6" t="s">
        <v>12639</v>
      </c>
      <c r="D6399" s="3" t="s">
        <v>1804</v>
      </c>
    </row>
    <row r="6400">
      <c r="A6400" s="6" t="s">
        <v>4681</v>
      </c>
      <c r="B6400" s="2" t="s">
        <v>12640</v>
      </c>
      <c r="C6400" s="6" t="s">
        <v>12641</v>
      </c>
      <c r="D6400" s="3" t="s">
        <v>1804</v>
      </c>
    </row>
    <row r="6401">
      <c r="A6401" s="6" t="s">
        <v>4681</v>
      </c>
      <c r="B6401" s="2" t="s">
        <v>12642</v>
      </c>
      <c r="C6401" s="6" t="s">
        <v>12643</v>
      </c>
      <c r="D6401" s="3" t="s">
        <v>1804</v>
      </c>
    </row>
    <row r="6402">
      <c r="A6402" s="6" t="s">
        <v>4681</v>
      </c>
      <c r="B6402" s="2" t="s">
        <v>12644</v>
      </c>
      <c r="C6402" s="6" t="s">
        <v>12645</v>
      </c>
      <c r="D6402" s="3" t="s">
        <v>1804</v>
      </c>
    </row>
    <row r="6403">
      <c r="A6403" s="6" t="s">
        <v>4681</v>
      </c>
      <c r="B6403" s="2" t="s">
        <v>12646</v>
      </c>
      <c r="C6403" s="6" t="s">
        <v>12647</v>
      </c>
      <c r="D6403" s="3" t="s">
        <v>1804</v>
      </c>
    </row>
    <row r="6404">
      <c r="A6404" s="6" t="s">
        <v>4681</v>
      </c>
      <c r="B6404" s="2" t="s">
        <v>12648</v>
      </c>
      <c r="C6404" s="6" t="s">
        <v>12649</v>
      </c>
      <c r="D6404" s="3" t="s">
        <v>1806</v>
      </c>
    </row>
    <row r="6405">
      <c r="A6405" s="6" t="s">
        <v>4681</v>
      </c>
      <c r="B6405" s="2" t="s">
        <v>12650</v>
      </c>
      <c r="C6405" s="6" t="s">
        <v>12651</v>
      </c>
      <c r="D6405" s="3" t="s">
        <v>1806</v>
      </c>
    </row>
    <row r="6406">
      <c r="A6406" s="6" t="s">
        <v>4681</v>
      </c>
      <c r="B6406" s="2" t="s">
        <v>12652</v>
      </c>
      <c r="C6406" s="6" t="s">
        <v>12653</v>
      </c>
      <c r="D6406" s="3" t="s">
        <v>1806</v>
      </c>
    </row>
    <row r="6407">
      <c r="A6407" s="6" t="s">
        <v>4681</v>
      </c>
      <c r="B6407" s="2" t="s">
        <v>12654</v>
      </c>
      <c r="C6407" s="6" t="s">
        <v>12655</v>
      </c>
      <c r="D6407" s="3" t="s">
        <v>1809</v>
      </c>
    </row>
    <row r="6408">
      <c r="A6408" s="6" t="s">
        <v>4681</v>
      </c>
      <c r="B6408" s="2" t="s">
        <v>12656</v>
      </c>
      <c r="C6408" s="6" t="s">
        <v>12657</v>
      </c>
      <c r="D6408" s="3" t="s">
        <v>1809</v>
      </c>
    </row>
    <row r="6409">
      <c r="A6409" s="6" t="s">
        <v>4681</v>
      </c>
      <c r="B6409" s="2" t="s">
        <v>12658</v>
      </c>
      <c r="C6409" s="6" t="s">
        <v>12659</v>
      </c>
      <c r="D6409" s="3" t="s">
        <v>1809</v>
      </c>
    </row>
    <row r="6410">
      <c r="A6410" s="6" t="s">
        <v>4681</v>
      </c>
      <c r="B6410" s="2" t="s">
        <v>12660</v>
      </c>
      <c r="C6410" s="6" t="s">
        <v>12661</v>
      </c>
      <c r="D6410" s="3" t="s">
        <v>1809</v>
      </c>
    </row>
    <row r="6411">
      <c r="A6411" s="6" t="s">
        <v>4681</v>
      </c>
      <c r="B6411" s="2" t="s">
        <v>12662</v>
      </c>
      <c r="C6411" s="6" t="s">
        <v>12663</v>
      </c>
      <c r="D6411" s="3" t="s">
        <v>1811</v>
      </c>
    </row>
    <row r="6412">
      <c r="A6412" s="6" t="s">
        <v>4681</v>
      </c>
      <c r="B6412" s="2" t="s">
        <v>12664</v>
      </c>
      <c r="C6412" s="6" t="s">
        <v>12665</v>
      </c>
      <c r="D6412" s="3" t="s">
        <v>1811</v>
      </c>
    </row>
    <row r="6413">
      <c r="A6413" s="6" t="s">
        <v>4681</v>
      </c>
      <c r="B6413" s="2" t="s">
        <v>12666</v>
      </c>
      <c r="C6413" s="6" t="s">
        <v>12667</v>
      </c>
      <c r="D6413" s="3" t="s">
        <v>1811</v>
      </c>
    </row>
    <row r="6414">
      <c r="A6414" s="6" t="s">
        <v>4681</v>
      </c>
      <c r="B6414" s="2" t="s">
        <v>12668</v>
      </c>
      <c r="C6414" s="6" t="s">
        <v>12669</v>
      </c>
      <c r="D6414" s="3" t="s">
        <v>1811</v>
      </c>
    </row>
    <row r="6415">
      <c r="A6415" s="6" t="s">
        <v>4681</v>
      </c>
      <c r="B6415" s="2" t="s">
        <v>12670</v>
      </c>
      <c r="C6415" s="6" t="s">
        <v>12671</v>
      </c>
      <c r="D6415" s="3" t="s">
        <v>1811</v>
      </c>
    </row>
    <row r="6416">
      <c r="A6416" s="6" t="s">
        <v>4681</v>
      </c>
      <c r="B6416" s="2" t="s">
        <v>12672</v>
      </c>
      <c r="C6416" s="6" t="s">
        <v>12673</v>
      </c>
      <c r="D6416" s="3" t="s">
        <v>1813</v>
      </c>
    </row>
    <row r="6417">
      <c r="A6417" s="6" t="s">
        <v>4681</v>
      </c>
      <c r="B6417" s="2" t="s">
        <v>12674</v>
      </c>
      <c r="C6417" s="6" t="s">
        <v>12675</v>
      </c>
      <c r="D6417" s="3" t="s">
        <v>1813</v>
      </c>
    </row>
    <row r="6418">
      <c r="A6418" s="6" t="s">
        <v>4681</v>
      </c>
      <c r="B6418" s="2" t="s">
        <v>12676</v>
      </c>
      <c r="C6418" s="6" t="s">
        <v>12677</v>
      </c>
      <c r="D6418" s="3" t="s">
        <v>1813</v>
      </c>
    </row>
    <row r="6419">
      <c r="A6419" s="6" t="s">
        <v>4681</v>
      </c>
      <c r="B6419" s="2" t="s">
        <v>12678</v>
      </c>
      <c r="C6419" s="6" t="s">
        <v>12679</v>
      </c>
      <c r="D6419" s="3" t="s">
        <v>1813</v>
      </c>
    </row>
    <row r="6420">
      <c r="A6420" s="6" t="s">
        <v>4681</v>
      </c>
      <c r="B6420" s="2" t="s">
        <v>12680</v>
      </c>
      <c r="C6420" s="6" t="s">
        <v>12681</v>
      </c>
      <c r="D6420" s="3" t="s">
        <v>1813</v>
      </c>
    </row>
    <row r="6421">
      <c r="A6421" s="6" t="s">
        <v>4681</v>
      </c>
      <c r="B6421" s="2" t="s">
        <v>12682</v>
      </c>
      <c r="C6421" s="6" t="s">
        <v>12683</v>
      </c>
      <c r="D6421" s="3" t="s">
        <v>1813</v>
      </c>
    </row>
    <row r="6422">
      <c r="A6422" s="6" t="s">
        <v>4681</v>
      </c>
      <c r="B6422" s="2" t="s">
        <v>12684</v>
      </c>
      <c r="C6422" s="6" t="s">
        <v>12685</v>
      </c>
      <c r="D6422" s="3" t="s">
        <v>1816</v>
      </c>
    </row>
    <row r="6423">
      <c r="A6423" s="6" t="s">
        <v>4681</v>
      </c>
      <c r="B6423" s="2" t="s">
        <v>12686</v>
      </c>
      <c r="C6423" s="6" t="s">
        <v>12687</v>
      </c>
      <c r="D6423" s="3" t="s">
        <v>1816</v>
      </c>
    </row>
    <row r="6424">
      <c r="A6424" s="6" t="s">
        <v>4681</v>
      </c>
      <c r="B6424" s="2" t="s">
        <v>12688</v>
      </c>
      <c r="C6424" s="6" t="s">
        <v>12689</v>
      </c>
      <c r="D6424" s="3" t="s">
        <v>1816</v>
      </c>
    </row>
    <row r="6425">
      <c r="A6425" s="6" t="s">
        <v>4681</v>
      </c>
      <c r="B6425" s="2" t="s">
        <v>12690</v>
      </c>
      <c r="C6425" s="6" t="s">
        <v>12691</v>
      </c>
      <c r="D6425" s="3" t="s">
        <v>1816</v>
      </c>
    </row>
    <row r="6426">
      <c r="A6426" s="6" t="s">
        <v>4681</v>
      </c>
      <c r="B6426" s="2" t="s">
        <v>12692</v>
      </c>
      <c r="C6426" s="6" t="s">
        <v>12693</v>
      </c>
      <c r="D6426" s="3" t="s">
        <v>1816</v>
      </c>
    </row>
    <row r="6427">
      <c r="A6427" s="6" t="s">
        <v>4681</v>
      </c>
      <c r="B6427" s="2" t="s">
        <v>12694</v>
      </c>
      <c r="C6427" s="6" t="s">
        <v>12695</v>
      </c>
      <c r="D6427" s="3" t="s">
        <v>1816</v>
      </c>
    </row>
    <row r="6428">
      <c r="A6428" s="6" t="s">
        <v>4681</v>
      </c>
      <c r="B6428" s="2" t="s">
        <v>12696</v>
      </c>
      <c r="C6428" s="6" t="s">
        <v>12697</v>
      </c>
      <c r="D6428" s="3" t="s">
        <v>1816</v>
      </c>
    </row>
    <row r="6429">
      <c r="A6429" s="6" t="s">
        <v>4681</v>
      </c>
      <c r="B6429" s="2" t="s">
        <v>12698</v>
      </c>
      <c r="C6429" s="6" t="s">
        <v>12699</v>
      </c>
      <c r="D6429" s="3" t="s">
        <v>1816</v>
      </c>
    </row>
    <row r="6430">
      <c r="A6430" s="6" t="s">
        <v>4681</v>
      </c>
      <c r="B6430" s="2" t="s">
        <v>12700</v>
      </c>
      <c r="C6430" s="6" t="s">
        <v>12701</v>
      </c>
      <c r="D6430" s="3" t="s">
        <v>1816</v>
      </c>
    </row>
    <row r="6431">
      <c r="A6431" s="6" t="s">
        <v>4681</v>
      </c>
      <c r="B6431" s="2" t="s">
        <v>12702</v>
      </c>
      <c r="C6431" s="6" t="s">
        <v>12703</v>
      </c>
      <c r="D6431" s="3" t="s">
        <v>1816</v>
      </c>
    </row>
    <row r="6432">
      <c r="A6432" s="6" t="s">
        <v>4681</v>
      </c>
      <c r="B6432" s="2" t="s">
        <v>12704</v>
      </c>
      <c r="C6432" s="6" t="s">
        <v>12705</v>
      </c>
      <c r="D6432" s="3" t="s">
        <v>1818</v>
      </c>
    </row>
    <row r="6433">
      <c r="A6433" s="6" t="s">
        <v>4681</v>
      </c>
      <c r="B6433" s="2" t="s">
        <v>12706</v>
      </c>
      <c r="C6433" s="6" t="s">
        <v>12707</v>
      </c>
      <c r="D6433" s="3" t="s">
        <v>1818</v>
      </c>
    </row>
    <row r="6434">
      <c r="A6434" s="6" t="s">
        <v>4681</v>
      </c>
      <c r="B6434" s="2" t="s">
        <v>12708</v>
      </c>
      <c r="C6434" s="6" t="s">
        <v>12709</v>
      </c>
      <c r="D6434" s="3" t="s">
        <v>1818</v>
      </c>
    </row>
    <row r="6435">
      <c r="A6435" s="6" t="s">
        <v>4681</v>
      </c>
      <c r="B6435" s="2" t="s">
        <v>12710</v>
      </c>
      <c r="C6435" s="6" t="s">
        <v>12711</v>
      </c>
      <c r="D6435" s="3" t="s">
        <v>1820</v>
      </c>
    </row>
    <row r="6436">
      <c r="A6436" s="6" t="s">
        <v>4681</v>
      </c>
      <c r="B6436" s="2" t="s">
        <v>12712</v>
      </c>
      <c r="C6436" s="6" t="s">
        <v>12713</v>
      </c>
      <c r="D6436" s="3" t="s">
        <v>1820</v>
      </c>
    </row>
    <row r="6437">
      <c r="A6437" s="6" t="s">
        <v>4681</v>
      </c>
      <c r="B6437" s="2" t="s">
        <v>12714</v>
      </c>
      <c r="C6437" s="6" t="s">
        <v>12715</v>
      </c>
      <c r="D6437" s="3" t="s">
        <v>1820</v>
      </c>
    </row>
    <row r="6438">
      <c r="A6438" s="6" t="s">
        <v>4681</v>
      </c>
      <c r="B6438" s="2" t="s">
        <v>12716</v>
      </c>
      <c r="C6438" s="6" t="s">
        <v>12717</v>
      </c>
      <c r="D6438" s="3" t="s">
        <v>1820</v>
      </c>
    </row>
    <row r="6439">
      <c r="A6439" s="6" t="s">
        <v>4681</v>
      </c>
      <c r="B6439" s="2" t="s">
        <v>12718</v>
      </c>
      <c r="C6439" s="6" t="s">
        <v>12719</v>
      </c>
      <c r="D6439" s="3" t="s">
        <v>1820</v>
      </c>
    </row>
    <row r="6440">
      <c r="A6440" s="6" t="s">
        <v>4681</v>
      </c>
      <c r="B6440" s="2" t="s">
        <v>12720</v>
      </c>
      <c r="C6440" s="6" t="s">
        <v>12721</v>
      </c>
      <c r="D6440" s="3" t="s">
        <v>1822</v>
      </c>
    </row>
    <row r="6441">
      <c r="A6441" s="6" t="s">
        <v>4681</v>
      </c>
      <c r="B6441" s="2" t="s">
        <v>12722</v>
      </c>
      <c r="C6441" s="6" t="s">
        <v>12723</v>
      </c>
      <c r="D6441" s="3" t="s">
        <v>1822</v>
      </c>
    </row>
    <row r="6442">
      <c r="A6442" s="6" t="s">
        <v>4681</v>
      </c>
      <c r="B6442" s="2" t="s">
        <v>12724</v>
      </c>
      <c r="C6442" s="6" t="s">
        <v>12725</v>
      </c>
      <c r="D6442" s="3" t="s">
        <v>1822</v>
      </c>
    </row>
    <row r="6443">
      <c r="A6443" s="6" t="s">
        <v>4681</v>
      </c>
      <c r="B6443" s="2" t="s">
        <v>12726</v>
      </c>
      <c r="C6443" s="6" t="s">
        <v>12727</v>
      </c>
      <c r="D6443" s="3" t="s">
        <v>1822</v>
      </c>
    </row>
    <row r="6444">
      <c r="A6444" s="6" t="s">
        <v>4681</v>
      </c>
      <c r="B6444" s="2" t="s">
        <v>12728</v>
      </c>
      <c r="C6444" s="6" t="s">
        <v>12729</v>
      </c>
      <c r="D6444" s="3" t="s">
        <v>1822</v>
      </c>
    </row>
    <row r="6445">
      <c r="A6445" s="6" t="s">
        <v>4681</v>
      </c>
      <c r="B6445" s="2" t="s">
        <v>12730</v>
      </c>
      <c r="C6445" s="6" t="s">
        <v>12731</v>
      </c>
      <c r="D6445" s="3" t="s">
        <v>1822</v>
      </c>
    </row>
    <row r="6446">
      <c r="A6446" s="6" t="s">
        <v>4681</v>
      </c>
      <c r="B6446" s="2" t="s">
        <v>12732</v>
      </c>
      <c r="C6446" s="6" t="s">
        <v>12733</v>
      </c>
      <c r="D6446" s="3" t="s">
        <v>1822</v>
      </c>
    </row>
    <row r="6447">
      <c r="A6447" s="6" t="s">
        <v>4681</v>
      </c>
      <c r="B6447" s="2" t="s">
        <v>12734</v>
      </c>
      <c r="C6447" s="6" t="s">
        <v>12735</v>
      </c>
      <c r="D6447" s="3" t="s">
        <v>1824</v>
      </c>
    </row>
    <row r="6448">
      <c r="A6448" s="6" t="s">
        <v>4681</v>
      </c>
      <c r="B6448" s="2" t="s">
        <v>12736</v>
      </c>
      <c r="C6448" s="6" t="s">
        <v>12737</v>
      </c>
      <c r="D6448" s="3" t="s">
        <v>1824</v>
      </c>
    </row>
    <row r="6449">
      <c r="A6449" s="6" t="s">
        <v>4681</v>
      </c>
      <c r="B6449" s="2" t="s">
        <v>12738</v>
      </c>
      <c r="C6449" s="6" t="s">
        <v>12739</v>
      </c>
      <c r="D6449" s="3" t="s">
        <v>1824</v>
      </c>
    </row>
    <row r="6450">
      <c r="A6450" s="6" t="s">
        <v>4681</v>
      </c>
      <c r="B6450" s="2" t="s">
        <v>12740</v>
      </c>
      <c r="C6450" s="6" t="s">
        <v>12741</v>
      </c>
      <c r="D6450" s="3" t="s">
        <v>1824</v>
      </c>
    </row>
    <row r="6451">
      <c r="A6451" s="6" t="s">
        <v>4681</v>
      </c>
      <c r="B6451" s="2" t="s">
        <v>12742</v>
      </c>
      <c r="C6451" s="6" t="s">
        <v>12743</v>
      </c>
      <c r="D6451" s="3" t="s">
        <v>1824</v>
      </c>
    </row>
    <row r="6452">
      <c r="A6452" s="6" t="s">
        <v>4681</v>
      </c>
      <c r="B6452" s="2" t="s">
        <v>12744</v>
      </c>
      <c r="C6452" s="6" t="s">
        <v>12745</v>
      </c>
      <c r="D6452" s="3" t="s">
        <v>1824</v>
      </c>
    </row>
    <row r="6453">
      <c r="A6453" s="6" t="s">
        <v>4681</v>
      </c>
      <c r="B6453" s="2" t="s">
        <v>12746</v>
      </c>
      <c r="C6453" s="6" t="s">
        <v>12747</v>
      </c>
      <c r="D6453" s="3" t="s">
        <v>1824</v>
      </c>
    </row>
    <row r="6454">
      <c r="A6454" s="6" t="s">
        <v>4681</v>
      </c>
      <c r="B6454" s="2" t="s">
        <v>12748</v>
      </c>
      <c r="C6454" s="6" t="s">
        <v>12749</v>
      </c>
      <c r="D6454" s="3" t="s">
        <v>1826</v>
      </c>
    </row>
    <row r="6455">
      <c r="A6455" s="6" t="s">
        <v>4681</v>
      </c>
      <c r="B6455" s="2" t="s">
        <v>12750</v>
      </c>
      <c r="C6455" s="6" t="s">
        <v>12751</v>
      </c>
      <c r="D6455" s="3" t="s">
        <v>1826</v>
      </c>
    </row>
    <row r="6456">
      <c r="A6456" s="6" t="s">
        <v>4681</v>
      </c>
      <c r="B6456" s="2" t="s">
        <v>12752</v>
      </c>
      <c r="C6456" s="6" t="s">
        <v>12753</v>
      </c>
      <c r="D6456" s="3" t="s">
        <v>1826</v>
      </c>
    </row>
    <row r="6457">
      <c r="A6457" s="6" t="s">
        <v>4681</v>
      </c>
      <c r="B6457" s="2" t="s">
        <v>12754</v>
      </c>
      <c r="C6457" s="6" t="s">
        <v>12755</v>
      </c>
      <c r="D6457" s="3" t="s">
        <v>1826</v>
      </c>
    </row>
    <row r="6458">
      <c r="A6458" s="6" t="s">
        <v>4681</v>
      </c>
      <c r="B6458" s="2" t="s">
        <v>12756</v>
      </c>
      <c r="C6458" s="6" t="s">
        <v>12757</v>
      </c>
      <c r="D6458" s="3" t="s">
        <v>1826</v>
      </c>
    </row>
    <row r="6459">
      <c r="A6459" s="6" t="s">
        <v>4681</v>
      </c>
      <c r="B6459" s="2" t="s">
        <v>12758</v>
      </c>
      <c r="C6459" s="6" t="s">
        <v>12759</v>
      </c>
      <c r="D6459" s="3" t="s">
        <v>1826</v>
      </c>
    </row>
    <row r="6460">
      <c r="A6460" s="6" t="s">
        <v>4681</v>
      </c>
      <c r="B6460" s="2" t="s">
        <v>12760</v>
      </c>
      <c r="C6460" s="6" t="s">
        <v>12761</v>
      </c>
      <c r="D6460" s="3" t="s">
        <v>1826</v>
      </c>
    </row>
    <row r="6461">
      <c r="A6461" s="6" t="s">
        <v>4681</v>
      </c>
      <c r="B6461" s="2" t="s">
        <v>12762</v>
      </c>
      <c r="C6461" s="6" t="s">
        <v>12763</v>
      </c>
      <c r="D6461" s="3" t="s">
        <v>1826</v>
      </c>
    </row>
    <row r="6462">
      <c r="A6462" s="6" t="s">
        <v>4681</v>
      </c>
      <c r="B6462" s="2" t="s">
        <v>12764</v>
      </c>
      <c r="C6462" s="6" t="s">
        <v>12765</v>
      </c>
      <c r="D6462" s="3" t="s">
        <v>1826</v>
      </c>
    </row>
    <row r="6463">
      <c r="A6463" s="6" t="s">
        <v>4681</v>
      </c>
      <c r="B6463" s="2" t="s">
        <v>12766</v>
      </c>
      <c r="C6463" s="6" t="s">
        <v>12767</v>
      </c>
      <c r="D6463" s="3" t="s">
        <v>1826</v>
      </c>
    </row>
    <row r="6464">
      <c r="A6464" s="6" t="s">
        <v>4681</v>
      </c>
      <c r="B6464" s="2" t="s">
        <v>12768</v>
      </c>
      <c r="C6464" s="6" t="s">
        <v>12769</v>
      </c>
      <c r="D6464" s="3" t="s">
        <v>1828</v>
      </c>
    </row>
    <row r="6465">
      <c r="A6465" s="6" t="s">
        <v>4681</v>
      </c>
      <c r="B6465" s="2" t="s">
        <v>12770</v>
      </c>
      <c r="C6465" s="6" t="s">
        <v>12771</v>
      </c>
      <c r="D6465" s="3" t="s">
        <v>1828</v>
      </c>
    </row>
    <row r="6466">
      <c r="A6466" s="6" t="s">
        <v>4681</v>
      </c>
      <c r="B6466" s="2" t="s">
        <v>12772</v>
      </c>
      <c r="C6466" s="6" t="s">
        <v>12773</v>
      </c>
      <c r="D6466" s="3" t="s">
        <v>1830</v>
      </c>
    </row>
    <row r="6467">
      <c r="A6467" s="6" t="s">
        <v>4681</v>
      </c>
      <c r="B6467" s="2" t="s">
        <v>12774</v>
      </c>
      <c r="C6467" s="6" t="s">
        <v>12775</v>
      </c>
      <c r="D6467" s="3" t="s">
        <v>1830</v>
      </c>
    </row>
    <row r="6468">
      <c r="A6468" s="6" t="s">
        <v>4681</v>
      </c>
      <c r="B6468" s="2" t="s">
        <v>12776</v>
      </c>
      <c r="C6468" s="6" t="s">
        <v>12777</v>
      </c>
      <c r="D6468" s="3" t="s">
        <v>1830</v>
      </c>
    </row>
    <row r="6469">
      <c r="A6469" s="6" t="s">
        <v>4681</v>
      </c>
      <c r="B6469" s="2" t="s">
        <v>12778</v>
      </c>
      <c r="C6469" s="6" t="s">
        <v>12779</v>
      </c>
      <c r="D6469" s="3" t="s">
        <v>1830</v>
      </c>
    </row>
    <row r="6470">
      <c r="A6470" s="6" t="s">
        <v>4681</v>
      </c>
      <c r="B6470" s="2" t="s">
        <v>12780</v>
      </c>
      <c r="C6470" s="6" t="s">
        <v>12781</v>
      </c>
      <c r="D6470" s="3" t="s">
        <v>1830</v>
      </c>
    </row>
    <row r="6471">
      <c r="A6471" s="6" t="s">
        <v>4681</v>
      </c>
      <c r="B6471" s="2" t="s">
        <v>12782</v>
      </c>
      <c r="C6471" s="6" t="s">
        <v>12783</v>
      </c>
      <c r="D6471" s="3" t="s">
        <v>1830</v>
      </c>
    </row>
    <row r="6472">
      <c r="A6472" s="6" t="s">
        <v>4681</v>
      </c>
      <c r="B6472" s="2" t="s">
        <v>12784</v>
      </c>
      <c r="C6472" s="6" t="s">
        <v>12785</v>
      </c>
      <c r="D6472" s="3" t="s">
        <v>1830</v>
      </c>
    </row>
    <row r="6473">
      <c r="A6473" s="6" t="s">
        <v>4681</v>
      </c>
      <c r="B6473" s="2" t="s">
        <v>12786</v>
      </c>
      <c r="C6473" s="6" t="s">
        <v>12787</v>
      </c>
      <c r="D6473" s="3" t="s">
        <v>1833</v>
      </c>
    </row>
    <row r="6474">
      <c r="A6474" s="6" t="s">
        <v>4681</v>
      </c>
      <c r="B6474" s="2" t="s">
        <v>12788</v>
      </c>
      <c r="C6474" s="6" t="s">
        <v>12789</v>
      </c>
      <c r="D6474" s="3" t="s">
        <v>1833</v>
      </c>
    </row>
    <row r="6475">
      <c r="A6475" s="6" t="s">
        <v>4681</v>
      </c>
      <c r="B6475" s="2" t="s">
        <v>12790</v>
      </c>
      <c r="C6475" s="6" t="s">
        <v>12791</v>
      </c>
      <c r="D6475" s="3" t="s">
        <v>1833</v>
      </c>
    </row>
    <row r="6476">
      <c r="A6476" s="6" t="s">
        <v>4681</v>
      </c>
      <c r="B6476" s="2" t="s">
        <v>12792</v>
      </c>
      <c r="C6476" s="6" t="s">
        <v>12793</v>
      </c>
      <c r="D6476" s="3" t="s">
        <v>1833</v>
      </c>
    </row>
    <row r="6477">
      <c r="A6477" s="6" t="s">
        <v>4681</v>
      </c>
      <c r="B6477" s="2" t="s">
        <v>12794</v>
      </c>
      <c r="C6477" s="6" t="s">
        <v>12795</v>
      </c>
      <c r="D6477" s="3" t="s">
        <v>1835</v>
      </c>
    </row>
    <row r="6478">
      <c r="A6478" s="6" t="s">
        <v>4681</v>
      </c>
      <c r="B6478" s="2" t="s">
        <v>12796</v>
      </c>
      <c r="C6478" s="6" t="s">
        <v>12797</v>
      </c>
      <c r="D6478" s="3" t="s">
        <v>1835</v>
      </c>
    </row>
    <row r="6479">
      <c r="A6479" s="6" t="s">
        <v>4681</v>
      </c>
      <c r="B6479" s="2" t="s">
        <v>12798</v>
      </c>
      <c r="C6479" s="6" t="s">
        <v>12799</v>
      </c>
      <c r="D6479" s="3" t="s">
        <v>1835</v>
      </c>
    </row>
    <row r="6480">
      <c r="A6480" s="6" t="s">
        <v>4681</v>
      </c>
      <c r="B6480" s="2" t="s">
        <v>12800</v>
      </c>
      <c r="C6480" s="6" t="s">
        <v>12801</v>
      </c>
      <c r="D6480" s="3" t="s">
        <v>1835</v>
      </c>
    </row>
    <row r="6481">
      <c r="A6481" s="6" t="s">
        <v>4681</v>
      </c>
      <c r="B6481" s="2" t="s">
        <v>12802</v>
      </c>
      <c r="C6481" s="6" t="s">
        <v>12803</v>
      </c>
      <c r="D6481" s="3" t="s">
        <v>1835</v>
      </c>
    </row>
    <row r="6482">
      <c r="A6482" s="6" t="s">
        <v>4681</v>
      </c>
      <c r="B6482" s="2" t="s">
        <v>12804</v>
      </c>
      <c r="C6482" s="6" t="s">
        <v>12805</v>
      </c>
      <c r="D6482" s="3" t="s">
        <v>1835</v>
      </c>
    </row>
    <row r="6483">
      <c r="A6483" s="6" t="s">
        <v>4681</v>
      </c>
      <c r="B6483" s="2" t="s">
        <v>12806</v>
      </c>
      <c r="C6483" s="6" t="s">
        <v>12807</v>
      </c>
      <c r="D6483" s="3" t="s">
        <v>1835</v>
      </c>
    </row>
    <row r="6484">
      <c r="A6484" s="6" t="s">
        <v>4681</v>
      </c>
      <c r="B6484" s="2" t="s">
        <v>12808</v>
      </c>
      <c r="C6484" s="6" t="s">
        <v>12809</v>
      </c>
      <c r="D6484" s="3" t="s">
        <v>1837</v>
      </c>
    </row>
    <row r="6485">
      <c r="A6485" s="6" t="s">
        <v>4681</v>
      </c>
      <c r="B6485" s="2" t="s">
        <v>12810</v>
      </c>
      <c r="C6485" s="6" t="s">
        <v>12811</v>
      </c>
      <c r="D6485" s="3" t="s">
        <v>1837</v>
      </c>
    </row>
    <row r="6486">
      <c r="A6486" s="6" t="s">
        <v>4681</v>
      </c>
      <c r="B6486" s="2" t="s">
        <v>12812</v>
      </c>
      <c r="C6486" s="6" t="s">
        <v>12813</v>
      </c>
      <c r="D6486" s="3" t="s">
        <v>1837</v>
      </c>
    </row>
    <row r="6487">
      <c r="A6487" s="6" t="s">
        <v>4681</v>
      </c>
      <c r="B6487" s="2" t="s">
        <v>12814</v>
      </c>
      <c r="C6487" s="6" t="s">
        <v>12815</v>
      </c>
      <c r="D6487" s="3" t="s">
        <v>1837</v>
      </c>
    </row>
    <row r="6488">
      <c r="A6488" s="6" t="s">
        <v>4681</v>
      </c>
      <c r="B6488" s="2" t="s">
        <v>12816</v>
      </c>
      <c r="C6488" s="6" t="s">
        <v>12817</v>
      </c>
      <c r="D6488" s="3" t="s">
        <v>1837</v>
      </c>
    </row>
    <row r="6489">
      <c r="A6489" s="6" t="s">
        <v>4681</v>
      </c>
      <c r="B6489" s="2" t="s">
        <v>12818</v>
      </c>
      <c r="C6489" s="6" t="s">
        <v>12819</v>
      </c>
      <c r="D6489" s="3" t="s">
        <v>1837</v>
      </c>
    </row>
    <row r="6490">
      <c r="A6490" s="6" t="s">
        <v>4681</v>
      </c>
      <c r="B6490" s="2" t="s">
        <v>12820</v>
      </c>
      <c r="C6490" s="6" t="s">
        <v>12821</v>
      </c>
      <c r="D6490" s="3" t="s">
        <v>1837</v>
      </c>
    </row>
    <row r="6491">
      <c r="A6491" s="6" t="s">
        <v>4681</v>
      </c>
      <c r="B6491" s="2" t="s">
        <v>12822</v>
      </c>
      <c r="C6491" s="6" t="s">
        <v>12823</v>
      </c>
      <c r="D6491" s="3" t="s">
        <v>1837</v>
      </c>
    </row>
    <row r="6492">
      <c r="A6492" s="6" t="s">
        <v>4681</v>
      </c>
      <c r="B6492" s="2" t="s">
        <v>12824</v>
      </c>
      <c r="C6492" s="6" t="s">
        <v>12825</v>
      </c>
      <c r="D6492" s="3" t="s">
        <v>1839</v>
      </c>
    </row>
    <row r="6493">
      <c r="A6493" s="6" t="s">
        <v>4681</v>
      </c>
      <c r="B6493" s="2" t="s">
        <v>12826</v>
      </c>
      <c r="C6493" s="6" t="s">
        <v>12827</v>
      </c>
      <c r="D6493" s="3" t="s">
        <v>1839</v>
      </c>
    </row>
    <row r="6494">
      <c r="A6494" s="6" t="s">
        <v>4681</v>
      </c>
      <c r="B6494" s="2" t="s">
        <v>12828</v>
      </c>
      <c r="C6494" s="6" t="s">
        <v>12829</v>
      </c>
      <c r="D6494" s="3" t="s">
        <v>1839</v>
      </c>
    </row>
    <row r="6495">
      <c r="A6495" s="6" t="s">
        <v>4681</v>
      </c>
      <c r="B6495" s="2" t="s">
        <v>12830</v>
      </c>
      <c r="C6495" s="6" t="s">
        <v>12831</v>
      </c>
      <c r="D6495" s="3" t="s">
        <v>1839</v>
      </c>
    </row>
    <row r="6496">
      <c r="A6496" s="6" t="s">
        <v>4681</v>
      </c>
      <c r="B6496" s="2" t="s">
        <v>12832</v>
      </c>
      <c r="C6496" s="6" t="s">
        <v>12833</v>
      </c>
      <c r="D6496" s="3" t="s">
        <v>1839</v>
      </c>
    </row>
    <row r="6497">
      <c r="A6497" s="6" t="s">
        <v>4681</v>
      </c>
      <c r="B6497" s="2" t="s">
        <v>12834</v>
      </c>
      <c r="C6497" s="6" t="s">
        <v>12835</v>
      </c>
      <c r="D6497" s="3" t="s">
        <v>1839</v>
      </c>
    </row>
    <row r="6498">
      <c r="A6498" s="6" t="s">
        <v>4681</v>
      </c>
      <c r="B6498" s="2" t="s">
        <v>12836</v>
      </c>
      <c r="C6498" s="6" t="s">
        <v>12837</v>
      </c>
      <c r="D6498" s="3" t="s">
        <v>1841</v>
      </c>
    </row>
    <row r="6499">
      <c r="A6499" s="6" t="s">
        <v>4681</v>
      </c>
      <c r="B6499" s="2" t="s">
        <v>12838</v>
      </c>
      <c r="C6499" s="6" t="s">
        <v>12839</v>
      </c>
      <c r="D6499" s="3" t="s">
        <v>1841</v>
      </c>
    </row>
    <row r="6500">
      <c r="A6500" s="6" t="s">
        <v>4681</v>
      </c>
      <c r="B6500" s="2" t="s">
        <v>12840</v>
      </c>
      <c r="C6500" s="6" t="s">
        <v>12841</v>
      </c>
      <c r="D6500" s="3" t="s">
        <v>1841</v>
      </c>
    </row>
    <row r="6501">
      <c r="A6501" s="6" t="s">
        <v>4681</v>
      </c>
      <c r="B6501" s="2" t="s">
        <v>12842</v>
      </c>
      <c r="C6501" s="6" t="s">
        <v>12843</v>
      </c>
      <c r="D6501" s="3" t="s">
        <v>1841</v>
      </c>
    </row>
    <row r="6502">
      <c r="A6502" s="6" t="s">
        <v>4681</v>
      </c>
      <c r="B6502" s="2" t="s">
        <v>12844</v>
      </c>
      <c r="C6502" s="6" t="s">
        <v>12845</v>
      </c>
      <c r="D6502" s="3" t="s">
        <v>1841</v>
      </c>
    </row>
    <row r="6503">
      <c r="A6503" s="6" t="s">
        <v>4681</v>
      </c>
      <c r="B6503" s="2" t="s">
        <v>12846</v>
      </c>
      <c r="C6503" s="6" t="s">
        <v>12847</v>
      </c>
      <c r="D6503" s="3" t="s">
        <v>1841</v>
      </c>
    </row>
    <row r="6504">
      <c r="A6504" s="6" t="s">
        <v>4681</v>
      </c>
      <c r="B6504" s="2" t="s">
        <v>12848</v>
      </c>
      <c r="C6504" s="6" t="s">
        <v>12849</v>
      </c>
      <c r="D6504" s="3" t="s">
        <v>1843</v>
      </c>
    </row>
    <row r="6505">
      <c r="A6505" s="6" t="s">
        <v>4681</v>
      </c>
      <c r="B6505" s="2" t="s">
        <v>12850</v>
      </c>
      <c r="C6505" s="6" t="s">
        <v>12851</v>
      </c>
      <c r="D6505" s="3" t="s">
        <v>1843</v>
      </c>
    </row>
    <row r="6506">
      <c r="A6506" s="6" t="s">
        <v>4681</v>
      </c>
      <c r="B6506" s="2" t="s">
        <v>12852</v>
      </c>
      <c r="C6506" s="6" t="s">
        <v>12853</v>
      </c>
      <c r="D6506" s="3" t="s">
        <v>1845</v>
      </c>
    </row>
    <row r="6507">
      <c r="A6507" s="6" t="s">
        <v>4681</v>
      </c>
      <c r="B6507" s="2" t="s">
        <v>12854</v>
      </c>
      <c r="C6507" s="6" t="s">
        <v>12855</v>
      </c>
      <c r="D6507" s="3" t="s">
        <v>1845</v>
      </c>
    </row>
    <row r="6508">
      <c r="A6508" s="6" t="s">
        <v>4681</v>
      </c>
      <c r="B6508" s="2" t="s">
        <v>12856</v>
      </c>
      <c r="C6508" s="6" t="s">
        <v>12857</v>
      </c>
      <c r="D6508" s="3" t="s">
        <v>1845</v>
      </c>
    </row>
    <row r="6509">
      <c r="A6509" s="6" t="s">
        <v>4681</v>
      </c>
      <c r="B6509" s="2" t="s">
        <v>12858</v>
      </c>
      <c r="C6509" s="6" t="s">
        <v>12859</v>
      </c>
      <c r="D6509" s="3" t="s">
        <v>1845</v>
      </c>
    </row>
    <row r="6510">
      <c r="A6510" s="6" t="s">
        <v>4681</v>
      </c>
      <c r="B6510" s="2" t="s">
        <v>12860</v>
      </c>
      <c r="C6510" s="6" t="s">
        <v>12861</v>
      </c>
      <c r="D6510" s="3" t="s">
        <v>1845</v>
      </c>
    </row>
    <row r="6511">
      <c r="A6511" s="6" t="s">
        <v>4681</v>
      </c>
      <c r="B6511" s="2" t="s">
        <v>12862</v>
      </c>
      <c r="C6511" s="6" t="s">
        <v>12863</v>
      </c>
      <c r="D6511" s="3" t="s">
        <v>1845</v>
      </c>
    </row>
    <row r="6512">
      <c r="A6512" s="6" t="s">
        <v>4681</v>
      </c>
      <c r="B6512" s="2" t="s">
        <v>12864</v>
      </c>
      <c r="C6512" s="6" t="s">
        <v>12865</v>
      </c>
      <c r="D6512" s="3" t="s">
        <v>1845</v>
      </c>
    </row>
    <row r="6513">
      <c r="A6513" s="6" t="s">
        <v>4681</v>
      </c>
      <c r="B6513" s="2" t="s">
        <v>12866</v>
      </c>
      <c r="C6513" s="6" t="s">
        <v>12867</v>
      </c>
      <c r="D6513" s="3" t="s">
        <v>1848</v>
      </c>
    </row>
    <row r="6514">
      <c r="A6514" s="6" t="s">
        <v>4681</v>
      </c>
      <c r="B6514" s="2" t="s">
        <v>12868</v>
      </c>
      <c r="C6514" s="6" t="s">
        <v>12869</v>
      </c>
      <c r="D6514" s="3" t="s">
        <v>1848</v>
      </c>
    </row>
    <row r="6515">
      <c r="A6515" s="6" t="s">
        <v>4681</v>
      </c>
      <c r="B6515" s="2" t="s">
        <v>12870</v>
      </c>
      <c r="C6515" s="6" t="s">
        <v>12871</v>
      </c>
      <c r="D6515" s="3" t="s">
        <v>1848</v>
      </c>
    </row>
    <row r="6516">
      <c r="A6516" s="6" t="s">
        <v>4681</v>
      </c>
      <c r="B6516" s="2" t="s">
        <v>12872</v>
      </c>
      <c r="C6516" s="6" t="s">
        <v>12873</v>
      </c>
      <c r="D6516" s="3" t="s">
        <v>1848</v>
      </c>
    </row>
    <row r="6517">
      <c r="A6517" s="6" t="s">
        <v>4681</v>
      </c>
      <c r="B6517" s="2" t="s">
        <v>12874</v>
      </c>
      <c r="C6517" s="6" t="s">
        <v>12875</v>
      </c>
      <c r="D6517" s="3" t="s">
        <v>1848</v>
      </c>
    </row>
    <row r="6518">
      <c r="A6518" s="6" t="s">
        <v>4681</v>
      </c>
      <c r="B6518" s="2" t="s">
        <v>12876</v>
      </c>
      <c r="C6518" s="6" t="s">
        <v>12877</v>
      </c>
      <c r="D6518" s="3" t="s">
        <v>1848</v>
      </c>
    </row>
    <row r="6519">
      <c r="A6519" s="6" t="s">
        <v>4681</v>
      </c>
      <c r="B6519" s="2" t="s">
        <v>12878</v>
      </c>
      <c r="C6519" s="6" t="s">
        <v>12879</v>
      </c>
      <c r="D6519" s="3" t="s">
        <v>1848</v>
      </c>
    </row>
    <row r="6520">
      <c r="A6520" s="6" t="s">
        <v>4681</v>
      </c>
      <c r="B6520" s="2" t="s">
        <v>12880</v>
      </c>
      <c r="C6520" s="6" t="s">
        <v>12881</v>
      </c>
      <c r="D6520" s="3" t="s">
        <v>1848</v>
      </c>
    </row>
    <row r="6521">
      <c r="A6521" s="6" t="s">
        <v>4681</v>
      </c>
      <c r="B6521" s="2" t="s">
        <v>12882</v>
      </c>
      <c r="C6521" s="6" t="s">
        <v>12883</v>
      </c>
      <c r="D6521" s="3" t="s">
        <v>1850</v>
      </c>
    </row>
    <row r="6522">
      <c r="A6522" s="6" t="s">
        <v>4681</v>
      </c>
      <c r="B6522" s="2" t="s">
        <v>12884</v>
      </c>
      <c r="C6522" s="6" t="s">
        <v>12885</v>
      </c>
      <c r="D6522" s="3" t="s">
        <v>1850</v>
      </c>
    </row>
    <row r="6523">
      <c r="A6523" s="6" t="s">
        <v>4681</v>
      </c>
      <c r="B6523" s="2" t="s">
        <v>12886</v>
      </c>
      <c r="C6523" s="6" t="s">
        <v>12887</v>
      </c>
      <c r="D6523" s="3" t="s">
        <v>1850</v>
      </c>
    </row>
    <row r="6524">
      <c r="A6524" s="6" t="s">
        <v>4681</v>
      </c>
      <c r="B6524" s="2" t="s">
        <v>12888</v>
      </c>
      <c r="C6524" s="6" t="s">
        <v>12889</v>
      </c>
      <c r="D6524" s="3" t="s">
        <v>1850</v>
      </c>
    </row>
    <row r="6525">
      <c r="A6525" s="6" t="s">
        <v>4681</v>
      </c>
      <c r="B6525" s="2" t="s">
        <v>12890</v>
      </c>
      <c r="C6525" s="6" t="s">
        <v>12891</v>
      </c>
      <c r="D6525" s="3" t="s">
        <v>1850</v>
      </c>
    </row>
    <row r="6526">
      <c r="A6526" s="6" t="s">
        <v>4681</v>
      </c>
      <c r="B6526" s="2" t="s">
        <v>12892</v>
      </c>
      <c r="C6526" s="6" t="s">
        <v>12893</v>
      </c>
      <c r="D6526" s="3" t="s">
        <v>1852</v>
      </c>
    </row>
    <row r="6527">
      <c r="A6527" s="6" t="s">
        <v>4681</v>
      </c>
      <c r="B6527" s="2" t="s">
        <v>12894</v>
      </c>
      <c r="C6527" s="6" t="s">
        <v>12895</v>
      </c>
      <c r="D6527" s="3" t="s">
        <v>1852</v>
      </c>
    </row>
    <row r="6528">
      <c r="A6528" s="6" t="s">
        <v>4681</v>
      </c>
      <c r="B6528" s="2" t="s">
        <v>12896</v>
      </c>
      <c r="C6528" s="6" t="s">
        <v>12897</v>
      </c>
      <c r="D6528" s="3" t="s">
        <v>1852</v>
      </c>
    </row>
    <row r="6529">
      <c r="A6529" s="6" t="s">
        <v>4681</v>
      </c>
      <c r="B6529" s="2" t="s">
        <v>12898</v>
      </c>
      <c r="C6529" s="6" t="s">
        <v>1855</v>
      </c>
      <c r="D6529" s="3" t="s">
        <v>1854</v>
      </c>
    </row>
    <row r="6530">
      <c r="A6530" s="6" t="s">
        <v>4681</v>
      </c>
      <c r="B6530" s="2" t="s">
        <v>12899</v>
      </c>
      <c r="C6530" s="6" t="s">
        <v>12900</v>
      </c>
      <c r="D6530" s="3" t="s">
        <v>1857</v>
      </c>
    </row>
    <row r="6531">
      <c r="A6531" s="6" t="s">
        <v>4681</v>
      </c>
      <c r="B6531" s="2" t="s">
        <v>12901</v>
      </c>
      <c r="C6531" s="6" t="s">
        <v>12902</v>
      </c>
      <c r="D6531" s="3" t="s">
        <v>1857</v>
      </c>
    </row>
    <row r="6532">
      <c r="A6532" s="6" t="s">
        <v>4681</v>
      </c>
      <c r="B6532" s="2" t="s">
        <v>12903</v>
      </c>
      <c r="C6532" s="6" t="s">
        <v>12904</v>
      </c>
      <c r="D6532" s="3" t="s">
        <v>1859</v>
      </c>
    </row>
    <row r="6533">
      <c r="A6533" s="6" t="s">
        <v>4681</v>
      </c>
      <c r="B6533" s="2" t="s">
        <v>12905</v>
      </c>
      <c r="C6533" s="6" t="s">
        <v>12906</v>
      </c>
      <c r="D6533" s="3" t="s">
        <v>1859</v>
      </c>
    </row>
    <row r="6534">
      <c r="A6534" s="6" t="s">
        <v>4681</v>
      </c>
      <c r="B6534" s="2" t="s">
        <v>12907</v>
      </c>
      <c r="C6534" s="6" t="s">
        <v>12908</v>
      </c>
      <c r="D6534" s="3" t="s">
        <v>1859</v>
      </c>
    </row>
    <row r="6535">
      <c r="A6535" s="6" t="s">
        <v>4681</v>
      </c>
      <c r="B6535" s="2" t="s">
        <v>12909</v>
      </c>
      <c r="C6535" s="6" t="s">
        <v>12910</v>
      </c>
      <c r="D6535" s="3" t="s">
        <v>1859</v>
      </c>
    </row>
    <row r="6536">
      <c r="A6536" s="6" t="s">
        <v>4681</v>
      </c>
      <c r="B6536" s="2" t="s">
        <v>12911</v>
      </c>
      <c r="C6536" s="6" t="s">
        <v>12912</v>
      </c>
      <c r="D6536" s="3" t="s">
        <v>1859</v>
      </c>
    </row>
    <row r="6537">
      <c r="A6537" s="6" t="s">
        <v>4681</v>
      </c>
      <c r="B6537" s="2" t="s">
        <v>12913</v>
      </c>
      <c r="C6537" s="6" t="s">
        <v>12914</v>
      </c>
      <c r="D6537" s="3" t="s">
        <v>1859</v>
      </c>
    </row>
    <row r="6538">
      <c r="A6538" s="6" t="s">
        <v>4681</v>
      </c>
      <c r="B6538" s="2" t="s">
        <v>12915</v>
      </c>
      <c r="C6538" s="6" t="s">
        <v>12916</v>
      </c>
      <c r="D6538" s="3" t="s">
        <v>1859</v>
      </c>
    </row>
    <row r="6539">
      <c r="A6539" s="6" t="s">
        <v>4681</v>
      </c>
      <c r="B6539" s="2" t="s">
        <v>12917</v>
      </c>
      <c r="C6539" s="6" t="s">
        <v>12918</v>
      </c>
      <c r="D6539" s="3" t="s">
        <v>1861</v>
      </c>
    </row>
    <row r="6540">
      <c r="A6540" s="6" t="s">
        <v>4681</v>
      </c>
      <c r="B6540" s="2" t="s">
        <v>12919</v>
      </c>
      <c r="C6540" s="6" t="s">
        <v>12920</v>
      </c>
      <c r="D6540" s="3" t="s">
        <v>1861</v>
      </c>
    </row>
    <row r="6541">
      <c r="A6541" s="6" t="s">
        <v>4681</v>
      </c>
      <c r="B6541" s="2" t="s">
        <v>12921</v>
      </c>
      <c r="C6541" s="6" t="s">
        <v>12922</v>
      </c>
      <c r="D6541" s="3" t="s">
        <v>1861</v>
      </c>
    </row>
    <row r="6542">
      <c r="A6542" s="6" t="s">
        <v>4681</v>
      </c>
      <c r="B6542" s="2" t="s">
        <v>12923</v>
      </c>
      <c r="C6542" s="6" t="s">
        <v>12924</v>
      </c>
      <c r="D6542" s="3" t="s">
        <v>1861</v>
      </c>
    </row>
    <row r="6543">
      <c r="A6543" s="6" t="s">
        <v>4681</v>
      </c>
      <c r="B6543" s="2" t="s">
        <v>12925</v>
      </c>
      <c r="C6543" s="6" t="s">
        <v>12926</v>
      </c>
      <c r="D6543" s="3" t="s">
        <v>1861</v>
      </c>
    </row>
    <row r="6544">
      <c r="A6544" s="6" t="s">
        <v>4681</v>
      </c>
      <c r="B6544" s="2" t="s">
        <v>12927</v>
      </c>
      <c r="C6544" s="6" t="s">
        <v>12928</v>
      </c>
      <c r="D6544" s="3" t="s">
        <v>1861</v>
      </c>
    </row>
    <row r="6545">
      <c r="A6545" s="6" t="s">
        <v>4681</v>
      </c>
      <c r="B6545" s="2" t="s">
        <v>12929</v>
      </c>
      <c r="C6545" s="6" t="s">
        <v>12930</v>
      </c>
      <c r="D6545" s="3" t="s">
        <v>1863</v>
      </c>
    </row>
    <row r="6546">
      <c r="A6546" s="6" t="s">
        <v>4681</v>
      </c>
      <c r="B6546" s="2" t="s">
        <v>12931</v>
      </c>
      <c r="C6546" s="6" t="s">
        <v>12932</v>
      </c>
      <c r="D6546" s="3" t="s">
        <v>1863</v>
      </c>
    </row>
    <row r="6547">
      <c r="A6547" s="6" t="s">
        <v>4681</v>
      </c>
      <c r="B6547" s="2" t="s">
        <v>12933</v>
      </c>
      <c r="C6547" s="6" t="s">
        <v>12934</v>
      </c>
      <c r="D6547" s="3" t="s">
        <v>1863</v>
      </c>
    </row>
    <row r="6548">
      <c r="A6548" s="6" t="s">
        <v>4681</v>
      </c>
      <c r="B6548" s="2" t="s">
        <v>12935</v>
      </c>
      <c r="C6548" s="6" t="s">
        <v>12936</v>
      </c>
      <c r="D6548" s="3" t="s">
        <v>1863</v>
      </c>
    </row>
    <row r="6549">
      <c r="A6549" s="6" t="s">
        <v>4681</v>
      </c>
      <c r="B6549" s="2" t="s">
        <v>12937</v>
      </c>
      <c r="C6549" s="6" t="s">
        <v>12938</v>
      </c>
      <c r="D6549" s="3" t="s">
        <v>1863</v>
      </c>
    </row>
    <row r="6550">
      <c r="A6550" s="6" t="s">
        <v>4681</v>
      </c>
      <c r="B6550" s="2" t="s">
        <v>12939</v>
      </c>
      <c r="C6550" s="6" t="s">
        <v>12940</v>
      </c>
      <c r="D6550" s="3" t="s">
        <v>1863</v>
      </c>
    </row>
    <row r="6551">
      <c r="A6551" s="6" t="s">
        <v>4681</v>
      </c>
      <c r="B6551" s="2" t="s">
        <v>12941</v>
      </c>
      <c r="C6551" s="6" t="s">
        <v>12942</v>
      </c>
      <c r="D6551" s="3" t="s">
        <v>1865</v>
      </c>
    </row>
    <row r="6552">
      <c r="A6552" s="6" t="s">
        <v>4681</v>
      </c>
      <c r="B6552" s="2" t="s">
        <v>12943</v>
      </c>
      <c r="C6552" s="6" t="s">
        <v>12944</v>
      </c>
      <c r="D6552" s="3" t="s">
        <v>1865</v>
      </c>
    </row>
    <row r="6553">
      <c r="A6553" s="6" t="s">
        <v>4681</v>
      </c>
      <c r="B6553" s="2" t="s">
        <v>12945</v>
      </c>
      <c r="C6553" s="6" t="s">
        <v>12946</v>
      </c>
      <c r="D6553" s="3" t="s">
        <v>1867</v>
      </c>
    </row>
    <row r="6554">
      <c r="A6554" s="6" t="s">
        <v>4681</v>
      </c>
      <c r="B6554" s="2" t="s">
        <v>12947</v>
      </c>
      <c r="C6554" s="6" t="s">
        <v>12948</v>
      </c>
      <c r="D6554" s="3" t="s">
        <v>1867</v>
      </c>
    </row>
    <row r="6555">
      <c r="A6555" s="6" t="s">
        <v>4681</v>
      </c>
      <c r="B6555" s="2" t="s">
        <v>12949</v>
      </c>
      <c r="C6555" s="6" t="s">
        <v>12950</v>
      </c>
      <c r="D6555" s="3" t="s">
        <v>1867</v>
      </c>
    </row>
    <row r="6556">
      <c r="A6556" s="6" t="s">
        <v>4681</v>
      </c>
      <c r="B6556" s="2" t="s">
        <v>12951</v>
      </c>
      <c r="C6556" s="6" t="s">
        <v>12952</v>
      </c>
      <c r="D6556" s="3" t="s">
        <v>1867</v>
      </c>
    </row>
    <row r="6557">
      <c r="A6557" s="6" t="s">
        <v>4681</v>
      </c>
      <c r="B6557" s="2" t="s">
        <v>12953</v>
      </c>
      <c r="C6557" s="6" t="s">
        <v>12954</v>
      </c>
      <c r="D6557" s="3" t="s">
        <v>1869</v>
      </c>
    </row>
    <row r="6558">
      <c r="A6558" s="6" t="s">
        <v>4681</v>
      </c>
      <c r="B6558" s="2" t="s">
        <v>12955</v>
      </c>
      <c r="C6558" s="6" t="s">
        <v>12956</v>
      </c>
      <c r="D6558" s="3" t="s">
        <v>1869</v>
      </c>
    </row>
    <row r="6559">
      <c r="A6559" s="6" t="s">
        <v>4681</v>
      </c>
      <c r="B6559" s="2" t="s">
        <v>12957</v>
      </c>
      <c r="C6559" s="6" t="s">
        <v>12958</v>
      </c>
      <c r="D6559" s="3" t="s">
        <v>1869</v>
      </c>
    </row>
    <row r="6560">
      <c r="A6560" s="6" t="s">
        <v>4681</v>
      </c>
      <c r="B6560" s="2" t="s">
        <v>12959</v>
      </c>
      <c r="C6560" s="6" t="s">
        <v>12960</v>
      </c>
      <c r="D6560" s="3" t="s">
        <v>1869</v>
      </c>
    </row>
    <row r="6561">
      <c r="A6561" s="6" t="s">
        <v>4681</v>
      </c>
      <c r="B6561" s="2" t="s">
        <v>12961</v>
      </c>
      <c r="C6561" s="6" t="s">
        <v>12962</v>
      </c>
      <c r="D6561" s="3" t="s">
        <v>1869</v>
      </c>
    </row>
    <row r="6562">
      <c r="A6562" s="6" t="s">
        <v>4681</v>
      </c>
      <c r="B6562" s="2" t="s">
        <v>12963</v>
      </c>
      <c r="C6562" s="6" t="s">
        <v>12964</v>
      </c>
      <c r="D6562" s="3" t="s">
        <v>1869</v>
      </c>
    </row>
    <row r="6563">
      <c r="A6563" s="6" t="s">
        <v>4681</v>
      </c>
      <c r="B6563" s="2" t="s">
        <v>12965</v>
      </c>
      <c r="C6563" s="6" t="s">
        <v>12966</v>
      </c>
      <c r="D6563" s="3" t="s">
        <v>1869</v>
      </c>
    </row>
    <row r="6564">
      <c r="A6564" s="6" t="s">
        <v>4681</v>
      </c>
      <c r="B6564" s="2" t="s">
        <v>12967</v>
      </c>
      <c r="C6564" s="6" t="s">
        <v>12968</v>
      </c>
      <c r="D6564" s="3" t="s">
        <v>1869</v>
      </c>
    </row>
    <row r="6565">
      <c r="A6565" s="6" t="s">
        <v>4681</v>
      </c>
      <c r="B6565" s="2" t="s">
        <v>12969</v>
      </c>
      <c r="C6565" s="6" t="s">
        <v>12970</v>
      </c>
      <c r="D6565" s="3" t="s">
        <v>1872</v>
      </c>
    </row>
    <row r="6566">
      <c r="A6566" s="6" t="s">
        <v>4681</v>
      </c>
      <c r="B6566" s="2" t="s">
        <v>12971</v>
      </c>
      <c r="C6566" s="6" t="s">
        <v>12972</v>
      </c>
      <c r="D6566" s="3" t="s">
        <v>1872</v>
      </c>
    </row>
    <row r="6567">
      <c r="A6567" s="6" t="s">
        <v>4681</v>
      </c>
      <c r="B6567" s="2" t="s">
        <v>12973</v>
      </c>
      <c r="C6567" s="6" t="s">
        <v>12974</v>
      </c>
      <c r="D6567" s="3" t="s">
        <v>1872</v>
      </c>
    </row>
    <row r="6568">
      <c r="A6568" s="6" t="s">
        <v>4681</v>
      </c>
      <c r="B6568" s="2" t="s">
        <v>12975</v>
      </c>
      <c r="C6568" s="6" t="s">
        <v>12976</v>
      </c>
      <c r="D6568" s="3" t="s">
        <v>1872</v>
      </c>
    </row>
    <row r="6569">
      <c r="A6569" s="6" t="s">
        <v>4681</v>
      </c>
      <c r="B6569" s="2" t="s">
        <v>12977</v>
      </c>
      <c r="C6569" s="6" t="s">
        <v>12978</v>
      </c>
      <c r="D6569" s="3" t="s">
        <v>1874</v>
      </c>
    </row>
    <row r="6570">
      <c r="A6570" s="6" t="s">
        <v>4681</v>
      </c>
      <c r="B6570" s="2" t="s">
        <v>12979</v>
      </c>
      <c r="C6570" s="6" t="s">
        <v>12980</v>
      </c>
      <c r="D6570" s="3" t="s">
        <v>1874</v>
      </c>
    </row>
    <row r="6571">
      <c r="A6571" s="6" t="s">
        <v>4681</v>
      </c>
      <c r="B6571" s="2" t="s">
        <v>12981</v>
      </c>
      <c r="C6571" s="6" t="s">
        <v>12982</v>
      </c>
      <c r="D6571" s="3" t="s">
        <v>1874</v>
      </c>
    </row>
    <row r="6572">
      <c r="A6572" s="6" t="s">
        <v>4681</v>
      </c>
      <c r="B6572" s="2" t="s">
        <v>12983</v>
      </c>
      <c r="C6572" s="6" t="s">
        <v>12984</v>
      </c>
      <c r="D6572" s="3" t="s">
        <v>1874</v>
      </c>
    </row>
    <row r="6573">
      <c r="A6573" s="6" t="s">
        <v>4681</v>
      </c>
      <c r="B6573" s="2" t="s">
        <v>12985</v>
      </c>
      <c r="C6573" s="6" t="s">
        <v>12986</v>
      </c>
      <c r="D6573" s="3" t="s">
        <v>1874</v>
      </c>
    </row>
    <row r="6574">
      <c r="A6574" s="6" t="s">
        <v>4681</v>
      </c>
      <c r="B6574" s="2" t="s">
        <v>12987</v>
      </c>
      <c r="C6574" s="6" t="s">
        <v>12988</v>
      </c>
      <c r="D6574" s="3" t="s">
        <v>1874</v>
      </c>
    </row>
    <row r="6575">
      <c r="A6575" s="6" t="s">
        <v>4681</v>
      </c>
      <c r="B6575" s="2" t="s">
        <v>12989</v>
      </c>
      <c r="C6575" s="6" t="s">
        <v>12990</v>
      </c>
      <c r="D6575" s="3" t="s">
        <v>1876</v>
      </c>
    </row>
    <row r="6576">
      <c r="A6576" s="6" t="s">
        <v>4681</v>
      </c>
      <c r="B6576" s="2" t="s">
        <v>12991</v>
      </c>
      <c r="C6576" s="6" t="s">
        <v>12992</v>
      </c>
      <c r="D6576" s="3" t="s">
        <v>1876</v>
      </c>
    </row>
    <row r="6577">
      <c r="A6577" s="6" t="s">
        <v>4681</v>
      </c>
      <c r="B6577" s="2" t="s">
        <v>12993</v>
      </c>
      <c r="C6577" s="6" t="s">
        <v>12994</v>
      </c>
      <c r="D6577" s="3" t="s">
        <v>1876</v>
      </c>
    </row>
    <row r="6578">
      <c r="A6578" s="6" t="s">
        <v>4681</v>
      </c>
      <c r="B6578" s="2" t="s">
        <v>12995</v>
      </c>
      <c r="C6578" s="6" t="s">
        <v>12996</v>
      </c>
      <c r="D6578" s="3" t="s">
        <v>1876</v>
      </c>
    </row>
    <row r="6579">
      <c r="A6579" s="6" t="s">
        <v>4681</v>
      </c>
      <c r="B6579" s="2" t="s">
        <v>12997</v>
      </c>
      <c r="C6579" s="6" t="s">
        <v>1879</v>
      </c>
      <c r="D6579" s="3" t="s">
        <v>1878</v>
      </c>
    </row>
    <row r="6580">
      <c r="A6580" s="6" t="s">
        <v>4681</v>
      </c>
      <c r="B6580" s="2" t="s">
        <v>12998</v>
      </c>
      <c r="C6580" s="6" t="s">
        <v>12999</v>
      </c>
      <c r="D6580" s="3" t="s">
        <v>1880</v>
      </c>
    </row>
    <row r="6581">
      <c r="A6581" s="6" t="s">
        <v>4681</v>
      </c>
      <c r="B6581" s="2" t="s">
        <v>13000</v>
      </c>
      <c r="C6581" s="6" t="s">
        <v>13001</v>
      </c>
      <c r="D6581" s="3" t="s">
        <v>1880</v>
      </c>
    </row>
    <row r="6582">
      <c r="A6582" s="6" t="s">
        <v>4681</v>
      </c>
      <c r="B6582" s="2" t="s">
        <v>13002</v>
      </c>
      <c r="C6582" s="6" t="s">
        <v>13003</v>
      </c>
      <c r="D6582" s="3" t="s">
        <v>1880</v>
      </c>
    </row>
    <row r="6583">
      <c r="A6583" s="6" t="s">
        <v>4681</v>
      </c>
      <c r="B6583" s="2" t="s">
        <v>13004</v>
      </c>
      <c r="C6583" s="6" t="s">
        <v>13005</v>
      </c>
      <c r="D6583" s="3" t="s">
        <v>1883</v>
      </c>
    </row>
    <row r="6584">
      <c r="A6584" s="6" t="s">
        <v>4681</v>
      </c>
      <c r="B6584" s="2" t="s">
        <v>13006</v>
      </c>
      <c r="C6584" s="6" t="s">
        <v>13007</v>
      </c>
      <c r="D6584" s="3" t="s">
        <v>1883</v>
      </c>
    </row>
    <row r="6585">
      <c r="A6585" s="6" t="s">
        <v>4681</v>
      </c>
      <c r="B6585" s="2" t="s">
        <v>13008</v>
      </c>
      <c r="C6585" s="6" t="s">
        <v>13009</v>
      </c>
      <c r="D6585" s="3" t="s">
        <v>1883</v>
      </c>
    </row>
    <row r="6586">
      <c r="A6586" s="6" t="s">
        <v>4681</v>
      </c>
      <c r="B6586" s="2" t="s">
        <v>13010</v>
      </c>
      <c r="C6586" s="6" t="s">
        <v>13011</v>
      </c>
      <c r="D6586" s="3" t="s">
        <v>1883</v>
      </c>
    </row>
    <row r="6587">
      <c r="A6587" s="6" t="s">
        <v>4681</v>
      </c>
      <c r="B6587" s="2" t="s">
        <v>13012</v>
      </c>
      <c r="C6587" s="6" t="s">
        <v>1886</v>
      </c>
      <c r="D6587" s="3" t="s">
        <v>1885</v>
      </c>
    </row>
    <row r="6588">
      <c r="A6588" s="6" t="s">
        <v>4681</v>
      </c>
      <c r="B6588" s="2" t="s">
        <v>13013</v>
      </c>
      <c r="C6588" s="6" t="s">
        <v>13014</v>
      </c>
      <c r="D6588" s="3" t="s">
        <v>1887</v>
      </c>
    </row>
    <row r="6589">
      <c r="A6589" s="6" t="s">
        <v>4681</v>
      </c>
      <c r="B6589" s="2" t="s">
        <v>13015</v>
      </c>
      <c r="C6589" s="6" t="s">
        <v>13016</v>
      </c>
      <c r="D6589" s="3" t="s">
        <v>1887</v>
      </c>
    </row>
    <row r="6590">
      <c r="A6590" s="6" t="s">
        <v>4681</v>
      </c>
      <c r="B6590" s="2" t="s">
        <v>13017</v>
      </c>
      <c r="C6590" s="6" t="s">
        <v>13018</v>
      </c>
      <c r="D6590" s="3" t="s">
        <v>1887</v>
      </c>
    </row>
    <row r="6591">
      <c r="A6591" s="6" t="s">
        <v>4681</v>
      </c>
      <c r="B6591" s="2" t="s">
        <v>13019</v>
      </c>
      <c r="C6591" s="6" t="s">
        <v>13020</v>
      </c>
      <c r="D6591" s="3" t="s">
        <v>1887</v>
      </c>
    </row>
    <row r="6592">
      <c r="A6592" s="6" t="s">
        <v>4681</v>
      </c>
      <c r="B6592" s="2" t="s">
        <v>13021</v>
      </c>
      <c r="C6592" s="6" t="s">
        <v>13022</v>
      </c>
      <c r="D6592" s="3" t="s">
        <v>1887</v>
      </c>
    </row>
    <row r="6593">
      <c r="A6593" s="6" t="s">
        <v>4681</v>
      </c>
      <c r="B6593" s="2" t="s">
        <v>13023</v>
      </c>
      <c r="C6593" s="6" t="s">
        <v>13024</v>
      </c>
      <c r="D6593" s="3" t="s">
        <v>1887</v>
      </c>
    </row>
    <row r="6594">
      <c r="A6594" s="6" t="s">
        <v>4681</v>
      </c>
      <c r="B6594" s="2" t="s">
        <v>13025</v>
      </c>
      <c r="C6594" s="6" t="s">
        <v>13026</v>
      </c>
      <c r="D6594" s="3" t="s">
        <v>1887</v>
      </c>
    </row>
    <row r="6595">
      <c r="A6595" s="6" t="s">
        <v>4681</v>
      </c>
      <c r="B6595" s="2" t="s">
        <v>13027</v>
      </c>
      <c r="C6595" s="6" t="s">
        <v>13028</v>
      </c>
      <c r="D6595" s="3" t="s">
        <v>1887</v>
      </c>
    </row>
    <row r="6596">
      <c r="A6596" s="6" t="s">
        <v>4681</v>
      </c>
      <c r="B6596" s="2" t="s">
        <v>13029</v>
      </c>
      <c r="C6596" s="6" t="s">
        <v>13030</v>
      </c>
      <c r="D6596" s="3" t="s">
        <v>1887</v>
      </c>
    </row>
    <row r="6597">
      <c r="A6597" s="6" t="s">
        <v>4681</v>
      </c>
      <c r="B6597" s="2" t="s">
        <v>13031</v>
      </c>
      <c r="C6597" s="6" t="s">
        <v>13032</v>
      </c>
      <c r="D6597" s="3" t="s">
        <v>1887</v>
      </c>
    </row>
    <row r="6598">
      <c r="A6598" s="6" t="s">
        <v>4681</v>
      </c>
      <c r="B6598" s="2" t="s">
        <v>13033</v>
      </c>
      <c r="C6598" s="6" t="s">
        <v>13034</v>
      </c>
      <c r="D6598" s="3" t="s">
        <v>1889</v>
      </c>
    </row>
    <row r="6599">
      <c r="A6599" s="6" t="s">
        <v>4681</v>
      </c>
      <c r="B6599" s="2" t="s">
        <v>13035</v>
      </c>
      <c r="C6599" s="6" t="s">
        <v>13036</v>
      </c>
      <c r="D6599" s="3" t="s">
        <v>1889</v>
      </c>
    </row>
    <row r="6600">
      <c r="A6600" s="6" t="s">
        <v>4681</v>
      </c>
      <c r="B6600" s="2" t="s">
        <v>13037</v>
      </c>
      <c r="C6600" s="6" t="s">
        <v>13038</v>
      </c>
      <c r="D6600" s="3" t="s">
        <v>1889</v>
      </c>
    </row>
    <row r="6601">
      <c r="A6601" s="6" t="s">
        <v>4681</v>
      </c>
      <c r="B6601" s="2" t="s">
        <v>13039</v>
      </c>
      <c r="C6601" s="6" t="s">
        <v>13040</v>
      </c>
      <c r="D6601" s="3" t="s">
        <v>1889</v>
      </c>
    </row>
    <row r="6602">
      <c r="A6602" s="6" t="s">
        <v>4681</v>
      </c>
      <c r="B6602" s="2" t="s">
        <v>13041</v>
      </c>
      <c r="C6602" s="6" t="s">
        <v>13042</v>
      </c>
      <c r="D6602" s="3" t="s">
        <v>1889</v>
      </c>
    </row>
    <row r="6603">
      <c r="A6603" s="6" t="s">
        <v>4681</v>
      </c>
      <c r="B6603" s="2" t="s">
        <v>13043</v>
      </c>
      <c r="C6603" s="6" t="s">
        <v>13044</v>
      </c>
      <c r="D6603" s="3" t="s">
        <v>1889</v>
      </c>
    </row>
    <row r="6604">
      <c r="A6604" s="6" t="s">
        <v>4681</v>
      </c>
      <c r="B6604" s="2" t="s">
        <v>13045</v>
      </c>
      <c r="C6604" s="6" t="s">
        <v>13046</v>
      </c>
      <c r="D6604" s="3" t="s">
        <v>1889</v>
      </c>
    </row>
    <row r="6605">
      <c r="A6605" s="6" t="s">
        <v>4681</v>
      </c>
      <c r="B6605" s="2" t="s">
        <v>13047</v>
      </c>
      <c r="C6605" s="6" t="s">
        <v>13048</v>
      </c>
      <c r="D6605" s="3" t="s">
        <v>1889</v>
      </c>
    </row>
    <row r="6606">
      <c r="A6606" s="6" t="s">
        <v>4681</v>
      </c>
      <c r="B6606" s="2" t="s">
        <v>13049</v>
      </c>
      <c r="C6606" s="6" t="s">
        <v>13050</v>
      </c>
      <c r="D6606" s="3" t="s">
        <v>1889</v>
      </c>
    </row>
    <row r="6607">
      <c r="A6607" s="6" t="s">
        <v>4681</v>
      </c>
      <c r="B6607" s="2" t="s">
        <v>13051</v>
      </c>
      <c r="C6607" s="6" t="s">
        <v>13052</v>
      </c>
      <c r="D6607" s="3" t="s">
        <v>1889</v>
      </c>
    </row>
    <row r="6608">
      <c r="A6608" s="6" t="s">
        <v>4681</v>
      </c>
      <c r="B6608" s="2" t="s">
        <v>13053</v>
      </c>
      <c r="C6608" s="6" t="s">
        <v>13054</v>
      </c>
      <c r="D6608" s="3" t="s">
        <v>1891</v>
      </c>
    </row>
    <row r="6609">
      <c r="A6609" s="6" t="s">
        <v>4681</v>
      </c>
      <c r="B6609" s="2" t="s">
        <v>13055</v>
      </c>
      <c r="C6609" s="6" t="s">
        <v>13056</v>
      </c>
      <c r="D6609" s="3" t="s">
        <v>1891</v>
      </c>
    </row>
    <row r="6610">
      <c r="A6610" s="6" t="s">
        <v>4681</v>
      </c>
      <c r="B6610" s="2" t="s">
        <v>13057</v>
      </c>
      <c r="C6610" s="6" t="s">
        <v>13058</v>
      </c>
      <c r="D6610" s="3" t="s">
        <v>1891</v>
      </c>
    </row>
    <row r="6611">
      <c r="A6611" s="6" t="s">
        <v>4681</v>
      </c>
      <c r="B6611" s="2" t="s">
        <v>13059</v>
      </c>
      <c r="C6611" s="6" t="s">
        <v>13060</v>
      </c>
      <c r="D6611" s="3" t="s">
        <v>1891</v>
      </c>
    </row>
    <row r="6612">
      <c r="A6612" s="6" t="s">
        <v>4681</v>
      </c>
      <c r="B6612" s="2" t="s">
        <v>13061</v>
      </c>
      <c r="C6612" s="6" t="s">
        <v>13062</v>
      </c>
      <c r="D6612" s="3" t="s">
        <v>1891</v>
      </c>
    </row>
    <row r="6613">
      <c r="A6613" s="6" t="s">
        <v>4681</v>
      </c>
      <c r="B6613" s="2" t="s">
        <v>13063</v>
      </c>
      <c r="C6613" s="6" t="s">
        <v>13064</v>
      </c>
      <c r="D6613" s="3" t="s">
        <v>1891</v>
      </c>
    </row>
    <row r="6614">
      <c r="A6614" s="6" t="s">
        <v>4681</v>
      </c>
      <c r="B6614" s="2" t="s">
        <v>13065</v>
      </c>
      <c r="C6614" s="6" t="s">
        <v>13066</v>
      </c>
      <c r="D6614" s="3" t="s">
        <v>1891</v>
      </c>
    </row>
    <row r="6615">
      <c r="A6615" s="6" t="s">
        <v>4681</v>
      </c>
      <c r="B6615" s="2" t="s">
        <v>13067</v>
      </c>
      <c r="C6615" s="6" t="s">
        <v>13068</v>
      </c>
      <c r="D6615" s="3" t="s">
        <v>1891</v>
      </c>
    </row>
    <row r="6616">
      <c r="A6616" s="6" t="s">
        <v>4681</v>
      </c>
      <c r="B6616" s="2" t="s">
        <v>13069</v>
      </c>
      <c r="C6616" s="6" t="s">
        <v>1894</v>
      </c>
      <c r="D6616" s="3" t="s">
        <v>1893</v>
      </c>
    </row>
    <row r="6617">
      <c r="A6617" s="6" t="s">
        <v>4681</v>
      </c>
      <c r="B6617" s="2" t="s">
        <v>13070</v>
      </c>
      <c r="C6617" s="6" t="s">
        <v>13071</v>
      </c>
      <c r="D6617" s="3" t="s">
        <v>1895</v>
      </c>
    </row>
    <row r="6618">
      <c r="A6618" s="6" t="s">
        <v>4681</v>
      </c>
      <c r="B6618" s="2" t="s">
        <v>13072</v>
      </c>
      <c r="C6618" s="6" t="s">
        <v>13073</v>
      </c>
      <c r="D6618" s="3" t="s">
        <v>1895</v>
      </c>
    </row>
    <row r="6619">
      <c r="A6619" s="6" t="s">
        <v>4681</v>
      </c>
      <c r="B6619" s="2" t="s">
        <v>13074</v>
      </c>
      <c r="C6619" s="6" t="s">
        <v>13075</v>
      </c>
      <c r="D6619" s="3" t="s">
        <v>1895</v>
      </c>
    </row>
    <row r="6620">
      <c r="A6620" s="6" t="s">
        <v>4681</v>
      </c>
      <c r="B6620" s="2" t="s">
        <v>13076</v>
      </c>
      <c r="C6620" s="6" t="s">
        <v>13077</v>
      </c>
      <c r="D6620" s="3" t="s">
        <v>1895</v>
      </c>
    </row>
    <row r="6621">
      <c r="A6621" s="6" t="s">
        <v>4681</v>
      </c>
      <c r="B6621" s="2" t="s">
        <v>13078</v>
      </c>
      <c r="C6621" s="6" t="s">
        <v>13079</v>
      </c>
      <c r="D6621" s="3" t="s">
        <v>1895</v>
      </c>
    </row>
    <row r="6622">
      <c r="A6622" s="6" t="s">
        <v>4681</v>
      </c>
      <c r="B6622" s="2" t="s">
        <v>13080</v>
      </c>
      <c r="C6622" s="6" t="s">
        <v>13081</v>
      </c>
      <c r="D6622" s="3" t="s">
        <v>1897</v>
      </c>
    </row>
    <row r="6623">
      <c r="A6623" s="6" t="s">
        <v>4681</v>
      </c>
      <c r="B6623" s="2" t="s">
        <v>13082</v>
      </c>
      <c r="C6623" s="6" t="s">
        <v>13083</v>
      </c>
      <c r="D6623" s="3" t="s">
        <v>1897</v>
      </c>
    </row>
    <row r="6624">
      <c r="A6624" s="6" t="s">
        <v>4681</v>
      </c>
      <c r="B6624" s="2" t="s">
        <v>13084</v>
      </c>
      <c r="C6624" s="6" t="s">
        <v>13085</v>
      </c>
      <c r="D6624" s="3" t="s">
        <v>1897</v>
      </c>
    </row>
    <row r="6625">
      <c r="A6625" s="6" t="s">
        <v>4681</v>
      </c>
      <c r="B6625" s="2" t="s">
        <v>13086</v>
      </c>
      <c r="C6625" s="6" t="s">
        <v>13087</v>
      </c>
      <c r="D6625" s="3" t="s">
        <v>1899</v>
      </c>
    </row>
    <row r="6626">
      <c r="A6626" s="6" t="s">
        <v>4681</v>
      </c>
      <c r="B6626" s="2" t="s">
        <v>13088</v>
      </c>
      <c r="C6626" s="6" t="s">
        <v>13089</v>
      </c>
      <c r="D6626" s="3" t="s">
        <v>1899</v>
      </c>
    </row>
    <row r="6627">
      <c r="A6627" s="6" t="s">
        <v>4681</v>
      </c>
      <c r="B6627" s="2" t="s">
        <v>13090</v>
      </c>
      <c r="C6627" s="6" t="s">
        <v>13091</v>
      </c>
      <c r="D6627" s="3" t="s">
        <v>1899</v>
      </c>
    </row>
    <row r="6628">
      <c r="A6628" s="6" t="s">
        <v>4681</v>
      </c>
      <c r="B6628" s="2" t="s">
        <v>13092</v>
      </c>
      <c r="C6628" s="6" t="s">
        <v>13093</v>
      </c>
      <c r="D6628" s="3" t="s">
        <v>1899</v>
      </c>
    </row>
    <row r="6629">
      <c r="A6629" s="6" t="s">
        <v>4681</v>
      </c>
      <c r="B6629" s="2" t="s">
        <v>13094</v>
      </c>
      <c r="C6629" s="6" t="s">
        <v>13095</v>
      </c>
      <c r="D6629" s="3" t="s">
        <v>1899</v>
      </c>
    </row>
    <row r="6630">
      <c r="A6630" s="6" t="s">
        <v>4681</v>
      </c>
      <c r="B6630" s="2" t="s">
        <v>13096</v>
      </c>
      <c r="C6630" s="6" t="s">
        <v>13097</v>
      </c>
      <c r="D6630" s="3" t="s">
        <v>1899</v>
      </c>
    </row>
    <row r="6631">
      <c r="A6631" s="6" t="s">
        <v>4681</v>
      </c>
      <c r="B6631" s="2" t="s">
        <v>13098</v>
      </c>
      <c r="C6631" s="6" t="s">
        <v>13099</v>
      </c>
      <c r="D6631" s="3" t="s">
        <v>1901</v>
      </c>
    </row>
    <row r="6632">
      <c r="A6632" s="6" t="s">
        <v>4681</v>
      </c>
      <c r="B6632" s="2" t="s">
        <v>13100</v>
      </c>
      <c r="C6632" s="6" t="s">
        <v>13101</v>
      </c>
      <c r="D6632" s="3" t="s">
        <v>1901</v>
      </c>
    </row>
    <row r="6633">
      <c r="A6633" s="6" t="s">
        <v>4681</v>
      </c>
      <c r="B6633" s="2" t="s">
        <v>13102</v>
      </c>
      <c r="C6633" s="6" t="s">
        <v>13103</v>
      </c>
      <c r="D6633" s="3" t="s">
        <v>1901</v>
      </c>
    </row>
    <row r="6634">
      <c r="A6634" s="6" t="s">
        <v>4681</v>
      </c>
      <c r="B6634" s="2" t="s">
        <v>13104</v>
      </c>
      <c r="C6634" s="6" t="s">
        <v>13105</v>
      </c>
      <c r="D6634" s="3" t="s">
        <v>1901</v>
      </c>
    </row>
    <row r="6635">
      <c r="A6635" s="6" t="s">
        <v>4681</v>
      </c>
      <c r="B6635" s="2" t="s">
        <v>13106</v>
      </c>
      <c r="C6635" s="6" t="s">
        <v>13107</v>
      </c>
      <c r="D6635" s="3" t="s">
        <v>1901</v>
      </c>
    </row>
    <row r="6636">
      <c r="A6636" s="6" t="s">
        <v>4681</v>
      </c>
      <c r="B6636" s="2" t="s">
        <v>13108</v>
      </c>
      <c r="C6636" s="6" t="s">
        <v>13109</v>
      </c>
      <c r="D6636" s="3" t="s">
        <v>1901</v>
      </c>
    </row>
    <row r="6637">
      <c r="A6637" s="6" t="s">
        <v>4681</v>
      </c>
      <c r="B6637" s="2" t="s">
        <v>13110</v>
      </c>
      <c r="C6637" s="6" t="s">
        <v>13111</v>
      </c>
      <c r="D6637" s="3" t="s">
        <v>1901</v>
      </c>
    </row>
    <row r="6638">
      <c r="A6638" s="6" t="s">
        <v>4681</v>
      </c>
      <c r="B6638" s="2" t="s">
        <v>13112</v>
      </c>
      <c r="C6638" s="6" t="s">
        <v>13113</v>
      </c>
      <c r="D6638" s="3" t="s">
        <v>1901</v>
      </c>
    </row>
    <row r="6639">
      <c r="A6639" s="6" t="s">
        <v>4681</v>
      </c>
      <c r="B6639" s="2" t="s">
        <v>13114</v>
      </c>
      <c r="C6639" s="6" t="s">
        <v>13115</v>
      </c>
      <c r="D6639" s="3" t="s">
        <v>1903</v>
      </c>
    </row>
    <row r="6640">
      <c r="A6640" s="6" t="s">
        <v>4681</v>
      </c>
      <c r="B6640" s="2" t="s">
        <v>13116</v>
      </c>
      <c r="C6640" s="6" t="s">
        <v>13117</v>
      </c>
      <c r="D6640" s="3" t="s">
        <v>1903</v>
      </c>
    </row>
    <row r="6641">
      <c r="A6641" s="6" t="s">
        <v>4681</v>
      </c>
      <c r="B6641" s="2" t="s">
        <v>13118</v>
      </c>
      <c r="C6641" s="6" t="s">
        <v>13119</v>
      </c>
      <c r="D6641" s="3" t="s">
        <v>1903</v>
      </c>
    </row>
    <row r="6642">
      <c r="A6642" s="6" t="s">
        <v>4681</v>
      </c>
      <c r="B6642" s="2" t="s">
        <v>13120</v>
      </c>
      <c r="C6642" s="6" t="s">
        <v>13121</v>
      </c>
      <c r="D6642" s="3" t="s">
        <v>1903</v>
      </c>
    </row>
    <row r="6643">
      <c r="A6643" s="6" t="s">
        <v>4681</v>
      </c>
      <c r="B6643" s="2" t="s">
        <v>13122</v>
      </c>
      <c r="C6643" s="6" t="s">
        <v>13123</v>
      </c>
      <c r="D6643" s="3" t="s">
        <v>1903</v>
      </c>
    </row>
    <row r="6644">
      <c r="A6644" s="6" t="s">
        <v>4681</v>
      </c>
      <c r="B6644" s="2" t="s">
        <v>13124</v>
      </c>
      <c r="C6644" s="6" t="s">
        <v>13125</v>
      </c>
      <c r="D6644" s="3" t="s">
        <v>1903</v>
      </c>
    </row>
    <row r="6645">
      <c r="A6645" s="6" t="s">
        <v>4681</v>
      </c>
      <c r="B6645" s="2" t="s">
        <v>13126</v>
      </c>
      <c r="C6645" s="6" t="s">
        <v>13127</v>
      </c>
      <c r="D6645" s="3" t="s">
        <v>1903</v>
      </c>
    </row>
    <row r="6646">
      <c r="A6646" s="6" t="s">
        <v>4681</v>
      </c>
      <c r="B6646" s="2" t="s">
        <v>13128</v>
      </c>
      <c r="C6646" s="6" t="s">
        <v>13129</v>
      </c>
      <c r="D6646" s="3" t="s">
        <v>1903</v>
      </c>
    </row>
    <row r="6647">
      <c r="A6647" s="6" t="s">
        <v>4681</v>
      </c>
      <c r="B6647" s="2" t="s">
        <v>13130</v>
      </c>
      <c r="C6647" s="6" t="s">
        <v>13131</v>
      </c>
      <c r="D6647" s="3" t="s">
        <v>1906</v>
      </c>
    </row>
    <row r="6648">
      <c r="A6648" s="6" t="s">
        <v>4681</v>
      </c>
      <c r="B6648" s="2" t="s">
        <v>13132</v>
      </c>
      <c r="C6648" s="6" t="s">
        <v>13133</v>
      </c>
      <c r="D6648" s="3" t="s">
        <v>1906</v>
      </c>
    </row>
    <row r="6649">
      <c r="A6649" s="6" t="s">
        <v>4681</v>
      </c>
      <c r="B6649" s="2" t="s">
        <v>13134</v>
      </c>
      <c r="C6649" s="6" t="s">
        <v>13135</v>
      </c>
      <c r="D6649" s="3" t="s">
        <v>1906</v>
      </c>
    </row>
    <row r="6650">
      <c r="A6650" s="6" t="s">
        <v>4681</v>
      </c>
      <c r="B6650" s="2" t="s">
        <v>13136</v>
      </c>
      <c r="C6650" s="6" t="s">
        <v>13137</v>
      </c>
      <c r="D6650" s="3" t="s">
        <v>1906</v>
      </c>
    </row>
    <row r="6651">
      <c r="A6651" s="6" t="s">
        <v>4681</v>
      </c>
      <c r="B6651" s="2" t="s">
        <v>13138</v>
      </c>
      <c r="C6651" s="6" t="s">
        <v>13139</v>
      </c>
      <c r="D6651" s="3" t="s">
        <v>1906</v>
      </c>
    </row>
    <row r="6652">
      <c r="A6652" s="6" t="s">
        <v>4681</v>
      </c>
      <c r="B6652" s="2" t="s">
        <v>13140</v>
      </c>
      <c r="C6652" s="6" t="s">
        <v>13141</v>
      </c>
      <c r="D6652" s="3" t="s">
        <v>1906</v>
      </c>
    </row>
    <row r="6653">
      <c r="A6653" s="6" t="s">
        <v>4681</v>
      </c>
      <c r="B6653" s="2" t="s">
        <v>13142</v>
      </c>
      <c r="C6653" s="6" t="s">
        <v>13143</v>
      </c>
      <c r="D6653" s="3" t="s">
        <v>1906</v>
      </c>
    </row>
    <row r="6654">
      <c r="A6654" s="6" t="s">
        <v>4681</v>
      </c>
      <c r="B6654" s="2" t="s">
        <v>13144</v>
      </c>
      <c r="C6654" s="6" t="s">
        <v>13145</v>
      </c>
      <c r="D6654" s="3" t="s">
        <v>1906</v>
      </c>
    </row>
    <row r="6655">
      <c r="A6655" s="6" t="s">
        <v>4681</v>
      </c>
      <c r="B6655" s="2" t="s">
        <v>13146</v>
      </c>
      <c r="C6655" s="6" t="s">
        <v>1909</v>
      </c>
      <c r="D6655" s="3" t="s">
        <v>1908</v>
      </c>
    </row>
    <row r="6656">
      <c r="A6656" s="6" t="s">
        <v>4681</v>
      </c>
      <c r="B6656" s="2" t="s">
        <v>13147</v>
      </c>
      <c r="C6656" s="6" t="s">
        <v>13148</v>
      </c>
      <c r="D6656" s="3" t="s">
        <v>1910</v>
      </c>
    </row>
    <row r="6657">
      <c r="A6657" s="6" t="s">
        <v>4681</v>
      </c>
      <c r="B6657" s="2" t="s">
        <v>13149</v>
      </c>
      <c r="C6657" s="6" t="s">
        <v>13150</v>
      </c>
      <c r="D6657" s="3" t="s">
        <v>1910</v>
      </c>
    </row>
    <row r="6658">
      <c r="A6658" s="6" t="s">
        <v>4681</v>
      </c>
      <c r="B6658" s="2" t="s">
        <v>13151</v>
      </c>
      <c r="C6658" s="6" t="s">
        <v>13152</v>
      </c>
      <c r="D6658" s="3" t="s">
        <v>1910</v>
      </c>
    </row>
    <row r="6659">
      <c r="A6659" s="6" t="s">
        <v>4681</v>
      </c>
      <c r="B6659" s="2" t="s">
        <v>13153</v>
      </c>
      <c r="C6659" s="6" t="s">
        <v>13154</v>
      </c>
      <c r="D6659" s="3" t="s">
        <v>1910</v>
      </c>
    </row>
    <row r="6660">
      <c r="A6660" s="6" t="s">
        <v>4681</v>
      </c>
      <c r="B6660" s="2" t="s">
        <v>13155</v>
      </c>
      <c r="C6660" s="6" t="s">
        <v>13156</v>
      </c>
      <c r="D6660" s="3" t="s">
        <v>1910</v>
      </c>
    </row>
    <row r="6661">
      <c r="A6661" s="6" t="s">
        <v>4681</v>
      </c>
      <c r="B6661" s="2" t="s">
        <v>13157</v>
      </c>
      <c r="C6661" s="6" t="s">
        <v>13158</v>
      </c>
      <c r="D6661" s="3" t="s">
        <v>1910</v>
      </c>
    </row>
    <row r="6662">
      <c r="A6662" s="6" t="s">
        <v>4681</v>
      </c>
      <c r="B6662" s="2" t="s">
        <v>13159</v>
      </c>
      <c r="C6662" s="6" t="s">
        <v>13160</v>
      </c>
      <c r="D6662" s="3" t="s">
        <v>1912</v>
      </c>
    </row>
    <row r="6663">
      <c r="A6663" s="6" t="s">
        <v>4681</v>
      </c>
      <c r="B6663" s="2" t="s">
        <v>13161</v>
      </c>
      <c r="C6663" s="6" t="s">
        <v>13162</v>
      </c>
      <c r="D6663" s="3" t="s">
        <v>1912</v>
      </c>
    </row>
    <row r="6664">
      <c r="A6664" s="6" t="s">
        <v>4681</v>
      </c>
      <c r="B6664" s="2" t="s">
        <v>13163</v>
      </c>
      <c r="C6664" s="6" t="s">
        <v>13164</v>
      </c>
      <c r="D6664" s="3" t="s">
        <v>1912</v>
      </c>
    </row>
    <row r="6665">
      <c r="A6665" s="6" t="s">
        <v>4681</v>
      </c>
      <c r="B6665" s="2" t="s">
        <v>13165</v>
      </c>
      <c r="C6665" s="6" t="s">
        <v>13166</v>
      </c>
      <c r="D6665" s="3" t="s">
        <v>1912</v>
      </c>
    </row>
    <row r="6666">
      <c r="A6666" s="6" t="s">
        <v>4681</v>
      </c>
      <c r="B6666" s="2" t="s">
        <v>13167</v>
      </c>
      <c r="C6666" s="6" t="s">
        <v>13168</v>
      </c>
      <c r="D6666" s="3" t="s">
        <v>1912</v>
      </c>
    </row>
    <row r="6667">
      <c r="A6667" s="6" t="s">
        <v>4681</v>
      </c>
      <c r="B6667" s="2" t="s">
        <v>13169</v>
      </c>
      <c r="C6667" s="6" t="s">
        <v>13170</v>
      </c>
      <c r="D6667" s="3" t="s">
        <v>1912</v>
      </c>
    </row>
    <row r="6668">
      <c r="A6668" s="6" t="s">
        <v>4681</v>
      </c>
      <c r="B6668" s="2" t="s">
        <v>13171</v>
      </c>
      <c r="C6668" s="6" t="s">
        <v>13172</v>
      </c>
      <c r="D6668" s="3" t="s">
        <v>1912</v>
      </c>
    </row>
    <row r="6669">
      <c r="A6669" s="6" t="s">
        <v>4681</v>
      </c>
      <c r="B6669" s="2" t="s">
        <v>13173</v>
      </c>
      <c r="C6669" s="6" t="s">
        <v>1915</v>
      </c>
      <c r="D6669" s="3" t="s">
        <v>1914</v>
      </c>
    </row>
    <row r="6670">
      <c r="A6670" s="6" t="s">
        <v>4681</v>
      </c>
      <c r="B6670" s="2" t="s">
        <v>13174</v>
      </c>
      <c r="C6670" s="6" t="s">
        <v>13175</v>
      </c>
      <c r="D6670" s="3" t="s">
        <v>1916</v>
      </c>
    </row>
    <row r="6671">
      <c r="A6671" s="6" t="s">
        <v>4681</v>
      </c>
      <c r="B6671" s="2" t="s">
        <v>13176</v>
      </c>
      <c r="C6671" s="6" t="s">
        <v>13177</v>
      </c>
      <c r="D6671" s="3" t="s">
        <v>1916</v>
      </c>
    </row>
    <row r="6672">
      <c r="A6672" s="6" t="s">
        <v>4681</v>
      </c>
      <c r="B6672" s="2" t="s">
        <v>13178</v>
      </c>
      <c r="C6672" s="6" t="s">
        <v>13179</v>
      </c>
      <c r="D6672" s="3" t="s">
        <v>1916</v>
      </c>
    </row>
    <row r="6673">
      <c r="A6673" s="6" t="s">
        <v>4681</v>
      </c>
      <c r="B6673" s="2" t="s">
        <v>13180</v>
      </c>
      <c r="C6673" s="6" t="s">
        <v>13181</v>
      </c>
      <c r="D6673" s="3" t="s">
        <v>1916</v>
      </c>
    </row>
    <row r="6674">
      <c r="A6674" s="6" t="s">
        <v>4681</v>
      </c>
      <c r="B6674" s="2" t="s">
        <v>13182</v>
      </c>
      <c r="C6674" s="6" t="s">
        <v>13183</v>
      </c>
      <c r="D6674" s="3" t="s">
        <v>1916</v>
      </c>
    </row>
    <row r="6675">
      <c r="A6675" s="6" t="s">
        <v>4681</v>
      </c>
      <c r="B6675" s="2" t="s">
        <v>13184</v>
      </c>
      <c r="C6675" s="6" t="s">
        <v>13185</v>
      </c>
      <c r="D6675" s="3" t="s">
        <v>1916</v>
      </c>
    </row>
    <row r="6676">
      <c r="A6676" s="6" t="s">
        <v>4681</v>
      </c>
      <c r="B6676" s="2" t="s">
        <v>13186</v>
      </c>
      <c r="C6676" s="6" t="s">
        <v>13187</v>
      </c>
      <c r="D6676" s="3" t="s">
        <v>1916</v>
      </c>
    </row>
    <row r="6677">
      <c r="A6677" s="6" t="s">
        <v>4681</v>
      </c>
      <c r="B6677" s="2" t="s">
        <v>13188</v>
      </c>
      <c r="C6677" s="6" t="s">
        <v>13189</v>
      </c>
      <c r="D6677" s="3" t="s">
        <v>1916</v>
      </c>
    </row>
    <row r="6678">
      <c r="A6678" s="6" t="s">
        <v>4681</v>
      </c>
      <c r="B6678" s="2" t="s">
        <v>13190</v>
      </c>
      <c r="C6678" s="6" t="s">
        <v>13191</v>
      </c>
      <c r="D6678" s="3" t="s">
        <v>1916</v>
      </c>
    </row>
    <row r="6679">
      <c r="A6679" s="6" t="s">
        <v>4681</v>
      </c>
      <c r="B6679" s="2" t="s">
        <v>13192</v>
      </c>
      <c r="C6679" s="6" t="s">
        <v>13193</v>
      </c>
      <c r="D6679" s="3" t="s">
        <v>1919</v>
      </c>
    </row>
    <row r="6680">
      <c r="A6680" s="6" t="s">
        <v>4681</v>
      </c>
      <c r="B6680" s="2" t="s">
        <v>13194</v>
      </c>
      <c r="C6680" s="6" t="s">
        <v>13195</v>
      </c>
      <c r="D6680" s="3" t="s">
        <v>1919</v>
      </c>
    </row>
    <row r="6681">
      <c r="A6681" s="6" t="s">
        <v>4681</v>
      </c>
      <c r="B6681" s="2" t="s">
        <v>13196</v>
      </c>
      <c r="C6681" s="6" t="s">
        <v>13197</v>
      </c>
      <c r="D6681" s="3" t="s">
        <v>1919</v>
      </c>
    </row>
    <row r="6682">
      <c r="A6682" s="6" t="s">
        <v>4681</v>
      </c>
      <c r="B6682" s="2" t="s">
        <v>13198</v>
      </c>
      <c r="C6682" s="6" t="s">
        <v>13199</v>
      </c>
      <c r="D6682" s="3" t="s">
        <v>1919</v>
      </c>
    </row>
    <row r="6683">
      <c r="A6683" s="6" t="s">
        <v>4681</v>
      </c>
      <c r="B6683" s="2" t="s">
        <v>13200</v>
      </c>
      <c r="C6683" s="6" t="s">
        <v>13201</v>
      </c>
      <c r="D6683" s="3" t="s">
        <v>1919</v>
      </c>
    </row>
    <row r="6684">
      <c r="A6684" s="6" t="s">
        <v>4681</v>
      </c>
      <c r="B6684" s="2" t="s">
        <v>13202</v>
      </c>
      <c r="C6684" s="6" t="s">
        <v>1922</v>
      </c>
      <c r="D6684" s="3" t="s">
        <v>1921</v>
      </c>
    </row>
    <row r="6685">
      <c r="A6685" s="6" t="s">
        <v>4681</v>
      </c>
      <c r="B6685" s="2" t="s">
        <v>13203</v>
      </c>
      <c r="C6685" s="6" t="s">
        <v>13204</v>
      </c>
      <c r="D6685" s="3" t="s">
        <v>1923</v>
      </c>
    </row>
    <row r="6686">
      <c r="A6686" s="6" t="s">
        <v>4681</v>
      </c>
      <c r="B6686" s="2" t="s">
        <v>13205</v>
      </c>
      <c r="C6686" s="6" t="s">
        <v>13206</v>
      </c>
      <c r="D6686" s="3" t="s">
        <v>1923</v>
      </c>
    </row>
    <row r="6687">
      <c r="A6687" s="6" t="s">
        <v>4681</v>
      </c>
      <c r="B6687" s="2" t="s">
        <v>13207</v>
      </c>
      <c r="C6687" s="6" t="s">
        <v>13208</v>
      </c>
      <c r="D6687" s="3" t="s">
        <v>1923</v>
      </c>
    </row>
    <row r="6688">
      <c r="A6688" s="6" t="s">
        <v>4681</v>
      </c>
      <c r="B6688" s="2" t="s">
        <v>13209</v>
      </c>
      <c r="C6688" s="6" t="s">
        <v>13210</v>
      </c>
      <c r="D6688" s="3" t="s">
        <v>1923</v>
      </c>
    </row>
    <row r="6689">
      <c r="A6689" s="6" t="s">
        <v>4681</v>
      </c>
      <c r="B6689" s="2" t="s">
        <v>13211</v>
      </c>
      <c r="C6689" s="6" t="s">
        <v>13212</v>
      </c>
      <c r="D6689" s="3" t="s">
        <v>1923</v>
      </c>
    </row>
    <row r="6690">
      <c r="A6690" s="6" t="s">
        <v>4681</v>
      </c>
      <c r="B6690" s="2" t="s">
        <v>13213</v>
      </c>
      <c r="C6690" s="6" t="s">
        <v>13214</v>
      </c>
      <c r="D6690" s="3" t="s">
        <v>1923</v>
      </c>
    </row>
    <row r="6691">
      <c r="A6691" s="6" t="s">
        <v>4681</v>
      </c>
      <c r="B6691" s="2" t="s">
        <v>13215</v>
      </c>
      <c r="C6691" s="6" t="s">
        <v>13216</v>
      </c>
      <c r="D6691" s="3" t="s">
        <v>1925</v>
      </c>
    </row>
    <row r="6692">
      <c r="A6692" s="6" t="s">
        <v>4681</v>
      </c>
      <c r="B6692" s="2" t="s">
        <v>13217</v>
      </c>
      <c r="C6692" s="6" t="s">
        <v>13218</v>
      </c>
      <c r="D6692" s="3" t="s">
        <v>1925</v>
      </c>
    </row>
    <row r="6693">
      <c r="A6693" s="6" t="s">
        <v>4681</v>
      </c>
      <c r="B6693" s="2" t="s">
        <v>13219</v>
      </c>
      <c r="C6693" s="6" t="s">
        <v>13220</v>
      </c>
      <c r="D6693" s="3" t="s">
        <v>1927</v>
      </c>
    </row>
    <row r="6694">
      <c r="A6694" s="6" t="s">
        <v>4681</v>
      </c>
      <c r="B6694" s="2" t="s">
        <v>13221</v>
      </c>
      <c r="C6694" s="6" t="s">
        <v>13222</v>
      </c>
      <c r="D6694" s="3" t="s">
        <v>1927</v>
      </c>
    </row>
    <row r="6695">
      <c r="A6695" s="6" t="s">
        <v>4681</v>
      </c>
      <c r="B6695" s="2" t="s">
        <v>13223</v>
      </c>
      <c r="C6695" s="6" t="s">
        <v>13224</v>
      </c>
      <c r="D6695" s="3" t="s">
        <v>1927</v>
      </c>
    </row>
    <row r="6696">
      <c r="A6696" s="6" t="s">
        <v>4681</v>
      </c>
      <c r="B6696" s="2" t="s">
        <v>13225</v>
      </c>
      <c r="C6696" s="6" t="s">
        <v>13226</v>
      </c>
      <c r="D6696" s="3" t="s">
        <v>1927</v>
      </c>
    </row>
    <row r="6697">
      <c r="A6697" s="6" t="s">
        <v>4681</v>
      </c>
      <c r="B6697" s="2" t="s">
        <v>13227</v>
      </c>
      <c r="C6697" s="6" t="s">
        <v>13228</v>
      </c>
      <c r="D6697" s="3" t="s">
        <v>1927</v>
      </c>
    </row>
    <row r="6698">
      <c r="A6698" s="6" t="s">
        <v>4681</v>
      </c>
      <c r="B6698" s="2" t="s">
        <v>13229</v>
      </c>
      <c r="C6698" s="6" t="s">
        <v>13230</v>
      </c>
      <c r="D6698" s="3" t="s">
        <v>1930</v>
      </c>
    </row>
    <row r="6699">
      <c r="A6699" s="6" t="s">
        <v>4681</v>
      </c>
      <c r="B6699" s="2" t="s">
        <v>13231</v>
      </c>
      <c r="C6699" s="6" t="s">
        <v>13232</v>
      </c>
      <c r="D6699" s="3" t="s">
        <v>1930</v>
      </c>
    </row>
    <row r="6700">
      <c r="A6700" s="6" t="s">
        <v>4681</v>
      </c>
      <c r="B6700" s="2" t="s">
        <v>13233</v>
      </c>
      <c r="C6700" s="6" t="s">
        <v>13234</v>
      </c>
      <c r="D6700" s="3" t="s">
        <v>1930</v>
      </c>
    </row>
    <row r="6701">
      <c r="A6701" s="6" t="s">
        <v>4681</v>
      </c>
      <c r="B6701" s="2" t="s">
        <v>13235</v>
      </c>
      <c r="C6701" s="6" t="s">
        <v>13236</v>
      </c>
      <c r="D6701" s="3" t="s">
        <v>1930</v>
      </c>
    </row>
    <row r="6702">
      <c r="A6702" s="6" t="s">
        <v>4681</v>
      </c>
      <c r="B6702" s="2" t="s">
        <v>13237</v>
      </c>
      <c r="C6702" s="6" t="s">
        <v>13238</v>
      </c>
      <c r="D6702" s="3" t="s">
        <v>1930</v>
      </c>
    </row>
    <row r="6703">
      <c r="A6703" s="6" t="s">
        <v>4681</v>
      </c>
      <c r="B6703" s="2" t="s">
        <v>13239</v>
      </c>
      <c r="C6703" s="6" t="s">
        <v>13240</v>
      </c>
      <c r="D6703" s="3" t="s">
        <v>1930</v>
      </c>
    </row>
    <row r="6704">
      <c r="A6704" s="6" t="s">
        <v>4681</v>
      </c>
      <c r="B6704" s="2" t="s">
        <v>13241</v>
      </c>
      <c r="C6704" s="6" t="s">
        <v>13242</v>
      </c>
      <c r="D6704" s="3" t="s">
        <v>1930</v>
      </c>
    </row>
    <row r="6705">
      <c r="A6705" s="6" t="s">
        <v>4681</v>
      </c>
      <c r="B6705" s="2" t="s">
        <v>13243</v>
      </c>
      <c r="C6705" s="6" t="s">
        <v>13244</v>
      </c>
      <c r="D6705" s="3" t="s">
        <v>1932</v>
      </c>
    </row>
    <row r="6706">
      <c r="A6706" s="6" t="s">
        <v>4681</v>
      </c>
      <c r="B6706" s="2" t="s">
        <v>13245</v>
      </c>
      <c r="C6706" s="6" t="s">
        <v>13246</v>
      </c>
      <c r="D6706" s="3" t="s">
        <v>1932</v>
      </c>
    </row>
    <row r="6707">
      <c r="A6707" s="6" t="s">
        <v>4681</v>
      </c>
      <c r="B6707" s="2" t="s">
        <v>13247</v>
      </c>
      <c r="C6707" s="6" t="s">
        <v>13248</v>
      </c>
      <c r="D6707" s="3" t="s">
        <v>1932</v>
      </c>
    </row>
    <row r="6708">
      <c r="A6708" s="6" t="s">
        <v>4681</v>
      </c>
      <c r="B6708" s="2" t="s">
        <v>13249</v>
      </c>
      <c r="C6708" s="6" t="s">
        <v>13250</v>
      </c>
      <c r="D6708" s="3" t="s">
        <v>1932</v>
      </c>
    </row>
    <row r="6709">
      <c r="A6709" s="6" t="s">
        <v>4681</v>
      </c>
      <c r="B6709" s="2" t="s">
        <v>13251</v>
      </c>
      <c r="C6709" s="6" t="s">
        <v>13252</v>
      </c>
      <c r="D6709" s="3" t="s">
        <v>1932</v>
      </c>
    </row>
    <row r="6710">
      <c r="A6710" s="6" t="s">
        <v>4681</v>
      </c>
      <c r="B6710" s="2" t="s">
        <v>13253</v>
      </c>
      <c r="C6710" s="6" t="s">
        <v>13254</v>
      </c>
      <c r="D6710" s="3" t="s">
        <v>1932</v>
      </c>
    </row>
    <row r="6711">
      <c r="A6711" s="6" t="s">
        <v>4681</v>
      </c>
      <c r="B6711" s="2" t="s">
        <v>13255</v>
      </c>
      <c r="C6711" s="6" t="s">
        <v>13256</v>
      </c>
      <c r="D6711" s="3" t="s">
        <v>1932</v>
      </c>
    </row>
    <row r="6712">
      <c r="A6712" s="6" t="s">
        <v>4681</v>
      </c>
      <c r="B6712" s="2" t="s">
        <v>13257</v>
      </c>
      <c r="C6712" s="6" t="s">
        <v>13258</v>
      </c>
      <c r="D6712" s="3" t="s">
        <v>1932</v>
      </c>
    </row>
    <row r="6713">
      <c r="A6713" s="6" t="s">
        <v>4681</v>
      </c>
      <c r="B6713" s="2" t="s">
        <v>13259</v>
      </c>
      <c r="C6713" s="6" t="s">
        <v>13260</v>
      </c>
      <c r="D6713" s="3" t="s">
        <v>1934</v>
      </c>
    </row>
    <row r="6714">
      <c r="A6714" s="6" t="s">
        <v>4681</v>
      </c>
      <c r="B6714" s="2" t="s">
        <v>13261</v>
      </c>
      <c r="C6714" s="6" t="s">
        <v>13262</v>
      </c>
      <c r="D6714" s="3" t="s">
        <v>1934</v>
      </c>
    </row>
    <row r="6715">
      <c r="A6715" s="6" t="s">
        <v>4681</v>
      </c>
      <c r="B6715" s="2" t="s">
        <v>13263</v>
      </c>
      <c r="C6715" s="6" t="s">
        <v>13264</v>
      </c>
      <c r="D6715" s="3" t="s">
        <v>1934</v>
      </c>
    </row>
    <row r="6716">
      <c r="A6716" s="6" t="s">
        <v>4681</v>
      </c>
      <c r="B6716" s="2" t="s">
        <v>13265</v>
      </c>
      <c r="C6716" s="6" t="s">
        <v>13266</v>
      </c>
      <c r="D6716" s="3" t="s">
        <v>1936</v>
      </c>
    </row>
    <row r="6717">
      <c r="A6717" s="6" t="s">
        <v>4681</v>
      </c>
      <c r="B6717" s="2" t="s">
        <v>13267</v>
      </c>
      <c r="C6717" s="6" t="s">
        <v>13268</v>
      </c>
      <c r="D6717" s="3" t="s">
        <v>1936</v>
      </c>
    </row>
    <row r="6718">
      <c r="A6718" s="6" t="s">
        <v>4681</v>
      </c>
      <c r="B6718" s="2" t="s">
        <v>13269</v>
      </c>
      <c r="C6718" s="6" t="s">
        <v>13270</v>
      </c>
      <c r="D6718" s="3" t="s">
        <v>1936</v>
      </c>
    </row>
    <row r="6719">
      <c r="A6719" s="6" t="s">
        <v>4681</v>
      </c>
      <c r="B6719" s="2" t="s">
        <v>13271</v>
      </c>
      <c r="C6719" s="6" t="s">
        <v>13272</v>
      </c>
      <c r="D6719" s="3" t="s">
        <v>1938</v>
      </c>
    </row>
    <row r="6720">
      <c r="A6720" s="6" t="s">
        <v>4681</v>
      </c>
      <c r="B6720" s="2" t="s">
        <v>13273</v>
      </c>
      <c r="C6720" s="6" t="s">
        <v>13274</v>
      </c>
      <c r="D6720" s="3" t="s">
        <v>1938</v>
      </c>
    </row>
    <row r="6721">
      <c r="A6721" s="6" t="s">
        <v>4681</v>
      </c>
      <c r="B6721" s="2" t="s">
        <v>13275</v>
      </c>
      <c r="C6721" s="6" t="s">
        <v>13276</v>
      </c>
      <c r="D6721" s="3" t="s">
        <v>1938</v>
      </c>
    </row>
    <row r="6722">
      <c r="A6722" s="6" t="s">
        <v>4681</v>
      </c>
      <c r="B6722" s="2" t="s">
        <v>13277</v>
      </c>
      <c r="C6722" s="6" t="s">
        <v>13278</v>
      </c>
      <c r="D6722" s="3" t="s">
        <v>1938</v>
      </c>
    </row>
    <row r="6723">
      <c r="A6723" s="6" t="s">
        <v>4681</v>
      </c>
      <c r="B6723" s="2" t="s">
        <v>13279</v>
      </c>
      <c r="C6723" s="6" t="s">
        <v>13280</v>
      </c>
      <c r="D6723" s="3" t="s">
        <v>1938</v>
      </c>
    </row>
    <row r="6724">
      <c r="A6724" s="6" t="s">
        <v>4681</v>
      </c>
      <c r="B6724" s="2" t="s">
        <v>13281</v>
      </c>
      <c r="C6724" s="6" t="s">
        <v>13282</v>
      </c>
      <c r="D6724" s="3" t="s">
        <v>1938</v>
      </c>
    </row>
    <row r="6725">
      <c r="A6725" s="6" t="s">
        <v>4681</v>
      </c>
      <c r="B6725" s="2" t="s">
        <v>13283</v>
      </c>
      <c r="C6725" s="6" t="s">
        <v>13284</v>
      </c>
      <c r="D6725" s="3" t="s">
        <v>1938</v>
      </c>
    </row>
    <row r="6726">
      <c r="A6726" s="6" t="s">
        <v>4681</v>
      </c>
      <c r="B6726" s="2" t="s">
        <v>13285</v>
      </c>
      <c r="C6726" s="6" t="s">
        <v>13286</v>
      </c>
      <c r="D6726" s="3" t="s">
        <v>1938</v>
      </c>
    </row>
    <row r="6727">
      <c r="A6727" s="6" t="s">
        <v>4681</v>
      </c>
      <c r="B6727" s="2" t="s">
        <v>13287</v>
      </c>
      <c r="C6727" s="6" t="s">
        <v>13288</v>
      </c>
      <c r="D6727" s="3" t="s">
        <v>1941</v>
      </c>
    </row>
    <row r="6728">
      <c r="A6728" s="6" t="s">
        <v>4681</v>
      </c>
      <c r="B6728" s="2" t="s">
        <v>13289</v>
      </c>
      <c r="C6728" s="6" t="s">
        <v>13290</v>
      </c>
      <c r="D6728" s="3" t="s">
        <v>1941</v>
      </c>
    </row>
    <row r="6729">
      <c r="A6729" s="6" t="s">
        <v>4681</v>
      </c>
      <c r="B6729" s="2" t="s">
        <v>13291</v>
      </c>
      <c r="C6729" s="6" t="s">
        <v>13292</v>
      </c>
      <c r="D6729" s="3" t="s">
        <v>1943</v>
      </c>
    </row>
    <row r="6730">
      <c r="A6730" s="6" t="s">
        <v>4681</v>
      </c>
      <c r="B6730" s="2" t="s">
        <v>13293</v>
      </c>
      <c r="C6730" s="6" t="s">
        <v>13294</v>
      </c>
      <c r="D6730" s="3" t="s">
        <v>1943</v>
      </c>
    </row>
    <row r="6731">
      <c r="A6731" s="6" t="s">
        <v>4681</v>
      </c>
      <c r="B6731" s="2" t="s">
        <v>13295</v>
      </c>
      <c r="C6731" s="6" t="s">
        <v>13296</v>
      </c>
      <c r="D6731" s="3" t="s">
        <v>1943</v>
      </c>
    </row>
    <row r="6732">
      <c r="A6732" s="6" t="s">
        <v>4681</v>
      </c>
      <c r="B6732" s="2" t="s">
        <v>13297</v>
      </c>
      <c r="C6732" s="6" t="s">
        <v>13298</v>
      </c>
      <c r="D6732" s="3" t="s">
        <v>1943</v>
      </c>
    </row>
    <row r="6733">
      <c r="A6733" s="6" t="s">
        <v>4681</v>
      </c>
      <c r="B6733" s="2" t="s">
        <v>13299</v>
      </c>
      <c r="C6733" s="6" t="s">
        <v>13300</v>
      </c>
      <c r="D6733" s="3" t="s">
        <v>1943</v>
      </c>
    </row>
    <row r="6734">
      <c r="A6734" s="6" t="s">
        <v>4681</v>
      </c>
      <c r="B6734" s="2" t="s">
        <v>13301</v>
      </c>
      <c r="C6734" s="6" t="s">
        <v>13302</v>
      </c>
      <c r="D6734" s="3" t="s">
        <v>1945</v>
      </c>
    </row>
    <row r="6735">
      <c r="A6735" s="6" t="s">
        <v>4681</v>
      </c>
      <c r="B6735" s="2" t="s">
        <v>13303</v>
      </c>
      <c r="C6735" s="6" t="s">
        <v>13304</v>
      </c>
      <c r="D6735" s="3" t="s">
        <v>1945</v>
      </c>
    </row>
    <row r="6736">
      <c r="A6736" s="6" t="s">
        <v>4681</v>
      </c>
      <c r="B6736" s="2" t="s">
        <v>13305</v>
      </c>
      <c r="C6736" s="6" t="s">
        <v>13306</v>
      </c>
      <c r="D6736" s="3" t="s">
        <v>1945</v>
      </c>
    </row>
    <row r="6737">
      <c r="A6737" s="6" t="s">
        <v>4681</v>
      </c>
      <c r="B6737" s="2" t="s">
        <v>13307</v>
      </c>
      <c r="C6737" s="6" t="s">
        <v>13308</v>
      </c>
      <c r="D6737" s="3" t="s">
        <v>1947</v>
      </c>
    </row>
    <row r="6738">
      <c r="A6738" s="6" t="s">
        <v>4681</v>
      </c>
      <c r="B6738" s="2" t="s">
        <v>13309</v>
      </c>
      <c r="C6738" s="6" t="s">
        <v>13310</v>
      </c>
      <c r="D6738" s="3" t="s">
        <v>1947</v>
      </c>
    </row>
    <row r="6739">
      <c r="A6739" s="6" t="s">
        <v>4681</v>
      </c>
      <c r="B6739" s="2" t="s">
        <v>13311</v>
      </c>
      <c r="C6739" s="6" t="s">
        <v>13312</v>
      </c>
      <c r="D6739" s="3" t="s">
        <v>1947</v>
      </c>
    </row>
    <row r="6740">
      <c r="A6740" s="6" t="s">
        <v>4681</v>
      </c>
      <c r="B6740" s="2" t="s">
        <v>13313</v>
      </c>
      <c r="C6740" s="6" t="s">
        <v>13314</v>
      </c>
      <c r="D6740" s="3" t="s">
        <v>1947</v>
      </c>
    </row>
    <row r="6741">
      <c r="A6741" s="6" t="s">
        <v>4681</v>
      </c>
      <c r="B6741" s="2" t="s">
        <v>13315</v>
      </c>
      <c r="C6741" s="6" t="s">
        <v>13316</v>
      </c>
      <c r="D6741" s="3" t="s">
        <v>1947</v>
      </c>
    </row>
    <row r="6742">
      <c r="A6742" s="6" t="s">
        <v>4681</v>
      </c>
      <c r="B6742" s="2" t="s">
        <v>13317</v>
      </c>
      <c r="C6742" s="6" t="s">
        <v>13318</v>
      </c>
      <c r="D6742" s="3" t="s">
        <v>1949</v>
      </c>
    </row>
    <row r="6743">
      <c r="A6743" s="6" t="s">
        <v>4681</v>
      </c>
      <c r="B6743" s="2" t="s">
        <v>13319</v>
      </c>
      <c r="C6743" s="6" t="s">
        <v>13320</v>
      </c>
      <c r="D6743" s="3" t="s">
        <v>1949</v>
      </c>
    </row>
    <row r="6744">
      <c r="A6744" s="6" t="s">
        <v>4681</v>
      </c>
      <c r="B6744" s="2" t="s">
        <v>13321</v>
      </c>
      <c r="C6744" s="6" t="s">
        <v>13322</v>
      </c>
      <c r="D6744" s="3" t="s">
        <v>1949</v>
      </c>
    </row>
    <row r="6745">
      <c r="A6745" s="6" t="s">
        <v>4681</v>
      </c>
      <c r="B6745" s="2" t="s">
        <v>13323</v>
      </c>
      <c r="C6745" s="6" t="s">
        <v>13324</v>
      </c>
      <c r="D6745" s="3" t="s">
        <v>1949</v>
      </c>
    </row>
    <row r="6746">
      <c r="A6746" s="6" t="s">
        <v>4681</v>
      </c>
      <c r="B6746" s="2" t="s">
        <v>13325</v>
      </c>
      <c r="C6746" s="6" t="s">
        <v>13326</v>
      </c>
      <c r="D6746" s="3" t="s">
        <v>1949</v>
      </c>
    </row>
    <row r="6747">
      <c r="A6747" s="6" t="s">
        <v>4681</v>
      </c>
      <c r="B6747" s="2" t="s">
        <v>13327</v>
      </c>
      <c r="C6747" s="6" t="s">
        <v>13328</v>
      </c>
      <c r="D6747" s="3" t="s">
        <v>1949</v>
      </c>
    </row>
    <row r="6748">
      <c r="A6748" s="6" t="s">
        <v>4681</v>
      </c>
      <c r="B6748" s="2" t="s">
        <v>13329</v>
      </c>
      <c r="C6748" s="6" t="s">
        <v>13330</v>
      </c>
      <c r="D6748" s="3" t="s">
        <v>1949</v>
      </c>
    </row>
    <row r="6749">
      <c r="A6749" s="6" t="s">
        <v>4681</v>
      </c>
      <c r="B6749" s="2" t="s">
        <v>13331</v>
      </c>
      <c r="C6749" s="6" t="s">
        <v>13332</v>
      </c>
      <c r="D6749" s="3" t="s">
        <v>1951</v>
      </c>
    </row>
    <row r="6750">
      <c r="A6750" s="6" t="s">
        <v>4681</v>
      </c>
      <c r="B6750" s="2" t="s">
        <v>13333</v>
      </c>
      <c r="C6750" s="6" t="s">
        <v>13334</v>
      </c>
      <c r="D6750" s="3" t="s">
        <v>1951</v>
      </c>
    </row>
    <row r="6751">
      <c r="A6751" s="6" t="s">
        <v>4681</v>
      </c>
      <c r="B6751" s="2" t="s">
        <v>13335</v>
      </c>
      <c r="C6751" s="6" t="s">
        <v>13336</v>
      </c>
      <c r="D6751" s="3" t="s">
        <v>1951</v>
      </c>
    </row>
    <row r="6752">
      <c r="A6752" s="6" t="s">
        <v>4681</v>
      </c>
      <c r="B6752" s="2" t="s">
        <v>13337</v>
      </c>
      <c r="C6752" s="6" t="s">
        <v>13338</v>
      </c>
      <c r="D6752" s="3" t="s">
        <v>1951</v>
      </c>
    </row>
    <row r="6753">
      <c r="A6753" s="6" t="s">
        <v>4681</v>
      </c>
      <c r="B6753" s="2" t="s">
        <v>13339</v>
      </c>
      <c r="C6753" s="6" t="s">
        <v>13340</v>
      </c>
      <c r="D6753" s="3" t="s">
        <v>1953</v>
      </c>
    </row>
    <row r="6754">
      <c r="A6754" s="6" t="s">
        <v>4681</v>
      </c>
      <c r="B6754" s="2" t="s">
        <v>13341</v>
      </c>
      <c r="C6754" s="6" t="s">
        <v>13342</v>
      </c>
      <c r="D6754" s="3" t="s">
        <v>1953</v>
      </c>
    </row>
    <row r="6755">
      <c r="A6755" s="6" t="s">
        <v>4681</v>
      </c>
      <c r="B6755" s="2" t="s">
        <v>13343</v>
      </c>
      <c r="C6755" s="6" t="s">
        <v>13344</v>
      </c>
      <c r="D6755" s="3" t="s">
        <v>1953</v>
      </c>
    </row>
    <row r="6756">
      <c r="A6756" s="6" t="s">
        <v>4681</v>
      </c>
      <c r="B6756" s="2" t="s">
        <v>13345</v>
      </c>
      <c r="C6756" s="6" t="s">
        <v>13346</v>
      </c>
      <c r="D6756" s="3" t="s">
        <v>1953</v>
      </c>
    </row>
    <row r="6757">
      <c r="A6757" s="6" t="s">
        <v>4681</v>
      </c>
      <c r="B6757" s="2" t="s">
        <v>13347</v>
      </c>
      <c r="C6757" s="6" t="s">
        <v>13348</v>
      </c>
      <c r="D6757" s="3" t="s">
        <v>1953</v>
      </c>
    </row>
    <row r="6758">
      <c r="A6758" s="6" t="s">
        <v>4681</v>
      </c>
      <c r="B6758" s="2" t="s">
        <v>13349</v>
      </c>
      <c r="C6758" s="6" t="s">
        <v>13350</v>
      </c>
      <c r="D6758" s="3" t="s">
        <v>1953</v>
      </c>
    </row>
    <row r="6759">
      <c r="A6759" s="6" t="s">
        <v>4681</v>
      </c>
      <c r="B6759" s="2" t="s">
        <v>13351</v>
      </c>
      <c r="C6759" s="6" t="s">
        <v>13352</v>
      </c>
      <c r="D6759" s="3" t="s">
        <v>1955</v>
      </c>
    </row>
    <row r="6760">
      <c r="A6760" s="6" t="s">
        <v>4681</v>
      </c>
      <c r="B6760" s="2" t="s">
        <v>13353</v>
      </c>
      <c r="C6760" s="6" t="s">
        <v>13354</v>
      </c>
      <c r="D6760" s="3" t="s">
        <v>1955</v>
      </c>
    </row>
    <row r="6761">
      <c r="A6761" s="6" t="s">
        <v>4681</v>
      </c>
      <c r="B6761" s="2" t="s">
        <v>13355</v>
      </c>
      <c r="C6761" s="6" t="s">
        <v>13356</v>
      </c>
      <c r="D6761" s="3" t="s">
        <v>1955</v>
      </c>
    </row>
    <row r="6762">
      <c r="A6762" s="6" t="s">
        <v>4681</v>
      </c>
      <c r="B6762" s="2" t="s">
        <v>13357</v>
      </c>
      <c r="C6762" s="6" t="s">
        <v>13358</v>
      </c>
      <c r="D6762" s="3" t="s">
        <v>1955</v>
      </c>
    </row>
    <row r="6763">
      <c r="A6763" s="6" t="s">
        <v>4681</v>
      </c>
      <c r="B6763" s="2" t="s">
        <v>13359</v>
      </c>
      <c r="C6763" s="6" t="s">
        <v>13360</v>
      </c>
      <c r="D6763" s="3" t="s">
        <v>1955</v>
      </c>
    </row>
    <row r="6764">
      <c r="A6764" s="6" t="s">
        <v>4681</v>
      </c>
      <c r="B6764" s="2" t="s">
        <v>13361</v>
      </c>
      <c r="C6764" s="6" t="s">
        <v>13362</v>
      </c>
      <c r="D6764" s="3" t="s">
        <v>1955</v>
      </c>
    </row>
    <row r="6765">
      <c r="A6765" s="6" t="s">
        <v>4681</v>
      </c>
      <c r="B6765" s="2" t="s">
        <v>13363</v>
      </c>
      <c r="C6765" s="6" t="s">
        <v>13364</v>
      </c>
      <c r="D6765" s="3" t="s">
        <v>1955</v>
      </c>
    </row>
    <row r="6766">
      <c r="A6766" s="6" t="s">
        <v>4681</v>
      </c>
      <c r="B6766" s="2" t="s">
        <v>13365</v>
      </c>
      <c r="C6766" s="6" t="s">
        <v>13366</v>
      </c>
      <c r="D6766" s="3" t="s">
        <v>1955</v>
      </c>
    </row>
    <row r="6767">
      <c r="A6767" s="6" t="s">
        <v>4681</v>
      </c>
      <c r="B6767" s="2" t="s">
        <v>13367</v>
      </c>
      <c r="C6767" s="6" t="s">
        <v>13368</v>
      </c>
      <c r="D6767" s="3" t="s">
        <v>1957</v>
      </c>
    </row>
    <row r="6768">
      <c r="A6768" s="6" t="s">
        <v>4681</v>
      </c>
      <c r="B6768" s="2" t="s">
        <v>13369</v>
      </c>
      <c r="C6768" s="6" t="s">
        <v>13370</v>
      </c>
      <c r="D6768" s="3" t="s">
        <v>1957</v>
      </c>
    </row>
    <row r="6769">
      <c r="A6769" s="6" t="s">
        <v>4681</v>
      </c>
      <c r="B6769" s="2" t="s">
        <v>13371</v>
      </c>
      <c r="C6769" s="6" t="s">
        <v>13372</v>
      </c>
      <c r="D6769" s="3" t="s">
        <v>1957</v>
      </c>
    </row>
    <row r="6770">
      <c r="A6770" s="6" t="s">
        <v>4681</v>
      </c>
      <c r="B6770" s="2" t="s">
        <v>13373</v>
      </c>
      <c r="C6770" s="6" t="s">
        <v>13374</v>
      </c>
      <c r="D6770" s="3" t="s">
        <v>1957</v>
      </c>
    </row>
    <row r="6771">
      <c r="A6771" s="6" t="s">
        <v>4681</v>
      </c>
      <c r="B6771" s="2" t="s">
        <v>13375</v>
      </c>
      <c r="C6771" s="6" t="s">
        <v>13376</v>
      </c>
      <c r="D6771" s="3" t="s">
        <v>1959</v>
      </c>
    </row>
    <row r="6772">
      <c r="A6772" s="6" t="s">
        <v>4681</v>
      </c>
      <c r="B6772" s="2" t="s">
        <v>13377</v>
      </c>
      <c r="C6772" s="6" t="s">
        <v>13378</v>
      </c>
      <c r="D6772" s="3" t="s">
        <v>1959</v>
      </c>
    </row>
    <row r="6773">
      <c r="A6773" s="6" t="s">
        <v>4681</v>
      </c>
      <c r="B6773" s="2" t="s">
        <v>13379</v>
      </c>
      <c r="C6773" s="6" t="s">
        <v>13380</v>
      </c>
      <c r="D6773" s="3" t="s">
        <v>1959</v>
      </c>
    </row>
    <row r="6774">
      <c r="A6774" s="6" t="s">
        <v>4681</v>
      </c>
      <c r="B6774" s="2" t="s">
        <v>13381</v>
      </c>
      <c r="C6774" s="6" t="s">
        <v>13382</v>
      </c>
      <c r="D6774" s="3" t="s">
        <v>1959</v>
      </c>
    </row>
    <row r="6775">
      <c r="A6775" s="6" t="s">
        <v>4681</v>
      </c>
      <c r="B6775" s="2" t="s">
        <v>13383</v>
      </c>
      <c r="C6775" s="6" t="s">
        <v>13384</v>
      </c>
      <c r="D6775" s="3" t="s">
        <v>1959</v>
      </c>
    </row>
    <row r="6776">
      <c r="A6776" s="6" t="s">
        <v>4681</v>
      </c>
      <c r="B6776" s="2" t="s">
        <v>13385</v>
      </c>
      <c r="C6776" s="6" t="s">
        <v>13386</v>
      </c>
      <c r="D6776" s="3" t="s">
        <v>1961</v>
      </c>
    </row>
    <row r="6777">
      <c r="A6777" s="6" t="s">
        <v>4681</v>
      </c>
      <c r="B6777" s="2" t="s">
        <v>13387</v>
      </c>
      <c r="C6777" s="6" t="s">
        <v>13388</v>
      </c>
      <c r="D6777" s="3" t="s">
        <v>1961</v>
      </c>
    </row>
    <row r="6778">
      <c r="A6778" s="6" t="s">
        <v>4681</v>
      </c>
      <c r="B6778" s="2" t="s">
        <v>13389</v>
      </c>
      <c r="C6778" s="6" t="s">
        <v>13390</v>
      </c>
      <c r="D6778" s="3" t="s">
        <v>1961</v>
      </c>
    </row>
    <row r="6779">
      <c r="A6779" s="6" t="s">
        <v>4681</v>
      </c>
      <c r="B6779" s="2" t="s">
        <v>13391</v>
      </c>
      <c r="C6779" s="6" t="s">
        <v>13392</v>
      </c>
      <c r="D6779" s="3" t="s">
        <v>1961</v>
      </c>
    </row>
    <row r="6780">
      <c r="A6780" s="6" t="s">
        <v>4681</v>
      </c>
      <c r="B6780" s="2" t="s">
        <v>13393</v>
      </c>
      <c r="C6780" s="6" t="s">
        <v>13394</v>
      </c>
      <c r="D6780" s="3" t="s">
        <v>1961</v>
      </c>
    </row>
    <row r="6781">
      <c r="A6781" s="6" t="s">
        <v>4681</v>
      </c>
      <c r="B6781" s="2" t="s">
        <v>13395</v>
      </c>
      <c r="C6781" s="6" t="s">
        <v>13396</v>
      </c>
      <c r="D6781" s="3" t="s">
        <v>1963</v>
      </c>
    </row>
    <row r="6782">
      <c r="A6782" s="6" t="s">
        <v>4681</v>
      </c>
      <c r="B6782" s="2" t="s">
        <v>13397</v>
      </c>
      <c r="C6782" s="6" t="s">
        <v>13398</v>
      </c>
      <c r="D6782" s="3" t="s">
        <v>1963</v>
      </c>
    </row>
    <row r="6783">
      <c r="A6783" s="6" t="s">
        <v>4681</v>
      </c>
      <c r="B6783" s="2" t="s">
        <v>13399</v>
      </c>
      <c r="C6783" s="6" t="s">
        <v>13400</v>
      </c>
      <c r="D6783" s="3" t="s">
        <v>1963</v>
      </c>
    </row>
    <row r="6784">
      <c r="A6784" s="6" t="s">
        <v>4681</v>
      </c>
      <c r="B6784" s="2" t="s">
        <v>13401</v>
      </c>
      <c r="C6784" s="6" t="s">
        <v>13402</v>
      </c>
      <c r="D6784" s="3" t="s">
        <v>1963</v>
      </c>
    </row>
    <row r="6785">
      <c r="A6785" s="6" t="s">
        <v>4681</v>
      </c>
      <c r="B6785" s="2" t="s">
        <v>13403</v>
      </c>
      <c r="C6785" s="6" t="s">
        <v>13404</v>
      </c>
      <c r="D6785" s="3" t="s">
        <v>1963</v>
      </c>
    </row>
    <row r="6786">
      <c r="A6786" s="6" t="s">
        <v>4681</v>
      </c>
      <c r="B6786" s="2" t="s">
        <v>13405</v>
      </c>
      <c r="C6786" s="6" t="s">
        <v>13406</v>
      </c>
      <c r="D6786" s="3" t="s">
        <v>1963</v>
      </c>
    </row>
    <row r="6787">
      <c r="A6787" s="6" t="s">
        <v>4681</v>
      </c>
      <c r="B6787" s="2" t="s">
        <v>13407</v>
      </c>
      <c r="C6787" s="6" t="s">
        <v>13408</v>
      </c>
      <c r="D6787" s="3" t="s">
        <v>1963</v>
      </c>
    </row>
    <row r="6788">
      <c r="A6788" s="6" t="s">
        <v>4681</v>
      </c>
      <c r="B6788" s="2" t="s">
        <v>13409</v>
      </c>
      <c r="C6788" s="6" t="s">
        <v>13410</v>
      </c>
      <c r="D6788" s="3" t="s">
        <v>1965</v>
      </c>
    </row>
    <row r="6789">
      <c r="A6789" s="6" t="s">
        <v>4681</v>
      </c>
      <c r="B6789" s="2" t="s">
        <v>13411</v>
      </c>
      <c r="C6789" s="6" t="s">
        <v>13412</v>
      </c>
      <c r="D6789" s="3" t="s">
        <v>1965</v>
      </c>
    </row>
    <row r="6790">
      <c r="A6790" s="6" t="s">
        <v>4681</v>
      </c>
      <c r="B6790" s="2" t="s">
        <v>13413</v>
      </c>
      <c r="C6790" s="6" t="s">
        <v>13414</v>
      </c>
      <c r="D6790" s="3" t="s">
        <v>1965</v>
      </c>
    </row>
    <row r="6791">
      <c r="A6791" s="6" t="s">
        <v>4681</v>
      </c>
      <c r="B6791" s="2" t="s">
        <v>13415</v>
      </c>
      <c r="C6791" s="6" t="s">
        <v>13416</v>
      </c>
      <c r="D6791" s="3" t="s">
        <v>1965</v>
      </c>
    </row>
    <row r="6792">
      <c r="A6792" s="6" t="s">
        <v>4681</v>
      </c>
      <c r="B6792" s="2" t="s">
        <v>13417</v>
      </c>
      <c r="C6792" s="6" t="s">
        <v>13418</v>
      </c>
      <c r="D6792" s="3" t="s">
        <v>1965</v>
      </c>
    </row>
    <row r="6793">
      <c r="A6793" s="6" t="s">
        <v>4681</v>
      </c>
      <c r="B6793" s="2" t="s">
        <v>13419</v>
      </c>
      <c r="C6793" s="6" t="s">
        <v>1968</v>
      </c>
      <c r="D6793" s="3" t="s">
        <v>1967</v>
      </c>
    </row>
    <row r="6794">
      <c r="A6794" s="6" t="s">
        <v>4681</v>
      </c>
      <c r="B6794" s="2" t="s">
        <v>13420</v>
      </c>
      <c r="C6794" s="6" t="s">
        <v>13421</v>
      </c>
      <c r="D6794" s="3" t="s">
        <v>1970</v>
      </c>
    </row>
    <row r="6795">
      <c r="A6795" s="6" t="s">
        <v>4681</v>
      </c>
      <c r="B6795" s="2" t="s">
        <v>13422</v>
      </c>
      <c r="C6795" s="6" t="s">
        <v>13423</v>
      </c>
      <c r="D6795" s="3" t="s">
        <v>1970</v>
      </c>
    </row>
    <row r="6796">
      <c r="A6796" s="6" t="s">
        <v>4681</v>
      </c>
      <c r="B6796" s="2" t="s">
        <v>13424</v>
      </c>
      <c r="C6796" s="6" t="s">
        <v>13425</v>
      </c>
      <c r="D6796" s="3" t="s">
        <v>1970</v>
      </c>
    </row>
    <row r="6797">
      <c r="A6797" s="6" t="s">
        <v>4681</v>
      </c>
      <c r="B6797" s="2" t="s">
        <v>13426</v>
      </c>
      <c r="C6797" s="6" t="s">
        <v>13427</v>
      </c>
      <c r="D6797" s="3" t="s">
        <v>1970</v>
      </c>
    </row>
    <row r="6798">
      <c r="A6798" s="6" t="s">
        <v>4681</v>
      </c>
      <c r="B6798" s="2" t="s">
        <v>13428</v>
      </c>
      <c r="C6798" s="6" t="s">
        <v>13429</v>
      </c>
      <c r="D6798" s="3" t="s">
        <v>1970</v>
      </c>
    </row>
    <row r="6799">
      <c r="A6799" s="6" t="s">
        <v>4681</v>
      </c>
      <c r="B6799" s="2" t="s">
        <v>13430</v>
      </c>
      <c r="C6799" s="6" t="s">
        <v>13431</v>
      </c>
      <c r="D6799" s="3" t="s">
        <v>1970</v>
      </c>
    </row>
    <row r="6800">
      <c r="A6800" s="6" t="s">
        <v>4681</v>
      </c>
      <c r="B6800" s="2" t="s">
        <v>13432</v>
      </c>
      <c r="C6800" s="6" t="s">
        <v>13433</v>
      </c>
      <c r="D6800" s="3" t="s">
        <v>1970</v>
      </c>
    </row>
    <row r="6801">
      <c r="A6801" s="6" t="s">
        <v>4681</v>
      </c>
      <c r="B6801" s="2" t="s">
        <v>13434</v>
      </c>
      <c r="C6801" s="6" t="s">
        <v>13435</v>
      </c>
      <c r="D6801" s="3" t="s">
        <v>1970</v>
      </c>
    </row>
    <row r="6802">
      <c r="A6802" s="6" t="s">
        <v>4681</v>
      </c>
      <c r="B6802" s="2" t="s">
        <v>13436</v>
      </c>
      <c r="C6802" s="6" t="s">
        <v>13437</v>
      </c>
      <c r="D6802" s="3" t="s">
        <v>1970</v>
      </c>
    </row>
    <row r="6803">
      <c r="A6803" s="6" t="s">
        <v>4681</v>
      </c>
      <c r="B6803" s="2" t="s">
        <v>13438</v>
      </c>
      <c r="C6803" s="6" t="s">
        <v>13439</v>
      </c>
      <c r="D6803" s="3" t="s">
        <v>1970</v>
      </c>
    </row>
    <row r="6804">
      <c r="A6804" s="6" t="s">
        <v>4681</v>
      </c>
      <c r="B6804" s="2" t="s">
        <v>13440</v>
      </c>
      <c r="C6804" s="6" t="s">
        <v>1973</v>
      </c>
      <c r="D6804" s="3" t="s">
        <v>1972</v>
      </c>
    </row>
    <row r="6805">
      <c r="A6805" s="6" t="s">
        <v>4681</v>
      </c>
      <c r="B6805" s="2" t="s">
        <v>13441</v>
      </c>
      <c r="C6805" s="6" t="s">
        <v>1975</v>
      </c>
      <c r="D6805" s="3" t="s">
        <v>1974</v>
      </c>
    </row>
    <row r="6806">
      <c r="A6806" s="6" t="s">
        <v>4681</v>
      </c>
      <c r="B6806" s="2" t="s">
        <v>13442</v>
      </c>
      <c r="C6806" s="6" t="s">
        <v>1977</v>
      </c>
      <c r="D6806" s="3" t="s">
        <v>1976</v>
      </c>
    </row>
    <row r="6807">
      <c r="A6807" s="6" t="s">
        <v>4681</v>
      </c>
      <c r="B6807" s="2" t="s">
        <v>13443</v>
      </c>
      <c r="C6807" s="6" t="s">
        <v>13444</v>
      </c>
      <c r="D6807" s="3" t="s">
        <v>1978</v>
      </c>
    </row>
    <row r="6808">
      <c r="A6808" s="6" t="s">
        <v>4681</v>
      </c>
      <c r="B6808" s="2" t="s">
        <v>13445</v>
      </c>
      <c r="C6808" s="6" t="s">
        <v>13446</v>
      </c>
      <c r="D6808" s="3" t="s">
        <v>1978</v>
      </c>
    </row>
    <row r="6809">
      <c r="A6809" s="6" t="s">
        <v>4681</v>
      </c>
      <c r="B6809" s="2" t="s">
        <v>13447</v>
      </c>
      <c r="C6809" s="6" t="s">
        <v>13448</v>
      </c>
      <c r="D6809" s="3" t="s">
        <v>1978</v>
      </c>
    </row>
    <row r="6810">
      <c r="A6810" s="6" t="s">
        <v>4681</v>
      </c>
      <c r="B6810" s="2" t="s">
        <v>13449</v>
      </c>
      <c r="C6810" s="6" t="s">
        <v>13450</v>
      </c>
      <c r="D6810" s="3" t="s">
        <v>1978</v>
      </c>
    </row>
    <row r="6811">
      <c r="A6811" s="6" t="s">
        <v>4681</v>
      </c>
      <c r="B6811" s="2" t="s">
        <v>13451</v>
      </c>
      <c r="C6811" s="6" t="s">
        <v>1979</v>
      </c>
      <c r="D6811" s="3" t="s">
        <v>1978</v>
      </c>
    </row>
    <row r="6812">
      <c r="A6812" s="6" t="s">
        <v>4681</v>
      </c>
      <c r="B6812" s="2" t="s">
        <v>13452</v>
      </c>
      <c r="C6812" s="6" t="s">
        <v>13453</v>
      </c>
      <c r="D6812" s="3" t="s">
        <v>1978</v>
      </c>
    </row>
    <row r="6813">
      <c r="A6813" s="6" t="s">
        <v>4681</v>
      </c>
      <c r="B6813" s="2" t="s">
        <v>13454</v>
      </c>
      <c r="C6813" s="6" t="s">
        <v>1981</v>
      </c>
      <c r="D6813" s="3" t="s">
        <v>1980</v>
      </c>
    </row>
    <row r="6814">
      <c r="A6814" s="6" t="s">
        <v>4681</v>
      </c>
      <c r="B6814" s="2" t="s">
        <v>13455</v>
      </c>
      <c r="C6814" s="6" t="s">
        <v>13456</v>
      </c>
      <c r="D6814" s="3" t="s">
        <v>1982</v>
      </c>
    </row>
    <row r="6815">
      <c r="A6815" s="6" t="s">
        <v>4681</v>
      </c>
      <c r="B6815" s="2" t="s">
        <v>13457</v>
      </c>
      <c r="C6815" s="6" t="s">
        <v>13458</v>
      </c>
      <c r="D6815" s="3" t="s">
        <v>1982</v>
      </c>
    </row>
    <row r="6816">
      <c r="A6816" s="6" t="s">
        <v>4681</v>
      </c>
      <c r="B6816" s="2" t="s">
        <v>13459</v>
      </c>
      <c r="C6816" s="6" t="s">
        <v>13460</v>
      </c>
      <c r="D6816" s="3" t="s">
        <v>1982</v>
      </c>
    </row>
    <row r="6817">
      <c r="A6817" s="6" t="s">
        <v>4681</v>
      </c>
      <c r="B6817" s="2" t="s">
        <v>13461</v>
      </c>
      <c r="C6817" s="6" t="s">
        <v>13462</v>
      </c>
      <c r="D6817" s="3" t="s">
        <v>1982</v>
      </c>
    </row>
    <row r="6818">
      <c r="A6818" s="6" t="s">
        <v>4681</v>
      </c>
      <c r="B6818" s="2" t="s">
        <v>13463</v>
      </c>
      <c r="C6818" s="6" t="s">
        <v>13464</v>
      </c>
      <c r="D6818" s="3" t="s">
        <v>1982</v>
      </c>
    </row>
    <row r="6819">
      <c r="A6819" s="6" t="s">
        <v>4681</v>
      </c>
      <c r="B6819" s="2" t="s">
        <v>13465</v>
      </c>
      <c r="C6819" s="6" t="s">
        <v>1985</v>
      </c>
      <c r="D6819" s="3" t="s">
        <v>1984</v>
      </c>
    </row>
    <row r="6820">
      <c r="A6820" s="6" t="s">
        <v>4681</v>
      </c>
      <c r="B6820" s="2" t="s">
        <v>13466</v>
      </c>
      <c r="C6820" s="6" t="s">
        <v>1987</v>
      </c>
      <c r="D6820" s="3" t="s">
        <v>1986</v>
      </c>
    </row>
    <row r="6821">
      <c r="A6821" s="6" t="s">
        <v>4681</v>
      </c>
      <c r="B6821" s="2" t="s">
        <v>13467</v>
      </c>
      <c r="C6821" s="6" t="s">
        <v>13468</v>
      </c>
      <c r="D6821" s="3" t="s">
        <v>1988</v>
      </c>
    </row>
    <row r="6822">
      <c r="A6822" s="6" t="s">
        <v>4681</v>
      </c>
      <c r="B6822" s="2" t="s">
        <v>13469</v>
      </c>
      <c r="C6822" s="6" t="s">
        <v>13470</v>
      </c>
      <c r="D6822" s="3" t="s">
        <v>1988</v>
      </c>
    </row>
    <row r="6823">
      <c r="A6823" s="6" t="s">
        <v>4681</v>
      </c>
      <c r="B6823" s="2" t="s">
        <v>13471</v>
      </c>
      <c r="C6823" s="6" t="s">
        <v>13472</v>
      </c>
      <c r="D6823" s="3" t="s">
        <v>1988</v>
      </c>
    </row>
    <row r="6824">
      <c r="A6824" s="6" t="s">
        <v>4681</v>
      </c>
      <c r="B6824" s="2" t="s">
        <v>13473</v>
      </c>
      <c r="C6824" s="6" t="s">
        <v>13474</v>
      </c>
      <c r="D6824" s="3" t="s">
        <v>1988</v>
      </c>
    </row>
    <row r="6825">
      <c r="A6825" s="6" t="s">
        <v>4681</v>
      </c>
      <c r="B6825" s="2" t="s">
        <v>13475</v>
      </c>
      <c r="C6825" s="6" t="s">
        <v>13476</v>
      </c>
      <c r="D6825" s="3" t="s">
        <v>1988</v>
      </c>
    </row>
    <row r="6826">
      <c r="A6826" s="6" t="s">
        <v>4681</v>
      </c>
      <c r="B6826" s="2" t="s">
        <v>13477</v>
      </c>
      <c r="C6826" s="6" t="s">
        <v>13478</v>
      </c>
      <c r="D6826" s="3" t="s">
        <v>1988</v>
      </c>
    </row>
    <row r="6827">
      <c r="A6827" s="6" t="s">
        <v>4681</v>
      </c>
      <c r="B6827" s="2" t="s">
        <v>13479</v>
      </c>
      <c r="C6827" s="6" t="s">
        <v>13480</v>
      </c>
      <c r="D6827" s="3" t="s">
        <v>1988</v>
      </c>
    </row>
    <row r="6828">
      <c r="A6828" s="6" t="s">
        <v>4681</v>
      </c>
      <c r="B6828" s="2" t="s">
        <v>13481</v>
      </c>
      <c r="C6828" s="6" t="s">
        <v>13482</v>
      </c>
      <c r="D6828" s="3" t="s">
        <v>1988</v>
      </c>
    </row>
    <row r="6829">
      <c r="A6829" s="6" t="s">
        <v>4681</v>
      </c>
      <c r="B6829" s="2" t="s">
        <v>13483</v>
      </c>
      <c r="C6829" s="6" t="s">
        <v>13484</v>
      </c>
      <c r="D6829" s="3" t="s">
        <v>1988</v>
      </c>
    </row>
    <row r="6830">
      <c r="A6830" s="6" t="s">
        <v>4681</v>
      </c>
      <c r="B6830" s="2" t="s">
        <v>13485</v>
      </c>
      <c r="C6830" s="6" t="s">
        <v>13486</v>
      </c>
      <c r="D6830" s="3" t="s">
        <v>1990</v>
      </c>
    </row>
    <row r="6831">
      <c r="A6831" s="6" t="s">
        <v>4681</v>
      </c>
      <c r="B6831" s="2" t="s">
        <v>13487</v>
      </c>
      <c r="C6831" s="6" t="s">
        <v>13488</v>
      </c>
      <c r="D6831" s="3" t="s">
        <v>1990</v>
      </c>
    </row>
    <row r="6832">
      <c r="A6832" s="6" t="s">
        <v>4681</v>
      </c>
      <c r="B6832" s="2" t="s">
        <v>13489</v>
      </c>
      <c r="C6832" s="6" t="s">
        <v>13490</v>
      </c>
      <c r="D6832" s="3" t="s">
        <v>1990</v>
      </c>
    </row>
    <row r="6833">
      <c r="A6833" s="6" t="s">
        <v>4681</v>
      </c>
      <c r="B6833" s="2" t="s">
        <v>13491</v>
      </c>
      <c r="C6833" s="6" t="s">
        <v>13492</v>
      </c>
      <c r="D6833" s="3" t="s">
        <v>1992</v>
      </c>
    </row>
    <row r="6834">
      <c r="A6834" s="6" t="s">
        <v>4681</v>
      </c>
      <c r="B6834" s="2" t="s">
        <v>13493</v>
      </c>
      <c r="C6834" s="6" t="s">
        <v>13494</v>
      </c>
      <c r="D6834" s="3" t="s">
        <v>1992</v>
      </c>
    </row>
    <row r="6835">
      <c r="A6835" s="6" t="s">
        <v>4681</v>
      </c>
      <c r="B6835" s="2" t="s">
        <v>13495</v>
      </c>
      <c r="C6835" s="6" t="s">
        <v>13496</v>
      </c>
      <c r="D6835" s="3" t="s">
        <v>1992</v>
      </c>
    </row>
    <row r="6836">
      <c r="A6836" s="6" t="s">
        <v>4681</v>
      </c>
      <c r="B6836" s="2" t="s">
        <v>13497</v>
      </c>
      <c r="C6836" s="6" t="s">
        <v>13498</v>
      </c>
      <c r="D6836" s="3" t="s">
        <v>1992</v>
      </c>
    </row>
    <row r="6837">
      <c r="A6837" s="6" t="s">
        <v>4681</v>
      </c>
      <c r="B6837" s="2" t="s">
        <v>13499</v>
      </c>
      <c r="C6837" s="6" t="s">
        <v>13500</v>
      </c>
      <c r="D6837" s="3" t="s">
        <v>1992</v>
      </c>
    </row>
    <row r="6838">
      <c r="A6838" s="6" t="s">
        <v>4681</v>
      </c>
      <c r="B6838" s="2" t="s">
        <v>13501</v>
      </c>
      <c r="C6838" s="6" t="s">
        <v>13502</v>
      </c>
      <c r="D6838" s="3" t="s">
        <v>1992</v>
      </c>
    </row>
    <row r="6839">
      <c r="A6839" s="6" t="s">
        <v>4681</v>
      </c>
      <c r="B6839" s="2" t="s">
        <v>13503</v>
      </c>
      <c r="C6839" s="6" t="s">
        <v>13504</v>
      </c>
      <c r="D6839" s="3" t="s">
        <v>1994</v>
      </c>
    </row>
    <row r="6840">
      <c r="A6840" s="6" t="s">
        <v>4681</v>
      </c>
      <c r="B6840" s="2" t="s">
        <v>13505</v>
      </c>
      <c r="C6840" s="6" t="s">
        <v>13506</v>
      </c>
      <c r="D6840" s="3" t="s">
        <v>1994</v>
      </c>
    </row>
    <row r="6841">
      <c r="A6841" s="6" t="s">
        <v>4681</v>
      </c>
      <c r="B6841" s="2" t="s">
        <v>13507</v>
      </c>
      <c r="C6841" s="6" t="s">
        <v>13508</v>
      </c>
      <c r="D6841" s="3" t="s">
        <v>1994</v>
      </c>
    </row>
    <row r="6842">
      <c r="A6842" s="6" t="s">
        <v>4681</v>
      </c>
      <c r="B6842" s="2" t="s">
        <v>13509</v>
      </c>
      <c r="C6842" s="6" t="s">
        <v>13510</v>
      </c>
      <c r="D6842" s="3" t="s">
        <v>1996</v>
      </c>
    </row>
    <row r="6843">
      <c r="A6843" s="6" t="s">
        <v>4681</v>
      </c>
      <c r="B6843" s="2" t="s">
        <v>13511</v>
      </c>
      <c r="C6843" s="6" t="s">
        <v>13512</v>
      </c>
      <c r="D6843" s="3" t="s">
        <v>1996</v>
      </c>
    </row>
    <row r="6844">
      <c r="A6844" s="6" t="s">
        <v>4681</v>
      </c>
      <c r="B6844" s="2" t="s">
        <v>13513</v>
      </c>
      <c r="C6844" s="6" t="s">
        <v>13514</v>
      </c>
      <c r="D6844" s="3" t="s">
        <v>1996</v>
      </c>
    </row>
    <row r="6845">
      <c r="A6845" s="6" t="s">
        <v>4681</v>
      </c>
      <c r="B6845" s="2" t="s">
        <v>13515</v>
      </c>
      <c r="C6845" s="6" t="s">
        <v>13516</v>
      </c>
      <c r="D6845" s="3" t="s">
        <v>1996</v>
      </c>
    </row>
    <row r="6846">
      <c r="A6846" s="6" t="s">
        <v>4681</v>
      </c>
      <c r="B6846" s="2" t="s">
        <v>13517</v>
      </c>
      <c r="C6846" s="6" t="s">
        <v>13518</v>
      </c>
      <c r="D6846" s="3" t="s">
        <v>1996</v>
      </c>
    </row>
    <row r="6847">
      <c r="A6847" s="6" t="s">
        <v>4681</v>
      </c>
      <c r="B6847" s="2" t="s">
        <v>13519</v>
      </c>
      <c r="C6847" s="6" t="s">
        <v>13520</v>
      </c>
      <c r="D6847" s="3" t="s">
        <v>1996</v>
      </c>
    </row>
    <row r="6848">
      <c r="A6848" s="6" t="s">
        <v>4681</v>
      </c>
      <c r="B6848" s="2" t="s">
        <v>13521</v>
      </c>
      <c r="C6848" s="6" t="s">
        <v>13522</v>
      </c>
      <c r="D6848" s="3" t="s">
        <v>1996</v>
      </c>
    </row>
    <row r="6849">
      <c r="A6849" s="6" t="s">
        <v>4681</v>
      </c>
      <c r="B6849" s="2" t="s">
        <v>13523</v>
      </c>
      <c r="C6849" s="6" t="s">
        <v>13524</v>
      </c>
      <c r="D6849" s="3" t="s">
        <v>1996</v>
      </c>
    </row>
    <row r="6850">
      <c r="A6850" s="6" t="s">
        <v>4681</v>
      </c>
      <c r="B6850" s="2" t="s">
        <v>13525</v>
      </c>
      <c r="C6850" s="6" t="s">
        <v>13526</v>
      </c>
      <c r="D6850" s="3" t="s">
        <v>1996</v>
      </c>
    </row>
    <row r="6851">
      <c r="A6851" s="6" t="s">
        <v>4681</v>
      </c>
      <c r="B6851" s="2" t="s">
        <v>13527</v>
      </c>
      <c r="C6851" s="6" t="s">
        <v>13528</v>
      </c>
      <c r="D6851" s="3" t="s">
        <v>1998</v>
      </c>
    </row>
    <row r="6852">
      <c r="A6852" s="6" t="s">
        <v>4681</v>
      </c>
      <c r="B6852" s="2" t="s">
        <v>13529</v>
      </c>
      <c r="C6852" s="6" t="s">
        <v>13530</v>
      </c>
      <c r="D6852" s="3" t="s">
        <v>1998</v>
      </c>
    </row>
    <row r="6853">
      <c r="A6853" s="6" t="s">
        <v>4681</v>
      </c>
      <c r="B6853" s="2" t="s">
        <v>13531</v>
      </c>
      <c r="C6853" s="6" t="s">
        <v>13532</v>
      </c>
      <c r="D6853" s="3" t="s">
        <v>1998</v>
      </c>
    </row>
    <row r="6854">
      <c r="A6854" s="6" t="s">
        <v>4681</v>
      </c>
      <c r="B6854" s="2" t="s">
        <v>13533</v>
      </c>
      <c r="C6854" s="6" t="s">
        <v>13534</v>
      </c>
      <c r="D6854" s="3" t="s">
        <v>1998</v>
      </c>
    </row>
    <row r="6855">
      <c r="A6855" s="6" t="s">
        <v>4681</v>
      </c>
      <c r="B6855" s="2" t="s">
        <v>13535</v>
      </c>
      <c r="C6855" s="6" t="s">
        <v>2001</v>
      </c>
      <c r="D6855" s="3" t="s">
        <v>2000</v>
      </c>
    </row>
    <row r="6856">
      <c r="A6856" s="6" t="s">
        <v>4681</v>
      </c>
      <c r="B6856" s="2" t="s">
        <v>13536</v>
      </c>
      <c r="C6856" s="6" t="s">
        <v>13537</v>
      </c>
      <c r="D6856" s="3" t="s">
        <v>2002</v>
      </c>
    </row>
    <row r="6857">
      <c r="A6857" s="6" t="s">
        <v>4681</v>
      </c>
      <c r="B6857" s="2" t="s">
        <v>13538</v>
      </c>
      <c r="C6857" s="6" t="s">
        <v>13539</v>
      </c>
      <c r="D6857" s="3" t="s">
        <v>2002</v>
      </c>
    </row>
    <row r="6858">
      <c r="A6858" s="6" t="s">
        <v>4681</v>
      </c>
      <c r="B6858" s="2" t="s">
        <v>13540</v>
      </c>
      <c r="C6858" s="6" t="s">
        <v>13541</v>
      </c>
      <c r="D6858" s="3" t="s">
        <v>2002</v>
      </c>
    </row>
    <row r="6859">
      <c r="A6859" s="6" t="s">
        <v>4681</v>
      </c>
      <c r="B6859" s="2" t="s">
        <v>13542</v>
      </c>
      <c r="C6859" s="6" t="s">
        <v>13543</v>
      </c>
      <c r="D6859" s="3" t="s">
        <v>2002</v>
      </c>
    </row>
    <row r="6860">
      <c r="A6860" s="6" t="s">
        <v>4681</v>
      </c>
      <c r="B6860" s="2" t="s">
        <v>13544</v>
      </c>
      <c r="C6860" s="6" t="s">
        <v>13545</v>
      </c>
      <c r="D6860" s="3" t="s">
        <v>2002</v>
      </c>
    </row>
    <row r="6861">
      <c r="A6861" s="6" t="s">
        <v>4681</v>
      </c>
      <c r="B6861" s="2" t="s">
        <v>13546</v>
      </c>
      <c r="C6861" s="6" t="s">
        <v>13547</v>
      </c>
      <c r="D6861" s="3" t="s">
        <v>2002</v>
      </c>
    </row>
    <row r="6862">
      <c r="A6862" s="6" t="s">
        <v>4681</v>
      </c>
      <c r="B6862" s="2" t="s">
        <v>13548</v>
      </c>
      <c r="C6862" s="6" t="s">
        <v>13549</v>
      </c>
      <c r="D6862" s="3" t="s">
        <v>2002</v>
      </c>
    </row>
    <row r="6863">
      <c r="A6863" s="6" t="s">
        <v>4681</v>
      </c>
      <c r="B6863" s="2" t="s">
        <v>13550</v>
      </c>
      <c r="C6863" s="6" t="s">
        <v>13551</v>
      </c>
      <c r="D6863" s="3" t="s">
        <v>2002</v>
      </c>
    </row>
    <row r="6864">
      <c r="A6864" s="6" t="s">
        <v>4681</v>
      </c>
      <c r="B6864" s="2" t="s">
        <v>13552</v>
      </c>
      <c r="C6864" s="6" t="s">
        <v>13553</v>
      </c>
      <c r="D6864" s="3" t="s">
        <v>2002</v>
      </c>
    </row>
    <row r="6865">
      <c r="A6865" s="6" t="s">
        <v>4681</v>
      </c>
      <c r="B6865" s="2" t="s">
        <v>13554</v>
      </c>
      <c r="C6865" s="6" t="s">
        <v>13555</v>
      </c>
      <c r="D6865" s="3" t="s">
        <v>2004</v>
      </c>
    </row>
    <row r="6866">
      <c r="A6866" s="6" t="s">
        <v>4681</v>
      </c>
      <c r="B6866" s="2" t="s">
        <v>13556</v>
      </c>
      <c r="C6866" s="6" t="s">
        <v>13557</v>
      </c>
      <c r="D6866" s="3" t="s">
        <v>2004</v>
      </c>
    </row>
    <row r="6867">
      <c r="A6867" s="6" t="s">
        <v>4681</v>
      </c>
      <c r="B6867" s="2" t="s">
        <v>13558</v>
      </c>
      <c r="C6867" s="6" t="s">
        <v>13559</v>
      </c>
      <c r="D6867" s="3" t="s">
        <v>2006</v>
      </c>
    </row>
    <row r="6868">
      <c r="A6868" s="6" t="s">
        <v>4681</v>
      </c>
      <c r="B6868" s="2" t="s">
        <v>13560</v>
      </c>
      <c r="C6868" s="6" t="s">
        <v>13561</v>
      </c>
      <c r="D6868" s="3" t="s">
        <v>2006</v>
      </c>
    </row>
    <row r="6869">
      <c r="A6869" s="6" t="s">
        <v>4681</v>
      </c>
      <c r="B6869" s="2" t="s">
        <v>13562</v>
      </c>
      <c r="C6869" s="6" t="s">
        <v>13563</v>
      </c>
      <c r="D6869" s="3" t="s">
        <v>2006</v>
      </c>
    </row>
    <row r="6870">
      <c r="A6870" s="6" t="s">
        <v>4681</v>
      </c>
      <c r="B6870" s="2" t="s">
        <v>13564</v>
      </c>
      <c r="C6870" s="6" t="s">
        <v>13565</v>
      </c>
      <c r="D6870" s="3" t="s">
        <v>2006</v>
      </c>
    </row>
    <row r="6871">
      <c r="A6871" s="6" t="s">
        <v>4681</v>
      </c>
      <c r="B6871" s="2" t="s">
        <v>13566</v>
      </c>
      <c r="C6871" s="6" t="s">
        <v>13567</v>
      </c>
      <c r="D6871" s="3" t="s">
        <v>2006</v>
      </c>
    </row>
    <row r="6872">
      <c r="A6872" s="6" t="s">
        <v>4681</v>
      </c>
      <c r="B6872" s="2" t="s">
        <v>13568</v>
      </c>
      <c r="C6872" s="6" t="s">
        <v>13569</v>
      </c>
      <c r="D6872" s="3" t="s">
        <v>2009</v>
      </c>
    </row>
    <row r="6873">
      <c r="A6873" s="6" t="s">
        <v>4681</v>
      </c>
      <c r="B6873" s="2" t="s">
        <v>13570</v>
      </c>
      <c r="C6873" s="6" t="s">
        <v>13571</v>
      </c>
      <c r="D6873" s="3" t="s">
        <v>2009</v>
      </c>
    </row>
    <row r="6874">
      <c r="A6874" s="6" t="s">
        <v>4681</v>
      </c>
      <c r="B6874" s="2" t="s">
        <v>13572</v>
      </c>
      <c r="C6874" s="6" t="s">
        <v>13573</v>
      </c>
      <c r="D6874" s="3" t="s">
        <v>2009</v>
      </c>
    </row>
    <row r="6875">
      <c r="A6875" s="6" t="s">
        <v>4681</v>
      </c>
      <c r="B6875" s="2" t="s">
        <v>13574</v>
      </c>
      <c r="C6875" s="6" t="s">
        <v>13575</v>
      </c>
      <c r="D6875" s="3" t="s">
        <v>2009</v>
      </c>
    </row>
    <row r="6876">
      <c r="A6876" s="6" t="s">
        <v>4681</v>
      </c>
      <c r="B6876" s="2" t="s">
        <v>13576</v>
      </c>
      <c r="C6876" s="6" t="s">
        <v>13577</v>
      </c>
      <c r="D6876" s="3" t="s">
        <v>2009</v>
      </c>
    </row>
    <row r="6877">
      <c r="A6877" s="6" t="s">
        <v>4681</v>
      </c>
      <c r="B6877" s="2" t="s">
        <v>13578</v>
      </c>
      <c r="C6877" s="6" t="s">
        <v>13579</v>
      </c>
      <c r="D6877" s="3" t="s">
        <v>2009</v>
      </c>
    </row>
    <row r="6878">
      <c r="A6878" s="6" t="s">
        <v>4681</v>
      </c>
      <c r="B6878" s="2" t="s">
        <v>13580</v>
      </c>
      <c r="C6878" s="6" t="s">
        <v>13581</v>
      </c>
      <c r="D6878" s="3" t="s">
        <v>2009</v>
      </c>
    </row>
    <row r="6879">
      <c r="A6879" s="6" t="s">
        <v>4681</v>
      </c>
      <c r="B6879" s="2" t="s">
        <v>13582</v>
      </c>
      <c r="C6879" s="6" t="s">
        <v>13583</v>
      </c>
      <c r="D6879" s="3" t="s">
        <v>2009</v>
      </c>
    </row>
    <row r="6880">
      <c r="A6880" s="6" t="s">
        <v>4681</v>
      </c>
      <c r="B6880" s="2" t="s">
        <v>13584</v>
      </c>
      <c r="C6880" s="6" t="s">
        <v>13585</v>
      </c>
      <c r="D6880" s="3" t="s">
        <v>2011</v>
      </c>
    </row>
    <row r="6881">
      <c r="A6881" s="6" t="s">
        <v>4681</v>
      </c>
      <c r="B6881" s="2" t="s">
        <v>13586</v>
      </c>
      <c r="C6881" s="6" t="s">
        <v>13587</v>
      </c>
      <c r="D6881" s="3" t="s">
        <v>2011</v>
      </c>
    </row>
    <row r="6882">
      <c r="A6882" s="6" t="s">
        <v>4681</v>
      </c>
      <c r="B6882" s="2" t="s">
        <v>13588</v>
      </c>
      <c r="C6882" s="6" t="s">
        <v>13589</v>
      </c>
      <c r="D6882" s="3" t="s">
        <v>2011</v>
      </c>
    </row>
    <row r="6883">
      <c r="A6883" s="6" t="s">
        <v>4681</v>
      </c>
      <c r="B6883" s="2" t="s">
        <v>13590</v>
      </c>
      <c r="C6883" s="6" t="s">
        <v>13591</v>
      </c>
      <c r="D6883" s="3" t="s">
        <v>2011</v>
      </c>
    </row>
    <row r="6884">
      <c r="A6884" s="6" t="s">
        <v>4681</v>
      </c>
      <c r="B6884" s="2" t="s">
        <v>13592</v>
      </c>
      <c r="C6884" s="6" t="s">
        <v>13593</v>
      </c>
      <c r="D6884" s="3" t="s">
        <v>2011</v>
      </c>
    </row>
    <row r="6885">
      <c r="A6885" s="6" t="s">
        <v>4681</v>
      </c>
      <c r="B6885" s="2" t="s">
        <v>13594</v>
      </c>
      <c r="C6885" s="6" t="s">
        <v>13595</v>
      </c>
      <c r="D6885" s="3" t="s">
        <v>2011</v>
      </c>
    </row>
    <row r="6886">
      <c r="A6886" s="6" t="s">
        <v>4681</v>
      </c>
      <c r="B6886" s="2" t="s">
        <v>13596</v>
      </c>
      <c r="C6886" s="6" t="s">
        <v>13597</v>
      </c>
      <c r="D6886" s="3" t="s">
        <v>2013</v>
      </c>
    </row>
    <row r="6887">
      <c r="A6887" s="6" t="s">
        <v>4681</v>
      </c>
      <c r="B6887" s="2" t="s">
        <v>13598</v>
      </c>
      <c r="C6887" s="6" t="s">
        <v>13599</v>
      </c>
      <c r="D6887" s="3" t="s">
        <v>2013</v>
      </c>
    </row>
    <row r="6888">
      <c r="A6888" s="6" t="s">
        <v>4681</v>
      </c>
      <c r="B6888" s="2" t="s">
        <v>13600</v>
      </c>
      <c r="C6888" s="6" t="s">
        <v>13601</v>
      </c>
      <c r="D6888" s="3" t="s">
        <v>2013</v>
      </c>
    </row>
    <row r="6889">
      <c r="A6889" s="6" t="s">
        <v>4681</v>
      </c>
      <c r="B6889" s="2" t="s">
        <v>13602</v>
      </c>
      <c r="C6889" s="6" t="s">
        <v>13603</v>
      </c>
      <c r="D6889" s="3" t="s">
        <v>2013</v>
      </c>
    </row>
    <row r="6890">
      <c r="A6890" s="6" t="s">
        <v>4681</v>
      </c>
      <c r="B6890" s="2" t="s">
        <v>13604</v>
      </c>
      <c r="C6890" s="6" t="s">
        <v>13605</v>
      </c>
      <c r="D6890" s="3" t="s">
        <v>2015</v>
      </c>
    </row>
    <row r="6891">
      <c r="A6891" s="6" t="s">
        <v>4681</v>
      </c>
      <c r="B6891" s="2" t="s">
        <v>13606</v>
      </c>
      <c r="C6891" s="6" t="s">
        <v>13607</v>
      </c>
      <c r="D6891" s="3" t="s">
        <v>2015</v>
      </c>
    </row>
    <row r="6892">
      <c r="A6892" s="6" t="s">
        <v>4681</v>
      </c>
      <c r="B6892" s="2" t="s">
        <v>13608</v>
      </c>
      <c r="C6892" s="6" t="s">
        <v>13609</v>
      </c>
      <c r="D6892" s="3" t="s">
        <v>2015</v>
      </c>
    </row>
    <row r="6893">
      <c r="A6893" s="6" t="s">
        <v>4681</v>
      </c>
      <c r="B6893" s="2" t="s">
        <v>13610</v>
      </c>
      <c r="C6893" s="6" t="s">
        <v>13611</v>
      </c>
      <c r="D6893" s="3" t="s">
        <v>2015</v>
      </c>
    </row>
    <row r="6894">
      <c r="A6894" s="6" t="s">
        <v>4681</v>
      </c>
      <c r="B6894" s="2" t="s">
        <v>13612</v>
      </c>
      <c r="C6894" s="6" t="s">
        <v>13613</v>
      </c>
      <c r="D6894" s="3" t="s">
        <v>2015</v>
      </c>
    </row>
    <row r="6895">
      <c r="A6895" s="6" t="s">
        <v>4681</v>
      </c>
      <c r="B6895" s="2" t="s">
        <v>13614</v>
      </c>
      <c r="C6895" s="6" t="s">
        <v>13615</v>
      </c>
      <c r="D6895" s="3" t="s">
        <v>2015</v>
      </c>
    </row>
    <row r="6896">
      <c r="A6896" s="6" t="s">
        <v>4681</v>
      </c>
      <c r="B6896" s="2" t="s">
        <v>13616</v>
      </c>
      <c r="C6896" s="6" t="s">
        <v>13617</v>
      </c>
      <c r="D6896" s="3" t="s">
        <v>2018</v>
      </c>
    </row>
    <row r="6897">
      <c r="A6897" s="6" t="s">
        <v>4681</v>
      </c>
      <c r="B6897" s="2" t="s">
        <v>13618</v>
      </c>
      <c r="C6897" s="6" t="s">
        <v>13619</v>
      </c>
      <c r="D6897" s="3" t="s">
        <v>2018</v>
      </c>
    </row>
    <row r="6898">
      <c r="A6898" s="6" t="s">
        <v>4681</v>
      </c>
      <c r="B6898" s="2" t="s">
        <v>13620</v>
      </c>
      <c r="C6898" s="6" t="s">
        <v>13621</v>
      </c>
      <c r="D6898" s="3" t="s">
        <v>2018</v>
      </c>
    </row>
    <row r="6899">
      <c r="A6899" s="6" t="s">
        <v>4681</v>
      </c>
      <c r="B6899" s="2" t="s">
        <v>13622</v>
      </c>
      <c r="C6899" s="6" t="s">
        <v>13623</v>
      </c>
      <c r="D6899" s="3" t="s">
        <v>2018</v>
      </c>
    </row>
    <row r="6900">
      <c r="A6900" s="6" t="s">
        <v>4681</v>
      </c>
      <c r="B6900" s="2" t="s">
        <v>13624</v>
      </c>
      <c r="C6900" s="6" t="s">
        <v>13625</v>
      </c>
      <c r="D6900" s="3" t="s">
        <v>2018</v>
      </c>
    </row>
    <row r="6901">
      <c r="A6901" s="6" t="s">
        <v>4681</v>
      </c>
      <c r="B6901" s="2" t="s">
        <v>13626</v>
      </c>
      <c r="C6901" s="6" t="s">
        <v>13627</v>
      </c>
      <c r="D6901" s="3" t="s">
        <v>2018</v>
      </c>
    </row>
    <row r="6902">
      <c r="A6902" s="6" t="s">
        <v>4681</v>
      </c>
      <c r="B6902" s="2" t="s">
        <v>13628</v>
      </c>
      <c r="C6902" s="6" t="s">
        <v>13629</v>
      </c>
      <c r="D6902" s="3" t="s">
        <v>2018</v>
      </c>
    </row>
    <row r="6903">
      <c r="A6903" s="6" t="s">
        <v>4681</v>
      </c>
      <c r="B6903" s="2" t="s">
        <v>13630</v>
      </c>
      <c r="C6903" s="6" t="s">
        <v>13631</v>
      </c>
      <c r="D6903" s="3" t="s">
        <v>2020</v>
      </c>
    </row>
    <row r="6904">
      <c r="A6904" s="6" t="s">
        <v>4681</v>
      </c>
      <c r="B6904" s="2" t="s">
        <v>13632</v>
      </c>
      <c r="C6904" s="6" t="s">
        <v>13633</v>
      </c>
      <c r="D6904" s="3" t="s">
        <v>2020</v>
      </c>
    </row>
    <row r="6905">
      <c r="A6905" s="6" t="s">
        <v>4681</v>
      </c>
      <c r="B6905" s="2" t="s">
        <v>13634</v>
      </c>
      <c r="C6905" s="6" t="s">
        <v>13635</v>
      </c>
      <c r="D6905" s="3" t="s">
        <v>2020</v>
      </c>
    </row>
    <row r="6906">
      <c r="A6906" s="6" t="s">
        <v>4681</v>
      </c>
      <c r="B6906" s="2" t="s">
        <v>13636</v>
      </c>
      <c r="C6906" s="6" t="s">
        <v>13637</v>
      </c>
      <c r="D6906" s="3" t="s">
        <v>2020</v>
      </c>
    </row>
    <row r="6907">
      <c r="A6907" s="6" t="s">
        <v>4681</v>
      </c>
      <c r="B6907" s="2" t="s">
        <v>13638</v>
      </c>
      <c r="C6907" s="6" t="s">
        <v>13639</v>
      </c>
      <c r="D6907" s="3" t="s">
        <v>2020</v>
      </c>
    </row>
    <row r="6908">
      <c r="A6908" s="6" t="s">
        <v>4681</v>
      </c>
      <c r="B6908" s="2" t="s">
        <v>13640</v>
      </c>
      <c r="C6908" s="6" t="s">
        <v>13641</v>
      </c>
      <c r="D6908" s="3" t="s">
        <v>2020</v>
      </c>
    </row>
    <row r="6909">
      <c r="A6909" s="6" t="s">
        <v>4681</v>
      </c>
      <c r="B6909" s="2" t="s">
        <v>13642</v>
      </c>
      <c r="C6909" s="6" t="s">
        <v>13643</v>
      </c>
      <c r="D6909" s="3" t="s">
        <v>2020</v>
      </c>
    </row>
    <row r="6910">
      <c r="A6910" s="6" t="s">
        <v>4681</v>
      </c>
      <c r="B6910" s="2" t="s">
        <v>13644</v>
      </c>
      <c r="C6910" s="6" t="s">
        <v>13645</v>
      </c>
      <c r="D6910" s="3" t="s">
        <v>2022</v>
      </c>
    </row>
    <row r="6911">
      <c r="A6911" s="6" t="s">
        <v>4681</v>
      </c>
      <c r="B6911" s="2" t="s">
        <v>13646</v>
      </c>
      <c r="C6911" s="6" t="s">
        <v>13647</v>
      </c>
      <c r="D6911" s="3" t="s">
        <v>2022</v>
      </c>
    </row>
    <row r="6912">
      <c r="A6912" s="6" t="s">
        <v>4681</v>
      </c>
      <c r="B6912" s="2" t="s">
        <v>13648</v>
      </c>
      <c r="C6912" s="6" t="s">
        <v>13649</v>
      </c>
      <c r="D6912" s="3" t="s">
        <v>2022</v>
      </c>
    </row>
    <row r="6913">
      <c r="A6913" s="6" t="s">
        <v>4681</v>
      </c>
      <c r="B6913" s="2" t="s">
        <v>13650</v>
      </c>
      <c r="C6913" s="6" t="s">
        <v>13651</v>
      </c>
      <c r="D6913" s="3" t="s">
        <v>2022</v>
      </c>
    </row>
    <row r="6914">
      <c r="A6914" s="6" t="s">
        <v>4681</v>
      </c>
      <c r="B6914" s="2" t="s">
        <v>13652</v>
      </c>
      <c r="C6914" s="6" t="s">
        <v>13653</v>
      </c>
      <c r="D6914" s="3" t="s">
        <v>2022</v>
      </c>
    </row>
    <row r="6915">
      <c r="A6915" s="6" t="s">
        <v>4681</v>
      </c>
      <c r="B6915" s="2" t="s">
        <v>13654</v>
      </c>
      <c r="C6915" s="6" t="s">
        <v>13655</v>
      </c>
      <c r="D6915" s="3" t="s">
        <v>2022</v>
      </c>
    </row>
    <row r="6916">
      <c r="A6916" s="6" t="s">
        <v>4681</v>
      </c>
      <c r="B6916" s="2" t="s">
        <v>13656</v>
      </c>
      <c r="C6916" s="6" t="s">
        <v>13657</v>
      </c>
      <c r="D6916" s="3" t="s">
        <v>2022</v>
      </c>
    </row>
    <row r="6917">
      <c r="A6917" s="6" t="s">
        <v>4681</v>
      </c>
      <c r="B6917" s="2" t="s">
        <v>13658</v>
      </c>
      <c r="C6917" s="6" t="s">
        <v>13659</v>
      </c>
      <c r="D6917" s="3" t="s">
        <v>2024</v>
      </c>
    </row>
    <row r="6918">
      <c r="A6918" s="6" t="s">
        <v>4681</v>
      </c>
      <c r="B6918" s="2" t="s">
        <v>13660</v>
      </c>
      <c r="C6918" s="6" t="s">
        <v>13661</v>
      </c>
      <c r="D6918" s="3" t="s">
        <v>2024</v>
      </c>
    </row>
    <row r="6919">
      <c r="A6919" s="6" t="s">
        <v>4681</v>
      </c>
      <c r="B6919" s="2" t="s">
        <v>13662</v>
      </c>
      <c r="C6919" s="6" t="s">
        <v>13663</v>
      </c>
      <c r="D6919" s="3" t="s">
        <v>2024</v>
      </c>
    </row>
    <row r="6920">
      <c r="A6920" s="6" t="s">
        <v>4681</v>
      </c>
      <c r="B6920" s="2" t="s">
        <v>13664</v>
      </c>
      <c r="C6920" s="6" t="s">
        <v>13665</v>
      </c>
      <c r="D6920" s="3" t="s">
        <v>2024</v>
      </c>
    </row>
    <row r="6921">
      <c r="A6921" s="6" t="s">
        <v>4681</v>
      </c>
      <c r="B6921" s="2" t="s">
        <v>13666</v>
      </c>
      <c r="C6921" s="6" t="s">
        <v>13667</v>
      </c>
      <c r="D6921" s="3" t="s">
        <v>2026</v>
      </c>
    </row>
    <row r="6922">
      <c r="A6922" s="6" t="s">
        <v>4681</v>
      </c>
      <c r="B6922" s="2" t="s">
        <v>13668</v>
      </c>
      <c r="C6922" s="6" t="s">
        <v>13669</v>
      </c>
      <c r="D6922" s="3" t="s">
        <v>2026</v>
      </c>
    </row>
    <row r="6923">
      <c r="A6923" s="6" t="s">
        <v>4681</v>
      </c>
      <c r="B6923" s="2" t="s">
        <v>13670</v>
      </c>
      <c r="C6923" s="6" t="s">
        <v>13671</v>
      </c>
      <c r="D6923" s="3" t="s">
        <v>2026</v>
      </c>
    </row>
    <row r="6924">
      <c r="A6924" s="6" t="s">
        <v>4681</v>
      </c>
      <c r="B6924" s="2" t="s">
        <v>13672</v>
      </c>
      <c r="C6924" s="6" t="s">
        <v>13673</v>
      </c>
      <c r="D6924" s="3" t="s">
        <v>2026</v>
      </c>
    </row>
    <row r="6925">
      <c r="A6925" s="6" t="s">
        <v>4681</v>
      </c>
      <c r="B6925" s="2" t="s">
        <v>13674</v>
      </c>
      <c r="C6925" s="6" t="s">
        <v>13675</v>
      </c>
      <c r="D6925" s="3" t="s">
        <v>2026</v>
      </c>
    </row>
    <row r="6926">
      <c r="A6926" s="6" t="s">
        <v>4681</v>
      </c>
      <c r="B6926" s="2" t="s">
        <v>13676</v>
      </c>
      <c r="C6926" s="6" t="s">
        <v>13677</v>
      </c>
      <c r="D6926" s="3" t="s">
        <v>2026</v>
      </c>
    </row>
    <row r="6927">
      <c r="A6927" s="6" t="s">
        <v>4681</v>
      </c>
      <c r="B6927" s="2" t="s">
        <v>13678</v>
      </c>
      <c r="C6927" s="6" t="s">
        <v>13679</v>
      </c>
      <c r="D6927" s="3" t="s">
        <v>2028</v>
      </c>
    </row>
    <row r="6928">
      <c r="A6928" s="6" t="s">
        <v>4681</v>
      </c>
      <c r="B6928" s="2" t="s">
        <v>13680</v>
      </c>
      <c r="C6928" s="6" t="s">
        <v>13681</v>
      </c>
      <c r="D6928" s="3" t="s">
        <v>2028</v>
      </c>
    </row>
    <row r="6929">
      <c r="A6929" s="6" t="s">
        <v>4681</v>
      </c>
      <c r="B6929" s="2" t="s">
        <v>13682</v>
      </c>
      <c r="C6929" s="6" t="s">
        <v>13683</v>
      </c>
      <c r="D6929" s="3" t="s">
        <v>2028</v>
      </c>
    </row>
    <row r="6930">
      <c r="A6930" s="6" t="s">
        <v>4681</v>
      </c>
      <c r="B6930" s="2" t="s">
        <v>13684</v>
      </c>
      <c r="C6930" s="6" t="s">
        <v>13685</v>
      </c>
      <c r="D6930" s="3" t="s">
        <v>2028</v>
      </c>
    </row>
    <row r="6931">
      <c r="A6931" s="6" t="s">
        <v>4681</v>
      </c>
      <c r="B6931" s="2" t="s">
        <v>13686</v>
      </c>
      <c r="C6931" s="6" t="s">
        <v>13687</v>
      </c>
      <c r="D6931" s="3" t="s">
        <v>2028</v>
      </c>
    </row>
    <row r="6932">
      <c r="A6932" s="6" t="s">
        <v>4681</v>
      </c>
      <c r="B6932" s="2" t="s">
        <v>13688</v>
      </c>
      <c r="C6932" s="6" t="s">
        <v>13689</v>
      </c>
      <c r="D6932" s="3" t="s">
        <v>2030</v>
      </c>
    </row>
    <row r="6933">
      <c r="A6933" s="6" t="s">
        <v>4681</v>
      </c>
      <c r="B6933" s="2" t="s">
        <v>13690</v>
      </c>
      <c r="C6933" s="6" t="s">
        <v>13691</v>
      </c>
      <c r="D6933" s="3" t="s">
        <v>2030</v>
      </c>
    </row>
    <row r="6934">
      <c r="A6934" s="6" t="s">
        <v>4681</v>
      </c>
      <c r="B6934" s="2" t="s">
        <v>13692</v>
      </c>
      <c r="C6934" s="6" t="s">
        <v>13693</v>
      </c>
      <c r="D6934" s="3" t="s">
        <v>2030</v>
      </c>
    </row>
    <row r="6935">
      <c r="A6935" s="6" t="s">
        <v>4681</v>
      </c>
      <c r="B6935" s="2" t="s">
        <v>13694</v>
      </c>
      <c r="C6935" s="6" t="s">
        <v>13695</v>
      </c>
      <c r="D6935" s="3" t="s">
        <v>2030</v>
      </c>
    </row>
    <row r="6936">
      <c r="A6936" s="6" t="s">
        <v>4681</v>
      </c>
      <c r="B6936" s="2" t="s">
        <v>13696</v>
      </c>
      <c r="C6936" s="6" t="s">
        <v>13697</v>
      </c>
      <c r="D6936" s="3" t="s">
        <v>2030</v>
      </c>
    </row>
    <row r="6937">
      <c r="A6937" s="6" t="s">
        <v>4681</v>
      </c>
      <c r="B6937" s="2" t="s">
        <v>13698</v>
      </c>
      <c r="C6937" s="6" t="s">
        <v>13699</v>
      </c>
      <c r="D6937" s="3" t="s">
        <v>2030</v>
      </c>
    </row>
    <row r="6938">
      <c r="A6938" s="6" t="s">
        <v>4681</v>
      </c>
      <c r="B6938" s="2" t="s">
        <v>13700</v>
      </c>
      <c r="C6938" s="6" t="s">
        <v>13701</v>
      </c>
      <c r="D6938" s="3" t="s">
        <v>2030</v>
      </c>
    </row>
    <row r="6939">
      <c r="A6939" s="6" t="s">
        <v>4681</v>
      </c>
      <c r="B6939" s="2" t="s">
        <v>13702</v>
      </c>
      <c r="C6939" s="6" t="s">
        <v>13703</v>
      </c>
      <c r="D6939" s="3" t="s">
        <v>2032</v>
      </c>
    </row>
    <row r="6940">
      <c r="A6940" s="6" t="s">
        <v>4681</v>
      </c>
      <c r="B6940" s="2" t="s">
        <v>13704</v>
      </c>
      <c r="C6940" s="6" t="s">
        <v>13705</v>
      </c>
      <c r="D6940" s="3" t="s">
        <v>2032</v>
      </c>
    </row>
    <row r="6941">
      <c r="A6941" s="6" t="s">
        <v>4681</v>
      </c>
      <c r="B6941" s="2" t="s">
        <v>13706</v>
      </c>
      <c r="C6941" s="6" t="s">
        <v>13707</v>
      </c>
      <c r="D6941" s="3" t="s">
        <v>2032</v>
      </c>
    </row>
    <row r="6942">
      <c r="A6942" s="6" t="s">
        <v>4681</v>
      </c>
      <c r="B6942" s="2" t="s">
        <v>13708</v>
      </c>
      <c r="C6942" s="6" t="s">
        <v>13709</v>
      </c>
      <c r="D6942" s="3" t="s">
        <v>2032</v>
      </c>
    </row>
    <row r="6943">
      <c r="A6943" s="6" t="s">
        <v>4681</v>
      </c>
      <c r="B6943" s="2" t="s">
        <v>13710</v>
      </c>
      <c r="C6943" s="6" t="s">
        <v>13711</v>
      </c>
      <c r="D6943" s="3" t="s">
        <v>2034</v>
      </c>
    </row>
    <row r="6944">
      <c r="A6944" s="6" t="s">
        <v>4681</v>
      </c>
      <c r="B6944" s="2" t="s">
        <v>13712</v>
      </c>
      <c r="C6944" s="6" t="s">
        <v>13713</v>
      </c>
      <c r="D6944" s="3" t="s">
        <v>2034</v>
      </c>
    </row>
    <row r="6945">
      <c r="A6945" s="6" t="s">
        <v>4681</v>
      </c>
      <c r="B6945" s="2" t="s">
        <v>13714</v>
      </c>
      <c r="C6945" s="6" t="s">
        <v>13715</v>
      </c>
      <c r="D6945" s="3" t="s">
        <v>2034</v>
      </c>
    </row>
    <row r="6946">
      <c r="A6946" s="6" t="s">
        <v>4681</v>
      </c>
      <c r="B6946" s="2" t="s">
        <v>13716</v>
      </c>
      <c r="C6946" s="6" t="s">
        <v>13717</v>
      </c>
      <c r="D6946" s="3" t="s">
        <v>2034</v>
      </c>
    </row>
    <row r="6947">
      <c r="A6947" s="6" t="s">
        <v>4681</v>
      </c>
      <c r="B6947" s="2" t="s">
        <v>13718</v>
      </c>
      <c r="C6947" s="6" t="s">
        <v>13719</v>
      </c>
      <c r="D6947" s="3" t="s">
        <v>2034</v>
      </c>
    </row>
    <row r="6948">
      <c r="A6948" s="6" t="s">
        <v>4681</v>
      </c>
      <c r="B6948" s="2" t="s">
        <v>13720</v>
      </c>
      <c r="C6948" s="6" t="s">
        <v>13721</v>
      </c>
      <c r="D6948" s="3" t="s">
        <v>2034</v>
      </c>
    </row>
    <row r="6949">
      <c r="A6949" s="6" t="s">
        <v>4681</v>
      </c>
      <c r="B6949" s="2" t="s">
        <v>13722</v>
      </c>
      <c r="C6949" s="6" t="s">
        <v>13723</v>
      </c>
      <c r="D6949" s="3" t="s">
        <v>2034</v>
      </c>
    </row>
    <row r="6950">
      <c r="A6950" s="6" t="s">
        <v>4681</v>
      </c>
      <c r="B6950" s="2" t="s">
        <v>13724</v>
      </c>
      <c r="C6950" s="6" t="s">
        <v>13725</v>
      </c>
      <c r="D6950" s="3" t="s">
        <v>2034</v>
      </c>
    </row>
    <row r="6951">
      <c r="A6951" s="6" t="s">
        <v>4681</v>
      </c>
      <c r="B6951" s="2" t="s">
        <v>13726</v>
      </c>
      <c r="C6951" s="6" t="s">
        <v>13727</v>
      </c>
      <c r="D6951" s="3" t="s">
        <v>2036</v>
      </c>
    </row>
    <row r="6952">
      <c r="A6952" s="6" t="s">
        <v>4681</v>
      </c>
      <c r="B6952" s="2" t="s">
        <v>13728</v>
      </c>
      <c r="C6952" s="6" t="s">
        <v>13729</v>
      </c>
      <c r="D6952" s="3" t="s">
        <v>2036</v>
      </c>
    </row>
    <row r="6953">
      <c r="A6953" s="6" t="s">
        <v>4681</v>
      </c>
      <c r="B6953" s="2" t="s">
        <v>13730</v>
      </c>
      <c r="C6953" s="6" t="s">
        <v>13731</v>
      </c>
      <c r="D6953" s="3" t="s">
        <v>2036</v>
      </c>
    </row>
    <row r="6954">
      <c r="A6954" s="6" t="s">
        <v>4681</v>
      </c>
      <c r="B6954" s="2" t="s">
        <v>13732</v>
      </c>
      <c r="C6954" s="6" t="s">
        <v>13733</v>
      </c>
      <c r="D6954" s="3" t="s">
        <v>2036</v>
      </c>
    </row>
    <row r="6955">
      <c r="A6955" s="6" t="s">
        <v>4681</v>
      </c>
      <c r="B6955" s="2" t="s">
        <v>13734</v>
      </c>
      <c r="C6955" s="6" t="s">
        <v>13735</v>
      </c>
      <c r="D6955" s="3" t="s">
        <v>2036</v>
      </c>
    </row>
    <row r="6956">
      <c r="A6956" s="6" t="s">
        <v>4681</v>
      </c>
      <c r="B6956" s="2" t="s">
        <v>13736</v>
      </c>
      <c r="C6956" s="6" t="s">
        <v>13737</v>
      </c>
      <c r="D6956" s="3" t="s">
        <v>2036</v>
      </c>
    </row>
    <row r="6957">
      <c r="A6957" s="6" t="s">
        <v>4681</v>
      </c>
      <c r="B6957" s="2" t="s">
        <v>13738</v>
      </c>
      <c r="C6957" s="6" t="s">
        <v>13739</v>
      </c>
      <c r="D6957" s="3" t="s">
        <v>2036</v>
      </c>
    </row>
    <row r="6958">
      <c r="A6958" s="6" t="s">
        <v>4681</v>
      </c>
      <c r="B6958" s="2" t="s">
        <v>13740</v>
      </c>
      <c r="C6958" s="6" t="s">
        <v>13741</v>
      </c>
      <c r="D6958" s="3" t="s">
        <v>2039</v>
      </c>
    </row>
    <row r="6959">
      <c r="A6959" s="6" t="s">
        <v>4681</v>
      </c>
      <c r="B6959" s="2" t="s">
        <v>13742</v>
      </c>
      <c r="C6959" s="6" t="s">
        <v>13743</v>
      </c>
      <c r="D6959" s="3" t="s">
        <v>2039</v>
      </c>
    </row>
    <row r="6960">
      <c r="A6960" s="6" t="s">
        <v>4681</v>
      </c>
      <c r="B6960" s="2" t="s">
        <v>13744</v>
      </c>
      <c r="C6960" s="6" t="s">
        <v>13745</v>
      </c>
      <c r="D6960" s="3" t="s">
        <v>2039</v>
      </c>
    </row>
    <row r="6961">
      <c r="A6961" s="6" t="s">
        <v>4681</v>
      </c>
      <c r="B6961" s="2" t="s">
        <v>13746</v>
      </c>
      <c r="C6961" s="6" t="s">
        <v>13747</v>
      </c>
      <c r="D6961" s="3" t="s">
        <v>2039</v>
      </c>
    </row>
    <row r="6962">
      <c r="A6962" s="6" t="s">
        <v>4681</v>
      </c>
      <c r="B6962" s="2" t="s">
        <v>13748</v>
      </c>
      <c r="C6962" s="6" t="s">
        <v>13749</v>
      </c>
      <c r="D6962" s="3" t="s">
        <v>2039</v>
      </c>
    </row>
    <row r="6963">
      <c r="A6963" s="6" t="s">
        <v>4681</v>
      </c>
      <c r="B6963" s="2" t="s">
        <v>13750</v>
      </c>
      <c r="C6963" s="6" t="s">
        <v>13751</v>
      </c>
      <c r="D6963" s="3" t="s">
        <v>2039</v>
      </c>
    </row>
    <row r="6964">
      <c r="A6964" s="6" t="s">
        <v>4681</v>
      </c>
      <c r="B6964" s="2" t="s">
        <v>13752</v>
      </c>
      <c r="C6964" s="6" t="s">
        <v>13753</v>
      </c>
      <c r="D6964" s="3" t="s">
        <v>2039</v>
      </c>
    </row>
    <row r="6965">
      <c r="A6965" s="6" t="s">
        <v>4681</v>
      </c>
      <c r="B6965" s="2" t="s">
        <v>13754</v>
      </c>
      <c r="C6965" s="6" t="s">
        <v>13755</v>
      </c>
      <c r="D6965" s="3" t="s">
        <v>2039</v>
      </c>
    </row>
    <row r="6966">
      <c r="A6966" s="6" t="s">
        <v>4681</v>
      </c>
      <c r="B6966" s="2" t="s">
        <v>13756</v>
      </c>
      <c r="C6966" s="6" t="s">
        <v>13757</v>
      </c>
      <c r="D6966" s="3" t="s">
        <v>2039</v>
      </c>
    </row>
    <row r="6967">
      <c r="A6967" s="6" t="s">
        <v>4681</v>
      </c>
      <c r="B6967" s="2" t="s">
        <v>13758</v>
      </c>
      <c r="C6967" s="6" t="s">
        <v>13759</v>
      </c>
      <c r="D6967" s="3" t="s">
        <v>2041</v>
      </c>
    </row>
    <row r="6968">
      <c r="A6968" s="6" t="s">
        <v>4681</v>
      </c>
      <c r="B6968" s="2" t="s">
        <v>13760</v>
      </c>
      <c r="C6968" s="6" t="s">
        <v>13761</v>
      </c>
      <c r="D6968" s="3" t="s">
        <v>2041</v>
      </c>
    </row>
    <row r="6969">
      <c r="A6969" s="6" t="s">
        <v>4681</v>
      </c>
      <c r="B6969" s="2" t="s">
        <v>13762</v>
      </c>
      <c r="C6969" s="6" t="s">
        <v>13763</v>
      </c>
      <c r="D6969" s="3" t="s">
        <v>2041</v>
      </c>
    </row>
    <row r="6970">
      <c r="A6970" s="6" t="s">
        <v>4681</v>
      </c>
      <c r="B6970" s="2" t="s">
        <v>13764</v>
      </c>
      <c r="C6970" s="6" t="s">
        <v>13765</v>
      </c>
      <c r="D6970" s="3" t="s">
        <v>2041</v>
      </c>
    </row>
    <row r="6971">
      <c r="A6971" s="6" t="s">
        <v>4681</v>
      </c>
      <c r="B6971" s="2" t="s">
        <v>13766</v>
      </c>
      <c r="C6971" s="6" t="s">
        <v>13767</v>
      </c>
      <c r="D6971" s="3" t="s">
        <v>2041</v>
      </c>
    </row>
    <row r="6972">
      <c r="A6972" s="6" t="s">
        <v>4681</v>
      </c>
      <c r="B6972" s="2" t="s">
        <v>13768</v>
      </c>
      <c r="C6972" s="6" t="s">
        <v>13769</v>
      </c>
      <c r="D6972" s="3" t="s">
        <v>2041</v>
      </c>
    </row>
    <row r="6973">
      <c r="A6973" s="6" t="s">
        <v>4681</v>
      </c>
      <c r="B6973" s="2" t="s">
        <v>13770</v>
      </c>
      <c r="C6973" s="6" t="s">
        <v>13771</v>
      </c>
      <c r="D6973" s="3" t="s">
        <v>2041</v>
      </c>
    </row>
    <row r="6974">
      <c r="A6974" s="6" t="s">
        <v>4681</v>
      </c>
      <c r="B6974" s="2" t="s">
        <v>13772</v>
      </c>
      <c r="C6974" s="6" t="s">
        <v>13773</v>
      </c>
      <c r="D6974" s="3" t="s">
        <v>2043</v>
      </c>
    </row>
    <row r="6975">
      <c r="A6975" s="6" t="s">
        <v>4681</v>
      </c>
      <c r="B6975" s="2" t="s">
        <v>13774</v>
      </c>
      <c r="C6975" s="6" t="s">
        <v>13775</v>
      </c>
      <c r="D6975" s="3" t="s">
        <v>2043</v>
      </c>
    </row>
    <row r="6976">
      <c r="A6976" s="6" t="s">
        <v>4681</v>
      </c>
      <c r="B6976" s="2" t="s">
        <v>13776</v>
      </c>
      <c r="C6976" s="6" t="s">
        <v>13777</v>
      </c>
      <c r="D6976" s="3" t="s">
        <v>2043</v>
      </c>
    </row>
    <row r="6977">
      <c r="A6977" s="6" t="s">
        <v>4681</v>
      </c>
      <c r="B6977" s="2" t="s">
        <v>13778</v>
      </c>
      <c r="C6977" s="6" t="s">
        <v>13779</v>
      </c>
      <c r="D6977" s="3" t="s">
        <v>2043</v>
      </c>
    </row>
    <row r="6978">
      <c r="A6978" s="6" t="s">
        <v>4681</v>
      </c>
      <c r="B6978" s="2" t="s">
        <v>13780</v>
      </c>
      <c r="C6978" s="6" t="s">
        <v>13781</v>
      </c>
      <c r="D6978" s="3" t="s">
        <v>2043</v>
      </c>
    </row>
    <row r="6979">
      <c r="A6979" s="6" t="s">
        <v>4681</v>
      </c>
      <c r="B6979" s="2" t="s">
        <v>13782</v>
      </c>
      <c r="C6979" s="6" t="s">
        <v>13783</v>
      </c>
      <c r="D6979" s="3" t="s">
        <v>2043</v>
      </c>
    </row>
    <row r="6980">
      <c r="A6980" s="6" t="s">
        <v>4681</v>
      </c>
      <c r="B6980" s="2" t="s">
        <v>13784</v>
      </c>
      <c r="C6980" s="6" t="s">
        <v>13785</v>
      </c>
      <c r="D6980" s="3" t="s">
        <v>2043</v>
      </c>
    </row>
    <row r="6981">
      <c r="A6981" s="6" t="s">
        <v>4681</v>
      </c>
      <c r="B6981" s="2" t="s">
        <v>13786</v>
      </c>
      <c r="C6981" s="6" t="s">
        <v>13787</v>
      </c>
      <c r="D6981" s="3" t="s">
        <v>2045</v>
      </c>
    </row>
    <row r="6982">
      <c r="A6982" s="6" t="s">
        <v>4681</v>
      </c>
      <c r="B6982" s="2" t="s">
        <v>13788</v>
      </c>
      <c r="C6982" s="6" t="s">
        <v>13789</v>
      </c>
      <c r="D6982" s="3" t="s">
        <v>2045</v>
      </c>
    </row>
    <row r="6983">
      <c r="A6983" s="6" t="s">
        <v>4681</v>
      </c>
      <c r="B6983" s="2" t="s">
        <v>13790</v>
      </c>
      <c r="C6983" s="6" t="s">
        <v>13791</v>
      </c>
      <c r="D6983" s="3" t="s">
        <v>2045</v>
      </c>
    </row>
    <row r="6984">
      <c r="A6984" s="6" t="s">
        <v>4681</v>
      </c>
      <c r="B6984" s="2" t="s">
        <v>13792</v>
      </c>
      <c r="C6984" s="6" t="s">
        <v>13793</v>
      </c>
      <c r="D6984" s="3" t="s">
        <v>2045</v>
      </c>
    </row>
    <row r="6985">
      <c r="A6985" s="6" t="s">
        <v>4681</v>
      </c>
      <c r="B6985" s="2" t="s">
        <v>13794</v>
      </c>
      <c r="C6985" s="6" t="s">
        <v>13795</v>
      </c>
      <c r="D6985" s="3" t="s">
        <v>2045</v>
      </c>
    </row>
    <row r="6986">
      <c r="A6986" s="6" t="s">
        <v>4681</v>
      </c>
      <c r="B6986" s="2" t="s">
        <v>13796</v>
      </c>
      <c r="C6986" s="6" t="s">
        <v>13797</v>
      </c>
      <c r="D6986" s="3" t="s">
        <v>2047</v>
      </c>
    </row>
    <row r="6987">
      <c r="A6987" s="6" t="s">
        <v>4681</v>
      </c>
      <c r="B6987" s="2" t="s">
        <v>13798</v>
      </c>
      <c r="C6987" s="6" t="s">
        <v>13799</v>
      </c>
      <c r="D6987" s="3" t="s">
        <v>2047</v>
      </c>
    </row>
    <row r="6988">
      <c r="A6988" s="6" t="s">
        <v>4681</v>
      </c>
      <c r="B6988" s="2" t="s">
        <v>13800</v>
      </c>
      <c r="C6988" s="6" t="s">
        <v>13801</v>
      </c>
      <c r="D6988" s="3" t="s">
        <v>2047</v>
      </c>
    </row>
    <row r="6989">
      <c r="A6989" s="6" t="s">
        <v>4681</v>
      </c>
      <c r="B6989" s="2" t="s">
        <v>13802</v>
      </c>
      <c r="C6989" s="6" t="s">
        <v>13803</v>
      </c>
      <c r="D6989" s="3" t="s">
        <v>2047</v>
      </c>
    </row>
    <row r="6990">
      <c r="A6990" s="6" t="s">
        <v>4681</v>
      </c>
      <c r="B6990" s="2" t="s">
        <v>13804</v>
      </c>
      <c r="C6990" s="6" t="s">
        <v>13805</v>
      </c>
      <c r="D6990" s="3" t="s">
        <v>2047</v>
      </c>
    </row>
    <row r="6991">
      <c r="A6991" s="6" t="s">
        <v>4681</v>
      </c>
      <c r="B6991" s="2" t="s">
        <v>13806</v>
      </c>
      <c r="C6991" s="6" t="s">
        <v>13807</v>
      </c>
      <c r="D6991" s="3" t="s">
        <v>2047</v>
      </c>
    </row>
    <row r="6992">
      <c r="A6992" s="6" t="s">
        <v>4681</v>
      </c>
      <c r="B6992" s="2" t="s">
        <v>13808</v>
      </c>
      <c r="C6992" s="6" t="s">
        <v>13809</v>
      </c>
      <c r="D6992" s="3" t="s">
        <v>2047</v>
      </c>
    </row>
    <row r="6993">
      <c r="A6993" s="6" t="s">
        <v>4681</v>
      </c>
      <c r="B6993" s="2" t="s">
        <v>13810</v>
      </c>
      <c r="C6993" s="6" t="s">
        <v>13811</v>
      </c>
      <c r="D6993" s="3" t="s">
        <v>2050</v>
      </c>
    </row>
    <row r="6994">
      <c r="A6994" s="6" t="s">
        <v>4681</v>
      </c>
      <c r="B6994" s="2" t="s">
        <v>13812</v>
      </c>
      <c r="C6994" s="6" t="s">
        <v>13813</v>
      </c>
      <c r="D6994" s="3" t="s">
        <v>2050</v>
      </c>
    </row>
    <row r="6995">
      <c r="A6995" s="6" t="s">
        <v>4681</v>
      </c>
      <c r="B6995" s="2" t="s">
        <v>13814</v>
      </c>
      <c r="C6995" s="6" t="s">
        <v>13815</v>
      </c>
      <c r="D6995" s="3" t="s">
        <v>2050</v>
      </c>
    </row>
    <row r="6996">
      <c r="A6996" s="6" t="s">
        <v>4681</v>
      </c>
      <c r="B6996" s="2" t="s">
        <v>13816</v>
      </c>
      <c r="C6996" s="6" t="s">
        <v>13817</v>
      </c>
      <c r="D6996" s="3" t="s">
        <v>2050</v>
      </c>
    </row>
    <row r="6997">
      <c r="A6997" s="6" t="s">
        <v>4681</v>
      </c>
      <c r="B6997" s="2" t="s">
        <v>13818</v>
      </c>
      <c r="C6997" s="6" t="s">
        <v>13819</v>
      </c>
      <c r="D6997" s="3" t="s">
        <v>2050</v>
      </c>
    </row>
    <row r="6998">
      <c r="A6998" s="6" t="s">
        <v>4681</v>
      </c>
      <c r="B6998" s="2" t="s">
        <v>13820</v>
      </c>
      <c r="C6998" s="6" t="s">
        <v>13821</v>
      </c>
      <c r="D6998" s="3" t="s">
        <v>2050</v>
      </c>
    </row>
    <row r="6999">
      <c r="A6999" s="6" t="s">
        <v>4681</v>
      </c>
      <c r="B6999" s="2" t="s">
        <v>13822</v>
      </c>
      <c r="C6999" s="6" t="s">
        <v>13823</v>
      </c>
      <c r="D6999" s="3" t="s">
        <v>2050</v>
      </c>
    </row>
    <row r="7000">
      <c r="A7000" s="6" t="s">
        <v>4681</v>
      </c>
      <c r="B7000" s="2" t="s">
        <v>13824</v>
      </c>
      <c r="C7000" s="6" t="s">
        <v>13825</v>
      </c>
      <c r="D7000" s="3" t="s">
        <v>2050</v>
      </c>
    </row>
    <row r="7001">
      <c r="A7001" s="6" t="s">
        <v>4681</v>
      </c>
      <c r="B7001" s="2" t="s">
        <v>13826</v>
      </c>
      <c r="C7001" s="6" t="s">
        <v>13827</v>
      </c>
      <c r="D7001" s="3" t="s">
        <v>2050</v>
      </c>
    </row>
    <row r="7002">
      <c r="A7002" s="6" t="s">
        <v>4681</v>
      </c>
      <c r="B7002" s="2" t="s">
        <v>13828</v>
      </c>
      <c r="C7002" s="6" t="s">
        <v>13829</v>
      </c>
      <c r="D7002" s="3" t="s">
        <v>2050</v>
      </c>
    </row>
    <row r="7003">
      <c r="A7003" s="6" t="s">
        <v>4681</v>
      </c>
      <c r="B7003" s="2" t="s">
        <v>13830</v>
      </c>
      <c r="C7003" s="6" t="s">
        <v>13831</v>
      </c>
      <c r="D7003" s="3" t="s">
        <v>2052</v>
      </c>
    </row>
    <row r="7004">
      <c r="A7004" s="6" t="s">
        <v>4681</v>
      </c>
      <c r="B7004" s="2" t="s">
        <v>13832</v>
      </c>
      <c r="C7004" s="6" t="s">
        <v>13833</v>
      </c>
      <c r="D7004" s="3" t="s">
        <v>2052</v>
      </c>
    </row>
    <row r="7005">
      <c r="A7005" s="6" t="s">
        <v>4681</v>
      </c>
      <c r="B7005" s="2" t="s">
        <v>13834</v>
      </c>
      <c r="C7005" s="6" t="s">
        <v>13835</v>
      </c>
      <c r="D7005" s="3" t="s">
        <v>2052</v>
      </c>
    </row>
    <row r="7006">
      <c r="A7006" s="6" t="s">
        <v>4681</v>
      </c>
      <c r="B7006" s="2" t="s">
        <v>13836</v>
      </c>
      <c r="C7006" s="6" t="s">
        <v>13837</v>
      </c>
      <c r="D7006" s="3" t="s">
        <v>2052</v>
      </c>
    </row>
    <row r="7007">
      <c r="A7007" s="6" t="s">
        <v>4681</v>
      </c>
      <c r="B7007" s="2" t="s">
        <v>13838</v>
      </c>
      <c r="C7007" s="6" t="s">
        <v>13839</v>
      </c>
      <c r="D7007" s="3" t="s">
        <v>2052</v>
      </c>
    </row>
    <row r="7008">
      <c r="A7008" s="6" t="s">
        <v>4681</v>
      </c>
      <c r="B7008" s="2" t="s">
        <v>13840</v>
      </c>
      <c r="C7008" s="6" t="s">
        <v>13841</v>
      </c>
      <c r="D7008" s="3" t="s">
        <v>2052</v>
      </c>
    </row>
    <row r="7009">
      <c r="A7009" s="6" t="s">
        <v>4681</v>
      </c>
      <c r="B7009" s="2" t="s">
        <v>13842</v>
      </c>
      <c r="C7009" s="6" t="s">
        <v>13843</v>
      </c>
      <c r="D7009" s="3" t="s">
        <v>2052</v>
      </c>
    </row>
    <row r="7010">
      <c r="A7010" s="6" t="s">
        <v>4681</v>
      </c>
      <c r="B7010" s="2" t="s">
        <v>13844</v>
      </c>
      <c r="C7010" s="6" t="s">
        <v>13845</v>
      </c>
      <c r="D7010" s="3" t="s">
        <v>2054</v>
      </c>
    </row>
    <row r="7011">
      <c r="A7011" s="6" t="s">
        <v>4681</v>
      </c>
      <c r="B7011" s="2" t="s">
        <v>13846</v>
      </c>
      <c r="C7011" s="6" t="s">
        <v>13847</v>
      </c>
      <c r="D7011" s="3" t="s">
        <v>2054</v>
      </c>
    </row>
    <row r="7012">
      <c r="A7012" s="6" t="s">
        <v>4681</v>
      </c>
      <c r="B7012" s="2" t="s">
        <v>13848</v>
      </c>
      <c r="C7012" s="6" t="s">
        <v>13849</v>
      </c>
      <c r="D7012" s="3" t="s">
        <v>2054</v>
      </c>
    </row>
    <row r="7013">
      <c r="A7013" s="6" t="s">
        <v>4681</v>
      </c>
      <c r="B7013" s="2" t="s">
        <v>13850</v>
      </c>
      <c r="C7013" s="6" t="s">
        <v>13851</v>
      </c>
      <c r="D7013" s="3" t="s">
        <v>2054</v>
      </c>
    </row>
    <row r="7014">
      <c r="A7014" s="6" t="s">
        <v>4681</v>
      </c>
      <c r="B7014" s="2" t="s">
        <v>13852</v>
      </c>
      <c r="C7014" s="6" t="s">
        <v>13853</v>
      </c>
      <c r="D7014" s="3" t="s">
        <v>2054</v>
      </c>
    </row>
    <row r="7015">
      <c r="A7015" s="6" t="s">
        <v>4681</v>
      </c>
      <c r="B7015" s="2" t="s">
        <v>13854</v>
      </c>
      <c r="C7015" s="6" t="s">
        <v>13855</v>
      </c>
      <c r="D7015" s="3" t="s">
        <v>2054</v>
      </c>
    </row>
    <row r="7016">
      <c r="A7016" s="6" t="s">
        <v>4681</v>
      </c>
      <c r="B7016" s="2" t="s">
        <v>13856</v>
      </c>
      <c r="C7016" s="6" t="s">
        <v>13857</v>
      </c>
      <c r="D7016" s="3" t="s">
        <v>2054</v>
      </c>
    </row>
    <row r="7017">
      <c r="A7017" s="6" t="s">
        <v>4681</v>
      </c>
      <c r="B7017" s="2" t="s">
        <v>13858</v>
      </c>
      <c r="C7017" s="6" t="s">
        <v>13859</v>
      </c>
      <c r="D7017" s="3" t="s">
        <v>2054</v>
      </c>
    </row>
    <row r="7018">
      <c r="A7018" s="6" t="s">
        <v>4681</v>
      </c>
      <c r="B7018" s="2" t="s">
        <v>13860</v>
      </c>
      <c r="C7018" s="6" t="s">
        <v>13861</v>
      </c>
      <c r="D7018" s="3" t="s">
        <v>2054</v>
      </c>
    </row>
    <row r="7019">
      <c r="A7019" s="6" t="s">
        <v>4681</v>
      </c>
      <c r="B7019" s="2" t="s">
        <v>13862</v>
      </c>
      <c r="C7019" s="6" t="s">
        <v>13863</v>
      </c>
      <c r="D7019" s="3" t="s">
        <v>2056</v>
      </c>
    </row>
    <row r="7020">
      <c r="A7020" s="6" t="s">
        <v>4681</v>
      </c>
      <c r="B7020" s="2" t="s">
        <v>13864</v>
      </c>
      <c r="C7020" s="6" t="s">
        <v>13865</v>
      </c>
      <c r="D7020" s="3" t="s">
        <v>2056</v>
      </c>
    </row>
    <row r="7021">
      <c r="A7021" s="6" t="s">
        <v>4681</v>
      </c>
      <c r="B7021" s="2" t="s">
        <v>13866</v>
      </c>
      <c r="C7021" s="6" t="s">
        <v>13867</v>
      </c>
      <c r="D7021" s="3" t="s">
        <v>2056</v>
      </c>
    </row>
    <row r="7022">
      <c r="A7022" s="6" t="s">
        <v>4681</v>
      </c>
      <c r="B7022" s="2" t="s">
        <v>13868</v>
      </c>
      <c r="C7022" s="6" t="s">
        <v>13869</v>
      </c>
      <c r="D7022" s="3" t="s">
        <v>2056</v>
      </c>
    </row>
    <row r="7023">
      <c r="A7023" s="6" t="s">
        <v>4681</v>
      </c>
      <c r="B7023" s="2" t="s">
        <v>13870</v>
      </c>
      <c r="C7023" s="6" t="s">
        <v>13871</v>
      </c>
      <c r="D7023" s="3" t="s">
        <v>2056</v>
      </c>
    </row>
    <row r="7024">
      <c r="A7024" s="6" t="s">
        <v>4681</v>
      </c>
      <c r="B7024" s="2" t="s">
        <v>13872</v>
      </c>
      <c r="C7024" s="6" t="s">
        <v>13873</v>
      </c>
      <c r="D7024" s="3" t="s">
        <v>2056</v>
      </c>
    </row>
    <row r="7025">
      <c r="A7025" s="6" t="s">
        <v>4681</v>
      </c>
      <c r="B7025" s="2" t="s">
        <v>13874</v>
      </c>
      <c r="C7025" s="6" t="s">
        <v>13875</v>
      </c>
      <c r="D7025" s="3" t="s">
        <v>2056</v>
      </c>
    </row>
    <row r="7026">
      <c r="A7026" s="6" t="s">
        <v>4681</v>
      </c>
      <c r="B7026" s="2" t="s">
        <v>13876</v>
      </c>
      <c r="C7026" s="6" t="s">
        <v>13877</v>
      </c>
      <c r="D7026" s="3" t="s">
        <v>2056</v>
      </c>
    </row>
    <row r="7027">
      <c r="A7027" s="6" t="s">
        <v>4681</v>
      </c>
      <c r="B7027" s="2" t="s">
        <v>13878</v>
      </c>
      <c r="C7027" s="6" t="s">
        <v>13879</v>
      </c>
      <c r="D7027" s="3" t="s">
        <v>2056</v>
      </c>
    </row>
    <row r="7028">
      <c r="A7028" s="6" t="s">
        <v>4681</v>
      </c>
      <c r="B7028" s="2" t="s">
        <v>13880</v>
      </c>
      <c r="C7028" s="6" t="s">
        <v>13881</v>
      </c>
      <c r="D7028" s="3" t="s">
        <v>2056</v>
      </c>
    </row>
    <row r="7029">
      <c r="A7029" s="6" t="s">
        <v>4681</v>
      </c>
      <c r="B7029" s="2" t="s">
        <v>13882</v>
      </c>
      <c r="C7029" s="6" t="s">
        <v>13883</v>
      </c>
      <c r="D7029" s="3" t="s">
        <v>2058</v>
      </c>
    </row>
    <row r="7030">
      <c r="A7030" s="6" t="s">
        <v>4681</v>
      </c>
      <c r="B7030" s="2" t="s">
        <v>13884</v>
      </c>
      <c r="C7030" s="6" t="s">
        <v>13885</v>
      </c>
      <c r="D7030" s="3" t="s">
        <v>2058</v>
      </c>
    </row>
    <row r="7031">
      <c r="A7031" s="6" t="s">
        <v>4681</v>
      </c>
      <c r="B7031" s="2" t="s">
        <v>13886</v>
      </c>
      <c r="C7031" s="6" t="s">
        <v>13887</v>
      </c>
      <c r="D7031" s="3" t="s">
        <v>2058</v>
      </c>
    </row>
    <row r="7032">
      <c r="A7032" s="6" t="s">
        <v>4681</v>
      </c>
      <c r="B7032" s="2" t="s">
        <v>13888</v>
      </c>
      <c r="C7032" s="6" t="s">
        <v>13889</v>
      </c>
      <c r="D7032" s="3" t="s">
        <v>2058</v>
      </c>
    </row>
    <row r="7033">
      <c r="A7033" s="6" t="s">
        <v>4681</v>
      </c>
      <c r="B7033" s="2" t="s">
        <v>13890</v>
      </c>
      <c r="C7033" s="6" t="s">
        <v>13891</v>
      </c>
      <c r="D7033" s="3" t="s">
        <v>2058</v>
      </c>
    </row>
    <row r="7034">
      <c r="A7034" s="6" t="s">
        <v>4681</v>
      </c>
      <c r="B7034" s="2" t="s">
        <v>13892</v>
      </c>
      <c r="C7034" s="6" t="s">
        <v>13893</v>
      </c>
      <c r="D7034" s="3" t="s">
        <v>2058</v>
      </c>
    </row>
    <row r="7035">
      <c r="A7035" s="6" t="s">
        <v>4681</v>
      </c>
      <c r="B7035" s="2" t="s">
        <v>13894</v>
      </c>
      <c r="C7035" s="6" t="s">
        <v>13895</v>
      </c>
      <c r="D7035" s="3" t="s">
        <v>2058</v>
      </c>
    </row>
    <row r="7036">
      <c r="A7036" s="6" t="s">
        <v>4681</v>
      </c>
      <c r="B7036" s="2" t="s">
        <v>13896</v>
      </c>
      <c r="C7036" s="6" t="s">
        <v>13897</v>
      </c>
      <c r="D7036" s="3" t="s">
        <v>2058</v>
      </c>
    </row>
    <row r="7037">
      <c r="A7037" s="6" t="s">
        <v>4681</v>
      </c>
      <c r="B7037" s="2" t="s">
        <v>13898</v>
      </c>
      <c r="C7037" s="6" t="s">
        <v>13899</v>
      </c>
      <c r="D7037" s="3" t="s">
        <v>2058</v>
      </c>
    </row>
    <row r="7038">
      <c r="A7038" s="6" t="s">
        <v>4681</v>
      </c>
      <c r="B7038" s="2" t="s">
        <v>13900</v>
      </c>
      <c r="C7038" s="6" t="s">
        <v>13901</v>
      </c>
      <c r="D7038" s="3" t="s">
        <v>2058</v>
      </c>
    </row>
    <row r="7039">
      <c r="A7039" s="6" t="s">
        <v>4681</v>
      </c>
      <c r="B7039" s="2" t="s">
        <v>13902</v>
      </c>
      <c r="C7039" s="6" t="s">
        <v>13903</v>
      </c>
      <c r="D7039" s="3" t="s">
        <v>2060</v>
      </c>
    </row>
    <row r="7040">
      <c r="A7040" s="6" t="s">
        <v>4681</v>
      </c>
      <c r="B7040" s="2" t="s">
        <v>13904</v>
      </c>
      <c r="C7040" s="6" t="s">
        <v>13905</v>
      </c>
      <c r="D7040" s="3" t="s">
        <v>2060</v>
      </c>
    </row>
    <row r="7041">
      <c r="A7041" s="6" t="s">
        <v>4681</v>
      </c>
      <c r="B7041" s="2" t="s">
        <v>13906</v>
      </c>
      <c r="C7041" s="6" t="s">
        <v>13907</v>
      </c>
      <c r="D7041" s="3" t="s">
        <v>2060</v>
      </c>
    </row>
    <row r="7042">
      <c r="A7042" s="6" t="s">
        <v>4681</v>
      </c>
      <c r="B7042" s="2" t="s">
        <v>13908</v>
      </c>
      <c r="C7042" s="6" t="s">
        <v>13909</v>
      </c>
      <c r="D7042" s="3" t="s">
        <v>2060</v>
      </c>
    </row>
    <row r="7043">
      <c r="A7043" s="6" t="s">
        <v>4681</v>
      </c>
      <c r="B7043" s="2" t="s">
        <v>13910</v>
      </c>
      <c r="C7043" s="6" t="s">
        <v>13911</v>
      </c>
      <c r="D7043" s="3" t="s">
        <v>2060</v>
      </c>
    </row>
    <row r="7044">
      <c r="A7044" s="6" t="s">
        <v>4681</v>
      </c>
      <c r="B7044" s="2" t="s">
        <v>13912</v>
      </c>
      <c r="C7044" s="6" t="s">
        <v>13913</v>
      </c>
      <c r="D7044" s="3" t="s">
        <v>2063</v>
      </c>
    </row>
    <row r="7045">
      <c r="A7045" s="6" t="s">
        <v>4681</v>
      </c>
      <c r="B7045" s="2" t="s">
        <v>13914</v>
      </c>
      <c r="C7045" s="6" t="s">
        <v>13915</v>
      </c>
      <c r="D7045" s="3" t="s">
        <v>2063</v>
      </c>
    </row>
    <row r="7046">
      <c r="A7046" s="6" t="s">
        <v>4681</v>
      </c>
      <c r="B7046" s="2" t="s">
        <v>13916</v>
      </c>
      <c r="C7046" s="6" t="s">
        <v>13917</v>
      </c>
      <c r="D7046" s="3" t="s">
        <v>2063</v>
      </c>
    </row>
    <row r="7047">
      <c r="A7047" s="6" t="s">
        <v>4681</v>
      </c>
      <c r="B7047" s="2" t="s">
        <v>13918</v>
      </c>
      <c r="C7047" s="6" t="s">
        <v>13919</v>
      </c>
      <c r="D7047" s="3" t="s">
        <v>2063</v>
      </c>
    </row>
    <row r="7048">
      <c r="A7048" s="6" t="s">
        <v>4681</v>
      </c>
      <c r="B7048" s="2" t="s">
        <v>13920</v>
      </c>
      <c r="C7048" s="6" t="s">
        <v>13921</v>
      </c>
      <c r="D7048" s="3" t="s">
        <v>2063</v>
      </c>
    </row>
    <row r="7049">
      <c r="A7049" s="6" t="s">
        <v>4681</v>
      </c>
      <c r="B7049" s="2" t="s">
        <v>13922</v>
      </c>
      <c r="C7049" s="6" t="s">
        <v>13923</v>
      </c>
      <c r="D7049" s="3" t="s">
        <v>2063</v>
      </c>
    </row>
    <row r="7050">
      <c r="A7050" s="6" t="s">
        <v>4681</v>
      </c>
      <c r="B7050" s="2" t="s">
        <v>13924</v>
      </c>
      <c r="C7050" s="6" t="s">
        <v>13925</v>
      </c>
      <c r="D7050" s="3" t="s">
        <v>2063</v>
      </c>
    </row>
    <row r="7051">
      <c r="A7051" s="6" t="s">
        <v>4681</v>
      </c>
      <c r="B7051" s="2" t="s">
        <v>13926</v>
      </c>
      <c r="C7051" s="6" t="s">
        <v>13927</v>
      </c>
      <c r="D7051" s="3" t="s">
        <v>2063</v>
      </c>
    </row>
    <row r="7052">
      <c r="A7052" s="6" t="s">
        <v>4681</v>
      </c>
      <c r="B7052" s="2" t="s">
        <v>13928</v>
      </c>
      <c r="C7052" s="6" t="s">
        <v>13929</v>
      </c>
      <c r="D7052" s="3" t="s">
        <v>2063</v>
      </c>
    </row>
    <row r="7053">
      <c r="A7053" s="6" t="s">
        <v>4681</v>
      </c>
      <c r="B7053" s="2" t="s">
        <v>13930</v>
      </c>
      <c r="C7053" s="6" t="s">
        <v>13931</v>
      </c>
      <c r="D7053" s="3" t="s">
        <v>2063</v>
      </c>
    </row>
    <row r="7054">
      <c r="A7054" s="6" t="s">
        <v>4681</v>
      </c>
      <c r="B7054" s="2" t="s">
        <v>13932</v>
      </c>
      <c r="C7054" s="6" t="s">
        <v>13933</v>
      </c>
      <c r="D7054" s="3" t="s">
        <v>2065</v>
      </c>
    </row>
    <row r="7055">
      <c r="A7055" s="6" t="s">
        <v>4681</v>
      </c>
      <c r="B7055" s="2" t="s">
        <v>13934</v>
      </c>
      <c r="C7055" s="6" t="s">
        <v>13935</v>
      </c>
      <c r="D7055" s="3" t="s">
        <v>2065</v>
      </c>
    </row>
    <row r="7056">
      <c r="A7056" s="6" t="s">
        <v>4681</v>
      </c>
      <c r="B7056" s="2" t="s">
        <v>13936</v>
      </c>
      <c r="C7056" s="6" t="s">
        <v>13937</v>
      </c>
      <c r="D7056" s="3" t="s">
        <v>2065</v>
      </c>
    </row>
    <row r="7057">
      <c r="A7057" s="6" t="s">
        <v>4681</v>
      </c>
      <c r="B7057" s="2" t="s">
        <v>13938</v>
      </c>
      <c r="C7057" s="6" t="s">
        <v>13939</v>
      </c>
      <c r="D7057" s="3" t="s">
        <v>2065</v>
      </c>
    </row>
    <row r="7058">
      <c r="A7058" s="6" t="s">
        <v>4681</v>
      </c>
      <c r="B7058" s="2" t="s">
        <v>13940</v>
      </c>
      <c r="C7058" s="6" t="s">
        <v>13941</v>
      </c>
      <c r="D7058" s="3" t="s">
        <v>2067</v>
      </c>
    </row>
    <row r="7059">
      <c r="A7059" s="6" t="s">
        <v>4681</v>
      </c>
      <c r="B7059" s="2" t="s">
        <v>13942</v>
      </c>
      <c r="C7059" s="6" t="s">
        <v>13943</v>
      </c>
      <c r="D7059" s="3" t="s">
        <v>2067</v>
      </c>
    </row>
    <row r="7060">
      <c r="A7060" s="6" t="s">
        <v>4681</v>
      </c>
      <c r="B7060" s="2" t="s">
        <v>13944</v>
      </c>
      <c r="C7060" s="6" t="s">
        <v>13945</v>
      </c>
      <c r="D7060" s="3" t="s">
        <v>2067</v>
      </c>
    </row>
    <row r="7061">
      <c r="A7061" s="6" t="s">
        <v>4681</v>
      </c>
      <c r="B7061" s="2" t="s">
        <v>13946</v>
      </c>
      <c r="C7061" s="6" t="s">
        <v>13947</v>
      </c>
      <c r="D7061" s="3" t="s">
        <v>2067</v>
      </c>
    </row>
    <row r="7062">
      <c r="A7062" s="6" t="s">
        <v>4681</v>
      </c>
      <c r="B7062" s="2" t="s">
        <v>13948</v>
      </c>
      <c r="C7062" s="6" t="s">
        <v>13949</v>
      </c>
      <c r="D7062" s="3" t="s">
        <v>2069</v>
      </c>
    </row>
    <row r="7063">
      <c r="A7063" s="6" t="s">
        <v>4681</v>
      </c>
      <c r="B7063" s="2" t="s">
        <v>13950</v>
      </c>
      <c r="C7063" s="6" t="s">
        <v>13951</v>
      </c>
      <c r="D7063" s="3" t="s">
        <v>2069</v>
      </c>
    </row>
    <row r="7064">
      <c r="A7064" s="6" t="s">
        <v>4681</v>
      </c>
      <c r="B7064" s="2" t="s">
        <v>13952</v>
      </c>
      <c r="C7064" s="6" t="s">
        <v>13953</v>
      </c>
      <c r="D7064" s="3" t="s">
        <v>2069</v>
      </c>
    </row>
    <row r="7065">
      <c r="A7065" s="6" t="s">
        <v>4681</v>
      </c>
      <c r="B7065" s="2" t="s">
        <v>13954</v>
      </c>
      <c r="C7065" s="6" t="s">
        <v>13955</v>
      </c>
      <c r="D7065" s="3" t="s">
        <v>2069</v>
      </c>
    </row>
    <row r="7066">
      <c r="A7066" s="6" t="s">
        <v>4681</v>
      </c>
      <c r="B7066" s="2" t="s">
        <v>13956</v>
      </c>
      <c r="C7066" s="6" t="s">
        <v>13957</v>
      </c>
      <c r="D7066" s="3" t="s">
        <v>2069</v>
      </c>
    </row>
    <row r="7067">
      <c r="A7067" s="6" t="s">
        <v>4681</v>
      </c>
      <c r="B7067" s="2" t="s">
        <v>13958</v>
      </c>
      <c r="C7067" s="6" t="s">
        <v>13959</v>
      </c>
      <c r="D7067" s="3" t="s">
        <v>2071</v>
      </c>
    </row>
    <row r="7068">
      <c r="A7068" s="6" t="s">
        <v>4681</v>
      </c>
      <c r="B7068" s="2" t="s">
        <v>13960</v>
      </c>
      <c r="C7068" s="6" t="s">
        <v>13961</v>
      </c>
      <c r="D7068" s="3" t="s">
        <v>2071</v>
      </c>
    </row>
    <row r="7069">
      <c r="A7069" s="6" t="s">
        <v>4681</v>
      </c>
      <c r="B7069" s="2" t="s">
        <v>13962</v>
      </c>
      <c r="C7069" s="6" t="s">
        <v>13963</v>
      </c>
      <c r="D7069" s="3" t="s">
        <v>2071</v>
      </c>
    </row>
    <row r="7070">
      <c r="A7070" s="6" t="s">
        <v>4681</v>
      </c>
      <c r="B7070" s="2" t="s">
        <v>13964</v>
      </c>
      <c r="C7070" s="6" t="s">
        <v>13965</v>
      </c>
      <c r="D7070" s="3" t="s">
        <v>2071</v>
      </c>
    </row>
    <row r="7071">
      <c r="A7071" s="6" t="s">
        <v>4681</v>
      </c>
      <c r="B7071" s="2" t="s">
        <v>13966</v>
      </c>
      <c r="C7071" s="6" t="s">
        <v>13967</v>
      </c>
      <c r="D7071" s="3" t="s">
        <v>2071</v>
      </c>
    </row>
    <row r="7072">
      <c r="A7072" s="6" t="s">
        <v>4681</v>
      </c>
      <c r="B7072" s="2" t="s">
        <v>13968</v>
      </c>
      <c r="C7072" s="6" t="s">
        <v>13969</v>
      </c>
      <c r="D7072" s="3" t="s">
        <v>2071</v>
      </c>
    </row>
    <row r="7073">
      <c r="A7073" s="6" t="s">
        <v>4681</v>
      </c>
      <c r="B7073" s="2" t="s">
        <v>13970</v>
      </c>
      <c r="C7073" s="6" t="s">
        <v>13971</v>
      </c>
      <c r="D7073" s="3" t="s">
        <v>2071</v>
      </c>
    </row>
    <row r="7074">
      <c r="A7074" s="6" t="s">
        <v>4681</v>
      </c>
      <c r="B7074" s="2" t="s">
        <v>13972</v>
      </c>
      <c r="C7074" s="6" t="s">
        <v>13973</v>
      </c>
      <c r="D7074" s="3" t="s">
        <v>2071</v>
      </c>
    </row>
    <row r="7075">
      <c r="A7075" s="6" t="s">
        <v>4681</v>
      </c>
      <c r="B7075" s="2" t="s">
        <v>13974</v>
      </c>
      <c r="C7075" s="6" t="s">
        <v>13975</v>
      </c>
      <c r="D7075" s="3" t="s">
        <v>2071</v>
      </c>
    </row>
    <row r="7076">
      <c r="A7076" s="6" t="s">
        <v>4681</v>
      </c>
      <c r="B7076" s="2" t="s">
        <v>13976</v>
      </c>
      <c r="C7076" s="6" t="s">
        <v>13977</v>
      </c>
      <c r="D7076" s="3" t="s">
        <v>2071</v>
      </c>
    </row>
    <row r="7077">
      <c r="A7077" s="6" t="s">
        <v>4681</v>
      </c>
      <c r="B7077" s="2" t="s">
        <v>13978</v>
      </c>
      <c r="C7077" s="6" t="s">
        <v>13979</v>
      </c>
      <c r="D7077" s="3" t="s">
        <v>2073</v>
      </c>
    </row>
    <row r="7078">
      <c r="A7078" s="6" t="s">
        <v>4681</v>
      </c>
      <c r="B7078" s="2" t="s">
        <v>13980</v>
      </c>
      <c r="C7078" s="6" t="s">
        <v>13981</v>
      </c>
      <c r="D7078" s="3" t="s">
        <v>2073</v>
      </c>
    </row>
    <row r="7079">
      <c r="A7079" s="6" t="s">
        <v>4681</v>
      </c>
      <c r="B7079" s="2" t="s">
        <v>13982</v>
      </c>
      <c r="C7079" s="6" t="s">
        <v>13983</v>
      </c>
      <c r="D7079" s="3" t="s">
        <v>2073</v>
      </c>
    </row>
    <row r="7080">
      <c r="A7080" s="6" t="s">
        <v>4681</v>
      </c>
      <c r="B7080" s="2" t="s">
        <v>13984</v>
      </c>
      <c r="C7080" s="6" t="s">
        <v>13985</v>
      </c>
      <c r="D7080" s="3" t="s">
        <v>2073</v>
      </c>
    </row>
    <row r="7081">
      <c r="A7081" s="6" t="s">
        <v>4681</v>
      </c>
      <c r="B7081" s="2" t="s">
        <v>13986</v>
      </c>
      <c r="C7081" s="6" t="s">
        <v>13987</v>
      </c>
      <c r="D7081" s="3" t="s">
        <v>2073</v>
      </c>
    </row>
    <row r="7082">
      <c r="A7082" s="6" t="s">
        <v>4681</v>
      </c>
      <c r="B7082" s="2" t="s">
        <v>13988</v>
      </c>
      <c r="C7082" s="6" t="s">
        <v>13989</v>
      </c>
      <c r="D7082" s="3" t="s">
        <v>2073</v>
      </c>
    </row>
    <row r="7083">
      <c r="A7083" s="6" t="s">
        <v>4681</v>
      </c>
      <c r="B7083" s="2" t="s">
        <v>13990</v>
      </c>
      <c r="C7083" s="6" t="s">
        <v>13991</v>
      </c>
      <c r="D7083" s="3" t="s">
        <v>2075</v>
      </c>
    </row>
    <row r="7084">
      <c r="A7084" s="6" t="s">
        <v>4681</v>
      </c>
      <c r="B7084" s="2" t="s">
        <v>13992</v>
      </c>
      <c r="C7084" s="6" t="s">
        <v>13993</v>
      </c>
      <c r="D7084" s="3" t="s">
        <v>2075</v>
      </c>
    </row>
    <row r="7085">
      <c r="A7085" s="6" t="s">
        <v>4681</v>
      </c>
      <c r="B7085" s="2" t="s">
        <v>13994</v>
      </c>
      <c r="C7085" s="6" t="s">
        <v>13995</v>
      </c>
      <c r="D7085" s="3" t="s">
        <v>2075</v>
      </c>
    </row>
    <row r="7086">
      <c r="A7086" s="6" t="s">
        <v>4681</v>
      </c>
      <c r="B7086" s="2" t="s">
        <v>13996</v>
      </c>
      <c r="C7086" s="6" t="s">
        <v>13997</v>
      </c>
      <c r="D7086" s="3" t="s">
        <v>2075</v>
      </c>
    </row>
    <row r="7087">
      <c r="A7087" s="6" t="s">
        <v>4681</v>
      </c>
      <c r="B7087" s="2" t="s">
        <v>13998</v>
      </c>
      <c r="C7087" s="6" t="s">
        <v>13999</v>
      </c>
      <c r="D7087" s="3" t="s">
        <v>2075</v>
      </c>
    </row>
    <row r="7088">
      <c r="A7088" s="6" t="s">
        <v>4681</v>
      </c>
      <c r="B7088" s="2" t="s">
        <v>14000</v>
      </c>
      <c r="C7088" s="6" t="s">
        <v>14001</v>
      </c>
      <c r="D7088" s="3" t="s">
        <v>2075</v>
      </c>
    </row>
    <row r="7089">
      <c r="A7089" s="6" t="s">
        <v>4681</v>
      </c>
      <c r="B7089" s="2" t="s">
        <v>14002</v>
      </c>
      <c r="C7089" s="6" t="s">
        <v>14003</v>
      </c>
      <c r="D7089" s="3" t="s">
        <v>2078</v>
      </c>
    </row>
    <row r="7090">
      <c r="A7090" s="6" t="s">
        <v>4681</v>
      </c>
      <c r="B7090" s="2" t="s">
        <v>14004</v>
      </c>
      <c r="C7090" s="6" t="s">
        <v>14005</v>
      </c>
      <c r="D7090" s="3" t="s">
        <v>2078</v>
      </c>
    </row>
    <row r="7091">
      <c r="A7091" s="6" t="s">
        <v>4681</v>
      </c>
      <c r="B7091" s="2" t="s">
        <v>14006</v>
      </c>
      <c r="C7091" s="6" t="s">
        <v>14007</v>
      </c>
      <c r="D7091" s="3" t="s">
        <v>2078</v>
      </c>
    </row>
    <row r="7092">
      <c r="A7092" s="6" t="s">
        <v>4681</v>
      </c>
      <c r="B7092" s="2" t="s">
        <v>14008</v>
      </c>
      <c r="C7092" s="6" t="s">
        <v>14009</v>
      </c>
      <c r="D7092" s="3" t="s">
        <v>2078</v>
      </c>
    </row>
    <row r="7093">
      <c r="A7093" s="6" t="s">
        <v>4681</v>
      </c>
      <c r="B7093" s="2" t="s">
        <v>14010</v>
      </c>
      <c r="C7093" s="6" t="s">
        <v>14011</v>
      </c>
      <c r="D7093" s="3" t="s">
        <v>2078</v>
      </c>
    </row>
    <row r="7094">
      <c r="A7094" s="6" t="s">
        <v>4681</v>
      </c>
      <c r="B7094" s="2" t="s">
        <v>14012</v>
      </c>
      <c r="C7094" s="6" t="s">
        <v>14013</v>
      </c>
      <c r="D7094" s="3" t="s">
        <v>2078</v>
      </c>
    </row>
    <row r="7095">
      <c r="A7095" s="6" t="s">
        <v>4681</v>
      </c>
      <c r="B7095" s="2" t="s">
        <v>14014</v>
      </c>
      <c r="C7095" s="6" t="s">
        <v>14015</v>
      </c>
      <c r="D7095" s="3" t="s">
        <v>2078</v>
      </c>
    </row>
    <row r="7096">
      <c r="A7096" s="6" t="s">
        <v>4681</v>
      </c>
      <c r="B7096" s="2" t="s">
        <v>14016</v>
      </c>
      <c r="C7096" s="6" t="s">
        <v>14017</v>
      </c>
      <c r="D7096" s="3" t="s">
        <v>2078</v>
      </c>
    </row>
    <row r="7097">
      <c r="A7097" s="6" t="s">
        <v>4681</v>
      </c>
      <c r="B7097" s="2" t="s">
        <v>14018</v>
      </c>
      <c r="C7097" s="6" t="s">
        <v>14019</v>
      </c>
      <c r="D7097" s="3" t="s">
        <v>2080</v>
      </c>
    </row>
    <row r="7098">
      <c r="A7098" s="6" t="s">
        <v>4681</v>
      </c>
      <c r="B7098" s="2" t="s">
        <v>14020</v>
      </c>
      <c r="C7098" s="6" t="s">
        <v>14021</v>
      </c>
      <c r="D7098" s="3" t="s">
        <v>2080</v>
      </c>
    </row>
    <row r="7099">
      <c r="A7099" s="6" t="s">
        <v>4681</v>
      </c>
      <c r="B7099" s="2" t="s">
        <v>14022</v>
      </c>
      <c r="C7099" s="6" t="s">
        <v>14023</v>
      </c>
      <c r="D7099" s="3" t="s">
        <v>2080</v>
      </c>
    </row>
    <row r="7100">
      <c r="A7100" s="6" t="s">
        <v>4681</v>
      </c>
      <c r="B7100" s="2" t="s">
        <v>14024</v>
      </c>
      <c r="C7100" s="6" t="s">
        <v>14025</v>
      </c>
      <c r="D7100" s="3" t="s">
        <v>2082</v>
      </c>
    </row>
    <row r="7101">
      <c r="A7101" s="6" t="s">
        <v>4681</v>
      </c>
      <c r="B7101" s="2" t="s">
        <v>14026</v>
      </c>
      <c r="C7101" s="6" t="s">
        <v>14027</v>
      </c>
      <c r="D7101" s="3" t="s">
        <v>2082</v>
      </c>
    </row>
    <row r="7102">
      <c r="A7102" s="6" t="s">
        <v>4681</v>
      </c>
      <c r="B7102" s="2" t="s">
        <v>14028</v>
      </c>
      <c r="C7102" s="6" t="s">
        <v>14029</v>
      </c>
      <c r="D7102" s="3" t="s">
        <v>2082</v>
      </c>
    </row>
    <row r="7103">
      <c r="A7103" s="6" t="s">
        <v>4681</v>
      </c>
      <c r="B7103" s="2" t="s">
        <v>14030</v>
      </c>
      <c r="C7103" s="6" t="s">
        <v>14031</v>
      </c>
      <c r="D7103" s="3" t="s">
        <v>2082</v>
      </c>
    </row>
    <row r="7104">
      <c r="A7104" s="6" t="s">
        <v>4681</v>
      </c>
      <c r="B7104" s="2" t="s">
        <v>14032</v>
      </c>
      <c r="C7104" s="6" t="s">
        <v>14033</v>
      </c>
      <c r="D7104" s="3" t="s">
        <v>2082</v>
      </c>
    </row>
    <row r="7105">
      <c r="A7105" s="6" t="s">
        <v>4681</v>
      </c>
      <c r="B7105" s="2" t="s">
        <v>14034</v>
      </c>
      <c r="C7105" s="6" t="s">
        <v>14035</v>
      </c>
      <c r="D7105" s="3" t="s">
        <v>2082</v>
      </c>
    </row>
    <row r="7106">
      <c r="A7106" s="6" t="s">
        <v>4681</v>
      </c>
      <c r="B7106" s="2" t="s">
        <v>14036</v>
      </c>
      <c r="C7106" s="6" t="s">
        <v>14037</v>
      </c>
      <c r="D7106" s="3" t="s">
        <v>2082</v>
      </c>
    </row>
    <row r="7107">
      <c r="A7107" s="6" t="s">
        <v>4681</v>
      </c>
      <c r="B7107" s="2" t="s">
        <v>14038</v>
      </c>
      <c r="C7107" s="6" t="s">
        <v>14039</v>
      </c>
      <c r="D7107" s="3" t="s">
        <v>2082</v>
      </c>
    </row>
    <row r="7108">
      <c r="A7108" s="6" t="s">
        <v>4681</v>
      </c>
      <c r="B7108" s="2" t="s">
        <v>14040</v>
      </c>
      <c r="C7108" s="6" t="s">
        <v>14041</v>
      </c>
      <c r="D7108" s="3" t="s">
        <v>2082</v>
      </c>
    </row>
    <row r="7109">
      <c r="A7109" s="6" t="s">
        <v>4681</v>
      </c>
      <c r="B7109" s="2" t="s">
        <v>14042</v>
      </c>
      <c r="C7109" s="6" t="s">
        <v>2085</v>
      </c>
      <c r="D7109" s="3" t="s">
        <v>2084</v>
      </c>
    </row>
    <row r="7110">
      <c r="A7110" s="6" t="s">
        <v>4681</v>
      </c>
      <c r="B7110" s="2" t="s">
        <v>14043</v>
      </c>
      <c r="C7110" s="6" t="s">
        <v>14044</v>
      </c>
      <c r="D7110" s="3" t="s">
        <v>2087</v>
      </c>
    </row>
    <row r="7111">
      <c r="A7111" s="6" t="s">
        <v>4681</v>
      </c>
      <c r="B7111" s="2" t="s">
        <v>14045</v>
      </c>
      <c r="C7111" s="6" t="s">
        <v>14046</v>
      </c>
      <c r="D7111" s="3" t="s">
        <v>2087</v>
      </c>
    </row>
    <row r="7112">
      <c r="A7112" s="6" t="s">
        <v>4681</v>
      </c>
      <c r="B7112" s="2" t="s">
        <v>14047</v>
      </c>
      <c r="C7112" s="6" t="s">
        <v>14048</v>
      </c>
      <c r="D7112" s="3" t="s">
        <v>2087</v>
      </c>
    </row>
    <row r="7113">
      <c r="A7113" s="6" t="s">
        <v>4681</v>
      </c>
      <c r="B7113" s="2" t="s">
        <v>14049</v>
      </c>
      <c r="C7113" s="6" t="s">
        <v>14050</v>
      </c>
      <c r="D7113" s="3" t="s">
        <v>2087</v>
      </c>
    </row>
    <row r="7114">
      <c r="A7114" s="6" t="s">
        <v>4681</v>
      </c>
      <c r="B7114" s="2" t="s">
        <v>14051</v>
      </c>
      <c r="C7114" s="6" t="s">
        <v>14052</v>
      </c>
      <c r="D7114" s="3" t="s">
        <v>2087</v>
      </c>
    </row>
    <row r="7115">
      <c r="A7115" s="6" t="s">
        <v>4681</v>
      </c>
      <c r="B7115" s="2" t="s">
        <v>14053</v>
      </c>
      <c r="C7115" s="6" t="s">
        <v>14054</v>
      </c>
      <c r="D7115" s="3" t="s">
        <v>2087</v>
      </c>
    </row>
    <row r="7116">
      <c r="A7116" s="6" t="s">
        <v>4681</v>
      </c>
      <c r="B7116" s="2" t="s">
        <v>14055</v>
      </c>
      <c r="C7116" s="6" t="s">
        <v>14056</v>
      </c>
      <c r="D7116" s="3" t="s">
        <v>2087</v>
      </c>
    </row>
    <row r="7117">
      <c r="A7117" s="6" t="s">
        <v>4681</v>
      </c>
      <c r="B7117" s="2" t="s">
        <v>14057</v>
      </c>
      <c r="C7117" s="6" t="s">
        <v>14058</v>
      </c>
      <c r="D7117" s="3" t="s">
        <v>2087</v>
      </c>
    </row>
    <row r="7118">
      <c r="A7118" s="6" t="s">
        <v>4681</v>
      </c>
      <c r="B7118" s="2" t="s">
        <v>14059</v>
      </c>
      <c r="C7118" s="6" t="s">
        <v>14060</v>
      </c>
      <c r="D7118" s="3" t="s">
        <v>2089</v>
      </c>
    </row>
    <row r="7119">
      <c r="A7119" s="6" t="s">
        <v>4681</v>
      </c>
      <c r="B7119" s="2" t="s">
        <v>14061</v>
      </c>
      <c r="C7119" s="6" t="s">
        <v>14062</v>
      </c>
      <c r="D7119" s="3" t="s">
        <v>2089</v>
      </c>
    </row>
    <row r="7120">
      <c r="A7120" s="6" t="s">
        <v>4681</v>
      </c>
      <c r="B7120" s="2" t="s">
        <v>14063</v>
      </c>
      <c r="C7120" s="6" t="s">
        <v>14064</v>
      </c>
      <c r="D7120" s="3" t="s">
        <v>2089</v>
      </c>
    </row>
    <row r="7121">
      <c r="A7121" s="6" t="s">
        <v>4681</v>
      </c>
      <c r="B7121" s="2" t="s">
        <v>14065</v>
      </c>
      <c r="C7121" s="6" t="s">
        <v>14066</v>
      </c>
      <c r="D7121" s="3" t="s">
        <v>2089</v>
      </c>
    </row>
    <row r="7122">
      <c r="A7122" s="6" t="s">
        <v>4681</v>
      </c>
      <c r="B7122" s="2" t="s">
        <v>14067</v>
      </c>
      <c r="C7122" s="6" t="s">
        <v>14068</v>
      </c>
      <c r="D7122" s="3" t="s">
        <v>2089</v>
      </c>
    </row>
    <row r="7123">
      <c r="A7123" s="6" t="s">
        <v>4681</v>
      </c>
      <c r="B7123" s="2" t="s">
        <v>14069</v>
      </c>
      <c r="C7123" s="6" t="s">
        <v>14070</v>
      </c>
      <c r="D7123" s="3" t="s">
        <v>2091</v>
      </c>
    </row>
    <row r="7124">
      <c r="A7124" s="6" t="s">
        <v>4681</v>
      </c>
      <c r="B7124" s="2" t="s">
        <v>14071</v>
      </c>
      <c r="C7124" s="6" t="s">
        <v>14072</v>
      </c>
      <c r="D7124" s="3" t="s">
        <v>2091</v>
      </c>
    </row>
    <row r="7125">
      <c r="A7125" s="6" t="s">
        <v>4681</v>
      </c>
      <c r="B7125" s="2" t="s">
        <v>14073</v>
      </c>
      <c r="C7125" s="6" t="s">
        <v>14074</v>
      </c>
      <c r="D7125" s="3" t="s">
        <v>2091</v>
      </c>
    </row>
    <row r="7126">
      <c r="A7126" s="6" t="s">
        <v>4681</v>
      </c>
      <c r="B7126" s="2" t="s">
        <v>14075</v>
      </c>
      <c r="C7126" s="6" t="s">
        <v>14076</v>
      </c>
      <c r="D7126" s="3" t="s">
        <v>2091</v>
      </c>
    </row>
    <row r="7127">
      <c r="A7127" s="6" t="s">
        <v>4681</v>
      </c>
      <c r="B7127" s="2" t="s">
        <v>14077</v>
      </c>
      <c r="C7127" s="6" t="s">
        <v>14078</v>
      </c>
      <c r="D7127" s="3" t="s">
        <v>2091</v>
      </c>
    </row>
    <row r="7128">
      <c r="A7128" s="6" t="s">
        <v>4681</v>
      </c>
      <c r="B7128" s="2" t="s">
        <v>14079</v>
      </c>
      <c r="C7128" s="6" t="s">
        <v>14080</v>
      </c>
      <c r="D7128" s="3" t="s">
        <v>2091</v>
      </c>
    </row>
    <row r="7129">
      <c r="A7129" s="6" t="s">
        <v>4681</v>
      </c>
      <c r="B7129" s="2" t="s">
        <v>14081</v>
      </c>
      <c r="C7129" s="6" t="s">
        <v>14082</v>
      </c>
      <c r="D7129" s="3" t="s">
        <v>2091</v>
      </c>
    </row>
    <row r="7130">
      <c r="A7130" s="6" t="s">
        <v>4681</v>
      </c>
      <c r="B7130" s="2" t="s">
        <v>14083</v>
      </c>
      <c r="C7130" s="6" t="s">
        <v>14084</v>
      </c>
      <c r="D7130" s="3" t="s">
        <v>2091</v>
      </c>
    </row>
    <row r="7131">
      <c r="A7131" s="6" t="s">
        <v>4681</v>
      </c>
      <c r="B7131" s="2" t="s">
        <v>14085</v>
      </c>
      <c r="C7131" s="6" t="s">
        <v>14086</v>
      </c>
      <c r="D7131" s="3" t="s">
        <v>2093</v>
      </c>
    </row>
    <row r="7132">
      <c r="A7132" s="6" t="s">
        <v>4681</v>
      </c>
      <c r="B7132" s="2" t="s">
        <v>14087</v>
      </c>
      <c r="C7132" s="6" t="s">
        <v>14088</v>
      </c>
      <c r="D7132" s="3" t="s">
        <v>2093</v>
      </c>
    </row>
    <row r="7133">
      <c r="A7133" s="6" t="s">
        <v>4681</v>
      </c>
      <c r="B7133" s="2" t="s">
        <v>14089</v>
      </c>
      <c r="C7133" s="6" t="s">
        <v>14090</v>
      </c>
      <c r="D7133" s="3" t="s">
        <v>2093</v>
      </c>
    </row>
    <row r="7134">
      <c r="A7134" s="6" t="s">
        <v>4681</v>
      </c>
      <c r="B7134" s="2" t="s">
        <v>14091</v>
      </c>
      <c r="C7134" s="6" t="s">
        <v>14092</v>
      </c>
      <c r="D7134" s="3" t="s">
        <v>2093</v>
      </c>
    </row>
    <row r="7135">
      <c r="A7135" s="6" t="s">
        <v>4681</v>
      </c>
      <c r="B7135" s="2" t="s">
        <v>14093</v>
      </c>
      <c r="C7135" s="6" t="s">
        <v>14094</v>
      </c>
      <c r="D7135" s="3" t="s">
        <v>2093</v>
      </c>
    </row>
    <row r="7136">
      <c r="A7136" s="6" t="s">
        <v>4681</v>
      </c>
      <c r="B7136" s="2" t="s">
        <v>14095</v>
      </c>
      <c r="C7136" s="6" t="s">
        <v>14096</v>
      </c>
      <c r="D7136" s="3" t="s">
        <v>2093</v>
      </c>
    </row>
    <row r="7137">
      <c r="A7137" s="6" t="s">
        <v>4681</v>
      </c>
      <c r="B7137" s="2" t="s">
        <v>14097</v>
      </c>
      <c r="C7137" s="6" t="s">
        <v>14098</v>
      </c>
      <c r="D7137" s="3" t="s">
        <v>2093</v>
      </c>
    </row>
    <row r="7138">
      <c r="A7138" s="6" t="s">
        <v>4681</v>
      </c>
      <c r="B7138" s="2" t="s">
        <v>14099</v>
      </c>
      <c r="C7138" s="6" t="s">
        <v>14100</v>
      </c>
      <c r="D7138" s="3" t="s">
        <v>2095</v>
      </c>
    </row>
    <row r="7139">
      <c r="A7139" s="6" t="s">
        <v>4681</v>
      </c>
      <c r="B7139" s="2" t="s">
        <v>14101</v>
      </c>
      <c r="C7139" s="6" t="s">
        <v>14102</v>
      </c>
      <c r="D7139" s="3" t="s">
        <v>2095</v>
      </c>
    </row>
    <row r="7140">
      <c r="A7140" s="6" t="s">
        <v>4681</v>
      </c>
      <c r="B7140" s="2" t="s">
        <v>14103</v>
      </c>
      <c r="C7140" s="6" t="s">
        <v>14104</v>
      </c>
      <c r="D7140" s="3" t="s">
        <v>2095</v>
      </c>
    </row>
    <row r="7141">
      <c r="A7141" s="6" t="s">
        <v>4681</v>
      </c>
      <c r="B7141" s="2" t="s">
        <v>14105</v>
      </c>
      <c r="C7141" s="6" t="s">
        <v>14106</v>
      </c>
      <c r="D7141" s="3" t="s">
        <v>2095</v>
      </c>
    </row>
    <row r="7142">
      <c r="A7142" s="6" t="s">
        <v>4681</v>
      </c>
      <c r="B7142" s="2" t="s">
        <v>14107</v>
      </c>
      <c r="C7142" s="6" t="s">
        <v>14108</v>
      </c>
      <c r="D7142" s="3" t="s">
        <v>2095</v>
      </c>
    </row>
    <row r="7143">
      <c r="A7143" s="6" t="s">
        <v>4681</v>
      </c>
      <c r="B7143" s="2" t="s">
        <v>14109</v>
      </c>
      <c r="C7143" s="6" t="s">
        <v>14110</v>
      </c>
      <c r="D7143" s="3" t="s">
        <v>2095</v>
      </c>
    </row>
    <row r="7144">
      <c r="A7144" s="6" t="s">
        <v>4681</v>
      </c>
      <c r="B7144" s="2" t="s">
        <v>14111</v>
      </c>
      <c r="C7144" s="6" t="s">
        <v>14112</v>
      </c>
      <c r="D7144" s="3" t="s">
        <v>2098</v>
      </c>
    </row>
    <row r="7145">
      <c r="A7145" s="6" t="s">
        <v>4681</v>
      </c>
      <c r="B7145" s="2" t="s">
        <v>14113</v>
      </c>
      <c r="C7145" s="6" t="s">
        <v>14114</v>
      </c>
      <c r="D7145" s="3" t="s">
        <v>2098</v>
      </c>
    </row>
    <row r="7146">
      <c r="A7146" s="6" t="s">
        <v>4681</v>
      </c>
      <c r="B7146" s="2" t="s">
        <v>14115</v>
      </c>
      <c r="C7146" s="6" t="s">
        <v>14116</v>
      </c>
      <c r="D7146" s="3" t="s">
        <v>2098</v>
      </c>
    </row>
    <row r="7147">
      <c r="A7147" s="6" t="s">
        <v>4681</v>
      </c>
      <c r="B7147" s="2" t="s">
        <v>14117</v>
      </c>
      <c r="C7147" s="6" t="s">
        <v>14118</v>
      </c>
      <c r="D7147" s="3" t="s">
        <v>2098</v>
      </c>
    </row>
    <row r="7148">
      <c r="A7148" s="6" t="s">
        <v>4681</v>
      </c>
      <c r="B7148" s="2" t="s">
        <v>14119</v>
      </c>
      <c r="C7148" s="6" t="s">
        <v>14120</v>
      </c>
      <c r="D7148" s="3" t="s">
        <v>2098</v>
      </c>
    </row>
    <row r="7149">
      <c r="A7149" s="6" t="s">
        <v>4681</v>
      </c>
      <c r="B7149" s="2" t="s">
        <v>14121</v>
      </c>
      <c r="C7149" s="6" t="s">
        <v>14122</v>
      </c>
      <c r="D7149" s="3" t="s">
        <v>2098</v>
      </c>
    </row>
    <row r="7150">
      <c r="A7150" s="6" t="s">
        <v>4681</v>
      </c>
      <c r="B7150" s="2" t="s">
        <v>14123</v>
      </c>
      <c r="C7150" s="6" t="s">
        <v>14124</v>
      </c>
      <c r="D7150" s="3" t="s">
        <v>2098</v>
      </c>
    </row>
    <row r="7151">
      <c r="A7151" s="6" t="s">
        <v>4681</v>
      </c>
      <c r="B7151" s="2" t="s">
        <v>14125</v>
      </c>
      <c r="C7151" s="6" t="s">
        <v>14126</v>
      </c>
      <c r="D7151" s="3" t="s">
        <v>2100</v>
      </c>
    </row>
    <row r="7152">
      <c r="A7152" s="6" t="s">
        <v>4681</v>
      </c>
      <c r="B7152" s="2" t="s">
        <v>14127</v>
      </c>
      <c r="C7152" s="6" t="s">
        <v>14128</v>
      </c>
      <c r="D7152" s="3" t="s">
        <v>2100</v>
      </c>
    </row>
    <row r="7153">
      <c r="A7153" s="6" t="s">
        <v>4681</v>
      </c>
      <c r="B7153" s="2" t="s">
        <v>14129</v>
      </c>
      <c r="C7153" s="6" t="s">
        <v>14130</v>
      </c>
      <c r="D7153" s="3" t="s">
        <v>2100</v>
      </c>
    </row>
    <row r="7154">
      <c r="A7154" s="6" t="s">
        <v>4681</v>
      </c>
      <c r="B7154" s="2" t="s">
        <v>14131</v>
      </c>
      <c r="C7154" s="6" t="s">
        <v>14132</v>
      </c>
      <c r="D7154" s="3" t="s">
        <v>2100</v>
      </c>
    </row>
    <row r="7155">
      <c r="A7155" s="6" t="s">
        <v>4681</v>
      </c>
      <c r="B7155" s="2" t="s">
        <v>14133</v>
      </c>
      <c r="C7155" s="6" t="s">
        <v>14134</v>
      </c>
      <c r="D7155" s="3" t="s">
        <v>2100</v>
      </c>
    </row>
    <row r="7156">
      <c r="A7156" s="6" t="s">
        <v>4681</v>
      </c>
      <c r="B7156" s="2" t="s">
        <v>14135</v>
      </c>
      <c r="C7156" s="6" t="s">
        <v>14136</v>
      </c>
      <c r="D7156" s="3" t="s">
        <v>2100</v>
      </c>
    </row>
    <row r="7157">
      <c r="A7157" s="6" t="s">
        <v>4681</v>
      </c>
      <c r="B7157" s="2" t="s">
        <v>14137</v>
      </c>
      <c r="C7157" s="6" t="s">
        <v>14138</v>
      </c>
      <c r="D7157" s="3" t="s">
        <v>2102</v>
      </c>
    </row>
    <row r="7158">
      <c r="A7158" s="6" t="s">
        <v>4681</v>
      </c>
      <c r="B7158" s="2" t="s">
        <v>14139</v>
      </c>
      <c r="C7158" s="6" t="s">
        <v>14140</v>
      </c>
      <c r="D7158" s="3" t="s">
        <v>2102</v>
      </c>
    </row>
    <row r="7159">
      <c r="A7159" s="6" t="s">
        <v>4681</v>
      </c>
      <c r="B7159" s="2" t="s">
        <v>14141</v>
      </c>
      <c r="C7159" s="6" t="s">
        <v>14142</v>
      </c>
      <c r="D7159" s="3" t="s">
        <v>2102</v>
      </c>
    </row>
    <row r="7160">
      <c r="A7160" s="6" t="s">
        <v>4681</v>
      </c>
      <c r="B7160" s="2" t="s">
        <v>14143</v>
      </c>
      <c r="C7160" s="6" t="s">
        <v>14144</v>
      </c>
      <c r="D7160" s="3" t="s">
        <v>2102</v>
      </c>
    </row>
    <row r="7161">
      <c r="A7161" s="6" t="s">
        <v>4681</v>
      </c>
      <c r="B7161" s="2" t="s">
        <v>14145</v>
      </c>
      <c r="C7161" s="6" t="s">
        <v>14146</v>
      </c>
      <c r="D7161" s="3" t="s">
        <v>2102</v>
      </c>
    </row>
    <row r="7162">
      <c r="A7162" s="6" t="s">
        <v>4681</v>
      </c>
      <c r="B7162" s="2" t="s">
        <v>14147</v>
      </c>
      <c r="C7162" s="6" t="s">
        <v>14148</v>
      </c>
      <c r="D7162" s="3" t="s">
        <v>2102</v>
      </c>
    </row>
    <row r="7163">
      <c r="A7163" s="6" t="s">
        <v>4681</v>
      </c>
      <c r="B7163" s="2" t="s">
        <v>14149</v>
      </c>
      <c r="C7163" s="6" t="s">
        <v>14150</v>
      </c>
      <c r="D7163" s="3" t="s">
        <v>2102</v>
      </c>
    </row>
    <row r="7164">
      <c r="A7164" s="6" t="s">
        <v>4681</v>
      </c>
      <c r="B7164" s="2" t="s">
        <v>14151</v>
      </c>
      <c r="C7164" s="6" t="s">
        <v>14152</v>
      </c>
      <c r="D7164" s="3" t="s">
        <v>2102</v>
      </c>
    </row>
    <row r="7165">
      <c r="A7165" s="6" t="s">
        <v>4681</v>
      </c>
      <c r="B7165" s="2" t="s">
        <v>14153</v>
      </c>
      <c r="C7165" s="6" t="s">
        <v>14154</v>
      </c>
      <c r="D7165" s="3" t="s">
        <v>2102</v>
      </c>
    </row>
    <row r="7166">
      <c r="A7166" s="6" t="s">
        <v>4681</v>
      </c>
      <c r="B7166" s="2" t="s">
        <v>14155</v>
      </c>
      <c r="C7166" s="6" t="s">
        <v>14156</v>
      </c>
      <c r="D7166" s="3" t="s">
        <v>2104</v>
      </c>
    </row>
    <row r="7167">
      <c r="A7167" s="6" t="s">
        <v>4681</v>
      </c>
      <c r="B7167" s="2" t="s">
        <v>14157</v>
      </c>
      <c r="C7167" s="6" t="s">
        <v>14158</v>
      </c>
      <c r="D7167" s="3" t="s">
        <v>2104</v>
      </c>
    </row>
    <row r="7168">
      <c r="A7168" s="6" t="s">
        <v>4681</v>
      </c>
      <c r="B7168" s="2" t="s">
        <v>14159</v>
      </c>
      <c r="C7168" s="6" t="s">
        <v>14160</v>
      </c>
      <c r="D7168" s="3" t="s">
        <v>2104</v>
      </c>
    </row>
    <row r="7169">
      <c r="A7169" s="6" t="s">
        <v>4681</v>
      </c>
      <c r="B7169" s="2" t="s">
        <v>14161</v>
      </c>
      <c r="C7169" s="6" t="s">
        <v>14162</v>
      </c>
      <c r="D7169" s="3" t="s">
        <v>2104</v>
      </c>
    </row>
    <row r="7170">
      <c r="A7170" s="6" t="s">
        <v>4681</v>
      </c>
      <c r="B7170" s="2" t="s">
        <v>14163</v>
      </c>
      <c r="C7170" s="6" t="s">
        <v>14164</v>
      </c>
      <c r="D7170" s="3" t="s">
        <v>2104</v>
      </c>
    </row>
    <row r="7171">
      <c r="A7171" s="6" t="s">
        <v>4681</v>
      </c>
      <c r="B7171" s="2" t="s">
        <v>14165</v>
      </c>
      <c r="C7171" s="6" t="s">
        <v>14166</v>
      </c>
      <c r="D7171" s="3" t="s">
        <v>2107</v>
      </c>
    </row>
    <row r="7172">
      <c r="A7172" s="6" t="s">
        <v>4681</v>
      </c>
      <c r="B7172" s="2" t="s">
        <v>14167</v>
      </c>
      <c r="C7172" s="6" t="s">
        <v>14168</v>
      </c>
      <c r="D7172" s="3" t="s">
        <v>2107</v>
      </c>
    </row>
    <row r="7173">
      <c r="A7173" s="6" t="s">
        <v>4681</v>
      </c>
      <c r="B7173" s="2" t="s">
        <v>14169</v>
      </c>
      <c r="C7173" s="6" t="s">
        <v>14170</v>
      </c>
      <c r="D7173" s="3" t="s">
        <v>2107</v>
      </c>
    </row>
    <row r="7174">
      <c r="A7174" s="6" t="s">
        <v>4681</v>
      </c>
      <c r="B7174" s="2" t="s">
        <v>14171</v>
      </c>
      <c r="C7174" s="6" t="s">
        <v>14172</v>
      </c>
      <c r="D7174" s="3" t="s">
        <v>2107</v>
      </c>
    </row>
    <row r="7175">
      <c r="A7175" s="6" t="s">
        <v>4681</v>
      </c>
      <c r="B7175" s="2" t="s">
        <v>14173</v>
      </c>
      <c r="C7175" s="6" t="s">
        <v>14174</v>
      </c>
      <c r="D7175" s="3" t="s">
        <v>2107</v>
      </c>
    </row>
    <row r="7176">
      <c r="A7176" s="6" t="s">
        <v>4681</v>
      </c>
      <c r="B7176" s="2" t="s">
        <v>14175</v>
      </c>
      <c r="C7176" s="6" t="s">
        <v>14176</v>
      </c>
      <c r="D7176" s="3" t="s">
        <v>2107</v>
      </c>
    </row>
    <row r="7177">
      <c r="A7177" s="6" t="s">
        <v>4681</v>
      </c>
      <c r="B7177" s="2" t="s">
        <v>14177</v>
      </c>
      <c r="C7177" s="6" t="s">
        <v>14178</v>
      </c>
      <c r="D7177" s="3" t="s">
        <v>2107</v>
      </c>
    </row>
    <row r="7178">
      <c r="A7178" s="6" t="s">
        <v>4681</v>
      </c>
      <c r="B7178" s="2" t="s">
        <v>14179</v>
      </c>
      <c r="C7178" s="6" t="s">
        <v>14180</v>
      </c>
      <c r="D7178" s="3" t="s">
        <v>2109</v>
      </c>
    </row>
    <row r="7179">
      <c r="A7179" s="6" t="s">
        <v>4681</v>
      </c>
      <c r="B7179" s="2" t="s">
        <v>14181</v>
      </c>
      <c r="C7179" s="6" t="s">
        <v>14182</v>
      </c>
      <c r="D7179" s="3" t="s">
        <v>2109</v>
      </c>
    </row>
    <row r="7180">
      <c r="A7180" s="6" t="s">
        <v>4681</v>
      </c>
      <c r="B7180" s="2" t="s">
        <v>14183</v>
      </c>
      <c r="C7180" s="6" t="s">
        <v>14184</v>
      </c>
      <c r="D7180" s="3" t="s">
        <v>2109</v>
      </c>
    </row>
    <row r="7181">
      <c r="A7181" s="6" t="s">
        <v>4681</v>
      </c>
      <c r="B7181" s="2" t="s">
        <v>14185</v>
      </c>
      <c r="C7181" s="6" t="s">
        <v>14186</v>
      </c>
      <c r="D7181" s="3" t="s">
        <v>2109</v>
      </c>
    </row>
    <row r="7182">
      <c r="A7182" s="6" t="s">
        <v>4681</v>
      </c>
      <c r="B7182" s="2" t="s">
        <v>14187</v>
      </c>
      <c r="C7182" s="6" t="s">
        <v>14188</v>
      </c>
      <c r="D7182" s="3" t="s">
        <v>2109</v>
      </c>
    </row>
    <row r="7183">
      <c r="A7183" s="6" t="s">
        <v>4681</v>
      </c>
      <c r="B7183" s="2" t="s">
        <v>14189</v>
      </c>
      <c r="C7183" s="6" t="s">
        <v>14190</v>
      </c>
      <c r="D7183" s="3" t="s">
        <v>2109</v>
      </c>
    </row>
    <row r="7184">
      <c r="A7184" s="6" t="s">
        <v>4681</v>
      </c>
      <c r="B7184" s="2" t="s">
        <v>14191</v>
      </c>
      <c r="C7184" s="6" t="s">
        <v>14192</v>
      </c>
      <c r="D7184" s="3" t="s">
        <v>2109</v>
      </c>
    </row>
    <row r="7185">
      <c r="A7185" s="6" t="s">
        <v>4681</v>
      </c>
      <c r="B7185" s="2" t="s">
        <v>14193</v>
      </c>
      <c r="C7185" s="6" t="s">
        <v>14194</v>
      </c>
      <c r="D7185" s="3" t="s">
        <v>2109</v>
      </c>
    </row>
    <row r="7186">
      <c r="A7186" s="6" t="s">
        <v>4681</v>
      </c>
      <c r="B7186" s="2" t="s">
        <v>14195</v>
      </c>
      <c r="C7186" s="6" t="s">
        <v>14196</v>
      </c>
      <c r="D7186" s="3" t="s">
        <v>2109</v>
      </c>
    </row>
    <row r="7187">
      <c r="A7187" s="6" t="s">
        <v>4681</v>
      </c>
      <c r="B7187" s="2" t="s">
        <v>14197</v>
      </c>
      <c r="C7187" s="6" t="s">
        <v>14198</v>
      </c>
      <c r="D7187" s="3" t="s">
        <v>2111</v>
      </c>
    </row>
    <row r="7188">
      <c r="A7188" s="6" t="s">
        <v>4681</v>
      </c>
      <c r="B7188" s="2" t="s">
        <v>14199</v>
      </c>
      <c r="C7188" s="6" t="s">
        <v>14200</v>
      </c>
      <c r="D7188" s="3" t="s">
        <v>2111</v>
      </c>
    </row>
    <row r="7189">
      <c r="A7189" s="6" t="s">
        <v>4681</v>
      </c>
      <c r="B7189" s="2" t="s">
        <v>14201</v>
      </c>
      <c r="C7189" s="6" t="s">
        <v>14202</v>
      </c>
      <c r="D7189" s="3" t="s">
        <v>2111</v>
      </c>
    </row>
    <row r="7190">
      <c r="A7190" s="6" t="s">
        <v>4681</v>
      </c>
      <c r="B7190" s="2" t="s">
        <v>14203</v>
      </c>
      <c r="C7190" s="6" t="s">
        <v>14204</v>
      </c>
      <c r="D7190" s="3" t="s">
        <v>2111</v>
      </c>
    </row>
    <row r="7191">
      <c r="A7191" s="6" t="s">
        <v>4681</v>
      </c>
      <c r="B7191" s="2" t="s">
        <v>14205</v>
      </c>
      <c r="C7191" s="6" t="s">
        <v>14206</v>
      </c>
      <c r="D7191" s="3" t="s">
        <v>2111</v>
      </c>
    </row>
    <row r="7192">
      <c r="A7192" s="6" t="s">
        <v>4681</v>
      </c>
      <c r="B7192" s="2" t="s">
        <v>14207</v>
      </c>
      <c r="C7192" s="6" t="s">
        <v>14208</v>
      </c>
      <c r="D7192" s="3" t="s">
        <v>2113</v>
      </c>
    </row>
    <row r="7193">
      <c r="A7193" s="6" t="s">
        <v>4681</v>
      </c>
      <c r="B7193" s="2" t="s">
        <v>14209</v>
      </c>
      <c r="C7193" s="6" t="s">
        <v>14210</v>
      </c>
      <c r="D7193" s="3" t="s">
        <v>2113</v>
      </c>
    </row>
    <row r="7194">
      <c r="A7194" s="6" t="s">
        <v>4681</v>
      </c>
      <c r="B7194" s="2" t="s">
        <v>14211</v>
      </c>
      <c r="C7194" s="6" t="s">
        <v>14212</v>
      </c>
      <c r="D7194" s="3" t="s">
        <v>2113</v>
      </c>
    </row>
    <row r="7195">
      <c r="A7195" s="6" t="s">
        <v>4681</v>
      </c>
      <c r="B7195" s="2" t="s">
        <v>14213</v>
      </c>
      <c r="C7195" s="6" t="s">
        <v>14214</v>
      </c>
      <c r="D7195" s="3" t="s">
        <v>2113</v>
      </c>
    </row>
    <row r="7196">
      <c r="A7196" s="6" t="s">
        <v>4681</v>
      </c>
      <c r="B7196" s="2" t="s">
        <v>14215</v>
      </c>
      <c r="C7196" s="6" t="s">
        <v>14216</v>
      </c>
      <c r="D7196" s="3" t="s">
        <v>2113</v>
      </c>
    </row>
    <row r="7197">
      <c r="A7197" s="6" t="s">
        <v>4681</v>
      </c>
      <c r="B7197" s="2" t="s">
        <v>14217</v>
      </c>
      <c r="C7197" s="6" t="s">
        <v>14218</v>
      </c>
      <c r="D7197" s="3" t="s">
        <v>2113</v>
      </c>
    </row>
    <row r="7198">
      <c r="A7198" s="6" t="s">
        <v>4681</v>
      </c>
      <c r="B7198" s="2" t="s">
        <v>14219</v>
      </c>
      <c r="C7198" s="6" t="s">
        <v>14220</v>
      </c>
      <c r="D7198" s="3" t="s">
        <v>2113</v>
      </c>
    </row>
    <row r="7199">
      <c r="A7199" s="6" t="s">
        <v>4681</v>
      </c>
      <c r="B7199" s="2" t="s">
        <v>14221</v>
      </c>
      <c r="C7199" s="6" t="s">
        <v>14222</v>
      </c>
      <c r="D7199" s="3" t="s">
        <v>2116</v>
      </c>
    </row>
    <row r="7200">
      <c r="A7200" s="6" t="s">
        <v>4681</v>
      </c>
      <c r="B7200" s="2" t="s">
        <v>14223</v>
      </c>
      <c r="C7200" s="6" t="s">
        <v>14224</v>
      </c>
      <c r="D7200" s="3" t="s">
        <v>2116</v>
      </c>
    </row>
    <row r="7201">
      <c r="A7201" s="6" t="s">
        <v>4681</v>
      </c>
      <c r="B7201" s="2" t="s">
        <v>14225</v>
      </c>
      <c r="C7201" s="6" t="s">
        <v>14226</v>
      </c>
      <c r="D7201" s="3" t="s">
        <v>2116</v>
      </c>
    </row>
    <row r="7202">
      <c r="A7202" s="6" t="s">
        <v>4681</v>
      </c>
      <c r="B7202" s="2" t="s">
        <v>14227</v>
      </c>
      <c r="C7202" s="6" t="s">
        <v>14228</v>
      </c>
      <c r="D7202" s="3" t="s">
        <v>2116</v>
      </c>
    </row>
    <row r="7203">
      <c r="A7203" s="6" t="s">
        <v>4681</v>
      </c>
      <c r="B7203" s="2" t="s">
        <v>14229</v>
      </c>
      <c r="C7203" s="6" t="s">
        <v>14230</v>
      </c>
      <c r="D7203" s="3" t="s">
        <v>2116</v>
      </c>
    </row>
    <row r="7204">
      <c r="A7204" s="6" t="s">
        <v>4681</v>
      </c>
      <c r="B7204" s="2" t="s">
        <v>14231</v>
      </c>
      <c r="C7204" s="6" t="s">
        <v>14232</v>
      </c>
      <c r="D7204" s="3" t="s">
        <v>2116</v>
      </c>
    </row>
    <row r="7205">
      <c r="A7205" s="6" t="s">
        <v>4681</v>
      </c>
      <c r="B7205" s="2" t="s">
        <v>14233</v>
      </c>
      <c r="C7205" s="6" t="s">
        <v>14234</v>
      </c>
      <c r="D7205" s="3" t="s">
        <v>2118</v>
      </c>
    </row>
    <row r="7206">
      <c r="A7206" s="6" t="s">
        <v>4681</v>
      </c>
      <c r="B7206" s="2" t="s">
        <v>14235</v>
      </c>
      <c r="C7206" s="6" t="s">
        <v>14236</v>
      </c>
      <c r="D7206" s="3" t="s">
        <v>2118</v>
      </c>
    </row>
    <row r="7207">
      <c r="A7207" s="6" t="s">
        <v>4681</v>
      </c>
      <c r="B7207" s="2" t="s">
        <v>14237</v>
      </c>
      <c r="C7207" s="6" t="s">
        <v>14238</v>
      </c>
      <c r="D7207" s="3" t="s">
        <v>2118</v>
      </c>
    </row>
    <row r="7208">
      <c r="A7208" s="6" t="s">
        <v>4681</v>
      </c>
      <c r="B7208" s="2" t="s">
        <v>14239</v>
      </c>
      <c r="C7208" s="6" t="s">
        <v>14240</v>
      </c>
      <c r="D7208" s="3" t="s">
        <v>2118</v>
      </c>
    </row>
    <row r="7209">
      <c r="A7209" s="6" t="s">
        <v>4681</v>
      </c>
      <c r="B7209" s="2" t="s">
        <v>14241</v>
      </c>
      <c r="C7209" s="6" t="s">
        <v>14242</v>
      </c>
      <c r="D7209" s="3" t="s">
        <v>2118</v>
      </c>
    </row>
    <row r="7210">
      <c r="A7210" s="6" t="s">
        <v>4681</v>
      </c>
      <c r="B7210" s="2" t="s">
        <v>14243</v>
      </c>
      <c r="C7210" s="6" t="s">
        <v>14244</v>
      </c>
      <c r="D7210" s="3" t="s">
        <v>2118</v>
      </c>
    </row>
    <row r="7211">
      <c r="A7211" s="6" t="s">
        <v>4681</v>
      </c>
      <c r="B7211" s="2" t="s">
        <v>14245</v>
      </c>
      <c r="C7211" s="6" t="s">
        <v>14246</v>
      </c>
      <c r="D7211" s="3" t="s">
        <v>2118</v>
      </c>
    </row>
    <row r="7212">
      <c r="A7212" s="6" t="s">
        <v>4681</v>
      </c>
      <c r="B7212" s="2" t="s">
        <v>14247</v>
      </c>
      <c r="C7212" s="6" t="s">
        <v>14248</v>
      </c>
      <c r="D7212" s="3" t="s">
        <v>2120</v>
      </c>
    </row>
    <row r="7213">
      <c r="A7213" s="6" t="s">
        <v>4681</v>
      </c>
      <c r="B7213" s="2" t="s">
        <v>14249</v>
      </c>
      <c r="C7213" s="6" t="s">
        <v>14250</v>
      </c>
      <c r="D7213" s="3" t="s">
        <v>2120</v>
      </c>
    </row>
    <row r="7214">
      <c r="A7214" s="6" t="s">
        <v>4681</v>
      </c>
      <c r="B7214" s="2" t="s">
        <v>14251</v>
      </c>
      <c r="C7214" s="6" t="s">
        <v>14252</v>
      </c>
      <c r="D7214" s="3" t="s">
        <v>2122</v>
      </c>
    </row>
    <row r="7215">
      <c r="A7215" s="6" t="s">
        <v>4681</v>
      </c>
      <c r="B7215" s="2" t="s">
        <v>14253</v>
      </c>
      <c r="C7215" s="6" t="s">
        <v>14254</v>
      </c>
      <c r="D7215" s="3" t="s">
        <v>2122</v>
      </c>
    </row>
    <row r="7216">
      <c r="A7216" s="6" t="s">
        <v>4681</v>
      </c>
      <c r="B7216" s="2" t="s">
        <v>14255</v>
      </c>
      <c r="C7216" s="6" t="s">
        <v>14256</v>
      </c>
      <c r="D7216" s="3" t="s">
        <v>2122</v>
      </c>
    </row>
    <row r="7217">
      <c r="A7217" s="6" t="s">
        <v>4681</v>
      </c>
      <c r="B7217" s="2" t="s">
        <v>14257</v>
      </c>
      <c r="C7217" s="6" t="s">
        <v>14258</v>
      </c>
      <c r="D7217" s="3" t="s">
        <v>2122</v>
      </c>
    </row>
    <row r="7218">
      <c r="A7218" s="6" t="s">
        <v>4681</v>
      </c>
      <c r="B7218" s="2" t="s">
        <v>14259</v>
      </c>
      <c r="C7218" s="6" t="s">
        <v>14260</v>
      </c>
      <c r="D7218" s="3" t="s">
        <v>2122</v>
      </c>
    </row>
    <row r="7219">
      <c r="A7219" s="6" t="s">
        <v>4681</v>
      </c>
      <c r="B7219" s="2" t="s">
        <v>14261</v>
      </c>
      <c r="C7219" s="6" t="s">
        <v>14262</v>
      </c>
      <c r="D7219" s="3" t="s">
        <v>2122</v>
      </c>
    </row>
    <row r="7220">
      <c r="A7220" s="6" t="s">
        <v>4681</v>
      </c>
      <c r="B7220" s="2" t="s">
        <v>14263</v>
      </c>
      <c r="C7220" s="6" t="s">
        <v>14264</v>
      </c>
      <c r="D7220" s="3" t="s">
        <v>2122</v>
      </c>
    </row>
    <row r="7221">
      <c r="A7221" s="6" t="s">
        <v>4681</v>
      </c>
      <c r="B7221" s="2" t="s">
        <v>14265</v>
      </c>
      <c r="C7221" s="6" t="s">
        <v>14266</v>
      </c>
      <c r="D7221" s="3" t="s">
        <v>2122</v>
      </c>
    </row>
    <row r="7222">
      <c r="A7222" s="6" t="s">
        <v>4681</v>
      </c>
      <c r="B7222" s="2" t="s">
        <v>14267</v>
      </c>
      <c r="C7222" s="6" t="s">
        <v>14268</v>
      </c>
      <c r="D7222" s="3" t="s">
        <v>2122</v>
      </c>
    </row>
    <row r="7223">
      <c r="A7223" s="6" t="s">
        <v>4681</v>
      </c>
      <c r="B7223" s="2" t="s">
        <v>14269</v>
      </c>
      <c r="C7223" s="6" t="s">
        <v>14270</v>
      </c>
      <c r="D7223" s="3" t="s">
        <v>2122</v>
      </c>
    </row>
    <row r="7224">
      <c r="A7224" s="6" t="s">
        <v>4681</v>
      </c>
      <c r="B7224" s="2" t="s">
        <v>14271</v>
      </c>
      <c r="C7224" s="6" t="s">
        <v>14272</v>
      </c>
      <c r="D7224" s="3" t="s">
        <v>2125</v>
      </c>
    </row>
    <row r="7225">
      <c r="A7225" s="6" t="s">
        <v>4681</v>
      </c>
      <c r="B7225" s="2" t="s">
        <v>14273</v>
      </c>
      <c r="C7225" s="6" t="s">
        <v>14274</v>
      </c>
      <c r="D7225" s="3" t="s">
        <v>2125</v>
      </c>
    </row>
    <row r="7226">
      <c r="A7226" s="6" t="s">
        <v>4681</v>
      </c>
      <c r="B7226" s="2" t="s">
        <v>14275</v>
      </c>
      <c r="C7226" s="6" t="s">
        <v>14276</v>
      </c>
      <c r="D7226" s="3" t="s">
        <v>2125</v>
      </c>
    </row>
    <row r="7227">
      <c r="A7227" s="6" t="s">
        <v>4681</v>
      </c>
      <c r="B7227" s="2" t="s">
        <v>14277</v>
      </c>
      <c r="C7227" s="6" t="s">
        <v>14278</v>
      </c>
      <c r="D7227" s="3" t="s">
        <v>2125</v>
      </c>
    </row>
    <row r="7228">
      <c r="A7228" s="6" t="s">
        <v>4681</v>
      </c>
      <c r="B7228" s="2" t="s">
        <v>14279</v>
      </c>
      <c r="C7228" s="6" t="s">
        <v>14280</v>
      </c>
      <c r="D7228" s="3" t="s">
        <v>2125</v>
      </c>
    </row>
    <row r="7229">
      <c r="A7229" s="6" t="s">
        <v>4681</v>
      </c>
      <c r="B7229" s="2" t="s">
        <v>14281</v>
      </c>
      <c r="C7229" s="6" t="s">
        <v>14282</v>
      </c>
      <c r="D7229" s="3" t="s">
        <v>2125</v>
      </c>
    </row>
    <row r="7230">
      <c r="A7230" s="6" t="s">
        <v>4681</v>
      </c>
      <c r="B7230" s="2" t="s">
        <v>14283</v>
      </c>
      <c r="C7230" s="6" t="s">
        <v>14284</v>
      </c>
      <c r="D7230" s="3" t="s">
        <v>2125</v>
      </c>
    </row>
    <row r="7231">
      <c r="A7231" s="6" t="s">
        <v>4681</v>
      </c>
      <c r="B7231" s="2" t="s">
        <v>14285</v>
      </c>
      <c r="C7231" s="6" t="s">
        <v>14286</v>
      </c>
      <c r="D7231" s="3" t="s">
        <v>2125</v>
      </c>
    </row>
    <row r="7232">
      <c r="A7232" s="6" t="s">
        <v>4681</v>
      </c>
      <c r="B7232" s="2" t="s">
        <v>14287</v>
      </c>
      <c r="C7232" s="6" t="s">
        <v>14288</v>
      </c>
      <c r="D7232" s="3" t="s">
        <v>2127</v>
      </c>
    </row>
    <row r="7233">
      <c r="A7233" s="6" t="s">
        <v>4681</v>
      </c>
      <c r="B7233" s="2" t="s">
        <v>14289</v>
      </c>
      <c r="C7233" s="6" t="s">
        <v>14290</v>
      </c>
      <c r="D7233" s="3" t="s">
        <v>2127</v>
      </c>
    </row>
    <row r="7234">
      <c r="A7234" s="6" t="s">
        <v>4681</v>
      </c>
      <c r="B7234" s="2" t="s">
        <v>14291</v>
      </c>
      <c r="C7234" s="6" t="s">
        <v>14292</v>
      </c>
      <c r="D7234" s="3" t="s">
        <v>2127</v>
      </c>
    </row>
    <row r="7235">
      <c r="A7235" s="6" t="s">
        <v>4681</v>
      </c>
      <c r="B7235" s="2" t="s">
        <v>14293</v>
      </c>
      <c r="C7235" s="6" t="s">
        <v>14294</v>
      </c>
      <c r="D7235" s="3" t="s">
        <v>2127</v>
      </c>
    </row>
    <row r="7236">
      <c r="A7236" s="6" t="s">
        <v>4681</v>
      </c>
      <c r="B7236" s="2" t="s">
        <v>14295</v>
      </c>
      <c r="C7236" s="6" t="s">
        <v>14296</v>
      </c>
      <c r="D7236" s="3" t="s">
        <v>2127</v>
      </c>
    </row>
    <row r="7237">
      <c r="A7237" s="6" t="s">
        <v>4681</v>
      </c>
      <c r="B7237" s="2" t="s">
        <v>14297</v>
      </c>
      <c r="C7237" s="6" t="s">
        <v>14298</v>
      </c>
      <c r="D7237" s="3" t="s">
        <v>2127</v>
      </c>
    </row>
    <row r="7238">
      <c r="A7238" s="6" t="s">
        <v>4681</v>
      </c>
      <c r="B7238" s="2" t="s">
        <v>14299</v>
      </c>
      <c r="C7238" s="6" t="s">
        <v>14300</v>
      </c>
      <c r="D7238" s="3" t="s">
        <v>2127</v>
      </c>
    </row>
    <row r="7239">
      <c r="A7239" s="6" t="s">
        <v>4681</v>
      </c>
      <c r="B7239" s="2" t="s">
        <v>14301</v>
      </c>
      <c r="C7239" s="6" t="s">
        <v>14302</v>
      </c>
      <c r="D7239" s="3" t="s">
        <v>2129</v>
      </c>
    </row>
    <row r="7240">
      <c r="A7240" s="6" t="s">
        <v>4681</v>
      </c>
      <c r="B7240" s="2" t="s">
        <v>14303</v>
      </c>
      <c r="C7240" s="6" t="s">
        <v>14304</v>
      </c>
      <c r="D7240" s="3" t="s">
        <v>2129</v>
      </c>
    </row>
    <row r="7241">
      <c r="A7241" s="6" t="s">
        <v>4681</v>
      </c>
      <c r="B7241" s="2" t="s">
        <v>14305</v>
      </c>
      <c r="C7241" s="6" t="s">
        <v>14306</v>
      </c>
      <c r="D7241" s="3" t="s">
        <v>2129</v>
      </c>
    </row>
    <row r="7242">
      <c r="A7242" s="6" t="s">
        <v>4681</v>
      </c>
      <c r="B7242" s="2" t="s">
        <v>14307</v>
      </c>
      <c r="C7242" s="6" t="s">
        <v>14308</v>
      </c>
      <c r="D7242" s="3" t="s">
        <v>2131</v>
      </c>
    </row>
    <row r="7243">
      <c r="A7243" s="6" t="s">
        <v>4681</v>
      </c>
      <c r="B7243" s="2" t="s">
        <v>14309</v>
      </c>
      <c r="C7243" s="6" t="s">
        <v>14310</v>
      </c>
      <c r="D7243" s="3" t="s">
        <v>2131</v>
      </c>
    </row>
    <row r="7244">
      <c r="A7244" s="6" t="s">
        <v>4681</v>
      </c>
      <c r="B7244" s="2" t="s">
        <v>14311</v>
      </c>
      <c r="C7244" s="6" t="s">
        <v>14312</v>
      </c>
      <c r="D7244" s="3" t="s">
        <v>2131</v>
      </c>
    </row>
    <row r="7245">
      <c r="A7245" s="6" t="s">
        <v>4681</v>
      </c>
      <c r="B7245" s="2" t="s">
        <v>14313</v>
      </c>
      <c r="C7245" s="6" t="s">
        <v>14314</v>
      </c>
      <c r="D7245" s="3" t="s">
        <v>2131</v>
      </c>
    </row>
    <row r="7246">
      <c r="A7246" s="6" t="s">
        <v>4681</v>
      </c>
      <c r="B7246" s="2" t="s">
        <v>14315</v>
      </c>
      <c r="C7246" s="6" t="s">
        <v>14316</v>
      </c>
      <c r="D7246" s="3" t="s">
        <v>2131</v>
      </c>
    </row>
    <row r="7247">
      <c r="A7247" s="6" t="s">
        <v>4681</v>
      </c>
      <c r="B7247" s="2" t="s">
        <v>14317</v>
      </c>
      <c r="C7247" s="6" t="s">
        <v>14318</v>
      </c>
      <c r="D7247" s="3" t="s">
        <v>2131</v>
      </c>
    </row>
    <row r="7248">
      <c r="A7248" s="6" t="s">
        <v>4681</v>
      </c>
      <c r="B7248" s="2" t="s">
        <v>14319</v>
      </c>
      <c r="C7248" s="6" t="s">
        <v>14320</v>
      </c>
      <c r="D7248" s="3" t="s">
        <v>2131</v>
      </c>
    </row>
    <row r="7249">
      <c r="A7249" s="6" t="s">
        <v>4681</v>
      </c>
      <c r="B7249" s="2" t="s">
        <v>14321</v>
      </c>
      <c r="C7249" s="6" t="s">
        <v>14322</v>
      </c>
      <c r="D7249" s="3" t="s">
        <v>2131</v>
      </c>
    </row>
    <row r="7250">
      <c r="A7250" s="6" t="s">
        <v>4681</v>
      </c>
      <c r="B7250" s="2" t="s">
        <v>14323</v>
      </c>
      <c r="C7250" s="6" t="s">
        <v>14324</v>
      </c>
      <c r="D7250" s="3" t="s">
        <v>2133</v>
      </c>
    </row>
    <row r="7251">
      <c r="A7251" s="6" t="s">
        <v>4681</v>
      </c>
      <c r="B7251" s="2" t="s">
        <v>14325</v>
      </c>
      <c r="C7251" s="6" t="s">
        <v>14326</v>
      </c>
      <c r="D7251" s="3" t="s">
        <v>2133</v>
      </c>
    </row>
    <row r="7252">
      <c r="A7252" s="6" t="s">
        <v>4681</v>
      </c>
      <c r="B7252" s="2" t="s">
        <v>14327</v>
      </c>
      <c r="C7252" s="6" t="s">
        <v>14328</v>
      </c>
      <c r="D7252" s="3" t="s">
        <v>2133</v>
      </c>
    </row>
    <row r="7253">
      <c r="A7253" s="6" t="s">
        <v>4681</v>
      </c>
      <c r="B7253" s="2" t="s">
        <v>14329</v>
      </c>
      <c r="C7253" s="6" t="s">
        <v>14330</v>
      </c>
      <c r="D7253" s="3" t="s">
        <v>2133</v>
      </c>
    </row>
    <row r="7254">
      <c r="A7254" s="6" t="s">
        <v>4681</v>
      </c>
      <c r="B7254" s="2" t="s">
        <v>14331</v>
      </c>
      <c r="C7254" s="6" t="s">
        <v>14332</v>
      </c>
      <c r="D7254" s="3" t="s">
        <v>2133</v>
      </c>
    </row>
    <row r="7255">
      <c r="A7255" s="6" t="s">
        <v>4681</v>
      </c>
      <c r="B7255" s="2" t="s">
        <v>14333</v>
      </c>
      <c r="C7255" s="6" t="s">
        <v>14334</v>
      </c>
      <c r="D7255" s="3" t="s">
        <v>2133</v>
      </c>
    </row>
    <row r="7256">
      <c r="A7256" s="6" t="s">
        <v>4681</v>
      </c>
      <c r="B7256" s="2" t="s">
        <v>14335</v>
      </c>
      <c r="C7256" s="6" t="s">
        <v>14336</v>
      </c>
      <c r="D7256" s="3" t="s">
        <v>2133</v>
      </c>
    </row>
    <row r="7257">
      <c r="A7257" s="6" t="s">
        <v>4681</v>
      </c>
      <c r="B7257" s="2" t="s">
        <v>14337</v>
      </c>
      <c r="C7257" s="6" t="s">
        <v>14338</v>
      </c>
      <c r="D7257" s="3" t="s">
        <v>2133</v>
      </c>
    </row>
    <row r="7258">
      <c r="A7258" s="6" t="s">
        <v>4681</v>
      </c>
      <c r="B7258" s="2" t="s">
        <v>14339</v>
      </c>
      <c r="C7258" s="6" t="s">
        <v>14340</v>
      </c>
      <c r="D7258" s="3" t="s">
        <v>2133</v>
      </c>
    </row>
    <row r="7259">
      <c r="A7259" s="6" t="s">
        <v>4681</v>
      </c>
      <c r="B7259" s="2" t="s">
        <v>14341</v>
      </c>
      <c r="C7259" s="6" t="s">
        <v>14342</v>
      </c>
      <c r="D7259" s="3" t="s">
        <v>2133</v>
      </c>
    </row>
    <row r="7260">
      <c r="A7260" s="6" t="s">
        <v>4681</v>
      </c>
      <c r="B7260" s="2" t="s">
        <v>14343</v>
      </c>
      <c r="C7260" s="6" t="s">
        <v>14344</v>
      </c>
      <c r="D7260" s="3" t="s">
        <v>2135</v>
      </c>
    </row>
    <row r="7261">
      <c r="A7261" s="6" t="s">
        <v>4681</v>
      </c>
      <c r="B7261" s="2" t="s">
        <v>14345</v>
      </c>
      <c r="C7261" s="6" t="s">
        <v>14346</v>
      </c>
      <c r="D7261" s="3" t="s">
        <v>2135</v>
      </c>
    </row>
    <row r="7262">
      <c r="A7262" s="6" t="s">
        <v>4681</v>
      </c>
      <c r="B7262" s="2" t="s">
        <v>14347</v>
      </c>
      <c r="C7262" s="6" t="s">
        <v>14348</v>
      </c>
      <c r="D7262" s="3" t="s">
        <v>2135</v>
      </c>
    </row>
    <row r="7263">
      <c r="A7263" s="6" t="s">
        <v>4681</v>
      </c>
      <c r="B7263" s="2" t="s">
        <v>14349</v>
      </c>
      <c r="C7263" s="6" t="s">
        <v>14350</v>
      </c>
      <c r="D7263" s="3" t="s">
        <v>2135</v>
      </c>
    </row>
    <row r="7264">
      <c r="A7264" s="6" t="s">
        <v>4681</v>
      </c>
      <c r="B7264" s="2" t="s">
        <v>14351</v>
      </c>
      <c r="C7264" s="6" t="s">
        <v>14352</v>
      </c>
      <c r="D7264" s="3" t="s">
        <v>2135</v>
      </c>
    </row>
    <row r="7265">
      <c r="A7265" s="6" t="s">
        <v>4681</v>
      </c>
      <c r="B7265" s="2" t="s">
        <v>14353</v>
      </c>
      <c r="C7265" s="6" t="s">
        <v>14354</v>
      </c>
      <c r="D7265" s="3" t="s">
        <v>2135</v>
      </c>
    </row>
    <row r="7266">
      <c r="A7266" s="6" t="s">
        <v>4681</v>
      </c>
      <c r="B7266" s="2" t="s">
        <v>14355</v>
      </c>
      <c r="C7266" s="6" t="s">
        <v>14356</v>
      </c>
      <c r="D7266" s="3" t="s">
        <v>2135</v>
      </c>
    </row>
    <row r="7267">
      <c r="A7267" s="6" t="s">
        <v>4681</v>
      </c>
      <c r="B7267" s="2" t="s">
        <v>14357</v>
      </c>
      <c r="C7267" s="6" t="s">
        <v>14358</v>
      </c>
      <c r="D7267" s="3" t="s">
        <v>2135</v>
      </c>
    </row>
    <row r="7268">
      <c r="A7268" s="6" t="s">
        <v>4681</v>
      </c>
      <c r="B7268" s="2" t="s">
        <v>14359</v>
      </c>
      <c r="C7268" s="6" t="s">
        <v>14360</v>
      </c>
      <c r="D7268" s="3" t="s">
        <v>2137</v>
      </c>
    </row>
    <row r="7269">
      <c r="A7269" s="6" t="s">
        <v>4681</v>
      </c>
      <c r="B7269" s="2" t="s">
        <v>14361</v>
      </c>
      <c r="C7269" s="6" t="s">
        <v>14362</v>
      </c>
      <c r="D7269" s="3" t="s">
        <v>2137</v>
      </c>
    </row>
    <row r="7270">
      <c r="A7270" s="6" t="s">
        <v>4681</v>
      </c>
      <c r="B7270" s="2" t="s">
        <v>14363</v>
      </c>
      <c r="C7270" s="6" t="s">
        <v>14364</v>
      </c>
      <c r="D7270" s="3" t="s">
        <v>2137</v>
      </c>
    </row>
    <row r="7271">
      <c r="A7271" s="6" t="s">
        <v>4681</v>
      </c>
      <c r="B7271" s="2" t="s">
        <v>14365</v>
      </c>
      <c r="C7271" s="6" t="s">
        <v>14366</v>
      </c>
      <c r="D7271" s="3" t="s">
        <v>2137</v>
      </c>
    </row>
    <row r="7272">
      <c r="A7272" s="6" t="s">
        <v>4681</v>
      </c>
      <c r="B7272" s="2" t="s">
        <v>14367</v>
      </c>
      <c r="C7272" s="6" t="s">
        <v>14368</v>
      </c>
      <c r="D7272" s="3" t="s">
        <v>2137</v>
      </c>
    </row>
    <row r="7273">
      <c r="A7273" s="6" t="s">
        <v>4681</v>
      </c>
      <c r="B7273" s="2" t="s">
        <v>14369</v>
      </c>
      <c r="C7273" s="6" t="s">
        <v>14370</v>
      </c>
      <c r="D7273" s="3" t="s">
        <v>2137</v>
      </c>
    </row>
    <row r="7274">
      <c r="A7274" s="6" t="s">
        <v>4681</v>
      </c>
      <c r="B7274" s="2" t="s">
        <v>14371</v>
      </c>
      <c r="C7274" s="6" t="s">
        <v>14372</v>
      </c>
      <c r="D7274" s="3" t="s">
        <v>2137</v>
      </c>
    </row>
    <row r="7275">
      <c r="A7275" s="6" t="s">
        <v>4681</v>
      </c>
      <c r="B7275" s="2" t="s">
        <v>14373</v>
      </c>
      <c r="C7275" s="6" t="s">
        <v>14374</v>
      </c>
      <c r="D7275" s="3" t="s">
        <v>2137</v>
      </c>
    </row>
    <row r="7276">
      <c r="A7276" s="6" t="s">
        <v>4681</v>
      </c>
      <c r="B7276" s="2" t="s">
        <v>14375</v>
      </c>
      <c r="C7276" s="6" t="s">
        <v>14376</v>
      </c>
      <c r="D7276" s="3" t="s">
        <v>2137</v>
      </c>
    </row>
    <row r="7277">
      <c r="A7277" s="6" t="s">
        <v>4681</v>
      </c>
      <c r="B7277" s="2" t="s">
        <v>14377</v>
      </c>
      <c r="C7277" s="6" t="s">
        <v>14378</v>
      </c>
      <c r="D7277" s="3" t="s">
        <v>2137</v>
      </c>
    </row>
    <row r="7278">
      <c r="A7278" s="6" t="s">
        <v>4681</v>
      </c>
      <c r="B7278" s="2" t="s">
        <v>14379</v>
      </c>
      <c r="C7278" s="6" t="s">
        <v>14380</v>
      </c>
      <c r="D7278" s="3" t="s">
        <v>2139</v>
      </c>
    </row>
    <row r="7279">
      <c r="A7279" s="6" t="s">
        <v>4681</v>
      </c>
      <c r="B7279" s="2" t="s">
        <v>14381</v>
      </c>
      <c r="C7279" s="6" t="s">
        <v>14382</v>
      </c>
      <c r="D7279" s="3" t="s">
        <v>2139</v>
      </c>
    </row>
    <row r="7280">
      <c r="A7280" s="6" t="s">
        <v>4681</v>
      </c>
      <c r="B7280" s="2" t="s">
        <v>14383</v>
      </c>
      <c r="C7280" s="6" t="s">
        <v>14384</v>
      </c>
      <c r="D7280" s="3" t="s">
        <v>2139</v>
      </c>
    </row>
    <row r="7281">
      <c r="A7281" s="6" t="s">
        <v>4681</v>
      </c>
      <c r="B7281" s="2" t="s">
        <v>14385</v>
      </c>
      <c r="C7281" s="6" t="s">
        <v>14386</v>
      </c>
      <c r="D7281" s="3" t="s">
        <v>2139</v>
      </c>
    </row>
    <row r="7282">
      <c r="A7282" s="6" t="s">
        <v>4681</v>
      </c>
      <c r="B7282" s="2" t="s">
        <v>14387</v>
      </c>
      <c r="C7282" s="6" t="s">
        <v>14388</v>
      </c>
      <c r="D7282" s="3" t="s">
        <v>2139</v>
      </c>
    </row>
    <row r="7283">
      <c r="A7283" s="6" t="s">
        <v>4681</v>
      </c>
      <c r="B7283" s="2" t="s">
        <v>14389</v>
      </c>
      <c r="C7283" s="6" t="s">
        <v>14390</v>
      </c>
      <c r="D7283" s="3" t="s">
        <v>2139</v>
      </c>
    </row>
    <row r="7284">
      <c r="A7284" s="6" t="s">
        <v>4681</v>
      </c>
      <c r="B7284" s="2" t="s">
        <v>14391</v>
      </c>
      <c r="C7284" s="6" t="s">
        <v>14392</v>
      </c>
      <c r="D7284" s="3" t="s">
        <v>2139</v>
      </c>
    </row>
    <row r="7285">
      <c r="A7285" s="6" t="s">
        <v>4681</v>
      </c>
      <c r="B7285" s="2" t="s">
        <v>14393</v>
      </c>
      <c r="C7285" s="6" t="s">
        <v>14394</v>
      </c>
      <c r="D7285" s="3" t="s">
        <v>2139</v>
      </c>
    </row>
    <row r="7286">
      <c r="A7286" s="6" t="s">
        <v>4681</v>
      </c>
      <c r="B7286" s="2" t="s">
        <v>14395</v>
      </c>
      <c r="C7286" s="6" t="s">
        <v>14396</v>
      </c>
      <c r="D7286" s="3" t="s">
        <v>2142</v>
      </c>
    </row>
    <row r="7287">
      <c r="A7287" s="6" t="s">
        <v>4681</v>
      </c>
      <c r="B7287" s="2" t="s">
        <v>14397</v>
      </c>
      <c r="C7287" s="6" t="s">
        <v>14398</v>
      </c>
      <c r="D7287" s="3" t="s">
        <v>2142</v>
      </c>
    </row>
    <row r="7288">
      <c r="A7288" s="6" t="s">
        <v>4681</v>
      </c>
      <c r="B7288" s="2" t="s">
        <v>14399</v>
      </c>
      <c r="C7288" s="6" t="s">
        <v>14400</v>
      </c>
      <c r="D7288" s="3" t="s">
        <v>2142</v>
      </c>
    </row>
    <row r="7289">
      <c r="A7289" s="6" t="s">
        <v>4681</v>
      </c>
      <c r="B7289" s="2" t="s">
        <v>14401</v>
      </c>
      <c r="C7289" s="6" t="s">
        <v>14402</v>
      </c>
      <c r="D7289" s="3" t="s">
        <v>2142</v>
      </c>
    </row>
    <row r="7290">
      <c r="A7290" s="6" t="s">
        <v>4681</v>
      </c>
      <c r="B7290" s="2" t="s">
        <v>14403</v>
      </c>
      <c r="C7290" s="6" t="s">
        <v>14404</v>
      </c>
      <c r="D7290" s="3" t="s">
        <v>2142</v>
      </c>
    </row>
    <row r="7291">
      <c r="A7291" s="6" t="s">
        <v>4681</v>
      </c>
      <c r="B7291" s="2" t="s">
        <v>14405</v>
      </c>
      <c r="C7291" s="6" t="s">
        <v>14406</v>
      </c>
      <c r="D7291" s="3" t="s">
        <v>2142</v>
      </c>
    </row>
    <row r="7292">
      <c r="A7292" s="6" t="s">
        <v>4681</v>
      </c>
      <c r="B7292" s="2" t="s">
        <v>14407</v>
      </c>
      <c r="C7292" s="6" t="s">
        <v>14408</v>
      </c>
      <c r="D7292" s="3" t="s">
        <v>2142</v>
      </c>
    </row>
    <row r="7293">
      <c r="A7293" s="6" t="s">
        <v>4681</v>
      </c>
      <c r="B7293" s="2" t="s">
        <v>14409</v>
      </c>
      <c r="C7293" s="6" t="s">
        <v>14410</v>
      </c>
      <c r="D7293" s="3" t="s">
        <v>2142</v>
      </c>
    </row>
    <row r="7294">
      <c r="A7294" s="6" t="s">
        <v>4681</v>
      </c>
      <c r="B7294" s="2" t="s">
        <v>14411</v>
      </c>
      <c r="C7294" s="6" t="s">
        <v>14412</v>
      </c>
      <c r="D7294" s="3" t="s">
        <v>2142</v>
      </c>
    </row>
    <row r="7295">
      <c r="A7295" s="6" t="s">
        <v>4681</v>
      </c>
      <c r="B7295" s="2" t="s">
        <v>14413</v>
      </c>
      <c r="C7295" s="6" t="s">
        <v>14414</v>
      </c>
      <c r="D7295" s="3" t="s">
        <v>2144</v>
      </c>
    </row>
    <row r="7296">
      <c r="A7296" s="6" t="s">
        <v>4681</v>
      </c>
      <c r="B7296" s="2" t="s">
        <v>14415</v>
      </c>
      <c r="C7296" s="6" t="s">
        <v>14416</v>
      </c>
      <c r="D7296" s="3" t="s">
        <v>2144</v>
      </c>
    </row>
    <row r="7297">
      <c r="A7297" s="6" t="s">
        <v>4681</v>
      </c>
      <c r="B7297" s="2" t="s">
        <v>14417</v>
      </c>
      <c r="C7297" s="6" t="s">
        <v>14418</v>
      </c>
      <c r="D7297" s="3" t="s">
        <v>2144</v>
      </c>
    </row>
    <row r="7298">
      <c r="A7298" s="6" t="s">
        <v>4681</v>
      </c>
      <c r="B7298" s="2" t="s">
        <v>14419</v>
      </c>
      <c r="C7298" s="6" t="s">
        <v>14420</v>
      </c>
      <c r="D7298" s="3" t="s">
        <v>2146</v>
      </c>
    </row>
    <row r="7299">
      <c r="A7299" s="6" t="s">
        <v>4681</v>
      </c>
      <c r="B7299" s="2" t="s">
        <v>14421</v>
      </c>
      <c r="C7299" s="6" t="s">
        <v>14422</v>
      </c>
      <c r="D7299" s="3" t="s">
        <v>2146</v>
      </c>
    </row>
    <row r="7300">
      <c r="A7300" s="6" t="s">
        <v>4681</v>
      </c>
      <c r="B7300" s="2" t="s">
        <v>14423</v>
      </c>
      <c r="C7300" s="6" t="s">
        <v>14424</v>
      </c>
      <c r="D7300" s="3" t="s">
        <v>2146</v>
      </c>
    </row>
    <row r="7301">
      <c r="A7301" s="6" t="s">
        <v>4681</v>
      </c>
      <c r="B7301" s="2" t="s">
        <v>14425</v>
      </c>
      <c r="C7301" s="6" t="s">
        <v>14426</v>
      </c>
      <c r="D7301" s="3" t="s">
        <v>2146</v>
      </c>
    </row>
    <row r="7302">
      <c r="A7302" s="6" t="s">
        <v>4681</v>
      </c>
      <c r="B7302" s="2" t="s">
        <v>14427</v>
      </c>
      <c r="C7302" s="6" t="s">
        <v>14428</v>
      </c>
      <c r="D7302" s="3" t="s">
        <v>2146</v>
      </c>
    </row>
    <row r="7303">
      <c r="A7303" s="6" t="s">
        <v>4681</v>
      </c>
      <c r="B7303" s="2" t="s">
        <v>14429</v>
      </c>
      <c r="C7303" s="6" t="s">
        <v>14430</v>
      </c>
      <c r="D7303" s="3" t="s">
        <v>2146</v>
      </c>
    </row>
    <row r="7304">
      <c r="A7304" s="6" t="s">
        <v>4681</v>
      </c>
      <c r="B7304" s="2" t="s">
        <v>14431</v>
      </c>
      <c r="C7304" s="6" t="s">
        <v>14432</v>
      </c>
      <c r="D7304" s="3" t="s">
        <v>2146</v>
      </c>
    </row>
    <row r="7305">
      <c r="A7305" s="6" t="s">
        <v>4681</v>
      </c>
      <c r="B7305" s="2" t="s">
        <v>14433</v>
      </c>
      <c r="C7305" s="6" t="s">
        <v>14434</v>
      </c>
      <c r="D7305" s="3" t="s">
        <v>2146</v>
      </c>
    </row>
    <row r="7306">
      <c r="A7306" s="6" t="s">
        <v>4681</v>
      </c>
      <c r="B7306" s="2" t="s">
        <v>14435</v>
      </c>
      <c r="C7306" s="6" t="s">
        <v>14436</v>
      </c>
      <c r="D7306" s="3" t="s">
        <v>2148</v>
      </c>
    </row>
    <row r="7307">
      <c r="A7307" s="6" t="s">
        <v>4681</v>
      </c>
      <c r="B7307" s="2" t="s">
        <v>14437</v>
      </c>
      <c r="C7307" s="6" t="s">
        <v>14438</v>
      </c>
      <c r="D7307" s="3" t="s">
        <v>2148</v>
      </c>
    </row>
    <row r="7308">
      <c r="A7308" s="6" t="s">
        <v>4681</v>
      </c>
      <c r="B7308" s="2" t="s">
        <v>14439</v>
      </c>
      <c r="C7308" s="6" t="s">
        <v>14440</v>
      </c>
      <c r="D7308" s="3" t="s">
        <v>2148</v>
      </c>
    </row>
    <row r="7309">
      <c r="A7309" s="6" t="s">
        <v>4681</v>
      </c>
      <c r="B7309" s="2" t="s">
        <v>14441</v>
      </c>
      <c r="C7309" s="6" t="s">
        <v>14442</v>
      </c>
      <c r="D7309" s="3" t="s">
        <v>2148</v>
      </c>
    </row>
    <row r="7310">
      <c r="A7310" s="6" t="s">
        <v>4681</v>
      </c>
      <c r="B7310" s="2" t="s">
        <v>14443</v>
      </c>
      <c r="C7310" s="6" t="s">
        <v>14444</v>
      </c>
      <c r="D7310" s="3" t="s">
        <v>2148</v>
      </c>
    </row>
    <row r="7311">
      <c r="A7311" s="6" t="s">
        <v>4681</v>
      </c>
      <c r="B7311" s="2" t="s">
        <v>14445</v>
      </c>
      <c r="C7311" s="6" t="s">
        <v>14446</v>
      </c>
      <c r="D7311" s="3" t="s">
        <v>2148</v>
      </c>
    </row>
    <row r="7312">
      <c r="A7312" s="6" t="s">
        <v>4681</v>
      </c>
      <c r="B7312" s="2" t="s">
        <v>14447</v>
      </c>
      <c r="C7312" s="6" t="s">
        <v>14448</v>
      </c>
      <c r="D7312" s="3" t="s">
        <v>2148</v>
      </c>
    </row>
    <row r="7313">
      <c r="A7313" s="6" t="s">
        <v>4681</v>
      </c>
      <c r="B7313" s="2" t="s">
        <v>14449</v>
      </c>
      <c r="C7313" s="6" t="s">
        <v>14450</v>
      </c>
      <c r="D7313" s="3" t="s">
        <v>2150</v>
      </c>
    </row>
    <row r="7314">
      <c r="A7314" s="6" t="s">
        <v>4681</v>
      </c>
      <c r="B7314" s="2" t="s">
        <v>14451</v>
      </c>
      <c r="C7314" s="6" t="s">
        <v>14452</v>
      </c>
      <c r="D7314" s="3" t="s">
        <v>2150</v>
      </c>
    </row>
    <row r="7315">
      <c r="A7315" s="6" t="s">
        <v>4681</v>
      </c>
      <c r="B7315" s="2" t="s">
        <v>14453</v>
      </c>
      <c r="C7315" s="6" t="s">
        <v>14454</v>
      </c>
      <c r="D7315" s="3" t="s">
        <v>2150</v>
      </c>
    </row>
    <row r="7316">
      <c r="A7316" s="6" t="s">
        <v>4681</v>
      </c>
      <c r="B7316" s="2" t="s">
        <v>14455</v>
      </c>
      <c r="C7316" s="6" t="s">
        <v>14456</v>
      </c>
      <c r="D7316" s="3" t="s">
        <v>2150</v>
      </c>
    </row>
    <row r="7317">
      <c r="A7317" s="6" t="s">
        <v>4681</v>
      </c>
      <c r="B7317" s="2" t="s">
        <v>14457</v>
      </c>
      <c r="C7317" s="6" t="s">
        <v>14458</v>
      </c>
      <c r="D7317" s="3" t="s">
        <v>2150</v>
      </c>
    </row>
    <row r="7318">
      <c r="A7318" s="6" t="s">
        <v>4681</v>
      </c>
      <c r="B7318" s="2" t="s">
        <v>14459</v>
      </c>
      <c r="C7318" s="6" t="s">
        <v>14460</v>
      </c>
      <c r="D7318" s="3" t="s">
        <v>2150</v>
      </c>
    </row>
    <row r="7319">
      <c r="A7319" s="6" t="s">
        <v>4681</v>
      </c>
      <c r="B7319" s="2" t="s">
        <v>14461</v>
      </c>
      <c r="C7319" s="6" t="s">
        <v>14462</v>
      </c>
      <c r="D7319" s="3" t="s">
        <v>2150</v>
      </c>
    </row>
    <row r="7320">
      <c r="A7320" s="6" t="s">
        <v>4681</v>
      </c>
      <c r="B7320" s="2" t="s">
        <v>14463</v>
      </c>
      <c r="C7320" s="6" t="s">
        <v>14464</v>
      </c>
      <c r="D7320" s="3" t="s">
        <v>2150</v>
      </c>
    </row>
    <row r="7321">
      <c r="A7321" s="6" t="s">
        <v>4681</v>
      </c>
      <c r="B7321" s="2" t="s">
        <v>14465</v>
      </c>
      <c r="C7321" s="6" t="s">
        <v>14466</v>
      </c>
      <c r="D7321" s="3" t="s">
        <v>2150</v>
      </c>
    </row>
    <row r="7322">
      <c r="A7322" s="6" t="s">
        <v>4681</v>
      </c>
      <c r="B7322" s="2" t="s">
        <v>14467</v>
      </c>
      <c r="C7322" s="6" t="s">
        <v>14468</v>
      </c>
      <c r="D7322" s="3" t="s">
        <v>2152</v>
      </c>
    </row>
    <row r="7323">
      <c r="A7323" s="6" t="s">
        <v>4681</v>
      </c>
      <c r="B7323" s="2" t="s">
        <v>14469</v>
      </c>
      <c r="C7323" s="6" t="s">
        <v>14470</v>
      </c>
      <c r="D7323" s="3" t="s">
        <v>2152</v>
      </c>
    </row>
    <row r="7324">
      <c r="A7324" s="6" t="s">
        <v>4681</v>
      </c>
      <c r="B7324" s="2" t="s">
        <v>14471</v>
      </c>
      <c r="C7324" s="6" t="s">
        <v>14472</v>
      </c>
      <c r="D7324" s="3" t="s">
        <v>2152</v>
      </c>
    </row>
    <row r="7325">
      <c r="A7325" s="6" t="s">
        <v>4681</v>
      </c>
      <c r="B7325" s="2" t="s">
        <v>14473</v>
      </c>
      <c r="C7325" s="6" t="s">
        <v>14474</v>
      </c>
      <c r="D7325" s="3" t="s">
        <v>2152</v>
      </c>
    </row>
    <row r="7326">
      <c r="A7326" s="6" t="s">
        <v>4681</v>
      </c>
      <c r="B7326" s="2" t="s">
        <v>14475</v>
      </c>
      <c r="C7326" s="6" t="s">
        <v>14476</v>
      </c>
      <c r="D7326" s="3" t="s">
        <v>2152</v>
      </c>
    </row>
    <row r="7327">
      <c r="A7327" s="6" t="s">
        <v>4681</v>
      </c>
      <c r="B7327" s="2" t="s">
        <v>14477</v>
      </c>
      <c r="C7327" s="6" t="s">
        <v>14478</v>
      </c>
      <c r="D7327" s="3" t="s">
        <v>2152</v>
      </c>
    </row>
    <row r="7328">
      <c r="A7328" s="6" t="s">
        <v>4681</v>
      </c>
      <c r="B7328" s="2" t="s">
        <v>14479</v>
      </c>
      <c r="C7328" s="6" t="s">
        <v>14480</v>
      </c>
      <c r="D7328" s="3" t="s">
        <v>2152</v>
      </c>
    </row>
    <row r="7329">
      <c r="A7329" s="6" t="s">
        <v>4681</v>
      </c>
      <c r="B7329" s="2" t="s">
        <v>14481</v>
      </c>
      <c r="C7329" s="6" t="s">
        <v>14482</v>
      </c>
      <c r="D7329" s="3" t="s">
        <v>2152</v>
      </c>
    </row>
    <row r="7330">
      <c r="A7330" s="6" t="s">
        <v>4681</v>
      </c>
      <c r="B7330" s="2" t="s">
        <v>14483</v>
      </c>
      <c r="C7330" s="6" t="s">
        <v>14484</v>
      </c>
      <c r="D7330" s="3" t="s">
        <v>2152</v>
      </c>
    </row>
    <row r="7331">
      <c r="A7331" s="6" t="s">
        <v>4681</v>
      </c>
      <c r="B7331" s="2" t="s">
        <v>14485</v>
      </c>
      <c r="C7331" s="6" t="s">
        <v>14486</v>
      </c>
      <c r="D7331" s="3" t="s">
        <v>2155</v>
      </c>
    </row>
    <row r="7332">
      <c r="A7332" s="6" t="s">
        <v>4681</v>
      </c>
      <c r="B7332" s="2" t="s">
        <v>14487</v>
      </c>
      <c r="C7332" s="6" t="s">
        <v>14488</v>
      </c>
      <c r="D7332" s="3" t="s">
        <v>2155</v>
      </c>
    </row>
    <row r="7333">
      <c r="A7333" s="6" t="s">
        <v>4681</v>
      </c>
      <c r="B7333" s="2" t="s">
        <v>14489</v>
      </c>
      <c r="C7333" s="6" t="s">
        <v>14490</v>
      </c>
      <c r="D7333" s="3" t="s">
        <v>2155</v>
      </c>
    </row>
    <row r="7334">
      <c r="A7334" s="6" t="s">
        <v>4681</v>
      </c>
      <c r="B7334" s="2" t="s">
        <v>14491</v>
      </c>
      <c r="C7334" s="6" t="s">
        <v>14492</v>
      </c>
      <c r="D7334" s="3" t="s">
        <v>2155</v>
      </c>
    </row>
    <row r="7335">
      <c r="A7335" s="6" t="s">
        <v>4681</v>
      </c>
      <c r="B7335" s="2" t="s">
        <v>14493</v>
      </c>
      <c r="C7335" s="6" t="s">
        <v>14494</v>
      </c>
      <c r="D7335" s="3" t="s">
        <v>2155</v>
      </c>
    </row>
    <row r="7336">
      <c r="A7336" s="6" t="s">
        <v>4681</v>
      </c>
      <c r="B7336" s="2" t="s">
        <v>14495</v>
      </c>
      <c r="C7336" s="6" t="s">
        <v>14496</v>
      </c>
      <c r="D7336" s="3" t="s">
        <v>2155</v>
      </c>
    </row>
    <row r="7337">
      <c r="A7337" s="6" t="s">
        <v>4681</v>
      </c>
      <c r="B7337" s="2" t="s">
        <v>14497</v>
      </c>
      <c r="C7337" s="6" t="s">
        <v>14498</v>
      </c>
      <c r="D7337" s="3" t="s">
        <v>2157</v>
      </c>
    </row>
    <row r="7338">
      <c r="A7338" s="6" t="s">
        <v>4681</v>
      </c>
      <c r="B7338" s="2" t="s">
        <v>14499</v>
      </c>
      <c r="C7338" s="6" t="s">
        <v>14500</v>
      </c>
      <c r="D7338" s="3" t="s">
        <v>2157</v>
      </c>
    </row>
    <row r="7339">
      <c r="A7339" s="6" t="s">
        <v>4681</v>
      </c>
      <c r="B7339" s="2" t="s">
        <v>14501</v>
      </c>
      <c r="C7339" s="6" t="s">
        <v>14502</v>
      </c>
      <c r="D7339" s="3" t="s">
        <v>2157</v>
      </c>
    </row>
    <row r="7340">
      <c r="A7340" s="6" t="s">
        <v>4681</v>
      </c>
      <c r="B7340" s="2" t="s">
        <v>14503</v>
      </c>
      <c r="C7340" s="6" t="s">
        <v>14504</v>
      </c>
      <c r="D7340" s="3" t="s">
        <v>2159</v>
      </c>
    </row>
    <row r="7341">
      <c r="A7341" s="6" t="s">
        <v>4681</v>
      </c>
      <c r="B7341" s="2" t="s">
        <v>14505</v>
      </c>
      <c r="C7341" s="6" t="s">
        <v>14506</v>
      </c>
      <c r="D7341" s="3" t="s">
        <v>2159</v>
      </c>
    </row>
    <row r="7342">
      <c r="A7342" s="6" t="s">
        <v>4681</v>
      </c>
      <c r="B7342" s="2" t="s">
        <v>14507</v>
      </c>
      <c r="C7342" s="6" t="s">
        <v>14508</v>
      </c>
      <c r="D7342" s="3" t="s">
        <v>2159</v>
      </c>
    </row>
    <row r="7343">
      <c r="A7343" s="6" t="s">
        <v>4681</v>
      </c>
      <c r="B7343" s="2" t="s">
        <v>14509</v>
      </c>
      <c r="C7343" s="6" t="s">
        <v>14510</v>
      </c>
      <c r="D7343" s="3" t="s">
        <v>2159</v>
      </c>
    </row>
    <row r="7344">
      <c r="A7344" s="6" t="s">
        <v>4681</v>
      </c>
      <c r="B7344" s="2" t="s">
        <v>14511</v>
      </c>
      <c r="C7344" s="6" t="s">
        <v>14512</v>
      </c>
      <c r="D7344" s="3" t="s">
        <v>2159</v>
      </c>
    </row>
    <row r="7345">
      <c r="A7345" s="6" t="s">
        <v>4681</v>
      </c>
      <c r="B7345" s="2" t="s">
        <v>14513</v>
      </c>
      <c r="C7345" s="6" t="s">
        <v>14514</v>
      </c>
      <c r="D7345" s="3" t="s">
        <v>2159</v>
      </c>
    </row>
    <row r="7346">
      <c r="A7346" s="6" t="s">
        <v>4681</v>
      </c>
      <c r="B7346" s="2" t="s">
        <v>14515</v>
      </c>
      <c r="C7346" s="6" t="s">
        <v>14516</v>
      </c>
      <c r="D7346" s="3" t="s">
        <v>2159</v>
      </c>
    </row>
    <row r="7347">
      <c r="A7347" s="6" t="s">
        <v>4681</v>
      </c>
      <c r="B7347" s="2" t="s">
        <v>14517</v>
      </c>
      <c r="C7347" s="6" t="s">
        <v>14518</v>
      </c>
      <c r="D7347" s="3" t="s">
        <v>2159</v>
      </c>
    </row>
    <row r="7348">
      <c r="A7348" s="6" t="s">
        <v>4681</v>
      </c>
      <c r="B7348" s="2" t="s">
        <v>14519</v>
      </c>
      <c r="C7348" s="6" t="s">
        <v>14520</v>
      </c>
      <c r="D7348" s="3" t="s">
        <v>2159</v>
      </c>
    </row>
    <row r="7349">
      <c r="A7349" s="6" t="s">
        <v>4681</v>
      </c>
      <c r="B7349" s="2" t="s">
        <v>14521</v>
      </c>
      <c r="C7349" s="6" t="s">
        <v>14522</v>
      </c>
      <c r="D7349" s="3" t="s">
        <v>2161</v>
      </c>
    </row>
    <row r="7350">
      <c r="A7350" s="6" t="s">
        <v>4681</v>
      </c>
      <c r="B7350" s="2" t="s">
        <v>14523</v>
      </c>
      <c r="C7350" s="6" t="s">
        <v>14524</v>
      </c>
      <c r="D7350" s="3" t="s">
        <v>2161</v>
      </c>
    </row>
    <row r="7351">
      <c r="A7351" s="6" t="s">
        <v>4681</v>
      </c>
      <c r="B7351" s="2" t="s">
        <v>14525</v>
      </c>
      <c r="C7351" s="6" t="s">
        <v>14526</v>
      </c>
      <c r="D7351" s="3" t="s">
        <v>2161</v>
      </c>
    </row>
    <row r="7352">
      <c r="A7352" s="6" t="s">
        <v>4681</v>
      </c>
      <c r="B7352" s="2" t="s">
        <v>14527</v>
      </c>
      <c r="C7352" s="6" t="s">
        <v>14528</v>
      </c>
      <c r="D7352" s="3" t="s">
        <v>2161</v>
      </c>
    </row>
    <row r="7353">
      <c r="A7353" s="6" t="s">
        <v>4681</v>
      </c>
      <c r="B7353" s="2" t="s">
        <v>14529</v>
      </c>
      <c r="C7353" s="6" t="s">
        <v>14530</v>
      </c>
      <c r="D7353" s="3" t="s">
        <v>2161</v>
      </c>
    </row>
    <row r="7354">
      <c r="A7354" s="6" t="s">
        <v>4681</v>
      </c>
      <c r="B7354" s="2" t="s">
        <v>14531</v>
      </c>
      <c r="C7354" s="6" t="s">
        <v>14532</v>
      </c>
      <c r="D7354" s="3" t="s">
        <v>2161</v>
      </c>
    </row>
    <row r="7355">
      <c r="A7355" s="6" t="s">
        <v>4681</v>
      </c>
      <c r="B7355" s="2" t="s">
        <v>14533</v>
      </c>
      <c r="C7355" s="6" t="s">
        <v>14534</v>
      </c>
      <c r="D7355" s="3" t="s">
        <v>2161</v>
      </c>
    </row>
    <row r="7356">
      <c r="A7356" s="6" t="s">
        <v>4681</v>
      </c>
      <c r="B7356" s="2" t="s">
        <v>14535</v>
      </c>
      <c r="C7356" s="6" t="s">
        <v>14536</v>
      </c>
      <c r="D7356" s="3" t="s">
        <v>2161</v>
      </c>
    </row>
    <row r="7357">
      <c r="A7357" s="6" t="s">
        <v>4681</v>
      </c>
      <c r="B7357" s="2" t="s">
        <v>14537</v>
      </c>
      <c r="C7357" s="6" t="s">
        <v>14538</v>
      </c>
      <c r="D7357" s="3" t="s">
        <v>2161</v>
      </c>
    </row>
    <row r="7358">
      <c r="A7358" s="6" t="s">
        <v>4681</v>
      </c>
      <c r="B7358" s="2" t="s">
        <v>14539</v>
      </c>
      <c r="C7358" s="6" t="s">
        <v>14540</v>
      </c>
      <c r="D7358" s="3" t="s">
        <v>2163</v>
      </c>
    </row>
    <row r="7359">
      <c r="A7359" s="6" t="s">
        <v>4681</v>
      </c>
      <c r="B7359" s="2" t="s">
        <v>14541</v>
      </c>
      <c r="C7359" s="6" t="s">
        <v>14542</v>
      </c>
      <c r="D7359" s="3" t="s">
        <v>2163</v>
      </c>
    </row>
    <row r="7360">
      <c r="A7360" s="6" t="s">
        <v>4681</v>
      </c>
      <c r="B7360" s="2" t="s">
        <v>14543</v>
      </c>
      <c r="C7360" s="6" t="s">
        <v>14544</v>
      </c>
      <c r="D7360" s="3" t="s">
        <v>2163</v>
      </c>
    </row>
    <row r="7361">
      <c r="A7361" s="6" t="s">
        <v>4681</v>
      </c>
      <c r="B7361" s="2" t="s">
        <v>14545</v>
      </c>
      <c r="C7361" s="6" t="s">
        <v>14546</v>
      </c>
      <c r="D7361" s="3" t="s">
        <v>2163</v>
      </c>
    </row>
    <row r="7362">
      <c r="A7362" s="6" t="s">
        <v>4681</v>
      </c>
      <c r="B7362" s="2" t="s">
        <v>14547</v>
      </c>
      <c r="C7362" s="6" t="s">
        <v>14548</v>
      </c>
      <c r="D7362" s="3" t="s">
        <v>2163</v>
      </c>
    </row>
    <row r="7363">
      <c r="A7363" s="6" t="s">
        <v>4681</v>
      </c>
      <c r="B7363" s="2" t="s">
        <v>14549</v>
      </c>
      <c r="C7363" s="6" t="s">
        <v>14550</v>
      </c>
      <c r="D7363" s="3" t="s">
        <v>2163</v>
      </c>
    </row>
    <row r="7364">
      <c r="A7364" s="6" t="s">
        <v>4681</v>
      </c>
      <c r="B7364" s="2" t="s">
        <v>14551</v>
      </c>
      <c r="C7364" s="6" t="s">
        <v>14552</v>
      </c>
      <c r="D7364" s="3" t="s">
        <v>2166</v>
      </c>
    </row>
    <row r="7365">
      <c r="A7365" s="6" t="s">
        <v>4681</v>
      </c>
      <c r="B7365" s="2" t="s">
        <v>14553</v>
      </c>
      <c r="C7365" s="6" t="s">
        <v>14554</v>
      </c>
      <c r="D7365" s="3" t="s">
        <v>2166</v>
      </c>
    </row>
    <row r="7366">
      <c r="A7366" s="6" t="s">
        <v>4681</v>
      </c>
      <c r="B7366" s="2" t="s">
        <v>14555</v>
      </c>
      <c r="C7366" s="6" t="s">
        <v>14556</v>
      </c>
      <c r="D7366" s="3" t="s">
        <v>2166</v>
      </c>
    </row>
    <row r="7367">
      <c r="A7367" s="6" t="s">
        <v>4681</v>
      </c>
      <c r="B7367" s="2" t="s">
        <v>14557</v>
      </c>
      <c r="C7367" s="6" t="s">
        <v>14558</v>
      </c>
      <c r="D7367" s="3" t="s">
        <v>2166</v>
      </c>
    </row>
    <row r="7368">
      <c r="A7368" s="6" t="s">
        <v>4681</v>
      </c>
      <c r="B7368" s="2" t="s">
        <v>14559</v>
      </c>
      <c r="C7368" s="6" t="s">
        <v>14560</v>
      </c>
      <c r="D7368" s="3" t="s">
        <v>2166</v>
      </c>
    </row>
    <row r="7369">
      <c r="A7369" s="6" t="s">
        <v>4681</v>
      </c>
      <c r="B7369" s="2" t="s">
        <v>14561</v>
      </c>
      <c r="C7369" s="6" t="s">
        <v>14562</v>
      </c>
      <c r="D7369" s="3" t="s">
        <v>2166</v>
      </c>
    </row>
    <row r="7370">
      <c r="A7370" s="6" t="s">
        <v>4681</v>
      </c>
      <c r="B7370" s="2" t="s">
        <v>14563</v>
      </c>
      <c r="C7370" s="6" t="s">
        <v>14564</v>
      </c>
      <c r="D7370" s="3" t="s">
        <v>2166</v>
      </c>
    </row>
    <row r="7371">
      <c r="A7371" s="6" t="s">
        <v>4681</v>
      </c>
      <c r="B7371" s="2" t="s">
        <v>14565</v>
      </c>
      <c r="C7371" s="6" t="s">
        <v>14566</v>
      </c>
      <c r="D7371" s="3" t="s">
        <v>2166</v>
      </c>
    </row>
    <row r="7372">
      <c r="A7372" s="6" t="s">
        <v>4681</v>
      </c>
      <c r="B7372" s="2" t="s">
        <v>14567</v>
      </c>
      <c r="C7372" s="6" t="s">
        <v>14568</v>
      </c>
      <c r="D7372" s="3" t="s">
        <v>2166</v>
      </c>
    </row>
    <row r="7373">
      <c r="A7373" s="6" t="s">
        <v>4681</v>
      </c>
      <c r="B7373" s="2" t="s">
        <v>14569</v>
      </c>
      <c r="C7373" s="6" t="s">
        <v>14570</v>
      </c>
      <c r="D7373" s="3" t="s">
        <v>2166</v>
      </c>
    </row>
    <row r="7374">
      <c r="A7374" s="6" t="s">
        <v>4681</v>
      </c>
      <c r="B7374" s="2" t="s">
        <v>14571</v>
      </c>
      <c r="C7374" s="6" t="s">
        <v>14572</v>
      </c>
      <c r="D7374" s="3" t="s">
        <v>2168</v>
      </c>
    </row>
    <row r="7375">
      <c r="A7375" s="6" t="s">
        <v>4681</v>
      </c>
      <c r="B7375" s="2" t="s">
        <v>14573</v>
      </c>
      <c r="C7375" s="6" t="s">
        <v>14574</v>
      </c>
      <c r="D7375" s="3" t="s">
        <v>2168</v>
      </c>
    </row>
    <row r="7376">
      <c r="A7376" s="6" t="s">
        <v>4681</v>
      </c>
      <c r="B7376" s="2" t="s">
        <v>14575</v>
      </c>
      <c r="C7376" s="6" t="s">
        <v>14576</v>
      </c>
      <c r="D7376" s="3" t="s">
        <v>2168</v>
      </c>
    </row>
    <row r="7377">
      <c r="A7377" s="6" t="s">
        <v>4681</v>
      </c>
      <c r="B7377" s="2" t="s">
        <v>14577</v>
      </c>
      <c r="C7377" s="6" t="s">
        <v>14578</v>
      </c>
      <c r="D7377" s="3" t="s">
        <v>2168</v>
      </c>
    </row>
    <row r="7378">
      <c r="A7378" s="6" t="s">
        <v>4681</v>
      </c>
      <c r="B7378" s="2" t="s">
        <v>14579</v>
      </c>
      <c r="C7378" s="6" t="s">
        <v>14580</v>
      </c>
      <c r="D7378" s="3" t="s">
        <v>2168</v>
      </c>
    </row>
    <row r="7379">
      <c r="A7379" s="6" t="s">
        <v>4681</v>
      </c>
      <c r="B7379" s="2" t="s">
        <v>14581</v>
      </c>
      <c r="C7379" s="6" t="s">
        <v>14582</v>
      </c>
      <c r="D7379" s="3" t="s">
        <v>2170</v>
      </c>
    </row>
    <row r="7380">
      <c r="A7380" s="6" t="s">
        <v>4681</v>
      </c>
      <c r="B7380" s="2" t="s">
        <v>14583</v>
      </c>
      <c r="C7380" s="6" t="s">
        <v>14584</v>
      </c>
      <c r="D7380" s="3" t="s">
        <v>2170</v>
      </c>
    </row>
    <row r="7381">
      <c r="A7381" s="6" t="s">
        <v>4681</v>
      </c>
      <c r="B7381" s="2" t="s">
        <v>14585</v>
      </c>
      <c r="C7381" s="6" t="s">
        <v>14586</v>
      </c>
      <c r="D7381" s="3" t="s">
        <v>2170</v>
      </c>
    </row>
    <row r="7382">
      <c r="A7382" s="6" t="s">
        <v>4681</v>
      </c>
      <c r="B7382" s="2" t="s">
        <v>14587</v>
      </c>
      <c r="C7382" s="6" t="s">
        <v>14588</v>
      </c>
      <c r="D7382" s="3" t="s">
        <v>2170</v>
      </c>
    </row>
    <row r="7383">
      <c r="A7383" s="6" t="s">
        <v>4681</v>
      </c>
      <c r="B7383" s="2" t="s">
        <v>14589</v>
      </c>
      <c r="C7383" s="6" t="s">
        <v>14590</v>
      </c>
      <c r="D7383" s="3" t="s">
        <v>2170</v>
      </c>
    </row>
    <row r="7384">
      <c r="A7384" s="6" t="s">
        <v>4681</v>
      </c>
      <c r="B7384" s="2" t="s">
        <v>14591</v>
      </c>
      <c r="C7384" s="6" t="s">
        <v>14592</v>
      </c>
      <c r="D7384" s="3" t="s">
        <v>2170</v>
      </c>
    </row>
    <row r="7385">
      <c r="A7385" s="6" t="s">
        <v>4681</v>
      </c>
      <c r="B7385" s="2" t="s">
        <v>14593</v>
      </c>
      <c r="C7385" s="6" t="s">
        <v>14594</v>
      </c>
      <c r="D7385" s="3" t="s">
        <v>2172</v>
      </c>
    </row>
    <row r="7386">
      <c r="A7386" s="6" t="s">
        <v>4681</v>
      </c>
      <c r="B7386" s="2" t="s">
        <v>14595</v>
      </c>
      <c r="C7386" s="6" t="s">
        <v>14596</v>
      </c>
      <c r="D7386" s="3" t="s">
        <v>2172</v>
      </c>
    </row>
    <row r="7387">
      <c r="A7387" s="6" t="s">
        <v>4681</v>
      </c>
      <c r="B7387" s="2" t="s">
        <v>14597</v>
      </c>
      <c r="C7387" s="6" t="s">
        <v>14598</v>
      </c>
      <c r="D7387" s="3" t="s">
        <v>2172</v>
      </c>
    </row>
    <row r="7388">
      <c r="A7388" s="6" t="s">
        <v>4681</v>
      </c>
      <c r="B7388" s="2" t="s">
        <v>14599</v>
      </c>
      <c r="C7388" s="6" t="s">
        <v>14600</v>
      </c>
      <c r="D7388" s="3" t="s">
        <v>2172</v>
      </c>
    </row>
    <row r="7389">
      <c r="A7389" s="6" t="s">
        <v>4681</v>
      </c>
      <c r="B7389" s="2" t="s">
        <v>14601</v>
      </c>
      <c r="C7389" s="6" t="s">
        <v>14602</v>
      </c>
      <c r="D7389" s="3" t="s">
        <v>2172</v>
      </c>
    </row>
    <row r="7390">
      <c r="A7390" s="6" t="s">
        <v>4681</v>
      </c>
      <c r="B7390" s="2" t="s">
        <v>14603</v>
      </c>
      <c r="C7390" s="6" t="s">
        <v>14604</v>
      </c>
      <c r="D7390" s="3" t="s">
        <v>2172</v>
      </c>
    </row>
    <row r="7391">
      <c r="A7391" s="6" t="s">
        <v>4681</v>
      </c>
      <c r="B7391" s="2" t="s">
        <v>14605</v>
      </c>
      <c r="C7391" s="6" t="s">
        <v>14606</v>
      </c>
      <c r="D7391" s="3" t="s">
        <v>2172</v>
      </c>
    </row>
    <row r="7392">
      <c r="A7392" s="6" t="s">
        <v>4681</v>
      </c>
      <c r="B7392" s="2" t="s">
        <v>14607</v>
      </c>
      <c r="C7392" s="6" t="s">
        <v>14608</v>
      </c>
      <c r="D7392" s="3" t="s">
        <v>2172</v>
      </c>
    </row>
    <row r="7393">
      <c r="A7393" s="6" t="s">
        <v>4681</v>
      </c>
      <c r="B7393" s="2" t="s">
        <v>14609</v>
      </c>
      <c r="C7393" s="6" t="s">
        <v>14610</v>
      </c>
      <c r="D7393" s="3" t="s">
        <v>2175</v>
      </c>
    </row>
    <row r="7394">
      <c r="A7394" s="6" t="s">
        <v>4681</v>
      </c>
      <c r="B7394" s="2" t="s">
        <v>14611</v>
      </c>
      <c r="C7394" s="6" t="s">
        <v>14612</v>
      </c>
      <c r="D7394" s="3" t="s">
        <v>2175</v>
      </c>
    </row>
    <row r="7395">
      <c r="A7395" s="6" t="s">
        <v>4681</v>
      </c>
      <c r="B7395" s="2" t="s">
        <v>14613</v>
      </c>
      <c r="C7395" s="6" t="s">
        <v>14614</v>
      </c>
      <c r="D7395" s="3" t="s">
        <v>2175</v>
      </c>
    </row>
    <row r="7396">
      <c r="A7396" s="6" t="s">
        <v>4681</v>
      </c>
      <c r="B7396" s="2" t="s">
        <v>14615</v>
      </c>
      <c r="C7396" s="6" t="s">
        <v>14616</v>
      </c>
      <c r="D7396" s="3" t="s">
        <v>2175</v>
      </c>
    </row>
    <row r="7397">
      <c r="A7397" s="6" t="s">
        <v>4681</v>
      </c>
      <c r="B7397" s="2" t="s">
        <v>14617</v>
      </c>
      <c r="C7397" s="6" t="s">
        <v>14618</v>
      </c>
      <c r="D7397" s="3" t="s">
        <v>2175</v>
      </c>
    </row>
    <row r="7398">
      <c r="A7398" s="6" t="s">
        <v>4681</v>
      </c>
      <c r="B7398" s="2" t="s">
        <v>14619</v>
      </c>
      <c r="C7398" s="6" t="s">
        <v>14620</v>
      </c>
      <c r="D7398" s="3" t="s">
        <v>2175</v>
      </c>
    </row>
    <row r="7399">
      <c r="A7399" s="6" t="s">
        <v>4681</v>
      </c>
      <c r="B7399" s="2" t="s">
        <v>14621</v>
      </c>
      <c r="C7399" s="6" t="s">
        <v>14622</v>
      </c>
      <c r="D7399" s="3" t="s">
        <v>2175</v>
      </c>
    </row>
    <row r="7400">
      <c r="A7400" s="6" t="s">
        <v>4681</v>
      </c>
      <c r="B7400" s="2" t="s">
        <v>14623</v>
      </c>
      <c r="C7400" s="6" t="s">
        <v>14624</v>
      </c>
      <c r="D7400" s="3" t="s">
        <v>2175</v>
      </c>
    </row>
    <row r="7401">
      <c r="A7401" s="6" t="s">
        <v>4681</v>
      </c>
      <c r="B7401" s="2" t="s">
        <v>14625</v>
      </c>
      <c r="C7401" s="6" t="s">
        <v>14626</v>
      </c>
      <c r="D7401" s="3" t="s">
        <v>2175</v>
      </c>
    </row>
    <row r="7402">
      <c r="A7402" s="6" t="s">
        <v>4681</v>
      </c>
      <c r="B7402" s="2" t="s">
        <v>14627</v>
      </c>
      <c r="C7402" s="6" t="s">
        <v>14628</v>
      </c>
      <c r="D7402" s="3" t="s">
        <v>2177</v>
      </c>
    </row>
    <row r="7403">
      <c r="A7403" s="6" t="s">
        <v>4681</v>
      </c>
      <c r="B7403" s="2" t="s">
        <v>14629</v>
      </c>
      <c r="C7403" s="6" t="s">
        <v>14630</v>
      </c>
      <c r="D7403" s="3" t="s">
        <v>2177</v>
      </c>
    </row>
    <row r="7404">
      <c r="A7404" s="6" t="s">
        <v>4681</v>
      </c>
      <c r="B7404" s="2" t="s">
        <v>14631</v>
      </c>
      <c r="C7404" s="6" t="s">
        <v>14632</v>
      </c>
      <c r="D7404" s="3" t="s">
        <v>2177</v>
      </c>
    </row>
    <row r="7405">
      <c r="A7405" s="6" t="s">
        <v>4681</v>
      </c>
      <c r="B7405" s="2" t="s">
        <v>14633</v>
      </c>
      <c r="C7405" s="6" t="s">
        <v>14634</v>
      </c>
      <c r="D7405" s="3" t="s">
        <v>2177</v>
      </c>
    </row>
    <row r="7406">
      <c r="A7406" s="6" t="s">
        <v>4681</v>
      </c>
      <c r="B7406" s="2" t="s">
        <v>14635</v>
      </c>
      <c r="C7406" s="6" t="s">
        <v>14636</v>
      </c>
      <c r="D7406" s="3" t="s">
        <v>2177</v>
      </c>
    </row>
    <row r="7407">
      <c r="A7407" s="6" t="s">
        <v>4681</v>
      </c>
      <c r="B7407" s="2" t="s">
        <v>14637</v>
      </c>
      <c r="C7407" s="6" t="s">
        <v>14638</v>
      </c>
      <c r="D7407" s="3" t="s">
        <v>2177</v>
      </c>
    </row>
    <row r="7408">
      <c r="A7408" s="6" t="s">
        <v>4681</v>
      </c>
      <c r="B7408" s="2" t="s">
        <v>14639</v>
      </c>
      <c r="C7408" s="6" t="s">
        <v>14640</v>
      </c>
      <c r="D7408" s="3" t="s">
        <v>2177</v>
      </c>
    </row>
    <row r="7409">
      <c r="A7409" s="6" t="s">
        <v>4681</v>
      </c>
      <c r="B7409" s="2" t="s">
        <v>14641</v>
      </c>
      <c r="C7409" s="6" t="s">
        <v>14642</v>
      </c>
      <c r="D7409" s="3" t="s">
        <v>2177</v>
      </c>
    </row>
    <row r="7410">
      <c r="A7410" s="6" t="s">
        <v>4681</v>
      </c>
      <c r="B7410" s="2" t="s">
        <v>14643</v>
      </c>
      <c r="C7410" s="6" t="s">
        <v>14644</v>
      </c>
      <c r="D7410" s="3" t="s">
        <v>2177</v>
      </c>
    </row>
    <row r="7411">
      <c r="A7411" s="6" t="s">
        <v>4681</v>
      </c>
      <c r="B7411" s="2" t="s">
        <v>14645</v>
      </c>
      <c r="C7411" s="6" t="s">
        <v>14646</v>
      </c>
      <c r="D7411" s="3" t="s">
        <v>2177</v>
      </c>
    </row>
    <row r="7412">
      <c r="A7412" s="6" t="s">
        <v>4681</v>
      </c>
      <c r="B7412" s="2" t="s">
        <v>14647</v>
      </c>
      <c r="C7412" s="6" t="s">
        <v>14648</v>
      </c>
      <c r="D7412" s="3" t="s">
        <v>2179</v>
      </c>
    </row>
    <row r="7413">
      <c r="A7413" s="6" t="s">
        <v>4681</v>
      </c>
      <c r="B7413" s="2" t="s">
        <v>14649</v>
      </c>
      <c r="C7413" s="6" t="s">
        <v>14650</v>
      </c>
      <c r="D7413" s="3" t="s">
        <v>2179</v>
      </c>
    </row>
    <row r="7414">
      <c r="A7414" s="6" t="s">
        <v>4681</v>
      </c>
      <c r="B7414" s="2" t="s">
        <v>14651</v>
      </c>
      <c r="C7414" s="6" t="s">
        <v>14652</v>
      </c>
      <c r="D7414" s="3" t="s">
        <v>2179</v>
      </c>
    </row>
    <row r="7415">
      <c r="A7415" s="6" t="s">
        <v>4681</v>
      </c>
      <c r="B7415" s="2" t="s">
        <v>14653</v>
      </c>
      <c r="C7415" s="6" t="s">
        <v>14654</v>
      </c>
      <c r="D7415" s="3" t="s">
        <v>2179</v>
      </c>
    </row>
    <row r="7416">
      <c r="A7416" s="6" t="s">
        <v>4681</v>
      </c>
      <c r="B7416" s="2" t="s">
        <v>14655</v>
      </c>
      <c r="C7416" s="6" t="s">
        <v>14656</v>
      </c>
      <c r="D7416" s="3" t="s">
        <v>2179</v>
      </c>
    </row>
    <row r="7417">
      <c r="A7417" s="6" t="s">
        <v>4681</v>
      </c>
      <c r="B7417" s="2" t="s">
        <v>14657</v>
      </c>
      <c r="C7417" s="6" t="s">
        <v>14658</v>
      </c>
      <c r="D7417" s="3" t="s">
        <v>2179</v>
      </c>
    </row>
    <row r="7418">
      <c r="A7418" s="6" t="s">
        <v>4681</v>
      </c>
      <c r="B7418" s="2" t="s">
        <v>14659</v>
      </c>
      <c r="C7418" s="6" t="s">
        <v>14660</v>
      </c>
      <c r="D7418" s="3" t="s">
        <v>2179</v>
      </c>
    </row>
    <row r="7419">
      <c r="A7419" s="6" t="s">
        <v>4681</v>
      </c>
      <c r="B7419" s="2" t="s">
        <v>14661</v>
      </c>
      <c r="C7419" s="6" t="s">
        <v>14662</v>
      </c>
      <c r="D7419" s="3" t="s">
        <v>2179</v>
      </c>
    </row>
    <row r="7420">
      <c r="A7420" s="6" t="s">
        <v>4681</v>
      </c>
      <c r="B7420" s="2" t="s">
        <v>14663</v>
      </c>
      <c r="C7420" s="6" t="s">
        <v>14664</v>
      </c>
      <c r="D7420" s="3" t="s">
        <v>2179</v>
      </c>
    </row>
    <row r="7421">
      <c r="A7421" s="6" t="s">
        <v>4681</v>
      </c>
      <c r="B7421" s="2" t="s">
        <v>14665</v>
      </c>
      <c r="C7421" s="6" t="s">
        <v>14666</v>
      </c>
      <c r="D7421" s="3" t="s">
        <v>2179</v>
      </c>
    </row>
    <row r="7422">
      <c r="A7422" s="6" t="s">
        <v>4681</v>
      </c>
      <c r="B7422" s="2" t="s">
        <v>14667</v>
      </c>
      <c r="C7422" s="6" t="s">
        <v>14668</v>
      </c>
      <c r="D7422" s="3" t="s">
        <v>2182</v>
      </c>
    </row>
    <row r="7423">
      <c r="A7423" s="6" t="s">
        <v>4681</v>
      </c>
      <c r="B7423" s="2" t="s">
        <v>14669</v>
      </c>
      <c r="C7423" s="6" t="s">
        <v>14670</v>
      </c>
      <c r="D7423" s="3" t="s">
        <v>2182</v>
      </c>
    </row>
    <row r="7424">
      <c r="A7424" s="6" t="s">
        <v>4681</v>
      </c>
      <c r="B7424" s="2" t="s">
        <v>14671</v>
      </c>
      <c r="C7424" s="6" t="s">
        <v>14672</v>
      </c>
      <c r="D7424" s="3" t="s">
        <v>2182</v>
      </c>
    </row>
    <row r="7425">
      <c r="A7425" s="6" t="s">
        <v>4681</v>
      </c>
      <c r="B7425" s="2" t="s">
        <v>14673</v>
      </c>
      <c r="C7425" s="6" t="s">
        <v>14674</v>
      </c>
      <c r="D7425" s="3" t="s">
        <v>2182</v>
      </c>
    </row>
    <row r="7426">
      <c r="A7426" s="6" t="s">
        <v>4681</v>
      </c>
      <c r="B7426" s="2" t="s">
        <v>14675</v>
      </c>
      <c r="C7426" s="6" t="s">
        <v>14676</v>
      </c>
      <c r="D7426" s="3" t="s">
        <v>2182</v>
      </c>
    </row>
    <row r="7427">
      <c r="A7427" s="6" t="s">
        <v>4681</v>
      </c>
      <c r="B7427" s="2" t="s">
        <v>14677</v>
      </c>
      <c r="C7427" s="6" t="s">
        <v>14678</v>
      </c>
      <c r="D7427" s="3" t="s">
        <v>2182</v>
      </c>
    </row>
    <row r="7428">
      <c r="A7428" s="6" t="s">
        <v>4681</v>
      </c>
      <c r="B7428" s="2" t="s">
        <v>14679</v>
      </c>
      <c r="C7428" s="6" t="s">
        <v>14680</v>
      </c>
      <c r="D7428" s="3" t="s">
        <v>2182</v>
      </c>
    </row>
    <row r="7429">
      <c r="A7429" s="6" t="s">
        <v>4681</v>
      </c>
      <c r="B7429" s="2" t="s">
        <v>14681</v>
      </c>
      <c r="C7429" s="6" t="s">
        <v>14682</v>
      </c>
      <c r="D7429" s="3" t="s">
        <v>2182</v>
      </c>
    </row>
    <row r="7430">
      <c r="A7430" s="6" t="s">
        <v>4681</v>
      </c>
      <c r="B7430" s="2" t="s">
        <v>14683</v>
      </c>
      <c r="C7430" s="6" t="s">
        <v>14684</v>
      </c>
      <c r="D7430" s="3" t="s">
        <v>2182</v>
      </c>
    </row>
    <row r="7431">
      <c r="A7431" s="6" t="s">
        <v>4681</v>
      </c>
      <c r="B7431" s="2" t="s">
        <v>14685</v>
      </c>
      <c r="C7431" s="6" t="s">
        <v>14686</v>
      </c>
      <c r="D7431" s="3" t="s">
        <v>2182</v>
      </c>
    </row>
    <row r="7432">
      <c r="A7432" s="6" t="s">
        <v>4681</v>
      </c>
      <c r="B7432" s="2" t="s">
        <v>14687</v>
      </c>
      <c r="C7432" s="6" t="s">
        <v>14688</v>
      </c>
      <c r="D7432" s="3" t="s">
        <v>2184</v>
      </c>
    </row>
    <row r="7433">
      <c r="A7433" s="6" t="s">
        <v>4681</v>
      </c>
      <c r="B7433" s="2" t="s">
        <v>14689</v>
      </c>
      <c r="C7433" s="6" t="s">
        <v>14690</v>
      </c>
      <c r="D7433" s="3" t="s">
        <v>2184</v>
      </c>
    </row>
    <row r="7434">
      <c r="A7434" s="6" t="s">
        <v>4681</v>
      </c>
      <c r="B7434" s="2" t="s">
        <v>14691</v>
      </c>
      <c r="C7434" s="6" t="s">
        <v>14692</v>
      </c>
      <c r="D7434" s="3" t="s">
        <v>2184</v>
      </c>
    </row>
    <row r="7435">
      <c r="A7435" s="6" t="s">
        <v>4681</v>
      </c>
      <c r="B7435" s="2" t="s">
        <v>14693</v>
      </c>
      <c r="C7435" s="6" t="s">
        <v>14694</v>
      </c>
      <c r="D7435" s="3" t="s">
        <v>2184</v>
      </c>
    </row>
    <row r="7436">
      <c r="A7436" s="6" t="s">
        <v>4681</v>
      </c>
      <c r="B7436" s="2" t="s">
        <v>14695</v>
      </c>
      <c r="C7436" s="6" t="s">
        <v>14696</v>
      </c>
      <c r="D7436" s="3" t="s">
        <v>2184</v>
      </c>
    </row>
    <row r="7437">
      <c r="A7437" s="6" t="s">
        <v>4681</v>
      </c>
      <c r="B7437" s="2" t="s">
        <v>14697</v>
      </c>
      <c r="C7437" s="6" t="s">
        <v>14698</v>
      </c>
      <c r="D7437" s="3" t="s">
        <v>2184</v>
      </c>
    </row>
    <row r="7438">
      <c r="A7438" s="6" t="s">
        <v>4681</v>
      </c>
      <c r="B7438" s="2" t="s">
        <v>14699</v>
      </c>
      <c r="C7438" s="6" t="s">
        <v>14700</v>
      </c>
      <c r="D7438" s="3" t="s">
        <v>2184</v>
      </c>
    </row>
    <row r="7439">
      <c r="A7439" s="6" t="s">
        <v>4681</v>
      </c>
      <c r="B7439" s="2" t="s">
        <v>14701</v>
      </c>
      <c r="C7439" s="6" t="s">
        <v>14702</v>
      </c>
      <c r="D7439" s="3" t="s">
        <v>2184</v>
      </c>
    </row>
    <row r="7440">
      <c r="A7440" s="6" t="s">
        <v>4681</v>
      </c>
      <c r="B7440" s="2" t="s">
        <v>14703</v>
      </c>
      <c r="C7440" s="6" t="s">
        <v>14704</v>
      </c>
      <c r="D7440" s="3" t="s">
        <v>2184</v>
      </c>
    </row>
    <row r="7441">
      <c r="A7441" s="6" t="s">
        <v>4681</v>
      </c>
      <c r="B7441" s="2" t="s">
        <v>14705</v>
      </c>
      <c r="C7441" s="6" t="s">
        <v>14706</v>
      </c>
      <c r="D7441" s="3" t="s">
        <v>2184</v>
      </c>
    </row>
    <row r="7442">
      <c r="A7442" s="6" t="s">
        <v>4681</v>
      </c>
      <c r="B7442" s="2" t="s">
        <v>14707</v>
      </c>
      <c r="C7442" s="6" t="s">
        <v>14708</v>
      </c>
      <c r="D7442" s="3" t="s">
        <v>2186</v>
      </c>
    </row>
    <row r="7443">
      <c r="A7443" s="6" t="s">
        <v>4681</v>
      </c>
      <c r="B7443" s="2" t="s">
        <v>14709</v>
      </c>
      <c r="C7443" s="6" t="s">
        <v>14710</v>
      </c>
      <c r="D7443" s="3" t="s">
        <v>2186</v>
      </c>
    </row>
    <row r="7444">
      <c r="A7444" s="6" t="s">
        <v>4681</v>
      </c>
      <c r="B7444" s="2" t="s">
        <v>14711</v>
      </c>
      <c r="C7444" s="6" t="s">
        <v>14712</v>
      </c>
      <c r="D7444" s="3" t="s">
        <v>2186</v>
      </c>
    </row>
    <row r="7445">
      <c r="A7445" s="6" t="s">
        <v>4681</v>
      </c>
      <c r="B7445" s="2" t="s">
        <v>14713</v>
      </c>
      <c r="C7445" s="6" t="s">
        <v>14714</v>
      </c>
      <c r="D7445" s="3" t="s">
        <v>2186</v>
      </c>
    </row>
    <row r="7446">
      <c r="A7446" s="6" t="s">
        <v>4681</v>
      </c>
      <c r="B7446" s="2" t="s">
        <v>14715</v>
      </c>
      <c r="C7446" s="6" t="s">
        <v>14716</v>
      </c>
      <c r="D7446" s="3" t="s">
        <v>2186</v>
      </c>
    </row>
    <row r="7447">
      <c r="A7447" s="6" t="s">
        <v>4681</v>
      </c>
      <c r="B7447" s="2" t="s">
        <v>14717</v>
      </c>
      <c r="C7447" s="6" t="s">
        <v>14718</v>
      </c>
      <c r="D7447" s="3" t="s">
        <v>2186</v>
      </c>
    </row>
    <row r="7448">
      <c r="A7448" s="6" t="s">
        <v>4681</v>
      </c>
      <c r="B7448" s="2" t="s">
        <v>14719</v>
      </c>
      <c r="C7448" s="6" t="s">
        <v>14720</v>
      </c>
      <c r="D7448" s="3" t="s">
        <v>2186</v>
      </c>
    </row>
    <row r="7449">
      <c r="A7449" s="6" t="s">
        <v>4681</v>
      </c>
      <c r="B7449" s="2" t="s">
        <v>14721</v>
      </c>
      <c r="C7449" s="6" t="s">
        <v>14722</v>
      </c>
      <c r="D7449" s="3" t="s">
        <v>2186</v>
      </c>
    </row>
    <row r="7450">
      <c r="A7450" s="6" t="s">
        <v>4681</v>
      </c>
      <c r="B7450" s="2" t="s">
        <v>14723</v>
      </c>
      <c r="C7450" s="6" t="s">
        <v>14724</v>
      </c>
      <c r="D7450" s="3" t="s">
        <v>2186</v>
      </c>
    </row>
    <row r="7451">
      <c r="A7451" s="6" t="s">
        <v>4681</v>
      </c>
      <c r="B7451" s="2" t="s">
        <v>14725</v>
      </c>
      <c r="C7451" s="6" t="s">
        <v>14726</v>
      </c>
      <c r="D7451" s="3" t="s">
        <v>2186</v>
      </c>
    </row>
    <row r="7452">
      <c r="A7452" s="6" t="s">
        <v>4681</v>
      </c>
      <c r="B7452" s="2" t="s">
        <v>14727</v>
      </c>
      <c r="C7452" s="6" t="s">
        <v>14728</v>
      </c>
      <c r="D7452" s="3" t="s">
        <v>2188</v>
      </c>
    </row>
    <row r="7453">
      <c r="A7453" s="6" t="s">
        <v>4681</v>
      </c>
      <c r="B7453" s="2" t="s">
        <v>14729</v>
      </c>
      <c r="C7453" s="6" t="s">
        <v>14730</v>
      </c>
      <c r="D7453" s="3" t="s">
        <v>2188</v>
      </c>
    </row>
    <row r="7454">
      <c r="A7454" s="6" t="s">
        <v>4681</v>
      </c>
      <c r="B7454" s="2" t="s">
        <v>14731</v>
      </c>
      <c r="C7454" s="6" t="s">
        <v>14732</v>
      </c>
      <c r="D7454" s="3" t="s">
        <v>2188</v>
      </c>
    </row>
    <row r="7455">
      <c r="A7455" s="6" t="s">
        <v>4681</v>
      </c>
      <c r="B7455" s="2" t="s">
        <v>14733</v>
      </c>
      <c r="C7455" s="6" t="s">
        <v>14734</v>
      </c>
      <c r="D7455" s="3" t="s">
        <v>2188</v>
      </c>
    </row>
    <row r="7456">
      <c r="A7456" s="6" t="s">
        <v>4681</v>
      </c>
      <c r="B7456" s="2" t="s">
        <v>14735</v>
      </c>
      <c r="C7456" s="6" t="s">
        <v>14736</v>
      </c>
      <c r="D7456" s="3" t="s">
        <v>2188</v>
      </c>
    </row>
    <row r="7457">
      <c r="A7457" s="6" t="s">
        <v>4681</v>
      </c>
      <c r="B7457" s="2" t="s">
        <v>14737</v>
      </c>
      <c r="C7457" s="6" t="s">
        <v>14738</v>
      </c>
      <c r="D7457" s="3" t="s">
        <v>2188</v>
      </c>
    </row>
    <row r="7458">
      <c r="A7458" s="6" t="s">
        <v>4681</v>
      </c>
      <c r="B7458" s="2" t="s">
        <v>14739</v>
      </c>
      <c r="C7458" s="6" t="s">
        <v>14740</v>
      </c>
      <c r="D7458" s="3" t="s">
        <v>2188</v>
      </c>
    </row>
    <row r="7459">
      <c r="A7459" s="6" t="s">
        <v>4681</v>
      </c>
      <c r="B7459" s="2" t="s">
        <v>14741</v>
      </c>
      <c r="C7459" s="6" t="s">
        <v>14742</v>
      </c>
      <c r="D7459" s="3" t="s">
        <v>2188</v>
      </c>
    </row>
    <row r="7460">
      <c r="A7460" s="6" t="s">
        <v>4681</v>
      </c>
      <c r="B7460" s="2" t="s">
        <v>14743</v>
      </c>
      <c r="C7460" s="6" t="s">
        <v>14744</v>
      </c>
      <c r="D7460" s="3" t="s">
        <v>2188</v>
      </c>
    </row>
    <row r="7461">
      <c r="A7461" s="6" t="s">
        <v>4681</v>
      </c>
      <c r="B7461" s="2" t="s">
        <v>14745</v>
      </c>
      <c r="C7461" s="6" t="s">
        <v>14746</v>
      </c>
      <c r="D7461" s="3" t="s">
        <v>2188</v>
      </c>
    </row>
    <row r="7462">
      <c r="A7462" s="6" t="s">
        <v>4681</v>
      </c>
      <c r="B7462" s="2" t="s">
        <v>14747</v>
      </c>
      <c r="C7462" s="6" t="s">
        <v>14748</v>
      </c>
      <c r="D7462" s="3" t="s">
        <v>2190</v>
      </c>
    </row>
    <row r="7463">
      <c r="A7463" s="6" t="s">
        <v>4681</v>
      </c>
      <c r="B7463" s="2" t="s">
        <v>14749</v>
      </c>
      <c r="C7463" s="6" t="s">
        <v>14750</v>
      </c>
      <c r="D7463" s="3" t="s">
        <v>2190</v>
      </c>
    </row>
    <row r="7464">
      <c r="A7464" s="6" t="s">
        <v>4681</v>
      </c>
      <c r="B7464" s="2" t="s">
        <v>14751</v>
      </c>
      <c r="C7464" s="6" t="s">
        <v>14752</v>
      </c>
      <c r="D7464" s="3" t="s">
        <v>2190</v>
      </c>
    </row>
    <row r="7465">
      <c r="A7465" s="6" t="s">
        <v>4681</v>
      </c>
      <c r="B7465" s="2" t="s">
        <v>14753</v>
      </c>
      <c r="C7465" s="6" t="s">
        <v>14754</v>
      </c>
      <c r="D7465" s="3" t="s">
        <v>2190</v>
      </c>
    </row>
    <row r="7466">
      <c r="A7466" s="6" t="s">
        <v>4681</v>
      </c>
      <c r="B7466" s="2" t="s">
        <v>14755</v>
      </c>
      <c r="C7466" s="6" t="s">
        <v>14756</v>
      </c>
      <c r="D7466" s="3" t="s">
        <v>2190</v>
      </c>
    </row>
    <row r="7467">
      <c r="A7467" s="6" t="s">
        <v>4681</v>
      </c>
      <c r="B7467" s="2" t="s">
        <v>14757</v>
      </c>
      <c r="C7467" s="6" t="s">
        <v>14758</v>
      </c>
      <c r="D7467" s="3" t="s">
        <v>2190</v>
      </c>
    </row>
    <row r="7468">
      <c r="A7468" s="6" t="s">
        <v>4681</v>
      </c>
      <c r="B7468" s="2" t="s">
        <v>14759</v>
      </c>
      <c r="C7468" s="6" t="s">
        <v>14760</v>
      </c>
      <c r="D7468" s="3" t="s">
        <v>2190</v>
      </c>
    </row>
    <row r="7469">
      <c r="A7469" s="6" t="s">
        <v>4681</v>
      </c>
      <c r="B7469" s="2" t="s">
        <v>14761</v>
      </c>
      <c r="C7469" s="6" t="s">
        <v>14762</v>
      </c>
      <c r="D7469" s="3" t="s">
        <v>2190</v>
      </c>
    </row>
    <row r="7470">
      <c r="A7470" s="6" t="s">
        <v>4681</v>
      </c>
      <c r="B7470" s="2" t="s">
        <v>14763</v>
      </c>
      <c r="C7470" s="6" t="s">
        <v>14764</v>
      </c>
      <c r="D7470" s="3" t="s">
        <v>2190</v>
      </c>
    </row>
    <row r="7471">
      <c r="A7471" s="6" t="s">
        <v>4681</v>
      </c>
      <c r="B7471" s="2" t="s">
        <v>14765</v>
      </c>
      <c r="C7471" s="6" t="s">
        <v>14766</v>
      </c>
      <c r="D7471" s="3" t="s">
        <v>2190</v>
      </c>
    </row>
    <row r="7472">
      <c r="A7472" s="6" t="s">
        <v>4681</v>
      </c>
      <c r="B7472" s="2" t="s">
        <v>14767</v>
      </c>
      <c r="C7472" s="6" t="s">
        <v>14768</v>
      </c>
      <c r="D7472" s="3" t="s">
        <v>2192</v>
      </c>
    </row>
    <row r="7473">
      <c r="A7473" s="6" t="s">
        <v>4681</v>
      </c>
      <c r="B7473" s="2" t="s">
        <v>14769</v>
      </c>
      <c r="C7473" s="6" t="s">
        <v>14770</v>
      </c>
      <c r="D7473" s="3" t="s">
        <v>2192</v>
      </c>
    </row>
    <row r="7474">
      <c r="A7474" s="6" t="s">
        <v>4681</v>
      </c>
      <c r="B7474" s="2" t="s">
        <v>14771</v>
      </c>
      <c r="C7474" s="6" t="s">
        <v>14772</v>
      </c>
      <c r="D7474" s="3" t="s">
        <v>2192</v>
      </c>
    </row>
    <row r="7475">
      <c r="A7475" s="6" t="s">
        <v>4681</v>
      </c>
      <c r="B7475" s="2" t="s">
        <v>14773</v>
      </c>
      <c r="C7475" s="6" t="s">
        <v>14774</v>
      </c>
      <c r="D7475" s="3" t="s">
        <v>2192</v>
      </c>
    </row>
    <row r="7476">
      <c r="A7476" s="6" t="s">
        <v>4681</v>
      </c>
      <c r="B7476" s="2" t="s">
        <v>14775</v>
      </c>
      <c r="C7476" s="6" t="s">
        <v>14776</v>
      </c>
      <c r="D7476" s="3" t="s">
        <v>2192</v>
      </c>
    </row>
    <row r="7477">
      <c r="A7477" s="6" t="s">
        <v>4681</v>
      </c>
      <c r="B7477" s="2" t="s">
        <v>14777</v>
      </c>
      <c r="C7477" s="6" t="s">
        <v>14778</v>
      </c>
      <c r="D7477" s="3" t="s">
        <v>2192</v>
      </c>
    </row>
    <row r="7478">
      <c r="A7478" s="6" t="s">
        <v>4681</v>
      </c>
      <c r="B7478" s="2" t="s">
        <v>14779</v>
      </c>
      <c r="C7478" s="6" t="s">
        <v>14780</v>
      </c>
      <c r="D7478" s="3" t="s">
        <v>2192</v>
      </c>
    </row>
    <row r="7479">
      <c r="A7479" s="6" t="s">
        <v>4681</v>
      </c>
      <c r="B7479" s="2" t="s">
        <v>14781</v>
      </c>
      <c r="C7479" s="6" t="s">
        <v>14782</v>
      </c>
      <c r="D7479" s="3" t="s">
        <v>2192</v>
      </c>
    </row>
    <row r="7480">
      <c r="A7480" s="6" t="s">
        <v>4681</v>
      </c>
      <c r="B7480" s="2" t="s">
        <v>14783</v>
      </c>
      <c r="C7480" s="6" t="s">
        <v>14784</v>
      </c>
      <c r="D7480" s="3" t="s">
        <v>2192</v>
      </c>
    </row>
    <row r="7481">
      <c r="A7481" s="6" t="s">
        <v>4681</v>
      </c>
      <c r="B7481" s="2" t="s">
        <v>14785</v>
      </c>
      <c r="C7481" s="6" t="s">
        <v>14786</v>
      </c>
      <c r="D7481" s="3" t="s">
        <v>2192</v>
      </c>
    </row>
    <row r="7482">
      <c r="A7482" s="6" t="s">
        <v>4681</v>
      </c>
      <c r="B7482" s="2" t="s">
        <v>14787</v>
      </c>
      <c r="C7482" s="6" t="s">
        <v>14788</v>
      </c>
      <c r="D7482" s="3" t="s">
        <v>2194</v>
      </c>
    </row>
    <row r="7483">
      <c r="A7483" s="6" t="s">
        <v>4681</v>
      </c>
      <c r="B7483" s="2" t="s">
        <v>14789</v>
      </c>
      <c r="C7483" s="6" t="s">
        <v>14790</v>
      </c>
      <c r="D7483" s="3" t="s">
        <v>2194</v>
      </c>
    </row>
    <row r="7484">
      <c r="A7484" s="6" t="s">
        <v>4681</v>
      </c>
      <c r="B7484" s="2" t="s">
        <v>14791</v>
      </c>
      <c r="C7484" s="6" t="s">
        <v>14792</v>
      </c>
      <c r="D7484" s="3" t="s">
        <v>2194</v>
      </c>
    </row>
    <row r="7485">
      <c r="A7485" s="6" t="s">
        <v>4681</v>
      </c>
      <c r="B7485" s="2" t="s">
        <v>14793</v>
      </c>
      <c r="C7485" s="6" t="s">
        <v>14794</v>
      </c>
      <c r="D7485" s="3" t="s">
        <v>2194</v>
      </c>
    </row>
    <row r="7486">
      <c r="A7486" s="6" t="s">
        <v>4681</v>
      </c>
      <c r="B7486" s="2" t="s">
        <v>14795</v>
      </c>
      <c r="C7486" s="6" t="s">
        <v>14796</v>
      </c>
      <c r="D7486" s="3" t="s">
        <v>2194</v>
      </c>
    </row>
    <row r="7487">
      <c r="A7487" s="6" t="s">
        <v>4681</v>
      </c>
      <c r="B7487" s="2" t="s">
        <v>14797</v>
      </c>
      <c r="C7487" s="6" t="s">
        <v>14798</v>
      </c>
      <c r="D7487" s="3" t="s">
        <v>2194</v>
      </c>
    </row>
    <row r="7488">
      <c r="A7488" s="6" t="s">
        <v>4681</v>
      </c>
      <c r="B7488" s="2" t="s">
        <v>14799</v>
      </c>
      <c r="C7488" s="6" t="s">
        <v>14800</v>
      </c>
      <c r="D7488" s="3" t="s">
        <v>2194</v>
      </c>
    </row>
    <row r="7489">
      <c r="A7489" s="6" t="s">
        <v>4681</v>
      </c>
      <c r="B7489" s="2" t="s">
        <v>14801</v>
      </c>
      <c r="C7489" s="6" t="s">
        <v>14802</v>
      </c>
      <c r="D7489" s="3" t="s">
        <v>2194</v>
      </c>
    </row>
    <row r="7490">
      <c r="A7490" s="6" t="s">
        <v>4681</v>
      </c>
      <c r="B7490" s="2" t="s">
        <v>14803</v>
      </c>
      <c r="C7490" s="6" t="s">
        <v>14804</v>
      </c>
      <c r="D7490" s="3" t="s">
        <v>2194</v>
      </c>
    </row>
    <row r="7491">
      <c r="A7491" s="6" t="s">
        <v>4681</v>
      </c>
      <c r="B7491" s="2" t="s">
        <v>14805</v>
      </c>
      <c r="C7491" s="6" t="s">
        <v>14806</v>
      </c>
      <c r="D7491" s="3" t="s">
        <v>2194</v>
      </c>
    </row>
    <row r="7492">
      <c r="A7492" s="6" t="s">
        <v>4681</v>
      </c>
      <c r="B7492" s="2" t="s">
        <v>14807</v>
      </c>
      <c r="C7492" s="6" t="s">
        <v>14808</v>
      </c>
      <c r="D7492" s="3" t="s">
        <v>2196</v>
      </c>
    </row>
    <row r="7493">
      <c r="A7493" s="6" t="s">
        <v>4681</v>
      </c>
      <c r="B7493" s="2" t="s">
        <v>14809</v>
      </c>
      <c r="C7493" s="6" t="s">
        <v>14810</v>
      </c>
      <c r="D7493" s="3" t="s">
        <v>2196</v>
      </c>
    </row>
    <row r="7494">
      <c r="A7494" s="6" t="s">
        <v>4681</v>
      </c>
      <c r="B7494" s="2" t="s">
        <v>14811</v>
      </c>
      <c r="C7494" s="6" t="s">
        <v>14812</v>
      </c>
      <c r="D7494" s="3" t="s">
        <v>2196</v>
      </c>
    </row>
    <row r="7495">
      <c r="A7495" s="6" t="s">
        <v>4681</v>
      </c>
      <c r="B7495" s="2" t="s">
        <v>14813</v>
      </c>
      <c r="C7495" s="6" t="s">
        <v>14814</v>
      </c>
      <c r="D7495" s="3" t="s">
        <v>2196</v>
      </c>
    </row>
    <row r="7496">
      <c r="A7496" s="6" t="s">
        <v>4681</v>
      </c>
      <c r="B7496" s="2" t="s">
        <v>14815</v>
      </c>
      <c r="C7496" s="6" t="s">
        <v>14816</v>
      </c>
      <c r="D7496" s="3" t="s">
        <v>2196</v>
      </c>
    </row>
    <row r="7497">
      <c r="A7497" s="6" t="s">
        <v>4681</v>
      </c>
      <c r="B7497" s="2" t="s">
        <v>14817</v>
      </c>
      <c r="C7497" s="6" t="s">
        <v>14818</v>
      </c>
      <c r="D7497" s="3" t="s">
        <v>2196</v>
      </c>
    </row>
    <row r="7498">
      <c r="A7498" s="6" t="s">
        <v>4681</v>
      </c>
      <c r="B7498" s="2" t="s">
        <v>14819</v>
      </c>
      <c r="C7498" s="6" t="s">
        <v>14820</v>
      </c>
      <c r="D7498" s="3" t="s">
        <v>2196</v>
      </c>
    </row>
    <row r="7499">
      <c r="A7499" s="6" t="s">
        <v>4681</v>
      </c>
      <c r="B7499" s="2" t="s">
        <v>14821</v>
      </c>
      <c r="C7499" s="6" t="s">
        <v>2199</v>
      </c>
      <c r="D7499" s="3" t="s">
        <v>2198</v>
      </c>
    </row>
    <row r="7500">
      <c r="A7500" s="6" t="s">
        <v>4681</v>
      </c>
      <c r="B7500" s="2" t="s">
        <v>14822</v>
      </c>
      <c r="C7500" s="6" t="s">
        <v>14823</v>
      </c>
      <c r="D7500" s="3" t="s">
        <v>2201</v>
      </c>
    </row>
    <row r="7501">
      <c r="A7501" s="6" t="s">
        <v>4681</v>
      </c>
      <c r="B7501" s="2" t="s">
        <v>14824</v>
      </c>
      <c r="C7501" s="6" t="s">
        <v>14825</v>
      </c>
      <c r="D7501" s="3" t="s">
        <v>2201</v>
      </c>
    </row>
    <row r="7502">
      <c r="A7502" s="6" t="s">
        <v>4681</v>
      </c>
      <c r="B7502" s="2" t="s">
        <v>14826</v>
      </c>
      <c r="C7502" s="6" t="s">
        <v>14827</v>
      </c>
      <c r="D7502" s="3" t="s">
        <v>2201</v>
      </c>
    </row>
    <row r="7503">
      <c r="A7503" s="6" t="s">
        <v>4681</v>
      </c>
      <c r="B7503" s="2" t="s">
        <v>14828</v>
      </c>
      <c r="C7503" s="6" t="s">
        <v>14829</v>
      </c>
      <c r="D7503" s="3" t="s">
        <v>2201</v>
      </c>
    </row>
    <row r="7504">
      <c r="A7504" s="6" t="s">
        <v>4681</v>
      </c>
      <c r="B7504" s="2" t="s">
        <v>14830</v>
      </c>
      <c r="C7504" s="6" t="s">
        <v>2204</v>
      </c>
      <c r="D7504" s="3" t="s">
        <v>2203</v>
      </c>
    </row>
    <row r="7505">
      <c r="A7505" s="6" t="s">
        <v>4681</v>
      </c>
      <c r="B7505" s="2" t="s">
        <v>14831</v>
      </c>
      <c r="C7505" s="6" t="s">
        <v>14832</v>
      </c>
      <c r="D7505" s="3" t="s">
        <v>2205</v>
      </c>
    </row>
    <row r="7506">
      <c r="A7506" s="6" t="s">
        <v>4681</v>
      </c>
      <c r="B7506" s="2" t="s">
        <v>14833</v>
      </c>
      <c r="C7506" s="6" t="s">
        <v>14834</v>
      </c>
      <c r="D7506" s="3" t="s">
        <v>2205</v>
      </c>
    </row>
    <row r="7507">
      <c r="A7507" s="6" t="s">
        <v>4681</v>
      </c>
      <c r="B7507" s="2" t="s">
        <v>14835</v>
      </c>
      <c r="C7507" s="6" t="s">
        <v>14836</v>
      </c>
      <c r="D7507" s="3" t="s">
        <v>2205</v>
      </c>
    </row>
    <row r="7508">
      <c r="A7508" s="6" t="s">
        <v>4681</v>
      </c>
      <c r="B7508" s="2" t="s">
        <v>14837</v>
      </c>
      <c r="C7508" s="6" t="s">
        <v>14838</v>
      </c>
      <c r="D7508" s="3" t="s">
        <v>2205</v>
      </c>
    </row>
    <row r="7509">
      <c r="A7509" s="6" t="s">
        <v>4681</v>
      </c>
      <c r="B7509" s="2" t="s">
        <v>14839</v>
      </c>
      <c r="C7509" s="6" t="s">
        <v>14840</v>
      </c>
      <c r="D7509" s="3" t="s">
        <v>2205</v>
      </c>
    </row>
    <row r="7510">
      <c r="A7510" s="6" t="s">
        <v>4681</v>
      </c>
      <c r="B7510" s="2" t="s">
        <v>14841</v>
      </c>
      <c r="C7510" s="6" t="s">
        <v>14842</v>
      </c>
      <c r="D7510" s="3" t="s">
        <v>2205</v>
      </c>
    </row>
    <row r="7511">
      <c r="A7511" s="6" t="s">
        <v>4681</v>
      </c>
      <c r="B7511" s="2" t="s">
        <v>14843</v>
      </c>
      <c r="C7511" s="6" t="s">
        <v>14844</v>
      </c>
      <c r="D7511" s="3" t="s">
        <v>2205</v>
      </c>
    </row>
    <row r="7512">
      <c r="A7512" s="6" t="s">
        <v>4681</v>
      </c>
      <c r="B7512" s="2" t="s">
        <v>14845</v>
      </c>
      <c r="C7512" s="6" t="s">
        <v>14846</v>
      </c>
      <c r="D7512" s="3" t="s">
        <v>2205</v>
      </c>
    </row>
    <row r="7513">
      <c r="A7513" s="6" t="s">
        <v>4681</v>
      </c>
      <c r="B7513" s="2" t="s">
        <v>14847</v>
      </c>
      <c r="C7513" s="6" t="s">
        <v>14848</v>
      </c>
      <c r="D7513" s="3" t="s">
        <v>2205</v>
      </c>
    </row>
    <row r="7514">
      <c r="A7514" s="6" t="s">
        <v>4681</v>
      </c>
      <c r="B7514" s="2" t="s">
        <v>14849</v>
      </c>
      <c r="C7514" s="6" t="s">
        <v>14850</v>
      </c>
      <c r="D7514" s="3" t="s">
        <v>2205</v>
      </c>
    </row>
    <row r="7515">
      <c r="A7515" s="6" t="s">
        <v>4681</v>
      </c>
      <c r="B7515" s="2" t="s">
        <v>14851</v>
      </c>
      <c r="C7515" s="6" t="s">
        <v>14852</v>
      </c>
      <c r="D7515" s="3" t="s">
        <v>2207</v>
      </c>
    </row>
    <row r="7516">
      <c r="A7516" s="6" t="s">
        <v>4681</v>
      </c>
      <c r="B7516" s="2" t="s">
        <v>14853</v>
      </c>
      <c r="C7516" s="6" t="s">
        <v>14854</v>
      </c>
      <c r="D7516" s="3" t="s">
        <v>2207</v>
      </c>
    </row>
    <row r="7517">
      <c r="A7517" s="6" t="s">
        <v>4681</v>
      </c>
      <c r="B7517" s="2" t="s">
        <v>14855</v>
      </c>
      <c r="C7517" s="6" t="s">
        <v>14856</v>
      </c>
      <c r="D7517" s="3" t="s">
        <v>2207</v>
      </c>
    </row>
    <row r="7518">
      <c r="A7518" s="6" t="s">
        <v>4681</v>
      </c>
      <c r="B7518" s="2" t="s">
        <v>14857</v>
      </c>
      <c r="C7518" s="6" t="s">
        <v>14858</v>
      </c>
      <c r="D7518" s="3" t="s">
        <v>2207</v>
      </c>
    </row>
    <row r="7519">
      <c r="A7519" s="6" t="s">
        <v>4681</v>
      </c>
      <c r="B7519" s="2" t="s">
        <v>14859</v>
      </c>
      <c r="C7519" s="6" t="s">
        <v>14860</v>
      </c>
      <c r="D7519" s="3" t="s">
        <v>2207</v>
      </c>
    </row>
    <row r="7520">
      <c r="A7520" s="6" t="s">
        <v>4681</v>
      </c>
      <c r="B7520" s="2" t="s">
        <v>14861</v>
      </c>
      <c r="C7520" s="6" t="s">
        <v>14862</v>
      </c>
      <c r="D7520" s="3" t="s">
        <v>2209</v>
      </c>
    </row>
    <row r="7521">
      <c r="A7521" s="6" t="s">
        <v>4681</v>
      </c>
      <c r="B7521" s="2" t="s">
        <v>14863</v>
      </c>
      <c r="C7521" s="6" t="s">
        <v>14864</v>
      </c>
      <c r="D7521" s="3" t="s">
        <v>2209</v>
      </c>
    </row>
    <row r="7522">
      <c r="A7522" s="6" t="s">
        <v>4681</v>
      </c>
      <c r="B7522" s="2" t="s">
        <v>14865</v>
      </c>
      <c r="C7522" s="6" t="s">
        <v>14866</v>
      </c>
      <c r="D7522" s="3" t="s">
        <v>2209</v>
      </c>
    </row>
    <row r="7523">
      <c r="A7523" s="6" t="s">
        <v>4681</v>
      </c>
      <c r="B7523" s="2" t="s">
        <v>14867</v>
      </c>
      <c r="C7523" s="6" t="s">
        <v>14868</v>
      </c>
      <c r="D7523" s="3" t="s">
        <v>2209</v>
      </c>
    </row>
    <row r="7524">
      <c r="A7524" s="6" t="s">
        <v>4681</v>
      </c>
      <c r="B7524" s="2" t="s">
        <v>14869</v>
      </c>
      <c r="C7524" s="6" t="s">
        <v>14870</v>
      </c>
      <c r="D7524" s="3" t="s">
        <v>2211</v>
      </c>
    </row>
    <row r="7525">
      <c r="A7525" s="6" t="s">
        <v>4681</v>
      </c>
      <c r="B7525" s="2" t="s">
        <v>14871</v>
      </c>
      <c r="C7525" s="6" t="s">
        <v>14872</v>
      </c>
      <c r="D7525" s="3" t="s">
        <v>2211</v>
      </c>
    </row>
    <row r="7526">
      <c r="A7526" s="6" t="s">
        <v>4681</v>
      </c>
      <c r="B7526" s="2" t="s">
        <v>14873</v>
      </c>
      <c r="C7526" s="6" t="s">
        <v>14874</v>
      </c>
      <c r="D7526" s="3" t="s">
        <v>2211</v>
      </c>
    </row>
    <row r="7527">
      <c r="A7527" s="6" t="s">
        <v>4681</v>
      </c>
      <c r="B7527" s="2" t="s">
        <v>14875</v>
      </c>
      <c r="C7527" s="6" t="s">
        <v>14876</v>
      </c>
      <c r="D7527" s="3" t="s">
        <v>2211</v>
      </c>
    </row>
    <row r="7528">
      <c r="A7528" s="6" t="s">
        <v>4681</v>
      </c>
      <c r="B7528" s="2" t="s">
        <v>14877</v>
      </c>
      <c r="C7528" s="6" t="s">
        <v>14878</v>
      </c>
      <c r="D7528" s="3" t="s">
        <v>2211</v>
      </c>
    </row>
    <row r="7529">
      <c r="A7529" s="6" t="s">
        <v>4681</v>
      </c>
      <c r="B7529" s="2" t="s">
        <v>14879</v>
      </c>
      <c r="C7529" s="6" t="s">
        <v>14880</v>
      </c>
      <c r="D7529" s="3" t="s">
        <v>2211</v>
      </c>
    </row>
    <row r="7530">
      <c r="A7530" s="6" t="s">
        <v>4681</v>
      </c>
      <c r="B7530" s="2" t="s">
        <v>14881</v>
      </c>
      <c r="C7530" s="6" t="s">
        <v>14882</v>
      </c>
      <c r="D7530" s="3" t="s">
        <v>2211</v>
      </c>
    </row>
    <row r="7531">
      <c r="A7531" s="6" t="s">
        <v>4681</v>
      </c>
      <c r="B7531" s="2" t="s">
        <v>14883</v>
      </c>
      <c r="C7531" s="6" t="s">
        <v>14884</v>
      </c>
      <c r="D7531" s="3" t="s">
        <v>2213</v>
      </c>
    </row>
    <row r="7532">
      <c r="A7532" s="6" t="s">
        <v>4681</v>
      </c>
      <c r="B7532" s="2" t="s">
        <v>14885</v>
      </c>
      <c r="C7532" s="6" t="s">
        <v>14886</v>
      </c>
      <c r="D7532" s="3" t="s">
        <v>2213</v>
      </c>
    </row>
    <row r="7533">
      <c r="A7533" s="6" t="s">
        <v>4681</v>
      </c>
      <c r="B7533" s="2" t="s">
        <v>14887</v>
      </c>
      <c r="C7533" s="6" t="s">
        <v>14888</v>
      </c>
      <c r="D7533" s="3" t="s">
        <v>2213</v>
      </c>
    </row>
    <row r="7534">
      <c r="A7534" s="6" t="s">
        <v>4681</v>
      </c>
      <c r="B7534" s="2" t="s">
        <v>14889</v>
      </c>
      <c r="C7534" s="6" t="s">
        <v>14890</v>
      </c>
      <c r="D7534" s="3" t="s">
        <v>2213</v>
      </c>
    </row>
    <row r="7535">
      <c r="A7535" s="6" t="s">
        <v>4681</v>
      </c>
      <c r="B7535" s="2" t="s">
        <v>14891</v>
      </c>
      <c r="C7535" s="6" t="s">
        <v>14892</v>
      </c>
      <c r="D7535" s="3" t="s">
        <v>2213</v>
      </c>
    </row>
    <row r="7536">
      <c r="A7536" s="6" t="s">
        <v>4681</v>
      </c>
      <c r="B7536" s="2" t="s">
        <v>14893</v>
      </c>
      <c r="C7536" s="6" t="s">
        <v>14894</v>
      </c>
      <c r="D7536" s="3" t="s">
        <v>2216</v>
      </c>
    </row>
    <row r="7537">
      <c r="A7537" s="6" t="s">
        <v>4681</v>
      </c>
      <c r="B7537" s="2" t="s">
        <v>14895</v>
      </c>
      <c r="C7537" s="6" t="s">
        <v>14896</v>
      </c>
      <c r="D7537" s="3" t="s">
        <v>2216</v>
      </c>
    </row>
    <row r="7538">
      <c r="A7538" s="6" t="s">
        <v>4681</v>
      </c>
      <c r="B7538" s="2" t="s">
        <v>14897</v>
      </c>
      <c r="C7538" s="6" t="s">
        <v>14898</v>
      </c>
      <c r="D7538" s="3" t="s">
        <v>2216</v>
      </c>
    </row>
    <row r="7539">
      <c r="A7539" s="6" t="s">
        <v>4681</v>
      </c>
      <c r="B7539" s="2" t="s">
        <v>14899</v>
      </c>
      <c r="C7539" s="6" t="s">
        <v>2219</v>
      </c>
      <c r="D7539" s="3" t="s">
        <v>2218</v>
      </c>
    </row>
    <row r="7540">
      <c r="A7540" s="6" t="s">
        <v>4681</v>
      </c>
      <c r="B7540" s="2" t="s">
        <v>14900</v>
      </c>
      <c r="C7540" s="6" t="s">
        <v>14901</v>
      </c>
      <c r="D7540" s="3" t="s">
        <v>2220</v>
      </c>
    </row>
    <row r="7541">
      <c r="A7541" s="6" t="s">
        <v>4681</v>
      </c>
      <c r="B7541" s="2" t="s">
        <v>14902</v>
      </c>
      <c r="C7541" s="6" t="s">
        <v>14903</v>
      </c>
      <c r="D7541" s="3" t="s">
        <v>2220</v>
      </c>
    </row>
    <row r="7542">
      <c r="A7542" s="6" t="s">
        <v>4681</v>
      </c>
      <c r="B7542" s="2" t="s">
        <v>14904</v>
      </c>
      <c r="C7542" s="6" t="s">
        <v>14905</v>
      </c>
      <c r="D7542" s="3" t="s">
        <v>2220</v>
      </c>
    </row>
    <row r="7543">
      <c r="A7543" s="6" t="s">
        <v>4681</v>
      </c>
      <c r="B7543" s="2" t="s">
        <v>14906</v>
      </c>
      <c r="C7543" s="6" t="s">
        <v>14907</v>
      </c>
      <c r="D7543" s="3" t="s">
        <v>2220</v>
      </c>
    </row>
    <row r="7544">
      <c r="A7544" s="6" t="s">
        <v>4681</v>
      </c>
      <c r="B7544" s="2" t="s">
        <v>14908</v>
      </c>
      <c r="C7544" s="6" t="s">
        <v>14909</v>
      </c>
      <c r="D7544" s="3" t="s">
        <v>2223</v>
      </c>
    </row>
    <row r="7545">
      <c r="A7545" s="6" t="s">
        <v>4681</v>
      </c>
      <c r="B7545" s="2" t="s">
        <v>14910</v>
      </c>
      <c r="C7545" s="6" t="s">
        <v>14911</v>
      </c>
      <c r="D7545" s="3" t="s">
        <v>2223</v>
      </c>
    </row>
    <row r="7546">
      <c r="A7546" s="6" t="s">
        <v>4681</v>
      </c>
      <c r="B7546" s="2" t="s">
        <v>14912</v>
      </c>
      <c r="C7546" s="6" t="s">
        <v>14913</v>
      </c>
      <c r="D7546" s="3" t="s">
        <v>2223</v>
      </c>
    </row>
    <row r="7547">
      <c r="A7547" s="6" t="s">
        <v>4681</v>
      </c>
      <c r="B7547" s="2" t="s">
        <v>14914</v>
      </c>
      <c r="C7547" s="6" t="s">
        <v>14915</v>
      </c>
      <c r="D7547" s="3" t="s">
        <v>2223</v>
      </c>
    </row>
    <row r="7548">
      <c r="A7548" s="6" t="s">
        <v>4681</v>
      </c>
      <c r="B7548" s="2" t="s">
        <v>14916</v>
      </c>
      <c r="C7548" s="6" t="s">
        <v>14917</v>
      </c>
      <c r="D7548" s="3" t="s">
        <v>2225</v>
      </c>
    </row>
    <row r="7549">
      <c r="A7549" s="6" t="s">
        <v>4681</v>
      </c>
      <c r="B7549" s="2" t="s">
        <v>14918</v>
      </c>
      <c r="C7549" s="6" t="s">
        <v>14919</v>
      </c>
      <c r="D7549" s="3" t="s">
        <v>2225</v>
      </c>
    </row>
    <row r="7550">
      <c r="A7550" s="6" t="s">
        <v>4681</v>
      </c>
      <c r="B7550" s="2" t="s">
        <v>14920</v>
      </c>
      <c r="C7550" s="6" t="s">
        <v>2228</v>
      </c>
      <c r="D7550" s="3" t="s">
        <v>2227</v>
      </c>
    </row>
    <row r="7551">
      <c r="A7551" s="6" t="s">
        <v>4681</v>
      </c>
      <c r="B7551" s="2" t="s">
        <v>14921</v>
      </c>
      <c r="C7551" s="6" t="s">
        <v>14922</v>
      </c>
      <c r="D7551" s="3" t="s">
        <v>2229</v>
      </c>
    </row>
    <row r="7552">
      <c r="A7552" s="6" t="s">
        <v>4681</v>
      </c>
      <c r="B7552" s="2" t="s">
        <v>14923</v>
      </c>
      <c r="C7552" s="6" t="s">
        <v>14924</v>
      </c>
      <c r="D7552" s="3" t="s">
        <v>2229</v>
      </c>
    </row>
    <row r="7553">
      <c r="A7553" s="6" t="s">
        <v>4681</v>
      </c>
      <c r="B7553" s="2" t="s">
        <v>14925</v>
      </c>
      <c r="C7553" s="6" t="s">
        <v>14926</v>
      </c>
      <c r="D7553" s="3" t="s">
        <v>2229</v>
      </c>
    </row>
    <row r="7554">
      <c r="A7554" s="6" t="s">
        <v>4681</v>
      </c>
      <c r="B7554" s="2" t="s">
        <v>14927</v>
      </c>
      <c r="C7554" s="6" t="s">
        <v>14928</v>
      </c>
      <c r="D7554" s="3" t="s">
        <v>2229</v>
      </c>
    </row>
    <row r="7555">
      <c r="A7555" s="6" t="s">
        <v>4681</v>
      </c>
      <c r="B7555" s="2" t="s">
        <v>14929</v>
      </c>
      <c r="C7555" s="6" t="s">
        <v>2233</v>
      </c>
      <c r="D7555" s="3" t="s">
        <v>2232</v>
      </c>
    </row>
    <row r="7556">
      <c r="A7556" s="6" t="s">
        <v>4681</v>
      </c>
      <c r="B7556" s="2" t="s">
        <v>14930</v>
      </c>
      <c r="C7556" s="6" t="s">
        <v>14931</v>
      </c>
      <c r="D7556" s="3" t="s">
        <v>2234</v>
      </c>
    </row>
    <row r="7557">
      <c r="A7557" s="6" t="s">
        <v>4681</v>
      </c>
      <c r="B7557" s="2" t="s">
        <v>14932</v>
      </c>
      <c r="C7557" s="6" t="s">
        <v>14933</v>
      </c>
      <c r="D7557" s="3" t="s">
        <v>2234</v>
      </c>
    </row>
    <row r="7558">
      <c r="A7558" s="6" t="s">
        <v>4681</v>
      </c>
      <c r="B7558" s="2" t="s">
        <v>14934</v>
      </c>
      <c r="C7558" s="6" t="s">
        <v>14935</v>
      </c>
      <c r="D7558" s="3" t="s">
        <v>2234</v>
      </c>
    </row>
    <row r="7559">
      <c r="A7559" s="6" t="s">
        <v>4681</v>
      </c>
      <c r="B7559" s="2" t="s">
        <v>14936</v>
      </c>
      <c r="C7559" s="6" t="s">
        <v>14937</v>
      </c>
      <c r="D7559" s="3" t="s">
        <v>2236</v>
      </c>
    </row>
    <row r="7560">
      <c r="A7560" s="6" t="s">
        <v>4681</v>
      </c>
      <c r="B7560" s="2" t="s">
        <v>14938</v>
      </c>
      <c r="C7560" s="6" t="s">
        <v>14939</v>
      </c>
      <c r="D7560" s="3" t="s">
        <v>2236</v>
      </c>
    </row>
    <row r="7561">
      <c r="A7561" s="6" t="s">
        <v>4681</v>
      </c>
      <c r="B7561" s="2" t="s">
        <v>14940</v>
      </c>
      <c r="C7561" s="6" t="s">
        <v>14941</v>
      </c>
      <c r="D7561" s="3" t="s">
        <v>2236</v>
      </c>
    </row>
    <row r="7562">
      <c r="A7562" s="6" t="s">
        <v>4681</v>
      </c>
      <c r="B7562" s="2" t="s">
        <v>14942</v>
      </c>
      <c r="C7562" s="6" t="s">
        <v>14943</v>
      </c>
      <c r="D7562" s="3" t="s">
        <v>2236</v>
      </c>
    </row>
    <row r="7563">
      <c r="A7563" s="6" t="s">
        <v>4681</v>
      </c>
      <c r="B7563" s="2" t="s">
        <v>14944</v>
      </c>
      <c r="C7563" s="6" t="s">
        <v>14945</v>
      </c>
      <c r="D7563" s="3" t="s">
        <v>2238</v>
      </c>
    </row>
    <row r="7564">
      <c r="A7564" s="6" t="s">
        <v>4681</v>
      </c>
      <c r="B7564" s="2" t="s">
        <v>14946</v>
      </c>
      <c r="C7564" s="6" t="s">
        <v>14947</v>
      </c>
      <c r="D7564" s="3" t="s">
        <v>2238</v>
      </c>
    </row>
    <row r="7565">
      <c r="A7565" s="6" t="s">
        <v>4681</v>
      </c>
      <c r="B7565" s="2" t="s">
        <v>14948</v>
      </c>
      <c r="C7565" s="6" t="s">
        <v>14949</v>
      </c>
      <c r="D7565" s="3" t="s">
        <v>2238</v>
      </c>
    </row>
    <row r="7566">
      <c r="A7566" s="6" t="s">
        <v>4681</v>
      </c>
      <c r="B7566" s="2" t="s">
        <v>14950</v>
      </c>
      <c r="C7566" s="6" t="s">
        <v>14951</v>
      </c>
      <c r="D7566" s="3" t="s">
        <v>2240</v>
      </c>
    </row>
    <row r="7567">
      <c r="A7567" s="6" t="s">
        <v>4681</v>
      </c>
      <c r="B7567" s="2" t="s">
        <v>14952</v>
      </c>
      <c r="C7567" s="6" t="s">
        <v>14953</v>
      </c>
      <c r="D7567" s="3" t="s">
        <v>2240</v>
      </c>
    </row>
    <row r="7568">
      <c r="A7568" s="6" t="s">
        <v>4681</v>
      </c>
      <c r="B7568" s="2" t="s">
        <v>14954</v>
      </c>
      <c r="C7568" s="6" t="s">
        <v>14955</v>
      </c>
      <c r="D7568" s="3" t="s">
        <v>2240</v>
      </c>
    </row>
    <row r="7569">
      <c r="A7569" s="6" t="s">
        <v>4681</v>
      </c>
      <c r="B7569" s="2" t="s">
        <v>14956</v>
      </c>
      <c r="C7569" s="6" t="s">
        <v>14957</v>
      </c>
      <c r="D7569" s="3" t="s">
        <v>2240</v>
      </c>
    </row>
    <row r="7570">
      <c r="A7570" s="6" t="s">
        <v>4681</v>
      </c>
      <c r="B7570" s="2" t="s">
        <v>14958</v>
      </c>
      <c r="C7570" s="6" t="s">
        <v>14959</v>
      </c>
      <c r="D7570" s="3" t="s">
        <v>2240</v>
      </c>
    </row>
    <row r="7571">
      <c r="A7571" s="6" t="s">
        <v>4681</v>
      </c>
      <c r="B7571" s="2" t="s">
        <v>14960</v>
      </c>
      <c r="C7571" s="6" t="s">
        <v>14961</v>
      </c>
      <c r="D7571" s="3" t="s">
        <v>2240</v>
      </c>
    </row>
    <row r="7572">
      <c r="A7572" s="6" t="s">
        <v>4681</v>
      </c>
      <c r="B7572" s="2" t="s">
        <v>14962</v>
      </c>
      <c r="C7572" s="6" t="s">
        <v>14963</v>
      </c>
      <c r="D7572" s="3" t="s">
        <v>2240</v>
      </c>
    </row>
    <row r="7573">
      <c r="A7573" s="6" t="s">
        <v>4681</v>
      </c>
      <c r="B7573" s="2" t="s">
        <v>14964</v>
      </c>
      <c r="C7573" s="6" t="s">
        <v>14965</v>
      </c>
      <c r="D7573" s="3" t="s">
        <v>2243</v>
      </c>
    </row>
    <row r="7574">
      <c r="A7574" s="6" t="s">
        <v>4681</v>
      </c>
      <c r="B7574" s="2" t="s">
        <v>14966</v>
      </c>
      <c r="C7574" s="6" t="s">
        <v>14967</v>
      </c>
      <c r="D7574" s="3" t="s">
        <v>2243</v>
      </c>
    </row>
    <row r="7575">
      <c r="A7575" s="6" t="s">
        <v>4681</v>
      </c>
      <c r="B7575" s="2" t="s">
        <v>14968</v>
      </c>
      <c r="C7575" s="6" t="s">
        <v>14969</v>
      </c>
      <c r="D7575" s="3" t="s">
        <v>2243</v>
      </c>
    </row>
    <row r="7576">
      <c r="A7576" s="6" t="s">
        <v>4681</v>
      </c>
      <c r="B7576" s="2" t="s">
        <v>14970</v>
      </c>
      <c r="C7576" s="6" t="s">
        <v>14971</v>
      </c>
      <c r="D7576" s="3" t="s">
        <v>2243</v>
      </c>
    </row>
    <row r="7577">
      <c r="A7577" s="6" t="s">
        <v>4681</v>
      </c>
      <c r="B7577" s="2" t="s">
        <v>14972</v>
      </c>
      <c r="C7577" s="6" t="s">
        <v>14973</v>
      </c>
      <c r="D7577" s="3" t="s">
        <v>2243</v>
      </c>
    </row>
    <row r="7578">
      <c r="A7578" s="6" t="s">
        <v>4681</v>
      </c>
      <c r="B7578" s="2" t="s">
        <v>14974</v>
      </c>
      <c r="C7578" s="6" t="s">
        <v>14975</v>
      </c>
      <c r="D7578" s="3" t="s">
        <v>2245</v>
      </c>
    </row>
    <row r="7579">
      <c r="A7579" s="6" t="s">
        <v>4681</v>
      </c>
      <c r="B7579" s="2" t="s">
        <v>14976</v>
      </c>
      <c r="C7579" s="6" t="s">
        <v>14977</v>
      </c>
      <c r="D7579" s="3" t="s">
        <v>2245</v>
      </c>
    </row>
    <row r="7580">
      <c r="A7580" s="6" t="s">
        <v>4681</v>
      </c>
      <c r="B7580" s="2" t="s">
        <v>14978</v>
      </c>
      <c r="C7580" s="6" t="s">
        <v>14979</v>
      </c>
      <c r="D7580" s="3" t="s">
        <v>2245</v>
      </c>
    </row>
    <row r="7581">
      <c r="A7581" s="6" t="s">
        <v>4681</v>
      </c>
      <c r="B7581" s="2" t="s">
        <v>14980</v>
      </c>
      <c r="C7581" s="6" t="s">
        <v>14981</v>
      </c>
      <c r="D7581" s="3" t="s">
        <v>2245</v>
      </c>
    </row>
    <row r="7582">
      <c r="A7582" s="6" t="s">
        <v>4681</v>
      </c>
      <c r="B7582" s="2" t="s">
        <v>14982</v>
      </c>
      <c r="C7582" s="6" t="s">
        <v>14983</v>
      </c>
      <c r="D7582" s="3" t="s">
        <v>2245</v>
      </c>
    </row>
    <row r="7583">
      <c r="A7583" s="6" t="s">
        <v>4681</v>
      </c>
      <c r="B7583" s="2" t="s">
        <v>14984</v>
      </c>
      <c r="C7583" s="6" t="s">
        <v>14985</v>
      </c>
      <c r="D7583" s="3" t="s">
        <v>2245</v>
      </c>
    </row>
    <row r="7584">
      <c r="A7584" s="6" t="s">
        <v>4681</v>
      </c>
      <c r="B7584" s="2" t="s">
        <v>14986</v>
      </c>
      <c r="C7584" s="6" t="s">
        <v>14987</v>
      </c>
      <c r="D7584" s="3" t="s">
        <v>2245</v>
      </c>
    </row>
    <row r="7585">
      <c r="A7585" s="6" t="s">
        <v>4681</v>
      </c>
      <c r="B7585" s="2" t="s">
        <v>14988</v>
      </c>
      <c r="C7585" s="6" t="s">
        <v>14989</v>
      </c>
      <c r="D7585" s="3" t="s">
        <v>2247</v>
      </c>
    </row>
    <row r="7586">
      <c r="A7586" s="6" t="s">
        <v>4681</v>
      </c>
      <c r="B7586" s="2" t="s">
        <v>14990</v>
      </c>
      <c r="C7586" s="6" t="s">
        <v>14991</v>
      </c>
      <c r="D7586" s="3" t="s">
        <v>2247</v>
      </c>
    </row>
    <row r="7587">
      <c r="A7587" s="6" t="s">
        <v>4681</v>
      </c>
      <c r="B7587" s="2" t="s">
        <v>14992</v>
      </c>
      <c r="C7587" s="6" t="s">
        <v>14993</v>
      </c>
      <c r="D7587" s="3" t="s">
        <v>2249</v>
      </c>
    </row>
    <row r="7588">
      <c r="A7588" s="6" t="s">
        <v>4681</v>
      </c>
      <c r="B7588" s="2" t="s">
        <v>14994</v>
      </c>
      <c r="C7588" s="6" t="s">
        <v>14995</v>
      </c>
      <c r="D7588" s="3" t="s">
        <v>2249</v>
      </c>
    </row>
    <row r="7589">
      <c r="A7589" s="6" t="s">
        <v>4681</v>
      </c>
      <c r="B7589" s="2" t="s">
        <v>14996</v>
      </c>
      <c r="C7589" s="6" t="s">
        <v>14997</v>
      </c>
      <c r="D7589" s="3" t="s">
        <v>2249</v>
      </c>
    </row>
    <row r="7590">
      <c r="A7590" s="6" t="s">
        <v>4681</v>
      </c>
      <c r="B7590" s="2" t="s">
        <v>14998</v>
      </c>
      <c r="C7590" s="6" t="s">
        <v>14999</v>
      </c>
      <c r="D7590" s="3" t="s">
        <v>2249</v>
      </c>
    </row>
    <row r="7591">
      <c r="A7591" s="6" t="s">
        <v>4681</v>
      </c>
      <c r="B7591" s="2" t="s">
        <v>15000</v>
      </c>
      <c r="C7591" s="6" t="s">
        <v>15001</v>
      </c>
      <c r="D7591" s="3" t="s">
        <v>2251</v>
      </c>
    </row>
    <row r="7592">
      <c r="A7592" s="6" t="s">
        <v>4681</v>
      </c>
      <c r="B7592" s="2" t="s">
        <v>15002</v>
      </c>
      <c r="C7592" s="6" t="s">
        <v>15003</v>
      </c>
      <c r="D7592" s="3" t="s">
        <v>2251</v>
      </c>
    </row>
    <row r="7593">
      <c r="A7593" s="6" t="s">
        <v>4681</v>
      </c>
      <c r="B7593" s="2" t="s">
        <v>15004</v>
      </c>
      <c r="C7593" s="6" t="s">
        <v>15005</v>
      </c>
      <c r="D7593" s="3" t="s">
        <v>2251</v>
      </c>
    </row>
    <row r="7594">
      <c r="A7594" s="6" t="s">
        <v>4681</v>
      </c>
      <c r="B7594" s="2" t="s">
        <v>15006</v>
      </c>
      <c r="C7594" s="6" t="s">
        <v>15007</v>
      </c>
      <c r="D7594" s="3" t="s">
        <v>2251</v>
      </c>
    </row>
    <row r="7595">
      <c r="A7595" s="6" t="s">
        <v>4681</v>
      </c>
      <c r="B7595" s="2" t="s">
        <v>15008</v>
      </c>
      <c r="C7595" s="6" t="s">
        <v>15009</v>
      </c>
      <c r="D7595" s="3" t="s">
        <v>2253</v>
      </c>
    </row>
    <row r="7596">
      <c r="A7596" s="6" t="s">
        <v>4681</v>
      </c>
      <c r="B7596" s="2" t="s">
        <v>15010</v>
      </c>
      <c r="C7596" s="6" t="s">
        <v>15011</v>
      </c>
      <c r="D7596" s="3" t="s">
        <v>2253</v>
      </c>
    </row>
    <row r="7597">
      <c r="A7597" s="6" t="s">
        <v>4681</v>
      </c>
      <c r="B7597" s="2" t="s">
        <v>15012</v>
      </c>
      <c r="C7597" s="6" t="s">
        <v>15013</v>
      </c>
      <c r="D7597" s="3" t="s">
        <v>2253</v>
      </c>
    </row>
    <row r="7598">
      <c r="A7598" s="6" t="s">
        <v>4681</v>
      </c>
      <c r="B7598" s="2" t="s">
        <v>15014</v>
      </c>
      <c r="C7598" s="6" t="s">
        <v>15015</v>
      </c>
      <c r="D7598" s="3" t="s">
        <v>2253</v>
      </c>
    </row>
    <row r="7599">
      <c r="A7599" s="6" t="s">
        <v>4681</v>
      </c>
      <c r="B7599" s="2" t="s">
        <v>15016</v>
      </c>
      <c r="C7599" s="6" t="s">
        <v>15017</v>
      </c>
      <c r="D7599" s="3" t="s">
        <v>2253</v>
      </c>
    </row>
    <row r="7600">
      <c r="A7600" s="6" t="s">
        <v>4681</v>
      </c>
      <c r="B7600" s="2" t="s">
        <v>15018</v>
      </c>
      <c r="C7600" s="6" t="s">
        <v>15019</v>
      </c>
      <c r="D7600" s="3" t="s">
        <v>2253</v>
      </c>
    </row>
    <row r="7601">
      <c r="A7601" s="6" t="s">
        <v>4681</v>
      </c>
      <c r="B7601" s="2" t="s">
        <v>15020</v>
      </c>
      <c r="C7601" s="6" t="s">
        <v>15021</v>
      </c>
      <c r="D7601" s="3" t="s">
        <v>2255</v>
      </c>
    </row>
    <row r="7602">
      <c r="A7602" s="6" t="s">
        <v>4681</v>
      </c>
      <c r="B7602" s="2" t="s">
        <v>15022</v>
      </c>
      <c r="C7602" s="6" t="s">
        <v>15023</v>
      </c>
      <c r="D7602" s="3" t="s">
        <v>2255</v>
      </c>
    </row>
    <row r="7603">
      <c r="A7603" s="6" t="s">
        <v>4681</v>
      </c>
      <c r="B7603" s="2" t="s">
        <v>15024</v>
      </c>
      <c r="C7603" s="6" t="s">
        <v>15025</v>
      </c>
      <c r="D7603" s="3" t="s">
        <v>2257</v>
      </c>
    </row>
    <row r="7604">
      <c r="A7604" s="6" t="s">
        <v>4681</v>
      </c>
      <c r="B7604" s="2" t="s">
        <v>15026</v>
      </c>
      <c r="C7604" s="6" t="s">
        <v>15027</v>
      </c>
      <c r="D7604" s="3" t="s">
        <v>2257</v>
      </c>
    </row>
    <row r="7605">
      <c r="A7605" s="6" t="s">
        <v>4681</v>
      </c>
      <c r="B7605" s="2" t="s">
        <v>15028</v>
      </c>
      <c r="C7605" s="6" t="s">
        <v>15029</v>
      </c>
      <c r="D7605" s="3" t="s">
        <v>2257</v>
      </c>
    </row>
    <row r="7606">
      <c r="A7606" s="6" t="s">
        <v>4681</v>
      </c>
      <c r="B7606" s="2" t="s">
        <v>15030</v>
      </c>
      <c r="C7606" s="6" t="s">
        <v>15031</v>
      </c>
      <c r="D7606" s="3" t="s">
        <v>2257</v>
      </c>
    </row>
    <row r="7607">
      <c r="A7607" s="6" t="s">
        <v>4681</v>
      </c>
      <c r="B7607" s="2" t="s">
        <v>15032</v>
      </c>
      <c r="C7607" s="6" t="s">
        <v>15033</v>
      </c>
      <c r="D7607" s="3" t="s">
        <v>2257</v>
      </c>
    </row>
    <row r="7608">
      <c r="A7608" s="6" t="s">
        <v>4681</v>
      </c>
      <c r="B7608" s="2" t="s">
        <v>15034</v>
      </c>
      <c r="C7608" s="6" t="s">
        <v>15035</v>
      </c>
      <c r="D7608" s="3" t="s">
        <v>2257</v>
      </c>
    </row>
    <row r="7609">
      <c r="A7609" s="6" t="s">
        <v>4681</v>
      </c>
      <c r="B7609" s="2" t="s">
        <v>15036</v>
      </c>
      <c r="C7609" s="6" t="s">
        <v>15037</v>
      </c>
      <c r="D7609" s="3" t="s">
        <v>2257</v>
      </c>
    </row>
    <row r="7610">
      <c r="A7610" s="6" t="s">
        <v>4681</v>
      </c>
      <c r="B7610" s="2" t="s">
        <v>15038</v>
      </c>
      <c r="C7610" s="6" t="s">
        <v>2260</v>
      </c>
      <c r="D7610" s="3" t="s">
        <v>2259</v>
      </c>
    </row>
    <row r="7611">
      <c r="A7611" s="6" t="s">
        <v>4681</v>
      </c>
      <c r="B7611" s="2" t="s">
        <v>15039</v>
      </c>
      <c r="C7611" s="6" t="s">
        <v>15040</v>
      </c>
      <c r="D7611" s="3" t="s">
        <v>2262</v>
      </c>
    </row>
    <row r="7612">
      <c r="A7612" s="6" t="s">
        <v>4681</v>
      </c>
      <c r="B7612" s="2" t="s">
        <v>15041</v>
      </c>
      <c r="C7612" s="6" t="s">
        <v>15042</v>
      </c>
      <c r="D7612" s="3" t="s">
        <v>2262</v>
      </c>
    </row>
    <row r="7613">
      <c r="A7613" s="6" t="s">
        <v>4681</v>
      </c>
      <c r="B7613" s="2" t="s">
        <v>15043</v>
      </c>
      <c r="C7613" s="6" t="s">
        <v>15044</v>
      </c>
      <c r="D7613" s="3" t="s">
        <v>2262</v>
      </c>
    </row>
    <row r="7614">
      <c r="A7614" s="6" t="s">
        <v>4681</v>
      </c>
      <c r="B7614" s="2" t="s">
        <v>15045</v>
      </c>
      <c r="C7614" s="6" t="s">
        <v>15046</v>
      </c>
      <c r="D7614" s="3" t="s">
        <v>2262</v>
      </c>
    </row>
    <row r="7615">
      <c r="A7615" s="6" t="s">
        <v>4681</v>
      </c>
      <c r="B7615" s="2" t="s">
        <v>15047</v>
      </c>
      <c r="C7615" s="6" t="s">
        <v>15048</v>
      </c>
      <c r="D7615" s="3" t="s">
        <v>2262</v>
      </c>
    </row>
    <row r="7616">
      <c r="A7616" s="6" t="s">
        <v>4681</v>
      </c>
      <c r="B7616" s="2" t="s">
        <v>15049</v>
      </c>
      <c r="C7616" s="6" t="s">
        <v>15050</v>
      </c>
      <c r="D7616" s="3" t="s">
        <v>2262</v>
      </c>
    </row>
    <row r="7617">
      <c r="A7617" s="6" t="s">
        <v>4681</v>
      </c>
      <c r="B7617" s="2" t="s">
        <v>15051</v>
      </c>
      <c r="C7617" s="6" t="s">
        <v>15052</v>
      </c>
      <c r="D7617" s="3" t="s">
        <v>2264</v>
      </c>
    </row>
    <row r="7618">
      <c r="A7618" s="6" t="s">
        <v>4681</v>
      </c>
      <c r="B7618" s="2" t="s">
        <v>15053</v>
      </c>
      <c r="C7618" s="6" t="s">
        <v>15054</v>
      </c>
      <c r="D7618" s="3" t="s">
        <v>2264</v>
      </c>
    </row>
    <row r="7619">
      <c r="A7619" s="6" t="s">
        <v>4681</v>
      </c>
      <c r="B7619" s="2" t="s">
        <v>15055</v>
      </c>
      <c r="C7619" s="6" t="s">
        <v>15056</v>
      </c>
      <c r="D7619" s="3" t="s">
        <v>2264</v>
      </c>
    </row>
    <row r="7620">
      <c r="A7620" s="6" t="s">
        <v>4681</v>
      </c>
      <c r="B7620" s="2" t="s">
        <v>15057</v>
      </c>
      <c r="C7620" s="6" t="s">
        <v>15058</v>
      </c>
      <c r="D7620" s="3" t="s">
        <v>2264</v>
      </c>
    </row>
    <row r="7621">
      <c r="A7621" s="6" t="s">
        <v>4681</v>
      </c>
      <c r="B7621" s="2" t="s">
        <v>15059</v>
      </c>
      <c r="C7621" s="6" t="s">
        <v>15060</v>
      </c>
      <c r="D7621" s="3" t="s">
        <v>2264</v>
      </c>
    </row>
    <row r="7622">
      <c r="A7622" s="6" t="s">
        <v>4681</v>
      </c>
      <c r="B7622" s="2" t="s">
        <v>15061</v>
      </c>
      <c r="C7622" s="6" t="s">
        <v>15062</v>
      </c>
      <c r="D7622" s="3" t="s">
        <v>2266</v>
      </c>
    </row>
    <row r="7623">
      <c r="A7623" s="6" t="s">
        <v>4681</v>
      </c>
      <c r="B7623" s="2" t="s">
        <v>15063</v>
      </c>
      <c r="C7623" s="6" t="s">
        <v>15064</v>
      </c>
      <c r="D7623" s="3" t="s">
        <v>2266</v>
      </c>
    </row>
    <row r="7624">
      <c r="A7624" s="6" t="s">
        <v>4681</v>
      </c>
      <c r="B7624" s="2" t="s">
        <v>15065</v>
      </c>
      <c r="C7624" s="6" t="s">
        <v>15066</v>
      </c>
      <c r="D7624" s="3" t="s">
        <v>2266</v>
      </c>
    </row>
    <row r="7625">
      <c r="A7625" s="6" t="s">
        <v>4681</v>
      </c>
      <c r="B7625" s="2" t="s">
        <v>15067</v>
      </c>
      <c r="C7625" s="6" t="s">
        <v>15068</v>
      </c>
      <c r="D7625" s="3" t="s">
        <v>2266</v>
      </c>
    </row>
    <row r="7626">
      <c r="A7626" s="6" t="s">
        <v>4681</v>
      </c>
      <c r="B7626" s="2" t="s">
        <v>15069</v>
      </c>
      <c r="C7626" s="6" t="s">
        <v>15070</v>
      </c>
      <c r="D7626" s="3" t="s">
        <v>2266</v>
      </c>
    </row>
    <row r="7627">
      <c r="A7627" s="6" t="s">
        <v>4681</v>
      </c>
      <c r="B7627" s="2" t="s">
        <v>15071</v>
      </c>
      <c r="C7627" s="6" t="s">
        <v>2269</v>
      </c>
      <c r="D7627" s="3" t="s">
        <v>2268</v>
      </c>
    </row>
    <row r="7628">
      <c r="A7628" s="6" t="s">
        <v>4681</v>
      </c>
      <c r="B7628" s="2" t="s">
        <v>15072</v>
      </c>
      <c r="C7628" s="6" t="s">
        <v>15073</v>
      </c>
      <c r="D7628" s="3" t="s">
        <v>2270</v>
      </c>
    </row>
    <row r="7629">
      <c r="A7629" s="6" t="s">
        <v>4681</v>
      </c>
      <c r="B7629" s="2" t="s">
        <v>15074</v>
      </c>
      <c r="C7629" s="6" t="s">
        <v>15075</v>
      </c>
      <c r="D7629" s="3" t="s">
        <v>2270</v>
      </c>
    </row>
    <row r="7630">
      <c r="A7630" s="6" t="s">
        <v>4681</v>
      </c>
      <c r="B7630" s="2" t="s">
        <v>15076</v>
      </c>
      <c r="C7630" s="6" t="s">
        <v>2273</v>
      </c>
      <c r="D7630" s="3" t="s">
        <v>2272</v>
      </c>
    </row>
    <row r="7631">
      <c r="A7631" s="6" t="s">
        <v>4681</v>
      </c>
      <c r="B7631" s="2" t="s">
        <v>15077</v>
      </c>
      <c r="C7631" s="6" t="s">
        <v>2275</v>
      </c>
      <c r="D7631" s="3" t="s">
        <v>2274</v>
      </c>
    </row>
    <row r="7632">
      <c r="A7632" s="6" t="s">
        <v>4681</v>
      </c>
      <c r="B7632" s="2" t="s">
        <v>15078</v>
      </c>
      <c r="C7632" s="6" t="s">
        <v>15079</v>
      </c>
      <c r="D7632" s="3" t="s">
        <v>2276</v>
      </c>
    </row>
    <row r="7633">
      <c r="A7633" s="6" t="s">
        <v>4681</v>
      </c>
      <c r="B7633" s="2" t="s">
        <v>15080</v>
      </c>
      <c r="C7633" s="6" t="s">
        <v>15081</v>
      </c>
      <c r="D7633" s="3" t="s">
        <v>2276</v>
      </c>
    </row>
    <row r="7634">
      <c r="A7634" s="6" t="s">
        <v>4681</v>
      </c>
      <c r="B7634" s="2" t="s">
        <v>15082</v>
      </c>
      <c r="C7634" s="6" t="s">
        <v>15083</v>
      </c>
      <c r="D7634" s="3" t="s">
        <v>2276</v>
      </c>
    </row>
    <row r="7635">
      <c r="A7635" s="6" t="s">
        <v>4681</v>
      </c>
      <c r="B7635" s="2" t="s">
        <v>15084</v>
      </c>
      <c r="C7635" s="6" t="s">
        <v>15085</v>
      </c>
      <c r="D7635" s="3" t="s">
        <v>2276</v>
      </c>
    </row>
    <row r="7636">
      <c r="A7636" s="6" t="s">
        <v>4681</v>
      </c>
      <c r="B7636" s="2" t="s">
        <v>15086</v>
      </c>
      <c r="C7636" s="6" t="s">
        <v>15087</v>
      </c>
      <c r="D7636" s="3" t="s">
        <v>2276</v>
      </c>
    </row>
    <row r="7637">
      <c r="A7637" s="6" t="s">
        <v>4681</v>
      </c>
      <c r="B7637" s="2" t="s">
        <v>15088</v>
      </c>
      <c r="C7637" s="6" t="s">
        <v>15089</v>
      </c>
      <c r="D7637" s="3" t="s">
        <v>2276</v>
      </c>
    </row>
    <row r="7638">
      <c r="A7638" s="6" t="s">
        <v>4681</v>
      </c>
      <c r="B7638" s="2" t="s">
        <v>15090</v>
      </c>
      <c r="C7638" s="6" t="s">
        <v>15091</v>
      </c>
      <c r="D7638" s="3" t="s">
        <v>2276</v>
      </c>
    </row>
    <row r="7639">
      <c r="A7639" s="6" t="s">
        <v>4681</v>
      </c>
      <c r="B7639" s="2" t="s">
        <v>15092</v>
      </c>
      <c r="C7639" s="6" t="s">
        <v>15093</v>
      </c>
      <c r="D7639" s="3" t="s">
        <v>2276</v>
      </c>
    </row>
    <row r="7640">
      <c r="A7640" s="6" t="s">
        <v>4681</v>
      </c>
      <c r="B7640" s="2" t="s">
        <v>15094</v>
      </c>
      <c r="C7640" s="6" t="s">
        <v>15095</v>
      </c>
      <c r="D7640" s="3" t="s">
        <v>2276</v>
      </c>
    </row>
    <row r="7641">
      <c r="A7641" s="6" t="s">
        <v>4681</v>
      </c>
      <c r="B7641" s="2" t="s">
        <v>15096</v>
      </c>
      <c r="C7641" s="6" t="s">
        <v>15097</v>
      </c>
      <c r="D7641" s="3" t="s">
        <v>2278</v>
      </c>
    </row>
    <row r="7642">
      <c r="A7642" s="6" t="s">
        <v>4681</v>
      </c>
      <c r="B7642" s="2" t="s">
        <v>15098</v>
      </c>
      <c r="C7642" s="6" t="s">
        <v>15099</v>
      </c>
      <c r="D7642" s="3" t="s">
        <v>2278</v>
      </c>
    </row>
    <row r="7643">
      <c r="A7643" s="6" t="s">
        <v>4681</v>
      </c>
      <c r="B7643" s="2" t="s">
        <v>15100</v>
      </c>
      <c r="C7643" s="6" t="s">
        <v>15101</v>
      </c>
      <c r="D7643" s="3" t="s">
        <v>2278</v>
      </c>
    </row>
    <row r="7644">
      <c r="A7644" s="6" t="s">
        <v>4681</v>
      </c>
      <c r="B7644" s="2" t="s">
        <v>15102</v>
      </c>
      <c r="C7644" s="6" t="s">
        <v>15103</v>
      </c>
      <c r="D7644" s="3" t="s">
        <v>2278</v>
      </c>
    </row>
    <row r="7645">
      <c r="A7645" s="6" t="s">
        <v>4681</v>
      </c>
      <c r="B7645" s="2" t="s">
        <v>15104</v>
      </c>
      <c r="C7645" s="6" t="s">
        <v>15105</v>
      </c>
      <c r="D7645" s="3" t="s">
        <v>2278</v>
      </c>
    </row>
    <row r="7646">
      <c r="A7646" s="6" t="s">
        <v>4681</v>
      </c>
      <c r="B7646" s="2" t="s">
        <v>15106</v>
      </c>
      <c r="C7646" s="6" t="s">
        <v>15107</v>
      </c>
      <c r="D7646" s="3" t="s">
        <v>2280</v>
      </c>
    </row>
    <row r="7647">
      <c r="A7647" s="6" t="s">
        <v>4681</v>
      </c>
      <c r="B7647" s="2" t="s">
        <v>15108</v>
      </c>
      <c r="C7647" s="6" t="s">
        <v>15109</v>
      </c>
      <c r="D7647" s="3" t="s">
        <v>2280</v>
      </c>
    </row>
    <row r="7648">
      <c r="A7648" s="6" t="s">
        <v>4681</v>
      </c>
      <c r="B7648" s="2" t="s">
        <v>15110</v>
      </c>
      <c r="C7648" s="6" t="s">
        <v>15111</v>
      </c>
      <c r="D7648" s="3" t="s">
        <v>2280</v>
      </c>
    </row>
    <row r="7649">
      <c r="A7649" s="6" t="s">
        <v>4681</v>
      </c>
      <c r="B7649" s="2" t="s">
        <v>15112</v>
      </c>
      <c r="C7649" s="6" t="s">
        <v>15113</v>
      </c>
      <c r="D7649" s="3" t="s">
        <v>2280</v>
      </c>
    </row>
    <row r="7650">
      <c r="A7650" s="6" t="s">
        <v>4681</v>
      </c>
      <c r="B7650" s="2" t="s">
        <v>15114</v>
      </c>
      <c r="C7650" s="6" t="s">
        <v>15115</v>
      </c>
      <c r="D7650" s="3" t="s">
        <v>2282</v>
      </c>
    </row>
    <row r="7651">
      <c r="A7651" s="6" t="s">
        <v>4681</v>
      </c>
      <c r="B7651" s="2" t="s">
        <v>15116</v>
      </c>
      <c r="C7651" s="6" t="s">
        <v>15117</v>
      </c>
      <c r="D7651" s="3" t="s">
        <v>2282</v>
      </c>
    </row>
    <row r="7652">
      <c r="A7652" s="6" t="s">
        <v>4681</v>
      </c>
      <c r="B7652" s="2" t="s">
        <v>15118</v>
      </c>
      <c r="C7652" s="6" t="s">
        <v>15119</v>
      </c>
      <c r="D7652" s="3" t="s">
        <v>2282</v>
      </c>
    </row>
    <row r="7653">
      <c r="A7653" s="6" t="s">
        <v>4681</v>
      </c>
      <c r="B7653" s="2" t="s">
        <v>15120</v>
      </c>
      <c r="C7653" s="6" t="s">
        <v>15121</v>
      </c>
      <c r="D7653" s="3" t="s">
        <v>2282</v>
      </c>
    </row>
    <row r="7654">
      <c r="A7654" s="6" t="s">
        <v>4681</v>
      </c>
      <c r="B7654" s="2" t="s">
        <v>15122</v>
      </c>
      <c r="C7654" s="6" t="s">
        <v>15123</v>
      </c>
      <c r="D7654" s="3" t="s">
        <v>2284</v>
      </c>
    </row>
    <row r="7655">
      <c r="A7655" s="6" t="s">
        <v>4681</v>
      </c>
      <c r="B7655" s="2" t="s">
        <v>15124</v>
      </c>
      <c r="C7655" s="6" t="s">
        <v>15125</v>
      </c>
      <c r="D7655" s="3" t="s">
        <v>2284</v>
      </c>
    </row>
    <row r="7656">
      <c r="A7656" s="6" t="s">
        <v>4681</v>
      </c>
      <c r="B7656" s="2" t="s">
        <v>15126</v>
      </c>
      <c r="C7656" s="6" t="s">
        <v>15127</v>
      </c>
      <c r="D7656" s="3" t="s">
        <v>2284</v>
      </c>
    </row>
    <row r="7657">
      <c r="A7657" s="6" t="s">
        <v>4681</v>
      </c>
      <c r="B7657" s="2" t="s">
        <v>15128</v>
      </c>
      <c r="C7657" s="6" t="s">
        <v>15129</v>
      </c>
      <c r="D7657" s="3" t="s">
        <v>2284</v>
      </c>
    </row>
    <row r="7658">
      <c r="A7658" s="6" t="s">
        <v>4681</v>
      </c>
      <c r="B7658" s="2" t="s">
        <v>15130</v>
      </c>
      <c r="C7658" s="6" t="s">
        <v>15131</v>
      </c>
      <c r="D7658" s="3" t="s">
        <v>2284</v>
      </c>
    </row>
    <row r="7659">
      <c r="A7659" s="6" t="s">
        <v>4681</v>
      </c>
      <c r="B7659" s="2" t="s">
        <v>15132</v>
      </c>
      <c r="C7659" s="6" t="s">
        <v>15133</v>
      </c>
      <c r="D7659" s="3" t="s">
        <v>2284</v>
      </c>
    </row>
    <row r="7660">
      <c r="A7660" s="6" t="s">
        <v>4681</v>
      </c>
      <c r="B7660" s="2" t="s">
        <v>15134</v>
      </c>
      <c r="C7660" s="6" t="s">
        <v>15135</v>
      </c>
      <c r="D7660" s="3" t="s">
        <v>2284</v>
      </c>
    </row>
    <row r="7661">
      <c r="A7661" s="6" t="s">
        <v>4681</v>
      </c>
      <c r="B7661" s="2" t="s">
        <v>15136</v>
      </c>
      <c r="C7661" s="6" t="s">
        <v>2288</v>
      </c>
      <c r="D7661" s="3" t="s">
        <v>2287</v>
      </c>
    </row>
    <row r="7662">
      <c r="A7662" s="6" t="s">
        <v>4681</v>
      </c>
      <c r="B7662" s="2" t="s">
        <v>15137</v>
      </c>
      <c r="C7662" s="6" t="s">
        <v>2290</v>
      </c>
      <c r="D7662" s="3" t="s">
        <v>2289</v>
      </c>
    </row>
    <row r="7663">
      <c r="A7663" s="6" t="s">
        <v>4681</v>
      </c>
      <c r="B7663" s="2" t="s">
        <v>15138</v>
      </c>
      <c r="C7663" s="6" t="s">
        <v>2292</v>
      </c>
      <c r="D7663" s="3" t="s">
        <v>2291</v>
      </c>
    </row>
    <row r="7664">
      <c r="A7664" s="6" t="s">
        <v>4681</v>
      </c>
      <c r="B7664" s="2" t="s">
        <v>15139</v>
      </c>
      <c r="C7664" s="6" t="s">
        <v>15140</v>
      </c>
      <c r="D7664" s="3" t="s">
        <v>2293</v>
      </c>
    </row>
    <row r="7665">
      <c r="A7665" s="6" t="s">
        <v>4681</v>
      </c>
      <c r="B7665" s="2" t="s">
        <v>15141</v>
      </c>
      <c r="C7665" s="6" t="s">
        <v>15142</v>
      </c>
      <c r="D7665" s="3" t="s">
        <v>2293</v>
      </c>
    </row>
    <row r="7666">
      <c r="A7666" s="6" t="s">
        <v>4681</v>
      </c>
      <c r="B7666" s="2" t="s">
        <v>15143</v>
      </c>
      <c r="C7666" s="6" t="s">
        <v>15144</v>
      </c>
      <c r="D7666" s="3" t="s">
        <v>2293</v>
      </c>
    </row>
    <row r="7667">
      <c r="A7667" s="6" t="s">
        <v>4681</v>
      </c>
      <c r="B7667" s="2" t="s">
        <v>15145</v>
      </c>
      <c r="C7667" s="6" t="s">
        <v>15146</v>
      </c>
      <c r="D7667" s="3" t="s">
        <v>2293</v>
      </c>
    </row>
    <row r="7668">
      <c r="A7668" s="6" t="s">
        <v>4681</v>
      </c>
      <c r="B7668" s="2" t="s">
        <v>15147</v>
      </c>
      <c r="C7668" s="6" t="s">
        <v>15148</v>
      </c>
      <c r="D7668" s="3" t="s">
        <v>2293</v>
      </c>
    </row>
    <row r="7669">
      <c r="A7669" s="6" t="s">
        <v>4681</v>
      </c>
      <c r="B7669" s="2" t="s">
        <v>15149</v>
      </c>
      <c r="C7669" s="6" t="s">
        <v>15150</v>
      </c>
      <c r="D7669" s="3" t="s">
        <v>2293</v>
      </c>
    </row>
    <row r="7670">
      <c r="A7670" s="6" t="s">
        <v>4681</v>
      </c>
      <c r="B7670" s="2" t="s">
        <v>15151</v>
      </c>
      <c r="C7670" s="6" t="s">
        <v>15152</v>
      </c>
      <c r="D7670" s="3" t="s">
        <v>2293</v>
      </c>
    </row>
    <row r="7671">
      <c r="A7671" s="6" t="s">
        <v>4681</v>
      </c>
      <c r="B7671" s="2" t="s">
        <v>15153</v>
      </c>
      <c r="C7671" s="6" t="s">
        <v>15154</v>
      </c>
      <c r="D7671" s="3" t="s">
        <v>2293</v>
      </c>
    </row>
    <row r="7672">
      <c r="A7672" s="6" t="s">
        <v>4681</v>
      </c>
      <c r="B7672" s="2" t="s">
        <v>15155</v>
      </c>
      <c r="C7672" s="6" t="s">
        <v>15156</v>
      </c>
      <c r="D7672" s="3" t="s">
        <v>2295</v>
      </c>
    </row>
    <row r="7673">
      <c r="A7673" s="6" t="s">
        <v>4681</v>
      </c>
      <c r="B7673" s="2" t="s">
        <v>15157</v>
      </c>
      <c r="C7673" s="6" t="s">
        <v>15158</v>
      </c>
      <c r="D7673" s="3" t="s">
        <v>2295</v>
      </c>
    </row>
    <row r="7674">
      <c r="A7674" s="6" t="s">
        <v>4681</v>
      </c>
      <c r="B7674" s="2" t="s">
        <v>15159</v>
      </c>
      <c r="C7674" s="6" t="s">
        <v>15160</v>
      </c>
      <c r="D7674" s="3" t="s">
        <v>2295</v>
      </c>
    </row>
    <row r="7675">
      <c r="A7675" s="6" t="s">
        <v>4681</v>
      </c>
      <c r="B7675" s="2" t="s">
        <v>15161</v>
      </c>
      <c r="C7675" s="6" t="s">
        <v>15162</v>
      </c>
      <c r="D7675" s="3" t="s">
        <v>2298</v>
      </c>
    </row>
    <row r="7676">
      <c r="A7676" s="6" t="s">
        <v>4681</v>
      </c>
      <c r="B7676" s="2" t="s">
        <v>15163</v>
      </c>
      <c r="C7676" s="6" t="s">
        <v>15164</v>
      </c>
      <c r="D7676" s="3" t="s">
        <v>2298</v>
      </c>
    </row>
    <row r="7677">
      <c r="A7677" s="6" t="s">
        <v>4681</v>
      </c>
      <c r="B7677" s="2" t="s">
        <v>15165</v>
      </c>
      <c r="C7677" s="6" t="s">
        <v>15166</v>
      </c>
      <c r="D7677" s="3" t="s">
        <v>2298</v>
      </c>
    </row>
    <row r="7678">
      <c r="A7678" s="6" t="s">
        <v>4681</v>
      </c>
      <c r="B7678" s="2" t="s">
        <v>15167</v>
      </c>
      <c r="C7678" s="6" t="s">
        <v>2301</v>
      </c>
      <c r="D7678" s="3" t="s">
        <v>2300</v>
      </c>
    </row>
    <row r="7679">
      <c r="A7679" s="6" t="s">
        <v>4681</v>
      </c>
      <c r="B7679" s="2" t="s">
        <v>15168</v>
      </c>
      <c r="C7679" s="6" t="s">
        <v>15169</v>
      </c>
      <c r="D7679" s="3" t="s">
        <v>2302</v>
      </c>
    </row>
    <row r="7680">
      <c r="A7680" s="6" t="s">
        <v>4681</v>
      </c>
      <c r="B7680" s="2" t="s">
        <v>15170</v>
      </c>
      <c r="C7680" s="6" t="s">
        <v>15171</v>
      </c>
      <c r="D7680" s="3" t="s">
        <v>2302</v>
      </c>
    </row>
    <row r="7681">
      <c r="A7681" s="6" t="s">
        <v>4681</v>
      </c>
      <c r="B7681" s="2" t="s">
        <v>15172</v>
      </c>
      <c r="C7681" s="6" t="s">
        <v>15173</v>
      </c>
      <c r="D7681" s="3" t="s">
        <v>2302</v>
      </c>
    </row>
    <row r="7682">
      <c r="A7682" s="6" t="s">
        <v>4681</v>
      </c>
      <c r="B7682" s="2" t="s">
        <v>15174</v>
      </c>
      <c r="C7682" s="6" t="s">
        <v>15175</v>
      </c>
      <c r="D7682" s="3" t="s">
        <v>2302</v>
      </c>
    </row>
    <row r="7683">
      <c r="A7683" s="6" t="s">
        <v>4681</v>
      </c>
      <c r="B7683" s="2" t="s">
        <v>15176</v>
      </c>
      <c r="C7683" s="6" t="s">
        <v>15177</v>
      </c>
      <c r="D7683" s="3" t="s">
        <v>2302</v>
      </c>
    </row>
    <row r="7684">
      <c r="A7684" s="6" t="s">
        <v>4681</v>
      </c>
      <c r="B7684" s="2" t="s">
        <v>15178</v>
      </c>
      <c r="C7684" s="6" t="s">
        <v>15179</v>
      </c>
      <c r="D7684" s="3" t="s">
        <v>2302</v>
      </c>
    </row>
    <row r="7685">
      <c r="A7685" s="6" t="s">
        <v>4681</v>
      </c>
      <c r="B7685" s="2" t="s">
        <v>15180</v>
      </c>
      <c r="C7685" s="6" t="s">
        <v>15181</v>
      </c>
      <c r="D7685" s="3" t="s">
        <v>2302</v>
      </c>
    </row>
    <row r="7686">
      <c r="A7686" s="6" t="s">
        <v>4681</v>
      </c>
      <c r="B7686" s="2" t="s">
        <v>15182</v>
      </c>
      <c r="C7686" s="6" t="s">
        <v>15183</v>
      </c>
      <c r="D7686" s="3" t="s">
        <v>2302</v>
      </c>
    </row>
    <row r="7687">
      <c r="A7687" s="6" t="s">
        <v>4681</v>
      </c>
      <c r="B7687" s="2" t="s">
        <v>15184</v>
      </c>
      <c r="C7687" s="6" t="s">
        <v>15185</v>
      </c>
      <c r="D7687" s="3" t="s">
        <v>2302</v>
      </c>
    </row>
    <row r="7688">
      <c r="A7688" s="6" t="s">
        <v>4681</v>
      </c>
      <c r="B7688" s="2" t="s">
        <v>15186</v>
      </c>
      <c r="C7688" s="6" t="s">
        <v>15187</v>
      </c>
      <c r="D7688" s="3" t="s">
        <v>2304</v>
      </c>
    </row>
    <row r="7689">
      <c r="A7689" s="6" t="s">
        <v>4681</v>
      </c>
      <c r="B7689" s="2" t="s">
        <v>15188</v>
      </c>
      <c r="C7689" s="6" t="s">
        <v>15189</v>
      </c>
      <c r="D7689" s="3" t="s">
        <v>2304</v>
      </c>
    </row>
    <row r="7690">
      <c r="A7690" s="6" t="s">
        <v>4681</v>
      </c>
      <c r="B7690" s="2" t="s">
        <v>15190</v>
      </c>
      <c r="C7690" s="6" t="s">
        <v>15191</v>
      </c>
      <c r="D7690" s="3" t="s">
        <v>2304</v>
      </c>
    </row>
    <row r="7691">
      <c r="A7691" s="6" t="s">
        <v>4681</v>
      </c>
      <c r="B7691" s="2" t="s">
        <v>15192</v>
      </c>
      <c r="C7691" s="6" t="s">
        <v>15193</v>
      </c>
      <c r="D7691" s="3" t="s">
        <v>2304</v>
      </c>
    </row>
    <row r="7692">
      <c r="A7692" s="6" t="s">
        <v>4681</v>
      </c>
      <c r="B7692" s="2" t="s">
        <v>15194</v>
      </c>
      <c r="C7692" s="6" t="s">
        <v>15195</v>
      </c>
      <c r="D7692" s="3" t="s">
        <v>2304</v>
      </c>
    </row>
    <row r="7693">
      <c r="A7693" s="6" t="s">
        <v>4681</v>
      </c>
      <c r="B7693" s="2" t="s">
        <v>15196</v>
      </c>
      <c r="C7693" s="6" t="s">
        <v>15197</v>
      </c>
      <c r="D7693" s="3" t="s">
        <v>2304</v>
      </c>
    </row>
    <row r="7694">
      <c r="A7694" s="6" t="s">
        <v>4681</v>
      </c>
      <c r="B7694" s="2" t="s">
        <v>15198</v>
      </c>
      <c r="C7694" s="6" t="s">
        <v>15199</v>
      </c>
      <c r="D7694" s="3" t="s">
        <v>2306</v>
      </c>
    </row>
    <row r="7695">
      <c r="A7695" s="6" t="s">
        <v>4681</v>
      </c>
      <c r="B7695" s="2" t="s">
        <v>15200</v>
      </c>
      <c r="C7695" s="6" t="s">
        <v>15201</v>
      </c>
      <c r="D7695" s="3" t="s">
        <v>2306</v>
      </c>
    </row>
    <row r="7696">
      <c r="A7696" s="6" t="s">
        <v>4681</v>
      </c>
      <c r="B7696" s="2" t="s">
        <v>15202</v>
      </c>
      <c r="C7696" s="6" t="s">
        <v>15203</v>
      </c>
      <c r="D7696" s="3" t="s">
        <v>2306</v>
      </c>
    </row>
    <row r="7697">
      <c r="A7697" s="6" t="s">
        <v>4681</v>
      </c>
      <c r="B7697" s="2" t="s">
        <v>15204</v>
      </c>
      <c r="C7697" s="6" t="s">
        <v>15205</v>
      </c>
      <c r="D7697" s="3" t="s">
        <v>2306</v>
      </c>
    </row>
    <row r="7698">
      <c r="A7698" s="6" t="s">
        <v>4681</v>
      </c>
      <c r="B7698" s="2" t="s">
        <v>15206</v>
      </c>
      <c r="C7698" s="6" t="s">
        <v>15207</v>
      </c>
      <c r="D7698" s="3" t="s">
        <v>2308</v>
      </c>
    </row>
    <row r="7699">
      <c r="A7699" s="6" t="s">
        <v>4681</v>
      </c>
      <c r="B7699" s="2" t="s">
        <v>15208</v>
      </c>
      <c r="C7699" s="6" t="s">
        <v>15209</v>
      </c>
      <c r="D7699" s="3" t="s">
        <v>2308</v>
      </c>
    </row>
    <row r="7700">
      <c r="A7700" s="6" t="s">
        <v>4681</v>
      </c>
      <c r="B7700" s="2" t="s">
        <v>15210</v>
      </c>
      <c r="C7700" s="6" t="s">
        <v>15211</v>
      </c>
      <c r="D7700" s="3" t="s">
        <v>2308</v>
      </c>
    </row>
    <row r="7701">
      <c r="A7701" s="6" t="s">
        <v>4681</v>
      </c>
      <c r="B7701" s="2" t="s">
        <v>15212</v>
      </c>
      <c r="C7701" s="6" t="s">
        <v>15213</v>
      </c>
      <c r="D7701" s="3" t="s">
        <v>2308</v>
      </c>
    </row>
    <row r="7702">
      <c r="A7702" s="6" t="s">
        <v>4681</v>
      </c>
      <c r="B7702" s="2" t="s">
        <v>15214</v>
      </c>
      <c r="C7702" s="6" t="s">
        <v>15215</v>
      </c>
      <c r="D7702" s="3" t="s">
        <v>2308</v>
      </c>
    </row>
    <row r="7703">
      <c r="A7703" s="6" t="s">
        <v>4681</v>
      </c>
      <c r="B7703" s="2" t="s">
        <v>15216</v>
      </c>
      <c r="C7703" s="6" t="s">
        <v>15217</v>
      </c>
      <c r="D7703" s="3" t="s">
        <v>2308</v>
      </c>
    </row>
    <row r="7704">
      <c r="A7704" s="6" t="s">
        <v>4681</v>
      </c>
      <c r="B7704" s="2" t="s">
        <v>15218</v>
      </c>
      <c r="C7704" s="6" t="s">
        <v>15219</v>
      </c>
      <c r="D7704" s="3" t="s">
        <v>2308</v>
      </c>
    </row>
    <row r="7705">
      <c r="A7705" s="6" t="s">
        <v>4681</v>
      </c>
      <c r="B7705" s="2" t="s">
        <v>15220</v>
      </c>
      <c r="C7705" s="6" t="s">
        <v>15221</v>
      </c>
      <c r="D7705" s="3" t="s">
        <v>2308</v>
      </c>
    </row>
    <row r="7706">
      <c r="A7706" s="6" t="s">
        <v>4681</v>
      </c>
      <c r="B7706" s="2" t="s">
        <v>15222</v>
      </c>
      <c r="C7706" s="6" t="s">
        <v>15223</v>
      </c>
      <c r="D7706" s="3" t="s">
        <v>2310</v>
      </c>
    </row>
    <row r="7707">
      <c r="A7707" s="6" t="s">
        <v>4681</v>
      </c>
      <c r="B7707" s="2" t="s">
        <v>15224</v>
      </c>
      <c r="C7707" s="6" t="s">
        <v>15225</v>
      </c>
      <c r="D7707" s="3" t="s">
        <v>2310</v>
      </c>
    </row>
    <row r="7708">
      <c r="A7708" s="6" t="s">
        <v>4681</v>
      </c>
      <c r="B7708" s="2" t="s">
        <v>15226</v>
      </c>
      <c r="C7708" s="6" t="s">
        <v>15227</v>
      </c>
      <c r="D7708" s="3" t="s">
        <v>2310</v>
      </c>
    </row>
    <row r="7709">
      <c r="A7709" s="6" t="s">
        <v>4681</v>
      </c>
      <c r="B7709" s="2" t="s">
        <v>15228</v>
      </c>
      <c r="C7709" s="6" t="s">
        <v>15229</v>
      </c>
      <c r="D7709" s="3" t="s">
        <v>2312</v>
      </c>
    </row>
    <row r="7710">
      <c r="A7710" s="6" t="s">
        <v>4681</v>
      </c>
      <c r="B7710" s="2" t="s">
        <v>15230</v>
      </c>
      <c r="C7710" s="6" t="s">
        <v>15231</v>
      </c>
      <c r="D7710" s="3" t="s">
        <v>2312</v>
      </c>
    </row>
    <row r="7711">
      <c r="A7711" s="6" t="s">
        <v>4681</v>
      </c>
      <c r="B7711" s="2" t="s">
        <v>15232</v>
      </c>
      <c r="C7711" s="6" t="s">
        <v>15233</v>
      </c>
      <c r="D7711" s="3" t="s">
        <v>2312</v>
      </c>
    </row>
    <row r="7712">
      <c r="A7712" s="6" t="s">
        <v>4681</v>
      </c>
      <c r="B7712" s="2" t="s">
        <v>15234</v>
      </c>
      <c r="C7712" s="6" t="s">
        <v>15235</v>
      </c>
      <c r="D7712" s="3" t="s">
        <v>2312</v>
      </c>
    </row>
    <row r="7713">
      <c r="A7713" s="6" t="s">
        <v>4681</v>
      </c>
      <c r="B7713" s="2" t="s">
        <v>15236</v>
      </c>
      <c r="C7713" s="6" t="s">
        <v>15237</v>
      </c>
      <c r="D7713" s="3" t="s">
        <v>2312</v>
      </c>
    </row>
    <row r="7714">
      <c r="A7714" s="6" t="s">
        <v>4681</v>
      </c>
      <c r="B7714" s="2" t="s">
        <v>15238</v>
      </c>
      <c r="C7714" s="6" t="s">
        <v>15239</v>
      </c>
      <c r="D7714" s="3" t="s">
        <v>2312</v>
      </c>
    </row>
    <row r="7715">
      <c r="A7715" s="6" t="s">
        <v>4681</v>
      </c>
      <c r="B7715" s="2" t="s">
        <v>15240</v>
      </c>
      <c r="C7715" s="6" t="s">
        <v>15241</v>
      </c>
      <c r="D7715" s="3" t="s">
        <v>2312</v>
      </c>
    </row>
    <row r="7716">
      <c r="A7716" s="6" t="s">
        <v>4681</v>
      </c>
      <c r="B7716" s="2" t="s">
        <v>15242</v>
      </c>
      <c r="C7716" s="6" t="s">
        <v>15243</v>
      </c>
      <c r="D7716" s="3" t="s">
        <v>2312</v>
      </c>
    </row>
    <row r="7717">
      <c r="A7717" s="6" t="s">
        <v>4681</v>
      </c>
      <c r="B7717" s="2" t="s">
        <v>15244</v>
      </c>
      <c r="C7717" s="6" t="s">
        <v>15245</v>
      </c>
      <c r="D7717" s="3" t="s">
        <v>2312</v>
      </c>
    </row>
    <row r="7718">
      <c r="A7718" s="6" t="s">
        <v>4681</v>
      </c>
      <c r="B7718" s="2" t="s">
        <v>15246</v>
      </c>
      <c r="C7718" s="6" t="s">
        <v>15247</v>
      </c>
      <c r="D7718" s="3" t="s">
        <v>2315</v>
      </c>
    </row>
    <row r="7719">
      <c r="A7719" s="6" t="s">
        <v>4681</v>
      </c>
      <c r="B7719" s="2" t="s">
        <v>15248</v>
      </c>
      <c r="C7719" s="6" t="s">
        <v>15249</v>
      </c>
      <c r="D7719" s="3" t="s">
        <v>2315</v>
      </c>
    </row>
    <row r="7720">
      <c r="A7720" s="6" t="s">
        <v>4681</v>
      </c>
      <c r="B7720" s="2" t="s">
        <v>15250</v>
      </c>
      <c r="C7720" s="6" t="s">
        <v>15251</v>
      </c>
      <c r="D7720" s="3" t="s">
        <v>2315</v>
      </c>
    </row>
    <row r="7721">
      <c r="A7721" s="6" t="s">
        <v>4681</v>
      </c>
      <c r="B7721" s="2" t="s">
        <v>15252</v>
      </c>
      <c r="C7721" s="6" t="s">
        <v>15253</v>
      </c>
      <c r="D7721" s="3" t="s">
        <v>2315</v>
      </c>
    </row>
    <row r="7722">
      <c r="A7722" s="6" t="s">
        <v>4681</v>
      </c>
      <c r="B7722" s="2" t="s">
        <v>15254</v>
      </c>
      <c r="C7722" s="6" t="s">
        <v>15255</v>
      </c>
      <c r="D7722" s="3" t="s">
        <v>2315</v>
      </c>
    </row>
    <row r="7723">
      <c r="A7723" s="6" t="s">
        <v>4681</v>
      </c>
      <c r="B7723" s="2" t="s">
        <v>15256</v>
      </c>
      <c r="C7723" s="6" t="s">
        <v>15257</v>
      </c>
      <c r="D7723" s="3" t="s">
        <v>2315</v>
      </c>
    </row>
    <row r="7724">
      <c r="A7724" s="6" t="s">
        <v>4681</v>
      </c>
      <c r="B7724" s="2" t="s">
        <v>15258</v>
      </c>
      <c r="C7724" s="6" t="s">
        <v>15259</v>
      </c>
      <c r="D7724" s="3" t="s">
        <v>2315</v>
      </c>
    </row>
    <row r="7725">
      <c r="A7725" s="6" t="s">
        <v>4681</v>
      </c>
      <c r="B7725" s="2" t="s">
        <v>15260</v>
      </c>
      <c r="C7725" s="6" t="s">
        <v>15261</v>
      </c>
      <c r="D7725" s="3" t="s">
        <v>2315</v>
      </c>
    </row>
    <row r="7726">
      <c r="A7726" s="6" t="s">
        <v>4681</v>
      </c>
      <c r="B7726" s="2" t="s">
        <v>15262</v>
      </c>
      <c r="C7726" s="6" t="s">
        <v>15263</v>
      </c>
      <c r="D7726" s="3" t="s">
        <v>2315</v>
      </c>
    </row>
    <row r="7727">
      <c r="A7727" s="6" t="s">
        <v>4681</v>
      </c>
      <c r="B7727" s="2" t="s">
        <v>15264</v>
      </c>
      <c r="C7727" s="6" t="s">
        <v>15265</v>
      </c>
      <c r="D7727" s="3" t="s">
        <v>2317</v>
      </c>
    </row>
    <row r="7728">
      <c r="A7728" s="6" t="s">
        <v>4681</v>
      </c>
      <c r="B7728" s="2" t="s">
        <v>15266</v>
      </c>
      <c r="C7728" s="6" t="s">
        <v>15267</v>
      </c>
      <c r="D7728" s="3" t="s">
        <v>2317</v>
      </c>
    </row>
    <row r="7729">
      <c r="A7729" s="6" t="s">
        <v>4681</v>
      </c>
      <c r="B7729" s="2" t="s">
        <v>15268</v>
      </c>
      <c r="C7729" s="6" t="s">
        <v>15269</v>
      </c>
      <c r="D7729" s="3" t="s">
        <v>2317</v>
      </c>
    </row>
    <row r="7730">
      <c r="A7730" s="6" t="s">
        <v>4681</v>
      </c>
      <c r="B7730" s="2" t="s">
        <v>15270</v>
      </c>
      <c r="C7730" s="6" t="s">
        <v>15271</v>
      </c>
      <c r="D7730" s="3" t="s">
        <v>2317</v>
      </c>
    </row>
    <row r="7731">
      <c r="A7731" s="6" t="s">
        <v>4681</v>
      </c>
      <c r="B7731" s="2" t="s">
        <v>15272</v>
      </c>
      <c r="C7731" s="6" t="s">
        <v>15273</v>
      </c>
      <c r="D7731" s="3" t="s">
        <v>2317</v>
      </c>
    </row>
    <row r="7732">
      <c r="A7732" s="6" t="s">
        <v>4681</v>
      </c>
      <c r="B7732" s="2" t="s">
        <v>15274</v>
      </c>
      <c r="C7732" s="6" t="s">
        <v>15275</v>
      </c>
      <c r="D7732" s="3" t="s">
        <v>2317</v>
      </c>
    </row>
    <row r="7733">
      <c r="A7733" s="6" t="s">
        <v>4681</v>
      </c>
      <c r="B7733" s="2" t="s">
        <v>15276</v>
      </c>
      <c r="C7733" s="6" t="s">
        <v>15277</v>
      </c>
      <c r="D7733" s="3" t="s">
        <v>2317</v>
      </c>
    </row>
    <row r="7734">
      <c r="A7734" s="6" t="s">
        <v>4681</v>
      </c>
      <c r="B7734" s="2" t="s">
        <v>15278</v>
      </c>
      <c r="C7734" s="6" t="s">
        <v>15279</v>
      </c>
      <c r="D7734" s="3" t="s">
        <v>2317</v>
      </c>
    </row>
    <row r="7735">
      <c r="A7735" s="6" t="s">
        <v>4681</v>
      </c>
      <c r="B7735" s="2" t="s">
        <v>15280</v>
      </c>
      <c r="C7735" s="6" t="s">
        <v>15281</v>
      </c>
      <c r="D7735" s="3" t="s">
        <v>2319</v>
      </c>
    </row>
    <row r="7736">
      <c r="A7736" s="6" t="s">
        <v>4681</v>
      </c>
      <c r="B7736" s="2" t="s">
        <v>15282</v>
      </c>
      <c r="C7736" s="6" t="s">
        <v>15283</v>
      </c>
      <c r="D7736" s="3" t="s">
        <v>2319</v>
      </c>
    </row>
    <row r="7737">
      <c r="A7737" s="6" t="s">
        <v>4681</v>
      </c>
      <c r="B7737" s="2" t="s">
        <v>15284</v>
      </c>
      <c r="C7737" s="6" t="s">
        <v>15285</v>
      </c>
      <c r="D7737" s="3" t="s">
        <v>2319</v>
      </c>
    </row>
    <row r="7738">
      <c r="A7738" s="6" t="s">
        <v>4681</v>
      </c>
      <c r="B7738" s="2" t="s">
        <v>15286</v>
      </c>
      <c r="C7738" s="6" t="s">
        <v>15287</v>
      </c>
      <c r="D7738" s="3" t="s">
        <v>2319</v>
      </c>
    </row>
    <row r="7739">
      <c r="A7739" s="6" t="s">
        <v>4681</v>
      </c>
      <c r="B7739" s="2" t="s">
        <v>15288</v>
      </c>
      <c r="C7739" s="6" t="s">
        <v>15289</v>
      </c>
      <c r="D7739" s="3" t="s">
        <v>2319</v>
      </c>
    </row>
    <row r="7740">
      <c r="A7740" s="6" t="s">
        <v>4681</v>
      </c>
      <c r="B7740" s="2" t="s">
        <v>15290</v>
      </c>
      <c r="C7740" s="6" t="s">
        <v>15291</v>
      </c>
      <c r="D7740" s="3" t="s">
        <v>2319</v>
      </c>
    </row>
    <row r="7741">
      <c r="A7741" s="6" t="s">
        <v>4681</v>
      </c>
      <c r="B7741" s="2" t="s">
        <v>15292</v>
      </c>
      <c r="C7741" s="6" t="s">
        <v>15293</v>
      </c>
      <c r="D7741" s="3" t="s">
        <v>2319</v>
      </c>
    </row>
    <row r="7742">
      <c r="A7742" s="6" t="s">
        <v>4681</v>
      </c>
      <c r="B7742" s="2" t="s">
        <v>15294</v>
      </c>
      <c r="C7742" s="6" t="s">
        <v>15295</v>
      </c>
      <c r="D7742" s="3" t="s">
        <v>2319</v>
      </c>
    </row>
    <row r="7743">
      <c r="A7743" s="6" t="s">
        <v>4681</v>
      </c>
      <c r="B7743" s="2" t="s">
        <v>15296</v>
      </c>
      <c r="C7743" s="6" t="s">
        <v>15297</v>
      </c>
      <c r="D7743" s="3" t="s">
        <v>2319</v>
      </c>
    </row>
    <row r="7744">
      <c r="A7744" s="6" t="s">
        <v>4681</v>
      </c>
      <c r="B7744" s="2" t="s">
        <v>15298</v>
      </c>
      <c r="C7744" s="6" t="s">
        <v>15299</v>
      </c>
      <c r="D7744" s="3" t="s">
        <v>2319</v>
      </c>
    </row>
    <row r="7745">
      <c r="A7745" s="6" t="s">
        <v>4681</v>
      </c>
      <c r="B7745" s="2" t="s">
        <v>15300</v>
      </c>
      <c r="C7745" s="6" t="s">
        <v>15301</v>
      </c>
      <c r="D7745" s="3" t="s">
        <v>2321</v>
      </c>
    </row>
    <row r="7746">
      <c r="A7746" s="6" t="s">
        <v>4681</v>
      </c>
      <c r="B7746" s="2" t="s">
        <v>15302</v>
      </c>
      <c r="C7746" s="6" t="s">
        <v>15303</v>
      </c>
      <c r="D7746" s="3" t="s">
        <v>2321</v>
      </c>
    </row>
    <row r="7747">
      <c r="A7747" s="6" t="s">
        <v>4681</v>
      </c>
      <c r="B7747" s="2" t="s">
        <v>15304</v>
      </c>
      <c r="C7747" s="6" t="s">
        <v>15305</v>
      </c>
      <c r="D7747" s="3" t="s">
        <v>2321</v>
      </c>
    </row>
    <row r="7748">
      <c r="A7748" s="6" t="s">
        <v>4681</v>
      </c>
      <c r="B7748" s="2" t="s">
        <v>15306</v>
      </c>
      <c r="C7748" s="6" t="s">
        <v>15307</v>
      </c>
      <c r="D7748" s="3" t="s">
        <v>2321</v>
      </c>
    </row>
    <row r="7749">
      <c r="A7749" s="6" t="s">
        <v>4681</v>
      </c>
      <c r="B7749" s="2" t="s">
        <v>15308</v>
      </c>
      <c r="C7749" s="6" t="s">
        <v>15309</v>
      </c>
      <c r="D7749" s="3" t="s">
        <v>2321</v>
      </c>
    </row>
    <row r="7750">
      <c r="A7750" s="6" t="s">
        <v>4681</v>
      </c>
      <c r="B7750" s="2" t="s">
        <v>15310</v>
      </c>
      <c r="C7750" s="6" t="s">
        <v>15311</v>
      </c>
      <c r="D7750" s="3" t="s">
        <v>2321</v>
      </c>
    </row>
    <row r="7751">
      <c r="A7751" s="6" t="s">
        <v>4681</v>
      </c>
      <c r="B7751" s="2" t="s">
        <v>15312</v>
      </c>
      <c r="C7751" s="6" t="s">
        <v>15313</v>
      </c>
      <c r="D7751" s="3" t="s">
        <v>2323</v>
      </c>
    </row>
    <row r="7752">
      <c r="A7752" s="6" t="s">
        <v>4681</v>
      </c>
      <c r="B7752" s="2" t="s">
        <v>15314</v>
      </c>
      <c r="C7752" s="6" t="s">
        <v>15315</v>
      </c>
      <c r="D7752" s="3" t="s">
        <v>2323</v>
      </c>
    </row>
    <row r="7753">
      <c r="A7753" s="6" t="s">
        <v>4681</v>
      </c>
      <c r="B7753" s="2" t="s">
        <v>15316</v>
      </c>
      <c r="C7753" s="6" t="s">
        <v>15317</v>
      </c>
      <c r="D7753" s="3" t="s">
        <v>2323</v>
      </c>
    </row>
    <row r="7754">
      <c r="A7754" s="6" t="s">
        <v>4681</v>
      </c>
      <c r="B7754" s="2" t="s">
        <v>15318</v>
      </c>
      <c r="C7754" s="6" t="s">
        <v>15319</v>
      </c>
      <c r="D7754" s="3" t="s">
        <v>2323</v>
      </c>
    </row>
    <row r="7755">
      <c r="A7755" s="6" t="s">
        <v>4681</v>
      </c>
      <c r="B7755" s="2" t="s">
        <v>15320</v>
      </c>
      <c r="C7755" s="6" t="s">
        <v>15321</v>
      </c>
      <c r="D7755" s="3" t="s">
        <v>2323</v>
      </c>
    </row>
    <row r="7756">
      <c r="A7756" s="6" t="s">
        <v>4681</v>
      </c>
      <c r="B7756" s="2" t="s">
        <v>15322</v>
      </c>
      <c r="C7756" s="6" t="s">
        <v>15323</v>
      </c>
      <c r="D7756" s="3" t="s">
        <v>2323</v>
      </c>
    </row>
    <row r="7757">
      <c r="A7757" s="6" t="s">
        <v>4681</v>
      </c>
      <c r="B7757" s="2" t="s">
        <v>15324</v>
      </c>
      <c r="C7757" s="6" t="s">
        <v>15325</v>
      </c>
      <c r="D7757" s="3" t="s">
        <v>2323</v>
      </c>
    </row>
    <row r="7758">
      <c r="A7758" s="6" t="s">
        <v>4681</v>
      </c>
      <c r="B7758" s="2" t="s">
        <v>15326</v>
      </c>
      <c r="C7758" s="6" t="s">
        <v>15327</v>
      </c>
      <c r="D7758" s="3" t="s">
        <v>2323</v>
      </c>
    </row>
    <row r="7759">
      <c r="A7759" s="6" t="s">
        <v>4681</v>
      </c>
      <c r="B7759" s="2" t="s">
        <v>15328</v>
      </c>
      <c r="C7759" s="6" t="s">
        <v>15329</v>
      </c>
      <c r="D7759" s="3" t="s">
        <v>2323</v>
      </c>
    </row>
    <row r="7760">
      <c r="A7760" s="6" t="s">
        <v>4681</v>
      </c>
      <c r="B7760" s="2" t="s">
        <v>15330</v>
      </c>
      <c r="C7760" s="6" t="s">
        <v>15331</v>
      </c>
      <c r="D7760" s="3" t="s">
        <v>2323</v>
      </c>
    </row>
    <row r="7761">
      <c r="A7761" s="6" t="s">
        <v>4681</v>
      </c>
      <c r="B7761" s="2" t="s">
        <v>15332</v>
      </c>
      <c r="C7761" s="6" t="s">
        <v>2326</v>
      </c>
      <c r="D7761" s="3" t="s">
        <v>2325</v>
      </c>
    </row>
    <row r="7762">
      <c r="A7762" s="6" t="s">
        <v>4681</v>
      </c>
      <c r="B7762" s="2" t="s">
        <v>15333</v>
      </c>
      <c r="C7762" s="6" t="s">
        <v>15334</v>
      </c>
      <c r="D7762" s="3" t="s">
        <v>2327</v>
      </c>
    </row>
    <row r="7763">
      <c r="A7763" s="6" t="s">
        <v>4681</v>
      </c>
      <c r="B7763" s="2" t="s">
        <v>15335</v>
      </c>
      <c r="C7763" s="6" t="s">
        <v>15336</v>
      </c>
      <c r="D7763" s="3" t="s">
        <v>2327</v>
      </c>
    </row>
    <row r="7764">
      <c r="A7764" s="6" t="s">
        <v>4681</v>
      </c>
      <c r="B7764" s="2" t="s">
        <v>15337</v>
      </c>
      <c r="C7764" s="6" t="s">
        <v>15338</v>
      </c>
      <c r="D7764" s="3" t="s">
        <v>2327</v>
      </c>
    </row>
    <row r="7765">
      <c r="A7765" s="6" t="s">
        <v>4681</v>
      </c>
      <c r="B7765" s="2" t="s">
        <v>15339</v>
      </c>
      <c r="C7765" s="6" t="s">
        <v>15340</v>
      </c>
      <c r="D7765" s="3" t="s">
        <v>2327</v>
      </c>
    </row>
    <row r="7766">
      <c r="A7766" s="6" t="s">
        <v>4681</v>
      </c>
      <c r="B7766" s="2" t="s">
        <v>15341</v>
      </c>
      <c r="C7766" s="6" t="s">
        <v>15342</v>
      </c>
      <c r="D7766" s="3" t="s">
        <v>2329</v>
      </c>
    </row>
    <row r="7767">
      <c r="A7767" s="6" t="s">
        <v>4681</v>
      </c>
      <c r="B7767" s="2" t="s">
        <v>15343</v>
      </c>
      <c r="C7767" s="6" t="s">
        <v>15344</v>
      </c>
      <c r="D7767" s="3" t="s">
        <v>2329</v>
      </c>
    </row>
    <row r="7768">
      <c r="A7768" s="6" t="s">
        <v>4681</v>
      </c>
      <c r="B7768" s="2" t="s">
        <v>15345</v>
      </c>
      <c r="C7768" s="6" t="s">
        <v>15346</v>
      </c>
      <c r="D7768" s="3" t="s">
        <v>2329</v>
      </c>
    </row>
    <row r="7769">
      <c r="A7769" s="6" t="s">
        <v>4681</v>
      </c>
      <c r="B7769" s="2" t="s">
        <v>15347</v>
      </c>
      <c r="C7769" s="6" t="s">
        <v>15348</v>
      </c>
      <c r="D7769" s="3" t="s">
        <v>2329</v>
      </c>
    </row>
    <row r="7770">
      <c r="A7770" s="6" t="s">
        <v>4681</v>
      </c>
      <c r="B7770" s="2" t="s">
        <v>15349</v>
      </c>
      <c r="C7770" s="6" t="s">
        <v>15350</v>
      </c>
      <c r="D7770" s="3" t="s">
        <v>2329</v>
      </c>
    </row>
    <row r="7771">
      <c r="A7771" s="6" t="s">
        <v>4681</v>
      </c>
      <c r="B7771" s="2" t="s">
        <v>15351</v>
      </c>
      <c r="C7771" s="6" t="s">
        <v>15352</v>
      </c>
      <c r="D7771" s="3" t="s">
        <v>2329</v>
      </c>
    </row>
    <row r="7772">
      <c r="A7772" s="6" t="s">
        <v>4681</v>
      </c>
      <c r="B7772" s="2" t="s">
        <v>15353</v>
      </c>
      <c r="C7772" s="6" t="s">
        <v>15354</v>
      </c>
      <c r="D7772" s="3" t="s">
        <v>2329</v>
      </c>
    </row>
    <row r="7773">
      <c r="A7773" s="6" t="s">
        <v>4681</v>
      </c>
      <c r="B7773" s="2" t="s">
        <v>15355</v>
      </c>
      <c r="C7773" s="6" t="s">
        <v>15356</v>
      </c>
      <c r="D7773" s="3" t="s">
        <v>2331</v>
      </c>
    </row>
    <row r="7774">
      <c r="A7774" s="6" t="s">
        <v>4681</v>
      </c>
      <c r="B7774" s="2" t="s">
        <v>15357</v>
      </c>
      <c r="C7774" s="6" t="s">
        <v>15358</v>
      </c>
      <c r="D7774" s="3" t="s">
        <v>2331</v>
      </c>
    </row>
    <row r="7775">
      <c r="A7775" s="6" t="s">
        <v>4681</v>
      </c>
      <c r="B7775" s="2" t="s">
        <v>15359</v>
      </c>
      <c r="C7775" s="6" t="s">
        <v>15360</v>
      </c>
      <c r="D7775" s="3" t="s">
        <v>2331</v>
      </c>
    </row>
    <row r="7776">
      <c r="A7776" s="6" t="s">
        <v>4681</v>
      </c>
      <c r="B7776" s="2" t="s">
        <v>15361</v>
      </c>
      <c r="C7776" s="6" t="s">
        <v>15362</v>
      </c>
      <c r="D7776" s="3" t="s">
        <v>2331</v>
      </c>
    </row>
    <row r="7777">
      <c r="A7777" s="6" t="s">
        <v>4681</v>
      </c>
      <c r="B7777" s="2" t="s">
        <v>15363</v>
      </c>
      <c r="C7777" s="6" t="s">
        <v>15364</v>
      </c>
      <c r="D7777" s="3" t="s">
        <v>2331</v>
      </c>
    </row>
    <row r="7778">
      <c r="A7778" s="6" t="s">
        <v>4681</v>
      </c>
      <c r="B7778" s="2" t="s">
        <v>15365</v>
      </c>
      <c r="C7778" s="6" t="s">
        <v>15366</v>
      </c>
      <c r="D7778" s="3" t="s">
        <v>2331</v>
      </c>
    </row>
    <row r="7779">
      <c r="A7779" s="6" t="s">
        <v>4681</v>
      </c>
      <c r="B7779" s="2" t="s">
        <v>15367</v>
      </c>
      <c r="C7779" s="6" t="s">
        <v>15368</v>
      </c>
      <c r="D7779" s="3" t="s">
        <v>2331</v>
      </c>
    </row>
    <row r="7780">
      <c r="A7780" s="6" t="s">
        <v>4681</v>
      </c>
      <c r="B7780" s="2" t="s">
        <v>15369</v>
      </c>
      <c r="C7780" s="6" t="s">
        <v>15370</v>
      </c>
      <c r="D7780" s="3" t="s">
        <v>2331</v>
      </c>
    </row>
    <row r="7781">
      <c r="A7781" s="6" t="s">
        <v>4681</v>
      </c>
      <c r="B7781" s="2" t="s">
        <v>15371</v>
      </c>
      <c r="C7781" s="6" t="s">
        <v>15372</v>
      </c>
      <c r="D7781" s="3" t="s">
        <v>2331</v>
      </c>
    </row>
    <row r="7782">
      <c r="A7782" s="6" t="s">
        <v>4681</v>
      </c>
      <c r="B7782" s="2" t="s">
        <v>15373</v>
      </c>
      <c r="C7782" s="6" t="s">
        <v>15374</v>
      </c>
      <c r="D7782" s="3" t="s">
        <v>2331</v>
      </c>
    </row>
    <row r="7783">
      <c r="A7783" s="6" t="s">
        <v>4681</v>
      </c>
      <c r="B7783" s="2" t="s">
        <v>15375</v>
      </c>
      <c r="C7783" s="6" t="s">
        <v>15376</v>
      </c>
      <c r="D7783" s="3" t="s">
        <v>2333</v>
      </c>
    </row>
    <row r="7784">
      <c r="A7784" s="6" t="s">
        <v>4681</v>
      </c>
      <c r="B7784" s="2" t="s">
        <v>15377</v>
      </c>
      <c r="C7784" s="6" t="s">
        <v>15378</v>
      </c>
      <c r="D7784" s="3" t="s">
        <v>2333</v>
      </c>
    </row>
    <row r="7785">
      <c r="A7785" s="6" t="s">
        <v>4681</v>
      </c>
      <c r="B7785" s="2" t="s">
        <v>15379</v>
      </c>
      <c r="C7785" s="6" t="s">
        <v>15380</v>
      </c>
      <c r="D7785" s="3" t="s">
        <v>2333</v>
      </c>
    </row>
    <row r="7786">
      <c r="A7786" s="6" t="s">
        <v>4681</v>
      </c>
      <c r="B7786" s="2" t="s">
        <v>15381</v>
      </c>
      <c r="C7786" s="6" t="s">
        <v>15382</v>
      </c>
      <c r="D7786" s="3" t="s">
        <v>2333</v>
      </c>
    </row>
    <row r="7787">
      <c r="A7787" s="6" t="s">
        <v>4681</v>
      </c>
      <c r="B7787" s="2" t="s">
        <v>15383</v>
      </c>
      <c r="C7787" s="6" t="s">
        <v>15384</v>
      </c>
      <c r="D7787" s="3" t="s">
        <v>2333</v>
      </c>
    </row>
    <row r="7788">
      <c r="A7788" s="6" t="s">
        <v>4681</v>
      </c>
      <c r="B7788" s="2" t="s">
        <v>15385</v>
      </c>
      <c r="C7788" s="6" t="s">
        <v>15386</v>
      </c>
      <c r="D7788" s="3" t="s">
        <v>2333</v>
      </c>
    </row>
    <row r="7789">
      <c r="A7789" s="6" t="s">
        <v>4681</v>
      </c>
      <c r="B7789" s="2" t="s">
        <v>15387</v>
      </c>
      <c r="C7789" s="6" t="s">
        <v>15388</v>
      </c>
      <c r="D7789" s="3" t="s">
        <v>2333</v>
      </c>
    </row>
    <row r="7790">
      <c r="A7790" s="6" t="s">
        <v>4681</v>
      </c>
      <c r="B7790" s="2" t="s">
        <v>15389</v>
      </c>
      <c r="C7790" s="6" t="s">
        <v>15390</v>
      </c>
      <c r="D7790" s="3" t="s">
        <v>2333</v>
      </c>
    </row>
    <row r="7791">
      <c r="A7791" s="6" t="s">
        <v>4681</v>
      </c>
      <c r="B7791" s="2" t="s">
        <v>15391</v>
      </c>
      <c r="C7791" s="6" t="s">
        <v>15392</v>
      </c>
      <c r="D7791" s="3" t="s">
        <v>2333</v>
      </c>
    </row>
    <row r="7792">
      <c r="A7792" s="6" t="s">
        <v>4681</v>
      </c>
      <c r="B7792" s="2" t="s">
        <v>15393</v>
      </c>
      <c r="C7792" s="6" t="s">
        <v>15394</v>
      </c>
      <c r="D7792" s="3" t="s">
        <v>2333</v>
      </c>
    </row>
    <row r="7793">
      <c r="A7793" s="6" t="s">
        <v>4681</v>
      </c>
      <c r="B7793" s="2" t="s">
        <v>15395</v>
      </c>
      <c r="C7793" s="6" t="s">
        <v>15396</v>
      </c>
      <c r="D7793" s="3" t="s">
        <v>2335</v>
      </c>
    </row>
    <row r="7794">
      <c r="A7794" s="6" t="s">
        <v>4681</v>
      </c>
      <c r="B7794" s="2" t="s">
        <v>15397</v>
      </c>
      <c r="C7794" s="6" t="s">
        <v>15398</v>
      </c>
      <c r="D7794" s="3" t="s">
        <v>2335</v>
      </c>
    </row>
    <row r="7795">
      <c r="A7795" s="6" t="s">
        <v>4681</v>
      </c>
      <c r="B7795" s="2" t="s">
        <v>15399</v>
      </c>
      <c r="C7795" s="6" t="s">
        <v>15400</v>
      </c>
      <c r="D7795" s="3" t="s">
        <v>2335</v>
      </c>
    </row>
    <row r="7796">
      <c r="A7796" s="6" t="s">
        <v>4681</v>
      </c>
      <c r="B7796" s="2" t="s">
        <v>15401</v>
      </c>
      <c r="C7796" s="6" t="s">
        <v>15402</v>
      </c>
      <c r="D7796" s="3" t="s">
        <v>2335</v>
      </c>
    </row>
    <row r="7797">
      <c r="A7797" s="6" t="s">
        <v>4681</v>
      </c>
      <c r="B7797" s="2" t="s">
        <v>15403</v>
      </c>
      <c r="C7797" s="6" t="s">
        <v>15404</v>
      </c>
      <c r="D7797" s="3" t="s">
        <v>2335</v>
      </c>
    </row>
    <row r="7798">
      <c r="A7798" s="6" t="s">
        <v>4681</v>
      </c>
      <c r="B7798" s="2" t="s">
        <v>15405</v>
      </c>
      <c r="C7798" s="6" t="s">
        <v>15406</v>
      </c>
      <c r="D7798" s="3" t="s">
        <v>2335</v>
      </c>
    </row>
    <row r="7799">
      <c r="A7799" s="6" t="s">
        <v>4681</v>
      </c>
      <c r="B7799" s="2" t="s">
        <v>15407</v>
      </c>
      <c r="C7799" s="6" t="s">
        <v>15408</v>
      </c>
      <c r="D7799" s="3" t="s">
        <v>2337</v>
      </c>
    </row>
    <row r="7800">
      <c r="A7800" s="6" t="s">
        <v>4681</v>
      </c>
      <c r="B7800" s="2" t="s">
        <v>15409</v>
      </c>
      <c r="C7800" s="6" t="s">
        <v>15410</v>
      </c>
      <c r="D7800" s="3" t="s">
        <v>2337</v>
      </c>
    </row>
    <row r="7801">
      <c r="A7801" s="6" t="s">
        <v>4681</v>
      </c>
      <c r="B7801" s="2" t="s">
        <v>15411</v>
      </c>
      <c r="C7801" s="6" t="s">
        <v>15412</v>
      </c>
      <c r="D7801" s="3" t="s">
        <v>2337</v>
      </c>
    </row>
    <row r="7802">
      <c r="A7802" s="6" t="s">
        <v>4681</v>
      </c>
      <c r="B7802" s="2" t="s">
        <v>15413</v>
      </c>
      <c r="C7802" s="6" t="s">
        <v>15414</v>
      </c>
      <c r="D7802" s="3" t="s">
        <v>2337</v>
      </c>
    </row>
    <row r="7803">
      <c r="A7803" s="6" t="s">
        <v>4681</v>
      </c>
      <c r="B7803" s="2" t="s">
        <v>15415</v>
      </c>
      <c r="C7803" s="6" t="s">
        <v>15416</v>
      </c>
      <c r="D7803" s="3" t="s">
        <v>2337</v>
      </c>
    </row>
    <row r="7804">
      <c r="A7804" s="6" t="s">
        <v>4681</v>
      </c>
      <c r="B7804" s="2" t="s">
        <v>15417</v>
      </c>
      <c r="C7804" s="6" t="s">
        <v>15418</v>
      </c>
      <c r="D7804" s="3" t="s">
        <v>2337</v>
      </c>
    </row>
    <row r="7805">
      <c r="A7805" s="6" t="s">
        <v>4681</v>
      </c>
      <c r="B7805" s="2" t="s">
        <v>15419</v>
      </c>
      <c r="C7805" s="6" t="s">
        <v>15420</v>
      </c>
      <c r="D7805" s="3" t="s">
        <v>2337</v>
      </c>
    </row>
    <row r="7806">
      <c r="A7806" s="6" t="s">
        <v>4681</v>
      </c>
      <c r="B7806" s="2" t="s">
        <v>15421</v>
      </c>
      <c r="C7806" s="6" t="s">
        <v>15422</v>
      </c>
      <c r="D7806" s="3" t="s">
        <v>2339</v>
      </c>
    </row>
    <row r="7807">
      <c r="A7807" s="6" t="s">
        <v>4681</v>
      </c>
      <c r="B7807" s="2" t="s">
        <v>15423</v>
      </c>
      <c r="C7807" s="6" t="s">
        <v>15424</v>
      </c>
      <c r="D7807" s="3" t="s">
        <v>2339</v>
      </c>
    </row>
    <row r="7808">
      <c r="A7808" s="6" t="s">
        <v>4681</v>
      </c>
      <c r="B7808" s="2" t="s">
        <v>15425</v>
      </c>
      <c r="C7808" s="6" t="s">
        <v>15426</v>
      </c>
      <c r="D7808" s="3" t="s">
        <v>2339</v>
      </c>
    </row>
    <row r="7809">
      <c r="A7809" s="6" t="s">
        <v>4681</v>
      </c>
      <c r="B7809" s="2" t="s">
        <v>15427</v>
      </c>
      <c r="C7809" s="6" t="s">
        <v>15428</v>
      </c>
      <c r="D7809" s="3" t="s">
        <v>2341</v>
      </c>
    </row>
    <row r="7810">
      <c r="A7810" s="6" t="s">
        <v>4681</v>
      </c>
      <c r="B7810" s="2" t="s">
        <v>15429</v>
      </c>
      <c r="C7810" s="6" t="s">
        <v>15430</v>
      </c>
      <c r="D7810" s="3" t="s">
        <v>2341</v>
      </c>
    </row>
    <row r="7811">
      <c r="A7811" s="6" t="s">
        <v>4681</v>
      </c>
      <c r="B7811" s="2" t="s">
        <v>15431</v>
      </c>
      <c r="C7811" s="6" t="s">
        <v>15432</v>
      </c>
      <c r="D7811" s="3" t="s">
        <v>2341</v>
      </c>
    </row>
    <row r="7812">
      <c r="A7812" s="6" t="s">
        <v>4681</v>
      </c>
      <c r="B7812" s="2" t="s">
        <v>15433</v>
      </c>
      <c r="C7812" s="6" t="s">
        <v>15434</v>
      </c>
      <c r="D7812" s="3" t="s">
        <v>2341</v>
      </c>
    </row>
    <row r="7813">
      <c r="A7813" s="6" t="s">
        <v>4681</v>
      </c>
      <c r="B7813" s="2" t="s">
        <v>15435</v>
      </c>
      <c r="C7813" s="6" t="s">
        <v>15436</v>
      </c>
      <c r="D7813" s="3" t="s">
        <v>2341</v>
      </c>
    </row>
    <row r="7814">
      <c r="A7814" s="6" t="s">
        <v>4681</v>
      </c>
      <c r="B7814" s="2" t="s">
        <v>15437</v>
      </c>
      <c r="C7814" s="6" t="s">
        <v>15438</v>
      </c>
      <c r="D7814" s="3" t="s">
        <v>2341</v>
      </c>
    </row>
    <row r="7815">
      <c r="A7815" s="6" t="s">
        <v>4681</v>
      </c>
      <c r="B7815" s="2" t="s">
        <v>15439</v>
      </c>
      <c r="C7815" s="6" t="s">
        <v>15440</v>
      </c>
      <c r="D7815" s="3" t="s">
        <v>2341</v>
      </c>
    </row>
    <row r="7816">
      <c r="A7816" s="6" t="s">
        <v>4681</v>
      </c>
      <c r="B7816" s="2" t="s">
        <v>15441</v>
      </c>
      <c r="C7816" s="6" t="s">
        <v>15442</v>
      </c>
      <c r="D7816" s="3" t="s">
        <v>2341</v>
      </c>
    </row>
    <row r="7817">
      <c r="A7817" s="6" t="s">
        <v>4681</v>
      </c>
      <c r="B7817" s="2" t="s">
        <v>15443</v>
      </c>
      <c r="C7817" s="6" t="s">
        <v>15444</v>
      </c>
      <c r="D7817" s="3" t="s">
        <v>2341</v>
      </c>
    </row>
    <row r="7818">
      <c r="A7818" s="6" t="s">
        <v>4681</v>
      </c>
      <c r="B7818" s="2" t="s">
        <v>15445</v>
      </c>
      <c r="C7818" s="6" t="s">
        <v>15446</v>
      </c>
      <c r="D7818" s="3" t="s">
        <v>2343</v>
      </c>
    </row>
    <row r="7819">
      <c r="A7819" s="6" t="s">
        <v>4681</v>
      </c>
      <c r="B7819" s="2" t="s">
        <v>15447</v>
      </c>
      <c r="C7819" s="6" t="s">
        <v>15448</v>
      </c>
      <c r="D7819" s="3" t="s">
        <v>2343</v>
      </c>
    </row>
    <row r="7820">
      <c r="A7820" s="6" t="s">
        <v>4681</v>
      </c>
      <c r="B7820" s="2" t="s">
        <v>15449</v>
      </c>
      <c r="C7820" s="6" t="s">
        <v>15450</v>
      </c>
      <c r="D7820" s="3" t="s">
        <v>2343</v>
      </c>
    </row>
    <row r="7821">
      <c r="A7821" s="6" t="s">
        <v>4681</v>
      </c>
      <c r="B7821" s="2" t="s">
        <v>15451</v>
      </c>
      <c r="C7821" s="6" t="s">
        <v>15452</v>
      </c>
      <c r="D7821" s="3" t="s">
        <v>2343</v>
      </c>
    </row>
    <row r="7822">
      <c r="A7822" s="6" t="s">
        <v>4681</v>
      </c>
      <c r="B7822" s="2" t="s">
        <v>15453</v>
      </c>
      <c r="C7822" s="6" t="s">
        <v>15454</v>
      </c>
      <c r="D7822" s="3" t="s">
        <v>2343</v>
      </c>
    </row>
    <row r="7823">
      <c r="A7823" s="6" t="s">
        <v>4681</v>
      </c>
      <c r="B7823" s="2" t="s">
        <v>15455</v>
      </c>
      <c r="C7823" s="6" t="s">
        <v>15456</v>
      </c>
      <c r="D7823" s="3" t="s">
        <v>2343</v>
      </c>
    </row>
    <row r="7824">
      <c r="A7824" s="6" t="s">
        <v>4681</v>
      </c>
      <c r="B7824" s="2" t="s">
        <v>15457</v>
      </c>
      <c r="C7824" s="6" t="s">
        <v>2346</v>
      </c>
      <c r="D7824" s="3" t="s">
        <v>2345</v>
      </c>
    </row>
    <row r="7825">
      <c r="A7825" s="6" t="s">
        <v>4681</v>
      </c>
      <c r="B7825" s="2" t="s">
        <v>15458</v>
      </c>
      <c r="C7825" s="6" t="s">
        <v>15459</v>
      </c>
      <c r="D7825" s="3" t="s">
        <v>2347</v>
      </c>
    </row>
    <row r="7826">
      <c r="A7826" s="6" t="s">
        <v>4681</v>
      </c>
      <c r="B7826" s="2" t="s">
        <v>15460</v>
      </c>
      <c r="C7826" s="6" t="s">
        <v>15461</v>
      </c>
      <c r="D7826" s="3" t="s">
        <v>2347</v>
      </c>
    </row>
    <row r="7827">
      <c r="A7827" s="6" t="s">
        <v>4681</v>
      </c>
      <c r="B7827" s="2" t="s">
        <v>15462</v>
      </c>
      <c r="C7827" s="6" t="s">
        <v>15463</v>
      </c>
      <c r="D7827" s="3" t="s">
        <v>2347</v>
      </c>
    </row>
    <row r="7828">
      <c r="A7828" s="6" t="s">
        <v>4681</v>
      </c>
      <c r="B7828" s="2" t="s">
        <v>15464</v>
      </c>
      <c r="C7828" s="6" t="s">
        <v>15465</v>
      </c>
      <c r="D7828" s="3" t="s">
        <v>2347</v>
      </c>
    </row>
    <row r="7829">
      <c r="A7829" s="6" t="s">
        <v>4681</v>
      </c>
      <c r="B7829" s="2" t="s">
        <v>15466</v>
      </c>
      <c r="C7829" s="6" t="s">
        <v>15467</v>
      </c>
      <c r="D7829" s="3" t="s">
        <v>2347</v>
      </c>
    </row>
    <row r="7830">
      <c r="A7830" s="6" t="s">
        <v>4681</v>
      </c>
      <c r="B7830" s="2" t="s">
        <v>15468</v>
      </c>
      <c r="C7830" s="6" t="s">
        <v>15469</v>
      </c>
      <c r="D7830" s="3" t="s">
        <v>2347</v>
      </c>
    </row>
    <row r="7831">
      <c r="A7831" s="6" t="s">
        <v>4681</v>
      </c>
      <c r="B7831" s="2" t="s">
        <v>15470</v>
      </c>
      <c r="C7831" s="6" t="s">
        <v>15471</v>
      </c>
      <c r="D7831" s="3" t="s">
        <v>2347</v>
      </c>
    </row>
    <row r="7832">
      <c r="A7832" s="6" t="s">
        <v>4681</v>
      </c>
      <c r="B7832" s="2" t="s">
        <v>15472</v>
      </c>
      <c r="C7832" s="6" t="s">
        <v>15473</v>
      </c>
      <c r="D7832" s="3" t="s">
        <v>2349</v>
      </c>
    </row>
    <row r="7833">
      <c r="A7833" s="6" t="s">
        <v>4681</v>
      </c>
      <c r="B7833" s="2" t="s">
        <v>15474</v>
      </c>
      <c r="C7833" s="6" t="s">
        <v>15475</v>
      </c>
      <c r="D7833" s="3" t="s">
        <v>2349</v>
      </c>
    </row>
    <row r="7834">
      <c r="A7834" s="6" t="s">
        <v>4681</v>
      </c>
      <c r="B7834" s="2" t="s">
        <v>15476</v>
      </c>
      <c r="C7834" s="6" t="s">
        <v>15477</v>
      </c>
      <c r="D7834" s="3" t="s">
        <v>2349</v>
      </c>
    </row>
    <row r="7835">
      <c r="A7835" s="6" t="s">
        <v>4681</v>
      </c>
      <c r="B7835" s="2" t="s">
        <v>15478</v>
      </c>
      <c r="C7835" s="6" t="s">
        <v>15479</v>
      </c>
      <c r="D7835" s="3" t="s">
        <v>2349</v>
      </c>
    </row>
    <row r="7836">
      <c r="A7836" s="6" t="s">
        <v>4681</v>
      </c>
      <c r="B7836" s="2" t="s">
        <v>15480</v>
      </c>
      <c r="C7836" s="6" t="s">
        <v>15481</v>
      </c>
      <c r="D7836" s="3" t="s">
        <v>2349</v>
      </c>
    </row>
    <row r="7837">
      <c r="A7837" s="6" t="s">
        <v>4681</v>
      </c>
      <c r="B7837" s="2" t="s">
        <v>15482</v>
      </c>
      <c r="C7837" s="6" t="s">
        <v>15483</v>
      </c>
      <c r="D7837" s="3" t="s">
        <v>2349</v>
      </c>
    </row>
    <row r="7838">
      <c r="A7838" s="6" t="s">
        <v>4681</v>
      </c>
      <c r="B7838" s="2" t="s">
        <v>15484</v>
      </c>
      <c r="C7838" s="6" t="s">
        <v>15485</v>
      </c>
      <c r="D7838" s="3" t="s">
        <v>2351</v>
      </c>
    </row>
    <row r="7839">
      <c r="A7839" s="6" t="s">
        <v>4681</v>
      </c>
      <c r="B7839" s="2" t="s">
        <v>15486</v>
      </c>
      <c r="C7839" s="6" t="s">
        <v>15487</v>
      </c>
      <c r="D7839" s="3" t="s">
        <v>2351</v>
      </c>
    </row>
    <row r="7840">
      <c r="A7840" s="6" t="s">
        <v>4681</v>
      </c>
      <c r="B7840" s="2" t="s">
        <v>15488</v>
      </c>
      <c r="C7840" s="6" t="s">
        <v>15489</v>
      </c>
      <c r="D7840" s="3" t="s">
        <v>2351</v>
      </c>
    </row>
    <row r="7841">
      <c r="A7841" s="6" t="s">
        <v>4681</v>
      </c>
      <c r="B7841" s="2" t="s">
        <v>15490</v>
      </c>
      <c r="C7841" s="6" t="s">
        <v>15491</v>
      </c>
      <c r="D7841" s="3" t="s">
        <v>2351</v>
      </c>
    </row>
    <row r="7842">
      <c r="A7842" s="6" t="s">
        <v>4681</v>
      </c>
      <c r="B7842" s="2" t="s">
        <v>15492</v>
      </c>
      <c r="C7842" s="6" t="s">
        <v>15493</v>
      </c>
      <c r="D7842" s="3" t="s">
        <v>2351</v>
      </c>
    </row>
    <row r="7843">
      <c r="A7843" s="6" t="s">
        <v>4681</v>
      </c>
      <c r="B7843" s="2" t="s">
        <v>15494</v>
      </c>
      <c r="C7843" s="6" t="s">
        <v>15495</v>
      </c>
      <c r="D7843" s="3" t="s">
        <v>2351</v>
      </c>
    </row>
    <row r="7844">
      <c r="A7844" s="6" t="s">
        <v>4681</v>
      </c>
      <c r="B7844" s="2" t="s">
        <v>15496</v>
      </c>
      <c r="C7844" s="6" t="s">
        <v>15497</v>
      </c>
      <c r="D7844" s="3" t="s">
        <v>2351</v>
      </c>
    </row>
    <row r="7845">
      <c r="A7845" s="6" t="s">
        <v>4681</v>
      </c>
      <c r="B7845" s="2" t="s">
        <v>15498</v>
      </c>
      <c r="C7845" s="6" t="s">
        <v>15499</v>
      </c>
      <c r="D7845" s="3" t="s">
        <v>2351</v>
      </c>
    </row>
    <row r="7846">
      <c r="A7846" s="6" t="s">
        <v>4681</v>
      </c>
      <c r="B7846" s="2" t="s">
        <v>15500</v>
      </c>
      <c r="C7846" s="6" t="s">
        <v>15501</v>
      </c>
      <c r="D7846" s="3" t="s">
        <v>2354</v>
      </c>
    </row>
    <row r="7847">
      <c r="A7847" s="6" t="s">
        <v>4681</v>
      </c>
      <c r="B7847" s="2" t="s">
        <v>15502</v>
      </c>
      <c r="C7847" s="6" t="s">
        <v>15503</v>
      </c>
      <c r="D7847" s="3" t="s">
        <v>2354</v>
      </c>
    </row>
    <row r="7848">
      <c r="A7848" s="6" t="s">
        <v>4681</v>
      </c>
      <c r="B7848" s="2" t="s">
        <v>15504</v>
      </c>
      <c r="C7848" s="6" t="s">
        <v>15505</v>
      </c>
      <c r="D7848" s="3" t="s">
        <v>2354</v>
      </c>
    </row>
    <row r="7849">
      <c r="A7849" s="6" t="s">
        <v>4681</v>
      </c>
      <c r="B7849" s="2" t="s">
        <v>15506</v>
      </c>
      <c r="C7849" s="6" t="s">
        <v>15507</v>
      </c>
      <c r="D7849" s="3" t="s">
        <v>2354</v>
      </c>
    </row>
    <row r="7850">
      <c r="A7850" s="6" t="s">
        <v>4681</v>
      </c>
      <c r="B7850" s="2" t="s">
        <v>15508</v>
      </c>
      <c r="C7850" s="6" t="s">
        <v>15509</v>
      </c>
      <c r="D7850" s="3" t="s">
        <v>2354</v>
      </c>
    </row>
    <row r="7851">
      <c r="A7851" s="6" t="s">
        <v>4681</v>
      </c>
      <c r="B7851" s="2" t="s">
        <v>15510</v>
      </c>
      <c r="C7851" s="6" t="s">
        <v>15511</v>
      </c>
      <c r="D7851" s="3" t="s">
        <v>2357</v>
      </c>
    </row>
    <row r="7852">
      <c r="A7852" s="6" t="s">
        <v>4681</v>
      </c>
      <c r="B7852" s="2" t="s">
        <v>15512</v>
      </c>
      <c r="C7852" s="6" t="s">
        <v>15513</v>
      </c>
      <c r="D7852" s="3" t="s">
        <v>2357</v>
      </c>
    </row>
    <row r="7853">
      <c r="A7853" s="6" t="s">
        <v>4681</v>
      </c>
      <c r="B7853" s="2" t="s">
        <v>15514</v>
      </c>
      <c r="C7853" s="6" t="s">
        <v>15515</v>
      </c>
      <c r="D7853" s="3" t="s">
        <v>2357</v>
      </c>
    </row>
    <row r="7854">
      <c r="A7854" s="6" t="s">
        <v>4681</v>
      </c>
      <c r="B7854" s="2" t="s">
        <v>15516</v>
      </c>
      <c r="C7854" s="6" t="s">
        <v>15517</v>
      </c>
      <c r="D7854" s="3" t="s">
        <v>2359</v>
      </c>
    </row>
    <row r="7855">
      <c r="A7855" s="6" t="s">
        <v>4681</v>
      </c>
      <c r="B7855" s="2" t="s">
        <v>15518</v>
      </c>
      <c r="C7855" s="6" t="s">
        <v>15519</v>
      </c>
      <c r="D7855" s="3" t="s">
        <v>2359</v>
      </c>
    </row>
    <row r="7856">
      <c r="A7856" s="6" t="s">
        <v>4681</v>
      </c>
      <c r="B7856" s="2" t="s">
        <v>15520</v>
      </c>
      <c r="C7856" s="6" t="s">
        <v>15521</v>
      </c>
      <c r="D7856" s="3" t="s">
        <v>2359</v>
      </c>
    </row>
    <row r="7857">
      <c r="A7857" s="6" t="s">
        <v>4681</v>
      </c>
      <c r="B7857" s="2" t="s">
        <v>15522</v>
      </c>
      <c r="C7857" s="6" t="s">
        <v>15523</v>
      </c>
      <c r="D7857" s="3" t="s">
        <v>2359</v>
      </c>
    </row>
    <row r="7858">
      <c r="A7858" s="6" t="s">
        <v>4681</v>
      </c>
      <c r="B7858" s="2" t="s">
        <v>15524</v>
      </c>
      <c r="C7858" s="6" t="s">
        <v>15525</v>
      </c>
      <c r="D7858" s="3" t="s">
        <v>2361</v>
      </c>
    </row>
    <row r="7859">
      <c r="A7859" s="6" t="s">
        <v>4681</v>
      </c>
      <c r="B7859" s="2" t="s">
        <v>15526</v>
      </c>
      <c r="C7859" s="6" t="s">
        <v>15527</v>
      </c>
      <c r="D7859" s="3" t="s">
        <v>2361</v>
      </c>
    </row>
    <row r="7860">
      <c r="A7860" s="6" t="s">
        <v>4681</v>
      </c>
      <c r="B7860" s="2" t="s">
        <v>15528</v>
      </c>
      <c r="C7860" s="6" t="s">
        <v>15529</v>
      </c>
      <c r="D7860" s="3" t="s">
        <v>2361</v>
      </c>
    </row>
    <row r="7861">
      <c r="A7861" s="6" t="s">
        <v>4681</v>
      </c>
      <c r="B7861" s="2" t="s">
        <v>15530</v>
      </c>
      <c r="C7861" s="6" t="s">
        <v>15531</v>
      </c>
      <c r="D7861" s="3" t="s">
        <v>2361</v>
      </c>
    </row>
    <row r="7862">
      <c r="A7862" s="6" t="s">
        <v>4681</v>
      </c>
      <c r="B7862" s="2" t="s">
        <v>15532</v>
      </c>
      <c r="C7862" s="6" t="s">
        <v>15533</v>
      </c>
      <c r="D7862" s="3" t="s">
        <v>2361</v>
      </c>
    </row>
    <row r="7863">
      <c r="A7863" s="6" t="s">
        <v>4681</v>
      </c>
      <c r="B7863" s="2" t="s">
        <v>15534</v>
      </c>
      <c r="C7863" s="6" t="s">
        <v>15535</v>
      </c>
      <c r="D7863" s="3" t="s">
        <v>2361</v>
      </c>
    </row>
    <row r="7864">
      <c r="A7864" s="6" t="s">
        <v>4681</v>
      </c>
      <c r="B7864" s="2" t="s">
        <v>15536</v>
      </c>
      <c r="C7864" s="6" t="s">
        <v>15537</v>
      </c>
      <c r="D7864" s="3" t="s">
        <v>2361</v>
      </c>
    </row>
    <row r="7865">
      <c r="A7865" s="6" t="s">
        <v>4681</v>
      </c>
      <c r="B7865" s="2" t="s">
        <v>15538</v>
      </c>
      <c r="C7865" s="6" t="s">
        <v>15539</v>
      </c>
      <c r="D7865" s="3" t="s">
        <v>2361</v>
      </c>
    </row>
    <row r="7866">
      <c r="A7866" s="6" t="s">
        <v>4681</v>
      </c>
      <c r="B7866" s="2" t="s">
        <v>15540</v>
      </c>
      <c r="C7866" s="6" t="s">
        <v>15541</v>
      </c>
      <c r="D7866" s="3" t="s">
        <v>2361</v>
      </c>
    </row>
    <row r="7867">
      <c r="A7867" s="6" t="s">
        <v>4681</v>
      </c>
      <c r="B7867" s="2" t="s">
        <v>15542</v>
      </c>
      <c r="C7867" s="6" t="s">
        <v>15543</v>
      </c>
      <c r="D7867" s="3" t="s">
        <v>2361</v>
      </c>
    </row>
    <row r="7868">
      <c r="A7868" s="6" t="s">
        <v>4681</v>
      </c>
      <c r="B7868" s="2" t="s">
        <v>15544</v>
      </c>
      <c r="C7868" s="6" t="s">
        <v>15545</v>
      </c>
      <c r="D7868" s="3" t="s">
        <v>2363</v>
      </c>
    </row>
    <row r="7869">
      <c r="A7869" s="6" t="s">
        <v>4681</v>
      </c>
      <c r="B7869" s="2" t="s">
        <v>15546</v>
      </c>
      <c r="C7869" s="6" t="s">
        <v>15547</v>
      </c>
      <c r="D7869" s="3" t="s">
        <v>2363</v>
      </c>
    </row>
    <row r="7870">
      <c r="A7870" s="6" t="s">
        <v>4681</v>
      </c>
      <c r="B7870" s="2" t="s">
        <v>15548</v>
      </c>
      <c r="C7870" s="6" t="s">
        <v>15549</v>
      </c>
      <c r="D7870" s="3" t="s">
        <v>2363</v>
      </c>
    </row>
    <row r="7871">
      <c r="A7871" s="6" t="s">
        <v>4681</v>
      </c>
      <c r="B7871" s="2" t="s">
        <v>15550</v>
      </c>
      <c r="C7871" s="6" t="s">
        <v>15551</v>
      </c>
      <c r="D7871" s="3" t="s">
        <v>2363</v>
      </c>
    </row>
    <row r="7872">
      <c r="A7872" s="6" t="s">
        <v>4681</v>
      </c>
      <c r="B7872" s="2" t="s">
        <v>15552</v>
      </c>
      <c r="C7872" s="6" t="s">
        <v>15553</v>
      </c>
      <c r="D7872" s="3" t="s">
        <v>2363</v>
      </c>
    </row>
    <row r="7873">
      <c r="A7873" s="6" t="s">
        <v>4681</v>
      </c>
      <c r="B7873" s="2" t="s">
        <v>15554</v>
      </c>
      <c r="C7873" s="6" t="s">
        <v>15555</v>
      </c>
      <c r="D7873" s="3" t="s">
        <v>2363</v>
      </c>
    </row>
    <row r="7874">
      <c r="A7874" s="6" t="s">
        <v>4681</v>
      </c>
      <c r="B7874" s="2" t="s">
        <v>15556</v>
      </c>
      <c r="C7874" s="6" t="s">
        <v>15557</v>
      </c>
      <c r="D7874" s="3" t="s">
        <v>2363</v>
      </c>
    </row>
    <row r="7875">
      <c r="A7875" s="6" t="s">
        <v>4681</v>
      </c>
      <c r="B7875" s="2" t="s">
        <v>15558</v>
      </c>
      <c r="C7875" s="6" t="s">
        <v>15559</v>
      </c>
      <c r="D7875" s="3" t="s">
        <v>2363</v>
      </c>
    </row>
    <row r="7876">
      <c r="A7876" s="6" t="s">
        <v>4681</v>
      </c>
      <c r="B7876" s="2" t="s">
        <v>15560</v>
      </c>
      <c r="C7876" s="6" t="s">
        <v>15561</v>
      </c>
      <c r="D7876" s="3" t="s">
        <v>2363</v>
      </c>
    </row>
    <row r="7877">
      <c r="A7877" s="6" t="s">
        <v>4681</v>
      </c>
      <c r="B7877" s="2" t="s">
        <v>15562</v>
      </c>
      <c r="C7877" s="6" t="s">
        <v>15563</v>
      </c>
      <c r="D7877" s="3" t="s">
        <v>2363</v>
      </c>
    </row>
    <row r="7878">
      <c r="A7878" s="6" t="s">
        <v>4681</v>
      </c>
      <c r="B7878" s="2" t="s">
        <v>15564</v>
      </c>
      <c r="C7878" s="6" t="s">
        <v>15565</v>
      </c>
      <c r="D7878" s="3" t="s">
        <v>2365</v>
      </c>
    </row>
    <row r="7879">
      <c r="A7879" s="6" t="s">
        <v>4681</v>
      </c>
      <c r="B7879" s="2" t="s">
        <v>15566</v>
      </c>
      <c r="C7879" s="6" t="s">
        <v>15567</v>
      </c>
      <c r="D7879" s="3" t="s">
        <v>2365</v>
      </c>
    </row>
    <row r="7880">
      <c r="A7880" s="6" t="s">
        <v>4681</v>
      </c>
      <c r="B7880" s="2" t="s">
        <v>15568</v>
      </c>
      <c r="C7880" s="6" t="s">
        <v>15569</v>
      </c>
      <c r="D7880" s="3" t="s">
        <v>2365</v>
      </c>
    </row>
    <row r="7881">
      <c r="A7881" s="6" t="s">
        <v>4681</v>
      </c>
      <c r="B7881" s="2" t="s">
        <v>15570</v>
      </c>
      <c r="C7881" s="6" t="s">
        <v>15571</v>
      </c>
      <c r="D7881" s="3" t="s">
        <v>2365</v>
      </c>
    </row>
    <row r="7882">
      <c r="A7882" s="6" t="s">
        <v>4681</v>
      </c>
      <c r="B7882" s="2" t="s">
        <v>15572</v>
      </c>
      <c r="C7882" s="6" t="s">
        <v>15573</v>
      </c>
      <c r="D7882" s="3" t="s">
        <v>2365</v>
      </c>
    </row>
    <row r="7883">
      <c r="A7883" s="6" t="s">
        <v>4681</v>
      </c>
      <c r="B7883" s="2" t="s">
        <v>15574</v>
      </c>
      <c r="C7883" s="6" t="s">
        <v>15575</v>
      </c>
      <c r="D7883" s="3" t="s">
        <v>2365</v>
      </c>
    </row>
    <row r="7884">
      <c r="A7884" s="6" t="s">
        <v>4681</v>
      </c>
      <c r="B7884" s="2" t="s">
        <v>15576</v>
      </c>
      <c r="C7884" s="6" t="s">
        <v>15577</v>
      </c>
      <c r="D7884" s="3" t="s">
        <v>2365</v>
      </c>
    </row>
    <row r="7885">
      <c r="A7885" s="6" t="s">
        <v>4681</v>
      </c>
      <c r="B7885" s="2" t="s">
        <v>15578</v>
      </c>
      <c r="C7885" s="6" t="s">
        <v>15579</v>
      </c>
      <c r="D7885" s="3" t="s">
        <v>2365</v>
      </c>
    </row>
    <row r="7886">
      <c r="A7886" s="6" t="s">
        <v>4681</v>
      </c>
      <c r="B7886" s="2" t="s">
        <v>15580</v>
      </c>
      <c r="C7886" s="6" t="s">
        <v>15581</v>
      </c>
      <c r="D7886" s="3" t="s">
        <v>2365</v>
      </c>
    </row>
    <row r="7887">
      <c r="A7887" s="6" t="s">
        <v>4681</v>
      </c>
      <c r="B7887" s="2" t="s">
        <v>15582</v>
      </c>
      <c r="C7887" s="6" t="s">
        <v>15583</v>
      </c>
      <c r="D7887" s="3" t="s">
        <v>2365</v>
      </c>
    </row>
    <row r="7888">
      <c r="A7888" s="6" t="s">
        <v>4681</v>
      </c>
      <c r="B7888" s="2" t="s">
        <v>15584</v>
      </c>
      <c r="C7888" s="6" t="s">
        <v>15585</v>
      </c>
      <c r="D7888" s="3" t="s">
        <v>2367</v>
      </c>
    </row>
    <row r="7889">
      <c r="A7889" s="6" t="s">
        <v>4681</v>
      </c>
      <c r="B7889" s="2" t="s">
        <v>15586</v>
      </c>
      <c r="C7889" s="6" t="s">
        <v>15587</v>
      </c>
      <c r="D7889" s="3" t="s">
        <v>2367</v>
      </c>
    </row>
    <row r="7890">
      <c r="A7890" s="6" t="s">
        <v>4681</v>
      </c>
      <c r="B7890" s="2" t="s">
        <v>15588</v>
      </c>
      <c r="C7890" s="6" t="s">
        <v>15589</v>
      </c>
      <c r="D7890" s="3" t="s">
        <v>2367</v>
      </c>
    </row>
    <row r="7891">
      <c r="A7891" s="6" t="s">
        <v>4681</v>
      </c>
      <c r="B7891" s="2" t="s">
        <v>15590</v>
      </c>
      <c r="C7891" s="6" t="s">
        <v>15591</v>
      </c>
      <c r="D7891" s="3" t="s">
        <v>2367</v>
      </c>
    </row>
    <row r="7892">
      <c r="A7892" s="6" t="s">
        <v>4681</v>
      </c>
      <c r="B7892" s="2" t="s">
        <v>15592</v>
      </c>
      <c r="C7892" s="6" t="s">
        <v>15593</v>
      </c>
      <c r="D7892" s="3" t="s">
        <v>2367</v>
      </c>
    </row>
    <row r="7893">
      <c r="A7893" s="6" t="s">
        <v>4681</v>
      </c>
      <c r="B7893" s="2" t="s">
        <v>15594</v>
      </c>
      <c r="C7893" s="6" t="s">
        <v>15595</v>
      </c>
      <c r="D7893" s="3" t="s">
        <v>2367</v>
      </c>
    </row>
    <row r="7894">
      <c r="A7894" s="6" t="s">
        <v>4681</v>
      </c>
      <c r="B7894" s="2" t="s">
        <v>15596</v>
      </c>
      <c r="C7894" s="6" t="s">
        <v>15597</v>
      </c>
      <c r="D7894" s="3" t="s">
        <v>2367</v>
      </c>
    </row>
    <row r="7895">
      <c r="A7895" s="6" t="s">
        <v>4681</v>
      </c>
      <c r="B7895" s="2" t="s">
        <v>15598</v>
      </c>
      <c r="C7895" s="6" t="s">
        <v>15599</v>
      </c>
      <c r="D7895" s="3" t="s">
        <v>2367</v>
      </c>
    </row>
    <row r="7896">
      <c r="A7896" s="6" t="s">
        <v>4681</v>
      </c>
      <c r="B7896" s="2" t="s">
        <v>15600</v>
      </c>
      <c r="C7896" s="6" t="s">
        <v>15601</v>
      </c>
      <c r="D7896" s="3" t="s">
        <v>2367</v>
      </c>
    </row>
    <row r="7897">
      <c r="A7897" s="6" t="s">
        <v>4681</v>
      </c>
      <c r="B7897" s="2" t="s">
        <v>15602</v>
      </c>
      <c r="C7897" s="6" t="s">
        <v>15603</v>
      </c>
      <c r="D7897" s="3" t="s">
        <v>2367</v>
      </c>
    </row>
    <row r="7898">
      <c r="A7898" s="6" t="s">
        <v>4681</v>
      </c>
      <c r="B7898" s="2" t="s">
        <v>15604</v>
      </c>
      <c r="C7898" s="6" t="s">
        <v>15605</v>
      </c>
      <c r="D7898" s="3" t="s">
        <v>2369</v>
      </c>
    </row>
    <row r="7899">
      <c r="A7899" s="6" t="s">
        <v>4681</v>
      </c>
      <c r="B7899" s="2" t="s">
        <v>15606</v>
      </c>
      <c r="C7899" s="6" t="s">
        <v>15607</v>
      </c>
      <c r="D7899" s="3" t="s">
        <v>2369</v>
      </c>
    </row>
    <row r="7900">
      <c r="A7900" s="6" t="s">
        <v>4681</v>
      </c>
      <c r="B7900" s="2" t="s">
        <v>15608</v>
      </c>
      <c r="C7900" s="6" t="s">
        <v>15609</v>
      </c>
      <c r="D7900" s="3" t="s">
        <v>2369</v>
      </c>
    </row>
    <row r="7901">
      <c r="A7901" s="6" t="s">
        <v>4681</v>
      </c>
      <c r="B7901" s="2" t="s">
        <v>15610</v>
      </c>
      <c r="C7901" s="6" t="s">
        <v>15611</v>
      </c>
      <c r="D7901" s="3" t="s">
        <v>2369</v>
      </c>
    </row>
    <row r="7902">
      <c r="A7902" s="6" t="s">
        <v>4681</v>
      </c>
      <c r="B7902" s="2" t="s">
        <v>15612</v>
      </c>
      <c r="C7902" s="6" t="s">
        <v>15613</v>
      </c>
      <c r="D7902" s="3" t="s">
        <v>2369</v>
      </c>
    </row>
    <row r="7903">
      <c r="A7903" s="6" t="s">
        <v>4681</v>
      </c>
      <c r="B7903" s="2" t="s">
        <v>15614</v>
      </c>
      <c r="C7903" s="6" t="s">
        <v>15615</v>
      </c>
      <c r="D7903" s="3" t="s">
        <v>2369</v>
      </c>
    </row>
    <row r="7904">
      <c r="A7904" s="6" t="s">
        <v>4681</v>
      </c>
      <c r="B7904" s="2" t="s">
        <v>15616</v>
      </c>
      <c r="C7904" s="6" t="s">
        <v>15617</v>
      </c>
      <c r="D7904" s="3" t="s">
        <v>2369</v>
      </c>
    </row>
    <row r="7905">
      <c r="A7905" s="6" t="s">
        <v>4681</v>
      </c>
      <c r="B7905" s="2" t="s">
        <v>15618</v>
      </c>
      <c r="C7905" s="6" t="s">
        <v>15619</v>
      </c>
      <c r="D7905" s="3" t="s">
        <v>2369</v>
      </c>
    </row>
    <row r="7906">
      <c r="A7906" s="6" t="s">
        <v>4681</v>
      </c>
      <c r="B7906" s="2" t="s">
        <v>15620</v>
      </c>
      <c r="C7906" s="6" t="s">
        <v>15621</v>
      </c>
      <c r="D7906" s="3" t="s">
        <v>2369</v>
      </c>
    </row>
    <row r="7907">
      <c r="A7907" s="6" t="s">
        <v>4681</v>
      </c>
      <c r="B7907" s="2" t="s">
        <v>15622</v>
      </c>
      <c r="C7907" s="6" t="s">
        <v>15623</v>
      </c>
      <c r="D7907" s="3" t="s">
        <v>2369</v>
      </c>
    </row>
    <row r="7908">
      <c r="A7908" s="6" t="s">
        <v>4681</v>
      </c>
      <c r="B7908" s="2" t="s">
        <v>15624</v>
      </c>
      <c r="C7908" s="6" t="s">
        <v>15625</v>
      </c>
      <c r="D7908" s="3" t="s">
        <v>2371</v>
      </c>
    </row>
    <row r="7909">
      <c r="A7909" s="6" t="s">
        <v>4681</v>
      </c>
      <c r="B7909" s="2" t="s">
        <v>15626</v>
      </c>
      <c r="C7909" s="6" t="s">
        <v>15627</v>
      </c>
      <c r="D7909" s="3" t="s">
        <v>2371</v>
      </c>
    </row>
    <row r="7910">
      <c r="A7910" s="6" t="s">
        <v>4681</v>
      </c>
      <c r="B7910" s="2" t="s">
        <v>15628</v>
      </c>
      <c r="C7910" s="6" t="s">
        <v>15629</v>
      </c>
      <c r="D7910" s="3" t="s">
        <v>2371</v>
      </c>
    </row>
    <row r="7911">
      <c r="A7911" s="6" t="s">
        <v>4681</v>
      </c>
      <c r="B7911" s="2" t="s">
        <v>15630</v>
      </c>
      <c r="C7911" s="6" t="s">
        <v>15631</v>
      </c>
      <c r="D7911" s="3" t="s">
        <v>2371</v>
      </c>
    </row>
    <row r="7912">
      <c r="A7912" s="6" t="s">
        <v>4681</v>
      </c>
      <c r="B7912" s="2" t="s">
        <v>15632</v>
      </c>
      <c r="C7912" s="6" t="s">
        <v>15633</v>
      </c>
      <c r="D7912" s="3" t="s">
        <v>2371</v>
      </c>
    </row>
    <row r="7913">
      <c r="A7913" s="6" t="s">
        <v>4681</v>
      </c>
      <c r="B7913" s="2" t="s">
        <v>15634</v>
      </c>
      <c r="C7913" s="6" t="s">
        <v>15635</v>
      </c>
      <c r="D7913" s="3" t="s">
        <v>2371</v>
      </c>
    </row>
    <row r="7914">
      <c r="A7914" s="6" t="s">
        <v>4681</v>
      </c>
      <c r="B7914" s="2" t="s">
        <v>15636</v>
      </c>
      <c r="C7914" s="6" t="s">
        <v>15637</v>
      </c>
      <c r="D7914" s="3" t="s">
        <v>2371</v>
      </c>
    </row>
    <row r="7915">
      <c r="A7915" s="6" t="s">
        <v>4681</v>
      </c>
      <c r="B7915" s="2" t="s">
        <v>15638</v>
      </c>
      <c r="C7915" s="6" t="s">
        <v>15639</v>
      </c>
      <c r="D7915" s="3" t="s">
        <v>2371</v>
      </c>
    </row>
    <row r="7916">
      <c r="A7916" s="6" t="s">
        <v>4681</v>
      </c>
      <c r="B7916" s="2" t="s">
        <v>15640</v>
      </c>
      <c r="C7916" s="6" t="s">
        <v>15641</v>
      </c>
      <c r="D7916" s="3" t="s">
        <v>2371</v>
      </c>
    </row>
    <row r="7917">
      <c r="A7917" s="6" t="s">
        <v>4681</v>
      </c>
      <c r="B7917" s="2" t="s">
        <v>15642</v>
      </c>
      <c r="C7917" s="6" t="s">
        <v>15643</v>
      </c>
      <c r="D7917" s="3" t="s">
        <v>2371</v>
      </c>
    </row>
    <row r="7918">
      <c r="A7918" s="6" t="s">
        <v>4681</v>
      </c>
      <c r="B7918" s="2" t="s">
        <v>15644</v>
      </c>
      <c r="C7918" s="6" t="s">
        <v>15645</v>
      </c>
      <c r="D7918" s="3" t="s">
        <v>2373</v>
      </c>
    </row>
    <row r="7919">
      <c r="A7919" s="6" t="s">
        <v>4681</v>
      </c>
      <c r="B7919" s="2" t="s">
        <v>15646</v>
      </c>
      <c r="C7919" s="6" t="s">
        <v>15647</v>
      </c>
      <c r="D7919" s="3" t="s">
        <v>2373</v>
      </c>
    </row>
    <row r="7920">
      <c r="A7920" s="6" t="s">
        <v>4681</v>
      </c>
      <c r="B7920" s="2" t="s">
        <v>15648</v>
      </c>
      <c r="C7920" s="6" t="s">
        <v>15649</v>
      </c>
      <c r="D7920" s="3" t="s">
        <v>2373</v>
      </c>
    </row>
    <row r="7921">
      <c r="A7921" s="6" t="s">
        <v>4681</v>
      </c>
      <c r="B7921" s="2" t="s">
        <v>15650</v>
      </c>
      <c r="C7921" s="6" t="s">
        <v>15651</v>
      </c>
      <c r="D7921" s="3" t="s">
        <v>2373</v>
      </c>
    </row>
    <row r="7922">
      <c r="A7922" s="6" t="s">
        <v>4681</v>
      </c>
      <c r="B7922" s="2" t="s">
        <v>15652</v>
      </c>
      <c r="C7922" s="6" t="s">
        <v>15653</v>
      </c>
      <c r="D7922" s="3" t="s">
        <v>2373</v>
      </c>
    </row>
    <row r="7923">
      <c r="A7923" s="6" t="s">
        <v>4681</v>
      </c>
      <c r="B7923" s="2" t="s">
        <v>15654</v>
      </c>
      <c r="C7923" s="6" t="s">
        <v>15655</v>
      </c>
      <c r="D7923" s="3" t="s">
        <v>2373</v>
      </c>
    </row>
    <row r="7924">
      <c r="A7924" s="6" t="s">
        <v>4681</v>
      </c>
      <c r="B7924" s="2" t="s">
        <v>15656</v>
      </c>
      <c r="C7924" s="6" t="s">
        <v>2377</v>
      </c>
      <c r="D7924" s="3" t="s">
        <v>2376</v>
      </c>
    </row>
    <row r="7925">
      <c r="A7925" s="6" t="s">
        <v>4681</v>
      </c>
      <c r="B7925" s="2" t="s">
        <v>15657</v>
      </c>
      <c r="C7925" s="6" t="s">
        <v>15658</v>
      </c>
      <c r="D7925" s="3" t="s">
        <v>2378</v>
      </c>
    </row>
    <row r="7926">
      <c r="A7926" s="6" t="s">
        <v>4681</v>
      </c>
      <c r="B7926" s="2" t="s">
        <v>15659</v>
      </c>
      <c r="C7926" s="6" t="s">
        <v>15660</v>
      </c>
      <c r="D7926" s="3" t="s">
        <v>2378</v>
      </c>
    </row>
    <row r="7927">
      <c r="A7927" s="6" t="s">
        <v>4681</v>
      </c>
      <c r="B7927" s="2" t="s">
        <v>15661</v>
      </c>
      <c r="C7927" s="6" t="s">
        <v>15662</v>
      </c>
      <c r="D7927" s="3" t="s">
        <v>2378</v>
      </c>
    </row>
    <row r="7928">
      <c r="A7928" s="6" t="s">
        <v>4681</v>
      </c>
      <c r="B7928" s="2" t="s">
        <v>15663</v>
      </c>
      <c r="C7928" s="6" t="s">
        <v>2381</v>
      </c>
      <c r="D7928" s="3" t="s">
        <v>2380</v>
      </c>
    </row>
    <row r="7929">
      <c r="A7929" s="6" t="s">
        <v>4681</v>
      </c>
      <c r="B7929" s="2" t="s">
        <v>15664</v>
      </c>
      <c r="C7929" s="6" t="s">
        <v>15665</v>
      </c>
      <c r="D7929" s="3" t="s">
        <v>2382</v>
      </c>
    </row>
    <row r="7930">
      <c r="A7930" s="6" t="s">
        <v>4681</v>
      </c>
      <c r="B7930" s="2" t="s">
        <v>15666</v>
      </c>
      <c r="C7930" s="6" t="s">
        <v>15667</v>
      </c>
      <c r="D7930" s="3" t="s">
        <v>2382</v>
      </c>
    </row>
    <row r="7931">
      <c r="A7931" s="6" t="s">
        <v>4681</v>
      </c>
      <c r="B7931" s="2" t="s">
        <v>15668</v>
      </c>
      <c r="C7931" s="6" t="s">
        <v>15669</v>
      </c>
      <c r="D7931" s="3" t="s">
        <v>2382</v>
      </c>
    </row>
    <row r="7932">
      <c r="A7932" s="6" t="s">
        <v>4681</v>
      </c>
      <c r="B7932" s="2" t="s">
        <v>15670</v>
      </c>
      <c r="C7932" s="6" t="s">
        <v>15671</v>
      </c>
      <c r="D7932" s="3" t="s">
        <v>2384</v>
      </c>
    </row>
    <row r="7933">
      <c r="A7933" s="6" t="s">
        <v>4681</v>
      </c>
      <c r="B7933" s="2" t="s">
        <v>15672</v>
      </c>
      <c r="C7933" s="6" t="s">
        <v>15673</v>
      </c>
      <c r="D7933" s="3" t="s">
        <v>2384</v>
      </c>
    </row>
    <row r="7934">
      <c r="A7934" s="6" t="s">
        <v>4681</v>
      </c>
      <c r="B7934" s="2" t="s">
        <v>15674</v>
      </c>
      <c r="C7934" s="6" t="s">
        <v>15675</v>
      </c>
      <c r="D7934" s="3" t="s">
        <v>2384</v>
      </c>
    </row>
    <row r="7935">
      <c r="A7935" s="6" t="s">
        <v>4681</v>
      </c>
      <c r="B7935" s="2" t="s">
        <v>15676</v>
      </c>
      <c r="C7935" s="6" t="s">
        <v>15677</v>
      </c>
      <c r="D7935" s="3" t="s">
        <v>2384</v>
      </c>
    </row>
    <row r="7936">
      <c r="A7936" s="6" t="s">
        <v>4681</v>
      </c>
      <c r="B7936" s="2" t="s">
        <v>15678</v>
      </c>
      <c r="C7936" s="6" t="s">
        <v>2387</v>
      </c>
      <c r="D7936" s="3" t="s">
        <v>2386</v>
      </c>
    </row>
    <row r="7937">
      <c r="A7937" s="6" t="s">
        <v>4681</v>
      </c>
      <c r="B7937" s="2" t="s">
        <v>15679</v>
      </c>
      <c r="C7937" s="6" t="s">
        <v>15680</v>
      </c>
      <c r="D7937" s="3" t="s">
        <v>2388</v>
      </c>
    </row>
    <row r="7938">
      <c r="A7938" s="6" t="s">
        <v>4681</v>
      </c>
      <c r="B7938" s="2" t="s">
        <v>15681</v>
      </c>
      <c r="C7938" s="6" t="s">
        <v>15682</v>
      </c>
      <c r="D7938" s="3" t="s">
        <v>2388</v>
      </c>
    </row>
    <row r="7939">
      <c r="A7939" s="6" t="s">
        <v>4681</v>
      </c>
      <c r="B7939" s="2" t="s">
        <v>15683</v>
      </c>
      <c r="C7939" s="6" t="s">
        <v>15684</v>
      </c>
      <c r="D7939" s="3" t="s">
        <v>2388</v>
      </c>
    </row>
    <row r="7940">
      <c r="A7940" s="6" t="s">
        <v>4681</v>
      </c>
      <c r="B7940" s="2" t="s">
        <v>15685</v>
      </c>
      <c r="C7940" s="6" t="s">
        <v>15686</v>
      </c>
      <c r="D7940" s="3" t="s">
        <v>2391</v>
      </c>
    </row>
    <row r="7941">
      <c r="A7941" s="6" t="s">
        <v>4681</v>
      </c>
      <c r="B7941" s="2" t="s">
        <v>15687</v>
      </c>
      <c r="C7941" s="6" t="s">
        <v>15688</v>
      </c>
      <c r="D7941" s="3" t="s">
        <v>2391</v>
      </c>
    </row>
    <row r="7942">
      <c r="A7942" s="6" t="s">
        <v>4681</v>
      </c>
      <c r="B7942" s="2" t="s">
        <v>15689</v>
      </c>
      <c r="C7942" s="6" t="s">
        <v>15690</v>
      </c>
      <c r="D7942" s="3" t="s">
        <v>2391</v>
      </c>
    </row>
    <row r="7943">
      <c r="A7943" s="6" t="s">
        <v>4681</v>
      </c>
      <c r="B7943" s="2" t="s">
        <v>15691</v>
      </c>
      <c r="C7943" s="6" t="s">
        <v>15692</v>
      </c>
      <c r="D7943" s="3" t="s">
        <v>2391</v>
      </c>
    </row>
    <row r="7944">
      <c r="A7944" s="6" t="s">
        <v>4681</v>
      </c>
      <c r="B7944" s="2" t="s">
        <v>15693</v>
      </c>
      <c r="C7944" s="6" t="s">
        <v>15694</v>
      </c>
      <c r="D7944" s="3" t="s">
        <v>2391</v>
      </c>
    </row>
    <row r="7945">
      <c r="A7945" s="6" t="s">
        <v>4681</v>
      </c>
      <c r="B7945" s="2" t="s">
        <v>15695</v>
      </c>
      <c r="C7945" s="6" t="s">
        <v>15696</v>
      </c>
      <c r="D7945" s="3" t="s">
        <v>2393</v>
      </c>
    </row>
    <row r="7946">
      <c r="A7946" s="6" t="s">
        <v>4681</v>
      </c>
      <c r="B7946" s="2" t="s">
        <v>15697</v>
      </c>
      <c r="C7946" s="6" t="s">
        <v>15698</v>
      </c>
      <c r="D7946" s="3" t="s">
        <v>2393</v>
      </c>
    </row>
    <row r="7947">
      <c r="A7947" s="6" t="s">
        <v>4681</v>
      </c>
      <c r="B7947" s="2" t="s">
        <v>15699</v>
      </c>
      <c r="C7947" s="6" t="s">
        <v>15700</v>
      </c>
      <c r="D7947" s="3" t="s">
        <v>2393</v>
      </c>
    </row>
    <row r="7948">
      <c r="A7948" s="6" t="s">
        <v>4681</v>
      </c>
      <c r="B7948" s="2" t="s">
        <v>15701</v>
      </c>
      <c r="C7948" s="6" t="s">
        <v>15702</v>
      </c>
      <c r="D7948" s="3" t="s">
        <v>2393</v>
      </c>
    </row>
    <row r="7949">
      <c r="A7949" s="6" t="s">
        <v>4681</v>
      </c>
      <c r="B7949" s="2" t="s">
        <v>15703</v>
      </c>
      <c r="C7949" s="6" t="s">
        <v>15704</v>
      </c>
      <c r="D7949" s="3" t="s">
        <v>2393</v>
      </c>
    </row>
    <row r="7950">
      <c r="A7950" s="6" t="s">
        <v>4681</v>
      </c>
      <c r="B7950" s="2" t="s">
        <v>15705</v>
      </c>
      <c r="C7950" s="6" t="s">
        <v>15706</v>
      </c>
      <c r="D7950" s="3" t="s">
        <v>2393</v>
      </c>
    </row>
    <row r="7951">
      <c r="A7951" s="6" t="s">
        <v>4681</v>
      </c>
      <c r="B7951" s="2" t="s">
        <v>15707</v>
      </c>
      <c r="C7951" s="6" t="s">
        <v>15708</v>
      </c>
      <c r="D7951" s="3" t="s">
        <v>2393</v>
      </c>
    </row>
    <row r="7952">
      <c r="A7952" s="6" t="s">
        <v>4681</v>
      </c>
      <c r="B7952" s="2" t="s">
        <v>15709</v>
      </c>
      <c r="C7952" s="6" t="s">
        <v>15710</v>
      </c>
      <c r="D7952" s="3" t="s">
        <v>2393</v>
      </c>
    </row>
    <row r="7953">
      <c r="A7953" s="6" t="s">
        <v>4681</v>
      </c>
      <c r="B7953" s="2" t="s">
        <v>15711</v>
      </c>
      <c r="C7953" s="6" t="s">
        <v>15712</v>
      </c>
      <c r="D7953" s="3" t="s">
        <v>2395</v>
      </c>
    </row>
    <row r="7954">
      <c r="A7954" s="6" t="s">
        <v>4681</v>
      </c>
      <c r="B7954" s="2" t="s">
        <v>15713</v>
      </c>
      <c r="C7954" s="6" t="s">
        <v>15714</v>
      </c>
      <c r="D7954" s="3" t="s">
        <v>2395</v>
      </c>
    </row>
    <row r="7955">
      <c r="A7955" s="6" t="s">
        <v>4681</v>
      </c>
      <c r="B7955" s="2" t="s">
        <v>15715</v>
      </c>
      <c r="C7955" s="6" t="s">
        <v>15716</v>
      </c>
      <c r="D7955" s="3" t="s">
        <v>2395</v>
      </c>
    </row>
    <row r="7956">
      <c r="A7956" s="6" t="s">
        <v>4681</v>
      </c>
      <c r="B7956" s="2" t="s">
        <v>15717</v>
      </c>
      <c r="C7956" s="6" t="s">
        <v>15718</v>
      </c>
      <c r="D7956" s="3" t="s">
        <v>2395</v>
      </c>
    </row>
    <row r="7957">
      <c r="A7957" s="6" t="s">
        <v>4681</v>
      </c>
      <c r="B7957" s="2" t="s">
        <v>15719</v>
      </c>
      <c r="C7957" s="6" t="s">
        <v>15720</v>
      </c>
      <c r="D7957" s="3" t="s">
        <v>2395</v>
      </c>
    </row>
    <row r="7958">
      <c r="A7958" s="6" t="s">
        <v>4681</v>
      </c>
      <c r="B7958" s="2" t="s">
        <v>15721</v>
      </c>
      <c r="C7958" s="6" t="s">
        <v>15722</v>
      </c>
      <c r="D7958" s="3" t="s">
        <v>2395</v>
      </c>
    </row>
    <row r="7959">
      <c r="A7959" s="6" t="s">
        <v>4681</v>
      </c>
      <c r="B7959" s="2" t="s">
        <v>15723</v>
      </c>
      <c r="C7959" s="6" t="s">
        <v>15724</v>
      </c>
      <c r="D7959" s="3" t="s">
        <v>2395</v>
      </c>
    </row>
    <row r="7960">
      <c r="A7960" s="6" t="s">
        <v>4681</v>
      </c>
      <c r="B7960" s="2" t="s">
        <v>15725</v>
      </c>
      <c r="C7960" s="6" t="s">
        <v>15726</v>
      </c>
      <c r="D7960" s="3" t="s">
        <v>2397</v>
      </c>
    </row>
    <row r="7961">
      <c r="A7961" s="6" t="s">
        <v>4681</v>
      </c>
      <c r="B7961" s="2" t="s">
        <v>15727</v>
      </c>
      <c r="C7961" s="6" t="s">
        <v>15728</v>
      </c>
      <c r="D7961" s="3" t="s">
        <v>2397</v>
      </c>
    </row>
    <row r="7962">
      <c r="A7962" s="6" t="s">
        <v>4681</v>
      </c>
      <c r="B7962" s="2" t="s">
        <v>15729</v>
      </c>
      <c r="C7962" s="6" t="s">
        <v>15730</v>
      </c>
      <c r="D7962" s="3" t="s">
        <v>2397</v>
      </c>
    </row>
    <row r="7963">
      <c r="A7963" s="6" t="s">
        <v>4681</v>
      </c>
      <c r="B7963" s="2" t="s">
        <v>15731</v>
      </c>
      <c r="C7963" s="6" t="s">
        <v>15732</v>
      </c>
      <c r="D7963" s="3" t="s">
        <v>2397</v>
      </c>
    </row>
    <row r="7964">
      <c r="A7964" s="6" t="s">
        <v>4681</v>
      </c>
      <c r="B7964" s="2" t="s">
        <v>15733</v>
      </c>
      <c r="C7964" s="6" t="s">
        <v>15734</v>
      </c>
      <c r="D7964" s="3" t="s">
        <v>2397</v>
      </c>
    </row>
    <row r="7965">
      <c r="A7965" s="6" t="s">
        <v>4681</v>
      </c>
      <c r="B7965" s="2" t="s">
        <v>15735</v>
      </c>
      <c r="C7965" s="6" t="s">
        <v>15736</v>
      </c>
      <c r="D7965" s="3" t="s">
        <v>2397</v>
      </c>
    </row>
    <row r="7966">
      <c r="A7966" s="6" t="s">
        <v>4681</v>
      </c>
      <c r="B7966" s="2" t="s">
        <v>15737</v>
      </c>
      <c r="C7966" s="6" t="s">
        <v>2400</v>
      </c>
      <c r="D7966" s="3" t="s">
        <v>2399</v>
      </c>
    </row>
    <row r="7967">
      <c r="A7967" s="6" t="s">
        <v>4681</v>
      </c>
      <c r="B7967" s="2" t="s">
        <v>15738</v>
      </c>
      <c r="C7967" s="6" t="s">
        <v>15739</v>
      </c>
      <c r="D7967" s="3" t="s">
        <v>2401</v>
      </c>
    </row>
    <row r="7968">
      <c r="A7968" s="6" t="s">
        <v>4681</v>
      </c>
      <c r="B7968" s="2" t="s">
        <v>15740</v>
      </c>
      <c r="C7968" s="6" t="s">
        <v>15741</v>
      </c>
      <c r="D7968" s="3" t="s">
        <v>2401</v>
      </c>
    </row>
    <row r="7969">
      <c r="A7969" s="6" t="s">
        <v>4681</v>
      </c>
      <c r="B7969" s="2" t="s">
        <v>15742</v>
      </c>
      <c r="C7969" s="6" t="s">
        <v>15743</v>
      </c>
      <c r="D7969" s="3" t="s">
        <v>2401</v>
      </c>
    </row>
    <row r="7970">
      <c r="A7970" s="6" t="s">
        <v>4681</v>
      </c>
      <c r="B7970" s="2" t="s">
        <v>15744</v>
      </c>
      <c r="C7970" s="6" t="s">
        <v>15745</v>
      </c>
      <c r="D7970" s="3" t="s">
        <v>2401</v>
      </c>
    </row>
    <row r="7971">
      <c r="A7971" s="6" t="s">
        <v>4681</v>
      </c>
      <c r="B7971" s="2" t="s">
        <v>15746</v>
      </c>
      <c r="C7971" s="6" t="s">
        <v>15747</v>
      </c>
      <c r="D7971" s="3" t="s">
        <v>2401</v>
      </c>
    </row>
    <row r="7972">
      <c r="A7972" s="6" t="s">
        <v>4681</v>
      </c>
      <c r="B7972" s="2" t="s">
        <v>15748</v>
      </c>
      <c r="C7972" s="6" t="s">
        <v>15749</v>
      </c>
      <c r="D7972" s="3" t="s">
        <v>2401</v>
      </c>
    </row>
    <row r="7973">
      <c r="A7973" s="6" t="s">
        <v>4681</v>
      </c>
      <c r="B7973" s="2" t="s">
        <v>15750</v>
      </c>
      <c r="C7973" s="6" t="s">
        <v>15751</v>
      </c>
      <c r="D7973" s="3" t="s">
        <v>2401</v>
      </c>
    </row>
    <row r="7974">
      <c r="A7974" s="6" t="s">
        <v>4681</v>
      </c>
      <c r="B7974" s="2" t="s">
        <v>15752</v>
      </c>
      <c r="C7974" s="6" t="s">
        <v>15753</v>
      </c>
      <c r="D7974" s="3" t="s">
        <v>2401</v>
      </c>
    </row>
    <row r="7975">
      <c r="A7975" s="6" t="s">
        <v>4681</v>
      </c>
      <c r="B7975" s="2" t="s">
        <v>15754</v>
      </c>
      <c r="C7975" s="6" t="s">
        <v>15755</v>
      </c>
      <c r="D7975" s="3" t="s">
        <v>2401</v>
      </c>
    </row>
    <row r="7976">
      <c r="A7976" s="6" t="s">
        <v>4681</v>
      </c>
      <c r="B7976" s="2" t="s">
        <v>15756</v>
      </c>
      <c r="C7976" s="6" t="s">
        <v>15757</v>
      </c>
      <c r="D7976" s="3" t="s">
        <v>2401</v>
      </c>
    </row>
    <row r="7977">
      <c r="A7977" s="6" t="s">
        <v>4681</v>
      </c>
      <c r="B7977" s="2" t="s">
        <v>15758</v>
      </c>
      <c r="C7977" s="6" t="s">
        <v>15759</v>
      </c>
      <c r="D7977" s="3" t="s">
        <v>2403</v>
      </c>
    </row>
    <row r="7978">
      <c r="A7978" s="6" t="s">
        <v>4681</v>
      </c>
      <c r="B7978" s="2" t="s">
        <v>15760</v>
      </c>
      <c r="C7978" s="6" t="s">
        <v>15761</v>
      </c>
      <c r="D7978" s="3" t="s">
        <v>2403</v>
      </c>
    </row>
    <row r="7979">
      <c r="A7979" s="6" t="s">
        <v>4681</v>
      </c>
      <c r="B7979" s="2" t="s">
        <v>15762</v>
      </c>
      <c r="C7979" s="6" t="s">
        <v>15763</v>
      </c>
      <c r="D7979" s="3" t="s">
        <v>2403</v>
      </c>
    </row>
    <row r="7980">
      <c r="A7980" s="6" t="s">
        <v>4681</v>
      </c>
      <c r="B7980" s="2" t="s">
        <v>15764</v>
      </c>
      <c r="C7980" s="6" t="s">
        <v>15765</v>
      </c>
      <c r="D7980" s="3" t="s">
        <v>2403</v>
      </c>
    </row>
    <row r="7981">
      <c r="A7981" s="6" t="s">
        <v>4681</v>
      </c>
      <c r="B7981" s="2" t="s">
        <v>15766</v>
      </c>
      <c r="C7981" s="6" t="s">
        <v>15767</v>
      </c>
      <c r="D7981" s="3" t="s">
        <v>2403</v>
      </c>
    </row>
    <row r="7982">
      <c r="A7982" s="6" t="s">
        <v>4681</v>
      </c>
      <c r="B7982" s="2" t="s">
        <v>15768</v>
      </c>
      <c r="C7982" s="6" t="s">
        <v>15769</v>
      </c>
      <c r="D7982" s="3" t="s">
        <v>2403</v>
      </c>
    </row>
    <row r="7983">
      <c r="A7983" s="6" t="s">
        <v>4681</v>
      </c>
      <c r="B7983" s="2" t="s">
        <v>15770</v>
      </c>
      <c r="C7983" s="6" t="s">
        <v>15771</v>
      </c>
      <c r="D7983" s="3" t="s">
        <v>2403</v>
      </c>
    </row>
    <row r="7984">
      <c r="A7984" s="6" t="s">
        <v>4681</v>
      </c>
      <c r="B7984" s="2" t="s">
        <v>15772</v>
      </c>
      <c r="C7984" s="6" t="s">
        <v>15773</v>
      </c>
      <c r="D7984" s="3" t="s">
        <v>2403</v>
      </c>
    </row>
    <row r="7985">
      <c r="A7985" s="6" t="s">
        <v>4681</v>
      </c>
      <c r="B7985" s="2" t="s">
        <v>15774</v>
      </c>
      <c r="C7985" s="6" t="s">
        <v>15775</v>
      </c>
      <c r="D7985" s="3" t="s">
        <v>2405</v>
      </c>
    </row>
    <row r="7986">
      <c r="A7986" s="6" t="s">
        <v>4681</v>
      </c>
      <c r="B7986" s="2" t="s">
        <v>15776</v>
      </c>
      <c r="C7986" s="6" t="s">
        <v>15777</v>
      </c>
      <c r="D7986" s="3" t="s">
        <v>2405</v>
      </c>
    </row>
    <row r="7987">
      <c r="A7987" s="6" t="s">
        <v>4681</v>
      </c>
      <c r="B7987" s="2" t="s">
        <v>15778</v>
      </c>
      <c r="C7987" s="6" t="s">
        <v>15779</v>
      </c>
      <c r="D7987" s="3" t="s">
        <v>2405</v>
      </c>
    </row>
    <row r="7988">
      <c r="A7988" s="6" t="s">
        <v>4681</v>
      </c>
      <c r="B7988" s="2" t="s">
        <v>15780</v>
      </c>
      <c r="C7988" s="6" t="s">
        <v>15781</v>
      </c>
      <c r="D7988" s="3" t="s">
        <v>2405</v>
      </c>
    </row>
    <row r="7989">
      <c r="A7989" s="6" t="s">
        <v>4681</v>
      </c>
      <c r="B7989" s="2" t="s">
        <v>15782</v>
      </c>
      <c r="C7989" s="6" t="s">
        <v>15783</v>
      </c>
      <c r="D7989" s="3" t="s">
        <v>2405</v>
      </c>
    </row>
    <row r="7990">
      <c r="A7990" s="6" t="s">
        <v>4681</v>
      </c>
      <c r="B7990" s="2" t="s">
        <v>15784</v>
      </c>
      <c r="C7990" s="6" t="s">
        <v>15785</v>
      </c>
      <c r="D7990" s="3" t="s">
        <v>2405</v>
      </c>
    </row>
    <row r="7991">
      <c r="A7991" s="6" t="s">
        <v>4681</v>
      </c>
      <c r="B7991" s="2" t="s">
        <v>15786</v>
      </c>
      <c r="C7991" s="6" t="s">
        <v>15787</v>
      </c>
      <c r="D7991" s="3" t="s">
        <v>2405</v>
      </c>
    </row>
    <row r="7992">
      <c r="A7992" s="6" t="s">
        <v>4681</v>
      </c>
      <c r="B7992" s="2" t="s">
        <v>15788</v>
      </c>
      <c r="C7992" s="6" t="s">
        <v>15789</v>
      </c>
      <c r="D7992" s="3" t="s">
        <v>2405</v>
      </c>
    </row>
    <row r="7993">
      <c r="A7993" s="6" t="s">
        <v>4681</v>
      </c>
      <c r="B7993" s="2" t="s">
        <v>15790</v>
      </c>
      <c r="C7993" s="6" t="s">
        <v>15791</v>
      </c>
      <c r="D7993" s="3" t="s">
        <v>2405</v>
      </c>
    </row>
    <row r="7994">
      <c r="A7994" s="6" t="s">
        <v>4681</v>
      </c>
      <c r="B7994" s="2" t="s">
        <v>15792</v>
      </c>
      <c r="C7994" s="6" t="s">
        <v>15793</v>
      </c>
      <c r="D7994" s="3" t="s">
        <v>2407</v>
      </c>
    </row>
    <row r="7995">
      <c r="A7995" s="6" t="s">
        <v>4681</v>
      </c>
      <c r="B7995" s="2" t="s">
        <v>15794</v>
      </c>
      <c r="C7995" s="6" t="s">
        <v>15795</v>
      </c>
      <c r="D7995" s="3" t="s">
        <v>2407</v>
      </c>
    </row>
    <row r="7996">
      <c r="A7996" s="6" t="s">
        <v>4681</v>
      </c>
      <c r="B7996" s="2" t="s">
        <v>15796</v>
      </c>
      <c r="C7996" s="6" t="s">
        <v>15797</v>
      </c>
      <c r="D7996" s="3" t="s">
        <v>2407</v>
      </c>
    </row>
    <row r="7997">
      <c r="A7997" s="6" t="s">
        <v>4681</v>
      </c>
      <c r="B7997" s="2" t="s">
        <v>15798</v>
      </c>
      <c r="C7997" s="6" t="s">
        <v>15799</v>
      </c>
      <c r="D7997" s="3" t="s">
        <v>2407</v>
      </c>
    </row>
    <row r="7998">
      <c r="A7998" s="6" t="s">
        <v>4681</v>
      </c>
      <c r="B7998" s="2" t="s">
        <v>15800</v>
      </c>
      <c r="C7998" s="6" t="s">
        <v>15801</v>
      </c>
      <c r="D7998" s="3" t="s">
        <v>2407</v>
      </c>
    </row>
    <row r="7999">
      <c r="A7999" s="6" t="s">
        <v>4681</v>
      </c>
      <c r="B7999" s="2" t="s">
        <v>15802</v>
      </c>
      <c r="C7999" s="6" t="s">
        <v>15803</v>
      </c>
      <c r="D7999" s="3" t="s">
        <v>2410</v>
      </c>
    </row>
    <row r="8000">
      <c r="A8000" s="6" t="s">
        <v>4681</v>
      </c>
      <c r="B8000" s="2" t="s">
        <v>15804</v>
      </c>
      <c r="C8000" s="6" t="s">
        <v>15805</v>
      </c>
      <c r="D8000" s="3" t="s">
        <v>2410</v>
      </c>
    </row>
    <row r="8001">
      <c r="A8001" s="6" t="s">
        <v>4681</v>
      </c>
      <c r="B8001" s="2" t="s">
        <v>15806</v>
      </c>
      <c r="C8001" s="6" t="s">
        <v>15807</v>
      </c>
      <c r="D8001" s="3" t="s">
        <v>2410</v>
      </c>
    </row>
    <row r="8002">
      <c r="A8002" s="6" t="s">
        <v>4681</v>
      </c>
      <c r="B8002" s="2" t="s">
        <v>15808</v>
      </c>
      <c r="C8002" s="6" t="s">
        <v>15809</v>
      </c>
      <c r="D8002" s="3" t="s">
        <v>2410</v>
      </c>
    </row>
    <row r="8003">
      <c r="A8003" s="6" t="s">
        <v>4681</v>
      </c>
      <c r="B8003" s="2" t="s">
        <v>15810</v>
      </c>
      <c r="C8003" s="6" t="s">
        <v>15811</v>
      </c>
      <c r="D8003" s="3" t="s">
        <v>2412</v>
      </c>
    </row>
    <row r="8004">
      <c r="A8004" s="6" t="s">
        <v>4681</v>
      </c>
      <c r="B8004" s="2" t="s">
        <v>15812</v>
      </c>
      <c r="C8004" s="6" t="s">
        <v>15813</v>
      </c>
      <c r="D8004" s="3" t="s">
        <v>2412</v>
      </c>
    </row>
    <row r="8005">
      <c r="A8005" s="6" t="s">
        <v>4681</v>
      </c>
      <c r="B8005" s="2" t="s">
        <v>15814</v>
      </c>
      <c r="C8005" s="6" t="s">
        <v>15815</v>
      </c>
      <c r="D8005" s="3" t="s">
        <v>2412</v>
      </c>
    </row>
    <row r="8006">
      <c r="A8006" s="6" t="s">
        <v>4681</v>
      </c>
      <c r="B8006" s="2" t="s">
        <v>15816</v>
      </c>
      <c r="C8006" s="6" t="s">
        <v>15817</v>
      </c>
      <c r="D8006" s="3" t="s">
        <v>2412</v>
      </c>
    </row>
    <row r="8007">
      <c r="A8007" s="6" t="s">
        <v>4681</v>
      </c>
      <c r="B8007" s="2" t="s">
        <v>15818</v>
      </c>
      <c r="C8007" s="6" t="s">
        <v>15819</v>
      </c>
      <c r="D8007" s="3" t="s">
        <v>2412</v>
      </c>
    </row>
    <row r="8008">
      <c r="A8008" s="6" t="s">
        <v>4681</v>
      </c>
      <c r="B8008" s="2" t="s">
        <v>15820</v>
      </c>
      <c r="C8008" s="6" t="s">
        <v>15821</v>
      </c>
      <c r="D8008" s="3" t="s">
        <v>2412</v>
      </c>
    </row>
    <row r="8009">
      <c r="A8009" s="6" t="s">
        <v>4681</v>
      </c>
      <c r="B8009" s="2" t="s">
        <v>15822</v>
      </c>
      <c r="C8009" s="6" t="s">
        <v>15823</v>
      </c>
      <c r="D8009" s="3" t="s">
        <v>2412</v>
      </c>
    </row>
    <row r="8010">
      <c r="A8010" s="6" t="s">
        <v>4681</v>
      </c>
      <c r="B8010" s="2" t="s">
        <v>15824</v>
      </c>
      <c r="C8010" s="6" t="s">
        <v>15825</v>
      </c>
      <c r="D8010" s="3" t="s">
        <v>2412</v>
      </c>
    </row>
    <row r="8011">
      <c r="A8011" s="6" t="s">
        <v>4681</v>
      </c>
      <c r="B8011" s="2" t="s">
        <v>15826</v>
      </c>
      <c r="C8011" s="6" t="s">
        <v>15827</v>
      </c>
      <c r="D8011" s="3" t="s">
        <v>2412</v>
      </c>
    </row>
    <row r="8012">
      <c r="A8012" s="6" t="s">
        <v>4681</v>
      </c>
      <c r="B8012" s="2" t="s">
        <v>15828</v>
      </c>
      <c r="C8012" s="6" t="s">
        <v>15829</v>
      </c>
      <c r="D8012" s="3" t="s">
        <v>2414</v>
      </c>
    </row>
    <row r="8013">
      <c r="A8013" s="6" t="s">
        <v>4681</v>
      </c>
      <c r="B8013" s="2" t="s">
        <v>15830</v>
      </c>
      <c r="C8013" s="6" t="s">
        <v>15831</v>
      </c>
      <c r="D8013" s="3" t="s">
        <v>2414</v>
      </c>
    </row>
    <row r="8014">
      <c r="A8014" s="6" t="s">
        <v>4681</v>
      </c>
      <c r="B8014" s="2" t="s">
        <v>15832</v>
      </c>
      <c r="C8014" s="6" t="s">
        <v>15833</v>
      </c>
      <c r="D8014" s="3" t="s">
        <v>2414</v>
      </c>
    </row>
    <row r="8015">
      <c r="A8015" s="6" t="s">
        <v>4681</v>
      </c>
      <c r="B8015" s="2" t="s">
        <v>15834</v>
      </c>
      <c r="C8015" s="6" t="s">
        <v>15835</v>
      </c>
      <c r="D8015" s="3" t="s">
        <v>2414</v>
      </c>
    </row>
    <row r="8016">
      <c r="A8016" s="6" t="s">
        <v>4681</v>
      </c>
      <c r="B8016" s="2" t="s">
        <v>15836</v>
      </c>
      <c r="C8016" s="6" t="s">
        <v>15837</v>
      </c>
      <c r="D8016" s="3" t="s">
        <v>2414</v>
      </c>
    </row>
    <row r="8017">
      <c r="A8017" s="6" t="s">
        <v>4681</v>
      </c>
      <c r="B8017" s="2" t="s">
        <v>15838</v>
      </c>
      <c r="C8017" s="6" t="s">
        <v>15839</v>
      </c>
      <c r="D8017" s="3" t="s">
        <v>2414</v>
      </c>
    </row>
    <row r="8018">
      <c r="A8018" s="6" t="s">
        <v>4681</v>
      </c>
      <c r="B8018" s="2" t="s">
        <v>15840</v>
      </c>
      <c r="C8018" s="6" t="s">
        <v>15841</v>
      </c>
      <c r="D8018" s="3" t="s">
        <v>2414</v>
      </c>
    </row>
    <row r="8019">
      <c r="A8019" s="6" t="s">
        <v>4681</v>
      </c>
      <c r="B8019" s="2" t="s">
        <v>15842</v>
      </c>
      <c r="C8019" s="6" t="s">
        <v>15843</v>
      </c>
      <c r="D8019" s="3" t="s">
        <v>2414</v>
      </c>
    </row>
    <row r="8020">
      <c r="A8020" s="6" t="s">
        <v>4681</v>
      </c>
      <c r="B8020" s="2" t="s">
        <v>15844</v>
      </c>
      <c r="C8020" s="6" t="s">
        <v>15845</v>
      </c>
      <c r="D8020" s="3" t="s">
        <v>2414</v>
      </c>
    </row>
    <row r="8021">
      <c r="A8021" s="6" t="s">
        <v>4681</v>
      </c>
      <c r="B8021" s="2" t="s">
        <v>15846</v>
      </c>
      <c r="C8021" s="6" t="s">
        <v>15847</v>
      </c>
      <c r="D8021" s="3" t="s">
        <v>2414</v>
      </c>
    </row>
    <row r="8022">
      <c r="A8022" s="6" t="s">
        <v>4681</v>
      </c>
      <c r="B8022" s="2" t="s">
        <v>15848</v>
      </c>
      <c r="C8022" s="6" t="s">
        <v>15849</v>
      </c>
      <c r="D8022" s="3" t="s">
        <v>2416</v>
      </c>
    </row>
    <row r="8023">
      <c r="A8023" s="6" t="s">
        <v>4681</v>
      </c>
      <c r="B8023" s="2" t="s">
        <v>15850</v>
      </c>
      <c r="C8023" s="6" t="s">
        <v>15851</v>
      </c>
      <c r="D8023" s="3" t="s">
        <v>2416</v>
      </c>
    </row>
    <row r="8024">
      <c r="A8024" s="6" t="s">
        <v>4681</v>
      </c>
      <c r="B8024" s="2" t="s">
        <v>15852</v>
      </c>
      <c r="C8024" s="6" t="s">
        <v>15853</v>
      </c>
      <c r="D8024" s="3" t="s">
        <v>2416</v>
      </c>
    </row>
    <row r="8025">
      <c r="A8025" s="6" t="s">
        <v>4681</v>
      </c>
      <c r="B8025" s="2" t="s">
        <v>15854</v>
      </c>
      <c r="C8025" s="6" t="s">
        <v>15855</v>
      </c>
      <c r="D8025" s="3" t="s">
        <v>2416</v>
      </c>
    </row>
    <row r="8026">
      <c r="A8026" s="6" t="s">
        <v>4681</v>
      </c>
      <c r="B8026" s="2" t="s">
        <v>15856</v>
      </c>
      <c r="C8026" s="6" t="s">
        <v>15857</v>
      </c>
      <c r="D8026" s="3" t="s">
        <v>2416</v>
      </c>
    </row>
    <row r="8027">
      <c r="A8027" s="6" t="s">
        <v>4681</v>
      </c>
      <c r="B8027" s="2" t="s">
        <v>15858</v>
      </c>
      <c r="C8027" s="6" t="s">
        <v>15859</v>
      </c>
      <c r="D8027" s="3" t="s">
        <v>2416</v>
      </c>
    </row>
    <row r="8028">
      <c r="A8028" s="6" t="s">
        <v>4681</v>
      </c>
      <c r="B8028" s="2" t="s">
        <v>15860</v>
      </c>
      <c r="C8028" s="6" t="s">
        <v>15861</v>
      </c>
      <c r="D8028" s="3" t="s">
        <v>2416</v>
      </c>
    </row>
    <row r="8029">
      <c r="A8029" s="6" t="s">
        <v>4681</v>
      </c>
      <c r="B8029" s="2" t="s">
        <v>15862</v>
      </c>
      <c r="C8029" s="6" t="s">
        <v>15863</v>
      </c>
      <c r="D8029" s="3" t="s">
        <v>2416</v>
      </c>
    </row>
    <row r="8030">
      <c r="A8030" s="6" t="s">
        <v>4681</v>
      </c>
      <c r="B8030" s="2" t="s">
        <v>15864</v>
      </c>
      <c r="C8030" s="6" t="s">
        <v>15865</v>
      </c>
      <c r="D8030" s="3" t="s">
        <v>2416</v>
      </c>
    </row>
    <row r="8031">
      <c r="A8031" s="6" t="s">
        <v>4681</v>
      </c>
      <c r="B8031" s="2" t="s">
        <v>15866</v>
      </c>
      <c r="C8031" s="6" t="s">
        <v>15867</v>
      </c>
      <c r="D8031" s="3" t="s">
        <v>2416</v>
      </c>
    </row>
    <row r="8032">
      <c r="A8032" s="6" t="s">
        <v>4681</v>
      </c>
      <c r="B8032" s="2" t="s">
        <v>15868</v>
      </c>
      <c r="C8032" s="6" t="s">
        <v>15869</v>
      </c>
      <c r="D8032" s="3" t="s">
        <v>2418</v>
      </c>
    </row>
    <row r="8033">
      <c r="A8033" s="6" t="s">
        <v>4681</v>
      </c>
      <c r="B8033" s="2" t="s">
        <v>15870</v>
      </c>
      <c r="C8033" s="6" t="s">
        <v>15871</v>
      </c>
      <c r="D8033" s="3" t="s">
        <v>2418</v>
      </c>
    </row>
    <row r="8034">
      <c r="A8034" s="6" t="s">
        <v>4681</v>
      </c>
      <c r="B8034" s="2" t="s">
        <v>15872</v>
      </c>
      <c r="C8034" s="6" t="s">
        <v>15873</v>
      </c>
      <c r="D8034" s="3" t="s">
        <v>2418</v>
      </c>
    </row>
    <row r="8035">
      <c r="A8035" s="6" t="s">
        <v>4681</v>
      </c>
      <c r="B8035" s="2" t="s">
        <v>15874</v>
      </c>
      <c r="C8035" s="6" t="s">
        <v>15875</v>
      </c>
      <c r="D8035" s="3" t="s">
        <v>2418</v>
      </c>
    </row>
    <row r="8036">
      <c r="A8036" s="6" t="s">
        <v>4681</v>
      </c>
      <c r="B8036" s="2" t="s">
        <v>15876</v>
      </c>
      <c r="C8036" s="6" t="s">
        <v>15877</v>
      </c>
      <c r="D8036" s="3" t="s">
        <v>2418</v>
      </c>
    </row>
    <row r="8037">
      <c r="A8037" s="6" t="s">
        <v>4681</v>
      </c>
      <c r="B8037" s="2" t="s">
        <v>15878</v>
      </c>
      <c r="C8037" s="6" t="s">
        <v>15879</v>
      </c>
      <c r="D8037" s="3" t="s">
        <v>2418</v>
      </c>
    </row>
    <row r="8038">
      <c r="A8038" s="6" t="s">
        <v>4681</v>
      </c>
      <c r="B8038" s="2" t="s">
        <v>15880</v>
      </c>
      <c r="C8038" s="6" t="s">
        <v>15881</v>
      </c>
      <c r="D8038" s="3" t="s">
        <v>2418</v>
      </c>
    </row>
    <row r="8039">
      <c r="A8039" s="6" t="s">
        <v>4681</v>
      </c>
      <c r="B8039" s="2" t="s">
        <v>15882</v>
      </c>
      <c r="C8039" s="6" t="s">
        <v>15883</v>
      </c>
      <c r="D8039" s="3" t="s">
        <v>2418</v>
      </c>
    </row>
    <row r="8040">
      <c r="A8040" s="6" t="s">
        <v>4681</v>
      </c>
      <c r="B8040" s="2" t="s">
        <v>15884</v>
      </c>
      <c r="C8040" s="6" t="s">
        <v>15885</v>
      </c>
      <c r="D8040" s="3" t="s">
        <v>2418</v>
      </c>
    </row>
    <row r="8041">
      <c r="A8041" s="6" t="s">
        <v>4681</v>
      </c>
      <c r="B8041" s="2" t="s">
        <v>15886</v>
      </c>
      <c r="C8041" s="6" t="s">
        <v>15887</v>
      </c>
      <c r="D8041" s="3" t="s">
        <v>2418</v>
      </c>
    </row>
    <row r="8042">
      <c r="A8042" s="6" t="s">
        <v>4681</v>
      </c>
      <c r="B8042" s="2" t="s">
        <v>15888</v>
      </c>
      <c r="C8042" s="6" t="s">
        <v>15889</v>
      </c>
      <c r="D8042" s="3" t="s">
        <v>2420</v>
      </c>
    </row>
    <row r="8043">
      <c r="A8043" s="6" t="s">
        <v>4681</v>
      </c>
      <c r="B8043" s="2" t="s">
        <v>15890</v>
      </c>
      <c r="C8043" s="6" t="s">
        <v>15891</v>
      </c>
      <c r="D8043" s="3" t="s">
        <v>2420</v>
      </c>
    </row>
    <row r="8044">
      <c r="A8044" s="6" t="s">
        <v>4681</v>
      </c>
      <c r="B8044" s="2" t="s">
        <v>15892</v>
      </c>
      <c r="C8044" s="6" t="s">
        <v>15893</v>
      </c>
      <c r="D8044" s="3" t="s">
        <v>2420</v>
      </c>
    </row>
    <row r="8045">
      <c r="A8045" s="6" t="s">
        <v>4681</v>
      </c>
      <c r="B8045" s="2" t="s">
        <v>15894</v>
      </c>
      <c r="C8045" s="6" t="s">
        <v>15895</v>
      </c>
      <c r="D8045" s="3" t="s">
        <v>2420</v>
      </c>
    </row>
    <row r="8046">
      <c r="A8046" s="6" t="s">
        <v>4681</v>
      </c>
      <c r="B8046" s="2" t="s">
        <v>15896</v>
      </c>
      <c r="C8046" s="6" t="s">
        <v>15897</v>
      </c>
      <c r="D8046" s="3" t="s">
        <v>2420</v>
      </c>
    </row>
    <row r="8047">
      <c r="A8047" s="6" t="s">
        <v>4681</v>
      </c>
      <c r="B8047" s="2" t="s">
        <v>15898</v>
      </c>
      <c r="C8047" s="6" t="s">
        <v>15899</v>
      </c>
      <c r="D8047" s="3" t="s">
        <v>2420</v>
      </c>
    </row>
    <row r="8048">
      <c r="A8048" s="6" t="s">
        <v>4681</v>
      </c>
      <c r="B8048" s="2" t="s">
        <v>15900</v>
      </c>
      <c r="C8048" s="6" t="s">
        <v>15901</v>
      </c>
      <c r="D8048" s="3" t="s">
        <v>2420</v>
      </c>
    </row>
    <row r="8049">
      <c r="A8049" s="6" t="s">
        <v>4681</v>
      </c>
      <c r="B8049" s="2" t="s">
        <v>15902</v>
      </c>
      <c r="C8049" s="6" t="s">
        <v>15903</v>
      </c>
      <c r="D8049" s="3" t="s">
        <v>2420</v>
      </c>
    </row>
    <row r="8050">
      <c r="A8050" s="6" t="s">
        <v>4681</v>
      </c>
      <c r="B8050" s="2" t="s">
        <v>15904</v>
      </c>
      <c r="C8050" s="6" t="s">
        <v>15905</v>
      </c>
      <c r="D8050" s="3" t="s">
        <v>2420</v>
      </c>
    </row>
    <row r="8051">
      <c r="A8051" s="6" t="s">
        <v>4681</v>
      </c>
      <c r="B8051" s="2" t="s">
        <v>15906</v>
      </c>
      <c r="C8051" s="6" t="s">
        <v>15907</v>
      </c>
      <c r="D8051" s="3" t="s">
        <v>2420</v>
      </c>
    </row>
    <row r="8052">
      <c r="A8052" s="6" t="s">
        <v>4681</v>
      </c>
      <c r="B8052" s="2" t="s">
        <v>15908</v>
      </c>
      <c r="C8052" s="6" t="s">
        <v>2423</v>
      </c>
      <c r="D8052" s="3" t="s">
        <v>2422</v>
      </c>
    </row>
    <row r="8053">
      <c r="A8053" s="6" t="s">
        <v>4681</v>
      </c>
      <c r="B8053" s="2" t="s">
        <v>15909</v>
      </c>
      <c r="C8053" s="6" t="s">
        <v>15910</v>
      </c>
      <c r="D8053" s="3" t="s">
        <v>2424</v>
      </c>
    </row>
    <row r="8054">
      <c r="A8054" s="6" t="s">
        <v>4681</v>
      </c>
      <c r="B8054" s="2" t="s">
        <v>15911</v>
      </c>
      <c r="C8054" s="6" t="s">
        <v>15912</v>
      </c>
      <c r="D8054" s="3" t="s">
        <v>2424</v>
      </c>
    </row>
    <row r="8055">
      <c r="A8055" s="6" t="s">
        <v>4681</v>
      </c>
      <c r="B8055" s="2" t="s">
        <v>15913</v>
      </c>
      <c r="C8055" s="6" t="s">
        <v>15914</v>
      </c>
      <c r="D8055" s="3" t="s">
        <v>2424</v>
      </c>
    </row>
    <row r="8056">
      <c r="A8056" s="6" t="s">
        <v>4681</v>
      </c>
      <c r="B8056" s="2" t="s">
        <v>15915</v>
      </c>
      <c r="C8056" s="6" t="s">
        <v>15916</v>
      </c>
      <c r="D8056" s="3" t="s">
        <v>2424</v>
      </c>
    </row>
    <row r="8057">
      <c r="A8057" s="6" t="s">
        <v>4681</v>
      </c>
      <c r="B8057" s="2" t="s">
        <v>15917</v>
      </c>
      <c r="C8057" s="6" t="s">
        <v>15918</v>
      </c>
      <c r="D8057" s="3" t="s">
        <v>2426</v>
      </c>
    </row>
    <row r="8058">
      <c r="A8058" s="6" t="s">
        <v>4681</v>
      </c>
      <c r="B8058" s="2" t="s">
        <v>15919</v>
      </c>
      <c r="C8058" s="6" t="s">
        <v>15920</v>
      </c>
      <c r="D8058" s="3" t="s">
        <v>2426</v>
      </c>
    </row>
    <row r="8059">
      <c r="A8059" s="6" t="s">
        <v>4681</v>
      </c>
      <c r="B8059" s="2" t="s">
        <v>15921</v>
      </c>
      <c r="C8059" s="6" t="s">
        <v>15922</v>
      </c>
      <c r="D8059" s="3" t="s">
        <v>2426</v>
      </c>
    </row>
    <row r="8060">
      <c r="A8060" s="6" t="s">
        <v>4681</v>
      </c>
      <c r="B8060" s="2" t="s">
        <v>15923</v>
      </c>
      <c r="C8060" s="6" t="s">
        <v>15924</v>
      </c>
      <c r="D8060" s="3" t="s">
        <v>2426</v>
      </c>
    </row>
    <row r="8061">
      <c r="A8061" s="6" t="s">
        <v>4681</v>
      </c>
      <c r="B8061" s="2" t="s">
        <v>15925</v>
      </c>
      <c r="C8061" s="6" t="s">
        <v>15926</v>
      </c>
      <c r="D8061" s="3" t="s">
        <v>2428</v>
      </c>
    </row>
    <row r="8062">
      <c r="A8062" s="6" t="s">
        <v>4681</v>
      </c>
      <c r="B8062" s="2" t="s">
        <v>15927</v>
      </c>
      <c r="C8062" s="6" t="s">
        <v>15928</v>
      </c>
      <c r="D8062" s="3" t="s">
        <v>2428</v>
      </c>
    </row>
    <row r="8063">
      <c r="A8063" s="6" t="s">
        <v>4681</v>
      </c>
      <c r="B8063" s="2" t="s">
        <v>15929</v>
      </c>
      <c r="C8063" s="6" t="s">
        <v>15930</v>
      </c>
      <c r="D8063" s="3" t="s">
        <v>2428</v>
      </c>
    </row>
    <row r="8064">
      <c r="A8064" s="6" t="s">
        <v>4681</v>
      </c>
      <c r="B8064" s="2" t="s">
        <v>15931</v>
      </c>
      <c r="C8064" s="6" t="s">
        <v>15932</v>
      </c>
      <c r="D8064" s="3" t="s">
        <v>2428</v>
      </c>
    </row>
    <row r="8065">
      <c r="A8065" s="6" t="s">
        <v>4681</v>
      </c>
      <c r="B8065" s="2" t="s">
        <v>15933</v>
      </c>
      <c r="C8065" s="6" t="s">
        <v>15934</v>
      </c>
      <c r="D8065" s="3" t="s">
        <v>2430</v>
      </c>
    </row>
    <row r="8066">
      <c r="A8066" s="6" t="s">
        <v>4681</v>
      </c>
      <c r="B8066" s="2" t="s">
        <v>15935</v>
      </c>
      <c r="C8066" s="6" t="s">
        <v>15936</v>
      </c>
      <c r="D8066" s="3" t="s">
        <v>2430</v>
      </c>
    </row>
    <row r="8067">
      <c r="A8067" s="6" t="s">
        <v>4681</v>
      </c>
      <c r="B8067" s="2" t="s">
        <v>15937</v>
      </c>
      <c r="C8067" s="6" t="s">
        <v>15938</v>
      </c>
      <c r="D8067" s="3" t="s">
        <v>2432</v>
      </c>
    </row>
    <row r="8068">
      <c r="A8068" s="6" t="s">
        <v>4681</v>
      </c>
      <c r="B8068" s="2" t="s">
        <v>15939</v>
      </c>
      <c r="C8068" s="6" t="s">
        <v>15940</v>
      </c>
      <c r="D8068" s="3" t="s">
        <v>2432</v>
      </c>
    </row>
    <row r="8069">
      <c r="A8069" s="6" t="s">
        <v>4681</v>
      </c>
      <c r="B8069" s="2" t="s">
        <v>15941</v>
      </c>
      <c r="C8069" s="6" t="s">
        <v>15942</v>
      </c>
      <c r="D8069" s="3" t="s">
        <v>2432</v>
      </c>
    </row>
    <row r="8070">
      <c r="A8070" s="6" t="s">
        <v>4681</v>
      </c>
      <c r="B8070" s="2" t="s">
        <v>15943</v>
      </c>
      <c r="C8070" s="6" t="s">
        <v>15944</v>
      </c>
      <c r="D8070" s="3" t="s">
        <v>2434</v>
      </c>
    </row>
    <row r="8071">
      <c r="A8071" s="6" t="s">
        <v>4681</v>
      </c>
      <c r="B8071" s="2" t="s">
        <v>15945</v>
      </c>
      <c r="C8071" s="6" t="s">
        <v>15946</v>
      </c>
      <c r="D8071" s="3" t="s">
        <v>2434</v>
      </c>
    </row>
    <row r="8072">
      <c r="A8072" s="6" t="s">
        <v>4681</v>
      </c>
      <c r="B8072" s="2" t="s">
        <v>15947</v>
      </c>
      <c r="C8072" s="6" t="s">
        <v>15948</v>
      </c>
      <c r="D8072" s="3" t="s">
        <v>2434</v>
      </c>
    </row>
    <row r="8073">
      <c r="A8073" s="6" t="s">
        <v>4681</v>
      </c>
      <c r="B8073" s="2" t="s">
        <v>15949</v>
      </c>
      <c r="C8073" s="6" t="s">
        <v>15950</v>
      </c>
      <c r="D8073" s="3" t="s">
        <v>2436</v>
      </c>
    </row>
    <row r="8074">
      <c r="A8074" s="6" t="s">
        <v>4681</v>
      </c>
      <c r="B8074" s="2" t="s">
        <v>15951</v>
      </c>
      <c r="C8074" s="6" t="s">
        <v>15952</v>
      </c>
      <c r="D8074" s="3" t="s">
        <v>2436</v>
      </c>
    </row>
    <row r="8075">
      <c r="A8075" s="6" t="s">
        <v>4681</v>
      </c>
      <c r="B8075" s="2" t="s">
        <v>15953</v>
      </c>
      <c r="C8075" s="6" t="s">
        <v>15954</v>
      </c>
      <c r="D8075" s="3" t="s">
        <v>2436</v>
      </c>
    </row>
    <row r="8076">
      <c r="A8076" s="6" t="s">
        <v>4681</v>
      </c>
      <c r="B8076" s="2" t="s">
        <v>15955</v>
      </c>
      <c r="C8076" s="6" t="s">
        <v>2439</v>
      </c>
      <c r="D8076" s="3" t="s">
        <v>2438</v>
      </c>
    </row>
    <row r="8077">
      <c r="A8077" s="6" t="s">
        <v>4681</v>
      </c>
      <c r="B8077" s="2" t="s">
        <v>15956</v>
      </c>
      <c r="C8077" s="6" t="s">
        <v>15957</v>
      </c>
      <c r="D8077" s="3" t="s">
        <v>2440</v>
      </c>
    </row>
    <row r="8078">
      <c r="A8078" s="6" t="s">
        <v>4681</v>
      </c>
      <c r="B8078" s="2" t="s">
        <v>15958</v>
      </c>
      <c r="C8078" s="6" t="s">
        <v>15959</v>
      </c>
      <c r="D8078" s="3" t="s">
        <v>2440</v>
      </c>
    </row>
    <row r="8079">
      <c r="A8079" s="6" t="s">
        <v>4681</v>
      </c>
      <c r="B8079" s="2" t="s">
        <v>15960</v>
      </c>
      <c r="C8079" s="6" t="s">
        <v>15961</v>
      </c>
      <c r="D8079" s="3" t="s">
        <v>2440</v>
      </c>
    </row>
    <row r="8080">
      <c r="A8080" s="6" t="s">
        <v>4681</v>
      </c>
      <c r="B8080" s="2" t="s">
        <v>15962</v>
      </c>
      <c r="C8080" s="6" t="s">
        <v>15963</v>
      </c>
      <c r="D8080" s="3" t="s">
        <v>2443</v>
      </c>
    </row>
    <row r="8081">
      <c r="A8081" s="6" t="s">
        <v>4681</v>
      </c>
      <c r="B8081" s="2" t="s">
        <v>15964</v>
      </c>
      <c r="C8081" s="6" t="s">
        <v>15965</v>
      </c>
      <c r="D8081" s="3" t="s">
        <v>2443</v>
      </c>
    </row>
    <row r="8082">
      <c r="A8082" s="6" t="s">
        <v>4681</v>
      </c>
      <c r="B8082" s="2" t="s">
        <v>15966</v>
      </c>
      <c r="C8082" s="6" t="s">
        <v>15967</v>
      </c>
      <c r="D8082" s="3" t="s">
        <v>2443</v>
      </c>
    </row>
    <row r="8083">
      <c r="A8083" s="6" t="s">
        <v>4681</v>
      </c>
      <c r="B8083" s="2" t="s">
        <v>15968</v>
      </c>
      <c r="C8083" s="6" t="s">
        <v>15969</v>
      </c>
      <c r="D8083" s="3" t="s">
        <v>2443</v>
      </c>
    </row>
    <row r="8084">
      <c r="A8084" s="6" t="s">
        <v>4681</v>
      </c>
      <c r="B8084" s="2" t="s">
        <v>15970</v>
      </c>
      <c r="C8084" s="6" t="s">
        <v>15971</v>
      </c>
      <c r="D8084" s="3" t="s">
        <v>2445</v>
      </c>
    </row>
    <row r="8085">
      <c r="A8085" s="6" t="s">
        <v>4681</v>
      </c>
      <c r="B8085" s="2" t="s">
        <v>15972</v>
      </c>
      <c r="C8085" s="6" t="s">
        <v>15973</v>
      </c>
      <c r="D8085" s="3" t="s">
        <v>2445</v>
      </c>
    </row>
    <row r="8086">
      <c r="A8086" s="6" t="s">
        <v>4681</v>
      </c>
      <c r="B8086" s="2" t="s">
        <v>15974</v>
      </c>
      <c r="C8086" s="6" t="s">
        <v>15975</v>
      </c>
      <c r="D8086" s="3" t="s">
        <v>2445</v>
      </c>
    </row>
    <row r="8087">
      <c r="A8087" s="6" t="s">
        <v>4681</v>
      </c>
      <c r="B8087" s="2" t="s">
        <v>15976</v>
      </c>
      <c r="C8087" s="6" t="s">
        <v>15977</v>
      </c>
      <c r="D8087" s="3" t="s">
        <v>2445</v>
      </c>
    </row>
    <row r="8088">
      <c r="A8088" s="6" t="s">
        <v>4681</v>
      </c>
      <c r="B8088" s="2" t="s">
        <v>15978</v>
      </c>
      <c r="C8088" s="6" t="s">
        <v>15979</v>
      </c>
      <c r="D8088" s="3" t="s">
        <v>2445</v>
      </c>
    </row>
    <row r="8089">
      <c r="A8089" s="6" t="s">
        <v>4681</v>
      </c>
      <c r="B8089" s="2" t="s">
        <v>15980</v>
      </c>
      <c r="C8089" s="6" t="s">
        <v>15981</v>
      </c>
      <c r="D8089" s="3" t="s">
        <v>2445</v>
      </c>
    </row>
    <row r="8090">
      <c r="A8090" s="6" t="s">
        <v>4681</v>
      </c>
      <c r="B8090" s="2" t="s">
        <v>15982</v>
      </c>
      <c r="C8090" s="6" t="s">
        <v>15983</v>
      </c>
      <c r="D8090" s="3" t="s">
        <v>2445</v>
      </c>
    </row>
    <row r="8091">
      <c r="A8091" s="6" t="s">
        <v>4681</v>
      </c>
      <c r="B8091" s="2" t="s">
        <v>15984</v>
      </c>
      <c r="C8091" s="6" t="s">
        <v>15985</v>
      </c>
      <c r="D8091" s="3" t="s">
        <v>2447</v>
      </c>
    </row>
    <row r="8092">
      <c r="A8092" s="6" t="s">
        <v>4681</v>
      </c>
      <c r="B8092" s="2" t="s">
        <v>15986</v>
      </c>
      <c r="C8092" s="6" t="s">
        <v>15987</v>
      </c>
      <c r="D8092" s="3" t="s">
        <v>2447</v>
      </c>
    </row>
    <row r="8093">
      <c r="A8093" s="6" t="s">
        <v>4681</v>
      </c>
      <c r="B8093" s="2" t="s">
        <v>15988</v>
      </c>
      <c r="C8093" s="6" t="s">
        <v>15989</v>
      </c>
      <c r="D8093" s="3" t="s">
        <v>2447</v>
      </c>
    </row>
    <row r="8094">
      <c r="A8094" s="6" t="s">
        <v>4681</v>
      </c>
      <c r="B8094" s="2" t="s">
        <v>15990</v>
      </c>
      <c r="C8094" s="6" t="s">
        <v>15991</v>
      </c>
      <c r="D8094" s="3" t="s">
        <v>2447</v>
      </c>
    </row>
    <row r="8095">
      <c r="A8095" s="6" t="s">
        <v>4681</v>
      </c>
      <c r="B8095" s="2" t="s">
        <v>15992</v>
      </c>
      <c r="C8095" s="6" t="s">
        <v>15993</v>
      </c>
      <c r="D8095" s="3" t="s">
        <v>2449</v>
      </c>
    </row>
    <row r="8096">
      <c r="A8096" s="6" t="s">
        <v>4681</v>
      </c>
      <c r="B8096" s="2" t="s">
        <v>15994</v>
      </c>
      <c r="C8096" s="6" t="s">
        <v>15995</v>
      </c>
      <c r="D8096" s="3" t="s">
        <v>2449</v>
      </c>
    </row>
    <row r="8097">
      <c r="A8097" s="6" t="s">
        <v>4681</v>
      </c>
      <c r="B8097" s="2" t="s">
        <v>15996</v>
      </c>
      <c r="C8097" s="6" t="s">
        <v>15997</v>
      </c>
      <c r="D8097" s="3" t="s">
        <v>2449</v>
      </c>
    </row>
    <row r="8098">
      <c r="A8098" s="6" t="s">
        <v>4681</v>
      </c>
      <c r="B8098" s="2" t="s">
        <v>15998</v>
      </c>
      <c r="C8098" s="6" t="s">
        <v>15999</v>
      </c>
      <c r="D8098" s="3" t="s">
        <v>2449</v>
      </c>
    </row>
    <row r="8099">
      <c r="A8099" s="6" t="s">
        <v>4681</v>
      </c>
      <c r="B8099" s="2" t="s">
        <v>16000</v>
      </c>
      <c r="C8099" s="6" t="s">
        <v>16001</v>
      </c>
      <c r="D8099" s="3" t="s">
        <v>2449</v>
      </c>
    </row>
    <row r="8100">
      <c r="A8100" s="6" t="s">
        <v>4681</v>
      </c>
      <c r="B8100" s="2" t="s">
        <v>16002</v>
      </c>
      <c r="C8100" s="6" t="s">
        <v>16003</v>
      </c>
      <c r="D8100" s="3" t="s">
        <v>2449</v>
      </c>
    </row>
    <row r="8101">
      <c r="A8101" s="6" t="s">
        <v>4681</v>
      </c>
      <c r="B8101" s="2" t="s">
        <v>16004</v>
      </c>
      <c r="C8101" s="6" t="s">
        <v>16005</v>
      </c>
      <c r="D8101" s="3" t="s">
        <v>2449</v>
      </c>
    </row>
    <row r="8102">
      <c r="A8102" s="6" t="s">
        <v>4681</v>
      </c>
      <c r="B8102" s="2" t="s">
        <v>16006</v>
      </c>
      <c r="C8102" s="6" t="s">
        <v>16007</v>
      </c>
      <c r="D8102" s="3" t="s">
        <v>2449</v>
      </c>
    </row>
    <row r="8103">
      <c r="A8103" s="6" t="s">
        <v>4681</v>
      </c>
      <c r="B8103" s="2" t="s">
        <v>16008</v>
      </c>
      <c r="C8103" s="6" t="s">
        <v>16009</v>
      </c>
      <c r="D8103" s="3" t="s">
        <v>2451</v>
      </c>
    </row>
    <row r="8104">
      <c r="A8104" s="6" t="s">
        <v>4681</v>
      </c>
      <c r="B8104" s="2" t="s">
        <v>16010</v>
      </c>
      <c r="C8104" s="6" t="s">
        <v>16011</v>
      </c>
      <c r="D8104" s="3" t="s">
        <v>2451</v>
      </c>
    </row>
    <row r="8105">
      <c r="A8105" s="6" t="s">
        <v>4681</v>
      </c>
      <c r="B8105" s="2" t="s">
        <v>16012</v>
      </c>
      <c r="C8105" s="6" t="s">
        <v>16013</v>
      </c>
      <c r="D8105" s="3" t="s">
        <v>2451</v>
      </c>
    </row>
    <row r="8106">
      <c r="A8106" s="6" t="s">
        <v>4681</v>
      </c>
      <c r="B8106" s="2" t="s">
        <v>16014</v>
      </c>
      <c r="C8106" s="6" t="s">
        <v>16015</v>
      </c>
      <c r="D8106" s="3" t="s">
        <v>2451</v>
      </c>
    </row>
    <row r="8107">
      <c r="A8107" s="6" t="s">
        <v>4681</v>
      </c>
      <c r="B8107" s="2" t="s">
        <v>16016</v>
      </c>
      <c r="C8107" s="6" t="s">
        <v>16017</v>
      </c>
      <c r="D8107" s="3" t="s">
        <v>2451</v>
      </c>
    </row>
    <row r="8108">
      <c r="A8108" s="6" t="s">
        <v>4681</v>
      </c>
      <c r="B8108" s="2" t="s">
        <v>16018</v>
      </c>
      <c r="C8108" s="6" t="s">
        <v>16019</v>
      </c>
      <c r="D8108" s="3" t="s">
        <v>2451</v>
      </c>
    </row>
    <row r="8109">
      <c r="A8109" s="6" t="s">
        <v>4681</v>
      </c>
      <c r="B8109" s="2" t="s">
        <v>16020</v>
      </c>
      <c r="C8109" s="6" t="s">
        <v>16021</v>
      </c>
      <c r="D8109" s="3" t="s">
        <v>2451</v>
      </c>
    </row>
    <row r="8110">
      <c r="A8110" s="6" t="s">
        <v>4681</v>
      </c>
      <c r="B8110" s="2" t="s">
        <v>16022</v>
      </c>
      <c r="C8110" s="6" t="s">
        <v>16023</v>
      </c>
      <c r="D8110" s="3" t="s">
        <v>2451</v>
      </c>
    </row>
    <row r="8111">
      <c r="A8111" s="6" t="s">
        <v>4681</v>
      </c>
      <c r="B8111" s="2" t="s">
        <v>16024</v>
      </c>
      <c r="C8111" s="6" t="s">
        <v>16025</v>
      </c>
      <c r="D8111" s="3" t="s">
        <v>2453</v>
      </c>
    </row>
    <row r="8112">
      <c r="A8112" s="6" t="s">
        <v>4681</v>
      </c>
      <c r="B8112" s="2" t="s">
        <v>16026</v>
      </c>
      <c r="C8112" s="6" t="s">
        <v>16027</v>
      </c>
      <c r="D8112" s="3" t="s">
        <v>2453</v>
      </c>
    </row>
    <row r="8113">
      <c r="A8113" s="6" t="s">
        <v>4681</v>
      </c>
      <c r="B8113" s="2" t="s">
        <v>16028</v>
      </c>
      <c r="C8113" s="6" t="s">
        <v>16029</v>
      </c>
      <c r="D8113" s="3" t="s">
        <v>2453</v>
      </c>
    </row>
    <row r="8114">
      <c r="A8114" s="6" t="s">
        <v>4681</v>
      </c>
      <c r="B8114" s="2" t="s">
        <v>16030</v>
      </c>
      <c r="C8114" s="6" t="s">
        <v>16031</v>
      </c>
      <c r="D8114" s="3" t="s">
        <v>2453</v>
      </c>
    </row>
    <row r="8115">
      <c r="A8115" s="6" t="s">
        <v>4681</v>
      </c>
      <c r="B8115" s="2" t="s">
        <v>16032</v>
      </c>
      <c r="C8115" s="6" t="s">
        <v>16033</v>
      </c>
      <c r="D8115" s="3" t="s">
        <v>2453</v>
      </c>
    </row>
    <row r="8116">
      <c r="A8116" s="6" t="s">
        <v>4681</v>
      </c>
      <c r="B8116" s="2" t="s">
        <v>16034</v>
      </c>
      <c r="C8116" s="6" t="s">
        <v>16035</v>
      </c>
      <c r="D8116" s="3" t="s">
        <v>2453</v>
      </c>
    </row>
    <row r="8117">
      <c r="A8117" s="6" t="s">
        <v>4681</v>
      </c>
      <c r="B8117" s="2" t="s">
        <v>16036</v>
      </c>
      <c r="C8117" s="6" t="s">
        <v>16037</v>
      </c>
      <c r="D8117" s="3" t="s">
        <v>2453</v>
      </c>
    </row>
    <row r="8118">
      <c r="A8118" s="6" t="s">
        <v>4681</v>
      </c>
      <c r="B8118" s="2" t="s">
        <v>16038</v>
      </c>
      <c r="C8118" s="6" t="s">
        <v>16039</v>
      </c>
      <c r="D8118" s="3" t="s">
        <v>2453</v>
      </c>
    </row>
    <row r="8119">
      <c r="A8119" s="6" t="s">
        <v>4681</v>
      </c>
      <c r="B8119" s="2" t="s">
        <v>16040</v>
      </c>
      <c r="C8119" s="6" t="s">
        <v>16041</v>
      </c>
      <c r="D8119" s="3" t="s">
        <v>2455</v>
      </c>
    </row>
    <row r="8120">
      <c r="A8120" s="6" t="s">
        <v>4681</v>
      </c>
      <c r="B8120" s="2" t="s">
        <v>16042</v>
      </c>
      <c r="C8120" s="6" t="s">
        <v>16043</v>
      </c>
      <c r="D8120" s="3" t="s">
        <v>2455</v>
      </c>
    </row>
    <row r="8121">
      <c r="A8121" s="6" t="s">
        <v>4681</v>
      </c>
      <c r="B8121" s="2" t="s">
        <v>16044</v>
      </c>
      <c r="C8121" s="6" t="s">
        <v>16045</v>
      </c>
      <c r="D8121" s="3" t="s">
        <v>2455</v>
      </c>
    </row>
    <row r="8122">
      <c r="A8122" s="6" t="s">
        <v>4681</v>
      </c>
      <c r="B8122" s="2" t="s">
        <v>16046</v>
      </c>
      <c r="C8122" s="6" t="s">
        <v>16047</v>
      </c>
      <c r="D8122" s="3" t="s">
        <v>2457</v>
      </c>
    </row>
    <row r="8123">
      <c r="A8123" s="6" t="s">
        <v>4681</v>
      </c>
      <c r="B8123" s="2" t="s">
        <v>16048</v>
      </c>
      <c r="C8123" s="6" t="s">
        <v>16049</v>
      </c>
      <c r="D8123" s="3" t="s">
        <v>2457</v>
      </c>
    </row>
    <row r="8124">
      <c r="A8124" s="6" t="s">
        <v>4681</v>
      </c>
      <c r="B8124" s="2" t="s">
        <v>16050</v>
      </c>
      <c r="C8124" s="6" t="s">
        <v>16051</v>
      </c>
      <c r="D8124" s="3" t="s">
        <v>2457</v>
      </c>
    </row>
    <row r="8125">
      <c r="A8125" s="6" t="s">
        <v>4681</v>
      </c>
      <c r="B8125" s="2" t="s">
        <v>16052</v>
      </c>
      <c r="C8125" s="6" t="s">
        <v>16053</v>
      </c>
      <c r="D8125" s="3" t="s">
        <v>2457</v>
      </c>
    </row>
    <row r="8126">
      <c r="A8126" s="6" t="s">
        <v>4681</v>
      </c>
      <c r="B8126" s="2" t="s">
        <v>16054</v>
      </c>
      <c r="C8126" s="6" t="s">
        <v>16055</v>
      </c>
      <c r="D8126" s="3" t="s">
        <v>2457</v>
      </c>
    </row>
    <row r="8127">
      <c r="A8127" s="6" t="s">
        <v>4681</v>
      </c>
      <c r="B8127" s="2" t="s">
        <v>16056</v>
      </c>
      <c r="C8127" s="6" t="s">
        <v>16057</v>
      </c>
      <c r="D8127" s="3" t="s">
        <v>2457</v>
      </c>
    </row>
    <row r="8128">
      <c r="A8128" s="6" t="s">
        <v>4681</v>
      </c>
      <c r="B8128" s="2" t="s">
        <v>16058</v>
      </c>
      <c r="C8128" s="6" t="s">
        <v>16059</v>
      </c>
      <c r="D8128" s="3" t="s">
        <v>2459</v>
      </c>
    </row>
    <row r="8129">
      <c r="A8129" s="6" t="s">
        <v>4681</v>
      </c>
      <c r="B8129" s="2" t="s">
        <v>16060</v>
      </c>
      <c r="C8129" s="6" t="s">
        <v>16061</v>
      </c>
      <c r="D8129" s="3" t="s">
        <v>2459</v>
      </c>
    </row>
    <row r="8130">
      <c r="A8130" s="6" t="s">
        <v>4681</v>
      </c>
      <c r="B8130" s="2" t="s">
        <v>16062</v>
      </c>
      <c r="C8130" s="6" t="s">
        <v>16063</v>
      </c>
      <c r="D8130" s="3" t="s">
        <v>2459</v>
      </c>
    </row>
    <row r="8131">
      <c r="A8131" s="6" t="s">
        <v>4681</v>
      </c>
      <c r="B8131" s="2" t="s">
        <v>16064</v>
      </c>
      <c r="C8131" s="6" t="s">
        <v>16065</v>
      </c>
      <c r="D8131" s="3" t="s">
        <v>2459</v>
      </c>
    </row>
    <row r="8132">
      <c r="A8132" s="6" t="s">
        <v>4681</v>
      </c>
      <c r="B8132" s="2" t="s">
        <v>16066</v>
      </c>
      <c r="C8132" s="6" t="s">
        <v>16067</v>
      </c>
      <c r="D8132" s="3" t="s">
        <v>2459</v>
      </c>
    </row>
    <row r="8133">
      <c r="A8133" s="6" t="s">
        <v>4681</v>
      </c>
      <c r="B8133" s="2" t="s">
        <v>16068</v>
      </c>
      <c r="C8133" s="6" t="s">
        <v>16069</v>
      </c>
      <c r="D8133" s="3" t="s">
        <v>2459</v>
      </c>
    </row>
    <row r="8134">
      <c r="A8134" s="6" t="s">
        <v>4681</v>
      </c>
      <c r="B8134" s="2" t="s">
        <v>16070</v>
      </c>
      <c r="C8134" s="6" t="s">
        <v>16071</v>
      </c>
      <c r="D8134" s="3" t="s">
        <v>2459</v>
      </c>
    </row>
    <row r="8135">
      <c r="A8135" s="6" t="s">
        <v>4681</v>
      </c>
      <c r="B8135" s="2" t="s">
        <v>16072</v>
      </c>
      <c r="C8135" s="6" t="s">
        <v>16073</v>
      </c>
      <c r="D8135" s="3" t="s">
        <v>2459</v>
      </c>
    </row>
    <row r="8136">
      <c r="A8136" s="6" t="s">
        <v>4681</v>
      </c>
      <c r="B8136" s="2" t="s">
        <v>16074</v>
      </c>
      <c r="C8136" s="6" t="s">
        <v>16075</v>
      </c>
      <c r="D8136" s="3" t="s">
        <v>2461</v>
      </c>
    </row>
    <row r="8137">
      <c r="A8137" s="6" t="s">
        <v>4681</v>
      </c>
      <c r="B8137" s="2" t="s">
        <v>16076</v>
      </c>
      <c r="C8137" s="6" t="s">
        <v>16077</v>
      </c>
      <c r="D8137" s="3" t="s">
        <v>2461</v>
      </c>
    </row>
    <row r="8138">
      <c r="A8138" s="6" t="s">
        <v>4681</v>
      </c>
      <c r="B8138" s="2" t="s">
        <v>16078</v>
      </c>
      <c r="C8138" s="6" t="s">
        <v>16079</v>
      </c>
      <c r="D8138" s="3" t="s">
        <v>2461</v>
      </c>
    </row>
    <row r="8139">
      <c r="A8139" s="6" t="s">
        <v>4681</v>
      </c>
      <c r="B8139" s="2" t="s">
        <v>16080</v>
      </c>
      <c r="C8139" s="6" t="s">
        <v>16081</v>
      </c>
      <c r="D8139" s="3" t="s">
        <v>2461</v>
      </c>
    </row>
    <row r="8140">
      <c r="A8140" s="6" t="s">
        <v>4681</v>
      </c>
      <c r="B8140" s="2" t="s">
        <v>16082</v>
      </c>
      <c r="C8140" s="6" t="s">
        <v>16083</v>
      </c>
      <c r="D8140" s="3" t="s">
        <v>2461</v>
      </c>
    </row>
    <row r="8141">
      <c r="A8141" s="6" t="s">
        <v>4681</v>
      </c>
      <c r="B8141" s="2" t="s">
        <v>16084</v>
      </c>
      <c r="C8141" s="6" t="s">
        <v>16085</v>
      </c>
      <c r="D8141" s="3" t="s">
        <v>2463</v>
      </c>
    </row>
    <row r="8142">
      <c r="A8142" s="6" t="s">
        <v>4681</v>
      </c>
      <c r="B8142" s="2" t="s">
        <v>16086</v>
      </c>
      <c r="C8142" s="6" t="s">
        <v>16087</v>
      </c>
      <c r="D8142" s="3" t="s">
        <v>2463</v>
      </c>
    </row>
    <row r="8143">
      <c r="A8143" s="6" t="s">
        <v>4681</v>
      </c>
      <c r="B8143" s="2" t="s">
        <v>16088</v>
      </c>
      <c r="C8143" s="6" t="s">
        <v>16089</v>
      </c>
      <c r="D8143" s="3" t="s">
        <v>2463</v>
      </c>
    </row>
    <row r="8144">
      <c r="A8144" s="6" t="s">
        <v>4681</v>
      </c>
      <c r="B8144" s="2" t="s">
        <v>16090</v>
      </c>
      <c r="C8144" s="6" t="s">
        <v>16091</v>
      </c>
      <c r="D8144" s="3" t="s">
        <v>2463</v>
      </c>
    </row>
    <row r="8145">
      <c r="A8145" s="6" t="s">
        <v>4681</v>
      </c>
      <c r="B8145" s="2" t="s">
        <v>16092</v>
      </c>
      <c r="C8145" s="6" t="s">
        <v>16093</v>
      </c>
      <c r="D8145" s="3" t="s">
        <v>2463</v>
      </c>
    </row>
    <row r="8146">
      <c r="A8146" s="6" t="s">
        <v>4681</v>
      </c>
      <c r="B8146" s="2" t="s">
        <v>16094</v>
      </c>
      <c r="C8146" s="6" t="s">
        <v>16095</v>
      </c>
      <c r="D8146" s="3" t="s">
        <v>2463</v>
      </c>
    </row>
    <row r="8147">
      <c r="A8147" s="6" t="s">
        <v>4681</v>
      </c>
      <c r="B8147" s="2" t="s">
        <v>16096</v>
      </c>
      <c r="C8147" s="6" t="s">
        <v>16097</v>
      </c>
      <c r="D8147" s="3" t="s">
        <v>2463</v>
      </c>
    </row>
    <row r="8148">
      <c r="A8148" s="6" t="s">
        <v>4681</v>
      </c>
      <c r="B8148" s="2" t="s">
        <v>16098</v>
      </c>
      <c r="C8148" s="6" t="s">
        <v>16099</v>
      </c>
      <c r="D8148" s="3" t="s">
        <v>2463</v>
      </c>
    </row>
    <row r="8149">
      <c r="A8149" s="6" t="s">
        <v>4681</v>
      </c>
      <c r="B8149" s="2" t="s">
        <v>16100</v>
      </c>
      <c r="C8149" s="6" t="s">
        <v>16101</v>
      </c>
      <c r="D8149" s="3" t="s">
        <v>2463</v>
      </c>
    </row>
    <row r="8150">
      <c r="A8150" s="6" t="s">
        <v>4681</v>
      </c>
      <c r="B8150" s="2" t="s">
        <v>16102</v>
      </c>
      <c r="C8150" s="6" t="s">
        <v>16103</v>
      </c>
      <c r="D8150" s="3" t="s">
        <v>2463</v>
      </c>
    </row>
    <row r="8151">
      <c r="A8151" s="6" t="s">
        <v>4681</v>
      </c>
      <c r="B8151" s="2" t="s">
        <v>16104</v>
      </c>
      <c r="C8151" s="6" t="s">
        <v>16105</v>
      </c>
      <c r="D8151" s="3" t="s">
        <v>2465</v>
      </c>
    </row>
    <row r="8152">
      <c r="A8152" s="6" t="s">
        <v>4681</v>
      </c>
      <c r="B8152" s="2" t="s">
        <v>16106</v>
      </c>
      <c r="C8152" s="6" t="s">
        <v>16107</v>
      </c>
      <c r="D8152" s="3" t="s">
        <v>2465</v>
      </c>
    </row>
    <row r="8153">
      <c r="A8153" s="6" t="s">
        <v>4681</v>
      </c>
      <c r="B8153" s="2" t="s">
        <v>16108</v>
      </c>
      <c r="C8153" s="6" t="s">
        <v>16109</v>
      </c>
      <c r="D8153" s="3" t="s">
        <v>2465</v>
      </c>
    </row>
    <row r="8154">
      <c r="A8154" s="6" t="s">
        <v>4681</v>
      </c>
      <c r="B8154" s="2" t="s">
        <v>16110</v>
      </c>
      <c r="C8154" s="6" t="s">
        <v>16111</v>
      </c>
      <c r="D8154" s="3" t="s">
        <v>2465</v>
      </c>
    </row>
    <row r="8155">
      <c r="A8155" s="6" t="s">
        <v>4681</v>
      </c>
      <c r="B8155" s="2" t="s">
        <v>16112</v>
      </c>
      <c r="C8155" s="6" t="s">
        <v>16113</v>
      </c>
      <c r="D8155" s="3" t="s">
        <v>2467</v>
      </c>
    </row>
    <row r="8156">
      <c r="A8156" s="6" t="s">
        <v>4681</v>
      </c>
      <c r="B8156" s="2" t="s">
        <v>16114</v>
      </c>
      <c r="C8156" s="6" t="s">
        <v>16115</v>
      </c>
      <c r="D8156" s="3" t="s">
        <v>2467</v>
      </c>
    </row>
    <row r="8157">
      <c r="A8157" s="6" t="s">
        <v>4681</v>
      </c>
      <c r="B8157" s="2" t="s">
        <v>16116</v>
      </c>
      <c r="C8157" s="6" t="s">
        <v>16117</v>
      </c>
      <c r="D8157" s="3" t="s">
        <v>2469</v>
      </c>
    </row>
    <row r="8158">
      <c r="A8158" s="6" t="s">
        <v>4681</v>
      </c>
      <c r="B8158" s="2" t="s">
        <v>16118</v>
      </c>
      <c r="C8158" s="6" t="s">
        <v>16119</v>
      </c>
      <c r="D8158" s="3" t="s">
        <v>2469</v>
      </c>
    </row>
    <row r="8159">
      <c r="A8159" s="6" t="s">
        <v>4681</v>
      </c>
      <c r="B8159" s="2" t="s">
        <v>16120</v>
      </c>
      <c r="C8159" s="6" t="s">
        <v>16121</v>
      </c>
      <c r="D8159" s="3" t="s">
        <v>2469</v>
      </c>
    </row>
    <row r="8160">
      <c r="A8160" s="6" t="s">
        <v>4681</v>
      </c>
      <c r="B8160" s="2" t="s">
        <v>16122</v>
      </c>
      <c r="C8160" s="6" t="s">
        <v>16123</v>
      </c>
      <c r="D8160" s="3" t="s">
        <v>2469</v>
      </c>
    </row>
    <row r="8161">
      <c r="A8161" s="6" t="s">
        <v>4681</v>
      </c>
      <c r="B8161" s="2" t="s">
        <v>16124</v>
      </c>
      <c r="C8161" s="6" t="s">
        <v>16125</v>
      </c>
      <c r="D8161" s="3" t="s">
        <v>2469</v>
      </c>
    </row>
    <row r="8162">
      <c r="A8162" s="6" t="s">
        <v>4681</v>
      </c>
      <c r="B8162" s="2" t="s">
        <v>16126</v>
      </c>
      <c r="C8162" s="6" t="s">
        <v>16127</v>
      </c>
      <c r="D8162" s="3" t="s">
        <v>2469</v>
      </c>
    </row>
    <row r="8163">
      <c r="A8163" s="6" t="s">
        <v>4681</v>
      </c>
      <c r="B8163" s="2" t="s">
        <v>16128</v>
      </c>
      <c r="C8163" s="6" t="s">
        <v>16129</v>
      </c>
      <c r="D8163" s="3" t="s">
        <v>2469</v>
      </c>
    </row>
    <row r="8164">
      <c r="A8164" s="6" t="s">
        <v>4681</v>
      </c>
      <c r="B8164" s="2" t="s">
        <v>16130</v>
      </c>
      <c r="C8164" s="6" t="s">
        <v>16131</v>
      </c>
      <c r="D8164" s="3" t="s">
        <v>2469</v>
      </c>
    </row>
    <row r="8165">
      <c r="A8165" s="6" t="s">
        <v>4681</v>
      </c>
      <c r="B8165" s="2" t="s">
        <v>16132</v>
      </c>
      <c r="C8165" s="6" t="s">
        <v>16133</v>
      </c>
      <c r="D8165" s="3" t="s">
        <v>2469</v>
      </c>
    </row>
    <row r="8166">
      <c r="A8166" s="6" t="s">
        <v>4681</v>
      </c>
      <c r="B8166" s="2" t="s">
        <v>16134</v>
      </c>
      <c r="C8166" s="6" t="s">
        <v>16135</v>
      </c>
      <c r="D8166" s="3" t="s">
        <v>2469</v>
      </c>
    </row>
    <row r="8167">
      <c r="A8167" s="6" t="s">
        <v>4681</v>
      </c>
      <c r="B8167" s="2" t="s">
        <v>16136</v>
      </c>
      <c r="C8167" s="6" t="s">
        <v>16137</v>
      </c>
      <c r="D8167" s="3" t="s">
        <v>2471</v>
      </c>
    </row>
    <row r="8168">
      <c r="A8168" s="6" t="s">
        <v>4681</v>
      </c>
      <c r="B8168" s="2" t="s">
        <v>16138</v>
      </c>
      <c r="C8168" s="6" t="s">
        <v>16139</v>
      </c>
      <c r="D8168" s="3" t="s">
        <v>2471</v>
      </c>
    </row>
    <row r="8169">
      <c r="A8169" s="6" t="s">
        <v>4681</v>
      </c>
      <c r="B8169" s="2" t="s">
        <v>16140</v>
      </c>
      <c r="C8169" s="6" t="s">
        <v>16141</v>
      </c>
      <c r="D8169" s="3" t="s">
        <v>2471</v>
      </c>
    </row>
    <row r="8170">
      <c r="A8170" s="6" t="s">
        <v>4681</v>
      </c>
      <c r="B8170" s="2" t="s">
        <v>16142</v>
      </c>
      <c r="C8170" s="6" t="s">
        <v>16143</v>
      </c>
      <c r="D8170" s="3" t="s">
        <v>2471</v>
      </c>
    </row>
    <row r="8171">
      <c r="A8171" s="6" t="s">
        <v>4681</v>
      </c>
      <c r="B8171" s="2" t="s">
        <v>16144</v>
      </c>
      <c r="C8171" s="6" t="s">
        <v>16145</v>
      </c>
      <c r="D8171" s="3" t="s">
        <v>2471</v>
      </c>
    </row>
    <row r="8172">
      <c r="A8172" s="6" t="s">
        <v>4681</v>
      </c>
      <c r="B8172" s="2" t="s">
        <v>16146</v>
      </c>
      <c r="C8172" s="6" t="s">
        <v>16147</v>
      </c>
      <c r="D8172" s="3" t="s">
        <v>2471</v>
      </c>
    </row>
    <row r="8173">
      <c r="A8173" s="6" t="s">
        <v>4681</v>
      </c>
      <c r="B8173" s="2" t="s">
        <v>16148</v>
      </c>
      <c r="C8173" s="6" t="s">
        <v>16149</v>
      </c>
      <c r="D8173" s="3" t="s">
        <v>2471</v>
      </c>
    </row>
    <row r="8174">
      <c r="A8174" s="6" t="s">
        <v>4681</v>
      </c>
      <c r="B8174" s="2" t="s">
        <v>16150</v>
      </c>
      <c r="C8174" s="6" t="s">
        <v>16151</v>
      </c>
      <c r="D8174" s="3" t="s">
        <v>2471</v>
      </c>
    </row>
    <row r="8175">
      <c r="A8175" s="6" t="s">
        <v>4681</v>
      </c>
      <c r="B8175" s="2" t="s">
        <v>16152</v>
      </c>
      <c r="C8175" s="6" t="s">
        <v>16153</v>
      </c>
      <c r="D8175" s="3" t="s">
        <v>2471</v>
      </c>
    </row>
    <row r="8176">
      <c r="A8176" s="6" t="s">
        <v>4681</v>
      </c>
      <c r="B8176" s="2" t="s">
        <v>16154</v>
      </c>
      <c r="C8176" s="6" t="s">
        <v>16155</v>
      </c>
      <c r="D8176" s="3" t="s">
        <v>2471</v>
      </c>
    </row>
    <row r="8177">
      <c r="A8177" s="6" t="s">
        <v>4681</v>
      </c>
      <c r="B8177" s="2" t="s">
        <v>16156</v>
      </c>
      <c r="C8177" s="6" t="s">
        <v>16157</v>
      </c>
      <c r="D8177" s="3" t="s">
        <v>2473</v>
      </c>
    </row>
    <row r="8178">
      <c r="A8178" s="6" t="s">
        <v>4681</v>
      </c>
      <c r="B8178" s="2" t="s">
        <v>16158</v>
      </c>
      <c r="C8178" s="6" t="s">
        <v>16159</v>
      </c>
      <c r="D8178" s="3" t="s">
        <v>2473</v>
      </c>
    </row>
    <row r="8179">
      <c r="A8179" s="6" t="s">
        <v>4681</v>
      </c>
      <c r="B8179" s="2" t="s">
        <v>16160</v>
      </c>
      <c r="C8179" s="6" t="s">
        <v>16161</v>
      </c>
      <c r="D8179" s="3" t="s">
        <v>2473</v>
      </c>
    </row>
    <row r="8180">
      <c r="A8180" s="6" t="s">
        <v>4681</v>
      </c>
      <c r="B8180" s="2" t="s">
        <v>16162</v>
      </c>
      <c r="C8180" s="6" t="s">
        <v>16163</v>
      </c>
      <c r="D8180" s="3" t="s">
        <v>2473</v>
      </c>
    </row>
    <row r="8181">
      <c r="A8181" s="6" t="s">
        <v>4681</v>
      </c>
      <c r="B8181" s="2" t="s">
        <v>16164</v>
      </c>
      <c r="C8181" s="6" t="s">
        <v>16165</v>
      </c>
      <c r="D8181" s="3" t="s">
        <v>2476</v>
      </c>
    </row>
    <row r="8182">
      <c r="A8182" s="6" t="s">
        <v>4681</v>
      </c>
      <c r="B8182" s="2" t="s">
        <v>16166</v>
      </c>
      <c r="C8182" s="6" t="s">
        <v>16167</v>
      </c>
      <c r="D8182" s="3" t="s">
        <v>2476</v>
      </c>
    </row>
    <row r="8183">
      <c r="A8183" s="6" t="s">
        <v>4681</v>
      </c>
      <c r="B8183" s="2" t="s">
        <v>16168</v>
      </c>
      <c r="C8183" s="6" t="s">
        <v>16169</v>
      </c>
      <c r="D8183" s="3" t="s">
        <v>2476</v>
      </c>
    </row>
    <row r="8184">
      <c r="A8184" s="6" t="s">
        <v>4681</v>
      </c>
      <c r="B8184" s="2" t="s">
        <v>16170</v>
      </c>
      <c r="C8184" s="6" t="s">
        <v>16171</v>
      </c>
      <c r="D8184" s="3" t="s">
        <v>2476</v>
      </c>
    </row>
    <row r="8185">
      <c r="A8185" s="6" t="s">
        <v>4681</v>
      </c>
      <c r="B8185" s="2" t="s">
        <v>16172</v>
      </c>
      <c r="C8185" s="6" t="s">
        <v>16173</v>
      </c>
      <c r="D8185" s="3" t="s">
        <v>2476</v>
      </c>
    </row>
    <row r="8186">
      <c r="A8186" s="6" t="s">
        <v>4681</v>
      </c>
      <c r="B8186" s="2" t="s">
        <v>16174</v>
      </c>
      <c r="C8186" s="6" t="s">
        <v>16175</v>
      </c>
      <c r="D8186" s="3" t="s">
        <v>2476</v>
      </c>
    </row>
    <row r="8187">
      <c r="A8187" s="6" t="s">
        <v>4681</v>
      </c>
      <c r="B8187" s="2" t="s">
        <v>16176</v>
      </c>
      <c r="C8187" s="6" t="s">
        <v>16177</v>
      </c>
      <c r="D8187" s="3" t="s">
        <v>2478</v>
      </c>
    </row>
    <row r="8188">
      <c r="A8188" s="6" t="s">
        <v>4681</v>
      </c>
      <c r="B8188" s="2" t="s">
        <v>16178</v>
      </c>
      <c r="C8188" s="6" t="s">
        <v>16179</v>
      </c>
      <c r="D8188" s="3" t="s">
        <v>2478</v>
      </c>
    </row>
    <row r="8189">
      <c r="A8189" s="6" t="s">
        <v>4681</v>
      </c>
      <c r="B8189" s="2" t="s">
        <v>16180</v>
      </c>
      <c r="C8189" s="6" t="s">
        <v>16181</v>
      </c>
      <c r="D8189" s="3" t="s">
        <v>2478</v>
      </c>
    </row>
    <row r="8190">
      <c r="A8190" s="6" t="s">
        <v>4681</v>
      </c>
      <c r="B8190" s="2" t="s">
        <v>16182</v>
      </c>
      <c r="C8190" s="6" t="s">
        <v>16183</v>
      </c>
      <c r="D8190" s="3" t="s">
        <v>2478</v>
      </c>
    </row>
    <row r="8191">
      <c r="A8191" s="6" t="s">
        <v>4681</v>
      </c>
      <c r="B8191" s="2" t="s">
        <v>16184</v>
      </c>
      <c r="C8191" s="6" t="s">
        <v>16185</v>
      </c>
      <c r="D8191" s="3" t="s">
        <v>2478</v>
      </c>
    </row>
    <row r="8192">
      <c r="A8192" s="6" t="s">
        <v>4681</v>
      </c>
      <c r="B8192" s="2" t="s">
        <v>16186</v>
      </c>
      <c r="C8192" s="6" t="s">
        <v>16187</v>
      </c>
      <c r="D8192" s="3" t="s">
        <v>2480</v>
      </c>
    </row>
    <row r="8193">
      <c r="A8193" s="6" t="s">
        <v>4681</v>
      </c>
      <c r="B8193" s="2" t="s">
        <v>16188</v>
      </c>
      <c r="C8193" s="6" t="s">
        <v>16189</v>
      </c>
      <c r="D8193" s="3" t="s">
        <v>2480</v>
      </c>
    </row>
    <row r="8194">
      <c r="A8194" s="6" t="s">
        <v>4681</v>
      </c>
      <c r="B8194" s="2" t="s">
        <v>16190</v>
      </c>
      <c r="C8194" s="6" t="s">
        <v>16191</v>
      </c>
      <c r="D8194" s="3" t="s">
        <v>2480</v>
      </c>
    </row>
    <row r="8195">
      <c r="A8195" s="6" t="s">
        <v>4681</v>
      </c>
      <c r="B8195" s="2" t="s">
        <v>16192</v>
      </c>
      <c r="C8195" s="6" t="s">
        <v>16193</v>
      </c>
      <c r="D8195" s="3" t="s">
        <v>2480</v>
      </c>
    </row>
    <row r="8196">
      <c r="A8196" s="6" t="s">
        <v>4681</v>
      </c>
      <c r="B8196" s="2" t="s">
        <v>16194</v>
      </c>
      <c r="C8196" s="6" t="s">
        <v>16195</v>
      </c>
      <c r="D8196" s="3" t="s">
        <v>2480</v>
      </c>
    </row>
    <row r="8197">
      <c r="A8197" s="6" t="s">
        <v>4681</v>
      </c>
      <c r="B8197" s="2" t="s">
        <v>16196</v>
      </c>
      <c r="C8197" s="6" t="s">
        <v>16197</v>
      </c>
      <c r="D8197" s="3" t="s">
        <v>2480</v>
      </c>
    </row>
    <row r="8198">
      <c r="A8198" s="6" t="s">
        <v>4681</v>
      </c>
      <c r="B8198" s="2" t="s">
        <v>16198</v>
      </c>
      <c r="C8198" s="6" t="s">
        <v>16199</v>
      </c>
      <c r="D8198" s="3" t="s">
        <v>2480</v>
      </c>
    </row>
    <row r="8199">
      <c r="A8199" s="6" t="s">
        <v>4681</v>
      </c>
      <c r="B8199" s="2" t="s">
        <v>16200</v>
      </c>
      <c r="C8199" s="6" t="s">
        <v>16201</v>
      </c>
      <c r="D8199" s="3" t="s">
        <v>2482</v>
      </c>
    </row>
    <row r="8200">
      <c r="A8200" s="6" t="s">
        <v>4681</v>
      </c>
      <c r="B8200" s="2" t="s">
        <v>16202</v>
      </c>
      <c r="C8200" s="6" t="s">
        <v>16203</v>
      </c>
      <c r="D8200" s="3" t="s">
        <v>2482</v>
      </c>
    </row>
    <row r="8201">
      <c r="A8201" s="6" t="s">
        <v>4681</v>
      </c>
      <c r="B8201" s="2" t="s">
        <v>16204</v>
      </c>
      <c r="C8201" s="6" t="s">
        <v>16205</v>
      </c>
      <c r="D8201" s="3" t="s">
        <v>2482</v>
      </c>
    </row>
    <row r="8202">
      <c r="A8202" s="6" t="s">
        <v>4681</v>
      </c>
      <c r="B8202" s="2" t="s">
        <v>16206</v>
      </c>
      <c r="C8202" s="6" t="s">
        <v>16207</v>
      </c>
      <c r="D8202" s="3" t="s">
        <v>2482</v>
      </c>
    </row>
    <row r="8203">
      <c r="A8203" s="6" t="s">
        <v>4681</v>
      </c>
      <c r="B8203" s="2" t="s">
        <v>16208</v>
      </c>
      <c r="C8203" s="6" t="s">
        <v>16209</v>
      </c>
      <c r="D8203" s="3" t="s">
        <v>2482</v>
      </c>
    </row>
    <row r="8204">
      <c r="A8204" s="6" t="s">
        <v>4681</v>
      </c>
      <c r="B8204" s="2" t="s">
        <v>16210</v>
      </c>
      <c r="C8204" s="6" t="s">
        <v>2485</v>
      </c>
      <c r="D8204" s="3" t="s">
        <v>2484</v>
      </c>
    </row>
    <row r="8205">
      <c r="A8205" s="6" t="s">
        <v>4681</v>
      </c>
      <c r="B8205" s="2" t="s">
        <v>16211</v>
      </c>
      <c r="C8205" s="6" t="s">
        <v>16212</v>
      </c>
      <c r="D8205" s="3" t="s">
        <v>2487</v>
      </c>
    </row>
    <row r="8206">
      <c r="A8206" s="6" t="s">
        <v>4681</v>
      </c>
      <c r="B8206" s="2" t="s">
        <v>16213</v>
      </c>
      <c r="C8206" s="6" t="s">
        <v>16214</v>
      </c>
      <c r="D8206" s="3" t="s">
        <v>2487</v>
      </c>
    </row>
    <row r="8207">
      <c r="A8207" s="6" t="s">
        <v>4681</v>
      </c>
      <c r="B8207" s="2" t="s">
        <v>16215</v>
      </c>
      <c r="C8207" s="6" t="s">
        <v>16216</v>
      </c>
      <c r="D8207" s="3" t="s">
        <v>2487</v>
      </c>
    </row>
    <row r="8208">
      <c r="A8208" s="6" t="s">
        <v>4681</v>
      </c>
      <c r="B8208" s="2" t="s">
        <v>16217</v>
      </c>
      <c r="C8208" s="6" t="s">
        <v>16218</v>
      </c>
      <c r="D8208" s="3" t="s">
        <v>2487</v>
      </c>
    </row>
    <row r="8209">
      <c r="A8209" s="6" t="s">
        <v>4681</v>
      </c>
      <c r="B8209" s="2" t="s">
        <v>16219</v>
      </c>
      <c r="C8209" s="6" t="s">
        <v>16220</v>
      </c>
      <c r="D8209" s="3" t="s">
        <v>2487</v>
      </c>
    </row>
    <row r="8210">
      <c r="A8210" s="6" t="s">
        <v>4681</v>
      </c>
      <c r="B8210" s="2" t="s">
        <v>16221</v>
      </c>
      <c r="C8210" s="6" t="s">
        <v>16222</v>
      </c>
      <c r="D8210" s="3" t="s">
        <v>2487</v>
      </c>
    </row>
    <row r="8211">
      <c r="A8211" s="6" t="s">
        <v>4681</v>
      </c>
      <c r="B8211" s="2" t="s">
        <v>16223</v>
      </c>
      <c r="C8211" s="6" t="s">
        <v>16224</v>
      </c>
      <c r="D8211" s="3" t="s">
        <v>2489</v>
      </c>
    </row>
    <row r="8212">
      <c r="A8212" s="6" t="s">
        <v>4681</v>
      </c>
      <c r="B8212" s="2" t="s">
        <v>16225</v>
      </c>
      <c r="C8212" s="6" t="s">
        <v>16226</v>
      </c>
      <c r="D8212" s="3" t="s">
        <v>2489</v>
      </c>
    </row>
    <row r="8213">
      <c r="A8213" s="6" t="s">
        <v>4681</v>
      </c>
      <c r="B8213" s="2" t="s">
        <v>16227</v>
      </c>
      <c r="C8213" s="6" t="s">
        <v>16228</v>
      </c>
      <c r="D8213" s="3" t="s">
        <v>2489</v>
      </c>
    </row>
    <row r="8214">
      <c r="A8214" s="6" t="s">
        <v>4681</v>
      </c>
      <c r="B8214" s="2" t="s">
        <v>16229</v>
      </c>
      <c r="C8214" s="6" t="s">
        <v>16230</v>
      </c>
      <c r="D8214" s="3" t="s">
        <v>2489</v>
      </c>
    </row>
    <row r="8215">
      <c r="A8215" s="6" t="s">
        <v>4681</v>
      </c>
      <c r="B8215" s="2" t="s">
        <v>16231</v>
      </c>
      <c r="C8215" s="6" t="s">
        <v>16232</v>
      </c>
      <c r="D8215" s="3" t="s">
        <v>2489</v>
      </c>
    </row>
    <row r="8216">
      <c r="A8216" s="6" t="s">
        <v>4681</v>
      </c>
      <c r="B8216" s="2" t="s">
        <v>16233</v>
      </c>
      <c r="C8216" s="6" t="s">
        <v>16234</v>
      </c>
      <c r="D8216" s="3" t="s">
        <v>2489</v>
      </c>
    </row>
    <row r="8217">
      <c r="A8217" s="6" t="s">
        <v>4681</v>
      </c>
      <c r="B8217" s="2" t="s">
        <v>16235</v>
      </c>
      <c r="C8217" s="6" t="s">
        <v>16236</v>
      </c>
      <c r="D8217" s="3" t="s">
        <v>2491</v>
      </c>
    </row>
    <row r="8218">
      <c r="A8218" s="6" t="s">
        <v>4681</v>
      </c>
      <c r="B8218" s="2" t="s">
        <v>16237</v>
      </c>
      <c r="C8218" s="6" t="s">
        <v>16238</v>
      </c>
      <c r="D8218" s="3" t="s">
        <v>2491</v>
      </c>
    </row>
    <row r="8219">
      <c r="A8219" s="6" t="s">
        <v>4681</v>
      </c>
      <c r="B8219" s="2" t="s">
        <v>16239</v>
      </c>
      <c r="C8219" s="6" t="s">
        <v>16240</v>
      </c>
      <c r="D8219" s="3" t="s">
        <v>2491</v>
      </c>
    </row>
    <row r="8220">
      <c r="A8220" s="6" t="s">
        <v>4681</v>
      </c>
      <c r="B8220" s="2" t="s">
        <v>16241</v>
      </c>
      <c r="C8220" s="6" t="s">
        <v>16242</v>
      </c>
      <c r="D8220" s="3" t="s">
        <v>2491</v>
      </c>
    </row>
    <row r="8221">
      <c r="A8221" s="6" t="s">
        <v>4681</v>
      </c>
      <c r="B8221" s="2" t="s">
        <v>16243</v>
      </c>
      <c r="C8221" s="6" t="s">
        <v>16244</v>
      </c>
      <c r="D8221" s="3" t="s">
        <v>2491</v>
      </c>
    </row>
    <row r="8222">
      <c r="A8222" s="6" t="s">
        <v>4681</v>
      </c>
      <c r="B8222" s="2" t="s">
        <v>16245</v>
      </c>
      <c r="C8222" s="6" t="s">
        <v>16246</v>
      </c>
      <c r="D8222" s="3" t="s">
        <v>2493</v>
      </c>
    </row>
    <row r="8223">
      <c r="A8223" s="6" t="s">
        <v>4681</v>
      </c>
      <c r="B8223" s="2" t="s">
        <v>16247</v>
      </c>
      <c r="C8223" s="6" t="s">
        <v>16248</v>
      </c>
      <c r="D8223" s="3" t="s">
        <v>2493</v>
      </c>
    </row>
    <row r="8224">
      <c r="A8224" s="6" t="s">
        <v>4681</v>
      </c>
      <c r="B8224" s="2" t="s">
        <v>16249</v>
      </c>
      <c r="C8224" s="6" t="s">
        <v>16250</v>
      </c>
      <c r="D8224" s="3" t="s">
        <v>2493</v>
      </c>
    </row>
    <row r="8225">
      <c r="A8225" s="6" t="s">
        <v>4681</v>
      </c>
      <c r="B8225" s="2" t="s">
        <v>16251</v>
      </c>
      <c r="C8225" s="6" t="s">
        <v>16252</v>
      </c>
      <c r="D8225" s="3" t="s">
        <v>2493</v>
      </c>
    </row>
    <row r="8226">
      <c r="A8226" s="6" t="s">
        <v>4681</v>
      </c>
      <c r="B8226" s="2" t="s">
        <v>16253</v>
      </c>
      <c r="C8226" s="6" t="s">
        <v>16254</v>
      </c>
      <c r="D8226" s="3" t="s">
        <v>2493</v>
      </c>
    </row>
    <row r="8227">
      <c r="A8227" s="6" t="s">
        <v>4681</v>
      </c>
      <c r="B8227" s="2" t="s">
        <v>16255</v>
      </c>
      <c r="C8227" s="6" t="s">
        <v>16256</v>
      </c>
      <c r="D8227" s="3" t="s">
        <v>2493</v>
      </c>
    </row>
    <row r="8228">
      <c r="A8228" s="6" t="s">
        <v>4681</v>
      </c>
      <c r="B8228" s="2" t="s">
        <v>16257</v>
      </c>
      <c r="C8228" s="6" t="s">
        <v>16258</v>
      </c>
      <c r="D8228" s="3" t="s">
        <v>2493</v>
      </c>
    </row>
    <row r="8229">
      <c r="A8229" s="6" t="s">
        <v>4681</v>
      </c>
      <c r="B8229" s="2" t="s">
        <v>16259</v>
      </c>
      <c r="C8229" s="6" t="s">
        <v>16260</v>
      </c>
      <c r="D8229" s="3" t="s">
        <v>2493</v>
      </c>
    </row>
    <row r="8230">
      <c r="A8230" s="6" t="s">
        <v>4681</v>
      </c>
      <c r="B8230" s="2" t="s">
        <v>16261</v>
      </c>
      <c r="C8230" s="6" t="s">
        <v>16262</v>
      </c>
      <c r="D8230" s="3" t="s">
        <v>2493</v>
      </c>
    </row>
    <row r="8231">
      <c r="A8231" s="6" t="s">
        <v>4681</v>
      </c>
      <c r="B8231" s="2" t="s">
        <v>16263</v>
      </c>
      <c r="C8231" s="6" t="s">
        <v>16264</v>
      </c>
      <c r="D8231" s="3" t="s">
        <v>2495</v>
      </c>
    </row>
    <row r="8232">
      <c r="A8232" s="6" t="s">
        <v>4681</v>
      </c>
      <c r="B8232" s="2" t="s">
        <v>16265</v>
      </c>
      <c r="C8232" s="6" t="s">
        <v>16266</v>
      </c>
      <c r="D8232" s="3" t="s">
        <v>2495</v>
      </c>
    </row>
    <row r="8233">
      <c r="A8233" s="6" t="s">
        <v>4681</v>
      </c>
      <c r="B8233" s="2" t="s">
        <v>16267</v>
      </c>
      <c r="C8233" s="6" t="s">
        <v>16268</v>
      </c>
      <c r="D8233" s="3" t="s">
        <v>2495</v>
      </c>
    </row>
    <row r="8234">
      <c r="A8234" s="6" t="s">
        <v>4681</v>
      </c>
      <c r="B8234" s="2" t="s">
        <v>16269</v>
      </c>
      <c r="C8234" s="6" t="s">
        <v>16270</v>
      </c>
      <c r="D8234" s="3" t="s">
        <v>2495</v>
      </c>
    </row>
    <row r="8235">
      <c r="A8235" s="6" t="s">
        <v>4681</v>
      </c>
      <c r="B8235" s="2" t="s">
        <v>16271</v>
      </c>
      <c r="C8235" s="6" t="s">
        <v>16272</v>
      </c>
      <c r="D8235" s="3" t="s">
        <v>2495</v>
      </c>
    </row>
    <row r="8236">
      <c r="A8236" s="6" t="s">
        <v>4681</v>
      </c>
      <c r="B8236" s="2" t="s">
        <v>16273</v>
      </c>
      <c r="C8236" s="6" t="s">
        <v>16274</v>
      </c>
      <c r="D8236" s="3" t="s">
        <v>2495</v>
      </c>
    </row>
    <row r="8237">
      <c r="A8237" s="6" t="s">
        <v>4681</v>
      </c>
      <c r="B8237" s="2" t="s">
        <v>16275</v>
      </c>
      <c r="C8237" s="6" t="s">
        <v>16276</v>
      </c>
      <c r="D8237" s="3" t="s">
        <v>2495</v>
      </c>
    </row>
    <row r="8238">
      <c r="A8238" s="6" t="s">
        <v>4681</v>
      </c>
      <c r="B8238" s="2" t="s">
        <v>16277</v>
      </c>
      <c r="C8238" s="6" t="s">
        <v>16278</v>
      </c>
      <c r="D8238" s="3" t="s">
        <v>2495</v>
      </c>
    </row>
    <row r="8239">
      <c r="A8239" s="6" t="s">
        <v>4681</v>
      </c>
      <c r="B8239" s="2" t="s">
        <v>16279</v>
      </c>
      <c r="C8239" s="6" t="s">
        <v>16280</v>
      </c>
      <c r="D8239" s="3" t="s">
        <v>2497</v>
      </c>
    </row>
    <row r="8240">
      <c r="A8240" s="6" t="s">
        <v>4681</v>
      </c>
      <c r="B8240" s="2" t="s">
        <v>16281</v>
      </c>
      <c r="C8240" s="6" t="s">
        <v>16282</v>
      </c>
      <c r="D8240" s="3" t="s">
        <v>2497</v>
      </c>
    </row>
    <row r="8241">
      <c r="A8241" s="6" t="s">
        <v>4681</v>
      </c>
      <c r="B8241" s="2" t="s">
        <v>16283</v>
      </c>
      <c r="C8241" s="6" t="s">
        <v>16284</v>
      </c>
      <c r="D8241" s="3" t="s">
        <v>2497</v>
      </c>
    </row>
    <row r="8242">
      <c r="A8242" s="6" t="s">
        <v>4681</v>
      </c>
      <c r="B8242" s="2" t="s">
        <v>16285</v>
      </c>
      <c r="C8242" s="6" t="s">
        <v>16286</v>
      </c>
      <c r="D8242" s="3" t="s">
        <v>2499</v>
      </c>
    </row>
    <row r="8243">
      <c r="A8243" s="6" t="s">
        <v>4681</v>
      </c>
      <c r="B8243" s="2" t="s">
        <v>16287</v>
      </c>
      <c r="C8243" s="6" t="s">
        <v>16288</v>
      </c>
      <c r="D8243" s="3" t="s">
        <v>2499</v>
      </c>
    </row>
    <row r="8244">
      <c r="A8244" s="6" t="s">
        <v>4681</v>
      </c>
      <c r="B8244" s="2" t="s">
        <v>16289</v>
      </c>
      <c r="C8244" s="6" t="s">
        <v>16290</v>
      </c>
      <c r="D8244" s="3" t="s">
        <v>2499</v>
      </c>
    </row>
    <row r="8245">
      <c r="A8245" s="6" t="s">
        <v>4681</v>
      </c>
      <c r="B8245" s="2" t="s">
        <v>16291</v>
      </c>
      <c r="C8245" s="6" t="s">
        <v>16292</v>
      </c>
      <c r="D8245" s="3" t="s">
        <v>2499</v>
      </c>
    </row>
    <row r="8246">
      <c r="A8246" s="6" t="s">
        <v>4681</v>
      </c>
      <c r="B8246" s="2" t="s">
        <v>16293</v>
      </c>
      <c r="C8246" s="6" t="s">
        <v>16294</v>
      </c>
      <c r="D8246" s="3" t="s">
        <v>2499</v>
      </c>
    </row>
    <row r="8247">
      <c r="A8247" s="6" t="s">
        <v>4681</v>
      </c>
      <c r="B8247" s="2" t="s">
        <v>16295</v>
      </c>
      <c r="C8247" s="6" t="s">
        <v>16296</v>
      </c>
      <c r="D8247" s="3" t="s">
        <v>2499</v>
      </c>
    </row>
    <row r="8248">
      <c r="A8248" s="6" t="s">
        <v>4681</v>
      </c>
      <c r="B8248" s="2" t="s">
        <v>16297</v>
      </c>
      <c r="C8248" s="6" t="s">
        <v>16298</v>
      </c>
      <c r="D8248" s="3" t="s">
        <v>2499</v>
      </c>
    </row>
    <row r="8249">
      <c r="A8249" s="6" t="s">
        <v>4681</v>
      </c>
      <c r="B8249" s="2" t="s">
        <v>16299</v>
      </c>
      <c r="C8249" s="6" t="s">
        <v>16300</v>
      </c>
      <c r="D8249" s="3" t="s">
        <v>2499</v>
      </c>
    </row>
    <row r="8250">
      <c r="A8250" s="6" t="s">
        <v>4681</v>
      </c>
      <c r="B8250" s="2" t="s">
        <v>16301</v>
      </c>
      <c r="C8250" s="6" t="s">
        <v>2502</v>
      </c>
      <c r="D8250" s="3" t="s">
        <v>2501</v>
      </c>
    </row>
    <row r="8251">
      <c r="A8251" s="6" t="s">
        <v>4681</v>
      </c>
      <c r="B8251" s="2" t="s">
        <v>16302</v>
      </c>
      <c r="C8251" s="6" t="s">
        <v>2505</v>
      </c>
      <c r="D8251" s="3" t="s">
        <v>2504</v>
      </c>
    </row>
    <row r="8252">
      <c r="A8252" s="6" t="s">
        <v>4681</v>
      </c>
      <c r="B8252" s="2" t="s">
        <v>16303</v>
      </c>
      <c r="C8252" s="6" t="s">
        <v>2507</v>
      </c>
      <c r="D8252" s="3" t="s">
        <v>2506</v>
      </c>
    </row>
    <row r="8253">
      <c r="A8253" s="6" t="s">
        <v>4681</v>
      </c>
      <c r="B8253" s="2" t="s">
        <v>16304</v>
      </c>
      <c r="C8253" s="6" t="s">
        <v>2509</v>
      </c>
      <c r="D8253" s="3" t="s">
        <v>2508</v>
      </c>
    </row>
    <row r="8254">
      <c r="A8254" s="6" t="s">
        <v>4681</v>
      </c>
      <c r="B8254" s="2" t="s">
        <v>16305</v>
      </c>
      <c r="C8254" s="6" t="s">
        <v>16306</v>
      </c>
      <c r="D8254" s="3" t="s">
        <v>2510</v>
      </c>
    </row>
    <row r="8255">
      <c r="A8255" s="6" t="s">
        <v>4681</v>
      </c>
      <c r="B8255" s="2" t="s">
        <v>16307</v>
      </c>
      <c r="C8255" s="6" t="s">
        <v>16308</v>
      </c>
      <c r="D8255" s="3" t="s">
        <v>2510</v>
      </c>
    </row>
    <row r="8256">
      <c r="A8256" s="6" t="s">
        <v>4681</v>
      </c>
      <c r="B8256" s="2" t="s">
        <v>16309</v>
      </c>
      <c r="C8256" s="6" t="s">
        <v>16310</v>
      </c>
      <c r="D8256" s="3" t="s">
        <v>2510</v>
      </c>
    </row>
    <row r="8257">
      <c r="A8257" s="6" t="s">
        <v>4681</v>
      </c>
      <c r="B8257" s="2" t="s">
        <v>16311</v>
      </c>
      <c r="C8257" s="6" t="s">
        <v>16312</v>
      </c>
      <c r="D8257" s="3" t="s">
        <v>2510</v>
      </c>
    </row>
    <row r="8258">
      <c r="A8258" s="6" t="s">
        <v>4681</v>
      </c>
      <c r="B8258" s="2" t="s">
        <v>16313</v>
      </c>
      <c r="C8258" s="6" t="s">
        <v>16314</v>
      </c>
      <c r="D8258" s="3" t="s">
        <v>2510</v>
      </c>
    </row>
    <row r="8259">
      <c r="A8259" s="6" t="s">
        <v>4681</v>
      </c>
      <c r="B8259" s="2" t="s">
        <v>16315</v>
      </c>
      <c r="C8259" s="6" t="s">
        <v>16316</v>
      </c>
      <c r="D8259" s="3" t="s">
        <v>2510</v>
      </c>
    </row>
    <row r="8260">
      <c r="A8260" s="6" t="s">
        <v>4681</v>
      </c>
      <c r="B8260" s="2" t="s">
        <v>16317</v>
      </c>
      <c r="C8260" s="6" t="s">
        <v>16318</v>
      </c>
      <c r="D8260" s="3" t="s">
        <v>2510</v>
      </c>
    </row>
    <row r="8261">
      <c r="A8261" s="6" t="s">
        <v>4681</v>
      </c>
      <c r="B8261" s="2" t="s">
        <v>16319</v>
      </c>
      <c r="C8261" s="6" t="s">
        <v>16320</v>
      </c>
      <c r="D8261" s="3" t="s">
        <v>2510</v>
      </c>
    </row>
    <row r="8262">
      <c r="A8262" s="6" t="s">
        <v>4681</v>
      </c>
      <c r="B8262" s="2" t="s">
        <v>16321</v>
      </c>
      <c r="C8262" s="6" t="s">
        <v>16322</v>
      </c>
      <c r="D8262" s="3" t="s">
        <v>2510</v>
      </c>
    </row>
    <row r="8263">
      <c r="A8263" s="6" t="s">
        <v>4681</v>
      </c>
      <c r="B8263" s="2" t="s">
        <v>16323</v>
      </c>
      <c r="C8263" s="6" t="s">
        <v>16324</v>
      </c>
      <c r="D8263" s="3" t="s">
        <v>2512</v>
      </c>
    </row>
    <row r="8264">
      <c r="A8264" s="6" t="s">
        <v>4681</v>
      </c>
      <c r="B8264" s="2" t="s">
        <v>16325</v>
      </c>
      <c r="C8264" s="6" t="s">
        <v>16326</v>
      </c>
      <c r="D8264" s="3" t="s">
        <v>2512</v>
      </c>
    </row>
    <row r="8265">
      <c r="A8265" s="6" t="s">
        <v>4681</v>
      </c>
      <c r="B8265" s="2" t="s">
        <v>16327</v>
      </c>
      <c r="C8265" s="6" t="s">
        <v>16328</v>
      </c>
      <c r="D8265" s="3" t="s">
        <v>2512</v>
      </c>
    </row>
    <row r="8266">
      <c r="A8266" s="6" t="s">
        <v>4681</v>
      </c>
      <c r="B8266" s="2" t="s">
        <v>16329</v>
      </c>
      <c r="C8266" s="6" t="s">
        <v>16330</v>
      </c>
      <c r="D8266" s="3" t="s">
        <v>2512</v>
      </c>
    </row>
    <row r="8267">
      <c r="A8267" s="6" t="s">
        <v>4681</v>
      </c>
      <c r="B8267" s="2" t="s">
        <v>16331</v>
      </c>
      <c r="C8267" s="6" t="s">
        <v>16332</v>
      </c>
      <c r="D8267" s="3" t="s">
        <v>2512</v>
      </c>
    </row>
    <row r="8268">
      <c r="A8268" s="6" t="s">
        <v>4681</v>
      </c>
      <c r="B8268" s="2" t="s">
        <v>16333</v>
      </c>
      <c r="C8268" s="6" t="s">
        <v>16334</v>
      </c>
      <c r="D8268" s="3" t="s">
        <v>2512</v>
      </c>
    </row>
    <row r="8269">
      <c r="A8269" s="6" t="s">
        <v>4681</v>
      </c>
      <c r="B8269" s="2" t="s">
        <v>16335</v>
      </c>
      <c r="C8269" s="6" t="s">
        <v>16336</v>
      </c>
      <c r="D8269" s="3" t="s">
        <v>2512</v>
      </c>
    </row>
    <row r="8270">
      <c r="A8270" s="6" t="s">
        <v>4681</v>
      </c>
      <c r="B8270" s="2" t="s">
        <v>16337</v>
      </c>
      <c r="C8270" s="6" t="s">
        <v>16338</v>
      </c>
      <c r="D8270" s="3" t="s">
        <v>2512</v>
      </c>
    </row>
    <row r="8271">
      <c r="A8271" s="6" t="s">
        <v>4681</v>
      </c>
      <c r="B8271" s="2" t="s">
        <v>16339</v>
      </c>
      <c r="C8271" s="6" t="s">
        <v>16340</v>
      </c>
      <c r="D8271" s="3" t="s">
        <v>2512</v>
      </c>
    </row>
    <row r="8272">
      <c r="A8272" s="6" t="s">
        <v>4681</v>
      </c>
      <c r="B8272" s="2" t="s">
        <v>16341</v>
      </c>
      <c r="C8272" s="6" t="s">
        <v>16342</v>
      </c>
      <c r="D8272" s="3" t="s">
        <v>2514</v>
      </c>
    </row>
    <row r="8273">
      <c r="A8273" s="6" t="s">
        <v>4681</v>
      </c>
      <c r="B8273" s="2" t="s">
        <v>16343</v>
      </c>
      <c r="C8273" s="6" t="s">
        <v>16344</v>
      </c>
      <c r="D8273" s="3" t="s">
        <v>2514</v>
      </c>
    </row>
    <row r="8274">
      <c r="A8274" s="6" t="s">
        <v>4681</v>
      </c>
      <c r="B8274" s="2" t="s">
        <v>16345</v>
      </c>
      <c r="C8274" s="6" t="s">
        <v>16346</v>
      </c>
      <c r="D8274" s="3" t="s">
        <v>2514</v>
      </c>
    </row>
    <row r="8275">
      <c r="A8275" s="6" t="s">
        <v>4681</v>
      </c>
      <c r="B8275" s="2" t="s">
        <v>16347</v>
      </c>
      <c r="C8275" s="6" t="s">
        <v>16348</v>
      </c>
      <c r="D8275" s="3" t="s">
        <v>2514</v>
      </c>
    </row>
    <row r="8276">
      <c r="A8276" s="6" t="s">
        <v>4681</v>
      </c>
      <c r="B8276" s="2" t="s">
        <v>16349</v>
      </c>
      <c r="C8276" s="6" t="s">
        <v>16350</v>
      </c>
      <c r="D8276" s="3" t="s">
        <v>2514</v>
      </c>
    </row>
    <row r="8277">
      <c r="A8277" s="6" t="s">
        <v>4681</v>
      </c>
      <c r="B8277" s="2" t="s">
        <v>16351</v>
      </c>
      <c r="C8277" s="6" t="s">
        <v>16352</v>
      </c>
      <c r="D8277" s="3" t="s">
        <v>2514</v>
      </c>
    </row>
    <row r="8278">
      <c r="A8278" s="6" t="s">
        <v>4681</v>
      </c>
      <c r="B8278" s="2" t="s">
        <v>16353</v>
      </c>
      <c r="C8278" s="6" t="s">
        <v>16354</v>
      </c>
      <c r="D8278" s="3" t="s">
        <v>2514</v>
      </c>
    </row>
    <row r="8279">
      <c r="A8279" s="6" t="s">
        <v>4681</v>
      </c>
      <c r="B8279" s="2" t="s">
        <v>16355</v>
      </c>
      <c r="C8279" s="6" t="s">
        <v>16356</v>
      </c>
      <c r="D8279" s="3" t="s">
        <v>2514</v>
      </c>
    </row>
    <row r="8280">
      <c r="A8280" s="6" t="s">
        <v>4681</v>
      </c>
      <c r="B8280" s="2" t="s">
        <v>16357</v>
      </c>
      <c r="C8280" s="6" t="s">
        <v>16358</v>
      </c>
      <c r="D8280" s="3" t="s">
        <v>2514</v>
      </c>
    </row>
    <row r="8281">
      <c r="A8281" s="6" t="s">
        <v>4681</v>
      </c>
      <c r="B8281" s="2" t="s">
        <v>16359</v>
      </c>
      <c r="C8281" s="6" t="s">
        <v>16360</v>
      </c>
      <c r="D8281" s="3" t="s">
        <v>2514</v>
      </c>
    </row>
    <row r="8282">
      <c r="A8282" s="6" t="s">
        <v>4681</v>
      </c>
      <c r="B8282" s="2" t="s">
        <v>16361</v>
      </c>
      <c r="C8282" s="6" t="s">
        <v>16362</v>
      </c>
      <c r="D8282" s="3" t="s">
        <v>2517</v>
      </c>
    </row>
    <row r="8283">
      <c r="A8283" s="6" t="s">
        <v>4681</v>
      </c>
      <c r="B8283" s="2" t="s">
        <v>16363</v>
      </c>
      <c r="C8283" s="6" t="s">
        <v>16364</v>
      </c>
      <c r="D8283" s="3" t="s">
        <v>2517</v>
      </c>
    </row>
    <row r="8284">
      <c r="A8284" s="6" t="s">
        <v>4681</v>
      </c>
      <c r="B8284" s="2" t="s">
        <v>16365</v>
      </c>
      <c r="C8284" s="6" t="s">
        <v>16366</v>
      </c>
      <c r="D8284" s="3" t="s">
        <v>2517</v>
      </c>
    </row>
    <row r="8285">
      <c r="A8285" s="6" t="s">
        <v>4681</v>
      </c>
      <c r="B8285" s="2" t="s">
        <v>16367</v>
      </c>
      <c r="C8285" s="6" t="s">
        <v>16368</v>
      </c>
      <c r="D8285" s="3" t="s">
        <v>2517</v>
      </c>
    </row>
    <row r="8286">
      <c r="A8286" s="6" t="s">
        <v>4681</v>
      </c>
      <c r="B8286" s="2" t="s">
        <v>16369</v>
      </c>
      <c r="C8286" s="6" t="s">
        <v>16370</v>
      </c>
      <c r="D8286" s="3" t="s">
        <v>2517</v>
      </c>
    </row>
    <row r="8287">
      <c r="A8287" s="6" t="s">
        <v>4681</v>
      </c>
      <c r="B8287" s="2" t="s">
        <v>16371</v>
      </c>
      <c r="C8287" s="6" t="s">
        <v>16372</v>
      </c>
      <c r="D8287" s="3" t="s">
        <v>2517</v>
      </c>
    </row>
    <row r="8288">
      <c r="A8288" s="6" t="s">
        <v>4681</v>
      </c>
      <c r="B8288" s="2" t="s">
        <v>16373</v>
      </c>
      <c r="C8288" s="6" t="s">
        <v>16374</v>
      </c>
      <c r="D8288" s="3" t="s">
        <v>2517</v>
      </c>
    </row>
    <row r="8289">
      <c r="A8289" s="6" t="s">
        <v>4681</v>
      </c>
      <c r="B8289" s="2" t="s">
        <v>16375</v>
      </c>
      <c r="C8289" s="6" t="s">
        <v>16376</v>
      </c>
      <c r="D8289" s="3" t="s">
        <v>2517</v>
      </c>
    </row>
    <row r="8290">
      <c r="A8290" s="6" t="s">
        <v>4681</v>
      </c>
      <c r="B8290" s="2" t="s">
        <v>16377</v>
      </c>
      <c r="C8290" s="6" t="s">
        <v>16378</v>
      </c>
      <c r="D8290" s="3" t="s">
        <v>2517</v>
      </c>
    </row>
    <row r="8291">
      <c r="A8291" s="6" t="s">
        <v>4681</v>
      </c>
      <c r="B8291" s="2" t="s">
        <v>16379</v>
      </c>
      <c r="C8291" s="6" t="s">
        <v>16380</v>
      </c>
      <c r="D8291" s="3" t="s">
        <v>2517</v>
      </c>
    </row>
    <row r="8292">
      <c r="A8292" s="6" t="s">
        <v>4681</v>
      </c>
      <c r="B8292" s="2" t="s">
        <v>16381</v>
      </c>
      <c r="C8292" s="6" t="s">
        <v>16382</v>
      </c>
      <c r="D8292" s="3" t="s">
        <v>2519</v>
      </c>
    </row>
    <row r="8293">
      <c r="A8293" s="6" t="s">
        <v>4681</v>
      </c>
      <c r="B8293" s="2" t="s">
        <v>16383</v>
      </c>
      <c r="C8293" s="6" t="s">
        <v>16384</v>
      </c>
      <c r="D8293" s="3" t="s">
        <v>2519</v>
      </c>
    </row>
    <row r="8294">
      <c r="A8294" s="6" t="s">
        <v>4681</v>
      </c>
      <c r="B8294" s="2" t="s">
        <v>16385</v>
      </c>
      <c r="C8294" s="6" t="s">
        <v>16386</v>
      </c>
      <c r="D8294" s="3" t="s">
        <v>2519</v>
      </c>
    </row>
    <row r="8295">
      <c r="A8295" s="6" t="s">
        <v>4681</v>
      </c>
      <c r="B8295" s="2" t="s">
        <v>16387</v>
      </c>
      <c r="C8295" s="6" t="s">
        <v>16388</v>
      </c>
      <c r="D8295" s="3" t="s">
        <v>2519</v>
      </c>
    </row>
    <row r="8296">
      <c r="A8296" s="6" t="s">
        <v>4681</v>
      </c>
      <c r="B8296" s="2" t="s">
        <v>16389</v>
      </c>
      <c r="C8296" s="6" t="s">
        <v>16390</v>
      </c>
      <c r="D8296" s="3" t="s">
        <v>2519</v>
      </c>
    </row>
    <row r="8297">
      <c r="A8297" s="6" t="s">
        <v>4681</v>
      </c>
      <c r="B8297" s="2" t="s">
        <v>16391</v>
      </c>
      <c r="C8297" s="6" t="s">
        <v>16392</v>
      </c>
      <c r="D8297" s="3" t="s">
        <v>2519</v>
      </c>
    </row>
    <row r="8298">
      <c r="A8298" s="6" t="s">
        <v>4681</v>
      </c>
      <c r="B8298" s="2" t="s">
        <v>16393</v>
      </c>
      <c r="C8298" s="6" t="s">
        <v>16394</v>
      </c>
      <c r="D8298" s="3" t="s">
        <v>2519</v>
      </c>
    </row>
    <row r="8299">
      <c r="A8299" s="6" t="s">
        <v>4681</v>
      </c>
      <c r="B8299" s="2" t="s">
        <v>16395</v>
      </c>
      <c r="C8299" s="6" t="s">
        <v>16396</v>
      </c>
      <c r="D8299" s="3" t="s">
        <v>2519</v>
      </c>
    </row>
    <row r="8300">
      <c r="A8300" s="6" t="s">
        <v>4681</v>
      </c>
      <c r="B8300" s="2" t="s">
        <v>16397</v>
      </c>
      <c r="C8300" s="6" t="s">
        <v>16398</v>
      </c>
      <c r="D8300" s="3" t="s">
        <v>2519</v>
      </c>
    </row>
    <row r="8301">
      <c r="A8301" s="6" t="s">
        <v>4681</v>
      </c>
      <c r="B8301" s="2" t="s">
        <v>16399</v>
      </c>
      <c r="C8301" s="6" t="s">
        <v>16400</v>
      </c>
      <c r="D8301" s="3" t="s">
        <v>2519</v>
      </c>
    </row>
    <row r="8302">
      <c r="A8302" s="6" t="s">
        <v>4681</v>
      </c>
      <c r="B8302" s="2" t="s">
        <v>16401</v>
      </c>
      <c r="C8302" s="6" t="s">
        <v>16402</v>
      </c>
      <c r="D8302" s="3" t="s">
        <v>2521</v>
      </c>
    </row>
    <row r="8303">
      <c r="A8303" s="6" t="s">
        <v>4681</v>
      </c>
      <c r="B8303" s="2" t="s">
        <v>16403</v>
      </c>
      <c r="C8303" s="6" t="s">
        <v>16404</v>
      </c>
      <c r="D8303" s="3" t="s">
        <v>2521</v>
      </c>
    </row>
    <row r="8304">
      <c r="A8304" s="6" t="s">
        <v>4681</v>
      </c>
      <c r="B8304" s="2" t="s">
        <v>16405</v>
      </c>
      <c r="C8304" s="6" t="s">
        <v>16406</v>
      </c>
      <c r="D8304" s="3" t="s">
        <v>2521</v>
      </c>
    </row>
    <row r="8305">
      <c r="A8305" s="6" t="s">
        <v>4681</v>
      </c>
      <c r="B8305" s="2" t="s">
        <v>16407</v>
      </c>
      <c r="C8305" s="6" t="s">
        <v>16408</v>
      </c>
      <c r="D8305" s="3" t="s">
        <v>2521</v>
      </c>
    </row>
    <row r="8306">
      <c r="A8306" s="6" t="s">
        <v>4681</v>
      </c>
      <c r="B8306" s="2" t="s">
        <v>16409</v>
      </c>
      <c r="C8306" s="6" t="s">
        <v>16410</v>
      </c>
      <c r="D8306" s="3" t="s">
        <v>2521</v>
      </c>
    </row>
    <row r="8307">
      <c r="A8307" s="6" t="s">
        <v>4681</v>
      </c>
      <c r="B8307" s="2" t="s">
        <v>16411</v>
      </c>
      <c r="C8307" s="6" t="s">
        <v>16412</v>
      </c>
      <c r="D8307" s="3" t="s">
        <v>2521</v>
      </c>
    </row>
    <row r="8308">
      <c r="A8308" s="6" t="s">
        <v>4681</v>
      </c>
      <c r="B8308" s="2" t="s">
        <v>16413</v>
      </c>
      <c r="C8308" s="6" t="s">
        <v>16414</v>
      </c>
      <c r="D8308" s="3" t="s">
        <v>2521</v>
      </c>
    </row>
    <row r="8309">
      <c r="A8309" s="6" t="s">
        <v>4681</v>
      </c>
      <c r="B8309" s="2" t="s">
        <v>16415</v>
      </c>
      <c r="C8309" s="6" t="s">
        <v>16416</v>
      </c>
      <c r="D8309" s="3" t="s">
        <v>2521</v>
      </c>
    </row>
    <row r="8310">
      <c r="A8310" s="6" t="s">
        <v>4681</v>
      </c>
      <c r="B8310" s="2" t="s">
        <v>16417</v>
      </c>
      <c r="C8310" s="6" t="s">
        <v>16418</v>
      </c>
      <c r="D8310" s="3" t="s">
        <v>2521</v>
      </c>
    </row>
    <row r="8311">
      <c r="A8311" s="6" t="s">
        <v>4681</v>
      </c>
      <c r="B8311" s="2" t="s">
        <v>16419</v>
      </c>
      <c r="C8311" s="6" t="s">
        <v>16420</v>
      </c>
      <c r="D8311" s="3" t="s">
        <v>2523</v>
      </c>
    </row>
    <row r="8312">
      <c r="A8312" s="6" t="s">
        <v>4681</v>
      </c>
      <c r="B8312" s="2" t="s">
        <v>16421</v>
      </c>
      <c r="C8312" s="6" t="s">
        <v>16422</v>
      </c>
      <c r="D8312" s="3" t="s">
        <v>2523</v>
      </c>
    </row>
    <row r="8313">
      <c r="A8313" s="6" t="s">
        <v>4681</v>
      </c>
      <c r="B8313" s="2" t="s">
        <v>16423</v>
      </c>
      <c r="C8313" s="6" t="s">
        <v>16424</v>
      </c>
      <c r="D8313" s="3" t="s">
        <v>2523</v>
      </c>
    </row>
    <row r="8314">
      <c r="A8314" s="6" t="s">
        <v>4681</v>
      </c>
      <c r="B8314" s="2" t="s">
        <v>16425</v>
      </c>
      <c r="C8314" s="6" t="s">
        <v>16426</v>
      </c>
      <c r="D8314" s="3" t="s">
        <v>2523</v>
      </c>
    </row>
    <row r="8315">
      <c r="A8315" s="6" t="s">
        <v>4681</v>
      </c>
      <c r="B8315" s="2" t="s">
        <v>16427</v>
      </c>
      <c r="C8315" s="6" t="s">
        <v>16428</v>
      </c>
      <c r="D8315" s="3" t="s">
        <v>2523</v>
      </c>
    </row>
    <row r="8316">
      <c r="A8316" s="6" t="s">
        <v>4681</v>
      </c>
      <c r="B8316" s="2" t="s">
        <v>16429</v>
      </c>
      <c r="C8316" s="6" t="s">
        <v>16430</v>
      </c>
      <c r="D8316" s="3" t="s">
        <v>2523</v>
      </c>
    </row>
    <row r="8317">
      <c r="A8317" s="6" t="s">
        <v>4681</v>
      </c>
      <c r="B8317" s="2" t="s">
        <v>16431</v>
      </c>
      <c r="C8317" s="6" t="s">
        <v>16432</v>
      </c>
      <c r="D8317" s="3" t="s">
        <v>2523</v>
      </c>
    </row>
    <row r="8318">
      <c r="A8318" s="6" t="s">
        <v>4681</v>
      </c>
      <c r="B8318" s="2" t="s">
        <v>16433</v>
      </c>
      <c r="C8318" s="6" t="s">
        <v>16434</v>
      </c>
      <c r="D8318" s="3" t="s">
        <v>2523</v>
      </c>
    </row>
    <row r="8319">
      <c r="A8319" s="6" t="s">
        <v>4681</v>
      </c>
      <c r="B8319" s="2" t="s">
        <v>16435</v>
      </c>
      <c r="C8319" s="6" t="s">
        <v>16436</v>
      </c>
      <c r="D8319" s="3" t="s">
        <v>2523</v>
      </c>
    </row>
    <row r="8320">
      <c r="A8320" s="6" t="s">
        <v>4681</v>
      </c>
      <c r="B8320" s="2" t="s">
        <v>16437</v>
      </c>
      <c r="C8320" s="6" t="s">
        <v>16438</v>
      </c>
      <c r="D8320" s="3" t="s">
        <v>2525</v>
      </c>
    </row>
    <row r="8321">
      <c r="A8321" s="6" t="s">
        <v>4681</v>
      </c>
      <c r="B8321" s="2" t="s">
        <v>16439</v>
      </c>
      <c r="C8321" s="6" t="s">
        <v>16440</v>
      </c>
      <c r="D8321" s="3" t="s">
        <v>2525</v>
      </c>
    </row>
    <row r="8322">
      <c r="A8322" s="6" t="s">
        <v>4681</v>
      </c>
      <c r="B8322" s="2" t="s">
        <v>16441</v>
      </c>
      <c r="C8322" s="6" t="s">
        <v>16442</v>
      </c>
      <c r="D8322" s="3" t="s">
        <v>2525</v>
      </c>
    </row>
    <row r="8323">
      <c r="A8323" s="6" t="s">
        <v>4681</v>
      </c>
      <c r="B8323" s="2" t="s">
        <v>16443</v>
      </c>
      <c r="C8323" s="6" t="s">
        <v>16444</v>
      </c>
      <c r="D8323" s="3" t="s">
        <v>2525</v>
      </c>
    </row>
    <row r="8324">
      <c r="A8324" s="6" t="s">
        <v>4681</v>
      </c>
      <c r="B8324" s="2" t="s">
        <v>16445</v>
      </c>
      <c r="C8324" s="6" t="s">
        <v>16446</v>
      </c>
      <c r="D8324" s="3" t="s">
        <v>2528</v>
      </c>
    </row>
    <row r="8325">
      <c r="A8325" s="6" t="s">
        <v>4681</v>
      </c>
      <c r="B8325" s="2" t="s">
        <v>16447</v>
      </c>
      <c r="C8325" s="6" t="s">
        <v>16448</v>
      </c>
      <c r="D8325" s="3" t="s">
        <v>2528</v>
      </c>
    </row>
    <row r="8326">
      <c r="A8326" s="6" t="s">
        <v>4681</v>
      </c>
      <c r="B8326" s="2" t="s">
        <v>16449</v>
      </c>
      <c r="C8326" s="6" t="s">
        <v>16450</v>
      </c>
      <c r="D8326" s="3" t="s">
        <v>2528</v>
      </c>
    </row>
    <row r="8327">
      <c r="A8327" s="6" t="s">
        <v>4681</v>
      </c>
      <c r="B8327" s="2" t="s">
        <v>16451</v>
      </c>
      <c r="C8327" s="6" t="s">
        <v>16452</v>
      </c>
      <c r="D8327" s="3" t="s">
        <v>2528</v>
      </c>
    </row>
    <row r="8328">
      <c r="A8328" s="6" t="s">
        <v>4681</v>
      </c>
      <c r="B8328" s="2" t="s">
        <v>16453</v>
      </c>
      <c r="C8328" s="6" t="s">
        <v>16454</v>
      </c>
      <c r="D8328" s="3" t="s">
        <v>2530</v>
      </c>
    </row>
    <row r="8329">
      <c r="A8329" s="6" t="s">
        <v>4681</v>
      </c>
      <c r="B8329" s="2" t="s">
        <v>16455</v>
      </c>
      <c r="C8329" s="6" t="s">
        <v>16456</v>
      </c>
      <c r="D8329" s="3" t="s">
        <v>2530</v>
      </c>
    </row>
    <row r="8330">
      <c r="A8330" s="6" t="s">
        <v>4681</v>
      </c>
      <c r="B8330" s="2" t="s">
        <v>16457</v>
      </c>
      <c r="C8330" s="6" t="s">
        <v>16458</v>
      </c>
      <c r="D8330" s="3" t="s">
        <v>2530</v>
      </c>
    </row>
    <row r="8331">
      <c r="A8331" s="6" t="s">
        <v>4681</v>
      </c>
      <c r="B8331" s="2" t="s">
        <v>16459</v>
      </c>
      <c r="C8331" s="6" t="s">
        <v>16460</v>
      </c>
      <c r="D8331" s="3" t="s">
        <v>2532</v>
      </c>
    </row>
    <row r="8332">
      <c r="A8332" s="6" t="s">
        <v>4681</v>
      </c>
      <c r="B8332" s="2" t="s">
        <v>16461</v>
      </c>
      <c r="C8332" s="6" t="s">
        <v>16462</v>
      </c>
      <c r="D8332" s="3" t="s">
        <v>2532</v>
      </c>
    </row>
    <row r="8333">
      <c r="A8333" s="6" t="s">
        <v>4681</v>
      </c>
      <c r="B8333" s="2" t="s">
        <v>16463</v>
      </c>
      <c r="C8333" s="6" t="s">
        <v>16464</v>
      </c>
      <c r="D8333" s="3" t="s">
        <v>2532</v>
      </c>
    </row>
    <row r="8334">
      <c r="A8334" s="6" t="s">
        <v>4681</v>
      </c>
      <c r="B8334" s="2" t="s">
        <v>16465</v>
      </c>
      <c r="C8334" s="6" t="s">
        <v>16466</v>
      </c>
      <c r="D8334" s="3" t="s">
        <v>2532</v>
      </c>
    </row>
    <row r="8335">
      <c r="A8335" s="6" t="s">
        <v>4681</v>
      </c>
      <c r="B8335" s="2" t="s">
        <v>16467</v>
      </c>
      <c r="C8335" s="6" t="s">
        <v>16468</v>
      </c>
      <c r="D8335" s="3" t="s">
        <v>2532</v>
      </c>
    </row>
    <row r="8336">
      <c r="A8336" s="6" t="s">
        <v>4681</v>
      </c>
      <c r="B8336" s="2" t="s">
        <v>16469</v>
      </c>
      <c r="C8336" s="6" t="s">
        <v>16470</v>
      </c>
      <c r="D8336" s="3" t="s">
        <v>2532</v>
      </c>
    </row>
    <row r="8337">
      <c r="A8337" s="6" t="s">
        <v>4681</v>
      </c>
      <c r="B8337" s="2" t="s">
        <v>16471</v>
      </c>
      <c r="C8337" s="6" t="s">
        <v>16472</v>
      </c>
      <c r="D8337" s="3" t="s">
        <v>2532</v>
      </c>
    </row>
    <row r="8338">
      <c r="A8338" s="6" t="s">
        <v>4681</v>
      </c>
      <c r="B8338" s="2" t="s">
        <v>16473</v>
      </c>
      <c r="C8338" s="6" t="s">
        <v>16474</v>
      </c>
      <c r="D8338" s="3" t="s">
        <v>2535</v>
      </c>
    </row>
    <row r="8339">
      <c r="A8339" s="6" t="s">
        <v>4681</v>
      </c>
      <c r="B8339" s="2" t="s">
        <v>16475</v>
      </c>
      <c r="C8339" s="6" t="s">
        <v>16476</v>
      </c>
      <c r="D8339" s="3" t="s">
        <v>2535</v>
      </c>
    </row>
    <row r="8340">
      <c r="A8340" s="6" t="s">
        <v>4681</v>
      </c>
      <c r="B8340" s="2" t="s">
        <v>16477</v>
      </c>
      <c r="C8340" s="6" t="s">
        <v>16478</v>
      </c>
      <c r="D8340" s="3" t="s">
        <v>2535</v>
      </c>
    </row>
    <row r="8341">
      <c r="A8341" s="6" t="s">
        <v>4681</v>
      </c>
      <c r="B8341" s="2" t="s">
        <v>16479</v>
      </c>
      <c r="C8341" s="6" t="s">
        <v>16480</v>
      </c>
      <c r="D8341" s="3" t="s">
        <v>2535</v>
      </c>
    </row>
    <row r="8342">
      <c r="A8342" s="6" t="s">
        <v>4681</v>
      </c>
      <c r="B8342" s="2" t="s">
        <v>16481</v>
      </c>
      <c r="C8342" s="6" t="s">
        <v>16482</v>
      </c>
      <c r="D8342" s="3" t="s">
        <v>2535</v>
      </c>
    </row>
    <row r="8343">
      <c r="A8343" s="6" t="s">
        <v>4681</v>
      </c>
      <c r="B8343" s="2" t="s">
        <v>16483</v>
      </c>
      <c r="C8343" s="6" t="s">
        <v>16484</v>
      </c>
      <c r="D8343" s="3" t="s">
        <v>2535</v>
      </c>
    </row>
    <row r="8344">
      <c r="A8344" s="6" t="s">
        <v>4681</v>
      </c>
      <c r="B8344" s="2" t="s">
        <v>16485</v>
      </c>
      <c r="C8344" s="6" t="s">
        <v>16486</v>
      </c>
      <c r="D8344" s="3" t="s">
        <v>2535</v>
      </c>
    </row>
    <row r="8345">
      <c r="A8345" s="6" t="s">
        <v>4681</v>
      </c>
      <c r="B8345" s="2" t="s">
        <v>16487</v>
      </c>
      <c r="C8345" s="6" t="s">
        <v>16488</v>
      </c>
      <c r="D8345" s="3" t="s">
        <v>2537</v>
      </c>
    </row>
    <row r="8346">
      <c r="A8346" s="6" t="s">
        <v>4681</v>
      </c>
      <c r="B8346" s="2" t="s">
        <v>16489</v>
      </c>
      <c r="C8346" s="6" t="s">
        <v>16490</v>
      </c>
      <c r="D8346" s="3" t="s">
        <v>2537</v>
      </c>
    </row>
    <row r="8347">
      <c r="A8347" s="6" t="s">
        <v>4681</v>
      </c>
      <c r="B8347" s="2" t="s">
        <v>16491</v>
      </c>
      <c r="C8347" s="6" t="s">
        <v>16492</v>
      </c>
      <c r="D8347" s="3" t="s">
        <v>2537</v>
      </c>
    </row>
    <row r="8348">
      <c r="A8348" s="6" t="s">
        <v>4681</v>
      </c>
      <c r="B8348" s="2" t="s">
        <v>16493</v>
      </c>
      <c r="C8348" s="6" t="s">
        <v>16494</v>
      </c>
      <c r="D8348" s="3" t="s">
        <v>2537</v>
      </c>
    </row>
    <row r="8349">
      <c r="A8349" s="6" t="s">
        <v>4681</v>
      </c>
      <c r="B8349" s="2" t="s">
        <v>16495</v>
      </c>
      <c r="C8349" s="6" t="s">
        <v>16496</v>
      </c>
      <c r="D8349" s="3" t="s">
        <v>2537</v>
      </c>
    </row>
    <row r="8350">
      <c r="A8350" s="6" t="s">
        <v>4681</v>
      </c>
      <c r="B8350" s="2" t="s">
        <v>16497</v>
      </c>
      <c r="C8350" s="6" t="s">
        <v>16498</v>
      </c>
      <c r="D8350" s="3" t="s">
        <v>2537</v>
      </c>
    </row>
    <row r="8351">
      <c r="A8351" s="6" t="s">
        <v>4681</v>
      </c>
      <c r="B8351" s="2" t="s">
        <v>16499</v>
      </c>
      <c r="C8351" s="6" t="s">
        <v>16500</v>
      </c>
      <c r="D8351" s="3" t="s">
        <v>2537</v>
      </c>
    </row>
    <row r="8352">
      <c r="A8352" s="6" t="s">
        <v>4681</v>
      </c>
      <c r="B8352" s="2" t="s">
        <v>16501</v>
      </c>
      <c r="C8352" s="6" t="s">
        <v>16502</v>
      </c>
      <c r="D8352" s="3" t="s">
        <v>2539</v>
      </c>
    </row>
    <row r="8353">
      <c r="A8353" s="6" t="s">
        <v>4681</v>
      </c>
      <c r="B8353" s="2" t="s">
        <v>16503</v>
      </c>
      <c r="C8353" s="6" t="s">
        <v>16504</v>
      </c>
      <c r="D8353" s="3" t="s">
        <v>2539</v>
      </c>
    </row>
    <row r="8354">
      <c r="A8354" s="6" t="s">
        <v>4681</v>
      </c>
      <c r="B8354" s="2" t="s">
        <v>16505</v>
      </c>
      <c r="C8354" s="6" t="s">
        <v>16506</v>
      </c>
      <c r="D8354" s="3" t="s">
        <v>2539</v>
      </c>
    </row>
    <row r="8355">
      <c r="A8355" s="6" t="s">
        <v>4681</v>
      </c>
      <c r="B8355" s="2" t="s">
        <v>16507</v>
      </c>
      <c r="C8355" s="6" t="s">
        <v>16508</v>
      </c>
      <c r="D8355" s="3" t="s">
        <v>2539</v>
      </c>
    </row>
    <row r="8356">
      <c r="A8356" s="6" t="s">
        <v>4681</v>
      </c>
      <c r="B8356" s="2" t="s">
        <v>16509</v>
      </c>
      <c r="C8356" s="6" t="s">
        <v>16510</v>
      </c>
      <c r="D8356" s="3" t="s">
        <v>2539</v>
      </c>
    </row>
    <row r="8357">
      <c r="A8357" s="6" t="s">
        <v>4681</v>
      </c>
      <c r="B8357" s="2" t="s">
        <v>16511</v>
      </c>
      <c r="C8357" s="6" t="s">
        <v>16512</v>
      </c>
      <c r="D8357" s="3" t="s">
        <v>2539</v>
      </c>
    </row>
    <row r="8358">
      <c r="A8358" s="6" t="s">
        <v>4681</v>
      </c>
      <c r="B8358" s="2" t="s">
        <v>16513</v>
      </c>
      <c r="C8358" s="6" t="s">
        <v>16514</v>
      </c>
      <c r="D8358" s="3" t="s">
        <v>2539</v>
      </c>
    </row>
    <row r="8359">
      <c r="A8359" s="6" t="s">
        <v>4681</v>
      </c>
      <c r="B8359" s="2" t="s">
        <v>16515</v>
      </c>
      <c r="C8359" s="6" t="s">
        <v>16516</v>
      </c>
      <c r="D8359" s="3" t="s">
        <v>2541</v>
      </c>
    </row>
    <row r="8360">
      <c r="A8360" s="6" t="s">
        <v>4681</v>
      </c>
      <c r="B8360" s="2" t="s">
        <v>16517</v>
      </c>
      <c r="C8360" s="6" t="s">
        <v>16518</v>
      </c>
      <c r="D8360" s="3" t="s">
        <v>2541</v>
      </c>
    </row>
    <row r="8361">
      <c r="A8361" s="6" t="s">
        <v>4681</v>
      </c>
      <c r="B8361" s="2" t="s">
        <v>16519</v>
      </c>
      <c r="C8361" s="6" t="s">
        <v>16520</v>
      </c>
      <c r="D8361" s="3" t="s">
        <v>2541</v>
      </c>
    </row>
    <row r="8362">
      <c r="A8362" s="6" t="s">
        <v>4681</v>
      </c>
      <c r="B8362" s="2" t="s">
        <v>16521</v>
      </c>
      <c r="C8362" s="6" t="s">
        <v>16522</v>
      </c>
      <c r="D8362" s="3" t="s">
        <v>2541</v>
      </c>
    </row>
    <row r="8363">
      <c r="A8363" s="6" t="s">
        <v>4681</v>
      </c>
      <c r="B8363" s="2" t="s">
        <v>16523</v>
      </c>
      <c r="C8363" s="6" t="s">
        <v>16524</v>
      </c>
      <c r="D8363" s="3" t="s">
        <v>2541</v>
      </c>
    </row>
    <row r="8364">
      <c r="A8364" s="6" t="s">
        <v>4681</v>
      </c>
      <c r="B8364" s="2" t="s">
        <v>16525</v>
      </c>
      <c r="C8364" s="6" t="s">
        <v>16526</v>
      </c>
      <c r="D8364" s="3" t="s">
        <v>2541</v>
      </c>
    </row>
    <row r="8365">
      <c r="A8365" s="6" t="s">
        <v>4681</v>
      </c>
      <c r="B8365" s="2" t="s">
        <v>16527</v>
      </c>
      <c r="C8365" s="6" t="s">
        <v>16528</v>
      </c>
      <c r="D8365" s="3" t="s">
        <v>2543</v>
      </c>
    </row>
    <row r="8366">
      <c r="A8366" s="6" t="s">
        <v>4681</v>
      </c>
      <c r="B8366" s="2" t="s">
        <v>16529</v>
      </c>
      <c r="C8366" s="6" t="s">
        <v>16530</v>
      </c>
      <c r="D8366" s="3" t="s">
        <v>2543</v>
      </c>
    </row>
    <row r="8367">
      <c r="A8367" s="6" t="s">
        <v>4681</v>
      </c>
      <c r="B8367" s="2" t="s">
        <v>16531</v>
      </c>
      <c r="C8367" s="6" t="s">
        <v>16532</v>
      </c>
      <c r="D8367" s="3" t="s">
        <v>2543</v>
      </c>
    </row>
    <row r="8368">
      <c r="A8368" s="6" t="s">
        <v>4681</v>
      </c>
      <c r="B8368" s="2" t="s">
        <v>16533</v>
      </c>
      <c r="C8368" s="6" t="s">
        <v>16534</v>
      </c>
      <c r="D8368" s="3" t="s">
        <v>2543</v>
      </c>
    </row>
    <row r="8369">
      <c r="A8369" s="6" t="s">
        <v>4681</v>
      </c>
      <c r="B8369" s="2" t="s">
        <v>16535</v>
      </c>
      <c r="C8369" s="6" t="s">
        <v>16536</v>
      </c>
      <c r="D8369" s="3" t="s">
        <v>2543</v>
      </c>
    </row>
    <row r="8370">
      <c r="A8370" s="6" t="s">
        <v>4681</v>
      </c>
      <c r="B8370" s="2" t="s">
        <v>16537</v>
      </c>
      <c r="C8370" s="6" t="s">
        <v>16538</v>
      </c>
      <c r="D8370" s="3" t="s">
        <v>2543</v>
      </c>
    </row>
    <row r="8371">
      <c r="A8371" s="6" t="s">
        <v>4681</v>
      </c>
      <c r="B8371" s="2" t="s">
        <v>16539</v>
      </c>
      <c r="C8371" s="6" t="s">
        <v>16540</v>
      </c>
      <c r="D8371" s="3" t="s">
        <v>2543</v>
      </c>
    </row>
    <row r="8372">
      <c r="A8372" s="6" t="s">
        <v>4681</v>
      </c>
      <c r="B8372" s="2" t="s">
        <v>16541</v>
      </c>
      <c r="C8372" s="6" t="s">
        <v>16542</v>
      </c>
      <c r="D8372" s="3" t="s">
        <v>2543</v>
      </c>
    </row>
    <row r="8373">
      <c r="A8373" s="6" t="s">
        <v>4681</v>
      </c>
      <c r="B8373" s="2" t="s">
        <v>16543</v>
      </c>
      <c r="C8373" s="6" t="s">
        <v>16544</v>
      </c>
      <c r="D8373" s="3" t="s">
        <v>2543</v>
      </c>
    </row>
    <row r="8374">
      <c r="A8374" s="6" t="s">
        <v>4681</v>
      </c>
      <c r="B8374" s="2" t="s">
        <v>16545</v>
      </c>
      <c r="C8374" s="6" t="s">
        <v>16546</v>
      </c>
      <c r="D8374" s="3" t="s">
        <v>2545</v>
      </c>
    </row>
    <row r="8375">
      <c r="A8375" s="6" t="s">
        <v>4681</v>
      </c>
      <c r="B8375" s="2" t="s">
        <v>16547</v>
      </c>
      <c r="C8375" s="6" t="s">
        <v>16548</v>
      </c>
      <c r="D8375" s="3" t="s">
        <v>2545</v>
      </c>
    </row>
    <row r="8376">
      <c r="A8376" s="6" t="s">
        <v>4681</v>
      </c>
      <c r="B8376" s="2" t="s">
        <v>16549</v>
      </c>
      <c r="C8376" s="6" t="s">
        <v>16550</v>
      </c>
      <c r="D8376" s="3" t="s">
        <v>2545</v>
      </c>
    </row>
    <row r="8377">
      <c r="A8377" s="6" t="s">
        <v>4681</v>
      </c>
      <c r="B8377" s="2" t="s">
        <v>16551</v>
      </c>
      <c r="C8377" s="6" t="s">
        <v>16552</v>
      </c>
      <c r="D8377" s="3" t="s">
        <v>2548</v>
      </c>
    </row>
    <row r="8378">
      <c r="A8378" s="6" t="s">
        <v>4681</v>
      </c>
      <c r="B8378" s="2" t="s">
        <v>16553</v>
      </c>
      <c r="C8378" s="6" t="s">
        <v>16554</v>
      </c>
      <c r="D8378" s="3" t="s">
        <v>2548</v>
      </c>
    </row>
    <row r="8379">
      <c r="A8379" s="6" t="s">
        <v>4681</v>
      </c>
      <c r="B8379" s="2" t="s">
        <v>16555</v>
      </c>
      <c r="C8379" s="6" t="s">
        <v>16556</v>
      </c>
      <c r="D8379" s="3" t="s">
        <v>2548</v>
      </c>
    </row>
    <row r="8380">
      <c r="A8380" s="6" t="s">
        <v>4681</v>
      </c>
      <c r="B8380" s="2" t="s">
        <v>16557</v>
      </c>
      <c r="C8380" s="6" t="s">
        <v>16558</v>
      </c>
      <c r="D8380" s="3" t="s">
        <v>2550</v>
      </c>
    </row>
    <row r="8381">
      <c r="A8381" s="6" t="s">
        <v>4681</v>
      </c>
      <c r="B8381" s="2" t="s">
        <v>16559</v>
      </c>
      <c r="C8381" s="6" t="s">
        <v>16560</v>
      </c>
      <c r="D8381" s="3" t="s">
        <v>2550</v>
      </c>
    </row>
    <row r="8382">
      <c r="A8382" s="6" t="s">
        <v>4681</v>
      </c>
      <c r="B8382" s="2" t="s">
        <v>16561</v>
      </c>
      <c r="C8382" s="6" t="s">
        <v>16562</v>
      </c>
      <c r="D8382" s="3" t="s">
        <v>2550</v>
      </c>
    </row>
    <row r="8383">
      <c r="A8383" s="6" t="s">
        <v>4681</v>
      </c>
      <c r="B8383" s="2" t="s">
        <v>16563</v>
      </c>
      <c r="C8383" s="6" t="s">
        <v>16564</v>
      </c>
      <c r="D8383" s="3" t="s">
        <v>2550</v>
      </c>
    </row>
    <row r="8384">
      <c r="A8384" s="6" t="s">
        <v>4681</v>
      </c>
      <c r="B8384" s="2" t="s">
        <v>16565</v>
      </c>
      <c r="C8384" s="6" t="s">
        <v>16566</v>
      </c>
      <c r="D8384" s="3" t="s">
        <v>2552</v>
      </c>
    </row>
    <row r="8385">
      <c r="A8385" s="6" t="s">
        <v>4681</v>
      </c>
      <c r="B8385" s="2" t="s">
        <v>16567</v>
      </c>
      <c r="C8385" s="6" t="s">
        <v>16568</v>
      </c>
      <c r="D8385" s="3" t="s">
        <v>2552</v>
      </c>
    </row>
    <row r="8386">
      <c r="A8386" s="6" t="s">
        <v>4681</v>
      </c>
      <c r="B8386" s="2" t="s">
        <v>16569</v>
      </c>
      <c r="C8386" s="6" t="s">
        <v>16570</v>
      </c>
      <c r="D8386" s="3" t="s">
        <v>2552</v>
      </c>
    </row>
    <row r="8387">
      <c r="A8387" s="6" t="s">
        <v>4681</v>
      </c>
      <c r="B8387" s="2" t="s">
        <v>16571</v>
      </c>
      <c r="C8387" s="6" t="s">
        <v>16572</v>
      </c>
      <c r="D8387" s="3" t="s">
        <v>2552</v>
      </c>
    </row>
    <row r="8388">
      <c r="A8388" s="6" t="s">
        <v>4681</v>
      </c>
      <c r="B8388" s="2" t="s">
        <v>16573</v>
      </c>
      <c r="C8388" s="6" t="s">
        <v>16574</v>
      </c>
      <c r="D8388" s="3" t="s">
        <v>2552</v>
      </c>
    </row>
    <row r="8389">
      <c r="A8389" s="6" t="s">
        <v>4681</v>
      </c>
      <c r="B8389" s="2" t="s">
        <v>16575</v>
      </c>
      <c r="C8389" s="6" t="s">
        <v>16576</v>
      </c>
      <c r="D8389" s="3" t="s">
        <v>2552</v>
      </c>
    </row>
    <row r="8390">
      <c r="A8390" s="6" t="s">
        <v>4681</v>
      </c>
      <c r="B8390" s="2" t="s">
        <v>16577</v>
      </c>
      <c r="C8390" s="6" t="s">
        <v>16578</v>
      </c>
      <c r="D8390" s="3" t="s">
        <v>2552</v>
      </c>
    </row>
    <row r="8391">
      <c r="A8391" s="6" t="s">
        <v>4681</v>
      </c>
      <c r="B8391" s="2" t="s">
        <v>16579</v>
      </c>
      <c r="C8391" s="6" t="s">
        <v>16580</v>
      </c>
      <c r="D8391" s="3" t="s">
        <v>2552</v>
      </c>
    </row>
    <row r="8392">
      <c r="A8392" s="6" t="s">
        <v>4681</v>
      </c>
      <c r="B8392" s="2" t="s">
        <v>16581</v>
      </c>
      <c r="C8392" s="6" t="s">
        <v>16582</v>
      </c>
      <c r="D8392" s="3" t="s">
        <v>2552</v>
      </c>
    </row>
    <row r="8393">
      <c r="A8393" s="6" t="s">
        <v>4681</v>
      </c>
      <c r="B8393" s="2" t="s">
        <v>16583</v>
      </c>
      <c r="C8393" s="6" t="s">
        <v>16584</v>
      </c>
      <c r="D8393" s="3" t="s">
        <v>2554</v>
      </c>
    </row>
    <row r="8394">
      <c r="A8394" s="6" t="s">
        <v>4681</v>
      </c>
      <c r="B8394" s="2" t="s">
        <v>16585</v>
      </c>
      <c r="C8394" s="6" t="s">
        <v>16586</v>
      </c>
      <c r="D8394" s="3" t="s">
        <v>2554</v>
      </c>
    </row>
    <row r="8395">
      <c r="A8395" s="6" t="s">
        <v>4681</v>
      </c>
      <c r="B8395" s="2" t="s">
        <v>16587</v>
      </c>
      <c r="C8395" s="6" t="s">
        <v>16588</v>
      </c>
      <c r="D8395" s="3" t="s">
        <v>2554</v>
      </c>
    </row>
    <row r="8396">
      <c r="A8396" s="6" t="s">
        <v>4681</v>
      </c>
      <c r="B8396" s="2" t="s">
        <v>16589</v>
      </c>
      <c r="C8396" s="6" t="s">
        <v>16590</v>
      </c>
      <c r="D8396" s="3" t="s">
        <v>2554</v>
      </c>
    </row>
    <row r="8397">
      <c r="A8397" s="6" t="s">
        <v>4681</v>
      </c>
      <c r="B8397" s="2" t="s">
        <v>16591</v>
      </c>
      <c r="C8397" s="6" t="s">
        <v>16592</v>
      </c>
      <c r="D8397" s="3" t="s">
        <v>2554</v>
      </c>
    </row>
    <row r="8398">
      <c r="A8398" s="6" t="s">
        <v>4681</v>
      </c>
      <c r="B8398" s="2" t="s">
        <v>16593</v>
      </c>
      <c r="C8398" s="6" t="s">
        <v>16594</v>
      </c>
      <c r="D8398" s="3" t="s">
        <v>2554</v>
      </c>
    </row>
    <row r="8399">
      <c r="A8399" s="6" t="s">
        <v>4681</v>
      </c>
      <c r="B8399" s="2" t="s">
        <v>16595</v>
      </c>
      <c r="C8399" s="6" t="s">
        <v>16596</v>
      </c>
      <c r="D8399" s="3" t="s">
        <v>2556</v>
      </c>
    </row>
    <row r="8400">
      <c r="A8400" s="6" t="s">
        <v>4681</v>
      </c>
      <c r="B8400" s="2" t="s">
        <v>16597</v>
      </c>
      <c r="C8400" s="6" t="s">
        <v>16598</v>
      </c>
      <c r="D8400" s="3" t="s">
        <v>2556</v>
      </c>
    </row>
    <row r="8401">
      <c r="A8401" s="6" t="s">
        <v>4681</v>
      </c>
      <c r="B8401" s="2" t="s">
        <v>16599</v>
      </c>
      <c r="C8401" s="6" t="s">
        <v>16600</v>
      </c>
      <c r="D8401" s="3" t="s">
        <v>2556</v>
      </c>
    </row>
    <row r="8402">
      <c r="A8402" s="6" t="s">
        <v>4681</v>
      </c>
      <c r="B8402" s="2" t="s">
        <v>16601</v>
      </c>
      <c r="C8402" s="6" t="s">
        <v>16602</v>
      </c>
      <c r="D8402" s="3" t="s">
        <v>2556</v>
      </c>
    </row>
    <row r="8403">
      <c r="A8403" s="6" t="s">
        <v>4681</v>
      </c>
      <c r="B8403" s="2" t="s">
        <v>16603</v>
      </c>
      <c r="C8403" s="6" t="s">
        <v>16604</v>
      </c>
      <c r="D8403" s="3" t="s">
        <v>2556</v>
      </c>
    </row>
    <row r="8404">
      <c r="A8404" s="6" t="s">
        <v>4681</v>
      </c>
      <c r="B8404" s="2" t="s">
        <v>16605</v>
      </c>
      <c r="C8404" s="6" t="s">
        <v>16606</v>
      </c>
      <c r="D8404" s="3" t="s">
        <v>2558</v>
      </c>
    </row>
    <row r="8405">
      <c r="A8405" s="6" t="s">
        <v>4681</v>
      </c>
      <c r="B8405" s="2" t="s">
        <v>16607</v>
      </c>
      <c r="C8405" s="6" t="s">
        <v>16608</v>
      </c>
      <c r="D8405" s="3" t="s">
        <v>2558</v>
      </c>
    </row>
    <row r="8406">
      <c r="A8406" s="6" t="s">
        <v>4681</v>
      </c>
      <c r="B8406" s="2" t="s">
        <v>16609</v>
      </c>
      <c r="C8406" s="6" t="s">
        <v>16610</v>
      </c>
      <c r="D8406" s="3" t="s">
        <v>2558</v>
      </c>
    </row>
    <row r="8407">
      <c r="A8407" s="6" t="s">
        <v>4681</v>
      </c>
      <c r="B8407" s="2" t="s">
        <v>16611</v>
      </c>
      <c r="C8407" s="6" t="s">
        <v>16612</v>
      </c>
      <c r="D8407" s="3" t="s">
        <v>2558</v>
      </c>
    </row>
    <row r="8408">
      <c r="A8408" s="6" t="s">
        <v>4681</v>
      </c>
      <c r="B8408" s="2" t="s">
        <v>16613</v>
      </c>
      <c r="C8408" s="6" t="s">
        <v>16614</v>
      </c>
      <c r="D8408" s="3" t="s">
        <v>2560</v>
      </c>
    </row>
    <row r="8409">
      <c r="A8409" s="6" t="s">
        <v>4681</v>
      </c>
      <c r="B8409" s="2" t="s">
        <v>16615</v>
      </c>
      <c r="C8409" s="6" t="s">
        <v>16616</v>
      </c>
      <c r="D8409" s="3" t="s">
        <v>2560</v>
      </c>
    </row>
    <row r="8410">
      <c r="A8410" s="6" t="s">
        <v>4681</v>
      </c>
      <c r="B8410" s="2" t="s">
        <v>16617</v>
      </c>
      <c r="C8410" s="6" t="s">
        <v>16618</v>
      </c>
      <c r="D8410" s="3" t="s">
        <v>2560</v>
      </c>
    </row>
    <row r="8411">
      <c r="A8411" s="6" t="s">
        <v>4681</v>
      </c>
      <c r="B8411" s="2" t="s">
        <v>16619</v>
      </c>
      <c r="C8411" s="6" t="s">
        <v>16620</v>
      </c>
      <c r="D8411" s="3" t="s">
        <v>2560</v>
      </c>
    </row>
    <row r="8412">
      <c r="A8412" s="6" t="s">
        <v>4681</v>
      </c>
      <c r="B8412" s="2" t="s">
        <v>16621</v>
      </c>
      <c r="C8412" s="6" t="s">
        <v>16622</v>
      </c>
      <c r="D8412" s="3" t="s">
        <v>2562</v>
      </c>
    </row>
    <row r="8413">
      <c r="A8413" s="6" t="s">
        <v>4681</v>
      </c>
      <c r="B8413" s="2" t="s">
        <v>16623</v>
      </c>
      <c r="C8413" s="6" t="s">
        <v>16624</v>
      </c>
      <c r="D8413" s="3" t="s">
        <v>2562</v>
      </c>
    </row>
    <row r="8414">
      <c r="A8414" s="6" t="s">
        <v>4681</v>
      </c>
      <c r="B8414" s="2" t="s">
        <v>16625</v>
      </c>
      <c r="C8414" s="6" t="s">
        <v>16626</v>
      </c>
      <c r="D8414" s="3" t="s">
        <v>2562</v>
      </c>
    </row>
    <row r="8415">
      <c r="A8415" s="6" t="s">
        <v>4681</v>
      </c>
      <c r="B8415" s="2" t="s">
        <v>16627</v>
      </c>
      <c r="C8415" s="6" t="s">
        <v>16628</v>
      </c>
      <c r="D8415" s="3" t="s">
        <v>2562</v>
      </c>
    </row>
    <row r="8416">
      <c r="A8416" s="6" t="s">
        <v>4681</v>
      </c>
      <c r="B8416" s="2" t="s">
        <v>16629</v>
      </c>
      <c r="C8416" s="6" t="s">
        <v>16630</v>
      </c>
      <c r="D8416" s="3" t="s">
        <v>2562</v>
      </c>
    </row>
    <row r="8417">
      <c r="A8417" s="6" t="s">
        <v>4681</v>
      </c>
      <c r="B8417" s="2" t="s">
        <v>16631</v>
      </c>
      <c r="C8417" s="6" t="s">
        <v>16632</v>
      </c>
      <c r="D8417" s="3" t="s">
        <v>2562</v>
      </c>
    </row>
    <row r="8418">
      <c r="A8418" s="6" t="s">
        <v>4681</v>
      </c>
      <c r="B8418" s="2" t="s">
        <v>16633</v>
      </c>
      <c r="C8418" s="6" t="s">
        <v>16634</v>
      </c>
      <c r="D8418" s="3" t="s">
        <v>2562</v>
      </c>
    </row>
    <row r="8419">
      <c r="A8419" s="6" t="s">
        <v>4681</v>
      </c>
      <c r="B8419" s="2" t="s">
        <v>16635</v>
      </c>
      <c r="C8419" s="6" t="s">
        <v>16636</v>
      </c>
      <c r="D8419" s="3" t="s">
        <v>2562</v>
      </c>
    </row>
    <row r="8420">
      <c r="A8420" s="6" t="s">
        <v>4681</v>
      </c>
      <c r="B8420" s="2" t="s">
        <v>16637</v>
      </c>
      <c r="C8420" s="6" t="s">
        <v>16638</v>
      </c>
      <c r="D8420" s="3" t="s">
        <v>2564</v>
      </c>
    </row>
    <row r="8421">
      <c r="A8421" s="6" t="s">
        <v>4681</v>
      </c>
      <c r="B8421" s="2" t="s">
        <v>16639</v>
      </c>
      <c r="C8421" s="6" t="s">
        <v>16640</v>
      </c>
      <c r="D8421" s="3" t="s">
        <v>2564</v>
      </c>
    </row>
    <row r="8422">
      <c r="A8422" s="6" t="s">
        <v>4681</v>
      </c>
      <c r="B8422" s="2" t="s">
        <v>16641</v>
      </c>
      <c r="C8422" s="6" t="s">
        <v>16642</v>
      </c>
      <c r="D8422" s="3" t="s">
        <v>2564</v>
      </c>
    </row>
    <row r="8423">
      <c r="A8423" s="6" t="s">
        <v>4681</v>
      </c>
      <c r="B8423" s="2" t="s">
        <v>16643</v>
      </c>
      <c r="C8423" s="6" t="s">
        <v>16644</v>
      </c>
      <c r="D8423" s="3" t="s">
        <v>2564</v>
      </c>
    </row>
    <row r="8424">
      <c r="A8424" s="6" t="s">
        <v>4681</v>
      </c>
      <c r="B8424" s="2" t="s">
        <v>16645</v>
      </c>
      <c r="C8424" s="6" t="s">
        <v>16646</v>
      </c>
      <c r="D8424" s="3" t="s">
        <v>2564</v>
      </c>
    </row>
    <row r="8425">
      <c r="A8425" s="6" t="s">
        <v>4681</v>
      </c>
      <c r="B8425" s="2" t="s">
        <v>16647</v>
      </c>
      <c r="C8425" s="6" t="s">
        <v>16648</v>
      </c>
      <c r="D8425" s="3" t="s">
        <v>2564</v>
      </c>
    </row>
    <row r="8426">
      <c r="A8426" s="6" t="s">
        <v>4681</v>
      </c>
      <c r="B8426" s="2" t="s">
        <v>16649</v>
      </c>
      <c r="C8426" s="6" t="s">
        <v>16650</v>
      </c>
      <c r="D8426" s="3" t="s">
        <v>2564</v>
      </c>
    </row>
    <row r="8427">
      <c r="A8427" s="6" t="s">
        <v>4681</v>
      </c>
      <c r="B8427" s="2" t="s">
        <v>16651</v>
      </c>
      <c r="C8427" s="6" t="s">
        <v>16652</v>
      </c>
      <c r="D8427" s="3" t="s">
        <v>2566</v>
      </c>
    </row>
    <row r="8428">
      <c r="A8428" s="6" t="s">
        <v>4681</v>
      </c>
      <c r="B8428" s="2" t="s">
        <v>16653</v>
      </c>
      <c r="C8428" s="6" t="s">
        <v>16654</v>
      </c>
      <c r="D8428" s="3" t="s">
        <v>2566</v>
      </c>
    </row>
    <row r="8429">
      <c r="A8429" s="6" t="s">
        <v>4681</v>
      </c>
      <c r="B8429" s="2" t="s">
        <v>16655</v>
      </c>
      <c r="C8429" s="6" t="s">
        <v>16656</v>
      </c>
      <c r="D8429" s="3" t="s">
        <v>2566</v>
      </c>
    </row>
    <row r="8430">
      <c r="A8430" s="6" t="s">
        <v>4681</v>
      </c>
      <c r="B8430" s="2" t="s">
        <v>16657</v>
      </c>
      <c r="C8430" s="6" t="s">
        <v>16658</v>
      </c>
      <c r="D8430" s="3" t="s">
        <v>2566</v>
      </c>
    </row>
    <row r="8431">
      <c r="A8431" s="6" t="s">
        <v>4681</v>
      </c>
      <c r="B8431" s="2" t="s">
        <v>16659</v>
      </c>
      <c r="C8431" s="6" t="s">
        <v>16660</v>
      </c>
      <c r="D8431" s="3" t="s">
        <v>2566</v>
      </c>
    </row>
    <row r="8432">
      <c r="A8432" s="6" t="s">
        <v>4681</v>
      </c>
      <c r="B8432" s="2" t="s">
        <v>16661</v>
      </c>
      <c r="C8432" s="6" t="s">
        <v>16662</v>
      </c>
      <c r="D8432" s="3" t="s">
        <v>2566</v>
      </c>
    </row>
    <row r="8433">
      <c r="A8433" s="6" t="s">
        <v>4681</v>
      </c>
      <c r="B8433" s="2" t="s">
        <v>16663</v>
      </c>
      <c r="C8433" s="6" t="s">
        <v>16664</v>
      </c>
      <c r="D8433" s="3" t="s">
        <v>2569</v>
      </c>
    </row>
    <row r="8434">
      <c r="A8434" s="6" t="s">
        <v>4681</v>
      </c>
      <c r="B8434" s="2" t="s">
        <v>16665</v>
      </c>
      <c r="C8434" s="6" t="s">
        <v>16666</v>
      </c>
      <c r="D8434" s="3" t="s">
        <v>2569</v>
      </c>
    </row>
    <row r="8435">
      <c r="A8435" s="6" t="s">
        <v>4681</v>
      </c>
      <c r="B8435" s="2" t="s">
        <v>16667</v>
      </c>
      <c r="C8435" s="6" t="s">
        <v>16668</v>
      </c>
      <c r="D8435" s="3" t="s">
        <v>2569</v>
      </c>
    </row>
    <row r="8436">
      <c r="A8436" s="6" t="s">
        <v>4681</v>
      </c>
      <c r="B8436" s="2" t="s">
        <v>16669</v>
      </c>
      <c r="C8436" s="6" t="s">
        <v>16670</v>
      </c>
      <c r="D8436" s="3" t="s">
        <v>2569</v>
      </c>
    </row>
    <row r="8437">
      <c r="A8437" s="6" t="s">
        <v>4681</v>
      </c>
      <c r="B8437" s="2" t="s">
        <v>16671</v>
      </c>
      <c r="C8437" s="6" t="s">
        <v>16672</v>
      </c>
      <c r="D8437" s="3" t="s">
        <v>2569</v>
      </c>
    </row>
    <row r="8438">
      <c r="A8438" s="6" t="s">
        <v>4681</v>
      </c>
      <c r="B8438" s="2" t="s">
        <v>16673</v>
      </c>
      <c r="C8438" s="6" t="s">
        <v>16674</v>
      </c>
      <c r="D8438" s="3" t="s">
        <v>2569</v>
      </c>
    </row>
    <row r="8439">
      <c r="A8439" s="6" t="s">
        <v>4681</v>
      </c>
      <c r="B8439" s="2" t="s">
        <v>16675</v>
      </c>
      <c r="C8439" s="6" t="s">
        <v>16676</v>
      </c>
      <c r="D8439" s="3" t="s">
        <v>2569</v>
      </c>
    </row>
    <row r="8440">
      <c r="A8440" s="6" t="s">
        <v>4681</v>
      </c>
      <c r="B8440" s="2" t="s">
        <v>16677</v>
      </c>
      <c r="C8440" s="6" t="s">
        <v>16678</v>
      </c>
      <c r="D8440" s="3" t="s">
        <v>2569</v>
      </c>
    </row>
    <row r="8441">
      <c r="A8441" s="6" t="s">
        <v>4681</v>
      </c>
      <c r="B8441" s="2" t="s">
        <v>16679</v>
      </c>
      <c r="C8441" s="6" t="s">
        <v>16680</v>
      </c>
      <c r="D8441" s="3" t="s">
        <v>2571</v>
      </c>
    </row>
    <row r="8442">
      <c r="A8442" s="6" t="s">
        <v>4681</v>
      </c>
      <c r="B8442" s="2" t="s">
        <v>16681</v>
      </c>
      <c r="C8442" s="6" t="s">
        <v>16682</v>
      </c>
      <c r="D8442" s="3" t="s">
        <v>2571</v>
      </c>
    </row>
    <row r="8443">
      <c r="A8443" s="6" t="s">
        <v>4681</v>
      </c>
      <c r="B8443" s="2" t="s">
        <v>16683</v>
      </c>
      <c r="C8443" s="6" t="s">
        <v>16684</v>
      </c>
      <c r="D8443" s="3" t="s">
        <v>2571</v>
      </c>
    </row>
    <row r="8444">
      <c r="A8444" s="6" t="s">
        <v>4681</v>
      </c>
      <c r="B8444" s="2" t="s">
        <v>16685</v>
      </c>
      <c r="C8444" s="6" t="s">
        <v>16686</v>
      </c>
      <c r="D8444" s="3" t="s">
        <v>2571</v>
      </c>
    </row>
    <row r="8445">
      <c r="A8445" s="6" t="s">
        <v>4681</v>
      </c>
      <c r="B8445" s="2" t="s">
        <v>16687</v>
      </c>
      <c r="C8445" s="6" t="s">
        <v>16688</v>
      </c>
      <c r="D8445" s="3" t="s">
        <v>2571</v>
      </c>
    </row>
    <row r="8446">
      <c r="A8446" s="6" t="s">
        <v>4681</v>
      </c>
      <c r="B8446" s="2" t="s">
        <v>16689</v>
      </c>
      <c r="C8446" s="6" t="s">
        <v>16690</v>
      </c>
      <c r="D8446" s="3" t="s">
        <v>2571</v>
      </c>
    </row>
    <row r="8447">
      <c r="A8447" s="6" t="s">
        <v>4681</v>
      </c>
      <c r="B8447" s="2" t="s">
        <v>16691</v>
      </c>
      <c r="C8447" s="6" t="s">
        <v>16692</v>
      </c>
      <c r="D8447" s="3" t="s">
        <v>2571</v>
      </c>
    </row>
    <row r="8448">
      <c r="A8448" s="6" t="s">
        <v>4681</v>
      </c>
      <c r="B8448" s="2" t="s">
        <v>16693</v>
      </c>
      <c r="C8448" s="6" t="s">
        <v>16694</v>
      </c>
      <c r="D8448" s="3" t="s">
        <v>2571</v>
      </c>
    </row>
    <row r="8449">
      <c r="A8449" s="6" t="s">
        <v>4681</v>
      </c>
      <c r="B8449" s="2" t="s">
        <v>16695</v>
      </c>
      <c r="C8449" s="6" t="s">
        <v>2574</v>
      </c>
      <c r="D8449" s="3" t="s">
        <v>2573</v>
      </c>
    </row>
    <row r="8450">
      <c r="A8450" s="6" t="s">
        <v>4681</v>
      </c>
      <c r="B8450" s="2" t="s">
        <v>16696</v>
      </c>
      <c r="C8450" s="6" t="s">
        <v>16697</v>
      </c>
      <c r="D8450" s="3" t="s">
        <v>2575</v>
      </c>
    </row>
    <row r="8451">
      <c r="A8451" s="6" t="s">
        <v>4681</v>
      </c>
      <c r="B8451" s="2" t="s">
        <v>16698</v>
      </c>
      <c r="C8451" s="6" t="s">
        <v>16699</v>
      </c>
      <c r="D8451" s="3" t="s">
        <v>2575</v>
      </c>
    </row>
    <row r="8452">
      <c r="A8452" s="6" t="s">
        <v>4681</v>
      </c>
      <c r="B8452" s="2" t="s">
        <v>16700</v>
      </c>
      <c r="C8452" s="6" t="s">
        <v>16701</v>
      </c>
      <c r="D8452" s="3" t="s">
        <v>2575</v>
      </c>
    </row>
    <row r="8453">
      <c r="A8453" s="6" t="s">
        <v>4681</v>
      </c>
      <c r="B8453" s="2" t="s">
        <v>16702</v>
      </c>
      <c r="C8453" s="6" t="s">
        <v>16703</v>
      </c>
      <c r="D8453" s="3" t="s">
        <v>2575</v>
      </c>
    </row>
    <row r="8454">
      <c r="A8454" s="6" t="s">
        <v>4681</v>
      </c>
      <c r="B8454" s="2" t="s">
        <v>16704</v>
      </c>
      <c r="C8454" s="6" t="s">
        <v>16705</v>
      </c>
      <c r="D8454" s="3" t="s">
        <v>2575</v>
      </c>
    </row>
    <row r="8455">
      <c r="A8455" s="6" t="s">
        <v>4681</v>
      </c>
      <c r="B8455" s="2" t="s">
        <v>16706</v>
      </c>
      <c r="C8455" s="6" t="s">
        <v>16707</v>
      </c>
      <c r="D8455" s="3" t="s">
        <v>2575</v>
      </c>
    </row>
    <row r="8456">
      <c r="A8456" s="6" t="s">
        <v>4681</v>
      </c>
      <c r="B8456" s="2" t="s">
        <v>16708</v>
      </c>
      <c r="C8456" s="6" t="s">
        <v>16709</v>
      </c>
      <c r="D8456" s="3" t="s">
        <v>2575</v>
      </c>
    </row>
    <row r="8457">
      <c r="A8457" s="6" t="s">
        <v>4681</v>
      </c>
      <c r="B8457" s="2" t="s">
        <v>16710</v>
      </c>
      <c r="C8457" s="6" t="s">
        <v>16711</v>
      </c>
      <c r="D8457" s="3" t="s">
        <v>2577</v>
      </c>
    </row>
    <row r="8458">
      <c r="A8458" s="6" t="s">
        <v>4681</v>
      </c>
      <c r="B8458" s="2" t="s">
        <v>16712</v>
      </c>
      <c r="C8458" s="6" t="s">
        <v>16713</v>
      </c>
      <c r="D8458" s="3" t="s">
        <v>2577</v>
      </c>
    </row>
    <row r="8459">
      <c r="A8459" s="6" t="s">
        <v>4681</v>
      </c>
      <c r="B8459" s="2" t="s">
        <v>16714</v>
      </c>
      <c r="C8459" s="6" t="s">
        <v>16715</v>
      </c>
      <c r="D8459" s="3" t="s">
        <v>2577</v>
      </c>
    </row>
    <row r="8460">
      <c r="A8460" s="6" t="s">
        <v>4681</v>
      </c>
      <c r="B8460" s="2" t="s">
        <v>16716</v>
      </c>
      <c r="C8460" s="6" t="s">
        <v>16717</v>
      </c>
      <c r="D8460" s="3" t="s">
        <v>2577</v>
      </c>
    </row>
    <row r="8461">
      <c r="A8461" s="6" t="s">
        <v>4681</v>
      </c>
      <c r="B8461" s="2" t="s">
        <v>16718</v>
      </c>
      <c r="C8461" s="6" t="s">
        <v>16719</v>
      </c>
      <c r="D8461" s="3" t="s">
        <v>2577</v>
      </c>
    </row>
    <row r="8462">
      <c r="A8462" s="6" t="s">
        <v>4681</v>
      </c>
      <c r="B8462" s="2" t="s">
        <v>16720</v>
      </c>
      <c r="C8462" s="6" t="s">
        <v>16721</v>
      </c>
      <c r="D8462" s="3" t="s">
        <v>2577</v>
      </c>
    </row>
    <row r="8463">
      <c r="A8463" s="6" t="s">
        <v>4681</v>
      </c>
      <c r="B8463" s="2" t="s">
        <v>16722</v>
      </c>
      <c r="C8463" s="6" t="s">
        <v>16723</v>
      </c>
      <c r="D8463" s="3" t="s">
        <v>2577</v>
      </c>
    </row>
    <row r="8464">
      <c r="A8464" s="6" t="s">
        <v>4681</v>
      </c>
      <c r="B8464" s="2" t="s">
        <v>16724</v>
      </c>
      <c r="C8464" s="6" t="s">
        <v>16725</v>
      </c>
      <c r="D8464" s="3" t="s">
        <v>2577</v>
      </c>
    </row>
    <row r="8465">
      <c r="A8465" s="6" t="s">
        <v>4681</v>
      </c>
      <c r="B8465" s="2" t="s">
        <v>16726</v>
      </c>
      <c r="C8465" s="6" t="s">
        <v>16727</v>
      </c>
      <c r="D8465" s="3" t="s">
        <v>2580</v>
      </c>
    </row>
    <row r="8466">
      <c r="A8466" s="6" t="s">
        <v>4681</v>
      </c>
      <c r="B8466" s="2" t="s">
        <v>16728</v>
      </c>
      <c r="C8466" s="6" t="s">
        <v>16729</v>
      </c>
      <c r="D8466" s="3" t="s">
        <v>2580</v>
      </c>
    </row>
    <row r="8467">
      <c r="A8467" s="6" t="s">
        <v>4681</v>
      </c>
      <c r="B8467" s="2" t="s">
        <v>16730</v>
      </c>
      <c r="C8467" s="6" t="s">
        <v>16731</v>
      </c>
      <c r="D8467" s="3" t="s">
        <v>2580</v>
      </c>
    </row>
    <row r="8468">
      <c r="A8468" s="6" t="s">
        <v>4681</v>
      </c>
      <c r="B8468" s="2" t="s">
        <v>16732</v>
      </c>
      <c r="C8468" s="6" t="s">
        <v>16733</v>
      </c>
      <c r="D8468" s="3" t="s">
        <v>2582</v>
      </c>
    </row>
    <row r="8469">
      <c r="A8469" s="6" t="s">
        <v>4681</v>
      </c>
      <c r="B8469" s="2" t="s">
        <v>16734</v>
      </c>
      <c r="C8469" s="6" t="s">
        <v>16735</v>
      </c>
      <c r="D8469" s="3" t="s">
        <v>2582</v>
      </c>
    </row>
    <row r="8470">
      <c r="A8470" s="6" t="s">
        <v>4681</v>
      </c>
      <c r="B8470" s="2" t="s">
        <v>16736</v>
      </c>
      <c r="C8470" s="6" t="s">
        <v>16737</v>
      </c>
      <c r="D8470" s="3" t="s">
        <v>2582</v>
      </c>
    </row>
    <row r="8471">
      <c r="A8471" s="6" t="s">
        <v>4681</v>
      </c>
      <c r="B8471" s="2" t="s">
        <v>16738</v>
      </c>
      <c r="C8471" s="6" t="s">
        <v>16739</v>
      </c>
      <c r="D8471" s="3" t="s">
        <v>2582</v>
      </c>
    </row>
    <row r="8472">
      <c r="A8472" s="6" t="s">
        <v>4681</v>
      </c>
      <c r="B8472" s="2" t="s">
        <v>16740</v>
      </c>
      <c r="C8472" s="6" t="s">
        <v>16741</v>
      </c>
      <c r="D8472" s="3" t="s">
        <v>2582</v>
      </c>
    </row>
    <row r="8473">
      <c r="A8473" s="6" t="s">
        <v>4681</v>
      </c>
      <c r="B8473" s="2" t="s">
        <v>16742</v>
      </c>
      <c r="C8473" s="6" t="s">
        <v>16743</v>
      </c>
      <c r="D8473" s="3" t="s">
        <v>2582</v>
      </c>
    </row>
    <row r="8474">
      <c r="A8474" s="6" t="s">
        <v>4681</v>
      </c>
      <c r="B8474" s="2" t="s">
        <v>16744</v>
      </c>
      <c r="C8474" s="6" t="s">
        <v>16745</v>
      </c>
      <c r="D8474" s="3" t="s">
        <v>2582</v>
      </c>
    </row>
    <row r="8475">
      <c r="A8475" s="6" t="s">
        <v>4681</v>
      </c>
      <c r="B8475" s="2" t="s">
        <v>16746</v>
      </c>
      <c r="C8475" s="6" t="s">
        <v>16747</v>
      </c>
      <c r="D8475" s="3" t="s">
        <v>2582</v>
      </c>
    </row>
    <row r="8476">
      <c r="A8476" s="6" t="s">
        <v>4681</v>
      </c>
      <c r="B8476" s="2" t="s">
        <v>16748</v>
      </c>
      <c r="C8476" s="6" t="s">
        <v>16749</v>
      </c>
      <c r="D8476" s="3" t="s">
        <v>2582</v>
      </c>
    </row>
    <row r="8477">
      <c r="A8477" s="6" t="s">
        <v>4681</v>
      </c>
      <c r="B8477" s="2" t="s">
        <v>16750</v>
      </c>
      <c r="C8477" s="6" t="s">
        <v>2585</v>
      </c>
      <c r="D8477" s="3" t="s">
        <v>2584</v>
      </c>
    </row>
    <row r="8478">
      <c r="A8478" s="6" t="s">
        <v>4681</v>
      </c>
      <c r="B8478" s="2" t="s">
        <v>16751</v>
      </c>
      <c r="C8478" s="6" t="s">
        <v>16752</v>
      </c>
      <c r="D8478" s="3" t="s">
        <v>2586</v>
      </c>
    </row>
    <row r="8479">
      <c r="A8479" s="6" t="s">
        <v>4681</v>
      </c>
      <c r="B8479" s="2" t="s">
        <v>16753</v>
      </c>
      <c r="C8479" s="6" t="s">
        <v>16754</v>
      </c>
      <c r="D8479" s="3" t="s">
        <v>2586</v>
      </c>
    </row>
    <row r="8480">
      <c r="A8480" s="6" t="s">
        <v>4681</v>
      </c>
      <c r="B8480" s="2" t="s">
        <v>16755</v>
      </c>
      <c r="C8480" s="6" t="s">
        <v>16756</v>
      </c>
      <c r="D8480" s="3" t="s">
        <v>2586</v>
      </c>
    </row>
    <row r="8481">
      <c r="A8481" s="6" t="s">
        <v>4681</v>
      </c>
      <c r="B8481" s="2" t="s">
        <v>16757</v>
      </c>
      <c r="C8481" s="6" t="s">
        <v>16758</v>
      </c>
      <c r="D8481" s="3" t="s">
        <v>2586</v>
      </c>
    </row>
    <row r="8482">
      <c r="A8482" s="6" t="s">
        <v>4681</v>
      </c>
      <c r="B8482" s="2" t="s">
        <v>16759</v>
      </c>
      <c r="C8482" s="6" t="s">
        <v>16760</v>
      </c>
      <c r="D8482" s="3" t="s">
        <v>2586</v>
      </c>
    </row>
    <row r="8483">
      <c r="A8483" s="6" t="s">
        <v>4681</v>
      </c>
      <c r="B8483" s="2" t="s">
        <v>16761</v>
      </c>
      <c r="C8483" s="6" t="s">
        <v>16762</v>
      </c>
      <c r="D8483" s="3" t="s">
        <v>2586</v>
      </c>
    </row>
    <row r="8484">
      <c r="A8484" s="6" t="s">
        <v>4681</v>
      </c>
      <c r="B8484" s="2" t="s">
        <v>16763</v>
      </c>
      <c r="C8484" s="6" t="s">
        <v>16764</v>
      </c>
      <c r="D8484" s="3" t="s">
        <v>2586</v>
      </c>
    </row>
    <row r="8485">
      <c r="A8485" s="6" t="s">
        <v>4681</v>
      </c>
      <c r="B8485" s="2" t="s">
        <v>16765</v>
      </c>
      <c r="C8485" s="6" t="s">
        <v>16766</v>
      </c>
      <c r="D8485" s="3" t="s">
        <v>2586</v>
      </c>
    </row>
    <row r="8486">
      <c r="A8486" s="6" t="s">
        <v>4681</v>
      </c>
      <c r="B8486" s="2" t="s">
        <v>16767</v>
      </c>
      <c r="C8486" s="6" t="s">
        <v>16768</v>
      </c>
      <c r="D8486" s="3" t="s">
        <v>2586</v>
      </c>
    </row>
    <row r="8487">
      <c r="A8487" s="6" t="s">
        <v>4681</v>
      </c>
      <c r="B8487" s="2" t="s">
        <v>16769</v>
      </c>
      <c r="C8487" s="6" t="s">
        <v>16770</v>
      </c>
      <c r="D8487" s="3" t="s">
        <v>2588</v>
      </c>
    </row>
    <row r="8488">
      <c r="A8488" s="6" t="s">
        <v>4681</v>
      </c>
      <c r="B8488" s="2" t="s">
        <v>16771</v>
      </c>
      <c r="C8488" s="6" t="s">
        <v>16772</v>
      </c>
      <c r="D8488" s="3" t="s">
        <v>2588</v>
      </c>
    </row>
    <row r="8489">
      <c r="A8489" s="6" t="s">
        <v>4681</v>
      </c>
      <c r="B8489" s="2" t="s">
        <v>16773</v>
      </c>
      <c r="C8489" s="6" t="s">
        <v>16774</v>
      </c>
      <c r="D8489" s="3" t="s">
        <v>2588</v>
      </c>
    </row>
    <row r="8490">
      <c r="A8490" s="6" t="s">
        <v>4681</v>
      </c>
      <c r="B8490" s="2" t="s">
        <v>16775</v>
      </c>
      <c r="C8490" s="6" t="s">
        <v>16776</v>
      </c>
      <c r="D8490" s="3" t="s">
        <v>2588</v>
      </c>
    </row>
    <row r="8491">
      <c r="A8491" s="6" t="s">
        <v>4681</v>
      </c>
      <c r="B8491" s="2" t="s">
        <v>16777</v>
      </c>
      <c r="C8491" s="6" t="s">
        <v>16778</v>
      </c>
      <c r="D8491" s="3" t="s">
        <v>2590</v>
      </c>
    </row>
    <row r="8492">
      <c r="A8492" s="6" t="s">
        <v>4681</v>
      </c>
      <c r="B8492" s="2" t="s">
        <v>16779</v>
      </c>
      <c r="C8492" s="6" t="s">
        <v>16780</v>
      </c>
      <c r="D8492" s="3" t="s">
        <v>2590</v>
      </c>
    </row>
    <row r="8493">
      <c r="A8493" s="6" t="s">
        <v>4681</v>
      </c>
      <c r="B8493" s="2" t="s">
        <v>16781</v>
      </c>
      <c r="C8493" s="6" t="s">
        <v>16782</v>
      </c>
      <c r="D8493" s="3" t="s">
        <v>2592</v>
      </c>
    </row>
    <row r="8494">
      <c r="A8494" s="6" t="s">
        <v>4681</v>
      </c>
      <c r="B8494" s="2" t="s">
        <v>16783</v>
      </c>
      <c r="C8494" s="6" t="s">
        <v>16784</v>
      </c>
      <c r="D8494" s="3" t="s">
        <v>2592</v>
      </c>
    </row>
    <row r="8495">
      <c r="A8495" s="6" t="s">
        <v>4681</v>
      </c>
      <c r="B8495" s="2" t="s">
        <v>16785</v>
      </c>
      <c r="C8495" s="6" t="s">
        <v>16786</v>
      </c>
      <c r="D8495" s="3" t="s">
        <v>2592</v>
      </c>
    </row>
    <row r="8496">
      <c r="A8496" s="6" t="s">
        <v>4681</v>
      </c>
      <c r="B8496" s="2" t="s">
        <v>16787</v>
      </c>
      <c r="C8496" s="6" t="s">
        <v>16788</v>
      </c>
      <c r="D8496" s="3" t="s">
        <v>2594</v>
      </c>
    </row>
    <row r="8497">
      <c r="A8497" s="6" t="s">
        <v>4681</v>
      </c>
      <c r="B8497" s="2" t="s">
        <v>16789</v>
      </c>
      <c r="C8497" s="6" t="s">
        <v>16790</v>
      </c>
      <c r="D8497" s="3" t="s">
        <v>2594</v>
      </c>
    </row>
    <row r="8498">
      <c r="A8498" s="6" t="s">
        <v>4681</v>
      </c>
      <c r="B8498" s="2" t="s">
        <v>16791</v>
      </c>
      <c r="C8498" s="6" t="s">
        <v>16792</v>
      </c>
      <c r="D8498" s="3" t="s">
        <v>2594</v>
      </c>
    </row>
    <row r="8499">
      <c r="A8499" s="6" t="s">
        <v>4681</v>
      </c>
      <c r="B8499" s="2" t="s">
        <v>16793</v>
      </c>
      <c r="C8499" s="6" t="s">
        <v>16794</v>
      </c>
      <c r="D8499" s="3" t="s">
        <v>2594</v>
      </c>
    </row>
    <row r="8500">
      <c r="A8500" s="6" t="s">
        <v>4681</v>
      </c>
      <c r="B8500" s="2" t="s">
        <v>16795</v>
      </c>
      <c r="C8500" s="6" t="s">
        <v>16796</v>
      </c>
      <c r="D8500" s="3" t="s">
        <v>2594</v>
      </c>
    </row>
    <row r="8501">
      <c r="A8501" s="6" t="s">
        <v>4681</v>
      </c>
      <c r="B8501" s="2" t="s">
        <v>16797</v>
      </c>
      <c r="C8501" s="6" t="s">
        <v>16798</v>
      </c>
      <c r="D8501" s="3" t="s">
        <v>2594</v>
      </c>
    </row>
    <row r="8502">
      <c r="A8502" s="6" t="s">
        <v>4681</v>
      </c>
      <c r="B8502" s="2" t="s">
        <v>16799</v>
      </c>
      <c r="C8502" s="6" t="s">
        <v>16800</v>
      </c>
      <c r="D8502" s="3" t="s">
        <v>2594</v>
      </c>
    </row>
    <row r="8503">
      <c r="A8503" s="6" t="s">
        <v>4681</v>
      </c>
      <c r="B8503" s="2" t="s">
        <v>16801</v>
      </c>
      <c r="C8503" s="6" t="s">
        <v>16802</v>
      </c>
      <c r="D8503" s="3" t="s">
        <v>2594</v>
      </c>
    </row>
    <row r="8504">
      <c r="A8504" s="6" t="s">
        <v>4681</v>
      </c>
      <c r="B8504" s="2" t="s">
        <v>16803</v>
      </c>
      <c r="C8504" s="6" t="s">
        <v>16804</v>
      </c>
      <c r="D8504" s="3" t="s">
        <v>2596</v>
      </c>
    </row>
    <row r="8505">
      <c r="A8505" s="6" t="s">
        <v>4681</v>
      </c>
      <c r="B8505" s="2" t="s">
        <v>16805</v>
      </c>
      <c r="C8505" s="6" t="s">
        <v>16806</v>
      </c>
      <c r="D8505" s="3" t="s">
        <v>2596</v>
      </c>
    </row>
    <row r="8506">
      <c r="A8506" s="6" t="s">
        <v>4681</v>
      </c>
      <c r="B8506" s="2" t="s">
        <v>16807</v>
      </c>
      <c r="C8506" s="6" t="s">
        <v>16808</v>
      </c>
      <c r="D8506" s="3" t="s">
        <v>2596</v>
      </c>
    </row>
    <row r="8507">
      <c r="A8507" s="6" t="s">
        <v>4681</v>
      </c>
      <c r="B8507" s="2" t="s">
        <v>16809</v>
      </c>
      <c r="C8507" s="6" t="s">
        <v>16810</v>
      </c>
      <c r="D8507" s="3" t="s">
        <v>2596</v>
      </c>
    </row>
    <row r="8508">
      <c r="A8508" s="6" t="s">
        <v>4681</v>
      </c>
      <c r="B8508" s="2" t="s">
        <v>16811</v>
      </c>
      <c r="C8508" s="6" t="s">
        <v>16812</v>
      </c>
      <c r="D8508" s="3" t="s">
        <v>2596</v>
      </c>
    </row>
    <row r="8509">
      <c r="A8509" s="6" t="s">
        <v>4681</v>
      </c>
      <c r="B8509" s="2" t="s">
        <v>16813</v>
      </c>
      <c r="C8509" s="6" t="s">
        <v>16814</v>
      </c>
      <c r="D8509" s="3" t="s">
        <v>2596</v>
      </c>
    </row>
    <row r="8510">
      <c r="A8510" s="6" t="s">
        <v>4681</v>
      </c>
      <c r="B8510" s="2" t="s">
        <v>16815</v>
      </c>
      <c r="C8510" s="6" t="s">
        <v>2599</v>
      </c>
      <c r="D8510" s="3" t="s">
        <v>2598</v>
      </c>
    </row>
    <row r="8511">
      <c r="A8511" s="6" t="s">
        <v>4681</v>
      </c>
      <c r="B8511" s="2" t="s">
        <v>16816</v>
      </c>
      <c r="C8511" s="6" t="s">
        <v>16817</v>
      </c>
      <c r="D8511" s="3" t="s">
        <v>2600</v>
      </c>
    </row>
    <row r="8512">
      <c r="A8512" s="6" t="s">
        <v>4681</v>
      </c>
      <c r="B8512" s="2" t="s">
        <v>16818</v>
      </c>
      <c r="C8512" s="6" t="s">
        <v>16819</v>
      </c>
      <c r="D8512" s="3" t="s">
        <v>2600</v>
      </c>
    </row>
    <row r="8513">
      <c r="A8513" s="6" t="s">
        <v>4681</v>
      </c>
      <c r="B8513" s="2" t="s">
        <v>16820</v>
      </c>
      <c r="C8513" s="6" t="s">
        <v>16821</v>
      </c>
      <c r="D8513" s="3" t="s">
        <v>2600</v>
      </c>
    </row>
    <row r="8514">
      <c r="A8514" s="6" t="s">
        <v>4681</v>
      </c>
      <c r="B8514" s="2" t="s">
        <v>16822</v>
      </c>
      <c r="C8514" s="6" t="s">
        <v>16823</v>
      </c>
      <c r="D8514" s="3" t="s">
        <v>2600</v>
      </c>
    </row>
    <row r="8515">
      <c r="A8515" s="6" t="s">
        <v>4681</v>
      </c>
      <c r="B8515" s="2" t="s">
        <v>16824</v>
      </c>
      <c r="C8515" s="6" t="s">
        <v>16825</v>
      </c>
      <c r="D8515" s="3" t="s">
        <v>2600</v>
      </c>
    </row>
    <row r="8516">
      <c r="A8516" s="6" t="s">
        <v>4681</v>
      </c>
      <c r="B8516" s="2" t="s">
        <v>16826</v>
      </c>
      <c r="C8516" s="6" t="s">
        <v>16827</v>
      </c>
      <c r="D8516" s="3" t="s">
        <v>2600</v>
      </c>
    </row>
    <row r="8517">
      <c r="A8517" s="6" t="s">
        <v>4681</v>
      </c>
      <c r="B8517" s="2" t="s">
        <v>16828</v>
      </c>
      <c r="C8517" s="6" t="s">
        <v>16829</v>
      </c>
      <c r="D8517" s="3" t="s">
        <v>2600</v>
      </c>
    </row>
    <row r="8518">
      <c r="A8518" s="6" t="s">
        <v>4681</v>
      </c>
      <c r="B8518" s="2" t="s">
        <v>16830</v>
      </c>
      <c r="C8518" s="6" t="s">
        <v>16831</v>
      </c>
      <c r="D8518" s="3" t="s">
        <v>2600</v>
      </c>
    </row>
    <row r="8519">
      <c r="A8519" s="6" t="s">
        <v>4681</v>
      </c>
      <c r="B8519" s="2" t="s">
        <v>16832</v>
      </c>
      <c r="C8519" s="6" t="s">
        <v>16833</v>
      </c>
      <c r="D8519" s="3" t="s">
        <v>2600</v>
      </c>
    </row>
    <row r="8520">
      <c r="A8520" s="6" t="s">
        <v>4681</v>
      </c>
      <c r="B8520" s="2" t="s">
        <v>16834</v>
      </c>
      <c r="C8520" s="6" t="s">
        <v>16835</v>
      </c>
      <c r="D8520" s="3" t="s">
        <v>2602</v>
      </c>
    </row>
    <row r="8521">
      <c r="A8521" s="6" t="s">
        <v>4681</v>
      </c>
      <c r="B8521" s="2" t="s">
        <v>16836</v>
      </c>
      <c r="C8521" s="6" t="s">
        <v>16837</v>
      </c>
      <c r="D8521" s="3" t="s">
        <v>2602</v>
      </c>
    </row>
    <row r="8522">
      <c r="A8522" s="6" t="s">
        <v>4681</v>
      </c>
      <c r="B8522" s="2" t="s">
        <v>16838</v>
      </c>
      <c r="C8522" s="6" t="s">
        <v>16839</v>
      </c>
      <c r="D8522" s="3" t="s">
        <v>2602</v>
      </c>
    </row>
    <row r="8523">
      <c r="A8523" s="6" t="s">
        <v>4681</v>
      </c>
      <c r="B8523" s="2" t="s">
        <v>16840</v>
      </c>
      <c r="C8523" s="6" t="s">
        <v>16841</v>
      </c>
      <c r="D8523" s="3" t="s">
        <v>2602</v>
      </c>
    </row>
    <row r="8524">
      <c r="A8524" s="6" t="s">
        <v>4681</v>
      </c>
      <c r="B8524" s="2" t="s">
        <v>16842</v>
      </c>
      <c r="C8524" s="6" t="s">
        <v>16843</v>
      </c>
      <c r="D8524" s="3" t="s">
        <v>2602</v>
      </c>
    </row>
    <row r="8525">
      <c r="A8525" s="6" t="s">
        <v>4681</v>
      </c>
      <c r="B8525" s="2" t="s">
        <v>16844</v>
      </c>
      <c r="C8525" s="6" t="s">
        <v>16845</v>
      </c>
      <c r="D8525" s="3" t="s">
        <v>2602</v>
      </c>
    </row>
    <row r="8526">
      <c r="A8526" s="6" t="s">
        <v>4681</v>
      </c>
      <c r="B8526" s="2" t="s">
        <v>16846</v>
      </c>
      <c r="C8526" s="6" t="s">
        <v>16847</v>
      </c>
      <c r="D8526" s="3" t="s">
        <v>2602</v>
      </c>
    </row>
    <row r="8527">
      <c r="A8527" s="6" t="s">
        <v>4681</v>
      </c>
      <c r="B8527" s="2" t="s">
        <v>16848</v>
      </c>
      <c r="C8527" s="6" t="s">
        <v>16849</v>
      </c>
      <c r="D8527" s="3" t="s">
        <v>2605</v>
      </c>
    </row>
    <row r="8528">
      <c r="A8528" s="6" t="s">
        <v>4681</v>
      </c>
      <c r="B8528" s="2" t="s">
        <v>16850</v>
      </c>
      <c r="C8528" s="6" t="s">
        <v>16851</v>
      </c>
      <c r="D8528" s="3" t="s">
        <v>2605</v>
      </c>
    </row>
    <row r="8529">
      <c r="A8529" s="6" t="s">
        <v>4681</v>
      </c>
      <c r="B8529" s="2" t="s">
        <v>16852</v>
      </c>
      <c r="C8529" s="6" t="s">
        <v>16853</v>
      </c>
      <c r="D8529" s="3" t="s">
        <v>2605</v>
      </c>
    </row>
    <row r="8530">
      <c r="A8530" s="6" t="s">
        <v>4681</v>
      </c>
      <c r="B8530" s="2" t="s">
        <v>16854</v>
      </c>
      <c r="C8530" s="6" t="s">
        <v>16855</v>
      </c>
      <c r="D8530" s="3" t="s">
        <v>2605</v>
      </c>
    </row>
    <row r="8531">
      <c r="A8531" s="6" t="s">
        <v>4681</v>
      </c>
      <c r="B8531" s="2" t="s">
        <v>16856</v>
      </c>
      <c r="C8531" s="6" t="s">
        <v>16857</v>
      </c>
      <c r="D8531" s="3" t="s">
        <v>2605</v>
      </c>
    </row>
    <row r="8532">
      <c r="A8532" s="6" t="s">
        <v>4681</v>
      </c>
      <c r="B8532" s="2" t="s">
        <v>16858</v>
      </c>
      <c r="C8532" s="6" t="s">
        <v>16859</v>
      </c>
      <c r="D8532" s="3" t="s">
        <v>2605</v>
      </c>
    </row>
    <row r="8533">
      <c r="A8533" s="6" t="s">
        <v>4681</v>
      </c>
      <c r="B8533" s="2" t="s">
        <v>16860</v>
      </c>
      <c r="C8533" s="6" t="s">
        <v>16861</v>
      </c>
      <c r="D8533" s="3" t="s">
        <v>2605</v>
      </c>
    </row>
    <row r="8534">
      <c r="A8534" s="6" t="s">
        <v>4681</v>
      </c>
      <c r="B8534" s="2" t="s">
        <v>16862</v>
      </c>
      <c r="C8534" s="6" t="s">
        <v>16863</v>
      </c>
      <c r="D8534" s="3" t="s">
        <v>2607</v>
      </c>
    </row>
    <row r="8535">
      <c r="A8535" s="6" t="s">
        <v>4681</v>
      </c>
      <c r="B8535" s="2" t="s">
        <v>16864</v>
      </c>
      <c r="C8535" s="6" t="s">
        <v>16865</v>
      </c>
      <c r="D8535" s="3" t="s">
        <v>2607</v>
      </c>
    </row>
    <row r="8536">
      <c r="A8536" s="6" t="s">
        <v>4681</v>
      </c>
      <c r="B8536" s="2" t="s">
        <v>16866</v>
      </c>
      <c r="C8536" s="6" t="s">
        <v>16867</v>
      </c>
      <c r="D8536" s="3" t="s">
        <v>2607</v>
      </c>
    </row>
    <row r="8537">
      <c r="A8537" s="6" t="s">
        <v>4681</v>
      </c>
      <c r="B8537" s="2" t="s">
        <v>16868</v>
      </c>
      <c r="C8537" s="6" t="s">
        <v>16869</v>
      </c>
      <c r="D8537" s="3" t="s">
        <v>2607</v>
      </c>
    </row>
    <row r="8538">
      <c r="A8538" s="6" t="s">
        <v>4681</v>
      </c>
      <c r="B8538" s="2" t="s">
        <v>16870</v>
      </c>
      <c r="C8538" s="6" t="s">
        <v>16871</v>
      </c>
      <c r="D8538" s="3" t="s">
        <v>2607</v>
      </c>
    </row>
    <row r="8539">
      <c r="A8539" s="6" t="s">
        <v>4681</v>
      </c>
      <c r="B8539" s="2" t="s">
        <v>16872</v>
      </c>
      <c r="C8539" s="6" t="s">
        <v>16873</v>
      </c>
      <c r="D8539" s="3" t="s">
        <v>2609</v>
      </c>
    </row>
    <row r="8540">
      <c r="A8540" s="6" t="s">
        <v>4681</v>
      </c>
      <c r="B8540" s="2" t="s">
        <v>16874</v>
      </c>
      <c r="C8540" s="6" t="s">
        <v>16875</v>
      </c>
      <c r="D8540" s="3" t="s">
        <v>2609</v>
      </c>
    </row>
    <row r="8541">
      <c r="A8541" s="6" t="s">
        <v>4681</v>
      </c>
      <c r="B8541" s="2" t="s">
        <v>16876</v>
      </c>
      <c r="C8541" s="6" t="s">
        <v>16877</v>
      </c>
      <c r="D8541" s="3" t="s">
        <v>2609</v>
      </c>
    </row>
    <row r="8542">
      <c r="A8542" s="6" t="s">
        <v>4681</v>
      </c>
      <c r="B8542" s="2" t="s">
        <v>16878</v>
      </c>
      <c r="C8542" s="6" t="s">
        <v>16879</v>
      </c>
      <c r="D8542" s="3" t="s">
        <v>2609</v>
      </c>
    </row>
    <row r="8543">
      <c r="A8543" s="6" t="s">
        <v>4681</v>
      </c>
      <c r="B8543" s="2" t="s">
        <v>16880</v>
      </c>
      <c r="C8543" s="6" t="s">
        <v>16881</v>
      </c>
      <c r="D8543" s="3" t="s">
        <v>2609</v>
      </c>
    </row>
    <row r="8544">
      <c r="A8544" s="6" t="s">
        <v>4681</v>
      </c>
      <c r="B8544" s="2" t="s">
        <v>16882</v>
      </c>
      <c r="C8544" s="6" t="s">
        <v>16883</v>
      </c>
      <c r="D8544" s="3" t="s">
        <v>2609</v>
      </c>
    </row>
    <row r="8545">
      <c r="A8545" s="6" t="s">
        <v>4681</v>
      </c>
      <c r="B8545" s="2" t="s">
        <v>16884</v>
      </c>
      <c r="C8545" s="6" t="s">
        <v>16885</v>
      </c>
      <c r="D8545" s="3" t="s">
        <v>2609</v>
      </c>
    </row>
    <row r="8546">
      <c r="A8546" s="6" t="s">
        <v>4681</v>
      </c>
      <c r="B8546" s="2" t="s">
        <v>16886</v>
      </c>
      <c r="C8546" s="6" t="s">
        <v>16887</v>
      </c>
      <c r="D8546" s="3" t="s">
        <v>2609</v>
      </c>
    </row>
    <row r="8547">
      <c r="A8547" s="6" t="s">
        <v>4681</v>
      </c>
      <c r="B8547" s="2" t="s">
        <v>16888</v>
      </c>
      <c r="C8547" s="6" t="s">
        <v>2612</v>
      </c>
      <c r="D8547" s="3" t="s">
        <v>2611</v>
      </c>
    </row>
    <row r="8548">
      <c r="A8548" s="6" t="s">
        <v>4681</v>
      </c>
      <c r="B8548" s="2" t="s">
        <v>16889</v>
      </c>
      <c r="C8548" s="6" t="s">
        <v>16890</v>
      </c>
      <c r="D8548" s="3" t="s">
        <v>2614</v>
      </c>
    </row>
    <row r="8549">
      <c r="A8549" s="6" t="s">
        <v>4681</v>
      </c>
      <c r="B8549" s="2" t="s">
        <v>16891</v>
      </c>
      <c r="C8549" s="6" t="s">
        <v>16892</v>
      </c>
      <c r="D8549" s="3" t="s">
        <v>2614</v>
      </c>
    </row>
    <row r="8550">
      <c r="A8550" s="6" t="s">
        <v>4681</v>
      </c>
      <c r="B8550" s="2" t="s">
        <v>16893</v>
      </c>
      <c r="C8550" s="6" t="s">
        <v>16894</v>
      </c>
      <c r="D8550" s="3" t="s">
        <v>2614</v>
      </c>
    </row>
    <row r="8551">
      <c r="A8551" s="6" t="s">
        <v>4681</v>
      </c>
      <c r="B8551" s="2" t="s">
        <v>16895</v>
      </c>
      <c r="C8551" s="6" t="s">
        <v>16896</v>
      </c>
      <c r="D8551" s="3" t="s">
        <v>2614</v>
      </c>
    </row>
    <row r="8552">
      <c r="A8552" s="6" t="s">
        <v>4681</v>
      </c>
      <c r="B8552" s="2" t="s">
        <v>16897</v>
      </c>
      <c r="C8552" s="6" t="s">
        <v>16898</v>
      </c>
      <c r="D8552" s="3" t="s">
        <v>2614</v>
      </c>
    </row>
    <row r="8553">
      <c r="A8553" s="6" t="s">
        <v>4681</v>
      </c>
      <c r="B8553" s="2" t="s">
        <v>16899</v>
      </c>
      <c r="C8553" s="6" t="s">
        <v>2617</v>
      </c>
      <c r="D8553" s="3" t="s">
        <v>2616</v>
      </c>
    </row>
    <row r="8554">
      <c r="A8554" s="6" t="s">
        <v>4681</v>
      </c>
      <c r="B8554" s="2" t="s">
        <v>16900</v>
      </c>
      <c r="C8554" s="6" t="s">
        <v>16901</v>
      </c>
      <c r="D8554" s="3" t="s">
        <v>2618</v>
      </c>
    </row>
    <row r="8555">
      <c r="A8555" s="6" t="s">
        <v>4681</v>
      </c>
      <c r="B8555" s="2" t="s">
        <v>16902</v>
      </c>
      <c r="C8555" s="6" t="s">
        <v>16903</v>
      </c>
      <c r="D8555" s="3" t="s">
        <v>2618</v>
      </c>
    </row>
    <row r="8556">
      <c r="A8556" s="6" t="s">
        <v>4681</v>
      </c>
      <c r="B8556" s="2" t="s">
        <v>16904</v>
      </c>
      <c r="C8556" s="6" t="s">
        <v>16905</v>
      </c>
      <c r="D8556" s="3" t="s">
        <v>2618</v>
      </c>
    </row>
    <row r="8557">
      <c r="A8557" s="6" t="s">
        <v>4681</v>
      </c>
      <c r="B8557" s="2" t="s">
        <v>16906</v>
      </c>
      <c r="C8557" s="6" t="s">
        <v>16907</v>
      </c>
      <c r="D8557" s="3" t="s">
        <v>2618</v>
      </c>
    </row>
    <row r="8558">
      <c r="A8558" s="6" t="s">
        <v>4681</v>
      </c>
      <c r="B8558" s="2" t="s">
        <v>16908</v>
      </c>
      <c r="C8558" s="6" t="s">
        <v>16909</v>
      </c>
      <c r="D8558" s="3" t="s">
        <v>2618</v>
      </c>
    </row>
    <row r="8559">
      <c r="A8559" s="6" t="s">
        <v>4681</v>
      </c>
      <c r="B8559" s="2" t="s">
        <v>16910</v>
      </c>
      <c r="C8559" s="6" t="s">
        <v>16911</v>
      </c>
      <c r="D8559" s="3" t="s">
        <v>2618</v>
      </c>
    </row>
    <row r="8560">
      <c r="A8560" s="6" t="s">
        <v>4681</v>
      </c>
      <c r="B8560" s="2" t="s">
        <v>16912</v>
      </c>
      <c r="C8560" s="6" t="s">
        <v>16913</v>
      </c>
      <c r="D8560" s="3" t="s">
        <v>2620</v>
      </c>
    </row>
    <row r="8561">
      <c r="A8561" s="6" t="s">
        <v>4681</v>
      </c>
      <c r="B8561" s="2" t="s">
        <v>16914</v>
      </c>
      <c r="C8561" s="6" t="s">
        <v>16915</v>
      </c>
      <c r="D8561" s="3" t="s">
        <v>2620</v>
      </c>
    </row>
    <row r="8562">
      <c r="A8562" s="6" t="s">
        <v>4681</v>
      </c>
      <c r="B8562" s="2" t="s">
        <v>16916</v>
      </c>
      <c r="C8562" s="6" t="s">
        <v>16917</v>
      </c>
      <c r="D8562" s="3" t="s">
        <v>2620</v>
      </c>
    </row>
    <row r="8563">
      <c r="A8563" s="6" t="s">
        <v>4681</v>
      </c>
      <c r="B8563" s="2" t="s">
        <v>16918</v>
      </c>
      <c r="C8563" s="6" t="s">
        <v>16919</v>
      </c>
      <c r="D8563" s="3" t="s">
        <v>2623</v>
      </c>
    </row>
    <row r="8564">
      <c r="A8564" s="6" t="s">
        <v>4681</v>
      </c>
      <c r="B8564" s="2" t="s">
        <v>16920</v>
      </c>
      <c r="C8564" s="6" t="s">
        <v>16921</v>
      </c>
      <c r="D8564" s="3" t="s">
        <v>2623</v>
      </c>
    </row>
    <row r="8565">
      <c r="A8565" s="6" t="s">
        <v>4681</v>
      </c>
      <c r="B8565" s="2" t="s">
        <v>16922</v>
      </c>
      <c r="C8565" s="6" t="s">
        <v>16923</v>
      </c>
      <c r="D8565" s="3" t="s">
        <v>2623</v>
      </c>
    </row>
    <row r="8566">
      <c r="A8566" s="6" t="s">
        <v>4681</v>
      </c>
      <c r="B8566" s="2" t="s">
        <v>16924</v>
      </c>
      <c r="C8566" s="6" t="s">
        <v>16925</v>
      </c>
      <c r="D8566" s="3" t="s">
        <v>2625</v>
      </c>
    </row>
    <row r="8567">
      <c r="A8567" s="6" t="s">
        <v>4681</v>
      </c>
      <c r="B8567" s="2" t="s">
        <v>16926</v>
      </c>
      <c r="C8567" s="6" t="s">
        <v>16927</v>
      </c>
      <c r="D8567" s="3" t="s">
        <v>2625</v>
      </c>
    </row>
    <row r="8568">
      <c r="A8568" s="6" t="s">
        <v>4681</v>
      </c>
      <c r="B8568" s="2" t="s">
        <v>16928</v>
      </c>
      <c r="C8568" s="6" t="s">
        <v>16929</v>
      </c>
      <c r="D8568" s="3" t="s">
        <v>2625</v>
      </c>
    </row>
    <row r="8569">
      <c r="A8569" s="6" t="s">
        <v>4681</v>
      </c>
      <c r="B8569" s="2" t="s">
        <v>16930</v>
      </c>
      <c r="C8569" s="6" t="s">
        <v>16931</v>
      </c>
      <c r="D8569" s="3" t="s">
        <v>2625</v>
      </c>
    </row>
    <row r="8570">
      <c r="A8570" s="6" t="s">
        <v>4681</v>
      </c>
      <c r="B8570" s="2" t="s">
        <v>16932</v>
      </c>
      <c r="C8570" s="6" t="s">
        <v>16933</v>
      </c>
      <c r="D8570" s="3" t="s">
        <v>2625</v>
      </c>
    </row>
    <row r="8571">
      <c r="A8571" s="6" t="s">
        <v>4681</v>
      </c>
      <c r="B8571" s="2" t="s">
        <v>16934</v>
      </c>
      <c r="C8571" s="6" t="s">
        <v>16935</v>
      </c>
      <c r="D8571" s="3" t="s">
        <v>2625</v>
      </c>
    </row>
    <row r="8572">
      <c r="A8572" s="6" t="s">
        <v>4681</v>
      </c>
      <c r="B8572" s="2" t="s">
        <v>16936</v>
      </c>
      <c r="C8572" s="6" t="s">
        <v>16937</v>
      </c>
      <c r="D8572" s="3" t="s">
        <v>2625</v>
      </c>
    </row>
    <row r="8573">
      <c r="A8573" s="6" t="s">
        <v>4681</v>
      </c>
      <c r="B8573" s="2" t="s">
        <v>16938</v>
      </c>
      <c r="C8573" s="6" t="s">
        <v>16939</v>
      </c>
      <c r="D8573" s="3" t="s">
        <v>2625</v>
      </c>
    </row>
    <row r="8574">
      <c r="A8574" s="6" t="s">
        <v>4681</v>
      </c>
      <c r="B8574" s="2" t="s">
        <v>16940</v>
      </c>
      <c r="C8574" s="6" t="s">
        <v>16941</v>
      </c>
      <c r="D8574" s="3" t="s">
        <v>2625</v>
      </c>
    </row>
    <row r="8575">
      <c r="A8575" s="6" t="s">
        <v>4681</v>
      </c>
      <c r="B8575" s="2" t="s">
        <v>16942</v>
      </c>
      <c r="C8575" s="6" t="s">
        <v>2628</v>
      </c>
      <c r="D8575" s="3" t="s">
        <v>2627</v>
      </c>
    </row>
    <row r="8576">
      <c r="A8576" s="6" t="s">
        <v>4681</v>
      </c>
      <c r="B8576" s="2" t="s">
        <v>16943</v>
      </c>
      <c r="C8576" s="6" t="s">
        <v>16944</v>
      </c>
      <c r="D8576" s="3" t="s">
        <v>2630</v>
      </c>
    </row>
    <row r="8577">
      <c r="A8577" s="6" t="s">
        <v>4681</v>
      </c>
      <c r="B8577" s="2" t="s">
        <v>16945</v>
      </c>
      <c r="C8577" s="6" t="s">
        <v>16946</v>
      </c>
      <c r="D8577" s="3" t="s">
        <v>2630</v>
      </c>
    </row>
    <row r="8578">
      <c r="A8578" s="6" t="s">
        <v>4681</v>
      </c>
      <c r="B8578" s="2" t="s">
        <v>16947</v>
      </c>
      <c r="C8578" s="6" t="s">
        <v>16948</v>
      </c>
      <c r="D8578" s="3" t="s">
        <v>2630</v>
      </c>
    </row>
    <row r="8579">
      <c r="A8579" s="6" t="s">
        <v>4681</v>
      </c>
      <c r="B8579" s="2" t="s">
        <v>16949</v>
      </c>
      <c r="C8579" s="6" t="s">
        <v>16950</v>
      </c>
      <c r="D8579" s="3" t="s">
        <v>2630</v>
      </c>
    </row>
    <row r="8580">
      <c r="A8580" s="6" t="s">
        <v>4681</v>
      </c>
      <c r="B8580" s="2" t="s">
        <v>16951</v>
      </c>
      <c r="C8580" s="6" t="s">
        <v>16952</v>
      </c>
      <c r="D8580" s="3" t="s">
        <v>2630</v>
      </c>
    </row>
    <row r="8581">
      <c r="A8581" s="6" t="s">
        <v>4681</v>
      </c>
      <c r="B8581" s="2" t="s">
        <v>16953</v>
      </c>
      <c r="C8581" s="6" t="s">
        <v>16954</v>
      </c>
      <c r="D8581" s="3" t="s">
        <v>2630</v>
      </c>
    </row>
    <row r="8582">
      <c r="A8582" s="6" t="s">
        <v>4681</v>
      </c>
      <c r="B8582" s="2" t="s">
        <v>16955</v>
      </c>
      <c r="C8582" s="6" t="s">
        <v>16956</v>
      </c>
      <c r="D8582" s="3" t="s">
        <v>2630</v>
      </c>
    </row>
    <row r="8583">
      <c r="A8583" s="6" t="s">
        <v>4681</v>
      </c>
      <c r="B8583" s="2" t="s">
        <v>16957</v>
      </c>
      <c r="C8583" s="6" t="s">
        <v>16958</v>
      </c>
      <c r="D8583" s="3" t="s">
        <v>2630</v>
      </c>
    </row>
    <row r="8584">
      <c r="A8584" s="6" t="s">
        <v>4681</v>
      </c>
      <c r="B8584" s="2" t="s">
        <v>16959</v>
      </c>
      <c r="C8584" s="6" t="s">
        <v>16960</v>
      </c>
      <c r="D8584" s="3" t="s">
        <v>2630</v>
      </c>
    </row>
    <row r="8585">
      <c r="A8585" s="6" t="s">
        <v>4681</v>
      </c>
      <c r="B8585" s="2" t="s">
        <v>16961</v>
      </c>
      <c r="C8585" s="6" t="s">
        <v>16962</v>
      </c>
      <c r="D8585" s="3" t="s">
        <v>2632</v>
      </c>
    </row>
    <row r="8586">
      <c r="A8586" s="6" t="s">
        <v>4681</v>
      </c>
      <c r="B8586" s="2" t="s">
        <v>16963</v>
      </c>
      <c r="C8586" s="6" t="s">
        <v>16964</v>
      </c>
      <c r="D8586" s="3" t="s">
        <v>2632</v>
      </c>
    </row>
    <row r="8587">
      <c r="A8587" s="6" t="s">
        <v>4681</v>
      </c>
      <c r="B8587" s="2" t="s">
        <v>16965</v>
      </c>
      <c r="C8587" s="6" t="s">
        <v>16966</v>
      </c>
      <c r="D8587" s="3" t="s">
        <v>2632</v>
      </c>
    </row>
    <row r="8588">
      <c r="A8588" s="6" t="s">
        <v>4681</v>
      </c>
      <c r="B8588" s="2" t="s">
        <v>16967</v>
      </c>
      <c r="C8588" s="6" t="s">
        <v>16968</v>
      </c>
      <c r="D8588" s="3" t="s">
        <v>2632</v>
      </c>
    </row>
    <row r="8589">
      <c r="A8589" s="6" t="s">
        <v>4681</v>
      </c>
      <c r="B8589" s="2" t="s">
        <v>16969</v>
      </c>
      <c r="C8589" s="6" t="s">
        <v>16970</v>
      </c>
      <c r="D8589" s="3" t="s">
        <v>2632</v>
      </c>
    </row>
    <row r="8590">
      <c r="A8590" s="6" t="s">
        <v>4681</v>
      </c>
      <c r="B8590" s="2" t="s">
        <v>16971</v>
      </c>
      <c r="C8590" s="6" t="s">
        <v>16972</v>
      </c>
      <c r="D8590" s="3" t="s">
        <v>2632</v>
      </c>
    </row>
    <row r="8591">
      <c r="A8591" s="6" t="s">
        <v>4681</v>
      </c>
      <c r="B8591" s="2" t="s">
        <v>16973</v>
      </c>
      <c r="C8591" s="6" t="s">
        <v>16974</v>
      </c>
      <c r="D8591" s="3" t="s">
        <v>2632</v>
      </c>
    </row>
    <row r="8592">
      <c r="A8592" s="6" t="s">
        <v>4681</v>
      </c>
      <c r="B8592" s="2" t="s">
        <v>16975</v>
      </c>
      <c r="C8592" s="6" t="s">
        <v>16976</v>
      </c>
      <c r="D8592" s="3" t="s">
        <v>2632</v>
      </c>
    </row>
    <row r="8593">
      <c r="A8593" s="6" t="s">
        <v>4681</v>
      </c>
      <c r="B8593" s="2" t="s">
        <v>16977</v>
      </c>
      <c r="C8593" s="6" t="s">
        <v>2635</v>
      </c>
      <c r="D8593" s="3" t="s">
        <v>2634</v>
      </c>
    </row>
    <row r="8594">
      <c r="A8594" s="6" t="s">
        <v>4681</v>
      </c>
      <c r="B8594" s="2" t="s">
        <v>16978</v>
      </c>
      <c r="C8594" s="6" t="s">
        <v>16979</v>
      </c>
      <c r="D8594" s="3" t="s">
        <v>2636</v>
      </c>
    </row>
    <row r="8595">
      <c r="A8595" s="6" t="s">
        <v>4681</v>
      </c>
      <c r="B8595" s="2" t="s">
        <v>16980</v>
      </c>
      <c r="C8595" s="6" t="s">
        <v>16981</v>
      </c>
      <c r="D8595" s="3" t="s">
        <v>2636</v>
      </c>
    </row>
    <row r="8596">
      <c r="A8596" s="6" t="s">
        <v>4681</v>
      </c>
      <c r="B8596" s="2" t="s">
        <v>16982</v>
      </c>
      <c r="C8596" s="6" t="s">
        <v>16983</v>
      </c>
      <c r="D8596" s="3" t="s">
        <v>2636</v>
      </c>
    </row>
    <row r="8597">
      <c r="A8597" s="6" t="s">
        <v>4681</v>
      </c>
      <c r="B8597" s="2" t="s">
        <v>16984</v>
      </c>
      <c r="C8597" s="6" t="s">
        <v>16985</v>
      </c>
      <c r="D8597" s="3" t="s">
        <v>2636</v>
      </c>
    </row>
    <row r="8598">
      <c r="A8598" s="6" t="s">
        <v>4681</v>
      </c>
      <c r="B8598" s="2" t="s">
        <v>16986</v>
      </c>
      <c r="C8598" s="6" t="s">
        <v>16987</v>
      </c>
      <c r="D8598" s="3" t="s">
        <v>2636</v>
      </c>
    </row>
    <row r="8599">
      <c r="A8599" s="6" t="s">
        <v>4681</v>
      </c>
      <c r="B8599" s="2" t="s">
        <v>16988</v>
      </c>
      <c r="C8599" s="6" t="s">
        <v>2639</v>
      </c>
      <c r="D8599" s="3" t="s">
        <v>2638</v>
      </c>
    </row>
    <row r="8600">
      <c r="A8600" s="6" t="s">
        <v>4681</v>
      </c>
      <c r="B8600" s="2" t="s">
        <v>16989</v>
      </c>
      <c r="C8600" s="6" t="s">
        <v>16990</v>
      </c>
      <c r="D8600" s="3" t="s">
        <v>2640</v>
      </c>
    </row>
    <row r="8601">
      <c r="A8601" s="6" t="s">
        <v>4681</v>
      </c>
      <c r="B8601" s="2" t="s">
        <v>16991</v>
      </c>
      <c r="C8601" s="6" t="s">
        <v>16992</v>
      </c>
      <c r="D8601" s="3" t="s">
        <v>2640</v>
      </c>
    </row>
    <row r="8602">
      <c r="A8602" s="6" t="s">
        <v>4681</v>
      </c>
      <c r="B8602" s="2" t="s">
        <v>16993</v>
      </c>
      <c r="C8602" s="6" t="s">
        <v>16994</v>
      </c>
      <c r="D8602" s="3" t="s">
        <v>2640</v>
      </c>
    </row>
    <row r="8603">
      <c r="A8603" s="6" t="s">
        <v>4681</v>
      </c>
      <c r="B8603" s="2" t="s">
        <v>16995</v>
      </c>
      <c r="C8603" s="6" t="s">
        <v>16996</v>
      </c>
      <c r="D8603" s="3" t="s">
        <v>2640</v>
      </c>
    </row>
    <row r="8604">
      <c r="A8604" s="6" t="s">
        <v>4681</v>
      </c>
      <c r="B8604" s="2" t="s">
        <v>16997</v>
      </c>
      <c r="C8604" s="6" t="s">
        <v>16998</v>
      </c>
      <c r="D8604" s="3" t="s">
        <v>2640</v>
      </c>
    </row>
    <row r="8605">
      <c r="A8605" s="6" t="s">
        <v>4681</v>
      </c>
      <c r="B8605" s="2" t="s">
        <v>16999</v>
      </c>
      <c r="C8605" s="6" t="s">
        <v>17000</v>
      </c>
      <c r="D8605" s="3" t="s">
        <v>2640</v>
      </c>
    </row>
    <row r="8606">
      <c r="A8606" s="6" t="s">
        <v>4681</v>
      </c>
      <c r="B8606" s="2" t="s">
        <v>17001</v>
      </c>
      <c r="C8606" s="6" t="s">
        <v>17002</v>
      </c>
      <c r="D8606" s="3" t="s">
        <v>2640</v>
      </c>
    </row>
    <row r="8607">
      <c r="A8607" s="6" t="s">
        <v>4681</v>
      </c>
      <c r="B8607" s="2" t="s">
        <v>17003</v>
      </c>
      <c r="C8607" s="6" t="s">
        <v>17004</v>
      </c>
      <c r="D8607" s="3" t="s">
        <v>2640</v>
      </c>
    </row>
    <row r="8608">
      <c r="A8608" s="6" t="s">
        <v>4681</v>
      </c>
      <c r="B8608" s="2" t="s">
        <v>17005</v>
      </c>
      <c r="C8608" s="6" t="s">
        <v>17006</v>
      </c>
      <c r="D8608" s="3" t="s">
        <v>2642</v>
      </c>
    </row>
    <row r="8609">
      <c r="A8609" s="6" t="s">
        <v>4681</v>
      </c>
      <c r="B8609" s="2" t="s">
        <v>17007</v>
      </c>
      <c r="C8609" s="6" t="s">
        <v>17008</v>
      </c>
      <c r="D8609" s="3" t="s">
        <v>2642</v>
      </c>
    </row>
    <row r="8610">
      <c r="A8610" s="6" t="s">
        <v>4681</v>
      </c>
      <c r="B8610" s="2" t="s">
        <v>17009</v>
      </c>
      <c r="C8610" s="6" t="s">
        <v>17010</v>
      </c>
      <c r="D8610" s="3" t="s">
        <v>2642</v>
      </c>
    </row>
    <row r="8611">
      <c r="A8611" s="6" t="s">
        <v>4681</v>
      </c>
      <c r="B8611" s="2" t="s">
        <v>17011</v>
      </c>
      <c r="C8611" s="6" t="s">
        <v>17012</v>
      </c>
      <c r="D8611" s="3" t="s">
        <v>2645</v>
      </c>
    </row>
    <row r="8612">
      <c r="A8612" s="6" t="s">
        <v>4681</v>
      </c>
      <c r="B8612" s="2" t="s">
        <v>17013</v>
      </c>
      <c r="C8612" s="6" t="s">
        <v>17014</v>
      </c>
      <c r="D8612" s="3" t="s">
        <v>2645</v>
      </c>
    </row>
    <row r="8613">
      <c r="A8613" s="6" t="s">
        <v>4681</v>
      </c>
      <c r="B8613" s="2" t="s">
        <v>17015</v>
      </c>
      <c r="C8613" s="6" t="s">
        <v>17016</v>
      </c>
      <c r="D8613" s="3" t="s">
        <v>2645</v>
      </c>
    </row>
    <row r="8614">
      <c r="A8614" s="6" t="s">
        <v>4681</v>
      </c>
      <c r="B8614" s="2" t="s">
        <v>17017</v>
      </c>
      <c r="C8614" s="6" t="s">
        <v>17018</v>
      </c>
      <c r="D8614" s="3" t="s">
        <v>2645</v>
      </c>
    </row>
    <row r="8615">
      <c r="A8615" s="6" t="s">
        <v>4681</v>
      </c>
      <c r="B8615" s="2" t="s">
        <v>17019</v>
      </c>
      <c r="C8615" s="6" t="s">
        <v>17020</v>
      </c>
      <c r="D8615" s="3" t="s">
        <v>2645</v>
      </c>
    </row>
    <row r="8616">
      <c r="A8616" s="6" t="s">
        <v>4681</v>
      </c>
      <c r="B8616" s="2" t="s">
        <v>17021</v>
      </c>
      <c r="C8616" s="6" t="s">
        <v>2648</v>
      </c>
      <c r="D8616" s="3" t="s">
        <v>2647</v>
      </c>
    </row>
    <row r="8617">
      <c r="A8617" s="6" t="s">
        <v>4681</v>
      </c>
      <c r="B8617" s="2" t="s">
        <v>17022</v>
      </c>
      <c r="C8617" s="6" t="s">
        <v>17023</v>
      </c>
      <c r="D8617" s="3" t="s">
        <v>2649</v>
      </c>
    </row>
    <row r="8618">
      <c r="A8618" s="6" t="s">
        <v>4681</v>
      </c>
      <c r="B8618" s="2" t="s">
        <v>17024</v>
      </c>
      <c r="C8618" s="6" t="s">
        <v>17025</v>
      </c>
      <c r="D8618" s="3" t="s">
        <v>2649</v>
      </c>
    </row>
    <row r="8619">
      <c r="A8619" s="6" t="s">
        <v>4681</v>
      </c>
      <c r="B8619" s="2" t="s">
        <v>17026</v>
      </c>
      <c r="C8619" s="6" t="s">
        <v>17027</v>
      </c>
      <c r="D8619" s="3" t="s">
        <v>2649</v>
      </c>
    </row>
    <row r="8620">
      <c r="A8620" s="6" t="s">
        <v>4681</v>
      </c>
      <c r="B8620" s="2" t="s">
        <v>17028</v>
      </c>
      <c r="C8620" s="6" t="s">
        <v>17029</v>
      </c>
      <c r="D8620" s="3" t="s">
        <v>2649</v>
      </c>
    </row>
    <row r="8621">
      <c r="A8621" s="6" t="s">
        <v>4681</v>
      </c>
      <c r="B8621" s="2" t="s">
        <v>17030</v>
      </c>
      <c r="C8621" s="6" t="s">
        <v>17031</v>
      </c>
      <c r="D8621" s="3" t="s">
        <v>2651</v>
      </c>
    </row>
    <row r="8622">
      <c r="A8622" s="6" t="s">
        <v>4681</v>
      </c>
      <c r="B8622" s="2" t="s">
        <v>17032</v>
      </c>
      <c r="C8622" s="6" t="s">
        <v>17033</v>
      </c>
      <c r="D8622" s="3" t="s">
        <v>2651</v>
      </c>
    </row>
    <row r="8623">
      <c r="A8623" s="6" t="s">
        <v>4681</v>
      </c>
      <c r="B8623" s="2" t="s">
        <v>17034</v>
      </c>
      <c r="C8623" s="6" t="s">
        <v>17035</v>
      </c>
      <c r="D8623" s="3" t="s">
        <v>2651</v>
      </c>
    </row>
    <row r="8624">
      <c r="A8624" s="6" t="s">
        <v>4681</v>
      </c>
      <c r="B8624" s="2" t="s">
        <v>17036</v>
      </c>
      <c r="C8624" s="6" t="s">
        <v>17037</v>
      </c>
      <c r="D8624" s="3" t="s">
        <v>2651</v>
      </c>
    </row>
    <row r="8625">
      <c r="A8625" s="6" t="s">
        <v>4681</v>
      </c>
      <c r="B8625" s="2" t="s">
        <v>17038</v>
      </c>
      <c r="C8625" s="6" t="s">
        <v>17039</v>
      </c>
      <c r="D8625" s="3" t="s">
        <v>2651</v>
      </c>
    </row>
    <row r="8626">
      <c r="A8626" s="6" t="s">
        <v>4681</v>
      </c>
      <c r="B8626" s="2" t="s">
        <v>17040</v>
      </c>
      <c r="C8626" s="6" t="s">
        <v>17041</v>
      </c>
      <c r="D8626" s="3" t="s">
        <v>2651</v>
      </c>
    </row>
    <row r="8627">
      <c r="A8627" s="6" t="s">
        <v>4681</v>
      </c>
      <c r="B8627" s="2" t="s">
        <v>17042</v>
      </c>
      <c r="C8627" s="6" t="s">
        <v>17043</v>
      </c>
      <c r="D8627" s="3" t="s">
        <v>2651</v>
      </c>
    </row>
    <row r="8628">
      <c r="A8628" s="6" t="s">
        <v>4681</v>
      </c>
      <c r="B8628" s="2" t="s">
        <v>17044</v>
      </c>
      <c r="C8628" s="6" t="s">
        <v>17045</v>
      </c>
      <c r="D8628" s="3" t="s">
        <v>2651</v>
      </c>
    </row>
    <row r="8629">
      <c r="A8629" s="6" t="s">
        <v>4681</v>
      </c>
      <c r="B8629" s="2" t="s">
        <v>17046</v>
      </c>
      <c r="C8629" s="6" t="s">
        <v>17047</v>
      </c>
      <c r="D8629" s="3" t="s">
        <v>2651</v>
      </c>
    </row>
    <row r="8630">
      <c r="A8630" s="6" t="s">
        <v>4681</v>
      </c>
      <c r="B8630" s="2" t="s">
        <v>17048</v>
      </c>
      <c r="C8630" s="6" t="s">
        <v>17049</v>
      </c>
      <c r="D8630" s="3" t="s">
        <v>2653</v>
      </c>
    </row>
    <row r="8631">
      <c r="A8631" s="6" t="s">
        <v>4681</v>
      </c>
      <c r="B8631" s="2" t="s">
        <v>17050</v>
      </c>
      <c r="C8631" s="6" t="s">
        <v>17051</v>
      </c>
      <c r="D8631" s="3" t="s">
        <v>2653</v>
      </c>
    </row>
    <row r="8632">
      <c r="A8632" s="6" t="s">
        <v>4681</v>
      </c>
      <c r="B8632" s="2" t="s">
        <v>17052</v>
      </c>
      <c r="C8632" s="6" t="s">
        <v>17053</v>
      </c>
      <c r="D8632" s="3" t="s">
        <v>2653</v>
      </c>
    </row>
    <row r="8633">
      <c r="A8633" s="6" t="s">
        <v>4681</v>
      </c>
      <c r="B8633" s="2" t="s">
        <v>17054</v>
      </c>
      <c r="C8633" s="6" t="s">
        <v>17055</v>
      </c>
      <c r="D8633" s="3" t="s">
        <v>2653</v>
      </c>
    </row>
    <row r="8634">
      <c r="A8634" s="6" t="s">
        <v>4681</v>
      </c>
      <c r="B8634" s="2" t="s">
        <v>17056</v>
      </c>
      <c r="C8634" s="6" t="s">
        <v>17057</v>
      </c>
      <c r="D8634" s="3" t="s">
        <v>2653</v>
      </c>
    </row>
    <row r="8635">
      <c r="A8635" s="6" t="s">
        <v>4681</v>
      </c>
      <c r="B8635" s="2" t="s">
        <v>17058</v>
      </c>
      <c r="C8635" s="6" t="s">
        <v>17059</v>
      </c>
      <c r="D8635" s="3" t="s">
        <v>2653</v>
      </c>
    </row>
    <row r="8636">
      <c r="A8636" s="6" t="s">
        <v>4681</v>
      </c>
      <c r="B8636" s="2" t="s">
        <v>17060</v>
      </c>
      <c r="C8636" s="6" t="s">
        <v>17061</v>
      </c>
      <c r="D8636" s="3" t="s">
        <v>2653</v>
      </c>
    </row>
    <row r="8637">
      <c r="A8637" s="6" t="s">
        <v>4681</v>
      </c>
      <c r="B8637" s="2" t="s">
        <v>17062</v>
      </c>
      <c r="C8637" s="6" t="s">
        <v>17063</v>
      </c>
      <c r="D8637" s="3" t="s">
        <v>2653</v>
      </c>
    </row>
    <row r="8638">
      <c r="A8638" s="6" t="s">
        <v>4681</v>
      </c>
      <c r="B8638" s="2" t="s">
        <v>17064</v>
      </c>
      <c r="C8638" s="6" t="s">
        <v>17065</v>
      </c>
      <c r="D8638" s="3" t="s">
        <v>2653</v>
      </c>
    </row>
    <row r="8639">
      <c r="A8639" s="6" t="s">
        <v>4681</v>
      </c>
      <c r="B8639" s="2" t="s">
        <v>17066</v>
      </c>
      <c r="C8639" s="6" t="s">
        <v>17067</v>
      </c>
      <c r="D8639" s="3" t="s">
        <v>2653</v>
      </c>
    </row>
    <row r="8640">
      <c r="A8640" s="6" t="s">
        <v>4681</v>
      </c>
      <c r="B8640" s="2" t="s">
        <v>17068</v>
      </c>
      <c r="C8640" s="6" t="s">
        <v>17069</v>
      </c>
      <c r="D8640" s="3" t="s">
        <v>2655</v>
      </c>
    </row>
    <row r="8641">
      <c r="A8641" s="6" t="s">
        <v>4681</v>
      </c>
      <c r="B8641" s="2" t="s">
        <v>17070</v>
      </c>
      <c r="C8641" s="6" t="s">
        <v>17071</v>
      </c>
      <c r="D8641" s="3" t="s">
        <v>2655</v>
      </c>
    </row>
    <row r="8642">
      <c r="A8642" s="6" t="s">
        <v>4681</v>
      </c>
      <c r="B8642" s="2" t="s">
        <v>17072</v>
      </c>
      <c r="C8642" s="6" t="s">
        <v>17073</v>
      </c>
      <c r="D8642" s="3" t="s">
        <v>2655</v>
      </c>
    </row>
    <row r="8643">
      <c r="A8643" s="6" t="s">
        <v>4681</v>
      </c>
      <c r="B8643" s="2" t="s">
        <v>17074</v>
      </c>
      <c r="C8643" s="6" t="s">
        <v>17075</v>
      </c>
      <c r="D8643" s="3" t="s">
        <v>2655</v>
      </c>
    </row>
    <row r="8644">
      <c r="A8644" s="6" t="s">
        <v>4681</v>
      </c>
      <c r="B8644" s="2" t="s">
        <v>17076</v>
      </c>
      <c r="C8644" s="6" t="s">
        <v>17077</v>
      </c>
      <c r="D8644" s="3" t="s">
        <v>2655</v>
      </c>
    </row>
    <row r="8645">
      <c r="A8645" s="6" t="s">
        <v>4681</v>
      </c>
      <c r="B8645" s="2" t="s">
        <v>17078</v>
      </c>
      <c r="C8645" s="6" t="s">
        <v>17079</v>
      </c>
      <c r="D8645" s="3" t="s">
        <v>2655</v>
      </c>
    </row>
    <row r="8646">
      <c r="A8646" s="6" t="s">
        <v>4681</v>
      </c>
      <c r="B8646" s="2" t="s">
        <v>17080</v>
      </c>
      <c r="C8646" s="6" t="s">
        <v>17081</v>
      </c>
      <c r="D8646" s="3" t="s">
        <v>2655</v>
      </c>
    </row>
    <row r="8647">
      <c r="A8647" s="6" t="s">
        <v>4681</v>
      </c>
      <c r="B8647" s="2" t="s">
        <v>17082</v>
      </c>
      <c r="C8647" s="6" t="s">
        <v>17083</v>
      </c>
      <c r="D8647" s="3" t="s">
        <v>2657</v>
      </c>
    </row>
    <row r="8648">
      <c r="A8648" s="6" t="s">
        <v>4681</v>
      </c>
      <c r="B8648" s="2" t="s">
        <v>17084</v>
      </c>
      <c r="C8648" s="6" t="s">
        <v>17085</v>
      </c>
      <c r="D8648" s="3" t="s">
        <v>2657</v>
      </c>
    </row>
    <row r="8649">
      <c r="A8649" s="6" t="s">
        <v>4681</v>
      </c>
      <c r="B8649" s="2" t="s">
        <v>17086</v>
      </c>
      <c r="C8649" s="6" t="s">
        <v>17087</v>
      </c>
      <c r="D8649" s="3" t="s">
        <v>2657</v>
      </c>
    </row>
    <row r="8650">
      <c r="A8650" s="6" t="s">
        <v>4681</v>
      </c>
      <c r="B8650" s="2" t="s">
        <v>17088</v>
      </c>
      <c r="C8650" s="6" t="s">
        <v>17089</v>
      </c>
      <c r="D8650" s="3" t="s">
        <v>2659</v>
      </c>
    </row>
    <row r="8651">
      <c r="A8651" s="6" t="s">
        <v>4681</v>
      </c>
      <c r="B8651" s="2" t="s">
        <v>17090</v>
      </c>
      <c r="C8651" s="6" t="s">
        <v>17091</v>
      </c>
      <c r="D8651" s="3" t="s">
        <v>2659</v>
      </c>
    </row>
    <row r="8652">
      <c r="A8652" s="6" t="s">
        <v>4681</v>
      </c>
      <c r="B8652" s="2" t="s">
        <v>17092</v>
      </c>
      <c r="C8652" s="6" t="s">
        <v>17093</v>
      </c>
      <c r="D8652" s="3" t="s">
        <v>2659</v>
      </c>
    </row>
    <row r="8653">
      <c r="A8653" s="6" t="s">
        <v>4681</v>
      </c>
      <c r="B8653" s="2" t="s">
        <v>17094</v>
      </c>
      <c r="C8653" s="6" t="s">
        <v>17095</v>
      </c>
      <c r="D8653" s="3" t="s">
        <v>2659</v>
      </c>
    </row>
    <row r="8654">
      <c r="A8654" s="6" t="s">
        <v>4681</v>
      </c>
      <c r="B8654" s="2" t="s">
        <v>17096</v>
      </c>
      <c r="C8654" s="6" t="s">
        <v>17097</v>
      </c>
      <c r="D8654" s="3" t="s">
        <v>2659</v>
      </c>
    </row>
    <row r="8655">
      <c r="A8655" s="6" t="s">
        <v>4681</v>
      </c>
      <c r="B8655" s="2" t="s">
        <v>17098</v>
      </c>
      <c r="C8655" s="6" t="s">
        <v>17099</v>
      </c>
      <c r="D8655" s="3" t="s">
        <v>2659</v>
      </c>
    </row>
    <row r="8656">
      <c r="A8656" s="6" t="s">
        <v>4681</v>
      </c>
      <c r="B8656" s="2" t="s">
        <v>17100</v>
      </c>
      <c r="C8656" s="6" t="s">
        <v>17101</v>
      </c>
      <c r="D8656" s="3" t="s">
        <v>2659</v>
      </c>
    </row>
    <row r="8657">
      <c r="A8657" s="6" t="s">
        <v>4681</v>
      </c>
      <c r="B8657" s="2" t="s">
        <v>17102</v>
      </c>
      <c r="C8657" s="6" t="s">
        <v>17103</v>
      </c>
      <c r="D8657" s="3" t="s">
        <v>2659</v>
      </c>
    </row>
    <row r="8658">
      <c r="A8658" s="6" t="s">
        <v>4681</v>
      </c>
      <c r="B8658" s="2" t="s">
        <v>17104</v>
      </c>
      <c r="C8658" s="6" t="s">
        <v>17105</v>
      </c>
      <c r="D8658" s="3" t="s">
        <v>2662</v>
      </c>
    </row>
    <row r="8659">
      <c r="A8659" s="6" t="s">
        <v>4681</v>
      </c>
      <c r="B8659" s="2" t="s">
        <v>17106</v>
      </c>
      <c r="C8659" s="6" t="s">
        <v>17107</v>
      </c>
      <c r="D8659" s="3" t="s">
        <v>2662</v>
      </c>
    </row>
    <row r="8660">
      <c r="A8660" s="6" t="s">
        <v>4681</v>
      </c>
      <c r="B8660" s="2" t="s">
        <v>17108</v>
      </c>
      <c r="C8660" s="6" t="s">
        <v>17109</v>
      </c>
      <c r="D8660" s="3" t="s">
        <v>2662</v>
      </c>
    </row>
    <row r="8661">
      <c r="A8661" s="6" t="s">
        <v>4681</v>
      </c>
      <c r="B8661" s="2" t="s">
        <v>17110</v>
      </c>
      <c r="C8661" s="6" t="s">
        <v>17111</v>
      </c>
      <c r="D8661" s="3" t="s">
        <v>2662</v>
      </c>
    </row>
    <row r="8662">
      <c r="A8662" s="6" t="s">
        <v>4681</v>
      </c>
      <c r="B8662" s="2" t="s">
        <v>17112</v>
      </c>
      <c r="C8662" s="6" t="s">
        <v>17113</v>
      </c>
      <c r="D8662" s="3" t="s">
        <v>2664</v>
      </c>
    </row>
    <row r="8663">
      <c r="A8663" s="6" t="s">
        <v>4681</v>
      </c>
      <c r="B8663" s="2" t="s">
        <v>17114</v>
      </c>
      <c r="C8663" s="6" t="s">
        <v>17115</v>
      </c>
      <c r="D8663" s="3" t="s">
        <v>2664</v>
      </c>
    </row>
    <row r="8664">
      <c r="A8664" s="6" t="s">
        <v>4681</v>
      </c>
      <c r="B8664" s="2" t="s">
        <v>17116</v>
      </c>
      <c r="C8664" s="6" t="s">
        <v>17117</v>
      </c>
      <c r="D8664" s="3" t="s">
        <v>2664</v>
      </c>
    </row>
    <row r="8665">
      <c r="A8665" s="6" t="s">
        <v>4681</v>
      </c>
      <c r="B8665" s="2" t="s">
        <v>17118</v>
      </c>
      <c r="C8665" s="6" t="s">
        <v>17119</v>
      </c>
      <c r="D8665" s="3" t="s">
        <v>2664</v>
      </c>
    </row>
    <row r="8666">
      <c r="A8666" s="6" t="s">
        <v>4681</v>
      </c>
      <c r="B8666" s="2" t="s">
        <v>17120</v>
      </c>
      <c r="C8666" s="6" t="s">
        <v>17121</v>
      </c>
      <c r="D8666" s="3" t="s">
        <v>2664</v>
      </c>
    </row>
    <row r="8667">
      <c r="A8667" s="6" t="s">
        <v>4681</v>
      </c>
      <c r="B8667" s="2" t="s">
        <v>17122</v>
      </c>
      <c r="C8667" s="6" t="s">
        <v>17123</v>
      </c>
      <c r="D8667" s="3" t="s">
        <v>2664</v>
      </c>
    </row>
    <row r="8668">
      <c r="A8668" s="6" t="s">
        <v>4681</v>
      </c>
      <c r="B8668" s="2" t="s">
        <v>17124</v>
      </c>
      <c r="C8668" s="6" t="s">
        <v>17125</v>
      </c>
      <c r="D8668" s="3" t="s">
        <v>2664</v>
      </c>
    </row>
    <row r="8669">
      <c r="A8669" s="6" t="s">
        <v>4681</v>
      </c>
      <c r="B8669" s="2" t="s">
        <v>17126</v>
      </c>
      <c r="C8669" s="6" t="s">
        <v>17127</v>
      </c>
      <c r="D8669" s="3" t="s">
        <v>2666</v>
      </c>
    </row>
    <row r="8670">
      <c r="A8670" s="6" t="s">
        <v>4681</v>
      </c>
      <c r="B8670" s="2" t="s">
        <v>17128</v>
      </c>
      <c r="C8670" s="6" t="s">
        <v>17129</v>
      </c>
      <c r="D8670" s="3" t="s">
        <v>2666</v>
      </c>
    </row>
    <row r="8671">
      <c r="A8671" s="6" t="s">
        <v>4681</v>
      </c>
      <c r="B8671" s="2" t="s">
        <v>17130</v>
      </c>
      <c r="C8671" s="6" t="s">
        <v>17131</v>
      </c>
      <c r="D8671" s="3" t="s">
        <v>2666</v>
      </c>
    </row>
    <row r="8672">
      <c r="A8672" s="6" t="s">
        <v>4681</v>
      </c>
      <c r="B8672" s="2" t="s">
        <v>17132</v>
      </c>
      <c r="C8672" s="6" t="s">
        <v>17133</v>
      </c>
      <c r="D8672" s="3" t="s">
        <v>2666</v>
      </c>
    </row>
    <row r="8673">
      <c r="A8673" s="6" t="s">
        <v>4681</v>
      </c>
      <c r="B8673" s="2" t="s">
        <v>17134</v>
      </c>
      <c r="C8673" s="6" t="s">
        <v>17135</v>
      </c>
      <c r="D8673" s="3" t="s">
        <v>2666</v>
      </c>
    </row>
    <row r="8674">
      <c r="A8674" s="6" t="s">
        <v>4681</v>
      </c>
      <c r="B8674" s="2" t="s">
        <v>17136</v>
      </c>
      <c r="C8674" s="6" t="s">
        <v>17137</v>
      </c>
      <c r="D8674" s="3" t="s">
        <v>2666</v>
      </c>
    </row>
    <row r="8675">
      <c r="A8675" s="6" t="s">
        <v>4681</v>
      </c>
      <c r="B8675" s="2" t="s">
        <v>17138</v>
      </c>
      <c r="C8675" s="6" t="s">
        <v>17139</v>
      </c>
      <c r="D8675" s="3" t="s">
        <v>2666</v>
      </c>
    </row>
    <row r="8676">
      <c r="A8676" s="6" t="s">
        <v>4681</v>
      </c>
      <c r="B8676" s="2" t="s">
        <v>17140</v>
      </c>
      <c r="C8676" s="6" t="s">
        <v>17141</v>
      </c>
      <c r="D8676" s="3" t="s">
        <v>2666</v>
      </c>
    </row>
    <row r="8677">
      <c r="A8677" s="6" t="s">
        <v>4681</v>
      </c>
      <c r="B8677" s="2" t="s">
        <v>17142</v>
      </c>
      <c r="C8677" s="6" t="s">
        <v>17143</v>
      </c>
      <c r="D8677" s="3" t="s">
        <v>2668</v>
      </c>
    </row>
    <row r="8678">
      <c r="A8678" s="6" t="s">
        <v>4681</v>
      </c>
      <c r="B8678" s="2" t="s">
        <v>17144</v>
      </c>
      <c r="C8678" s="6" t="s">
        <v>17145</v>
      </c>
      <c r="D8678" s="3" t="s">
        <v>2668</v>
      </c>
    </row>
    <row r="8679">
      <c r="A8679" s="6" t="s">
        <v>4681</v>
      </c>
      <c r="B8679" s="2" t="s">
        <v>17146</v>
      </c>
      <c r="C8679" s="6" t="s">
        <v>17147</v>
      </c>
      <c r="D8679" s="3" t="s">
        <v>2668</v>
      </c>
    </row>
    <row r="8680">
      <c r="A8680" s="6" t="s">
        <v>4681</v>
      </c>
      <c r="B8680" s="2" t="s">
        <v>17148</v>
      </c>
      <c r="C8680" s="6" t="s">
        <v>17149</v>
      </c>
      <c r="D8680" s="3" t="s">
        <v>2668</v>
      </c>
    </row>
    <row r="8681">
      <c r="A8681" s="6" t="s">
        <v>4681</v>
      </c>
      <c r="B8681" s="2" t="s">
        <v>17150</v>
      </c>
      <c r="C8681" s="6" t="s">
        <v>17151</v>
      </c>
      <c r="D8681" s="3" t="s">
        <v>2668</v>
      </c>
    </row>
    <row r="8682">
      <c r="A8682" s="6" t="s">
        <v>4681</v>
      </c>
      <c r="B8682" s="2" t="s">
        <v>17152</v>
      </c>
      <c r="C8682" s="6" t="s">
        <v>17153</v>
      </c>
      <c r="D8682" s="3" t="s">
        <v>2668</v>
      </c>
    </row>
    <row r="8683">
      <c r="A8683" s="6" t="s">
        <v>4681</v>
      </c>
      <c r="B8683" s="2" t="s">
        <v>17154</v>
      </c>
      <c r="C8683" s="6" t="s">
        <v>17155</v>
      </c>
      <c r="D8683" s="3" t="s">
        <v>2670</v>
      </c>
    </row>
    <row r="8684">
      <c r="A8684" s="6" t="s">
        <v>4681</v>
      </c>
      <c r="B8684" s="2" t="s">
        <v>17156</v>
      </c>
      <c r="C8684" s="6" t="s">
        <v>17157</v>
      </c>
      <c r="D8684" s="3" t="s">
        <v>2670</v>
      </c>
    </row>
    <row r="8685">
      <c r="A8685" s="6" t="s">
        <v>4681</v>
      </c>
      <c r="B8685" s="2" t="s">
        <v>17158</v>
      </c>
      <c r="C8685" s="6" t="s">
        <v>17159</v>
      </c>
      <c r="D8685" s="3" t="s">
        <v>2670</v>
      </c>
    </row>
    <row r="8686">
      <c r="A8686" s="6" t="s">
        <v>4681</v>
      </c>
      <c r="B8686" s="2" t="s">
        <v>17160</v>
      </c>
      <c r="C8686" s="6" t="s">
        <v>17161</v>
      </c>
      <c r="D8686" s="3" t="s">
        <v>2672</v>
      </c>
    </row>
    <row r="8687">
      <c r="A8687" s="6" t="s">
        <v>4681</v>
      </c>
      <c r="B8687" s="2" t="s">
        <v>17162</v>
      </c>
      <c r="C8687" s="6" t="s">
        <v>17163</v>
      </c>
      <c r="D8687" s="3" t="s">
        <v>2672</v>
      </c>
    </row>
    <row r="8688">
      <c r="A8688" s="6" t="s">
        <v>4681</v>
      </c>
      <c r="B8688" s="2" t="s">
        <v>17164</v>
      </c>
      <c r="C8688" s="6" t="s">
        <v>17165</v>
      </c>
      <c r="D8688" s="3" t="s">
        <v>2672</v>
      </c>
    </row>
    <row r="8689">
      <c r="A8689" s="6" t="s">
        <v>4681</v>
      </c>
      <c r="B8689" s="2" t="s">
        <v>17166</v>
      </c>
      <c r="C8689" s="6" t="s">
        <v>17167</v>
      </c>
      <c r="D8689" s="3" t="s">
        <v>2672</v>
      </c>
    </row>
    <row r="8690">
      <c r="A8690" s="6" t="s">
        <v>4681</v>
      </c>
      <c r="B8690" s="2" t="s">
        <v>17168</v>
      </c>
      <c r="C8690" s="6" t="s">
        <v>17169</v>
      </c>
      <c r="D8690" s="3" t="s">
        <v>2672</v>
      </c>
    </row>
    <row r="8691">
      <c r="A8691" s="6" t="s">
        <v>4681</v>
      </c>
      <c r="B8691" s="2" t="s">
        <v>17170</v>
      </c>
      <c r="C8691" s="6" t="s">
        <v>17171</v>
      </c>
      <c r="D8691" s="3" t="s">
        <v>2672</v>
      </c>
    </row>
    <row r="8692">
      <c r="A8692" s="6" t="s">
        <v>4681</v>
      </c>
      <c r="B8692" s="2" t="s">
        <v>17172</v>
      </c>
      <c r="C8692" s="6" t="s">
        <v>17173</v>
      </c>
      <c r="D8692" s="3" t="s">
        <v>2672</v>
      </c>
    </row>
    <row r="8693">
      <c r="A8693" s="6" t="s">
        <v>4681</v>
      </c>
      <c r="B8693" s="2" t="s">
        <v>17174</v>
      </c>
      <c r="C8693" s="6" t="s">
        <v>17175</v>
      </c>
      <c r="D8693" s="3" t="s">
        <v>2674</v>
      </c>
    </row>
    <row r="8694">
      <c r="A8694" s="6" t="s">
        <v>4681</v>
      </c>
      <c r="B8694" s="2" t="s">
        <v>17176</v>
      </c>
      <c r="C8694" s="6" t="s">
        <v>17177</v>
      </c>
      <c r="D8694" s="3" t="s">
        <v>2674</v>
      </c>
    </row>
    <row r="8695">
      <c r="A8695" s="6" t="s">
        <v>4681</v>
      </c>
      <c r="B8695" s="2" t="s">
        <v>17178</v>
      </c>
      <c r="C8695" s="6" t="s">
        <v>17179</v>
      </c>
      <c r="D8695" s="3" t="s">
        <v>2674</v>
      </c>
    </row>
    <row r="8696">
      <c r="A8696" s="6" t="s">
        <v>4681</v>
      </c>
      <c r="B8696" s="2" t="s">
        <v>17180</v>
      </c>
      <c r="C8696" s="6" t="s">
        <v>17181</v>
      </c>
      <c r="D8696" s="3" t="s">
        <v>2674</v>
      </c>
    </row>
    <row r="8697">
      <c r="A8697" s="6" t="s">
        <v>4681</v>
      </c>
      <c r="B8697" s="2" t="s">
        <v>17182</v>
      </c>
      <c r="C8697" s="6" t="s">
        <v>17183</v>
      </c>
      <c r="D8697" s="3" t="s">
        <v>2674</v>
      </c>
    </row>
    <row r="8698">
      <c r="A8698" s="6" t="s">
        <v>4681</v>
      </c>
      <c r="B8698" s="2" t="s">
        <v>17184</v>
      </c>
      <c r="C8698" s="6" t="s">
        <v>17185</v>
      </c>
      <c r="D8698" s="3" t="s">
        <v>2674</v>
      </c>
    </row>
    <row r="8699">
      <c r="A8699" s="6" t="s">
        <v>4681</v>
      </c>
      <c r="B8699" s="2" t="s">
        <v>17186</v>
      </c>
      <c r="C8699" s="6" t="s">
        <v>17187</v>
      </c>
      <c r="D8699" s="3" t="s">
        <v>2674</v>
      </c>
    </row>
    <row r="8700">
      <c r="A8700" s="6" t="s">
        <v>4681</v>
      </c>
      <c r="B8700" s="2" t="s">
        <v>17188</v>
      </c>
      <c r="C8700" s="6" t="s">
        <v>17189</v>
      </c>
      <c r="D8700" s="3" t="s">
        <v>2674</v>
      </c>
    </row>
    <row r="8701">
      <c r="A8701" s="6" t="s">
        <v>4681</v>
      </c>
      <c r="B8701" s="2" t="s">
        <v>17190</v>
      </c>
      <c r="C8701" s="6" t="s">
        <v>17191</v>
      </c>
      <c r="D8701" s="3" t="s">
        <v>2676</v>
      </c>
    </row>
    <row r="8702">
      <c r="A8702" s="6" t="s">
        <v>4681</v>
      </c>
      <c r="B8702" s="2" t="s">
        <v>17192</v>
      </c>
      <c r="C8702" s="6" t="s">
        <v>17193</v>
      </c>
      <c r="D8702" s="3" t="s">
        <v>2676</v>
      </c>
    </row>
    <row r="8703">
      <c r="A8703" s="6" t="s">
        <v>4681</v>
      </c>
      <c r="B8703" s="2" t="s">
        <v>17194</v>
      </c>
      <c r="C8703" s="6" t="s">
        <v>17195</v>
      </c>
      <c r="D8703" s="3" t="s">
        <v>2676</v>
      </c>
    </row>
    <row r="8704">
      <c r="A8704" s="6" t="s">
        <v>4681</v>
      </c>
      <c r="B8704" s="2" t="s">
        <v>17196</v>
      </c>
      <c r="C8704" s="6" t="s">
        <v>17197</v>
      </c>
      <c r="D8704" s="3" t="s">
        <v>2676</v>
      </c>
    </row>
    <row r="8705">
      <c r="A8705" s="6" t="s">
        <v>4681</v>
      </c>
      <c r="B8705" s="2" t="s">
        <v>17198</v>
      </c>
      <c r="C8705" s="6" t="s">
        <v>17199</v>
      </c>
      <c r="D8705" s="3" t="s">
        <v>2676</v>
      </c>
    </row>
    <row r="8706">
      <c r="A8706" s="6" t="s">
        <v>4681</v>
      </c>
      <c r="B8706" s="2" t="s">
        <v>17200</v>
      </c>
      <c r="C8706" s="6" t="s">
        <v>17201</v>
      </c>
      <c r="D8706" s="3" t="s">
        <v>2676</v>
      </c>
    </row>
    <row r="8707">
      <c r="A8707" s="6" t="s">
        <v>4681</v>
      </c>
      <c r="B8707" s="2" t="s">
        <v>17202</v>
      </c>
      <c r="C8707" s="6" t="s">
        <v>17203</v>
      </c>
      <c r="D8707" s="3" t="s">
        <v>2676</v>
      </c>
    </row>
    <row r="8708">
      <c r="A8708" s="6" t="s">
        <v>4681</v>
      </c>
      <c r="B8708" s="2" t="s">
        <v>17204</v>
      </c>
      <c r="C8708" s="6" t="s">
        <v>17205</v>
      </c>
      <c r="D8708" s="3" t="s">
        <v>2676</v>
      </c>
    </row>
    <row r="8709">
      <c r="A8709" s="6" t="s">
        <v>4681</v>
      </c>
      <c r="B8709" s="2" t="s">
        <v>17206</v>
      </c>
      <c r="C8709" s="6" t="s">
        <v>17207</v>
      </c>
      <c r="D8709" s="3" t="s">
        <v>2676</v>
      </c>
    </row>
    <row r="8710">
      <c r="A8710" s="6" t="s">
        <v>4681</v>
      </c>
      <c r="B8710" s="2" t="s">
        <v>17208</v>
      </c>
      <c r="C8710" s="6" t="s">
        <v>17209</v>
      </c>
      <c r="D8710" s="3" t="s">
        <v>2676</v>
      </c>
    </row>
    <row r="8711">
      <c r="A8711" s="6" t="s">
        <v>4681</v>
      </c>
      <c r="B8711" s="2" t="s">
        <v>17210</v>
      </c>
      <c r="C8711" s="6" t="s">
        <v>17211</v>
      </c>
      <c r="D8711" s="3" t="s">
        <v>2678</v>
      </c>
    </row>
    <row r="8712">
      <c r="A8712" s="6" t="s">
        <v>4681</v>
      </c>
      <c r="B8712" s="2" t="s">
        <v>17212</v>
      </c>
      <c r="C8712" s="6" t="s">
        <v>17213</v>
      </c>
      <c r="D8712" s="3" t="s">
        <v>2678</v>
      </c>
    </row>
    <row r="8713">
      <c r="A8713" s="6" t="s">
        <v>4681</v>
      </c>
      <c r="B8713" s="2" t="s">
        <v>17214</v>
      </c>
      <c r="C8713" s="6" t="s">
        <v>17215</v>
      </c>
      <c r="D8713" s="3" t="s">
        <v>2678</v>
      </c>
    </row>
    <row r="8714">
      <c r="A8714" s="6" t="s">
        <v>4681</v>
      </c>
      <c r="B8714" s="2" t="s">
        <v>17216</v>
      </c>
      <c r="C8714" s="6" t="s">
        <v>17217</v>
      </c>
      <c r="D8714" s="3" t="s">
        <v>2678</v>
      </c>
    </row>
    <row r="8715">
      <c r="A8715" s="6" t="s">
        <v>4681</v>
      </c>
      <c r="B8715" s="2" t="s">
        <v>17218</v>
      </c>
      <c r="C8715" s="6" t="s">
        <v>17219</v>
      </c>
      <c r="D8715" s="3" t="s">
        <v>2678</v>
      </c>
    </row>
    <row r="8716">
      <c r="A8716" s="6" t="s">
        <v>4681</v>
      </c>
      <c r="B8716" s="2" t="s">
        <v>17220</v>
      </c>
      <c r="C8716" s="6" t="s">
        <v>17221</v>
      </c>
      <c r="D8716" s="3" t="s">
        <v>2678</v>
      </c>
    </row>
    <row r="8717">
      <c r="A8717" s="6" t="s">
        <v>4681</v>
      </c>
      <c r="B8717" s="2" t="s">
        <v>17222</v>
      </c>
      <c r="C8717" s="6" t="s">
        <v>17223</v>
      </c>
      <c r="D8717" s="3" t="s">
        <v>2678</v>
      </c>
    </row>
    <row r="8718">
      <c r="A8718" s="6" t="s">
        <v>4681</v>
      </c>
      <c r="B8718" s="2" t="s">
        <v>17224</v>
      </c>
      <c r="C8718" s="6" t="s">
        <v>17225</v>
      </c>
      <c r="D8718" s="3" t="s">
        <v>2678</v>
      </c>
    </row>
    <row r="8719">
      <c r="A8719" s="6" t="s">
        <v>4681</v>
      </c>
      <c r="B8719" s="2" t="s">
        <v>17226</v>
      </c>
      <c r="C8719" s="6" t="s">
        <v>17227</v>
      </c>
      <c r="D8719" s="3" t="s">
        <v>2678</v>
      </c>
    </row>
    <row r="8720">
      <c r="A8720" s="6" t="s">
        <v>4681</v>
      </c>
      <c r="B8720" s="2" t="s">
        <v>17228</v>
      </c>
      <c r="C8720" s="6" t="s">
        <v>17229</v>
      </c>
      <c r="D8720" s="3" t="s">
        <v>2681</v>
      </c>
    </row>
    <row r="8721">
      <c r="A8721" s="6" t="s">
        <v>4681</v>
      </c>
      <c r="B8721" s="2" t="s">
        <v>17230</v>
      </c>
      <c r="C8721" s="6" t="s">
        <v>17231</v>
      </c>
      <c r="D8721" s="3" t="s">
        <v>2681</v>
      </c>
    </row>
    <row r="8722">
      <c r="A8722" s="6" t="s">
        <v>4681</v>
      </c>
      <c r="B8722" s="2" t="s">
        <v>17232</v>
      </c>
      <c r="C8722" s="6" t="s">
        <v>17233</v>
      </c>
      <c r="D8722" s="3" t="s">
        <v>2681</v>
      </c>
    </row>
    <row r="8723">
      <c r="A8723" s="6" t="s">
        <v>4681</v>
      </c>
      <c r="B8723" s="2" t="s">
        <v>17234</v>
      </c>
      <c r="C8723" s="6" t="s">
        <v>17235</v>
      </c>
      <c r="D8723" s="3" t="s">
        <v>2681</v>
      </c>
    </row>
    <row r="8724">
      <c r="A8724" s="6" t="s">
        <v>4681</v>
      </c>
      <c r="B8724" s="2" t="s">
        <v>17236</v>
      </c>
      <c r="C8724" s="6" t="s">
        <v>17237</v>
      </c>
      <c r="D8724" s="3" t="s">
        <v>2681</v>
      </c>
    </row>
    <row r="8725">
      <c r="A8725" s="6" t="s">
        <v>4681</v>
      </c>
      <c r="B8725" s="2" t="s">
        <v>17238</v>
      </c>
      <c r="C8725" s="6" t="s">
        <v>17239</v>
      </c>
      <c r="D8725" s="3" t="s">
        <v>2681</v>
      </c>
    </row>
    <row r="8726">
      <c r="A8726" s="6" t="s">
        <v>4681</v>
      </c>
      <c r="B8726" s="2" t="s">
        <v>17240</v>
      </c>
      <c r="C8726" s="6" t="s">
        <v>17241</v>
      </c>
      <c r="D8726" s="3" t="s">
        <v>2681</v>
      </c>
    </row>
    <row r="8727">
      <c r="A8727" s="6" t="s">
        <v>4681</v>
      </c>
      <c r="B8727" s="2" t="s">
        <v>17242</v>
      </c>
      <c r="C8727" s="6" t="s">
        <v>17243</v>
      </c>
      <c r="D8727" s="3" t="s">
        <v>2683</v>
      </c>
    </row>
    <row r="8728">
      <c r="A8728" s="6" t="s">
        <v>4681</v>
      </c>
      <c r="B8728" s="2" t="s">
        <v>17244</v>
      </c>
      <c r="C8728" s="6" t="s">
        <v>17245</v>
      </c>
      <c r="D8728" s="3" t="s">
        <v>2683</v>
      </c>
    </row>
    <row r="8729">
      <c r="A8729" s="6" t="s">
        <v>4681</v>
      </c>
      <c r="B8729" s="2" t="s">
        <v>17246</v>
      </c>
      <c r="C8729" s="6" t="s">
        <v>17247</v>
      </c>
      <c r="D8729" s="3" t="s">
        <v>2683</v>
      </c>
    </row>
    <row r="8730">
      <c r="A8730" s="6" t="s">
        <v>4681</v>
      </c>
      <c r="B8730" s="2" t="s">
        <v>17248</v>
      </c>
      <c r="C8730" s="6" t="s">
        <v>17249</v>
      </c>
      <c r="D8730" s="3" t="s">
        <v>2683</v>
      </c>
    </row>
    <row r="8731">
      <c r="A8731" s="6" t="s">
        <v>4681</v>
      </c>
      <c r="B8731" s="2" t="s">
        <v>17250</v>
      </c>
      <c r="C8731" s="6" t="s">
        <v>17251</v>
      </c>
      <c r="D8731" s="3" t="s">
        <v>2683</v>
      </c>
    </row>
    <row r="8732">
      <c r="A8732" s="6" t="s">
        <v>4681</v>
      </c>
      <c r="B8732" s="2" t="s">
        <v>17252</v>
      </c>
      <c r="C8732" s="6" t="s">
        <v>17253</v>
      </c>
      <c r="D8732" s="3" t="s">
        <v>2683</v>
      </c>
    </row>
    <row r="8733">
      <c r="A8733" s="6" t="s">
        <v>4681</v>
      </c>
      <c r="B8733" s="2" t="s">
        <v>17254</v>
      </c>
      <c r="C8733" s="6" t="s">
        <v>17255</v>
      </c>
      <c r="D8733" s="3" t="s">
        <v>2683</v>
      </c>
    </row>
    <row r="8734">
      <c r="A8734" s="6" t="s">
        <v>4681</v>
      </c>
      <c r="B8734" s="2" t="s">
        <v>17256</v>
      </c>
      <c r="C8734" s="6" t="s">
        <v>17257</v>
      </c>
      <c r="D8734" s="3" t="s">
        <v>2683</v>
      </c>
    </row>
    <row r="8735">
      <c r="A8735" s="6" t="s">
        <v>4681</v>
      </c>
      <c r="B8735" s="2" t="s">
        <v>17258</v>
      </c>
      <c r="C8735" s="6" t="s">
        <v>17259</v>
      </c>
      <c r="D8735" s="3" t="s">
        <v>2683</v>
      </c>
    </row>
    <row r="8736">
      <c r="A8736" s="6" t="s">
        <v>4681</v>
      </c>
      <c r="B8736" s="2" t="s">
        <v>17260</v>
      </c>
      <c r="C8736" s="6" t="s">
        <v>17261</v>
      </c>
      <c r="D8736" s="3" t="s">
        <v>2685</v>
      </c>
    </row>
    <row r="8737">
      <c r="A8737" s="6" t="s">
        <v>4681</v>
      </c>
      <c r="B8737" s="2" t="s">
        <v>17262</v>
      </c>
      <c r="C8737" s="6" t="s">
        <v>17263</v>
      </c>
      <c r="D8737" s="3" t="s">
        <v>2685</v>
      </c>
    </row>
    <row r="8738">
      <c r="A8738" s="6" t="s">
        <v>4681</v>
      </c>
      <c r="B8738" s="2" t="s">
        <v>17264</v>
      </c>
      <c r="C8738" s="6" t="s">
        <v>17265</v>
      </c>
      <c r="D8738" s="3" t="s">
        <v>2685</v>
      </c>
    </row>
    <row r="8739">
      <c r="A8739" s="6" t="s">
        <v>4681</v>
      </c>
      <c r="B8739" s="2" t="s">
        <v>17266</v>
      </c>
      <c r="C8739" s="6" t="s">
        <v>17267</v>
      </c>
      <c r="D8739" s="3" t="s">
        <v>2685</v>
      </c>
    </row>
    <row r="8740">
      <c r="A8740" s="6" t="s">
        <v>4681</v>
      </c>
      <c r="B8740" s="2" t="s">
        <v>17268</v>
      </c>
      <c r="C8740" s="6" t="s">
        <v>17269</v>
      </c>
      <c r="D8740" s="3" t="s">
        <v>2685</v>
      </c>
    </row>
    <row r="8741">
      <c r="A8741" s="6" t="s">
        <v>4681</v>
      </c>
      <c r="B8741" s="2" t="s">
        <v>17270</v>
      </c>
      <c r="C8741" s="6" t="s">
        <v>17271</v>
      </c>
      <c r="D8741" s="3" t="s">
        <v>2685</v>
      </c>
    </row>
    <row r="8742">
      <c r="A8742" s="6" t="s">
        <v>4681</v>
      </c>
      <c r="B8742" s="2" t="s">
        <v>17272</v>
      </c>
      <c r="C8742" s="6" t="s">
        <v>17273</v>
      </c>
      <c r="D8742" s="3" t="s">
        <v>2685</v>
      </c>
    </row>
    <row r="8743">
      <c r="A8743" s="6" t="s">
        <v>4681</v>
      </c>
      <c r="B8743" s="2" t="s">
        <v>17274</v>
      </c>
      <c r="C8743" s="6" t="s">
        <v>17275</v>
      </c>
      <c r="D8743" s="3" t="s">
        <v>2687</v>
      </c>
    </row>
    <row r="8744">
      <c r="A8744" s="6" t="s">
        <v>4681</v>
      </c>
      <c r="B8744" s="2" t="s">
        <v>17276</v>
      </c>
      <c r="C8744" s="6" t="s">
        <v>17277</v>
      </c>
      <c r="D8744" s="3" t="s">
        <v>2687</v>
      </c>
    </row>
    <row r="8745">
      <c r="A8745" s="6" t="s">
        <v>4681</v>
      </c>
      <c r="B8745" s="2" t="s">
        <v>17278</v>
      </c>
      <c r="C8745" s="6" t="s">
        <v>17279</v>
      </c>
      <c r="D8745" s="3" t="s">
        <v>2687</v>
      </c>
    </row>
    <row r="8746">
      <c r="A8746" s="6" t="s">
        <v>4681</v>
      </c>
      <c r="B8746" s="2" t="s">
        <v>17280</v>
      </c>
      <c r="C8746" s="6" t="s">
        <v>17281</v>
      </c>
      <c r="D8746" s="3" t="s">
        <v>2687</v>
      </c>
    </row>
    <row r="8747">
      <c r="A8747" s="6" t="s">
        <v>4681</v>
      </c>
      <c r="B8747" s="2" t="s">
        <v>17282</v>
      </c>
      <c r="C8747" s="6" t="s">
        <v>17283</v>
      </c>
      <c r="D8747" s="3" t="s">
        <v>2687</v>
      </c>
    </row>
    <row r="8748">
      <c r="A8748" s="6" t="s">
        <v>4681</v>
      </c>
      <c r="B8748" s="2" t="s">
        <v>17284</v>
      </c>
      <c r="C8748" s="6" t="s">
        <v>17285</v>
      </c>
      <c r="D8748" s="3" t="s">
        <v>2687</v>
      </c>
    </row>
    <row r="8749">
      <c r="A8749" s="6" t="s">
        <v>4681</v>
      </c>
      <c r="B8749" s="2" t="s">
        <v>17286</v>
      </c>
      <c r="C8749" s="6" t="s">
        <v>17287</v>
      </c>
      <c r="D8749" s="3" t="s">
        <v>2687</v>
      </c>
    </row>
    <row r="8750">
      <c r="A8750" s="6" t="s">
        <v>4681</v>
      </c>
      <c r="B8750" s="2" t="s">
        <v>17288</v>
      </c>
      <c r="C8750" s="6" t="s">
        <v>17289</v>
      </c>
      <c r="D8750" s="3" t="s">
        <v>2687</v>
      </c>
    </row>
    <row r="8751">
      <c r="A8751" s="6" t="s">
        <v>4681</v>
      </c>
      <c r="B8751" s="2" t="s">
        <v>17290</v>
      </c>
      <c r="C8751" s="6" t="s">
        <v>17291</v>
      </c>
      <c r="D8751" s="3" t="s">
        <v>2687</v>
      </c>
    </row>
    <row r="8752">
      <c r="A8752" s="6" t="s">
        <v>4681</v>
      </c>
      <c r="B8752" s="2" t="s">
        <v>17292</v>
      </c>
      <c r="C8752" s="6" t="s">
        <v>17293</v>
      </c>
      <c r="D8752" s="3" t="s">
        <v>2689</v>
      </c>
    </row>
    <row r="8753">
      <c r="A8753" s="6" t="s">
        <v>4681</v>
      </c>
      <c r="B8753" s="2" t="s">
        <v>17294</v>
      </c>
      <c r="C8753" s="6" t="s">
        <v>17295</v>
      </c>
      <c r="D8753" s="3" t="s">
        <v>2689</v>
      </c>
    </row>
    <row r="8754">
      <c r="A8754" s="6" t="s">
        <v>4681</v>
      </c>
      <c r="B8754" s="2" t="s">
        <v>17296</v>
      </c>
      <c r="C8754" s="6" t="s">
        <v>17297</v>
      </c>
      <c r="D8754" s="3" t="s">
        <v>2689</v>
      </c>
    </row>
    <row r="8755">
      <c r="A8755" s="6" t="s">
        <v>4681</v>
      </c>
      <c r="B8755" s="2" t="s">
        <v>17298</v>
      </c>
      <c r="C8755" s="6" t="s">
        <v>17299</v>
      </c>
      <c r="D8755" s="3" t="s">
        <v>2689</v>
      </c>
    </row>
    <row r="8756">
      <c r="A8756" s="6" t="s">
        <v>4681</v>
      </c>
      <c r="B8756" s="2" t="s">
        <v>17300</v>
      </c>
      <c r="C8756" s="6" t="s">
        <v>17301</v>
      </c>
      <c r="D8756" s="3" t="s">
        <v>2689</v>
      </c>
    </row>
    <row r="8757">
      <c r="A8757" s="6" t="s">
        <v>4681</v>
      </c>
      <c r="B8757" s="2" t="s">
        <v>17302</v>
      </c>
      <c r="C8757" s="6" t="s">
        <v>17303</v>
      </c>
      <c r="D8757" s="3" t="s">
        <v>2689</v>
      </c>
    </row>
    <row r="8758">
      <c r="A8758" s="6" t="s">
        <v>4681</v>
      </c>
      <c r="B8758" s="2" t="s">
        <v>17304</v>
      </c>
      <c r="C8758" s="6" t="s">
        <v>17305</v>
      </c>
      <c r="D8758" s="3" t="s">
        <v>2689</v>
      </c>
    </row>
    <row r="8759">
      <c r="A8759" s="6" t="s">
        <v>4681</v>
      </c>
      <c r="B8759" s="2" t="s">
        <v>17306</v>
      </c>
      <c r="C8759" s="6" t="s">
        <v>17307</v>
      </c>
      <c r="D8759" s="3" t="s">
        <v>2689</v>
      </c>
    </row>
    <row r="8760">
      <c r="A8760" s="6" t="s">
        <v>4681</v>
      </c>
      <c r="B8760" s="2" t="s">
        <v>17308</v>
      </c>
      <c r="C8760" s="6" t="s">
        <v>17309</v>
      </c>
      <c r="D8760" s="3" t="s">
        <v>2689</v>
      </c>
    </row>
    <row r="8761">
      <c r="A8761" s="6" t="s">
        <v>4681</v>
      </c>
      <c r="B8761" s="2" t="s">
        <v>17310</v>
      </c>
      <c r="C8761" s="6" t="s">
        <v>17311</v>
      </c>
      <c r="D8761" s="3" t="s">
        <v>2689</v>
      </c>
    </row>
    <row r="8762">
      <c r="A8762" s="6" t="s">
        <v>4681</v>
      </c>
      <c r="B8762" s="2" t="s">
        <v>17312</v>
      </c>
      <c r="C8762" s="6" t="s">
        <v>17313</v>
      </c>
      <c r="D8762" s="3" t="s">
        <v>2691</v>
      </c>
    </row>
    <row r="8763">
      <c r="A8763" s="6" t="s">
        <v>4681</v>
      </c>
      <c r="B8763" s="2" t="s">
        <v>17314</v>
      </c>
      <c r="C8763" s="6" t="s">
        <v>17315</v>
      </c>
      <c r="D8763" s="3" t="s">
        <v>2691</v>
      </c>
    </row>
    <row r="8764">
      <c r="A8764" s="6" t="s">
        <v>4681</v>
      </c>
      <c r="B8764" s="2" t="s">
        <v>17316</v>
      </c>
      <c r="C8764" s="6" t="s">
        <v>17317</v>
      </c>
      <c r="D8764" s="3" t="s">
        <v>2691</v>
      </c>
    </row>
    <row r="8765">
      <c r="A8765" s="6" t="s">
        <v>4681</v>
      </c>
      <c r="B8765" s="2" t="s">
        <v>17318</v>
      </c>
      <c r="C8765" s="6" t="s">
        <v>17319</v>
      </c>
      <c r="D8765" s="3" t="s">
        <v>2691</v>
      </c>
    </row>
    <row r="8766">
      <c r="A8766" s="6" t="s">
        <v>4681</v>
      </c>
      <c r="B8766" s="2" t="s">
        <v>17320</v>
      </c>
      <c r="C8766" s="6" t="s">
        <v>17321</v>
      </c>
      <c r="D8766" s="3" t="s">
        <v>2691</v>
      </c>
    </row>
    <row r="8767">
      <c r="A8767" s="6" t="s">
        <v>4681</v>
      </c>
      <c r="B8767" s="2" t="s">
        <v>17322</v>
      </c>
      <c r="C8767" s="6" t="s">
        <v>17323</v>
      </c>
      <c r="D8767" s="3" t="s">
        <v>2691</v>
      </c>
    </row>
    <row r="8768">
      <c r="A8768" s="6" t="s">
        <v>4681</v>
      </c>
      <c r="B8768" s="2" t="s">
        <v>17324</v>
      </c>
      <c r="C8768" s="6" t="s">
        <v>17325</v>
      </c>
      <c r="D8768" s="3" t="s">
        <v>2691</v>
      </c>
    </row>
    <row r="8769">
      <c r="A8769" s="6" t="s">
        <v>4681</v>
      </c>
      <c r="B8769" s="2" t="s">
        <v>17326</v>
      </c>
      <c r="C8769" s="6" t="s">
        <v>17327</v>
      </c>
      <c r="D8769" s="3" t="s">
        <v>2691</v>
      </c>
    </row>
    <row r="8770">
      <c r="A8770" s="6" t="s">
        <v>4681</v>
      </c>
      <c r="B8770" s="2" t="s">
        <v>17328</v>
      </c>
      <c r="C8770" s="6" t="s">
        <v>17329</v>
      </c>
      <c r="D8770" s="3" t="s">
        <v>2691</v>
      </c>
    </row>
    <row r="8771">
      <c r="A8771" s="6" t="s">
        <v>4681</v>
      </c>
      <c r="B8771" s="2" t="s">
        <v>17330</v>
      </c>
      <c r="C8771" s="6" t="s">
        <v>17331</v>
      </c>
      <c r="D8771" s="3" t="s">
        <v>2693</v>
      </c>
    </row>
    <row r="8772">
      <c r="A8772" s="6" t="s">
        <v>4681</v>
      </c>
      <c r="B8772" s="2" t="s">
        <v>17332</v>
      </c>
      <c r="C8772" s="6" t="s">
        <v>17333</v>
      </c>
      <c r="D8772" s="3" t="s">
        <v>2693</v>
      </c>
    </row>
    <row r="8773">
      <c r="A8773" s="6" t="s">
        <v>4681</v>
      </c>
      <c r="B8773" s="2" t="s">
        <v>17334</v>
      </c>
      <c r="C8773" s="6" t="s">
        <v>17335</v>
      </c>
      <c r="D8773" s="3" t="s">
        <v>2693</v>
      </c>
    </row>
    <row r="8774">
      <c r="A8774" s="6" t="s">
        <v>4681</v>
      </c>
      <c r="B8774" s="2" t="s">
        <v>17336</v>
      </c>
      <c r="C8774" s="6" t="s">
        <v>17337</v>
      </c>
      <c r="D8774" s="3" t="s">
        <v>2693</v>
      </c>
    </row>
    <row r="8775">
      <c r="A8775" s="6" t="s">
        <v>4681</v>
      </c>
      <c r="B8775" s="2" t="s">
        <v>17338</v>
      </c>
      <c r="C8775" s="6" t="s">
        <v>17339</v>
      </c>
      <c r="D8775" s="3" t="s">
        <v>2693</v>
      </c>
    </row>
    <row r="8776">
      <c r="A8776" s="6" t="s">
        <v>4681</v>
      </c>
      <c r="B8776" s="2" t="s">
        <v>17340</v>
      </c>
      <c r="C8776" s="6" t="s">
        <v>17341</v>
      </c>
      <c r="D8776" s="3" t="s">
        <v>2693</v>
      </c>
    </row>
    <row r="8777">
      <c r="A8777" s="6" t="s">
        <v>4681</v>
      </c>
      <c r="B8777" s="2" t="s">
        <v>17342</v>
      </c>
      <c r="C8777" s="6" t="s">
        <v>17343</v>
      </c>
      <c r="D8777" s="3" t="s">
        <v>2693</v>
      </c>
    </row>
    <row r="8778">
      <c r="A8778" s="6" t="s">
        <v>4681</v>
      </c>
      <c r="B8778" s="2" t="s">
        <v>17344</v>
      </c>
      <c r="C8778" s="6" t="s">
        <v>17345</v>
      </c>
      <c r="D8778" s="3" t="s">
        <v>2695</v>
      </c>
    </row>
    <row r="8779">
      <c r="A8779" s="6" t="s">
        <v>4681</v>
      </c>
      <c r="B8779" s="2" t="s">
        <v>17346</v>
      </c>
      <c r="C8779" s="6" t="s">
        <v>17347</v>
      </c>
      <c r="D8779" s="3" t="s">
        <v>2695</v>
      </c>
    </row>
    <row r="8780">
      <c r="A8780" s="6" t="s">
        <v>4681</v>
      </c>
      <c r="B8780" s="2" t="s">
        <v>17348</v>
      </c>
      <c r="C8780" s="6" t="s">
        <v>17349</v>
      </c>
      <c r="D8780" s="3" t="s">
        <v>2695</v>
      </c>
    </row>
    <row r="8781">
      <c r="A8781" s="6" t="s">
        <v>4681</v>
      </c>
      <c r="B8781" s="2" t="s">
        <v>17350</v>
      </c>
      <c r="C8781" s="6" t="s">
        <v>17351</v>
      </c>
      <c r="D8781" s="3" t="s">
        <v>2695</v>
      </c>
    </row>
    <row r="8782">
      <c r="A8782" s="6" t="s">
        <v>4681</v>
      </c>
      <c r="B8782" s="2" t="s">
        <v>17352</v>
      </c>
      <c r="C8782" s="6" t="s">
        <v>17353</v>
      </c>
      <c r="D8782" s="3" t="s">
        <v>2695</v>
      </c>
    </row>
    <row r="8783">
      <c r="A8783" s="6" t="s">
        <v>4681</v>
      </c>
      <c r="B8783" s="2" t="s">
        <v>17354</v>
      </c>
      <c r="C8783" s="6" t="s">
        <v>17355</v>
      </c>
      <c r="D8783" s="3" t="s">
        <v>2695</v>
      </c>
    </row>
    <row r="8784">
      <c r="A8784" s="6" t="s">
        <v>4681</v>
      </c>
      <c r="B8784" s="2" t="s">
        <v>17356</v>
      </c>
      <c r="C8784" s="6" t="s">
        <v>17357</v>
      </c>
      <c r="D8784" s="3" t="s">
        <v>2697</v>
      </c>
    </row>
    <row r="8785">
      <c r="A8785" s="6" t="s">
        <v>4681</v>
      </c>
      <c r="B8785" s="2" t="s">
        <v>17358</v>
      </c>
      <c r="C8785" s="6" t="s">
        <v>17359</v>
      </c>
      <c r="D8785" s="3" t="s">
        <v>2697</v>
      </c>
    </row>
    <row r="8786">
      <c r="A8786" s="6" t="s">
        <v>4681</v>
      </c>
      <c r="B8786" s="2" t="s">
        <v>17360</v>
      </c>
      <c r="C8786" s="6" t="s">
        <v>17361</v>
      </c>
      <c r="D8786" s="3" t="s">
        <v>2697</v>
      </c>
    </row>
    <row r="8787">
      <c r="A8787" s="6" t="s">
        <v>4681</v>
      </c>
      <c r="B8787" s="2" t="s">
        <v>17362</v>
      </c>
      <c r="C8787" s="6" t="s">
        <v>17363</v>
      </c>
      <c r="D8787" s="3" t="s">
        <v>2697</v>
      </c>
    </row>
    <row r="8788">
      <c r="A8788" s="6" t="s">
        <v>4681</v>
      </c>
      <c r="B8788" s="2" t="s">
        <v>17364</v>
      </c>
      <c r="C8788" s="6" t="s">
        <v>17365</v>
      </c>
      <c r="D8788" s="3" t="s">
        <v>2697</v>
      </c>
    </row>
    <row r="8789">
      <c r="A8789" s="6" t="s">
        <v>4681</v>
      </c>
      <c r="B8789" s="2" t="s">
        <v>17366</v>
      </c>
      <c r="C8789" s="6" t="s">
        <v>17367</v>
      </c>
      <c r="D8789" s="3" t="s">
        <v>2697</v>
      </c>
    </row>
    <row r="8790">
      <c r="A8790" s="6" t="s">
        <v>4681</v>
      </c>
      <c r="B8790" s="2" t="s">
        <v>17368</v>
      </c>
      <c r="C8790" s="6" t="s">
        <v>17369</v>
      </c>
      <c r="D8790" s="3" t="s">
        <v>2700</v>
      </c>
    </row>
    <row r="8791">
      <c r="A8791" s="6" t="s">
        <v>4681</v>
      </c>
      <c r="B8791" s="2" t="s">
        <v>17370</v>
      </c>
      <c r="C8791" s="6" t="s">
        <v>17371</v>
      </c>
      <c r="D8791" s="3" t="s">
        <v>2700</v>
      </c>
    </row>
    <row r="8792">
      <c r="A8792" s="6" t="s">
        <v>4681</v>
      </c>
      <c r="B8792" s="2" t="s">
        <v>17372</v>
      </c>
      <c r="C8792" s="6" t="s">
        <v>17373</v>
      </c>
      <c r="D8792" s="3" t="s">
        <v>2700</v>
      </c>
    </row>
    <row r="8793">
      <c r="A8793" s="6" t="s">
        <v>4681</v>
      </c>
      <c r="B8793" s="2" t="s">
        <v>17374</v>
      </c>
      <c r="C8793" s="6" t="s">
        <v>17375</v>
      </c>
      <c r="D8793" s="3" t="s">
        <v>2700</v>
      </c>
    </row>
    <row r="8794">
      <c r="A8794" s="6" t="s">
        <v>4681</v>
      </c>
      <c r="B8794" s="2" t="s">
        <v>17376</v>
      </c>
      <c r="C8794" s="6" t="s">
        <v>17377</v>
      </c>
      <c r="D8794" s="3" t="s">
        <v>2700</v>
      </c>
    </row>
    <row r="8795">
      <c r="A8795" s="6" t="s">
        <v>4681</v>
      </c>
      <c r="B8795" s="2" t="s">
        <v>17378</v>
      </c>
      <c r="C8795" s="6" t="s">
        <v>17379</v>
      </c>
      <c r="D8795" s="3" t="s">
        <v>2700</v>
      </c>
    </row>
    <row r="8796">
      <c r="A8796" s="6" t="s">
        <v>4681</v>
      </c>
      <c r="B8796" s="2" t="s">
        <v>17380</v>
      </c>
      <c r="C8796" s="6" t="s">
        <v>17381</v>
      </c>
      <c r="D8796" s="3" t="s">
        <v>2700</v>
      </c>
    </row>
    <row r="8797">
      <c r="A8797" s="6" t="s">
        <v>4681</v>
      </c>
      <c r="B8797" s="2" t="s">
        <v>17382</v>
      </c>
      <c r="C8797" s="6" t="s">
        <v>17383</v>
      </c>
      <c r="D8797" s="3" t="s">
        <v>2702</v>
      </c>
    </row>
    <row r="8798">
      <c r="A8798" s="6" t="s">
        <v>4681</v>
      </c>
      <c r="B8798" s="2" t="s">
        <v>17384</v>
      </c>
      <c r="C8798" s="6" t="s">
        <v>17385</v>
      </c>
      <c r="D8798" s="3" t="s">
        <v>2702</v>
      </c>
    </row>
    <row r="8799">
      <c r="A8799" s="6" t="s">
        <v>4681</v>
      </c>
      <c r="B8799" s="2" t="s">
        <v>17386</v>
      </c>
      <c r="C8799" s="6" t="s">
        <v>17387</v>
      </c>
      <c r="D8799" s="3" t="s">
        <v>2702</v>
      </c>
    </row>
    <row r="8800">
      <c r="A8800" s="6" t="s">
        <v>4681</v>
      </c>
      <c r="B8800" s="2" t="s">
        <v>17388</v>
      </c>
      <c r="C8800" s="6" t="s">
        <v>17389</v>
      </c>
      <c r="D8800" s="3" t="s">
        <v>2702</v>
      </c>
    </row>
    <row r="8801">
      <c r="A8801" s="6" t="s">
        <v>4681</v>
      </c>
      <c r="B8801" s="2" t="s">
        <v>17390</v>
      </c>
      <c r="C8801" s="6" t="s">
        <v>17391</v>
      </c>
      <c r="D8801" s="3" t="s">
        <v>2702</v>
      </c>
    </row>
    <row r="8802">
      <c r="A8802" s="6" t="s">
        <v>4681</v>
      </c>
      <c r="B8802" s="2" t="s">
        <v>17392</v>
      </c>
      <c r="C8802" s="6" t="s">
        <v>17393</v>
      </c>
      <c r="D8802" s="3" t="s">
        <v>2704</v>
      </c>
    </row>
    <row r="8803">
      <c r="A8803" s="6" t="s">
        <v>4681</v>
      </c>
      <c r="B8803" s="2" t="s">
        <v>17394</v>
      </c>
      <c r="C8803" s="6" t="s">
        <v>17395</v>
      </c>
      <c r="D8803" s="3" t="s">
        <v>2704</v>
      </c>
    </row>
    <row r="8804">
      <c r="A8804" s="6" t="s">
        <v>4681</v>
      </c>
      <c r="B8804" s="2" t="s">
        <v>17396</v>
      </c>
      <c r="C8804" s="6" t="s">
        <v>17397</v>
      </c>
      <c r="D8804" s="3" t="s">
        <v>2704</v>
      </c>
    </row>
    <row r="8805">
      <c r="A8805" s="6" t="s">
        <v>4681</v>
      </c>
      <c r="B8805" s="2" t="s">
        <v>17398</v>
      </c>
      <c r="C8805" s="6" t="s">
        <v>17399</v>
      </c>
      <c r="D8805" s="3" t="s">
        <v>2704</v>
      </c>
    </row>
    <row r="8806">
      <c r="A8806" s="6" t="s">
        <v>4681</v>
      </c>
      <c r="B8806" s="2" t="s">
        <v>17400</v>
      </c>
      <c r="C8806" s="6" t="s">
        <v>17401</v>
      </c>
      <c r="D8806" s="3" t="s">
        <v>2704</v>
      </c>
    </row>
    <row r="8807">
      <c r="A8807" s="6" t="s">
        <v>4681</v>
      </c>
      <c r="B8807" s="2" t="s">
        <v>17402</v>
      </c>
      <c r="C8807" s="6" t="s">
        <v>17403</v>
      </c>
      <c r="D8807" s="3" t="s">
        <v>2704</v>
      </c>
    </row>
    <row r="8808">
      <c r="A8808" s="6" t="s">
        <v>4681</v>
      </c>
      <c r="B8808" s="2" t="s">
        <v>17404</v>
      </c>
      <c r="C8808" s="6" t="s">
        <v>17405</v>
      </c>
      <c r="D8808" s="3" t="s">
        <v>2704</v>
      </c>
    </row>
    <row r="8809">
      <c r="A8809" s="6" t="s">
        <v>4681</v>
      </c>
      <c r="B8809" s="2" t="s">
        <v>17406</v>
      </c>
      <c r="C8809" s="6" t="s">
        <v>17407</v>
      </c>
      <c r="D8809" s="3" t="s">
        <v>2704</v>
      </c>
    </row>
    <row r="8810">
      <c r="A8810" s="6" t="s">
        <v>4681</v>
      </c>
      <c r="B8810" s="2" t="s">
        <v>17408</v>
      </c>
      <c r="C8810" s="6" t="s">
        <v>17409</v>
      </c>
      <c r="D8810" s="3" t="s">
        <v>2704</v>
      </c>
    </row>
    <row r="8811">
      <c r="A8811" s="6" t="s">
        <v>4681</v>
      </c>
      <c r="B8811" s="2" t="s">
        <v>17410</v>
      </c>
      <c r="C8811" s="6" t="s">
        <v>17411</v>
      </c>
      <c r="D8811" s="3" t="s">
        <v>2706</v>
      </c>
    </row>
    <row r="8812">
      <c r="A8812" s="6" t="s">
        <v>4681</v>
      </c>
      <c r="B8812" s="2" t="s">
        <v>17412</v>
      </c>
      <c r="C8812" s="6" t="s">
        <v>17413</v>
      </c>
      <c r="D8812" s="3" t="s">
        <v>2706</v>
      </c>
    </row>
    <row r="8813">
      <c r="A8813" s="6" t="s">
        <v>4681</v>
      </c>
      <c r="B8813" s="2" t="s">
        <v>17414</v>
      </c>
      <c r="C8813" s="6" t="s">
        <v>17415</v>
      </c>
      <c r="D8813" s="3" t="s">
        <v>2706</v>
      </c>
    </row>
    <row r="8814">
      <c r="A8814" s="6" t="s">
        <v>4681</v>
      </c>
      <c r="B8814" s="2" t="s">
        <v>17416</v>
      </c>
      <c r="C8814" s="6" t="s">
        <v>17417</v>
      </c>
      <c r="D8814" s="3" t="s">
        <v>2706</v>
      </c>
    </row>
    <row r="8815">
      <c r="A8815" s="6" t="s">
        <v>4681</v>
      </c>
      <c r="B8815" s="2" t="s">
        <v>17418</v>
      </c>
      <c r="C8815" s="6" t="s">
        <v>17419</v>
      </c>
      <c r="D8815" s="3" t="s">
        <v>2708</v>
      </c>
    </row>
    <row r="8816">
      <c r="A8816" s="6" t="s">
        <v>4681</v>
      </c>
      <c r="B8816" s="2" t="s">
        <v>17420</v>
      </c>
      <c r="C8816" s="6" t="s">
        <v>17421</v>
      </c>
      <c r="D8816" s="3" t="s">
        <v>2708</v>
      </c>
    </row>
    <row r="8817">
      <c r="A8817" s="6" t="s">
        <v>4681</v>
      </c>
      <c r="B8817" s="2" t="s">
        <v>17422</v>
      </c>
      <c r="C8817" s="6" t="s">
        <v>17423</v>
      </c>
      <c r="D8817" s="3" t="s">
        <v>2708</v>
      </c>
    </row>
    <row r="8818">
      <c r="A8818" s="6" t="s">
        <v>4681</v>
      </c>
      <c r="B8818" s="2" t="s">
        <v>17424</v>
      </c>
      <c r="C8818" s="6" t="s">
        <v>17425</v>
      </c>
      <c r="D8818" s="3" t="s">
        <v>2708</v>
      </c>
    </row>
    <row r="8819">
      <c r="A8819" s="6" t="s">
        <v>4681</v>
      </c>
      <c r="B8819" s="2" t="s">
        <v>17426</v>
      </c>
      <c r="C8819" s="6" t="s">
        <v>17427</v>
      </c>
      <c r="D8819" s="3" t="s">
        <v>2708</v>
      </c>
    </row>
    <row r="8820">
      <c r="A8820" s="6" t="s">
        <v>4681</v>
      </c>
      <c r="B8820" s="2" t="s">
        <v>17428</v>
      </c>
      <c r="C8820" s="6" t="s">
        <v>17429</v>
      </c>
      <c r="D8820" s="3" t="s">
        <v>2711</v>
      </c>
    </row>
    <row r="8821">
      <c r="A8821" s="6" t="s">
        <v>4681</v>
      </c>
      <c r="B8821" s="2" t="s">
        <v>17430</v>
      </c>
      <c r="C8821" s="6" t="s">
        <v>17431</v>
      </c>
      <c r="D8821" s="3" t="s">
        <v>2711</v>
      </c>
    </row>
    <row r="8822">
      <c r="A8822" s="6" t="s">
        <v>4681</v>
      </c>
      <c r="B8822" s="2" t="s">
        <v>17432</v>
      </c>
      <c r="C8822" s="6" t="s">
        <v>17433</v>
      </c>
      <c r="D8822" s="3" t="s">
        <v>2711</v>
      </c>
    </row>
    <row r="8823">
      <c r="A8823" s="6" t="s">
        <v>4681</v>
      </c>
      <c r="B8823" s="2" t="s">
        <v>17434</v>
      </c>
      <c r="C8823" s="6" t="s">
        <v>17435</v>
      </c>
      <c r="D8823" s="3" t="s">
        <v>2713</v>
      </c>
    </row>
    <row r="8824">
      <c r="A8824" s="6" t="s">
        <v>4681</v>
      </c>
      <c r="B8824" s="2" t="s">
        <v>17436</v>
      </c>
      <c r="C8824" s="6" t="s">
        <v>17437</v>
      </c>
      <c r="D8824" s="3" t="s">
        <v>2713</v>
      </c>
    </row>
    <row r="8825">
      <c r="A8825" s="6" t="s">
        <v>4681</v>
      </c>
      <c r="B8825" s="2" t="s">
        <v>17438</v>
      </c>
      <c r="C8825" s="6" t="s">
        <v>17439</v>
      </c>
      <c r="D8825" s="3" t="s">
        <v>2713</v>
      </c>
    </row>
    <row r="8826">
      <c r="A8826" s="6" t="s">
        <v>4681</v>
      </c>
      <c r="B8826" s="2" t="s">
        <v>17440</v>
      </c>
      <c r="C8826" s="6" t="s">
        <v>17441</v>
      </c>
      <c r="D8826" s="3" t="s">
        <v>2713</v>
      </c>
    </row>
    <row r="8827">
      <c r="A8827" s="6" t="s">
        <v>4681</v>
      </c>
      <c r="B8827" s="2" t="s">
        <v>17442</v>
      </c>
      <c r="C8827" s="6" t="s">
        <v>17443</v>
      </c>
      <c r="D8827" s="3" t="s">
        <v>2713</v>
      </c>
    </row>
    <row r="8828">
      <c r="A8828" s="6" t="s">
        <v>4681</v>
      </c>
      <c r="B8828" s="2" t="s">
        <v>17444</v>
      </c>
      <c r="C8828" s="6" t="s">
        <v>17445</v>
      </c>
      <c r="D8828" s="3" t="s">
        <v>2713</v>
      </c>
    </row>
    <row r="8829">
      <c r="A8829" s="6" t="s">
        <v>4681</v>
      </c>
      <c r="B8829" s="2" t="s">
        <v>17446</v>
      </c>
      <c r="C8829" s="6" t="s">
        <v>17447</v>
      </c>
      <c r="D8829" s="3" t="s">
        <v>2713</v>
      </c>
    </row>
    <row r="8830">
      <c r="A8830" s="6" t="s">
        <v>4681</v>
      </c>
      <c r="B8830" s="2" t="s">
        <v>17448</v>
      </c>
      <c r="C8830" s="6" t="s">
        <v>17449</v>
      </c>
      <c r="D8830" s="3" t="s">
        <v>2713</v>
      </c>
    </row>
    <row r="8831">
      <c r="A8831" s="6" t="s">
        <v>4681</v>
      </c>
      <c r="B8831" s="2" t="s">
        <v>17450</v>
      </c>
      <c r="C8831" s="6" t="s">
        <v>17451</v>
      </c>
      <c r="D8831" s="3" t="s">
        <v>2715</v>
      </c>
    </row>
    <row r="8832">
      <c r="A8832" s="6" t="s">
        <v>4681</v>
      </c>
      <c r="B8832" s="2" t="s">
        <v>17452</v>
      </c>
      <c r="C8832" s="6" t="s">
        <v>17453</v>
      </c>
      <c r="D8832" s="3" t="s">
        <v>2715</v>
      </c>
    </row>
    <row r="8833">
      <c r="A8833" s="6" t="s">
        <v>4681</v>
      </c>
      <c r="B8833" s="2" t="s">
        <v>17454</v>
      </c>
      <c r="C8833" s="6" t="s">
        <v>17455</v>
      </c>
      <c r="D8833" s="3" t="s">
        <v>2715</v>
      </c>
    </row>
    <row r="8834">
      <c r="A8834" s="6" t="s">
        <v>4681</v>
      </c>
      <c r="B8834" s="2" t="s">
        <v>17456</v>
      </c>
      <c r="C8834" s="6" t="s">
        <v>17457</v>
      </c>
      <c r="D8834" s="3" t="s">
        <v>2715</v>
      </c>
    </row>
    <row r="8835">
      <c r="A8835" s="6" t="s">
        <v>4681</v>
      </c>
      <c r="B8835" s="2" t="s">
        <v>17458</v>
      </c>
      <c r="C8835" s="6" t="s">
        <v>17459</v>
      </c>
      <c r="D8835" s="3" t="s">
        <v>2715</v>
      </c>
    </row>
    <row r="8836">
      <c r="A8836" s="6" t="s">
        <v>4681</v>
      </c>
      <c r="B8836" s="2" t="s">
        <v>17460</v>
      </c>
      <c r="C8836" s="6" t="s">
        <v>17461</v>
      </c>
      <c r="D8836" s="3" t="s">
        <v>2715</v>
      </c>
    </row>
    <row r="8837">
      <c r="A8837" s="6" t="s">
        <v>4681</v>
      </c>
      <c r="B8837" s="2" t="s">
        <v>17462</v>
      </c>
      <c r="C8837" s="6" t="s">
        <v>17463</v>
      </c>
      <c r="D8837" s="3" t="s">
        <v>2715</v>
      </c>
    </row>
    <row r="8838">
      <c r="A8838" s="6" t="s">
        <v>4681</v>
      </c>
      <c r="B8838" s="2" t="s">
        <v>17464</v>
      </c>
      <c r="C8838" s="6" t="s">
        <v>17465</v>
      </c>
      <c r="D8838" s="3" t="s">
        <v>2715</v>
      </c>
    </row>
    <row r="8839">
      <c r="A8839" s="6" t="s">
        <v>4681</v>
      </c>
      <c r="B8839" s="2" t="s">
        <v>17466</v>
      </c>
      <c r="C8839" s="6" t="s">
        <v>17467</v>
      </c>
      <c r="D8839" s="3" t="s">
        <v>2715</v>
      </c>
    </row>
    <row r="8840">
      <c r="A8840" s="6" t="s">
        <v>4681</v>
      </c>
      <c r="B8840" s="2" t="s">
        <v>17468</v>
      </c>
      <c r="C8840" s="6" t="s">
        <v>17469</v>
      </c>
      <c r="D8840" s="3" t="s">
        <v>2718</v>
      </c>
    </row>
    <row r="8841">
      <c r="A8841" s="6" t="s">
        <v>4681</v>
      </c>
      <c r="B8841" s="2" t="s">
        <v>17470</v>
      </c>
      <c r="C8841" s="6" t="s">
        <v>17471</v>
      </c>
      <c r="D8841" s="3" t="s">
        <v>2718</v>
      </c>
    </row>
    <row r="8842">
      <c r="A8842" s="6" t="s">
        <v>4681</v>
      </c>
      <c r="B8842" s="2" t="s">
        <v>17472</v>
      </c>
      <c r="C8842" s="6" t="s">
        <v>17473</v>
      </c>
      <c r="D8842" s="3" t="s">
        <v>2718</v>
      </c>
    </row>
    <row r="8843">
      <c r="A8843" s="6" t="s">
        <v>4681</v>
      </c>
      <c r="B8843" s="2" t="s">
        <v>17474</v>
      </c>
      <c r="C8843" s="6" t="s">
        <v>17475</v>
      </c>
      <c r="D8843" s="3" t="s">
        <v>2718</v>
      </c>
    </row>
    <row r="8844">
      <c r="A8844" s="6" t="s">
        <v>4681</v>
      </c>
      <c r="B8844" s="2" t="s">
        <v>17476</v>
      </c>
      <c r="C8844" s="6" t="s">
        <v>17477</v>
      </c>
      <c r="D8844" s="3" t="s">
        <v>2718</v>
      </c>
    </row>
    <row r="8845">
      <c r="A8845" s="6" t="s">
        <v>4681</v>
      </c>
      <c r="B8845" s="2" t="s">
        <v>17478</v>
      </c>
      <c r="C8845" s="6" t="s">
        <v>17479</v>
      </c>
      <c r="D8845" s="3" t="s">
        <v>2718</v>
      </c>
    </row>
    <row r="8846">
      <c r="A8846" s="6" t="s">
        <v>4681</v>
      </c>
      <c r="B8846" s="2" t="s">
        <v>17480</v>
      </c>
      <c r="C8846" s="6" t="s">
        <v>17481</v>
      </c>
      <c r="D8846" s="3" t="s">
        <v>2718</v>
      </c>
    </row>
    <row r="8847">
      <c r="A8847" s="6" t="s">
        <v>4681</v>
      </c>
      <c r="B8847" s="2" t="s">
        <v>17482</v>
      </c>
      <c r="C8847" s="6" t="s">
        <v>17483</v>
      </c>
      <c r="D8847" s="3" t="s">
        <v>2718</v>
      </c>
    </row>
    <row r="8848">
      <c r="A8848" s="6" t="s">
        <v>4681</v>
      </c>
      <c r="B8848" s="2" t="s">
        <v>17484</v>
      </c>
      <c r="C8848" s="6" t="s">
        <v>17485</v>
      </c>
      <c r="D8848" s="3" t="s">
        <v>2718</v>
      </c>
    </row>
    <row r="8849">
      <c r="A8849" s="6" t="s">
        <v>4681</v>
      </c>
      <c r="B8849" s="2" t="s">
        <v>17486</v>
      </c>
      <c r="C8849" s="6" t="s">
        <v>17487</v>
      </c>
      <c r="D8849" s="3" t="s">
        <v>2720</v>
      </c>
    </row>
    <row r="8850">
      <c r="A8850" s="6" t="s">
        <v>4681</v>
      </c>
      <c r="B8850" s="2" t="s">
        <v>17488</v>
      </c>
      <c r="C8850" s="6" t="s">
        <v>17489</v>
      </c>
      <c r="D8850" s="3" t="s">
        <v>2720</v>
      </c>
    </row>
    <row r="8851">
      <c r="A8851" s="6" t="s">
        <v>4681</v>
      </c>
      <c r="B8851" s="2" t="s">
        <v>17490</v>
      </c>
      <c r="C8851" s="6" t="s">
        <v>17491</v>
      </c>
      <c r="D8851" s="3" t="s">
        <v>2720</v>
      </c>
    </row>
    <row r="8852">
      <c r="A8852" s="6" t="s">
        <v>4681</v>
      </c>
      <c r="B8852" s="2" t="s">
        <v>17492</v>
      </c>
      <c r="C8852" s="6" t="s">
        <v>17493</v>
      </c>
      <c r="D8852" s="3" t="s">
        <v>2720</v>
      </c>
    </row>
    <row r="8853">
      <c r="A8853" s="6" t="s">
        <v>4681</v>
      </c>
      <c r="B8853" s="2" t="s">
        <v>17494</v>
      </c>
      <c r="C8853" s="6" t="s">
        <v>17495</v>
      </c>
      <c r="D8853" s="3" t="s">
        <v>2720</v>
      </c>
    </row>
    <row r="8854">
      <c r="A8854" s="6" t="s">
        <v>4681</v>
      </c>
      <c r="B8854" s="2" t="s">
        <v>17496</v>
      </c>
      <c r="C8854" s="6" t="s">
        <v>17497</v>
      </c>
      <c r="D8854" s="3" t="s">
        <v>2720</v>
      </c>
    </row>
    <row r="8855">
      <c r="A8855" s="6" t="s">
        <v>4681</v>
      </c>
      <c r="B8855" s="2" t="s">
        <v>17498</v>
      </c>
      <c r="C8855" s="6" t="s">
        <v>17499</v>
      </c>
      <c r="D8855" s="3" t="s">
        <v>2722</v>
      </c>
    </row>
    <row r="8856">
      <c r="A8856" s="6" t="s">
        <v>4681</v>
      </c>
      <c r="B8856" s="2" t="s">
        <v>17500</v>
      </c>
      <c r="C8856" s="6" t="s">
        <v>17501</v>
      </c>
      <c r="D8856" s="3" t="s">
        <v>2722</v>
      </c>
    </row>
    <row r="8857">
      <c r="A8857" s="6" t="s">
        <v>4681</v>
      </c>
      <c r="B8857" s="2" t="s">
        <v>17502</v>
      </c>
      <c r="C8857" s="6" t="s">
        <v>17503</v>
      </c>
      <c r="D8857" s="3" t="s">
        <v>2722</v>
      </c>
    </row>
    <row r="8858">
      <c r="A8858" s="6" t="s">
        <v>4681</v>
      </c>
      <c r="B8858" s="2" t="s">
        <v>17504</v>
      </c>
      <c r="C8858" s="6" t="s">
        <v>17505</v>
      </c>
      <c r="D8858" s="3" t="s">
        <v>2722</v>
      </c>
    </row>
    <row r="8859">
      <c r="A8859" s="6" t="s">
        <v>4681</v>
      </c>
      <c r="B8859" s="2" t="s">
        <v>17506</v>
      </c>
      <c r="C8859" s="6" t="s">
        <v>17507</v>
      </c>
      <c r="D8859" s="3" t="s">
        <v>2722</v>
      </c>
    </row>
    <row r="8860">
      <c r="A8860" s="6" t="s">
        <v>4681</v>
      </c>
      <c r="B8860" s="2" t="s">
        <v>17508</v>
      </c>
      <c r="C8860" s="6" t="s">
        <v>17509</v>
      </c>
      <c r="D8860" s="3" t="s">
        <v>2724</v>
      </c>
    </row>
    <row r="8861">
      <c r="A8861" s="6" t="s">
        <v>4681</v>
      </c>
      <c r="B8861" s="2" t="s">
        <v>17510</v>
      </c>
      <c r="C8861" s="6" t="s">
        <v>17511</v>
      </c>
      <c r="D8861" s="3" t="s">
        <v>2724</v>
      </c>
    </row>
    <row r="8862">
      <c r="A8862" s="6" t="s">
        <v>4681</v>
      </c>
      <c r="B8862" s="2" t="s">
        <v>17512</v>
      </c>
      <c r="C8862" s="6" t="s">
        <v>17513</v>
      </c>
      <c r="D8862" s="3" t="s">
        <v>2724</v>
      </c>
    </row>
    <row r="8863">
      <c r="A8863" s="6" t="s">
        <v>4681</v>
      </c>
      <c r="B8863" s="2" t="s">
        <v>17514</v>
      </c>
      <c r="C8863" s="6" t="s">
        <v>17515</v>
      </c>
      <c r="D8863" s="3" t="s">
        <v>2724</v>
      </c>
    </row>
    <row r="8864">
      <c r="A8864" s="6" t="s">
        <v>4681</v>
      </c>
      <c r="B8864" s="2" t="s">
        <v>17516</v>
      </c>
      <c r="C8864" s="6" t="s">
        <v>17517</v>
      </c>
      <c r="D8864" s="3" t="s">
        <v>2724</v>
      </c>
    </row>
    <row r="8865">
      <c r="A8865" s="6" t="s">
        <v>4681</v>
      </c>
      <c r="B8865" s="2" t="s">
        <v>17518</v>
      </c>
      <c r="C8865" s="6" t="s">
        <v>17519</v>
      </c>
      <c r="D8865" s="3" t="s">
        <v>2724</v>
      </c>
    </row>
    <row r="8866">
      <c r="A8866" s="6" t="s">
        <v>4681</v>
      </c>
      <c r="B8866" s="2" t="s">
        <v>17520</v>
      </c>
      <c r="C8866" s="6" t="s">
        <v>17521</v>
      </c>
      <c r="D8866" s="3" t="s">
        <v>2726</v>
      </c>
    </row>
    <row r="8867">
      <c r="A8867" s="6" t="s">
        <v>4681</v>
      </c>
      <c r="B8867" s="2" t="s">
        <v>17522</v>
      </c>
      <c r="C8867" s="6" t="s">
        <v>17523</v>
      </c>
      <c r="D8867" s="3" t="s">
        <v>2726</v>
      </c>
    </row>
    <row r="8868">
      <c r="A8868" s="6" t="s">
        <v>4681</v>
      </c>
      <c r="B8868" s="2" t="s">
        <v>17524</v>
      </c>
      <c r="C8868" s="6" t="s">
        <v>17525</v>
      </c>
      <c r="D8868" s="3" t="s">
        <v>2726</v>
      </c>
    </row>
    <row r="8869">
      <c r="A8869" s="6" t="s">
        <v>4681</v>
      </c>
      <c r="B8869" s="2" t="s">
        <v>17526</v>
      </c>
      <c r="C8869" s="6" t="s">
        <v>17527</v>
      </c>
      <c r="D8869" s="3" t="s">
        <v>2726</v>
      </c>
    </row>
    <row r="8870">
      <c r="A8870" s="6" t="s">
        <v>4681</v>
      </c>
      <c r="B8870" s="2" t="s">
        <v>17528</v>
      </c>
      <c r="C8870" s="6" t="s">
        <v>17529</v>
      </c>
      <c r="D8870" s="3" t="s">
        <v>2726</v>
      </c>
    </row>
    <row r="8871">
      <c r="A8871" s="6" t="s">
        <v>4681</v>
      </c>
      <c r="B8871" s="2" t="s">
        <v>17530</v>
      </c>
      <c r="C8871" s="6" t="s">
        <v>17531</v>
      </c>
      <c r="D8871" s="3" t="s">
        <v>2726</v>
      </c>
    </row>
    <row r="8872">
      <c r="A8872" s="6" t="s">
        <v>4681</v>
      </c>
      <c r="B8872" s="2" t="s">
        <v>17532</v>
      </c>
      <c r="C8872" s="6" t="s">
        <v>17533</v>
      </c>
      <c r="D8872" s="3" t="s">
        <v>2726</v>
      </c>
    </row>
    <row r="8873">
      <c r="A8873" s="6" t="s">
        <v>4681</v>
      </c>
      <c r="B8873" s="2" t="s">
        <v>17534</v>
      </c>
      <c r="C8873" s="6" t="s">
        <v>17535</v>
      </c>
      <c r="D8873" s="3" t="s">
        <v>2726</v>
      </c>
    </row>
    <row r="8874">
      <c r="A8874" s="6" t="s">
        <v>4681</v>
      </c>
      <c r="B8874" s="2" t="s">
        <v>17536</v>
      </c>
      <c r="C8874" s="6" t="s">
        <v>17537</v>
      </c>
      <c r="D8874" s="3" t="s">
        <v>2726</v>
      </c>
    </row>
    <row r="8875">
      <c r="A8875" s="6" t="s">
        <v>4681</v>
      </c>
      <c r="B8875" s="2" t="s">
        <v>17538</v>
      </c>
      <c r="C8875" s="6" t="s">
        <v>17539</v>
      </c>
      <c r="D8875" s="3" t="s">
        <v>2726</v>
      </c>
    </row>
    <row r="8876">
      <c r="A8876" s="6" t="s">
        <v>4681</v>
      </c>
      <c r="B8876" s="2" t="s">
        <v>17540</v>
      </c>
      <c r="C8876" s="6" t="s">
        <v>17541</v>
      </c>
      <c r="D8876" s="3" t="s">
        <v>2728</v>
      </c>
    </row>
    <row r="8877">
      <c r="A8877" s="6" t="s">
        <v>4681</v>
      </c>
      <c r="B8877" s="2" t="s">
        <v>17542</v>
      </c>
      <c r="C8877" s="6" t="s">
        <v>17543</v>
      </c>
      <c r="D8877" s="3" t="s">
        <v>2728</v>
      </c>
    </row>
    <row r="8878">
      <c r="A8878" s="6" t="s">
        <v>4681</v>
      </c>
      <c r="B8878" s="2" t="s">
        <v>17544</v>
      </c>
      <c r="C8878" s="6" t="s">
        <v>17545</v>
      </c>
      <c r="D8878" s="3" t="s">
        <v>2728</v>
      </c>
    </row>
    <row r="8879">
      <c r="A8879" s="6" t="s">
        <v>4681</v>
      </c>
      <c r="B8879" s="2" t="s">
        <v>17546</v>
      </c>
      <c r="C8879" s="6" t="s">
        <v>17547</v>
      </c>
      <c r="D8879" s="3" t="s">
        <v>2728</v>
      </c>
    </row>
    <row r="8880">
      <c r="A8880" s="6" t="s">
        <v>4681</v>
      </c>
      <c r="B8880" s="2" t="s">
        <v>17548</v>
      </c>
      <c r="C8880" s="6" t="s">
        <v>17549</v>
      </c>
      <c r="D8880" s="3" t="s">
        <v>2728</v>
      </c>
    </row>
    <row r="8881">
      <c r="A8881" s="6" t="s">
        <v>4681</v>
      </c>
      <c r="B8881" s="2" t="s">
        <v>17550</v>
      </c>
      <c r="C8881" s="6" t="s">
        <v>17551</v>
      </c>
      <c r="D8881" s="3" t="s">
        <v>2728</v>
      </c>
    </row>
    <row r="8882">
      <c r="A8882" s="6" t="s">
        <v>4681</v>
      </c>
      <c r="B8882" s="2" t="s">
        <v>17552</v>
      </c>
      <c r="C8882" s="6" t="s">
        <v>17553</v>
      </c>
      <c r="D8882" s="3" t="s">
        <v>2728</v>
      </c>
    </row>
    <row r="8883">
      <c r="A8883" s="6" t="s">
        <v>4681</v>
      </c>
      <c r="B8883" s="2" t="s">
        <v>17554</v>
      </c>
      <c r="C8883" s="6" t="s">
        <v>17555</v>
      </c>
      <c r="D8883" s="3" t="s">
        <v>2728</v>
      </c>
    </row>
    <row r="8884">
      <c r="A8884" s="6" t="s">
        <v>4681</v>
      </c>
      <c r="B8884" s="2" t="s">
        <v>17556</v>
      </c>
      <c r="C8884" s="6" t="s">
        <v>17557</v>
      </c>
      <c r="D8884" s="3" t="s">
        <v>2730</v>
      </c>
    </row>
    <row r="8885">
      <c r="A8885" s="6" t="s">
        <v>4681</v>
      </c>
      <c r="B8885" s="2" t="s">
        <v>17558</v>
      </c>
      <c r="C8885" s="6" t="s">
        <v>17559</v>
      </c>
      <c r="D8885" s="3" t="s">
        <v>2730</v>
      </c>
    </row>
    <row r="8886">
      <c r="A8886" s="6" t="s">
        <v>4681</v>
      </c>
      <c r="B8886" s="2" t="s">
        <v>17560</v>
      </c>
      <c r="C8886" s="6" t="s">
        <v>17561</v>
      </c>
      <c r="D8886" s="3" t="s">
        <v>2730</v>
      </c>
    </row>
    <row r="8887">
      <c r="A8887" s="6" t="s">
        <v>4681</v>
      </c>
      <c r="B8887" s="2" t="s">
        <v>17562</v>
      </c>
      <c r="C8887" s="6" t="s">
        <v>17563</v>
      </c>
      <c r="D8887" s="3" t="s">
        <v>2730</v>
      </c>
    </row>
    <row r="8888">
      <c r="A8888" s="6" t="s">
        <v>4681</v>
      </c>
      <c r="B8888" s="2" t="s">
        <v>17564</v>
      </c>
      <c r="C8888" s="6" t="s">
        <v>17565</v>
      </c>
      <c r="D8888" s="3" t="s">
        <v>2730</v>
      </c>
    </row>
    <row r="8889">
      <c r="A8889" s="6" t="s">
        <v>4681</v>
      </c>
      <c r="B8889" s="2" t="s">
        <v>17566</v>
      </c>
      <c r="C8889" s="6" t="s">
        <v>17567</v>
      </c>
      <c r="D8889" s="3" t="s">
        <v>2730</v>
      </c>
    </row>
    <row r="8890">
      <c r="A8890" s="6" t="s">
        <v>4681</v>
      </c>
      <c r="B8890" s="2" t="s">
        <v>17568</v>
      </c>
      <c r="C8890" s="6" t="s">
        <v>17569</v>
      </c>
      <c r="D8890" s="3" t="s">
        <v>2732</v>
      </c>
    </row>
    <row r="8891">
      <c r="A8891" s="6" t="s">
        <v>4681</v>
      </c>
      <c r="B8891" s="2" t="s">
        <v>17570</v>
      </c>
      <c r="C8891" s="6" t="s">
        <v>17571</v>
      </c>
      <c r="D8891" s="3" t="s">
        <v>2732</v>
      </c>
    </row>
    <row r="8892">
      <c r="A8892" s="6" t="s">
        <v>4681</v>
      </c>
      <c r="B8892" s="2" t="s">
        <v>17572</v>
      </c>
      <c r="C8892" s="6" t="s">
        <v>17573</v>
      </c>
      <c r="D8892" s="3" t="s">
        <v>2732</v>
      </c>
    </row>
    <row r="8893">
      <c r="A8893" s="6" t="s">
        <v>4681</v>
      </c>
      <c r="B8893" s="2" t="s">
        <v>17574</v>
      </c>
      <c r="C8893" s="6" t="s">
        <v>17575</v>
      </c>
      <c r="D8893" s="3" t="s">
        <v>2732</v>
      </c>
    </row>
    <row r="8894">
      <c r="A8894" s="6" t="s">
        <v>4681</v>
      </c>
      <c r="B8894" s="2" t="s">
        <v>17576</v>
      </c>
      <c r="C8894" s="6" t="s">
        <v>17577</v>
      </c>
      <c r="D8894" s="3" t="s">
        <v>2732</v>
      </c>
    </row>
    <row r="8895">
      <c r="A8895" s="6" t="s">
        <v>4681</v>
      </c>
      <c r="B8895" s="2" t="s">
        <v>17578</v>
      </c>
      <c r="C8895" s="6" t="s">
        <v>17579</v>
      </c>
      <c r="D8895" s="3" t="s">
        <v>2732</v>
      </c>
    </row>
    <row r="8896">
      <c r="A8896" s="6" t="s">
        <v>4681</v>
      </c>
      <c r="B8896" s="2" t="s">
        <v>17580</v>
      </c>
      <c r="C8896" s="6" t="s">
        <v>17581</v>
      </c>
      <c r="D8896" s="3" t="s">
        <v>2732</v>
      </c>
    </row>
    <row r="8897">
      <c r="A8897" s="6" t="s">
        <v>4681</v>
      </c>
      <c r="B8897" s="2" t="s">
        <v>17582</v>
      </c>
      <c r="C8897" s="6" t="s">
        <v>17583</v>
      </c>
      <c r="D8897" s="3" t="s">
        <v>2735</v>
      </c>
    </row>
    <row r="8898">
      <c r="A8898" s="6" t="s">
        <v>4681</v>
      </c>
      <c r="B8898" s="2" t="s">
        <v>17584</v>
      </c>
      <c r="C8898" s="6" t="s">
        <v>17585</v>
      </c>
      <c r="D8898" s="3" t="s">
        <v>2735</v>
      </c>
    </row>
    <row r="8899">
      <c r="A8899" s="6" t="s">
        <v>4681</v>
      </c>
      <c r="B8899" s="2" t="s">
        <v>17586</v>
      </c>
      <c r="C8899" s="6" t="s">
        <v>17587</v>
      </c>
      <c r="D8899" s="3" t="s">
        <v>2735</v>
      </c>
    </row>
    <row r="8900">
      <c r="A8900" s="6" t="s">
        <v>4681</v>
      </c>
      <c r="B8900" s="2" t="s">
        <v>17588</v>
      </c>
      <c r="C8900" s="6" t="s">
        <v>17589</v>
      </c>
      <c r="D8900" s="3" t="s">
        <v>2735</v>
      </c>
    </row>
    <row r="8901">
      <c r="A8901" s="6" t="s">
        <v>4681</v>
      </c>
      <c r="B8901" s="2" t="s">
        <v>17590</v>
      </c>
      <c r="C8901" s="6" t="s">
        <v>17591</v>
      </c>
      <c r="D8901" s="3" t="s">
        <v>2735</v>
      </c>
    </row>
    <row r="8902">
      <c r="A8902" s="6" t="s">
        <v>4681</v>
      </c>
      <c r="B8902" s="2" t="s">
        <v>17592</v>
      </c>
      <c r="C8902" s="6" t="s">
        <v>17593</v>
      </c>
      <c r="D8902" s="3" t="s">
        <v>2735</v>
      </c>
    </row>
    <row r="8903">
      <c r="A8903" s="6" t="s">
        <v>4681</v>
      </c>
      <c r="B8903" s="2" t="s">
        <v>17594</v>
      </c>
      <c r="C8903" s="6" t="s">
        <v>17595</v>
      </c>
      <c r="D8903" s="3" t="s">
        <v>2735</v>
      </c>
    </row>
    <row r="8904">
      <c r="A8904" s="6" t="s">
        <v>4681</v>
      </c>
      <c r="B8904" s="2" t="s">
        <v>17596</v>
      </c>
      <c r="C8904" s="6" t="s">
        <v>17597</v>
      </c>
      <c r="D8904" s="3" t="s">
        <v>2735</v>
      </c>
    </row>
    <row r="8905">
      <c r="A8905" s="6" t="s">
        <v>4681</v>
      </c>
      <c r="B8905" s="2" t="s">
        <v>17598</v>
      </c>
      <c r="C8905" s="6" t="s">
        <v>17599</v>
      </c>
      <c r="D8905" s="3" t="s">
        <v>2735</v>
      </c>
    </row>
    <row r="8906">
      <c r="A8906" s="6" t="s">
        <v>4681</v>
      </c>
      <c r="B8906" s="2" t="s">
        <v>17600</v>
      </c>
      <c r="C8906" s="6" t="s">
        <v>17601</v>
      </c>
      <c r="D8906" s="3" t="s">
        <v>2735</v>
      </c>
    </row>
    <row r="8907">
      <c r="A8907" s="6" t="s">
        <v>4681</v>
      </c>
      <c r="B8907" s="2" t="s">
        <v>17602</v>
      </c>
      <c r="C8907" s="6" t="s">
        <v>17603</v>
      </c>
      <c r="D8907" s="3" t="s">
        <v>2737</v>
      </c>
    </row>
    <row r="8908">
      <c r="A8908" s="6" t="s">
        <v>4681</v>
      </c>
      <c r="B8908" s="2" t="s">
        <v>17604</v>
      </c>
      <c r="C8908" s="6" t="s">
        <v>17605</v>
      </c>
      <c r="D8908" s="3" t="s">
        <v>2737</v>
      </c>
    </row>
    <row r="8909">
      <c r="A8909" s="6" t="s">
        <v>4681</v>
      </c>
      <c r="B8909" s="2" t="s">
        <v>17606</v>
      </c>
      <c r="C8909" s="6" t="s">
        <v>17607</v>
      </c>
      <c r="D8909" s="3" t="s">
        <v>2737</v>
      </c>
    </row>
    <row r="8910">
      <c r="A8910" s="6" t="s">
        <v>4681</v>
      </c>
      <c r="B8910" s="2" t="s">
        <v>17608</v>
      </c>
      <c r="C8910" s="6" t="s">
        <v>17609</v>
      </c>
      <c r="D8910" s="3" t="s">
        <v>2737</v>
      </c>
    </row>
    <row r="8911">
      <c r="A8911" s="6" t="s">
        <v>4681</v>
      </c>
      <c r="B8911" s="2" t="s">
        <v>17610</v>
      </c>
      <c r="C8911" s="6" t="s">
        <v>17611</v>
      </c>
      <c r="D8911" s="3" t="s">
        <v>2737</v>
      </c>
    </row>
    <row r="8912">
      <c r="A8912" s="6" t="s">
        <v>4681</v>
      </c>
      <c r="B8912" s="2" t="s">
        <v>17612</v>
      </c>
      <c r="C8912" s="6" t="s">
        <v>17613</v>
      </c>
      <c r="D8912" s="3" t="s">
        <v>2737</v>
      </c>
    </row>
    <row r="8913">
      <c r="A8913" s="6" t="s">
        <v>4681</v>
      </c>
      <c r="B8913" s="2" t="s">
        <v>17614</v>
      </c>
      <c r="C8913" s="6" t="s">
        <v>17615</v>
      </c>
      <c r="D8913" s="3" t="s">
        <v>2737</v>
      </c>
    </row>
    <row r="8914">
      <c r="A8914" s="6" t="s">
        <v>4681</v>
      </c>
      <c r="B8914" s="2" t="s">
        <v>17616</v>
      </c>
      <c r="C8914" s="6" t="s">
        <v>17617</v>
      </c>
      <c r="D8914" s="3" t="s">
        <v>2737</v>
      </c>
    </row>
    <row r="8915">
      <c r="A8915" s="6" t="s">
        <v>4681</v>
      </c>
      <c r="B8915" s="2" t="s">
        <v>17618</v>
      </c>
      <c r="C8915" s="6" t="s">
        <v>17619</v>
      </c>
      <c r="D8915" s="3" t="s">
        <v>2737</v>
      </c>
    </row>
    <row r="8916">
      <c r="A8916" s="6" t="s">
        <v>4681</v>
      </c>
      <c r="B8916" s="2" t="s">
        <v>17620</v>
      </c>
      <c r="C8916" s="6" t="s">
        <v>17621</v>
      </c>
      <c r="D8916" s="3" t="s">
        <v>2737</v>
      </c>
    </row>
    <row r="8917">
      <c r="A8917" s="6" t="s">
        <v>4681</v>
      </c>
      <c r="B8917" s="2" t="s">
        <v>17622</v>
      </c>
      <c r="C8917" s="6" t="s">
        <v>17623</v>
      </c>
      <c r="D8917" s="3" t="s">
        <v>2739</v>
      </c>
    </row>
    <row r="8918">
      <c r="A8918" s="6" t="s">
        <v>4681</v>
      </c>
      <c r="B8918" s="2" t="s">
        <v>17624</v>
      </c>
      <c r="C8918" s="6" t="s">
        <v>17625</v>
      </c>
      <c r="D8918" s="3" t="s">
        <v>2739</v>
      </c>
    </row>
    <row r="8919">
      <c r="A8919" s="6" t="s">
        <v>4681</v>
      </c>
      <c r="B8919" s="2" t="s">
        <v>17626</v>
      </c>
      <c r="C8919" s="6" t="s">
        <v>17627</v>
      </c>
      <c r="D8919" s="3" t="s">
        <v>2739</v>
      </c>
    </row>
    <row r="8920">
      <c r="A8920" s="6" t="s">
        <v>4681</v>
      </c>
      <c r="B8920" s="2" t="s">
        <v>17628</v>
      </c>
      <c r="C8920" s="6" t="s">
        <v>17629</v>
      </c>
      <c r="D8920" s="3" t="s">
        <v>2739</v>
      </c>
    </row>
    <row r="8921">
      <c r="A8921" s="6" t="s">
        <v>4681</v>
      </c>
      <c r="B8921" s="2" t="s">
        <v>17630</v>
      </c>
      <c r="C8921" s="6" t="s">
        <v>17631</v>
      </c>
      <c r="D8921" s="3" t="s">
        <v>2741</v>
      </c>
    </row>
    <row r="8922">
      <c r="A8922" s="6" t="s">
        <v>4681</v>
      </c>
      <c r="B8922" s="2" t="s">
        <v>17632</v>
      </c>
      <c r="C8922" s="6" t="s">
        <v>17633</v>
      </c>
      <c r="D8922" s="3" t="s">
        <v>2741</v>
      </c>
    </row>
    <row r="8923">
      <c r="A8923" s="6" t="s">
        <v>4681</v>
      </c>
      <c r="B8923" s="2" t="s">
        <v>17634</v>
      </c>
      <c r="C8923" s="6" t="s">
        <v>17635</v>
      </c>
      <c r="D8923" s="3" t="s">
        <v>2741</v>
      </c>
    </row>
    <row r="8924">
      <c r="A8924" s="6" t="s">
        <v>4681</v>
      </c>
      <c r="B8924" s="2" t="s">
        <v>17636</v>
      </c>
      <c r="C8924" s="6" t="s">
        <v>17637</v>
      </c>
      <c r="D8924" s="3" t="s">
        <v>2741</v>
      </c>
    </row>
    <row r="8925">
      <c r="A8925" s="6" t="s">
        <v>4681</v>
      </c>
      <c r="B8925" s="2" t="s">
        <v>17638</v>
      </c>
      <c r="C8925" s="6" t="s">
        <v>17639</v>
      </c>
      <c r="D8925" s="3" t="s">
        <v>2741</v>
      </c>
    </row>
    <row r="8926">
      <c r="A8926" s="6" t="s">
        <v>4681</v>
      </c>
      <c r="B8926" s="2" t="s">
        <v>17640</v>
      </c>
      <c r="C8926" s="6" t="s">
        <v>17641</v>
      </c>
      <c r="D8926" s="3" t="s">
        <v>2741</v>
      </c>
    </row>
    <row r="8927">
      <c r="A8927" s="6" t="s">
        <v>4681</v>
      </c>
      <c r="B8927" s="2" t="s">
        <v>17642</v>
      </c>
      <c r="C8927" s="6" t="s">
        <v>17643</v>
      </c>
      <c r="D8927" s="3" t="s">
        <v>2741</v>
      </c>
    </row>
    <row r="8928">
      <c r="A8928" s="6" t="s">
        <v>4681</v>
      </c>
      <c r="B8928" s="2" t="s">
        <v>17644</v>
      </c>
      <c r="C8928" s="6" t="s">
        <v>17645</v>
      </c>
      <c r="D8928" s="3" t="s">
        <v>2743</v>
      </c>
    </row>
    <row r="8929">
      <c r="A8929" s="6" t="s">
        <v>4681</v>
      </c>
      <c r="B8929" s="2" t="s">
        <v>17646</v>
      </c>
      <c r="C8929" s="6" t="s">
        <v>17647</v>
      </c>
      <c r="D8929" s="3" t="s">
        <v>2743</v>
      </c>
    </row>
    <row r="8930">
      <c r="A8930" s="6" t="s">
        <v>4681</v>
      </c>
      <c r="B8930" s="2" t="s">
        <v>17648</v>
      </c>
      <c r="C8930" s="6" t="s">
        <v>17649</v>
      </c>
      <c r="D8930" s="3" t="s">
        <v>2743</v>
      </c>
    </row>
    <row r="8931">
      <c r="A8931" s="6" t="s">
        <v>4681</v>
      </c>
      <c r="B8931" s="2" t="s">
        <v>17650</v>
      </c>
      <c r="C8931" s="6" t="s">
        <v>17651</v>
      </c>
      <c r="D8931" s="3" t="s">
        <v>2743</v>
      </c>
    </row>
    <row r="8932">
      <c r="A8932" s="6" t="s">
        <v>4681</v>
      </c>
      <c r="B8932" s="2" t="s">
        <v>17652</v>
      </c>
      <c r="C8932" s="6" t="s">
        <v>17653</v>
      </c>
      <c r="D8932" s="3" t="s">
        <v>2743</v>
      </c>
    </row>
    <row r="8933">
      <c r="A8933" s="6" t="s">
        <v>4681</v>
      </c>
      <c r="B8933" s="2" t="s">
        <v>17654</v>
      </c>
      <c r="C8933" s="6" t="s">
        <v>17655</v>
      </c>
      <c r="D8933" s="3" t="s">
        <v>2743</v>
      </c>
    </row>
    <row r="8934">
      <c r="A8934" s="6" t="s">
        <v>4681</v>
      </c>
      <c r="B8934" s="2" t="s">
        <v>17656</v>
      </c>
      <c r="C8934" s="6" t="s">
        <v>17657</v>
      </c>
      <c r="D8934" s="3" t="s">
        <v>2743</v>
      </c>
    </row>
    <row r="8935">
      <c r="A8935" s="6" t="s">
        <v>4681</v>
      </c>
      <c r="B8935" s="2" t="s">
        <v>17658</v>
      </c>
      <c r="C8935" s="6" t="s">
        <v>17659</v>
      </c>
      <c r="D8935" s="3" t="s">
        <v>2743</v>
      </c>
    </row>
    <row r="8936">
      <c r="A8936" s="6" t="s">
        <v>4681</v>
      </c>
      <c r="B8936" s="2" t="s">
        <v>17660</v>
      </c>
      <c r="C8936" s="6" t="s">
        <v>17661</v>
      </c>
      <c r="D8936" s="3" t="s">
        <v>2743</v>
      </c>
    </row>
    <row r="8937">
      <c r="A8937" s="6" t="s">
        <v>4681</v>
      </c>
      <c r="B8937" s="2" t="s">
        <v>17662</v>
      </c>
      <c r="C8937" s="6" t="s">
        <v>17663</v>
      </c>
      <c r="D8937" s="3" t="s">
        <v>2745</v>
      </c>
    </row>
    <row r="8938">
      <c r="A8938" s="6" t="s">
        <v>4681</v>
      </c>
      <c r="B8938" s="2" t="s">
        <v>17664</v>
      </c>
      <c r="C8938" s="6" t="s">
        <v>17665</v>
      </c>
      <c r="D8938" s="3" t="s">
        <v>2745</v>
      </c>
    </row>
    <row r="8939">
      <c r="A8939" s="6" t="s">
        <v>4681</v>
      </c>
      <c r="B8939" s="2" t="s">
        <v>17666</v>
      </c>
      <c r="C8939" s="6" t="s">
        <v>17667</v>
      </c>
      <c r="D8939" s="3" t="s">
        <v>2745</v>
      </c>
    </row>
    <row r="8940">
      <c r="A8940" s="6" t="s">
        <v>4681</v>
      </c>
      <c r="B8940" s="2" t="s">
        <v>17668</v>
      </c>
      <c r="C8940" s="6" t="s">
        <v>17669</v>
      </c>
      <c r="D8940" s="3" t="s">
        <v>2745</v>
      </c>
    </row>
    <row r="8941">
      <c r="A8941" s="6" t="s">
        <v>4681</v>
      </c>
      <c r="B8941" s="2" t="s">
        <v>17670</v>
      </c>
      <c r="C8941" s="6" t="s">
        <v>17671</v>
      </c>
      <c r="D8941" s="3" t="s">
        <v>2745</v>
      </c>
    </row>
    <row r="8942">
      <c r="A8942" s="6" t="s">
        <v>4681</v>
      </c>
      <c r="B8942" s="2" t="s">
        <v>17672</v>
      </c>
      <c r="C8942" s="6" t="s">
        <v>17673</v>
      </c>
      <c r="D8942" s="3" t="s">
        <v>2747</v>
      </c>
    </row>
    <row r="8943">
      <c r="A8943" s="6" t="s">
        <v>4681</v>
      </c>
      <c r="B8943" s="2" t="s">
        <v>17674</v>
      </c>
      <c r="C8943" s="6" t="s">
        <v>17675</v>
      </c>
      <c r="D8943" s="3" t="s">
        <v>2747</v>
      </c>
    </row>
    <row r="8944">
      <c r="A8944" s="6" t="s">
        <v>4681</v>
      </c>
      <c r="B8944" s="2" t="s">
        <v>17676</v>
      </c>
      <c r="C8944" s="6" t="s">
        <v>17677</v>
      </c>
      <c r="D8944" s="3" t="s">
        <v>2747</v>
      </c>
    </row>
    <row r="8945">
      <c r="A8945" s="6" t="s">
        <v>4681</v>
      </c>
      <c r="B8945" s="2" t="s">
        <v>17678</v>
      </c>
      <c r="C8945" s="6" t="s">
        <v>14931</v>
      </c>
      <c r="D8945" s="3" t="s">
        <v>2747</v>
      </c>
    </row>
    <row r="8946">
      <c r="A8946" s="6" t="s">
        <v>4681</v>
      </c>
      <c r="B8946" s="2" t="s">
        <v>17679</v>
      </c>
      <c r="C8946" s="6" t="s">
        <v>14933</v>
      </c>
      <c r="D8946" s="3" t="s">
        <v>2747</v>
      </c>
    </row>
    <row r="8947">
      <c r="A8947" s="6" t="s">
        <v>4681</v>
      </c>
      <c r="B8947" s="2" t="s">
        <v>17680</v>
      </c>
      <c r="C8947" s="6" t="s">
        <v>14935</v>
      </c>
      <c r="D8947" s="3" t="s">
        <v>2747</v>
      </c>
    </row>
    <row r="8948">
      <c r="A8948" s="6" t="s">
        <v>4681</v>
      </c>
      <c r="B8948" s="2" t="s">
        <v>17681</v>
      </c>
      <c r="C8948" s="6" t="s">
        <v>17682</v>
      </c>
      <c r="D8948" s="3" t="s">
        <v>2747</v>
      </c>
    </row>
    <row r="8949">
      <c r="A8949" s="6" t="s">
        <v>4681</v>
      </c>
      <c r="B8949" s="2" t="s">
        <v>17683</v>
      </c>
      <c r="C8949" s="6" t="s">
        <v>17684</v>
      </c>
      <c r="D8949" s="3" t="s">
        <v>2750</v>
      </c>
    </row>
    <row r="8950">
      <c r="A8950" s="6" t="s">
        <v>4681</v>
      </c>
      <c r="B8950" s="2" t="s">
        <v>17685</v>
      </c>
      <c r="C8950" s="6" t="s">
        <v>17686</v>
      </c>
      <c r="D8950" s="3" t="s">
        <v>2750</v>
      </c>
    </row>
    <row r="8951">
      <c r="A8951" s="6" t="s">
        <v>4681</v>
      </c>
      <c r="B8951" s="2" t="s">
        <v>17687</v>
      </c>
      <c r="C8951" s="6" t="s">
        <v>17688</v>
      </c>
      <c r="D8951" s="3" t="s">
        <v>2750</v>
      </c>
    </row>
    <row r="8952">
      <c r="A8952" s="6" t="s">
        <v>4681</v>
      </c>
      <c r="B8952" s="2" t="s">
        <v>17689</v>
      </c>
      <c r="C8952" s="6" t="s">
        <v>17690</v>
      </c>
      <c r="D8952" s="3" t="s">
        <v>2750</v>
      </c>
    </row>
    <row r="8953">
      <c r="A8953" s="6" t="s">
        <v>4681</v>
      </c>
      <c r="B8953" s="2" t="s">
        <v>17691</v>
      </c>
      <c r="C8953" s="6" t="s">
        <v>17692</v>
      </c>
      <c r="D8953" s="3" t="s">
        <v>2750</v>
      </c>
    </row>
    <row r="8954">
      <c r="A8954" s="6" t="s">
        <v>4681</v>
      </c>
      <c r="B8954" s="2" t="s">
        <v>17693</v>
      </c>
      <c r="C8954" s="6" t="s">
        <v>17694</v>
      </c>
      <c r="D8954" s="3" t="s">
        <v>2750</v>
      </c>
    </row>
    <row r="8955">
      <c r="A8955" s="6" t="s">
        <v>4681</v>
      </c>
      <c r="B8955" s="2" t="s">
        <v>17695</v>
      </c>
      <c r="C8955" s="6" t="s">
        <v>17696</v>
      </c>
      <c r="D8955" s="3" t="s">
        <v>2750</v>
      </c>
    </row>
    <row r="8956">
      <c r="A8956" s="6" t="s">
        <v>4681</v>
      </c>
      <c r="B8956" s="2" t="s">
        <v>17697</v>
      </c>
      <c r="C8956" s="6" t="s">
        <v>17698</v>
      </c>
      <c r="D8956" s="3" t="s">
        <v>2750</v>
      </c>
    </row>
    <row r="8957">
      <c r="A8957" s="6" t="s">
        <v>4681</v>
      </c>
      <c r="B8957" s="2" t="s">
        <v>17699</v>
      </c>
      <c r="C8957" s="6" t="s">
        <v>17700</v>
      </c>
      <c r="D8957" s="3" t="s">
        <v>2752</v>
      </c>
    </row>
    <row r="8958">
      <c r="A8958" s="6" t="s">
        <v>4681</v>
      </c>
      <c r="B8958" s="2" t="s">
        <v>17701</v>
      </c>
      <c r="C8958" s="6" t="s">
        <v>17702</v>
      </c>
      <c r="D8958" s="3" t="s">
        <v>2752</v>
      </c>
    </row>
    <row r="8959">
      <c r="A8959" s="6" t="s">
        <v>4681</v>
      </c>
      <c r="B8959" s="2" t="s">
        <v>17703</v>
      </c>
      <c r="C8959" s="6" t="s">
        <v>17704</v>
      </c>
      <c r="D8959" s="3" t="s">
        <v>2752</v>
      </c>
    </row>
    <row r="8960">
      <c r="A8960" s="6" t="s">
        <v>4681</v>
      </c>
      <c r="B8960" s="2" t="s">
        <v>17705</v>
      </c>
      <c r="C8960" s="6" t="s">
        <v>17706</v>
      </c>
      <c r="D8960" s="3" t="s">
        <v>2752</v>
      </c>
    </row>
    <row r="8961">
      <c r="A8961" s="6" t="s">
        <v>4681</v>
      </c>
      <c r="B8961" s="2" t="s">
        <v>17707</v>
      </c>
      <c r="C8961" s="6" t="s">
        <v>17708</v>
      </c>
      <c r="D8961" s="3" t="s">
        <v>2752</v>
      </c>
    </row>
    <row r="8962">
      <c r="A8962" s="6" t="s">
        <v>4681</v>
      </c>
      <c r="B8962" s="2" t="s">
        <v>17709</v>
      </c>
      <c r="C8962" s="6" t="s">
        <v>17710</v>
      </c>
      <c r="D8962" s="3" t="s">
        <v>2752</v>
      </c>
    </row>
    <row r="8963">
      <c r="A8963" s="6" t="s">
        <v>4681</v>
      </c>
      <c r="B8963" s="2" t="s">
        <v>17711</v>
      </c>
      <c r="C8963" s="6" t="s">
        <v>17712</v>
      </c>
      <c r="D8963" s="3" t="s">
        <v>2752</v>
      </c>
    </row>
    <row r="8964">
      <c r="A8964" s="6" t="s">
        <v>4681</v>
      </c>
      <c r="B8964" s="2" t="s">
        <v>17713</v>
      </c>
      <c r="C8964" s="6" t="s">
        <v>17714</v>
      </c>
      <c r="D8964" s="3" t="s">
        <v>2752</v>
      </c>
    </row>
    <row r="8965">
      <c r="A8965" s="6" t="s">
        <v>4681</v>
      </c>
      <c r="B8965" s="2" t="s">
        <v>17715</v>
      </c>
      <c r="C8965" s="6" t="s">
        <v>17716</v>
      </c>
      <c r="D8965" s="3" t="s">
        <v>2752</v>
      </c>
    </row>
    <row r="8966">
      <c r="A8966" s="6" t="s">
        <v>4681</v>
      </c>
      <c r="B8966" s="2" t="s">
        <v>17717</v>
      </c>
      <c r="C8966" s="6" t="s">
        <v>17718</v>
      </c>
      <c r="D8966" s="3" t="s">
        <v>2754</v>
      </c>
    </row>
    <row r="8967">
      <c r="A8967" s="6" t="s">
        <v>4681</v>
      </c>
      <c r="B8967" s="2" t="s">
        <v>17719</v>
      </c>
      <c r="C8967" s="6" t="s">
        <v>17720</v>
      </c>
      <c r="D8967" s="3" t="s">
        <v>2754</v>
      </c>
    </row>
    <row r="8968">
      <c r="A8968" s="6" t="s">
        <v>4681</v>
      </c>
      <c r="B8968" s="2" t="s">
        <v>17721</v>
      </c>
      <c r="C8968" s="6" t="s">
        <v>17722</v>
      </c>
      <c r="D8968" s="3" t="s">
        <v>2754</v>
      </c>
    </row>
    <row r="8969">
      <c r="A8969" s="6" t="s">
        <v>4681</v>
      </c>
      <c r="B8969" s="2" t="s">
        <v>17723</v>
      </c>
      <c r="C8969" s="6" t="s">
        <v>17724</v>
      </c>
      <c r="D8969" s="3" t="s">
        <v>2754</v>
      </c>
    </row>
    <row r="8970">
      <c r="A8970" s="6" t="s">
        <v>4681</v>
      </c>
      <c r="B8970" s="2" t="s">
        <v>17725</v>
      </c>
      <c r="C8970" s="6" t="s">
        <v>17726</v>
      </c>
      <c r="D8970" s="3" t="s">
        <v>2754</v>
      </c>
    </row>
    <row r="8971">
      <c r="A8971" s="6" t="s">
        <v>4681</v>
      </c>
      <c r="B8971" s="2" t="s">
        <v>17727</v>
      </c>
      <c r="C8971" s="6" t="s">
        <v>17728</v>
      </c>
      <c r="D8971" s="3" t="s">
        <v>2754</v>
      </c>
    </row>
    <row r="8972">
      <c r="A8972" s="6" t="s">
        <v>4681</v>
      </c>
      <c r="B8972" s="2" t="s">
        <v>17729</v>
      </c>
      <c r="C8972" s="6" t="s">
        <v>17730</v>
      </c>
      <c r="D8972" s="3" t="s">
        <v>2756</v>
      </c>
    </row>
    <row r="8973">
      <c r="A8973" s="6" t="s">
        <v>4681</v>
      </c>
      <c r="B8973" s="2" t="s">
        <v>17731</v>
      </c>
      <c r="C8973" s="6" t="s">
        <v>17732</v>
      </c>
      <c r="D8973" s="3" t="s">
        <v>2756</v>
      </c>
    </row>
    <row r="8974">
      <c r="A8974" s="6" t="s">
        <v>4681</v>
      </c>
      <c r="B8974" s="2" t="s">
        <v>17733</v>
      </c>
      <c r="C8974" s="6" t="s">
        <v>17734</v>
      </c>
      <c r="D8974" s="3" t="s">
        <v>2756</v>
      </c>
    </row>
    <row r="8975">
      <c r="A8975" s="6" t="s">
        <v>4681</v>
      </c>
      <c r="B8975" s="2" t="s">
        <v>17735</v>
      </c>
      <c r="C8975" s="6" t="s">
        <v>17736</v>
      </c>
      <c r="D8975" s="3" t="s">
        <v>2756</v>
      </c>
    </row>
    <row r="8976">
      <c r="A8976" s="6" t="s">
        <v>4681</v>
      </c>
      <c r="B8976" s="2" t="s">
        <v>17737</v>
      </c>
      <c r="C8976" s="6" t="s">
        <v>17738</v>
      </c>
      <c r="D8976" s="3" t="s">
        <v>2756</v>
      </c>
    </row>
    <row r="8977">
      <c r="A8977" s="6" t="s">
        <v>4681</v>
      </c>
      <c r="B8977" s="2" t="s">
        <v>17739</v>
      </c>
      <c r="C8977" s="6" t="s">
        <v>17740</v>
      </c>
      <c r="D8977" s="3" t="s">
        <v>2756</v>
      </c>
    </row>
    <row r="8978">
      <c r="A8978" s="6" t="s">
        <v>4681</v>
      </c>
      <c r="B8978" s="2" t="s">
        <v>17741</v>
      </c>
      <c r="C8978" s="6" t="s">
        <v>17742</v>
      </c>
      <c r="D8978" s="3" t="s">
        <v>2756</v>
      </c>
    </row>
    <row r="8979">
      <c r="A8979" s="6" t="s">
        <v>4681</v>
      </c>
      <c r="B8979" s="2" t="s">
        <v>17743</v>
      </c>
      <c r="C8979" s="6" t="s">
        <v>17744</v>
      </c>
      <c r="D8979" s="3" t="s">
        <v>2756</v>
      </c>
    </row>
    <row r="8980">
      <c r="A8980" s="6" t="s">
        <v>4681</v>
      </c>
      <c r="B8980" s="2" t="s">
        <v>17745</v>
      </c>
      <c r="C8980" s="6" t="s">
        <v>17746</v>
      </c>
      <c r="D8980" s="3" t="s">
        <v>2756</v>
      </c>
    </row>
    <row r="8981">
      <c r="A8981" s="6" t="s">
        <v>4681</v>
      </c>
      <c r="B8981" s="2" t="s">
        <v>17747</v>
      </c>
      <c r="C8981" s="6" t="s">
        <v>17748</v>
      </c>
      <c r="D8981" s="3" t="s">
        <v>2756</v>
      </c>
    </row>
    <row r="8982">
      <c r="A8982" s="6" t="s">
        <v>4681</v>
      </c>
      <c r="B8982" s="2" t="s">
        <v>17749</v>
      </c>
      <c r="C8982" s="6" t="s">
        <v>17750</v>
      </c>
      <c r="D8982" s="3" t="s">
        <v>2758</v>
      </c>
    </row>
    <row r="8983">
      <c r="A8983" s="6" t="s">
        <v>4681</v>
      </c>
      <c r="B8983" s="2" t="s">
        <v>17751</v>
      </c>
      <c r="C8983" s="6" t="s">
        <v>17752</v>
      </c>
      <c r="D8983" s="3" t="s">
        <v>2758</v>
      </c>
    </row>
    <row r="8984">
      <c r="A8984" s="6" t="s">
        <v>4681</v>
      </c>
      <c r="B8984" s="2" t="s">
        <v>17753</v>
      </c>
      <c r="C8984" s="6" t="s">
        <v>17754</v>
      </c>
      <c r="D8984" s="3" t="s">
        <v>2758</v>
      </c>
    </row>
    <row r="8985">
      <c r="A8985" s="6" t="s">
        <v>4681</v>
      </c>
      <c r="B8985" s="2" t="s">
        <v>17755</v>
      </c>
      <c r="C8985" s="6" t="s">
        <v>17756</v>
      </c>
      <c r="D8985" s="3" t="s">
        <v>2758</v>
      </c>
    </row>
    <row r="8986">
      <c r="A8986" s="6" t="s">
        <v>4681</v>
      </c>
      <c r="B8986" s="2" t="s">
        <v>17757</v>
      </c>
      <c r="C8986" s="6" t="s">
        <v>17758</v>
      </c>
      <c r="D8986" s="3" t="s">
        <v>2758</v>
      </c>
    </row>
    <row r="8987">
      <c r="A8987" s="6" t="s">
        <v>4681</v>
      </c>
      <c r="B8987" s="2" t="s">
        <v>17759</v>
      </c>
      <c r="C8987" s="6" t="s">
        <v>17760</v>
      </c>
      <c r="D8987" s="3" t="s">
        <v>2758</v>
      </c>
    </row>
    <row r="8988">
      <c r="A8988" s="6" t="s">
        <v>4681</v>
      </c>
      <c r="B8988" s="2" t="s">
        <v>17761</v>
      </c>
      <c r="C8988" s="6" t="s">
        <v>17762</v>
      </c>
      <c r="D8988" s="3" t="s">
        <v>2758</v>
      </c>
    </row>
    <row r="8989">
      <c r="A8989" s="6" t="s">
        <v>4681</v>
      </c>
      <c r="B8989" s="2" t="s">
        <v>17763</v>
      </c>
      <c r="C8989" s="6" t="s">
        <v>17764</v>
      </c>
      <c r="D8989" s="3" t="s">
        <v>2758</v>
      </c>
    </row>
    <row r="8990">
      <c r="A8990" s="6" t="s">
        <v>4681</v>
      </c>
      <c r="B8990" s="2" t="s">
        <v>17765</v>
      </c>
      <c r="C8990" s="6" t="s">
        <v>17766</v>
      </c>
      <c r="D8990" s="3" t="s">
        <v>2758</v>
      </c>
    </row>
    <row r="8991">
      <c r="A8991" s="6" t="s">
        <v>4681</v>
      </c>
      <c r="B8991" s="2" t="s">
        <v>17767</v>
      </c>
      <c r="C8991" s="6" t="s">
        <v>17768</v>
      </c>
      <c r="D8991" s="3" t="s">
        <v>2761</v>
      </c>
    </row>
    <row r="8992">
      <c r="A8992" s="6" t="s">
        <v>4681</v>
      </c>
      <c r="B8992" s="2" t="s">
        <v>17769</v>
      </c>
      <c r="C8992" s="6" t="s">
        <v>17770</v>
      </c>
      <c r="D8992" s="3" t="s">
        <v>2761</v>
      </c>
    </row>
    <row r="8993">
      <c r="A8993" s="6" t="s">
        <v>4681</v>
      </c>
      <c r="B8993" s="2" t="s">
        <v>17771</v>
      </c>
      <c r="C8993" s="6" t="s">
        <v>17772</v>
      </c>
      <c r="D8993" s="3" t="s">
        <v>2761</v>
      </c>
    </row>
    <row r="8994">
      <c r="A8994" s="6" t="s">
        <v>4681</v>
      </c>
      <c r="B8994" s="2" t="s">
        <v>17773</v>
      </c>
      <c r="C8994" s="6" t="s">
        <v>17774</v>
      </c>
      <c r="D8994" s="3" t="s">
        <v>2761</v>
      </c>
    </row>
    <row r="8995">
      <c r="A8995" s="6" t="s">
        <v>4681</v>
      </c>
      <c r="B8995" s="2" t="s">
        <v>17775</v>
      </c>
      <c r="C8995" s="6" t="s">
        <v>17776</v>
      </c>
      <c r="D8995" s="3" t="s">
        <v>2761</v>
      </c>
    </row>
    <row r="8996">
      <c r="A8996" s="6" t="s">
        <v>4681</v>
      </c>
      <c r="B8996" s="2" t="s">
        <v>17777</v>
      </c>
      <c r="C8996" s="6" t="s">
        <v>17778</v>
      </c>
      <c r="D8996" s="3" t="s">
        <v>2761</v>
      </c>
    </row>
    <row r="8997">
      <c r="A8997" s="6" t="s">
        <v>4681</v>
      </c>
      <c r="B8997" s="2" t="s">
        <v>17779</v>
      </c>
      <c r="C8997" s="6" t="s">
        <v>17780</v>
      </c>
      <c r="D8997" s="3" t="s">
        <v>2761</v>
      </c>
    </row>
    <row r="8998">
      <c r="A8998" s="6" t="s">
        <v>4681</v>
      </c>
      <c r="B8998" s="2" t="s">
        <v>17781</v>
      </c>
      <c r="C8998" s="6" t="s">
        <v>17782</v>
      </c>
      <c r="D8998" s="3" t="s">
        <v>2761</v>
      </c>
    </row>
    <row r="8999">
      <c r="A8999" s="6" t="s">
        <v>4681</v>
      </c>
      <c r="B8999" s="2" t="s">
        <v>17783</v>
      </c>
      <c r="C8999" s="6" t="s">
        <v>17784</v>
      </c>
      <c r="D8999" s="3" t="s">
        <v>2761</v>
      </c>
    </row>
    <row r="9000">
      <c r="A9000" s="6" t="s">
        <v>4681</v>
      </c>
      <c r="B9000" s="2" t="s">
        <v>17785</v>
      </c>
      <c r="C9000" s="6" t="s">
        <v>17786</v>
      </c>
      <c r="D9000" s="3" t="s">
        <v>2761</v>
      </c>
    </row>
    <row r="9001">
      <c r="A9001" s="6" t="s">
        <v>4681</v>
      </c>
      <c r="B9001" s="2" t="s">
        <v>17787</v>
      </c>
      <c r="C9001" s="6" t="s">
        <v>17788</v>
      </c>
      <c r="D9001" s="3" t="s">
        <v>2763</v>
      </c>
    </row>
    <row r="9002">
      <c r="A9002" s="6" t="s">
        <v>4681</v>
      </c>
      <c r="B9002" s="2" t="s">
        <v>17789</v>
      </c>
      <c r="C9002" s="6" t="s">
        <v>17790</v>
      </c>
      <c r="D9002" s="3" t="s">
        <v>2763</v>
      </c>
    </row>
    <row r="9003">
      <c r="A9003" s="6" t="s">
        <v>4681</v>
      </c>
      <c r="B9003" s="2" t="s">
        <v>17791</v>
      </c>
      <c r="C9003" s="6" t="s">
        <v>17792</v>
      </c>
      <c r="D9003" s="3" t="s">
        <v>2763</v>
      </c>
    </row>
    <row r="9004">
      <c r="A9004" s="6" t="s">
        <v>4681</v>
      </c>
      <c r="B9004" s="2" t="s">
        <v>17793</v>
      </c>
      <c r="C9004" s="6" t="s">
        <v>17794</v>
      </c>
      <c r="D9004" s="3" t="s">
        <v>2763</v>
      </c>
    </row>
    <row r="9005">
      <c r="A9005" s="6" t="s">
        <v>4681</v>
      </c>
      <c r="B9005" s="2" t="s">
        <v>17795</v>
      </c>
      <c r="C9005" s="6" t="s">
        <v>17796</v>
      </c>
      <c r="D9005" s="3" t="s">
        <v>2763</v>
      </c>
    </row>
    <row r="9006">
      <c r="A9006" s="6" t="s">
        <v>4681</v>
      </c>
      <c r="B9006" s="2" t="s">
        <v>17797</v>
      </c>
      <c r="C9006" s="6" t="s">
        <v>17798</v>
      </c>
      <c r="D9006" s="3" t="s">
        <v>2763</v>
      </c>
    </row>
    <row r="9007">
      <c r="A9007" s="6" t="s">
        <v>4681</v>
      </c>
      <c r="B9007" s="2" t="s">
        <v>17799</v>
      </c>
      <c r="C9007" s="6" t="s">
        <v>17800</v>
      </c>
      <c r="D9007" s="3" t="s">
        <v>2763</v>
      </c>
    </row>
    <row r="9008">
      <c r="A9008" s="6" t="s">
        <v>4681</v>
      </c>
      <c r="B9008" s="2" t="s">
        <v>17801</v>
      </c>
      <c r="C9008" s="6" t="s">
        <v>17802</v>
      </c>
      <c r="D9008" s="3" t="s">
        <v>2763</v>
      </c>
    </row>
    <row r="9009">
      <c r="A9009" s="6" t="s">
        <v>4681</v>
      </c>
      <c r="B9009" s="2" t="s">
        <v>17803</v>
      </c>
      <c r="C9009" s="6" t="s">
        <v>17804</v>
      </c>
      <c r="D9009" s="3" t="s">
        <v>2763</v>
      </c>
    </row>
    <row r="9010">
      <c r="A9010" s="6" t="s">
        <v>4681</v>
      </c>
      <c r="B9010" s="2" t="s">
        <v>17805</v>
      </c>
      <c r="C9010" s="6" t="s">
        <v>17806</v>
      </c>
      <c r="D9010" s="3" t="s">
        <v>2765</v>
      </c>
    </row>
    <row r="9011">
      <c r="A9011" s="6" t="s">
        <v>4681</v>
      </c>
      <c r="B9011" s="2" t="s">
        <v>17807</v>
      </c>
      <c r="C9011" s="6" t="s">
        <v>17808</v>
      </c>
      <c r="D9011" s="3" t="s">
        <v>2765</v>
      </c>
    </row>
    <row r="9012">
      <c r="A9012" s="6" t="s">
        <v>4681</v>
      </c>
      <c r="B9012" s="2" t="s">
        <v>17809</v>
      </c>
      <c r="C9012" s="6" t="s">
        <v>17810</v>
      </c>
      <c r="D9012" s="3" t="s">
        <v>2765</v>
      </c>
    </row>
    <row r="9013">
      <c r="A9013" s="6" t="s">
        <v>4681</v>
      </c>
      <c r="B9013" s="2" t="s">
        <v>17811</v>
      </c>
      <c r="C9013" s="6" t="s">
        <v>17812</v>
      </c>
      <c r="D9013" s="3" t="s">
        <v>2765</v>
      </c>
    </row>
    <row r="9014">
      <c r="A9014" s="6" t="s">
        <v>4681</v>
      </c>
      <c r="B9014" s="2" t="s">
        <v>17813</v>
      </c>
      <c r="C9014" s="6" t="s">
        <v>17814</v>
      </c>
      <c r="D9014" s="3" t="s">
        <v>2765</v>
      </c>
    </row>
    <row r="9015">
      <c r="A9015" s="6" t="s">
        <v>4681</v>
      </c>
      <c r="B9015" s="2" t="s">
        <v>17815</v>
      </c>
      <c r="C9015" s="6" t="s">
        <v>17816</v>
      </c>
      <c r="D9015" s="3" t="s">
        <v>2765</v>
      </c>
    </row>
    <row r="9016">
      <c r="A9016" s="6" t="s">
        <v>4681</v>
      </c>
      <c r="B9016" s="2" t="s">
        <v>17817</v>
      </c>
      <c r="C9016" s="6" t="s">
        <v>2766</v>
      </c>
      <c r="D9016" s="3" t="s">
        <v>2765</v>
      </c>
    </row>
    <row r="9017">
      <c r="A9017" s="6" t="s">
        <v>4681</v>
      </c>
      <c r="B9017" s="2" t="s">
        <v>17818</v>
      </c>
      <c r="C9017" s="6" t="s">
        <v>17819</v>
      </c>
      <c r="D9017" s="3" t="s">
        <v>2767</v>
      </c>
    </row>
    <row r="9018">
      <c r="A9018" s="6" t="s">
        <v>4681</v>
      </c>
      <c r="B9018" s="2" t="s">
        <v>17820</v>
      </c>
      <c r="C9018" s="6" t="s">
        <v>17821</v>
      </c>
      <c r="D9018" s="3" t="s">
        <v>2767</v>
      </c>
    </row>
    <row r="9019">
      <c r="A9019" s="6" t="s">
        <v>4681</v>
      </c>
      <c r="B9019" s="2" t="s">
        <v>17822</v>
      </c>
      <c r="C9019" s="6" t="s">
        <v>17823</v>
      </c>
      <c r="D9019" s="3" t="s">
        <v>2767</v>
      </c>
    </row>
    <row r="9020">
      <c r="A9020" s="6" t="s">
        <v>4681</v>
      </c>
      <c r="B9020" s="2" t="s">
        <v>17824</v>
      </c>
      <c r="C9020" s="6" t="s">
        <v>17825</v>
      </c>
      <c r="D9020" s="3" t="s">
        <v>2767</v>
      </c>
    </row>
    <row r="9021">
      <c r="A9021" s="6" t="s">
        <v>4681</v>
      </c>
      <c r="B9021" s="2" t="s">
        <v>17826</v>
      </c>
      <c r="C9021" s="6" t="s">
        <v>17827</v>
      </c>
      <c r="D9021" s="3" t="s">
        <v>2769</v>
      </c>
    </row>
    <row r="9022">
      <c r="A9022" s="6" t="s">
        <v>4681</v>
      </c>
      <c r="B9022" s="2" t="s">
        <v>17828</v>
      </c>
      <c r="C9022" s="6" t="s">
        <v>17829</v>
      </c>
      <c r="D9022" s="3" t="s">
        <v>2769</v>
      </c>
    </row>
    <row r="9023">
      <c r="A9023" s="6" t="s">
        <v>4681</v>
      </c>
      <c r="B9023" s="2" t="s">
        <v>17830</v>
      </c>
      <c r="C9023" s="6" t="s">
        <v>17831</v>
      </c>
      <c r="D9023" s="3" t="s">
        <v>2769</v>
      </c>
    </row>
    <row r="9024">
      <c r="A9024" s="6" t="s">
        <v>4681</v>
      </c>
      <c r="B9024" s="2" t="s">
        <v>17832</v>
      </c>
      <c r="C9024" s="6" t="s">
        <v>17833</v>
      </c>
      <c r="D9024" s="3" t="s">
        <v>2769</v>
      </c>
    </row>
    <row r="9025">
      <c r="A9025" s="6" t="s">
        <v>4681</v>
      </c>
      <c r="B9025" s="2" t="s">
        <v>17834</v>
      </c>
      <c r="C9025" s="6" t="s">
        <v>17835</v>
      </c>
      <c r="D9025" s="3" t="s">
        <v>2769</v>
      </c>
    </row>
    <row r="9026">
      <c r="A9026" s="6" t="s">
        <v>4681</v>
      </c>
      <c r="B9026" s="2" t="s">
        <v>17836</v>
      </c>
      <c r="C9026" s="6" t="s">
        <v>17837</v>
      </c>
      <c r="D9026" s="3" t="s">
        <v>2769</v>
      </c>
    </row>
    <row r="9027">
      <c r="A9027" s="6" t="s">
        <v>4681</v>
      </c>
      <c r="B9027" s="2" t="s">
        <v>17838</v>
      </c>
      <c r="C9027" s="6" t="s">
        <v>17839</v>
      </c>
      <c r="D9027" s="3" t="s">
        <v>2771</v>
      </c>
    </row>
    <row r="9028">
      <c r="A9028" s="6" t="s">
        <v>4681</v>
      </c>
      <c r="B9028" s="2" t="s">
        <v>17840</v>
      </c>
      <c r="C9028" s="6" t="s">
        <v>17841</v>
      </c>
      <c r="D9028" s="3" t="s">
        <v>2771</v>
      </c>
    </row>
    <row r="9029">
      <c r="A9029" s="6" t="s">
        <v>4681</v>
      </c>
      <c r="B9029" s="2" t="s">
        <v>17842</v>
      </c>
      <c r="C9029" s="6" t="s">
        <v>17843</v>
      </c>
      <c r="D9029" s="3" t="s">
        <v>2771</v>
      </c>
    </row>
    <row r="9030">
      <c r="A9030" s="6" t="s">
        <v>4681</v>
      </c>
      <c r="B9030" s="2" t="s">
        <v>17844</v>
      </c>
      <c r="C9030" s="6" t="s">
        <v>17845</v>
      </c>
      <c r="D9030" s="3" t="s">
        <v>2771</v>
      </c>
    </row>
    <row r="9031">
      <c r="A9031" s="6" t="s">
        <v>4681</v>
      </c>
      <c r="B9031" s="2" t="s">
        <v>17846</v>
      </c>
      <c r="C9031" s="6" t="s">
        <v>17847</v>
      </c>
      <c r="D9031" s="3" t="s">
        <v>2771</v>
      </c>
    </row>
    <row r="9032">
      <c r="A9032" s="6" t="s">
        <v>4681</v>
      </c>
      <c r="B9032" s="2" t="s">
        <v>17848</v>
      </c>
      <c r="C9032" s="6" t="s">
        <v>17849</v>
      </c>
      <c r="D9032" s="3" t="s">
        <v>2771</v>
      </c>
    </row>
    <row r="9033">
      <c r="A9033" s="6" t="s">
        <v>4681</v>
      </c>
      <c r="B9033" s="2" t="s">
        <v>17850</v>
      </c>
      <c r="C9033" s="6" t="s">
        <v>17851</v>
      </c>
      <c r="D9033" s="3" t="s">
        <v>2771</v>
      </c>
    </row>
    <row r="9034">
      <c r="A9034" s="6" t="s">
        <v>4681</v>
      </c>
      <c r="B9034" s="2" t="s">
        <v>17852</v>
      </c>
      <c r="C9034" s="6" t="s">
        <v>17853</v>
      </c>
      <c r="D9034" s="3" t="s">
        <v>2771</v>
      </c>
    </row>
    <row r="9035">
      <c r="A9035" s="6" t="s">
        <v>4681</v>
      </c>
      <c r="B9035" s="2" t="s">
        <v>17854</v>
      </c>
      <c r="C9035" s="6" t="s">
        <v>17855</v>
      </c>
      <c r="D9035" s="3" t="s">
        <v>2771</v>
      </c>
    </row>
    <row r="9036">
      <c r="A9036" s="6" t="s">
        <v>4681</v>
      </c>
      <c r="B9036" s="2" t="s">
        <v>17856</v>
      </c>
      <c r="C9036" s="6" t="s">
        <v>17857</v>
      </c>
      <c r="D9036" s="3" t="s">
        <v>2773</v>
      </c>
    </row>
    <row r="9037">
      <c r="A9037" s="6" t="s">
        <v>4681</v>
      </c>
      <c r="B9037" s="2" t="s">
        <v>17858</v>
      </c>
      <c r="C9037" s="6" t="s">
        <v>17859</v>
      </c>
      <c r="D9037" s="3" t="s">
        <v>2773</v>
      </c>
    </row>
    <row r="9038">
      <c r="A9038" s="6" t="s">
        <v>4681</v>
      </c>
      <c r="B9038" s="2" t="s">
        <v>17860</v>
      </c>
      <c r="C9038" s="6" t="s">
        <v>17861</v>
      </c>
      <c r="D9038" s="3" t="s">
        <v>2773</v>
      </c>
    </row>
    <row r="9039">
      <c r="A9039" s="6" t="s">
        <v>4681</v>
      </c>
      <c r="B9039" s="2" t="s">
        <v>17862</v>
      </c>
      <c r="C9039" s="6" t="s">
        <v>17863</v>
      </c>
      <c r="D9039" s="3" t="s">
        <v>2773</v>
      </c>
    </row>
    <row r="9040">
      <c r="A9040" s="6" t="s">
        <v>4681</v>
      </c>
      <c r="B9040" s="2" t="s">
        <v>17864</v>
      </c>
      <c r="C9040" s="6" t="s">
        <v>17865</v>
      </c>
      <c r="D9040" s="3" t="s">
        <v>2773</v>
      </c>
    </row>
    <row r="9041">
      <c r="A9041" s="6" t="s">
        <v>4681</v>
      </c>
      <c r="B9041" s="2" t="s">
        <v>17866</v>
      </c>
      <c r="C9041" s="6" t="s">
        <v>17865</v>
      </c>
      <c r="D9041" s="3" t="s">
        <v>2773</v>
      </c>
    </row>
    <row r="9042">
      <c r="A9042" s="6" t="s">
        <v>4681</v>
      </c>
      <c r="B9042" s="2" t="s">
        <v>17867</v>
      </c>
      <c r="C9042" s="6" t="s">
        <v>17868</v>
      </c>
      <c r="D9042" s="3" t="s">
        <v>2773</v>
      </c>
    </row>
    <row r="9043">
      <c r="A9043" s="6" t="s">
        <v>4681</v>
      </c>
      <c r="B9043" s="2" t="s">
        <v>17869</v>
      </c>
      <c r="C9043" s="6" t="s">
        <v>17870</v>
      </c>
      <c r="D9043" s="3" t="s">
        <v>2773</v>
      </c>
    </row>
    <row r="9044">
      <c r="A9044" s="6" t="s">
        <v>4681</v>
      </c>
      <c r="B9044" s="2" t="s">
        <v>17871</v>
      </c>
      <c r="C9044" s="6" t="s">
        <v>17872</v>
      </c>
      <c r="D9044" s="3" t="s">
        <v>2773</v>
      </c>
    </row>
    <row r="9045">
      <c r="A9045" s="6" t="s">
        <v>4681</v>
      </c>
      <c r="B9045" s="2" t="s">
        <v>17873</v>
      </c>
      <c r="C9045" s="6" t="s">
        <v>17874</v>
      </c>
      <c r="D9045" s="3" t="s">
        <v>2773</v>
      </c>
    </row>
    <row r="9046">
      <c r="A9046" s="6" t="s">
        <v>4681</v>
      </c>
      <c r="B9046" s="2" t="s">
        <v>17875</v>
      </c>
      <c r="C9046" s="6" t="s">
        <v>17876</v>
      </c>
      <c r="D9046" s="3" t="s">
        <v>2775</v>
      </c>
    </row>
    <row r="9047">
      <c r="A9047" s="6" t="s">
        <v>4681</v>
      </c>
      <c r="B9047" s="2" t="s">
        <v>17877</v>
      </c>
      <c r="C9047" s="6" t="s">
        <v>17878</v>
      </c>
      <c r="D9047" s="3" t="s">
        <v>2775</v>
      </c>
    </row>
    <row r="9048">
      <c r="A9048" s="6" t="s">
        <v>4681</v>
      </c>
      <c r="B9048" s="2" t="s">
        <v>17879</v>
      </c>
      <c r="C9048" s="6" t="s">
        <v>17880</v>
      </c>
      <c r="D9048" s="3" t="s">
        <v>2775</v>
      </c>
    </row>
    <row r="9049">
      <c r="A9049" s="6" t="s">
        <v>4681</v>
      </c>
      <c r="B9049" s="2" t="s">
        <v>17881</v>
      </c>
      <c r="C9049" s="6" t="s">
        <v>17882</v>
      </c>
      <c r="D9049" s="3" t="s">
        <v>2777</v>
      </c>
    </row>
    <row r="9050">
      <c r="A9050" s="6" t="s">
        <v>4681</v>
      </c>
      <c r="B9050" s="2" t="s">
        <v>17883</v>
      </c>
      <c r="C9050" s="6" t="s">
        <v>17884</v>
      </c>
      <c r="D9050" s="3" t="s">
        <v>2777</v>
      </c>
    </row>
    <row r="9051">
      <c r="A9051" s="6" t="s">
        <v>4681</v>
      </c>
      <c r="B9051" s="2" t="s">
        <v>17885</v>
      </c>
      <c r="C9051" s="6" t="s">
        <v>17886</v>
      </c>
      <c r="D9051" s="3" t="s">
        <v>2777</v>
      </c>
    </row>
    <row r="9052">
      <c r="A9052" s="6" t="s">
        <v>4681</v>
      </c>
      <c r="B9052" s="2" t="s">
        <v>17887</v>
      </c>
      <c r="C9052" s="6" t="s">
        <v>17888</v>
      </c>
      <c r="D9052" s="3" t="s">
        <v>2777</v>
      </c>
    </row>
    <row r="9053">
      <c r="A9053" s="6" t="s">
        <v>4681</v>
      </c>
      <c r="B9053" s="2" t="s">
        <v>17889</v>
      </c>
      <c r="C9053" s="6" t="s">
        <v>17890</v>
      </c>
      <c r="D9053" s="3" t="s">
        <v>2777</v>
      </c>
    </row>
    <row r="9054">
      <c r="A9054" s="6" t="s">
        <v>4681</v>
      </c>
      <c r="B9054" s="2" t="s">
        <v>17891</v>
      </c>
      <c r="C9054" s="6" t="s">
        <v>17892</v>
      </c>
      <c r="D9054" s="3" t="s">
        <v>2777</v>
      </c>
    </row>
    <row r="9055">
      <c r="A9055" s="6" t="s">
        <v>4681</v>
      </c>
      <c r="B9055" s="2" t="s">
        <v>17893</v>
      </c>
      <c r="C9055" s="6" t="s">
        <v>17894</v>
      </c>
      <c r="D9055" s="3" t="s">
        <v>2779</v>
      </c>
    </row>
    <row r="9056">
      <c r="A9056" s="6" t="s">
        <v>4681</v>
      </c>
      <c r="B9056" s="2" t="s">
        <v>17895</v>
      </c>
      <c r="C9056" s="6" t="s">
        <v>17896</v>
      </c>
      <c r="D9056" s="3" t="s">
        <v>2779</v>
      </c>
    </row>
    <row r="9057">
      <c r="A9057" s="6" t="s">
        <v>4681</v>
      </c>
      <c r="B9057" s="2" t="s">
        <v>17897</v>
      </c>
      <c r="C9057" s="6" t="s">
        <v>17898</v>
      </c>
      <c r="D9057" s="3" t="s">
        <v>2779</v>
      </c>
    </row>
    <row r="9058">
      <c r="A9058" s="6" t="s">
        <v>4681</v>
      </c>
      <c r="B9058" s="2" t="s">
        <v>17899</v>
      </c>
      <c r="C9058" s="6" t="s">
        <v>17900</v>
      </c>
      <c r="D9058" s="3" t="s">
        <v>2779</v>
      </c>
    </row>
    <row r="9059">
      <c r="A9059" s="6" t="s">
        <v>4681</v>
      </c>
      <c r="B9059" s="2" t="s">
        <v>17901</v>
      </c>
      <c r="C9059" s="6" t="s">
        <v>17902</v>
      </c>
      <c r="D9059" s="3" t="s">
        <v>2779</v>
      </c>
    </row>
    <row r="9060">
      <c r="A9060" s="6" t="s">
        <v>4681</v>
      </c>
      <c r="B9060" s="2" t="s">
        <v>17903</v>
      </c>
      <c r="C9060" s="6" t="s">
        <v>17904</v>
      </c>
      <c r="D9060" s="3" t="s">
        <v>2779</v>
      </c>
    </row>
    <row r="9061">
      <c r="A9061" s="6" t="s">
        <v>4681</v>
      </c>
      <c r="B9061" s="2" t="s">
        <v>17905</v>
      </c>
      <c r="C9061" s="6" t="s">
        <v>17906</v>
      </c>
      <c r="D9061" s="3" t="s">
        <v>2779</v>
      </c>
    </row>
    <row r="9062">
      <c r="A9062" s="6" t="s">
        <v>4681</v>
      </c>
      <c r="B9062" s="2" t="s">
        <v>17907</v>
      </c>
      <c r="C9062" s="6" t="s">
        <v>17908</v>
      </c>
      <c r="D9062" s="3" t="s">
        <v>2779</v>
      </c>
    </row>
    <row r="9063">
      <c r="A9063" s="6" t="s">
        <v>4681</v>
      </c>
      <c r="B9063" s="2" t="s">
        <v>17909</v>
      </c>
      <c r="C9063" s="6" t="s">
        <v>17910</v>
      </c>
      <c r="D9063" s="3" t="s">
        <v>2781</v>
      </c>
    </row>
    <row r="9064">
      <c r="A9064" s="6" t="s">
        <v>4681</v>
      </c>
      <c r="B9064" s="2" t="s">
        <v>17911</v>
      </c>
      <c r="C9064" s="6" t="s">
        <v>17912</v>
      </c>
      <c r="D9064" s="3" t="s">
        <v>2781</v>
      </c>
    </row>
    <row r="9065">
      <c r="A9065" s="6" t="s">
        <v>4681</v>
      </c>
      <c r="B9065" s="2" t="s">
        <v>17913</v>
      </c>
      <c r="C9065" s="6" t="s">
        <v>17914</v>
      </c>
      <c r="D9065" s="3" t="s">
        <v>2781</v>
      </c>
    </row>
    <row r="9066">
      <c r="A9066" s="6" t="s">
        <v>4681</v>
      </c>
      <c r="B9066" s="2" t="s">
        <v>17915</v>
      </c>
      <c r="C9066" s="6" t="s">
        <v>17916</v>
      </c>
      <c r="D9066" s="3" t="s">
        <v>2781</v>
      </c>
    </row>
    <row r="9067">
      <c r="A9067" s="6" t="s">
        <v>4681</v>
      </c>
      <c r="B9067" s="2" t="s">
        <v>17917</v>
      </c>
      <c r="C9067" s="6" t="s">
        <v>17918</v>
      </c>
      <c r="D9067" s="3" t="s">
        <v>2781</v>
      </c>
    </row>
    <row r="9068">
      <c r="A9068" s="6" t="s">
        <v>4681</v>
      </c>
      <c r="B9068" s="2" t="s">
        <v>17919</v>
      </c>
      <c r="C9068" s="6" t="s">
        <v>17920</v>
      </c>
      <c r="D9068" s="3" t="s">
        <v>2781</v>
      </c>
    </row>
    <row r="9069">
      <c r="A9069" s="6" t="s">
        <v>4681</v>
      </c>
      <c r="B9069" s="2" t="s">
        <v>17921</v>
      </c>
      <c r="C9069" s="6" t="s">
        <v>17922</v>
      </c>
      <c r="D9069" s="3" t="s">
        <v>2781</v>
      </c>
    </row>
    <row r="9070">
      <c r="A9070" s="6" t="s">
        <v>4681</v>
      </c>
      <c r="B9070" s="2" t="s">
        <v>17923</v>
      </c>
      <c r="C9070" s="6" t="s">
        <v>17924</v>
      </c>
      <c r="D9070" s="3" t="s">
        <v>2781</v>
      </c>
    </row>
    <row r="9071">
      <c r="A9071" s="6" t="s">
        <v>4681</v>
      </c>
      <c r="B9071" s="2" t="s">
        <v>17925</v>
      </c>
      <c r="C9071" s="6" t="s">
        <v>17926</v>
      </c>
      <c r="D9071" s="3" t="s">
        <v>2781</v>
      </c>
    </row>
    <row r="9072">
      <c r="A9072" s="6" t="s">
        <v>4681</v>
      </c>
      <c r="B9072" s="2" t="s">
        <v>17927</v>
      </c>
      <c r="C9072" s="6" t="s">
        <v>17928</v>
      </c>
      <c r="D9072" s="3" t="s">
        <v>2781</v>
      </c>
    </row>
    <row r="9073">
      <c r="A9073" s="6" t="s">
        <v>4681</v>
      </c>
      <c r="B9073" s="2" t="s">
        <v>17929</v>
      </c>
      <c r="C9073" s="6" t="s">
        <v>17930</v>
      </c>
      <c r="D9073" s="3" t="s">
        <v>2783</v>
      </c>
    </row>
    <row r="9074">
      <c r="A9074" s="6" t="s">
        <v>4681</v>
      </c>
      <c r="B9074" s="2" t="s">
        <v>17931</v>
      </c>
      <c r="C9074" s="6" t="s">
        <v>17932</v>
      </c>
      <c r="D9074" s="3" t="s">
        <v>2783</v>
      </c>
    </row>
    <row r="9075">
      <c r="A9075" s="6" t="s">
        <v>4681</v>
      </c>
      <c r="B9075" s="2" t="s">
        <v>17933</v>
      </c>
      <c r="C9075" s="6" t="s">
        <v>17934</v>
      </c>
      <c r="D9075" s="3" t="s">
        <v>2783</v>
      </c>
    </row>
    <row r="9076">
      <c r="A9076" s="6" t="s">
        <v>4681</v>
      </c>
      <c r="B9076" s="2" t="s">
        <v>17935</v>
      </c>
      <c r="C9076" s="6" t="s">
        <v>17936</v>
      </c>
      <c r="D9076" s="3" t="s">
        <v>2783</v>
      </c>
    </row>
    <row r="9077">
      <c r="A9077" s="6" t="s">
        <v>4681</v>
      </c>
      <c r="B9077" s="2" t="s">
        <v>17937</v>
      </c>
      <c r="C9077" s="6" t="s">
        <v>17938</v>
      </c>
      <c r="D9077" s="3" t="s">
        <v>2783</v>
      </c>
    </row>
    <row r="9078">
      <c r="A9078" s="6" t="s">
        <v>4681</v>
      </c>
      <c r="B9078" s="2" t="s">
        <v>17939</v>
      </c>
      <c r="C9078" s="6" t="s">
        <v>17940</v>
      </c>
      <c r="D9078" s="3" t="s">
        <v>2783</v>
      </c>
    </row>
    <row r="9079">
      <c r="A9079" s="6" t="s">
        <v>4681</v>
      </c>
      <c r="B9079" s="2" t="s">
        <v>17941</v>
      </c>
      <c r="C9079" s="6" t="s">
        <v>17942</v>
      </c>
      <c r="D9079" s="3" t="s">
        <v>2783</v>
      </c>
    </row>
    <row r="9080">
      <c r="A9080" s="6" t="s">
        <v>4681</v>
      </c>
      <c r="B9080" s="2" t="s">
        <v>17943</v>
      </c>
      <c r="C9080" s="6" t="s">
        <v>17944</v>
      </c>
      <c r="D9080" s="3" t="s">
        <v>2783</v>
      </c>
    </row>
    <row r="9081">
      <c r="A9081" s="6" t="s">
        <v>4681</v>
      </c>
      <c r="B9081" s="2" t="s">
        <v>17945</v>
      </c>
      <c r="C9081" s="6" t="s">
        <v>17946</v>
      </c>
      <c r="D9081" s="3" t="s">
        <v>2783</v>
      </c>
    </row>
    <row r="9082">
      <c r="A9082" s="6" t="s">
        <v>4681</v>
      </c>
      <c r="B9082" s="2" t="s">
        <v>17947</v>
      </c>
      <c r="C9082" s="6" t="s">
        <v>17948</v>
      </c>
      <c r="D9082" s="3" t="s">
        <v>2783</v>
      </c>
    </row>
    <row r="9083">
      <c r="A9083" s="6" t="s">
        <v>4681</v>
      </c>
      <c r="B9083" s="2" t="s">
        <v>17949</v>
      </c>
      <c r="C9083" s="6" t="s">
        <v>17950</v>
      </c>
      <c r="D9083" s="3" t="s">
        <v>2785</v>
      </c>
    </row>
    <row r="9084">
      <c r="A9084" s="6" t="s">
        <v>4681</v>
      </c>
      <c r="B9084" s="2" t="s">
        <v>17951</v>
      </c>
      <c r="C9084" s="6" t="s">
        <v>17952</v>
      </c>
      <c r="D9084" s="3" t="s">
        <v>2785</v>
      </c>
    </row>
    <row r="9085">
      <c r="A9085" s="6" t="s">
        <v>4681</v>
      </c>
      <c r="B9085" s="2" t="s">
        <v>17953</v>
      </c>
      <c r="C9085" s="6" t="s">
        <v>17954</v>
      </c>
      <c r="D9085" s="3" t="s">
        <v>2785</v>
      </c>
    </row>
    <row r="9086">
      <c r="A9086" s="6" t="s">
        <v>4681</v>
      </c>
      <c r="B9086" s="2" t="s">
        <v>17955</v>
      </c>
      <c r="C9086" s="6" t="s">
        <v>17956</v>
      </c>
      <c r="D9086" s="3" t="s">
        <v>2785</v>
      </c>
    </row>
    <row r="9087">
      <c r="A9087" s="6" t="s">
        <v>4681</v>
      </c>
      <c r="B9087" s="2" t="s">
        <v>17957</v>
      </c>
      <c r="C9087" s="6" t="s">
        <v>17958</v>
      </c>
      <c r="D9087" s="3" t="s">
        <v>2785</v>
      </c>
    </row>
    <row r="9088">
      <c r="A9088" s="6" t="s">
        <v>4681</v>
      </c>
      <c r="B9088" s="2" t="s">
        <v>17959</v>
      </c>
      <c r="C9088" s="6" t="s">
        <v>17960</v>
      </c>
      <c r="D9088" s="3" t="s">
        <v>2785</v>
      </c>
    </row>
    <row r="9089">
      <c r="A9089" s="6" t="s">
        <v>4681</v>
      </c>
      <c r="B9089" s="2" t="s">
        <v>17961</v>
      </c>
      <c r="C9089" s="6" t="s">
        <v>17962</v>
      </c>
      <c r="D9089" s="3" t="s">
        <v>2785</v>
      </c>
    </row>
    <row r="9090">
      <c r="A9090" s="6" t="s">
        <v>4681</v>
      </c>
      <c r="B9090" s="2" t="s">
        <v>17963</v>
      </c>
      <c r="C9090" s="6" t="s">
        <v>17964</v>
      </c>
      <c r="D9090" s="3" t="s">
        <v>2785</v>
      </c>
    </row>
    <row r="9091">
      <c r="A9091" s="6" t="s">
        <v>4681</v>
      </c>
      <c r="B9091" s="2" t="s">
        <v>17965</v>
      </c>
      <c r="C9091" s="6" t="s">
        <v>17966</v>
      </c>
      <c r="D9091" s="3" t="s">
        <v>2785</v>
      </c>
    </row>
    <row r="9092">
      <c r="A9092" s="6" t="s">
        <v>4681</v>
      </c>
      <c r="B9092" s="2" t="s">
        <v>17967</v>
      </c>
      <c r="C9092" s="6" t="s">
        <v>17968</v>
      </c>
      <c r="D9092" s="3" t="s">
        <v>2787</v>
      </c>
    </row>
    <row r="9093">
      <c r="A9093" s="6" t="s">
        <v>4681</v>
      </c>
      <c r="B9093" s="2" t="s">
        <v>17969</v>
      </c>
      <c r="C9093" s="6" t="s">
        <v>17970</v>
      </c>
      <c r="D9093" s="3" t="s">
        <v>2787</v>
      </c>
    </row>
    <row r="9094">
      <c r="A9094" s="6" t="s">
        <v>4681</v>
      </c>
      <c r="B9094" s="2" t="s">
        <v>17971</v>
      </c>
      <c r="C9094" s="6" t="s">
        <v>17972</v>
      </c>
      <c r="D9094" s="3" t="s">
        <v>2787</v>
      </c>
    </row>
    <row r="9095">
      <c r="A9095" s="6" t="s">
        <v>4681</v>
      </c>
      <c r="B9095" s="2" t="s">
        <v>17973</v>
      </c>
      <c r="C9095" s="6" t="s">
        <v>17974</v>
      </c>
      <c r="D9095" s="3" t="s">
        <v>2787</v>
      </c>
    </row>
    <row r="9096">
      <c r="A9096" s="6" t="s">
        <v>4681</v>
      </c>
      <c r="B9096" s="2" t="s">
        <v>17975</v>
      </c>
      <c r="C9096" s="6" t="s">
        <v>17976</v>
      </c>
      <c r="D9096" s="3" t="s">
        <v>2787</v>
      </c>
    </row>
    <row r="9097">
      <c r="A9097" s="6" t="s">
        <v>4681</v>
      </c>
      <c r="B9097" s="2" t="s">
        <v>17977</v>
      </c>
      <c r="C9097" s="6" t="s">
        <v>17978</v>
      </c>
      <c r="D9097" s="3" t="s">
        <v>2787</v>
      </c>
    </row>
    <row r="9098">
      <c r="A9098" s="6" t="s">
        <v>4681</v>
      </c>
      <c r="B9098" s="2" t="s">
        <v>17979</v>
      </c>
      <c r="C9098" s="6" t="s">
        <v>17980</v>
      </c>
      <c r="D9098" s="3" t="s">
        <v>2787</v>
      </c>
    </row>
    <row r="9099">
      <c r="A9099" s="6" t="s">
        <v>4681</v>
      </c>
      <c r="B9099" s="2" t="s">
        <v>17981</v>
      </c>
      <c r="C9099" s="6" t="s">
        <v>17982</v>
      </c>
      <c r="D9099" s="3" t="s">
        <v>2787</v>
      </c>
    </row>
    <row r="9100">
      <c r="A9100" s="6" t="s">
        <v>4681</v>
      </c>
      <c r="B9100" s="2" t="s">
        <v>17983</v>
      </c>
      <c r="C9100" s="6" t="s">
        <v>17984</v>
      </c>
      <c r="D9100" s="3" t="s">
        <v>2787</v>
      </c>
    </row>
    <row r="9101">
      <c r="A9101" s="6" t="s">
        <v>4681</v>
      </c>
      <c r="B9101" s="2" t="s">
        <v>17985</v>
      </c>
      <c r="C9101" s="6" t="s">
        <v>17986</v>
      </c>
      <c r="D9101" s="3" t="s">
        <v>2789</v>
      </c>
    </row>
    <row r="9102">
      <c r="A9102" s="6" t="s">
        <v>4681</v>
      </c>
      <c r="B9102" s="2" t="s">
        <v>17987</v>
      </c>
      <c r="C9102" s="6" t="s">
        <v>17988</v>
      </c>
      <c r="D9102" s="3" t="s">
        <v>2789</v>
      </c>
    </row>
    <row r="9103">
      <c r="A9103" s="6" t="s">
        <v>4681</v>
      </c>
      <c r="B9103" s="2" t="s">
        <v>17989</v>
      </c>
      <c r="C9103" s="6" t="s">
        <v>17990</v>
      </c>
      <c r="D9103" s="3" t="s">
        <v>2789</v>
      </c>
    </row>
    <row r="9104">
      <c r="A9104" s="6" t="s">
        <v>4681</v>
      </c>
      <c r="B9104" s="2" t="s">
        <v>17991</v>
      </c>
      <c r="C9104" s="6" t="s">
        <v>17992</v>
      </c>
      <c r="D9104" s="3" t="s">
        <v>2789</v>
      </c>
    </row>
    <row r="9105">
      <c r="A9105" s="6" t="s">
        <v>4681</v>
      </c>
      <c r="B9105" s="2" t="s">
        <v>17993</v>
      </c>
      <c r="C9105" s="6" t="s">
        <v>17994</v>
      </c>
      <c r="D9105" s="3" t="s">
        <v>2789</v>
      </c>
    </row>
    <row r="9106">
      <c r="A9106" s="6" t="s">
        <v>4681</v>
      </c>
      <c r="B9106" s="2" t="s">
        <v>17995</v>
      </c>
      <c r="C9106" s="6" t="s">
        <v>17996</v>
      </c>
      <c r="D9106" s="3" t="s">
        <v>2789</v>
      </c>
    </row>
    <row r="9107">
      <c r="A9107" s="6" t="s">
        <v>4681</v>
      </c>
      <c r="B9107" s="2" t="s">
        <v>17997</v>
      </c>
      <c r="C9107" s="6" t="s">
        <v>17998</v>
      </c>
      <c r="D9107" s="3" t="s">
        <v>2789</v>
      </c>
    </row>
    <row r="9108">
      <c r="A9108" s="6" t="s">
        <v>4681</v>
      </c>
      <c r="B9108" s="2" t="s">
        <v>17999</v>
      </c>
      <c r="C9108" s="6" t="s">
        <v>18000</v>
      </c>
      <c r="D9108" s="3" t="s">
        <v>2792</v>
      </c>
    </row>
    <row r="9109">
      <c r="A9109" s="6" t="s">
        <v>4681</v>
      </c>
      <c r="B9109" s="2" t="s">
        <v>18001</v>
      </c>
      <c r="C9109" s="6" t="s">
        <v>18002</v>
      </c>
      <c r="D9109" s="3" t="s">
        <v>2792</v>
      </c>
    </row>
    <row r="9110">
      <c r="A9110" s="6" t="s">
        <v>4681</v>
      </c>
      <c r="B9110" s="2" t="s">
        <v>18003</v>
      </c>
      <c r="C9110" s="6" t="s">
        <v>18004</v>
      </c>
      <c r="D9110" s="3" t="s">
        <v>2792</v>
      </c>
    </row>
    <row r="9111">
      <c r="A9111" s="6" t="s">
        <v>4681</v>
      </c>
      <c r="B9111" s="2" t="s">
        <v>18005</v>
      </c>
      <c r="C9111" s="6" t="s">
        <v>18006</v>
      </c>
      <c r="D9111" s="3" t="s">
        <v>2792</v>
      </c>
    </row>
    <row r="9112">
      <c r="A9112" s="6" t="s">
        <v>4681</v>
      </c>
      <c r="B9112" s="2" t="s">
        <v>18007</v>
      </c>
      <c r="C9112" s="6" t="s">
        <v>18008</v>
      </c>
      <c r="D9112" s="3" t="s">
        <v>2792</v>
      </c>
    </row>
    <row r="9113">
      <c r="A9113" s="6" t="s">
        <v>4681</v>
      </c>
      <c r="B9113" s="2" t="s">
        <v>18009</v>
      </c>
      <c r="C9113" s="6" t="s">
        <v>18010</v>
      </c>
      <c r="D9113" s="3" t="s">
        <v>2794</v>
      </c>
    </row>
    <row r="9114">
      <c r="A9114" s="6" t="s">
        <v>4681</v>
      </c>
      <c r="B9114" s="2" t="s">
        <v>18011</v>
      </c>
      <c r="C9114" s="6" t="s">
        <v>18012</v>
      </c>
      <c r="D9114" s="3" t="s">
        <v>2794</v>
      </c>
    </row>
    <row r="9115">
      <c r="A9115" s="6" t="s">
        <v>4681</v>
      </c>
      <c r="B9115" s="2" t="s">
        <v>18013</v>
      </c>
      <c r="C9115" s="6" t="s">
        <v>18014</v>
      </c>
      <c r="D9115" s="3" t="s">
        <v>2794</v>
      </c>
    </row>
    <row r="9116">
      <c r="A9116" s="6" t="s">
        <v>4681</v>
      </c>
      <c r="B9116" s="2" t="s">
        <v>18015</v>
      </c>
      <c r="C9116" s="6" t="s">
        <v>18016</v>
      </c>
      <c r="D9116" s="3" t="s">
        <v>2794</v>
      </c>
    </row>
    <row r="9117">
      <c r="A9117" s="6" t="s">
        <v>4681</v>
      </c>
      <c r="B9117" s="2" t="s">
        <v>18017</v>
      </c>
      <c r="C9117" s="6" t="s">
        <v>18018</v>
      </c>
      <c r="D9117" s="3" t="s">
        <v>2794</v>
      </c>
    </row>
    <row r="9118">
      <c r="A9118" s="6" t="s">
        <v>4681</v>
      </c>
      <c r="B9118" s="2" t="s">
        <v>18019</v>
      </c>
      <c r="C9118" s="6" t="s">
        <v>18020</v>
      </c>
      <c r="D9118" s="3" t="s">
        <v>2794</v>
      </c>
    </row>
    <row r="9119">
      <c r="A9119" s="6" t="s">
        <v>4681</v>
      </c>
      <c r="B9119" s="2" t="s">
        <v>18021</v>
      </c>
      <c r="C9119" s="6" t="s">
        <v>18022</v>
      </c>
      <c r="D9119" s="3" t="s">
        <v>2794</v>
      </c>
    </row>
    <row r="9120">
      <c r="A9120" s="6" t="s">
        <v>4681</v>
      </c>
      <c r="B9120" s="2" t="s">
        <v>18023</v>
      </c>
      <c r="C9120" s="6" t="s">
        <v>18024</v>
      </c>
      <c r="D9120" s="3" t="s">
        <v>2794</v>
      </c>
    </row>
    <row r="9121">
      <c r="A9121" s="6" t="s">
        <v>4681</v>
      </c>
      <c r="B9121" s="2" t="s">
        <v>18025</v>
      </c>
      <c r="C9121" s="6" t="s">
        <v>18026</v>
      </c>
      <c r="D9121" s="3" t="s">
        <v>2796</v>
      </c>
    </row>
    <row r="9122">
      <c r="A9122" s="6" t="s">
        <v>4681</v>
      </c>
      <c r="B9122" s="2" t="s">
        <v>18027</v>
      </c>
      <c r="C9122" s="6" t="s">
        <v>18028</v>
      </c>
      <c r="D9122" s="3" t="s">
        <v>2796</v>
      </c>
    </row>
    <row r="9123">
      <c r="A9123" s="6" t="s">
        <v>4681</v>
      </c>
      <c r="B9123" s="2" t="s">
        <v>18029</v>
      </c>
      <c r="C9123" s="6" t="s">
        <v>18030</v>
      </c>
      <c r="D9123" s="3" t="s">
        <v>2796</v>
      </c>
    </row>
    <row r="9124">
      <c r="A9124" s="6" t="s">
        <v>4681</v>
      </c>
      <c r="B9124" s="2" t="s">
        <v>18031</v>
      </c>
      <c r="C9124" s="6" t="s">
        <v>18032</v>
      </c>
      <c r="D9124" s="3" t="s">
        <v>2796</v>
      </c>
    </row>
    <row r="9125">
      <c r="A9125" s="6" t="s">
        <v>4681</v>
      </c>
      <c r="B9125" s="2" t="s">
        <v>18033</v>
      </c>
      <c r="C9125" s="6" t="s">
        <v>18034</v>
      </c>
      <c r="D9125" s="3" t="s">
        <v>2796</v>
      </c>
    </row>
    <row r="9126">
      <c r="A9126" s="6" t="s">
        <v>4681</v>
      </c>
      <c r="B9126" s="2" t="s">
        <v>18035</v>
      </c>
      <c r="C9126" s="6" t="s">
        <v>18036</v>
      </c>
      <c r="D9126" s="3" t="s">
        <v>2796</v>
      </c>
    </row>
    <row r="9127">
      <c r="A9127" s="6" t="s">
        <v>4681</v>
      </c>
      <c r="B9127" s="2" t="s">
        <v>18037</v>
      </c>
      <c r="C9127" s="6" t="s">
        <v>18038</v>
      </c>
      <c r="D9127" s="3" t="s">
        <v>2798</v>
      </c>
    </row>
    <row r="9128">
      <c r="A9128" s="6" t="s">
        <v>4681</v>
      </c>
      <c r="B9128" s="2" t="s">
        <v>18039</v>
      </c>
      <c r="C9128" s="6" t="s">
        <v>18040</v>
      </c>
      <c r="D9128" s="3" t="s">
        <v>2798</v>
      </c>
    </row>
    <row r="9129">
      <c r="A9129" s="6" t="s">
        <v>4681</v>
      </c>
      <c r="B9129" s="2" t="s">
        <v>18041</v>
      </c>
      <c r="C9129" s="6" t="s">
        <v>18042</v>
      </c>
      <c r="D9129" s="3" t="s">
        <v>2798</v>
      </c>
    </row>
    <row r="9130">
      <c r="A9130" s="6" t="s">
        <v>4681</v>
      </c>
      <c r="B9130" s="2" t="s">
        <v>18043</v>
      </c>
      <c r="C9130" s="6" t="s">
        <v>18044</v>
      </c>
      <c r="D9130" s="3" t="s">
        <v>2798</v>
      </c>
    </row>
    <row r="9131">
      <c r="A9131" s="6" t="s">
        <v>4681</v>
      </c>
      <c r="B9131" s="2" t="s">
        <v>18045</v>
      </c>
      <c r="C9131" s="6" t="s">
        <v>18046</v>
      </c>
      <c r="D9131" s="3" t="s">
        <v>2798</v>
      </c>
    </row>
    <row r="9132">
      <c r="A9132" s="6" t="s">
        <v>4681</v>
      </c>
      <c r="B9132" s="2" t="s">
        <v>18047</v>
      </c>
      <c r="C9132" s="6" t="s">
        <v>18048</v>
      </c>
      <c r="D9132" s="3" t="s">
        <v>2798</v>
      </c>
    </row>
    <row r="9133">
      <c r="A9133" s="6" t="s">
        <v>4681</v>
      </c>
      <c r="B9133" s="2" t="s">
        <v>18049</v>
      </c>
      <c r="C9133" s="6" t="s">
        <v>18050</v>
      </c>
      <c r="D9133" s="3" t="s">
        <v>2798</v>
      </c>
    </row>
    <row r="9134">
      <c r="A9134" s="6" t="s">
        <v>4681</v>
      </c>
      <c r="B9134" s="2" t="s">
        <v>18051</v>
      </c>
      <c r="C9134" s="6" t="s">
        <v>18052</v>
      </c>
      <c r="D9134" s="3" t="s">
        <v>2798</v>
      </c>
    </row>
    <row r="9135">
      <c r="A9135" s="6" t="s">
        <v>4681</v>
      </c>
      <c r="B9135" s="2" t="s">
        <v>18053</v>
      </c>
      <c r="C9135" s="6" t="s">
        <v>18054</v>
      </c>
      <c r="D9135" s="3" t="s">
        <v>2798</v>
      </c>
    </row>
    <row r="9136">
      <c r="A9136" s="6" t="s">
        <v>4681</v>
      </c>
      <c r="B9136" s="2" t="s">
        <v>18055</v>
      </c>
      <c r="C9136" s="6" t="s">
        <v>18056</v>
      </c>
      <c r="D9136" s="3" t="s">
        <v>2800</v>
      </c>
    </row>
    <row r="9137">
      <c r="A9137" s="6" t="s">
        <v>4681</v>
      </c>
      <c r="B9137" s="2" t="s">
        <v>18057</v>
      </c>
      <c r="C9137" s="6" t="s">
        <v>18058</v>
      </c>
      <c r="D9137" s="3" t="s">
        <v>2800</v>
      </c>
    </row>
    <row r="9138">
      <c r="A9138" s="6" t="s">
        <v>4681</v>
      </c>
      <c r="B9138" s="2" t="s">
        <v>18059</v>
      </c>
      <c r="C9138" s="6" t="s">
        <v>18060</v>
      </c>
      <c r="D9138" s="3" t="s">
        <v>2800</v>
      </c>
    </row>
    <row r="9139">
      <c r="A9139" s="6" t="s">
        <v>4681</v>
      </c>
      <c r="B9139" s="2" t="s">
        <v>18061</v>
      </c>
      <c r="C9139" s="6" t="s">
        <v>18062</v>
      </c>
      <c r="D9139" s="3" t="s">
        <v>2800</v>
      </c>
    </row>
    <row r="9140">
      <c r="A9140" s="6" t="s">
        <v>4681</v>
      </c>
      <c r="B9140" s="2" t="s">
        <v>18063</v>
      </c>
      <c r="C9140" s="6" t="s">
        <v>18064</v>
      </c>
      <c r="D9140" s="3" t="s">
        <v>2802</v>
      </c>
    </row>
    <row r="9141">
      <c r="A9141" s="6" t="s">
        <v>4681</v>
      </c>
      <c r="B9141" s="2" t="s">
        <v>18065</v>
      </c>
      <c r="C9141" s="6" t="s">
        <v>18066</v>
      </c>
      <c r="D9141" s="3" t="s">
        <v>2802</v>
      </c>
    </row>
    <row r="9142">
      <c r="A9142" s="6" t="s">
        <v>4681</v>
      </c>
      <c r="B9142" s="2" t="s">
        <v>18067</v>
      </c>
      <c r="C9142" s="6" t="s">
        <v>18068</v>
      </c>
      <c r="D9142" s="3" t="s">
        <v>2802</v>
      </c>
    </row>
    <row r="9143">
      <c r="A9143" s="6" t="s">
        <v>4681</v>
      </c>
      <c r="B9143" s="2" t="s">
        <v>18069</v>
      </c>
      <c r="C9143" s="6" t="s">
        <v>18070</v>
      </c>
      <c r="D9143" s="3" t="s">
        <v>2802</v>
      </c>
    </row>
    <row r="9144">
      <c r="A9144" s="6" t="s">
        <v>4681</v>
      </c>
      <c r="B9144" s="2" t="s">
        <v>18071</v>
      </c>
      <c r="C9144" s="6" t="s">
        <v>18072</v>
      </c>
      <c r="D9144" s="3" t="s">
        <v>2804</v>
      </c>
    </row>
    <row r="9145">
      <c r="A9145" s="6" t="s">
        <v>4681</v>
      </c>
      <c r="B9145" s="2" t="s">
        <v>18073</v>
      </c>
      <c r="C9145" s="6" t="s">
        <v>18074</v>
      </c>
      <c r="D9145" s="3" t="s">
        <v>2804</v>
      </c>
    </row>
    <row r="9146">
      <c r="A9146" s="6" t="s">
        <v>4681</v>
      </c>
      <c r="B9146" s="2" t="s">
        <v>18075</v>
      </c>
      <c r="C9146" s="6" t="s">
        <v>18076</v>
      </c>
      <c r="D9146" s="3" t="s">
        <v>2804</v>
      </c>
    </row>
    <row r="9147">
      <c r="A9147" s="6" t="s">
        <v>4681</v>
      </c>
      <c r="B9147" s="2" t="s">
        <v>18077</v>
      </c>
      <c r="C9147" s="6" t="s">
        <v>18078</v>
      </c>
      <c r="D9147" s="3" t="s">
        <v>2804</v>
      </c>
    </row>
    <row r="9148">
      <c r="A9148" s="6" t="s">
        <v>4681</v>
      </c>
      <c r="B9148" s="2" t="s">
        <v>18079</v>
      </c>
      <c r="C9148" s="6" t="s">
        <v>18080</v>
      </c>
      <c r="D9148" s="3" t="s">
        <v>2804</v>
      </c>
    </row>
    <row r="9149">
      <c r="A9149" s="6" t="s">
        <v>4681</v>
      </c>
      <c r="B9149" s="2" t="s">
        <v>18081</v>
      </c>
      <c r="C9149" s="6" t="s">
        <v>18082</v>
      </c>
      <c r="D9149" s="3" t="s">
        <v>2804</v>
      </c>
    </row>
    <row r="9150">
      <c r="A9150" s="6" t="s">
        <v>4681</v>
      </c>
      <c r="B9150" s="2" t="s">
        <v>18083</v>
      </c>
      <c r="C9150" s="6" t="s">
        <v>18084</v>
      </c>
      <c r="D9150" s="3" t="s">
        <v>2804</v>
      </c>
    </row>
    <row r="9151">
      <c r="A9151" s="6" t="s">
        <v>4681</v>
      </c>
      <c r="B9151" s="2" t="s">
        <v>18085</v>
      </c>
      <c r="C9151" s="6" t="s">
        <v>18086</v>
      </c>
      <c r="D9151" s="3" t="s">
        <v>2806</v>
      </c>
    </row>
    <row r="9152">
      <c r="A9152" s="6" t="s">
        <v>4681</v>
      </c>
      <c r="B9152" s="2" t="s">
        <v>18087</v>
      </c>
      <c r="C9152" s="6" t="s">
        <v>18088</v>
      </c>
      <c r="D9152" s="3" t="s">
        <v>2806</v>
      </c>
    </row>
    <row r="9153">
      <c r="A9153" s="6" t="s">
        <v>4681</v>
      </c>
      <c r="B9153" s="2" t="s">
        <v>18089</v>
      </c>
      <c r="C9153" s="6" t="s">
        <v>18090</v>
      </c>
      <c r="D9153" s="3" t="s">
        <v>2806</v>
      </c>
    </row>
    <row r="9154">
      <c r="A9154" s="6" t="s">
        <v>4681</v>
      </c>
      <c r="B9154" s="2" t="s">
        <v>18091</v>
      </c>
      <c r="C9154" s="6" t="s">
        <v>18092</v>
      </c>
      <c r="D9154" s="3" t="s">
        <v>2806</v>
      </c>
    </row>
    <row r="9155">
      <c r="A9155" s="6" t="s">
        <v>4681</v>
      </c>
      <c r="B9155" s="2" t="s">
        <v>18093</v>
      </c>
      <c r="C9155" s="6" t="s">
        <v>18094</v>
      </c>
      <c r="D9155" s="3" t="s">
        <v>2806</v>
      </c>
    </row>
    <row r="9156">
      <c r="A9156" s="6" t="s">
        <v>4681</v>
      </c>
      <c r="B9156" s="2" t="s">
        <v>18095</v>
      </c>
      <c r="C9156" s="6" t="s">
        <v>18096</v>
      </c>
      <c r="D9156" s="3" t="s">
        <v>2806</v>
      </c>
    </row>
    <row r="9157">
      <c r="A9157" s="6" t="s">
        <v>4681</v>
      </c>
      <c r="B9157" s="2" t="s">
        <v>18097</v>
      </c>
      <c r="C9157" s="6" t="s">
        <v>18098</v>
      </c>
      <c r="D9157" s="3" t="s">
        <v>2806</v>
      </c>
    </row>
    <row r="9158">
      <c r="A9158" s="6" t="s">
        <v>4681</v>
      </c>
      <c r="B9158" s="2" t="s">
        <v>18099</v>
      </c>
      <c r="C9158" s="6" t="s">
        <v>18100</v>
      </c>
      <c r="D9158" s="3" t="s">
        <v>2806</v>
      </c>
    </row>
    <row r="9159">
      <c r="A9159" s="6" t="s">
        <v>4681</v>
      </c>
      <c r="B9159" s="2" t="s">
        <v>18101</v>
      </c>
      <c r="C9159" s="6" t="s">
        <v>18102</v>
      </c>
      <c r="D9159" s="3" t="s">
        <v>2808</v>
      </c>
    </row>
    <row r="9160">
      <c r="A9160" s="6" t="s">
        <v>4681</v>
      </c>
      <c r="B9160" s="2" t="s">
        <v>18103</v>
      </c>
      <c r="C9160" s="6" t="s">
        <v>18104</v>
      </c>
      <c r="D9160" s="3" t="s">
        <v>2808</v>
      </c>
    </row>
    <row r="9161">
      <c r="A9161" s="6" t="s">
        <v>4681</v>
      </c>
      <c r="B9161" s="2" t="s">
        <v>18105</v>
      </c>
      <c r="C9161" s="6" t="s">
        <v>18106</v>
      </c>
      <c r="D9161" s="3" t="s">
        <v>2808</v>
      </c>
    </row>
    <row r="9162">
      <c r="A9162" s="6" t="s">
        <v>4681</v>
      </c>
      <c r="B9162" s="2" t="s">
        <v>18107</v>
      </c>
      <c r="C9162" s="6" t="s">
        <v>18108</v>
      </c>
      <c r="D9162" s="3" t="s">
        <v>2808</v>
      </c>
    </row>
    <row r="9163">
      <c r="A9163" s="6" t="s">
        <v>4681</v>
      </c>
      <c r="B9163" s="2" t="s">
        <v>18109</v>
      </c>
      <c r="C9163" s="6" t="s">
        <v>18110</v>
      </c>
      <c r="D9163" s="3" t="s">
        <v>2811</v>
      </c>
    </row>
    <row r="9164">
      <c r="A9164" s="6" t="s">
        <v>4681</v>
      </c>
      <c r="B9164" s="2" t="s">
        <v>18111</v>
      </c>
      <c r="C9164" s="6" t="s">
        <v>18112</v>
      </c>
      <c r="D9164" s="3" t="s">
        <v>2811</v>
      </c>
    </row>
    <row r="9165">
      <c r="A9165" s="6" t="s">
        <v>4681</v>
      </c>
      <c r="B9165" s="2" t="s">
        <v>18113</v>
      </c>
      <c r="C9165" s="6" t="s">
        <v>18114</v>
      </c>
      <c r="D9165" s="3" t="s">
        <v>2811</v>
      </c>
    </row>
    <row r="9166">
      <c r="A9166" s="6" t="s">
        <v>4681</v>
      </c>
      <c r="B9166" s="2" t="s">
        <v>18115</v>
      </c>
      <c r="C9166" s="6" t="s">
        <v>18116</v>
      </c>
      <c r="D9166" s="3" t="s">
        <v>2811</v>
      </c>
    </row>
    <row r="9167">
      <c r="A9167" s="6" t="s">
        <v>4681</v>
      </c>
      <c r="B9167" s="2" t="s">
        <v>18117</v>
      </c>
      <c r="C9167" s="6" t="s">
        <v>18118</v>
      </c>
      <c r="D9167" s="3" t="s">
        <v>2811</v>
      </c>
    </row>
    <row r="9168">
      <c r="A9168" s="6" t="s">
        <v>4681</v>
      </c>
      <c r="B9168" s="2" t="s">
        <v>18119</v>
      </c>
      <c r="C9168" s="6" t="s">
        <v>18120</v>
      </c>
      <c r="D9168" s="3" t="s">
        <v>2811</v>
      </c>
    </row>
    <row r="9169">
      <c r="A9169" s="6" t="s">
        <v>4681</v>
      </c>
      <c r="B9169" s="2" t="s">
        <v>18121</v>
      </c>
      <c r="C9169" s="6" t="s">
        <v>18122</v>
      </c>
      <c r="D9169" s="3" t="s">
        <v>2811</v>
      </c>
    </row>
    <row r="9170">
      <c r="A9170" s="6" t="s">
        <v>4681</v>
      </c>
      <c r="B9170" s="2" t="s">
        <v>18123</v>
      </c>
      <c r="C9170" s="6" t="s">
        <v>18124</v>
      </c>
      <c r="D9170" s="3" t="s">
        <v>2811</v>
      </c>
    </row>
    <row r="9171">
      <c r="A9171" s="6" t="s">
        <v>4681</v>
      </c>
      <c r="B9171" s="2" t="s">
        <v>18125</v>
      </c>
      <c r="C9171" s="6" t="s">
        <v>18126</v>
      </c>
      <c r="D9171" s="3" t="s">
        <v>2813</v>
      </c>
    </row>
    <row r="9172">
      <c r="A9172" s="6" t="s">
        <v>4681</v>
      </c>
      <c r="B9172" s="2" t="s">
        <v>18127</v>
      </c>
      <c r="C9172" s="6" t="s">
        <v>18128</v>
      </c>
      <c r="D9172" s="3" t="s">
        <v>2813</v>
      </c>
    </row>
    <row r="9173">
      <c r="A9173" s="6" t="s">
        <v>4681</v>
      </c>
      <c r="B9173" s="2" t="s">
        <v>18129</v>
      </c>
      <c r="C9173" s="6" t="s">
        <v>18130</v>
      </c>
      <c r="D9173" s="3" t="s">
        <v>2813</v>
      </c>
    </row>
    <row r="9174">
      <c r="A9174" s="6" t="s">
        <v>4681</v>
      </c>
      <c r="B9174" s="2" t="s">
        <v>18131</v>
      </c>
      <c r="C9174" s="6" t="s">
        <v>18132</v>
      </c>
      <c r="D9174" s="3" t="s">
        <v>2813</v>
      </c>
    </row>
    <row r="9175">
      <c r="A9175" s="6" t="s">
        <v>4681</v>
      </c>
      <c r="B9175" s="2" t="s">
        <v>18133</v>
      </c>
      <c r="C9175" s="6" t="s">
        <v>18134</v>
      </c>
      <c r="D9175" s="3" t="s">
        <v>2813</v>
      </c>
    </row>
    <row r="9176">
      <c r="A9176" s="6" t="s">
        <v>4681</v>
      </c>
      <c r="B9176" s="2" t="s">
        <v>18135</v>
      </c>
      <c r="C9176" s="6" t="s">
        <v>18136</v>
      </c>
      <c r="D9176" s="3" t="s">
        <v>2813</v>
      </c>
    </row>
    <row r="9177">
      <c r="A9177" s="6" t="s">
        <v>4681</v>
      </c>
      <c r="B9177" s="2" t="s">
        <v>18137</v>
      </c>
      <c r="C9177" s="6" t="s">
        <v>18138</v>
      </c>
      <c r="D9177" s="3" t="s">
        <v>2813</v>
      </c>
    </row>
    <row r="9178">
      <c r="A9178" s="6" t="s">
        <v>4681</v>
      </c>
      <c r="B9178" s="2" t="s">
        <v>18139</v>
      </c>
      <c r="C9178" s="6" t="s">
        <v>18140</v>
      </c>
      <c r="D9178" s="3" t="s">
        <v>2813</v>
      </c>
    </row>
    <row r="9179">
      <c r="A9179" s="6" t="s">
        <v>4681</v>
      </c>
      <c r="B9179" s="2" t="s">
        <v>18141</v>
      </c>
      <c r="C9179" s="6" t="s">
        <v>18142</v>
      </c>
      <c r="D9179" s="3" t="s">
        <v>2813</v>
      </c>
    </row>
    <row r="9180">
      <c r="A9180" s="6" t="s">
        <v>4681</v>
      </c>
      <c r="B9180" s="2" t="s">
        <v>18143</v>
      </c>
      <c r="C9180" s="6" t="s">
        <v>18144</v>
      </c>
      <c r="D9180" s="3" t="s">
        <v>2813</v>
      </c>
    </row>
    <row r="9181">
      <c r="A9181" s="6" t="s">
        <v>4681</v>
      </c>
      <c r="B9181" s="2" t="s">
        <v>18145</v>
      </c>
      <c r="C9181" s="6" t="s">
        <v>18146</v>
      </c>
      <c r="D9181" s="3" t="s">
        <v>2815</v>
      </c>
    </row>
    <row r="9182">
      <c r="A9182" s="6" t="s">
        <v>4681</v>
      </c>
      <c r="B9182" s="2" t="s">
        <v>18147</v>
      </c>
      <c r="C9182" s="6" t="s">
        <v>18148</v>
      </c>
      <c r="D9182" s="3" t="s">
        <v>2815</v>
      </c>
    </row>
    <row r="9183">
      <c r="A9183" s="6" t="s">
        <v>4681</v>
      </c>
      <c r="B9183" s="2" t="s">
        <v>18149</v>
      </c>
      <c r="C9183" s="6" t="s">
        <v>18150</v>
      </c>
      <c r="D9183" s="3" t="s">
        <v>2815</v>
      </c>
    </row>
    <row r="9184">
      <c r="A9184" s="6" t="s">
        <v>4681</v>
      </c>
      <c r="B9184" s="2" t="s">
        <v>18151</v>
      </c>
      <c r="C9184" s="6" t="s">
        <v>18152</v>
      </c>
      <c r="D9184" s="3" t="s">
        <v>2815</v>
      </c>
    </row>
    <row r="9185">
      <c r="A9185" s="6" t="s">
        <v>4681</v>
      </c>
      <c r="B9185" s="2" t="s">
        <v>18153</v>
      </c>
      <c r="C9185" s="6" t="s">
        <v>18154</v>
      </c>
      <c r="D9185" s="3" t="s">
        <v>2815</v>
      </c>
    </row>
    <row r="9186">
      <c r="A9186" s="6" t="s">
        <v>4681</v>
      </c>
      <c r="B9186" s="2" t="s">
        <v>18155</v>
      </c>
      <c r="C9186" s="6" t="s">
        <v>18156</v>
      </c>
      <c r="D9186" s="3" t="s">
        <v>2815</v>
      </c>
    </row>
    <row r="9187">
      <c r="A9187" s="6" t="s">
        <v>4681</v>
      </c>
      <c r="B9187" s="2" t="s">
        <v>18157</v>
      </c>
      <c r="C9187" s="6" t="s">
        <v>18158</v>
      </c>
      <c r="D9187" s="3" t="s">
        <v>2815</v>
      </c>
    </row>
    <row r="9188">
      <c r="A9188" s="6" t="s">
        <v>4681</v>
      </c>
      <c r="B9188" s="2" t="s">
        <v>18159</v>
      </c>
      <c r="C9188" s="6" t="s">
        <v>18160</v>
      </c>
      <c r="D9188" s="3" t="s">
        <v>2815</v>
      </c>
    </row>
    <row r="9189">
      <c r="A9189" s="6" t="s">
        <v>4681</v>
      </c>
      <c r="B9189" s="2" t="s">
        <v>18161</v>
      </c>
      <c r="C9189" s="6" t="s">
        <v>18162</v>
      </c>
      <c r="D9189" s="3" t="s">
        <v>2815</v>
      </c>
    </row>
    <row r="9190">
      <c r="A9190" s="6" t="s">
        <v>4681</v>
      </c>
      <c r="B9190" s="2" t="s">
        <v>18163</v>
      </c>
      <c r="C9190" s="6" t="s">
        <v>18164</v>
      </c>
      <c r="D9190" s="3" t="s">
        <v>2815</v>
      </c>
    </row>
    <row r="9191">
      <c r="A9191" s="6" t="s">
        <v>4681</v>
      </c>
      <c r="B9191" s="2" t="s">
        <v>18165</v>
      </c>
      <c r="C9191" s="6" t="s">
        <v>18166</v>
      </c>
      <c r="D9191" s="3" t="s">
        <v>2817</v>
      </c>
    </row>
    <row r="9192">
      <c r="A9192" s="6" t="s">
        <v>4681</v>
      </c>
      <c r="B9192" s="2" t="s">
        <v>18167</v>
      </c>
      <c r="C9192" s="6" t="s">
        <v>18168</v>
      </c>
      <c r="D9192" s="3" t="s">
        <v>2817</v>
      </c>
    </row>
    <row r="9193">
      <c r="A9193" s="6" t="s">
        <v>4681</v>
      </c>
      <c r="B9193" s="2" t="s">
        <v>18169</v>
      </c>
      <c r="C9193" s="6" t="s">
        <v>18170</v>
      </c>
      <c r="D9193" s="3" t="s">
        <v>2817</v>
      </c>
    </row>
    <row r="9194">
      <c r="A9194" s="6" t="s">
        <v>4681</v>
      </c>
      <c r="B9194" s="2" t="s">
        <v>18171</v>
      </c>
      <c r="C9194" s="6" t="s">
        <v>18172</v>
      </c>
      <c r="D9194" s="3" t="s">
        <v>2817</v>
      </c>
    </row>
    <row r="9195">
      <c r="A9195" s="6" t="s">
        <v>4681</v>
      </c>
      <c r="B9195" s="2" t="s">
        <v>18173</v>
      </c>
      <c r="C9195" s="6" t="s">
        <v>18174</v>
      </c>
      <c r="D9195" s="3" t="s">
        <v>2817</v>
      </c>
    </row>
    <row r="9196">
      <c r="A9196" s="6" t="s">
        <v>4681</v>
      </c>
      <c r="B9196" s="2" t="s">
        <v>18175</v>
      </c>
      <c r="C9196" s="6" t="s">
        <v>18176</v>
      </c>
      <c r="D9196" s="3" t="s">
        <v>2817</v>
      </c>
    </row>
    <row r="9197">
      <c r="A9197" s="6" t="s">
        <v>4681</v>
      </c>
      <c r="B9197" s="2" t="s">
        <v>18177</v>
      </c>
      <c r="C9197" s="6" t="s">
        <v>18178</v>
      </c>
      <c r="D9197" s="3" t="s">
        <v>2817</v>
      </c>
    </row>
    <row r="9198">
      <c r="A9198" s="6" t="s">
        <v>4681</v>
      </c>
      <c r="B9198" s="2" t="s">
        <v>18179</v>
      </c>
      <c r="C9198" s="6" t="s">
        <v>18180</v>
      </c>
      <c r="D9198" s="3" t="s">
        <v>2817</v>
      </c>
    </row>
    <row r="9199">
      <c r="A9199" s="6" t="s">
        <v>4681</v>
      </c>
      <c r="B9199" s="2" t="s">
        <v>18181</v>
      </c>
      <c r="C9199" s="6" t="s">
        <v>18182</v>
      </c>
      <c r="D9199" s="3" t="s">
        <v>2819</v>
      </c>
    </row>
    <row r="9200">
      <c r="A9200" s="6" t="s">
        <v>4681</v>
      </c>
      <c r="B9200" s="2" t="s">
        <v>18183</v>
      </c>
      <c r="C9200" s="6" t="s">
        <v>18184</v>
      </c>
      <c r="D9200" s="3" t="s">
        <v>2819</v>
      </c>
    </row>
    <row r="9201">
      <c r="A9201" s="6" t="s">
        <v>4681</v>
      </c>
      <c r="B9201" s="2" t="s">
        <v>18185</v>
      </c>
      <c r="C9201" s="6" t="s">
        <v>18186</v>
      </c>
      <c r="D9201" s="3" t="s">
        <v>2819</v>
      </c>
    </row>
    <row r="9202">
      <c r="A9202" s="6" t="s">
        <v>4681</v>
      </c>
      <c r="B9202" s="2" t="s">
        <v>18187</v>
      </c>
      <c r="C9202" s="6" t="s">
        <v>18188</v>
      </c>
      <c r="D9202" s="3" t="s">
        <v>2819</v>
      </c>
    </row>
    <row r="9203">
      <c r="A9203" s="6" t="s">
        <v>4681</v>
      </c>
      <c r="B9203" s="2" t="s">
        <v>18189</v>
      </c>
      <c r="C9203" s="6" t="s">
        <v>18190</v>
      </c>
      <c r="D9203" s="3" t="s">
        <v>2819</v>
      </c>
    </row>
    <row r="9204">
      <c r="A9204" s="6" t="s">
        <v>4681</v>
      </c>
      <c r="B9204" s="2" t="s">
        <v>18191</v>
      </c>
      <c r="C9204" s="6" t="s">
        <v>18192</v>
      </c>
      <c r="D9204" s="3" t="s">
        <v>2819</v>
      </c>
    </row>
    <row r="9205">
      <c r="A9205" s="6" t="s">
        <v>4681</v>
      </c>
      <c r="B9205" s="2" t="s">
        <v>18193</v>
      </c>
      <c r="C9205" s="6" t="s">
        <v>18194</v>
      </c>
      <c r="D9205" s="3" t="s">
        <v>2819</v>
      </c>
    </row>
    <row r="9206">
      <c r="A9206" s="6" t="s">
        <v>4681</v>
      </c>
      <c r="B9206" s="2" t="s">
        <v>18195</v>
      </c>
      <c r="C9206" s="6" t="s">
        <v>18196</v>
      </c>
      <c r="D9206" s="3" t="s">
        <v>2821</v>
      </c>
    </row>
    <row r="9207">
      <c r="A9207" s="6" t="s">
        <v>4681</v>
      </c>
      <c r="B9207" s="2" t="s">
        <v>18197</v>
      </c>
      <c r="C9207" s="6" t="s">
        <v>18198</v>
      </c>
      <c r="D9207" s="3" t="s">
        <v>2821</v>
      </c>
    </row>
    <row r="9208">
      <c r="A9208" s="6" t="s">
        <v>4681</v>
      </c>
      <c r="B9208" s="2" t="s">
        <v>18199</v>
      </c>
      <c r="C9208" s="6" t="s">
        <v>18200</v>
      </c>
      <c r="D9208" s="3" t="s">
        <v>2821</v>
      </c>
    </row>
    <row r="9209">
      <c r="A9209" s="6" t="s">
        <v>4681</v>
      </c>
      <c r="B9209" s="2" t="s">
        <v>18201</v>
      </c>
      <c r="C9209" s="6" t="s">
        <v>18202</v>
      </c>
      <c r="D9209" s="3" t="s">
        <v>2821</v>
      </c>
    </row>
    <row r="9210">
      <c r="A9210" s="6" t="s">
        <v>4681</v>
      </c>
      <c r="B9210" s="2" t="s">
        <v>18203</v>
      </c>
      <c r="C9210" s="6" t="s">
        <v>18204</v>
      </c>
      <c r="D9210" s="3" t="s">
        <v>2821</v>
      </c>
    </row>
    <row r="9211">
      <c r="A9211" s="6" t="s">
        <v>4681</v>
      </c>
      <c r="B9211" s="2" t="s">
        <v>18205</v>
      </c>
      <c r="C9211" s="6" t="s">
        <v>18206</v>
      </c>
      <c r="D9211" s="3" t="s">
        <v>2821</v>
      </c>
    </row>
    <row r="9212">
      <c r="A9212" s="6" t="s">
        <v>4681</v>
      </c>
      <c r="B9212" s="2" t="s">
        <v>18207</v>
      </c>
      <c r="C9212" s="6" t="s">
        <v>18208</v>
      </c>
      <c r="D9212" s="3" t="s">
        <v>2823</v>
      </c>
    </row>
    <row r="9213">
      <c r="A9213" s="6" t="s">
        <v>4681</v>
      </c>
      <c r="B9213" s="2" t="s">
        <v>18209</v>
      </c>
      <c r="C9213" s="6" t="s">
        <v>18210</v>
      </c>
      <c r="D9213" s="3" t="s">
        <v>2823</v>
      </c>
    </row>
    <row r="9214">
      <c r="A9214" s="6" t="s">
        <v>4681</v>
      </c>
      <c r="B9214" s="2" t="s">
        <v>18211</v>
      </c>
      <c r="C9214" s="6" t="s">
        <v>18212</v>
      </c>
      <c r="D9214" s="3" t="s">
        <v>2823</v>
      </c>
    </row>
    <row r="9215">
      <c r="A9215" s="6" t="s">
        <v>4681</v>
      </c>
      <c r="B9215" s="2" t="s">
        <v>18213</v>
      </c>
      <c r="C9215" s="6" t="s">
        <v>18214</v>
      </c>
      <c r="D9215" s="3" t="s">
        <v>2823</v>
      </c>
    </row>
    <row r="9216">
      <c r="A9216" s="6" t="s">
        <v>4681</v>
      </c>
      <c r="B9216" s="2" t="s">
        <v>18215</v>
      </c>
      <c r="C9216" s="6" t="s">
        <v>18216</v>
      </c>
      <c r="D9216" s="3" t="s">
        <v>2823</v>
      </c>
    </row>
    <row r="9217">
      <c r="A9217" s="6" t="s">
        <v>4681</v>
      </c>
      <c r="B9217" s="2" t="s">
        <v>18217</v>
      </c>
      <c r="C9217" s="6" t="s">
        <v>18218</v>
      </c>
      <c r="D9217" s="3" t="s">
        <v>2823</v>
      </c>
    </row>
    <row r="9218">
      <c r="A9218" s="6" t="s">
        <v>4681</v>
      </c>
      <c r="B9218" s="2" t="s">
        <v>18219</v>
      </c>
      <c r="C9218" s="6" t="s">
        <v>18220</v>
      </c>
      <c r="D9218" s="3" t="s">
        <v>2823</v>
      </c>
    </row>
    <row r="9219">
      <c r="A9219" s="6" t="s">
        <v>4681</v>
      </c>
      <c r="B9219" s="2" t="s">
        <v>18221</v>
      </c>
      <c r="C9219" s="6" t="s">
        <v>18222</v>
      </c>
      <c r="D9219" s="3" t="s">
        <v>2823</v>
      </c>
    </row>
    <row r="9220">
      <c r="A9220" s="6" t="s">
        <v>4681</v>
      </c>
      <c r="B9220" s="2" t="s">
        <v>18223</v>
      </c>
      <c r="C9220" s="6" t="s">
        <v>18224</v>
      </c>
      <c r="D9220" s="3" t="s">
        <v>2823</v>
      </c>
    </row>
    <row r="9221">
      <c r="A9221" s="6" t="s">
        <v>4681</v>
      </c>
      <c r="B9221" s="2" t="s">
        <v>18225</v>
      </c>
      <c r="C9221" s="6" t="s">
        <v>18226</v>
      </c>
      <c r="D9221" s="3" t="s">
        <v>2823</v>
      </c>
    </row>
    <row r="9222">
      <c r="A9222" s="6" t="s">
        <v>4681</v>
      </c>
      <c r="B9222" s="2" t="s">
        <v>18227</v>
      </c>
      <c r="C9222" s="6" t="s">
        <v>18228</v>
      </c>
      <c r="D9222" s="3" t="s">
        <v>2825</v>
      </c>
    </row>
    <row r="9223">
      <c r="A9223" s="6" t="s">
        <v>4681</v>
      </c>
      <c r="B9223" s="2" t="s">
        <v>18229</v>
      </c>
      <c r="C9223" s="6" t="s">
        <v>18230</v>
      </c>
      <c r="D9223" s="3" t="s">
        <v>2825</v>
      </c>
    </row>
    <row r="9224">
      <c r="A9224" s="6" t="s">
        <v>4681</v>
      </c>
      <c r="B9224" s="2" t="s">
        <v>18231</v>
      </c>
      <c r="C9224" s="6" t="s">
        <v>18232</v>
      </c>
      <c r="D9224" s="3" t="s">
        <v>2825</v>
      </c>
    </row>
    <row r="9225">
      <c r="A9225" s="6" t="s">
        <v>4681</v>
      </c>
      <c r="B9225" s="2" t="s">
        <v>18233</v>
      </c>
      <c r="C9225" s="6" t="s">
        <v>18234</v>
      </c>
      <c r="D9225" s="3" t="s">
        <v>2825</v>
      </c>
    </row>
    <row r="9226">
      <c r="A9226" s="6" t="s">
        <v>4681</v>
      </c>
      <c r="B9226" s="2" t="s">
        <v>18235</v>
      </c>
      <c r="C9226" s="6" t="s">
        <v>18236</v>
      </c>
      <c r="D9226" s="3" t="s">
        <v>2825</v>
      </c>
    </row>
    <row r="9227">
      <c r="A9227" s="6" t="s">
        <v>4681</v>
      </c>
      <c r="B9227" s="2" t="s">
        <v>18237</v>
      </c>
      <c r="C9227" s="6" t="s">
        <v>18238</v>
      </c>
      <c r="D9227" s="3" t="s">
        <v>2827</v>
      </c>
    </row>
    <row r="9228">
      <c r="A9228" s="6" t="s">
        <v>4681</v>
      </c>
      <c r="B9228" s="2" t="s">
        <v>18239</v>
      </c>
      <c r="C9228" s="6" t="s">
        <v>18240</v>
      </c>
      <c r="D9228" s="3" t="s">
        <v>2827</v>
      </c>
    </row>
    <row r="9229">
      <c r="A9229" s="6" t="s">
        <v>4681</v>
      </c>
      <c r="B9229" s="2" t="s">
        <v>18241</v>
      </c>
      <c r="C9229" s="6" t="s">
        <v>18242</v>
      </c>
      <c r="D9229" s="3" t="s">
        <v>2827</v>
      </c>
    </row>
    <row r="9230">
      <c r="A9230" s="6" t="s">
        <v>4681</v>
      </c>
      <c r="B9230" s="2" t="s">
        <v>18243</v>
      </c>
      <c r="C9230" s="6" t="s">
        <v>18244</v>
      </c>
      <c r="D9230" s="3" t="s">
        <v>2827</v>
      </c>
    </row>
    <row r="9231">
      <c r="A9231" s="6" t="s">
        <v>4681</v>
      </c>
      <c r="B9231" s="2" t="s">
        <v>18245</v>
      </c>
      <c r="C9231" s="6" t="s">
        <v>18246</v>
      </c>
      <c r="D9231" s="3" t="s">
        <v>2830</v>
      </c>
    </row>
    <row r="9232">
      <c r="A9232" s="6" t="s">
        <v>4681</v>
      </c>
      <c r="B9232" s="2" t="s">
        <v>18247</v>
      </c>
      <c r="C9232" s="6" t="s">
        <v>18248</v>
      </c>
      <c r="D9232" s="3" t="s">
        <v>2830</v>
      </c>
    </row>
    <row r="9233">
      <c r="A9233" s="6" t="s">
        <v>4681</v>
      </c>
      <c r="B9233" s="2" t="s">
        <v>18249</v>
      </c>
      <c r="C9233" s="6" t="s">
        <v>18250</v>
      </c>
      <c r="D9233" s="3" t="s">
        <v>2830</v>
      </c>
    </row>
    <row r="9234">
      <c r="A9234" s="6" t="s">
        <v>4681</v>
      </c>
      <c r="B9234" s="2" t="s">
        <v>18251</v>
      </c>
      <c r="C9234" s="6" t="s">
        <v>2833</v>
      </c>
      <c r="D9234" s="3" t="s">
        <v>2832</v>
      </c>
    </row>
    <row r="9235">
      <c r="A9235" s="6" t="s">
        <v>4681</v>
      </c>
      <c r="B9235" s="2" t="s">
        <v>18252</v>
      </c>
      <c r="C9235" s="6" t="s">
        <v>18253</v>
      </c>
      <c r="D9235" s="3" t="s">
        <v>2834</v>
      </c>
    </row>
    <row r="9236">
      <c r="A9236" s="6" t="s">
        <v>4681</v>
      </c>
      <c r="B9236" s="2" t="s">
        <v>18254</v>
      </c>
      <c r="C9236" s="6" t="s">
        <v>18255</v>
      </c>
      <c r="D9236" s="3" t="s">
        <v>2834</v>
      </c>
    </row>
    <row r="9237">
      <c r="A9237" s="6" t="s">
        <v>4681</v>
      </c>
      <c r="B9237" s="2" t="s">
        <v>18256</v>
      </c>
      <c r="C9237" s="6" t="s">
        <v>18257</v>
      </c>
      <c r="D9237" s="3" t="s">
        <v>2836</v>
      </c>
    </row>
    <row r="9238">
      <c r="A9238" s="6" t="s">
        <v>4681</v>
      </c>
      <c r="B9238" s="2" t="s">
        <v>18258</v>
      </c>
      <c r="C9238" s="6" t="s">
        <v>18259</v>
      </c>
      <c r="D9238" s="3" t="s">
        <v>2836</v>
      </c>
    </row>
    <row r="9239">
      <c r="A9239" s="6" t="s">
        <v>4681</v>
      </c>
      <c r="B9239" s="2" t="s">
        <v>18260</v>
      </c>
      <c r="C9239" s="6" t="s">
        <v>18261</v>
      </c>
      <c r="D9239" s="3" t="s">
        <v>2836</v>
      </c>
    </row>
    <row r="9240">
      <c r="A9240" s="6" t="s">
        <v>4681</v>
      </c>
      <c r="B9240" s="2" t="s">
        <v>18262</v>
      </c>
      <c r="C9240" s="6" t="s">
        <v>18263</v>
      </c>
      <c r="D9240" s="3" t="s">
        <v>2836</v>
      </c>
    </row>
    <row r="9241">
      <c r="A9241" s="6" t="s">
        <v>4681</v>
      </c>
      <c r="B9241" s="2" t="s">
        <v>18264</v>
      </c>
      <c r="C9241" s="6" t="s">
        <v>18265</v>
      </c>
      <c r="D9241" s="3" t="s">
        <v>2836</v>
      </c>
    </row>
    <row r="9242">
      <c r="A9242" s="6" t="s">
        <v>4681</v>
      </c>
      <c r="B9242" s="2" t="s">
        <v>18266</v>
      </c>
      <c r="C9242" s="6" t="s">
        <v>2839</v>
      </c>
      <c r="D9242" s="3" t="s">
        <v>2838</v>
      </c>
    </row>
    <row r="9243">
      <c r="A9243" s="6" t="s">
        <v>4681</v>
      </c>
      <c r="B9243" s="2" t="s">
        <v>18267</v>
      </c>
      <c r="C9243" s="6" t="s">
        <v>18268</v>
      </c>
      <c r="D9243" s="3" t="s">
        <v>2840</v>
      </c>
    </row>
    <row r="9244">
      <c r="A9244" s="6" t="s">
        <v>4681</v>
      </c>
      <c r="B9244" s="2" t="s">
        <v>18269</v>
      </c>
      <c r="C9244" s="6" t="s">
        <v>18270</v>
      </c>
      <c r="D9244" s="3" t="s">
        <v>2840</v>
      </c>
    </row>
    <row r="9245">
      <c r="A9245" s="6" t="s">
        <v>4681</v>
      </c>
      <c r="B9245" s="2" t="s">
        <v>18271</v>
      </c>
      <c r="C9245" s="6" t="s">
        <v>18272</v>
      </c>
      <c r="D9245" s="3" t="s">
        <v>2840</v>
      </c>
    </row>
    <row r="9246">
      <c r="A9246" s="6" t="s">
        <v>4681</v>
      </c>
      <c r="B9246" s="2" t="s">
        <v>18273</v>
      </c>
      <c r="C9246" s="6" t="s">
        <v>18274</v>
      </c>
      <c r="D9246" s="3" t="s">
        <v>2840</v>
      </c>
    </row>
    <row r="9247">
      <c r="A9247" s="6" t="s">
        <v>4681</v>
      </c>
      <c r="B9247" s="2" t="s">
        <v>18275</v>
      </c>
      <c r="C9247" s="6" t="s">
        <v>18276</v>
      </c>
      <c r="D9247" s="3" t="s">
        <v>2840</v>
      </c>
    </row>
    <row r="9248">
      <c r="A9248" s="6" t="s">
        <v>4681</v>
      </c>
      <c r="B9248" s="2" t="s">
        <v>18277</v>
      </c>
      <c r="C9248" s="6" t="s">
        <v>18278</v>
      </c>
      <c r="D9248" s="3" t="s">
        <v>2840</v>
      </c>
    </row>
    <row r="9249">
      <c r="A9249" s="6" t="s">
        <v>4681</v>
      </c>
      <c r="B9249" s="2" t="s">
        <v>18279</v>
      </c>
      <c r="C9249" s="6" t="s">
        <v>18280</v>
      </c>
      <c r="D9249" s="3" t="s">
        <v>2840</v>
      </c>
    </row>
    <row r="9250">
      <c r="A9250" s="6" t="s">
        <v>4681</v>
      </c>
      <c r="B9250" s="2" t="s">
        <v>18281</v>
      </c>
      <c r="C9250" s="6" t="s">
        <v>18282</v>
      </c>
      <c r="D9250" s="3" t="s">
        <v>2840</v>
      </c>
    </row>
    <row r="9251">
      <c r="A9251" s="6" t="s">
        <v>4681</v>
      </c>
      <c r="B9251" s="2" t="s">
        <v>18283</v>
      </c>
      <c r="C9251" s="6" t="s">
        <v>18284</v>
      </c>
      <c r="D9251" s="3" t="s">
        <v>2840</v>
      </c>
    </row>
    <row r="9252">
      <c r="A9252" s="6" t="s">
        <v>4681</v>
      </c>
      <c r="B9252" s="2" t="s">
        <v>18285</v>
      </c>
      <c r="C9252" s="6" t="s">
        <v>18286</v>
      </c>
      <c r="D9252" s="3" t="s">
        <v>2842</v>
      </c>
    </row>
    <row r="9253">
      <c r="A9253" s="6" t="s">
        <v>4681</v>
      </c>
      <c r="B9253" s="2" t="s">
        <v>18287</v>
      </c>
      <c r="C9253" s="6" t="s">
        <v>18288</v>
      </c>
      <c r="D9253" s="3" t="s">
        <v>2842</v>
      </c>
    </row>
    <row r="9254">
      <c r="A9254" s="6" t="s">
        <v>4681</v>
      </c>
      <c r="B9254" s="2" t="s">
        <v>18289</v>
      </c>
      <c r="C9254" s="6" t="s">
        <v>18290</v>
      </c>
      <c r="D9254" s="3" t="s">
        <v>2842</v>
      </c>
    </row>
    <row r="9255">
      <c r="A9255" s="6" t="s">
        <v>4681</v>
      </c>
      <c r="B9255" s="2" t="s">
        <v>18291</v>
      </c>
      <c r="C9255" s="6" t="s">
        <v>18292</v>
      </c>
      <c r="D9255" s="3" t="s">
        <v>2842</v>
      </c>
    </row>
    <row r="9256">
      <c r="A9256" s="6" t="s">
        <v>4681</v>
      </c>
      <c r="B9256" s="2" t="s">
        <v>18293</v>
      </c>
      <c r="C9256" s="6" t="s">
        <v>18294</v>
      </c>
      <c r="D9256" s="3" t="s">
        <v>2842</v>
      </c>
    </row>
    <row r="9257">
      <c r="A9257" s="6" t="s">
        <v>4681</v>
      </c>
      <c r="B9257" s="2" t="s">
        <v>18295</v>
      </c>
      <c r="C9257" s="6" t="s">
        <v>3383</v>
      </c>
      <c r="D9257" s="3" t="s">
        <v>2844</v>
      </c>
    </row>
    <row r="9258">
      <c r="A9258" s="6" t="s">
        <v>4681</v>
      </c>
      <c r="B9258" s="2" t="s">
        <v>18296</v>
      </c>
      <c r="C9258" s="6" t="s">
        <v>18297</v>
      </c>
      <c r="D9258" s="3" t="s">
        <v>2844</v>
      </c>
    </row>
    <row r="9259">
      <c r="A9259" s="6" t="s">
        <v>4681</v>
      </c>
      <c r="B9259" s="2" t="s">
        <v>18298</v>
      </c>
      <c r="C9259" s="6" t="s">
        <v>18299</v>
      </c>
      <c r="D9259" s="3" t="s">
        <v>2844</v>
      </c>
    </row>
    <row r="9260">
      <c r="A9260" s="6" t="s">
        <v>4681</v>
      </c>
      <c r="B9260" s="2" t="s">
        <v>18300</v>
      </c>
      <c r="C9260" s="6" t="s">
        <v>18301</v>
      </c>
      <c r="D9260" s="3" t="s">
        <v>2844</v>
      </c>
    </row>
    <row r="9261">
      <c r="A9261" s="6" t="s">
        <v>4681</v>
      </c>
      <c r="B9261" s="2" t="s">
        <v>18302</v>
      </c>
      <c r="C9261" s="6" t="s">
        <v>18303</v>
      </c>
      <c r="D9261" s="3" t="s">
        <v>2844</v>
      </c>
    </row>
    <row r="9262">
      <c r="A9262" s="6" t="s">
        <v>4681</v>
      </c>
      <c r="B9262" s="2" t="s">
        <v>18304</v>
      </c>
      <c r="C9262" s="6" t="s">
        <v>18305</v>
      </c>
      <c r="D9262" s="3" t="s">
        <v>2846</v>
      </c>
    </row>
    <row r="9263">
      <c r="A9263" s="6" t="s">
        <v>4681</v>
      </c>
      <c r="B9263" s="2" t="s">
        <v>18306</v>
      </c>
      <c r="C9263" s="6" t="s">
        <v>18307</v>
      </c>
      <c r="D9263" s="3" t="s">
        <v>2846</v>
      </c>
    </row>
    <row r="9264">
      <c r="A9264" s="6" t="s">
        <v>4681</v>
      </c>
      <c r="B9264" s="2" t="s">
        <v>18308</v>
      </c>
      <c r="C9264" s="6" t="s">
        <v>18309</v>
      </c>
      <c r="D9264" s="3" t="s">
        <v>2846</v>
      </c>
    </row>
    <row r="9265">
      <c r="A9265" s="6" t="s">
        <v>4681</v>
      </c>
      <c r="B9265" s="2" t="s">
        <v>18310</v>
      </c>
      <c r="C9265" s="6" t="s">
        <v>18311</v>
      </c>
      <c r="D9265" s="3" t="s">
        <v>2846</v>
      </c>
    </row>
    <row r="9266">
      <c r="A9266" s="6" t="s">
        <v>4681</v>
      </c>
      <c r="B9266" s="2" t="s">
        <v>18312</v>
      </c>
      <c r="C9266" s="6" t="s">
        <v>18313</v>
      </c>
      <c r="D9266" s="3" t="s">
        <v>2846</v>
      </c>
    </row>
    <row r="9267">
      <c r="A9267" s="6" t="s">
        <v>4681</v>
      </c>
      <c r="B9267" s="2" t="s">
        <v>18314</v>
      </c>
      <c r="C9267" s="6" t="s">
        <v>2850</v>
      </c>
      <c r="D9267" s="3" t="s">
        <v>2849</v>
      </c>
    </row>
    <row r="9268">
      <c r="A9268" s="6" t="s">
        <v>4681</v>
      </c>
      <c r="B9268" s="2" t="s">
        <v>18315</v>
      </c>
      <c r="C9268" s="6" t="s">
        <v>2852</v>
      </c>
      <c r="D9268" s="3" t="s">
        <v>2851</v>
      </c>
    </row>
    <row r="9269">
      <c r="A9269" s="6" t="s">
        <v>4681</v>
      </c>
      <c r="B9269" s="2" t="s">
        <v>18316</v>
      </c>
      <c r="C9269" s="6" t="s">
        <v>2854</v>
      </c>
      <c r="D9269" s="3" t="s">
        <v>2853</v>
      </c>
    </row>
    <row r="9270">
      <c r="A9270" s="6" t="s">
        <v>4681</v>
      </c>
      <c r="B9270" s="2" t="s">
        <v>18317</v>
      </c>
      <c r="C9270" s="6" t="s">
        <v>2856</v>
      </c>
      <c r="D9270" s="3" t="s">
        <v>2855</v>
      </c>
    </row>
    <row r="9271">
      <c r="A9271" s="6" t="s">
        <v>4681</v>
      </c>
      <c r="B9271" s="2" t="s">
        <v>18318</v>
      </c>
      <c r="C9271" s="6" t="s">
        <v>2858</v>
      </c>
      <c r="D9271" s="3" t="s">
        <v>2857</v>
      </c>
    </row>
    <row r="9272">
      <c r="A9272" s="6" t="s">
        <v>4681</v>
      </c>
      <c r="B9272" s="2" t="s">
        <v>18319</v>
      </c>
      <c r="C9272" s="6" t="s">
        <v>18320</v>
      </c>
      <c r="D9272" s="3" t="s">
        <v>2859</v>
      </c>
    </row>
    <row r="9273">
      <c r="A9273" s="6" t="s">
        <v>4681</v>
      </c>
      <c r="B9273" s="2" t="s">
        <v>18321</v>
      </c>
      <c r="C9273" s="6" t="s">
        <v>18322</v>
      </c>
      <c r="D9273" s="3" t="s">
        <v>2859</v>
      </c>
    </row>
    <row r="9274">
      <c r="A9274" s="6" t="s">
        <v>4681</v>
      </c>
      <c r="B9274" s="2" t="s">
        <v>18323</v>
      </c>
      <c r="C9274" s="6" t="s">
        <v>18324</v>
      </c>
      <c r="D9274" s="3" t="s">
        <v>2859</v>
      </c>
    </row>
    <row r="9275">
      <c r="A9275" s="6" t="s">
        <v>4681</v>
      </c>
      <c r="B9275" s="2" t="s">
        <v>18325</v>
      </c>
      <c r="C9275" s="6" t="s">
        <v>2862</v>
      </c>
      <c r="D9275" s="3" t="s">
        <v>2861</v>
      </c>
    </row>
    <row r="9276">
      <c r="A9276" s="6" t="s">
        <v>4681</v>
      </c>
      <c r="B9276" s="2" t="s">
        <v>18326</v>
      </c>
      <c r="C9276" s="6" t="s">
        <v>2864</v>
      </c>
      <c r="D9276" s="3" t="s">
        <v>2863</v>
      </c>
    </row>
    <row r="9277">
      <c r="A9277" s="6" t="s">
        <v>4681</v>
      </c>
      <c r="B9277" s="2" t="s">
        <v>18327</v>
      </c>
      <c r="C9277" s="6" t="s">
        <v>18328</v>
      </c>
      <c r="D9277" s="3" t="s">
        <v>2865</v>
      </c>
    </row>
    <row r="9278">
      <c r="A9278" s="6" t="s">
        <v>4681</v>
      </c>
      <c r="B9278" s="2" t="s">
        <v>18329</v>
      </c>
      <c r="C9278" s="6" t="s">
        <v>18330</v>
      </c>
      <c r="D9278" s="3" t="s">
        <v>2865</v>
      </c>
    </row>
    <row r="9279">
      <c r="A9279" s="6" t="s">
        <v>4681</v>
      </c>
      <c r="B9279" s="2" t="s">
        <v>18331</v>
      </c>
      <c r="C9279" s="6" t="s">
        <v>18332</v>
      </c>
      <c r="D9279" s="3" t="s">
        <v>2865</v>
      </c>
    </row>
    <row r="9280">
      <c r="A9280" s="6" t="s">
        <v>4681</v>
      </c>
      <c r="B9280" s="2" t="s">
        <v>18333</v>
      </c>
      <c r="C9280" s="6" t="s">
        <v>18334</v>
      </c>
      <c r="D9280" s="3" t="s">
        <v>2865</v>
      </c>
    </row>
    <row r="9281">
      <c r="A9281" s="6" t="s">
        <v>4681</v>
      </c>
      <c r="B9281" s="2" t="s">
        <v>18335</v>
      </c>
      <c r="C9281" s="6" t="s">
        <v>18336</v>
      </c>
      <c r="D9281" s="3" t="s">
        <v>2865</v>
      </c>
    </row>
    <row r="9282">
      <c r="A9282" s="6" t="s">
        <v>4681</v>
      </c>
      <c r="B9282" s="2" t="s">
        <v>18337</v>
      </c>
      <c r="C9282" s="6" t="s">
        <v>18338</v>
      </c>
      <c r="D9282" s="3" t="s">
        <v>2865</v>
      </c>
    </row>
    <row r="9283">
      <c r="A9283" s="6" t="s">
        <v>4681</v>
      </c>
      <c r="B9283" s="2" t="s">
        <v>18339</v>
      </c>
      <c r="C9283" s="6" t="s">
        <v>18340</v>
      </c>
      <c r="D9283" s="3" t="s">
        <v>2865</v>
      </c>
    </row>
    <row r="9284">
      <c r="A9284" s="6" t="s">
        <v>4681</v>
      </c>
      <c r="B9284" s="2" t="s">
        <v>18341</v>
      </c>
      <c r="C9284" s="6" t="s">
        <v>18342</v>
      </c>
      <c r="D9284" s="3" t="s">
        <v>2865</v>
      </c>
    </row>
    <row r="9285">
      <c r="A9285" s="6" t="s">
        <v>4681</v>
      </c>
      <c r="B9285" s="2" t="s">
        <v>18343</v>
      </c>
      <c r="C9285" s="6" t="s">
        <v>18344</v>
      </c>
      <c r="D9285" s="3" t="s">
        <v>2867</v>
      </c>
    </row>
    <row r="9286">
      <c r="A9286" s="6" t="s">
        <v>4681</v>
      </c>
      <c r="B9286" s="2" t="s">
        <v>18345</v>
      </c>
      <c r="C9286" s="6" t="s">
        <v>18346</v>
      </c>
      <c r="D9286" s="3" t="s">
        <v>2867</v>
      </c>
    </row>
    <row r="9287">
      <c r="A9287" s="6" t="s">
        <v>4681</v>
      </c>
      <c r="B9287" s="2" t="s">
        <v>18347</v>
      </c>
      <c r="C9287" s="6" t="s">
        <v>18348</v>
      </c>
      <c r="D9287" s="3" t="s">
        <v>2867</v>
      </c>
    </row>
    <row r="9288">
      <c r="A9288" s="6" t="s">
        <v>4681</v>
      </c>
      <c r="B9288" s="2" t="s">
        <v>18349</v>
      </c>
      <c r="C9288" s="6" t="s">
        <v>18350</v>
      </c>
      <c r="D9288" s="3" t="s">
        <v>2867</v>
      </c>
    </row>
    <row r="9289">
      <c r="A9289" s="6" t="s">
        <v>4681</v>
      </c>
      <c r="B9289" s="2" t="s">
        <v>18351</v>
      </c>
      <c r="C9289" s="6" t="s">
        <v>18352</v>
      </c>
      <c r="D9289" s="3" t="s">
        <v>2867</v>
      </c>
    </row>
    <row r="9290">
      <c r="A9290" s="6" t="s">
        <v>4681</v>
      </c>
      <c r="B9290" s="2" t="s">
        <v>18353</v>
      </c>
      <c r="C9290" s="6" t="s">
        <v>2871</v>
      </c>
      <c r="D9290" s="3" t="s">
        <v>2870</v>
      </c>
    </row>
    <row r="9291">
      <c r="A9291" s="6" t="s">
        <v>4681</v>
      </c>
      <c r="B9291" s="2" t="s">
        <v>18354</v>
      </c>
      <c r="C9291" s="6" t="s">
        <v>18355</v>
      </c>
      <c r="D9291" s="3" t="s">
        <v>2872</v>
      </c>
    </row>
    <row r="9292">
      <c r="A9292" s="6" t="s">
        <v>4681</v>
      </c>
      <c r="B9292" s="2" t="s">
        <v>18356</v>
      </c>
      <c r="C9292" s="6" t="s">
        <v>18357</v>
      </c>
      <c r="D9292" s="3" t="s">
        <v>2872</v>
      </c>
    </row>
    <row r="9293">
      <c r="A9293" s="6" t="s">
        <v>4681</v>
      </c>
      <c r="B9293" s="2" t="s">
        <v>18358</v>
      </c>
      <c r="C9293" s="6" t="s">
        <v>18359</v>
      </c>
      <c r="D9293" s="3" t="s">
        <v>2872</v>
      </c>
    </row>
    <row r="9294">
      <c r="A9294" s="6" t="s">
        <v>4681</v>
      </c>
      <c r="B9294" s="2" t="s">
        <v>18360</v>
      </c>
      <c r="C9294" s="6" t="s">
        <v>18361</v>
      </c>
      <c r="D9294" s="3" t="s">
        <v>2872</v>
      </c>
    </row>
    <row r="9295">
      <c r="A9295" s="6" t="s">
        <v>4681</v>
      </c>
      <c r="B9295" s="2" t="s">
        <v>18362</v>
      </c>
      <c r="C9295" s="6" t="s">
        <v>18363</v>
      </c>
      <c r="D9295" s="3" t="s">
        <v>2872</v>
      </c>
    </row>
    <row r="9296">
      <c r="A9296" s="6" t="s">
        <v>4681</v>
      </c>
      <c r="B9296" s="2" t="s">
        <v>18364</v>
      </c>
      <c r="C9296" s="6" t="s">
        <v>18365</v>
      </c>
      <c r="D9296" s="3" t="s">
        <v>2872</v>
      </c>
    </row>
    <row r="9297">
      <c r="A9297" s="6" t="s">
        <v>4681</v>
      </c>
      <c r="B9297" s="2" t="s">
        <v>18366</v>
      </c>
      <c r="C9297" s="6" t="s">
        <v>18367</v>
      </c>
      <c r="D9297" s="3" t="s">
        <v>2872</v>
      </c>
    </row>
    <row r="9298">
      <c r="A9298" s="6" t="s">
        <v>4681</v>
      </c>
      <c r="B9298" s="2" t="s">
        <v>18368</v>
      </c>
      <c r="C9298" s="6" t="s">
        <v>18369</v>
      </c>
      <c r="D9298" s="3" t="s">
        <v>2874</v>
      </c>
    </row>
    <row r="9299">
      <c r="A9299" s="6" t="s">
        <v>4681</v>
      </c>
      <c r="B9299" s="2" t="s">
        <v>18370</v>
      </c>
      <c r="C9299" s="6" t="s">
        <v>18371</v>
      </c>
      <c r="D9299" s="3" t="s">
        <v>2874</v>
      </c>
    </row>
    <row r="9300">
      <c r="A9300" s="6" t="s">
        <v>4681</v>
      </c>
      <c r="B9300" s="2" t="s">
        <v>18372</v>
      </c>
      <c r="C9300" s="6" t="s">
        <v>18373</v>
      </c>
      <c r="D9300" s="3" t="s">
        <v>2874</v>
      </c>
    </row>
    <row r="9301">
      <c r="A9301" s="6" t="s">
        <v>4681</v>
      </c>
      <c r="B9301" s="2" t="s">
        <v>18374</v>
      </c>
      <c r="C9301" s="6" t="s">
        <v>18375</v>
      </c>
      <c r="D9301" s="3" t="s">
        <v>2874</v>
      </c>
    </row>
    <row r="9302">
      <c r="A9302" s="6" t="s">
        <v>4681</v>
      </c>
      <c r="B9302" s="2" t="s">
        <v>18376</v>
      </c>
      <c r="C9302" s="6" t="s">
        <v>18377</v>
      </c>
      <c r="D9302" s="3" t="s">
        <v>2874</v>
      </c>
    </row>
    <row r="9303">
      <c r="A9303" s="6" t="s">
        <v>4681</v>
      </c>
      <c r="B9303" s="2" t="s">
        <v>18378</v>
      </c>
      <c r="C9303" s="6" t="s">
        <v>18379</v>
      </c>
      <c r="D9303" s="3" t="s">
        <v>2874</v>
      </c>
    </row>
    <row r="9304">
      <c r="A9304" s="6" t="s">
        <v>4681</v>
      </c>
      <c r="B9304" s="2" t="s">
        <v>18380</v>
      </c>
      <c r="C9304" s="6" t="s">
        <v>18381</v>
      </c>
      <c r="D9304" s="3" t="s">
        <v>2876</v>
      </c>
    </row>
    <row r="9305">
      <c r="A9305" s="6" t="s">
        <v>4681</v>
      </c>
      <c r="B9305" s="2" t="s">
        <v>18382</v>
      </c>
      <c r="C9305" s="6" t="s">
        <v>18383</v>
      </c>
      <c r="D9305" s="3" t="s">
        <v>2876</v>
      </c>
    </row>
    <row r="9306">
      <c r="A9306" s="6" t="s">
        <v>4681</v>
      </c>
      <c r="B9306" s="2" t="s">
        <v>18384</v>
      </c>
      <c r="C9306" s="6" t="s">
        <v>18385</v>
      </c>
      <c r="D9306" s="3" t="s">
        <v>2876</v>
      </c>
    </row>
    <row r="9307">
      <c r="A9307" s="6" t="s">
        <v>4681</v>
      </c>
      <c r="B9307" s="2" t="s">
        <v>18386</v>
      </c>
      <c r="C9307" s="6" t="s">
        <v>18387</v>
      </c>
      <c r="D9307" s="3" t="s">
        <v>2876</v>
      </c>
    </row>
    <row r="9308">
      <c r="A9308" s="6" t="s">
        <v>4681</v>
      </c>
      <c r="B9308" s="2" t="s">
        <v>18388</v>
      </c>
      <c r="C9308" s="6" t="s">
        <v>18389</v>
      </c>
      <c r="D9308" s="3" t="s">
        <v>2876</v>
      </c>
    </row>
    <row r="9309">
      <c r="A9309" s="6" t="s">
        <v>4681</v>
      </c>
      <c r="B9309" s="2" t="s">
        <v>18390</v>
      </c>
      <c r="C9309" s="6" t="s">
        <v>18391</v>
      </c>
      <c r="D9309" s="3" t="s">
        <v>2879</v>
      </c>
    </row>
    <row r="9310">
      <c r="A9310" s="6" t="s">
        <v>4681</v>
      </c>
      <c r="B9310" s="2" t="s">
        <v>18392</v>
      </c>
      <c r="C9310" s="6" t="s">
        <v>18393</v>
      </c>
      <c r="D9310" s="3" t="s">
        <v>2879</v>
      </c>
    </row>
    <row r="9311">
      <c r="A9311" s="6" t="s">
        <v>4681</v>
      </c>
      <c r="B9311" s="2" t="s">
        <v>18394</v>
      </c>
      <c r="C9311" s="6" t="s">
        <v>18395</v>
      </c>
      <c r="D9311" s="3" t="s">
        <v>2879</v>
      </c>
    </row>
    <row r="9312">
      <c r="A9312" s="6" t="s">
        <v>4681</v>
      </c>
      <c r="B9312" s="2" t="s">
        <v>18396</v>
      </c>
      <c r="C9312" s="6" t="s">
        <v>18397</v>
      </c>
      <c r="D9312" s="3" t="s">
        <v>2879</v>
      </c>
    </row>
    <row r="9313">
      <c r="A9313" s="6" t="s">
        <v>4681</v>
      </c>
      <c r="B9313" s="2" t="s">
        <v>18398</v>
      </c>
      <c r="C9313" s="6" t="s">
        <v>18399</v>
      </c>
      <c r="D9313" s="3" t="s">
        <v>2881</v>
      </c>
    </row>
    <row r="9314">
      <c r="A9314" s="6" t="s">
        <v>4681</v>
      </c>
      <c r="B9314" s="2" t="s">
        <v>18400</v>
      </c>
      <c r="C9314" s="6" t="s">
        <v>18401</v>
      </c>
      <c r="D9314" s="3" t="s">
        <v>2881</v>
      </c>
    </row>
    <row r="9315">
      <c r="A9315" s="6" t="s">
        <v>4681</v>
      </c>
      <c r="B9315" s="2" t="s">
        <v>18402</v>
      </c>
      <c r="C9315" s="6" t="s">
        <v>18403</v>
      </c>
      <c r="D9315" s="3" t="s">
        <v>2883</v>
      </c>
    </row>
    <row r="9316">
      <c r="A9316" s="6" t="s">
        <v>4681</v>
      </c>
      <c r="B9316" s="2" t="s">
        <v>18404</v>
      </c>
      <c r="C9316" s="6" t="s">
        <v>18405</v>
      </c>
      <c r="D9316" s="3" t="s">
        <v>2883</v>
      </c>
    </row>
    <row r="9317">
      <c r="A9317" s="6" t="s">
        <v>4681</v>
      </c>
      <c r="B9317" s="2" t="s">
        <v>18406</v>
      </c>
      <c r="C9317" s="6" t="s">
        <v>18407</v>
      </c>
      <c r="D9317" s="3" t="s">
        <v>2883</v>
      </c>
    </row>
    <row r="9318">
      <c r="A9318" s="6" t="s">
        <v>4681</v>
      </c>
      <c r="B9318" s="2" t="s">
        <v>18408</v>
      </c>
      <c r="C9318" s="6" t="s">
        <v>18409</v>
      </c>
      <c r="D9318" s="3" t="s">
        <v>2883</v>
      </c>
    </row>
    <row r="9319">
      <c r="A9319" s="6" t="s">
        <v>4681</v>
      </c>
      <c r="B9319" s="2" t="s">
        <v>18410</v>
      </c>
      <c r="C9319" s="6" t="s">
        <v>18411</v>
      </c>
      <c r="D9319" s="3" t="s">
        <v>2883</v>
      </c>
    </row>
    <row r="9320">
      <c r="A9320" s="6" t="s">
        <v>4681</v>
      </c>
      <c r="B9320" s="2" t="s">
        <v>18412</v>
      </c>
      <c r="C9320" s="6" t="s">
        <v>18413</v>
      </c>
      <c r="D9320" s="3" t="s">
        <v>2883</v>
      </c>
    </row>
    <row r="9321">
      <c r="A9321" s="6" t="s">
        <v>4681</v>
      </c>
      <c r="B9321" s="2" t="s">
        <v>18414</v>
      </c>
      <c r="C9321" s="6" t="s">
        <v>18415</v>
      </c>
      <c r="D9321" s="3" t="s">
        <v>2883</v>
      </c>
    </row>
    <row r="9322">
      <c r="A9322" s="6" t="s">
        <v>4681</v>
      </c>
      <c r="B9322" s="2" t="s">
        <v>18416</v>
      </c>
      <c r="C9322" s="6" t="s">
        <v>18417</v>
      </c>
      <c r="D9322" s="3" t="s">
        <v>2885</v>
      </c>
    </row>
    <row r="9323">
      <c r="A9323" s="6" t="s">
        <v>4681</v>
      </c>
      <c r="B9323" s="2" t="s">
        <v>18418</v>
      </c>
      <c r="C9323" s="6" t="s">
        <v>18419</v>
      </c>
      <c r="D9323" s="3" t="s">
        <v>2885</v>
      </c>
    </row>
    <row r="9324">
      <c r="A9324" s="6" t="s">
        <v>4681</v>
      </c>
      <c r="B9324" s="2" t="s">
        <v>18420</v>
      </c>
      <c r="C9324" s="6" t="s">
        <v>18421</v>
      </c>
      <c r="D9324" s="3" t="s">
        <v>2885</v>
      </c>
    </row>
    <row r="9325">
      <c r="A9325" s="6" t="s">
        <v>4681</v>
      </c>
      <c r="B9325" s="2" t="s">
        <v>18422</v>
      </c>
      <c r="C9325" s="6" t="s">
        <v>2889</v>
      </c>
      <c r="D9325" s="3" t="s">
        <v>2888</v>
      </c>
    </row>
    <row r="9326">
      <c r="A9326" s="6" t="s">
        <v>4681</v>
      </c>
      <c r="B9326" s="2" t="s">
        <v>18423</v>
      </c>
      <c r="C9326" s="6" t="s">
        <v>2891</v>
      </c>
      <c r="D9326" s="3" t="s">
        <v>2890</v>
      </c>
    </row>
    <row r="9327">
      <c r="A9327" s="6" t="s">
        <v>4681</v>
      </c>
      <c r="B9327" s="2" t="s">
        <v>18424</v>
      </c>
      <c r="C9327" s="6" t="s">
        <v>2893</v>
      </c>
      <c r="D9327" s="3" t="s">
        <v>2892</v>
      </c>
    </row>
    <row r="9328">
      <c r="A9328" s="6" t="s">
        <v>4681</v>
      </c>
      <c r="B9328" s="2" t="s">
        <v>18425</v>
      </c>
      <c r="C9328" s="6" t="s">
        <v>2895</v>
      </c>
      <c r="D9328" s="3" t="s">
        <v>2894</v>
      </c>
    </row>
    <row r="9329">
      <c r="A9329" s="6" t="s">
        <v>4681</v>
      </c>
      <c r="B9329" s="2" t="s">
        <v>18426</v>
      </c>
      <c r="C9329" s="6" t="s">
        <v>2897</v>
      </c>
      <c r="D9329" s="3" t="s">
        <v>2896</v>
      </c>
    </row>
    <row r="9330">
      <c r="A9330" s="6" t="s">
        <v>4681</v>
      </c>
      <c r="B9330" s="2" t="s">
        <v>18427</v>
      </c>
      <c r="C9330" s="6" t="s">
        <v>2899</v>
      </c>
      <c r="D9330" s="3" t="s">
        <v>2898</v>
      </c>
    </row>
    <row r="9331">
      <c r="A9331" s="6" t="s">
        <v>4681</v>
      </c>
      <c r="B9331" s="2" t="s">
        <v>18428</v>
      </c>
      <c r="C9331" s="6" t="s">
        <v>18429</v>
      </c>
      <c r="D9331" s="3" t="s">
        <v>2900</v>
      </c>
    </row>
    <row r="9332">
      <c r="A9332" s="6" t="s">
        <v>4681</v>
      </c>
      <c r="B9332" s="2" t="s">
        <v>18430</v>
      </c>
      <c r="C9332" s="6" t="s">
        <v>18431</v>
      </c>
      <c r="D9332" s="3" t="s">
        <v>2900</v>
      </c>
    </row>
    <row r="9333">
      <c r="A9333" s="6" t="s">
        <v>4681</v>
      </c>
      <c r="B9333" s="2" t="s">
        <v>18432</v>
      </c>
      <c r="C9333" s="6" t="s">
        <v>18433</v>
      </c>
      <c r="D9333" s="3" t="s">
        <v>2900</v>
      </c>
    </row>
    <row r="9334">
      <c r="A9334" s="6" t="s">
        <v>4681</v>
      </c>
      <c r="B9334" s="2" t="s">
        <v>18434</v>
      </c>
      <c r="C9334" s="6" t="s">
        <v>18435</v>
      </c>
      <c r="D9334" s="3" t="s">
        <v>2900</v>
      </c>
    </row>
    <row r="9335">
      <c r="A9335" s="6" t="s">
        <v>4681</v>
      </c>
      <c r="B9335" s="2" t="s">
        <v>18436</v>
      </c>
      <c r="C9335" s="6" t="s">
        <v>18437</v>
      </c>
      <c r="D9335" s="3" t="s">
        <v>2902</v>
      </c>
    </row>
    <row r="9336">
      <c r="A9336" s="6" t="s">
        <v>4681</v>
      </c>
      <c r="B9336" s="2" t="s">
        <v>18438</v>
      </c>
      <c r="C9336" s="6" t="s">
        <v>18439</v>
      </c>
      <c r="D9336" s="3" t="s">
        <v>2902</v>
      </c>
    </row>
    <row r="9337">
      <c r="A9337" s="6" t="s">
        <v>4681</v>
      </c>
      <c r="B9337" s="2" t="s">
        <v>18440</v>
      </c>
      <c r="C9337" s="6" t="s">
        <v>18441</v>
      </c>
      <c r="D9337" s="3" t="s">
        <v>2902</v>
      </c>
    </row>
    <row r="9338">
      <c r="A9338" s="6" t="s">
        <v>4681</v>
      </c>
      <c r="B9338" s="2" t="s">
        <v>18442</v>
      </c>
      <c r="C9338" s="6" t="s">
        <v>18443</v>
      </c>
      <c r="D9338" s="3" t="s">
        <v>2905</v>
      </c>
    </row>
    <row r="9339">
      <c r="A9339" s="6" t="s">
        <v>4681</v>
      </c>
      <c r="B9339" s="2" t="s">
        <v>18444</v>
      </c>
      <c r="C9339" s="6" t="s">
        <v>18445</v>
      </c>
      <c r="D9339" s="3" t="s">
        <v>2905</v>
      </c>
    </row>
    <row r="9340">
      <c r="A9340" s="6" t="s">
        <v>4681</v>
      </c>
      <c r="B9340" s="2" t="s">
        <v>18446</v>
      </c>
      <c r="C9340" s="6" t="s">
        <v>18447</v>
      </c>
      <c r="D9340" s="3" t="s">
        <v>2905</v>
      </c>
    </row>
    <row r="9341">
      <c r="A9341" s="6" t="s">
        <v>4681</v>
      </c>
      <c r="B9341" s="2" t="s">
        <v>18448</v>
      </c>
      <c r="C9341" s="6" t="s">
        <v>18449</v>
      </c>
      <c r="D9341" s="3" t="s">
        <v>2905</v>
      </c>
    </row>
    <row r="9342">
      <c r="A9342" s="6" t="s">
        <v>4681</v>
      </c>
      <c r="B9342" s="2" t="s">
        <v>18450</v>
      </c>
      <c r="C9342" s="6" t="s">
        <v>18451</v>
      </c>
      <c r="D9342" s="3" t="s">
        <v>2905</v>
      </c>
    </row>
    <row r="9343">
      <c r="A9343" s="6" t="s">
        <v>4681</v>
      </c>
      <c r="B9343" s="2" t="s">
        <v>18452</v>
      </c>
      <c r="C9343" s="6" t="s">
        <v>2908</v>
      </c>
      <c r="D9343" s="3" t="s">
        <v>2907</v>
      </c>
    </row>
    <row r="9344">
      <c r="A9344" s="6" t="s">
        <v>4681</v>
      </c>
      <c r="B9344" s="2" t="s">
        <v>18453</v>
      </c>
      <c r="C9344" s="6" t="s">
        <v>18454</v>
      </c>
      <c r="D9344" s="3" t="s">
        <v>2909</v>
      </c>
    </row>
    <row r="9345">
      <c r="A9345" s="6" t="s">
        <v>4681</v>
      </c>
      <c r="B9345" s="2" t="s">
        <v>18455</v>
      </c>
      <c r="C9345" s="6" t="s">
        <v>18456</v>
      </c>
      <c r="D9345" s="3" t="s">
        <v>2909</v>
      </c>
    </row>
    <row r="9346">
      <c r="A9346" s="6" t="s">
        <v>4681</v>
      </c>
      <c r="B9346" s="2" t="s">
        <v>18457</v>
      </c>
      <c r="C9346" s="6" t="s">
        <v>18458</v>
      </c>
      <c r="D9346" s="3" t="s">
        <v>2909</v>
      </c>
    </row>
    <row r="9347">
      <c r="A9347" s="6" t="s">
        <v>4681</v>
      </c>
      <c r="B9347" s="2" t="s">
        <v>18459</v>
      </c>
      <c r="C9347" s="6" t="s">
        <v>18460</v>
      </c>
      <c r="D9347" s="3" t="s">
        <v>2909</v>
      </c>
    </row>
    <row r="9348">
      <c r="A9348" s="6" t="s">
        <v>4681</v>
      </c>
      <c r="B9348" s="2" t="s">
        <v>18461</v>
      </c>
      <c r="C9348" s="6" t="s">
        <v>18462</v>
      </c>
      <c r="D9348" s="3" t="s">
        <v>2911</v>
      </c>
    </row>
    <row r="9349">
      <c r="A9349" s="6" t="s">
        <v>4681</v>
      </c>
      <c r="B9349" s="2" t="s">
        <v>18463</v>
      </c>
      <c r="C9349" s="6" t="s">
        <v>18464</v>
      </c>
      <c r="D9349" s="3" t="s">
        <v>2911</v>
      </c>
    </row>
    <row r="9350">
      <c r="A9350" s="6" t="s">
        <v>4681</v>
      </c>
      <c r="B9350" s="2" t="s">
        <v>18465</v>
      </c>
      <c r="C9350" s="6" t="s">
        <v>18466</v>
      </c>
      <c r="D9350" s="3" t="s">
        <v>2911</v>
      </c>
    </row>
    <row r="9351">
      <c r="A9351" s="6" t="s">
        <v>4681</v>
      </c>
      <c r="B9351" s="2" t="s">
        <v>18467</v>
      </c>
      <c r="C9351" s="6" t="s">
        <v>18468</v>
      </c>
      <c r="D9351" s="3" t="s">
        <v>2911</v>
      </c>
    </row>
    <row r="9352">
      <c r="A9352" s="6" t="s">
        <v>4681</v>
      </c>
      <c r="B9352" s="2" t="s">
        <v>18469</v>
      </c>
      <c r="C9352" s="6" t="s">
        <v>18470</v>
      </c>
      <c r="D9352" s="3" t="s">
        <v>2911</v>
      </c>
    </row>
    <row r="9353">
      <c r="A9353" s="6" t="s">
        <v>4681</v>
      </c>
      <c r="B9353" s="2" t="s">
        <v>18471</v>
      </c>
      <c r="C9353" s="6" t="s">
        <v>18472</v>
      </c>
      <c r="D9353" s="3" t="s">
        <v>2913</v>
      </c>
    </row>
    <row r="9354">
      <c r="A9354" s="6" t="s">
        <v>4681</v>
      </c>
      <c r="B9354" s="2" t="s">
        <v>18473</v>
      </c>
      <c r="C9354" s="6" t="s">
        <v>18474</v>
      </c>
      <c r="D9354" s="3" t="s">
        <v>2913</v>
      </c>
    </row>
    <row r="9355">
      <c r="A9355" s="6" t="s">
        <v>4681</v>
      </c>
      <c r="B9355" s="2" t="s">
        <v>18475</v>
      </c>
      <c r="C9355" s="6" t="s">
        <v>18476</v>
      </c>
      <c r="D9355" s="3" t="s">
        <v>2913</v>
      </c>
    </row>
    <row r="9356">
      <c r="A9356" s="6" t="s">
        <v>4681</v>
      </c>
      <c r="B9356" s="2" t="s">
        <v>18477</v>
      </c>
      <c r="C9356" s="6" t="s">
        <v>18478</v>
      </c>
      <c r="D9356" s="3" t="s">
        <v>2913</v>
      </c>
    </row>
    <row r="9357">
      <c r="A9357" s="6" t="s">
        <v>4681</v>
      </c>
      <c r="B9357" s="2" t="s">
        <v>18479</v>
      </c>
      <c r="C9357" s="6" t="s">
        <v>18480</v>
      </c>
      <c r="D9357" s="3" t="s">
        <v>2913</v>
      </c>
    </row>
    <row r="9358">
      <c r="A9358" s="6" t="s">
        <v>4681</v>
      </c>
      <c r="B9358" s="2" t="s">
        <v>18481</v>
      </c>
      <c r="C9358" s="6" t="s">
        <v>18482</v>
      </c>
      <c r="D9358" s="3" t="s">
        <v>2913</v>
      </c>
    </row>
    <row r="9359">
      <c r="A9359" s="6" t="s">
        <v>4681</v>
      </c>
      <c r="B9359" s="2" t="s">
        <v>18483</v>
      </c>
      <c r="C9359" s="6" t="s">
        <v>18484</v>
      </c>
      <c r="D9359" s="3" t="s">
        <v>2913</v>
      </c>
    </row>
    <row r="9360">
      <c r="A9360" s="6" t="s">
        <v>4681</v>
      </c>
      <c r="B9360" s="2" t="s">
        <v>18485</v>
      </c>
      <c r="C9360" s="6" t="s">
        <v>18486</v>
      </c>
      <c r="D9360" s="3" t="s">
        <v>2913</v>
      </c>
    </row>
    <row r="9361">
      <c r="A9361" s="6" t="s">
        <v>4681</v>
      </c>
      <c r="B9361" s="2" t="s">
        <v>18487</v>
      </c>
      <c r="C9361" s="6" t="s">
        <v>18488</v>
      </c>
      <c r="D9361" s="3" t="s">
        <v>2913</v>
      </c>
    </row>
    <row r="9362">
      <c r="A9362" s="6" t="s">
        <v>4681</v>
      </c>
      <c r="B9362" s="2" t="s">
        <v>18489</v>
      </c>
      <c r="C9362" s="6" t="s">
        <v>18490</v>
      </c>
      <c r="D9362" s="3" t="s">
        <v>2915</v>
      </c>
    </row>
    <row r="9363">
      <c r="A9363" s="6" t="s">
        <v>4681</v>
      </c>
      <c r="B9363" s="2" t="s">
        <v>18491</v>
      </c>
      <c r="C9363" s="6" t="s">
        <v>18492</v>
      </c>
      <c r="D9363" s="3" t="s">
        <v>2915</v>
      </c>
    </row>
    <row r="9364">
      <c r="A9364" s="6" t="s">
        <v>4681</v>
      </c>
      <c r="B9364" s="2" t="s">
        <v>18493</v>
      </c>
      <c r="C9364" s="6" t="s">
        <v>18494</v>
      </c>
      <c r="D9364" s="3" t="s">
        <v>2915</v>
      </c>
    </row>
    <row r="9365">
      <c r="A9365" s="6" t="s">
        <v>4681</v>
      </c>
      <c r="B9365" s="2" t="s">
        <v>18495</v>
      </c>
      <c r="C9365" s="6" t="s">
        <v>18496</v>
      </c>
      <c r="D9365" s="3" t="s">
        <v>2915</v>
      </c>
    </row>
    <row r="9366">
      <c r="A9366" s="6" t="s">
        <v>4681</v>
      </c>
      <c r="B9366" s="2" t="s">
        <v>18497</v>
      </c>
      <c r="C9366" s="6" t="s">
        <v>18498</v>
      </c>
      <c r="D9366" s="3" t="s">
        <v>2915</v>
      </c>
    </row>
    <row r="9367">
      <c r="A9367" s="6" t="s">
        <v>4681</v>
      </c>
      <c r="B9367" s="2" t="s">
        <v>18499</v>
      </c>
      <c r="C9367" s="6" t="s">
        <v>18500</v>
      </c>
      <c r="D9367" s="3" t="s">
        <v>2915</v>
      </c>
    </row>
    <row r="9368">
      <c r="A9368" s="6" t="s">
        <v>4681</v>
      </c>
      <c r="B9368" s="2" t="s">
        <v>18501</v>
      </c>
      <c r="C9368" s="6" t="s">
        <v>18502</v>
      </c>
      <c r="D9368" s="3" t="s">
        <v>2915</v>
      </c>
    </row>
    <row r="9369">
      <c r="A9369" s="6" t="s">
        <v>4681</v>
      </c>
      <c r="B9369" s="2" t="s">
        <v>18503</v>
      </c>
      <c r="C9369" s="6" t="s">
        <v>18504</v>
      </c>
      <c r="D9369" s="3" t="s">
        <v>2915</v>
      </c>
    </row>
    <row r="9370">
      <c r="A9370" s="6" t="s">
        <v>4681</v>
      </c>
      <c r="B9370" s="2" t="s">
        <v>18505</v>
      </c>
      <c r="C9370" s="6" t="s">
        <v>18506</v>
      </c>
      <c r="D9370" s="3" t="s">
        <v>2915</v>
      </c>
    </row>
    <row r="9371">
      <c r="A9371" s="6" t="s">
        <v>4681</v>
      </c>
      <c r="B9371" s="2" t="s">
        <v>18507</v>
      </c>
      <c r="C9371" s="6" t="s">
        <v>18508</v>
      </c>
      <c r="D9371" s="3" t="s">
        <v>2917</v>
      </c>
    </row>
    <row r="9372">
      <c r="A9372" s="6" t="s">
        <v>4681</v>
      </c>
      <c r="B9372" s="2" t="s">
        <v>18509</v>
      </c>
      <c r="C9372" s="6" t="s">
        <v>18510</v>
      </c>
      <c r="D9372" s="3" t="s">
        <v>2917</v>
      </c>
    </row>
    <row r="9373">
      <c r="A9373" s="6" t="s">
        <v>4681</v>
      </c>
      <c r="B9373" s="2" t="s">
        <v>18511</v>
      </c>
      <c r="C9373" s="6" t="s">
        <v>18512</v>
      </c>
      <c r="D9373" s="3" t="s">
        <v>2917</v>
      </c>
    </row>
    <row r="9374">
      <c r="A9374" s="6" t="s">
        <v>4681</v>
      </c>
      <c r="B9374" s="2" t="s">
        <v>18513</v>
      </c>
      <c r="C9374" s="6" t="s">
        <v>18514</v>
      </c>
      <c r="D9374" s="3" t="s">
        <v>2920</v>
      </c>
    </row>
    <row r="9375">
      <c r="A9375" s="6" t="s">
        <v>4681</v>
      </c>
      <c r="B9375" s="2" t="s">
        <v>18515</v>
      </c>
      <c r="C9375" s="6" t="s">
        <v>18516</v>
      </c>
      <c r="D9375" s="3" t="s">
        <v>2920</v>
      </c>
    </row>
    <row r="9376">
      <c r="A9376" s="6" t="s">
        <v>4681</v>
      </c>
      <c r="B9376" s="2" t="s">
        <v>18517</v>
      </c>
      <c r="C9376" s="6" t="s">
        <v>18518</v>
      </c>
      <c r="D9376" s="3" t="s">
        <v>2920</v>
      </c>
    </row>
    <row r="9377">
      <c r="A9377" s="6" t="s">
        <v>4681</v>
      </c>
      <c r="B9377" s="2" t="s">
        <v>18519</v>
      </c>
      <c r="C9377" s="6" t="s">
        <v>18520</v>
      </c>
      <c r="D9377" s="3" t="s">
        <v>2920</v>
      </c>
    </row>
    <row r="9378">
      <c r="A9378" s="6" t="s">
        <v>4681</v>
      </c>
      <c r="B9378" s="2" t="s">
        <v>18521</v>
      </c>
      <c r="C9378" s="6" t="s">
        <v>18522</v>
      </c>
      <c r="D9378" s="3" t="s">
        <v>2922</v>
      </c>
    </row>
    <row r="9379">
      <c r="A9379" s="6" t="s">
        <v>4681</v>
      </c>
      <c r="B9379" s="2" t="s">
        <v>18523</v>
      </c>
      <c r="C9379" s="6" t="s">
        <v>18524</v>
      </c>
      <c r="D9379" s="3" t="s">
        <v>2922</v>
      </c>
    </row>
    <row r="9380">
      <c r="A9380" s="6" t="s">
        <v>4681</v>
      </c>
      <c r="B9380" s="2" t="s">
        <v>18525</v>
      </c>
      <c r="C9380" s="6" t="s">
        <v>18526</v>
      </c>
      <c r="D9380" s="3" t="s">
        <v>2922</v>
      </c>
    </row>
    <row r="9381">
      <c r="A9381" s="6" t="s">
        <v>4681</v>
      </c>
      <c r="B9381" s="2" t="s">
        <v>18527</v>
      </c>
      <c r="C9381" s="6" t="s">
        <v>18528</v>
      </c>
      <c r="D9381" s="3" t="s">
        <v>2922</v>
      </c>
    </row>
    <row r="9382">
      <c r="A9382" s="6" t="s">
        <v>4681</v>
      </c>
      <c r="B9382" s="2" t="s">
        <v>18529</v>
      </c>
      <c r="C9382" s="6" t="s">
        <v>18530</v>
      </c>
      <c r="D9382" s="3" t="s">
        <v>2924</v>
      </c>
    </row>
    <row r="9383">
      <c r="A9383" s="6" t="s">
        <v>4681</v>
      </c>
      <c r="B9383" s="2" t="s">
        <v>18531</v>
      </c>
      <c r="C9383" s="6" t="s">
        <v>18532</v>
      </c>
      <c r="D9383" s="3" t="s">
        <v>2924</v>
      </c>
    </row>
    <row r="9384">
      <c r="A9384" s="6" t="s">
        <v>4681</v>
      </c>
      <c r="B9384" s="2" t="s">
        <v>18533</v>
      </c>
      <c r="C9384" s="6" t="s">
        <v>18534</v>
      </c>
      <c r="D9384" s="3" t="s">
        <v>2924</v>
      </c>
    </row>
    <row r="9385">
      <c r="A9385" s="6" t="s">
        <v>4681</v>
      </c>
      <c r="B9385" s="2" t="s">
        <v>18535</v>
      </c>
      <c r="C9385" s="6" t="s">
        <v>2928</v>
      </c>
      <c r="D9385" s="3" t="s">
        <v>2927</v>
      </c>
    </row>
    <row r="9386">
      <c r="A9386" s="6" t="s">
        <v>4681</v>
      </c>
      <c r="B9386" s="2" t="s">
        <v>18536</v>
      </c>
      <c r="C9386" s="6" t="s">
        <v>18537</v>
      </c>
      <c r="D9386" s="3" t="s">
        <v>2929</v>
      </c>
    </row>
    <row r="9387">
      <c r="A9387" s="6" t="s">
        <v>4681</v>
      </c>
      <c r="B9387" s="2" t="s">
        <v>18538</v>
      </c>
      <c r="C9387" s="6" t="s">
        <v>18539</v>
      </c>
      <c r="D9387" s="3" t="s">
        <v>2929</v>
      </c>
    </row>
    <row r="9388">
      <c r="A9388" s="6" t="s">
        <v>4681</v>
      </c>
      <c r="B9388" s="2" t="s">
        <v>18540</v>
      </c>
      <c r="C9388" s="6" t="s">
        <v>18541</v>
      </c>
      <c r="D9388" s="3" t="s">
        <v>2929</v>
      </c>
    </row>
    <row r="9389">
      <c r="A9389" s="6" t="s">
        <v>4681</v>
      </c>
      <c r="B9389" s="2" t="s">
        <v>18542</v>
      </c>
      <c r="C9389" s="6" t="s">
        <v>18543</v>
      </c>
      <c r="D9389" s="3" t="s">
        <v>2929</v>
      </c>
    </row>
    <row r="9390">
      <c r="A9390" s="6" t="s">
        <v>4681</v>
      </c>
      <c r="B9390" s="2" t="s">
        <v>18544</v>
      </c>
      <c r="C9390" s="6" t="s">
        <v>2932</v>
      </c>
      <c r="D9390" s="3" t="s">
        <v>2931</v>
      </c>
    </row>
    <row r="9391">
      <c r="A9391" s="6" t="s">
        <v>4681</v>
      </c>
      <c r="B9391" s="2" t="s">
        <v>18545</v>
      </c>
      <c r="C9391" s="6" t="s">
        <v>2934</v>
      </c>
      <c r="D9391" s="3" t="s">
        <v>2933</v>
      </c>
    </row>
    <row r="9392">
      <c r="A9392" s="6" t="s">
        <v>4681</v>
      </c>
      <c r="B9392" s="2" t="s">
        <v>18546</v>
      </c>
      <c r="C9392" s="6" t="s">
        <v>2936</v>
      </c>
      <c r="D9392" s="3" t="s">
        <v>2935</v>
      </c>
    </row>
    <row r="9393">
      <c r="A9393" s="6" t="s">
        <v>4681</v>
      </c>
      <c r="B9393" s="2" t="s">
        <v>18547</v>
      </c>
      <c r="C9393" s="6" t="s">
        <v>18548</v>
      </c>
      <c r="D9393" s="3" t="s">
        <v>2937</v>
      </c>
    </row>
    <row r="9394">
      <c r="A9394" s="6" t="s">
        <v>4681</v>
      </c>
      <c r="B9394" s="2" t="s">
        <v>18549</v>
      </c>
      <c r="C9394" s="6" t="s">
        <v>18550</v>
      </c>
      <c r="D9394" s="3" t="s">
        <v>2937</v>
      </c>
    </row>
    <row r="9395">
      <c r="A9395" s="6" t="s">
        <v>4681</v>
      </c>
      <c r="B9395" s="2" t="s">
        <v>18551</v>
      </c>
      <c r="C9395" s="6" t="s">
        <v>18552</v>
      </c>
      <c r="D9395" s="3" t="s">
        <v>2939</v>
      </c>
    </row>
    <row r="9396">
      <c r="A9396" s="6" t="s">
        <v>4681</v>
      </c>
      <c r="B9396" s="2" t="s">
        <v>18553</v>
      </c>
      <c r="C9396" s="6" t="s">
        <v>18554</v>
      </c>
      <c r="D9396" s="3" t="s">
        <v>2939</v>
      </c>
    </row>
    <row r="9397">
      <c r="A9397" s="6" t="s">
        <v>4681</v>
      </c>
      <c r="B9397" s="2" t="s">
        <v>18555</v>
      </c>
      <c r="C9397" s="6" t="s">
        <v>18556</v>
      </c>
      <c r="D9397" s="3" t="s">
        <v>2939</v>
      </c>
    </row>
    <row r="9398">
      <c r="A9398" s="6" t="s">
        <v>4681</v>
      </c>
      <c r="B9398" s="2" t="s">
        <v>18557</v>
      </c>
      <c r="C9398" s="6" t="s">
        <v>18558</v>
      </c>
      <c r="D9398" s="3" t="s">
        <v>2939</v>
      </c>
    </row>
    <row r="9399">
      <c r="A9399" s="6" t="s">
        <v>4681</v>
      </c>
      <c r="B9399" s="2" t="s">
        <v>18559</v>
      </c>
      <c r="C9399" s="6" t="s">
        <v>2942</v>
      </c>
      <c r="D9399" s="3" t="s">
        <v>2941</v>
      </c>
    </row>
    <row r="9400">
      <c r="A9400" s="6" t="s">
        <v>4681</v>
      </c>
      <c r="B9400" s="2" t="s">
        <v>18560</v>
      </c>
      <c r="C9400" s="6" t="s">
        <v>18561</v>
      </c>
      <c r="D9400" s="3" t="s">
        <v>2943</v>
      </c>
    </row>
    <row r="9401">
      <c r="A9401" s="6" t="s">
        <v>4681</v>
      </c>
      <c r="B9401" s="2" t="s">
        <v>18562</v>
      </c>
      <c r="C9401" s="6" t="s">
        <v>18563</v>
      </c>
      <c r="D9401" s="3" t="s">
        <v>2943</v>
      </c>
    </row>
    <row r="9402">
      <c r="A9402" s="6" t="s">
        <v>4681</v>
      </c>
      <c r="B9402" s="2" t="s">
        <v>18564</v>
      </c>
      <c r="C9402" s="6" t="s">
        <v>18565</v>
      </c>
      <c r="D9402" s="3" t="s">
        <v>2943</v>
      </c>
    </row>
    <row r="9403">
      <c r="A9403" s="6" t="s">
        <v>4681</v>
      </c>
      <c r="B9403" s="2" t="s">
        <v>18566</v>
      </c>
      <c r="C9403" s="6" t="s">
        <v>18567</v>
      </c>
      <c r="D9403" s="3" t="s">
        <v>2945</v>
      </c>
    </row>
    <row r="9404">
      <c r="A9404" s="6" t="s">
        <v>4681</v>
      </c>
      <c r="B9404" s="2" t="s">
        <v>18568</v>
      </c>
      <c r="C9404" s="6" t="s">
        <v>18569</v>
      </c>
      <c r="D9404" s="3" t="s">
        <v>2945</v>
      </c>
    </row>
    <row r="9405">
      <c r="A9405" s="6" t="s">
        <v>4681</v>
      </c>
      <c r="B9405" s="2" t="s">
        <v>18570</v>
      </c>
      <c r="C9405" s="6" t="s">
        <v>18571</v>
      </c>
      <c r="D9405" s="3" t="s">
        <v>2945</v>
      </c>
    </row>
    <row r="9406">
      <c r="A9406" s="6" t="s">
        <v>4681</v>
      </c>
      <c r="B9406" s="2" t="s">
        <v>18572</v>
      </c>
      <c r="C9406" s="6" t="s">
        <v>18573</v>
      </c>
      <c r="D9406" s="3" t="s">
        <v>2947</v>
      </c>
    </row>
    <row r="9407">
      <c r="A9407" s="6" t="s">
        <v>4681</v>
      </c>
      <c r="B9407" s="2" t="s">
        <v>18574</v>
      </c>
      <c r="C9407" s="6" t="s">
        <v>18575</v>
      </c>
      <c r="D9407" s="3" t="s">
        <v>2947</v>
      </c>
    </row>
    <row r="9408">
      <c r="A9408" s="6" t="s">
        <v>4681</v>
      </c>
      <c r="B9408" s="2" t="s">
        <v>18576</v>
      </c>
      <c r="C9408" s="6" t="s">
        <v>18577</v>
      </c>
      <c r="D9408" s="3" t="s">
        <v>2947</v>
      </c>
    </row>
    <row r="9409">
      <c r="A9409" s="6" t="s">
        <v>4681</v>
      </c>
      <c r="B9409" s="2" t="s">
        <v>18578</v>
      </c>
      <c r="C9409" s="6" t="s">
        <v>18579</v>
      </c>
      <c r="D9409" s="3" t="s">
        <v>2949</v>
      </c>
    </row>
    <row r="9410">
      <c r="A9410" s="6" t="s">
        <v>4681</v>
      </c>
      <c r="B9410" s="2" t="s">
        <v>18580</v>
      </c>
      <c r="C9410" s="6" t="s">
        <v>18581</v>
      </c>
      <c r="D9410" s="3" t="s">
        <v>2949</v>
      </c>
    </row>
    <row r="9411">
      <c r="A9411" s="6" t="s">
        <v>4681</v>
      </c>
      <c r="B9411" s="2" t="s">
        <v>18582</v>
      </c>
      <c r="C9411" s="6" t="s">
        <v>18583</v>
      </c>
      <c r="D9411" s="3" t="s">
        <v>2949</v>
      </c>
    </row>
    <row r="9412">
      <c r="A9412" s="6" t="s">
        <v>4681</v>
      </c>
      <c r="B9412" s="2" t="s">
        <v>18584</v>
      </c>
      <c r="C9412" s="6" t="s">
        <v>18585</v>
      </c>
      <c r="D9412" s="3" t="s">
        <v>2951</v>
      </c>
    </row>
    <row r="9413">
      <c r="A9413" s="6" t="s">
        <v>4681</v>
      </c>
      <c r="B9413" s="2" t="s">
        <v>18586</v>
      </c>
      <c r="C9413" s="6" t="s">
        <v>18587</v>
      </c>
      <c r="D9413" s="3" t="s">
        <v>2951</v>
      </c>
    </row>
    <row r="9414">
      <c r="A9414" s="6" t="s">
        <v>4681</v>
      </c>
      <c r="B9414" s="2" t="s">
        <v>18588</v>
      </c>
      <c r="C9414" s="6" t="s">
        <v>18589</v>
      </c>
      <c r="D9414" s="3" t="s">
        <v>2951</v>
      </c>
    </row>
    <row r="9415">
      <c r="A9415" s="6" t="s">
        <v>4681</v>
      </c>
      <c r="B9415" s="2" t="s">
        <v>18590</v>
      </c>
      <c r="C9415" s="6" t="s">
        <v>18591</v>
      </c>
      <c r="D9415" s="3" t="s">
        <v>2951</v>
      </c>
    </row>
    <row r="9416">
      <c r="A9416" s="6" t="s">
        <v>4681</v>
      </c>
      <c r="B9416" s="2" t="s">
        <v>18592</v>
      </c>
      <c r="C9416" s="6" t="s">
        <v>18593</v>
      </c>
      <c r="D9416" s="3" t="s">
        <v>2951</v>
      </c>
    </row>
    <row r="9417">
      <c r="A9417" s="6" t="s">
        <v>4681</v>
      </c>
      <c r="B9417" s="2" t="s">
        <v>18594</v>
      </c>
      <c r="C9417" s="6" t="s">
        <v>18595</v>
      </c>
      <c r="D9417" s="3" t="s">
        <v>2951</v>
      </c>
    </row>
    <row r="9418">
      <c r="A9418" s="6" t="s">
        <v>4681</v>
      </c>
      <c r="B9418" s="2" t="s">
        <v>18596</v>
      </c>
      <c r="C9418" s="6" t="s">
        <v>18597</v>
      </c>
      <c r="D9418" s="3" t="s">
        <v>2951</v>
      </c>
    </row>
    <row r="9419">
      <c r="A9419" s="6" t="s">
        <v>4681</v>
      </c>
      <c r="B9419" s="2" t="s">
        <v>18598</v>
      </c>
      <c r="C9419" s="6" t="s">
        <v>2954</v>
      </c>
      <c r="D9419" s="3" t="s">
        <v>2953</v>
      </c>
    </row>
    <row r="9420">
      <c r="A9420" s="6" t="s">
        <v>4681</v>
      </c>
      <c r="B9420" s="2" t="s">
        <v>18599</v>
      </c>
      <c r="C9420" s="6" t="s">
        <v>18600</v>
      </c>
      <c r="D9420" s="3" t="s">
        <v>2955</v>
      </c>
    </row>
    <row r="9421">
      <c r="A9421" s="6" t="s">
        <v>4681</v>
      </c>
      <c r="B9421" s="2" t="s">
        <v>18601</v>
      </c>
      <c r="C9421" s="6" t="s">
        <v>18602</v>
      </c>
      <c r="D9421" s="3" t="s">
        <v>2955</v>
      </c>
    </row>
    <row r="9422">
      <c r="A9422" s="6" t="s">
        <v>4681</v>
      </c>
      <c r="B9422" s="2" t="s">
        <v>18603</v>
      </c>
      <c r="C9422" s="6" t="s">
        <v>18604</v>
      </c>
      <c r="D9422" s="3" t="s">
        <v>2955</v>
      </c>
    </row>
    <row r="9423">
      <c r="A9423" s="6" t="s">
        <v>4681</v>
      </c>
      <c r="B9423" s="2" t="s">
        <v>18605</v>
      </c>
      <c r="C9423" s="6" t="s">
        <v>18606</v>
      </c>
      <c r="D9423" s="3" t="s">
        <v>2955</v>
      </c>
    </row>
    <row r="9424">
      <c r="A9424" s="6" t="s">
        <v>4681</v>
      </c>
      <c r="B9424" s="2" t="s">
        <v>18607</v>
      </c>
      <c r="C9424" s="6" t="s">
        <v>18608</v>
      </c>
      <c r="D9424" s="3" t="s">
        <v>2955</v>
      </c>
    </row>
    <row r="9425">
      <c r="A9425" s="6" t="s">
        <v>4681</v>
      </c>
      <c r="B9425" s="2" t="s">
        <v>18609</v>
      </c>
      <c r="C9425" s="6" t="s">
        <v>2958</v>
      </c>
      <c r="D9425" s="3" t="s">
        <v>2957</v>
      </c>
    </row>
    <row r="9426">
      <c r="A9426" s="6" t="s">
        <v>4681</v>
      </c>
      <c r="B9426" s="2" t="s">
        <v>18610</v>
      </c>
      <c r="C9426" s="6" t="s">
        <v>18611</v>
      </c>
      <c r="D9426" s="3" t="s">
        <v>2959</v>
      </c>
    </row>
    <row r="9427">
      <c r="A9427" s="6" t="s">
        <v>4681</v>
      </c>
      <c r="B9427" s="2" t="s">
        <v>18612</v>
      </c>
      <c r="C9427" s="6" t="s">
        <v>18613</v>
      </c>
      <c r="D9427" s="3" t="s">
        <v>2959</v>
      </c>
    </row>
    <row r="9428">
      <c r="A9428" s="6" t="s">
        <v>4681</v>
      </c>
      <c r="B9428" s="2" t="s">
        <v>18614</v>
      </c>
      <c r="C9428" s="6" t="s">
        <v>2963</v>
      </c>
      <c r="D9428" s="3" t="s">
        <v>2962</v>
      </c>
    </row>
    <row r="9429">
      <c r="A9429" s="6" t="s">
        <v>4681</v>
      </c>
      <c r="B9429" s="2" t="s">
        <v>18615</v>
      </c>
      <c r="C9429" s="6" t="s">
        <v>2965</v>
      </c>
      <c r="D9429" s="3" t="s">
        <v>2964</v>
      </c>
    </row>
    <row r="9430">
      <c r="A9430" s="6" t="s">
        <v>4681</v>
      </c>
      <c r="B9430" s="2" t="s">
        <v>18616</v>
      </c>
      <c r="C9430" s="6" t="s">
        <v>18617</v>
      </c>
      <c r="D9430" s="3" t="s">
        <v>2966</v>
      </c>
    </row>
    <row r="9431">
      <c r="A9431" s="6" t="s">
        <v>4681</v>
      </c>
      <c r="B9431" s="2" t="s">
        <v>18618</v>
      </c>
      <c r="C9431" s="6" t="s">
        <v>18619</v>
      </c>
      <c r="D9431" s="3" t="s">
        <v>2966</v>
      </c>
    </row>
    <row r="9432">
      <c r="A9432" s="6" t="s">
        <v>4681</v>
      </c>
      <c r="B9432" s="2" t="s">
        <v>18620</v>
      </c>
      <c r="C9432" s="6" t="s">
        <v>18621</v>
      </c>
      <c r="D9432" s="3" t="s">
        <v>2968</v>
      </c>
    </row>
    <row r="9433">
      <c r="A9433" s="6" t="s">
        <v>4681</v>
      </c>
      <c r="B9433" s="2" t="s">
        <v>18622</v>
      </c>
      <c r="C9433" s="6" t="s">
        <v>18623</v>
      </c>
      <c r="D9433" s="3" t="s">
        <v>2968</v>
      </c>
    </row>
    <row r="9434">
      <c r="A9434" s="6" t="s">
        <v>4681</v>
      </c>
      <c r="B9434" s="2" t="s">
        <v>18624</v>
      </c>
      <c r="C9434" s="6" t="s">
        <v>18625</v>
      </c>
      <c r="D9434" s="3" t="s">
        <v>2968</v>
      </c>
    </row>
    <row r="9435">
      <c r="A9435" s="6" t="s">
        <v>4681</v>
      </c>
      <c r="B9435" s="2" t="s">
        <v>18626</v>
      </c>
      <c r="C9435" s="6" t="s">
        <v>2971</v>
      </c>
      <c r="D9435" s="3" t="s">
        <v>2970</v>
      </c>
    </row>
    <row r="9436">
      <c r="A9436" s="6" t="s">
        <v>4681</v>
      </c>
      <c r="B9436" s="2" t="s">
        <v>18627</v>
      </c>
      <c r="C9436" s="6" t="s">
        <v>18628</v>
      </c>
      <c r="D9436" s="3" t="s">
        <v>2972</v>
      </c>
    </row>
    <row r="9437">
      <c r="A9437" s="6" t="s">
        <v>4681</v>
      </c>
      <c r="B9437" s="2" t="s">
        <v>18629</v>
      </c>
      <c r="C9437" s="6" t="s">
        <v>18630</v>
      </c>
      <c r="D9437" s="3" t="s">
        <v>2972</v>
      </c>
    </row>
    <row r="9438">
      <c r="A9438" s="6" t="s">
        <v>4681</v>
      </c>
      <c r="B9438" s="2" t="s">
        <v>18631</v>
      </c>
      <c r="C9438" s="6" t="s">
        <v>18632</v>
      </c>
      <c r="D9438" s="3" t="s">
        <v>2972</v>
      </c>
    </row>
    <row r="9439">
      <c r="A9439" s="6" t="s">
        <v>4681</v>
      </c>
      <c r="B9439" s="2" t="s">
        <v>18633</v>
      </c>
      <c r="C9439" s="6" t="s">
        <v>18634</v>
      </c>
      <c r="D9439" s="3" t="s">
        <v>2972</v>
      </c>
    </row>
    <row r="9440">
      <c r="A9440" s="6" t="s">
        <v>4681</v>
      </c>
      <c r="B9440" s="2" t="s">
        <v>18635</v>
      </c>
      <c r="C9440" s="6" t="s">
        <v>18636</v>
      </c>
      <c r="D9440" s="3" t="s">
        <v>2972</v>
      </c>
    </row>
    <row r="9441">
      <c r="A9441" s="6" t="s">
        <v>4681</v>
      </c>
      <c r="B9441" s="2" t="s">
        <v>18637</v>
      </c>
      <c r="C9441" s="6" t="s">
        <v>18638</v>
      </c>
      <c r="D9441" s="3" t="s">
        <v>2974</v>
      </c>
    </row>
    <row r="9442">
      <c r="A9442" s="6" t="s">
        <v>4681</v>
      </c>
      <c r="B9442" s="2" t="s">
        <v>18639</v>
      </c>
      <c r="C9442" s="6" t="s">
        <v>18640</v>
      </c>
      <c r="D9442" s="3" t="s">
        <v>2974</v>
      </c>
    </row>
    <row r="9443">
      <c r="A9443" s="6" t="s">
        <v>4681</v>
      </c>
      <c r="B9443" s="2" t="s">
        <v>18641</v>
      </c>
      <c r="C9443" s="6" t="s">
        <v>18642</v>
      </c>
      <c r="D9443" s="3" t="s">
        <v>2974</v>
      </c>
    </row>
    <row r="9444">
      <c r="A9444" s="6" t="s">
        <v>4681</v>
      </c>
      <c r="B9444" s="2" t="s">
        <v>18643</v>
      </c>
      <c r="C9444" s="6" t="s">
        <v>18644</v>
      </c>
      <c r="D9444" s="3" t="s">
        <v>2974</v>
      </c>
    </row>
    <row r="9445">
      <c r="A9445" s="6" t="s">
        <v>4681</v>
      </c>
      <c r="B9445" s="2" t="s">
        <v>18645</v>
      </c>
      <c r="C9445" s="6" t="s">
        <v>18646</v>
      </c>
      <c r="D9445" s="3" t="s">
        <v>2974</v>
      </c>
    </row>
    <row r="9446">
      <c r="A9446" s="6" t="s">
        <v>4681</v>
      </c>
      <c r="B9446" s="2" t="s">
        <v>18647</v>
      </c>
      <c r="C9446" s="6" t="s">
        <v>18648</v>
      </c>
      <c r="D9446" s="3" t="s">
        <v>2976</v>
      </c>
    </row>
    <row r="9447">
      <c r="A9447" s="6" t="s">
        <v>4681</v>
      </c>
      <c r="B9447" s="2" t="s">
        <v>18649</v>
      </c>
      <c r="C9447" s="6" t="s">
        <v>18650</v>
      </c>
      <c r="D9447" s="3" t="s">
        <v>2976</v>
      </c>
    </row>
    <row r="9448">
      <c r="A9448" s="6" t="s">
        <v>4681</v>
      </c>
      <c r="B9448" s="2" t="s">
        <v>18651</v>
      </c>
      <c r="C9448" s="6" t="s">
        <v>18652</v>
      </c>
      <c r="D9448" s="3" t="s">
        <v>2976</v>
      </c>
    </row>
    <row r="9449">
      <c r="A9449" s="6" t="s">
        <v>4681</v>
      </c>
      <c r="B9449" s="2" t="s">
        <v>18653</v>
      </c>
      <c r="C9449" s="6" t="s">
        <v>18654</v>
      </c>
      <c r="D9449" s="3" t="s">
        <v>2976</v>
      </c>
    </row>
    <row r="9450">
      <c r="A9450" s="6" t="s">
        <v>4681</v>
      </c>
      <c r="B9450" s="2" t="s">
        <v>18655</v>
      </c>
      <c r="C9450" s="6" t="s">
        <v>18656</v>
      </c>
      <c r="D9450" s="3" t="s">
        <v>2976</v>
      </c>
    </row>
    <row r="9451">
      <c r="A9451" s="6" t="s">
        <v>4681</v>
      </c>
      <c r="B9451" s="2" t="s">
        <v>18657</v>
      </c>
      <c r="C9451" s="6" t="s">
        <v>18658</v>
      </c>
      <c r="D9451" s="3" t="s">
        <v>2976</v>
      </c>
    </row>
    <row r="9452">
      <c r="A9452" s="6" t="s">
        <v>4681</v>
      </c>
      <c r="B9452" s="2" t="s">
        <v>18659</v>
      </c>
      <c r="C9452" s="6" t="s">
        <v>18660</v>
      </c>
      <c r="D9452" s="3" t="s">
        <v>2976</v>
      </c>
    </row>
    <row r="9453">
      <c r="A9453" s="6" t="s">
        <v>4681</v>
      </c>
      <c r="B9453" s="2" t="s">
        <v>18661</v>
      </c>
      <c r="C9453" s="6" t="s">
        <v>18662</v>
      </c>
      <c r="D9453" s="3" t="s">
        <v>2976</v>
      </c>
    </row>
    <row r="9454">
      <c r="A9454" s="6" t="s">
        <v>4681</v>
      </c>
      <c r="B9454" s="2" t="s">
        <v>18663</v>
      </c>
      <c r="C9454" s="6" t="s">
        <v>18664</v>
      </c>
      <c r="D9454" s="3" t="s">
        <v>2976</v>
      </c>
    </row>
    <row r="9455">
      <c r="A9455" s="6" t="s">
        <v>4681</v>
      </c>
      <c r="B9455" s="2" t="s">
        <v>18665</v>
      </c>
      <c r="C9455" s="6" t="s">
        <v>18666</v>
      </c>
      <c r="D9455" s="3" t="s">
        <v>2976</v>
      </c>
    </row>
    <row r="9456">
      <c r="A9456" s="6" t="s">
        <v>4681</v>
      </c>
      <c r="B9456" s="2" t="s">
        <v>18667</v>
      </c>
      <c r="C9456" s="6" t="s">
        <v>18668</v>
      </c>
      <c r="D9456" s="3" t="s">
        <v>2978</v>
      </c>
    </row>
    <row r="9457">
      <c r="A9457" s="6" t="s">
        <v>4681</v>
      </c>
      <c r="B9457" s="2" t="s">
        <v>18669</v>
      </c>
      <c r="C9457" s="6" t="s">
        <v>18670</v>
      </c>
      <c r="D9457" s="3" t="s">
        <v>2978</v>
      </c>
    </row>
    <row r="9458">
      <c r="A9458" s="6" t="s">
        <v>4681</v>
      </c>
      <c r="B9458" s="2" t="s">
        <v>18671</v>
      </c>
      <c r="C9458" s="6" t="s">
        <v>18672</v>
      </c>
      <c r="D9458" s="3" t="s">
        <v>2978</v>
      </c>
    </row>
    <row r="9459">
      <c r="A9459" s="6" t="s">
        <v>4681</v>
      </c>
      <c r="B9459" s="2" t="s">
        <v>18673</v>
      </c>
      <c r="C9459" s="6" t="s">
        <v>2981</v>
      </c>
      <c r="D9459" s="3" t="s">
        <v>2980</v>
      </c>
    </row>
    <row r="9460">
      <c r="A9460" s="6" t="s">
        <v>4681</v>
      </c>
      <c r="B9460" s="2" t="s">
        <v>18674</v>
      </c>
      <c r="C9460" s="6" t="s">
        <v>2984</v>
      </c>
      <c r="D9460" s="3" t="s">
        <v>2983</v>
      </c>
    </row>
    <row r="9461">
      <c r="A9461" s="6" t="s">
        <v>4681</v>
      </c>
      <c r="B9461" s="2" t="s">
        <v>18675</v>
      </c>
      <c r="C9461" s="6" t="s">
        <v>18676</v>
      </c>
      <c r="D9461" s="3" t="s">
        <v>2985</v>
      </c>
    </row>
    <row r="9462">
      <c r="A9462" s="6" t="s">
        <v>4681</v>
      </c>
      <c r="B9462" s="2" t="s">
        <v>18677</v>
      </c>
      <c r="C9462" s="6" t="s">
        <v>18678</v>
      </c>
      <c r="D9462" s="3" t="s">
        <v>2985</v>
      </c>
    </row>
    <row r="9463">
      <c r="A9463" s="6" t="s">
        <v>4681</v>
      </c>
      <c r="B9463" s="2" t="s">
        <v>18679</v>
      </c>
      <c r="C9463" s="6" t="s">
        <v>18680</v>
      </c>
      <c r="D9463" s="3" t="s">
        <v>2985</v>
      </c>
    </row>
    <row r="9464">
      <c r="A9464" s="6" t="s">
        <v>4681</v>
      </c>
      <c r="B9464" s="2" t="s">
        <v>18681</v>
      </c>
      <c r="C9464" s="6" t="s">
        <v>18682</v>
      </c>
      <c r="D9464" s="3" t="s">
        <v>2985</v>
      </c>
    </row>
    <row r="9465">
      <c r="A9465" s="6" t="s">
        <v>4681</v>
      </c>
      <c r="B9465" s="2" t="s">
        <v>18683</v>
      </c>
      <c r="C9465" s="6" t="s">
        <v>18684</v>
      </c>
      <c r="D9465" s="3" t="s">
        <v>2985</v>
      </c>
    </row>
    <row r="9466">
      <c r="A9466" s="6" t="s">
        <v>4681</v>
      </c>
      <c r="B9466" s="2" t="s">
        <v>18685</v>
      </c>
      <c r="C9466" s="6" t="s">
        <v>18686</v>
      </c>
      <c r="D9466" s="3" t="s">
        <v>2985</v>
      </c>
    </row>
    <row r="9467">
      <c r="A9467" s="6" t="s">
        <v>4681</v>
      </c>
      <c r="B9467" s="2" t="s">
        <v>18687</v>
      </c>
      <c r="C9467" s="6" t="s">
        <v>18688</v>
      </c>
      <c r="D9467" s="3" t="s">
        <v>2985</v>
      </c>
    </row>
    <row r="9468">
      <c r="A9468" s="6" t="s">
        <v>4681</v>
      </c>
      <c r="B9468" s="2" t="s">
        <v>18689</v>
      </c>
      <c r="C9468" s="6" t="s">
        <v>18690</v>
      </c>
      <c r="D9468" s="3" t="s">
        <v>2985</v>
      </c>
    </row>
    <row r="9469">
      <c r="A9469" s="6" t="s">
        <v>4681</v>
      </c>
      <c r="B9469" s="2" t="s">
        <v>18691</v>
      </c>
      <c r="C9469" s="6" t="s">
        <v>18692</v>
      </c>
      <c r="D9469" s="3" t="s">
        <v>2985</v>
      </c>
    </row>
    <row r="9470">
      <c r="A9470" s="6" t="s">
        <v>4681</v>
      </c>
      <c r="B9470" s="2" t="s">
        <v>18693</v>
      </c>
      <c r="C9470" s="6" t="s">
        <v>18694</v>
      </c>
      <c r="D9470" s="3" t="s">
        <v>2985</v>
      </c>
    </row>
    <row r="9471">
      <c r="A9471" s="6" t="s">
        <v>4681</v>
      </c>
      <c r="B9471" s="2" t="s">
        <v>18695</v>
      </c>
      <c r="C9471" s="6" t="s">
        <v>18696</v>
      </c>
      <c r="D9471" s="3" t="s">
        <v>2987</v>
      </c>
    </row>
    <row r="9472">
      <c r="A9472" s="6" t="s">
        <v>4681</v>
      </c>
      <c r="B9472" s="2" t="s">
        <v>18697</v>
      </c>
      <c r="C9472" s="6" t="s">
        <v>18698</v>
      </c>
      <c r="D9472" s="3" t="s">
        <v>2987</v>
      </c>
    </row>
    <row r="9473">
      <c r="A9473" s="6" t="s">
        <v>4681</v>
      </c>
      <c r="B9473" s="2" t="s">
        <v>18699</v>
      </c>
      <c r="C9473" s="6" t="s">
        <v>18700</v>
      </c>
      <c r="D9473" s="3" t="s">
        <v>2987</v>
      </c>
    </row>
    <row r="9474">
      <c r="A9474" s="6" t="s">
        <v>4681</v>
      </c>
      <c r="B9474" s="2" t="s">
        <v>18701</v>
      </c>
      <c r="C9474" s="6" t="s">
        <v>18702</v>
      </c>
      <c r="D9474" s="3" t="s">
        <v>2987</v>
      </c>
    </row>
    <row r="9475">
      <c r="A9475" s="6" t="s">
        <v>4681</v>
      </c>
      <c r="B9475" s="2" t="s">
        <v>18703</v>
      </c>
      <c r="C9475" s="6" t="s">
        <v>18704</v>
      </c>
      <c r="D9475" s="3" t="s">
        <v>2987</v>
      </c>
    </row>
    <row r="9476">
      <c r="A9476" s="6" t="s">
        <v>4681</v>
      </c>
      <c r="B9476" s="2" t="s">
        <v>18705</v>
      </c>
      <c r="C9476" s="6" t="s">
        <v>18706</v>
      </c>
      <c r="D9476" s="3" t="s">
        <v>2987</v>
      </c>
    </row>
    <row r="9477">
      <c r="A9477" s="6" t="s">
        <v>4681</v>
      </c>
      <c r="B9477" s="2" t="s">
        <v>18707</v>
      </c>
      <c r="C9477" s="6" t="s">
        <v>18708</v>
      </c>
      <c r="D9477" s="3" t="s">
        <v>2987</v>
      </c>
    </row>
    <row r="9478">
      <c r="A9478" s="6" t="s">
        <v>4681</v>
      </c>
      <c r="B9478" s="2" t="s">
        <v>18709</v>
      </c>
      <c r="C9478" s="6" t="s">
        <v>18710</v>
      </c>
      <c r="D9478" s="3" t="s">
        <v>2987</v>
      </c>
    </row>
    <row r="9479">
      <c r="A9479" s="6" t="s">
        <v>4681</v>
      </c>
      <c r="B9479" s="2" t="s">
        <v>18711</v>
      </c>
      <c r="C9479" s="6" t="s">
        <v>18712</v>
      </c>
      <c r="D9479" s="3" t="s">
        <v>2987</v>
      </c>
    </row>
    <row r="9480">
      <c r="A9480" s="6" t="s">
        <v>4681</v>
      </c>
      <c r="B9480" s="2" t="s">
        <v>18713</v>
      </c>
      <c r="C9480" s="6" t="s">
        <v>18714</v>
      </c>
      <c r="D9480" s="3" t="s">
        <v>2987</v>
      </c>
    </row>
    <row r="9481">
      <c r="A9481" s="6" t="s">
        <v>4681</v>
      </c>
      <c r="B9481" s="2" t="s">
        <v>18715</v>
      </c>
      <c r="C9481" s="6" t="s">
        <v>18716</v>
      </c>
      <c r="D9481" s="3" t="s">
        <v>2990</v>
      </c>
    </row>
    <row r="9482">
      <c r="A9482" s="6" t="s">
        <v>4681</v>
      </c>
      <c r="B9482" s="2" t="s">
        <v>18717</v>
      </c>
      <c r="C9482" s="6" t="s">
        <v>18718</v>
      </c>
      <c r="D9482" s="3" t="s">
        <v>2990</v>
      </c>
    </row>
    <row r="9483">
      <c r="A9483" s="6" t="s">
        <v>4681</v>
      </c>
      <c r="B9483" s="2" t="s">
        <v>18719</v>
      </c>
      <c r="C9483" s="6" t="s">
        <v>18720</v>
      </c>
      <c r="D9483" s="3" t="s">
        <v>2990</v>
      </c>
    </row>
    <row r="9484">
      <c r="A9484" s="6" t="s">
        <v>4681</v>
      </c>
      <c r="B9484" s="2" t="s">
        <v>18721</v>
      </c>
      <c r="C9484" s="6" t="s">
        <v>18722</v>
      </c>
      <c r="D9484" s="3" t="s">
        <v>2990</v>
      </c>
    </row>
    <row r="9485">
      <c r="A9485" s="6" t="s">
        <v>4681</v>
      </c>
      <c r="B9485" s="2" t="s">
        <v>18723</v>
      </c>
      <c r="C9485" s="6" t="s">
        <v>18724</v>
      </c>
      <c r="D9485" s="3" t="s">
        <v>2990</v>
      </c>
    </row>
    <row r="9486">
      <c r="A9486" s="6" t="s">
        <v>4681</v>
      </c>
      <c r="B9486" s="2" t="s">
        <v>18725</v>
      </c>
      <c r="C9486" s="6" t="s">
        <v>18726</v>
      </c>
      <c r="D9486" s="3" t="s">
        <v>2990</v>
      </c>
    </row>
    <row r="9487">
      <c r="A9487" s="6" t="s">
        <v>4681</v>
      </c>
      <c r="B9487" s="2" t="s">
        <v>18727</v>
      </c>
      <c r="C9487" s="6" t="s">
        <v>18728</v>
      </c>
      <c r="D9487" s="3" t="s">
        <v>2990</v>
      </c>
    </row>
    <row r="9488">
      <c r="A9488" s="6" t="s">
        <v>4681</v>
      </c>
      <c r="B9488" s="2" t="s">
        <v>18729</v>
      </c>
      <c r="C9488" s="6" t="s">
        <v>18730</v>
      </c>
      <c r="D9488" s="3" t="s">
        <v>2990</v>
      </c>
    </row>
    <row r="9489">
      <c r="A9489" s="6" t="s">
        <v>4681</v>
      </c>
      <c r="B9489" s="2" t="s">
        <v>18731</v>
      </c>
      <c r="C9489" s="6" t="s">
        <v>18732</v>
      </c>
      <c r="D9489" s="3" t="s">
        <v>2990</v>
      </c>
    </row>
    <row r="9490">
      <c r="A9490" s="6" t="s">
        <v>4681</v>
      </c>
      <c r="B9490" s="2" t="s">
        <v>18733</v>
      </c>
      <c r="C9490" s="6" t="s">
        <v>18734</v>
      </c>
      <c r="D9490" s="3" t="s">
        <v>2990</v>
      </c>
    </row>
    <row r="9491">
      <c r="A9491" s="6" t="s">
        <v>4681</v>
      </c>
      <c r="B9491" s="2" t="s">
        <v>18735</v>
      </c>
      <c r="C9491" s="6" t="s">
        <v>18736</v>
      </c>
      <c r="D9491" s="3" t="s">
        <v>2992</v>
      </c>
    </row>
    <row r="9492">
      <c r="A9492" s="6" t="s">
        <v>4681</v>
      </c>
      <c r="B9492" s="2" t="s">
        <v>18737</v>
      </c>
      <c r="C9492" s="6" t="s">
        <v>18738</v>
      </c>
      <c r="D9492" s="3" t="s">
        <v>2992</v>
      </c>
    </row>
    <row r="9493">
      <c r="A9493" s="6" t="s">
        <v>4681</v>
      </c>
      <c r="B9493" s="2" t="s">
        <v>18739</v>
      </c>
      <c r="C9493" s="6" t="s">
        <v>18740</v>
      </c>
      <c r="D9493" s="3" t="s">
        <v>2992</v>
      </c>
    </row>
    <row r="9494">
      <c r="A9494" s="6" t="s">
        <v>4681</v>
      </c>
      <c r="B9494" s="2" t="s">
        <v>18741</v>
      </c>
      <c r="C9494" s="6" t="s">
        <v>18742</v>
      </c>
      <c r="D9494" s="3" t="s">
        <v>2992</v>
      </c>
    </row>
    <row r="9495">
      <c r="A9495" s="6" t="s">
        <v>4681</v>
      </c>
      <c r="B9495" s="2" t="s">
        <v>18743</v>
      </c>
      <c r="C9495" s="6" t="s">
        <v>18744</v>
      </c>
      <c r="D9495" s="3" t="s">
        <v>2992</v>
      </c>
    </row>
    <row r="9496">
      <c r="A9496" s="6" t="s">
        <v>4681</v>
      </c>
      <c r="B9496" s="2" t="s">
        <v>18745</v>
      </c>
      <c r="C9496" s="6" t="s">
        <v>18746</v>
      </c>
      <c r="D9496" s="3" t="s">
        <v>2992</v>
      </c>
    </row>
    <row r="9497">
      <c r="A9497" s="6" t="s">
        <v>4681</v>
      </c>
      <c r="B9497" s="2" t="s">
        <v>18747</v>
      </c>
      <c r="C9497" s="6" t="s">
        <v>18748</v>
      </c>
      <c r="D9497" s="3" t="s">
        <v>2992</v>
      </c>
    </row>
    <row r="9498">
      <c r="A9498" s="6" t="s">
        <v>4681</v>
      </c>
      <c r="B9498" s="2" t="s">
        <v>18749</v>
      </c>
      <c r="C9498" s="6" t="s">
        <v>18750</v>
      </c>
      <c r="D9498" s="3" t="s">
        <v>2992</v>
      </c>
    </row>
    <row r="9499">
      <c r="A9499" s="6" t="s">
        <v>4681</v>
      </c>
      <c r="B9499" s="2" t="s">
        <v>18751</v>
      </c>
      <c r="C9499" s="6" t="s">
        <v>18752</v>
      </c>
      <c r="D9499" s="3" t="s">
        <v>2992</v>
      </c>
    </row>
    <row r="9500">
      <c r="A9500" s="6" t="s">
        <v>4681</v>
      </c>
      <c r="B9500" s="2" t="s">
        <v>18753</v>
      </c>
      <c r="C9500" s="6" t="s">
        <v>18754</v>
      </c>
      <c r="D9500" s="3" t="s">
        <v>2992</v>
      </c>
    </row>
    <row r="9501">
      <c r="A9501" s="6" t="s">
        <v>4681</v>
      </c>
      <c r="B9501" s="2" t="s">
        <v>18755</v>
      </c>
      <c r="C9501" s="6" t="s">
        <v>18756</v>
      </c>
      <c r="D9501" s="3" t="s">
        <v>2994</v>
      </c>
    </row>
    <row r="9502">
      <c r="A9502" s="6" t="s">
        <v>4681</v>
      </c>
      <c r="B9502" s="2" t="s">
        <v>18757</v>
      </c>
      <c r="C9502" s="6" t="s">
        <v>18758</v>
      </c>
      <c r="D9502" s="3" t="s">
        <v>2994</v>
      </c>
    </row>
    <row r="9503">
      <c r="A9503" s="6" t="s">
        <v>4681</v>
      </c>
      <c r="B9503" s="2" t="s">
        <v>18759</v>
      </c>
      <c r="C9503" s="6" t="s">
        <v>18760</v>
      </c>
      <c r="D9503" s="3" t="s">
        <v>2994</v>
      </c>
    </row>
    <row r="9504">
      <c r="A9504" s="6" t="s">
        <v>4681</v>
      </c>
      <c r="B9504" s="2" t="s">
        <v>18761</v>
      </c>
      <c r="C9504" s="6" t="s">
        <v>18762</v>
      </c>
      <c r="D9504" s="3" t="s">
        <v>2994</v>
      </c>
    </row>
    <row r="9505">
      <c r="A9505" s="6" t="s">
        <v>4681</v>
      </c>
      <c r="B9505" s="2" t="s">
        <v>18763</v>
      </c>
      <c r="C9505" s="6" t="s">
        <v>18764</v>
      </c>
      <c r="D9505" s="3" t="s">
        <v>2994</v>
      </c>
    </row>
    <row r="9506">
      <c r="A9506" s="6" t="s">
        <v>4681</v>
      </c>
      <c r="B9506" s="2" t="s">
        <v>18765</v>
      </c>
      <c r="C9506" s="6" t="s">
        <v>18766</v>
      </c>
      <c r="D9506" s="3" t="s">
        <v>2994</v>
      </c>
    </row>
    <row r="9507">
      <c r="A9507" s="6" t="s">
        <v>4681</v>
      </c>
      <c r="B9507" s="2" t="s">
        <v>18767</v>
      </c>
      <c r="C9507" s="6" t="s">
        <v>18768</v>
      </c>
      <c r="D9507" s="3" t="s">
        <v>2994</v>
      </c>
    </row>
    <row r="9508">
      <c r="A9508" s="6" t="s">
        <v>4681</v>
      </c>
      <c r="B9508" s="2" t="s">
        <v>18769</v>
      </c>
      <c r="C9508" s="6" t="s">
        <v>18770</v>
      </c>
      <c r="D9508" s="3" t="s">
        <v>2994</v>
      </c>
    </row>
    <row r="9509">
      <c r="A9509" s="6" t="s">
        <v>4681</v>
      </c>
      <c r="B9509" s="2" t="s">
        <v>18771</v>
      </c>
      <c r="C9509" s="6" t="s">
        <v>18772</v>
      </c>
      <c r="D9509" s="3" t="s">
        <v>2994</v>
      </c>
    </row>
    <row r="9510">
      <c r="A9510" s="6" t="s">
        <v>4681</v>
      </c>
      <c r="B9510" s="2" t="s">
        <v>18773</v>
      </c>
      <c r="C9510" s="6" t="s">
        <v>18774</v>
      </c>
      <c r="D9510" s="3" t="s">
        <v>2994</v>
      </c>
    </row>
    <row r="9511">
      <c r="A9511" s="6" t="s">
        <v>4681</v>
      </c>
      <c r="B9511" s="2" t="s">
        <v>18775</v>
      </c>
      <c r="C9511" s="6" t="s">
        <v>18776</v>
      </c>
      <c r="D9511" s="3" t="s">
        <v>2996</v>
      </c>
    </row>
    <row r="9512">
      <c r="A9512" s="6" t="s">
        <v>4681</v>
      </c>
      <c r="B9512" s="2" t="s">
        <v>18777</v>
      </c>
      <c r="C9512" s="6" t="s">
        <v>18778</v>
      </c>
      <c r="D9512" s="3" t="s">
        <v>2996</v>
      </c>
    </row>
    <row r="9513">
      <c r="A9513" s="6" t="s">
        <v>4681</v>
      </c>
      <c r="B9513" s="2" t="s">
        <v>18779</v>
      </c>
      <c r="C9513" s="6" t="s">
        <v>18780</v>
      </c>
      <c r="D9513" s="3" t="s">
        <v>2996</v>
      </c>
    </row>
    <row r="9514">
      <c r="A9514" s="6" t="s">
        <v>4681</v>
      </c>
      <c r="B9514" s="2" t="s">
        <v>18781</v>
      </c>
      <c r="C9514" s="6" t="s">
        <v>18782</v>
      </c>
      <c r="D9514" s="3" t="s">
        <v>2996</v>
      </c>
    </row>
    <row r="9515">
      <c r="A9515" s="6" t="s">
        <v>4681</v>
      </c>
      <c r="B9515" s="2" t="s">
        <v>18783</v>
      </c>
      <c r="C9515" s="6" t="s">
        <v>18784</v>
      </c>
      <c r="D9515" s="3" t="s">
        <v>2996</v>
      </c>
    </row>
    <row r="9516">
      <c r="A9516" s="6" t="s">
        <v>4681</v>
      </c>
      <c r="B9516" s="2" t="s">
        <v>18785</v>
      </c>
      <c r="C9516" s="6" t="s">
        <v>18786</v>
      </c>
      <c r="D9516" s="3" t="s">
        <v>2996</v>
      </c>
    </row>
    <row r="9517">
      <c r="A9517" s="6" t="s">
        <v>4681</v>
      </c>
      <c r="B9517" s="2" t="s">
        <v>18787</v>
      </c>
      <c r="C9517" s="6" t="s">
        <v>18788</v>
      </c>
      <c r="D9517" s="3" t="s">
        <v>2996</v>
      </c>
    </row>
    <row r="9518">
      <c r="A9518" s="6" t="s">
        <v>4681</v>
      </c>
      <c r="B9518" s="2" t="s">
        <v>18789</v>
      </c>
      <c r="C9518" s="6" t="s">
        <v>18790</v>
      </c>
      <c r="D9518" s="3" t="s">
        <v>2996</v>
      </c>
    </row>
    <row r="9519">
      <c r="A9519" s="6" t="s">
        <v>4681</v>
      </c>
      <c r="B9519" s="2" t="s">
        <v>18791</v>
      </c>
      <c r="C9519" s="6" t="s">
        <v>18792</v>
      </c>
      <c r="D9519" s="3" t="s">
        <v>2996</v>
      </c>
    </row>
    <row r="9520">
      <c r="A9520" s="6" t="s">
        <v>4681</v>
      </c>
      <c r="B9520" s="2" t="s">
        <v>18793</v>
      </c>
      <c r="C9520" s="6" t="s">
        <v>18794</v>
      </c>
      <c r="D9520" s="3" t="s">
        <v>2996</v>
      </c>
    </row>
    <row r="9521">
      <c r="A9521" s="6" t="s">
        <v>4681</v>
      </c>
      <c r="B9521" s="2" t="s">
        <v>18795</v>
      </c>
      <c r="C9521" s="6" t="s">
        <v>18796</v>
      </c>
      <c r="D9521" s="3" t="s">
        <v>2998</v>
      </c>
    </row>
    <row r="9522">
      <c r="A9522" s="6" t="s">
        <v>4681</v>
      </c>
      <c r="B9522" s="2" t="s">
        <v>18797</v>
      </c>
      <c r="C9522" s="6" t="s">
        <v>18798</v>
      </c>
      <c r="D9522" s="3" t="s">
        <v>2998</v>
      </c>
    </row>
    <row r="9523">
      <c r="A9523" s="6" t="s">
        <v>4681</v>
      </c>
      <c r="B9523" s="2" t="s">
        <v>18799</v>
      </c>
      <c r="C9523" s="6" t="s">
        <v>18800</v>
      </c>
      <c r="D9523" s="3" t="s">
        <v>2998</v>
      </c>
    </row>
    <row r="9524">
      <c r="A9524" s="6" t="s">
        <v>4681</v>
      </c>
      <c r="B9524" s="2" t="s">
        <v>18801</v>
      </c>
      <c r="C9524" s="6" t="s">
        <v>18802</v>
      </c>
      <c r="D9524" s="3" t="s">
        <v>2998</v>
      </c>
    </row>
    <row r="9525">
      <c r="A9525" s="6" t="s">
        <v>4681</v>
      </c>
      <c r="B9525" s="2" t="s">
        <v>18803</v>
      </c>
      <c r="C9525" s="6" t="s">
        <v>18804</v>
      </c>
      <c r="D9525" s="3" t="s">
        <v>2998</v>
      </c>
    </row>
    <row r="9526">
      <c r="A9526" s="6" t="s">
        <v>4681</v>
      </c>
      <c r="B9526" s="2" t="s">
        <v>18805</v>
      </c>
      <c r="C9526" s="6" t="s">
        <v>18806</v>
      </c>
      <c r="D9526" s="3" t="s">
        <v>2998</v>
      </c>
    </row>
    <row r="9527">
      <c r="A9527" s="6" t="s">
        <v>4681</v>
      </c>
      <c r="B9527" s="2" t="s">
        <v>18807</v>
      </c>
      <c r="C9527" s="6" t="s">
        <v>18808</v>
      </c>
      <c r="D9527" s="3" t="s">
        <v>2998</v>
      </c>
    </row>
    <row r="9528">
      <c r="A9528" s="6" t="s">
        <v>4681</v>
      </c>
      <c r="B9528" s="2" t="s">
        <v>18809</v>
      </c>
      <c r="C9528" s="6" t="s">
        <v>18810</v>
      </c>
      <c r="D9528" s="3" t="s">
        <v>2998</v>
      </c>
    </row>
    <row r="9529">
      <c r="A9529" s="6" t="s">
        <v>4681</v>
      </c>
      <c r="B9529" s="2" t="s">
        <v>18811</v>
      </c>
      <c r="C9529" s="6" t="s">
        <v>18812</v>
      </c>
      <c r="D9529" s="3" t="s">
        <v>2998</v>
      </c>
    </row>
    <row r="9530">
      <c r="A9530" s="6" t="s">
        <v>4681</v>
      </c>
      <c r="B9530" s="2" t="s">
        <v>18813</v>
      </c>
      <c r="C9530" s="6" t="s">
        <v>18814</v>
      </c>
      <c r="D9530" s="3" t="s">
        <v>2998</v>
      </c>
    </row>
    <row r="9531">
      <c r="A9531" s="6" t="s">
        <v>4681</v>
      </c>
      <c r="B9531" s="2" t="s">
        <v>18815</v>
      </c>
      <c r="C9531" s="6" t="s">
        <v>18816</v>
      </c>
      <c r="D9531" s="3" t="s">
        <v>3000</v>
      </c>
    </row>
    <row r="9532">
      <c r="A9532" s="6" t="s">
        <v>4681</v>
      </c>
      <c r="B9532" s="2" t="s">
        <v>18817</v>
      </c>
      <c r="C9532" s="6" t="s">
        <v>18818</v>
      </c>
      <c r="D9532" s="3" t="s">
        <v>3000</v>
      </c>
    </row>
    <row r="9533">
      <c r="A9533" s="6" t="s">
        <v>4681</v>
      </c>
      <c r="B9533" s="2" t="s">
        <v>18819</v>
      </c>
      <c r="C9533" s="6" t="s">
        <v>3004</v>
      </c>
      <c r="D9533" s="3" t="s">
        <v>3003</v>
      </c>
    </row>
    <row r="9534">
      <c r="A9534" s="6" t="s">
        <v>4681</v>
      </c>
      <c r="B9534" s="2" t="s">
        <v>18820</v>
      </c>
      <c r="C9534" s="6" t="s">
        <v>3006</v>
      </c>
      <c r="D9534" s="3" t="s">
        <v>3005</v>
      </c>
    </row>
    <row r="9535">
      <c r="A9535" s="6" t="s">
        <v>4681</v>
      </c>
      <c r="B9535" s="2" t="s">
        <v>18821</v>
      </c>
      <c r="C9535" s="6" t="s">
        <v>18822</v>
      </c>
      <c r="D9535" s="3" t="s">
        <v>3007</v>
      </c>
    </row>
    <row r="9536">
      <c r="A9536" s="6" t="s">
        <v>4681</v>
      </c>
      <c r="B9536" s="2" t="s">
        <v>18823</v>
      </c>
      <c r="C9536" s="6" t="s">
        <v>18824</v>
      </c>
      <c r="D9536" s="3" t="s">
        <v>3007</v>
      </c>
    </row>
    <row r="9537">
      <c r="A9537" s="6" t="s">
        <v>4681</v>
      </c>
      <c r="B9537" s="2" t="s">
        <v>18825</v>
      </c>
      <c r="C9537" s="6" t="s">
        <v>18826</v>
      </c>
      <c r="D9537" s="3" t="s">
        <v>3007</v>
      </c>
    </row>
    <row r="9538">
      <c r="A9538" s="6" t="s">
        <v>4681</v>
      </c>
      <c r="B9538" s="2" t="s">
        <v>18827</v>
      </c>
      <c r="C9538" s="6" t="s">
        <v>18828</v>
      </c>
      <c r="D9538" s="3" t="s">
        <v>3007</v>
      </c>
    </row>
    <row r="9539">
      <c r="A9539" s="6" t="s">
        <v>4681</v>
      </c>
      <c r="B9539" s="2" t="s">
        <v>18829</v>
      </c>
      <c r="C9539" s="6" t="s">
        <v>18830</v>
      </c>
      <c r="D9539" s="3" t="s">
        <v>3007</v>
      </c>
    </row>
    <row r="9540">
      <c r="A9540" s="6" t="s">
        <v>4681</v>
      </c>
      <c r="B9540" s="2" t="s">
        <v>18831</v>
      </c>
      <c r="C9540" s="6" t="s">
        <v>18832</v>
      </c>
      <c r="D9540" s="3" t="s">
        <v>3007</v>
      </c>
    </row>
    <row r="9541">
      <c r="A9541" s="6" t="s">
        <v>4681</v>
      </c>
      <c r="B9541" s="2" t="s">
        <v>18833</v>
      </c>
      <c r="C9541" s="6" t="s">
        <v>18834</v>
      </c>
      <c r="D9541" s="3" t="s">
        <v>3007</v>
      </c>
    </row>
    <row r="9542">
      <c r="A9542" s="6" t="s">
        <v>4681</v>
      </c>
      <c r="B9542" s="2" t="s">
        <v>18835</v>
      </c>
      <c r="C9542" s="6" t="s">
        <v>18836</v>
      </c>
      <c r="D9542" s="3" t="s">
        <v>3007</v>
      </c>
    </row>
    <row r="9543">
      <c r="A9543" s="6" t="s">
        <v>4681</v>
      </c>
      <c r="B9543" s="2" t="s">
        <v>18837</v>
      </c>
      <c r="C9543" s="6" t="s">
        <v>18838</v>
      </c>
      <c r="D9543" s="3" t="s">
        <v>3007</v>
      </c>
    </row>
    <row r="9544">
      <c r="A9544" s="6" t="s">
        <v>4681</v>
      </c>
      <c r="B9544" s="2" t="s">
        <v>18839</v>
      </c>
      <c r="C9544" s="6" t="s">
        <v>18840</v>
      </c>
      <c r="D9544" s="3" t="s">
        <v>3009</v>
      </c>
    </row>
    <row r="9545">
      <c r="A9545" s="6" t="s">
        <v>4681</v>
      </c>
      <c r="B9545" s="2" t="s">
        <v>18841</v>
      </c>
      <c r="C9545" s="6" t="s">
        <v>18842</v>
      </c>
      <c r="D9545" s="3" t="s">
        <v>3009</v>
      </c>
    </row>
    <row r="9546">
      <c r="A9546" s="6" t="s">
        <v>4681</v>
      </c>
      <c r="B9546" s="2" t="s">
        <v>18843</v>
      </c>
      <c r="C9546" s="6" t="s">
        <v>18844</v>
      </c>
      <c r="D9546" s="3" t="s">
        <v>3009</v>
      </c>
    </row>
    <row r="9547">
      <c r="A9547" s="6" t="s">
        <v>4681</v>
      </c>
      <c r="B9547" s="2" t="s">
        <v>18845</v>
      </c>
      <c r="C9547" s="6" t="s">
        <v>18846</v>
      </c>
      <c r="D9547" s="3" t="s">
        <v>3009</v>
      </c>
    </row>
    <row r="9548">
      <c r="A9548" s="6" t="s">
        <v>4681</v>
      </c>
      <c r="B9548" s="2" t="s">
        <v>18847</v>
      </c>
      <c r="C9548" s="6" t="s">
        <v>18848</v>
      </c>
      <c r="D9548" s="3" t="s">
        <v>3009</v>
      </c>
    </row>
    <row r="9549">
      <c r="A9549" s="6" t="s">
        <v>4681</v>
      </c>
      <c r="B9549" s="2" t="s">
        <v>18849</v>
      </c>
      <c r="C9549" s="6" t="s">
        <v>18850</v>
      </c>
      <c r="D9549" s="3" t="s">
        <v>3009</v>
      </c>
    </row>
    <row r="9550">
      <c r="A9550" s="6" t="s">
        <v>4681</v>
      </c>
      <c r="B9550" s="2" t="s">
        <v>18851</v>
      </c>
      <c r="C9550" s="6" t="s">
        <v>18852</v>
      </c>
      <c r="D9550" s="3" t="s">
        <v>3009</v>
      </c>
    </row>
    <row r="9551">
      <c r="A9551" s="6" t="s">
        <v>4681</v>
      </c>
      <c r="B9551" s="2" t="s">
        <v>18853</v>
      </c>
      <c r="C9551" s="6" t="s">
        <v>18854</v>
      </c>
      <c r="D9551" s="3" t="s">
        <v>3009</v>
      </c>
    </row>
    <row r="9552">
      <c r="A9552" s="6" t="s">
        <v>4681</v>
      </c>
      <c r="B9552" s="2" t="s">
        <v>18855</v>
      </c>
      <c r="C9552" s="6" t="s">
        <v>18856</v>
      </c>
      <c r="D9552" s="3" t="s">
        <v>3009</v>
      </c>
    </row>
    <row r="9553">
      <c r="A9553" s="6" t="s">
        <v>4681</v>
      </c>
      <c r="B9553" s="2" t="s">
        <v>18857</v>
      </c>
      <c r="C9553" s="6" t="s">
        <v>3012</v>
      </c>
      <c r="D9553" s="3" t="s">
        <v>3011</v>
      </c>
    </row>
    <row r="9554">
      <c r="A9554" s="6" t="s">
        <v>4681</v>
      </c>
      <c r="B9554" s="2" t="s">
        <v>18858</v>
      </c>
      <c r="C9554" s="6" t="s">
        <v>18859</v>
      </c>
      <c r="D9554" s="3" t="s">
        <v>3014</v>
      </c>
    </row>
    <row r="9555">
      <c r="A9555" s="6" t="s">
        <v>4681</v>
      </c>
      <c r="B9555" s="2" t="s">
        <v>18860</v>
      </c>
      <c r="C9555" s="6" t="s">
        <v>18861</v>
      </c>
      <c r="D9555" s="3" t="s">
        <v>3014</v>
      </c>
    </row>
    <row r="9556">
      <c r="A9556" s="6" t="s">
        <v>4681</v>
      </c>
      <c r="B9556" s="2" t="s">
        <v>18862</v>
      </c>
      <c r="C9556" s="6" t="s">
        <v>3017</v>
      </c>
      <c r="D9556" s="3" t="s">
        <v>3016</v>
      </c>
    </row>
    <row r="9557">
      <c r="A9557" s="6" t="s">
        <v>4681</v>
      </c>
      <c r="B9557" s="2" t="s">
        <v>18863</v>
      </c>
      <c r="C9557" s="6" t="s">
        <v>3019</v>
      </c>
      <c r="D9557" s="3" t="s">
        <v>3018</v>
      </c>
    </row>
    <row r="9558">
      <c r="A9558" s="6" t="s">
        <v>4681</v>
      </c>
      <c r="B9558" s="2" t="s">
        <v>18864</v>
      </c>
      <c r="C9558" s="6" t="s">
        <v>18865</v>
      </c>
      <c r="D9558" s="3" t="s">
        <v>3020</v>
      </c>
    </row>
    <row r="9559">
      <c r="A9559" s="6" t="s">
        <v>4681</v>
      </c>
      <c r="B9559" s="2" t="s">
        <v>18866</v>
      </c>
      <c r="C9559" s="6" t="s">
        <v>18867</v>
      </c>
      <c r="D9559" s="3" t="s">
        <v>3020</v>
      </c>
    </row>
    <row r="9560">
      <c r="A9560" s="6" t="s">
        <v>4681</v>
      </c>
      <c r="B9560" s="2" t="s">
        <v>18868</v>
      </c>
      <c r="C9560" s="6" t="s">
        <v>18869</v>
      </c>
      <c r="D9560" s="3" t="s">
        <v>3020</v>
      </c>
    </row>
    <row r="9561">
      <c r="A9561" s="6" t="s">
        <v>4681</v>
      </c>
      <c r="B9561" s="2" t="s">
        <v>18870</v>
      </c>
      <c r="C9561" s="6" t="s">
        <v>18871</v>
      </c>
      <c r="D9561" s="3" t="s">
        <v>3020</v>
      </c>
    </row>
    <row r="9562">
      <c r="A9562" s="6" t="s">
        <v>4681</v>
      </c>
      <c r="B9562" s="2" t="s">
        <v>18872</v>
      </c>
      <c r="C9562" s="6" t="s">
        <v>18873</v>
      </c>
      <c r="D9562" s="3" t="s">
        <v>3020</v>
      </c>
    </row>
    <row r="9563">
      <c r="A9563" s="6" t="s">
        <v>4681</v>
      </c>
      <c r="B9563" s="2" t="s">
        <v>18874</v>
      </c>
      <c r="C9563" s="6" t="s">
        <v>18875</v>
      </c>
      <c r="D9563" s="3" t="s">
        <v>3020</v>
      </c>
    </row>
    <row r="9564">
      <c r="A9564" s="6" t="s">
        <v>4681</v>
      </c>
      <c r="B9564" s="2" t="s">
        <v>18876</v>
      </c>
      <c r="C9564" s="6" t="s">
        <v>18877</v>
      </c>
      <c r="D9564" s="3" t="s">
        <v>3020</v>
      </c>
    </row>
    <row r="9565">
      <c r="A9565" s="6" t="s">
        <v>4681</v>
      </c>
      <c r="B9565" s="2" t="s">
        <v>18878</v>
      </c>
      <c r="C9565" s="6" t="s">
        <v>18879</v>
      </c>
      <c r="D9565" s="3" t="s">
        <v>3020</v>
      </c>
    </row>
    <row r="9566">
      <c r="A9566" s="6" t="s">
        <v>4681</v>
      </c>
      <c r="B9566" s="2" t="s">
        <v>18880</v>
      </c>
      <c r="C9566" s="6" t="s">
        <v>18881</v>
      </c>
      <c r="D9566" s="3" t="s">
        <v>3020</v>
      </c>
    </row>
    <row r="9567">
      <c r="A9567" s="6" t="s">
        <v>4681</v>
      </c>
      <c r="B9567" s="2" t="s">
        <v>18882</v>
      </c>
      <c r="C9567" s="6" t="s">
        <v>18883</v>
      </c>
      <c r="D9567" s="3" t="s">
        <v>3023</v>
      </c>
    </row>
    <row r="9568">
      <c r="A9568" s="6" t="s">
        <v>4681</v>
      </c>
      <c r="B9568" s="2" t="s">
        <v>18884</v>
      </c>
      <c r="C9568" s="6" t="s">
        <v>18885</v>
      </c>
      <c r="D9568" s="3" t="s">
        <v>3023</v>
      </c>
    </row>
    <row r="9569">
      <c r="A9569" s="6" t="s">
        <v>4681</v>
      </c>
      <c r="B9569" s="2" t="s">
        <v>18886</v>
      </c>
      <c r="C9569" s="6" t="s">
        <v>18887</v>
      </c>
      <c r="D9569" s="3" t="s">
        <v>3023</v>
      </c>
    </row>
    <row r="9570">
      <c r="A9570" s="6" t="s">
        <v>4681</v>
      </c>
      <c r="B9570" s="2" t="s">
        <v>18888</v>
      </c>
      <c r="C9570" s="6" t="s">
        <v>18889</v>
      </c>
      <c r="D9570" s="3" t="s">
        <v>3023</v>
      </c>
    </row>
    <row r="9571">
      <c r="A9571" s="6" t="s">
        <v>4681</v>
      </c>
      <c r="B9571" s="2" t="s">
        <v>18890</v>
      </c>
      <c r="C9571" s="6" t="s">
        <v>18891</v>
      </c>
      <c r="D9571" s="3" t="s">
        <v>3023</v>
      </c>
    </row>
    <row r="9572">
      <c r="A9572" s="6" t="s">
        <v>4681</v>
      </c>
      <c r="B9572" s="2" t="s">
        <v>18892</v>
      </c>
      <c r="C9572" s="6" t="s">
        <v>18893</v>
      </c>
      <c r="D9572" s="3" t="s">
        <v>3023</v>
      </c>
    </row>
    <row r="9573">
      <c r="A9573" s="6" t="s">
        <v>4681</v>
      </c>
      <c r="B9573" s="2" t="s">
        <v>18894</v>
      </c>
      <c r="C9573" s="6" t="s">
        <v>18895</v>
      </c>
      <c r="D9573" s="3" t="s">
        <v>3023</v>
      </c>
    </row>
    <row r="9574">
      <c r="A9574" s="6" t="s">
        <v>4681</v>
      </c>
      <c r="B9574" s="2" t="s">
        <v>18896</v>
      </c>
      <c r="C9574" s="6" t="s">
        <v>18897</v>
      </c>
      <c r="D9574" s="3" t="s">
        <v>3023</v>
      </c>
    </row>
    <row r="9575">
      <c r="A9575" s="6" t="s">
        <v>4681</v>
      </c>
      <c r="B9575" s="2" t="s">
        <v>18898</v>
      </c>
      <c r="C9575" s="6" t="s">
        <v>18899</v>
      </c>
      <c r="D9575" s="3" t="s">
        <v>3023</v>
      </c>
    </row>
    <row r="9576">
      <c r="A9576" s="6" t="s">
        <v>4681</v>
      </c>
      <c r="B9576" s="2" t="s">
        <v>18900</v>
      </c>
      <c r="C9576" s="6" t="s">
        <v>18901</v>
      </c>
      <c r="D9576" s="3" t="s">
        <v>3025</v>
      </c>
    </row>
    <row r="9577">
      <c r="A9577" s="6" t="s">
        <v>4681</v>
      </c>
      <c r="B9577" s="2" t="s">
        <v>18902</v>
      </c>
      <c r="C9577" s="6" t="s">
        <v>18903</v>
      </c>
      <c r="D9577" s="3" t="s">
        <v>3025</v>
      </c>
    </row>
    <row r="9578">
      <c r="A9578" s="6" t="s">
        <v>4681</v>
      </c>
      <c r="B9578" s="2" t="s">
        <v>18904</v>
      </c>
      <c r="C9578" s="6" t="s">
        <v>18905</v>
      </c>
      <c r="D9578" s="3" t="s">
        <v>3025</v>
      </c>
    </row>
    <row r="9579">
      <c r="A9579" s="6" t="s">
        <v>4681</v>
      </c>
      <c r="B9579" s="2" t="s">
        <v>18906</v>
      </c>
      <c r="C9579" s="6" t="s">
        <v>18907</v>
      </c>
      <c r="D9579" s="3" t="s">
        <v>3025</v>
      </c>
    </row>
    <row r="9580">
      <c r="A9580" s="6" t="s">
        <v>4681</v>
      </c>
      <c r="B9580" s="2" t="s">
        <v>18908</v>
      </c>
      <c r="C9580" s="6" t="s">
        <v>18909</v>
      </c>
      <c r="D9580" s="3" t="s">
        <v>3025</v>
      </c>
    </row>
    <row r="9581">
      <c r="A9581" s="6" t="s">
        <v>4681</v>
      </c>
      <c r="B9581" s="2" t="s">
        <v>18910</v>
      </c>
      <c r="C9581" s="6" t="s">
        <v>18911</v>
      </c>
      <c r="D9581" s="3" t="s">
        <v>3025</v>
      </c>
    </row>
    <row r="9582">
      <c r="A9582" s="6" t="s">
        <v>4681</v>
      </c>
      <c r="B9582" s="2" t="s">
        <v>18912</v>
      </c>
      <c r="C9582" s="6" t="s">
        <v>18913</v>
      </c>
      <c r="D9582" s="3" t="s">
        <v>3025</v>
      </c>
    </row>
    <row r="9583">
      <c r="A9583" s="6" t="s">
        <v>4681</v>
      </c>
      <c r="B9583" s="2" t="s">
        <v>18914</v>
      </c>
      <c r="C9583" s="6" t="s">
        <v>18915</v>
      </c>
      <c r="D9583" s="3" t="s">
        <v>3025</v>
      </c>
    </row>
    <row r="9584">
      <c r="A9584" s="6" t="s">
        <v>4681</v>
      </c>
      <c r="B9584" s="2" t="s">
        <v>18916</v>
      </c>
      <c r="C9584" s="6" t="s">
        <v>18917</v>
      </c>
      <c r="D9584" s="3" t="s">
        <v>3025</v>
      </c>
    </row>
    <row r="9585">
      <c r="A9585" s="6" t="s">
        <v>4681</v>
      </c>
      <c r="B9585" s="2" t="s">
        <v>18918</v>
      </c>
      <c r="C9585" s="6" t="s">
        <v>18919</v>
      </c>
      <c r="D9585" s="3" t="s">
        <v>3025</v>
      </c>
    </row>
    <row r="9586">
      <c r="A9586" s="6" t="s">
        <v>4681</v>
      </c>
      <c r="B9586" s="2" t="s">
        <v>18920</v>
      </c>
      <c r="C9586" s="6" t="s">
        <v>18921</v>
      </c>
      <c r="D9586" s="3" t="s">
        <v>3027</v>
      </c>
    </row>
    <row r="9587">
      <c r="A9587" s="6" t="s">
        <v>4681</v>
      </c>
      <c r="B9587" s="2" t="s">
        <v>18922</v>
      </c>
      <c r="C9587" s="6" t="s">
        <v>18923</v>
      </c>
      <c r="D9587" s="3" t="s">
        <v>3027</v>
      </c>
    </row>
    <row r="9588">
      <c r="A9588" s="6" t="s">
        <v>4681</v>
      </c>
      <c r="B9588" s="2" t="s">
        <v>18924</v>
      </c>
      <c r="C9588" s="6" t="s">
        <v>18925</v>
      </c>
      <c r="D9588" s="3" t="s">
        <v>3027</v>
      </c>
    </row>
    <row r="9589">
      <c r="A9589" s="6" t="s">
        <v>4681</v>
      </c>
      <c r="B9589" s="2" t="s">
        <v>18926</v>
      </c>
      <c r="C9589" s="6" t="s">
        <v>18927</v>
      </c>
      <c r="D9589" s="3" t="s">
        <v>3027</v>
      </c>
    </row>
    <row r="9590">
      <c r="A9590" s="6" t="s">
        <v>4681</v>
      </c>
      <c r="B9590" s="2" t="s">
        <v>18928</v>
      </c>
      <c r="C9590" s="6" t="s">
        <v>18929</v>
      </c>
      <c r="D9590" s="3" t="s">
        <v>3027</v>
      </c>
    </row>
    <row r="9591">
      <c r="A9591" s="6" t="s">
        <v>4681</v>
      </c>
      <c r="B9591" s="2" t="s">
        <v>18930</v>
      </c>
      <c r="C9591" s="6" t="s">
        <v>18931</v>
      </c>
      <c r="D9591" s="3" t="s">
        <v>3027</v>
      </c>
    </row>
    <row r="9592">
      <c r="A9592" s="6" t="s">
        <v>4681</v>
      </c>
      <c r="B9592" s="2" t="s">
        <v>18932</v>
      </c>
      <c r="C9592" s="6" t="s">
        <v>18933</v>
      </c>
      <c r="D9592" s="3" t="s">
        <v>3029</v>
      </c>
    </row>
    <row r="9593">
      <c r="A9593" s="6" t="s">
        <v>4681</v>
      </c>
      <c r="B9593" s="2" t="s">
        <v>18934</v>
      </c>
      <c r="C9593" s="6" t="s">
        <v>18935</v>
      </c>
      <c r="D9593" s="3" t="s">
        <v>3029</v>
      </c>
    </row>
    <row r="9594">
      <c r="A9594" s="6" t="s">
        <v>4681</v>
      </c>
      <c r="B9594" s="2" t="s">
        <v>18936</v>
      </c>
      <c r="C9594" s="6" t="s">
        <v>18937</v>
      </c>
      <c r="D9594" s="3" t="s">
        <v>3029</v>
      </c>
    </row>
    <row r="9595">
      <c r="A9595" s="6" t="s">
        <v>4681</v>
      </c>
      <c r="B9595" s="2" t="s">
        <v>18938</v>
      </c>
      <c r="C9595" s="6" t="s">
        <v>18939</v>
      </c>
      <c r="D9595" s="3" t="s">
        <v>3029</v>
      </c>
    </row>
    <row r="9596">
      <c r="A9596" s="6" t="s">
        <v>4681</v>
      </c>
      <c r="B9596" s="2" t="s">
        <v>18940</v>
      </c>
      <c r="C9596" s="6" t="s">
        <v>18941</v>
      </c>
      <c r="D9596" s="3" t="s">
        <v>3029</v>
      </c>
    </row>
    <row r="9597">
      <c r="A9597" s="6" t="s">
        <v>4681</v>
      </c>
      <c r="B9597" s="2" t="s">
        <v>18942</v>
      </c>
      <c r="C9597" s="6" t="s">
        <v>18943</v>
      </c>
      <c r="D9597" s="3" t="s">
        <v>3029</v>
      </c>
    </row>
    <row r="9598">
      <c r="A9598" s="6" t="s">
        <v>4681</v>
      </c>
      <c r="B9598" s="2" t="s">
        <v>18944</v>
      </c>
      <c r="C9598" s="6" t="s">
        <v>18945</v>
      </c>
      <c r="D9598" s="3" t="s">
        <v>3029</v>
      </c>
    </row>
    <row r="9599">
      <c r="A9599" s="6" t="s">
        <v>4681</v>
      </c>
      <c r="B9599" s="2" t="s">
        <v>18946</v>
      </c>
      <c r="C9599" s="6" t="s">
        <v>18947</v>
      </c>
      <c r="D9599" s="3" t="s">
        <v>3029</v>
      </c>
    </row>
    <row r="9600">
      <c r="A9600" s="6" t="s">
        <v>4681</v>
      </c>
      <c r="B9600" s="2" t="s">
        <v>18948</v>
      </c>
      <c r="C9600" s="6" t="s">
        <v>18949</v>
      </c>
      <c r="D9600" s="3" t="s">
        <v>3029</v>
      </c>
    </row>
    <row r="9601">
      <c r="A9601" s="6" t="s">
        <v>4681</v>
      </c>
      <c r="B9601" s="2" t="s">
        <v>18950</v>
      </c>
      <c r="C9601" s="6" t="s">
        <v>18951</v>
      </c>
      <c r="D9601" s="3" t="s">
        <v>3029</v>
      </c>
    </row>
    <row r="9602">
      <c r="A9602" s="6" t="s">
        <v>4681</v>
      </c>
      <c r="B9602" s="2" t="s">
        <v>18952</v>
      </c>
      <c r="C9602" s="6" t="s">
        <v>18953</v>
      </c>
      <c r="D9602" s="3" t="s">
        <v>3031</v>
      </c>
    </row>
    <row r="9603">
      <c r="A9603" s="6" t="s">
        <v>4681</v>
      </c>
      <c r="B9603" s="2" t="s">
        <v>18954</v>
      </c>
      <c r="C9603" s="6" t="s">
        <v>18955</v>
      </c>
      <c r="D9603" s="3" t="s">
        <v>3031</v>
      </c>
    </row>
    <row r="9604">
      <c r="A9604" s="6" t="s">
        <v>4681</v>
      </c>
      <c r="B9604" s="2" t="s">
        <v>18956</v>
      </c>
      <c r="C9604" s="6" t="s">
        <v>18957</v>
      </c>
      <c r="D9604" s="3" t="s">
        <v>3031</v>
      </c>
    </row>
    <row r="9605">
      <c r="A9605" s="6" t="s">
        <v>4681</v>
      </c>
      <c r="B9605" s="2" t="s">
        <v>18958</v>
      </c>
      <c r="C9605" s="6" t="s">
        <v>18959</v>
      </c>
      <c r="D9605" s="3" t="s">
        <v>3031</v>
      </c>
    </row>
    <row r="9606">
      <c r="A9606" s="6" t="s">
        <v>4681</v>
      </c>
      <c r="B9606" s="2" t="s">
        <v>18960</v>
      </c>
      <c r="C9606" s="6" t="s">
        <v>18961</v>
      </c>
      <c r="D9606" s="3" t="s">
        <v>3031</v>
      </c>
    </row>
    <row r="9607">
      <c r="A9607" s="6" t="s">
        <v>4681</v>
      </c>
      <c r="B9607" s="2" t="s">
        <v>18962</v>
      </c>
      <c r="C9607" s="6" t="s">
        <v>18963</v>
      </c>
      <c r="D9607" s="3" t="s">
        <v>3031</v>
      </c>
    </row>
    <row r="9608">
      <c r="A9608" s="6" t="s">
        <v>4681</v>
      </c>
      <c r="B9608" s="2" t="s">
        <v>18964</v>
      </c>
      <c r="C9608" s="6" t="s">
        <v>18965</v>
      </c>
      <c r="D9608" s="3" t="s">
        <v>3031</v>
      </c>
    </row>
    <row r="9609">
      <c r="A9609" s="6" t="s">
        <v>4681</v>
      </c>
      <c r="B9609" s="2" t="s">
        <v>18966</v>
      </c>
      <c r="C9609" s="6" t="s">
        <v>18967</v>
      </c>
      <c r="D9609" s="3" t="s">
        <v>3031</v>
      </c>
    </row>
    <row r="9610">
      <c r="A9610" s="6" t="s">
        <v>4681</v>
      </c>
      <c r="B9610" s="2" t="s">
        <v>18968</v>
      </c>
      <c r="C9610" s="6" t="s">
        <v>18969</v>
      </c>
      <c r="D9610" s="3" t="s">
        <v>3031</v>
      </c>
    </row>
    <row r="9611">
      <c r="A9611" s="6" t="s">
        <v>4681</v>
      </c>
      <c r="B9611" s="2" t="s">
        <v>18970</v>
      </c>
      <c r="C9611" s="6" t="s">
        <v>18971</v>
      </c>
      <c r="D9611" s="3" t="s">
        <v>3031</v>
      </c>
    </row>
    <row r="9612">
      <c r="A9612" s="6" t="s">
        <v>4681</v>
      </c>
      <c r="B9612" s="2" t="s">
        <v>18972</v>
      </c>
      <c r="C9612" s="6" t="s">
        <v>18973</v>
      </c>
      <c r="D9612" s="3" t="s">
        <v>3033</v>
      </c>
    </row>
    <row r="9613">
      <c r="A9613" s="6" t="s">
        <v>4681</v>
      </c>
      <c r="B9613" s="2" t="s">
        <v>18974</v>
      </c>
      <c r="C9613" s="6" t="s">
        <v>18975</v>
      </c>
      <c r="D9613" s="3" t="s">
        <v>3033</v>
      </c>
    </row>
    <row r="9614">
      <c r="A9614" s="6" t="s">
        <v>4681</v>
      </c>
      <c r="B9614" s="2" t="s">
        <v>18976</v>
      </c>
      <c r="C9614" s="6" t="s">
        <v>18977</v>
      </c>
      <c r="D9614" s="3" t="s">
        <v>3033</v>
      </c>
    </row>
    <row r="9615">
      <c r="A9615" s="6" t="s">
        <v>4681</v>
      </c>
      <c r="B9615" s="2" t="s">
        <v>18978</v>
      </c>
      <c r="C9615" s="6" t="s">
        <v>18979</v>
      </c>
      <c r="D9615" s="3" t="s">
        <v>3033</v>
      </c>
    </row>
    <row r="9616">
      <c r="A9616" s="6" t="s">
        <v>4681</v>
      </c>
      <c r="B9616" s="2" t="s">
        <v>18980</v>
      </c>
      <c r="C9616" s="6" t="s">
        <v>18981</v>
      </c>
      <c r="D9616" s="3" t="s">
        <v>3033</v>
      </c>
    </row>
    <row r="9617">
      <c r="A9617" s="6" t="s">
        <v>4681</v>
      </c>
      <c r="B9617" s="2" t="s">
        <v>18982</v>
      </c>
      <c r="C9617" s="6" t="s">
        <v>18983</v>
      </c>
      <c r="D9617" s="3" t="s">
        <v>3033</v>
      </c>
    </row>
    <row r="9618">
      <c r="A9618" s="6" t="s">
        <v>4681</v>
      </c>
      <c r="B9618" s="2" t="s">
        <v>18984</v>
      </c>
      <c r="C9618" s="6" t="s">
        <v>18985</v>
      </c>
      <c r="D9618" s="3" t="s">
        <v>3033</v>
      </c>
    </row>
    <row r="9619">
      <c r="A9619" s="6" t="s">
        <v>4681</v>
      </c>
      <c r="B9619" s="2" t="s">
        <v>18986</v>
      </c>
      <c r="C9619" s="6" t="s">
        <v>18987</v>
      </c>
      <c r="D9619" s="3" t="s">
        <v>3033</v>
      </c>
    </row>
    <row r="9620">
      <c r="A9620" s="6" t="s">
        <v>4681</v>
      </c>
      <c r="B9620" s="2" t="s">
        <v>18988</v>
      </c>
      <c r="C9620" s="6" t="s">
        <v>18989</v>
      </c>
      <c r="D9620" s="3" t="s">
        <v>3033</v>
      </c>
    </row>
    <row r="9621">
      <c r="A9621" s="6" t="s">
        <v>4681</v>
      </c>
      <c r="B9621" s="2" t="s">
        <v>18990</v>
      </c>
      <c r="C9621" s="6" t="s">
        <v>18991</v>
      </c>
      <c r="D9621" s="3" t="s">
        <v>3033</v>
      </c>
    </row>
    <row r="9622">
      <c r="A9622" s="6" t="s">
        <v>4681</v>
      </c>
      <c r="B9622" s="2" t="s">
        <v>18992</v>
      </c>
      <c r="C9622" s="6" t="s">
        <v>18993</v>
      </c>
      <c r="D9622" s="3" t="s">
        <v>3035</v>
      </c>
    </row>
    <row r="9623">
      <c r="A9623" s="6" t="s">
        <v>4681</v>
      </c>
      <c r="B9623" s="2" t="s">
        <v>18994</v>
      </c>
      <c r="C9623" s="6" t="s">
        <v>18995</v>
      </c>
      <c r="D9623" s="3" t="s">
        <v>3035</v>
      </c>
    </row>
    <row r="9624">
      <c r="A9624" s="6" t="s">
        <v>4681</v>
      </c>
      <c r="B9624" s="2" t="s">
        <v>18996</v>
      </c>
      <c r="C9624" s="6" t="s">
        <v>18997</v>
      </c>
      <c r="D9624" s="3" t="s">
        <v>3035</v>
      </c>
    </row>
    <row r="9625">
      <c r="A9625" s="6" t="s">
        <v>4681</v>
      </c>
      <c r="B9625" s="2" t="s">
        <v>18998</v>
      </c>
      <c r="C9625" s="6" t="s">
        <v>18999</v>
      </c>
      <c r="D9625" s="3" t="s">
        <v>3035</v>
      </c>
    </row>
    <row r="9626">
      <c r="A9626" s="6" t="s">
        <v>4681</v>
      </c>
      <c r="B9626" s="2" t="s">
        <v>19000</v>
      </c>
      <c r="C9626" s="6" t="s">
        <v>19001</v>
      </c>
      <c r="D9626" s="3" t="s">
        <v>3037</v>
      </c>
    </row>
    <row r="9627">
      <c r="A9627" s="6" t="s">
        <v>4681</v>
      </c>
      <c r="B9627" s="2" t="s">
        <v>19002</v>
      </c>
      <c r="C9627" s="6" t="s">
        <v>19003</v>
      </c>
      <c r="D9627" s="3" t="s">
        <v>3037</v>
      </c>
    </row>
    <row r="9628">
      <c r="A9628" s="6" t="s">
        <v>4681</v>
      </c>
      <c r="B9628" s="2" t="s">
        <v>19004</v>
      </c>
      <c r="C9628" s="6" t="s">
        <v>19005</v>
      </c>
      <c r="D9628" s="3" t="s">
        <v>3037</v>
      </c>
    </row>
    <row r="9629">
      <c r="A9629" s="6" t="s">
        <v>4681</v>
      </c>
      <c r="B9629" s="2" t="s">
        <v>19006</v>
      </c>
      <c r="C9629" s="6" t="s">
        <v>19007</v>
      </c>
      <c r="D9629" s="3" t="s">
        <v>3037</v>
      </c>
    </row>
    <row r="9630">
      <c r="A9630" s="6" t="s">
        <v>4681</v>
      </c>
      <c r="B9630" s="2" t="s">
        <v>19008</v>
      </c>
      <c r="C9630" s="6" t="s">
        <v>19009</v>
      </c>
      <c r="D9630" s="3" t="s">
        <v>3039</v>
      </c>
    </row>
    <row r="9631">
      <c r="A9631" s="6" t="s">
        <v>4681</v>
      </c>
      <c r="B9631" s="2" t="s">
        <v>19010</v>
      </c>
      <c r="C9631" s="6" t="s">
        <v>19011</v>
      </c>
      <c r="D9631" s="3" t="s">
        <v>3039</v>
      </c>
    </row>
    <row r="9632">
      <c r="A9632" s="6" t="s">
        <v>4681</v>
      </c>
      <c r="B9632" s="2" t="s">
        <v>19012</v>
      </c>
      <c r="C9632" s="6" t="s">
        <v>19013</v>
      </c>
      <c r="D9632" s="3" t="s">
        <v>3039</v>
      </c>
    </row>
    <row r="9633">
      <c r="A9633" s="6" t="s">
        <v>4681</v>
      </c>
      <c r="B9633" s="2" t="s">
        <v>19014</v>
      </c>
      <c r="C9633" s="6" t="s">
        <v>19015</v>
      </c>
      <c r="D9633" s="3" t="s">
        <v>3039</v>
      </c>
    </row>
    <row r="9634">
      <c r="A9634" s="6" t="s">
        <v>4681</v>
      </c>
      <c r="B9634" s="2" t="s">
        <v>19016</v>
      </c>
      <c r="C9634" s="6" t="s">
        <v>19017</v>
      </c>
      <c r="D9634" s="3" t="s">
        <v>3039</v>
      </c>
    </row>
    <row r="9635">
      <c r="A9635" s="6" t="s">
        <v>4681</v>
      </c>
      <c r="B9635" s="2" t="s">
        <v>19018</v>
      </c>
      <c r="C9635" s="6" t="s">
        <v>19019</v>
      </c>
      <c r="D9635" s="3" t="s">
        <v>3039</v>
      </c>
    </row>
    <row r="9636">
      <c r="A9636" s="6" t="s">
        <v>4681</v>
      </c>
      <c r="B9636" s="2" t="s">
        <v>19020</v>
      </c>
      <c r="C9636" s="6" t="s">
        <v>19021</v>
      </c>
      <c r="D9636" s="3" t="s">
        <v>3041</v>
      </c>
    </row>
    <row r="9637">
      <c r="A9637" s="6" t="s">
        <v>4681</v>
      </c>
      <c r="B9637" s="2" t="s">
        <v>19022</v>
      </c>
      <c r="C9637" s="6" t="s">
        <v>19023</v>
      </c>
      <c r="D9637" s="3" t="s">
        <v>3041</v>
      </c>
    </row>
    <row r="9638">
      <c r="A9638" s="6" t="s">
        <v>4681</v>
      </c>
      <c r="B9638" s="2" t="s">
        <v>19024</v>
      </c>
      <c r="C9638" s="6" t="s">
        <v>19025</v>
      </c>
      <c r="D9638" s="3" t="s">
        <v>3041</v>
      </c>
    </row>
    <row r="9639">
      <c r="A9639" s="6" t="s">
        <v>4681</v>
      </c>
      <c r="B9639" s="2" t="s">
        <v>19026</v>
      </c>
      <c r="C9639" s="6" t="s">
        <v>19027</v>
      </c>
      <c r="D9639" s="3" t="s">
        <v>3041</v>
      </c>
    </row>
    <row r="9640">
      <c r="A9640" s="6" t="s">
        <v>4681</v>
      </c>
      <c r="B9640" s="2" t="s">
        <v>19028</v>
      </c>
      <c r="C9640" s="6" t="s">
        <v>19029</v>
      </c>
      <c r="D9640" s="3" t="s">
        <v>3041</v>
      </c>
    </row>
    <row r="9641">
      <c r="A9641" s="6" t="s">
        <v>4681</v>
      </c>
      <c r="B9641" s="2" t="s">
        <v>19030</v>
      </c>
      <c r="C9641" s="6" t="s">
        <v>19031</v>
      </c>
      <c r="D9641" s="3" t="s">
        <v>3044</v>
      </c>
    </row>
    <row r="9642">
      <c r="A9642" s="6" t="s">
        <v>4681</v>
      </c>
      <c r="B9642" s="2" t="s">
        <v>19032</v>
      </c>
      <c r="C9642" s="6" t="s">
        <v>19033</v>
      </c>
      <c r="D9642" s="3" t="s">
        <v>3044</v>
      </c>
    </row>
    <row r="9643">
      <c r="A9643" s="6" t="s">
        <v>4681</v>
      </c>
      <c r="B9643" s="2" t="s">
        <v>19034</v>
      </c>
      <c r="C9643" s="6" t="s">
        <v>19035</v>
      </c>
      <c r="D9643" s="3" t="s">
        <v>3044</v>
      </c>
    </row>
    <row r="9644">
      <c r="A9644" s="6" t="s">
        <v>4681</v>
      </c>
      <c r="B9644" s="2" t="s">
        <v>19036</v>
      </c>
      <c r="C9644" s="6" t="s">
        <v>19037</v>
      </c>
      <c r="D9644" s="3" t="s">
        <v>3044</v>
      </c>
    </row>
    <row r="9645">
      <c r="A9645" s="6" t="s">
        <v>4681</v>
      </c>
      <c r="B9645" s="2" t="s">
        <v>19038</v>
      </c>
      <c r="C9645" s="6" t="s">
        <v>19039</v>
      </c>
      <c r="D9645" s="3" t="s">
        <v>3044</v>
      </c>
    </row>
    <row r="9646">
      <c r="A9646" s="6" t="s">
        <v>4681</v>
      </c>
      <c r="B9646" s="2" t="s">
        <v>19040</v>
      </c>
      <c r="C9646" s="6" t="s">
        <v>19041</v>
      </c>
      <c r="D9646" s="3" t="s">
        <v>3044</v>
      </c>
    </row>
    <row r="9647">
      <c r="A9647" s="6" t="s">
        <v>4681</v>
      </c>
      <c r="B9647" s="2" t="s">
        <v>19042</v>
      </c>
      <c r="C9647" s="6" t="s">
        <v>19043</v>
      </c>
      <c r="D9647" s="3" t="s">
        <v>3046</v>
      </c>
    </row>
    <row r="9648">
      <c r="A9648" s="6" t="s">
        <v>4681</v>
      </c>
      <c r="B9648" s="2" t="s">
        <v>19044</v>
      </c>
      <c r="C9648" s="6" t="s">
        <v>19045</v>
      </c>
      <c r="D9648" s="3" t="s">
        <v>3046</v>
      </c>
    </row>
    <row r="9649">
      <c r="A9649" s="6" t="s">
        <v>4681</v>
      </c>
      <c r="B9649" s="2" t="s">
        <v>19046</v>
      </c>
      <c r="C9649" s="6" t="s">
        <v>19047</v>
      </c>
      <c r="D9649" s="3" t="s">
        <v>3046</v>
      </c>
    </row>
    <row r="9650">
      <c r="A9650" s="6" t="s">
        <v>4681</v>
      </c>
      <c r="B9650" s="2" t="s">
        <v>19048</v>
      </c>
      <c r="C9650" s="6" t="s">
        <v>19049</v>
      </c>
      <c r="D9650" s="3" t="s">
        <v>3046</v>
      </c>
    </row>
    <row r="9651">
      <c r="A9651" s="6" t="s">
        <v>4681</v>
      </c>
      <c r="B9651" s="2" t="s">
        <v>19050</v>
      </c>
      <c r="C9651" s="6" t="s">
        <v>19051</v>
      </c>
      <c r="D9651" s="3" t="s">
        <v>3046</v>
      </c>
    </row>
    <row r="9652">
      <c r="A9652" s="6" t="s">
        <v>4681</v>
      </c>
      <c r="B9652" s="2" t="s">
        <v>19052</v>
      </c>
      <c r="C9652" s="6" t="s">
        <v>19053</v>
      </c>
      <c r="D9652" s="3" t="s">
        <v>3046</v>
      </c>
    </row>
    <row r="9653">
      <c r="A9653" s="6" t="s">
        <v>4681</v>
      </c>
      <c r="B9653" s="2" t="s">
        <v>19054</v>
      </c>
      <c r="C9653" s="6" t="s">
        <v>19055</v>
      </c>
      <c r="D9653" s="3" t="s">
        <v>3048</v>
      </c>
    </row>
    <row r="9654">
      <c r="A9654" s="6" t="s">
        <v>4681</v>
      </c>
      <c r="B9654" s="2" t="s">
        <v>19056</v>
      </c>
      <c r="C9654" s="6" t="s">
        <v>19057</v>
      </c>
      <c r="D9654" s="3" t="s">
        <v>3048</v>
      </c>
    </row>
    <row r="9655">
      <c r="A9655" s="6" t="s">
        <v>4681</v>
      </c>
      <c r="B9655" s="2" t="s">
        <v>19058</v>
      </c>
      <c r="C9655" s="6" t="s">
        <v>19059</v>
      </c>
      <c r="D9655" s="3" t="s">
        <v>3048</v>
      </c>
    </row>
    <row r="9656">
      <c r="A9656" s="6" t="s">
        <v>4681</v>
      </c>
      <c r="B9656" s="2" t="s">
        <v>19060</v>
      </c>
      <c r="C9656" s="6" t="s">
        <v>19061</v>
      </c>
      <c r="D9656" s="3" t="s">
        <v>3048</v>
      </c>
    </row>
    <row r="9657">
      <c r="A9657" s="6" t="s">
        <v>4681</v>
      </c>
      <c r="B9657" s="2" t="s">
        <v>19062</v>
      </c>
      <c r="C9657" s="6" t="s">
        <v>19063</v>
      </c>
      <c r="D9657" s="3" t="s">
        <v>3048</v>
      </c>
    </row>
    <row r="9658">
      <c r="A9658" s="6" t="s">
        <v>4681</v>
      </c>
      <c r="B9658" s="2" t="s">
        <v>19064</v>
      </c>
      <c r="C9658" s="6" t="s">
        <v>19065</v>
      </c>
      <c r="D9658" s="3" t="s">
        <v>3048</v>
      </c>
    </row>
    <row r="9659">
      <c r="A9659" s="6" t="s">
        <v>4681</v>
      </c>
      <c r="B9659" s="2" t="s">
        <v>19066</v>
      </c>
      <c r="C9659" s="6" t="s">
        <v>19067</v>
      </c>
      <c r="D9659" s="3" t="s">
        <v>3048</v>
      </c>
    </row>
    <row r="9660">
      <c r="A9660" s="6" t="s">
        <v>4681</v>
      </c>
      <c r="B9660" s="2" t="s">
        <v>19068</v>
      </c>
      <c r="C9660" s="6" t="s">
        <v>19069</v>
      </c>
      <c r="D9660" s="3" t="s">
        <v>3050</v>
      </c>
    </row>
    <row r="9661">
      <c r="A9661" s="6" t="s">
        <v>4681</v>
      </c>
      <c r="B9661" s="2" t="s">
        <v>19070</v>
      </c>
      <c r="C9661" s="6" t="s">
        <v>19071</v>
      </c>
      <c r="D9661" s="3" t="s">
        <v>3050</v>
      </c>
    </row>
    <row r="9662">
      <c r="A9662" s="6" t="s">
        <v>4681</v>
      </c>
      <c r="B9662" s="2" t="s">
        <v>19072</v>
      </c>
      <c r="C9662" s="6" t="s">
        <v>19073</v>
      </c>
      <c r="D9662" s="3" t="s">
        <v>3050</v>
      </c>
    </row>
    <row r="9663">
      <c r="A9663" s="6" t="s">
        <v>4681</v>
      </c>
      <c r="B9663" s="2" t="s">
        <v>19074</v>
      </c>
      <c r="C9663" s="6" t="s">
        <v>19075</v>
      </c>
      <c r="D9663" s="3" t="s">
        <v>3050</v>
      </c>
    </row>
    <row r="9664">
      <c r="A9664" s="6" t="s">
        <v>4681</v>
      </c>
      <c r="B9664" s="2" t="s">
        <v>19076</v>
      </c>
      <c r="C9664" s="6" t="s">
        <v>19077</v>
      </c>
      <c r="D9664" s="3" t="s">
        <v>3050</v>
      </c>
    </row>
    <row r="9665">
      <c r="A9665" s="6" t="s">
        <v>4681</v>
      </c>
      <c r="B9665" s="2" t="s">
        <v>19078</v>
      </c>
      <c r="C9665" s="6" t="s">
        <v>19079</v>
      </c>
      <c r="D9665" s="3" t="s">
        <v>3050</v>
      </c>
    </row>
    <row r="9666">
      <c r="A9666" s="6" t="s">
        <v>4681</v>
      </c>
      <c r="B9666" s="2" t="s">
        <v>19080</v>
      </c>
      <c r="C9666" s="6" t="s">
        <v>19081</v>
      </c>
      <c r="D9666" s="3" t="s">
        <v>3050</v>
      </c>
    </row>
    <row r="9667">
      <c r="A9667" s="6" t="s">
        <v>4681</v>
      </c>
      <c r="B9667" s="2" t="s">
        <v>19082</v>
      </c>
      <c r="C9667" s="6" t="s">
        <v>19083</v>
      </c>
      <c r="D9667" s="3" t="s">
        <v>3052</v>
      </c>
    </row>
    <row r="9668">
      <c r="A9668" s="6" t="s">
        <v>4681</v>
      </c>
      <c r="B9668" s="2" t="s">
        <v>19084</v>
      </c>
      <c r="C9668" s="6" t="s">
        <v>19085</v>
      </c>
      <c r="D9668" s="3" t="s">
        <v>3052</v>
      </c>
    </row>
    <row r="9669">
      <c r="A9669" s="6" t="s">
        <v>4681</v>
      </c>
      <c r="B9669" s="2" t="s">
        <v>19086</v>
      </c>
      <c r="C9669" s="6" t="s">
        <v>19087</v>
      </c>
      <c r="D9669" s="3" t="s">
        <v>3052</v>
      </c>
    </row>
    <row r="9670">
      <c r="A9670" s="6" t="s">
        <v>4681</v>
      </c>
      <c r="B9670" s="2" t="s">
        <v>19088</v>
      </c>
      <c r="C9670" s="6" t="s">
        <v>19089</v>
      </c>
      <c r="D9670" s="3" t="s">
        <v>3052</v>
      </c>
    </row>
    <row r="9671">
      <c r="A9671" s="6" t="s">
        <v>4681</v>
      </c>
      <c r="B9671" s="2" t="s">
        <v>19090</v>
      </c>
      <c r="C9671" s="6" t="s">
        <v>19091</v>
      </c>
      <c r="D9671" s="3" t="s">
        <v>3052</v>
      </c>
    </row>
    <row r="9672">
      <c r="A9672" s="6" t="s">
        <v>4681</v>
      </c>
      <c r="B9672" s="2" t="s">
        <v>19092</v>
      </c>
      <c r="C9672" s="6" t="s">
        <v>19093</v>
      </c>
      <c r="D9672" s="3" t="s">
        <v>3052</v>
      </c>
    </row>
    <row r="9673">
      <c r="A9673" s="6" t="s">
        <v>4681</v>
      </c>
      <c r="B9673" s="2" t="s">
        <v>19094</v>
      </c>
      <c r="C9673" s="6" t="s">
        <v>19095</v>
      </c>
      <c r="D9673" s="3" t="s">
        <v>3052</v>
      </c>
    </row>
    <row r="9674">
      <c r="A9674" s="6" t="s">
        <v>4681</v>
      </c>
      <c r="B9674" s="2" t="s">
        <v>19096</v>
      </c>
      <c r="C9674" s="6" t="s">
        <v>3055</v>
      </c>
      <c r="D9674" s="3" t="s">
        <v>3054</v>
      </c>
    </row>
    <row r="9675">
      <c r="A9675" s="6" t="s">
        <v>4681</v>
      </c>
      <c r="B9675" s="2" t="s">
        <v>19097</v>
      </c>
      <c r="C9675" s="6" t="s">
        <v>19098</v>
      </c>
      <c r="D9675" s="3" t="s">
        <v>3056</v>
      </c>
    </row>
    <row r="9676">
      <c r="A9676" s="6" t="s">
        <v>4681</v>
      </c>
      <c r="B9676" s="2" t="s">
        <v>19099</v>
      </c>
      <c r="C9676" s="6" t="s">
        <v>19100</v>
      </c>
      <c r="D9676" s="3" t="s">
        <v>3056</v>
      </c>
    </row>
    <row r="9677">
      <c r="A9677" s="6" t="s">
        <v>4681</v>
      </c>
      <c r="B9677" s="2" t="s">
        <v>19101</v>
      </c>
      <c r="C9677" s="6" t="s">
        <v>19102</v>
      </c>
      <c r="D9677" s="3" t="s">
        <v>3056</v>
      </c>
    </row>
    <row r="9678">
      <c r="A9678" s="6" t="s">
        <v>4681</v>
      </c>
      <c r="B9678" s="2" t="s">
        <v>19103</v>
      </c>
      <c r="C9678" s="6" t="s">
        <v>3059</v>
      </c>
      <c r="D9678" s="3" t="s">
        <v>3058</v>
      </c>
    </row>
    <row r="9679">
      <c r="A9679" s="6" t="s">
        <v>4681</v>
      </c>
      <c r="B9679" s="2" t="s">
        <v>19104</v>
      </c>
      <c r="C9679" s="6" t="s">
        <v>19105</v>
      </c>
      <c r="D9679" s="3" t="s">
        <v>3060</v>
      </c>
    </row>
    <row r="9680">
      <c r="A9680" s="6" t="s">
        <v>4681</v>
      </c>
      <c r="B9680" s="2" t="s">
        <v>19106</v>
      </c>
      <c r="C9680" s="6" t="s">
        <v>19107</v>
      </c>
      <c r="D9680" s="3" t="s">
        <v>3060</v>
      </c>
    </row>
    <row r="9681">
      <c r="A9681" s="6" t="s">
        <v>4681</v>
      </c>
      <c r="B9681" s="2" t="s">
        <v>19108</v>
      </c>
      <c r="C9681" s="6" t="s">
        <v>19109</v>
      </c>
      <c r="D9681" s="3" t="s">
        <v>3060</v>
      </c>
    </row>
    <row r="9682">
      <c r="A9682" s="6" t="s">
        <v>4681</v>
      </c>
      <c r="B9682" s="2" t="s">
        <v>19110</v>
      </c>
      <c r="C9682" s="6" t="s">
        <v>19111</v>
      </c>
      <c r="D9682" s="3" t="s">
        <v>3062</v>
      </c>
    </row>
    <row r="9683">
      <c r="A9683" s="6" t="s">
        <v>4681</v>
      </c>
      <c r="B9683" s="2" t="s">
        <v>19112</v>
      </c>
      <c r="C9683" s="6" t="s">
        <v>19113</v>
      </c>
      <c r="D9683" s="3" t="s">
        <v>3062</v>
      </c>
    </row>
    <row r="9684">
      <c r="A9684" s="6" t="s">
        <v>4681</v>
      </c>
      <c r="B9684" s="2" t="s">
        <v>19114</v>
      </c>
      <c r="C9684" s="6" t="s">
        <v>19115</v>
      </c>
      <c r="D9684" s="3" t="s">
        <v>3062</v>
      </c>
    </row>
    <row r="9685">
      <c r="A9685" s="6" t="s">
        <v>4681</v>
      </c>
      <c r="B9685" s="2" t="s">
        <v>19116</v>
      </c>
      <c r="C9685" s="6" t="s">
        <v>19117</v>
      </c>
      <c r="D9685" s="3" t="s">
        <v>3062</v>
      </c>
    </row>
    <row r="9686">
      <c r="A9686" s="6" t="s">
        <v>4681</v>
      </c>
      <c r="B9686" s="2" t="s">
        <v>19118</v>
      </c>
      <c r="C9686" s="6" t="s">
        <v>19119</v>
      </c>
      <c r="D9686" s="3" t="s">
        <v>3062</v>
      </c>
    </row>
    <row r="9687">
      <c r="A9687" s="6" t="s">
        <v>4681</v>
      </c>
      <c r="B9687" s="2" t="s">
        <v>19120</v>
      </c>
      <c r="C9687" s="6" t="s">
        <v>19121</v>
      </c>
      <c r="D9687" s="3" t="s">
        <v>3062</v>
      </c>
    </row>
    <row r="9688">
      <c r="A9688" s="6" t="s">
        <v>4681</v>
      </c>
      <c r="B9688" s="2" t="s">
        <v>19122</v>
      </c>
      <c r="C9688" s="6" t="s">
        <v>19123</v>
      </c>
      <c r="D9688" s="3" t="s">
        <v>3062</v>
      </c>
    </row>
    <row r="9689">
      <c r="A9689" s="6" t="s">
        <v>4681</v>
      </c>
      <c r="B9689" s="2" t="s">
        <v>19124</v>
      </c>
      <c r="C9689" s="6" t="s">
        <v>19125</v>
      </c>
      <c r="D9689" s="3" t="s">
        <v>3065</v>
      </c>
    </row>
    <row r="9690">
      <c r="A9690" s="6" t="s">
        <v>4681</v>
      </c>
      <c r="B9690" s="2" t="s">
        <v>19126</v>
      </c>
      <c r="C9690" s="6" t="s">
        <v>19127</v>
      </c>
      <c r="D9690" s="3" t="s">
        <v>3065</v>
      </c>
    </row>
    <row r="9691">
      <c r="A9691" s="6" t="s">
        <v>4681</v>
      </c>
      <c r="B9691" s="2" t="s">
        <v>19128</v>
      </c>
      <c r="C9691" s="6" t="s">
        <v>19129</v>
      </c>
      <c r="D9691" s="3" t="s">
        <v>3065</v>
      </c>
    </row>
    <row r="9692">
      <c r="A9692" s="6" t="s">
        <v>4681</v>
      </c>
      <c r="B9692" s="2" t="s">
        <v>19130</v>
      </c>
      <c r="C9692" s="6" t="s">
        <v>19131</v>
      </c>
      <c r="D9692" s="3" t="s">
        <v>3065</v>
      </c>
    </row>
    <row r="9693">
      <c r="A9693" s="6" t="s">
        <v>4681</v>
      </c>
      <c r="B9693" s="2" t="s">
        <v>19132</v>
      </c>
      <c r="C9693" s="6" t="s">
        <v>19133</v>
      </c>
      <c r="D9693" s="3" t="s">
        <v>3065</v>
      </c>
    </row>
    <row r="9694">
      <c r="A9694" s="6" t="s">
        <v>4681</v>
      </c>
      <c r="B9694" s="2" t="s">
        <v>19134</v>
      </c>
      <c r="C9694" s="6" t="s">
        <v>19135</v>
      </c>
      <c r="D9694" s="3" t="s">
        <v>3065</v>
      </c>
    </row>
    <row r="9695">
      <c r="A9695" s="6" t="s">
        <v>4681</v>
      </c>
      <c r="B9695" s="2" t="s">
        <v>19136</v>
      </c>
      <c r="C9695" s="6" t="s">
        <v>19137</v>
      </c>
      <c r="D9695" s="3" t="s">
        <v>3067</v>
      </c>
    </row>
    <row r="9696">
      <c r="A9696" s="6" t="s">
        <v>4681</v>
      </c>
      <c r="B9696" s="2" t="s">
        <v>19138</v>
      </c>
      <c r="C9696" s="6" t="s">
        <v>19139</v>
      </c>
      <c r="D9696" s="3" t="s">
        <v>3067</v>
      </c>
    </row>
    <row r="9697">
      <c r="A9697" s="6" t="s">
        <v>4681</v>
      </c>
      <c r="B9697" s="2" t="s">
        <v>19140</v>
      </c>
      <c r="C9697" s="6" t="s">
        <v>19141</v>
      </c>
      <c r="D9697" s="3" t="s">
        <v>3067</v>
      </c>
    </row>
    <row r="9698">
      <c r="A9698" s="6" t="s">
        <v>4681</v>
      </c>
      <c r="B9698" s="2" t="s">
        <v>19142</v>
      </c>
      <c r="C9698" s="6" t="s">
        <v>19143</v>
      </c>
      <c r="D9698" s="3" t="s">
        <v>3067</v>
      </c>
    </row>
    <row r="9699">
      <c r="A9699" s="6" t="s">
        <v>4681</v>
      </c>
      <c r="B9699" s="2" t="s">
        <v>19144</v>
      </c>
      <c r="C9699" s="6" t="s">
        <v>19145</v>
      </c>
      <c r="D9699" s="3" t="s">
        <v>3067</v>
      </c>
    </row>
    <row r="9700">
      <c r="A9700" s="6" t="s">
        <v>4681</v>
      </c>
      <c r="B9700" s="2" t="s">
        <v>19146</v>
      </c>
      <c r="C9700" s="6" t="s">
        <v>19147</v>
      </c>
      <c r="D9700" s="3" t="s">
        <v>3067</v>
      </c>
    </row>
    <row r="9701">
      <c r="A9701" s="6" t="s">
        <v>4681</v>
      </c>
      <c r="B9701" s="2" t="s">
        <v>19148</v>
      </c>
      <c r="C9701" s="6" t="s">
        <v>19149</v>
      </c>
      <c r="D9701" s="3" t="s">
        <v>3067</v>
      </c>
    </row>
    <row r="9702">
      <c r="A9702" s="6" t="s">
        <v>4681</v>
      </c>
      <c r="B9702" s="2" t="s">
        <v>19150</v>
      </c>
      <c r="C9702" s="6" t="s">
        <v>19151</v>
      </c>
      <c r="D9702" s="3" t="s">
        <v>3067</v>
      </c>
    </row>
    <row r="9703">
      <c r="A9703" s="6" t="s">
        <v>4681</v>
      </c>
      <c r="B9703" s="2" t="s">
        <v>19152</v>
      </c>
      <c r="C9703" s="6" t="s">
        <v>19153</v>
      </c>
      <c r="D9703" s="3" t="s">
        <v>3069</v>
      </c>
    </row>
    <row r="9704">
      <c r="A9704" s="6" t="s">
        <v>4681</v>
      </c>
      <c r="B9704" s="2" t="s">
        <v>19154</v>
      </c>
      <c r="C9704" s="6" t="s">
        <v>19155</v>
      </c>
      <c r="D9704" s="3" t="s">
        <v>3069</v>
      </c>
    </row>
    <row r="9705">
      <c r="A9705" s="6" t="s">
        <v>4681</v>
      </c>
      <c r="B9705" s="2" t="s">
        <v>19156</v>
      </c>
      <c r="C9705" s="6" t="s">
        <v>19157</v>
      </c>
      <c r="D9705" s="3" t="s">
        <v>3069</v>
      </c>
    </row>
    <row r="9706">
      <c r="A9706" s="6" t="s">
        <v>4681</v>
      </c>
      <c r="B9706" s="2" t="s">
        <v>19158</v>
      </c>
      <c r="C9706" s="6" t="s">
        <v>19159</v>
      </c>
      <c r="D9706" s="3" t="s">
        <v>3069</v>
      </c>
    </row>
    <row r="9707">
      <c r="A9707" s="6" t="s">
        <v>4681</v>
      </c>
      <c r="B9707" s="2" t="s">
        <v>19160</v>
      </c>
      <c r="C9707" s="6" t="s">
        <v>19161</v>
      </c>
      <c r="D9707" s="3" t="s">
        <v>3069</v>
      </c>
    </row>
    <row r="9708">
      <c r="A9708" s="6" t="s">
        <v>4681</v>
      </c>
      <c r="B9708" s="2" t="s">
        <v>19162</v>
      </c>
      <c r="C9708" s="6" t="s">
        <v>19163</v>
      </c>
      <c r="D9708" s="3" t="s">
        <v>3069</v>
      </c>
    </row>
    <row r="9709">
      <c r="A9709" s="6" t="s">
        <v>4681</v>
      </c>
      <c r="B9709" s="2" t="s">
        <v>19164</v>
      </c>
      <c r="C9709" s="6" t="s">
        <v>19165</v>
      </c>
      <c r="D9709" s="3" t="s">
        <v>3071</v>
      </c>
    </row>
    <row r="9710">
      <c r="A9710" s="6" t="s">
        <v>4681</v>
      </c>
      <c r="B9710" s="2" t="s">
        <v>19166</v>
      </c>
      <c r="C9710" s="6" t="s">
        <v>19167</v>
      </c>
      <c r="D9710" s="3" t="s">
        <v>3071</v>
      </c>
    </row>
    <row r="9711">
      <c r="A9711" s="6" t="s">
        <v>4681</v>
      </c>
      <c r="B9711" s="2" t="s">
        <v>19168</v>
      </c>
      <c r="C9711" s="6" t="s">
        <v>19169</v>
      </c>
      <c r="D9711" s="3" t="s">
        <v>3071</v>
      </c>
    </row>
    <row r="9712">
      <c r="A9712" s="6" t="s">
        <v>4681</v>
      </c>
      <c r="B9712" s="2" t="s">
        <v>19170</v>
      </c>
      <c r="C9712" s="6" t="s">
        <v>19171</v>
      </c>
      <c r="D9712" s="3" t="s">
        <v>3071</v>
      </c>
    </row>
    <row r="9713">
      <c r="A9713" s="6" t="s">
        <v>4681</v>
      </c>
      <c r="B9713" s="2" t="s">
        <v>19172</v>
      </c>
      <c r="C9713" s="6" t="s">
        <v>19173</v>
      </c>
      <c r="D9713" s="3" t="s">
        <v>3071</v>
      </c>
    </row>
    <row r="9714">
      <c r="A9714" s="6" t="s">
        <v>4681</v>
      </c>
      <c r="B9714" s="2" t="s">
        <v>19174</v>
      </c>
      <c r="C9714" s="6" t="s">
        <v>19175</v>
      </c>
      <c r="D9714" s="3" t="s">
        <v>3071</v>
      </c>
    </row>
    <row r="9715">
      <c r="A9715" s="6" t="s">
        <v>4681</v>
      </c>
      <c r="B9715" s="2" t="s">
        <v>19176</v>
      </c>
      <c r="C9715" s="6" t="s">
        <v>19177</v>
      </c>
      <c r="D9715" s="3" t="s">
        <v>3071</v>
      </c>
    </row>
    <row r="9716">
      <c r="A9716" s="6" t="s">
        <v>4681</v>
      </c>
      <c r="B9716" s="2" t="s">
        <v>19178</v>
      </c>
      <c r="C9716" s="6" t="s">
        <v>19179</v>
      </c>
      <c r="D9716" s="3" t="s">
        <v>3073</v>
      </c>
    </row>
    <row r="9717">
      <c r="A9717" s="6" t="s">
        <v>4681</v>
      </c>
      <c r="B9717" s="2" t="s">
        <v>19180</v>
      </c>
      <c r="C9717" s="6" t="s">
        <v>19181</v>
      </c>
      <c r="D9717" s="3" t="s">
        <v>3073</v>
      </c>
    </row>
    <row r="9718">
      <c r="A9718" s="6" t="s">
        <v>4681</v>
      </c>
      <c r="B9718" s="2" t="s">
        <v>19182</v>
      </c>
      <c r="C9718" s="6" t="s">
        <v>19183</v>
      </c>
      <c r="D9718" s="3" t="s">
        <v>3073</v>
      </c>
    </row>
    <row r="9719">
      <c r="A9719" s="6" t="s">
        <v>4681</v>
      </c>
      <c r="B9719" s="2" t="s">
        <v>19184</v>
      </c>
      <c r="C9719" s="6" t="s">
        <v>19185</v>
      </c>
      <c r="D9719" s="3" t="s">
        <v>3073</v>
      </c>
    </row>
    <row r="9720">
      <c r="A9720" s="6" t="s">
        <v>4681</v>
      </c>
      <c r="B9720" s="2" t="s">
        <v>19186</v>
      </c>
      <c r="C9720" s="6" t="s">
        <v>19187</v>
      </c>
      <c r="D9720" s="3" t="s">
        <v>3073</v>
      </c>
    </row>
    <row r="9721">
      <c r="A9721" s="6" t="s">
        <v>4681</v>
      </c>
      <c r="B9721" s="2" t="s">
        <v>19188</v>
      </c>
      <c r="C9721" s="6" t="s">
        <v>19189</v>
      </c>
      <c r="D9721" s="3" t="s">
        <v>3073</v>
      </c>
    </row>
    <row r="9722">
      <c r="A9722" s="6" t="s">
        <v>4681</v>
      </c>
      <c r="B9722" s="2" t="s">
        <v>19190</v>
      </c>
      <c r="C9722" s="6" t="s">
        <v>19191</v>
      </c>
      <c r="D9722" s="3" t="s">
        <v>3073</v>
      </c>
    </row>
    <row r="9723">
      <c r="A9723" s="6" t="s">
        <v>4681</v>
      </c>
      <c r="B9723" s="2" t="s">
        <v>19192</v>
      </c>
      <c r="C9723" s="6" t="s">
        <v>19193</v>
      </c>
      <c r="D9723" s="3" t="s">
        <v>3073</v>
      </c>
    </row>
    <row r="9724">
      <c r="A9724" s="6" t="s">
        <v>4681</v>
      </c>
      <c r="B9724" s="2" t="s">
        <v>19194</v>
      </c>
      <c r="C9724" s="6" t="s">
        <v>19195</v>
      </c>
      <c r="D9724" s="3" t="s">
        <v>3073</v>
      </c>
    </row>
    <row r="9725">
      <c r="A9725" s="6" t="s">
        <v>4681</v>
      </c>
      <c r="B9725" s="2" t="s">
        <v>19196</v>
      </c>
      <c r="C9725" s="6" t="s">
        <v>19197</v>
      </c>
      <c r="D9725" s="3" t="s">
        <v>3075</v>
      </c>
    </row>
    <row r="9726">
      <c r="A9726" s="6" t="s">
        <v>4681</v>
      </c>
      <c r="B9726" s="2" t="s">
        <v>19198</v>
      </c>
      <c r="C9726" s="6" t="s">
        <v>19199</v>
      </c>
      <c r="D9726" s="3" t="s">
        <v>3075</v>
      </c>
    </row>
    <row r="9727">
      <c r="A9727" s="6" t="s">
        <v>4681</v>
      </c>
      <c r="B9727" s="2" t="s">
        <v>19200</v>
      </c>
      <c r="C9727" s="6" t="s">
        <v>19201</v>
      </c>
      <c r="D9727" s="3" t="s">
        <v>3075</v>
      </c>
    </row>
    <row r="9728">
      <c r="A9728" s="6" t="s">
        <v>4681</v>
      </c>
      <c r="B9728" s="2" t="s">
        <v>19202</v>
      </c>
      <c r="C9728" s="6" t="s">
        <v>19203</v>
      </c>
      <c r="D9728" s="3" t="s">
        <v>3077</v>
      </c>
    </row>
    <row r="9729">
      <c r="A9729" s="6" t="s">
        <v>4681</v>
      </c>
      <c r="B9729" s="2" t="s">
        <v>19204</v>
      </c>
      <c r="C9729" s="6" t="s">
        <v>19205</v>
      </c>
      <c r="D9729" s="3" t="s">
        <v>3077</v>
      </c>
    </row>
    <row r="9730">
      <c r="A9730" s="6" t="s">
        <v>4681</v>
      </c>
      <c r="B9730" s="2" t="s">
        <v>19206</v>
      </c>
      <c r="C9730" s="6" t="s">
        <v>19207</v>
      </c>
      <c r="D9730" s="3" t="s">
        <v>3077</v>
      </c>
    </row>
    <row r="9731">
      <c r="A9731" s="6" t="s">
        <v>4681</v>
      </c>
      <c r="B9731" s="2" t="s">
        <v>19208</v>
      </c>
      <c r="C9731" s="6" t="s">
        <v>19209</v>
      </c>
      <c r="D9731" s="3" t="s">
        <v>3077</v>
      </c>
    </row>
    <row r="9732">
      <c r="A9732" s="6" t="s">
        <v>4681</v>
      </c>
      <c r="B9732" s="2" t="s">
        <v>19210</v>
      </c>
      <c r="C9732" s="6" t="s">
        <v>19211</v>
      </c>
      <c r="D9732" s="3" t="s">
        <v>3077</v>
      </c>
    </row>
    <row r="9733">
      <c r="A9733" s="6" t="s">
        <v>4681</v>
      </c>
      <c r="B9733" s="2" t="s">
        <v>19212</v>
      </c>
      <c r="C9733" s="6" t="s">
        <v>19213</v>
      </c>
      <c r="D9733" s="3" t="s">
        <v>3077</v>
      </c>
    </row>
    <row r="9734">
      <c r="A9734" s="6" t="s">
        <v>4681</v>
      </c>
      <c r="B9734" s="2" t="s">
        <v>19214</v>
      </c>
      <c r="C9734" s="6" t="s">
        <v>19215</v>
      </c>
      <c r="D9734" s="3" t="s">
        <v>3077</v>
      </c>
    </row>
    <row r="9735">
      <c r="A9735" s="6" t="s">
        <v>4681</v>
      </c>
      <c r="B9735" s="2" t="s">
        <v>19216</v>
      </c>
      <c r="C9735" s="6" t="s">
        <v>19217</v>
      </c>
      <c r="D9735" s="3" t="s">
        <v>3077</v>
      </c>
    </row>
    <row r="9736">
      <c r="A9736" s="6" t="s">
        <v>4681</v>
      </c>
      <c r="B9736" s="2" t="s">
        <v>19218</v>
      </c>
      <c r="C9736" s="6" t="s">
        <v>19219</v>
      </c>
      <c r="D9736" s="3" t="s">
        <v>3077</v>
      </c>
    </row>
    <row r="9737">
      <c r="A9737" s="6" t="s">
        <v>4681</v>
      </c>
      <c r="B9737" s="2" t="s">
        <v>19220</v>
      </c>
      <c r="C9737" s="6" t="s">
        <v>19221</v>
      </c>
      <c r="D9737" s="3" t="s">
        <v>3077</v>
      </c>
    </row>
    <row r="9738">
      <c r="A9738" s="6" t="s">
        <v>4681</v>
      </c>
      <c r="B9738" s="2" t="s">
        <v>19222</v>
      </c>
      <c r="C9738" s="6" t="s">
        <v>19223</v>
      </c>
      <c r="D9738" s="3" t="s">
        <v>3079</v>
      </c>
    </row>
    <row r="9739">
      <c r="A9739" s="6" t="s">
        <v>4681</v>
      </c>
      <c r="B9739" s="2" t="s">
        <v>19224</v>
      </c>
      <c r="C9739" s="6" t="s">
        <v>19225</v>
      </c>
      <c r="D9739" s="3" t="s">
        <v>3079</v>
      </c>
    </row>
    <row r="9740">
      <c r="A9740" s="6" t="s">
        <v>4681</v>
      </c>
      <c r="B9740" s="2" t="s">
        <v>19226</v>
      </c>
      <c r="C9740" s="6" t="s">
        <v>19227</v>
      </c>
      <c r="D9740" s="3" t="s">
        <v>3081</v>
      </c>
    </row>
    <row r="9741">
      <c r="A9741" s="6" t="s">
        <v>4681</v>
      </c>
      <c r="B9741" s="2" t="s">
        <v>19228</v>
      </c>
      <c r="C9741" s="6" t="s">
        <v>19229</v>
      </c>
      <c r="D9741" s="3" t="s">
        <v>3081</v>
      </c>
    </row>
    <row r="9742">
      <c r="A9742" s="6" t="s">
        <v>4681</v>
      </c>
      <c r="B9742" s="2" t="s">
        <v>19230</v>
      </c>
      <c r="C9742" s="6" t="s">
        <v>19231</v>
      </c>
      <c r="D9742" s="3" t="s">
        <v>3081</v>
      </c>
    </row>
    <row r="9743">
      <c r="A9743" s="6" t="s">
        <v>4681</v>
      </c>
      <c r="B9743" s="2" t="s">
        <v>19232</v>
      </c>
      <c r="C9743" s="6" t="s">
        <v>19233</v>
      </c>
      <c r="D9743" s="3" t="s">
        <v>3081</v>
      </c>
    </row>
    <row r="9744">
      <c r="A9744" s="6" t="s">
        <v>4681</v>
      </c>
      <c r="B9744" s="2" t="s">
        <v>19234</v>
      </c>
      <c r="C9744" s="6" t="s">
        <v>19235</v>
      </c>
      <c r="D9744" s="3" t="s">
        <v>3083</v>
      </c>
    </row>
    <row r="9745">
      <c r="A9745" s="6" t="s">
        <v>4681</v>
      </c>
      <c r="B9745" s="2" t="s">
        <v>19236</v>
      </c>
      <c r="C9745" s="6" t="s">
        <v>19237</v>
      </c>
      <c r="D9745" s="3" t="s">
        <v>3083</v>
      </c>
    </row>
    <row r="9746">
      <c r="A9746" s="6" t="s">
        <v>4681</v>
      </c>
      <c r="B9746" s="2" t="s">
        <v>19238</v>
      </c>
      <c r="C9746" s="6" t="s">
        <v>19239</v>
      </c>
      <c r="D9746" s="3" t="s">
        <v>3083</v>
      </c>
    </row>
    <row r="9747">
      <c r="A9747" s="6" t="s">
        <v>4681</v>
      </c>
      <c r="B9747" s="2" t="s">
        <v>19240</v>
      </c>
      <c r="C9747" s="6" t="s">
        <v>19241</v>
      </c>
      <c r="D9747" s="3" t="s">
        <v>3083</v>
      </c>
    </row>
    <row r="9748">
      <c r="A9748" s="6" t="s">
        <v>4681</v>
      </c>
      <c r="B9748" s="2" t="s">
        <v>19242</v>
      </c>
      <c r="C9748" s="6" t="s">
        <v>19243</v>
      </c>
      <c r="D9748" s="3" t="s">
        <v>3083</v>
      </c>
    </row>
    <row r="9749">
      <c r="A9749" s="6" t="s">
        <v>4681</v>
      </c>
      <c r="B9749" s="2" t="s">
        <v>19244</v>
      </c>
      <c r="C9749" s="6" t="s">
        <v>19245</v>
      </c>
      <c r="D9749" s="3" t="s">
        <v>3083</v>
      </c>
    </row>
    <row r="9750">
      <c r="A9750" s="6" t="s">
        <v>4681</v>
      </c>
      <c r="B9750" s="2" t="s">
        <v>19246</v>
      </c>
      <c r="C9750" s="6" t="s">
        <v>19247</v>
      </c>
      <c r="D9750" s="3" t="s">
        <v>3086</v>
      </c>
    </row>
    <row r="9751">
      <c r="A9751" s="6" t="s">
        <v>4681</v>
      </c>
      <c r="B9751" s="2" t="s">
        <v>19248</v>
      </c>
      <c r="C9751" s="6" t="s">
        <v>19249</v>
      </c>
      <c r="D9751" s="3" t="s">
        <v>3086</v>
      </c>
    </row>
    <row r="9752">
      <c r="A9752" s="6" t="s">
        <v>4681</v>
      </c>
      <c r="B9752" s="2" t="s">
        <v>19250</v>
      </c>
      <c r="C9752" s="6" t="s">
        <v>19251</v>
      </c>
      <c r="D9752" s="3" t="s">
        <v>3086</v>
      </c>
    </row>
    <row r="9753">
      <c r="A9753" s="6" t="s">
        <v>4681</v>
      </c>
      <c r="B9753" s="2" t="s">
        <v>19252</v>
      </c>
      <c r="C9753" s="6" t="s">
        <v>19253</v>
      </c>
      <c r="D9753" s="3" t="s">
        <v>3086</v>
      </c>
    </row>
    <row r="9754">
      <c r="A9754" s="6" t="s">
        <v>4681</v>
      </c>
      <c r="B9754" s="2" t="s">
        <v>19254</v>
      </c>
      <c r="C9754" s="6" t="s">
        <v>19255</v>
      </c>
      <c r="D9754" s="3" t="s">
        <v>3086</v>
      </c>
    </row>
    <row r="9755">
      <c r="A9755" s="6" t="s">
        <v>4681</v>
      </c>
      <c r="B9755" s="2" t="s">
        <v>19256</v>
      </c>
      <c r="C9755" s="6" t="s">
        <v>19257</v>
      </c>
      <c r="D9755" s="3" t="s">
        <v>3086</v>
      </c>
    </row>
    <row r="9756">
      <c r="A9756" s="6" t="s">
        <v>4681</v>
      </c>
      <c r="B9756" s="2" t="s">
        <v>19258</v>
      </c>
      <c r="C9756" s="6" t="s">
        <v>19259</v>
      </c>
      <c r="D9756" s="3" t="s">
        <v>3086</v>
      </c>
    </row>
    <row r="9757">
      <c r="A9757" s="6" t="s">
        <v>4681</v>
      </c>
      <c r="B9757" s="2" t="s">
        <v>19260</v>
      </c>
      <c r="C9757" s="6" t="s">
        <v>19261</v>
      </c>
      <c r="D9757" s="3" t="s">
        <v>3086</v>
      </c>
    </row>
    <row r="9758">
      <c r="A9758" s="6" t="s">
        <v>4681</v>
      </c>
      <c r="B9758" s="2" t="s">
        <v>19262</v>
      </c>
      <c r="C9758" s="6" t="s">
        <v>19263</v>
      </c>
      <c r="D9758" s="3" t="s">
        <v>3088</v>
      </c>
    </row>
    <row r="9759">
      <c r="A9759" s="6" t="s">
        <v>4681</v>
      </c>
      <c r="B9759" s="2" t="s">
        <v>19264</v>
      </c>
      <c r="C9759" s="6" t="s">
        <v>19265</v>
      </c>
      <c r="D9759" s="3" t="s">
        <v>3088</v>
      </c>
    </row>
    <row r="9760">
      <c r="A9760" s="6" t="s">
        <v>4681</v>
      </c>
      <c r="B9760" s="2" t="s">
        <v>19266</v>
      </c>
      <c r="C9760" s="6" t="s">
        <v>19267</v>
      </c>
      <c r="D9760" s="3" t="s">
        <v>3088</v>
      </c>
    </row>
    <row r="9761">
      <c r="A9761" s="6" t="s">
        <v>4681</v>
      </c>
      <c r="B9761" s="2" t="s">
        <v>19268</v>
      </c>
      <c r="C9761" s="6" t="s">
        <v>19269</v>
      </c>
      <c r="D9761" s="3" t="s">
        <v>3088</v>
      </c>
    </row>
    <row r="9762">
      <c r="A9762" s="6" t="s">
        <v>4681</v>
      </c>
      <c r="B9762" s="2" t="s">
        <v>19270</v>
      </c>
      <c r="C9762" s="6" t="s">
        <v>19271</v>
      </c>
      <c r="D9762" s="3" t="s">
        <v>3088</v>
      </c>
    </row>
    <row r="9763">
      <c r="A9763" s="6" t="s">
        <v>4681</v>
      </c>
      <c r="B9763" s="2" t="s">
        <v>19272</v>
      </c>
      <c r="C9763" s="6" t="s">
        <v>19273</v>
      </c>
      <c r="D9763" s="3" t="s">
        <v>3088</v>
      </c>
    </row>
    <row r="9764">
      <c r="A9764" s="6" t="s">
        <v>4681</v>
      </c>
      <c r="B9764" s="2" t="s">
        <v>19274</v>
      </c>
      <c r="C9764" s="6" t="s">
        <v>19275</v>
      </c>
      <c r="D9764" s="3" t="s">
        <v>3088</v>
      </c>
    </row>
    <row r="9765">
      <c r="A9765" s="6" t="s">
        <v>4681</v>
      </c>
      <c r="B9765" s="2" t="s">
        <v>19276</v>
      </c>
      <c r="C9765" s="6" t="s">
        <v>19277</v>
      </c>
      <c r="D9765" s="3" t="s">
        <v>3088</v>
      </c>
    </row>
    <row r="9766">
      <c r="A9766" s="6" t="s">
        <v>4681</v>
      </c>
      <c r="B9766" s="2" t="s">
        <v>19278</v>
      </c>
      <c r="C9766" s="6" t="s">
        <v>19279</v>
      </c>
      <c r="D9766" s="3" t="s">
        <v>3090</v>
      </c>
    </row>
    <row r="9767">
      <c r="A9767" s="6" t="s">
        <v>4681</v>
      </c>
      <c r="B9767" s="2" t="s">
        <v>19280</v>
      </c>
      <c r="C9767" s="6" t="s">
        <v>19281</v>
      </c>
      <c r="D9767" s="3" t="s">
        <v>3090</v>
      </c>
    </row>
    <row r="9768">
      <c r="A9768" s="6" t="s">
        <v>4681</v>
      </c>
      <c r="B9768" s="2" t="s">
        <v>19282</v>
      </c>
      <c r="C9768" s="6" t="s">
        <v>19283</v>
      </c>
      <c r="D9768" s="3" t="s">
        <v>3090</v>
      </c>
    </row>
    <row r="9769">
      <c r="A9769" s="6" t="s">
        <v>4681</v>
      </c>
      <c r="B9769" s="2" t="s">
        <v>19284</v>
      </c>
      <c r="C9769" s="6" t="s">
        <v>19285</v>
      </c>
      <c r="D9769" s="3" t="s">
        <v>3090</v>
      </c>
    </row>
    <row r="9770">
      <c r="A9770" s="6" t="s">
        <v>4681</v>
      </c>
      <c r="B9770" s="2" t="s">
        <v>19286</v>
      </c>
      <c r="C9770" s="6" t="s">
        <v>19287</v>
      </c>
      <c r="D9770" s="3" t="s">
        <v>3090</v>
      </c>
    </row>
    <row r="9771">
      <c r="A9771" s="6" t="s">
        <v>4681</v>
      </c>
      <c r="B9771" s="2" t="s">
        <v>19288</v>
      </c>
      <c r="C9771" s="6" t="s">
        <v>19289</v>
      </c>
      <c r="D9771" s="3" t="s">
        <v>3090</v>
      </c>
    </row>
    <row r="9772">
      <c r="A9772" s="6" t="s">
        <v>4681</v>
      </c>
      <c r="B9772" s="2" t="s">
        <v>19290</v>
      </c>
      <c r="C9772" s="6" t="s">
        <v>19291</v>
      </c>
      <c r="D9772" s="3" t="s">
        <v>3090</v>
      </c>
    </row>
    <row r="9773">
      <c r="A9773" s="6" t="s">
        <v>4681</v>
      </c>
      <c r="B9773" s="2" t="s">
        <v>19292</v>
      </c>
      <c r="C9773" s="6" t="s">
        <v>19293</v>
      </c>
      <c r="D9773" s="3" t="s">
        <v>3090</v>
      </c>
    </row>
    <row r="9774">
      <c r="A9774" s="6" t="s">
        <v>4681</v>
      </c>
      <c r="B9774" s="2" t="s">
        <v>19294</v>
      </c>
      <c r="C9774" s="6" t="s">
        <v>19295</v>
      </c>
      <c r="D9774" s="3" t="s">
        <v>3092</v>
      </c>
    </row>
    <row r="9775">
      <c r="A9775" s="6" t="s">
        <v>4681</v>
      </c>
      <c r="B9775" s="2" t="s">
        <v>19296</v>
      </c>
      <c r="C9775" s="6" t="s">
        <v>19297</v>
      </c>
      <c r="D9775" s="3" t="s">
        <v>3092</v>
      </c>
    </row>
    <row r="9776">
      <c r="A9776" s="6" t="s">
        <v>4681</v>
      </c>
      <c r="B9776" s="2" t="s">
        <v>19298</v>
      </c>
      <c r="C9776" s="6" t="s">
        <v>19299</v>
      </c>
      <c r="D9776" s="3" t="s">
        <v>3092</v>
      </c>
    </row>
    <row r="9777">
      <c r="A9777" s="6" t="s">
        <v>4681</v>
      </c>
      <c r="B9777" s="2" t="s">
        <v>19300</v>
      </c>
      <c r="C9777" s="6" t="s">
        <v>19301</v>
      </c>
      <c r="D9777" s="3" t="s">
        <v>3092</v>
      </c>
    </row>
    <row r="9778">
      <c r="A9778" s="6" t="s">
        <v>4681</v>
      </c>
      <c r="B9778" s="2" t="s">
        <v>19302</v>
      </c>
      <c r="C9778" s="6" t="s">
        <v>19303</v>
      </c>
      <c r="D9778" s="3" t="s">
        <v>3092</v>
      </c>
    </row>
    <row r="9779">
      <c r="A9779" s="6" t="s">
        <v>4681</v>
      </c>
      <c r="B9779" s="2" t="s">
        <v>19304</v>
      </c>
      <c r="C9779" s="6" t="s">
        <v>19305</v>
      </c>
      <c r="D9779" s="3" t="s">
        <v>3092</v>
      </c>
    </row>
    <row r="9780">
      <c r="A9780" s="6" t="s">
        <v>4681</v>
      </c>
      <c r="B9780" s="2" t="s">
        <v>19306</v>
      </c>
      <c r="C9780" s="6" t="s">
        <v>19307</v>
      </c>
      <c r="D9780" s="3" t="s">
        <v>3092</v>
      </c>
    </row>
    <row r="9781">
      <c r="A9781" s="6" t="s">
        <v>4681</v>
      </c>
      <c r="B9781" s="2" t="s">
        <v>19308</v>
      </c>
      <c r="C9781" s="6" t="s">
        <v>19309</v>
      </c>
      <c r="D9781" s="3" t="s">
        <v>3092</v>
      </c>
    </row>
    <row r="9782">
      <c r="A9782" s="6" t="s">
        <v>4681</v>
      </c>
      <c r="B9782" s="2" t="s">
        <v>19310</v>
      </c>
      <c r="C9782" s="6" t="s">
        <v>19311</v>
      </c>
      <c r="D9782" s="3" t="s">
        <v>3094</v>
      </c>
    </row>
    <row r="9783">
      <c r="A9783" s="6" t="s">
        <v>4681</v>
      </c>
      <c r="B9783" s="2" t="s">
        <v>19312</v>
      </c>
      <c r="C9783" s="6" t="s">
        <v>19313</v>
      </c>
      <c r="D9783" s="3" t="s">
        <v>3094</v>
      </c>
    </row>
    <row r="9784">
      <c r="A9784" s="6" t="s">
        <v>4681</v>
      </c>
      <c r="B9784" s="2" t="s">
        <v>19314</v>
      </c>
      <c r="C9784" s="6" t="s">
        <v>19315</v>
      </c>
      <c r="D9784" s="3" t="s">
        <v>3094</v>
      </c>
    </row>
    <row r="9785">
      <c r="A9785" s="6" t="s">
        <v>4681</v>
      </c>
      <c r="B9785" s="2" t="s">
        <v>19316</v>
      </c>
      <c r="C9785" s="6" t="s">
        <v>19317</v>
      </c>
      <c r="D9785" s="3" t="s">
        <v>3094</v>
      </c>
    </row>
    <row r="9786">
      <c r="A9786" s="6" t="s">
        <v>4681</v>
      </c>
      <c r="B9786" s="2" t="s">
        <v>19318</v>
      </c>
      <c r="C9786" s="6" t="s">
        <v>19319</v>
      </c>
      <c r="D9786" s="3" t="s">
        <v>3094</v>
      </c>
    </row>
    <row r="9787">
      <c r="A9787" s="6" t="s">
        <v>4681</v>
      </c>
      <c r="B9787" s="2" t="s">
        <v>19320</v>
      </c>
      <c r="C9787" s="6" t="s">
        <v>19321</v>
      </c>
      <c r="D9787" s="3" t="s">
        <v>3094</v>
      </c>
    </row>
    <row r="9788">
      <c r="A9788" s="6" t="s">
        <v>4681</v>
      </c>
      <c r="B9788" s="2" t="s">
        <v>19322</v>
      </c>
      <c r="C9788" s="6" t="s">
        <v>19323</v>
      </c>
      <c r="D9788" s="3" t="s">
        <v>3094</v>
      </c>
    </row>
    <row r="9789">
      <c r="A9789" s="6" t="s">
        <v>4681</v>
      </c>
      <c r="B9789" s="2" t="s">
        <v>19324</v>
      </c>
      <c r="C9789" s="6" t="s">
        <v>19325</v>
      </c>
      <c r="D9789" s="3" t="s">
        <v>3094</v>
      </c>
    </row>
    <row r="9790">
      <c r="A9790" s="6" t="s">
        <v>4681</v>
      </c>
      <c r="B9790" s="2" t="s">
        <v>19326</v>
      </c>
      <c r="C9790" s="6" t="s">
        <v>19327</v>
      </c>
      <c r="D9790" s="3" t="s">
        <v>3094</v>
      </c>
    </row>
    <row r="9791">
      <c r="A9791" s="6" t="s">
        <v>4681</v>
      </c>
      <c r="B9791" s="2" t="s">
        <v>19328</v>
      </c>
      <c r="C9791" s="6" t="s">
        <v>19329</v>
      </c>
      <c r="D9791" s="3" t="s">
        <v>3096</v>
      </c>
    </row>
    <row r="9792">
      <c r="A9792" s="6" t="s">
        <v>4681</v>
      </c>
      <c r="B9792" s="2" t="s">
        <v>19330</v>
      </c>
      <c r="C9792" s="6" t="s">
        <v>19331</v>
      </c>
      <c r="D9792" s="3" t="s">
        <v>3096</v>
      </c>
    </row>
    <row r="9793">
      <c r="A9793" s="6" t="s">
        <v>4681</v>
      </c>
      <c r="B9793" s="2" t="s">
        <v>19332</v>
      </c>
      <c r="C9793" s="6" t="s">
        <v>19333</v>
      </c>
      <c r="D9793" s="3" t="s">
        <v>3096</v>
      </c>
    </row>
    <row r="9794">
      <c r="A9794" s="6" t="s">
        <v>4681</v>
      </c>
      <c r="B9794" s="2" t="s">
        <v>19334</v>
      </c>
      <c r="C9794" s="6" t="s">
        <v>19335</v>
      </c>
      <c r="D9794" s="3" t="s">
        <v>3096</v>
      </c>
    </row>
    <row r="9795">
      <c r="A9795" s="6" t="s">
        <v>4681</v>
      </c>
      <c r="B9795" s="2" t="s">
        <v>19336</v>
      </c>
      <c r="C9795" s="6" t="s">
        <v>19337</v>
      </c>
      <c r="D9795" s="3" t="s">
        <v>3096</v>
      </c>
    </row>
    <row r="9796">
      <c r="A9796" s="6" t="s">
        <v>4681</v>
      </c>
      <c r="B9796" s="2" t="s">
        <v>19338</v>
      </c>
      <c r="C9796" s="6" t="s">
        <v>19339</v>
      </c>
      <c r="D9796" s="3" t="s">
        <v>3096</v>
      </c>
    </row>
    <row r="9797">
      <c r="A9797" s="6" t="s">
        <v>4681</v>
      </c>
      <c r="B9797" s="2" t="s">
        <v>19340</v>
      </c>
      <c r="C9797" s="6" t="s">
        <v>19341</v>
      </c>
      <c r="D9797" s="3" t="s">
        <v>3096</v>
      </c>
    </row>
    <row r="9798">
      <c r="A9798" s="6" t="s">
        <v>4681</v>
      </c>
      <c r="B9798" s="2" t="s">
        <v>19342</v>
      </c>
      <c r="C9798" s="6" t="s">
        <v>19343</v>
      </c>
      <c r="D9798" s="3" t="s">
        <v>3096</v>
      </c>
    </row>
    <row r="9799">
      <c r="A9799" s="6" t="s">
        <v>4681</v>
      </c>
      <c r="B9799" s="2" t="s">
        <v>19344</v>
      </c>
      <c r="C9799" s="6" t="s">
        <v>19345</v>
      </c>
      <c r="D9799" s="3" t="s">
        <v>3096</v>
      </c>
    </row>
    <row r="9800">
      <c r="A9800" s="6" t="s">
        <v>4681</v>
      </c>
      <c r="B9800" s="2" t="s">
        <v>19346</v>
      </c>
      <c r="C9800" s="6" t="s">
        <v>19347</v>
      </c>
      <c r="D9800" s="3" t="s">
        <v>3096</v>
      </c>
    </row>
    <row r="9801">
      <c r="A9801" s="6" t="s">
        <v>4681</v>
      </c>
      <c r="B9801" s="2" t="s">
        <v>19348</v>
      </c>
      <c r="C9801" s="6" t="s">
        <v>19349</v>
      </c>
      <c r="D9801" s="3" t="s">
        <v>3098</v>
      </c>
    </row>
    <row r="9802">
      <c r="A9802" s="6" t="s">
        <v>4681</v>
      </c>
      <c r="B9802" s="2" t="s">
        <v>19350</v>
      </c>
      <c r="C9802" s="6" t="s">
        <v>19351</v>
      </c>
      <c r="D9802" s="3" t="s">
        <v>3098</v>
      </c>
    </row>
    <row r="9803">
      <c r="A9803" s="6" t="s">
        <v>4681</v>
      </c>
      <c r="B9803" s="2" t="s">
        <v>19352</v>
      </c>
      <c r="C9803" s="6" t="s">
        <v>19353</v>
      </c>
      <c r="D9803" s="3" t="s">
        <v>3098</v>
      </c>
    </row>
    <row r="9804">
      <c r="A9804" s="6" t="s">
        <v>4681</v>
      </c>
      <c r="B9804" s="2" t="s">
        <v>19354</v>
      </c>
      <c r="C9804" s="6" t="s">
        <v>19355</v>
      </c>
      <c r="D9804" s="3" t="s">
        <v>3098</v>
      </c>
    </row>
    <row r="9805">
      <c r="A9805" s="6" t="s">
        <v>4681</v>
      </c>
      <c r="B9805" s="2" t="s">
        <v>19356</v>
      </c>
      <c r="C9805" s="6" t="s">
        <v>19357</v>
      </c>
      <c r="D9805" s="3" t="s">
        <v>3098</v>
      </c>
    </row>
    <row r="9806">
      <c r="A9806" s="6" t="s">
        <v>4681</v>
      </c>
      <c r="B9806" s="2" t="s">
        <v>19358</v>
      </c>
      <c r="C9806" s="6" t="s">
        <v>19359</v>
      </c>
      <c r="D9806" s="3" t="s">
        <v>3098</v>
      </c>
    </row>
    <row r="9807">
      <c r="A9807" s="6" t="s">
        <v>4681</v>
      </c>
      <c r="B9807" s="2" t="s">
        <v>19360</v>
      </c>
      <c r="C9807" s="6" t="s">
        <v>19361</v>
      </c>
      <c r="D9807" s="3" t="s">
        <v>3098</v>
      </c>
    </row>
    <row r="9808">
      <c r="A9808" s="6" t="s">
        <v>4681</v>
      </c>
      <c r="B9808" s="2" t="s">
        <v>19362</v>
      </c>
      <c r="C9808" s="6" t="s">
        <v>19363</v>
      </c>
      <c r="D9808" s="3" t="s">
        <v>3098</v>
      </c>
    </row>
    <row r="9809">
      <c r="A9809" s="6" t="s">
        <v>4681</v>
      </c>
      <c r="B9809" s="2" t="s">
        <v>19364</v>
      </c>
      <c r="C9809" s="6" t="s">
        <v>19365</v>
      </c>
      <c r="D9809" s="3" t="s">
        <v>3098</v>
      </c>
    </row>
    <row r="9810">
      <c r="A9810" s="6" t="s">
        <v>4681</v>
      </c>
      <c r="B9810" s="2" t="s">
        <v>19366</v>
      </c>
      <c r="C9810" s="6" t="s">
        <v>19367</v>
      </c>
      <c r="D9810" s="3" t="s">
        <v>3098</v>
      </c>
    </row>
    <row r="9811">
      <c r="A9811" s="6" t="s">
        <v>4681</v>
      </c>
      <c r="B9811" s="2" t="s">
        <v>19368</v>
      </c>
      <c r="C9811" s="6" t="s">
        <v>19369</v>
      </c>
      <c r="D9811" s="3" t="s">
        <v>3100</v>
      </c>
    </row>
    <row r="9812">
      <c r="A9812" s="6" t="s">
        <v>4681</v>
      </c>
      <c r="B9812" s="2" t="s">
        <v>19370</v>
      </c>
      <c r="C9812" s="6" t="s">
        <v>19371</v>
      </c>
      <c r="D9812" s="3" t="s">
        <v>3100</v>
      </c>
    </row>
    <row r="9813">
      <c r="A9813" s="6" t="s">
        <v>4681</v>
      </c>
      <c r="B9813" s="2" t="s">
        <v>19372</v>
      </c>
      <c r="C9813" s="6" t="s">
        <v>19373</v>
      </c>
      <c r="D9813" s="3" t="s">
        <v>3100</v>
      </c>
    </row>
    <row r="9814">
      <c r="A9814" s="6" t="s">
        <v>4681</v>
      </c>
      <c r="B9814" s="2" t="s">
        <v>19374</v>
      </c>
      <c r="C9814" s="6" t="s">
        <v>19375</v>
      </c>
      <c r="D9814" s="3" t="s">
        <v>3100</v>
      </c>
    </row>
    <row r="9815">
      <c r="A9815" s="6" t="s">
        <v>4681</v>
      </c>
      <c r="B9815" s="2" t="s">
        <v>19376</v>
      </c>
      <c r="C9815" s="6" t="s">
        <v>19377</v>
      </c>
      <c r="D9815" s="3" t="s">
        <v>3102</v>
      </c>
    </row>
    <row r="9816">
      <c r="A9816" s="6" t="s">
        <v>4681</v>
      </c>
      <c r="B9816" s="2" t="s">
        <v>19378</v>
      </c>
      <c r="C9816" s="6" t="s">
        <v>19379</v>
      </c>
      <c r="D9816" s="3" t="s">
        <v>3102</v>
      </c>
    </row>
    <row r="9817">
      <c r="A9817" s="6" t="s">
        <v>4681</v>
      </c>
      <c r="B9817" s="2" t="s">
        <v>19380</v>
      </c>
      <c r="C9817" s="6" t="s">
        <v>19381</v>
      </c>
      <c r="D9817" s="3" t="s">
        <v>3102</v>
      </c>
    </row>
    <row r="9818">
      <c r="A9818" s="6" t="s">
        <v>4681</v>
      </c>
      <c r="B9818" s="2" t="s">
        <v>19382</v>
      </c>
      <c r="C9818" s="6" t="s">
        <v>19383</v>
      </c>
      <c r="D9818" s="3" t="s">
        <v>3102</v>
      </c>
    </row>
    <row r="9819">
      <c r="A9819" s="6" t="s">
        <v>4681</v>
      </c>
      <c r="B9819" s="2" t="s">
        <v>19384</v>
      </c>
      <c r="C9819" s="6" t="s">
        <v>19385</v>
      </c>
      <c r="D9819" s="3" t="s">
        <v>3102</v>
      </c>
    </row>
    <row r="9820">
      <c r="A9820" s="6" t="s">
        <v>4681</v>
      </c>
      <c r="B9820" s="2" t="s">
        <v>19386</v>
      </c>
      <c r="C9820" s="6" t="s">
        <v>19387</v>
      </c>
      <c r="D9820" s="3" t="s">
        <v>3104</v>
      </c>
    </row>
    <row r="9821">
      <c r="A9821" s="6" t="s">
        <v>4681</v>
      </c>
      <c r="B9821" s="2" t="s">
        <v>19388</v>
      </c>
      <c r="C9821" s="6" t="s">
        <v>19389</v>
      </c>
      <c r="D9821" s="3" t="s">
        <v>3104</v>
      </c>
    </row>
    <row r="9822">
      <c r="A9822" s="6" t="s">
        <v>4681</v>
      </c>
      <c r="B9822" s="2" t="s">
        <v>19390</v>
      </c>
      <c r="C9822" s="6" t="s">
        <v>19391</v>
      </c>
      <c r="D9822" s="3" t="s">
        <v>3104</v>
      </c>
    </row>
    <row r="9823">
      <c r="A9823" s="6" t="s">
        <v>4681</v>
      </c>
      <c r="B9823" s="2" t="s">
        <v>19392</v>
      </c>
      <c r="C9823" s="6" t="s">
        <v>19393</v>
      </c>
      <c r="D9823" s="3" t="s">
        <v>3104</v>
      </c>
    </row>
    <row r="9824">
      <c r="A9824" s="6" t="s">
        <v>4681</v>
      </c>
      <c r="B9824" s="2" t="s">
        <v>19394</v>
      </c>
      <c r="C9824" s="6" t="s">
        <v>19395</v>
      </c>
      <c r="D9824" s="3" t="s">
        <v>3107</v>
      </c>
    </row>
    <row r="9825">
      <c r="A9825" s="6" t="s">
        <v>4681</v>
      </c>
      <c r="B9825" s="2" t="s">
        <v>19396</v>
      </c>
      <c r="C9825" s="6" t="s">
        <v>19397</v>
      </c>
      <c r="D9825" s="3" t="s">
        <v>3107</v>
      </c>
    </row>
    <row r="9826">
      <c r="A9826" s="6" t="s">
        <v>4681</v>
      </c>
      <c r="B9826" s="2" t="s">
        <v>19398</v>
      </c>
      <c r="C9826" s="6" t="s">
        <v>19399</v>
      </c>
      <c r="D9826" s="3" t="s">
        <v>3107</v>
      </c>
    </row>
    <row r="9827">
      <c r="A9827" s="6" t="s">
        <v>4681</v>
      </c>
      <c r="B9827" s="2" t="s">
        <v>19400</v>
      </c>
      <c r="C9827" s="6" t="s">
        <v>19401</v>
      </c>
      <c r="D9827" s="3" t="s">
        <v>3107</v>
      </c>
    </row>
    <row r="9828">
      <c r="A9828" s="6" t="s">
        <v>4681</v>
      </c>
      <c r="B9828" s="2" t="s">
        <v>19402</v>
      </c>
      <c r="C9828" s="6" t="s">
        <v>19403</v>
      </c>
      <c r="D9828" s="3" t="s">
        <v>3109</v>
      </c>
    </row>
    <row r="9829">
      <c r="A9829" s="6" t="s">
        <v>4681</v>
      </c>
      <c r="B9829" s="2" t="s">
        <v>19404</v>
      </c>
      <c r="C9829" s="6" t="s">
        <v>19405</v>
      </c>
      <c r="D9829" s="3" t="s">
        <v>3109</v>
      </c>
    </row>
    <row r="9830">
      <c r="A9830" s="6" t="s">
        <v>4681</v>
      </c>
      <c r="B9830" s="2" t="s">
        <v>19406</v>
      </c>
      <c r="C9830" s="6" t="s">
        <v>19407</v>
      </c>
      <c r="D9830" s="3" t="s">
        <v>3109</v>
      </c>
    </row>
    <row r="9831">
      <c r="A9831" s="6" t="s">
        <v>4681</v>
      </c>
      <c r="B9831" s="2" t="s">
        <v>19408</v>
      </c>
      <c r="C9831" s="6" t="s">
        <v>19409</v>
      </c>
      <c r="D9831" s="3" t="s">
        <v>3109</v>
      </c>
    </row>
    <row r="9832">
      <c r="A9832" s="6" t="s">
        <v>4681</v>
      </c>
      <c r="B9832" s="2" t="s">
        <v>19410</v>
      </c>
      <c r="C9832" s="6" t="s">
        <v>19411</v>
      </c>
      <c r="D9832" s="3" t="s">
        <v>3109</v>
      </c>
    </row>
    <row r="9833">
      <c r="A9833" s="6" t="s">
        <v>4681</v>
      </c>
      <c r="B9833" s="2" t="s">
        <v>19412</v>
      </c>
      <c r="C9833" s="6" t="s">
        <v>19413</v>
      </c>
      <c r="D9833" s="3" t="s">
        <v>3109</v>
      </c>
    </row>
    <row r="9834">
      <c r="A9834" s="6" t="s">
        <v>4681</v>
      </c>
      <c r="B9834" s="2" t="s">
        <v>19414</v>
      </c>
      <c r="C9834" s="6" t="s">
        <v>19415</v>
      </c>
      <c r="D9834" s="3" t="s">
        <v>3109</v>
      </c>
    </row>
    <row r="9835">
      <c r="A9835" s="6" t="s">
        <v>4681</v>
      </c>
      <c r="B9835" s="2" t="s">
        <v>19416</v>
      </c>
      <c r="C9835" s="6" t="s">
        <v>19417</v>
      </c>
      <c r="D9835" s="3" t="s">
        <v>3109</v>
      </c>
    </row>
    <row r="9836">
      <c r="A9836" s="6" t="s">
        <v>4681</v>
      </c>
      <c r="B9836" s="2" t="s">
        <v>19418</v>
      </c>
      <c r="C9836" s="6" t="s">
        <v>19419</v>
      </c>
      <c r="D9836" s="3" t="s">
        <v>3111</v>
      </c>
    </row>
    <row r="9837">
      <c r="A9837" s="6" t="s">
        <v>4681</v>
      </c>
      <c r="B9837" s="2" t="s">
        <v>19420</v>
      </c>
      <c r="C9837" s="6" t="s">
        <v>19421</v>
      </c>
      <c r="D9837" s="3" t="s">
        <v>3111</v>
      </c>
    </row>
    <row r="9838">
      <c r="A9838" s="6" t="s">
        <v>4681</v>
      </c>
      <c r="B9838" s="2" t="s">
        <v>19422</v>
      </c>
      <c r="C9838" s="6" t="s">
        <v>19423</v>
      </c>
      <c r="D9838" s="3" t="s">
        <v>3111</v>
      </c>
    </row>
    <row r="9839">
      <c r="A9839" s="6" t="s">
        <v>4681</v>
      </c>
      <c r="B9839" s="2" t="s">
        <v>19424</v>
      </c>
      <c r="C9839" s="6" t="s">
        <v>19425</v>
      </c>
      <c r="D9839" s="3" t="s">
        <v>3111</v>
      </c>
    </row>
    <row r="9840">
      <c r="A9840" s="6" t="s">
        <v>4681</v>
      </c>
      <c r="B9840" s="2" t="s">
        <v>19426</v>
      </c>
      <c r="C9840" s="6" t="s">
        <v>19427</v>
      </c>
      <c r="D9840" s="3" t="s">
        <v>3111</v>
      </c>
    </row>
    <row r="9841">
      <c r="A9841" s="6" t="s">
        <v>4681</v>
      </c>
      <c r="B9841" s="2" t="s">
        <v>19428</v>
      </c>
      <c r="C9841" s="6" t="s">
        <v>19429</v>
      </c>
      <c r="D9841" s="3" t="s">
        <v>3111</v>
      </c>
    </row>
    <row r="9842">
      <c r="A9842" s="6" t="s">
        <v>4681</v>
      </c>
      <c r="B9842" s="2" t="s">
        <v>19430</v>
      </c>
      <c r="C9842" s="6" t="s">
        <v>19431</v>
      </c>
      <c r="D9842" s="3" t="s">
        <v>3111</v>
      </c>
    </row>
    <row r="9843">
      <c r="A9843" s="6" t="s">
        <v>4681</v>
      </c>
      <c r="B9843" s="2" t="s">
        <v>19432</v>
      </c>
      <c r="C9843" s="6" t="s">
        <v>19433</v>
      </c>
      <c r="D9843" s="3" t="s">
        <v>3111</v>
      </c>
    </row>
    <row r="9844">
      <c r="A9844" s="6" t="s">
        <v>4681</v>
      </c>
      <c r="B9844" s="2" t="s">
        <v>19434</v>
      </c>
      <c r="C9844" s="6" t="s">
        <v>19435</v>
      </c>
      <c r="D9844" s="3" t="s">
        <v>3113</v>
      </c>
    </row>
    <row r="9845">
      <c r="A9845" s="6" t="s">
        <v>4681</v>
      </c>
      <c r="B9845" s="2" t="s">
        <v>19436</v>
      </c>
      <c r="C9845" s="6" t="s">
        <v>19437</v>
      </c>
      <c r="D9845" s="3" t="s">
        <v>3113</v>
      </c>
    </row>
    <row r="9846">
      <c r="A9846" s="6" t="s">
        <v>4681</v>
      </c>
      <c r="B9846" s="2" t="s">
        <v>19438</v>
      </c>
      <c r="C9846" s="6" t="s">
        <v>19439</v>
      </c>
      <c r="D9846" s="3" t="s">
        <v>3113</v>
      </c>
    </row>
    <row r="9847">
      <c r="A9847" s="6" t="s">
        <v>4681</v>
      </c>
      <c r="B9847" s="2" t="s">
        <v>19440</v>
      </c>
      <c r="C9847" s="6" t="s">
        <v>19441</v>
      </c>
      <c r="D9847" s="3" t="s">
        <v>3113</v>
      </c>
    </row>
    <row r="9848">
      <c r="A9848" s="6" t="s">
        <v>4681</v>
      </c>
      <c r="B9848" s="2" t="s">
        <v>19442</v>
      </c>
      <c r="C9848" s="6" t="s">
        <v>19443</v>
      </c>
      <c r="D9848" s="3" t="s">
        <v>3113</v>
      </c>
    </row>
    <row r="9849">
      <c r="A9849" s="6" t="s">
        <v>4681</v>
      </c>
      <c r="B9849" s="2" t="s">
        <v>19444</v>
      </c>
      <c r="C9849" s="6" t="s">
        <v>19445</v>
      </c>
      <c r="D9849" s="3" t="s">
        <v>3113</v>
      </c>
    </row>
    <row r="9850">
      <c r="A9850" s="6" t="s">
        <v>4681</v>
      </c>
      <c r="B9850" s="2" t="s">
        <v>19446</v>
      </c>
      <c r="C9850" s="6" t="s">
        <v>19447</v>
      </c>
      <c r="D9850" s="3" t="s">
        <v>3113</v>
      </c>
    </row>
    <row r="9851">
      <c r="A9851" s="6" t="s">
        <v>4681</v>
      </c>
      <c r="B9851" s="2" t="s">
        <v>19448</v>
      </c>
      <c r="C9851" s="6" t="s">
        <v>19449</v>
      </c>
      <c r="D9851" s="3" t="s">
        <v>3113</v>
      </c>
    </row>
    <row r="9852">
      <c r="A9852" s="6" t="s">
        <v>4681</v>
      </c>
      <c r="B9852" s="2" t="s">
        <v>19450</v>
      </c>
      <c r="C9852" s="6" t="s">
        <v>19451</v>
      </c>
      <c r="D9852" s="3" t="s">
        <v>3113</v>
      </c>
    </row>
    <row r="9853">
      <c r="A9853" s="6" t="s">
        <v>4681</v>
      </c>
      <c r="B9853" s="2" t="s">
        <v>19452</v>
      </c>
      <c r="C9853" s="6" t="s">
        <v>19453</v>
      </c>
      <c r="D9853" s="3" t="s">
        <v>3115</v>
      </c>
    </row>
    <row r="9854">
      <c r="A9854" s="6" t="s">
        <v>4681</v>
      </c>
      <c r="B9854" s="2" t="s">
        <v>19454</v>
      </c>
      <c r="C9854" s="6" t="s">
        <v>19455</v>
      </c>
      <c r="D9854" s="3" t="s">
        <v>3115</v>
      </c>
    </row>
    <row r="9855">
      <c r="A9855" s="6" t="s">
        <v>4681</v>
      </c>
      <c r="B9855" s="2" t="s">
        <v>19456</v>
      </c>
      <c r="C9855" s="6" t="s">
        <v>19457</v>
      </c>
      <c r="D9855" s="3" t="s">
        <v>3115</v>
      </c>
    </row>
    <row r="9856">
      <c r="A9856" s="6" t="s">
        <v>4681</v>
      </c>
      <c r="B9856" s="2" t="s">
        <v>19458</v>
      </c>
      <c r="C9856" s="6" t="s">
        <v>19459</v>
      </c>
      <c r="D9856" s="3" t="s">
        <v>3115</v>
      </c>
    </row>
    <row r="9857">
      <c r="A9857" s="6" t="s">
        <v>4681</v>
      </c>
      <c r="B9857" s="2" t="s">
        <v>19460</v>
      </c>
      <c r="C9857" s="6" t="s">
        <v>19461</v>
      </c>
      <c r="D9857" s="3" t="s">
        <v>3115</v>
      </c>
    </row>
    <row r="9858">
      <c r="A9858" s="6" t="s">
        <v>4681</v>
      </c>
      <c r="B9858" s="2" t="s">
        <v>19462</v>
      </c>
      <c r="C9858" s="6" t="s">
        <v>19463</v>
      </c>
      <c r="D9858" s="3" t="s">
        <v>3115</v>
      </c>
    </row>
    <row r="9859">
      <c r="A9859" s="6" t="s">
        <v>4681</v>
      </c>
      <c r="B9859" s="2" t="s">
        <v>19464</v>
      </c>
      <c r="C9859" s="6" t="s">
        <v>19465</v>
      </c>
      <c r="D9859" s="3" t="s">
        <v>3115</v>
      </c>
    </row>
    <row r="9860">
      <c r="A9860" s="6" t="s">
        <v>4681</v>
      </c>
      <c r="B9860" s="2" t="s">
        <v>19466</v>
      </c>
      <c r="C9860" s="6" t="s">
        <v>19467</v>
      </c>
      <c r="D9860" s="3" t="s">
        <v>3117</v>
      </c>
    </row>
    <row r="9861">
      <c r="A9861" s="6" t="s">
        <v>4681</v>
      </c>
      <c r="B9861" s="2" t="s">
        <v>19468</v>
      </c>
      <c r="C9861" s="6" t="s">
        <v>19469</v>
      </c>
      <c r="D9861" s="3" t="s">
        <v>3117</v>
      </c>
    </row>
    <row r="9862">
      <c r="A9862" s="6" t="s">
        <v>4681</v>
      </c>
      <c r="B9862" s="2" t="s">
        <v>19470</v>
      </c>
      <c r="C9862" s="6" t="s">
        <v>19471</v>
      </c>
      <c r="D9862" s="3" t="s">
        <v>3117</v>
      </c>
    </row>
    <row r="9863">
      <c r="A9863" s="6" t="s">
        <v>4681</v>
      </c>
      <c r="B9863" s="2" t="s">
        <v>19472</v>
      </c>
      <c r="C9863" s="6" t="s">
        <v>19473</v>
      </c>
      <c r="D9863" s="3" t="s">
        <v>3117</v>
      </c>
    </row>
    <row r="9864">
      <c r="A9864" s="6" t="s">
        <v>4681</v>
      </c>
      <c r="B9864" s="2" t="s">
        <v>19474</v>
      </c>
      <c r="C9864" s="6" t="s">
        <v>19475</v>
      </c>
      <c r="D9864" s="3" t="s">
        <v>3117</v>
      </c>
    </row>
    <row r="9865">
      <c r="A9865" s="6" t="s">
        <v>4681</v>
      </c>
      <c r="B9865" s="2" t="s">
        <v>19476</v>
      </c>
      <c r="C9865" s="6" t="s">
        <v>19477</v>
      </c>
      <c r="D9865" s="3" t="s">
        <v>3117</v>
      </c>
    </row>
    <row r="9866">
      <c r="A9866" s="6" t="s">
        <v>4681</v>
      </c>
      <c r="B9866" s="2" t="s">
        <v>19478</v>
      </c>
      <c r="C9866" s="6" t="s">
        <v>19479</v>
      </c>
      <c r="D9866" s="3" t="s">
        <v>3117</v>
      </c>
    </row>
    <row r="9867">
      <c r="A9867" s="6" t="s">
        <v>4681</v>
      </c>
      <c r="B9867" s="2" t="s">
        <v>19480</v>
      </c>
      <c r="C9867" s="6" t="s">
        <v>3120</v>
      </c>
      <c r="D9867" s="3" t="s">
        <v>3119</v>
      </c>
    </row>
    <row r="9868">
      <c r="A9868" s="6" t="s">
        <v>4681</v>
      </c>
      <c r="B9868" s="2" t="s">
        <v>19481</v>
      </c>
      <c r="C9868" s="6" t="s">
        <v>19482</v>
      </c>
      <c r="D9868" s="3" t="s">
        <v>3121</v>
      </c>
    </row>
    <row r="9869">
      <c r="A9869" s="6" t="s">
        <v>4681</v>
      </c>
      <c r="B9869" s="2" t="s">
        <v>19483</v>
      </c>
      <c r="C9869" s="6" t="s">
        <v>19484</v>
      </c>
      <c r="D9869" s="3" t="s">
        <v>3121</v>
      </c>
    </row>
    <row r="9870">
      <c r="A9870" s="6" t="s">
        <v>4681</v>
      </c>
      <c r="B9870" s="2" t="s">
        <v>19485</v>
      </c>
      <c r="C9870" s="6" t="s">
        <v>19486</v>
      </c>
      <c r="D9870" s="3" t="s">
        <v>3121</v>
      </c>
    </row>
    <row r="9871">
      <c r="A9871" s="6" t="s">
        <v>4681</v>
      </c>
      <c r="B9871" s="2" t="s">
        <v>19487</v>
      </c>
      <c r="C9871" s="6" t="s">
        <v>19488</v>
      </c>
      <c r="D9871" s="3" t="s">
        <v>3123</v>
      </c>
    </row>
    <row r="9872">
      <c r="A9872" s="6" t="s">
        <v>4681</v>
      </c>
      <c r="B9872" s="2" t="s">
        <v>19489</v>
      </c>
      <c r="C9872" s="6" t="s">
        <v>19490</v>
      </c>
      <c r="D9872" s="3" t="s">
        <v>3123</v>
      </c>
    </row>
    <row r="9873">
      <c r="A9873" s="6" t="s">
        <v>4681</v>
      </c>
      <c r="B9873" s="2" t="s">
        <v>19491</v>
      </c>
      <c r="C9873" s="6" t="s">
        <v>19492</v>
      </c>
      <c r="D9873" s="3" t="s">
        <v>3123</v>
      </c>
    </row>
    <row r="9874">
      <c r="A9874" s="6" t="s">
        <v>4681</v>
      </c>
      <c r="B9874" s="2" t="s">
        <v>19493</v>
      </c>
      <c r="C9874" s="6" t="s">
        <v>19494</v>
      </c>
      <c r="D9874" s="3" t="s">
        <v>3125</v>
      </c>
    </row>
    <row r="9875">
      <c r="A9875" s="6" t="s">
        <v>4681</v>
      </c>
      <c r="B9875" s="2" t="s">
        <v>19495</v>
      </c>
      <c r="C9875" s="6" t="s">
        <v>19496</v>
      </c>
      <c r="D9875" s="3" t="s">
        <v>3125</v>
      </c>
    </row>
    <row r="9876">
      <c r="A9876" s="6" t="s">
        <v>4681</v>
      </c>
      <c r="B9876" s="2" t="s">
        <v>19497</v>
      </c>
      <c r="C9876" s="6" t="s">
        <v>19498</v>
      </c>
      <c r="D9876" s="3" t="s">
        <v>3125</v>
      </c>
    </row>
    <row r="9877">
      <c r="A9877" s="6" t="s">
        <v>4681</v>
      </c>
      <c r="B9877" s="2" t="s">
        <v>19499</v>
      </c>
      <c r="C9877" s="6" t="s">
        <v>19500</v>
      </c>
      <c r="D9877" s="3" t="s">
        <v>3125</v>
      </c>
    </row>
    <row r="9878">
      <c r="A9878" s="6" t="s">
        <v>4681</v>
      </c>
      <c r="B9878" s="2" t="s">
        <v>19501</v>
      </c>
      <c r="C9878" s="6" t="s">
        <v>19502</v>
      </c>
      <c r="D9878" s="3" t="s">
        <v>3125</v>
      </c>
    </row>
    <row r="9879">
      <c r="A9879" s="6" t="s">
        <v>4681</v>
      </c>
      <c r="B9879" s="2" t="s">
        <v>19503</v>
      </c>
      <c r="C9879" s="6" t="s">
        <v>19504</v>
      </c>
      <c r="D9879" s="3" t="s">
        <v>3128</v>
      </c>
    </row>
    <row r="9880">
      <c r="A9880" s="6" t="s">
        <v>4681</v>
      </c>
      <c r="B9880" s="2" t="s">
        <v>19505</v>
      </c>
      <c r="C9880" s="6" t="s">
        <v>19506</v>
      </c>
      <c r="D9880" s="3" t="s">
        <v>3128</v>
      </c>
    </row>
    <row r="9881">
      <c r="A9881" s="6" t="s">
        <v>4681</v>
      </c>
      <c r="B9881" s="2" t="s">
        <v>19507</v>
      </c>
      <c r="C9881" s="6" t="s">
        <v>19508</v>
      </c>
      <c r="D9881" s="3" t="s">
        <v>3128</v>
      </c>
    </row>
    <row r="9882">
      <c r="A9882" s="6" t="s">
        <v>4681</v>
      </c>
      <c r="B9882" s="2" t="s">
        <v>19509</v>
      </c>
      <c r="C9882" s="6" t="s">
        <v>19510</v>
      </c>
      <c r="D9882" s="3" t="s">
        <v>3128</v>
      </c>
    </row>
    <row r="9883">
      <c r="A9883" s="6" t="s">
        <v>4681</v>
      </c>
      <c r="B9883" s="2" t="s">
        <v>19511</v>
      </c>
      <c r="C9883" s="6" t="s">
        <v>19512</v>
      </c>
      <c r="D9883" s="3" t="s">
        <v>3130</v>
      </c>
    </row>
    <row r="9884">
      <c r="A9884" s="6" t="s">
        <v>4681</v>
      </c>
      <c r="B9884" s="2" t="s">
        <v>19513</v>
      </c>
      <c r="C9884" s="6" t="s">
        <v>19514</v>
      </c>
      <c r="D9884" s="3" t="s">
        <v>3130</v>
      </c>
    </row>
    <row r="9885">
      <c r="A9885" s="6" t="s">
        <v>4681</v>
      </c>
      <c r="B9885" s="2" t="s">
        <v>19515</v>
      </c>
      <c r="C9885" s="6" t="s">
        <v>19516</v>
      </c>
      <c r="D9885" s="3" t="s">
        <v>3130</v>
      </c>
    </row>
    <row r="9886">
      <c r="A9886" s="6" t="s">
        <v>4681</v>
      </c>
      <c r="B9886" s="2" t="s">
        <v>19517</v>
      </c>
      <c r="C9886" s="6" t="s">
        <v>19518</v>
      </c>
      <c r="D9886" s="3" t="s">
        <v>3130</v>
      </c>
    </row>
    <row r="9887">
      <c r="A9887" s="6" t="s">
        <v>4681</v>
      </c>
      <c r="B9887" s="2" t="s">
        <v>19519</v>
      </c>
      <c r="C9887" s="6" t="s">
        <v>19520</v>
      </c>
      <c r="D9887" s="3" t="s">
        <v>3130</v>
      </c>
    </row>
    <row r="9888">
      <c r="A9888" s="6" t="s">
        <v>4681</v>
      </c>
      <c r="B9888" s="2" t="s">
        <v>19521</v>
      </c>
      <c r="C9888" s="6" t="s">
        <v>19522</v>
      </c>
      <c r="D9888" s="3" t="s">
        <v>3130</v>
      </c>
    </row>
    <row r="9889">
      <c r="A9889" s="6" t="s">
        <v>4681</v>
      </c>
      <c r="B9889" s="2" t="s">
        <v>19523</v>
      </c>
      <c r="C9889" s="6" t="s">
        <v>19524</v>
      </c>
      <c r="D9889" s="3" t="s">
        <v>3130</v>
      </c>
    </row>
    <row r="9890">
      <c r="A9890" s="6" t="s">
        <v>4681</v>
      </c>
      <c r="B9890" s="2" t="s">
        <v>19525</v>
      </c>
      <c r="C9890" s="6" t="s">
        <v>19526</v>
      </c>
      <c r="D9890" s="3" t="s">
        <v>3130</v>
      </c>
    </row>
    <row r="9891">
      <c r="A9891" s="6" t="s">
        <v>4681</v>
      </c>
      <c r="B9891" s="2" t="s">
        <v>19527</v>
      </c>
      <c r="C9891" s="6" t="s">
        <v>19528</v>
      </c>
      <c r="D9891" s="3" t="s">
        <v>3130</v>
      </c>
    </row>
    <row r="9892">
      <c r="A9892" s="6" t="s">
        <v>4681</v>
      </c>
      <c r="B9892" s="2" t="s">
        <v>19529</v>
      </c>
      <c r="C9892" s="6" t="s">
        <v>19530</v>
      </c>
      <c r="D9892" s="3" t="s">
        <v>3130</v>
      </c>
    </row>
    <row r="9893">
      <c r="A9893" s="6" t="s">
        <v>4681</v>
      </c>
      <c r="B9893" s="2" t="s">
        <v>19531</v>
      </c>
      <c r="C9893" s="6" t="s">
        <v>19532</v>
      </c>
      <c r="D9893" s="3" t="s">
        <v>3132</v>
      </c>
    </row>
    <row r="9894">
      <c r="A9894" s="6" t="s">
        <v>4681</v>
      </c>
      <c r="B9894" s="2" t="s">
        <v>19533</v>
      </c>
      <c r="C9894" s="6" t="s">
        <v>19534</v>
      </c>
      <c r="D9894" s="3" t="s">
        <v>3132</v>
      </c>
    </row>
    <row r="9895">
      <c r="A9895" s="6" t="s">
        <v>4681</v>
      </c>
      <c r="B9895" s="2" t="s">
        <v>19535</v>
      </c>
      <c r="C9895" s="6" t="s">
        <v>19536</v>
      </c>
      <c r="D9895" s="3" t="s">
        <v>3132</v>
      </c>
    </row>
    <row r="9896">
      <c r="A9896" s="6" t="s">
        <v>4681</v>
      </c>
      <c r="B9896" s="2" t="s">
        <v>19537</v>
      </c>
      <c r="C9896" s="6" t="s">
        <v>19538</v>
      </c>
      <c r="D9896" s="3" t="s">
        <v>3132</v>
      </c>
    </row>
    <row r="9897">
      <c r="A9897" s="6" t="s">
        <v>4681</v>
      </c>
      <c r="B9897" s="2" t="s">
        <v>19539</v>
      </c>
      <c r="C9897" s="6" t="s">
        <v>19540</v>
      </c>
      <c r="D9897" s="3" t="s">
        <v>3132</v>
      </c>
    </row>
    <row r="9898">
      <c r="A9898" s="6" t="s">
        <v>4681</v>
      </c>
      <c r="B9898" s="2" t="s">
        <v>19541</v>
      </c>
      <c r="C9898" s="6" t="s">
        <v>19542</v>
      </c>
      <c r="D9898" s="3" t="s">
        <v>3134</v>
      </c>
    </row>
    <row r="9899">
      <c r="A9899" s="6" t="s">
        <v>4681</v>
      </c>
      <c r="B9899" s="2" t="s">
        <v>19543</v>
      </c>
      <c r="C9899" s="6" t="s">
        <v>19544</v>
      </c>
      <c r="D9899" s="3" t="s">
        <v>3134</v>
      </c>
    </row>
    <row r="9900">
      <c r="A9900" s="6" t="s">
        <v>4681</v>
      </c>
      <c r="B9900" s="2" t="s">
        <v>19545</v>
      </c>
      <c r="C9900" s="6" t="s">
        <v>19546</v>
      </c>
      <c r="D9900" s="3" t="s">
        <v>3134</v>
      </c>
    </row>
    <row r="9901">
      <c r="A9901" s="6" t="s">
        <v>4681</v>
      </c>
      <c r="B9901" s="2" t="s">
        <v>19547</v>
      </c>
      <c r="C9901" s="6" t="s">
        <v>19548</v>
      </c>
      <c r="D9901" s="3" t="s">
        <v>3134</v>
      </c>
    </row>
    <row r="9902">
      <c r="A9902" s="6" t="s">
        <v>4681</v>
      </c>
      <c r="B9902" s="2" t="s">
        <v>19549</v>
      </c>
      <c r="C9902" s="6" t="s">
        <v>19550</v>
      </c>
      <c r="D9902" s="3" t="s">
        <v>3134</v>
      </c>
    </row>
    <row r="9903">
      <c r="A9903" s="6" t="s">
        <v>4681</v>
      </c>
      <c r="B9903" s="2" t="s">
        <v>19551</v>
      </c>
      <c r="C9903" s="6" t="s">
        <v>19552</v>
      </c>
      <c r="D9903" s="3" t="s">
        <v>3134</v>
      </c>
    </row>
    <row r="9904">
      <c r="A9904" s="6" t="s">
        <v>4681</v>
      </c>
      <c r="B9904" s="2" t="s">
        <v>19553</v>
      </c>
      <c r="C9904" s="6" t="s">
        <v>19554</v>
      </c>
      <c r="D9904" s="3" t="s">
        <v>3134</v>
      </c>
    </row>
    <row r="9905">
      <c r="A9905" s="6" t="s">
        <v>4681</v>
      </c>
      <c r="B9905" s="2" t="s">
        <v>19555</v>
      </c>
      <c r="C9905" s="6" t="s">
        <v>19556</v>
      </c>
      <c r="D9905" s="3" t="s">
        <v>3136</v>
      </c>
    </row>
    <row r="9906">
      <c r="A9906" s="6" t="s">
        <v>4681</v>
      </c>
      <c r="B9906" s="2" t="s">
        <v>19557</v>
      </c>
      <c r="C9906" s="6" t="s">
        <v>19558</v>
      </c>
      <c r="D9906" s="3" t="s">
        <v>3136</v>
      </c>
    </row>
    <row r="9907">
      <c r="A9907" s="6" t="s">
        <v>4681</v>
      </c>
      <c r="B9907" s="2" t="s">
        <v>19559</v>
      </c>
      <c r="C9907" s="6" t="s">
        <v>19560</v>
      </c>
      <c r="D9907" s="3" t="s">
        <v>3136</v>
      </c>
    </row>
    <row r="9908">
      <c r="A9908" s="6" t="s">
        <v>4681</v>
      </c>
      <c r="B9908" s="2" t="s">
        <v>19561</v>
      </c>
      <c r="C9908" s="6" t="s">
        <v>19562</v>
      </c>
      <c r="D9908" s="3" t="s">
        <v>3136</v>
      </c>
    </row>
    <row r="9909">
      <c r="A9909" s="6" t="s">
        <v>4681</v>
      </c>
      <c r="B9909" s="2" t="s">
        <v>19563</v>
      </c>
      <c r="C9909" s="6" t="s">
        <v>19564</v>
      </c>
      <c r="D9909" s="3" t="s">
        <v>3136</v>
      </c>
    </row>
    <row r="9910">
      <c r="A9910" s="6" t="s">
        <v>4681</v>
      </c>
      <c r="B9910" s="2" t="s">
        <v>19565</v>
      </c>
      <c r="C9910" s="6" t="s">
        <v>19566</v>
      </c>
      <c r="D9910" s="3" t="s">
        <v>3136</v>
      </c>
    </row>
    <row r="9911">
      <c r="A9911" s="6" t="s">
        <v>4681</v>
      </c>
      <c r="B9911" s="2" t="s">
        <v>19567</v>
      </c>
      <c r="C9911" s="6" t="s">
        <v>19568</v>
      </c>
      <c r="D9911" s="3" t="s">
        <v>3138</v>
      </c>
    </row>
    <row r="9912">
      <c r="A9912" s="6" t="s">
        <v>4681</v>
      </c>
      <c r="B9912" s="2" t="s">
        <v>19569</v>
      </c>
      <c r="C9912" s="6" t="s">
        <v>19570</v>
      </c>
      <c r="D9912" s="3" t="s">
        <v>3138</v>
      </c>
    </row>
    <row r="9913">
      <c r="A9913" s="6" t="s">
        <v>4681</v>
      </c>
      <c r="B9913" s="2" t="s">
        <v>19571</v>
      </c>
      <c r="C9913" s="6" t="s">
        <v>19572</v>
      </c>
      <c r="D9913" s="3" t="s">
        <v>3138</v>
      </c>
    </row>
    <row r="9914">
      <c r="A9914" s="6" t="s">
        <v>4681</v>
      </c>
      <c r="B9914" s="2" t="s">
        <v>19573</v>
      </c>
      <c r="C9914" s="6" t="s">
        <v>19574</v>
      </c>
      <c r="D9914" s="3" t="s">
        <v>3138</v>
      </c>
    </row>
    <row r="9915">
      <c r="A9915" s="6" t="s">
        <v>4681</v>
      </c>
      <c r="B9915" s="2" t="s">
        <v>19575</v>
      </c>
      <c r="C9915" s="6" t="s">
        <v>19576</v>
      </c>
      <c r="D9915" s="3" t="s">
        <v>3138</v>
      </c>
    </row>
    <row r="9916">
      <c r="A9916" s="6" t="s">
        <v>4681</v>
      </c>
      <c r="B9916" s="2" t="s">
        <v>19577</v>
      </c>
      <c r="C9916" s="6" t="s">
        <v>19578</v>
      </c>
      <c r="D9916" s="3" t="s">
        <v>3138</v>
      </c>
    </row>
    <row r="9917">
      <c r="A9917" s="6" t="s">
        <v>4681</v>
      </c>
      <c r="B9917" s="2" t="s">
        <v>19579</v>
      </c>
      <c r="C9917" s="6" t="s">
        <v>19580</v>
      </c>
      <c r="D9917" s="3" t="s">
        <v>3138</v>
      </c>
    </row>
    <row r="9918">
      <c r="A9918" s="6" t="s">
        <v>4681</v>
      </c>
      <c r="B9918" s="2" t="s">
        <v>19581</v>
      </c>
      <c r="C9918" s="6" t="s">
        <v>19582</v>
      </c>
      <c r="D9918" s="3" t="s">
        <v>3138</v>
      </c>
    </row>
    <row r="9919">
      <c r="A9919" s="6" t="s">
        <v>4681</v>
      </c>
      <c r="B9919" s="2" t="s">
        <v>19583</v>
      </c>
      <c r="C9919" s="6" t="s">
        <v>19584</v>
      </c>
      <c r="D9919" s="3" t="s">
        <v>3140</v>
      </c>
    </row>
    <row r="9920">
      <c r="A9920" s="6" t="s">
        <v>4681</v>
      </c>
      <c r="B9920" s="2" t="s">
        <v>19585</v>
      </c>
      <c r="C9920" s="6" t="s">
        <v>19586</v>
      </c>
      <c r="D9920" s="3" t="s">
        <v>3140</v>
      </c>
    </row>
    <row r="9921">
      <c r="A9921" s="6" t="s">
        <v>4681</v>
      </c>
      <c r="B9921" s="2" t="s">
        <v>19587</v>
      </c>
      <c r="C9921" s="6" t="s">
        <v>19588</v>
      </c>
      <c r="D9921" s="3" t="s">
        <v>3140</v>
      </c>
    </row>
    <row r="9922">
      <c r="A9922" s="6" t="s">
        <v>4681</v>
      </c>
      <c r="B9922" s="2" t="s">
        <v>19589</v>
      </c>
      <c r="C9922" s="6" t="s">
        <v>19590</v>
      </c>
      <c r="D9922" s="3" t="s">
        <v>3142</v>
      </c>
    </row>
    <row r="9923">
      <c r="A9923" s="6" t="s">
        <v>4681</v>
      </c>
      <c r="B9923" s="2" t="s">
        <v>19591</v>
      </c>
      <c r="C9923" s="6" t="s">
        <v>19592</v>
      </c>
      <c r="D9923" s="3" t="s">
        <v>3142</v>
      </c>
    </row>
    <row r="9924">
      <c r="A9924" s="6" t="s">
        <v>4681</v>
      </c>
      <c r="B9924" s="2" t="s">
        <v>19593</v>
      </c>
      <c r="C9924" s="6" t="s">
        <v>19594</v>
      </c>
      <c r="D9924" s="3" t="s">
        <v>3142</v>
      </c>
    </row>
    <row r="9925">
      <c r="A9925" s="6" t="s">
        <v>4681</v>
      </c>
      <c r="B9925" s="2" t="s">
        <v>19595</v>
      </c>
      <c r="C9925" s="6" t="s">
        <v>19596</v>
      </c>
      <c r="D9925" s="3" t="s">
        <v>3144</v>
      </c>
    </row>
    <row r="9926">
      <c r="A9926" s="6" t="s">
        <v>4681</v>
      </c>
      <c r="B9926" s="2" t="s">
        <v>19597</v>
      </c>
      <c r="C9926" s="6" t="s">
        <v>19598</v>
      </c>
      <c r="D9926" s="3" t="s">
        <v>3144</v>
      </c>
    </row>
    <row r="9927">
      <c r="A9927" s="6" t="s">
        <v>4681</v>
      </c>
      <c r="B9927" s="2" t="s">
        <v>19599</v>
      </c>
      <c r="C9927" s="6" t="s">
        <v>19600</v>
      </c>
      <c r="D9927" s="3" t="s">
        <v>3144</v>
      </c>
    </row>
    <row r="9928">
      <c r="A9928" s="6" t="s">
        <v>4681</v>
      </c>
      <c r="B9928" s="2" t="s">
        <v>19601</v>
      </c>
      <c r="C9928" s="6" t="s">
        <v>19602</v>
      </c>
      <c r="D9928" s="3" t="s">
        <v>3146</v>
      </c>
    </row>
    <row r="9929">
      <c r="A9929" s="6" t="s">
        <v>4681</v>
      </c>
      <c r="B9929" s="2" t="s">
        <v>19603</v>
      </c>
      <c r="C9929" s="6" t="s">
        <v>19604</v>
      </c>
      <c r="D9929" s="3" t="s">
        <v>3146</v>
      </c>
    </row>
    <row r="9930">
      <c r="A9930" s="6" t="s">
        <v>4681</v>
      </c>
      <c r="B9930" s="2" t="s">
        <v>19605</v>
      </c>
      <c r="C9930" s="6" t="s">
        <v>19606</v>
      </c>
      <c r="D9930" s="3" t="s">
        <v>3146</v>
      </c>
    </row>
    <row r="9931">
      <c r="A9931" s="6" t="s">
        <v>4681</v>
      </c>
      <c r="B9931" s="2" t="s">
        <v>19607</v>
      </c>
      <c r="C9931" s="6" t="s">
        <v>19608</v>
      </c>
      <c r="D9931" s="3" t="s">
        <v>3146</v>
      </c>
    </row>
    <row r="9932">
      <c r="A9932" s="6" t="s">
        <v>4681</v>
      </c>
      <c r="B9932" s="2" t="s">
        <v>19609</v>
      </c>
      <c r="C9932" s="6" t="s">
        <v>19610</v>
      </c>
      <c r="D9932" s="3" t="s">
        <v>3146</v>
      </c>
    </row>
    <row r="9933">
      <c r="A9933" s="6" t="s">
        <v>4681</v>
      </c>
      <c r="B9933" s="2" t="s">
        <v>19611</v>
      </c>
      <c r="C9933" s="6" t="s">
        <v>19612</v>
      </c>
      <c r="D9933" s="3" t="s">
        <v>3146</v>
      </c>
    </row>
    <row r="9934">
      <c r="A9934" s="6" t="s">
        <v>4681</v>
      </c>
      <c r="B9934" s="2" t="s">
        <v>19613</v>
      </c>
      <c r="C9934" s="6" t="s">
        <v>19614</v>
      </c>
      <c r="D9934" s="3" t="s">
        <v>3149</v>
      </c>
    </row>
    <row r="9935">
      <c r="A9935" s="6" t="s">
        <v>4681</v>
      </c>
      <c r="B9935" s="2" t="s">
        <v>19615</v>
      </c>
      <c r="C9935" s="6" t="s">
        <v>19616</v>
      </c>
      <c r="D9935" s="3" t="s">
        <v>3149</v>
      </c>
    </row>
    <row r="9936">
      <c r="A9936" s="6" t="s">
        <v>4681</v>
      </c>
      <c r="B9936" s="2" t="s">
        <v>19617</v>
      </c>
      <c r="C9936" s="6" t="s">
        <v>19618</v>
      </c>
      <c r="D9936" s="3" t="s">
        <v>3149</v>
      </c>
    </row>
    <row r="9937">
      <c r="A9937" s="6" t="s">
        <v>4681</v>
      </c>
      <c r="B9937" s="2" t="s">
        <v>19619</v>
      </c>
      <c r="C9937" s="6" t="s">
        <v>19620</v>
      </c>
      <c r="D9937" s="3" t="s">
        <v>3149</v>
      </c>
    </row>
    <row r="9938">
      <c r="A9938" s="6" t="s">
        <v>4681</v>
      </c>
      <c r="B9938" s="2" t="s">
        <v>19621</v>
      </c>
      <c r="C9938" s="6" t="s">
        <v>19622</v>
      </c>
      <c r="D9938" s="3" t="s">
        <v>3149</v>
      </c>
    </row>
    <row r="9939">
      <c r="A9939" s="6" t="s">
        <v>4681</v>
      </c>
      <c r="B9939" s="2" t="s">
        <v>19623</v>
      </c>
      <c r="C9939" s="6" t="s">
        <v>19624</v>
      </c>
      <c r="D9939" s="3" t="s">
        <v>3151</v>
      </c>
    </row>
    <row r="9940">
      <c r="A9940" s="6" t="s">
        <v>4681</v>
      </c>
      <c r="B9940" s="2" t="s">
        <v>19625</v>
      </c>
      <c r="C9940" s="6" t="s">
        <v>19626</v>
      </c>
      <c r="D9940" s="3" t="s">
        <v>3151</v>
      </c>
    </row>
    <row r="9941">
      <c r="A9941" s="6" t="s">
        <v>4681</v>
      </c>
      <c r="B9941" s="2" t="s">
        <v>19627</v>
      </c>
      <c r="C9941" s="6" t="s">
        <v>19628</v>
      </c>
      <c r="D9941" s="3" t="s">
        <v>3151</v>
      </c>
    </row>
    <row r="9942">
      <c r="A9942" s="6" t="s">
        <v>4681</v>
      </c>
      <c r="B9942" s="2" t="s">
        <v>19629</v>
      </c>
      <c r="C9942" s="6" t="s">
        <v>19630</v>
      </c>
      <c r="D9942" s="3" t="s">
        <v>3151</v>
      </c>
    </row>
    <row r="9943">
      <c r="A9943" s="6" t="s">
        <v>4681</v>
      </c>
      <c r="B9943" s="2" t="s">
        <v>19631</v>
      </c>
      <c r="C9943" s="6" t="s">
        <v>19632</v>
      </c>
      <c r="D9943" s="3" t="s">
        <v>3151</v>
      </c>
    </row>
    <row r="9944">
      <c r="A9944" s="6" t="s">
        <v>4681</v>
      </c>
      <c r="B9944" s="2" t="s">
        <v>19633</v>
      </c>
      <c r="C9944" s="6" t="s">
        <v>19634</v>
      </c>
      <c r="D9944" s="3" t="s">
        <v>3151</v>
      </c>
    </row>
    <row r="9945">
      <c r="A9945" s="6" t="s">
        <v>4681</v>
      </c>
      <c r="B9945" s="2" t="s">
        <v>19635</v>
      </c>
      <c r="C9945" s="6" t="s">
        <v>19636</v>
      </c>
      <c r="D9945" s="3" t="s">
        <v>3151</v>
      </c>
    </row>
    <row r="9946">
      <c r="A9946" s="6" t="s">
        <v>4681</v>
      </c>
      <c r="B9946" s="2" t="s">
        <v>19637</v>
      </c>
      <c r="C9946" s="6" t="s">
        <v>19638</v>
      </c>
      <c r="D9946" s="3" t="s">
        <v>3151</v>
      </c>
    </row>
    <row r="9947">
      <c r="A9947" s="6" t="s">
        <v>4681</v>
      </c>
      <c r="B9947" s="2" t="s">
        <v>19639</v>
      </c>
      <c r="C9947" s="6" t="s">
        <v>19640</v>
      </c>
      <c r="D9947" s="3" t="s">
        <v>3151</v>
      </c>
    </row>
    <row r="9948">
      <c r="A9948" s="6" t="s">
        <v>4681</v>
      </c>
      <c r="B9948" s="2" t="s">
        <v>19641</v>
      </c>
      <c r="C9948" s="6" t="s">
        <v>19642</v>
      </c>
      <c r="D9948" s="3" t="s">
        <v>3153</v>
      </c>
    </row>
    <row r="9949">
      <c r="A9949" s="6" t="s">
        <v>4681</v>
      </c>
      <c r="B9949" s="2" t="s">
        <v>19643</v>
      </c>
      <c r="C9949" s="6" t="s">
        <v>19644</v>
      </c>
      <c r="D9949" s="3" t="s">
        <v>3153</v>
      </c>
    </row>
    <row r="9950">
      <c r="A9950" s="6" t="s">
        <v>4681</v>
      </c>
      <c r="B9950" s="2" t="s">
        <v>19645</v>
      </c>
      <c r="C9950" s="6" t="s">
        <v>19646</v>
      </c>
      <c r="D9950" s="3" t="s">
        <v>3153</v>
      </c>
    </row>
    <row r="9951">
      <c r="A9951" s="6" t="s">
        <v>4681</v>
      </c>
      <c r="B9951" s="2" t="s">
        <v>19647</v>
      </c>
      <c r="C9951" s="6" t="s">
        <v>19648</v>
      </c>
      <c r="D9951" s="3" t="s">
        <v>3153</v>
      </c>
    </row>
    <row r="9952">
      <c r="A9952" s="6" t="s">
        <v>4681</v>
      </c>
      <c r="B9952" s="2" t="s">
        <v>19649</v>
      </c>
      <c r="C9952" s="6" t="s">
        <v>19650</v>
      </c>
      <c r="D9952" s="3" t="s">
        <v>3153</v>
      </c>
    </row>
    <row r="9953">
      <c r="A9953" s="6" t="s">
        <v>4681</v>
      </c>
      <c r="B9953" s="2" t="s">
        <v>19651</v>
      </c>
      <c r="C9953" s="6" t="s">
        <v>19652</v>
      </c>
      <c r="D9953" s="3" t="s">
        <v>3153</v>
      </c>
    </row>
    <row r="9954">
      <c r="A9954" s="6" t="s">
        <v>4681</v>
      </c>
      <c r="B9954" s="2" t="s">
        <v>19653</v>
      </c>
      <c r="C9954" s="6" t="s">
        <v>19654</v>
      </c>
      <c r="D9954" s="3" t="s">
        <v>3153</v>
      </c>
    </row>
    <row r="9955">
      <c r="A9955" s="6" t="s">
        <v>4681</v>
      </c>
      <c r="B9955" s="2" t="s">
        <v>19655</v>
      </c>
      <c r="C9955" s="6" t="s">
        <v>19656</v>
      </c>
      <c r="D9955" s="3" t="s">
        <v>3153</v>
      </c>
    </row>
    <row r="9956">
      <c r="A9956" s="6" t="s">
        <v>4681</v>
      </c>
      <c r="B9956" s="2" t="s">
        <v>19657</v>
      </c>
      <c r="C9956" s="6" t="s">
        <v>19658</v>
      </c>
      <c r="D9956" s="3" t="s">
        <v>3155</v>
      </c>
    </row>
    <row r="9957">
      <c r="A9957" s="6" t="s">
        <v>4681</v>
      </c>
      <c r="B9957" s="2" t="s">
        <v>19659</v>
      </c>
      <c r="C9957" s="6" t="s">
        <v>19660</v>
      </c>
      <c r="D9957" s="3" t="s">
        <v>3155</v>
      </c>
    </row>
    <row r="9958">
      <c r="A9958" s="6" t="s">
        <v>4681</v>
      </c>
      <c r="B9958" s="2" t="s">
        <v>19661</v>
      </c>
      <c r="C9958" s="6" t="s">
        <v>19662</v>
      </c>
      <c r="D9958" s="3" t="s">
        <v>3155</v>
      </c>
    </row>
    <row r="9959">
      <c r="A9959" s="6" t="s">
        <v>4681</v>
      </c>
      <c r="B9959" s="2" t="s">
        <v>19663</v>
      </c>
      <c r="C9959" s="6" t="s">
        <v>19664</v>
      </c>
      <c r="D9959" s="3" t="s">
        <v>3155</v>
      </c>
    </row>
    <row r="9960">
      <c r="A9960" s="6" t="s">
        <v>4681</v>
      </c>
      <c r="B9960" s="2" t="s">
        <v>19665</v>
      </c>
      <c r="C9960" s="6" t="s">
        <v>19666</v>
      </c>
      <c r="D9960" s="3" t="s">
        <v>3155</v>
      </c>
    </row>
    <row r="9961">
      <c r="A9961" s="6" t="s">
        <v>4681</v>
      </c>
      <c r="B9961" s="2" t="s">
        <v>19667</v>
      </c>
      <c r="C9961" s="6" t="s">
        <v>19668</v>
      </c>
      <c r="D9961" s="3" t="s">
        <v>3155</v>
      </c>
    </row>
    <row r="9962">
      <c r="A9962" s="6" t="s">
        <v>4681</v>
      </c>
      <c r="B9962" s="2" t="s">
        <v>19669</v>
      </c>
      <c r="C9962" s="6" t="s">
        <v>19670</v>
      </c>
      <c r="D9962" s="3" t="s">
        <v>3155</v>
      </c>
    </row>
    <row r="9963">
      <c r="A9963" s="6" t="s">
        <v>4681</v>
      </c>
      <c r="B9963" s="2" t="s">
        <v>19671</v>
      </c>
      <c r="C9963" s="6" t="s">
        <v>19672</v>
      </c>
      <c r="D9963" s="3" t="s">
        <v>3155</v>
      </c>
    </row>
    <row r="9964">
      <c r="A9964" s="6" t="s">
        <v>4681</v>
      </c>
      <c r="B9964" s="2" t="s">
        <v>19673</v>
      </c>
      <c r="C9964" s="6" t="s">
        <v>19674</v>
      </c>
      <c r="D9964" s="3" t="s">
        <v>3157</v>
      </c>
    </row>
    <row r="9965">
      <c r="A9965" s="6" t="s">
        <v>4681</v>
      </c>
      <c r="B9965" s="2" t="s">
        <v>19675</v>
      </c>
      <c r="C9965" s="6" t="s">
        <v>19676</v>
      </c>
      <c r="D9965" s="3" t="s">
        <v>3157</v>
      </c>
    </row>
    <row r="9966">
      <c r="A9966" s="6" t="s">
        <v>4681</v>
      </c>
      <c r="B9966" s="2" t="s">
        <v>19677</v>
      </c>
      <c r="C9966" s="6" t="s">
        <v>19678</v>
      </c>
      <c r="D9966" s="3" t="s">
        <v>3157</v>
      </c>
    </row>
    <row r="9967">
      <c r="A9967" s="6" t="s">
        <v>4681</v>
      </c>
      <c r="B9967" s="2" t="s">
        <v>19679</v>
      </c>
      <c r="C9967" s="6" t="s">
        <v>19680</v>
      </c>
      <c r="D9967" s="3" t="s">
        <v>3157</v>
      </c>
    </row>
    <row r="9968">
      <c r="A9968" s="6" t="s">
        <v>4681</v>
      </c>
      <c r="B9968" s="2" t="s">
        <v>19681</v>
      </c>
      <c r="C9968" s="6" t="s">
        <v>19682</v>
      </c>
      <c r="D9968" s="3" t="s">
        <v>3157</v>
      </c>
    </row>
    <row r="9969">
      <c r="A9969" s="6" t="s">
        <v>4681</v>
      </c>
      <c r="B9969" s="2" t="s">
        <v>19683</v>
      </c>
      <c r="C9969" s="6" t="s">
        <v>19684</v>
      </c>
      <c r="D9969" s="3" t="s">
        <v>3157</v>
      </c>
    </row>
    <row r="9970">
      <c r="A9970" s="6" t="s">
        <v>4681</v>
      </c>
      <c r="B9970" s="2" t="s">
        <v>19685</v>
      </c>
      <c r="C9970" s="6" t="s">
        <v>19686</v>
      </c>
      <c r="D9970" s="3" t="s">
        <v>3157</v>
      </c>
    </row>
    <row r="9971">
      <c r="A9971" s="6" t="s">
        <v>4681</v>
      </c>
      <c r="B9971" s="2" t="s">
        <v>19687</v>
      </c>
      <c r="C9971" s="6" t="s">
        <v>19688</v>
      </c>
      <c r="D9971" s="3" t="s">
        <v>3157</v>
      </c>
    </row>
    <row r="9972">
      <c r="A9972" s="6" t="s">
        <v>4681</v>
      </c>
      <c r="B9972" s="2" t="s">
        <v>19689</v>
      </c>
      <c r="C9972" s="6" t="s">
        <v>19690</v>
      </c>
      <c r="D9972" s="3" t="s">
        <v>3157</v>
      </c>
    </row>
    <row r="9973">
      <c r="A9973" s="6" t="s">
        <v>4681</v>
      </c>
      <c r="B9973" s="2" t="s">
        <v>19691</v>
      </c>
      <c r="C9973" s="6" t="s">
        <v>19692</v>
      </c>
      <c r="D9973" s="3" t="s">
        <v>3159</v>
      </c>
    </row>
    <row r="9974">
      <c r="A9974" s="6" t="s">
        <v>4681</v>
      </c>
      <c r="B9974" s="2" t="s">
        <v>19693</v>
      </c>
      <c r="C9974" s="6" t="s">
        <v>19694</v>
      </c>
      <c r="D9974" s="3" t="s">
        <v>3159</v>
      </c>
    </row>
    <row r="9975">
      <c r="A9975" s="6" t="s">
        <v>4681</v>
      </c>
      <c r="B9975" s="2" t="s">
        <v>19695</v>
      </c>
      <c r="C9975" s="6" t="s">
        <v>19696</v>
      </c>
      <c r="D9975" s="3" t="s">
        <v>3159</v>
      </c>
    </row>
    <row r="9976">
      <c r="A9976" s="6" t="s">
        <v>4681</v>
      </c>
      <c r="B9976" s="2" t="s">
        <v>19697</v>
      </c>
      <c r="C9976" s="6" t="s">
        <v>19698</v>
      </c>
      <c r="D9976" s="3" t="s">
        <v>3159</v>
      </c>
    </row>
    <row r="9977">
      <c r="A9977" s="6" t="s">
        <v>4681</v>
      </c>
      <c r="B9977" s="2" t="s">
        <v>19699</v>
      </c>
      <c r="C9977" s="6" t="s">
        <v>19700</v>
      </c>
      <c r="D9977" s="3" t="s">
        <v>3159</v>
      </c>
    </row>
    <row r="9978">
      <c r="A9978" s="6" t="s">
        <v>4681</v>
      </c>
      <c r="B9978" s="2" t="s">
        <v>19701</v>
      </c>
      <c r="C9978" s="6" t="s">
        <v>19702</v>
      </c>
      <c r="D9978" s="3" t="s">
        <v>3159</v>
      </c>
    </row>
    <row r="9979">
      <c r="A9979" s="6" t="s">
        <v>4681</v>
      </c>
      <c r="B9979" s="2" t="s">
        <v>19703</v>
      </c>
      <c r="C9979" s="6" t="s">
        <v>19704</v>
      </c>
      <c r="D9979" s="3" t="s">
        <v>3159</v>
      </c>
    </row>
    <row r="9980">
      <c r="A9980" s="6" t="s">
        <v>4681</v>
      </c>
      <c r="B9980" s="2" t="s">
        <v>19705</v>
      </c>
      <c r="C9980" s="6" t="s">
        <v>19706</v>
      </c>
      <c r="D9980" s="3" t="s">
        <v>3159</v>
      </c>
    </row>
    <row r="9981">
      <c r="A9981" s="6" t="s">
        <v>4681</v>
      </c>
      <c r="B9981" s="2" t="s">
        <v>19707</v>
      </c>
      <c r="C9981" s="6" t="s">
        <v>19708</v>
      </c>
      <c r="D9981" s="3" t="s">
        <v>3159</v>
      </c>
    </row>
    <row r="9982">
      <c r="A9982" s="6" t="s">
        <v>4681</v>
      </c>
      <c r="B9982" s="2" t="s">
        <v>19709</v>
      </c>
      <c r="C9982" s="6" t="s">
        <v>19710</v>
      </c>
      <c r="D9982" s="3" t="s">
        <v>3159</v>
      </c>
    </row>
    <row r="9983">
      <c r="A9983" s="6" t="s">
        <v>4681</v>
      </c>
      <c r="B9983" s="2" t="s">
        <v>19711</v>
      </c>
      <c r="C9983" s="6" t="s">
        <v>19712</v>
      </c>
      <c r="D9983" s="3" t="s">
        <v>3161</v>
      </c>
    </row>
    <row r="9984">
      <c r="A9984" s="6" t="s">
        <v>4681</v>
      </c>
      <c r="B9984" s="2" t="s">
        <v>19713</v>
      </c>
      <c r="C9984" s="6" t="s">
        <v>19714</v>
      </c>
      <c r="D9984" s="3" t="s">
        <v>3161</v>
      </c>
    </row>
    <row r="9985">
      <c r="A9985" s="6" t="s">
        <v>4681</v>
      </c>
      <c r="B9985" s="2" t="s">
        <v>19715</v>
      </c>
      <c r="C9985" s="6" t="s">
        <v>19716</v>
      </c>
      <c r="D9985" s="3" t="s">
        <v>3163</v>
      </c>
    </row>
    <row r="9986">
      <c r="A9986" s="6" t="s">
        <v>4681</v>
      </c>
      <c r="B9986" s="2" t="s">
        <v>19717</v>
      </c>
      <c r="C9986" s="6" t="s">
        <v>19718</v>
      </c>
      <c r="D9986" s="3" t="s">
        <v>3163</v>
      </c>
    </row>
    <row r="9987">
      <c r="A9987" s="6" t="s">
        <v>4681</v>
      </c>
      <c r="B9987" s="2" t="s">
        <v>19719</v>
      </c>
      <c r="C9987" s="6" t="s">
        <v>19720</v>
      </c>
      <c r="D9987" s="3" t="s">
        <v>3163</v>
      </c>
    </row>
    <row r="9988">
      <c r="A9988" s="6" t="s">
        <v>4681</v>
      </c>
      <c r="B9988" s="2" t="s">
        <v>19721</v>
      </c>
      <c r="C9988" s="6" t="s">
        <v>19722</v>
      </c>
      <c r="D9988" s="3" t="s">
        <v>3163</v>
      </c>
    </row>
    <row r="9989">
      <c r="A9989" s="6" t="s">
        <v>4681</v>
      </c>
      <c r="B9989" s="2" t="s">
        <v>19723</v>
      </c>
      <c r="C9989" s="6" t="s">
        <v>19724</v>
      </c>
      <c r="D9989" s="3" t="s">
        <v>3163</v>
      </c>
    </row>
    <row r="9990">
      <c r="A9990" s="6" t="s">
        <v>4681</v>
      </c>
      <c r="B9990" s="2" t="s">
        <v>19725</v>
      </c>
      <c r="C9990" s="6" t="s">
        <v>19726</v>
      </c>
      <c r="D9990" s="3" t="s">
        <v>3163</v>
      </c>
    </row>
    <row r="9991">
      <c r="A9991" s="6" t="s">
        <v>4681</v>
      </c>
      <c r="B9991" s="2" t="s">
        <v>19727</v>
      </c>
      <c r="C9991" s="6" t="s">
        <v>19728</v>
      </c>
      <c r="D9991" s="3" t="s">
        <v>3163</v>
      </c>
    </row>
    <row r="9992">
      <c r="A9992" s="6" t="s">
        <v>4681</v>
      </c>
      <c r="B9992" s="2" t="s">
        <v>19729</v>
      </c>
      <c r="C9992" s="6" t="s">
        <v>19730</v>
      </c>
      <c r="D9992" s="3" t="s">
        <v>3165</v>
      </c>
    </row>
    <row r="9993">
      <c r="A9993" s="6" t="s">
        <v>4681</v>
      </c>
      <c r="B9993" s="2" t="s">
        <v>19731</v>
      </c>
      <c r="C9993" s="6" t="s">
        <v>19732</v>
      </c>
      <c r="D9993" s="3" t="s">
        <v>3165</v>
      </c>
    </row>
    <row r="9994">
      <c r="A9994" s="6" t="s">
        <v>4681</v>
      </c>
      <c r="B9994" s="2" t="s">
        <v>19733</v>
      </c>
      <c r="C9994" s="6" t="s">
        <v>19734</v>
      </c>
      <c r="D9994" s="3" t="s">
        <v>3165</v>
      </c>
    </row>
    <row r="9995">
      <c r="A9995" s="6" t="s">
        <v>4681</v>
      </c>
      <c r="B9995" s="2" t="s">
        <v>19735</v>
      </c>
      <c r="C9995" s="6" t="s">
        <v>19736</v>
      </c>
      <c r="D9995" s="3" t="s">
        <v>3167</v>
      </c>
    </row>
    <row r="9996">
      <c r="A9996" s="6" t="s">
        <v>4681</v>
      </c>
      <c r="B9996" s="2" t="s">
        <v>19737</v>
      </c>
      <c r="C9996" s="6" t="s">
        <v>19738</v>
      </c>
      <c r="D9996" s="3" t="s">
        <v>3167</v>
      </c>
    </row>
    <row r="9997">
      <c r="A9997" s="6" t="s">
        <v>4681</v>
      </c>
      <c r="B9997" s="2" t="s">
        <v>19739</v>
      </c>
      <c r="C9997" s="6" t="s">
        <v>19740</v>
      </c>
      <c r="D9997" s="3" t="s">
        <v>3167</v>
      </c>
    </row>
    <row r="9998">
      <c r="A9998" s="6" t="s">
        <v>4681</v>
      </c>
      <c r="B9998" s="2" t="s">
        <v>19741</v>
      </c>
      <c r="C9998" s="6" t="s">
        <v>19742</v>
      </c>
      <c r="D9998" s="3" t="s">
        <v>3167</v>
      </c>
    </row>
    <row r="9999">
      <c r="A9999" s="6" t="s">
        <v>4681</v>
      </c>
      <c r="B9999" s="2" t="s">
        <v>19743</v>
      </c>
      <c r="C9999" s="6" t="s">
        <v>19744</v>
      </c>
      <c r="D9999" s="3" t="s">
        <v>3167</v>
      </c>
    </row>
    <row r="10000">
      <c r="A10000" s="6" t="s">
        <v>4681</v>
      </c>
      <c r="B10000" s="2" t="s">
        <v>19745</v>
      </c>
      <c r="C10000" s="6" t="s">
        <v>19746</v>
      </c>
      <c r="D10000" s="3" t="s">
        <v>3170</v>
      </c>
    </row>
    <row r="10001">
      <c r="A10001" s="6" t="s">
        <v>4681</v>
      </c>
      <c r="B10001" s="2" t="s">
        <v>19747</v>
      </c>
      <c r="C10001" s="6" t="s">
        <v>19748</v>
      </c>
      <c r="D10001" s="3" t="s">
        <v>3170</v>
      </c>
    </row>
    <row r="10002">
      <c r="A10002" s="6" t="s">
        <v>4681</v>
      </c>
      <c r="B10002" s="2" t="s">
        <v>19749</v>
      </c>
      <c r="C10002" s="6" t="s">
        <v>19750</v>
      </c>
      <c r="D10002" s="3" t="s">
        <v>3170</v>
      </c>
    </row>
    <row r="10003">
      <c r="A10003" s="6" t="s">
        <v>4681</v>
      </c>
      <c r="B10003" s="2" t="s">
        <v>19751</v>
      </c>
      <c r="C10003" s="6" t="s">
        <v>19752</v>
      </c>
      <c r="D10003" s="3" t="s">
        <v>3170</v>
      </c>
    </row>
    <row r="10004">
      <c r="A10004" s="6" t="s">
        <v>4681</v>
      </c>
      <c r="B10004" s="2" t="s">
        <v>19753</v>
      </c>
      <c r="C10004" s="6" t="s">
        <v>19754</v>
      </c>
      <c r="D10004" s="3" t="s">
        <v>3172</v>
      </c>
    </row>
    <row r="10005">
      <c r="A10005" s="6" t="s">
        <v>4681</v>
      </c>
      <c r="B10005" s="2" t="s">
        <v>19755</v>
      </c>
      <c r="C10005" s="6" t="s">
        <v>19756</v>
      </c>
      <c r="D10005" s="3" t="s">
        <v>3172</v>
      </c>
    </row>
    <row r="10006">
      <c r="A10006" s="6" t="s">
        <v>4681</v>
      </c>
      <c r="B10006" s="2" t="s">
        <v>19757</v>
      </c>
      <c r="C10006" s="6" t="s">
        <v>19758</v>
      </c>
      <c r="D10006" s="3" t="s">
        <v>3172</v>
      </c>
    </row>
    <row r="10007">
      <c r="A10007" s="6" t="s">
        <v>4681</v>
      </c>
      <c r="B10007" s="2" t="s">
        <v>19759</v>
      </c>
      <c r="C10007" s="6" t="s">
        <v>19760</v>
      </c>
      <c r="D10007" s="3" t="s">
        <v>3172</v>
      </c>
    </row>
    <row r="10008">
      <c r="A10008" s="6" t="s">
        <v>4681</v>
      </c>
      <c r="B10008" s="2" t="s">
        <v>19761</v>
      </c>
      <c r="C10008" s="6" t="s">
        <v>19762</v>
      </c>
      <c r="D10008" s="3" t="s">
        <v>3172</v>
      </c>
    </row>
    <row r="10009">
      <c r="A10009" s="6" t="s">
        <v>4681</v>
      </c>
      <c r="B10009" s="2" t="s">
        <v>19763</v>
      </c>
      <c r="C10009" s="6" t="s">
        <v>19764</v>
      </c>
      <c r="D10009" s="3" t="s">
        <v>3172</v>
      </c>
    </row>
    <row r="10010">
      <c r="A10010" s="6" t="s">
        <v>4681</v>
      </c>
      <c r="B10010" s="2" t="s">
        <v>19765</v>
      </c>
      <c r="C10010" s="6" t="s">
        <v>19766</v>
      </c>
      <c r="D10010" s="3" t="s">
        <v>3172</v>
      </c>
    </row>
    <row r="10011">
      <c r="A10011" s="6" t="s">
        <v>4681</v>
      </c>
      <c r="B10011" s="2" t="s">
        <v>19767</v>
      </c>
      <c r="C10011" s="6" t="s">
        <v>19768</v>
      </c>
      <c r="D10011" s="3" t="s">
        <v>3172</v>
      </c>
    </row>
    <row r="10012">
      <c r="A10012" s="6" t="s">
        <v>4681</v>
      </c>
      <c r="B10012" s="2" t="s">
        <v>19769</v>
      </c>
      <c r="C10012" s="6" t="s">
        <v>19770</v>
      </c>
      <c r="D10012" s="3" t="s">
        <v>3174</v>
      </c>
    </row>
    <row r="10013">
      <c r="A10013" s="6" t="s">
        <v>4681</v>
      </c>
      <c r="B10013" s="2" t="s">
        <v>19771</v>
      </c>
      <c r="C10013" s="6" t="s">
        <v>19772</v>
      </c>
      <c r="D10013" s="3" t="s">
        <v>3174</v>
      </c>
    </row>
    <row r="10014">
      <c r="A10014" s="6" t="s">
        <v>4681</v>
      </c>
      <c r="B10014" s="2" t="s">
        <v>19773</v>
      </c>
      <c r="C10014" s="6" t="s">
        <v>19774</v>
      </c>
      <c r="D10014" s="3" t="s">
        <v>3176</v>
      </c>
    </row>
    <row r="10015">
      <c r="A10015" s="6" t="s">
        <v>4681</v>
      </c>
      <c r="B10015" s="2" t="s">
        <v>19775</v>
      </c>
      <c r="C10015" s="6" t="s">
        <v>19776</v>
      </c>
      <c r="D10015" s="3" t="s">
        <v>3176</v>
      </c>
    </row>
    <row r="10016">
      <c r="A10016" s="6" t="s">
        <v>4681</v>
      </c>
      <c r="B10016" s="2" t="s">
        <v>19777</v>
      </c>
      <c r="C10016" s="6" t="s">
        <v>19778</v>
      </c>
      <c r="D10016" s="3" t="s">
        <v>3176</v>
      </c>
    </row>
    <row r="10017">
      <c r="A10017" s="6" t="s">
        <v>4681</v>
      </c>
      <c r="B10017" s="2" t="s">
        <v>19779</v>
      </c>
      <c r="C10017" s="6" t="s">
        <v>19780</v>
      </c>
      <c r="D10017" s="3" t="s">
        <v>3176</v>
      </c>
    </row>
    <row r="10018">
      <c r="A10018" s="6" t="s">
        <v>4681</v>
      </c>
      <c r="B10018" s="2" t="s">
        <v>19781</v>
      </c>
      <c r="C10018" s="6" t="s">
        <v>19782</v>
      </c>
      <c r="D10018" s="3" t="s">
        <v>3176</v>
      </c>
    </row>
    <row r="10019">
      <c r="A10019" s="6" t="s">
        <v>4681</v>
      </c>
      <c r="B10019" s="2" t="s">
        <v>19783</v>
      </c>
      <c r="C10019" s="6" t="s">
        <v>19784</v>
      </c>
      <c r="D10019" s="3" t="s">
        <v>3176</v>
      </c>
    </row>
    <row r="10020">
      <c r="A10020" s="6" t="s">
        <v>4681</v>
      </c>
      <c r="B10020" s="2" t="s">
        <v>19785</v>
      </c>
      <c r="C10020" s="6" t="s">
        <v>19786</v>
      </c>
      <c r="D10020" s="3" t="s">
        <v>3178</v>
      </c>
    </row>
    <row r="10021">
      <c r="A10021" s="6" t="s">
        <v>4681</v>
      </c>
      <c r="B10021" s="2" t="s">
        <v>19787</v>
      </c>
      <c r="C10021" s="6" t="s">
        <v>19788</v>
      </c>
      <c r="D10021" s="3" t="s">
        <v>3178</v>
      </c>
    </row>
    <row r="10022">
      <c r="A10022" s="6" t="s">
        <v>4681</v>
      </c>
      <c r="B10022" s="2" t="s">
        <v>19789</v>
      </c>
      <c r="C10022" s="6" t="s">
        <v>19790</v>
      </c>
      <c r="D10022" s="3" t="s">
        <v>3178</v>
      </c>
    </row>
    <row r="10023">
      <c r="A10023" s="6" t="s">
        <v>4681</v>
      </c>
      <c r="B10023" s="2" t="s">
        <v>19791</v>
      </c>
      <c r="C10023" s="6" t="s">
        <v>19792</v>
      </c>
      <c r="D10023" s="3" t="s">
        <v>3178</v>
      </c>
    </row>
    <row r="10024">
      <c r="A10024" s="6" t="s">
        <v>4681</v>
      </c>
      <c r="B10024" s="2" t="s">
        <v>19793</v>
      </c>
      <c r="C10024" s="6" t="s">
        <v>19794</v>
      </c>
      <c r="D10024" s="3" t="s">
        <v>3178</v>
      </c>
    </row>
    <row r="10025">
      <c r="A10025" s="6" t="s">
        <v>4681</v>
      </c>
      <c r="B10025" s="2" t="s">
        <v>19795</v>
      </c>
      <c r="C10025" s="6" t="s">
        <v>19796</v>
      </c>
      <c r="D10025" s="3" t="s">
        <v>3178</v>
      </c>
    </row>
    <row r="10026">
      <c r="A10026" s="6" t="s">
        <v>4681</v>
      </c>
      <c r="B10026" s="2" t="s">
        <v>19797</v>
      </c>
      <c r="C10026" s="6" t="s">
        <v>19798</v>
      </c>
      <c r="D10026" s="3" t="s">
        <v>3180</v>
      </c>
    </row>
    <row r="10027">
      <c r="A10027" s="6" t="s">
        <v>4681</v>
      </c>
      <c r="B10027" s="2" t="s">
        <v>19799</v>
      </c>
      <c r="C10027" s="6" t="s">
        <v>19800</v>
      </c>
      <c r="D10027" s="3" t="s">
        <v>3180</v>
      </c>
    </row>
    <row r="10028">
      <c r="A10028" s="6" t="s">
        <v>4681</v>
      </c>
      <c r="B10028" s="2" t="s">
        <v>19801</v>
      </c>
      <c r="C10028" s="6" t="s">
        <v>19802</v>
      </c>
      <c r="D10028" s="3" t="s">
        <v>3180</v>
      </c>
    </row>
    <row r="10029">
      <c r="A10029" s="6" t="s">
        <v>4681</v>
      </c>
      <c r="B10029" s="2" t="s">
        <v>19803</v>
      </c>
      <c r="C10029" s="6" t="s">
        <v>19804</v>
      </c>
      <c r="D10029" s="3" t="s">
        <v>3180</v>
      </c>
    </row>
    <row r="10030">
      <c r="A10030" s="6" t="s">
        <v>4681</v>
      </c>
      <c r="B10030" s="2" t="s">
        <v>19805</v>
      </c>
      <c r="C10030" s="6" t="s">
        <v>19806</v>
      </c>
      <c r="D10030" s="3" t="s">
        <v>3180</v>
      </c>
    </row>
    <row r="10031">
      <c r="A10031" s="6" t="s">
        <v>4681</v>
      </c>
      <c r="B10031" s="2" t="s">
        <v>19807</v>
      </c>
      <c r="C10031" s="6" t="s">
        <v>19808</v>
      </c>
      <c r="D10031" s="3" t="s">
        <v>3180</v>
      </c>
    </row>
    <row r="10032">
      <c r="A10032" s="6" t="s">
        <v>4681</v>
      </c>
      <c r="B10032" s="2" t="s">
        <v>19809</v>
      </c>
      <c r="C10032" s="6" t="s">
        <v>19810</v>
      </c>
      <c r="D10032" s="3" t="s">
        <v>3182</v>
      </c>
    </row>
    <row r="10033">
      <c r="A10033" s="6" t="s">
        <v>4681</v>
      </c>
      <c r="B10033" s="2" t="s">
        <v>19811</v>
      </c>
      <c r="C10033" s="6" t="s">
        <v>19812</v>
      </c>
      <c r="D10033" s="3" t="s">
        <v>3182</v>
      </c>
    </row>
    <row r="10034">
      <c r="A10034" s="6" t="s">
        <v>4681</v>
      </c>
      <c r="B10034" s="2" t="s">
        <v>19813</v>
      </c>
      <c r="C10034" s="6" t="s">
        <v>3183</v>
      </c>
      <c r="D10034" s="3" t="s">
        <v>3182</v>
      </c>
    </row>
    <row r="10035">
      <c r="A10035" s="6" t="s">
        <v>4681</v>
      </c>
      <c r="B10035" s="2" t="s">
        <v>19814</v>
      </c>
      <c r="C10035" s="6" t="s">
        <v>19815</v>
      </c>
      <c r="D10035" s="3" t="s">
        <v>3184</v>
      </c>
    </row>
    <row r="10036">
      <c r="A10036" s="6" t="s">
        <v>4681</v>
      </c>
      <c r="B10036" s="2" t="s">
        <v>19816</v>
      </c>
      <c r="C10036" s="6" t="s">
        <v>19817</v>
      </c>
      <c r="D10036" s="3" t="s">
        <v>3184</v>
      </c>
    </row>
    <row r="10037">
      <c r="A10037" s="6" t="s">
        <v>4681</v>
      </c>
      <c r="B10037" s="2" t="s">
        <v>19818</v>
      </c>
      <c r="C10037" s="6" t="s">
        <v>19819</v>
      </c>
      <c r="D10037" s="3" t="s">
        <v>3184</v>
      </c>
    </row>
    <row r="10038">
      <c r="A10038" s="6" t="s">
        <v>4681</v>
      </c>
      <c r="B10038" s="2" t="s">
        <v>19820</v>
      </c>
      <c r="C10038" s="6" t="s">
        <v>19821</v>
      </c>
      <c r="D10038" s="3" t="s">
        <v>3186</v>
      </c>
    </row>
    <row r="10039">
      <c r="A10039" s="6" t="s">
        <v>4681</v>
      </c>
      <c r="B10039" s="2" t="s">
        <v>19822</v>
      </c>
      <c r="C10039" s="6" t="s">
        <v>19823</v>
      </c>
      <c r="D10039" s="3" t="s">
        <v>3186</v>
      </c>
    </row>
    <row r="10040">
      <c r="A10040" s="6" t="s">
        <v>4681</v>
      </c>
      <c r="B10040" s="2" t="s">
        <v>19824</v>
      </c>
      <c r="C10040" s="6" t="s">
        <v>19825</v>
      </c>
      <c r="D10040" s="3" t="s">
        <v>3186</v>
      </c>
    </row>
    <row r="10041">
      <c r="A10041" s="6" t="s">
        <v>4681</v>
      </c>
      <c r="B10041" s="2" t="s">
        <v>19826</v>
      </c>
      <c r="C10041" s="6" t="s">
        <v>19827</v>
      </c>
      <c r="D10041" s="3" t="s">
        <v>3188</v>
      </c>
    </row>
    <row r="10042">
      <c r="A10042" s="6" t="s">
        <v>4681</v>
      </c>
      <c r="B10042" s="2" t="s">
        <v>19828</v>
      </c>
      <c r="C10042" s="6" t="s">
        <v>19829</v>
      </c>
      <c r="D10042" s="3" t="s">
        <v>3188</v>
      </c>
    </row>
    <row r="10043">
      <c r="A10043" s="6" t="s">
        <v>4681</v>
      </c>
      <c r="B10043" s="2" t="s">
        <v>19830</v>
      </c>
      <c r="C10043" s="6" t="s">
        <v>19831</v>
      </c>
      <c r="D10043" s="3" t="s">
        <v>3188</v>
      </c>
    </row>
    <row r="10044">
      <c r="A10044" s="6" t="s">
        <v>4681</v>
      </c>
      <c r="B10044" s="2" t="s">
        <v>19832</v>
      </c>
      <c r="C10044" s="6" t="s">
        <v>19833</v>
      </c>
      <c r="D10044" s="3" t="s">
        <v>3188</v>
      </c>
    </row>
    <row r="10045">
      <c r="A10045" s="6" t="s">
        <v>4681</v>
      </c>
      <c r="B10045" s="2" t="s">
        <v>19834</v>
      </c>
      <c r="C10045" s="6" t="s">
        <v>19835</v>
      </c>
      <c r="D10045" s="3" t="s">
        <v>3188</v>
      </c>
    </row>
    <row r="10046">
      <c r="A10046" s="6" t="s">
        <v>4681</v>
      </c>
      <c r="B10046" s="2" t="s">
        <v>19836</v>
      </c>
      <c r="C10046" s="6" t="s">
        <v>19837</v>
      </c>
      <c r="D10046" s="3" t="s">
        <v>3191</v>
      </c>
    </row>
    <row r="10047">
      <c r="A10047" s="6" t="s">
        <v>4681</v>
      </c>
      <c r="B10047" s="2" t="s">
        <v>19838</v>
      </c>
      <c r="C10047" s="6" t="s">
        <v>19839</v>
      </c>
      <c r="D10047" s="3" t="s">
        <v>3191</v>
      </c>
    </row>
    <row r="10048">
      <c r="A10048" s="6" t="s">
        <v>4681</v>
      </c>
      <c r="B10048" s="2" t="s">
        <v>19840</v>
      </c>
      <c r="C10048" s="6" t="s">
        <v>19841</v>
      </c>
      <c r="D10048" s="3" t="s">
        <v>3191</v>
      </c>
    </row>
    <row r="10049">
      <c r="A10049" s="6" t="s">
        <v>4681</v>
      </c>
      <c r="B10049" s="2" t="s">
        <v>19842</v>
      </c>
      <c r="C10049" s="6" t="s">
        <v>19843</v>
      </c>
      <c r="D10049" s="3" t="s">
        <v>3191</v>
      </c>
    </row>
    <row r="10050">
      <c r="A10050" s="6" t="s">
        <v>4681</v>
      </c>
      <c r="B10050" s="2" t="s">
        <v>19844</v>
      </c>
      <c r="C10050" s="6" t="s">
        <v>19845</v>
      </c>
      <c r="D10050" s="3" t="s">
        <v>3193</v>
      </c>
    </row>
    <row r="10051">
      <c r="A10051" s="6" t="s">
        <v>4681</v>
      </c>
      <c r="B10051" s="2" t="s">
        <v>19846</v>
      </c>
      <c r="C10051" s="6" t="s">
        <v>19847</v>
      </c>
      <c r="D10051" s="3" t="s">
        <v>3193</v>
      </c>
    </row>
    <row r="10052">
      <c r="A10052" s="6" t="s">
        <v>4681</v>
      </c>
      <c r="B10052" s="2" t="s">
        <v>19848</v>
      </c>
      <c r="C10052" s="6" t="s">
        <v>19849</v>
      </c>
      <c r="D10052" s="3" t="s">
        <v>3193</v>
      </c>
    </row>
    <row r="10053">
      <c r="A10053" s="6" t="s">
        <v>4681</v>
      </c>
      <c r="B10053" s="2" t="s">
        <v>19850</v>
      </c>
      <c r="C10053" s="6" t="s">
        <v>19851</v>
      </c>
      <c r="D10053" s="3" t="s">
        <v>3193</v>
      </c>
    </row>
    <row r="10054">
      <c r="A10054" s="6" t="s">
        <v>4681</v>
      </c>
      <c r="B10054" s="2" t="s">
        <v>19852</v>
      </c>
      <c r="C10054" s="6" t="s">
        <v>19853</v>
      </c>
      <c r="D10054" s="3" t="s">
        <v>3193</v>
      </c>
    </row>
    <row r="10055">
      <c r="A10055" s="6" t="s">
        <v>4681</v>
      </c>
      <c r="B10055" s="2" t="s">
        <v>19854</v>
      </c>
      <c r="C10055" s="6" t="s">
        <v>19855</v>
      </c>
      <c r="D10055" s="3" t="s">
        <v>3193</v>
      </c>
    </row>
    <row r="10056">
      <c r="A10056" s="6" t="s">
        <v>4681</v>
      </c>
      <c r="B10056" s="2" t="s">
        <v>19856</v>
      </c>
      <c r="C10056" s="6" t="s">
        <v>19857</v>
      </c>
      <c r="D10056" s="3" t="s">
        <v>3193</v>
      </c>
    </row>
    <row r="10057">
      <c r="A10057" s="6" t="s">
        <v>4681</v>
      </c>
      <c r="B10057" s="2" t="s">
        <v>19858</v>
      </c>
      <c r="C10057" s="6" t="s">
        <v>19859</v>
      </c>
      <c r="D10057" s="3" t="s">
        <v>3193</v>
      </c>
    </row>
    <row r="10058">
      <c r="A10058" s="6" t="s">
        <v>4681</v>
      </c>
      <c r="B10058" s="2" t="s">
        <v>19860</v>
      </c>
      <c r="C10058" s="6" t="s">
        <v>19861</v>
      </c>
      <c r="D10058" s="3" t="s">
        <v>3193</v>
      </c>
    </row>
    <row r="10059">
      <c r="A10059" s="6" t="s">
        <v>4681</v>
      </c>
      <c r="B10059" s="2" t="s">
        <v>19862</v>
      </c>
      <c r="C10059" s="6" t="s">
        <v>19863</v>
      </c>
      <c r="D10059" s="3" t="s">
        <v>3193</v>
      </c>
    </row>
    <row r="10060">
      <c r="A10060" s="6" t="s">
        <v>4681</v>
      </c>
      <c r="B10060" s="2" t="s">
        <v>19864</v>
      </c>
      <c r="C10060" s="6" t="s">
        <v>19865</v>
      </c>
      <c r="D10060" s="3" t="s">
        <v>3195</v>
      </c>
    </row>
    <row r="10061">
      <c r="A10061" s="6" t="s">
        <v>4681</v>
      </c>
      <c r="B10061" s="2" t="s">
        <v>19866</v>
      </c>
      <c r="C10061" s="6" t="s">
        <v>19867</v>
      </c>
      <c r="D10061" s="3" t="s">
        <v>3195</v>
      </c>
    </row>
    <row r="10062">
      <c r="A10062" s="6" t="s">
        <v>4681</v>
      </c>
      <c r="B10062" s="2" t="s">
        <v>19868</v>
      </c>
      <c r="C10062" s="6" t="s">
        <v>19869</v>
      </c>
      <c r="D10062" s="3" t="s">
        <v>3195</v>
      </c>
    </row>
    <row r="10063">
      <c r="A10063" s="6" t="s">
        <v>4681</v>
      </c>
      <c r="B10063" s="2" t="s">
        <v>19870</v>
      </c>
      <c r="C10063" s="6" t="s">
        <v>19871</v>
      </c>
      <c r="D10063" s="3" t="s">
        <v>3195</v>
      </c>
    </row>
    <row r="10064">
      <c r="A10064" s="6" t="s">
        <v>4681</v>
      </c>
      <c r="B10064" s="2" t="s">
        <v>19872</v>
      </c>
      <c r="C10064" s="6" t="s">
        <v>19873</v>
      </c>
      <c r="D10064" s="3" t="s">
        <v>3195</v>
      </c>
    </row>
    <row r="10065">
      <c r="A10065" s="6" t="s">
        <v>4681</v>
      </c>
      <c r="B10065" s="2" t="s">
        <v>19874</v>
      </c>
      <c r="C10065" s="6" t="s">
        <v>19875</v>
      </c>
      <c r="D10065" s="3" t="s">
        <v>3195</v>
      </c>
    </row>
    <row r="10066">
      <c r="A10066" s="6" t="s">
        <v>4681</v>
      </c>
      <c r="B10066" s="2" t="s">
        <v>19876</v>
      </c>
      <c r="C10066" s="6" t="s">
        <v>19877</v>
      </c>
      <c r="D10066" s="3" t="s">
        <v>3195</v>
      </c>
    </row>
    <row r="10067">
      <c r="A10067" s="6" t="s">
        <v>4681</v>
      </c>
      <c r="B10067" s="2" t="s">
        <v>19878</v>
      </c>
      <c r="C10067" s="6" t="s">
        <v>19879</v>
      </c>
      <c r="D10067" s="3" t="s">
        <v>3195</v>
      </c>
    </row>
    <row r="10068">
      <c r="A10068" s="6" t="s">
        <v>4681</v>
      </c>
      <c r="B10068" s="2" t="s">
        <v>19880</v>
      </c>
      <c r="C10068" s="6" t="s">
        <v>19881</v>
      </c>
      <c r="D10068" s="3" t="s">
        <v>3197</v>
      </c>
    </row>
    <row r="10069">
      <c r="A10069" s="6" t="s">
        <v>4681</v>
      </c>
      <c r="B10069" s="2" t="s">
        <v>19882</v>
      </c>
      <c r="C10069" s="6" t="s">
        <v>19883</v>
      </c>
      <c r="D10069" s="3" t="s">
        <v>3197</v>
      </c>
    </row>
    <row r="10070">
      <c r="A10070" s="6" t="s">
        <v>4681</v>
      </c>
      <c r="B10070" s="2" t="s">
        <v>19884</v>
      </c>
      <c r="C10070" s="6" t="s">
        <v>19885</v>
      </c>
      <c r="D10070" s="3" t="s">
        <v>3197</v>
      </c>
    </row>
    <row r="10071">
      <c r="A10071" s="6" t="s">
        <v>4681</v>
      </c>
      <c r="B10071" s="2" t="s">
        <v>19886</v>
      </c>
      <c r="C10071" s="6" t="s">
        <v>19887</v>
      </c>
      <c r="D10071" s="3" t="s">
        <v>3197</v>
      </c>
    </row>
    <row r="10072">
      <c r="A10072" s="6" t="s">
        <v>4681</v>
      </c>
      <c r="B10072" s="2" t="s">
        <v>19888</v>
      </c>
      <c r="C10072" s="6" t="s">
        <v>19889</v>
      </c>
      <c r="D10072" s="3" t="s">
        <v>3197</v>
      </c>
    </row>
    <row r="10073">
      <c r="A10073" s="6" t="s">
        <v>4681</v>
      </c>
      <c r="B10073" s="2" t="s">
        <v>19890</v>
      </c>
      <c r="C10073" s="6" t="s">
        <v>19891</v>
      </c>
      <c r="D10073" s="3" t="s">
        <v>3197</v>
      </c>
    </row>
    <row r="10074">
      <c r="A10074" s="6" t="s">
        <v>4681</v>
      </c>
      <c r="B10074" s="2" t="s">
        <v>19892</v>
      </c>
      <c r="C10074" s="6" t="s">
        <v>19893</v>
      </c>
      <c r="D10074" s="3" t="s">
        <v>3199</v>
      </c>
    </row>
    <row r="10075">
      <c r="A10075" s="6" t="s">
        <v>4681</v>
      </c>
      <c r="B10075" s="2" t="s">
        <v>19894</v>
      </c>
      <c r="C10075" s="6" t="s">
        <v>19895</v>
      </c>
      <c r="D10075" s="3" t="s">
        <v>3199</v>
      </c>
    </row>
    <row r="10076">
      <c r="A10076" s="6" t="s">
        <v>4681</v>
      </c>
      <c r="B10076" s="2" t="s">
        <v>19896</v>
      </c>
      <c r="C10076" s="6" t="s">
        <v>19897</v>
      </c>
      <c r="D10076" s="3" t="s">
        <v>3199</v>
      </c>
    </row>
    <row r="10077">
      <c r="A10077" s="6" t="s">
        <v>4681</v>
      </c>
      <c r="B10077" s="2" t="s">
        <v>19898</v>
      </c>
      <c r="C10077" s="6" t="s">
        <v>19899</v>
      </c>
      <c r="D10077" s="3" t="s">
        <v>3199</v>
      </c>
    </row>
    <row r="10078">
      <c r="A10078" s="6" t="s">
        <v>4681</v>
      </c>
      <c r="B10078" s="2" t="s">
        <v>19900</v>
      </c>
      <c r="C10078" s="6" t="s">
        <v>19901</v>
      </c>
      <c r="D10078" s="3" t="s">
        <v>3199</v>
      </c>
    </row>
    <row r="10079">
      <c r="A10079" s="6" t="s">
        <v>4681</v>
      </c>
      <c r="B10079" s="2" t="s">
        <v>19902</v>
      </c>
      <c r="C10079" s="6" t="s">
        <v>19903</v>
      </c>
      <c r="D10079" s="3" t="s">
        <v>3199</v>
      </c>
    </row>
    <row r="10080">
      <c r="A10080" s="6" t="s">
        <v>4681</v>
      </c>
      <c r="B10080" s="2" t="s">
        <v>19904</v>
      </c>
      <c r="C10080" s="6" t="s">
        <v>19905</v>
      </c>
      <c r="D10080" s="3" t="s">
        <v>3199</v>
      </c>
    </row>
    <row r="10081">
      <c r="A10081" s="6" t="s">
        <v>4681</v>
      </c>
      <c r="B10081" s="2" t="s">
        <v>19906</v>
      </c>
      <c r="C10081" s="6" t="s">
        <v>19907</v>
      </c>
      <c r="D10081" s="3" t="s">
        <v>3199</v>
      </c>
    </row>
    <row r="10082">
      <c r="A10082" s="6" t="s">
        <v>4681</v>
      </c>
      <c r="B10082" s="2" t="s">
        <v>19908</v>
      </c>
      <c r="C10082" s="6" t="s">
        <v>19909</v>
      </c>
      <c r="D10082" s="3" t="s">
        <v>3199</v>
      </c>
    </row>
    <row r="10083">
      <c r="A10083" s="6" t="s">
        <v>4681</v>
      </c>
      <c r="B10083" s="2" t="s">
        <v>19910</v>
      </c>
      <c r="C10083" s="6" t="s">
        <v>19911</v>
      </c>
      <c r="D10083" s="3" t="s">
        <v>3201</v>
      </c>
    </row>
    <row r="10084">
      <c r="A10084" s="6" t="s">
        <v>4681</v>
      </c>
      <c r="B10084" s="2" t="s">
        <v>19912</v>
      </c>
      <c r="C10084" s="6" t="s">
        <v>19913</v>
      </c>
      <c r="D10084" s="3" t="s">
        <v>3201</v>
      </c>
    </row>
    <row r="10085">
      <c r="A10085" s="6" t="s">
        <v>4681</v>
      </c>
      <c r="B10085" s="2" t="s">
        <v>19914</v>
      </c>
      <c r="C10085" s="6" t="s">
        <v>19915</v>
      </c>
      <c r="D10085" s="3" t="s">
        <v>3201</v>
      </c>
    </row>
    <row r="10086">
      <c r="A10086" s="6" t="s">
        <v>4681</v>
      </c>
      <c r="B10086" s="2" t="s">
        <v>19916</v>
      </c>
      <c r="C10086" s="6" t="s">
        <v>19917</v>
      </c>
      <c r="D10086" s="3" t="s">
        <v>3201</v>
      </c>
    </row>
    <row r="10087">
      <c r="A10087" s="6" t="s">
        <v>4681</v>
      </c>
      <c r="B10087" s="2" t="s">
        <v>19918</v>
      </c>
      <c r="C10087" s="6" t="s">
        <v>19919</v>
      </c>
      <c r="D10087" s="3" t="s">
        <v>3201</v>
      </c>
    </row>
    <row r="10088">
      <c r="A10088" s="6" t="s">
        <v>4681</v>
      </c>
      <c r="B10088" s="2" t="s">
        <v>19920</v>
      </c>
      <c r="C10088" s="6" t="s">
        <v>19921</v>
      </c>
      <c r="D10088" s="3" t="s">
        <v>3201</v>
      </c>
    </row>
    <row r="10089">
      <c r="A10089" s="6" t="s">
        <v>4681</v>
      </c>
      <c r="B10089" s="2" t="s">
        <v>19922</v>
      </c>
      <c r="C10089" s="6" t="s">
        <v>19923</v>
      </c>
      <c r="D10089" s="3" t="s">
        <v>3201</v>
      </c>
    </row>
    <row r="10090">
      <c r="A10090" s="6" t="s">
        <v>4681</v>
      </c>
      <c r="B10090" s="2" t="s">
        <v>19924</v>
      </c>
      <c r="C10090" s="6" t="s">
        <v>19925</v>
      </c>
      <c r="D10090" s="3" t="s">
        <v>3203</v>
      </c>
    </row>
    <row r="10091">
      <c r="A10091" s="6" t="s">
        <v>4681</v>
      </c>
      <c r="B10091" s="2" t="s">
        <v>19926</v>
      </c>
      <c r="C10091" s="6" t="s">
        <v>19927</v>
      </c>
      <c r="D10091" s="3" t="s">
        <v>3203</v>
      </c>
    </row>
    <row r="10092">
      <c r="A10092" s="6" t="s">
        <v>4681</v>
      </c>
      <c r="B10092" s="2" t="s">
        <v>19928</v>
      </c>
      <c r="C10092" s="6" t="s">
        <v>19929</v>
      </c>
      <c r="D10092" s="3" t="s">
        <v>3205</v>
      </c>
    </row>
    <row r="10093">
      <c r="A10093" s="6" t="s">
        <v>4681</v>
      </c>
      <c r="B10093" s="2" t="s">
        <v>19930</v>
      </c>
      <c r="C10093" s="6" t="s">
        <v>19931</v>
      </c>
      <c r="D10093" s="3" t="s">
        <v>3205</v>
      </c>
    </row>
    <row r="10094">
      <c r="A10094" s="6" t="s">
        <v>4681</v>
      </c>
      <c r="B10094" s="2" t="s">
        <v>19932</v>
      </c>
      <c r="C10094" s="6" t="s">
        <v>19933</v>
      </c>
      <c r="D10094" s="3" t="s">
        <v>3205</v>
      </c>
    </row>
    <row r="10095">
      <c r="A10095" s="6" t="s">
        <v>4681</v>
      </c>
      <c r="B10095" s="2" t="s">
        <v>19934</v>
      </c>
      <c r="C10095" s="6" t="s">
        <v>19935</v>
      </c>
      <c r="D10095" s="3" t="s">
        <v>3207</v>
      </c>
    </row>
    <row r="10096">
      <c r="A10096" s="6" t="s">
        <v>4681</v>
      </c>
      <c r="B10096" s="2" t="s">
        <v>19936</v>
      </c>
      <c r="C10096" s="6" t="s">
        <v>19937</v>
      </c>
      <c r="D10096" s="3" t="s">
        <v>3207</v>
      </c>
    </row>
    <row r="10097">
      <c r="A10097" s="6" t="s">
        <v>4681</v>
      </c>
      <c r="B10097" s="2" t="s">
        <v>19938</v>
      </c>
      <c r="C10097" s="6" t="s">
        <v>19939</v>
      </c>
      <c r="D10097" s="3" t="s">
        <v>3207</v>
      </c>
    </row>
    <row r="10098">
      <c r="A10098" s="6" t="s">
        <v>4681</v>
      </c>
      <c r="B10098" s="2" t="s">
        <v>19940</v>
      </c>
      <c r="C10098" s="6" t="s">
        <v>19941</v>
      </c>
      <c r="D10098" s="3" t="s">
        <v>3209</v>
      </c>
    </row>
    <row r="10099">
      <c r="A10099" s="6" t="s">
        <v>4681</v>
      </c>
      <c r="B10099" s="2" t="s">
        <v>19942</v>
      </c>
      <c r="C10099" s="6" t="s">
        <v>19943</v>
      </c>
      <c r="D10099" s="3" t="s">
        <v>3209</v>
      </c>
    </row>
    <row r="10100">
      <c r="A10100" s="6" t="s">
        <v>4681</v>
      </c>
      <c r="B10100" s="2" t="s">
        <v>19944</v>
      </c>
      <c r="C10100" s="6" t="s">
        <v>19945</v>
      </c>
      <c r="D10100" s="3" t="s">
        <v>3209</v>
      </c>
    </row>
    <row r="10101">
      <c r="A10101" s="6" t="s">
        <v>4681</v>
      </c>
      <c r="B10101" s="2" t="s">
        <v>19946</v>
      </c>
      <c r="C10101" s="6" t="s">
        <v>19947</v>
      </c>
      <c r="D10101" s="3" t="s">
        <v>3209</v>
      </c>
    </row>
    <row r="10102">
      <c r="A10102" s="6" t="s">
        <v>4681</v>
      </c>
      <c r="B10102" s="2" t="s">
        <v>19948</v>
      </c>
      <c r="C10102" s="6" t="s">
        <v>19949</v>
      </c>
      <c r="D10102" s="3" t="s">
        <v>3209</v>
      </c>
    </row>
    <row r="10103">
      <c r="A10103" s="6" t="s">
        <v>4681</v>
      </c>
      <c r="B10103" s="2" t="s">
        <v>19950</v>
      </c>
      <c r="C10103" s="6" t="s">
        <v>19951</v>
      </c>
      <c r="D10103" s="3" t="s">
        <v>3209</v>
      </c>
    </row>
    <row r="10104">
      <c r="A10104" s="6" t="s">
        <v>4681</v>
      </c>
      <c r="B10104" s="2" t="s">
        <v>19952</v>
      </c>
      <c r="C10104" s="6" t="s">
        <v>19953</v>
      </c>
      <c r="D10104" s="3" t="s">
        <v>3209</v>
      </c>
    </row>
    <row r="10105">
      <c r="A10105" s="6" t="s">
        <v>4681</v>
      </c>
      <c r="B10105" s="2" t="s">
        <v>19954</v>
      </c>
      <c r="C10105" s="6" t="s">
        <v>19955</v>
      </c>
      <c r="D10105" s="3" t="s">
        <v>3212</v>
      </c>
    </row>
    <row r="10106">
      <c r="A10106" s="6" t="s">
        <v>4681</v>
      </c>
      <c r="B10106" s="2" t="s">
        <v>19956</v>
      </c>
      <c r="C10106" s="6" t="s">
        <v>19957</v>
      </c>
      <c r="D10106" s="3" t="s">
        <v>3212</v>
      </c>
    </row>
    <row r="10107">
      <c r="A10107" s="6" t="s">
        <v>4681</v>
      </c>
      <c r="B10107" s="2" t="s">
        <v>19958</v>
      </c>
      <c r="C10107" s="6" t="s">
        <v>19959</v>
      </c>
      <c r="D10107" s="3" t="s">
        <v>3212</v>
      </c>
    </row>
    <row r="10108">
      <c r="A10108" s="6" t="s">
        <v>4681</v>
      </c>
      <c r="B10108" s="2" t="s">
        <v>19960</v>
      </c>
      <c r="C10108" s="6" t="s">
        <v>19961</v>
      </c>
      <c r="D10108" s="3" t="s">
        <v>3212</v>
      </c>
    </row>
    <row r="10109">
      <c r="A10109" s="6" t="s">
        <v>4681</v>
      </c>
      <c r="B10109" s="2" t="s">
        <v>19962</v>
      </c>
      <c r="C10109" s="6" t="s">
        <v>19963</v>
      </c>
      <c r="D10109" s="3" t="s">
        <v>3212</v>
      </c>
    </row>
    <row r="10110">
      <c r="A10110" s="6" t="s">
        <v>4681</v>
      </c>
      <c r="B10110" s="2" t="s">
        <v>19964</v>
      </c>
      <c r="C10110" s="6" t="s">
        <v>19965</v>
      </c>
      <c r="D10110" s="3" t="s">
        <v>3214</v>
      </c>
    </row>
    <row r="10111">
      <c r="A10111" s="6" t="s">
        <v>4681</v>
      </c>
      <c r="B10111" s="2" t="s">
        <v>19966</v>
      </c>
      <c r="C10111" s="6" t="s">
        <v>19967</v>
      </c>
      <c r="D10111" s="3" t="s">
        <v>3214</v>
      </c>
    </row>
    <row r="10112">
      <c r="A10112" s="6" t="s">
        <v>4681</v>
      </c>
      <c r="B10112" s="2" t="s">
        <v>19968</v>
      </c>
      <c r="C10112" s="6" t="s">
        <v>19969</v>
      </c>
      <c r="D10112" s="3" t="s">
        <v>3214</v>
      </c>
    </row>
    <row r="10113">
      <c r="A10113" s="6" t="s">
        <v>4681</v>
      </c>
      <c r="B10113" s="2" t="s">
        <v>19970</v>
      </c>
      <c r="C10113" s="6" t="s">
        <v>19971</v>
      </c>
      <c r="D10113" s="3" t="s">
        <v>3214</v>
      </c>
    </row>
    <row r="10114">
      <c r="A10114" s="6" t="s">
        <v>4681</v>
      </c>
      <c r="B10114" s="2" t="s">
        <v>19972</v>
      </c>
      <c r="C10114" s="6" t="s">
        <v>19973</v>
      </c>
      <c r="D10114" s="3" t="s">
        <v>3214</v>
      </c>
    </row>
    <row r="10115">
      <c r="A10115" s="6" t="s">
        <v>4681</v>
      </c>
      <c r="B10115" s="2" t="s">
        <v>19974</v>
      </c>
      <c r="C10115" s="6" t="s">
        <v>19975</v>
      </c>
      <c r="D10115" s="3" t="s">
        <v>3214</v>
      </c>
    </row>
    <row r="10116">
      <c r="A10116" s="6" t="s">
        <v>4681</v>
      </c>
      <c r="B10116" s="2" t="s">
        <v>19976</v>
      </c>
      <c r="C10116" s="6" t="s">
        <v>19977</v>
      </c>
      <c r="D10116" s="3" t="s">
        <v>3214</v>
      </c>
    </row>
    <row r="10117">
      <c r="A10117" s="6" t="s">
        <v>4681</v>
      </c>
      <c r="B10117" s="2" t="s">
        <v>19978</v>
      </c>
      <c r="C10117" s="6" t="s">
        <v>19979</v>
      </c>
      <c r="D10117" s="3" t="s">
        <v>3214</v>
      </c>
    </row>
    <row r="10118">
      <c r="A10118" s="6" t="s">
        <v>4681</v>
      </c>
      <c r="B10118" s="2" t="s">
        <v>19980</v>
      </c>
      <c r="C10118" s="6" t="s">
        <v>19981</v>
      </c>
      <c r="D10118" s="3" t="s">
        <v>3216</v>
      </c>
    </row>
    <row r="10119">
      <c r="A10119" s="6" t="s">
        <v>4681</v>
      </c>
      <c r="B10119" s="2" t="s">
        <v>19982</v>
      </c>
      <c r="C10119" s="6" t="s">
        <v>19983</v>
      </c>
      <c r="D10119" s="3" t="s">
        <v>3216</v>
      </c>
    </row>
    <row r="10120">
      <c r="A10120" s="6" t="s">
        <v>4681</v>
      </c>
      <c r="B10120" s="2" t="s">
        <v>19984</v>
      </c>
      <c r="C10120" s="6" t="s">
        <v>19985</v>
      </c>
      <c r="D10120" s="3" t="s">
        <v>3216</v>
      </c>
    </row>
    <row r="10121">
      <c r="A10121" s="6" t="s">
        <v>4681</v>
      </c>
      <c r="B10121" s="2" t="s">
        <v>19986</v>
      </c>
      <c r="C10121" s="6" t="s">
        <v>19987</v>
      </c>
      <c r="D10121" s="3" t="s">
        <v>3216</v>
      </c>
    </row>
    <row r="10122">
      <c r="A10122" s="6" t="s">
        <v>4681</v>
      </c>
      <c r="B10122" s="2" t="s">
        <v>19988</v>
      </c>
      <c r="C10122" s="6" t="s">
        <v>19989</v>
      </c>
      <c r="D10122" s="3" t="s">
        <v>3216</v>
      </c>
    </row>
    <row r="10123">
      <c r="A10123" s="6" t="s">
        <v>4681</v>
      </c>
      <c r="B10123" s="2" t="s">
        <v>19990</v>
      </c>
      <c r="C10123" s="6" t="s">
        <v>19991</v>
      </c>
      <c r="D10123" s="3" t="s">
        <v>3216</v>
      </c>
    </row>
    <row r="10124">
      <c r="A10124" s="6" t="s">
        <v>4681</v>
      </c>
      <c r="B10124" s="2" t="s">
        <v>19992</v>
      </c>
      <c r="C10124" s="6" t="s">
        <v>19993</v>
      </c>
      <c r="D10124" s="3" t="s">
        <v>3216</v>
      </c>
    </row>
    <row r="10125">
      <c r="A10125" s="6" t="s">
        <v>4681</v>
      </c>
      <c r="B10125" s="2" t="s">
        <v>19994</v>
      </c>
      <c r="C10125" s="6" t="s">
        <v>19995</v>
      </c>
      <c r="D10125" s="3" t="s">
        <v>3218</v>
      </c>
    </row>
    <row r="10126">
      <c r="A10126" s="6" t="s">
        <v>4681</v>
      </c>
      <c r="B10126" s="2" t="s">
        <v>19996</v>
      </c>
      <c r="C10126" s="6" t="s">
        <v>19997</v>
      </c>
      <c r="D10126" s="3" t="s">
        <v>3218</v>
      </c>
    </row>
    <row r="10127">
      <c r="A10127" s="6" t="s">
        <v>4681</v>
      </c>
      <c r="B10127" s="2" t="s">
        <v>19998</v>
      </c>
      <c r="C10127" s="6" t="s">
        <v>19999</v>
      </c>
      <c r="D10127" s="3" t="s">
        <v>3218</v>
      </c>
    </row>
    <row r="10128">
      <c r="A10128" s="6" t="s">
        <v>4681</v>
      </c>
      <c r="B10128" s="2" t="s">
        <v>20000</v>
      </c>
      <c r="C10128" s="6" t="s">
        <v>20001</v>
      </c>
      <c r="D10128" s="3" t="s">
        <v>3218</v>
      </c>
    </row>
    <row r="10129">
      <c r="A10129" s="6" t="s">
        <v>4681</v>
      </c>
      <c r="B10129" s="2" t="s">
        <v>20002</v>
      </c>
      <c r="C10129" s="6" t="s">
        <v>20003</v>
      </c>
      <c r="D10129" s="3" t="s">
        <v>3218</v>
      </c>
    </row>
    <row r="10130">
      <c r="A10130" s="6" t="s">
        <v>4681</v>
      </c>
      <c r="B10130" s="2" t="s">
        <v>20004</v>
      </c>
      <c r="C10130" s="6" t="s">
        <v>20005</v>
      </c>
      <c r="D10130" s="3" t="s">
        <v>3218</v>
      </c>
    </row>
    <row r="10131">
      <c r="A10131" s="6" t="s">
        <v>4681</v>
      </c>
      <c r="B10131" s="2" t="s">
        <v>20006</v>
      </c>
      <c r="C10131" s="6" t="s">
        <v>20007</v>
      </c>
      <c r="D10131" s="3" t="s">
        <v>3218</v>
      </c>
    </row>
    <row r="10132">
      <c r="A10132" s="6" t="s">
        <v>4681</v>
      </c>
      <c r="B10132" s="2" t="s">
        <v>20008</v>
      </c>
      <c r="C10132" s="6" t="s">
        <v>20009</v>
      </c>
      <c r="D10132" s="3" t="s">
        <v>3220</v>
      </c>
    </row>
    <row r="10133">
      <c r="A10133" s="6" t="s">
        <v>4681</v>
      </c>
      <c r="B10133" s="2" t="s">
        <v>20010</v>
      </c>
      <c r="C10133" s="6" t="s">
        <v>20011</v>
      </c>
      <c r="D10133" s="3" t="s">
        <v>3220</v>
      </c>
    </row>
    <row r="10134">
      <c r="A10134" s="6" t="s">
        <v>4681</v>
      </c>
      <c r="B10134" s="2" t="s">
        <v>20012</v>
      </c>
      <c r="C10134" s="6" t="s">
        <v>20013</v>
      </c>
      <c r="D10134" s="3" t="s">
        <v>3220</v>
      </c>
    </row>
    <row r="10135">
      <c r="A10135" s="6" t="s">
        <v>4681</v>
      </c>
      <c r="B10135" s="2" t="s">
        <v>20014</v>
      </c>
      <c r="C10135" s="6" t="s">
        <v>20015</v>
      </c>
      <c r="D10135" s="3" t="s">
        <v>3220</v>
      </c>
    </row>
    <row r="10136">
      <c r="A10136" s="6" t="s">
        <v>4681</v>
      </c>
      <c r="B10136" s="2" t="s">
        <v>20016</v>
      </c>
      <c r="C10136" s="6" t="s">
        <v>20017</v>
      </c>
      <c r="D10136" s="3" t="s">
        <v>3220</v>
      </c>
    </row>
    <row r="10137">
      <c r="A10137" s="6" t="s">
        <v>4681</v>
      </c>
      <c r="B10137" s="2" t="s">
        <v>20018</v>
      </c>
      <c r="C10137" s="6" t="s">
        <v>20019</v>
      </c>
      <c r="D10137" s="3" t="s">
        <v>3220</v>
      </c>
    </row>
    <row r="10138">
      <c r="A10138" s="6" t="s">
        <v>4681</v>
      </c>
      <c r="B10138" s="2" t="s">
        <v>20020</v>
      </c>
      <c r="C10138" s="6" t="s">
        <v>20021</v>
      </c>
      <c r="D10138" s="3" t="s">
        <v>3222</v>
      </c>
    </row>
    <row r="10139">
      <c r="A10139" s="6" t="s">
        <v>4681</v>
      </c>
      <c r="B10139" s="2" t="s">
        <v>20022</v>
      </c>
      <c r="C10139" s="6" t="s">
        <v>20023</v>
      </c>
      <c r="D10139" s="3" t="s">
        <v>3222</v>
      </c>
    </row>
    <row r="10140">
      <c r="A10140" s="6" t="s">
        <v>4681</v>
      </c>
      <c r="B10140" s="2" t="s">
        <v>20024</v>
      </c>
      <c r="C10140" s="6" t="s">
        <v>20025</v>
      </c>
      <c r="D10140" s="3" t="s">
        <v>3222</v>
      </c>
    </row>
    <row r="10141">
      <c r="A10141" s="6" t="s">
        <v>4681</v>
      </c>
      <c r="B10141" s="2" t="s">
        <v>20026</v>
      </c>
      <c r="C10141" s="6" t="s">
        <v>20027</v>
      </c>
      <c r="D10141" s="3" t="s">
        <v>3222</v>
      </c>
    </row>
    <row r="10142">
      <c r="A10142" s="6" t="s">
        <v>4681</v>
      </c>
      <c r="B10142" s="2" t="s">
        <v>20028</v>
      </c>
      <c r="C10142" s="6" t="s">
        <v>20029</v>
      </c>
      <c r="D10142" s="3" t="s">
        <v>3222</v>
      </c>
    </row>
    <row r="10143">
      <c r="A10143" s="6" t="s">
        <v>4681</v>
      </c>
      <c r="B10143" s="2" t="s">
        <v>20030</v>
      </c>
      <c r="C10143" s="6" t="s">
        <v>20031</v>
      </c>
      <c r="D10143" s="3" t="s">
        <v>3222</v>
      </c>
    </row>
    <row r="10144">
      <c r="A10144" s="6" t="s">
        <v>4681</v>
      </c>
      <c r="B10144" s="2" t="s">
        <v>20032</v>
      </c>
      <c r="C10144" s="6" t="s">
        <v>20033</v>
      </c>
      <c r="D10144" s="3" t="s">
        <v>3224</v>
      </c>
    </row>
    <row r="10145">
      <c r="A10145" s="6" t="s">
        <v>4681</v>
      </c>
      <c r="B10145" s="2" t="s">
        <v>20034</v>
      </c>
      <c r="C10145" s="6" t="s">
        <v>20035</v>
      </c>
      <c r="D10145" s="3" t="s">
        <v>3224</v>
      </c>
    </row>
    <row r="10146">
      <c r="A10146" s="6" t="s">
        <v>4681</v>
      </c>
      <c r="B10146" s="2" t="s">
        <v>20036</v>
      </c>
      <c r="C10146" s="6" t="s">
        <v>20037</v>
      </c>
      <c r="D10146" s="3" t="s">
        <v>3224</v>
      </c>
    </row>
    <row r="10147">
      <c r="A10147" s="6" t="s">
        <v>4681</v>
      </c>
      <c r="B10147" s="2" t="s">
        <v>20038</v>
      </c>
      <c r="C10147" s="6" t="s">
        <v>20039</v>
      </c>
      <c r="D10147" s="3" t="s">
        <v>3226</v>
      </c>
    </row>
    <row r="10148">
      <c r="A10148" s="6" t="s">
        <v>4681</v>
      </c>
      <c r="B10148" s="2" t="s">
        <v>20040</v>
      </c>
      <c r="C10148" s="6" t="s">
        <v>20041</v>
      </c>
      <c r="D10148" s="3" t="s">
        <v>3226</v>
      </c>
    </row>
    <row r="10149">
      <c r="A10149" s="6" t="s">
        <v>4681</v>
      </c>
      <c r="B10149" s="2" t="s">
        <v>20042</v>
      </c>
      <c r="C10149" s="6" t="s">
        <v>20043</v>
      </c>
      <c r="D10149" s="3" t="s">
        <v>3226</v>
      </c>
    </row>
    <row r="10150">
      <c r="A10150" s="6" t="s">
        <v>4681</v>
      </c>
      <c r="B10150" s="2" t="s">
        <v>20044</v>
      </c>
      <c r="C10150" s="6" t="s">
        <v>20045</v>
      </c>
      <c r="D10150" s="3" t="s">
        <v>3226</v>
      </c>
    </row>
    <row r="10151">
      <c r="A10151" s="6" t="s">
        <v>4681</v>
      </c>
      <c r="B10151" s="2" t="s">
        <v>20046</v>
      </c>
      <c r="C10151" s="6" t="s">
        <v>20047</v>
      </c>
      <c r="D10151" s="3" t="s">
        <v>3226</v>
      </c>
    </row>
    <row r="10152">
      <c r="A10152" s="6" t="s">
        <v>4681</v>
      </c>
      <c r="B10152" s="2" t="s">
        <v>20048</v>
      </c>
      <c r="C10152" s="6" t="s">
        <v>20049</v>
      </c>
      <c r="D10152" s="3" t="s">
        <v>3228</v>
      </c>
    </row>
    <row r="10153">
      <c r="A10153" s="6" t="s">
        <v>4681</v>
      </c>
      <c r="B10153" s="2" t="s">
        <v>20050</v>
      </c>
      <c r="C10153" s="6" t="s">
        <v>20051</v>
      </c>
      <c r="D10153" s="3" t="s">
        <v>3228</v>
      </c>
    </row>
    <row r="10154">
      <c r="A10154" s="6" t="s">
        <v>4681</v>
      </c>
      <c r="B10154" s="2" t="s">
        <v>20052</v>
      </c>
      <c r="C10154" s="6" t="s">
        <v>20053</v>
      </c>
      <c r="D10154" s="3" t="s">
        <v>3228</v>
      </c>
    </row>
    <row r="10155">
      <c r="A10155" s="6" t="s">
        <v>4681</v>
      </c>
      <c r="B10155" s="2" t="s">
        <v>20054</v>
      </c>
      <c r="C10155" s="6" t="s">
        <v>20055</v>
      </c>
      <c r="D10155" s="3" t="s">
        <v>3230</v>
      </c>
    </row>
    <row r="10156">
      <c r="A10156" s="6" t="s">
        <v>4681</v>
      </c>
      <c r="B10156" s="2" t="s">
        <v>20056</v>
      </c>
      <c r="C10156" s="6" t="s">
        <v>20057</v>
      </c>
      <c r="D10156" s="3" t="s">
        <v>3230</v>
      </c>
    </row>
    <row r="10157">
      <c r="A10157" s="6" t="s">
        <v>4681</v>
      </c>
      <c r="B10157" s="2" t="s">
        <v>20058</v>
      </c>
      <c r="C10157" s="6" t="s">
        <v>20059</v>
      </c>
      <c r="D10157" s="3" t="s">
        <v>3230</v>
      </c>
    </row>
    <row r="10158">
      <c r="A10158" s="6" t="s">
        <v>4681</v>
      </c>
      <c r="B10158" s="2" t="s">
        <v>20060</v>
      </c>
      <c r="C10158" s="6" t="s">
        <v>20061</v>
      </c>
      <c r="D10158" s="3" t="s">
        <v>3230</v>
      </c>
    </row>
    <row r="10159">
      <c r="A10159" s="6" t="s">
        <v>4681</v>
      </c>
      <c r="B10159" s="2" t="s">
        <v>20062</v>
      </c>
      <c r="C10159" s="6" t="s">
        <v>20063</v>
      </c>
      <c r="D10159" s="3" t="s">
        <v>3230</v>
      </c>
    </row>
    <row r="10160">
      <c r="A10160" s="6" t="s">
        <v>4681</v>
      </c>
      <c r="B10160" s="2" t="s">
        <v>20064</v>
      </c>
      <c r="C10160" s="6" t="s">
        <v>20065</v>
      </c>
      <c r="D10160" s="3" t="s">
        <v>3230</v>
      </c>
    </row>
    <row r="10161">
      <c r="A10161" s="6" t="s">
        <v>4681</v>
      </c>
      <c r="B10161" s="2" t="s">
        <v>20066</v>
      </c>
      <c r="C10161" s="6" t="s">
        <v>20067</v>
      </c>
      <c r="D10161" s="3" t="s">
        <v>3230</v>
      </c>
    </row>
    <row r="10162">
      <c r="A10162" s="6" t="s">
        <v>4681</v>
      </c>
      <c r="B10162" s="2" t="s">
        <v>20068</v>
      </c>
      <c r="C10162" s="6" t="s">
        <v>20069</v>
      </c>
      <c r="D10162" s="3" t="s">
        <v>3233</v>
      </c>
    </row>
    <row r="10163">
      <c r="A10163" s="6" t="s">
        <v>4681</v>
      </c>
      <c r="B10163" s="2" t="s">
        <v>20070</v>
      </c>
      <c r="C10163" s="6" t="s">
        <v>20071</v>
      </c>
      <c r="D10163" s="3" t="s">
        <v>3233</v>
      </c>
    </row>
    <row r="10164">
      <c r="A10164" s="6" t="s">
        <v>4681</v>
      </c>
      <c r="B10164" s="2" t="s">
        <v>20072</v>
      </c>
      <c r="C10164" s="6" t="s">
        <v>20073</v>
      </c>
      <c r="D10164" s="3" t="s">
        <v>3233</v>
      </c>
    </row>
    <row r="10165">
      <c r="A10165" s="6" t="s">
        <v>4681</v>
      </c>
      <c r="B10165" s="2" t="s">
        <v>20074</v>
      </c>
      <c r="C10165" s="6" t="s">
        <v>20075</v>
      </c>
      <c r="D10165" s="3" t="s">
        <v>3233</v>
      </c>
    </row>
    <row r="10166">
      <c r="A10166" s="6" t="s">
        <v>4681</v>
      </c>
      <c r="B10166" s="2" t="s">
        <v>20076</v>
      </c>
      <c r="C10166" s="6" t="s">
        <v>20077</v>
      </c>
      <c r="D10166" s="3" t="s">
        <v>3233</v>
      </c>
    </row>
    <row r="10167">
      <c r="A10167" s="6" t="s">
        <v>4681</v>
      </c>
      <c r="B10167" s="2" t="s">
        <v>20078</v>
      </c>
      <c r="C10167" s="6" t="s">
        <v>20079</v>
      </c>
      <c r="D10167" s="3" t="s">
        <v>3233</v>
      </c>
    </row>
    <row r="10168">
      <c r="A10168" s="6" t="s">
        <v>4681</v>
      </c>
      <c r="B10168" s="2" t="s">
        <v>20080</v>
      </c>
      <c r="C10168" s="6" t="s">
        <v>20081</v>
      </c>
      <c r="D10168" s="3" t="s">
        <v>3233</v>
      </c>
    </row>
    <row r="10169">
      <c r="A10169" s="6" t="s">
        <v>4681</v>
      </c>
      <c r="B10169" s="2" t="s">
        <v>20082</v>
      </c>
      <c r="C10169" s="6" t="s">
        <v>20083</v>
      </c>
      <c r="D10169" s="3" t="s">
        <v>3235</v>
      </c>
    </row>
    <row r="10170">
      <c r="A10170" s="6" t="s">
        <v>4681</v>
      </c>
      <c r="B10170" s="2" t="s">
        <v>20084</v>
      </c>
      <c r="C10170" s="6" t="s">
        <v>20085</v>
      </c>
      <c r="D10170" s="3" t="s">
        <v>3235</v>
      </c>
    </row>
    <row r="10171">
      <c r="A10171" s="6" t="s">
        <v>4681</v>
      </c>
      <c r="B10171" s="2" t="s">
        <v>20086</v>
      </c>
      <c r="C10171" s="6" t="s">
        <v>20087</v>
      </c>
      <c r="D10171" s="3" t="s">
        <v>3235</v>
      </c>
    </row>
    <row r="10172">
      <c r="A10172" s="6" t="s">
        <v>4681</v>
      </c>
      <c r="B10172" s="2" t="s">
        <v>20088</v>
      </c>
      <c r="C10172" s="6" t="s">
        <v>20089</v>
      </c>
      <c r="D10172" s="3" t="s">
        <v>3235</v>
      </c>
    </row>
    <row r="10173">
      <c r="A10173" s="6" t="s">
        <v>4681</v>
      </c>
      <c r="B10173" s="2" t="s">
        <v>20090</v>
      </c>
      <c r="C10173" s="6" t="s">
        <v>20091</v>
      </c>
      <c r="D10173" s="3" t="s">
        <v>3235</v>
      </c>
    </row>
    <row r="10174">
      <c r="A10174" s="6" t="s">
        <v>4681</v>
      </c>
      <c r="B10174" s="2" t="s">
        <v>20092</v>
      </c>
      <c r="C10174" s="6" t="s">
        <v>20093</v>
      </c>
      <c r="D10174" s="3" t="s">
        <v>3235</v>
      </c>
    </row>
    <row r="10175">
      <c r="A10175" s="6" t="s">
        <v>4681</v>
      </c>
      <c r="B10175" s="2" t="s">
        <v>20094</v>
      </c>
      <c r="C10175" s="6" t="s">
        <v>20095</v>
      </c>
      <c r="D10175" s="3" t="s">
        <v>3235</v>
      </c>
    </row>
    <row r="10176">
      <c r="A10176" s="6" t="s">
        <v>4681</v>
      </c>
      <c r="B10176" s="2" t="s">
        <v>20096</v>
      </c>
      <c r="C10176" s="6" t="s">
        <v>20097</v>
      </c>
      <c r="D10176" s="3" t="s">
        <v>3235</v>
      </c>
    </row>
    <row r="10177">
      <c r="A10177" s="6" t="s">
        <v>4681</v>
      </c>
      <c r="B10177" s="2" t="s">
        <v>20098</v>
      </c>
      <c r="C10177" s="6" t="s">
        <v>20099</v>
      </c>
      <c r="D10177" s="3" t="s">
        <v>3235</v>
      </c>
    </row>
    <row r="10178">
      <c r="A10178" s="6" t="s">
        <v>4681</v>
      </c>
      <c r="B10178" s="2" t="s">
        <v>20100</v>
      </c>
      <c r="C10178" s="6" t="s">
        <v>20101</v>
      </c>
      <c r="D10178" s="3" t="s">
        <v>3235</v>
      </c>
    </row>
    <row r="10179">
      <c r="A10179" s="6" t="s">
        <v>4681</v>
      </c>
      <c r="B10179" s="2" t="s">
        <v>20102</v>
      </c>
      <c r="C10179" s="6" t="s">
        <v>20103</v>
      </c>
      <c r="D10179" s="3" t="s">
        <v>3237</v>
      </c>
    </row>
    <row r="10180">
      <c r="A10180" s="6" t="s">
        <v>4681</v>
      </c>
      <c r="B10180" s="2" t="s">
        <v>20104</v>
      </c>
      <c r="C10180" s="6" t="s">
        <v>20105</v>
      </c>
      <c r="D10180" s="3" t="s">
        <v>3237</v>
      </c>
    </row>
    <row r="10181">
      <c r="A10181" s="6" t="s">
        <v>4681</v>
      </c>
      <c r="B10181" s="2" t="s">
        <v>20106</v>
      </c>
      <c r="C10181" s="6" t="s">
        <v>20107</v>
      </c>
      <c r="D10181" s="3" t="s">
        <v>3237</v>
      </c>
    </row>
    <row r="10182">
      <c r="A10182" s="6" t="s">
        <v>4681</v>
      </c>
      <c r="B10182" s="2" t="s">
        <v>20108</v>
      </c>
      <c r="C10182" s="6" t="s">
        <v>20109</v>
      </c>
      <c r="D10182" s="3" t="s">
        <v>3237</v>
      </c>
    </row>
    <row r="10183">
      <c r="A10183" s="6" t="s">
        <v>4681</v>
      </c>
      <c r="B10183" s="2" t="s">
        <v>20110</v>
      </c>
      <c r="C10183" s="6" t="s">
        <v>20111</v>
      </c>
      <c r="D10183" s="3" t="s">
        <v>3237</v>
      </c>
    </row>
    <row r="10184">
      <c r="A10184" s="6" t="s">
        <v>4681</v>
      </c>
      <c r="B10184" s="2" t="s">
        <v>20112</v>
      </c>
      <c r="C10184" s="6" t="s">
        <v>20113</v>
      </c>
      <c r="D10184" s="3" t="s">
        <v>3237</v>
      </c>
    </row>
    <row r="10185">
      <c r="A10185" s="6" t="s">
        <v>4681</v>
      </c>
      <c r="B10185" s="2" t="s">
        <v>20114</v>
      </c>
      <c r="C10185" s="6" t="s">
        <v>20115</v>
      </c>
      <c r="D10185" s="3" t="s">
        <v>3237</v>
      </c>
    </row>
    <row r="10186">
      <c r="A10186" s="6" t="s">
        <v>4681</v>
      </c>
      <c r="B10186" s="2" t="s">
        <v>20116</v>
      </c>
      <c r="C10186" s="6" t="s">
        <v>20117</v>
      </c>
      <c r="D10186" s="3" t="s">
        <v>3239</v>
      </c>
    </row>
    <row r="10187">
      <c r="A10187" s="6" t="s">
        <v>4681</v>
      </c>
      <c r="B10187" s="2" t="s">
        <v>20118</v>
      </c>
      <c r="C10187" s="6" t="s">
        <v>20119</v>
      </c>
      <c r="D10187" s="3" t="s">
        <v>3239</v>
      </c>
    </row>
    <row r="10188">
      <c r="A10188" s="6" t="s">
        <v>4681</v>
      </c>
      <c r="B10188" s="2" t="s">
        <v>20120</v>
      </c>
      <c r="C10188" s="6" t="s">
        <v>20121</v>
      </c>
      <c r="D10188" s="3" t="s">
        <v>3239</v>
      </c>
    </row>
    <row r="10189">
      <c r="A10189" s="6" t="s">
        <v>4681</v>
      </c>
      <c r="B10189" s="2" t="s">
        <v>20122</v>
      </c>
      <c r="C10189" s="6" t="s">
        <v>20123</v>
      </c>
      <c r="D10189" s="3" t="s">
        <v>3239</v>
      </c>
    </row>
    <row r="10190">
      <c r="A10190" s="6" t="s">
        <v>4681</v>
      </c>
      <c r="B10190" s="2" t="s">
        <v>20124</v>
      </c>
      <c r="C10190" s="6" t="s">
        <v>20125</v>
      </c>
      <c r="D10190" s="3" t="s">
        <v>3239</v>
      </c>
    </row>
    <row r="10191">
      <c r="A10191" s="6" t="s">
        <v>4681</v>
      </c>
      <c r="B10191" s="2" t="s">
        <v>20126</v>
      </c>
      <c r="C10191" s="6" t="s">
        <v>20127</v>
      </c>
      <c r="D10191" s="3" t="s">
        <v>3239</v>
      </c>
    </row>
    <row r="10192">
      <c r="A10192" s="6" t="s">
        <v>4681</v>
      </c>
      <c r="B10192" s="2" t="s">
        <v>20128</v>
      </c>
      <c r="C10192" s="6" t="s">
        <v>20129</v>
      </c>
      <c r="D10192" s="3" t="s">
        <v>3239</v>
      </c>
    </row>
    <row r="10193">
      <c r="A10193" s="6" t="s">
        <v>4681</v>
      </c>
      <c r="B10193" s="2" t="s">
        <v>20130</v>
      </c>
      <c r="C10193" s="6" t="s">
        <v>20131</v>
      </c>
      <c r="D10193" s="3" t="s">
        <v>3239</v>
      </c>
    </row>
    <row r="10194">
      <c r="A10194" s="6" t="s">
        <v>4681</v>
      </c>
      <c r="B10194" s="2" t="s">
        <v>20132</v>
      </c>
      <c r="C10194" s="6" t="s">
        <v>20133</v>
      </c>
      <c r="D10194" s="3" t="s">
        <v>3241</v>
      </c>
    </row>
    <row r="10195">
      <c r="A10195" s="6" t="s">
        <v>4681</v>
      </c>
      <c r="B10195" s="2" t="s">
        <v>20134</v>
      </c>
      <c r="C10195" s="6" t="s">
        <v>20135</v>
      </c>
      <c r="D10195" s="3" t="s">
        <v>3241</v>
      </c>
    </row>
    <row r="10196">
      <c r="A10196" s="6" t="s">
        <v>4681</v>
      </c>
      <c r="B10196" s="2" t="s">
        <v>20136</v>
      </c>
      <c r="C10196" s="6" t="s">
        <v>20137</v>
      </c>
      <c r="D10196" s="3" t="s">
        <v>3241</v>
      </c>
    </row>
    <row r="10197">
      <c r="A10197" s="6" t="s">
        <v>4681</v>
      </c>
      <c r="B10197" s="2" t="s">
        <v>20138</v>
      </c>
      <c r="C10197" s="6" t="s">
        <v>20139</v>
      </c>
      <c r="D10197" s="3" t="s">
        <v>3241</v>
      </c>
    </row>
    <row r="10198">
      <c r="A10198" s="6" t="s">
        <v>4681</v>
      </c>
      <c r="B10198" s="2" t="s">
        <v>20140</v>
      </c>
      <c r="C10198" s="6" t="s">
        <v>20141</v>
      </c>
      <c r="D10198" s="3" t="s">
        <v>3241</v>
      </c>
    </row>
    <row r="10199">
      <c r="A10199" s="6" t="s">
        <v>4681</v>
      </c>
      <c r="B10199" s="2" t="s">
        <v>20142</v>
      </c>
      <c r="C10199" s="6" t="s">
        <v>20143</v>
      </c>
      <c r="D10199" s="3" t="s">
        <v>3241</v>
      </c>
    </row>
    <row r="10200">
      <c r="A10200" s="6" t="s">
        <v>4681</v>
      </c>
      <c r="B10200" s="2" t="s">
        <v>20144</v>
      </c>
      <c r="C10200" s="6" t="s">
        <v>20145</v>
      </c>
      <c r="D10200" s="3" t="s">
        <v>3241</v>
      </c>
    </row>
    <row r="10201">
      <c r="A10201" s="6" t="s">
        <v>4681</v>
      </c>
      <c r="B10201" s="2" t="s">
        <v>20146</v>
      </c>
      <c r="C10201" s="6" t="s">
        <v>20147</v>
      </c>
      <c r="D10201" s="3" t="s">
        <v>3241</v>
      </c>
    </row>
    <row r="10202">
      <c r="A10202" s="6" t="s">
        <v>4681</v>
      </c>
      <c r="B10202" s="2" t="s">
        <v>20148</v>
      </c>
      <c r="C10202" s="6" t="s">
        <v>20149</v>
      </c>
      <c r="D10202" s="3" t="s">
        <v>3241</v>
      </c>
    </row>
    <row r="10203">
      <c r="A10203" s="6" t="s">
        <v>4681</v>
      </c>
      <c r="B10203" s="2" t="s">
        <v>20150</v>
      </c>
      <c r="C10203" s="6" t="s">
        <v>20151</v>
      </c>
      <c r="D10203" s="3" t="s">
        <v>3243</v>
      </c>
    </row>
    <row r="10204">
      <c r="A10204" s="6" t="s">
        <v>4681</v>
      </c>
      <c r="B10204" s="2" t="s">
        <v>20152</v>
      </c>
      <c r="C10204" s="6" t="s">
        <v>20153</v>
      </c>
      <c r="D10204" s="3" t="s">
        <v>3243</v>
      </c>
    </row>
    <row r="10205">
      <c r="A10205" s="6" t="s">
        <v>4681</v>
      </c>
      <c r="B10205" s="2" t="s">
        <v>20154</v>
      </c>
      <c r="C10205" s="6" t="s">
        <v>20155</v>
      </c>
      <c r="D10205" s="3" t="s">
        <v>3243</v>
      </c>
    </row>
    <row r="10206">
      <c r="A10206" s="6" t="s">
        <v>4681</v>
      </c>
      <c r="B10206" s="2" t="s">
        <v>20156</v>
      </c>
      <c r="C10206" s="6" t="s">
        <v>20157</v>
      </c>
      <c r="D10206" s="3" t="s">
        <v>3243</v>
      </c>
    </row>
    <row r="10207">
      <c r="A10207" s="6" t="s">
        <v>4681</v>
      </c>
      <c r="B10207" s="2" t="s">
        <v>20158</v>
      </c>
      <c r="C10207" s="6" t="s">
        <v>20159</v>
      </c>
      <c r="D10207" s="3" t="s">
        <v>3243</v>
      </c>
    </row>
    <row r="10208">
      <c r="A10208" s="6" t="s">
        <v>4681</v>
      </c>
      <c r="B10208" s="2" t="s">
        <v>20160</v>
      </c>
      <c r="C10208" s="6" t="s">
        <v>20161</v>
      </c>
      <c r="D10208" s="3" t="s">
        <v>3243</v>
      </c>
    </row>
    <row r="10209">
      <c r="A10209" s="6" t="s">
        <v>4681</v>
      </c>
      <c r="B10209" s="2" t="s">
        <v>20162</v>
      </c>
      <c r="C10209" s="6" t="s">
        <v>20163</v>
      </c>
      <c r="D10209" s="3" t="s">
        <v>3243</v>
      </c>
    </row>
    <row r="10210">
      <c r="A10210" s="6" t="s">
        <v>4681</v>
      </c>
      <c r="B10210" s="2" t="s">
        <v>20164</v>
      </c>
      <c r="C10210" s="6" t="s">
        <v>3246</v>
      </c>
      <c r="D10210" s="3" t="s">
        <v>3245</v>
      </c>
    </row>
    <row r="10211">
      <c r="A10211" s="6" t="s">
        <v>4681</v>
      </c>
      <c r="B10211" s="2" t="s">
        <v>20165</v>
      </c>
      <c r="C10211" s="6" t="s">
        <v>3248</v>
      </c>
      <c r="D10211" s="3" t="s">
        <v>3247</v>
      </c>
    </row>
    <row r="10212">
      <c r="A10212" s="6" t="s">
        <v>4681</v>
      </c>
      <c r="B10212" s="2" t="s">
        <v>20166</v>
      </c>
      <c r="C10212" s="6" t="s">
        <v>20167</v>
      </c>
      <c r="D10212" s="3" t="s">
        <v>3250</v>
      </c>
    </row>
    <row r="10213">
      <c r="A10213" s="6" t="s">
        <v>4681</v>
      </c>
      <c r="B10213" s="2" t="s">
        <v>20168</v>
      </c>
      <c r="C10213" s="6" t="s">
        <v>20169</v>
      </c>
      <c r="D10213" s="3" t="s">
        <v>3250</v>
      </c>
    </row>
    <row r="10214">
      <c r="A10214" s="6" t="s">
        <v>4681</v>
      </c>
      <c r="B10214" s="2" t="s">
        <v>20170</v>
      </c>
      <c r="C10214" s="6" t="s">
        <v>20171</v>
      </c>
      <c r="D10214" s="3" t="s">
        <v>3250</v>
      </c>
    </row>
    <row r="10215">
      <c r="A10215" s="6" t="s">
        <v>4681</v>
      </c>
      <c r="B10215" s="2" t="s">
        <v>20172</v>
      </c>
      <c r="C10215" s="6" t="s">
        <v>20173</v>
      </c>
      <c r="D10215" s="3" t="s">
        <v>3250</v>
      </c>
    </row>
    <row r="10216">
      <c r="A10216" s="6" t="s">
        <v>4681</v>
      </c>
      <c r="B10216" s="2" t="s">
        <v>20174</v>
      </c>
      <c r="C10216" s="6" t="s">
        <v>20175</v>
      </c>
      <c r="D10216" s="3" t="s">
        <v>3250</v>
      </c>
    </row>
    <row r="10217">
      <c r="A10217" s="6" t="s">
        <v>4681</v>
      </c>
      <c r="B10217" s="2" t="s">
        <v>20176</v>
      </c>
      <c r="C10217" s="6" t="s">
        <v>20177</v>
      </c>
      <c r="D10217" s="3" t="s">
        <v>3250</v>
      </c>
    </row>
    <row r="10218">
      <c r="A10218" s="6" t="s">
        <v>4681</v>
      </c>
      <c r="B10218" s="2" t="s">
        <v>20178</v>
      </c>
      <c r="C10218" s="6" t="s">
        <v>20179</v>
      </c>
      <c r="D10218" s="3" t="s">
        <v>3250</v>
      </c>
    </row>
    <row r="10219">
      <c r="A10219" s="6" t="s">
        <v>4681</v>
      </c>
      <c r="B10219" s="2" t="s">
        <v>20180</v>
      </c>
      <c r="C10219" s="6" t="s">
        <v>20181</v>
      </c>
      <c r="D10219" s="3" t="s">
        <v>3250</v>
      </c>
    </row>
    <row r="10220">
      <c r="A10220" s="6" t="s">
        <v>4681</v>
      </c>
      <c r="B10220" s="2" t="s">
        <v>20182</v>
      </c>
      <c r="C10220" s="6" t="s">
        <v>20183</v>
      </c>
      <c r="D10220" s="3" t="s">
        <v>3250</v>
      </c>
    </row>
    <row r="10221">
      <c r="A10221" s="6" t="s">
        <v>4681</v>
      </c>
      <c r="B10221" s="2" t="s">
        <v>20184</v>
      </c>
      <c r="C10221" s="6" t="s">
        <v>3253</v>
      </c>
      <c r="D10221" s="3" t="s">
        <v>3252</v>
      </c>
    </row>
    <row r="10222">
      <c r="A10222" s="6" t="s">
        <v>4681</v>
      </c>
      <c r="B10222" s="2" t="s">
        <v>20185</v>
      </c>
      <c r="C10222" s="6" t="s">
        <v>20186</v>
      </c>
      <c r="D10222" s="3" t="s">
        <v>3254</v>
      </c>
    </row>
    <row r="10223">
      <c r="A10223" s="6" t="s">
        <v>4681</v>
      </c>
      <c r="B10223" s="2" t="s">
        <v>20187</v>
      </c>
      <c r="C10223" s="6" t="s">
        <v>20188</v>
      </c>
      <c r="D10223" s="3" t="s">
        <v>3254</v>
      </c>
    </row>
    <row r="10224">
      <c r="A10224" s="6" t="s">
        <v>4681</v>
      </c>
      <c r="B10224" s="2" t="s">
        <v>20189</v>
      </c>
      <c r="C10224" s="6" t="s">
        <v>20190</v>
      </c>
      <c r="D10224" s="3" t="s">
        <v>3254</v>
      </c>
    </row>
    <row r="10225">
      <c r="A10225" s="6" t="s">
        <v>4681</v>
      </c>
      <c r="B10225" s="2" t="s">
        <v>20191</v>
      </c>
      <c r="C10225" s="6" t="s">
        <v>20192</v>
      </c>
      <c r="D10225" s="3" t="s">
        <v>3254</v>
      </c>
    </row>
    <row r="10226">
      <c r="A10226" s="6" t="s">
        <v>4681</v>
      </c>
      <c r="B10226" s="2" t="s">
        <v>20193</v>
      </c>
      <c r="C10226" s="6" t="s">
        <v>20194</v>
      </c>
      <c r="D10226" s="3" t="s">
        <v>3254</v>
      </c>
    </row>
    <row r="10227">
      <c r="A10227" s="6" t="s">
        <v>4681</v>
      </c>
      <c r="B10227" s="2" t="s">
        <v>20195</v>
      </c>
      <c r="C10227" s="6" t="s">
        <v>20196</v>
      </c>
      <c r="D10227" s="3" t="s">
        <v>3254</v>
      </c>
    </row>
    <row r="10228">
      <c r="A10228" s="6" t="s">
        <v>4681</v>
      </c>
      <c r="B10228" s="2" t="s">
        <v>20197</v>
      </c>
      <c r="C10228" s="6" t="s">
        <v>20198</v>
      </c>
      <c r="D10228" s="3" t="s">
        <v>3254</v>
      </c>
    </row>
    <row r="10229">
      <c r="A10229" s="6" t="s">
        <v>4681</v>
      </c>
      <c r="B10229" s="2" t="s">
        <v>20199</v>
      </c>
      <c r="C10229" s="6" t="s">
        <v>20200</v>
      </c>
      <c r="D10229" s="3" t="s">
        <v>3254</v>
      </c>
    </row>
    <row r="10230">
      <c r="A10230" s="6" t="s">
        <v>4681</v>
      </c>
      <c r="B10230" s="2" t="s">
        <v>20201</v>
      </c>
      <c r="C10230" s="6" t="s">
        <v>20202</v>
      </c>
      <c r="D10230" s="3" t="s">
        <v>3254</v>
      </c>
    </row>
    <row r="10231">
      <c r="A10231" s="6" t="s">
        <v>4681</v>
      </c>
      <c r="B10231" s="2" t="s">
        <v>20203</v>
      </c>
      <c r="C10231" s="6" t="s">
        <v>3257</v>
      </c>
      <c r="D10231" s="3" t="s">
        <v>3256</v>
      </c>
    </row>
    <row r="10232">
      <c r="A10232" s="6" t="s">
        <v>4681</v>
      </c>
      <c r="B10232" s="2" t="s">
        <v>20204</v>
      </c>
      <c r="C10232" s="6" t="s">
        <v>20205</v>
      </c>
      <c r="D10232" s="3" t="s">
        <v>3258</v>
      </c>
    </row>
    <row r="10233">
      <c r="A10233" s="6" t="s">
        <v>4681</v>
      </c>
      <c r="B10233" s="2" t="s">
        <v>20206</v>
      </c>
      <c r="C10233" s="6" t="s">
        <v>20207</v>
      </c>
      <c r="D10233" s="3" t="s">
        <v>3258</v>
      </c>
    </row>
    <row r="10234">
      <c r="A10234" s="6" t="s">
        <v>4681</v>
      </c>
      <c r="B10234" s="2" t="s">
        <v>20208</v>
      </c>
      <c r="C10234" s="6" t="s">
        <v>20209</v>
      </c>
      <c r="D10234" s="3" t="s">
        <v>3258</v>
      </c>
    </row>
    <row r="10235">
      <c r="A10235" s="6" t="s">
        <v>4681</v>
      </c>
      <c r="B10235" s="2" t="s">
        <v>20210</v>
      </c>
      <c r="C10235" s="6" t="s">
        <v>20211</v>
      </c>
      <c r="D10235" s="3" t="s">
        <v>3258</v>
      </c>
    </row>
    <row r="10236">
      <c r="A10236" s="6" t="s">
        <v>4681</v>
      </c>
      <c r="B10236" s="2" t="s">
        <v>20212</v>
      </c>
      <c r="C10236" s="6" t="s">
        <v>20213</v>
      </c>
      <c r="D10236" s="3" t="s">
        <v>3258</v>
      </c>
    </row>
    <row r="10237">
      <c r="A10237" s="6" t="s">
        <v>4681</v>
      </c>
      <c r="B10237" s="2" t="s">
        <v>20214</v>
      </c>
      <c r="C10237" s="6" t="s">
        <v>20215</v>
      </c>
      <c r="D10237" s="3" t="s">
        <v>3258</v>
      </c>
    </row>
    <row r="10238">
      <c r="A10238" s="6" t="s">
        <v>4681</v>
      </c>
      <c r="B10238" s="2" t="s">
        <v>20216</v>
      </c>
      <c r="C10238" s="6" t="s">
        <v>20217</v>
      </c>
      <c r="D10238" s="3" t="s">
        <v>3258</v>
      </c>
    </row>
    <row r="10239">
      <c r="A10239" s="6" t="s">
        <v>4681</v>
      </c>
      <c r="B10239" s="2" t="s">
        <v>20218</v>
      </c>
      <c r="C10239" s="6" t="s">
        <v>20219</v>
      </c>
      <c r="D10239" s="3" t="s">
        <v>3258</v>
      </c>
    </row>
    <row r="10240">
      <c r="A10240" s="6" t="s">
        <v>4681</v>
      </c>
      <c r="B10240" s="2" t="s">
        <v>20220</v>
      </c>
      <c r="C10240" s="6" t="s">
        <v>20221</v>
      </c>
      <c r="D10240" s="3" t="s">
        <v>3258</v>
      </c>
    </row>
    <row r="10241">
      <c r="A10241" s="6" t="s">
        <v>4681</v>
      </c>
      <c r="B10241" s="2" t="s">
        <v>20222</v>
      </c>
      <c r="C10241" s="6" t="s">
        <v>20223</v>
      </c>
      <c r="D10241" s="3" t="s">
        <v>3260</v>
      </c>
    </row>
    <row r="10242">
      <c r="A10242" s="6" t="s">
        <v>4681</v>
      </c>
      <c r="B10242" s="2" t="s">
        <v>20224</v>
      </c>
      <c r="C10242" s="6" t="s">
        <v>20225</v>
      </c>
      <c r="D10242" s="3" t="s">
        <v>3260</v>
      </c>
    </row>
    <row r="10243">
      <c r="A10243" s="6" t="s">
        <v>4681</v>
      </c>
      <c r="B10243" s="2" t="s">
        <v>20226</v>
      </c>
      <c r="C10243" s="6" t="s">
        <v>20227</v>
      </c>
      <c r="D10243" s="3" t="s">
        <v>3260</v>
      </c>
    </row>
    <row r="10244">
      <c r="A10244" s="6" t="s">
        <v>4681</v>
      </c>
      <c r="B10244" s="2" t="s">
        <v>20228</v>
      </c>
      <c r="C10244" s="6" t="s">
        <v>20229</v>
      </c>
      <c r="D10244" s="3" t="s">
        <v>3260</v>
      </c>
    </row>
    <row r="10245">
      <c r="A10245" s="6" t="s">
        <v>4681</v>
      </c>
      <c r="B10245" s="2" t="s">
        <v>20230</v>
      </c>
      <c r="C10245" s="6" t="s">
        <v>20231</v>
      </c>
      <c r="D10245" s="3" t="s">
        <v>3260</v>
      </c>
    </row>
    <row r="10246">
      <c r="A10246" s="6" t="s">
        <v>4681</v>
      </c>
      <c r="B10246" s="2" t="s">
        <v>20232</v>
      </c>
      <c r="C10246" s="6" t="s">
        <v>20233</v>
      </c>
      <c r="D10246" s="3" t="s">
        <v>3260</v>
      </c>
    </row>
    <row r="10247">
      <c r="A10247" s="6" t="s">
        <v>4681</v>
      </c>
      <c r="B10247" s="2" t="s">
        <v>20234</v>
      </c>
      <c r="C10247" s="6" t="s">
        <v>20235</v>
      </c>
      <c r="D10247" s="3" t="s">
        <v>3260</v>
      </c>
    </row>
    <row r="10248">
      <c r="A10248" s="6" t="s">
        <v>4681</v>
      </c>
      <c r="B10248" s="2" t="s">
        <v>20236</v>
      </c>
      <c r="C10248" s="6" t="s">
        <v>20237</v>
      </c>
      <c r="D10248" s="3" t="s">
        <v>3260</v>
      </c>
    </row>
    <row r="10249">
      <c r="A10249" s="6" t="s">
        <v>4681</v>
      </c>
      <c r="B10249" s="2" t="s">
        <v>20238</v>
      </c>
      <c r="C10249" s="6" t="s">
        <v>20239</v>
      </c>
      <c r="D10249" s="3" t="s">
        <v>3260</v>
      </c>
    </row>
    <row r="10250">
      <c r="A10250" s="6" t="s">
        <v>4681</v>
      </c>
      <c r="B10250" s="2" t="s">
        <v>20240</v>
      </c>
      <c r="C10250" s="6" t="s">
        <v>20241</v>
      </c>
      <c r="D10250" s="3" t="s">
        <v>3260</v>
      </c>
    </row>
    <row r="10251">
      <c r="A10251" s="6" t="s">
        <v>4681</v>
      </c>
      <c r="B10251" s="2" t="s">
        <v>20242</v>
      </c>
      <c r="C10251" s="6" t="s">
        <v>20243</v>
      </c>
      <c r="D10251" s="3" t="s">
        <v>3262</v>
      </c>
    </row>
    <row r="10252">
      <c r="A10252" s="6" t="s">
        <v>4681</v>
      </c>
      <c r="B10252" s="2" t="s">
        <v>20244</v>
      </c>
      <c r="C10252" s="6" t="s">
        <v>20245</v>
      </c>
      <c r="D10252" s="3" t="s">
        <v>3262</v>
      </c>
    </row>
    <row r="10253">
      <c r="A10253" s="6" t="s">
        <v>4681</v>
      </c>
      <c r="B10253" s="2" t="s">
        <v>20246</v>
      </c>
      <c r="C10253" s="6" t="s">
        <v>20247</v>
      </c>
      <c r="D10253" s="3" t="s">
        <v>3262</v>
      </c>
    </row>
    <row r="10254">
      <c r="A10254" s="6" t="s">
        <v>4681</v>
      </c>
      <c r="B10254" s="2" t="s">
        <v>20248</v>
      </c>
      <c r="C10254" s="6" t="s">
        <v>20249</v>
      </c>
      <c r="D10254" s="3" t="s">
        <v>3262</v>
      </c>
    </row>
    <row r="10255">
      <c r="A10255" s="6" t="s">
        <v>4681</v>
      </c>
      <c r="B10255" s="2" t="s">
        <v>20250</v>
      </c>
      <c r="C10255" s="6" t="s">
        <v>3266</v>
      </c>
      <c r="D10255" s="3" t="s">
        <v>3265</v>
      </c>
    </row>
    <row r="10256">
      <c r="A10256" s="6" t="s">
        <v>4681</v>
      </c>
      <c r="B10256" s="2" t="s">
        <v>20251</v>
      </c>
      <c r="C10256" s="6" t="s">
        <v>20252</v>
      </c>
      <c r="D10256" s="3" t="s">
        <v>3267</v>
      </c>
    </row>
    <row r="10257">
      <c r="A10257" s="6" t="s">
        <v>4681</v>
      </c>
      <c r="B10257" s="2" t="s">
        <v>20253</v>
      </c>
      <c r="C10257" s="6" t="s">
        <v>20254</v>
      </c>
      <c r="D10257" s="3" t="s">
        <v>3267</v>
      </c>
    </row>
    <row r="10258">
      <c r="A10258" s="6" t="s">
        <v>4681</v>
      </c>
      <c r="B10258" s="2" t="s">
        <v>20255</v>
      </c>
      <c r="C10258" s="6" t="s">
        <v>20256</v>
      </c>
      <c r="D10258" s="3" t="s">
        <v>3267</v>
      </c>
    </row>
    <row r="10259">
      <c r="A10259" s="6" t="s">
        <v>4681</v>
      </c>
      <c r="B10259" s="2" t="s">
        <v>20257</v>
      </c>
      <c r="C10259" s="6" t="s">
        <v>20258</v>
      </c>
      <c r="D10259" s="3" t="s">
        <v>3267</v>
      </c>
    </row>
    <row r="10260">
      <c r="A10260" s="6" t="s">
        <v>4681</v>
      </c>
      <c r="B10260" s="2" t="s">
        <v>20259</v>
      </c>
      <c r="C10260" s="6" t="s">
        <v>20260</v>
      </c>
      <c r="D10260" s="3" t="s">
        <v>3267</v>
      </c>
    </row>
    <row r="10261">
      <c r="A10261" s="6" t="s">
        <v>4681</v>
      </c>
      <c r="B10261" s="2" t="s">
        <v>20261</v>
      </c>
      <c r="C10261" s="6" t="s">
        <v>20262</v>
      </c>
      <c r="D10261" s="3" t="s">
        <v>3267</v>
      </c>
    </row>
    <row r="10262">
      <c r="A10262" s="6" t="s">
        <v>4681</v>
      </c>
      <c r="B10262" s="2" t="s">
        <v>20263</v>
      </c>
      <c r="C10262" s="6" t="s">
        <v>20264</v>
      </c>
      <c r="D10262" s="3" t="s">
        <v>3267</v>
      </c>
    </row>
    <row r="10263">
      <c r="A10263" s="6" t="s">
        <v>4681</v>
      </c>
      <c r="B10263" s="2" t="s">
        <v>20265</v>
      </c>
      <c r="C10263" s="6" t="s">
        <v>20266</v>
      </c>
      <c r="D10263" s="3" t="s">
        <v>3267</v>
      </c>
    </row>
    <row r="10264">
      <c r="A10264" s="6" t="s">
        <v>4681</v>
      </c>
      <c r="B10264" s="2" t="s">
        <v>20267</v>
      </c>
      <c r="C10264" s="6" t="s">
        <v>20268</v>
      </c>
      <c r="D10264" s="3" t="s">
        <v>3269</v>
      </c>
    </row>
    <row r="10265">
      <c r="A10265" s="6" t="s">
        <v>4681</v>
      </c>
      <c r="B10265" s="2" t="s">
        <v>20269</v>
      </c>
      <c r="C10265" s="6" t="s">
        <v>20270</v>
      </c>
      <c r="D10265" s="3" t="s">
        <v>3269</v>
      </c>
    </row>
    <row r="10266">
      <c r="A10266" s="6" t="s">
        <v>4681</v>
      </c>
      <c r="B10266" s="2" t="s">
        <v>20271</v>
      </c>
      <c r="C10266" s="6" t="s">
        <v>20272</v>
      </c>
      <c r="D10266" s="3" t="s">
        <v>3269</v>
      </c>
    </row>
    <row r="10267">
      <c r="A10267" s="6" t="s">
        <v>4681</v>
      </c>
      <c r="B10267" s="2" t="s">
        <v>20273</v>
      </c>
      <c r="C10267" s="6" t="s">
        <v>20274</v>
      </c>
      <c r="D10267" s="3" t="s">
        <v>3269</v>
      </c>
    </row>
    <row r="10268">
      <c r="A10268" s="6" t="s">
        <v>4681</v>
      </c>
      <c r="B10268" s="2" t="s">
        <v>20275</v>
      </c>
      <c r="C10268" s="6" t="s">
        <v>20276</v>
      </c>
      <c r="D10268" s="3" t="s">
        <v>3269</v>
      </c>
    </row>
    <row r="10269">
      <c r="A10269" s="6" t="s">
        <v>4681</v>
      </c>
      <c r="B10269" s="2" t="s">
        <v>20277</v>
      </c>
      <c r="C10269" s="6" t="s">
        <v>20278</v>
      </c>
      <c r="D10269" s="3" t="s">
        <v>3269</v>
      </c>
    </row>
    <row r="10270">
      <c r="A10270" s="6" t="s">
        <v>4681</v>
      </c>
      <c r="B10270" s="2" t="s">
        <v>20279</v>
      </c>
      <c r="C10270" s="6" t="s">
        <v>20280</v>
      </c>
      <c r="D10270" s="3" t="s">
        <v>3269</v>
      </c>
    </row>
    <row r="10271">
      <c r="A10271" s="6" t="s">
        <v>4681</v>
      </c>
      <c r="B10271" s="2" t="s">
        <v>20281</v>
      </c>
      <c r="C10271" s="6" t="s">
        <v>20282</v>
      </c>
      <c r="D10271" s="3" t="s">
        <v>3269</v>
      </c>
    </row>
    <row r="10272">
      <c r="A10272" s="6" t="s">
        <v>4681</v>
      </c>
      <c r="B10272" s="2" t="s">
        <v>20283</v>
      </c>
      <c r="C10272" s="6" t="s">
        <v>20284</v>
      </c>
      <c r="D10272" s="3" t="s">
        <v>3271</v>
      </c>
    </row>
    <row r="10273">
      <c r="A10273" s="6" t="s">
        <v>4681</v>
      </c>
      <c r="B10273" s="2" t="s">
        <v>20285</v>
      </c>
      <c r="C10273" s="6" t="s">
        <v>20286</v>
      </c>
      <c r="D10273" s="3" t="s">
        <v>3271</v>
      </c>
    </row>
    <row r="10274">
      <c r="A10274" s="6" t="s">
        <v>4681</v>
      </c>
      <c r="B10274" s="2" t="s">
        <v>20287</v>
      </c>
      <c r="C10274" s="6" t="s">
        <v>20288</v>
      </c>
      <c r="D10274" s="3" t="s">
        <v>3271</v>
      </c>
    </row>
    <row r="10275">
      <c r="A10275" s="6" t="s">
        <v>4681</v>
      </c>
      <c r="B10275" s="2" t="s">
        <v>20289</v>
      </c>
      <c r="C10275" s="6" t="s">
        <v>20290</v>
      </c>
      <c r="D10275" s="3" t="s">
        <v>3271</v>
      </c>
    </row>
    <row r="10276">
      <c r="A10276" s="6" t="s">
        <v>4681</v>
      </c>
      <c r="B10276" s="2" t="s">
        <v>20291</v>
      </c>
      <c r="C10276" s="6" t="s">
        <v>20292</v>
      </c>
      <c r="D10276" s="3" t="s">
        <v>3271</v>
      </c>
    </row>
    <row r="10277">
      <c r="A10277" s="6" t="s">
        <v>4681</v>
      </c>
      <c r="B10277" s="2" t="s">
        <v>20293</v>
      </c>
      <c r="C10277" s="6" t="s">
        <v>20294</v>
      </c>
      <c r="D10277" s="3" t="s">
        <v>3271</v>
      </c>
    </row>
    <row r="10278">
      <c r="A10278" s="6" t="s">
        <v>4681</v>
      </c>
      <c r="B10278" s="2" t="s">
        <v>20295</v>
      </c>
      <c r="C10278" s="6" t="s">
        <v>20296</v>
      </c>
      <c r="D10278" s="3" t="s">
        <v>3273</v>
      </c>
    </row>
    <row r="10279">
      <c r="A10279" s="6" t="s">
        <v>4681</v>
      </c>
      <c r="B10279" s="2" t="s">
        <v>20297</v>
      </c>
      <c r="C10279" s="6" t="s">
        <v>20298</v>
      </c>
      <c r="D10279" s="3" t="s">
        <v>3273</v>
      </c>
    </row>
    <row r="10280">
      <c r="A10280" s="6" t="s">
        <v>4681</v>
      </c>
      <c r="B10280" s="2" t="s">
        <v>20299</v>
      </c>
      <c r="C10280" s="6" t="s">
        <v>20300</v>
      </c>
      <c r="D10280" s="3" t="s">
        <v>3273</v>
      </c>
    </row>
    <row r="10281">
      <c r="A10281" s="6" t="s">
        <v>4681</v>
      </c>
      <c r="B10281" s="2" t="s">
        <v>20301</v>
      </c>
      <c r="C10281" s="6" t="s">
        <v>20302</v>
      </c>
      <c r="D10281" s="3" t="s">
        <v>3273</v>
      </c>
    </row>
    <row r="10282">
      <c r="A10282" s="6" t="s">
        <v>4681</v>
      </c>
      <c r="B10282" s="2" t="s">
        <v>20303</v>
      </c>
      <c r="C10282" s="6" t="s">
        <v>20304</v>
      </c>
      <c r="D10282" s="3" t="s">
        <v>3273</v>
      </c>
    </row>
    <row r="10283">
      <c r="A10283" s="6" t="s">
        <v>4681</v>
      </c>
      <c r="B10283" s="2" t="s">
        <v>20305</v>
      </c>
      <c r="C10283" s="6" t="s">
        <v>20306</v>
      </c>
      <c r="D10283" s="3" t="s">
        <v>3273</v>
      </c>
    </row>
    <row r="10284">
      <c r="A10284" s="6" t="s">
        <v>4681</v>
      </c>
      <c r="B10284" s="2" t="s">
        <v>20307</v>
      </c>
      <c r="C10284" s="6" t="s">
        <v>20308</v>
      </c>
      <c r="D10284" s="3" t="s">
        <v>3273</v>
      </c>
    </row>
    <row r="10285">
      <c r="A10285" s="6" t="s">
        <v>4681</v>
      </c>
      <c r="B10285" s="2" t="s">
        <v>20309</v>
      </c>
      <c r="C10285" s="6" t="s">
        <v>20310</v>
      </c>
      <c r="D10285" s="3" t="s">
        <v>3273</v>
      </c>
    </row>
    <row r="10286">
      <c r="A10286" s="6" t="s">
        <v>4681</v>
      </c>
      <c r="B10286" s="2" t="s">
        <v>20311</v>
      </c>
      <c r="C10286" s="6" t="s">
        <v>20312</v>
      </c>
      <c r="D10286" s="3" t="s">
        <v>3276</v>
      </c>
    </row>
    <row r="10287">
      <c r="A10287" s="6" t="s">
        <v>4681</v>
      </c>
      <c r="B10287" s="2" t="s">
        <v>20313</v>
      </c>
      <c r="C10287" s="6" t="s">
        <v>20314</v>
      </c>
      <c r="D10287" s="3" t="s">
        <v>3276</v>
      </c>
    </row>
    <row r="10288">
      <c r="A10288" s="6" t="s">
        <v>4681</v>
      </c>
      <c r="B10288" s="2" t="s">
        <v>20315</v>
      </c>
      <c r="C10288" s="6" t="s">
        <v>20316</v>
      </c>
      <c r="D10288" s="3" t="s">
        <v>3276</v>
      </c>
    </row>
    <row r="10289">
      <c r="A10289" s="6" t="s">
        <v>4681</v>
      </c>
      <c r="B10289" s="2" t="s">
        <v>20317</v>
      </c>
      <c r="C10289" s="6" t="s">
        <v>20318</v>
      </c>
      <c r="D10289" s="3" t="s">
        <v>3276</v>
      </c>
    </row>
    <row r="10290">
      <c r="A10290" s="6" t="s">
        <v>4681</v>
      </c>
      <c r="B10290" s="2" t="s">
        <v>20319</v>
      </c>
      <c r="C10290" s="6" t="s">
        <v>20320</v>
      </c>
      <c r="D10290" s="3" t="s">
        <v>3276</v>
      </c>
    </row>
    <row r="10291">
      <c r="A10291" s="6" t="s">
        <v>4681</v>
      </c>
      <c r="B10291" s="2" t="s">
        <v>20321</v>
      </c>
      <c r="C10291" s="6" t="s">
        <v>20322</v>
      </c>
      <c r="D10291" s="3" t="s">
        <v>3276</v>
      </c>
    </row>
    <row r="10292">
      <c r="A10292" s="6" t="s">
        <v>4681</v>
      </c>
      <c r="B10292" s="2" t="s">
        <v>20323</v>
      </c>
      <c r="C10292" s="6" t="s">
        <v>20324</v>
      </c>
      <c r="D10292" s="3" t="s">
        <v>3276</v>
      </c>
    </row>
    <row r="10293">
      <c r="A10293" s="6" t="s">
        <v>4681</v>
      </c>
      <c r="B10293" s="2" t="s">
        <v>20325</v>
      </c>
      <c r="C10293" s="6" t="s">
        <v>20326</v>
      </c>
      <c r="D10293" s="3" t="s">
        <v>3276</v>
      </c>
    </row>
    <row r="10294">
      <c r="A10294" s="6" t="s">
        <v>4681</v>
      </c>
      <c r="B10294" s="2" t="s">
        <v>20327</v>
      </c>
      <c r="C10294" s="6" t="s">
        <v>20328</v>
      </c>
      <c r="D10294" s="3" t="s">
        <v>3278</v>
      </c>
    </row>
    <row r="10295">
      <c r="A10295" s="6" t="s">
        <v>4681</v>
      </c>
      <c r="B10295" s="2" t="s">
        <v>20329</v>
      </c>
      <c r="C10295" s="6" t="s">
        <v>20330</v>
      </c>
      <c r="D10295" s="3" t="s">
        <v>3278</v>
      </c>
    </row>
    <row r="10296">
      <c r="A10296" s="6" t="s">
        <v>4681</v>
      </c>
      <c r="B10296" s="2" t="s">
        <v>20331</v>
      </c>
      <c r="C10296" s="6" t="s">
        <v>20332</v>
      </c>
      <c r="D10296" s="3" t="s">
        <v>3278</v>
      </c>
    </row>
    <row r="10297">
      <c r="A10297" s="6" t="s">
        <v>4681</v>
      </c>
      <c r="B10297" s="2" t="s">
        <v>20333</v>
      </c>
      <c r="C10297" s="6" t="s">
        <v>20334</v>
      </c>
      <c r="D10297" s="3" t="s">
        <v>3278</v>
      </c>
    </row>
    <row r="10298">
      <c r="A10298" s="6" t="s">
        <v>4681</v>
      </c>
      <c r="B10298" s="2" t="s">
        <v>20335</v>
      </c>
      <c r="C10298" s="6" t="s">
        <v>20336</v>
      </c>
      <c r="D10298" s="3" t="s">
        <v>3278</v>
      </c>
    </row>
    <row r="10299">
      <c r="A10299" s="6" t="s">
        <v>4681</v>
      </c>
      <c r="B10299" s="2" t="s">
        <v>20337</v>
      </c>
      <c r="C10299" s="6" t="s">
        <v>20338</v>
      </c>
      <c r="D10299" s="3" t="s">
        <v>3278</v>
      </c>
    </row>
    <row r="10300">
      <c r="A10300" s="6" t="s">
        <v>4681</v>
      </c>
      <c r="B10300" s="2" t="s">
        <v>20339</v>
      </c>
      <c r="C10300" s="6" t="s">
        <v>20340</v>
      </c>
      <c r="D10300" s="3" t="s">
        <v>3278</v>
      </c>
    </row>
    <row r="10301">
      <c r="A10301" s="6" t="s">
        <v>4681</v>
      </c>
      <c r="B10301" s="2" t="s">
        <v>20341</v>
      </c>
      <c r="C10301" s="6" t="s">
        <v>20342</v>
      </c>
      <c r="D10301" s="3" t="s">
        <v>3278</v>
      </c>
    </row>
    <row r="10302">
      <c r="A10302" s="6" t="s">
        <v>4681</v>
      </c>
      <c r="B10302" s="2" t="s">
        <v>20343</v>
      </c>
      <c r="C10302" s="6" t="s">
        <v>20344</v>
      </c>
      <c r="D10302" s="3" t="s">
        <v>3280</v>
      </c>
    </row>
    <row r="10303">
      <c r="A10303" s="6" t="s">
        <v>4681</v>
      </c>
      <c r="B10303" s="2" t="s">
        <v>20345</v>
      </c>
      <c r="C10303" s="6" t="s">
        <v>20346</v>
      </c>
      <c r="D10303" s="3" t="s">
        <v>3280</v>
      </c>
    </row>
    <row r="10304">
      <c r="A10304" s="6" t="s">
        <v>4681</v>
      </c>
      <c r="B10304" s="2" t="s">
        <v>20347</v>
      </c>
      <c r="C10304" s="6" t="s">
        <v>20348</v>
      </c>
      <c r="D10304" s="3" t="s">
        <v>3280</v>
      </c>
    </row>
    <row r="10305">
      <c r="A10305" s="6" t="s">
        <v>4681</v>
      </c>
      <c r="B10305" s="2" t="s">
        <v>20349</v>
      </c>
      <c r="C10305" s="6" t="s">
        <v>20350</v>
      </c>
      <c r="D10305" s="3" t="s">
        <v>3280</v>
      </c>
    </row>
    <row r="10306">
      <c r="A10306" s="6" t="s">
        <v>4681</v>
      </c>
      <c r="B10306" s="2" t="s">
        <v>20351</v>
      </c>
      <c r="C10306" s="6" t="s">
        <v>20352</v>
      </c>
      <c r="D10306" s="3" t="s">
        <v>3280</v>
      </c>
    </row>
    <row r="10307">
      <c r="A10307" s="6" t="s">
        <v>4681</v>
      </c>
      <c r="B10307" s="2" t="s">
        <v>20353</v>
      </c>
      <c r="C10307" s="6" t="s">
        <v>20354</v>
      </c>
      <c r="D10307" s="3" t="s">
        <v>3280</v>
      </c>
    </row>
    <row r="10308">
      <c r="A10308" s="6" t="s">
        <v>4681</v>
      </c>
      <c r="B10308" s="2" t="s">
        <v>20355</v>
      </c>
      <c r="C10308" s="6" t="s">
        <v>20356</v>
      </c>
      <c r="D10308" s="3" t="s">
        <v>3280</v>
      </c>
    </row>
    <row r="10309">
      <c r="A10309" s="6" t="s">
        <v>4681</v>
      </c>
      <c r="B10309" s="2" t="s">
        <v>20357</v>
      </c>
      <c r="C10309" s="6" t="s">
        <v>20358</v>
      </c>
      <c r="D10309" s="3" t="s">
        <v>3280</v>
      </c>
    </row>
    <row r="10310">
      <c r="A10310" s="6" t="s">
        <v>4681</v>
      </c>
      <c r="B10310" s="2" t="s">
        <v>20359</v>
      </c>
      <c r="C10310" s="6" t="s">
        <v>20360</v>
      </c>
      <c r="D10310" s="3" t="s">
        <v>3282</v>
      </c>
    </row>
    <row r="10311">
      <c r="A10311" s="6" t="s">
        <v>4681</v>
      </c>
      <c r="B10311" s="2" t="s">
        <v>20361</v>
      </c>
      <c r="C10311" s="6" t="s">
        <v>20362</v>
      </c>
      <c r="D10311" s="3" t="s">
        <v>3282</v>
      </c>
    </row>
    <row r="10312">
      <c r="A10312" s="6" t="s">
        <v>4681</v>
      </c>
      <c r="B10312" s="2" t="s">
        <v>20363</v>
      </c>
      <c r="C10312" s="6" t="s">
        <v>20364</v>
      </c>
      <c r="D10312" s="3" t="s">
        <v>3282</v>
      </c>
    </row>
    <row r="10313">
      <c r="A10313" s="6" t="s">
        <v>4681</v>
      </c>
      <c r="B10313" s="2" t="s">
        <v>20365</v>
      </c>
      <c r="C10313" s="6" t="s">
        <v>20366</v>
      </c>
      <c r="D10313" s="3" t="s">
        <v>3282</v>
      </c>
    </row>
    <row r="10314">
      <c r="A10314" s="6" t="s">
        <v>4681</v>
      </c>
      <c r="B10314" s="2" t="s">
        <v>20367</v>
      </c>
      <c r="C10314" s="6" t="s">
        <v>20368</v>
      </c>
      <c r="D10314" s="3" t="s">
        <v>3282</v>
      </c>
    </row>
    <row r="10315">
      <c r="A10315" s="6" t="s">
        <v>4681</v>
      </c>
      <c r="B10315" s="2" t="s">
        <v>20369</v>
      </c>
      <c r="C10315" s="6" t="s">
        <v>20370</v>
      </c>
      <c r="D10315" s="3" t="s">
        <v>3282</v>
      </c>
    </row>
    <row r="10316">
      <c r="A10316" s="6" t="s">
        <v>4681</v>
      </c>
      <c r="B10316" s="2" t="s">
        <v>20371</v>
      </c>
      <c r="C10316" s="6" t="s">
        <v>20372</v>
      </c>
      <c r="D10316" s="3" t="s">
        <v>3282</v>
      </c>
    </row>
    <row r="10317">
      <c r="A10317" s="6" t="s">
        <v>4681</v>
      </c>
      <c r="B10317" s="2" t="s">
        <v>20373</v>
      </c>
      <c r="C10317" s="6" t="s">
        <v>20374</v>
      </c>
      <c r="D10317" s="3" t="s">
        <v>3282</v>
      </c>
    </row>
    <row r="10318">
      <c r="A10318" s="6" t="s">
        <v>4681</v>
      </c>
      <c r="B10318" s="2" t="s">
        <v>20375</v>
      </c>
      <c r="C10318" s="6" t="s">
        <v>20376</v>
      </c>
      <c r="D10318" s="3" t="s">
        <v>3284</v>
      </c>
    </row>
    <row r="10319">
      <c r="A10319" s="6" t="s">
        <v>4681</v>
      </c>
      <c r="B10319" s="2" t="s">
        <v>20377</v>
      </c>
      <c r="C10319" s="6" t="s">
        <v>20378</v>
      </c>
      <c r="D10319" s="3" t="s">
        <v>3284</v>
      </c>
    </row>
    <row r="10320">
      <c r="A10320" s="6" t="s">
        <v>4681</v>
      </c>
      <c r="B10320" s="2" t="s">
        <v>20379</v>
      </c>
      <c r="C10320" s="6" t="s">
        <v>20380</v>
      </c>
      <c r="D10320" s="3" t="s">
        <v>3284</v>
      </c>
    </row>
    <row r="10321">
      <c r="A10321" s="6" t="s">
        <v>4681</v>
      </c>
      <c r="B10321" s="2" t="s">
        <v>20381</v>
      </c>
      <c r="C10321" s="6" t="s">
        <v>20382</v>
      </c>
      <c r="D10321" s="3" t="s">
        <v>3284</v>
      </c>
    </row>
    <row r="10322">
      <c r="A10322" s="6" t="s">
        <v>4681</v>
      </c>
      <c r="B10322" s="2" t="s">
        <v>20383</v>
      </c>
      <c r="C10322" s="6" t="s">
        <v>20384</v>
      </c>
      <c r="D10322" s="3" t="s">
        <v>3284</v>
      </c>
    </row>
    <row r="10323">
      <c r="A10323" s="6" t="s">
        <v>4681</v>
      </c>
      <c r="B10323" s="2" t="s">
        <v>20385</v>
      </c>
      <c r="C10323" s="6" t="s">
        <v>20386</v>
      </c>
      <c r="D10323" s="3" t="s">
        <v>3284</v>
      </c>
    </row>
    <row r="10324">
      <c r="A10324" s="6" t="s">
        <v>4681</v>
      </c>
      <c r="B10324" s="2" t="s">
        <v>20387</v>
      </c>
      <c r="C10324" s="6" t="s">
        <v>20388</v>
      </c>
      <c r="D10324" s="3" t="s">
        <v>3284</v>
      </c>
    </row>
    <row r="10325">
      <c r="A10325" s="6" t="s">
        <v>4681</v>
      </c>
      <c r="B10325" s="2" t="s">
        <v>20389</v>
      </c>
      <c r="C10325" s="6" t="s">
        <v>20390</v>
      </c>
      <c r="D10325" s="3" t="s">
        <v>3284</v>
      </c>
    </row>
    <row r="10326">
      <c r="A10326" s="6" t="s">
        <v>4681</v>
      </c>
      <c r="B10326" s="2" t="s">
        <v>20391</v>
      </c>
      <c r="C10326" s="6" t="s">
        <v>20392</v>
      </c>
      <c r="D10326" s="3" t="s">
        <v>3286</v>
      </c>
    </row>
    <row r="10327">
      <c r="A10327" s="6" t="s">
        <v>4681</v>
      </c>
      <c r="B10327" s="2" t="s">
        <v>20393</v>
      </c>
      <c r="C10327" s="6" t="s">
        <v>20394</v>
      </c>
      <c r="D10327" s="3" t="s">
        <v>3286</v>
      </c>
    </row>
    <row r="10328">
      <c r="A10328" s="6" t="s">
        <v>4681</v>
      </c>
      <c r="B10328" s="2" t="s">
        <v>20395</v>
      </c>
      <c r="C10328" s="6" t="s">
        <v>20396</v>
      </c>
      <c r="D10328" s="3" t="s">
        <v>3286</v>
      </c>
    </row>
    <row r="10329">
      <c r="A10329" s="6" t="s">
        <v>4681</v>
      </c>
      <c r="B10329" s="2" t="s">
        <v>20397</v>
      </c>
      <c r="C10329" s="6" t="s">
        <v>20398</v>
      </c>
      <c r="D10329" s="3" t="s">
        <v>3286</v>
      </c>
    </row>
    <row r="10330">
      <c r="A10330" s="6" t="s">
        <v>4681</v>
      </c>
      <c r="B10330" s="2" t="s">
        <v>20399</v>
      </c>
      <c r="C10330" s="6" t="s">
        <v>20400</v>
      </c>
      <c r="D10330" s="3" t="s">
        <v>3286</v>
      </c>
    </row>
    <row r="10331">
      <c r="A10331" s="6" t="s">
        <v>4681</v>
      </c>
      <c r="B10331" s="2" t="s">
        <v>20401</v>
      </c>
      <c r="C10331" s="6" t="s">
        <v>20402</v>
      </c>
      <c r="D10331" s="3" t="s">
        <v>3286</v>
      </c>
    </row>
    <row r="10332">
      <c r="A10332" s="6" t="s">
        <v>4681</v>
      </c>
      <c r="B10332" s="2" t="s">
        <v>20403</v>
      </c>
      <c r="C10332" s="6" t="s">
        <v>20404</v>
      </c>
      <c r="D10332" s="3" t="s">
        <v>3286</v>
      </c>
    </row>
    <row r="10333">
      <c r="A10333" s="6" t="s">
        <v>4681</v>
      </c>
      <c r="B10333" s="2" t="s">
        <v>20405</v>
      </c>
      <c r="C10333" s="6" t="s">
        <v>20406</v>
      </c>
      <c r="D10333" s="3" t="s">
        <v>3286</v>
      </c>
    </row>
    <row r="10334">
      <c r="A10334" s="6" t="s">
        <v>4681</v>
      </c>
      <c r="B10334" s="2" t="s">
        <v>20407</v>
      </c>
      <c r="C10334" s="6" t="s">
        <v>20408</v>
      </c>
      <c r="D10334" s="3" t="s">
        <v>3286</v>
      </c>
    </row>
    <row r="10335">
      <c r="A10335" s="6" t="s">
        <v>4681</v>
      </c>
      <c r="B10335" s="2" t="s">
        <v>20409</v>
      </c>
      <c r="C10335" s="6" t="s">
        <v>20410</v>
      </c>
      <c r="D10335" s="3" t="s">
        <v>3286</v>
      </c>
    </row>
    <row r="10336">
      <c r="A10336" s="6" t="s">
        <v>4681</v>
      </c>
      <c r="B10336" s="2" t="s">
        <v>20411</v>
      </c>
      <c r="C10336" s="6" t="s">
        <v>20412</v>
      </c>
      <c r="D10336" s="3" t="s">
        <v>3289</v>
      </c>
    </row>
    <row r="10337">
      <c r="A10337" s="6" t="s">
        <v>4681</v>
      </c>
      <c r="B10337" s="2" t="s">
        <v>20413</v>
      </c>
      <c r="C10337" s="6" t="s">
        <v>20414</v>
      </c>
      <c r="D10337" s="3" t="s">
        <v>3289</v>
      </c>
    </row>
    <row r="10338">
      <c r="A10338" s="6" t="s">
        <v>4681</v>
      </c>
      <c r="B10338" s="2" t="s">
        <v>20415</v>
      </c>
      <c r="C10338" s="6" t="s">
        <v>20416</v>
      </c>
      <c r="D10338" s="3" t="s">
        <v>3289</v>
      </c>
    </row>
    <row r="10339">
      <c r="A10339" s="6" t="s">
        <v>4681</v>
      </c>
      <c r="B10339" s="2" t="s">
        <v>20417</v>
      </c>
      <c r="C10339" s="6" t="s">
        <v>20418</v>
      </c>
      <c r="D10339" s="3" t="s">
        <v>3289</v>
      </c>
    </row>
    <row r="10340">
      <c r="A10340" s="6" t="s">
        <v>4681</v>
      </c>
      <c r="B10340" s="2" t="s">
        <v>20419</v>
      </c>
      <c r="C10340" s="6" t="s">
        <v>20420</v>
      </c>
      <c r="D10340" s="3" t="s">
        <v>3289</v>
      </c>
    </row>
    <row r="10341">
      <c r="A10341" s="6" t="s">
        <v>4681</v>
      </c>
      <c r="B10341" s="2" t="s">
        <v>20421</v>
      </c>
      <c r="C10341" s="6" t="s">
        <v>20422</v>
      </c>
      <c r="D10341" s="3" t="s">
        <v>3289</v>
      </c>
    </row>
    <row r="10342">
      <c r="A10342" s="6" t="s">
        <v>4681</v>
      </c>
      <c r="B10342" s="2" t="s">
        <v>20423</v>
      </c>
      <c r="C10342" s="6" t="s">
        <v>20424</v>
      </c>
      <c r="D10342" s="3" t="s">
        <v>3289</v>
      </c>
    </row>
    <row r="10343">
      <c r="A10343" s="6" t="s">
        <v>4681</v>
      </c>
      <c r="B10343" s="2" t="s">
        <v>20425</v>
      </c>
      <c r="C10343" s="6" t="s">
        <v>20426</v>
      </c>
      <c r="D10343" s="3" t="s">
        <v>3289</v>
      </c>
    </row>
    <row r="10344">
      <c r="A10344" s="6" t="s">
        <v>4681</v>
      </c>
      <c r="B10344" s="2" t="s">
        <v>20427</v>
      </c>
      <c r="C10344" s="6" t="s">
        <v>20428</v>
      </c>
      <c r="D10344" s="3" t="s">
        <v>3291</v>
      </c>
    </row>
    <row r="10345">
      <c r="A10345" s="6" t="s">
        <v>4681</v>
      </c>
      <c r="B10345" s="2" t="s">
        <v>20429</v>
      </c>
      <c r="C10345" s="6" t="s">
        <v>20430</v>
      </c>
      <c r="D10345" s="3" t="s">
        <v>3291</v>
      </c>
    </row>
    <row r="10346">
      <c r="A10346" s="6" t="s">
        <v>4681</v>
      </c>
      <c r="B10346" s="2" t="s">
        <v>20431</v>
      </c>
      <c r="C10346" s="6" t="s">
        <v>20432</v>
      </c>
      <c r="D10346" s="3" t="s">
        <v>3291</v>
      </c>
    </row>
    <row r="10347">
      <c r="A10347" s="6" t="s">
        <v>4681</v>
      </c>
      <c r="B10347" s="2" t="s">
        <v>20433</v>
      </c>
      <c r="C10347" s="6" t="s">
        <v>20434</v>
      </c>
      <c r="D10347" s="3" t="s">
        <v>3291</v>
      </c>
    </row>
    <row r="10348">
      <c r="A10348" s="6" t="s">
        <v>4681</v>
      </c>
      <c r="B10348" s="2" t="s">
        <v>20435</v>
      </c>
      <c r="C10348" s="6" t="s">
        <v>20436</v>
      </c>
      <c r="D10348" s="3" t="s">
        <v>3291</v>
      </c>
    </row>
    <row r="10349">
      <c r="A10349" s="6" t="s">
        <v>4681</v>
      </c>
      <c r="B10349" s="2" t="s">
        <v>20437</v>
      </c>
      <c r="C10349" s="6" t="s">
        <v>20438</v>
      </c>
      <c r="D10349" s="3" t="s">
        <v>3291</v>
      </c>
    </row>
    <row r="10350">
      <c r="A10350" s="6" t="s">
        <v>4681</v>
      </c>
      <c r="B10350" s="2" t="s">
        <v>20439</v>
      </c>
      <c r="C10350" s="6" t="s">
        <v>20440</v>
      </c>
      <c r="D10350" s="3" t="s">
        <v>3291</v>
      </c>
    </row>
    <row r="10351">
      <c r="A10351" s="6" t="s">
        <v>4681</v>
      </c>
      <c r="B10351" s="2" t="s">
        <v>20441</v>
      </c>
      <c r="C10351" s="6" t="s">
        <v>20442</v>
      </c>
      <c r="D10351" s="3" t="s">
        <v>3291</v>
      </c>
    </row>
    <row r="10352">
      <c r="A10352" s="6" t="s">
        <v>4681</v>
      </c>
      <c r="B10352" s="2" t="s">
        <v>20443</v>
      </c>
      <c r="C10352" s="6" t="s">
        <v>20444</v>
      </c>
      <c r="D10352" s="3" t="s">
        <v>3291</v>
      </c>
    </row>
    <row r="10353">
      <c r="A10353" s="6" t="s">
        <v>4681</v>
      </c>
      <c r="B10353" s="2" t="s">
        <v>20445</v>
      </c>
      <c r="C10353" s="6" t="s">
        <v>20446</v>
      </c>
      <c r="D10353" s="3" t="s">
        <v>3291</v>
      </c>
    </row>
    <row r="10354">
      <c r="A10354" s="6" t="s">
        <v>4681</v>
      </c>
      <c r="B10354" s="2" t="s">
        <v>20447</v>
      </c>
      <c r="C10354" s="6" t="s">
        <v>20448</v>
      </c>
      <c r="D10354" s="3" t="s">
        <v>3293</v>
      </c>
    </row>
    <row r="10355">
      <c r="A10355" s="6" t="s">
        <v>4681</v>
      </c>
      <c r="B10355" s="2" t="s">
        <v>20449</v>
      </c>
      <c r="C10355" s="6" t="s">
        <v>20450</v>
      </c>
      <c r="D10355" s="3" t="s">
        <v>3293</v>
      </c>
    </row>
    <row r="10356">
      <c r="A10356" s="6" t="s">
        <v>4681</v>
      </c>
      <c r="B10356" s="2" t="s">
        <v>20451</v>
      </c>
      <c r="C10356" s="6" t="s">
        <v>20452</v>
      </c>
      <c r="D10356" s="3" t="s">
        <v>3293</v>
      </c>
    </row>
    <row r="10357">
      <c r="A10357" s="6" t="s">
        <v>4681</v>
      </c>
      <c r="B10357" s="2" t="s">
        <v>20453</v>
      </c>
      <c r="C10357" s="6" t="s">
        <v>20454</v>
      </c>
      <c r="D10357" s="3" t="s">
        <v>3293</v>
      </c>
    </row>
    <row r="10358">
      <c r="A10358" s="6" t="s">
        <v>4681</v>
      </c>
      <c r="B10358" s="2" t="s">
        <v>20455</v>
      </c>
      <c r="C10358" s="6" t="s">
        <v>20456</v>
      </c>
      <c r="D10358" s="3" t="s">
        <v>3293</v>
      </c>
    </row>
    <row r="10359">
      <c r="A10359" s="6" t="s">
        <v>4681</v>
      </c>
      <c r="B10359" s="2" t="s">
        <v>20457</v>
      </c>
      <c r="C10359" s="6" t="s">
        <v>20458</v>
      </c>
      <c r="D10359" s="3" t="s">
        <v>3293</v>
      </c>
    </row>
    <row r="10360">
      <c r="A10360" s="6" t="s">
        <v>4681</v>
      </c>
      <c r="B10360" s="2" t="s">
        <v>20459</v>
      </c>
      <c r="C10360" s="6" t="s">
        <v>20460</v>
      </c>
      <c r="D10360" s="3" t="s">
        <v>3293</v>
      </c>
    </row>
    <row r="10361">
      <c r="A10361" s="6" t="s">
        <v>4681</v>
      </c>
      <c r="B10361" s="2" t="s">
        <v>20461</v>
      </c>
      <c r="C10361" s="6" t="s">
        <v>20462</v>
      </c>
      <c r="D10361" s="3" t="s">
        <v>3293</v>
      </c>
    </row>
    <row r="10362">
      <c r="A10362" s="6" t="s">
        <v>4681</v>
      </c>
      <c r="B10362" s="2" t="s">
        <v>20463</v>
      </c>
      <c r="C10362" s="6" t="s">
        <v>20464</v>
      </c>
      <c r="D10362" s="3" t="s">
        <v>3296</v>
      </c>
    </row>
    <row r="10363">
      <c r="A10363" s="6" t="s">
        <v>4681</v>
      </c>
      <c r="B10363" s="2" t="s">
        <v>20465</v>
      </c>
      <c r="C10363" s="6" t="s">
        <v>20466</v>
      </c>
      <c r="D10363" s="3" t="s">
        <v>3296</v>
      </c>
    </row>
    <row r="10364">
      <c r="A10364" s="6" t="s">
        <v>4681</v>
      </c>
      <c r="B10364" s="2" t="s">
        <v>20467</v>
      </c>
      <c r="C10364" s="6" t="s">
        <v>20468</v>
      </c>
      <c r="D10364" s="3" t="s">
        <v>3296</v>
      </c>
    </row>
    <row r="10365">
      <c r="A10365" s="6" t="s">
        <v>4681</v>
      </c>
      <c r="B10365" s="2" t="s">
        <v>20469</v>
      </c>
      <c r="C10365" s="6" t="s">
        <v>20470</v>
      </c>
      <c r="D10365" s="3" t="s">
        <v>3296</v>
      </c>
    </row>
    <row r="10366">
      <c r="A10366" s="6" t="s">
        <v>4681</v>
      </c>
      <c r="B10366" s="2" t="s">
        <v>20471</v>
      </c>
      <c r="C10366" s="6" t="s">
        <v>20472</v>
      </c>
      <c r="D10366" s="3" t="s">
        <v>3296</v>
      </c>
    </row>
    <row r="10367">
      <c r="A10367" s="6" t="s">
        <v>4681</v>
      </c>
      <c r="B10367" s="2" t="s">
        <v>20473</v>
      </c>
      <c r="C10367" s="6" t="s">
        <v>20474</v>
      </c>
      <c r="D10367" s="3" t="s">
        <v>3296</v>
      </c>
    </row>
    <row r="10368">
      <c r="A10368" s="6" t="s">
        <v>4681</v>
      </c>
      <c r="B10368" s="2" t="s">
        <v>20475</v>
      </c>
      <c r="C10368" s="6" t="s">
        <v>20476</v>
      </c>
      <c r="D10368" s="3" t="s">
        <v>3296</v>
      </c>
    </row>
    <row r="10369">
      <c r="A10369" s="6" t="s">
        <v>4681</v>
      </c>
      <c r="B10369" s="2" t="s">
        <v>20477</v>
      </c>
      <c r="C10369" s="6" t="s">
        <v>20478</v>
      </c>
      <c r="D10369" s="3" t="s">
        <v>3296</v>
      </c>
    </row>
    <row r="10370">
      <c r="A10370" s="6" t="s">
        <v>4681</v>
      </c>
      <c r="B10370" s="2" t="s">
        <v>20479</v>
      </c>
      <c r="C10370" s="6" t="s">
        <v>20480</v>
      </c>
      <c r="D10370" s="3" t="s">
        <v>3298</v>
      </c>
    </row>
    <row r="10371">
      <c r="A10371" s="6" t="s">
        <v>4681</v>
      </c>
      <c r="B10371" s="2" t="s">
        <v>20481</v>
      </c>
      <c r="C10371" s="6" t="s">
        <v>20482</v>
      </c>
      <c r="D10371" s="3" t="s">
        <v>3298</v>
      </c>
    </row>
    <row r="10372">
      <c r="A10372" s="6" t="s">
        <v>4681</v>
      </c>
      <c r="B10372" s="2" t="s">
        <v>20483</v>
      </c>
      <c r="C10372" s="6" t="s">
        <v>20484</v>
      </c>
      <c r="D10372" s="3" t="s">
        <v>3298</v>
      </c>
    </row>
    <row r="10373">
      <c r="A10373" s="6" t="s">
        <v>4681</v>
      </c>
      <c r="B10373" s="2" t="s">
        <v>20485</v>
      </c>
      <c r="C10373" s="6" t="s">
        <v>20486</v>
      </c>
      <c r="D10373" s="3" t="s">
        <v>3298</v>
      </c>
    </row>
    <row r="10374">
      <c r="A10374" s="6" t="s">
        <v>4681</v>
      </c>
      <c r="B10374" s="2" t="s">
        <v>20487</v>
      </c>
      <c r="C10374" s="6" t="s">
        <v>20488</v>
      </c>
      <c r="D10374" s="3" t="s">
        <v>3298</v>
      </c>
    </row>
    <row r="10375">
      <c r="A10375" s="6" t="s">
        <v>4681</v>
      </c>
      <c r="B10375" s="2" t="s">
        <v>20489</v>
      </c>
      <c r="C10375" s="6" t="s">
        <v>20490</v>
      </c>
      <c r="D10375" s="3" t="s">
        <v>3298</v>
      </c>
    </row>
    <row r="10376">
      <c r="A10376" s="6" t="s">
        <v>4681</v>
      </c>
      <c r="B10376" s="2" t="s">
        <v>20491</v>
      </c>
      <c r="C10376" s="6" t="s">
        <v>20492</v>
      </c>
      <c r="D10376" s="3" t="s">
        <v>3298</v>
      </c>
    </row>
    <row r="10377">
      <c r="A10377" s="6" t="s">
        <v>4681</v>
      </c>
      <c r="B10377" s="2" t="s">
        <v>20493</v>
      </c>
      <c r="C10377" s="6" t="s">
        <v>20494</v>
      </c>
      <c r="D10377" s="3" t="s">
        <v>3298</v>
      </c>
    </row>
    <row r="10378">
      <c r="A10378" s="6" t="s">
        <v>4681</v>
      </c>
      <c r="B10378" s="2" t="s">
        <v>20495</v>
      </c>
      <c r="C10378" s="6" t="s">
        <v>20496</v>
      </c>
      <c r="D10378" s="3" t="s">
        <v>3298</v>
      </c>
    </row>
    <row r="10379">
      <c r="A10379" s="6" t="s">
        <v>4681</v>
      </c>
      <c r="B10379" s="2" t="s">
        <v>20497</v>
      </c>
      <c r="C10379" s="6" t="s">
        <v>20498</v>
      </c>
      <c r="D10379" s="3" t="s">
        <v>3298</v>
      </c>
    </row>
    <row r="10380">
      <c r="A10380" s="6" t="s">
        <v>4681</v>
      </c>
      <c r="B10380" s="2" t="s">
        <v>20499</v>
      </c>
      <c r="C10380" s="6" t="s">
        <v>20500</v>
      </c>
      <c r="D10380" s="3" t="s">
        <v>3300</v>
      </c>
    </row>
    <row r="10381">
      <c r="A10381" s="6" t="s">
        <v>4681</v>
      </c>
      <c r="B10381" s="2" t="s">
        <v>20501</v>
      </c>
      <c r="C10381" s="6" t="s">
        <v>20502</v>
      </c>
      <c r="D10381" s="3" t="s">
        <v>3300</v>
      </c>
    </row>
    <row r="10382">
      <c r="A10382" s="6" t="s">
        <v>4681</v>
      </c>
      <c r="B10382" s="2" t="s">
        <v>20503</v>
      </c>
      <c r="C10382" s="6" t="s">
        <v>20504</v>
      </c>
      <c r="D10382" s="3" t="s">
        <v>3300</v>
      </c>
    </row>
    <row r="10383">
      <c r="A10383" s="6" t="s">
        <v>4681</v>
      </c>
      <c r="B10383" s="2" t="s">
        <v>20505</v>
      </c>
      <c r="C10383" s="6" t="s">
        <v>20506</v>
      </c>
      <c r="D10383" s="3" t="s">
        <v>3300</v>
      </c>
    </row>
    <row r="10384">
      <c r="A10384" s="6" t="s">
        <v>4681</v>
      </c>
      <c r="B10384" s="2" t="s">
        <v>20507</v>
      </c>
      <c r="C10384" s="6" t="s">
        <v>20508</v>
      </c>
      <c r="D10384" s="3" t="s">
        <v>3300</v>
      </c>
    </row>
    <row r="10385">
      <c r="A10385" s="6" t="s">
        <v>4681</v>
      </c>
      <c r="B10385" s="2" t="s">
        <v>20509</v>
      </c>
      <c r="C10385" s="6" t="s">
        <v>20510</v>
      </c>
      <c r="D10385" s="3" t="s">
        <v>3300</v>
      </c>
    </row>
    <row r="10386">
      <c r="A10386" s="6" t="s">
        <v>4681</v>
      </c>
      <c r="B10386" s="2" t="s">
        <v>20511</v>
      </c>
      <c r="C10386" s="6" t="s">
        <v>20512</v>
      </c>
      <c r="D10386" s="3" t="s">
        <v>3300</v>
      </c>
    </row>
    <row r="10387">
      <c r="A10387" s="6" t="s">
        <v>4681</v>
      </c>
      <c r="B10387" s="2" t="s">
        <v>20513</v>
      </c>
      <c r="C10387" s="6" t="s">
        <v>20514</v>
      </c>
      <c r="D10387" s="3" t="s">
        <v>3300</v>
      </c>
    </row>
    <row r="10388">
      <c r="A10388" s="6" t="s">
        <v>4681</v>
      </c>
      <c r="B10388" s="2" t="s">
        <v>20515</v>
      </c>
      <c r="C10388" s="6" t="s">
        <v>20516</v>
      </c>
      <c r="D10388" s="3" t="s">
        <v>3300</v>
      </c>
    </row>
    <row r="10389">
      <c r="A10389" s="6" t="s">
        <v>4681</v>
      </c>
      <c r="B10389" s="2" t="s">
        <v>20517</v>
      </c>
      <c r="C10389" s="6" t="s">
        <v>20518</v>
      </c>
      <c r="D10389" s="3" t="s">
        <v>3300</v>
      </c>
    </row>
    <row r="10390">
      <c r="A10390" s="6" t="s">
        <v>4681</v>
      </c>
      <c r="B10390" s="2" t="s">
        <v>20519</v>
      </c>
      <c r="C10390" s="6" t="s">
        <v>20520</v>
      </c>
      <c r="D10390" s="3" t="s">
        <v>3302</v>
      </c>
    </row>
    <row r="10391">
      <c r="A10391" s="6" t="s">
        <v>4681</v>
      </c>
      <c r="B10391" s="2" t="s">
        <v>20521</v>
      </c>
      <c r="C10391" s="6" t="s">
        <v>20522</v>
      </c>
      <c r="D10391" s="3" t="s">
        <v>3302</v>
      </c>
    </row>
    <row r="10392">
      <c r="A10392" s="6" t="s">
        <v>4681</v>
      </c>
      <c r="B10392" s="2" t="s">
        <v>20523</v>
      </c>
      <c r="C10392" s="6" t="s">
        <v>20524</v>
      </c>
      <c r="D10392" s="3" t="s">
        <v>3302</v>
      </c>
    </row>
    <row r="10393">
      <c r="A10393" s="6" t="s">
        <v>4681</v>
      </c>
      <c r="B10393" s="2" t="s">
        <v>20525</v>
      </c>
      <c r="C10393" s="6" t="s">
        <v>20526</v>
      </c>
      <c r="D10393" s="3" t="s">
        <v>3302</v>
      </c>
    </row>
    <row r="10394">
      <c r="A10394" s="6" t="s">
        <v>4681</v>
      </c>
      <c r="B10394" s="2" t="s">
        <v>20527</v>
      </c>
      <c r="C10394" s="6" t="s">
        <v>20528</v>
      </c>
      <c r="D10394" s="3" t="s">
        <v>3302</v>
      </c>
    </row>
    <row r="10395">
      <c r="A10395" s="6" t="s">
        <v>4681</v>
      </c>
      <c r="B10395" s="2" t="s">
        <v>20529</v>
      </c>
      <c r="C10395" s="6" t="s">
        <v>20530</v>
      </c>
      <c r="D10395" s="3" t="s">
        <v>3302</v>
      </c>
    </row>
    <row r="10396">
      <c r="A10396" s="6" t="s">
        <v>4681</v>
      </c>
      <c r="B10396" s="2" t="s">
        <v>20531</v>
      </c>
      <c r="C10396" s="6" t="s">
        <v>20532</v>
      </c>
      <c r="D10396" s="3" t="s">
        <v>3302</v>
      </c>
    </row>
    <row r="10397">
      <c r="A10397" s="6" t="s">
        <v>4681</v>
      </c>
      <c r="B10397" s="2" t="s">
        <v>20533</v>
      </c>
      <c r="C10397" s="6" t="s">
        <v>20534</v>
      </c>
      <c r="D10397" s="3" t="s">
        <v>3302</v>
      </c>
    </row>
    <row r="10398">
      <c r="A10398" s="6" t="s">
        <v>4681</v>
      </c>
      <c r="B10398" s="2" t="s">
        <v>20535</v>
      </c>
      <c r="C10398" s="6" t="s">
        <v>20536</v>
      </c>
      <c r="D10398" s="3" t="s">
        <v>3302</v>
      </c>
    </row>
    <row r="10399">
      <c r="A10399" s="6" t="s">
        <v>4681</v>
      </c>
      <c r="B10399" s="2" t="s">
        <v>20537</v>
      </c>
      <c r="C10399" s="6" t="s">
        <v>20538</v>
      </c>
      <c r="D10399" s="3" t="s">
        <v>3302</v>
      </c>
    </row>
    <row r="10400">
      <c r="A10400" s="6" t="s">
        <v>4681</v>
      </c>
      <c r="B10400" s="2" t="s">
        <v>20539</v>
      </c>
      <c r="C10400" s="6" t="s">
        <v>20540</v>
      </c>
      <c r="D10400" s="3" t="s">
        <v>3305</v>
      </c>
    </row>
    <row r="10401">
      <c r="A10401" s="6" t="s">
        <v>4681</v>
      </c>
      <c r="B10401" s="2" t="s">
        <v>20541</v>
      </c>
      <c r="C10401" s="6" t="s">
        <v>20542</v>
      </c>
      <c r="D10401" s="3" t="s">
        <v>3305</v>
      </c>
    </row>
    <row r="10402">
      <c r="A10402" s="6" t="s">
        <v>4681</v>
      </c>
      <c r="B10402" s="2" t="s">
        <v>20543</v>
      </c>
      <c r="C10402" s="6" t="s">
        <v>20544</v>
      </c>
      <c r="D10402" s="3" t="s">
        <v>3305</v>
      </c>
    </row>
    <row r="10403">
      <c r="A10403" s="6" t="s">
        <v>4681</v>
      </c>
      <c r="B10403" s="2" t="s">
        <v>20545</v>
      </c>
      <c r="C10403" s="6" t="s">
        <v>20546</v>
      </c>
      <c r="D10403" s="3" t="s">
        <v>3305</v>
      </c>
    </row>
    <row r="10404">
      <c r="A10404" s="6" t="s">
        <v>4681</v>
      </c>
      <c r="B10404" s="2" t="s">
        <v>20547</v>
      </c>
      <c r="C10404" s="6" t="s">
        <v>20548</v>
      </c>
      <c r="D10404" s="3" t="s">
        <v>3305</v>
      </c>
    </row>
    <row r="10405">
      <c r="A10405" s="6" t="s">
        <v>4681</v>
      </c>
      <c r="B10405" s="2" t="s">
        <v>20549</v>
      </c>
      <c r="C10405" s="6" t="s">
        <v>20550</v>
      </c>
      <c r="D10405" s="3" t="s">
        <v>3305</v>
      </c>
    </row>
    <row r="10406">
      <c r="A10406" s="6" t="s">
        <v>4681</v>
      </c>
      <c r="B10406" s="2" t="s">
        <v>20551</v>
      </c>
      <c r="C10406" s="6" t="s">
        <v>20552</v>
      </c>
      <c r="D10406" s="3" t="s">
        <v>3305</v>
      </c>
    </row>
    <row r="10407">
      <c r="A10407" s="6" t="s">
        <v>4681</v>
      </c>
      <c r="B10407" s="2" t="s">
        <v>20553</v>
      </c>
      <c r="C10407" s="6" t="s">
        <v>20554</v>
      </c>
      <c r="D10407" s="3" t="s">
        <v>3305</v>
      </c>
    </row>
    <row r="10408">
      <c r="A10408" s="6" t="s">
        <v>4681</v>
      </c>
      <c r="B10408" s="2" t="s">
        <v>20555</v>
      </c>
      <c r="C10408" s="6" t="s">
        <v>20556</v>
      </c>
      <c r="D10408" s="3" t="s">
        <v>3305</v>
      </c>
    </row>
    <row r="10409">
      <c r="A10409" s="6" t="s">
        <v>4681</v>
      </c>
      <c r="B10409" s="2" t="s">
        <v>20557</v>
      </c>
      <c r="C10409" s="6" t="s">
        <v>20558</v>
      </c>
      <c r="D10409" s="3" t="s">
        <v>3305</v>
      </c>
    </row>
    <row r="10410">
      <c r="A10410" s="6" t="s">
        <v>4681</v>
      </c>
      <c r="B10410" s="2" t="s">
        <v>20559</v>
      </c>
      <c r="C10410" s="6" t="s">
        <v>20560</v>
      </c>
      <c r="D10410" s="3" t="s">
        <v>3307</v>
      </c>
    </row>
    <row r="10411">
      <c r="A10411" s="6" t="s">
        <v>4681</v>
      </c>
      <c r="B10411" s="2" t="s">
        <v>20561</v>
      </c>
      <c r="C10411" s="6" t="s">
        <v>20562</v>
      </c>
      <c r="D10411" s="3" t="s">
        <v>3307</v>
      </c>
    </row>
    <row r="10412">
      <c r="A10412" s="6" t="s">
        <v>4681</v>
      </c>
      <c r="B10412" s="2" t="s">
        <v>20563</v>
      </c>
      <c r="C10412" s="6" t="s">
        <v>20564</v>
      </c>
      <c r="D10412" s="3" t="s">
        <v>3307</v>
      </c>
    </row>
    <row r="10413">
      <c r="A10413" s="6" t="s">
        <v>4681</v>
      </c>
      <c r="B10413" s="2" t="s">
        <v>20565</v>
      </c>
      <c r="C10413" s="6" t="s">
        <v>20566</v>
      </c>
      <c r="D10413" s="3" t="s">
        <v>3307</v>
      </c>
    </row>
    <row r="10414">
      <c r="A10414" s="6" t="s">
        <v>4681</v>
      </c>
      <c r="B10414" s="2" t="s">
        <v>20567</v>
      </c>
      <c r="C10414" s="6" t="s">
        <v>20568</v>
      </c>
      <c r="D10414" s="3" t="s">
        <v>3307</v>
      </c>
    </row>
    <row r="10415">
      <c r="A10415" s="6" t="s">
        <v>4681</v>
      </c>
      <c r="B10415" s="2" t="s">
        <v>20569</v>
      </c>
      <c r="C10415" s="6" t="s">
        <v>20570</v>
      </c>
      <c r="D10415" s="3" t="s">
        <v>3307</v>
      </c>
    </row>
    <row r="10416">
      <c r="A10416" s="6" t="s">
        <v>4681</v>
      </c>
      <c r="B10416" s="2" t="s">
        <v>20571</v>
      </c>
      <c r="C10416" s="6" t="s">
        <v>20572</v>
      </c>
      <c r="D10416" s="3" t="s">
        <v>3307</v>
      </c>
    </row>
    <row r="10417">
      <c r="A10417" s="6" t="s">
        <v>4681</v>
      </c>
      <c r="B10417" s="2" t="s">
        <v>20573</v>
      </c>
      <c r="C10417" s="6" t="s">
        <v>20574</v>
      </c>
      <c r="D10417" s="3" t="s">
        <v>3307</v>
      </c>
    </row>
    <row r="10418">
      <c r="A10418" s="6" t="s">
        <v>4681</v>
      </c>
      <c r="B10418" s="2" t="s">
        <v>20575</v>
      </c>
      <c r="C10418" s="6" t="s">
        <v>20576</v>
      </c>
      <c r="D10418" s="3" t="s">
        <v>3309</v>
      </c>
    </row>
    <row r="10419">
      <c r="A10419" s="6" t="s">
        <v>4681</v>
      </c>
      <c r="B10419" s="2" t="s">
        <v>20577</v>
      </c>
      <c r="C10419" s="6" t="s">
        <v>20578</v>
      </c>
      <c r="D10419" s="3" t="s">
        <v>3309</v>
      </c>
    </row>
    <row r="10420">
      <c r="A10420" s="6" t="s">
        <v>4681</v>
      </c>
      <c r="B10420" s="2" t="s">
        <v>20579</v>
      </c>
      <c r="C10420" s="6" t="s">
        <v>20580</v>
      </c>
      <c r="D10420" s="3" t="s">
        <v>3309</v>
      </c>
    </row>
    <row r="10421">
      <c r="A10421" s="6" t="s">
        <v>4681</v>
      </c>
      <c r="B10421" s="2" t="s">
        <v>20581</v>
      </c>
      <c r="C10421" s="6" t="s">
        <v>20582</v>
      </c>
      <c r="D10421" s="3" t="s">
        <v>3309</v>
      </c>
    </row>
    <row r="10422">
      <c r="A10422" s="6" t="s">
        <v>4681</v>
      </c>
      <c r="B10422" s="2" t="s">
        <v>20583</v>
      </c>
      <c r="C10422" s="6" t="s">
        <v>20584</v>
      </c>
      <c r="D10422" s="3" t="s">
        <v>3309</v>
      </c>
    </row>
    <row r="10423">
      <c r="A10423" s="6" t="s">
        <v>4681</v>
      </c>
      <c r="B10423" s="2" t="s">
        <v>20585</v>
      </c>
      <c r="C10423" s="6" t="s">
        <v>20586</v>
      </c>
      <c r="D10423" s="3" t="s">
        <v>3309</v>
      </c>
    </row>
    <row r="10424">
      <c r="A10424" s="6" t="s">
        <v>4681</v>
      </c>
      <c r="B10424" s="2" t="s">
        <v>20587</v>
      </c>
      <c r="C10424" s="6" t="s">
        <v>20588</v>
      </c>
      <c r="D10424" s="3" t="s">
        <v>3309</v>
      </c>
    </row>
    <row r="10425">
      <c r="A10425" s="6" t="s">
        <v>4681</v>
      </c>
      <c r="B10425" s="2" t="s">
        <v>20589</v>
      </c>
      <c r="C10425" s="6" t="s">
        <v>20590</v>
      </c>
      <c r="D10425" s="3" t="s">
        <v>3309</v>
      </c>
    </row>
    <row r="10426">
      <c r="A10426" s="6" t="s">
        <v>4681</v>
      </c>
      <c r="B10426" s="2" t="s">
        <v>20591</v>
      </c>
      <c r="C10426" s="6" t="s">
        <v>20592</v>
      </c>
      <c r="D10426" s="3" t="s">
        <v>3309</v>
      </c>
    </row>
    <row r="10427">
      <c r="A10427" s="6" t="s">
        <v>4681</v>
      </c>
      <c r="B10427" s="2" t="s">
        <v>20593</v>
      </c>
      <c r="C10427" s="6" t="s">
        <v>20594</v>
      </c>
      <c r="D10427" s="3" t="s">
        <v>3309</v>
      </c>
    </row>
    <row r="10428">
      <c r="A10428" s="6" t="s">
        <v>4681</v>
      </c>
      <c r="B10428" s="2" t="s">
        <v>20595</v>
      </c>
      <c r="C10428" s="6" t="s">
        <v>20596</v>
      </c>
      <c r="D10428" s="3" t="s">
        <v>3312</v>
      </c>
    </row>
    <row r="10429">
      <c r="A10429" s="6" t="s">
        <v>4681</v>
      </c>
      <c r="B10429" s="2" t="s">
        <v>20597</v>
      </c>
      <c r="C10429" s="6" t="s">
        <v>20598</v>
      </c>
      <c r="D10429" s="3" t="s">
        <v>3312</v>
      </c>
    </row>
    <row r="10430">
      <c r="A10430" s="6" t="s">
        <v>4681</v>
      </c>
      <c r="B10430" s="2" t="s">
        <v>20599</v>
      </c>
      <c r="C10430" s="6" t="s">
        <v>20600</v>
      </c>
      <c r="D10430" s="3" t="s">
        <v>3312</v>
      </c>
    </row>
    <row r="10431">
      <c r="A10431" s="6" t="s">
        <v>4681</v>
      </c>
      <c r="B10431" s="2" t="s">
        <v>20601</v>
      </c>
      <c r="C10431" s="6" t="s">
        <v>20602</v>
      </c>
      <c r="D10431" s="3" t="s">
        <v>3312</v>
      </c>
    </row>
    <row r="10432">
      <c r="A10432" s="6" t="s">
        <v>4681</v>
      </c>
      <c r="B10432" s="2" t="s">
        <v>20603</v>
      </c>
      <c r="C10432" s="6" t="s">
        <v>20604</v>
      </c>
      <c r="D10432" s="3" t="s">
        <v>3312</v>
      </c>
    </row>
    <row r="10433">
      <c r="A10433" s="6" t="s">
        <v>4681</v>
      </c>
      <c r="B10433" s="2" t="s">
        <v>20605</v>
      </c>
      <c r="C10433" s="6" t="s">
        <v>20606</v>
      </c>
      <c r="D10433" s="3" t="s">
        <v>3312</v>
      </c>
    </row>
    <row r="10434">
      <c r="A10434" s="6" t="s">
        <v>4681</v>
      </c>
      <c r="B10434" s="2" t="s">
        <v>20607</v>
      </c>
      <c r="C10434" s="6" t="s">
        <v>20608</v>
      </c>
      <c r="D10434" s="3" t="s">
        <v>3312</v>
      </c>
    </row>
    <row r="10435">
      <c r="A10435" s="6" t="s">
        <v>4681</v>
      </c>
      <c r="B10435" s="2" t="s">
        <v>20609</v>
      </c>
      <c r="C10435" s="6" t="s">
        <v>20610</v>
      </c>
      <c r="D10435" s="3" t="s">
        <v>3312</v>
      </c>
    </row>
    <row r="10436">
      <c r="A10436" s="6" t="s">
        <v>4681</v>
      </c>
      <c r="B10436" s="2" t="s">
        <v>20611</v>
      </c>
      <c r="C10436" s="6" t="s">
        <v>20612</v>
      </c>
      <c r="D10436" s="3" t="s">
        <v>3314</v>
      </c>
    </row>
    <row r="10437">
      <c r="A10437" s="6" t="s">
        <v>4681</v>
      </c>
      <c r="B10437" s="2" t="s">
        <v>20613</v>
      </c>
      <c r="C10437" s="6" t="s">
        <v>20614</v>
      </c>
      <c r="D10437" s="3" t="s">
        <v>3314</v>
      </c>
    </row>
    <row r="10438">
      <c r="A10438" s="6" t="s">
        <v>4681</v>
      </c>
      <c r="B10438" s="2" t="s">
        <v>20615</v>
      </c>
      <c r="C10438" s="6" t="s">
        <v>20616</v>
      </c>
      <c r="D10438" s="3" t="s">
        <v>3314</v>
      </c>
    </row>
    <row r="10439">
      <c r="A10439" s="6" t="s">
        <v>4681</v>
      </c>
      <c r="B10439" s="2" t="s">
        <v>20617</v>
      </c>
      <c r="C10439" s="6" t="s">
        <v>20618</v>
      </c>
      <c r="D10439" s="3" t="s">
        <v>3314</v>
      </c>
    </row>
    <row r="10440">
      <c r="A10440" s="6" t="s">
        <v>4681</v>
      </c>
      <c r="B10440" s="2" t="s">
        <v>20619</v>
      </c>
      <c r="C10440" s="6" t="s">
        <v>20620</v>
      </c>
      <c r="D10440" s="3" t="s">
        <v>3314</v>
      </c>
    </row>
    <row r="10441">
      <c r="A10441" s="6" t="s">
        <v>4681</v>
      </c>
      <c r="B10441" s="2" t="s">
        <v>20621</v>
      </c>
      <c r="C10441" s="6" t="s">
        <v>20622</v>
      </c>
      <c r="D10441" s="3" t="s">
        <v>3314</v>
      </c>
    </row>
    <row r="10442">
      <c r="A10442" s="6" t="s">
        <v>4681</v>
      </c>
      <c r="B10442" s="2" t="s">
        <v>20623</v>
      </c>
      <c r="C10442" s="6" t="s">
        <v>20624</v>
      </c>
      <c r="D10442" s="3" t="s">
        <v>3314</v>
      </c>
    </row>
    <row r="10443">
      <c r="A10443" s="6" t="s">
        <v>4681</v>
      </c>
      <c r="B10443" s="2" t="s">
        <v>20625</v>
      </c>
      <c r="C10443" s="6" t="s">
        <v>20626</v>
      </c>
      <c r="D10443" s="3" t="s">
        <v>3314</v>
      </c>
    </row>
    <row r="10444">
      <c r="A10444" s="6" t="s">
        <v>4681</v>
      </c>
      <c r="B10444" s="2" t="s">
        <v>20627</v>
      </c>
      <c r="C10444" s="6" t="s">
        <v>20628</v>
      </c>
      <c r="D10444" s="3" t="s">
        <v>3314</v>
      </c>
    </row>
    <row r="10445">
      <c r="A10445" s="6" t="s">
        <v>4681</v>
      </c>
      <c r="B10445" s="2" t="s">
        <v>20629</v>
      </c>
      <c r="C10445" s="6" t="s">
        <v>20630</v>
      </c>
      <c r="D10445" s="3" t="s">
        <v>3314</v>
      </c>
    </row>
    <row r="10446">
      <c r="A10446" s="6" t="s">
        <v>4681</v>
      </c>
      <c r="B10446" s="2" t="s">
        <v>20631</v>
      </c>
      <c r="C10446" s="6" t="s">
        <v>20632</v>
      </c>
      <c r="D10446" s="3" t="s">
        <v>3316</v>
      </c>
    </row>
    <row r="10447">
      <c r="A10447" s="6" t="s">
        <v>4681</v>
      </c>
      <c r="B10447" s="2" t="s">
        <v>20633</v>
      </c>
      <c r="C10447" s="6" t="s">
        <v>20634</v>
      </c>
      <c r="D10447" s="3" t="s">
        <v>3316</v>
      </c>
    </row>
    <row r="10448">
      <c r="A10448" s="6" t="s">
        <v>4681</v>
      </c>
      <c r="B10448" s="2" t="s">
        <v>20635</v>
      </c>
      <c r="C10448" s="6" t="s">
        <v>20636</v>
      </c>
      <c r="D10448" s="3" t="s">
        <v>3316</v>
      </c>
    </row>
    <row r="10449">
      <c r="A10449" s="6" t="s">
        <v>4681</v>
      </c>
      <c r="B10449" s="2" t="s">
        <v>20637</v>
      </c>
      <c r="C10449" s="6" t="s">
        <v>20638</v>
      </c>
      <c r="D10449" s="3" t="s">
        <v>3316</v>
      </c>
    </row>
    <row r="10450">
      <c r="A10450" s="6" t="s">
        <v>4681</v>
      </c>
      <c r="B10450" s="2" t="s">
        <v>20639</v>
      </c>
      <c r="C10450" s="6" t="s">
        <v>20640</v>
      </c>
      <c r="D10450" s="3" t="s">
        <v>3316</v>
      </c>
    </row>
    <row r="10451">
      <c r="A10451" s="6" t="s">
        <v>4681</v>
      </c>
      <c r="B10451" s="2" t="s">
        <v>20641</v>
      </c>
      <c r="C10451" s="6" t="s">
        <v>20642</v>
      </c>
      <c r="D10451" s="3" t="s">
        <v>3316</v>
      </c>
    </row>
    <row r="10452">
      <c r="A10452" s="6" t="s">
        <v>4681</v>
      </c>
      <c r="B10452" s="2" t="s">
        <v>20643</v>
      </c>
      <c r="C10452" s="6" t="s">
        <v>20644</v>
      </c>
      <c r="D10452" s="3" t="s">
        <v>3316</v>
      </c>
    </row>
    <row r="10453">
      <c r="A10453" s="6" t="s">
        <v>4681</v>
      </c>
      <c r="B10453" s="2" t="s">
        <v>20645</v>
      </c>
      <c r="C10453" s="6" t="s">
        <v>20646</v>
      </c>
      <c r="D10453" s="3" t="s">
        <v>3318</v>
      </c>
    </row>
    <row r="10454">
      <c r="A10454" s="6" t="s">
        <v>4681</v>
      </c>
      <c r="B10454" s="2" t="s">
        <v>20647</v>
      </c>
      <c r="C10454" s="6" t="s">
        <v>20648</v>
      </c>
      <c r="D10454" s="3" t="s">
        <v>3318</v>
      </c>
    </row>
    <row r="10455">
      <c r="A10455" s="6" t="s">
        <v>4681</v>
      </c>
      <c r="B10455" s="2" t="s">
        <v>20649</v>
      </c>
      <c r="C10455" s="6" t="s">
        <v>20650</v>
      </c>
      <c r="D10455" s="3" t="s">
        <v>3318</v>
      </c>
    </row>
    <row r="10456">
      <c r="A10456" s="6" t="s">
        <v>4681</v>
      </c>
      <c r="B10456" s="2" t="s">
        <v>20651</v>
      </c>
      <c r="C10456" s="6" t="s">
        <v>20652</v>
      </c>
      <c r="D10456" s="3" t="s">
        <v>3318</v>
      </c>
    </row>
    <row r="10457">
      <c r="A10457" s="6" t="s">
        <v>4681</v>
      </c>
      <c r="B10457" s="2" t="s">
        <v>20653</v>
      </c>
      <c r="C10457" s="6" t="s">
        <v>20654</v>
      </c>
      <c r="D10457" s="3" t="s">
        <v>3318</v>
      </c>
    </row>
    <row r="10458">
      <c r="A10458" s="6" t="s">
        <v>4681</v>
      </c>
      <c r="B10458" s="2" t="s">
        <v>20655</v>
      </c>
      <c r="C10458" s="6" t="s">
        <v>20656</v>
      </c>
      <c r="D10458" s="3" t="s">
        <v>3318</v>
      </c>
    </row>
    <row r="10459">
      <c r="A10459" s="6" t="s">
        <v>4681</v>
      </c>
      <c r="B10459" s="2" t="s">
        <v>20657</v>
      </c>
      <c r="C10459" s="6" t="s">
        <v>20658</v>
      </c>
      <c r="D10459" s="3" t="s">
        <v>3318</v>
      </c>
    </row>
    <row r="10460">
      <c r="A10460" s="6" t="s">
        <v>4681</v>
      </c>
      <c r="B10460" s="2" t="s">
        <v>20659</v>
      </c>
      <c r="C10460" s="6" t="s">
        <v>20660</v>
      </c>
      <c r="D10460" s="3" t="s">
        <v>3318</v>
      </c>
    </row>
    <row r="10461">
      <c r="A10461" s="6" t="s">
        <v>4681</v>
      </c>
      <c r="B10461" s="2" t="s">
        <v>20661</v>
      </c>
      <c r="C10461" s="6" t="s">
        <v>20662</v>
      </c>
      <c r="D10461" s="3" t="s">
        <v>3318</v>
      </c>
    </row>
    <row r="10462">
      <c r="A10462" s="6" t="s">
        <v>4681</v>
      </c>
      <c r="B10462" s="2" t="s">
        <v>20663</v>
      </c>
      <c r="C10462" s="6" t="s">
        <v>20664</v>
      </c>
      <c r="D10462" s="3" t="s">
        <v>3318</v>
      </c>
    </row>
    <row r="10463">
      <c r="A10463" s="6" t="s">
        <v>4681</v>
      </c>
      <c r="B10463" s="2" t="s">
        <v>20665</v>
      </c>
      <c r="C10463" s="6" t="s">
        <v>20666</v>
      </c>
      <c r="D10463" s="3" t="s">
        <v>3320</v>
      </c>
    </row>
    <row r="10464">
      <c r="A10464" s="6" t="s">
        <v>4681</v>
      </c>
      <c r="B10464" s="2" t="s">
        <v>20667</v>
      </c>
      <c r="C10464" s="6" t="s">
        <v>20668</v>
      </c>
      <c r="D10464" s="3" t="s">
        <v>3320</v>
      </c>
    </row>
    <row r="10465">
      <c r="A10465" s="6" t="s">
        <v>4681</v>
      </c>
      <c r="B10465" s="2" t="s">
        <v>20669</v>
      </c>
      <c r="C10465" s="6" t="s">
        <v>20670</v>
      </c>
      <c r="D10465" s="3" t="s">
        <v>3320</v>
      </c>
    </row>
    <row r="10466">
      <c r="A10466" s="6" t="s">
        <v>4681</v>
      </c>
      <c r="B10466" s="2" t="s">
        <v>20671</v>
      </c>
      <c r="C10466" s="6" t="s">
        <v>20672</v>
      </c>
      <c r="D10466" s="3" t="s">
        <v>3320</v>
      </c>
    </row>
    <row r="10467">
      <c r="A10467" s="6" t="s">
        <v>4681</v>
      </c>
      <c r="B10467" s="2" t="s">
        <v>20673</v>
      </c>
      <c r="C10467" s="6" t="s">
        <v>20674</v>
      </c>
      <c r="D10467" s="3" t="s">
        <v>3320</v>
      </c>
    </row>
    <row r="10468">
      <c r="A10468" s="6" t="s">
        <v>4681</v>
      </c>
      <c r="B10468" s="2" t="s">
        <v>20675</v>
      </c>
      <c r="C10468" s="6" t="s">
        <v>20676</v>
      </c>
      <c r="D10468" s="3" t="s">
        <v>3320</v>
      </c>
    </row>
    <row r="10469">
      <c r="A10469" s="6" t="s">
        <v>4681</v>
      </c>
      <c r="B10469" s="2" t="s">
        <v>20677</v>
      </c>
      <c r="C10469" s="6" t="s">
        <v>20678</v>
      </c>
      <c r="D10469" s="3" t="s">
        <v>3322</v>
      </c>
    </row>
    <row r="10470">
      <c r="A10470" s="6" t="s">
        <v>4681</v>
      </c>
      <c r="B10470" s="2" t="s">
        <v>20679</v>
      </c>
      <c r="C10470" s="6" t="s">
        <v>20680</v>
      </c>
      <c r="D10470" s="3" t="s">
        <v>3322</v>
      </c>
    </row>
    <row r="10471">
      <c r="A10471" s="6" t="s">
        <v>4681</v>
      </c>
      <c r="B10471" s="2" t="s">
        <v>20681</v>
      </c>
      <c r="C10471" s="6" t="s">
        <v>20682</v>
      </c>
      <c r="D10471" s="3" t="s">
        <v>3322</v>
      </c>
    </row>
    <row r="10472">
      <c r="A10472" s="6" t="s">
        <v>4681</v>
      </c>
      <c r="B10472" s="2" t="s">
        <v>20683</v>
      </c>
      <c r="C10472" s="6" t="s">
        <v>20684</v>
      </c>
      <c r="D10472" s="3" t="s">
        <v>3322</v>
      </c>
    </row>
    <row r="10473">
      <c r="A10473" s="6" t="s">
        <v>4681</v>
      </c>
      <c r="B10473" s="2" t="s">
        <v>20685</v>
      </c>
      <c r="C10473" s="6" t="s">
        <v>20686</v>
      </c>
      <c r="D10473" s="3" t="s">
        <v>3322</v>
      </c>
    </row>
    <row r="10474">
      <c r="A10474" s="6" t="s">
        <v>4681</v>
      </c>
      <c r="B10474" s="2" t="s">
        <v>20687</v>
      </c>
      <c r="C10474" s="6" t="s">
        <v>20688</v>
      </c>
      <c r="D10474" s="3" t="s">
        <v>3322</v>
      </c>
    </row>
    <row r="10475">
      <c r="A10475" s="6" t="s">
        <v>4681</v>
      </c>
      <c r="B10475" s="2" t="s">
        <v>20689</v>
      </c>
      <c r="C10475" s="6" t="s">
        <v>20690</v>
      </c>
      <c r="D10475" s="3" t="s">
        <v>3322</v>
      </c>
    </row>
    <row r="10476">
      <c r="A10476" s="6" t="s">
        <v>4681</v>
      </c>
      <c r="B10476" s="2" t="s">
        <v>20691</v>
      </c>
      <c r="C10476" s="6" t="s">
        <v>20692</v>
      </c>
      <c r="D10476" s="3" t="s">
        <v>3322</v>
      </c>
    </row>
    <row r="10477">
      <c r="A10477" s="6" t="s">
        <v>4681</v>
      </c>
      <c r="B10477" s="2" t="s">
        <v>20693</v>
      </c>
      <c r="C10477" s="6" t="s">
        <v>20694</v>
      </c>
      <c r="D10477" s="3" t="s">
        <v>3322</v>
      </c>
    </row>
    <row r="10478">
      <c r="A10478" s="6" t="s">
        <v>4681</v>
      </c>
      <c r="B10478" s="2" t="s">
        <v>20695</v>
      </c>
      <c r="C10478" s="6" t="s">
        <v>20696</v>
      </c>
      <c r="D10478" s="3" t="s">
        <v>3324</v>
      </c>
    </row>
    <row r="10479">
      <c r="A10479" s="6" t="s">
        <v>4681</v>
      </c>
      <c r="B10479" s="2" t="s">
        <v>20697</v>
      </c>
      <c r="C10479" s="6" t="s">
        <v>20698</v>
      </c>
      <c r="D10479" s="3" t="s">
        <v>3324</v>
      </c>
    </row>
    <row r="10480">
      <c r="A10480" s="6" t="s">
        <v>4681</v>
      </c>
      <c r="B10480" s="2" t="s">
        <v>20699</v>
      </c>
      <c r="C10480" s="6" t="s">
        <v>20700</v>
      </c>
      <c r="D10480" s="3" t="s">
        <v>3324</v>
      </c>
    </row>
    <row r="10481">
      <c r="A10481" s="6" t="s">
        <v>4681</v>
      </c>
      <c r="B10481" s="2" t="s">
        <v>20701</v>
      </c>
      <c r="C10481" s="6" t="s">
        <v>20702</v>
      </c>
      <c r="D10481" s="3" t="s">
        <v>3324</v>
      </c>
    </row>
    <row r="10482">
      <c r="A10482" s="6" t="s">
        <v>4681</v>
      </c>
      <c r="B10482" s="2" t="s">
        <v>20703</v>
      </c>
      <c r="C10482" s="6" t="s">
        <v>20704</v>
      </c>
      <c r="D10482" s="3" t="s">
        <v>3324</v>
      </c>
    </row>
    <row r="10483">
      <c r="A10483" s="6" t="s">
        <v>4681</v>
      </c>
      <c r="B10483" s="2" t="s">
        <v>20705</v>
      </c>
      <c r="C10483" s="6" t="s">
        <v>20706</v>
      </c>
      <c r="D10483" s="3" t="s">
        <v>3324</v>
      </c>
    </row>
    <row r="10484">
      <c r="A10484" s="6" t="s">
        <v>4681</v>
      </c>
      <c r="B10484" s="2" t="s">
        <v>20707</v>
      </c>
      <c r="C10484" s="6" t="s">
        <v>20708</v>
      </c>
      <c r="D10484" s="3" t="s">
        <v>3324</v>
      </c>
    </row>
    <row r="10485">
      <c r="A10485" s="6" t="s">
        <v>4681</v>
      </c>
      <c r="B10485" s="2" t="s">
        <v>20709</v>
      </c>
      <c r="C10485" s="6" t="s">
        <v>20710</v>
      </c>
      <c r="D10485" s="3" t="s">
        <v>3324</v>
      </c>
    </row>
    <row r="10486">
      <c r="A10486" s="6" t="s">
        <v>4681</v>
      </c>
      <c r="B10486" s="2" t="s">
        <v>20711</v>
      </c>
      <c r="C10486" s="6" t="s">
        <v>20712</v>
      </c>
      <c r="D10486" s="3" t="s">
        <v>3324</v>
      </c>
    </row>
    <row r="10487">
      <c r="A10487" s="6" t="s">
        <v>4681</v>
      </c>
      <c r="B10487" s="2" t="s">
        <v>20713</v>
      </c>
      <c r="C10487" s="6" t="s">
        <v>20714</v>
      </c>
      <c r="D10487" s="3" t="s">
        <v>3326</v>
      </c>
    </row>
    <row r="10488">
      <c r="A10488" s="6" t="s">
        <v>4681</v>
      </c>
      <c r="B10488" s="2" t="s">
        <v>20715</v>
      </c>
      <c r="C10488" s="6" t="s">
        <v>20716</v>
      </c>
      <c r="D10488" s="3" t="s">
        <v>3326</v>
      </c>
    </row>
    <row r="10489">
      <c r="A10489" s="6" t="s">
        <v>4681</v>
      </c>
      <c r="B10489" s="2" t="s">
        <v>20717</v>
      </c>
      <c r="C10489" s="6" t="s">
        <v>20718</v>
      </c>
      <c r="D10489" s="3" t="s">
        <v>3326</v>
      </c>
    </row>
    <row r="10490">
      <c r="A10490" s="6" t="s">
        <v>4681</v>
      </c>
      <c r="B10490" s="2" t="s">
        <v>20719</v>
      </c>
      <c r="C10490" s="6" t="s">
        <v>20720</v>
      </c>
      <c r="D10490" s="3" t="s">
        <v>3326</v>
      </c>
    </row>
    <row r="10491">
      <c r="A10491" s="6" t="s">
        <v>4681</v>
      </c>
      <c r="B10491" s="2" t="s">
        <v>20721</v>
      </c>
      <c r="C10491" s="6" t="s">
        <v>20722</v>
      </c>
      <c r="D10491" s="3" t="s">
        <v>3326</v>
      </c>
    </row>
    <row r="10492">
      <c r="A10492" s="6" t="s">
        <v>4681</v>
      </c>
      <c r="B10492" s="2" t="s">
        <v>20723</v>
      </c>
      <c r="C10492" s="6" t="s">
        <v>20724</v>
      </c>
      <c r="D10492" s="3" t="s">
        <v>3326</v>
      </c>
    </row>
    <row r="10493">
      <c r="A10493" s="6" t="s">
        <v>4681</v>
      </c>
      <c r="B10493" s="2" t="s">
        <v>20725</v>
      </c>
      <c r="C10493" s="6" t="s">
        <v>20726</v>
      </c>
      <c r="D10493" s="3" t="s">
        <v>3326</v>
      </c>
    </row>
    <row r="10494">
      <c r="A10494" s="6" t="s">
        <v>4681</v>
      </c>
      <c r="B10494" s="2" t="s">
        <v>20727</v>
      </c>
      <c r="C10494" s="6" t="s">
        <v>20728</v>
      </c>
      <c r="D10494" s="3" t="s">
        <v>3326</v>
      </c>
    </row>
    <row r="10495">
      <c r="A10495" s="6" t="s">
        <v>4681</v>
      </c>
      <c r="B10495" s="2" t="s">
        <v>20729</v>
      </c>
      <c r="C10495" s="6" t="s">
        <v>20730</v>
      </c>
      <c r="D10495" s="3" t="s">
        <v>3326</v>
      </c>
    </row>
    <row r="10496">
      <c r="A10496" s="6" t="s">
        <v>4681</v>
      </c>
      <c r="B10496" s="2" t="s">
        <v>20731</v>
      </c>
      <c r="C10496" s="6" t="s">
        <v>20732</v>
      </c>
      <c r="D10496" s="3" t="s">
        <v>3326</v>
      </c>
    </row>
    <row r="10497">
      <c r="A10497" s="6" t="s">
        <v>4681</v>
      </c>
      <c r="B10497" s="2" t="s">
        <v>20733</v>
      </c>
      <c r="C10497" s="6" t="s">
        <v>20734</v>
      </c>
      <c r="D10497" s="3" t="s">
        <v>3328</v>
      </c>
    </row>
    <row r="10498">
      <c r="A10498" s="6" t="s">
        <v>4681</v>
      </c>
      <c r="B10498" s="2" t="s">
        <v>20735</v>
      </c>
      <c r="C10498" s="6" t="s">
        <v>20736</v>
      </c>
      <c r="D10498" s="3" t="s">
        <v>3328</v>
      </c>
    </row>
    <row r="10499">
      <c r="A10499" s="6" t="s">
        <v>4681</v>
      </c>
      <c r="B10499" s="2" t="s">
        <v>20737</v>
      </c>
      <c r="C10499" s="6" t="s">
        <v>20738</v>
      </c>
      <c r="D10499" s="3" t="s">
        <v>3328</v>
      </c>
    </row>
    <row r="10500">
      <c r="A10500" s="6" t="s">
        <v>4681</v>
      </c>
      <c r="B10500" s="2" t="s">
        <v>20739</v>
      </c>
      <c r="C10500" s="6" t="s">
        <v>20740</v>
      </c>
      <c r="D10500" s="3" t="s">
        <v>3328</v>
      </c>
    </row>
    <row r="10501">
      <c r="A10501" s="6" t="s">
        <v>4681</v>
      </c>
      <c r="B10501" s="2" t="s">
        <v>20741</v>
      </c>
      <c r="C10501" s="6" t="s">
        <v>20742</v>
      </c>
      <c r="D10501" s="3" t="s">
        <v>3328</v>
      </c>
    </row>
    <row r="10502">
      <c r="A10502" s="6" t="s">
        <v>4681</v>
      </c>
      <c r="B10502" s="2" t="s">
        <v>20743</v>
      </c>
      <c r="C10502" s="6" t="s">
        <v>20744</v>
      </c>
      <c r="D10502" s="3" t="s">
        <v>3328</v>
      </c>
    </row>
    <row r="10503">
      <c r="A10503" s="6" t="s">
        <v>4681</v>
      </c>
      <c r="B10503" s="2" t="s">
        <v>20745</v>
      </c>
      <c r="C10503" s="6" t="s">
        <v>20746</v>
      </c>
      <c r="D10503" s="3" t="s">
        <v>3328</v>
      </c>
    </row>
    <row r="10504">
      <c r="A10504" s="6" t="s">
        <v>4681</v>
      </c>
      <c r="B10504" s="2" t="s">
        <v>20747</v>
      </c>
      <c r="C10504" s="6" t="s">
        <v>20748</v>
      </c>
      <c r="D10504" s="3" t="s">
        <v>3328</v>
      </c>
    </row>
    <row r="10505">
      <c r="A10505" s="6" t="s">
        <v>4681</v>
      </c>
      <c r="B10505" s="2" t="s">
        <v>20749</v>
      </c>
      <c r="C10505" s="6" t="s">
        <v>20750</v>
      </c>
      <c r="D10505" s="3" t="s">
        <v>3328</v>
      </c>
    </row>
    <row r="10506">
      <c r="A10506" s="6" t="s">
        <v>4681</v>
      </c>
      <c r="B10506" s="2" t="s">
        <v>20751</v>
      </c>
      <c r="C10506" s="6" t="s">
        <v>20752</v>
      </c>
      <c r="D10506" s="3" t="s">
        <v>3328</v>
      </c>
    </row>
    <row r="10507">
      <c r="A10507" s="6" t="s">
        <v>4681</v>
      </c>
      <c r="B10507" s="2" t="s">
        <v>20753</v>
      </c>
      <c r="C10507" s="6" t="s">
        <v>20754</v>
      </c>
      <c r="D10507" s="3" t="s">
        <v>3330</v>
      </c>
    </row>
    <row r="10508">
      <c r="A10508" s="6" t="s">
        <v>4681</v>
      </c>
      <c r="B10508" s="2" t="s">
        <v>20755</v>
      </c>
      <c r="C10508" s="6" t="s">
        <v>20756</v>
      </c>
      <c r="D10508" s="3" t="s">
        <v>3330</v>
      </c>
    </row>
    <row r="10509">
      <c r="A10509" s="6" t="s">
        <v>4681</v>
      </c>
      <c r="B10509" s="2" t="s">
        <v>20757</v>
      </c>
      <c r="C10509" s="6" t="s">
        <v>20758</v>
      </c>
      <c r="D10509" s="3" t="s">
        <v>3330</v>
      </c>
    </row>
    <row r="10510">
      <c r="A10510" s="6" t="s">
        <v>4681</v>
      </c>
      <c r="B10510" s="2" t="s">
        <v>20759</v>
      </c>
      <c r="C10510" s="6" t="s">
        <v>20760</v>
      </c>
      <c r="D10510" s="3" t="s">
        <v>3330</v>
      </c>
    </row>
    <row r="10511">
      <c r="A10511" s="6" t="s">
        <v>4681</v>
      </c>
      <c r="B10511" s="2" t="s">
        <v>20761</v>
      </c>
      <c r="C10511" s="6" t="s">
        <v>20762</v>
      </c>
      <c r="D10511" s="3" t="s">
        <v>3330</v>
      </c>
    </row>
    <row r="10512">
      <c r="A10512" s="6" t="s">
        <v>4681</v>
      </c>
      <c r="B10512" s="2" t="s">
        <v>20763</v>
      </c>
      <c r="C10512" s="6" t="s">
        <v>20764</v>
      </c>
      <c r="D10512" s="3" t="s">
        <v>3330</v>
      </c>
    </row>
    <row r="10513">
      <c r="A10513" s="6" t="s">
        <v>4681</v>
      </c>
      <c r="B10513" s="2" t="s">
        <v>20765</v>
      </c>
      <c r="C10513" s="6" t="s">
        <v>20766</v>
      </c>
      <c r="D10513" s="3" t="s">
        <v>3330</v>
      </c>
    </row>
    <row r="10514">
      <c r="A10514" s="6" t="s">
        <v>4681</v>
      </c>
      <c r="B10514" s="2" t="s">
        <v>20767</v>
      </c>
      <c r="C10514" s="6" t="s">
        <v>20768</v>
      </c>
      <c r="D10514" s="3" t="s">
        <v>3330</v>
      </c>
    </row>
    <row r="10515">
      <c r="A10515" s="6" t="s">
        <v>4681</v>
      </c>
      <c r="B10515" s="2" t="s">
        <v>20769</v>
      </c>
      <c r="C10515" s="6" t="s">
        <v>20770</v>
      </c>
      <c r="D10515" s="3" t="s">
        <v>3330</v>
      </c>
    </row>
    <row r="10516">
      <c r="A10516" s="6" t="s">
        <v>4681</v>
      </c>
      <c r="B10516" s="2" t="s">
        <v>20771</v>
      </c>
      <c r="C10516" s="6" t="s">
        <v>20772</v>
      </c>
      <c r="D10516" s="3" t="s">
        <v>3330</v>
      </c>
    </row>
    <row r="10517">
      <c r="A10517" s="6" t="s">
        <v>4681</v>
      </c>
      <c r="B10517" s="2" t="s">
        <v>20773</v>
      </c>
      <c r="C10517" s="6" t="s">
        <v>20774</v>
      </c>
      <c r="D10517" s="3" t="s">
        <v>3332</v>
      </c>
    </row>
    <row r="10518">
      <c r="A10518" s="6" t="s">
        <v>4681</v>
      </c>
      <c r="B10518" s="2" t="s">
        <v>20775</v>
      </c>
      <c r="C10518" s="6" t="s">
        <v>20776</v>
      </c>
      <c r="D10518" s="3" t="s">
        <v>3332</v>
      </c>
    </row>
    <row r="10519">
      <c r="A10519" s="6" t="s">
        <v>4681</v>
      </c>
      <c r="B10519" s="2" t="s">
        <v>20777</v>
      </c>
      <c r="C10519" s="6" t="s">
        <v>20778</v>
      </c>
      <c r="D10519" s="3" t="s">
        <v>3332</v>
      </c>
    </row>
    <row r="10520">
      <c r="A10520" s="6" t="s">
        <v>4681</v>
      </c>
      <c r="B10520" s="2" t="s">
        <v>20779</v>
      </c>
      <c r="C10520" s="6" t="s">
        <v>20780</v>
      </c>
      <c r="D10520" s="3" t="s">
        <v>3332</v>
      </c>
    </row>
    <row r="10521">
      <c r="A10521" s="6" t="s">
        <v>4681</v>
      </c>
      <c r="B10521" s="2" t="s">
        <v>20781</v>
      </c>
      <c r="C10521" s="6" t="s">
        <v>20782</v>
      </c>
      <c r="D10521" s="3" t="s">
        <v>3332</v>
      </c>
    </row>
    <row r="10522">
      <c r="A10522" s="6" t="s">
        <v>4681</v>
      </c>
      <c r="B10522" s="2" t="s">
        <v>20783</v>
      </c>
      <c r="C10522" s="6" t="s">
        <v>20784</v>
      </c>
      <c r="D10522" s="3" t="s">
        <v>3332</v>
      </c>
    </row>
    <row r="10523">
      <c r="A10523" s="6" t="s">
        <v>4681</v>
      </c>
      <c r="B10523" s="2" t="s">
        <v>20785</v>
      </c>
      <c r="C10523" s="6" t="s">
        <v>20786</v>
      </c>
      <c r="D10523" s="3" t="s">
        <v>3332</v>
      </c>
    </row>
    <row r="10524">
      <c r="A10524" s="6" t="s">
        <v>4681</v>
      </c>
      <c r="B10524" s="2" t="s">
        <v>20787</v>
      </c>
      <c r="C10524" s="6" t="s">
        <v>20788</v>
      </c>
      <c r="D10524" s="3" t="s">
        <v>3332</v>
      </c>
    </row>
    <row r="10525">
      <c r="A10525" s="6" t="s">
        <v>4681</v>
      </c>
      <c r="B10525" s="2" t="s">
        <v>20789</v>
      </c>
      <c r="C10525" s="6" t="s">
        <v>20790</v>
      </c>
      <c r="D10525" s="3" t="s">
        <v>3332</v>
      </c>
    </row>
    <row r="10526">
      <c r="A10526" s="6" t="s">
        <v>4681</v>
      </c>
      <c r="B10526" s="2" t="s">
        <v>20791</v>
      </c>
      <c r="C10526" s="6" t="s">
        <v>20792</v>
      </c>
      <c r="D10526" s="3" t="s">
        <v>3332</v>
      </c>
    </row>
    <row r="10527">
      <c r="A10527" s="6" t="s">
        <v>4681</v>
      </c>
      <c r="B10527" s="2" t="s">
        <v>20793</v>
      </c>
      <c r="C10527" s="6" t="s">
        <v>20794</v>
      </c>
      <c r="D10527" s="3" t="s">
        <v>3334</v>
      </c>
    </row>
    <row r="10528">
      <c r="A10528" s="6" t="s">
        <v>4681</v>
      </c>
      <c r="B10528" s="2" t="s">
        <v>20795</v>
      </c>
      <c r="C10528" s="6" t="s">
        <v>20796</v>
      </c>
      <c r="D10528" s="3" t="s">
        <v>3334</v>
      </c>
    </row>
    <row r="10529">
      <c r="A10529" s="6" t="s">
        <v>4681</v>
      </c>
      <c r="B10529" s="2" t="s">
        <v>20797</v>
      </c>
      <c r="C10529" s="6" t="s">
        <v>20798</v>
      </c>
      <c r="D10529" s="3" t="s">
        <v>3334</v>
      </c>
    </row>
    <row r="10530">
      <c r="A10530" s="6" t="s">
        <v>4681</v>
      </c>
      <c r="B10530" s="2" t="s">
        <v>20799</v>
      </c>
      <c r="C10530" s="6" t="s">
        <v>20800</v>
      </c>
      <c r="D10530" s="3" t="s">
        <v>3334</v>
      </c>
    </row>
    <row r="10531">
      <c r="A10531" s="6" t="s">
        <v>4681</v>
      </c>
      <c r="B10531" s="2" t="s">
        <v>20801</v>
      </c>
      <c r="C10531" s="6" t="s">
        <v>20802</v>
      </c>
      <c r="D10531" s="3" t="s">
        <v>3334</v>
      </c>
    </row>
    <row r="10532">
      <c r="A10532" s="6" t="s">
        <v>4681</v>
      </c>
      <c r="B10532" s="2" t="s">
        <v>20803</v>
      </c>
      <c r="C10532" s="6" t="s">
        <v>20804</v>
      </c>
      <c r="D10532" s="3" t="s">
        <v>3334</v>
      </c>
    </row>
    <row r="10533">
      <c r="A10533" s="6" t="s">
        <v>4681</v>
      </c>
      <c r="B10533" s="2" t="s">
        <v>20805</v>
      </c>
      <c r="C10533" s="6" t="s">
        <v>20806</v>
      </c>
      <c r="D10533" s="3" t="s">
        <v>3334</v>
      </c>
    </row>
    <row r="10534">
      <c r="A10534" s="6" t="s">
        <v>4681</v>
      </c>
      <c r="B10534" s="2" t="s">
        <v>20807</v>
      </c>
      <c r="C10534" s="6" t="s">
        <v>20808</v>
      </c>
      <c r="D10534" s="3" t="s">
        <v>3334</v>
      </c>
    </row>
    <row r="10535">
      <c r="A10535" s="6" t="s">
        <v>4681</v>
      </c>
      <c r="B10535" s="2" t="s">
        <v>20809</v>
      </c>
      <c r="C10535" s="6" t="s">
        <v>20810</v>
      </c>
      <c r="D10535" s="3" t="s">
        <v>3336</v>
      </c>
    </row>
    <row r="10536">
      <c r="A10536" s="6" t="s">
        <v>4681</v>
      </c>
      <c r="B10536" s="2" t="s">
        <v>20811</v>
      </c>
      <c r="C10536" s="6" t="s">
        <v>20812</v>
      </c>
      <c r="D10536" s="3" t="s">
        <v>3336</v>
      </c>
    </row>
    <row r="10537">
      <c r="A10537" s="6" t="s">
        <v>4681</v>
      </c>
      <c r="B10537" s="2" t="s">
        <v>20813</v>
      </c>
      <c r="C10537" s="6" t="s">
        <v>20814</v>
      </c>
      <c r="D10537" s="3" t="s">
        <v>3336</v>
      </c>
    </row>
    <row r="10538">
      <c r="A10538" s="6" t="s">
        <v>4681</v>
      </c>
      <c r="B10538" s="2" t="s">
        <v>20815</v>
      </c>
      <c r="C10538" s="6" t="s">
        <v>20816</v>
      </c>
      <c r="D10538" s="3" t="s">
        <v>3336</v>
      </c>
    </row>
    <row r="10539">
      <c r="A10539" s="6" t="s">
        <v>4681</v>
      </c>
      <c r="B10539" s="2" t="s">
        <v>20817</v>
      </c>
      <c r="C10539" s="6" t="s">
        <v>20818</v>
      </c>
      <c r="D10539" s="3" t="s">
        <v>3336</v>
      </c>
    </row>
    <row r="10540">
      <c r="A10540" s="6" t="s">
        <v>4681</v>
      </c>
      <c r="B10540" s="2" t="s">
        <v>20819</v>
      </c>
      <c r="C10540" s="6" t="s">
        <v>20820</v>
      </c>
      <c r="D10540" s="3" t="s">
        <v>3336</v>
      </c>
    </row>
    <row r="10541">
      <c r="A10541" s="6" t="s">
        <v>4681</v>
      </c>
      <c r="B10541" s="2" t="s">
        <v>20821</v>
      </c>
      <c r="C10541" s="6" t="s">
        <v>20822</v>
      </c>
      <c r="D10541" s="3" t="s">
        <v>3336</v>
      </c>
    </row>
    <row r="10542">
      <c r="A10542" s="6" t="s">
        <v>4681</v>
      </c>
      <c r="B10542" s="2" t="s">
        <v>20823</v>
      </c>
      <c r="C10542" s="6" t="s">
        <v>20824</v>
      </c>
      <c r="D10542" s="3" t="s">
        <v>3336</v>
      </c>
    </row>
    <row r="10543">
      <c r="A10543" s="6" t="s">
        <v>4681</v>
      </c>
      <c r="B10543" s="2" t="s">
        <v>20825</v>
      </c>
      <c r="C10543" s="6" t="s">
        <v>20826</v>
      </c>
      <c r="D10543" s="3" t="s">
        <v>3336</v>
      </c>
    </row>
    <row r="10544">
      <c r="A10544" s="6" t="s">
        <v>4681</v>
      </c>
      <c r="B10544" s="2" t="s">
        <v>20827</v>
      </c>
      <c r="C10544" s="6" t="s">
        <v>20828</v>
      </c>
      <c r="D10544" s="3" t="s">
        <v>3336</v>
      </c>
    </row>
    <row r="10545">
      <c r="A10545" s="6" t="s">
        <v>4681</v>
      </c>
      <c r="B10545" s="2" t="s">
        <v>20829</v>
      </c>
      <c r="C10545" s="6" t="s">
        <v>20830</v>
      </c>
      <c r="D10545" s="3" t="s">
        <v>3338</v>
      </c>
    </row>
    <row r="10546">
      <c r="A10546" s="6" t="s">
        <v>4681</v>
      </c>
      <c r="B10546" s="2" t="s">
        <v>20831</v>
      </c>
      <c r="C10546" s="6" t="s">
        <v>20832</v>
      </c>
      <c r="D10546" s="3" t="s">
        <v>3338</v>
      </c>
    </row>
    <row r="10547">
      <c r="A10547" s="6" t="s">
        <v>4681</v>
      </c>
      <c r="B10547" s="2" t="s">
        <v>20833</v>
      </c>
      <c r="C10547" s="6" t="s">
        <v>20834</v>
      </c>
      <c r="D10547" s="3" t="s">
        <v>3338</v>
      </c>
    </row>
    <row r="10548">
      <c r="A10548" s="6" t="s">
        <v>4681</v>
      </c>
      <c r="B10548" s="2" t="s">
        <v>20835</v>
      </c>
      <c r="C10548" s="6" t="s">
        <v>20836</v>
      </c>
      <c r="D10548" s="3" t="s">
        <v>3338</v>
      </c>
    </row>
    <row r="10549">
      <c r="A10549" s="6" t="s">
        <v>4681</v>
      </c>
      <c r="B10549" s="2" t="s">
        <v>20837</v>
      </c>
      <c r="C10549" s="6" t="s">
        <v>20838</v>
      </c>
      <c r="D10549" s="3" t="s">
        <v>3338</v>
      </c>
    </row>
    <row r="10550">
      <c r="A10550" s="6" t="s">
        <v>4681</v>
      </c>
      <c r="B10550" s="2" t="s">
        <v>20839</v>
      </c>
      <c r="C10550" s="6" t="s">
        <v>20840</v>
      </c>
      <c r="D10550" s="3" t="s">
        <v>3338</v>
      </c>
    </row>
    <row r="10551">
      <c r="A10551" s="6" t="s">
        <v>4681</v>
      </c>
      <c r="B10551" s="2" t="s">
        <v>20841</v>
      </c>
      <c r="C10551" s="6" t="s">
        <v>20842</v>
      </c>
      <c r="D10551" s="3" t="s">
        <v>3338</v>
      </c>
    </row>
    <row r="10552">
      <c r="A10552" s="6" t="s">
        <v>4681</v>
      </c>
      <c r="B10552" s="2" t="s">
        <v>20843</v>
      </c>
      <c r="C10552" s="6" t="s">
        <v>20844</v>
      </c>
      <c r="D10552" s="3" t="s">
        <v>3338</v>
      </c>
    </row>
    <row r="10553">
      <c r="A10553" s="6" t="s">
        <v>4681</v>
      </c>
      <c r="B10553" s="2" t="s">
        <v>20845</v>
      </c>
      <c r="C10553" s="6" t="s">
        <v>20846</v>
      </c>
      <c r="D10553" s="3" t="s">
        <v>3338</v>
      </c>
    </row>
    <row r="10554">
      <c r="A10554" s="6" t="s">
        <v>4681</v>
      </c>
      <c r="B10554" s="2" t="s">
        <v>20847</v>
      </c>
      <c r="C10554" s="6" t="s">
        <v>20848</v>
      </c>
      <c r="D10554" s="3" t="s">
        <v>3338</v>
      </c>
    </row>
    <row r="10555">
      <c r="A10555" s="6" t="s">
        <v>4681</v>
      </c>
      <c r="B10555" s="2" t="s">
        <v>20849</v>
      </c>
      <c r="C10555" s="6" t="s">
        <v>20850</v>
      </c>
      <c r="D10555" s="3" t="s">
        <v>3340</v>
      </c>
    </row>
    <row r="10556">
      <c r="A10556" s="6" t="s">
        <v>4681</v>
      </c>
      <c r="B10556" s="2" t="s">
        <v>20851</v>
      </c>
      <c r="C10556" s="6" t="s">
        <v>20852</v>
      </c>
      <c r="D10556" s="3" t="s">
        <v>3340</v>
      </c>
    </row>
    <row r="10557">
      <c r="A10557" s="6" t="s">
        <v>4681</v>
      </c>
      <c r="B10557" s="2" t="s">
        <v>20853</v>
      </c>
      <c r="C10557" s="6" t="s">
        <v>20854</v>
      </c>
      <c r="D10557" s="3" t="s">
        <v>3340</v>
      </c>
    </row>
    <row r="10558">
      <c r="A10558" s="6" t="s">
        <v>4681</v>
      </c>
      <c r="B10558" s="2" t="s">
        <v>20855</v>
      </c>
      <c r="C10558" s="6" t="s">
        <v>20856</v>
      </c>
      <c r="D10558" s="3" t="s">
        <v>3340</v>
      </c>
    </row>
    <row r="10559">
      <c r="A10559" s="6" t="s">
        <v>4681</v>
      </c>
      <c r="B10559" s="2" t="s">
        <v>20857</v>
      </c>
      <c r="C10559" s="6" t="s">
        <v>20858</v>
      </c>
      <c r="D10559" s="3" t="s">
        <v>3340</v>
      </c>
    </row>
    <row r="10560">
      <c r="A10560" s="6" t="s">
        <v>4681</v>
      </c>
      <c r="B10560" s="2" t="s">
        <v>20859</v>
      </c>
      <c r="C10560" s="6" t="s">
        <v>20860</v>
      </c>
      <c r="D10560" s="3" t="s">
        <v>3340</v>
      </c>
    </row>
    <row r="10561">
      <c r="A10561" s="6" t="s">
        <v>4681</v>
      </c>
      <c r="B10561" s="2" t="s">
        <v>20861</v>
      </c>
      <c r="C10561" s="6" t="s">
        <v>20862</v>
      </c>
      <c r="D10561" s="3" t="s">
        <v>3343</v>
      </c>
    </row>
    <row r="10562">
      <c r="A10562" s="6" t="s">
        <v>4681</v>
      </c>
      <c r="B10562" s="2" t="s">
        <v>20863</v>
      </c>
      <c r="C10562" s="6" t="s">
        <v>20864</v>
      </c>
      <c r="D10562" s="3" t="s">
        <v>3343</v>
      </c>
    </row>
    <row r="10563">
      <c r="A10563" s="6" t="s">
        <v>4681</v>
      </c>
      <c r="B10563" s="2" t="s">
        <v>20865</v>
      </c>
      <c r="C10563" s="6" t="s">
        <v>20866</v>
      </c>
      <c r="D10563" s="3" t="s">
        <v>3343</v>
      </c>
    </row>
    <row r="10564">
      <c r="A10564" s="6" t="s">
        <v>4681</v>
      </c>
      <c r="B10564" s="2" t="s">
        <v>20867</v>
      </c>
      <c r="C10564" s="6" t="s">
        <v>20868</v>
      </c>
      <c r="D10564" s="3" t="s">
        <v>3343</v>
      </c>
    </row>
    <row r="10565">
      <c r="A10565" s="6" t="s">
        <v>4681</v>
      </c>
      <c r="B10565" s="2" t="s">
        <v>20869</v>
      </c>
      <c r="C10565" s="6" t="s">
        <v>20870</v>
      </c>
      <c r="D10565" s="3" t="s">
        <v>3343</v>
      </c>
    </row>
    <row r="10566">
      <c r="A10566" s="6" t="s">
        <v>4681</v>
      </c>
      <c r="B10566" s="2" t="s">
        <v>20871</v>
      </c>
      <c r="C10566" s="6" t="s">
        <v>20872</v>
      </c>
      <c r="D10566" s="3" t="s">
        <v>3343</v>
      </c>
    </row>
    <row r="10567">
      <c r="A10567" s="6" t="s">
        <v>4681</v>
      </c>
      <c r="B10567" s="2" t="s">
        <v>20873</v>
      </c>
      <c r="C10567" s="6" t="s">
        <v>20874</v>
      </c>
      <c r="D10567" s="3" t="s">
        <v>3343</v>
      </c>
    </row>
    <row r="10568">
      <c r="A10568" s="6" t="s">
        <v>4681</v>
      </c>
      <c r="B10568" s="2" t="s">
        <v>20875</v>
      </c>
      <c r="C10568" s="6" t="s">
        <v>20876</v>
      </c>
      <c r="D10568" s="3" t="s">
        <v>3345</v>
      </c>
    </row>
    <row r="10569">
      <c r="A10569" s="6" t="s">
        <v>4681</v>
      </c>
      <c r="B10569" s="2" t="s">
        <v>20877</v>
      </c>
      <c r="C10569" s="6" t="s">
        <v>20878</v>
      </c>
      <c r="D10569" s="3" t="s">
        <v>3345</v>
      </c>
    </row>
    <row r="10570">
      <c r="A10570" s="6" t="s">
        <v>4681</v>
      </c>
      <c r="B10570" s="2" t="s">
        <v>20879</v>
      </c>
      <c r="C10570" s="6" t="s">
        <v>20880</v>
      </c>
      <c r="D10570" s="3" t="s">
        <v>3345</v>
      </c>
    </row>
    <row r="10571">
      <c r="A10571" s="6" t="s">
        <v>4681</v>
      </c>
      <c r="B10571" s="2" t="s">
        <v>20881</v>
      </c>
      <c r="C10571" s="6" t="s">
        <v>20882</v>
      </c>
      <c r="D10571" s="3" t="s">
        <v>3345</v>
      </c>
    </row>
    <row r="10572">
      <c r="A10572" s="6" t="s">
        <v>4681</v>
      </c>
      <c r="B10572" s="2" t="s">
        <v>20883</v>
      </c>
      <c r="C10572" s="6" t="s">
        <v>20884</v>
      </c>
      <c r="D10572" s="3" t="s">
        <v>3345</v>
      </c>
    </row>
    <row r="10573">
      <c r="A10573" s="6" t="s">
        <v>4681</v>
      </c>
      <c r="B10573" s="2" t="s">
        <v>20885</v>
      </c>
      <c r="C10573" s="6" t="s">
        <v>20886</v>
      </c>
      <c r="D10573" s="3" t="s">
        <v>3345</v>
      </c>
    </row>
    <row r="10574">
      <c r="A10574" s="6" t="s">
        <v>4681</v>
      </c>
      <c r="B10574" s="2" t="s">
        <v>20887</v>
      </c>
      <c r="C10574" s="6" t="s">
        <v>20888</v>
      </c>
      <c r="D10574" s="3" t="s">
        <v>3345</v>
      </c>
    </row>
    <row r="10575">
      <c r="A10575" s="6" t="s">
        <v>4681</v>
      </c>
      <c r="B10575" s="2" t="s">
        <v>20889</v>
      </c>
      <c r="C10575" s="6" t="s">
        <v>20890</v>
      </c>
      <c r="D10575" s="3" t="s">
        <v>3345</v>
      </c>
    </row>
    <row r="10576">
      <c r="A10576" s="6" t="s">
        <v>4681</v>
      </c>
      <c r="B10576" s="2" t="s">
        <v>20891</v>
      </c>
      <c r="C10576" s="6" t="s">
        <v>20892</v>
      </c>
      <c r="D10576" s="3" t="s">
        <v>3345</v>
      </c>
    </row>
    <row r="10577">
      <c r="A10577" s="6" t="s">
        <v>4681</v>
      </c>
      <c r="B10577" s="2" t="s">
        <v>20893</v>
      </c>
      <c r="C10577" s="6" t="s">
        <v>20894</v>
      </c>
      <c r="D10577" s="3" t="s">
        <v>3347</v>
      </c>
    </row>
    <row r="10578">
      <c r="A10578" s="6" t="s">
        <v>4681</v>
      </c>
      <c r="B10578" s="2" t="s">
        <v>20895</v>
      </c>
      <c r="C10578" s="6" t="s">
        <v>20896</v>
      </c>
      <c r="D10578" s="3" t="s">
        <v>3347</v>
      </c>
    </row>
    <row r="10579">
      <c r="A10579" s="6" t="s">
        <v>4681</v>
      </c>
      <c r="B10579" s="2" t="s">
        <v>20897</v>
      </c>
      <c r="C10579" s="6" t="s">
        <v>20898</v>
      </c>
      <c r="D10579" s="3" t="s">
        <v>3347</v>
      </c>
    </row>
    <row r="10580">
      <c r="A10580" s="6" t="s">
        <v>4681</v>
      </c>
      <c r="B10580" s="2" t="s">
        <v>20899</v>
      </c>
      <c r="C10580" s="6" t="s">
        <v>20900</v>
      </c>
      <c r="D10580" s="3" t="s">
        <v>3347</v>
      </c>
    </row>
    <row r="10581">
      <c r="A10581" s="6" t="s">
        <v>4681</v>
      </c>
      <c r="B10581" s="2" t="s">
        <v>20901</v>
      </c>
      <c r="C10581" s="6" t="s">
        <v>20902</v>
      </c>
      <c r="D10581" s="3" t="s">
        <v>3347</v>
      </c>
    </row>
    <row r="10582">
      <c r="A10582" s="6" t="s">
        <v>4681</v>
      </c>
      <c r="B10582" s="2" t="s">
        <v>20903</v>
      </c>
      <c r="C10582" s="6" t="s">
        <v>3350</v>
      </c>
      <c r="D10582" s="3" t="s">
        <v>3349</v>
      </c>
    </row>
    <row r="10583">
      <c r="A10583" s="6" t="s">
        <v>4681</v>
      </c>
      <c r="B10583" s="2" t="s">
        <v>20904</v>
      </c>
      <c r="C10583" s="6" t="s">
        <v>20905</v>
      </c>
      <c r="D10583" s="3" t="s">
        <v>3351</v>
      </c>
    </row>
    <row r="10584">
      <c r="A10584" s="6" t="s">
        <v>4681</v>
      </c>
      <c r="B10584" s="2" t="s">
        <v>20906</v>
      </c>
      <c r="C10584" s="6" t="s">
        <v>20907</v>
      </c>
      <c r="D10584" s="3" t="s">
        <v>3351</v>
      </c>
    </row>
    <row r="10585">
      <c r="A10585" s="6" t="s">
        <v>4681</v>
      </c>
      <c r="B10585" s="2" t="s">
        <v>20908</v>
      </c>
      <c r="C10585" s="6" t="s">
        <v>20909</v>
      </c>
      <c r="D10585" s="3" t="s">
        <v>3351</v>
      </c>
    </row>
    <row r="10586">
      <c r="A10586" s="6" t="s">
        <v>4681</v>
      </c>
      <c r="B10586" s="2" t="s">
        <v>20910</v>
      </c>
      <c r="C10586" s="6" t="s">
        <v>20911</v>
      </c>
      <c r="D10586" s="3" t="s">
        <v>3351</v>
      </c>
    </row>
    <row r="10587">
      <c r="A10587" s="6" t="s">
        <v>4681</v>
      </c>
      <c r="B10587" s="2" t="s">
        <v>20912</v>
      </c>
      <c r="C10587" s="6" t="s">
        <v>20913</v>
      </c>
      <c r="D10587" s="3" t="s">
        <v>3351</v>
      </c>
    </row>
    <row r="10588">
      <c r="A10588" s="6" t="s">
        <v>4681</v>
      </c>
      <c r="B10588" s="2" t="s">
        <v>20914</v>
      </c>
      <c r="C10588" s="6" t="s">
        <v>20915</v>
      </c>
      <c r="D10588" s="3" t="s">
        <v>3351</v>
      </c>
    </row>
    <row r="10589">
      <c r="A10589" s="6" t="s">
        <v>4681</v>
      </c>
      <c r="B10589" s="2" t="s">
        <v>20916</v>
      </c>
      <c r="C10589" s="6" t="s">
        <v>20917</v>
      </c>
      <c r="D10589" s="3" t="s">
        <v>3351</v>
      </c>
    </row>
    <row r="10590">
      <c r="A10590" s="6" t="s">
        <v>4681</v>
      </c>
      <c r="B10590" s="2" t="s">
        <v>20918</v>
      </c>
      <c r="C10590" s="6" t="s">
        <v>20919</v>
      </c>
      <c r="D10590" s="3" t="s">
        <v>3351</v>
      </c>
    </row>
    <row r="10591">
      <c r="A10591" s="6" t="s">
        <v>4681</v>
      </c>
      <c r="B10591" s="2" t="s">
        <v>20920</v>
      </c>
      <c r="C10591" s="6" t="s">
        <v>20921</v>
      </c>
      <c r="D10591" s="3" t="s">
        <v>3351</v>
      </c>
    </row>
    <row r="10592">
      <c r="A10592" s="6" t="s">
        <v>4681</v>
      </c>
      <c r="B10592" s="2" t="s">
        <v>20922</v>
      </c>
      <c r="C10592" s="6" t="s">
        <v>20923</v>
      </c>
      <c r="D10592" s="3" t="s">
        <v>3351</v>
      </c>
    </row>
    <row r="10593">
      <c r="A10593" s="6" t="s">
        <v>4681</v>
      </c>
      <c r="B10593" s="2" t="s">
        <v>20924</v>
      </c>
      <c r="C10593" s="6" t="s">
        <v>20925</v>
      </c>
      <c r="D10593" s="3" t="s">
        <v>3353</v>
      </c>
    </row>
    <row r="10594">
      <c r="A10594" s="6" t="s">
        <v>4681</v>
      </c>
      <c r="B10594" s="2" t="s">
        <v>20926</v>
      </c>
      <c r="C10594" s="6" t="s">
        <v>20927</v>
      </c>
      <c r="D10594" s="3" t="s">
        <v>3353</v>
      </c>
    </row>
    <row r="10595">
      <c r="A10595" s="6" t="s">
        <v>4681</v>
      </c>
      <c r="B10595" s="2" t="s">
        <v>20928</v>
      </c>
      <c r="C10595" s="6" t="s">
        <v>20929</v>
      </c>
      <c r="D10595" s="3" t="s">
        <v>3353</v>
      </c>
    </row>
    <row r="10596">
      <c r="A10596" s="6" t="s">
        <v>4681</v>
      </c>
      <c r="B10596" s="2" t="s">
        <v>20930</v>
      </c>
      <c r="C10596" s="6" t="s">
        <v>20931</v>
      </c>
      <c r="D10596" s="3" t="s">
        <v>3353</v>
      </c>
    </row>
    <row r="10597">
      <c r="A10597" s="6" t="s">
        <v>4681</v>
      </c>
      <c r="B10597" s="2" t="s">
        <v>20932</v>
      </c>
      <c r="C10597" s="6" t="s">
        <v>20933</v>
      </c>
      <c r="D10597" s="3" t="s">
        <v>3353</v>
      </c>
    </row>
    <row r="10598">
      <c r="A10598" s="6" t="s">
        <v>4681</v>
      </c>
      <c r="B10598" s="2" t="s">
        <v>20934</v>
      </c>
      <c r="C10598" s="6" t="s">
        <v>20935</v>
      </c>
      <c r="D10598" s="3" t="s">
        <v>3353</v>
      </c>
    </row>
    <row r="10599">
      <c r="A10599" s="6" t="s">
        <v>4681</v>
      </c>
      <c r="B10599" s="2" t="s">
        <v>20936</v>
      </c>
      <c r="C10599" s="6" t="s">
        <v>3356</v>
      </c>
      <c r="D10599" s="3" t="s">
        <v>3355</v>
      </c>
    </row>
    <row r="10600">
      <c r="A10600" s="6" t="s">
        <v>4681</v>
      </c>
      <c r="B10600" s="2" t="s">
        <v>20937</v>
      </c>
      <c r="C10600" s="6" t="s">
        <v>20938</v>
      </c>
      <c r="D10600" s="3" t="s">
        <v>3357</v>
      </c>
    </row>
    <row r="10601">
      <c r="A10601" s="6" t="s">
        <v>4681</v>
      </c>
      <c r="B10601" s="2" t="s">
        <v>20939</v>
      </c>
      <c r="C10601" s="6" t="s">
        <v>20940</v>
      </c>
      <c r="D10601" s="3" t="s">
        <v>3357</v>
      </c>
    </row>
    <row r="10602">
      <c r="A10602" s="6" t="s">
        <v>4681</v>
      </c>
      <c r="B10602" s="2" t="s">
        <v>20941</v>
      </c>
      <c r="C10602" s="6" t="s">
        <v>20942</v>
      </c>
      <c r="D10602" s="3" t="s">
        <v>3357</v>
      </c>
    </row>
    <row r="10603">
      <c r="A10603" s="6" t="s">
        <v>4681</v>
      </c>
      <c r="B10603" s="2" t="s">
        <v>20943</v>
      </c>
      <c r="C10603" s="6" t="s">
        <v>20944</v>
      </c>
      <c r="D10603" s="3" t="s">
        <v>3357</v>
      </c>
    </row>
    <row r="10604">
      <c r="A10604" s="6" t="s">
        <v>4681</v>
      </c>
      <c r="B10604" s="2" t="s">
        <v>20945</v>
      </c>
      <c r="C10604" s="6" t="s">
        <v>20946</v>
      </c>
      <c r="D10604" s="3" t="s">
        <v>3357</v>
      </c>
    </row>
    <row r="10605">
      <c r="A10605" s="6" t="s">
        <v>4681</v>
      </c>
      <c r="B10605" s="2" t="s">
        <v>20947</v>
      </c>
      <c r="C10605" s="6" t="s">
        <v>20948</v>
      </c>
      <c r="D10605" s="3" t="s">
        <v>3357</v>
      </c>
    </row>
    <row r="10606">
      <c r="A10606" s="6" t="s">
        <v>4681</v>
      </c>
      <c r="B10606" s="2" t="s">
        <v>20949</v>
      </c>
      <c r="C10606" s="6" t="s">
        <v>20950</v>
      </c>
      <c r="D10606" s="3" t="s">
        <v>3357</v>
      </c>
    </row>
    <row r="10607">
      <c r="A10607" s="6" t="s">
        <v>4681</v>
      </c>
      <c r="B10607" s="2" t="s">
        <v>20951</v>
      </c>
      <c r="C10607" s="6" t="s">
        <v>20952</v>
      </c>
      <c r="D10607" s="3" t="s">
        <v>3357</v>
      </c>
    </row>
    <row r="10608">
      <c r="A10608" s="6" t="s">
        <v>4681</v>
      </c>
      <c r="B10608" s="2" t="s">
        <v>20953</v>
      </c>
      <c r="C10608" s="6" t="s">
        <v>20954</v>
      </c>
      <c r="D10608" s="3" t="s">
        <v>3357</v>
      </c>
    </row>
    <row r="10609">
      <c r="A10609" s="6" t="s">
        <v>4681</v>
      </c>
      <c r="B10609" s="2" t="s">
        <v>20955</v>
      </c>
      <c r="C10609" s="6" t="s">
        <v>20956</v>
      </c>
      <c r="D10609" s="3" t="s">
        <v>3357</v>
      </c>
    </row>
    <row r="10610">
      <c r="A10610" s="6" t="s">
        <v>4681</v>
      </c>
      <c r="B10610" s="2" t="s">
        <v>20957</v>
      </c>
      <c r="C10610" s="6" t="s">
        <v>20958</v>
      </c>
      <c r="D10610" s="3" t="s">
        <v>3359</v>
      </c>
    </row>
    <row r="10611">
      <c r="A10611" s="6" t="s">
        <v>4681</v>
      </c>
      <c r="B10611" s="2" t="s">
        <v>20959</v>
      </c>
      <c r="C10611" s="6" t="s">
        <v>20960</v>
      </c>
      <c r="D10611" s="3" t="s">
        <v>3359</v>
      </c>
    </row>
    <row r="10612">
      <c r="A10612" s="6" t="s">
        <v>4681</v>
      </c>
      <c r="B10612" s="2" t="s">
        <v>20961</v>
      </c>
      <c r="C10612" s="6" t="s">
        <v>20962</v>
      </c>
      <c r="D10612" s="3" t="s">
        <v>3359</v>
      </c>
    </row>
    <row r="10613">
      <c r="A10613" s="6" t="s">
        <v>4681</v>
      </c>
      <c r="B10613" s="2" t="s">
        <v>20963</v>
      </c>
      <c r="C10613" s="6" t="s">
        <v>20964</v>
      </c>
      <c r="D10613" s="3" t="s">
        <v>3359</v>
      </c>
    </row>
    <row r="10614">
      <c r="A10614" s="6" t="s">
        <v>4681</v>
      </c>
      <c r="B10614" s="2" t="s">
        <v>20965</v>
      </c>
      <c r="C10614" s="6" t="s">
        <v>20966</v>
      </c>
      <c r="D10614" s="3" t="s">
        <v>3359</v>
      </c>
    </row>
    <row r="10615">
      <c r="A10615" s="6" t="s">
        <v>4681</v>
      </c>
      <c r="B10615" s="2" t="s">
        <v>20967</v>
      </c>
      <c r="C10615" s="6" t="s">
        <v>20968</v>
      </c>
      <c r="D10615" s="3" t="s">
        <v>3359</v>
      </c>
    </row>
    <row r="10616">
      <c r="A10616" s="6" t="s">
        <v>4681</v>
      </c>
      <c r="B10616" s="2" t="s">
        <v>20969</v>
      </c>
      <c r="C10616" s="6" t="s">
        <v>20970</v>
      </c>
      <c r="D10616" s="3" t="s">
        <v>3359</v>
      </c>
    </row>
    <row r="10617">
      <c r="A10617" s="6" t="s">
        <v>4681</v>
      </c>
      <c r="B10617" s="2" t="s">
        <v>20971</v>
      </c>
      <c r="C10617" s="6" t="s">
        <v>20972</v>
      </c>
      <c r="D10617" s="3" t="s">
        <v>3361</v>
      </c>
    </row>
    <row r="10618">
      <c r="A10618" s="6" t="s">
        <v>4681</v>
      </c>
      <c r="B10618" s="2" t="s">
        <v>20973</v>
      </c>
      <c r="C10618" s="6" t="s">
        <v>20974</v>
      </c>
      <c r="D10618" s="3" t="s">
        <v>3361</v>
      </c>
    </row>
    <row r="10619">
      <c r="A10619" s="6" t="s">
        <v>4681</v>
      </c>
      <c r="B10619" s="2" t="s">
        <v>20975</v>
      </c>
      <c r="C10619" s="6" t="s">
        <v>20976</v>
      </c>
      <c r="D10619" s="3" t="s">
        <v>3361</v>
      </c>
    </row>
    <row r="10620">
      <c r="A10620" s="6" t="s">
        <v>4681</v>
      </c>
      <c r="B10620" s="2" t="s">
        <v>20977</v>
      </c>
      <c r="C10620" s="6" t="s">
        <v>20978</v>
      </c>
      <c r="D10620" s="3" t="s">
        <v>3361</v>
      </c>
    </row>
    <row r="10621">
      <c r="A10621" s="6" t="s">
        <v>4681</v>
      </c>
      <c r="B10621" s="2" t="s">
        <v>20979</v>
      </c>
      <c r="C10621" s="6" t="s">
        <v>20980</v>
      </c>
      <c r="D10621" s="3" t="s">
        <v>3361</v>
      </c>
    </row>
    <row r="10622">
      <c r="A10622" s="6" t="s">
        <v>4681</v>
      </c>
      <c r="B10622" s="2" t="s">
        <v>20981</v>
      </c>
      <c r="C10622" s="6" t="s">
        <v>20982</v>
      </c>
      <c r="D10622" s="3" t="s">
        <v>3363</v>
      </c>
    </row>
    <row r="10623">
      <c r="A10623" s="6" t="s">
        <v>4681</v>
      </c>
      <c r="B10623" s="2" t="s">
        <v>20983</v>
      </c>
      <c r="C10623" s="6" t="s">
        <v>20984</v>
      </c>
      <c r="D10623" s="3" t="s">
        <v>3363</v>
      </c>
    </row>
    <row r="10624">
      <c r="A10624" s="6" t="s">
        <v>4681</v>
      </c>
      <c r="B10624" s="2" t="s">
        <v>20985</v>
      </c>
      <c r="C10624" s="6" t="s">
        <v>20986</v>
      </c>
      <c r="D10624" s="3" t="s">
        <v>3363</v>
      </c>
    </row>
    <row r="10625">
      <c r="A10625" s="6" t="s">
        <v>4681</v>
      </c>
      <c r="B10625" s="2" t="s">
        <v>20987</v>
      </c>
      <c r="C10625" s="6" t="s">
        <v>3364</v>
      </c>
      <c r="D10625" s="3" t="s">
        <v>3363</v>
      </c>
    </row>
    <row r="10626">
      <c r="A10626" s="6" t="s">
        <v>4681</v>
      </c>
      <c r="B10626" s="2" t="s">
        <v>20988</v>
      </c>
      <c r="C10626" s="6" t="s">
        <v>20989</v>
      </c>
      <c r="D10626" s="3" t="s">
        <v>3363</v>
      </c>
    </row>
    <row r="10627">
      <c r="A10627" s="6" t="s">
        <v>4681</v>
      </c>
      <c r="B10627" s="2" t="s">
        <v>20990</v>
      </c>
      <c r="C10627" s="6" t="s">
        <v>20991</v>
      </c>
      <c r="D10627" s="3" t="s">
        <v>3365</v>
      </c>
    </row>
    <row r="10628">
      <c r="A10628" s="6" t="s">
        <v>4681</v>
      </c>
      <c r="B10628" s="2" t="s">
        <v>20992</v>
      </c>
      <c r="C10628" s="6" t="s">
        <v>20993</v>
      </c>
      <c r="D10628" s="3" t="s">
        <v>3365</v>
      </c>
    </row>
    <row r="10629">
      <c r="A10629" s="6" t="s">
        <v>4681</v>
      </c>
      <c r="B10629" s="2" t="s">
        <v>20994</v>
      </c>
      <c r="C10629" s="6" t="s">
        <v>20995</v>
      </c>
      <c r="D10629" s="3" t="s">
        <v>3365</v>
      </c>
    </row>
    <row r="10630">
      <c r="A10630" s="6" t="s">
        <v>4681</v>
      </c>
      <c r="B10630" s="2" t="s">
        <v>20996</v>
      </c>
      <c r="C10630" s="6" t="s">
        <v>20997</v>
      </c>
      <c r="D10630" s="3" t="s">
        <v>3365</v>
      </c>
    </row>
    <row r="10631">
      <c r="A10631" s="6" t="s">
        <v>4681</v>
      </c>
      <c r="B10631" s="2" t="s">
        <v>20998</v>
      </c>
      <c r="C10631" s="6" t="s">
        <v>20999</v>
      </c>
      <c r="D10631" s="3" t="s">
        <v>3365</v>
      </c>
    </row>
    <row r="10632">
      <c r="A10632" s="6" t="s">
        <v>4681</v>
      </c>
      <c r="B10632" s="2" t="s">
        <v>21000</v>
      </c>
      <c r="C10632" s="6" t="s">
        <v>21001</v>
      </c>
      <c r="D10632" s="3" t="s">
        <v>3365</v>
      </c>
    </row>
    <row r="10633">
      <c r="A10633" s="6" t="s">
        <v>4681</v>
      </c>
      <c r="B10633" s="2" t="s">
        <v>21002</v>
      </c>
      <c r="C10633" s="6" t="s">
        <v>21003</v>
      </c>
      <c r="D10633" s="3" t="s">
        <v>3365</v>
      </c>
    </row>
    <row r="10634">
      <c r="A10634" s="6" t="s">
        <v>4681</v>
      </c>
      <c r="B10634" s="2" t="s">
        <v>21004</v>
      </c>
      <c r="C10634" s="6" t="s">
        <v>21005</v>
      </c>
      <c r="D10634" s="3" t="s">
        <v>3365</v>
      </c>
    </row>
    <row r="10635">
      <c r="A10635" s="6" t="s">
        <v>4681</v>
      </c>
      <c r="B10635" s="2" t="s">
        <v>21006</v>
      </c>
      <c r="C10635" s="6" t="s">
        <v>21007</v>
      </c>
      <c r="D10635" s="3" t="s">
        <v>3365</v>
      </c>
    </row>
    <row r="10636">
      <c r="A10636" s="6" t="s">
        <v>4681</v>
      </c>
      <c r="B10636" s="2" t="s">
        <v>21008</v>
      </c>
      <c r="C10636" s="6" t="s">
        <v>3368</v>
      </c>
      <c r="D10636" s="3" t="s">
        <v>3367</v>
      </c>
    </row>
    <row r="10637">
      <c r="A10637" s="6" t="s">
        <v>4681</v>
      </c>
      <c r="B10637" s="2" t="s">
        <v>21009</v>
      </c>
      <c r="C10637" s="6" t="s">
        <v>21010</v>
      </c>
      <c r="D10637" s="3" t="s">
        <v>3369</v>
      </c>
    </row>
    <row r="10638">
      <c r="A10638" s="6" t="s">
        <v>4681</v>
      </c>
      <c r="B10638" s="2" t="s">
        <v>21011</v>
      </c>
      <c r="C10638" s="6" t="s">
        <v>21012</v>
      </c>
      <c r="D10638" s="3" t="s">
        <v>3369</v>
      </c>
    </row>
    <row r="10639">
      <c r="A10639" s="6" t="s">
        <v>4681</v>
      </c>
      <c r="B10639" s="2" t="s">
        <v>21013</v>
      </c>
      <c r="C10639" s="6" t="s">
        <v>21014</v>
      </c>
      <c r="D10639" s="3" t="s">
        <v>3369</v>
      </c>
    </row>
    <row r="10640">
      <c r="A10640" s="6" t="s">
        <v>4681</v>
      </c>
      <c r="B10640" s="2" t="s">
        <v>21015</v>
      </c>
      <c r="C10640" s="6" t="s">
        <v>21016</v>
      </c>
      <c r="D10640" s="3" t="s">
        <v>3369</v>
      </c>
    </row>
    <row r="10641">
      <c r="A10641" s="6" t="s">
        <v>4681</v>
      </c>
      <c r="B10641" s="2" t="s">
        <v>21017</v>
      </c>
      <c r="C10641" s="6" t="s">
        <v>21018</v>
      </c>
      <c r="D10641" s="3" t="s">
        <v>3369</v>
      </c>
    </row>
    <row r="10642">
      <c r="A10642" s="6" t="s">
        <v>4681</v>
      </c>
      <c r="B10642" s="2" t="s">
        <v>21019</v>
      </c>
      <c r="C10642" s="6" t="s">
        <v>21020</v>
      </c>
      <c r="D10642" s="3" t="s">
        <v>3369</v>
      </c>
    </row>
    <row r="10643">
      <c r="A10643" s="6" t="s">
        <v>4681</v>
      </c>
      <c r="B10643" s="2" t="s">
        <v>21021</v>
      </c>
      <c r="C10643" s="6" t="s">
        <v>21022</v>
      </c>
      <c r="D10643" s="3" t="s">
        <v>3369</v>
      </c>
    </row>
    <row r="10644">
      <c r="A10644" s="6" t="s">
        <v>4681</v>
      </c>
      <c r="B10644" s="2" t="s">
        <v>21023</v>
      </c>
      <c r="C10644" s="6" t="s">
        <v>21024</v>
      </c>
      <c r="D10644" s="3" t="s">
        <v>3369</v>
      </c>
    </row>
    <row r="10645">
      <c r="A10645" s="6" t="s">
        <v>4681</v>
      </c>
      <c r="B10645" s="2" t="s">
        <v>21025</v>
      </c>
      <c r="C10645" s="6" t="s">
        <v>21026</v>
      </c>
      <c r="D10645" s="3" t="s">
        <v>3369</v>
      </c>
    </row>
    <row r="10646">
      <c r="A10646" s="6" t="s">
        <v>4681</v>
      </c>
      <c r="B10646" s="2" t="s">
        <v>21027</v>
      </c>
      <c r="C10646" s="6" t="s">
        <v>3372</v>
      </c>
      <c r="D10646" s="3" t="s">
        <v>3371</v>
      </c>
    </row>
    <row r="10647">
      <c r="A10647" s="6" t="s">
        <v>4681</v>
      </c>
      <c r="B10647" s="2" t="s">
        <v>21028</v>
      </c>
      <c r="C10647" s="6" t="s">
        <v>21029</v>
      </c>
      <c r="D10647" s="3" t="s">
        <v>3374</v>
      </c>
    </row>
    <row r="10648">
      <c r="A10648" s="6" t="s">
        <v>4681</v>
      </c>
      <c r="B10648" s="2" t="s">
        <v>21030</v>
      </c>
      <c r="C10648" s="6" t="s">
        <v>21031</v>
      </c>
      <c r="D10648" s="3" t="s">
        <v>3374</v>
      </c>
    </row>
    <row r="10649">
      <c r="A10649" s="6" t="s">
        <v>4681</v>
      </c>
      <c r="B10649" s="2" t="s">
        <v>21032</v>
      </c>
      <c r="C10649" s="6" t="s">
        <v>21033</v>
      </c>
      <c r="D10649" s="3" t="s">
        <v>3374</v>
      </c>
    </row>
    <row r="10650">
      <c r="A10650" s="6" t="s">
        <v>4681</v>
      </c>
      <c r="B10650" s="2" t="s">
        <v>21034</v>
      </c>
      <c r="C10650" s="6" t="s">
        <v>21035</v>
      </c>
      <c r="D10650" s="3" t="s">
        <v>3374</v>
      </c>
    </row>
    <row r="10651">
      <c r="A10651" s="6" t="s">
        <v>4681</v>
      </c>
      <c r="B10651" s="2" t="s">
        <v>21036</v>
      </c>
      <c r="C10651" s="6" t="s">
        <v>21037</v>
      </c>
      <c r="D10651" s="3" t="s">
        <v>3374</v>
      </c>
    </row>
    <row r="10652">
      <c r="A10652" s="6" t="s">
        <v>4681</v>
      </c>
      <c r="B10652" s="2" t="s">
        <v>21038</v>
      </c>
      <c r="C10652" s="6" t="s">
        <v>21039</v>
      </c>
      <c r="D10652" s="3" t="s">
        <v>3374</v>
      </c>
    </row>
    <row r="10653">
      <c r="A10653" s="6" t="s">
        <v>4681</v>
      </c>
      <c r="B10653" s="2" t="s">
        <v>21040</v>
      </c>
      <c r="C10653" s="6" t="s">
        <v>21041</v>
      </c>
      <c r="D10653" s="3" t="s">
        <v>3374</v>
      </c>
    </row>
    <row r="10654">
      <c r="A10654" s="6" t="s">
        <v>4681</v>
      </c>
      <c r="B10654" s="2" t="s">
        <v>21042</v>
      </c>
      <c r="C10654" s="6" t="s">
        <v>21043</v>
      </c>
      <c r="D10654" s="3" t="s">
        <v>3374</v>
      </c>
    </row>
    <row r="10655">
      <c r="A10655" s="6" t="s">
        <v>4681</v>
      </c>
      <c r="B10655" s="2" t="s">
        <v>21044</v>
      </c>
      <c r="C10655" s="6" t="s">
        <v>21045</v>
      </c>
      <c r="D10655" s="3" t="s">
        <v>3374</v>
      </c>
    </row>
    <row r="10656">
      <c r="A10656" s="6" t="s">
        <v>4681</v>
      </c>
      <c r="B10656" s="2" t="s">
        <v>21046</v>
      </c>
      <c r="C10656" s="6" t="s">
        <v>21047</v>
      </c>
      <c r="D10656" s="3" t="s">
        <v>3374</v>
      </c>
    </row>
    <row r="10657">
      <c r="A10657" s="6" t="s">
        <v>4681</v>
      </c>
      <c r="B10657" s="2" t="s">
        <v>21048</v>
      </c>
      <c r="C10657" s="6" t="s">
        <v>3377</v>
      </c>
      <c r="D10657" s="3" t="s">
        <v>3376</v>
      </c>
    </row>
    <row r="10658">
      <c r="A10658" s="6" t="s">
        <v>4681</v>
      </c>
      <c r="B10658" s="2" t="s">
        <v>21049</v>
      </c>
      <c r="C10658" s="6" t="s">
        <v>21050</v>
      </c>
      <c r="D10658" s="3" t="s">
        <v>3378</v>
      </c>
    </row>
    <row r="10659">
      <c r="A10659" s="6" t="s">
        <v>4681</v>
      </c>
      <c r="B10659" s="2" t="s">
        <v>21051</v>
      </c>
      <c r="C10659" s="6" t="s">
        <v>21052</v>
      </c>
      <c r="D10659" s="3" t="s">
        <v>3378</v>
      </c>
    </row>
    <row r="10660">
      <c r="A10660" s="6" t="s">
        <v>4681</v>
      </c>
      <c r="B10660" s="2" t="s">
        <v>21053</v>
      </c>
      <c r="C10660" s="6" t="s">
        <v>21054</v>
      </c>
      <c r="D10660" s="3" t="s">
        <v>3378</v>
      </c>
    </row>
    <row r="10661">
      <c r="A10661" s="6" t="s">
        <v>4681</v>
      </c>
      <c r="B10661" s="2" t="s">
        <v>21055</v>
      </c>
      <c r="C10661" s="6" t="s">
        <v>21056</v>
      </c>
      <c r="D10661" s="3" t="s">
        <v>3378</v>
      </c>
    </row>
    <row r="10662">
      <c r="A10662" s="6" t="s">
        <v>4681</v>
      </c>
      <c r="B10662" s="2" t="s">
        <v>21057</v>
      </c>
      <c r="C10662" s="6" t="s">
        <v>21058</v>
      </c>
      <c r="D10662" s="3" t="s">
        <v>3380</v>
      </c>
    </row>
    <row r="10663">
      <c r="A10663" s="6" t="s">
        <v>4681</v>
      </c>
      <c r="B10663" s="2" t="s">
        <v>21059</v>
      </c>
      <c r="C10663" s="6" t="s">
        <v>21060</v>
      </c>
      <c r="D10663" s="3" t="s">
        <v>3380</v>
      </c>
    </row>
    <row r="10664">
      <c r="A10664" s="6" t="s">
        <v>4681</v>
      </c>
      <c r="B10664" s="2" t="s">
        <v>21061</v>
      </c>
      <c r="C10664" s="6" t="s">
        <v>21062</v>
      </c>
      <c r="D10664" s="3" t="s">
        <v>3380</v>
      </c>
    </row>
    <row r="10665">
      <c r="A10665" s="6" t="s">
        <v>4681</v>
      </c>
      <c r="B10665" s="2" t="s">
        <v>21063</v>
      </c>
      <c r="C10665" s="6" t="s">
        <v>21064</v>
      </c>
      <c r="D10665" s="3" t="s">
        <v>3380</v>
      </c>
    </row>
    <row r="10666">
      <c r="A10666" s="6" t="s">
        <v>4681</v>
      </c>
      <c r="B10666" s="2" t="s">
        <v>21065</v>
      </c>
      <c r="C10666" s="6" t="s">
        <v>21066</v>
      </c>
      <c r="D10666" s="3" t="s">
        <v>3380</v>
      </c>
    </row>
    <row r="10667">
      <c r="A10667" s="6" t="s">
        <v>4681</v>
      </c>
      <c r="B10667" s="2" t="s">
        <v>21067</v>
      </c>
      <c r="C10667" s="6" t="s">
        <v>21068</v>
      </c>
      <c r="D10667" s="3" t="s">
        <v>3380</v>
      </c>
    </row>
    <row r="10668">
      <c r="A10668" s="6" t="s">
        <v>4681</v>
      </c>
      <c r="B10668" s="2" t="s">
        <v>21069</v>
      </c>
      <c r="C10668" s="6" t="s">
        <v>21070</v>
      </c>
      <c r="D10668" s="3" t="s">
        <v>3380</v>
      </c>
    </row>
    <row r="10669">
      <c r="A10669" s="6" t="s">
        <v>4681</v>
      </c>
      <c r="B10669" s="2" t="s">
        <v>21071</v>
      </c>
      <c r="C10669" s="6" t="s">
        <v>3383</v>
      </c>
      <c r="D10669" s="3" t="s">
        <v>3382</v>
      </c>
    </row>
    <row r="10670">
      <c r="A10670" s="6" t="s">
        <v>4681</v>
      </c>
      <c r="B10670" s="2" t="s">
        <v>21072</v>
      </c>
      <c r="C10670" s="6" t="s">
        <v>21073</v>
      </c>
      <c r="D10670" s="3" t="s">
        <v>3384</v>
      </c>
    </row>
    <row r="10671">
      <c r="A10671" s="6" t="s">
        <v>4681</v>
      </c>
      <c r="B10671" s="2" t="s">
        <v>21074</v>
      </c>
      <c r="C10671" s="6" t="s">
        <v>21075</v>
      </c>
      <c r="D10671" s="3" t="s">
        <v>3384</v>
      </c>
    </row>
    <row r="10672">
      <c r="A10672" s="6" t="s">
        <v>4681</v>
      </c>
      <c r="B10672" s="2" t="s">
        <v>21076</v>
      </c>
      <c r="C10672" s="6" t="s">
        <v>21077</v>
      </c>
      <c r="D10672" s="3" t="s">
        <v>3384</v>
      </c>
    </row>
    <row r="10673">
      <c r="A10673" s="6" t="s">
        <v>4681</v>
      </c>
      <c r="B10673" s="2" t="s">
        <v>21078</v>
      </c>
      <c r="C10673" s="6" t="s">
        <v>21079</v>
      </c>
      <c r="D10673" s="3" t="s">
        <v>3384</v>
      </c>
    </row>
    <row r="10674">
      <c r="A10674" s="6" t="s">
        <v>4681</v>
      </c>
      <c r="B10674" s="2" t="s">
        <v>21080</v>
      </c>
      <c r="C10674" s="6" t="s">
        <v>21081</v>
      </c>
      <c r="D10674" s="3" t="s">
        <v>3384</v>
      </c>
    </row>
    <row r="10675">
      <c r="A10675" s="6" t="s">
        <v>4681</v>
      </c>
      <c r="B10675" s="2" t="s">
        <v>21082</v>
      </c>
      <c r="C10675" s="6" t="s">
        <v>21083</v>
      </c>
      <c r="D10675" s="3" t="s">
        <v>3384</v>
      </c>
    </row>
    <row r="10676">
      <c r="A10676" s="6" t="s">
        <v>4681</v>
      </c>
      <c r="B10676" s="2" t="s">
        <v>21084</v>
      </c>
      <c r="C10676" s="6" t="s">
        <v>21085</v>
      </c>
      <c r="D10676" s="3" t="s">
        <v>3386</v>
      </c>
    </row>
    <row r="10677">
      <c r="A10677" s="6" t="s">
        <v>4681</v>
      </c>
      <c r="B10677" s="2" t="s">
        <v>21086</v>
      </c>
      <c r="C10677" s="6" t="s">
        <v>21087</v>
      </c>
      <c r="D10677" s="3" t="s">
        <v>3386</v>
      </c>
    </row>
    <row r="10678">
      <c r="A10678" s="6" t="s">
        <v>4681</v>
      </c>
      <c r="B10678" s="2" t="s">
        <v>21088</v>
      </c>
      <c r="C10678" s="6" t="s">
        <v>21089</v>
      </c>
      <c r="D10678" s="3" t="s">
        <v>3386</v>
      </c>
    </row>
    <row r="10679">
      <c r="A10679" s="6" t="s">
        <v>4681</v>
      </c>
      <c r="B10679" s="2" t="s">
        <v>21090</v>
      </c>
      <c r="C10679" s="6" t="s">
        <v>21091</v>
      </c>
      <c r="D10679" s="3" t="s">
        <v>3386</v>
      </c>
    </row>
    <row r="10680">
      <c r="A10680" s="6" t="s">
        <v>4681</v>
      </c>
      <c r="B10680" s="2" t="s">
        <v>21092</v>
      </c>
      <c r="C10680" s="6" t="s">
        <v>21093</v>
      </c>
      <c r="D10680" s="3" t="s">
        <v>3386</v>
      </c>
    </row>
    <row r="10681">
      <c r="A10681" s="6" t="s">
        <v>4681</v>
      </c>
      <c r="B10681" s="2" t="s">
        <v>21094</v>
      </c>
      <c r="C10681" s="6" t="s">
        <v>21095</v>
      </c>
      <c r="D10681" s="3" t="s">
        <v>3386</v>
      </c>
    </row>
    <row r="10682">
      <c r="A10682" s="6" t="s">
        <v>4681</v>
      </c>
      <c r="B10682" s="2" t="s">
        <v>21096</v>
      </c>
      <c r="C10682" s="6" t="s">
        <v>21097</v>
      </c>
      <c r="D10682" s="3" t="s">
        <v>3388</v>
      </c>
    </row>
    <row r="10683">
      <c r="A10683" s="6" t="s">
        <v>4681</v>
      </c>
      <c r="B10683" s="2" t="s">
        <v>21098</v>
      </c>
      <c r="C10683" s="6" t="s">
        <v>21099</v>
      </c>
      <c r="D10683" s="3" t="s">
        <v>3388</v>
      </c>
    </row>
    <row r="10684">
      <c r="A10684" s="6" t="s">
        <v>4681</v>
      </c>
      <c r="B10684" s="2" t="s">
        <v>21100</v>
      </c>
      <c r="C10684" s="6" t="s">
        <v>21101</v>
      </c>
      <c r="D10684" s="3" t="s">
        <v>3388</v>
      </c>
    </row>
    <row r="10685">
      <c r="A10685" s="6" t="s">
        <v>4681</v>
      </c>
      <c r="B10685" s="2" t="s">
        <v>21102</v>
      </c>
      <c r="C10685" s="6" t="s">
        <v>21103</v>
      </c>
      <c r="D10685" s="3" t="s">
        <v>3388</v>
      </c>
    </row>
    <row r="10686">
      <c r="A10686" s="6" t="s">
        <v>4681</v>
      </c>
      <c r="B10686" s="2" t="s">
        <v>21104</v>
      </c>
      <c r="C10686" s="6" t="s">
        <v>21105</v>
      </c>
      <c r="D10686" s="3" t="s">
        <v>3388</v>
      </c>
    </row>
    <row r="10687">
      <c r="A10687" s="6" t="s">
        <v>4681</v>
      </c>
      <c r="B10687" s="2" t="s">
        <v>21106</v>
      </c>
      <c r="C10687" s="6" t="s">
        <v>21107</v>
      </c>
      <c r="D10687" s="3" t="s">
        <v>3388</v>
      </c>
    </row>
    <row r="10688">
      <c r="A10688" s="6" t="s">
        <v>4681</v>
      </c>
      <c r="B10688" s="2" t="s">
        <v>21108</v>
      </c>
      <c r="C10688" s="6" t="s">
        <v>21109</v>
      </c>
      <c r="D10688" s="3" t="s">
        <v>3390</v>
      </c>
    </row>
    <row r="10689">
      <c r="A10689" s="6" t="s">
        <v>4681</v>
      </c>
      <c r="B10689" s="2" t="s">
        <v>21110</v>
      </c>
      <c r="C10689" s="6" t="s">
        <v>21111</v>
      </c>
      <c r="D10689" s="3" t="s">
        <v>3390</v>
      </c>
    </row>
    <row r="10690">
      <c r="A10690" s="6" t="s">
        <v>4681</v>
      </c>
      <c r="B10690" s="2" t="s">
        <v>21112</v>
      </c>
      <c r="C10690" s="6" t="s">
        <v>21113</v>
      </c>
      <c r="D10690" s="3" t="s">
        <v>3390</v>
      </c>
    </row>
    <row r="10691">
      <c r="A10691" s="6" t="s">
        <v>4681</v>
      </c>
      <c r="B10691" s="2" t="s">
        <v>21114</v>
      </c>
      <c r="C10691" s="6" t="s">
        <v>21115</v>
      </c>
      <c r="D10691" s="3" t="s">
        <v>3390</v>
      </c>
    </row>
    <row r="10692">
      <c r="A10692" s="6" t="s">
        <v>4681</v>
      </c>
      <c r="B10692" s="2" t="s">
        <v>21116</v>
      </c>
      <c r="C10692" s="6" t="s">
        <v>21117</v>
      </c>
      <c r="D10692" s="3" t="s">
        <v>3390</v>
      </c>
    </row>
    <row r="10693">
      <c r="A10693" s="6" t="s">
        <v>4681</v>
      </c>
      <c r="B10693" s="2" t="s">
        <v>21118</v>
      </c>
      <c r="C10693" s="6" t="s">
        <v>21119</v>
      </c>
      <c r="D10693" s="3" t="s">
        <v>3390</v>
      </c>
    </row>
    <row r="10694">
      <c r="A10694" s="6" t="s">
        <v>4681</v>
      </c>
      <c r="B10694" s="2" t="s">
        <v>21120</v>
      </c>
      <c r="C10694" s="6" t="s">
        <v>21121</v>
      </c>
      <c r="D10694" s="3" t="s">
        <v>3390</v>
      </c>
    </row>
    <row r="10695">
      <c r="A10695" s="6" t="s">
        <v>4681</v>
      </c>
      <c r="B10695" s="2" t="s">
        <v>21122</v>
      </c>
      <c r="C10695" s="6" t="s">
        <v>21123</v>
      </c>
      <c r="D10695" s="3" t="s">
        <v>3392</v>
      </c>
    </row>
    <row r="10696">
      <c r="A10696" s="6" t="s">
        <v>4681</v>
      </c>
      <c r="B10696" s="2" t="s">
        <v>21124</v>
      </c>
      <c r="C10696" s="6" t="s">
        <v>21125</v>
      </c>
      <c r="D10696" s="3" t="s">
        <v>3392</v>
      </c>
    </row>
    <row r="10697">
      <c r="A10697" s="6" t="s">
        <v>4681</v>
      </c>
      <c r="B10697" s="2" t="s">
        <v>21126</v>
      </c>
      <c r="C10697" s="6" t="s">
        <v>21127</v>
      </c>
      <c r="D10697" s="3" t="s">
        <v>3392</v>
      </c>
    </row>
    <row r="10698">
      <c r="A10698" s="6" t="s">
        <v>4681</v>
      </c>
      <c r="B10698" s="2" t="s">
        <v>21128</v>
      </c>
      <c r="C10698" s="6" t="s">
        <v>21129</v>
      </c>
      <c r="D10698" s="3" t="s">
        <v>3392</v>
      </c>
    </row>
    <row r="10699">
      <c r="A10699" s="6" t="s">
        <v>4681</v>
      </c>
      <c r="B10699" s="2" t="s">
        <v>21130</v>
      </c>
      <c r="C10699" s="6" t="s">
        <v>21131</v>
      </c>
      <c r="D10699" s="3" t="s">
        <v>3392</v>
      </c>
    </row>
    <row r="10700">
      <c r="A10700" s="6" t="s">
        <v>4681</v>
      </c>
      <c r="B10700" s="2" t="s">
        <v>21132</v>
      </c>
      <c r="C10700" s="6" t="s">
        <v>21133</v>
      </c>
      <c r="D10700" s="3" t="s">
        <v>3392</v>
      </c>
    </row>
    <row r="10701">
      <c r="A10701" s="6" t="s">
        <v>4681</v>
      </c>
      <c r="B10701" s="2" t="s">
        <v>21134</v>
      </c>
      <c r="C10701" s="6" t="s">
        <v>21135</v>
      </c>
      <c r="D10701" s="3" t="s">
        <v>3392</v>
      </c>
    </row>
    <row r="10702">
      <c r="A10702" s="6" t="s">
        <v>4681</v>
      </c>
      <c r="B10702" s="2" t="s">
        <v>21136</v>
      </c>
      <c r="C10702" s="6" t="s">
        <v>21137</v>
      </c>
      <c r="D10702" s="3" t="s">
        <v>3392</v>
      </c>
    </row>
    <row r="10703">
      <c r="A10703" s="6" t="s">
        <v>4681</v>
      </c>
      <c r="B10703" s="2" t="s">
        <v>21138</v>
      </c>
      <c r="C10703" s="6" t="s">
        <v>21139</v>
      </c>
      <c r="D10703" s="3" t="s">
        <v>3392</v>
      </c>
    </row>
    <row r="10704">
      <c r="A10704" s="6" t="s">
        <v>4681</v>
      </c>
      <c r="B10704" s="2" t="s">
        <v>21140</v>
      </c>
      <c r="C10704" s="6" t="s">
        <v>21141</v>
      </c>
      <c r="D10704" s="3" t="s">
        <v>3392</v>
      </c>
    </row>
    <row r="10705">
      <c r="A10705" s="6" t="s">
        <v>4681</v>
      </c>
      <c r="B10705" s="2" t="s">
        <v>21142</v>
      </c>
      <c r="C10705" s="6" t="s">
        <v>21143</v>
      </c>
      <c r="D10705" s="3" t="s">
        <v>3395</v>
      </c>
    </row>
    <row r="10706">
      <c r="A10706" s="6" t="s">
        <v>4681</v>
      </c>
      <c r="B10706" s="2" t="s">
        <v>21144</v>
      </c>
      <c r="C10706" s="6" t="s">
        <v>21145</v>
      </c>
      <c r="D10706" s="3" t="s">
        <v>3395</v>
      </c>
    </row>
    <row r="10707">
      <c r="A10707" s="6" t="s">
        <v>4681</v>
      </c>
      <c r="B10707" s="2" t="s">
        <v>21146</v>
      </c>
      <c r="C10707" s="6" t="s">
        <v>21147</v>
      </c>
      <c r="D10707" s="3" t="s">
        <v>3395</v>
      </c>
    </row>
    <row r="10708">
      <c r="A10708" s="6" t="s">
        <v>4681</v>
      </c>
      <c r="B10708" s="2" t="s">
        <v>21148</v>
      </c>
      <c r="C10708" s="6" t="s">
        <v>21149</v>
      </c>
      <c r="D10708" s="3" t="s">
        <v>3395</v>
      </c>
    </row>
    <row r="10709">
      <c r="A10709" s="6" t="s">
        <v>4681</v>
      </c>
      <c r="B10709" s="2" t="s">
        <v>21150</v>
      </c>
      <c r="C10709" s="6" t="s">
        <v>21151</v>
      </c>
      <c r="D10709" s="3" t="s">
        <v>3395</v>
      </c>
    </row>
    <row r="10710">
      <c r="A10710" s="6" t="s">
        <v>4681</v>
      </c>
      <c r="B10710" s="2" t="s">
        <v>21152</v>
      </c>
      <c r="C10710" s="6" t="s">
        <v>21153</v>
      </c>
      <c r="D10710" s="3" t="s">
        <v>3395</v>
      </c>
    </row>
    <row r="10711">
      <c r="A10711" s="6" t="s">
        <v>4681</v>
      </c>
      <c r="B10711" s="2" t="s">
        <v>21154</v>
      </c>
      <c r="C10711" s="6" t="s">
        <v>21155</v>
      </c>
      <c r="D10711" s="3" t="s">
        <v>3395</v>
      </c>
    </row>
    <row r="10712">
      <c r="A10712" s="6" t="s">
        <v>4681</v>
      </c>
      <c r="B10712" s="2" t="s">
        <v>21156</v>
      </c>
      <c r="C10712" s="6" t="s">
        <v>21157</v>
      </c>
      <c r="D10712" s="3" t="s">
        <v>3395</v>
      </c>
    </row>
    <row r="10713">
      <c r="A10713" s="6" t="s">
        <v>4681</v>
      </c>
      <c r="B10713" s="2" t="s">
        <v>21158</v>
      </c>
      <c r="C10713" s="6" t="s">
        <v>21159</v>
      </c>
      <c r="D10713" s="3" t="s">
        <v>3395</v>
      </c>
    </row>
    <row r="10714">
      <c r="A10714" s="6" t="s">
        <v>4681</v>
      </c>
      <c r="B10714" s="2" t="s">
        <v>21160</v>
      </c>
      <c r="C10714" s="6" t="s">
        <v>21161</v>
      </c>
      <c r="D10714" s="3" t="s">
        <v>3398</v>
      </c>
    </row>
    <row r="10715">
      <c r="A10715" s="6" t="s">
        <v>4681</v>
      </c>
      <c r="B10715" s="2" t="s">
        <v>21162</v>
      </c>
      <c r="C10715" s="6" t="s">
        <v>21163</v>
      </c>
      <c r="D10715" s="3" t="s">
        <v>3398</v>
      </c>
    </row>
    <row r="10716">
      <c r="A10716" s="6" t="s">
        <v>4681</v>
      </c>
      <c r="B10716" s="2" t="s">
        <v>21164</v>
      </c>
      <c r="C10716" s="6" t="s">
        <v>21165</v>
      </c>
      <c r="D10716" s="3" t="s">
        <v>3398</v>
      </c>
    </row>
    <row r="10717">
      <c r="A10717" s="6" t="s">
        <v>4681</v>
      </c>
      <c r="B10717" s="2" t="s">
        <v>21166</v>
      </c>
      <c r="C10717" s="6" t="s">
        <v>21167</v>
      </c>
      <c r="D10717" s="3" t="s">
        <v>3398</v>
      </c>
    </row>
    <row r="10718">
      <c r="A10718" s="6" t="s">
        <v>4681</v>
      </c>
      <c r="B10718" s="2" t="s">
        <v>21168</v>
      </c>
      <c r="C10718" s="6" t="s">
        <v>21169</v>
      </c>
      <c r="D10718" s="3" t="s">
        <v>3398</v>
      </c>
    </row>
    <row r="10719">
      <c r="A10719" s="6" t="s">
        <v>4681</v>
      </c>
      <c r="B10719" s="2" t="s">
        <v>21170</v>
      </c>
      <c r="C10719" s="6" t="s">
        <v>21171</v>
      </c>
      <c r="D10719" s="3" t="s">
        <v>3398</v>
      </c>
    </row>
    <row r="10720">
      <c r="A10720" s="6" t="s">
        <v>4681</v>
      </c>
      <c r="B10720" s="2" t="s">
        <v>21172</v>
      </c>
      <c r="C10720" s="6" t="s">
        <v>21173</v>
      </c>
      <c r="D10720" s="3" t="s">
        <v>3398</v>
      </c>
    </row>
    <row r="10721">
      <c r="A10721" s="6" t="s">
        <v>4681</v>
      </c>
      <c r="B10721" s="2" t="s">
        <v>21174</v>
      </c>
      <c r="C10721" s="6" t="s">
        <v>21175</v>
      </c>
      <c r="D10721" s="3" t="s">
        <v>3398</v>
      </c>
    </row>
    <row r="10722">
      <c r="A10722" s="6" t="s">
        <v>4681</v>
      </c>
      <c r="B10722" s="2" t="s">
        <v>21176</v>
      </c>
      <c r="C10722" s="6" t="s">
        <v>21177</v>
      </c>
      <c r="D10722" s="3" t="s">
        <v>3398</v>
      </c>
    </row>
    <row r="10723">
      <c r="A10723" s="6" t="s">
        <v>4681</v>
      </c>
      <c r="B10723" s="2" t="s">
        <v>21178</v>
      </c>
      <c r="C10723" s="6" t="s">
        <v>21179</v>
      </c>
      <c r="D10723" s="3" t="s">
        <v>3398</v>
      </c>
    </row>
    <row r="10724">
      <c r="A10724" s="6" t="s">
        <v>4681</v>
      </c>
      <c r="B10724" s="2" t="s">
        <v>21180</v>
      </c>
      <c r="C10724" s="6" t="s">
        <v>21181</v>
      </c>
      <c r="D10724" s="3" t="s">
        <v>3400</v>
      </c>
    </row>
    <row r="10725">
      <c r="A10725" s="6" t="s">
        <v>4681</v>
      </c>
      <c r="B10725" s="2" t="s">
        <v>21182</v>
      </c>
      <c r="C10725" s="6" t="s">
        <v>21183</v>
      </c>
      <c r="D10725" s="3" t="s">
        <v>3400</v>
      </c>
    </row>
    <row r="10726">
      <c r="A10726" s="6" t="s">
        <v>4681</v>
      </c>
      <c r="B10726" s="2" t="s">
        <v>21184</v>
      </c>
      <c r="C10726" s="6" t="s">
        <v>21185</v>
      </c>
      <c r="D10726" s="3" t="s">
        <v>3400</v>
      </c>
    </row>
    <row r="10727">
      <c r="A10727" s="6" t="s">
        <v>4681</v>
      </c>
      <c r="B10727" s="2" t="s">
        <v>21186</v>
      </c>
      <c r="C10727" s="6" t="s">
        <v>21187</v>
      </c>
      <c r="D10727" s="3" t="s">
        <v>3400</v>
      </c>
    </row>
    <row r="10728">
      <c r="A10728" s="6" t="s">
        <v>4681</v>
      </c>
      <c r="B10728" s="2" t="s">
        <v>21188</v>
      </c>
      <c r="C10728" s="6" t="s">
        <v>21189</v>
      </c>
      <c r="D10728" s="3" t="s">
        <v>3400</v>
      </c>
    </row>
    <row r="10729">
      <c r="A10729" s="6" t="s">
        <v>4681</v>
      </c>
      <c r="B10729" s="2" t="s">
        <v>21190</v>
      </c>
      <c r="C10729" s="6" t="s">
        <v>21191</v>
      </c>
      <c r="D10729" s="3" t="s">
        <v>3400</v>
      </c>
    </row>
    <row r="10730">
      <c r="A10730" s="6" t="s">
        <v>4681</v>
      </c>
      <c r="B10730" s="2" t="s">
        <v>21192</v>
      </c>
      <c r="C10730" s="6" t="s">
        <v>21193</v>
      </c>
      <c r="D10730" s="3" t="s">
        <v>3400</v>
      </c>
    </row>
    <row r="10731">
      <c r="A10731" s="6" t="s">
        <v>4681</v>
      </c>
      <c r="B10731" s="2" t="s">
        <v>21194</v>
      </c>
      <c r="C10731" s="6" t="s">
        <v>21195</v>
      </c>
      <c r="D10731" s="3" t="s">
        <v>3400</v>
      </c>
    </row>
    <row r="10732">
      <c r="A10732" s="6" t="s">
        <v>4681</v>
      </c>
      <c r="B10732" s="2" t="s">
        <v>21196</v>
      </c>
      <c r="C10732" s="6" t="s">
        <v>21197</v>
      </c>
      <c r="D10732" s="3" t="s">
        <v>3400</v>
      </c>
    </row>
    <row r="10733">
      <c r="A10733" s="6" t="s">
        <v>4681</v>
      </c>
      <c r="B10733" s="2" t="s">
        <v>21198</v>
      </c>
      <c r="C10733" s="6" t="s">
        <v>21199</v>
      </c>
      <c r="D10733" s="3" t="s">
        <v>3400</v>
      </c>
    </row>
    <row r="10734">
      <c r="A10734" s="6" t="s">
        <v>4681</v>
      </c>
      <c r="B10734" s="2" t="s">
        <v>21200</v>
      </c>
      <c r="C10734" s="6" t="s">
        <v>21201</v>
      </c>
      <c r="D10734" s="3" t="s">
        <v>3402</v>
      </c>
    </row>
    <row r="10735">
      <c r="A10735" s="6" t="s">
        <v>4681</v>
      </c>
      <c r="B10735" s="2" t="s">
        <v>21202</v>
      </c>
      <c r="C10735" s="6" t="s">
        <v>21203</v>
      </c>
      <c r="D10735" s="3" t="s">
        <v>3402</v>
      </c>
    </row>
    <row r="10736">
      <c r="A10736" s="6" t="s">
        <v>4681</v>
      </c>
      <c r="B10736" s="2" t="s">
        <v>21204</v>
      </c>
      <c r="C10736" s="6" t="s">
        <v>21205</v>
      </c>
      <c r="D10736" s="3" t="s">
        <v>3402</v>
      </c>
    </row>
    <row r="10737">
      <c r="A10737" s="6" t="s">
        <v>4681</v>
      </c>
      <c r="B10737" s="2" t="s">
        <v>21206</v>
      </c>
      <c r="C10737" s="6" t="s">
        <v>21207</v>
      </c>
      <c r="D10737" s="3" t="s">
        <v>3402</v>
      </c>
    </row>
    <row r="10738">
      <c r="A10738" s="6" t="s">
        <v>4681</v>
      </c>
      <c r="B10738" s="2" t="s">
        <v>21208</v>
      </c>
      <c r="C10738" s="6" t="s">
        <v>21209</v>
      </c>
      <c r="D10738" s="3" t="s">
        <v>3402</v>
      </c>
    </row>
    <row r="10739">
      <c r="A10739" s="6" t="s">
        <v>4681</v>
      </c>
      <c r="B10739" s="2" t="s">
        <v>21210</v>
      </c>
      <c r="C10739" s="6" t="s">
        <v>21211</v>
      </c>
      <c r="D10739" s="3" t="s">
        <v>3402</v>
      </c>
    </row>
    <row r="10740">
      <c r="A10740" s="6" t="s">
        <v>4681</v>
      </c>
      <c r="B10740" s="2" t="s">
        <v>21212</v>
      </c>
      <c r="C10740" s="6" t="s">
        <v>21213</v>
      </c>
      <c r="D10740" s="3" t="s">
        <v>3402</v>
      </c>
    </row>
    <row r="10741">
      <c r="A10741" s="6" t="s">
        <v>4681</v>
      </c>
      <c r="B10741" s="2" t="s">
        <v>21214</v>
      </c>
      <c r="C10741" s="6" t="s">
        <v>21215</v>
      </c>
      <c r="D10741" s="3" t="s">
        <v>3402</v>
      </c>
    </row>
    <row r="10742">
      <c r="A10742" s="6" t="s">
        <v>4681</v>
      </c>
      <c r="B10742" s="2" t="s">
        <v>21216</v>
      </c>
      <c r="C10742" s="6" t="s">
        <v>21217</v>
      </c>
      <c r="D10742" s="3" t="s">
        <v>3402</v>
      </c>
    </row>
    <row r="10743">
      <c r="A10743" s="6" t="s">
        <v>4681</v>
      </c>
      <c r="B10743" s="2" t="s">
        <v>21218</v>
      </c>
      <c r="C10743" s="6" t="s">
        <v>21219</v>
      </c>
      <c r="D10743" s="3" t="s">
        <v>3404</v>
      </c>
    </row>
    <row r="10744">
      <c r="A10744" s="6" t="s">
        <v>4681</v>
      </c>
      <c r="B10744" s="2" t="s">
        <v>21220</v>
      </c>
      <c r="C10744" s="6" t="s">
        <v>21221</v>
      </c>
      <c r="D10744" s="3" t="s">
        <v>3404</v>
      </c>
    </row>
    <row r="10745">
      <c r="A10745" s="6" t="s">
        <v>4681</v>
      </c>
      <c r="B10745" s="2" t="s">
        <v>21222</v>
      </c>
      <c r="C10745" s="6" t="s">
        <v>21223</v>
      </c>
      <c r="D10745" s="3" t="s">
        <v>3404</v>
      </c>
    </row>
    <row r="10746">
      <c r="A10746" s="6" t="s">
        <v>4681</v>
      </c>
      <c r="B10746" s="2" t="s">
        <v>21224</v>
      </c>
      <c r="C10746" s="6" t="s">
        <v>21225</v>
      </c>
      <c r="D10746" s="3" t="s">
        <v>3404</v>
      </c>
    </row>
    <row r="10747">
      <c r="A10747" s="6" t="s">
        <v>4681</v>
      </c>
      <c r="B10747" s="2" t="s">
        <v>21226</v>
      </c>
      <c r="C10747" s="6" t="s">
        <v>21227</v>
      </c>
      <c r="D10747" s="3" t="s">
        <v>3404</v>
      </c>
    </row>
    <row r="10748">
      <c r="A10748" s="6" t="s">
        <v>4681</v>
      </c>
      <c r="B10748" s="2" t="s">
        <v>21228</v>
      </c>
      <c r="C10748" s="6" t="s">
        <v>21229</v>
      </c>
      <c r="D10748" s="3" t="s">
        <v>3404</v>
      </c>
    </row>
    <row r="10749">
      <c r="A10749" s="6" t="s">
        <v>4681</v>
      </c>
      <c r="B10749" s="2" t="s">
        <v>21230</v>
      </c>
      <c r="C10749" s="6" t="s">
        <v>21231</v>
      </c>
      <c r="D10749" s="3" t="s">
        <v>3404</v>
      </c>
    </row>
    <row r="10750">
      <c r="A10750" s="6" t="s">
        <v>4681</v>
      </c>
      <c r="B10750" s="2" t="s">
        <v>21232</v>
      </c>
      <c r="C10750" s="6" t="s">
        <v>21233</v>
      </c>
      <c r="D10750" s="3" t="s">
        <v>3404</v>
      </c>
    </row>
    <row r="10751">
      <c r="A10751" s="6" t="s">
        <v>4681</v>
      </c>
      <c r="B10751" s="2" t="s">
        <v>21234</v>
      </c>
      <c r="C10751" s="6" t="s">
        <v>21235</v>
      </c>
      <c r="D10751" s="3" t="s">
        <v>3404</v>
      </c>
    </row>
    <row r="10752">
      <c r="A10752" s="6" t="s">
        <v>4681</v>
      </c>
      <c r="B10752" s="2" t="s">
        <v>21236</v>
      </c>
      <c r="C10752" s="6" t="s">
        <v>21237</v>
      </c>
      <c r="D10752" s="3" t="s">
        <v>3404</v>
      </c>
    </row>
    <row r="10753">
      <c r="A10753" s="6" t="s">
        <v>4681</v>
      </c>
      <c r="B10753" s="2" t="s">
        <v>21238</v>
      </c>
      <c r="C10753" s="6" t="s">
        <v>21239</v>
      </c>
      <c r="D10753" s="3" t="s">
        <v>3406</v>
      </c>
    </row>
    <row r="10754">
      <c r="A10754" s="6" t="s">
        <v>4681</v>
      </c>
      <c r="B10754" s="2" t="s">
        <v>21240</v>
      </c>
      <c r="C10754" s="6" t="s">
        <v>21241</v>
      </c>
      <c r="D10754" s="3" t="s">
        <v>3406</v>
      </c>
    </row>
    <row r="10755">
      <c r="A10755" s="6" t="s">
        <v>4681</v>
      </c>
      <c r="B10755" s="2" t="s">
        <v>21242</v>
      </c>
      <c r="C10755" s="6" t="s">
        <v>21243</v>
      </c>
      <c r="D10755" s="3" t="s">
        <v>3406</v>
      </c>
    </row>
    <row r="10756">
      <c r="A10756" s="6" t="s">
        <v>4681</v>
      </c>
      <c r="B10756" s="2" t="s">
        <v>21244</v>
      </c>
      <c r="C10756" s="6" t="s">
        <v>21245</v>
      </c>
      <c r="D10756" s="3" t="s">
        <v>3406</v>
      </c>
    </row>
    <row r="10757">
      <c r="A10757" s="6" t="s">
        <v>4681</v>
      </c>
      <c r="B10757" s="2" t="s">
        <v>21246</v>
      </c>
      <c r="C10757" s="6" t="s">
        <v>21247</v>
      </c>
      <c r="D10757" s="3" t="s">
        <v>3406</v>
      </c>
    </row>
    <row r="10758">
      <c r="A10758" s="6" t="s">
        <v>4681</v>
      </c>
      <c r="B10758" s="2" t="s">
        <v>21248</v>
      </c>
      <c r="C10758" s="6" t="s">
        <v>21249</v>
      </c>
      <c r="D10758" s="3" t="s">
        <v>3406</v>
      </c>
    </row>
    <row r="10759">
      <c r="A10759" s="6" t="s">
        <v>4681</v>
      </c>
      <c r="B10759" s="2" t="s">
        <v>21250</v>
      </c>
      <c r="C10759" s="6" t="s">
        <v>21251</v>
      </c>
      <c r="D10759" s="3" t="s">
        <v>3406</v>
      </c>
    </row>
    <row r="10760">
      <c r="A10760" s="6" t="s">
        <v>4681</v>
      </c>
      <c r="B10760" s="2" t="s">
        <v>21252</v>
      </c>
      <c r="C10760" s="6" t="s">
        <v>21253</v>
      </c>
      <c r="D10760" s="3" t="s">
        <v>3406</v>
      </c>
    </row>
    <row r="10761">
      <c r="A10761" s="6" t="s">
        <v>4681</v>
      </c>
      <c r="B10761" s="2" t="s">
        <v>21254</v>
      </c>
      <c r="C10761" s="6" t="s">
        <v>21255</v>
      </c>
      <c r="D10761" s="3" t="s">
        <v>3406</v>
      </c>
    </row>
    <row r="10762">
      <c r="A10762" s="6" t="s">
        <v>4681</v>
      </c>
      <c r="B10762" s="2" t="s">
        <v>21256</v>
      </c>
      <c r="C10762" s="6" t="s">
        <v>21257</v>
      </c>
      <c r="D10762" s="3" t="s">
        <v>3406</v>
      </c>
    </row>
    <row r="10763">
      <c r="A10763" s="6" t="s">
        <v>4681</v>
      </c>
      <c r="B10763" s="2" t="s">
        <v>21258</v>
      </c>
      <c r="C10763" s="6" t="s">
        <v>21259</v>
      </c>
      <c r="D10763" s="3" t="s">
        <v>3408</v>
      </c>
    </row>
    <row r="10764">
      <c r="A10764" s="6" t="s">
        <v>4681</v>
      </c>
      <c r="B10764" s="2" t="s">
        <v>21260</v>
      </c>
      <c r="C10764" s="6" t="s">
        <v>21261</v>
      </c>
      <c r="D10764" s="3" t="s">
        <v>3408</v>
      </c>
    </row>
    <row r="10765">
      <c r="A10765" s="6" t="s">
        <v>4681</v>
      </c>
      <c r="B10765" s="2" t="s">
        <v>21262</v>
      </c>
      <c r="C10765" s="6" t="s">
        <v>21263</v>
      </c>
      <c r="D10765" s="3" t="s">
        <v>3408</v>
      </c>
    </row>
    <row r="10766">
      <c r="A10766" s="6" t="s">
        <v>4681</v>
      </c>
      <c r="B10766" s="2" t="s">
        <v>21264</v>
      </c>
      <c r="C10766" s="6" t="s">
        <v>21265</v>
      </c>
      <c r="D10766" s="3" t="s">
        <v>3408</v>
      </c>
    </row>
    <row r="10767">
      <c r="A10767" s="6" t="s">
        <v>4681</v>
      </c>
      <c r="B10767" s="2" t="s">
        <v>21266</v>
      </c>
      <c r="C10767" s="6" t="s">
        <v>21267</v>
      </c>
      <c r="D10767" s="3" t="s">
        <v>3408</v>
      </c>
    </row>
    <row r="10768">
      <c r="A10768" s="6" t="s">
        <v>4681</v>
      </c>
      <c r="B10768" s="2" t="s">
        <v>21268</v>
      </c>
      <c r="C10768" s="6" t="s">
        <v>21269</v>
      </c>
      <c r="D10768" s="3" t="s">
        <v>3408</v>
      </c>
    </row>
    <row r="10769">
      <c r="A10769" s="6" t="s">
        <v>4681</v>
      </c>
      <c r="B10769" s="2" t="s">
        <v>21270</v>
      </c>
      <c r="C10769" s="6" t="s">
        <v>21271</v>
      </c>
      <c r="D10769" s="3" t="s">
        <v>3408</v>
      </c>
    </row>
    <row r="10770">
      <c r="A10770" s="6" t="s">
        <v>4681</v>
      </c>
      <c r="B10770" s="2" t="s">
        <v>21272</v>
      </c>
      <c r="C10770" s="6" t="s">
        <v>21273</v>
      </c>
      <c r="D10770" s="3" t="s">
        <v>3410</v>
      </c>
    </row>
    <row r="10771">
      <c r="A10771" s="6" t="s">
        <v>4681</v>
      </c>
      <c r="B10771" s="2" t="s">
        <v>21274</v>
      </c>
      <c r="C10771" s="6" t="s">
        <v>21275</v>
      </c>
      <c r="D10771" s="3" t="s">
        <v>3410</v>
      </c>
    </row>
    <row r="10772">
      <c r="A10772" s="6" t="s">
        <v>4681</v>
      </c>
      <c r="B10772" s="2" t="s">
        <v>21276</v>
      </c>
      <c r="C10772" s="6" t="s">
        <v>21277</v>
      </c>
      <c r="D10772" s="3" t="s">
        <v>3410</v>
      </c>
    </row>
    <row r="10773">
      <c r="A10773" s="6" t="s">
        <v>4681</v>
      </c>
      <c r="B10773" s="2" t="s">
        <v>21278</v>
      </c>
      <c r="C10773" s="6" t="s">
        <v>21279</v>
      </c>
      <c r="D10773" s="3" t="s">
        <v>3410</v>
      </c>
    </row>
    <row r="10774">
      <c r="A10774" s="6" t="s">
        <v>4681</v>
      </c>
      <c r="B10774" s="2" t="s">
        <v>21280</v>
      </c>
      <c r="C10774" s="6" t="s">
        <v>21281</v>
      </c>
      <c r="D10774" s="3" t="s">
        <v>3410</v>
      </c>
    </row>
    <row r="10775">
      <c r="A10775" s="6" t="s">
        <v>4681</v>
      </c>
      <c r="B10775" s="2" t="s">
        <v>21282</v>
      </c>
      <c r="C10775" s="6" t="s">
        <v>21283</v>
      </c>
      <c r="D10775" s="3" t="s">
        <v>3410</v>
      </c>
    </row>
    <row r="10776">
      <c r="A10776" s="6" t="s">
        <v>4681</v>
      </c>
      <c r="B10776" s="2" t="s">
        <v>21284</v>
      </c>
      <c r="C10776" s="6" t="s">
        <v>21285</v>
      </c>
      <c r="D10776" s="3" t="s">
        <v>3410</v>
      </c>
    </row>
    <row r="10777">
      <c r="A10777" s="6" t="s">
        <v>4681</v>
      </c>
      <c r="B10777" s="2" t="s">
        <v>21286</v>
      </c>
      <c r="C10777" s="6" t="s">
        <v>21287</v>
      </c>
      <c r="D10777" s="3" t="s">
        <v>3412</v>
      </c>
    </row>
    <row r="10778">
      <c r="A10778" s="6" t="s">
        <v>4681</v>
      </c>
      <c r="B10778" s="2" t="s">
        <v>21288</v>
      </c>
      <c r="C10778" s="6" t="s">
        <v>21289</v>
      </c>
      <c r="D10778" s="3" t="s">
        <v>3412</v>
      </c>
    </row>
    <row r="10779">
      <c r="A10779" s="6" t="s">
        <v>4681</v>
      </c>
      <c r="B10779" s="2" t="s">
        <v>21290</v>
      </c>
      <c r="C10779" s="6" t="s">
        <v>21291</v>
      </c>
      <c r="D10779" s="3" t="s">
        <v>3412</v>
      </c>
    </row>
    <row r="10780">
      <c r="A10780" s="6" t="s">
        <v>4681</v>
      </c>
      <c r="B10780" s="2" t="s">
        <v>21292</v>
      </c>
      <c r="C10780" s="6" t="s">
        <v>21293</v>
      </c>
      <c r="D10780" s="3" t="s">
        <v>3412</v>
      </c>
    </row>
    <row r="10781">
      <c r="A10781" s="6" t="s">
        <v>4681</v>
      </c>
      <c r="B10781" s="2" t="s">
        <v>21294</v>
      </c>
      <c r="C10781" s="6" t="s">
        <v>21295</v>
      </c>
      <c r="D10781" s="3" t="s">
        <v>3412</v>
      </c>
    </row>
    <row r="10782">
      <c r="A10782" s="6" t="s">
        <v>4681</v>
      </c>
      <c r="B10782" s="2" t="s">
        <v>21296</v>
      </c>
      <c r="C10782" s="6" t="s">
        <v>21297</v>
      </c>
      <c r="D10782" s="3" t="s">
        <v>3412</v>
      </c>
    </row>
    <row r="10783">
      <c r="A10783" s="6" t="s">
        <v>4681</v>
      </c>
      <c r="B10783" s="2" t="s">
        <v>21298</v>
      </c>
      <c r="C10783" s="6" t="s">
        <v>21299</v>
      </c>
      <c r="D10783" s="3" t="s">
        <v>3412</v>
      </c>
    </row>
    <row r="10784">
      <c r="A10784" s="6" t="s">
        <v>4681</v>
      </c>
      <c r="B10784" s="2" t="s">
        <v>21300</v>
      </c>
      <c r="C10784" s="6" t="s">
        <v>21301</v>
      </c>
      <c r="D10784" s="3" t="s">
        <v>3412</v>
      </c>
    </row>
    <row r="10785">
      <c r="A10785" s="6" t="s">
        <v>4681</v>
      </c>
      <c r="B10785" s="2" t="s">
        <v>21302</v>
      </c>
      <c r="C10785" s="6" t="s">
        <v>21303</v>
      </c>
      <c r="D10785" s="3" t="s">
        <v>3412</v>
      </c>
    </row>
    <row r="10786">
      <c r="A10786" s="6" t="s">
        <v>4681</v>
      </c>
      <c r="B10786" s="2" t="s">
        <v>21304</v>
      </c>
      <c r="C10786" s="6" t="s">
        <v>21305</v>
      </c>
      <c r="D10786" s="3" t="s">
        <v>3412</v>
      </c>
    </row>
    <row r="10787">
      <c r="A10787" s="6" t="s">
        <v>4681</v>
      </c>
      <c r="B10787" s="2" t="s">
        <v>21306</v>
      </c>
      <c r="C10787" s="6" t="s">
        <v>21307</v>
      </c>
      <c r="D10787" s="3" t="s">
        <v>3414</v>
      </c>
    </row>
    <row r="10788">
      <c r="A10788" s="6" t="s">
        <v>4681</v>
      </c>
      <c r="B10788" s="2" t="s">
        <v>21308</v>
      </c>
      <c r="C10788" s="6" t="s">
        <v>21309</v>
      </c>
      <c r="D10788" s="3" t="s">
        <v>3414</v>
      </c>
    </row>
    <row r="10789">
      <c r="A10789" s="6" t="s">
        <v>4681</v>
      </c>
      <c r="B10789" s="2" t="s">
        <v>21310</v>
      </c>
      <c r="C10789" s="6" t="s">
        <v>21311</v>
      </c>
      <c r="D10789" s="3" t="s">
        <v>3414</v>
      </c>
    </row>
    <row r="10790">
      <c r="A10790" s="6" t="s">
        <v>4681</v>
      </c>
      <c r="B10790" s="2" t="s">
        <v>21312</v>
      </c>
      <c r="C10790" s="6" t="s">
        <v>21313</v>
      </c>
      <c r="D10790" s="3" t="s">
        <v>3414</v>
      </c>
    </row>
    <row r="10791">
      <c r="A10791" s="6" t="s">
        <v>4681</v>
      </c>
      <c r="B10791" s="2" t="s">
        <v>21314</v>
      </c>
      <c r="C10791" s="6" t="s">
        <v>21315</v>
      </c>
      <c r="D10791" s="3" t="s">
        <v>3414</v>
      </c>
    </row>
    <row r="10792">
      <c r="A10792" s="6" t="s">
        <v>4681</v>
      </c>
      <c r="B10792" s="2" t="s">
        <v>21316</v>
      </c>
      <c r="C10792" s="6" t="s">
        <v>21317</v>
      </c>
      <c r="D10792" s="3" t="s">
        <v>3414</v>
      </c>
    </row>
    <row r="10793">
      <c r="A10793" s="6" t="s">
        <v>4681</v>
      </c>
      <c r="B10793" s="2" t="s">
        <v>21318</v>
      </c>
      <c r="C10793" s="6" t="s">
        <v>21319</v>
      </c>
      <c r="D10793" s="3" t="s">
        <v>3414</v>
      </c>
    </row>
    <row r="10794">
      <c r="A10794" s="6" t="s">
        <v>4681</v>
      </c>
      <c r="B10794" s="2" t="s">
        <v>21320</v>
      </c>
      <c r="C10794" s="6" t="s">
        <v>21321</v>
      </c>
      <c r="D10794" s="3" t="s">
        <v>3414</v>
      </c>
    </row>
    <row r="10795">
      <c r="A10795" s="6" t="s">
        <v>4681</v>
      </c>
      <c r="B10795" s="2" t="s">
        <v>21322</v>
      </c>
      <c r="C10795" s="6" t="s">
        <v>21323</v>
      </c>
      <c r="D10795" s="3" t="s">
        <v>3417</v>
      </c>
    </row>
    <row r="10796">
      <c r="A10796" s="6" t="s">
        <v>4681</v>
      </c>
      <c r="B10796" s="2" t="s">
        <v>21324</v>
      </c>
      <c r="C10796" s="6" t="s">
        <v>21325</v>
      </c>
      <c r="D10796" s="3" t="s">
        <v>3417</v>
      </c>
    </row>
    <row r="10797">
      <c r="A10797" s="6" t="s">
        <v>4681</v>
      </c>
      <c r="B10797" s="2" t="s">
        <v>21326</v>
      </c>
      <c r="C10797" s="6" t="s">
        <v>21327</v>
      </c>
      <c r="D10797" s="3" t="s">
        <v>3417</v>
      </c>
    </row>
    <row r="10798">
      <c r="A10798" s="6" t="s">
        <v>4681</v>
      </c>
      <c r="B10798" s="2" t="s">
        <v>21328</v>
      </c>
      <c r="C10798" s="6" t="s">
        <v>21329</v>
      </c>
      <c r="D10798" s="3" t="s">
        <v>3417</v>
      </c>
    </row>
    <row r="10799">
      <c r="A10799" s="6" t="s">
        <v>4681</v>
      </c>
      <c r="B10799" s="2" t="s">
        <v>21330</v>
      </c>
      <c r="C10799" s="6" t="s">
        <v>21331</v>
      </c>
      <c r="D10799" s="3" t="s">
        <v>3417</v>
      </c>
    </row>
    <row r="10800">
      <c r="A10800" s="6" t="s">
        <v>4681</v>
      </c>
      <c r="B10800" s="2" t="s">
        <v>21332</v>
      </c>
      <c r="C10800" s="6" t="s">
        <v>21333</v>
      </c>
      <c r="D10800" s="3" t="s">
        <v>3417</v>
      </c>
    </row>
    <row r="10801">
      <c r="A10801" s="6" t="s">
        <v>4681</v>
      </c>
      <c r="B10801" s="2" t="s">
        <v>21334</v>
      </c>
      <c r="C10801" s="6" t="s">
        <v>21335</v>
      </c>
      <c r="D10801" s="3" t="s">
        <v>3417</v>
      </c>
    </row>
    <row r="10802">
      <c r="A10802" s="6" t="s">
        <v>4681</v>
      </c>
      <c r="B10802" s="2" t="s">
        <v>21336</v>
      </c>
      <c r="C10802" s="6" t="s">
        <v>21337</v>
      </c>
      <c r="D10802" s="3" t="s">
        <v>3417</v>
      </c>
    </row>
    <row r="10803">
      <c r="A10803" s="6" t="s">
        <v>4681</v>
      </c>
      <c r="B10803" s="2" t="s">
        <v>21338</v>
      </c>
      <c r="C10803" s="6" t="s">
        <v>21339</v>
      </c>
      <c r="D10803" s="3" t="s">
        <v>3419</v>
      </c>
    </row>
    <row r="10804">
      <c r="A10804" s="6" t="s">
        <v>4681</v>
      </c>
      <c r="B10804" s="2" t="s">
        <v>21340</v>
      </c>
      <c r="C10804" s="6" t="s">
        <v>21341</v>
      </c>
      <c r="D10804" s="3" t="s">
        <v>3419</v>
      </c>
    </row>
    <row r="10805">
      <c r="A10805" s="6" t="s">
        <v>4681</v>
      </c>
      <c r="B10805" s="2" t="s">
        <v>21342</v>
      </c>
      <c r="C10805" s="6" t="s">
        <v>21343</v>
      </c>
      <c r="D10805" s="3" t="s">
        <v>3419</v>
      </c>
    </row>
    <row r="10806">
      <c r="A10806" s="6" t="s">
        <v>4681</v>
      </c>
      <c r="B10806" s="2" t="s">
        <v>21344</v>
      </c>
      <c r="C10806" s="6" t="s">
        <v>21345</v>
      </c>
      <c r="D10806" s="3" t="s">
        <v>3419</v>
      </c>
    </row>
    <row r="10807">
      <c r="A10807" s="6" t="s">
        <v>4681</v>
      </c>
      <c r="B10807" s="2" t="s">
        <v>21346</v>
      </c>
      <c r="C10807" s="6" t="s">
        <v>21347</v>
      </c>
      <c r="D10807" s="3" t="s">
        <v>3419</v>
      </c>
    </row>
    <row r="10808">
      <c r="A10808" s="6" t="s">
        <v>4681</v>
      </c>
      <c r="B10808" s="2" t="s">
        <v>21348</v>
      </c>
      <c r="C10808" s="6" t="s">
        <v>21349</v>
      </c>
      <c r="D10808" s="3" t="s">
        <v>3419</v>
      </c>
    </row>
    <row r="10809">
      <c r="A10809" s="6" t="s">
        <v>4681</v>
      </c>
      <c r="B10809" s="2" t="s">
        <v>21350</v>
      </c>
      <c r="C10809" s="6" t="s">
        <v>21351</v>
      </c>
      <c r="D10809" s="3" t="s">
        <v>3419</v>
      </c>
    </row>
    <row r="10810">
      <c r="A10810" s="6" t="s">
        <v>4681</v>
      </c>
      <c r="B10810" s="2" t="s">
        <v>21352</v>
      </c>
      <c r="C10810" s="6" t="s">
        <v>21353</v>
      </c>
      <c r="D10810" s="3" t="s">
        <v>3419</v>
      </c>
    </row>
    <row r="10811">
      <c r="A10811" s="6" t="s">
        <v>4681</v>
      </c>
      <c r="B10811" s="2" t="s">
        <v>21354</v>
      </c>
      <c r="C10811" s="6" t="s">
        <v>21355</v>
      </c>
      <c r="D10811" s="3" t="s">
        <v>3419</v>
      </c>
    </row>
    <row r="10812">
      <c r="A10812" s="6" t="s">
        <v>4681</v>
      </c>
      <c r="B10812" s="2" t="s">
        <v>21356</v>
      </c>
      <c r="C10812" s="6" t="s">
        <v>21357</v>
      </c>
      <c r="D10812" s="3" t="s">
        <v>3421</v>
      </c>
    </row>
    <row r="10813">
      <c r="A10813" s="6" t="s">
        <v>4681</v>
      </c>
      <c r="B10813" s="2" t="s">
        <v>21358</v>
      </c>
      <c r="C10813" s="6" t="s">
        <v>21359</v>
      </c>
      <c r="D10813" s="3" t="s">
        <v>3421</v>
      </c>
    </row>
    <row r="10814">
      <c r="A10814" s="6" t="s">
        <v>4681</v>
      </c>
      <c r="B10814" s="2" t="s">
        <v>21360</v>
      </c>
      <c r="C10814" s="6" t="s">
        <v>21361</v>
      </c>
      <c r="D10814" s="3" t="s">
        <v>3421</v>
      </c>
    </row>
    <row r="10815">
      <c r="A10815" s="6" t="s">
        <v>4681</v>
      </c>
      <c r="B10815" s="2" t="s">
        <v>21362</v>
      </c>
      <c r="C10815" s="6" t="s">
        <v>21363</v>
      </c>
      <c r="D10815" s="3" t="s">
        <v>3421</v>
      </c>
    </row>
    <row r="10816">
      <c r="A10816" s="6" t="s">
        <v>4681</v>
      </c>
      <c r="B10816" s="2" t="s">
        <v>21364</v>
      </c>
      <c r="C10816" s="6" t="s">
        <v>21365</v>
      </c>
      <c r="D10816" s="3" t="s">
        <v>3421</v>
      </c>
    </row>
    <row r="10817">
      <c r="A10817" s="6" t="s">
        <v>4681</v>
      </c>
      <c r="B10817" s="2" t="s">
        <v>21366</v>
      </c>
      <c r="C10817" s="6" t="s">
        <v>21367</v>
      </c>
      <c r="D10817" s="3" t="s">
        <v>3421</v>
      </c>
    </row>
    <row r="10818">
      <c r="A10818" s="6" t="s">
        <v>4681</v>
      </c>
      <c r="B10818" s="2" t="s">
        <v>21368</v>
      </c>
      <c r="C10818" s="6" t="s">
        <v>21369</v>
      </c>
      <c r="D10818" s="3" t="s">
        <v>3421</v>
      </c>
    </row>
    <row r="10819">
      <c r="A10819" s="6" t="s">
        <v>4681</v>
      </c>
      <c r="B10819" s="2" t="s">
        <v>21370</v>
      </c>
      <c r="C10819" s="6" t="s">
        <v>21371</v>
      </c>
      <c r="D10819" s="3" t="s">
        <v>3421</v>
      </c>
    </row>
    <row r="10820">
      <c r="A10820" s="6" t="s">
        <v>4681</v>
      </c>
      <c r="B10820" s="2" t="s">
        <v>21372</v>
      </c>
      <c r="C10820" s="6" t="s">
        <v>21373</v>
      </c>
      <c r="D10820" s="3" t="s">
        <v>3421</v>
      </c>
    </row>
    <row r="10821">
      <c r="A10821" s="6" t="s">
        <v>4681</v>
      </c>
      <c r="B10821" s="2" t="s">
        <v>21374</v>
      </c>
      <c r="C10821" s="6" t="s">
        <v>21375</v>
      </c>
      <c r="D10821" s="3" t="s">
        <v>3423</v>
      </c>
    </row>
    <row r="10822">
      <c r="A10822" s="6" t="s">
        <v>4681</v>
      </c>
      <c r="B10822" s="2" t="s">
        <v>21376</v>
      </c>
      <c r="C10822" s="6" t="s">
        <v>21377</v>
      </c>
      <c r="D10822" s="3" t="s">
        <v>3423</v>
      </c>
    </row>
    <row r="10823">
      <c r="A10823" s="6" t="s">
        <v>4681</v>
      </c>
      <c r="B10823" s="2" t="s">
        <v>21378</v>
      </c>
      <c r="C10823" s="6" t="s">
        <v>21379</v>
      </c>
      <c r="D10823" s="3" t="s">
        <v>3425</v>
      </c>
    </row>
    <row r="10824">
      <c r="A10824" s="6" t="s">
        <v>4681</v>
      </c>
      <c r="B10824" s="2" t="s">
        <v>21380</v>
      </c>
      <c r="C10824" s="6" t="s">
        <v>21381</v>
      </c>
      <c r="D10824" s="3" t="s">
        <v>3425</v>
      </c>
    </row>
    <row r="10825">
      <c r="A10825" s="6" t="s">
        <v>4681</v>
      </c>
      <c r="B10825" s="2" t="s">
        <v>21382</v>
      </c>
      <c r="C10825" s="6" t="s">
        <v>21383</v>
      </c>
      <c r="D10825" s="3" t="s">
        <v>3425</v>
      </c>
    </row>
    <row r="10826">
      <c r="A10826" s="6" t="s">
        <v>4681</v>
      </c>
      <c r="B10826" s="2" t="s">
        <v>21384</v>
      </c>
      <c r="C10826" s="6" t="s">
        <v>21385</v>
      </c>
      <c r="D10826" s="3" t="s">
        <v>3425</v>
      </c>
    </row>
    <row r="10827">
      <c r="A10827" s="6" t="s">
        <v>4681</v>
      </c>
      <c r="B10827" s="2" t="s">
        <v>21386</v>
      </c>
      <c r="C10827" s="6" t="s">
        <v>21387</v>
      </c>
      <c r="D10827" s="3" t="s">
        <v>3425</v>
      </c>
    </row>
    <row r="10828">
      <c r="A10828" s="6" t="s">
        <v>4681</v>
      </c>
      <c r="B10828" s="2" t="s">
        <v>21388</v>
      </c>
      <c r="C10828" s="6" t="s">
        <v>21389</v>
      </c>
      <c r="D10828" s="3" t="s">
        <v>3425</v>
      </c>
    </row>
    <row r="10829">
      <c r="A10829" s="6" t="s">
        <v>4681</v>
      </c>
      <c r="B10829" s="2" t="s">
        <v>21390</v>
      </c>
      <c r="C10829" s="6" t="s">
        <v>21391</v>
      </c>
      <c r="D10829" s="3" t="s">
        <v>3425</v>
      </c>
    </row>
    <row r="10830">
      <c r="A10830" s="6" t="s">
        <v>4681</v>
      </c>
      <c r="B10830" s="2" t="s">
        <v>21392</v>
      </c>
      <c r="C10830" s="6" t="s">
        <v>3428</v>
      </c>
      <c r="D10830" s="3" t="s">
        <v>3427</v>
      </c>
    </row>
    <row r="10831">
      <c r="A10831" s="6" t="s">
        <v>4681</v>
      </c>
      <c r="B10831" s="2" t="s">
        <v>21393</v>
      </c>
      <c r="C10831" s="6" t="s">
        <v>3430</v>
      </c>
      <c r="D10831" s="3" t="s">
        <v>3429</v>
      </c>
    </row>
    <row r="10832">
      <c r="A10832" s="6" t="s">
        <v>4681</v>
      </c>
      <c r="B10832" s="2" t="s">
        <v>21394</v>
      </c>
      <c r="C10832" s="6" t="s">
        <v>21395</v>
      </c>
      <c r="D10832" s="3" t="s">
        <v>3431</v>
      </c>
    </row>
    <row r="10833">
      <c r="A10833" s="6" t="s">
        <v>4681</v>
      </c>
      <c r="B10833" s="2" t="s">
        <v>21396</v>
      </c>
      <c r="C10833" s="6" t="s">
        <v>21397</v>
      </c>
      <c r="D10833" s="3" t="s">
        <v>3431</v>
      </c>
    </row>
    <row r="10834">
      <c r="A10834" s="6" t="s">
        <v>4681</v>
      </c>
      <c r="B10834" s="2" t="s">
        <v>21398</v>
      </c>
      <c r="C10834" s="6" t="s">
        <v>21399</v>
      </c>
      <c r="D10834" s="3" t="s">
        <v>3431</v>
      </c>
    </row>
    <row r="10835">
      <c r="A10835" s="6" t="s">
        <v>4681</v>
      </c>
      <c r="B10835" s="2" t="s">
        <v>21400</v>
      </c>
      <c r="C10835" s="6" t="s">
        <v>21401</v>
      </c>
      <c r="D10835" s="3" t="s">
        <v>3431</v>
      </c>
    </row>
    <row r="10836">
      <c r="A10836" s="6" t="s">
        <v>4681</v>
      </c>
      <c r="B10836" s="2" t="s">
        <v>21402</v>
      </c>
      <c r="C10836" s="6" t="s">
        <v>21403</v>
      </c>
      <c r="D10836" s="3" t="s">
        <v>3433</v>
      </c>
    </row>
    <row r="10837">
      <c r="A10837" s="6" t="s">
        <v>4681</v>
      </c>
      <c r="B10837" s="2" t="s">
        <v>21404</v>
      </c>
      <c r="C10837" s="6" t="s">
        <v>21405</v>
      </c>
      <c r="D10837" s="3" t="s">
        <v>3436</v>
      </c>
    </row>
    <row r="10838">
      <c r="A10838" s="6" t="s">
        <v>4681</v>
      </c>
      <c r="B10838" s="2" t="s">
        <v>21406</v>
      </c>
      <c r="C10838" s="6" t="s">
        <v>21407</v>
      </c>
      <c r="D10838" s="3" t="s">
        <v>3436</v>
      </c>
    </row>
    <row r="10839">
      <c r="A10839" s="6" t="s">
        <v>4681</v>
      </c>
      <c r="B10839" s="2" t="s">
        <v>21408</v>
      </c>
      <c r="C10839" s="6" t="s">
        <v>21409</v>
      </c>
      <c r="D10839" s="3" t="s">
        <v>3436</v>
      </c>
    </row>
    <row r="10840">
      <c r="A10840" s="6" t="s">
        <v>4681</v>
      </c>
      <c r="B10840" s="2" t="s">
        <v>21410</v>
      </c>
      <c r="C10840" s="6" t="s">
        <v>21411</v>
      </c>
      <c r="D10840" s="3" t="s">
        <v>3439</v>
      </c>
    </row>
    <row r="10841">
      <c r="A10841" s="6" t="s">
        <v>4681</v>
      </c>
      <c r="B10841" s="2" t="s">
        <v>21412</v>
      </c>
      <c r="C10841" s="6" t="s">
        <v>21413</v>
      </c>
      <c r="D10841" s="3" t="s">
        <v>3439</v>
      </c>
    </row>
    <row r="10842">
      <c r="A10842" s="6" t="s">
        <v>4681</v>
      </c>
      <c r="B10842" s="2" t="s">
        <v>21414</v>
      </c>
      <c r="C10842" s="6" t="s">
        <v>3442</v>
      </c>
      <c r="D10842" s="3" t="s">
        <v>3441</v>
      </c>
    </row>
    <row r="10843">
      <c r="A10843" s="6" t="s">
        <v>4681</v>
      </c>
      <c r="B10843" s="2" t="s">
        <v>21415</v>
      </c>
      <c r="C10843" s="6" t="s">
        <v>21416</v>
      </c>
      <c r="D10843" s="3" t="s">
        <v>3443</v>
      </c>
    </row>
    <row r="10844">
      <c r="A10844" s="6" t="s">
        <v>4681</v>
      </c>
      <c r="B10844" s="2" t="s">
        <v>21417</v>
      </c>
      <c r="C10844" s="6" t="s">
        <v>21418</v>
      </c>
      <c r="D10844" s="3" t="s">
        <v>3443</v>
      </c>
    </row>
    <row r="10845">
      <c r="A10845" s="6" t="s">
        <v>4681</v>
      </c>
      <c r="B10845" s="2" t="s">
        <v>21419</v>
      </c>
      <c r="C10845" s="6" t="s">
        <v>3446</v>
      </c>
      <c r="D10845" s="3" t="s">
        <v>3445</v>
      </c>
    </row>
    <row r="10846">
      <c r="A10846" s="6" t="s">
        <v>4681</v>
      </c>
      <c r="B10846" s="2" t="s">
        <v>21420</v>
      </c>
      <c r="C10846" s="6" t="s">
        <v>21421</v>
      </c>
      <c r="D10846" s="3" t="s">
        <v>3448</v>
      </c>
    </row>
    <row r="10847">
      <c r="A10847" s="6" t="s">
        <v>4681</v>
      </c>
      <c r="B10847" s="2" t="s">
        <v>21422</v>
      </c>
      <c r="C10847" s="6" t="s">
        <v>21423</v>
      </c>
      <c r="D10847" s="3" t="s">
        <v>3448</v>
      </c>
    </row>
    <row r="10848">
      <c r="A10848" s="6" t="s">
        <v>4681</v>
      </c>
      <c r="B10848" s="2" t="s">
        <v>21424</v>
      </c>
      <c r="C10848" s="6" t="s">
        <v>21425</v>
      </c>
      <c r="D10848" s="3" t="s">
        <v>3448</v>
      </c>
    </row>
    <row r="10849">
      <c r="A10849" s="6" t="s">
        <v>4681</v>
      </c>
      <c r="B10849" s="2" t="s">
        <v>21426</v>
      </c>
      <c r="C10849" s="6" t="s">
        <v>21427</v>
      </c>
      <c r="D10849" s="3" t="s">
        <v>3451</v>
      </c>
    </row>
    <row r="10850">
      <c r="A10850" s="6" t="s">
        <v>4681</v>
      </c>
      <c r="B10850" s="2" t="s">
        <v>21428</v>
      </c>
      <c r="C10850" s="6" t="s">
        <v>21429</v>
      </c>
      <c r="D10850" s="3" t="s">
        <v>3451</v>
      </c>
    </row>
    <row r="10851">
      <c r="A10851" s="6" t="s">
        <v>4681</v>
      </c>
      <c r="B10851" s="2" t="s">
        <v>21430</v>
      </c>
      <c r="C10851" s="6" t="s">
        <v>21431</v>
      </c>
      <c r="D10851" s="3" t="s">
        <v>3451</v>
      </c>
    </row>
    <row r="10852">
      <c r="A10852" s="6" t="s">
        <v>4681</v>
      </c>
      <c r="B10852" s="2" t="s">
        <v>21432</v>
      </c>
      <c r="C10852" s="6" t="s">
        <v>21433</v>
      </c>
      <c r="D10852" s="3" t="s">
        <v>3453</v>
      </c>
    </row>
    <row r="10853">
      <c r="A10853" s="6" t="s">
        <v>4681</v>
      </c>
      <c r="B10853" s="2" t="s">
        <v>21434</v>
      </c>
      <c r="C10853" s="6" t="s">
        <v>21435</v>
      </c>
      <c r="D10853" s="3" t="s">
        <v>3453</v>
      </c>
    </row>
    <row r="10854">
      <c r="A10854" s="6" t="s">
        <v>4681</v>
      </c>
      <c r="B10854" s="2" t="s">
        <v>21436</v>
      </c>
      <c r="C10854" s="6" t="s">
        <v>21437</v>
      </c>
      <c r="D10854" s="3" t="s">
        <v>3453</v>
      </c>
    </row>
    <row r="10855">
      <c r="A10855" s="6" t="s">
        <v>4681</v>
      </c>
      <c r="B10855" s="2" t="s">
        <v>21438</v>
      </c>
      <c r="C10855" s="6" t="s">
        <v>21439</v>
      </c>
      <c r="D10855" s="3" t="s">
        <v>3455</v>
      </c>
    </row>
    <row r="10856">
      <c r="A10856" s="6" t="s">
        <v>4681</v>
      </c>
      <c r="B10856" s="2" t="s">
        <v>21440</v>
      </c>
      <c r="C10856" s="6" t="s">
        <v>21441</v>
      </c>
      <c r="D10856" s="3" t="s">
        <v>3455</v>
      </c>
    </row>
    <row r="10857">
      <c r="A10857" s="6" t="s">
        <v>4681</v>
      </c>
      <c r="B10857" s="2" t="s">
        <v>21442</v>
      </c>
      <c r="C10857" s="6" t="s">
        <v>21443</v>
      </c>
      <c r="D10857" s="3" t="s">
        <v>3455</v>
      </c>
    </row>
    <row r="10858">
      <c r="A10858" s="6" t="s">
        <v>4681</v>
      </c>
      <c r="B10858" s="2" t="s">
        <v>21444</v>
      </c>
      <c r="C10858" s="6" t="s">
        <v>21445</v>
      </c>
      <c r="D10858" s="3" t="s">
        <v>3457</v>
      </c>
    </row>
    <row r="10859">
      <c r="A10859" s="6" t="s">
        <v>4681</v>
      </c>
      <c r="B10859" s="2" t="s">
        <v>21446</v>
      </c>
      <c r="C10859" s="6" t="s">
        <v>21447</v>
      </c>
      <c r="D10859" s="3" t="s">
        <v>3457</v>
      </c>
    </row>
    <row r="10860">
      <c r="A10860" s="6" t="s">
        <v>4681</v>
      </c>
      <c r="B10860" s="2" t="s">
        <v>21448</v>
      </c>
      <c r="C10860" s="6" t="s">
        <v>21449</v>
      </c>
      <c r="D10860" s="3" t="s">
        <v>3457</v>
      </c>
    </row>
    <row r="10861">
      <c r="A10861" s="6" t="s">
        <v>4681</v>
      </c>
      <c r="B10861" s="2" t="s">
        <v>21450</v>
      </c>
      <c r="C10861" s="6" t="s">
        <v>21451</v>
      </c>
      <c r="D10861" s="3" t="s">
        <v>3459</v>
      </c>
    </row>
    <row r="10862">
      <c r="A10862" s="6" t="s">
        <v>4681</v>
      </c>
      <c r="B10862" s="2" t="s">
        <v>21452</v>
      </c>
      <c r="C10862" s="6" t="s">
        <v>21453</v>
      </c>
      <c r="D10862" s="3" t="s">
        <v>3459</v>
      </c>
    </row>
    <row r="10863">
      <c r="A10863" s="6" t="s">
        <v>4681</v>
      </c>
      <c r="B10863" s="2" t="s">
        <v>21454</v>
      </c>
      <c r="C10863" s="6" t="s">
        <v>21455</v>
      </c>
      <c r="D10863" s="3" t="s">
        <v>3459</v>
      </c>
    </row>
    <row r="10864">
      <c r="A10864" s="6" t="s">
        <v>4681</v>
      </c>
      <c r="B10864" s="2" t="s">
        <v>21456</v>
      </c>
      <c r="C10864" s="6" t="s">
        <v>21457</v>
      </c>
      <c r="D10864" s="3" t="s">
        <v>3461</v>
      </c>
    </row>
    <row r="10865">
      <c r="A10865" s="6" t="s">
        <v>4681</v>
      </c>
      <c r="B10865" s="2" t="s">
        <v>21458</v>
      </c>
      <c r="C10865" s="6" t="s">
        <v>21459</v>
      </c>
      <c r="D10865" s="3" t="s">
        <v>3461</v>
      </c>
    </row>
    <row r="10866">
      <c r="A10866" s="6" t="s">
        <v>4681</v>
      </c>
      <c r="B10866" s="2" t="s">
        <v>21460</v>
      </c>
      <c r="C10866" s="6" t="s">
        <v>21461</v>
      </c>
      <c r="D10866" s="3" t="s">
        <v>3461</v>
      </c>
    </row>
    <row r="10867">
      <c r="A10867" s="6" t="s">
        <v>4681</v>
      </c>
      <c r="B10867" s="2" t="s">
        <v>21462</v>
      </c>
      <c r="C10867" s="6" t="s">
        <v>21463</v>
      </c>
      <c r="D10867" s="3" t="s">
        <v>3461</v>
      </c>
    </row>
    <row r="10868">
      <c r="A10868" s="6" t="s">
        <v>4681</v>
      </c>
      <c r="B10868" s="2" t="s">
        <v>21464</v>
      </c>
      <c r="C10868" s="6" t="s">
        <v>21465</v>
      </c>
      <c r="D10868" s="3" t="s">
        <v>3461</v>
      </c>
    </row>
    <row r="10869">
      <c r="A10869" s="6" t="s">
        <v>4681</v>
      </c>
      <c r="B10869" s="2" t="s">
        <v>21466</v>
      </c>
      <c r="C10869" s="6" t="s">
        <v>21467</v>
      </c>
      <c r="D10869" s="3" t="s">
        <v>3463</v>
      </c>
    </row>
    <row r="10870">
      <c r="A10870" s="6" t="s">
        <v>4681</v>
      </c>
      <c r="B10870" s="2" t="s">
        <v>21468</v>
      </c>
      <c r="C10870" s="6" t="s">
        <v>21469</v>
      </c>
      <c r="D10870" s="3" t="s">
        <v>3463</v>
      </c>
    </row>
    <row r="10871">
      <c r="A10871" s="6" t="s">
        <v>4681</v>
      </c>
      <c r="B10871" s="2" t="s">
        <v>21470</v>
      </c>
      <c r="C10871" s="6" t="s">
        <v>21471</v>
      </c>
      <c r="D10871" s="3" t="s">
        <v>3463</v>
      </c>
    </row>
    <row r="10872">
      <c r="A10872" s="6" t="s">
        <v>4681</v>
      </c>
      <c r="B10872" s="2" t="s">
        <v>21472</v>
      </c>
      <c r="C10872" s="6" t="s">
        <v>21473</v>
      </c>
      <c r="D10872" s="3" t="s">
        <v>3463</v>
      </c>
    </row>
    <row r="10873">
      <c r="A10873" s="6" t="s">
        <v>4681</v>
      </c>
      <c r="B10873" s="2" t="s">
        <v>21474</v>
      </c>
      <c r="C10873" s="6" t="s">
        <v>21475</v>
      </c>
      <c r="D10873" s="3" t="s">
        <v>3463</v>
      </c>
    </row>
    <row r="10874">
      <c r="A10874" s="6" t="s">
        <v>4681</v>
      </c>
      <c r="B10874" s="2" t="s">
        <v>21476</v>
      </c>
      <c r="C10874" s="6" t="s">
        <v>21477</v>
      </c>
      <c r="D10874" s="3" t="s">
        <v>3463</v>
      </c>
    </row>
    <row r="10875">
      <c r="A10875" s="6" t="s">
        <v>4681</v>
      </c>
      <c r="B10875" s="2" t="s">
        <v>21478</v>
      </c>
      <c r="C10875" s="6" t="s">
        <v>21479</v>
      </c>
      <c r="D10875" s="3" t="s">
        <v>3463</v>
      </c>
    </row>
    <row r="10876">
      <c r="A10876" s="6" t="s">
        <v>4681</v>
      </c>
      <c r="B10876" s="2" t="s">
        <v>21480</v>
      </c>
      <c r="C10876" s="6" t="s">
        <v>21481</v>
      </c>
      <c r="D10876" s="3" t="s">
        <v>3466</v>
      </c>
    </row>
    <row r="10877">
      <c r="A10877" s="6" t="s">
        <v>4681</v>
      </c>
      <c r="B10877" s="2" t="s">
        <v>21482</v>
      </c>
      <c r="C10877" s="6" t="s">
        <v>21483</v>
      </c>
      <c r="D10877" s="3" t="s">
        <v>3466</v>
      </c>
    </row>
    <row r="10878">
      <c r="A10878" s="6" t="s">
        <v>4681</v>
      </c>
      <c r="B10878" s="2" t="s">
        <v>21484</v>
      </c>
      <c r="C10878" s="6" t="s">
        <v>21485</v>
      </c>
      <c r="D10878" s="3" t="s">
        <v>3466</v>
      </c>
    </row>
    <row r="10879">
      <c r="A10879" s="6" t="s">
        <v>4681</v>
      </c>
      <c r="B10879" s="2" t="s">
        <v>21486</v>
      </c>
      <c r="C10879" s="6" t="s">
        <v>21487</v>
      </c>
      <c r="D10879" s="3" t="s">
        <v>3466</v>
      </c>
    </row>
    <row r="10880">
      <c r="A10880" s="6" t="s">
        <v>4681</v>
      </c>
      <c r="B10880" s="2" t="s">
        <v>21488</v>
      </c>
      <c r="C10880" s="6" t="s">
        <v>21489</v>
      </c>
      <c r="D10880" s="3" t="s">
        <v>3466</v>
      </c>
    </row>
    <row r="10881">
      <c r="A10881" s="6" t="s">
        <v>4681</v>
      </c>
      <c r="B10881" s="2" t="s">
        <v>21490</v>
      </c>
      <c r="C10881" s="6" t="s">
        <v>21491</v>
      </c>
      <c r="D10881" s="3" t="s">
        <v>3466</v>
      </c>
    </row>
    <row r="10882">
      <c r="A10882" s="6" t="s">
        <v>4681</v>
      </c>
      <c r="B10882" s="2" t="s">
        <v>21492</v>
      </c>
      <c r="C10882" s="6" t="s">
        <v>21493</v>
      </c>
      <c r="D10882" s="3" t="s">
        <v>3466</v>
      </c>
    </row>
    <row r="10883">
      <c r="A10883" s="6" t="s">
        <v>4681</v>
      </c>
      <c r="B10883" s="2" t="s">
        <v>21494</v>
      </c>
      <c r="C10883" s="6" t="s">
        <v>21495</v>
      </c>
      <c r="D10883" s="3" t="s">
        <v>3468</v>
      </c>
    </row>
    <row r="10884">
      <c r="A10884" s="6" t="s">
        <v>4681</v>
      </c>
      <c r="B10884" s="2" t="s">
        <v>21496</v>
      </c>
      <c r="C10884" s="6" t="s">
        <v>21497</v>
      </c>
      <c r="D10884" s="3" t="s">
        <v>3468</v>
      </c>
    </row>
    <row r="10885">
      <c r="A10885" s="6" t="s">
        <v>4681</v>
      </c>
      <c r="B10885" s="2" t="s">
        <v>21498</v>
      </c>
      <c r="C10885" s="6" t="s">
        <v>21499</v>
      </c>
      <c r="D10885" s="3" t="s">
        <v>3468</v>
      </c>
    </row>
    <row r="10886">
      <c r="A10886" s="6" t="s">
        <v>4681</v>
      </c>
      <c r="B10886" s="2" t="s">
        <v>21500</v>
      </c>
      <c r="C10886" s="6" t="s">
        <v>21501</v>
      </c>
      <c r="D10886" s="3" t="s">
        <v>3468</v>
      </c>
    </row>
    <row r="10887">
      <c r="A10887" s="6" t="s">
        <v>4681</v>
      </c>
      <c r="B10887" s="2" t="s">
        <v>21502</v>
      </c>
      <c r="C10887" s="6" t="s">
        <v>21503</v>
      </c>
      <c r="D10887" s="3" t="s">
        <v>3468</v>
      </c>
    </row>
    <row r="10888">
      <c r="A10888" s="6" t="s">
        <v>4681</v>
      </c>
      <c r="B10888" s="2" t="s">
        <v>21504</v>
      </c>
      <c r="C10888" s="6" t="s">
        <v>21505</v>
      </c>
      <c r="D10888" s="3" t="s">
        <v>3468</v>
      </c>
    </row>
    <row r="10889">
      <c r="A10889" s="6" t="s">
        <v>4681</v>
      </c>
      <c r="B10889" s="2" t="s">
        <v>21506</v>
      </c>
      <c r="C10889" s="6" t="s">
        <v>21507</v>
      </c>
      <c r="D10889" s="3" t="s">
        <v>3468</v>
      </c>
    </row>
    <row r="10890">
      <c r="A10890" s="6" t="s">
        <v>4681</v>
      </c>
      <c r="B10890" s="2" t="s">
        <v>21508</v>
      </c>
      <c r="C10890" s="6" t="s">
        <v>21509</v>
      </c>
      <c r="D10890" s="3" t="s">
        <v>3470</v>
      </c>
    </row>
    <row r="10891">
      <c r="A10891" s="6" t="s">
        <v>4681</v>
      </c>
      <c r="B10891" s="2" t="s">
        <v>21510</v>
      </c>
      <c r="C10891" s="6" t="s">
        <v>21511</v>
      </c>
      <c r="D10891" s="3" t="s">
        <v>3470</v>
      </c>
    </row>
    <row r="10892">
      <c r="A10892" s="6" t="s">
        <v>4681</v>
      </c>
      <c r="B10892" s="2" t="s">
        <v>21512</v>
      </c>
      <c r="C10892" s="6" t="s">
        <v>21513</v>
      </c>
      <c r="D10892" s="3" t="s">
        <v>3470</v>
      </c>
    </row>
    <row r="10893">
      <c r="A10893" s="6" t="s">
        <v>4681</v>
      </c>
      <c r="B10893" s="2" t="s">
        <v>21514</v>
      </c>
      <c r="C10893" s="6" t="s">
        <v>21515</v>
      </c>
      <c r="D10893" s="3" t="s">
        <v>3470</v>
      </c>
    </row>
    <row r="10894">
      <c r="A10894" s="6" t="s">
        <v>4681</v>
      </c>
      <c r="B10894" s="2" t="s">
        <v>21516</v>
      </c>
      <c r="C10894" s="6" t="s">
        <v>21517</v>
      </c>
      <c r="D10894" s="3" t="s">
        <v>3470</v>
      </c>
    </row>
    <row r="10895">
      <c r="A10895" s="6" t="s">
        <v>4681</v>
      </c>
      <c r="B10895" s="2" t="s">
        <v>21518</v>
      </c>
      <c r="C10895" s="6" t="s">
        <v>21519</v>
      </c>
      <c r="D10895" s="3" t="s">
        <v>3470</v>
      </c>
    </row>
    <row r="10896">
      <c r="A10896" s="6" t="s">
        <v>4681</v>
      </c>
      <c r="B10896" s="2" t="s">
        <v>21520</v>
      </c>
      <c r="C10896" s="6" t="s">
        <v>21521</v>
      </c>
      <c r="D10896" s="3" t="s">
        <v>3470</v>
      </c>
    </row>
    <row r="10897">
      <c r="A10897" s="6" t="s">
        <v>4681</v>
      </c>
      <c r="B10897" s="2" t="s">
        <v>21522</v>
      </c>
      <c r="C10897" s="6" t="s">
        <v>21523</v>
      </c>
      <c r="D10897" s="3" t="s">
        <v>3472</v>
      </c>
    </row>
    <row r="10898">
      <c r="A10898" s="6" t="s">
        <v>4681</v>
      </c>
      <c r="B10898" s="2" t="s">
        <v>21524</v>
      </c>
      <c r="C10898" s="6" t="s">
        <v>21525</v>
      </c>
      <c r="D10898" s="3" t="s">
        <v>3472</v>
      </c>
    </row>
    <row r="10899">
      <c r="A10899" s="6" t="s">
        <v>4681</v>
      </c>
      <c r="B10899" s="2" t="s">
        <v>21526</v>
      </c>
      <c r="C10899" s="6" t="s">
        <v>21527</v>
      </c>
      <c r="D10899" s="3" t="s">
        <v>3472</v>
      </c>
    </row>
    <row r="10900">
      <c r="A10900" s="6" t="s">
        <v>4681</v>
      </c>
      <c r="B10900" s="2" t="s">
        <v>21528</v>
      </c>
      <c r="C10900" s="6" t="s">
        <v>21529</v>
      </c>
      <c r="D10900" s="3" t="s">
        <v>3472</v>
      </c>
    </row>
    <row r="10901">
      <c r="A10901" s="6" t="s">
        <v>4681</v>
      </c>
      <c r="B10901" s="2" t="s">
        <v>21530</v>
      </c>
      <c r="C10901" s="6" t="s">
        <v>21531</v>
      </c>
      <c r="D10901" s="3" t="s">
        <v>3472</v>
      </c>
    </row>
    <row r="10902">
      <c r="A10902" s="6" t="s">
        <v>4681</v>
      </c>
      <c r="B10902" s="2" t="s">
        <v>21532</v>
      </c>
      <c r="C10902" s="6" t="s">
        <v>21533</v>
      </c>
      <c r="D10902" s="3" t="s">
        <v>3472</v>
      </c>
    </row>
    <row r="10903">
      <c r="A10903" s="6" t="s">
        <v>4681</v>
      </c>
      <c r="B10903" s="2" t="s">
        <v>21534</v>
      </c>
      <c r="C10903" s="6" t="s">
        <v>21535</v>
      </c>
      <c r="D10903" s="3" t="s">
        <v>3472</v>
      </c>
    </row>
    <row r="10904">
      <c r="A10904" s="6" t="s">
        <v>4681</v>
      </c>
      <c r="B10904" s="2" t="s">
        <v>21536</v>
      </c>
      <c r="C10904" s="6" t="s">
        <v>21537</v>
      </c>
      <c r="D10904" s="3" t="s">
        <v>3474</v>
      </c>
    </row>
    <row r="10905">
      <c r="A10905" s="6" t="s">
        <v>4681</v>
      </c>
      <c r="B10905" s="2" t="s">
        <v>21538</v>
      </c>
      <c r="C10905" s="6" t="s">
        <v>21539</v>
      </c>
      <c r="D10905" s="3" t="s">
        <v>3474</v>
      </c>
    </row>
    <row r="10906">
      <c r="A10906" s="6" t="s">
        <v>4681</v>
      </c>
      <c r="B10906" s="2" t="s">
        <v>21540</v>
      </c>
      <c r="C10906" s="6" t="s">
        <v>21541</v>
      </c>
      <c r="D10906" s="3" t="s">
        <v>3474</v>
      </c>
    </row>
    <row r="10907">
      <c r="A10907" s="6" t="s">
        <v>4681</v>
      </c>
      <c r="B10907" s="2" t="s">
        <v>21542</v>
      </c>
      <c r="C10907" s="6" t="s">
        <v>21543</v>
      </c>
      <c r="D10907" s="3" t="s">
        <v>3474</v>
      </c>
    </row>
    <row r="10908">
      <c r="A10908" s="6" t="s">
        <v>4681</v>
      </c>
      <c r="B10908" s="2" t="s">
        <v>21544</v>
      </c>
      <c r="C10908" s="6" t="s">
        <v>21545</v>
      </c>
      <c r="D10908" s="3" t="s">
        <v>3474</v>
      </c>
    </row>
    <row r="10909">
      <c r="A10909" s="6" t="s">
        <v>4681</v>
      </c>
      <c r="B10909" s="2" t="s">
        <v>21546</v>
      </c>
      <c r="C10909" s="6" t="s">
        <v>21547</v>
      </c>
      <c r="D10909" s="3" t="s">
        <v>3474</v>
      </c>
    </row>
    <row r="10910">
      <c r="A10910" s="6" t="s">
        <v>4681</v>
      </c>
      <c r="B10910" s="2" t="s">
        <v>21548</v>
      </c>
      <c r="C10910" s="6" t="s">
        <v>21549</v>
      </c>
      <c r="D10910" s="3" t="s">
        <v>3474</v>
      </c>
    </row>
    <row r="10911">
      <c r="A10911" s="6" t="s">
        <v>4681</v>
      </c>
      <c r="B10911" s="2" t="s">
        <v>21550</v>
      </c>
      <c r="C10911" s="6" t="s">
        <v>21551</v>
      </c>
      <c r="D10911" s="3" t="s">
        <v>3476</v>
      </c>
    </row>
    <row r="10912">
      <c r="A10912" s="6" t="s">
        <v>4681</v>
      </c>
      <c r="B10912" s="2" t="s">
        <v>21552</v>
      </c>
      <c r="C10912" s="6" t="s">
        <v>21553</v>
      </c>
      <c r="D10912" s="3" t="s">
        <v>3476</v>
      </c>
    </row>
    <row r="10913">
      <c r="A10913" s="6" t="s">
        <v>4681</v>
      </c>
      <c r="B10913" s="2" t="s">
        <v>21554</v>
      </c>
      <c r="C10913" s="6" t="s">
        <v>21555</v>
      </c>
      <c r="D10913" s="3" t="s">
        <v>3476</v>
      </c>
    </row>
    <row r="10914">
      <c r="A10914" s="6" t="s">
        <v>4681</v>
      </c>
      <c r="B10914" s="2" t="s">
        <v>21556</v>
      </c>
      <c r="C10914" s="6" t="s">
        <v>21557</v>
      </c>
      <c r="D10914" s="3" t="s">
        <v>3476</v>
      </c>
    </row>
    <row r="10915">
      <c r="A10915" s="6" t="s">
        <v>4681</v>
      </c>
      <c r="B10915" s="2" t="s">
        <v>21558</v>
      </c>
      <c r="C10915" s="6" t="s">
        <v>21559</v>
      </c>
      <c r="D10915" s="3" t="s">
        <v>3476</v>
      </c>
    </row>
    <row r="10916">
      <c r="A10916" s="6" t="s">
        <v>4681</v>
      </c>
      <c r="B10916" s="2" t="s">
        <v>21560</v>
      </c>
      <c r="C10916" s="6" t="s">
        <v>21561</v>
      </c>
      <c r="D10916" s="3" t="s">
        <v>3476</v>
      </c>
    </row>
    <row r="10917">
      <c r="A10917" s="6" t="s">
        <v>4681</v>
      </c>
      <c r="B10917" s="2" t="s">
        <v>21562</v>
      </c>
      <c r="C10917" s="6" t="s">
        <v>21563</v>
      </c>
      <c r="D10917" s="3" t="s">
        <v>3476</v>
      </c>
    </row>
    <row r="10918">
      <c r="A10918" s="6" t="s">
        <v>4681</v>
      </c>
      <c r="B10918" s="2" t="s">
        <v>21564</v>
      </c>
      <c r="C10918" s="6" t="s">
        <v>21565</v>
      </c>
      <c r="D10918" s="3" t="s">
        <v>3478</v>
      </c>
    </row>
    <row r="10919">
      <c r="A10919" s="6" t="s">
        <v>4681</v>
      </c>
      <c r="B10919" s="2" t="s">
        <v>21566</v>
      </c>
      <c r="C10919" s="6" t="s">
        <v>21567</v>
      </c>
      <c r="D10919" s="3" t="s">
        <v>3478</v>
      </c>
    </row>
    <row r="10920">
      <c r="A10920" s="6" t="s">
        <v>4681</v>
      </c>
      <c r="B10920" s="2" t="s">
        <v>21568</v>
      </c>
      <c r="C10920" s="6" t="s">
        <v>21569</v>
      </c>
      <c r="D10920" s="3" t="s">
        <v>3478</v>
      </c>
    </row>
    <row r="10921">
      <c r="A10921" s="6" t="s">
        <v>4681</v>
      </c>
      <c r="B10921" s="2" t="s">
        <v>21570</v>
      </c>
      <c r="C10921" s="6" t="s">
        <v>21571</v>
      </c>
      <c r="D10921" s="3" t="s">
        <v>3478</v>
      </c>
    </row>
    <row r="10922">
      <c r="A10922" s="6" t="s">
        <v>4681</v>
      </c>
      <c r="B10922" s="2" t="s">
        <v>21572</v>
      </c>
      <c r="C10922" s="6" t="s">
        <v>21573</v>
      </c>
      <c r="D10922" s="3" t="s">
        <v>3478</v>
      </c>
    </row>
    <row r="10923">
      <c r="A10923" s="6" t="s">
        <v>4681</v>
      </c>
      <c r="B10923" s="2" t="s">
        <v>21574</v>
      </c>
      <c r="C10923" s="6" t="s">
        <v>21575</v>
      </c>
      <c r="D10923" s="3" t="s">
        <v>3478</v>
      </c>
    </row>
    <row r="10924">
      <c r="A10924" s="6" t="s">
        <v>4681</v>
      </c>
      <c r="B10924" s="2" t="s">
        <v>21576</v>
      </c>
      <c r="C10924" s="6" t="s">
        <v>21577</v>
      </c>
      <c r="D10924" s="3" t="s">
        <v>3478</v>
      </c>
    </row>
    <row r="10925">
      <c r="A10925" s="6" t="s">
        <v>4681</v>
      </c>
      <c r="B10925" s="2" t="s">
        <v>21578</v>
      </c>
      <c r="C10925" s="6" t="s">
        <v>21579</v>
      </c>
      <c r="D10925" s="3" t="s">
        <v>3480</v>
      </c>
    </row>
    <row r="10926">
      <c r="A10926" s="6" t="s">
        <v>4681</v>
      </c>
      <c r="B10926" s="2" t="s">
        <v>21580</v>
      </c>
      <c r="C10926" s="6" t="s">
        <v>21581</v>
      </c>
      <c r="D10926" s="3" t="s">
        <v>3480</v>
      </c>
    </row>
    <row r="10927">
      <c r="A10927" s="6" t="s">
        <v>4681</v>
      </c>
      <c r="B10927" s="2" t="s">
        <v>21582</v>
      </c>
      <c r="C10927" s="6" t="s">
        <v>21583</v>
      </c>
      <c r="D10927" s="3" t="s">
        <v>3480</v>
      </c>
    </row>
    <row r="10928">
      <c r="A10928" s="6" t="s">
        <v>4681</v>
      </c>
      <c r="B10928" s="2" t="s">
        <v>21584</v>
      </c>
      <c r="C10928" s="6" t="s">
        <v>21585</v>
      </c>
      <c r="D10928" s="3" t="s">
        <v>3480</v>
      </c>
    </row>
    <row r="10929">
      <c r="A10929" s="6" t="s">
        <v>4681</v>
      </c>
      <c r="B10929" s="2" t="s">
        <v>21586</v>
      </c>
      <c r="C10929" s="6" t="s">
        <v>21587</v>
      </c>
      <c r="D10929" s="3" t="s">
        <v>3480</v>
      </c>
    </row>
    <row r="10930">
      <c r="A10930" s="6" t="s">
        <v>4681</v>
      </c>
      <c r="B10930" s="2" t="s">
        <v>21588</v>
      </c>
      <c r="C10930" s="6" t="s">
        <v>21589</v>
      </c>
      <c r="D10930" s="3" t="s">
        <v>3480</v>
      </c>
    </row>
    <row r="10931">
      <c r="A10931" s="6" t="s">
        <v>4681</v>
      </c>
      <c r="B10931" s="2" t="s">
        <v>21590</v>
      </c>
      <c r="C10931" s="6" t="s">
        <v>21591</v>
      </c>
      <c r="D10931" s="3" t="s">
        <v>3480</v>
      </c>
    </row>
    <row r="10932">
      <c r="A10932" s="6" t="s">
        <v>4681</v>
      </c>
      <c r="B10932" s="2" t="s">
        <v>21592</v>
      </c>
      <c r="C10932" s="6" t="s">
        <v>21593</v>
      </c>
      <c r="D10932" s="3" t="s">
        <v>3482</v>
      </c>
    </row>
    <row r="10933">
      <c r="A10933" s="6" t="s">
        <v>4681</v>
      </c>
      <c r="B10933" s="2" t="s">
        <v>21594</v>
      </c>
      <c r="C10933" s="6" t="s">
        <v>21595</v>
      </c>
      <c r="D10933" s="3" t="s">
        <v>3482</v>
      </c>
    </row>
    <row r="10934">
      <c r="A10934" s="6" t="s">
        <v>4681</v>
      </c>
      <c r="B10934" s="2" t="s">
        <v>21596</v>
      </c>
      <c r="C10934" s="6" t="s">
        <v>21597</v>
      </c>
      <c r="D10934" s="3" t="s">
        <v>3482</v>
      </c>
    </row>
    <row r="10935">
      <c r="A10935" s="6" t="s">
        <v>4681</v>
      </c>
      <c r="B10935" s="2" t="s">
        <v>21598</v>
      </c>
      <c r="C10935" s="6" t="s">
        <v>21599</v>
      </c>
      <c r="D10935" s="3" t="s">
        <v>3482</v>
      </c>
    </row>
    <row r="10936">
      <c r="A10936" s="6" t="s">
        <v>4681</v>
      </c>
      <c r="B10936" s="2" t="s">
        <v>21600</v>
      </c>
      <c r="C10936" s="6" t="s">
        <v>21601</v>
      </c>
      <c r="D10936" s="3" t="s">
        <v>3482</v>
      </c>
    </row>
    <row r="10937">
      <c r="A10937" s="6" t="s">
        <v>4681</v>
      </c>
      <c r="B10937" s="2" t="s">
        <v>21602</v>
      </c>
      <c r="C10937" s="6" t="s">
        <v>21603</v>
      </c>
      <c r="D10937" s="3" t="s">
        <v>3482</v>
      </c>
    </row>
    <row r="10938">
      <c r="A10938" s="6" t="s">
        <v>4681</v>
      </c>
      <c r="B10938" s="2" t="s">
        <v>21604</v>
      </c>
      <c r="C10938" s="6" t="s">
        <v>21605</v>
      </c>
      <c r="D10938" s="3" t="s">
        <v>3482</v>
      </c>
    </row>
    <row r="10939">
      <c r="A10939" s="6" t="s">
        <v>4681</v>
      </c>
      <c r="B10939" s="2" t="s">
        <v>21606</v>
      </c>
      <c r="C10939" s="6" t="s">
        <v>21607</v>
      </c>
      <c r="D10939" s="3" t="s">
        <v>3482</v>
      </c>
    </row>
    <row r="10940">
      <c r="A10940" s="6" t="s">
        <v>4681</v>
      </c>
      <c r="B10940" s="2" t="s">
        <v>21608</v>
      </c>
      <c r="C10940" s="6" t="s">
        <v>21609</v>
      </c>
      <c r="D10940" s="3" t="s">
        <v>3482</v>
      </c>
    </row>
    <row r="10941">
      <c r="A10941" s="6" t="s">
        <v>4681</v>
      </c>
      <c r="B10941" s="2" t="s">
        <v>21610</v>
      </c>
      <c r="C10941" s="6" t="s">
        <v>21611</v>
      </c>
      <c r="D10941" s="3" t="s">
        <v>3484</v>
      </c>
    </row>
    <row r="10942">
      <c r="A10942" s="6" t="s">
        <v>4681</v>
      </c>
      <c r="B10942" s="2" t="s">
        <v>21612</v>
      </c>
      <c r="C10942" s="6" t="s">
        <v>21613</v>
      </c>
      <c r="D10942" s="3" t="s">
        <v>3484</v>
      </c>
    </row>
    <row r="10943">
      <c r="A10943" s="6" t="s">
        <v>4681</v>
      </c>
      <c r="B10943" s="2" t="s">
        <v>21614</v>
      </c>
      <c r="C10943" s="6" t="s">
        <v>21615</v>
      </c>
      <c r="D10943" s="3" t="s">
        <v>3484</v>
      </c>
    </row>
    <row r="10944">
      <c r="A10944" s="6" t="s">
        <v>4681</v>
      </c>
      <c r="B10944" s="2" t="s">
        <v>21616</v>
      </c>
      <c r="C10944" s="6" t="s">
        <v>21617</v>
      </c>
      <c r="D10944" s="3" t="s">
        <v>3484</v>
      </c>
    </row>
    <row r="10945">
      <c r="A10945" s="6" t="s">
        <v>4681</v>
      </c>
      <c r="B10945" s="2" t="s">
        <v>21618</v>
      </c>
      <c r="C10945" s="6" t="s">
        <v>21619</v>
      </c>
      <c r="D10945" s="3" t="s">
        <v>3484</v>
      </c>
    </row>
    <row r="10946">
      <c r="A10946" s="6" t="s">
        <v>4681</v>
      </c>
      <c r="B10946" s="2" t="s">
        <v>21620</v>
      </c>
      <c r="C10946" s="6" t="s">
        <v>21621</v>
      </c>
      <c r="D10946" s="3" t="s">
        <v>3484</v>
      </c>
    </row>
    <row r="10947">
      <c r="A10947" s="6" t="s">
        <v>4681</v>
      </c>
      <c r="B10947" s="2" t="s">
        <v>21622</v>
      </c>
      <c r="C10947" s="6" t="s">
        <v>21623</v>
      </c>
      <c r="D10947" s="3" t="s">
        <v>3484</v>
      </c>
    </row>
    <row r="10948">
      <c r="A10948" s="6" t="s">
        <v>4681</v>
      </c>
      <c r="B10948" s="2" t="s">
        <v>21624</v>
      </c>
      <c r="C10948" s="6" t="s">
        <v>21625</v>
      </c>
      <c r="D10948" s="3" t="s">
        <v>3487</v>
      </c>
    </row>
    <row r="10949">
      <c r="A10949" s="6" t="s">
        <v>4681</v>
      </c>
      <c r="B10949" s="2" t="s">
        <v>21626</v>
      </c>
      <c r="C10949" s="6" t="s">
        <v>21627</v>
      </c>
      <c r="D10949" s="3" t="s">
        <v>3487</v>
      </c>
    </row>
    <row r="10950">
      <c r="A10950" s="6" t="s">
        <v>4681</v>
      </c>
      <c r="B10950" s="2" t="s">
        <v>21628</v>
      </c>
      <c r="C10950" s="6" t="s">
        <v>21629</v>
      </c>
      <c r="D10950" s="3" t="s">
        <v>3487</v>
      </c>
    </row>
    <row r="10951">
      <c r="A10951" s="6" t="s">
        <v>4681</v>
      </c>
      <c r="B10951" s="2" t="s">
        <v>21630</v>
      </c>
      <c r="C10951" s="6" t="s">
        <v>21631</v>
      </c>
      <c r="D10951" s="3" t="s">
        <v>3487</v>
      </c>
    </row>
    <row r="10952">
      <c r="A10952" s="6" t="s">
        <v>4681</v>
      </c>
      <c r="B10952" s="2" t="s">
        <v>21632</v>
      </c>
      <c r="C10952" s="6" t="s">
        <v>21633</v>
      </c>
      <c r="D10952" s="3" t="s">
        <v>3487</v>
      </c>
    </row>
    <row r="10953">
      <c r="A10953" s="6" t="s">
        <v>4681</v>
      </c>
      <c r="B10953" s="2" t="s">
        <v>21634</v>
      </c>
      <c r="C10953" s="6" t="s">
        <v>21635</v>
      </c>
      <c r="D10953" s="3" t="s">
        <v>3487</v>
      </c>
    </row>
    <row r="10954">
      <c r="A10954" s="6" t="s">
        <v>4681</v>
      </c>
      <c r="B10954" s="2" t="s">
        <v>21636</v>
      </c>
      <c r="C10954" s="6" t="s">
        <v>21637</v>
      </c>
      <c r="D10954" s="3" t="s">
        <v>3487</v>
      </c>
    </row>
    <row r="10955">
      <c r="A10955" s="6" t="s">
        <v>4681</v>
      </c>
      <c r="B10955" s="2" t="s">
        <v>21638</v>
      </c>
      <c r="C10955" s="6" t="s">
        <v>21639</v>
      </c>
      <c r="D10955" s="3" t="s">
        <v>3489</v>
      </c>
    </row>
    <row r="10956">
      <c r="A10956" s="6" t="s">
        <v>4681</v>
      </c>
      <c r="B10956" s="2" t="s">
        <v>21640</v>
      </c>
      <c r="C10956" s="6" t="s">
        <v>21641</v>
      </c>
      <c r="D10956" s="3" t="s">
        <v>3489</v>
      </c>
    </row>
    <row r="10957">
      <c r="A10957" s="6" t="s">
        <v>4681</v>
      </c>
      <c r="B10957" s="2" t="s">
        <v>21642</v>
      </c>
      <c r="C10957" s="6" t="s">
        <v>21643</v>
      </c>
      <c r="D10957" s="3" t="s">
        <v>3489</v>
      </c>
    </row>
    <row r="10958">
      <c r="A10958" s="6" t="s">
        <v>4681</v>
      </c>
      <c r="B10958" s="2" t="s">
        <v>21644</v>
      </c>
      <c r="C10958" s="6" t="s">
        <v>21645</v>
      </c>
      <c r="D10958" s="3" t="s">
        <v>3489</v>
      </c>
    </row>
    <row r="10959">
      <c r="A10959" s="6" t="s">
        <v>4681</v>
      </c>
      <c r="B10959" s="2" t="s">
        <v>21646</v>
      </c>
      <c r="C10959" s="6" t="s">
        <v>21647</v>
      </c>
      <c r="D10959" s="3" t="s">
        <v>3489</v>
      </c>
    </row>
    <row r="10960">
      <c r="A10960" s="6" t="s">
        <v>4681</v>
      </c>
      <c r="B10960" s="2" t="s">
        <v>21648</v>
      </c>
      <c r="C10960" s="6" t="s">
        <v>21649</v>
      </c>
      <c r="D10960" s="3" t="s">
        <v>3489</v>
      </c>
    </row>
    <row r="10961">
      <c r="A10961" s="6" t="s">
        <v>4681</v>
      </c>
      <c r="B10961" s="2" t="s">
        <v>21650</v>
      </c>
      <c r="C10961" s="6" t="s">
        <v>21651</v>
      </c>
      <c r="D10961" s="3" t="s">
        <v>3489</v>
      </c>
    </row>
    <row r="10962">
      <c r="A10962" s="6" t="s">
        <v>4681</v>
      </c>
      <c r="B10962" s="2" t="s">
        <v>21652</v>
      </c>
      <c r="C10962" s="6" t="s">
        <v>21653</v>
      </c>
      <c r="D10962" s="3" t="s">
        <v>3491</v>
      </c>
    </row>
    <row r="10963">
      <c r="A10963" s="6" t="s">
        <v>4681</v>
      </c>
      <c r="B10963" s="2" t="s">
        <v>21654</v>
      </c>
      <c r="C10963" s="6" t="s">
        <v>21655</v>
      </c>
      <c r="D10963" s="3" t="s">
        <v>3491</v>
      </c>
    </row>
    <row r="10964">
      <c r="A10964" s="6" t="s">
        <v>4681</v>
      </c>
      <c r="B10964" s="2" t="s">
        <v>21656</v>
      </c>
      <c r="C10964" s="6" t="s">
        <v>21657</v>
      </c>
      <c r="D10964" s="3" t="s">
        <v>3491</v>
      </c>
    </row>
    <row r="10965">
      <c r="A10965" s="6" t="s">
        <v>4681</v>
      </c>
      <c r="B10965" s="2" t="s">
        <v>21658</v>
      </c>
      <c r="C10965" s="6" t="s">
        <v>21659</v>
      </c>
      <c r="D10965" s="3" t="s">
        <v>3491</v>
      </c>
    </row>
    <row r="10966">
      <c r="A10966" s="6" t="s">
        <v>4681</v>
      </c>
      <c r="B10966" s="2" t="s">
        <v>21660</v>
      </c>
      <c r="C10966" s="6" t="s">
        <v>21661</v>
      </c>
      <c r="D10966" s="3" t="s">
        <v>3491</v>
      </c>
    </row>
    <row r="10967">
      <c r="A10967" s="6" t="s">
        <v>4681</v>
      </c>
      <c r="B10967" s="2" t="s">
        <v>21662</v>
      </c>
      <c r="C10967" s="6" t="s">
        <v>21663</v>
      </c>
      <c r="D10967" s="3" t="s">
        <v>3491</v>
      </c>
    </row>
    <row r="10968">
      <c r="A10968" s="6" t="s">
        <v>4681</v>
      </c>
      <c r="B10968" s="2" t="s">
        <v>21664</v>
      </c>
      <c r="C10968" s="6" t="s">
        <v>21665</v>
      </c>
      <c r="D10968" s="3" t="s">
        <v>3491</v>
      </c>
    </row>
    <row r="10969">
      <c r="A10969" s="6" t="s">
        <v>4681</v>
      </c>
      <c r="B10969" s="2" t="s">
        <v>21666</v>
      </c>
      <c r="C10969" s="6" t="s">
        <v>21667</v>
      </c>
      <c r="D10969" s="3" t="s">
        <v>3493</v>
      </c>
    </row>
    <row r="10970">
      <c r="A10970" s="6" t="s">
        <v>4681</v>
      </c>
      <c r="B10970" s="2" t="s">
        <v>21668</v>
      </c>
      <c r="C10970" s="6" t="s">
        <v>21669</v>
      </c>
      <c r="D10970" s="3" t="s">
        <v>3493</v>
      </c>
    </row>
    <row r="10971">
      <c r="A10971" s="6" t="s">
        <v>4681</v>
      </c>
      <c r="B10971" s="2" t="s">
        <v>21670</v>
      </c>
      <c r="C10971" s="6" t="s">
        <v>21671</v>
      </c>
      <c r="D10971" s="3" t="s">
        <v>3493</v>
      </c>
    </row>
    <row r="10972">
      <c r="A10972" s="6" t="s">
        <v>4681</v>
      </c>
      <c r="B10972" s="2" t="s">
        <v>21672</v>
      </c>
      <c r="C10972" s="6" t="s">
        <v>21673</v>
      </c>
      <c r="D10972" s="3" t="s">
        <v>3493</v>
      </c>
    </row>
    <row r="10973">
      <c r="A10973" s="6" t="s">
        <v>4681</v>
      </c>
      <c r="B10973" s="2" t="s">
        <v>21674</v>
      </c>
      <c r="C10973" s="6" t="s">
        <v>21675</v>
      </c>
      <c r="D10973" s="3" t="s">
        <v>3493</v>
      </c>
    </row>
    <row r="10974">
      <c r="A10974" s="6" t="s">
        <v>4681</v>
      </c>
      <c r="B10974" s="2" t="s">
        <v>21676</v>
      </c>
      <c r="C10974" s="6" t="s">
        <v>21677</v>
      </c>
      <c r="D10974" s="3" t="s">
        <v>3493</v>
      </c>
    </row>
    <row r="10975">
      <c r="A10975" s="6" t="s">
        <v>4681</v>
      </c>
      <c r="B10975" s="2" t="s">
        <v>21678</v>
      </c>
      <c r="C10975" s="6" t="s">
        <v>21679</v>
      </c>
      <c r="D10975" s="3" t="s">
        <v>3493</v>
      </c>
    </row>
    <row r="10976">
      <c r="A10976" s="6" t="s">
        <v>4681</v>
      </c>
      <c r="B10976" s="2" t="s">
        <v>21680</v>
      </c>
      <c r="C10976" s="6" t="s">
        <v>21681</v>
      </c>
      <c r="D10976" s="3" t="s">
        <v>3495</v>
      </c>
    </row>
    <row r="10977">
      <c r="A10977" s="6" t="s">
        <v>4681</v>
      </c>
      <c r="B10977" s="2" t="s">
        <v>21682</v>
      </c>
      <c r="C10977" s="6" t="s">
        <v>21683</v>
      </c>
      <c r="D10977" s="3" t="s">
        <v>3495</v>
      </c>
    </row>
    <row r="10978">
      <c r="A10978" s="6" t="s">
        <v>4681</v>
      </c>
      <c r="B10978" s="2" t="s">
        <v>21684</v>
      </c>
      <c r="C10978" s="6" t="s">
        <v>21685</v>
      </c>
      <c r="D10978" s="3" t="s">
        <v>3495</v>
      </c>
    </row>
    <row r="10979">
      <c r="A10979" s="6" t="s">
        <v>4681</v>
      </c>
      <c r="B10979" s="2" t="s">
        <v>21686</v>
      </c>
      <c r="C10979" s="6" t="s">
        <v>21687</v>
      </c>
      <c r="D10979" s="3" t="s">
        <v>3495</v>
      </c>
    </row>
    <row r="10980">
      <c r="A10980" s="6" t="s">
        <v>4681</v>
      </c>
      <c r="B10980" s="2" t="s">
        <v>21688</v>
      </c>
      <c r="C10980" s="6" t="s">
        <v>21689</v>
      </c>
      <c r="D10980" s="3" t="s">
        <v>3495</v>
      </c>
    </row>
    <row r="10981">
      <c r="A10981" s="6" t="s">
        <v>4681</v>
      </c>
      <c r="B10981" s="2" t="s">
        <v>21690</v>
      </c>
      <c r="C10981" s="6" t="s">
        <v>21691</v>
      </c>
      <c r="D10981" s="3" t="s">
        <v>3495</v>
      </c>
    </row>
    <row r="10982">
      <c r="A10982" s="6" t="s">
        <v>4681</v>
      </c>
      <c r="B10982" s="2" t="s">
        <v>21692</v>
      </c>
      <c r="C10982" s="6" t="s">
        <v>21693</v>
      </c>
      <c r="D10982" s="3" t="s">
        <v>3495</v>
      </c>
    </row>
    <row r="10983">
      <c r="A10983" s="6" t="s">
        <v>4681</v>
      </c>
      <c r="B10983" s="2" t="s">
        <v>21694</v>
      </c>
      <c r="C10983" s="6" t="s">
        <v>21695</v>
      </c>
      <c r="D10983" s="3" t="s">
        <v>3497</v>
      </c>
    </row>
    <row r="10984">
      <c r="A10984" s="6" t="s">
        <v>4681</v>
      </c>
      <c r="B10984" s="2" t="s">
        <v>21696</v>
      </c>
      <c r="C10984" s="6" t="s">
        <v>21697</v>
      </c>
      <c r="D10984" s="3" t="s">
        <v>3497</v>
      </c>
    </row>
    <row r="10985">
      <c r="A10985" s="6" t="s">
        <v>4681</v>
      </c>
      <c r="B10985" s="2" t="s">
        <v>21698</v>
      </c>
      <c r="C10985" s="6" t="s">
        <v>21699</v>
      </c>
      <c r="D10985" s="3" t="s">
        <v>3497</v>
      </c>
    </row>
    <row r="10986">
      <c r="A10986" s="6" t="s">
        <v>4681</v>
      </c>
      <c r="B10986" s="2" t="s">
        <v>21700</v>
      </c>
      <c r="C10986" s="6" t="s">
        <v>21701</v>
      </c>
      <c r="D10986" s="3" t="s">
        <v>3497</v>
      </c>
    </row>
    <row r="10987">
      <c r="A10987" s="6" t="s">
        <v>4681</v>
      </c>
      <c r="B10987" s="2" t="s">
        <v>21702</v>
      </c>
      <c r="C10987" s="6" t="s">
        <v>21703</v>
      </c>
      <c r="D10987" s="3" t="s">
        <v>3497</v>
      </c>
    </row>
    <row r="10988">
      <c r="A10988" s="6" t="s">
        <v>4681</v>
      </c>
      <c r="B10988" s="2" t="s">
        <v>21704</v>
      </c>
      <c r="C10988" s="6" t="s">
        <v>21705</v>
      </c>
      <c r="D10988" s="3" t="s">
        <v>3497</v>
      </c>
    </row>
    <row r="10989">
      <c r="A10989" s="6" t="s">
        <v>4681</v>
      </c>
      <c r="B10989" s="2" t="s">
        <v>21706</v>
      </c>
      <c r="C10989" s="6" t="s">
        <v>21707</v>
      </c>
      <c r="D10989" s="3" t="s">
        <v>3497</v>
      </c>
    </row>
    <row r="10990">
      <c r="A10990" s="6" t="s">
        <v>4681</v>
      </c>
      <c r="B10990" s="2" t="s">
        <v>21708</v>
      </c>
      <c r="C10990" s="6" t="s">
        <v>21709</v>
      </c>
      <c r="D10990" s="3" t="s">
        <v>3499</v>
      </c>
    </row>
    <row r="10991">
      <c r="A10991" s="6" t="s">
        <v>4681</v>
      </c>
      <c r="B10991" s="2" t="s">
        <v>21710</v>
      </c>
      <c r="C10991" s="6" t="s">
        <v>21711</v>
      </c>
      <c r="D10991" s="3" t="s">
        <v>3499</v>
      </c>
    </row>
    <row r="10992">
      <c r="A10992" s="6" t="s">
        <v>4681</v>
      </c>
      <c r="B10992" s="2" t="s">
        <v>21712</v>
      </c>
      <c r="C10992" s="6" t="s">
        <v>21713</v>
      </c>
      <c r="D10992" s="3" t="s">
        <v>3499</v>
      </c>
    </row>
    <row r="10993">
      <c r="A10993" s="6" t="s">
        <v>4681</v>
      </c>
      <c r="B10993" s="2" t="s">
        <v>21714</v>
      </c>
      <c r="C10993" s="6" t="s">
        <v>21715</v>
      </c>
      <c r="D10993" s="3" t="s">
        <v>3499</v>
      </c>
    </row>
    <row r="10994">
      <c r="A10994" s="6" t="s">
        <v>4681</v>
      </c>
      <c r="B10994" s="2" t="s">
        <v>21716</v>
      </c>
      <c r="C10994" s="6" t="s">
        <v>21717</v>
      </c>
      <c r="D10994" s="3" t="s">
        <v>3499</v>
      </c>
    </row>
    <row r="10995">
      <c r="A10995" s="6" t="s">
        <v>4681</v>
      </c>
      <c r="B10995" s="2" t="s">
        <v>21718</v>
      </c>
      <c r="C10995" s="6" t="s">
        <v>21719</v>
      </c>
      <c r="D10995" s="3" t="s">
        <v>3499</v>
      </c>
    </row>
    <row r="10996">
      <c r="A10996" s="6" t="s">
        <v>4681</v>
      </c>
      <c r="B10996" s="2" t="s">
        <v>21720</v>
      </c>
      <c r="C10996" s="6" t="s">
        <v>21721</v>
      </c>
      <c r="D10996" s="3" t="s">
        <v>3499</v>
      </c>
    </row>
    <row r="10997">
      <c r="A10997" s="6" t="s">
        <v>4681</v>
      </c>
      <c r="B10997" s="2" t="s">
        <v>21722</v>
      </c>
      <c r="C10997" s="6" t="s">
        <v>21723</v>
      </c>
      <c r="D10997" s="3" t="s">
        <v>3501</v>
      </c>
    </row>
    <row r="10998">
      <c r="A10998" s="6" t="s">
        <v>4681</v>
      </c>
      <c r="B10998" s="2" t="s">
        <v>21724</v>
      </c>
      <c r="C10998" s="6" t="s">
        <v>21725</v>
      </c>
      <c r="D10998" s="3" t="s">
        <v>3501</v>
      </c>
    </row>
    <row r="10999">
      <c r="A10999" s="6" t="s">
        <v>4681</v>
      </c>
      <c r="B10999" s="2" t="s">
        <v>21726</v>
      </c>
      <c r="C10999" s="6" t="s">
        <v>21727</v>
      </c>
      <c r="D10999" s="3" t="s">
        <v>3501</v>
      </c>
    </row>
    <row r="11000">
      <c r="A11000" s="6" t="s">
        <v>4681</v>
      </c>
      <c r="B11000" s="2" t="s">
        <v>21728</v>
      </c>
      <c r="C11000" s="6" t="s">
        <v>21729</v>
      </c>
      <c r="D11000" s="3" t="s">
        <v>3501</v>
      </c>
    </row>
    <row r="11001">
      <c r="A11001" s="6" t="s">
        <v>4681</v>
      </c>
      <c r="B11001" s="2" t="s">
        <v>21730</v>
      </c>
      <c r="C11001" s="6" t="s">
        <v>21731</v>
      </c>
      <c r="D11001" s="3" t="s">
        <v>3501</v>
      </c>
    </row>
    <row r="11002">
      <c r="A11002" s="6" t="s">
        <v>4681</v>
      </c>
      <c r="B11002" s="2" t="s">
        <v>21732</v>
      </c>
      <c r="C11002" s="6" t="s">
        <v>21733</v>
      </c>
      <c r="D11002" s="3" t="s">
        <v>3501</v>
      </c>
    </row>
    <row r="11003">
      <c r="A11003" s="6" t="s">
        <v>4681</v>
      </c>
      <c r="B11003" s="2" t="s">
        <v>21734</v>
      </c>
      <c r="C11003" s="6" t="s">
        <v>21735</v>
      </c>
      <c r="D11003" s="3" t="s">
        <v>3501</v>
      </c>
    </row>
    <row r="11004">
      <c r="A11004" s="6" t="s">
        <v>4681</v>
      </c>
      <c r="B11004" s="2" t="s">
        <v>21736</v>
      </c>
      <c r="C11004" s="6" t="s">
        <v>21593</v>
      </c>
      <c r="D11004" s="3" t="s">
        <v>3503</v>
      </c>
    </row>
    <row r="11005">
      <c r="A11005" s="6" t="s">
        <v>4681</v>
      </c>
      <c r="B11005" s="2" t="s">
        <v>21737</v>
      </c>
      <c r="C11005" s="6" t="s">
        <v>21738</v>
      </c>
      <c r="D11005" s="3" t="s">
        <v>3503</v>
      </c>
    </row>
    <row r="11006">
      <c r="A11006" s="6" t="s">
        <v>4681</v>
      </c>
      <c r="B11006" s="2" t="s">
        <v>21739</v>
      </c>
      <c r="C11006" s="6" t="s">
        <v>21740</v>
      </c>
      <c r="D11006" s="3" t="s">
        <v>3503</v>
      </c>
    </row>
    <row r="11007">
      <c r="A11007" s="6" t="s">
        <v>4681</v>
      </c>
      <c r="B11007" s="2" t="s">
        <v>21741</v>
      </c>
      <c r="C11007" s="6" t="s">
        <v>21742</v>
      </c>
      <c r="D11007" s="3" t="s">
        <v>3503</v>
      </c>
    </row>
    <row r="11008">
      <c r="A11008" s="6" t="s">
        <v>4681</v>
      </c>
      <c r="B11008" s="2" t="s">
        <v>21743</v>
      </c>
      <c r="C11008" s="6" t="s">
        <v>21601</v>
      </c>
      <c r="D11008" s="3" t="s">
        <v>3503</v>
      </c>
    </row>
    <row r="11009">
      <c r="A11009" s="6" t="s">
        <v>4681</v>
      </c>
      <c r="B11009" s="2" t="s">
        <v>21744</v>
      </c>
      <c r="C11009" s="6" t="s">
        <v>21603</v>
      </c>
      <c r="D11009" s="3" t="s">
        <v>3503</v>
      </c>
    </row>
    <row r="11010">
      <c r="A11010" s="6" t="s">
        <v>4681</v>
      </c>
      <c r="B11010" s="2" t="s">
        <v>21745</v>
      </c>
      <c r="C11010" s="6" t="s">
        <v>21746</v>
      </c>
      <c r="D11010" s="3" t="s">
        <v>3503</v>
      </c>
    </row>
    <row r="11011">
      <c r="A11011" s="6" t="s">
        <v>4681</v>
      </c>
      <c r="B11011" s="2" t="s">
        <v>21747</v>
      </c>
      <c r="C11011" s="6" t="s">
        <v>21748</v>
      </c>
      <c r="D11011" s="3" t="s">
        <v>3503</v>
      </c>
    </row>
    <row r="11012">
      <c r="A11012" s="6" t="s">
        <v>4681</v>
      </c>
      <c r="B11012" s="2" t="s">
        <v>21749</v>
      </c>
      <c r="C11012" s="6" t="s">
        <v>21750</v>
      </c>
      <c r="D11012" s="3" t="s">
        <v>3503</v>
      </c>
    </row>
    <row r="11013">
      <c r="A11013" s="6" t="s">
        <v>4681</v>
      </c>
      <c r="B11013" s="2" t="s">
        <v>21751</v>
      </c>
      <c r="C11013" s="6" t="s">
        <v>21752</v>
      </c>
      <c r="D11013" s="3" t="s">
        <v>3505</v>
      </c>
    </row>
    <row r="11014">
      <c r="A11014" s="6" t="s">
        <v>4681</v>
      </c>
      <c r="B11014" s="2" t="s">
        <v>21753</v>
      </c>
      <c r="C11014" s="6" t="s">
        <v>21754</v>
      </c>
      <c r="D11014" s="3" t="s">
        <v>3505</v>
      </c>
    </row>
    <row r="11015">
      <c r="A11015" s="6" t="s">
        <v>4681</v>
      </c>
      <c r="B11015" s="2" t="s">
        <v>21755</v>
      </c>
      <c r="C11015" s="6" t="s">
        <v>21756</v>
      </c>
      <c r="D11015" s="3" t="s">
        <v>3505</v>
      </c>
    </row>
    <row r="11016">
      <c r="A11016" s="6" t="s">
        <v>4681</v>
      </c>
      <c r="B11016" s="2" t="s">
        <v>21757</v>
      </c>
      <c r="C11016" s="6" t="s">
        <v>21758</v>
      </c>
      <c r="D11016" s="3" t="s">
        <v>3505</v>
      </c>
    </row>
    <row r="11017">
      <c r="A11017" s="6" t="s">
        <v>4681</v>
      </c>
      <c r="B11017" s="2" t="s">
        <v>21759</v>
      </c>
      <c r="C11017" s="6" t="s">
        <v>21760</v>
      </c>
      <c r="D11017" s="3" t="s">
        <v>3505</v>
      </c>
    </row>
    <row r="11018">
      <c r="A11018" s="6" t="s">
        <v>4681</v>
      </c>
      <c r="B11018" s="2" t="s">
        <v>21761</v>
      </c>
      <c r="C11018" s="6" t="s">
        <v>21762</v>
      </c>
      <c r="D11018" s="3" t="s">
        <v>3505</v>
      </c>
    </row>
    <row r="11019">
      <c r="A11019" s="6" t="s">
        <v>4681</v>
      </c>
      <c r="B11019" s="2" t="s">
        <v>21763</v>
      </c>
      <c r="C11019" s="6" t="s">
        <v>21764</v>
      </c>
      <c r="D11019" s="3" t="s">
        <v>3505</v>
      </c>
    </row>
    <row r="11020">
      <c r="A11020" s="6" t="s">
        <v>4681</v>
      </c>
      <c r="B11020" s="2" t="s">
        <v>21765</v>
      </c>
      <c r="C11020" s="6" t="s">
        <v>21766</v>
      </c>
      <c r="D11020" s="3" t="s">
        <v>3505</v>
      </c>
    </row>
    <row r="11021">
      <c r="A11021" s="6" t="s">
        <v>4681</v>
      </c>
      <c r="B11021" s="2" t="s">
        <v>21767</v>
      </c>
      <c r="C11021" s="6" t="s">
        <v>21768</v>
      </c>
      <c r="D11021" s="3" t="s">
        <v>3505</v>
      </c>
    </row>
    <row r="11022">
      <c r="A11022" s="6" t="s">
        <v>4681</v>
      </c>
      <c r="B11022" s="2" t="s">
        <v>21769</v>
      </c>
      <c r="C11022" s="6" t="s">
        <v>21770</v>
      </c>
      <c r="D11022" s="3" t="s">
        <v>3508</v>
      </c>
    </row>
    <row r="11023">
      <c r="A11023" s="6" t="s">
        <v>4681</v>
      </c>
      <c r="B11023" s="2" t="s">
        <v>21771</v>
      </c>
      <c r="C11023" s="6" t="s">
        <v>21772</v>
      </c>
      <c r="D11023" s="3" t="s">
        <v>3508</v>
      </c>
    </row>
    <row r="11024">
      <c r="A11024" s="6" t="s">
        <v>4681</v>
      </c>
      <c r="B11024" s="2" t="s">
        <v>21773</v>
      </c>
      <c r="C11024" s="6" t="s">
        <v>21774</v>
      </c>
      <c r="D11024" s="3" t="s">
        <v>3508</v>
      </c>
    </row>
    <row r="11025">
      <c r="A11025" s="6" t="s">
        <v>4681</v>
      </c>
      <c r="B11025" s="2" t="s">
        <v>21775</v>
      </c>
      <c r="C11025" s="6" t="s">
        <v>21776</v>
      </c>
      <c r="D11025" s="3" t="s">
        <v>3508</v>
      </c>
    </row>
    <row r="11026">
      <c r="A11026" s="6" t="s">
        <v>4681</v>
      </c>
      <c r="B11026" s="2" t="s">
        <v>21777</v>
      </c>
      <c r="C11026" s="6" t="s">
        <v>21778</v>
      </c>
      <c r="D11026" s="3" t="s">
        <v>3508</v>
      </c>
    </row>
    <row r="11027">
      <c r="A11027" s="6" t="s">
        <v>4681</v>
      </c>
      <c r="B11027" s="2" t="s">
        <v>21779</v>
      </c>
      <c r="C11027" s="6" t="s">
        <v>21780</v>
      </c>
      <c r="D11027" s="3" t="s">
        <v>3508</v>
      </c>
    </row>
    <row r="11028">
      <c r="A11028" s="6" t="s">
        <v>4681</v>
      </c>
      <c r="B11028" s="2" t="s">
        <v>21781</v>
      </c>
      <c r="C11028" s="6" t="s">
        <v>21782</v>
      </c>
      <c r="D11028" s="3" t="s">
        <v>3508</v>
      </c>
    </row>
    <row r="11029">
      <c r="A11029" s="6" t="s">
        <v>4681</v>
      </c>
      <c r="B11029" s="2" t="s">
        <v>21783</v>
      </c>
      <c r="C11029" s="6" t="s">
        <v>21784</v>
      </c>
      <c r="D11029" s="3" t="s">
        <v>3508</v>
      </c>
    </row>
    <row r="11030">
      <c r="A11030" s="6" t="s">
        <v>4681</v>
      </c>
      <c r="B11030" s="2" t="s">
        <v>21785</v>
      </c>
      <c r="C11030" s="6" t="s">
        <v>21786</v>
      </c>
      <c r="D11030" s="3" t="s">
        <v>3508</v>
      </c>
    </row>
    <row r="11031">
      <c r="A11031" s="6" t="s">
        <v>4681</v>
      </c>
      <c r="B11031" s="2" t="s">
        <v>21787</v>
      </c>
      <c r="C11031" s="6" t="s">
        <v>21788</v>
      </c>
      <c r="D11031" s="3" t="s">
        <v>3510</v>
      </c>
    </row>
    <row r="11032">
      <c r="A11032" s="6" t="s">
        <v>4681</v>
      </c>
      <c r="B11032" s="2" t="s">
        <v>21789</v>
      </c>
      <c r="C11032" s="6" t="s">
        <v>21790</v>
      </c>
      <c r="D11032" s="3" t="s">
        <v>3510</v>
      </c>
    </row>
    <row r="11033">
      <c r="A11033" s="6" t="s">
        <v>4681</v>
      </c>
      <c r="B11033" s="2" t="s">
        <v>21791</v>
      </c>
      <c r="C11033" s="6" t="s">
        <v>21792</v>
      </c>
      <c r="D11033" s="3" t="s">
        <v>3510</v>
      </c>
    </row>
    <row r="11034">
      <c r="A11034" s="6" t="s">
        <v>4681</v>
      </c>
      <c r="B11034" s="2" t="s">
        <v>21793</v>
      </c>
      <c r="C11034" s="6" t="s">
        <v>21794</v>
      </c>
      <c r="D11034" s="3" t="s">
        <v>3510</v>
      </c>
    </row>
    <row r="11035">
      <c r="A11035" s="6" t="s">
        <v>4681</v>
      </c>
      <c r="B11035" s="2" t="s">
        <v>21795</v>
      </c>
      <c r="C11035" s="6" t="s">
        <v>21796</v>
      </c>
      <c r="D11035" s="3" t="s">
        <v>3510</v>
      </c>
    </row>
    <row r="11036">
      <c r="A11036" s="6" t="s">
        <v>4681</v>
      </c>
      <c r="B11036" s="2" t="s">
        <v>21797</v>
      </c>
      <c r="C11036" s="6" t="s">
        <v>21798</v>
      </c>
      <c r="D11036" s="3" t="s">
        <v>3510</v>
      </c>
    </row>
    <row r="11037">
      <c r="A11037" s="6" t="s">
        <v>4681</v>
      </c>
      <c r="B11037" s="2" t="s">
        <v>21799</v>
      </c>
      <c r="C11037" s="6" t="s">
        <v>21800</v>
      </c>
      <c r="D11037" s="3" t="s">
        <v>3510</v>
      </c>
    </row>
    <row r="11038">
      <c r="A11038" s="6" t="s">
        <v>4681</v>
      </c>
      <c r="B11038" s="2" t="s">
        <v>21801</v>
      </c>
      <c r="C11038" s="6" t="s">
        <v>21802</v>
      </c>
      <c r="D11038" s="3" t="s">
        <v>3510</v>
      </c>
    </row>
    <row r="11039">
      <c r="A11039" s="6" t="s">
        <v>4681</v>
      </c>
      <c r="B11039" s="2" t="s">
        <v>21803</v>
      </c>
      <c r="C11039" s="6" t="s">
        <v>21804</v>
      </c>
      <c r="D11039" s="3" t="s">
        <v>3510</v>
      </c>
    </row>
    <row r="11040">
      <c r="A11040" s="6" t="s">
        <v>4681</v>
      </c>
      <c r="B11040" s="2" t="s">
        <v>21805</v>
      </c>
      <c r="C11040" s="6" t="s">
        <v>21806</v>
      </c>
      <c r="D11040" s="3" t="s">
        <v>3512</v>
      </c>
    </row>
    <row r="11041">
      <c r="A11041" s="6" t="s">
        <v>4681</v>
      </c>
      <c r="B11041" s="2" t="s">
        <v>21807</v>
      </c>
      <c r="C11041" s="6" t="s">
        <v>21808</v>
      </c>
      <c r="D11041" s="3" t="s">
        <v>3512</v>
      </c>
    </row>
    <row r="11042">
      <c r="A11042" s="6" t="s">
        <v>4681</v>
      </c>
      <c r="B11042" s="2" t="s">
        <v>21809</v>
      </c>
      <c r="C11042" s="6" t="s">
        <v>21810</v>
      </c>
      <c r="D11042" s="3" t="s">
        <v>3512</v>
      </c>
    </row>
    <row r="11043">
      <c r="A11043" s="6" t="s">
        <v>4681</v>
      </c>
      <c r="B11043" s="2" t="s">
        <v>21811</v>
      </c>
      <c r="C11043" s="6" t="s">
        <v>21812</v>
      </c>
      <c r="D11043" s="3" t="s">
        <v>3512</v>
      </c>
    </row>
    <row r="11044">
      <c r="A11044" s="6" t="s">
        <v>4681</v>
      </c>
      <c r="B11044" s="2" t="s">
        <v>21813</v>
      </c>
      <c r="C11044" s="6" t="s">
        <v>21814</v>
      </c>
      <c r="D11044" s="3" t="s">
        <v>3512</v>
      </c>
    </row>
    <row r="11045">
      <c r="A11045" s="6" t="s">
        <v>4681</v>
      </c>
      <c r="B11045" s="2" t="s">
        <v>21815</v>
      </c>
      <c r="C11045" s="6" t="s">
        <v>21816</v>
      </c>
      <c r="D11045" s="3" t="s">
        <v>3512</v>
      </c>
    </row>
    <row r="11046">
      <c r="A11046" s="6" t="s">
        <v>4681</v>
      </c>
      <c r="B11046" s="2" t="s">
        <v>21817</v>
      </c>
      <c r="C11046" s="6" t="s">
        <v>21818</v>
      </c>
      <c r="D11046" s="3" t="s">
        <v>3512</v>
      </c>
    </row>
    <row r="11047">
      <c r="A11047" s="6" t="s">
        <v>4681</v>
      </c>
      <c r="B11047" s="2" t="s">
        <v>21819</v>
      </c>
      <c r="C11047" s="6" t="s">
        <v>21820</v>
      </c>
      <c r="D11047" s="3" t="s">
        <v>3512</v>
      </c>
    </row>
    <row r="11048">
      <c r="A11048" s="6" t="s">
        <v>4681</v>
      </c>
      <c r="B11048" s="2" t="s">
        <v>21821</v>
      </c>
      <c r="C11048" s="6" t="s">
        <v>21822</v>
      </c>
      <c r="D11048" s="3" t="s">
        <v>3512</v>
      </c>
    </row>
    <row r="11049">
      <c r="A11049" s="6" t="s">
        <v>4681</v>
      </c>
      <c r="B11049" s="2" t="s">
        <v>21823</v>
      </c>
      <c r="C11049" s="6" t="s">
        <v>21824</v>
      </c>
      <c r="D11049" s="3" t="s">
        <v>3514</v>
      </c>
    </row>
    <row r="11050">
      <c r="A11050" s="6" t="s">
        <v>4681</v>
      </c>
      <c r="B11050" s="2" t="s">
        <v>21825</v>
      </c>
      <c r="C11050" s="6" t="s">
        <v>21826</v>
      </c>
      <c r="D11050" s="3" t="s">
        <v>3514</v>
      </c>
    </row>
    <row r="11051">
      <c r="A11051" s="6" t="s">
        <v>4681</v>
      </c>
      <c r="B11051" s="2" t="s">
        <v>21827</v>
      </c>
      <c r="C11051" s="6" t="s">
        <v>21828</v>
      </c>
      <c r="D11051" s="3" t="s">
        <v>3514</v>
      </c>
    </row>
    <row r="11052">
      <c r="A11052" s="6" t="s">
        <v>4681</v>
      </c>
      <c r="B11052" s="2" t="s">
        <v>21829</v>
      </c>
      <c r="C11052" s="6" t="s">
        <v>21830</v>
      </c>
      <c r="D11052" s="3" t="s">
        <v>3514</v>
      </c>
    </row>
    <row r="11053">
      <c r="A11053" s="6" t="s">
        <v>4681</v>
      </c>
      <c r="B11053" s="2" t="s">
        <v>21831</v>
      </c>
      <c r="C11053" s="6" t="s">
        <v>21832</v>
      </c>
      <c r="D11053" s="3" t="s">
        <v>3514</v>
      </c>
    </row>
    <row r="11054">
      <c r="A11054" s="6" t="s">
        <v>4681</v>
      </c>
      <c r="B11054" s="2" t="s">
        <v>21833</v>
      </c>
      <c r="C11054" s="6" t="s">
        <v>21834</v>
      </c>
      <c r="D11054" s="3" t="s">
        <v>3514</v>
      </c>
    </row>
    <row r="11055">
      <c r="A11055" s="6" t="s">
        <v>4681</v>
      </c>
      <c r="B11055" s="2" t="s">
        <v>21835</v>
      </c>
      <c r="C11055" s="6" t="s">
        <v>21836</v>
      </c>
      <c r="D11055" s="3" t="s">
        <v>3514</v>
      </c>
    </row>
    <row r="11056">
      <c r="A11056" s="6" t="s">
        <v>4681</v>
      </c>
      <c r="B11056" s="2" t="s">
        <v>21837</v>
      </c>
      <c r="C11056" s="6" t="s">
        <v>21838</v>
      </c>
      <c r="D11056" s="3" t="s">
        <v>3514</v>
      </c>
    </row>
    <row r="11057">
      <c r="A11057" s="6" t="s">
        <v>4681</v>
      </c>
      <c r="B11057" s="2" t="s">
        <v>21839</v>
      </c>
      <c r="C11057" s="6" t="s">
        <v>21840</v>
      </c>
      <c r="D11057" s="3" t="s">
        <v>3514</v>
      </c>
    </row>
    <row r="11058">
      <c r="A11058" s="6" t="s">
        <v>4681</v>
      </c>
      <c r="B11058" s="2" t="s">
        <v>21841</v>
      </c>
      <c r="C11058" s="6" t="s">
        <v>21842</v>
      </c>
      <c r="D11058" s="3" t="s">
        <v>3516</v>
      </c>
    </row>
    <row r="11059">
      <c r="A11059" s="6" t="s">
        <v>4681</v>
      </c>
      <c r="B11059" s="2" t="s">
        <v>21843</v>
      </c>
      <c r="C11059" s="6" t="s">
        <v>21844</v>
      </c>
      <c r="D11059" s="3" t="s">
        <v>3516</v>
      </c>
    </row>
    <row r="11060">
      <c r="A11060" s="6" t="s">
        <v>4681</v>
      </c>
      <c r="B11060" s="2" t="s">
        <v>21845</v>
      </c>
      <c r="C11060" s="6" t="s">
        <v>21846</v>
      </c>
      <c r="D11060" s="3" t="s">
        <v>3516</v>
      </c>
    </row>
    <row r="11061">
      <c r="A11061" s="6" t="s">
        <v>4681</v>
      </c>
      <c r="B11061" s="2" t="s">
        <v>21847</v>
      </c>
      <c r="C11061" s="6" t="s">
        <v>21848</v>
      </c>
      <c r="D11061" s="3" t="s">
        <v>3516</v>
      </c>
    </row>
    <row r="11062">
      <c r="A11062" s="6" t="s">
        <v>4681</v>
      </c>
      <c r="B11062" s="2" t="s">
        <v>21849</v>
      </c>
      <c r="C11062" s="6" t="s">
        <v>21850</v>
      </c>
      <c r="D11062" s="3" t="s">
        <v>3516</v>
      </c>
    </row>
    <row r="11063">
      <c r="A11063" s="6" t="s">
        <v>4681</v>
      </c>
      <c r="B11063" s="2" t="s">
        <v>21851</v>
      </c>
      <c r="C11063" s="6" t="s">
        <v>21852</v>
      </c>
      <c r="D11063" s="3" t="s">
        <v>3516</v>
      </c>
    </row>
    <row r="11064">
      <c r="A11064" s="6" t="s">
        <v>4681</v>
      </c>
      <c r="B11064" s="2" t="s">
        <v>21853</v>
      </c>
      <c r="C11064" s="6" t="s">
        <v>21854</v>
      </c>
      <c r="D11064" s="3" t="s">
        <v>3516</v>
      </c>
    </row>
    <row r="11065">
      <c r="A11065" s="6" t="s">
        <v>4681</v>
      </c>
      <c r="B11065" s="2" t="s">
        <v>21855</v>
      </c>
      <c r="C11065" s="6" t="s">
        <v>21856</v>
      </c>
      <c r="D11065" s="3" t="s">
        <v>3516</v>
      </c>
    </row>
    <row r="11066">
      <c r="A11066" s="6" t="s">
        <v>4681</v>
      </c>
      <c r="B11066" s="2" t="s">
        <v>21857</v>
      </c>
      <c r="C11066" s="6" t="s">
        <v>21858</v>
      </c>
      <c r="D11066" s="3" t="s">
        <v>3516</v>
      </c>
    </row>
    <row r="11067">
      <c r="A11067" s="6" t="s">
        <v>4681</v>
      </c>
      <c r="B11067" s="2" t="s">
        <v>21859</v>
      </c>
      <c r="C11067" s="6" t="s">
        <v>21860</v>
      </c>
      <c r="D11067" s="3" t="s">
        <v>3518</v>
      </c>
    </row>
    <row r="11068">
      <c r="A11068" s="6" t="s">
        <v>4681</v>
      </c>
      <c r="B11068" s="2" t="s">
        <v>21861</v>
      </c>
      <c r="C11068" s="6" t="s">
        <v>21862</v>
      </c>
      <c r="D11068" s="3" t="s">
        <v>3518</v>
      </c>
    </row>
    <row r="11069">
      <c r="A11069" s="6" t="s">
        <v>4681</v>
      </c>
      <c r="B11069" s="2" t="s">
        <v>21863</v>
      </c>
      <c r="C11069" s="6" t="s">
        <v>21864</v>
      </c>
      <c r="D11069" s="3" t="s">
        <v>3518</v>
      </c>
    </row>
    <row r="11070">
      <c r="A11070" s="6" t="s">
        <v>4681</v>
      </c>
      <c r="B11070" s="2" t="s">
        <v>21865</v>
      </c>
      <c r="C11070" s="6" t="s">
        <v>21866</v>
      </c>
      <c r="D11070" s="3" t="s">
        <v>3518</v>
      </c>
    </row>
    <row r="11071">
      <c r="A11071" s="6" t="s">
        <v>4681</v>
      </c>
      <c r="B11071" s="2" t="s">
        <v>21867</v>
      </c>
      <c r="C11071" s="6" t="s">
        <v>21868</v>
      </c>
      <c r="D11071" s="3" t="s">
        <v>3518</v>
      </c>
    </row>
    <row r="11072">
      <c r="A11072" s="6" t="s">
        <v>4681</v>
      </c>
      <c r="B11072" s="2" t="s">
        <v>21869</v>
      </c>
      <c r="C11072" s="6" t="s">
        <v>21870</v>
      </c>
      <c r="D11072" s="3" t="s">
        <v>3518</v>
      </c>
    </row>
    <row r="11073">
      <c r="A11073" s="6" t="s">
        <v>4681</v>
      </c>
      <c r="B11073" s="2" t="s">
        <v>21871</v>
      </c>
      <c r="C11073" s="6" t="s">
        <v>21872</v>
      </c>
      <c r="D11073" s="3" t="s">
        <v>3518</v>
      </c>
    </row>
    <row r="11074">
      <c r="A11074" s="6" t="s">
        <v>4681</v>
      </c>
      <c r="B11074" s="2" t="s">
        <v>21873</v>
      </c>
      <c r="C11074" s="6" t="s">
        <v>21874</v>
      </c>
      <c r="D11074" s="3" t="s">
        <v>3518</v>
      </c>
    </row>
    <row r="11075">
      <c r="A11075" s="6" t="s">
        <v>4681</v>
      </c>
      <c r="B11075" s="2" t="s">
        <v>21875</v>
      </c>
      <c r="C11075" s="6" t="s">
        <v>21876</v>
      </c>
      <c r="D11075" s="3" t="s">
        <v>3518</v>
      </c>
    </row>
    <row r="11076">
      <c r="A11076" s="6" t="s">
        <v>4681</v>
      </c>
      <c r="B11076" s="2" t="s">
        <v>21877</v>
      </c>
      <c r="C11076" s="6" t="s">
        <v>21878</v>
      </c>
      <c r="D11076" s="3" t="s">
        <v>3520</v>
      </c>
    </row>
    <row r="11077">
      <c r="A11077" s="6" t="s">
        <v>4681</v>
      </c>
      <c r="B11077" s="2" t="s">
        <v>21879</v>
      </c>
      <c r="C11077" s="6" t="s">
        <v>21880</v>
      </c>
      <c r="D11077" s="3" t="s">
        <v>3520</v>
      </c>
    </row>
    <row r="11078">
      <c r="A11078" s="6" t="s">
        <v>4681</v>
      </c>
      <c r="B11078" s="2" t="s">
        <v>21881</v>
      </c>
      <c r="C11078" s="6" t="s">
        <v>21882</v>
      </c>
      <c r="D11078" s="3" t="s">
        <v>3520</v>
      </c>
    </row>
    <row r="11079">
      <c r="A11079" s="6" t="s">
        <v>4681</v>
      </c>
      <c r="B11079" s="2" t="s">
        <v>21883</v>
      </c>
      <c r="C11079" s="6" t="s">
        <v>21884</v>
      </c>
      <c r="D11079" s="3" t="s">
        <v>3520</v>
      </c>
    </row>
    <row r="11080">
      <c r="A11080" s="6" t="s">
        <v>4681</v>
      </c>
      <c r="B11080" s="2" t="s">
        <v>21885</v>
      </c>
      <c r="C11080" s="6" t="s">
        <v>21886</v>
      </c>
      <c r="D11080" s="3" t="s">
        <v>3520</v>
      </c>
    </row>
    <row r="11081">
      <c r="A11081" s="6" t="s">
        <v>4681</v>
      </c>
      <c r="B11081" s="2" t="s">
        <v>21887</v>
      </c>
      <c r="C11081" s="6" t="s">
        <v>21888</v>
      </c>
      <c r="D11081" s="3" t="s">
        <v>3520</v>
      </c>
    </row>
    <row r="11082">
      <c r="A11082" s="6" t="s">
        <v>4681</v>
      </c>
      <c r="B11082" s="2" t="s">
        <v>21889</v>
      </c>
      <c r="C11082" s="6" t="s">
        <v>21890</v>
      </c>
      <c r="D11082" s="3" t="s">
        <v>3520</v>
      </c>
    </row>
    <row r="11083">
      <c r="A11083" s="6" t="s">
        <v>4681</v>
      </c>
      <c r="B11083" s="2" t="s">
        <v>21891</v>
      </c>
      <c r="C11083" s="6" t="s">
        <v>21892</v>
      </c>
      <c r="D11083" s="3" t="s">
        <v>3520</v>
      </c>
    </row>
    <row r="11084">
      <c r="A11084" s="6" t="s">
        <v>4681</v>
      </c>
      <c r="B11084" s="2" t="s">
        <v>21893</v>
      </c>
      <c r="C11084" s="6" t="s">
        <v>21894</v>
      </c>
      <c r="D11084" s="3" t="s">
        <v>3520</v>
      </c>
    </row>
    <row r="11085">
      <c r="A11085" s="6" t="s">
        <v>4681</v>
      </c>
      <c r="B11085" s="2" t="s">
        <v>21895</v>
      </c>
      <c r="C11085" s="6" t="s">
        <v>21896</v>
      </c>
      <c r="D11085" s="3" t="s">
        <v>3522</v>
      </c>
    </row>
    <row r="11086">
      <c r="A11086" s="6" t="s">
        <v>4681</v>
      </c>
      <c r="B11086" s="2" t="s">
        <v>21897</v>
      </c>
      <c r="C11086" s="6" t="s">
        <v>21898</v>
      </c>
      <c r="D11086" s="3" t="s">
        <v>3522</v>
      </c>
    </row>
    <row r="11087">
      <c r="A11087" s="6" t="s">
        <v>4681</v>
      </c>
      <c r="B11087" s="2" t="s">
        <v>21899</v>
      </c>
      <c r="C11087" s="6" t="s">
        <v>21900</v>
      </c>
      <c r="D11087" s="3" t="s">
        <v>3522</v>
      </c>
    </row>
    <row r="11088">
      <c r="A11088" s="6" t="s">
        <v>4681</v>
      </c>
      <c r="B11088" s="2" t="s">
        <v>21901</v>
      </c>
      <c r="C11088" s="6" t="s">
        <v>21902</v>
      </c>
      <c r="D11088" s="3" t="s">
        <v>3522</v>
      </c>
    </row>
    <row r="11089">
      <c r="A11089" s="6" t="s">
        <v>4681</v>
      </c>
      <c r="B11089" s="2" t="s">
        <v>21903</v>
      </c>
      <c r="C11089" s="6" t="s">
        <v>21904</v>
      </c>
      <c r="D11089" s="3" t="s">
        <v>3522</v>
      </c>
    </row>
    <row r="11090">
      <c r="A11090" s="6" t="s">
        <v>4681</v>
      </c>
      <c r="B11090" s="2" t="s">
        <v>21905</v>
      </c>
      <c r="C11090" s="6" t="s">
        <v>21906</v>
      </c>
      <c r="D11090" s="3" t="s">
        <v>3522</v>
      </c>
    </row>
    <row r="11091">
      <c r="A11091" s="6" t="s">
        <v>4681</v>
      </c>
      <c r="B11091" s="2" t="s">
        <v>21907</v>
      </c>
      <c r="C11091" s="6" t="s">
        <v>21908</v>
      </c>
      <c r="D11091" s="3" t="s">
        <v>3522</v>
      </c>
    </row>
    <row r="11092">
      <c r="A11092" s="6" t="s">
        <v>4681</v>
      </c>
      <c r="B11092" s="2" t="s">
        <v>21909</v>
      </c>
      <c r="C11092" s="6" t="s">
        <v>21910</v>
      </c>
      <c r="D11092" s="3" t="s">
        <v>3522</v>
      </c>
    </row>
    <row r="11093">
      <c r="A11093" s="6" t="s">
        <v>4681</v>
      </c>
      <c r="B11093" s="2" t="s">
        <v>21911</v>
      </c>
      <c r="C11093" s="6" t="s">
        <v>21912</v>
      </c>
      <c r="D11093" s="3" t="s">
        <v>3522</v>
      </c>
    </row>
    <row r="11094">
      <c r="A11094" s="6" t="s">
        <v>4681</v>
      </c>
      <c r="B11094" s="2" t="s">
        <v>21913</v>
      </c>
      <c r="C11094" s="6" t="s">
        <v>21593</v>
      </c>
      <c r="D11094" s="3" t="s">
        <v>3524</v>
      </c>
    </row>
    <row r="11095">
      <c r="A11095" s="6" t="s">
        <v>4681</v>
      </c>
      <c r="B11095" s="2" t="s">
        <v>21914</v>
      </c>
      <c r="C11095" s="6" t="s">
        <v>21915</v>
      </c>
      <c r="D11095" s="3" t="s">
        <v>3524</v>
      </c>
    </row>
    <row r="11096">
      <c r="A11096" s="6" t="s">
        <v>4681</v>
      </c>
      <c r="B11096" s="2" t="s">
        <v>21916</v>
      </c>
      <c r="C11096" s="6" t="s">
        <v>21917</v>
      </c>
      <c r="D11096" s="3" t="s">
        <v>3524</v>
      </c>
    </row>
    <row r="11097">
      <c r="A11097" s="6" t="s">
        <v>4681</v>
      </c>
      <c r="B11097" s="2" t="s">
        <v>21918</v>
      </c>
      <c r="C11097" s="6" t="s">
        <v>21919</v>
      </c>
      <c r="D11097" s="3" t="s">
        <v>3524</v>
      </c>
    </row>
    <row r="11098">
      <c r="A11098" s="6" t="s">
        <v>4681</v>
      </c>
      <c r="B11098" s="2" t="s">
        <v>21920</v>
      </c>
      <c r="C11098" s="6" t="s">
        <v>21601</v>
      </c>
      <c r="D11098" s="3" t="s">
        <v>3524</v>
      </c>
    </row>
    <row r="11099">
      <c r="A11099" s="6" t="s">
        <v>4681</v>
      </c>
      <c r="B11099" s="2" t="s">
        <v>21921</v>
      </c>
      <c r="C11099" s="6" t="s">
        <v>21922</v>
      </c>
      <c r="D11099" s="3" t="s">
        <v>3524</v>
      </c>
    </row>
    <row r="11100">
      <c r="A11100" s="6" t="s">
        <v>4681</v>
      </c>
      <c r="B11100" s="2" t="s">
        <v>21923</v>
      </c>
      <c r="C11100" s="6" t="s">
        <v>21924</v>
      </c>
      <c r="D11100" s="3" t="s">
        <v>3524</v>
      </c>
    </row>
    <row r="11101">
      <c r="A11101" s="6" t="s">
        <v>4681</v>
      </c>
      <c r="B11101" s="2" t="s">
        <v>21925</v>
      </c>
      <c r="C11101" s="6" t="s">
        <v>21926</v>
      </c>
      <c r="D11101" s="3" t="s">
        <v>3524</v>
      </c>
    </row>
    <row r="11102">
      <c r="A11102" s="6" t="s">
        <v>4681</v>
      </c>
      <c r="B11102" s="2" t="s">
        <v>21927</v>
      </c>
      <c r="C11102" s="6" t="s">
        <v>21928</v>
      </c>
      <c r="D11102" s="3" t="s">
        <v>3524</v>
      </c>
    </row>
    <row r="11103">
      <c r="A11103" s="6" t="s">
        <v>4681</v>
      </c>
      <c r="B11103" s="2" t="s">
        <v>21929</v>
      </c>
      <c r="C11103" s="6" t="s">
        <v>21930</v>
      </c>
      <c r="D11103" s="3" t="s">
        <v>3526</v>
      </c>
    </row>
    <row r="11104">
      <c r="A11104" s="6" t="s">
        <v>4681</v>
      </c>
      <c r="B11104" s="2" t="s">
        <v>21931</v>
      </c>
      <c r="C11104" s="6" t="s">
        <v>21932</v>
      </c>
      <c r="D11104" s="3" t="s">
        <v>3526</v>
      </c>
    </row>
    <row r="11105">
      <c r="A11105" s="6" t="s">
        <v>4681</v>
      </c>
      <c r="B11105" s="2" t="s">
        <v>21933</v>
      </c>
      <c r="C11105" s="6" t="s">
        <v>21934</v>
      </c>
      <c r="D11105" s="3" t="s">
        <v>3526</v>
      </c>
    </row>
    <row r="11106">
      <c r="A11106" s="6" t="s">
        <v>4681</v>
      </c>
      <c r="B11106" s="2" t="s">
        <v>21935</v>
      </c>
      <c r="C11106" s="6" t="s">
        <v>21936</v>
      </c>
      <c r="D11106" s="3" t="s">
        <v>3526</v>
      </c>
    </row>
    <row r="11107">
      <c r="A11107" s="6" t="s">
        <v>4681</v>
      </c>
      <c r="B11107" s="2" t="s">
        <v>21937</v>
      </c>
      <c r="C11107" s="6" t="s">
        <v>21938</v>
      </c>
      <c r="D11107" s="3" t="s">
        <v>3526</v>
      </c>
    </row>
    <row r="11108">
      <c r="A11108" s="6" t="s">
        <v>4681</v>
      </c>
      <c r="B11108" s="2" t="s">
        <v>21939</v>
      </c>
      <c r="C11108" s="6" t="s">
        <v>21940</v>
      </c>
      <c r="D11108" s="3" t="s">
        <v>3526</v>
      </c>
    </row>
    <row r="11109">
      <c r="A11109" s="6" t="s">
        <v>4681</v>
      </c>
      <c r="B11109" s="2" t="s">
        <v>21941</v>
      </c>
      <c r="C11109" s="6" t="s">
        <v>21942</v>
      </c>
      <c r="D11109" s="3" t="s">
        <v>3526</v>
      </c>
    </row>
    <row r="11110">
      <c r="A11110" s="6" t="s">
        <v>4681</v>
      </c>
      <c r="B11110" s="2" t="s">
        <v>21943</v>
      </c>
      <c r="C11110" s="6" t="s">
        <v>21944</v>
      </c>
      <c r="D11110" s="3" t="s">
        <v>3526</v>
      </c>
    </row>
    <row r="11111">
      <c r="A11111" s="6" t="s">
        <v>4681</v>
      </c>
      <c r="B11111" s="2" t="s">
        <v>21945</v>
      </c>
      <c r="C11111" s="6" t="s">
        <v>21946</v>
      </c>
      <c r="D11111" s="3" t="s">
        <v>3526</v>
      </c>
    </row>
    <row r="11112">
      <c r="A11112" s="6" t="s">
        <v>4681</v>
      </c>
      <c r="B11112" s="2" t="s">
        <v>21947</v>
      </c>
      <c r="C11112" s="6" t="s">
        <v>21948</v>
      </c>
      <c r="D11112" s="3" t="s">
        <v>3529</v>
      </c>
    </row>
    <row r="11113">
      <c r="A11113" s="6" t="s">
        <v>4681</v>
      </c>
      <c r="B11113" s="2" t="s">
        <v>21949</v>
      </c>
      <c r="C11113" s="6" t="s">
        <v>21950</v>
      </c>
      <c r="D11113" s="3" t="s">
        <v>3529</v>
      </c>
    </row>
    <row r="11114">
      <c r="A11114" s="6" t="s">
        <v>4681</v>
      </c>
      <c r="B11114" s="2" t="s">
        <v>21951</v>
      </c>
      <c r="C11114" s="6" t="s">
        <v>21952</v>
      </c>
      <c r="D11114" s="3" t="s">
        <v>3529</v>
      </c>
    </row>
    <row r="11115">
      <c r="A11115" s="6" t="s">
        <v>4681</v>
      </c>
      <c r="B11115" s="2" t="s">
        <v>21953</v>
      </c>
      <c r="C11115" s="6" t="s">
        <v>21954</v>
      </c>
      <c r="D11115" s="3" t="s">
        <v>3529</v>
      </c>
    </row>
    <row r="11116">
      <c r="A11116" s="6" t="s">
        <v>4681</v>
      </c>
      <c r="B11116" s="2" t="s">
        <v>21955</v>
      </c>
      <c r="C11116" s="6" t="s">
        <v>21956</v>
      </c>
      <c r="D11116" s="3" t="s">
        <v>3529</v>
      </c>
    </row>
    <row r="11117">
      <c r="A11117" s="6" t="s">
        <v>4681</v>
      </c>
      <c r="B11117" s="2" t="s">
        <v>21957</v>
      </c>
      <c r="C11117" s="6" t="s">
        <v>21958</v>
      </c>
      <c r="D11117" s="3" t="s">
        <v>3529</v>
      </c>
    </row>
    <row r="11118">
      <c r="A11118" s="6" t="s">
        <v>4681</v>
      </c>
      <c r="B11118" s="2" t="s">
        <v>21959</v>
      </c>
      <c r="C11118" s="6" t="s">
        <v>21960</v>
      </c>
      <c r="D11118" s="3" t="s">
        <v>3529</v>
      </c>
    </row>
    <row r="11119">
      <c r="A11119" s="6" t="s">
        <v>4681</v>
      </c>
      <c r="B11119" s="2" t="s">
        <v>21961</v>
      </c>
      <c r="C11119" s="6" t="s">
        <v>21962</v>
      </c>
      <c r="D11119" s="3" t="s">
        <v>3529</v>
      </c>
    </row>
    <row r="11120">
      <c r="A11120" s="6" t="s">
        <v>4681</v>
      </c>
      <c r="B11120" s="2" t="s">
        <v>21963</v>
      </c>
      <c r="C11120" s="6" t="s">
        <v>21964</v>
      </c>
      <c r="D11120" s="3" t="s">
        <v>3529</v>
      </c>
    </row>
    <row r="11121">
      <c r="A11121" s="6" t="s">
        <v>4681</v>
      </c>
      <c r="B11121" s="2" t="s">
        <v>21965</v>
      </c>
      <c r="C11121" s="6" t="s">
        <v>21966</v>
      </c>
      <c r="D11121" s="3" t="s">
        <v>3531</v>
      </c>
    </row>
    <row r="11122">
      <c r="A11122" s="6" t="s">
        <v>4681</v>
      </c>
      <c r="B11122" s="2" t="s">
        <v>21967</v>
      </c>
      <c r="C11122" s="6" t="s">
        <v>21968</v>
      </c>
      <c r="D11122" s="3" t="s">
        <v>3531</v>
      </c>
    </row>
    <row r="11123">
      <c r="A11123" s="6" t="s">
        <v>4681</v>
      </c>
      <c r="B11123" s="2" t="s">
        <v>21969</v>
      </c>
      <c r="C11123" s="6" t="s">
        <v>21970</v>
      </c>
      <c r="D11123" s="3" t="s">
        <v>3531</v>
      </c>
    </row>
    <row r="11124">
      <c r="A11124" s="6" t="s">
        <v>4681</v>
      </c>
      <c r="B11124" s="2" t="s">
        <v>21971</v>
      </c>
      <c r="C11124" s="6" t="s">
        <v>21972</v>
      </c>
      <c r="D11124" s="3" t="s">
        <v>3531</v>
      </c>
    </row>
    <row r="11125">
      <c r="A11125" s="6" t="s">
        <v>4681</v>
      </c>
      <c r="B11125" s="2" t="s">
        <v>21973</v>
      </c>
      <c r="C11125" s="6" t="s">
        <v>21974</v>
      </c>
      <c r="D11125" s="3" t="s">
        <v>3531</v>
      </c>
    </row>
    <row r="11126">
      <c r="A11126" s="6" t="s">
        <v>4681</v>
      </c>
      <c r="B11126" s="2" t="s">
        <v>21975</v>
      </c>
      <c r="C11126" s="6" t="s">
        <v>21976</v>
      </c>
      <c r="D11126" s="3" t="s">
        <v>3531</v>
      </c>
    </row>
    <row r="11127">
      <c r="A11127" s="6" t="s">
        <v>4681</v>
      </c>
      <c r="B11127" s="2" t="s">
        <v>21977</v>
      </c>
      <c r="C11127" s="6" t="s">
        <v>21978</v>
      </c>
      <c r="D11127" s="3" t="s">
        <v>3531</v>
      </c>
    </row>
    <row r="11128">
      <c r="A11128" s="6" t="s">
        <v>4681</v>
      </c>
      <c r="B11128" s="2" t="s">
        <v>21979</v>
      </c>
      <c r="C11128" s="6" t="s">
        <v>21980</v>
      </c>
      <c r="D11128" s="3" t="s">
        <v>3531</v>
      </c>
    </row>
    <row r="11129">
      <c r="A11129" s="6" t="s">
        <v>4681</v>
      </c>
      <c r="B11129" s="2" t="s">
        <v>21981</v>
      </c>
      <c r="C11129" s="6" t="s">
        <v>21982</v>
      </c>
      <c r="D11129" s="3" t="s">
        <v>3531</v>
      </c>
    </row>
    <row r="11130">
      <c r="A11130" s="6" t="s">
        <v>4681</v>
      </c>
      <c r="B11130" s="2" t="s">
        <v>21983</v>
      </c>
      <c r="C11130" s="6" t="s">
        <v>21984</v>
      </c>
      <c r="D11130" s="3" t="s">
        <v>3533</v>
      </c>
    </row>
    <row r="11131">
      <c r="A11131" s="6" t="s">
        <v>4681</v>
      </c>
      <c r="B11131" s="2" t="s">
        <v>21985</v>
      </c>
      <c r="C11131" s="6" t="s">
        <v>21986</v>
      </c>
      <c r="D11131" s="3" t="s">
        <v>3533</v>
      </c>
    </row>
    <row r="11132">
      <c r="A11132" s="6" t="s">
        <v>4681</v>
      </c>
      <c r="B11132" s="2" t="s">
        <v>21987</v>
      </c>
      <c r="C11132" s="6" t="s">
        <v>21988</v>
      </c>
      <c r="D11132" s="3" t="s">
        <v>3533</v>
      </c>
    </row>
    <row r="11133">
      <c r="A11133" s="6" t="s">
        <v>4681</v>
      </c>
      <c r="B11133" s="2" t="s">
        <v>21989</v>
      </c>
      <c r="C11133" s="6" t="s">
        <v>21990</v>
      </c>
      <c r="D11133" s="3" t="s">
        <v>3533</v>
      </c>
    </row>
    <row r="11134">
      <c r="A11134" s="6" t="s">
        <v>4681</v>
      </c>
      <c r="B11134" s="2" t="s">
        <v>21991</v>
      </c>
      <c r="C11134" s="6" t="s">
        <v>21992</v>
      </c>
      <c r="D11134" s="3" t="s">
        <v>3533</v>
      </c>
    </row>
    <row r="11135">
      <c r="A11135" s="6" t="s">
        <v>4681</v>
      </c>
      <c r="B11135" s="2" t="s">
        <v>21993</v>
      </c>
      <c r="C11135" s="6" t="s">
        <v>21994</v>
      </c>
      <c r="D11135" s="3" t="s">
        <v>3533</v>
      </c>
    </row>
    <row r="11136">
      <c r="A11136" s="6" t="s">
        <v>4681</v>
      </c>
      <c r="B11136" s="2" t="s">
        <v>21995</v>
      </c>
      <c r="C11136" s="6" t="s">
        <v>21996</v>
      </c>
      <c r="D11136" s="3" t="s">
        <v>3533</v>
      </c>
    </row>
    <row r="11137">
      <c r="A11137" s="6" t="s">
        <v>4681</v>
      </c>
      <c r="B11137" s="2" t="s">
        <v>21997</v>
      </c>
      <c r="C11137" s="6" t="s">
        <v>21998</v>
      </c>
      <c r="D11137" s="3" t="s">
        <v>3533</v>
      </c>
    </row>
    <row r="11138">
      <c r="A11138" s="6" t="s">
        <v>4681</v>
      </c>
      <c r="B11138" s="2" t="s">
        <v>21999</v>
      </c>
      <c r="C11138" s="6" t="s">
        <v>22000</v>
      </c>
      <c r="D11138" s="3" t="s">
        <v>3533</v>
      </c>
    </row>
    <row r="11139">
      <c r="A11139" s="6" t="s">
        <v>4681</v>
      </c>
      <c r="B11139" s="2" t="s">
        <v>22001</v>
      </c>
      <c r="C11139" s="6" t="s">
        <v>22002</v>
      </c>
      <c r="D11139" s="3" t="s">
        <v>3535</v>
      </c>
    </row>
    <row r="11140">
      <c r="A11140" s="6" t="s">
        <v>4681</v>
      </c>
      <c r="B11140" s="2" t="s">
        <v>22003</v>
      </c>
      <c r="C11140" s="6" t="s">
        <v>22004</v>
      </c>
      <c r="D11140" s="3" t="s">
        <v>3535</v>
      </c>
    </row>
    <row r="11141">
      <c r="A11141" s="6" t="s">
        <v>4681</v>
      </c>
      <c r="B11141" s="2" t="s">
        <v>22005</v>
      </c>
      <c r="C11141" s="6" t="s">
        <v>22006</v>
      </c>
      <c r="D11141" s="3" t="s">
        <v>3535</v>
      </c>
    </row>
    <row r="11142">
      <c r="A11142" s="6" t="s">
        <v>4681</v>
      </c>
      <c r="B11142" s="2" t="s">
        <v>22007</v>
      </c>
      <c r="C11142" s="6" t="s">
        <v>22008</v>
      </c>
      <c r="D11142" s="3" t="s">
        <v>3535</v>
      </c>
    </row>
    <row r="11143">
      <c r="A11143" s="6" t="s">
        <v>4681</v>
      </c>
      <c r="B11143" s="2" t="s">
        <v>22009</v>
      </c>
      <c r="C11143" s="6" t="s">
        <v>22010</v>
      </c>
      <c r="D11143" s="3" t="s">
        <v>3535</v>
      </c>
    </row>
    <row r="11144">
      <c r="A11144" s="6" t="s">
        <v>4681</v>
      </c>
      <c r="B11144" s="2" t="s">
        <v>22011</v>
      </c>
      <c r="C11144" s="6" t="s">
        <v>22012</v>
      </c>
      <c r="D11144" s="3" t="s">
        <v>3535</v>
      </c>
    </row>
    <row r="11145">
      <c r="A11145" s="6" t="s">
        <v>4681</v>
      </c>
      <c r="B11145" s="2" t="s">
        <v>22013</v>
      </c>
      <c r="C11145" s="6" t="s">
        <v>22014</v>
      </c>
      <c r="D11145" s="3" t="s">
        <v>3535</v>
      </c>
    </row>
    <row r="11146">
      <c r="A11146" s="6" t="s">
        <v>4681</v>
      </c>
      <c r="B11146" s="2" t="s">
        <v>22015</v>
      </c>
      <c r="C11146" s="6" t="s">
        <v>22016</v>
      </c>
      <c r="D11146" s="3" t="s">
        <v>3535</v>
      </c>
    </row>
    <row r="11147">
      <c r="A11147" s="6" t="s">
        <v>4681</v>
      </c>
      <c r="B11147" s="2" t="s">
        <v>22017</v>
      </c>
      <c r="C11147" s="6" t="s">
        <v>22018</v>
      </c>
      <c r="D11147" s="3" t="s">
        <v>3535</v>
      </c>
    </row>
    <row r="11148">
      <c r="A11148" s="6" t="s">
        <v>4681</v>
      </c>
      <c r="B11148" s="2" t="s">
        <v>22019</v>
      </c>
      <c r="C11148" s="6" t="s">
        <v>22020</v>
      </c>
      <c r="D11148" s="3" t="s">
        <v>3537</v>
      </c>
    </row>
    <row r="11149">
      <c r="A11149" s="6" t="s">
        <v>4681</v>
      </c>
      <c r="B11149" s="2" t="s">
        <v>22021</v>
      </c>
      <c r="C11149" s="6" t="s">
        <v>22022</v>
      </c>
      <c r="D11149" s="3" t="s">
        <v>3537</v>
      </c>
    </row>
    <row r="11150">
      <c r="A11150" s="6" t="s">
        <v>4681</v>
      </c>
      <c r="B11150" s="2" t="s">
        <v>22023</v>
      </c>
      <c r="C11150" s="6" t="s">
        <v>22024</v>
      </c>
      <c r="D11150" s="3" t="s">
        <v>3537</v>
      </c>
    </row>
    <row r="11151">
      <c r="A11151" s="6" t="s">
        <v>4681</v>
      </c>
      <c r="B11151" s="2" t="s">
        <v>22025</v>
      </c>
      <c r="C11151" s="6" t="s">
        <v>22026</v>
      </c>
      <c r="D11151" s="3" t="s">
        <v>3537</v>
      </c>
    </row>
    <row r="11152">
      <c r="A11152" s="6" t="s">
        <v>4681</v>
      </c>
      <c r="B11152" s="2" t="s">
        <v>22027</v>
      </c>
      <c r="C11152" s="6" t="s">
        <v>22028</v>
      </c>
      <c r="D11152" s="3" t="s">
        <v>3537</v>
      </c>
    </row>
    <row r="11153">
      <c r="A11153" s="6" t="s">
        <v>4681</v>
      </c>
      <c r="B11153" s="2" t="s">
        <v>22029</v>
      </c>
      <c r="C11153" s="6" t="s">
        <v>22030</v>
      </c>
      <c r="D11153" s="3" t="s">
        <v>3537</v>
      </c>
    </row>
    <row r="11154">
      <c r="A11154" s="6" t="s">
        <v>4681</v>
      </c>
      <c r="B11154" s="2" t="s">
        <v>22031</v>
      </c>
      <c r="C11154" s="6" t="s">
        <v>22032</v>
      </c>
      <c r="D11154" s="3" t="s">
        <v>3537</v>
      </c>
    </row>
    <row r="11155">
      <c r="A11155" s="6" t="s">
        <v>4681</v>
      </c>
      <c r="B11155" s="2" t="s">
        <v>22033</v>
      </c>
      <c r="C11155" s="6" t="s">
        <v>22034</v>
      </c>
      <c r="D11155" s="3" t="s">
        <v>3537</v>
      </c>
    </row>
    <row r="11156">
      <c r="A11156" s="6" t="s">
        <v>4681</v>
      </c>
      <c r="B11156" s="2" t="s">
        <v>22035</v>
      </c>
      <c r="C11156" s="6" t="s">
        <v>22036</v>
      </c>
      <c r="D11156" s="3" t="s">
        <v>3537</v>
      </c>
    </row>
    <row r="11157">
      <c r="A11157" s="6" t="s">
        <v>4681</v>
      </c>
      <c r="B11157" s="2" t="s">
        <v>22037</v>
      </c>
      <c r="C11157" s="6" t="s">
        <v>22038</v>
      </c>
      <c r="D11157" s="3" t="s">
        <v>3539</v>
      </c>
    </row>
    <row r="11158">
      <c r="A11158" s="6" t="s">
        <v>4681</v>
      </c>
      <c r="B11158" s="2" t="s">
        <v>22039</v>
      </c>
      <c r="C11158" s="6" t="s">
        <v>22040</v>
      </c>
      <c r="D11158" s="3" t="s">
        <v>3539</v>
      </c>
    </row>
    <row r="11159">
      <c r="A11159" s="6" t="s">
        <v>4681</v>
      </c>
      <c r="B11159" s="2" t="s">
        <v>22041</v>
      </c>
      <c r="C11159" s="6" t="s">
        <v>22042</v>
      </c>
      <c r="D11159" s="3" t="s">
        <v>3539</v>
      </c>
    </row>
    <row r="11160">
      <c r="A11160" s="6" t="s">
        <v>4681</v>
      </c>
      <c r="B11160" s="2" t="s">
        <v>22043</v>
      </c>
      <c r="C11160" s="6" t="s">
        <v>22044</v>
      </c>
      <c r="D11160" s="3" t="s">
        <v>3539</v>
      </c>
    </row>
    <row r="11161">
      <c r="A11161" s="6" t="s">
        <v>4681</v>
      </c>
      <c r="B11161" s="2" t="s">
        <v>22045</v>
      </c>
      <c r="C11161" s="6" t="s">
        <v>22046</v>
      </c>
      <c r="D11161" s="3" t="s">
        <v>3539</v>
      </c>
    </row>
    <row r="11162">
      <c r="A11162" s="6" t="s">
        <v>4681</v>
      </c>
      <c r="B11162" s="2" t="s">
        <v>22047</v>
      </c>
      <c r="C11162" s="6" t="s">
        <v>22048</v>
      </c>
      <c r="D11162" s="3" t="s">
        <v>3539</v>
      </c>
    </row>
    <row r="11163">
      <c r="A11163" s="6" t="s">
        <v>4681</v>
      </c>
      <c r="B11163" s="2" t="s">
        <v>22049</v>
      </c>
      <c r="C11163" s="6" t="s">
        <v>22050</v>
      </c>
      <c r="D11163" s="3" t="s">
        <v>3539</v>
      </c>
    </row>
    <row r="11164">
      <c r="A11164" s="6" t="s">
        <v>4681</v>
      </c>
      <c r="B11164" s="2" t="s">
        <v>22051</v>
      </c>
      <c r="C11164" s="6" t="s">
        <v>22052</v>
      </c>
      <c r="D11164" s="3" t="s">
        <v>3539</v>
      </c>
    </row>
    <row r="11165">
      <c r="A11165" s="6" t="s">
        <v>4681</v>
      </c>
      <c r="B11165" s="2" t="s">
        <v>22053</v>
      </c>
      <c r="C11165" s="6" t="s">
        <v>22054</v>
      </c>
      <c r="D11165" s="3" t="s">
        <v>3539</v>
      </c>
    </row>
    <row r="11166">
      <c r="A11166" s="6" t="s">
        <v>4681</v>
      </c>
      <c r="B11166" s="2" t="s">
        <v>22055</v>
      </c>
      <c r="C11166" s="6" t="s">
        <v>22056</v>
      </c>
      <c r="D11166" s="3" t="s">
        <v>3541</v>
      </c>
    </row>
    <row r="11167">
      <c r="A11167" s="6" t="s">
        <v>4681</v>
      </c>
      <c r="B11167" s="2" t="s">
        <v>22057</v>
      </c>
      <c r="C11167" s="6" t="s">
        <v>22058</v>
      </c>
      <c r="D11167" s="3" t="s">
        <v>3541</v>
      </c>
    </row>
    <row r="11168">
      <c r="A11168" s="6" t="s">
        <v>4681</v>
      </c>
      <c r="B11168" s="2" t="s">
        <v>22059</v>
      </c>
      <c r="C11168" s="6" t="s">
        <v>22060</v>
      </c>
      <c r="D11168" s="3" t="s">
        <v>3541</v>
      </c>
    </row>
    <row r="11169">
      <c r="A11169" s="6" t="s">
        <v>4681</v>
      </c>
      <c r="B11169" s="2" t="s">
        <v>22061</v>
      </c>
      <c r="C11169" s="6" t="s">
        <v>22062</v>
      </c>
      <c r="D11169" s="3" t="s">
        <v>3541</v>
      </c>
    </row>
    <row r="11170">
      <c r="A11170" s="6" t="s">
        <v>4681</v>
      </c>
      <c r="B11170" s="2" t="s">
        <v>22063</v>
      </c>
      <c r="C11170" s="6" t="s">
        <v>22064</v>
      </c>
      <c r="D11170" s="3" t="s">
        <v>3541</v>
      </c>
    </row>
    <row r="11171">
      <c r="A11171" s="6" t="s">
        <v>4681</v>
      </c>
      <c r="B11171" s="2" t="s">
        <v>22065</v>
      </c>
      <c r="C11171" s="6" t="s">
        <v>22066</v>
      </c>
      <c r="D11171" s="3" t="s">
        <v>3541</v>
      </c>
    </row>
    <row r="11172">
      <c r="A11172" s="6" t="s">
        <v>4681</v>
      </c>
      <c r="B11172" s="2" t="s">
        <v>22067</v>
      </c>
      <c r="C11172" s="6" t="s">
        <v>22068</v>
      </c>
      <c r="D11172" s="3" t="s">
        <v>3541</v>
      </c>
    </row>
    <row r="11173">
      <c r="A11173" s="6" t="s">
        <v>4681</v>
      </c>
      <c r="B11173" s="2" t="s">
        <v>22069</v>
      </c>
      <c r="C11173" s="6" t="s">
        <v>22070</v>
      </c>
      <c r="D11173" s="3" t="s">
        <v>3541</v>
      </c>
    </row>
    <row r="11174">
      <c r="A11174" s="6" t="s">
        <v>4681</v>
      </c>
      <c r="B11174" s="2" t="s">
        <v>22071</v>
      </c>
      <c r="C11174" s="6" t="s">
        <v>22072</v>
      </c>
      <c r="D11174" s="3" t="s">
        <v>3541</v>
      </c>
    </row>
    <row r="11175">
      <c r="A11175" s="6" t="s">
        <v>4681</v>
      </c>
      <c r="B11175" s="2" t="s">
        <v>22073</v>
      </c>
      <c r="C11175" s="6" t="s">
        <v>22074</v>
      </c>
      <c r="D11175" s="3" t="s">
        <v>3543</v>
      </c>
    </row>
    <row r="11176">
      <c r="A11176" s="6" t="s">
        <v>4681</v>
      </c>
      <c r="B11176" s="2" t="s">
        <v>22075</v>
      </c>
      <c r="C11176" s="6" t="s">
        <v>22076</v>
      </c>
      <c r="D11176" s="3" t="s">
        <v>3543</v>
      </c>
    </row>
    <row r="11177">
      <c r="A11177" s="6" t="s">
        <v>4681</v>
      </c>
      <c r="B11177" s="2" t="s">
        <v>22077</v>
      </c>
      <c r="C11177" s="6" t="s">
        <v>22078</v>
      </c>
      <c r="D11177" s="3" t="s">
        <v>3543</v>
      </c>
    </row>
    <row r="11178">
      <c r="A11178" s="6" t="s">
        <v>4681</v>
      </c>
      <c r="B11178" s="2" t="s">
        <v>22079</v>
      </c>
      <c r="C11178" s="6" t="s">
        <v>22080</v>
      </c>
      <c r="D11178" s="3" t="s">
        <v>3543</v>
      </c>
    </row>
    <row r="11179">
      <c r="A11179" s="6" t="s">
        <v>4681</v>
      </c>
      <c r="B11179" s="2" t="s">
        <v>22081</v>
      </c>
      <c r="C11179" s="6" t="s">
        <v>22082</v>
      </c>
      <c r="D11179" s="3" t="s">
        <v>3543</v>
      </c>
    </row>
    <row r="11180">
      <c r="A11180" s="6" t="s">
        <v>4681</v>
      </c>
      <c r="B11180" s="2" t="s">
        <v>22083</v>
      </c>
      <c r="C11180" s="6" t="s">
        <v>22084</v>
      </c>
      <c r="D11180" s="3" t="s">
        <v>3543</v>
      </c>
    </row>
    <row r="11181">
      <c r="A11181" s="6" t="s">
        <v>4681</v>
      </c>
      <c r="B11181" s="2" t="s">
        <v>22085</v>
      </c>
      <c r="C11181" s="6" t="s">
        <v>22086</v>
      </c>
      <c r="D11181" s="3" t="s">
        <v>3543</v>
      </c>
    </row>
    <row r="11182">
      <c r="A11182" s="6" t="s">
        <v>4681</v>
      </c>
      <c r="B11182" s="2" t="s">
        <v>22087</v>
      </c>
      <c r="C11182" s="6" t="s">
        <v>22088</v>
      </c>
      <c r="D11182" s="3" t="s">
        <v>3543</v>
      </c>
    </row>
    <row r="11183">
      <c r="A11183" s="6" t="s">
        <v>4681</v>
      </c>
      <c r="B11183" s="2" t="s">
        <v>22089</v>
      </c>
      <c r="C11183" s="6" t="s">
        <v>22090</v>
      </c>
      <c r="D11183" s="3" t="s">
        <v>3543</v>
      </c>
    </row>
    <row r="11184">
      <c r="A11184" s="6" t="s">
        <v>4681</v>
      </c>
      <c r="B11184" s="2" t="s">
        <v>22091</v>
      </c>
      <c r="C11184" s="6" t="s">
        <v>22092</v>
      </c>
      <c r="D11184" s="3" t="s">
        <v>3545</v>
      </c>
    </row>
    <row r="11185">
      <c r="A11185" s="6" t="s">
        <v>4681</v>
      </c>
      <c r="B11185" s="2" t="s">
        <v>22093</v>
      </c>
      <c r="C11185" s="6" t="s">
        <v>21915</v>
      </c>
      <c r="D11185" s="3" t="s">
        <v>3545</v>
      </c>
    </row>
    <row r="11186">
      <c r="A11186" s="6" t="s">
        <v>4681</v>
      </c>
      <c r="B11186" s="2" t="s">
        <v>22094</v>
      </c>
      <c r="C11186" s="6" t="s">
        <v>22095</v>
      </c>
      <c r="D11186" s="3" t="s">
        <v>3545</v>
      </c>
    </row>
    <row r="11187">
      <c r="A11187" s="6" t="s">
        <v>4681</v>
      </c>
      <c r="B11187" s="2" t="s">
        <v>22096</v>
      </c>
      <c r="C11187" s="6" t="s">
        <v>22097</v>
      </c>
      <c r="D11187" s="3" t="s">
        <v>3545</v>
      </c>
    </row>
    <row r="11188">
      <c r="A11188" s="6" t="s">
        <v>4681</v>
      </c>
      <c r="B11188" s="2" t="s">
        <v>22098</v>
      </c>
      <c r="C11188" s="6" t="s">
        <v>22099</v>
      </c>
      <c r="D11188" s="3" t="s">
        <v>3545</v>
      </c>
    </row>
    <row r="11189">
      <c r="A11189" s="6" t="s">
        <v>4681</v>
      </c>
      <c r="B11189" s="2" t="s">
        <v>22100</v>
      </c>
      <c r="C11189" s="6" t="s">
        <v>21603</v>
      </c>
      <c r="D11189" s="3" t="s">
        <v>3545</v>
      </c>
    </row>
    <row r="11190">
      <c r="A11190" s="6" t="s">
        <v>4681</v>
      </c>
      <c r="B11190" s="2" t="s">
        <v>22101</v>
      </c>
      <c r="C11190" s="6" t="s">
        <v>22102</v>
      </c>
      <c r="D11190" s="3" t="s">
        <v>3545</v>
      </c>
    </row>
    <row r="11191">
      <c r="A11191" s="6" t="s">
        <v>4681</v>
      </c>
      <c r="B11191" s="2" t="s">
        <v>22103</v>
      </c>
      <c r="C11191" s="6" t="s">
        <v>22104</v>
      </c>
      <c r="D11191" s="3" t="s">
        <v>3545</v>
      </c>
    </row>
    <row r="11192">
      <c r="A11192" s="6" t="s">
        <v>4681</v>
      </c>
      <c r="B11192" s="2" t="s">
        <v>22105</v>
      </c>
      <c r="C11192" s="6" t="s">
        <v>22106</v>
      </c>
      <c r="D11192" s="3" t="s">
        <v>3545</v>
      </c>
    </row>
    <row r="11193">
      <c r="A11193" s="6" t="s">
        <v>4681</v>
      </c>
      <c r="B11193" s="2" t="s">
        <v>22107</v>
      </c>
      <c r="C11193" s="6" t="s">
        <v>22108</v>
      </c>
      <c r="D11193" s="3" t="s">
        <v>3547</v>
      </c>
    </row>
    <row r="11194">
      <c r="A11194" s="6" t="s">
        <v>4681</v>
      </c>
      <c r="B11194" s="2" t="s">
        <v>22109</v>
      </c>
      <c r="C11194" s="6" t="s">
        <v>22110</v>
      </c>
      <c r="D11194" s="3" t="s">
        <v>3547</v>
      </c>
    </row>
    <row r="11195">
      <c r="A11195" s="6" t="s">
        <v>4681</v>
      </c>
      <c r="B11195" s="2" t="s">
        <v>22111</v>
      </c>
      <c r="C11195" s="6" t="s">
        <v>22112</v>
      </c>
      <c r="D11195" s="3" t="s">
        <v>3547</v>
      </c>
    </row>
    <row r="11196">
      <c r="A11196" s="6" t="s">
        <v>4681</v>
      </c>
      <c r="B11196" s="2" t="s">
        <v>22113</v>
      </c>
      <c r="C11196" s="6" t="s">
        <v>22114</v>
      </c>
      <c r="D11196" s="3" t="s">
        <v>3547</v>
      </c>
    </row>
    <row r="11197">
      <c r="A11197" s="6" t="s">
        <v>4681</v>
      </c>
      <c r="B11197" s="2" t="s">
        <v>22115</v>
      </c>
      <c r="C11197" s="6" t="s">
        <v>22116</v>
      </c>
      <c r="D11197" s="3" t="s">
        <v>3547</v>
      </c>
    </row>
    <row r="11198">
      <c r="A11198" s="6" t="s">
        <v>4681</v>
      </c>
      <c r="B11198" s="2" t="s">
        <v>22117</v>
      </c>
      <c r="C11198" s="6" t="s">
        <v>22118</v>
      </c>
      <c r="D11198" s="3" t="s">
        <v>3547</v>
      </c>
    </row>
    <row r="11199">
      <c r="A11199" s="6" t="s">
        <v>4681</v>
      </c>
      <c r="B11199" s="2" t="s">
        <v>22119</v>
      </c>
      <c r="C11199" s="6" t="s">
        <v>22120</v>
      </c>
      <c r="D11199" s="3" t="s">
        <v>3547</v>
      </c>
    </row>
    <row r="11200">
      <c r="A11200" s="6" t="s">
        <v>4681</v>
      </c>
      <c r="B11200" s="2" t="s">
        <v>22121</v>
      </c>
      <c r="C11200" s="6" t="s">
        <v>22122</v>
      </c>
      <c r="D11200" s="3" t="s">
        <v>3547</v>
      </c>
    </row>
    <row r="11201">
      <c r="A11201" s="6" t="s">
        <v>4681</v>
      </c>
      <c r="B11201" s="2" t="s">
        <v>22123</v>
      </c>
      <c r="C11201" s="6" t="s">
        <v>22124</v>
      </c>
      <c r="D11201" s="3" t="s">
        <v>3547</v>
      </c>
    </row>
    <row r="11202">
      <c r="A11202" s="6" t="s">
        <v>4681</v>
      </c>
      <c r="B11202" s="2" t="s">
        <v>22125</v>
      </c>
      <c r="C11202" s="6" t="s">
        <v>22126</v>
      </c>
      <c r="D11202" s="3" t="s">
        <v>3550</v>
      </c>
    </row>
    <row r="11203">
      <c r="A11203" s="6" t="s">
        <v>4681</v>
      </c>
      <c r="B11203" s="2" t="s">
        <v>22127</v>
      </c>
      <c r="C11203" s="6" t="s">
        <v>22128</v>
      </c>
      <c r="D11203" s="3" t="s">
        <v>3550</v>
      </c>
    </row>
    <row r="11204">
      <c r="A11204" s="6" t="s">
        <v>4681</v>
      </c>
      <c r="B11204" s="2" t="s">
        <v>22129</v>
      </c>
      <c r="C11204" s="6" t="s">
        <v>22130</v>
      </c>
      <c r="D11204" s="3" t="s">
        <v>3550</v>
      </c>
    </row>
    <row r="11205">
      <c r="A11205" s="6" t="s">
        <v>4681</v>
      </c>
      <c r="B11205" s="2" t="s">
        <v>22131</v>
      </c>
      <c r="C11205" s="6" t="s">
        <v>22132</v>
      </c>
      <c r="D11205" s="3" t="s">
        <v>3550</v>
      </c>
    </row>
    <row r="11206">
      <c r="A11206" s="6" t="s">
        <v>4681</v>
      </c>
      <c r="B11206" s="2" t="s">
        <v>22133</v>
      </c>
      <c r="C11206" s="6" t="s">
        <v>22134</v>
      </c>
      <c r="D11206" s="3" t="s">
        <v>3550</v>
      </c>
    </row>
    <row r="11207">
      <c r="A11207" s="6" t="s">
        <v>4681</v>
      </c>
      <c r="B11207" s="2" t="s">
        <v>22135</v>
      </c>
      <c r="C11207" s="6" t="s">
        <v>22136</v>
      </c>
      <c r="D11207" s="3" t="s">
        <v>3550</v>
      </c>
    </row>
    <row r="11208">
      <c r="A11208" s="6" t="s">
        <v>4681</v>
      </c>
      <c r="B11208" s="2" t="s">
        <v>22137</v>
      </c>
      <c r="C11208" s="6" t="s">
        <v>22138</v>
      </c>
      <c r="D11208" s="3" t="s">
        <v>3550</v>
      </c>
    </row>
    <row r="11209">
      <c r="A11209" s="6" t="s">
        <v>4681</v>
      </c>
      <c r="B11209" s="2" t="s">
        <v>22139</v>
      </c>
      <c r="C11209" s="6" t="s">
        <v>22140</v>
      </c>
      <c r="D11209" s="3" t="s">
        <v>3550</v>
      </c>
    </row>
    <row r="11210">
      <c r="A11210" s="6" t="s">
        <v>4681</v>
      </c>
      <c r="B11210" s="2" t="s">
        <v>22141</v>
      </c>
      <c r="C11210" s="6" t="s">
        <v>22142</v>
      </c>
      <c r="D11210" s="3" t="s">
        <v>3550</v>
      </c>
    </row>
    <row r="11211">
      <c r="A11211" s="6" t="s">
        <v>4681</v>
      </c>
      <c r="B11211" s="2" t="s">
        <v>22143</v>
      </c>
      <c r="C11211" s="6" t="s">
        <v>22144</v>
      </c>
      <c r="D11211" s="3" t="s">
        <v>3552</v>
      </c>
    </row>
    <row r="11212">
      <c r="A11212" s="6" t="s">
        <v>4681</v>
      </c>
      <c r="B11212" s="2" t="s">
        <v>22145</v>
      </c>
      <c r="C11212" s="6" t="s">
        <v>22146</v>
      </c>
      <c r="D11212" s="3" t="s">
        <v>3552</v>
      </c>
    </row>
    <row r="11213">
      <c r="A11213" s="6" t="s">
        <v>4681</v>
      </c>
      <c r="B11213" s="2" t="s">
        <v>22147</v>
      </c>
      <c r="C11213" s="6" t="s">
        <v>22148</v>
      </c>
      <c r="D11213" s="3" t="s">
        <v>3552</v>
      </c>
    </row>
    <row r="11214">
      <c r="A11214" s="6" t="s">
        <v>4681</v>
      </c>
      <c r="B11214" s="2" t="s">
        <v>22149</v>
      </c>
      <c r="C11214" s="6" t="s">
        <v>22150</v>
      </c>
      <c r="D11214" s="3" t="s">
        <v>3552</v>
      </c>
    </row>
    <row r="11215">
      <c r="A11215" s="6" t="s">
        <v>4681</v>
      </c>
      <c r="B11215" s="2" t="s">
        <v>22151</v>
      </c>
      <c r="C11215" s="6" t="s">
        <v>22152</v>
      </c>
      <c r="D11215" s="3" t="s">
        <v>3552</v>
      </c>
    </row>
    <row r="11216">
      <c r="A11216" s="6" t="s">
        <v>4681</v>
      </c>
      <c r="B11216" s="2" t="s">
        <v>22153</v>
      </c>
      <c r="C11216" s="6" t="s">
        <v>22154</v>
      </c>
      <c r="D11216" s="3" t="s">
        <v>3552</v>
      </c>
    </row>
    <row r="11217">
      <c r="A11217" s="6" t="s">
        <v>4681</v>
      </c>
      <c r="B11217" s="2" t="s">
        <v>22155</v>
      </c>
      <c r="C11217" s="6" t="s">
        <v>22156</v>
      </c>
      <c r="D11217" s="3" t="s">
        <v>3552</v>
      </c>
    </row>
    <row r="11218">
      <c r="A11218" s="6" t="s">
        <v>4681</v>
      </c>
      <c r="B11218" s="2" t="s">
        <v>22157</v>
      </c>
      <c r="C11218" s="6" t="s">
        <v>22158</v>
      </c>
      <c r="D11218" s="3" t="s">
        <v>3552</v>
      </c>
    </row>
    <row r="11219">
      <c r="A11219" s="6" t="s">
        <v>4681</v>
      </c>
      <c r="B11219" s="2" t="s">
        <v>22159</v>
      </c>
      <c r="C11219" s="6" t="s">
        <v>22160</v>
      </c>
      <c r="D11219" s="3" t="s">
        <v>3552</v>
      </c>
    </row>
    <row r="11220">
      <c r="A11220" s="6" t="s">
        <v>4681</v>
      </c>
      <c r="B11220" s="2" t="s">
        <v>22161</v>
      </c>
      <c r="C11220" s="6" t="s">
        <v>22162</v>
      </c>
      <c r="D11220" s="3" t="s">
        <v>3554</v>
      </c>
    </row>
    <row r="11221">
      <c r="A11221" s="6" t="s">
        <v>4681</v>
      </c>
      <c r="B11221" s="2" t="s">
        <v>22163</v>
      </c>
      <c r="C11221" s="6" t="s">
        <v>22164</v>
      </c>
      <c r="D11221" s="3" t="s">
        <v>3554</v>
      </c>
    </row>
    <row r="11222">
      <c r="A11222" s="6" t="s">
        <v>4681</v>
      </c>
      <c r="B11222" s="2" t="s">
        <v>22165</v>
      </c>
      <c r="C11222" s="6" t="s">
        <v>22166</v>
      </c>
      <c r="D11222" s="3" t="s">
        <v>3554</v>
      </c>
    </row>
    <row r="11223">
      <c r="A11223" s="6" t="s">
        <v>4681</v>
      </c>
      <c r="B11223" s="2" t="s">
        <v>22167</v>
      </c>
      <c r="C11223" s="6" t="s">
        <v>22168</v>
      </c>
      <c r="D11223" s="3" t="s">
        <v>3554</v>
      </c>
    </row>
    <row r="11224">
      <c r="A11224" s="6" t="s">
        <v>4681</v>
      </c>
      <c r="B11224" s="2" t="s">
        <v>22169</v>
      </c>
      <c r="C11224" s="6" t="s">
        <v>22170</v>
      </c>
      <c r="D11224" s="3" t="s">
        <v>3554</v>
      </c>
    </row>
    <row r="11225">
      <c r="A11225" s="6" t="s">
        <v>4681</v>
      </c>
      <c r="B11225" s="2" t="s">
        <v>22171</v>
      </c>
      <c r="C11225" s="6" t="s">
        <v>22172</v>
      </c>
      <c r="D11225" s="3" t="s">
        <v>3554</v>
      </c>
    </row>
    <row r="11226">
      <c r="A11226" s="6" t="s">
        <v>4681</v>
      </c>
      <c r="B11226" s="2" t="s">
        <v>22173</v>
      </c>
      <c r="C11226" s="6" t="s">
        <v>22174</v>
      </c>
      <c r="D11226" s="3" t="s">
        <v>3554</v>
      </c>
    </row>
    <row r="11227">
      <c r="A11227" s="6" t="s">
        <v>4681</v>
      </c>
      <c r="B11227" s="2" t="s">
        <v>22175</v>
      </c>
      <c r="C11227" s="6" t="s">
        <v>22176</v>
      </c>
      <c r="D11227" s="3" t="s">
        <v>3554</v>
      </c>
    </row>
    <row r="11228">
      <c r="A11228" s="6" t="s">
        <v>4681</v>
      </c>
      <c r="B11228" s="2" t="s">
        <v>22177</v>
      </c>
      <c r="C11228" s="6" t="s">
        <v>22178</v>
      </c>
      <c r="D11228" s="3" t="s">
        <v>3554</v>
      </c>
    </row>
    <row r="11229">
      <c r="A11229" s="6" t="s">
        <v>4681</v>
      </c>
      <c r="B11229" s="2" t="s">
        <v>22179</v>
      </c>
      <c r="C11229" s="6" t="s">
        <v>22180</v>
      </c>
      <c r="D11229" s="3" t="s">
        <v>3556</v>
      </c>
    </row>
    <row r="11230">
      <c r="A11230" s="6" t="s">
        <v>4681</v>
      </c>
      <c r="B11230" s="2" t="s">
        <v>22181</v>
      </c>
      <c r="C11230" s="6" t="s">
        <v>22182</v>
      </c>
      <c r="D11230" s="3" t="s">
        <v>3556</v>
      </c>
    </row>
    <row r="11231">
      <c r="A11231" s="6" t="s">
        <v>4681</v>
      </c>
      <c r="B11231" s="2" t="s">
        <v>22183</v>
      </c>
      <c r="C11231" s="6" t="s">
        <v>22184</v>
      </c>
      <c r="D11231" s="3" t="s">
        <v>3556</v>
      </c>
    </row>
    <row r="11232">
      <c r="A11232" s="6" t="s">
        <v>4681</v>
      </c>
      <c r="B11232" s="2" t="s">
        <v>22185</v>
      </c>
      <c r="C11232" s="6" t="s">
        <v>22186</v>
      </c>
      <c r="D11232" s="3" t="s">
        <v>3556</v>
      </c>
    </row>
    <row r="11233">
      <c r="A11233" s="6" t="s">
        <v>4681</v>
      </c>
      <c r="B11233" s="2" t="s">
        <v>22187</v>
      </c>
      <c r="C11233" s="6" t="s">
        <v>22188</v>
      </c>
      <c r="D11233" s="3" t="s">
        <v>3556</v>
      </c>
    </row>
    <row r="11234">
      <c r="A11234" s="6" t="s">
        <v>4681</v>
      </c>
      <c r="B11234" s="2" t="s">
        <v>22189</v>
      </c>
      <c r="C11234" s="6" t="s">
        <v>22190</v>
      </c>
      <c r="D11234" s="3" t="s">
        <v>3556</v>
      </c>
    </row>
    <row r="11235">
      <c r="A11235" s="6" t="s">
        <v>4681</v>
      </c>
      <c r="B11235" s="2" t="s">
        <v>22191</v>
      </c>
      <c r="C11235" s="6" t="s">
        <v>22192</v>
      </c>
      <c r="D11235" s="3" t="s">
        <v>3556</v>
      </c>
    </row>
    <row r="11236">
      <c r="A11236" s="6" t="s">
        <v>4681</v>
      </c>
      <c r="B11236" s="2" t="s">
        <v>22193</v>
      </c>
      <c r="C11236" s="6" t="s">
        <v>22194</v>
      </c>
      <c r="D11236" s="3" t="s">
        <v>3556</v>
      </c>
    </row>
    <row r="11237">
      <c r="A11237" s="6" t="s">
        <v>4681</v>
      </c>
      <c r="B11237" s="2" t="s">
        <v>22195</v>
      </c>
      <c r="C11237" s="6" t="s">
        <v>22196</v>
      </c>
      <c r="D11237" s="3" t="s">
        <v>3556</v>
      </c>
    </row>
    <row r="11238">
      <c r="A11238" s="6" t="s">
        <v>4681</v>
      </c>
      <c r="B11238" s="2" t="s">
        <v>22197</v>
      </c>
      <c r="C11238" s="6" t="s">
        <v>22198</v>
      </c>
      <c r="D11238" s="3" t="s">
        <v>3558</v>
      </c>
    </row>
    <row r="11239">
      <c r="A11239" s="6" t="s">
        <v>4681</v>
      </c>
      <c r="B11239" s="2" t="s">
        <v>22199</v>
      </c>
      <c r="C11239" s="6" t="s">
        <v>22200</v>
      </c>
      <c r="D11239" s="3" t="s">
        <v>3558</v>
      </c>
    </row>
    <row r="11240">
      <c r="A11240" s="6" t="s">
        <v>4681</v>
      </c>
      <c r="B11240" s="2" t="s">
        <v>22201</v>
      </c>
      <c r="C11240" s="6" t="s">
        <v>22202</v>
      </c>
      <c r="D11240" s="3" t="s">
        <v>3558</v>
      </c>
    </row>
    <row r="11241">
      <c r="A11241" s="6" t="s">
        <v>4681</v>
      </c>
      <c r="B11241" s="2" t="s">
        <v>22203</v>
      </c>
      <c r="C11241" s="6" t="s">
        <v>22204</v>
      </c>
      <c r="D11241" s="3" t="s">
        <v>3558</v>
      </c>
    </row>
    <row r="11242">
      <c r="A11242" s="6" t="s">
        <v>4681</v>
      </c>
      <c r="B11242" s="2" t="s">
        <v>22205</v>
      </c>
      <c r="C11242" s="6" t="s">
        <v>22206</v>
      </c>
      <c r="D11242" s="3" t="s">
        <v>3558</v>
      </c>
    </row>
    <row r="11243">
      <c r="A11243" s="6" t="s">
        <v>4681</v>
      </c>
      <c r="B11243" s="2" t="s">
        <v>22207</v>
      </c>
      <c r="C11243" s="6" t="s">
        <v>22208</v>
      </c>
      <c r="D11243" s="3" t="s">
        <v>3558</v>
      </c>
    </row>
    <row r="11244">
      <c r="A11244" s="6" t="s">
        <v>4681</v>
      </c>
      <c r="B11244" s="2" t="s">
        <v>22209</v>
      </c>
      <c r="C11244" s="6" t="s">
        <v>22210</v>
      </c>
      <c r="D11244" s="3" t="s">
        <v>3558</v>
      </c>
    </row>
    <row r="11245">
      <c r="A11245" s="6" t="s">
        <v>4681</v>
      </c>
      <c r="B11245" s="2" t="s">
        <v>22211</v>
      </c>
      <c r="C11245" s="6" t="s">
        <v>22212</v>
      </c>
      <c r="D11245" s="3" t="s">
        <v>3558</v>
      </c>
    </row>
    <row r="11246">
      <c r="A11246" s="6" t="s">
        <v>4681</v>
      </c>
      <c r="B11246" s="2" t="s">
        <v>22213</v>
      </c>
      <c r="C11246" s="6" t="s">
        <v>22214</v>
      </c>
      <c r="D11246" s="3" t="s">
        <v>3558</v>
      </c>
    </row>
    <row r="11247">
      <c r="A11247" s="6" t="s">
        <v>4681</v>
      </c>
      <c r="B11247" s="2" t="s">
        <v>22215</v>
      </c>
      <c r="C11247" s="6" t="s">
        <v>22216</v>
      </c>
      <c r="D11247" s="3" t="s">
        <v>3560</v>
      </c>
    </row>
    <row r="11248">
      <c r="A11248" s="6" t="s">
        <v>4681</v>
      </c>
      <c r="B11248" s="2" t="s">
        <v>22217</v>
      </c>
      <c r="C11248" s="6" t="s">
        <v>22218</v>
      </c>
      <c r="D11248" s="3" t="s">
        <v>3560</v>
      </c>
    </row>
    <row r="11249">
      <c r="A11249" s="6" t="s">
        <v>4681</v>
      </c>
      <c r="B11249" s="2" t="s">
        <v>22219</v>
      </c>
      <c r="C11249" s="6" t="s">
        <v>22220</v>
      </c>
      <c r="D11249" s="3" t="s">
        <v>3560</v>
      </c>
    </row>
    <row r="11250">
      <c r="A11250" s="6" t="s">
        <v>4681</v>
      </c>
      <c r="B11250" s="2" t="s">
        <v>22221</v>
      </c>
      <c r="C11250" s="6" t="s">
        <v>22222</v>
      </c>
      <c r="D11250" s="3" t="s">
        <v>3560</v>
      </c>
    </row>
    <row r="11251">
      <c r="A11251" s="6" t="s">
        <v>4681</v>
      </c>
      <c r="B11251" s="2" t="s">
        <v>22223</v>
      </c>
      <c r="C11251" s="6" t="s">
        <v>22224</v>
      </c>
      <c r="D11251" s="3" t="s">
        <v>3560</v>
      </c>
    </row>
    <row r="11252">
      <c r="A11252" s="6" t="s">
        <v>4681</v>
      </c>
      <c r="B11252" s="2" t="s">
        <v>22225</v>
      </c>
      <c r="C11252" s="6" t="s">
        <v>22226</v>
      </c>
      <c r="D11252" s="3" t="s">
        <v>3560</v>
      </c>
    </row>
    <row r="11253">
      <c r="A11253" s="6" t="s">
        <v>4681</v>
      </c>
      <c r="B11253" s="2" t="s">
        <v>22227</v>
      </c>
      <c r="C11253" s="6" t="s">
        <v>22228</v>
      </c>
      <c r="D11253" s="3" t="s">
        <v>3560</v>
      </c>
    </row>
    <row r="11254">
      <c r="A11254" s="6" t="s">
        <v>4681</v>
      </c>
      <c r="B11254" s="2" t="s">
        <v>22229</v>
      </c>
      <c r="C11254" s="6" t="s">
        <v>22230</v>
      </c>
      <c r="D11254" s="3" t="s">
        <v>3560</v>
      </c>
    </row>
    <row r="11255">
      <c r="A11255" s="6" t="s">
        <v>4681</v>
      </c>
      <c r="B11255" s="2" t="s">
        <v>22231</v>
      </c>
      <c r="C11255" s="6" t="s">
        <v>22232</v>
      </c>
      <c r="D11255" s="3" t="s">
        <v>3560</v>
      </c>
    </row>
    <row r="11256">
      <c r="A11256" s="6" t="s">
        <v>4681</v>
      </c>
      <c r="B11256" s="2" t="s">
        <v>22233</v>
      </c>
      <c r="C11256" s="6" t="s">
        <v>22234</v>
      </c>
      <c r="D11256" s="3" t="s">
        <v>3562</v>
      </c>
    </row>
    <row r="11257">
      <c r="A11257" s="6" t="s">
        <v>4681</v>
      </c>
      <c r="B11257" s="2" t="s">
        <v>22235</v>
      </c>
      <c r="C11257" s="6" t="s">
        <v>22236</v>
      </c>
      <c r="D11257" s="3" t="s">
        <v>3562</v>
      </c>
    </row>
    <row r="11258">
      <c r="A11258" s="6" t="s">
        <v>4681</v>
      </c>
      <c r="B11258" s="2" t="s">
        <v>22237</v>
      </c>
      <c r="C11258" s="6" t="s">
        <v>22238</v>
      </c>
      <c r="D11258" s="3" t="s">
        <v>3562</v>
      </c>
    </row>
    <row r="11259">
      <c r="A11259" s="6" t="s">
        <v>4681</v>
      </c>
      <c r="B11259" s="2" t="s">
        <v>22239</v>
      </c>
      <c r="C11259" s="6" t="s">
        <v>22240</v>
      </c>
      <c r="D11259" s="3" t="s">
        <v>3562</v>
      </c>
    </row>
    <row r="11260">
      <c r="A11260" s="6" t="s">
        <v>4681</v>
      </c>
      <c r="B11260" s="2" t="s">
        <v>22241</v>
      </c>
      <c r="C11260" s="6" t="s">
        <v>22242</v>
      </c>
      <c r="D11260" s="3" t="s">
        <v>3562</v>
      </c>
    </row>
    <row r="11261">
      <c r="A11261" s="6" t="s">
        <v>4681</v>
      </c>
      <c r="B11261" s="2" t="s">
        <v>22243</v>
      </c>
      <c r="C11261" s="6" t="s">
        <v>22244</v>
      </c>
      <c r="D11261" s="3" t="s">
        <v>3562</v>
      </c>
    </row>
    <row r="11262">
      <c r="A11262" s="6" t="s">
        <v>4681</v>
      </c>
      <c r="B11262" s="2" t="s">
        <v>22245</v>
      </c>
      <c r="C11262" s="6" t="s">
        <v>22246</v>
      </c>
      <c r="D11262" s="3" t="s">
        <v>3562</v>
      </c>
    </row>
    <row r="11263">
      <c r="A11263" s="6" t="s">
        <v>4681</v>
      </c>
      <c r="B11263" s="2" t="s">
        <v>22247</v>
      </c>
      <c r="C11263" s="6" t="s">
        <v>22248</v>
      </c>
      <c r="D11263" s="3" t="s">
        <v>3562</v>
      </c>
    </row>
    <row r="11264">
      <c r="A11264" s="6" t="s">
        <v>4681</v>
      </c>
      <c r="B11264" s="2" t="s">
        <v>22249</v>
      </c>
      <c r="C11264" s="6" t="s">
        <v>22250</v>
      </c>
      <c r="D11264" s="3" t="s">
        <v>3562</v>
      </c>
    </row>
    <row r="11265">
      <c r="A11265" s="6" t="s">
        <v>4681</v>
      </c>
      <c r="B11265" s="2" t="s">
        <v>22251</v>
      </c>
      <c r="C11265" s="6" t="s">
        <v>22252</v>
      </c>
      <c r="D11265" s="3" t="s">
        <v>3564</v>
      </c>
    </row>
    <row r="11266">
      <c r="A11266" s="6" t="s">
        <v>4681</v>
      </c>
      <c r="B11266" s="2" t="s">
        <v>22253</v>
      </c>
      <c r="C11266" s="6" t="s">
        <v>22254</v>
      </c>
      <c r="D11266" s="3" t="s">
        <v>3564</v>
      </c>
    </row>
    <row r="11267">
      <c r="A11267" s="6" t="s">
        <v>4681</v>
      </c>
      <c r="B11267" s="2" t="s">
        <v>22255</v>
      </c>
      <c r="C11267" s="6" t="s">
        <v>22256</v>
      </c>
      <c r="D11267" s="3" t="s">
        <v>3564</v>
      </c>
    </row>
    <row r="11268">
      <c r="A11268" s="6" t="s">
        <v>4681</v>
      </c>
      <c r="B11268" s="2" t="s">
        <v>22257</v>
      </c>
      <c r="C11268" s="6" t="s">
        <v>22258</v>
      </c>
      <c r="D11268" s="3" t="s">
        <v>3564</v>
      </c>
    </row>
    <row r="11269">
      <c r="A11269" s="6" t="s">
        <v>4681</v>
      </c>
      <c r="B11269" s="2" t="s">
        <v>22259</v>
      </c>
      <c r="C11269" s="6" t="s">
        <v>22260</v>
      </c>
      <c r="D11269" s="3" t="s">
        <v>3564</v>
      </c>
    </row>
    <row r="11270">
      <c r="A11270" s="6" t="s">
        <v>4681</v>
      </c>
      <c r="B11270" s="2" t="s">
        <v>22261</v>
      </c>
      <c r="C11270" s="6" t="s">
        <v>22262</v>
      </c>
      <c r="D11270" s="3" t="s">
        <v>3564</v>
      </c>
    </row>
    <row r="11271">
      <c r="A11271" s="6" t="s">
        <v>4681</v>
      </c>
      <c r="B11271" s="2" t="s">
        <v>22263</v>
      </c>
      <c r="C11271" s="6" t="s">
        <v>22264</v>
      </c>
      <c r="D11271" s="3" t="s">
        <v>3564</v>
      </c>
    </row>
    <row r="11272">
      <c r="A11272" s="6" t="s">
        <v>4681</v>
      </c>
      <c r="B11272" s="2" t="s">
        <v>22265</v>
      </c>
      <c r="C11272" s="6" t="s">
        <v>22266</v>
      </c>
      <c r="D11272" s="3" t="s">
        <v>3564</v>
      </c>
    </row>
    <row r="11273">
      <c r="A11273" s="6" t="s">
        <v>4681</v>
      </c>
      <c r="B11273" s="2" t="s">
        <v>22267</v>
      </c>
      <c r="C11273" s="6" t="s">
        <v>22268</v>
      </c>
      <c r="D11273" s="3" t="s">
        <v>3564</v>
      </c>
    </row>
    <row r="11274">
      <c r="A11274" s="6" t="s">
        <v>4681</v>
      </c>
      <c r="B11274" s="2" t="s">
        <v>22269</v>
      </c>
      <c r="C11274" s="6" t="s">
        <v>22270</v>
      </c>
      <c r="D11274" s="3" t="s">
        <v>3566</v>
      </c>
    </row>
    <row r="11275">
      <c r="A11275" s="6" t="s">
        <v>4681</v>
      </c>
      <c r="B11275" s="2" t="s">
        <v>22271</v>
      </c>
      <c r="C11275" s="6" t="s">
        <v>21915</v>
      </c>
      <c r="D11275" s="3" t="s">
        <v>3566</v>
      </c>
    </row>
    <row r="11276">
      <c r="A11276" s="6" t="s">
        <v>4681</v>
      </c>
      <c r="B11276" s="2" t="s">
        <v>22272</v>
      </c>
      <c r="C11276" s="6" t="s">
        <v>22273</v>
      </c>
      <c r="D11276" s="3" t="s">
        <v>3566</v>
      </c>
    </row>
    <row r="11277">
      <c r="A11277" s="6" t="s">
        <v>4681</v>
      </c>
      <c r="B11277" s="2" t="s">
        <v>22274</v>
      </c>
      <c r="C11277" s="6" t="s">
        <v>22275</v>
      </c>
      <c r="D11277" s="3" t="s">
        <v>3566</v>
      </c>
    </row>
    <row r="11278">
      <c r="A11278" s="6" t="s">
        <v>4681</v>
      </c>
      <c r="B11278" s="2" t="s">
        <v>22276</v>
      </c>
      <c r="C11278" s="6" t="s">
        <v>22099</v>
      </c>
      <c r="D11278" s="3" t="s">
        <v>3566</v>
      </c>
    </row>
    <row r="11279">
      <c r="A11279" s="6" t="s">
        <v>4681</v>
      </c>
      <c r="B11279" s="2" t="s">
        <v>22277</v>
      </c>
      <c r="C11279" s="6" t="s">
        <v>22278</v>
      </c>
      <c r="D11279" s="3" t="s">
        <v>3566</v>
      </c>
    </row>
    <row r="11280">
      <c r="A11280" s="6" t="s">
        <v>4681</v>
      </c>
      <c r="B11280" s="2" t="s">
        <v>22279</v>
      </c>
      <c r="C11280" s="6" t="s">
        <v>22280</v>
      </c>
      <c r="D11280" s="3" t="s">
        <v>3566</v>
      </c>
    </row>
    <row r="11281">
      <c r="A11281" s="6" t="s">
        <v>4681</v>
      </c>
      <c r="B11281" s="2" t="s">
        <v>22281</v>
      </c>
      <c r="C11281" s="6" t="s">
        <v>22282</v>
      </c>
      <c r="D11281" s="3" t="s">
        <v>3566</v>
      </c>
    </row>
    <row r="11282">
      <c r="A11282" s="6" t="s">
        <v>4681</v>
      </c>
      <c r="B11282" s="2" t="s">
        <v>22283</v>
      </c>
      <c r="C11282" s="6" t="s">
        <v>22284</v>
      </c>
      <c r="D11282" s="3" t="s">
        <v>3566</v>
      </c>
    </row>
    <row r="11283">
      <c r="A11283" s="6" t="s">
        <v>4681</v>
      </c>
      <c r="B11283" s="2" t="s">
        <v>22285</v>
      </c>
      <c r="C11283" s="6" t="s">
        <v>22286</v>
      </c>
      <c r="D11283" s="3" t="s">
        <v>3568</v>
      </c>
    </row>
    <row r="11284">
      <c r="A11284" s="6" t="s">
        <v>4681</v>
      </c>
      <c r="B11284" s="2" t="s">
        <v>22287</v>
      </c>
      <c r="C11284" s="6" t="s">
        <v>22288</v>
      </c>
      <c r="D11284" s="3" t="s">
        <v>3568</v>
      </c>
    </row>
    <row r="11285">
      <c r="A11285" s="6" t="s">
        <v>4681</v>
      </c>
      <c r="B11285" s="2" t="s">
        <v>22289</v>
      </c>
      <c r="C11285" s="6" t="s">
        <v>22290</v>
      </c>
      <c r="D11285" s="3" t="s">
        <v>3568</v>
      </c>
    </row>
    <row r="11286">
      <c r="A11286" s="6" t="s">
        <v>4681</v>
      </c>
      <c r="B11286" s="2" t="s">
        <v>22291</v>
      </c>
      <c r="C11286" s="6" t="s">
        <v>22292</v>
      </c>
      <c r="D11286" s="3" t="s">
        <v>3568</v>
      </c>
    </row>
    <row r="11287">
      <c r="A11287" s="6" t="s">
        <v>4681</v>
      </c>
      <c r="B11287" s="2" t="s">
        <v>22293</v>
      </c>
      <c r="C11287" s="6" t="s">
        <v>22294</v>
      </c>
      <c r="D11287" s="3" t="s">
        <v>3568</v>
      </c>
    </row>
    <row r="11288">
      <c r="A11288" s="6" t="s">
        <v>4681</v>
      </c>
      <c r="B11288" s="2" t="s">
        <v>22295</v>
      </c>
      <c r="C11288" s="6" t="s">
        <v>22296</v>
      </c>
      <c r="D11288" s="3" t="s">
        <v>3568</v>
      </c>
    </row>
    <row r="11289">
      <c r="A11289" s="6" t="s">
        <v>4681</v>
      </c>
      <c r="B11289" s="2" t="s">
        <v>22297</v>
      </c>
      <c r="C11289" s="6" t="s">
        <v>22298</v>
      </c>
      <c r="D11289" s="3" t="s">
        <v>3568</v>
      </c>
    </row>
    <row r="11290">
      <c r="A11290" s="6" t="s">
        <v>4681</v>
      </c>
      <c r="B11290" s="2" t="s">
        <v>22299</v>
      </c>
      <c r="C11290" s="6" t="s">
        <v>22300</v>
      </c>
      <c r="D11290" s="3" t="s">
        <v>3568</v>
      </c>
    </row>
    <row r="11291">
      <c r="A11291" s="6" t="s">
        <v>4681</v>
      </c>
      <c r="B11291" s="2" t="s">
        <v>22301</v>
      </c>
      <c r="C11291" s="6" t="s">
        <v>22302</v>
      </c>
      <c r="D11291" s="3" t="s">
        <v>3568</v>
      </c>
    </row>
    <row r="11292">
      <c r="A11292" s="6" t="s">
        <v>4681</v>
      </c>
      <c r="B11292" s="2" t="s">
        <v>22303</v>
      </c>
      <c r="C11292" s="6" t="s">
        <v>22304</v>
      </c>
      <c r="D11292" s="3" t="s">
        <v>3571</v>
      </c>
    </row>
    <row r="11293">
      <c r="A11293" s="6" t="s">
        <v>4681</v>
      </c>
      <c r="B11293" s="2" t="s">
        <v>22305</v>
      </c>
      <c r="C11293" s="6" t="s">
        <v>22306</v>
      </c>
      <c r="D11293" s="3" t="s">
        <v>3571</v>
      </c>
    </row>
    <row r="11294">
      <c r="A11294" s="6" t="s">
        <v>4681</v>
      </c>
      <c r="B11294" s="2" t="s">
        <v>22307</v>
      </c>
      <c r="C11294" s="6" t="s">
        <v>22308</v>
      </c>
      <c r="D11294" s="3" t="s">
        <v>3571</v>
      </c>
    </row>
    <row r="11295">
      <c r="A11295" s="6" t="s">
        <v>4681</v>
      </c>
      <c r="B11295" s="2" t="s">
        <v>22309</v>
      </c>
      <c r="C11295" s="6" t="s">
        <v>22310</v>
      </c>
      <c r="D11295" s="3" t="s">
        <v>3571</v>
      </c>
    </row>
    <row r="11296">
      <c r="A11296" s="6" t="s">
        <v>4681</v>
      </c>
      <c r="B11296" s="2" t="s">
        <v>22311</v>
      </c>
      <c r="C11296" s="6" t="s">
        <v>22312</v>
      </c>
      <c r="D11296" s="3" t="s">
        <v>3571</v>
      </c>
    </row>
    <row r="11297">
      <c r="A11297" s="6" t="s">
        <v>4681</v>
      </c>
      <c r="B11297" s="2" t="s">
        <v>22313</v>
      </c>
      <c r="C11297" s="6" t="s">
        <v>22314</v>
      </c>
      <c r="D11297" s="3" t="s">
        <v>3571</v>
      </c>
    </row>
    <row r="11298">
      <c r="A11298" s="6" t="s">
        <v>4681</v>
      </c>
      <c r="B11298" s="2" t="s">
        <v>22315</v>
      </c>
      <c r="C11298" s="6" t="s">
        <v>22316</v>
      </c>
      <c r="D11298" s="3" t="s">
        <v>3571</v>
      </c>
    </row>
    <row r="11299">
      <c r="A11299" s="6" t="s">
        <v>4681</v>
      </c>
      <c r="B11299" s="2" t="s">
        <v>22317</v>
      </c>
      <c r="C11299" s="6" t="s">
        <v>22318</v>
      </c>
      <c r="D11299" s="3" t="s">
        <v>3571</v>
      </c>
    </row>
    <row r="11300">
      <c r="A11300" s="6" t="s">
        <v>4681</v>
      </c>
      <c r="B11300" s="2" t="s">
        <v>22319</v>
      </c>
      <c r="C11300" s="6" t="s">
        <v>22320</v>
      </c>
      <c r="D11300" s="3" t="s">
        <v>3571</v>
      </c>
    </row>
    <row r="11301">
      <c r="A11301" s="6" t="s">
        <v>4681</v>
      </c>
      <c r="B11301" s="2" t="s">
        <v>22321</v>
      </c>
      <c r="C11301" s="6" t="s">
        <v>22322</v>
      </c>
      <c r="D11301" s="3" t="s">
        <v>3573</v>
      </c>
    </row>
    <row r="11302">
      <c r="A11302" s="6" t="s">
        <v>4681</v>
      </c>
      <c r="B11302" s="2" t="s">
        <v>22323</v>
      </c>
      <c r="C11302" s="6" t="s">
        <v>22324</v>
      </c>
      <c r="D11302" s="3" t="s">
        <v>3573</v>
      </c>
    </row>
    <row r="11303">
      <c r="A11303" s="6" t="s">
        <v>4681</v>
      </c>
      <c r="B11303" s="2" t="s">
        <v>22325</v>
      </c>
      <c r="C11303" s="6" t="s">
        <v>22326</v>
      </c>
      <c r="D11303" s="3" t="s">
        <v>3573</v>
      </c>
    </row>
    <row r="11304">
      <c r="A11304" s="6" t="s">
        <v>4681</v>
      </c>
      <c r="B11304" s="2" t="s">
        <v>22327</v>
      </c>
      <c r="C11304" s="6" t="s">
        <v>22328</v>
      </c>
      <c r="D11304" s="3" t="s">
        <v>3573</v>
      </c>
    </row>
    <row r="11305">
      <c r="A11305" s="6" t="s">
        <v>4681</v>
      </c>
      <c r="B11305" s="2" t="s">
        <v>22329</v>
      </c>
      <c r="C11305" s="6" t="s">
        <v>22330</v>
      </c>
      <c r="D11305" s="3" t="s">
        <v>3573</v>
      </c>
    </row>
    <row r="11306">
      <c r="A11306" s="6" t="s">
        <v>4681</v>
      </c>
      <c r="B11306" s="2" t="s">
        <v>22331</v>
      </c>
      <c r="C11306" s="6" t="s">
        <v>22332</v>
      </c>
      <c r="D11306" s="3" t="s">
        <v>3573</v>
      </c>
    </row>
    <row r="11307">
      <c r="A11307" s="6" t="s">
        <v>4681</v>
      </c>
      <c r="B11307" s="2" t="s">
        <v>22333</v>
      </c>
      <c r="C11307" s="6" t="s">
        <v>22334</v>
      </c>
      <c r="D11307" s="3" t="s">
        <v>3573</v>
      </c>
    </row>
    <row r="11308">
      <c r="A11308" s="6" t="s">
        <v>4681</v>
      </c>
      <c r="B11308" s="2" t="s">
        <v>22335</v>
      </c>
      <c r="C11308" s="6" t="s">
        <v>22336</v>
      </c>
      <c r="D11308" s="3" t="s">
        <v>3573</v>
      </c>
    </row>
    <row r="11309">
      <c r="A11309" s="6" t="s">
        <v>4681</v>
      </c>
      <c r="B11309" s="2" t="s">
        <v>22337</v>
      </c>
      <c r="C11309" s="6" t="s">
        <v>22338</v>
      </c>
      <c r="D11309" s="3" t="s">
        <v>3573</v>
      </c>
    </row>
    <row r="11310">
      <c r="A11310" s="6" t="s">
        <v>4681</v>
      </c>
      <c r="B11310" s="2" t="s">
        <v>22339</v>
      </c>
      <c r="C11310" s="6" t="s">
        <v>22340</v>
      </c>
      <c r="D11310" s="3" t="s">
        <v>3575</v>
      </c>
    </row>
    <row r="11311">
      <c r="A11311" s="6" t="s">
        <v>4681</v>
      </c>
      <c r="B11311" s="2" t="s">
        <v>22341</v>
      </c>
      <c r="C11311" s="6" t="s">
        <v>22342</v>
      </c>
      <c r="D11311" s="3" t="s">
        <v>3575</v>
      </c>
    </row>
    <row r="11312">
      <c r="A11312" s="6" t="s">
        <v>4681</v>
      </c>
      <c r="B11312" s="2" t="s">
        <v>22343</v>
      </c>
      <c r="C11312" s="6" t="s">
        <v>22344</v>
      </c>
      <c r="D11312" s="3" t="s">
        <v>3575</v>
      </c>
    </row>
    <row r="11313">
      <c r="A11313" s="6" t="s">
        <v>4681</v>
      </c>
      <c r="B11313" s="2" t="s">
        <v>22345</v>
      </c>
      <c r="C11313" s="6" t="s">
        <v>22346</v>
      </c>
      <c r="D11313" s="3" t="s">
        <v>3575</v>
      </c>
    </row>
    <row r="11314">
      <c r="A11314" s="6" t="s">
        <v>4681</v>
      </c>
      <c r="B11314" s="2" t="s">
        <v>22347</v>
      </c>
      <c r="C11314" s="6" t="s">
        <v>22348</v>
      </c>
      <c r="D11314" s="3" t="s">
        <v>3575</v>
      </c>
    </row>
    <row r="11315">
      <c r="A11315" s="6" t="s">
        <v>4681</v>
      </c>
      <c r="B11315" s="2" t="s">
        <v>22349</v>
      </c>
      <c r="C11315" s="6" t="s">
        <v>22350</v>
      </c>
      <c r="D11315" s="3" t="s">
        <v>3575</v>
      </c>
    </row>
    <row r="11316">
      <c r="A11316" s="6" t="s">
        <v>4681</v>
      </c>
      <c r="B11316" s="2" t="s">
        <v>22351</v>
      </c>
      <c r="C11316" s="6" t="s">
        <v>22352</v>
      </c>
      <c r="D11316" s="3" t="s">
        <v>3575</v>
      </c>
    </row>
    <row r="11317">
      <c r="A11317" s="6" t="s">
        <v>4681</v>
      </c>
      <c r="B11317" s="2" t="s">
        <v>22353</v>
      </c>
      <c r="C11317" s="6" t="s">
        <v>22354</v>
      </c>
      <c r="D11317" s="3" t="s">
        <v>3575</v>
      </c>
    </row>
    <row r="11318">
      <c r="A11318" s="6" t="s">
        <v>4681</v>
      </c>
      <c r="B11318" s="2" t="s">
        <v>22355</v>
      </c>
      <c r="C11318" s="6" t="s">
        <v>22356</v>
      </c>
      <c r="D11318" s="3" t="s">
        <v>3575</v>
      </c>
    </row>
    <row r="11319">
      <c r="A11319" s="6" t="s">
        <v>4681</v>
      </c>
      <c r="B11319" s="2" t="s">
        <v>22357</v>
      </c>
      <c r="C11319" s="6" t="s">
        <v>22358</v>
      </c>
      <c r="D11319" s="3" t="s">
        <v>3577</v>
      </c>
    </row>
    <row r="11320">
      <c r="A11320" s="6" t="s">
        <v>4681</v>
      </c>
      <c r="B11320" s="2" t="s">
        <v>22359</v>
      </c>
      <c r="C11320" s="6" t="s">
        <v>22360</v>
      </c>
      <c r="D11320" s="3" t="s">
        <v>3577</v>
      </c>
    </row>
    <row r="11321">
      <c r="A11321" s="6" t="s">
        <v>4681</v>
      </c>
      <c r="B11321" s="2" t="s">
        <v>22361</v>
      </c>
      <c r="C11321" s="6" t="s">
        <v>22362</v>
      </c>
      <c r="D11321" s="3" t="s">
        <v>3577</v>
      </c>
    </row>
    <row r="11322">
      <c r="A11322" s="6" t="s">
        <v>4681</v>
      </c>
      <c r="B11322" s="2" t="s">
        <v>22363</v>
      </c>
      <c r="C11322" s="6" t="s">
        <v>22364</v>
      </c>
      <c r="D11322" s="3" t="s">
        <v>3577</v>
      </c>
    </row>
    <row r="11323">
      <c r="A11323" s="6" t="s">
        <v>4681</v>
      </c>
      <c r="B11323" s="2" t="s">
        <v>22365</v>
      </c>
      <c r="C11323" s="6" t="s">
        <v>22366</v>
      </c>
      <c r="D11323" s="3" t="s">
        <v>3577</v>
      </c>
    </row>
    <row r="11324">
      <c r="A11324" s="6" t="s">
        <v>4681</v>
      </c>
      <c r="B11324" s="2" t="s">
        <v>22367</v>
      </c>
      <c r="C11324" s="6" t="s">
        <v>22368</v>
      </c>
      <c r="D11324" s="3" t="s">
        <v>3577</v>
      </c>
    </row>
    <row r="11325">
      <c r="A11325" s="6" t="s">
        <v>4681</v>
      </c>
      <c r="B11325" s="2" t="s">
        <v>22369</v>
      </c>
      <c r="C11325" s="6" t="s">
        <v>22370</v>
      </c>
      <c r="D11325" s="3" t="s">
        <v>3577</v>
      </c>
    </row>
    <row r="11326">
      <c r="A11326" s="6" t="s">
        <v>4681</v>
      </c>
      <c r="B11326" s="2" t="s">
        <v>22371</v>
      </c>
      <c r="C11326" s="6" t="s">
        <v>22372</v>
      </c>
      <c r="D11326" s="3" t="s">
        <v>3577</v>
      </c>
    </row>
    <row r="11327">
      <c r="A11327" s="6" t="s">
        <v>4681</v>
      </c>
      <c r="B11327" s="2" t="s">
        <v>22373</v>
      </c>
      <c r="C11327" s="6" t="s">
        <v>22374</v>
      </c>
      <c r="D11327" s="3" t="s">
        <v>3577</v>
      </c>
    </row>
    <row r="11328">
      <c r="A11328" s="6" t="s">
        <v>4681</v>
      </c>
      <c r="B11328" s="2" t="s">
        <v>22375</v>
      </c>
      <c r="C11328" s="6" t="s">
        <v>22376</v>
      </c>
      <c r="D11328" s="3" t="s">
        <v>3579</v>
      </c>
    </row>
    <row r="11329">
      <c r="A11329" s="6" t="s">
        <v>4681</v>
      </c>
      <c r="B11329" s="2" t="s">
        <v>22377</v>
      </c>
      <c r="C11329" s="6" t="s">
        <v>22378</v>
      </c>
      <c r="D11329" s="3" t="s">
        <v>3579</v>
      </c>
    </row>
    <row r="11330">
      <c r="A11330" s="6" t="s">
        <v>4681</v>
      </c>
      <c r="B11330" s="2" t="s">
        <v>22379</v>
      </c>
      <c r="C11330" s="6" t="s">
        <v>22380</v>
      </c>
      <c r="D11330" s="3" t="s">
        <v>3579</v>
      </c>
    </row>
    <row r="11331">
      <c r="A11331" s="6" t="s">
        <v>4681</v>
      </c>
      <c r="B11331" s="2" t="s">
        <v>22381</v>
      </c>
      <c r="C11331" s="6" t="s">
        <v>22382</v>
      </c>
      <c r="D11331" s="3" t="s">
        <v>3579</v>
      </c>
    </row>
    <row r="11332">
      <c r="A11332" s="6" t="s">
        <v>4681</v>
      </c>
      <c r="B11332" s="2" t="s">
        <v>22383</v>
      </c>
      <c r="C11332" s="6" t="s">
        <v>22384</v>
      </c>
      <c r="D11332" s="3" t="s">
        <v>3579</v>
      </c>
    </row>
    <row r="11333">
      <c r="A11333" s="6" t="s">
        <v>4681</v>
      </c>
      <c r="B11333" s="2" t="s">
        <v>22385</v>
      </c>
      <c r="C11333" s="6" t="s">
        <v>22386</v>
      </c>
      <c r="D11333" s="3" t="s">
        <v>3579</v>
      </c>
    </row>
    <row r="11334">
      <c r="A11334" s="6" t="s">
        <v>4681</v>
      </c>
      <c r="B11334" s="2" t="s">
        <v>22387</v>
      </c>
      <c r="C11334" s="6" t="s">
        <v>22388</v>
      </c>
      <c r="D11334" s="3" t="s">
        <v>3579</v>
      </c>
    </row>
    <row r="11335">
      <c r="A11335" s="6" t="s">
        <v>4681</v>
      </c>
      <c r="B11335" s="2" t="s">
        <v>22389</v>
      </c>
      <c r="C11335" s="6" t="s">
        <v>22390</v>
      </c>
      <c r="D11335" s="3" t="s">
        <v>3579</v>
      </c>
    </row>
    <row r="11336">
      <c r="A11336" s="6" t="s">
        <v>4681</v>
      </c>
      <c r="B11336" s="2" t="s">
        <v>22391</v>
      </c>
      <c r="C11336" s="6" t="s">
        <v>22392</v>
      </c>
      <c r="D11336" s="3" t="s">
        <v>3579</v>
      </c>
    </row>
    <row r="11337">
      <c r="A11337" s="6" t="s">
        <v>4681</v>
      </c>
      <c r="B11337" s="2" t="s">
        <v>22393</v>
      </c>
      <c r="C11337" s="6" t="s">
        <v>22394</v>
      </c>
      <c r="D11337" s="3" t="s">
        <v>3581</v>
      </c>
    </row>
    <row r="11338">
      <c r="A11338" s="6" t="s">
        <v>4681</v>
      </c>
      <c r="B11338" s="2" t="s">
        <v>22395</v>
      </c>
      <c r="C11338" s="6" t="s">
        <v>22396</v>
      </c>
      <c r="D11338" s="3" t="s">
        <v>3581</v>
      </c>
    </row>
    <row r="11339">
      <c r="A11339" s="6" t="s">
        <v>4681</v>
      </c>
      <c r="B11339" s="2" t="s">
        <v>22397</v>
      </c>
      <c r="C11339" s="6" t="s">
        <v>22398</v>
      </c>
      <c r="D11339" s="3" t="s">
        <v>3581</v>
      </c>
    </row>
    <row r="11340">
      <c r="A11340" s="6" t="s">
        <v>4681</v>
      </c>
      <c r="B11340" s="2" t="s">
        <v>22399</v>
      </c>
      <c r="C11340" s="6" t="s">
        <v>22400</v>
      </c>
      <c r="D11340" s="3" t="s">
        <v>3581</v>
      </c>
    </row>
    <row r="11341">
      <c r="A11341" s="6" t="s">
        <v>4681</v>
      </c>
      <c r="B11341" s="2" t="s">
        <v>22401</v>
      </c>
      <c r="C11341" s="6" t="s">
        <v>22402</v>
      </c>
      <c r="D11341" s="3" t="s">
        <v>3581</v>
      </c>
    </row>
    <row r="11342">
      <c r="A11342" s="6" t="s">
        <v>4681</v>
      </c>
      <c r="B11342" s="2" t="s">
        <v>22403</v>
      </c>
      <c r="C11342" s="6" t="s">
        <v>22404</v>
      </c>
      <c r="D11342" s="3" t="s">
        <v>3581</v>
      </c>
    </row>
    <row r="11343">
      <c r="A11343" s="6" t="s">
        <v>4681</v>
      </c>
      <c r="B11343" s="2" t="s">
        <v>22405</v>
      </c>
      <c r="C11343" s="6" t="s">
        <v>22406</v>
      </c>
      <c r="D11343" s="3" t="s">
        <v>3581</v>
      </c>
    </row>
    <row r="11344">
      <c r="A11344" s="6" t="s">
        <v>4681</v>
      </c>
      <c r="B11344" s="2" t="s">
        <v>22407</v>
      </c>
      <c r="C11344" s="6" t="s">
        <v>22408</v>
      </c>
      <c r="D11344" s="3" t="s">
        <v>3581</v>
      </c>
    </row>
    <row r="11345">
      <c r="A11345" s="6" t="s">
        <v>4681</v>
      </c>
      <c r="B11345" s="2" t="s">
        <v>22409</v>
      </c>
      <c r="C11345" s="6" t="s">
        <v>22410</v>
      </c>
      <c r="D11345" s="3" t="s">
        <v>3581</v>
      </c>
    </row>
    <row r="11346">
      <c r="A11346" s="6" t="s">
        <v>4681</v>
      </c>
      <c r="B11346" s="2" t="s">
        <v>22411</v>
      </c>
      <c r="C11346" s="6" t="s">
        <v>22412</v>
      </c>
      <c r="D11346" s="3" t="s">
        <v>3583</v>
      </c>
    </row>
    <row r="11347">
      <c r="A11347" s="6" t="s">
        <v>4681</v>
      </c>
      <c r="B11347" s="2" t="s">
        <v>22413</v>
      </c>
      <c r="C11347" s="6" t="s">
        <v>22414</v>
      </c>
      <c r="D11347" s="3" t="s">
        <v>3583</v>
      </c>
    </row>
    <row r="11348">
      <c r="A11348" s="6" t="s">
        <v>4681</v>
      </c>
      <c r="B11348" s="2" t="s">
        <v>22415</v>
      </c>
      <c r="C11348" s="6" t="s">
        <v>22416</v>
      </c>
      <c r="D11348" s="3" t="s">
        <v>3583</v>
      </c>
    </row>
    <row r="11349">
      <c r="A11349" s="6" t="s">
        <v>4681</v>
      </c>
      <c r="B11349" s="2" t="s">
        <v>22417</v>
      </c>
      <c r="C11349" s="6" t="s">
        <v>22418</v>
      </c>
      <c r="D11349" s="3" t="s">
        <v>3583</v>
      </c>
    </row>
    <row r="11350">
      <c r="A11350" s="6" t="s">
        <v>4681</v>
      </c>
      <c r="B11350" s="2" t="s">
        <v>22419</v>
      </c>
      <c r="C11350" s="6" t="s">
        <v>22420</v>
      </c>
      <c r="D11350" s="3" t="s">
        <v>3583</v>
      </c>
    </row>
    <row r="11351">
      <c r="A11351" s="6" t="s">
        <v>4681</v>
      </c>
      <c r="B11351" s="2" t="s">
        <v>22421</v>
      </c>
      <c r="C11351" s="6" t="s">
        <v>22422</v>
      </c>
      <c r="D11351" s="3" t="s">
        <v>3583</v>
      </c>
    </row>
    <row r="11352">
      <c r="A11352" s="6" t="s">
        <v>4681</v>
      </c>
      <c r="B11352" s="2" t="s">
        <v>22423</v>
      </c>
      <c r="C11352" s="6" t="s">
        <v>22424</v>
      </c>
      <c r="D11352" s="3" t="s">
        <v>3583</v>
      </c>
    </row>
    <row r="11353">
      <c r="A11353" s="6" t="s">
        <v>4681</v>
      </c>
      <c r="B11353" s="2" t="s">
        <v>22425</v>
      </c>
      <c r="C11353" s="6" t="s">
        <v>22426</v>
      </c>
      <c r="D11353" s="3" t="s">
        <v>3583</v>
      </c>
    </row>
    <row r="11354">
      <c r="A11354" s="6" t="s">
        <v>4681</v>
      </c>
      <c r="B11354" s="2" t="s">
        <v>22427</v>
      </c>
      <c r="C11354" s="6" t="s">
        <v>22428</v>
      </c>
      <c r="D11354" s="3" t="s">
        <v>3583</v>
      </c>
    </row>
    <row r="11355">
      <c r="A11355" s="6" t="s">
        <v>4681</v>
      </c>
      <c r="B11355" s="2" t="s">
        <v>22429</v>
      </c>
      <c r="C11355" s="6" t="s">
        <v>22430</v>
      </c>
      <c r="D11355" s="3" t="s">
        <v>3585</v>
      </c>
    </row>
    <row r="11356">
      <c r="A11356" s="6" t="s">
        <v>4681</v>
      </c>
      <c r="B11356" s="2" t="s">
        <v>22431</v>
      </c>
      <c r="C11356" s="6" t="s">
        <v>22432</v>
      </c>
      <c r="D11356" s="3" t="s">
        <v>3585</v>
      </c>
    </row>
    <row r="11357">
      <c r="A11357" s="6" t="s">
        <v>4681</v>
      </c>
      <c r="B11357" s="2" t="s">
        <v>22433</v>
      </c>
      <c r="C11357" s="6" t="s">
        <v>22434</v>
      </c>
      <c r="D11357" s="3" t="s">
        <v>3585</v>
      </c>
    </row>
    <row r="11358">
      <c r="A11358" s="6" t="s">
        <v>4681</v>
      </c>
      <c r="B11358" s="2" t="s">
        <v>22435</v>
      </c>
      <c r="C11358" s="6" t="s">
        <v>22436</v>
      </c>
      <c r="D11358" s="3" t="s">
        <v>3585</v>
      </c>
    </row>
    <row r="11359">
      <c r="A11359" s="6" t="s">
        <v>4681</v>
      </c>
      <c r="B11359" s="2" t="s">
        <v>22437</v>
      </c>
      <c r="C11359" s="6" t="s">
        <v>22438</v>
      </c>
      <c r="D11359" s="3" t="s">
        <v>3585</v>
      </c>
    </row>
    <row r="11360">
      <c r="A11360" s="6" t="s">
        <v>4681</v>
      </c>
      <c r="B11360" s="2" t="s">
        <v>22439</v>
      </c>
      <c r="C11360" s="6" t="s">
        <v>22440</v>
      </c>
      <c r="D11360" s="3" t="s">
        <v>3585</v>
      </c>
    </row>
    <row r="11361">
      <c r="A11361" s="6" t="s">
        <v>4681</v>
      </c>
      <c r="B11361" s="2" t="s">
        <v>22441</v>
      </c>
      <c r="C11361" s="6" t="s">
        <v>22442</v>
      </c>
      <c r="D11361" s="3" t="s">
        <v>3585</v>
      </c>
    </row>
    <row r="11362">
      <c r="A11362" s="6" t="s">
        <v>4681</v>
      </c>
      <c r="B11362" s="2" t="s">
        <v>22443</v>
      </c>
      <c r="C11362" s="6" t="s">
        <v>22444</v>
      </c>
      <c r="D11362" s="3" t="s">
        <v>3585</v>
      </c>
    </row>
    <row r="11363">
      <c r="A11363" s="6" t="s">
        <v>4681</v>
      </c>
      <c r="B11363" s="2" t="s">
        <v>22445</v>
      </c>
      <c r="C11363" s="6" t="s">
        <v>22446</v>
      </c>
      <c r="D11363" s="3" t="s">
        <v>3585</v>
      </c>
    </row>
    <row r="11364">
      <c r="A11364" s="6" t="s">
        <v>4681</v>
      </c>
      <c r="B11364" s="2" t="s">
        <v>22447</v>
      </c>
      <c r="C11364" s="6" t="s">
        <v>22270</v>
      </c>
      <c r="D11364" s="3" t="s">
        <v>3587</v>
      </c>
    </row>
    <row r="11365">
      <c r="A11365" s="6" t="s">
        <v>4681</v>
      </c>
      <c r="B11365" s="2" t="s">
        <v>22448</v>
      </c>
      <c r="C11365" s="6" t="s">
        <v>21915</v>
      </c>
      <c r="D11365" s="3" t="s">
        <v>3587</v>
      </c>
    </row>
    <row r="11366">
      <c r="A11366" s="6" t="s">
        <v>4681</v>
      </c>
      <c r="B11366" s="2" t="s">
        <v>22449</v>
      </c>
      <c r="C11366" s="6" t="s">
        <v>22450</v>
      </c>
      <c r="D11366" s="3" t="s">
        <v>3587</v>
      </c>
    </row>
    <row r="11367">
      <c r="A11367" s="6" t="s">
        <v>4681</v>
      </c>
      <c r="B11367" s="2" t="s">
        <v>22451</v>
      </c>
      <c r="C11367" s="6" t="s">
        <v>22452</v>
      </c>
      <c r="D11367" s="3" t="s">
        <v>3587</v>
      </c>
    </row>
    <row r="11368">
      <c r="A11368" s="6" t="s">
        <v>4681</v>
      </c>
      <c r="B11368" s="2" t="s">
        <v>22453</v>
      </c>
      <c r="C11368" s="6" t="s">
        <v>22099</v>
      </c>
      <c r="D11368" s="3" t="s">
        <v>3587</v>
      </c>
    </row>
    <row r="11369">
      <c r="A11369" s="6" t="s">
        <v>4681</v>
      </c>
      <c r="B11369" s="2" t="s">
        <v>22454</v>
      </c>
      <c r="C11369" s="6" t="s">
        <v>21603</v>
      </c>
      <c r="D11369" s="3" t="s">
        <v>3587</v>
      </c>
    </row>
    <row r="11370">
      <c r="A11370" s="6" t="s">
        <v>4681</v>
      </c>
      <c r="B11370" s="2" t="s">
        <v>22455</v>
      </c>
      <c r="C11370" s="6" t="s">
        <v>22456</v>
      </c>
      <c r="D11370" s="3" t="s">
        <v>3587</v>
      </c>
    </row>
    <row r="11371">
      <c r="A11371" s="6" t="s">
        <v>4681</v>
      </c>
      <c r="B11371" s="2" t="s">
        <v>22457</v>
      </c>
      <c r="C11371" s="6" t="s">
        <v>22458</v>
      </c>
      <c r="D11371" s="3" t="s">
        <v>3587</v>
      </c>
    </row>
    <row r="11372">
      <c r="A11372" s="6" t="s">
        <v>4681</v>
      </c>
      <c r="B11372" s="2" t="s">
        <v>22459</v>
      </c>
      <c r="C11372" s="6" t="s">
        <v>22460</v>
      </c>
      <c r="D11372" s="3" t="s">
        <v>3587</v>
      </c>
    </row>
    <row r="11373">
      <c r="A11373" s="6" t="s">
        <v>4681</v>
      </c>
      <c r="B11373" s="2" t="s">
        <v>22461</v>
      </c>
      <c r="C11373" s="6" t="s">
        <v>22462</v>
      </c>
      <c r="D11373" s="3" t="s">
        <v>3589</v>
      </c>
    </row>
    <row r="11374">
      <c r="A11374" s="6" t="s">
        <v>4681</v>
      </c>
      <c r="B11374" s="2" t="s">
        <v>22463</v>
      </c>
      <c r="C11374" s="6" t="s">
        <v>22464</v>
      </c>
      <c r="D11374" s="3" t="s">
        <v>3589</v>
      </c>
    </row>
    <row r="11375">
      <c r="A11375" s="6" t="s">
        <v>4681</v>
      </c>
      <c r="B11375" s="2" t="s">
        <v>22465</v>
      </c>
      <c r="C11375" s="6" t="s">
        <v>22466</v>
      </c>
      <c r="D11375" s="3" t="s">
        <v>3589</v>
      </c>
    </row>
    <row r="11376">
      <c r="A11376" s="6" t="s">
        <v>4681</v>
      </c>
      <c r="B11376" s="2" t="s">
        <v>22467</v>
      </c>
      <c r="C11376" s="6" t="s">
        <v>22468</v>
      </c>
      <c r="D11376" s="3" t="s">
        <v>3589</v>
      </c>
    </row>
    <row r="11377">
      <c r="A11377" s="6" t="s">
        <v>4681</v>
      </c>
      <c r="B11377" s="2" t="s">
        <v>22469</v>
      </c>
      <c r="C11377" s="6" t="s">
        <v>22470</v>
      </c>
      <c r="D11377" s="3" t="s">
        <v>3589</v>
      </c>
    </row>
    <row r="11378">
      <c r="A11378" s="6" t="s">
        <v>4681</v>
      </c>
      <c r="B11378" s="2" t="s">
        <v>22471</v>
      </c>
      <c r="C11378" s="6" t="s">
        <v>22472</v>
      </c>
      <c r="D11378" s="3" t="s">
        <v>3589</v>
      </c>
    </row>
    <row r="11379">
      <c r="A11379" s="6" t="s">
        <v>4681</v>
      </c>
      <c r="B11379" s="2" t="s">
        <v>22473</v>
      </c>
      <c r="C11379" s="6" t="s">
        <v>22474</v>
      </c>
      <c r="D11379" s="3" t="s">
        <v>3589</v>
      </c>
    </row>
    <row r="11380">
      <c r="A11380" s="6" t="s">
        <v>4681</v>
      </c>
      <c r="B11380" s="2" t="s">
        <v>22475</v>
      </c>
      <c r="C11380" s="6" t="s">
        <v>22476</v>
      </c>
      <c r="D11380" s="3" t="s">
        <v>3589</v>
      </c>
    </row>
    <row r="11381">
      <c r="A11381" s="6" t="s">
        <v>4681</v>
      </c>
      <c r="B11381" s="2" t="s">
        <v>22477</v>
      </c>
      <c r="C11381" s="6" t="s">
        <v>22478</v>
      </c>
      <c r="D11381" s="3" t="s">
        <v>3589</v>
      </c>
    </row>
    <row r="11382">
      <c r="A11382" s="6" t="s">
        <v>4681</v>
      </c>
      <c r="B11382" s="2" t="s">
        <v>22479</v>
      </c>
      <c r="C11382" s="6" t="s">
        <v>22480</v>
      </c>
      <c r="D11382" s="3" t="s">
        <v>3592</v>
      </c>
    </row>
    <row r="11383">
      <c r="A11383" s="6" t="s">
        <v>4681</v>
      </c>
      <c r="B11383" s="2" t="s">
        <v>22481</v>
      </c>
      <c r="C11383" s="6" t="s">
        <v>22482</v>
      </c>
      <c r="D11383" s="3" t="s">
        <v>3592</v>
      </c>
    </row>
    <row r="11384">
      <c r="A11384" s="6" t="s">
        <v>4681</v>
      </c>
      <c r="B11384" s="2" t="s">
        <v>22483</v>
      </c>
      <c r="C11384" s="6" t="s">
        <v>22484</v>
      </c>
      <c r="D11384" s="3" t="s">
        <v>3592</v>
      </c>
    </row>
    <row r="11385">
      <c r="A11385" s="6" t="s">
        <v>4681</v>
      </c>
      <c r="B11385" s="2" t="s">
        <v>22485</v>
      </c>
      <c r="C11385" s="6" t="s">
        <v>22486</v>
      </c>
      <c r="D11385" s="3" t="s">
        <v>3592</v>
      </c>
    </row>
    <row r="11386">
      <c r="A11386" s="6" t="s">
        <v>4681</v>
      </c>
      <c r="B11386" s="2" t="s">
        <v>22487</v>
      </c>
      <c r="C11386" s="6" t="s">
        <v>22488</v>
      </c>
      <c r="D11386" s="3" t="s">
        <v>3592</v>
      </c>
    </row>
    <row r="11387">
      <c r="A11387" s="6" t="s">
        <v>4681</v>
      </c>
      <c r="B11387" s="2" t="s">
        <v>22489</v>
      </c>
      <c r="C11387" s="6" t="s">
        <v>22490</v>
      </c>
      <c r="D11387" s="3" t="s">
        <v>3592</v>
      </c>
    </row>
    <row r="11388">
      <c r="A11388" s="6" t="s">
        <v>4681</v>
      </c>
      <c r="B11388" s="2" t="s">
        <v>22491</v>
      </c>
      <c r="C11388" s="6" t="s">
        <v>22492</v>
      </c>
      <c r="D11388" s="3" t="s">
        <v>3592</v>
      </c>
    </row>
    <row r="11389">
      <c r="A11389" s="6" t="s">
        <v>4681</v>
      </c>
      <c r="B11389" s="2" t="s">
        <v>22493</v>
      </c>
      <c r="C11389" s="6" t="s">
        <v>22494</v>
      </c>
      <c r="D11389" s="3" t="s">
        <v>3592</v>
      </c>
    </row>
    <row r="11390">
      <c r="A11390" s="6" t="s">
        <v>4681</v>
      </c>
      <c r="B11390" s="2" t="s">
        <v>22495</v>
      </c>
      <c r="C11390" s="6" t="s">
        <v>22496</v>
      </c>
      <c r="D11390" s="3" t="s">
        <v>3592</v>
      </c>
    </row>
    <row r="11391">
      <c r="A11391" s="6" t="s">
        <v>4681</v>
      </c>
      <c r="B11391" s="2" t="s">
        <v>22497</v>
      </c>
      <c r="C11391" s="6" t="s">
        <v>22498</v>
      </c>
      <c r="D11391" s="3" t="s">
        <v>3594</v>
      </c>
    </row>
    <row r="11392">
      <c r="A11392" s="6" t="s">
        <v>4681</v>
      </c>
      <c r="B11392" s="2" t="s">
        <v>22499</v>
      </c>
      <c r="C11392" s="6" t="s">
        <v>22500</v>
      </c>
      <c r="D11392" s="3" t="s">
        <v>3594</v>
      </c>
    </row>
    <row r="11393">
      <c r="A11393" s="6" t="s">
        <v>4681</v>
      </c>
      <c r="B11393" s="2" t="s">
        <v>22501</v>
      </c>
      <c r="C11393" s="6" t="s">
        <v>22502</v>
      </c>
      <c r="D11393" s="3" t="s">
        <v>3594</v>
      </c>
    </row>
    <row r="11394">
      <c r="A11394" s="6" t="s">
        <v>4681</v>
      </c>
      <c r="B11394" s="2" t="s">
        <v>22503</v>
      </c>
      <c r="C11394" s="6" t="s">
        <v>22504</v>
      </c>
      <c r="D11394" s="3" t="s">
        <v>3594</v>
      </c>
    </row>
    <row r="11395">
      <c r="A11395" s="6" t="s">
        <v>4681</v>
      </c>
      <c r="B11395" s="2" t="s">
        <v>22505</v>
      </c>
      <c r="C11395" s="6" t="s">
        <v>22506</v>
      </c>
      <c r="D11395" s="3" t="s">
        <v>3594</v>
      </c>
    </row>
    <row r="11396">
      <c r="A11396" s="6" t="s">
        <v>4681</v>
      </c>
      <c r="B11396" s="2" t="s">
        <v>22507</v>
      </c>
      <c r="C11396" s="6" t="s">
        <v>22508</v>
      </c>
      <c r="D11396" s="3" t="s">
        <v>3594</v>
      </c>
    </row>
    <row r="11397">
      <c r="A11397" s="6" t="s">
        <v>4681</v>
      </c>
      <c r="B11397" s="2" t="s">
        <v>22509</v>
      </c>
      <c r="C11397" s="6" t="s">
        <v>22510</v>
      </c>
      <c r="D11397" s="3" t="s">
        <v>3594</v>
      </c>
    </row>
    <row r="11398">
      <c r="A11398" s="6" t="s">
        <v>4681</v>
      </c>
      <c r="B11398" s="2" t="s">
        <v>22511</v>
      </c>
      <c r="C11398" s="6" t="s">
        <v>22512</v>
      </c>
      <c r="D11398" s="3" t="s">
        <v>3594</v>
      </c>
    </row>
    <row r="11399">
      <c r="A11399" s="6" t="s">
        <v>4681</v>
      </c>
      <c r="B11399" s="2" t="s">
        <v>22513</v>
      </c>
      <c r="C11399" s="6" t="s">
        <v>22514</v>
      </c>
      <c r="D11399" s="3" t="s">
        <v>3594</v>
      </c>
    </row>
    <row r="11400">
      <c r="A11400" s="6" t="s">
        <v>4681</v>
      </c>
      <c r="B11400" s="2" t="s">
        <v>22515</v>
      </c>
      <c r="C11400" s="6" t="s">
        <v>22516</v>
      </c>
      <c r="D11400" s="3" t="s">
        <v>3596</v>
      </c>
    </row>
    <row r="11401">
      <c r="A11401" s="6" t="s">
        <v>4681</v>
      </c>
      <c r="B11401" s="2" t="s">
        <v>22517</v>
      </c>
      <c r="C11401" s="6" t="s">
        <v>22518</v>
      </c>
      <c r="D11401" s="3" t="s">
        <v>3596</v>
      </c>
    </row>
    <row r="11402">
      <c r="A11402" s="6" t="s">
        <v>4681</v>
      </c>
      <c r="B11402" s="2" t="s">
        <v>22519</v>
      </c>
      <c r="C11402" s="6" t="s">
        <v>22520</v>
      </c>
      <c r="D11402" s="3" t="s">
        <v>3596</v>
      </c>
    </row>
    <row r="11403">
      <c r="A11403" s="6" t="s">
        <v>4681</v>
      </c>
      <c r="B11403" s="2" t="s">
        <v>22521</v>
      </c>
      <c r="C11403" s="6" t="s">
        <v>22522</v>
      </c>
      <c r="D11403" s="3" t="s">
        <v>3596</v>
      </c>
    </row>
    <row r="11404">
      <c r="A11404" s="6" t="s">
        <v>4681</v>
      </c>
      <c r="B11404" s="2" t="s">
        <v>22523</v>
      </c>
      <c r="C11404" s="6" t="s">
        <v>22524</v>
      </c>
      <c r="D11404" s="3" t="s">
        <v>3596</v>
      </c>
    </row>
    <row r="11405">
      <c r="A11405" s="6" t="s">
        <v>4681</v>
      </c>
      <c r="B11405" s="2" t="s">
        <v>22525</v>
      </c>
      <c r="C11405" s="6" t="s">
        <v>22526</v>
      </c>
      <c r="D11405" s="3" t="s">
        <v>3596</v>
      </c>
    </row>
    <row r="11406">
      <c r="A11406" s="6" t="s">
        <v>4681</v>
      </c>
      <c r="B11406" s="2" t="s">
        <v>22527</v>
      </c>
      <c r="C11406" s="6" t="s">
        <v>22528</v>
      </c>
      <c r="D11406" s="3" t="s">
        <v>3596</v>
      </c>
    </row>
    <row r="11407">
      <c r="A11407" s="6" t="s">
        <v>4681</v>
      </c>
      <c r="B11407" s="2" t="s">
        <v>22529</v>
      </c>
      <c r="C11407" s="6" t="s">
        <v>22530</v>
      </c>
      <c r="D11407" s="3" t="s">
        <v>3596</v>
      </c>
    </row>
    <row r="11408">
      <c r="A11408" s="6" t="s">
        <v>4681</v>
      </c>
      <c r="B11408" s="2" t="s">
        <v>22531</v>
      </c>
      <c r="C11408" s="6" t="s">
        <v>22532</v>
      </c>
      <c r="D11408" s="3" t="s">
        <v>3596</v>
      </c>
    </row>
    <row r="11409">
      <c r="A11409" s="6" t="s">
        <v>4681</v>
      </c>
      <c r="B11409" s="2" t="s">
        <v>22533</v>
      </c>
      <c r="C11409" s="6" t="s">
        <v>22534</v>
      </c>
      <c r="D11409" s="3" t="s">
        <v>3598</v>
      </c>
    </row>
    <row r="11410">
      <c r="A11410" s="6" t="s">
        <v>4681</v>
      </c>
      <c r="B11410" s="2" t="s">
        <v>22535</v>
      </c>
      <c r="C11410" s="6" t="s">
        <v>22536</v>
      </c>
      <c r="D11410" s="3" t="s">
        <v>3598</v>
      </c>
    </row>
    <row r="11411">
      <c r="A11411" s="6" t="s">
        <v>4681</v>
      </c>
      <c r="B11411" s="2" t="s">
        <v>22537</v>
      </c>
      <c r="C11411" s="6" t="s">
        <v>22538</v>
      </c>
      <c r="D11411" s="3" t="s">
        <v>3598</v>
      </c>
    </row>
    <row r="11412">
      <c r="A11412" s="6" t="s">
        <v>4681</v>
      </c>
      <c r="B11412" s="2" t="s">
        <v>22539</v>
      </c>
      <c r="C11412" s="6" t="s">
        <v>22540</v>
      </c>
      <c r="D11412" s="3" t="s">
        <v>3598</v>
      </c>
    </row>
    <row r="11413">
      <c r="A11413" s="6" t="s">
        <v>4681</v>
      </c>
      <c r="B11413" s="2" t="s">
        <v>22541</v>
      </c>
      <c r="C11413" s="6" t="s">
        <v>22542</v>
      </c>
      <c r="D11413" s="3" t="s">
        <v>3598</v>
      </c>
    </row>
    <row r="11414">
      <c r="A11414" s="6" t="s">
        <v>4681</v>
      </c>
      <c r="B11414" s="2" t="s">
        <v>22543</v>
      </c>
      <c r="C11414" s="6" t="s">
        <v>22544</v>
      </c>
      <c r="D11414" s="3" t="s">
        <v>3598</v>
      </c>
    </row>
    <row r="11415">
      <c r="A11415" s="6" t="s">
        <v>4681</v>
      </c>
      <c r="B11415" s="2" t="s">
        <v>22545</v>
      </c>
      <c r="C11415" s="6" t="s">
        <v>22546</v>
      </c>
      <c r="D11415" s="3" t="s">
        <v>3598</v>
      </c>
    </row>
    <row r="11416">
      <c r="A11416" s="6" t="s">
        <v>4681</v>
      </c>
      <c r="B11416" s="2" t="s">
        <v>22547</v>
      </c>
      <c r="C11416" s="6" t="s">
        <v>22548</v>
      </c>
      <c r="D11416" s="3" t="s">
        <v>3598</v>
      </c>
    </row>
    <row r="11417">
      <c r="A11417" s="6" t="s">
        <v>4681</v>
      </c>
      <c r="B11417" s="2" t="s">
        <v>22549</v>
      </c>
      <c r="C11417" s="6" t="s">
        <v>22550</v>
      </c>
      <c r="D11417" s="3" t="s">
        <v>3598</v>
      </c>
    </row>
    <row r="11418">
      <c r="A11418" s="6" t="s">
        <v>4681</v>
      </c>
      <c r="B11418" s="2" t="s">
        <v>22551</v>
      </c>
      <c r="C11418" s="6" t="s">
        <v>22552</v>
      </c>
      <c r="D11418" s="3" t="s">
        <v>3600</v>
      </c>
    </row>
    <row r="11419">
      <c r="A11419" s="6" t="s">
        <v>4681</v>
      </c>
      <c r="B11419" s="2" t="s">
        <v>22553</v>
      </c>
      <c r="C11419" s="6" t="s">
        <v>22554</v>
      </c>
      <c r="D11419" s="3" t="s">
        <v>3600</v>
      </c>
    </row>
    <row r="11420">
      <c r="A11420" s="6" t="s">
        <v>4681</v>
      </c>
      <c r="B11420" s="2" t="s">
        <v>22555</v>
      </c>
      <c r="C11420" s="6" t="s">
        <v>22556</v>
      </c>
      <c r="D11420" s="3" t="s">
        <v>3600</v>
      </c>
    </row>
    <row r="11421">
      <c r="A11421" s="6" t="s">
        <v>4681</v>
      </c>
      <c r="B11421" s="2" t="s">
        <v>22557</v>
      </c>
      <c r="C11421" s="6" t="s">
        <v>22558</v>
      </c>
      <c r="D11421" s="3" t="s">
        <v>3600</v>
      </c>
    </row>
    <row r="11422">
      <c r="A11422" s="6" t="s">
        <v>4681</v>
      </c>
      <c r="B11422" s="2" t="s">
        <v>22559</v>
      </c>
      <c r="C11422" s="6" t="s">
        <v>22560</v>
      </c>
      <c r="D11422" s="3" t="s">
        <v>3600</v>
      </c>
    </row>
    <row r="11423">
      <c r="A11423" s="6" t="s">
        <v>4681</v>
      </c>
      <c r="B11423" s="2" t="s">
        <v>22561</v>
      </c>
      <c r="C11423" s="6" t="s">
        <v>22562</v>
      </c>
      <c r="D11423" s="3" t="s">
        <v>3600</v>
      </c>
    </row>
    <row r="11424">
      <c r="A11424" s="6" t="s">
        <v>4681</v>
      </c>
      <c r="B11424" s="2" t="s">
        <v>22563</v>
      </c>
      <c r="C11424" s="6" t="s">
        <v>22564</v>
      </c>
      <c r="D11424" s="3" t="s">
        <v>3600</v>
      </c>
    </row>
    <row r="11425">
      <c r="A11425" s="6" t="s">
        <v>4681</v>
      </c>
      <c r="B11425" s="2" t="s">
        <v>22565</v>
      </c>
      <c r="C11425" s="6" t="s">
        <v>22566</v>
      </c>
      <c r="D11425" s="3" t="s">
        <v>3600</v>
      </c>
    </row>
    <row r="11426">
      <c r="A11426" s="6" t="s">
        <v>4681</v>
      </c>
      <c r="B11426" s="2" t="s">
        <v>22567</v>
      </c>
      <c r="C11426" s="6" t="s">
        <v>22568</v>
      </c>
      <c r="D11426" s="3" t="s">
        <v>3600</v>
      </c>
    </row>
    <row r="11427">
      <c r="A11427" s="6" t="s">
        <v>4681</v>
      </c>
      <c r="B11427" s="2" t="s">
        <v>22569</v>
      </c>
      <c r="C11427" s="6" t="s">
        <v>22570</v>
      </c>
      <c r="D11427" s="3" t="s">
        <v>3602</v>
      </c>
    </row>
    <row r="11428">
      <c r="A11428" s="6" t="s">
        <v>4681</v>
      </c>
      <c r="B11428" s="2" t="s">
        <v>22571</v>
      </c>
      <c r="C11428" s="6" t="s">
        <v>22572</v>
      </c>
      <c r="D11428" s="3" t="s">
        <v>3602</v>
      </c>
    </row>
    <row r="11429">
      <c r="A11429" s="6" t="s">
        <v>4681</v>
      </c>
      <c r="B11429" s="2" t="s">
        <v>22573</v>
      </c>
      <c r="C11429" s="6" t="s">
        <v>22574</v>
      </c>
      <c r="D11429" s="3" t="s">
        <v>3602</v>
      </c>
    </row>
    <row r="11430">
      <c r="A11430" s="6" t="s">
        <v>4681</v>
      </c>
      <c r="B11430" s="2" t="s">
        <v>22575</v>
      </c>
      <c r="C11430" s="6" t="s">
        <v>22576</v>
      </c>
      <c r="D11430" s="3" t="s">
        <v>3602</v>
      </c>
    </row>
    <row r="11431">
      <c r="A11431" s="6" t="s">
        <v>4681</v>
      </c>
      <c r="B11431" s="2" t="s">
        <v>22577</v>
      </c>
      <c r="C11431" s="6" t="s">
        <v>22578</v>
      </c>
      <c r="D11431" s="3" t="s">
        <v>3602</v>
      </c>
    </row>
    <row r="11432">
      <c r="A11432" s="6" t="s">
        <v>4681</v>
      </c>
      <c r="B11432" s="2" t="s">
        <v>22579</v>
      </c>
      <c r="C11432" s="6" t="s">
        <v>22580</v>
      </c>
      <c r="D11432" s="3" t="s">
        <v>3602</v>
      </c>
    </row>
    <row r="11433">
      <c r="A11433" s="6" t="s">
        <v>4681</v>
      </c>
      <c r="B11433" s="2" t="s">
        <v>22581</v>
      </c>
      <c r="C11433" s="6" t="s">
        <v>22582</v>
      </c>
      <c r="D11433" s="3" t="s">
        <v>3602</v>
      </c>
    </row>
    <row r="11434">
      <c r="A11434" s="6" t="s">
        <v>4681</v>
      </c>
      <c r="B11434" s="2" t="s">
        <v>22583</v>
      </c>
      <c r="C11434" s="6" t="s">
        <v>22584</v>
      </c>
      <c r="D11434" s="3" t="s">
        <v>3602</v>
      </c>
    </row>
    <row r="11435">
      <c r="A11435" s="6" t="s">
        <v>4681</v>
      </c>
      <c r="B11435" s="2" t="s">
        <v>22585</v>
      </c>
      <c r="C11435" s="6" t="s">
        <v>22586</v>
      </c>
      <c r="D11435" s="3" t="s">
        <v>3602</v>
      </c>
    </row>
    <row r="11436">
      <c r="A11436" s="6" t="s">
        <v>4681</v>
      </c>
      <c r="B11436" s="2" t="s">
        <v>22587</v>
      </c>
      <c r="C11436" s="6" t="s">
        <v>22588</v>
      </c>
      <c r="D11436" s="3" t="s">
        <v>3604</v>
      </c>
    </row>
    <row r="11437">
      <c r="A11437" s="6" t="s">
        <v>4681</v>
      </c>
      <c r="B11437" s="2" t="s">
        <v>22589</v>
      </c>
      <c r="C11437" s="6" t="s">
        <v>22590</v>
      </c>
      <c r="D11437" s="3" t="s">
        <v>3604</v>
      </c>
    </row>
    <row r="11438">
      <c r="A11438" s="6" t="s">
        <v>4681</v>
      </c>
      <c r="B11438" s="2" t="s">
        <v>22591</v>
      </c>
      <c r="C11438" s="6" t="s">
        <v>22592</v>
      </c>
      <c r="D11438" s="3" t="s">
        <v>3604</v>
      </c>
    </row>
    <row r="11439">
      <c r="A11439" s="6" t="s">
        <v>4681</v>
      </c>
      <c r="B11439" s="2" t="s">
        <v>22593</v>
      </c>
      <c r="C11439" s="6" t="s">
        <v>22594</v>
      </c>
      <c r="D11439" s="3" t="s">
        <v>3604</v>
      </c>
    </row>
    <row r="11440">
      <c r="A11440" s="6" t="s">
        <v>4681</v>
      </c>
      <c r="B11440" s="2" t="s">
        <v>22595</v>
      </c>
      <c r="C11440" s="6" t="s">
        <v>22596</v>
      </c>
      <c r="D11440" s="3" t="s">
        <v>3604</v>
      </c>
    </row>
    <row r="11441">
      <c r="A11441" s="6" t="s">
        <v>4681</v>
      </c>
      <c r="B11441" s="2" t="s">
        <v>22597</v>
      </c>
      <c r="C11441" s="6" t="s">
        <v>22598</v>
      </c>
      <c r="D11441" s="3" t="s">
        <v>3604</v>
      </c>
    </row>
    <row r="11442">
      <c r="A11442" s="6" t="s">
        <v>4681</v>
      </c>
      <c r="B11442" s="2" t="s">
        <v>22599</v>
      </c>
      <c r="C11442" s="6" t="s">
        <v>22600</v>
      </c>
      <c r="D11442" s="3" t="s">
        <v>3604</v>
      </c>
    </row>
    <row r="11443">
      <c r="A11443" s="6" t="s">
        <v>4681</v>
      </c>
      <c r="B11443" s="2" t="s">
        <v>22601</v>
      </c>
      <c r="C11443" s="6" t="s">
        <v>22602</v>
      </c>
      <c r="D11443" s="3" t="s">
        <v>3604</v>
      </c>
    </row>
    <row r="11444">
      <c r="A11444" s="6" t="s">
        <v>4681</v>
      </c>
      <c r="B11444" s="2" t="s">
        <v>22603</v>
      </c>
      <c r="C11444" s="6" t="s">
        <v>22604</v>
      </c>
      <c r="D11444" s="3" t="s">
        <v>3604</v>
      </c>
    </row>
    <row r="11445">
      <c r="A11445" s="6" t="s">
        <v>4681</v>
      </c>
      <c r="B11445" s="2" t="s">
        <v>22605</v>
      </c>
      <c r="C11445" s="6" t="s">
        <v>22606</v>
      </c>
      <c r="D11445" s="3" t="s">
        <v>3606</v>
      </c>
    </row>
    <row r="11446">
      <c r="A11446" s="6" t="s">
        <v>4681</v>
      </c>
      <c r="B11446" s="2" t="s">
        <v>22607</v>
      </c>
      <c r="C11446" s="6" t="s">
        <v>22608</v>
      </c>
      <c r="D11446" s="3" t="s">
        <v>3606</v>
      </c>
    </row>
    <row r="11447">
      <c r="A11447" s="6" t="s">
        <v>4681</v>
      </c>
      <c r="B11447" s="2" t="s">
        <v>22609</v>
      </c>
      <c r="C11447" s="6" t="s">
        <v>22610</v>
      </c>
      <c r="D11447" s="3" t="s">
        <v>3606</v>
      </c>
    </row>
    <row r="11448">
      <c r="A11448" s="6" t="s">
        <v>4681</v>
      </c>
      <c r="B11448" s="2" t="s">
        <v>22611</v>
      </c>
      <c r="C11448" s="6" t="s">
        <v>22612</v>
      </c>
      <c r="D11448" s="3" t="s">
        <v>3606</v>
      </c>
    </row>
    <row r="11449">
      <c r="A11449" s="6" t="s">
        <v>4681</v>
      </c>
      <c r="B11449" s="2" t="s">
        <v>22613</v>
      </c>
      <c r="C11449" s="6" t="s">
        <v>22614</v>
      </c>
      <c r="D11449" s="3" t="s">
        <v>3606</v>
      </c>
    </row>
    <row r="11450">
      <c r="A11450" s="6" t="s">
        <v>4681</v>
      </c>
      <c r="B11450" s="2" t="s">
        <v>22615</v>
      </c>
      <c r="C11450" s="6" t="s">
        <v>22616</v>
      </c>
      <c r="D11450" s="3" t="s">
        <v>3606</v>
      </c>
    </row>
    <row r="11451">
      <c r="A11451" s="6" t="s">
        <v>4681</v>
      </c>
      <c r="B11451" s="2" t="s">
        <v>22617</v>
      </c>
      <c r="C11451" s="6" t="s">
        <v>22618</v>
      </c>
      <c r="D11451" s="3" t="s">
        <v>3606</v>
      </c>
    </row>
    <row r="11452">
      <c r="A11452" s="6" t="s">
        <v>4681</v>
      </c>
      <c r="B11452" s="2" t="s">
        <v>22619</v>
      </c>
      <c r="C11452" s="6" t="s">
        <v>22620</v>
      </c>
      <c r="D11452" s="3" t="s">
        <v>3606</v>
      </c>
    </row>
    <row r="11453">
      <c r="A11453" s="6" t="s">
        <v>4681</v>
      </c>
      <c r="B11453" s="2" t="s">
        <v>22621</v>
      </c>
      <c r="C11453" s="6" t="s">
        <v>22622</v>
      </c>
      <c r="D11453" s="3" t="s">
        <v>3606</v>
      </c>
    </row>
    <row r="11454">
      <c r="A11454" s="6" t="s">
        <v>4681</v>
      </c>
      <c r="B11454" s="2" t="s">
        <v>22623</v>
      </c>
      <c r="C11454" s="6" t="s">
        <v>22270</v>
      </c>
      <c r="D11454" s="3" t="s">
        <v>3608</v>
      </c>
    </row>
    <row r="11455">
      <c r="A11455" s="6" t="s">
        <v>4681</v>
      </c>
      <c r="B11455" s="2" t="s">
        <v>22624</v>
      </c>
      <c r="C11455" s="6" t="s">
        <v>21915</v>
      </c>
      <c r="D11455" s="3" t="s">
        <v>3608</v>
      </c>
    </row>
    <row r="11456">
      <c r="A11456" s="6" t="s">
        <v>4681</v>
      </c>
      <c r="B11456" s="2" t="s">
        <v>22625</v>
      </c>
      <c r="C11456" s="6" t="s">
        <v>22626</v>
      </c>
      <c r="D11456" s="3" t="s">
        <v>3608</v>
      </c>
    </row>
    <row r="11457">
      <c r="A11457" s="6" t="s">
        <v>4681</v>
      </c>
      <c r="B11457" s="2" t="s">
        <v>22627</v>
      </c>
      <c r="C11457" s="6" t="s">
        <v>22628</v>
      </c>
      <c r="D11457" s="3" t="s">
        <v>3608</v>
      </c>
    </row>
    <row r="11458">
      <c r="A11458" s="6" t="s">
        <v>4681</v>
      </c>
      <c r="B11458" s="2" t="s">
        <v>22629</v>
      </c>
      <c r="C11458" s="6" t="s">
        <v>22099</v>
      </c>
      <c r="D11458" s="3" t="s">
        <v>3608</v>
      </c>
    </row>
    <row r="11459">
      <c r="A11459" s="6" t="s">
        <v>4681</v>
      </c>
      <c r="B11459" s="2" t="s">
        <v>22630</v>
      </c>
      <c r="C11459" s="6" t="s">
        <v>21603</v>
      </c>
      <c r="D11459" s="3" t="s">
        <v>3608</v>
      </c>
    </row>
    <row r="11460">
      <c r="A11460" s="6" t="s">
        <v>4681</v>
      </c>
      <c r="B11460" s="2" t="s">
        <v>22631</v>
      </c>
      <c r="C11460" s="6" t="s">
        <v>22632</v>
      </c>
      <c r="D11460" s="3" t="s">
        <v>3608</v>
      </c>
    </row>
    <row r="11461">
      <c r="A11461" s="6" t="s">
        <v>4681</v>
      </c>
      <c r="B11461" s="2" t="s">
        <v>22633</v>
      </c>
      <c r="C11461" s="6" t="s">
        <v>22634</v>
      </c>
      <c r="D11461" s="3" t="s">
        <v>3608</v>
      </c>
    </row>
    <row r="11462">
      <c r="A11462" s="6" t="s">
        <v>4681</v>
      </c>
      <c r="B11462" s="2" t="s">
        <v>22635</v>
      </c>
      <c r="C11462" s="6" t="s">
        <v>22636</v>
      </c>
      <c r="D11462" s="3" t="s">
        <v>3608</v>
      </c>
    </row>
    <row r="11463">
      <c r="A11463" s="6" t="s">
        <v>4681</v>
      </c>
      <c r="B11463" s="2" t="s">
        <v>22637</v>
      </c>
      <c r="C11463" s="6" t="s">
        <v>22638</v>
      </c>
      <c r="D11463" s="3" t="s">
        <v>3610</v>
      </c>
    </row>
    <row r="11464">
      <c r="A11464" s="6" t="s">
        <v>4681</v>
      </c>
      <c r="B11464" s="2" t="s">
        <v>22639</v>
      </c>
      <c r="C11464" s="6" t="s">
        <v>22640</v>
      </c>
      <c r="D11464" s="3" t="s">
        <v>3610</v>
      </c>
    </row>
    <row r="11465">
      <c r="A11465" s="6" t="s">
        <v>4681</v>
      </c>
      <c r="B11465" s="2" t="s">
        <v>22641</v>
      </c>
      <c r="C11465" s="6" t="s">
        <v>22642</v>
      </c>
      <c r="D11465" s="3" t="s">
        <v>3610</v>
      </c>
    </row>
    <row r="11466">
      <c r="A11466" s="6" t="s">
        <v>4681</v>
      </c>
      <c r="B11466" s="2" t="s">
        <v>22643</v>
      </c>
      <c r="C11466" s="6" t="s">
        <v>22644</v>
      </c>
      <c r="D11466" s="3" t="s">
        <v>3610</v>
      </c>
    </row>
    <row r="11467">
      <c r="A11467" s="6" t="s">
        <v>4681</v>
      </c>
      <c r="B11467" s="2" t="s">
        <v>22645</v>
      </c>
      <c r="C11467" s="6" t="s">
        <v>22646</v>
      </c>
      <c r="D11467" s="3" t="s">
        <v>3610</v>
      </c>
    </row>
    <row r="11468">
      <c r="A11468" s="6" t="s">
        <v>4681</v>
      </c>
      <c r="B11468" s="2" t="s">
        <v>22647</v>
      </c>
      <c r="C11468" s="6" t="s">
        <v>22648</v>
      </c>
      <c r="D11468" s="3" t="s">
        <v>3610</v>
      </c>
    </row>
    <row r="11469">
      <c r="A11469" s="6" t="s">
        <v>4681</v>
      </c>
      <c r="B11469" s="2" t="s">
        <v>22649</v>
      </c>
      <c r="C11469" s="6" t="s">
        <v>22650</v>
      </c>
      <c r="D11469" s="3" t="s">
        <v>3610</v>
      </c>
    </row>
    <row r="11470">
      <c r="A11470" s="6" t="s">
        <v>4681</v>
      </c>
      <c r="B11470" s="2" t="s">
        <v>22651</v>
      </c>
      <c r="C11470" s="6" t="s">
        <v>22652</v>
      </c>
      <c r="D11470" s="3" t="s">
        <v>3610</v>
      </c>
    </row>
    <row r="11471">
      <c r="A11471" s="6" t="s">
        <v>4681</v>
      </c>
      <c r="B11471" s="2" t="s">
        <v>22653</v>
      </c>
      <c r="C11471" s="6" t="s">
        <v>22654</v>
      </c>
      <c r="D11471" s="3" t="s">
        <v>3610</v>
      </c>
    </row>
    <row r="11472">
      <c r="A11472" s="6" t="s">
        <v>4681</v>
      </c>
      <c r="B11472" s="2" t="s">
        <v>22655</v>
      </c>
      <c r="C11472" s="6" t="s">
        <v>22656</v>
      </c>
      <c r="D11472" s="3" t="s">
        <v>3610</v>
      </c>
    </row>
    <row r="11473">
      <c r="A11473" s="6" t="s">
        <v>4681</v>
      </c>
      <c r="B11473" s="2" t="s">
        <v>22657</v>
      </c>
      <c r="C11473" s="6" t="s">
        <v>22658</v>
      </c>
      <c r="D11473" s="3" t="s">
        <v>3613</v>
      </c>
    </row>
    <row r="11474">
      <c r="A11474" s="6" t="s">
        <v>4681</v>
      </c>
      <c r="B11474" s="2" t="s">
        <v>22659</v>
      </c>
      <c r="C11474" s="6" t="s">
        <v>22660</v>
      </c>
      <c r="D11474" s="3" t="s">
        <v>3613</v>
      </c>
    </row>
    <row r="11475">
      <c r="A11475" s="6" t="s">
        <v>4681</v>
      </c>
      <c r="B11475" s="2" t="s">
        <v>22661</v>
      </c>
      <c r="C11475" s="6" t="s">
        <v>22662</v>
      </c>
      <c r="D11475" s="3" t="s">
        <v>3613</v>
      </c>
    </row>
    <row r="11476">
      <c r="A11476" s="6" t="s">
        <v>4681</v>
      </c>
      <c r="B11476" s="2" t="s">
        <v>22663</v>
      </c>
      <c r="C11476" s="6" t="s">
        <v>22664</v>
      </c>
      <c r="D11476" s="3" t="s">
        <v>3613</v>
      </c>
    </row>
    <row r="11477">
      <c r="A11477" s="6" t="s">
        <v>4681</v>
      </c>
      <c r="B11477" s="2" t="s">
        <v>22665</v>
      </c>
      <c r="C11477" s="6" t="s">
        <v>22666</v>
      </c>
      <c r="D11477" s="3" t="s">
        <v>3613</v>
      </c>
    </row>
    <row r="11478">
      <c r="A11478" s="6" t="s">
        <v>4681</v>
      </c>
      <c r="B11478" s="2" t="s">
        <v>22667</v>
      </c>
      <c r="C11478" s="6" t="s">
        <v>22668</v>
      </c>
      <c r="D11478" s="3" t="s">
        <v>3613</v>
      </c>
    </row>
    <row r="11479">
      <c r="A11479" s="6" t="s">
        <v>4681</v>
      </c>
      <c r="B11479" s="2" t="s">
        <v>22669</v>
      </c>
      <c r="C11479" s="6" t="s">
        <v>22670</v>
      </c>
      <c r="D11479" s="3" t="s">
        <v>3613</v>
      </c>
    </row>
    <row r="11480">
      <c r="A11480" s="6" t="s">
        <v>4681</v>
      </c>
      <c r="B11480" s="2" t="s">
        <v>22671</v>
      </c>
      <c r="C11480" s="6" t="s">
        <v>22672</v>
      </c>
      <c r="D11480" s="3" t="s">
        <v>3613</v>
      </c>
    </row>
    <row r="11481">
      <c r="A11481" s="6" t="s">
        <v>4681</v>
      </c>
      <c r="B11481" s="2" t="s">
        <v>22673</v>
      </c>
      <c r="C11481" s="6" t="s">
        <v>22674</v>
      </c>
      <c r="D11481" s="3" t="s">
        <v>3613</v>
      </c>
    </row>
    <row r="11482">
      <c r="A11482" s="6" t="s">
        <v>4681</v>
      </c>
      <c r="B11482" s="2" t="s">
        <v>22675</v>
      </c>
      <c r="C11482" s="6" t="s">
        <v>22676</v>
      </c>
      <c r="D11482" s="3" t="s">
        <v>3613</v>
      </c>
    </row>
    <row r="11483">
      <c r="A11483" s="6" t="s">
        <v>4681</v>
      </c>
      <c r="B11483" s="2" t="s">
        <v>22677</v>
      </c>
      <c r="C11483" s="6" t="s">
        <v>22678</v>
      </c>
      <c r="D11483" s="3" t="s">
        <v>3615</v>
      </c>
    </row>
    <row r="11484">
      <c r="A11484" s="6" t="s">
        <v>4681</v>
      </c>
      <c r="B11484" s="2" t="s">
        <v>22679</v>
      </c>
      <c r="C11484" s="6" t="s">
        <v>22680</v>
      </c>
      <c r="D11484" s="3" t="s">
        <v>3615</v>
      </c>
    </row>
    <row r="11485">
      <c r="A11485" s="6" t="s">
        <v>4681</v>
      </c>
      <c r="B11485" s="2" t="s">
        <v>22681</v>
      </c>
      <c r="C11485" s="6" t="s">
        <v>22682</v>
      </c>
      <c r="D11485" s="3" t="s">
        <v>3615</v>
      </c>
    </row>
    <row r="11486">
      <c r="A11486" s="6" t="s">
        <v>4681</v>
      </c>
      <c r="B11486" s="2" t="s">
        <v>22683</v>
      </c>
      <c r="C11486" s="6" t="s">
        <v>22684</v>
      </c>
      <c r="D11486" s="3" t="s">
        <v>3615</v>
      </c>
    </row>
    <row r="11487">
      <c r="A11487" s="6" t="s">
        <v>4681</v>
      </c>
      <c r="B11487" s="2" t="s">
        <v>22685</v>
      </c>
      <c r="C11487" s="6" t="s">
        <v>22686</v>
      </c>
      <c r="D11487" s="3" t="s">
        <v>3615</v>
      </c>
    </row>
    <row r="11488">
      <c r="A11488" s="6" t="s">
        <v>4681</v>
      </c>
      <c r="B11488" s="2" t="s">
        <v>22687</v>
      </c>
      <c r="C11488" s="6" t="s">
        <v>22688</v>
      </c>
      <c r="D11488" s="3" t="s">
        <v>3615</v>
      </c>
    </row>
    <row r="11489">
      <c r="A11489" s="6" t="s">
        <v>4681</v>
      </c>
      <c r="B11489" s="2" t="s">
        <v>22689</v>
      </c>
      <c r="C11489" s="6" t="s">
        <v>22690</v>
      </c>
      <c r="D11489" s="3" t="s">
        <v>3615</v>
      </c>
    </row>
    <row r="11490">
      <c r="A11490" s="6" t="s">
        <v>4681</v>
      </c>
      <c r="B11490" s="2" t="s">
        <v>22691</v>
      </c>
      <c r="C11490" s="6" t="s">
        <v>22692</v>
      </c>
      <c r="D11490" s="3" t="s">
        <v>3615</v>
      </c>
    </row>
    <row r="11491">
      <c r="A11491" s="6" t="s">
        <v>4681</v>
      </c>
      <c r="B11491" s="2" t="s">
        <v>22693</v>
      </c>
      <c r="C11491" s="6" t="s">
        <v>22694</v>
      </c>
      <c r="D11491" s="3" t="s">
        <v>3615</v>
      </c>
    </row>
    <row r="11492">
      <c r="A11492" s="6" t="s">
        <v>4681</v>
      </c>
      <c r="B11492" s="2" t="s">
        <v>22695</v>
      </c>
      <c r="C11492" s="6" t="s">
        <v>22696</v>
      </c>
      <c r="D11492" s="3" t="s">
        <v>3615</v>
      </c>
    </row>
    <row r="11493">
      <c r="A11493" s="6" t="s">
        <v>4681</v>
      </c>
      <c r="B11493" s="2" t="s">
        <v>22697</v>
      </c>
      <c r="C11493" s="6" t="s">
        <v>22698</v>
      </c>
      <c r="D11493" s="3" t="s">
        <v>3617</v>
      </c>
    </row>
    <row r="11494">
      <c r="A11494" s="6" t="s">
        <v>4681</v>
      </c>
      <c r="B11494" s="2" t="s">
        <v>22699</v>
      </c>
      <c r="C11494" s="6" t="s">
        <v>22700</v>
      </c>
      <c r="D11494" s="3" t="s">
        <v>3617</v>
      </c>
    </row>
    <row r="11495">
      <c r="A11495" s="6" t="s">
        <v>4681</v>
      </c>
      <c r="B11495" s="2" t="s">
        <v>22701</v>
      </c>
      <c r="C11495" s="6" t="s">
        <v>22702</v>
      </c>
      <c r="D11495" s="3" t="s">
        <v>3617</v>
      </c>
    </row>
    <row r="11496">
      <c r="A11496" s="6" t="s">
        <v>4681</v>
      </c>
      <c r="B11496" s="2" t="s">
        <v>22703</v>
      </c>
      <c r="C11496" s="6" t="s">
        <v>22704</v>
      </c>
      <c r="D11496" s="3" t="s">
        <v>3617</v>
      </c>
    </row>
    <row r="11497">
      <c r="A11497" s="6" t="s">
        <v>4681</v>
      </c>
      <c r="B11497" s="2" t="s">
        <v>22705</v>
      </c>
      <c r="C11497" s="6" t="s">
        <v>22706</v>
      </c>
      <c r="D11497" s="3" t="s">
        <v>3617</v>
      </c>
    </row>
    <row r="11498">
      <c r="A11498" s="6" t="s">
        <v>4681</v>
      </c>
      <c r="B11498" s="2" t="s">
        <v>22707</v>
      </c>
      <c r="C11498" s="6" t="s">
        <v>22708</v>
      </c>
      <c r="D11498" s="3" t="s">
        <v>3617</v>
      </c>
    </row>
    <row r="11499">
      <c r="A11499" s="6" t="s">
        <v>4681</v>
      </c>
      <c r="B11499" s="2" t="s">
        <v>22709</v>
      </c>
      <c r="C11499" s="6" t="s">
        <v>22710</v>
      </c>
      <c r="D11499" s="3" t="s">
        <v>3617</v>
      </c>
    </row>
    <row r="11500">
      <c r="A11500" s="6" t="s">
        <v>4681</v>
      </c>
      <c r="B11500" s="2" t="s">
        <v>22711</v>
      </c>
      <c r="C11500" s="6" t="s">
        <v>22712</v>
      </c>
      <c r="D11500" s="3" t="s">
        <v>3617</v>
      </c>
    </row>
    <row r="11501">
      <c r="A11501" s="6" t="s">
        <v>4681</v>
      </c>
      <c r="B11501" s="2" t="s">
        <v>22713</v>
      </c>
      <c r="C11501" s="6" t="s">
        <v>22714</v>
      </c>
      <c r="D11501" s="3" t="s">
        <v>3617</v>
      </c>
    </row>
    <row r="11502">
      <c r="A11502" s="6" t="s">
        <v>4681</v>
      </c>
      <c r="B11502" s="2" t="s">
        <v>22715</v>
      </c>
      <c r="C11502" s="6" t="s">
        <v>22716</v>
      </c>
      <c r="D11502" s="3" t="s">
        <v>3619</v>
      </c>
    </row>
    <row r="11503">
      <c r="A11503" s="6" t="s">
        <v>4681</v>
      </c>
      <c r="B11503" s="2" t="s">
        <v>22717</v>
      </c>
      <c r="C11503" s="6" t="s">
        <v>22718</v>
      </c>
      <c r="D11503" s="3" t="s">
        <v>3619</v>
      </c>
    </row>
    <row r="11504">
      <c r="A11504" s="6" t="s">
        <v>4681</v>
      </c>
      <c r="B11504" s="2" t="s">
        <v>22719</v>
      </c>
      <c r="C11504" s="6" t="s">
        <v>22720</v>
      </c>
      <c r="D11504" s="3" t="s">
        <v>3619</v>
      </c>
    </row>
    <row r="11505">
      <c r="A11505" s="6" t="s">
        <v>4681</v>
      </c>
      <c r="B11505" s="2" t="s">
        <v>22721</v>
      </c>
      <c r="C11505" s="6" t="s">
        <v>22722</v>
      </c>
      <c r="D11505" s="3" t="s">
        <v>3619</v>
      </c>
    </row>
    <row r="11506">
      <c r="A11506" s="6" t="s">
        <v>4681</v>
      </c>
      <c r="B11506" s="2" t="s">
        <v>22723</v>
      </c>
      <c r="C11506" s="6" t="s">
        <v>22724</v>
      </c>
      <c r="D11506" s="3" t="s">
        <v>3619</v>
      </c>
    </row>
    <row r="11507">
      <c r="A11507" s="6" t="s">
        <v>4681</v>
      </c>
      <c r="B11507" s="2" t="s">
        <v>22725</v>
      </c>
      <c r="C11507" s="6" t="s">
        <v>22726</v>
      </c>
      <c r="D11507" s="3" t="s">
        <v>3619</v>
      </c>
    </row>
    <row r="11508">
      <c r="A11508" s="6" t="s">
        <v>4681</v>
      </c>
      <c r="B11508" s="2" t="s">
        <v>22727</v>
      </c>
      <c r="C11508" s="6" t="s">
        <v>22728</v>
      </c>
      <c r="D11508" s="3" t="s">
        <v>3619</v>
      </c>
    </row>
    <row r="11509">
      <c r="A11509" s="6" t="s">
        <v>4681</v>
      </c>
      <c r="B11509" s="2" t="s">
        <v>22729</v>
      </c>
      <c r="C11509" s="6" t="s">
        <v>22730</v>
      </c>
      <c r="D11509" s="3" t="s">
        <v>3619</v>
      </c>
    </row>
    <row r="11510">
      <c r="A11510" s="6" t="s">
        <v>4681</v>
      </c>
      <c r="B11510" s="2" t="s">
        <v>22731</v>
      </c>
      <c r="C11510" s="6" t="s">
        <v>22732</v>
      </c>
      <c r="D11510" s="3" t="s">
        <v>3619</v>
      </c>
    </row>
    <row r="11511">
      <c r="A11511" s="6" t="s">
        <v>4681</v>
      </c>
      <c r="B11511" s="2" t="s">
        <v>22733</v>
      </c>
      <c r="C11511" s="6" t="s">
        <v>22734</v>
      </c>
      <c r="D11511" s="3" t="s">
        <v>3621</v>
      </c>
    </row>
    <row r="11512">
      <c r="A11512" s="6" t="s">
        <v>4681</v>
      </c>
      <c r="B11512" s="2" t="s">
        <v>22735</v>
      </c>
      <c r="C11512" s="6" t="s">
        <v>22736</v>
      </c>
      <c r="D11512" s="3" t="s">
        <v>3621</v>
      </c>
    </row>
    <row r="11513">
      <c r="A11513" s="6" t="s">
        <v>4681</v>
      </c>
      <c r="B11513" s="2" t="s">
        <v>22737</v>
      </c>
      <c r="C11513" s="6" t="s">
        <v>22738</v>
      </c>
      <c r="D11513" s="3" t="s">
        <v>3621</v>
      </c>
    </row>
    <row r="11514">
      <c r="A11514" s="6" t="s">
        <v>4681</v>
      </c>
      <c r="B11514" s="2" t="s">
        <v>22739</v>
      </c>
      <c r="C11514" s="6" t="s">
        <v>22740</v>
      </c>
      <c r="D11514" s="3" t="s">
        <v>3621</v>
      </c>
    </row>
    <row r="11515">
      <c r="A11515" s="6" t="s">
        <v>4681</v>
      </c>
      <c r="B11515" s="2" t="s">
        <v>22741</v>
      </c>
      <c r="C11515" s="6" t="s">
        <v>22742</v>
      </c>
      <c r="D11515" s="3" t="s">
        <v>3621</v>
      </c>
    </row>
    <row r="11516">
      <c r="A11516" s="6" t="s">
        <v>4681</v>
      </c>
      <c r="B11516" s="2" t="s">
        <v>22743</v>
      </c>
      <c r="C11516" s="6" t="s">
        <v>22744</v>
      </c>
      <c r="D11516" s="3" t="s">
        <v>3621</v>
      </c>
    </row>
    <row r="11517">
      <c r="A11517" s="6" t="s">
        <v>4681</v>
      </c>
      <c r="B11517" s="2" t="s">
        <v>22745</v>
      </c>
      <c r="C11517" s="6" t="s">
        <v>22746</v>
      </c>
      <c r="D11517" s="3" t="s">
        <v>3621</v>
      </c>
    </row>
    <row r="11518">
      <c r="A11518" s="6" t="s">
        <v>4681</v>
      </c>
      <c r="B11518" s="2" t="s">
        <v>22747</v>
      </c>
      <c r="C11518" s="6" t="s">
        <v>22748</v>
      </c>
      <c r="D11518" s="3" t="s">
        <v>3621</v>
      </c>
    </row>
    <row r="11519">
      <c r="A11519" s="6" t="s">
        <v>4681</v>
      </c>
      <c r="B11519" s="2" t="s">
        <v>22749</v>
      </c>
      <c r="C11519" s="6" t="s">
        <v>22750</v>
      </c>
      <c r="D11519" s="3" t="s">
        <v>3621</v>
      </c>
    </row>
    <row r="11520">
      <c r="A11520" s="6" t="s">
        <v>4681</v>
      </c>
      <c r="B11520" s="2" t="s">
        <v>22751</v>
      </c>
      <c r="C11520" s="6" t="s">
        <v>22752</v>
      </c>
      <c r="D11520" s="3" t="s">
        <v>3623</v>
      </c>
    </row>
    <row r="11521">
      <c r="A11521" s="6" t="s">
        <v>4681</v>
      </c>
      <c r="B11521" s="2" t="s">
        <v>22753</v>
      </c>
      <c r="C11521" s="6" t="s">
        <v>22754</v>
      </c>
      <c r="D11521" s="3" t="s">
        <v>3623</v>
      </c>
    </row>
    <row r="11522">
      <c r="A11522" s="6" t="s">
        <v>4681</v>
      </c>
      <c r="B11522" s="2" t="s">
        <v>22755</v>
      </c>
      <c r="C11522" s="6" t="s">
        <v>22756</v>
      </c>
      <c r="D11522" s="3" t="s">
        <v>3623</v>
      </c>
    </row>
    <row r="11523">
      <c r="A11523" s="6" t="s">
        <v>4681</v>
      </c>
      <c r="B11523" s="2" t="s">
        <v>22757</v>
      </c>
      <c r="C11523" s="6" t="s">
        <v>22758</v>
      </c>
      <c r="D11523" s="3" t="s">
        <v>3623</v>
      </c>
    </row>
    <row r="11524">
      <c r="A11524" s="6" t="s">
        <v>4681</v>
      </c>
      <c r="B11524" s="2" t="s">
        <v>22759</v>
      </c>
      <c r="C11524" s="6" t="s">
        <v>22760</v>
      </c>
      <c r="D11524" s="3" t="s">
        <v>3623</v>
      </c>
    </row>
    <row r="11525">
      <c r="A11525" s="6" t="s">
        <v>4681</v>
      </c>
      <c r="B11525" s="2" t="s">
        <v>22761</v>
      </c>
      <c r="C11525" s="6" t="s">
        <v>22762</v>
      </c>
      <c r="D11525" s="3" t="s">
        <v>3623</v>
      </c>
    </row>
    <row r="11526">
      <c r="A11526" s="6" t="s">
        <v>4681</v>
      </c>
      <c r="B11526" s="2" t="s">
        <v>22763</v>
      </c>
      <c r="C11526" s="6" t="s">
        <v>22764</v>
      </c>
      <c r="D11526" s="3" t="s">
        <v>3623</v>
      </c>
    </row>
    <row r="11527">
      <c r="A11527" s="6" t="s">
        <v>4681</v>
      </c>
      <c r="B11527" s="2" t="s">
        <v>22765</v>
      </c>
      <c r="C11527" s="6" t="s">
        <v>22766</v>
      </c>
      <c r="D11527" s="3" t="s">
        <v>3623</v>
      </c>
    </row>
    <row r="11528">
      <c r="A11528" s="6" t="s">
        <v>4681</v>
      </c>
      <c r="B11528" s="2" t="s">
        <v>22767</v>
      </c>
      <c r="C11528" s="6" t="s">
        <v>22768</v>
      </c>
      <c r="D11528" s="3" t="s">
        <v>3623</v>
      </c>
    </row>
    <row r="11529">
      <c r="A11529" s="6" t="s">
        <v>4681</v>
      </c>
      <c r="B11529" s="2" t="s">
        <v>22769</v>
      </c>
      <c r="C11529" s="6" t="s">
        <v>22770</v>
      </c>
      <c r="D11529" s="3" t="s">
        <v>3625</v>
      </c>
    </row>
    <row r="11530">
      <c r="A11530" s="6" t="s">
        <v>4681</v>
      </c>
      <c r="B11530" s="2" t="s">
        <v>22771</v>
      </c>
      <c r="C11530" s="6" t="s">
        <v>22772</v>
      </c>
      <c r="D11530" s="3" t="s">
        <v>3625</v>
      </c>
    </row>
    <row r="11531">
      <c r="A11531" s="6" t="s">
        <v>4681</v>
      </c>
      <c r="B11531" s="2" t="s">
        <v>22773</v>
      </c>
      <c r="C11531" s="6" t="s">
        <v>22774</v>
      </c>
      <c r="D11531" s="3" t="s">
        <v>3625</v>
      </c>
    </row>
    <row r="11532">
      <c r="A11532" s="6" t="s">
        <v>4681</v>
      </c>
      <c r="B11532" s="2" t="s">
        <v>22775</v>
      </c>
      <c r="C11532" s="6" t="s">
        <v>22776</v>
      </c>
      <c r="D11532" s="3" t="s">
        <v>3625</v>
      </c>
    </row>
    <row r="11533">
      <c r="A11533" s="6" t="s">
        <v>4681</v>
      </c>
      <c r="B11533" s="2" t="s">
        <v>22777</v>
      </c>
      <c r="C11533" s="6" t="s">
        <v>22778</v>
      </c>
      <c r="D11533" s="3" t="s">
        <v>3625</v>
      </c>
    </row>
    <row r="11534">
      <c r="A11534" s="6" t="s">
        <v>4681</v>
      </c>
      <c r="B11534" s="2" t="s">
        <v>22779</v>
      </c>
      <c r="C11534" s="6" t="s">
        <v>22780</v>
      </c>
      <c r="D11534" s="3" t="s">
        <v>3625</v>
      </c>
    </row>
    <row r="11535">
      <c r="A11535" s="6" t="s">
        <v>4681</v>
      </c>
      <c r="B11535" s="2" t="s">
        <v>22781</v>
      </c>
      <c r="C11535" s="6" t="s">
        <v>22782</v>
      </c>
      <c r="D11535" s="3" t="s">
        <v>3625</v>
      </c>
    </row>
    <row r="11536">
      <c r="A11536" s="6" t="s">
        <v>4681</v>
      </c>
      <c r="B11536" s="2" t="s">
        <v>22783</v>
      </c>
      <c r="C11536" s="6" t="s">
        <v>22784</v>
      </c>
      <c r="D11536" s="3" t="s">
        <v>3625</v>
      </c>
    </row>
    <row r="11537">
      <c r="A11537" s="6" t="s">
        <v>4681</v>
      </c>
      <c r="B11537" s="2" t="s">
        <v>22785</v>
      </c>
      <c r="C11537" s="6" t="s">
        <v>22786</v>
      </c>
      <c r="D11537" s="3" t="s">
        <v>3625</v>
      </c>
    </row>
    <row r="11538">
      <c r="A11538" s="6" t="s">
        <v>4681</v>
      </c>
      <c r="B11538" s="2" t="s">
        <v>22787</v>
      </c>
      <c r="C11538" s="6" t="s">
        <v>22788</v>
      </c>
      <c r="D11538" s="3" t="s">
        <v>3625</v>
      </c>
    </row>
    <row r="11539">
      <c r="A11539" s="6" t="s">
        <v>4681</v>
      </c>
      <c r="B11539" s="2" t="s">
        <v>22789</v>
      </c>
      <c r="C11539" s="6" t="s">
        <v>22790</v>
      </c>
      <c r="D11539" s="3" t="s">
        <v>3627</v>
      </c>
    </row>
    <row r="11540">
      <c r="A11540" s="6" t="s">
        <v>4681</v>
      </c>
      <c r="B11540" s="2" t="s">
        <v>22791</v>
      </c>
      <c r="C11540" s="6" t="s">
        <v>22792</v>
      </c>
      <c r="D11540" s="3" t="s">
        <v>3627</v>
      </c>
    </row>
    <row r="11541">
      <c r="A11541" s="6" t="s">
        <v>4681</v>
      </c>
      <c r="B11541" s="2" t="s">
        <v>22793</v>
      </c>
      <c r="C11541" s="6" t="s">
        <v>22794</v>
      </c>
      <c r="D11541" s="3" t="s">
        <v>3627</v>
      </c>
    </row>
    <row r="11542">
      <c r="A11542" s="6" t="s">
        <v>4681</v>
      </c>
      <c r="B11542" s="2" t="s">
        <v>22795</v>
      </c>
      <c r="C11542" s="6" t="s">
        <v>22796</v>
      </c>
      <c r="D11542" s="3" t="s">
        <v>3627</v>
      </c>
    </row>
    <row r="11543">
      <c r="A11543" s="6" t="s">
        <v>4681</v>
      </c>
      <c r="B11543" s="2" t="s">
        <v>22797</v>
      </c>
      <c r="C11543" s="6" t="s">
        <v>22798</v>
      </c>
      <c r="D11543" s="3" t="s">
        <v>3627</v>
      </c>
    </row>
    <row r="11544">
      <c r="A11544" s="6" t="s">
        <v>4681</v>
      </c>
      <c r="B11544" s="2" t="s">
        <v>22799</v>
      </c>
      <c r="C11544" s="6" t="s">
        <v>22800</v>
      </c>
      <c r="D11544" s="3" t="s">
        <v>3627</v>
      </c>
    </row>
    <row r="11545">
      <c r="A11545" s="6" t="s">
        <v>4681</v>
      </c>
      <c r="B11545" s="2" t="s">
        <v>22801</v>
      </c>
      <c r="C11545" s="6" t="s">
        <v>22802</v>
      </c>
      <c r="D11545" s="3" t="s">
        <v>3627</v>
      </c>
    </row>
    <row r="11546">
      <c r="A11546" s="6" t="s">
        <v>4681</v>
      </c>
      <c r="B11546" s="2" t="s">
        <v>22803</v>
      </c>
      <c r="C11546" s="6" t="s">
        <v>22804</v>
      </c>
      <c r="D11546" s="3" t="s">
        <v>3627</v>
      </c>
    </row>
    <row r="11547">
      <c r="A11547" s="6" t="s">
        <v>4681</v>
      </c>
      <c r="B11547" s="2" t="s">
        <v>22805</v>
      </c>
      <c r="C11547" s="6" t="s">
        <v>22806</v>
      </c>
      <c r="D11547" s="3" t="s">
        <v>3627</v>
      </c>
    </row>
    <row r="11548">
      <c r="A11548" s="6" t="s">
        <v>4681</v>
      </c>
      <c r="B11548" s="2" t="s">
        <v>22807</v>
      </c>
      <c r="C11548" s="6" t="s">
        <v>22808</v>
      </c>
      <c r="D11548" s="3" t="s">
        <v>3627</v>
      </c>
    </row>
    <row r="11549">
      <c r="A11549" s="6" t="s">
        <v>4681</v>
      </c>
      <c r="B11549" s="2" t="s">
        <v>22809</v>
      </c>
      <c r="C11549" s="6" t="s">
        <v>22810</v>
      </c>
      <c r="D11549" s="3" t="s">
        <v>3629</v>
      </c>
    </row>
    <row r="11550">
      <c r="A11550" s="6" t="s">
        <v>4681</v>
      </c>
      <c r="B11550" s="2" t="s">
        <v>22811</v>
      </c>
      <c r="C11550" s="6" t="s">
        <v>22812</v>
      </c>
      <c r="D11550" s="3" t="s">
        <v>3629</v>
      </c>
    </row>
    <row r="11551">
      <c r="A11551" s="6" t="s">
        <v>4681</v>
      </c>
      <c r="B11551" s="2" t="s">
        <v>22813</v>
      </c>
      <c r="C11551" s="6" t="s">
        <v>22814</v>
      </c>
      <c r="D11551" s="3" t="s">
        <v>3629</v>
      </c>
    </row>
    <row r="11552">
      <c r="A11552" s="6" t="s">
        <v>4681</v>
      </c>
      <c r="B11552" s="2" t="s">
        <v>22815</v>
      </c>
      <c r="C11552" s="6" t="s">
        <v>22816</v>
      </c>
      <c r="D11552" s="3" t="s">
        <v>3629</v>
      </c>
    </row>
    <row r="11553">
      <c r="A11553" s="6" t="s">
        <v>4681</v>
      </c>
      <c r="B11553" s="2" t="s">
        <v>22817</v>
      </c>
      <c r="C11553" s="6" t="s">
        <v>22818</v>
      </c>
      <c r="D11553" s="3" t="s">
        <v>3629</v>
      </c>
    </row>
    <row r="11554">
      <c r="A11554" s="6" t="s">
        <v>4681</v>
      </c>
      <c r="B11554" s="2" t="s">
        <v>22819</v>
      </c>
      <c r="C11554" s="6" t="s">
        <v>22820</v>
      </c>
      <c r="D11554" s="3" t="s">
        <v>3631</v>
      </c>
    </row>
    <row r="11555">
      <c r="A11555" s="6" t="s">
        <v>4681</v>
      </c>
      <c r="B11555" s="2" t="s">
        <v>22821</v>
      </c>
      <c r="C11555" s="6" t="s">
        <v>22822</v>
      </c>
      <c r="D11555" s="3" t="s">
        <v>3631</v>
      </c>
    </row>
    <row r="11556">
      <c r="A11556" s="6" t="s">
        <v>4681</v>
      </c>
      <c r="B11556" s="2" t="s">
        <v>22823</v>
      </c>
      <c r="C11556" s="6" t="s">
        <v>22824</v>
      </c>
      <c r="D11556" s="3" t="s">
        <v>3631</v>
      </c>
    </row>
    <row r="11557">
      <c r="A11557" s="6" t="s">
        <v>4681</v>
      </c>
      <c r="B11557" s="2" t="s">
        <v>22825</v>
      </c>
      <c r="C11557" s="6" t="s">
        <v>22826</v>
      </c>
      <c r="D11557" s="3" t="s">
        <v>3631</v>
      </c>
    </row>
    <row r="11558">
      <c r="A11558" s="6" t="s">
        <v>4681</v>
      </c>
      <c r="B11558" s="2" t="s">
        <v>22827</v>
      </c>
      <c r="C11558" s="6" t="s">
        <v>22828</v>
      </c>
      <c r="D11558" s="3" t="s">
        <v>3631</v>
      </c>
    </row>
    <row r="11559">
      <c r="A11559" s="6" t="s">
        <v>4681</v>
      </c>
      <c r="B11559" s="2" t="s">
        <v>22829</v>
      </c>
      <c r="C11559" s="6" t="s">
        <v>22830</v>
      </c>
      <c r="D11559" s="3" t="s">
        <v>3631</v>
      </c>
    </row>
    <row r="11560">
      <c r="A11560" s="6" t="s">
        <v>4681</v>
      </c>
      <c r="B11560" s="2" t="s">
        <v>22831</v>
      </c>
      <c r="C11560" s="6" t="s">
        <v>22832</v>
      </c>
      <c r="D11560" s="3" t="s">
        <v>3631</v>
      </c>
    </row>
    <row r="11561">
      <c r="A11561" s="6" t="s">
        <v>4681</v>
      </c>
      <c r="B11561" s="2" t="s">
        <v>22833</v>
      </c>
      <c r="C11561" s="6" t="s">
        <v>22834</v>
      </c>
      <c r="D11561" s="3" t="s">
        <v>3631</v>
      </c>
    </row>
    <row r="11562">
      <c r="A11562" s="6" t="s">
        <v>4681</v>
      </c>
      <c r="B11562" s="2" t="s">
        <v>22835</v>
      </c>
      <c r="C11562" s="6" t="s">
        <v>22836</v>
      </c>
      <c r="D11562" s="3" t="s">
        <v>3631</v>
      </c>
    </row>
    <row r="11563">
      <c r="A11563" s="6" t="s">
        <v>4681</v>
      </c>
      <c r="B11563" s="2" t="s">
        <v>22837</v>
      </c>
      <c r="C11563" s="6" t="s">
        <v>22838</v>
      </c>
      <c r="D11563" s="3" t="s">
        <v>3631</v>
      </c>
    </row>
    <row r="11564">
      <c r="A11564" s="6" t="s">
        <v>4681</v>
      </c>
      <c r="B11564" s="2" t="s">
        <v>22839</v>
      </c>
      <c r="C11564" s="6" t="s">
        <v>22840</v>
      </c>
      <c r="D11564" s="3" t="s">
        <v>3634</v>
      </c>
    </row>
    <row r="11565">
      <c r="A11565" s="6" t="s">
        <v>4681</v>
      </c>
      <c r="B11565" s="2" t="s">
        <v>22841</v>
      </c>
      <c r="C11565" s="6" t="s">
        <v>22842</v>
      </c>
      <c r="D11565" s="3" t="s">
        <v>3634</v>
      </c>
    </row>
    <row r="11566">
      <c r="A11566" s="6" t="s">
        <v>4681</v>
      </c>
      <c r="B11566" s="2" t="s">
        <v>22843</v>
      </c>
      <c r="C11566" s="6" t="s">
        <v>22844</v>
      </c>
      <c r="D11566" s="3" t="s">
        <v>3634</v>
      </c>
    </row>
    <row r="11567">
      <c r="A11567" s="6" t="s">
        <v>4681</v>
      </c>
      <c r="B11567" s="2" t="s">
        <v>22845</v>
      </c>
      <c r="C11567" s="6" t="s">
        <v>22846</v>
      </c>
      <c r="D11567" s="3" t="s">
        <v>3634</v>
      </c>
    </row>
    <row r="11568">
      <c r="A11568" s="6" t="s">
        <v>4681</v>
      </c>
      <c r="B11568" s="2" t="s">
        <v>22847</v>
      </c>
      <c r="C11568" s="6" t="s">
        <v>22848</v>
      </c>
      <c r="D11568" s="3" t="s">
        <v>3634</v>
      </c>
    </row>
    <row r="11569">
      <c r="A11569" s="6" t="s">
        <v>4681</v>
      </c>
      <c r="B11569" s="2" t="s">
        <v>22849</v>
      </c>
      <c r="C11569" s="6" t="s">
        <v>22850</v>
      </c>
      <c r="D11569" s="3" t="s">
        <v>3634</v>
      </c>
    </row>
    <row r="11570">
      <c r="A11570" s="6" t="s">
        <v>4681</v>
      </c>
      <c r="B11570" s="2" t="s">
        <v>22851</v>
      </c>
      <c r="C11570" s="6" t="s">
        <v>22852</v>
      </c>
      <c r="D11570" s="3" t="s">
        <v>3634</v>
      </c>
    </row>
    <row r="11571">
      <c r="A11571" s="6" t="s">
        <v>4681</v>
      </c>
      <c r="B11571" s="2" t="s">
        <v>22853</v>
      </c>
      <c r="C11571" s="6" t="s">
        <v>22854</v>
      </c>
      <c r="D11571" s="3" t="s">
        <v>3634</v>
      </c>
    </row>
    <row r="11572">
      <c r="A11572" s="6" t="s">
        <v>4681</v>
      </c>
      <c r="B11572" s="2" t="s">
        <v>22855</v>
      </c>
      <c r="C11572" s="6" t="s">
        <v>22856</v>
      </c>
      <c r="D11572" s="3" t="s">
        <v>3634</v>
      </c>
    </row>
    <row r="11573">
      <c r="A11573" s="6" t="s">
        <v>4681</v>
      </c>
      <c r="B11573" s="2" t="s">
        <v>22857</v>
      </c>
      <c r="C11573" s="6" t="s">
        <v>22858</v>
      </c>
      <c r="D11573" s="3" t="s">
        <v>3634</v>
      </c>
    </row>
    <row r="11574">
      <c r="A11574" s="6" t="s">
        <v>4681</v>
      </c>
      <c r="B11574" s="2" t="s">
        <v>22859</v>
      </c>
      <c r="C11574" s="6" t="s">
        <v>22860</v>
      </c>
      <c r="D11574" s="3" t="s">
        <v>3636</v>
      </c>
    </row>
    <row r="11575">
      <c r="A11575" s="6" t="s">
        <v>4681</v>
      </c>
      <c r="B11575" s="2" t="s">
        <v>22861</v>
      </c>
      <c r="C11575" s="6" t="s">
        <v>22862</v>
      </c>
      <c r="D11575" s="3" t="s">
        <v>3636</v>
      </c>
    </row>
    <row r="11576">
      <c r="A11576" s="6" t="s">
        <v>4681</v>
      </c>
      <c r="B11576" s="2" t="s">
        <v>22863</v>
      </c>
      <c r="C11576" s="6" t="s">
        <v>22864</v>
      </c>
      <c r="D11576" s="3" t="s">
        <v>3636</v>
      </c>
    </row>
    <row r="11577">
      <c r="A11577" s="6" t="s">
        <v>4681</v>
      </c>
      <c r="B11577" s="2" t="s">
        <v>22865</v>
      </c>
      <c r="C11577" s="6" t="s">
        <v>22866</v>
      </c>
      <c r="D11577" s="3" t="s">
        <v>3636</v>
      </c>
    </row>
    <row r="11578">
      <c r="A11578" s="6" t="s">
        <v>4681</v>
      </c>
      <c r="B11578" s="2" t="s">
        <v>22867</v>
      </c>
      <c r="C11578" s="6" t="s">
        <v>22868</v>
      </c>
      <c r="D11578" s="3" t="s">
        <v>3636</v>
      </c>
    </row>
    <row r="11579">
      <c r="A11579" s="6" t="s">
        <v>4681</v>
      </c>
      <c r="B11579" s="2" t="s">
        <v>22869</v>
      </c>
      <c r="C11579" s="6" t="s">
        <v>22870</v>
      </c>
      <c r="D11579" s="3" t="s">
        <v>3636</v>
      </c>
    </row>
    <row r="11580">
      <c r="A11580" s="6" t="s">
        <v>4681</v>
      </c>
      <c r="B11580" s="2" t="s">
        <v>22871</v>
      </c>
      <c r="C11580" s="6" t="s">
        <v>22872</v>
      </c>
      <c r="D11580" s="3" t="s">
        <v>3636</v>
      </c>
    </row>
    <row r="11581">
      <c r="A11581" s="6" t="s">
        <v>4681</v>
      </c>
      <c r="B11581" s="2" t="s">
        <v>22873</v>
      </c>
      <c r="C11581" s="6" t="s">
        <v>22874</v>
      </c>
      <c r="D11581" s="3" t="s">
        <v>3636</v>
      </c>
    </row>
    <row r="11582">
      <c r="A11582" s="6" t="s">
        <v>4681</v>
      </c>
      <c r="B11582" s="2" t="s">
        <v>22875</v>
      </c>
      <c r="C11582" s="6" t="s">
        <v>22876</v>
      </c>
      <c r="D11582" s="3" t="s">
        <v>3636</v>
      </c>
    </row>
    <row r="11583">
      <c r="A11583" s="6" t="s">
        <v>4681</v>
      </c>
      <c r="B11583" s="2" t="s">
        <v>22877</v>
      </c>
      <c r="C11583" s="6" t="s">
        <v>22878</v>
      </c>
      <c r="D11583" s="3" t="s">
        <v>3636</v>
      </c>
    </row>
    <row r="11584">
      <c r="A11584" s="6" t="s">
        <v>4681</v>
      </c>
      <c r="B11584" s="2" t="s">
        <v>22879</v>
      </c>
      <c r="C11584" s="6" t="s">
        <v>22880</v>
      </c>
      <c r="D11584" s="3" t="s">
        <v>3638</v>
      </c>
    </row>
    <row r="11585">
      <c r="A11585" s="6" t="s">
        <v>4681</v>
      </c>
      <c r="B11585" s="2" t="s">
        <v>22881</v>
      </c>
      <c r="C11585" s="6" t="s">
        <v>22882</v>
      </c>
      <c r="D11585" s="3" t="s">
        <v>3638</v>
      </c>
    </row>
    <row r="11586">
      <c r="A11586" s="6" t="s">
        <v>4681</v>
      </c>
      <c r="B11586" s="2" t="s">
        <v>22883</v>
      </c>
      <c r="C11586" s="6" t="s">
        <v>22884</v>
      </c>
      <c r="D11586" s="3" t="s">
        <v>3638</v>
      </c>
    </row>
    <row r="11587">
      <c r="A11587" s="6" t="s">
        <v>4681</v>
      </c>
      <c r="B11587" s="2" t="s">
        <v>22885</v>
      </c>
      <c r="C11587" s="6" t="s">
        <v>22886</v>
      </c>
      <c r="D11587" s="3" t="s">
        <v>3638</v>
      </c>
    </row>
    <row r="11588">
      <c r="A11588" s="6" t="s">
        <v>4681</v>
      </c>
      <c r="B11588" s="2" t="s">
        <v>22887</v>
      </c>
      <c r="C11588" s="6" t="s">
        <v>22888</v>
      </c>
      <c r="D11588" s="3" t="s">
        <v>3638</v>
      </c>
    </row>
    <row r="11589">
      <c r="A11589" s="6" t="s">
        <v>4681</v>
      </c>
      <c r="B11589" s="2" t="s">
        <v>22889</v>
      </c>
      <c r="C11589" s="6" t="s">
        <v>22890</v>
      </c>
      <c r="D11589" s="3" t="s">
        <v>3638</v>
      </c>
    </row>
    <row r="11590">
      <c r="A11590" s="6" t="s">
        <v>4681</v>
      </c>
      <c r="B11590" s="2" t="s">
        <v>22891</v>
      </c>
      <c r="C11590" s="6" t="s">
        <v>22892</v>
      </c>
      <c r="D11590" s="3" t="s">
        <v>3638</v>
      </c>
    </row>
    <row r="11591">
      <c r="A11591" s="6" t="s">
        <v>4681</v>
      </c>
      <c r="B11591" s="2" t="s">
        <v>22893</v>
      </c>
      <c r="C11591" s="6" t="s">
        <v>22894</v>
      </c>
      <c r="D11591" s="3" t="s">
        <v>3638</v>
      </c>
    </row>
    <row r="11592">
      <c r="A11592" s="6" t="s">
        <v>4681</v>
      </c>
      <c r="B11592" s="2" t="s">
        <v>22895</v>
      </c>
      <c r="C11592" s="6" t="s">
        <v>22896</v>
      </c>
      <c r="D11592" s="3" t="s">
        <v>3638</v>
      </c>
    </row>
    <row r="11593">
      <c r="A11593" s="6" t="s">
        <v>4681</v>
      </c>
      <c r="B11593" s="2" t="s">
        <v>22897</v>
      </c>
      <c r="C11593" s="6" t="s">
        <v>22898</v>
      </c>
      <c r="D11593" s="3" t="s">
        <v>3638</v>
      </c>
    </row>
    <row r="11594">
      <c r="A11594" s="6" t="s">
        <v>4681</v>
      </c>
      <c r="B11594" s="2" t="s">
        <v>22899</v>
      </c>
      <c r="C11594" s="6" t="s">
        <v>22900</v>
      </c>
      <c r="D11594" s="3" t="s">
        <v>3640</v>
      </c>
    </row>
    <row r="11595">
      <c r="A11595" s="6" t="s">
        <v>4681</v>
      </c>
      <c r="B11595" s="2" t="s">
        <v>22901</v>
      </c>
      <c r="C11595" s="6" t="s">
        <v>22902</v>
      </c>
      <c r="D11595" s="3" t="s">
        <v>3640</v>
      </c>
    </row>
    <row r="11596">
      <c r="A11596" s="6" t="s">
        <v>4681</v>
      </c>
      <c r="B11596" s="2" t="s">
        <v>22903</v>
      </c>
      <c r="C11596" s="6" t="s">
        <v>22904</v>
      </c>
      <c r="D11596" s="3" t="s">
        <v>3640</v>
      </c>
    </row>
    <row r="11597">
      <c r="A11597" s="6" t="s">
        <v>4681</v>
      </c>
      <c r="B11597" s="2" t="s">
        <v>22905</v>
      </c>
      <c r="C11597" s="6" t="s">
        <v>22906</v>
      </c>
      <c r="D11597" s="3" t="s">
        <v>3640</v>
      </c>
    </row>
    <row r="11598">
      <c r="A11598" s="6" t="s">
        <v>4681</v>
      </c>
      <c r="B11598" s="2" t="s">
        <v>22907</v>
      </c>
      <c r="C11598" s="6" t="s">
        <v>22908</v>
      </c>
      <c r="D11598" s="3" t="s">
        <v>3640</v>
      </c>
    </row>
    <row r="11599">
      <c r="A11599" s="6" t="s">
        <v>4681</v>
      </c>
      <c r="B11599" s="2" t="s">
        <v>22909</v>
      </c>
      <c r="C11599" s="6" t="s">
        <v>22910</v>
      </c>
      <c r="D11599" s="3" t="s">
        <v>3640</v>
      </c>
    </row>
    <row r="11600">
      <c r="A11600" s="6" t="s">
        <v>4681</v>
      </c>
      <c r="B11600" s="2" t="s">
        <v>22911</v>
      </c>
      <c r="C11600" s="6" t="s">
        <v>22912</v>
      </c>
      <c r="D11600" s="3" t="s">
        <v>3640</v>
      </c>
    </row>
    <row r="11601">
      <c r="A11601" s="6" t="s">
        <v>4681</v>
      </c>
      <c r="B11601" s="2" t="s">
        <v>22913</v>
      </c>
      <c r="C11601" s="6" t="s">
        <v>22914</v>
      </c>
      <c r="D11601" s="3" t="s">
        <v>3640</v>
      </c>
    </row>
    <row r="11602">
      <c r="A11602" s="6" t="s">
        <v>4681</v>
      </c>
      <c r="B11602" s="2" t="s">
        <v>22915</v>
      </c>
      <c r="C11602" s="6" t="s">
        <v>22916</v>
      </c>
      <c r="D11602" s="3" t="s">
        <v>3640</v>
      </c>
    </row>
    <row r="11603">
      <c r="A11603" s="6" t="s">
        <v>4681</v>
      </c>
      <c r="B11603" s="2" t="s">
        <v>22917</v>
      </c>
      <c r="C11603" s="6" t="s">
        <v>22918</v>
      </c>
      <c r="D11603" s="3" t="s">
        <v>3640</v>
      </c>
    </row>
    <row r="11604">
      <c r="A11604" s="6" t="s">
        <v>4681</v>
      </c>
      <c r="B11604" s="2" t="s">
        <v>22919</v>
      </c>
      <c r="C11604" s="6" t="s">
        <v>22920</v>
      </c>
      <c r="D11604" s="3" t="s">
        <v>3642</v>
      </c>
    </row>
    <row r="11605">
      <c r="A11605" s="6" t="s">
        <v>4681</v>
      </c>
      <c r="B11605" s="2" t="s">
        <v>22921</v>
      </c>
      <c r="C11605" s="6" t="s">
        <v>22922</v>
      </c>
      <c r="D11605" s="3" t="s">
        <v>3642</v>
      </c>
    </row>
    <row r="11606">
      <c r="A11606" s="6" t="s">
        <v>4681</v>
      </c>
      <c r="B11606" s="2" t="s">
        <v>22923</v>
      </c>
      <c r="C11606" s="6" t="s">
        <v>22924</v>
      </c>
      <c r="D11606" s="3" t="s">
        <v>3642</v>
      </c>
    </row>
    <row r="11607">
      <c r="A11607" s="6" t="s">
        <v>4681</v>
      </c>
      <c r="B11607" s="2" t="s">
        <v>22925</v>
      </c>
      <c r="C11607" s="6" t="s">
        <v>22926</v>
      </c>
      <c r="D11607" s="3" t="s">
        <v>3642</v>
      </c>
    </row>
    <row r="11608">
      <c r="A11608" s="6" t="s">
        <v>4681</v>
      </c>
      <c r="B11608" s="2" t="s">
        <v>22927</v>
      </c>
      <c r="C11608" s="6" t="s">
        <v>22928</v>
      </c>
      <c r="D11608" s="3" t="s">
        <v>3642</v>
      </c>
    </row>
    <row r="11609">
      <c r="A11609" s="6" t="s">
        <v>4681</v>
      </c>
      <c r="B11609" s="2" t="s">
        <v>22929</v>
      </c>
      <c r="C11609" s="6" t="s">
        <v>22930</v>
      </c>
      <c r="D11609" s="3" t="s">
        <v>3642</v>
      </c>
    </row>
    <row r="11610">
      <c r="A11610" s="6" t="s">
        <v>4681</v>
      </c>
      <c r="B11610" s="2" t="s">
        <v>22931</v>
      </c>
      <c r="C11610" s="6" t="s">
        <v>22932</v>
      </c>
      <c r="D11610" s="3" t="s">
        <v>3642</v>
      </c>
    </row>
    <row r="11611">
      <c r="A11611" s="6" t="s">
        <v>4681</v>
      </c>
      <c r="B11611" s="2" t="s">
        <v>22933</v>
      </c>
      <c r="C11611" s="6" t="s">
        <v>22934</v>
      </c>
      <c r="D11611" s="3" t="s">
        <v>3645</v>
      </c>
    </row>
    <row r="11612">
      <c r="A11612" s="6" t="s">
        <v>4681</v>
      </c>
      <c r="B11612" s="2" t="s">
        <v>22935</v>
      </c>
      <c r="C11612" s="6" t="s">
        <v>22936</v>
      </c>
      <c r="D11612" s="3" t="s">
        <v>3645</v>
      </c>
    </row>
    <row r="11613">
      <c r="A11613" s="6" t="s">
        <v>4681</v>
      </c>
      <c r="B11613" s="2" t="s">
        <v>22937</v>
      </c>
      <c r="C11613" s="6" t="s">
        <v>22938</v>
      </c>
      <c r="D11613" s="3" t="s">
        <v>3645</v>
      </c>
    </row>
    <row r="11614">
      <c r="A11614" s="6" t="s">
        <v>4681</v>
      </c>
      <c r="B11614" s="2" t="s">
        <v>22939</v>
      </c>
      <c r="C11614" s="6" t="s">
        <v>22940</v>
      </c>
      <c r="D11614" s="3" t="s">
        <v>3645</v>
      </c>
    </row>
    <row r="11615">
      <c r="A11615" s="6" t="s">
        <v>4681</v>
      </c>
      <c r="B11615" s="2" t="s">
        <v>22941</v>
      </c>
      <c r="C11615" s="6" t="s">
        <v>22942</v>
      </c>
      <c r="D11615" s="3" t="s">
        <v>3645</v>
      </c>
    </row>
    <row r="11616">
      <c r="A11616" s="6" t="s">
        <v>4681</v>
      </c>
      <c r="B11616" s="2" t="s">
        <v>22943</v>
      </c>
      <c r="C11616" s="6" t="s">
        <v>22944</v>
      </c>
      <c r="D11616" s="3" t="s">
        <v>3647</v>
      </c>
    </row>
    <row r="11617">
      <c r="A11617" s="6" t="s">
        <v>4681</v>
      </c>
      <c r="B11617" s="2" t="s">
        <v>22945</v>
      </c>
      <c r="C11617" s="6" t="s">
        <v>22946</v>
      </c>
      <c r="D11617" s="3" t="s">
        <v>3647</v>
      </c>
    </row>
    <row r="11618">
      <c r="A11618" s="6" t="s">
        <v>4681</v>
      </c>
      <c r="B11618" s="2" t="s">
        <v>22947</v>
      </c>
      <c r="C11618" s="6" t="s">
        <v>22948</v>
      </c>
      <c r="D11618" s="3" t="s">
        <v>3647</v>
      </c>
    </row>
    <row r="11619">
      <c r="A11619" s="6" t="s">
        <v>4681</v>
      </c>
      <c r="B11619" s="2" t="s">
        <v>22949</v>
      </c>
      <c r="C11619" s="6" t="s">
        <v>22950</v>
      </c>
      <c r="D11619" s="3" t="s">
        <v>3647</v>
      </c>
    </row>
    <row r="11620">
      <c r="A11620" s="6" t="s">
        <v>4681</v>
      </c>
      <c r="B11620" s="2" t="s">
        <v>22951</v>
      </c>
      <c r="C11620" s="6" t="s">
        <v>22952</v>
      </c>
      <c r="D11620" s="3" t="s">
        <v>3647</v>
      </c>
    </row>
    <row r="11621">
      <c r="A11621" s="6" t="s">
        <v>4681</v>
      </c>
      <c r="B11621" s="2" t="s">
        <v>22953</v>
      </c>
      <c r="C11621" s="6" t="s">
        <v>3650</v>
      </c>
      <c r="D11621" s="3" t="s">
        <v>3649</v>
      </c>
    </row>
    <row r="11622">
      <c r="A11622" s="6" t="s">
        <v>4681</v>
      </c>
      <c r="B11622" s="2" t="s">
        <v>22954</v>
      </c>
      <c r="C11622" s="6" t="s">
        <v>3653</v>
      </c>
      <c r="D11622" s="3" t="s">
        <v>3652</v>
      </c>
    </row>
    <row r="11623">
      <c r="A11623" s="6" t="s">
        <v>4681</v>
      </c>
      <c r="B11623" s="2" t="s">
        <v>22955</v>
      </c>
      <c r="C11623" s="6" t="s">
        <v>22956</v>
      </c>
      <c r="D11623" s="3" t="s">
        <v>3654</v>
      </c>
    </row>
    <row r="11624">
      <c r="A11624" s="6" t="s">
        <v>4681</v>
      </c>
      <c r="B11624" s="2" t="s">
        <v>22957</v>
      </c>
      <c r="C11624" s="6" t="s">
        <v>22958</v>
      </c>
      <c r="D11624" s="3" t="s">
        <v>3654</v>
      </c>
    </row>
    <row r="11625">
      <c r="A11625" s="6" t="s">
        <v>4681</v>
      </c>
      <c r="B11625" s="2" t="s">
        <v>22959</v>
      </c>
      <c r="C11625" s="6" t="s">
        <v>22960</v>
      </c>
      <c r="D11625" s="3" t="s">
        <v>3654</v>
      </c>
    </row>
    <row r="11626">
      <c r="A11626" s="6" t="s">
        <v>4681</v>
      </c>
      <c r="B11626" s="2" t="s">
        <v>22961</v>
      </c>
      <c r="C11626" s="6" t="s">
        <v>22962</v>
      </c>
      <c r="D11626" s="3" t="s">
        <v>3654</v>
      </c>
    </row>
    <row r="11627">
      <c r="A11627" s="6" t="s">
        <v>4681</v>
      </c>
      <c r="B11627" s="2" t="s">
        <v>22963</v>
      </c>
      <c r="C11627" s="6" t="s">
        <v>22964</v>
      </c>
      <c r="D11627" s="3" t="s">
        <v>3654</v>
      </c>
    </row>
    <row r="11628">
      <c r="A11628" s="6" t="s">
        <v>4681</v>
      </c>
      <c r="B11628" s="2" t="s">
        <v>22965</v>
      </c>
      <c r="C11628" s="6" t="s">
        <v>22966</v>
      </c>
      <c r="D11628" s="3" t="s">
        <v>3654</v>
      </c>
    </row>
    <row r="11629">
      <c r="A11629" s="6" t="s">
        <v>4681</v>
      </c>
      <c r="B11629" s="2" t="s">
        <v>22967</v>
      </c>
      <c r="C11629" s="6" t="s">
        <v>22968</v>
      </c>
      <c r="D11629" s="3" t="s">
        <v>3654</v>
      </c>
    </row>
    <row r="11630">
      <c r="A11630" s="6" t="s">
        <v>4681</v>
      </c>
      <c r="B11630" s="2" t="s">
        <v>22969</v>
      </c>
      <c r="C11630" s="6" t="s">
        <v>22970</v>
      </c>
      <c r="D11630" s="3" t="s">
        <v>3654</v>
      </c>
    </row>
    <row r="11631">
      <c r="A11631" s="6" t="s">
        <v>4681</v>
      </c>
      <c r="B11631" s="2" t="s">
        <v>22971</v>
      </c>
      <c r="C11631" s="6" t="s">
        <v>22972</v>
      </c>
      <c r="D11631" s="3" t="s">
        <v>3654</v>
      </c>
    </row>
    <row r="11632">
      <c r="A11632" s="6" t="s">
        <v>4681</v>
      </c>
      <c r="B11632" s="2" t="s">
        <v>22973</v>
      </c>
      <c r="C11632" s="6" t="s">
        <v>22974</v>
      </c>
      <c r="D11632" s="3" t="s">
        <v>3654</v>
      </c>
    </row>
    <row r="11633">
      <c r="A11633" s="6" t="s">
        <v>4681</v>
      </c>
      <c r="B11633" s="2" t="s">
        <v>22975</v>
      </c>
      <c r="C11633" s="6" t="s">
        <v>22976</v>
      </c>
      <c r="D11633" s="3" t="s">
        <v>3657</v>
      </c>
    </row>
    <row r="11634">
      <c r="A11634" s="6" t="s">
        <v>4681</v>
      </c>
      <c r="B11634" s="2" t="s">
        <v>22977</v>
      </c>
      <c r="C11634" s="6" t="s">
        <v>22978</v>
      </c>
      <c r="D11634" s="3" t="s">
        <v>3657</v>
      </c>
    </row>
    <row r="11635">
      <c r="A11635" s="6" t="s">
        <v>4681</v>
      </c>
      <c r="B11635" s="2" t="s">
        <v>22979</v>
      </c>
      <c r="C11635" s="6" t="s">
        <v>22980</v>
      </c>
      <c r="D11635" s="3" t="s">
        <v>3657</v>
      </c>
    </row>
    <row r="11636">
      <c r="A11636" s="6" t="s">
        <v>4681</v>
      </c>
      <c r="B11636" s="2" t="s">
        <v>22981</v>
      </c>
      <c r="C11636" s="6" t="s">
        <v>22982</v>
      </c>
      <c r="D11636" s="3" t="s">
        <v>3657</v>
      </c>
    </row>
    <row r="11637">
      <c r="A11637" s="6" t="s">
        <v>4681</v>
      </c>
      <c r="B11637" s="2" t="s">
        <v>22983</v>
      </c>
      <c r="C11637" s="6" t="s">
        <v>22984</v>
      </c>
      <c r="D11637" s="3" t="s">
        <v>3657</v>
      </c>
    </row>
    <row r="11638">
      <c r="A11638" s="6" t="s">
        <v>4681</v>
      </c>
      <c r="B11638" s="2" t="s">
        <v>22985</v>
      </c>
      <c r="C11638" s="6" t="s">
        <v>22986</v>
      </c>
      <c r="D11638" s="3" t="s">
        <v>3657</v>
      </c>
    </row>
    <row r="11639">
      <c r="A11639" s="6" t="s">
        <v>4681</v>
      </c>
      <c r="B11639" s="2" t="s">
        <v>22987</v>
      </c>
      <c r="C11639" s="6" t="s">
        <v>22988</v>
      </c>
      <c r="D11639" s="3" t="s">
        <v>3657</v>
      </c>
    </row>
    <row r="11640">
      <c r="A11640" s="6" t="s">
        <v>4681</v>
      </c>
      <c r="B11640" s="2" t="s">
        <v>22989</v>
      </c>
      <c r="C11640" s="6" t="s">
        <v>22990</v>
      </c>
      <c r="D11640" s="3" t="s">
        <v>3657</v>
      </c>
    </row>
    <row r="11641">
      <c r="A11641" s="6" t="s">
        <v>4681</v>
      </c>
      <c r="B11641" s="2" t="s">
        <v>22991</v>
      </c>
      <c r="C11641" s="6" t="s">
        <v>22992</v>
      </c>
      <c r="D11641" s="3" t="s">
        <v>3657</v>
      </c>
    </row>
    <row r="11642">
      <c r="A11642" s="6" t="s">
        <v>4681</v>
      </c>
      <c r="B11642" s="2" t="s">
        <v>22993</v>
      </c>
      <c r="C11642" s="6" t="s">
        <v>22994</v>
      </c>
      <c r="D11642" s="3" t="s">
        <v>3657</v>
      </c>
    </row>
    <row r="11643">
      <c r="A11643" s="6" t="s">
        <v>4681</v>
      </c>
      <c r="B11643" s="2" t="s">
        <v>22995</v>
      </c>
      <c r="C11643" s="6" t="s">
        <v>22996</v>
      </c>
      <c r="D11643" s="3" t="s">
        <v>3659</v>
      </c>
    </row>
    <row r="11644">
      <c r="A11644" s="6" t="s">
        <v>4681</v>
      </c>
      <c r="B11644" s="2" t="s">
        <v>22997</v>
      </c>
      <c r="C11644" s="6" t="s">
        <v>22998</v>
      </c>
      <c r="D11644" s="3" t="s">
        <v>3659</v>
      </c>
    </row>
    <row r="11645">
      <c r="A11645" s="6" t="s">
        <v>4681</v>
      </c>
      <c r="B11645" s="2" t="s">
        <v>22999</v>
      </c>
      <c r="C11645" s="6" t="s">
        <v>23000</v>
      </c>
      <c r="D11645" s="3" t="s">
        <v>3659</v>
      </c>
    </row>
    <row r="11646">
      <c r="A11646" s="6" t="s">
        <v>4681</v>
      </c>
      <c r="B11646" s="2" t="s">
        <v>23001</v>
      </c>
      <c r="C11646" s="6" t="s">
        <v>23002</v>
      </c>
      <c r="D11646" s="3" t="s">
        <v>3659</v>
      </c>
    </row>
    <row r="11647">
      <c r="A11647" s="6" t="s">
        <v>4681</v>
      </c>
      <c r="B11647" s="2" t="s">
        <v>23003</v>
      </c>
      <c r="C11647" s="6" t="s">
        <v>23004</v>
      </c>
      <c r="D11647" s="3" t="s">
        <v>3659</v>
      </c>
    </row>
    <row r="11648">
      <c r="A11648" s="6" t="s">
        <v>4681</v>
      </c>
      <c r="B11648" s="2" t="s">
        <v>23005</v>
      </c>
      <c r="C11648" s="6" t="s">
        <v>23006</v>
      </c>
      <c r="D11648" s="3" t="s">
        <v>3659</v>
      </c>
    </row>
    <row r="11649">
      <c r="A11649" s="6" t="s">
        <v>4681</v>
      </c>
      <c r="B11649" s="2" t="s">
        <v>23007</v>
      </c>
      <c r="C11649" s="6" t="s">
        <v>23008</v>
      </c>
      <c r="D11649" s="3" t="s">
        <v>3659</v>
      </c>
    </row>
    <row r="11650">
      <c r="A11650" s="6" t="s">
        <v>4681</v>
      </c>
      <c r="B11650" s="2" t="s">
        <v>23009</v>
      </c>
      <c r="C11650" s="6" t="s">
        <v>23010</v>
      </c>
      <c r="D11650" s="3" t="s">
        <v>3659</v>
      </c>
    </row>
    <row r="11651">
      <c r="A11651" s="6" t="s">
        <v>4681</v>
      </c>
      <c r="B11651" s="2" t="s">
        <v>23011</v>
      </c>
      <c r="C11651" s="6" t="s">
        <v>23012</v>
      </c>
      <c r="D11651" s="3" t="s">
        <v>3659</v>
      </c>
    </row>
    <row r="11652">
      <c r="A11652" s="6" t="s">
        <v>4681</v>
      </c>
      <c r="B11652" s="2" t="s">
        <v>23013</v>
      </c>
      <c r="C11652" s="6" t="s">
        <v>23014</v>
      </c>
      <c r="D11652" s="3" t="s">
        <v>3659</v>
      </c>
    </row>
    <row r="11653">
      <c r="A11653" s="6" t="s">
        <v>4681</v>
      </c>
      <c r="B11653" s="2" t="s">
        <v>23015</v>
      </c>
      <c r="C11653" s="6" t="s">
        <v>23016</v>
      </c>
      <c r="D11653" s="3" t="s">
        <v>3661</v>
      </c>
    </row>
    <row r="11654">
      <c r="A11654" s="6" t="s">
        <v>4681</v>
      </c>
      <c r="B11654" s="2" t="s">
        <v>23017</v>
      </c>
      <c r="C11654" s="6" t="s">
        <v>23018</v>
      </c>
      <c r="D11654" s="3" t="s">
        <v>3661</v>
      </c>
    </row>
    <row r="11655">
      <c r="A11655" s="6" t="s">
        <v>4681</v>
      </c>
      <c r="B11655" s="2" t="s">
        <v>23019</v>
      </c>
      <c r="C11655" s="6" t="s">
        <v>23020</v>
      </c>
      <c r="D11655" s="3" t="s">
        <v>3661</v>
      </c>
    </row>
    <row r="11656">
      <c r="A11656" s="6" t="s">
        <v>4681</v>
      </c>
      <c r="B11656" s="2" t="s">
        <v>23021</v>
      </c>
      <c r="C11656" s="6" t="s">
        <v>23022</v>
      </c>
      <c r="D11656" s="3" t="s">
        <v>3661</v>
      </c>
    </row>
    <row r="11657">
      <c r="A11657" s="6" t="s">
        <v>4681</v>
      </c>
      <c r="B11657" s="2" t="s">
        <v>23023</v>
      </c>
      <c r="C11657" s="6" t="s">
        <v>23024</v>
      </c>
      <c r="D11657" s="3" t="s">
        <v>3661</v>
      </c>
    </row>
    <row r="11658">
      <c r="A11658" s="6" t="s">
        <v>4681</v>
      </c>
      <c r="B11658" s="2" t="s">
        <v>23025</v>
      </c>
      <c r="C11658" s="6" t="s">
        <v>23026</v>
      </c>
      <c r="D11658" s="3" t="s">
        <v>3661</v>
      </c>
    </row>
    <row r="11659">
      <c r="A11659" s="6" t="s">
        <v>4681</v>
      </c>
      <c r="B11659" s="2" t="s">
        <v>23027</v>
      </c>
      <c r="C11659" s="6" t="s">
        <v>23028</v>
      </c>
      <c r="D11659" s="3" t="s">
        <v>3661</v>
      </c>
    </row>
    <row r="11660">
      <c r="A11660" s="6" t="s">
        <v>4681</v>
      </c>
      <c r="B11660" s="2" t="s">
        <v>23029</v>
      </c>
      <c r="C11660" s="6" t="s">
        <v>23030</v>
      </c>
      <c r="D11660" s="3" t="s">
        <v>3661</v>
      </c>
    </row>
    <row r="11661">
      <c r="A11661" s="6" t="s">
        <v>4681</v>
      </c>
      <c r="B11661" s="2" t="s">
        <v>23031</v>
      </c>
      <c r="C11661" s="6" t="s">
        <v>23032</v>
      </c>
      <c r="D11661" s="3" t="s">
        <v>3661</v>
      </c>
    </row>
    <row r="11662">
      <c r="A11662" s="6" t="s">
        <v>4681</v>
      </c>
      <c r="B11662" s="2" t="s">
        <v>23033</v>
      </c>
      <c r="C11662" s="6" t="s">
        <v>23034</v>
      </c>
      <c r="D11662" s="3" t="s">
        <v>3661</v>
      </c>
    </row>
    <row r="11663">
      <c r="A11663" s="6" t="s">
        <v>4681</v>
      </c>
      <c r="B11663" s="2" t="s">
        <v>23035</v>
      </c>
      <c r="C11663" s="6" t="s">
        <v>23036</v>
      </c>
      <c r="D11663" s="3" t="s">
        <v>3663</v>
      </c>
    </row>
    <row r="11664">
      <c r="A11664" s="6" t="s">
        <v>4681</v>
      </c>
      <c r="B11664" s="2" t="s">
        <v>23037</v>
      </c>
      <c r="C11664" s="6" t="s">
        <v>23038</v>
      </c>
      <c r="D11664" s="3" t="s">
        <v>3663</v>
      </c>
    </row>
    <row r="11665">
      <c r="A11665" s="6" t="s">
        <v>4681</v>
      </c>
      <c r="B11665" s="2" t="s">
        <v>23039</v>
      </c>
      <c r="C11665" s="6" t="s">
        <v>23040</v>
      </c>
      <c r="D11665" s="3" t="s">
        <v>3663</v>
      </c>
    </row>
    <row r="11666">
      <c r="A11666" s="6" t="s">
        <v>4681</v>
      </c>
      <c r="B11666" s="2" t="s">
        <v>23041</v>
      </c>
      <c r="C11666" s="6" t="s">
        <v>23042</v>
      </c>
      <c r="D11666" s="3" t="s">
        <v>3663</v>
      </c>
    </row>
    <row r="11667">
      <c r="A11667" s="6" t="s">
        <v>4681</v>
      </c>
      <c r="B11667" s="2" t="s">
        <v>23043</v>
      </c>
      <c r="C11667" s="6" t="s">
        <v>23044</v>
      </c>
      <c r="D11667" s="3" t="s">
        <v>3663</v>
      </c>
    </row>
    <row r="11668">
      <c r="A11668" s="6" t="s">
        <v>4681</v>
      </c>
      <c r="B11668" s="2" t="s">
        <v>23045</v>
      </c>
      <c r="C11668" s="6" t="s">
        <v>23046</v>
      </c>
      <c r="D11668" s="3" t="s">
        <v>3663</v>
      </c>
    </row>
    <row r="11669">
      <c r="A11669" s="6" t="s">
        <v>4681</v>
      </c>
      <c r="B11669" s="2" t="s">
        <v>23047</v>
      </c>
      <c r="C11669" s="6" t="s">
        <v>23048</v>
      </c>
      <c r="D11669" s="3" t="s">
        <v>3663</v>
      </c>
    </row>
    <row r="11670">
      <c r="A11670" s="6" t="s">
        <v>4681</v>
      </c>
      <c r="B11670" s="2" t="s">
        <v>23049</v>
      </c>
      <c r="C11670" s="6" t="s">
        <v>23050</v>
      </c>
      <c r="D11670" s="3" t="s">
        <v>3663</v>
      </c>
    </row>
    <row r="11671">
      <c r="A11671" s="6" t="s">
        <v>4681</v>
      </c>
      <c r="B11671" s="2" t="s">
        <v>23051</v>
      </c>
      <c r="C11671" s="6" t="s">
        <v>23052</v>
      </c>
      <c r="D11671" s="3" t="s">
        <v>3663</v>
      </c>
    </row>
    <row r="11672">
      <c r="A11672" s="6" t="s">
        <v>4681</v>
      </c>
      <c r="B11672" s="2" t="s">
        <v>23053</v>
      </c>
      <c r="C11672" s="6" t="s">
        <v>23054</v>
      </c>
      <c r="D11672" s="3" t="s">
        <v>3663</v>
      </c>
    </row>
    <row r="11673">
      <c r="A11673" s="6" t="s">
        <v>4681</v>
      </c>
      <c r="B11673" s="2" t="s">
        <v>23055</v>
      </c>
      <c r="C11673" s="6" t="s">
        <v>23056</v>
      </c>
      <c r="D11673" s="3" t="s">
        <v>3665</v>
      </c>
    </row>
    <row r="11674">
      <c r="A11674" s="6" t="s">
        <v>4681</v>
      </c>
      <c r="B11674" s="2" t="s">
        <v>23057</v>
      </c>
      <c r="C11674" s="6" t="s">
        <v>23058</v>
      </c>
      <c r="D11674" s="3" t="s">
        <v>3665</v>
      </c>
    </row>
    <row r="11675">
      <c r="A11675" s="6" t="s">
        <v>4681</v>
      </c>
      <c r="B11675" s="2" t="s">
        <v>23059</v>
      </c>
      <c r="C11675" s="6" t="s">
        <v>23060</v>
      </c>
      <c r="D11675" s="3" t="s">
        <v>3665</v>
      </c>
    </row>
    <row r="11676">
      <c r="A11676" s="6" t="s">
        <v>4681</v>
      </c>
      <c r="B11676" s="2" t="s">
        <v>23061</v>
      </c>
      <c r="C11676" s="6" t="s">
        <v>23062</v>
      </c>
      <c r="D11676" s="3" t="s">
        <v>3665</v>
      </c>
    </row>
    <row r="11677">
      <c r="A11677" s="6" t="s">
        <v>4681</v>
      </c>
      <c r="B11677" s="2" t="s">
        <v>23063</v>
      </c>
      <c r="C11677" s="6" t="s">
        <v>23064</v>
      </c>
      <c r="D11677" s="3" t="s">
        <v>3665</v>
      </c>
    </row>
    <row r="11678">
      <c r="A11678" s="6" t="s">
        <v>4681</v>
      </c>
      <c r="B11678" s="2" t="s">
        <v>23065</v>
      </c>
      <c r="C11678" s="6" t="s">
        <v>23066</v>
      </c>
      <c r="D11678" s="3" t="s">
        <v>3665</v>
      </c>
    </row>
    <row r="11679">
      <c r="A11679" s="6" t="s">
        <v>4681</v>
      </c>
      <c r="B11679" s="2" t="s">
        <v>23067</v>
      </c>
      <c r="C11679" s="6" t="s">
        <v>23068</v>
      </c>
      <c r="D11679" s="3" t="s">
        <v>3665</v>
      </c>
    </row>
    <row r="11680">
      <c r="A11680" s="6" t="s">
        <v>4681</v>
      </c>
      <c r="B11680" s="2" t="s">
        <v>23069</v>
      </c>
      <c r="C11680" s="6" t="s">
        <v>23070</v>
      </c>
      <c r="D11680" s="3" t="s">
        <v>3665</v>
      </c>
    </row>
    <row r="11681">
      <c r="A11681" s="6" t="s">
        <v>4681</v>
      </c>
      <c r="B11681" s="2" t="s">
        <v>23071</v>
      </c>
      <c r="C11681" s="6" t="s">
        <v>23072</v>
      </c>
      <c r="D11681" s="3" t="s">
        <v>3665</v>
      </c>
    </row>
    <row r="11682">
      <c r="A11682" s="6" t="s">
        <v>4681</v>
      </c>
      <c r="B11682" s="2" t="s">
        <v>23073</v>
      </c>
      <c r="C11682" s="6" t="s">
        <v>23074</v>
      </c>
      <c r="D11682" s="3" t="s">
        <v>3665</v>
      </c>
    </row>
    <row r="11683">
      <c r="A11683" s="6" t="s">
        <v>4681</v>
      </c>
      <c r="B11683" s="2" t="s">
        <v>23075</v>
      </c>
      <c r="C11683" s="6" t="s">
        <v>23076</v>
      </c>
      <c r="D11683" s="3" t="s">
        <v>3667</v>
      </c>
    </row>
    <row r="11684">
      <c r="A11684" s="6" t="s">
        <v>4681</v>
      </c>
      <c r="B11684" s="2" t="s">
        <v>23077</v>
      </c>
      <c r="C11684" s="6" t="s">
        <v>23078</v>
      </c>
      <c r="D11684" s="3" t="s">
        <v>3667</v>
      </c>
    </row>
    <row r="11685">
      <c r="A11685" s="6" t="s">
        <v>4681</v>
      </c>
      <c r="B11685" s="2" t="s">
        <v>23079</v>
      </c>
      <c r="C11685" s="6" t="s">
        <v>23080</v>
      </c>
      <c r="D11685" s="3" t="s">
        <v>3667</v>
      </c>
    </row>
    <row r="11686">
      <c r="A11686" s="6" t="s">
        <v>4681</v>
      </c>
      <c r="B11686" s="2" t="s">
        <v>23081</v>
      </c>
      <c r="C11686" s="6" t="s">
        <v>23082</v>
      </c>
      <c r="D11686" s="3" t="s">
        <v>3667</v>
      </c>
    </row>
    <row r="11687">
      <c r="A11687" s="6" t="s">
        <v>4681</v>
      </c>
      <c r="B11687" s="2" t="s">
        <v>23083</v>
      </c>
      <c r="C11687" s="6" t="s">
        <v>23084</v>
      </c>
      <c r="D11687" s="3" t="s">
        <v>3667</v>
      </c>
    </row>
    <row r="11688">
      <c r="A11688" s="6" t="s">
        <v>4681</v>
      </c>
      <c r="B11688" s="2" t="s">
        <v>23085</v>
      </c>
      <c r="C11688" s="6" t="s">
        <v>23086</v>
      </c>
      <c r="D11688" s="3" t="s">
        <v>3667</v>
      </c>
    </row>
    <row r="11689">
      <c r="A11689" s="6" t="s">
        <v>4681</v>
      </c>
      <c r="B11689" s="2" t="s">
        <v>23087</v>
      </c>
      <c r="C11689" s="6" t="s">
        <v>23088</v>
      </c>
      <c r="D11689" s="3" t="s">
        <v>3667</v>
      </c>
    </row>
    <row r="11690">
      <c r="A11690" s="6" t="s">
        <v>4681</v>
      </c>
      <c r="B11690" s="2" t="s">
        <v>23089</v>
      </c>
      <c r="C11690" s="6" t="s">
        <v>23090</v>
      </c>
      <c r="D11690" s="3" t="s">
        <v>3667</v>
      </c>
    </row>
    <row r="11691">
      <c r="A11691" s="6" t="s">
        <v>4681</v>
      </c>
      <c r="B11691" s="2" t="s">
        <v>23091</v>
      </c>
      <c r="C11691" s="6" t="s">
        <v>23092</v>
      </c>
      <c r="D11691" s="3" t="s">
        <v>3667</v>
      </c>
    </row>
    <row r="11692">
      <c r="A11692" s="6" t="s">
        <v>4681</v>
      </c>
      <c r="B11692" s="2" t="s">
        <v>23093</v>
      </c>
      <c r="C11692" s="6" t="s">
        <v>23094</v>
      </c>
      <c r="D11692" s="3" t="s">
        <v>3667</v>
      </c>
    </row>
    <row r="11693">
      <c r="A11693" s="6" t="s">
        <v>4681</v>
      </c>
      <c r="B11693" s="2" t="s">
        <v>23095</v>
      </c>
      <c r="C11693" s="6" t="s">
        <v>23096</v>
      </c>
      <c r="D11693" s="3" t="s">
        <v>3669</v>
      </c>
    </row>
    <row r="11694">
      <c r="A11694" s="6" t="s">
        <v>4681</v>
      </c>
      <c r="B11694" s="2" t="s">
        <v>23097</v>
      </c>
      <c r="C11694" s="6" t="s">
        <v>23098</v>
      </c>
      <c r="D11694" s="3" t="s">
        <v>3669</v>
      </c>
    </row>
    <row r="11695">
      <c r="A11695" s="6" t="s">
        <v>4681</v>
      </c>
      <c r="B11695" s="2" t="s">
        <v>23099</v>
      </c>
      <c r="C11695" s="6" t="s">
        <v>23100</v>
      </c>
      <c r="D11695" s="3" t="s">
        <v>3669</v>
      </c>
    </row>
    <row r="11696">
      <c r="A11696" s="6" t="s">
        <v>4681</v>
      </c>
      <c r="B11696" s="2" t="s">
        <v>23101</v>
      </c>
      <c r="C11696" s="6" t="s">
        <v>23102</v>
      </c>
      <c r="D11696" s="3" t="s">
        <v>3669</v>
      </c>
    </row>
    <row r="11697">
      <c r="A11697" s="6" t="s">
        <v>4681</v>
      </c>
      <c r="B11697" s="2" t="s">
        <v>23103</v>
      </c>
      <c r="C11697" s="6" t="s">
        <v>23104</v>
      </c>
      <c r="D11697" s="3" t="s">
        <v>3669</v>
      </c>
    </row>
    <row r="11698">
      <c r="A11698" s="6" t="s">
        <v>4681</v>
      </c>
      <c r="B11698" s="2" t="s">
        <v>23105</v>
      </c>
      <c r="C11698" s="6" t="s">
        <v>23106</v>
      </c>
      <c r="D11698" s="3" t="s">
        <v>3669</v>
      </c>
    </row>
    <row r="11699">
      <c r="A11699" s="6" t="s">
        <v>4681</v>
      </c>
      <c r="B11699" s="2" t="s">
        <v>23107</v>
      </c>
      <c r="C11699" s="6" t="s">
        <v>23108</v>
      </c>
      <c r="D11699" s="3" t="s">
        <v>3669</v>
      </c>
    </row>
    <row r="11700">
      <c r="A11700" s="6" t="s">
        <v>4681</v>
      </c>
      <c r="B11700" s="2" t="s">
        <v>23109</v>
      </c>
      <c r="C11700" s="6" t="s">
        <v>23110</v>
      </c>
      <c r="D11700" s="3" t="s">
        <v>3669</v>
      </c>
    </row>
    <row r="11701">
      <c r="A11701" s="6" t="s">
        <v>4681</v>
      </c>
      <c r="B11701" s="2" t="s">
        <v>23111</v>
      </c>
      <c r="C11701" s="6" t="s">
        <v>23112</v>
      </c>
      <c r="D11701" s="3" t="s">
        <v>3669</v>
      </c>
    </row>
    <row r="11702">
      <c r="A11702" s="6" t="s">
        <v>4681</v>
      </c>
      <c r="B11702" s="2" t="s">
        <v>23113</v>
      </c>
      <c r="C11702" s="6" t="s">
        <v>23114</v>
      </c>
      <c r="D11702" s="3" t="s">
        <v>3669</v>
      </c>
    </row>
    <row r="11703">
      <c r="A11703" s="6" t="s">
        <v>4681</v>
      </c>
      <c r="B11703" s="2" t="s">
        <v>23115</v>
      </c>
      <c r="C11703" s="6" t="s">
        <v>23116</v>
      </c>
      <c r="D11703" s="3" t="s">
        <v>3671</v>
      </c>
    </row>
    <row r="11704">
      <c r="A11704" s="6" t="s">
        <v>4681</v>
      </c>
      <c r="B11704" s="2" t="s">
        <v>23117</v>
      </c>
      <c r="C11704" s="6" t="s">
        <v>23118</v>
      </c>
      <c r="D11704" s="3" t="s">
        <v>3671</v>
      </c>
    </row>
    <row r="11705">
      <c r="A11705" s="6" t="s">
        <v>4681</v>
      </c>
      <c r="B11705" s="2" t="s">
        <v>23119</v>
      </c>
      <c r="C11705" s="6" t="s">
        <v>23120</v>
      </c>
      <c r="D11705" s="3" t="s">
        <v>3671</v>
      </c>
    </row>
    <row r="11706">
      <c r="A11706" s="6" t="s">
        <v>4681</v>
      </c>
      <c r="B11706" s="2" t="s">
        <v>23121</v>
      </c>
      <c r="C11706" s="6" t="s">
        <v>23122</v>
      </c>
      <c r="D11706" s="3" t="s">
        <v>3671</v>
      </c>
    </row>
    <row r="11707">
      <c r="A11707" s="6" t="s">
        <v>4681</v>
      </c>
      <c r="B11707" s="2" t="s">
        <v>23123</v>
      </c>
      <c r="C11707" s="6" t="s">
        <v>23124</v>
      </c>
      <c r="D11707" s="3" t="s">
        <v>3671</v>
      </c>
    </row>
    <row r="11708">
      <c r="A11708" s="6" t="s">
        <v>4681</v>
      </c>
      <c r="B11708" s="2" t="s">
        <v>23125</v>
      </c>
      <c r="C11708" s="6" t="s">
        <v>23126</v>
      </c>
      <c r="D11708" s="3" t="s">
        <v>3671</v>
      </c>
    </row>
    <row r="11709">
      <c r="A11709" s="6" t="s">
        <v>4681</v>
      </c>
      <c r="B11709" s="2" t="s">
        <v>23127</v>
      </c>
      <c r="C11709" s="6" t="s">
        <v>23128</v>
      </c>
      <c r="D11709" s="3" t="s">
        <v>3671</v>
      </c>
    </row>
    <row r="11710">
      <c r="A11710" s="6" t="s">
        <v>4681</v>
      </c>
      <c r="B11710" s="2" t="s">
        <v>23129</v>
      </c>
      <c r="C11710" s="6" t="s">
        <v>23130</v>
      </c>
      <c r="D11710" s="3" t="s">
        <v>3671</v>
      </c>
    </row>
    <row r="11711">
      <c r="A11711" s="6" t="s">
        <v>4681</v>
      </c>
      <c r="B11711" s="2" t="s">
        <v>23131</v>
      </c>
      <c r="C11711" s="6" t="s">
        <v>23132</v>
      </c>
      <c r="D11711" s="3" t="s">
        <v>3671</v>
      </c>
    </row>
    <row r="11712">
      <c r="A11712" s="6" t="s">
        <v>4681</v>
      </c>
      <c r="B11712" s="2" t="s">
        <v>23133</v>
      </c>
      <c r="C11712" s="6" t="s">
        <v>23134</v>
      </c>
      <c r="D11712" s="3" t="s">
        <v>3671</v>
      </c>
    </row>
    <row r="11713">
      <c r="A11713" s="6" t="s">
        <v>4681</v>
      </c>
      <c r="B11713" s="2" t="s">
        <v>23135</v>
      </c>
      <c r="C11713" s="6" t="s">
        <v>23136</v>
      </c>
      <c r="D11713" s="3" t="s">
        <v>3673</v>
      </c>
    </row>
    <row r="11714">
      <c r="A11714" s="6" t="s">
        <v>4681</v>
      </c>
      <c r="B11714" s="2" t="s">
        <v>23137</v>
      </c>
      <c r="C11714" s="6" t="s">
        <v>23138</v>
      </c>
      <c r="D11714" s="3" t="s">
        <v>3673</v>
      </c>
    </row>
    <row r="11715">
      <c r="A11715" s="6" t="s">
        <v>4681</v>
      </c>
      <c r="B11715" s="2" t="s">
        <v>23139</v>
      </c>
      <c r="C11715" s="6" t="s">
        <v>23140</v>
      </c>
      <c r="D11715" s="3" t="s">
        <v>3673</v>
      </c>
    </row>
    <row r="11716">
      <c r="A11716" s="6" t="s">
        <v>4681</v>
      </c>
      <c r="B11716" s="2" t="s">
        <v>23141</v>
      </c>
      <c r="C11716" s="6" t="s">
        <v>23142</v>
      </c>
      <c r="D11716" s="3" t="s">
        <v>3673</v>
      </c>
    </row>
    <row r="11717">
      <c r="A11717" s="6" t="s">
        <v>4681</v>
      </c>
      <c r="B11717" s="2" t="s">
        <v>23143</v>
      </c>
      <c r="C11717" s="6" t="s">
        <v>23144</v>
      </c>
      <c r="D11717" s="3" t="s">
        <v>3673</v>
      </c>
    </row>
    <row r="11718">
      <c r="A11718" s="6" t="s">
        <v>4681</v>
      </c>
      <c r="B11718" s="2" t="s">
        <v>23145</v>
      </c>
      <c r="C11718" s="6" t="s">
        <v>23146</v>
      </c>
      <c r="D11718" s="3" t="s">
        <v>3673</v>
      </c>
    </row>
    <row r="11719">
      <c r="A11719" s="6" t="s">
        <v>4681</v>
      </c>
      <c r="B11719" s="2" t="s">
        <v>23147</v>
      </c>
      <c r="C11719" s="6" t="s">
        <v>23148</v>
      </c>
      <c r="D11719" s="3" t="s">
        <v>3673</v>
      </c>
    </row>
    <row r="11720">
      <c r="A11720" s="6" t="s">
        <v>4681</v>
      </c>
      <c r="B11720" s="2" t="s">
        <v>23149</v>
      </c>
      <c r="C11720" s="6" t="s">
        <v>23150</v>
      </c>
      <c r="D11720" s="3" t="s">
        <v>3673</v>
      </c>
    </row>
    <row r="11721">
      <c r="A11721" s="6" t="s">
        <v>4681</v>
      </c>
      <c r="B11721" s="2" t="s">
        <v>23151</v>
      </c>
      <c r="C11721" s="6" t="s">
        <v>23152</v>
      </c>
      <c r="D11721" s="3" t="s">
        <v>3673</v>
      </c>
    </row>
    <row r="11722">
      <c r="A11722" s="6" t="s">
        <v>4681</v>
      </c>
      <c r="B11722" s="2" t="s">
        <v>23153</v>
      </c>
      <c r="C11722" s="6" t="s">
        <v>23154</v>
      </c>
      <c r="D11722" s="3" t="s">
        <v>3673</v>
      </c>
    </row>
    <row r="11723">
      <c r="A11723" s="6" t="s">
        <v>4681</v>
      </c>
      <c r="B11723" s="2" t="s">
        <v>23155</v>
      </c>
      <c r="C11723" s="6" t="s">
        <v>23156</v>
      </c>
      <c r="D11723" s="3" t="s">
        <v>3675</v>
      </c>
    </row>
    <row r="11724">
      <c r="A11724" s="6" t="s">
        <v>4681</v>
      </c>
      <c r="B11724" s="2" t="s">
        <v>23157</v>
      </c>
      <c r="C11724" s="6" t="s">
        <v>23158</v>
      </c>
      <c r="D11724" s="3" t="s">
        <v>3675</v>
      </c>
    </row>
    <row r="11725">
      <c r="A11725" s="6" t="s">
        <v>4681</v>
      </c>
      <c r="B11725" s="2" t="s">
        <v>23159</v>
      </c>
      <c r="C11725" s="6" t="s">
        <v>23160</v>
      </c>
      <c r="D11725" s="3" t="s">
        <v>3675</v>
      </c>
    </row>
    <row r="11726">
      <c r="A11726" s="6" t="s">
        <v>4681</v>
      </c>
      <c r="B11726" s="2" t="s">
        <v>23161</v>
      </c>
      <c r="C11726" s="6" t="s">
        <v>23162</v>
      </c>
      <c r="D11726" s="3" t="s">
        <v>3675</v>
      </c>
    </row>
    <row r="11727">
      <c r="A11727" s="6" t="s">
        <v>4681</v>
      </c>
      <c r="B11727" s="2" t="s">
        <v>23163</v>
      </c>
      <c r="C11727" s="6" t="s">
        <v>23164</v>
      </c>
      <c r="D11727" s="3" t="s">
        <v>3675</v>
      </c>
    </row>
    <row r="11728">
      <c r="A11728" s="6" t="s">
        <v>4681</v>
      </c>
      <c r="B11728" s="2" t="s">
        <v>23165</v>
      </c>
      <c r="C11728" s="6" t="s">
        <v>23166</v>
      </c>
      <c r="D11728" s="3" t="s">
        <v>3675</v>
      </c>
    </row>
    <row r="11729">
      <c r="A11729" s="6" t="s">
        <v>4681</v>
      </c>
      <c r="B11729" s="2" t="s">
        <v>23167</v>
      </c>
      <c r="C11729" s="6" t="s">
        <v>23168</v>
      </c>
      <c r="D11729" s="3" t="s">
        <v>3675</v>
      </c>
    </row>
    <row r="11730">
      <c r="A11730" s="6" t="s">
        <v>4681</v>
      </c>
      <c r="B11730" s="2" t="s">
        <v>23169</v>
      </c>
      <c r="C11730" s="6" t="s">
        <v>23170</v>
      </c>
      <c r="D11730" s="3" t="s">
        <v>3675</v>
      </c>
    </row>
    <row r="11731">
      <c r="A11731" s="6" t="s">
        <v>4681</v>
      </c>
      <c r="B11731" s="2" t="s">
        <v>23171</v>
      </c>
      <c r="C11731" s="6" t="s">
        <v>23172</v>
      </c>
      <c r="D11731" s="3" t="s">
        <v>3675</v>
      </c>
    </row>
    <row r="11732">
      <c r="A11732" s="6" t="s">
        <v>4681</v>
      </c>
      <c r="B11732" s="2" t="s">
        <v>23173</v>
      </c>
      <c r="C11732" s="6" t="s">
        <v>23174</v>
      </c>
      <c r="D11732" s="3" t="s">
        <v>3675</v>
      </c>
    </row>
    <row r="11733">
      <c r="A11733" s="6" t="s">
        <v>4681</v>
      </c>
      <c r="B11733" s="2" t="s">
        <v>23175</v>
      </c>
      <c r="C11733" s="6" t="s">
        <v>23176</v>
      </c>
      <c r="D11733" s="3" t="s">
        <v>3677</v>
      </c>
    </row>
    <row r="11734">
      <c r="A11734" s="6" t="s">
        <v>4681</v>
      </c>
      <c r="B11734" s="2" t="s">
        <v>23177</v>
      </c>
      <c r="C11734" s="6" t="s">
        <v>23178</v>
      </c>
      <c r="D11734" s="3" t="s">
        <v>3677</v>
      </c>
    </row>
    <row r="11735">
      <c r="A11735" s="6" t="s">
        <v>4681</v>
      </c>
      <c r="B11735" s="2" t="s">
        <v>23179</v>
      </c>
      <c r="C11735" s="6" t="s">
        <v>23180</v>
      </c>
      <c r="D11735" s="3" t="s">
        <v>3677</v>
      </c>
    </row>
    <row r="11736">
      <c r="A11736" s="6" t="s">
        <v>4681</v>
      </c>
      <c r="B11736" s="2" t="s">
        <v>23181</v>
      </c>
      <c r="C11736" s="6" t="s">
        <v>23182</v>
      </c>
      <c r="D11736" s="3" t="s">
        <v>3677</v>
      </c>
    </row>
    <row r="11737">
      <c r="A11737" s="6" t="s">
        <v>4681</v>
      </c>
      <c r="B11737" s="2" t="s">
        <v>23183</v>
      </c>
      <c r="C11737" s="6" t="s">
        <v>23184</v>
      </c>
      <c r="D11737" s="3" t="s">
        <v>3677</v>
      </c>
    </row>
    <row r="11738">
      <c r="A11738" s="6" t="s">
        <v>4681</v>
      </c>
      <c r="B11738" s="2" t="s">
        <v>23185</v>
      </c>
      <c r="C11738" s="6" t="s">
        <v>23186</v>
      </c>
      <c r="D11738" s="3" t="s">
        <v>3677</v>
      </c>
    </row>
    <row r="11739">
      <c r="A11739" s="6" t="s">
        <v>4681</v>
      </c>
      <c r="B11739" s="2" t="s">
        <v>23187</v>
      </c>
      <c r="C11739" s="6" t="s">
        <v>23188</v>
      </c>
      <c r="D11739" s="3" t="s">
        <v>3677</v>
      </c>
    </row>
    <row r="11740">
      <c r="A11740" s="6" t="s">
        <v>4681</v>
      </c>
      <c r="B11740" s="2" t="s">
        <v>23189</v>
      </c>
      <c r="C11740" s="6" t="s">
        <v>23190</v>
      </c>
      <c r="D11740" s="3" t="s">
        <v>3677</v>
      </c>
    </row>
    <row r="11741">
      <c r="A11741" s="6" t="s">
        <v>4681</v>
      </c>
      <c r="B11741" s="2" t="s">
        <v>23191</v>
      </c>
      <c r="C11741" s="6" t="s">
        <v>23192</v>
      </c>
      <c r="D11741" s="3" t="s">
        <v>3677</v>
      </c>
    </row>
    <row r="11742">
      <c r="A11742" s="6" t="s">
        <v>4681</v>
      </c>
      <c r="B11742" s="2" t="s">
        <v>23193</v>
      </c>
      <c r="C11742" s="6" t="s">
        <v>23194</v>
      </c>
      <c r="D11742" s="3" t="s">
        <v>3677</v>
      </c>
    </row>
    <row r="11743">
      <c r="A11743" s="6" t="s">
        <v>4681</v>
      </c>
      <c r="B11743" s="2" t="s">
        <v>23195</v>
      </c>
      <c r="C11743" s="6" t="s">
        <v>23196</v>
      </c>
      <c r="D11743" s="3" t="s">
        <v>3679</v>
      </c>
    </row>
    <row r="11744">
      <c r="A11744" s="6" t="s">
        <v>4681</v>
      </c>
      <c r="B11744" s="2" t="s">
        <v>23197</v>
      </c>
      <c r="C11744" s="6" t="s">
        <v>23198</v>
      </c>
      <c r="D11744" s="3" t="s">
        <v>3679</v>
      </c>
    </row>
    <row r="11745">
      <c r="A11745" s="6" t="s">
        <v>4681</v>
      </c>
      <c r="B11745" s="2" t="s">
        <v>23199</v>
      </c>
      <c r="C11745" s="6" t="s">
        <v>23200</v>
      </c>
      <c r="D11745" s="3" t="s">
        <v>3679</v>
      </c>
    </row>
    <row r="11746">
      <c r="A11746" s="6" t="s">
        <v>4681</v>
      </c>
      <c r="B11746" s="2" t="s">
        <v>23201</v>
      </c>
      <c r="C11746" s="6" t="s">
        <v>23202</v>
      </c>
      <c r="D11746" s="3" t="s">
        <v>3679</v>
      </c>
    </row>
    <row r="11747">
      <c r="A11747" s="6" t="s">
        <v>4681</v>
      </c>
      <c r="B11747" s="2" t="s">
        <v>23203</v>
      </c>
      <c r="C11747" s="6" t="s">
        <v>23204</v>
      </c>
      <c r="D11747" s="3" t="s">
        <v>3679</v>
      </c>
    </row>
    <row r="11748">
      <c r="A11748" s="6" t="s">
        <v>4681</v>
      </c>
      <c r="B11748" s="2" t="s">
        <v>23205</v>
      </c>
      <c r="C11748" s="6" t="s">
        <v>23206</v>
      </c>
      <c r="D11748" s="3" t="s">
        <v>3679</v>
      </c>
    </row>
    <row r="11749">
      <c r="A11749" s="6" t="s">
        <v>4681</v>
      </c>
      <c r="B11749" s="2" t="s">
        <v>23207</v>
      </c>
      <c r="C11749" s="6" t="s">
        <v>23208</v>
      </c>
      <c r="D11749" s="3" t="s">
        <v>3679</v>
      </c>
    </row>
    <row r="11750">
      <c r="A11750" s="6" t="s">
        <v>4681</v>
      </c>
      <c r="B11750" s="2" t="s">
        <v>23209</v>
      </c>
      <c r="C11750" s="6" t="s">
        <v>23210</v>
      </c>
      <c r="D11750" s="3" t="s">
        <v>3679</v>
      </c>
    </row>
    <row r="11751">
      <c r="A11751" s="6" t="s">
        <v>4681</v>
      </c>
      <c r="B11751" s="2" t="s">
        <v>23211</v>
      </c>
      <c r="C11751" s="6" t="s">
        <v>23212</v>
      </c>
      <c r="D11751" s="3" t="s">
        <v>3679</v>
      </c>
    </row>
    <row r="11752">
      <c r="A11752" s="6" t="s">
        <v>4681</v>
      </c>
      <c r="B11752" s="2" t="s">
        <v>23213</v>
      </c>
      <c r="C11752" s="6" t="s">
        <v>23214</v>
      </c>
      <c r="D11752" s="3" t="s">
        <v>3679</v>
      </c>
    </row>
    <row r="11753">
      <c r="A11753" s="6" t="s">
        <v>4681</v>
      </c>
      <c r="B11753" s="2" t="s">
        <v>23215</v>
      </c>
      <c r="C11753" s="6" t="s">
        <v>23216</v>
      </c>
      <c r="D11753" s="3" t="s">
        <v>3681</v>
      </c>
    </row>
    <row r="11754">
      <c r="A11754" s="6" t="s">
        <v>4681</v>
      </c>
      <c r="B11754" s="2" t="s">
        <v>23217</v>
      </c>
      <c r="C11754" s="6" t="s">
        <v>23218</v>
      </c>
      <c r="D11754" s="3" t="s">
        <v>3681</v>
      </c>
    </row>
    <row r="11755">
      <c r="A11755" s="6" t="s">
        <v>4681</v>
      </c>
      <c r="B11755" s="2" t="s">
        <v>23219</v>
      </c>
      <c r="C11755" s="6" t="s">
        <v>23220</v>
      </c>
      <c r="D11755" s="3" t="s">
        <v>3681</v>
      </c>
    </row>
    <row r="11756">
      <c r="A11756" s="6" t="s">
        <v>4681</v>
      </c>
      <c r="B11756" s="2" t="s">
        <v>23221</v>
      </c>
      <c r="C11756" s="6" t="s">
        <v>23222</v>
      </c>
      <c r="D11756" s="3" t="s">
        <v>3681</v>
      </c>
    </row>
    <row r="11757">
      <c r="A11757" s="6" t="s">
        <v>4681</v>
      </c>
      <c r="B11757" s="2" t="s">
        <v>23223</v>
      </c>
      <c r="C11757" s="6" t="s">
        <v>23224</v>
      </c>
      <c r="D11757" s="3" t="s">
        <v>3681</v>
      </c>
    </row>
    <row r="11758">
      <c r="A11758" s="6" t="s">
        <v>4681</v>
      </c>
      <c r="B11758" s="2" t="s">
        <v>23225</v>
      </c>
      <c r="C11758" s="6" t="s">
        <v>23226</v>
      </c>
      <c r="D11758" s="3" t="s">
        <v>3681</v>
      </c>
    </row>
    <row r="11759">
      <c r="A11759" s="6" t="s">
        <v>4681</v>
      </c>
      <c r="B11759" s="2" t="s">
        <v>23227</v>
      </c>
      <c r="C11759" s="6" t="s">
        <v>23228</v>
      </c>
      <c r="D11759" s="3" t="s">
        <v>3681</v>
      </c>
    </row>
    <row r="11760">
      <c r="A11760" s="6" t="s">
        <v>4681</v>
      </c>
      <c r="B11760" s="2" t="s">
        <v>23229</v>
      </c>
      <c r="C11760" s="6" t="s">
        <v>23230</v>
      </c>
      <c r="D11760" s="3" t="s">
        <v>3681</v>
      </c>
    </row>
    <row r="11761">
      <c r="A11761" s="6" t="s">
        <v>4681</v>
      </c>
      <c r="B11761" s="2" t="s">
        <v>23231</v>
      </c>
      <c r="C11761" s="6" t="s">
        <v>23232</v>
      </c>
      <c r="D11761" s="3" t="s">
        <v>3681</v>
      </c>
    </row>
    <row r="11762">
      <c r="A11762" s="6" t="s">
        <v>4681</v>
      </c>
      <c r="B11762" s="2" t="s">
        <v>23233</v>
      </c>
      <c r="C11762" s="6" t="s">
        <v>23234</v>
      </c>
      <c r="D11762" s="3" t="s">
        <v>3681</v>
      </c>
    </row>
    <row r="11763">
      <c r="A11763" s="6" t="s">
        <v>4681</v>
      </c>
      <c r="B11763" s="2" t="s">
        <v>23235</v>
      </c>
      <c r="C11763" s="6" t="s">
        <v>23236</v>
      </c>
      <c r="D11763" s="3" t="s">
        <v>3683</v>
      </c>
    </row>
    <row r="11764">
      <c r="A11764" s="6" t="s">
        <v>4681</v>
      </c>
      <c r="B11764" s="2" t="s">
        <v>23237</v>
      </c>
      <c r="C11764" s="6" t="s">
        <v>23238</v>
      </c>
      <c r="D11764" s="3" t="s">
        <v>3683</v>
      </c>
    </row>
    <row r="11765">
      <c r="A11765" s="6" t="s">
        <v>4681</v>
      </c>
      <c r="B11765" s="2" t="s">
        <v>23239</v>
      </c>
      <c r="C11765" s="6" t="s">
        <v>23240</v>
      </c>
      <c r="D11765" s="3" t="s">
        <v>3683</v>
      </c>
    </row>
    <row r="11766">
      <c r="A11766" s="6" t="s">
        <v>4681</v>
      </c>
      <c r="B11766" s="2" t="s">
        <v>23241</v>
      </c>
      <c r="C11766" s="6" t="s">
        <v>23242</v>
      </c>
      <c r="D11766" s="3" t="s">
        <v>3683</v>
      </c>
    </row>
    <row r="11767">
      <c r="A11767" s="6" t="s">
        <v>4681</v>
      </c>
      <c r="B11767" s="2" t="s">
        <v>23243</v>
      </c>
      <c r="C11767" s="6" t="s">
        <v>23244</v>
      </c>
      <c r="D11767" s="3" t="s">
        <v>3683</v>
      </c>
    </row>
    <row r="11768">
      <c r="A11768" s="6" t="s">
        <v>4681</v>
      </c>
      <c r="B11768" s="2" t="s">
        <v>23245</v>
      </c>
      <c r="C11768" s="6" t="s">
        <v>23246</v>
      </c>
      <c r="D11768" s="3" t="s">
        <v>3683</v>
      </c>
    </row>
    <row r="11769">
      <c r="A11769" s="6" t="s">
        <v>4681</v>
      </c>
      <c r="B11769" s="2" t="s">
        <v>23247</v>
      </c>
      <c r="C11769" s="6" t="s">
        <v>23248</v>
      </c>
      <c r="D11769" s="3" t="s">
        <v>3683</v>
      </c>
    </row>
    <row r="11770">
      <c r="A11770" s="6" t="s">
        <v>4681</v>
      </c>
      <c r="B11770" s="2" t="s">
        <v>23249</v>
      </c>
      <c r="C11770" s="6" t="s">
        <v>23250</v>
      </c>
      <c r="D11770" s="3" t="s">
        <v>3683</v>
      </c>
    </row>
    <row r="11771">
      <c r="A11771" s="6" t="s">
        <v>4681</v>
      </c>
      <c r="B11771" s="2" t="s">
        <v>23251</v>
      </c>
      <c r="C11771" s="6" t="s">
        <v>23252</v>
      </c>
      <c r="D11771" s="3" t="s">
        <v>3683</v>
      </c>
    </row>
    <row r="11772">
      <c r="A11772" s="6" t="s">
        <v>4681</v>
      </c>
      <c r="B11772" s="2" t="s">
        <v>23253</v>
      </c>
      <c r="C11772" s="6" t="s">
        <v>23254</v>
      </c>
      <c r="D11772" s="3" t="s">
        <v>3683</v>
      </c>
    </row>
    <row r="11773">
      <c r="A11773" s="6" t="s">
        <v>4681</v>
      </c>
      <c r="B11773" s="2" t="s">
        <v>23255</v>
      </c>
      <c r="C11773" s="6" t="s">
        <v>23256</v>
      </c>
      <c r="D11773" s="3" t="s">
        <v>3685</v>
      </c>
    </row>
    <row r="11774">
      <c r="A11774" s="6" t="s">
        <v>4681</v>
      </c>
      <c r="B11774" s="2" t="s">
        <v>23257</v>
      </c>
      <c r="C11774" s="6" t="s">
        <v>23258</v>
      </c>
      <c r="D11774" s="3" t="s">
        <v>3685</v>
      </c>
    </row>
    <row r="11775">
      <c r="A11775" s="6" t="s">
        <v>4681</v>
      </c>
      <c r="B11775" s="2" t="s">
        <v>23259</v>
      </c>
      <c r="C11775" s="6" t="s">
        <v>23260</v>
      </c>
      <c r="D11775" s="3" t="s">
        <v>3685</v>
      </c>
    </row>
    <row r="11776">
      <c r="A11776" s="6" t="s">
        <v>4681</v>
      </c>
      <c r="B11776" s="2" t="s">
        <v>23261</v>
      </c>
      <c r="C11776" s="6" t="s">
        <v>23262</v>
      </c>
      <c r="D11776" s="3" t="s">
        <v>3685</v>
      </c>
    </row>
    <row r="11777">
      <c r="A11777" s="6" t="s">
        <v>4681</v>
      </c>
      <c r="B11777" s="2" t="s">
        <v>23263</v>
      </c>
      <c r="C11777" s="6" t="s">
        <v>23264</v>
      </c>
      <c r="D11777" s="3" t="s">
        <v>3685</v>
      </c>
    </row>
    <row r="11778">
      <c r="A11778" s="6" t="s">
        <v>4681</v>
      </c>
      <c r="B11778" s="2" t="s">
        <v>23265</v>
      </c>
      <c r="C11778" s="6" t="s">
        <v>23266</v>
      </c>
      <c r="D11778" s="3" t="s">
        <v>3685</v>
      </c>
    </row>
    <row r="11779">
      <c r="A11779" s="6" t="s">
        <v>4681</v>
      </c>
      <c r="B11779" s="2" t="s">
        <v>23267</v>
      </c>
      <c r="C11779" s="6" t="s">
        <v>23268</v>
      </c>
      <c r="D11779" s="3" t="s">
        <v>3685</v>
      </c>
    </row>
    <row r="11780">
      <c r="A11780" s="6" t="s">
        <v>4681</v>
      </c>
      <c r="B11780" s="2" t="s">
        <v>23269</v>
      </c>
      <c r="C11780" s="6" t="s">
        <v>23270</v>
      </c>
      <c r="D11780" s="3" t="s">
        <v>3685</v>
      </c>
    </row>
    <row r="11781">
      <c r="A11781" s="6" t="s">
        <v>4681</v>
      </c>
      <c r="B11781" s="2" t="s">
        <v>23271</v>
      </c>
      <c r="C11781" s="6" t="s">
        <v>23272</v>
      </c>
      <c r="D11781" s="3" t="s">
        <v>3685</v>
      </c>
    </row>
    <row r="11782">
      <c r="A11782" s="6" t="s">
        <v>4681</v>
      </c>
      <c r="B11782" s="2" t="s">
        <v>23273</v>
      </c>
      <c r="C11782" s="6" t="s">
        <v>23274</v>
      </c>
      <c r="D11782" s="3" t="s">
        <v>3685</v>
      </c>
    </row>
    <row r="11783">
      <c r="A11783" s="6" t="s">
        <v>4681</v>
      </c>
      <c r="B11783" s="2" t="s">
        <v>23275</v>
      </c>
      <c r="C11783" s="6" t="s">
        <v>23276</v>
      </c>
      <c r="D11783" s="3" t="s">
        <v>3687</v>
      </c>
    </row>
    <row r="11784">
      <c r="A11784" s="6" t="s">
        <v>4681</v>
      </c>
      <c r="B11784" s="2" t="s">
        <v>23277</v>
      </c>
      <c r="C11784" s="6" t="s">
        <v>23278</v>
      </c>
      <c r="D11784" s="3" t="s">
        <v>3687</v>
      </c>
    </row>
    <row r="11785">
      <c r="A11785" s="6" t="s">
        <v>4681</v>
      </c>
      <c r="B11785" s="2" t="s">
        <v>23279</v>
      </c>
      <c r="C11785" s="6" t="s">
        <v>23280</v>
      </c>
      <c r="D11785" s="3" t="s">
        <v>3687</v>
      </c>
    </row>
    <row r="11786">
      <c r="A11786" s="6" t="s">
        <v>4681</v>
      </c>
      <c r="B11786" s="2" t="s">
        <v>23281</v>
      </c>
      <c r="C11786" s="6" t="s">
        <v>23282</v>
      </c>
      <c r="D11786" s="3" t="s">
        <v>3687</v>
      </c>
    </row>
    <row r="11787">
      <c r="A11787" s="6" t="s">
        <v>4681</v>
      </c>
      <c r="B11787" s="2" t="s">
        <v>23283</v>
      </c>
      <c r="C11787" s="6" t="s">
        <v>23284</v>
      </c>
      <c r="D11787" s="3" t="s">
        <v>3687</v>
      </c>
    </row>
    <row r="11788">
      <c r="A11788" s="6" t="s">
        <v>4681</v>
      </c>
      <c r="B11788" s="2" t="s">
        <v>23285</v>
      </c>
      <c r="C11788" s="6" t="s">
        <v>23286</v>
      </c>
      <c r="D11788" s="3" t="s">
        <v>3687</v>
      </c>
    </row>
    <row r="11789">
      <c r="A11789" s="6" t="s">
        <v>4681</v>
      </c>
      <c r="B11789" s="2" t="s">
        <v>23287</v>
      </c>
      <c r="C11789" s="6" t="s">
        <v>23288</v>
      </c>
      <c r="D11789" s="3" t="s">
        <v>3687</v>
      </c>
    </row>
    <row r="11790">
      <c r="A11790" s="6" t="s">
        <v>4681</v>
      </c>
      <c r="B11790" s="2" t="s">
        <v>23289</v>
      </c>
      <c r="C11790" s="6" t="s">
        <v>23290</v>
      </c>
      <c r="D11790" s="3" t="s">
        <v>3687</v>
      </c>
    </row>
    <row r="11791">
      <c r="A11791" s="6" t="s">
        <v>4681</v>
      </c>
      <c r="B11791" s="2" t="s">
        <v>23291</v>
      </c>
      <c r="C11791" s="6" t="s">
        <v>23292</v>
      </c>
      <c r="D11791" s="3" t="s">
        <v>3687</v>
      </c>
    </row>
    <row r="11792">
      <c r="A11792" s="6" t="s">
        <v>4681</v>
      </c>
      <c r="B11792" s="2" t="s">
        <v>23293</v>
      </c>
      <c r="C11792" s="6" t="s">
        <v>23294</v>
      </c>
      <c r="D11792" s="3" t="s">
        <v>3687</v>
      </c>
    </row>
    <row r="11793">
      <c r="A11793" s="6" t="s">
        <v>4681</v>
      </c>
      <c r="B11793" s="2" t="s">
        <v>23295</v>
      </c>
      <c r="C11793" s="6" t="s">
        <v>23296</v>
      </c>
      <c r="D11793" s="3" t="s">
        <v>3689</v>
      </c>
    </row>
    <row r="11794">
      <c r="A11794" s="6" t="s">
        <v>4681</v>
      </c>
      <c r="B11794" s="2" t="s">
        <v>23297</v>
      </c>
      <c r="C11794" s="6" t="s">
        <v>23298</v>
      </c>
      <c r="D11794" s="3" t="s">
        <v>3689</v>
      </c>
    </row>
    <row r="11795">
      <c r="A11795" s="6" t="s">
        <v>4681</v>
      </c>
      <c r="B11795" s="2" t="s">
        <v>23299</v>
      </c>
      <c r="C11795" s="6" t="s">
        <v>23300</v>
      </c>
      <c r="D11795" s="3" t="s">
        <v>3689</v>
      </c>
    </row>
    <row r="11796">
      <c r="A11796" s="6" t="s">
        <v>4681</v>
      </c>
      <c r="B11796" s="2" t="s">
        <v>23301</v>
      </c>
      <c r="C11796" s="6" t="s">
        <v>23302</v>
      </c>
      <c r="D11796" s="3" t="s">
        <v>3689</v>
      </c>
    </row>
    <row r="11797">
      <c r="A11797" s="6" t="s">
        <v>4681</v>
      </c>
      <c r="B11797" s="2" t="s">
        <v>23303</v>
      </c>
      <c r="C11797" s="6" t="s">
        <v>23304</v>
      </c>
      <c r="D11797" s="3" t="s">
        <v>3689</v>
      </c>
    </row>
    <row r="11798">
      <c r="A11798" s="6" t="s">
        <v>4681</v>
      </c>
      <c r="B11798" s="2" t="s">
        <v>23305</v>
      </c>
      <c r="C11798" s="6" t="s">
        <v>23306</v>
      </c>
      <c r="D11798" s="3" t="s">
        <v>3689</v>
      </c>
    </row>
    <row r="11799">
      <c r="A11799" s="6" t="s">
        <v>4681</v>
      </c>
      <c r="B11799" s="2" t="s">
        <v>23307</v>
      </c>
      <c r="C11799" s="6" t="s">
        <v>23308</v>
      </c>
      <c r="D11799" s="3" t="s">
        <v>3689</v>
      </c>
    </row>
    <row r="11800">
      <c r="A11800" s="6" t="s">
        <v>4681</v>
      </c>
      <c r="B11800" s="2" t="s">
        <v>23309</v>
      </c>
      <c r="C11800" s="6" t="s">
        <v>23310</v>
      </c>
      <c r="D11800" s="3" t="s">
        <v>3689</v>
      </c>
    </row>
    <row r="11801">
      <c r="A11801" s="6" t="s">
        <v>4681</v>
      </c>
      <c r="B11801" s="2" t="s">
        <v>23311</v>
      </c>
      <c r="C11801" s="6" t="s">
        <v>23312</v>
      </c>
      <c r="D11801" s="3" t="s">
        <v>3689</v>
      </c>
    </row>
    <row r="11802">
      <c r="A11802" s="6" t="s">
        <v>4681</v>
      </c>
      <c r="B11802" s="2" t="s">
        <v>23313</v>
      </c>
      <c r="C11802" s="6" t="s">
        <v>23314</v>
      </c>
      <c r="D11802" s="3" t="s">
        <v>3689</v>
      </c>
    </row>
    <row r="11803">
      <c r="A11803" s="6" t="s">
        <v>4681</v>
      </c>
      <c r="B11803" s="2" t="s">
        <v>23315</v>
      </c>
      <c r="C11803" s="6" t="s">
        <v>23316</v>
      </c>
      <c r="D11803" s="3" t="s">
        <v>3691</v>
      </c>
    </row>
    <row r="11804">
      <c r="A11804" s="6" t="s">
        <v>4681</v>
      </c>
      <c r="B11804" s="2" t="s">
        <v>23317</v>
      </c>
      <c r="C11804" s="6" t="s">
        <v>23318</v>
      </c>
      <c r="D11804" s="3" t="s">
        <v>3691</v>
      </c>
    </row>
    <row r="11805">
      <c r="A11805" s="6" t="s">
        <v>4681</v>
      </c>
      <c r="B11805" s="2" t="s">
        <v>23319</v>
      </c>
      <c r="C11805" s="6" t="s">
        <v>23320</v>
      </c>
      <c r="D11805" s="3" t="s">
        <v>3691</v>
      </c>
    </row>
    <row r="11806">
      <c r="A11806" s="6" t="s">
        <v>4681</v>
      </c>
      <c r="B11806" s="2" t="s">
        <v>23321</v>
      </c>
      <c r="C11806" s="6" t="s">
        <v>23322</v>
      </c>
      <c r="D11806" s="3" t="s">
        <v>3691</v>
      </c>
    </row>
    <row r="11807">
      <c r="A11807" s="6" t="s">
        <v>4681</v>
      </c>
      <c r="B11807" s="2" t="s">
        <v>23323</v>
      </c>
      <c r="C11807" s="6" t="s">
        <v>23324</v>
      </c>
      <c r="D11807" s="3" t="s">
        <v>3691</v>
      </c>
    </row>
    <row r="11808">
      <c r="A11808" s="6" t="s">
        <v>4681</v>
      </c>
      <c r="B11808" s="2" t="s">
        <v>23325</v>
      </c>
      <c r="C11808" s="6" t="s">
        <v>23326</v>
      </c>
      <c r="D11808" s="3" t="s">
        <v>3691</v>
      </c>
    </row>
    <row r="11809">
      <c r="A11809" s="6" t="s">
        <v>4681</v>
      </c>
      <c r="B11809" s="2" t="s">
        <v>23327</v>
      </c>
      <c r="C11809" s="6" t="s">
        <v>23328</v>
      </c>
      <c r="D11809" s="3" t="s">
        <v>3691</v>
      </c>
    </row>
    <row r="11810">
      <c r="A11810" s="6" t="s">
        <v>4681</v>
      </c>
      <c r="B11810" s="2" t="s">
        <v>23329</v>
      </c>
      <c r="C11810" s="6" t="s">
        <v>23330</v>
      </c>
      <c r="D11810" s="3" t="s">
        <v>3691</v>
      </c>
    </row>
    <row r="11811">
      <c r="A11811" s="6" t="s">
        <v>4681</v>
      </c>
      <c r="B11811" s="2" t="s">
        <v>23331</v>
      </c>
      <c r="C11811" s="6" t="s">
        <v>23332</v>
      </c>
      <c r="D11811" s="3" t="s">
        <v>3691</v>
      </c>
    </row>
    <row r="11812">
      <c r="A11812" s="6" t="s">
        <v>4681</v>
      </c>
      <c r="B11812" s="2" t="s">
        <v>23333</v>
      </c>
      <c r="C11812" s="6" t="s">
        <v>23334</v>
      </c>
      <c r="D11812" s="3" t="s">
        <v>3691</v>
      </c>
    </row>
    <row r="11813">
      <c r="A11813" s="6" t="s">
        <v>4681</v>
      </c>
      <c r="B11813" s="2" t="s">
        <v>23335</v>
      </c>
      <c r="C11813" s="6" t="s">
        <v>23336</v>
      </c>
      <c r="D11813" s="3" t="s">
        <v>3693</v>
      </c>
    </row>
    <row r="11814">
      <c r="A11814" s="6" t="s">
        <v>4681</v>
      </c>
      <c r="B11814" s="2" t="s">
        <v>23337</v>
      </c>
      <c r="C11814" s="6" t="s">
        <v>23338</v>
      </c>
      <c r="D11814" s="3" t="s">
        <v>3693</v>
      </c>
    </row>
    <row r="11815">
      <c r="A11815" s="6" t="s">
        <v>4681</v>
      </c>
      <c r="B11815" s="2" t="s">
        <v>23339</v>
      </c>
      <c r="C11815" s="6" t="s">
        <v>23340</v>
      </c>
      <c r="D11815" s="3" t="s">
        <v>3693</v>
      </c>
    </row>
    <row r="11816">
      <c r="A11816" s="6" t="s">
        <v>4681</v>
      </c>
      <c r="B11816" s="2" t="s">
        <v>23341</v>
      </c>
      <c r="C11816" s="6" t="s">
        <v>23342</v>
      </c>
      <c r="D11816" s="3" t="s">
        <v>3693</v>
      </c>
    </row>
    <row r="11817">
      <c r="A11817" s="6" t="s">
        <v>4681</v>
      </c>
      <c r="B11817" s="2" t="s">
        <v>23343</v>
      </c>
      <c r="C11817" s="6" t="s">
        <v>23344</v>
      </c>
      <c r="D11817" s="3" t="s">
        <v>3693</v>
      </c>
    </row>
    <row r="11818">
      <c r="A11818" s="6" t="s">
        <v>4681</v>
      </c>
      <c r="B11818" s="2" t="s">
        <v>23345</v>
      </c>
      <c r="C11818" s="6" t="s">
        <v>23346</v>
      </c>
      <c r="D11818" s="3" t="s">
        <v>3693</v>
      </c>
    </row>
    <row r="11819">
      <c r="A11819" s="6" t="s">
        <v>4681</v>
      </c>
      <c r="B11819" s="2" t="s">
        <v>23347</v>
      </c>
      <c r="C11819" s="6" t="s">
        <v>23348</v>
      </c>
      <c r="D11819" s="3" t="s">
        <v>3693</v>
      </c>
    </row>
    <row r="11820">
      <c r="A11820" s="6" t="s">
        <v>4681</v>
      </c>
      <c r="B11820" s="2" t="s">
        <v>23349</v>
      </c>
      <c r="C11820" s="6" t="s">
        <v>23350</v>
      </c>
      <c r="D11820" s="3" t="s">
        <v>3693</v>
      </c>
    </row>
    <row r="11821">
      <c r="A11821" s="6" t="s">
        <v>4681</v>
      </c>
      <c r="B11821" s="2" t="s">
        <v>23351</v>
      </c>
      <c r="C11821" s="6" t="s">
        <v>23352</v>
      </c>
      <c r="D11821" s="3" t="s">
        <v>3693</v>
      </c>
    </row>
    <row r="11822">
      <c r="A11822" s="6" t="s">
        <v>4681</v>
      </c>
      <c r="B11822" s="2" t="s">
        <v>23353</v>
      </c>
      <c r="C11822" s="6" t="s">
        <v>23354</v>
      </c>
      <c r="D11822" s="3" t="s">
        <v>3693</v>
      </c>
    </row>
    <row r="11823">
      <c r="A11823" s="6" t="s">
        <v>4681</v>
      </c>
      <c r="B11823" s="2" t="s">
        <v>23355</v>
      </c>
      <c r="C11823" s="6" t="s">
        <v>23356</v>
      </c>
      <c r="D11823" s="3" t="s">
        <v>3695</v>
      </c>
    </row>
    <row r="11824">
      <c r="A11824" s="6" t="s">
        <v>4681</v>
      </c>
      <c r="B11824" s="2" t="s">
        <v>23357</v>
      </c>
      <c r="C11824" s="6" t="s">
        <v>23358</v>
      </c>
      <c r="D11824" s="3" t="s">
        <v>3695</v>
      </c>
    </row>
    <row r="11825">
      <c r="A11825" s="6" t="s">
        <v>4681</v>
      </c>
      <c r="B11825" s="2" t="s">
        <v>23359</v>
      </c>
      <c r="C11825" s="6" t="s">
        <v>23360</v>
      </c>
      <c r="D11825" s="3" t="s">
        <v>3695</v>
      </c>
    </row>
    <row r="11826">
      <c r="A11826" s="6" t="s">
        <v>4681</v>
      </c>
      <c r="B11826" s="2" t="s">
        <v>23361</v>
      </c>
      <c r="C11826" s="6" t="s">
        <v>23362</v>
      </c>
      <c r="D11826" s="3" t="s">
        <v>3695</v>
      </c>
    </row>
    <row r="11827">
      <c r="A11827" s="6" t="s">
        <v>4681</v>
      </c>
      <c r="B11827" s="2" t="s">
        <v>23363</v>
      </c>
      <c r="C11827" s="6" t="s">
        <v>23364</v>
      </c>
      <c r="D11827" s="3" t="s">
        <v>3695</v>
      </c>
    </row>
    <row r="11828">
      <c r="A11828" s="6" t="s">
        <v>4681</v>
      </c>
      <c r="B11828" s="2" t="s">
        <v>23365</v>
      </c>
      <c r="C11828" s="6" t="s">
        <v>23366</v>
      </c>
      <c r="D11828" s="3" t="s">
        <v>3695</v>
      </c>
    </row>
    <row r="11829">
      <c r="A11829" s="6" t="s">
        <v>4681</v>
      </c>
      <c r="B11829" s="2" t="s">
        <v>23367</v>
      </c>
      <c r="C11829" s="6" t="s">
        <v>23368</v>
      </c>
      <c r="D11829" s="3" t="s">
        <v>3695</v>
      </c>
    </row>
    <row r="11830">
      <c r="A11830" s="6" t="s">
        <v>4681</v>
      </c>
      <c r="B11830" s="2" t="s">
        <v>23369</v>
      </c>
      <c r="C11830" s="6" t="s">
        <v>23370</v>
      </c>
      <c r="D11830" s="3" t="s">
        <v>3695</v>
      </c>
    </row>
    <row r="11831">
      <c r="A11831" s="6" t="s">
        <v>4681</v>
      </c>
      <c r="B11831" s="2" t="s">
        <v>23371</v>
      </c>
      <c r="C11831" s="6" t="s">
        <v>23372</v>
      </c>
      <c r="D11831" s="3" t="s">
        <v>3695</v>
      </c>
    </row>
    <row r="11832">
      <c r="A11832" s="6" t="s">
        <v>4681</v>
      </c>
      <c r="B11832" s="2" t="s">
        <v>23373</v>
      </c>
      <c r="C11832" s="6" t="s">
        <v>23374</v>
      </c>
      <c r="D11832" s="3" t="s">
        <v>3695</v>
      </c>
    </row>
    <row r="11833">
      <c r="A11833" s="6" t="s">
        <v>4681</v>
      </c>
      <c r="B11833" s="2" t="s">
        <v>23375</v>
      </c>
      <c r="C11833" s="6" t="s">
        <v>23376</v>
      </c>
      <c r="D11833" s="3" t="s">
        <v>3698</v>
      </c>
    </row>
    <row r="11834">
      <c r="A11834" s="6" t="s">
        <v>4681</v>
      </c>
      <c r="B11834" s="2" t="s">
        <v>23377</v>
      </c>
      <c r="C11834" s="6" t="s">
        <v>23378</v>
      </c>
      <c r="D11834" s="3" t="s">
        <v>3698</v>
      </c>
    </row>
    <row r="11835">
      <c r="A11835" s="6" t="s">
        <v>4681</v>
      </c>
      <c r="B11835" s="2" t="s">
        <v>23379</v>
      </c>
      <c r="C11835" s="6" t="s">
        <v>23380</v>
      </c>
      <c r="D11835" s="3" t="s">
        <v>3698</v>
      </c>
    </row>
    <row r="11836">
      <c r="A11836" s="6" t="s">
        <v>4681</v>
      </c>
      <c r="B11836" s="2" t="s">
        <v>23381</v>
      </c>
      <c r="C11836" s="6" t="s">
        <v>23382</v>
      </c>
      <c r="D11836" s="3" t="s">
        <v>3698</v>
      </c>
    </row>
    <row r="11837">
      <c r="A11837" s="6" t="s">
        <v>4681</v>
      </c>
      <c r="B11837" s="2" t="s">
        <v>23383</v>
      </c>
      <c r="C11837" s="6" t="s">
        <v>23384</v>
      </c>
      <c r="D11837" s="3" t="s">
        <v>3698</v>
      </c>
    </row>
    <row r="11838">
      <c r="A11838" s="6" t="s">
        <v>4681</v>
      </c>
      <c r="B11838" s="2" t="s">
        <v>23385</v>
      </c>
      <c r="C11838" s="6" t="s">
        <v>23386</v>
      </c>
      <c r="D11838" s="3" t="s">
        <v>3698</v>
      </c>
    </row>
    <row r="11839">
      <c r="A11839" s="6" t="s">
        <v>4681</v>
      </c>
      <c r="B11839" s="2" t="s">
        <v>23387</v>
      </c>
      <c r="C11839" s="6" t="s">
        <v>23388</v>
      </c>
      <c r="D11839" s="3" t="s">
        <v>3698</v>
      </c>
    </row>
    <row r="11840">
      <c r="A11840" s="6" t="s">
        <v>4681</v>
      </c>
      <c r="B11840" s="2" t="s">
        <v>23389</v>
      </c>
      <c r="C11840" s="6" t="s">
        <v>23390</v>
      </c>
      <c r="D11840" s="3" t="s">
        <v>3698</v>
      </c>
    </row>
    <row r="11841">
      <c r="A11841" s="6" t="s">
        <v>4681</v>
      </c>
      <c r="B11841" s="2" t="s">
        <v>23391</v>
      </c>
      <c r="C11841" s="6" t="s">
        <v>23392</v>
      </c>
      <c r="D11841" s="3" t="s">
        <v>3698</v>
      </c>
    </row>
    <row r="11842">
      <c r="A11842" s="6" t="s">
        <v>4681</v>
      </c>
      <c r="B11842" s="2" t="s">
        <v>23393</v>
      </c>
      <c r="C11842" s="6" t="s">
        <v>23394</v>
      </c>
      <c r="D11842" s="3" t="s">
        <v>3698</v>
      </c>
    </row>
    <row r="11843">
      <c r="A11843" s="6" t="s">
        <v>4681</v>
      </c>
      <c r="B11843" s="2" t="s">
        <v>23395</v>
      </c>
      <c r="C11843" s="6" t="s">
        <v>23396</v>
      </c>
      <c r="D11843" s="3" t="s">
        <v>3700</v>
      </c>
    </row>
    <row r="11844">
      <c r="A11844" s="6" t="s">
        <v>4681</v>
      </c>
      <c r="B11844" s="2" t="s">
        <v>23397</v>
      </c>
      <c r="C11844" s="6" t="s">
        <v>23398</v>
      </c>
      <c r="D11844" s="3" t="s">
        <v>3700</v>
      </c>
    </row>
    <row r="11845">
      <c r="A11845" s="6" t="s">
        <v>4681</v>
      </c>
      <c r="B11845" s="2" t="s">
        <v>23399</v>
      </c>
      <c r="C11845" s="6" t="s">
        <v>23400</v>
      </c>
      <c r="D11845" s="3" t="s">
        <v>3700</v>
      </c>
    </row>
    <row r="11846">
      <c r="A11846" s="6" t="s">
        <v>4681</v>
      </c>
      <c r="B11846" s="2" t="s">
        <v>23401</v>
      </c>
      <c r="C11846" s="6" t="s">
        <v>23402</v>
      </c>
      <c r="D11846" s="3" t="s">
        <v>3700</v>
      </c>
    </row>
    <row r="11847">
      <c r="A11847" s="6" t="s">
        <v>4681</v>
      </c>
      <c r="B11847" s="2" t="s">
        <v>23403</v>
      </c>
      <c r="C11847" s="6" t="s">
        <v>23404</v>
      </c>
      <c r="D11847" s="3" t="s">
        <v>3700</v>
      </c>
    </row>
    <row r="11848">
      <c r="A11848" s="6" t="s">
        <v>4681</v>
      </c>
      <c r="B11848" s="2" t="s">
        <v>23405</v>
      </c>
      <c r="C11848" s="6" t="s">
        <v>23406</v>
      </c>
      <c r="D11848" s="3" t="s">
        <v>3700</v>
      </c>
    </row>
    <row r="11849">
      <c r="A11849" s="6" t="s">
        <v>4681</v>
      </c>
      <c r="B11849" s="2" t="s">
        <v>23407</v>
      </c>
      <c r="C11849" s="6" t="s">
        <v>23408</v>
      </c>
      <c r="D11849" s="3" t="s">
        <v>3700</v>
      </c>
    </row>
    <row r="11850">
      <c r="A11850" s="6" t="s">
        <v>4681</v>
      </c>
      <c r="B11850" s="2" t="s">
        <v>23409</v>
      </c>
      <c r="C11850" s="6" t="s">
        <v>23410</v>
      </c>
      <c r="D11850" s="3" t="s">
        <v>3700</v>
      </c>
    </row>
    <row r="11851">
      <c r="A11851" s="6" t="s">
        <v>4681</v>
      </c>
      <c r="B11851" s="2" t="s">
        <v>23411</v>
      </c>
      <c r="C11851" s="6" t="s">
        <v>23412</v>
      </c>
      <c r="D11851" s="3" t="s">
        <v>3700</v>
      </c>
    </row>
    <row r="11852">
      <c r="A11852" s="6" t="s">
        <v>4681</v>
      </c>
      <c r="B11852" s="2" t="s">
        <v>23413</v>
      </c>
      <c r="C11852" s="6" t="s">
        <v>23414</v>
      </c>
      <c r="D11852" s="3" t="s">
        <v>3700</v>
      </c>
    </row>
    <row r="11853">
      <c r="A11853" s="6" t="s">
        <v>4681</v>
      </c>
      <c r="B11853" s="2" t="s">
        <v>23415</v>
      </c>
      <c r="C11853" s="6" t="s">
        <v>23416</v>
      </c>
      <c r="D11853" s="3" t="s">
        <v>3702</v>
      </c>
    </row>
    <row r="11854">
      <c r="A11854" s="6" t="s">
        <v>4681</v>
      </c>
      <c r="B11854" s="2" t="s">
        <v>23417</v>
      </c>
      <c r="C11854" s="6" t="s">
        <v>23418</v>
      </c>
      <c r="D11854" s="3" t="s">
        <v>3702</v>
      </c>
    </row>
    <row r="11855">
      <c r="A11855" s="6" t="s">
        <v>4681</v>
      </c>
      <c r="B11855" s="2" t="s">
        <v>23419</v>
      </c>
      <c r="C11855" s="6" t="s">
        <v>23420</v>
      </c>
      <c r="D11855" s="3" t="s">
        <v>3702</v>
      </c>
    </row>
    <row r="11856">
      <c r="A11856" s="6" t="s">
        <v>4681</v>
      </c>
      <c r="B11856" s="2" t="s">
        <v>23421</v>
      </c>
      <c r="C11856" s="6" t="s">
        <v>23422</v>
      </c>
      <c r="D11856" s="3" t="s">
        <v>3702</v>
      </c>
    </row>
    <row r="11857">
      <c r="A11857" s="6" t="s">
        <v>4681</v>
      </c>
      <c r="B11857" s="2" t="s">
        <v>23423</v>
      </c>
      <c r="C11857" s="6" t="s">
        <v>23424</v>
      </c>
      <c r="D11857" s="3" t="s">
        <v>3702</v>
      </c>
    </row>
    <row r="11858">
      <c r="A11858" s="6" t="s">
        <v>4681</v>
      </c>
      <c r="B11858" s="2" t="s">
        <v>23425</v>
      </c>
      <c r="C11858" s="6" t="s">
        <v>23426</v>
      </c>
      <c r="D11858" s="3" t="s">
        <v>3702</v>
      </c>
    </row>
    <row r="11859">
      <c r="A11859" s="6" t="s">
        <v>4681</v>
      </c>
      <c r="B11859" s="2" t="s">
        <v>23427</v>
      </c>
      <c r="C11859" s="6" t="s">
        <v>23428</v>
      </c>
      <c r="D11859" s="3" t="s">
        <v>3702</v>
      </c>
    </row>
    <row r="11860">
      <c r="A11860" s="6" t="s">
        <v>4681</v>
      </c>
      <c r="B11860" s="2" t="s">
        <v>23429</v>
      </c>
      <c r="C11860" s="6" t="s">
        <v>23430</v>
      </c>
      <c r="D11860" s="3" t="s">
        <v>3702</v>
      </c>
    </row>
    <row r="11861">
      <c r="A11861" s="6" t="s">
        <v>4681</v>
      </c>
      <c r="B11861" s="2" t="s">
        <v>23431</v>
      </c>
      <c r="C11861" s="6" t="s">
        <v>23432</v>
      </c>
      <c r="D11861" s="3" t="s">
        <v>3702</v>
      </c>
    </row>
    <row r="11862">
      <c r="A11862" s="6" t="s">
        <v>4681</v>
      </c>
      <c r="B11862" s="2" t="s">
        <v>23433</v>
      </c>
      <c r="C11862" s="6" t="s">
        <v>23434</v>
      </c>
      <c r="D11862" s="3" t="s">
        <v>3702</v>
      </c>
    </row>
    <row r="11863">
      <c r="A11863" s="6" t="s">
        <v>4681</v>
      </c>
      <c r="B11863" s="2" t="s">
        <v>23435</v>
      </c>
      <c r="C11863" s="6" t="s">
        <v>23436</v>
      </c>
      <c r="D11863" s="3" t="s">
        <v>3704</v>
      </c>
    </row>
    <row r="11864">
      <c r="A11864" s="6" t="s">
        <v>4681</v>
      </c>
      <c r="B11864" s="2" t="s">
        <v>23437</v>
      </c>
      <c r="C11864" s="6" t="s">
        <v>23438</v>
      </c>
      <c r="D11864" s="3" t="s">
        <v>3704</v>
      </c>
    </row>
    <row r="11865">
      <c r="A11865" s="6" t="s">
        <v>4681</v>
      </c>
      <c r="B11865" s="2" t="s">
        <v>23439</v>
      </c>
      <c r="C11865" s="6" t="s">
        <v>23440</v>
      </c>
      <c r="D11865" s="3" t="s">
        <v>3704</v>
      </c>
    </row>
    <row r="11866">
      <c r="A11866" s="6" t="s">
        <v>4681</v>
      </c>
      <c r="B11866" s="2" t="s">
        <v>23441</v>
      </c>
      <c r="C11866" s="6" t="s">
        <v>23442</v>
      </c>
      <c r="D11866" s="3" t="s">
        <v>3704</v>
      </c>
    </row>
    <row r="11867">
      <c r="A11867" s="6" t="s">
        <v>4681</v>
      </c>
      <c r="B11867" s="2" t="s">
        <v>23443</v>
      </c>
      <c r="C11867" s="6" t="s">
        <v>23444</v>
      </c>
      <c r="D11867" s="3" t="s">
        <v>3704</v>
      </c>
    </row>
    <row r="11868">
      <c r="A11868" s="6" t="s">
        <v>4681</v>
      </c>
      <c r="B11868" s="2" t="s">
        <v>23445</v>
      </c>
      <c r="C11868" s="6" t="s">
        <v>23446</v>
      </c>
      <c r="D11868" s="3" t="s">
        <v>3704</v>
      </c>
    </row>
    <row r="11869">
      <c r="A11869" s="6" t="s">
        <v>4681</v>
      </c>
      <c r="B11869" s="2" t="s">
        <v>23447</v>
      </c>
      <c r="C11869" s="6" t="s">
        <v>23448</v>
      </c>
      <c r="D11869" s="3" t="s">
        <v>3704</v>
      </c>
    </row>
    <row r="11870">
      <c r="A11870" s="6" t="s">
        <v>4681</v>
      </c>
      <c r="B11870" s="2" t="s">
        <v>23449</v>
      </c>
      <c r="C11870" s="6" t="s">
        <v>23450</v>
      </c>
      <c r="D11870" s="3" t="s">
        <v>3704</v>
      </c>
    </row>
    <row r="11871">
      <c r="A11871" s="6" t="s">
        <v>4681</v>
      </c>
      <c r="B11871" s="2" t="s">
        <v>23451</v>
      </c>
      <c r="C11871" s="6" t="s">
        <v>23452</v>
      </c>
      <c r="D11871" s="3" t="s">
        <v>3704</v>
      </c>
    </row>
    <row r="11872">
      <c r="A11872" s="6" t="s">
        <v>4681</v>
      </c>
      <c r="B11872" s="2" t="s">
        <v>23453</v>
      </c>
      <c r="C11872" s="6" t="s">
        <v>23454</v>
      </c>
      <c r="D11872" s="3" t="s">
        <v>3704</v>
      </c>
    </row>
    <row r="11873">
      <c r="A11873" s="6" t="s">
        <v>4681</v>
      </c>
      <c r="B11873" s="2" t="s">
        <v>23455</v>
      </c>
      <c r="C11873" s="6" t="s">
        <v>23456</v>
      </c>
      <c r="D11873" s="3" t="s">
        <v>3706</v>
      </c>
    </row>
    <row r="11874">
      <c r="A11874" s="6" t="s">
        <v>4681</v>
      </c>
      <c r="B11874" s="2" t="s">
        <v>23457</v>
      </c>
      <c r="C11874" s="6" t="s">
        <v>23458</v>
      </c>
      <c r="D11874" s="3" t="s">
        <v>3706</v>
      </c>
    </row>
    <row r="11875">
      <c r="A11875" s="6" t="s">
        <v>4681</v>
      </c>
      <c r="B11875" s="2" t="s">
        <v>23459</v>
      </c>
      <c r="C11875" s="6" t="s">
        <v>23460</v>
      </c>
      <c r="D11875" s="3" t="s">
        <v>3706</v>
      </c>
    </row>
    <row r="11876">
      <c r="A11876" s="6" t="s">
        <v>4681</v>
      </c>
      <c r="B11876" s="2" t="s">
        <v>23461</v>
      </c>
      <c r="C11876" s="6" t="s">
        <v>23462</v>
      </c>
      <c r="D11876" s="3" t="s">
        <v>3706</v>
      </c>
    </row>
    <row r="11877">
      <c r="A11877" s="6" t="s">
        <v>4681</v>
      </c>
      <c r="B11877" s="2" t="s">
        <v>23463</v>
      </c>
      <c r="C11877" s="6" t="s">
        <v>23464</v>
      </c>
      <c r="D11877" s="3" t="s">
        <v>3706</v>
      </c>
    </row>
    <row r="11878">
      <c r="A11878" s="6" t="s">
        <v>4681</v>
      </c>
      <c r="B11878" s="2" t="s">
        <v>23465</v>
      </c>
      <c r="C11878" s="6" t="s">
        <v>23466</v>
      </c>
      <c r="D11878" s="3" t="s">
        <v>3706</v>
      </c>
    </row>
    <row r="11879">
      <c r="A11879" s="6" t="s">
        <v>4681</v>
      </c>
      <c r="B11879" s="2" t="s">
        <v>23467</v>
      </c>
      <c r="C11879" s="6" t="s">
        <v>23468</v>
      </c>
      <c r="D11879" s="3" t="s">
        <v>3706</v>
      </c>
    </row>
    <row r="11880">
      <c r="A11880" s="6" t="s">
        <v>4681</v>
      </c>
      <c r="B11880" s="2" t="s">
        <v>23469</v>
      </c>
      <c r="C11880" s="6" t="s">
        <v>23470</v>
      </c>
      <c r="D11880" s="3" t="s">
        <v>3706</v>
      </c>
    </row>
    <row r="11881">
      <c r="A11881" s="6" t="s">
        <v>4681</v>
      </c>
      <c r="B11881" s="2" t="s">
        <v>23471</v>
      </c>
      <c r="C11881" s="6" t="s">
        <v>23472</v>
      </c>
      <c r="D11881" s="3" t="s">
        <v>3706</v>
      </c>
    </row>
    <row r="11882">
      <c r="A11882" s="6" t="s">
        <v>4681</v>
      </c>
      <c r="B11882" s="2" t="s">
        <v>23473</v>
      </c>
      <c r="C11882" s="6" t="s">
        <v>23474</v>
      </c>
      <c r="D11882" s="3" t="s">
        <v>3706</v>
      </c>
    </row>
    <row r="11883">
      <c r="A11883" s="6" t="s">
        <v>4681</v>
      </c>
      <c r="B11883" s="2" t="s">
        <v>23475</v>
      </c>
      <c r="C11883" s="6" t="s">
        <v>23476</v>
      </c>
      <c r="D11883" s="3" t="s">
        <v>3708</v>
      </c>
    </row>
    <row r="11884">
      <c r="A11884" s="6" t="s">
        <v>4681</v>
      </c>
      <c r="B11884" s="2" t="s">
        <v>23477</v>
      </c>
      <c r="C11884" s="6" t="s">
        <v>23478</v>
      </c>
      <c r="D11884" s="3" t="s">
        <v>3708</v>
      </c>
    </row>
    <row r="11885">
      <c r="A11885" s="6" t="s">
        <v>4681</v>
      </c>
      <c r="B11885" s="2" t="s">
        <v>23479</v>
      </c>
      <c r="C11885" s="6" t="s">
        <v>23480</v>
      </c>
      <c r="D11885" s="3" t="s">
        <v>3708</v>
      </c>
    </row>
    <row r="11886">
      <c r="A11886" s="6" t="s">
        <v>4681</v>
      </c>
      <c r="B11886" s="2" t="s">
        <v>23481</v>
      </c>
      <c r="C11886" s="6" t="s">
        <v>23482</v>
      </c>
      <c r="D11886" s="3" t="s">
        <v>3708</v>
      </c>
    </row>
    <row r="11887">
      <c r="A11887" s="6" t="s">
        <v>4681</v>
      </c>
      <c r="B11887" s="2" t="s">
        <v>23483</v>
      </c>
      <c r="C11887" s="6" t="s">
        <v>23484</v>
      </c>
      <c r="D11887" s="3" t="s">
        <v>3708</v>
      </c>
    </row>
    <row r="11888">
      <c r="A11888" s="6" t="s">
        <v>4681</v>
      </c>
      <c r="B11888" s="2" t="s">
        <v>23485</v>
      </c>
      <c r="C11888" s="6" t="s">
        <v>23486</v>
      </c>
      <c r="D11888" s="3" t="s">
        <v>3708</v>
      </c>
    </row>
    <row r="11889">
      <c r="A11889" s="6" t="s">
        <v>4681</v>
      </c>
      <c r="B11889" s="2" t="s">
        <v>23487</v>
      </c>
      <c r="C11889" s="6" t="s">
        <v>23488</v>
      </c>
      <c r="D11889" s="3" t="s">
        <v>3708</v>
      </c>
    </row>
    <row r="11890">
      <c r="A11890" s="6" t="s">
        <v>4681</v>
      </c>
      <c r="B11890" s="2" t="s">
        <v>23489</v>
      </c>
      <c r="C11890" s="6" t="s">
        <v>23490</v>
      </c>
      <c r="D11890" s="3" t="s">
        <v>3708</v>
      </c>
    </row>
    <row r="11891">
      <c r="A11891" s="6" t="s">
        <v>4681</v>
      </c>
      <c r="B11891" s="2" t="s">
        <v>23491</v>
      </c>
      <c r="C11891" s="6" t="s">
        <v>23492</v>
      </c>
      <c r="D11891" s="3" t="s">
        <v>3708</v>
      </c>
    </row>
    <row r="11892">
      <c r="A11892" s="6" t="s">
        <v>4681</v>
      </c>
      <c r="B11892" s="2" t="s">
        <v>23493</v>
      </c>
      <c r="C11892" s="6" t="s">
        <v>23494</v>
      </c>
      <c r="D11892" s="3" t="s">
        <v>3708</v>
      </c>
    </row>
    <row r="11893">
      <c r="A11893" s="6" t="s">
        <v>4681</v>
      </c>
      <c r="B11893" s="2" t="s">
        <v>23495</v>
      </c>
      <c r="C11893" s="6" t="s">
        <v>23496</v>
      </c>
      <c r="D11893" s="3" t="s">
        <v>3710</v>
      </c>
    </row>
    <row r="11894">
      <c r="A11894" s="6" t="s">
        <v>4681</v>
      </c>
      <c r="B11894" s="2" t="s">
        <v>23497</v>
      </c>
      <c r="C11894" s="6" t="s">
        <v>23498</v>
      </c>
      <c r="D11894" s="3" t="s">
        <v>3710</v>
      </c>
    </row>
    <row r="11895">
      <c r="A11895" s="6" t="s">
        <v>4681</v>
      </c>
      <c r="B11895" s="2" t="s">
        <v>23499</v>
      </c>
      <c r="C11895" s="6" t="s">
        <v>23500</v>
      </c>
      <c r="D11895" s="3" t="s">
        <v>3710</v>
      </c>
    </row>
    <row r="11896">
      <c r="A11896" s="6" t="s">
        <v>4681</v>
      </c>
      <c r="B11896" s="2" t="s">
        <v>23501</v>
      </c>
      <c r="C11896" s="6" t="s">
        <v>23502</v>
      </c>
      <c r="D11896" s="3" t="s">
        <v>3710</v>
      </c>
    </row>
    <row r="11897">
      <c r="A11897" s="6" t="s">
        <v>4681</v>
      </c>
      <c r="B11897" s="2" t="s">
        <v>23503</v>
      </c>
      <c r="C11897" s="6" t="s">
        <v>23504</v>
      </c>
      <c r="D11897" s="3" t="s">
        <v>3710</v>
      </c>
    </row>
    <row r="11898">
      <c r="A11898" s="6" t="s">
        <v>4681</v>
      </c>
      <c r="B11898" s="2" t="s">
        <v>23505</v>
      </c>
      <c r="C11898" s="6" t="s">
        <v>23506</v>
      </c>
      <c r="D11898" s="3" t="s">
        <v>3710</v>
      </c>
    </row>
    <row r="11899">
      <c r="A11899" s="6" t="s">
        <v>4681</v>
      </c>
      <c r="B11899" s="2" t="s">
        <v>23507</v>
      </c>
      <c r="C11899" s="6" t="s">
        <v>23508</v>
      </c>
      <c r="D11899" s="3" t="s">
        <v>3710</v>
      </c>
    </row>
    <row r="11900">
      <c r="A11900" s="6" t="s">
        <v>4681</v>
      </c>
      <c r="B11900" s="2" t="s">
        <v>23509</v>
      </c>
      <c r="C11900" s="6" t="s">
        <v>23510</v>
      </c>
      <c r="D11900" s="3" t="s">
        <v>3710</v>
      </c>
    </row>
    <row r="11901">
      <c r="A11901" s="6" t="s">
        <v>4681</v>
      </c>
      <c r="B11901" s="2" t="s">
        <v>23511</v>
      </c>
      <c r="C11901" s="6" t="s">
        <v>23512</v>
      </c>
      <c r="D11901" s="3" t="s">
        <v>3710</v>
      </c>
    </row>
    <row r="11902">
      <c r="A11902" s="6" t="s">
        <v>4681</v>
      </c>
      <c r="B11902" s="2" t="s">
        <v>23513</v>
      </c>
      <c r="C11902" s="6" t="s">
        <v>23514</v>
      </c>
      <c r="D11902" s="3" t="s">
        <v>3710</v>
      </c>
    </row>
    <row r="11903">
      <c r="A11903" s="6" t="s">
        <v>4681</v>
      </c>
      <c r="B11903" s="2" t="s">
        <v>23515</v>
      </c>
      <c r="C11903" s="6" t="s">
        <v>23516</v>
      </c>
      <c r="D11903" s="3" t="s">
        <v>3712</v>
      </c>
    </row>
    <row r="11904">
      <c r="A11904" s="6" t="s">
        <v>4681</v>
      </c>
      <c r="B11904" s="2" t="s">
        <v>23517</v>
      </c>
      <c r="C11904" s="6" t="s">
        <v>23518</v>
      </c>
      <c r="D11904" s="3" t="s">
        <v>3712</v>
      </c>
    </row>
    <row r="11905">
      <c r="A11905" s="6" t="s">
        <v>4681</v>
      </c>
      <c r="B11905" s="2" t="s">
        <v>23519</v>
      </c>
      <c r="C11905" s="6" t="s">
        <v>23520</v>
      </c>
      <c r="D11905" s="3" t="s">
        <v>3712</v>
      </c>
    </row>
    <row r="11906">
      <c r="A11906" s="6" t="s">
        <v>4681</v>
      </c>
      <c r="B11906" s="2" t="s">
        <v>23521</v>
      </c>
      <c r="C11906" s="6" t="s">
        <v>23522</v>
      </c>
      <c r="D11906" s="3" t="s">
        <v>3712</v>
      </c>
    </row>
    <row r="11907">
      <c r="A11907" s="6" t="s">
        <v>4681</v>
      </c>
      <c r="B11907" s="2" t="s">
        <v>23523</v>
      </c>
      <c r="C11907" s="6" t="s">
        <v>23524</v>
      </c>
      <c r="D11907" s="3" t="s">
        <v>3712</v>
      </c>
    </row>
    <row r="11908">
      <c r="A11908" s="6" t="s">
        <v>4681</v>
      </c>
      <c r="B11908" s="2" t="s">
        <v>23525</v>
      </c>
      <c r="C11908" s="6" t="s">
        <v>23526</v>
      </c>
      <c r="D11908" s="3" t="s">
        <v>3712</v>
      </c>
    </row>
    <row r="11909">
      <c r="A11909" s="6" t="s">
        <v>4681</v>
      </c>
      <c r="B11909" s="2" t="s">
        <v>23527</v>
      </c>
      <c r="C11909" s="6" t="s">
        <v>23528</v>
      </c>
      <c r="D11909" s="3" t="s">
        <v>3712</v>
      </c>
    </row>
    <row r="11910">
      <c r="A11910" s="6" t="s">
        <v>4681</v>
      </c>
      <c r="B11910" s="2" t="s">
        <v>23529</v>
      </c>
      <c r="C11910" s="6" t="s">
        <v>23530</v>
      </c>
      <c r="D11910" s="3" t="s">
        <v>3712</v>
      </c>
    </row>
    <row r="11911">
      <c r="A11911" s="6" t="s">
        <v>4681</v>
      </c>
      <c r="B11911" s="2" t="s">
        <v>23531</v>
      </c>
      <c r="C11911" s="6" t="s">
        <v>23532</v>
      </c>
      <c r="D11911" s="3" t="s">
        <v>3712</v>
      </c>
    </row>
    <row r="11912">
      <c r="A11912" s="6" t="s">
        <v>4681</v>
      </c>
      <c r="B11912" s="2" t="s">
        <v>23533</v>
      </c>
      <c r="C11912" s="6" t="s">
        <v>23534</v>
      </c>
      <c r="D11912" s="3" t="s">
        <v>3712</v>
      </c>
    </row>
    <row r="11913">
      <c r="A11913" s="6" t="s">
        <v>4681</v>
      </c>
      <c r="B11913" s="2" t="s">
        <v>23535</v>
      </c>
      <c r="C11913" s="6" t="s">
        <v>23536</v>
      </c>
      <c r="D11913" s="3" t="s">
        <v>3714</v>
      </c>
    </row>
    <row r="11914">
      <c r="A11914" s="6" t="s">
        <v>4681</v>
      </c>
      <c r="B11914" s="2" t="s">
        <v>23537</v>
      </c>
      <c r="C11914" s="6" t="s">
        <v>23538</v>
      </c>
      <c r="D11914" s="3" t="s">
        <v>3714</v>
      </c>
    </row>
    <row r="11915">
      <c r="A11915" s="6" t="s">
        <v>4681</v>
      </c>
      <c r="B11915" s="2" t="s">
        <v>23539</v>
      </c>
      <c r="C11915" s="6" t="s">
        <v>23540</v>
      </c>
      <c r="D11915" s="3" t="s">
        <v>3714</v>
      </c>
    </row>
    <row r="11916">
      <c r="A11916" s="6" t="s">
        <v>4681</v>
      </c>
      <c r="B11916" s="2" t="s">
        <v>23541</v>
      </c>
      <c r="C11916" s="6" t="s">
        <v>23542</v>
      </c>
      <c r="D11916" s="3" t="s">
        <v>3714</v>
      </c>
    </row>
    <row r="11917">
      <c r="A11917" s="6" t="s">
        <v>4681</v>
      </c>
      <c r="B11917" s="2" t="s">
        <v>23543</v>
      </c>
      <c r="C11917" s="6" t="s">
        <v>23544</v>
      </c>
      <c r="D11917" s="3" t="s">
        <v>3714</v>
      </c>
    </row>
    <row r="11918">
      <c r="A11918" s="6" t="s">
        <v>4681</v>
      </c>
      <c r="B11918" s="2" t="s">
        <v>23545</v>
      </c>
      <c r="C11918" s="6" t="s">
        <v>23546</v>
      </c>
      <c r="D11918" s="3" t="s">
        <v>3714</v>
      </c>
    </row>
    <row r="11919">
      <c r="A11919" s="6" t="s">
        <v>4681</v>
      </c>
      <c r="B11919" s="2" t="s">
        <v>23547</v>
      </c>
      <c r="C11919" s="6" t="s">
        <v>23548</v>
      </c>
      <c r="D11919" s="3" t="s">
        <v>3714</v>
      </c>
    </row>
    <row r="11920">
      <c r="A11920" s="6" t="s">
        <v>4681</v>
      </c>
      <c r="B11920" s="2" t="s">
        <v>23549</v>
      </c>
      <c r="C11920" s="6" t="s">
        <v>23550</v>
      </c>
      <c r="D11920" s="3" t="s">
        <v>3714</v>
      </c>
    </row>
    <row r="11921">
      <c r="A11921" s="6" t="s">
        <v>4681</v>
      </c>
      <c r="B11921" s="2" t="s">
        <v>23551</v>
      </c>
      <c r="C11921" s="6" t="s">
        <v>23552</v>
      </c>
      <c r="D11921" s="3" t="s">
        <v>3714</v>
      </c>
    </row>
    <row r="11922">
      <c r="A11922" s="6" t="s">
        <v>4681</v>
      </c>
      <c r="B11922" s="2" t="s">
        <v>23553</v>
      </c>
      <c r="C11922" s="6" t="s">
        <v>23554</v>
      </c>
      <c r="D11922" s="3" t="s">
        <v>3714</v>
      </c>
    </row>
    <row r="11923">
      <c r="A11923" s="6" t="s">
        <v>4681</v>
      </c>
      <c r="B11923" s="2" t="s">
        <v>23555</v>
      </c>
      <c r="C11923" s="6" t="s">
        <v>23556</v>
      </c>
      <c r="D11923" s="3" t="s">
        <v>3716</v>
      </c>
    </row>
    <row r="11924">
      <c r="A11924" s="6" t="s">
        <v>4681</v>
      </c>
      <c r="B11924" s="2" t="s">
        <v>23557</v>
      </c>
      <c r="C11924" s="6" t="s">
        <v>23558</v>
      </c>
      <c r="D11924" s="3" t="s">
        <v>3716</v>
      </c>
    </row>
    <row r="11925">
      <c r="A11925" s="6" t="s">
        <v>4681</v>
      </c>
      <c r="B11925" s="2" t="s">
        <v>23559</v>
      </c>
      <c r="C11925" s="6" t="s">
        <v>23560</v>
      </c>
      <c r="D11925" s="3" t="s">
        <v>3716</v>
      </c>
    </row>
    <row r="11926">
      <c r="A11926" s="6" t="s">
        <v>4681</v>
      </c>
      <c r="B11926" s="2" t="s">
        <v>23561</v>
      </c>
      <c r="C11926" s="6" t="s">
        <v>23562</v>
      </c>
      <c r="D11926" s="3" t="s">
        <v>3716</v>
      </c>
    </row>
    <row r="11927">
      <c r="A11927" s="6" t="s">
        <v>4681</v>
      </c>
      <c r="B11927" s="2" t="s">
        <v>23563</v>
      </c>
      <c r="C11927" s="6" t="s">
        <v>23564</v>
      </c>
      <c r="D11927" s="3" t="s">
        <v>3716</v>
      </c>
    </row>
    <row r="11928">
      <c r="A11928" s="6" t="s">
        <v>4681</v>
      </c>
      <c r="B11928" s="2" t="s">
        <v>23565</v>
      </c>
      <c r="C11928" s="6" t="s">
        <v>23566</v>
      </c>
      <c r="D11928" s="3" t="s">
        <v>3716</v>
      </c>
    </row>
    <row r="11929">
      <c r="A11929" s="6" t="s">
        <v>4681</v>
      </c>
      <c r="B11929" s="2" t="s">
        <v>23567</v>
      </c>
      <c r="C11929" s="6" t="s">
        <v>23568</v>
      </c>
      <c r="D11929" s="3" t="s">
        <v>3716</v>
      </c>
    </row>
    <row r="11930">
      <c r="A11930" s="6" t="s">
        <v>4681</v>
      </c>
      <c r="B11930" s="2" t="s">
        <v>23569</v>
      </c>
      <c r="C11930" s="6" t="s">
        <v>23570</v>
      </c>
      <c r="D11930" s="3" t="s">
        <v>3716</v>
      </c>
    </row>
    <row r="11931">
      <c r="A11931" s="6" t="s">
        <v>4681</v>
      </c>
      <c r="B11931" s="2" t="s">
        <v>23571</v>
      </c>
      <c r="C11931" s="6" t="s">
        <v>23572</v>
      </c>
      <c r="D11931" s="3" t="s">
        <v>3716</v>
      </c>
    </row>
    <row r="11932">
      <c r="A11932" s="6" t="s">
        <v>4681</v>
      </c>
      <c r="B11932" s="2" t="s">
        <v>23573</v>
      </c>
      <c r="C11932" s="6" t="s">
        <v>23574</v>
      </c>
      <c r="D11932" s="3" t="s">
        <v>3716</v>
      </c>
    </row>
    <row r="11933">
      <c r="A11933" s="6" t="s">
        <v>4681</v>
      </c>
      <c r="B11933" s="2" t="s">
        <v>23575</v>
      </c>
      <c r="C11933" s="6" t="s">
        <v>23576</v>
      </c>
      <c r="D11933" s="3" t="s">
        <v>3718</v>
      </c>
    </row>
    <row r="11934">
      <c r="A11934" s="6" t="s">
        <v>4681</v>
      </c>
      <c r="B11934" s="2" t="s">
        <v>23577</v>
      </c>
      <c r="C11934" s="6" t="s">
        <v>23578</v>
      </c>
      <c r="D11934" s="3" t="s">
        <v>3718</v>
      </c>
    </row>
    <row r="11935">
      <c r="A11935" s="6" t="s">
        <v>4681</v>
      </c>
      <c r="B11935" s="2" t="s">
        <v>23579</v>
      </c>
      <c r="C11935" s="6" t="s">
        <v>23580</v>
      </c>
      <c r="D11935" s="3" t="s">
        <v>3718</v>
      </c>
    </row>
    <row r="11936">
      <c r="A11936" s="6" t="s">
        <v>4681</v>
      </c>
      <c r="B11936" s="2" t="s">
        <v>23581</v>
      </c>
      <c r="C11936" s="6" t="s">
        <v>23582</v>
      </c>
      <c r="D11936" s="3" t="s">
        <v>3718</v>
      </c>
    </row>
    <row r="11937">
      <c r="A11937" s="6" t="s">
        <v>4681</v>
      </c>
      <c r="B11937" s="2" t="s">
        <v>23583</v>
      </c>
      <c r="C11937" s="6" t="s">
        <v>23584</v>
      </c>
      <c r="D11937" s="3" t="s">
        <v>3718</v>
      </c>
    </row>
    <row r="11938">
      <c r="A11938" s="6" t="s">
        <v>4681</v>
      </c>
      <c r="B11938" s="2" t="s">
        <v>23585</v>
      </c>
      <c r="C11938" s="6" t="s">
        <v>23586</v>
      </c>
      <c r="D11938" s="3" t="s">
        <v>3718</v>
      </c>
    </row>
    <row r="11939">
      <c r="A11939" s="6" t="s">
        <v>4681</v>
      </c>
      <c r="B11939" s="2" t="s">
        <v>23587</v>
      </c>
      <c r="C11939" s="6" t="s">
        <v>23588</v>
      </c>
      <c r="D11939" s="3" t="s">
        <v>3718</v>
      </c>
    </row>
    <row r="11940">
      <c r="A11940" s="6" t="s">
        <v>4681</v>
      </c>
      <c r="B11940" s="2" t="s">
        <v>23589</v>
      </c>
      <c r="C11940" s="6" t="s">
        <v>23590</v>
      </c>
      <c r="D11940" s="3" t="s">
        <v>3718</v>
      </c>
    </row>
    <row r="11941">
      <c r="A11941" s="6" t="s">
        <v>4681</v>
      </c>
      <c r="B11941" s="2" t="s">
        <v>23591</v>
      </c>
      <c r="C11941" s="6" t="s">
        <v>23592</v>
      </c>
      <c r="D11941" s="3" t="s">
        <v>3718</v>
      </c>
    </row>
    <row r="11942">
      <c r="A11942" s="6" t="s">
        <v>4681</v>
      </c>
      <c r="B11942" s="2" t="s">
        <v>23593</v>
      </c>
      <c r="C11942" s="6" t="s">
        <v>23594</v>
      </c>
      <c r="D11942" s="3" t="s">
        <v>3718</v>
      </c>
    </row>
    <row r="11943">
      <c r="A11943" s="6" t="s">
        <v>4681</v>
      </c>
      <c r="B11943" s="2" t="s">
        <v>23595</v>
      </c>
      <c r="C11943" s="6" t="s">
        <v>23596</v>
      </c>
      <c r="D11943" s="3" t="s">
        <v>3720</v>
      </c>
    </row>
    <row r="11944">
      <c r="A11944" s="6" t="s">
        <v>4681</v>
      </c>
      <c r="B11944" s="2" t="s">
        <v>23597</v>
      </c>
      <c r="C11944" s="6" t="s">
        <v>23598</v>
      </c>
      <c r="D11944" s="3" t="s">
        <v>3720</v>
      </c>
    </row>
    <row r="11945">
      <c r="A11945" s="6" t="s">
        <v>4681</v>
      </c>
      <c r="B11945" s="2" t="s">
        <v>23599</v>
      </c>
      <c r="C11945" s="6" t="s">
        <v>23600</v>
      </c>
      <c r="D11945" s="3" t="s">
        <v>3720</v>
      </c>
    </row>
    <row r="11946">
      <c r="A11946" s="6" t="s">
        <v>4681</v>
      </c>
      <c r="B11946" s="2" t="s">
        <v>23601</v>
      </c>
      <c r="C11946" s="6" t="s">
        <v>23602</v>
      </c>
      <c r="D11946" s="3" t="s">
        <v>3720</v>
      </c>
    </row>
    <row r="11947">
      <c r="A11947" s="6" t="s">
        <v>4681</v>
      </c>
      <c r="B11947" s="2" t="s">
        <v>23603</v>
      </c>
      <c r="C11947" s="6" t="s">
        <v>23604</v>
      </c>
      <c r="D11947" s="3" t="s">
        <v>3720</v>
      </c>
    </row>
    <row r="11948">
      <c r="A11948" s="6" t="s">
        <v>4681</v>
      </c>
      <c r="B11948" s="2" t="s">
        <v>23605</v>
      </c>
      <c r="C11948" s="6" t="s">
        <v>23606</v>
      </c>
      <c r="D11948" s="3" t="s">
        <v>3720</v>
      </c>
    </row>
    <row r="11949">
      <c r="A11949" s="6" t="s">
        <v>4681</v>
      </c>
      <c r="B11949" s="2" t="s">
        <v>23607</v>
      </c>
      <c r="C11949" s="6" t="s">
        <v>23608</v>
      </c>
      <c r="D11949" s="3" t="s">
        <v>3720</v>
      </c>
    </row>
    <row r="11950">
      <c r="A11950" s="6" t="s">
        <v>4681</v>
      </c>
      <c r="B11950" s="2" t="s">
        <v>23609</v>
      </c>
      <c r="C11950" s="6" t="s">
        <v>23610</v>
      </c>
      <c r="D11950" s="3" t="s">
        <v>3720</v>
      </c>
    </row>
    <row r="11951">
      <c r="A11951" s="6" t="s">
        <v>4681</v>
      </c>
      <c r="B11951" s="2" t="s">
        <v>23611</v>
      </c>
      <c r="C11951" s="6" t="s">
        <v>23612</v>
      </c>
      <c r="D11951" s="3" t="s">
        <v>3720</v>
      </c>
    </row>
    <row r="11952">
      <c r="A11952" s="6" t="s">
        <v>4681</v>
      </c>
      <c r="B11952" s="2" t="s">
        <v>23613</v>
      </c>
      <c r="C11952" s="6" t="s">
        <v>23614</v>
      </c>
      <c r="D11952" s="3" t="s">
        <v>3720</v>
      </c>
    </row>
    <row r="11953">
      <c r="A11953" s="6" t="s">
        <v>4681</v>
      </c>
      <c r="B11953" s="2" t="s">
        <v>23615</v>
      </c>
      <c r="C11953" s="6" t="s">
        <v>23616</v>
      </c>
      <c r="D11953" s="3" t="s">
        <v>3722</v>
      </c>
    </row>
    <row r="11954">
      <c r="A11954" s="6" t="s">
        <v>4681</v>
      </c>
      <c r="B11954" s="2" t="s">
        <v>23617</v>
      </c>
      <c r="C11954" s="6" t="s">
        <v>23618</v>
      </c>
      <c r="D11954" s="3" t="s">
        <v>3722</v>
      </c>
    </row>
    <row r="11955">
      <c r="A11955" s="6" t="s">
        <v>4681</v>
      </c>
      <c r="B11955" s="2" t="s">
        <v>23619</v>
      </c>
      <c r="C11955" s="6" t="s">
        <v>23620</v>
      </c>
      <c r="D11955" s="3" t="s">
        <v>3722</v>
      </c>
    </row>
    <row r="11956">
      <c r="A11956" s="6" t="s">
        <v>4681</v>
      </c>
      <c r="B11956" s="2" t="s">
        <v>23621</v>
      </c>
      <c r="C11956" s="6" t="s">
        <v>23622</v>
      </c>
      <c r="D11956" s="3" t="s">
        <v>3722</v>
      </c>
    </row>
    <row r="11957">
      <c r="A11957" s="6" t="s">
        <v>4681</v>
      </c>
      <c r="B11957" s="2" t="s">
        <v>23623</v>
      </c>
      <c r="C11957" s="6" t="s">
        <v>23624</v>
      </c>
      <c r="D11957" s="3" t="s">
        <v>3722</v>
      </c>
    </row>
    <row r="11958">
      <c r="A11958" s="6" t="s">
        <v>4681</v>
      </c>
      <c r="B11958" s="2" t="s">
        <v>23625</v>
      </c>
      <c r="C11958" s="6" t="s">
        <v>23626</v>
      </c>
      <c r="D11958" s="3" t="s">
        <v>3722</v>
      </c>
    </row>
    <row r="11959">
      <c r="A11959" s="6" t="s">
        <v>4681</v>
      </c>
      <c r="B11959" s="2" t="s">
        <v>23627</v>
      </c>
      <c r="C11959" s="6" t="s">
        <v>23628</v>
      </c>
      <c r="D11959" s="3" t="s">
        <v>3722</v>
      </c>
    </row>
    <row r="11960">
      <c r="A11960" s="6" t="s">
        <v>4681</v>
      </c>
      <c r="B11960" s="2" t="s">
        <v>23629</v>
      </c>
      <c r="C11960" s="6" t="s">
        <v>23630</v>
      </c>
      <c r="D11960" s="3" t="s">
        <v>3722</v>
      </c>
    </row>
    <row r="11961">
      <c r="A11961" s="6" t="s">
        <v>4681</v>
      </c>
      <c r="B11961" s="2" t="s">
        <v>23631</v>
      </c>
      <c r="C11961" s="6" t="s">
        <v>23632</v>
      </c>
      <c r="D11961" s="3" t="s">
        <v>3722</v>
      </c>
    </row>
    <row r="11962">
      <c r="A11962" s="6" t="s">
        <v>4681</v>
      </c>
      <c r="B11962" s="2" t="s">
        <v>23633</v>
      </c>
      <c r="C11962" s="6" t="s">
        <v>23634</v>
      </c>
      <c r="D11962" s="3" t="s">
        <v>3722</v>
      </c>
    </row>
    <row r="11963">
      <c r="A11963" s="6" t="s">
        <v>4681</v>
      </c>
      <c r="B11963" s="2" t="s">
        <v>23635</v>
      </c>
      <c r="C11963" s="6" t="s">
        <v>23636</v>
      </c>
      <c r="D11963" s="3" t="s">
        <v>3724</v>
      </c>
    </row>
    <row r="11964">
      <c r="A11964" s="6" t="s">
        <v>4681</v>
      </c>
      <c r="B11964" s="2" t="s">
        <v>23637</v>
      </c>
      <c r="C11964" s="6" t="s">
        <v>23638</v>
      </c>
      <c r="D11964" s="3" t="s">
        <v>3724</v>
      </c>
    </row>
    <row r="11965">
      <c r="A11965" s="6" t="s">
        <v>4681</v>
      </c>
      <c r="B11965" s="2" t="s">
        <v>23639</v>
      </c>
      <c r="C11965" s="6" t="s">
        <v>23640</v>
      </c>
      <c r="D11965" s="3" t="s">
        <v>3724</v>
      </c>
    </row>
    <row r="11966">
      <c r="A11966" s="6" t="s">
        <v>4681</v>
      </c>
      <c r="B11966" s="2" t="s">
        <v>23641</v>
      </c>
      <c r="C11966" s="6" t="s">
        <v>23642</v>
      </c>
      <c r="D11966" s="3" t="s">
        <v>3724</v>
      </c>
    </row>
    <row r="11967">
      <c r="A11967" s="6" t="s">
        <v>4681</v>
      </c>
      <c r="B11967" s="2" t="s">
        <v>23643</v>
      </c>
      <c r="C11967" s="6" t="s">
        <v>23644</v>
      </c>
      <c r="D11967" s="3" t="s">
        <v>3724</v>
      </c>
    </row>
    <row r="11968">
      <c r="A11968" s="6" t="s">
        <v>4681</v>
      </c>
      <c r="B11968" s="2" t="s">
        <v>23645</v>
      </c>
      <c r="C11968" s="6" t="s">
        <v>23646</v>
      </c>
      <c r="D11968" s="3" t="s">
        <v>3724</v>
      </c>
    </row>
    <row r="11969">
      <c r="A11969" s="6" t="s">
        <v>4681</v>
      </c>
      <c r="B11969" s="2" t="s">
        <v>23647</v>
      </c>
      <c r="C11969" s="6" t="s">
        <v>23648</v>
      </c>
      <c r="D11969" s="3" t="s">
        <v>3724</v>
      </c>
    </row>
    <row r="11970">
      <c r="A11970" s="6" t="s">
        <v>4681</v>
      </c>
      <c r="B11970" s="2" t="s">
        <v>23649</v>
      </c>
      <c r="C11970" s="6" t="s">
        <v>23650</v>
      </c>
      <c r="D11970" s="3" t="s">
        <v>3724</v>
      </c>
    </row>
    <row r="11971">
      <c r="A11971" s="6" t="s">
        <v>4681</v>
      </c>
      <c r="B11971" s="2" t="s">
        <v>23651</v>
      </c>
      <c r="C11971" s="6" t="s">
        <v>23652</v>
      </c>
      <c r="D11971" s="3" t="s">
        <v>3724</v>
      </c>
    </row>
    <row r="11972">
      <c r="A11972" s="6" t="s">
        <v>4681</v>
      </c>
      <c r="B11972" s="2" t="s">
        <v>23653</v>
      </c>
      <c r="C11972" s="6" t="s">
        <v>23654</v>
      </c>
      <c r="D11972" s="3" t="s">
        <v>3724</v>
      </c>
    </row>
    <row r="11973">
      <c r="A11973" s="6" t="s">
        <v>4681</v>
      </c>
      <c r="B11973" s="2" t="s">
        <v>23655</v>
      </c>
      <c r="C11973" s="6" t="s">
        <v>23656</v>
      </c>
      <c r="D11973" s="3" t="s">
        <v>3726</v>
      </c>
    </row>
    <row r="11974">
      <c r="A11974" s="6" t="s">
        <v>4681</v>
      </c>
      <c r="B11974" s="2" t="s">
        <v>23657</v>
      </c>
      <c r="C11974" s="6" t="s">
        <v>23658</v>
      </c>
      <c r="D11974" s="3" t="s">
        <v>3726</v>
      </c>
    </row>
    <row r="11975">
      <c r="A11975" s="6" t="s">
        <v>4681</v>
      </c>
      <c r="B11975" s="2" t="s">
        <v>23659</v>
      </c>
      <c r="C11975" s="6" t="s">
        <v>23660</v>
      </c>
      <c r="D11975" s="3" t="s">
        <v>3726</v>
      </c>
    </row>
    <row r="11976">
      <c r="A11976" s="6" t="s">
        <v>4681</v>
      </c>
      <c r="B11976" s="2" t="s">
        <v>23661</v>
      </c>
      <c r="C11976" s="6" t="s">
        <v>23662</v>
      </c>
      <c r="D11976" s="3" t="s">
        <v>3726</v>
      </c>
    </row>
    <row r="11977">
      <c r="A11977" s="6" t="s">
        <v>4681</v>
      </c>
      <c r="B11977" s="2" t="s">
        <v>23663</v>
      </c>
      <c r="C11977" s="6" t="s">
        <v>23664</v>
      </c>
      <c r="D11977" s="3" t="s">
        <v>3726</v>
      </c>
    </row>
    <row r="11978">
      <c r="A11978" s="6" t="s">
        <v>4681</v>
      </c>
      <c r="B11978" s="2" t="s">
        <v>23665</v>
      </c>
      <c r="C11978" s="6" t="s">
        <v>23666</v>
      </c>
      <c r="D11978" s="3" t="s">
        <v>3726</v>
      </c>
    </row>
    <row r="11979">
      <c r="A11979" s="6" t="s">
        <v>4681</v>
      </c>
      <c r="B11979" s="2" t="s">
        <v>23667</v>
      </c>
      <c r="C11979" s="6" t="s">
        <v>23668</v>
      </c>
      <c r="D11979" s="3" t="s">
        <v>3726</v>
      </c>
    </row>
    <row r="11980">
      <c r="A11980" s="6" t="s">
        <v>4681</v>
      </c>
      <c r="B11980" s="2" t="s">
        <v>23669</v>
      </c>
      <c r="C11980" s="6" t="s">
        <v>23670</v>
      </c>
      <c r="D11980" s="3" t="s">
        <v>3726</v>
      </c>
    </row>
    <row r="11981">
      <c r="A11981" s="6" t="s">
        <v>4681</v>
      </c>
      <c r="B11981" s="2" t="s">
        <v>23671</v>
      </c>
      <c r="C11981" s="6" t="s">
        <v>23672</v>
      </c>
      <c r="D11981" s="3" t="s">
        <v>3726</v>
      </c>
    </row>
    <row r="11982">
      <c r="A11982" s="6" t="s">
        <v>4681</v>
      </c>
      <c r="B11982" s="2" t="s">
        <v>23673</v>
      </c>
      <c r="C11982" s="6" t="s">
        <v>23674</v>
      </c>
      <c r="D11982" s="3" t="s">
        <v>3726</v>
      </c>
    </row>
    <row r="11983">
      <c r="A11983" s="6" t="s">
        <v>4681</v>
      </c>
      <c r="B11983" s="2" t="s">
        <v>23675</v>
      </c>
      <c r="C11983" s="6" t="s">
        <v>23676</v>
      </c>
      <c r="D11983" s="3" t="s">
        <v>3728</v>
      </c>
    </row>
    <row r="11984">
      <c r="A11984" s="6" t="s">
        <v>4681</v>
      </c>
      <c r="B11984" s="2" t="s">
        <v>23677</v>
      </c>
      <c r="C11984" s="6" t="s">
        <v>23678</v>
      </c>
      <c r="D11984" s="3" t="s">
        <v>3728</v>
      </c>
    </row>
    <row r="11985">
      <c r="A11985" s="6" t="s">
        <v>4681</v>
      </c>
      <c r="B11985" s="2" t="s">
        <v>23679</v>
      </c>
      <c r="C11985" s="6" t="s">
        <v>23680</v>
      </c>
      <c r="D11985" s="3" t="s">
        <v>3728</v>
      </c>
    </row>
    <row r="11986">
      <c r="A11986" s="6" t="s">
        <v>4681</v>
      </c>
      <c r="B11986" s="2" t="s">
        <v>23681</v>
      </c>
      <c r="C11986" s="6" t="s">
        <v>23682</v>
      </c>
      <c r="D11986" s="3" t="s">
        <v>3728</v>
      </c>
    </row>
    <row r="11987">
      <c r="A11987" s="6" t="s">
        <v>4681</v>
      </c>
      <c r="B11987" s="2" t="s">
        <v>23683</v>
      </c>
      <c r="C11987" s="6" t="s">
        <v>23684</v>
      </c>
      <c r="D11987" s="3" t="s">
        <v>3728</v>
      </c>
    </row>
    <row r="11988">
      <c r="A11988" s="6" t="s">
        <v>4681</v>
      </c>
      <c r="B11988" s="2" t="s">
        <v>23685</v>
      </c>
      <c r="C11988" s="6" t="s">
        <v>23686</v>
      </c>
      <c r="D11988" s="3" t="s">
        <v>3728</v>
      </c>
    </row>
    <row r="11989">
      <c r="A11989" s="6" t="s">
        <v>4681</v>
      </c>
      <c r="B11989" s="2" t="s">
        <v>23687</v>
      </c>
      <c r="C11989" s="6" t="s">
        <v>23688</v>
      </c>
      <c r="D11989" s="3" t="s">
        <v>3728</v>
      </c>
    </row>
    <row r="11990">
      <c r="A11990" s="6" t="s">
        <v>4681</v>
      </c>
      <c r="B11990" s="2" t="s">
        <v>23689</v>
      </c>
      <c r="C11990" s="6" t="s">
        <v>23690</v>
      </c>
      <c r="D11990" s="3" t="s">
        <v>3728</v>
      </c>
    </row>
    <row r="11991">
      <c r="A11991" s="6" t="s">
        <v>4681</v>
      </c>
      <c r="B11991" s="2" t="s">
        <v>23691</v>
      </c>
      <c r="C11991" s="6" t="s">
        <v>23692</v>
      </c>
      <c r="D11991" s="3" t="s">
        <v>3728</v>
      </c>
    </row>
    <row r="11992">
      <c r="A11992" s="6" t="s">
        <v>4681</v>
      </c>
      <c r="B11992" s="2" t="s">
        <v>23693</v>
      </c>
      <c r="C11992" s="6" t="s">
        <v>23694</v>
      </c>
      <c r="D11992" s="3" t="s">
        <v>3728</v>
      </c>
    </row>
    <row r="11993">
      <c r="A11993" s="6" t="s">
        <v>4681</v>
      </c>
      <c r="B11993" s="2" t="s">
        <v>23695</v>
      </c>
      <c r="C11993" s="6" t="s">
        <v>23696</v>
      </c>
      <c r="D11993" s="3" t="s">
        <v>3730</v>
      </c>
    </row>
    <row r="11994">
      <c r="A11994" s="6" t="s">
        <v>4681</v>
      </c>
      <c r="B11994" s="2" t="s">
        <v>23697</v>
      </c>
      <c r="C11994" s="6" t="s">
        <v>23698</v>
      </c>
      <c r="D11994" s="3" t="s">
        <v>3730</v>
      </c>
    </row>
    <row r="11995">
      <c r="A11995" s="6" t="s">
        <v>4681</v>
      </c>
      <c r="B11995" s="2" t="s">
        <v>23699</v>
      </c>
      <c r="C11995" s="6" t="s">
        <v>23700</v>
      </c>
      <c r="D11995" s="3" t="s">
        <v>3730</v>
      </c>
    </row>
    <row r="11996">
      <c r="A11996" s="6" t="s">
        <v>4681</v>
      </c>
      <c r="B11996" s="2" t="s">
        <v>23701</v>
      </c>
      <c r="C11996" s="6" t="s">
        <v>23702</v>
      </c>
      <c r="D11996" s="3" t="s">
        <v>3730</v>
      </c>
    </row>
    <row r="11997">
      <c r="A11997" s="6" t="s">
        <v>4681</v>
      </c>
      <c r="B11997" s="2" t="s">
        <v>23703</v>
      </c>
      <c r="C11997" s="6" t="s">
        <v>23704</v>
      </c>
      <c r="D11997" s="3" t="s">
        <v>3730</v>
      </c>
    </row>
    <row r="11998">
      <c r="A11998" s="6" t="s">
        <v>4681</v>
      </c>
      <c r="B11998" s="2" t="s">
        <v>23705</v>
      </c>
      <c r="C11998" s="6" t="s">
        <v>23706</v>
      </c>
      <c r="D11998" s="3" t="s">
        <v>3730</v>
      </c>
    </row>
    <row r="11999">
      <c r="A11999" s="6" t="s">
        <v>4681</v>
      </c>
      <c r="B11999" s="2" t="s">
        <v>23707</v>
      </c>
      <c r="C11999" s="6" t="s">
        <v>23708</v>
      </c>
      <c r="D11999" s="3" t="s">
        <v>3730</v>
      </c>
    </row>
    <row r="12000">
      <c r="A12000" s="6" t="s">
        <v>4681</v>
      </c>
      <c r="B12000" s="2" t="s">
        <v>23709</v>
      </c>
      <c r="C12000" s="6" t="s">
        <v>23710</v>
      </c>
      <c r="D12000" s="3" t="s">
        <v>3730</v>
      </c>
    </row>
    <row r="12001">
      <c r="A12001" s="6" t="s">
        <v>4681</v>
      </c>
      <c r="B12001" s="2" t="s">
        <v>23711</v>
      </c>
      <c r="C12001" s="6" t="s">
        <v>23712</v>
      </c>
      <c r="D12001" s="3" t="s">
        <v>3730</v>
      </c>
    </row>
    <row r="12002">
      <c r="A12002" s="6" t="s">
        <v>4681</v>
      </c>
      <c r="B12002" s="2" t="s">
        <v>23713</v>
      </c>
      <c r="C12002" s="6" t="s">
        <v>23714</v>
      </c>
      <c r="D12002" s="3" t="s">
        <v>3730</v>
      </c>
    </row>
    <row r="12003">
      <c r="A12003" s="6" t="s">
        <v>4681</v>
      </c>
      <c r="B12003" s="2" t="s">
        <v>23715</v>
      </c>
      <c r="C12003" s="6" t="s">
        <v>23716</v>
      </c>
      <c r="D12003" s="3" t="s">
        <v>3732</v>
      </c>
    </row>
    <row r="12004">
      <c r="A12004" s="6" t="s">
        <v>4681</v>
      </c>
      <c r="B12004" s="2" t="s">
        <v>23717</v>
      </c>
      <c r="C12004" s="6" t="s">
        <v>23718</v>
      </c>
      <c r="D12004" s="3" t="s">
        <v>3732</v>
      </c>
    </row>
    <row r="12005">
      <c r="A12005" s="6" t="s">
        <v>4681</v>
      </c>
      <c r="B12005" s="2" t="s">
        <v>23719</v>
      </c>
      <c r="C12005" s="6" t="s">
        <v>23720</v>
      </c>
      <c r="D12005" s="3" t="s">
        <v>3732</v>
      </c>
    </row>
    <row r="12006">
      <c r="A12006" s="6" t="s">
        <v>4681</v>
      </c>
      <c r="B12006" s="2" t="s">
        <v>23721</v>
      </c>
      <c r="C12006" s="6" t="s">
        <v>23722</v>
      </c>
      <c r="D12006" s="3" t="s">
        <v>3732</v>
      </c>
    </row>
    <row r="12007">
      <c r="A12007" s="6" t="s">
        <v>4681</v>
      </c>
      <c r="B12007" s="2" t="s">
        <v>23723</v>
      </c>
      <c r="C12007" s="6" t="s">
        <v>23724</v>
      </c>
      <c r="D12007" s="3" t="s">
        <v>3732</v>
      </c>
    </row>
    <row r="12008">
      <c r="A12008" s="6" t="s">
        <v>4681</v>
      </c>
      <c r="B12008" s="2" t="s">
        <v>23725</v>
      </c>
      <c r="C12008" s="6" t="s">
        <v>23726</v>
      </c>
      <c r="D12008" s="3" t="s">
        <v>3732</v>
      </c>
    </row>
    <row r="12009">
      <c r="A12009" s="6" t="s">
        <v>4681</v>
      </c>
      <c r="B12009" s="2" t="s">
        <v>23727</v>
      </c>
      <c r="C12009" s="6" t="s">
        <v>23728</v>
      </c>
      <c r="D12009" s="3" t="s">
        <v>3732</v>
      </c>
    </row>
    <row r="12010">
      <c r="A12010" s="6" t="s">
        <v>4681</v>
      </c>
      <c r="B12010" s="2" t="s">
        <v>23729</v>
      </c>
      <c r="C12010" s="6" t="s">
        <v>23730</v>
      </c>
      <c r="D12010" s="3" t="s">
        <v>3732</v>
      </c>
    </row>
    <row r="12011">
      <c r="A12011" s="6" t="s">
        <v>4681</v>
      </c>
      <c r="B12011" s="2" t="s">
        <v>23731</v>
      </c>
      <c r="C12011" s="6" t="s">
        <v>23732</v>
      </c>
      <c r="D12011" s="3" t="s">
        <v>3732</v>
      </c>
    </row>
    <row r="12012">
      <c r="A12012" s="6" t="s">
        <v>4681</v>
      </c>
      <c r="B12012" s="2" t="s">
        <v>23733</v>
      </c>
      <c r="C12012" s="6" t="s">
        <v>23734</v>
      </c>
      <c r="D12012" s="3" t="s">
        <v>3732</v>
      </c>
    </row>
    <row r="12013">
      <c r="A12013" s="6" t="s">
        <v>4681</v>
      </c>
      <c r="B12013" s="2" t="s">
        <v>23735</v>
      </c>
      <c r="C12013" s="6" t="s">
        <v>23736</v>
      </c>
      <c r="D12013" s="3" t="s">
        <v>3734</v>
      </c>
    </row>
    <row r="12014">
      <c r="A12014" s="6" t="s">
        <v>4681</v>
      </c>
      <c r="B12014" s="2" t="s">
        <v>23737</v>
      </c>
      <c r="C12014" s="6" t="s">
        <v>23738</v>
      </c>
      <c r="D12014" s="3" t="s">
        <v>3734</v>
      </c>
    </row>
    <row r="12015">
      <c r="A12015" s="6" t="s">
        <v>4681</v>
      </c>
      <c r="B12015" s="2" t="s">
        <v>23739</v>
      </c>
      <c r="C12015" s="6" t="s">
        <v>23740</v>
      </c>
      <c r="D12015" s="3" t="s">
        <v>3734</v>
      </c>
    </row>
    <row r="12016">
      <c r="A12016" s="6" t="s">
        <v>4681</v>
      </c>
      <c r="B12016" s="2" t="s">
        <v>23741</v>
      </c>
      <c r="C12016" s="6" t="s">
        <v>23742</v>
      </c>
      <c r="D12016" s="3" t="s">
        <v>3734</v>
      </c>
    </row>
    <row r="12017">
      <c r="A12017" s="6" t="s">
        <v>4681</v>
      </c>
      <c r="B12017" s="2" t="s">
        <v>23743</v>
      </c>
      <c r="C12017" s="6" t="s">
        <v>23744</v>
      </c>
      <c r="D12017" s="3" t="s">
        <v>3734</v>
      </c>
    </row>
    <row r="12018">
      <c r="A12018" s="6" t="s">
        <v>4681</v>
      </c>
      <c r="B12018" s="2" t="s">
        <v>23745</v>
      </c>
      <c r="C12018" s="6" t="s">
        <v>23746</v>
      </c>
      <c r="D12018" s="3" t="s">
        <v>3734</v>
      </c>
    </row>
    <row r="12019">
      <c r="A12019" s="6" t="s">
        <v>4681</v>
      </c>
      <c r="B12019" s="2" t="s">
        <v>23747</v>
      </c>
      <c r="C12019" s="6" t="s">
        <v>23748</v>
      </c>
      <c r="D12019" s="3" t="s">
        <v>3734</v>
      </c>
    </row>
    <row r="12020">
      <c r="A12020" s="6" t="s">
        <v>4681</v>
      </c>
      <c r="B12020" s="2" t="s">
        <v>23749</v>
      </c>
      <c r="C12020" s="6" t="s">
        <v>23750</v>
      </c>
      <c r="D12020" s="3" t="s">
        <v>3734</v>
      </c>
    </row>
    <row r="12021">
      <c r="A12021" s="6" t="s">
        <v>4681</v>
      </c>
      <c r="B12021" s="2" t="s">
        <v>23751</v>
      </c>
      <c r="C12021" s="6" t="s">
        <v>23752</v>
      </c>
      <c r="D12021" s="3" t="s">
        <v>3734</v>
      </c>
    </row>
    <row r="12022">
      <c r="A12022" s="6" t="s">
        <v>4681</v>
      </c>
      <c r="B12022" s="2" t="s">
        <v>23753</v>
      </c>
      <c r="C12022" s="6" t="s">
        <v>23754</v>
      </c>
      <c r="D12022" s="3" t="s">
        <v>3734</v>
      </c>
    </row>
    <row r="12023">
      <c r="A12023" s="6" t="s">
        <v>4681</v>
      </c>
      <c r="B12023" s="2" t="s">
        <v>23755</v>
      </c>
      <c r="C12023" s="6" t="s">
        <v>23756</v>
      </c>
      <c r="D12023" s="3" t="s">
        <v>3736</v>
      </c>
    </row>
    <row r="12024">
      <c r="A12024" s="6" t="s">
        <v>4681</v>
      </c>
      <c r="B12024" s="2" t="s">
        <v>23757</v>
      </c>
      <c r="C12024" s="6" t="s">
        <v>23758</v>
      </c>
      <c r="D12024" s="3" t="s">
        <v>3736</v>
      </c>
    </row>
    <row r="12025">
      <c r="A12025" s="6" t="s">
        <v>4681</v>
      </c>
      <c r="B12025" s="2" t="s">
        <v>23759</v>
      </c>
      <c r="C12025" s="6" t="s">
        <v>23760</v>
      </c>
      <c r="D12025" s="3" t="s">
        <v>3736</v>
      </c>
    </row>
    <row r="12026">
      <c r="A12026" s="6" t="s">
        <v>4681</v>
      </c>
      <c r="B12026" s="2" t="s">
        <v>23761</v>
      </c>
      <c r="C12026" s="6" t="s">
        <v>23762</v>
      </c>
      <c r="D12026" s="3" t="s">
        <v>3736</v>
      </c>
    </row>
    <row r="12027">
      <c r="A12027" s="6" t="s">
        <v>4681</v>
      </c>
      <c r="B12027" s="2" t="s">
        <v>23763</v>
      </c>
      <c r="C12027" s="6" t="s">
        <v>23764</v>
      </c>
      <c r="D12027" s="3" t="s">
        <v>3736</v>
      </c>
    </row>
    <row r="12028">
      <c r="A12028" s="6" t="s">
        <v>4681</v>
      </c>
      <c r="B12028" s="2" t="s">
        <v>23765</v>
      </c>
      <c r="C12028" s="6" t="s">
        <v>23766</v>
      </c>
      <c r="D12028" s="3" t="s">
        <v>3736</v>
      </c>
    </row>
    <row r="12029">
      <c r="A12029" s="6" t="s">
        <v>4681</v>
      </c>
      <c r="B12029" s="2" t="s">
        <v>23767</v>
      </c>
      <c r="C12029" s="6" t="s">
        <v>23768</v>
      </c>
      <c r="D12029" s="3" t="s">
        <v>3736</v>
      </c>
    </row>
    <row r="12030">
      <c r="A12030" s="6" t="s">
        <v>4681</v>
      </c>
      <c r="B12030" s="2" t="s">
        <v>23769</v>
      </c>
      <c r="C12030" s="6" t="s">
        <v>23770</v>
      </c>
      <c r="D12030" s="3" t="s">
        <v>3736</v>
      </c>
    </row>
    <row r="12031">
      <c r="A12031" s="6" t="s">
        <v>4681</v>
      </c>
      <c r="B12031" s="2" t="s">
        <v>23771</v>
      </c>
      <c r="C12031" s="6" t="s">
        <v>23772</v>
      </c>
      <c r="D12031" s="3" t="s">
        <v>3736</v>
      </c>
    </row>
    <row r="12032">
      <c r="A12032" s="6" t="s">
        <v>4681</v>
      </c>
      <c r="B12032" s="2" t="s">
        <v>23773</v>
      </c>
      <c r="C12032" s="6" t="s">
        <v>23774</v>
      </c>
      <c r="D12032" s="3" t="s">
        <v>3736</v>
      </c>
    </row>
    <row r="12033">
      <c r="A12033" s="6" t="s">
        <v>4681</v>
      </c>
      <c r="B12033" s="2" t="s">
        <v>23775</v>
      </c>
      <c r="C12033" s="6" t="s">
        <v>23776</v>
      </c>
      <c r="D12033" s="3" t="s">
        <v>3738</v>
      </c>
    </row>
    <row r="12034">
      <c r="A12034" s="6" t="s">
        <v>4681</v>
      </c>
      <c r="B12034" s="2" t="s">
        <v>23777</v>
      </c>
      <c r="C12034" s="6" t="s">
        <v>23778</v>
      </c>
      <c r="D12034" s="3" t="s">
        <v>3738</v>
      </c>
    </row>
    <row r="12035">
      <c r="A12035" s="6" t="s">
        <v>4681</v>
      </c>
      <c r="B12035" s="2" t="s">
        <v>23779</v>
      </c>
      <c r="C12035" s="6" t="s">
        <v>23780</v>
      </c>
      <c r="D12035" s="3" t="s">
        <v>3738</v>
      </c>
    </row>
    <row r="12036">
      <c r="A12036" s="6" t="s">
        <v>4681</v>
      </c>
      <c r="B12036" s="2" t="s">
        <v>23781</v>
      </c>
      <c r="C12036" s="6" t="s">
        <v>23782</v>
      </c>
      <c r="D12036" s="3" t="s">
        <v>3738</v>
      </c>
    </row>
    <row r="12037">
      <c r="A12037" s="6" t="s">
        <v>4681</v>
      </c>
      <c r="B12037" s="2" t="s">
        <v>23783</v>
      </c>
      <c r="C12037" s="6" t="s">
        <v>23784</v>
      </c>
      <c r="D12037" s="3" t="s">
        <v>3738</v>
      </c>
    </row>
    <row r="12038">
      <c r="A12038" s="6" t="s">
        <v>4681</v>
      </c>
      <c r="B12038" s="2" t="s">
        <v>23785</v>
      </c>
      <c r="C12038" s="6" t="s">
        <v>23786</v>
      </c>
      <c r="D12038" s="3" t="s">
        <v>3738</v>
      </c>
    </row>
    <row r="12039">
      <c r="A12039" s="6" t="s">
        <v>4681</v>
      </c>
      <c r="B12039" s="2" t="s">
        <v>23787</v>
      </c>
      <c r="C12039" s="6" t="s">
        <v>23788</v>
      </c>
      <c r="D12039" s="3" t="s">
        <v>3738</v>
      </c>
    </row>
    <row r="12040">
      <c r="A12040" s="6" t="s">
        <v>4681</v>
      </c>
      <c r="B12040" s="2" t="s">
        <v>23789</v>
      </c>
      <c r="C12040" s="6" t="s">
        <v>23790</v>
      </c>
      <c r="D12040" s="3" t="s">
        <v>3738</v>
      </c>
    </row>
    <row r="12041">
      <c r="A12041" s="6" t="s">
        <v>4681</v>
      </c>
      <c r="B12041" s="2" t="s">
        <v>23791</v>
      </c>
      <c r="C12041" s="6" t="s">
        <v>23792</v>
      </c>
      <c r="D12041" s="3" t="s">
        <v>3738</v>
      </c>
    </row>
    <row r="12042">
      <c r="A12042" s="6" t="s">
        <v>4681</v>
      </c>
      <c r="B12042" s="2" t="s">
        <v>23793</v>
      </c>
      <c r="C12042" s="6" t="s">
        <v>23794</v>
      </c>
      <c r="D12042" s="3" t="s">
        <v>3738</v>
      </c>
    </row>
    <row r="12043">
      <c r="A12043" s="6" t="s">
        <v>4681</v>
      </c>
      <c r="B12043" s="2" t="s">
        <v>23795</v>
      </c>
      <c r="C12043" s="6" t="s">
        <v>23796</v>
      </c>
      <c r="D12043" s="3" t="s">
        <v>3740</v>
      </c>
    </row>
    <row r="12044">
      <c r="A12044" s="6" t="s">
        <v>4681</v>
      </c>
      <c r="B12044" s="2" t="s">
        <v>23797</v>
      </c>
      <c r="C12044" s="6" t="s">
        <v>23798</v>
      </c>
      <c r="D12044" s="3" t="s">
        <v>3740</v>
      </c>
    </row>
    <row r="12045">
      <c r="A12045" s="6" t="s">
        <v>4681</v>
      </c>
      <c r="B12045" s="2" t="s">
        <v>23799</v>
      </c>
      <c r="C12045" s="6" t="s">
        <v>23800</v>
      </c>
      <c r="D12045" s="3" t="s">
        <v>3740</v>
      </c>
    </row>
    <row r="12046">
      <c r="A12046" s="6" t="s">
        <v>4681</v>
      </c>
      <c r="B12046" s="2" t="s">
        <v>23801</v>
      </c>
      <c r="C12046" s="6" t="s">
        <v>23802</v>
      </c>
      <c r="D12046" s="3" t="s">
        <v>3740</v>
      </c>
    </row>
    <row r="12047">
      <c r="A12047" s="6" t="s">
        <v>4681</v>
      </c>
      <c r="B12047" s="2" t="s">
        <v>23803</v>
      </c>
      <c r="C12047" s="6" t="s">
        <v>23804</v>
      </c>
      <c r="D12047" s="3" t="s">
        <v>3740</v>
      </c>
    </row>
    <row r="12048">
      <c r="A12048" s="6" t="s">
        <v>4681</v>
      </c>
      <c r="B12048" s="2" t="s">
        <v>23805</v>
      </c>
      <c r="C12048" s="6" t="s">
        <v>23806</v>
      </c>
      <c r="D12048" s="3" t="s">
        <v>3740</v>
      </c>
    </row>
    <row r="12049">
      <c r="A12049" s="6" t="s">
        <v>4681</v>
      </c>
      <c r="B12049" s="2" t="s">
        <v>23807</v>
      </c>
      <c r="C12049" s="6" t="s">
        <v>23808</v>
      </c>
      <c r="D12049" s="3" t="s">
        <v>3740</v>
      </c>
    </row>
    <row r="12050">
      <c r="A12050" s="6" t="s">
        <v>4681</v>
      </c>
      <c r="B12050" s="2" t="s">
        <v>23809</v>
      </c>
      <c r="C12050" s="6" t="s">
        <v>23810</v>
      </c>
      <c r="D12050" s="3" t="s">
        <v>3740</v>
      </c>
    </row>
    <row r="12051">
      <c r="A12051" s="6" t="s">
        <v>4681</v>
      </c>
      <c r="B12051" s="2" t="s">
        <v>23811</v>
      </c>
      <c r="C12051" s="6" t="s">
        <v>23812</v>
      </c>
      <c r="D12051" s="3" t="s">
        <v>3740</v>
      </c>
    </row>
    <row r="12052">
      <c r="A12052" s="6" t="s">
        <v>4681</v>
      </c>
      <c r="B12052" s="2" t="s">
        <v>23813</v>
      </c>
      <c r="C12052" s="6" t="s">
        <v>23814</v>
      </c>
      <c r="D12052" s="3" t="s">
        <v>3740</v>
      </c>
    </row>
    <row r="12053">
      <c r="A12053" s="6" t="s">
        <v>4681</v>
      </c>
      <c r="B12053" s="2" t="s">
        <v>23815</v>
      </c>
      <c r="C12053" s="6" t="s">
        <v>23816</v>
      </c>
      <c r="D12053" s="3" t="s">
        <v>3742</v>
      </c>
    </row>
    <row r="12054">
      <c r="A12054" s="6" t="s">
        <v>4681</v>
      </c>
      <c r="B12054" s="2" t="s">
        <v>23817</v>
      </c>
      <c r="C12054" s="6" t="s">
        <v>23818</v>
      </c>
      <c r="D12054" s="3" t="s">
        <v>3742</v>
      </c>
    </row>
    <row r="12055">
      <c r="A12055" s="6" t="s">
        <v>4681</v>
      </c>
      <c r="B12055" s="2" t="s">
        <v>23819</v>
      </c>
      <c r="C12055" s="6" t="s">
        <v>23820</v>
      </c>
      <c r="D12055" s="3" t="s">
        <v>3742</v>
      </c>
    </row>
    <row r="12056">
      <c r="A12056" s="6" t="s">
        <v>4681</v>
      </c>
      <c r="B12056" s="2" t="s">
        <v>23821</v>
      </c>
      <c r="C12056" s="6" t="s">
        <v>23822</v>
      </c>
      <c r="D12056" s="3" t="s">
        <v>3742</v>
      </c>
    </row>
    <row r="12057">
      <c r="A12057" s="6" t="s">
        <v>4681</v>
      </c>
      <c r="B12057" s="2" t="s">
        <v>23823</v>
      </c>
      <c r="C12057" s="6" t="s">
        <v>23824</v>
      </c>
      <c r="D12057" s="3" t="s">
        <v>3742</v>
      </c>
    </row>
    <row r="12058">
      <c r="A12058" s="6" t="s">
        <v>4681</v>
      </c>
      <c r="B12058" s="2" t="s">
        <v>23825</v>
      </c>
      <c r="C12058" s="6" t="s">
        <v>23826</v>
      </c>
      <c r="D12058" s="3" t="s">
        <v>3742</v>
      </c>
    </row>
    <row r="12059">
      <c r="A12059" s="6" t="s">
        <v>4681</v>
      </c>
      <c r="B12059" s="2" t="s">
        <v>23827</v>
      </c>
      <c r="C12059" s="6" t="s">
        <v>23828</v>
      </c>
      <c r="D12059" s="3" t="s">
        <v>3742</v>
      </c>
    </row>
    <row r="12060">
      <c r="A12060" s="6" t="s">
        <v>4681</v>
      </c>
      <c r="B12060" s="2" t="s">
        <v>23829</v>
      </c>
      <c r="C12060" s="6" t="s">
        <v>23830</v>
      </c>
      <c r="D12060" s="3" t="s">
        <v>3742</v>
      </c>
    </row>
    <row r="12061">
      <c r="A12061" s="6" t="s">
        <v>4681</v>
      </c>
      <c r="B12061" s="2" t="s">
        <v>23831</v>
      </c>
      <c r="C12061" s="6" t="s">
        <v>23832</v>
      </c>
      <c r="D12061" s="3" t="s">
        <v>3742</v>
      </c>
    </row>
    <row r="12062">
      <c r="A12062" s="6" t="s">
        <v>4681</v>
      </c>
      <c r="B12062" s="2" t="s">
        <v>23833</v>
      </c>
      <c r="C12062" s="6" t="s">
        <v>23834</v>
      </c>
      <c r="D12062" s="3" t="s">
        <v>3742</v>
      </c>
    </row>
    <row r="12063">
      <c r="A12063" s="6" t="s">
        <v>4681</v>
      </c>
      <c r="B12063" s="2" t="s">
        <v>23835</v>
      </c>
      <c r="C12063" s="6" t="s">
        <v>23836</v>
      </c>
      <c r="D12063" s="3" t="s">
        <v>3744</v>
      </c>
    </row>
    <row r="12064">
      <c r="A12064" s="6" t="s">
        <v>4681</v>
      </c>
      <c r="B12064" s="2" t="s">
        <v>23837</v>
      </c>
      <c r="C12064" s="6" t="s">
        <v>23838</v>
      </c>
      <c r="D12064" s="3" t="s">
        <v>3744</v>
      </c>
    </row>
    <row r="12065">
      <c r="A12065" s="6" t="s">
        <v>4681</v>
      </c>
      <c r="B12065" s="2" t="s">
        <v>23839</v>
      </c>
      <c r="C12065" s="6" t="s">
        <v>23840</v>
      </c>
      <c r="D12065" s="3" t="s">
        <v>3744</v>
      </c>
    </row>
    <row r="12066">
      <c r="A12066" s="6" t="s">
        <v>4681</v>
      </c>
      <c r="B12066" s="2" t="s">
        <v>23841</v>
      </c>
      <c r="C12066" s="6" t="s">
        <v>23842</v>
      </c>
      <c r="D12066" s="3" t="s">
        <v>3744</v>
      </c>
    </row>
    <row r="12067">
      <c r="A12067" s="6" t="s">
        <v>4681</v>
      </c>
      <c r="B12067" s="2" t="s">
        <v>23843</v>
      </c>
      <c r="C12067" s="6" t="s">
        <v>23844</v>
      </c>
      <c r="D12067" s="3" t="s">
        <v>3744</v>
      </c>
    </row>
    <row r="12068">
      <c r="A12068" s="6" t="s">
        <v>4681</v>
      </c>
      <c r="B12068" s="2" t="s">
        <v>23845</v>
      </c>
      <c r="C12068" s="6" t="s">
        <v>23846</v>
      </c>
      <c r="D12068" s="3" t="s">
        <v>3744</v>
      </c>
    </row>
    <row r="12069">
      <c r="A12069" s="6" t="s">
        <v>4681</v>
      </c>
      <c r="B12069" s="2" t="s">
        <v>23847</v>
      </c>
      <c r="C12069" s="6" t="s">
        <v>23848</v>
      </c>
      <c r="D12069" s="3" t="s">
        <v>3744</v>
      </c>
    </row>
    <row r="12070">
      <c r="A12070" s="6" t="s">
        <v>4681</v>
      </c>
      <c r="B12070" s="2" t="s">
        <v>23849</v>
      </c>
      <c r="C12070" s="6" t="s">
        <v>23850</v>
      </c>
      <c r="D12070" s="3" t="s">
        <v>3744</v>
      </c>
    </row>
    <row r="12071">
      <c r="A12071" s="6" t="s">
        <v>4681</v>
      </c>
      <c r="B12071" s="2" t="s">
        <v>23851</v>
      </c>
      <c r="C12071" s="6" t="s">
        <v>23852</v>
      </c>
      <c r="D12071" s="3" t="s">
        <v>3744</v>
      </c>
    </row>
    <row r="12072">
      <c r="A12072" s="6" t="s">
        <v>4681</v>
      </c>
      <c r="B12072" s="2" t="s">
        <v>23853</v>
      </c>
      <c r="C12072" s="6" t="s">
        <v>23854</v>
      </c>
      <c r="D12072" s="3" t="s">
        <v>3744</v>
      </c>
    </row>
    <row r="12073">
      <c r="A12073" s="6" t="s">
        <v>4681</v>
      </c>
      <c r="B12073" s="2" t="s">
        <v>23855</v>
      </c>
      <c r="C12073" s="6" t="s">
        <v>23856</v>
      </c>
      <c r="D12073" s="3" t="s">
        <v>3746</v>
      </c>
    </row>
    <row r="12074">
      <c r="A12074" s="6" t="s">
        <v>4681</v>
      </c>
      <c r="B12074" s="2" t="s">
        <v>23857</v>
      </c>
      <c r="C12074" s="6" t="s">
        <v>23858</v>
      </c>
      <c r="D12074" s="3" t="s">
        <v>3746</v>
      </c>
    </row>
    <row r="12075">
      <c r="A12075" s="6" t="s">
        <v>4681</v>
      </c>
      <c r="B12075" s="2" t="s">
        <v>23859</v>
      </c>
      <c r="C12075" s="6" t="s">
        <v>23860</v>
      </c>
      <c r="D12075" s="3" t="s">
        <v>3746</v>
      </c>
    </row>
    <row r="12076">
      <c r="A12076" s="6" t="s">
        <v>4681</v>
      </c>
      <c r="B12076" s="2" t="s">
        <v>23861</v>
      </c>
      <c r="C12076" s="6" t="s">
        <v>23862</v>
      </c>
      <c r="D12076" s="3" t="s">
        <v>3746</v>
      </c>
    </row>
    <row r="12077">
      <c r="A12077" s="6" t="s">
        <v>4681</v>
      </c>
      <c r="B12077" s="2" t="s">
        <v>23863</v>
      </c>
      <c r="C12077" s="6" t="s">
        <v>23864</v>
      </c>
      <c r="D12077" s="3" t="s">
        <v>3746</v>
      </c>
    </row>
    <row r="12078">
      <c r="A12078" s="6" t="s">
        <v>4681</v>
      </c>
      <c r="B12078" s="2" t="s">
        <v>23865</v>
      </c>
      <c r="C12078" s="6" t="s">
        <v>23866</v>
      </c>
      <c r="D12078" s="3" t="s">
        <v>3746</v>
      </c>
    </row>
    <row r="12079">
      <c r="A12079" s="6" t="s">
        <v>4681</v>
      </c>
      <c r="B12079" s="2" t="s">
        <v>23867</v>
      </c>
      <c r="C12079" s="6" t="s">
        <v>23868</v>
      </c>
      <c r="D12079" s="3" t="s">
        <v>3746</v>
      </c>
    </row>
    <row r="12080">
      <c r="A12080" s="6" t="s">
        <v>4681</v>
      </c>
      <c r="B12080" s="2" t="s">
        <v>23869</v>
      </c>
      <c r="C12080" s="6" t="s">
        <v>23870</v>
      </c>
      <c r="D12080" s="3" t="s">
        <v>3746</v>
      </c>
    </row>
    <row r="12081">
      <c r="A12081" s="6" t="s">
        <v>4681</v>
      </c>
      <c r="B12081" s="2" t="s">
        <v>23871</v>
      </c>
      <c r="C12081" s="6" t="s">
        <v>23872</v>
      </c>
      <c r="D12081" s="3" t="s">
        <v>3746</v>
      </c>
    </row>
    <row r="12082">
      <c r="A12082" s="6" t="s">
        <v>4681</v>
      </c>
      <c r="B12082" s="2" t="s">
        <v>23873</v>
      </c>
      <c r="C12082" s="6" t="s">
        <v>23874</v>
      </c>
      <c r="D12082" s="3" t="s">
        <v>3746</v>
      </c>
    </row>
    <row r="12083">
      <c r="A12083" s="6" t="s">
        <v>4681</v>
      </c>
      <c r="B12083" s="2" t="s">
        <v>23875</v>
      </c>
      <c r="C12083" s="6" t="s">
        <v>23876</v>
      </c>
      <c r="D12083" s="3" t="s">
        <v>3748</v>
      </c>
    </row>
    <row r="12084">
      <c r="A12084" s="6" t="s">
        <v>4681</v>
      </c>
      <c r="B12084" s="2" t="s">
        <v>23877</v>
      </c>
      <c r="C12084" s="6" t="s">
        <v>23878</v>
      </c>
      <c r="D12084" s="3" t="s">
        <v>3748</v>
      </c>
    </row>
    <row r="12085">
      <c r="A12085" s="6" t="s">
        <v>4681</v>
      </c>
      <c r="B12085" s="2" t="s">
        <v>23879</v>
      </c>
      <c r="C12085" s="6" t="s">
        <v>23880</v>
      </c>
      <c r="D12085" s="3" t="s">
        <v>3748</v>
      </c>
    </row>
    <row r="12086">
      <c r="A12086" s="6" t="s">
        <v>4681</v>
      </c>
      <c r="B12086" s="2" t="s">
        <v>23881</v>
      </c>
      <c r="C12086" s="6" t="s">
        <v>23882</v>
      </c>
      <c r="D12086" s="3" t="s">
        <v>3748</v>
      </c>
    </row>
    <row r="12087">
      <c r="A12087" s="6" t="s">
        <v>4681</v>
      </c>
      <c r="B12087" s="2" t="s">
        <v>23883</v>
      </c>
      <c r="C12087" s="6" t="s">
        <v>23884</v>
      </c>
      <c r="D12087" s="3" t="s">
        <v>3748</v>
      </c>
    </row>
    <row r="12088">
      <c r="A12088" s="6" t="s">
        <v>4681</v>
      </c>
      <c r="B12088" s="2" t="s">
        <v>23885</v>
      </c>
      <c r="C12088" s="6" t="s">
        <v>23886</v>
      </c>
      <c r="D12088" s="3" t="s">
        <v>3748</v>
      </c>
    </row>
    <row r="12089">
      <c r="A12089" s="6" t="s">
        <v>4681</v>
      </c>
      <c r="B12089" s="2" t="s">
        <v>23887</v>
      </c>
      <c r="C12089" s="6" t="s">
        <v>23888</v>
      </c>
      <c r="D12089" s="3" t="s">
        <v>3748</v>
      </c>
    </row>
    <row r="12090">
      <c r="A12090" s="6" t="s">
        <v>4681</v>
      </c>
      <c r="B12090" s="2" t="s">
        <v>23889</v>
      </c>
      <c r="C12090" s="6" t="s">
        <v>23890</v>
      </c>
      <c r="D12090" s="3" t="s">
        <v>3748</v>
      </c>
    </row>
    <row r="12091">
      <c r="A12091" s="6" t="s">
        <v>4681</v>
      </c>
      <c r="B12091" s="2" t="s">
        <v>23891</v>
      </c>
      <c r="C12091" s="6" t="s">
        <v>23892</v>
      </c>
      <c r="D12091" s="3" t="s">
        <v>3748</v>
      </c>
    </row>
    <row r="12092">
      <c r="A12092" s="6" t="s">
        <v>4681</v>
      </c>
      <c r="B12092" s="2" t="s">
        <v>23893</v>
      </c>
      <c r="C12092" s="6" t="s">
        <v>23894</v>
      </c>
      <c r="D12092" s="3" t="s">
        <v>3748</v>
      </c>
    </row>
    <row r="12093">
      <c r="A12093" s="6" t="s">
        <v>4681</v>
      </c>
      <c r="B12093" s="2" t="s">
        <v>23895</v>
      </c>
      <c r="C12093" s="6" t="s">
        <v>23896</v>
      </c>
      <c r="D12093" s="3" t="s">
        <v>3750</v>
      </c>
    </row>
    <row r="12094">
      <c r="A12094" s="6" t="s">
        <v>4681</v>
      </c>
      <c r="B12094" s="2" t="s">
        <v>23897</v>
      </c>
      <c r="C12094" s="6" t="s">
        <v>23898</v>
      </c>
      <c r="D12094" s="3" t="s">
        <v>3750</v>
      </c>
    </row>
    <row r="12095">
      <c r="A12095" s="6" t="s">
        <v>4681</v>
      </c>
      <c r="B12095" s="2" t="s">
        <v>23899</v>
      </c>
      <c r="C12095" s="6" t="s">
        <v>23900</v>
      </c>
      <c r="D12095" s="3" t="s">
        <v>3750</v>
      </c>
    </row>
    <row r="12096">
      <c r="A12096" s="6" t="s">
        <v>4681</v>
      </c>
      <c r="B12096" s="2" t="s">
        <v>23901</v>
      </c>
      <c r="C12096" s="6" t="s">
        <v>23902</v>
      </c>
      <c r="D12096" s="3" t="s">
        <v>3750</v>
      </c>
    </row>
    <row r="12097">
      <c r="A12097" s="6" t="s">
        <v>4681</v>
      </c>
      <c r="B12097" s="2" t="s">
        <v>23903</v>
      </c>
      <c r="C12097" s="6" t="s">
        <v>23904</v>
      </c>
      <c r="D12097" s="3" t="s">
        <v>3750</v>
      </c>
    </row>
    <row r="12098">
      <c r="A12098" s="6" t="s">
        <v>4681</v>
      </c>
      <c r="B12098" s="2" t="s">
        <v>23905</v>
      </c>
      <c r="C12098" s="6" t="s">
        <v>23906</v>
      </c>
      <c r="D12098" s="3" t="s">
        <v>3750</v>
      </c>
    </row>
    <row r="12099">
      <c r="A12099" s="6" t="s">
        <v>4681</v>
      </c>
      <c r="B12099" s="2" t="s">
        <v>23907</v>
      </c>
      <c r="C12099" s="6" t="s">
        <v>23908</v>
      </c>
      <c r="D12099" s="3" t="s">
        <v>3750</v>
      </c>
    </row>
    <row r="12100">
      <c r="A12100" s="6" t="s">
        <v>4681</v>
      </c>
      <c r="B12100" s="2" t="s">
        <v>23909</v>
      </c>
      <c r="C12100" s="6" t="s">
        <v>23910</v>
      </c>
      <c r="D12100" s="3" t="s">
        <v>3750</v>
      </c>
    </row>
    <row r="12101">
      <c r="A12101" s="6" t="s">
        <v>4681</v>
      </c>
      <c r="B12101" s="2" t="s">
        <v>23911</v>
      </c>
      <c r="C12101" s="6" t="s">
        <v>23912</v>
      </c>
      <c r="D12101" s="3" t="s">
        <v>3750</v>
      </c>
    </row>
    <row r="12102">
      <c r="A12102" s="6" t="s">
        <v>4681</v>
      </c>
      <c r="B12102" s="2" t="s">
        <v>23913</v>
      </c>
      <c r="C12102" s="6" t="s">
        <v>23914</v>
      </c>
      <c r="D12102" s="3" t="s">
        <v>3750</v>
      </c>
    </row>
    <row r="12103">
      <c r="A12103" s="6" t="s">
        <v>4681</v>
      </c>
      <c r="B12103" s="2" t="s">
        <v>23915</v>
      </c>
      <c r="C12103" s="6" t="s">
        <v>23916</v>
      </c>
      <c r="D12103" s="3" t="s">
        <v>3752</v>
      </c>
    </row>
    <row r="12104">
      <c r="A12104" s="6" t="s">
        <v>4681</v>
      </c>
      <c r="B12104" s="2" t="s">
        <v>23917</v>
      </c>
      <c r="C12104" s="6" t="s">
        <v>23918</v>
      </c>
      <c r="D12104" s="3" t="s">
        <v>3752</v>
      </c>
    </row>
    <row r="12105">
      <c r="A12105" s="6" t="s">
        <v>4681</v>
      </c>
      <c r="B12105" s="2" t="s">
        <v>23919</v>
      </c>
      <c r="C12105" s="6" t="s">
        <v>23920</v>
      </c>
      <c r="D12105" s="3" t="s">
        <v>3752</v>
      </c>
    </row>
    <row r="12106">
      <c r="A12106" s="6" t="s">
        <v>4681</v>
      </c>
      <c r="B12106" s="2" t="s">
        <v>23921</v>
      </c>
      <c r="C12106" s="6" t="s">
        <v>23922</v>
      </c>
      <c r="D12106" s="3" t="s">
        <v>3752</v>
      </c>
    </row>
    <row r="12107">
      <c r="A12107" s="6" t="s">
        <v>4681</v>
      </c>
      <c r="B12107" s="2" t="s">
        <v>23923</v>
      </c>
      <c r="C12107" s="6" t="s">
        <v>23924</v>
      </c>
      <c r="D12107" s="3" t="s">
        <v>3752</v>
      </c>
    </row>
    <row r="12108">
      <c r="A12108" s="6" t="s">
        <v>4681</v>
      </c>
      <c r="B12108" s="2" t="s">
        <v>23925</v>
      </c>
      <c r="C12108" s="6" t="s">
        <v>23926</v>
      </c>
      <c r="D12108" s="3" t="s">
        <v>3752</v>
      </c>
    </row>
    <row r="12109">
      <c r="A12109" s="6" t="s">
        <v>4681</v>
      </c>
      <c r="B12109" s="2" t="s">
        <v>23927</v>
      </c>
      <c r="C12109" s="6" t="s">
        <v>23928</v>
      </c>
      <c r="D12109" s="3" t="s">
        <v>3752</v>
      </c>
    </row>
    <row r="12110">
      <c r="A12110" s="6" t="s">
        <v>4681</v>
      </c>
      <c r="B12110" s="2" t="s">
        <v>23929</v>
      </c>
      <c r="C12110" s="6" t="s">
        <v>23930</v>
      </c>
      <c r="D12110" s="3" t="s">
        <v>3752</v>
      </c>
    </row>
    <row r="12111">
      <c r="A12111" s="6" t="s">
        <v>4681</v>
      </c>
      <c r="B12111" s="2" t="s">
        <v>23931</v>
      </c>
      <c r="C12111" s="6" t="s">
        <v>23932</v>
      </c>
      <c r="D12111" s="3" t="s">
        <v>3752</v>
      </c>
    </row>
    <row r="12112">
      <c r="A12112" s="6" t="s">
        <v>4681</v>
      </c>
      <c r="B12112" s="2" t="s">
        <v>23933</v>
      </c>
      <c r="C12112" s="6" t="s">
        <v>23934</v>
      </c>
      <c r="D12112" s="3" t="s">
        <v>3752</v>
      </c>
    </row>
    <row r="12113">
      <c r="A12113" s="6" t="s">
        <v>4681</v>
      </c>
      <c r="B12113" s="2" t="s">
        <v>23935</v>
      </c>
      <c r="C12113" s="6" t="s">
        <v>23936</v>
      </c>
      <c r="D12113" s="3" t="s">
        <v>3755</v>
      </c>
    </row>
    <row r="12114">
      <c r="A12114" s="6" t="s">
        <v>4681</v>
      </c>
      <c r="B12114" s="2" t="s">
        <v>23937</v>
      </c>
      <c r="C12114" s="6" t="s">
        <v>23938</v>
      </c>
      <c r="D12114" s="3" t="s">
        <v>3755</v>
      </c>
    </row>
    <row r="12115">
      <c r="A12115" s="6" t="s">
        <v>4681</v>
      </c>
      <c r="B12115" s="2" t="s">
        <v>23939</v>
      </c>
      <c r="C12115" s="6" t="s">
        <v>23940</v>
      </c>
      <c r="D12115" s="3" t="s">
        <v>3755</v>
      </c>
    </row>
    <row r="12116">
      <c r="A12116" s="6" t="s">
        <v>4681</v>
      </c>
      <c r="B12116" s="2" t="s">
        <v>23941</v>
      </c>
      <c r="C12116" s="6" t="s">
        <v>23942</v>
      </c>
      <c r="D12116" s="3" t="s">
        <v>3755</v>
      </c>
    </row>
    <row r="12117">
      <c r="A12117" s="6" t="s">
        <v>4681</v>
      </c>
      <c r="B12117" s="2" t="s">
        <v>23943</v>
      </c>
      <c r="C12117" s="6" t="s">
        <v>23944</v>
      </c>
      <c r="D12117" s="3" t="s">
        <v>3755</v>
      </c>
    </row>
    <row r="12118">
      <c r="A12118" s="6" t="s">
        <v>4681</v>
      </c>
      <c r="B12118" s="2" t="s">
        <v>23945</v>
      </c>
      <c r="C12118" s="6" t="s">
        <v>23946</v>
      </c>
      <c r="D12118" s="3" t="s">
        <v>3755</v>
      </c>
    </row>
    <row r="12119">
      <c r="A12119" s="6" t="s">
        <v>4681</v>
      </c>
      <c r="B12119" s="2" t="s">
        <v>23947</v>
      </c>
      <c r="C12119" s="6" t="s">
        <v>23948</v>
      </c>
      <c r="D12119" s="3" t="s">
        <v>3755</v>
      </c>
    </row>
    <row r="12120">
      <c r="A12120" s="6" t="s">
        <v>4681</v>
      </c>
      <c r="B12120" s="2" t="s">
        <v>23949</v>
      </c>
      <c r="C12120" s="6" t="s">
        <v>23950</v>
      </c>
      <c r="D12120" s="3" t="s">
        <v>3755</v>
      </c>
    </row>
    <row r="12121">
      <c r="A12121" s="6" t="s">
        <v>4681</v>
      </c>
      <c r="B12121" s="2" t="s">
        <v>23951</v>
      </c>
      <c r="C12121" s="6" t="s">
        <v>23952</v>
      </c>
      <c r="D12121" s="3" t="s">
        <v>3755</v>
      </c>
    </row>
    <row r="12122">
      <c r="A12122" s="6" t="s">
        <v>4681</v>
      </c>
      <c r="B12122" s="2" t="s">
        <v>23953</v>
      </c>
      <c r="C12122" s="6" t="s">
        <v>23954</v>
      </c>
      <c r="D12122" s="3" t="s">
        <v>3755</v>
      </c>
    </row>
    <row r="12123">
      <c r="A12123" s="6" t="s">
        <v>4681</v>
      </c>
      <c r="B12123" s="2" t="s">
        <v>23955</v>
      </c>
      <c r="C12123" s="6" t="s">
        <v>23956</v>
      </c>
      <c r="D12123" s="3" t="s">
        <v>3757</v>
      </c>
    </row>
    <row r="12124">
      <c r="A12124" s="6" t="s">
        <v>4681</v>
      </c>
      <c r="B12124" s="2" t="s">
        <v>23957</v>
      </c>
      <c r="C12124" s="6" t="s">
        <v>23958</v>
      </c>
      <c r="D12124" s="3" t="s">
        <v>3757</v>
      </c>
    </row>
    <row r="12125">
      <c r="A12125" s="6" t="s">
        <v>4681</v>
      </c>
      <c r="B12125" s="2" t="s">
        <v>23959</v>
      </c>
      <c r="C12125" s="6" t="s">
        <v>23960</v>
      </c>
      <c r="D12125" s="3" t="s">
        <v>3757</v>
      </c>
    </row>
    <row r="12126">
      <c r="A12126" s="6" t="s">
        <v>4681</v>
      </c>
      <c r="B12126" s="2" t="s">
        <v>23961</v>
      </c>
      <c r="C12126" s="6" t="s">
        <v>23962</v>
      </c>
      <c r="D12126" s="3" t="s">
        <v>3757</v>
      </c>
    </row>
    <row r="12127">
      <c r="A12127" s="6" t="s">
        <v>4681</v>
      </c>
      <c r="B12127" s="2" t="s">
        <v>23963</v>
      </c>
      <c r="C12127" s="6" t="s">
        <v>23964</v>
      </c>
      <c r="D12127" s="3" t="s">
        <v>3757</v>
      </c>
    </row>
    <row r="12128">
      <c r="A12128" s="6" t="s">
        <v>4681</v>
      </c>
      <c r="B12128" s="2" t="s">
        <v>23965</v>
      </c>
      <c r="C12128" s="6" t="s">
        <v>23966</v>
      </c>
      <c r="D12128" s="3" t="s">
        <v>3757</v>
      </c>
    </row>
    <row r="12129">
      <c r="A12129" s="6" t="s">
        <v>4681</v>
      </c>
      <c r="B12129" s="2" t="s">
        <v>23967</v>
      </c>
      <c r="C12129" s="6" t="s">
        <v>23968</v>
      </c>
      <c r="D12129" s="3" t="s">
        <v>3757</v>
      </c>
    </row>
    <row r="12130">
      <c r="A12130" s="6" t="s">
        <v>4681</v>
      </c>
      <c r="B12130" s="2" t="s">
        <v>23969</v>
      </c>
      <c r="C12130" s="6" t="s">
        <v>23970</v>
      </c>
      <c r="D12130" s="3" t="s">
        <v>3757</v>
      </c>
    </row>
    <row r="12131">
      <c r="A12131" s="6" t="s">
        <v>4681</v>
      </c>
      <c r="B12131" s="2" t="s">
        <v>23971</v>
      </c>
      <c r="C12131" s="6" t="s">
        <v>23972</v>
      </c>
      <c r="D12131" s="3" t="s">
        <v>3757</v>
      </c>
    </row>
    <row r="12132">
      <c r="A12132" s="6" t="s">
        <v>4681</v>
      </c>
      <c r="B12132" s="2" t="s">
        <v>23973</v>
      </c>
      <c r="C12132" s="6" t="s">
        <v>23974</v>
      </c>
      <c r="D12132" s="3" t="s">
        <v>3757</v>
      </c>
    </row>
    <row r="12133">
      <c r="A12133" s="6" t="s">
        <v>4681</v>
      </c>
      <c r="B12133" s="2" t="s">
        <v>23975</v>
      </c>
      <c r="C12133" s="6" t="s">
        <v>23976</v>
      </c>
      <c r="D12133" s="3" t="s">
        <v>3759</v>
      </c>
    </row>
    <row r="12134">
      <c r="A12134" s="6" t="s">
        <v>4681</v>
      </c>
      <c r="B12134" s="2" t="s">
        <v>23977</v>
      </c>
      <c r="C12134" s="6" t="s">
        <v>23978</v>
      </c>
      <c r="D12134" s="3" t="s">
        <v>3759</v>
      </c>
    </row>
    <row r="12135">
      <c r="A12135" s="6" t="s">
        <v>4681</v>
      </c>
      <c r="B12135" s="2" t="s">
        <v>23979</v>
      </c>
      <c r="C12135" s="6" t="s">
        <v>23980</v>
      </c>
      <c r="D12135" s="3" t="s">
        <v>3759</v>
      </c>
    </row>
    <row r="12136">
      <c r="A12136" s="6" t="s">
        <v>4681</v>
      </c>
      <c r="B12136" s="2" t="s">
        <v>23981</v>
      </c>
      <c r="C12136" s="6" t="s">
        <v>23982</v>
      </c>
      <c r="D12136" s="3" t="s">
        <v>3759</v>
      </c>
    </row>
    <row r="12137">
      <c r="A12137" s="6" t="s">
        <v>4681</v>
      </c>
      <c r="B12137" s="2" t="s">
        <v>23983</v>
      </c>
      <c r="C12137" s="6" t="s">
        <v>23984</v>
      </c>
      <c r="D12137" s="3" t="s">
        <v>3759</v>
      </c>
    </row>
    <row r="12138">
      <c r="A12138" s="6" t="s">
        <v>4681</v>
      </c>
      <c r="B12138" s="2" t="s">
        <v>23985</v>
      </c>
      <c r="C12138" s="6" t="s">
        <v>23986</v>
      </c>
      <c r="D12138" s="3" t="s">
        <v>3759</v>
      </c>
    </row>
    <row r="12139">
      <c r="A12139" s="6" t="s">
        <v>4681</v>
      </c>
      <c r="B12139" s="2" t="s">
        <v>23987</v>
      </c>
      <c r="C12139" s="6" t="s">
        <v>23988</v>
      </c>
      <c r="D12139" s="3" t="s">
        <v>3759</v>
      </c>
    </row>
    <row r="12140">
      <c r="A12140" s="6" t="s">
        <v>4681</v>
      </c>
      <c r="B12140" s="2" t="s">
        <v>23989</v>
      </c>
      <c r="C12140" s="6" t="s">
        <v>23990</v>
      </c>
      <c r="D12140" s="3" t="s">
        <v>3759</v>
      </c>
    </row>
    <row r="12141">
      <c r="A12141" s="6" t="s">
        <v>4681</v>
      </c>
      <c r="B12141" s="2" t="s">
        <v>23991</v>
      </c>
      <c r="C12141" s="6" t="s">
        <v>23992</v>
      </c>
      <c r="D12141" s="3" t="s">
        <v>3759</v>
      </c>
    </row>
    <row r="12142">
      <c r="A12142" s="6" t="s">
        <v>4681</v>
      </c>
      <c r="B12142" s="2" t="s">
        <v>23993</v>
      </c>
      <c r="C12142" s="6" t="s">
        <v>23994</v>
      </c>
      <c r="D12142" s="3" t="s">
        <v>3759</v>
      </c>
    </row>
    <row r="12143">
      <c r="A12143" s="6" t="s">
        <v>4681</v>
      </c>
      <c r="B12143" s="2" t="s">
        <v>23995</v>
      </c>
      <c r="C12143" s="6" t="s">
        <v>23996</v>
      </c>
      <c r="D12143" s="3" t="s">
        <v>3761</v>
      </c>
    </row>
    <row r="12144">
      <c r="A12144" s="6" t="s">
        <v>4681</v>
      </c>
      <c r="B12144" s="2" t="s">
        <v>23997</v>
      </c>
      <c r="C12144" s="6" t="s">
        <v>23998</v>
      </c>
      <c r="D12144" s="3" t="s">
        <v>3761</v>
      </c>
    </row>
    <row r="12145">
      <c r="A12145" s="6" t="s">
        <v>4681</v>
      </c>
      <c r="B12145" s="2" t="s">
        <v>23999</v>
      </c>
      <c r="C12145" s="6" t="s">
        <v>24000</v>
      </c>
      <c r="D12145" s="3" t="s">
        <v>3761</v>
      </c>
    </row>
    <row r="12146">
      <c r="A12146" s="6" t="s">
        <v>4681</v>
      </c>
      <c r="B12146" s="2" t="s">
        <v>24001</v>
      </c>
      <c r="C12146" s="6" t="s">
        <v>24002</v>
      </c>
      <c r="D12146" s="3" t="s">
        <v>3761</v>
      </c>
    </row>
    <row r="12147">
      <c r="A12147" s="6" t="s">
        <v>4681</v>
      </c>
      <c r="B12147" s="2" t="s">
        <v>24003</v>
      </c>
      <c r="C12147" s="6" t="s">
        <v>24004</v>
      </c>
      <c r="D12147" s="3" t="s">
        <v>3761</v>
      </c>
    </row>
    <row r="12148">
      <c r="A12148" s="6" t="s">
        <v>4681</v>
      </c>
      <c r="B12148" s="2" t="s">
        <v>24005</v>
      </c>
      <c r="C12148" s="6" t="s">
        <v>24006</v>
      </c>
      <c r="D12148" s="3" t="s">
        <v>3761</v>
      </c>
    </row>
    <row r="12149">
      <c r="A12149" s="6" t="s">
        <v>4681</v>
      </c>
      <c r="B12149" s="2" t="s">
        <v>24007</v>
      </c>
      <c r="C12149" s="6" t="s">
        <v>24008</v>
      </c>
      <c r="D12149" s="3" t="s">
        <v>3761</v>
      </c>
    </row>
    <row r="12150">
      <c r="A12150" s="6" t="s">
        <v>4681</v>
      </c>
      <c r="B12150" s="2" t="s">
        <v>24009</v>
      </c>
      <c r="C12150" s="6" t="s">
        <v>24010</v>
      </c>
      <c r="D12150" s="3" t="s">
        <v>3761</v>
      </c>
    </row>
    <row r="12151">
      <c r="A12151" s="6" t="s">
        <v>4681</v>
      </c>
      <c r="B12151" s="2" t="s">
        <v>24011</v>
      </c>
      <c r="C12151" s="6" t="s">
        <v>24012</v>
      </c>
      <c r="D12151" s="3" t="s">
        <v>3761</v>
      </c>
    </row>
    <row r="12152">
      <c r="A12152" s="6" t="s">
        <v>4681</v>
      </c>
      <c r="B12152" s="2" t="s">
        <v>24013</v>
      </c>
      <c r="C12152" s="6" t="s">
        <v>24014</v>
      </c>
      <c r="D12152" s="3" t="s">
        <v>3761</v>
      </c>
    </row>
    <row r="12153">
      <c r="A12153" s="6" t="s">
        <v>4681</v>
      </c>
      <c r="B12153" s="2" t="s">
        <v>24015</v>
      </c>
      <c r="C12153" s="6" t="s">
        <v>24016</v>
      </c>
      <c r="D12153" s="3" t="s">
        <v>3763</v>
      </c>
    </row>
    <row r="12154">
      <c r="A12154" s="6" t="s">
        <v>4681</v>
      </c>
      <c r="B12154" s="2" t="s">
        <v>24017</v>
      </c>
      <c r="C12154" s="6" t="s">
        <v>24018</v>
      </c>
      <c r="D12154" s="3" t="s">
        <v>3763</v>
      </c>
    </row>
    <row r="12155">
      <c r="A12155" s="6" t="s">
        <v>4681</v>
      </c>
      <c r="B12155" s="2" t="s">
        <v>24019</v>
      </c>
      <c r="C12155" s="6" t="s">
        <v>24020</v>
      </c>
      <c r="D12155" s="3" t="s">
        <v>3763</v>
      </c>
    </row>
    <row r="12156">
      <c r="A12156" s="6" t="s">
        <v>4681</v>
      </c>
      <c r="B12156" s="2" t="s">
        <v>24021</v>
      </c>
      <c r="C12156" s="6" t="s">
        <v>24022</v>
      </c>
      <c r="D12156" s="3" t="s">
        <v>3763</v>
      </c>
    </row>
    <row r="12157">
      <c r="A12157" s="6" t="s">
        <v>4681</v>
      </c>
      <c r="B12157" s="2" t="s">
        <v>24023</v>
      </c>
      <c r="C12157" s="6" t="s">
        <v>24024</v>
      </c>
      <c r="D12157" s="3" t="s">
        <v>3763</v>
      </c>
    </row>
    <row r="12158">
      <c r="A12158" s="6" t="s">
        <v>4681</v>
      </c>
      <c r="B12158" s="2" t="s">
        <v>24025</v>
      </c>
      <c r="C12158" s="6" t="s">
        <v>24026</v>
      </c>
      <c r="D12158" s="3" t="s">
        <v>3763</v>
      </c>
    </row>
    <row r="12159">
      <c r="A12159" s="6" t="s">
        <v>4681</v>
      </c>
      <c r="B12159" s="2" t="s">
        <v>24027</v>
      </c>
      <c r="C12159" s="6" t="s">
        <v>24028</v>
      </c>
      <c r="D12159" s="3" t="s">
        <v>3763</v>
      </c>
    </row>
    <row r="12160">
      <c r="A12160" s="6" t="s">
        <v>4681</v>
      </c>
      <c r="B12160" s="2" t="s">
        <v>24029</v>
      </c>
      <c r="C12160" s="6" t="s">
        <v>24030</v>
      </c>
      <c r="D12160" s="3" t="s">
        <v>3763</v>
      </c>
    </row>
    <row r="12161">
      <c r="A12161" s="6" t="s">
        <v>4681</v>
      </c>
      <c r="B12161" s="2" t="s">
        <v>24031</v>
      </c>
      <c r="C12161" s="6" t="s">
        <v>24032</v>
      </c>
      <c r="D12161" s="3" t="s">
        <v>3763</v>
      </c>
    </row>
    <row r="12162">
      <c r="A12162" s="6" t="s">
        <v>4681</v>
      </c>
      <c r="B12162" s="2" t="s">
        <v>24033</v>
      </c>
      <c r="C12162" s="6" t="s">
        <v>24034</v>
      </c>
      <c r="D12162" s="3" t="s">
        <v>3763</v>
      </c>
    </row>
    <row r="12163">
      <c r="A12163" s="6" t="s">
        <v>4681</v>
      </c>
      <c r="B12163" s="2" t="s">
        <v>24035</v>
      </c>
      <c r="C12163" s="6" t="s">
        <v>24036</v>
      </c>
      <c r="D12163" s="3" t="s">
        <v>3765</v>
      </c>
    </row>
    <row r="12164">
      <c r="A12164" s="6" t="s">
        <v>4681</v>
      </c>
      <c r="B12164" s="2" t="s">
        <v>24037</v>
      </c>
      <c r="C12164" s="6" t="s">
        <v>24038</v>
      </c>
      <c r="D12164" s="3" t="s">
        <v>3765</v>
      </c>
    </row>
    <row r="12165">
      <c r="A12165" s="6" t="s">
        <v>4681</v>
      </c>
      <c r="B12165" s="2" t="s">
        <v>24039</v>
      </c>
      <c r="C12165" s="6" t="s">
        <v>24040</v>
      </c>
      <c r="D12165" s="3" t="s">
        <v>3765</v>
      </c>
    </row>
    <row r="12166">
      <c r="A12166" s="6" t="s">
        <v>4681</v>
      </c>
      <c r="B12166" s="2" t="s">
        <v>24041</v>
      </c>
      <c r="C12166" s="6" t="s">
        <v>24042</v>
      </c>
      <c r="D12166" s="3" t="s">
        <v>3765</v>
      </c>
    </row>
    <row r="12167">
      <c r="A12167" s="6" t="s">
        <v>4681</v>
      </c>
      <c r="B12167" s="2" t="s">
        <v>24043</v>
      </c>
      <c r="C12167" s="6" t="s">
        <v>24044</v>
      </c>
      <c r="D12167" s="3" t="s">
        <v>3765</v>
      </c>
    </row>
    <row r="12168">
      <c r="A12168" s="6" t="s">
        <v>4681</v>
      </c>
      <c r="B12168" s="2" t="s">
        <v>24045</v>
      </c>
      <c r="C12168" s="6" t="s">
        <v>24046</v>
      </c>
      <c r="D12168" s="3" t="s">
        <v>3765</v>
      </c>
    </row>
    <row r="12169">
      <c r="A12169" s="6" t="s">
        <v>4681</v>
      </c>
      <c r="B12169" s="2" t="s">
        <v>24047</v>
      </c>
      <c r="C12169" s="6" t="s">
        <v>24048</v>
      </c>
      <c r="D12169" s="3" t="s">
        <v>3765</v>
      </c>
    </row>
    <row r="12170">
      <c r="A12170" s="6" t="s">
        <v>4681</v>
      </c>
      <c r="B12170" s="2" t="s">
        <v>24049</v>
      </c>
      <c r="C12170" s="6" t="s">
        <v>24050</v>
      </c>
      <c r="D12170" s="3" t="s">
        <v>3765</v>
      </c>
    </row>
    <row r="12171">
      <c r="A12171" s="6" t="s">
        <v>4681</v>
      </c>
      <c r="B12171" s="2" t="s">
        <v>24051</v>
      </c>
      <c r="C12171" s="6" t="s">
        <v>24052</v>
      </c>
      <c r="D12171" s="3" t="s">
        <v>3765</v>
      </c>
    </row>
    <row r="12172">
      <c r="A12172" s="6" t="s">
        <v>4681</v>
      </c>
      <c r="B12172" s="2" t="s">
        <v>24053</v>
      </c>
      <c r="C12172" s="6" t="s">
        <v>24054</v>
      </c>
      <c r="D12172" s="3" t="s">
        <v>3765</v>
      </c>
    </row>
    <row r="12173">
      <c r="A12173" s="6" t="s">
        <v>4681</v>
      </c>
      <c r="B12173" s="2" t="s">
        <v>24055</v>
      </c>
      <c r="C12173" s="6" t="s">
        <v>24056</v>
      </c>
      <c r="D12173" s="3" t="s">
        <v>3767</v>
      </c>
    </row>
    <row r="12174">
      <c r="A12174" s="6" t="s">
        <v>4681</v>
      </c>
      <c r="B12174" s="2" t="s">
        <v>24057</v>
      </c>
      <c r="C12174" s="6" t="s">
        <v>24058</v>
      </c>
      <c r="D12174" s="3" t="s">
        <v>3767</v>
      </c>
    </row>
    <row r="12175">
      <c r="A12175" s="6" t="s">
        <v>4681</v>
      </c>
      <c r="B12175" s="2" t="s">
        <v>24059</v>
      </c>
      <c r="C12175" s="6" t="s">
        <v>24060</v>
      </c>
      <c r="D12175" s="3" t="s">
        <v>3767</v>
      </c>
    </row>
    <row r="12176">
      <c r="A12176" s="6" t="s">
        <v>4681</v>
      </c>
      <c r="B12176" s="2" t="s">
        <v>24061</v>
      </c>
      <c r="C12176" s="6" t="s">
        <v>24062</v>
      </c>
      <c r="D12176" s="3" t="s">
        <v>3767</v>
      </c>
    </row>
    <row r="12177">
      <c r="A12177" s="6" t="s">
        <v>4681</v>
      </c>
      <c r="B12177" s="2" t="s">
        <v>24063</v>
      </c>
      <c r="C12177" s="6" t="s">
        <v>24064</v>
      </c>
      <c r="D12177" s="3" t="s">
        <v>3767</v>
      </c>
    </row>
    <row r="12178">
      <c r="A12178" s="6" t="s">
        <v>4681</v>
      </c>
      <c r="B12178" s="2" t="s">
        <v>24065</v>
      </c>
      <c r="C12178" s="6" t="s">
        <v>24066</v>
      </c>
      <c r="D12178" s="3" t="s">
        <v>3767</v>
      </c>
    </row>
    <row r="12179">
      <c r="A12179" s="6" t="s">
        <v>4681</v>
      </c>
      <c r="B12179" s="2" t="s">
        <v>24067</v>
      </c>
      <c r="C12179" s="6" t="s">
        <v>24068</v>
      </c>
      <c r="D12179" s="3" t="s">
        <v>3767</v>
      </c>
    </row>
    <row r="12180">
      <c r="A12180" s="6" t="s">
        <v>4681</v>
      </c>
      <c r="B12180" s="2" t="s">
        <v>24069</v>
      </c>
      <c r="C12180" s="6" t="s">
        <v>24070</v>
      </c>
      <c r="D12180" s="3" t="s">
        <v>3767</v>
      </c>
    </row>
    <row r="12181">
      <c r="A12181" s="6" t="s">
        <v>4681</v>
      </c>
      <c r="B12181" s="2" t="s">
        <v>24071</v>
      </c>
      <c r="C12181" s="6" t="s">
        <v>24072</v>
      </c>
      <c r="D12181" s="3" t="s">
        <v>3767</v>
      </c>
    </row>
    <row r="12182">
      <c r="A12182" s="6" t="s">
        <v>4681</v>
      </c>
      <c r="B12182" s="2" t="s">
        <v>24073</v>
      </c>
      <c r="C12182" s="6" t="s">
        <v>24074</v>
      </c>
      <c r="D12182" s="3" t="s">
        <v>3767</v>
      </c>
    </row>
    <row r="12183">
      <c r="A12183" s="6" t="s">
        <v>4681</v>
      </c>
      <c r="B12183" s="2" t="s">
        <v>24075</v>
      </c>
      <c r="C12183" s="6" t="s">
        <v>24076</v>
      </c>
      <c r="D12183" s="3" t="s">
        <v>3769</v>
      </c>
    </row>
    <row r="12184">
      <c r="A12184" s="6" t="s">
        <v>4681</v>
      </c>
      <c r="B12184" s="2" t="s">
        <v>24077</v>
      </c>
      <c r="C12184" s="6" t="s">
        <v>24078</v>
      </c>
      <c r="D12184" s="3" t="s">
        <v>3769</v>
      </c>
    </row>
    <row r="12185">
      <c r="A12185" s="6" t="s">
        <v>4681</v>
      </c>
      <c r="B12185" s="2" t="s">
        <v>24079</v>
      </c>
      <c r="C12185" s="6" t="s">
        <v>24080</v>
      </c>
      <c r="D12185" s="3" t="s">
        <v>3769</v>
      </c>
    </row>
    <row r="12186">
      <c r="A12186" s="6" t="s">
        <v>4681</v>
      </c>
      <c r="B12186" s="2" t="s">
        <v>24081</v>
      </c>
      <c r="C12186" s="6" t="s">
        <v>24082</v>
      </c>
      <c r="D12186" s="3" t="s">
        <v>3769</v>
      </c>
    </row>
    <row r="12187">
      <c r="A12187" s="6" t="s">
        <v>4681</v>
      </c>
      <c r="B12187" s="2" t="s">
        <v>24083</v>
      </c>
      <c r="C12187" s="6" t="s">
        <v>24084</v>
      </c>
      <c r="D12187" s="3" t="s">
        <v>3769</v>
      </c>
    </row>
    <row r="12188">
      <c r="A12188" s="6" t="s">
        <v>4681</v>
      </c>
      <c r="B12188" s="2" t="s">
        <v>24085</v>
      </c>
      <c r="C12188" s="6" t="s">
        <v>24086</v>
      </c>
      <c r="D12188" s="3" t="s">
        <v>3769</v>
      </c>
    </row>
    <row r="12189">
      <c r="A12189" s="6" t="s">
        <v>4681</v>
      </c>
      <c r="B12189" s="2" t="s">
        <v>24087</v>
      </c>
      <c r="C12189" s="6" t="s">
        <v>24088</v>
      </c>
      <c r="D12189" s="3" t="s">
        <v>3769</v>
      </c>
    </row>
    <row r="12190">
      <c r="A12190" s="6" t="s">
        <v>4681</v>
      </c>
      <c r="B12190" s="2" t="s">
        <v>24089</v>
      </c>
      <c r="C12190" s="6" t="s">
        <v>24090</v>
      </c>
      <c r="D12190" s="3" t="s">
        <v>3769</v>
      </c>
    </row>
    <row r="12191">
      <c r="A12191" s="6" t="s">
        <v>4681</v>
      </c>
      <c r="B12191" s="2" t="s">
        <v>24091</v>
      </c>
      <c r="C12191" s="6" t="s">
        <v>24092</v>
      </c>
      <c r="D12191" s="3" t="s">
        <v>3769</v>
      </c>
    </row>
    <row r="12192">
      <c r="A12192" s="6" t="s">
        <v>4681</v>
      </c>
      <c r="B12192" s="2" t="s">
        <v>24093</v>
      </c>
      <c r="C12192" s="6" t="s">
        <v>24094</v>
      </c>
      <c r="D12192" s="3" t="s">
        <v>3769</v>
      </c>
    </row>
    <row r="12193">
      <c r="A12193" s="6" t="s">
        <v>4681</v>
      </c>
      <c r="B12193" s="2" t="s">
        <v>24095</v>
      </c>
      <c r="C12193" s="6" t="s">
        <v>24096</v>
      </c>
      <c r="D12193" s="3" t="s">
        <v>3771</v>
      </c>
    </row>
    <row r="12194">
      <c r="A12194" s="6" t="s">
        <v>4681</v>
      </c>
      <c r="B12194" s="2" t="s">
        <v>24097</v>
      </c>
      <c r="C12194" s="6" t="s">
        <v>24098</v>
      </c>
      <c r="D12194" s="3" t="s">
        <v>3771</v>
      </c>
    </row>
    <row r="12195">
      <c r="A12195" s="6" t="s">
        <v>4681</v>
      </c>
      <c r="B12195" s="2" t="s">
        <v>24099</v>
      </c>
      <c r="C12195" s="6" t="s">
        <v>24100</v>
      </c>
      <c r="D12195" s="3" t="s">
        <v>3771</v>
      </c>
    </row>
    <row r="12196">
      <c r="A12196" s="6" t="s">
        <v>4681</v>
      </c>
      <c r="B12196" s="2" t="s">
        <v>24101</v>
      </c>
      <c r="C12196" s="6" t="s">
        <v>24102</v>
      </c>
      <c r="D12196" s="3" t="s">
        <v>3771</v>
      </c>
    </row>
    <row r="12197">
      <c r="A12197" s="6" t="s">
        <v>4681</v>
      </c>
      <c r="B12197" s="2" t="s">
        <v>24103</v>
      </c>
      <c r="C12197" s="6" t="s">
        <v>24104</v>
      </c>
      <c r="D12197" s="3" t="s">
        <v>3771</v>
      </c>
    </row>
    <row r="12198">
      <c r="A12198" s="6" t="s">
        <v>4681</v>
      </c>
      <c r="B12198" s="2" t="s">
        <v>24105</v>
      </c>
      <c r="C12198" s="6" t="s">
        <v>24106</v>
      </c>
      <c r="D12198" s="3" t="s">
        <v>3771</v>
      </c>
    </row>
    <row r="12199">
      <c r="A12199" s="6" t="s">
        <v>4681</v>
      </c>
      <c r="B12199" s="2" t="s">
        <v>24107</v>
      </c>
      <c r="C12199" s="6" t="s">
        <v>24108</v>
      </c>
      <c r="D12199" s="3" t="s">
        <v>3771</v>
      </c>
    </row>
    <row r="12200">
      <c r="A12200" s="6" t="s">
        <v>4681</v>
      </c>
      <c r="B12200" s="2" t="s">
        <v>24109</v>
      </c>
      <c r="C12200" s="6" t="s">
        <v>24110</v>
      </c>
      <c r="D12200" s="3" t="s">
        <v>3771</v>
      </c>
    </row>
    <row r="12201">
      <c r="A12201" s="6" t="s">
        <v>4681</v>
      </c>
      <c r="B12201" s="2" t="s">
        <v>24111</v>
      </c>
      <c r="C12201" s="6" t="s">
        <v>24112</v>
      </c>
      <c r="D12201" s="3" t="s">
        <v>3771</v>
      </c>
    </row>
    <row r="12202">
      <c r="A12202" s="6" t="s">
        <v>4681</v>
      </c>
      <c r="B12202" s="2" t="s">
        <v>24113</v>
      </c>
      <c r="C12202" s="6" t="s">
        <v>24114</v>
      </c>
      <c r="D12202" s="3" t="s">
        <v>3771</v>
      </c>
    </row>
    <row r="12203">
      <c r="A12203" s="6" t="s">
        <v>4681</v>
      </c>
      <c r="B12203" s="2" t="s">
        <v>24115</v>
      </c>
      <c r="C12203" s="6" t="s">
        <v>24116</v>
      </c>
      <c r="D12203" s="3" t="s">
        <v>3773</v>
      </c>
    </row>
    <row r="12204">
      <c r="A12204" s="6" t="s">
        <v>4681</v>
      </c>
      <c r="B12204" s="2" t="s">
        <v>24117</v>
      </c>
      <c r="C12204" s="6" t="s">
        <v>24118</v>
      </c>
      <c r="D12204" s="3" t="s">
        <v>3773</v>
      </c>
    </row>
    <row r="12205">
      <c r="A12205" s="6" t="s">
        <v>4681</v>
      </c>
      <c r="B12205" s="2" t="s">
        <v>24119</v>
      </c>
      <c r="C12205" s="6" t="s">
        <v>24120</v>
      </c>
      <c r="D12205" s="3" t="s">
        <v>3773</v>
      </c>
    </row>
    <row r="12206">
      <c r="A12206" s="6" t="s">
        <v>4681</v>
      </c>
      <c r="B12206" s="2" t="s">
        <v>24121</v>
      </c>
      <c r="C12206" s="6" t="s">
        <v>24122</v>
      </c>
      <c r="D12206" s="3" t="s">
        <v>3773</v>
      </c>
    </row>
    <row r="12207">
      <c r="A12207" s="6" t="s">
        <v>4681</v>
      </c>
      <c r="B12207" s="2" t="s">
        <v>24123</v>
      </c>
      <c r="C12207" s="6" t="s">
        <v>24124</v>
      </c>
      <c r="D12207" s="3" t="s">
        <v>3773</v>
      </c>
    </row>
    <row r="12208">
      <c r="A12208" s="6" t="s">
        <v>4681</v>
      </c>
      <c r="B12208" s="2" t="s">
        <v>24125</v>
      </c>
      <c r="C12208" s="6" t="s">
        <v>24126</v>
      </c>
      <c r="D12208" s="3" t="s">
        <v>3773</v>
      </c>
    </row>
    <row r="12209">
      <c r="A12209" s="6" t="s">
        <v>4681</v>
      </c>
      <c r="B12209" s="2" t="s">
        <v>24127</v>
      </c>
      <c r="C12209" s="6" t="s">
        <v>24128</v>
      </c>
      <c r="D12209" s="3" t="s">
        <v>3773</v>
      </c>
    </row>
    <row r="12210">
      <c r="A12210" s="6" t="s">
        <v>4681</v>
      </c>
      <c r="B12210" s="2" t="s">
        <v>24129</v>
      </c>
      <c r="C12210" s="6" t="s">
        <v>24130</v>
      </c>
      <c r="D12210" s="3" t="s">
        <v>3773</v>
      </c>
    </row>
    <row r="12211">
      <c r="A12211" s="6" t="s">
        <v>4681</v>
      </c>
      <c r="B12211" s="2" t="s">
        <v>24131</v>
      </c>
      <c r="C12211" s="6" t="s">
        <v>24132</v>
      </c>
      <c r="D12211" s="3" t="s">
        <v>3773</v>
      </c>
    </row>
    <row r="12212">
      <c r="A12212" s="6" t="s">
        <v>4681</v>
      </c>
      <c r="B12212" s="2" t="s">
        <v>24133</v>
      </c>
      <c r="C12212" s="6" t="s">
        <v>24134</v>
      </c>
      <c r="D12212" s="3" t="s">
        <v>3773</v>
      </c>
    </row>
    <row r="12213">
      <c r="A12213" s="6" t="s">
        <v>4681</v>
      </c>
      <c r="B12213" s="2" t="s">
        <v>24135</v>
      </c>
      <c r="C12213" s="6" t="s">
        <v>24136</v>
      </c>
      <c r="D12213" s="3" t="s">
        <v>3775</v>
      </c>
    </row>
    <row r="12214">
      <c r="A12214" s="6" t="s">
        <v>4681</v>
      </c>
      <c r="B12214" s="2" t="s">
        <v>24137</v>
      </c>
      <c r="C12214" s="6" t="s">
        <v>24138</v>
      </c>
      <c r="D12214" s="3" t="s">
        <v>3775</v>
      </c>
    </row>
    <row r="12215">
      <c r="A12215" s="6" t="s">
        <v>4681</v>
      </c>
      <c r="B12215" s="2" t="s">
        <v>24139</v>
      </c>
      <c r="C12215" s="6" t="s">
        <v>24140</v>
      </c>
      <c r="D12215" s="3" t="s">
        <v>3775</v>
      </c>
    </row>
    <row r="12216">
      <c r="A12216" s="6" t="s">
        <v>4681</v>
      </c>
      <c r="B12216" s="2" t="s">
        <v>24141</v>
      </c>
      <c r="C12216" s="6" t="s">
        <v>24142</v>
      </c>
      <c r="D12216" s="3" t="s">
        <v>3775</v>
      </c>
    </row>
    <row r="12217">
      <c r="A12217" s="6" t="s">
        <v>4681</v>
      </c>
      <c r="B12217" s="2" t="s">
        <v>24143</v>
      </c>
      <c r="C12217" s="6" t="s">
        <v>24144</v>
      </c>
      <c r="D12217" s="3" t="s">
        <v>3775</v>
      </c>
    </row>
    <row r="12218">
      <c r="A12218" s="6" t="s">
        <v>4681</v>
      </c>
      <c r="B12218" s="2" t="s">
        <v>24145</v>
      </c>
      <c r="C12218" s="6" t="s">
        <v>24146</v>
      </c>
      <c r="D12218" s="3" t="s">
        <v>3775</v>
      </c>
    </row>
    <row r="12219">
      <c r="A12219" s="6" t="s">
        <v>4681</v>
      </c>
      <c r="B12219" s="2" t="s">
        <v>24147</v>
      </c>
      <c r="C12219" s="6" t="s">
        <v>24148</v>
      </c>
      <c r="D12219" s="3" t="s">
        <v>3775</v>
      </c>
    </row>
    <row r="12220">
      <c r="A12220" s="6" t="s">
        <v>4681</v>
      </c>
      <c r="B12220" s="2" t="s">
        <v>24149</v>
      </c>
      <c r="C12220" s="6" t="s">
        <v>24150</v>
      </c>
      <c r="D12220" s="3" t="s">
        <v>3775</v>
      </c>
    </row>
    <row r="12221">
      <c r="A12221" s="6" t="s">
        <v>4681</v>
      </c>
      <c r="B12221" s="2" t="s">
        <v>24151</v>
      </c>
      <c r="C12221" s="6" t="s">
        <v>24152</v>
      </c>
      <c r="D12221" s="3" t="s">
        <v>3775</v>
      </c>
    </row>
    <row r="12222">
      <c r="A12222" s="6" t="s">
        <v>4681</v>
      </c>
      <c r="B12222" s="2" t="s">
        <v>24153</v>
      </c>
      <c r="C12222" s="6" t="s">
        <v>24154</v>
      </c>
      <c r="D12222" s="3" t="s">
        <v>3775</v>
      </c>
    </row>
    <row r="12223">
      <c r="A12223" s="6" t="s">
        <v>4681</v>
      </c>
      <c r="B12223" s="2" t="s">
        <v>24155</v>
      </c>
      <c r="C12223" s="6" t="s">
        <v>24156</v>
      </c>
      <c r="D12223" s="3" t="s">
        <v>3777</v>
      </c>
    </row>
    <row r="12224">
      <c r="A12224" s="6" t="s">
        <v>4681</v>
      </c>
      <c r="B12224" s="2" t="s">
        <v>24157</v>
      </c>
      <c r="C12224" s="6" t="s">
        <v>24158</v>
      </c>
      <c r="D12224" s="3" t="s">
        <v>3777</v>
      </c>
    </row>
    <row r="12225">
      <c r="A12225" s="6" t="s">
        <v>4681</v>
      </c>
      <c r="B12225" s="2" t="s">
        <v>24159</v>
      </c>
      <c r="C12225" s="6" t="s">
        <v>24160</v>
      </c>
      <c r="D12225" s="3" t="s">
        <v>3777</v>
      </c>
    </row>
    <row r="12226">
      <c r="A12226" s="6" t="s">
        <v>4681</v>
      </c>
      <c r="B12226" s="2" t="s">
        <v>24161</v>
      </c>
      <c r="C12226" s="6" t="s">
        <v>24162</v>
      </c>
      <c r="D12226" s="3" t="s">
        <v>3777</v>
      </c>
    </row>
    <row r="12227">
      <c r="A12227" s="6" t="s">
        <v>4681</v>
      </c>
      <c r="B12227" s="2" t="s">
        <v>24163</v>
      </c>
      <c r="C12227" s="6" t="s">
        <v>24164</v>
      </c>
      <c r="D12227" s="3" t="s">
        <v>3777</v>
      </c>
    </row>
    <row r="12228">
      <c r="A12228" s="6" t="s">
        <v>4681</v>
      </c>
      <c r="B12228" s="2" t="s">
        <v>24165</v>
      </c>
      <c r="C12228" s="6" t="s">
        <v>24166</v>
      </c>
      <c r="D12228" s="3" t="s">
        <v>3777</v>
      </c>
    </row>
    <row r="12229">
      <c r="A12229" s="6" t="s">
        <v>4681</v>
      </c>
      <c r="B12229" s="2" t="s">
        <v>24167</v>
      </c>
      <c r="C12229" s="6" t="s">
        <v>24168</v>
      </c>
      <c r="D12229" s="3" t="s">
        <v>3777</v>
      </c>
    </row>
    <row r="12230">
      <c r="A12230" s="6" t="s">
        <v>4681</v>
      </c>
      <c r="B12230" s="2" t="s">
        <v>24169</v>
      </c>
      <c r="C12230" s="6" t="s">
        <v>24170</v>
      </c>
      <c r="D12230" s="3" t="s">
        <v>3777</v>
      </c>
    </row>
    <row r="12231">
      <c r="A12231" s="6" t="s">
        <v>4681</v>
      </c>
      <c r="B12231" s="2" t="s">
        <v>24171</v>
      </c>
      <c r="C12231" s="6" t="s">
        <v>24172</v>
      </c>
      <c r="D12231" s="3" t="s">
        <v>3777</v>
      </c>
    </row>
    <row r="12232">
      <c r="A12232" s="6" t="s">
        <v>4681</v>
      </c>
      <c r="B12232" s="2" t="s">
        <v>24173</v>
      </c>
      <c r="C12232" s="6" t="s">
        <v>24174</v>
      </c>
      <c r="D12232" s="3" t="s">
        <v>3777</v>
      </c>
    </row>
    <row r="12233">
      <c r="A12233" s="6" t="s">
        <v>4681</v>
      </c>
      <c r="B12233" s="2" t="s">
        <v>24175</v>
      </c>
      <c r="C12233" s="6" t="s">
        <v>24176</v>
      </c>
      <c r="D12233" s="3" t="s">
        <v>3780</v>
      </c>
    </row>
    <row r="12234">
      <c r="A12234" s="6" t="s">
        <v>4681</v>
      </c>
      <c r="B12234" s="2" t="s">
        <v>24177</v>
      </c>
      <c r="C12234" s="6" t="s">
        <v>24178</v>
      </c>
      <c r="D12234" s="3" t="s">
        <v>3780</v>
      </c>
    </row>
    <row r="12235">
      <c r="A12235" s="6" t="s">
        <v>4681</v>
      </c>
      <c r="B12235" s="2" t="s">
        <v>24179</v>
      </c>
      <c r="C12235" s="6" t="s">
        <v>24180</v>
      </c>
      <c r="D12235" s="3" t="s">
        <v>3780</v>
      </c>
    </row>
    <row r="12236">
      <c r="A12236" s="6" t="s">
        <v>4681</v>
      </c>
      <c r="B12236" s="2" t="s">
        <v>24181</v>
      </c>
      <c r="C12236" s="6" t="s">
        <v>24182</v>
      </c>
      <c r="D12236" s="3" t="s">
        <v>3780</v>
      </c>
    </row>
    <row r="12237">
      <c r="A12237" s="6" t="s">
        <v>4681</v>
      </c>
      <c r="B12237" s="2" t="s">
        <v>24183</v>
      </c>
      <c r="C12237" s="6" t="s">
        <v>24184</v>
      </c>
      <c r="D12237" s="3" t="s">
        <v>3780</v>
      </c>
    </row>
    <row r="12238">
      <c r="A12238" s="6" t="s">
        <v>4681</v>
      </c>
      <c r="B12238" s="2" t="s">
        <v>24185</v>
      </c>
      <c r="C12238" s="6" t="s">
        <v>24186</v>
      </c>
      <c r="D12238" s="3" t="s">
        <v>3780</v>
      </c>
    </row>
    <row r="12239">
      <c r="A12239" s="6" t="s">
        <v>4681</v>
      </c>
      <c r="B12239" s="2" t="s">
        <v>24187</v>
      </c>
      <c r="C12239" s="6" t="s">
        <v>24188</v>
      </c>
      <c r="D12239" s="3" t="s">
        <v>3780</v>
      </c>
    </row>
    <row r="12240">
      <c r="A12240" s="6" t="s">
        <v>4681</v>
      </c>
      <c r="B12240" s="2" t="s">
        <v>24189</v>
      </c>
      <c r="C12240" s="6" t="s">
        <v>24190</v>
      </c>
      <c r="D12240" s="3" t="s">
        <v>3780</v>
      </c>
    </row>
    <row r="12241">
      <c r="A12241" s="6" t="s">
        <v>4681</v>
      </c>
      <c r="B12241" s="2" t="s">
        <v>24191</v>
      </c>
      <c r="C12241" s="6" t="s">
        <v>24192</v>
      </c>
      <c r="D12241" s="3" t="s">
        <v>3780</v>
      </c>
    </row>
    <row r="12242">
      <c r="A12242" s="6" t="s">
        <v>4681</v>
      </c>
      <c r="B12242" s="2" t="s">
        <v>24193</v>
      </c>
      <c r="C12242" s="6" t="s">
        <v>24194</v>
      </c>
      <c r="D12242" s="3" t="s">
        <v>3780</v>
      </c>
    </row>
    <row r="12243">
      <c r="A12243" s="6" t="s">
        <v>4681</v>
      </c>
      <c r="B12243" s="2" t="s">
        <v>24195</v>
      </c>
      <c r="C12243" s="6" t="s">
        <v>24196</v>
      </c>
      <c r="D12243" s="3" t="s">
        <v>3782</v>
      </c>
    </row>
    <row r="12244">
      <c r="A12244" s="6" t="s">
        <v>4681</v>
      </c>
      <c r="B12244" s="2" t="s">
        <v>24197</v>
      </c>
      <c r="C12244" s="6" t="s">
        <v>24198</v>
      </c>
      <c r="D12244" s="3" t="s">
        <v>3782</v>
      </c>
    </row>
    <row r="12245">
      <c r="A12245" s="6" t="s">
        <v>4681</v>
      </c>
      <c r="B12245" s="2" t="s">
        <v>24199</v>
      </c>
      <c r="C12245" s="6" t="s">
        <v>24200</v>
      </c>
      <c r="D12245" s="3" t="s">
        <v>3782</v>
      </c>
    </row>
    <row r="12246">
      <c r="A12246" s="6" t="s">
        <v>4681</v>
      </c>
      <c r="B12246" s="2" t="s">
        <v>24201</v>
      </c>
      <c r="C12246" s="6" t="s">
        <v>24202</v>
      </c>
      <c r="D12246" s="3" t="s">
        <v>3782</v>
      </c>
    </row>
    <row r="12247">
      <c r="A12247" s="6" t="s">
        <v>4681</v>
      </c>
      <c r="B12247" s="2" t="s">
        <v>24203</v>
      </c>
      <c r="C12247" s="6" t="s">
        <v>24204</v>
      </c>
      <c r="D12247" s="3" t="s">
        <v>3782</v>
      </c>
    </row>
    <row r="12248">
      <c r="A12248" s="6" t="s">
        <v>4681</v>
      </c>
      <c r="B12248" s="2" t="s">
        <v>24205</v>
      </c>
      <c r="C12248" s="6" t="s">
        <v>24206</v>
      </c>
      <c r="D12248" s="3" t="s">
        <v>3782</v>
      </c>
    </row>
    <row r="12249">
      <c r="A12249" s="6" t="s">
        <v>4681</v>
      </c>
      <c r="B12249" s="2" t="s">
        <v>24207</v>
      </c>
      <c r="C12249" s="6" t="s">
        <v>24208</v>
      </c>
      <c r="D12249" s="3" t="s">
        <v>3782</v>
      </c>
    </row>
    <row r="12250">
      <c r="A12250" s="6" t="s">
        <v>4681</v>
      </c>
      <c r="B12250" s="2" t="s">
        <v>24209</v>
      </c>
      <c r="C12250" s="6" t="s">
        <v>24210</v>
      </c>
      <c r="D12250" s="3" t="s">
        <v>3782</v>
      </c>
    </row>
    <row r="12251">
      <c r="A12251" s="6" t="s">
        <v>4681</v>
      </c>
      <c r="B12251" s="2" t="s">
        <v>24211</v>
      </c>
      <c r="C12251" s="6" t="s">
        <v>24212</v>
      </c>
      <c r="D12251" s="3" t="s">
        <v>3782</v>
      </c>
    </row>
    <row r="12252">
      <c r="A12252" s="6" t="s">
        <v>4681</v>
      </c>
      <c r="B12252" s="2" t="s">
        <v>24213</v>
      </c>
      <c r="C12252" s="6" t="s">
        <v>24214</v>
      </c>
      <c r="D12252" s="3" t="s">
        <v>3782</v>
      </c>
    </row>
    <row r="12253">
      <c r="A12253" s="6" t="s">
        <v>4681</v>
      </c>
      <c r="B12253" s="2" t="s">
        <v>24215</v>
      </c>
      <c r="C12253" s="6" t="s">
        <v>24216</v>
      </c>
      <c r="D12253" s="3" t="s">
        <v>3784</v>
      </c>
    </row>
    <row r="12254">
      <c r="A12254" s="6" t="s">
        <v>4681</v>
      </c>
      <c r="B12254" s="2" t="s">
        <v>24217</v>
      </c>
      <c r="C12254" s="6" t="s">
        <v>24218</v>
      </c>
      <c r="D12254" s="3" t="s">
        <v>3784</v>
      </c>
    </row>
    <row r="12255">
      <c r="A12255" s="6" t="s">
        <v>4681</v>
      </c>
      <c r="B12255" s="2" t="s">
        <v>24219</v>
      </c>
      <c r="C12255" s="6" t="s">
        <v>24220</v>
      </c>
      <c r="D12255" s="3" t="s">
        <v>3784</v>
      </c>
    </row>
    <row r="12256">
      <c r="A12256" s="6" t="s">
        <v>4681</v>
      </c>
      <c r="B12256" s="2" t="s">
        <v>24221</v>
      </c>
      <c r="C12256" s="6" t="s">
        <v>24222</v>
      </c>
      <c r="D12256" s="3" t="s">
        <v>3784</v>
      </c>
    </row>
    <row r="12257">
      <c r="A12257" s="6" t="s">
        <v>4681</v>
      </c>
      <c r="B12257" s="2" t="s">
        <v>24223</v>
      </c>
      <c r="C12257" s="6" t="s">
        <v>24224</v>
      </c>
      <c r="D12257" s="3" t="s">
        <v>3784</v>
      </c>
    </row>
    <row r="12258">
      <c r="A12258" s="6" t="s">
        <v>4681</v>
      </c>
      <c r="B12258" s="2" t="s">
        <v>24225</v>
      </c>
      <c r="C12258" s="6" t="s">
        <v>24226</v>
      </c>
      <c r="D12258" s="3" t="s">
        <v>3784</v>
      </c>
    </row>
    <row r="12259">
      <c r="A12259" s="6" t="s">
        <v>4681</v>
      </c>
      <c r="B12259" s="2" t="s">
        <v>24227</v>
      </c>
      <c r="C12259" s="6" t="s">
        <v>24228</v>
      </c>
      <c r="D12259" s="3" t="s">
        <v>3784</v>
      </c>
    </row>
    <row r="12260">
      <c r="A12260" s="6" t="s">
        <v>4681</v>
      </c>
      <c r="B12260" s="2" t="s">
        <v>24229</v>
      </c>
      <c r="C12260" s="6" t="s">
        <v>24230</v>
      </c>
      <c r="D12260" s="3" t="s">
        <v>3784</v>
      </c>
    </row>
    <row r="12261">
      <c r="A12261" s="6" t="s">
        <v>4681</v>
      </c>
      <c r="B12261" s="2" t="s">
        <v>24231</v>
      </c>
      <c r="C12261" s="6" t="s">
        <v>24232</v>
      </c>
      <c r="D12261" s="3" t="s">
        <v>3784</v>
      </c>
    </row>
    <row r="12262">
      <c r="A12262" s="6" t="s">
        <v>4681</v>
      </c>
      <c r="B12262" s="2" t="s">
        <v>24233</v>
      </c>
      <c r="C12262" s="6" t="s">
        <v>24234</v>
      </c>
      <c r="D12262" s="3" t="s">
        <v>3784</v>
      </c>
    </row>
    <row r="12263">
      <c r="A12263" s="6" t="s">
        <v>4681</v>
      </c>
      <c r="B12263" s="2" t="s">
        <v>24235</v>
      </c>
      <c r="C12263" s="6" t="s">
        <v>24236</v>
      </c>
      <c r="D12263" s="3" t="s">
        <v>3786</v>
      </c>
    </row>
    <row r="12264">
      <c r="A12264" s="6" t="s">
        <v>4681</v>
      </c>
      <c r="B12264" s="2" t="s">
        <v>24237</v>
      </c>
      <c r="C12264" s="6" t="s">
        <v>24238</v>
      </c>
      <c r="D12264" s="3" t="s">
        <v>3786</v>
      </c>
    </row>
    <row r="12265">
      <c r="A12265" s="6" t="s">
        <v>4681</v>
      </c>
      <c r="B12265" s="2" t="s">
        <v>24239</v>
      </c>
      <c r="C12265" s="6" t="s">
        <v>24240</v>
      </c>
      <c r="D12265" s="3" t="s">
        <v>3786</v>
      </c>
    </row>
    <row r="12266">
      <c r="A12266" s="6" t="s">
        <v>4681</v>
      </c>
      <c r="B12266" s="2" t="s">
        <v>24241</v>
      </c>
      <c r="C12266" s="6" t="s">
        <v>24242</v>
      </c>
      <c r="D12266" s="3" t="s">
        <v>3786</v>
      </c>
    </row>
    <row r="12267">
      <c r="A12267" s="6" t="s">
        <v>4681</v>
      </c>
      <c r="B12267" s="2" t="s">
        <v>24243</v>
      </c>
      <c r="C12267" s="6" t="s">
        <v>24244</v>
      </c>
      <c r="D12267" s="3" t="s">
        <v>3786</v>
      </c>
    </row>
    <row r="12268">
      <c r="A12268" s="6" t="s">
        <v>4681</v>
      </c>
      <c r="B12268" s="2" t="s">
        <v>24245</v>
      </c>
      <c r="C12268" s="6" t="s">
        <v>24246</v>
      </c>
      <c r="D12268" s="3" t="s">
        <v>3786</v>
      </c>
    </row>
    <row r="12269">
      <c r="A12269" s="6" t="s">
        <v>4681</v>
      </c>
      <c r="B12269" s="2" t="s">
        <v>24247</v>
      </c>
      <c r="C12269" s="6" t="s">
        <v>24248</v>
      </c>
      <c r="D12269" s="3" t="s">
        <v>3786</v>
      </c>
    </row>
    <row r="12270">
      <c r="A12270" s="6" t="s">
        <v>4681</v>
      </c>
      <c r="B12270" s="2" t="s">
        <v>24249</v>
      </c>
      <c r="C12270" s="6" t="s">
        <v>24250</v>
      </c>
      <c r="D12270" s="3" t="s">
        <v>3786</v>
      </c>
    </row>
    <row r="12271">
      <c r="A12271" s="6" t="s">
        <v>4681</v>
      </c>
      <c r="B12271" s="2" t="s">
        <v>24251</v>
      </c>
      <c r="C12271" s="6" t="s">
        <v>24252</v>
      </c>
      <c r="D12271" s="3" t="s">
        <v>3786</v>
      </c>
    </row>
    <row r="12272">
      <c r="A12272" s="6" t="s">
        <v>4681</v>
      </c>
      <c r="B12272" s="2" t="s">
        <v>24253</v>
      </c>
      <c r="C12272" s="6" t="s">
        <v>24254</v>
      </c>
      <c r="D12272" s="3" t="s">
        <v>3786</v>
      </c>
    </row>
    <row r="12273">
      <c r="A12273" s="6" t="s">
        <v>4681</v>
      </c>
      <c r="B12273" s="2" t="s">
        <v>24255</v>
      </c>
      <c r="C12273" s="6" t="s">
        <v>24256</v>
      </c>
      <c r="D12273" s="3" t="s">
        <v>3788</v>
      </c>
    </row>
    <row r="12274">
      <c r="A12274" s="6" t="s">
        <v>4681</v>
      </c>
      <c r="B12274" s="2" t="s">
        <v>24257</v>
      </c>
      <c r="C12274" s="6" t="s">
        <v>24258</v>
      </c>
      <c r="D12274" s="3" t="s">
        <v>3788</v>
      </c>
    </row>
    <row r="12275">
      <c r="A12275" s="6" t="s">
        <v>4681</v>
      </c>
      <c r="B12275" s="2" t="s">
        <v>24259</v>
      </c>
      <c r="C12275" s="6" t="s">
        <v>24260</v>
      </c>
      <c r="D12275" s="3" t="s">
        <v>3788</v>
      </c>
    </row>
    <row r="12276">
      <c r="A12276" s="6" t="s">
        <v>4681</v>
      </c>
      <c r="B12276" s="2" t="s">
        <v>24261</v>
      </c>
      <c r="C12276" s="6" t="s">
        <v>24262</v>
      </c>
      <c r="D12276" s="3" t="s">
        <v>3788</v>
      </c>
    </row>
    <row r="12277">
      <c r="A12277" s="6" t="s">
        <v>4681</v>
      </c>
      <c r="B12277" s="2" t="s">
        <v>24263</v>
      </c>
      <c r="C12277" s="6" t="s">
        <v>24264</v>
      </c>
      <c r="D12277" s="3" t="s">
        <v>3788</v>
      </c>
    </row>
    <row r="12278">
      <c r="A12278" s="6" t="s">
        <v>4681</v>
      </c>
      <c r="B12278" s="2" t="s">
        <v>24265</v>
      </c>
      <c r="C12278" s="6" t="s">
        <v>24266</v>
      </c>
      <c r="D12278" s="3" t="s">
        <v>3788</v>
      </c>
    </row>
    <row r="12279">
      <c r="A12279" s="6" t="s">
        <v>4681</v>
      </c>
      <c r="B12279" s="2" t="s">
        <v>24267</v>
      </c>
      <c r="C12279" s="6" t="s">
        <v>24268</v>
      </c>
      <c r="D12279" s="3" t="s">
        <v>3788</v>
      </c>
    </row>
    <row r="12280">
      <c r="A12280" s="6" t="s">
        <v>4681</v>
      </c>
      <c r="B12280" s="2" t="s">
        <v>24269</v>
      </c>
      <c r="C12280" s="6" t="s">
        <v>24270</v>
      </c>
      <c r="D12280" s="3" t="s">
        <v>3788</v>
      </c>
    </row>
    <row r="12281">
      <c r="A12281" s="6" t="s">
        <v>4681</v>
      </c>
      <c r="B12281" s="2" t="s">
        <v>24271</v>
      </c>
      <c r="C12281" s="6" t="s">
        <v>24272</v>
      </c>
      <c r="D12281" s="3" t="s">
        <v>3788</v>
      </c>
    </row>
    <row r="12282">
      <c r="A12282" s="6" t="s">
        <v>4681</v>
      </c>
      <c r="B12282" s="2" t="s">
        <v>24273</v>
      </c>
      <c r="C12282" s="6" t="s">
        <v>24274</v>
      </c>
      <c r="D12282" s="3" t="s">
        <v>3788</v>
      </c>
    </row>
    <row r="12283">
      <c r="A12283" s="6" t="s">
        <v>4681</v>
      </c>
      <c r="B12283" s="2" t="s">
        <v>24275</v>
      </c>
      <c r="C12283" s="6" t="s">
        <v>24276</v>
      </c>
      <c r="D12283" s="3" t="s">
        <v>3790</v>
      </c>
    </row>
    <row r="12284">
      <c r="A12284" s="6" t="s">
        <v>4681</v>
      </c>
      <c r="B12284" s="2" t="s">
        <v>24277</v>
      </c>
      <c r="C12284" s="6" t="s">
        <v>24278</v>
      </c>
      <c r="D12284" s="3" t="s">
        <v>3790</v>
      </c>
    </row>
    <row r="12285">
      <c r="A12285" s="6" t="s">
        <v>4681</v>
      </c>
      <c r="B12285" s="2" t="s">
        <v>24279</v>
      </c>
      <c r="C12285" s="6" t="s">
        <v>24280</v>
      </c>
      <c r="D12285" s="3" t="s">
        <v>3790</v>
      </c>
    </row>
    <row r="12286">
      <c r="A12286" s="6" t="s">
        <v>4681</v>
      </c>
      <c r="B12286" s="2" t="s">
        <v>24281</v>
      </c>
      <c r="C12286" s="6" t="s">
        <v>24282</v>
      </c>
      <c r="D12286" s="3" t="s">
        <v>3790</v>
      </c>
    </row>
    <row r="12287">
      <c r="A12287" s="6" t="s">
        <v>4681</v>
      </c>
      <c r="B12287" s="2" t="s">
        <v>24283</v>
      </c>
      <c r="C12287" s="6" t="s">
        <v>24284</v>
      </c>
      <c r="D12287" s="3" t="s">
        <v>3790</v>
      </c>
    </row>
    <row r="12288">
      <c r="A12288" s="6" t="s">
        <v>4681</v>
      </c>
      <c r="B12288" s="2" t="s">
        <v>24285</v>
      </c>
      <c r="C12288" s="6" t="s">
        <v>24286</v>
      </c>
      <c r="D12288" s="3" t="s">
        <v>3790</v>
      </c>
    </row>
    <row r="12289">
      <c r="A12289" s="6" t="s">
        <v>4681</v>
      </c>
      <c r="B12289" s="2" t="s">
        <v>24287</v>
      </c>
      <c r="C12289" s="6" t="s">
        <v>24288</v>
      </c>
      <c r="D12289" s="3" t="s">
        <v>3790</v>
      </c>
    </row>
    <row r="12290">
      <c r="A12290" s="6" t="s">
        <v>4681</v>
      </c>
      <c r="B12290" s="2" t="s">
        <v>24289</v>
      </c>
      <c r="C12290" s="6" t="s">
        <v>24290</v>
      </c>
      <c r="D12290" s="3" t="s">
        <v>3790</v>
      </c>
    </row>
    <row r="12291">
      <c r="A12291" s="6" t="s">
        <v>4681</v>
      </c>
      <c r="B12291" s="2" t="s">
        <v>24291</v>
      </c>
      <c r="C12291" s="6" t="s">
        <v>24292</v>
      </c>
      <c r="D12291" s="3" t="s">
        <v>3790</v>
      </c>
    </row>
    <row r="12292">
      <c r="A12292" s="6" t="s">
        <v>4681</v>
      </c>
      <c r="B12292" s="2" t="s">
        <v>24293</v>
      </c>
      <c r="C12292" s="6" t="s">
        <v>24294</v>
      </c>
      <c r="D12292" s="3" t="s">
        <v>3790</v>
      </c>
    </row>
    <row r="12293">
      <c r="A12293" s="6" t="s">
        <v>4681</v>
      </c>
      <c r="B12293" s="2" t="s">
        <v>24295</v>
      </c>
      <c r="C12293" s="6" t="s">
        <v>24296</v>
      </c>
      <c r="D12293" s="3" t="s">
        <v>3792</v>
      </c>
    </row>
    <row r="12294">
      <c r="A12294" s="6" t="s">
        <v>4681</v>
      </c>
      <c r="B12294" s="2" t="s">
        <v>24297</v>
      </c>
      <c r="C12294" s="6" t="s">
        <v>24298</v>
      </c>
      <c r="D12294" s="3" t="s">
        <v>3792</v>
      </c>
    </row>
    <row r="12295">
      <c r="A12295" s="6" t="s">
        <v>4681</v>
      </c>
      <c r="B12295" s="2" t="s">
        <v>24299</v>
      </c>
      <c r="C12295" s="6" t="s">
        <v>24300</v>
      </c>
      <c r="D12295" s="3" t="s">
        <v>3792</v>
      </c>
    </row>
    <row r="12296">
      <c r="A12296" s="6" t="s">
        <v>4681</v>
      </c>
      <c r="B12296" s="2" t="s">
        <v>24301</v>
      </c>
      <c r="C12296" s="6" t="s">
        <v>24302</v>
      </c>
      <c r="D12296" s="3" t="s">
        <v>3792</v>
      </c>
    </row>
    <row r="12297">
      <c r="A12297" s="6" t="s">
        <v>4681</v>
      </c>
      <c r="B12297" s="2" t="s">
        <v>24303</v>
      </c>
      <c r="C12297" s="6" t="s">
        <v>24304</v>
      </c>
      <c r="D12297" s="3" t="s">
        <v>3792</v>
      </c>
    </row>
    <row r="12298">
      <c r="A12298" s="6" t="s">
        <v>4681</v>
      </c>
      <c r="B12298" s="2" t="s">
        <v>24305</v>
      </c>
      <c r="C12298" s="6" t="s">
        <v>24306</v>
      </c>
      <c r="D12298" s="3" t="s">
        <v>3792</v>
      </c>
    </row>
    <row r="12299">
      <c r="A12299" s="6" t="s">
        <v>4681</v>
      </c>
      <c r="B12299" s="2" t="s">
        <v>24307</v>
      </c>
      <c r="C12299" s="6" t="s">
        <v>24308</v>
      </c>
      <c r="D12299" s="3" t="s">
        <v>3792</v>
      </c>
    </row>
    <row r="12300">
      <c r="A12300" s="6" t="s">
        <v>4681</v>
      </c>
      <c r="B12300" s="2" t="s">
        <v>24309</v>
      </c>
      <c r="C12300" s="6" t="s">
        <v>24310</v>
      </c>
      <c r="D12300" s="3" t="s">
        <v>3792</v>
      </c>
    </row>
    <row r="12301">
      <c r="A12301" s="6" t="s">
        <v>4681</v>
      </c>
      <c r="B12301" s="2" t="s">
        <v>24311</v>
      </c>
      <c r="C12301" s="6" t="s">
        <v>24312</v>
      </c>
      <c r="D12301" s="3" t="s">
        <v>3792</v>
      </c>
    </row>
    <row r="12302">
      <c r="A12302" s="6" t="s">
        <v>4681</v>
      </c>
      <c r="B12302" s="2" t="s">
        <v>24313</v>
      </c>
      <c r="C12302" s="6" t="s">
        <v>24314</v>
      </c>
      <c r="D12302" s="3" t="s">
        <v>3792</v>
      </c>
    </row>
    <row r="12303">
      <c r="A12303" s="6" t="s">
        <v>4681</v>
      </c>
      <c r="B12303" s="2" t="s">
        <v>24315</v>
      </c>
      <c r="C12303" s="6" t="s">
        <v>24316</v>
      </c>
      <c r="D12303" s="3" t="s">
        <v>3794</v>
      </c>
    </row>
    <row r="12304">
      <c r="A12304" s="6" t="s">
        <v>4681</v>
      </c>
      <c r="B12304" s="2" t="s">
        <v>24317</v>
      </c>
      <c r="C12304" s="6" t="s">
        <v>24318</v>
      </c>
      <c r="D12304" s="3" t="s">
        <v>3794</v>
      </c>
    </row>
    <row r="12305">
      <c r="A12305" s="6" t="s">
        <v>4681</v>
      </c>
      <c r="B12305" s="2" t="s">
        <v>24319</v>
      </c>
      <c r="C12305" s="6" t="s">
        <v>24320</v>
      </c>
      <c r="D12305" s="3" t="s">
        <v>3794</v>
      </c>
    </row>
    <row r="12306">
      <c r="A12306" s="6" t="s">
        <v>4681</v>
      </c>
      <c r="B12306" s="2" t="s">
        <v>24321</v>
      </c>
      <c r="C12306" s="6" t="s">
        <v>24322</v>
      </c>
      <c r="D12306" s="3" t="s">
        <v>3794</v>
      </c>
    </row>
    <row r="12307">
      <c r="A12307" s="6" t="s">
        <v>4681</v>
      </c>
      <c r="B12307" s="2" t="s">
        <v>24323</v>
      </c>
      <c r="C12307" s="6" t="s">
        <v>24324</v>
      </c>
      <c r="D12307" s="3" t="s">
        <v>3794</v>
      </c>
    </row>
    <row r="12308">
      <c r="A12308" s="6" t="s">
        <v>4681</v>
      </c>
      <c r="B12308" s="2" t="s">
        <v>24325</v>
      </c>
      <c r="C12308" s="6" t="s">
        <v>24326</v>
      </c>
      <c r="D12308" s="3" t="s">
        <v>3794</v>
      </c>
    </row>
    <row r="12309">
      <c r="A12309" s="6" t="s">
        <v>4681</v>
      </c>
      <c r="B12309" s="2" t="s">
        <v>24327</v>
      </c>
      <c r="C12309" s="6" t="s">
        <v>24328</v>
      </c>
      <c r="D12309" s="3" t="s">
        <v>3794</v>
      </c>
    </row>
    <row r="12310">
      <c r="A12310" s="6" t="s">
        <v>4681</v>
      </c>
      <c r="B12310" s="2" t="s">
        <v>24329</v>
      </c>
      <c r="C12310" s="6" t="s">
        <v>24330</v>
      </c>
      <c r="D12310" s="3" t="s">
        <v>3794</v>
      </c>
    </row>
    <row r="12311">
      <c r="A12311" s="6" t="s">
        <v>4681</v>
      </c>
      <c r="B12311" s="2" t="s">
        <v>24331</v>
      </c>
      <c r="C12311" s="6" t="s">
        <v>24332</v>
      </c>
      <c r="D12311" s="3" t="s">
        <v>3794</v>
      </c>
    </row>
    <row r="12312">
      <c r="A12312" s="6" t="s">
        <v>4681</v>
      </c>
      <c r="B12312" s="2" t="s">
        <v>24333</v>
      </c>
      <c r="C12312" s="6" t="s">
        <v>24334</v>
      </c>
      <c r="D12312" s="3" t="s">
        <v>3794</v>
      </c>
    </row>
    <row r="12313">
      <c r="A12313" s="6" t="s">
        <v>4681</v>
      </c>
      <c r="B12313" s="2" t="s">
        <v>24335</v>
      </c>
      <c r="C12313" s="6" t="s">
        <v>24336</v>
      </c>
      <c r="D12313" s="3" t="s">
        <v>3797</v>
      </c>
    </row>
    <row r="12314">
      <c r="A12314" s="6" t="s">
        <v>4681</v>
      </c>
      <c r="B12314" s="2" t="s">
        <v>24337</v>
      </c>
      <c r="C12314" s="6" t="s">
        <v>24338</v>
      </c>
      <c r="D12314" s="3" t="s">
        <v>3797</v>
      </c>
    </row>
    <row r="12315">
      <c r="A12315" s="6" t="s">
        <v>4681</v>
      </c>
      <c r="B12315" s="2" t="s">
        <v>24339</v>
      </c>
      <c r="C12315" s="6" t="s">
        <v>24340</v>
      </c>
      <c r="D12315" s="3" t="s">
        <v>3797</v>
      </c>
    </row>
    <row r="12316">
      <c r="A12316" s="6" t="s">
        <v>4681</v>
      </c>
      <c r="B12316" s="2" t="s">
        <v>24341</v>
      </c>
      <c r="C12316" s="6" t="s">
        <v>24342</v>
      </c>
      <c r="D12316" s="3" t="s">
        <v>3797</v>
      </c>
    </row>
    <row r="12317">
      <c r="A12317" s="6" t="s">
        <v>4681</v>
      </c>
      <c r="B12317" s="2" t="s">
        <v>24343</v>
      </c>
      <c r="C12317" s="6" t="s">
        <v>24344</v>
      </c>
      <c r="D12317" s="3" t="s">
        <v>3797</v>
      </c>
    </row>
    <row r="12318">
      <c r="A12318" s="6" t="s">
        <v>4681</v>
      </c>
      <c r="B12318" s="2" t="s">
        <v>24345</v>
      </c>
      <c r="C12318" s="6" t="s">
        <v>24346</v>
      </c>
      <c r="D12318" s="3" t="s">
        <v>3797</v>
      </c>
    </row>
    <row r="12319">
      <c r="A12319" s="6" t="s">
        <v>4681</v>
      </c>
      <c r="B12319" s="2" t="s">
        <v>24347</v>
      </c>
      <c r="C12319" s="6" t="s">
        <v>24348</v>
      </c>
      <c r="D12319" s="3" t="s">
        <v>3797</v>
      </c>
    </row>
    <row r="12320">
      <c r="A12320" s="6" t="s">
        <v>4681</v>
      </c>
      <c r="B12320" s="2" t="s">
        <v>24349</v>
      </c>
      <c r="C12320" s="6" t="s">
        <v>24350</v>
      </c>
      <c r="D12320" s="3" t="s">
        <v>3797</v>
      </c>
    </row>
    <row r="12321">
      <c r="A12321" s="6" t="s">
        <v>4681</v>
      </c>
      <c r="B12321" s="2" t="s">
        <v>24351</v>
      </c>
      <c r="C12321" s="6" t="s">
        <v>24352</v>
      </c>
      <c r="D12321" s="3" t="s">
        <v>3797</v>
      </c>
    </row>
    <row r="12322">
      <c r="A12322" s="6" t="s">
        <v>4681</v>
      </c>
      <c r="B12322" s="2" t="s">
        <v>24353</v>
      </c>
      <c r="C12322" s="6" t="s">
        <v>24354</v>
      </c>
      <c r="D12322" s="3" t="s">
        <v>3797</v>
      </c>
    </row>
    <row r="12323">
      <c r="A12323" s="6" t="s">
        <v>4681</v>
      </c>
      <c r="B12323" s="2" t="s">
        <v>24355</v>
      </c>
      <c r="C12323" s="6" t="s">
        <v>24356</v>
      </c>
      <c r="D12323" s="3" t="s">
        <v>3799</v>
      </c>
    </row>
    <row r="12324">
      <c r="A12324" s="6" t="s">
        <v>4681</v>
      </c>
      <c r="B12324" s="2" t="s">
        <v>24357</v>
      </c>
      <c r="C12324" s="6" t="s">
        <v>24358</v>
      </c>
      <c r="D12324" s="3" t="s">
        <v>3799</v>
      </c>
    </row>
    <row r="12325">
      <c r="A12325" s="6" t="s">
        <v>4681</v>
      </c>
      <c r="B12325" s="2" t="s">
        <v>24359</v>
      </c>
      <c r="C12325" s="6" t="s">
        <v>24360</v>
      </c>
      <c r="D12325" s="3" t="s">
        <v>3799</v>
      </c>
    </row>
    <row r="12326">
      <c r="A12326" s="6" t="s">
        <v>4681</v>
      </c>
      <c r="B12326" s="2" t="s">
        <v>24361</v>
      </c>
      <c r="C12326" s="6" t="s">
        <v>24362</v>
      </c>
      <c r="D12326" s="3" t="s">
        <v>3799</v>
      </c>
    </row>
    <row r="12327">
      <c r="A12327" s="6" t="s">
        <v>4681</v>
      </c>
      <c r="B12327" s="2" t="s">
        <v>24363</v>
      </c>
      <c r="C12327" s="6" t="s">
        <v>24364</v>
      </c>
      <c r="D12327" s="3" t="s">
        <v>3799</v>
      </c>
    </row>
    <row r="12328">
      <c r="A12328" s="6" t="s">
        <v>4681</v>
      </c>
      <c r="B12328" s="2" t="s">
        <v>24365</v>
      </c>
      <c r="C12328" s="6" t="s">
        <v>24366</v>
      </c>
      <c r="D12328" s="3" t="s">
        <v>3799</v>
      </c>
    </row>
    <row r="12329">
      <c r="A12329" s="6" t="s">
        <v>4681</v>
      </c>
      <c r="B12329" s="2" t="s">
        <v>24367</v>
      </c>
      <c r="C12329" s="6" t="s">
        <v>24368</v>
      </c>
      <c r="D12329" s="3" t="s">
        <v>3799</v>
      </c>
    </row>
    <row r="12330">
      <c r="A12330" s="6" t="s">
        <v>4681</v>
      </c>
      <c r="B12330" s="2" t="s">
        <v>24369</v>
      </c>
      <c r="C12330" s="6" t="s">
        <v>24370</v>
      </c>
      <c r="D12330" s="3" t="s">
        <v>3799</v>
      </c>
    </row>
    <row r="12331">
      <c r="A12331" s="6" t="s">
        <v>4681</v>
      </c>
      <c r="B12331" s="2" t="s">
        <v>24371</v>
      </c>
      <c r="C12331" s="6" t="s">
        <v>24372</v>
      </c>
      <c r="D12331" s="3" t="s">
        <v>3799</v>
      </c>
    </row>
    <row r="12332">
      <c r="A12332" s="6" t="s">
        <v>4681</v>
      </c>
      <c r="B12332" s="2" t="s">
        <v>24373</v>
      </c>
      <c r="C12332" s="6" t="s">
        <v>24374</v>
      </c>
      <c r="D12332" s="3" t="s">
        <v>3799</v>
      </c>
    </row>
    <row r="12333">
      <c r="A12333" s="6" t="s">
        <v>4681</v>
      </c>
      <c r="B12333" s="2" t="s">
        <v>24375</v>
      </c>
      <c r="C12333" s="6" t="s">
        <v>24376</v>
      </c>
      <c r="D12333" s="3" t="s">
        <v>3801</v>
      </c>
    </row>
    <row r="12334">
      <c r="A12334" s="6" t="s">
        <v>4681</v>
      </c>
      <c r="B12334" s="2" t="s">
        <v>24377</v>
      </c>
      <c r="C12334" s="6" t="s">
        <v>24378</v>
      </c>
      <c r="D12334" s="3" t="s">
        <v>3801</v>
      </c>
    </row>
    <row r="12335">
      <c r="A12335" s="6" t="s">
        <v>4681</v>
      </c>
      <c r="B12335" s="2" t="s">
        <v>24379</v>
      </c>
      <c r="C12335" s="6" t="s">
        <v>24380</v>
      </c>
      <c r="D12335" s="3" t="s">
        <v>3801</v>
      </c>
    </row>
    <row r="12336">
      <c r="A12336" s="6" t="s">
        <v>4681</v>
      </c>
      <c r="B12336" s="2" t="s">
        <v>24381</v>
      </c>
      <c r="C12336" s="6" t="s">
        <v>24382</v>
      </c>
      <c r="D12336" s="3" t="s">
        <v>3801</v>
      </c>
    </row>
    <row r="12337">
      <c r="A12337" s="6" t="s">
        <v>4681</v>
      </c>
      <c r="B12337" s="2" t="s">
        <v>24383</v>
      </c>
      <c r="C12337" s="6" t="s">
        <v>24384</v>
      </c>
      <c r="D12337" s="3" t="s">
        <v>3801</v>
      </c>
    </row>
    <row r="12338">
      <c r="A12338" s="6" t="s">
        <v>4681</v>
      </c>
      <c r="B12338" s="2" t="s">
        <v>24385</v>
      </c>
      <c r="C12338" s="6" t="s">
        <v>24386</v>
      </c>
      <c r="D12338" s="3" t="s">
        <v>3801</v>
      </c>
    </row>
    <row r="12339">
      <c r="A12339" s="6" t="s">
        <v>4681</v>
      </c>
      <c r="B12339" s="2" t="s">
        <v>24387</v>
      </c>
      <c r="C12339" s="6" t="s">
        <v>24388</v>
      </c>
      <c r="D12339" s="3" t="s">
        <v>3801</v>
      </c>
    </row>
    <row r="12340">
      <c r="A12340" s="6" t="s">
        <v>4681</v>
      </c>
      <c r="B12340" s="2" t="s">
        <v>24389</v>
      </c>
      <c r="C12340" s="6" t="s">
        <v>24390</v>
      </c>
      <c r="D12340" s="3" t="s">
        <v>3801</v>
      </c>
    </row>
    <row r="12341">
      <c r="A12341" s="6" t="s">
        <v>4681</v>
      </c>
      <c r="B12341" s="2" t="s">
        <v>24391</v>
      </c>
      <c r="C12341" s="6" t="s">
        <v>24392</v>
      </c>
      <c r="D12341" s="3" t="s">
        <v>3801</v>
      </c>
    </row>
    <row r="12342">
      <c r="A12342" s="6" t="s">
        <v>4681</v>
      </c>
      <c r="B12342" s="2" t="s">
        <v>24393</v>
      </c>
      <c r="C12342" s="6" t="s">
        <v>24394</v>
      </c>
      <c r="D12342" s="3" t="s">
        <v>3801</v>
      </c>
    </row>
    <row r="12343">
      <c r="A12343" s="6" t="s">
        <v>4681</v>
      </c>
      <c r="B12343" s="2" t="s">
        <v>24395</v>
      </c>
      <c r="C12343" s="6" t="s">
        <v>24396</v>
      </c>
      <c r="D12343" s="3" t="s">
        <v>3803</v>
      </c>
    </row>
    <row r="12344">
      <c r="A12344" s="6" t="s">
        <v>4681</v>
      </c>
      <c r="B12344" s="2" t="s">
        <v>24397</v>
      </c>
      <c r="C12344" s="6" t="s">
        <v>24398</v>
      </c>
      <c r="D12344" s="3" t="s">
        <v>3803</v>
      </c>
    </row>
    <row r="12345">
      <c r="A12345" s="6" t="s">
        <v>4681</v>
      </c>
      <c r="B12345" s="2" t="s">
        <v>24399</v>
      </c>
      <c r="C12345" s="6" t="s">
        <v>24400</v>
      </c>
      <c r="D12345" s="3" t="s">
        <v>3803</v>
      </c>
    </row>
    <row r="12346">
      <c r="A12346" s="6" t="s">
        <v>4681</v>
      </c>
      <c r="B12346" s="2" t="s">
        <v>24401</v>
      </c>
      <c r="C12346" s="6" t="s">
        <v>24402</v>
      </c>
      <c r="D12346" s="3" t="s">
        <v>3803</v>
      </c>
    </row>
    <row r="12347">
      <c r="A12347" s="6" t="s">
        <v>4681</v>
      </c>
      <c r="B12347" s="2" t="s">
        <v>24403</v>
      </c>
      <c r="C12347" s="6" t="s">
        <v>24404</v>
      </c>
      <c r="D12347" s="3" t="s">
        <v>3803</v>
      </c>
    </row>
    <row r="12348">
      <c r="A12348" s="6" t="s">
        <v>4681</v>
      </c>
      <c r="B12348" s="2" t="s">
        <v>24405</v>
      </c>
      <c r="C12348" s="6" t="s">
        <v>24406</v>
      </c>
      <c r="D12348" s="3" t="s">
        <v>3803</v>
      </c>
    </row>
    <row r="12349">
      <c r="A12349" s="6" t="s">
        <v>4681</v>
      </c>
      <c r="B12349" s="2" t="s">
        <v>24407</v>
      </c>
      <c r="C12349" s="6" t="s">
        <v>24408</v>
      </c>
      <c r="D12349" s="3" t="s">
        <v>3803</v>
      </c>
    </row>
    <row r="12350">
      <c r="A12350" s="6" t="s">
        <v>4681</v>
      </c>
      <c r="B12350" s="2" t="s">
        <v>24409</v>
      </c>
      <c r="C12350" s="6" t="s">
        <v>24410</v>
      </c>
      <c r="D12350" s="3" t="s">
        <v>3803</v>
      </c>
    </row>
    <row r="12351">
      <c r="A12351" s="6" t="s">
        <v>4681</v>
      </c>
      <c r="B12351" s="2" t="s">
        <v>24411</v>
      </c>
      <c r="C12351" s="6" t="s">
        <v>24412</v>
      </c>
      <c r="D12351" s="3" t="s">
        <v>3803</v>
      </c>
    </row>
    <row r="12352">
      <c r="A12352" s="6" t="s">
        <v>4681</v>
      </c>
      <c r="B12352" s="2" t="s">
        <v>24413</v>
      </c>
      <c r="C12352" s="6" t="s">
        <v>24414</v>
      </c>
      <c r="D12352" s="3" t="s">
        <v>3803</v>
      </c>
    </row>
    <row r="12353">
      <c r="A12353" s="6" t="s">
        <v>4681</v>
      </c>
      <c r="B12353" s="2" t="s">
        <v>24415</v>
      </c>
      <c r="C12353" s="6" t="s">
        <v>24416</v>
      </c>
      <c r="D12353" s="3" t="s">
        <v>3805</v>
      </c>
    </row>
    <row r="12354">
      <c r="A12354" s="6" t="s">
        <v>4681</v>
      </c>
      <c r="B12354" s="2" t="s">
        <v>24417</v>
      </c>
      <c r="C12354" s="6" t="s">
        <v>24418</v>
      </c>
      <c r="D12354" s="3" t="s">
        <v>3805</v>
      </c>
    </row>
    <row r="12355">
      <c r="A12355" s="6" t="s">
        <v>4681</v>
      </c>
      <c r="B12355" s="2" t="s">
        <v>24419</v>
      </c>
      <c r="C12355" s="6" t="s">
        <v>24420</v>
      </c>
      <c r="D12355" s="3" t="s">
        <v>3805</v>
      </c>
    </row>
    <row r="12356">
      <c r="A12356" s="6" t="s">
        <v>4681</v>
      </c>
      <c r="B12356" s="2" t="s">
        <v>24421</v>
      </c>
      <c r="C12356" s="6" t="s">
        <v>24422</v>
      </c>
      <c r="D12356" s="3" t="s">
        <v>3805</v>
      </c>
    </row>
    <row r="12357">
      <c r="A12357" s="6" t="s">
        <v>4681</v>
      </c>
      <c r="B12357" s="2" t="s">
        <v>24423</v>
      </c>
      <c r="C12357" s="6" t="s">
        <v>24424</v>
      </c>
      <c r="D12357" s="3" t="s">
        <v>3805</v>
      </c>
    </row>
    <row r="12358">
      <c r="A12358" s="6" t="s">
        <v>4681</v>
      </c>
      <c r="B12358" s="2" t="s">
        <v>24425</v>
      </c>
      <c r="C12358" s="6" t="s">
        <v>24426</v>
      </c>
      <c r="D12358" s="3" t="s">
        <v>3805</v>
      </c>
    </row>
    <row r="12359">
      <c r="A12359" s="6" t="s">
        <v>4681</v>
      </c>
      <c r="B12359" s="2" t="s">
        <v>24427</v>
      </c>
      <c r="C12359" s="6" t="s">
        <v>24428</v>
      </c>
      <c r="D12359" s="3" t="s">
        <v>3805</v>
      </c>
    </row>
    <row r="12360">
      <c r="A12360" s="6" t="s">
        <v>4681</v>
      </c>
      <c r="B12360" s="2" t="s">
        <v>24429</v>
      </c>
      <c r="C12360" s="6" t="s">
        <v>24430</v>
      </c>
      <c r="D12360" s="3" t="s">
        <v>3805</v>
      </c>
    </row>
    <row r="12361">
      <c r="A12361" s="6" t="s">
        <v>4681</v>
      </c>
      <c r="B12361" s="2" t="s">
        <v>24431</v>
      </c>
      <c r="C12361" s="6" t="s">
        <v>24432</v>
      </c>
      <c r="D12361" s="3" t="s">
        <v>3805</v>
      </c>
    </row>
    <row r="12362">
      <c r="A12362" s="6" t="s">
        <v>4681</v>
      </c>
      <c r="B12362" s="2" t="s">
        <v>24433</v>
      </c>
      <c r="C12362" s="6" t="s">
        <v>24434</v>
      </c>
      <c r="D12362" s="3" t="s">
        <v>3805</v>
      </c>
    </row>
    <row r="12363">
      <c r="A12363" s="6" t="s">
        <v>4681</v>
      </c>
      <c r="B12363" s="2" t="s">
        <v>24435</v>
      </c>
      <c r="C12363" s="6" t="s">
        <v>24436</v>
      </c>
      <c r="D12363" s="3" t="s">
        <v>3807</v>
      </c>
    </row>
    <row r="12364">
      <c r="A12364" s="6" t="s">
        <v>4681</v>
      </c>
      <c r="B12364" s="2" t="s">
        <v>24437</v>
      </c>
      <c r="C12364" s="6" t="s">
        <v>24438</v>
      </c>
      <c r="D12364" s="3" t="s">
        <v>3807</v>
      </c>
    </row>
    <row r="12365">
      <c r="A12365" s="6" t="s">
        <v>4681</v>
      </c>
      <c r="B12365" s="2" t="s">
        <v>24439</v>
      </c>
      <c r="C12365" s="6" t="s">
        <v>24440</v>
      </c>
      <c r="D12365" s="3" t="s">
        <v>3807</v>
      </c>
    </row>
    <row r="12366">
      <c r="A12366" s="6" t="s">
        <v>4681</v>
      </c>
      <c r="B12366" s="2" t="s">
        <v>24441</v>
      </c>
      <c r="C12366" s="6" t="s">
        <v>24442</v>
      </c>
      <c r="D12366" s="3" t="s">
        <v>3807</v>
      </c>
    </row>
    <row r="12367">
      <c r="A12367" s="6" t="s">
        <v>4681</v>
      </c>
      <c r="B12367" s="2" t="s">
        <v>24443</v>
      </c>
      <c r="C12367" s="6" t="s">
        <v>24444</v>
      </c>
      <c r="D12367" s="3" t="s">
        <v>3807</v>
      </c>
    </row>
    <row r="12368">
      <c r="A12368" s="6" t="s">
        <v>4681</v>
      </c>
      <c r="B12368" s="2" t="s">
        <v>24445</v>
      </c>
      <c r="C12368" s="6" t="s">
        <v>24446</v>
      </c>
      <c r="D12368" s="3" t="s">
        <v>3807</v>
      </c>
    </row>
    <row r="12369">
      <c r="A12369" s="6" t="s">
        <v>4681</v>
      </c>
      <c r="B12369" s="2" t="s">
        <v>24447</v>
      </c>
      <c r="C12369" s="6" t="s">
        <v>24448</v>
      </c>
      <c r="D12369" s="3" t="s">
        <v>3807</v>
      </c>
    </row>
    <row r="12370">
      <c r="A12370" s="6" t="s">
        <v>4681</v>
      </c>
      <c r="B12370" s="2" t="s">
        <v>24449</v>
      </c>
      <c r="C12370" s="6" t="s">
        <v>24450</v>
      </c>
      <c r="D12370" s="3" t="s">
        <v>3807</v>
      </c>
    </row>
    <row r="12371">
      <c r="A12371" s="6" t="s">
        <v>4681</v>
      </c>
      <c r="B12371" s="2" t="s">
        <v>24451</v>
      </c>
      <c r="C12371" s="6" t="s">
        <v>24452</v>
      </c>
      <c r="D12371" s="3" t="s">
        <v>3807</v>
      </c>
    </row>
    <row r="12372">
      <c r="A12372" s="6" t="s">
        <v>4681</v>
      </c>
      <c r="B12372" s="2" t="s">
        <v>24453</v>
      </c>
      <c r="C12372" s="6" t="s">
        <v>24454</v>
      </c>
      <c r="D12372" s="3" t="s">
        <v>3807</v>
      </c>
    </row>
    <row r="12373">
      <c r="A12373" s="6" t="s">
        <v>4681</v>
      </c>
      <c r="B12373" s="2" t="s">
        <v>24455</v>
      </c>
      <c r="C12373" s="6" t="s">
        <v>24456</v>
      </c>
      <c r="D12373" s="3" t="s">
        <v>3809</v>
      </c>
    </row>
    <row r="12374">
      <c r="A12374" s="6" t="s">
        <v>4681</v>
      </c>
      <c r="B12374" s="2" t="s">
        <v>24457</v>
      </c>
      <c r="C12374" s="6" t="s">
        <v>24458</v>
      </c>
      <c r="D12374" s="3" t="s">
        <v>3809</v>
      </c>
    </row>
    <row r="12375">
      <c r="A12375" s="6" t="s">
        <v>4681</v>
      </c>
      <c r="B12375" s="2" t="s">
        <v>24459</v>
      </c>
      <c r="C12375" s="6" t="s">
        <v>24460</v>
      </c>
      <c r="D12375" s="3" t="s">
        <v>3809</v>
      </c>
    </row>
    <row r="12376">
      <c r="A12376" s="6" t="s">
        <v>4681</v>
      </c>
      <c r="B12376" s="2" t="s">
        <v>24461</v>
      </c>
      <c r="C12376" s="6" t="s">
        <v>24462</v>
      </c>
      <c r="D12376" s="3" t="s">
        <v>3809</v>
      </c>
    </row>
    <row r="12377">
      <c r="A12377" s="6" t="s">
        <v>4681</v>
      </c>
      <c r="B12377" s="2" t="s">
        <v>24463</v>
      </c>
      <c r="C12377" s="6" t="s">
        <v>24464</v>
      </c>
      <c r="D12377" s="3" t="s">
        <v>3809</v>
      </c>
    </row>
    <row r="12378">
      <c r="A12378" s="6" t="s">
        <v>4681</v>
      </c>
      <c r="B12378" s="2" t="s">
        <v>24465</v>
      </c>
      <c r="C12378" s="6" t="s">
        <v>24466</v>
      </c>
      <c r="D12378" s="3" t="s">
        <v>3809</v>
      </c>
    </row>
    <row r="12379">
      <c r="A12379" s="6" t="s">
        <v>4681</v>
      </c>
      <c r="B12379" s="2" t="s">
        <v>24467</v>
      </c>
      <c r="C12379" s="6" t="s">
        <v>24468</v>
      </c>
      <c r="D12379" s="3" t="s">
        <v>3809</v>
      </c>
    </row>
    <row r="12380">
      <c r="A12380" s="6" t="s">
        <v>4681</v>
      </c>
      <c r="B12380" s="2" t="s">
        <v>24469</v>
      </c>
      <c r="C12380" s="6" t="s">
        <v>24470</v>
      </c>
      <c r="D12380" s="3" t="s">
        <v>3809</v>
      </c>
    </row>
    <row r="12381">
      <c r="A12381" s="6" t="s">
        <v>4681</v>
      </c>
      <c r="B12381" s="2" t="s">
        <v>24471</v>
      </c>
      <c r="C12381" s="6" t="s">
        <v>24472</v>
      </c>
      <c r="D12381" s="3" t="s">
        <v>3809</v>
      </c>
    </row>
    <row r="12382">
      <c r="A12382" s="6" t="s">
        <v>4681</v>
      </c>
      <c r="B12382" s="2" t="s">
        <v>24473</v>
      </c>
      <c r="C12382" s="6" t="s">
        <v>24474</v>
      </c>
      <c r="D12382" s="3" t="s">
        <v>3809</v>
      </c>
    </row>
    <row r="12383">
      <c r="A12383" s="6" t="s">
        <v>4681</v>
      </c>
      <c r="B12383" s="2" t="s">
        <v>24475</v>
      </c>
      <c r="C12383" s="6" t="s">
        <v>24476</v>
      </c>
      <c r="D12383" s="3" t="s">
        <v>3811</v>
      </c>
    </row>
    <row r="12384">
      <c r="A12384" s="6" t="s">
        <v>4681</v>
      </c>
      <c r="B12384" s="2" t="s">
        <v>24477</v>
      </c>
      <c r="C12384" s="6" t="s">
        <v>24478</v>
      </c>
      <c r="D12384" s="3" t="s">
        <v>3811</v>
      </c>
    </row>
    <row r="12385">
      <c r="A12385" s="6" t="s">
        <v>4681</v>
      </c>
      <c r="B12385" s="2" t="s">
        <v>24479</v>
      </c>
      <c r="C12385" s="6" t="s">
        <v>24480</v>
      </c>
      <c r="D12385" s="3" t="s">
        <v>3811</v>
      </c>
    </row>
    <row r="12386">
      <c r="A12386" s="6" t="s">
        <v>4681</v>
      </c>
      <c r="B12386" s="2" t="s">
        <v>24481</v>
      </c>
      <c r="C12386" s="6" t="s">
        <v>24482</v>
      </c>
      <c r="D12386" s="3" t="s">
        <v>3811</v>
      </c>
    </row>
    <row r="12387">
      <c r="A12387" s="6" t="s">
        <v>4681</v>
      </c>
      <c r="B12387" s="2" t="s">
        <v>24483</v>
      </c>
      <c r="C12387" s="6" t="s">
        <v>24484</v>
      </c>
      <c r="D12387" s="3" t="s">
        <v>3811</v>
      </c>
    </row>
    <row r="12388">
      <c r="A12388" s="6" t="s">
        <v>4681</v>
      </c>
      <c r="B12388" s="2" t="s">
        <v>24485</v>
      </c>
      <c r="C12388" s="6" t="s">
        <v>24486</v>
      </c>
      <c r="D12388" s="3" t="s">
        <v>3811</v>
      </c>
    </row>
    <row r="12389">
      <c r="A12389" s="6" t="s">
        <v>4681</v>
      </c>
      <c r="B12389" s="2" t="s">
        <v>24487</v>
      </c>
      <c r="C12389" s="6" t="s">
        <v>24488</v>
      </c>
      <c r="D12389" s="3" t="s">
        <v>3811</v>
      </c>
    </row>
    <row r="12390">
      <c r="A12390" s="6" t="s">
        <v>4681</v>
      </c>
      <c r="B12390" s="2" t="s">
        <v>24489</v>
      </c>
      <c r="C12390" s="6" t="s">
        <v>24490</v>
      </c>
      <c r="D12390" s="3" t="s">
        <v>3811</v>
      </c>
    </row>
    <row r="12391">
      <c r="A12391" s="6" t="s">
        <v>4681</v>
      </c>
      <c r="B12391" s="2" t="s">
        <v>24491</v>
      </c>
      <c r="C12391" s="6" t="s">
        <v>24492</v>
      </c>
      <c r="D12391" s="3" t="s">
        <v>3811</v>
      </c>
    </row>
    <row r="12392">
      <c r="A12392" s="6" t="s">
        <v>4681</v>
      </c>
      <c r="B12392" s="2" t="s">
        <v>24493</v>
      </c>
      <c r="C12392" s="6" t="s">
        <v>24494</v>
      </c>
      <c r="D12392" s="3" t="s">
        <v>3811</v>
      </c>
    </row>
    <row r="12393">
      <c r="A12393" s="6" t="s">
        <v>4681</v>
      </c>
      <c r="B12393" s="2" t="s">
        <v>24495</v>
      </c>
      <c r="C12393" s="6" t="s">
        <v>24496</v>
      </c>
      <c r="D12393" s="3" t="s">
        <v>3813</v>
      </c>
    </row>
    <row r="12394">
      <c r="A12394" s="6" t="s">
        <v>4681</v>
      </c>
      <c r="B12394" s="2" t="s">
        <v>24497</v>
      </c>
      <c r="C12394" s="6" t="s">
        <v>24498</v>
      </c>
      <c r="D12394" s="3" t="s">
        <v>3813</v>
      </c>
    </row>
    <row r="12395">
      <c r="A12395" s="6" t="s">
        <v>4681</v>
      </c>
      <c r="B12395" s="2" t="s">
        <v>24499</v>
      </c>
      <c r="C12395" s="6" t="s">
        <v>24500</v>
      </c>
      <c r="D12395" s="3" t="s">
        <v>3813</v>
      </c>
    </row>
    <row r="12396">
      <c r="A12396" s="6" t="s">
        <v>4681</v>
      </c>
      <c r="B12396" s="2" t="s">
        <v>24501</v>
      </c>
      <c r="C12396" s="6" t="s">
        <v>24502</v>
      </c>
      <c r="D12396" s="3" t="s">
        <v>3813</v>
      </c>
    </row>
    <row r="12397">
      <c r="A12397" s="6" t="s">
        <v>4681</v>
      </c>
      <c r="B12397" s="2" t="s">
        <v>24503</v>
      </c>
      <c r="C12397" s="6" t="s">
        <v>24504</v>
      </c>
      <c r="D12397" s="3" t="s">
        <v>3813</v>
      </c>
    </row>
    <row r="12398">
      <c r="A12398" s="6" t="s">
        <v>4681</v>
      </c>
      <c r="B12398" s="2" t="s">
        <v>24505</v>
      </c>
      <c r="C12398" s="6" t="s">
        <v>24506</v>
      </c>
      <c r="D12398" s="3" t="s">
        <v>3813</v>
      </c>
    </row>
    <row r="12399">
      <c r="A12399" s="6" t="s">
        <v>4681</v>
      </c>
      <c r="B12399" s="2" t="s">
        <v>24507</v>
      </c>
      <c r="C12399" s="6" t="s">
        <v>24508</v>
      </c>
      <c r="D12399" s="3" t="s">
        <v>3813</v>
      </c>
    </row>
    <row r="12400">
      <c r="A12400" s="6" t="s">
        <v>4681</v>
      </c>
      <c r="B12400" s="2" t="s">
        <v>24509</v>
      </c>
      <c r="C12400" s="6" t="s">
        <v>24510</v>
      </c>
      <c r="D12400" s="3" t="s">
        <v>3813</v>
      </c>
    </row>
    <row r="12401">
      <c r="A12401" s="6" t="s">
        <v>4681</v>
      </c>
      <c r="B12401" s="2" t="s">
        <v>24511</v>
      </c>
      <c r="C12401" s="6" t="s">
        <v>24512</v>
      </c>
      <c r="D12401" s="3" t="s">
        <v>3813</v>
      </c>
    </row>
    <row r="12402">
      <c r="A12402" s="6" t="s">
        <v>4681</v>
      </c>
      <c r="B12402" s="2" t="s">
        <v>24513</v>
      </c>
      <c r="C12402" s="6" t="s">
        <v>24514</v>
      </c>
      <c r="D12402" s="3" t="s">
        <v>3813</v>
      </c>
    </row>
    <row r="12403">
      <c r="A12403" s="6" t="s">
        <v>4681</v>
      </c>
      <c r="B12403" s="2" t="s">
        <v>24515</v>
      </c>
      <c r="C12403" s="6" t="s">
        <v>24516</v>
      </c>
      <c r="D12403" s="3" t="s">
        <v>3816</v>
      </c>
    </row>
    <row r="12404">
      <c r="A12404" s="6" t="s">
        <v>4681</v>
      </c>
      <c r="B12404" s="2" t="s">
        <v>24517</v>
      </c>
      <c r="C12404" s="6" t="s">
        <v>24518</v>
      </c>
      <c r="D12404" s="3" t="s">
        <v>3816</v>
      </c>
    </row>
    <row r="12405">
      <c r="A12405" s="6" t="s">
        <v>4681</v>
      </c>
      <c r="B12405" s="2" t="s">
        <v>24519</v>
      </c>
      <c r="C12405" s="6" t="s">
        <v>24520</v>
      </c>
      <c r="D12405" s="3" t="s">
        <v>3816</v>
      </c>
    </row>
    <row r="12406">
      <c r="A12406" s="6" t="s">
        <v>4681</v>
      </c>
      <c r="B12406" s="2" t="s">
        <v>24521</v>
      </c>
      <c r="C12406" s="6" t="s">
        <v>24522</v>
      </c>
      <c r="D12406" s="3" t="s">
        <v>3816</v>
      </c>
    </row>
    <row r="12407">
      <c r="A12407" s="6" t="s">
        <v>4681</v>
      </c>
      <c r="B12407" s="2" t="s">
        <v>24523</v>
      </c>
      <c r="C12407" s="6" t="s">
        <v>24524</v>
      </c>
      <c r="D12407" s="3" t="s">
        <v>3816</v>
      </c>
    </row>
    <row r="12408">
      <c r="A12408" s="6" t="s">
        <v>4681</v>
      </c>
      <c r="B12408" s="2" t="s">
        <v>24525</v>
      </c>
      <c r="C12408" s="6" t="s">
        <v>24526</v>
      </c>
      <c r="D12408" s="3" t="s">
        <v>3816</v>
      </c>
    </row>
    <row r="12409">
      <c r="A12409" s="6" t="s">
        <v>4681</v>
      </c>
      <c r="B12409" s="2" t="s">
        <v>24527</v>
      </c>
      <c r="C12409" s="6" t="s">
        <v>24528</v>
      </c>
      <c r="D12409" s="3" t="s">
        <v>3816</v>
      </c>
    </row>
    <row r="12410">
      <c r="A12410" s="6" t="s">
        <v>4681</v>
      </c>
      <c r="B12410" s="2" t="s">
        <v>24529</v>
      </c>
      <c r="C12410" s="6" t="s">
        <v>24530</v>
      </c>
      <c r="D12410" s="3" t="s">
        <v>3816</v>
      </c>
    </row>
    <row r="12411">
      <c r="A12411" s="6" t="s">
        <v>4681</v>
      </c>
      <c r="B12411" s="2" t="s">
        <v>24531</v>
      </c>
      <c r="C12411" s="6" t="s">
        <v>24532</v>
      </c>
      <c r="D12411" s="3" t="s">
        <v>3816</v>
      </c>
    </row>
    <row r="12412">
      <c r="A12412" s="6" t="s">
        <v>4681</v>
      </c>
      <c r="B12412" s="2" t="s">
        <v>24533</v>
      </c>
      <c r="C12412" s="6" t="s">
        <v>24534</v>
      </c>
      <c r="D12412" s="3" t="s">
        <v>3816</v>
      </c>
    </row>
    <row r="12413">
      <c r="A12413" s="6" t="s">
        <v>4681</v>
      </c>
      <c r="B12413" s="2" t="s">
        <v>24535</v>
      </c>
      <c r="C12413" s="6" t="s">
        <v>24536</v>
      </c>
      <c r="D12413" s="3" t="s">
        <v>3818</v>
      </c>
    </row>
    <row r="12414">
      <c r="A12414" s="6" t="s">
        <v>4681</v>
      </c>
      <c r="B12414" s="2" t="s">
        <v>24537</v>
      </c>
      <c r="C12414" s="6" t="s">
        <v>24538</v>
      </c>
      <c r="D12414" s="3" t="s">
        <v>3818</v>
      </c>
    </row>
    <row r="12415">
      <c r="A12415" s="6" t="s">
        <v>4681</v>
      </c>
      <c r="B12415" s="2" t="s">
        <v>24539</v>
      </c>
      <c r="C12415" s="6" t="s">
        <v>24540</v>
      </c>
      <c r="D12415" s="3" t="s">
        <v>3818</v>
      </c>
    </row>
    <row r="12416">
      <c r="A12416" s="6" t="s">
        <v>4681</v>
      </c>
      <c r="B12416" s="2" t="s">
        <v>24541</v>
      </c>
      <c r="C12416" s="6" t="s">
        <v>24542</v>
      </c>
      <c r="D12416" s="3" t="s">
        <v>3818</v>
      </c>
    </row>
    <row r="12417">
      <c r="A12417" s="6" t="s">
        <v>4681</v>
      </c>
      <c r="B12417" s="2" t="s">
        <v>24543</v>
      </c>
      <c r="C12417" s="6" t="s">
        <v>24544</v>
      </c>
      <c r="D12417" s="3" t="s">
        <v>3818</v>
      </c>
    </row>
    <row r="12418">
      <c r="A12418" s="6" t="s">
        <v>4681</v>
      </c>
      <c r="B12418" s="2" t="s">
        <v>24545</v>
      </c>
      <c r="C12418" s="6" t="s">
        <v>24546</v>
      </c>
      <c r="D12418" s="3" t="s">
        <v>3818</v>
      </c>
    </row>
    <row r="12419">
      <c r="A12419" s="6" t="s">
        <v>4681</v>
      </c>
      <c r="B12419" s="2" t="s">
        <v>24547</v>
      </c>
      <c r="C12419" s="6" t="s">
        <v>24548</v>
      </c>
      <c r="D12419" s="3" t="s">
        <v>3818</v>
      </c>
    </row>
    <row r="12420">
      <c r="A12420" s="6" t="s">
        <v>4681</v>
      </c>
      <c r="B12420" s="2" t="s">
        <v>24549</v>
      </c>
      <c r="C12420" s="6" t="s">
        <v>24550</v>
      </c>
      <c r="D12420" s="3" t="s">
        <v>3818</v>
      </c>
    </row>
    <row r="12421">
      <c r="A12421" s="6" t="s">
        <v>4681</v>
      </c>
      <c r="B12421" s="2" t="s">
        <v>24551</v>
      </c>
      <c r="C12421" s="6" t="s">
        <v>24552</v>
      </c>
      <c r="D12421" s="3" t="s">
        <v>3818</v>
      </c>
    </row>
    <row r="12422">
      <c r="A12422" s="6" t="s">
        <v>4681</v>
      </c>
      <c r="B12422" s="2" t="s">
        <v>24553</v>
      </c>
      <c r="C12422" s="6" t="s">
        <v>24554</v>
      </c>
      <c r="D12422" s="3" t="s">
        <v>3818</v>
      </c>
    </row>
    <row r="12423">
      <c r="A12423" s="6" t="s">
        <v>4681</v>
      </c>
      <c r="B12423" s="2" t="s">
        <v>24555</v>
      </c>
      <c r="C12423" s="6" t="s">
        <v>24556</v>
      </c>
      <c r="D12423" s="3" t="s">
        <v>3820</v>
      </c>
    </row>
    <row r="12424">
      <c r="A12424" s="6" t="s">
        <v>4681</v>
      </c>
      <c r="B12424" s="2" t="s">
        <v>24557</v>
      </c>
      <c r="C12424" s="6" t="s">
        <v>24558</v>
      </c>
      <c r="D12424" s="3" t="s">
        <v>3820</v>
      </c>
    </row>
    <row r="12425">
      <c r="A12425" s="6" t="s">
        <v>4681</v>
      </c>
      <c r="B12425" s="2" t="s">
        <v>24559</v>
      </c>
      <c r="C12425" s="6" t="s">
        <v>24560</v>
      </c>
      <c r="D12425" s="3" t="s">
        <v>3820</v>
      </c>
    </row>
    <row r="12426">
      <c r="A12426" s="6" t="s">
        <v>4681</v>
      </c>
      <c r="B12426" s="2" t="s">
        <v>24561</v>
      </c>
      <c r="C12426" s="6" t="s">
        <v>24562</v>
      </c>
      <c r="D12426" s="3" t="s">
        <v>3820</v>
      </c>
    </row>
    <row r="12427">
      <c r="A12427" s="6" t="s">
        <v>4681</v>
      </c>
      <c r="B12427" s="2" t="s">
        <v>24563</v>
      </c>
      <c r="C12427" s="6" t="s">
        <v>24564</v>
      </c>
      <c r="D12427" s="3" t="s">
        <v>3820</v>
      </c>
    </row>
    <row r="12428">
      <c r="A12428" s="6" t="s">
        <v>4681</v>
      </c>
      <c r="B12428" s="2" t="s">
        <v>24565</v>
      </c>
      <c r="C12428" s="6" t="s">
        <v>24566</v>
      </c>
      <c r="D12428" s="3" t="s">
        <v>3820</v>
      </c>
    </row>
    <row r="12429">
      <c r="A12429" s="6" t="s">
        <v>4681</v>
      </c>
      <c r="B12429" s="2" t="s">
        <v>24567</v>
      </c>
      <c r="C12429" s="6" t="s">
        <v>24568</v>
      </c>
      <c r="D12429" s="3" t="s">
        <v>3820</v>
      </c>
    </row>
    <row r="12430">
      <c r="A12430" s="6" t="s">
        <v>4681</v>
      </c>
      <c r="B12430" s="2" t="s">
        <v>24569</v>
      </c>
      <c r="C12430" s="6" t="s">
        <v>24570</v>
      </c>
      <c r="D12430" s="3" t="s">
        <v>3820</v>
      </c>
    </row>
    <row r="12431">
      <c r="A12431" s="6" t="s">
        <v>4681</v>
      </c>
      <c r="B12431" s="2" t="s">
        <v>24571</v>
      </c>
      <c r="C12431" s="6" t="s">
        <v>24572</v>
      </c>
      <c r="D12431" s="3" t="s">
        <v>3820</v>
      </c>
    </row>
    <row r="12432">
      <c r="A12432" s="6" t="s">
        <v>4681</v>
      </c>
      <c r="B12432" s="2" t="s">
        <v>24573</v>
      </c>
      <c r="C12432" s="6" t="s">
        <v>24574</v>
      </c>
      <c r="D12432" s="3" t="s">
        <v>3820</v>
      </c>
    </row>
    <row r="12433">
      <c r="A12433" s="6" t="s">
        <v>4681</v>
      </c>
      <c r="B12433" s="2" t="s">
        <v>24575</v>
      </c>
      <c r="C12433" s="6" t="s">
        <v>24576</v>
      </c>
      <c r="D12433" s="3" t="s">
        <v>3822</v>
      </c>
    </row>
    <row r="12434">
      <c r="A12434" s="6" t="s">
        <v>4681</v>
      </c>
      <c r="B12434" s="2" t="s">
        <v>24577</v>
      </c>
      <c r="C12434" s="6" t="s">
        <v>24578</v>
      </c>
      <c r="D12434" s="3" t="s">
        <v>3822</v>
      </c>
    </row>
    <row r="12435">
      <c r="A12435" s="6" t="s">
        <v>4681</v>
      </c>
      <c r="B12435" s="2" t="s">
        <v>24579</v>
      </c>
      <c r="C12435" s="6" t="s">
        <v>24580</v>
      </c>
      <c r="D12435" s="3" t="s">
        <v>3822</v>
      </c>
    </row>
    <row r="12436">
      <c r="A12436" s="6" t="s">
        <v>4681</v>
      </c>
      <c r="B12436" s="2" t="s">
        <v>24581</v>
      </c>
      <c r="C12436" s="6" t="s">
        <v>24582</v>
      </c>
      <c r="D12436" s="3" t="s">
        <v>3822</v>
      </c>
    </row>
    <row r="12437">
      <c r="A12437" s="6" t="s">
        <v>4681</v>
      </c>
      <c r="B12437" s="2" t="s">
        <v>24583</v>
      </c>
      <c r="C12437" s="6" t="s">
        <v>24584</v>
      </c>
      <c r="D12437" s="3" t="s">
        <v>3822</v>
      </c>
    </row>
    <row r="12438">
      <c r="A12438" s="6" t="s">
        <v>4681</v>
      </c>
      <c r="B12438" s="2" t="s">
        <v>24585</v>
      </c>
      <c r="C12438" s="6" t="s">
        <v>24586</v>
      </c>
      <c r="D12438" s="3" t="s">
        <v>3822</v>
      </c>
    </row>
    <row r="12439">
      <c r="A12439" s="6" t="s">
        <v>4681</v>
      </c>
      <c r="B12439" s="2" t="s">
        <v>24587</v>
      </c>
      <c r="C12439" s="6" t="s">
        <v>24588</v>
      </c>
      <c r="D12439" s="3" t="s">
        <v>3822</v>
      </c>
    </row>
    <row r="12440">
      <c r="A12440" s="6" t="s">
        <v>4681</v>
      </c>
      <c r="B12440" s="2" t="s">
        <v>24589</v>
      </c>
      <c r="C12440" s="6" t="s">
        <v>24590</v>
      </c>
      <c r="D12440" s="3" t="s">
        <v>3822</v>
      </c>
    </row>
    <row r="12441">
      <c r="A12441" s="6" t="s">
        <v>4681</v>
      </c>
      <c r="B12441" s="2" t="s">
        <v>24591</v>
      </c>
      <c r="C12441" s="6" t="s">
        <v>24592</v>
      </c>
      <c r="D12441" s="3" t="s">
        <v>3822</v>
      </c>
    </row>
    <row r="12442">
      <c r="A12442" s="6" t="s">
        <v>4681</v>
      </c>
      <c r="B12442" s="2" t="s">
        <v>24593</v>
      </c>
      <c r="C12442" s="6" t="s">
        <v>24594</v>
      </c>
      <c r="D12442" s="3" t="s">
        <v>3822</v>
      </c>
    </row>
    <row r="12443">
      <c r="A12443" s="6" t="s">
        <v>4681</v>
      </c>
      <c r="B12443" s="2" t="s">
        <v>24595</v>
      </c>
      <c r="C12443" s="6" t="s">
        <v>24596</v>
      </c>
      <c r="D12443" s="3" t="s">
        <v>3824</v>
      </c>
    </row>
    <row r="12444">
      <c r="A12444" s="6" t="s">
        <v>4681</v>
      </c>
      <c r="B12444" s="2" t="s">
        <v>24597</v>
      </c>
      <c r="C12444" s="6" t="s">
        <v>24598</v>
      </c>
      <c r="D12444" s="3" t="s">
        <v>3824</v>
      </c>
    </row>
    <row r="12445">
      <c r="A12445" s="6" t="s">
        <v>4681</v>
      </c>
      <c r="B12445" s="2" t="s">
        <v>24599</v>
      </c>
      <c r="C12445" s="6" t="s">
        <v>24600</v>
      </c>
      <c r="D12445" s="3" t="s">
        <v>3824</v>
      </c>
    </row>
    <row r="12446">
      <c r="A12446" s="6" t="s">
        <v>4681</v>
      </c>
      <c r="B12446" s="2" t="s">
        <v>24601</v>
      </c>
      <c r="C12446" s="6" t="s">
        <v>24602</v>
      </c>
      <c r="D12446" s="3" t="s">
        <v>3824</v>
      </c>
    </row>
    <row r="12447">
      <c r="A12447" s="6" t="s">
        <v>4681</v>
      </c>
      <c r="B12447" s="2" t="s">
        <v>24603</v>
      </c>
      <c r="C12447" s="6" t="s">
        <v>24604</v>
      </c>
      <c r="D12447" s="3" t="s">
        <v>3824</v>
      </c>
    </row>
    <row r="12448">
      <c r="A12448" s="6" t="s">
        <v>4681</v>
      </c>
      <c r="B12448" s="2" t="s">
        <v>24605</v>
      </c>
      <c r="C12448" s="6" t="s">
        <v>24606</v>
      </c>
      <c r="D12448" s="3" t="s">
        <v>3824</v>
      </c>
    </row>
    <row r="12449">
      <c r="A12449" s="6" t="s">
        <v>4681</v>
      </c>
      <c r="B12449" s="2" t="s">
        <v>24607</v>
      </c>
      <c r="C12449" s="6" t="s">
        <v>24608</v>
      </c>
      <c r="D12449" s="3" t="s">
        <v>3824</v>
      </c>
    </row>
    <row r="12450">
      <c r="A12450" s="6" t="s">
        <v>4681</v>
      </c>
      <c r="B12450" s="2" t="s">
        <v>24609</v>
      </c>
      <c r="C12450" s="6" t="s">
        <v>24610</v>
      </c>
      <c r="D12450" s="3" t="s">
        <v>3824</v>
      </c>
    </row>
    <row r="12451">
      <c r="A12451" s="6" t="s">
        <v>4681</v>
      </c>
      <c r="B12451" s="2" t="s">
        <v>24611</v>
      </c>
      <c r="C12451" s="6" t="s">
        <v>24612</v>
      </c>
      <c r="D12451" s="3" t="s">
        <v>3824</v>
      </c>
    </row>
    <row r="12452">
      <c r="A12452" s="6" t="s">
        <v>4681</v>
      </c>
      <c r="B12452" s="2" t="s">
        <v>24613</v>
      </c>
      <c r="C12452" s="6" t="s">
        <v>24614</v>
      </c>
      <c r="D12452" s="3" t="s">
        <v>3824</v>
      </c>
    </row>
    <row r="12453">
      <c r="A12453" s="6" t="s">
        <v>4681</v>
      </c>
      <c r="B12453" s="2" t="s">
        <v>24615</v>
      </c>
      <c r="C12453" s="6" t="s">
        <v>24616</v>
      </c>
      <c r="D12453" s="3" t="s">
        <v>3826</v>
      </c>
    </row>
    <row r="12454">
      <c r="A12454" s="6" t="s">
        <v>4681</v>
      </c>
      <c r="B12454" s="2" t="s">
        <v>24617</v>
      </c>
      <c r="C12454" s="6" t="s">
        <v>24618</v>
      </c>
      <c r="D12454" s="3" t="s">
        <v>3826</v>
      </c>
    </row>
    <row r="12455">
      <c r="A12455" s="6" t="s">
        <v>4681</v>
      </c>
      <c r="B12455" s="2" t="s">
        <v>24619</v>
      </c>
      <c r="C12455" s="6" t="s">
        <v>24620</v>
      </c>
      <c r="D12455" s="3" t="s">
        <v>3826</v>
      </c>
    </row>
    <row r="12456">
      <c r="A12456" s="6" t="s">
        <v>4681</v>
      </c>
      <c r="B12456" s="2" t="s">
        <v>24621</v>
      </c>
      <c r="C12456" s="6" t="s">
        <v>24622</v>
      </c>
      <c r="D12456" s="3" t="s">
        <v>3826</v>
      </c>
    </row>
    <row r="12457">
      <c r="A12457" s="6" t="s">
        <v>4681</v>
      </c>
      <c r="B12457" s="2" t="s">
        <v>24623</v>
      </c>
      <c r="C12457" s="6" t="s">
        <v>24624</v>
      </c>
      <c r="D12457" s="3" t="s">
        <v>3826</v>
      </c>
    </row>
    <row r="12458">
      <c r="A12458" s="6" t="s">
        <v>4681</v>
      </c>
      <c r="B12458" s="2" t="s">
        <v>24625</v>
      </c>
      <c r="C12458" s="6" t="s">
        <v>24626</v>
      </c>
      <c r="D12458" s="3" t="s">
        <v>3826</v>
      </c>
    </row>
    <row r="12459">
      <c r="A12459" s="6" t="s">
        <v>4681</v>
      </c>
      <c r="B12459" s="2" t="s">
        <v>24627</v>
      </c>
      <c r="C12459" s="6" t="s">
        <v>24628</v>
      </c>
      <c r="D12459" s="3" t="s">
        <v>3826</v>
      </c>
    </row>
    <row r="12460">
      <c r="A12460" s="6" t="s">
        <v>4681</v>
      </c>
      <c r="B12460" s="2" t="s">
        <v>24629</v>
      </c>
      <c r="C12460" s="6" t="s">
        <v>24630</v>
      </c>
      <c r="D12460" s="3" t="s">
        <v>3826</v>
      </c>
    </row>
    <row r="12461">
      <c r="A12461" s="6" t="s">
        <v>4681</v>
      </c>
      <c r="B12461" s="2" t="s">
        <v>24631</v>
      </c>
      <c r="C12461" s="6" t="s">
        <v>24632</v>
      </c>
      <c r="D12461" s="3" t="s">
        <v>3826</v>
      </c>
    </row>
    <row r="12462">
      <c r="A12462" s="6" t="s">
        <v>4681</v>
      </c>
      <c r="B12462" s="2" t="s">
        <v>24633</v>
      </c>
      <c r="C12462" s="6" t="s">
        <v>24634</v>
      </c>
      <c r="D12462" s="3" t="s">
        <v>3826</v>
      </c>
    </row>
    <row r="12463">
      <c r="A12463" s="6" t="s">
        <v>4681</v>
      </c>
      <c r="B12463" s="2" t="s">
        <v>24635</v>
      </c>
      <c r="C12463" s="6" t="s">
        <v>24636</v>
      </c>
      <c r="D12463" s="3" t="s">
        <v>3828</v>
      </c>
    </row>
    <row r="12464">
      <c r="A12464" s="6" t="s">
        <v>4681</v>
      </c>
      <c r="B12464" s="2" t="s">
        <v>24637</v>
      </c>
      <c r="C12464" s="6" t="s">
        <v>24638</v>
      </c>
      <c r="D12464" s="3" t="s">
        <v>3828</v>
      </c>
    </row>
    <row r="12465">
      <c r="A12465" s="6" t="s">
        <v>4681</v>
      </c>
      <c r="B12465" s="2" t="s">
        <v>24639</v>
      </c>
      <c r="C12465" s="6" t="s">
        <v>24640</v>
      </c>
      <c r="D12465" s="3" t="s">
        <v>3828</v>
      </c>
    </row>
    <row r="12466">
      <c r="A12466" s="6" t="s">
        <v>4681</v>
      </c>
      <c r="B12466" s="2" t="s">
        <v>24641</v>
      </c>
      <c r="C12466" s="6" t="s">
        <v>24642</v>
      </c>
      <c r="D12466" s="3" t="s">
        <v>3828</v>
      </c>
    </row>
    <row r="12467">
      <c r="A12467" s="6" t="s">
        <v>4681</v>
      </c>
      <c r="B12467" s="2" t="s">
        <v>24643</v>
      </c>
      <c r="C12467" s="6" t="s">
        <v>24644</v>
      </c>
      <c r="D12467" s="3" t="s">
        <v>3828</v>
      </c>
    </row>
    <row r="12468">
      <c r="A12468" s="6" t="s">
        <v>4681</v>
      </c>
      <c r="B12468" s="2" t="s">
        <v>24645</v>
      </c>
      <c r="C12468" s="6" t="s">
        <v>24646</v>
      </c>
      <c r="D12468" s="3" t="s">
        <v>3828</v>
      </c>
    </row>
    <row r="12469">
      <c r="A12469" s="6" t="s">
        <v>4681</v>
      </c>
      <c r="B12469" s="2" t="s">
        <v>24647</v>
      </c>
      <c r="C12469" s="6" t="s">
        <v>24648</v>
      </c>
      <c r="D12469" s="3" t="s">
        <v>3828</v>
      </c>
    </row>
    <row r="12470">
      <c r="A12470" s="6" t="s">
        <v>4681</v>
      </c>
      <c r="B12470" s="2" t="s">
        <v>24649</v>
      </c>
      <c r="C12470" s="6" t="s">
        <v>24650</v>
      </c>
      <c r="D12470" s="3" t="s">
        <v>3828</v>
      </c>
    </row>
    <row r="12471">
      <c r="A12471" s="6" t="s">
        <v>4681</v>
      </c>
      <c r="B12471" s="2" t="s">
        <v>24651</v>
      </c>
      <c r="C12471" s="6" t="s">
        <v>24652</v>
      </c>
      <c r="D12471" s="3" t="s">
        <v>3828</v>
      </c>
    </row>
    <row r="12472">
      <c r="A12472" s="6" t="s">
        <v>4681</v>
      </c>
      <c r="B12472" s="2" t="s">
        <v>24653</v>
      </c>
      <c r="C12472" s="6" t="s">
        <v>24654</v>
      </c>
      <c r="D12472" s="3" t="s">
        <v>3828</v>
      </c>
    </row>
    <row r="12473">
      <c r="A12473" s="6" t="s">
        <v>4681</v>
      </c>
      <c r="B12473" s="2" t="s">
        <v>24655</v>
      </c>
      <c r="C12473" s="6" t="s">
        <v>24656</v>
      </c>
      <c r="D12473" s="3" t="s">
        <v>3830</v>
      </c>
    </row>
    <row r="12474">
      <c r="A12474" s="6" t="s">
        <v>4681</v>
      </c>
      <c r="B12474" s="2" t="s">
        <v>24657</v>
      </c>
      <c r="C12474" s="6" t="s">
        <v>24658</v>
      </c>
      <c r="D12474" s="3" t="s">
        <v>3830</v>
      </c>
    </row>
    <row r="12475">
      <c r="A12475" s="6" t="s">
        <v>4681</v>
      </c>
      <c r="B12475" s="2" t="s">
        <v>24659</v>
      </c>
      <c r="C12475" s="6" t="s">
        <v>24660</v>
      </c>
      <c r="D12475" s="3" t="s">
        <v>3830</v>
      </c>
    </row>
    <row r="12476">
      <c r="A12476" s="6" t="s">
        <v>4681</v>
      </c>
      <c r="B12476" s="2" t="s">
        <v>24661</v>
      </c>
      <c r="C12476" s="6" t="s">
        <v>24662</v>
      </c>
      <c r="D12476" s="3" t="s">
        <v>3830</v>
      </c>
    </row>
    <row r="12477">
      <c r="A12477" s="6" t="s">
        <v>4681</v>
      </c>
      <c r="B12477" s="2" t="s">
        <v>24663</v>
      </c>
      <c r="C12477" s="6" t="s">
        <v>24664</v>
      </c>
      <c r="D12477" s="3" t="s">
        <v>3830</v>
      </c>
    </row>
    <row r="12478">
      <c r="A12478" s="6" t="s">
        <v>4681</v>
      </c>
      <c r="B12478" s="2" t="s">
        <v>24665</v>
      </c>
      <c r="C12478" s="6" t="s">
        <v>24666</v>
      </c>
      <c r="D12478" s="3" t="s">
        <v>3830</v>
      </c>
    </row>
    <row r="12479">
      <c r="A12479" s="6" t="s">
        <v>4681</v>
      </c>
      <c r="B12479" s="2" t="s">
        <v>24667</v>
      </c>
      <c r="C12479" s="6" t="s">
        <v>24668</v>
      </c>
      <c r="D12479" s="3" t="s">
        <v>3830</v>
      </c>
    </row>
    <row r="12480">
      <c r="A12480" s="6" t="s">
        <v>4681</v>
      </c>
      <c r="B12480" s="2" t="s">
        <v>24669</v>
      </c>
      <c r="C12480" s="6" t="s">
        <v>24670</v>
      </c>
      <c r="D12480" s="3" t="s">
        <v>3830</v>
      </c>
    </row>
    <row r="12481">
      <c r="A12481" s="6" t="s">
        <v>4681</v>
      </c>
      <c r="B12481" s="2" t="s">
        <v>24671</v>
      </c>
      <c r="C12481" s="6" t="s">
        <v>24672</v>
      </c>
      <c r="D12481" s="3" t="s">
        <v>3830</v>
      </c>
    </row>
    <row r="12482">
      <c r="A12482" s="6" t="s">
        <v>4681</v>
      </c>
      <c r="B12482" s="2" t="s">
        <v>24673</v>
      </c>
      <c r="C12482" s="6" t="s">
        <v>24674</v>
      </c>
      <c r="D12482" s="3" t="s">
        <v>3830</v>
      </c>
    </row>
    <row r="12483">
      <c r="A12483" s="6" t="s">
        <v>4681</v>
      </c>
      <c r="B12483" s="2" t="s">
        <v>24675</v>
      </c>
      <c r="C12483" s="6" t="s">
        <v>24676</v>
      </c>
      <c r="D12483" s="3" t="s">
        <v>3832</v>
      </c>
    </row>
    <row r="12484">
      <c r="A12484" s="6" t="s">
        <v>4681</v>
      </c>
      <c r="B12484" s="2" t="s">
        <v>24677</v>
      </c>
      <c r="C12484" s="6" t="s">
        <v>24678</v>
      </c>
      <c r="D12484" s="3" t="s">
        <v>3832</v>
      </c>
    </row>
    <row r="12485">
      <c r="A12485" s="6" t="s">
        <v>4681</v>
      </c>
      <c r="B12485" s="2" t="s">
        <v>24679</v>
      </c>
      <c r="C12485" s="6" t="s">
        <v>24680</v>
      </c>
      <c r="D12485" s="3" t="s">
        <v>3832</v>
      </c>
    </row>
    <row r="12486">
      <c r="A12486" s="6" t="s">
        <v>4681</v>
      </c>
      <c r="B12486" s="2" t="s">
        <v>24681</v>
      </c>
      <c r="C12486" s="6" t="s">
        <v>24682</v>
      </c>
      <c r="D12486" s="3" t="s">
        <v>3832</v>
      </c>
    </row>
    <row r="12487">
      <c r="A12487" s="6" t="s">
        <v>4681</v>
      </c>
      <c r="B12487" s="2" t="s">
        <v>24683</v>
      </c>
      <c r="C12487" s="6" t="s">
        <v>24684</v>
      </c>
      <c r="D12487" s="3" t="s">
        <v>3832</v>
      </c>
    </row>
    <row r="12488">
      <c r="A12488" s="6" t="s">
        <v>4681</v>
      </c>
      <c r="B12488" s="2" t="s">
        <v>24685</v>
      </c>
      <c r="C12488" s="6" t="s">
        <v>24686</v>
      </c>
      <c r="D12488" s="3" t="s">
        <v>3832</v>
      </c>
    </row>
    <row r="12489">
      <c r="A12489" s="6" t="s">
        <v>4681</v>
      </c>
      <c r="B12489" s="2" t="s">
        <v>24687</v>
      </c>
      <c r="C12489" s="6" t="s">
        <v>24688</v>
      </c>
      <c r="D12489" s="3" t="s">
        <v>3832</v>
      </c>
    </row>
    <row r="12490">
      <c r="A12490" s="6" t="s">
        <v>4681</v>
      </c>
      <c r="B12490" s="2" t="s">
        <v>24689</v>
      </c>
      <c r="C12490" s="6" t="s">
        <v>24690</v>
      </c>
      <c r="D12490" s="3" t="s">
        <v>3832</v>
      </c>
    </row>
    <row r="12491">
      <c r="A12491" s="6" t="s">
        <v>4681</v>
      </c>
      <c r="B12491" s="2" t="s">
        <v>24691</v>
      </c>
      <c r="C12491" s="6" t="s">
        <v>24692</v>
      </c>
      <c r="D12491" s="3" t="s">
        <v>3832</v>
      </c>
    </row>
    <row r="12492">
      <c r="A12492" s="6" t="s">
        <v>4681</v>
      </c>
      <c r="B12492" s="2" t="s">
        <v>24693</v>
      </c>
      <c r="C12492" s="6" t="s">
        <v>24694</v>
      </c>
      <c r="D12492" s="3" t="s">
        <v>3832</v>
      </c>
    </row>
    <row r="12493">
      <c r="A12493" s="6" t="s">
        <v>4681</v>
      </c>
      <c r="B12493" s="2" t="s">
        <v>24695</v>
      </c>
      <c r="C12493" s="6" t="s">
        <v>24696</v>
      </c>
      <c r="D12493" s="3" t="s">
        <v>3834</v>
      </c>
    </row>
    <row r="12494">
      <c r="A12494" s="6" t="s">
        <v>4681</v>
      </c>
      <c r="B12494" s="2" t="s">
        <v>24697</v>
      </c>
      <c r="C12494" s="6" t="s">
        <v>24698</v>
      </c>
      <c r="D12494" s="3" t="s">
        <v>3834</v>
      </c>
    </row>
    <row r="12495">
      <c r="A12495" s="6" t="s">
        <v>4681</v>
      </c>
      <c r="B12495" s="2" t="s">
        <v>24699</v>
      </c>
      <c r="C12495" s="6" t="s">
        <v>24700</v>
      </c>
      <c r="D12495" s="3" t="s">
        <v>3834</v>
      </c>
    </row>
    <row r="12496">
      <c r="A12496" s="6" t="s">
        <v>4681</v>
      </c>
      <c r="B12496" s="2" t="s">
        <v>24701</v>
      </c>
      <c r="C12496" s="6" t="s">
        <v>24702</v>
      </c>
      <c r="D12496" s="3" t="s">
        <v>3834</v>
      </c>
    </row>
    <row r="12497">
      <c r="A12497" s="6" t="s">
        <v>4681</v>
      </c>
      <c r="B12497" s="2" t="s">
        <v>24703</v>
      </c>
      <c r="C12497" s="6" t="s">
        <v>24704</v>
      </c>
      <c r="D12497" s="3" t="s">
        <v>3834</v>
      </c>
    </row>
    <row r="12498">
      <c r="A12498" s="6" t="s">
        <v>4681</v>
      </c>
      <c r="B12498" s="2" t="s">
        <v>24705</v>
      </c>
      <c r="C12498" s="6" t="s">
        <v>24706</v>
      </c>
      <c r="D12498" s="3" t="s">
        <v>3834</v>
      </c>
    </row>
    <row r="12499">
      <c r="A12499" s="6" t="s">
        <v>4681</v>
      </c>
      <c r="B12499" s="2" t="s">
        <v>24707</v>
      </c>
      <c r="C12499" s="6" t="s">
        <v>24708</v>
      </c>
      <c r="D12499" s="3" t="s">
        <v>3834</v>
      </c>
    </row>
    <row r="12500">
      <c r="A12500" s="6" t="s">
        <v>4681</v>
      </c>
      <c r="B12500" s="2" t="s">
        <v>24709</v>
      </c>
      <c r="C12500" s="6" t="s">
        <v>24710</v>
      </c>
      <c r="D12500" s="3" t="s">
        <v>3834</v>
      </c>
    </row>
    <row r="12501">
      <c r="A12501" s="6" t="s">
        <v>4681</v>
      </c>
      <c r="B12501" s="2" t="s">
        <v>24711</v>
      </c>
      <c r="C12501" s="6" t="s">
        <v>24712</v>
      </c>
      <c r="D12501" s="3" t="s">
        <v>3834</v>
      </c>
    </row>
    <row r="12502">
      <c r="A12502" s="6" t="s">
        <v>4681</v>
      </c>
      <c r="B12502" s="2" t="s">
        <v>24713</v>
      </c>
      <c r="C12502" s="6" t="s">
        <v>24714</v>
      </c>
      <c r="D12502" s="3" t="s">
        <v>3834</v>
      </c>
    </row>
    <row r="12503">
      <c r="A12503" s="6" t="s">
        <v>4681</v>
      </c>
      <c r="B12503" s="2" t="s">
        <v>24715</v>
      </c>
      <c r="C12503" s="6" t="s">
        <v>24716</v>
      </c>
      <c r="D12503" s="3" t="s">
        <v>3836</v>
      </c>
    </row>
    <row r="12504">
      <c r="A12504" s="6" t="s">
        <v>4681</v>
      </c>
      <c r="B12504" s="2" t="s">
        <v>24717</v>
      </c>
      <c r="C12504" s="6" t="s">
        <v>24718</v>
      </c>
      <c r="D12504" s="3" t="s">
        <v>3836</v>
      </c>
    </row>
    <row r="12505">
      <c r="A12505" s="6" t="s">
        <v>4681</v>
      </c>
      <c r="B12505" s="2" t="s">
        <v>24719</v>
      </c>
      <c r="C12505" s="6" t="s">
        <v>24720</v>
      </c>
      <c r="D12505" s="3" t="s">
        <v>3836</v>
      </c>
    </row>
    <row r="12506">
      <c r="A12506" s="6" t="s">
        <v>4681</v>
      </c>
      <c r="B12506" s="2" t="s">
        <v>24721</v>
      </c>
      <c r="C12506" s="6" t="s">
        <v>24722</v>
      </c>
      <c r="D12506" s="3" t="s">
        <v>3836</v>
      </c>
    </row>
    <row r="12507">
      <c r="A12507" s="6" t="s">
        <v>4681</v>
      </c>
      <c r="B12507" s="2" t="s">
        <v>24723</v>
      </c>
      <c r="C12507" s="6" t="s">
        <v>24724</v>
      </c>
      <c r="D12507" s="3" t="s">
        <v>3836</v>
      </c>
    </row>
    <row r="12508">
      <c r="A12508" s="6" t="s">
        <v>4681</v>
      </c>
      <c r="B12508" s="2" t="s">
        <v>24725</v>
      </c>
      <c r="C12508" s="6" t="s">
        <v>24726</v>
      </c>
      <c r="D12508" s="3" t="s">
        <v>3836</v>
      </c>
    </row>
    <row r="12509">
      <c r="A12509" s="6" t="s">
        <v>4681</v>
      </c>
      <c r="B12509" s="2" t="s">
        <v>24727</v>
      </c>
      <c r="C12509" s="6" t="s">
        <v>24728</v>
      </c>
      <c r="D12509" s="3" t="s">
        <v>3836</v>
      </c>
    </row>
    <row r="12510">
      <c r="A12510" s="6" t="s">
        <v>4681</v>
      </c>
      <c r="B12510" s="2" t="s">
        <v>24729</v>
      </c>
      <c r="C12510" s="6" t="s">
        <v>24730</v>
      </c>
      <c r="D12510" s="3" t="s">
        <v>3836</v>
      </c>
    </row>
    <row r="12511">
      <c r="A12511" s="6" t="s">
        <v>4681</v>
      </c>
      <c r="B12511" s="2" t="s">
        <v>24731</v>
      </c>
      <c r="C12511" s="6" t="s">
        <v>24732</v>
      </c>
      <c r="D12511" s="3" t="s">
        <v>3836</v>
      </c>
    </row>
    <row r="12512">
      <c r="A12512" s="6" t="s">
        <v>4681</v>
      </c>
      <c r="B12512" s="2" t="s">
        <v>24733</v>
      </c>
      <c r="C12512" s="6" t="s">
        <v>24734</v>
      </c>
      <c r="D12512" s="3" t="s">
        <v>3836</v>
      </c>
    </row>
    <row r="12513">
      <c r="A12513" s="6" t="s">
        <v>4681</v>
      </c>
      <c r="B12513" s="2" t="s">
        <v>24735</v>
      </c>
      <c r="C12513" s="6" t="s">
        <v>24736</v>
      </c>
      <c r="D12513" s="3" t="s">
        <v>3839</v>
      </c>
    </row>
    <row r="12514">
      <c r="A12514" s="6" t="s">
        <v>4681</v>
      </c>
      <c r="B12514" s="2" t="s">
        <v>24737</v>
      </c>
      <c r="C12514" s="6" t="s">
        <v>24738</v>
      </c>
      <c r="D12514" s="3" t="s">
        <v>3839</v>
      </c>
    </row>
    <row r="12515">
      <c r="A12515" s="6" t="s">
        <v>4681</v>
      </c>
      <c r="B12515" s="2" t="s">
        <v>24739</v>
      </c>
      <c r="C12515" s="6" t="s">
        <v>24740</v>
      </c>
      <c r="D12515" s="3" t="s">
        <v>3839</v>
      </c>
    </row>
    <row r="12516">
      <c r="A12516" s="6" t="s">
        <v>4681</v>
      </c>
      <c r="B12516" s="2" t="s">
        <v>24741</v>
      </c>
      <c r="C12516" s="6" t="s">
        <v>24742</v>
      </c>
      <c r="D12516" s="3" t="s">
        <v>3839</v>
      </c>
    </row>
    <row r="12517">
      <c r="A12517" s="6" t="s">
        <v>4681</v>
      </c>
      <c r="B12517" s="2" t="s">
        <v>24743</v>
      </c>
      <c r="C12517" s="6" t="s">
        <v>24744</v>
      </c>
      <c r="D12517" s="3" t="s">
        <v>3839</v>
      </c>
    </row>
    <row r="12518">
      <c r="A12518" s="6" t="s">
        <v>4681</v>
      </c>
      <c r="B12518" s="2" t="s">
        <v>24745</v>
      </c>
      <c r="C12518" s="6" t="s">
        <v>24746</v>
      </c>
      <c r="D12518" s="3" t="s">
        <v>3839</v>
      </c>
    </row>
    <row r="12519">
      <c r="A12519" s="6" t="s">
        <v>4681</v>
      </c>
      <c r="B12519" s="2" t="s">
        <v>24747</v>
      </c>
      <c r="C12519" s="6" t="s">
        <v>24748</v>
      </c>
      <c r="D12519" s="3" t="s">
        <v>3839</v>
      </c>
    </row>
    <row r="12520">
      <c r="A12520" s="6" t="s">
        <v>4681</v>
      </c>
      <c r="B12520" s="2" t="s">
        <v>24749</v>
      </c>
      <c r="C12520" s="6" t="s">
        <v>24750</v>
      </c>
      <c r="D12520" s="3" t="s">
        <v>3839</v>
      </c>
    </row>
    <row r="12521">
      <c r="A12521" s="6" t="s">
        <v>4681</v>
      </c>
      <c r="B12521" s="2" t="s">
        <v>24751</v>
      </c>
      <c r="C12521" s="6" t="s">
        <v>24752</v>
      </c>
      <c r="D12521" s="3" t="s">
        <v>3839</v>
      </c>
    </row>
    <row r="12522">
      <c r="A12522" s="6" t="s">
        <v>4681</v>
      </c>
      <c r="B12522" s="2" t="s">
        <v>24753</v>
      </c>
      <c r="C12522" s="6" t="s">
        <v>24754</v>
      </c>
      <c r="D12522" s="3" t="s">
        <v>3839</v>
      </c>
    </row>
    <row r="12523">
      <c r="A12523" s="6" t="s">
        <v>4681</v>
      </c>
      <c r="B12523" s="2" t="s">
        <v>24755</v>
      </c>
      <c r="C12523" s="6" t="s">
        <v>24756</v>
      </c>
      <c r="D12523" s="3" t="s">
        <v>3841</v>
      </c>
    </row>
    <row r="12524">
      <c r="A12524" s="6" t="s">
        <v>4681</v>
      </c>
      <c r="B12524" s="2" t="s">
        <v>24757</v>
      </c>
      <c r="C12524" s="6" t="s">
        <v>24758</v>
      </c>
      <c r="D12524" s="3" t="s">
        <v>3841</v>
      </c>
    </row>
    <row r="12525">
      <c r="A12525" s="6" t="s">
        <v>4681</v>
      </c>
      <c r="B12525" s="2" t="s">
        <v>24759</v>
      </c>
      <c r="C12525" s="6" t="s">
        <v>24760</v>
      </c>
      <c r="D12525" s="3" t="s">
        <v>3841</v>
      </c>
    </row>
    <row r="12526">
      <c r="A12526" s="6" t="s">
        <v>4681</v>
      </c>
      <c r="B12526" s="2" t="s">
        <v>24761</v>
      </c>
      <c r="C12526" s="6" t="s">
        <v>24762</v>
      </c>
      <c r="D12526" s="3" t="s">
        <v>3841</v>
      </c>
    </row>
    <row r="12527">
      <c r="A12527" s="6" t="s">
        <v>4681</v>
      </c>
      <c r="B12527" s="2" t="s">
        <v>24763</v>
      </c>
      <c r="C12527" s="6" t="s">
        <v>24764</v>
      </c>
      <c r="D12527" s="3" t="s">
        <v>3841</v>
      </c>
    </row>
    <row r="12528">
      <c r="A12528" s="6" t="s">
        <v>4681</v>
      </c>
      <c r="B12528" s="2" t="s">
        <v>24765</v>
      </c>
      <c r="C12528" s="6" t="s">
        <v>24766</v>
      </c>
      <c r="D12528" s="3" t="s">
        <v>3841</v>
      </c>
    </row>
    <row r="12529">
      <c r="A12529" s="6" t="s">
        <v>4681</v>
      </c>
      <c r="B12529" s="2" t="s">
        <v>24767</v>
      </c>
      <c r="C12529" s="6" t="s">
        <v>24768</v>
      </c>
      <c r="D12529" s="3" t="s">
        <v>3841</v>
      </c>
    </row>
    <row r="12530">
      <c r="A12530" s="6" t="s">
        <v>4681</v>
      </c>
      <c r="B12530" s="2" t="s">
        <v>24769</v>
      </c>
      <c r="C12530" s="6" t="s">
        <v>24770</v>
      </c>
      <c r="D12530" s="3" t="s">
        <v>3841</v>
      </c>
    </row>
    <row r="12531">
      <c r="A12531" s="6" t="s">
        <v>4681</v>
      </c>
      <c r="B12531" s="2" t="s">
        <v>24771</v>
      </c>
      <c r="C12531" s="6" t="s">
        <v>24772</v>
      </c>
      <c r="D12531" s="3" t="s">
        <v>3841</v>
      </c>
    </row>
    <row r="12532">
      <c r="A12532" s="6" t="s">
        <v>4681</v>
      </c>
      <c r="B12532" s="2" t="s">
        <v>24773</v>
      </c>
      <c r="C12532" s="6" t="s">
        <v>24774</v>
      </c>
      <c r="D12532" s="3" t="s">
        <v>3841</v>
      </c>
    </row>
    <row r="12533">
      <c r="A12533" s="6" t="s">
        <v>4681</v>
      </c>
      <c r="B12533" s="2" t="s">
        <v>24775</v>
      </c>
      <c r="C12533" s="6" t="s">
        <v>24776</v>
      </c>
      <c r="D12533" s="3" t="s">
        <v>3843</v>
      </c>
    </row>
    <row r="12534">
      <c r="A12534" s="6" t="s">
        <v>4681</v>
      </c>
      <c r="B12534" s="2" t="s">
        <v>24777</v>
      </c>
      <c r="C12534" s="6" t="s">
        <v>24778</v>
      </c>
      <c r="D12534" s="3" t="s">
        <v>3843</v>
      </c>
    </row>
    <row r="12535">
      <c r="A12535" s="6" t="s">
        <v>4681</v>
      </c>
      <c r="B12535" s="2" t="s">
        <v>24779</v>
      </c>
      <c r="C12535" s="6" t="s">
        <v>24780</v>
      </c>
      <c r="D12535" s="3" t="s">
        <v>3843</v>
      </c>
    </row>
    <row r="12536">
      <c r="A12536" s="6" t="s">
        <v>4681</v>
      </c>
      <c r="B12536" s="2" t="s">
        <v>24781</v>
      </c>
      <c r="C12536" s="6" t="s">
        <v>24782</v>
      </c>
      <c r="D12536" s="3" t="s">
        <v>3843</v>
      </c>
    </row>
    <row r="12537">
      <c r="A12537" s="6" t="s">
        <v>4681</v>
      </c>
      <c r="B12537" s="2" t="s">
        <v>24783</v>
      </c>
      <c r="C12537" s="6" t="s">
        <v>24784</v>
      </c>
      <c r="D12537" s="3" t="s">
        <v>3843</v>
      </c>
    </row>
    <row r="12538">
      <c r="A12538" s="6" t="s">
        <v>4681</v>
      </c>
      <c r="B12538" s="2" t="s">
        <v>24785</v>
      </c>
      <c r="C12538" s="6" t="s">
        <v>24786</v>
      </c>
      <c r="D12538" s="3" t="s">
        <v>3843</v>
      </c>
    </row>
    <row r="12539">
      <c r="A12539" s="6" t="s">
        <v>4681</v>
      </c>
      <c r="B12539" s="2" t="s">
        <v>24787</v>
      </c>
      <c r="C12539" s="6" t="s">
        <v>24788</v>
      </c>
      <c r="D12539" s="3" t="s">
        <v>3843</v>
      </c>
    </row>
    <row r="12540">
      <c r="A12540" s="6" t="s">
        <v>4681</v>
      </c>
      <c r="B12540" s="2" t="s">
        <v>24789</v>
      </c>
      <c r="C12540" s="6" t="s">
        <v>24790</v>
      </c>
      <c r="D12540" s="3" t="s">
        <v>3843</v>
      </c>
    </row>
    <row r="12541">
      <c r="A12541" s="6" t="s">
        <v>4681</v>
      </c>
      <c r="B12541" s="2" t="s">
        <v>24791</v>
      </c>
      <c r="C12541" s="6" t="s">
        <v>24792</v>
      </c>
      <c r="D12541" s="3" t="s">
        <v>3843</v>
      </c>
    </row>
    <row r="12542">
      <c r="A12542" s="6" t="s">
        <v>4681</v>
      </c>
      <c r="B12542" s="2" t="s">
        <v>24793</v>
      </c>
      <c r="C12542" s="6" t="s">
        <v>24794</v>
      </c>
      <c r="D12542" s="3" t="s">
        <v>3843</v>
      </c>
    </row>
    <row r="12543">
      <c r="A12543" s="6" t="s">
        <v>4681</v>
      </c>
      <c r="B12543" s="2" t="s">
        <v>24795</v>
      </c>
      <c r="C12543" s="6" t="s">
        <v>24796</v>
      </c>
      <c r="D12543" s="3" t="s">
        <v>3845</v>
      </c>
    </row>
    <row r="12544">
      <c r="A12544" s="6" t="s">
        <v>4681</v>
      </c>
      <c r="B12544" s="2" t="s">
        <v>24797</v>
      </c>
      <c r="C12544" s="6" t="s">
        <v>24798</v>
      </c>
      <c r="D12544" s="3" t="s">
        <v>3845</v>
      </c>
    </row>
    <row r="12545">
      <c r="A12545" s="6" t="s">
        <v>4681</v>
      </c>
      <c r="B12545" s="2" t="s">
        <v>24799</v>
      </c>
      <c r="C12545" s="6" t="s">
        <v>24800</v>
      </c>
      <c r="D12545" s="3" t="s">
        <v>3845</v>
      </c>
    </row>
    <row r="12546">
      <c r="A12546" s="6" t="s">
        <v>4681</v>
      </c>
      <c r="B12546" s="2" t="s">
        <v>24801</v>
      </c>
      <c r="C12546" s="6" t="s">
        <v>24802</v>
      </c>
      <c r="D12546" s="3" t="s">
        <v>3845</v>
      </c>
    </row>
    <row r="12547">
      <c r="A12547" s="6" t="s">
        <v>4681</v>
      </c>
      <c r="B12547" s="2" t="s">
        <v>24803</v>
      </c>
      <c r="C12547" s="6" t="s">
        <v>24804</v>
      </c>
      <c r="D12547" s="3" t="s">
        <v>3845</v>
      </c>
    </row>
    <row r="12548">
      <c r="A12548" s="6" t="s">
        <v>4681</v>
      </c>
      <c r="B12548" s="2" t="s">
        <v>24805</v>
      </c>
      <c r="C12548" s="6" t="s">
        <v>24806</v>
      </c>
      <c r="D12548" s="3" t="s">
        <v>3845</v>
      </c>
    </row>
    <row r="12549">
      <c r="A12549" s="6" t="s">
        <v>4681</v>
      </c>
      <c r="B12549" s="2" t="s">
        <v>24807</v>
      </c>
      <c r="C12549" s="6" t="s">
        <v>24808</v>
      </c>
      <c r="D12549" s="3" t="s">
        <v>3845</v>
      </c>
    </row>
    <row r="12550">
      <c r="A12550" s="6" t="s">
        <v>4681</v>
      </c>
      <c r="B12550" s="2" t="s">
        <v>24809</v>
      </c>
      <c r="C12550" s="6" t="s">
        <v>24810</v>
      </c>
      <c r="D12550" s="3" t="s">
        <v>3845</v>
      </c>
    </row>
    <row r="12551">
      <c r="A12551" s="6" t="s">
        <v>4681</v>
      </c>
      <c r="B12551" s="2" t="s">
        <v>24811</v>
      </c>
      <c r="C12551" s="6" t="s">
        <v>24812</v>
      </c>
      <c r="D12551" s="3" t="s">
        <v>3845</v>
      </c>
    </row>
    <row r="12552">
      <c r="A12552" s="6" t="s">
        <v>4681</v>
      </c>
      <c r="B12552" s="2" t="s">
        <v>24813</v>
      </c>
      <c r="C12552" s="6" t="s">
        <v>24814</v>
      </c>
      <c r="D12552" s="3" t="s">
        <v>3845</v>
      </c>
    </row>
    <row r="12553">
      <c r="A12553" s="6" t="s">
        <v>4681</v>
      </c>
      <c r="B12553" s="2" t="s">
        <v>24815</v>
      </c>
      <c r="C12553" s="6" t="s">
        <v>24816</v>
      </c>
      <c r="D12553" s="3" t="s">
        <v>3847</v>
      </c>
    </row>
    <row r="12554">
      <c r="A12554" s="6" t="s">
        <v>4681</v>
      </c>
      <c r="B12554" s="2" t="s">
        <v>24817</v>
      </c>
      <c r="C12554" s="6" t="s">
        <v>24818</v>
      </c>
      <c r="D12554" s="3" t="s">
        <v>3847</v>
      </c>
    </row>
    <row r="12555">
      <c r="A12555" s="6" t="s">
        <v>4681</v>
      </c>
      <c r="B12555" s="2" t="s">
        <v>24819</v>
      </c>
      <c r="C12555" s="6" t="s">
        <v>24820</v>
      </c>
      <c r="D12555" s="3" t="s">
        <v>3847</v>
      </c>
    </row>
    <row r="12556">
      <c r="A12556" s="6" t="s">
        <v>4681</v>
      </c>
      <c r="B12556" s="2" t="s">
        <v>24821</v>
      </c>
      <c r="C12556" s="6" t="s">
        <v>24822</v>
      </c>
      <c r="D12556" s="3" t="s">
        <v>3847</v>
      </c>
    </row>
    <row r="12557">
      <c r="A12557" s="6" t="s">
        <v>4681</v>
      </c>
      <c r="B12557" s="2" t="s">
        <v>24823</v>
      </c>
      <c r="C12557" s="6" t="s">
        <v>24824</v>
      </c>
      <c r="D12557" s="3" t="s">
        <v>3847</v>
      </c>
    </row>
    <row r="12558">
      <c r="A12558" s="6" t="s">
        <v>4681</v>
      </c>
      <c r="B12558" s="2" t="s">
        <v>24825</v>
      </c>
      <c r="C12558" s="6" t="s">
        <v>24826</v>
      </c>
      <c r="D12558" s="3" t="s">
        <v>3847</v>
      </c>
    </row>
    <row r="12559">
      <c r="A12559" s="6" t="s">
        <v>4681</v>
      </c>
      <c r="B12559" s="2" t="s">
        <v>24827</v>
      </c>
      <c r="C12559" s="6" t="s">
        <v>24828</v>
      </c>
      <c r="D12559" s="3" t="s">
        <v>3847</v>
      </c>
    </row>
    <row r="12560">
      <c r="A12560" s="6" t="s">
        <v>4681</v>
      </c>
      <c r="B12560" s="2" t="s">
        <v>24829</v>
      </c>
      <c r="C12560" s="6" t="s">
        <v>24830</v>
      </c>
      <c r="D12560" s="3" t="s">
        <v>3847</v>
      </c>
    </row>
    <row r="12561">
      <c r="A12561" s="6" t="s">
        <v>4681</v>
      </c>
      <c r="B12561" s="2" t="s">
        <v>24831</v>
      </c>
      <c r="C12561" s="6" t="s">
        <v>24832</v>
      </c>
      <c r="D12561" s="3" t="s">
        <v>3847</v>
      </c>
    </row>
    <row r="12562">
      <c r="A12562" s="6" t="s">
        <v>4681</v>
      </c>
      <c r="B12562" s="2" t="s">
        <v>24833</v>
      </c>
      <c r="C12562" s="6" t="s">
        <v>24834</v>
      </c>
      <c r="D12562" s="3" t="s">
        <v>3847</v>
      </c>
    </row>
    <row r="12563">
      <c r="A12563" s="6" t="s">
        <v>4681</v>
      </c>
      <c r="B12563" s="2" t="s">
        <v>24835</v>
      </c>
      <c r="C12563" s="6" t="s">
        <v>24836</v>
      </c>
      <c r="D12563" s="3" t="s">
        <v>3849</v>
      </c>
    </row>
    <row r="12564">
      <c r="A12564" s="6" t="s">
        <v>4681</v>
      </c>
      <c r="B12564" s="2" t="s">
        <v>24837</v>
      </c>
      <c r="C12564" s="6" t="s">
        <v>24838</v>
      </c>
      <c r="D12564" s="3" t="s">
        <v>3849</v>
      </c>
    </row>
    <row r="12565">
      <c r="A12565" s="6" t="s">
        <v>4681</v>
      </c>
      <c r="B12565" s="2" t="s">
        <v>24839</v>
      </c>
      <c r="C12565" s="6" t="s">
        <v>24840</v>
      </c>
      <c r="D12565" s="3" t="s">
        <v>3849</v>
      </c>
    </row>
    <row r="12566">
      <c r="A12566" s="6" t="s">
        <v>4681</v>
      </c>
      <c r="B12566" s="2" t="s">
        <v>24841</v>
      </c>
      <c r="C12566" s="6" t="s">
        <v>24842</v>
      </c>
      <c r="D12566" s="3" t="s">
        <v>3849</v>
      </c>
    </row>
    <row r="12567">
      <c r="A12567" s="6" t="s">
        <v>4681</v>
      </c>
      <c r="B12567" s="2" t="s">
        <v>24843</v>
      </c>
      <c r="C12567" s="6" t="s">
        <v>24844</v>
      </c>
      <c r="D12567" s="3" t="s">
        <v>3849</v>
      </c>
    </row>
    <row r="12568">
      <c r="A12568" s="6" t="s">
        <v>4681</v>
      </c>
      <c r="B12568" s="2" t="s">
        <v>24845</v>
      </c>
      <c r="C12568" s="6" t="s">
        <v>24846</v>
      </c>
      <c r="D12568" s="3" t="s">
        <v>3849</v>
      </c>
    </row>
    <row r="12569">
      <c r="A12569" s="6" t="s">
        <v>4681</v>
      </c>
      <c r="B12569" s="2" t="s">
        <v>24847</v>
      </c>
      <c r="C12569" s="6" t="s">
        <v>24848</v>
      </c>
      <c r="D12569" s="3" t="s">
        <v>3849</v>
      </c>
    </row>
    <row r="12570">
      <c r="A12570" s="6" t="s">
        <v>4681</v>
      </c>
      <c r="B12570" s="2" t="s">
        <v>24849</v>
      </c>
      <c r="C12570" s="6" t="s">
        <v>24850</v>
      </c>
      <c r="D12570" s="3" t="s">
        <v>3849</v>
      </c>
    </row>
    <row r="12571">
      <c r="A12571" s="6" t="s">
        <v>4681</v>
      </c>
      <c r="B12571" s="2" t="s">
        <v>24851</v>
      </c>
      <c r="C12571" s="6" t="s">
        <v>24852</v>
      </c>
      <c r="D12571" s="3" t="s">
        <v>3849</v>
      </c>
    </row>
    <row r="12572">
      <c r="A12572" s="6" t="s">
        <v>4681</v>
      </c>
      <c r="B12572" s="2" t="s">
        <v>24853</v>
      </c>
      <c r="C12572" s="6" t="s">
        <v>24854</v>
      </c>
      <c r="D12572" s="3" t="s">
        <v>3849</v>
      </c>
    </row>
    <row r="12573">
      <c r="A12573" s="6" t="s">
        <v>4681</v>
      </c>
      <c r="B12573" s="2" t="s">
        <v>24855</v>
      </c>
      <c r="C12573" s="6" t="s">
        <v>24856</v>
      </c>
      <c r="D12573" s="3" t="s">
        <v>3851</v>
      </c>
    </row>
    <row r="12574">
      <c r="A12574" s="6" t="s">
        <v>4681</v>
      </c>
      <c r="B12574" s="2" t="s">
        <v>24857</v>
      </c>
      <c r="C12574" s="6" t="s">
        <v>24858</v>
      </c>
      <c r="D12574" s="3" t="s">
        <v>3851</v>
      </c>
    </row>
    <row r="12575">
      <c r="A12575" s="6" t="s">
        <v>4681</v>
      </c>
      <c r="B12575" s="2" t="s">
        <v>24859</v>
      </c>
      <c r="C12575" s="6" t="s">
        <v>24860</v>
      </c>
      <c r="D12575" s="3" t="s">
        <v>3851</v>
      </c>
    </row>
    <row r="12576">
      <c r="A12576" s="6" t="s">
        <v>4681</v>
      </c>
      <c r="B12576" s="2" t="s">
        <v>24861</v>
      </c>
      <c r="C12576" s="6" t="s">
        <v>24862</v>
      </c>
      <c r="D12576" s="3" t="s">
        <v>3851</v>
      </c>
    </row>
    <row r="12577">
      <c r="A12577" s="6" t="s">
        <v>4681</v>
      </c>
      <c r="B12577" s="2" t="s">
        <v>24863</v>
      </c>
      <c r="C12577" s="6" t="s">
        <v>24864</v>
      </c>
      <c r="D12577" s="3" t="s">
        <v>3851</v>
      </c>
    </row>
    <row r="12578">
      <c r="A12578" s="6" t="s">
        <v>4681</v>
      </c>
      <c r="B12578" s="2" t="s">
        <v>24865</v>
      </c>
      <c r="C12578" s="6" t="s">
        <v>24866</v>
      </c>
      <c r="D12578" s="3" t="s">
        <v>3851</v>
      </c>
    </row>
    <row r="12579">
      <c r="A12579" s="6" t="s">
        <v>4681</v>
      </c>
      <c r="B12579" s="2" t="s">
        <v>24867</v>
      </c>
      <c r="C12579" s="6" t="s">
        <v>24868</v>
      </c>
      <c r="D12579" s="3" t="s">
        <v>3851</v>
      </c>
    </row>
    <row r="12580">
      <c r="A12580" s="6" t="s">
        <v>4681</v>
      </c>
      <c r="B12580" s="2" t="s">
        <v>24869</v>
      </c>
      <c r="C12580" s="6" t="s">
        <v>24870</v>
      </c>
      <c r="D12580" s="3" t="s">
        <v>3851</v>
      </c>
    </row>
    <row r="12581">
      <c r="A12581" s="6" t="s">
        <v>4681</v>
      </c>
      <c r="B12581" s="2" t="s">
        <v>24871</v>
      </c>
      <c r="C12581" s="6" t="s">
        <v>24872</v>
      </c>
      <c r="D12581" s="3" t="s">
        <v>3851</v>
      </c>
    </row>
    <row r="12582">
      <c r="A12582" s="6" t="s">
        <v>4681</v>
      </c>
      <c r="B12582" s="2" t="s">
        <v>24873</v>
      </c>
      <c r="C12582" s="6" t="s">
        <v>24874</v>
      </c>
      <c r="D12582" s="3" t="s">
        <v>3851</v>
      </c>
    </row>
    <row r="12583">
      <c r="A12583" s="6" t="s">
        <v>4681</v>
      </c>
      <c r="B12583" s="2" t="s">
        <v>24875</v>
      </c>
      <c r="C12583" s="6" t="s">
        <v>24876</v>
      </c>
      <c r="D12583" s="3" t="s">
        <v>3853</v>
      </c>
    </row>
    <row r="12584">
      <c r="A12584" s="6" t="s">
        <v>4681</v>
      </c>
      <c r="B12584" s="2" t="s">
        <v>24877</v>
      </c>
      <c r="C12584" s="6" t="s">
        <v>24878</v>
      </c>
      <c r="D12584" s="3" t="s">
        <v>3853</v>
      </c>
    </row>
    <row r="12585">
      <c r="A12585" s="6" t="s">
        <v>4681</v>
      </c>
      <c r="B12585" s="2" t="s">
        <v>24879</v>
      </c>
      <c r="C12585" s="6" t="s">
        <v>24880</v>
      </c>
      <c r="D12585" s="3" t="s">
        <v>3853</v>
      </c>
    </row>
    <row r="12586">
      <c r="A12586" s="6" t="s">
        <v>4681</v>
      </c>
      <c r="B12586" s="2" t="s">
        <v>24881</v>
      </c>
      <c r="C12586" s="6" t="s">
        <v>24882</v>
      </c>
      <c r="D12586" s="3" t="s">
        <v>3853</v>
      </c>
    </row>
    <row r="12587">
      <c r="A12587" s="6" t="s">
        <v>4681</v>
      </c>
      <c r="B12587" s="2" t="s">
        <v>24883</v>
      </c>
      <c r="C12587" s="6" t="s">
        <v>24884</v>
      </c>
      <c r="D12587" s="3" t="s">
        <v>3853</v>
      </c>
    </row>
    <row r="12588">
      <c r="A12588" s="6" t="s">
        <v>4681</v>
      </c>
      <c r="B12588" s="2" t="s">
        <v>24885</v>
      </c>
      <c r="C12588" s="6" t="s">
        <v>24886</v>
      </c>
      <c r="D12588" s="3" t="s">
        <v>3853</v>
      </c>
    </row>
    <row r="12589">
      <c r="A12589" s="6" t="s">
        <v>4681</v>
      </c>
      <c r="B12589" s="2" t="s">
        <v>24887</v>
      </c>
      <c r="C12589" s="6" t="s">
        <v>24888</v>
      </c>
      <c r="D12589" s="3" t="s">
        <v>3853</v>
      </c>
    </row>
    <row r="12590">
      <c r="A12590" s="6" t="s">
        <v>4681</v>
      </c>
      <c r="B12590" s="2" t="s">
        <v>24889</v>
      </c>
      <c r="C12590" s="6" t="s">
        <v>24890</v>
      </c>
      <c r="D12590" s="3" t="s">
        <v>3853</v>
      </c>
    </row>
    <row r="12591">
      <c r="A12591" s="6" t="s">
        <v>4681</v>
      </c>
      <c r="B12591" s="2" t="s">
        <v>24891</v>
      </c>
      <c r="C12591" s="6" t="s">
        <v>24892</v>
      </c>
      <c r="D12591" s="3" t="s">
        <v>3853</v>
      </c>
    </row>
    <row r="12592">
      <c r="A12592" s="6" t="s">
        <v>4681</v>
      </c>
      <c r="B12592" s="2" t="s">
        <v>24893</v>
      </c>
      <c r="C12592" s="6" t="s">
        <v>24894</v>
      </c>
      <c r="D12592" s="3" t="s">
        <v>3853</v>
      </c>
    </row>
    <row r="12593">
      <c r="A12593" s="6" t="s">
        <v>4681</v>
      </c>
      <c r="B12593" s="2" t="s">
        <v>24895</v>
      </c>
      <c r="C12593" s="6" t="s">
        <v>24896</v>
      </c>
      <c r="D12593" s="3" t="s">
        <v>3855</v>
      </c>
    </row>
    <row r="12594">
      <c r="A12594" s="6" t="s">
        <v>4681</v>
      </c>
      <c r="B12594" s="2" t="s">
        <v>24897</v>
      </c>
      <c r="C12594" s="6" t="s">
        <v>24898</v>
      </c>
      <c r="D12594" s="3" t="s">
        <v>3855</v>
      </c>
    </row>
    <row r="12595">
      <c r="A12595" s="6" t="s">
        <v>4681</v>
      </c>
      <c r="B12595" s="2" t="s">
        <v>24899</v>
      </c>
      <c r="C12595" s="6" t="s">
        <v>24900</v>
      </c>
      <c r="D12595" s="3" t="s">
        <v>3855</v>
      </c>
    </row>
    <row r="12596">
      <c r="A12596" s="6" t="s">
        <v>4681</v>
      </c>
      <c r="B12596" s="2" t="s">
        <v>24901</v>
      </c>
      <c r="C12596" s="6" t="s">
        <v>24902</v>
      </c>
      <c r="D12596" s="3" t="s">
        <v>3855</v>
      </c>
    </row>
    <row r="12597">
      <c r="A12597" s="6" t="s">
        <v>4681</v>
      </c>
      <c r="B12597" s="2" t="s">
        <v>24903</v>
      </c>
      <c r="C12597" s="6" t="s">
        <v>24904</v>
      </c>
      <c r="D12597" s="3" t="s">
        <v>3855</v>
      </c>
    </row>
    <row r="12598">
      <c r="A12598" s="6" t="s">
        <v>4681</v>
      </c>
      <c r="B12598" s="2" t="s">
        <v>24905</v>
      </c>
      <c r="C12598" s="6" t="s">
        <v>24906</v>
      </c>
      <c r="D12598" s="3" t="s">
        <v>3855</v>
      </c>
    </row>
    <row r="12599">
      <c r="A12599" s="6" t="s">
        <v>4681</v>
      </c>
      <c r="B12599" s="2" t="s">
        <v>24907</v>
      </c>
      <c r="C12599" s="6" t="s">
        <v>24908</v>
      </c>
      <c r="D12599" s="3" t="s">
        <v>3855</v>
      </c>
    </row>
    <row r="12600">
      <c r="A12600" s="6" t="s">
        <v>4681</v>
      </c>
      <c r="B12600" s="2" t="s">
        <v>24909</v>
      </c>
      <c r="C12600" s="6" t="s">
        <v>24910</v>
      </c>
      <c r="D12600" s="3" t="s">
        <v>3855</v>
      </c>
    </row>
    <row r="12601">
      <c r="A12601" s="6" t="s">
        <v>4681</v>
      </c>
      <c r="B12601" s="2" t="s">
        <v>24911</v>
      </c>
      <c r="C12601" s="6" t="s">
        <v>24912</v>
      </c>
      <c r="D12601" s="3" t="s">
        <v>3855</v>
      </c>
    </row>
    <row r="12602">
      <c r="A12602" s="6" t="s">
        <v>4681</v>
      </c>
      <c r="B12602" s="2" t="s">
        <v>24913</v>
      </c>
      <c r="C12602" s="6" t="s">
        <v>24914</v>
      </c>
      <c r="D12602" s="3" t="s">
        <v>3855</v>
      </c>
    </row>
    <row r="12603">
      <c r="A12603" s="6" t="s">
        <v>4681</v>
      </c>
      <c r="B12603" s="2" t="s">
        <v>24915</v>
      </c>
      <c r="C12603" s="6" t="s">
        <v>24916</v>
      </c>
      <c r="D12603" s="3" t="s">
        <v>3858</v>
      </c>
    </row>
    <row r="12604">
      <c r="A12604" s="6" t="s">
        <v>4681</v>
      </c>
      <c r="B12604" s="2" t="s">
        <v>24917</v>
      </c>
      <c r="C12604" s="6" t="s">
        <v>24918</v>
      </c>
      <c r="D12604" s="3" t="s">
        <v>3858</v>
      </c>
    </row>
    <row r="12605">
      <c r="A12605" s="6" t="s">
        <v>4681</v>
      </c>
      <c r="B12605" s="2" t="s">
        <v>24919</v>
      </c>
      <c r="C12605" s="6" t="s">
        <v>24920</v>
      </c>
      <c r="D12605" s="3" t="s">
        <v>3858</v>
      </c>
    </row>
    <row r="12606">
      <c r="A12606" s="6" t="s">
        <v>4681</v>
      </c>
      <c r="B12606" s="2" t="s">
        <v>24921</v>
      </c>
      <c r="C12606" s="6" t="s">
        <v>24922</v>
      </c>
      <c r="D12606" s="3" t="s">
        <v>3858</v>
      </c>
    </row>
    <row r="12607">
      <c r="A12607" s="6" t="s">
        <v>4681</v>
      </c>
      <c r="B12607" s="2" t="s">
        <v>24923</v>
      </c>
      <c r="C12607" s="6" t="s">
        <v>24924</v>
      </c>
      <c r="D12607" s="3" t="s">
        <v>3858</v>
      </c>
    </row>
    <row r="12608">
      <c r="A12608" s="6" t="s">
        <v>4681</v>
      </c>
      <c r="B12608" s="2" t="s">
        <v>24925</v>
      </c>
      <c r="C12608" s="6" t="s">
        <v>24926</v>
      </c>
      <c r="D12608" s="3" t="s">
        <v>3858</v>
      </c>
    </row>
    <row r="12609">
      <c r="A12609" s="6" t="s">
        <v>4681</v>
      </c>
      <c r="B12609" s="2" t="s">
        <v>24927</v>
      </c>
      <c r="C12609" s="6" t="s">
        <v>24928</v>
      </c>
      <c r="D12609" s="3" t="s">
        <v>3858</v>
      </c>
    </row>
    <row r="12610">
      <c r="A12610" s="6" t="s">
        <v>4681</v>
      </c>
      <c r="B12610" s="2" t="s">
        <v>24929</v>
      </c>
      <c r="C12610" s="6" t="s">
        <v>24930</v>
      </c>
      <c r="D12610" s="3" t="s">
        <v>3858</v>
      </c>
    </row>
    <row r="12611">
      <c r="A12611" s="6" t="s">
        <v>4681</v>
      </c>
      <c r="B12611" s="2" t="s">
        <v>24931</v>
      </c>
      <c r="C12611" s="6" t="s">
        <v>24932</v>
      </c>
      <c r="D12611" s="3" t="s">
        <v>3858</v>
      </c>
    </row>
    <row r="12612">
      <c r="A12612" s="6" t="s">
        <v>4681</v>
      </c>
      <c r="B12612" s="2" t="s">
        <v>24933</v>
      </c>
      <c r="C12612" s="6" t="s">
        <v>24934</v>
      </c>
      <c r="D12612" s="3" t="s">
        <v>3858</v>
      </c>
    </row>
    <row r="12613">
      <c r="A12613" s="6" t="s">
        <v>4681</v>
      </c>
      <c r="B12613" s="2" t="s">
        <v>24935</v>
      </c>
      <c r="C12613" s="6" t="s">
        <v>24936</v>
      </c>
      <c r="D12613" s="3" t="s">
        <v>3860</v>
      </c>
    </row>
    <row r="12614">
      <c r="A12614" s="6" t="s">
        <v>4681</v>
      </c>
      <c r="B12614" s="2" t="s">
        <v>24937</v>
      </c>
      <c r="C12614" s="6" t="s">
        <v>24938</v>
      </c>
      <c r="D12614" s="3" t="s">
        <v>3860</v>
      </c>
    </row>
    <row r="12615">
      <c r="A12615" s="6" t="s">
        <v>4681</v>
      </c>
      <c r="B12615" s="2" t="s">
        <v>24939</v>
      </c>
      <c r="C12615" s="6" t="s">
        <v>24940</v>
      </c>
      <c r="D12615" s="3" t="s">
        <v>3860</v>
      </c>
    </row>
    <row r="12616">
      <c r="A12616" s="6" t="s">
        <v>4681</v>
      </c>
      <c r="B12616" s="2" t="s">
        <v>24941</v>
      </c>
      <c r="C12616" s="6" t="s">
        <v>24942</v>
      </c>
      <c r="D12616" s="3" t="s">
        <v>3860</v>
      </c>
    </row>
    <row r="12617">
      <c r="A12617" s="6" t="s">
        <v>4681</v>
      </c>
      <c r="B12617" s="2" t="s">
        <v>24943</v>
      </c>
      <c r="C12617" s="6" t="s">
        <v>24944</v>
      </c>
      <c r="D12617" s="3" t="s">
        <v>3860</v>
      </c>
    </row>
    <row r="12618">
      <c r="A12618" s="6" t="s">
        <v>4681</v>
      </c>
      <c r="B12618" s="2" t="s">
        <v>24945</v>
      </c>
      <c r="C12618" s="6" t="s">
        <v>24946</v>
      </c>
      <c r="D12618" s="3" t="s">
        <v>3860</v>
      </c>
    </row>
    <row r="12619">
      <c r="A12619" s="6" t="s">
        <v>4681</v>
      </c>
      <c r="B12619" s="2" t="s">
        <v>24947</v>
      </c>
      <c r="C12619" s="6" t="s">
        <v>24948</v>
      </c>
      <c r="D12619" s="3" t="s">
        <v>3860</v>
      </c>
    </row>
    <row r="12620">
      <c r="A12620" s="6" t="s">
        <v>4681</v>
      </c>
      <c r="B12620" s="2" t="s">
        <v>24949</v>
      </c>
      <c r="C12620" s="6" t="s">
        <v>24950</v>
      </c>
      <c r="D12620" s="3" t="s">
        <v>3860</v>
      </c>
    </row>
    <row r="12621">
      <c r="A12621" s="6" t="s">
        <v>4681</v>
      </c>
      <c r="B12621" s="2" t="s">
        <v>24951</v>
      </c>
      <c r="C12621" s="6" t="s">
        <v>24952</v>
      </c>
      <c r="D12621" s="3" t="s">
        <v>3860</v>
      </c>
    </row>
    <row r="12622">
      <c r="A12622" s="6" t="s">
        <v>4681</v>
      </c>
      <c r="B12622" s="2" t="s">
        <v>24953</v>
      </c>
      <c r="C12622" s="6" t="s">
        <v>24954</v>
      </c>
      <c r="D12622" s="3" t="s">
        <v>3860</v>
      </c>
    </row>
    <row r="12623">
      <c r="A12623" s="6" t="s">
        <v>4681</v>
      </c>
      <c r="B12623" s="2" t="s">
        <v>24955</v>
      </c>
      <c r="C12623" s="6" t="s">
        <v>24956</v>
      </c>
      <c r="D12623" s="3" t="s">
        <v>3862</v>
      </c>
    </row>
    <row r="12624">
      <c r="A12624" s="6" t="s">
        <v>4681</v>
      </c>
      <c r="B12624" s="2" t="s">
        <v>24957</v>
      </c>
      <c r="C12624" s="6" t="s">
        <v>24958</v>
      </c>
      <c r="D12624" s="3" t="s">
        <v>3862</v>
      </c>
    </row>
    <row r="12625">
      <c r="A12625" s="6" t="s">
        <v>4681</v>
      </c>
      <c r="B12625" s="2" t="s">
        <v>24959</v>
      </c>
      <c r="C12625" s="6" t="s">
        <v>24960</v>
      </c>
      <c r="D12625" s="3" t="s">
        <v>3862</v>
      </c>
    </row>
    <row r="12626">
      <c r="A12626" s="6" t="s">
        <v>4681</v>
      </c>
      <c r="B12626" s="2" t="s">
        <v>24961</v>
      </c>
      <c r="C12626" s="6" t="s">
        <v>24962</v>
      </c>
      <c r="D12626" s="3" t="s">
        <v>3862</v>
      </c>
    </row>
    <row r="12627">
      <c r="A12627" s="6" t="s">
        <v>4681</v>
      </c>
      <c r="B12627" s="2" t="s">
        <v>24963</v>
      </c>
      <c r="C12627" s="6" t="s">
        <v>24964</v>
      </c>
      <c r="D12627" s="3" t="s">
        <v>3862</v>
      </c>
    </row>
    <row r="12628">
      <c r="A12628" s="6" t="s">
        <v>4681</v>
      </c>
      <c r="B12628" s="2" t="s">
        <v>24965</v>
      </c>
      <c r="C12628" s="6" t="s">
        <v>24966</v>
      </c>
      <c r="D12628" s="3" t="s">
        <v>3862</v>
      </c>
    </row>
    <row r="12629">
      <c r="A12629" s="6" t="s">
        <v>4681</v>
      </c>
      <c r="B12629" s="2" t="s">
        <v>24967</v>
      </c>
      <c r="C12629" s="6" t="s">
        <v>24968</v>
      </c>
      <c r="D12629" s="3" t="s">
        <v>3862</v>
      </c>
    </row>
    <row r="12630">
      <c r="A12630" s="6" t="s">
        <v>4681</v>
      </c>
      <c r="B12630" s="2" t="s">
        <v>24969</v>
      </c>
      <c r="C12630" s="6" t="s">
        <v>24970</v>
      </c>
      <c r="D12630" s="3" t="s">
        <v>3862</v>
      </c>
    </row>
    <row r="12631">
      <c r="A12631" s="6" t="s">
        <v>4681</v>
      </c>
      <c r="B12631" s="2" t="s">
        <v>24971</v>
      </c>
      <c r="C12631" s="6" t="s">
        <v>24972</v>
      </c>
      <c r="D12631" s="3" t="s">
        <v>3862</v>
      </c>
    </row>
    <row r="12632">
      <c r="A12632" s="6" t="s">
        <v>4681</v>
      </c>
      <c r="B12632" s="2" t="s">
        <v>24973</v>
      </c>
      <c r="C12632" s="6" t="s">
        <v>24974</v>
      </c>
      <c r="D12632" s="3" t="s">
        <v>3862</v>
      </c>
    </row>
    <row r="12633">
      <c r="A12633" s="6" t="s">
        <v>4681</v>
      </c>
      <c r="B12633" s="2" t="s">
        <v>24975</v>
      </c>
      <c r="C12633" s="6" t="s">
        <v>24976</v>
      </c>
      <c r="D12633" s="3" t="s">
        <v>3864</v>
      </c>
    </row>
    <row r="12634">
      <c r="A12634" s="6" t="s">
        <v>4681</v>
      </c>
      <c r="B12634" s="2" t="s">
        <v>24977</v>
      </c>
      <c r="C12634" s="6" t="s">
        <v>24978</v>
      </c>
      <c r="D12634" s="3" t="s">
        <v>3864</v>
      </c>
    </row>
    <row r="12635">
      <c r="A12635" s="6" t="s">
        <v>4681</v>
      </c>
      <c r="B12635" s="2" t="s">
        <v>24979</v>
      </c>
      <c r="C12635" s="6" t="s">
        <v>24980</v>
      </c>
      <c r="D12635" s="3" t="s">
        <v>3864</v>
      </c>
    </row>
    <row r="12636">
      <c r="A12636" s="6" t="s">
        <v>4681</v>
      </c>
      <c r="B12636" s="2" t="s">
        <v>24981</v>
      </c>
      <c r="C12636" s="6" t="s">
        <v>24982</v>
      </c>
      <c r="D12636" s="3" t="s">
        <v>3864</v>
      </c>
    </row>
    <row r="12637">
      <c r="A12637" s="6" t="s">
        <v>4681</v>
      </c>
      <c r="B12637" s="2" t="s">
        <v>24983</v>
      </c>
      <c r="C12637" s="6" t="s">
        <v>24984</v>
      </c>
      <c r="D12637" s="3" t="s">
        <v>3864</v>
      </c>
    </row>
    <row r="12638">
      <c r="A12638" s="6" t="s">
        <v>4681</v>
      </c>
      <c r="B12638" s="2" t="s">
        <v>24985</v>
      </c>
      <c r="C12638" s="6" t="s">
        <v>24986</v>
      </c>
      <c r="D12638" s="3" t="s">
        <v>3864</v>
      </c>
    </row>
    <row r="12639">
      <c r="A12639" s="6" t="s">
        <v>4681</v>
      </c>
      <c r="B12639" s="2" t="s">
        <v>24987</v>
      </c>
      <c r="C12639" s="6" t="s">
        <v>24988</v>
      </c>
      <c r="D12639" s="3" t="s">
        <v>3864</v>
      </c>
    </row>
    <row r="12640">
      <c r="A12640" s="6" t="s">
        <v>4681</v>
      </c>
      <c r="B12640" s="2" t="s">
        <v>24989</v>
      </c>
      <c r="C12640" s="6" t="s">
        <v>24990</v>
      </c>
      <c r="D12640" s="3" t="s">
        <v>3864</v>
      </c>
    </row>
    <row r="12641">
      <c r="A12641" s="6" t="s">
        <v>4681</v>
      </c>
      <c r="B12641" s="2" t="s">
        <v>24991</v>
      </c>
      <c r="C12641" s="6" t="s">
        <v>24992</v>
      </c>
      <c r="D12641" s="3" t="s">
        <v>3864</v>
      </c>
    </row>
    <row r="12642">
      <c r="A12642" s="6" t="s">
        <v>4681</v>
      </c>
      <c r="B12642" s="2" t="s">
        <v>24993</v>
      </c>
      <c r="C12642" s="6" t="s">
        <v>24994</v>
      </c>
      <c r="D12642" s="3" t="s">
        <v>3864</v>
      </c>
    </row>
    <row r="12643">
      <c r="A12643" s="6" t="s">
        <v>4681</v>
      </c>
      <c r="B12643" s="2" t="s">
        <v>24995</v>
      </c>
      <c r="C12643" s="6" t="s">
        <v>24996</v>
      </c>
      <c r="D12643" s="3" t="s">
        <v>3866</v>
      </c>
    </row>
    <row r="12644">
      <c r="A12644" s="6" t="s">
        <v>4681</v>
      </c>
      <c r="B12644" s="2" t="s">
        <v>24997</v>
      </c>
      <c r="C12644" s="6" t="s">
        <v>24998</v>
      </c>
      <c r="D12644" s="3" t="s">
        <v>3866</v>
      </c>
    </row>
    <row r="12645">
      <c r="A12645" s="6" t="s">
        <v>4681</v>
      </c>
      <c r="B12645" s="2" t="s">
        <v>24999</v>
      </c>
      <c r="C12645" s="6" t="s">
        <v>25000</v>
      </c>
      <c r="D12645" s="3" t="s">
        <v>3866</v>
      </c>
    </row>
    <row r="12646">
      <c r="A12646" s="6" t="s">
        <v>4681</v>
      </c>
      <c r="B12646" s="2" t="s">
        <v>25001</v>
      </c>
      <c r="C12646" s="6" t="s">
        <v>25002</v>
      </c>
      <c r="D12646" s="3" t="s">
        <v>3866</v>
      </c>
    </row>
    <row r="12647">
      <c r="A12647" s="6" t="s">
        <v>4681</v>
      </c>
      <c r="B12647" s="2" t="s">
        <v>25003</v>
      </c>
      <c r="C12647" s="6" t="s">
        <v>25004</v>
      </c>
      <c r="D12647" s="3" t="s">
        <v>3866</v>
      </c>
    </row>
    <row r="12648">
      <c r="A12648" s="6" t="s">
        <v>4681</v>
      </c>
      <c r="B12648" s="2" t="s">
        <v>25005</v>
      </c>
      <c r="C12648" s="6" t="s">
        <v>25006</v>
      </c>
      <c r="D12648" s="3" t="s">
        <v>3866</v>
      </c>
    </row>
    <row r="12649">
      <c r="A12649" s="6" t="s">
        <v>4681</v>
      </c>
      <c r="B12649" s="2" t="s">
        <v>25007</v>
      </c>
      <c r="C12649" s="6" t="s">
        <v>25008</v>
      </c>
      <c r="D12649" s="3" t="s">
        <v>3866</v>
      </c>
    </row>
    <row r="12650">
      <c r="A12650" s="6" t="s">
        <v>4681</v>
      </c>
      <c r="B12650" s="2" t="s">
        <v>25009</v>
      </c>
      <c r="C12650" s="6" t="s">
        <v>25010</v>
      </c>
      <c r="D12650" s="3" t="s">
        <v>3866</v>
      </c>
    </row>
    <row r="12651">
      <c r="A12651" s="6" t="s">
        <v>4681</v>
      </c>
      <c r="B12651" s="2" t="s">
        <v>25011</v>
      </c>
      <c r="C12651" s="6" t="s">
        <v>25012</v>
      </c>
      <c r="D12651" s="3" t="s">
        <v>3866</v>
      </c>
    </row>
    <row r="12652">
      <c r="A12652" s="6" t="s">
        <v>4681</v>
      </c>
      <c r="B12652" s="2" t="s">
        <v>25013</v>
      </c>
      <c r="C12652" s="6" t="s">
        <v>25014</v>
      </c>
      <c r="D12652" s="3" t="s">
        <v>3866</v>
      </c>
    </row>
    <row r="12653">
      <c r="A12653" s="6" t="s">
        <v>4681</v>
      </c>
      <c r="B12653" s="2" t="s">
        <v>25015</v>
      </c>
      <c r="C12653" s="6" t="s">
        <v>25016</v>
      </c>
      <c r="D12653" s="3" t="s">
        <v>3868</v>
      </c>
    </row>
    <row r="12654">
      <c r="A12654" s="6" t="s">
        <v>4681</v>
      </c>
      <c r="B12654" s="2" t="s">
        <v>25017</v>
      </c>
      <c r="C12654" s="6" t="s">
        <v>25018</v>
      </c>
      <c r="D12654" s="3" t="s">
        <v>3868</v>
      </c>
    </row>
    <row r="12655">
      <c r="A12655" s="6" t="s">
        <v>4681</v>
      </c>
      <c r="B12655" s="2" t="s">
        <v>25019</v>
      </c>
      <c r="C12655" s="6" t="s">
        <v>25020</v>
      </c>
      <c r="D12655" s="3" t="s">
        <v>3868</v>
      </c>
    </row>
    <row r="12656">
      <c r="A12656" s="6" t="s">
        <v>4681</v>
      </c>
      <c r="B12656" s="2" t="s">
        <v>25021</v>
      </c>
      <c r="C12656" s="6" t="s">
        <v>25022</v>
      </c>
      <c r="D12656" s="3" t="s">
        <v>3868</v>
      </c>
    </row>
    <row r="12657">
      <c r="A12657" s="6" t="s">
        <v>4681</v>
      </c>
      <c r="B12657" s="2" t="s">
        <v>25023</v>
      </c>
      <c r="C12657" s="6" t="s">
        <v>25024</v>
      </c>
      <c r="D12657" s="3" t="s">
        <v>3868</v>
      </c>
    </row>
    <row r="12658">
      <c r="A12658" s="6" t="s">
        <v>4681</v>
      </c>
      <c r="B12658" s="2" t="s">
        <v>25025</v>
      </c>
      <c r="C12658" s="6" t="s">
        <v>25026</v>
      </c>
      <c r="D12658" s="3" t="s">
        <v>3868</v>
      </c>
    </row>
    <row r="12659">
      <c r="A12659" s="6" t="s">
        <v>4681</v>
      </c>
      <c r="B12659" s="2" t="s">
        <v>25027</v>
      </c>
      <c r="C12659" s="6" t="s">
        <v>25028</v>
      </c>
      <c r="D12659" s="3" t="s">
        <v>3868</v>
      </c>
    </row>
    <row r="12660">
      <c r="A12660" s="6" t="s">
        <v>4681</v>
      </c>
      <c r="B12660" s="2" t="s">
        <v>25029</v>
      </c>
      <c r="C12660" s="6" t="s">
        <v>25030</v>
      </c>
      <c r="D12660" s="3" t="s">
        <v>3868</v>
      </c>
    </row>
    <row r="12661">
      <c r="A12661" s="6" t="s">
        <v>4681</v>
      </c>
      <c r="B12661" s="2" t="s">
        <v>25031</v>
      </c>
      <c r="C12661" s="6" t="s">
        <v>25032</v>
      </c>
      <c r="D12661" s="3" t="s">
        <v>3868</v>
      </c>
    </row>
    <row r="12662">
      <c r="A12662" s="6" t="s">
        <v>4681</v>
      </c>
      <c r="B12662" s="2" t="s">
        <v>25033</v>
      </c>
      <c r="C12662" s="6" t="s">
        <v>25034</v>
      </c>
      <c r="D12662" s="3" t="s">
        <v>3868</v>
      </c>
    </row>
    <row r="12663">
      <c r="A12663" s="6" t="s">
        <v>4681</v>
      </c>
      <c r="B12663" s="2" t="s">
        <v>25035</v>
      </c>
      <c r="C12663" s="6" t="s">
        <v>25036</v>
      </c>
      <c r="D12663" s="3" t="s">
        <v>3870</v>
      </c>
    </row>
    <row r="12664">
      <c r="A12664" s="6" t="s">
        <v>4681</v>
      </c>
      <c r="B12664" s="2" t="s">
        <v>25037</v>
      </c>
      <c r="C12664" s="6" t="s">
        <v>25038</v>
      </c>
      <c r="D12664" s="3" t="s">
        <v>3870</v>
      </c>
    </row>
    <row r="12665">
      <c r="A12665" s="6" t="s">
        <v>4681</v>
      </c>
      <c r="B12665" s="2" t="s">
        <v>25039</v>
      </c>
      <c r="C12665" s="6" t="s">
        <v>25040</v>
      </c>
      <c r="D12665" s="3" t="s">
        <v>3870</v>
      </c>
    </row>
    <row r="12666">
      <c r="A12666" s="6" t="s">
        <v>4681</v>
      </c>
      <c r="B12666" s="2" t="s">
        <v>25041</v>
      </c>
      <c r="C12666" s="6" t="s">
        <v>25042</v>
      </c>
      <c r="D12666" s="3" t="s">
        <v>3870</v>
      </c>
    </row>
    <row r="12667">
      <c r="A12667" s="6" t="s">
        <v>4681</v>
      </c>
      <c r="B12667" s="2" t="s">
        <v>25043</v>
      </c>
      <c r="C12667" s="6" t="s">
        <v>25044</v>
      </c>
      <c r="D12667" s="3" t="s">
        <v>3870</v>
      </c>
    </row>
    <row r="12668">
      <c r="A12668" s="6" t="s">
        <v>4681</v>
      </c>
      <c r="B12668" s="2" t="s">
        <v>25045</v>
      </c>
      <c r="C12668" s="6" t="s">
        <v>25046</v>
      </c>
      <c r="D12668" s="3" t="s">
        <v>3870</v>
      </c>
    </row>
    <row r="12669">
      <c r="A12669" s="6" t="s">
        <v>4681</v>
      </c>
      <c r="B12669" s="2" t="s">
        <v>25047</v>
      </c>
      <c r="C12669" s="6" t="s">
        <v>25048</v>
      </c>
      <c r="D12669" s="3" t="s">
        <v>3870</v>
      </c>
    </row>
    <row r="12670">
      <c r="A12670" s="6" t="s">
        <v>4681</v>
      </c>
      <c r="B12670" s="2" t="s">
        <v>25049</v>
      </c>
      <c r="C12670" s="6" t="s">
        <v>25050</v>
      </c>
      <c r="D12670" s="3" t="s">
        <v>3870</v>
      </c>
    </row>
    <row r="12671">
      <c r="A12671" s="6" t="s">
        <v>4681</v>
      </c>
      <c r="B12671" s="2" t="s">
        <v>25051</v>
      </c>
      <c r="C12671" s="6" t="s">
        <v>25052</v>
      </c>
      <c r="D12671" s="3" t="s">
        <v>3870</v>
      </c>
    </row>
    <row r="12672">
      <c r="A12672" s="6" t="s">
        <v>4681</v>
      </c>
      <c r="B12672" s="2" t="s">
        <v>25053</v>
      </c>
      <c r="C12672" s="6" t="s">
        <v>25054</v>
      </c>
      <c r="D12672" s="3" t="s">
        <v>3870</v>
      </c>
    </row>
    <row r="12673">
      <c r="A12673" s="6" t="s">
        <v>4681</v>
      </c>
      <c r="B12673" s="2" t="s">
        <v>25055</v>
      </c>
      <c r="C12673" s="6" t="s">
        <v>25056</v>
      </c>
      <c r="D12673" s="3" t="s">
        <v>3872</v>
      </c>
    </row>
    <row r="12674">
      <c r="A12674" s="6" t="s">
        <v>4681</v>
      </c>
      <c r="B12674" s="2" t="s">
        <v>25057</v>
      </c>
      <c r="C12674" s="6" t="s">
        <v>25058</v>
      </c>
      <c r="D12674" s="3" t="s">
        <v>3872</v>
      </c>
    </row>
    <row r="12675">
      <c r="A12675" s="6" t="s">
        <v>4681</v>
      </c>
      <c r="B12675" s="2" t="s">
        <v>25059</v>
      </c>
      <c r="C12675" s="6" t="s">
        <v>25060</v>
      </c>
      <c r="D12675" s="3" t="s">
        <v>3872</v>
      </c>
    </row>
    <row r="12676">
      <c r="A12676" s="6" t="s">
        <v>4681</v>
      </c>
      <c r="B12676" s="2" t="s">
        <v>25061</v>
      </c>
      <c r="C12676" s="6" t="s">
        <v>25062</v>
      </c>
      <c r="D12676" s="3" t="s">
        <v>3872</v>
      </c>
    </row>
    <row r="12677">
      <c r="A12677" s="6" t="s">
        <v>4681</v>
      </c>
      <c r="B12677" s="2" t="s">
        <v>25063</v>
      </c>
      <c r="C12677" s="6" t="s">
        <v>25064</v>
      </c>
      <c r="D12677" s="3" t="s">
        <v>3872</v>
      </c>
    </row>
    <row r="12678">
      <c r="A12678" s="6" t="s">
        <v>4681</v>
      </c>
      <c r="B12678" s="2" t="s">
        <v>25065</v>
      </c>
      <c r="C12678" s="6" t="s">
        <v>25066</v>
      </c>
      <c r="D12678" s="3" t="s">
        <v>3872</v>
      </c>
    </row>
    <row r="12679">
      <c r="A12679" s="6" t="s">
        <v>4681</v>
      </c>
      <c r="B12679" s="2" t="s">
        <v>25067</v>
      </c>
      <c r="C12679" s="6" t="s">
        <v>25068</v>
      </c>
      <c r="D12679" s="3" t="s">
        <v>3872</v>
      </c>
    </row>
    <row r="12680">
      <c r="A12680" s="6" t="s">
        <v>4681</v>
      </c>
      <c r="B12680" s="2" t="s">
        <v>25069</v>
      </c>
      <c r="C12680" s="6" t="s">
        <v>25070</v>
      </c>
      <c r="D12680" s="3" t="s">
        <v>3872</v>
      </c>
    </row>
    <row r="12681">
      <c r="A12681" s="6" t="s">
        <v>4681</v>
      </c>
      <c r="B12681" s="2" t="s">
        <v>25071</v>
      </c>
      <c r="C12681" s="6" t="s">
        <v>25072</v>
      </c>
      <c r="D12681" s="3" t="s">
        <v>3872</v>
      </c>
    </row>
    <row r="12682">
      <c r="A12682" s="6" t="s">
        <v>4681</v>
      </c>
      <c r="B12682" s="2" t="s">
        <v>25073</v>
      </c>
      <c r="C12682" s="6" t="s">
        <v>25074</v>
      </c>
      <c r="D12682" s="3" t="s">
        <v>3872</v>
      </c>
    </row>
    <row r="12683">
      <c r="A12683" s="6" t="s">
        <v>4681</v>
      </c>
      <c r="B12683" s="2" t="s">
        <v>25075</v>
      </c>
      <c r="C12683" s="6" t="s">
        <v>25076</v>
      </c>
      <c r="D12683" s="3" t="s">
        <v>3874</v>
      </c>
    </row>
    <row r="12684">
      <c r="A12684" s="6" t="s">
        <v>4681</v>
      </c>
      <c r="B12684" s="2" t="s">
        <v>25077</v>
      </c>
      <c r="C12684" s="6" t="s">
        <v>25078</v>
      </c>
      <c r="D12684" s="3" t="s">
        <v>3874</v>
      </c>
    </row>
    <row r="12685">
      <c r="A12685" s="6" t="s">
        <v>4681</v>
      </c>
      <c r="B12685" s="2" t="s">
        <v>25079</v>
      </c>
      <c r="C12685" s="6" t="s">
        <v>25080</v>
      </c>
      <c r="D12685" s="3" t="s">
        <v>3874</v>
      </c>
    </row>
    <row r="12686">
      <c r="A12686" s="6" t="s">
        <v>4681</v>
      </c>
      <c r="B12686" s="2" t="s">
        <v>25081</v>
      </c>
      <c r="C12686" s="6" t="s">
        <v>25082</v>
      </c>
      <c r="D12686" s="3" t="s">
        <v>3874</v>
      </c>
    </row>
    <row r="12687">
      <c r="A12687" s="6" t="s">
        <v>4681</v>
      </c>
      <c r="B12687" s="2" t="s">
        <v>25083</v>
      </c>
      <c r="C12687" s="6" t="s">
        <v>25084</v>
      </c>
      <c r="D12687" s="3" t="s">
        <v>3874</v>
      </c>
    </row>
    <row r="12688">
      <c r="A12688" s="6" t="s">
        <v>4681</v>
      </c>
      <c r="B12688" s="2" t="s">
        <v>25085</v>
      </c>
      <c r="C12688" s="6" t="s">
        <v>25086</v>
      </c>
      <c r="D12688" s="3" t="s">
        <v>3874</v>
      </c>
    </row>
    <row r="12689">
      <c r="A12689" s="6" t="s">
        <v>4681</v>
      </c>
      <c r="B12689" s="2" t="s">
        <v>25087</v>
      </c>
      <c r="C12689" s="6" t="s">
        <v>25088</v>
      </c>
      <c r="D12689" s="3" t="s">
        <v>3874</v>
      </c>
    </row>
    <row r="12690">
      <c r="A12690" s="6" t="s">
        <v>4681</v>
      </c>
      <c r="B12690" s="2" t="s">
        <v>25089</v>
      </c>
      <c r="C12690" s="6" t="s">
        <v>25090</v>
      </c>
      <c r="D12690" s="3" t="s">
        <v>3874</v>
      </c>
    </row>
    <row r="12691">
      <c r="A12691" s="6" t="s">
        <v>4681</v>
      </c>
      <c r="B12691" s="2" t="s">
        <v>25091</v>
      </c>
      <c r="C12691" s="6" t="s">
        <v>25092</v>
      </c>
      <c r="D12691" s="3" t="s">
        <v>3874</v>
      </c>
    </row>
    <row r="12692">
      <c r="A12692" s="6" t="s">
        <v>4681</v>
      </c>
      <c r="B12692" s="2" t="s">
        <v>25093</v>
      </c>
      <c r="C12692" s="6" t="s">
        <v>25094</v>
      </c>
      <c r="D12692" s="3" t="s">
        <v>3874</v>
      </c>
    </row>
    <row r="12693">
      <c r="A12693" s="6" t="s">
        <v>4681</v>
      </c>
      <c r="B12693" s="2" t="s">
        <v>25095</v>
      </c>
      <c r="C12693" s="6" t="s">
        <v>25096</v>
      </c>
      <c r="D12693" s="3" t="s">
        <v>3876</v>
      </c>
    </row>
    <row r="12694">
      <c r="A12694" s="6" t="s">
        <v>4681</v>
      </c>
      <c r="B12694" s="2" t="s">
        <v>25097</v>
      </c>
      <c r="C12694" s="6" t="s">
        <v>25098</v>
      </c>
      <c r="D12694" s="3" t="s">
        <v>3876</v>
      </c>
    </row>
    <row r="12695">
      <c r="A12695" s="6" t="s">
        <v>4681</v>
      </c>
      <c r="B12695" s="2" t="s">
        <v>25099</v>
      </c>
      <c r="C12695" s="6" t="s">
        <v>25100</v>
      </c>
      <c r="D12695" s="3" t="s">
        <v>3876</v>
      </c>
    </row>
    <row r="12696">
      <c r="A12696" s="6" t="s">
        <v>4681</v>
      </c>
      <c r="B12696" s="2" t="s">
        <v>25101</v>
      </c>
      <c r="C12696" s="6" t="s">
        <v>25102</v>
      </c>
      <c r="D12696" s="3" t="s">
        <v>3876</v>
      </c>
    </row>
    <row r="12697">
      <c r="A12697" s="6" t="s">
        <v>4681</v>
      </c>
      <c r="B12697" s="2" t="s">
        <v>25103</v>
      </c>
      <c r="C12697" s="6" t="s">
        <v>25104</v>
      </c>
      <c r="D12697" s="3" t="s">
        <v>3876</v>
      </c>
    </row>
    <row r="12698">
      <c r="A12698" s="6" t="s">
        <v>4681</v>
      </c>
      <c r="B12698" s="2" t="s">
        <v>25105</v>
      </c>
      <c r="C12698" s="6" t="s">
        <v>25106</v>
      </c>
      <c r="D12698" s="3" t="s">
        <v>3876</v>
      </c>
    </row>
    <row r="12699">
      <c r="A12699" s="6" t="s">
        <v>4681</v>
      </c>
      <c r="B12699" s="2" t="s">
        <v>25107</v>
      </c>
      <c r="C12699" s="6" t="s">
        <v>25108</v>
      </c>
      <c r="D12699" s="3" t="s">
        <v>3876</v>
      </c>
    </row>
    <row r="12700">
      <c r="A12700" s="6" t="s">
        <v>4681</v>
      </c>
      <c r="B12700" s="2" t="s">
        <v>25109</v>
      </c>
      <c r="C12700" s="6" t="s">
        <v>25110</v>
      </c>
      <c r="D12700" s="3" t="s">
        <v>3876</v>
      </c>
    </row>
    <row r="12701">
      <c r="A12701" s="6" t="s">
        <v>4681</v>
      </c>
      <c r="B12701" s="2" t="s">
        <v>25111</v>
      </c>
      <c r="C12701" s="6" t="s">
        <v>25112</v>
      </c>
      <c r="D12701" s="3" t="s">
        <v>3876</v>
      </c>
    </row>
    <row r="12702">
      <c r="A12702" s="6" t="s">
        <v>4681</v>
      </c>
      <c r="B12702" s="2" t="s">
        <v>25113</v>
      </c>
      <c r="C12702" s="6" t="s">
        <v>25114</v>
      </c>
      <c r="D12702" s="3" t="s">
        <v>3876</v>
      </c>
    </row>
    <row r="12703">
      <c r="A12703" s="6" t="s">
        <v>4681</v>
      </c>
      <c r="B12703" s="2" t="s">
        <v>25115</v>
      </c>
      <c r="C12703" s="6" t="s">
        <v>25116</v>
      </c>
      <c r="D12703" s="3" t="s">
        <v>3879</v>
      </c>
    </row>
    <row r="12704">
      <c r="A12704" s="6" t="s">
        <v>4681</v>
      </c>
      <c r="B12704" s="2" t="s">
        <v>25117</v>
      </c>
      <c r="C12704" s="6" t="s">
        <v>25118</v>
      </c>
      <c r="D12704" s="3" t="s">
        <v>3879</v>
      </c>
    </row>
    <row r="12705">
      <c r="A12705" s="6" t="s">
        <v>4681</v>
      </c>
      <c r="B12705" s="2" t="s">
        <v>25119</v>
      </c>
      <c r="C12705" s="6" t="s">
        <v>25120</v>
      </c>
      <c r="D12705" s="3" t="s">
        <v>3879</v>
      </c>
    </row>
    <row r="12706">
      <c r="A12706" s="6" t="s">
        <v>4681</v>
      </c>
      <c r="B12706" s="2" t="s">
        <v>25121</v>
      </c>
      <c r="C12706" s="6" t="s">
        <v>25122</v>
      </c>
      <c r="D12706" s="3" t="s">
        <v>3879</v>
      </c>
    </row>
    <row r="12707">
      <c r="A12707" s="6" t="s">
        <v>4681</v>
      </c>
      <c r="B12707" s="2" t="s">
        <v>25123</v>
      </c>
      <c r="C12707" s="6" t="s">
        <v>25124</v>
      </c>
      <c r="D12707" s="3" t="s">
        <v>3879</v>
      </c>
    </row>
    <row r="12708">
      <c r="A12708" s="6" t="s">
        <v>4681</v>
      </c>
      <c r="B12708" s="2" t="s">
        <v>25125</v>
      </c>
      <c r="C12708" s="6" t="s">
        <v>25126</v>
      </c>
      <c r="D12708" s="3" t="s">
        <v>3879</v>
      </c>
    </row>
    <row r="12709">
      <c r="A12709" s="6" t="s">
        <v>4681</v>
      </c>
      <c r="B12709" s="2" t="s">
        <v>25127</v>
      </c>
      <c r="C12709" s="6" t="s">
        <v>25128</v>
      </c>
      <c r="D12709" s="3" t="s">
        <v>3879</v>
      </c>
    </row>
    <row r="12710">
      <c r="A12710" s="6" t="s">
        <v>4681</v>
      </c>
      <c r="B12710" s="2" t="s">
        <v>25129</v>
      </c>
      <c r="C12710" s="6" t="s">
        <v>25130</v>
      </c>
      <c r="D12710" s="3" t="s">
        <v>3879</v>
      </c>
    </row>
    <row r="12711">
      <c r="A12711" s="6" t="s">
        <v>4681</v>
      </c>
      <c r="B12711" s="2" t="s">
        <v>25131</v>
      </c>
      <c r="C12711" s="6" t="s">
        <v>25132</v>
      </c>
      <c r="D12711" s="3" t="s">
        <v>3879</v>
      </c>
    </row>
    <row r="12712">
      <c r="A12712" s="6" t="s">
        <v>4681</v>
      </c>
      <c r="B12712" s="2" t="s">
        <v>25133</v>
      </c>
      <c r="C12712" s="6" t="s">
        <v>25134</v>
      </c>
      <c r="D12712" s="3" t="s">
        <v>3879</v>
      </c>
    </row>
    <row r="12713">
      <c r="A12713" s="6" t="s">
        <v>4681</v>
      </c>
      <c r="B12713" s="2" t="s">
        <v>25135</v>
      </c>
      <c r="C12713" s="6" t="s">
        <v>25136</v>
      </c>
      <c r="D12713" s="3" t="s">
        <v>3881</v>
      </c>
    </row>
    <row r="12714">
      <c r="A12714" s="6" t="s">
        <v>4681</v>
      </c>
      <c r="B12714" s="2" t="s">
        <v>25137</v>
      </c>
      <c r="C12714" s="6" t="s">
        <v>25138</v>
      </c>
      <c r="D12714" s="3" t="s">
        <v>3881</v>
      </c>
    </row>
    <row r="12715">
      <c r="A12715" s="6" t="s">
        <v>4681</v>
      </c>
      <c r="B12715" s="2" t="s">
        <v>25139</v>
      </c>
      <c r="C12715" s="6" t="s">
        <v>25140</v>
      </c>
      <c r="D12715" s="3" t="s">
        <v>3881</v>
      </c>
    </row>
    <row r="12716">
      <c r="A12716" s="6" t="s">
        <v>4681</v>
      </c>
      <c r="B12716" s="2" t="s">
        <v>25141</v>
      </c>
      <c r="C12716" s="6" t="s">
        <v>25142</v>
      </c>
      <c r="D12716" s="3" t="s">
        <v>3881</v>
      </c>
    </row>
    <row r="12717">
      <c r="A12717" s="6" t="s">
        <v>4681</v>
      </c>
      <c r="B12717" s="2" t="s">
        <v>25143</v>
      </c>
      <c r="C12717" s="6" t="s">
        <v>25144</v>
      </c>
      <c r="D12717" s="3" t="s">
        <v>3881</v>
      </c>
    </row>
    <row r="12718">
      <c r="A12718" s="6" t="s">
        <v>4681</v>
      </c>
      <c r="B12718" s="2" t="s">
        <v>25145</v>
      </c>
      <c r="C12718" s="6" t="s">
        <v>25146</v>
      </c>
      <c r="D12718" s="3" t="s">
        <v>3881</v>
      </c>
    </row>
    <row r="12719">
      <c r="A12719" s="6" t="s">
        <v>4681</v>
      </c>
      <c r="B12719" s="2" t="s">
        <v>25147</v>
      </c>
      <c r="C12719" s="6" t="s">
        <v>25148</v>
      </c>
      <c r="D12719" s="3" t="s">
        <v>3881</v>
      </c>
    </row>
    <row r="12720">
      <c r="A12720" s="6" t="s">
        <v>4681</v>
      </c>
      <c r="B12720" s="2" t="s">
        <v>25149</v>
      </c>
      <c r="C12720" s="6" t="s">
        <v>25150</v>
      </c>
      <c r="D12720" s="3" t="s">
        <v>3881</v>
      </c>
    </row>
    <row r="12721">
      <c r="A12721" s="6" t="s">
        <v>4681</v>
      </c>
      <c r="B12721" s="2" t="s">
        <v>25151</v>
      </c>
      <c r="C12721" s="6" t="s">
        <v>25152</v>
      </c>
      <c r="D12721" s="3" t="s">
        <v>3881</v>
      </c>
    </row>
    <row r="12722">
      <c r="A12722" s="6" t="s">
        <v>4681</v>
      </c>
      <c r="B12722" s="2" t="s">
        <v>25153</v>
      </c>
      <c r="C12722" s="6" t="s">
        <v>25154</v>
      </c>
      <c r="D12722" s="3" t="s">
        <v>3881</v>
      </c>
    </row>
    <row r="12723">
      <c r="A12723" s="6" t="s">
        <v>4681</v>
      </c>
      <c r="B12723" s="2" t="s">
        <v>25155</v>
      </c>
      <c r="C12723" s="6" t="s">
        <v>25156</v>
      </c>
      <c r="D12723" s="3" t="s">
        <v>3883</v>
      </c>
    </row>
    <row r="12724">
      <c r="A12724" s="6" t="s">
        <v>4681</v>
      </c>
      <c r="B12724" s="2" t="s">
        <v>25157</v>
      </c>
      <c r="C12724" s="6" t="s">
        <v>25158</v>
      </c>
      <c r="D12724" s="3" t="s">
        <v>3883</v>
      </c>
    </row>
    <row r="12725">
      <c r="A12725" s="6" t="s">
        <v>4681</v>
      </c>
      <c r="B12725" s="2" t="s">
        <v>25159</v>
      </c>
      <c r="C12725" s="6" t="s">
        <v>25160</v>
      </c>
      <c r="D12725" s="3" t="s">
        <v>3883</v>
      </c>
    </row>
    <row r="12726">
      <c r="A12726" s="6" t="s">
        <v>4681</v>
      </c>
      <c r="B12726" s="2" t="s">
        <v>25161</v>
      </c>
      <c r="C12726" s="6" t="s">
        <v>25162</v>
      </c>
      <c r="D12726" s="3" t="s">
        <v>3883</v>
      </c>
    </row>
    <row r="12727">
      <c r="A12727" s="6" t="s">
        <v>4681</v>
      </c>
      <c r="B12727" s="2" t="s">
        <v>25163</v>
      </c>
      <c r="C12727" s="6" t="s">
        <v>25164</v>
      </c>
      <c r="D12727" s="3" t="s">
        <v>3883</v>
      </c>
    </row>
    <row r="12728">
      <c r="A12728" s="6" t="s">
        <v>4681</v>
      </c>
      <c r="B12728" s="2" t="s">
        <v>25165</v>
      </c>
      <c r="C12728" s="6" t="s">
        <v>25166</v>
      </c>
      <c r="D12728" s="3" t="s">
        <v>3883</v>
      </c>
    </row>
    <row r="12729">
      <c r="A12729" s="6" t="s">
        <v>4681</v>
      </c>
      <c r="B12729" s="2" t="s">
        <v>25167</v>
      </c>
      <c r="C12729" s="6" t="s">
        <v>25168</v>
      </c>
      <c r="D12729" s="3" t="s">
        <v>3883</v>
      </c>
    </row>
    <row r="12730">
      <c r="A12730" s="6" t="s">
        <v>4681</v>
      </c>
      <c r="B12730" s="2" t="s">
        <v>25169</v>
      </c>
      <c r="C12730" s="6" t="s">
        <v>25170</v>
      </c>
      <c r="D12730" s="3" t="s">
        <v>3883</v>
      </c>
    </row>
    <row r="12731">
      <c r="A12731" s="6" t="s">
        <v>4681</v>
      </c>
      <c r="B12731" s="2" t="s">
        <v>25171</v>
      </c>
      <c r="C12731" s="6" t="s">
        <v>25172</v>
      </c>
      <c r="D12731" s="3" t="s">
        <v>3883</v>
      </c>
    </row>
    <row r="12732">
      <c r="A12732" s="6" t="s">
        <v>4681</v>
      </c>
      <c r="B12732" s="2" t="s">
        <v>25173</v>
      </c>
      <c r="C12732" s="6" t="s">
        <v>25174</v>
      </c>
      <c r="D12732" s="3" t="s">
        <v>3883</v>
      </c>
    </row>
    <row r="12733">
      <c r="A12733" s="6" t="s">
        <v>4681</v>
      </c>
      <c r="B12733" s="2" t="s">
        <v>25175</v>
      </c>
      <c r="C12733" s="6" t="s">
        <v>25176</v>
      </c>
      <c r="D12733" s="3" t="s">
        <v>3885</v>
      </c>
    </row>
    <row r="12734">
      <c r="A12734" s="6" t="s">
        <v>4681</v>
      </c>
      <c r="B12734" s="2" t="s">
        <v>25177</v>
      </c>
      <c r="C12734" s="6" t="s">
        <v>25178</v>
      </c>
      <c r="D12734" s="3" t="s">
        <v>3885</v>
      </c>
    </row>
    <row r="12735">
      <c r="A12735" s="6" t="s">
        <v>4681</v>
      </c>
      <c r="B12735" s="2" t="s">
        <v>25179</v>
      </c>
      <c r="C12735" s="6" t="s">
        <v>25180</v>
      </c>
      <c r="D12735" s="3" t="s">
        <v>3885</v>
      </c>
    </row>
    <row r="12736">
      <c r="A12736" s="6" t="s">
        <v>4681</v>
      </c>
      <c r="B12736" s="2" t="s">
        <v>25181</v>
      </c>
      <c r="C12736" s="6" t="s">
        <v>25182</v>
      </c>
      <c r="D12736" s="3" t="s">
        <v>3885</v>
      </c>
    </row>
    <row r="12737">
      <c r="A12737" s="6" t="s">
        <v>4681</v>
      </c>
      <c r="B12737" s="2" t="s">
        <v>25183</v>
      </c>
      <c r="C12737" s="6" t="s">
        <v>25184</v>
      </c>
      <c r="D12737" s="3" t="s">
        <v>3885</v>
      </c>
    </row>
    <row r="12738">
      <c r="A12738" s="6" t="s">
        <v>4681</v>
      </c>
      <c r="B12738" s="2" t="s">
        <v>25185</v>
      </c>
      <c r="C12738" s="6" t="s">
        <v>25186</v>
      </c>
      <c r="D12738" s="3" t="s">
        <v>3885</v>
      </c>
    </row>
    <row r="12739">
      <c r="A12739" s="6" t="s">
        <v>4681</v>
      </c>
      <c r="B12739" s="2" t="s">
        <v>25187</v>
      </c>
      <c r="C12739" s="6" t="s">
        <v>25188</v>
      </c>
      <c r="D12739" s="3" t="s">
        <v>3885</v>
      </c>
    </row>
    <row r="12740">
      <c r="A12740" s="6" t="s">
        <v>4681</v>
      </c>
      <c r="B12740" s="2" t="s">
        <v>25189</v>
      </c>
      <c r="C12740" s="6" t="s">
        <v>25190</v>
      </c>
      <c r="D12740" s="3" t="s">
        <v>3885</v>
      </c>
    </row>
    <row r="12741">
      <c r="A12741" s="6" t="s">
        <v>4681</v>
      </c>
      <c r="B12741" s="2" t="s">
        <v>25191</v>
      </c>
      <c r="C12741" s="6" t="s">
        <v>25192</v>
      </c>
      <c r="D12741" s="3" t="s">
        <v>3885</v>
      </c>
    </row>
    <row r="12742">
      <c r="A12742" s="6" t="s">
        <v>4681</v>
      </c>
      <c r="B12742" s="2" t="s">
        <v>25193</v>
      </c>
      <c r="C12742" s="6" t="s">
        <v>25194</v>
      </c>
      <c r="D12742" s="3" t="s">
        <v>3885</v>
      </c>
    </row>
    <row r="12743">
      <c r="A12743" s="6" t="s">
        <v>4681</v>
      </c>
      <c r="B12743" s="2" t="s">
        <v>25195</v>
      </c>
      <c r="C12743" s="6" t="s">
        <v>25196</v>
      </c>
      <c r="D12743" s="3" t="s">
        <v>3887</v>
      </c>
    </row>
    <row r="12744">
      <c r="A12744" s="6" t="s">
        <v>4681</v>
      </c>
      <c r="B12744" s="2" t="s">
        <v>25197</v>
      </c>
      <c r="C12744" s="6" t="s">
        <v>25198</v>
      </c>
      <c r="D12744" s="3" t="s">
        <v>3887</v>
      </c>
    </row>
    <row r="12745">
      <c r="A12745" s="6" t="s">
        <v>4681</v>
      </c>
      <c r="B12745" s="2" t="s">
        <v>25199</v>
      </c>
      <c r="C12745" s="6" t="s">
        <v>25200</v>
      </c>
      <c r="D12745" s="3" t="s">
        <v>3887</v>
      </c>
    </row>
    <row r="12746">
      <c r="A12746" s="6" t="s">
        <v>4681</v>
      </c>
      <c r="B12746" s="2" t="s">
        <v>25201</v>
      </c>
      <c r="C12746" s="6" t="s">
        <v>25202</v>
      </c>
      <c r="D12746" s="3" t="s">
        <v>3887</v>
      </c>
    </row>
    <row r="12747">
      <c r="A12747" s="6" t="s">
        <v>4681</v>
      </c>
      <c r="B12747" s="2" t="s">
        <v>25203</v>
      </c>
      <c r="C12747" s="6" t="s">
        <v>25204</v>
      </c>
      <c r="D12747" s="3" t="s">
        <v>3887</v>
      </c>
    </row>
    <row r="12748">
      <c r="A12748" s="6" t="s">
        <v>4681</v>
      </c>
      <c r="B12748" s="2" t="s">
        <v>25205</v>
      </c>
      <c r="C12748" s="6" t="s">
        <v>25206</v>
      </c>
      <c r="D12748" s="3" t="s">
        <v>3887</v>
      </c>
    </row>
    <row r="12749">
      <c r="A12749" s="6" t="s">
        <v>4681</v>
      </c>
      <c r="B12749" s="2" t="s">
        <v>25207</v>
      </c>
      <c r="C12749" s="6" t="s">
        <v>25208</v>
      </c>
      <c r="D12749" s="3" t="s">
        <v>3887</v>
      </c>
    </row>
    <row r="12750">
      <c r="A12750" s="6" t="s">
        <v>4681</v>
      </c>
      <c r="B12750" s="2" t="s">
        <v>25209</v>
      </c>
      <c r="C12750" s="6" t="s">
        <v>25210</v>
      </c>
      <c r="D12750" s="3" t="s">
        <v>3887</v>
      </c>
    </row>
    <row r="12751">
      <c r="A12751" s="6" t="s">
        <v>4681</v>
      </c>
      <c r="B12751" s="2" t="s">
        <v>25211</v>
      </c>
      <c r="C12751" s="6" t="s">
        <v>25212</v>
      </c>
      <c r="D12751" s="3" t="s">
        <v>3887</v>
      </c>
    </row>
    <row r="12752">
      <c r="A12752" s="6" t="s">
        <v>4681</v>
      </c>
      <c r="B12752" s="2" t="s">
        <v>25213</v>
      </c>
      <c r="C12752" s="6" t="s">
        <v>25214</v>
      </c>
      <c r="D12752" s="3" t="s">
        <v>3887</v>
      </c>
    </row>
    <row r="12753">
      <c r="A12753" s="6" t="s">
        <v>4681</v>
      </c>
      <c r="B12753" s="2" t="s">
        <v>25215</v>
      </c>
      <c r="C12753" s="6" t="s">
        <v>25216</v>
      </c>
      <c r="D12753" s="3" t="s">
        <v>3889</v>
      </c>
    </row>
    <row r="12754">
      <c r="A12754" s="6" t="s">
        <v>4681</v>
      </c>
      <c r="B12754" s="2" t="s">
        <v>25217</v>
      </c>
      <c r="C12754" s="6" t="s">
        <v>25218</v>
      </c>
      <c r="D12754" s="3" t="s">
        <v>3889</v>
      </c>
    </row>
    <row r="12755">
      <c r="A12755" s="6" t="s">
        <v>4681</v>
      </c>
      <c r="B12755" s="2" t="s">
        <v>25219</v>
      </c>
      <c r="C12755" s="6" t="s">
        <v>25220</v>
      </c>
      <c r="D12755" s="3" t="s">
        <v>3889</v>
      </c>
    </row>
    <row r="12756">
      <c r="A12756" s="6" t="s">
        <v>4681</v>
      </c>
      <c r="B12756" s="2" t="s">
        <v>25221</v>
      </c>
      <c r="C12756" s="6" t="s">
        <v>25222</v>
      </c>
      <c r="D12756" s="3" t="s">
        <v>3889</v>
      </c>
    </row>
    <row r="12757">
      <c r="A12757" s="6" t="s">
        <v>4681</v>
      </c>
      <c r="B12757" s="2" t="s">
        <v>25223</v>
      </c>
      <c r="C12757" s="6" t="s">
        <v>25224</v>
      </c>
      <c r="D12757" s="3" t="s">
        <v>3889</v>
      </c>
    </row>
    <row r="12758">
      <c r="A12758" s="6" t="s">
        <v>4681</v>
      </c>
      <c r="B12758" s="2" t="s">
        <v>25225</v>
      </c>
      <c r="C12758" s="6" t="s">
        <v>25226</v>
      </c>
      <c r="D12758" s="3" t="s">
        <v>3889</v>
      </c>
    </row>
    <row r="12759">
      <c r="A12759" s="6" t="s">
        <v>4681</v>
      </c>
      <c r="B12759" s="2" t="s">
        <v>25227</v>
      </c>
      <c r="C12759" s="6" t="s">
        <v>25228</v>
      </c>
      <c r="D12759" s="3" t="s">
        <v>3889</v>
      </c>
    </row>
    <row r="12760">
      <c r="A12760" s="6" t="s">
        <v>4681</v>
      </c>
      <c r="B12760" s="2" t="s">
        <v>25229</v>
      </c>
      <c r="C12760" s="6" t="s">
        <v>25230</v>
      </c>
      <c r="D12760" s="3" t="s">
        <v>3889</v>
      </c>
    </row>
    <row r="12761">
      <c r="A12761" s="6" t="s">
        <v>4681</v>
      </c>
      <c r="B12761" s="2" t="s">
        <v>25231</v>
      </c>
      <c r="C12761" s="6" t="s">
        <v>25232</v>
      </c>
      <c r="D12761" s="3" t="s">
        <v>3889</v>
      </c>
    </row>
    <row r="12762">
      <c r="A12762" s="6" t="s">
        <v>4681</v>
      </c>
      <c r="B12762" s="2" t="s">
        <v>25233</v>
      </c>
      <c r="C12762" s="6" t="s">
        <v>25234</v>
      </c>
      <c r="D12762" s="3" t="s">
        <v>3889</v>
      </c>
    </row>
    <row r="12763">
      <c r="A12763" s="6" t="s">
        <v>4681</v>
      </c>
      <c r="B12763" s="2" t="s">
        <v>25235</v>
      </c>
      <c r="C12763" s="6" t="s">
        <v>25236</v>
      </c>
      <c r="D12763" s="3" t="s">
        <v>3891</v>
      </c>
    </row>
    <row r="12764">
      <c r="A12764" s="6" t="s">
        <v>4681</v>
      </c>
      <c r="B12764" s="2" t="s">
        <v>25237</v>
      </c>
      <c r="C12764" s="6" t="s">
        <v>25238</v>
      </c>
      <c r="D12764" s="3" t="s">
        <v>3891</v>
      </c>
    </row>
    <row r="12765">
      <c r="A12765" s="6" t="s">
        <v>4681</v>
      </c>
      <c r="B12765" s="2" t="s">
        <v>25239</v>
      </c>
      <c r="C12765" s="6" t="s">
        <v>25240</v>
      </c>
      <c r="D12765" s="3" t="s">
        <v>3891</v>
      </c>
    </row>
    <row r="12766">
      <c r="A12766" s="6" t="s">
        <v>4681</v>
      </c>
      <c r="B12766" s="2" t="s">
        <v>25241</v>
      </c>
      <c r="C12766" s="6" t="s">
        <v>25242</v>
      </c>
      <c r="D12766" s="3" t="s">
        <v>3891</v>
      </c>
    </row>
    <row r="12767">
      <c r="A12767" s="6" t="s">
        <v>4681</v>
      </c>
      <c r="B12767" s="2" t="s">
        <v>25243</v>
      </c>
      <c r="C12767" s="6" t="s">
        <v>25244</v>
      </c>
      <c r="D12767" s="3" t="s">
        <v>3891</v>
      </c>
    </row>
    <row r="12768">
      <c r="A12768" s="6" t="s">
        <v>4681</v>
      </c>
      <c r="B12768" s="2" t="s">
        <v>25245</v>
      </c>
      <c r="C12768" s="6" t="s">
        <v>25246</v>
      </c>
      <c r="D12768" s="3" t="s">
        <v>3891</v>
      </c>
    </row>
    <row r="12769">
      <c r="A12769" s="6" t="s">
        <v>4681</v>
      </c>
      <c r="B12769" s="2" t="s">
        <v>25247</v>
      </c>
      <c r="C12769" s="6" t="s">
        <v>25248</v>
      </c>
      <c r="D12769" s="3" t="s">
        <v>3891</v>
      </c>
    </row>
    <row r="12770">
      <c r="A12770" s="6" t="s">
        <v>4681</v>
      </c>
      <c r="B12770" s="2" t="s">
        <v>25249</v>
      </c>
      <c r="C12770" s="6" t="s">
        <v>25250</v>
      </c>
      <c r="D12770" s="3" t="s">
        <v>3891</v>
      </c>
    </row>
    <row r="12771">
      <c r="A12771" s="6" t="s">
        <v>4681</v>
      </c>
      <c r="B12771" s="2" t="s">
        <v>25251</v>
      </c>
      <c r="C12771" s="6" t="s">
        <v>25252</v>
      </c>
      <c r="D12771" s="3" t="s">
        <v>3891</v>
      </c>
    </row>
    <row r="12772">
      <c r="A12772" s="6" t="s">
        <v>4681</v>
      </c>
      <c r="B12772" s="2" t="s">
        <v>25253</v>
      </c>
      <c r="C12772" s="6" t="s">
        <v>25254</v>
      </c>
      <c r="D12772" s="3" t="s">
        <v>3891</v>
      </c>
    </row>
    <row r="12773">
      <c r="A12773" s="6" t="s">
        <v>4681</v>
      </c>
      <c r="B12773" s="2" t="s">
        <v>25255</v>
      </c>
      <c r="C12773" s="6" t="s">
        <v>25256</v>
      </c>
      <c r="D12773" s="3" t="s">
        <v>3893</v>
      </c>
    </row>
    <row r="12774">
      <c r="A12774" s="6" t="s">
        <v>4681</v>
      </c>
      <c r="B12774" s="2" t="s">
        <v>25257</v>
      </c>
      <c r="C12774" s="6" t="s">
        <v>25258</v>
      </c>
      <c r="D12774" s="3" t="s">
        <v>3893</v>
      </c>
    </row>
    <row r="12775">
      <c r="A12775" s="6" t="s">
        <v>4681</v>
      </c>
      <c r="B12775" s="2" t="s">
        <v>25259</v>
      </c>
      <c r="C12775" s="6" t="s">
        <v>25260</v>
      </c>
      <c r="D12775" s="3" t="s">
        <v>3893</v>
      </c>
    </row>
    <row r="12776">
      <c r="A12776" s="6" t="s">
        <v>4681</v>
      </c>
      <c r="B12776" s="2" t="s">
        <v>25261</v>
      </c>
      <c r="C12776" s="6" t="s">
        <v>25262</v>
      </c>
      <c r="D12776" s="3" t="s">
        <v>3893</v>
      </c>
    </row>
    <row r="12777">
      <c r="A12777" s="6" t="s">
        <v>4681</v>
      </c>
      <c r="B12777" s="2" t="s">
        <v>25263</v>
      </c>
      <c r="C12777" s="6" t="s">
        <v>25264</v>
      </c>
      <c r="D12777" s="3" t="s">
        <v>3893</v>
      </c>
    </row>
    <row r="12778">
      <c r="A12778" s="6" t="s">
        <v>4681</v>
      </c>
      <c r="B12778" s="2" t="s">
        <v>25265</v>
      </c>
      <c r="C12778" s="6" t="s">
        <v>25266</v>
      </c>
      <c r="D12778" s="3" t="s">
        <v>3893</v>
      </c>
    </row>
    <row r="12779">
      <c r="A12779" s="6" t="s">
        <v>4681</v>
      </c>
      <c r="B12779" s="2" t="s">
        <v>25267</v>
      </c>
      <c r="C12779" s="6" t="s">
        <v>25268</v>
      </c>
      <c r="D12779" s="3" t="s">
        <v>3893</v>
      </c>
    </row>
    <row r="12780">
      <c r="A12780" s="6" t="s">
        <v>4681</v>
      </c>
      <c r="B12780" s="2" t="s">
        <v>25269</v>
      </c>
      <c r="C12780" s="6" t="s">
        <v>25270</v>
      </c>
      <c r="D12780" s="3" t="s">
        <v>3893</v>
      </c>
    </row>
    <row r="12781">
      <c r="A12781" s="6" t="s">
        <v>4681</v>
      </c>
      <c r="B12781" s="2" t="s">
        <v>25271</v>
      </c>
      <c r="C12781" s="6" t="s">
        <v>25272</v>
      </c>
      <c r="D12781" s="3" t="s">
        <v>3893</v>
      </c>
    </row>
    <row r="12782">
      <c r="A12782" s="6" t="s">
        <v>4681</v>
      </c>
      <c r="B12782" s="2" t="s">
        <v>25273</v>
      </c>
      <c r="C12782" s="6" t="s">
        <v>25274</v>
      </c>
      <c r="D12782" s="3" t="s">
        <v>3893</v>
      </c>
    </row>
    <row r="12783">
      <c r="A12783" s="6" t="s">
        <v>4681</v>
      </c>
      <c r="B12783" s="2" t="s">
        <v>25275</v>
      </c>
      <c r="C12783" s="6" t="s">
        <v>25276</v>
      </c>
      <c r="D12783" s="3" t="s">
        <v>3895</v>
      </c>
    </row>
    <row r="12784">
      <c r="A12784" s="6" t="s">
        <v>4681</v>
      </c>
      <c r="B12784" s="2" t="s">
        <v>25277</v>
      </c>
      <c r="C12784" s="6" t="s">
        <v>25278</v>
      </c>
      <c r="D12784" s="3" t="s">
        <v>3895</v>
      </c>
    </row>
    <row r="12785">
      <c r="A12785" s="6" t="s">
        <v>4681</v>
      </c>
      <c r="B12785" s="2" t="s">
        <v>25279</v>
      </c>
      <c r="C12785" s="6" t="s">
        <v>25280</v>
      </c>
      <c r="D12785" s="3" t="s">
        <v>3895</v>
      </c>
    </row>
    <row r="12786">
      <c r="A12786" s="6" t="s">
        <v>4681</v>
      </c>
      <c r="B12786" s="2" t="s">
        <v>25281</v>
      </c>
      <c r="C12786" s="6" t="s">
        <v>25282</v>
      </c>
      <c r="D12786" s="3" t="s">
        <v>3895</v>
      </c>
    </row>
    <row r="12787">
      <c r="A12787" s="6" t="s">
        <v>4681</v>
      </c>
      <c r="B12787" s="2" t="s">
        <v>25283</v>
      </c>
      <c r="C12787" s="6" t="s">
        <v>25284</v>
      </c>
      <c r="D12787" s="3" t="s">
        <v>3895</v>
      </c>
    </row>
    <row r="12788">
      <c r="A12788" s="6" t="s">
        <v>4681</v>
      </c>
      <c r="B12788" s="2" t="s">
        <v>25285</v>
      </c>
      <c r="C12788" s="6" t="s">
        <v>25286</v>
      </c>
      <c r="D12788" s="3" t="s">
        <v>3895</v>
      </c>
    </row>
    <row r="12789">
      <c r="A12789" s="6" t="s">
        <v>4681</v>
      </c>
      <c r="B12789" s="2" t="s">
        <v>25287</v>
      </c>
      <c r="C12789" s="6" t="s">
        <v>25288</v>
      </c>
      <c r="D12789" s="3" t="s">
        <v>3895</v>
      </c>
    </row>
    <row r="12790">
      <c r="A12790" s="6" t="s">
        <v>4681</v>
      </c>
      <c r="B12790" s="2" t="s">
        <v>25289</v>
      </c>
      <c r="C12790" s="6" t="s">
        <v>25290</v>
      </c>
      <c r="D12790" s="3" t="s">
        <v>3895</v>
      </c>
    </row>
    <row r="12791">
      <c r="A12791" s="6" t="s">
        <v>4681</v>
      </c>
      <c r="B12791" s="2" t="s">
        <v>25291</v>
      </c>
      <c r="C12791" s="6" t="s">
        <v>25292</v>
      </c>
      <c r="D12791" s="3" t="s">
        <v>3895</v>
      </c>
    </row>
    <row r="12792">
      <c r="A12792" s="6" t="s">
        <v>4681</v>
      </c>
      <c r="B12792" s="2" t="s">
        <v>25293</v>
      </c>
      <c r="C12792" s="6" t="s">
        <v>25294</v>
      </c>
      <c r="D12792" s="3" t="s">
        <v>3895</v>
      </c>
    </row>
    <row r="12793">
      <c r="A12793" s="6" t="s">
        <v>4681</v>
      </c>
      <c r="B12793" s="2" t="s">
        <v>25295</v>
      </c>
      <c r="C12793" s="6" t="s">
        <v>25296</v>
      </c>
      <c r="D12793" s="3" t="s">
        <v>3897</v>
      </c>
    </row>
    <row r="12794">
      <c r="A12794" s="6" t="s">
        <v>4681</v>
      </c>
      <c r="B12794" s="2" t="s">
        <v>25297</v>
      </c>
      <c r="C12794" s="6" t="s">
        <v>25298</v>
      </c>
      <c r="D12794" s="3" t="s">
        <v>3897</v>
      </c>
    </row>
    <row r="12795">
      <c r="A12795" s="6" t="s">
        <v>4681</v>
      </c>
      <c r="B12795" s="2" t="s">
        <v>25299</v>
      </c>
      <c r="C12795" s="6" t="s">
        <v>25300</v>
      </c>
      <c r="D12795" s="3" t="s">
        <v>3897</v>
      </c>
    </row>
    <row r="12796">
      <c r="A12796" s="6" t="s">
        <v>4681</v>
      </c>
      <c r="B12796" s="2" t="s">
        <v>25301</v>
      </c>
      <c r="C12796" s="6" t="s">
        <v>25302</v>
      </c>
      <c r="D12796" s="3" t="s">
        <v>3897</v>
      </c>
    </row>
    <row r="12797">
      <c r="A12797" s="6" t="s">
        <v>4681</v>
      </c>
      <c r="B12797" s="2" t="s">
        <v>25303</v>
      </c>
      <c r="C12797" s="6" t="s">
        <v>25304</v>
      </c>
      <c r="D12797" s="3" t="s">
        <v>3897</v>
      </c>
    </row>
    <row r="12798">
      <c r="A12798" s="6" t="s">
        <v>4681</v>
      </c>
      <c r="B12798" s="2" t="s">
        <v>25305</v>
      </c>
      <c r="C12798" s="6" t="s">
        <v>25306</v>
      </c>
      <c r="D12798" s="3" t="s">
        <v>3897</v>
      </c>
    </row>
    <row r="12799">
      <c r="A12799" s="6" t="s">
        <v>4681</v>
      </c>
      <c r="B12799" s="2" t="s">
        <v>25307</v>
      </c>
      <c r="C12799" s="6" t="s">
        <v>25308</v>
      </c>
      <c r="D12799" s="3" t="s">
        <v>3897</v>
      </c>
    </row>
    <row r="12800">
      <c r="A12800" s="6" t="s">
        <v>4681</v>
      </c>
      <c r="B12800" s="2" t="s">
        <v>25309</v>
      </c>
      <c r="C12800" s="6" t="s">
        <v>25310</v>
      </c>
      <c r="D12800" s="3" t="s">
        <v>3897</v>
      </c>
    </row>
    <row r="12801">
      <c r="A12801" s="6" t="s">
        <v>4681</v>
      </c>
      <c r="B12801" s="2" t="s">
        <v>25311</v>
      </c>
      <c r="C12801" s="6" t="s">
        <v>25312</v>
      </c>
      <c r="D12801" s="3" t="s">
        <v>3897</v>
      </c>
    </row>
    <row r="12802">
      <c r="A12802" s="6" t="s">
        <v>4681</v>
      </c>
      <c r="B12802" s="2" t="s">
        <v>25313</v>
      </c>
      <c r="C12802" s="6" t="s">
        <v>25314</v>
      </c>
      <c r="D12802" s="3" t="s">
        <v>3897</v>
      </c>
    </row>
    <row r="12803">
      <c r="A12803" s="6" t="s">
        <v>4681</v>
      </c>
      <c r="B12803" s="2" t="s">
        <v>25315</v>
      </c>
      <c r="C12803" s="6" t="s">
        <v>25316</v>
      </c>
      <c r="D12803" s="3" t="s">
        <v>3900</v>
      </c>
    </row>
    <row r="12804">
      <c r="A12804" s="6" t="s">
        <v>4681</v>
      </c>
      <c r="B12804" s="2" t="s">
        <v>25317</v>
      </c>
      <c r="C12804" s="6" t="s">
        <v>25318</v>
      </c>
      <c r="D12804" s="3" t="s">
        <v>3900</v>
      </c>
    </row>
    <row r="12805">
      <c r="A12805" s="6" t="s">
        <v>4681</v>
      </c>
      <c r="B12805" s="2" t="s">
        <v>25319</v>
      </c>
      <c r="C12805" s="6" t="s">
        <v>25320</v>
      </c>
      <c r="D12805" s="3" t="s">
        <v>3900</v>
      </c>
    </row>
    <row r="12806">
      <c r="A12806" s="6" t="s">
        <v>4681</v>
      </c>
      <c r="B12806" s="2" t="s">
        <v>25321</v>
      </c>
      <c r="C12806" s="6" t="s">
        <v>25322</v>
      </c>
      <c r="D12806" s="3" t="s">
        <v>3900</v>
      </c>
    </row>
    <row r="12807">
      <c r="A12807" s="6" t="s">
        <v>4681</v>
      </c>
      <c r="B12807" s="2" t="s">
        <v>25323</v>
      </c>
      <c r="C12807" s="6" t="s">
        <v>25324</v>
      </c>
      <c r="D12807" s="3" t="s">
        <v>3900</v>
      </c>
    </row>
    <row r="12808">
      <c r="A12808" s="6" t="s">
        <v>4681</v>
      </c>
      <c r="B12808" s="2" t="s">
        <v>25325</v>
      </c>
      <c r="C12808" s="6" t="s">
        <v>25326</v>
      </c>
      <c r="D12808" s="3" t="s">
        <v>3900</v>
      </c>
    </row>
    <row r="12809">
      <c r="A12809" s="6" t="s">
        <v>4681</v>
      </c>
      <c r="B12809" s="2" t="s">
        <v>25327</v>
      </c>
      <c r="C12809" s="6" t="s">
        <v>25328</v>
      </c>
      <c r="D12809" s="3" t="s">
        <v>3900</v>
      </c>
    </row>
    <row r="12810">
      <c r="A12810" s="6" t="s">
        <v>4681</v>
      </c>
      <c r="B12810" s="2" t="s">
        <v>25329</v>
      </c>
      <c r="C12810" s="6" t="s">
        <v>25330</v>
      </c>
      <c r="D12810" s="3" t="s">
        <v>3900</v>
      </c>
    </row>
    <row r="12811">
      <c r="A12811" s="6" t="s">
        <v>4681</v>
      </c>
      <c r="B12811" s="2" t="s">
        <v>25331</v>
      </c>
      <c r="C12811" s="6" t="s">
        <v>25332</v>
      </c>
      <c r="D12811" s="3" t="s">
        <v>3900</v>
      </c>
    </row>
    <row r="12812">
      <c r="A12812" s="6" t="s">
        <v>4681</v>
      </c>
      <c r="B12812" s="2" t="s">
        <v>25333</v>
      </c>
      <c r="C12812" s="6" t="s">
        <v>25334</v>
      </c>
      <c r="D12812" s="3" t="s">
        <v>3900</v>
      </c>
    </row>
    <row r="12813">
      <c r="A12813" s="6" t="s">
        <v>4681</v>
      </c>
      <c r="B12813" s="2" t="s">
        <v>25335</v>
      </c>
      <c r="C12813" s="6" t="s">
        <v>25336</v>
      </c>
      <c r="D12813" s="3" t="s">
        <v>3902</v>
      </c>
    </row>
    <row r="12814">
      <c r="A12814" s="6" t="s">
        <v>4681</v>
      </c>
      <c r="B12814" s="2" t="s">
        <v>25337</v>
      </c>
      <c r="C12814" s="6" t="s">
        <v>25338</v>
      </c>
      <c r="D12814" s="3" t="s">
        <v>3902</v>
      </c>
    </row>
    <row r="12815">
      <c r="A12815" s="6" t="s">
        <v>4681</v>
      </c>
      <c r="B12815" s="2" t="s">
        <v>25339</v>
      </c>
      <c r="C12815" s="6" t="s">
        <v>25340</v>
      </c>
      <c r="D12815" s="3" t="s">
        <v>3902</v>
      </c>
    </row>
    <row r="12816">
      <c r="A12816" s="6" t="s">
        <v>4681</v>
      </c>
      <c r="B12816" s="2" t="s">
        <v>25341</v>
      </c>
      <c r="C12816" s="6" t="s">
        <v>25342</v>
      </c>
      <c r="D12816" s="3" t="s">
        <v>3902</v>
      </c>
    </row>
    <row r="12817">
      <c r="A12817" s="6" t="s">
        <v>4681</v>
      </c>
      <c r="B12817" s="2" t="s">
        <v>25343</v>
      </c>
      <c r="C12817" s="6" t="s">
        <v>25344</v>
      </c>
      <c r="D12817" s="3" t="s">
        <v>3902</v>
      </c>
    </row>
    <row r="12818">
      <c r="A12818" s="6" t="s">
        <v>4681</v>
      </c>
      <c r="B12818" s="2" t="s">
        <v>25345</v>
      </c>
      <c r="C12818" s="6" t="s">
        <v>25346</v>
      </c>
      <c r="D12818" s="3" t="s">
        <v>3902</v>
      </c>
    </row>
    <row r="12819">
      <c r="A12819" s="6" t="s">
        <v>4681</v>
      </c>
      <c r="B12819" s="2" t="s">
        <v>25347</v>
      </c>
      <c r="C12819" s="6" t="s">
        <v>25348</v>
      </c>
      <c r="D12819" s="3" t="s">
        <v>3902</v>
      </c>
    </row>
    <row r="12820">
      <c r="A12820" s="6" t="s">
        <v>4681</v>
      </c>
      <c r="B12820" s="2" t="s">
        <v>25349</v>
      </c>
      <c r="C12820" s="6" t="s">
        <v>25350</v>
      </c>
      <c r="D12820" s="3" t="s">
        <v>3902</v>
      </c>
    </row>
    <row r="12821">
      <c r="A12821" s="6" t="s">
        <v>4681</v>
      </c>
      <c r="B12821" s="2" t="s">
        <v>25351</v>
      </c>
      <c r="C12821" s="6" t="s">
        <v>25352</v>
      </c>
      <c r="D12821" s="3" t="s">
        <v>3902</v>
      </c>
    </row>
    <row r="12822">
      <c r="A12822" s="6" t="s">
        <v>4681</v>
      </c>
      <c r="B12822" s="2" t="s">
        <v>25353</v>
      </c>
      <c r="C12822" s="6" t="s">
        <v>25354</v>
      </c>
      <c r="D12822" s="3" t="s">
        <v>3902</v>
      </c>
    </row>
    <row r="12823">
      <c r="A12823" s="6" t="s">
        <v>4681</v>
      </c>
      <c r="B12823" s="2" t="s">
        <v>25355</v>
      </c>
      <c r="C12823" s="6" t="s">
        <v>25356</v>
      </c>
      <c r="D12823" s="3" t="s">
        <v>3904</v>
      </c>
    </row>
    <row r="12824">
      <c r="A12824" s="6" t="s">
        <v>4681</v>
      </c>
      <c r="B12824" s="2" t="s">
        <v>25357</v>
      </c>
      <c r="C12824" s="6" t="s">
        <v>25358</v>
      </c>
      <c r="D12824" s="3" t="s">
        <v>3904</v>
      </c>
    </row>
    <row r="12825">
      <c r="A12825" s="6" t="s">
        <v>4681</v>
      </c>
      <c r="B12825" s="2" t="s">
        <v>25359</v>
      </c>
      <c r="C12825" s="6" t="s">
        <v>25360</v>
      </c>
      <c r="D12825" s="3" t="s">
        <v>3904</v>
      </c>
    </row>
    <row r="12826">
      <c r="A12826" s="6" t="s">
        <v>4681</v>
      </c>
      <c r="B12826" s="2" t="s">
        <v>25361</v>
      </c>
      <c r="C12826" s="6" t="s">
        <v>25362</v>
      </c>
      <c r="D12826" s="3" t="s">
        <v>3904</v>
      </c>
    </row>
    <row r="12827">
      <c r="A12827" s="6" t="s">
        <v>4681</v>
      </c>
      <c r="B12827" s="2" t="s">
        <v>25363</v>
      </c>
      <c r="C12827" s="6" t="s">
        <v>25364</v>
      </c>
      <c r="D12827" s="3" t="s">
        <v>3904</v>
      </c>
    </row>
    <row r="12828">
      <c r="A12828" s="6" t="s">
        <v>4681</v>
      </c>
      <c r="B12828" s="2" t="s">
        <v>25365</v>
      </c>
      <c r="C12828" s="6" t="s">
        <v>25366</v>
      </c>
      <c r="D12828" s="3" t="s">
        <v>3904</v>
      </c>
    </row>
    <row r="12829">
      <c r="A12829" s="6" t="s">
        <v>4681</v>
      </c>
      <c r="B12829" s="2" t="s">
        <v>25367</v>
      </c>
      <c r="C12829" s="6" t="s">
        <v>25368</v>
      </c>
      <c r="D12829" s="3" t="s">
        <v>3904</v>
      </c>
    </row>
    <row r="12830">
      <c r="A12830" s="6" t="s">
        <v>4681</v>
      </c>
      <c r="B12830" s="2" t="s">
        <v>25369</v>
      </c>
      <c r="C12830" s="6" t="s">
        <v>25370</v>
      </c>
      <c r="D12830" s="3" t="s">
        <v>3904</v>
      </c>
    </row>
    <row r="12831">
      <c r="A12831" s="6" t="s">
        <v>4681</v>
      </c>
      <c r="B12831" s="2" t="s">
        <v>25371</v>
      </c>
      <c r="C12831" s="6" t="s">
        <v>25372</v>
      </c>
      <c r="D12831" s="3" t="s">
        <v>3904</v>
      </c>
    </row>
    <row r="12832">
      <c r="A12832" s="6" t="s">
        <v>4681</v>
      </c>
      <c r="B12832" s="2" t="s">
        <v>25373</v>
      </c>
      <c r="C12832" s="6" t="s">
        <v>25374</v>
      </c>
      <c r="D12832" s="3" t="s">
        <v>3904</v>
      </c>
    </row>
    <row r="12833">
      <c r="A12833" s="6" t="s">
        <v>4681</v>
      </c>
      <c r="B12833" s="2" t="s">
        <v>25375</v>
      </c>
      <c r="C12833" s="6" t="s">
        <v>25376</v>
      </c>
      <c r="D12833" s="3" t="s">
        <v>3906</v>
      </c>
    </row>
    <row r="12834">
      <c r="A12834" s="6" t="s">
        <v>4681</v>
      </c>
      <c r="B12834" s="2" t="s">
        <v>25377</v>
      </c>
      <c r="C12834" s="6" t="s">
        <v>25378</v>
      </c>
      <c r="D12834" s="3" t="s">
        <v>3906</v>
      </c>
    </row>
    <row r="12835">
      <c r="A12835" s="6" t="s">
        <v>4681</v>
      </c>
      <c r="B12835" s="2" t="s">
        <v>25379</v>
      </c>
      <c r="C12835" s="6" t="s">
        <v>25380</v>
      </c>
      <c r="D12835" s="3" t="s">
        <v>3906</v>
      </c>
    </row>
    <row r="12836">
      <c r="A12836" s="6" t="s">
        <v>4681</v>
      </c>
      <c r="B12836" s="2" t="s">
        <v>25381</v>
      </c>
      <c r="C12836" s="6" t="s">
        <v>25382</v>
      </c>
      <c r="D12836" s="3" t="s">
        <v>3906</v>
      </c>
    </row>
    <row r="12837">
      <c r="A12837" s="6" t="s">
        <v>4681</v>
      </c>
      <c r="B12837" s="2" t="s">
        <v>25383</v>
      </c>
      <c r="C12837" s="6" t="s">
        <v>25384</v>
      </c>
      <c r="D12837" s="3" t="s">
        <v>3906</v>
      </c>
    </row>
    <row r="12838">
      <c r="A12838" s="6" t="s">
        <v>4681</v>
      </c>
      <c r="B12838" s="2" t="s">
        <v>25385</v>
      </c>
      <c r="C12838" s="6" t="s">
        <v>25386</v>
      </c>
      <c r="D12838" s="3" t="s">
        <v>3906</v>
      </c>
    </row>
    <row r="12839">
      <c r="A12839" s="6" t="s">
        <v>4681</v>
      </c>
      <c r="B12839" s="2" t="s">
        <v>25387</v>
      </c>
      <c r="C12839" s="6" t="s">
        <v>25388</v>
      </c>
      <c r="D12839" s="3" t="s">
        <v>3906</v>
      </c>
    </row>
    <row r="12840">
      <c r="A12840" s="6" t="s">
        <v>4681</v>
      </c>
      <c r="B12840" s="2" t="s">
        <v>25389</v>
      </c>
      <c r="C12840" s="6" t="s">
        <v>25390</v>
      </c>
      <c r="D12840" s="3" t="s">
        <v>3906</v>
      </c>
    </row>
    <row r="12841">
      <c r="A12841" s="6" t="s">
        <v>4681</v>
      </c>
      <c r="B12841" s="2" t="s">
        <v>25391</v>
      </c>
      <c r="C12841" s="6" t="s">
        <v>25392</v>
      </c>
      <c r="D12841" s="3" t="s">
        <v>3906</v>
      </c>
    </row>
    <row r="12842">
      <c r="A12842" s="6" t="s">
        <v>4681</v>
      </c>
      <c r="B12842" s="2" t="s">
        <v>25393</v>
      </c>
      <c r="C12842" s="6" t="s">
        <v>25394</v>
      </c>
      <c r="D12842" s="3" t="s">
        <v>3906</v>
      </c>
    </row>
    <row r="12843">
      <c r="A12843" s="6" t="s">
        <v>4681</v>
      </c>
      <c r="B12843" s="2" t="s">
        <v>25395</v>
      </c>
      <c r="C12843" s="6" t="s">
        <v>25396</v>
      </c>
      <c r="D12843" s="3" t="s">
        <v>3908</v>
      </c>
    </row>
    <row r="12844">
      <c r="A12844" s="6" t="s">
        <v>4681</v>
      </c>
      <c r="B12844" s="2" t="s">
        <v>25397</v>
      </c>
      <c r="C12844" s="6" t="s">
        <v>25398</v>
      </c>
      <c r="D12844" s="3" t="s">
        <v>3908</v>
      </c>
    </row>
    <row r="12845">
      <c r="A12845" s="6" t="s">
        <v>4681</v>
      </c>
      <c r="B12845" s="2" t="s">
        <v>25399</v>
      </c>
      <c r="C12845" s="6" t="s">
        <v>25400</v>
      </c>
      <c r="D12845" s="3" t="s">
        <v>3908</v>
      </c>
    </row>
    <row r="12846">
      <c r="A12846" s="6" t="s">
        <v>4681</v>
      </c>
      <c r="B12846" s="2" t="s">
        <v>25401</v>
      </c>
      <c r="C12846" s="6" t="s">
        <v>25402</v>
      </c>
      <c r="D12846" s="3" t="s">
        <v>3908</v>
      </c>
    </row>
    <row r="12847">
      <c r="A12847" s="6" t="s">
        <v>4681</v>
      </c>
      <c r="B12847" s="2" t="s">
        <v>25403</v>
      </c>
      <c r="C12847" s="6" t="s">
        <v>25404</v>
      </c>
      <c r="D12847" s="3" t="s">
        <v>3908</v>
      </c>
    </row>
    <row r="12848">
      <c r="A12848" s="6" t="s">
        <v>4681</v>
      </c>
      <c r="B12848" s="2" t="s">
        <v>25405</v>
      </c>
      <c r="C12848" s="6" t="s">
        <v>25406</v>
      </c>
      <c r="D12848" s="3" t="s">
        <v>3908</v>
      </c>
    </row>
    <row r="12849">
      <c r="A12849" s="6" t="s">
        <v>4681</v>
      </c>
      <c r="B12849" s="2" t="s">
        <v>25407</v>
      </c>
      <c r="C12849" s="6" t="s">
        <v>25408</v>
      </c>
      <c r="D12849" s="3" t="s">
        <v>3908</v>
      </c>
    </row>
    <row r="12850">
      <c r="A12850" s="6" t="s">
        <v>4681</v>
      </c>
      <c r="B12850" s="2" t="s">
        <v>25409</v>
      </c>
      <c r="C12850" s="6" t="s">
        <v>25410</v>
      </c>
      <c r="D12850" s="3" t="s">
        <v>3908</v>
      </c>
    </row>
    <row r="12851">
      <c r="A12851" s="6" t="s">
        <v>4681</v>
      </c>
      <c r="B12851" s="2" t="s">
        <v>25411</v>
      </c>
      <c r="C12851" s="6" t="s">
        <v>25412</v>
      </c>
      <c r="D12851" s="3" t="s">
        <v>3908</v>
      </c>
    </row>
    <row r="12852">
      <c r="A12852" s="6" t="s">
        <v>4681</v>
      </c>
      <c r="B12852" s="2" t="s">
        <v>25413</v>
      </c>
      <c r="C12852" s="6" t="s">
        <v>25414</v>
      </c>
      <c r="D12852" s="3" t="s">
        <v>3908</v>
      </c>
    </row>
    <row r="12853">
      <c r="A12853" s="6" t="s">
        <v>4681</v>
      </c>
      <c r="B12853" s="2" t="s">
        <v>25415</v>
      </c>
      <c r="C12853" s="6" t="s">
        <v>25416</v>
      </c>
      <c r="D12853" s="3" t="s">
        <v>3910</v>
      </c>
    </row>
    <row r="12854">
      <c r="A12854" s="6" t="s">
        <v>4681</v>
      </c>
      <c r="B12854" s="2" t="s">
        <v>25417</v>
      </c>
      <c r="C12854" s="6" t="s">
        <v>25418</v>
      </c>
      <c r="D12854" s="3" t="s">
        <v>3910</v>
      </c>
    </row>
    <row r="12855">
      <c r="A12855" s="6" t="s">
        <v>4681</v>
      </c>
      <c r="B12855" s="2" t="s">
        <v>25419</v>
      </c>
      <c r="C12855" s="6" t="s">
        <v>25420</v>
      </c>
      <c r="D12855" s="3" t="s">
        <v>3910</v>
      </c>
    </row>
    <row r="12856">
      <c r="A12856" s="6" t="s">
        <v>4681</v>
      </c>
      <c r="B12856" s="2" t="s">
        <v>25421</v>
      </c>
      <c r="C12856" s="6" t="s">
        <v>25422</v>
      </c>
      <c r="D12856" s="3" t="s">
        <v>3910</v>
      </c>
    </row>
    <row r="12857">
      <c r="A12857" s="6" t="s">
        <v>4681</v>
      </c>
      <c r="B12857" s="2" t="s">
        <v>25423</v>
      </c>
      <c r="C12857" s="6" t="s">
        <v>25424</v>
      </c>
      <c r="D12857" s="3" t="s">
        <v>3910</v>
      </c>
    </row>
    <row r="12858">
      <c r="A12858" s="6" t="s">
        <v>4681</v>
      </c>
      <c r="B12858" s="2" t="s">
        <v>25425</v>
      </c>
      <c r="C12858" s="6" t="s">
        <v>25426</v>
      </c>
      <c r="D12858" s="3" t="s">
        <v>3910</v>
      </c>
    </row>
    <row r="12859">
      <c r="A12859" s="6" t="s">
        <v>4681</v>
      </c>
      <c r="B12859" s="2" t="s">
        <v>25427</v>
      </c>
      <c r="C12859" s="6" t="s">
        <v>25428</v>
      </c>
      <c r="D12859" s="3" t="s">
        <v>3910</v>
      </c>
    </row>
    <row r="12860">
      <c r="A12860" s="6" t="s">
        <v>4681</v>
      </c>
      <c r="B12860" s="2" t="s">
        <v>25429</v>
      </c>
      <c r="C12860" s="6" t="s">
        <v>25430</v>
      </c>
      <c r="D12860" s="3" t="s">
        <v>3910</v>
      </c>
    </row>
    <row r="12861">
      <c r="A12861" s="6" t="s">
        <v>4681</v>
      </c>
      <c r="B12861" s="2" t="s">
        <v>25431</v>
      </c>
      <c r="C12861" s="6" t="s">
        <v>25432</v>
      </c>
      <c r="D12861" s="3" t="s">
        <v>3910</v>
      </c>
    </row>
    <row r="12862">
      <c r="A12862" s="6" t="s">
        <v>4681</v>
      </c>
      <c r="B12862" s="2" t="s">
        <v>25433</v>
      </c>
      <c r="C12862" s="6" t="s">
        <v>25434</v>
      </c>
      <c r="D12862" s="3" t="s">
        <v>3910</v>
      </c>
    </row>
    <row r="12863">
      <c r="A12863" s="6" t="s">
        <v>4681</v>
      </c>
      <c r="B12863" s="2" t="s">
        <v>25435</v>
      </c>
      <c r="C12863" s="6" t="s">
        <v>25436</v>
      </c>
      <c r="D12863" s="3" t="s">
        <v>3912</v>
      </c>
    </row>
    <row r="12864">
      <c r="A12864" s="6" t="s">
        <v>4681</v>
      </c>
      <c r="B12864" s="2" t="s">
        <v>25437</v>
      </c>
      <c r="C12864" s="6" t="s">
        <v>25438</v>
      </c>
      <c r="D12864" s="3" t="s">
        <v>3912</v>
      </c>
    </row>
    <row r="12865">
      <c r="A12865" s="6" t="s">
        <v>4681</v>
      </c>
      <c r="B12865" s="2" t="s">
        <v>25439</v>
      </c>
      <c r="C12865" s="6" t="s">
        <v>25440</v>
      </c>
      <c r="D12865" s="3" t="s">
        <v>3912</v>
      </c>
    </row>
    <row r="12866">
      <c r="A12866" s="6" t="s">
        <v>4681</v>
      </c>
      <c r="B12866" s="2" t="s">
        <v>25441</v>
      </c>
      <c r="C12866" s="6" t="s">
        <v>25442</v>
      </c>
      <c r="D12866" s="3" t="s">
        <v>3912</v>
      </c>
    </row>
    <row r="12867">
      <c r="A12867" s="6" t="s">
        <v>4681</v>
      </c>
      <c r="B12867" s="2" t="s">
        <v>25443</v>
      </c>
      <c r="C12867" s="6" t="s">
        <v>25444</v>
      </c>
      <c r="D12867" s="3" t="s">
        <v>3912</v>
      </c>
    </row>
    <row r="12868">
      <c r="A12868" s="6" t="s">
        <v>4681</v>
      </c>
      <c r="B12868" s="2" t="s">
        <v>25445</v>
      </c>
      <c r="C12868" s="6" t="s">
        <v>25446</v>
      </c>
      <c r="D12868" s="3" t="s">
        <v>3912</v>
      </c>
    </row>
    <row r="12869">
      <c r="A12869" s="6" t="s">
        <v>4681</v>
      </c>
      <c r="B12869" s="2" t="s">
        <v>25447</v>
      </c>
      <c r="C12869" s="6" t="s">
        <v>25448</v>
      </c>
      <c r="D12869" s="3" t="s">
        <v>3912</v>
      </c>
    </row>
    <row r="12870">
      <c r="A12870" s="6" t="s">
        <v>4681</v>
      </c>
      <c r="B12870" s="2" t="s">
        <v>25449</v>
      </c>
      <c r="C12870" s="6" t="s">
        <v>25450</v>
      </c>
      <c r="D12870" s="3" t="s">
        <v>3912</v>
      </c>
    </row>
    <row r="12871">
      <c r="A12871" s="6" t="s">
        <v>4681</v>
      </c>
      <c r="B12871" s="2" t="s">
        <v>25451</v>
      </c>
      <c r="C12871" s="6" t="s">
        <v>25452</v>
      </c>
      <c r="D12871" s="3" t="s">
        <v>3912</v>
      </c>
    </row>
    <row r="12872">
      <c r="A12872" s="6" t="s">
        <v>4681</v>
      </c>
      <c r="B12872" s="2" t="s">
        <v>25453</v>
      </c>
      <c r="C12872" s="6" t="s">
        <v>25454</v>
      </c>
      <c r="D12872" s="3" t="s">
        <v>3912</v>
      </c>
    </row>
    <row r="12873">
      <c r="A12873" s="6" t="s">
        <v>4681</v>
      </c>
      <c r="B12873" s="2" t="s">
        <v>25455</v>
      </c>
      <c r="C12873" s="6" t="s">
        <v>25456</v>
      </c>
      <c r="D12873" s="3" t="s">
        <v>3914</v>
      </c>
    </row>
    <row r="12874">
      <c r="A12874" s="6" t="s">
        <v>4681</v>
      </c>
      <c r="B12874" s="2" t="s">
        <v>25457</v>
      </c>
      <c r="C12874" s="6" t="s">
        <v>25458</v>
      </c>
      <c r="D12874" s="3" t="s">
        <v>3914</v>
      </c>
    </row>
    <row r="12875">
      <c r="A12875" s="6" t="s">
        <v>4681</v>
      </c>
      <c r="B12875" s="2" t="s">
        <v>25459</v>
      </c>
      <c r="C12875" s="6" t="s">
        <v>25460</v>
      </c>
      <c r="D12875" s="3" t="s">
        <v>3914</v>
      </c>
    </row>
    <row r="12876">
      <c r="A12876" s="6" t="s">
        <v>4681</v>
      </c>
      <c r="B12876" s="2" t="s">
        <v>25461</v>
      </c>
      <c r="C12876" s="6" t="s">
        <v>25462</v>
      </c>
      <c r="D12876" s="3" t="s">
        <v>3914</v>
      </c>
    </row>
    <row r="12877">
      <c r="A12877" s="6" t="s">
        <v>4681</v>
      </c>
      <c r="B12877" s="2" t="s">
        <v>25463</v>
      </c>
      <c r="C12877" s="6" t="s">
        <v>25464</v>
      </c>
      <c r="D12877" s="3" t="s">
        <v>3914</v>
      </c>
    </row>
    <row r="12878">
      <c r="A12878" s="6" t="s">
        <v>4681</v>
      </c>
      <c r="B12878" s="2" t="s">
        <v>25465</v>
      </c>
      <c r="C12878" s="6" t="s">
        <v>25466</v>
      </c>
      <c r="D12878" s="3" t="s">
        <v>3914</v>
      </c>
    </row>
    <row r="12879">
      <c r="A12879" s="6" t="s">
        <v>4681</v>
      </c>
      <c r="B12879" s="2" t="s">
        <v>25467</v>
      </c>
      <c r="C12879" s="6" t="s">
        <v>25468</v>
      </c>
      <c r="D12879" s="3" t="s">
        <v>3914</v>
      </c>
    </row>
    <row r="12880">
      <c r="A12880" s="6" t="s">
        <v>4681</v>
      </c>
      <c r="B12880" s="2" t="s">
        <v>25469</v>
      </c>
      <c r="C12880" s="6" t="s">
        <v>25470</v>
      </c>
      <c r="D12880" s="3" t="s">
        <v>3914</v>
      </c>
    </row>
    <row r="12881">
      <c r="A12881" s="6" t="s">
        <v>4681</v>
      </c>
      <c r="B12881" s="2" t="s">
        <v>25471</v>
      </c>
      <c r="C12881" s="6" t="s">
        <v>25472</v>
      </c>
      <c r="D12881" s="3" t="s">
        <v>3914</v>
      </c>
    </row>
    <row r="12882">
      <c r="A12882" s="6" t="s">
        <v>4681</v>
      </c>
      <c r="B12882" s="2" t="s">
        <v>25473</v>
      </c>
      <c r="C12882" s="6" t="s">
        <v>25474</v>
      </c>
      <c r="D12882" s="3" t="s">
        <v>3914</v>
      </c>
    </row>
    <row r="12883">
      <c r="A12883" s="6" t="s">
        <v>4681</v>
      </c>
      <c r="B12883" s="2" t="s">
        <v>25475</v>
      </c>
      <c r="C12883" s="6" t="s">
        <v>25476</v>
      </c>
      <c r="D12883" s="3" t="s">
        <v>3916</v>
      </c>
    </row>
    <row r="12884">
      <c r="A12884" s="6" t="s">
        <v>4681</v>
      </c>
      <c r="B12884" s="2" t="s">
        <v>25477</v>
      </c>
      <c r="C12884" s="6" t="s">
        <v>25478</v>
      </c>
      <c r="D12884" s="3" t="s">
        <v>3916</v>
      </c>
    </row>
    <row r="12885">
      <c r="A12885" s="6" t="s">
        <v>4681</v>
      </c>
      <c r="B12885" s="2" t="s">
        <v>25479</v>
      </c>
      <c r="C12885" s="6" t="s">
        <v>25480</v>
      </c>
      <c r="D12885" s="3" t="s">
        <v>3916</v>
      </c>
    </row>
    <row r="12886">
      <c r="A12886" s="6" t="s">
        <v>4681</v>
      </c>
      <c r="B12886" s="2" t="s">
        <v>25481</v>
      </c>
      <c r="C12886" s="6" t="s">
        <v>25482</v>
      </c>
      <c r="D12886" s="3" t="s">
        <v>3916</v>
      </c>
    </row>
    <row r="12887">
      <c r="A12887" s="6" t="s">
        <v>4681</v>
      </c>
      <c r="B12887" s="2" t="s">
        <v>25483</v>
      </c>
      <c r="C12887" s="6" t="s">
        <v>25484</v>
      </c>
      <c r="D12887" s="3" t="s">
        <v>3916</v>
      </c>
    </row>
    <row r="12888">
      <c r="A12888" s="6" t="s">
        <v>4681</v>
      </c>
      <c r="B12888" s="2" t="s">
        <v>25485</v>
      </c>
      <c r="C12888" s="6" t="s">
        <v>25486</v>
      </c>
      <c r="D12888" s="3" t="s">
        <v>3916</v>
      </c>
    </row>
    <row r="12889">
      <c r="A12889" s="6" t="s">
        <v>4681</v>
      </c>
      <c r="B12889" s="2" t="s">
        <v>25487</v>
      </c>
      <c r="C12889" s="6" t="s">
        <v>25488</v>
      </c>
      <c r="D12889" s="3" t="s">
        <v>3916</v>
      </c>
    </row>
    <row r="12890">
      <c r="A12890" s="6" t="s">
        <v>4681</v>
      </c>
      <c r="B12890" s="2" t="s">
        <v>25489</v>
      </c>
      <c r="C12890" s="6" t="s">
        <v>25490</v>
      </c>
      <c r="D12890" s="3" t="s">
        <v>3916</v>
      </c>
    </row>
    <row r="12891">
      <c r="A12891" s="6" t="s">
        <v>4681</v>
      </c>
      <c r="B12891" s="2" t="s">
        <v>25491</v>
      </c>
      <c r="C12891" s="6" t="s">
        <v>25492</v>
      </c>
      <c r="D12891" s="3" t="s">
        <v>3916</v>
      </c>
    </row>
    <row r="12892">
      <c r="A12892" s="6" t="s">
        <v>4681</v>
      </c>
      <c r="B12892" s="2" t="s">
        <v>25493</v>
      </c>
      <c r="C12892" s="6" t="s">
        <v>25494</v>
      </c>
      <c r="D12892" s="3" t="s">
        <v>3916</v>
      </c>
    </row>
    <row r="12893">
      <c r="A12893" s="6" t="s">
        <v>4681</v>
      </c>
      <c r="B12893" s="2" t="s">
        <v>25495</v>
      </c>
      <c r="C12893" s="6" t="s">
        <v>25496</v>
      </c>
      <c r="D12893" s="3" t="s">
        <v>3918</v>
      </c>
    </row>
    <row r="12894">
      <c r="A12894" s="6" t="s">
        <v>4681</v>
      </c>
      <c r="B12894" s="2" t="s">
        <v>25497</v>
      </c>
      <c r="C12894" s="6" t="s">
        <v>25498</v>
      </c>
      <c r="D12894" s="3" t="s">
        <v>3918</v>
      </c>
    </row>
    <row r="12895">
      <c r="A12895" s="6" t="s">
        <v>4681</v>
      </c>
      <c r="B12895" s="2" t="s">
        <v>25499</v>
      </c>
      <c r="C12895" s="6" t="s">
        <v>25500</v>
      </c>
      <c r="D12895" s="3" t="s">
        <v>3918</v>
      </c>
    </row>
    <row r="12896">
      <c r="A12896" s="6" t="s">
        <v>4681</v>
      </c>
      <c r="B12896" s="2" t="s">
        <v>25501</v>
      </c>
      <c r="C12896" s="6" t="s">
        <v>25502</v>
      </c>
      <c r="D12896" s="3" t="s">
        <v>3918</v>
      </c>
    </row>
    <row r="12897">
      <c r="A12897" s="6" t="s">
        <v>4681</v>
      </c>
      <c r="B12897" s="2" t="s">
        <v>25503</v>
      </c>
      <c r="C12897" s="6" t="s">
        <v>25504</v>
      </c>
      <c r="D12897" s="3" t="s">
        <v>3918</v>
      </c>
    </row>
    <row r="12898">
      <c r="A12898" s="6" t="s">
        <v>4681</v>
      </c>
      <c r="B12898" s="2" t="s">
        <v>25505</v>
      </c>
      <c r="C12898" s="6" t="s">
        <v>25506</v>
      </c>
      <c r="D12898" s="3" t="s">
        <v>3918</v>
      </c>
    </row>
    <row r="12899">
      <c r="A12899" s="6" t="s">
        <v>4681</v>
      </c>
      <c r="B12899" s="2" t="s">
        <v>25507</v>
      </c>
      <c r="C12899" s="6" t="s">
        <v>25508</v>
      </c>
      <c r="D12899" s="3" t="s">
        <v>3918</v>
      </c>
    </row>
    <row r="12900">
      <c r="A12900" s="6" t="s">
        <v>4681</v>
      </c>
      <c r="B12900" s="2" t="s">
        <v>25509</v>
      </c>
      <c r="C12900" s="6" t="s">
        <v>25510</v>
      </c>
      <c r="D12900" s="3" t="s">
        <v>3918</v>
      </c>
    </row>
    <row r="12901">
      <c r="A12901" s="6" t="s">
        <v>4681</v>
      </c>
      <c r="B12901" s="2" t="s">
        <v>25511</v>
      </c>
      <c r="C12901" s="6" t="s">
        <v>25512</v>
      </c>
      <c r="D12901" s="3" t="s">
        <v>3918</v>
      </c>
    </row>
    <row r="12902">
      <c r="A12902" s="6" t="s">
        <v>4681</v>
      </c>
      <c r="B12902" s="2" t="s">
        <v>25513</v>
      </c>
      <c r="C12902" s="6" t="s">
        <v>25514</v>
      </c>
      <c r="D12902" s="3" t="s">
        <v>3918</v>
      </c>
    </row>
    <row r="12903">
      <c r="A12903" s="6" t="s">
        <v>4681</v>
      </c>
      <c r="B12903" s="2" t="s">
        <v>25515</v>
      </c>
      <c r="C12903" s="6" t="s">
        <v>25516</v>
      </c>
      <c r="D12903" s="3" t="s">
        <v>3921</v>
      </c>
    </row>
    <row r="12904">
      <c r="A12904" s="6" t="s">
        <v>4681</v>
      </c>
      <c r="B12904" s="2" t="s">
        <v>25517</v>
      </c>
      <c r="C12904" s="6" t="s">
        <v>25518</v>
      </c>
      <c r="D12904" s="3" t="s">
        <v>3921</v>
      </c>
    </row>
    <row r="12905">
      <c r="A12905" s="6" t="s">
        <v>4681</v>
      </c>
      <c r="B12905" s="2" t="s">
        <v>25519</v>
      </c>
      <c r="C12905" s="6" t="s">
        <v>25520</v>
      </c>
      <c r="D12905" s="3" t="s">
        <v>3921</v>
      </c>
    </row>
    <row r="12906">
      <c r="A12906" s="6" t="s">
        <v>4681</v>
      </c>
      <c r="B12906" s="2" t="s">
        <v>25521</v>
      </c>
      <c r="C12906" s="6" t="s">
        <v>25522</v>
      </c>
      <c r="D12906" s="3" t="s">
        <v>3921</v>
      </c>
    </row>
    <row r="12907">
      <c r="A12907" s="6" t="s">
        <v>4681</v>
      </c>
      <c r="B12907" s="2" t="s">
        <v>25523</v>
      </c>
      <c r="C12907" s="6" t="s">
        <v>25524</v>
      </c>
      <c r="D12907" s="3" t="s">
        <v>3921</v>
      </c>
    </row>
    <row r="12908">
      <c r="A12908" s="6" t="s">
        <v>4681</v>
      </c>
      <c r="B12908" s="2" t="s">
        <v>25525</v>
      </c>
      <c r="C12908" s="6" t="s">
        <v>25526</v>
      </c>
      <c r="D12908" s="3" t="s">
        <v>3921</v>
      </c>
    </row>
    <row r="12909">
      <c r="A12909" s="6" t="s">
        <v>4681</v>
      </c>
      <c r="B12909" s="2" t="s">
        <v>25527</v>
      </c>
      <c r="C12909" s="6" t="s">
        <v>25528</v>
      </c>
      <c r="D12909" s="3" t="s">
        <v>3921</v>
      </c>
    </row>
    <row r="12910">
      <c r="A12910" s="6" t="s">
        <v>4681</v>
      </c>
      <c r="B12910" s="2" t="s">
        <v>25529</v>
      </c>
      <c r="C12910" s="6" t="s">
        <v>25530</v>
      </c>
      <c r="D12910" s="3" t="s">
        <v>3921</v>
      </c>
    </row>
    <row r="12911">
      <c r="A12911" s="6" t="s">
        <v>4681</v>
      </c>
      <c r="B12911" s="2" t="s">
        <v>25531</v>
      </c>
      <c r="C12911" s="6" t="s">
        <v>25532</v>
      </c>
      <c r="D12911" s="3" t="s">
        <v>3921</v>
      </c>
    </row>
    <row r="12912">
      <c r="A12912" s="6" t="s">
        <v>4681</v>
      </c>
      <c r="B12912" s="2" t="s">
        <v>25533</v>
      </c>
      <c r="C12912" s="6" t="s">
        <v>25534</v>
      </c>
      <c r="D12912" s="3" t="s">
        <v>3921</v>
      </c>
    </row>
    <row r="12913">
      <c r="A12913" s="6" t="s">
        <v>4681</v>
      </c>
      <c r="B12913" s="2" t="s">
        <v>25535</v>
      </c>
      <c r="C12913" s="6" t="s">
        <v>25536</v>
      </c>
      <c r="D12913" s="3" t="s">
        <v>3923</v>
      </c>
    </row>
    <row r="12914">
      <c r="A12914" s="6" t="s">
        <v>4681</v>
      </c>
      <c r="B12914" s="2" t="s">
        <v>25537</v>
      </c>
      <c r="C12914" s="6" t="s">
        <v>25538</v>
      </c>
      <c r="D12914" s="3" t="s">
        <v>3923</v>
      </c>
    </row>
    <row r="12915">
      <c r="A12915" s="6" t="s">
        <v>4681</v>
      </c>
      <c r="B12915" s="2" t="s">
        <v>25539</v>
      </c>
      <c r="C12915" s="6" t="s">
        <v>25540</v>
      </c>
      <c r="D12915" s="3" t="s">
        <v>3923</v>
      </c>
    </row>
    <row r="12916">
      <c r="A12916" s="6" t="s">
        <v>4681</v>
      </c>
      <c r="B12916" s="2" t="s">
        <v>25541</v>
      </c>
      <c r="C12916" s="6" t="s">
        <v>25542</v>
      </c>
      <c r="D12916" s="3" t="s">
        <v>3923</v>
      </c>
    </row>
    <row r="12917">
      <c r="A12917" s="6" t="s">
        <v>4681</v>
      </c>
      <c r="B12917" s="2" t="s">
        <v>25543</v>
      </c>
      <c r="C12917" s="6" t="s">
        <v>25544</v>
      </c>
      <c r="D12917" s="3" t="s">
        <v>3923</v>
      </c>
    </row>
    <row r="12918">
      <c r="A12918" s="6" t="s">
        <v>4681</v>
      </c>
      <c r="B12918" s="2" t="s">
        <v>25545</v>
      </c>
      <c r="C12918" s="6" t="s">
        <v>25546</v>
      </c>
      <c r="D12918" s="3" t="s">
        <v>3923</v>
      </c>
    </row>
    <row r="12919">
      <c r="A12919" s="6" t="s">
        <v>4681</v>
      </c>
      <c r="B12919" s="2" t="s">
        <v>25547</v>
      </c>
      <c r="C12919" s="6" t="s">
        <v>25548</v>
      </c>
      <c r="D12919" s="3" t="s">
        <v>3923</v>
      </c>
    </row>
    <row r="12920">
      <c r="A12920" s="6" t="s">
        <v>4681</v>
      </c>
      <c r="B12920" s="2" t="s">
        <v>25549</v>
      </c>
      <c r="C12920" s="6" t="s">
        <v>25550</v>
      </c>
      <c r="D12920" s="3" t="s">
        <v>3923</v>
      </c>
    </row>
    <row r="12921">
      <c r="A12921" s="6" t="s">
        <v>4681</v>
      </c>
      <c r="B12921" s="2" t="s">
        <v>25551</v>
      </c>
      <c r="C12921" s="6" t="s">
        <v>25552</v>
      </c>
      <c r="D12921" s="3" t="s">
        <v>3923</v>
      </c>
    </row>
    <row r="12922">
      <c r="A12922" s="6" t="s">
        <v>4681</v>
      </c>
      <c r="B12922" s="2" t="s">
        <v>25553</v>
      </c>
      <c r="C12922" s="6" t="s">
        <v>25554</v>
      </c>
      <c r="D12922" s="3" t="s">
        <v>3923</v>
      </c>
    </row>
    <row r="12923">
      <c r="A12923" s="6" t="s">
        <v>4681</v>
      </c>
      <c r="B12923" s="2" t="s">
        <v>25555</v>
      </c>
      <c r="C12923" s="6" t="s">
        <v>25556</v>
      </c>
      <c r="D12923" s="3" t="s">
        <v>3925</v>
      </c>
    </row>
    <row r="12924">
      <c r="A12924" s="6" t="s">
        <v>4681</v>
      </c>
      <c r="B12924" s="2" t="s">
        <v>25557</v>
      </c>
      <c r="C12924" s="6" t="s">
        <v>25558</v>
      </c>
      <c r="D12924" s="3" t="s">
        <v>3925</v>
      </c>
    </row>
    <row r="12925">
      <c r="A12925" s="6" t="s">
        <v>4681</v>
      </c>
      <c r="B12925" s="2" t="s">
        <v>25559</v>
      </c>
      <c r="C12925" s="6" t="s">
        <v>25560</v>
      </c>
      <c r="D12925" s="3" t="s">
        <v>3925</v>
      </c>
    </row>
    <row r="12926">
      <c r="A12926" s="6" t="s">
        <v>4681</v>
      </c>
      <c r="B12926" s="2" t="s">
        <v>25561</v>
      </c>
      <c r="C12926" s="6" t="s">
        <v>25562</v>
      </c>
      <c r="D12926" s="3" t="s">
        <v>3925</v>
      </c>
    </row>
    <row r="12927">
      <c r="A12927" s="6" t="s">
        <v>4681</v>
      </c>
      <c r="B12927" s="2" t="s">
        <v>25563</v>
      </c>
      <c r="C12927" s="6" t="s">
        <v>25564</v>
      </c>
      <c r="D12927" s="3" t="s">
        <v>3925</v>
      </c>
    </row>
    <row r="12928">
      <c r="A12928" s="6" t="s">
        <v>4681</v>
      </c>
      <c r="B12928" s="2" t="s">
        <v>25565</v>
      </c>
      <c r="C12928" s="6" t="s">
        <v>25566</v>
      </c>
      <c r="D12928" s="3" t="s">
        <v>3925</v>
      </c>
    </row>
    <row r="12929">
      <c r="A12929" s="6" t="s">
        <v>4681</v>
      </c>
      <c r="B12929" s="2" t="s">
        <v>25567</v>
      </c>
      <c r="C12929" s="6" t="s">
        <v>25568</v>
      </c>
      <c r="D12929" s="3" t="s">
        <v>3925</v>
      </c>
    </row>
    <row r="12930">
      <c r="A12930" s="6" t="s">
        <v>4681</v>
      </c>
      <c r="B12930" s="2" t="s">
        <v>25569</v>
      </c>
      <c r="C12930" s="6" t="s">
        <v>25570</v>
      </c>
      <c r="D12930" s="3" t="s">
        <v>3925</v>
      </c>
    </row>
    <row r="12931">
      <c r="A12931" s="6" t="s">
        <v>4681</v>
      </c>
      <c r="B12931" s="2" t="s">
        <v>25571</v>
      </c>
      <c r="C12931" s="6" t="s">
        <v>25572</v>
      </c>
      <c r="D12931" s="3" t="s">
        <v>3925</v>
      </c>
    </row>
    <row r="12932">
      <c r="A12932" s="6" t="s">
        <v>4681</v>
      </c>
      <c r="B12932" s="2" t="s">
        <v>25573</v>
      </c>
      <c r="C12932" s="6" t="s">
        <v>25574</v>
      </c>
      <c r="D12932" s="3" t="s">
        <v>3925</v>
      </c>
    </row>
    <row r="12933">
      <c r="A12933" s="6" t="s">
        <v>4681</v>
      </c>
      <c r="B12933" s="2" t="s">
        <v>25575</v>
      </c>
      <c r="C12933" s="6" t="s">
        <v>25576</v>
      </c>
      <c r="D12933" s="3" t="s">
        <v>3927</v>
      </c>
    </row>
    <row r="12934">
      <c r="A12934" s="6" t="s">
        <v>4681</v>
      </c>
      <c r="B12934" s="2" t="s">
        <v>25577</v>
      </c>
      <c r="C12934" s="6" t="s">
        <v>25578</v>
      </c>
      <c r="D12934" s="3" t="s">
        <v>3927</v>
      </c>
    </row>
    <row r="12935">
      <c r="A12935" s="6" t="s">
        <v>4681</v>
      </c>
      <c r="B12935" s="2" t="s">
        <v>25579</v>
      </c>
      <c r="C12935" s="6" t="s">
        <v>25580</v>
      </c>
      <c r="D12935" s="3" t="s">
        <v>3927</v>
      </c>
    </row>
    <row r="12936">
      <c r="A12936" s="6" t="s">
        <v>4681</v>
      </c>
      <c r="B12936" s="2" t="s">
        <v>25581</v>
      </c>
      <c r="C12936" s="6" t="s">
        <v>25582</v>
      </c>
      <c r="D12936" s="3" t="s">
        <v>3927</v>
      </c>
    </row>
    <row r="12937">
      <c r="A12937" s="6" t="s">
        <v>4681</v>
      </c>
      <c r="B12937" s="2" t="s">
        <v>25583</v>
      </c>
      <c r="C12937" s="6" t="s">
        <v>25584</v>
      </c>
      <c r="D12937" s="3" t="s">
        <v>3927</v>
      </c>
    </row>
    <row r="12938">
      <c r="A12938" s="6" t="s">
        <v>4681</v>
      </c>
      <c r="B12938" s="2" t="s">
        <v>25585</v>
      </c>
      <c r="C12938" s="6" t="s">
        <v>25586</v>
      </c>
      <c r="D12938" s="3" t="s">
        <v>3927</v>
      </c>
    </row>
    <row r="12939">
      <c r="A12939" s="6" t="s">
        <v>4681</v>
      </c>
      <c r="B12939" s="2" t="s">
        <v>25587</v>
      </c>
      <c r="C12939" s="6" t="s">
        <v>25588</v>
      </c>
      <c r="D12939" s="3" t="s">
        <v>3927</v>
      </c>
    </row>
    <row r="12940">
      <c r="A12940" s="6" t="s">
        <v>4681</v>
      </c>
      <c r="B12940" s="2" t="s">
        <v>25589</v>
      </c>
      <c r="C12940" s="6" t="s">
        <v>25590</v>
      </c>
      <c r="D12940" s="3" t="s">
        <v>3927</v>
      </c>
    </row>
    <row r="12941">
      <c r="A12941" s="6" t="s">
        <v>4681</v>
      </c>
      <c r="B12941" s="2" t="s">
        <v>25591</v>
      </c>
      <c r="C12941" s="6" t="s">
        <v>25592</v>
      </c>
      <c r="D12941" s="3" t="s">
        <v>3927</v>
      </c>
    </row>
    <row r="12942">
      <c r="A12942" s="6" t="s">
        <v>4681</v>
      </c>
      <c r="B12942" s="2" t="s">
        <v>25593</v>
      </c>
      <c r="C12942" s="6" t="s">
        <v>25594</v>
      </c>
      <c r="D12942" s="3" t="s">
        <v>3927</v>
      </c>
    </row>
    <row r="12943">
      <c r="A12943" s="6" t="s">
        <v>4681</v>
      </c>
      <c r="B12943" s="2" t="s">
        <v>25595</v>
      </c>
      <c r="C12943" s="6" t="s">
        <v>25596</v>
      </c>
      <c r="D12943" s="3" t="s">
        <v>3929</v>
      </c>
    </row>
    <row r="12944">
      <c r="A12944" s="6" t="s">
        <v>4681</v>
      </c>
      <c r="B12944" s="2" t="s">
        <v>25597</v>
      </c>
      <c r="C12944" s="6" t="s">
        <v>25598</v>
      </c>
      <c r="D12944" s="3" t="s">
        <v>3929</v>
      </c>
    </row>
    <row r="12945">
      <c r="A12945" s="6" t="s">
        <v>4681</v>
      </c>
      <c r="B12945" s="2" t="s">
        <v>25599</v>
      </c>
      <c r="C12945" s="6" t="s">
        <v>25600</v>
      </c>
      <c r="D12945" s="3" t="s">
        <v>3929</v>
      </c>
    </row>
    <row r="12946">
      <c r="A12946" s="6" t="s">
        <v>4681</v>
      </c>
      <c r="B12946" s="2" t="s">
        <v>25601</v>
      </c>
      <c r="C12946" s="6" t="s">
        <v>25602</v>
      </c>
      <c r="D12946" s="3" t="s">
        <v>3929</v>
      </c>
    </row>
    <row r="12947">
      <c r="A12947" s="6" t="s">
        <v>4681</v>
      </c>
      <c r="B12947" s="2" t="s">
        <v>25603</v>
      </c>
      <c r="C12947" s="6" t="s">
        <v>25604</v>
      </c>
      <c r="D12947" s="3" t="s">
        <v>3929</v>
      </c>
    </row>
    <row r="12948">
      <c r="A12948" s="6" t="s">
        <v>4681</v>
      </c>
      <c r="B12948" s="2" t="s">
        <v>25605</v>
      </c>
      <c r="C12948" s="6" t="s">
        <v>25606</v>
      </c>
      <c r="D12948" s="3" t="s">
        <v>3929</v>
      </c>
    </row>
    <row r="12949">
      <c r="A12949" s="6" t="s">
        <v>4681</v>
      </c>
      <c r="B12949" s="2" t="s">
        <v>25607</v>
      </c>
      <c r="C12949" s="6" t="s">
        <v>25608</v>
      </c>
      <c r="D12949" s="3" t="s">
        <v>3929</v>
      </c>
    </row>
    <row r="12950">
      <c r="A12950" s="6" t="s">
        <v>4681</v>
      </c>
      <c r="B12950" s="2" t="s">
        <v>25609</v>
      </c>
      <c r="C12950" s="6" t="s">
        <v>25610</v>
      </c>
      <c r="D12950" s="3" t="s">
        <v>3929</v>
      </c>
    </row>
    <row r="12951">
      <c r="A12951" s="6" t="s">
        <v>4681</v>
      </c>
      <c r="B12951" s="2" t="s">
        <v>25611</v>
      </c>
      <c r="C12951" s="6" t="s">
        <v>25612</v>
      </c>
      <c r="D12951" s="3" t="s">
        <v>3929</v>
      </c>
    </row>
    <row r="12952">
      <c r="A12952" s="6" t="s">
        <v>4681</v>
      </c>
      <c r="B12952" s="2" t="s">
        <v>25613</v>
      </c>
      <c r="C12952" s="6" t="s">
        <v>25614</v>
      </c>
      <c r="D12952" s="3" t="s">
        <v>3929</v>
      </c>
    </row>
    <row r="12953">
      <c r="A12953" s="6" t="s">
        <v>4681</v>
      </c>
      <c r="B12953" s="2" t="s">
        <v>25615</v>
      </c>
      <c r="C12953" s="6" t="s">
        <v>25616</v>
      </c>
      <c r="D12953" s="3" t="s">
        <v>3931</v>
      </c>
    </row>
    <row r="12954">
      <c r="A12954" s="6" t="s">
        <v>4681</v>
      </c>
      <c r="B12954" s="2" t="s">
        <v>25617</v>
      </c>
      <c r="C12954" s="6" t="s">
        <v>25618</v>
      </c>
      <c r="D12954" s="3" t="s">
        <v>3931</v>
      </c>
    </row>
    <row r="12955">
      <c r="A12955" s="6" t="s">
        <v>4681</v>
      </c>
      <c r="B12955" s="2" t="s">
        <v>25619</v>
      </c>
      <c r="C12955" s="6" t="s">
        <v>25620</v>
      </c>
      <c r="D12955" s="3" t="s">
        <v>3931</v>
      </c>
    </row>
    <row r="12956">
      <c r="A12956" s="6" t="s">
        <v>4681</v>
      </c>
      <c r="B12956" s="2" t="s">
        <v>25621</v>
      </c>
      <c r="C12956" s="6" t="s">
        <v>25622</v>
      </c>
      <c r="D12956" s="3" t="s">
        <v>3931</v>
      </c>
    </row>
    <row r="12957">
      <c r="A12957" s="6" t="s">
        <v>4681</v>
      </c>
      <c r="B12957" s="2" t="s">
        <v>25623</v>
      </c>
      <c r="C12957" s="6" t="s">
        <v>25624</v>
      </c>
      <c r="D12957" s="3" t="s">
        <v>3931</v>
      </c>
    </row>
    <row r="12958">
      <c r="A12958" s="6" t="s">
        <v>4681</v>
      </c>
      <c r="B12958" s="2" t="s">
        <v>25625</v>
      </c>
      <c r="C12958" s="6" t="s">
        <v>25626</v>
      </c>
      <c r="D12958" s="3" t="s">
        <v>3931</v>
      </c>
    </row>
    <row r="12959">
      <c r="A12959" s="6" t="s">
        <v>4681</v>
      </c>
      <c r="B12959" s="2" t="s">
        <v>25627</v>
      </c>
      <c r="C12959" s="6" t="s">
        <v>25628</v>
      </c>
      <c r="D12959" s="3" t="s">
        <v>3931</v>
      </c>
    </row>
    <row r="12960">
      <c r="A12960" s="6" t="s">
        <v>4681</v>
      </c>
      <c r="B12960" s="2" t="s">
        <v>25629</v>
      </c>
      <c r="C12960" s="6" t="s">
        <v>25630</v>
      </c>
      <c r="D12960" s="3" t="s">
        <v>3931</v>
      </c>
    </row>
    <row r="12961">
      <c r="A12961" s="6" t="s">
        <v>4681</v>
      </c>
      <c r="B12961" s="2" t="s">
        <v>25631</v>
      </c>
      <c r="C12961" s="6" t="s">
        <v>25632</v>
      </c>
      <c r="D12961" s="3" t="s">
        <v>3931</v>
      </c>
    </row>
    <row r="12962">
      <c r="A12962" s="6" t="s">
        <v>4681</v>
      </c>
      <c r="B12962" s="2" t="s">
        <v>25633</v>
      </c>
      <c r="C12962" s="6" t="s">
        <v>25634</v>
      </c>
      <c r="D12962" s="3" t="s">
        <v>3931</v>
      </c>
    </row>
    <row r="12963">
      <c r="A12963" s="6" t="s">
        <v>4681</v>
      </c>
      <c r="B12963" s="2" t="s">
        <v>25635</v>
      </c>
      <c r="C12963" s="6" t="s">
        <v>25636</v>
      </c>
      <c r="D12963" s="3" t="s">
        <v>3933</v>
      </c>
    </row>
    <row r="12964">
      <c r="A12964" s="6" t="s">
        <v>4681</v>
      </c>
      <c r="B12964" s="2" t="s">
        <v>25637</v>
      </c>
      <c r="C12964" s="6" t="s">
        <v>25638</v>
      </c>
      <c r="D12964" s="3" t="s">
        <v>3933</v>
      </c>
    </row>
    <row r="12965">
      <c r="A12965" s="6" t="s">
        <v>4681</v>
      </c>
      <c r="B12965" s="2" t="s">
        <v>25639</v>
      </c>
      <c r="C12965" s="6" t="s">
        <v>25640</v>
      </c>
      <c r="D12965" s="3" t="s">
        <v>3933</v>
      </c>
    </row>
    <row r="12966">
      <c r="A12966" s="6" t="s">
        <v>4681</v>
      </c>
      <c r="B12966" s="2" t="s">
        <v>25641</v>
      </c>
      <c r="C12966" s="6" t="s">
        <v>25642</v>
      </c>
      <c r="D12966" s="3" t="s">
        <v>3933</v>
      </c>
    </row>
    <row r="12967">
      <c r="A12967" s="6" t="s">
        <v>4681</v>
      </c>
      <c r="B12967" s="2" t="s">
        <v>25643</v>
      </c>
      <c r="C12967" s="6" t="s">
        <v>25644</v>
      </c>
      <c r="D12967" s="3" t="s">
        <v>3933</v>
      </c>
    </row>
    <row r="12968">
      <c r="A12968" s="6" t="s">
        <v>4681</v>
      </c>
      <c r="B12968" s="2" t="s">
        <v>25645</v>
      </c>
      <c r="C12968" s="6" t="s">
        <v>25646</v>
      </c>
      <c r="D12968" s="3" t="s">
        <v>3933</v>
      </c>
    </row>
    <row r="12969">
      <c r="A12969" s="6" t="s">
        <v>4681</v>
      </c>
      <c r="B12969" s="2" t="s">
        <v>25647</v>
      </c>
      <c r="C12969" s="6" t="s">
        <v>25648</v>
      </c>
      <c r="D12969" s="3" t="s">
        <v>3933</v>
      </c>
    </row>
    <row r="12970">
      <c r="A12970" s="6" t="s">
        <v>4681</v>
      </c>
      <c r="B12970" s="2" t="s">
        <v>25649</v>
      </c>
      <c r="C12970" s="6" t="s">
        <v>25650</v>
      </c>
      <c r="D12970" s="3" t="s">
        <v>3933</v>
      </c>
    </row>
    <row r="12971">
      <c r="A12971" s="6" t="s">
        <v>4681</v>
      </c>
      <c r="B12971" s="2" t="s">
        <v>25651</v>
      </c>
      <c r="C12971" s="6" t="s">
        <v>25652</v>
      </c>
      <c r="D12971" s="3" t="s">
        <v>3933</v>
      </c>
    </row>
    <row r="12972">
      <c r="A12972" s="6" t="s">
        <v>4681</v>
      </c>
      <c r="B12972" s="2" t="s">
        <v>25653</v>
      </c>
      <c r="C12972" s="6" t="s">
        <v>25654</v>
      </c>
      <c r="D12972" s="3" t="s">
        <v>3933</v>
      </c>
    </row>
    <row r="12973">
      <c r="A12973" s="6" t="s">
        <v>4681</v>
      </c>
      <c r="B12973" s="2" t="s">
        <v>25655</v>
      </c>
      <c r="C12973" s="6" t="s">
        <v>25656</v>
      </c>
      <c r="D12973" s="3" t="s">
        <v>3935</v>
      </c>
    </row>
    <row r="12974">
      <c r="A12974" s="6" t="s">
        <v>4681</v>
      </c>
      <c r="B12974" s="2" t="s">
        <v>25657</v>
      </c>
      <c r="C12974" s="6" t="s">
        <v>25658</v>
      </c>
      <c r="D12974" s="3" t="s">
        <v>3935</v>
      </c>
    </row>
    <row r="12975">
      <c r="A12975" s="6" t="s">
        <v>4681</v>
      </c>
      <c r="B12975" s="2" t="s">
        <v>25659</v>
      </c>
      <c r="C12975" s="6" t="s">
        <v>25660</v>
      </c>
      <c r="D12975" s="3" t="s">
        <v>3935</v>
      </c>
    </row>
    <row r="12976">
      <c r="A12976" s="6" t="s">
        <v>4681</v>
      </c>
      <c r="B12976" s="2" t="s">
        <v>25661</v>
      </c>
      <c r="C12976" s="6" t="s">
        <v>25662</v>
      </c>
      <c r="D12976" s="3" t="s">
        <v>3935</v>
      </c>
    </row>
    <row r="12977">
      <c r="A12977" s="6" t="s">
        <v>4681</v>
      </c>
      <c r="B12977" s="2" t="s">
        <v>25663</v>
      </c>
      <c r="C12977" s="6" t="s">
        <v>25664</v>
      </c>
      <c r="D12977" s="3" t="s">
        <v>3935</v>
      </c>
    </row>
    <row r="12978">
      <c r="A12978" s="6" t="s">
        <v>4681</v>
      </c>
      <c r="B12978" s="2" t="s">
        <v>25665</v>
      </c>
      <c r="C12978" s="6" t="s">
        <v>25666</v>
      </c>
      <c r="D12978" s="3" t="s">
        <v>3935</v>
      </c>
    </row>
    <row r="12979">
      <c r="A12979" s="6" t="s">
        <v>4681</v>
      </c>
      <c r="B12979" s="2" t="s">
        <v>25667</v>
      </c>
      <c r="C12979" s="6" t="s">
        <v>25668</v>
      </c>
      <c r="D12979" s="3" t="s">
        <v>3935</v>
      </c>
    </row>
    <row r="12980">
      <c r="A12980" s="6" t="s">
        <v>4681</v>
      </c>
      <c r="B12980" s="2" t="s">
        <v>25669</v>
      </c>
      <c r="C12980" s="6" t="s">
        <v>25670</v>
      </c>
      <c r="D12980" s="3" t="s">
        <v>3935</v>
      </c>
    </row>
    <row r="12981">
      <c r="A12981" s="6" t="s">
        <v>4681</v>
      </c>
      <c r="B12981" s="2" t="s">
        <v>25671</v>
      </c>
      <c r="C12981" s="6" t="s">
        <v>25672</v>
      </c>
      <c r="D12981" s="3" t="s">
        <v>3935</v>
      </c>
    </row>
    <row r="12982">
      <c r="A12982" s="6" t="s">
        <v>4681</v>
      </c>
      <c r="B12982" s="2" t="s">
        <v>25673</v>
      </c>
      <c r="C12982" s="6" t="s">
        <v>25674</v>
      </c>
      <c r="D12982" s="3" t="s">
        <v>3935</v>
      </c>
    </row>
    <row r="12983">
      <c r="A12983" s="6" t="s">
        <v>4681</v>
      </c>
      <c r="B12983" s="2" t="s">
        <v>25675</v>
      </c>
      <c r="C12983" s="6" t="s">
        <v>25676</v>
      </c>
      <c r="D12983" s="3" t="s">
        <v>3937</v>
      </c>
    </row>
    <row r="12984">
      <c r="A12984" s="6" t="s">
        <v>4681</v>
      </c>
      <c r="B12984" s="2" t="s">
        <v>25677</v>
      </c>
      <c r="C12984" s="6" t="s">
        <v>25678</v>
      </c>
      <c r="D12984" s="3" t="s">
        <v>3937</v>
      </c>
    </row>
    <row r="12985">
      <c r="A12985" s="6" t="s">
        <v>4681</v>
      </c>
      <c r="B12985" s="2" t="s">
        <v>25679</v>
      </c>
      <c r="C12985" s="6" t="s">
        <v>25680</v>
      </c>
      <c r="D12985" s="3" t="s">
        <v>3937</v>
      </c>
    </row>
    <row r="12986">
      <c r="A12986" s="6" t="s">
        <v>4681</v>
      </c>
      <c r="B12986" s="2" t="s">
        <v>25681</v>
      </c>
      <c r="C12986" s="6" t="s">
        <v>25682</v>
      </c>
      <c r="D12986" s="3" t="s">
        <v>3937</v>
      </c>
    </row>
    <row r="12987">
      <c r="A12987" s="6" t="s">
        <v>4681</v>
      </c>
      <c r="B12987" s="2" t="s">
        <v>25683</v>
      </c>
      <c r="C12987" s="6" t="s">
        <v>25684</v>
      </c>
      <c r="D12987" s="3" t="s">
        <v>3937</v>
      </c>
    </row>
    <row r="12988">
      <c r="A12988" s="6" t="s">
        <v>4681</v>
      </c>
      <c r="B12988" s="2" t="s">
        <v>25685</v>
      </c>
      <c r="C12988" s="6" t="s">
        <v>25686</v>
      </c>
      <c r="D12988" s="3" t="s">
        <v>3937</v>
      </c>
    </row>
    <row r="12989">
      <c r="A12989" s="6" t="s">
        <v>4681</v>
      </c>
      <c r="B12989" s="2" t="s">
        <v>25687</v>
      </c>
      <c r="C12989" s="6" t="s">
        <v>25688</v>
      </c>
      <c r="D12989" s="3" t="s">
        <v>3937</v>
      </c>
    </row>
    <row r="12990">
      <c r="A12990" s="6" t="s">
        <v>4681</v>
      </c>
      <c r="B12990" s="2" t="s">
        <v>25689</v>
      </c>
      <c r="C12990" s="6" t="s">
        <v>25690</v>
      </c>
      <c r="D12990" s="3" t="s">
        <v>3937</v>
      </c>
    </row>
    <row r="12991">
      <c r="A12991" s="6" t="s">
        <v>4681</v>
      </c>
      <c r="B12991" s="2" t="s">
        <v>25691</v>
      </c>
      <c r="C12991" s="6" t="s">
        <v>25692</v>
      </c>
      <c r="D12991" s="3" t="s">
        <v>3937</v>
      </c>
    </row>
    <row r="12992">
      <c r="A12992" s="6" t="s">
        <v>4681</v>
      </c>
      <c r="B12992" s="2" t="s">
        <v>25693</v>
      </c>
      <c r="C12992" s="6" t="s">
        <v>25694</v>
      </c>
      <c r="D12992" s="3" t="s">
        <v>3937</v>
      </c>
    </row>
    <row r="12993">
      <c r="A12993" s="6" t="s">
        <v>4681</v>
      </c>
      <c r="B12993" s="2" t="s">
        <v>25695</v>
      </c>
      <c r="C12993" s="6" t="s">
        <v>25696</v>
      </c>
      <c r="D12993" s="3" t="s">
        <v>3939</v>
      </c>
    </row>
    <row r="12994">
      <c r="A12994" s="6" t="s">
        <v>4681</v>
      </c>
      <c r="B12994" s="2" t="s">
        <v>25697</v>
      </c>
      <c r="C12994" s="6" t="s">
        <v>25698</v>
      </c>
      <c r="D12994" s="3" t="s">
        <v>3939</v>
      </c>
    </row>
    <row r="12995">
      <c r="A12995" s="6" t="s">
        <v>4681</v>
      </c>
      <c r="B12995" s="2" t="s">
        <v>25699</v>
      </c>
      <c r="C12995" s="6" t="s">
        <v>25700</v>
      </c>
      <c r="D12995" s="3" t="s">
        <v>3939</v>
      </c>
    </row>
    <row r="12996">
      <c r="A12996" s="6" t="s">
        <v>4681</v>
      </c>
      <c r="B12996" s="2" t="s">
        <v>25701</v>
      </c>
      <c r="C12996" s="6" t="s">
        <v>25702</v>
      </c>
      <c r="D12996" s="3" t="s">
        <v>3939</v>
      </c>
    </row>
    <row r="12997">
      <c r="A12997" s="6" t="s">
        <v>4681</v>
      </c>
      <c r="B12997" s="2" t="s">
        <v>25703</v>
      </c>
      <c r="C12997" s="6" t="s">
        <v>25704</v>
      </c>
      <c r="D12997" s="3" t="s">
        <v>3939</v>
      </c>
    </row>
    <row r="12998">
      <c r="A12998" s="6" t="s">
        <v>4681</v>
      </c>
      <c r="B12998" s="2" t="s">
        <v>25705</v>
      </c>
      <c r="C12998" s="6" t="s">
        <v>25706</v>
      </c>
      <c r="D12998" s="3" t="s">
        <v>3939</v>
      </c>
    </row>
    <row r="12999">
      <c r="A12999" s="6" t="s">
        <v>4681</v>
      </c>
      <c r="B12999" s="2" t="s">
        <v>25707</v>
      </c>
      <c r="C12999" s="6" t="s">
        <v>25708</v>
      </c>
      <c r="D12999" s="3" t="s">
        <v>3939</v>
      </c>
    </row>
    <row r="13000">
      <c r="A13000" s="6" t="s">
        <v>4681</v>
      </c>
      <c r="B13000" s="2" t="s">
        <v>25709</v>
      </c>
      <c r="C13000" s="6" t="s">
        <v>25710</v>
      </c>
      <c r="D13000" s="3" t="s">
        <v>3939</v>
      </c>
    </row>
    <row r="13001">
      <c r="A13001" s="6" t="s">
        <v>4681</v>
      </c>
      <c r="B13001" s="2" t="s">
        <v>25711</v>
      </c>
      <c r="C13001" s="6" t="s">
        <v>25712</v>
      </c>
      <c r="D13001" s="3" t="s">
        <v>3939</v>
      </c>
    </row>
    <row r="13002">
      <c r="A13002" s="6" t="s">
        <v>4681</v>
      </c>
      <c r="B13002" s="2" t="s">
        <v>25713</v>
      </c>
      <c r="C13002" s="6" t="s">
        <v>25714</v>
      </c>
      <c r="D13002" s="3" t="s">
        <v>3939</v>
      </c>
    </row>
    <row r="13003">
      <c r="A13003" s="6" t="s">
        <v>4681</v>
      </c>
      <c r="B13003" s="2" t="s">
        <v>25715</v>
      </c>
      <c r="C13003" s="6" t="s">
        <v>25716</v>
      </c>
      <c r="D13003" s="3" t="s">
        <v>3942</v>
      </c>
    </row>
    <row r="13004">
      <c r="A13004" s="6" t="s">
        <v>4681</v>
      </c>
      <c r="B13004" s="2" t="s">
        <v>25717</v>
      </c>
      <c r="C13004" s="6" t="s">
        <v>25718</v>
      </c>
      <c r="D13004" s="3" t="s">
        <v>3942</v>
      </c>
    </row>
    <row r="13005">
      <c r="A13005" s="6" t="s">
        <v>4681</v>
      </c>
      <c r="B13005" s="2" t="s">
        <v>25719</v>
      </c>
      <c r="C13005" s="6" t="s">
        <v>25720</v>
      </c>
      <c r="D13005" s="3" t="s">
        <v>3942</v>
      </c>
    </row>
    <row r="13006">
      <c r="A13006" s="6" t="s">
        <v>4681</v>
      </c>
      <c r="B13006" s="2" t="s">
        <v>25721</v>
      </c>
      <c r="C13006" s="6" t="s">
        <v>25722</v>
      </c>
      <c r="D13006" s="3" t="s">
        <v>3942</v>
      </c>
    </row>
    <row r="13007">
      <c r="A13007" s="6" t="s">
        <v>4681</v>
      </c>
      <c r="B13007" s="2" t="s">
        <v>25723</v>
      </c>
      <c r="C13007" s="6" t="s">
        <v>25724</v>
      </c>
      <c r="D13007" s="3" t="s">
        <v>3942</v>
      </c>
    </row>
    <row r="13008">
      <c r="A13008" s="6" t="s">
        <v>4681</v>
      </c>
      <c r="B13008" s="2" t="s">
        <v>25725</v>
      </c>
      <c r="C13008" s="6" t="s">
        <v>25726</v>
      </c>
      <c r="D13008" s="3" t="s">
        <v>3942</v>
      </c>
    </row>
    <row r="13009">
      <c r="A13009" s="6" t="s">
        <v>4681</v>
      </c>
      <c r="B13009" s="2" t="s">
        <v>25727</v>
      </c>
      <c r="C13009" s="6" t="s">
        <v>25728</v>
      </c>
      <c r="D13009" s="3" t="s">
        <v>3942</v>
      </c>
    </row>
    <row r="13010">
      <c r="A13010" s="6" t="s">
        <v>4681</v>
      </c>
      <c r="B13010" s="2" t="s">
        <v>25729</v>
      </c>
      <c r="C13010" s="6" t="s">
        <v>25730</v>
      </c>
      <c r="D13010" s="3" t="s">
        <v>3942</v>
      </c>
    </row>
    <row r="13011">
      <c r="A13011" s="6" t="s">
        <v>4681</v>
      </c>
      <c r="B13011" s="2" t="s">
        <v>25731</v>
      </c>
      <c r="C13011" s="6" t="s">
        <v>25732</v>
      </c>
      <c r="D13011" s="3" t="s">
        <v>3942</v>
      </c>
    </row>
    <row r="13012">
      <c r="A13012" s="6" t="s">
        <v>4681</v>
      </c>
      <c r="B13012" s="2" t="s">
        <v>25733</v>
      </c>
      <c r="C13012" s="6" t="s">
        <v>25734</v>
      </c>
      <c r="D13012" s="3" t="s">
        <v>3942</v>
      </c>
    </row>
    <row r="13013">
      <c r="A13013" s="6" t="s">
        <v>4681</v>
      </c>
      <c r="B13013" s="2" t="s">
        <v>25735</v>
      </c>
      <c r="C13013" s="6" t="s">
        <v>25736</v>
      </c>
      <c r="D13013" s="3" t="s">
        <v>3944</v>
      </c>
    </row>
    <row r="13014">
      <c r="A13014" s="6" t="s">
        <v>4681</v>
      </c>
      <c r="B13014" s="2" t="s">
        <v>25737</v>
      </c>
      <c r="C13014" s="6" t="s">
        <v>25738</v>
      </c>
      <c r="D13014" s="3" t="s">
        <v>3944</v>
      </c>
    </row>
    <row r="13015">
      <c r="A13015" s="6" t="s">
        <v>4681</v>
      </c>
      <c r="B13015" s="2" t="s">
        <v>25739</v>
      </c>
      <c r="C13015" s="6" t="s">
        <v>25740</v>
      </c>
      <c r="D13015" s="3" t="s">
        <v>3944</v>
      </c>
    </row>
    <row r="13016">
      <c r="A13016" s="6" t="s">
        <v>4681</v>
      </c>
      <c r="B13016" s="2" t="s">
        <v>25741</v>
      </c>
      <c r="C13016" s="6" t="s">
        <v>25742</v>
      </c>
      <c r="D13016" s="3" t="s">
        <v>3944</v>
      </c>
    </row>
    <row r="13017">
      <c r="A13017" s="6" t="s">
        <v>4681</v>
      </c>
      <c r="B13017" s="2" t="s">
        <v>25743</v>
      </c>
      <c r="C13017" s="6" t="s">
        <v>25744</v>
      </c>
      <c r="D13017" s="3" t="s">
        <v>3944</v>
      </c>
    </row>
    <row r="13018">
      <c r="A13018" s="6" t="s">
        <v>4681</v>
      </c>
      <c r="B13018" s="2" t="s">
        <v>25745</v>
      </c>
      <c r="C13018" s="6" t="s">
        <v>25746</v>
      </c>
      <c r="D13018" s="3" t="s">
        <v>3944</v>
      </c>
    </row>
    <row r="13019">
      <c r="A13019" s="6" t="s">
        <v>4681</v>
      </c>
      <c r="B13019" s="2" t="s">
        <v>25747</v>
      </c>
      <c r="C13019" s="6" t="s">
        <v>25748</v>
      </c>
      <c r="D13019" s="3" t="s">
        <v>3944</v>
      </c>
    </row>
    <row r="13020">
      <c r="A13020" s="6" t="s">
        <v>4681</v>
      </c>
      <c r="B13020" s="2" t="s">
        <v>25749</v>
      </c>
      <c r="C13020" s="6" t="s">
        <v>25750</v>
      </c>
      <c r="D13020" s="3" t="s">
        <v>3944</v>
      </c>
    </row>
    <row r="13021">
      <c r="A13021" s="6" t="s">
        <v>4681</v>
      </c>
      <c r="B13021" s="2" t="s">
        <v>25751</v>
      </c>
      <c r="C13021" s="6" t="s">
        <v>25752</v>
      </c>
      <c r="D13021" s="3" t="s">
        <v>3944</v>
      </c>
    </row>
    <row r="13022">
      <c r="A13022" s="6" t="s">
        <v>4681</v>
      </c>
      <c r="B13022" s="2" t="s">
        <v>25753</v>
      </c>
      <c r="C13022" s="6" t="s">
        <v>25754</v>
      </c>
      <c r="D13022" s="3" t="s">
        <v>3944</v>
      </c>
    </row>
    <row r="13023">
      <c r="A13023" s="6" t="s">
        <v>4681</v>
      </c>
      <c r="B13023" s="2" t="s">
        <v>25755</v>
      </c>
      <c r="C13023" s="6" t="s">
        <v>25756</v>
      </c>
      <c r="D13023" s="3" t="s">
        <v>3946</v>
      </c>
    </row>
    <row r="13024">
      <c r="A13024" s="6" t="s">
        <v>4681</v>
      </c>
      <c r="B13024" s="2" t="s">
        <v>25757</v>
      </c>
      <c r="C13024" s="6" t="s">
        <v>25758</v>
      </c>
      <c r="D13024" s="3" t="s">
        <v>3946</v>
      </c>
    </row>
    <row r="13025">
      <c r="A13025" s="6" t="s">
        <v>4681</v>
      </c>
      <c r="B13025" s="2" t="s">
        <v>25759</v>
      </c>
      <c r="C13025" s="6" t="s">
        <v>25760</v>
      </c>
      <c r="D13025" s="3" t="s">
        <v>3946</v>
      </c>
    </row>
    <row r="13026">
      <c r="A13026" s="6" t="s">
        <v>4681</v>
      </c>
      <c r="B13026" s="2" t="s">
        <v>25761</v>
      </c>
      <c r="C13026" s="6" t="s">
        <v>25762</v>
      </c>
      <c r="D13026" s="3" t="s">
        <v>3946</v>
      </c>
    </row>
    <row r="13027">
      <c r="A13027" s="6" t="s">
        <v>4681</v>
      </c>
      <c r="B13027" s="2" t="s">
        <v>25763</v>
      </c>
      <c r="C13027" s="6" t="s">
        <v>25764</v>
      </c>
      <c r="D13027" s="3" t="s">
        <v>3946</v>
      </c>
    </row>
    <row r="13028">
      <c r="A13028" s="6" t="s">
        <v>4681</v>
      </c>
      <c r="B13028" s="2" t="s">
        <v>25765</v>
      </c>
      <c r="C13028" s="6" t="s">
        <v>25766</v>
      </c>
      <c r="D13028" s="3" t="s">
        <v>3946</v>
      </c>
    </row>
    <row r="13029">
      <c r="A13029" s="6" t="s">
        <v>4681</v>
      </c>
      <c r="B13029" s="2" t="s">
        <v>25767</v>
      </c>
      <c r="C13029" s="6" t="s">
        <v>25768</v>
      </c>
      <c r="D13029" s="3" t="s">
        <v>3946</v>
      </c>
    </row>
    <row r="13030">
      <c r="A13030" s="6" t="s">
        <v>4681</v>
      </c>
      <c r="B13030" s="2" t="s">
        <v>25769</v>
      </c>
      <c r="C13030" s="6" t="s">
        <v>25770</v>
      </c>
      <c r="D13030" s="3" t="s">
        <v>3946</v>
      </c>
    </row>
    <row r="13031">
      <c r="A13031" s="6" t="s">
        <v>4681</v>
      </c>
      <c r="B13031" s="2" t="s">
        <v>25771</v>
      </c>
      <c r="C13031" s="6" t="s">
        <v>25772</v>
      </c>
      <c r="D13031" s="3" t="s">
        <v>3946</v>
      </c>
    </row>
    <row r="13032">
      <c r="A13032" s="6" t="s">
        <v>4681</v>
      </c>
      <c r="B13032" s="2" t="s">
        <v>25773</v>
      </c>
      <c r="C13032" s="6" t="s">
        <v>25774</v>
      </c>
      <c r="D13032" s="3" t="s">
        <v>3946</v>
      </c>
    </row>
    <row r="13033">
      <c r="A13033" s="6" t="s">
        <v>4681</v>
      </c>
      <c r="B13033" s="2" t="s">
        <v>25775</v>
      </c>
      <c r="C13033" s="6" t="s">
        <v>25776</v>
      </c>
      <c r="D13033" s="3" t="s">
        <v>3948</v>
      </c>
    </row>
    <row r="13034">
      <c r="A13034" s="6" t="s">
        <v>4681</v>
      </c>
      <c r="B13034" s="2" t="s">
        <v>25777</v>
      </c>
      <c r="C13034" s="6" t="s">
        <v>25778</v>
      </c>
      <c r="D13034" s="3" t="s">
        <v>3948</v>
      </c>
    </row>
    <row r="13035">
      <c r="A13035" s="6" t="s">
        <v>4681</v>
      </c>
      <c r="B13035" s="2" t="s">
        <v>25779</v>
      </c>
      <c r="C13035" s="6" t="s">
        <v>25780</v>
      </c>
      <c r="D13035" s="3" t="s">
        <v>3948</v>
      </c>
    </row>
    <row r="13036">
      <c r="A13036" s="6" t="s">
        <v>4681</v>
      </c>
      <c r="B13036" s="2" t="s">
        <v>25781</v>
      </c>
      <c r="C13036" s="6" t="s">
        <v>25782</v>
      </c>
      <c r="D13036" s="3" t="s">
        <v>3948</v>
      </c>
    </row>
    <row r="13037">
      <c r="A13037" s="6" t="s">
        <v>4681</v>
      </c>
      <c r="B13037" s="2" t="s">
        <v>25783</v>
      </c>
      <c r="C13037" s="6" t="s">
        <v>25784</v>
      </c>
      <c r="D13037" s="3" t="s">
        <v>3948</v>
      </c>
    </row>
    <row r="13038">
      <c r="A13038" s="6" t="s">
        <v>4681</v>
      </c>
      <c r="B13038" s="2" t="s">
        <v>25785</v>
      </c>
      <c r="C13038" s="6" t="s">
        <v>25786</v>
      </c>
      <c r="D13038" s="3" t="s">
        <v>3948</v>
      </c>
    </row>
    <row r="13039">
      <c r="A13039" s="6" t="s">
        <v>4681</v>
      </c>
      <c r="B13039" s="2" t="s">
        <v>25787</v>
      </c>
      <c r="C13039" s="6" t="s">
        <v>25788</v>
      </c>
      <c r="D13039" s="3" t="s">
        <v>3948</v>
      </c>
    </row>
    <row r="13040">
      <c r="A13040" s="6" t="s">
        <v>4681</v>
      </c>
      <c r="B13040" s="2" t="s">
        <v>25789</v>
      </c>
      <c r="C13040" s="6" t="s">
        <v>25790</v>
      </c>
      <c r="D13040" s="3" t="s">
        <v>3948</v>
      </c>
    </row>
    <row r="13041">
      <c r="A13041" s="6" t="s">
        <v>4681</v>
      </c>
      <c r="B13041" s="2" t="s">
        <v>25791</v>
      </c>
      <c r="C13041" s="6" t="s">
        <v>25792</v>
      </c>
      <c r="D13041" s="3" t="s">
        <v>3948</v>
      </c>
    </row>
    <row r="13042">
      <c r="A13042" s="6" t="s">
        <v>4681</v>
      </c>
      <c r="B13042" s="2" t="s">
        <v>25793</v>
      </c>
      <c r="C13042" s="6" t="s">
        <v>25794</v>
      </c>
      <c r="D13042" s="3" t="s">
        <v>3948</v>
      </c>
    </row>
    <row r="13043">
      <c r="A13043" s="6" t="s">
        <v>4681</v>
      </c>
      <c r="B13043" s="2" t="s">
        <v>25795</v>
      </c>
      <c r="C13043" s="6" t="s">
        <v>25796</v>
      </c>
      <c r="D13043" s="3" t="s">
        <v>3950</v>
      </c>
    </row>
    <row r="13044">
      <c r="A13044" s="6" t="s">
        <v>4681</v>
      </c>
      <c r="B13044" s="2" t="s">
        <v>25797</v>
      </c>
      <c r="C13044" s="6" t="s">
        <v>25798</v>
      </c>
      <c r="D13044" s="3" t="s">
        <v>3950</v>
      </c>
    </row>
    <row r="13045">
      <c r="A13045" s="6" t="s">
        <v>4681</v>
      </c>
      <c r="B13045" s="2" t="s">
        <v>25799</v>
      </c>
      <c r="C13045" s="6" t="s">
        <v>25800</v>
      </c>
      <c r="D13045" s="3" t="s">
        <v>3950</v>
      </c>
    </row>
    <row r="13046">
      <c r="A13046" s="6" t="s">
        <v>4681</v>
      </c>
      <c r="B13046" s="2" t="s">
        <v>25801</v>
      </c>
      <c r="C13046" s="6" t="s">
        <v>25802</v>
      </c>
      <c r="D13046" s="3" t="s">
        <v>3950</v>
      </c>
    </row>
    <row r="13047">
      <c r="A13047" s="6" t="s">
        <v>4681</v>
      </c>
      <c r="B13047" s="2" t="s">
        <v>25803</v>
      </c>
      <c r="C13047" s="6" t="s">
        <v>25804</v>
      </c>
      <c r="D13047" s="3" t="s">
        <v>3950</v>
      </c>
    </row>
    <row r="13048">
      <c r="A13048" s="6" t="s">
        <v>4681</v>
      </c>
      <c r="B13048" s="2" t="s">
        <v>25805</v>
      </c>
      <c r="C13048" s="6" t="s">
        <v>25806</v>
      </c>
      <c r="D13048" s="3" t="s">
        <v>3950</v>
      </c>
    </row>
    <row r="13049">
      <c r="A13049" s="6" t="s">
        <v>4681</v>
      </c>
      <c r="B13049" s="2" t="s">
        <v>25807</v>
      </c>
      <c r="C13049" s="6" t="s">
        <v>25808</v>
      </c>
      <c r="D13049" s="3" t="s">
        <v>3950</v>
      </c>
    </row>
    <row r="13050">
      <c r="A13050" s="6" t="s">
        <v>4681</v>
      </c>
      <c r="B13050" s="2" t="s">
        <v>25809</v>
      </c>
      <c r="C13050" s="6" t="s">
        <v>25810</v>
      </c>
      <c r="D13050" s="3" t="s">
        <v>3950</v>
      </c>
    </row>
    <row r="13051">
      <c r="A13051" s="6" t="s">
        <v>4681</v>
      </c>
      <c r="B13051" s="2" t="s">
        <v>25811</v>
      </c>
      <c r="C13051" s="6" t="s">
        <v>25812</v>
      </c>
      <c r="D13051" s="3" t="s">
        <v>3950</v>
      </c>
    </row>
    <row r="13052">
      <c r="A13052" s="6" t="s">
        <v>4681</v>
      </c>
      <c r="B13052" s="2" t="s">
        <v>25813</v>
      </c>
      <c r="C13052" s="6" t="s">
        <v>25814</v>
      </c>
      <c r="D13052" s="3" t="s">
        <v>3950</v>
      </c>
    </row>
    <row r="13053">
      <c r="A13053" s="6" t="s">
        <v>4681</v>
      </c>
      <c r="B13053" s="2" t="s">
        <v>25815</v>
      </c>
      <c r="C13053" s="6" t="s">
        <v>25816</v>
      </c>
      <c r="D13053" s="3" t="s">
        <v>3952</v>
      </c>
    </row>
    <row r="13054">
      <c r="A13054" s="6" t="s">
        <v>4681</v>
      </c>
      <c r="B13054" s="2" t="s">
        <v>25817</v>
      </c>
      <c r="C13054" s="6" t="s">
        <v>25818</v>
      </c>
      <c r="D13054" s="3" t="s">
        <v>3952</v>
      </c>
    </row>
    <row r="13055">
      <c r="A13055" s="6" t="s">
        <v>4681</v>
      </c>
      <c r="B13055" s="2" t="s">
        <v>25819</v>
      </c>
      <c r="C13055" s="6" t="s">
        <v>25820</v>
      </c>
      <c r="D13055" s="3" t="s">
        <v>3952</v>
      </c>
    </row>
    <row r="13056">
      <c r="A13056" s="6" t="s">
        <v>4681</v>
      </c>
      <c r="B13056" s="2" t="s">
        <v>25821</v>
      </c>
      <c r="C13056" s="6" t="s">
        <v>25822</v>
      </c>
      <c r="D13056" s="3" t="s">
        <v>3952</v>
      </c>
    </row>
    <row r="13057">
      <c r="A13057" s="6" t="s">
        <v>4681</v>
      </c>
      <c r="B13057" s="2" t="s">
        <v>25823</v>
      </c>
      <c r="C13057" s="6" t="s">
        <v>25824</v>
      </c>
      <c r="D13057" s="3" t="s">
        <v>3952</v>
      </c>
    </row>
    <row r="13058">
      <c r="A13058" s="6" t="s">
        <v>4681</v>
      </c>
      <c r="B13058" s="2" t="s">
        <v>25825</v>
      </c>
      <c r="C13058" s="6" t="s">
        <v>25826</v>
      </c>
      <c r="D13058" s="3" t="s">
        <v>3952</v>
      </c>
    </row>
    <row r="13059">
      <c r="A13059" s="6" t="s">
        <v>4681</v>
      </c>
      <c r="B13059" s="2" t="s">
        <v>25827</v>
      </c>
      <c r="C13059" s="6" t="s">
        <v>25828</v>
      </c>
      <c r="D13059" s="3" t="s">
        <v>3952</v>
      </c>
    </row>
    <row r="13060">
      <c r="A13060" s="6" t="s">
        <v>4681</v>
      </c>
      <c r="B13060" s="2" t="s">
        <v>25829</v>
      </c>
      <c r="C13060" s="6" t="s">
        <v>25830</v>
      </c>
      <c r="D13060" s="3" t="s">
        <v>3952</v>
      </c>
    </row>
    <row r="13061">
      <c r="A13061" s="6" t="s">
        <v>4681</v>
      </c>
      <c r="B13061" s="2" t="s">
        <v>25831</v>
      </c>
      <c r="C13061" s="6" t="s">
        <v>25832</v>
      </c>
      <c r="D13061" s="3" t="s">
        <v>3952</v>
      </c>
    </row>
    <row r="13062">
      <c r="A13062" s="6" t="s">
        <v>4681</v>
      </c>
      <c r="B13062" s="2" t="s">
        <v>25833</v>
      </c>
      <c r="C13062" s="6" t="s">
        <v>25834</v>
      </c>
      <c r="D13062" s="3" t="s">
        <v>3952</v>
      </c>
    </row>
    <row r="13063">
      <c r="A13063" s="6" t="s">
        <v>4681</v>
      </c>
      <c r="B13063" s="2" t="s">
        <v>25835</v>
      </c>
      <c r="C13063" s="6" t="s">
        <v>25836</v>
      </c>
      <c r="D13063" s="3" t="s">
        <v>3955</v>
      </c>
    </row>
    <row r="13064">
      <c r="A13064" s="6" t="s">
        <v>4681</v>
      </c>
      <c r="B13064" s="2" t="s">
        <v>25837</v>
      </c>
      <c r="C13064" s="6" t="s">
        <v>25838</v>
      </c>
      <c r="D13064" s="3" t="s">
        <v>3955</v>
      </c>
    </row>
    <row r="13065">
      <c r="A13065" s="6" t="s">
        <v>4681</v>
      </c>
      <c r="B13065" s="2" t="s">
        <v>25839</v>
      </c>
      <c r="C13065" s="6" t="s">
        <v>25840</v>
      </c>
      <c r="D13065" s="3" t="s">
        <v>3957</v>
      </c>
    </row>
    <row r="13066">
      <c r="A13066" s="6" t="s">
        <v>4681</v>
      </c>
      <c r="B13066" s="2" t="s">
        <v>25841</v>
      </c>
      <c r="C13066" s="6" t="s">
        <v>25842</v>
      </c>
      <c r="D13066" s="3" t="s">
        <v>3957</v>
      </c>
    </row>
    <row r="13067">
      <c r="A13067" s="6" t="s">
        <v>4681</v>
      </c>
      <c r="B13067" s="2" t="s">
        <v>25843</v>
      </c>
      <c r="C13067" s="6" t="s">
        <v>25844</v>
      </c>
      <c r="D13067" s="3" t="s">
        <v>3957</v>
      </c>
    </row>
    <row r="13068">
      <c r="A13068" s="6" t="s">
        <v>4681</v>
      </c>
      <c r="B13068" s="2" t="s">
        <v>25845</v>
      </c>
      <c r="C13068" s="6" t="s">
        <v>25846</v>
      </c>
      <c r="D13068" s="3" t="s">
        <v>3957</v>
      </c>
    </row>
    <row r="13069">
      <c r="A13069" s="6" t="s">
        <v>4681</v>
      </c>
      <c r="B13069" s="2" t="s">
        <v>25847</v>
      </c>
      <c r="C13069" s="6" t="s">
        <v>25848</v>
      </c>
      <c r="D13069" s="3" t="s">
        <v>3957</v>
      </c>
    </row>
    <row r="13070">
      <c r="A13070" s="6" t="s">
        <v>4681</v>
      </c>
      <c r="B13070" s="2" t="s">
        <v>25849</v>
      </c>
      <c r="C13070" s="6" t="s">
        <v>25850</v>
      </c>
      <c r="D13070" s="3" t="s">
        <v>3957</v>
      </c>
    </row>
    <row r="13071">
      <c r="A13071" s="6" t="s">
        <v>4681</v>
      </c>
      <c r="B13071" s="2" t="s">
        <v>25851</v>
      </c>
      <c r="C13071" s="6" t="s">
        <v>25852</v>
      </c>
      <c r="D13071" s="3" t="s">
        <v>3957</v>
      </c>
    </row>
    <row r="13072">
      <c r="A13072" s="6" t="s">
        <v>4681</v>
      </c>
      <c r="B13072" s="2" t="s">
        <v>25853</v>
      </c>
      <c r="C13072" s="6" t="s">
        <v>25854</v>
      </c>
      <c r="D13072" s="3" t="s">
        <v>3957</v>
      </c>
    </row>
    <row r="13073">
      <c r="A13073" s="6" t="s">
        <v>4681</v>
      </c>
      <c r="B13073" s="2" t="s">
        <v>25855</v>
      </c>
      <c r="C13073" s="6" t="s">
        <v>25856</v>
      </c>
      <c r="D13073" s="3" t="s">
        <v>3957</v>
      </c>
    </row>
    <row r="13074">
      <c r="A13074" s="6" t="s">
        <v>4681</v>
      </c>
      <c r="B13074" s="2" t="s">
        <v>25857</v>
      </c>
      <c r="C13074" s="6" t="s">
        <v>25858</v>
      </c>
      <c r="D13074" s="3" t="s">
        <v>3957</v>
      </c>
    </row>
    <row r="13075">
      <c r="A13075" s="6" t="s">
        <v>4681</v>
      </c>
      <c r="B13075" s="2" t="s">
        <v>25859</v>
      </c>
      <c r="C13075" s="6" t="s">
        <v>25860</v>
      </c>
      <c r="D13075" s="3" t="s">
        <v>3960</v>
      </c>
    </row>
    <row r="13076">
      <c r="A13076" s="6" t="s">
        <v>4681</v>
      </c>
      <c r="B13076" s="2" t="s">
        <v>25861</v>
      </c>
      <c r="C13076" s="6" t="s">
        <v>25862</v>
      </c>
      <c r="D13076" s="3" t="s">
        <v>3960</v>
      </c>
    </row>
    <row r="13077">
      <c r="A13077" s="6" t="s">
        <v>4681</v>
      </c>
      <c r="B13077" s="2" t="s">
        <v>25863</v>
      </c>
      <c r="C13077" s="6" t="s">
        <v>25864</v>
      </c>
      <c r="D13077" s="3" t="s">
        <v>3960</v>
      </c>
    </row>
    <row r="13078">
      <c r="A13078" s="6" t="s">
        <v>4681</v>
      </c>
      <c r="B13078" s="2" t="s">
        <v>25865</v>
      </c>
      <c r="C13078" s="6" t="s">
        <v>25866</v>
      </c>
      <c r="D13078" s="3" t="s">
        <v>3960</v>
      </c>
    </row>
    <row r="13079">
      <c r="A13079" s="6" t="s">
        <v>4681</v>
      </c>
      <c r="B13079" s="2" t="s">
        <v>25867</v>
      </c>
      <c r="C13079" s="6" t="s">
        <v>25868</v>
      </c>
      <c r="D13079" s="3" t="s">
        <v>3960</v>
      </c>
    </row>
    <row r="13080">
      <c r="A13080" s="6" t="s">
        <v>4681</v>
      </c>
      <c r="B13080" s="2" t="s">
        <v>25869</v>
      </c>
      <c r="C13080" s="6" t="s">
        <v>25870</v>
      </c>
      <c r="D13080" s="3" t="s">
        <v>3960</v>
      </c>
    </row>
    <row r="13081">
      <c r="A13081" s="6" t="s">
        <v>4681</v>
      </c>
      <c r="B13081" s="2" t="s">
        <v>25871</v>
      </c>
      <c r="C13081" s="6" t="s">
        <v>25872</v>
      </c>
      <c r="D13081" s="3" t="s">
        <v>3960</v>
      </c>
    </row>
    <row r="13082">
      <c r="A13082" s="6" t="s">
        <v>4681</v>
      </c>
      <c r="B13082" s="2" t="s">
        <v>25873</v>
      </c>
      <c r="C13082" s="6" t="s">
        <v>25874</v>
      </c>
      <c r="D13082" s="3" t="s">
        <v>3960</v>
      </c>
    </row>
    <row r="13083">
      <c r="A13083" s="6" t="s">
        <v>4681</v>
      </c>
      <c r="B13083" s="2" t="s">
        <v>25875</v>
      </c>
      <c r="C13083" s="6" t="s">
        <v>25876</v>
      </c>
      <c r="D13083" s="3" t="s">
        <v>3960</v>
      </c>
    </row>
    <row r="13084">
      <c r="A13084" s="6" t="s">
        <v>4681</v>
      </c>
      <c r="B13084" s="2" t="s">
        <v>25877</v>
      </c>
      <c r="C13084" s="6" t="s">
        <v>25878</v>
      </c>
      <c r="D13084" s="3" t="s">
        <v>3960</v>
      </c>
    </row>
    <row r="13085">
      <c r="A13085" s="6" t="s">
        <v>4681</v>
      </c>
      <c r="B13085" s="2" t="s">
        <v>25879</v>
      </c>
      <c r="C13085" s="6" t="s">
        <v>25880</v>
      </c>
      <c r="D13085" s="3" t="s">
        <v>3962</v>
      </c>
    </row>
    <row r="13086">
      <c r="A13086" s="6" t="s">
        <v>4681</v>
      </c>
      <c r="B13086" s="2" t="s">
        <v>25881</v>
      </c>
      <c r="C13086" s="6" t="s">
        <v>25882</v>
      </c>
      <c r="D13086" s="3" t="s">
        <v>3962</v>
      </c>
    </row>
    <row r="13087">
      <c r="A13087" s="6" t="s">
        <v>4681</v>
      </c>
      <c r="B13087" s="2" t="s">
        <v>25883</v>
      </c>
      <c r="C13087" s="6" t="s">
        <v>25884</v>
      </c>
      <c r="D13087" s="3" t="s">
        <v>3962</v>
      </c>
    </row>
    <row r="13088">
      <c r="A13088" s="6" t="s">
        <v>4681</v>
      </c>
      <c r="B13088" s="2" t="s">
        <v>25885</v>
      </c>
      <c r="C13088" s="6" t="s">
        <v>25886</v>
      </c>
      <c r="D13088" s="3" t="s">
        <v>3962</v>
      </c>
    </row>
    <row r="13089">
      <c r="A13089" s="6" t="s">
        <v>4681</v>
      </c>
      <c r="B13089" s="2" t="s">
        <v>25887</v>
      </c>
      <c r="C13089" s="6" t="s">
        <v>25888</v>
      </c>
      <c r="D13089" s="3" t="s">
        <v>3962</v>
      </c>
    </row>
    <row r="13090">
      <c r="A13090" s="6" t="s">
        <v>4681</v>
      </c>
      <c r="B13090" s="2" t="s">
        <v>25889</v>
      </c>
      <c r="C13090" s="6" t="s">
        <v>25890</v>
      </c>
      <c r="D13090" s="3" t="s">
        <v>3962</v>
      </c>
    </row>
    <row r="13091">
      <c r="A13091" s="6" t="s">
        <v>4681</v>
      </c>
      <c r="B13091" s="2" t="s">
        <v>25891</v>
      </c>
      <c r="C13091" s="6" t="s">
        <v>25892</v>
      </c>
      <c r="D13091" s="3" t="s">
        <v>3962</v>
      </c>
    </row>
    <row r="13092">
      <c r="A13092" s="6" t="s">
        <v>4681</v>
      </c>
      <c r="B13092" s="2" t="s">
        <v>25893</v>
      </c>
      <c r="C13092" s="6" t="s">
        <v>25894</v>
      </c>
      <c r="D13092" s="3" t="s">
        <v>3962</v>
      </c>
    </row>
    <row r="13093">
      <c r="A13093" s="6" t="s">
        <v>4681</v>
      </c>
      <c r="B13093" s="2" t="s">
        <v>25895</v>
      </c>
      <c r="C13093" s="6" t="s">
        <v>25896</v>
      </c>
      <c r="D13093" s="3" t="s">
        <v>3962</v>
      </c>
    </row>
    <row r="13094">
      <c r="A13094" s="6" t="s">
        <v>4681</v>
      </c>
      <c r="B13094" s="2" t="s">
        <v>25897</v>
      </c>
      <c r="C13094" s="6" t="s">
        <v>25898</v>
      </c>
      <c r="D13094" s="3" t="s">
        <v>3962</v>
      </c>
    </row>
    <row r="13095">
      <c r="A13095" s="6" t="s">
        <v>4681</v>
      </c>
      <c r="B13095" s="2" t="s">
        <v>25899</v>
      </c>
      <c r="C13095" s="6" t="s">
        <v>25900</v>
      </c>
      <c r="D13095" s="3" t="s">
        <v>3964</v>
      </c>
    </row>
    <row r="13096">
      <c r="A13096" s="6" t="s">
        <v>4681</v>
      </c>
      <c r="B13096" s="2" t="s">
        <v>25901</v>
      </c>
      <c r="C13096" s="6" t="s">
        <v>25902</v>
      </c>
      <c r="D13096" s="3" t="s">
        <v>3964</v>
      </c>
    </row>
    <row r="13097">
      <c r="A13097" s="6" t="s">
        <v>4681</v>
      </c>
      <c r="B13097" s="2" t="s">
        <v>25903</v>
      </c>
      <c r="C13097" s="6" t="s">
        <v>25904</v>
      </c>
      <c r="D13097" s="3" t="s">
        <v>3964</v>
      </c>
    </row>
    <row r="13098">
      <c r="A13098" s="6" t="s">
        <v>4681</v>
      </c>
      <c r="B13098" s="2" t="s">
        <v>25905</v>
      </c>
      <c r="C13098" s="6" t="s">
        <v>25906</v>
      </c>
      <c r="D13098" s="3" t="s">
        <v>3964</v>
      </c>
    </row>
    <row r="13099">
      <c r="A13099" s="6" t="s">
        <v>4681</v>
      </c>
      <c r="B13099" s="2" t="s">
        <v>25907</v>
      </c>
      <c r="C13099" s="6" t="s">
        <v>25908</v>
      </c>
      <c r="D13099" s="3" t="s">
        <v>3964</v>
      </c>
    </row>
    <row r="13100">
      <c r="A13100" s="6" t="s">
        <v>4681</v>
      </c>
      <c r="B13100" s="2" t="s">
        <v>25909</v>
      </c>
      <c r="C13100" s="6" t="s">
        <v>25910</v>
      </c>
      <c r="D13100" s="3" t="s">
        <v>3964</v>
      </c>
    </row>
    <row r="13101">
      <c r="A13101" s="6" t="s">
        <v>4681</v>
      </c>
      <c r="B13101" s="2" t="s">
        <v>25911</v>
      </c>
      <c r="C13101" s="6" t="s">
        <v>25912</v>
      </c>
      <c r="D13101" s="3" t="s">
        <v>3964</v>
      </c>
    </row>
    <row r="13102">
      <c r="A13102" s="6" t="s">
        <v>4681</v>
      </c>
      <c r="B13102" s="2" t="s">
        <v>25913</v>
      </c>
      <c r="C13102" s="6" t="s">
        <v>25914</v>
      </c>
      <c r="D13102" s="3" t="s">
        <v>3964</v>
      </c>
    </row>
    <row r="13103">
      <c r="A13103" s="6" t="s">
        <v>4681</v>
      </c>
      <c r="B13103" s="2" t="s">
        <v>25915</v>
      </c>
      <c r="C13103" s="6" t="s">
        <v>25916</v>
      </c>
      <c r="D13103" s="3" t="s">
        <v>3964</v>
      </c>
    </row>
    <row r="13104">
      <c r="A13104" s="6" t="s">
        <v>4681</v>
      </c>
      <c r="B13104" s="2" t="s">
        <v>25917</v>
      </c>
      <c r="C13104" s="6" t="s">
        <v>25918</v>
      </c>
      <c r="D13104" s="3" t="s">
        <v>3964</v>
      </c>
    </row>
    <row r="13105">
      <c r="A13105" s="6" t="s">
        <v>4681</v>
      </c>
      <c r="B13105" s="2" t="s">
        <v>25919</v>
      </c>
      <c r="C13105" s="6" t="s">
        <v>25920</v>
      </c>
      <c r="D13105" s="3" t="s">
        <v>3966</v>
      </c>
    </row>
    <row r="13106">
      <c r="A13106" s="6" t="s">
        <v>4681</v>
      </c>
      <c r="B13106" s="2" t="s">
        <v>25921</v>
      </c>
      <c r="C13106" s="6" t="s">
        <v>25922</v>
      </c>
      <c r="D13106" s="3" t="s">
        <v>3966</v>
      </c>
    </row>
    <row r="13107">
      <c r="A13107" s="6" t="s">
        <v>4681</v>
      </c>
      <c r="B13107" s="2" t="s">
        <v>25923</v>
      </c>
      <c r="C13107" s="6" t="s">
        <v>25924</v>
      </c>
      <c r="D13107" s="3" t="s">
        <v>3966</v>
      </c>
    </row>
    <row r="13108">
      <c r="A13108" s="6" t="s">
        <v>4681</v>
      </c>
      <c r="B13108" s="2" t="s">
        <v>25925</v>
      </c>
      <c r="C13108" s="6" t="s">
        <v>25926</v>
      </c>
      <c r="D13108" s="3" t="s">
        <v>3966</v>
      </c>
    </row>
    <row r="13109">
      <c r="A13109" s="6" t="s">
        <v>4681</v>
      </c>
      <c r="B13109" s="2" t="s">
        <v>25927</v>
      </c>
      <c r="C13109" s="6" t="s">
        <v>25928</v>
      </c>
      <c r="D13109" s="3" t="s">
        <v>3966</v>
      </c>
    </row>
    <row r="13110">
      <c r="A13110" s="6" t="s">
        <v>4681</v>
      </c>
      <c r="B13110" s="2" t="s">
        <v>25929</v>
      </c>
      <c r="C13110" s="6" t="s">
        <v>25930</v>
      </c>
      <c r="D13110" s="3" t="s">
        <v>3966</v>
      </c>
    </row>
    <row r="13111">
      <c r="A13111" s="6" t="s">
        <v>4681</v>
      </c>
      <c r="B13111" s="2" t="s">
        <v>25931</v>
      </c>
      <c r="C13111" s="6" t="s">
        <v>25932</v>
      </c>
      <c r="D13111" s="3" t="s">
        <v>3966</v>
      </c>
    </row>
    <row r="13112">
      <c r="A13112" s="6" t="s">
        <v>4681</v>
      </c>
      <c r="B13112" s="2" t="s">
        <v>25933</v>
      </c>
      <c r="C13112" s="6" t="s">
        <v>25934</v>
      </c>
      <c r="D13112" s="3" t="s">
        <v>3966</v>
      </c>
    </row>
    <row r="13113">
      <c r="A13113" s="6" t="s">
        <v>4681</v>
      </c>
      <c r="B13113" s="2" t="s">
        <v>25935</v>
      </c>
      <c r="C13113" s="6" t="s">
        <v>25936</v>
      </c>
      <c r="D13113" s="3" t="s">
        <v>3966</v>
      </c>
    </row>
    <row r="13114">
      <c r="A13114" s="6" t="s">
        <v>4681</v>
      </c>
      <c r="B13114" s="2" t="s">
        <v>25937</v>
      </c>
      <c r="C13114" s="6" t="s">
        <v>25938</v>
      </c>
      <c r="D13114" s="3" t="s">
        <v>3966</v>
      </c>
    </row>
    <row r="13115">
      <c r="A13115" s="6" t="s">
        <v>4681</v>
      </c>
      <c r="B13115" s="2" t="s">
        <v>25939</v>
      </c>
      <c r="C13115" s="6" t="s">
        <v>25940</v>
      </c>
      <c r="D13115" s="3" t="s">
        <v>3968</v>
      </c>
    </row>
    <row r="13116">
      <c r="A13116" s="6" t="s">
        <v>4681</v>
      </c>
      <c r="B13116" s="2" t="s">
        <v>25941</v>
      </c>
      <c r="C13116" s="6" t="s">
        <v>25942</v>
      </c>
      <c r="D13116" s="3" t="s">
        <v>3968</v>
      </c>
    </row>
    <row r="13117">
      <c r="A13117" s="6" t="s">
        <v>4681</v>
      </c>
      <c r="B13117" s="2" t="s">
        <v>25943</v>
      </c>
      <c r="C13117" s="6" t="s">
        <v>25944</v>
      </c>
      <c r="D13117" s="3" t="s">
        <v>3968</v>
      </c>
    </row>
    <row r="13118">
      <c r="A13118" s="6" t="s">
        <v>4681</v>
      </c>
      <c r="B13118" s="2" t="s">
        <v>25945</v>
      </c>
      <c r="C13118" s="6" t="s">
        <v>25946</v>
      </c>
      <c r="D13118" s="3" t="s">
        <v>3968</v>
      </c>
    </row>
    <row r="13119">
      <c r="A13119" s="6" t="s">
        <v>4681</v>
      </c>
      <c r="B13119" s="2" t="s">
        <v>25947</v>
      </c>
      <c r="C13119" s="6" t="s">
        <v>25948</v>
      </c>
      <c r="D13119" s="3" t="s">
        <v>3968</v>
      </c>
    </row>
    <row r="13120">
      <c r="A13120" s="6" t="s">
        <v>4681</v>
      </c>
      <c r="B13120" s="2" t="s">
        <v>25949</v>
      </c>
      <c r="C13120" s="6" t="s">
        <v>25950</v>
      </c>
      <c r="D13120" s="3" t="s">
        <v>3968</v>
      </c>
    </row>
    <row r="13121">
      <c r="A13121" s="6" t="s">
        <v>4681</v>
      </c>
      <c r="B13121" s="2" t="s">
        <v>25951</v>
      </c>
      <c r="C13121" s="6" t="s">
        <v>25952</v>
      </c>
      <c r="D13121" s="3" t="s">
        <v>3968</v>
      </c>
    </row>
    <row r="13122">
      <c r="A13122" s="6" t="s">
        <v>4681</v>
      </c>
      <c r="B13122" s="2" t="s">
        <v>25953</v>
      </c>
      <c r="C13122" s="6" t="s">
        <v>25954</v>
      </c>
      <c r="D13122" s="3" t="s">
        <v>3968</v>
      </c>
    </row>
    <row r="13123">
      <c r="A13123" s="6" t="s">
        <v>4681</v>
      </c>
      <c r="B13123" s="2" t="s">
        <v>25955</v>
      </c>
      <c r="C13123" s="6" t="s">
        <v>25956</v>
      </c>
      <c r="D13123" s="3" t="s">
        <v>3968</v>
      </c>
    </row>
    <row r="13124">
      <c r="A13124" s="6" t="s">
        <v>4681</v>
      </c>
      <c r="B13124" s="2" t="s">
        <v>25957</v>
      </c>
      <c r="C13124" s="6" t="s">
        <v>25958</v>
      </c>
      <c r="D13124" s="3" t="s">
        <v>3968</v>
      </c>
    </row>
    <row r="13125">
      <c r="A13125" s="6" t="s">
        <v>4681</v>
      </c>
      <c r="B13125" s="2" t="s">
        <v>25959</v>
      </c>
      <c r="C13125" s="6" t="s">
        <v>25960</v>
      </c>
      <c r="D13125" s="3" t="s">
        <v>3970</v>
      </c>
    </row>
    <row r="13126">
      <c r="A13126" s="6" t="s">
        <v>4681</v>
      </c>
      <c r="B13126" s="2" t="s">
        <v>25961</v>
      </c>
      <c r="C13126" s="6" t="s">
        <v>25962</v>
      </c>
      <c r="D13126" s="3" t="s">
        <v>3970</v>
      </c>
    </row>
    <row r="13127">
      <c r="A13127" s="6" t="s">
        <v>4681</v>
      </c>
      <c r="B13127" s="2" t="s">
        <v>25963</v>
      </c>
      <c r="C13127" s="6" t="s">
        <v>25964</v>
      </c>
      <c r="D13127" s="3" t="s">
        <v>3970</v>
      </c>
    </row>
    <row r="13128">
      <c r="A13128" s="6" t="s">
        <v>4681</v>
      </c>
      <c r="B13128" s="2" t="s">
        <v>25965</v>
      </c>
      <c r="C13128" s="6" t="s">
        <v>25966</v>
      </c>
      <c r="D13128" s="3" t="s">
        <v>3970</v>
      </c>
    </row>
    <row r="13129">
      <c r="A13129" s="6" t="s">
        <v>4681</v>
      </c>
      <c r="B13129" s="2" t="s">
        <v>25967</v>
      </c>
      <c r="C13129" s="6" t="s">
        <v>25968</v>
      </c>
      <c r="D13129" s="3" t="s">
        <v>3970</v>
      </c>
    </row>
    <row r="13130">
      <c r="A13130" s="6" t="s">
        <v>4681</v>
      </c>
      <c r="B13130" s="2" t="s">
        <v>25969</v>
      </c>
      <c r="C13130" s="6" t="s">
        <v>25970</v>
      </c>
      <c r="D13130" s="3" t="s">
        <v>3970</v>
      </c>
    </row>
    <row r="13131">
      <c r="A13131" s="6" t="s">
        <v>4681</v>
      </c>
      <c r="B13131" s="2" t="s">
        <v>25971</v>
      </c>
      <c r="C13131" s="6" t="s">
        <v>25972</v>
      </c>
      <c r="D13131" s="3" t="s">
        <v>3970</v>
      </c>
    </row>
    <row r="13132">
      <c r="A13132" s="6" t="s">
        <v>4681</v>
      </c>
      <c r="B13132" s="2" t="s">
        <v>25973</v>
      </c>
      <c r="C13132" s="6" t="s">
        <v>25974</v>
      </c>
      <c r="D13132" s="3" t="s">
        <v>3970</v>
      </c>
    </row>
    <row r="13133">
      <c r="A13133" s="6" t="s">
        <v>4681</v>
      </c>
      <c r="B13133" s="2" t="s">
        <v>25975</v>
      </c>
      <c r="C13133" s="6" t="s">
        <v>25976</v>
      </c>
      <c r="D13133" s="3" t="s">
        <v>3970</v>
      </c>
    </row>
    <row r="13134">
      <c r="A13134" s="6" t="s">
        <v>4681</v>
      </c>
      <c r="B13134" s="2" t="s">
        <v>25977</v>
      </c>
      <c r="C13134" s="6" t="s">
        <v>25978</v>
      </c>
      <c r="D13134" s="3" t="s">
        <v>3970</v>
      </c>
    </row>
    <row r="13135">
      <c r="A13135" s="6" t="s">
        <v>4681</v>
      </c>
      <c r="B13135" s="2" t="s">
        <v>25979</v>
      </c>
      <c r="C13135" s="6" t="s">
        <v>25980</v>
      </c>
      <c r="D13135" s="3" t="s">
        <v>3972</v>
      </c>
    </row>
    <row r="13136">
      <c r="A13136" s="6" t="s">
        <v>4681</v>
      </c>
      <c r="B13136" s="2" t="s">
        <v>25981</v>
      </c>
      <c r="C13136" s="6" t="s">
        <v>25982</v>
      </c>
      <c r="D13136" s="3" t="s">
        <v>3972</v>
      </c>
    </row>
    <row r="13137">
      <c r="A13137" s="6" t="s">
        <v>4681</v>
      </c>
      <c r="B13137" s="2" t="s">
        <v>25983</v>
      </c>
      <c r="C13137" s="6" t="s">
        <v>25984</v>
      </c>
      <c r="D13137" s="3" t="s">
        <v>3972</v>
      </c>
    </row>
    <row r="13138">
      <c r="A13138" s="6" t="s">
        <v>4681</v>
      </c>
      <c r="B13138" s="2" t="s">
        <v>25985</v>
      </c>
      <c r="C13138" s="6" t="s">
        <v>25986</v>
      </c>
      <c r="D13138" s="3" t="s">
        <v>3972</v>
      </c>
    </row>
    <row r="13139">
      <c r="A13139" s="6" t="s">
        <v>4681</v>
      </c>
      <c r="B13139" s="2" t="s">
        <v>25987</v>
      </c>
      <c r="C13139" s="6" t="s">
        <v>25988</v>
      </c>
      <c r="D13139" s="3" t="s">
        <v>3972</v>
      </c>
    </row>
    <row r="13140">
      <c r="A13140" s="6" t="s">
        <v>4681</v>
      </c>
      <c r="B13140" s="2" t="s">
        <v>25989</v>
      </c>
      <c r="C13140" s="6" t="s">
        <v>25990</v>
      </c>
      <c r="D13140" s="3" t="s">
        <v>3972</v>
      </c>
    </row>
    <row r="13141">
      <c r="A13141" s="6" t="s">
        <v>4681</v>
      </c>
      <c r="B13141" s="2" t="s">
        <v>25991</v>
      </c>
      <c r="C13141" s="6" t="s">
        <v>25992</v>
      </c>
      <c r="D13141" s="3" t="s">
        <v>3972</v>
      </c>
    </row>
    <row r="13142">
      <c r="A13142" s="6" t="s">
        <v>4681</v>
      </c>
      <c r="B13142" s="2" t="s">
        <v>25993</v>
      </c>
      <c r="C13142" s="6" t="s">
        <v>25994</v>
      </c>
      <c r="D13142" s="3" t="s">
        <v>3972</v>
      </c>
    </row>
    <row r="13143">
      <c r="A13143" s="6" t="s">
        <v>4681</v>
      </c>
      <c r="B13143" s="2" t="s">
        <v>25995</v>
      </c>
      <c r="C13143" s="6" t="s">
        <v>25996</v>
      </c>
      <c r="D13143" s="3" t="s">
        <v>3972</v>
      </c>
    </row>
    <row r="13144">
      <c r="A13144" s="6" t="s">
        <v>4681</v>
      </c>
      <c r="B13144" s="2" t="s">
        <v>25997</v>
      </c>
      <c r="C13144" s="6" t="s">
        <v>25998</v>
      </c>
      <c r="D13144" s="3" t="s">
        <v>3972</v>
      </c>
    </row>
    <row r="13145">
      <c r="A13145" s="6" t="s">
        <v>4681</v>
      </c>
      <c r="B13145" s="2" t="s">
        <v>25999</v>
      </c>
      <c r="C13145" s="6" t="s">
        <v>26000</v>
      </c>
      <c r="D13145" s="3" t="s">
        <v>3974</v>
      </c>
    </row>
    <row r="13146">
      <c r="A13146" s="6" t="s">
        <v>4681</v>
      </c>
      <c r="B13146" s="2" t="s">
        <v>26001</v>
      </c>
      <c r="C13146" s="6" t="s">
        <v>26002</v>
      </c>
      <c r="D13146" s="3" t="s">
        <v>3974</v>
      </c>
    </row>
    <row r="13147">
      <c r="A13147" s="6" t="s">
        <v>4681</v>
      </c>
      <c r="B13147" s="2" t="s">
        <v>26003</v>
      </c>
      <c r="C13147" s="6" t="s">
        <v>26004</v>
      </c>
      <c r="D13147" s="3" t="s">
        <v>3974</v>
      </c>
    </row>
    <row r="13148">
      <c r="A13148" s="6" t="s">
        <v>4681</v>
      </c>
      <c r="B13148" s="2" t="s">
        <v>26005</v>
      </c>
      <c r="C13148" s="6" t="s">
        <v>26006</v>
      </c>
      <c r="D13148" s="3" t="s">
        <v>3974</v>
      </c>
    </row>
    <row r="13149">
      <c r="A13149" s="6" t="s">
        <v>4681</v>
      </c>
      <c r="B13149" s="2" t="s">
        <v>26007</v>
      </c>
      <c r="C13149" s="6" t="s">
        <v>26008</v>
      </c>
      <c r="D13149" s="3" t="s">
        <v>3974</v>
      </c>
    </row>
    <row r="13150">
      <c r="A13150" s="6" t="s">
        <v>4681</v>
      </c>
      <c r="B13150" s="2" t="s">
        <v>26009</v>
      </c>
      <c r="C13150" s="6" t="s">
        <v>26010</v>
      </c>
      <c r="D13150" s="3" t="s">
        <v>3974</v>
      </c>
    </row>
    <row r="13151">
      <c r="A13151" s="6" t="s">
        <v>4681</v>
      </c>
      <c r="B13151" s="2" t="s">
        <v>26011</v>
      </c>
      <c r="C13151" s="6" t="s">
        <v>26012</v>
      </c>
      <c r="D13151" s="3" t="s">
        <v>3974</v>
      </c>
    </row>
    <row r="13152">
      <c r="A13152" s="6" t="s">
        <v>4681</v>
      </c>
      <c r="B13152" s="2" t="s">
        <v>26013</v>
      </c>
      <c r="C13152" s="6" t="s">
        <v>26014</v>
      </c>
      <c r="D13152" s="3" t="s">
        <v>3974</v>
      </c>
    </row>
    <row r="13153">
      <c r="A13153" s="6" t="s">
        <v>4681</v>
      </c>
      <c r="B13153" s="2" t="s">
        <v>26015</v>
      </c>
      <c r="C13153" s="6" t="s">
        <v>26016</v>
      </c>
      <c r="D13153" s="3" t="s">
        <v>3974</v>
      </c>
    </row>
    <row r="13154">
      <c r="A13154" s="6" t="s">
        <v>4681</v>
      </c>
      <c r="B13154" s="2" t="s">
        <v>26017</v>
      </c>
      <c r="C13154" s="6" t="s">
        <v>26018</v>
      </c>
      <c r="D13154" s="3" t="s">
        <v>3974</v>
      </c>
    </row>
    <row r="13155">
      <c r="A13155" s="6" t="s">
        <v>4681</v>
      </c>
      <c r="B13155" s="2" t="s">
        <v>26019</v>
      </c>
      <c r="C13155" s="6" t="s">
        <v>26020</v>
      </c>
      <c r="D13155" s="3" t="s">
        <v>3976</v>
      </c>
    </row>
    <row r="13156">
      <c r="A13156" s="6" t="s">
        <v>4681</v>
      </c>
      <c r="B13156" s="2" t="s">
        <v>26021</v>
      </c>
      <c r="C13156" s="6" t="s">
        <v>26022</v>
      </c>
      <c r="D13156" s="3" t="s">
        <v>3976</v>
      </c>
    </row>
    <row r="13157">
      <c r="A13157" s="6" t="s">
        <v>4681</v>
      </c>
      <c r="B13157" s="2" t="s">
        <v>26023</v>
      </c>
      <c r="C13157" s="6" t="s">
        <v>26024</v>
      </c>
      <c r="D13157" s="3" t="s">
        <v>3976</v>
      </c>
    </row>
    <row r="13158">
      <c r="A13158" s="6" t="s">
        <v>4681</v>
      </c>
      <c r="B13158" s="2" t="s">
        <v>26025</v>
      </c>
      <c r="C13158" s="6" t="s">
        <v>26026</v>
      </c>
      <c r="D13158" s="3" t="s">
        <v>3976</v>
      </c>
    </row>
    <row r="13159">
      <c r="A13159" s="6" t="s">
        <v>4681</v>
      </c>
      <c r="B13159" s="2" t="s">
        <v>26027</v>
      </c>
      <c r="C13159" s="6" t="s">
        <v>26028</v>
      </c>
      <c r="D13159" s="3" t="s">
        <v>3976</v>
      </c>
    </row>
    <row r="13160">
      <c r="A13160" s="6" t="s">
        <v>4681</v>
      </c>
      <c r="B13160" s="2" t="s">
        <v>26029</v>
      </c>
      <c r="C13160" s="6" t="s">
        <v>26030</v>
      </c>
      <c r="D13160" s="3" t="s">
        <v>3976</v>
      </c>
    </row>
    <row r="13161">
      <c r="A13161" s="6" t="s">
        <v>4681</v>
      </c>
      <c r="B13161" s="2" t="s">
        <v>26031</v>
      </c>
      <c r="C13161" s="6" t="s">
        <v>26032</v>
      </c>
      <c r="D13161" s="3" t="s">
        <v>3976</v>
      </c>
    </row>
    <row r="13162">
      <c r="A13162" s="6" t="s">
        <v>4681</v>
      </c>
      <c r="B13162" s="2" t="s">
        <v>26033</v>
      </c>
      <c r="C13162" s="6" t="s">
        <v>26034</v>
      </c>
      <c r="D13162" s="3" t="s">
        <v>3976</v>
      </c>
    </row>
    <row r="13163">
      <c r="A13163" s="6" t="s">
        <v>4681</v>
      </c>
      <c r="B13163" s="2" t="s">
        <v>26035</v>
      </c>
      <c r="C13163" s="6" t="s">
        <v>26036</v>
      </c>
      <c r="D13163" s="3" t="s">
        <v>3976</v>
      </c>
    </row>
    <row r="13164">
      <c r="A13164" s="6" t="s">
        <v>4681</v>
      </c>
      <c r="B13164" s="2" t="s">
        <v>26037</v>
      </c>
      <c r="C13164" s="6" t="s">
        <v>26038</v>
      </c>
      <c r="D13164" s="3" t="s">
        <v>3976</v>
      </c>
    </row>
    <row r="13165">
      <c r="A13165" s="6" t="s">
        <v>4681</v>
      </c>
      <c r="B13165" s="2" t="s">
        <v>26039</v>
      </c>
      <c r="C13165" s="6" t="s">
        <v>26040</v>
      </c>
      <c r="D13165" s="3" t="s">
        <v>3978</v>
      </c>
    </row>
    <row r="13166">
      <c r="A13166" s="6" t="s">
        <v>4681</v>
      </c>
      <c r="B13166" s="2" t="s">
        <v>26041</v>
      </c>
      <c r="C13166" s="6" t="s">
        <v>26042</v>
      </c>
      <c r="D13166" s="3" t="s">
        <v>3978</v>
      </c>
    </row>
    <row r="13167">
      <c r="A13167" s="6" t="s">
        <v>4681</v>
      </c>
      <c r="B13167" s="2" t="s">
        <v>26043</v>
      </c>
      <c r="C13167" s="6" t="s">
        <v>26044</v>
      </c>
      <c r="D13167" s="3" t="s">
        <v>3978</v>
      </c>
    </row>
    <row r="13168">
      <c r="A13168" s="6" t="s">
        <v>4681</v>
      </c>
      <c r="B13168" s="2" t="s">
        <v>26045</v>
      </c>
      <c r="C13168" s="6" t="s">
        <v>26046</v>
      </c>
      <c r="D13168" s="3" t="s">
        <v>3978</v>
      </c>
    </row>
    <row r="13169">
      <c r="A13169" s="6" t="s">
        <v>4681</v>
      </c>
      <c r="B13169" s="2" t="s">
        <v>26047</v>
      </c>
      <c r="C13169" s="6" t="s">
        <v>26048</v>
      </c>
      <c r="D13169" s="3" t="s">
        <v>3978</v>
      </c>
    </row>
    <row r="13170">
      <c r="A13170" s="6" t="s">
        <v>4681</v>
      </c>
      <c r="B13170" s="2" t="s">
        <v>26049</v>
      </c>
      <c r="C13170" s="6" t="s">
        <v>26050</v>
      </c>
      <c r="D13170" s="3" t="s">
        <v>3978</v>
      </c>
    </row>
    <row r="13171">
      <c r="A13171" s="6" t="s">
        <v>4681</v>
      </c>
      <c r="B13171" s="2" t="s">
        <v>26051</v>
      </c>
      <c r="C13171" s="6" t="s">
        <v>26052</v>
      </c>
      <c r="D13171" s="3" t="s">
        <v>3978</v>
      </c>
    </row>
    <row r="13172">
      <c r="A13172" s="6" t="s">
        <v>4681</v>
      </c>
      <c r="B13172" s="2" t="s">
        <v>26053</v>
      </c>
      <c r="C13172" s="6" t="s">
        <v>26054</v>
      </c>
      <c r="D13172" s="3" t="s">
        <v>3978</v>
      </c>
    </row>
    <row r="13173">
      <c r="A13173" s="6" t="s">
        <v>4681</v>
      </c>
      <c r="B13173" s="2" t="s">
        <v>26055</v>
      </c>
      <c r="C13173" s="6" t="s">
        <v>26056</v>
      </c>
      <c r="D13173" s="3" t="s">
        <v>3978</v>
      </c>
    </row>
    <row r="13174">
      <c r="A13174" s="6" t="s">
        <v>4681</v>
      </c>
      <c r="B13174" s="2" t="s">
        <v>26057</v>
      </c>
      <c r="C13174" s="6" t="s">
        <v>26058</v>
      </c>
      <c r="D13174" s="3" t="s">
        <v>3978</v>
      </c>
    </row>
    <row r="13175">
      <c r="A13175" s="6" t="s">
        <v>4681</v>
      </c>
      <c r="B13175" s="2" t="s">
        <v>26059</v>
      </c>
      <c r="C13175" s="6" t="s">
        <v>26060</v>
      </c>
      <c r="D13175" s="3" t="s">
        <v>3980</v>
      </c>
    </row>
    <row r="13176">
      <c r="A13176" s="6" t="s">
        <v>4681</v>
      </c>
      <c r="B13176" s="2" t="s">
        <v>26061</v>
      </c>
      <c r="C13176" s="6" t="s">
        <v>26062</v>
      </c>
      <c r="D13176" s="3" t="s">
        <v>3980</v>
      </c>
    </row>
    <row r="13177">
      <c r="A13177" s="6" t="s">
        <v>4681</v>
      </c>
      <c r="B13177" s="2" t="s">
        <v>26063</v>
      </c>
      <c r="C13177" s="6" t="s">
        <v>26064</v>
      </c>
      <c r="D13177" s="3" t="s">
        <v>3980</v>
      </c>
    </row>
    <row r="13178">
      <c r="A13178" s="6" t="s">
        <v>4681</v>
      </c>
      <c r="B13178" s="2" t="s">
        <v>26065</v>
      </c>
      <c r="C13178" s="6" t="s">
        <v>26066</v>
      </c>
      <c r="D13178" s="3" t="s">
        <v>3980</v>
      </c>
    </row>
    <row r="13179">
      <c r="A13179" s="6" t="s">
        <v>4681</v>
      </c>
      <c r="B13179" s="2" t="s">
        <v>26067</v>
      </c>
      <c r="C13179" s="6" t="s">
        <v>26068</v>
      </c>
      <c r="D13179" s="3" t="s">
        <v>3980</v>
      </c>
    </row>
    <row r="13180">
      <c r="A13180" s="6" t="s">
        <v>4681</v>
      </c>
      <c r="B13180" s="2" t="s">
        <v>26069</v>
      </c>
      <c r="C13180" s="6" t="s">
        <v>26070</v>
      </c>
      <c r="D13180" s="3" t="s">
        <v>3980</v>
      </c>
    </row>
    <row r="13181">
      <c r="A13181" s="6" t="s">
        <v>4681</v>
      </c>
      <c r="B13181" s="2" t="s">
        <v>26071</v>
      </c>
      <c r="C13181" s="6" t="s">
        <v>26072</v>
      </c>
      <c r="D13181" s="3" t="s">
        <v>3980</v>
      </c>
    </row>
    <row r="13182">
      <c r="A13182" s="6" t="s">
        <v>4681</v>
      </c>
      <c r="B13182" s="2" t="s">
        <v>26073</v>
      </c>
      <c r="C13182" s="6" t="s">
        <v>26074</v>
      </c>
      <c r="D13182" s="3" t="s">
        <v>3980</v>
      </c>
    </row>
    <row r="13183">
      <c r="A13183" s="6" t="s">
        <v>4681</v>
      </c>
      <c r="B13183" s="2" t="s">
        <v>26075</v>
      </c>
      <c r="C13183" s="6" t="s">
        <v>26076</v>
      </c>
      <c r="D13183" s="3" t="s">
        <v>3980</v>
      </c>
    </row>
    <row r="13184">
      <c r="A13184" s="6" t="s">
        <v>4681</v>
      </c>
      <c r="B13184" s="2" t="s">
        <v>26077</v>
      </c>
      <c r="C13184" s="6" t="s">
        <v>26078</v>
      </c>
      <c r="D13184" s="3" t="s">
        <v>3980</v>
      </c>
    </row>
    <row r="13185">
      <c r="A13185" s="6" t="s">
        <v>4681</v>
      </c>
      <c r="B13185" s="2" t="s">
        <v>26079</v>
      </c>
      <c r="C13185" s="6" t="s">
        <v>26080</v>
      </c>
      <c r="D13185" s="3" t="s">
        <v>3982</v>
      </c>
    </row>
    <row r="13186">
      <c r="A13186" s="6" t="s">
        <v>4681</v>
      </c>
      <c r="B13186" s="2" t="s">
        <v>26081</v>
      </c>
      <c r="C13186" s="6" t="s">
        <v>26082</v>
      </c>
      <c r="D13186" s="3" t="s">
        <v>3982</v>
      </c>
    </row>
    <row r="13187">
      <c r="A13187" s="6" t="s">
        <v>4681</v>
      </c>
      <c r="B13187" s="2" t="s">
        <v>26083</v>
      </c>
      <c r="C13187" s="6" t="s">
        <v>26084</v>
      </c>
      <c r="D13187" s="3" t="s">
        <v>3982</v>
      </c>
    </row>
    <row r="13188">
      <c r="A13188" s="6" t="s">
        <v>4681</v>
      </c>
      <c r="B13188" s="2" t="s">
        <v>26085</v>
      </c>
      <c r="C13188" s="6" t="s">
        <v>26086</v>
      </c>
      <c r="D13188" s="3" t="s">
        <v>3982</v>
      </c>
    </row>
    <row r="13189">
      <c r="A13189" s="6" t="s">
        <v>4681</v>
      </c>
      <c r="B13189" s="2" t="s">
        <v>26087</v>
      </c>
      <c r="C13189" s="6" t="s">
        <v>26088</v>
      </c>
      <c r="D13189" s="3" t="s">
        <v>3982</v>
      </c>
    </row>
    <row r="13190">
      <c r="A13190" s="6" t="s">
        <v>4681</v>
      </c>
      <c r="B13190" s="2" t="s">
        <v>26089</v>
      </c>
      <c r="C13190" s="6" t="s">
        <v>26090</v>
      </c>
      <c r="D13190" s="3" t="s">
        <v>3982</v>
      </c>
    </row>
    <row r="13191">
      <c r="A13191" s="6" t="s">
        <v>4681</v>
      </c>
      <c r="B13191" s="2" t="s">
        <v>26091</v>
      </c>
      <c r="C13191" s="6" t="s">
        <v>26092</v>
      </c>
      <c r="D13191" s="3" t="s">
        <v>3982</v>
      </c>
    </row>
    <row r="13192">
      <c r="A13192" s="6" t="s">
        <v>4681</v>
      </c>
      <c r="B13192" s="2" t="s">
        <v>26093</v>
      </c>
      <c r="C13192" s="6" t="s">
        <v>26094</v>
      </c>
      <c r="D13192" s="3" t="s">
        <v>3982</v>
      </c>
    </row>
    <row r="13193">
      <c r="A13193" s="6" t="s">
        <v>4681</v>
      </c>
      <c r="B13193" s="2" t="s">
        <v>26095</v>
      </c>
      <c r="C13193" s="6" t="s">
        <v>26096</v>
      </c>
      <c r="D13193" s="3" t="s">
        <v>3982</v>
      </c>
    </row>
    <row r="13194">
      <c r="A13194" s="6" t="s">
        <v>4681</v>
      </c>
      <c r="B13194" s="2" t="s">
        <v>26097</v>
      </c>
      <c r="C13194" s="6" t="s">
        <v>26098</v>
      </c>
      <c r="D13194" s="3" t="s">
        <v>3982</v>
      </c>
    </row>
    <row r="13195">
      <c r="A13195" s="6" t="s">
        <v>4681</v>
      </c>
      <c r="B13195" s="2" t="s">
        <v>26099</v>
      </c>
      <c r="C13195" s="6" t="s">
        <v>26100</v>
      </c>
      <c r="D13195" s="3" t="s">
        <v>3984</v>
      </c>
    </row>
    <row r="13196">
      <c r="A13196" s="6" t="s">
        <v>4681</v>
      </c>
      <c r="B13196" s="2" t="s">
        <v>26101</v>
      </c>
      <c r="C13196" s="6" t="s">
        <v>26102</v>
      </c>
      <c r="D13196" s="3" t="s">
        <v>3984</v>
      </c>
    </row>
    <row r="13197">
      <c r="A13197" s="6" t="s">
        <v>4681</v>
      </c>
      <c r="B13197" s="2" t="s">
        <v>26103</v>
      </c>
      <c r="C13197" s="6" t="s">
        <v>26104</v>
      </c>
      <c r="D13197" s="3" t="s">
        <v>3984</v>
      </c>
    </row>
    <row r="13198">
      <c r="A13198" s="6" t="s">
        <v>4681</v>
      </c>
      <c r="B13198" s="2" t="s">
        <v>26105</v>
      </c>
      <c r="C13198" s="6" t="s">
        <v>26106</v>
      </c>
      <c r="D13198" s="3" t="s">
        <v>3984</v>
      </c>
    </row>
    <row r="13199">
      <c r="A13199" s="6" t="s">
        <v>4681</v>
      </c>
      <c r="B13199" s="2" t="s">
        <v>26107</v>
      </c>
      <c r="C13199" s="6" t="s">
        <v>26108</v>
      </c>
      <c r="D13199" s="3" t="s">
        <v>3984</v>
      </c>
    </row>
    <row r="13200">
      <c r="A13200" s="6" t="s">
        <v>4681</v>
      </c>
      <c r="B13200" s="2" t="s">
        <v>26109</v>
      </c>
      <c r="C13200" s="6" t="s">
        <v>26110</v>
      </c>
      <c r="D13200" s="3" t="s">
        <v>3984</v>
      </c>
    </row>
    <row r="13201">
      <c r="A13201" s="6" t="s">
        <v>4681</v>
      </c>
      <c r="B13201" s="2" t="s">
        <v>26111</v>
      </c>
      <c r="C13201" s="6" t="s">
        <v>26112</v>
      </c>
      <c r="D13201" s="3" t="s">
        <v>3984</v>
      </c>
    </row>
    <row r="13202">
      <c r="A13202" s="6" t="s">
        <v>4681</v>
      </c>
      <c r="B13202" s="2" t="s">
        <v>26113</v>
      </c>
      <c r="C13202" s="6" t="s">
        <v>26114</v>
      </c>
      <c r="D13202" s="3" t="s">
        <v>3984</v>
      </c>
    </row>
    <row r="13203">
      <c r="A13203" s="6" t="s">
        <v>4681</v>
      </c>
      <c r="B13203" s="2" t="s">
        <v>26115</v>
      </c>
      <c r="C13203" s="6" t="s">
        <v>26116</v>
      </c>
      <c r="D13203" s="3" t="s">
        <v>3984</v>
      </c>
    </row>
    <row r="13204">
      <c r="A13204" s="6" t="s">
        <v>4681</v>
      </c>
      <c r="B13204" s="2" t="s">
        <v>26117</v>
      </c>
      <c r="C13204" s="6" t="s">
        <v>26118</v>
      </c>
      <c r="D13204" s="3" t="s">
        <v>3984</v>
      </c>
    </row>
    <row r="13205">
      <c r="A13205" s="6" t="s">
        <v>4681</v>
      </c>
      <c r="B13205" s="2" t="s">
        <v>26119</v>
      </c>
      <c r="C13205" s="6" t="s">
        <v>26120</v>
      </c>
      <c r="D13205" s="3" t="s">
        <v>3986</v>
      </c>
    </row>
    <row r="13206">
      <c r="A13206" s="6" t="s">
        <v>4681</v>
      </c>
      <c r="B13206" s="2" t="s">
        <v>26121</v>
      </c>
      <c r="C13206" s="6" t="s">
        <v>26122</v>
      </c>
      <c r="D13206" s="3" t="s">
        <v>3986</v>
      </c>
    </row>
    <row r="13207">
      <c r="A13207" s="6" t="s">
        <v>4681</v>
      </c>
      <c r="B13207" s="2" t="s">
        <v>26123</v>
      </c>
      <c r="C13207" s="6" t="s">
        <v>26124</v>
      </c>
      <c r="D13207" s="3" t="s">
        <v>3986</v>
      </c>
    </row>
    <row r="13208">
      <c r="A13208" s="6" t="s">
        <v>4681</v>
      </c>
      <c r="B13208" s="2" t="s">
        <v>26125</v>
      </c>
      <c r="C13208" s="6" t="s">
        <v>26126</v>
      </c>
      <c r="D13208" s="3" t="s">
        <v>3986</v>
      </c>
    </row>
    <row r="13209">
      <c r="A13209" s="6" t="s">
        <v>4681</v>
      </c>
      <c r="B13209" s="2" t="s">
        <v>26127</v>
      </c>
      <c r="C13209" s="6" t="s">
        <v>26128</v>
      </c>
      <c r="D13209" s="3" t="s">
        <v>3986</v>
      </c>
    </row>
    <row r="13210">
      <c r="A13210" s="6" t="s">
        <v>4681</v>
      </c>
      <c r="B13210" s="2" t="s">
        <v>26129</v>
      </c>
      <c r="C13210" s="6" t="s">
        <v>26130</v>
      </c>
      <c r="D13210" s="3" t="s">
        <v>3986</v>
      </c>
    </row>
    <row r="13211">
      <c r="A13211" s="6" t="s">
        <v>4681</v>
      </c>
      <c r="B13211" s="2" t="s">
        <v>26131</v>
      </c>
      <c r="C13211" s="6" t="s">
        <v>26132</v>
      </c>
      <c r="D13211" s="3" t="s">
        <v>3986</v>
      </c>
    </row>
    <row r="13212">
      <c r="A13212" s="6" t="s">
        <v>4681</v>
      </c>
      <c r="B13212" s="2" t="s">
        <v>26133</v>
      </c>
      <c r="C13212" s="6" t="s">
        <v>26134</v>
      </c>
      <c r="D13212" s="3" t="s">
        <v>3986</v>
      </c>
    </row>
    <row r="13213">
      <c r="A13213" s="6" t="s">
        <v>4681</v>
      </c>
      <c r="B13213" s="2" t="s">
        <v>26135</v>
      </c>
      <c r="C13213" s="6" t="s">
        <v>26136</v>
      </c>
      <c r="D13213" s="3" t="s">
        <v>3986</v>
      </c>
    </row>
    <row r="13214">
      <c r="A13214" s="6" t="s">
        <v>4681</v>
      </c>
      <c r="B13214" s="2" t="s">
        <v>26137</v>
      </c>
      <c r="C13214" s="6" t="s">
        <v>26138</v>
      </c>
      <c r="D13214" s="3" t="s">
        <v>3986</v>
      </c>
    </row>
    <row r="13215">
      <c r="A13215" s="6" t="s">
        <v>4681</v>
      </c>
      <c r="B13215" s="2" t="s">
        <v>26139</v>
      </c>
      <c r="C13215" s="6" t="s">
        <v>26140</v>
      </c>
      <c r="D13215" s="3" t="s">
        <v>3988</v>
      </c>
    </row>
    <row r="13216">
      <c r="A13216" s="6" t="s">
        <v>4681</v>
      </c>
      <c r="B13216" s="2" t="s">
        <v>26141</v>
      </c>
      <c r="C13216" s="6" t="s">
        <v>26142</v>
      </c>
      <c r="D13216" s="3" t="s">
        <v>3988</v>
      </c>
    </row>
    <row r="13217">
      <c r="A13217" s="6" t="s">
        <v>4681</v>
      </c>
      <c r="B13217" s="2" t="s">
        <v>26143</v>
      </c>
      <c r="C13217" s="6" t="s">
        <v>26144</v>
      </c>
      <c r="D13217" s="3" t="s">
        <v>3988</v>
      </c>
    </row>
    <row r="13218">
      <c r="A13218" s="6" t="s">
        <v>4681</v>
      </c>
      <c r="B13218" s="2" t="s">
        <v>26145</v>
      </c>
      <c r="C13218" s="6" t="s">
        <v>26146</v>
      </c>
      <c r="D13218" s="3" t="s">
        <v>3988</v>
      </c>
    </row>
    <row r="13219">
      <c r="A13219" s="6" t="s">
        <v>4681</v>
      </c>
      <c r="B13219" s="2" t="s">
        <v>26147</v>
      </c>
      <c r="C13219" s="6" t="s">
        <v>26148</v>
      </c>
      <c r="D13219" s="3" t="s">
        <v>3988</v>
      </c>
    </row>
    <row r="13220">
      <c r="A13220" s="6" t="s">
        <v>4681</v>
      </c>
      <c r="B13220" s="2" t="s">
        <v>26149</v>
      </c>
      <c r="C13220" s="6" t="s">
        <v>26150</v>
      </c>
      <c r="D13220" s="3" t="s">
        <v>3988</v>
      </c>
    </row>
    <row r="13221">
      <c r="A13221" s="6" t="s">
        <v>4681</v>
      </c>
      <c r="B13221" s="2" t="s">
        <v>26151</v>
      </c>
      <c r="C13221" s="6" t="s">
        <v>26152</v>
      </c>
      <c r="D13221" s="3" t="s">
        <v>3988</v>
      </c>
    </row>
    <row r="13222">
      <c r="A13222" s="6" t="s">
        <v>4681</v>
      </c>
      <c r="B13222" s="2" t="s">
        <v>26153</v>
      </c>
      <c r="C13222" s="6" t="s">
        <v>26154</v>
      </c>
      <c r="D13222" s="3" t="s">
        <v>3988</v>
      </c>
    </row>
    <row r="13223">
      <c r="A13223" s="6" t="s">
        <v>4681</v>
      </c>
      <c r="B13223" s="2" t="s">
        <v>26155</v>
      </c>
      <c r="C13223" s="6" t="s">
        <v>26156</v>
      </c>
      <c r="D13223" s="3" t="s">
        <v>3988</v>
      </c>
    </row>
    <row r="13224">
      <c r="A13224" s="6" t="s">
        <v>4681</v>
      </c>
      <c r="B13224" s="2" t="s">
        <v>26157</v>
      </c>
      <c r="C13224" s="6" t="s">
        <v>26158</v>
      </c>
      <c r="D13224" s="3" t="s">
        <v>3988</v>
      </c>
    </row>
    <row r="13225">
      <c r="A13225" s="6" t="s">
        <v>4681</v>
      </c>
      <c r="B13225" s="2" t="s">
        <v>26159</v>
      </c>
      <c r="C13225" s="6" t="s">
        <v>26160</v>
      </c>
      <c r="D13225" s="3" t="s">
        <v>3990</v>
      </c>
    </row>
    <row r="13226">
      <c r="A13226" s="6" t="s">
        <v>4681</v>
      </c>
      <c r="B13226" s="2" t="s">
        <v>26161</v>
      </c>
      <c r="C13226" s="6" t="s">
        <v>26162</v>
      </c>
      <c r="D13226" s="3" t="s">
        <v>3990</v>
      </c>
    </row>
    <row r="13227">
      <c r="A13227" s="6" t="s">
        <v>4681</v>
      </c>
      <c r="B13227" s="2" t="s">
        <v>26163</v>
      </c>
      <c r="C13227" s="6" t="s">
        <v>26164</v>
      </c>
      <c r="D13227" s="3" t="s">
        <v>3990</v>
      </c>
    </row>
    <row r="13228">
      <c r="A13228" s="6" t="s">
        <v>4681</v>
      </c>
      <c r="B13228" s="2" t="s">
        <v>26165</v>
      </c>
      <c r="C13228" s="6" t="s">
        <v>26166</v>
      </c>
      <c r="D13228" s="3" t="s">
        <v>3990</v>
      </c>
    </row>
    <row r="13229">
      <c r="A13229" s="6" t="s">
        <v>4681</v>
      </c>
      <c r="B13229" s="2" t="s">
        <v>26167</v>
      </c>
      <c r="C13229" s="6" t="s">
        <v>26168</v>
      </c>
      <c r="D13229" s="3" t="s">
        <v>3990</v>
      </c>
    </row>
    <row r="13230">
      <c r="A13230" s="6" t="s">
        <v>4681</v>
      </c>
      <c r="B13230" s="2" t="s">
        <v>26169</v>
      </c>
      <c r="C13230" s="6" t="s">
        <v>26170</v>
      </c>
      <c r="D13230" s="3" t="s">
        <v>3990</v>
      </c>
    </row>
    <row r="13231">
      <c r="A13231" s="6" t="s">
        <v>4681</v>
      </c>
      <c r="B13231" s="2" t="s">
        <v>26171</v>
      </c>
      <c r="C13231" s="6" t="s">
        <v>26172</v>
      </c>
      <c r="D13231" s="3" t="s">
        <v>3990</v>
      </c>
    </row>
    <row r="13232">
      <c r="A13232" s="6" t="s">
        <v>4681</v>
      </c>
      <c r="B13232" s="2" t="s">
        <v>26173</v>
      </c>
      <c r="C13232" s="6" t="s">
        <v>26174</v>
      </c>
      <c r="D13232" s="3" t="s">
        <v>3990</v>
      </c>
    </row>
    <row r="13233">
      <c r="A13233" s="6" t="s">
        <v>4681</v>
      </c>
      <c r="B13233" s="2" t="s">
        <v>26175</v>
      </c>
      <c r="C13233" s="6" t="s">
        <v>26176</v>
      </c>
      <c r="D13233" s="3" t="s">
        <v>3990</v>
      </c>
    </row>
    <row r="13234">
      <c r="A13234" s="6" t="s">
        <v>4681</v>
      </c>
      <c r="B13234" s="2" t="s">
        <v>26177</v>
      </c>
      <c r="C13234" s="6" t="s">
        <v>26178</v>
      </c>
      <c r="D13234" s="3" t="s">
        <v>3990</v>
      </c>
    </row>
    <row r="13235">
      <c r="A13235" s="6" t="s">
        <v>4681</v>
      </c>
      <c r="B13235" s="2" t="s">
        <v>26179</v>
      </c>
      <c r="C13235" s="6" t="s">
        <v>26180</v>
      </c>
      <c r="D13235" s="3" t="s">
        <v>3992</v>
      </c>
    </row>
    <row r="13236">
      <c r="A13236" s="6" t="s">
        <v>4681</v>
      </c>
      <c r="B13236" s="2" t="s">
        <v>26181</v>
      </c>
      <c r="C13236" s="6" t="s">
        <v>26182</v>
      </c>
      <c r="D13236" s="3" t="s">
        <v>3992</v>
      </c>
    </row>
    <row r="13237">
      <c r="A13237" s="6" t="s">
        <v>4681</v>
      </c>
      <c r="B13237" s="2" t="s">
        <v>26183</v>
      </c>
      <c r="C13237" s="6" t="s">
        <v>26184</v>
      </c>
      <c r="D13237" s="3" t="s">
        <v>3992</v>
      </c>
    </row>
    <row r="13238">
      <c r="A13238" s="6" t="s">
        <v>4681</v>
      </c>
      <c r="B13238" s="2" t="s">
        <v>26185</v>
      </c>
      <c r="C13238" s="6" t="s">
        <v>26186</v>
      </c>
      <c r="D13238" s="3" t="s">
        <v>3992</v>
      </c>
    </row>
    <row r="13239">
      <c r="A13239" s="6" t="s">
        <v>4681</v>
      </c>
      <c r="B13239" s="2" t="s">
        <v>26187</v>
      </c>
      <c r="C13239" s="6" t="s">
        <v>26188</v>
      </c>
      <c r="D13239" s="3" t="s">
        <v>3992</v>
      </c>
    </row>
    <row r="13240">
      <c r="A13240" s="6" t="s">
        <v>4681</v>
      </c>
      <c r="B13240" s="2" t="s">
        <v>26189</v>
      </c>
      <c r="C13240" s="6" t="s">
        <v>26190</v>
      </c>
      <c r="D13240" s="3" t="s">
        <v>3992</v>
      </c>
    </row>
    <row r="13241">
      <c r="A13241" s="6" t="s">
        <v>4681</v>
      </c>
      <c r="B13241" s="2" t="s">
        <v>26191</v>
      </c>
      <c r="C13241" s="6" t="s">
        <v>26192</v>
      </c>
      <c r="D13241" s="3" t="s">
        <v>3992</v>
      </c>
    </row>
    <row r="13242">
      <c r="A13242" s="6" t="s">
        <v>4681</v>
      </c>
      <c r="B13242" s="2" t="s">
        <v>26193</v>
      </c>
      <c r="C13242" s="6" t="s">
        <v>26194</v>
      </c>
      <c r="D13242" s="3" t="s">
        <v>3992</v>
      </c>
    </row>
    <row r="13243">
      <c r="A13243" s="6" t="s">
        <v>4681</v>
      </c>
      <c r="B13243" s="2" t="s">
        <v>26195</v>
      </c>
      <c r="C13243" s="6" t="s">
        <v>26196</v>
      </c>
      <c r="D13243" s="3" t="s">
        <v>3992</v>
      </c>
    </row>
    <row r="13244">
      <c r="A13244" s="6" t="s">
        <v>4681</v>
      </c>
      <c r="B13244" s="2" t="s">
        <v>26197</v>
      </c>
      <c r="C13244" s="6" t="s">
        <v>26198</v>
      </c>
      <c r="D13244" s="3" t="s">
        <v>3992</v>
      </c>
    </row>
    <row r="13245">
      <c r="A13245" s="6" t="s">
        <v>4681</v>
      </c>
      <c r="B13245" s="2" t="s">
        <v>26199</v>
      </c>
      <c r="C13245" s="6" t="s">
        <v>26200</v>
      </c>
      <c r="D13245" s="3" t="s">
        <v>3994</v>
      </c>
    </row>
    <row r="13246">
      <c r="A13246" s="6" t="s">
        <v>4681</v>
      </c>
      <c r="B13246" s="2" t="s">
        <v>26201</v>
      </c>
      <c r="C13246" s="6" t="s">
        <v>26202</v>
      </c>
      <c r="D13246" s="3" t="s">
        <v>3994</v>
      </c>
    </row>
    <row r="13247">
      <c r="A13247" s="6" t="s">
        <v>4681</v>
      </c>
      <c r="B13247" s="2" t="s">
        <v>26203</v>
      </c>
      <c r="C13247" s="6" t="s">
        <v>26204</v>
      </c>
      <c r="D13247" s="3" t="s">
        <v>3994</v>
      </c>
    </row>
    <row r="13248">
      <c r="A13248" s="6" t="s">
        <v>4681</v>
      </c>
      <c r="B13248" s="2" t="s">
        <v>26205</v>
      </c>
      <c r="C13248" s="6" t="s">
        <v>26206</v>
      </c>
      <c r="D13248" s="3" t="s">
        <v>3994</v>
      </c>
    </row>
    <row r="13249">
      <c r="A13249" s="6" t="s">
        <v>4681</v>
      </c>
      <c r="B13249" s="2" t="s">
        <v>26207</v>
      </c>
      <c r="C13249" s="6" t="s">
        <v>26208</v>
      </c>
      <c r="D13249" s="3" t="s">
        <v>3994</v>
      </c>
    </row>
    <row r="13250">
      <c r="A13250" s="6" t="s">
        <v>4681</v>
      </c>
      <c r="B13250" s="2" t="s">
        <v>26209</v>
      </c>
      <c r="C13250" s="6" t="s">
        <v>26210</v>
      </c>
      <c r="D13250" s="3" t="s">
        <v>3994</v>
      </c>
    </row>
    <row r="13251">
      <c r="A13251" s="6" t="s">
        <v>4681</v>
      </c>
      <c r="B13251" s="2" t="s">
        <v>26211</v>
      </c>
      <c r="C13251" s="6" t="s">
        <v>26212</v>
      </c>
      <c r="D13251" s="3" t="s">
        <v>3994</v>
      </c>
    </row>
    <row r="13252">
      <c r="A13252" s="6" t="s">
        <v>4681</v>
      </c>
      <c r="B13252" s="2" t="s">
        <v>26213</v>
      </c>
      <c r="C13252" s="6" t="s">
        <v>26214</v>
      </c>
      <c r="D13252" s="3" t="s">
        <v>3994</v>
      </c>
    </row>
    <row r="13253">
      <c r="A13253" s="6" t="s">
        <v>4681</v>
      </c>
      <c r="B13253" s="2" t="s">
        <v>26215</v>
      </c>
      <c r="C13253" s="6" t="s">
        <v>26216</v>
      </c>
      <c r="D13253" s="3" t="s">
        <v>3994</v>
      </c>
    </row>
    <row r="13254">
      <c r="A13254" s="6" t="s">
        <v>4681</v>
      </c>
      <c r="B13254" s="2" t="s">
        <v>26217</v>
      </c>
      <c r="C13254" s="6" t="s">
        <v>26218</v>
      </c>
      <c r="D13254" s="3" t="s">
        <v>3994</v>
      </c>
    </row>
    <row r="13255">
      <c r="A13255" s="6" t="s">
        <v>4681</v>
      </c>
      <c r="B13255" s="2" t="s">
        <v>26219</v>
      </c>
      <c r="C13255" s="6" t="s">
        <v>26220</v>
      </c>
      <c r="D13255" s="3" t="s">
        <v>3996</v>
      </c>
    </row>
    <row r="13256">
      <c r="A13256" s="6" t="s">
        <v>4681</v>
      </c>
      <c r="B13256" s="2" t="s">
        <v>26221</v>
      </c>
      <c r="C13256" s="6" t="s">
        <v>26222</v>
      </c>
      <c r="D13256" s="3" t="s">
        <v>3996</v>
      </c>
    </row>
    <row r="13257">
      <c r="A13257" s="6" t="s">
        <v>4681</v>
      </c>
      <c r="B13257" s="2" t="s">
        <v>26223</v>
      </c>
      <c r="C13257" s="6" t="s">
        <v>26224</v>
      </c>
      <c r="D13257" s="3" t="s">
        <v>3996</v>
      </c>
    </row>
    <row r="13258">
      <c r="A13258" s="6" t="s">
        <v>4681</v>
      </c>
      <c r="B13258" s="2" t="s">
        <v>26225</v>
      </c>
      <c r="C13258" s="6" t="s">
        <v>26226</v>
      </c>
      <c r="D13258" s="3" t="s">
        <v>3996</v>
      </c>
    </row>
    <row r="13259">
      <c r="A13259" s="6" t="s">
        <v>4681</v>
      </c>
      <c r="B13259" s="2" t="s">
        <v>26227</v>
      </c>
      <c r="C13259" s="6" t="s">
        <v>26228</v>
      </c>
      <c r="D13259" s="3" t="s">
        <v>3996</v>
      </c>
    </row>
    <row r="13260">
      <c r="A13260" s="6" t="s">
        <v>4681</v>
      </c>
      <c r="B13260" s="2" t="s">
        <v>26229</v>
      </c>
      <c r="C13260" s="6" t="s">
        <v>26230</v>
      </c>
      <c r="D13260" s="3" t="s">
        <v>3996</v>
      </c>
    </row>
    <row r="13261">
      <c r="A13261" s="6" t="s">
        <v>4681</v>
      </c>
      <c r="B13261" s="2" t="s">
        <v>26231</v>
      </c>
      <c r="C13261" s="6" t="s">
        <v>26232</v>
      </c>
      <c r="D13261" s="3" t="s">
        <v>3996</v>
      </c>
    </row>
    <row r="13262">
      <c r="A13262" s="6" t="s">
        <v>4681</v>
      </c>
      <c r="B13262" s="2" t="s">
        <v>26233</v>
      </c>
      <c r="C13262" s="6" t="s">
        <v>26234</v>
      </c>
      <c r="D13262" s="3" t="s">
        <v>3996</v>
      </c>
    </row>
    <row r="13263">
      <c r="A13263" s="6" t="s">
        <v>4681</v>
      </c>
      <c r="B13263" s="2" t="s">
        <v>26235</v>
      </c>
      <c r="C13263" s="6" t="s">
        <v>26236</v>
      </c>
      <c r="D13263" s="3" t="s">
        <v>3996</v>
      </c>
    </row>
    <row r="13264">
      <c r="A13264" s="6" t="s">
        <v>4681</v>
      </c>
      <c r="B13264" s="2" t="s">
        <v>26237</v>
      </c>
      <c r="C13264" s="6" t="s">
        <v>26238</v>
      </c>
      <c r="D13264" s="3" t="s">
        <v>3996</v>
      </c>
    </row>
    <row r="13265">
      <c r="A13265" s="6" t="s">
        <v>4681</v>
      </c>
      <c r="B13265" s="2" t="s">
        <v>26239</v>
      </c>
      <c r="C13265" s="6" t="s">
        <v>26240</v>
      </c>
      <c r="D13265" s="3" t="s">
        <v>3998</v>
      </c>
    </row>
    <row r="13266">
      <c r="A13266" s="6" t="s">
        <v>4681</v>
      </c>
      <c r="B13266" s="2" t="s">
        <v>26241</v>
      </c>
      <c r="C13266" s="6" t="s">
        <v>26242</v>
      </c>
      <c r="D13266" s="3" t="s">
        <v>3998</v>
      </c>
    </row>
    <row r="13267">
      <c r="A13267" s="6" t="s">
        <v>4681</v>
      </c>
      <c r="B13267" s="2" t="s">
        <v>26243</v>
      </c>
      <c r="C13267" s="6" t="s">
        <v>26244</v>
      </c>
      <c r="D13267" s="3" t="s">
        <v>3998</v>
      </c>
    </row>
    <row r="13268">
      <c r="A13268" s="6" t="s">
        <v>4681</v>
      </c>
      <c r="B13268" s="2" t="s">
        <v>26245</v>
      </c>
      <c r="C13268" s="6" t="s">
        <v>26246</v>
      </c>
      <c r="D13268" s="3" t="s">
        <v>3998</v>
      </c>
    </row>
    <row r="13269">
      <c r="A13269" s="6" t="s">
        <v>4681</v>
      </c>
      <c r="B13269" s="2" t="s">
        <v>26247</v>
      </c>
      <c r="C13269" s="6" t="s">
        <v>26248</v>
      </c>
      <c r="D13269" s="3" t="s">
        <v>3998</v>
      </c>
    </row>
    <row r="13270">
      <c r="A13270" s="6" t="s">
        <v>4681</v>
      </c>
      <c r="B13270" s="2" t="s">
        <v>26249</v>
      </c>
      <c r="C13270" s="6" t="s">
        <v>26250</v>
      </c>
      <c r="D13270" s="3" t="s">
        <v>3998</v>
      </c>
    </row>
    <row r="13271">
      <c r="A13271" s="6" t="s">
        <v>4681</v>
      </c>
      <c r="B13271" s="2" t="s">
        <v>26251</v>
      </c>
      <c r="C13271" s="6" t="s">
        <v>26252</v>
      </c>
      <c r="D13271" s="3" t="s">
        <v>3998</v>
      </c>
    </row>
    <row r="13272">
      <c r="A13272" s="6" t="s">
        <v>4681</v>
      </c>
      <c r="B13272" s="2" t="s">
        <v>26253</v>
      </c>
      <c r="C13272" s="6" t="s">
        <v>26254</v>
      </c>
      <c r="D13272" s="3" t="s">
        <v>3998</v>
      </c>
    </row>
    <row r="13273">
      <c r="A13273" s="6" t="s">
        <v>4681</v>
      </c>
      <c r="B13273" s="2" t="s">
        <v>26255</v>
      </c>
      <c r="C13273" s="6" t="s">
        <v>26256</v>
      </c>
      <c r="D13273" s="3" t="s">
        <v>3998</v>
      </c>
    </row>
    <row r="13274">
      <c r="A13274" s="6" t="s">
        <v>4681</v>
      </c>
      <c r="B13274" s="2" t="s">
        <v>26257</v>
      </c>
      <c r="C13274" s="6" t="s">
        <v>26258</v>
      </c>
      <c r="D13274" s="3" t="s">
        <v>3998</v>
      </c>
    </row>
    <row r="13275">
      <c r="A13275" s="6" t="s">
        <v>4681</v>
      </c>
      <c r="B13275" s="2" t="s">
        <v>26259</v>
      </c>
      <c r="C13275" s="6" t="s">
        <v>26260</v>
      </c>
      <c r="D13275" s="3" t="s">
        <v>4000</v>
      </c>
    </row>
    <row r="13276">
      <c r="A13276" s="6" t="s">
        <v>4681</v>
      </c>
      <c r="B13276" s="2" t="s">
        <v>26261</v>
      </c>
      <c r="C13276" s="6" t="s">
        <v>26262</v>
      </c>
      <c r="D13276" s="3" t="s">
        <v>4000</v>
      </c>
    </row>
    <row r="13277">
      <c r="A13277" s="6" t="s">
        <v>4681</v>
      </c>
      <c r="B13277" s="2" t="s">
        <v>26263</v>
      </c>
      <c r="C13277" s="6" t="s">
        <v>26264</v>
      </c>
      <c r="D13277" s="3" t="s">
        <v>4000</v>
      </c>
    </row>
    <row r="13278">
      <c r="A13278" s="6" t="s">
        <v>4681</v>
      </c>
      <c r="B13278" s="2" t="s">
        <v>26265</v>
      </c>
      <c r="C13278" s="6" t="s">
        <v>26266</v>
      </c>
      <c r="D13278" s="3" t="s">
        <v>4000</v>
      </c>
    </row>
    <row r="13279">
      <c r="A13279" s="6" t="s">
        <v>4681</v>
      </c>
      <c r="B13279" s="2" t="s">
        <v>26267</v>
      </c>
      <c r="C13279" s="6" t="s">
        <v>26268</v>
      </c>
      <c r="D13279" s="3" t="s">
        <v>4000</v>
      </c>
    </row>
    <row r="13280">
      <c r="A13280" s="6" t="s">
        <v>4681</v>
      </c>
      <c r="B13280" s="2" t="s">
        <v>26269</v>
      </c>
      <c r="C13280" s="6" t="s">
        <v>26270</v>
      </c>
      <c r="D13280" s="3" t="s">
        <v>4000</v>
      </c>
    </row>
    <row r="13281">
      <c r="A13281" s="6" t="s">
        <v>4681</v>
      </c>
      <c r="B13281" s="2" t="s">
        <v>26271</v>
      </c>
      <c r="C13281" s="6" t="s">
        <v>26272</v>
      </c>
      <c r="D13281" s="3" t="s">
        <v>4000</v>
      </c>
    </row>
    <row r="13282">
      <c r="A13282" s="6" t="s">
        <v>4681</v>
      </c>
      <c r="B13282" s="2" t="s">
        <v>26273</v>
      </c>
      <c r="C13282" s="6" t="s">
        <v>26274</v>
      </c>
      <c r="D13282" s="3" t="s">
        <v>4000</v>
      </c>
    </row>
    <row r="13283">
      <c r="A13283" s="6" t="s">
        <v>4681</v>
      </c>
      <c r="B13283" s="2" t="s">
        <v>26275</v>
      </c>
      <c r="C13283" s="6" t="s">
        <v>26276</v>
      </c>
      <c r="D13283" s="3" t="s">
        <v>4000</v>
      </c>
    </row>
    <row r="13284">
      <c r="A13284" s="6" t="s">
        <v>4681</v>
      </c>
      <c r="B13284" s="2" t="s">
        <v>26277</v>
      </c>
      <c r="C13284" s="6" t="s">
        <v>26278</v>
      </c>
      <c r="D13284" s="3" t="s">
        <v>4000</v>
      </c>
    </row>
    <row r="13285">
      <c r="A13285" s="6" t="s">
        <v>4681</v>
      </c>
      <c r="B13285" s="2" t="s">
        <v>26279</v>
      </c>
      <c r="C13285" s="6" t="s">
        <v>26280</v>
      </c>
      <c r="D13285" s="3" t="s">
        <v>4002</v>
      </c>
    </row>
    <row r="13286">
      <c r="A13286" s="6" t="s">
        <v>4681</v>
      </c>
      <c r="B13286" s="2" t="s">
        <v>26281</v>
      </c>
      <c r="C13286" s="6" t="s">
        <v>26282</v>
      </c>
      <c r="D13286" s="3" t="s">
        <v>4002</v>
      </c>
    </row>
    <row r="13287">
      <c r="A13287" s="6" t="s">
        <v>4681</v>
      </c>
      <c r="B13287" s="2" t="s">
        <v>26283</v>
      </c>
      <c r="C13287" s="6" t="s">
        <v>26284</v>
      </c>
      <c r="D13287" s="3" t="s">
        <v>4002</v>
      </c>
    </row>
    <row r="13288">
      <c r="A13288" s="6" t="s">
        <v>4681</v>
      </c>
      <c r="B13288" s="2" t="s">
        <v>26285</v>
      </c>
      <c r="C13288" s="6" t="s">
        <v>26286</v>
      </c>
      <c r="D13288" s="3" t="s">
        <v>4002</v>
      </c>
    </row>
    <row r="13289">
      <c r="A13289" s="6" t="s">
        <v>4681</v>
      </c>
      <c r="B13289" s="2" t="s">
        <v>26287</v>
      </c>
      <c r="C13289" s="6" t="s">
        <v>26288</v>
      </c>
      <c r="D13289" s="3" t="s">
        <v>4002</v>
      </c>
    </row>
    <row r="13290">
      <c r="A13290" s="6" t="s">
        <v>4681</v>
      </c>
      <c r="B13290" s="2" t="s">
        <v>26289</v>
      </c>
      <c r="C13290" s="6" t="s">
        <v>26290</v>
      </c>
      <c r="D13290" s="3" t="s">
        <v>4002</v>
      </c>
    </row>
    <row r="13291">
      <c r="A13291" s="6" t="s">
        <v>4681</v>
      </c>
      <c r="B13291" s="2" t="s">
        <v>26291</v>
      </c>
      <c r="C13291" s="6" t="s">
        <v>26292</v>
      </c>
      <c r="D13291" s="3" t="s">
        <v>4002</v>
      </c>
    </row>
    <row r="13292">
      <c r="A13292" s="6" t="s">
        <v>4681</v>
      </c>
      <c r="B13292" s="2" t="s">
        <v>26293</v>
      </c>
      <c r="C13292" s="6" t="s">
        <v>26294</v>
      </c>
      <c r="D13292" s="3" t="s">
        <v>4002</v>
      </c>
    </row>
    <row r="13293">
      <c r="A13293" s="6" t="s">
        <v>4681</v>
      </c>
      <c r="B13293" s="2" t="s">
        <v>26295</v>
      </c>
      <c r="C13293" s="6" t="s">
        <v>26296</v>
      </c>
      <c r="D13293" s="3" t="s">
        <v>4002</v>
      </c>
    </row>
    <row r="13294">
      <c r="A13294" s="6" t="s">
        <v>4681</v>
      </c>
      <c r="B13294" s="2" t="s">
        <v>26297</v>
      </c>
      <c r="C13294" s="6" t="s">
        <v>26298</v>
      </c>
      <c r="D13294" s="3" t="s">
        <v>4002</v>
      </c>
    </row>
    <row r="13295">
      <c r="A13295" s="6" t="s">
        <v>4681</v>
      </c>
      <c r="B13295" s="2" t="s">
        <v>26299</v>
      </c>
      <c r="C13295" s="6" t="s">
        <v>26300</v>
      </c>
      <c r="D13295" s="3" t="s">
        <v>4004</v>
      </c>
    </row>
    <row r="13296">
      <c r="A13296" s="6" t="s">
        <v>4681</v>
      </c>
      <c r="B13296" s="2" t="s">
        <v>26301</v>
      </c>
      <c r="C13296" s="6" t="s">
        <v>26302</v>
      </c>
      <c r="D13296" s="3" t="s">
        <v>4004</v>
      </c>
    </row>
    <row r="13297">
      <c r="A13297" s="6" t="s">
        <v>4681</v>
      </c>
      <c r="B13297" s="2" t="s">
        <v>26303</v>
      </c>
      <c r="C13297" s="6" t="s">
        <v>26304</v>
      </c>
      <c r="D13297" s="3" t="s">
        <v>4004</v>
      </c>
    </row>
    <row r="13298">
      <c r="A13298" s="6" t="s">
        <v>4681</v>
      </c>
      <c r="B13298" s="2" t="s">
        <v>26305</v>
      </c>
      <c r="C13298" s="6" t="s">
        <v>26306</v>
      </c>
      <c r="D13298" s="3" t="s">
        <v>4004</v>
      </c>
    </row>
    <row r="13299">
      <c r="A13299" s="6" t="s">
        <v>4681</v>
      </c>
      <c r="B13299" s="2" t="s">
        <v>26307</v>
      </c>
      <c r="C13299" s="6" t="s">
        <v>26308</v>
      </c>
      <c r="D13299" s="3" t="s">
        <v>4004</v>
      </c>
    </row>
    <row r="13300">
      <c r="A13300" s="6" t="s">
        <v>4681</v>
      </c>
      <c r="B13300" s="2" t="s">
        <v>26309</v>
      </c>
      <c r="C13300" s="6" t="s">
        <v>26310</v>
      </c>
      <c r="D13300" s="3" t="s">
        <v>4004</v>
      </c>
    </row>
    <row r="13301">
      <c r="A13301" s="6" t="s">
        <v>4681</v>
      </c>
      <c r="B13301" s="2" t="s">
        <v>26311</v>
      </c>
      <c r="C13301" s="6" t="s">
        <v>26312</v>
      </c>
      <c r="D13301" s="3" t="s">
        <v>4004</v>
      </c>
    </row>
    <row r="13302">
      <c r="A13302" s="6" t="s">
        <v>4681</v>
      </c>
      <c r="B13302" s="2" t="s">
        <v>26313</v>
      </c>
      <c r="C13302" s="6" t="s">
        <v>26314</v>
      </c>
      <c r="D13302" s="3" t="s">
        <v>4004</v>
      </c>
    </row>
    <row r="13303">
      <c r="A13303" s="6" t="s">
        <v>4681</v>
      </c>
      <c r="B13303" s="2" t="s">
        <v>26315</v>
      </c>
      <c r="C13303" s="6" t="s">
        <v>26316</v>
      </c>
      <c r="D13303" s="3" t="s">
        <v>4004</v>
      </c>
    </row>
    <row r="13304">
      <c r="A13304" s="6" t="s">
        <v>4681</v>
      </c>
      <c r="B13304" s="2" t="s">
        <v>26317</v>
      </c>
      <c r="C13304" s="6" t="s">
        <v>26318</v>
      </c>
      <c r="D13304" s="3" t="s">
        <v>4004</v>
      </c>
    </row>
    <row r="13305">
      <c r="A13305" s="6" t="s">
        <v>4681</v>
      </c>
      <c r="B13305" s="2" t="s">
        <v>26319</v>
      </c>
      <c r="C13305" s="6" t="s">
        <v>26320</v>
      </c>
      <c r="D13305" s="3" t="s">
        <v>4006</v>
      </c>
    </row>
    <row r="13306">
      <c r="A13306" s="6" t="s">
        <v>4681</v>
      </c>
      <c r="B13306" s="2" t="s">
        <v>26321</v>
      </c>
      <c r="C13306" s="6" t="s">
        <v>26322</v>
      </c>
      <c r="D13306" s="3" t="s">
        <v>4006</v>
      </c>
    </row>
    <row r="13307">
      <c r="A13307" s="6" t="s">
        <v>4681</v>
      </c>
      <c r="B13307" s="2" t="s">
        <v>26323</v>
      </c>
      <c r="C13307" s="6" t="s">
        <v>26324</v>
      </c>
      <c r="D13307" s="3" t="s">
        <v>4006</v>
      </c>
    </row>
    <row r="13308">
      <c r="A13308" s="6" t="s">
        <v>4681</v>
      </c>
      <c r="B13308" s="2" t="s">
        <v>26325</v>
      </c>
      <c r="C13308" s="6" t="s">
        <v>26326</v>
      </c>
      <c r="D13308" s="3" t="s">
        <v>4006</v>
      </c>
    </row>
    <row r="13309">
      <c r="A13309" s="6" t="s">
        <v>4681</v>
      </c>
      <c r="B13309" s="2" t="s">
        <v>26327</v>
      </c>
      <c r="C13309" s="6" t="s">
        <v>26328</v>
      </c>
      <c r="D13309" s="3" t="s">
        <v>4006</v>
      </c>
    </row>
    <row r="13310">
      <c r="A13310" s="6" t="s">
        <v>4681</v>
      </c>
      <c r="B13310" s="2" t="s">
        <v>26329</v>
      </c>
      <c r="C13310" s="6" t="s">
        <v>26330</v>
      </c>
      <c r="D13310" s="3" t="s">
        <v>4006</v>
      </c>
    </row>
    <row r="13311">
      <c r="A13311" s="6" t="s">
        <v>4681</v>
      </c>
      <c r="B13311" s="2" t="s">
        <v>26331</v>
      </c>
      <c r="C13311" s="6" t="s">
        <v>26332</v>
      </c>
      <c r="D13311" s="3" t="s">
        <v>4006</v>
      </c>
    </row>
    <row r="13312">
      <c r="A13312" s="6" t="s">
        <v>4681</v>
      </c>
      <c r="B13312" s="2" t="s">
        <v>26333</v>
      </c>
      <c r="C13312" s="6" t="s">
        <v>26334</v>
      </c>
      <c r="D13312" s="3" t="s">
        <v>4006</v>
      </c>
    </row>
    <row r="13313">
      <c r="A13313" s="6" t="s">
        <v>4681</v>
      </c>
      <c r="B13313" s="2" t="s">
        <v>26335</v>
      </c>
      <c r="C13313" s="6" t="s">
        <v>26336</v>
      </c>
      <c r="D13313" s="3" t="s">
        <v>4006</v>
      </c>
    </row>
    <row r="13314">
      <c r="A13314" s="6" t="s">
        <v>4681</v>
      </c>
      <c r="B13314" s="2" t="s">
        <v>26337</v>
      </c>
      <c r="C13314" s="6" t="s">
        <v>26338</v>
      </c>
      <c r="D13314" s="3" t="s">
        <v>4006</v>
      </c>
    </row>
    <row r="13315">
      <c r="A13315" s="6" t="s">
        <v>4681</v>
      </c>
      <c r="B13315" s="2" t="s">
        <v>26339</v>
      </c>
      <c r="C13315" s="6" t="s">
        <v>26340</v>
      </c>
      <c r="D13315" s="3" t="s">
        <v>4008</v>
      </c>
    </row>
    <row r="13316">
      <c r="A13316" s="6" t="s">
        <v>4681</v>
      </c>
      <c r="B13316" s="2" t="s">
        <v>26341</v>
      </c>
      <c r="C13316" s="6" t="s">
        <v>26342</v>
      </c>
      <c r="D13316" s="3" t="s">
        <v>4008</v>
      </c>
    </row>
    <row r="13317">
      <c r="A13317" s="6" t="s">
        <v>4681</v>
      </c>
      <c r="B13317" s="2" t="s">
        <v>26343</v>
      </c>
      <c r="C13317" s="6" t="s">
        <v>26344</v>
      </c>
      <c r="D13317" s="3" t="s">
        <v>4008</v>
      </c>
    </row>
    <row r="13318">
      <c r="A13318" s="6" t="s">
        <v>4681</v>
      </c>
      <c r="B13318" s="2" t="s">
        <v>26345</v>
      </c>
      <c r="C13318" s="6" t="s">
        <v>26346</v>
      </c>
      <c r="D13318" s="3" t="s">
        <v>4008</v>
      </c>
    </row>
    <row r="13319">
      <c r="A13319" s="6" t="s">
        <v>4681</v>
      </c>
      <c r="B13319" s="2" t="s">
        <v>26347</v>
      </c>
      <c r="C13319" s="6" t="s">
        <v>26348</v>
      </c>
      <c r="D13319" s="3" t="s">
        <v>4008</v>
      </c>
    </row>
    <row r="13320">
      <c r="A13320" s="6" t="s">
        <v>4681</v>
      </c>
      <c r="B13320" s="2" t="s">
        <v>26349</v>
      </c>
      <c r="C13320" s="6" t="s">
        <v>26350</v>
      </c>
      <c r="D13320" s="3" t="s">
        <v>4008</v>
      </c>
    </row>
    <row r="13321">
      <c r="A13321" s="6" t="s">
        <v>4681</v>
      </c>
      <c r="B13321" s="2" t="s">
        <v>26351</v>
      </c>
      <c r="C13321" s="6" t="s">
        <v>26352</v>
      </c>
      <c r="D13321" s="3" t="s">
        <v>4008</v>
      </c>
    </row>
    <row r="13322">
      <c r="A13322" s="6" t="s">
        <v>4681</v>
      </c>
      <c r="B13322" s="2" t="s">
        <v>26353</v>
      </c>
      <c r="C13322" s="6" t="s">
        <v>26354</v>
      </c>
      <c r="D13322" s="3" t="s">
        <v>4008</v>
      </c>
    </row>
    <row r="13323">
      <c r="A13323" s="6" t="s">
        <v>4681</v>
      </c>
      <c r="B13323" s="2" t="s">
        <v>26355</v>
      </c>
      <c r="C13323" s="6" t="s">
        <v>26356</v>
      </c>
      <c r="D13323" s="3" t="s">
        <v>4008</v>
      </c>
    </row>
    <row r="13324">
      <c r="A13324" s="6" t="s">
        <v>4681</v>
      </c>
      <c r="B13324" s="2" t="s">
        <v>26357</v>
      </c>
      <c r="C13324" s="6" t="s">
        <v>26358</v>
      </c>
      <c r="D13324" s="3" t="s">
        <v>4008</v>
      </c>
    </row>
    <row r="13325">
      <c r="A13325" s="6" t="s">
        <v>4681</v>
      </c>
      <c r="B13325" s="2" t="s">
        <v>26359</v>
      </c>
      <c r="C13325" s="6" t="s">
        <v>26360</v>
      </c>
      <c r="D13325" s="3" t="s">
        <v>4011</v>
      </c>
    </row>
    <row r="13326">
      <c r="A13326" s="6" t="s">
        <v>4681</v>
      </c>
      <c r="B13326" s="2" t="s">
        <v>26361</v>
      </c>
      <c r="C13326" s="6" t="s">
        <v>26362</v>
      </c>
      <c r="D13326" s="3" t="s">
        <v>4011</v>
      </c>
    </row>
    <row r="13327">
      <c r="A13327" s="6" t="s">
        <v>4681</v>
      </c>
      <c r="B13327" s="2" t="s">
        <v>26363</v>
      </c>
      <c r="C13327" s="6" t="s">
        <v>26364</v>
      </c>
      <c r="D13327" s="3" t="s">
        <v>4011</v>
      </c>
    </row>
    <row r="13328">
      <c r="A13328" s="6" t="s">
        <v>4681</v>
      </c>
      <c r="B13328" s="2" t="s">
        <v>26365</v>
      </c>
      <c r="C13328" s="6" t="s">
        <v>26366</v>
      </c>
      <c r="D13328" s="3" t="s">
        <v>4011</v>
      </c>
    </row>
    <row r="13329">
      <c r="A13329" s="6" t="s">
        <v>4681</v>
      </c>
      <c r="B13329" s="2" t="s">
        <v>26367</v>
      </c>
      <c r="C13329" s="6" t="s">
        <v>26368</v>
      </c>
      <c r="D13329" s="3" t="s">
        <v>4011</v>
      </c>
    </row>
    <row r="13330">
      <c r="A13330" s="6" t="s">
        <v>4681</v>
      </c>
      <c r="B13330" s="2" t="s">
        <v>26369</v>
      </c>
      <c r="C13330" s="6" t="s">
        <v>26370</v>
      </c>
      <c r="D13330" s="3" t="s">
        <v>4011</v>
      </c>
    </row>
    <row r="13331">
      <c r="A13331" s="6" t="s">
        <v>4681</v>
      </c>
      <c r="B13331" s="2" t="s">
        <v>26371</v>
      </c>
      <c r="C13331" s="6" t="s">
        <v>26372</v>
      </c>
      <c r="D13331" s="3" t="s">
        <v>4011</v>
      </c>
    </row>
    <row r="13332">
      <c r="A13332" s="6" t="s">
        <v>4681</v>
      </c>
      <c r="B13332" s="2" t="s">
        <v>26373</v>
      </c>
      <c r="C13332" s="6" t="s">
        <v>26374</v>
      </c>
      <c r="D13332" s="3" t="s">
        <v>4011</v>
      </c>
    </row>
    <row r="13333">
      <c r="A13333" s="6" t="s">
        <v>4681</v>
      </c>
      <c r="B13333" s="2" t="s">
        <v>26375</v>
      </c>
      <c r="C13333" s="6" t="s">
        <v>26376</v>
      </c>
      <c r="D13333" s="3" t="s">
        <v>4011</v>
      </c>
    </row>
    <row r="13334">
      <c r="A13334" s="6" t="s">
        <v>4681</v>
      </c>
      <c r="B13334" s="2" t="s">
        <v>26377</v>
      </c>
      <c r="C13334" s="6" t="s">
        <v>26378</v>
      </c>
      <c r="D13334" s="3" t="s">
        <v>4011</v>
      </c>
    </row>
    <row r="13335">
      <c r="A13335" s="6" t="s">
        <v>4681</v>
      </c>
      <c r="B13335" s="2" t="s">
        <v>26379</v>
      </c>
      <c r="C13335" s="6" t="s">
        <v>26380</v>
      </c>
      <c r="D13335" s="3" t="s">
        <v>4013</v>
      </c>
    </row>
    <row r="13336">
      <c r="A13336" s="6" t="s">
        <v>4681</v>
      </c>
      <c r="B13336" s="2" t="s">
        <v>26381</v>
      </c>
      <c r="C13336" s="6" t="s">
        <v>26382</v>
      </c>
      <c r="D13336" s="3" t="s">
        <v>4013</v>
      </c>
    </row>
    <row r="13337">
      <c r="A13337" s="6" t="s">
        <v>4681</v>
      </c>
      <c r="B13337" s="2" t="s">
        <v>26383</v>
      </c>
      <c r="C13337" s="6" t="s">
        <v>26384</v>
      </c>
      <c r="D13337" s="3" t="s">
        <v>4013</v>
      </c>
    </row>
    <row r="13338">
      <c r="A13338" s="6" t="s">
        <v>4681</v>
      </c>
      <c r="B13338" s="2" t="s">
        <v>26385</v>
      </c>
      <c r="C13338" s="6" t="s">
        <v>26386</v>
      </c>
      <c r="D13338" s="3" t="s">
        <v>4013</v>
      </c>
    </row>
    <row r="13339">
      <c r="A13339" s="6" t="s">
        <v>4681</v>
      </c>
      <c r="B13339" s="2" t="s">
        <v>26387</v>
      </c>
      <c r="C13339" s="6" t="s">
        <v>26388</v>
      </c>
      <c r="D13339" s="3" t="s">
        <v>4013</v>
      </c>
    </row>
    <row r="13340">
      <c r="A13340" s="6" t="s">
        <v>4681</v>
      </c>
      <c r="B13340" s="2" t="s">
        <v>26389</v>
      </c>
      <c r="C13340" s="6" t="s">
        <v>26390</v>
      </c>
      <c r="D13340" s="3" t="s">
        <v>4013</v>
      </c>
    </row>
    <row r="13341">
      <c r="A13341" s="6" t="s">
        <v>4681</v>
      </c>
      <c r="B13341" s="2" t="s">
        <v>26391</v>
      </c>
      <c r="C13341" s="6" t="s">
        <v>26392</v>
      </c>
      <c r="D13341" s="3" t="s">
        <v>4013</v>
      </c>
    </row>
    <row r="13342">
      <c r="A13342" s="6" t="s">
        <v>4681</v>
      </c>
      <c r="B13342" s="2" t="s">
        <v>26393</v>
      </c>
      <c r="C13342" s="6" t="s">
        <v>26394</v>
      </c>
      <c r="D13342" s="3" t="s">
        <v>4013</v>
      </c>
    </row>
    <row r="13343">
      <c r="A13343" s="6" t="s">
        <v>4681</v>
      </c>
      <c r="B13343" s="2" t="s">
        <v>26395</v>
      </c>
      <c r="C13343" s="6" t="s">
        <v>26396</v>
      </c>
      <c r="D13343" s="3" t="s">
        <v>4013</v>
      </c>
    </row>
    <row r="13344">
      <c r="A13344" s="6" t="s">
        <v>4681</v>
      </c>
      <c r="B13344" s="2" t="s">
        <v>26397</v>
      </c>
      <c r="C13344" s="6" t="s">
        <v>26398</v>
      </c>
      <c r="D13344" s="3" t="s">
        <v>4013</v>
      </c>
    </row>
    <row r="13345">
      <c r="A13345" s="6" t="s">
        <v>4681</v>
      </c>
      <c r="B13345" s="2" t="s">
        <v>26399</v>
      </c>
      <c r="C13345" s="6" t="s">
        <v>26400</v>
      </c>
      <c r="D13345" s="3" t="s">
        <v>4015</v>
      </c>
    </row>
    <row r="13346">
      <c r="A13346" s="6" t="s">
        <v>4681</v>
      </c>
      <c r="B13346" s="2" t="s">
        <v>26401</v>
      </c>
      <c r="C13346" s="6" t="s">
        <v>26402</v>
      </c>
      <c r="D13346" s="3" t="s">
        <v>4015</v>
      </c>
    </row>
    <row r="13347">
      <c r="A13347" s="6" t="s">
        <v>4681</v>
      </c>
      <c r="B13347" s="2" t="s">
        <v>26403</v>
      </c>
      <c r="C13347" s="6" t="s">
        <v>26404</v>
      </c>
      <c r="D13347" s="3" t="s">
        <v>4015</v>
      </c>
    </row>
    <row r="13348">
      <c r="A13348" s="6" t="s">
        <v>4681</v>
      </c>
      <c r="B13348" s="2" t="s">
        <v>26405</v>
      </c>
      <c r="C13348" s="6" t="s">
        <v>26406</v>
      </c>
      <c r="D13348" s="3" t="s">
        <v>4015</v>
      </c>
    </row>
    <row r="13349">
      <c r="A13349" s="6" t="s">
        <v>4681</v>
      </c>
      <c r="B13349" s="2" t="s">
        <v>26407</v>
      </c>
      <c r="C13349" s="6" t="s">
        <v>26408</v>
      </c>
      <c r="D13349" s="3" t="s">
        <v>4015</v>
      </c>
    </row>
    <row r="13350">
      <c r="A13350" s="6" t="s">
        <v>4681</v>
      </c>
      <c r="B13350" s="2" t="s">
        <v>26409</v>
      </c>
      <c r="C13350" s="6" t="s">
        <v>26410</v>
      </c>
      <c r="D13350" s="3" t="s">
        <v>4015</v>
      </c>
    </row>
    <row r="13351">
      <c r="A13351" s="6" t="s">
        <v>4681</v>
      </c>
      <c r="B13351" s="2" t="s">
        <v>26411</v>
      </c>
      <c r="C13351" s="6" t="s">
        <v>26412</v>
      </c>
      <c r="D13351" s="3" t="s">
        <v>4015</v>
      </c>
    </row>
    <row r="13352">
      <c r="A13352" s="6" t="s">
        <v>4681</v>
      </c>
      <c r="B13352" s="2" t="s">
        <v>26413</v>
      </c>
      <c r="C13352" s="6" t="s">
        <v>26414</v>
      </c>
      <c r="D13352" s="3" t="s">
        <v>4015</v>
      </c>
    </row>
    <row r="13353">
      <c r="A13353" s="6" t="s">
        <v>4681</v>
      </c>
      <c r="B13353" s="2" t="s">
        <v>26415</v>
      </c>
      <c r="C13353" s="6" t="s">
        <v>26416</v>
      </c>
      <c r="D13353" s="3" t="s">
        <v>4015</v>
      </c>
    </row>
    <row r="13354">
      <c r="A13354" s="6" t="s">
        <v>4681</v>
      </c>
      <c r="B13354" s="2" t="s">
        <v>26417</v>
      </c>
      <c r="C13354" s="6" t="s">
        <v>26418</v>
      </c>
      <c r="D13354" s="3" t="s">
        <v>4015</v>
      </c>
    </row>
    <row r="13355">
      <c r="A13355" s="6" t="s">
        <v>4681</v>
      </c>
      <c r="B13355" s="2" t="s">
        <v>26419</v>
      </c>
      <c r="C13355" s="6" t="s">
        <v>26420</v>
      </c>
      <c r="D13355" s="3" t="s">
        <v>4017</v>
      </c>
    </row>
    <row r="13356">
      <c r="A13356" s="6" t="s">
        <v>4681</v>
      </c>
      <c r="B13356" s="2" t="s">
        <v>26421</v>
      </c>
      <c r="C13356" s="6" t="s">
        <v>26422</v>
      </c>
      <c r="D13356" s="3" t="s">
        <v>4017</v>
      </c>
    </row>
    <row r="13357">
      <c r="A13357" s="6" t="s">
        <v>4681</v>
      </c>
      <c r="B13357" s="2" t="s">
        <v>26423</v>
      </c>
      <c r="C13357" s="6" t="s">
        <v>26424</v>
      </c>
      <c r="D13357" s="3" t="s">
        <v>4017</v>
      </c>
    </row>
    <row r="13358">
      <c r="A13358" s="6" t="s">
        <v>4681</v>
      </c>
      <c r="B13358" s="2" t="s">
        <v>26425</v>
      </c>
      <c r="C13358" s="6" t="s">
        <v>26426</v>
      </c>
      <c r="D13358" s="3" t="s">
        <v>4017</v>
      </c>
    </row>
    <row r="13359">
      <c r="A13359" s="6" t="s">
        <v>4681</v>
      </c>
      <c r="B13359" s="2" t="s">
        <v>26427</v>
      </c>
      <c r="C13359" s="6" t="s">
        <v>26428</v>
      </c>
      <c r="D13359" s="3" t="s">
        <v>4017</v>
      </c>
    </row>
    <row r="13360">
      <c r="A13360" s="6" t="s">
        <v>4681</v>
      </c>
      <c r="B13360" s="2" t="s">
        <v>26429</v>
      </c>
      <c r="C13360" s="6" t="s">
        <v>26430</v>
      </c>
      <c r="D13360" s="3" t="s">
        <v>4017</v>
      </c>
    </row>
    <row r="13361">
      <c r="A13361" s="6" t="s">
        <v>4681</v>
      </c>
      <c r="B13361" s="2" t="s">
        <v>26431</v>
      </c>
      <c r="C13361" s="6" t="s">
        <v>26432</v>
      </c>
      <c r="D13361" s="3" t="s">
        <v>4017</v>
      </c>
    </row>
    <row r="13362">
      <c r="A13362" s="6" t="s">
        <v>4681</v>
      </c>
      <c r="B13362" s="2" t="s">
        <v>26433</v>
      </c>
      <c r="C13362" s="6" t="s">
        <v>26434</v>
      </c>
      <c r="D13362" s="3" t="s">
        <v>4017</v>
      </c>
    </row>
    <row r="13363">
      <c r="A13363" s="6" t="s">
        <v>4681</v>
      </c>
      <c r="B13363" s="2" t="s">
        <v>26435</v>
      </c>
      <c r="C13363" s="6" t="s">
        <v>26436</v>
      </c>
      <c r="D13363" s="3" t="s">
        <v>4017</v>
      </c>
    </row>
    <row r="13364">
      <c r="A13364" s="6" t="s">
        <v>4681</v>
      </c>
      <c r="B13364" s="2" t="s">
        <v>26437</v>
      </c>
      <c r="C13364" s="6" t="s">
        <v>26438</v>
      </c>
      <c r="D13364" s="3" t="s">
        <v>4017</v>
      </c>
    </row>
    <row r="13365">
      <c r="A13365" s="6" t="s">
        <v>4681</v>
      </c>
      <c r="B13365" s="2" t="s">
        <v>26439</v>
      </c>
      <c r="C13365" s="6" t="s">
        <v>26440</v>
      </c>
      <c r="D13365" s="3" t="s">
        <v>4019</v>
      </c>
    </row>
    <row r="13366">
      <c r="A13366" s="6" t="s">
        <v>4681</v>
      </c>
      <c r="B13366" s="2" t="s">
        <v>26441</v>
      </c>
      <c r="C13366" s="6" t="s">
        <v>26442</v>
      </c>
      <c r="D13366" s="3" t="s">
        <v>4019</v>
      </c>
    </row>
    <row r="13367">
      <c r="A13367" s="6" t="s">
        <v>4681</v>
      </c>
      <c r="B13367" s="2" t="s">
        <v>26443</v>
      </c>
      <c r="C13367" s="6" t="s">
        <v>26444</v>
      </c>
      <c r="D13367" s="3" t="s">
        <v>4019</v>
      </c>
    </row>
    <row r="13368">
      <c r="A13368" s="6" t="s">
        <v>4681</v>
      </c>
      <c r="B13368" s="2" t="s">
        <v>26445</v>
      </c>
      <c r="C13368" s="6" t="s">
        <v>26446</v>
      </c>
      <c r="D13368" s="3" t="s">
        <v>4019</v>
      </c>
    </row>
    <row r="13369">
      <c r="A13369" s="6" t="s">
        <v>4681</v>
      </c>
      <c r="B13369" s="2" t="s">
        <v>26447</v>
      </c>
      <c r="C13369" s="6" t="s">
        <v>26448</v>
      </c>
      <c r="D13369" s="3" t="s">
        <v>4019</v>
      </c>
    </row>
    <row r="13370">
      <c r="A13370" s="6" t="s">
        <v>4681</v>
      </c>
      <c r="B13370" s="2" t="s">
        <v>26449</v>
      </c>
      <c r="C13370" s="6" t="s">
        <v>26450</v>
      </c>
      <c r="D13370" s="3" t="s">
        <v>4019</v>
      </c>
    </row>
    <row r="13371">
      <c r="A13371" s="6" t="s">
        <v>4681</v>
      </c>
      <c r="B13371" s="2" t="s">
        <v>26451</v>
      </c>
      <c r="C13371" s="6" t="s">
        <v>26452</v>
      </c>
      <c r="D13371" s="3" t="s">
        <v>4019</v>
      </c>
    </row>
    <row r="13372">
      <c r="A13372" s="6" t="s">
        <v>4681</v>
      </c>
      <c r="B13372" s="2" t="s">
        <v>26453</v>
      </c>
      <c r="C13372" s="6" t="s">
        <v>26454</v>
      </c>
      <c r="D13372" s="3" t="s">
        <v>4019</v>
      </c>
    </row>
    <row r="13373">
      <c r="A13373" s="6" t="s">
        <v>4681</v>
      </c>
      <c r="B13373" s="2" t="s">
        <v>26455</v>
      </c>
      <c r="C13373" s="6" t="s">
        <v>26456</v>
      </c>
      <c r="D13373" s="3" t="s">
        <v>4019</v>
      </c>
    </row>
    <row r="13374">
      <c r="A13374" s="6" t="s">
        <v>4681</v>
      </c>
      <c r="B13374" s="2" t="s">
        <v>26457</v>
      </c>
      <c r="C13374" s="6" t="s">
        <v>26458</v>
      </c>
      <c r="D13374" s="3" t="s">
        <v>4019</v>
      </c>
    </row>
    <row r="13375">
      <c r="A13375" s="6" t="s">
        <v>4681</v>
      </c>
      <c r="B13375" s="2" t="s">
        <v>26459</v>
      </c>
      <c r="C13375" s="6" t="s">
        <v>26460</v>
      </c>
      <c r="D13375" s="3" t="s">
        <v>4021</v>
      </c>
    </row>
    <row r="13376">
      <c r="A13376" s="6" t="s">
        <v>4681</v>
      </c>
      <c r="B13376" s="2" t="s">
        <v>26461</v>
      </c>
      <c r="C13376" s="6" t="s">
        <v>26462</v>
      </c>
      <c r="D13376" s="3" t="s">
        <v>4021</v>
      </c>
    </row>
    <row r="13377">
      <c r="A13377" s="6" t="s">
        <v>4681</v>
      </c>
      <c r="B13377" s="2" t="s">
        <v>26463</v>
      </c>
      <c r="C13377" s="6" t="s">
        <v>26464</v>
      </c>
      <c r="D13377" s="3" t="s">
        <v>4021</v>
      </c>
    </row>
    <row r="13378">
      <c r="A13378" s="6" t="s">
        <v>4681</v>
      </c>
      <c r="B13378" s="2" t="s">
        <v>26465</v>
      </c>
      <c r="C13378" s="6" t="s">
        <v>26466</v>
      </c>
      <c r="D13378" s="3" t="s">
        <v>4021</v>
      </c>
    </row>
    <row r="13379">
      <c r="A13379" s="6" t="s">
        <v>4681</v>
      </c>
      <c r="B13379" s="2" t="s">
        <v>26467</v>
      </c>
      <c r="C13379" s="6" t="s">
        <v>26468</v>
      </c>
      <c r="D13379" s="3" t="s">
        <v>4021</v>
      </c>
    </row>
    <row r="13380">
      <c r="A13380" s="6" t="s">
        <v>4681</v>
      </c>
      <c r="B13380" s="2" t="s">
        <v>26469</v>
      </c>
      <c r="C13380" s="6" t="s">
        <v>26470</v>
      </c>
      <c r="D13380" s="3" t="s">
        <v>4021</v>
      </c>
    </row>
    <row r="13381">
      <c r="A13381" s="6" t="s">
        <v>4681</v>
      </c>
      <c r="B13381" s="2" t="s">
        <v>26471</v>
      </c>
      <c r="C13381" s="6" t="s">
        <v>26472</v>
      </c>
      <c r="D13381" s="3" t="s">
        <v>4021</v>
      </c>
    </row>
    <row r="13382">
      <c r="A13382" s="6" t="s">
        <v>4681</v>
      </c>
      <c r="B13382" s="2" t="s">
        <v>26473</v>
      </c>
      <c r="C13382" s="6" t="s">
        <v>26474</v>
      </c>
      <c r="D13382" s="3" t="s">
        <v>4021</v>
      </c>
    </row>
    <row r="13383">
      <c r="A13383" s="6" t="s">
        <v>4681</v>
      </c>
      <c r="B13383" s="2" t="s">
        <v>26475</v>
      </c>
      <c r="C13383" s="6" t="s">
        <v>26476</v>
      </c>
      <c r="D13383" s="3" t="s">
        <v>4021</v>
      </c>
    </row>
    <row r="13384">
      <c r="A13384" s="6" t="s">
        <v>4681</v>
      </c>
      <c r="B13384" s="2" t="s">
        <v>26477</v>
      </c>
      <c r="C13384" s="6" t="s">
        <v>26478</v>
      </c>
      <c r="D13384" s="3" t="s">
        <v>4021</v>
      </c>
    </row>
    <row r="13385">
      <c r="A13385" s="6" t="s">
        <v>4681</v>
      </c>
      <c r="B13385" s="2" t="s">
        <v>26479</v>
      </c>
      <c r="C13385" s="6" t="s">
        <v>26480</v>
      </c>
      <c r="D13385" s="3" t="s">
        <v>4023</v>
      </c>
    </row>
    <row r="13386">
      <c r="A13386" s="6" t="s">
        <v>4681</v>
      </c>
      <c r="B13386" s="2" t="s">
        <v>26481</v>
      </c>
      <c r="C13386" s="6" t="s">
        <v>26482</v>
      </c>
      <c r="D13386" s="3" t="s">
        <v>4023</v>
      </c>
    </row>
    <row r="13387">
      <c r="A13387" s="6" t="s">
        <v>4681</v>
      </c>
      <c r="B13387" s="2" t="s">
        <v>26483</v>
      </c>
      <c r="C13387" s="6" t="s">
        <v>26484</v>
      </c>
      <c r="D13387" s="3" t="s">
        <v>4023</v>
      </c>
    </row>
    <row r="13388">
      <c r="A13388" s="6" t="s">
        <v>4681</v>
      </c>
      <c r="B13388" s="2" t="s">
        <v>26485</v>
      </c>
      <c r="C13388" s="6" t="s">
        <v>26486</v>
      </c>
      <c r="D13388" s="3" t="s">
        <v>4023</v>
      </c>
    </row>
    <row r="13389">
      <c r="A13389" s="6" t="s">
        <v>4681</v>
      </c>
      <c r="B13389" s="2" t="s">
        <v>26487</v>
      </c>
      <c r="C13389" s="6" t="s">
        <v>26488</v>
      </c>
      <c r="D13389" s="3" t="s">
        <v>4023</v>
      </c>
    </row>
    <row r="13390">
      <c r="A13390" s="6" t="s">
        <v>4681</v>
      </c>
      <c r="B13390" s="2" t="s">
        <v>26489</v>
      </c>
      <c r="C13390" s="6" t="s">
        <v>26490</v>
      </c>
      <c r="D13390" s="3" t="s">
        <v>4023</v>
      </c>
    </row>
    <row r="13391">
      <c r="A13391" s="6" t="s">
        <v>4681</v>
      </c>
      <c r="B13391" s="2" t="s">
        <v>26491</v>
      </c>
      <c r="C13391" s="6" t="s">
        <v>26492</v>
      </c>
      <c r="D13391" s="3" t="s">
        <v>4023</v>
      </c>
    </row>
    <row r="13392">
      <c r="A13392" s="6" t="s">
        <v>4681</v>
      </c>
      <c r="B13392" s="2" t="s">
        <v>26493</v>
      </c>
      <c r="C13392" s="6" t="s">
        <v>26494</v>
      </c>
      <c r="D13392" s="3" t="s">
        <v>4023</v>
      </c>
    </row>
    <row r="13393">
      <c r="A13393" s="6" t="s">
        <v>4681</v>
      </c>
      <c r="B13393" s="2" t="s">
        <v>26495</v>
      </c>
      <c r="C13393" s="6" t="s">
        <v>26496</v>
      </c>
      <c r="D13393" s="3" t="s">
        <v>4023</v>
      </c>
    </row>
    <row r="13394">
      <c r="A13394" s="6" t="s">
        <v>4681</v>
      </c>
      <c r="B13394" s="2" t="s">
        <v>26497</v>
      </c>
      <c r="C13394" s="6" t="s">
        <v>26498</v>
      </c>
      <c r="D13394" s="3" t="s">
        <v>4023</v>
      </c>
    </row>
    <row r="13395">
      <c r="A13395" s="6" t="s">
        <v>4681</v>
      </c>
      <c r="B13395" s="2" t="s">
        <v>26499</v>
      </c>
      <c r="C13395" s="6" t="s">
        <v>26500</v>
      </c>
      <c r="D13395" s="3" t="s">
        <v>4025</v>
      </c>
    </row>
    <row r="13396">
      <c r="A13396" s="6" t="s">
        <v>4681</v>
      </c>
      <c r="B13396" s="2" t="s">
        <v>26501</v>
      </c>
      <c r="C13396" s="6" t="s">
        <v>26502</v>
      </c>
      <c r="D13396" s="3" t="s">
        <v>4025</v>
      </c>
    </row>
    <row r="13397">
      <c r="A13397" s="6" t="s">
        <v>4681</v>
      </c>
      <c r="B13397" s="2" t="s">
        <v>26503</v>
      </c>
      <c r="C13397" s="6" t="s">
        <v>26504</v>
      </c>
      <c r="D13397" s="3" t="s">
        <v>4025</v>
      </c>
    </row>
    <row r="13398">
      <c r="A13398" s="6" t="s">
        <v>4681</v>
      </c>
      <c r="B13398" s="2" t="s">
        <v>26505</v>
      </c>
      <c r="C13398" s="6" t="s">
        <v>26506</v>
      </c>
      <c r="D13398" s="3" t="s">
        <v>4025</v>
      </c>
    </row>
    <row r="13399">
      <c r="A13399" s="6" t="s">
        <v>4681</v>
      </c>
      <c r="B13399" s="2" t="s">
        <v>26507</v>
      </c>
      <c r="C13399" s="6" t="s">
        <v>26508</v>
      </c>
      <c r="D13399" s="3" t="s">
        <v>4025</v>
      </c>
    </row>
    <row r="13400">
      <c r="A13400" s="6" t="s">
        <v>4681</v>
      </c>
      <c r="B13400" s="2" t="s">
        <v>26509</v>
      </c>
      <c r="C13400" s="6" t="s">
        <v>26510</v>
      </c>
      <c r="D13400" s="3" t="s">
        <v>4025</v>
      </c>
    </row>
    <row r="13401">
      <c r="A13401" s="6" t="s">
        <v>4681</v>
      </c>
      <c r="B13401" s="2" t="s">
        <v>26511</v>
      </c>
      <c r="C13401" s="6" t="s">
        <v>26512</v>
      </c>
      <c r="D13401" s="3" t="s">
        <v>4025</v>
      </c>
    </row>
    <row r="13402">
      <c r="A13402" s="6" t="s">
        <v>4681</v>
      </c>
      <c r="B13402" s="2" t="s">
        <v>26513</v>
      </c>
      <c r="C13402" s="6" t="s">
        <v>26514</v>
      </c>
      <c r="D13402" s="3" t="s">
        <v>4025</v>
      </c>
    </row>
    <row r="13403">
      <c r="A13403" s="6" t="s">
        <v>4681</v>
      </c>
      <c r="B13403" s="2" t="s">
        <v>26515</v>
      </c>
      <c r="C13403" s="6" t="s">
        <v>26516</v>
      </c>
      <c r="D13403" s="3" t="s">
        <v>4025</v>
      </c>
    </row>
    <row r="13404">
      <c r="A13404" s="6" t="s">
        <v>4681</v>
      </c>
      <c r="B13404" s="2" t="s">
        <v>26517</v>
      </c>
      <c r="C13404" s="6" t="s">
        <v>26518</v>
      </c>
      <c r="D13404" s="3" t="s">
        <v>4025</v>
      </c>
    </row>
    <row r="13405">
      <c r="A13405" s="6" t="s">
        <v>4681</v>
      </c>
      <c r="B13405" s="2" t="s">
        <v>26519</v>
      </c>
      <c r="C13405" s="6" t="s">
        <v>26520</v>
      </c>
      <c r="D13405" s="3" t="s">
        <v>4027</v>
      </c>
    </row>
    <row r="13406">
      <c r="A13406" s="6" t="s">
        <v>4681</v>
      </c>
      <c r="B13406" s="2" t="s">
        <v>26521</v>
      </c>
      <c r="C13406" s="6" t="s">
        <v>26522</v>
      </c>
      <c r="D13406" s="3" t="s">
        <v>4027</v>
      </c>
    </row>
    <row r="13407">
      <c r="A13407" s="6" t="s">
        <v>4681</v>
      </c>
      <c r="B13407" s="2" t="s">
        <v>26523</v>
      </c>
      <c r="C13407" s="6" t="s">
        <v>26524</v>
      </c>
      <c r="D13407" s="3" t="s">
        <v>4027</v>
      </c>
    </row>
    <row r="13408">
      <c r="A13408" s="6" t="s">
        <v>4681</v>
      </c>
      <c r="B13408" s="2" t="s">
        <v>26525</v>
      </c>
      <c r="C13408" s="6" t="s">
        <v>26526</v>
      </c>
      <c r="D13408" s="3" t="s">
        <v>4027</v>
      </c>
    </row>
    <row r="13409">
      <c r="A13409" s="6" t="s">
        <v>4681</v>
      </c>
      <c r="B13409" s="2" t="s">
        <v>26527</v>
      </c>
      <c r="C13409" s="6" t="s">
        <v>26528</v>
      </c>
      <c r="D13409" s="3" t="s">
        <v>4027</v>
      </c>
    </row>
    <row r="13410">
      <c r="A13410" s="6" t="s">
        <v>4681</v>
      </c>
      <c r="B13410" s="2" t="s">
        <v>26529</v>
      </c>
      <c r="C13410" s="6" t="s">
        <v>26530</v>
      </c>
      <c r="D13410" s="3" t="s">
        <v>4027</v>
      </c>
    </row>
    <row r="13411">
      <c r="A13411" s="6" t="s">
        <v>4681</v>
      </c>
      <c r="B13411" s="2" t="s">
        <v>26531</v>
      </c>
      <c r="C13411" s="6" t="s">
        <v>26532</v>
      </c>
      <c r="D13411" s="3" t="s">
        <v>4027</v>
      </c>
    </row>
    <row r="13412">
      <c r="A13412" s="6" t="s">
        <v>4681</v>
      </c>
      <c r="B13412" s="2" t="s">
        <v>26533</v>
      </c>
      <c r="C13412" s="6" t="s">
        <v>26534</v>
      </c>
      <c r="D13412" s="3" t="s">
        <v>4027</v>
      </c>
    </row>
    <row r="13413">
      <c r="A13413" s="6" t="s">
        <v>4681</v>
      </c>
      <c r="B13413" s="2" t="s">
        <v>26535</v>
      </c>
      <c r="C13413" s="6" t="s">
        <v>26536</v>
      </c>
      <c r="D13413" s="3" t="s">
        <v>4027</v>
      </c>
    </row>
    <row r="13414">
      <c r="A13414" s="6" t="s">
        <v>4681</v>
      </c>
      <c r="B13414" s="2" t="s">
        <v>26537</v>
      </c>
      <c r="C13414" s="6" t="s">
        <v>26538</v>
      </c>
      <c r="D13414" s="3" t="s">
        <v>4027</v>
      </c>
    </row>
    <row r="13415">
      <c r="A13415" s="6" t="s">
        <v>4681</v>
      </c>
      <c r="B13415" s="2" t="s">
        <v>26539</v>
      </c>
      <c r="C13415" s="6" t="s">
        <v>26540</v>
      </c>
      <c r="D13415" s="3" t="s">
        <v>4029</v>
      </c>
    </row>
    <row r="13416">
      <c r="A13416" s="6" t="s">
        <v>4681</v>
      </c>
      <c r="B13416" s="2" t="s">
        <v>26541</v>
      </c>
      <c r="C13416" s="6" t="s">
        <v>26542</v>
      </c>
      <c r="D13416" s="3" t="s">
        <v>4029</v>
      </c>
    </row>
    <row r="13417">
      <c r="A13417" s="6" t="s">
        <v>4681</v>
      </c>
      <c r="B13417" s="2" t="s">
        <v>26543</v>
      </c>
      <c r="C13417" s="6" t="s">
        <v>26544</v>
      </c>
      <c r="D13417" s="3" t="s">
        <v>4029</v>
      </c>
    </row>
    <row r="13418">
      <c r="A13418" s="6" t="s">
        <v>4681</v>
      </c>
      <c r="B13418" s="2" t="s">
        <v>26545</v>
      </c>
      <c r="C13418" s="6" t="s">
        <v>26546</v>
      </c>
      <c r="D13418" s="3" t="s">
        <v>4029</v>
      </c>
    </row>
    <row r="13419">
      <c r="A13419" s="6" t="s">
        <v>4681</v>
      </c>
      <c r="B13419" s="2" t="s">
        <v>26547</v>
      </c>
      <c r="C13419" s="6" t="s">
        <v>26548</v>
      </c>
      <c r="D13419" s="3" t="s">
        <v>4029</v>
      </c>
    </row>
    <row r="13420">
      <c r="A13420" s="6" t="s">
        <v>4681</v>
      </c>
      <c r="B13420" s="2" t="s">
        <v>26549</v>
      </c>
      <c r="C13420" s="6" t="s">
        <v>26550</v>
      </c>
      <c r="D13420" s="3" t="s">
        <v>4029</v>
      </c>
    </row>
    <row r="13421">
      <c r="A13421" s="6" t="s">
        <v>4681</v>
      </c>
      <c r="B13421" s="2" t="s">
        <v>26551</v>
      </c>
      <c r="C13421" s="6" t="s">
        <v>26552</v>
      </c>
      <c r="D13421" s="3" t="s">
        <v>4029</v>
      </c>
    </row>
    <row r="13422">
      <c r="A13422" s="6" t="s">
        <v>4681</v>
      </c>
      <c r="B13422" s="2" t="s">
        <v>26553</v>
      </c>
      <c r="C13422" s="6" t="s">
        <v>26554</v>
      </c>
      <c r="D13422" s="3" t="s">
        <v>4029</v>
      </c>
    </row>
    <row r="13423">
      <c r="A13423" s="6" t="s">
        <v>4681</v>
      </c>
      <c r="B13423" s="2" t="s">
        <v>26555</v>
      </c>
      <c r="C13423" s="6" t="s">
        <v>26556</v>
      </c>
      <c r="D13423" s="3" t="s">
        <v>4029</v>
      </c>
    </row>
    <row r="13424">
      <c r="A13424" s="6" t="s">
        <v>4681</v>
      </c>
      <c r="B13424" s="2" t="s">
        <v>26557</v>
      </c>
      <c r="C13424" s="6" t="s">
        <v>26558</v>
      </c>
      <c r="D13424" s="3" t="s">
        <v>4029</v>
      </c>
    </row>
    <row r="13425">
      <c r="A13425" s="6" t="s">
        <v>4681</v>
      </c>
      <c r="B13425" s="2" t="s">
        <v>26559</v>
      </c>
      <c r="C13425" s="6" t="s">
        <v>26560</v>
      </c>
      <c r="D13425" s="3" t="s">
        <v>4031</v>
      </c>
    </row>
    <row r="13426">
      <c r="A13426" s="6" t="s">
        <v>4681</v>
      </c>
      <c r="B13426" s="2" t="s">
        <v>26561</v>
      </c>
      <c r="C13426" s="6" t="s">
        <v>26562</v>
      </c>
      <c r="D13426" s="3" t="s">
        <v>4031</v>
      </c>
    </row>
    <row r="13427">
      <c r="A13427" s="6" t="s">
        <v>4681</v>
      </c>
      <c r="B13427" s="2" t="s">
        <v>26563</v>
      </c>
      <c r="C13427" s="6" t="s">
        <v>26564</v>
      </c>
      <c r="D13427" s="3" t="s">
        <v>4031</v>
      </c>
    </row>
    <row r="13428">
      <c r="A13428" s="6" t="s">
        <v>4681</v>
      </c>
      <c r="B13428" s="2" t="s">
        <v>26565</v>
      </c>
      <c r="C13428" s="6" t="s">
        <v>26566</v>
      </c>
      <c r="D13428" s="3" t="s">
        <v>4031</v>
      </c>
    </row>
    <row r="13429">
      <c r="A13429" s="6" t="s">
        <v>4681</v>
      </c>
      <c r="B13429" s="2" t="s">
        <v>26567</v>
      </c>
      <c r="C13429" s="6" t="s">
        <v>26568</v>
      </c>
      <c r="D13429" s="3" t="s">
        <v>4031</v>
      </c>
    </row>
    <row r="13430">
      <c r="A13430" s="6" t="s">
        <v>4681</v>
      </c>
      <c r="B13430" s="2" t="s">
        <v>26569</v>
      </c>
      <c r="C13430" s="6" t="s">
        <v>26570</v>
      </c>
      <c r="D13430" s="3" t="s">
        <v>4031</v>
      </c>
    </row>
    <row r="13431">
      <c r="A13431" s="6" t="s">
        <v>4681</v>
      </c>
      <c r="B13431" s="2" t="s">
        <v>26571</v>
      </c>
      <c r="C13431" s="6" t="s">
        <v>26572</v>
      </c>
      <c r="D13431" s="3" t="s">
        <v>4031</v>
      </c>
    </row>
    <row r="13432">
      <c r="A13432" s="6" t="s">
        <v>4681</v>
      </c>
      <c r="B13432" s="2" t="s">
        <v>26573</v>
      </c>
      <c r="C13432" s="6" t="s">
        <v>26574</v>
      </c>
      <c r="D13432" s="3" t="s">
        <v>4031</v>
      </c>
    </row>
    <row r="13433">
      <c r="A13433" s="6" t="s">
        <v>4681</v>
      </c>
      <c r="B13433" s="2" t="s">
        <v>26575</v>
      </c>
      <c r="C13433" s="6" t="s">
        <v>26576</v>
      </c>
      <c r="D13433" s="3" t="s">
        <v>4031</v>
      </c>
    </row>
    <row r="13434">
      <c r="A13434" s="6" t="s">
        <v>4681</v>
      </c>
      <c r="B13434" s="2" t="s">
        <v>26577</v>
      </c>
      <c r="C13434" s="6" t="s">
        <v>26578</v>
      </c>
      <c r="D13434" s="3" t="s">
        <v>4031</v>
      </c>
    </row>
    <row r="13435">
      <c r="A13435" s="6" t="s">
        <v>4681</v>
      </c>
      <c r="B13435" s="2" t="s">
        <v>26579</v>
      </c>
      <c r="C13435" s="6" t="s">
        <v>26580</v>
      </c>
      <c r="D13435" s="3" t="s">
        <v>4033</v>
      </c>
    </row>
    <row r="13436">
      <c r="A13436" s="6" t="s">
        <v>4681</v>
      </c>
      <c r="B13436" s="2" t="s">
        <v>26581</v>
      </c>
      <c r="C13436" s="6" t="s">
        <v>26582</v>
      </c>
      <c r="D13436" s="3" t="s">
        <v>4033</v>
      </c>
    </row>
    <row r="13437">
      <c r="A13437" s="6" t="s">
        <v>4681</v>
      </c>
      <c r="B13437" s="2" t="s">
        <v>26583</v>
      </c>
      <c r="C13437" s="6" t="s">
        <v>26584</v>
      </c>
      <c r="D13437" s="3" t="s">
        <v>4033</v>
      </c>
    </row>
    <row r="13438">
      <c r="A13438" s="6" t="s">
        <v>4681</v>
      </c>
      <c r="B13438" s="2" t="s">
        <v>26585</v>
      </c>
      <c r="C13438" s="6" t="s">
        <v>26586</v>
      </c>
      <c r="D13438" s="3" t="s">
        <v>4033</v>
      </c>
    </row>
    <row r="13439">
      <c r="A13439" s="6" t="s">
        <v>4681</v>
      </c>
      <c r="B13439" s="2" t="s">
        <v>26587</v>
      </c>
      <c r="C13439" s="6" t="s">
        <v>26588</v>
      </c>
      <c r="D13439" s="3" t="s">
        <v>4033</v>
      </c>
    </row>
    <row r="13440">
      <c r="A13440" s="6" t="s">
        <v>4681</v>
      </c>
      <c r="B13440" s="2" t="s">
        <v>26589</v>
      </c>
      <c r="C13440" s="6" t="s">
        <v>26590</v>
      </c>
      <c r="D13440" s="3" t="s">
        <v>4033</v>
      </c>
    </row>
    <row r="13441">
      <c r="A13441" s="6" t="s">
        <v>4681</v>
      </c>
      <c r="B13441" s="2" t="s">
        <v>26591</v>
      </c>
      <c r="C13441" s="6" t="s">
        <v>26592</v>
      </c>
      <c r="D13441" s="3" t="s">
        <v>4033</v>
      </c>
    </row>
    <row r="13442">
      <c r="A13442" s="6" t="s">
        <v>4681</v>
      </c>
      <c r="B13442" s="2" t="s">
        <v>26593</v>
      </c>
      <c r="C13442" s="6" t="s">
        <v>26594</v>
      </c>
      <c r="D13442" s="3" t="s">
        <v>4033</v>
      </c>
    </row>
    <row r="13443">
      <c r="A13443" s="6" t="s">
        <v>4681</v>
      </c>
      <c r="B13443" s="2" t="s">
        <v>26595</v>
      </c>
      <c r="C13443" s="6" t="s">
        <v>26596</v>
      </c>
      <c r="D13443" s="3" t="s">
        <v>4033</v>
      </c>
    </row>
    <row r="13444">
      <c r="A13444" s="6" t="s">
        <v>4681</v>
      </c>
      <c r="B13444" s="2" t="s">
        <v>26597</v>
      </c>
      <c r="C13444" s="6" t="s">
        <v>26598</v>
      </c>
      <c r="D13444" s="3" t="s">
        <v>4033</v>
      </c>
    </row>
    <row r="13445">
      <c r="A13445" s="6" t="s">
        <v>4681</v>
      </c>
      <c r="B13445" s="2" t="s">
        <v>26599</v>
      </c>
      <c r="C13445" s="6" t="s">
        <v>26600</v>
      </c>
      <c r="D13445" s="3" t="s">
        <v>4035</v>
      </c>
    </row>
    <row r="13446">
      <c r="A13446" s="6" t="s">
        <v>4681</v>
      </c>
      <c r="B13446" s="2" t="s">
        <v>26601</v>
      </c>
      <c r="C13446" s="6" t="s">
        <v>26602</v>
      </c>
      <c r="D13446" s="3" t="s">
        <v>4035</v>
      </c>
    </row>
    <row r="13447">
      <c r="A13447" s="6" t="s">
        <v>4681</v>
      </c>
      <c r="B13447" s="2" t="s">
        <v>26603</v>
      </c>
      <c r="C13447" s="6" t="s">
        <v>26604</v>
      </c>
      <c r="D13447" s="3" t="s">
        <v>4035</v>
      </c>
    </row>
    <row r="13448">
      <c r="A13448" s="6" t="s">
        <v>4681</v>
      </c>
      <c r="B13448" s="2" t="s">
        <v>26605</v>
      </c>
      <c r="C13448" s="6" t="s">
        <v>26606</v>
      </c>
      <c r="D13448" s="3" t="s">
        <v>4035</v>
      </c>
    </row>
    <row r="13449">
      <c r="A13449" s="6" t="s">
        <v>4681</v>
      </c>
      <c r="B13449" s="2" t="s">
        <v>26607</v>
      </c>
      <c r="C13449" s="6" t="s">
        <v>26608</v>
      </c>
      <c r="D13449" s="3" t="s">
        <v>4035</v>
      </c>
    </row>
    <row r="13450">
      <c r="A13450" s="6" t="s">
        <v>4681</v>
      </c>
      <c r="B13450" s="2" t="s">
        <v>26609</v>
      </c>
      <c r="C13450" s="6" t="s">
        <v>26610</v>
      </c>
      <c r="D13450" s="3" t="s">
        <v>4035</v>
      </c>
    </row>
    <row r="13451">
      <c r="A13451" s="6" t="s">
        <v>4681</v>
      </c>
      <c r="B13451" s="2" t="s">
        <v>26611</v>
      </c>
      <c r="C13451" s="6" t="s">
        <v>26612</v>
      </c>
      <c r="D13451" s="3" t="s">
        <v>4035</v>
      </c>
    </row>
    <row r="13452">
      <c r="A13452" s="6" t="s">
        <v>4681</v>
      </c>
      <c r="B13452" s="2" t="s">
        <v>26613</v>
      </c>
      <c r="C13452" s="6" t="s">
        <v>26614</v>
      </c>
      <c r="D13452" s="3" t="s">
        <v>4035</v>
      </c>
    </row>
    <row r="13453">
      <c r="A13453" s="6" t="s">
        <v>4681</v>
      </c>
      <c r="B13453" s="2" t="s">
        <v>26615</v>
      </c>
      <c r="C13453" s="6" t="s">
        <v>26616</v>
      </c>
      <c r="D13453" s="3" t="s">
        <v>4035</v>
      </c>
    </row>
    <row r="13454">
      <c r="A13454" s="6" t="s">
        <v>4681</v>
      </c>
      <c r="B13454" s="2" t="s">
        <v>26617</v>
      </c>
      <c r="C13454" s="6" t="s">
        <v>26618</v>
      </c>
      <c r="D13454" s="3" t="s">
        <v>4035</v>
      </c>
    </row>
    <row r="13455">
      <c r="A13455" s="6" t="s">
        <v>4681</v>
      </c>
      <c r="B13455" s="2" t="s">
        <v>26619</v>
      </c>
      <c r="C13455" s="6" t="s">
        <v>26620</v>
      </c>
      <c r="D13455" s="3" t="s">
        <v>4037</v>
      </c>
    </row>
    <row r="13456">
      <c r="A13456" s="6" t="s">
        <v>4681</v>
      </c>
      <c r="B13456" s="2" t="s">
        <v>26621</v>
      </c>
      <c r="C13456" s="6" t="s">
        <v>26622</v>
      </c>
      <c r="D13456" s="3" t="s">
        <v>4037</v>
      </c>
    </row>
    <row r="13457">
      <c r="A13457" s="6" t="s">
        <v>4681</v>
      </c>
      <c r="B13457" s="2" t="s">
        <v>26623</v>
      </c>
      <c r="C13457" s="6" t="s">
        <v>26624</v>
      </c>
      <c r="D13457" s="3" t="s">
        <v>4037</v>
      </c>
    </row>
    <row r="13458">
      <c r="A13458" s="6" t="s">
        <v>4681</v>
      </c>
      <c r="B13458" s="2" t="s">
        <v>26625</v>
      </c>
      <c r="C13458" s="6" t="s">
        <v>26626</v>
      </c>
      <c r="D13458" s="3" t="s">
        <v>4037</v>
      </c>
    </row>
    <row r="13459">
      <c r="A13459" s="6" t="s">
        <v>4681</v>
      </c>
      <c r="B13459" s="2" t="s">
        <v>26627</v>
      </c>
      <c r="C13459" s="6" t="s">
        <v>26628</v>
      </c>
      <c r="D13459" s="3" t="s">
        <v>4037</v>
      </c>
    </row>
    <row r="13460">
      <c r="A13460" s="6" t="s">
        <v>4681</v>
      </c>
      <c r="B13460" s="2" t="s">
        <v>26629</v>
      </c>
      <c r="C13460" s="6" t="s">
        <v>26630</v>
      </c>
      <c r="D13460" s="3" t="s">
        <v>4037</v>
      </c>
    </row>
    <row r="13461">
      <c r="A13461" s="6" t="s">
        <v>4681</v>
      </c>
      <c r="B13461" s="2" t="s">
        <v>26631</v>
      </c>
      <c r="C13461" s="6" t="s">
        <v>26632</v>
      </c>
      <c r="D13461" s="3" t="s">
        <v>4037</v>
      </c>
    </row>
    <row r="13462">
      <c r="A13462" s="6" t="s">
        <v>4681</v>
      </c>
      <c r="B13462" s="2" t="s">
        <v>26633</v>
      </c>
      <c r="C13462" s="6" t="s">
        <v>26634</v>
      </c>
      <c r="D13462" s="3" t="s">
        <v>4037</v>
      </c>
    </row>
    <row r="13463">
      <c r="A13463" s="6" t="s">
        <v>4681</v>
      </c>
      <c r="B13463" s="2" t="s">
        <v>26635</v>
      </c>
      <c r="C13463" s="6" t="s">
        <v>26636</v>
      </c>
      <c r="D13463" s="3" t="s">
        <v>4037</v>
      </c>
    </row>
    <row r="13464">
      <c r="A13464" s="6" t="s">
        <v>4681</v>
      </c>
      <c r="B13464" s="2" t="s">
        <v>26637</v>
      </c>
      <c r="C13464" s="6" t="s">
        <v>26638</v>
      </c>
      <c r="D13464" s="3" t="s">
        <v>4037</v>
      </c>
    </row>
    <row r="13465">
      <c r="A13465" s="6" t="s">
        <v>4681</v>
      </c>
      <c r="B13465" s="2" t="s">
        <v>26639</v>
      </c>
      <c r="C13465" s="6" t="s">
        <v>26640</v>
      </c>
      <c r="D13465" s="3" t="s">
        <v>4039</v>
      </c>
    </row>
    <row r="13466">
      <c r="A13466" s="6" t="s">
        <v>4681</v>
      </c>
      <c r="B13466" s="2" t="s">
        <v>26641</v>
      </c>
      <c r="C13466" s="6" t="s">
        <v>26642</v>
      </c>
      <c r="D13466" s="3" t="s">
        <v>4039</v>
      </c>
    </row>
    <row r="13467">
      <c r="A13467" s="6" t="s">
        <v>4681</v>
      </c>
      <c r="B13467" s="2" t="s">
        <v>26643</v>
      </c>
      <c r="C13467" s="6" t="s">
        <v>26644</v>
      </c>
      <c r="D13467" s="3" t="s">
        <v>4039</v>
      </c>
    </row>
    <row r="13468">
      <c r="A13468" s="6" t="s">
        <v>4681</v>
      </c>
      <c r="B13468" s="2" t="s">
        <v>26645</v>
      </c>
      <c r="C13468" s="6" t="s">
        <v>26646</v>
      </c>
      <c r="D13468" s="3" t="s">
        <v>4039</v>
      </c>
    </row>
    <row r="13469">
      <c r="A13469" s="6" t="s">
        <v>4681</v>
      </c>
      <c r="B13469" s="2" t="s">
        <v>26647</v>
      </c>
      <c r="C13469" s="6" t="s">
        <v>26648</v>
      </c>
      <c r="D13469" s="3" t="s">
        <v>4039</v>
      </c>
    </row>
    <row r="13470">
      <c r="A13470" s="6" t="s">
        <v>4681</v>
      </c>
      <c r="B13470" s="2" t="s">
        <v>26649</v>
      </c>
      <c r="C13470" s="6" t="s">
        <v>26650</v>
      </c>
      <c r="D13470" s="3" t="s">
        <v>4039</v>
      </c>
    </row>
    <row r="13471">
      <c r="A13471" s="6" t="s">
        <v>4681</v>
      </c>
      <c r="B13471" s="2" t="s">
        <v>26651</v>
      </c>
      <c r="C13471" s="6" t="s">
        <v>26652</v>
      </c>
      <c r="D13471" s="3" t="s">
        <v>4039</v>
      </c>
    </row>
    <row r="13472">
      <c r="A13472" s="6" t="s">
        <v>4681</v>
      </c>
      <c r="B13472" s="2" t="s">
        <v>26653</v>
      </c>
      <c r="C13472" s="6" t="s">
        <v>26654</v>
      </c>
      <c r="D13472" s="3" t="s">
        <v>4039</v>
      </c>
    </row>
    <row r="13473">
      <c r="A13473" s="6" t="s">
        <v>4681</v>
      </c>
      <c r="B13473" s="2" t="s">
        <v>26655</v>
      </c>
      <c r="C13473" s="6" t="s">
        <v>26656</v>
      </c>
      <c r="D13473" s="3" t="s">
        <v>4039</v>
      </c>
    </row>
    <row r="13474">
      <c r="A13474" s="6" t="s">
        <v>4681</v>
      </c>
      <c r="B13474" s="2" t="s">
        <v>26657</v>
      </c>
      <c r="C13474" s="6" t="s">
        <v>26658</v>
      </c>
      <c r="D13474" s="3" t="s">
        <v>4039</v>
      </c>
    </row>
    <row r="13475">
      <c r="A13475" s="6" t="s">
        <v>4681</v>
      </c>
      <c r="B13475" s="2" t="s">
        <v>26659</v>
      </c>
      <c r="C13475" s="6" t="s">
        <v>26660</v>
      </c>
      <c r="D13475" s="3" t="s">
        <v>4041</v>
      </c>
    </row>
    <row r="13476">
      <c r="A13476" s="6" t="s">
        <v>4681</v>
      </c>
      <c r="B13476" s="2" t="s">
        <v>26661</v>
      </c>
      <c r="C13476" s="6" t="s">
        <v>26662</v>
      </c>
      <c r="D13476" s="3" t="s">
        <v>4041</v>
      </c>
    </row>
    <row r="13477">
      <c r="A13477" s="6" t="s">
        <v>4681</v>
      </c>
      <c r="B13477" s="2" t="s">
        <v>26663</v>
      </c>
      <c r="C13477" s="6" t="s">
        <v>26664</v>
      </c>
      <c r="D13477" s="3" t="s">
        <v>4041</v>
      </c>
    </row>
    <row r="13478">
      <c r="A13478" s="6" t="s">
        <v>4681</v>
      </c>
      <c r="B13478" s="2" t="s">
        <v>26665</v>
      </c>
      <c r="C13478" s="6" t="s">
        <v>26666</v>
      </c>
      <c r="D13478" s="3" t="s">
        <v>4041</v>
      </c>
    </row>
    <row r="13479">
      <c r="A13479" s="6" t="s">
        <v>4681</v>
      </c>
      <c r="B13479" s="2" t="s">
        <v>26667</v>
      </c>
      <c r="C13479" s="6" t="s">
        <v>26668</v>
      </c>
      <c r="D13479" s="3" t="s">
        <v>4041</v>
      </c>
    </row>
    <row r="13480">
      <c r="A13480" s="6" t="s">
        <v>4681</v>
      </c>
      <c r="B13480" s="2" t="s">
        <v>26669</v>
      </c>
      <c r="C13480" s="6" t="s">
        <v>26670</v>
      </c>
      <c r="D13480" s="3" t="s">
        <v>4041</v>
      </c>
    </row>
    <row r="13481">
      <c r="A13481" s="6" t="s">
        <v>4681</v>
      </c>
      <c r="B13481" s="2" t="s">
        <v>26671</v>
      </c>
      <c r="C13481" s="6" t="s">
        <v>26672</v>
      </c>
      <c r="D13481" s="3" t="s">
        <v>4041</v>
      </c>
    </row>
    <row r="13482">
      <c r="A13482" s="6" t="s">
        <v>4681</v>
      </c>
      <c r="B13482" s="2" t="s">
        <v>26673</v>
      </c>
      <c r="C13482" s="6" t="s">
        <v>26674</v>
      </c>
      <c r="D13482" s="3" t="s">
        <v>4041</v>
      </c>
    </row>
    <row r="13483">
      <c r="A13483" s="6" t="s">
        <v>4681</v>
      </c>
      <c r="B13483" s="2" t="s">
        <v>26675</v>
      </c>
      <c r="C13483" s="6" t="s">
        <v>26676</v>
      </c>
      <c r="D13483" s="3" t="s">
        <v>4041</v>
      </c>
    </row>
    <row r="13484">
      <c r="A13484" s="6" t="s">
        <v>4681</v>
      </c>
      <c r="B13484" s="2" t="s">
        <v>26677</v>
      </c>
      <c r="C13484" s="6" t="s">
        <v>26678</v>
      </c>
      <c r="D13484" s="3" t="s">
        <v>4041</v>
      </c>
    </row>
    <row r="13485">
      <c r="A13485" s="6" t="s">
        <v>4681</v>
      </c>
      <c r="B13485" s="2" t="s">
        <v>26679</v>
      </c>
      <c r="C13485" s="6" t="s">
        <v>26680</v>
      </c>
      <c r="D13485" s="3" t="s">
        <v>4043</v>
      </c>
    </row>
    <row r="13486">
      <c r="A13486" s="6" t="s">
        <v>4681</v>
      </c>
      <c r="B13486" s="2" t="s">
        <v>26681</v>
      </c>
      <c r="C13486" s="6" t="s">
        <v>26682</v>
      </c>
      <c r="D13486" s="3" t="s">
        <v>4043</v>
      </c>
    </row>
    <row r="13487">
      <c r="A13487" s="6" t="s">
        <v>4681</v>
      </c>
      <c r="B13487" s="2" t="s">
        <v>26683</v>
      </c>
      <c r="C13487" s="6" t="s">
        <v>26684</v>
      </c>
      <c r="D13487" s="3" t="s">
        <v>4043</v>
      </c>
    </row>
    <row r="13488">
      <c r="A13488" s="6" t="s">
        <v>4681</v>
      </c>
      <c r="B13488" s="2" t="s">
        <v>26685</v>
      </c>
      <c r="C13488" s="6" t="s">
        <v>26686</v>
      </c>
      <c r="D13488" s="3" t="s">
        <v>4043</v>
      </c>
    </row>
    <row r="13489">
      <c r="A13489" s="6" t="s">
        <v>4681</v>
      </c>
      <c r="B13489" s="2" t="s">
        <v>26687</v>
      </c>
      <c r="C13489" s="6" t="s">
        <v>26688</v>
      </c>
      <c r="D13489" s="3" t="s">
        <v>4043</v>
      </c>
    </row>
    <row r="13490">
      <c r="A13490" s="6" t="s">
        <v>4681</v>
      </c>
      <c r="B13490" s="2" t="s">
        <v>26689</v>
      </c>
      <c r="C13490" s="6" t="s">
        <v>26690</v>
      </c>
      <c r="D13490" s="3" t="s">
        <v>4043</v>
      </c>
    </row>
    <row r="13491">
      <c r="A13491" s="6" t="s">
        <v>4681</v>
      </c>
      <c r="B13491" s="2" t="s">
        <v>26691</v>
      </c>
      <c r="C13491" s="6" t="s">
        <v>26692</v>
      </c>
      <c r="D13491" s="3" t="s">
        <v>4043</v>
      </c>
    </row>
    <row r="13492">
      <c r="A13492" s="6" t="s">
        <v>4681</v>
      </c>
      <c r="B13492" s="2" t="s">
        <v>26693</v>
      </c>
      <c r="C13492" s="6" t="s">
        <v>26694</v>
      </c>
      <c r="D13492" s="3" t="s">
        <v>4043</v>
      </c>
    </row>
    <row r="13493">
      <c r="A13493" s="6" t="s">
        <v>4681</v>
      </c>
      <c r="B13493" s="2" t="s">
        <v>26695</v>
      </c>
      <c r="C13493" s="6" t="s">
        <v>26696</v>
      </c>
      <c r="D13493" s="3" t="s">
        <v>4043</v>
      </c>
    </row>
    <row r="13494">
      <c r="A13494" s="6" t="s">
        <v>4681</v>
      </c>
      <c r="B13494" s="2" t="s">
        <v>26697</v>
      </c>
      <c r="C13494" s="6" t="s">
        <v>26698</v>
      </c>
      <c r="D13494" s="3" t="s">
        <v>4043</v>
      </c>
    </row>
    <row r="13495">
      <c r="A13495" s="6" t="s">
        <v>4681</v>
      </c>
      <c r="B13495" s="2" t="s">
        <v>26699</v>
      </c>
      <c r="C13495" s="6" t="s">
        <v>26700</v>
      </c>
      <c r="D13495" s="3" t="s">
        <v>4045</v>
      </c>
    </row>
    <row r="13496">
      <c r="A13496" s="6" t="s">
        <v>4681</v>
      </c>
      <c r="B13496" s="2" t="s">
        <v>26701</v>
      </c>
      <c r="C13496" s="6" t="s">
        <v>26702</v>
      </c>
      <c r="D13496" s="3" t="s">
        <v>4045</v>
      </c>
    </row>
    <row r="13497">
      <c r="A13497" s="6" t="s">
        <v>4681</v>
      </c>
      <c r="B13497" s="2" t="s">
        <v>26703</v>
      </c>
      <c r="C13497" s="6" t="s">
        <v>26704</v>
      </c>
      <c r="D13497" s="3" t="s">
        <v>4045</v>
      </c>
    </row>
    <row r="13498">
      <c r="A13498" s="6" t="s">
        <v>4681</v>
      </c>
      <c r="B13498" s="2" t="s">
        <v>26705</v>
      </c>
      <c r="C13498" s="6" t="s">
        <v>26706</v>
      </c>
      <c r="D13498" s="3" t="s">
        <v>4045</v>
      </c>
    </row>
    <row r="13499">
      <c r="A13499" s="6" t="s">
        <v>4681</v>
      </c>
      <c r="B13499" s="2" t="s">
        <v>26707</v>
      </c>
      <c r="C13499" s="6" t="s">
        <v>26708</v>
      </c>
      <c r="D13499" s="3" t="s">
        <v>4045</v>
      </c>
    </row>
    <row r="13500">
      <c r="A13500" s="6" t="s">
        <v>4681</v>
      </c>
      <c r="B13500" s="2" t="s">
        <v>26709</v>
      </c>
      <c r="C13500" s="6" t="s">
        <v>26710</v>
      </c>
      <c r="D13500" s="3" t="s">
        <v>4045</v>
      </c>
    </row>
    <row r="13501">
      <c r="A13501" s="6" t="s">
        <v>4681</v>
      </c>
      <c r="B13501" s="2" t="s">
        <v>26711</v>
      </c>
      <c r="C13501" s="6" t="s">
        <v>26712</v>
      </c>
      <c r="D13501" s="3" t="s">
        <v>4045</v>
      </c>
    </row>
    <row r="13502">
      <c r="A13502" s="6" t="s">
        <v>4681</v>
      </c>
      <c r="B13502" s="2" t="s">
        <v>26713</v>
      </c>
      <c r="C13502" s="6" t="s">
        <v>26714</v>
      </c>
      <c r="D13502" s="3" t="s">
        <v>4045</v>
      </c>
    </row>
    <row r="13503">
      <c r="A13503" s="6" t="s">
        <v>4681</v>
      </c>
      <c r="B13503" s="2" t="s">
        <v>26715</v>
      </c>
      <c r="C13503" s="6" t="s">
        <v>26716</v>
      </c>
      <c r="D13503" s="3" t="s">
        <v>4045</v>
      </c>
    </row>
    <row r="13504">
      <c r="A13504" s="6" t="s">
        <v>4681</v>
      </c>
      <c r="B13504" s="2" t="s">
        <v>26717</v>
      </c>
      <c r="C13504" s="6" t="s">
        <v>26718</v>
      </c>
      <c r="D13504" s="3" t="s">
        <v>4045</v>
      </c>
    </row>
    <row r="13505">
      <c r="A13505" s="6" t="s">
        <v>4681</v>
      </c>
      <c r="B13505" s="2" t="s">
        <v>26719</v>
      </c>
      <c r="C13505" s="6" t="s">
        <v>26720</v>
      </c>
      <c r="D13505" s="3" t="s">
        <v>4047</v>
      </c>
    </row>
    <row r="13506">
      <c r="A13506" s="6" t="s">
        <v>4681</v>
      </c>
      <c r="B13506" s="2" t="s">
        <v>26721</v>
      </c>
      <c r="C13506" s="6" t="s">
        <v>26722</v>
      </c>
      <c r="D13506" s="3" t="s">
        <v>4047</v>
      </c>
    </row>
    <row r="13507">
      <c r="A13507" s="6" t="s">
        <v>4681</v>
      </c>
      <c r="B13507" s="2" t="s">
        <v>26723</v>
      </c>
      <c r="C13507" s="6" t="s">
        <v>26724</v>
      </c>
      <c r="D13507" s="3" t="s">
        <v>4047</v>
      </c>
    </row>
    <row r="13508">
      <c r="A13508" s="6" t="s">
        <v>4681</v>
      </c>
      <c r="B13508" s="2" t="s">
        <v>26725</v>
      </c>
      <c r="C13508" s="6" t="s">
        <v>26726</v>
      </c>
      <c r="D13508" s="3" t="s">
        <v>4047</v>
      </c>
    </row>
    <row r="13509">
      <c r="A13509" s="6" t="s">
        <v>4681</v>
      </c>
      <c r="B13509" s="2" t="s">
        <v>26727</v>
      </c>
      <c r="C13509" s="6" t="s">
        <v>26728</v>
      </c>
      <c r="D13509" s="3" t="s">
        <v>4047</v>
      </c>
    </row>
    <row r="13510">
      <c r="A13510" s="6" t="s">
        <v>4681</v>
      </c>
      <c r="B13510" s="2" t="s">
        <v>26729</v>
      </c>
      <c r="C13510" s="6" t="s">
        <v>26730</v>
      </c>
      <c r="D13510" s="3" t="s">
        <v>4047</v>
      </c>
    </row>
    <row r="13511">
      <c r="A13511" s="6" t="s">
        <v>4681</v>
      </c>
      <c r="B13511" s="2" t="s">
        <v>26731</v>
      </c>
      <c r="C13511" s="6" t="s">
        <v>26732</v>
      </c>
      <c r="D13511" s="3" t="s">
        <v>4047</v>
      </c>
    </row>
    <row r="13512">
      <c r="A13512" s="6" t="s">
        <v>4681</v>
      </c>
      <c r="B13512" s="2" t="s">
        <v>26733</v>
      </c>
      <c r="C13512" s="6" t="s">
        <v>26734</v>
      </c>
      <c r="D13512" s="3" t="s">
        <v>4047</v>
      </c>
    </row>
    <row r="13513">
      <c r="A13513" s="6" t="s">
        <v>4681</v>
      </c>
      <c r="B13513" s="2" t="s">
        <v>26735</v>
      </c>
      <c r="C13513" s="6" t="s">
        <v>26736</v>
      </c>
      <c r="D13513" s="3" t="s">
        <v>4047</v>
      </c>
    </row>
    <row r="13514">
      <c r="A13514" s="6" t="s">
        <v>4681</v>
      </c>
      <c r="B13514" s="2" t="s">
        <v>26737</v>
      </c>
      <c r="C13514" s="6" t="s">
        <v>26738</v>
      </c>
      <c r="D13514" s="3" t="s">
        <v>4047</v>
      </c>
    </row>
    <row r="13515">
      <c r="A13515" s="6" t="s">
        <v>4681</v>
      </c>
      <c r="B13515" s="2" t="s">
        <v>26739</v>
      </c>
      <c r="C13515" s="6" t="s">
        <v>26740</v>
      </c>
      <c r="D13515" s="3" t="s">
        <v>4049</v>
      </c>
    </row>
    <row r="13516">
      <c r="A13516" s="6" t="s">
        <v>4681</v>
      </c>
      <c r="B13516" s="2" t="s">
        <v>26741</v>
      </c>
      <c r="C13516" s="6" t="s">
        <v>26742</v>
      </c>
      <c r="D13516" s="3" t="s">
        <v>4049</v>
      </c>
    </row>
    <row r="13517">
      <c r="A13517" s="6" t="s">
        <v>4681</v>
      </c>
      <c r="B13517" s="2" t="s">
        <v>26743</v>
      </c>
      <c r="C13517" s="6" t="s">
        <v>26744</v>
      </c>
      <c r="D13517" s="3" t="s">
        <v>4049</v>
      </c>
    </row>
    <row r="13518">
      <c r="A13518" s="6" t="s">
        <v>4681</v>
      </c>
      <c r="B13518" s="2" t="s">
        <v>26745</v>
      </c>
      <c r="C13518" s="6" t="s">
        <v>26746</v>
      </c>
      <c r="D13518" s="3" t="s">
        <v>4049</v>
      </c>
    </row>
    <row r="13519">
      <c r="A13519" s="6" t="s">
        <v>4681</v>
      </c>
      <c r="B13519" s="2" t="s">
        <v>26747</v>
      </c>
      <c r="C13519" s="6" t="s">
        <v>26748</v>
      </c>
      <c r="D13519" s="3" t="s">
        <v>4049</v>
      </c>
    </row>
    <row r="13520">
      <c r="A13520" s="6" t="s">
        <v>4681</v>
      </c>
      <c r="B13520" s="2" t="s">
        <v>26749</v>
      </c>
      <c r="C13520" s="6" t="s">
        <v>26750</v>
      </c>
      <c r="D13520" s="3" t="s">
        <v>4049</v>
      </c>
    </row>
    <row r="13521">
      <c r="A13521" s="6" t="s">
        <v>4681</v>
      </c>
      <c r="B13521" s="2" t="s">
        <v>26751</v>
      </c>
      <c r="C13521" s="6" t="s">
        <v>26752</v>
      </c>
      <c r="D13521" s="3" t="s">
        <v>4049</v>
      </c>
    </row>
    <row r="13522">
      <c r="A13522" s="6" t="s">
        <v>4681</v>
      </c>
      <c r="B13522" s="2" t="s">
        <v>26753</v>
      </c>
      <c r="C13522" s="6" t="s">
        <v>26754</v>
      </c>
      <c r="D13522" s="3" t="s">
        <v>4049</v>
      </c>
    </row>
    <row r="13523">
      <c r="A13523" s="6" t="s">
        <v>4681</v>
      </c>
      <c r="B13523" s="2" t="s">
        <v>26755</v>
      </c>
      <c r="C13523" s="6" t="s">
        <v>26756</v>
      </c>
      <c r="D13523" s="3" t="s">
        <v>4049</v>
      </c>
    </row>
    <row r="13524">
      <c r="A13524" s="6" t="s">
        <v>4681</v>
      </c>
      <c r="B13524" s="2" t="s">
        <v>26757</v>
      </c>
      <c r="C13524" s="6" t="s">
        <v>26758</v>
      </c>
      <c r="D13524" s="3" t="s">
        <v>4049</v>
      </c>
    </row>
    <row r="13525">
      <c r="A13525" s="6" t="s">
        <v>4681</v>
      </c>
      <c r="B13525" s="2" t="s">
        <v>26759</v>
      </c>
      <c r="C13525" s="6" t="s">
        <v>26760</v>
      </c>
      <c r="D13525" s="3" t="s">
        <v>4051</v>
      </c>
    </row>
    <row r="13526">
      <c r="A13526" s="6" t="s">
        <v>4681</v>
      </c>
      <c r="B13526" s="2" t="s">
        <v>26761</v>
      </c>
      <c r="C13526" s="6" t="s">
        <v>26762</v>
      </c>
      <c r="D13526" s="3" t="s">
        <v>4051</v>
      </c>
    </row>
    <row r="13527">
      <c r="A13527" s="6" t="s">
        <v>4681</v>
      </c>
      <c r="B13527" s="2" t="s">
        <v>26763</v>
      </c>
      <c r="C13527" s="6" t="s">
        <v>26764</v>
      </c>
      <c r="D13527" s="3" t="s">
        <v>4051</v>
      </c>
    </row>
    <row r="13528">
      <c r="A13528" s="6" t="s">
        <v>4681</v>
      </c>
      <c r="B13528" s="2" t="s">
        <v>26765</v>
      </c>
      <c r="C13528" s="6" t="s">
        <v>26766</v>
      </c>
      <c r="D13528" s="3" t="s">
        <v>4051</v>
      </c>
    </row>
    <row r="13529">
      <c r="A13529" s="6" t="s">
        <v>4681</v>
      </c>
      <c r="B13529" s="2" t="s">
        <v>26767</v>
      </c>
      <c r="C13529" s="6" t="s">
        <v>26768</v>
      </c>
      <c r="D13529" s="3" t="s">
        <v>4051</v>
      </c>
    </row>
    <row r="13530">
      <c r="A13530" s="6" t="s">
        <v>4681</v>
      </c>
      <c r="B13530" s="2" t="s">
        <v>26769</v>
      </c>
      <c r="C13530" s="6" t="s">
        <v>26770</v>
      </c>
      <c r="D13530" s="3" t="s">
        <v>4053</v>
      </c>
    </row>
    <row r="13531">
      <c r="A13531" s="6" t="s">
        <v>4681</v>
      </c>
      <c r="B13531" s="2" t="s">
        <v>26771</v>
      </c>
      <c r="C13531" s="6" t="s">
        <v>26772</v>
      </c>
      <c r="D13531" s="3" t="s">
        <v>4053</v>
      </c>
    </row>
    <row r="13532">
      <c r="A13532" s="6" t="s">
        <v>4681</v>
      </c>
      <c r="B13532" s="2" t="s">
        <v>26773</v>
      </c>
      <c r="C13532" s="6" t="s">
        <v>26774</v>
      </c>
      <c r="D13532" s="3" t="s">
        <v>4053</v>
      </c>
    </row>
    <row r="13533">
      <c r="A13533" s="6" t="s">
        <v>4681</v>
      </c>
      <c r="B13533" s="2" t="s">
        <v>26775</v>
      </c>
      <c r="C13533" s="6" t="s">
        <v>26776</v>
      </c>
      <c r="D13533" s="3" t="s">
        <v>4053</v>
      </c>
    </row>
    <row r="13534">
      <c r="A13534" s="6" t="s">
        <v>4681</v>
      </c>
      <c r="B13534" s="2" t="s">
        <v>26777</v>
      </c>
      <c r="C13534" s="6" t="s">
        <v>26778</v>
      </c>
      <c r="D13534" s="3" t="s">
        <v>4053</v>
      </c>
    </row>
    <row r="13535">
      <c r="A13535" s="6" t="s">
        <v>4681</v>
      </c>
      <c r="B13535" s="2" t="s">
        <v>26779</v>
      </c>
      <c r="C13535" s="6" t="s">
        <v>26780</v>
      </c>
      <c r="D13535" s="3" t="s">
        <v>4053</v>
      </c>
    </row>
    <row r="13536">
      <c r="A13536" s="6" t="s">
        <v>4681</v>
      </c>
      <c r="B13536" s="2" t="s">
        <v>26781</v>
      </c>
      <c r="C13536" s="6" t="s">
        <v>26782</v>
      </c>
      <c r="D13536" s="3" t="s">
        <v>4055</v>
      </c>
    </row>
    <row r="13537">
      <c r="A13537" s="6" t="s">
        <v>4681</v>
      </c>
      <c r="B13537" s="2" t="s">
        <v>26783</v>
      </c>
      <c r="C13537" s="6" t="s">
        <v>26784</v>
      </c>
      <c r="D13537" s="3" t="s">
        <v>4055</v>
      </c>
    </row>
    <row r="13538">
      <c r="A13538" s="6" t="s">
        <v>4681</v>
      </c>
      <c r="B13538" s="2" t="s">
        <v>26785</v>
      </c>
      <c r="C13538" s="6" t="s">
        <v>26786</v>
      </c>
      <c r="D13538" s="3" t="s">
        <v>4055</v>
      </c>
    </row>
    <row r="13539">
      <c r="A13539" s="6" t="s">
        <v>4681</v>
      </c>
      <c r="B13539" s="2" t="s">
        <v>26787</v>
      </c>
      <c r="C13539" s="6" t="s">
        <v>26788</v>
      </c>
      <c r="D13539" s="3" t="s">
        <v>4055</v>
      </c>
    </row>
    <row r="13540">
      <c r="A13540" s="6" t="s">
        <v>4681</v>
      </c>
      <c r="B13540" s="2" t="s">
        <v>26789</v>
      </c>
      <c r="C13540" s="6" t="s">
        <v>26790</v>
      </c>
      <c r="D13540" s="3" t="s">
        <v>4055</v>
      </c>
    </row>
    <row r="13541">
      <c r="A13541" s="6" t="s">
        <v>4681</v>
      </c>
      <c r="B13541" s="2" t="s">
        <v>26791</v>
      </c>
      <c r="C13541" s="6" t="s">
        <v>26792</v>
      </c>
      <c r="D13541" s="3" t="s">
        <v>4055</v>
      </c>
    </row>
    <row r="13542">
      <c r="A13542" s="6" t="s">
        <v>4681</v>
      </c>
      <c r="B13542" s="2" t="s">
        <v>26793</v>
      </c>
      <c r="C13542" s="6" t="s">
        <v>26794</v>
      </c>
      <c r="D13542" s="3" t="s">
        <v>4055</v>
      </c>
    </row>
    <row r="13543">
      <c r="A13543" s="6" t="s">
        <v>4681</v>
      </c>
      <c r="B13543" s="2" t="s">
        <v>26795</v>
      </c>
      <c r="C13543" s="6" t="s">
        <v>26796</v>
      </c>
      <c r="D13543" s="3" t="s">
        <v>4055</v>
      </c>
    </row>
    <row r="13544">
      <c r="A13544" s="6" t="s">
        <v>4681</v>
      </c>
      <c r="B13544" s="2" t="s">
        <v>26797</v>
      </c>
      <c r="C13544" s="6" t="s">
        <v>26798</v>
      </c>
      <c r="D13544" s="3" t="s">
        <v>4055</v>
      </c>
    </row>
    <row r="13545">
      <c r="A13545" s="6" t="s">
        <v>4681</v>
      </c>
      <c r="B13545" s="2" t="s">
        <v>26799</v>
      </c>
      <c r="C13545" s="6" t="s">
        <v>26800</v>
      </c>
      <c r="D13545" s="3" t="s">
        <v>4055</v>
      </c>
    </row>
    <row r="13546">
      <c r="A13546" s="6" t="s">
        <v>4681</v>
      </c>
      <c r="B13546" s="2" t="s">
        <v>26801</v>
      </c>
      <c r="C13546" s="6" t="s">
        <v>26802</v>
      </c>
      <c r="D13546" s="3" t="s">
        <v>4057</v>
      </c>
    </row>
    <row r="13547">
      <c r="A13547" s="6" t="s">
        <v>4681</v>
      </c>
      <c r="B13547" s="2" t="s">
        <v>26803</v>
      </c>
      <c r="C13547" s="6" t="s">
        <v>26804</v>
      </c>
      <c r="D13547" s="3" t="s">
        <v>4057</v>
      </c>
    </row>
    <row r="13548">
      <c r="A13548" s="6" t="s">
        <v>4681</v>
      </c>
      <c r="B13548" s="2" t="s">
        <v>26805</v>
      </c>
      <c r="C13548" s="6" t="s">
        <v>26806</v>
      </c>
      <c r="D13548" s="3" t="s">
        <v>4057</v>
      </c>
    </row>
    <row r="13549">
      <c r="A13549" s="6" t="s">
        <v>4681</v>
      </c>
      <c r="B13549" s="2" t="s">
        <v>26807</v>
      </c>
      <c r="C13549" s="6" t="s">
        <v>26808</v>
      </c>
      <c r="D13549" s="3" t="s">
        <v>4057</v>
      </c>
    </row>
    <row r="13550">
      <c r="A13550" s="6" t="s">
        <v>4681</v>
      </c>
      <c r="B13550" s="2" t="s">
        <v>26809</v>
      </c>
      <c r="C13550" s="6" t="s">
        <v>26810</v>
      </c>
      <c r="D13550" s="3" t="s">
        <v>4057</v>
      </c>
    </row>
    <row r="13551">
      <c r="A13551" s="6" t="s">
        <v>4681</v>
      </c>
      <c r="B13551" s="2" t="s">
        <v>26811</v>
      </c>
      <c r="C13551" s="6" t="s">
        <v>26812</v>
      </c>
      <c r="D13551" s="3" t="s">
        <v>4057</v>
      </c>
    </row>
    <row r="13552">
      <c r="A13552" s="6" t="s">
        <v>4681</v>
      </c>
      <c r="B13552" s="2" t="s">
        <v>26813</v>
      </c>
      <c r="C13552" s="6" t="s">
        <v>26814</v>
      </c>
      <c r="D13552" s="3" t="s">
        <v>4057</v>
      </c>
    </row>
    <row r="13553">
      <c r="A13553" s="6" t="s">
        <v>4681</v>
      </c>
      <c r="B13553" s="2" t="s">
        <v>26815</v>
      </c>
      <c r="C13553" s="6" t="s">
        <v>26816</v>
      </c>
      <c r="D13553" s="3" t="s">
        <v>4057</v>
      </c>
    </row>
    <row r="13554">
      <c r="A13554" s="6" t="s">
        <v>4681</v>
      </c>
      <c r="B13554" s="2" t="s">
        <v>26817</v>
      </c>
      <c r="C13554" s="6" t="s">
        <v>26818</v>
      </c>
      <c r="D13554" s="3" t="s">
        <v>4057</v>
      </c>
    </row>
    <row r="13555">
      <c r="A13555" s="6" t="s">
        <v>4681</v>
      </c>
      <c r="B13555" s="2" t="s">
        <v>26819</v>
      </c>
      <c r="C13555" s="6" t="s">
        <v>26820</v>
      </c>
      <c r="D13555" s="3" t="s">
        <v>4057</v>
      </c>
    </row>
    <row r="13556">
      <c r="A13556" s="6" t="s">
        <v>4681</v>
      </c>
      <c r="B13556" s="2" t="s">
        <v>26821</v>
      </c>
      <c r="C13556" s="6" t="s">
        <v>26822</v>
      </c>
      <c r="D13556" s="3" t="s">
        <v>4059</v>
      </c>
    </row>
    <row r="13557">
      <c r="A13557" s="6" t="s">
        <v>4681</v>
      </c>
      <c r="B13557" s="2" t="s">
        <v>26823</v>
      </c>
      <c r="C13557" s="6" t="s">
        <v>26824</v>
      </c>
      <c r="D13557" s="3" t="s">
        <v>4059</v>
      </c>
    </row>
    <row r="13558">
      <c r="A13558" s="6" t="s">
        <v>4681</v>
      </c>
      <c r="B13558" s="2" t="s">
        <v>26825</v>
      </c>
      <c r="C13558" s="6" t="s">
        <v>26826</v>
      </c>
      <c r="D13558" s="3" t="s">
        <v>4059</v>
      </c>
    </row>
    <row r="13559">
      <c r="A13559" s="6" t="s">
        <v>4681</v>
      </c>
      <c r="B13559" s="2" t="s">
        <v>26827</v>
      </c>
      <c r="C13559" s="6" t="s">
        <v>26828</v>
      </c>
      <c r="D13559" s="3" t="s">
        <v>4059</v>
      </c>
    </row>
    <row r="13560">
      <c r="A13560" s="6" t="s">
        <v>4681</v>
      </c>
      <c r="B13560" s="2" t="s">
        <v>26829</v>
      </c>
      <c r="C13560" s="6" t="s">
        <v>26830</v>
      </c>
      <c r="D13560" s="3" t="s">
        <v>4059</v>
      </c>
    </row>
    <row r="13561">
      <c r="A13561" s="6" t="s">
        <v>4681</v>
      </c>
      <c r="B13561" s="2" t="s">
        <v>26831</v>
      </c>
      <c r="C13561" s="6" t="s">
        <v>26832</v>
      </c>
      <c r="D13561" s="3" t="s">
        <v>4059</v>
      </c>
    </row>
    <row r="13562">
      <c r="A13562" s="6" t="s">
        <v>4681</v>
      </c>
      <c r="B13562" s="2" t="s">
        <v>26833</v>
      </c>
      <c r="C13562" s="6" t="s">
        <v>26834</v>
      </c>
      <c r="D13562" s="3" t="s">
        <v>4059</v>
      </c>
    </row>
    <row r="13563">
      <c r="A13563" s="6" t="s">
        <v>4681</v>
      </c>
      <c r="B13563" s="2" t="s">
        <v>26835</v>
      </c>
      <c r="C13563" s="6" t="s">
        <v>26836</v>
      </c>
      <c r="D13563" s="3" t="s">
        <v>4059</v>
      </c>
    </row>
    <row r="13564">
      <c r="A13564" s="6" t="s">
        <v>4681</v>
      </c>
      <c r="B13564" s="2" t="s">
        <v>26837</v>
      </c>
      <c r="C13564" s="6" t="s">
        <v>26838</v>
      </c>
      <c r="D13564" s="3" t="s">
        <v>4059</v>
      </c>
    </row>
    <row r="13565">
      <c r="A13565" s="6" t="s">
        <v>4681</v>
      </c>
      <c r="B13565" s="2" t="s">
        <v>26839</v>
      </c>
      <c r="C13565" s="6" t="s">
        <v>26840</v>
      </c>
      <c r="D13565" s="3" t="s">
        <v>4059</v>
      </c>
    </row>
    <row r="13566">
      <c r="A13566" s="6" t="s">
        <v>4681</v>
      </c>
      <c r="B13566" s="2" t="s">
        <v>26841</v>
      </c>
      <c r="C13566" s="6" t="s">
        <v>26842</v>
      </c>
      <c r="D13566" s="3" t="s">
        <v>4062</v>
      </c>
    </row>
    <row r="13567">
      <c r="A13567" s="6" t="s">
        <v>4681</v>
      </c>
      <c r="B13567" s="2" t="s">
        <v>26843</v>
      </c>
      <c r="C13567" s="6" t="s">
        <v>26844</v>
      </c>
      <c r="D13567" s="3" t="s">
        <v>4062</v>
      </c>
    </row>
    <row r="13568">
      <c r="A13568" s="6" t="s">
        <v>4681</v>
      </c>
      <c r="B13568" s="2" t="s">
        <v>26845</v>
      </c>
      <c r="C13568" s="6" t="s">
        <v>26846</v>
      </c>
      <c r="D13568" s="3" t="s">
        <v>4062</v>
      </c>
    </row>
    <row r="13569">
      <c r="A13569" s="6" t="s">
        <v>4681</v>
      </c>
      <c r="B13569" s="2" t="s">
        <v>26847</v>
      </c>
      <c r="C13569" s="6" t="s">
        <v>26848</v>
      </c>
      <c r="D13569" s="3" t="s">
        <v>4062</v>
      </c>
    </row>
    <row r="13570">
      <c r="A13570" s="6" t="s">
        <v>4681</v>
      </c>
      <c r="B13570" s="2" t="s">
        <v>26849</v>
      </c>
      <c r="C13570" s="6" t="s">
        <v>26850</v>
      </c>
      <c r="D13570" s="3" t="s">
        <v>4062</v>
      </c>
    </row>
    <row r="13571">
      <c r="A13571" s="6" t="s">
        <v>4681</v>
      </c>
      <c r="B13571" s="2" t="s">
        <v>26851</v>
      </c>
      <c r="C13571" s="6" t="s">
        <v>26852</v>
      </c>
      <c r="D13571" s="3" t="s">
        <v>4062</v>
      </c>
    </row>
    <row r="13572">
      <c r="A13572" s="6" t="s">
        <v>4681</v>
      </c>
      <c r="B13572" s="2" t="s">
        <v>26853</v>
      </c>
      <c r="C13572" s="6" t="s">
        <v>26854</v>
      </c>
      <c r="D13572" s="3" t="s">
        <v>4062</v>
      </c>
    </row>
    <row r="13573">
      <c r="A13573" s="6" t="s">
        <v>4681</v>
      </c>
      <c r="B13573" s="2" t="s">
        <v>26855</v>
      </c>
      <c r="C13573" s="6" t="s">
        <v>26856</v>
      </c>
      <c r="D13573" s="3" t="s">
        <v>4062</v>
      </c>
    </row>
    <row r="13574">
      <c r="A13574" s="6" t="s">
        <v>4681</v>
      </c>
      <c r="B13574" s="2" t="s">
        <v>26857</v>
      </c>
      <c r="C13574" s="6" t="s">
        <v>26858</v>
      </c>
      <c r="D13574" s="3" t="s">
        <v>4062</v>
      </c>
    </row>
    <row r="13575">
      <c r="A13575" s="6" t="s">
        <v>4681</v>
      </c>
      <c r="B13575" s="2" t="s">
        <v>26859</v>
      </c>
      <c r="C13575" s="6" t="s">
        <v>26860</v>
      </c>
      <c r="D13575" s="3" t="s">
        <v>4062</v>
      </c>
    </row>
    <row r="13576">
      <c r="A13576" s="6" t="s">
        <v>4681</v>
      </c>
      <c r="B13576" s="2" t="s">
        <v>26861</v>
      </c>
      <c r="C13576" s="6" t="s">
        <v>26862</v>
      </c>
      <c r="D13576" s="3" t="s">
        <v>4064</v>
      </c>
    </row>
    <row r="13577">
      <c r="A13577" s="6" t="s">
        <v>4681</v>
      </c>
      <c r="B13577" s="2" t="s">
        <v>26863</v>
      </c>
      <c r="C13577" s="6" t="s">
        <v>26864</v>
      </c>
      <c r="D13577" s="3" t="s">
        <v>4064</v>
      </c>
    </row>
    <row r="13578">
      <c r="A13578" s="6" t="s">
        <v>4681</v>
      </c>
      <c r="B13578" s="2" t="s">
        <v>26865</v>
      </c>
      <c r="C13578" s="6" t="s">
        <v>26866</v>
      </c>
      <c r="D13578" s="3" t="s">
        <v>4064</v>
      </c>
    </row>
    <row r="13579">
      <c r="A13579" s="6" t="s">
        <v>4681</v>
      </c>
      <c r="B13579" s="2" t="s">
        <v>26867</v>
      </c>
      <c r="C13579" s="6" t="s">
        <v>26868</v>
      </c>
      <c r="D13579" s="3" t="s">
        <v>4064</v>
      </c>
    </row>
    <row r="13580">
      <c r="A13580" s="6" t="s">
        <v>4681</v>
      </c>
      <c r="B13580" s="2" t="s">
        <v>26869</v>
      </c>
      <c r="C13580" s="6" t="s">
        <v>26870</v>
      </c>
      <c r="D13580" s="3" t="s">
        <v>4064</v>
      </c>
    </row>
    <row r="13581">
      <c r="A13581" s="6" t="s">
        <v>4681</v>
      </c>
      <c r="B13581" s="2" t="s">
        <v>26871</v>
      </c>
      <c r="C13581" s="6" t="s">
        <v>26872</v>
      </c>
      <c r="D13581" s="3" t="s">
        <v>4064</v>
      </c>
    </row>
    <row r="13582">
      <c r="A13582" s="6" t="s">
        <v>4681</v>
      </c>
      <c r="B13582" s="2" t="s">
        <v>26873</v>
      </c>
      <c r="C13582" s="6" t="s">
        <v>26874</v>
      </c>
      <c r="D13582" s="3" t="s">
        <v>4064</v>
      </c>
    </row>
    <row r="13583">
      <c r="A13583" s="6" t="s">
        <v>4681</v>
      </c>
      <c r="B13583" s="2" t="s">
        <v>26875</v>
      </c>
      <c r="C13583" s="6" t="s">
        <v>26876</v>
      </c>
      <c r="D13583" s="3" t="s">
        <v>4064</v>
      </c>
    </row>
    <row r="13584">
      <c r="A13584" s="6" t="s">
        <v>4681</v>
      </c>
      <c r="B13584" s="2" t="s">
        <v>26877</v>
      </c>
      <c r="C13584" s="6" t="s">
        <v>26878</v>
      </c>
      <c r="D13584" s="3" t="s">
        <v>4064</v>
      </c>
    </row>
    <row r="13585">
      <c r="A13585" s="6" t="s">
        <v>4681</v>
      </c>
      <c r="B13585" s="2" t="s">
        <v>26879</v>
      </c>
      <c r="C13585" s="6" t="s">
        <v>26880</v>
      </c>
      <c r="D13585" s="3" t="s">
        <v>4064</v>
      </c>
    </row>
    <row r="13586">
      <c r="A13586" s="6" t="s">
        <v>4681</v>
      </c>
      <c r="B13586" s="2" t="s">
        <v>26881</v>
      </c>
      <c r="C13586" s="6" t="s">
        <v>26882</v>
      </c>
      <c r="D13586" s="3" t="s">
        <v>4066</v>
      </c>
    </row>
    <row r="13587">
      <c r="A13587" s="6" t="s">
        <v>4681</v>
      </c>
      <c r="B13587" s="2" t="s">
        <v>26883</v>
      </c>
      <c r="C13587" s="6" t="s">
        <v>26884</v>
      </c>
      <c r="D13587" s="3" t="s">
        <v>4066</v>
      </c>
    </row>
    <row r="13588">
      <c r="A13588" s="6" t="s">
        <v>4681</v>
      </c>
      <c r="B13588" s="2" t="s">
        <v>26885</v>
      </c>
      <c r="C13588" s="6" t="s">
        <v>26886</v>
      </c>
      <c r="D13588" s="3" t="s">
        <v>4066</v>
      </c>
    </row>
    <row r="13589">
      <c r="A13589" s="6" t="s">
        <v>4681</v>
      </c>
      <c r="B13589" s="2" t="s">
        <v>26887</v>
      </c>
      <c r="C13589" s="6" t="s">
        <v>26888</v>
      </c>
      <c r="D13589" s="3" t="s">
        <v>4066</v>
      </c>
    </row>
    <row r="13590">
      <c r="A13590" s="6" t="s">
        <v>4681</v>
      </c>
      <c r="B13590" s="2" t="s">
        <v>26889</v>
      </c>
      <c r="C13590" s="6" t="s">
        <v>26890</v>
      </c>
      <c r="D13590" s="3" t="s">
        <v>4066</v>
      </c>
    </row>
    <row r="13591">
      <c r="A13591" s="6" t="s">
        <v>4681</v>
      </c>
      <c r="B13591" s="2" t="s">
        <v>26891</v>
      </c>
      <c r="C13591" s="6" t="s">
        <v>26892</v>
      </c>
      <c r="D13591" s="3" t="s">
        <v>4066</v>
      </c>
    </row>
    <row r="13592">
      <c r="A13592" s="6" t="s">
        <v>4681</v>
      </c>
      <c r="B13592" s="2" t="s">
        <v>26893</v>
      </c>
      <c r="C13592" s="6" t="s">
        <v>26894</v>
      </c>
      <c r="D13592" s="3" t="s">
        <v>4066</v>
      </c>
    </row>
    <row r="13593">
      <c r="A13593" s="6" t="s">
        <v>4681</v>
      </c>
      <c r="B13593" s="2" t="s">
        <v>26895</v>
      </c>
      <c r="C13593" s="6" t="s">
        <v>26896</v>
      </c>
      <c r="D13593" s="3" t="s">
        <v>4066</v>
      </c>
    </row>
    <row r="13594">
      <c r="A13594" s="6" t="s">
        <v>4681</v>
      </c>
      <c r="B13594" s="2" t="s">
        <v>26897</v>
      </c>
      <c r="C13594" s="6" t="s">
        <v>26898</v>
      </c>
      <c r="D13594" s="3" t="s">
        <v>4066</v>
      </c>
    </row>
    <row r="13595">
      <c r="A13595" s="6" t="s">
        <v>4681</v>
      </c>
      <c r="B13595" s="2" t="s">
        <v>26899</v>
      </c>
      <c r="C13595" s="6" t="s">
        <v>26900</v>
      </c>
      <c r="D13595" s="3" t="s">
        <v>4066</v>
      </c>
    </row>
    <row r="13596">
      <c r="A13596" s="6" t="s">
        <v>4681</v>
      </c>
      <c r="B13596" s="2" t="s">
        <v>26901</v>
      </c>
      <c r="C13596" s="6" t="s">
        <v>26902</v>
      </c>
      <c r="D13596" s="3" t="s">
        <v>4068</v>
      </c>
    </row>
    <row r="13597">
      <c r="A13597" s="6" t="s">
        <v>4681</v>
      </c>
      <c r="B13597" s="2" t="s">
        <v>26903</v>
      </c>
      <c r="C13597" s="6" t="s">
        <v>26904</v>
      </c>
      <c r="D13597" s="3" t="s">
        <v>4068</v>
      </c>
    </row>
    <row r="13598">
      <c r="A13598" s="6" t="s">
        <v>4681</v>
      </c>
      <c r="B13598" s="2" t="s">
        <v>26905</v>
      </c>
      <c r="C13598" s="6" t="s">
        <v>26906</v>
      </c>
      <c r="D13598" s="3" t="s">
        <v>4068</v>
      </c>
    </row>
    <row r="13599">
      <c r="A13599" s="6" t="s">
        <v>4681</v>
      </c>
      <c r="B13599" s="2" t="s">
        <v>26907</v>
      </c>
      <c r="C13599" s="6" t="s">
        <v>26908</v>
      </c>
      <c r="D13599" s="3" t="s">
        <v>4068</v>
      </c>
    </row>
    <row r="13600">
      <c r="A13600" s="6" t="s">
        <v>4681</v>
      </c>
      <c r="B13600" s="2" t="s">
        <v>26909</v>
      </c>
      <c r="C13600" s="6" t="s">
        <v>26910</v>
      </c>
      <c r="D13600" s="3" t="s">
        <v>4068</v>
      </c>
    </row>
    <row r="13601">
      <c r="A13601" s="6" t="s">
        <v>4681</v>
      </c>
      <c r="B13601" s="2" t="s">
        <v>26911</v>
      </c>
      <c r="C13601" s="6" t="s">
        <v>26912</v>
      </c>
      <c r="D13601" s="3" t="s">
        <v>4068</v>
      </c>
    </row>
    <row r="13602">
      <c r="A13602" s="6" t="s">
        <v>4681</v>
      </c>
      <c r="B13602" s="2" t="s">
        <v>26913</v>
      </c>
      <c r="C13602" s="6" t="s">
        <v>26914</v>
      </c>
      <c r="D13602" s="3" t="s">
        <v>4068</v>
      </c>
    </row>
    <row r="13603">
      <c r="A13603" s="6" t="s">
        <v>4681</v>
      </c>
      <c r="B13603" s="2" t="s">
        <v>26915</v>
      </c>
      <c r="C13603" s="6" t="s">
        <v>26916</v>
      </c>
      <c r="D13603" s="3" t="s">
        <v>4068</v>
      </c>
    </row>
    <row r="13604">
      <c r="A13604" s="6" t="s">
        <v>4681</v>
      </c>
      <c r="B13604" s="2" t="s">
        <v>26917</v>
      </c>
      <c r="C13604" s="6" t="s">
        <v>26918</v>
      </c>
      <c r="D13604" s="3" t="s">
        <v>4068</v>
      </c>
    </row>
    <row r="13605">
      <c r="A13605" s="6" t="s">
        <v>4681</v>
      </c>
      <c r="B13605" s="2" t="s">
        <v>26919</v>
      </c>
      <c r="C13605" s="6" t="s">
        <v>26920</v>
      </c>
      <c r="D13605" s="3" t="s">
        <v>4068</v>
      </c>
    </row>
    <row r="13606">
      <c r="A13606" s="6" t="s">
        <v>4681</v>
      </c>
      <c r="B13606" s="2" t="s">
        <v>26921</v>
      </c>
      <c r="C13606" s="6" t="s">
        <v>26922</v>
      </c>
      <c r="D13606" s="3" t="s">
        <v>4070</v>
      </c>
    </row>
    <row r="13607">
      <c r="A13607" s="6" t="s">
        <v>4681</v>
      </c>
      <c r="B13607" s="2" t="s">
        <v>26923</v>
      </c>
      <c r="C13607" s="6" t="s">
        <v>26924</v>
      </c>
      <c r="D13607" s="3" t="s">
        <v>4070</v>
      </c>
    </row>
    <row r="13608">
      <c r="A13608" s="6" t="s">
        <v>4681</v>
      </c>
      <c r="B13608" s="2" t="s">
        <v>26925</v>
      </c>
      <c r="C13608" s="6" t="s">
        <v>26926</v>
      </c>
      <c r="D13608" s="3" t="s">
        <v>4070</v>
      </c>
    </row>
    <row r="13609">
      <c r="A13609" s="6" t="s">
        <v>4681</v>
      </c>
      <c r="B13609" s="2" t="s">
        <v>26927</v>
      </c>
      <c r="C13609" s="6" t="s">
        <v>26928</v>
      </c>
      <c r="D13609" s="3" t="s">
        <v>4070</v>
      </c>
    </row>
    <row r="13610">
      <c r="A13610" s="6" t="s">
        <v>4681</v>
      </c>
      <c r="B13610" s="2" t="s">
        <v>26929</v>
      </c>
      <c r="C13610" s="6" t="s">
        <v>26930</v>
      </c>
      <c r="D13610" s="3" t="s">
        <v>4070</v>
      </c>
    </row>
    <row r="13611">
      <c r="A13611" s="6" t="s">
        <v>4681</v>
      </c>
      <c r="B13611" s="2" t="s">
        <v>26931</v>
      </c>
      <c r="C13611" s="6" t="s">
        <v>26932</v>
      </c>
      <c r="D13611" s="3" t="s">
        <v>4070</v>
      </c>
    </row>
    <row r="13612">
      <c r="A13612" s="6" t="s">
        <v>4681</v>
      </c>
      <c r="B13612" s="2" t="s">
        <v>26933</v>
      </c>
      <c r="C13612" s="6" t="s">
        <v>26934</v>
      </c>
      <c r="D13612" s="3" t="s">
        <v>4070</v>
      </c>
    </row>
    <row r="13613">
      <c r="A13613" s="6" t="s">
        <v>4681</v>
      </c>
      <c r="B13613" s="2" t="s">
        <v>26935</v>
      </c>
      <c r="C13613" s="6" t="s">
        <v>26936</v>
      </c>
      <c r="D13613" s="3" t="s">
        <v>4070</v>
      </c>
    </row>
    <row r="13614">
      <c r="A13614" s="6" t="s">
        <v>4681</v>
      </c>
      <c r="B13614" s="2" t="s">
        <v>26937</v>
      </c>
      <c r="C13614" s="6" t="s">
        <v>26938</v>
      </c>
      <c r="D13614" s="3" t="s">
        <v>4070</v>
      </c>
    </row>
    <row r="13615">
      <c r="A13615" s="6" t="s">
        <v>4681</v>
      </c>
      <c r="B13615" s="2" t="s">
        <v>26939</v>
      </c>
      <c r="C13615" s="6" t="s">
        <v>26940</v>
      </c>
      <c r="D13615" s="3" t="s">
        <v>4070</v>
      </c>
    </row>
    <row r="13616">
      <c r="A13616" s="6" t="s">
        <v>4681</v>
      </c>
      <c r="B13616" s="2" t="s">
        <v>26941</v>
      </c>
      <c r="C13616" s="6" t="s">
        <v>26942</v>
      </c>
      <c r="D13616" s="3" t="s">
        <v>4072</v>
      </c>
    </row>
    <row r="13617">
      <c r="A13617" s="6" t="s">
        <v>4681</v>
      </c>
      <c r="B13617" s="2" t="s">
        <v>26943</v>
      </c>
      <c r="C13617" s="6" t="s">
        <v>26944</v>
      </c>
      <c r="D13617" s="3" t="s">
        <v>4072</v>
      </c>
    </row>
    <row r="13618">
      <c r="A13618" s="6" t="s">
        <v>4681</v>
      </c>
      <c r="B13618" s="2" t="s">
        <v>26945</v>
      </c>
      <c r="C13618" s="6" t="s">
        <v>26946</v>
      </c>
      <c r="D13618" s="3" t="s">
        <v>4072</v>
      </c>
    </row>
    <row r="13619">
      <c r="A13619" s="6" t="s">
        <v>4681</v>
      </c>
      <c r="B13619" s="2" t="s">
        <v>26947</v>
      </c>
      <c r="C13619" s="6" t="s">
        <v>26948</v>
      </c>
      <c r="D13619" s="3" t="s">
        <v>4072</v>
      </c>
    </row>
    <row r="13620">
      <c r="A13620" s="6" t="s">
        <v>4681</v>
      </c>
      <c r="B13620" s="2" t="s">
        <v>26949</v>
      </c>
      <c r="C13620" s="6" t="s">
        <v>26950</v>
      </c>
      <c r="D13620" s="3" t="s">
        <v>4072</v>
      </c>
    </row>
    <row r="13621">
      <c r="A13621" s="6" t="s">
        <v>4681</v>
      </c>
      <c r="B13621" s="2" t="s">
        <v>26951</v>
      </c>
      <c r="C13621" s="6" t="s">
        <v>26952</v>
      </c>
      <c r="D13621" s="3" t="s">
        <v>4072</v>
      </c>
    </row>
    <row r="13622">
      <c r="A13622" s="6" t="s">
        <v>4681</v>
      </c>
      <c r="B13622" s="2" t="s">
        <v>26953</v>
      </c>
      <c r="C13622" s="6" t="s">
        <v>26954</v>
      </c>
      <c r="D13622" s="3" t="s">
        <v>4072</v>
      </c>
    </row>
    <row r="13623">
      <c r="A13623" s="6" t="s">
        <v>4681</v>
      </c>
      <c r="B13623" s="2" t="s">
        <v>26955</v>
      </c>
      <c r="C13623" s="6" t="s">
        <v>26956</v>
      </c>
      <c r="D13623" s="3" t="s">
        <v>4072</v>
      </c>
    </row>
    <row r="13624">
      <c r="A13624" s="6" t="s">
        <v>4681</v>
      </c>
      <c r="B13624" s="2" t="s">
        <v>26957</v>
      </c>
      <c r="C13624" s="6" t="s">
        <v>26958</v>
      </c>
      <c r="D13624" s="3" t="s">
        <v>4072</v>
      </c>
    </row>
    <row r="13625">
      <c r="A13625" s="6" t="s">
        <v>4681</v>
      </c>
      <c r="B13625" s="2" t="s">
        <v>26959</v>
      </c>
      <c r="C13625" s="6" t="s">
        <v>26960</v>
      </c>
      <c r="D13625" s="3" t="s">
        <v>4072</v>
      </c>
    </row>
    <row r="13626">
      <c r="A13626" s="6" t="s">
        <v>4681</v>
      </c>
      <c r="B13626" s="2" t="s">
        <v>26961</v>
      </c>
      <c r="C13626" s="6" t="s">
        <v>26962</v>
      </c>
      <c r="D13626" s="3" t="s">
        <v>4074</v>
      </c>
    </row>
    <row r="13627">
      <c r="A13627" s="6" t="s">
        <v>4681</v>
      </c>
      <c r="B13627" s="2" t="s">
        <v>26963</v>
      </c>
      <c r="C13627" s="6" t="s">
        <v>26964</v>
      </c>
      <c r="D13627" s="3" t="s">
        <v>4074</v>
      </c>
    </row>
    <row r="13628">
      <c r="A13628" s="6" t="s">
        <v>4681</v>
      </c>
      <c r="B13628" s="2" t="s">
        <v>26965</v>
      </c>
      <c r="C13628" s="6" t="s">
        <v>26966</v>
      </c>
      <c r="D13628" s="3" t="s">
        <v>4074</v>
      </c>
    </row>
    <row r="13629">
      <c r="A13629" s="6" t="s">
        <v>4681</v>
      </c>
      <c r="B13629" s="2" t="s">
        <v>26967</v>
      </c>
      <c r="C13629" s="6" t="s">
        <v>26968</v>
      </c>
      <c r="D13629" s="3" t="s">
        <v>4074</v>
      </c>
    </row>
    <row r="13630">
      <c r="A13630" s="6" t="s">
        <v>4681</v>
      </c>
      <c r="B13630" s="2" t="s">
        <v>26969</v>
      </c>
      <c r="C13630" s="6" t="s">
        <v>26970</v>
      </c>
      <c r="D13630" s="3" t="s">
        <v>4074</v>
      </c>
    </row>
    <row r="13631">
      <c r="A13631" s="6" t="s">
        <v>4681</v>
      </c>
      <c r="B13631" s="2" t="s">
        <v>26971</v>
      </c>
      <c r="C13631" s="6" t="s">
        <v>26972</v>
      </c>
      <c r="D13631" s="3" t="s">
        <v>4074</v>
      </c>
    </row>
    <row r="13632">
      <c r="A13632" s="6" t="s">
        <v>4681</v>
      </c>
      <c r="B13632" s="2" t="s">
        <v>26973</v>
      </c>
      <c r="C13632" s="6" t="s">
        <v>26974</v>
      </c>
      <c r="D13632" s="3" t="s">
        <v>4074</v>
      </c>
    </row>
    <row r="13633">
      <c r="A13633" s="6" t="s">
        <v>4681</v>
      </c>
      <c r="B13633" s="2" t="s">
        <v>26975</v>
      </c>
      <c r="C13633" s="6" t="s">
        <v>26976</v>
      </c>
      <c r="D13633" s="3" t="s">
        <v>4074</v>
      </c>
    </row>
    <row r="13634">
      <c r="A13634" s="6" t="s">
        <v>4681</v>
      </c>
      <c r="B13634" s="2" t="s">
        <v>26977</v>
      </c>
      <c r="C13634" s="6" t="s">
        <v>26978</v>
      </c>
      <c r="D13634" s="3" t="s">
        <v>4074</v>
      </c>
    </row>
    <row r="13635">
      <c r="A13635" s="6" t="s">
        <v>4681</v>
      </c>
      <c r="B13635" s="2" t="s">
        <v>26979</v>
      </c>
      <c r="C13635" s="6" t="s">
        <v>26980</v>
      </c>
      <c r="D13635" s="3" t="s">
        <v>4074</v>
      </c>
    </row>
    <row r="13636">
      <c r="A13636" s="6" t="s">
        <v>4681</v>
      </c>
      <c r="B13636" s="2" t="s">
        <v>26981</v>
      </c>
      <c r="C13636" s="6" t="s">
        <v>26982</v>
      </c>
      <c r="D13636" s="3" t="s">
        <v>4076</v>
      </c>
    </row>
    <row r="13637">
      <c r="A13637" s="6" t="s">
        <v>4681</v>
      </c>
      <c r="B13637" s="2" t="s">
        <v>26983</v>
      </c>
      <c r="C13637" s="6" t="s">
        <v>26984</v>
      </c>
      <c r="D13637" s="3" t="s">
        <v>4076</v>
      </c>
    </row>
    <row r="13638">
      <c r="A13638" s="6" t="s">
        <v>4681</v>
      </c>
      <c r="B13638" s="2" t="s">
        <v>26985</v>
      </c>
      <c r="C13638" s="6" t="s">
        <v>26986</v>
      </c>
      <c r="D13638" s="3" t="s">
        <v>4076</v>
      </c>
    </row>
    <row r="13639">
      <c r="A13639" s="6" t="s">
        <v>4681</v>
      </c>
      <c r="B13639" s="2" t="s">
        <v>26987</v>
      </c>
      <c r="C13639" s="6" t="s">
        <v>26988</v>
      </c>
      <c r="D13639" s="3" t="s">
        <v>4076</v>
      </c>
    </row>
    <row r="13640">
      <c r="A13640" s="6" t="s">
        <v>4681</v>
      </c>
      <c r="B13640" s="2" t="s">
        <v>26989</v>
      </c>
      <c r="C13640" s="6" t="s">
        <v>26990</v>
      </c>
      <c r="D13640" s="3" t="s">
        <v>4076</v>
      </c>
    </row>
    <row r="13641">
      <c r="A13641" s="6" t="s">
        <v>4681</v>
      </c>
      <c r="B13641" s="2" t="s">
        <v>26991</v>
      </c>
      <c r="C13641" s="6" t="s">
        <v>26992</v>
      </c>
      <c r="D13641" s="3" t="s">
        <v>4076</v>
      </c>
    </row>
    <row r="13642">
      <c r="A13642" s="6" t="s">
        <v>4681</v>
      </c>
      <c r="B13642" s="2" t="s">
        <v>26993</v>
      </c>
      <c r="C13642" s="6" t="s">
        <v>26994</v>
      </c>
      <c r="D13642" s="3" t="s">
        <v>4076</v>
      </c>
    </row>
    <row r="13643">
      <c r="A13643" s="6" t="s">
        <v>4681</v>
      </c>
      <c r="B13643" s="2" t="s">
        <v>26995</v>
      </c>
      <c r="C13643" s="6" t="s">
        <v>26996</v>
      </c>
      <c r="D13643" s="3" t="s">
        <v>4076</v>
      </c>
    </row>
    <row r="13644">
      <c r="A13644" s="6" t="s">
        <v>4681</v>
      </c>
      <c r="B13644" s="2" t="s">
        <v>26997</v>
      </c>
      <c r="C13644" s="6" t="s">
        <v>26998</v>
      </c>
      <c r="D13644" s="3" t="s">
        <v>4076</v>
      </c>
    </row>
    <row r="13645">
      <c r="A13645" s="6" t="s">
        <v>4681</v>
      </c>
      <c r="B13645" s="2" t="s">
        <v>26999</v>
      </c>
      <c r="C13645" s="6" t="s">
        <v>27000</v>
      </c>
      <c r="D13645" s="3" t="s">
        <v>4076</v>
      </c>
    </row>
    <row r="13646">
      <c r="A13646" s="6" t="s">
        <v>4681</v>
      </c>
      <c r="B13646" s="2" t="s">
        <v>27001</v>
      </c>
      <c r="C13646" s="6" t="s">
        <v>27002</v>
      </c>
      <c r="D13646" s="3" t="s">
        <v>4078</v>
      </c>
    </row>
    <row r="13647">
      <c r="A13647" s="6" t="s">
        <v>4681</v>
      </c>
      <c r="B13647" s="2" t="s">
        <v>27003</v>
      </c>
      <c r="C13647" s="6" t="s">
        <v>27004</v>
      </c>
      <c r="D13647" s="3" t="s">
        <v>4078</v>
      </c>
    </row>
    <row r="13648">
      <c r="A13648" s="6" t="s">
        <v>4681</v>
      </c>
      <c r="B13648" s="2" t="s">
        <v>27005</v>
      </c>
      <c r="C13648" s="6" t="s">
        <v>27006</v>
      </c>
      <c r="D13648" s="3" t="s">
        <v>4078</v>
      </c>
    </row>
    <row r="13649">
      <c r="A13649" s="6" t="s">
        <v>4681</v>
      </c>
      <c r="B13649" s="2" t="s">
        <v>27007</v>
      </c>
      <c r="C13649" s="6" t="s">
        <v>27008</v>
      </c>
      <c r="D13649" s="3" t="s">
        <v>4078</v>
      </c>
    </row>
    <row r="13650">
      <c r="A13650" s="6" t="s">
        <v>4681</v>
      </c>
      <c r="B13650" s="2" t="s">
        <v>27009</v>
      </c>
      <c r="C13650" s="6" t="s">
        <v>27010</v>
      </c>
      <c r="D13650" s="3" t="s">
        <v>4078</v>
      </c>
    </row>
    <row r="13651">
      <c r="A13651" s="6" t="s">
        <v>4681</v>
      </c>
      <c r="B13651" s="2" t="s">
        <v>27011</v>
      </c>
      <c r="C13651" s="6" t="s">
        <v>27012</v>
      </c>
      <c r="D13651" s="3" t="s">
        <v>4078</v>
      </c>
    </row>
    <row r="13652">
      <c r="A13652" s="6" t="s">
        <v>4681</v>
      </c>
      <c r="B13652" s="2" t="s">
        <v>27013</v>
      </c>
      <c r="C13652" s="6" t="s">
        <v>27014</v>
      </c>
      <c r="D13652" s="3" t="s">
        <v>4078</v>
      </c>
    </row>
    <row r="13653">
      <c r="A13653" s="6" t="s">
        <v>4681</v>
      </c>
      <c r="B13653" s="2" t="s">
        <v>27015</v>
      </c>
      <c r="C13653" s="6" t="s">
        <v>27016</v>
      </c>
      <c r="D13653" s="3" t="s">
        <v>4078</v>
      </c>
    </row>
    <row r="13654">
      <c r="A13654" s="6" t="s">
        <v>4681</v>
      </c>
      <c r="B13654" s="2" t="s">
        <v>27017</v>
      </c>
      <c r="C13654" s="6" t="s">
        <v>27018</v>
      </c>
      <c r="D13654" s="3" t="s">
        <v>4078</v>
      </c>
    </row>
    <row r="13655">
      <c r="A13655" s="6" t="s">
        <v>4681</v>
      </c>
      <c r="B13655" s="2" t="s">
        <v>27019</v>
      </c>
      <c r="C13655" s="6" t="s">
        <v>27020</v>
      </c>
      <c r="D13655" s="3" t="s">
        <v>4078</v>
      </c>
    </row>
    <row r="13656">
      <c r="A13656" s="6" t="s">
        <v>4681</v>
      </c>
      <c r="B13656" s="2" t="s">
        <v>27021</v>
      </c>
      <c r="C13656" s="6" t="s">
        <v>27022</v>
      </c>
      <c r="D13656" s="3" t="s">
        <v>4080</v>
      </c>
    </row>
    <row r="13657">
      <c r="A13657" s="6" t="s">
        <v>4681</v>
      </c>
      <c r="B13657" s="2" t="s">
        <v>27023</v>
      </c>
      <c r="C13657" s="6" t="s">
        <v>27024</v>
      </c>
      <c r="D13657" s="3" t="s">
        <v>4080</v>
      </c>
    </row>
    <row r="13658">
      <c r="A13658" s="6" t="s">
        <v>4681</v>
      </c>
      <c r="B13658" s="2" t="s">
        <v>27025</v>
      </c>
      <c r="C13658" s="6" t="s">
        <v>27026</v>
      </c>
      <c r="D13658" s="3" t="s">
        <v>4080</v>
      </c>
    </row>
    <row r="13659">
      <c r="A13659" s="6" t="s">
        <v>4681</v>
      </c>
      <c r="B13659" s="2" t="s">
        <v>27027</v>
      </c>
      <c r="C13659" s="6" t="s">
        <v>27028</v>
      </c>
      <c r="D13659" s="3" t="s">
        <v>4080</v>
      </c>
    </row>
    <row r="13660">
      <c r="A13660" s="6" t="s">
        <v>4681</v>
      </c>
      <c r="B13660" s="2" t="s">
        <v>27029</v>
      </c>
      <c r="C13660" s="6" t="s">
        <v>27030</v>
      </c>
      <c r="D13660" s="3" t="s">
        <v>4080</v>
      </c>
    </row>
    <row r="13661">
      <c r="A13661" s="6" t="s">
        <v>4681</v>
      </c>
      <c r="B13661" s="2" t="s">
        <v>27031</v>
      </c>
      <c r="C13661" s="6" t="s">
        <v>27032</v>
      </c>
      <c r="D13661" s="3" t="s">
        <v>4080</v>
      </c>
    </row>
    <row r="13662">
      <c r="A13662" s="6" t="s">
        <v>4681</v>
      </c>
      <c r="B13662" s="2" t="s">
        <v>27033</v>
      </c>
      <c r="C13662" s="6" t="s">
        <v>27034</v>
      </c>
      <c r="D13662" s="3" t="s">
        <v>4080</v>
      </c>
    </row>
    <row r="13663">
      <c r="A13663" s="6" t="s">
        <v>4681</v>
      </c>
      <c r="B13663" s="2" t="s">
        <v>27035</v>
      </c>
      <c r="C13663" s="6" t="s">
        <v>27036</v>
      </c>
      <c r="D13663" s="3" t="s">
        <v>4080</v>
      </c>
    </row>
    <row r="13664">
      <c r="A13664" s="6" t="s">
        <v>4681</v>
      </c>
      <c r="B13664" s="2" t="s">
        <v>27037</v>
      </c>
      <c r="C13664" s="6" t="s">
        <v>27038</v>
      </c>
      <c r="D13664" s="3" t="s">
        <v>4080</v>
      </c>
    </row>
    <row r="13665">
      <c r="A13665" s="6" t="s">
        <v>4681</v>
      </c>
      <c r="B13665" s="2" t="s">
        <v>27039</v>
      </c>
      <c r="C13665" s="6" t="s">
        <v>27040</v>
      </c>
      <c r="D13665" s="3" t="s">
        <v>4080</v>
      </c>
    </row>
    <row r="13666">
      <c r="A13666" s="6" t="s">
        <v>4681</v>
      </c>
      <c r="B13666" s="2" t="s">
        <v>27041</v>
      </c>
      <c r="C13666" s="6" t="s">
        <v>27042</v>
      </c>
      <c r="D13666" s="3" t="s">
        <v>4082</v>
      </c>
    </row>
    <row r="13667">
      <c r="A13667" s="6" t="s">
        <v>4681</v>
      </c>
      <c r="B13667" s="2" t="s">
        <v>27043</v>
      </c>
      <c r="C13667" s="6" t="s">
        <v>27044</v>
      </c>
      <c r="D13667" s="3" t="s">
        <v>4082</v>
      </c>
    </row>
    <row r="13668">
      <c r="A13668" s="6" t="s">
        <v>4681</v>
      </c>
      <c r="B13668" s="2" t="s">
        <v>27045</v>
      </c>
      <c r="C13668" s="6" t="s">
        <v>27046</v>
      </c>
      <c r="D13668" s="3" t="s">
        <v>4082</v>
      </c>
    </row>
    <row r="13669">
      <c r="A13669" s="6" t="s">
        <v>4681</v>
      </c>
      <c r="B13669" s="2" t="s">
        <v>27047</v>
      </c>
      <c r="C13669" s="6" t="s">
        <v>27048</v>
      </c>
      <c r="D13669" s="3" t="s">
        <v>4082</v>
      </c>
    </row>
    <row r="13670">
      <c r="A13670" s="6" t="s">
        <v>4681</v>
      </c>
      <c r="B13670" s="2" t="s">
        <v>27049</v>
      </c>
      <c r="C13670" s="6" t="s">
        <v>27050</v>
      </c>
      <c r="D13670" s="3" t="s">
        <v>4082</v>
      </c>
    </row>
    <row r="13671">
      <c r="A13671" s="6" t="s">
        <v>4681</v>
      </c>
      <c r="B13671" s="2" t="s">
        <v>27051</v>
      </c>
      <c r="C13671" s="6" t="s">
        <v>27052</v>
      </c>
      <c r="D13671" s="3" t="s">
        <v>4082</v>
      </c>
    </row>
    <row r="13672">
      <c r="A13672" s="6" t="s">
        <v>4681</v>
      </c>
      <c r="B13672" s="2" t="s">
        <v>27053</v>
      </c>
      <c r="C13672" s="6" t="s">
        <v>27054</v>
      </c>
      <c r="D13672" s="3" t="s">
        <v>4082</v>
      </c>
    </row>
    <row r="13673">
      <c r="A13673" s="6" t="s">
        <v>4681</v>
      </c>
      <c r="B13673" s="2" t="s">
        <v>27055</v>
      </c>
      <c r="C13673" s="6" t="s">
        <v>27056</v>
      </c>
      <c r="D13673" s="3" t="s">
        <v>4082</v>
      </c>
    </row>
    <row r="13674">
      <c r="A13674" s="6" t="s">
        <v>4681</v>
      </c>
      <c r="B13674" s="2" t="s">
        <v>27057</v>
      </c>
      <c r="C13674" s="6" t="s">
        <v>27058</v>
      </c>
      <c r="D13674" s="3" t="s">
        <v>4082</v>
      </c>
    </row>
    <row r="13675">
      <c r="A13675" s="6" t="s">
        <v>4681</v>
      </c>
      <c r="B13675" s="2" t="s">
        <v>27059</v>
      </c>
      <c r="C13675" s="6" t="s">
        <v>27060</v>
      </c>
      <c r="D13675" s="3" t="s">
        <v>4082</v>
      </c>
    </row>
    <row r="13676">
      <c r="A13676" s="6" t="s">
        <v>4681</v>
      </c>
      <c r="B13676" s="2" t="s">
        <v>27061</v>
      </c>
      <c r="C13676" s="6" t="s">
        <v>27062</v>
      </c>
      <c r="D13676" s="3" t="s">
        <v>4084</v>
      </c>
    </row>
    <row r="13677">
      <c r="A13677" s="6" t="s">
        <v>4681</v>
      </c>
      <c r="B13677" s="2" t="s">
        <v>27063</v>
      </c>
      <c r="C13677" s="6" t="s">
        <v>27064</v>
      </c>
      <c r="D13677" s="3" t="s">
        <v>4084</v>
      </c>
    </row>
    <row r="13678">
      <c r="A13678" s="6" t="s">
        <v>4681</v>
      </c>
      <c r="B13678" s="2" t="s">
        <v>27065</v>
      </c>
      <c r="C13678" s="6" t="s">
        <v>27066</v>
      </c>
      <c r="D13678" s="3" t="s">
        <v>4084</v>
      </c>
    </row>
    <row r="13679">
      <c r="A13679" s="6" t="s">
        <v>4681</v>
      </c>
      <c r="B13679" s="2" t="s">
        <v>27067</v>
      </c>
      <c r="C13679" s="6" t="s">
        <v>27068</v>
      </c>
      <c r="D13679" s="3" t="s">
        <v>4084</v>
      </c>
    </row>
    <row r="13680">
      <c r="A13680" s="6" t="s">
        <v>4681</v>
      </c>
      <c r="B13680" s="2" t="s">
        <v>27069</v>
      </c>
      <c r="C13680" s="6" t="s">
        <v>27070</v>
      </c>
      <c r="D13680" s="3" t="s">
        <v>4084</v>
      </c>
    </row>
    <row r="13681">
      <c r="A13681" s="6" t="s">
        <v>4681</v>
      </c>
      <c r="B13681" s="2" t="s">
        <v>27071</v>
      </c>
      <c r="C13681" s="6" t="s">
        <v>27072</v>
      </c>
      <c r="D13681" s="3" t="s">
        <v>4084</v>
      </c>
    </row>
    <row r="13682">
      <c r="A13682" s="6" t="s">
        <v>4681</v>
      </c>
      <c r="B13682" s="2" t="s">
        <v>27073</v>
      </c>
      <c r="C13682" s="6" t="s">
        <v>27074</v>
      </c>
      <c r="D13682" s="3" t="s">
        <v>4084</v>
      </c>
    </row>
    <row r="13683">
      <c r="A13683" s="6" t="s">
        <v>4681</v>
      </c>
      <c r="B13683" s="2" t="s">
        <v>27075</v>
      </c>
      <c r="C13683" s="6" t="s">
        <v>27076</v>
      </c>
      <c r="D13683" s="3" t="s">
        <v>4084</v>
      </c>
    </row>
    <row r="13684">
      <c r="A13684" s="6" t="s">
        <v>4681</v>
      </c>
      <c r="B13684" s="2" t="s">
        <v>27077</v>
      </c>
      <c r="C13684" s="6" t="s">
        <v>27078</v>
      </c>
      <c r="D13684" s="3" t="s">
        <v>4084</v>
      </c>
    </row>
    <row r="13685">
      <c r="A13685" s="6" t="s">
        <v>4681</v>
      </c>
      <c r="B13685" s="2" t="s">
        <v>27079</v>
      </c>
      <c r="C13685" s="6" t="s">
        <v>27080</v>
      </c>
      <c r="D13685" s="3" t="s">
        <v>4084</v>
      </c>
    </row>
    <row r="13686">
      <c r="A13686" s="6" t="s">
        <v>4681</v>
      </c>
      <c r="B13686" s="2" t="s">
        <v>27081</v>
      </c>
      <c r="C13686" s="6" t="s">
        <v>27082</v>
      </c>
      <c r="D13686" s="3" t="s">
        <v>4086</v>
      </c>
    </row>
    <row r="13687">
      <c r="A13687" s="6" t="s">
        <v>4681</v>
      </c>
      <c r="B13687" s="2" t="s">
        <v>27083</v>
      </c>
      <c r="C13687" s="6" t="s">
        <v>27084</v>
      </c>
      <c r="D13687" s="3" t="s">
        <v>4086</v>
      </c>
    </row>
    <row r="13688">
      <c r="A13688" s="6" t="s">
        <v>4681</v>
      </c>
      <c r="B13688" s="2" t="s">
        <v>27085</v>
      </c>
      <c r="C13688" s="6" t="s">
        <v>27086</v>
      </c>
      <c r="D13688" s="3" t="s">
        <v>4086</v>
      </c>
    </row>
    <row r="13689">
      <c r="A13689" s="6" t="s">
        <v>4681</v>
      </c>
      <c r="B13689" s="2" t="s">
        <v>27087</v>
      </c>
      <c r="C13689" s="6" t="s">
        <v>27088</v>
      </c>
      <c r="D13689" s="3" t="s">
        <v>4086</v>
      </c>
    </row>
    <row r="13690">
      <c r="A13690" s="6" t="s">
        <v>4681</v>
      </c>
      <c r="B13690" s="2" t="s">
        <v>27089</v>
      </c>
      <c r="C13690" s="6" t="s">
        <v>27090</v>
      </c>
      <c r="D13690" s="3" t="s">
        <v>4086</v>
      </c>
    </row>
    <row r="13691">
      <c r="A13691" s="6" t="s">
        <v>4681</v>
      </c>
      <c r="B13691" s="2" t="s">
        <v>27091</v>
      </c>
      <c r="C13691" s="6" t="s">
        <v>27092</v>
      </c>
      <c r="D13691" s="3" t="s">
        <v>4086</v>
      </c>
    </row>
    <row r="13692">
      <c r="A13692" s="6" t="s">
        <v>4681</v>
      </c>
      <c r="B13692" s="2" t="s">
        <v>27093</v>
      </c>
      <c r="C13692" s="6" t="s">
        <v>27094</v>
      </c>
      <c r="D13692" s="3" t="s">
        <v>4086</v>
      </c>
    </row>
    <row r="13693">
      <c r="A13693" s="6" t="s">
        <v>4681</v>
      </c>
      <c r="B13693" s="2" t="s">
        <v>27095</v>
      </c>
      <c r="C13693" s="6" t="s">
        <v>27096</v>
      </c>
      <c r="D13693" s="3" t="s">
        <v>4086</v>
      </c>
    </row>
    <row r="13694">
      <c r="A13694" s="6" t="s">
        <v>4681</v>
      </c>
      <c r="B13694" s="2" t="s">
        <v>27097</v>
      </c>
      <c r="C13694" s="6" t="s">
        <v>27098</v>
      </c>
      <c r="D13694" s="3" t="s">
        <v>4086</v>
      </c>
    </row>
    <row r="13695">
      <c r="A13695" s="6" t="s">
        <v>4681</v>
      </c>
      <c r="B13695" s="2" t="s">
        <v>27099</v>
      </c>
      <c r="C13695" s="6" t="s">
        <v>27100</v>
      </c>
      <c r="D13695" s="3" t="s">
        <v>4086</v>
      </c>
    </row>
    <row r="13696">
      <c r="A13696" s="6" t="s">
        <v>4681</v>
      </c>
      <c r="B13696" s="2" t="s">
        <v>27101</v>
      </c>
      <c r="C13696" s="6" t="s">
        <v>27102</v>
      </c>
      <c r="D13696" s="3" t="s">
        <v>4088</v>
      </c>
    </row>
    <row r="13697">
      <c r="A13697" s="6" t="s">
        <v>4681</v>
      </c>
      <c r="B13697" s="2" t="s">
        <v>27103</v>
      </c>
      <c r="C13697" s="6" t="s">
        <v>27104</v>
      </c>
      <c r="D13697" s="3" t="s">
        <v>4088</v>
      </c>
    </row>
    <row r="13698">
      <c r="A13698" s="6" t="s">
        <v>4681</v>
      </c>
      <c r="B13698" s="2" t="s">
        <v>27105</v>
      </c>
      <c r="C13698" s="6" t="s">
        <v>27106</v>
      </c>
      <c r="D13698" s="3" t="s">
        <v>4088</v>
      </c>
    </row>
    <row r="13699">
      <c r="A13699" s="6" t="s">
        <v>4681</v>
      </c>
      <c r="B13699" s="2" t="s">
        <v>27107</v>
      </c>
      <c r="C13699" s="6" t="s">
        <v>27108</v>
      </c>
      <c r="D13699" s="3" t="s">
        <v>4088</v>
      </c>
    </row>
    <row r="13700">
      <c r="A13700" s="6" t="s">
        <v>4681</v>
      </c>
      <c r="B13700" s="2" t="s">
        <v>27109</v>
      </c>
      <c r="C13700" s="6" t="s">
        <v>27110</v>
      </c>
      <c r="D13700" s="3" t="s">
        <v>4088</v>
      </c>
    </row>
    <row r="13701">
      <c r="A13701" s="6" t="s">
        <v>4681</v>
      </c>
      <c r="B13701" s="2" t="s">
        <v>27111</v>
      </c>
      <c r="C13701" s="6" t="s">
        <v>27112</v>
      </c>
      <c r="D13701" s="3" t="s">
        <v>4088</v>
      </c>
    </row>
    <row r="13702">
      <c r="A13702" s="6" t="s">
        <v>4681</v>
      </c>
      <c r="B13702" s="2" t="s">
        <v>27113</v>
      </c>
      <c r="C13702" s="6" t="s">
        <v>27114</v>
      </c>
      <c r="D13702" s="3" t="s">
        <v>4088</v>
      </c>
    </row>
    <row r="13703">
      <c r="A13703" s="6" t="s">
        <v>4681</v>
      </c>
      <c r="B13703" s="2" t="s">
        <v>27115</v>
      </c>
      <c r="C13703" s="6" t="s">
        <v>27116</v>
      </c>
      <c r="D13703" s="3" t="s">
        <v>4088</v>
      </c>
    </row>
    <row r="13704">
      <c r="A13704" s="6" t="s">
        <v>4681</v>
      </c>
      <c r="B13704" s="2" t="s">
        <v>27117</v>
      </c>
      <c r="C13704" s="6" t="s">
        <v>27118</v>
      </c>
      <c r="D13704" s="3" t="s">
        <v>4088</v>
      </c>
    </row>
    <row r="13705">
      <c r="A13705" s="6" t="s">
        <v>4681</v>
      </c>
      <c r="B13705" s="2" t="s">
        <v>27119</v>
      </c>
      <c r="C13705" s="6" t="s">
        <v>27120</v>
      </c>
      <c r="D13705" s="3" t="s">
        <v>4088</v>
      </c>
    </row>
    <row r="13706">
      <c r="A13706" s="6" t="s">
        <v>4681</v>
      </c>
      <c r="B13706" s="2" t="s">
        <v>27121</v>
      </c>
      <c r="C13706" s="6" t="s">
        <v>27122</v>
      </c>
      <c r="D13706" s="3" t="s">
        <v>4090</v>
      </c>
    </row>
    <row r="13707">
      <c r="A13707" s="6" t="s">
        <v>4681</v>
      </c>
      <c r="B13707" s="2" t="s">
        <v>27123</v>
      </c>
      <c r="C13707" s="6" t="s">
        <v>27124</v>
      </c>
      <c r="D13707" s="3" t="s">
        <v>4090</v>
      </c>
    </row>
    <row r="13708">
      <c r="A13708" s="6" t="s">
        <v>4681</v>
      </c>
      <c r="B13708" s="2" t="s">
        <v>27125</v>
      </c>
      <c r="C13708" s="6" t="s">
        <v>27126</v>
      </c>
      <c r="D13708" s="3" t="s">
        <v>4090</v>
      </c>
    </row>
    <row r="13709">
      <c r="A13709" s="6" t="s">
        <v>4681</v>
      </c>
      <c r="B13709" s="2" t="s">
        <v>27127</v>
      </c>
      <c r="C13709" s="6" t="s">
        <v>27128</v>
      </c>
      <c r="D13709" s="3" t="s">
        <v>4090</v>
      </c>
    </row>
    <row r="13710">
      <c r="A13710" s="6" t="s">
        <v>4681</v>
      </c>
      <c r="B13710" s="2" t="s">
        <v>27129</v>
      </c>
      <c r="C13710" s="6" t="s">
        <v>27130</v>
      </c>
      <c r="D13710" s="3" t="s">
        <v>4090</v>
      </c>
    </row>
    <row r="13711">
      <c r="A13711" s="6" t="s">
        <v>4681</v>
      </c>
      <c r="B13711" s="2" t="s">
        <v>27131</v>
      </c>
      <c r="C13711" s="6" t="s">
        <v>27132</v>
      </c>
      <c r="D13711" s="3" t="s">
        <v>4090</v>
      </c>
    </row>
    <row r="13712">
      <c r="A13712" s="6" t="s">
        <v>4681</v>
      </c>
      <c r="B13712" s="2" t="s">
        <v>27133</v>
      </c>
      <c r="C13712" s="6" t="s">
        <v>27134</v>
      </c>
      <c r="D13712" s="3" t="s">
        <v>4090</v>
      </c>
    </row>
    <row r="13713">
      <c r="A13713" s="6" t="s">
        <v>4681</v>
      </c>
      <c r="B13713" s="2" t="s">
        <v>27135</v>
      </c>
      <c r="C13713" s="6" t="s">
        <v>27136</v>
      </c>
      <c r="D13713" s="3" t="s">
        <v>4090</v>
      </c>
    </row>
    <row r="13714">
      <c r="A13714" s="6" t="s">
        <v>4681</v>
      </c>
      <c r="B13714" s="2" t="s">
        <v>27137</v>
      </c>
      <c r="C13714" s="6" t="s">
        <v>27138</v>
      </c>
      <c r="D13714" s="3" t="s">
        <v>4090</v>
      </c>
    </row>
    <row r="13715">
      <c r="A13715" s="6" t="s">
        <v>4681</v>
      </c>
      <c r="B13715" s="2" t="s">
        <v>27139</v>
      </c>
      <c r="C13715" s="6" t="s">
        <v>27140</v>
      </c>
      <c r="D13715" s="3" t="s">
        <v>4090</v>
      </c>
    </row>
    <row r="13716">
      <c r="A13716" s="6" t="s">
        <v>4681</v>
      </c>
      <c r="B13716" s="2" t="s">
        <v>27141</v>
      </c>
      <c r="C13716" s="6" t="s">
        <v>27142</v>
      </c>
      <c r="D13716" s="3" t="s">
        <v>4092</v>
      </c>
    </row>
    <row r="13717">
      <c r="A13717" s="6" t="s">
        <v>4681</v>
      </c>
      <c r="B13717" s="2" t="s">
        <v>27143</v>
      </c>
      <c r="C13717" s="6" t="s">
        <v>27144</v>
      </c>
      <c r="D13717" s="3" t="s">
        <v>4092</v>
      </c>
    </row>
    <row r="13718">
      <c r="A13718" s="6" t="s">
        <v>4681</v>
      </c>
      <c r="B13718" s="2" t="s">
        <v>27145</v>
      </c>
      <c r="C13718" s="6" t="s">
        <v>27146</v>
      </c>
      <c r="D13718" s="3" t="s">
        <v>4092</v>
      </c>
    </row>
    <row r="13719">
      <c r="A13719" s="6" t="s">
        <v>4681</v>
      </c>
      <c r="B13719" s="2" t="s">
        <v>27147</v>
      </c>
      <c r="C13719" s="6" t="s">
        <v>27148</v>
      </c>
      <c r="D13719" s="3" t="s">
        <v>4092</v>
      </c>
    </row>
    <row r="13720">
      <c r="A13720" s="6" t="s">
        <v>4681</v>
      </c>
      <c r="B13720" s="2" t="s">
        <v>27149</v>
      </c>
      <c r="C13720" s="6" t="s">
        <v>27150</v>
      </c>
      <c r="D13720" s="3" t="s">
        <v>4092</v>
      </c>
    </row>
    <row r="13721">
      <c r="A13721" s="6" t="s">
        <v>4681</v>
      </c>
      <c r="B13721" s="2" t="s">
        <v>27151</v>
      </c>
      <c r="C13721" s="6" t="s">
        <v>27152</v>
      </c>
      <c r="D13721" s="3" t="s">
        <v>4092</v>
      </c>
    </row>
    <row r="13722">
      <c r="A13722" s="6" t="s">
        <v>4681</v>
      </c>
      <c r="B13722" s="2" t="s">
        <v>27153</v>
      </c>
      <c r="C13722" s="6" t="s">
        <v>27154</v>
      </c>
      <c r="D13722" s="3" t="s">
        <v>4092</v>
      </c>
    </row>
    <row r="13723">
      <c r="A13723" s="6" t="s">
        <v>4681</v>
      </c>
      <c r="B13723" s="2" t="s">
        <v>27155</v>
      </c>
      <c r="C13723" s="6" t="s">
        <v>27156</v>
      </c>
      <c r="D13723" s="3" t="s">
        <v>4092</v>
      </c>
    </row>
    <row r="13724">
      <c r="A13724" s="6" t="s">
        <v>4681</v>
      </c>
      <c r="B13724" s="2" t="s">
        <v>27157</v>
      </c>
      <c r="C13724" s="6" t="s">
        <v>27158</v>
      </c>
      <c r="D13724" s="3" t="s">
        <v>4092</v>
      </c>
    </row>
    <row r="13725">
      <c r="A13725" s="6" t="s">
        <v>4681</v>
      </c>
      <c r="B13725" s="2" t="s">
        <v>27159</v>
      </c>
      <c r="C13725" s="6" t="s">
        <v>27160</v>
      </c>
      <c r="D13725" s="3" t="s">
        <v>4092</v>
      </c>
    </row>
    <row r="13726">
      <c r="A13726" s="6" t="s">
        <v>4681</v>
      </c>
      <c r="B13726" s="2" t="s">
        <v>27161</v>
      </c>
      <c r="C13726" s="6" t="s">
        <v>27162</v>
      </c>
      <c r="D13726" s="3" t="s">
        <v>4094</v>
      </c>
    </row>
    <row r="13727">
      <c r="A13727" s="6" t="s">
        <v>4681</v>
      </c>
      <c r="B13727" s="2" t="s">
        <v>27163</v>
      </c>
      <c r="C13727" s="6" t="s">
        <v>27164</v>
      </c>
      <c r="D13727" s="3" t="s">
        <v>4094</v>
      </c>
    </row>
    <row r="13728">
      <c r="A13728" s="6" t="s">
        <v>4681</v>
      </c>
      <c r="B13728" s="2" t="s">
        <v>27165</v>
      </c>
      <c r="C13728" s="6" t="s">
        <v>27166</v>
      </c>
      <c r="D13728" s="3" t="s">
        <v>4094</v>
      </c>
    </row>
    <row r="13729">
      <c r="A13729" s="6" t="s">
        <v>4681</v>
      </c>
      <c r="B13729" s="2" t="s">
        <v>27167</v>
      </c>
      <c r="C13729" s="6" t="s">
        <v>27168</v>
      </c>
      <c r="D13729" s="3" t="s">
        <v>4094</v>
      </c>
    </row>
    <row r="13730">
      <c r="A13730" s="6" t="s">
        <v>4681</v>
      </c>
      <c r="B13730" s="2" t="s">
        <v>27169</v>
      </c>
      <c r="C13730" s="6" t="s">
        <v>27170</v>
      </c>
      <c r="D13730" s="3" t="s">
        <v>4094</v>
      </c>
    </row>
    <row r="13731">
      <c r="A13731" s="6" t="s">
        <v>4681</v>
      </c>
      <c r="B13731" s="2" t="s">
        <v>27171</v>
      </c>
      <c r="C13731" s="6" t="s">
        <v>27172</v>
      </c>
      <c r="D13731" s="3" t="s">
        <v>4094</v>
      </c>
    </row>
    <row r="13732">
      <c r="A13732" s="6" t="s">
        <v>4681</v>
      </c>
      <c r="B13732" s="2" t="s">
        <v>27173</v>
      </c>
      <c r="C13732" s="6" t="s">
        <v>27174</v>
      </c>
      <c r="D13732" s="3" t="s">
        <v>4094</v>
      </c>
    </row>
    <row r="13733">
      <c r="A13733" s="6" t="s">
        <v>4681</v>
      </c>
      <c r="B13733" s="2" t="s">
        <v>27175</v>
      </c>
      <c r="C13733" s="6" t="s">
        <v>27176</v>
      </c>
      <c r="D13733" s="3" t="s">
        <v>4094</v>
      </c>
    </row>
    <row r="13734">
      <c r="A13734" s="6" t="s">
        <v>4681</v>
      </c>
      <c r="B13734" s="2" t="s">
        <v>27177</v>
      </c>
      <c r="C13734" s="6" t="s">
        <v>27178</v>
      </c>
      <c r="D13734" s="3" t="s">
        <v>4094</v>
      </c>
    </row>
    <row r="13735">
      <c r="A13735" s="6" t="s">
        <v>4681</v>
      </c>
      <c r="B13735" s="2" t="s">
        <v>27179</v>
      </c>
      <c r="C13735" s="6" t="s">
        <v>27180</v>
      </c>
      <c r="D13735" s="3" t="s">
        <v>4094</v>
      </c>
    </row>
    <row r="13736">
      <c r="A13736" s="6" t="s">
        <v>4681</v>
      </c>
      <c r="B13736" s="2" t="s">
        <v>27181</v>
      </c>
      <c r="C13736" s="6" t="s">
        <v>27182</v>
      </c>
      <c r="D13736" s="3" t="s">
        <v>4096</v>
      </c>
    </row>
    <row r="13737">
      <c r="A13737" s="6" t="s">
        <v>4681</v>
      </c>
      <c r="B13737" s="2" t="s">
        <v>27183</v>
      </c>
      <c r="C13737" s="6" t="s">
        <v>27184</v>
      </c>
      <c r="D13737" s="3" t="s">
        <v>4096</v>
      </c>
    </row>
    <row r="13738">
      <c r="A13738" s="6" t="s">
        <v>4681</v>
      </c>
      <c r="B13738" s="2" t="s">
        <v>27185</v>
      </c>
      <c r="C13738" s="6" t="s">
        <v>27186</v>
      </c>
      <c r="D13738" s="3" t="s">
        <v>4096</v>
      </c>
    </row>
    <row r="13739">
      <c r="A13739" s="6" t="s">
        <v>4681</v>
      </c>
      <c r="B13739" s="2" t="s">
        <v>27187</v>
      </c>
      <c r="C13739" s="6" t="s">
        <v>27188</v>
      </c>
      <c r="D13739" s="3" t="s">
        <v>4096</v>
      </c>
    </row>
    <row r="13740">
      <c r="A13740" s="6" t="s">
        <v>4681</v>
      </c>
      <c r="B13740" s="2" t="s">
        <v>27189</v>
      </c>
      <c r="C13740" s="6" t="s">
        <v>27190</v>
      </c>
      <c r="D13740" s="3" t="s">
        <v>4096</v>
      </c>
    </row>
    <row r="13741">
      <c r="A13741" s="6" t="s">
        <v>4681</v>
      </c>
      <c r="B13741" s="2" t="s">
        <v>27191</v>
      </c>
      <c r="C13741" s="6" t="s">
        <v>27192</v>
      </c>
      <c r="D13741" s="3" t="s">
        <v>4096</v>
      </c>
    </row>
    <row r="13742">
      <c r="A13742" s="6" t="s">
        <v>4681</v>
      </c>
      <c r="B13742" s="2" t="s">
        <v>27193</v>
      </c>
      <c r="C13742" s="6" t="s">
        <v>27194</v>
      </c>
      <c r="D13742" s="3" t="s">
        <v>4096</v>
      </c>
    </row>
    <row r="13743">
      <c r="A13743" s="6" t="s">
        <v>4681</v>
      </c>
      <c r="B13743" s="2" t="s">
        <v>27195</v>
      </c>
      <c r="C13743" s="6" t="s">
        <v>27196</v>
      </c>
      <c r="D13743" s="3" t="s">
        <v>4096</v>
      </c>
    </row>
    <row r="13744">
      <c r="A13744" s="6" t="s">
        <v>4681</v>
      </c>
      <c r="B13744" s="2" t="s">
        <v>27197</v>
      </c>
      <c r="C13744" s="6" t="s">
        <v>27198</v>
      </c>
      <c r="D13744" s="3" t="s">
        <v>4096</v>
      </c>
    </row>
    <row r="13745">
      <c r="A13745" s="6" t="s">
        <v>4681</v>
      </c>
      <c r="B13745" s="2" t="s">
        <v>27199</v>
      </c>
      <c r="C13745" s="6" t="s">
        <v>27200</v>
      </c>
      <c r="D13745" s="3" t="s">
        <v>4096</v>
      </c>
    </row>
    <row r="13746">
      <c r="A13746" s="6" t="s">
        <v>4681</v>
      </c>
      <c r="B13746" s="2" t="s">
        <v>27201</v>
      </c>
      <c r="C13746" s="6" t="s">
        <v>27202</v>
      </c>
      <c r="D13746" s="3" t="s">
        <v>4098</v>
      </c>
    </row>
    <row r="13747">
      <c r="A13747" s="6" t="s">
        <v>4681</v>
      </c>
      <c r="B13747" s="2" t="s">
        <v>27203</v>
      </c>
      <c r="C13747" s="6" t="s">
        <v>27204</v>
      </c>
      <c r="D13747" s="3" t="s">
        <v>4098</v>
      </c>
    </row>
    <row r="13748">
      <c r="A13748" s="6" t="s">
        <v>4681</v>
      </c>
      <c r="B13748" s="2" t="s">
        <v>27205</v>
      </c>
      <c r="C13748" s="6" t="s">
        <v>27206</v>
      </c>
      <c r="D13748" s="3" t="s">
        <v>4098</v>
      </c>
    </row>
    <row r="13749">
      <c r="A13749" s="6" t="s">
        <v>4681</v>
      </c>
      <c r="B13749" s="2" t="s">
        <v>27207</v>
      </c>
      <c r="C13749" s="6" t="s">
        <v>27208</v>
      </c>
      <c r="D13749" s="3" t="s">
        <v>4098</v>
      </c>
    </row>
    <row r="13750">
      <c r="A13750" s="6" t="s">
        <v>4681</v>
      </c>
      <c r="B13750" s="2" t="s">
        <v>27209</v>
      </c>
      <c r="C13750" s="6" t="s">
        <v>27210</v>
      </c>
      <c r="D13750" s="3" t="s">
        <v>4098</v>
      </c>
    </row>
    <row r="13751">
      <c r="A13751" s="6" t="s">
        <v>4681</v>
      </c>
      <c r="B13751" s="2" t="s">
        <v>27211</v>
      </c>
      <c r="C13751" s="6" t="s">
        <v>27212</v>
      </c>
      <c r="D13751" s="3" t="s">
        <v>4098</v>
      </c>
    </row>
    <row r="13752">
      <c r="A13752" s="6" t="s">
        <v>4681</v>
      </c>
      <c r="B13752" s="2" t="s">
        <v>27213</v>
      </c>
      <c r="C13752" s="6" t="s">
        <v>27214</v>
      </c>
      <c r="D13752" s="3" t="s">
        <v>4098</v>
      </c>
    </row>
    <row r="13753">
      <c r="A13753" s="6" t="s">
        <v>4681</v>
      </c>
      <c r="B13753" s="2" t="s">
        <v>27215</v>
      </c>
      <c r="C13753" s="6" t="s">
        <v>27216</v>
      </c>
      <c r="D13753" s="3" t="s">
        <v>4098</v>
      </c>
    </row>
    <row r="13754">
      <c r="A13754" s="6" t="s">
        <v>4681</v>
      </c>
      <c r="B13754" s="2" t="s">
        <v>27217</v>
      </c>
      <c r="C13754" s="6" t="s">
        <v>27218</v>
      </c>
      <c r="D13754" s="3" t="s">
        <v>4098</v>
      </c>
    </row>
    <row r="13755">
      <c r="A13755" s="6" t="s">
        <v>4681</v>
      </c>
      <c r="B13755" s="2" t="s">
        <v>27219</v>
      </c>
      <c r="C13755" s="6" t="s">
        <v>27220</v>
      </c>
      <c r="D13755" s="3" t="s">
        <v>4098</v>
      </c>
    </row>
    <row r="13756">
      <c r="A13756" s="6" t="s">
        <v>4681</v>
      </c>
      <c r="B13756" s="2" t="s">
        <v>27221</v>
      </c>
      <c r="C13756" s="6" t="s">
        <v>27222</v>
      </c>
      <c r="D13756" s="3" t="s">
        <v>4100</v>
      </c>
    </row>
    <row r="13757">
      <c r="A13757" s="6" t="s">
        <v>4681</v>
      </c>
      <c r="B13757" s="2" t="s">
        <v>27223</v>
      </c>
      <c r="C13757" s="6" t="s">
        <v>27224</v>
      </c>
      <c r="D13757" s="3" t="s">
        <v>4100</v>
      </c>
    </row>
    <row r="13758">
      <c r="A13758" s="6" t="s">
        <v>4681</v>
      </c>
      <c r="B13758" s="2" t="s">
        <v>27225</v>
      </c>
      <c r="C13758" s="6" t="s">
        <v>27226</v>
      </c>
      <c r="D13758" s="3" t="s">
        <v>4100</v>
      </c>
    </row>
    <row r="13759">
      <c r="A13759" s="6" t="s">
        <v>4681</v>
      </c>
      <c r="B13759" s="2" t="s">
        <v>27227</v>
      </c>
      <c r="C13759" s="6" t="s">
        <v>27228</v>
      </c>
      <c r="D13759" s="3" t="s">
        <v>4100</v>
      </c>
    </row>
    <row r="13760">
      <c r="A13760" s="6" t="s">
        <v>4681</v>
      </c>
      <c r="B13760" s="2" t="s">
        <v>27229</v>
      </c>
      <c r="C13760" s="6" t="s">
        <v>27230</v>
      </c>
      <c r="D13760" s="3" t="s">
        <v>4100</v>
      </c>
    </row>
    <row r="13761">
      <c r="A13761" s="6" t="s">
        <v>4681</v>
      </c>
      <c r="B13761" s="2" t="s">
        <v>27231</v>
      </c>
      <c r="C13761" s="6" t="s">
        <v>27232</v>
      </c>
      <c r="D13761" s="3" t="s">
        <v>4100</v>
      </c>
    </row>
    <row r="13762">
      <c r="A13762" s="6" t="s">
        <v>4681</v>
      </c>
      <c r="B13762" s="2" t="s">
        <v>27233</v>
      </c>
      <c r="C13762" s="6" t="s">
        <v>27234</v>
      </c>
      <c r="D13762" s="3" t="s">
        <v>4100</v>
      </c>
    </row>
    <row r="13763">
      <c r="A13763" s="6" t="s">
        <v>4681</v>
      </c>
      <c r="B13763" s="2" t="s">
        <v>27235</v>
      </c>
      <c r="C13763" s="6" t="s">
        <v>27236</v>
      </c>
      <c r="D13763" s="3" t="s">
        <v>4100</v>
      </c>
    </row>
    <row r="13764">
      <c r="A13764" s="6" t="s">
        <v>4681</v>
      </c>
      <c r="B13764" s="2" t="s">
        <v>27237</v>
      </c>
      <c r="C13764" s="6" t="s">
        <v>27238</v>
      </c>
      <c r="D13764" s="3" t="s">
        <v>4100</v>
      </c>
    </row>
    <row r="13765">
      <c r="A13765" s="6" t="s">
        <v>4681</v>
      </c>
      <c r="B13765" s="2" t="s">
        <v>27239</v>
      </c>
      <c r="C13765" s="6" t="s">
        <v>27240</v>
      </c>
      <c r="D13765" s="3" t="s">
        <v>4100</v>
      </c>
    </row>
    <row r="13766">
      <c r="A13766" s="6" t="s">
        <v>4681</v>
      </c>
      <c r="B13766" s="2" t="s">
        <v>27241</v>
      </c>
      <c r="C13766" s="6" t="s">
        <v>27242</v>
      </c>
      <c r="D13766" s="3" t="s">
        <v>4102</v>
      </c>
    </row>
    <row r="13767">
      <c r="A13767" s="6" t="s">
        <v>4681</v>
      </c>
      <c r="B13767" s="2" t="s">
        <v>27243</v>
      </c>
      <c r="C13767" s="6" t="s">
        <v>27244</v>
      </c>
      <c r="D13767" s="3" t="s">
        <v>4102</v>
      </c>
    </row>
    <row r="13768">
      <c r="A13768" s="6" t="s">
        <v>4681</v>
      </c>
      <c r="B13768" s="2" t="s">
        <v>27245</v>
      </c>
      <c r="C13768" s="6" t="s">
        <v>27246</v>
      </c>
      <c r="D13768" s="3" t="s">
        <v>4102</v>
      </c>
    </row>
    <row r="13769">
      <c r="A13769" s="6" t="s">
        <v>4681</v>
      </c>
      <c r="B13769" s="2" t="s">
        <v>27247</v>
      </c>
      <c r="C13769" s="6" t="s">
        <v>27248</v>
      </c>
      <c r="D13769" s="3" t="s">
        <v>4102</v>
      </c>
    </row>
    <row r="13770">
      <c r="A13770" s="6" t="s">
        <v>4681</v>
      </c>
      <c r="B13770" s="2" t="s">
        <v>27249</v>
      </c>
      <c r="C13770" s="6" t="s">
        <v>27250</v>
      </c>
      <c r="D13770" s="3" t="s">
        <v>4102</v>
      </c>
    </row>
    <row r="13771">
      <c r="A13771" s="6" t="s">
        <v>4681</v>
      </c>
      <c r="B13771" s="2" t="s">
        <v>27251</v>
      </c>
      <c r="C13771" s="6" t="s">
        <v>27252</v>
      </c>
      <c r="D13771" s="3" t="s">
        <v>4102</v>
      </c>
    </row>
    <row r="13772">
      <c r="A13772" s="6" t="s">
        <v>4681</v>
      </c>
      <c r="B13772" s="2" t="s">
        <v>27253</v>
      </c>
      <c r="C13772" s="6" t="s">
        <v>27254</v>
      </c>
      <c r="D13772" s="3" t="s">
        <v>4102</v>
      </c>
    </row>
    <row r="13773">
      <c r="A13773" s="6" t="s">
        <v>4681</v>
      </c>
      <c r="B13773" s="2" t="s">
        <v>27255</v>
      </c>
      <c r="C13773" s="6" t="s">
        <v>27256</v>
      </c>
      <c r="D13773" s="3" t="s">
        <v>4102</v>
      </c>
    </row>
    <row r="13774">
      <c r="A13774" s="6" t="s">
        <v>4681</v>
      </c>
      <c r="B13774" s="2" t="s">
        <v>27257</v>
      </c>
      <c r="C13774" s="6" t="s">
        <v>27258</v>
      </c>
      <c r="D13774" s="3" t="s">
        <v>4102</v>
      </c>
    </row>
    <row r="13775">
      <c r="A13775" s="6" t="s">
        <v>4681</v>
      </c>
      <c r="B13775" s="2" t="s">
        <v>27259</v>
      </c>
      <c r="C13775" s="6" t="s">
        <v>27260</v>
      </c>
      <c r="D13775" s="3" t="s">
        <v>4102</v>
      </c>
    </row>
    <row r="13776">
      <c r="A13776" s="6" t="s">
        <v>4681</v>
      </c>
      <c r="B13776" s="2" t="s">
        <v>27261</v>
      </c>
      <c r="C13776" s="6" t="s">
        <v>27262</v>
      </c>
      <c r="D13776" s="3" t="s">
        <v>4104</v>
      </c>
    </row>
    <row r="13777">
      <c r="A13777" s="6" t="s">
        <v>4681</v>
      </c>
      <c r="B13777" s="2" t="s">
        <v>27263</v>
      </c>
      <c r="C13777" s="6" t="s">
        <v>27264</v>
      </c>
      <c r="D13777" s="3" t="s">
        <v>4104</v>
      </c>
    </row>
    <row r="13778">
      <c r="A13778" s="6" t="s">
        <v>4681</v>
      </c>
      <c r="B13778" s="2" t="s">
        <v>27265</v>
      </c>
      <c r="C13778" s="6" t="s">
        <v>27266</v>
      </c>
      <c r="D13778" s="3" t="s">
        <v>4104</v>
      </c>
    </row>
    <row r="13779">
      <c r="A13779" s="6" t="s">
        <v>4681</v>
      </c>
      <c r="B13779" s="2" t="s">
        <v>27267</v>
      </c>
      <c r="C13779" s="6" t="s">
        <v>27268</v>
      </c>
      <c r="D13779" s="3" t="s">
        <v>4104</v>
      </c>
    </row>
    <row r="13780">
      <c r="A13780" s="6" t="s">
        <v>4681</v>
      </c>
      <c r="B13780" s="2" t="s">
        <v>27269</v>
      </c>
      <c r="C13780" s="6" t="s">
        <v>27270</v>
      </c>
      <c r="D13780" s="3" t="s">
        <v>4104</v>
      </c>
    </row>
    <row r="13781">
      <c r="A13781" s="6" t="s">
        <v>4681</v>
      </c>
      <c r="B13781" s="2" t="s">
        <v>27271</v>
      </c>
      <c r="C13781" s="6" t="s">
        <v>27272</v>
      </c>
      <c r="D13781" s="3" t="s">
        <v>4104</v>
      </c>
    </row>
    <row r="13782">
      <c r="A13782" s="6" t="s">
        <v>4681</v>
      </c>
      <c r="B13782" s="2" t="s">
        <v>27273</v>
      </c>
      <c r="C13782" s="6" t="s">
        <v>27274</v>
      </c>
      <c r="D13782" s="3" t="s">
        <v>4104</v>
      </c>
    </row>
    <row r="13783">
      <c r="A13783" s="6" t="s">
        <v>4681</v>
      </c>
      <c r="B13783" s="2" t="s">
        <v>27275</v>
      </c>
      <c r="C13783" s="6" t="s">
        <v>27276</v>
      </c>
      <c r="D13783" s="3" t="s">
        <v>4104</v>
      </c>
    </row>
    <row r="13784">
      <c r="A13784" s="6" t="s">
        <v>4681</v>
      </c>
      <c r="B13784" s="2" t="s">
        <v>27277</v>
      </c>
      <c r="C13784" s="6" t="s">
        <v>27278</v>
      </c>
      <c r="D13784" s="3" t="s">
        <v>4104</v>
      </c>
    </row>
    <row r="13785">
      <c r="A13785" s="6" t="s">
        <v>4681</v>
      </c>
      <c r="B13785" s="2" t="s">
        <v>27279</v>
      </c>
      <c r="C13785" s="6" t="s">
        <v>27280</v>
      </c>
      <c r="D13785" s="3" t="s">
        <v>4104</v>
      </c>
    </row>
    <row r="13786">
      <c r="A13786" s="6" t="s">
        <v>4681</v>
      </c>
      <c r="B13786" s="2" t="s">
        <v>27281</v>
      </c>
      <c r="C13786" s="6" t="s">
        <v>27282</v>
      </c>
      <c r="D13786" s="3" t="s">
        <v>4106</v>
      </c>
    </row>
    <row r="13787">
      <c r="A13787" s="6" t="s">
        <v>4681</v>
      </c>
      <c r="B13787" s="2" t="s">
        <v>27283</v>
      </c>
      <c r="C13787" s="6" t="s">
        <v>27284</v>
      </c>
      <c r="D13787" s="3" t="s">
        <v>4106</v>
      </c>
    </row>
    <row r="13788">
      <c r="A13788" s="6" t="s">
        <v>4681</v>
      </c>
      <c r="B13788" s="2" t="s">
        <v>27285</v>
      </c>
      <c r="C13788" s="6" t="s">
        <v>27286</v>
      </c>
      <c r="D13788" s="3" t="s">
        <v>4106</v>
      </c>
    </row>
    <row r="13789">
      <c r="A13789" s="6" t="s">
        <v>4681</v>
      </c>
      <c r="B13789" s="2" t="s">
        <v>27287</v>
      </c>
      <c r="C13789" s="6" t="s">
        <v>27288</v>
      </c>
      <c r="D13789" s="3" t="s">
        <v>4106</v>
      </c>
    </row>
    <row r="13790">
      <c r="A13790" s="6" t="s">
        <v>4681</v>
      </c>
      <c r="B13790" s="2" t="s">
        <v>27289</v>
      </c>
      <c r="C13790" s="6" t="s">
        <v>27290</v>
      </c>
      <c r="D13790" s="3" t="s">
        <v>4106</v>
      </c>
    </row>
    <row r="13791">
      <c r="A13791" s="6" t="s">
        <v>4681</v>
      </c>
      <c r="B13791" s="2" t="s">
        <v>27291</v>
      </c>
      <c r="C13791" s="6" t="s">
        <v>27292</v>
      </c>
      <c r="D13791" s="3" t="s">
        <v>4106</v>
      </c>
    </row>
    <row r="13792">
      <c r="A13792" s="6" t="s">
        <v>4681</v>
      </c>
      <c r="B13792" s="2" t="s">
        <v>27293</v>
      </c>
      <c r="C13792" s="6" t="s">
        <v>27294</v>
      </c>
      <c r="D13792" s="3" t="s">
        <v>4106</v>
      </c>
    </row>
    <row r="13793">
      <c r="A13793" s="6" t="s">
        <v>4681</v>
      </c>
      <c r="B13793" s="2" t="s">
        <v>27295</v>
      </c>
      <c r="C13793" s="6" t="s">
        <v>27296</v>
      </c>
      <c r="D13793" s="3" t="s">
        <v>4106</v>
      </c>
    </row>
    <row r="13794">
      <c r="A13794" s="6" t="s">
        <v>4681</v>
      </c>
      <c r="B13794" s="2" t="s">
        <v>27297</v>
      </c>
      <c r="C13794" s="6" t="s">
        <v>27298</v>
      </c>
      <c r="D13794" s="3" t="s">
        <v>4106</v>
      </c>
    </row>
    <row r="13795">
      <c r="A13795" s="6" t="s">
        <v>4681</v>
      </c>
      <c r="B13795" s="2" t="s">
        <v>27299</v>
      </c>
      <c r="C13795" s="6" t="s">
        <v>27300</v>
      </c>
      <c r="D13795" s="3" t="s">
        <v>4106</v>
      </c>
    </row>
    <row r="13796">
      <c r="A13796" s="6" t="s">
        <v>4681</v>
      </c>
      <c r="B13796" s="2" t="s">
        <v>27301</v>
      </c>
      <c r="C13796" s="6" t="s">
        <v>27302</v>
      </c>
      <c r="D13796" s="3" t="s">
        <v>4108</v>
      </c>
    </row>
    <row r="13797">
      <c r="A13797" s="6" t="s">
        <v>4681</v>
      </c>
      <c r="B13797" s="2" t="s">
        <v>27303</v>
      </c>
      <c r="C13797" s="6" t="s">
        <v>27304</v>
      </c>
      <c r="D13797" s="3" t="s">
        <v>4108</v>
      </c>
    </row>
    <row r="13798">
      <c r="A13798" s="6" t="s">
        <v>4681</v>
      </c>
      <c r="B13798" s="2" t="s">
        <v>27305</v>
      </c>
      <c r="C13798" s="6" t="s">
        <v>27306</v>
      </c>
      <c r="D13798" s="3" t="s">
        <v>4108</v>
      </c>
    </row>
    <row r="13799">
      <c r="A13799" s="6" t="s">
        <v>4681</v>
      </c>
      <c r="B13799" s="2" t="s">
        <v>27307</v>
      </c>
      <c r="C13799" s="6" t="s">
        <v>27308</v>
      </c>
      <c r="D13799" s="3" t="s">
        <v>4108</v>
      </c>
    </row>
    <row r="13800">
      <c r="A13800" s="6" t="s">
        <v>4681</v>
      </c>
      <c r="B13800" s="2" t="s">
        <v>27309</v>
      </c>
      <c r="C13800" s="6" t="s">
        <v>27310</v>
      </c>
      <c r="D13800" s="3" t="s">
        <v>4108</v>
      </c>
    </row>
    <row r="13801">
      <c r="A13801" s="6" t="s">
        <v>4681</v>
      </c>
      <c r="B13801" s="2" t="s">
        <v>27311</v>
      </c>
      <c r="C13801" s="6" t="s">
        <v>27312</v>
      </c>
      <c r="D13801" s="3" t="s">
        <v>4108</v>
      </c>
    </row>
    <row r="13802">
      <c r="A13802" s="6" t="s">
        <v>4681</v>
      </c>
      <c r="B13802" s="2" t="s">
        <v>27313</v>
      </c>
      <c r="C13802" s="6" t="s">
        <v>27314</v>
      </c>
      <c r="D13802" s="3" t="s">
        <v>4108</v>
      </c>
    </row>
    <row r="13803">
      <c r="A13803" s="6" t="s">
        <v>4681</v>
      </c>
      <c r="B13803" s="2" t="s">
        <v>27315</v>
      </c>
      <c r="C13803" s="6" t="s">
        <v>27316</v>
      </c>
      <c r="D13803" s="3" t="s">
        <v>4108</v>
      </c>
    </row>
    <row r="13804">
      <c r="A13804" s="6" t="s">
        <v>4681</v>
      </c>
      <c r="B13804" s="2" t="s">
        <v>27317</v>
      </c>
      <c r="C13804" s="6" t="s">
        <v>27318</v>
      </c>
      <c r="D13804" s="3" t="s">
        <v>4108</v>
      </c>
    </row>
    <row r="13805">
      <c r="A13805" s="6" t="s">
        <v>4681</v>
      </c>
      <c r="B13805" s="2" t="s">
        <v>27319</v>
      </c>
      <c r="C13805" s="6" t="s">
        <v>27320</v>
      </c>
      <c r="D13805" s="3" t="s">
        <v>4108</v>
      </c>
    </row>
    <row r="13806">
      <c r="A13806" s="6" t="s">
        <v>4681</v>
      </c>
      <c r="B13806" s="2" t="s">
        <v>27321</v>
      </c>
      <c r="C13806" s="6" t="s">
        <v>27322</v>
      </c>
      <c r="D13806" s="3" t="s">
        <v>4110</v>
      </c>
    </row>
    <row r="13807">
      <c r="A13807" s="6" t="s">
        <v>4681</v>
      </c>
      <c r="B13807" s="2" t="s">
        <v>27323</v>
      </c>
      <c r="C13807" s="6" t="s">
        <v>27324</v>
      </c>
      <c r="D13807" s="3" t="s">
        <v>4110</v>
      </c>
    </row>
    <row r="13808">
      <c r="A13808" s="6" t="s">
        <v>4681</v>
      </c>
      <c r="B13808" s="2" t="s">
        <v>27325</v>
      </c>
      <c r="C13808" s="6" t="s">
        <v>27326</v>
      </c>
      <c r="D13808" s="3" t="s">
        <v>4110</v>
      </c>
    </row>
    <row r="13809">
      <c r="A13809" s="6" t="s">
        <v>4681</v>
      </c>
      <c r="B13809" s="2" t="s">
        <v>27327</v>
      </c>
      <c r="C13809" s="6" t="s">
        <v>27328</v>
      </c>
      <c r="D13809" s="3" t="s">
        <v>4110</v>
      </c>
    </row>
    <row r="13810">
      <c r="A13810" s="6" t="s">
        <v>4681</v>
      </c>
      <c r="B13810" s="2" t="s">
        <v>27329</v>
      </c>
      <c r="C13810" s="6" t="s">
        <v>27330</v>
      </c>
      <c r="D13810" s="3" t="s">
        <v>4110</v>
      </c>
    </row>
    <row r="13811">
      <c r="A13811" s="6" t="s">
        <v>4681</v>
      </c>
      <c r="B13811" s="2" t="s">
        <v>27331</v>
      </c>
      <c r="C13811" s="6" t="s">
        <v>27332</v>
      </c>
      <c r="D13811" s="3" t="s">
        <v>4110</v>
      </c>
    </row>
    <row r="13812">
      <c r="A13812" s="6" t="s">
        <v>4681</v>
      </c>
      <c r="B13812" s="2" t="s">
        <v>27333</v>
      </c>
      <c r="C13812" s="6" t="s">
        <v>27334</v>
      </c>
      <c r="D13812" s="3" t="s">
        <v>4110</v>
      </c>
    </row>
    <row r="13813">
      <c r="A13813" s="6" t="s">
        <v>4681</v>
      </c>
      <c r="B13813" s="2" t="s">
        <v>27335</v>
      </c>
      <c r="C13813" s="6" t="s">
        <v>27336</v>
      </c>
      <c r="D13813" s="3" t="s">
        <v>4110</v>
      </c>
    </row>
    <row r="13814">
      <c r="A13814" s="6" t="s">
        <v>4681</v>
      </c>
      <c r="B13814" s="2" t="s">
        <v>27337</v>
      </c>
      <c r="C13814" s="6" t="s">
        <v>27338</v>
      </c>
      <c r="D13814" s="3" t="s">
        <v>4113</v>
      </c>
    </row>
    <row r="13815">
      <c r="A13815" s="6" t="s">
        <v>4681</v>
      </c>
      <c r="B13815" s="2" t="s">
        <v>27339</v>
      </c>
      <c r="C13815" s="6" t="s">
        <v>27340</v>
      </c>
      <c r="D13815" s="3" t="s">
        <v>4113</v>
      </c>
    </row>
    <row r="13816">
      <c r="A13816" s="6" t="s">
        <v>4681</v>
      </c>
      <c r="B13816" s="2" t="s">
        <v>27341</v>
      </c>
      <c r="C13816" s="6" t="s">
        <v>27342</v>
      </c>
      <c r="D13816" s="3" t="s">
        <v>4113</v>
      </c>
    </row>
    <row r="13817">
      <c r="A13817" s="6" t="s">
        <v>4681</v>
      </c>
      <c r="B13817" s="2" t="s">
        <v>27343</v>
      </c>
      <c r="C13817" s="6" t="s">
        <v>27344</v>
      </c>
      <c r="D13817" s="3" t="s">
        <v>4113</v>
      </c>
    </row>
    <row r="13818">
      <c r="A13818" s="6" t="s">
        <v>4681</v>
      </c>
      <c r="B13818" s="2" t="s">
        <v>27345</v>
      </c>
      <c r="C13818" s="6" t="s">
        <v>27346</v>
      </c>
      <c r="D13818" s="3" t="s">
        <v>4113</v>
      </c>
    </row>
    <row r="13819">
      <c r="A13819" s="6" t="s">
        <v>4681</v>
      </c>
      <c r="B13819" s="2" t="s">
        <v>27347</v>
      </c>
      <c r="C13819" s="6" t="s">
        <v>27348</v>
      </c>
      <c r="D13819" s="3" t="s">
        <v>4113</v>
      </c>
    </row>
    <row r="13820">
      <c r="A13820" s="6" t="s">
        <v>4681</v>
      </c>
      <c r="B13820" s="2" t="s">
        <v>27349</v>
      </c>
      <c r="C13820" s="6" t="s">
        <v>27350</v>
      </c>
      <c r="D13820" s="3" t="s">
        <v>4113</v>
      </c>
    </row>
    <row r="13821">
      <c r="A13821" s="6" t="s">
        <v>4681</v>
      </c>
      <c r="B13821" s="2" t="s">
        <v>27351</v>
      </c>
      <c r="C13821" s="6" t="s">
        <v>27352</v>
      </c>
      <c r="D13821" s="3" t="s">
        <v>4113</v>
      </c>
    </row>
    <row r="13822">
      <c r="A13822" s="6" t="s">
        <v>4681</v>
      </c>
      <c r="B13822" s="2" t="s">
        <v>27353</v>
      </c>
      <c r="C13822" s="6" t="s">
        <v>27354</v>
      </c>
      <c r="D13822" s="3" t="s">
        <v>4113</v>
      </c>
    </row>
    <row r="13823">
      <c r="A13823" s="6" t="s">
        <v>4681</v>
      </c>
      <c r="B13823" s="2" t="s">
        <v>27355</v>
      </c>
      <c r="C13823" s="6" t="s">
        <v>27356</v>
      </c>
      <c r="D13823" s="3" t="s">
        <v>4113</v>
      </c>
    </row>
    <row r="13824">
      <c r="A13824" s="6" t="s">
        <v>4681</v>
      </c>
      <c r="B13824" s="2" t="s">
        <v>27357</v>
      </c>
      <c r="C13824" s="6" t="s">
        <v>27358</v>
      </c>
      <c r="D13824" s="3" t="s">
        <v>4115</v>
      </c>
    </row>
    <row r="13825">
      <c r="A13825" s="6" t="s">
        <v>4681</v>
      </c>
      <c r="B13825" s="2" t="s">
        <v>27359</v>
      </c>
      <c r="C13825" s="6" t="s">
        <v>27360</v>
      </c>
      <c r="D13825" s="3" t="s">
        <v>4115</v>
      </c>
    </row>
    <row r="13826">
      <c r="A13826" s="6" t="s">
        <v>4681</v>
      </c>
      <c r="B13826" s="2" t="s">
        <v>27361</v>
      </c>
      <c r="C13826" s="6" t="s">
        <v>27362</v>
      </c>
      <c r="D13826" s="3" t="s">
        <v>4115</v>
      </c>
    </row>
    <row r="13827">
      <c r="A13827" s="6" t="s">
        <v>4681</v>
      </c>
      <c r="B13827" s="2" t="s">
        <v>27363</v>
      </c>
      <c r="C13827" s="6" t="s">
        <v>27364</v>
      </c>
      <c r="D13827" s="3" t="s">
        <v>4115</v>
      </c>
    </row>
    <row r="13828">
      <c r="A13828" s="6" t="s">
        <v>4681</v>
      </c>
      <c r="B13828" s="2" t="s">
        <v>27365</v>
      </c>
      <c r="C13828" s="6" t="s">
        <v>27366</v>
      </c>
      <c r="D13828" s="3" t="s">
        <v>4115</v>
      </c>
    </row>
    <row r="13829">
      <c r="A13829" s="6" t="s">
        <v>4681</v>
      </c>
      <c r="B13829" s="2" t="s">
        <v>27367</v>
      </c>
      <c r="C13829" s="6" t="s">
        <v>27368</v>
      </c>
      <c r="D13829" s="3" t="s">
        <v>4115</v>
      </c>
    </row>
    <row r="13830">
      <c r="A13830" s="6" t="s">
        <v>4681</v>
      </c>
      <c r="B13830" s="2" t="s">
        <v>27369</v>
      </c>
      <c r="C13830" s="6" t="s">
        <v>27370</v>
      </c>
      <c r="D13830" s="3" t="s">
        <v>4115</v>
      </c>
    </row>
    <row r="13831">
      <c r="A13831" s="6" t="s">
        <v>4681</v>
      </c>
      <c r="B13831" s="2" t="s">
        <v>27371</v>
      </c>
      <c r="C13831" s="6" t="s">
        <v>27372</v>
      </c>
      <c r="D13831" s="3" t="s">
        <v>4115</v>
      </c>
    </row>
    <row r="13832">
      <c r="A13832" s="6" t="s">
        <v>4681</v>
      </c>
      <c r="B13832" s="2" t="s">
        <v>27373</v>
      </c>
      <c r="C13832" s="6" t="s">
        <v>27374</v>
      </c>
      <c r="D13832" s="3" t="s">
        <v>4115</v>
      </c>
    </row>
    <row r="13833">
      <c r="A13833" s="6" t="s">
        <v>4681</v>
      </c>
      <c r="B13833" s="2" t="s">
        <v>27375</v>
      </c>
      <c r="C13833" s="6" t="s">
        <v>27376</v>
      </c>
      <c r="D13833" s="3" t="s">
        <v>4115</v>
      </c>
    </row>
    <row r="13834">
      <c r="A13834" s="6" t="s">
        <v>4681</v>
      </c>
      <c r="B13834" s="2" t="s">
        <v>27377</v>
      </c>
      <c r="C13834" s="6" t="s">
        <v>27378</v>
      </c>
      <c r="D13834" s="3" t="s">
        <v>4118</v>
      </c>
    </row>
    <row r="13835">
      <c r="A13835" s="6" t="s">
        <v>4681</v>
      </c>
      <c r="B13835" s="2" t="s">
        <v>27379</v>
      </c>
      <c r="C13835" s="6" t="s">
        <v>27380</v>
      </c>
      <c r="D13835" s="3" t="s">
        <v>4118</v>
      </c>
    </row>
    <row r="13836">
      <c r="A13836" s="6" t="s">
        <v>4681</v>
      </c>
      <c r="B13836" s="2" t="s">
        <v>27381</v>
      </c>
      <c r="C13836" s="6" t="s">
        <v>27382</v>
      </c>
      <c r="D13836" s="3" t="s">
        <v>4118</v>
      </c>
    </row>
    <row r="13837">
      <c r="A13837" s="6" t="s">
        <v>4681</v>
      </c>
      <c r="B13837" s="2" t="s">
        <v>27383</v>
      </c>
      <c r="C13837" s="6" t="s">
        <v>27384</v>
      </c>
      <c r="D13837" s="3" t="s">
        <v>4118</v>
      </c>
    </row>
    <row r="13838">
      <c r="A13838" s="6" t="s">
        <v>4681</v>
      </c>
      <c r="B13838" s="2" t="s">
        <v>27385</v>
      </c>
      <c r="C13838" s="6" t="s">
        <v>27386</v>
      </c>
      <c r="D13838" s="3" t="s">
        <v>4118</v>
      </c>
    </row>
    <row r="13839">
      <c r="A13839" s="6" t="s">
        <v>4681</v>
      </c>
      <c r="B13839" s="2" t="s">
        <v>27387</v>
      </c>
      <c r="C13839" s="6" t="s">
        <v>27388</v>
      </c>
      <c r="D13839" s="3" t="s">
        <v>4118</v>
      </c>
    </row>
    <row r="13840">
      <c r="A13840" s="6" t="s">
        <v>4681</v>
      </c>
      <c r="B13840" s="2" t="s">
        <v>27389</v>
      </c>
      <c r="C13840" s="6" t="s">
        <v>27390</v>
      </c>
      <c r="D13840" s="3" t="s">
        <v>4118</v>
      </c>
    </row>
    <row r="13841">
      <c r="A13841" s="6" t="s">
        <v>4681</v>
      </c>
      <c r="B13841" s="2" t="s">
        <v>27391</v>
      </c>
      <c r="C13841" s="6" t="s">
        <v>27392</v>
      </c>
      <c r="D13841" s="3" t="s">
        <v>4118</v>
      </c>
    </row>
    <row r="13842">
      <c r="A13842" s="6" t="s">
        <v>4681</v>
      </c>
      <c r="B13842" s="2" t="s">
        <v>27393</v>
      </c>
      <c r="C13842" s="6" t="s">
        <v>27394</v>
      </c>
      <c r="D13842" s="3" t="s">
        <v>4120</v>
      </c>
    </row>
    <row r="13843">
      <c r="A13843" s="6" t="s">
        <v>4681</v>
      </c>
      <c r="B13843" s="2" t="s">
        <v>27395</v>
      </c>
      <c r="C13843" s="6" t="s">
        <v>27396</v>
      </c>
      <c r="D13843" s="3" t="s">
        <v>4120</v>
      </c>
    </row>
    <row r="13844">
      <c r="A13844" s="6" t="s">
        <v>4681</v>
      </c>
      <c r="B13844" s="2" t="s">
        <v>27397</v>
      </c>
      <c r="C13844" s="6" t="s">
        <v>27398</v>
      </c>
      <c r="D13844" s="3" t="s">
        <v>4120</v>
      </c>
    </row>
    <row r="13845">
      <c r="A13845" s="6" t="s">
        <v>4681</v>
      </c>
      <c r="B13845" s="2" t="s">
        <v>27399</v>
      </c>
      <c r="C13845" s="6" t="s">
        <v>27400</v>
      </c>
      <c r="D13845" s="3" t="s">
        <v>4120</v>
      </c>
    </row>
    <row r="13846">
      <c r="A13846" s="6" t="s">
        <v>4681</v>
      </c>
      <c r="B13846" s="2" t="s">
        <v>27401</v>
      </c>
      <c r="C13846" s="6" t="s">
        <v>27402</v>
      </c>
      <c r="D13846" s="3" t="s">
        <v>4120</v>
      </c>
    </row>
    <row r="13847">
      <c r="A13847" s="6" t="s">
        <v>4681</v>
      </c>
      <c r="B13847" s="2" t="s">
        <v>27403</v>
      </c>
      <c r="C13847" s="6" t="s">
        <v>27404</v>
      </c>
      <c r="D13847" s="3" t="s">
        <v>4120</v>
      </c>
    </row>
    <row r="13848">
      <c r="A13848" s="6" t="s">
        <v>4681</v>
      </c>
      <c r="B13848" s="2" t="s">
        <v>27405</v>
      </c>
      <c r="C13848" s="6" t="s">
        <v>27406</v>
      </c>
      <c r="D13848" s="3" t="s">
        <v>4120</v>
      </c>
    </row>
    <row r="13849">
      <c r="A13849" s="6" t="s">
        <v>4681</v>
      </c>
      <c r="B13849" s="2" t="s">
        <v>27407</v>
      </c>
      <c r="C13849" s="6" t="s">
        <v>27408</v>
      </c>
      <c r="D13849" s="3" t="s">
        <v>4120</v>
      </c>
    </row>
    <row r="13850">
      <c r="A13850" s="6" t="s">
        <v>4681</v>
      </c>
      <c r="B13850" s="2" t="s">
        <v>27409</v>
      </c>
      <c r="C13850" s="6" t="s">
        <v>27410</v>
      </c>
      <c r="D13850" s="3" t="s">
        <v>4120</v>
      </c>
    </row>
    <row r="13851">
      <c r="A13851" s="6" t="s">
        <v>4681</v>
      </c>
      <c r="B13851" s="2" t="s">
        <v>27411</v>
      </c>
      <c r="C13851" s="6" t="s">
        <v>27412</v>
      </c>
      <c r="D13851" s="3" t="s">
        <v>4120</v>
      </c>
    </row>
    <row r="13852">
      <c r="A13852" s="6" t="s">
        <v>4681</v>
      </c>
      <c r="B13852" s="2" t="s">
        <v>27413</v>
      </c>
      <c r="C13852" s="6" t="s">
        <v>27414</v>
      </c>
      <c r="D13852" s="3" t="s">
        <v>4122</v>
      </c>
    </row>
    <row r="13853">
      <c r="A13853" s="6" t="s">
        <v>4681</v>
      </c>
      <c r="B13853" s="2" t="s">
        <v>27415</v>
      </c>
      <c r="C13853" s="6" t="s">
        <v>27416</v>
      </c>
      <c r="D13853" s="3" t="s">
        <v>4122</v>
      </c>
    </row>
    <row r="13854">
      <c r="A13854" s="6" t="s">
        <v>4681</v>
      </c>
      <c r="B13854" s="2" t="s">
        <v>27417</v>
      </c>
      <c r="C13854" s="6" t="s">
        <v>27418</v>
      </c>
      <c r="D13854" s="3" t="s">
        <v>4122</v>
      </c>
    </row>
    <row r="13855">
      <c r="A13855" s="6" t="s">
        <v>4681</v>
      </c>
      <c r="B13855" s="2" t="s">
        <v>27419</v>
      </c>
      <c r="C13855" s="6" t="s">
        <v>27420</v>
      </c>
      <c r="D13855" s="3" t="s">
        <v>4122</v>
      </c>
    </row>
    <row r="13856">
      <c r="A13856" s="6" t="s">
        <v>4681</v>
      </c>
      <c r="B13856" s="2" t="s">
        <v>27421</v>
      </c>
      <c r="C13856" s="6" t="s">
        <v>27422</v>
      </c>
      <c r="D13856" s="3" t="s">
        <v>4122</v>
      </c>
    </row>
    <row r="13857">
      <c r="A13857" s="6" t="s">
        <v>4681</v>
      </c>
      <c r="B13857" s="2" t="s">
        <v>27423</v>
      </c>
      <c r="C13857" s="6" t="s">
        <v>27424</v>
      </c>
      <c r="D13857" s="3" t="s">
        <v>4122</v>
      </c>
    </row>
    <row r="13858">
      <c r="A13858" s="6" t="s">
        <v>4681</v>
      </c>
      <c r="B13858" s="2" t="s">
        <v>27425</v>
      </c>
      <c r="C13858" s="6" t="s">
        <v>27426</v>
      </c>
      <c r="D13858" s="3" t="s">
        <v>4122</v>
      </c>
    </row>
    <row r="13859">
      <c r="A13859" s="6" t="s">
        <v>4681</v>
      </c>
      <c r="B13859" s="2" t="s">
        <v>27427</v>
      </c>
      <c r="C13859" s="6" t="s">
        <v>27428</v>
      </c>
      <c r="D13859" s="3" t="s">
        <v>4122</v>
      </c>
    </row>
    <row r="13860">
      <c r="A13860" s="6" t="s">
        <v>4681</v>
      </c>
      <c r="B13860" s="2" t="s">
        <v>27429</v>
      </c>
      <c r="C13860" s="6" t="s">
        <v>27430</v>
      </c>
      <c r="D13860" s="3" t="s">
        <v>4122</v>
      </c>
    </row>
    <row r="13861">
      <c r="A13861" s="6" t="s">
        <v>4681</v>
      </c>
      <c r="B13861" s="2" t="s">
        <v>27431</v>
      </c>
      <c r="C13861" s="6" t="s">
        <v>27432</v>
      </c>
      <c r="D13861" s="3" t="s">
        <v>4124</v>
      </c>
    </row>
    <row r="13862">
      <c r="A13862" s="6" t="s">
        <v>4681</v>
      </c>
      <c r="B13862" s="2" t="s">
        <v>27433</v>
      </c>
      <c r="C13862" s="6" t="s">
        <v>27434</v>
      </c>
      <c r="D13862" s="3" t="s">
        <v>4124</v>
      </c>
    </row>
    <row r="13863">
      <c r="A13863" s="6" t="s">
        <v>4681</v>
      </c>
      <c r="B13863" s="2" t="s">
        <v>27435</v>
      </c>
      <c r="C13863" s="6" t="s">
        <v>27436</v>
      </c>
      <c r="D13863" s="3" t="s">
        <v>4124</v>
      </c>
    </row>
    <row r="13864">
      <c r="A13864" s="6" t="s">
        <v>4681</v>
      </c>
      <c r="B13864" s="2" t="s">
        <v>27437</v>
      </c>
      <c r="C13864" s="6" t="s">
        <v>27438</v>
      </c>
      <c r="D13864" s="3" t="s">
        <v>4124</v>
      </c>
    </row>
    <row r="13865">
      <c r="A13865" s="6" t="s">
        <v>4681</v>
      </c>
      <c r="B13865" s="2" t="s">
        <v>27439</v>
      </c>
      <c r="C13865" s="6" t="s">
        <v>27440</v>
      </c>
      <c r="D13865" s="3" t="s">
        <v>4124</v>
      </c>
    </row>
    <row r="13866">
      <c r="A13866" s="6" t="s">
        <v>4681</v>
      </c>
      <c r="B13866" s="2" t="s">
        <v>27441</v>
      </c>
      <c r="C13866" s="6" t="s">
        <v>27442</v>
      </c>
      <c r="D13866" s="3" t="s">
        <v>4124</v>
      </c>
    </row>
    <row r="13867">
      <c r="A13867" s="6" t="s">
        <v>4681</v>
      </c>
      <c r="B13867" s="2" t="s">
        <v>27443</v>
      </c>
      <c r="C13867" s="6" t="s">
        <v>27444</v>
      </c>
      <c r="D13867" s="3" t="s">
        <v>4124</v>
      </c>
    </row>
    <row r="13868">
      <c r="A13868" s="6" t="s">
        <v>4681</v>
      </c>
      <c r="B13868" s="2" t="s">
        <v>27445</v>
      </c>
      <c r="C13868" s="6" t="s">
        <v>27446</v>
      </c>
      <c r="D13868" s="3" t="s">
        <v>4124</v>
      </c>
    </row>
    <row r="13869">
      <c r="A13869" s="6" t="s">
        <v>4681</v>
      </c>
      <c r="B13869" s="2" t="s">
        <v>27447</v>
      </c>
      <c r="C13869" s="6" t="s">
        <v>27448</v>
      </c>
      <c r="D13869" s="3" t="s">
        <v>4124</v>
      </c>
    </row>
    <row r="13870">
      <c r="A13870" s="6" t="s">
        <v>4681</v>
      </c>
      <c r="B13870" s="2" t="s">
        <v>27449</v>
      </c>
      <c r="C13870" s="6" t="s">
        <v>27450</v>
      </c>
      <c r="D13870" s="3" t="s">
        <v>4126</v>
      </c>
    </row>
    <row r="13871">
      <c r="A13871" s="6" t="s">
        <v>4681</v>
      </c>
      <c r="B13871" s="2" t="s">
        <v>27451</v>
      </c>
      <c r="C13871" s="6" t="s">
        <v>27452</v>
      </c>
      <c r="D13871" s="3" t="s">
        <v>4126</v>
      </c>
    </row>
    <row r="13872">
      <c r="A13872" s="6" t="s">
        <v>4681</v>
      </c>
      <c r="B13872" s="2" t="s">
        <v>27453</v>
      </c>
      <c r="C13872" s="6" t="s">
        <v>27454</v>
      </c>
      <c r="D13872" s="3" t="s">
        <v>4126</v>
      </c>
    </row>
    <row r="13873">
      <c r="A13873" s="6" t="s">
        <v>4681</v>
      </c>
      <c r="B13873" s="2" t="s">
        <v>27455</v>
      </c>
      <c r="C13873" s="6" t="s">
        <v>27456</v>
      </c>
      <c r="D13873" s="3" t="s">
        <v>4126</v>
      </c>
    </row>
    <row r="13874">
      <c r="A13874" s="6" t="s">
        <v>4681</v>
      </c>
      <c r="B13874" s="2" t="s">
        <v>27457</v>
      </c>
      <c r="C13874" s="6" t="s">
        <v>27458</v>
      </c>
      <c r="D13874" s="3" t="s">
        <v>4126</v>
      </c>
    </row>
    <row r="13875">
      <c r="A13875" s="6" t="s">
        <v>4681</v>
      </c>
      <c r="B13875" s="2" t="s">
        <v>27459</v>
      </c>
      <c r="C13875" s="6" t="s">
        <v>27460</v>
      </c>
      <c r="D13875" s="3" t="s">
        <v>4126</v>
      </c>
    </row>
    <row r="13876">
      <c r="A13876" s="6" t="s">
        <v>4681</v>
      </c>
      <c r="B13876" s="2" t="s">
        <v>27461</v>
      </c>
      <c r="C13876" s="6" t="s">
        <v>27462</v>
      </c>
      <c r="D13876" s="3" t="s">
        <v>4126</v>
      </c>
    </row>
    <row r="13877">
      <c r="A13877" s="6" t="s">
        <v>4681</v>
      </c>
      <c r="B13877" s="2" t="s">
        <v>27463</v>
      </c>
      <c r="C13877" s="6" t="s">
        <v>27464</v>
      </c>
      <c r="D13877" s="3" t="s">
        <v>4126</v>
      </c>
    </row>
    <row r="13878">
      <c r="A13878" s="6" t="s">
        <v>4681</v>
      </c>
      <c r="B13878" s="2" t="s">
        <v>27465</v>
      </c>
      <c r="C13878" s="6" t="s">
        <v>27466</v>
      </c>
      <c r="D13878" s="3" t="s">
        <v>4128</v>
      </c>
    </row>
    <row r="13879">
      <c r="A13879" s="6" t="s">
        <v>4681</v>
      </c>
      <c r="B13879" s="2" t="s">
        <v>27467</v>
      </c>
      <c r="C13879" s="6" t="s">
        <v>27468</v>
      </c>
      <c r="D13879" s="3" t="s">
        <v>4128</v>
      </c>
    </row>
    <row r="13880">
      <c r="A13880" s="6" t="s">
        <v>4681</v>
      </c>
      <c r="B13880" s="2" t="s">
        <v>27469</v>
      </c>
      <c r="C13880" s="6" t="s">
        <v>27470</v>
      </c>
      <c r="D13880" s="3" t="s">
        <v>4128</v>
      </c>
    </row>
    <row r="13881">
      <c r="A13881" s="6" t="s">
        <v>4681</v>
      </c>
      <c r="B13881" s="2" t="s">
        <v>27471</v>
      </c>
      <c r="C13881" s="6" t="s">
        <v>27472</v>
      </c>
      <c r="D13881" s="3" t="s">
        <v>4128</v>
      </c>
    </row>
    <row r="13882">
      <c r="A13882" s="6" t="s">
        <v>4681</v>
      </c>
      <c r="B13882" s="2" t="s">
        <v>27473</v>
      </c>
      <c r="C13882" s="6" t="s">
        <v>27474</v>
      </c>
      <c r="D13882" s="3" t="s">
        <v>4128</v>
      </c>
    </row>
    <row r="13883">
      <c r="A13883" s="6" t="s">
        <v>4681</v>
      </c>
      <c r="B13883" s="2" t="s">
        <v>27475</v>
      </c>
      <c r="C13883" s="6" t="s">
        <v>27476</v>
      </c>
      <c r="D13883" s="3" t="s">
        <v>4128</v>
      </c>
    </row>
    <row r="13884">
      <c r="A13884" s="6" t="s">
        <v>4681</v>
      </c>
      <c r="B13884" s="2" t="s">
        <v>27477</v>
      </c>
      <c r="C13884" s="6" t="s">
        <v>27478</v>
      </c>
      <c r="D13884" s="3" t="s">
        <v>4128</v>
      </c>
    </row>
    <row r="13885">
      <c r="A13885" s="6" t="s">
        <v>4681</v>
      </c>
      <c r="B13885" s="2" t="s">
        <v>27479</v>
      </c>
      <c r="C13885" s="6" t="s">
        <v>27480</v>
      </c>
      <c r="D13885" s="3" t="s">
        <v>4128</v>
      </c>
    </row>
    <row r="13886">
      <c r="A13886" s="6" t="s">
        <v>4681</v>
      </c>
      <c r="B13886" s="2" t="s">
        <v>27481</v>
      </c>
      <c r="C13886" s="6" t="s">
        <v>27482</v>
      </c>
      <c r="D13886" s="3" t="s">
        <v>4128</v>
      </c>
    </row>
    <row r="13887">
      <c r="A13887" s="6" t="s">
        <v>4681</v>
      </c>
      <c r="B13887" s="2" t="s">
        <v>27483</v>
      </c>
      <c r="C13887" s="6" t="s">
        <v>27484</v>
      </c>
      <c r="D13887" s="3" t="s">
        <v>4130</v>
      </c>
    </row>
    <row r="13888">
      <c r="A13888" s="6" t="s">
        <v>4681</v>
      </c>
      <c r="B13888" s="2" t="s">
        <v>27485</v>
      </c>
      <c r="C13888" s="6" t="s">
        <v>27486</v>
      </c>
      <c r="D13888" s="3" t="s">
        <v>4130</v>
      </c>
    </row>
    <row r="13889">
      <c r="A13889" s="6" t="s">
        <v>4681</v>
      </c>
      <c r="B13889" s="2" t="s">
        <v>27487</v>
      </c>
      <c r="C13889" s="6" t="s">
        <v>27488</v>
      </c>
      <c r="D13889" s="3" t="s">
        <v>4130</v>
      </c>
    </row>
    <row r="13890">
      <c r="A13890" s="6" t="s">
        <v>4681</v>
      </c>
      <c r="B13890" s="2" t="s">
        <v>27489</v>
      </c>
      <c r="C13890" s="6" t="s">
        <v>27490</v>
      </c>
      <c r="D13890" s="3" t="s">
        <v>4130</v>
      </c>
    </row>
    <row r="13891">
      <c r="A13891" s="6" t="s">
        <v>4681</v>
      </c>
      <c r="B13891" s="2" t="s">
        <v>27491</v>
      </c>
      <c r="C13891" s="6" t="s">
        <v>27492</v>
      </c>
      <c r="D13891" s="3" t="s">
        <v>4130</v>
      </c>
    </row>
    <row r="13892">
      <c r="A13892" s="6" t="s">
        <v>4681</v>
      </c>
      <c r="B13892" s="2" t="s">
        <v>27493</v>
      </c>
      <c r="C13892" s="6" t="s">
        <v>27494</v>
      </c>
      <c r="D13892" s="3" t="s">
        <v>4130</v>
      </c>
    </row>
    <row r="13893">
      <c r="A13893" s="6" t="s">
        <v>4681</v>
      </c>
      <c r="B13893" s="2" t="s">
        <v>27495</v>
      </c>
      <c r="C13893" s="6" t="s">
        <v>27496</v>
      </c>
      <c r="D13893" s="3" t="s">
        <v>4130</v>
      </c>
    </row>
    <row r="13894">
      <c r="A13894" s="6" t="s">
        <v>4681</v>
      </c>
      <c r="B13894" s="2" t="s">
        <v>27497</v>
      </c>
      <c r="C13894" s="6" t="s">
        <v>27498</v>
      </c>
      <c r="D13894" s="3" t="s">
        <v>4130</v>
      </c>
    </row>
    <row r="13895">
      <c r="A13895" s="6" t="s">
        <v>4681</v>
      </c>
      <c r="B13895" s="2" t="s">
        <v>27499</v>
      </c>
      <c r="C13895" s="6" t="s">
        <v>27500</v>
      </c>
      <c r="D13895" s="3" t="s">
        <v>4132</v>
      </c>
    </row>
    <row r="13896">
      <c r="A13896" s="6" t="s">
        <v>4681</v>
      </c>
      <c r="B13896" s="2" t="s">
        <v>27501</v>
      </c>
      <c r="C13896" s="6" t="s">
        <v>27502</v>
      </c>
      <c r="D13896" s="3" t="s">
        <v>4132</v>
      </c>
    </row>
    <row r="13897">
      <c r="A13897" s="6" t="s">
        <v>4681</v>
      </c>
      <c r="B13897" s="2" t="s">
        <v>27503</v>
      </c>
      <c r="C13897" s="6" t="s">
        <v>27504</v>
      </c>
      <c r="D13897" s="3" t="s">
        <v>4132</v>
      </c>
    </row>
    <row r="13898">
      <c r="A13898" s="6" t="s">
        <v>4681</v>
      </c>
      <c r="B13898" s="2" t="s">
        <v>27505</v>
      </c>
      <c r="C13898" s="6" t="s">
        <v>27506</v>
      </c>
      <c r="D13898" s="3" t="s">
        <v>4132</v>
      </c>
    </row>
    <row r="13899">
      <c r="A13899" s="6" t="s">
        <v>4681</v>
      </c>
      <c r="B13899" s="2" t="s">
        <v>27507</v>
      </c>
      <c r="C13899" s="6" t="s">
        <v>27508</v>
      </c>
      <c r="D13899" s="3" t="s">
        <v>4132</v>
      </c>
    </row>
    <row r="13900">
      <c r="A13900" s="6" t="s">
        <v>4681</v>
      </c>
      <c r="B13900" s="2" t="s">
        <v>27509</v>
      </c>
      <c r="C13900" s="6" t="s">
        <v>27510</v>
      </c>
      <c r="D13900" s="3" t="s">
        <v>4132</v>
      </c>
    </row>
    <row r="13901">
      <c r="A13901" s="6" t="s">
        <v>4681</v>
      </c>
      <c r="B13901" s="2" t="s">
        <v>27511</v>
      </c>
      <c r="C13901" s="6" t="s">
        <v>27512</v>
      </c>
      <c r="D13901" s="3" t="s">
        <v>4134</v>
      </c>
    </row>
    <row r="13902">
      <c r="A13902" s="6" t="s">
        <v>4681</v>
      </c>
      <c r="B13902" s="2" t="s">
        <v>27513</v>
      </c>
      <c r="C13902" s="6" t="s">
        <v>27514</v>
      </c>
      <c r="D13902" s="3" t="s">
        <v>4134</v>
      </c>
    </row>
    <row r="13903">
      <c r="A13903" s="6" t="s">
        <v>4681</v>
      </c>
      <c r="B13903" s="2" t="s">
        <v>27515</v>
      </c>
      <c r="C13903" s="6" t="s">
        <v>27516</v>
      </c>
      <c r="D13903" s="3" t="s">
        <v>4134</v>
      </c>
    </row>
    <row r="13904">
      <c r="A13904" s="6" t="s">
        <v>4681</v>
      </c>
      <c r="B13904" s="2" t="s">
        <v>27517</v>
      </c>
      <c r="C13904" s="6" t="s">
        <v>27518</v>
      </c>
      <c r="D13904" s="3" t="s">
        <v>4134</v>
      </c>
    </row>
    <row r="13905">
      <c r="A13905" s="6" t="s">
        <v>4681</v>
      </c>
      <c r="B13905" s="2" t="s">
        <v>27519</v>
      </c>
      <c r="C13905" s="6" t="s">
        <v>27520</v>
      </c>
      <c r="D13905" s="3" t="s">
        <v>4134</v>
      </c>
    </row>
    <row r="13906">
      <c r="A13906" s="6" t="s">
        <v>4681</v>
      </c>
      <c r="B13906" s="2" t="s">
        <v>27521</v>
      </c>
      <c r="C13906" s="6" t="s">
        <v>27522</v>
      </c>
      <c r="D13906" s="3" t="s">
        <v>4134</v>
      </c>
    </row>
    <row r="13907">
      <c r="A13907" s="6" t="s">
        <v>4681</v>
      </c>
      <c r="B13907" s="2" t="s">
        <v>27523</v>
      </c>
      <c r="C13907" s="6" t="s">
        <v>27524</v>
      </c>
      <c r="D13907" s="3" t="s">
        <v>4134</v>
      </c>
    </row>
    <row r="13908">
      <c r="A13908" s="6" t="s">
        <v>4681</v>
      </c>
      <c r="B13908" s="2" t="s">
        <v>27525</v>
      </c>
      <c r="C13908" s="6" t="s">
        <v>27526</v>
      </c>
      <c r="D13908" s="3" t="s">
        <v>4134</v>
      </c>
    </row>
    <row r="13909">
      <c r="A13909" s="6" t="s">
        <v>4681</v>
      </c>
      <c r="B13909" s="2" t="s">
        <v>27527</v>
      </c>
      <c r="C13909" s="6" t="s">
        <v>27528</v>
      </c>
      <c r="D13909" s="3" t="s">
        <v>4134</v>
      </c>
    </row>
    <row r="13910">
      <c r="A13910" s="6" t="s">
        <v>4681</v>
      </c>
      <c r="B13910" s="2" t="s">
        <v>27529</v>
      </c>
      <c r="C13910" s="6" t="s">
        <v>27530</v>
      </c>
      <c r="D13910" s="3" t="s">
        <v>4134</v>
      </c>
    </row>
    <row r="13911">
      <c r="A13911" s="6" t="s">
        <v>4681</v>
      </c>
      <c r="B13911" s="2" t="s">
        <v>27531</v>
      </c>
      <c r="C13911" s="6" t="s">
        <v>27532</v>
      </c>
      <c r="D13911" s="3" t="s">
        <v>4136</v>
      </c>
    </row>
    <row r="13912">
      <c r="A13912" s="6" t="s">
        <v>4681</v>
      </c>
      <c r="B13912" s="2" t="s">
        <v>27533</v>
      </c>
      <c r="C13912" s="6" t="s">
        <v>27534</v>
      </c>
      <c r="D13912" s="3" t="s">
        <v>4136</v>
      </c>
    </row>
    <row r="13913">
      <c r="A13913" s="6" t="s">
        <v>4681</v>
      </c>
      <c r="B13913" s="2" t="s">
        <v>27535</v>
      </c>
      <c r="C13913" s="6" t="s">
        <v>27536</v>
      </c>
      <c r="D13913" s="3" t="s">
        <v>4136</v>
      </c>
    </row>
    <row r="13914">
      <c r="A13914" s="6" t="s">
        <v>4681</v>
      </c>
      <c r="B13914" s="2" t="s">
        <v>27537</v>
      </c>
      <c r="C13914" s="6" t="s">
        <v>27538</v>
      </c>
      <c r="D13914" s="3" t="s">
        <v>4136</v>
      </c>
    </row>
    <row r="13915">
      <c r="A13915" s="6" t="s">
        <v>4681</v>
      </c>
      <c r="B13915" s="2" t="s">
        <v>27539</v>
      </c>
      <c r="C13915" s="6" t="s">
        <v>27540</v>
      </c>
      <c r="D13915" s="3" t="s">
        <v>4136</v>
      </c>
    </row>
    <row r="13916">
      <c r="A13916" s="6" t="s">
        <v>4681</v>
      </c>
      <c r="B13916" s="2" t="s">
        <v>27541</v>
      </c>
      <c r="C13916" s="6" t="s">
        <v>27542</v>
      </c>
      <c r="D13916" s="3" t="s">
        <v>4138</v>
      </c>
    </row>
    <row r="13917">
      <c r="A13917" s="6" t="s">
        <v>4681</v>
      </c>
      <c r="B13917" s="2" t="s">
        <v>27543</v>
      </c>
      <c r="C13917" s="6" t="s">
        <v>27544</v>
      </c>
      <c r="D13917" s="3" t="s">
        <v>4138</v>
      </c>
    </row>
    <row r="13918">
      <c r="A13918" s="6" t="s">
        <v>4681</v>
      </c>
      <c r="B13918" s="2" t="s">
        <v>27545</v>
      </c>
      <c r="C13918" s="6" t="s">
        <v>27546</v>
      </c>
      <c r="D13918" s="3" t="s">
        <v>4138</v>
      </c>
    </row>
    <row r="13919">
      <c r="A13919" s="6" t="s">
        <v>4681</v>
      </c>
      <c r="B13919" s="2" t="s">
        <v>27547</v>
      </c>
      <c r="C13919" s="6" t="s">
        <v>27548</v>
      </c>
      <c r="D13919" s="3" t="s">
        <v>4138</v>
      </c>
    </row>
    <row r="13920">
      <c r="A13920" s="6" t="s">
        <v>4681</v>
      </c>
      <c r="B13920" s="2" t="s">
        <v>27549</v>
      </c>
      <c r="C13920" s="6" t="s">
        <v>27550</v>
      </c>
      <c r="D13920" s="3" t="s">
        <v>4138</v>
      </c>
    </row>
    <row r="13921">
      <c r="A13921" s="6" t="s">
        <v>4681</v>
      </c>
      <c r="B13921" s="2" t="s">
        <v>27551</v>
      </c>
      <c r="C13921" s="6" t="s">
        <v>27552</v>
      </c>
      <c r="D13921" s="3" t="s">
        <v>4138</v>
      </c>
    </row>
    <row r="13922">
      <c r="A13922" s="6" t="s">
        <v>4681</v>
      </c>
      <c r="B13922" s="2" t="s">
        <v>27553</v>
      </c>
      <c r="C13922" s="6" t="s">
        <v>27554</v>
      </c>
      <c r="D13922" s="3" t="s">
        <v>4138</v>
      </c>
    </row>
    <row r="13923">
      <c r="A13923" s="6" t="s">
        <v>4681</v>
      </c>
      <c r="B13923" s="2" t="s">
        <v>27555</v>
      </c>
      <c r="C13923" s="6" t="s">
        <v>27556</v>
      </c>
      <c r="D13923" s="3" t="s">
        <v>4138</v>
      </c>
    </row>
    <row r="13924">
      <c r="A13924" s="6" t="s">
        <v>4681</v>
      </c>
      <c r="B13924" s="2" t="s">
        <v>27557</v>
      </c>
      <c r="C13924" s="6" t="s">
        <v>27558</v>
      </c>
      <c r="D13924" s="3" t="s">
        <v>4138</v>
      </c>
    </row>
    <row r="13925">
      <c r="A13925" s="6" t="s">
        <v>4681</v>
      </c>
      <c r="B13925" s="2" t="s">
        <v>27559</v>
      </c>
      <c r="C13925" s="6" t="s">
        <v>27560</v>
      </c>
      <c r="D13925" s="3" t="s">
        <v>4138</v>
      </c>
    </row>
    <row r="13926">
      <c r="A13926" s="6" t="s">
        <v>4681</v>
      </c>
      <c r="B13926" s="2" t="s">
        <v>27561</v>
      </c>
      <c r="C13926" s="6" t="s">
        <v>27562</v>
      </c>
      <c r="D13926" s="3" t="s">
        <v>4140</v>
      </c>
    </row>
    <row r="13927">
      <c r="A13927" s="6" t="s">
        <v>4681</v>
      </c>
      <c r="B13927" s="2" t="s">
        <v>27563</v>
      </c>
      <c r="C13927" s="6" t="s">
        <v>27564</v>
      </c>
      <c r="D13927" s="3" t="s">
        <v>4140</v>
      </c>
    </row>
    <row r="13928">
      <c r="A13928" s="6" t="s">
        <v>4681</v>
      </c>
      <c r="B13928" s="2" t="s">
        <v>27565</v>
      </c>
      <c r="C13928" s="6" t="s">
        <v>27566</v>
      </c>
      <c r="D13928" s="3" t="s">
        <v>4140</v>
      </c>
    </row>
    <row r="13929">
      <c r="A13929" s="6" t="s">
        <v>4681</v>
      </c>
      <c r="B13929" s="2" t="s">
        <v>27567</v>
      </c>
      <c r="C13929" s="6" t="s">
        <v>27568</v>
      </c>
      <c r="D13929" s="3" t="s">
        <v>4140</v>
      </c>
    </row>
    <row r="13930">
      <c r="A13930" s="6" t="s">
        <v>4681</v>
      </c>
      <c r="B13930" s="2" t="s">
        <v>27569</v>
      </c>
      <c r="C13930" s="6" t="s">
        <v>27570</v>
      </c>
      <c r="D13930" s="3" t="s">
        <v>4140</v>
      </c>
    </row>
    <row r="13931">
      <c r="A13931" s="6" t="s">
        <v>4681</v>
      </c>
      <c r="B13931" s="2" t="s">
        <v>27571</v>
      </c>
      <c r="C13931" s="6" t="s">
        <v>27572</v>
      </c>
      <c r="D13931" s="3" t="s">
        <v>4140</v>
      </c>
    </row>
    <row r="13932">
      <c r="A13932" s="6" t="s">
        <v>4681</v>
      </c>
      <c r="B13932" s="2" t="s">
        <v>27573</v>
      </c>
      <c r="C13932" s="6" t="s">
        <v>27574</v>
      </c>
      <c r="D13932" s="3" t="s">
        <v>4140</v>
      </c>
    </row>
    <row r="13933">
      <c r="A13933" s="6" t="s">
        <v>4681</v>
      </c>
      <c r="B13933" s="2" t="s">
        <v>27575</v>
      </c>
      <c r="C13933" s="6" t="s">
        <v>27576</v>
      </c>
      <c r="D13933" s="3" t="s">
        <v>4140</v>
      </c>
    </row>
    <row r="13934">
      <c r="A13934" s="6" t="s">
        <v>4681</v>
      </c>
      <c r="B13934" s="2" t="s">
        <v>27577</v>
      </c>
      <c r="C13934" s="6" t="s">
        <v>27578</v>
      </c>
      <c r="D13934" s="3" t="s">
        <v>4140</v>
      </c>
    </row>
    <row r="13935">
      <c r="A13935" s="6" t="s">
        <v>4681</v>
      </c>
      <c r="B13935" s="2" t="s">
        <v>27579</v>
      </c>
      <c r="C13935" s="6" t="s">
        <v>27580</v>
      </c>
      <c r="D13935" s="3" t="s">
        <v>4140</v>
      </c>
    </row>
    <row r="13936">
      <c r="A13936" s="6" t="s">
        <v>4681</v>
      </c>
      <c r="B13936" s="2" t="s">
        <v>27581</v>
      </c>
      <c r="C13936" s="6" t="s">
        <v>27582</v>
      </c>
      <c r="D13936" s="3" t="s">
        <v>4142</v>
      </c>
    </row>
    <row r="13937">
      <c r="A13937" s="6" t="s">
        <v>4681</v>
      </c>
      <c r="B13937" s="2" t="s">
        <v>27583</v>
      </c>
      <c r="C13937" s="6" t="s">
        <v>27584</v>
      </c>
      <c r="D13937" s="3" t="s">
        <v>4142</v>
      </c>
    </row>
    <row r="13938">
      <c r="A13938" s="6" t="s">
        <v>4681</v>
      </c>
      <c r="B13938" s="2" t="s">
        <v>27585</v>
      </c>
      <c r="C13938" s="6" t="s">
        <v>27586</v>
      </c>
      <c r="D13938" s="3" t="s">
        <v>4142</v>
      </c>
    </row>
    <row r="13939">
      <c r="A13939" s="6" t="s">
        <v>4681</v>
      </c>
      <c r="B13939" s="2" t="s">
        <v>27587</v>
      </c>
      <c r="C13939" s="6" t="s">
        <v>27588</v>
      </c>
      <c r="D13939" s="3" t="s">
        <v>4142</v>
      </c>
    </row>
    <row r="13940">
      <c r="A13940" s="6" t="s">
        <v>4681</v>
      </c>
      <c r="B13940" s="2" t="s">
        <v>27589</v>
      </c>
      <c r="C13940" s="6" t="s">
        <v>27590</v>
      </c>
      <c r="D13940" s="3" t="s">
        <v>4142</v>
      </c>
    </row>
    <row r="13941">
      <c r="A13941" s="6" t="s">
        <v>4681</v>
      </c>
      <c r="B13941" s="2" t="s">
        <v>27591</v>
      </c>
      <c r="C13941" s="6" t="s">
        <v>27592</v>
      </c>
      <c r="D13941" s="3" t="s">
        <v>4142</v>
      </c>
    </row>
    <row r="13942">
      <c r="A13942" s="6" t="s">
        <v>4681</v>
      </c>
      <c r="B13942" s="2" t="s">
        <v>27593</v>
      </c>
      <c r="C13942" s="6" t="s">
        <v>27594</v>
      </c>
      <c r="D13942" s="3" t="s">
        <v>4142</v>
      </c>
    </row>
    <row r="13943">
      <c r="A13943" s="6" t="s">
        <v>4681</v>
      </c>
      <c r="B13943" s="2" t="s">
        <v>27595</v>
      </c>
      <c r="C13943" s="6" t="s">
        <v>27596</v>
      </c>
      <c r="D13943" s="3" t="s">
        <v>4142</v>
      </c>
    </row>
    <row r="13944">
      <c r="A13944" s="6" t="s">
        <v>4681</v>
      </c>
      <c r="B13944" s="2" t="s">
        <v>27597</v>
      </c>
      <c r="C13944" s="6" t="s">
        <v>27598</v>
      </c>
      <c r="D13944" s="3" t="s">
        <v>4142</v>
      </c>
    </row>
    <row r="13945">
      <c r="A13945" s="6" t="s">
        <v>4681</v>
      </c>
      <c r="B13945" s="2" t="s">
        <v>27599</v>
      </c>
      <c r="C13945" s="6" t="s">
        <v>27600</v>
      </c>
      <c r="D13945" s="3" t="s">
        <v>4142</v>
      </c>
    </row>
    <row r="13946">
      <c r="A13946" s="6" t="s">
        <v>4681</v>
      </c>
      <c r="B13946" s="2" t="s">
        <v>27601</v>
      </c>
      <c r="C13946" s="6" t="s">
        <v>27602</v>
      </c>
      <c r="D13946" s="3" t="s">
        <v>4144</v>
      </c>
    </row>
    <row r="13947">
      <c r="A13947" s="6" t="s">
        <v>4681</v>
      </c>
      <c r="B13947" s="2" t="s">
        <v>27603</v>
      </c>
      <c r="C13947" s="6" t="s">
        <v>27604</v>
      </c>
      <c r="D13947" s="3" t="s">
        <v>4144</v>
      </c>
    </row>
    <row r="13948">
      <c r="A13948" s="6" t="s">
        <v>4681</v>
      </c>
      <c r="B13948" s="2" t="s">
        <v>27605</v>
      </c>
      <c r="C13948" s="6" t="s">
        <v>27606</v>
      </c>
      <c r="D13948" s="3" t="s">
        <v>4144</v>
      </c>
    </row>
    <row r="13949">
      <c r="A13949" s="6" t="s">
        <v>4681</v>
      </c>
      <c r="B13949" s="2" t="s">
        <v>27607</v>
      </c>
      <c r="C13949" s="6" t="s">
        <v>27608</v>
      </c>
      <c r="D13949" s="3" t="s">
        <v>4144</v>
      </c>
    </row>
    <row r="13950">
      <c r="A13950" s="6" t="s">
        <v>4681</v>
      </c>
      <c r="B13950" s="2" t="s">
        <v>27609</v>
      </c>
      <c r="C13950" s="6" t="s">
        <v>27610</v>
      </c>
      <c r="D13950" s="3" t="s">
        <v>4144</v>
      </c>
    </row>
    <row r="13951">
      <c r="A13951" s="6" t="s">
        <v>4681</v>
      </c>
      <c r="B13951" s="2" t="s">
        <v>27611</v>
      </c>
      <c r="C13951" s="6" t="s">
        <v>27612</v>
      </c>
      <c r="D13951" s="3" t="s">
        <v>4144</v>
      </c>
    </row>
    <row r="13952">
      <c r="A13952" s="6" t="s">
        <v>4681</v>
      </c>
      <c r="B13952" s="2" t="s">
        <v>27613</v>
      </c>
      <c r="C13952" s="6" t="s">
        <v>27614</v>
      </c>
      <c r="D13952" s="3" t="s">
        <v>4144</v>
      </c>
    </row>
    <row r="13953">
      <c r="A13953" s="6" t="s">
        <v>4681</v>
      </c>
      <c r="B13953" s="2" t="s">
        <v>27615</v>
      </c>
      <c r="C13953" s="6" t="s">
        <v>27616</v>
      </c>
      <c r="D13953" s="3" t="s">
        <v>4144</v>
      </c>
    </row>
    <row r="13954">
      <c r="A13954" s="6" t="s">
        <v>4681</v>
      </c>
      <c r="B13954" s="2" t="s">
        <v>27617</v>
      </c>
      <c r="C13954" s="6" t="s">
        <v>27618</v>
      </c>
      <c r="D13954" s="3" t="s">
        <v>4144</v>
      </c>
    </row>
    <row r="13955">
      <c r="A13955" s="6" t="s">
        <v>4681</v>
      </c>
      <c r="B13955" s="2" t="s">
        <v>27619</v>
      </c>
      <c r="C13955" s="6" t="s">
        <v>27620</v>
      </c>
      <c r="D13955" s="3" t="s">
        <v>4144</v>
      </c>
    </row>
    <row r="13956">
      <c r="A13956" s="6" t="s">
        <v>4681</v>
      </c>
      <c r="B13956" s="2" t="s">
        <v>27621</v>
      </c>
      <c r="C13956" s="6" t="s">
        <v>27622</v>
      </c>
      <c r="D13956" s="3" t="s">
        <v>4146</v>
      </c>
    </row>
    <row r="13957">
      <c r="A13957" s="6" t="s">
        <v>4681</v>
      </c>
      <c r="B13957" s="2" t="s">
        <v>27623</v>
      </c>
      <c r="C13957" s="6" t="s">
        <v>27624</v>
      </c>
      <c r="D13957" s="3" t="s">
        <v>4146</v>
      </c>
    </row>
    <row r="13958">
      <c r="A13958" s="6" t="s">
        <v>4681</v>
      </c>
      <c r="B13958" s="2" t="s">
        <v>27625</v>
      </c>
      <c r="C13958" s="6" t="s">
        <v>27626</v>
      </c>
      <c r="D13958" s="3" t="s">
        <v>4146</v>
      </c>
    </row>
    <row r="13959">
      <c r="A13959" s="6" t="s">
        <v>4681</v>
      </c>
      <c r="B13959" s="2" t="s">
        <v>27627</v>
      </c>
      <c r="C13959" s="6" t="s">
        <v>27628</v>
      </c>
      <c r="D13959" s="3" t="s">
        <v>4146</v>
      </c>
    </row>
    <row r="13960">
      <c r="A13960" s="6" t="s">
        <v>4681</v>
      </c>
      <c r="B13960" s="2" t="s">
        <v>27629</v>
      </c>
      <c r="C13960" s="6" t="s">
        <v>27630</v>
      </c>
      <c r="D13960" s="3" t="s">
        <v>4146</v>
      </c>
    </row>
    <row r="13961">
      <c r="A13961" s="6" t="s">
        <v>4681</v>
      </c>
      <c r="B13961" s="2" t="s">
        <v>27631</v>
      </c>
      <c r="C13961" s="6" t="s">
        <v>27632</v>
      </c>
      <c r="D13961" s="3" t="s">
        <v>4146</v>
      </c>
    </row>
    <row r="13962">
      <c r="A13962" s="6" t="s">
        <v>4681</v>
      </c>
      <c r="B13962" s="2" t="s">
        <v>27633</v>
      </c>
      <c r="C13962" s="6" t="s">
        <v>27634</v>
      </c>
      <c r="D13962" s="3" t="s">
        <v>4146</v>
      </c>
    </row>
    <row r="13963">
      <c r="A13963" s="6" t="s">
        <v>4681</v>
      </c>
      <c r="B13963" s="2" t="s">
        <v>27635</v>
      </c>
      <c r="C13963" s="6" t="s">
        <v>27636</v>
      </c>
      <c r="D13963" s="3" t="s">
        <v>4146</v>
      </c>
    </row>
    <row r="13964">
      <c r="A13964" s="6" t="s">
        <v>4681</v>
      </c>
      <c r="B13964" s="2" t="s">
        <v>27637</v>
      </c>
      <c r="C13964" s="6" t="s">
        <v>27638</v>
      </c>
      <c r="D13964" s="3" t="s">
        <v>4148</v>
      </c>
    </row>
    <row r="13965">
      <c r="A13965" s="6" t="s">
        <v>4681</v>
      </c>
      <c r="B13965" s="2" t="s">
        <v>27639</v>
      </c>
      <c r="C13965" s="6" t="s">
        <v>27640</v>
      </c>
      <c r="D13965" s="3" t="s">
        <v>4148</v>
      </c>
    </row>
    <row r="13966">
      <c r="A13966" s="6" t="s">
        <v>4681</v>
      </c>
      <c r="B13966" s="2" t="s">
        <v>27641</v>
      </c>
      <c r="C13966" s="6" t="s">
        <v>27642</v>
      </c>
      <c r="D13966" s="3" t="s">
        <v>4148</v>
      </c>
    </row>
    <row r="13967">
      <c r="A13967" s="6" t="s">
        <v>4681</v>
      </c>
      <c r="B13967" s="2" t="s">
        <v>27643</v>
      </c>
      <c r="C13967" s="6" t="s">
        <v>27644</v>
      </c>
      <c r="D13967" s="3" t="s">
        <v>4148</v>
      </c>
    </row>
    <row r="13968">
      <c r="A13968" s="6" t="s">
        <v>4681</v>
      </c>
      <c r="B13968" s="2" t="s">
        <v>27645</v>
      </c>
      <c r="C13968" s="6" t="s">
        <v>27646</v>
      </c>
      <c r="D13968" s="3" t="s">
        <v>4148</v>
      </c>
    </row>
    <row r="13969">
      <c r="A13969" s="6" t="s">
        <v>4681</v>
      </c>
      <c r="B13969" s="2" t="s">
        <v>27647</v>
      </c>
      <c r="C13969" s="6" t="s">
        <v>27648</v>
      </c>
      <c r="D13969" s="3" t="s">
        <v>4148</v>
      </c>
    </row>
    <row r="13970">
      <c r="A13970" s="6" t="s">
        <v>4681</v>
      </c>
      <c r="B13970" s="2" t="s">
        <v>27649</v>
      </c>
      <c r="C13970" s="6" t="s">
        <v>27650</v>
      </c>
      <c r="D13970" s="3" t="s">
        <v>4148</v>
      </c>
    </row>
    <row r="13971">
      <c r="A13971" s="6" t="s">
        <v>4681</v>
      </c>
      <c r="B13971" s="2" t="s">
        <v>27651</v>
      </c>
      <c r="C13971" s="6" t="s">
        <v>27652</v>
      </c>
      <c r="D13971" s="3" t="s">
        <v>4148</v>
      </c>
    </row>
    <row r="13972">
      <c r="A13972" s="6" t="s">
        <v>4681</v>
      </c>
      <c r="B13972" s="2" t="s">
        <v>27653</v>
      </c>
      <c r="C13972" s="6" t="s">
        <v>27654</v>
      </c>
      <c r="D13972" s="3" t="s">
        <v>4148</v>
      </c>
    </row>
    <row r="13973">
      <c r="A13973" s="6" t="s">
        <v>4681</v>
      </c>
      <c r="B13973" s="2" t="s">
        <v>27655</v>
      </c>
      <c r="C13973" s="6" t="s">
        <v>27656</v>
      </c>
      <c r="D13973" s="3" t="s">
        <v>4148</v>
      </c>
    </row>
    <row r="13974">
      <c r="A13974" s="6" t="s">
        <v>4681</v>
      </c>
      <c r="B13974" s="2" t="s">
        <v>27657</v>
      </c>
      <c r="C13974" s="6" t="s">
        <v>27658</v>
      </c>
      <c r="D13974" s="3" t="s">
        <v>4150</v>
      </c>
    </row>
    <row r="13975">
      <c r="A13975" s="6" t="s">
        <v>4681</v>
      </c>
      <c r="B13975" s="2" t="s">
        <v>27659</v>
      </c>
      <c r="C13975" s="6" t="s">
        <v>27660</v>
      </c>
      <c r="D13975" s="3" t="s">
        <v>4150</v>
      </c>
    </row>
    <row r="13976">
      <c r="A13976" s="6" t="s">
        <v>4681</v>
      </c>
      <c r="B13976" s="2" t="s">
        <v>27661</v>
      </c>
      <c r="C13976" s="6" t="s">
        <v>27662</v>
      </c>
      <c r="D13976" s="3" t="s">
        <v>4150</v>
      </c>
    </row>
    <row r="13977">
      <c r="A13977" s="6" t="s">
        <v>4681</v>
      </c>
      <c r="B13977" s="2" t="s">
        <v>27663</v>
      </c>
      <c r="C13977" s="6" t="s">
        <v>27664</v>
      </c>
      <c r="D13977" s="3" t="s">
        <v>4150</v>
      </c>
    </row>
    <row r="13978">
      <c r="A13978" s="6" t="s">
        <v>4681</v>
      </c>
      <c r="B13978" s="2" t="s">
        <v>27665</v>
      </c>
      <c r="C13978" s="6" t="s">
        <v>27666</v>
      </c>
      <c r="D13978" s="3" t="s">
        <v>4150</v>
      </c>
    </row>
    <row r="13979">
      <c r="A13979" s="6" t="s">
        <v>4681</v>
      </c>
      <c r="B13979" s="2" t="s">
        <v>27667</v>
      </c>
      <c r="C13979" s="6" t="s">
        <v>27668</v>
      </c>
      <c r="D13979" s="3" t="s">
        <v>4150</v>
      </c>
    </row>
    <row r="13980">
      <c r="A13980" s="6" t="s">
        <v>4681</v>
      </c>
      <c r="B13980" s="2" t="s">
        <v>27669</v>
      </c>
      <c r="C13980" s="6" t="s">
        <v>27670</v>
      </c>
      <c r="D13980" s="3" t="s">
        <v>4150</v>
      </c>
    </row>
    <row r="13981">
      <c r="A13981" s="6" t="s">
        <v>4681</v>
      </c>
      <c r="B13981" s="2" t="s">
        <v>27671</v>
      </c>
      <c r="C13981" s="6" t="s">
        <v>27672</v>
      </c>
      <c r="D13981" s="3" t="s">
        <v>4150</v>
      </c>
    </row>
    <row r="13982">
      <c r="A13982" s="6" t="s">
        <v>4681</v>
      </c>
      <c r="B13982" s="2" t="s">
        <v>27673</v>
      </c>
      <c r="C13982" s="6" t="s">
        <v>27674</v>
      </c>
      <c r="D13982" s="3" t="s">
        <v>4150</v>
      </c>
    </row>
    <row r="13983">
      <c r="A13983" s="6" t="s">
        <v>4681</v>
      </c>
      <c r="B13983" s="2" t="s">
        <v>27675</v>
      </c>
      <c r="C13983" s="6" t="s">
        <v>27676</v>
      </c>
      <c r="D13983" s="3" t="s">
        <v>4150</v>
      </c>
    </row>
    <row r="13984">
      <c r="A13984" s="6" t="s">
        <v>4681</v>
      </c>
      <c r="B13984" s="2" t="s">
        <v>27677</v>
      </c>
      <c r="C13984" s="6" t="s">
        <v>27678</v>
      </c>
      <c r="D13984" s="3" t="s">
        <v>4152</v>
      </c>
    </row>
    <row r="13985">
      <c r="A13985" s="6" t="s">
        <v>4681</v>
      </c>
      <c r="B13985" s="2" t="s">
        <v>27679</v>
      </c>
      <c r="C13985" s="6" t="s">
        <v>27680</v>
      </c>
      <c r="D13985" s="3" t="s">
        <v>4152</v>
      </c>
    </row>
    <row r="13986">
      <c r="A13986" s="6" t="s">
        <v>4681</v>
      </c>
      <c r="B13986" s="2" t="s">
        <v>27681</v>
      </c>
      <c r="C13986" s="6" t="s">
        <v>27682</v>
      </c>
      <c r="D13986" s="3" t="s">
        <v>4152</v>
      </c>
    </row>
    <row r="13987">
      <c r="A13987" s="6" t="s">
        <v>4681</v>
      </c>
      <c r="B13987" s="2" t="s">
        <v>27683</v>
      </c>
      <c r="C13987" s="6" t="s">
        <v>27684</v>
      </c>
      <c r="D13987" s="3" t="s">
        <v>4152</v>
      </c>
    </row>
    <row r="13988">
      <c r="A13988" s="6" t="s">
        <v>4681</v>
      </c>
      <c r="B13988" s="2" t="s">
        <v>27685</v>
      </c>
      <c r="C13988" s="6" t="s">
        <v>27686</v>
      </c>
      <c r="D13988" s="3" t="s">
        <v>4152</v>
      </c>
    </row>
    <row r="13989">
      <c r="A13989" s="6" t="s">
        <v>4681</v>
      </c>
      <c r="B13989" s="2" t="s">
        <v>27687</v>
      </c>
      <c r="C13989" s="6" t="s">
        <v>27688</v>
      </c>
      <c r="D13989" s="3" t="s">
        <v>4152</v>
      </c>
    </row>
    <row r="13990">
      <c r="A13990" s="6" t="s">
        <v>4681</v>
      </c>
      <c r="B13990" s="2" t="s">
        <v>27689</v>
      </c>
      <c r="C13990" s="6" t="s">
        <v>27690</v>
      </c>
      <c r="D13990" s="3" t="s">
        <v>4152</v>
      </c>
    </row>
    <row r="13991">
      <c r="A13991" s="6" t="s">
        <v>4681</v>
      </c>
      <c r="B13991" s="2" t="s">
        <v>27691</v>
      </c>
      <c r="C13991" s="6" t="s">
        <v>27692</v>
      </c>
      <c r="D13991" s="3" t="s">
        <v>4152</v>
      </c>
    </row>
    <row r="13992">
      <c r="A13992" s="6" t="s">
        <v>4681</v>
      </c>
      <c r="B13992" s="2" t="s">
        <v>27693</v>
      </c>
      <c r="C13992" s="6" t="s">
        <v>27694</v>
      </c>
      <c r="D13992" s="3" t="s">
        <v>4152</v>
      </c>
    </row>
    <row r="13993">
      <c r="A13993" s="6" t="s">
        <v>4681</v>
      </c>
      <c r="B13993" s="2" t="s">
        <v>27695</v>
      </c>
      <c r="C13993" s="6" t="s">
        <v>27696</v>
      </c>
      <c r="D13993" s="3" t="s">
        <v>4154</v>
      </c>
    </row>
    <row r="13994">
      <c r="A13994" s="6" t="s">
        <v>4681</v>
      </c>
      <c r="B13994" s="2" t="s">
        <v>27697</v>
      </c>
      <c r="C13994" s="6" t="s">
        <v>27698</v>
      </c>
      <c r="D13994" s="3" t="s">
        <v>4154</v>
      </c>
    </row>
    <row r="13995">
      <c r="A13995" s="6" t="s">
        <v>4681</v>
      </c>
      <c r="B13995" s="2" t="s">
        <v>27699</v>
      </c>
      <c r="C13995" s="6" t="s">
        <v>27700</v>
      </c>
      <c r="D13995" s="3" t="s">
        <v>4154</v>
      </c>
    </row>
    <row r="13996">
      <c r="A13996" s="6" t="s">
        <v>4681</v>
      </c>
      <c r="B13996" s="2" t="s">
        <v>27701</v>
      </c>
      <c r="C13996" s="6" t="s">
        <v>27702</v>
      </c>
      <c r="D13996" s="3" t="s">
        <v>4154</v>
      </c>
    </row>
    <row r="13997">
      <c r="A13997" s="6" t="s">
        <v>4681</v>
      </c>
      <c r="B13997" s="2" t="s">
        <v>27703</v>
      </c>
      <c r="C13997" s="6" t="s">
        <v>27704</v>
      </c>
      <c r="D13997" s="3" t="s">
        <v>4154</v>
      </c>
    </row>
    <row r="13998">
      <c r="A13998" s="6" t="s">
        <v>4681</v>
      </c>
      <c r="B13998" s="2" t="s">
        <v>27705</v>
      </c>
      <c r="C13998" s="6" t="s">
        <v>27706</v>
      </c>
      <c r="D13998" s="3" t="s">
        <v>4154</v>
      </c>
    </row>
    <row r="13999">
      <c r="A13999" s="6" t="s">
        <v>4681</v>
      </c>
      <c r="B13999" s="2" t="s">
        <v>27707</v>
      </c>
      <c r="C13999" s="6" t="s">
        <v>27708</v>
      </c>
      <c r="D13999" s="3" t="s">
        <v>4156</v>
      </c>
    </row>
    <row r="14000">
      <c r="A14000" s="6" t="s">
        <v>4681</v>
      </c>
      <c r="B14000" s="2" t="s">
        <v>27709</v>
      </c>
      <c r="C14000" s="6" t="s">
        <v>27710</v>
      </c>
      <c r="D14000" s="3" t="s">
        <v>4156</v>
      </c>
    </row>
    <row r="14001">
      <c r="A14001" s="6" t="s">
        <v>4681</v>
      </c>
      <c r="B14001" s="2" t="s">
        <v>27711</v>
      </c>
      <c r="C14001" s="6" t="s">
        <v>27712</v>
      </c>
      <c r="D14001" s="3" t="s">
        <v>4156</v>
      </c>
    </row>
    <row r="14002">
      <c r="A14002" s="6" t="s">
        <v>4681</v>
      </c>
      <c r="B14002" s="2" t="s">
        <v>27713</v>
      </c>
      <c r="C14002" s="6" t="s">
        <v>27714</v>
      </c>
      <c r="D14002" s="3" t="s">
        <v>4156</v>
      </c>
    </row>
    <row r="14003">
      <c r="A14003" s="6" t="s">
        <v>4681</v>
      </c>
      <c r="B14003" s="2" t="s">
        <v>27715</v>
      </c>
      <c r="C14003" s="6" t="s">
        <v>27716</v>
      </c>
      <c r="D14003" s="3" t="s">
        <v>4156</v>
      </c>
    </row>
    <row r="14004">
      <c r="A14004" s="6" t="s">
        <v>4681</v>
      </c>
      <c r="B14004" s="2" t="s">
        <v>27717</v>
      </c>
      <c r="C14004" s="6" t="s">
        <v>27718</v>
      </c>
      <c r="D14004" s="3" t="s">
        <v>4156</v>
      </c>
    </row>
    <row r="14005">
      <c r="A14005" s="6" t="s">
        <v>4681</v>
      </c>
      <c r="B14005" s="2" t="s">
        <v>27719</v>
      </c>
      <c r="C14005" s="6" t="s">
        <v>27720</v>
      </c>
      <c r="D14005" s="3" t="s">
        <v>4156</v>
      </c>
    </row>
    <row r="14006">
      <c r="A14006" s="6" t="s">
        <v>4681</v>
      </c>
      <c r="B14006" s="2" t="s">
        <v>27721</v>
      </c>
      <c r="C14006" s="6" t="s">
        <v>27722</v>
      </c>
      <c r="D14006" s="3" t="s">
        <v>4156</v>
      </c>
    </row>
    <row r="14007">
      <c r="A14007" s="6" t="s">
        <v>4681</v>
      </c>
      <c r="B14007" s="2" t="s">
        <v>27723</v>
      </c>
      <c r="C14007" s="6" t="s">
        <v>27724</v>
      </c>
      <c r="D14007" s="3" t="s">
        <v>4156</v>
      </c>
    </row>
    <row r="14008">
      <c r="A14008" s="6" t="s">
        <v>4681</v>
      </c>
      <c r="B14008" s="2" t="s">
        <v>27725</v>
      </c>
      <c r="C14008" s="6" t="s">
        <v>27726</v>
      </c>
      <c r="D14008" s="3" t="s">
        <v>4156</v>
      </c>
    </row>
    <row r="14009">
      <c r="A14009" s="6" t="s">
        <v>4681</v>
      </c>
      <c r="B14009" s="2" t="s">
        <v>27727</v>
      </c>
      <c r="C14009" s="6" t="s">
        <v>27728</v>
      </c>
      <c r="D14009" s="3" t="s">
        <v>4159</v>
      </c>
    </row>
    <row r="14010">
      <c r="A14010" s="6" t="s">
        <v>4681</v>
      </c>
      <c r="B14010" s="2" t="s">
        <v>27729</v>
      </c>
      <c r="C14010" s="6" t="s">
        <v>27730</v>
      </c>
      <c r="D14010" s="3" t="s">
        <v>4159</v>
      </c>
    </row>
    <row r="14011">
      <c r="A14011" s="6" t="s">
        <v>4681</v>
      </c>
      <c r="B14011" s="2" t="s">
        <v>27731</v>
      </c>
      <c r="C14011" s="6" t="s">
        <v>27732</v>
      </c>
      <c r="D14011" s="3" t="s">
        <v>4159</v>
      </c>
    </row>
    <row r="14012">
      <c r="A14012" s="6" t="s">
        <v>4681</v>
      </c>
      <c r="B14012" s="2" t="s">
        <v>27733</v>
      </c>
      <c r="C14012" s="6" t="s">
        <v>27734</v>
      </c>
      <c r="D14012" s="3" t="s">
        <v>4159</v>
      </c>
    </row>
    <row r="14013">
      <c r="A14013" s="6" t="s">
        <v>4681</v>
      </c>
      <c r="B14013" s="2" t="s">
        <v>27735</v>
      </c>
      <c r="C14013" s="6" t="s">
        <v>27736</v>
      </c>
      <c r="D14013" s="3" t="s">
        <v>4159</v>
      </c>
    </row>
    <row r="14014">
      <c r="A14014" s="6" t="s">
        <v>4681</v>
      </c>
      <c r="B14014" s="2" t="s">
        <v>27737</v>
      </c>
      <c r="C14014" s="6" t="s">
        <v>27738</v>
      </c>
      <c r="D14014" s="3" t="s">
        <v>4159</v>
      </c>
    </row>
    <row r="14015">
      <c r="A14015" s="6" t="s">
        <v>4681</v>
      </c>
      <c r="B14015" s="2" t="s">
        <v>27739</v>
      </c>
      <c r="C14015" s="6" t="s">
        <v>27740</v>
      </c>
      <c r="D14015" s="3" t="s">
        <v>4159</v>
      </c>
    </row>
    <row r="14016">
      <c r="A14016" s="6" t="s">
        <v>4681</v>
      </c>
      <c r="B14016" s="2" t="s">
        <v>27741</v>
      </c>
      <c r="C14016" s="6" t="s">
        <v>27742</v>
      </c>
      <c r="D14016" s="3" t="s">
        <v>4159</v>
      </c>
    </row>
    <row r="14017">
      <c r="A14017" s="6" t="s">
        <v>4681</v>
      </c>
      <c r="B14017" s="2" t="s">
        <v>27743</v>
      </c>
      <c r="C14017" s="6" t="s">
        <v>27744</v>
      </c>
      <c r="D14017" s="3" t="s">
        <v>4159</v>
      </c>
    </row>
    <row r="14018">
      <c r="A14018" s="6" t="s">
        <v>4681</v>
      </c>
      <c r="B14018" s="2" t="s">
        <v>27745</v>
      </c>
      <c r="C14018" s="6" t="s">
        <v>27746</v>
      </c>
      <c r="D14018" s="3" t="s">
        <v>4159</v>
      </c>
    </row>
    <row r="14019">
      <c r="A14019" s="6" t="s">
        <v>4681</v>
      </c>
      <c r="B14019" s="2" t="s">
        <v>27747</v>
      </c>
      <c r="C14019" s="6" t="s">
        <v>27748</v>
      </c>
      <c r="D14019" s="3" t="s">
        <v>4161</v>
      </c>
    </row>
    <row r="14020">
      <c r="A14020" s="6" t="s">
        <v>4681</v>
      </c>
      <c r="B14020" s="2" t="s">
        <v>27749</v>
      </c>
      <c r="C14020" s="6" t="s">
        <v>27750</v>
      </c>
      <c r="D14020" s="3" t="s">
        <v>4161</v>
      </c>
    </row>
    <row r="14021">
      <c r="A14021" s="6" t="s">
        <v>4681</v>
      </c>
      <c r="B14021" s="2" t="s">
        <v>27751</v>
      </c>
      <c r="C14021" s="6" t="s">
        <v>27752</v>
      </c>
      <c r="D14021" s="3" t="s">
        <v>4161</v>
      </c>
    </row>
    <row r="14022">
      <c r="A14022" s="6" t="s">
        <v>4681</v>
      </c>
      <c r="B14022" s="2" t="s">
        <v>27753</v>
      </c>
      <c r="C14022" s="6" t="s">
        <v>27754</v>
      </c>
      <c r="D14022" s="3" t="s">
        <v>4161</v>
      </c>
    </row>
    <row r="14023">
      <c r="A14023" s="6" t="s">
        <v>4681</v>
      </c>
      <c r="B14023" s="2" t="s">
        <v>27755</v>
      </c>
      <c r="C14023" s="6" t="s">
        <v>27756</v>
      </c>
      <c r="D14023" s="3" t="s">
        <v>4161</v>
      </c>
    </row>
    <row r="14024">
      <c r="A14024" s="6" t="s">
        <v>4681</v>
      </c>
      <c r="B14024" s="2" t="s">
        <v>27757</v>
      </c>
      <c r="C14024" s="6" t="s">
        <v>27758</v>
      </c>
      <c r="D14024" s="3" t="s">
        <v>4161</v>
      </c>
    </row>
    <row r="14025">
      <c r="A14025" s="6" t="s">
        <v>4681</v>
      </c>
      <c r="B14025" s="2" t="s">
        <v>27759</v>
      </c>
      <c r="C14025" s="6" t="s">
        <v>27760</v>
      </c>
      <c r="D14025" s="3" t="s">
        <v>4161</v>
      </c>
    </row>
    <row r="14026">
      <c r="A14026" s="6" t="s">
        <v>4681</v>
      </c>
      <c r="B14026" s="2" t="s">
        <v>27761</v>
      </c>
      <c r="C14026" s="6" t="s">
        <v>27762</v>
      </c>
      <c r="D14026" s="3" t="s">
        <v>4161</v>
      </c>
    </row>
    <row r="14027">
      <c r="A14027" s="6" t="s">
        <v>4681</v>
      </c>
      <c r="B14027" s="2" t="s">
        <v>27763</v>
      </c>
      <c r="C14027" s="6" t="s">
        <v>27764</v>
      </c>
      <c r="D14027" s="3" t="s">
        <v>4161</v>
      </c>
    </row>
    <row r="14028">
      <c r="A14028" s="6" t="s">
        <v>4681</v>
      </c>
      <c r="B14028" s="2" t="s">
        <v>27765</v>
      </c>
      <c r="C14028" s="6" t="s">
        <v>27766</v>
      </c>
      <c r="D14028" s="3" t="s">
        <v>4163</v>
      </c>
    </row>
    <row r="14029">
      <c r="A14029" s="6" t="s">
        <v>4681</v>
      </c>
      <c r="B14029" s="2" t="s">
        <v>27767</v>
      </c>
      <c r="C14029" s="6" t="s">
        <v>27768</v>
      </c>
      <c r="D14029" s="3" t="s">
        <v>4163</v>
      </c>
    </row>
    <row r="14030">
      <c r="A14030" s="6" t="s">
        <v>4681</v>
      </c>
      <c r="B14030" s="2" t="s">
        <v>27769</v>
      </c>
      <c r="C14030" s="6" t="s">
        <v>27770</v>
      </c>
      <c r="D14030" s="3" t="s">
        <v>4163</v>
      </c>
    </row>
    <row r="14031">
      <c r="A14031" s="6" t="s">
        <v>4681</v>
      </c>
      <c r="B14031" s="2" t="s">
        <v>27771</v>
      </c>
      <c r="C14031" s="6" t="s">
        <v>27772</v>
      </c>
      <c r="D14031" s="3" t="s">
        <v>4163</v>
      </c>
    </row>
    <row r="14032">
      <c r="A14032" s="6" t="s">
        <v>4681</v>
      </c>
      <c r="B14032" s="2" t="s">
        <v>27773</v>
      </c>
      <c r="C14032" s="6" t="s">
        <v>27774</v>
      </c>
      <c r="D14032" s="3" t="s">
        <v>4163</v>
      </c>
    </row>
    <row r="14033">
      <c r="A14033" s="6" t="s">
        <v>4681</v>
      </c>
      <c r="B14033" s="2" t="s">
        <v>27775</v>
      </c>
      <c r="C14033" s="6" t="s">
        <v>27776</v>
      </c>
      <c r="D14033" s="3" t="s">
        <v>4163</v>
      </c>
    </row>
    <row r="14034">
      <c r="A14034" s="6" t="s">
        <v>4681</v>
      </c>
      <c r="B14034" s="2" t="s">
        <v>27777</v>
      </c>
      <c r="C14034" s="6" t="s">
        <v>27778</v>
      </c>
      <c r="D14034" s="3" t="s">
        <v>4163</v>
      </c>
    </row>
    <row r="14035">
      <c r="A14035" s="6" t="s">
        <v>4681</v>
      </c>
      <c r="B14035" s="2" t="s">
        <v>27779</v>
      </c>
      <c r="C14035" s="6" t="s">
        <v>27780</v>
      </c>
      <c r="D14035" s="3" t="s">
        <v>4163</v>
      </c>
    </row>
    <row r="14036">
      <c r="A14036" s="6" t="s">
        <v>4681</v>
      </c>
      <c r="B14036" s="2" t="s">
        <v>27781</v>
      </c>
      <c r="C14036" s="6" t="s">
        <v>27782</v>
      </c>
      <c r="D14036" s="3" t="s">
        <v>4163</v>
      </c>
    </row>
    <row r="14037">
      <c r="A14037" s="6" t="s">
        <v>4681</v>
      </c>
      <c r="B14037" s="2" t="s">
        <v>27783</v>
      </c>
      <c r="C14037" s="6" t="s">
        <v>27784</v>
      </c>
      <c r="D14037" s="3" t="s">
        <v>4165</v>
      </c>
    </row>
    <row r="14038">
      <c r="A14038" s="6" t="s">
        <v>4681</v>
      </c>
      <c r="B14038" s="2" t="s">
        <v>27785</v>
      </c>
      <c r="C14038" s="6" t="s">
        <v>27786</v>
      </c>
      <c r="D14038" s="3" t="s">
        <v>4165</v>
      </c>
    </row>
    <row r="14039">
      <c r="A14039" s="6" t="s">
        <v>4681</v>
      </c>
      <c r="B14039" s="2" t="s">
        <v>27787</v>
      </c>
      <c r="C14039" s="6" t="s">
        <v>27788</v>
      </c>
      <c r="D14039" s="3" t="s">
        <v>4165</v>
      </c>
    </row>
    <row r="14040">
      <c r="A14040" s="6" t="s">
        <v>4681</v>
      </c>
      <c r="B14040" s="2" t="s">
        <v>27789</v>
      </c>
      <c r="C14040" s="6" t="s">
        <v>27790</v>
      </c>
      <c r="D14040" s="3" t="s">
        <v>4165</v>
      </c>
    </row>
    <row r="14041">
      <c r="A14041" s="6" t="s">
        <v>4681</v>
      </c>
      <c r="B14041" s="2" t="s">
        <v>27791</v>
      </c>
      <c r="C14041" s="6" t="s">
        <v>27792</v>
      </c>
      <c r="D14041" s="3" t="s">
        <v>4167</v>
      </c>
    </row>
    <row r="14042">
      <c r="A14042" s="6" t="s">
        <v>4681</v>
      </c>
      <c r="B14042" s="2" t="s">
        <v>27793</v>
      </c>
      <c r="C14042" s="6" t="s">
        <v>27794</v>
      </c>
      <c r="D14042" s="3" t="s">
        <v>4167</v>
      </c>
    </row>
    <row r="14043">
      <c r="A14043" s="6" t="s">
        <v>4681</v>
      </c>
      <c r="B14043" s="2" t="s">
        <v>27795</v>
      </c>
      <c r="C14043" s="6" t="s">
        <v>27796</v>
      </c>
      <c r="D14043" s="3" t="s">
        <v>4167</v>
      </c>
    </row>
    <row r="14044">
      <c r="A14044" s="6" t="s">
        <v>4681</v>
      </c>
      <c r="B14044" s="2" t="s">
        <v>27797</v>
      </c>
      <c r="C14044" s="6" t="s">
        <v>27798</v>
      </c>
      <c r="D14044" s="3" t="s">
        <v>4167</v>
      </c>
    </row>
    <row r="14045">
      <c r="A14045" s="6" t="s">
        <v>4681</v>
      </c>
      <c r="B14045" s="2" t="s">
        <v>27799</v>
      </c>
      <c r="C14045" s="6" t="s">
        <v>27800</v>
      </c>
      <c r="D14045" s="3" t="s">
        <v>4167</v>
      </c>
    </row>
    <row r="14046">
      <c r="A14046" s="6" t="s">
        <v>4681</v>
      </c>
      <c r="B14046" s="2" t="s">
        <v>27801</v>
      </c>
      <c r="C14046" s="6" t="s">
        <v>27802</v>
      </c>
      <c r="D14046" s="3" t="s">
        <v>4167</v>
      </c>
    </row>
    <row r="14047">
      <c r="A14047" s="6" t="s">
        <v>4681</v>
      </c>
      <c r="B14047" s="2" t="s">
        <v>27803</v>
      </c>
      <c r="C14047" s="6" t="s">
        <v>27804</v>
      </c>
      <c r="D14047" s="3" t="s">
        <v>4167</v>
      </c>
    </row>
    <row r="14048">
      <c r="A14048" s="6" t="s">
        <v>4681</v>
      </c>
      <c r="B14048" s="2" t="s">
        <v>27805</v>
      </c>
      <c r="C14048" s="6" t="s">
        <v>4170</v>
      </c>
      <c r="D14048" s="3" t="s">
        <v>4169</v>
      </c>
    </row>
    <row r="14049">
      <c r="A14049" s="6" t="s">
        <v>4681</v>
      </c>
      <c r="B14049" s="2" t="s">
        <v>27806</v>
      </c>
      <c r="C14049" s="6" t="s">
        <v>4172</v>
      </c>
      <c r="D14049" s="3" t="s">
        <v>4171</v>
      </c>
    </row>
    <row r="14050">
      <c r="A14050" s="6" t="s">
        <v>4681</v>
      </c>
      <c r="B14050" s="2" t="s">
        <v>27807</v>
      </c>
      <c r="C14050" s="6" t="s">
        <v>27808</v>
      </c>
      <c r="D14050" s="3" t="s">
        <v>4173</v>
      </c>
    </row>
    <row r="14051">
      <c r="A14051" s="6" t="s">
        <v>4681</v>
      </c>
      <c r="B14051" s="2" t="s">
        <v>27809</v>
      </c>
      <c r="C14051" s="6" t="s">
        <v>27810</v>
      </c>
      <c r="D14051" s="3" t="s">
        <v>4173</v>
      </c>
    </row>
    <row r="14052">
      <c r="A14052" s="6" t="s">
        <v>4681</v>
      </c>
      <c r="B14052" s="2" t="s">
        <v>27811</v>
      </c>
      <c r="C14052" s="6" t="s">
        <v>27812</v>
      </c>
      <c r="D14052" s="3" t="s">
        <v>4173</v>
      </c>
    </row>
    <row r="14053">
      <c r="A14053" s="6" t="s">
        <v>4681</v>
      </c>
      <c r="B14053" s="2" t="s">
        <v>27813</v>
      </c>
      <c r="C14053" s="6" t="s">
        <v>27814</v>
      </c>
      <c r="D14053" s="3" t="s">
        <v>4173</v>
      </c>
    </row>
    <row r="14054">
      <c r="A14054" s="6" t="s">
        <v>4681</v>
      </c>
      <c r="B14054" s="2" t="s">
        <v>27815</v>
      </c>
      <c r="C14054" s="6" t="s">
        <v>27816</v>
      </c>
      <c r="D14054" s="3" t="s">
        <v>4173</v>
      </c>
    </row>
    <row r="14055">
      <c r="A14055" s="6" t="s">
        <v>4681</v>
      </c>
      <c r="B14055" s="2" t="s">
        <v>27817</v>
      </c>
      <c r="C14055" s="6" t="s">
        <v>27818</v>
      </c>
      <c r="D14055" s="3" t="s">
        <v>4176</v>
      </c>
    </row>
    <row r="14056">
      <c r="A14056" s="6" t="s">
        <v>4681</v>
      </c>
      <c r="B14056" s="2" t="s">
        <v>27819</v>
      </c>
      <c r="C14056" s="6" t="s">
        <v>27820</v>
      </c>
      <c r="D14056" s="3" t="s">
        <v>4176</v>
      </c>
    </row>
    <row r="14057">
      <c r="A14057" s="6" t="s">
        <v>4681</v>
      </c>
      <c r="B14057" s="2" t="s">
        <v>27821</v>
      </c>
      <c r="C14057" s="6" t="s">
        <v>27822</v>
      </c>
      <c r="D14057" s="3" t="s">
        <v>4176</v>
      </c>
    </row>
    <row r="14058">
      <c r="A14058" s="6" t="s">
        <v>4681</v>
      </c>
      <c r="B14058" s="2" t="s">
        <v>27823</v>
      </c>
      <c r="C14058" s="6" t="s">
        <v>27824</v>
      </c>
      <c r="D14058" s="3" t="s">
        <v>4176</v>
      </c>
    </row>
    <row r="14059">
      <c r="A14059" s="6" t="s">
        <v>4681</v>
      </c>
      <c r="B14059" s="2" t="s">
        <v>27825</v>
      </c>
      <c r="C14059" s="6" t="s">
        <v>27826</v>
      </c>
      <c r="D14059" s="3" t="s">
        <v>4176</v>
      </c>
    </row>
    <row r="14060">
      <c r="A14060" s="6" t="s">
        <v>4681</v>
      </c>
      <c r="B14060" s="2" t="s">
        <v>27827</v>
      </c>
      <c r="C14060" s="6" t="s">
        <v>27828</v>
      </c>
      <c r="D14060" s="3" t="s">
        <v>4178</v>
      </c>
    </row>
    <row r="14061">
      <c r="A14061" s="6" t="s">
        <v>4681</v>
      </c>
      <c r="B14061" s="2" t="s">
        <v>27829</v>
      </c>
      <c r="C14061" s="6" t="s">
        <v>27830</v>
      </c>
      <c r="D14061" s="3" t="s">
        <v>4178</v>
      </c>
    </row>
    <row r="14062">
      <c r="A14062" s="6" t="s">
        <v>4681</v>
      </c>
      <c r="B14062" s="2" t="s">
        <v>27831</v>
      </c>
      <c r="C14062" s="6" t="s">
        <v>27832</v>
      </c>
      <c r="D14062" s="3" t="s">
        <v>4178</v>
      </c>
    </row>
    <row r="14063">
      <c r="A14063" s="6" t="s">
        <v>4681</v>
      </c>
      <c r="B14063" s="2" t="s">
        <v>27833</v>
      </c>
      <c r="C14063" s="6" t="s">
        <v>27834</v>
      </c>
      <c r="D14063" s="3" t="s">
        <v>4178</v>
      </c>
    </row>
    <row r="14064">
      <c r="A14064" s="6" t="s">
        <v>4681</v>
      </c>
      <c r="B14064" s="2" t="s">
        <v>27835</v>
      </c>
      <c r="C14064" s="6" t="s">
        <v>27836</v>
      </c>
      <c r="D14064" s="3" t="s">
        <v>4178</v>
      </c>
    </row>
    <row r="14065">
      <c r="A14065" s="6" t="s">
        <v>4681</v>
      </c>
      <c r="B14065" s="2" t="s">
        <v>27837</v>
      </c>
      <c r="C14065" s="6" t="s">
        <v>27838</v>
      </c>
      <c r="D14065" s="3" t="s">
        <v>4180</v>
      </c>
    </row>
    <row r="14066">
      <c r="A14066" s="6" t="s">
        <v>4681</v>
      </c>
      <c r="B14066" s="2" t="s">
        <v>27839</v>
      </c>
      <c r="C14066" s="6" t="s">
        <v>27840</v>
      </c>
      <c r="D14066" s="3" t="s">
        <v>4180</v>
      </c>
    </row>
    <row r="14067">
      <c r="A14067" s="6" t="s">
        <v>4681</v>
      </c>
      <c r="B14067" s="2" t="s">
        <v>27841</v>
      </c>
      <c r="C14067" s="6" t="s">
        <v>27842</v>
      </c>
      <c r="D14067" s="3" t="s">
        <v>4180</v>
      </c>
    </row>
    <row r="14068">
      <c r="A14068" s="6" t="s">
        <v>4681</v>
      </c>
      <c r="B14068" s="2" t="s">
        <v>27843</v>
      </c>
      <c r="C14068" s="6" t="s">
        <v>27844</v>
      </c>
      <c r="D14068" s="3" t="s">
        <v>4180</v>
      </c>
    </row>
    <row r="14069">
      <c r="A14069" s="6" t="s">
        <v>4681</v>
      </c>
      <c r="B14069" s="2" t="s">
        <v>27845</v>
      </c>
      <c r="C14069" s="6" t="s">
        <v>27846</v>
      </c>
      <c r="D14069" s="3" t="s">
        <v>4180</v>
      </c>
    </row>
    <row r="14070">
      <c r="A14070" s="6" t="s">
        <v>4681</v>
      </c>
      <c r="B14070" s="2" t="s">
        <v>27847</v>
      </c>
      <c r="C14070" s="6" t="s">
        <v>27848</v>
      </c>
      <c r="D14070" s="3" t="s">
        <v>4182</v>
      </c>
    </row>
    <row r="14071">
      <c r="A14071" s="6" t="s">
        <v>4681</v>
      </c>
      <c r="B14071" s="2" t="s">
        <v>27849</v>
      </c>
      <c r="C14071" s="6" t="s">
        <v>27850</v>
      </c>
      <c r="D14071" s="3" t="s">
        <v>4182</v>
      </c>
    </row>
    <row r="14072">
      <c r="A14072" s="6" t="s">
        <v>4681</v>
      </c>
      <c r="B14072" s="2" t="s">
        <v>27851</v>
      </c>
      <c r="C14072" s="6" t="s">
        <v>27852</v>
      </c>
      <c r="D14072" s="3" t="s">
        <v>4182</v>
      </c>
    </row>
    <row r="14073">
      <c r="A14073" s="6" t="s">
        <v>4681</v>
      </c>
      <c r="B14073" s="2" t="s">
        <v>27853</v>
      </c>
      <c r="C14073" s="6" t="s">
        <v>27854</v>
      </c>
      <c r="D14073" s="3" t="s">
        <v>4182</v>
      </c>
    </row>
    <row r="14074">
      <c r="A14074" s="6" t="s">
        <v>4681</v>
      </c>
      <c r="B14074" s="2" t="s">
        <v>27855</v>
      </c>
      <c r="C14074" s="6" t="s">
        <v>27856</v>
      </c>
      <c r="D14074" s="3" t="s">
        <v>4182</v>
      </c>
    </row>
    <row r="14075">
      <c r="A14075" s="6" t="s">
        <v>4681</v>
      </c>
      <c r="B14075" s="2" t="s">
        <v>27857</v>
      </c>
      <c r="C14075" s="6" t="s">
        <v>27858</v>
      </c>
      <c r="D14075" s="3" t="s">
        <v>4184</v>
      </c>
    </row>
    <row r="14076">
      <c r="A14076" s="6" t="s">
        <v>4681</v>
      </c>
      <c r="B14076" s="2" t="s">
        <v>27859</v>
      </c>
      <c r="C14076" s="6" t="s">
        <v>27860</v>
      </c>
      <c r="D14076" s="3" t="s">
        <v>4184</v>
      </c>
    </row>
    <row r="14077">
      <c r="A14077" s="6" t="s">
        <v>4681</v>
      </c>
      <c r="B14077" s="2" t="s">
        <v>27861</v>
      </c>
      <c r="C14077" s="6" t="s">
        <v>27862</v>
      </c>
      <c r="D14077" s="3" t="s">
        <v>4184</v>
      </c>
    </row>
    <row r="14078">
      <c r="A14078" s="6" t="s">
        <v>4681</v>
      </c>
      <c r="B14078" s="2" t="s">
        <v>27863</v>
      </c>
      <c r="C14078" s="6" t="s">
        <v>27864</v>
      </c>
      <c r="D14078" s="3" t="s">
        <v>4184</v>
      </c>
    </row>
    <row r="14079">
      <c r="A14079" s="6" t="s">
        <v>4681</v>
      </c>
      <c r="B14079" s="2" t="s">
        <v>27865</v>
      </c>
      <c r="C14079" s="6" t="s">
        <v>27866</v>
      </c>
      <c r="D14079" s="3" t="s">
        <v>4184</v>
      </c>
    </row>
    <row r="14080">
      <c r="A14080" s="6" t="s">
        <v>4681</v>
      </c>
      <c r="B14080" s="2" t="s">
        <v>27867</v>
      </c>
      <c r="C14080" s="6" t="s">
        <v>27868</v>
      </c>
      <c r="D14080" s="3" t="s">
        <v>4186</v>
      </c>
    </row>
    <row r="14081">
      <c r="A14081" s="6" t="s">
        <v>4681</v>
      </c>
      <c r="B14081" s="2" t="s">
        <v>27869</v>
      </c>
      <c r="C14081" s="6" t="s">
        <v>27870</v>
      </c>
      <c r="D14081" s="3" t="s">
        <v>4186</v>
      </c>
    </row>
    <row r="14082">
      <c r="A14082" s="6" t="s">
        <v>4681</v>
      </c>
      <c r="B14082" s="2" t="s">
        <v>27871</v>
      </c>
      <c r="C14082" s="6" t="s">
        <v>27872</v>
      </c>
      <c r="D14082" s="3" t="s">
        <v>4186</v>
      </c>
    </row>
    <row r="14083">
      <c r="A14083" s="6" t="s">
        <v>4681</v>
      </c>
      <c r="B14083" s="2" t="s">
        <v>27873</v>
      </c>
      <c r="C14083" s="6" t="s">
        <v>27874</v>
      </c>
      <c r="D14083" s="3" t="s">
        <v>4186</v>
      </c>
    </row>
    <row r="14084">
      <c r="A14084" s="6" t="s">
        <v>4681</v>
      </c>
      <c r="B14084" s="2" t="s">
        <v>27875</v>
      </c>
      <c r="C14084" s="6" t="s">
        <v>27876</v>
      </c>
      <c r="D14084" s="3" t="s">
        <v>4186</v>
      </c>
    </row>
    <row r="14085">
      <c r="A14085" s="6" t="s">
        <v>4681</v>
      </c>
      <c r="B14085" s="2" t="s">
        <v>27877</v>
      </c>
      <c r="C14085" s="6" t="s">
        <v>27878</v>
      </c>
      <c r="D14085" s="3" t="s">
        <v>4188</v>
      </c>
    </row>
    <row r="14086">
      <c r="A14086" s="6" t="s">
        <v>4681</v>
      </c>
      <c r="B14086" s="2" t="s">
        <v>27879</v>
      </c>
      <c r="C14086" s="6" t="s">
        <v>27880</v>
      </c>
      <c r="D14086" s="3" t="s">
        <v>4188</v>
      </c>
    </row>
    <row r="14087">
      <c r="A14087" s="6" t="s">
        <v>4681</v>
      </c>
      <c r="B14087" s="2" t="s">
        <v>27881</v>
      </c>
      <c r="C14087" s="6" t="s">
        <v>27882</v>
      </c>
      <c r="D14087" s="3" t="s">
        <v>4188</v>
      </c>
    </row>
    <row r="14088">
      <c r="A14088" s="6" t="s">
        <v>4681</v>
      </c>
      <c r="B14088" s="2" t="s">
        <v>27883</v>
      </c>
      <c r="C14088" s="6" t="s">
        <v>27884</v>
      </c>
      <c r="D14088" s="3" t="s">
        <v>4188</v>
      </c>
    </row>
    <row r="14089">
      <c r="A14089" s="6" t="s">
        <v>4681</v>
      </c>
      <c r="B14089" s="2" t="s">
        <v>27885</v>
      </c>
      <c r="C14089" s="6" t="s">
        <v>27886</v>
      </c>
      <c r="D14089" s="3" t="s">
        <v>4188</v>
      </c>
    </row>
    <row r="14090">
      <c r="A14090" s="6" t="s">
        <v>4681</v>
      </c>
      <c r="B14090" s="2" t="s">
        <v>27887</v>
      </c>
      <c r="C14090" s="6" t="s">
        <v>27888</v>
      </c>
      <c r="D14090" s="3" t="s">
        <v>4190</v>
      </c>
    </row>
    <row r="14091">
      <c r="A14091" s="6" t="s">
        <v>4681</v>
      </c>
      <c r="B14091" s="2" t="s">
        <v>27889</v>
      </c>
      <c r="C14091" s="6" t="s">
        <v>27890</v>
      </c>
      <c r="D14091" s="3" t="s">
        <v>4190</v>
      </c>
    </row>
    <row r="14092">
      <c r="A14092" s="6" t="s">
        <v>4681</v>
      </c>
      <c r="B14092" s="2" t="s">
        <v>27891</v>
      </c>
      <c r="C14092" s="6" t="s">
        <v>27892</v>
      </c>
      <c r="D14092" s="3" t="s">
        <v>4190</v>
      </c>
    </row>
    <row r="14093">
      <c r="A14093" s="6" t="s">
        <v>4681</v>
      </c>
      <c r="B14093" s="2" t="s">
        <v>27893</v>
      </c>
      <c r="C14093" s="6" t="s">
        <v>27894</v>
      </c>
      <c r="D14093" s="3" t="s">
        <v>4190</v>
      </c>
    </row>
    <row r="14094">
      <c r="A14094" s="6" t="s">
        <v>4681</v>
      </c>
      <c r="B14094" s="2" t="s">
        <v>27895</v>
      </c>
      <c r="C14094" s="6" t="s">
        <v>27896</v>
      </c>
      <c r="D14094" s="3" t="s">
        <v>4190</v>
      </c>
    </row>
    <row r="14095">
      <c r="A14095" s="6" t="s">
        <v>4681</v>
      </c>
      <c r="B14095" s="2" t="s">
        <v>27897</v>
      </c>
      <c r="C14095" s="6" t="s">
        <v>27898</v>
      </c>
      <c r="D14095" s="3" t="s">
        <v>4192</v>
      </c>
    </row>
    <row r="14096">
      <c r="A14096" s="6" t="s">
        <v>4681</v>
      </c>
      <c r="B14096" s="2" t="s">
        <v>27899</v>
      </c>
      <c r="C14096" s="6" t="s">
        <v>27900</v>
      </c>
      <c r="D14096" s="3" t="s">
        <v>4192</v>
      </c>
    </row>
    <row r="14097">
      <c r="A14097" s="6" t="s">
        <v>4681</v>
      </c>
      <c r="B14097" s="2" t="s">
        <v>27901</v>
      </c>
      <c r="C14097" s="6" t="s">
        <v>27902</v>
      </c>
      <c r="D14097" s="3" t="s">
        <v>4192</v>
      </c>
    </row>
    <row r="14098">
      <c r="A14098" s="6" t="s">
        <v>4681</v>
      </c>
      <c r="B14098" s="2" t="s">
        <v>27903</v>
      </c>
      <c r="C14098" s="6" t="s">
        <v>27904</v>
      </c>
      <c r="D14098" s="3" t="s">
        <v>4192</v>
      </c>
    </row>
    <row r="14099">
      <c r="A14099" s="6" t="s">
        <v>4681</v>
      </c>
      <c r="B14099" s="2" t="s">
        <v>27905</v>
      </c>
      <c r="C14099" s="6" t="s">
        <v>27906</v>
      </c>
      <c r="D14099" s="3" t="s">
        <v>4192</v>
      </c>
    </row>
    <row r="14100">
      <c r="A14100" s="6" t="s">
        <v>4681</v>
      </c>
      <c r="B14100" s="2" t="s">
        <v>27907</v>
      </c>
      <c r="C14100" s="6" t="s">
        <v>27908</v>
      </c>
      <c r="D14100" s="3" t="s">
        <v>4194</v>
      </c>
    </row>
    <row r="14101">
      <c r="A14101" s="6" t="s">
        <v>4681</v>
      </c>
      <c r="B14101" s="2" t="s">
        <v>27909</v>
      </c>
      <c r="C14101" s="6" t="s">
        <v>27910</v>
      </c>
      <c r="D14101" s="3" t="s">
        <v>4194</v>
      </c>
    </row>
    <row r="14102">
      <c r="A14102" s="6" t="s">
        <v>4681</v>
      </c>
      <c r="B14102" s="2" t="s">
        <v>27911</v>
      </c>
      <c r="C14102" s="6" t="s">
        <v>27912</v>
      </c>
      <c r="D14102" s="3" t="s">
        <v>4194</v>
      </c>
    </row>
    <row r="14103">
      <c r="A14103" s="6" t="s">
        <v>4681</v>
      </c>
      <c r="B14103" s="2" t="s">
        <v>27913</v>
      </c>
      <c r="C14103" s="6" t="s">
        <v>27914</v>
      </c>
      <c r="D14103" s="3" t="s">
        <v>4194</v>
      </c>
    </row>
    <row r="14104">
      <c r="A14104" s="6" t="s">
        <v>4681</v>
      </c>
      <c r="B14104" s="2" t="s">
        <v>27915</v>
      </c>
      <c r="C14104" s="6" t="s">
        <v>27916</v>
      </c>
      <c r="D14104" s="3" t="s">
        <v>4194</v>
      </c>
    </row>
    <row r="14105">
      <c r="A14105" s="6" t="s">
        <v>4681</v>
      </c>
      <c r="B14105" s="2" t="s">
        <v>27917</v>
      </c>
      <c r="C14105" s="6" t="s">
        <v>27918</v>
      </c>
      <c r="D14105" s="3" t="s">
        <v>4196</v>
      </c>
    </row>
    <row r="14106">
      <c r="A14106" s="6" t="s">
        <v>4681</v>
      </c>
      <c r="B14106" s="2" t="s">
        <v>27919</v>
      </c>
      <c r="C14106" s="6" t="s">
        <v>27920</v>
      </c>
      <c r="D14106" s="3" t="s">
        <v>4196</v>
      </c>
    </row>
    <row r="14107">
      <c r="A14107" s="6" t="s">
        <v>4681</v>
      </c>
      <c r="B14107" s="2" t="s">
        <v>27921</v>
      </c>
      <c r="C14107" s="6" t="s">
        <v>27922</v>
      </c>
      <c r="D14107" s="3" t="s">
        <v>4196</v>
      </c>
    </row>
    <row r="14108">
      <c r="A14108" s="6" t="s">
        <v>4681</v>
      </c>
      <c r="B14108" s="2" t="s">
        <v>27923</v>
      </c>
      <c r="C14108" s="6" t="s">
        <v>27924</v>
      </c>
      <c r="D14108" s="3" t="s">
        <v>4196</v>
      </c>
    </row>
    <row r="14109">
      <c r="A14109" s="6" t="s">
        <v>4681</v>
      </c>
      <c r="B14109" s="2" t="s">
        <v>27925</v>
      </c>
      <c r="C14109" s="6" t="s">
        <v>27926</v>
      </c>
      <c r="D14109" s="3" t="s">
        <v>4196</v>
      </c>
    </row>
    <row r="14110">
      <c r="A14110" s="6" t="s">
        <v>4681</v>
      </c>
      <c r="B14110" s="2" t="s">
        <v>27927</v>
      </c>
      <c r="C14110" s="6" t="s">
        <v>27928</v>
      </c>
      <c r="D14110" s="3" t="s">
        <v>4198</v>
      </c>
    </row>
    <row r="14111">
      <c r="A14111" s="6" t="s">
        <v>4681</v>
      </c>
      <c r="B14111" s="2" t="s">
        <v>27929</v>
      </c>
      <c r="C14111" s="6" t="s">
        <v>27930</v>
      </c>
      <c r="D14111" s="3" t="s">
        <v>4198</v>
      </c>
    </row>
    <row r="14112">
      <c r="A14112" s="6" t="s">
        <v>4681</v>
      </c>
      <c r="B14112" s="2" t="s">
        <v>27931</v>
      </c>
      <c r="C14112" s="6" t="s">
        <v>27932</v>
      </c>
      <c r="D14112" s="3" t="s">
        <v>4198</v>
      </c>
    </row>
    <row r="14113">
      <c r="A14113" s="6" t="s">
        <v>4681</v>
      </c>
      <c r="B14113" s="2" t="s">
        <v>27933</v>
      </c>
      <c r="C14113" s="6" t="s">
        <v>27934</v>
      </c>
      <c r="D14113" s="3" t="s">
        <v>4198</v>
      </c>
    </row>
    <row r="14114">
      <c r="A14114" s="6" t="s">
        <v>4681</v>
      </c>
      <c r="B14114" s="2" t="s">
        <v>27935</v>
      </c>
      <c r="C14114" s="6" t="s">
        <v>27936</v>
      </c>
      <c r="D14114" s="3" t="s">
        <v>4198</v>
      </c>
    </row>
    <row r="14115">
      <c r="A14115" s="6" t="s">
        <v>4681</v>
      </c>
      <c r="B14115" s="2" t="s">
        <v>27937</v>
      </c>
      <c r="C14115" s="6" t="s">
        <v>27938</v>
      </c>
      <c r="D14115" s="3" t="s">
        <v>4200</v>
      </c>
    </row>
    <row r="14116">
      <c r="A14116" s="6" t="s">
        <v>4681</v>
      </c>
      <c r="B14116" s="2" t="s">
        <v>27939</v>
      </c>
      <c r="C14116" s="6" t="s">
        <v>27940</v>
      </c>
      <c r="D14116" s="3" t="s">
        <v>4200</v>
      </c>
    </row>
    <row r="14117">
      <c r="A14117" s="6" t="s">
        <v>4681</v>
      </c>
      <c r="B14117" s="2" t="s">
        <v>27941</v>
      </c>
      <c r="C14117" s="6" t="s">
        <v>27942</v>
      </c>
      <c r="D14117" s="3" t="s">
        <v>4200</v>
      </c>
    </row>
    <row r="14118">
      <c r="A14118" s="6" t="s">
        <v>4681</v>
      </c>
      <c r="B14118" s="2" t="s">
        <v>27943</v>
      </c>
      <c r="C14118" s="6" t="s">
        <v>27944</v>
      </c>
      <c r="D14118" s="3" t="s">
        <v>4200</v>
      </c>
    </row>
    <row r="14119">
      <c r="A14119" s="6" t="s">
        <v>4681</v>
      </c>
      <c r="B14119" s="2" t="s">
        <v>27945</v>
      </c>
      <c r="C14119" s="6" t="s">
        <v>27946</v>
      </c>
      <c r="D14119" s="3" t="s">
        <v>4200</v>
      </c>
    </row>
    <row r="14120">
      <c r="A14120" s="6" t="s">
        <v>4681</v>
      </c>
      <c r="B14120" s="2" t="s">
        <v>27947</v>
      </c>
      <c r="C14120" s="6" t="s">
        <v>27948</v>
      </c>
      <c r="D14120" s="3" t="s">
        <v>4200</v>
      </c>
    </row>
    <row r="14121">
      <c r="A14121" s="6" t="s">
        <v>4681</v>
      </c>
      <c r="B14121" s="2" t="s">
        <v>27949</v>
      </c>
      <c r="C14121" s="6" t="s">
        <v>27950</v>
      </c>
      <c r="D14121" s="3" t="s">
        <v>4200</v>
      </c>
    </row>
    <row r="14122">
      <c r="A14122" s="6" t="s">
        <v>4681</v>
      </c>
      <c r="B14122" s="2" t="s">
        <v>27951</v>
      </c>
      <c r="C14122" s="6" t="s">
        <v>27952</v>
      </c>
      <c r="D14122" s="3" t="s">
        <v>4200</v>
      </c>
    </row>
    <row r="14123">
      <c r="A14123" s="6" t="s">
        <v>4681</v>
      </c>
      <c r="B14123" s="2" t="s">
        <v>27953</v>
      </c>
      <c r="C14123" s="6" t="s">
        <v>27954</v>
      </c>
      <c r="D14123" s="3" t="s">
        <v>4200</v>
      </c>
    </row>
    <row r="14124">
      <c r="A14124" s="6" t="s">
        <v>4681</v>
      </c>
      <c r="B14124" s="2" t="s">
        <v>27955</v>
      </c>
      <c r="C14124" s="6" t="s">
        <v>27956</v>
      </c>
      <c r="D14124" s="3" t="s">
        <v>4203</v>
      </c>
    </row>
    <row r="14125">
      <c r="A14125" s="6" t="s">
        <v>4681</v>
      </c>
      <c r="B14125" s="2" t="s">
        <v>27957</v>
      </c>
      <c r="C14125" s="6" t="s">
        <v>27958</v>
      </c>
      <c r="D14125" s="3" t="s">
        <v>4203</v>
      </c>
    </row>
    <row r="14126">
      <c r="A14126" s="6" t="s">
        <v>4681</v>
      </c>
      <c r="B14126" s="2" t="s">
        <v>27959</v>
      </c>
      <c r="C14126" s="6" t="s">
        <v>27960</v>
      </c>
      <c r="D14126" s="3" t="s">
        <v>4203</v>
      </c>
    </row>
    <row r="14127">
      <c r="A14127" s="6" t="s">
        <v>4681</v>
      </c>
      <c r="B14127" s="2" t="s">
        <v>27961</v>
      </c>
      <c r="C14127" s="6" t="s">
        <v>27962</v>
      </c>
      <c r="D14127" s="3" t="s">
        <v>4203</v>
      </c>
    </row>
    <row r="14128">
      <c r="A14128" s="6" t="s">
        <v>4681</v>
      </c>
      <c r="B14128" s="2" t="s">
        <v>27963</v>
      </c>
      <c r="C14128" s="6" t="s">
        <v>27964</v>
      </c>
      <c r="D14128" s="3" t="s">
        <v>4203</v>
      </c>
    </row>
    <row r="14129">
      <c r="A14129" s="6" t="s">
        <v>4681</v>
      </c>
      <c r="B14129" s="2" t="s">
        <v>27965</v>
      </c>
      <c r="C14129" s="6" t="s">
        <v>27966</v>
      </c>
      <c r="D14129" s="3" t="s">
        <v>4203</v>
      </c>
    </row>
    <row r="14130">
      <c r="A14130" s="6" t="s">
        <v>4681</v>
      </c>
      <c r="B14130" s="2" t="s">
        <v>27967</v>
      </c>
      <c r="C14130" s="6" t="s">
        <v>27968</v>
      </c>
      <c r="D14130" s="3" t="s">
        <v>4203</v>
      </c>
    </row>
    <row r="14131">
      <c r="A14131" s="6" t="s">
        <v>4681</v>
      </c>
      <c r="B14131" s="2" t="s">
        <v>27969</v>
      </c>
      <c r="C14131" s="6" t="s">
        <v>27970</v>
      </c>
      <c r="D14131" s="3" t="s">
        <v>4203</v>
      </c>
    </row>
    <row r="14132">
      <c r="A14132" s="6" t="s">
        <v>4681</v>
      </c>
      <c r="B14132" s="2" t="s">
        <v>27971</v>
      </c>
      <c r="C14132" s="6" t="s">
        <v>4204</v>
      </c>
      <c r="D14132" s="3" t="s">
        <v>4203</v>
      </c>
    </row>
    <row r="14133">
      <c r="A14133" s="6" t="s">
        <v>4681</v>
      </c>
      <c r="B14133" s="2" t="s">
        <v>27972</v>
      </c>
      <c r="C14133" s="6" t="s">
        <v>27973</v>
      </c>
      <c r="D14133" s="3" t="s">
        <v>4203</v>
      </c>
    </row>
    <row r="14134">
      <c r="A14134" s="6" t="s">
        <v>4681</v>
      </c>
      <c r="B14134" s="2" t="s">
        <v>27974</v>
      </c>
      <c r="C14134" s="6" t="s">
        <v>27975</v>
      </c>
      <c r="D14134" s="3" t="s">
        <v>4205</v>
      </c>
    </row>
    <row r="14135">
      <c r="A14135" s="6" t="s">
        <v>4681</v>
      </c>
      <c r="B14135" s="2" t="s">
        <v>27976</v>
      </c>
      <c r="C14135" s="6" t="s">
        <v>27977</v>
      </c>
      <c r="D14135" s="3" t="s">
        <v>4205</v>
      </c>
    </row>
    <row r="14136">
      <c r="A14136" s="6" t="s">
        <v>4681</v>
      </c>
      <c r="B14136" s="2" t="s">
        <v>27978</v>
      </c>
      <c r="C14136" s="6" t="s">
        <v>4209</v>
      </c>
      <c r="D14136" s="3" t="s">
        <v>4208</v>
      </c>
    </row>
    <row r="14137">
      <c r="A14137" s="6" t="s">
        <v>4681</v>
      </c>
      <c r="B14137" s="2" t="s">
        <v>27979</v>
      </c>
      <c r="C14137" s="6" t="s">
        <v>27980</v>
      </c>
      <c r="D14137" s="3" t="s">
        <v>4210</v>
      </c>
    </row>
    <row r="14138">
      <c r="A14138" s="6" t="s">
        <v>4681</v>
      </c>
      <c r="B14138" s="2" t="s">
        <v>27981</v>
      </c>
      <c r="C14138" s="6" t="s">
        <v>27982</v>
      </c>
      <c r="D14138" s="3" t="s">
        <v>4210</v>
      </c>
    </row>
    <row r="14139">
      <c r="A14139" s="6" t="s">
        <v>4681</v>
      </c>
      <c r="B14139" s="2" t="s">
        <v>27983</v>
      </c>
      <c r="C14139" s="6" t="s">
        <v>27984</v>
      </c>
      <c r="D14139" s="3" t="s">
        <v>4210</v>
      </c>
    </row>
    <row r="14140">
      <c r="A14140" s="6" t="s">
        <v>4681</v>
      </c>
      <c r="B14140" s="2" t="s">
        <v>27985</v>
      </c>
      <c r="C14140" s="6" t="s">
        <v>27986</v>
      </c>
      <c r="D14140" s="3" t="s">
        <v>4212</v>
      </c>
    </row>
    <row r="14141">
      <c r="A14141" s="6" t="s">
        <v>4681</v>
      </c>
      <c r="B14141" s="2" t="s">
        <v>27987</v>
      </c>
      <c r="C14141" s="6" t="s">
        <v>27988</v>
      </c>
      <c r="D14141" s="3" t="s">
        <v>4212</v>
      </c>
    </row>
    <row r="14142">
      <c r="A14142" s="6" t="s">
        <v>4681</v>
      </c>
      <c r="B14142" s="2" t="s">
        <v>27989</v>
      </c>
      <c r="C14142" s="6" t="s">
        <v>27990</v>
      </c>
      <c r="D14142" s="3" t="s">
        <v>4212</v>
      </c>
    </row>
    <row r="14143">
      <c r="A14143" s="6" t="s">
        <v>4681</v>
      </c>
      <c r="B14143" s="2" t="s">
        <v>27991</v>
      </c>
      <c r="C14143" s="6" t="s">
        <v>27992</v>
      </c>
      <c r="D14143" s="3" t="s">
        <v>4212</v>
      </c>
    </row>
    <row r="14144">
      <c r="A14144" s="6" t="s">
        <v>4681</v>
      </c>
      <c r="B14144" s="2" t="s">
        <v>27993</v>
      </c>
      <c r="C14144" s="6" t="s">
        <v>27994</v>
      </c>
      <c r="D14144" s="3" t="s">
        <v>4214</v>
      </c>
    </row>
    <row r="14145">
      <c r="A14145" s="6" t="s">
        <v>4681</v>
      </c>
      <c r="B14145" s="2" t="s">
        <v>27995</v>
      </c>
      <c r="C14145" s="6" t="s">
        <v>27996</v>
      </c>
      <c r="D14145" s="3" t="s">
        <v>4214</v>
      </c>
    </row>
    <row r="14146">
      <c r="A14146" s="6" t="s">
        <v>4681</v>
      </c>
      <c r="B14146" s="2" t="s">
        <v>27997</v>
      </c>
      <c r="C14146" s="6" t="s">
        <v>27998</v>
      </c>
      <c r="D14146" s="3" t="s">
        <v>4214</v>
      </c>
    </row>
    <row r="14147">
      <c r="A14147" s="6" t="s">
        <v>4681</v>
      </c>
      <c r="B14147" s="2" t="s">
        <v>27999</v>
      </c>
      <c r="C14147" s="6" t="s">
        <v>28000</v>
      </c>
      <c r="D14147" s="3" t="s">
        <v>4216</v>
      </c>
    </row>
    <row r="14148">
      <c r="A14148" s="6" t="s">
        <v>4681</v>
      </c>
      <c r="B14148" s="2" t="s">
        <v>28001</v>
      </c>
      <c r="C14148" s="6" t="s">
        <v>28002</v>
      </c>
      <c r="D14148" s="3" t="s">
        <v>4216</v>
      </c>
    </row>
    <row r="14149">
      <c r="A14149" s="6" t="s">
        <v>4681</v>
      </c>
      <c r="B14149" s="2" t="s">
        <v>28003</v>
      </c>
      <c r="C14149" s="6" t="s">
        <v>28004</v>
      </c>
      <c r="D14149" s="3" t="s">
        <v>4216</v>
      </c>
    </row>
    <row r="14150">
      <c r="A14150" s="6" t="s">
        <v>4681</v>
      </c>
      <c r="B14150" s="2" t="s">
        <v>28005</v>
      </c>
      <c r="C14150" s="6" t="s">
        <v>28006</v>
      </c>
      <c r="D14150" s="3" t="s">
        <v>4216</v>
      </c>
    </row>
    <row r="14151">
      <c r="A14151" s="6" t="s">
        <v>4681</v>
      </c>
      <c r="B14151" s="2" t="s">
        <v>28007</v>
      </c>
      <c r="C14151" s="6" t="s">
        <v>28008</v>
      </c>
      <c r="D14151" s="3" t="s">
        <v>4216</v>
      </c>
    </row>
    <row r="14152">
      <c r="A14152" s="6" t="s">
        <v>4681</v>
      </c>
      <c r="B14152" s="2" t="s">
        <v>28009</v>
      </c>
      <c r="C14152" s="6" t="s">
        <v>28010</v>
      </c>
      <c r="D14152" s="3" t="s">
        <v>4216</v>
      </c>
    </row>
    <row r="14153">
      <c r="A14153" s="6" t="s">
        <v>4681</v>
      </c>
      <c r="B14153" s="2" t="s">
        <v>28011</v>
      </c>
      <c r="C14153" s="6" t="s">
        <v>28012</v>
      </c>
      <c r="D14153" s="3" t="s">
        <v>4216</v>
      </c>
    </row>
    <row r="14154">
      <c r="A14154" s="6" t="s">
        <v>4681</v>
      </c>
      <c r="B14154" s="2" t="s">
        <v>28013</v>
      </c>
      <c r="C14154" s="6" t="s">
        <v>28014</v>
      </c>
      <c r="D14154" s="3" t="s">
        <v>4216</v>
      </c>
    </row>
    <row r="14155">
      <c r="A14155" s="6" t="s">
        <v>4681</v>
      </c>
      <c r="B14155" s="2" t="s">
        <v>28015</v>
      </c>
      <c r="C14155" s="6" t="s">
        <v>28016</v>
      </c>
      <c r="D14155" s="3" t="s">
        <v>4216</v>
      </c>
    </row>
    <row r="14156">
      <c r="A14156" s="6" t="s">
        <v>4681</v>
      </c>
      <c r="B14156" s="2" t="s">
        <v>28017</v>
      </c>
      <c r="C14156" s="6" t="s">
        <v>28018</v>
      </c>
      <c r="D14156" s="3" t="s">
        <v>4216</v>
      </c>
    </row>
    <row r="14157">
      <c r="A14157" s="6" t="s">
        <v>4681</v>
      </c>
      <c r="B14157" s="2" t="s">
        <v>28019</v>
      </c>
      <c r="C14157" s="6" t="s">
        <v>28020</v>
      </c>
      <c r="D14157" s="3" t="s">
        <v>4219</v>
      </c>
    </row>
    <row r="14158">
      <c r="A14158" s="6" t="s">
        <v>4681</v>
      </c>
      <c r="B14158" s="2" t="s">
        <v>28021</v>
      </c>
      <c r="C14158" s="6" t="s">
        <v>28022</v>
      </c>
      <c r="D14158" s="3" t="s">
        <v>4219</v>
      </c>
    </row>
    <row r="14159">
      <c r="A14159" s="6" t="s">
        <v>4681</v>
      </c>
      <c r="B14159" s="2" t="s">
        <v>28023</v>
      </c>
      <c r="C14159" s="6" t="s">
        <v>28024</v>
      </c>
      <c r="D14159" s="3" t="s">
        <v>4219</v>
      </c>
    </row>
    <row r="14160">
      <c r="A14160" s="6" t="s">
        <v>4681</v>
      </c>
      <c r="B14160" s="2" t="s">
        <v>28025</v>
      </c>
      <c r="C14160" s="6" t="s">
        <v>28026</v>
      </c>
      <c r="D14160" s="3" t="s">
        <v>4219</v>
      </c>
    </row>
    <row r="14161">
      <c r="A14161" s="6" t="s">
        <v>4681</v>
      </c>
      <c r="B14161" s="2" t="s">
        <v>28027</v>
      </c>
      <c r="C14161" s="6" t="s">
        <v>28028</v>
      </c>
      <c r="D14161" s="3" t="s">
        <v>4219</v>
      </c>
    </row>
    <row r="14162">
      <c r="A14162" s="6" t="s">
        <v>4681</v>
      </c>
      <c r="B14162" s="2" t="s">
        <v>28029</v>
      </c>
      <c r="C14162" s="6" t="s">
        <v>4222</v>
      </c>
      <c r="D14162" s="3" t="s">
        <v>4221</v>
      </c>
    </row>
    <row r="14163">
      <c r="A14163" s="6" t="s">
        <v>4681</v>
      </c>
      <c r="B14163" s="2" t="s">
        <v>28030</v>
      </c>
      <c r="C14163" s="6" t="s">
        <v>4224</v>
      </c>
      <c r="D14163" s="3" t="s">
        <v>4223</v>
      </c>
    </row>
    <row r="14164">
      <c r="A14164" s="6" t="s">
        <v>4681</v>
      </c>
      <c r="B14164" s="2" t="s">
        <v>28031</v>
      </c>
      <c r="C14164" s="6" t="s">
        <v>4226</v>
      </c>
      <c r="D14164" s="3" t="s">
        <v>4225</v>
      </c>
    </row>
    <row r="14165">
      <c r="A14165" s="6" t="s">
        <v>4681</v>
      </c>
      <c r="B14165" s="2" t="s">
        <v>28032</v>
      </c>
      <c r="C14165" s="6" t="s">
        <v>4228</v>
      </c>
      <c r="D14165" s="3" t="s">
        <v>4227</v>
      </c>
    </row>
    <row r="14166">
      <c r="A14166" s="6" t="s">
        <v>4681</v>
      </c>
      <c r="B14166" s="2" t="s">
        <v>28033</v>
      </c>
      <c r="C14166" s="6" t="s">
        <v>28034</v>
      </c>
      <c r="D14166" s="3" t="s">
        <v>4229</v>
      </c>
    </row>
    <row r="14167">
      <c r="A14167" s="6" t="s">
        <v>4681</v>
      </c>
      <c r="B14167" s="2" t="s">
        <v>28035</v>
      </c>
      <c r="C14167" s="6" t="s">
        <v>28036</v>
      </c>
      <c r="D14167" s="3" t="s">
        <v>4229</v>
      </c>
    </row>
    <row r="14168">
      <c r="A14168" s="6" t="s">
        <v>4681</v>
      </c>
      <c r="B14168" s="2" t="s">
        <v>28037</v>
      </c>
      <c r="C14168" s="6" t="s">
        <v>28038</v>
      </c>
      <c r="D14168" s="3" t="s">
        <v>4229</v>
      </c>
    </row>
    <row r="14169">
      <c r="A14169" s="6" t="s">
        <v>4681</v>
      </c>
      <c r="B14169" s="2" t="s">
        <v>28039</v>
      </c>
      <c r="C14169" s="6" t="s">
        <v>28040</v>
      </c>
      <c r="D14169" s="3" t="s">
        <v>4229</v>
      </c>
    </row>
    <row r="14170">
      <c r="A14170" s="6" t="s">
        <v>4681</v>
      </c>
      <c r="B14170" s="2" t="s">
        <v>28041</v>
      </c>
      <c r="C14170" s="6" t="s">
        <v>28042</v>
      </c>
      <c r="D14170" s="3" t="s">
        <v>4229</v>
      </c>
    </row>
    <row r="14171">
      <c r="A14171" s="6" t="s">
        <v>4681</v>
      </c>
      <c r="B14171" s="2" t="s">
        <v>28043</v>
      </c>
      <c r="C14171" s="6" t="s">
        <v>28044</v>
      </c>
      <c r="D14171" s="3" t="s">
        <v>4229</v>
      </c>
    </row>
    <row r="14172">
      <c r="A14172" s="6" t="s">
        <v>4681</v>
      </c>
      <c r="B14172" s="2" t="s">
        <v>28045</v>
      </c>
      <c r="C14172" s="6" t="s">
        <v>28046</v>
      </c>
      <c r="D14172" s="3" t="s">
        <v>4229</v>
      </c>
    </row>
    <row r="14173">
      <c r="A14173" s="6" t="s">
        <v>4681</v>
      </c>
      <c r="B14173" s="2" t="s">
        <v>28047</v>
      </c>
      <c r="C14173" s="6" t="s">
        <v>28048</v>
      </c>
      <c r="D14173" s="3" t="s">
        <v>4229</v>
      </c>
    </row>
    <row r="14174">
      <c r="A14174" s="6" t="s">
        <v>4681</v>
      </c>
      <c r="B14174" s="2" t="s">
        <v>28049</v>
      </c>
      <c r="C14174" s="6" t="s">
        <v>28050</v>
      </c>
      <c r="D14174" s="3" t="s">
        <v>4232</v>
      </c>
    </row>
    <row r="14175">
      <c r="A14175" s="6" t="s">
        <v>4681</v>
      </c>
      <c r="B14175" s="2" t="s">
        <v>28051</v>
      </c>
      <c r="C14175" s="6" t="s">
        <v>28052</v>
      </c>
      <c r="D14175" s="3" t="s">
        <v>4232</v>
      </c>
    </row>
    <row r="14176">
      <c r="A14176" s="6" t="s">
        <v>4681</v>
      </c>
      <c r="B14176" s="2" t="s">
        <v>28053</v>
      </c>
      <c r="C14176" s="6" t="s">
        <v>28054</v>
      </c>
      <c r="D14176" s="3" t="s">
        <v>4232</v>
      </c>
    </row>
    <row r="14177">
      <c r="A14177" s="6" t="s">
        <v>4681</v>
      </c>
      <c r="B14177" s="2" t="s">
        <v>28055</v>
      </c>
      <c r="C14177" s="6" t="s">
        <v>28056</v>
      </c>
      <c r="D14177" s="3" t="s">
        <v>4232</v>
      </c>
    </row>
    <row r="14178">
      <c r="A14178" s="6" t="s">
        <v>4681</v>
      </c>
      <c r="B14178" s="2" t="s">
        <v>28057</v>
      </c>
      <c r="C14178" s="6" t="s">
        <v>28058</v>
      </c>
      <c r="D14178" s="3" t="s">
        <v>4232</v>
      </c>
    </row>
    <row r="14179">
      <c r="A14179" s="6" t="s">
        <v>4681</v>
      </c>
      <c r="B14179" s="2" t="s">
        <v>28059</v>
      </c>
      <c r="C14179" s="6" t="s">
        <v>28060</v>
      </c>
      <c r="D14179" s="3" t="s">
        <v>4232</v>
      </c>
    </row>
    <row r="14180">
      <c r="A14180" s="6" t="s">
        <v>4681</v>
      </c>
      <c r="B14180" s="2" t="s">
        <v>28061</v>
      </c>
      <c r="C14180" s="6" t="s">
        <v>28062</v>
      </c>
      <c r="D14180" s="3" t="s">
        <v>4232</v>
      </c>
    </row>
    <row r="14181">
      <c r="A14181" s="6" t="s">
        <v>4681</v>
      </c>
      <c r="B14181" s="2" t="s">
        <v>28063</v>
      </c>
      <c r="C14181" s="6" t="s">
        <v>28064</v>
      </c>
      <c r="D14181" s="3" t="s">
        <v>4232</v>
      </c>
    </row>
    <row r="14182">
      <c r="A14182" s="6" t="s">
        <v>4681</v>
      </c>
      <c r="B14182" s="2" t="s">
        <v>28065</v>
      </c>
      <c r="C14182" s="6" t="s">
        <v>28066</v>
      </c>
      <c r="D14182" s="3" t="s">
        <v>4232</v>
      </c>
    </row>
    <row r="14183">
      <c r="A14183" s="6" t="s">
        <v>4681</v>
      </c>
      <c r="B14183" s="2" t="s">
        <v>28067</v>
      </c>
      <c r="C14183" s="6" t="s">
        <v>28068</v>
      </c>
      <c r="D14183" s="3" t="s">
        <v>4232</v>
      </c>
    </row>
    <row r="14184">
      <c r="A14184" s="6" t="s">
        <v>4681</v>
      </c>
      <c r="B14184" s="2" t="s">
        <v>28069</v>
      </c>
      <c r="C14184" s="6" t="s">
        <v>28070</v>
      </c>
      <c r="D14184" s="3" t="s">
        <v>4234</v>
      </c>
    </row>
    <row r="14185">
      <c r="A14185" s="6" t="s">
        <v>4681</v>
      </c>
      <c r="B14185" s="2" t="s">
        <v>28071</v>
      </c>
      <c r="C14185" s="6" t="s">
        <v>28072</v>
      </c>
      <c r="D14185" s="3" t="s">
        <v>4234</v>
      </c>
    </row>
    <row r="14186">
      <c r="A14186" s="6" t="s">
        <v>4681</v>
      </c>
      <c r="B14186" s="2" t="s">
        <v>28073</v>
      </c>
      <c r="C14186" s="6" t="s">
        <v>28074</v>
      </c>
      <c r="D14186" s="3" t="s">
        <v>4234</v>
      </c>
    </row>
    <row r="14187">
      <c r="A14187" s="6" t="s">
        <v>4681</v>
      </c>
      <c r="B14187" s="2" t="s">
        <v>28075</v>
      </c>
      <c r="C14187" s="6" t="s">
        <v>28076</v>
      </c>
      <c r="D14187" s="3" t="s">
        <v>4234</v>
      </c>
    </row>
    <row r="14188">
      <c r="A14188" s="6" t="s">
        <v>4681</v>
      </c>
      <c r="B14188" s="2" t="s">
        <v>28077</v>
      </c>
      <c r="C14188" s="6" t="s">
        <v>28078</v>
      </c>
      <c r="D14188" s="3" t="s">
        <v>4234</v>
      </c>
    </row>
    <row r="14189">
      <c r="A14189" s="6" t="s">
        <v>4681</v>
      </c>
      <c r="B14189" s="2" t="s">
        <v>28079</v>
      </c>
      <c r="C14189" s="6" t="s">
        <v>28080</v>
      </c>
      <c r="D14189" s="3" t="s">
        <v>4234</v>
      </c>
    </row>
    <row r="14190">
      <c r="A14190" s="6" t="s">
        <v>4681</v>
      </c>
      <c r="B14190" s="2" t="s">
        <v>28081</v>
      </c>
      <c r="C14190" s="6" t="s">
        <v>28082</v>
      </c>
      <c r="D14190" s="3" t="s">
        <v>4234</v>
      </c>
    </row>
    <row r="14191">
      <c r="A14191" s="6" t="s">
        <v>4681</v>
      </c>
      <c r="B14191" s="2" t="s">
        <v>28083</v>
      </c>
      <c r="C14191" s="6" t="s">
        <v>28084</v>
      </c>
      <c r="D14191" s="3" t="s">
        <v>4234</v>
      </c>
    </row>
    <row r="14192">
      <c r="A14192" s="6" t="s">
        <v>4681</v>
      </c>
      <c r="B14192" s="2" t="s">
        <v>28085</v>
      </c>
      <c r="C14192" s="6" t="s">
        <v>28086</v>
      </c>
      <c r="D14192" s="3" t="s">
        <v>4234</v>
      </c>
    </row>
    <row r="14193">
      <c r="A14193" s="6" t="s">
        <v>4681</v>
      </c>
      <c r="B14193" s="2" t="s">
        <v>28087</v>
      </c>
      <c r="C14193" s="6" t="s">
        <v>28088</v>
      </c>
      <c r="D14193" s="3" t="s">
        <v>4234</v>
      </c>
    </row>
    <row r="14194">
      <c r="A14194" s="6" t="s">
        <v>4681</v>
      </c>
      <c r="B14194" s="2" t="s">
        <v>28089</v>
      </c>
      <c r="C14194" s="6" t="s">
        <v>28090</v>
      </c>
      <c r="D14194" s="3" t="s">
        <v>4236</v>
      </c>
    </row>
    <row r="14195">
      <c r="A14195" s="6" t="s">
        <v>4681</v>
      </c>
      <c r="B14195" s="2" t="s">
        <v>28091</v>
      </c>
      <c r="C14195" s="6" t="s">
        <v>28092</v>
      </c>
      <c r="D14195" s="3" t="s">
        <v>4236</v>
      </c>
    </row>
    <row r="14196">
      <c r="A14196" s="6" t="s">
        <v>4681</v>
      </c>
      <c r="B14196" s="2" t="s">
        <v>28093</v>
      </c>
      <c r="C14196" s="6" t="s">
        <v>28094</v>
      </c>
      <c r="D14196" s="3" t="s">
        <v>4236</v>
      </c>
    </row>
    <row r="14197">
      <c r="A14197" s="6" t="s">
        <v>4681</v>
      </c>
      <c r="B14197" s="2" t="s">
        <v>28095</v>
      </c>
      <c r="C14197" s="6" t="s">
        <v>28096</v>
      </c>
      <c r="D14197" s="3" t="s">
        <v>4236</v>
      </c>
    </row>
    <row r="14198">
      <c r="A14198" s="6" t="s">
        <v>4681</v>
      </c>
      <c r="B14198" s="2" t="s">
        <v>28097</v>
      </c>
      <c r="C14198" s="6" t="s">
        <v>28098</v>
      </c>
      <c r="D14198" s="3" t="s">
        <v>4236</v>
      </c>
    </row>
    <row r="14199">
      <c r="A14199" s="6" t="s">
        <v>4681</v>
      </c>
      <c r="B14199" s="2" t="s">
        <v>28099</v>
      </c>
      <c r="C14199" s="6" t="s">
        <v>28100</v>
      </c>
      <c r="D14199" s="3" t="s">
        <v>4236</v>
      </c>
    </row>
    <row r="14200">
      <c r="A14200" s="6" t="s">
        <v>4681</v>
      </c>
      <c r="B14200" s="2" t="s">
        <v>28101</v>
      </c>
      <c r="C14200" s="6" t="s">
        <v>28102</v>
      </c>
      <c r="D14200" s="3" t="s">
        <v>4236</v>
      </c>
    </row>
    <row r="14201">
      <c r="A14201" s="6" t="s">
        <v>4681</v>
      </c>
      <c r="B14201" s="2" t="s">
        <v>28103</v>
      </c>
      <c r="C14201" s="6" t="s">
        <v>28104</v>
      </c>
      <c r="D14201" s="3" t="s">
        <v>4236</v>
      </c>
    </row>
    <row r="14202">
      <c r="A14202" s="6" t="s">
        <v>4681</v>
      </c>
      <c r="B14202" s="2" t="s">
        <v>28105</v>
      </c>
      <c r="C14202" s="6" t="s">
        <v>28106</v>
      </c>
      <c r="D14202" s="3" t="s">
        <v>4236</v>
      </c>
    </row>
    <row r="14203">
      <c r="A14203" s="6" t="s">
        <v>4681</v>
      </c>
      <c r="B14203" s="2" t="s">
        <v>28107</v>
      </c>
      <c r="C14203" s="6" t="s">
        <v>28108</v>
      </c>
      <c r="D14203" s="3" t="s">
        <v>4238</v>
      </c>
    </row>
    <row r="14204">
      <c r="A14204" s="6" t="s">
        <v>4681</v>
      </c>
      <c r="B14204" s="2" t="s">
        <v>28109</v>
      </c>
      <c r="C14204" s="6" t="s">
        <v>28110</v>
      </c>
      <c r="D14204" s="3" t="s">
        <v>4238</v>
      </c>
    </row>
    <row r="14205">
      <c r="A14205" s="6" t="s">
        <v>4681</v>
      </c>
      <c r="B14205" s="2" t="s">
        <v>28111</v>
      </c>
      <c r="C14205" s="6" t="s">
        <v>28112</v>
      </c>
      <c r="D14205" s="3" t="s">
        <v>4238</v>
      </c>
    </row>
    <row r="14206">
      <c r="A14206" s="6" t="s">
        <v>4681</v>
      </c>
      <c r="B14206" s="2" t="s">
        <v>28113</v>
      </c>
      <c r="C14206" s="6" t="s">
        <v>28114</v>
      </c>
      <c r="D14206" s="3" t="s">
        <v>4238</v>
      </c>
    </row>
    <row r="14207">
      <c r="A14207" s="6" t="s">
        <v>4681</v>
      </c>
      <c r="B14207" s="2" t="s">
        <v>28115</v>
      </c>
      <c r="C14207" s="6" t="s">
        <v>28116</v>
      </c>
      <c r="D14207" s="3" t="s">
        <v>4238</v>
      </c>
    </row>
    <row r="14208">
      <c r="A14208" s="6" t="s">
        <v>4681</v>
      </c>
      <c r="B14208" s="2" t="s">
        <v>28117</v>
      </c>
      <c r="C14208" s="6" t="s">
        <v>28118</v>
      </c>
      <c r="D14208" s="3" t="s">
        <v>4238</v>
      </c>
    </row>
    <row r="14209">
      <c r="A14209" s="6" t="s">
        <v>4681</v>
      </c>
      <c r="B14209" s="2" t="s">
        <v>28119</v>
      </c>
      <c r="C14209" s="6" t="s">
        <v>28120</v>
      </c>
      <c r="D14209" s="3" t="s">
        <v>4238</v>
      </c>
    </row>
    <row r="14210">
      <c r="A14210" s="6" t="s">
        <v>4681</v>
      </c>
      <c r="B14210" s="2" t="s">
        <v>28121</v>
      </c>
      <c r="C14210" s="6" t="s">
        <v>28122</v>
      </c>
      <c r="D14210" s="3" t="s">
        <v>4238</v>
      </c>
    </row>
    <row r="14211">
      <c r="A14211" s="6" t="s">
        <v>4681</v>
      </c>
      <c r="B14211" s="2" t="s">
        <v>28123</v>
      </c>
      <c r="C14211" s="6" t="s">
        <v>28124</v>
      </c>
      <c r="D14211" s="3" t="s">
        <v>4238</v>
      </c>
    </row>
    <row r="14212">
      <c r="A14212" s="6" t="s">
        <v>4681</v>
      </c>
      <c r="B14212" s="2" t="s">
        <v>28125</v>
      </c>
      <c r="C14212" s="6" t="s">
        <v>28126</v>
      </c>
      <c r="D14212" s="3" t="s">
        <v>4240</v>
      </c>
    </row>
    <row r="14213">
      <c r="A14213" s="6" t="s">
        <v>4681</v>
      </c>
      <c r="B14213" s="2" t="s">
        <v>28127</v>
      </c>
      <c r="C14213" s="6" t="s">
        <v>28128</v>
      </c>
      <c r="D14213" s="3" t="s">
        <v>4240</v>
      </c>
    </row>
    <row r="14214">
      <c r="A14214" s="6" t="s">
        <v>4681</v>
      </c>
      <c r="B14214" s="2" t="s">
        <v>28129</v>
      </c>
      <c r="C14214" s="6" t="s">
        <v>28130</v>
      </c>
      <c r="D14214" s="3" t="s">
        <v>4240</v>
      </c>
    </row>
    <row r="14215">
      <c r="A14215" s="6" t="s">
        <v>4681</v>
      </c>
      <c r="B14215" s="2" t="s">
        <v>28131</v>
      </c>
      <c r="C14215" s="6" t="s">
        <v>28132</v>
      </c>
      <c r="D14215" s="3" t="s">
        <v>4240</v>
      </c>
    </row>
    <row r="14216">
      <c r="A14216" s="6" t="s">
        <v>4681</v>
      </c>
      <c r="B14216" s="2" t="s">
        <v>28133</v>
      </c>
      <c r="C14216" s="6" t="s">
        <v>28134</v>
      </c>
      <c r="D14216" s="3" t="s">
        <v>4240</v>
      </c>
    </row>
    <row r="14217">
      <c r="A14217" s="6" t="s">
        <v>4681</v>
      </c>
      <c r="B14217" s="2" t="s">
        <v>28135</v>
      </c>
      <c r="C14217" s="6" t="s">
        <v>28136</v>
      </c>
      <c r="D14217" s="3" t="s">
        <v>4240</v>
      </c>
    </row>
    <row r="14218">
      <c r="A14218" s="6" t="s">
        <v>4681</v>
      </c>
      <c r="B14218" s="2" t="s">
        <v>28137</v>
      </c>
      <c r="C14218" s="6" t="s">
        <v>28138</v>
      </c>
      <c r="D14218" s="3" t="s">
        <v>4242</v>
      </c>
    </row>
    <row r="14219">
      <c r="A14219" s="6" t="s">
        <v>4681</v>
      </c>
      <c r="B14219" s="2" t="s">
        <v>28139</v>
      </c>
      <c r="C14219" s="6" t="s">
        <v>28140</v>
      </c>
      <c r="D14219" s="3" t="s">
        <v>4242</v>
      </c>
    </row>
    <row r="14220">
      <c r="A14220" s="6" t="s">
        <v>4681</v>
      </c>
      <c r="B14220" s="2" t="s">
        <v>28141</v>
      </c>
      <c r="C14220" s="6" t="s">
        <v>28142</v>
      </c>
      <c r="D14220" s="3" t="s">
        <v>4242</v>
      </c>
    </row>
    <row r="14221">
      <c r="A14221" s="6" t="s">
        <v>4681</v>
      </c>
      <c r="B14221" s="2" t="s">
        <v>28143</v>
      </c>
      <c r="C14221" s="6" t="s">
        <v>28144</v>
      </c>
      <c r="D14221" s="3" t="s">
        <v>4242</v>
      </c>
    </row>
    <row r="14222">
      <c r="A14222" s="6" t="s">
        <v>4681</v>
      </c>
      <c r="B14222" s="2" t="s">
        <v>28145</v>
      </c>
      <c r="C14222" s="6" t="s">
        <v>28146</v>
      </c>
      <c r="D14222" s="3" t="s">
        <v>4242</v>
      </c>
    </row>
    <row r="14223">
      <c r="A14223" s="6" t="s">
        <v>4681</v>
      </c>
      <c r="B14223" s="2" t="s">
        <v>28147</v>
      </c>
      <c r="C14223" s="6" t="s">
        <v>28148</v>
      </c>
      <c r="D14223" s="3" t="s">
        <v>4242</v>
      </c>
    </row>
    <row r="14224">
      <c r="A14224" s="6" t="s">
        <v>4681</v>
      </c>
      <c r="B14224" s="2" t="s">
        <v>28149</v>
      </c>
      <c r="C14224" s="6" t="s">
        <v>28150</v>
      </c>
      <c r="D14224" s="3" t="s">
        <v>4242</v>
      </c>
    </row>
    <row r="14225">
      <c r="A14225" s="6" t="s">
        <v>4681</v>
      </c>
      <c r="B14225" s="2" t="s">
        <v>28151</v>
      </c>
      <c r="C14225" s="6" t="s">
        <v>28152</v>
      </c>
      <c r="D14225" s="3" t="s">
        <v>4242</v>
      </c>
    </row>
    <row r="14226">
      <c r="A14226" s="6" t="s">
        <v>4681</v>
      </c>
      <c r="B14226" s="2" t="s">
        <v>28153</v>
      </c>
      <c r="C14226" s="6" t="s">
        <v>28154</v>
      </c>
      <c r="D14226" s="3" t="s">
        <v>4244</v>
      </c>
    </row>
    <row r="14227">
      <c r="A14227" s="6" t="s">
        <v>4681</v>
      </c>
      <c r="B14227" s="2" t="s">
        <v>28155</v>
      </c>
      <c r="C14227" s="6" t="s">
        <v>28156</v>
      </c>
      <c r="D14227" s="3" t="s">
        <v>4244</v>
      </c>
    </row>
    <row r="14228">
      <c r="A14228" s="6" t="s">
        <v>4681</v>
      </c>
      <c r="B14228" s="2" t="s">
        <v>28157</v>
      </c>
      <c r="C14228" s="6" t="s">
        <v>28158</v>
      </c>
      <c r="D14228" s="3" t="s">
        <v>4244</v>
      </c>
    </row>
    <row r="14229">
      <c r="A14229" s="6" t="s">
        <v>4681</v>
      </c>
      <c r="B14229" s="2" t="s">
        <v>28159</v>
      </c>
      <c r="C14229" s="6" t="s">
        <v>28160</v>
      </c>
      <c r="D14229" s="3" t="s">
        <v>4244</v>
      </c>
    </row>
    <row r="14230">
      <c r="A14230" s="6" t="s">
        <v>4681</v>
      </c>
      <c r="B14230" s="2" t="s">
        <v>28161</v>
      </c>
      <c r="C14230" s="6" t="s">
        <v>28162</v>
      </c>
      <c r="D14230" s="3" t="s">
        <v>4244</v>
      </c>
    </row>
    <row r="14231">
      <c r="A14231" s="6" t="s">
        <v>4681</v>
      </c>
      <c r="B14231" s="2" t="s">
        <v>28163</v>
      </c>
      <c r="C14231" s="6" t="s">
        <v>28164</v>
      </c>
      <c r="D14231" s="3" t="s">
        <v>4246</v>
      </c>
    </row>
    <row r="14232">
      <c r="A14232" s="6" t="s">
        <v>4681</v>
      </c>
      <c r="B14232" s="2" t="s">
        <v>28165</v>
      </c>
      <c r="C14232" s="6" t="s">
        <v>28166</v>
      </c>
      <c r="D14232" s="3" t="s">
        <v>4246</v>
      </c>
    </row>
    <row r="14233">
      <c r="A14233" s="6" t="s">
        <v>4681</v>
      </c>
      <c r="B14233" s="2" t="s">
        <v>28167</v>
      </c>
      <c r="C14233" s="6" t="s">
        <v>28168</v>
      </c>
      <c r="D14233" s="3" t="s">
        <v>4246</v>
      </c>
    </row>
    <row r="14234">
      <c r="A14234" s="6" t="s">
        <v>4681</v>
      </c>
      <c r="B14234" s="2" t="s">
        <v>28169</v>
      </c>
      <c r="C14234" s="6" t="s">
        <v>28170</v>
      </c>
      <c r="D14234" s="3" t="s">
        <v>4246</v>
      </c>
    </row>
    <row r="14235">
      <c r="A14235" s="6" t="s">
        <v>4681</v>
      </c>
      <c r="B14235" s="2" t="s">
        <v>28171</v>
      </c>
      <c r="C14235" s="6" t="s">
        <v>28172</v>
      </c>
      <c r="D14235" s="3" t="s">
        <v>4246</v>
      </c>
    </row>
    <row r="14236">
      <c r="A14236" s="6" t="s">
        <v>4681</v>
      </c>
      <c r="B14236" s="2" t="s">
        <v>28173</v>
      </c>
      <c r="C14236" s="6" t="s">
        <v>28174</v>
      </c>
      <c r="D14236" s="3" t="s">
        <v>4246</v>
      </c>
    </row>
    <row r="14237">
      <c r="A14237" s="6" t="s">
        <v>4681</v>
      </c>
      <c r="B14237" s="2" t="s">
        <v>28175</v>
      </c>
      <c r="C14237" s="6" t="s">
        <v>28176</v>
      </c>
      <c r="D14237" s="3" t="s">
        <v>4246</v>
      </c>
    </row>
    <row r="14238">
      <c r="A14238" s="6" t="s">
        <v>4681</v>
      </c>
      <c r="B14238" s="2" t="s">
        <v>28177</v>
      </c>
      <c r="C14238" s="6" t="s">
        <v>28178</v>
      </c>
      <c r="D14238" s="3" t="s">
        <v>4246</v>
      </c>
    </row>
    <row r="14239">
      <c r="A14239" s="6" t="s">
        <v>4681</v>
      </c>
      <c r="B14239" s="2" t="s">
        <v>28179</v>
      </c>
      <c r="C14239" s="6" t="s">
        <v>28180</v>
      </c>
      <c r="D14239" s="3" t="s">
        <v>4246</v>
      </c>
    </row>
    <row r="14240">
      <c r="A14240" s="6" t="s">
        <v>4681</v>
      </c>
      <c r="B14240" s="2" t="s">
        <v>28181</v>
      </c>
      <c r="C14240" s="6" t="s">
        <v>28182</v>
      </c>
      <c r="D14240" s="3" t="s">
        <v>4248</v>
      </c>
    </row>
    <row r="14241">
      <c r="A14241" s="6" t="s">
        <v>4681</v>
      </c>
      <c r="B14241" s="2" t="s">
        <v>28183</v>
      </c>
      <c r="C14241" s="6" t="s">
        <v>28184</v>
      </c>
      <c r="D14241" s="3" t="s">
        <v>4248</v>
      </c>
    </row>
    <row r="14242">
      <c r="A14242" s="6" t="s">
        <v>4681</v>
      </c>
      <c r="B14242" s="2" t="s">
        <v>28185</v>
      </c>
      <c r="C14242" s="6" t="s">
        <v>28186</v>
      </c>
      <c r="D14242" s="3" t="s">
        <v>4248</v>
      </c>
    </row>
    <row r="14243">
      <c r="A14243" s="6" t="s">
        <v>4681</v>
      </c>
      <c r="B14243" s="2" t="s">
        <v>28187</v>
      </c>
      <c r="C14243" s="6" t="s">
        <v>28188</v>
      </c>
      <c r="D14243" s="3" t="s">
        <v>4248</v>
      </c>
    </row>
    <row r="14244">
      <c r="A14244" s="6" t="s">
        <v>4681</v>
      </c>
      <c r="B14244" s="2" t="s">
        <v>28189</v>
      </c>
      <c r="C14244" s="6" t="s">
        <v>28190</v>
      </c>
      <c r="D14244" s="3" t="s">
        <v>4248</v>
      </c>
    </row>
    <row r="14245">
      <c r="A14245" s="6" t="s">
        <v>4681</v>
      </c>
      <c r="B14245" s="2" t="s">
        <v>28191</v>
      </c>
      <c r="C14245" s="6" t="s">
        <v>28192</v>
      </c>
      <c r="D14245" s="3" t="s">
        <v>4248</v>
      </c>
    </row>
    <row r="14246">
      <c r="A14246" s="6" t="s">
        <v>4681</v>
      </c>
      <c r="B14246" s="2" t="s">
        <v>28193</v>
      </c>
      <c r="C14246" s="6" t="s">
        <v>28194</v>
      </c>
      <c r="D14246" s="3" t="s">
        <v>4248</v>
      </c>
    </row>
    <row r="14247">
      <c r="A14247" s="6" t="s">
        <v>4681</v>
      </c>
      <c r="B14247" s="2" t="s">
        <v>28195</v>
      </c>
      <c r="C14247" s="6" t="s">
        <v>28196</v>
      </c>
      <c r="D14247" s="3" t="s">
        <v>4248</v>
      </c>
    </row>
    <row r="14248">
      <c r="A14248" s="6" t="s">
        <v>4681</v>
      </c>
      <c r="B14248" s="2" t="s">
        <v>28197</v>
      </c>
      <c r="C14248" s="6" t="s">
        <v>28198</v>
      </c>
      <c r="D14248" s="3" t="s">
        <v>4248</v>
      </c>
    </row>
    <row r="14249">
      <c r="A14249" s="6" t="s">
        <v>4681</v>
      </c>
      <c r="B14249" s="2" t="s">
        <v>28199</v>
      </c>
      <c r="C14249" s="6" t="s">
        <v>28200</v>
      </c>
      <c r="D14249" s="3" t="s">
        <v>4250</v>
      </c>
    </row>
    <row r="14250">
      <c r="A14250" s="6" t="s">
        <v>4681</v>
      </c>
      <c r="B14250" s="2" t="s">
        <v>28201</v>
      </c>
      <c r="C14250" s="6" t="s">
        <v>28202</v>
      </c>
      <c r="D14250" s="3" t="s">
        <v>4250</v>
      </c>
    </row>
    <row r="14251">
      <c r="A14251" s="6" t="s">
        <v>4681</v>
      </c>
      <c r="B14251" s="2" t="s">
        <v>28203</v>
      </c>
      <c r="C14251" s="6" t="s">
        <v>28204</v>
      </c>
      <c r="D14251" s="3" t="s">
        <v>4250</v>
      </c>
    </row>
    <row r="14252">
      <c r="A14252" s="6" t="s">
        <v>4681</v>
      </c>
      <c r="B14252" s="2" t="s">
        <v>28205</v>
      </c>
      <c r="C14252" s="6" t="s">
        <v>28206</v>
      </c>
      <c r="D14252" s="3" t="s">
        <v>4250</v>
      </c>
    </row>
    <row r="14253">
      <c r="A14253" s="6" t="s">
        <v>4681</v>
      </c>
      <c r="B14253" s="2" t="s">
        <v>28207</v>
      </c>
      <c r="C14253" s="6" t="s">
        <v>28208</v>
      </c>
      <c r="D14253" s="3" t="s">
        <v>4250</v>
      </c>
    </row>
    <row r="14254">
      <c r="A14254" s="6" t="s">
        <v>4681</v>
      </c>
      <c r="B14254" s="2" t="s">
        <v>28209</v>
      </c>
      <c r="C14254" s="6" t="s">
        <v>28210</v>
      </c>
      <c r="D14254" s="3" t="s">
        <v>4250</v>
      </c>
    </row>
    <row r="14255">
      <c r="A14255" s="6" t="s">
        <v>4681</v>
      </c>
      <c r="B14255" s="2" t="s">
        <v>28211</v>
      </c>
      <c r="C14255" s="6" t="s">
        <v>28212</v>
      </c>
      <c r="D14255" s="3" t="s">
        <v>4250</v>
      </c>
    </row>
    <row r="14256">
      <c r="A14256" s="6" t="s">
        <v>4681</v>
      </c>
      <c r="B14256" s="2" t="s">
        <v>28213</v>
      </c>
      <c r="C14256" s="6" t="s">
        <v>28214</v>
      </c>
      <c r="D14256" s="3" t="s">
        <v>4250</v>
      </c>
    </row>
    <row r="14257">
      <c r="A14257" s="6" t="s">
        <v>4681</v>
      </c>
      <c r="B14257" s="2" t="s">
        <v>28215</v>
      </c>
      <c r="C14257" s="6" t="s">
        <v>28216</v>
      </c>
      <c r="D14257" s="3" t="s">
        <v>4250</v>
      </c>
    </row>
    <row r="14258">
      <c r="A14258" s="6" t="s">
        <v>4681</v>
      </c>
      <c r="B14258" s="2" t="s">
        <v>28217</v>
      </c>
      <c r="C14258" s="6" t="s">
        <v>28218</v>
      </c>
      <c r="D14258" s="3" t="s">
        <v>4250</v>
      </c>
    </row>
    <row r="14259">
      <c r="A14259" s="6" t="s">
        <v>4681</v>
      </c>
      <c r="B14259" s="2" t="s">
        <v>28219</v>
      </c>
      <c r="C14259" s="6" t="s">
        <v>28220</v>
      </c>
      <c r="D14259" s="3" t="s">
        <v>4252</v>
      </c>
    </row>
    <row r="14260">
      <c r="A14260" s="6" t="s">
        <v>4681</v>
      </c>
      <c r="B14260" s="2" t="s">
        <v>28221</v>
      </c>
      <c r="C14260" s="6" t="s">
        <v>28222</v>
      </c>
      <c r="D14260" s="3" t="s">
        <v>4252</v>
      </c>
    </row>
    <row r="14261">
      <c r="A14261" s="6" t="s">
        <v>4681</v>
      </c>
      <c r="B14261" s="2" t="s">
        <v>28223</v>
      </c>
      <c r="C14261" s="6" t="s">
        <v>28224</v>
      </c>
      <c r="D14261" s="3" t="s">
        <v>4252</v>
      </c>
    </row>
    <row r="14262">
      <c r="A14262" s="6" t="s">
        <v>4681</v>
      </c>
      <c r="B14262" s="2" t="s">
        <v>28225</v>
      </c>
      <c r="C14262" s="6" t="s">
        <v>28226</v>
      </c>
      <c r="D14262" s="3" t="s">
        <v>4252</v>
      </c>
    </row>
    <row r="14263">
      <c r="A14263" s="6" t="s">
        <v>4681</v>
      </c>
      <c r="B14263" s="2" t="s">
        <v>28227</v>
      </c>
      <c r="C14263" s="6" t="s">
        <v>28228</v>
      </c>
      <c r="D14263" s="3" t="s">
        <v>4252</v>
      </c>
    </row>
    <row r="14264">
      <c r="A14264" s="6" t="s">
        <v>4681</v>
      </c>
      <c r="B14264" s="2" t="s">
        <v>28229</v>
      </c>
      <c r="C14264" s="6" t="s">
        <v>28230</v>
      </c>
      <c r="D14264" s="3" t="s">
        <v>4252</v>
      </c>
    </row>
    <row r="14265">
      <c r="A14265" s="6" t="s">
        <v>4681</v>
      </c>
      <c r="B14265" s="2" t="s">
        <v>28231</v>
      </c>
      <c r="C14265" s="6" t="s">
        <v>28232</v>
      </c>
      <c r="D14265" s="3" t="s">
        <v>4252</v>
      </c>
    </row>
    <row r="14266">
      <c r="A14266" s="6" t="s">
        <v>4681</v>
      </c>
      <c r="B14266" s="2" t="s">
        <v>28233</v>
      </c>
      <c r="C14266" s="6" t="s">
        <v>28234</v>
      </c>
      <c r="D14266" s="3" t="s">
        <v>4252</v>
      </c>
    </row>
    <row r="14267">
      <c r="A14267" s="6" t="s">
        <v>4681</v>
      </c>
      <c r="B14267" s="2" t="s">
        <v>28235</v>
      </c>
      <c r="C14267" s="6" t="s">
        <v>28236</v>
      </c>
      <c r="D14267" s="3" t="s">
        <v>4252</v>
      </c>
    </row>
    <row r="14268">
      <c r="A14268" s="6" t="s">
        <v>4681</v>
      </c>
      <c r="B14268" s="2" t="s">
        <v>28237</v>
      </c>
      <c r="C14268" s="6" t="s">
        <v>28238</v>
      </c>
      <c r="D14268" s="3" t="s">
        <v>4252</v>
      </c>
    </row>
    <row r="14269">
      <c r="A14269" s="6" t="s">
        <v>4681</v>
      </c>
      <c r="B14269" s="2" t="s">
        <v>28239</v>
      </c>
      <c r="C14269" s="6" t="s">
        <v>4256</v>
      </c>
      <c r="D14269" s="3" t="s">
        <v>4255</v>
      </c>
    </row>
    <row r="14270">
      <c r="A14270" s="6" t="s">
        <v>4681</v>
      </c>
      <c r="B14270" s="2" t="s">
        <v>28240</v>
      </c>
      <c r="C14270" s="6" t="s">
        <v>28241</v>
      </c>
      <c r="D14270" s="3" t="s">
        <v>4257</v>
      </c>
    </row>
    <row r="14271">
      <c r="A14271" s="6" t="s">
        <v>4681</v>
      </c>
      <c r="B14271" s="2" t="s">
        <v>28242</v>
      </c>
      <c r="C14271" s="6" t="s">
        <v>28243</v>
      </c>
      <c r="D14271" s="3" t="s">
        <v>4257</v>
      </c>
    </row>
    <row r="14272">
      <c r="A14272" s="6" t="s">
        <v>4681</v>
      </c>
      <c r="B14272" s="2" t="s">
        <v>28244</v>
      </c>
      <c r="C14272" s="6" t="s">
        <v>28245</v>
      </c>
      <c r="D14272" s="3" t="s">
        <v>4257</v>
      </c>
    </row>
    <row r="14273">
      <c r="A14273" s="6" t="s">
        <v>4681</v>
      </c>
      <c r="B14273" s="2" t="s">
        <v>28246</v>
      </c>
      <c r="C14273" s="6" t="s">
        <v>28247</v>
      </c>
      <c r="D14273" s="3" t="s">
        <v>4257</v>
      </c>
    </row>
    <row r="14274">
      <c r="A14274" s="6" t="s">
        <v>4681</v>
      </c>
      <c r="B14274" s="2" t="s">
        <v>28248</v>
      </c>
      <c r="C14274" s="6" t="s">
        <v>28249</v>
      </c>
      <c r="D14274" s="3" t="s">
        <v>4257</v>
      </c>
    </row>
    <row r="14275">
      <c r="A14275" s="6" t="s">
        <v>4681</v>
      </c>
      <c r="B14275" s="2" t="s">
        <v>28250</v>
      </c>
      <c r="C14275" s="6" t="s">
        <v>28251</v>
      </c>
      <c r="D14275" s="3" t="s">
        <v>4257</v>
      </c>
    </row>
    <row r="14276">
      <c r="A14276" s="6" t="s">
        <v>4681</v>
      </c>
      <c r="B14276" s="2" t="s">
        <v>28252</v>
      </c>
      <c r="C14276" s="6" t="s">
        <v>28253</v>
      </c>
      <c r="D14276" s="3" t="s">
        <v>4257</v>
      </c>
    </row>
    <row r="14277">
      <c r="A14277" s="6" t="s">
        <v>4681</v>
      </c>
      <c r="B14277" s="2" t="s">
        <v>28254</v>
      </c>
      <c r="C14277" s="6" t="s">
        <v>28255</v>
      </c>
      <c r="D14277" s="3" t="s">
        <v>4257</v>
      </c>
    </row>
    <row r="14278">
      <c r="A14278" s="6" t="s">
        <v>4681</v>
      </c>
      <c r="B14278" s="2" t="s">
        <v>28256</v>
      </c>
      <c r="C14278" s="6" t="s">
        <v>28257</v>
      </c>
      <c r="D14278" s="3" t="s">
        <v>4257</v>
      </c>
    </row>
    <row r="14279">
      <c r="A14279" s="6" t="s">
        <v>4681</v>
      </c>
      <c r="B14279" s="2" t="s">
        <v>28258</v>
      </c>
      <c r="C14279" s="6" t="s">
        <v>28259</v>
      </c>
      <c r="D14279" s="3" t="s">
        <v>4259</v>
      </c>
    </row>
    <row r="14280">
      <c r="A14280" s="6" t="s">
        <v>4681</v>
      </c>
      <c r="B14280" s="2" t="s">
        <v>28260</v>
      </c>
      <c r="C14280" s="6" t="s">
        <v>28261</v>
      </c>
      <c r="D14280" s="3" t="s">
        <v>4259</v>
      </c>
    </row>
    <row r="14281">
      <c r="A14281" s="6" t="s">
        <v>4681</v>
      </c>
      <c r="B14281" s="2" t="s">
        <v>28262</v>
      </c>
      <c r="C14281" s="6" t="s">
        <v>28263</v>
      </c>
      <c r="D14281" s="3" t="s">
        <v>4259</v>
      </c>
    </row>
    <row r="14282">
      <c r="A14282" s="6" t="s">
        <v>4681</v>
      </c>
      <c r="B14282" s="2" t="s">
        <v>28264</v>
      </c>
      <c r="C14282" s="6" t="s">
        <v>28265</v>
      </c>
      <c r="D14282" s="3" t="s">
        <v>4259</v>
      </c>
    </row>
    <row r="14283">
      <c r="A14283" s="6" t="s">
        <v>4681</v>
      </c>
      <c r="B14283" s="2" t="s">
        <v>28266</v>
      </c>
      <c r="C14283" s="6" t="s">
        <v>28267</v>
      </c>
      <c r="D14283" s="3" t="s">
        <v>4259</v>
      </c>
    </row>
    <row r="14284">
      <c r="A14284" s="6" t="s">
        <v>4681</v>
      </c>
      <c r="B14284" s="2" t="s">
        <v>28268</v>
      </c>
      <c r="C14284" s="6" t="s">
        <v>28269</v>
      </c>
      <c r="D14284" s="3" t="s">
        <v>4259</v>
      </c>
    </row>
    <row r="14285">
      <c r="A14285" s="6" t="s">
        <v>4681</v>
      </c>
      <c r="B14285" s="2" t="s">
        <v>28270</v>
      </c>
      <c r="C14285" s="6" t="s">
        <v>28271</v>
      </c>
      <c r="D14285" s="3" t="s">
        <v>4259</v>
      </c>
    </row>
    <row r="14286">
      <c r="A14286" s="6" t="s">
        <v>4681</v>
      </c>
      <c r="B14286" s="2" t="s">
        <v>28272</v>
      </c>
      <c r="C14286" s="6" t="s">
        <v>28273</v>
      </c>
      <c r="D14286" s="3" t="s">
        <v>4259</v>
      </c>
    </row>
    <row r="14287">
      <c r="A14287" s="6" t="s">
        <v>4681</v>
      </c>
      <c r="B14287" s="2" t="s">
        <v>28274</v>
      </c>
      <c r="C14287" s="6" t="s">
        <v>28275</v>
      </c>
      <c r="D14287" s="3" t="s">
        <v>4259</v>
      </c>
    </row>
    <row r="14288">
      <c r="A14288" s="6" t="s">
        <v>4681</v>
      </c>
      <c r="B14288" s="2" t="s">
        <v>28276</v>
      </c>
      <c r="C14288" s="6" t="s">
        <v>28277</v>
      </c>
      <c r="D14288" s="3" t="s">
        <v>4261</v>
      </c>
    </row>
    <row r="14289">
      <c r="A14289" s="6" t="s">
        <v>4681</v>
      </c>
      <c r="B14289" s="2" t="s">
        <v>28278</v>
      </c>
      <c r="C14289" s="6" t="s">
        <v>28279</v>
      </c>
      <c r="D14289" s="3" t="s">
        <v>4261</v>
      </c>
    </row>
    <row r="14290">
      <c r="A14290" s="6" t="s">
        <v>4681</v>
      </c>
      <c r="B14290" s="2" t="s">
        <v>28280</v>
      </c>
      <c r="C14290" s="6" t="s">
        <v>28281</v>
      </c>
      <c r="D14290" s="3" t="s">
        <v>4261</v>
      </c>
    </row>
    <row r="14291">
      <c r="A14291" s="6" t="s">
        <v>4681</v>
      </c>
      <c r="B14291" s="2" t="s">
        <v>28282</v>
      </c>
      <c r="C14291" s="6" t="s">
        <v>28283</v>
      </c>
      <c r="D14291" s="3" t="s">
        <v>4261</v>
      </c>
    </row>
    <row r="14292">
      <c r="A14292" s="6" t="s">
        <v>4681</v>
      </c>
      <c r="B14292" s="2" t="s">
        <v>28284</v>
      </c>
      <c r="C14292" s="6" t="s">
        <v>28285</v>
      </c>
      <c r="D14292" s="3" t="s">
        <v>4261</v>
      </c>
    </row>
    <row r="14293">
      <c r="A14293" s="6" t="s">
        <v>4681</v>
      </c>
      <c r="B14293" s="2" t="s">
        <v>28286</v>
      </c>
      <c r="C14293" s="6" t="s">
        <v>28287</v>
      </c>
      <c r="D14293" s="3" t="s">
        <v>4261</v>
      </c>
    </row>
    <row r="14294">
      <c r="A14294" s="6" t="s">
        <v>4681</v>
      </c>
      <c r="B14294" s="2" t="s">
        <v>28288</v>
      </c>
      <c r="C14294" s="6" t="s">
        <v>28289</v>
      </c>
      <c r="D14294" s="3" t="s">
        <v>4261</v>
      </c>
    </row>
    <row r="14295">
      <c r="A14295" s="6" t="s">
        <v>4681</v>
      </c>
      <c r="B14295" s="2" t="s">
        <v>28290</v>
      </c>
      <c r="C14295" s="6" t="s">
        <v>28291</v>
      </c>
      <c r="D14295" s="3" t="s">
        <v>4263</v>
      </c>
    </row>
    <row r="14296">
      <c r="A14296" s="6" t="s">
        <v>4681</v>
      </c>
      <c r="B14296" s="2" t="s">
        <v>28292</v>
      </c>
      <c r="C14296" s="6" t="s">
        <v>28293</v>
      </c>
      <c r="D14296" s="3" t="s">
        <v>4263</v>
      </c>
    </row>
    <row r="14297">
      <c r="A14297" s="6" t="s">
        <v>4681</v>
      </c>
      <c r="B14297" s="2" t="s">
        <v>28294</v>
      </c>
      <c r="C14297" s="6" t="s">
        <v>28295</v>
      </c>
      <c r="D14297" s="3" t="s">
        <v>4263</v>
      </c>
    </row>
    <row r="14298">
      <c r="A14298" s="6" t="s">
        <v>4681</v>
      </c>
      <c r="B14298" s="2" t="s">
        <v>28296</v>
      </c>
      <c r="C14298" s="6" t="s">
        <v>28297</v>
      </c>
      <c r="D14298" s="3" t="s">
        <v>4265</v>
      </c>
    </row>
    <row r="14299">
      <c r="A14299" s="6" t="s">
        <v>4681</v>
      </c>
      <c r="B14299" s="2" t="s">
        <v>28298</v>
      </c>
      <c r="C14299" s="6" t="s">
        <v>28299</v>
      </c>
      <c r="D14299" s="3" t="s">
        <v>4265</v>
      </c>
    </row>
    <row r="14300">
      <c r="A14300" s="6" t="s">
        <v>4681</v>
      </c>
      <c r="B14300" s="2" t="s">
        <v>28300</v>
      </c>
      <c r="C14300" s="6" t="s">
        <v>28301</v>
      </c>
      <c r="D14300" s="3" t="s">
        <v>4265</v>
      </c>
    </row>
    <row r="14301">
      <c r="A14301" s="6" t="s">
        <v>4681</v>
      </c>
      <c r="B14301" s="2" t="s">
        <v>28302</v>
      </c>
      <c r="C14301" s="6" t="s">
        <v>28303</v>
      </c>
      <c r="D14301" s="3" t="s">
        <v>4267</v>
      </c>
    </row>
    <row r="14302">
      <c r="A14302" s="6" t="s">
        <v>4681</v>
      </c>
      <c r="B14302" s="2" t="s">
        <v>28304</v>
      </c>
      <c r="C14302" s="6" t="s">
        <v>28305</v>
      </c>
      <c r="D14302" s="3" t="s">
        <v>4267</v>
      </c>
    </row>
    <row r="14303">
      <c r="A14303" s="6" t="s">
        <v>4681</v>
      </c>
      <c r="B14303" s="2" t="s">
        <v>28306</v>
      </c>
      <c r="C14303" s="6" t="s">
        <v>28307</v>
      </c>
      <c r="D14303" s="3" t="s">
        <v>4267</v>
      </c>
    </row>
    <row r="14304">
      <c r="A14304" s="6" t="s">
        <v>4681</v>
      </c>
      <c r="B14304" s="2" t="s">
        <v>28308</v>
      </c>
      <c r="C14304" s="6" t="s">
        <v>28309</v>
      </c>
      <c r="D14304" s="3" t="s">
        <v>4267</v>
      </c>
    </row>
    <row r="14305">
      <c r="A14305" s="6" t="s">
        <v>4681</v>
      </c>
      <c r="B14305" s="2" t="s">
        <v>28310</v>
      </c>
      <c r="C14305" s="6" t="s">
        <v>28311</v>
      </c>
      <c r="D14305" s="3" t="s">
        <v>4267</v>
      </c>
    </row>
    <row r="14306">
      <c r="A14306" s="6" t="s">
        <v>4681</v>
      </c>
      <c r="B14306" s="2" t="s">
        <v>28312</v>
      </c>
      <c r="C14306" s="6" t="s">
        <v>28313</v>
      </c>
      <c r="D14306" s="3" t="s">
        <v>4267</v>
      </c>
    </row>
    <row r="14307">
      <c r="A14307" s="6" t="s">
        <v>4681</v>
      </c>
      <c r="B14307" s="2" t="s">
        <v>28314</v>
      </c>
      <c r="C14307" s="6" t="s">
        <v>28315</v>
      </c>
      <c r="D14307" s="3" t="s">
        <v>4267</v>
      </c>
    </row>
    <row r="14308">
      <c r="A14308" s="6" t="s">
        <v>4681</v>
      </c>
      <c r="B14308" s="2" t="s">
        <v>28316</v>
      </c>
      <c r="C14308" s="6" t="s">
        <v>28317</v>
      </c>
      <c r="D14308" s="3" t="s">
        <v>4269</v>
      </c>
    </row>
    <row r="14309">
      <c r="A14309" s="6" t="s">
        <v>4681</v>
      </c>
      <c r="B14309" s="2" t="s">
        <v>28318</v>
      </c>
      <c r="C14309" s="6" t="s">
        <v>28319</v>
      </c>
      <c r="D14309" s="3" t="s">
        <v>4269</v>
      </c>
    </row>
    <row r="14310">
      <c r="A14310" s="6" t="s">
        <v>4681</v>
      </c>
      <c r="B14310" s="2" t="s">
        <v>28320</v>
      </c>
      <c r="C14310" s="6" t="s">
        <v>28321</v>
      </c>
      <c r="D14310" s="3" t="s">
        <v>4269</v>
      </c>
    </row>
    <row r="14311">
      <c r="A14311" s="6" t="s">
        <v>4681</v>
      </c>
      <c r="B14311" s="2" t="s">
        <v>28322</v>
      </c>
      <c r="C14311" s="6" t="s">
        <v>28323</v>
      </c>
      <c r="D14311" s="3" t="s">
        <v>4269</v>
      </c>
    </row>
    <row r="14312">
      <c r="A14312" s="6" t="s">
        <v>4681</v>
      </c>
      <c r="B14312" s="2" t="s">
        <v>28324</v>
      </c>
      <c r="C14312" s="6" t="s">
        <v>28325</v>
      </c>
      <c r="D14312" s="3" t="s">
        <v>4269</v>
      </c>
    </row>
    <row r="14313">
      <c r="A14313" s="6" t="s">
        <v>4681</v>
      </c>
      <c r="B14313" s="2" t="s">
        <v>28326</v>
      </c>
      <c r="C14313" s="6" t="s">
        <v>28327</v>
      </c>
      <c r="D14313" s="3" t="s">
        <v>4271</v>
      </c>
    </row>
    <row r="14314">
      <c r="A14314" s="6" t="s">
        <v>4681</v>
      </c>
      <c r="B14314" s="2" t="s">
        <v>28328</v>
      </c>
      <c r="C14314" s="6" t="s">
        <v>28329</v>
      </c>
      <c r="D14314" s="3" t="s">
        <v>4271</v>
      </c>
    </row>
    <row r="14315">
      <c r="A14315" s="6" t="s">
        <v>4681</v>
      </c>
      <c r="B14315" s="2" t="s">
        <v>28330</v>
      </c>
      <c r="C14315" s="6" t="s">
        <v>28331</v>
      </c>
      <c r="D14315" s="3" t="s">
        <v>4271</v>
      </c>
    </row>
    <row r="14316">
      <c r="A14316" s="6" t="s">
        <v>4681</v>
      </c>
      <c r="B14316" s="2" t="s">
        <v>28332</v>
      </c>
      <c r="C14316" s="6" t="s">
        <v>28333</v>
      </c>
      <c r="D14316" s="3" t="s">
        <v>4271</v>
      </c>
    </row>
    <row r="14317">
      <c r="A14317" s="6" t="s">
        <v>4681</v>
      </c>
      <c r="B14317" s="2" t="s">
        <v>28334</v>
      </c>
      <c r="C14317" s="6" t="s">
        <v>28335</v>
      </c>
      <c r="D14317" s="3" t="s">
        <v>4271</v>
      </c>
    </row>
    <row r="14318">
      <c r="A14318" s="6" t="s">
        <v>4681</v>
      </c>
      <c r="B14318" s="2" t="s">
        <v>28336</v>
      </c>
      <c r="C14318" s="6" t="s">
        <v>28337</v>
      </c>
      <c r="D14318" s="3" t="s">
        <v>4273</v>
      </c>
    </row>
    <row r="14319">
      <c r="A14319" s="6" t="s">
        <v>4681</v>
      </c>
      <c r="B14319" s="2" t="s">
        <v>28338</v>
      </c>
      <c r="C14319" s="6" t="s">
        <v>28339</v>
      </c>
      <c r="D14319" s="3" t="s">
        <v>4273</v>
      </c>
    </row>
    <row r="14320">
      <c r="A14320" s="6" t="s">
        <v>4681</v>
      </c>
      <c r="B14320" s="2" t="s">
        <v>28340</v>
      </c>
      <c r="C14320" s="6" t="s">
        <v>28341</v>
      </c>
      <c r="D14320" s="3" t="s">
        <v>4273</v>
      </c>
    </row>
    <row r="14321">
      <c r="A14321" s="6" t="s">
        <v>4681</v>
      </c>
      <c r="B14321" s="2" t="s">
        <v>28342</v>
      </c>
      <c r="C14321" s="6" t="s">
        <v>28343</v>
      </c>
      <c r="D14321" s="3" t="s">
        <v>4273</v>
      </c>
    </row>
    <row r="14322">
      <c r="A14322" s="6" t="s">
        <v>4681</v>
      </c>
      <c r="B14322" s="2" t="s">
        <v>28344</v>
      </c>
      <c r="C14322" s="6" t="s">
        <v>28345</v>
      </c>
      <c r="D14322" s="3" t="s">
        <v>4273</v>
      </c>
    </row>
    <row r="14323">
      <c r="A14323" s="6" t="s">
        <v>4681</v>
      </c>
      <c r="B14323" s="2" t="s">
        <v>28346</v>
      </c>
      <c r="C14323" s="6" t="s">
        <v>28347</v>
      </c>
      <c r="D14323" s="3" t="s">
        <v>4273</v>
      </c>
    </row>
    <row r="14324">
      <c r="A14324" s="6" t="s">
        <v>4681</v>
      </c>
      <c r="B14324" s="2" t="s">
        <v>28348</v>
      </c>
      <c r="C14324" s="6" t="s">
        <v>28349</v>
      </c>
      <c r="D14324" s="3" t="s">
        <v>4273</v>
      </c>
    </row>
    <row r="14325">
      <c r="A14325" s="6" t="s">
        <v>4681</v>
      </c>
      <c r="B14325" s="2" t="s">
        <v>28350</v>
      </c>
      <c r="C14325" s="6" t="s">
        <v>28351</v>
      </c>
      <c r="D14325" s="3" t="s">
        <v>4273</v>
      </c>
    </row>
    <row r="14326">
      <c r="A14326" s="6" t="s">
        <v>4681</v>
      </c>
      <c r="B14326" s="2" t="s">
        <v>28352</v>
      </c>
      <c r="C14326" s="6" t="s">
        <v>28353</v>
      </c>
      <c r="D14326" s="3" t="s">
        <v>4276</v>
      </c>
    </row>
    <row r="14327">
      <c r="A14327" s="6" t="s">
        <v>4681</v>
      </c>
      <c r="B14327" s="2" t="s">
        <v>28354</v>
      </c>
      <c r="C14327" s="6" t="s">
        <v>28355</v>
      </c>
      <c r="D14327" s="3" t="s">
        <v>4276</v>
      </c>
    </row>
    <row r="14328">
      <c r="A14328" s="6" t="s">
        <v>4681</v>
      </c>
      <c r="B14328" s="2" t="s">
        <v>28356</v>
      </c>
      <c r="C14328" s="6" t="s">
        <v>28357</v>
      </c>
      <c r="D14328" s="3" t="s">
        <v>4276</v>
      </c>
    </row>
    <row r="14329">
      <c r="A14329" s="6" t="s">
        <v>4681</v>
      </c>
      <c r="B14329" s="2" t="s">
        <v>28358</v>
      </c>
      <c r="C14329" s="6" t="s">
        <v>28359</v>
      </c>
      <c r="D14329" s="3" t="s">
        <v>4276</v>
      </c>
    </row>
    <row r="14330">
      <c r="A14330" s="6" t="s">
        <v>4681</v>
      </c>
      <c r="B14330" s="2" t="s">
        <v>28360</v>
      </c>
      <c r="C14330" s="6" t="s">
        <v>28361</v>
      </c>
      <c r="D14330" s="3" t="s">
        <v>4276</v>
      </c>
    </row>
    <row r="14331">
      <c r="A14331" s="6" t="s">
        <v>4681</v>
      </c>
      <c r="B14331" s="2" t="s">
        <v>28362</v>
      </c>
      <c r="C14331" s="6" t="s">
        <v>28363</v>
      </c>
      <c r="D14331" s="3" t="s">
        <v>4276</v>
      </c>
    </row>
    <row r="14332">
      <c r="A14332" s="6" t="s">
        <v>4681</v>
      </c>
      <c r="B14332" s="2" t="s">
        <v>28364</v>
      </c>
      <c r="C14332" s="6" t="s">
        <v>28365</v>
      </c>
      <c r="D14332" s="3" t="s">
        <v>4276</v>
      </c>
    </row>
    <row r="14333">
      <c r="A14333" s="6" t="s">
        <v>4681</v>
      </c>
      <c r="B14333" s="2" t="s">
        <v>28366</v>
      </c>
      <c r="C14333" s="6" t="s">
        <v>28367</v>
      </c>
      <c r="D14333" s="3" t="s">
        <v>4276</v>
      </c>
    </row>
    <row r="14334">
      <c r="A14334" s="6" t="s">
        <v>4681</v>
      </c>
      <c r="B14334" s="2" t="s">
        <v>28368</v>
      </c>
      <c r="C14334" s="6" t="s">
        <v>28369</v>
      </c>
      <c r="D14334" s="3" t="s">
        <v>4276</v>
      </c>
    </row>
    <row r="14335">
      <c r="A14335" s="6" t="s">
        <v>4681</v>
      </c>
      <c r="B14335" s="2" t="s">
        <v>28370</v>
      </c>
      <c r="C14335" s="6" t="s">
        <v>28371</v>
      </c>
      <c r="D14335" s="3" t="s">
        <v>4278</v>
      </c>
    </row>
    <row r="14336">
      <c r="A14336" s="6" t="s">
        <v>4681</v>
      </c>
      <c r="B14336" s="2" t="s">
        <v>28372</v>
      </c>
      <c r="C14336" s="6" t="s">
        <v>28373</v>
      </c>
      <c r="D14336" s="3" t="s">
        <v>4278</v>
      </c>
    </row>
    <row r="14337">
      <c r="A14337" s="6" t="s">
        <v>4681</v>
      </c>
      <c r="B14337" s="2" t="s">
        <v>28374</v>
      </c>
      <c r="C14337" s="6" t="s">
        <v>4281</v>
      </c>
      <c r="D14337" s="3" t="s">
        <v>4280</v>
      </c>
    </row>
    <row r="14338">
      <c r="A14338" s="6" t="s">
        <v>4681</v>
      </c>
      <c r="B14338" s="2" t="s">
        <v>28375</v>
      </c>
      <c r="C14338" s="6" t="s">
        <v>28376</v>
      </c>
      <c r="D14338" s="3" t="s">
        <v>4282</v>
      </c>
    </row>
    <row r="14339">
      <c r="A14339" s="6" t="s">
        <v>4681</v>
      </c>
      <c r="B14339" s="2" t="s">
        <v>28377</v>
      </c>
      <c r="C14339" s="6" t="s">
        <v>28378</v>
      </c>
      <c r="D14339" s="3" t="s">
        <v>4282</v>
      </c>
    </row>
    <row r="14340">
      <c r="A14340" s="6" t="s">
        <v>4681</v>
      </c>
      <c r="B14340" s="2" t="s">
        <v>28379</v>
      </c>
      <c r="C14340" s="6" t="s">
        <v>28380</v>
      </c>
      <c r="D14340" s="3" t="s">
        <v>4282</v>
      </c>
    </row>
    <row r="14341">
      <c r="A14341" s="6" t="s">
        <v>4681</v>
      </c>
      <c r="B14341" s="2" t="s">
        <v>28381</v>
      </c>
      <c r="C14341" s="6" t="s">
        <v>28382</v>
      </c>
      <c r="D14341" s="3" t="s">
        <v>4284</v>
      </c>
    </row>
    <row r="14342">
      <c r="A14342" s="6" t="s">
        <v>4681</v>
      </c>
      <c r="B14342" s="2" t="s">
        <v>28383</v>
      </c>
      <c r="C14342" s="6" t="s">
        <v>28384</v>
      </c>
      <c r="D14342" s="3" t="s">
        <v>4284</v>
      </c>
    </row>
    <row r="14343">
      <c r="A14343" s="6" t="s">
        <v>4681</v>
      </c>
      <c r="B14343" s="2" t="s">
        <v>28385</v>
      </c>
      <c r="C14343" s="6" t="s">
        <v>28386</v>
      </c>
      <c r="D14343" s="3" t="s">
        <v>4284</v>
      </c>
    </row>
    <row r="14344">
      <c r="A14344" s="6" t="s">
        <v>4681</v>
      </c>
      <c r="B14344" s="2" t="s">
        <v>28387</v>
      </c>
      <c r="C14344" s="6" t="s">
        <v>28388</v>
      </c>
      <c r="D14344" s="3" t="s">
        <v>4284</v>
      </c>
    </row>
    <row r="14345">
      <c r="A14345" s="6" t="s">
        <v>4681</v>
      </c>
      <c r="B14345" s="2" t="s">
        <v>28389</v>
      </c>
      <c r="C14345" s="6" t="s">
        <v>28390</v>
      </c>
      <c r="D14345" s="3" t="s">
        <v>4284</v>
      </c>
    </row>
    <row r="14346">
      <c r="A14346" s="6" t="s">
        <v>4681</v>
      </c>
      <c r="B14346" s="2" t="s">
        <v>28391</v>
      </c>
      <c r="C14346" s="6" t="s">
        <v>28392</v>
      </c>
      <c r="D14346" s="3" t="s">
        <v>4284</v>
      </c>
    </row>
    <row r="14347">
      <c r="A14347" s="6" t="s">
        <v>4681</v>
      </c>
      <c r="B14347" s="2" t="s">
        <v>28393</v>
      </c>
      <c r="C14347" s="6" t="s">
        <v>28394</v>
      </c>
      <c r="D14347" s="3" t="s">
        <v>4284</v>
      </c>
    </row>
    <row r="14348">
      <c r="A14348" s="6" t="s">
        <v>4681</v>
      </c>
      <c r="B14348" s="2" t="s">
        <v>28395</v>
      </c>
      <c r="C14348" s="6" t="s">
        <v>28396</v>
      </c>
      <c r="D14348" s="3" t="s">
        <v>4284</v>
      </c>
    </row>
    <row r="14349">
      <c r="A14349" s="6" t="s">
        <v>4681</v>
      </c>
      <c r="B14349" s="2" t="s">
        <v>28397</v>
      </c>
      <c r="C14349" s="6" t="s">
        <v>28398</v>
      </c>
      <c r="D14349" s="3" t="s">
        <v>4284</v>
      </c>
    </row>
    <row r="14350">
      <c r="A14350" s="6" t="s">
        <v>4681</v>
      </c>
      <c r="B14350" s="2" t="s">
        <v>28399</v>
      </c>
      <c r="C14350" s="6" t="s">
        <v>28400</v>
      </c>
      <c r="D14350" s="3" t="s">
        <v>4284</v>
      </c>
    </row>
    <row r="14351">
      <c r="A14351" s="6" t="s">
        <v>4681</v>
      </c>
      <c r="B14351" s="2" t="s">
        <v>28401</v>
      </c>
      <c r="C14351" s="6" t="s">
        <v>28402</v>
      </c>
      <c r="D14351" s="3" t="s">
        <v>4286</v>
      </c>
    </row>
    <row r="14352">
      <c r="A14352" s="6" t="s">
        <v>4681</v>
      </c>
      <c r="B14352" s="2" t="s">
        <v>28403</v>
      </c>
      <c r="C14352" s="6" t="s">
        <v>28404</v>
      </c>
      <c r="D14352" s="3" t="s">
        <v>4286</v>
      </c>
    </row>
    <row r="14353">
      <c r="A14353" s="6" t="s">
        <v>4681</v>
      </c>
      <c r="B14353" s="2" t="s">
        <v>28405</v>
      </c>
      <c r="C14353" s="6" t="s">
        <v>28406</v>
      </c>
      <c r="D14353" s="3" t="s">
        <v>4286</v>
      </c>
    </row>
    <row r="14354">
      <c r="A14354" s="6" t="s">
        <v>4681</v>
      </c>
      <c r="B14354" s="2" t="s">
        <v>28407</v>
      </c>
      <c r="C14354" s="6" t="s">
        <v>28408</v>
      </c>
      <c r="D14354" s="3" t="s">
        <v>4286</v>
      </c>
    </row>
    <row r="14355">
      <c r="A14355" s="6" t="s">
        <v>4681</v>
      </c>
      <c r="B14355" s="2" t="s">
        <v>28409</v>
      </c>
      <c r="C14355" s="6" t="s">
        <v>28410</v>
      </c>
      <c r="D14355" s="3" t="s">
        <v>4286</v>
      </c>
    </row>
    <row r="14356">
      <c r="A14356" s="6" t="s">
        <v>4681</v>
      </c>
      <c r="B14356" s="2" t="s">
        <v>28411</v>
      </c>
      <c r="C14356" s="6" t="s">
        <v>28412</v>
      </c>
      <c r="D14356" s="3" t="s">
        <v>4286</v>
      </c>
    </row>
    <row r="14357">
      <c r="A14357" s="6" t="s">
        <v>4681</v>
      </c>
      <c r="B14357" s="2" t="s">
        <v>28413</v>
      </c>
      <c r="C14357" s="6" t="s">
        <v>28414</v>
      </c>
      <c r="D14357" s="3" t="s">
        <v>4286</v>
      </c>
    </row>
    <row r="14358">
      <c r="A14358" s="6" t="s">
        <v>4681</v>
      </c>
      <c r="B14358" s="2" t="s">
        <v>28415</v>
      </c>
      <c r="C14358" s="6" t="s">
        <v>28416</v>
      </c>
      <c r="D14358" s="3" t="s">
        <v>4286</v>
      </c>
    </row>
    <row r="14359">
      <c r="A14359" s="6" t="s">
        <v>4681</v>
      </c>
      <c r="B14359" s="2" t="s">
        <v>28417</v>
      </c>
      <c r="C14359" s="6" t="s">
        <v>28418</v>
      </c>
      <c r="D14359" s="3" t="s">
        <v>4288</v>
      </c>
    </row>
    <row r="14360">
      <c r="A14360" s="6" t="s">
        <v>4681</v>
      </c>
      <c r="B14360" s="2" t="s">
        <v>28419</v>
      </c>
      <c r="C14360" s="6" t="s">
        <v>28420</v>
      </c>
      <c r="D14360" s="3" t="s">
        <v>4288</v>
      </c>
    </row>
    <row r="14361">
      <c r="A14361" s="6" t="s">
        <v>4681</v>
      </c>
      <c r="B14361" s="2" t="s">
        <v>28421</v>
      </c>
      <c r="C14361" s="6" t="s">
        <v>28422</v>
      </c>
      <c r="D14361" s="3" t="s">
        <v>4288</v>
      </c>
    </row>
    <row r="14362">
      <c r="A14362" s="6" t="s">
        <v>4681</v>
      </c>
      <c r="B14362" s="2" t="s">
        <v>28423</v>
      </c>
      <c r="C14362" s="6" t="s">
        <v>28424</v>
      </c>
      <c r="D14362" s="3" t="s">
        <v>4288</v>
      </c>
    </row>
    <row r="14363">
      <c r="A14363" s="6" t="s">
        <v>4681</v>
      </c>
      <c r="B14363" s="2" t="s">
        <v>28425</v>
      </c>
      <c r="C14363" s="6" t="s">
        <v>28426</v>
      </c>
      <c r="D14363" s="3" t="s">
        <v>4288</v>
      </c>
    </row>
    <row r="14364">
      <c r="A14364" s="6" t="s">
        <v>4681</v>
      </c>
      <c r="B14364" s="2" t="s">
        <v>28427</v>
      </c>
      <c r="C14364" s="6" t="s">
        <v>28428</v>
      </c>
      <c r="D14364" s="3" t="s">
        <v>4288</v>
      </c>
    </row>
    <row r="14365">
      <c r="A14365" s="6" t="s">
        <v>4681</v>
      </c>
      <c r="B14365" s="2" t="s">
        <v>28429</v>
      </c>
      <c r="C14365" s="6" t="s">
        <v>28430</v>
      </c>
      <c r="D14365" s="3" t="s">
        <v>4288</v>
      </c>
    </row>
    <row r="14366">
      <c r="A14366" s="6" t="s">
        <v>4681</v>
      </c>
      <c r="B14366" s="2" t="s">
        <v>28431</v>
      </c>
      <c r="C14366" s="6" t="s">
        <v>28432</v>
      </c>
      <c r="D14366" s="3" t="s">
        <v>4288</v>
      </c>
    </row>
    <row r="14367">
      <c r="A14367" s="6" t="s">
        <v>4681</v>
      </c>
      <c r="B14367" s="2" t="s">
        <v>28433</v>
      </c>
      <c r="C14367" s="6" t="s">
        <v>28434</v>
      </c>
      <c r="D14367" s="3" t="s">
        <v>4288</v>
      </c>
    </row>
    <row r="14368">
      <c r="A14368" s="6" t="s">
        <v>4681</v>
      </c>
      <c r="B14368" s="2" t="s">
        <v>28435</v>
      </c>
      <c r="C14368" s="6" t="s">
        <v>28436</v>
      </c>
      <c r="D14368" s="3" t="s">
        <v>4290</v>
      </c>
    </row>
    <row r="14369">
      <c r="A14369" s="6" t="s">
        <v>4681</v>
      </c>
      <c r="B14369" s="2" t="s">
        <v>28437</v>
      </c>
      <c r="C14369" s="6" t="s">
        <v>28438</v>
      </c>
      <c r="D14369" s="3" t="s">
        <v>4290</v>
      </c>
    </row>
    <row r="14370">
      <c r="A14370" s="6" t="s">
        <v>4681</v>
      </c>
      <c r="B14370" s="2" t="s">
        <v>28439</v>
      </c>
      <c r="C14370" s="6" t="s">
        <v>28440</v>
      </c>
      <c r="D14370" s="3" t="s">
        <v>4290</v>
      </c>
    </row>
    <row r="14371">
      <c r="A14371" s="6" t="s">
        <v>4681</v>
      </c>
      <c r="B14371" s="2" t="s">
        <v>28441</v>
      </c>
      <c r="C14371" s="6" t="s">
        <v>28442</v>
      </c>
      <c r="D14371" s="3" t="s">
        <v>4290</v>
      </c>
    </row>
    <row r="14372">
      <c r="A14372" s="6" t="s">
        <v>4681</v>
      </c>
      <c r="B14372" s="2" t="s">
        <v>28443</v>
      </c>
      <c r="C14372" s="6" t="s">
        <v>28444</v>
      </c>
      <c r="D14372" s="3" t="s">
        <v>4290</v>
      </c>
    </row>
    <row r="14373">
      <c r="A14373" s="6" t="s">
        <v>4681</v>
      </c>
      <c r="B14373" s="2" t="s">
        <v>28445</v>
      </c>
      <c r="C14373" s="6" t="s">
        <v>28446</v>
      </c>
      <c r="D14373" s="3" t="s">
        <v>4290</v>
      </c>
    </row>
    <row r="14374">
      <c r="A14374" s="6" t="s">
        <v>4681</v>
      </c>
      <c r="B14374" s="2" t="s">
        <v>28447</v>
      </c>
      <c r="C14374" s="6" t="s">
        <v>28448</v>
      </c>
      <c r="D14374" s="3" t="s">
        <v>4290</v>
      </c>
    </row>
    <row r="14375">
      <c r="A14375" s="6" t="s">
        <v>4681</v>
      </c>
      <c r="B14375" s="2" t="s">
        <v>28449</v>
      </c>
      <c r="C14375" s="6" t="s">
        <v>28450</v>
      </c>
      <c r="D14375" s="3" t="s">
        <v>4290</v>
      </c>
    </row>
    <row r="14376">
      <c r="A14376" s="6" t="s">
        <v>4681</v>
      </c>
      <c r="B14376" s="2" t="s">
        <v>28451</v>
      </c>
      <c r="C14376" s="6" t="s">
        <v>28452</v>
      </c>
      <c r="D14376" s="3" t="s">
        <v>4290</v>
      </c>
    </row>
    <row r="14377">
      <c r="A14377" s="6" t="s">
        <v>4681</v>
      </c>
      <c r="B14377" s="2" t="s">
        <v>28453</v>
      </c>
      <c r="C14377" s="6" t="s">
        <v>28454</v>
      </c>
      <c r="D14377" s="3" t="s">
        <v>4292</v>
      </c>
    </row>
    <row r="14378">
      <c r="A14378" s="6" t="s">
        <v>4681</v>
      </c>
      <c r="B14378" s="2" t="s">
        <v>28455</v>
      </c>
      <c r="C14378" s="6" t="s">
        <v>28456</v>
      </c>
      <c r="D14378" s="3" t="s">
        <v>4292</v>
      </c>
    </row>
    <row r="14379">
      <c r="A14379" s="6" t="s">
        <v>4681</v>
      </c>
      <c r="B14379" s="2" t="s">
        <v>28457</v>
      </c>
      <c r="C14379" s="6" t="s">
        <v>28458</v>
      </c>
      <c r="D14379" s="3" t="s">
        <v>4292</v>
      </c>
    </row>
    <row r="14380">
      <c r="A14380" s="6" t="s">
        <v>4681</v>
      </c>
      <c r="B14380" s="2" t="s">
        <v>28459</v>
      </c>
      <c r="C14380" s="6" t="s">
        <v>28460</v>
      </c>
      <c r="D14380" s="3" t="s">
        <v>4294</v>
      </c>
    </row>
    <row r="14381">
      <c r="A14381" s="6" t="s">
        <v>4681</v>
      </c>
      <c r="B14381" s="2" t="s">
        <v>28461</v>
      </c>
      <c r="C14381" s="6" t="s">
        <v>28462</v>
      </c>
      <c r="D14381" s="3" t="s">
        <v>4294</v>
      </c>
    </row>
    <row r="14382">
      <c r="A14382" s="6" t="s">
        <v>4681</v>
      </c>
      <c r="B14382" s="2" t="s">
        <v>28463</v>
      </c>
      <c r="C14382" s="6" t="s">
        <v>28464</v>
      </c>
      <c r="D14382" s="3" t="s">
        <v>4294</v>
      </c>
    </row>
    <row r="14383">
      <c r="A14383" s="6" t="s">
        <v>4681</v>
      </c>
      <c r="B14383" s="2" t="s">
        <v>28465</v>
      </c>
      <c r="C14383" s="6" t="s">
        <v>28466</v>
      </c>
      <c r="D14383" s="3" t="s">
        <v>4297</v>
      </c>
    </row>
    <row r="14384">
      <c r="A14384" s="6" t="s">
        <v>4681</v>
      </c>
      <c r="B14384" s="2" t="s">
        <v>28467</v>
      </c>
      <c r="C14384" s="6" t="s">
        <v>28468</v>
      </c>
      <c r="D14384" s="3" t="s">
        <v>4297</v>
      </c>
    </row>
    <row r="14385">
      <c r="A14385" s="6" t="s">
        <v>4681</v>
      </c>
      <c r="B14385" s="2" t="s">
        <v>28469</v>
      </c>
      <c r="C14385" s="6" t="s">
        <v>28470</v>
      </c>
      <c r="D14385" s="3" t="s">
        <v>4297</v>
      </c>
    </row>
    <row r="14386">
      <c r="A14386" s="6" t="s">
        <v>4681</v>
      </c>
      <c r="B14386" s="2" t="s">
        <v>28471</v>
      </c>
      <c r="C14386" s="6" t="s">
        <v>28472</v>
      </c>
      <c r="D14386" s="3" t="s">
        <v>4297</v>
      </c>
    </row>
    <row r="14387">
      <c r="A14387" s="6" t="s">
        <v>4681</v>
      </c>
      <c r="B14387" s="2" t="s">
        <v>28473</v>
      </c>
      <c r="C14387" s="6" t="s">
        <v>28474</v>
      </c>
      <c r="D14387" s="3" t="s">
        <v>4297</v>
      </c>
    </row>
    <row r="14388">
      <c r="A14388" s="6" t="s">
        <v>4681</v>
      </c>
      <c r="B14388" s="2" t="s">
        <v>28475</v>
      </c>
      <c r="C14388" s="6" t="s">
        <v>28476</v>
      </c>
      <c r="D14388" s="3" t="s">
        <v>4297</v>
      </c>
    </row>
    <row r="14389">
      <c r="A14389" s="6" t="s">
        <v>4681</v>
      </c>
      <c r="B14389" s="2" t="s">
        <v>28477</v>
      </c>
      <c r="C14389" s="6" t="s">
        <v>28478</v>
      </c>
      <c r="D14389" s="3" t="s">
        <v>4299</v>
      </c>
    </row>
    <row r="14390">
      <c r="A14390" s="6" t="s">
        <v>4681</v>
      </c>
      <c r="B14390" s="2" t="s">
        <v>28479</v>
      </c>
      <c r="C14390" s="6" t="s">
        <v>28480</v>
      </c>
      <c r="D14390" s="3" t="s">
        <v>4299</v>
      </c>
    </row>
    <row r="14391">
      <c r="A14391" s="6" t="s">
        <v>4681</v>
      </c>
      <c r="B14391" s="2" t="s">
        <v>28481</v>
      </c>
      <c r="C14391" s="6" t="s">
        <v>28482</v>
      </c>
      <c r="D14391" s="3" t="s">
        <v>4299</v>
      </c>
    </row>
    <row r="14392">
      <c r="A14392" s="6" t="s">
        <v>4681</v>
      </c>
      <c r="B14392" s="2" t="s">
        <v>28483</v>
      </c>
      <c r="C14392" s="6" t="s">
        <v>28484</v>
      </c>
      <c r="D14392" s="3" t="s">
        <v>4299</v>
      </c>
    </row>
    <row r="14393">
      <c r="A14393" s="6" t="s">
        <v>4681</v>
      </c>
      <c r="B14393" s="2" t="s">
        <v>28485</v>
      </c>
      <c r="C14393" s="6" t="s">
        <v>28486</v>
      </c>
      <c r="D14393" s="3" t="s">
        <v>4299</v>
      </c>
    </row>
    <row r="14394">
      <c r="A14394" s="6" t="s">
        <v>4681</v>
      </c>
      <c r="B14394" s="2" t="s">
        <v>28487</v>
      </c>
      <c r="C14394" s="6" t="s">
        <v>28488</v>
      </c>
      <c r="D14394" s="3" t="s">
        <v>4299</v>
      </c>
    </row>
    <row r="14395">
      <c r="A14395" s="6" t="s">
        <v>4681</v>
      </c>
      <c r="B14395" s="2" t="s">
        <v>28489</v>
      </c>
      <c r="C14395" s="6" t="s">
        <v>28490</v>
      </c>
      <c r="D14395" s="3" t="s">
        <v>4299</v>
      </c>
    </row>
    <row r="14396">
      <c r="A14396" s="6" t="s">
        <v>4681</v>
      </c>
      <c r="B14396" s="2" t="s">
        <v>28491</v>
      </c>
      <c r="C14396" s="6" t="s">
        <v>28492</v>
      </c>
      <c r="D14396" s="3" t="s">
        <v>4301</v>
      </c>
    </row>
    <row r="14397">
      <c r="A14397" s="6" t="s">
        <v>4681</v>
      </c>
      <c r="B14397" s="2" t="s">
        <v>28493</v>
      </c>
      <c r="C14397" s="6" t="s">
        <v>28494</v>
      </c>
      <c r="D14397" s="3" t="s">
        <v>4301</v>
      </c>
    </row>
    <row r="14398">
      <c r="A14398" s="6" t="s">
        <v>4681</v>
      </c>
      <c r="B14398" s="2" t="s">
        <v>28495</v>
      </c>
      <c r="C14398" s="6" t="s">
        <v>28496</v>
      </c>
      <c r="D14398" s="3" t="s">
        <v>4301</v>
      </c>
    </row>
    <row r="14399">
      <c r="A14399" s="6" t="s">
        <v>4681</v>
      </c>
      <c r="B14399" s="2" t="s">
        <v>28497</v>
      </c>
      <c r="C14399" s="6" t="s">
        <v>28498</v>
      </c>
      <c r="D14399" s="3" t="s">
        <v>4301</v>
      </c>
    </row>
    <row r="14400">
      <c r="A14400" s="6" t="s">
        <v>4681</v>
      </c>
      <c r="B14400" s="2" t="s">
        <v>28499</v>
      </c>
      <c r="C14400" s="6" t="s">
        <v>28500</v>
      </c>
      <c r="D14400" s="3" t="s">
        <v>4301</v>
      </c>
    </row>
    <row r="14401">
      <c r="A14401" s="6" t="s">
        <v>4681</v>
      </c>
      <c r="B14401" s="2" t="s">
        <v>28501</v>
      </c>
      <c r="C14401" s="6" t="s">
        <v>28502</v>
      </c>
      <c r="D14401" s="3" t="s">
        <v>4301</v>
      </c>
    </row>
    <row r="14402">
      <c r="A14402" s="6" t="s">
        <v>4681</v>
      </c>
      <c r="B14402" s="2" t="s">
        <v>28503</v>
      </c>
      <c r="C14402" s="6" t="s">
        <v>28504</v>
      </c>
      <c r="D14402" s="3" t="s">
        <v>4301</v>
      </c>
    </row>
    <row r="14403">
      <c r="A14403" s="6" t="s">
        <v>4681</v>
      </c>
      <c r="B14403" s="2" t="s">
        <v>28505</v>
      </c>
      <c r="C14403" s="6" t="s">
        <v>28506</v>
      </c>
      <c r="D14403" s="3" t="s">
        <v>4301</v>
      </c>
    </row>
    <row r="14404">
      <c r="A14404" s="6" t="s">
        <v>4681</v>
      </c>
      <c r="B14404" s="2" t="s">
        <v>28507</v>
      </c>
      <c r="C14404" s="6" t="s">
        <v>28508</v>
      </c>
      <c r="D14404" s="3" t="s">
        <v>4301</v>
      </c>
    </row>
    <row r="14405">
      <c r="A14405" s="6" t="s">
        <v>4681</v>
      </c>
      <c r="B14405" s="2" t="s">
        <v>28509</v>
      </c>
      <c r="C14405" s="6" t="s">
        <v>28510</v>
      </c>
      <c r="D14405" s="3" t="s">
        <v>4301</v>
      </c>
    </row>
    <row r="14406">
      <c r="A14406" s="6" t="s">
        <v>4681</v>
      </c>
      <c r="B14406" s="2" t="s">
        <v>28511</v>
      </c>
      <c r="C14406" s="6" t="s">
        <v>28512</v>
      </c>
      <c r="D14406" s="3" t="s">
        <v>4303</v>
      </c>
    </row>
    <row r="14407">
      <c r="A14407" s="6" t="s">
        <v>4681</v>
      </c>
      <c r="B14407" s="2" t="s">
        <v>28513</v>
      </c>
      <c r="C14407" s="6" t="s">
        <v>28514</v>
      </c>
      <c r="D14407" s="3" t="s">
        <v>4303</v>
      </c>
    </row>
    <row r="14408">
      <c r="A14408" s="6" t="s">
        <v>4681</v>
      </c>
      <c r="B14408" s="2" t="s">
        <v>28515</v>
      </c>
      <c r="C14408" s="6" t="s">
        <v>28516</v>
      </c>
      <c r="D14408" s="3" t="s">
        <v>4303</v>
      </c>
    </row>
    <row r="14409">
      <c r="A14409" s="6" t="s">
        <v>4681</v>
      </c>
      <c r="B14409" s="2" t="s">
        <v>28517</v>
      </c>
      <c r="C14409" s="6" t="s">
        <v>28518</v>
      </c>
      <c r="D14409" s="3" t="s">
        <v>4303</v>
      </c>
    </row>
    <row r="14410">
      <c r="A14410" s="6" t="s">
        <v>4681</v>
      </c>
      <c r="B14410" s="2" t="s">
        <v>28519</v>
      </c>
      <c r="C14410" s="6" t="s">
        <v>28520</v>
      </c>
      <c r="D14410" s="3" t="s">
        <v>4303</v>
      </c>
    </row>
    <row r="14411">
      <c r="A14411" s="6" t="s">
        <v>4681</v>
      </c>
      <c r="B14411" s="2" t="s">
        <v>28521</v>
      </c>
      <c r="C14411" s="6" t="s">
        <v>28522</v>
      </c>
      <c r="D14411" s="3" t="s">
        <v>4303</v>
      </c>
    </row>
    <row r="14412">
      <c r="A14412" s="6" t="s">
        <v>4681</v>
      </c>
      <c r="B14412" s="2" t="s">
        <v>28523</v>
      </c>
      <c r="C14412" s="6" t="s">
        <v>28524</v>
      </c>
      <c r="D14412" s="3" t="s">
        <v>4305</v>
      </c>
    </row>
    <row r="14413">
      <c r="A14413" s="6" t="s">
        <v>4681</v>
      </c>
      <c r="B14413" s="2" t="s">
        <v>28525</v>
      </c>
      <c r="C14413" s="6" t="s">
        <v>28526</v>
      </c>
      <c r="D14413" s="3" t="s">
        <v>4305</v>
      </c>
    </row>
    <row r="14414">
      <c r="A14414" s="6" t="s">
        <v>4681</v>
      </c>
      <c r="B14414" s="2" t="s">
        <v>28527</v>
      </c>
      <c r="C14414" s="6" t="s">
        <v>28528</v>
      </c>
      <c r="D14414" s="3" t="s">
        <v>4305</v>
      </c>
    </row>
    <row r="14415">
      <c r="A14415" s="6" t="s">
        <v>4681</v>
      </c>
      <c r="B14415" s="2" t="s">
        <v>28529</v>
      </c>
      <c r="C14415" s="6" t="s">
        <v>28530</v>
      </c>
      <c r="D14415" s="3" t="s">
        <v>4305</v>
      </c>
    </row>
    <row r="14416">
      <c r="A14416" s="6" t="s">
        <v>4681</v>
      </c>
      <c r="B14416" s="2" t="s">
        <v>28531</v>
      </c>
      <c r="C14416" s="6" t="s">
        <v>28532</v>
      </c>
      <c r="D14416" s="3" t="s">
        <v>4305</v>
      </c>
    </row>
    <row r="14417">
      <c r="A14417" s="6" t="s">
        <v>4681</v>
      </c>
      <c r="B14417" s="2" t="s">
        <v>28533</v>
      </c>
      <c r="C14417" s="6" t="s">
        <v>28534</v>
      </c>
      <c r="D14417" s="3" t="s">
        <v>4305</v>
      </c>
    </row>
    <row r="14418">
      <c r="A14418" s="6" t="s">
        <v>4681</v>
      </c>
      <c r="B14418" s="2" t="s">
        <v>28535</v>
      </c>
      <c r="C14418" s="6" t="s">
        <v>28536</v>
      </c>
      <c r="D14418" s="3" t="s">
        <v>4307</v>
      </c>
    </row>
    <row r="14419">
      <c r="A14419" s="6" t="s">
        <v>4681</v>
      </c>
      <c r="B14419" s="2" t="s">
        <v>28537</v>
      </c>
      <c r="C14419" s="6" t="s">
        <v>28538</v>
      </c>
      <c r="D14419" s="3" t="s">
        <v>4307</v>
      </c>
    </row>
    <row r="14420">
      <c r="A14420" s="6" t="s">
        <v>4681</v>
      </c>
      <c r="B14420" s="2" t="s">
        <v>28539</v>
      </c>
      <c r="C14420" s="6" t="s">
        <v>28540</v>
      </c>
      <c r="D14420" s="3" t="s">
        <v>4307</v>
      </c>
    </row>
    <row r="14421">
      <c r="A14421" s="6" t="s">
        <v>4681</v>
      </c>
      <c r="B14421" s="2" t="s">
        <v>28541</v>
      </c>
      <c r="C14421" s="6" t="s">
        <v>28542</v>
      </c>
      <c r="D14421" s="3" t="s">
        <v>4307</v>
      </c>
    </row>
    <row r="14422">
      <c r="A14422" s="6" t="s">
        <v>4681</v>
      </c>
      <c r="B14422" s="2" t="s">
        <v>28543</v>
      </c>
      <c r="C14422" s="6" t="s">
        <v>28544</v>
      </c>
      <c r="D14422" s="3" t="s">
        <v>4307</v>
      </c>
    </row>
    <row r="14423">
      <c r="A14423" s="6" t="s">
        <v>4681</v>
      </c>
      <c r="B14423" s="2" t="s">
        <v>28545</v>
      </c>
      <c r="C14423" s="6" t="s">
        <v>28546</v>
      </c>
      <c r="D14423" s="3" t="s">
        <v>4307</v>
      </c>
    </row>
    <row r="14424">
      <c r="A14424" s="6" t="s">
        <v>4681</v>
      </c>
      <c r="B14424" s="2" t="s">
        <v>28547</v>
      </c>
      <c r="C14424" s="6" t="s">
        <v>28548</v>
      </c>
      <c r="D14424" s="3" t="s">
        <v>4307</v>
      </c>
    </row>
    <row r="14425">
      <c r="A14425" s="6" t="s">
        <v>4681</v>
      </c>
      <c r="B14425" s="2" t="s">
        <v>28549</v>
      </c>
      <c r="C14425" s="6" t="s">
        <v>28550</v>
      </c>
      <c r="D14425" s="3" t="s">
        <v>4307</v>
      </c>
    </row>
    <row r="14426">
      <c r="A14426" s="6" t="s">
        <v>4681</v>
      </c>
      <c r="B14426" s="2" t="s">
        <v>28551</v>
      </c>
      <c r="C14426" s="6" t="s">
        <v>28552</v>
      </c>
      <c r="D14426" s="3" t="s">
        <v>4307</v>
      </c>
    </row>
    <row r="14427">
      <c r="A14427" s="6" t="s">
        <v>4681</v>
      </c>
      <c r="B14427" s="2" t="s">
        <v>28553</v>
      </c>
      <c r="C14427" s="6" t="s">
        <v>28554</v>
      </c>
      <c r="D14427" s="3" t="s">
        <v>4307</v>
      </c>
    </row>
    <row r="14428">
      <c r="A14428" s="6" t="s">
        <v>4681</v>
      </c>
      <c r="B14428" s="2" t="s">
        <v>28555</v>
      </c>
      <c r="C14428" s="6" t="s">
        <v>28556</v>
      </c>
      <c r="D14428" s="3" t="s">
        <v>4309</v>
      </c>
    </row>
    <row r="14429">
      <c r="A14429" s="6" t="s">
        <v>4681</v>
      </c>
      <c r="B14429" s="2" t="s">
        <v>28557</v>
      </c>
      <c r="C14429" s="6" t="s">
        <v>28558</v>
      </c>
      <c r="D14429" s="3" t="s">
        <v>4309</v>
      </c>
    </row>
    <row r="14430">
      <c r="A14430" s="6" t="s">
        <v>4681</v>
      </c>
      <c r="B14430" s="2" t="s">
        <v>28559</v>
      </c>
      <c r="C14430" s="6" t="s">
        <v>28560</v>
      </c>
      <c r="D14430" s="3" t="s">
        <v>4309</v>
      </c>
    </row>
    <row r="14431">
      <c r="A14431" s="6" t="s">
        <v>4681</v>
      </c>
      <c r="B14431" s="2" t="s">
        <v>28561</v>
      </c>
      <c r="C14431" s="6" t="s">
        <v>28562</v>
      </c>
      <c r="D14431" s="3" t="s">
        <v>4311</v>
      </c>
    </row>
    <row r="14432">
      <c r="A14432" s="6" t="s">
        <v>4681</v>
      </c>
      <c r="B14432" s="2" t="s">
        <v>28563</v>
      </c>
      <c r="C14432" s="6" t="s">
        <v>28564</v>
      </c>
      <c r="D14432" s="3" t="s">
        <v>4311</v>
      </c>
    </row>
    <row r="14433">
      <c r="A14433" s="6" t="s">
        <v>4681</v>
      </c>
      <c r="B14433" s="2" t="s">
        <v>28565</v>
      </c>
      <c r="C14433" s="6" t="s">
        <v>28566</v>
      </c>
      <c r="D14433" s="3" t="s">
        <v>4311</v>
      </c>
    </row>
    <row r="14434">
      <c r="A14434" s="6" t="s">
        <v>4681</v>
      </c>
      <c r="B14434" s="2" t="s">
        <v>28567</v>
      </c>
      <c r="C14434" s="6" t="s">
        <v>28568</v>
      </c>
      <c r="D14434" s="3" t="s">
        <v>4313</v>
      </c>
    </row>
    <row r="14435">
      <c r="A14435" s="6" t="s">
        <v>4681</v>
      </c>
      <c r="B14435" s="2" t="s">
        <v>28569</v>
      </c>
      <c r="C14435" s="6" t="s">
        <v>28570</v>
      </c>
      <c r="D14435" s="3" t="s">
        <v>4313</v>
      </c>
    </row>
    <row r="14436">
      <c r="A14436" s="6" t="s">
        <v>4681</v>
      </c>
      <c r="B14436" s="2" t="s">
        <v>28571</v>
      </c>
      <c r="C14436" s="6" t="s">
        <v>28572</v>
      </c>
      <c r="D14436" s="3" t="s">
        <v>4313</v>
      </c>
    </row>
    <row r="14437">
      <c r="A14437" s="6" t="s">
        <v>4681</v>
      </c>
      <c r="B14437" s="2" t="s">
        <v>28573</v>
      </c>
      <c r="C14437" s="6" t="s">
        <v>28574</v>
      </c>
      <c r="D14437" s="3" t="s">
        <v>4315</v>
      </c>
    </row>
    <row r="14438">
      <c r="A14438" s="6" t="s">
        <v>4681</v>
      </c>
      <c r="B14438" s="2" t="s">
        <v>28575</v>
      </c>
      <c r="C14438" s="6" t="s">
        <v>28576</v>
      </c>
      <c r="D14438" s="3" t="s">
        <v>4315</v>
      </c>
    </row>
    <row r="14439">
      <c r="A14439" s="6" t="s">
        <v>4681</v>
      </c>
      <c r="B14439" s="2" t="s">
        <v>28577</v>
      </c>
      <c r="C14439" s="6" t="s">
        <v>28578</v>
      </c>
      <c r="D14439" s="3" t="s">
        <v>4315</v>
      </c>
    </row>
    <row r="14440">
      <c r="A14440" s="6" t="s">
        <v>4681</v>
      </c>
      <c r="B14440" s="2" t="s">
        <v>28579</v>
      </c>
      <c r="C14440" s="6" t="s">
        <v>28580</v>
      </c>
      <c r="D14440" s="3" t="s">
        <v>4315</v>
      </c>
    </row>
    <row r="14441">
      <c r="A14441" s="6" t="s">
        <v>4681</v>
      </c>
      <c r="B14441" s="2" t="s">
        <v>28581</v>
      </c>
      <c r="C14441" s="6" t="s">
        <v>28582</v>
      </c>
      <c r="D14441" s="3" t="s">
        <v>4315</v>
      </c>
    </row>
    <row r="14442">
      <c r="A14442" s="6" t="s">
        <v>4681</v>
      </c>
      <c r="B14442" s="2" t="s">
        <v>28583</v>
      </c>
      <c r="C14442" s="6" t="s">
        <v>28584</v>
      </c>
      <c r="D14442" s="3" t="s">
        <v>4315</v>
      </c>
    </row>
    <row r="14443">
      <c r="A14443" s="6" t="s">
        <v>4681</v>
      </c>
      <c r="B14443" s="2" t="s">
        <v>28585</v>
      </c>
      <c r="C14443" s="6" t="s">
        <v>28586</v>
      </c>
      <c r="D14443" s="3" t="s">
        <v>4315</v>
      </c>
    </row>
    <row r="14444">
      <c r="A14444" s="6" t="s">
        <v>4681</v>
      </c>
      <c r="B14444" s="2" t="s">
        <v>28587</v>
      </c>
      <c r="C14444" s="6" t="s">
        <v>28588</v>
      </c>
      <c r="D14444" s="3" t="s">
        <v>4315</v>
      </c>
    </row>
    <row r="14445">
      <c r="A14445" s="6" t="s">
        <v>4681</v>
      </c>
      <c r="B14445" s="2" t="s">
        <v>28589</v>
      </c>
      <c r="C14445" s="6" t="s">
        <v>28590</v>
      </c>
      <c r="D14445" s="3" t="s">
        <v>4315</v>
      </c>
    </row>
    <row r="14446">
      <c r="A14446" s="6" t="s">
        <v>4681</v>
      </c>
      <c r="B14446" s="2" t="s">
        <v>28591</v>
      </c>
      <c r="C14446" s="6" t="s">
        <v>28592</v>
      </c>
      <c r="D14446" s="3" t="s">
        <v>4315</v>
      </c>
    </row>
    <row r="14447">
      <c r="A14447" s="6" t="s">
        <v>4681</v>
      </c>
      <c r="B14447" s="2" t="s">
        <v>28593</v>
      </c>
      <c r="C14447" s="6" t="s">
        <v>28594</v>
      </c>
      <c r="D14447" s="3" t="s">
        <v>4317</v>
      </c>
    </row>
    <row r="14448">
      <c r="A14448" s="6" t="s">
        <v>4681</v>
      </c>
      <c r="B14448" s="2" t="s">
        <v>28595</v>
      </c>
      <c r="C14448" s="6" t="s">
        <v>28596</v>
      </c>
      <c r="D14448" s="3" t="s">
        <v>4317</v>
      </c>
    </row>
    <row r="14449">
      <c r="A14449" s="6" t="s">
        <v>4681</v>
      </c>
      <c r="B14449" s="2" t="s">
        <v>28597</v>
      </c>
      <c r="C14449" s="6" t="s">
        <v>28598</v>
      </c>
      <c r="D14449" s="3" t="s">
        <v>4317</v>
      </c>
    </row>
    <row r="14450">
      <c r="A14450" s="6" t="s">
        <v>4681</v>
      </c>
      <c r="B14450" s="2" t="s">
        <v>28599</v>
      </c>
      <c r="C14450" s="6" t="s">
        <v>28600</v>
      </c>
      <c r="D14450" s="3" t="s">
        <v>4317</v>
      </c>
    </row>
    <row r="14451">
      <c r="A14451" s="6" t="s">
        <v>4681</v>
      </c>
      <c r="B14451" s="2" t="s">
        <v>28601</v>
      </c>
      <c r="C14451" s="6" t="s">
        <v>28602</v>
      </c>
      <c r="D14451" s="3" t="s">
        <v>4317</v>
      </c>
    </row>
    <row r="14452">
      <c r="A14452" s="6" t="s">
        <v>4681</v>
      </c>
      <c r="B14452" s="2" t="s">
        <v>28603</v>
      </c>
      <c r="C14452" s="6" t="s">
        <v>28604</v>
      </c>
      <c r="D14452" s="3" t="s">
        <v>4317</v>
      </c>
    </row>
    <row r="14453">
      <c r="A14453" s="6" t="s">
        <v>4681</v>
      </c>
      <c r="B14453" s="2" t="s">
        <v>28605</v>
      </c>
      <c r="C14453" s="6" t="s">
        <v>28606</v>
      </c>
      <c r="D14453" s="3" t="s">
        <v>4317</v>
      </c>
    </row>
    <row r="14454">
      <c r="A14454" s="6" t="s">
        <v>4681</v>
      </c>
      <c r="B14454" s="2" t="s">
        <v>28607</v>
      </c>
      <c r="C14454" s="6" t="s">
        <v>28608</v>
      </c>
      <c r="D14454" s="3" t="s">
        <v>4317</v>
      </c>
    </row>
    <row r="14455">
      <c r="A14455" s="6" t="s">
        <v>4681</v>
      </c>
      <c r="B14455" s="2" t="s">
        <v>28609</v>
      </c>
      <c r="C14455" s="6" t="s">
        <v>28610</v>
      </c>
      <c r="D14455" s="3" t="s">
        <v>4317</v>
      </c>
    </row>
    <row r="14456">
      <c r="A14456" s="6" t="s">
        <v>4681</v>
      </c>
      <c r="B14456" s="2" t="s">
        <v>28611</v>
      </c>
      <c r="C14456" s="6" t="s">
        <v>28612</v>
      </c>
      <c r="D14456" s="3" t="s">
        <v>4319</v>
      </c>
    </row>
    <row r="14457">
      <c r="A14457" s="6" t="s">
        <v>4681</v>
      </c>
      <c r="B14457" s="2" t="s">
        <v>28613</v>
      </c>
      <c r="C14457" s="6" t="s">
        <v>28614</v>
      </c>
      <c r="D14457" s="3" t="s">
        <v>4319</v>
      </c>
    </row>
    <row r="14458">
      <c r="A14458" s="6" t="s">
        <v>4681</v>
      </c>
      <c r="B14458" s="2" t="s">
        <v>28615</v>
      </c>
      <c r="C14458" s="6" t="s">
        <v>28616</v>
      </c>
      <c r="D14458" s="3" t="s">
        <v>4319</v>
      </c>
    </row>
    <row r="14459">
      <c r="A14459" s="6" t="s">
        <v>4681</v>
      </c>
      <c r="B14459" s="2" t="s">
        <v>28617</v>
      </c>
      <c r="C14459" s="6" t="s">
        <v>28618</v>
      </c>
      <c r="D14459" s="3" t="s">
        <v>4319</v>
      </c>
    </row>
    <row r="14460">
      <c r="A14460" s="6" t="s">
        <v>4681</v>
      </c>
      <c r="B14460" s="2" t="s">
        <v>28619</v>
      </c>
      <c r="C14460" s="6" t="s">
        <v>28620</v>
      </c>
      <c r="D14460" s="3" t="s">
        <v>4319</v>
      </c>
    </row>
    <row r="14461">
      <c r="A14461" s="6" t="s">
        <v>4681</v>
      </c>
      <c r="B14461" s="2" t="s">
        <v>28621</v>
      </c>
      <c r="C14461" s="6" t="s">
        <v>28622</v>
      </c>
      <c r="D14461" s="3" t="s">
        <v>4319</v>
      </c>
    </row>
    <row r="14462">
      <c r="A14462" s="6" t="s">
        <v>4681</v>
      </c>
      <c r="B14462" s="2" t="s">
        <v>28623</v>
      </c>
      <c r="C14462" s="6" t="s">
        <v>28624</v>
      </c>
      <c r="D14462" s="3" t="s">
        <v>4319</v>
      </c>
    </row>
    <row r="14463">
      <c r="A14463" s="6" t="s">
        <v>4681</v>
      </c>
      <c r="B14463" s="2" t="s">
        <v>28625</v>
      </c>
      <c r="C14463" s="6" t="s">
        <v>28626</v>
      </c>
      <c r="D14463" s="3" t="s">
        <v>4319</v>
      </c>
    </row>
    <row r="14464">
      <c r="A14464" s="6" t="s">
        <v>4681</v>
      </c>
      <c r="B14464" s="2" t="s">
        <v>28627</v>
      </c>
      <c r="C14464" s="6" t="s">
        <v>28628</v>
      </c>
      <c r="D14464" s="3" t="s">
        <v>4319</v>
      </c>
    </row>
    <row r="14465">
      <c r="A14465" s="6" t="s">
        <v>4681</v>
      </c>
      <c r="B14465" s="2" t="s">
        <v>28629</v>
      </c>
      <c r="C14465" s="6" t="s">
        <v>28630</v>
      </c>
      <c r="D14465" s="3" t="s">
        <v>4319</v>
      </c>
    </row>
    <row r="14466">
      <c r="A14466" s="6" t="s">
        <v>4681</v>
      </c>
      <c r="B14466" s="2" t="s">
        <v>28631</v>
      </c>
      <c r="C14466" s="6" t="s">
        <v>28632</v>
      </c>
      <c r="D14466" s="3" t="s">
        <v>4321</v>
      </c>
    </row>
    <row r="14467">
      <c r="A14467" s="6" t="s">
        <v>4681</v>
      </c>
      <c r="B14467" s="2" t="s">
        <v>28633</v>
      </c>
      <c r="C14467" s="6" t="s">
        <v>28634</v>
      </c>
      <c r="D14467" s="3" t="s">
        <v>4321</v>
      </c>
    </row>
    <row r="14468">
      <c r="A14468" s="6" t="s">
        <v>4681</v>
      </c>
      <c r="B14468" s="2" t="s">
        <v>28635</v>
      </c>
      <c r="C14468" s="6" t="s">
        <v>28636</v>
      </c>
      <c r="D14468" s="3" t="s">
        <v>4321</v>
      </c>
    </row>
    <row r="14469">
      <c r="A14469" s="6" t="s">
        <v>4681</v>
      </c>
      <c r="B14469" s="2" t="s">
        <v>28637</v>
      </c>
      <c r="C14469" s="6" t="s">
        <v>28638</v>
      </c>
      <c r="D14469" s="3" t="s">
        <v>4321</v>
      </c>
    </row>
    <row r="14470">
      <c r="A14470" s="6" t="s">
        <v>4681</v>
      </c>
      <c r="B14470" s="2" t="s">
        <v>28639</v>
      </c>
      <c r="C14470" s="6" t="s">
        <v>28640</v>
      </c>
      <c r="D14470" s="3" t="s">
        <v>4321</v>
      </c>
    </row>
    <row r="14471">
      <c r="A14471" s="6" t="s">
        <v>4681</v>
      </c>
      <c r="B14471" s="2" t="s">
        <v>28641</v>
      </c>
      <c r="C14471" s="6" t="s">
        <v>28642</v>
      </c>
      <c r="D14471" s="3" t="s">
        <v>4323</v>
      </c>
    </row>
    <row r="14472">
      <c r="A14472" s="6" t="s">
        <v>4681</v>
      </c>
      <c r="B14472" s="2" t="s">
        <v>28643</v>
      </c>
      <c r="C14472" s="6" t="s">
        <v>28644</v>
      </c>
      <c r="D14472" s="3" t="s">
        <v>4323</v>
      </c>
    </row>
    <row r="14473">
      <c r="A14473" s="6" t="s">
        <v>4681</v>
      </c>
      <c r="B14473" s="2" t="s">
        <v>28645</v>
      </c>
      <c r="C14473" s="6" t="s">
        <v>28646</v>
      </c>
      <c r="D14473" s="3" t="s">
        <v>4323</v>
      </c>
    </row>
    <row r="14474">
      <c r="A14474" s="6" t="s">
        <v>4681</v>
      </c>
      <c r="B14474" s="2" t="s">
        <v>28647</v>
      </c>
      <c r="C14474" s="6" t="s">
        <v>28648</v>
      </c>
      <c r="D14474" s="3" t="s">
        <v>4323</v>
      </c>
    </row>
    <row r="14475">
      <c r="A14475" s="6" t="s">
        <v>4681</v>
      </c>
      <c r="B14475" s="2" t="s">
        <v>28649</v>
      </c>
      <c r="C14475" s="6" t="s">
        <v>28650</v>
      </c>
      <c r="D14475" s="3" t="s">
        <v>4323</v>
      </c>
    </row>
    <row r="14476">
      <c r="A14476" s="6" t="s">
        <v>4681</v>
      </c>
      <c r="B14476" s="2" t="s">
        <v>28651</v>
      </c>
      <c r="C14476" s="6" t="s">
        <v>28652</v>
      </c>
      <c r="D14476" s="3" t="s">
        <v>4323</v>
      </c>
    </row>
    <row r="14477">
      <c r="A14477" s="6" t="s">
        <v>4681</v>
      </c>
      <c r="B14477" s="2" t="s">
        <v>28653</v>
      </c>
      <c r="C14477" s="6" t="s">
        <v>28654</v>
      </c>
      <c r="D14477" s="3" t="s">
        <v>4323</v>
      </c>
    </row>
    <row r="14478">
      <c r="A14478" s="6" t="s">
        <v>4681</v>
      </c>
      <c r="B14478" s="2" t="s">
        <v>28655</v>
      </c>
      <c r="C14478" s="6" t="s">
        <v>28656</v>
      </c>
      <c r="D14478" s="3" t="s">
        <v>4323</v>
      </c>
    </row>
    <row r="14479">
      <c r="A14479" s="6" t="s">
        <v>4681</v>
      </c>
      <c r="B14479" s="2" t="s">
        <v>28657</v>
      </c>
      <c r="C14479" s="6" t="s">
        <v>28658</v>
      </c>
      <c r="D14479" s="3" t="s">
        <v>4325</v>
      </c>
    </row>
    <row r="14480">
      <c r="A14480" s="6" t="s">
        <v>4681</v>
      </c>
      <c r="B14480" s="2" t="s">
        <v>28659</v>
      </c>
      <c r="C14480" s="6" t="s">
        <v>28660</v>
      </c>
      <c r="D14480" s="3" t="s">
        <v>4325</v>
      </c>
    </row>
    <row r="14481">
      <c r="A14481" s="6" t="s">
        <v>4681</v>
      </c>
      <c r="B14481" s="2" t="s">
        <v>28661</v>
      </c>
      <c r="C14481" s="6" t="s">
        <v>28662</v>
      </c>
      <c r="D14481" s="3" t="s">
        <v>4325</v>
      </c>
    </row>
    <row r="14482">
      <c r="A14482" s="6" t="s">
        <v>4681</v>
      </c>
      <c r="B14482" s="2" t="s">
        <v>28663</v>
      </c>
      <c r="C14482" s="6" t="s">
        <v>28664</v>
      </c>
      <c r="D14482" s="3" t="s">
        <v>4325</v>
      </c>
    </row>
    <row r="14483">
      <c r="A14483" s="6" t="s">
        <v>4681</v>
      </c>
      <c r="B14483" s="2" t="s">
        <v>28665</v>
      </c>
      <c r="C14483" s="6" t="s">
        <v>28666</v>
      </c>
      <c r="D14483" s="3" t="s">
        <v>4325</v>
      </c>
    </row>
    <row r="14484">
      <c r="A14484" s="6" t="s">
        <v>4681</v>
      </c>
      <c r="B14484" s="2" t="s">
        <v>28667</v>
      </c>
      <c r="C14484" s="6" t="s">
        <v>28668</v>
      </c>
      <c r="D14484" s="3" t="s">
        <v>4325</v>
      </c>
    </row>
    <row r="14485">
      <c r="A14485" s="6" t="s">
        <v>4681</v>
      </c>
      <c r="B14485" s="2" t="s">
        <v>28669</v>
      </c>
      <c r="C14485" s="6" t="s">
        <v>28670</v>
      </c>
      <c r="D14485" s="3" t="s">
        <v>4325</v>
      </c>
    </row>
    <row r="14486">
      <c r="A14486" s="6" t="s">
        <v>4681</v>
      </c>
      <c r="B14486" s="2" t="s">
        <v>28671</v>
      </c>
      <c r="C14486" s="6" t="s">
        <v>28672</v>
      </c>
      <c r="D14486" s="3" t="s">
        <v>4328</v>
      </c>
    </row>
    <row r="14487">
      <c r="A14487" s="6" t="s">
        <v>4681</v>
      </c>
      <c r="B14487" s="2" t="s">
        <v>28673</v>
      </c>
      <c r="C14487" s="6" t="s">
        <v>28674</v>
      </c>
      <c r="D14487" s="3" t="s">
        <v>4328</v>
      </c>
    </row>
    <row r="14488">
      <c r="A14488" s="6" t="s">
        <v>4681</v>
      </c>
      <c r="B14488" s="2" t="s">
        <v>28675</v>
      </c>
      <c r="C14488" s="6" t="s">
        <v>28676</v>
      </c>
      <c r="D14488" s="3" t="s">
        <v>4328</v>
      </c>
    </row>
    <row r="14489">
      <c r="A14489" s="6" t="s">
        <v>4681</v>
      </c>
      <c r="B14489" s="2" t="s">
        <v>28677</v>
      </c>
      <c r="C14489" s="6" t="s">
        <v>28678</v>
      </c>
      <c r="D14489" s="3" t="s">
        <v>4328</v>
      </c>
    </row>
    <row r="14490">
      <c r="A14490" s="6" t="s">
        <v>4681</v>
      </c>
      <c r="B14490" s="2" t="s">
        <v>28679</v>
      </c>
      <c r="C14490" s="6" t="s">
        <v>28680</v>
      </c>
      <c r="D14490" s="3" t="s">
        <v>4328</v>
      </c>
    </row>
    <row r="14491">
      <c r="A14491" s="6" t="s">
        <v>4681</v>
      </c>
      <c r="B14491" s="2" t="s">
        <v>28681</v>
      </c>
      <c r="C14491" s="6" t="s">
        <v>28682</v>
      </c>
      <c r="D14491" s="3" t="s">
        <v>4328</v>
      </c>
    </row>
    <row r="14492">
      <c r="A14492" s="6" t="s">
        <v>4681</v>
      </c>
      <c r="B14492" s="2" t="s">
        <v>28683</v>
      </c>
      <c r="C14492" s="6" t="s">
        <v>28684</v>
      </c>
      <c r="D14492" s="3" t="s">
        <v>4328</v>
      </c>
    </row>
    <row r="14493">
      <c r="A14493" s="6" t="s">
        <v>4681</v>
      </c>
      <c r="B14493" s="2" t="s">
        <v>28685</v>
      </c>
      <c r="C14493" s="6" t="s">
        <v>28686</v>
      </c>
      <c r="D14493" s="3" t="s">
        <v>4328</v>
      </c>
    </row>
    <row r="14494">
      <c r="A14494" s="6" t="s">
        <v>4681</v>
      </c>
      <c r="B14494" s="2" t="s">
        <v>28687</v>
      </c>
      <c r="C14494" s="6" t="s">
        <v>28688</v>
      </c>
      <c r="D14494" s="3" t="s">
        <v>4330</v>
      </c>
    </row>
    <row r="14495">
      <c r="A14495" s="6" t="s">
        <v>4681</v>
      </c>
      <c r="B14495" s="2" t="s">
        <v>28689</v>
      </c>
      <c r="C14495" s="6" t="s">
        <v>28690</v>
      </c>
      <c r="D14495" s="3" t="s">
        <v>4330</v>
      </c>
    </row>
    <row r="14496">
      <c r="A14496" s="6" t="s">
        <v>4681</v>
      </c>
      <c r="B14496" s="2" t="s">
        <v>28691</v>
      </c>
      <c r="C14496" s="6" t="s">
        <v>28692</v>
      </c>
      <c r="D14496" s="3" t="s">
        <v>4330</v>
      </c>
    </row>
    <row r="14497">
      <c r="A14497" s="6" t="s">
        <v>4681</v>
      </c>
      <c r="B14497" s="2" t="s">
        <v>28693</v>
      </c>
      <c r="C14497" s="6" t="s">
        <v>28694</v>
      </c>
      <c r="D14497" s="3" t="s">
        <v>4330</v>
      </c>
    </row>
    <row r="14498">
      <c r="A14498" s="6" t="s">
        <v>4681</v>
      </c>
      <c r="B14498" s="2" t="s">
        <v>28695</v>
      </c>
      <c r="C14498" s="6" t="s">
        <v>28696</v>
      </c>
      <c r="D14498" s="3" t="s">
        <v>4330</v>
      </c>
    </row>
    <row r="14499">
      <c r="A14499" s="6" t="s">
        <v>4681</v>
      </c>
      <c r="B14499" s="2" t="s">
        <v>28697</v>
      </c>
      <c r="C14499" s="6" t="s">
        <v>28698</v>
      </c>
      <c r="D14499" s="3" t="s">
        <v>4330</v>
      </c>
    </row>
    <row r="14500">
      <c r="A14500" s="6" t="s">
        <v>4681</v>
      </c>
      <c r="B14500" s="2" t="s">
        <v>28699</v>
      </c>
      <c r="C14500" s="6" t="s">
        <v>28700</v>
      </c>
      <c r="D14500" s="3" t="s">
        <v>4330</v>
      </c>
    </row>
    <row r="14501">
      <c r="A14501" s="6" t="s">
        <v>4681</v>
      </c>
      <c r="B14501" s="2" t="s">
        <v>28701</v>
      </c>
      <c r="C14501" s="6" t="s">
        <v>28702</v>
      </c>
      <c r="D14501" s="3" t="s">
        <v>4330</v>
      </c>
    </row>
    <row r="14502">
      <c r="A14502" s="6" t="s">
        <v>4681</v>
      </c>
      <c r="B14502" s="2" t="s">
        <v>28703</v>
      </c>
      <c r="C14502" s="6" t="s">
        <v>28704</v>
      </c>
      <c r="D14502" s="3" t="s">
        <v>4330</v>
      </c>
    </row>
    <row r="14503">
      <c r="A14503" s="6" t="s">
        <v>4681</v>
      </c>
      <c r="B14503" s="2" t="s">
        <v>28705</v>
      </c>
      <c r="C14503" s="6" t="s">
        <v>28706</v>
      </c>
      <c r="D14503" s="3" t="s">
        <v>4330</v>
      </c>
    </row>
    <row r="14504">
      <c r="A14504" s="6" t="s">
        <v>4681</v>
      </c>
      <c r="B14504" s="2" t="s">
        <v>28707</v>
      </c>
      <c r="C14504" s="6" t="s">
        <v>3741</v>
      </c>
      <c r="D14504" s="3" t="s">
        <v>4332</v>
      </c>
    </row>
    <row r="14505">
      <c r="A14505" s="6" t="s">
        <v>4681</v>
      </c>
      <c r="B14505" s="2" t="s">
        <v>28708</v>
      </c>
      <c r="C14505" s="6" t="s">
        <v>28709</v>
      </c>
      <c r="D14505" s="3" t="s">
        <v>4332</v>
      </c>
    </row>
    <row r="14506">
      <c r="A14506" s="6" t="s">
        <v>4681</v>
      </c>
      <c r="B14506" s="2" t="s">
        <v>28710</v>
      </c>
      <c r="C14506" s="6" t="s">
        <v>28711</v>
      </c>
      <c r="D14506" s="3" t="s">
        <v>4332</v>
      </c>
    </row>
    <row r="14507">
      <c r="A14507" s="6" t="s">
        <v>4681</v>
      </c>
      <c r="B14507" s="2" t="s">
        <v>28712</v>
      </c>
      <c r="C14507" s="6" t="s">
        <v>28713</v>
      </c>
      <c r="D14507" s="3" t="s">
        <v>4332</v>
      </c>
    </row>
    <row r="14508">
      <c r="A14508" s="6" t="s">
        <v>4681</v>
      </c>
      <c r="B14508" s="2" t="s">
        <v>28714</v>
      </c>
      <c r="C14508" s="6" t="s">
        <v>28715</v>
      </c>
      <c r="D14508" s="3" t="s">
        <v>4332</v>
      </c>
    </row>
    <row r="14509">
      <c r="A14509" s="6" t="s">
        <v>4681</v>
      </c>
      <c r="B14509" s="2" t="s">
        <v>28716</v>
      </c>
      <c r="C14509" s="6" t="s">
        <v>28717</v>
      </c>
      <c r="D14509" s="3" t="s">
        <v>4332</v>
      </c>
    </row>
    <row r="14510">
      <c r="A14510" s="6" t="s">
        <v>4681</v>
      </c>
      <c r="B14510" s="2" t="s">
        <v>28718</v>
      </c>
      <c r="C14510" s="6" t="s">
        <v>28719</v>
      </c>
      <c r="D14510" s="3" t="s">
        <v>4332</v>
      </c>
    </row>
    <row r="14511">
      <c r="A14511" s="6" t="s">
        <v>4681</v>
      </c>
      <c r="B14511" s="2" t="s">
        <v>28720</v>
      </c>
      <c r="C14511" s="6" t="s">
        <v>28721</v>
      </c>
      <c r="D14511" s="3" t="s">
        <v>4332</v>
      </c>
    </row>
    <row r="14512">
      <c r="A14512" s="6" t="s">
        <v>4681</v>
      </c>
      <c r="B14512" s="2" t="s">
        <v>28722</v>
      </c>
      <c r="C14512" s="6" t="s">
        <v>28723</v>
      </c>
      <c r="D14512" s="3" t="s">
        <v>4332</v>
      </c>
    </row>
    <row r="14513">
      <c r="A14513" s="6" t="s">
        <v>4681</v>
      </c>
      <c r="B14513" s="2" t="s">
        <v>28724</v>
      </c>
      <c r="C14513" s="6" t="s">
        <v>28725</v>
      </c>
      <c r="D14513" s="3" t="s">
        <v>4332</v>
      </c>
    </row>
    <row r="14514">
      <c r="A14514" s="6" t="s">
        <v>4681</v>
      </c>
      <c r="B14514" s="2" t="s">
        <v>28726</v>
      </c>
      <c r="C14514" s="6" t="s">
        <v>28727</v>
      </c>
      <c r="D14514" s="3" t="s">
        <v>4334</v>
      </c>
    </row>
    <row r="14515">
      <c r="A14515" s="6" t="s">
        <v>4681</v>
      </c>
      <c r="B14515" s="2" t="s">
        <v>28728</v>
      </c>
      <c r="C14515" s="6" t="s">
        <v>28729</v>
      </c>
      <c r="D14515" s="3" t="s">
        <v>4334</v>
      </c>
    </row>
    <row r="14516">
      <c r="A14516" s="6" t="s">
        <v>4681</v>
      </c>
      <c r="B14516" s="2" t="s">
        <v>28730</v>
      </c>
      <c r="C14516" s="6" t="s">
        <v>28731</v>
      </c>
      <c r="D14516" s="3" t="s">
        <v>4334</v>
      </c>
    </row>
    <row r="14517">
      <c r="A14517" s="6" t="s">
        <v>4681</v>
      </c>
      <c r="B14517" s="2" t="s">
        <v>28732</v>
      </c>
      <c r="C14517" s="6" t="s">
        <v>28733</v>
      </c>
      <c r="D14517" s="3" t="s">
        <v>4334</v>
      </c>
    </row>
    <row r="14518">
      <c r="A14518" s="6" t="s">
        <v>4681</v>
      </c>
      <c r="B14518" s="2" t="s">
        <v>28734</v>
      </c>
      <c r="C14518" s="6" t="s">
        <v>28735</v>
      </c>
      <c r="D14518" s="3" t="s">
        <v>4334</v>
      </c>
    </row>
    <row r="14519">
      <c r="A14519" s="6" t="s">
        <v>4681</v>
      </c>
      <c r="B14519" s="2" t="s">
        <v>28736</v>
      </c>
      <c r="C14519" s="6" t="s">
        <v>28737</v>
      </c>
      <c r="D14519" s="3" t="s">
        <v>4334</v>
      </c>
    </row>
    <row r="14520">
      <c r="A14520" s="6" t="s">
        <v>4681</v>
      </c>
      <c r="B14520" s="2" t="s">
        <v>28738</v>
      </c>
      <c r="C14520" s="6" t="s">
        <v>28739</v>
      </c>
      <c r="D14520" s="3" t="s">
        <v>4334</v>
      </c>
    </row>
    <row r="14521">
      <c r="A14521" s="6" t="s">
        <v>4681</v>
      </c>
      <c r="B14521" s="2" t="s">
        <v>28740</v>
      </c>
      <c r="C14521" s="6" t="s">
        <v>28741</v>
      </c>
      <c r="D14521" s="3" t="s">
        <v>4334</v>
      </c>
    </row>
    <row r="14522">
      <c r="A14522" s="6" t="s">
        <v>4681</v>
      </c>
      <c r="B14522" s="2" t="s">
        <v>28742</v>
      </c>
      <c r="C14522" s="6" t="s">
        <v>28743</v>
      </c>
      <c r="D14522" s="3" t="s">
        <v>4334</v>
      </c>
    </row>
    <row r="14523">
      <c r="A14523" s="6" t="s">
        <v>4681</v>
      </c>
      <c r="B14523" s="2" t="s">
        <v>28744</v>
      </c>
      <c r="C14523" s="6" t="s">
        <v>28745</v>
      </c>
      <c r="D14523" s="3" t="s">
        <v>4334</v>
      </c>
    </row>
    <row r="14524">
      <c r="A14524" s="6" t="s">
        <v>4681</v>
      </c>
      <c r="B14524" s="2" t="s">
        <v>28746</v>
      </c>
      <c r="C14524" s="6" t="s">
        <v>28747</v>
      </c>
      <c r="D14524" s="3" t="s">
        <v>4336</v>
      </c>
    </row>
    <row r="14525">
      <c r="A14525" s="6" t="s">
        <v>4681</v>
      </c>
      <c r="B14525" s="2" t="s">
        <v>28748</v>
      </c>
      <c r="C14525" s="6" t="s">
        <v>28749</v>
      </c>
      <c r="D14525" s="3" t="s">
        <v>4336</v>
      </c>
    </row>
    <row r="14526">
      <c r="A14526" s="6" t="s">
        <v>4681</v>
      </c>
      <c r="B14526" s="2" t="s">
        <v>28750</v>
      </c>
      <c r="C14526" s="6" t="s">
        <v>28751</v>
      </c>
      <c r="D14526" s="3" t="s">
        <v>4336</v>
      </c>
    </row>
    <row r="14527">
      <c r="A14527" s="6" t="s">
        <v>4681</v>
      </c>
      <c r="B14527" s="2" t="s">
        <v>28752</v>
      </c>
      <c r="C14527" s="6" t="s">
        <v>28753</v>
      </c>
      <c r="D14527" s="3" t="s">
        <v>4336</v>
      </c>
    </row>
    <row r="14528">
      <c r="A14528" s="6" t="s">
        <v>4681</v>
      </c>
      <c r="B14528" s="2" t="s">
        <v>28754</v>
      </c>
      <c r="C14528" s="6" t="s">
        <v>28755</v>
      </c>
      <c r="D14528" s="3" t="s">
        <v>4336</v>
      </c>
    </row>
    <row r="14529">
      <c r="A14529" s="6" t="s">
        <v>4681</v>
      </c>
      <c r="B14529" s="2" t="s">
        <v>28756</v>
      </c>
      <c r="C14529" s="6" t="s">
        <v>28757</v>
      </c>
      <c r="D14529" s="3" t="s">
        <v>4336</v>
      </c>
    </row>
    <row r="14530">
      <c r="A14530" s="6" t="s">
        <v>4681</v>
      </c>
      <c r="B14530" s="2" t="s">
        <v>28758</v>
      </c>
      <c r="C14530" s="6" t="s">
        <v>28759</v>
      </c>
      <c r="D14530" s="3" t="s">
        <v>4336</v>
      </c>
    </row>
    <row r="14531">
      <c r="A14531" s="6" t="s">
        <v>4681</v>
      </c>
      <c r="B14531" s="2" t="s">
        <v>28760</v>
      </c>
      <c r="C14531" s="6" t="s">
        <v>28761</v>
      </c>
      <c r="D14531" s="3" t="s">
        <v>4336</v>
      </c>
    </row>
    <row r="14532">
      <c r="A14532" s="6" t="s">
        <v>4681</v>
      </c>
      <c r="B14532" s="2" t="s">
        <v>28762</v>
      </c>
      <c r="C14532" s="6" t="s">
        <v>28763</v>
      </c>
      <c r="D14532" s="3" t="s">
        <v>4338</v>
      </c>
    </row>
    <row r="14533">
      <c r="A14533" s="6" t="s">
        <v>4681</v>
      </c>
      <c r="B14533" s="2" t="s">
        <v>28764</v>
      </c>
      <c r="C14533" s="6" t="s">
        <v>28765</v>
      </c>
      <c r="D14533" s="3" t="s">
        <v>4338</v>
      </c>
    </row>
    <row r="14534">
      <c r="A14534" s="6" t="s">
        <v>4681</v>
      </c>
      <c r="B14534" s="2" t="s">
        <v>28766</v>
      </c>
      <c r="C14534" s="6" t="s">
        <v>28767</v>
      </c>
      <c r="D14534" s="3" t="s">
        <v>4338</v>
      </c>
    </row>
    <row r="14535">
      <c r="A14535" s="6" t="s">
        <v>4681</v>
      </c>
      <c r="B14535" s="2" t="s">
        <v>28768</v>
      </c>
      <c r="C14535" s="6" t="s">
        <v>28769</v>
      </c>
      <c r="D14535" s="3" t="s">
        <v>4338</v>
      </c>
    </row>
    <row r="14536">
      <c r="A14536" s="6" t="s">
        <v>4681</v>
      </c>
      <c r="B14536" s="2" t="s">
        <v>28770</v>
      </c>
      <c r="C14536" s="6" t="s">
        <v>28771</v>
      </c>
      <c r="D14536" s="3" t="s">
        <v>4338</v>
      </c>
    </row>
    <row r="14537">
      <c r="A14537" s="6" t="s">
        <v>4681</v>
      </c>
      <c r="B14537" s="2" t="s">
        <v>28772</v>
      </c>
      <c r="C14537" s="6" t="s">
        <v>28773</v>
      </c>
      <c r="D14537" s="3" t="s">
        <v>4338</v>
      </c>
    </row>
    <row r="14538">
      <c r="A14538" s="6" t="s">
        <v>4681</v>
      </c>
      <c r="B14538" s="2" t="s">
        <v>28774</v>
      </c>
      <c r="C14538" s="6" t="s">
        <v>28775</v>
      </c>
      <c r="D14538" s="3" t="s">
        <v>4338</v>
      </c>
    </row>
    <row r="14539">
      <c r="A14539" s="6" t="s">
        <v>4681</v>
      </c>
      <c r="B14539" s="2" t="s">
        <v>28776</v>
      </c>
      <c r="C14539" s="6" t="s">
        <v>28777</v>
      </c>
      <c r="D14539" s="3" t="s">
        <v>4338</v>
      </c>
    </row>
    <row r="14540">
      <c r="A14540" s="6" t="s">
        <v>4681</v>
      </c>
      <c r="B14540" s="2" t="s">
        <v>28778</v>
      </c>
      <c r="C14540" s="6" t="s">
        <v>28779</v>
      </c>
      <c r="D14540" s="3" t="s">
        <v>4338</v>
      </c>
    </row>
    <row r="14541">
      <c r="A14541" s="6" t="s">
        <v>4681</v>
      </c>
      <c r="B14541" s="2" t="s">
        <v>28780</v>
      </c>
      <c r="C14541" s="6" t="s">
        <v>28781</v>
      </c>
      <c r="D14541" s="3" t="s">
        <v>4338</v>
      </c>
    </row>
    <row r="14542">
      <c r="A14542" s="6" t="s">
        <v>4681</v>
      </c>
      <c r="B14542" s="2" t="s">
        <v>28782</v>
      </c>
      <c r="C14542" s="6" t="s">
        <v>28783</v>
      </c>
      <c r="D14542" s="3" t="s">
        <v>4340</v>
      </c>
    </row>
    <row r="14543">
      <c r="A14543" s="6" t="s">
        <v>4681</v>
      </c>
      <c r="B14543" s="2" t="s">
        <v>28784</v>
      </c>
      <c r="C14543" s="6" t="s">
        <v>28785</v>
      </c>
      <c r="D14543" s="3" t="s">
        <v>4340</v>
      </c>
    </row>
    <row r="14544">
      <c r="A14544" s="6" t="s">
        <v>4681</v>
      </c>
      <c r="B14544" s="2" t="s">
        <v>28786</v>
      </c>
      <c r="C14544" s="6" t="s">
        <v>28787</v>
      </c>
      <c r="D14544" s="3" t="s">
        <v>4340</v>
      </c>
    </row>
    <row r="14545">
      <c r="A14545" s="6" t="s">
        <v>4681</v>
      </c>
      <c r="B14545" s="2" t="s">
        <v>28788</v>
      </c>
      <c r="C14545" s="6" t="s">
        <v>28789</v>
      </c>
      <c r="D14545" s="3" t="s">
        <v>4340</v>
      </c>
    </row>
    <row r="14546">
      <c r="A14546" s="6" t="s">
        <v>4681</v>
      </c>
      <c r="B14546" s="2" t="s">
        <v>28790</v>
      </c>
      <c r="C14546" s="6" t="s">
        <v>28791</v>
      </c>
      <c r="D14546" s="3" t="s">
        <v>4340</v>
      </c>
    </row>
    <row r="14547">
      <c r="A14547" s="6" t="s">
        <v>4681</v>
      </c>
      <c r="B14547" s="2" t="s">
        <v>28792</v>
      </c>
      <c r="C14547" s="6" t="s">
        <v>28793</v>
      </c>
      <c r="D14547" s="3" t="s">
        <v>4340</v>
      </c>
    </row>
    <row r="14548">
      <c r="A14548" s="6" t="s">
        <v>4681</v>
      </c>
      <c r="B14548" s="2" t="s">
        <v>28794</v>
      </c>
      <c r="C14548" s="6" t="s">
        <v>28795</v>
      </c>
      <c r="D14548" s="3" t="s">
        <v>4340</v>
      </c>
    </row>
    <row r="14549">
      <c r="A14549" s="6" t="s">
        <v>4681</v>
      </c>
      <c r="B14549" s="2" t="s">
        <v>28796</v>
      </c>
      <c r="C14549" s="6" t="s">
        <v>28797</v>
      </c>
      <c r="D14549" s="3" t="s">
        <v>4340</v>
      </c>
    </row>
    <row r="14550">
      <c r="A14550" s="6" t="s">
        <v>4681</v>
      </c>
      <c r="B14550" s="2" t="s">
        <v>28798</v>
      </c>
      <c r="C14550" s="6" t="s">
        <v>28799</v>
      </c>
      <c r="D14550" s="3" t="s">
        <v>4340</v>
      </c>
    </row>
    <row r="14551">
      <c r="A14551" s="6" t="s">
        <v>4681</v>
      </c>
      <c r="B14551" s="2" t="s">
        <v>28800</v>
      </c>
      <c r="C14551" s="6" t="s">
        <v>28801</v>
      </c>
      <c r="D14551" s="3" t="s">
        <v>4342</v>
      </c>
    </row>
    <row r="14552">
      <c r="A14552" s="6" t="s">
        <v>4681</v>
      </c>
      <c r="B14552" s="2" t="s">
        <v>28802</v>
      </c>
      <c r="C14552" s="6" t="s">
        <v>28803</v>
      </c>
      <c r="D14552" s="3" t="s">
        <v>4342</v>
      </c>
    </row>
    <row r="14553">
      <c r="A14553" s="6" t="s">
        <v>4681</v>
      </c>
      <c r="B14553" s="2" t="s">
        <v>28804</v>
      </c>
      <c r="C14553" s="6" t="s">
        <v>28805</v>
      </c>
      <c r="D14553" s="3" t="s">
        <v>4342</v>
      </c>
    </row>
    <row r="14554">
      <c r="A14554" s="6" t="s">
        <v>4681</v>
      </c>
      <c r="B14554" s="2" t="s">
        <v>28806</v>
      </c>
      <c r="C14554" s="6" t="s">
        <v>28807</v>
      </c>
      <c r="D14554" s="3" t="s">
        <v>4342</v>
      </c>
    </row>
    <row r="14555">
      <c r="A14555" s="6" t="s">
        <v>4681</v>
      </c>
      <c r="B14555" s="2" t="s">
        <v>28808</v>
      </c>
      <c r="C14555" s="6" t="s">
        <v>28809</v>
      </c>
      <c r="D14555" s="3" t="s">
        <v>4342</v>
      </c>
    </row>
    <row r="14556">
      <c r="A14556" s="6" t="s">
        <v>4681</v>
      </c>
      <c r="B14556" s="2" t="s">
        <v>28810</v>
      </c>
      <c r="C14556" s="6" t="s">
        <v>28811</v>
      </c>
      <c r="D14556" s="3" t="s">
        <v>4342</v>
      </c>
    </row>
    <row r="14557">
      <c r="A14557" s="6" t="s">
        <v>4681</v>
      </c>
      <c r="B14557" s="2" t="s">
        <v>28812</v>
      </c>
      <c r="C14557" s="6" t="s">
        <v>28813</v>
      </c>
      <c r="D14557" s="3" t="s">
        <v>4342</v>
      </c>
    </row>
    <row r="14558">
      <c r="A14558" s="6" t="s">
        <v>4681</v>
      </c>
      <c r="B14558" s="2" t="s">
        <v>28814</v>
      </c>
      <c r="C14558" s="6" t="s">
        <v>28815</v>
      </c>
      <c r="D14558" s="3" t="s">
        <v>4342</v>
      </c>
    </row>
    <row r="14559">
      <c r="A14559" s="6" t="s">
        <v>4681</v>
      </c>
      <c r="B14559" s="2" t="s">
        <v>28816</v>
      </c>
      <c r="C14559" s="6" t="s">
        <v>28817</v>
      </c>
      <c r="D14559" s="3" t="s">
        <v>4342</v>
      </c>
    </row>
    <row r="14560">
      <c r="A14560" s="6" t="s">
        <v>4681</v>
      </c>
      <c r="B14560" s="2" t="s">
        <v>28818</v>
      </c>
      <c r="C14560" s="6" t="s">
        <v>28819</v>
      </c>
      <c r="D14560" s="3" t="s">
        <v>4342</v>
      </c>
    </row>
    <row r="14561">
      <c r="A14561" s="6" t="s">
        <v>4681</v>
      </c>
      <c r="B14561" s="2" t="s">
        <v>28820</v>
      </c>
      <c r="C14561" s="6" t="s">
        <v>28821</v>
      </c>
      <c r="D14561" s="3" t="s">
        <v>4344</v>
      </c>
    </row>
    <row r="14562">
      <c r="A14562" s="6" t="s">
        <v>4681</v>
      </c>
      <c r="B14562" s="2" t="s">
        <v>28822</v>
      </c>
      <c r="C14562" s="6" t="s">
        <v>28823</v>
      </c>
      <c r="D14562" s="3" t="s">
        <v>4344</v>
      </c>
    </row>
    <row r="14563">
      <c r="A14563" s="6" t="s">
        <v>4681</v>
      </c>
      <c r="B14563" s="2" t="s">
        <v>28824</v>
      </c>
      <c r="C14563" s="6" t="s">
        <v>28825</v>
      </c>
      <c r="D14563" s="3" t="s">
        <v>4344</v>
      </c>
    </row>
    <row r="14564">
      <c r="A14564" s="6" t="s">
        <v>4681</v>
      </c>
      <c r="B14564" s="2" t="s">
        <v>28826</v>
      </c>
      <c r="C14564" s="6" t="s">
        <v>28827</v>
      </c>
      <c r="D14564" s="3" t="s">
        <v>4344</v>
      </c>
    </row>
    <row r="14565">
      <c r="A14565" s="6" t="s">
        <v>4681</v>
      </c>
      <c r="B14565" s="2" t="s">
        <v>28828</v>
      </c>
      <c r="C14565" s="6" t="s">
        <v>28829</v>
      </c>
      <c r="D14565" s="3" t="s">
        <v>4344</v>
      </c>
    </row>
    <row r="14566">
      <c r="A14566" s="6" t="s">
        <v>4681</v>
      </c>
      <c r="B14566" s="2" t="s">
        <v>28830</v>
      </c>
      <c r="C14566" s="6" t="s">
        <v>28831</v>
      </c>
      <c r="D14566" s="3" t="s">
        <v>4346</v>
      </c>
    </row>
    <row r="14567">
      <c r="A14567" s="6" t="s">
        <v>4681</v>
      </c>
      <c r="B14567" s="2" t="s">
        <v>28832</v>
      </c>
      <c r="C14567" s="6" t="s">
        <v>28833</v>
      </c>
      <c r="D14567" s="3" t="s">
        <v>4346</v>
      </c>
    </row>
    <row r="14568">
      <c r="A14568" s="6" t="s">
        <v>4681</v>
      </c>
      <c r="B14568" s="2" t="s">
        <v>28834</v>
      </c>
      <c r="C14568" s="6" t="s">
        <v>28835</v>
      </c>
      <c r="D14568" s="3" t="s">
        <v>4346</v>
      </c>
    </row>
    <row r="14569">
      <c r="A14569" s="6" t="s">
        <v>4681</v>
      </c>
      <c r="B14569" s="2" t="s">
        <v>28836</v>
      </c>
      <c r="C14569" s="6" t="s">
        <v>28837</v>
      </c>
      <c r="D14569" s="3" t="s">
        <v>4346</v>
      </c>
    </row>
    <row r="14570">
      <c r="A14570" s="6" t="s">
        <v>4681</v>
      </c>
      <c r="B14570" s="2" t="s">
        <v>28838</v>
      </c>
      <c r="C14570" s="6" t="s">
        <v>28839</v>
      </c>
      <c r="D14570" s="3" t="s">
        <v>4346</v>
      </c>
    </row>
    <row r="14571">
      <c r="A14571" s="6" t="s">
        <v>4681</v>
      </c>
      <c r="B14571" s="2" t="s">
        <v>28840</v>
      </c>
      <c r="C14571" s="6" t="s">
        <v>28841</v>
      </c>
      <c r="D14571" s="3" t="s">
        <v>4346</v>
      </c>
    </row>
    <row r="14572">
      <c r="A14572" s="6" t="s">
        <v>4681</v>
      </c>
      <c r="B14572" s="2" t="s">
        <v>28842</v>
      </c>
      <c r="C14572" s="6" t="s">
        <v>28843</v>
      </c>
      <c r="D14572" s="3" t="s">
        <v>4346</v>
      </c>
    </row>
    <row r="14573">
      <c r="A14573" s="6" t="s">
        <v>4681</v>
      </c>
      <c r="B14573" s="2" t="s">
        <v>28844</v>
      </c>
      <c r="C14573" s="6" t="s">
        <v>28845</v>
      </c>
      <c r="D14573" s="3" t="s">
        <v>4346</v>
      </c>
    </row>
    <row r="14574">
      <c r="A14574" s="6" t="s">
        <v>4681</v>
      </c>
      <c r="B14574" s="2" t="s">
        <v>28846</v>
      </c>
      <c r="C14574" s="6" t="s">
        <v>28847</v>
      </c>
      <c r="D14574" s="3" t="s">
        <v>4348</v>
      </c>
    </row>
    <row r="14575">
      <c r="A14575" s="6" t="s">
        <v>4681</v>
      </c>
      <c r="B14575" s="2" t="s">
        <v>28848</v>
      </c>
      <c r="C14575" s="6" t="s">
        <v>28849</v>
      </c>
      <c r="D14575" s="3" t="s">
        <v>4348</v>
      </c>
    </row>
    <row r="14576">
      <c r="A14576" s="6" t="s">
        <v>4681</v>
      </c>
      <c r="B14576" s="2" t="s">
        <v>28850</v>
      </c>
      <c r="C14576" s="6" t="s">
        <v>28851</v>
      </c>
      <c r="D14576" s="3" t="s">
        <v>4348</v>
      </c>
    </row>
    <row r="14577">
      <c r="A14577" s="6" t="s">
        <v>4681</v>
      </c>
      <c r="B14577" s="2" t="s">
        <v>28852</v>
      </c>
      <c r="C14577" s="6" t="s">
        <v>28853</v>
      </c>
      <c r="D14577" s="3" t="s">
        <v>4348</v>
      </c>
    </row>
    <row r="14578">
      <c r="A14578" s="6" t="s">
        <v>4681</v>
      </c>
      <c r="B14578" s="2" t="s">
        <v>28854</v>
      </c>
      <c r="C14578" s="6" t="s">
        <v>28855</v>
      </c>
      <c r="D14578" s="3" t="s">
        <v>4348</v>
      </c>
    </row>
    <row r="14579">
      <c r="A14579" s="6" t="s">
        <v>4681</v>
      </c>
      <c r="B14579" s="2" t="s">
        <v>28856</v>
      </c>
      <c r="C14579" s="6" t="s">
        <v>28857</v>
      </c>
      <c r="D14579" s="3" t="s">
        <v>4348</v>
      </c>
    </row>
    <row r="14580">
      <c r="A14580" s="6" t="s">
        <v>4681</v>
      </c>
      <c r="B14580" s="2" t="s">
        <v>28858</v>
      </c>
      <c r="C14580" s="6" t="s">
        <v>28859</v>
      </c>
      <c r="D14580" s="3" t="s">
        <v>4351</v>
      </c>
    </row>
    <row r="14581">
      <c r="A14581" s="6" t="s">
        <v>4681</v>
      </c>
      <c r="B14581" s="2" t="s">
        <v>28860</v>
      </c>
      <c r="C14581" s="6" t="s">
        <v>28861</v>
      </c>
      <c r="D14581" s="3" t="s">
        <v>4351</v>
      </c>
    </row>
    <row r="14582">
      <c r="A14582" s="6" t="s">
        <v>4681</v>
      </c>
      <c r="B14582" s="2" t="s">
        <v>28862</v>
      </c>
      <c r="C14582" s="6" t="s">
        <v>28863</v>
      </c>
      <c r="D14582" s="3" t="s">
        <v>4351</v>
      </c>
    </row>
    <row r="14583">
      <c r="A14583" s="6" t="s">
        <v>4681</v>
      </c>
      <c r="B14583" s="2" t="s">
        <v>28864</v>
      </c>
      <c r="C14583" s="6" t="s">
        <v>28865</v>
      </c>
      <c r="D14583" s="3" t="s">
        <v>4351</v>
      </c>
    </row>
    <row r="14584">
      <c r="A14584" s="6" t="s">
        <v>4681</v>
      </c>
      <c r="B14584" s="2" t="s">
        <v>28866</v>
      </c>
      <c r="C14584" s="6" t="s">
        <v>28867</v>
      </c>
      <c r="D14584" s="3" t="s">
        <v>4351</v>
      </c>
    </row>
    <row r="14585">
      <c r="A14585" s="6" t="s">
        <v>4681</v>
      </c>
      <c r="B14585" s="2" t="s">
        <v>28868</v>
      </c>
      <c r="C14585" s="6" t="s">
        <v>28869</v>
      </c>
      <c r="D14585" s="3" t="s">
        <v>4351</v>
      </c>
    </row>
    <row r="14586">
      <c r="A14586" s="6" t="s">
        <v>4681</v>
      </c>
      <c r="B14586" s="2" t="s">
        <v>28870</v>
      </c>
      <c r="C14586" s="6" t="s">
        <v>28871</v>
      </c>
      <c r="D14586" s="3" t="s">
        <v>4351</v>
      </c>
    </row>
    <row r="14587">
      <c r="A14587" s="6" t="s">
        <v>4681</v>
      </c>
      <c r="B14587" s="2" t="s">
        <v>28872</v>
      </c>
      <c r="C14587" s="6" t="s">
        <v>28873</v>
      </c>
      <c r="D14587" s="3" t="s">
        <v>4351</v>
      </c>
    </row>
    <row r="14588">
      <c r="A14588" s="6" t="s">
        <v>4681</v>
      </c>
      <c r="B14588" s="2" t="s">
        <v>28874</v>
      </c>
      <c r="C14588" s="6" t="s">
        <v>28875</v>
      </c>
      <c r="D14588" s="3" t="s">
        <v>4351</v>
      </c>
    </row>
    <row r="14589">
      <c r="A14589" s="6" t="s">
        <v>4681</v>
      </c>
      <c r="B14589" s="2" t="s">
        <v>28876</v>
      </c>
      <c r="C14589" s="6" t="s">
        <v>28877</v>
      </c>
      <c r="D14589" s="3" t="s">
        <v>4351</v>
      </c>
    </row>
    <row r="14590">
      <c r="A14590" s="6" t="s">
        <v>4681</v>
      </c>
      <c r="B14590" s="2" t="s">
        <v>28878</v>
      </c>
      <c r="C14590" s="6" t="s">
        <v>28879</v>
      </c>
      <c r="D14590" s="3" t="s">
        <v>4353</v>
      </c>
    </row>
    <row r="14591">
      <c r="A14591" s="6" t="s">
        <v>4681</v>
      </c>
      <c r="B14591" s="2" t="s">
        <v>28880</v>
      </c>
      <c r="C14591" s="6" t="s">
        <v>28881</v>
      </c>
      <c r="D14591" s="3" t="s">
        <v>4353</v>
      </c>
    </row>
    <row r="14592">
      <c r="A14592" s="6" t="s">
        <v>4681</v>
      </c>
      <c r="B14592" s="2" t="s">
        <v>28882</v>
      </c>
      <c r="C14592" s="6" t="s">
        <v>28883</v>
      </c>
      <c r="D14592" s="3" t="s">
        <v>4353</v>
      </c>
    </row>
    <row r="14593">
      <c r="A14593" s="6" t="s">
        <v>4681</v>
      </c>
      <c r="B14593" s="2" t="s">
        <v>28884</v>
      </c>
      <c r="C14593" s="6" t="s">
        <v>28885</v>
      </c>
      <c r="D14593" s="3" t="s">
        <v>4353</v>
      </c>
    </row>
    <row r="14594">
      <c r="A14594" s="6" t="s">
        <v>4681</v>
      </c>
      <c r="B14594" s="2" t="s">
        <v>28886</v>
      </c>
      <c r="C14594" s="6" t="s">
        <v>28887</v>
      </c>
      <c r="D14594" s="3" t="s">
        <v>4353</v>
      </c>
    </row>
    <row r="14595">
      <c r="A14595" s="6" t="s">
        <v>4681</v>
      </c>
      <c r="B14595" s="2" t="s">
        <v>28888</v>
      </c>
      <c r="C14595" s="6" t="s">
        <v>28889</v>
      </c>
      <c r="D14595" s="3" t="s">
        <v>4353</v>
      </c>
    </row>
    <row r="14596">
      <c r="A14596" s="6" t="s">
        <v>4681</v>
      </c>
      <c r="B14596" s="2" t="s">
        <v>28890</v>
      </c>
      <c r="C14596" s="6" t="s">
        <v>28891</v>
      </c>
      <c r="D14596" s="3" t="s">
        <v>4353</v>
      </c>
    </row>
    <row r="14597">
      <c r="A14597" s="6" t="s">
        <v>4681</v>
      </c>
      <c r="B14597" s="2" t="s">
        <v>28892</v>
      </c>
      <c r="C14597" s="6" t="s">
        <v>28893</v>
      </c>
      <c r="D14597" s="3" t="s">
        <v>4353</v>
      </c>
    </row>
    <row r="14598">
      <c r="A14598" s="6" t="s">
        <v>4681</v>
      </c>
      <c r="B14598" s="2" t="s">
        <v>28894</v>
      </c>
      <c r="C14598" s="6" t="s">
        <v>28895</v>
      </c>
      <c r="D14598" s="3" t="s">
        <v>4353</v>
      </c>
    </row>
    <row r="14599">
      <c r="A14599" s="6" t="s">
        <v>4681</v>
      </c>
      <c r="B14599" s="2" t="s">
        <v>28896</v>
      </c>
      <c r="C14599" s="6" t="s">
        <v>28897</v>
      </c>
      <c r="D14599" s="3" t="s">
        <v>4355</v>
      </c>
    </row>
    <row r="14600">
      <c r="A14600" s="6" t="s">
        <v>4681</v>
      </c>
      <c r="B14600" s="2" t="s">
        <v>28898</v>
      </c>
      <c r="C14600" s="6" t="s">
        <v>28899</v>
      </c>
      <c r="D14600" s="3" t="s">
        <v>4355</v>
      </c>
    </row>
    <row r="14601">
      <c r="A14601" s="6" t="s">
        <v>4681</v>
      </c>
      <c r="B14601" s="2" t="s">
        <v>28900</v>
      </c>
      <c r="C14601" s="6" t="s">
        <v>28901</v>
      </c>
      <c r="D14601" s="3" t="s">
        <v>4355</v>
      </c>
    </row>
    <row r="14602">
      <c r="A14602" s="6" t="s">
        <v>4681</v>
      </c>
      <c r="B14602" s="2" t="s">
        <v>28902</v>
      </c>
      <c r="C14602" s="6" t="s">
        <v>28903</v>
      </c>
      <c r="D14602" s="3" t="s">
        <v>4355</v>
      </c>
    </row>
    <row r="14603">
      <c r="A14603" s="6" t="s">
        <v>4681</v>
      </c>
      <c r="B14603" s="2" t="s">
        <v>28904</v>
      </c>
      <c r="C14603" s="6" t="s">
        <v>28905</v>
      </c>
      <c r="D14603" s="3" t="s">
        <v>4355</v>
      </c>
    </row>
    <row r="14604">
      <c r="A14604" s="6" t="s">
        <v>4681</v>
      </c>
      <c r="B14604" s="2" t="s">
        <v>28906</v>
      </c>
      <c r="C14604" s="6" t="s">
        <v>28907</v>
      </c>
      <c r="D14604" s="3" t="s">
        <v>4355</v>
      </c>
    </row>
    <row r="14605">
      <c r="A14605" s="6" t="s">
        <v>4681</v>
      </c>
      <c r="B14605" s="2" t="s">
        <v>28908</v>
      </c>
      <c r="C14605" s="6" t="s">
        <v>28909</v>
      </c>
      <c r="D14605" s="3" t="s">
        <v>4355</v>
      </c>
    </row>
    <row r="14606">
      <c r="A14606" s="6" t="s">
        <v>4681</v>
      </c>
      <c r="B14606" s="2" t="s">
        <v>28910</v>
      </c>
      <c r="C14606" s="6" t="s">
        <v>28911</v>
      </c>
      <c r="D14606" s="3" t="s">
        <v>4355</v>
      </c>
    </row>
    <row r="14607">
      <c r="A14607" s="6" t="s">
        <v>4681</v>
      </c>
      <c r="B14607" s="2" t="s">
        <v>28912</v>
      </c>
      <c r="C14607" s="6" t="s">
        <v>28913</v>
      </c>
      <c r="D14607" s="3" t="s">
        <v>4355</v>
      </c>
    </row>
    <row r="14608">
      <c r="A14608" s="6" t="s">
        <v>4681</v>
      </c>
      <c r="B14608" s="2" t="s">
        <v>28914</v>
      </c>
      <c r="C14608" s="6" t="s">
        <v>28915</v>
      </c>
      <c r="D14608" s="3" t="s">
        <v>4357</v>
      </c>
    </row>
    <row r="14609">
      <c r="A14609" s="6" t="s">
        <v>4681</v>
      </c>
      <c r="B14609" s="2" t="s">
        <v>28916</v>
      </c>
      <c r="C14609" s="6" t="s">
        <v>28917</v>
      </c>
      <c r="D14609" s="3" t="s">
        <v>4357</v>
      </c>
    </row>
    <row r="14610">
      <c r="A14610" s="6" t="s">
        <v>4681</v>
      </c>
      <c r="B14610" s="2" t="s">
        <v>28918</v>
      </c>
      <c r="C14610" s="6" t="s">
        <v>28919</v>
      </c>
      <c r="D14610" s="3" t="s">
        <v>4357</v>
      </c>
    </row>
    <row r="14611">
      <c r="A14611" s="6" t="s">
        <v>4681</v>
      </c>
      <c r="B14611" s="2" t="s">
        <v>28920</v>
      </c>
      <c r="C14611" s="6" t="s">
        <v>28921</v>
      </c>
      <c r="D14611" s="3" t="s">
        <v>4357</v>
      </c>
    </row>
    <row r="14612">
      <c r="A14612" s="6" t="s">
        <v>4681</v>
      </c>
      <c r="B14612" s="2" t="s">
        <v>28922</v>
      </c>
      <c r="C14612" s="6" t="s">
        <v>28923</v>
      </c>
      <c r="D14612" s="3" t="s">
        <v>4357</v>
      </c>
    </row>
    <row r="14613">
      <c r="A14613" s="6" t="s">
        <v>4681</v>
      </c>
      <c r="B14613" s="2" t="s">
        <v>28924</v>
      </c>
      <c r="C14613" s="6" t="s">
        <v>28925</v>
      </c>
      <c r="D14613" s="3" t="s">
        <v>4357</v>
      </c>
    </row>
    <row r="14614">
      <c r="A14614" s="6" t="s">
        <v>4681</v>
      </c>
      <c r="B14614" s="2" t="s">
        <v>28926</v>
      </c>
      <c r="C14614" s="6" t="s">
        <v>28927</v>
      </c>
      <c r="D14614" s="3" t="s">
        <v>4359</v>
      </c>
    </row>
    <row r="14615">
      <c r="A14615" s="6" t="s">
        <v>4681</v>
      </c>
      <c r="B14615" s="2" t="s">
        <v>28928</v>
      </c>
      <c r="C14615" s="6" t="s">
        <v>28929</v>
      </c>
      <c r="D14615" s="3" t="s">
        <v>4359</v>
      </c>
    </row>
    <row r="14616">
      <c r="A14616" s="6" t="s">
        <v>4681</v>
      </c>
      <c r="B14616" s="2" t="s">
        <v>28930</v>
      </c>
      <c r="C14616" s="6" t="s">
        <v>28931</v>
      </c>
      <c r="D14616" s="3" t="s">
        <v>4359</v>
      </c>
    </row>
    <row r="14617">
      <c r="A14617" s="6" t="s">
        <v>4681</v>
      </c>
      <c r="B14617" s="2" t="s">
        <v>28932</v>
      </c>
      <c r="C14617" s="6" t="s">
        <v>28933</v>
      </c>
      <c r="D14617" s="3" t="s">
        <v>4359</v>
      </c>
    </row>
    <row r="14618">
      <c r="A14618" s="6" t="s">
        <v>4681</v>
      </c>
      <c r="B14618" s="2" t="s">
        <v>28934</v>
      </c>
      <c r="C14618" s="6" t="s">
        <v>28935</v>
      </c>
      <c r="D14618" s="3" t="s">
        <v>4359</v>
      </c>
    </row>
    <row r="14619">
      <c r="A14619" s="6" t="s">
        <v>4681</v>
      </c>
      <c r="B14619" s="2" t="s">
        <v>28936</v>
      </c>
      <c r="C14619" s="6" t="s">
        <v>28937</v>
      </c>
      <c r="D14619" s="3" t="s">
        <v>4359</v>
      </c>
    </row>
    <row r="14620">
      <c r="A14620" s="6" t="s">
        <v>4681</v>
      </c>
      <c r="B14620" s="2" t="s">
        <v>28938</v>
      </c>
      <c r="C14620" s="6" t="s">
        <v>28939</v>
      </c>
      <c r="D14620" s="3" t="s">
        <v>4359</v>
      </c>
    </row>
    <row r="14621">
      <c r="A14621" s="6" t="s">
        <v>4681</v>
      </c>
      <c r="B14621" s="2" t="s">
        <v>28940</v>
      </c>
      <c r="C14621" s="6" t="s">
        <v>28941</v>
      </c>
      <c r="D14621" s="3" t="s">
        <v>4359</v>
      </c>
    </row>
    <row r="14622">
      <c r="A14622" s="6" t="s">
        <v>4681</v>
      </c>
      <c r="B14622" s="2" t="s">
        <v>28942</v>
      </c>
      <c r="C14622" s="6" t="s">
        <v>28943</v>
      </c>
      <c r="D14622" s="3" t="s">
        <v>4361</v>
      </c>
    </row>
    <row r="14623">
      <c r="A14623" s="6" t="s">
        <v>4681</v>
      </c>
      <c r="B14623" s="2" t="s">
        <v>28944</v>
      </c>
      <c r="C14623" s="6" t="s">
        <v>28945</v>
      </c>
      <c r="D14623" s="3" t="s">
        <v>4361</v>
      </c>
    </row>
    <row r="14624">
      <c r="A14624" s="6" t="s">
        <v>4681</v>
      </c>
      <c r="B14624" s="2" t="s">
        <v>28946</v>
      </c>
      <c r="C14624" s="6" t="s">
        <v>28947</v>
      </c>
      <c r="D14624" s="3" t="s">
        <v>4361</v>
      </c>
    </row>
    <row r="14625">
      <c r="A14625" s="6" t="s">
        <v>4681</v>
      </c>
      <c r="B14625" s="2" t="s">
        <v>28948</v>
      </c>
      <c r="C14625" s="6" t="s">
        <v>28949</v>
      </c>
      <c r="D14625" s="3" t="s">
        <v>4361</v>
      </c>
    </row>
    <row r="14626">
      <c r="A14626" s="6" t="s">
        <v>4681</v>
      </c>
      <c r="B14626" s="2" t="s">
        <v>28950</v>
      </c>
      <c r="C14626" s="6" t="s">
        <v>28951</v>
      </c>
      <c r="D14626" s="3" t="s">
        <v>4361</v>
      </c>
    </row>
    <row r="14627">
      <c r="A14627" s="6" t="s">
        <v>4681</v>
      </c>
      <c r="B14627" s="2" t="s">
        <v>28952</v>
      </c>
      <c r="C14627" s="6" t="s">
        <v>28953</v>
      </c>
      <c r="D14627" s="3" t="s">
        <v>4361</v>
      </c>
    </row>
    <row r="14628">
      <c r="A14628" s="6" t="s">
        <v>4681</v>
      </c>
      <c r="B14628" s="2" t="s">
        <v>28954</v>
      </c>
      <c r="C14628" s="6" t="s">
        <v>28955</v>
      </c>
      <c r="D14628" s="3" t="s">
        <v>4361</v>
      </c>
    </row>
    <row r="14629">
      <c r="A14629" s="6" t="s">
        <v>4681</v>
      </c>
      <c r="B14629" s="2" t="s">
        <v>28956</v>
      </c>
      <c r="C14629" s="6" t="s">
        <v>28957</v>
      </c>
      <c r="D14629" s="3" t="s">
        <v>4361</v>
      </c>
    </row>
    <row r="14630">
      <c r="A14630" s="6" t="s">
        <v>4681</v>
      </c>
      <c r="B14630" s="2" t="s">
        <v>28958</v>
      </c>
      <c r="C14630" s="6" t="s">
        <v>28959</v>
      </c>
      <c r="D14630" s="3" t="s">
        <v>4363</v>
      </c>
    </row>
    <row r="14631">
      <c r="A14631" s="6" t="s">
        <v>4681</v>
      </c>
      <c r="B14631" s="2" t="s">
        <v>28960</v>
      </c>
      <c r="C14631" s="6" t="s">
        <v>28961</v>
      </c>
      <c r="D14631" s="3" t="s">
        <v>4363</v>
      </c>
    </row>
    <row r="14632">
      <c r="A14632" s="6" t="s">
        <v>4681</v>
      </c>
      <c r="B14632" s="2" t="s">
        <v>28962</v>
      </c>
      <c r="C14632" s="6" t="s">
        <v>28963</v>
      </c>
      <c r="D14632" s="3" t="s">
        <v>4363</v>
      </c>
    </row>
    <row r="14633">
      <c r="A14633" s="6" t="s">
        <v>4681</v>
      </c>
      <c r="B14633" s="2" t="s">
        <v>28964</v>
      </c>
      <c r="C14633" s="6" t="s">
        <v>28965</v>
      </c>
      <c r="D14633" s="3" t="s">
        <v>4363</v>
      </c>
    </row>
    <row r="14634">
      <c r="A14634" s="6" t="s">
        <v>4681</v>
      </c>
      <c r="B14634" s="2" t="s">
        <v>28966</v>
      </c>
      <c r="C14634" s="6" t="s">
        <v>28967</v>
      </c>
      <c r="D14634" s="3" t="s">
        <v>4363</v>
      </c>
    </row>
    <row r="14635">
      <c r="A14635" s="6" t="s">
        <v>4681</v>
      </c>
      <c r="B14635" s="2" t="s">
        <v>28968</v>
      </c>
      <c r="C14635" s="6" t="s">
        <v>28969</v>
      </c>
      <c r="D14635" s="3" t="s">
        <v>4363</v>
      </c>
    </row>
    <row r="14636">
      <c r="A14636" s="6" t="s">
        <v>4681</v>
      </c>
      <c r="B14636" s="2" t="s">
        <v>28970</v>
      </c>
      <c r="C14636" s="6" t="s">
        <v>28971</v>
      </c>
      <c r="D14636" s="3" t="s">
        <v>4363</v>
      </c>
    </row>
    <row r="14637">
      <c r="A14637" s="6" t="s">
        <v>4681</v>
      </c>
      <c r="B14637" s="2" t="s">
        <v>28972</v>
      </c>
      <c r="C14637" s="6" t="s">
        <v>28973</v>
      </c>
      <c r="D14637" s="3" t="s">
        <v>4363</v>
      </c>
    </row>
    <row r="14638">
      <c r="A14638" s="6" t="s">
        <v>4681</v>
      </c>
      <c r="B14638" s="2" t="s">
        <v>28974</v>
      </c>
      <c r="C14638" s="6" t="s">
        <v>28975</v>
      </c>
      <c r="D14638" s="3" t="s">
        <v>4363</v>
      </c>
    </row>
    <row r="14639">
      <c r="A14639" s="6" t="s">
        <v>4681</v>
      </c>
      <c r="B14639" s="2" t="s">
        <v>28976</v>
      </c>
      <c r="C14639" s="6" t="s">
        <v>28977</v>
      </c>
      <c r="D14639" s="3" t="s">
        <v>4363</v>
      </c>
    </row>
    <row r="14640">
      <c r="A14640" s="6" t="s">
        <v>4681</v>
      </c>
      <c r="B14640" s="2" t="s">
        <v>28978</v>
      </c>
      <c r="C14640" s="6" t="s">
        <v>28979</v>
      </c>
      <c r="D14640" s="3" t="s">
        <v>4366</v>
      </c>
    </row>
    <row r="14641">
      <c r="A14641" s="6" t="s">
        <v>4681</v>
      </c>
      <c r="B14641" s="2" t="s">
        <v>28980</v>
      </c>
      <c r="C14641" s="6" t="s">
        <v>28981</v>
      </c>
      <c r="D14641" s="3" t="s">
        <v>4366</v>
      </c>
    </row>
    <row r="14642">
      <c r="A14642" s="6" t="s">
        <v>4681</v>
      </c>
      <c r="B14642" s="2" t="s">
        <v>28982</v>
      </c>
      <c r="C14642" s="6" t="s">
        <v>28983</v>
      </c>
      <c r="D14642" s="3" t="s">
        <v>4366</v>
      </c>
    </row>
    <row r="14643">
      <c r="A14643" s="6" t="s">
        <v>4681</v>
      </c>
      <c r="B14643" s="2" t="s">
        <v>28984</v>
      </c>
      <c r="C14643" s="6" t="s">
        <v>28985</v>
      </c>
      <c r="D14643" s="3" t="s">
        <v>4366</v>
      </c>
    </row>
    <row r="14644">
      <c r="A14644" s="6" t="s">
        <v>4681</v>
      </c>
      <c r="B14644" s="2" t="s">
        <v>28986</v>
      </c>
      <c r="C14644" s="6" t="s">
        <v>28987</v>
      </c>
      <c r="D14644" s="3" t="s">
        <v>4366</v>
      </c>
    </row>
    <row r="14645">
      <c r="A14645" s="6" t="s">
        <v>4681</v>
      </c>
      <c r="B14645" s="2" t="s">
        <v>28988</v>
      </c>
      <c r="C14645" s="6" t="s">
        <v>28989</v>
      </c>
      <c r="D14645" s="3" t="s">
        <v>4366</v>
      </c>
    </row>
    <row r="14646">
      <c r="A14646" s="6" t="s">
        <v>4681</v>
      </c>
      <c r="B14646" s="2" t="s">
        <v>28990</v>
      </c>
      <c r="C14646" s="6" t="s">
        <v>28991</v>
      </c>
      <c r="D14646" s="3" t="s">
        <v>4368</v>
      </c>
    </row>
    <row r="14647">
      <c r="A14647" s="6" t="s">
        <v>4681</v>
      </c>
      <c r="B14647" s="2" t="s">
        <v>28992</v>
      </c>
      <c r="C14647" s="6" t="s">
        <v>28993</v>
      </c>
      <c r="D14647" s="3" t="s">
        <v>4368</v>
      </c>
    </row>
    <row r="14648">
      <c r="A14648" s="6" t="s">
        <v>4681</v>
      </c>
      <c r="B14648" s="2" t="s">
        <v>28994</v>
      </c>
      <c r="C14648" s="6" t="s">
        <v>28995</v>
      </c>
      <c r="D14648" s="3" t="s">
        <v>4368</v>
      </c>
    </row>
    <row r="14649">
      <c r="A14649" s="6" t="s">
        <v>4681</v>
      </c>
      <c r="B14649" s="2" t="s">
        <v>28996</v>
      </c>
      <c r="C14649" s="6" t="s">
        <v>28997</v>
      </c>
      <c r="D14649" s="3" t="s">
        <v>4368</v>
      </c>
    </row>
    <row r="14650">
      <c r="A14650" s="6" t="s">
        <v>4681</v>
      </c>
      <c r="B14650" s="2" t="s">
        <v>28998</v>
      </c>
      <c r="C14650" s="6" t="s">
        <v>28999</v>
      </c>
      <c r="D14650" s="3" t="s">
        <v>4368</v>
      </c>
    </row>
    <row r="14651">
      <c r="A14651" s="6" t="s">
        <v>4681</v>
      </c>
      <c r="B14651" s="2" t="s">
        <v>29000</v>
      </c>
      <c r="C14651" s="6" t="s">
        <v>29001</v>
      </c>
      <c r="D14651" s="3" t="s">
        <v>4368</v>
      </c>
    </row>
    <row r="14652">
      <c r="A14652" s="6" t="s">
        <v>4681</v>
      </c>
      <c r="B14652" s="2" t="s">
        <v>29002</v>
      </c>
      <c r="C14652" s="6" t="s">
        <v>29003</v>
      </c>
      <c r="D14652" s="3" t="s">
        <v>4368</v>
      </c>
    </row>
    <row r="14653">
      <c r="A14653" s="6" t="s">
        <v>4681</v>
      </c>
      <c r="B14653" s="2" t="s">
        <v>29004</v>
      </c>
      <c r="C14653" s="6" t="s">
        <v>29005</v>
      </c>
      <c r="D14653" s="3" t="s">
        <v>4368</v>
      </c>
    </row>
    <row r="14654">
      <c r="A14654" s="6" t="s">
        <v>4681</v>
      </c>
      <c r="B14654" s="2" t="s">
        <v>29006</v>
      </c>
      <c r="C14654" s="6" t="s">
        <v>29007</v>
      </c>
      <c r="D14654" s="3" t="s">
        <v>4368</v>
      </c>
    </row>
    <row r="14655">
      <c r="A14655" s="6" t="s">
        <v>4681</v>
      </c>
      <c r="B14655" s="2" t="s">
        <v>29008</v>
      </c>
      <c r="C14655" s="6" t="s">
        <v>29009</v>
      </c>
      <c r="D14655" s="3" t="s">
        <v>4370</v>
      </c>
    </row>
    <row r="14656">
      <c r="A14656" s="6" t="s">
        <v>4681</v>
      </c>
      <c r="B14656" s="2" t="s">
        <v>29010</v>
      </c>
      <c r="C14656" s="6" t="s">
        <v>29011</v>
      </c>
      <c r="D14656" s="3" t="s">
        <v>4370</v>
      </c>
    </row>
    <row r="14657">
      <c r="A14657" s="6" t="s">
        <v>4681</v>
      </c>
      <c r="B14657" s="2" t="s">
        <v>29012</v>
      </c>
      <c r="C14657" s="6" t="s">
        <v>29013</v>
      </c>
      <c r="D14657" s="3" t="s">
        <v>4370</v>
      </c>
    </row>
    <row r="14658">
      <c r="A14658" s="6" t="s">
        <v>4681</v>
      </c>
      <c r="B14658" s="2" t="s">
        <v>29014</v>
      </c>
      <c r="C14658" s="6" t="s">
        <v>29015</v>
      </c>
      <c r="D14658" s="3" t="s">
        <v>4370</v>
      </c>
    </row>
    <row r="14659">
      <c r="A14659" s="6" t="s">
        <v>4681</v>
      </c>
      <c r="B14659" s="2" t="s">
        <v>29016</v>
      </c>
      <c r="C14659" s="6" t="s">
        <v>29017</v>
      </c>
      <c r="D14659" s="3" t="s">
        <v>4370</v>
      </c>
    </row>
    <row r="14660">
      <c r="A14660" s="6" t="s">
        <v>4681</v>
      </c>
      <c r="B14660" s="2" t="s">
        <v>29018</v>
      </c>
      <c r="C14660" s="6" t="s">
        <v>29019</v>
      </c>
      <c r="D14660" s="3" t="s">
        <v>4370</v>
      </c>
    </row>
    <row r="14661">
      <c r="A14661" s="6" t="s">
        <v>4681</v>
      </c>
      <c r="B14661" s="2" t="s">
        <v>29020</v>
      </c>
      <c r="C14661" s="6" t="s">
        <v>29021</v>
      </c>
      <c r="D14661" s="3" t="s">
        <v>4370</v>
      </c>
    </row>
    <row r="14662">
      <c r="A14662" s="6" t="s">
        <v>4681</v>
      </c>
      <c r="B14662" s="2" t="s">
        <v>29022</v>
      </c>
      <c r="C14662" s="6" t="s">
        <v>29023</v>
      </c>
      <c r="D14662" s="3" t="s">
        <v>4370</v>
      </c>
    </row>
    <row r="14663">
      <c r="A14663" s="6" t="s">
        <v>4681</v>
      </c>
      <c r="B14663" s="2" t="s">
        <v>29024</v>
      </c>
      <c r="C14663" s="6" t="s">
        <v>29025</v>
      </c>
      <c r="D14663" s="3" t="s">
        <v>4372</v>
      </c>
    </row>
    <row r="14664">
      <c r="A14664" s="6" t="s">
        <v>4681</v>
      </c>
      <c r="B14664" s="2" t="s">
        <v>29026</v>
      </c>
      <c r="C14664" s="6" t="s">
        <v>29027</v>
      </c>
      <c r="D14664" s="3" t="s">
        <v>4372</v>
      </c>
    </row>
    <row r="14665">
      <c r="A14665" s="6" t="s">
        <v>4681</v>
      </c>
      <c r="B14665" s="2" t="s">
        <v>29028</v>
      </c>
      <c r="C14665" s="6" t="s">
        <v>29029</v>
      </c>
      <c r="D14665" s="3" t="s">
        <v>4372</v>
      </c>
    </row>
    <row r="14666">
      <c r="A14666" s="6" t="s">
        <v>4681</v>
      </c>
      <c r="B14666" s="2" t="s">
        <v>29030</v>
      </c>
      <c r="C14666" s="6" t="s">
        <v>29031</v>
      </c>
      <c r="D14666" s="3" t="s">
        <v>4372</v>
      </c>
    </row>
    <row r="14667">
      <c r="A14667" s="6" t="s">
        <v>4681</v>
      </c>
      <c r="B14667" s="2" t="s">
        <v>29032</v>
      </c>
      <c r="C14667" s="6" t="s">
        <v>29033</v>
      </c>
      <c r="D14667" s="3" t="s">
        <v>4372</v>
      </c>
    </row>
    <row r="14668">
      <c r="A14668" s="6" t="s">
        <v>4681</v>
      </c>
      <c r="B14668" s="2" t="s">
        <v>29034</v>
      </c>
      <c r="C14668" s="6" t="s">
        <v>29035</v>
      </c>
      <c r="D14668" s="3" t="s">
        <v>4374</v>
      </c>
    </row>
    <row r="14669">
      <c r="A14669" s="6" t="s">
        <v>4681</v>
      </c>
      <c r="B14669" s="2" t="s">
        <v>29036</v>
      </c>
      <c r="C14669" s="6" t="s">
        <v>29037</v>
      </c>
      <c r="D14669" s="3" t="s">
        <v>4374</v>
      </c>
    </row>
    <row r="14670">
      <c r="A14670" s="6" t="s">
        <v>4681</v>
      </c>
      <c r="B14670" s="2" t="s">
        <v>29038</v>
      </c>
      <c r="C14670" s="6" t="s">
        <v>29039</v>
      </c>
      <c r="D14670" s="3" t="s">
        <v>4374</v>
      </c>
    </row>
    <row r="14671">
      <c r="A14671" s="6" t="s">
        <v>4681</v>
      </c>
      <c r="B14671" s="2" t="s">
        <v>29040</v>
      </c>
      <c r="C14671" s="6" t="s">
        <v>29041</v>
      </c>
      <c r="D14671" s="3" t="s">
        <v>4374</v>
      </c>
    </row>
    <row r="14672">
      <c r="A14672" s="6" t="s">
        <v>4681</v>
      </c>
      <c r="B14672" s="2" t="s">
        <v>29042</v>
      </c>
      <c r="C14672" s="6" t="s">
        <v>29043</v>
      </c>
      <c r="D14672" s="3" t="s">
        <v>4374</v>
      </c>
    </row>
    <row r="14673">
      <c r="A14673" s="6" t="s">
        <v>4681</v>
      </c>
      <c r="B14673" s="2" t="s">
        <v>29044</v>
      </c>
      <c r="C14673" s="6" t="s">
        <v>29045</v>
      </c>
      <c r="D14673" s="3" t="s">
        <v>4374</v>
      </c>
    </row>
    <row r="14674">
      <c r="A14674" s="6" t="s">
        <v>4681</v>
      </c>
      <c r="B14674" s="2" t="s">
        <v>29046</v>
      </c>
      <c r="C14674" s="6" t="s">
        <v>29047</v>
      </c>
      <c r="D14674" s="3" t="s">
        <v>4374</v>
      </c>
    </row>
    <row r="14675">
      <c r="A14675" s="6" t="s">
        <v>4681</v>
      </c>
      <c r="B14675" s="2" t="s">
        <v>29048</v>
      </c>
      <c r="C14675" s="6" t="s">
        <v>29049</v>
      </c>
      <c r="D14675" s="3" t="s">
        <v>4374</v>
      </c>
    </row>
    <row r="14676">
      <c r="A14676" s="6" t="s">
        <v>4681</v>
      </c>
      <c r="B14676" s="2" t="s">
        <v>29050</v>
      </c>
      <c r="C14676" s="6" t="s">
        <v>29051</v>
      </c>
      <c r="D14676" s="3" t="s">
        <v>4374</v>
      </c>
    </row>
    <row r="14677">
      <c r="A14677" s="6" t="s">
        <v>4681</v>
      </c>
      <c r="B14677" s="2" t="s">
        <v>29052</v>
      </c>
      <c r="C14677" s="6" t="s">
        <v>29053</v>
      </c>
      <c r="D14677" s="3" t="s">
        <v>4374</v>
      </c>
    </row>
    <row r="14678">
      <c r="A14678" s="6" t="s">
        <v>4681</v>
      </c>
      <c r="B14678" s="2" t="s">
        <v>29054</v>
      </c>
      <c r="C14678" s="6" t="s">
        <v>29055</v>
      </c>
      <c r="D14678" s="3" t="s">
        <v>4376</v>
      </c>
    </row>
    <row r="14679">
      <c r="A14679" s="6" t="s">
        <v>4681</v>
      </c>
      <c r="B14679" s="2" t="s">
        <v>29056</v>
      </c>
      <c r="C14679" s="6" t="s">
        <v>29057</v>
      </c>
      <c r="D14679" s="3" t="s">
        <v>4376</v>
      </c>
    </row>
    <row r="14680">
      <c r="A14680" s="6" t="s">
        <v>4681</v>
      </c>
      <c r="B14680" s="2" t="s">
        <v>29058</v>
      </c>
      <c r="C14680" s="6" t="s">
        <v>29059</v>
      </c>
      <c r="D14680" s="3" t="s">
        <v>4376</v>
      </c>
    </row>
    <row r="14681">
      <c r="A14681" s="6" t="s">
        <v>4681</v>
      </c>
      <c r="B14681" s="2" t="s">
        <v>29060</v>
      </c>
      <c r="C14681" s="6" t="s">
        <v>29061</v>
      </c>
      <c r="D14681" s="3" t="s">
        <v>4376</v>
      </c>
    </row>
    <row r="14682">
      <c r="A14682" s="6" t="s">
        <v>4681</v>
      </c>
      <c r="B14682" s="2" t="s">
        <v>29062</v>
      </c>
      <c r="C14682" s="6" t="s">
        <v>29063</v>
      </c>
      <c r="D14682" s="3" t="s">
        <v>4376</v>
      </c>
    </row>
    <row r="14683">
      <c r="A14683" s="6" t="s">
        <v>4681</v>
      </c>
      <c r="B14683" s="2" t="s">
        <v>29064</v>
      </c>
      <c r="C14683" s="6" t="s">
        <v>29065</v>
      </c>
      <c r="D14683" s="3" t="s">
        <v>4376</v>
      </c>
    </row>
    <row r="14684">
      <c r="A14684" s="6" t="s">
        <v>4681</v>
      </c>
      <c r="B14684" s="2" t="s">
        <v>29066</v>
      </c>
      <c r="C14684" s="6" t="s">
        <v>29067</v>
      </c>
      <c r="D14684" s="3" t="s">
        <v>4376</v>
      </c>
    </row>
    <row r="14685">
      <c r="A14685" s="6" t="s">
        <v>4681</v>
      </c>
      <c r="B14685" s="2" t="s">
        <v>29068</v>
      </c>
      <c r="C14685" s="6" t="s">
        <v>29069</v>
      </c>
      <c r="D14685" s="3" t="s">
        <v>4376</v>
      </c>
    </row>
    <row r="14686">
      <c r="A14686" s="6" t="s">
        <v>4681</v>
      </c>
      <c r="B14686" s="2" t="s">
        <v>29070</v>
      </c>
      <c r="C14686" s="6" t="s">
        <v>29071</v>
      </c>
      <c r="D14686" s="3" t="s">
        <v>4378</v>
      </c>
    </row>
    <row r="14687">
      <c r="A14687" s="6" t="s">
        <v>4681</v>
      </c>
      <c r="B14687" s="2" t="s">
        <v>29072</v>
      </c>
      <c r="C14687" s="6" t="s">
        <v>29073</v>
      </c>
      <c r="D14687" s="3" t="s">
        <v>4378</v>
      </c>
    </row>
    <row r="14688">
      <c r="A14688" s="6" t="s">
        <v>4681</v>
      </c>
      <c r="B14688" s="2" t="s">
        <v>29074</v>
      </c>
      <c r="C14688" s="6" t="s">
        <v>29075</v>
      </c>
      <c r="D14688" s="3" t="s">
        <v>4378</v>
      </c>
    </row>
    <row r="14689">
      <c r="A14689" s="6" t="s">
        <v>4681</v>
      </c>
      <c r="B14689" s="2" t="s">
        <v>29076</v>
      </c>
      <c r="C14689" s="6" t="s">
        <v>29077</v>
      </c>
      <c r="D14689" s="3" t="s">
        <v>4378</v>
      </c>
    </row>
    <row r="14690">
      <c r="A14690" s="6" t="s">
        <v>4681</v>
      </c>
      <c r="B14690" s="2" t="s">
        <v>29078</v>
      </c>
      <c r="C14690" s="6" t="s">
        <v>29079</v>
      </c>
      <c r="D14690" s="3" t="s">
        <v>4378</v>
      </c>
    </row>
    <row r="14691">
      <c r="A14691" s="6" t="s">
        <v>4681</v>
      </c>
      <c r="B14691" s="2" t="s">
        <v>29080</v>
      </c>
      <c r="C14691" s="6" t="s">
        <v>29081</v>
      </c>
      <c r="D14691" s="3" t="s">
        <v>4378</v>
      </c>
    </row>
    <row r="14692">
      <c r="A14692" s="6" t="s">
        <v>4681</v>
      </c>
      <c r="B14692" s="2" t="s">
        <v>29082</v>
      </c>
      <c r="C14692" s="6" t="s">
        <v>29083</v>
      </c>
      <c r="D14692" s="3" t="s">
        <v>4378</v>
      </c>
    </row>
    <row r="14693">
      <c r="A14693" s="6" t="s">
        <v>4681</v>
      </c>
      <c r="B14693" s="2" t="s">
        <v>29084</v>
      </c>
      <c r="C14693" s="6" t="s">
        <v>29085</v>
      </c>
      <c r="D14693" s="3" t="s">
        <v>4378</v>
      </c>
    </row>
    <row r="14694">
      <c r="A14694" s="6" t="s">
        <v>4681</v>
      </c>
      <c r="B14694" s="2" t="s">
        <v>29086</v>
      </c>
      <c r="C14694" s="6" t="s">
        <v>29087</v>
      </c>
      <c r="D14694" s="3" t="s">
        <v>4378</v>
      </c>
    </row>
    <row r="14695">
      <c r="A14695" s="6" t="s">
        <v>4681</v>
      </c>
      <c r="B14695" s="2" t="s">
        <v>29088</v>
      </c>
      <c r="C14695" s="6" t="s">
        <v>29089</v>
      </c>
      <c r="D14695" s="3" t="s">
        <v>4380</v>
      </c>
    </row>
    <row r="14696">
      <c r="A14696" s="6" t="s">
        <v>4681</v>
      </c>
      <c r="B14696" s="2" t="s">
        <v>29090</v>
      </c>
      <c r="C14696" s="6" t="s">
        <v>29091</v>
      </c>
      <c r="D14696" s="3" t="s">
        <v>4380</v>
      </c>
    </row>
    <row r="14697">
      <c r="A14697" s="6" t="s">
        <v>4681</v>
      </c>
      <c r="B14697" s="2" t="s">
        <v>29092</v>
      </c>
      <c r="C14697" s="6" t="s">
        <v>29093</v>
      </c>
      <c r="D14697" s="3" t="s">
        <v>4380</v>
      </c>
    </row>
    <row r="14698">
      <c r="A14698" s="6" t="s">
        <v>4681</v>
      </c>
      <c r="B14698" s="2" t="s">
        <v>29094</v>
      </c>
      <c r="C14698" s="6" t="s">
        <v>29095</v>
      </c>
      <c r="D14698" s="3" t="s">
        <v>4380</v>
      </c>
    </row>
    <row r="14699">
      <c r="A14699" s="6" t="s">
        <v>4681</v>
      </c>
      <c r="B14699" s="2" t="s">
        <v>29096</v>
      </c>
      <c r="C14699" s="6" t="s">
        <v>29097</v>
      </c>
      <c r="D14699" s="3" t="s">
        <v>4380</v>
      </c>
    </row>
    <row r="14700">
      <c r="A14700" s="6" t="s">
        <v>4681</v>
      </c>
      <c r="B14700" s="2" t="s">
        <v>29098</v>
      </c>
      <c r="C14700" s="6" t="s">
        <v>29099</v>
      </c>
      <c r="D14700" s="3" t="s">
        <v>4380</v>
      </c>
    </row>
    <row r="14701">
      <c r="A14701" s="6" t="s">
        <v>4681</v>
      </c>
      <c r="B14701" s="2" t="s">
        <v>29100</v>
      </c>
      <c r="C14701" s="6" t="s">
        <v>29101</v>
      </c>
      <c r="D14701" s="3" t="s">
        <v>4380</v>
      </c>
    </row>
    <row r="14702">
      <c r="A14702" s="6" t="s">
        <v>4681</v>
      </c>
      <c r="B14702" s="2" t="s">
        <v>29102</v>
      </c>
      <c r="C14702" s="6" t="s">
        <v>29103</v>
      </c>
      <c r="D14702" s="3" t="s">
        <v>4380</v>
      </c>
    </row>
    <row r="14703">
      <c r="A14703" s="6" t="s">
        <v>4681</v>
      </c>
      <c r="B14703" s="2" t="s">
        <v>29104</v>
      </c>
      <c r="C14703" s="6" t="s">
        <v>29105</v>
      </c>
      <c r="D14703" s="3" t="s">
        <v>4380</v>
      </c>
    </row>
    <row r="14704">
      <c r="A14704" s="6" t="s">
        <v>4681</v>
      </c>
      <c r="B14704" s="2" t="s">
        <v>29106</v>
      </c>
      <c r="C14704" s="6" t="s">
        <v>29107</v>
      </c>
      <c r="D14704" s="3" t="s">
        <v>4380</v>
      </c>
    </row>
    <row r="14705">
      <c r="A14705" s="6" t="s">
        <v>4681</v>
      </c>
      <c r="B14705" s="2" t="s">
        <v>29108</v>
      </c>
      <c r="C14705" s="6" t="s">
        <v>29109</v>
      </c>
      <c r="D14705" s="3" t="s">
        <v>4382</v>
      </c>
    </row>
    <row r="14706">
      <c r="A14706" s="6" t="s">
        <v>4681</v>
      </c>
      <c r="B14706" s="2" t="s">
        <v>29110</v>
      </c>
      <c r="C14706" s="6" t="s">
        <v>29111</v>
      </c>
      <c r="D14706" s="3" t="s">
        <v>4382</v>
      </c>
    </row>
    <row r="14707">
      <c r="A14707" s="6" t="s">
        <v>4681</v>
      </c>
      <c r="B14707" s="2" t="s">
        <v>29112</v>
      </c>
      <c r="C14707" s="6" t="s">
        <v>29113</v>
      </c>
      <c r="D14707" s="3" t="s">
        <v>4382</v>
      </c>
    </row>
    <row r="14708">
      <c r="A14708" s="6" t="s">
        <v>4681</v>
      </c>
      <c r="B14708" s="2" t="s">
        <v>29114</v>
      </c>
      <c r="C14708" s="6" t="s">
        <v>29115</v>
      </c>
      <c r="D14708" s="3" t="s">
        <v>4382</v>
      </c>
    </row>
    <row r="14709">
      <c r="A14709" s="6" t="s">
        <v>4681</v>
      </c>
      <c r="B14709" s="2" t="s">
        <v>29116</v>
      </c>
      <c r="C14709" s="6" t="s">
        <v>29117</v>
      </c>
      <c r="D14709" s="3" t="s">
        <v>4382</v>
      </c>
    </row>
    <row r="14710">
      <c r="A14710" s="6" t="s">
        <v>4681</v>
      </c>
      <c r="B14710" s="2" t="s">
        <v>29118</v>
      </c>
      <c r="C14710" s="6" t="s">
        <v>29119</v>
      </c>
      <c r="D14710" s="3" t="s">
        <v>4382</v>
      </c>
    </row>
    <row r="14711">
      <c r="A14711" s="6" t="s">
        <v>4681</v>
      </c>
      <c r="B14711" s="2" t="s">
        <v>29120</v>
      </c>
      <c r="C14711" s="6" t="s">
        <v>29121</v>
      </c>
      <c r="D14711" s="3" t="s">
        <v>4382</v>
      </c>
    </row>
    <row r="14712">
      <c r="A14712" s="6" t="s">
        <v>4681</v>
      </c>
      <c r="B14712" s="2" t="s">
        <v>29122</v>
      </c>
      <c r="C14712" s="6" t="s">
        <v>29123</v>
      </c>
      <c r="D14712" s="3" t="s">
        <v>4382</v>
      </c>
    </row>
    <row r="14713">
      <c r="A14713" s="6" t="s">
        <v>4681</v>
      </c>
      <c r="B14713" s="2" t="s">
        <v>29124</v>
      </c>
      <c r="C14713" s="6" t="s">
        <v>29125</v>
      </c>
      <c r="D14713" s="3" t="s">
        <v>4382</v>
      </c>
    </row>
    <row r="14714">
      <c r="A14714" s="6" t="s">
        <v>4681</v>
      </c>
      <c r="B14714" s="2" t="s">
        <v>29126</v>
      </c>
      <c r="C14714" s="6" t="s">
        <v>29127</v>
      </c>
      <c r="D14714" s="3" t="s">
        <v>4382</v>
      </c>
    </row>
    <row r="14715">
      <c r="A14715" s="6" t="s">
        <v>4681</v>
      </c>
      <c r="B14715" s="2" t="s">
        <v>29128</v>
      </c>
      <c r="C14715" s="6" t="s">
        <v>29129</v>
      </c>
      <c r="D14715" s="3" t="s">
        <v>4384</v>
      </c>
    </row>
    <row r="14716">
      <c r="A14716" s="6" t="s">
        <v>4681</v>
      </c>
      <c r="B14716" s="2" t="s">
        <v>29130</v>
      </c>
      <c r="C14716" s="6" t="s">
        <v>29131</v>
      </c>
      <c r="D14716" s="3" t="s">
        <v>4384</v>
      </c>
    </row>
    <row r="14717">
      <c r="A14717" s="6" t="s">
        <v>4681</v>
      </c>
      <c r="B14717" s="2" t="s">
        <v>29132</v>
      </c>
      <c r="C14717" s="6" t="s">
        <v>29133</v>
      </c>
      <c r="D14717" s="3" t="s">
        <v>4384</v>
      </c>
    </row>
    <row r="14718">
      <c r="A14718" s="6" t="s">
        <v>4681</v>
      </c>
      <c r="B14718" s="2" t="s">
        <v>29134</v>
      </c>
      <c r="C14718" s="6" t="s">
        <v>29135</v>
      </c>
      <c r="D14718" s="3" t="s">
        <v>4384</v>
      </c>
    </row>
    <row r="14719">
      <c r="A14719" s="6" t="s">
        <v>4681</v>
      </c>
      <c r="B14719" s="2" t="s">
        <v>29136</v>
      </c>
      <c r="C14719" s="6" t="s">
        <v>29137</v>
      </c>
      <c r="D14719" s="3" t="s">
        <v>4384</v>
      </c>
    </row>
    <row r="14720">
      <c r="A14720" s="6" t="s">
        <v>4681</v>
      </c>
      <c r="B14720" s="2" t="s">
        <v>29138</v>
      </c>
      <c r="C14720" s="6" t="s">
        <v>29139</v>
      </c>
      <c r="D14720" s="3" t="s">
        <v>4384</v>
      </c>
    </row>
    <row r="14721">
      <c r="A14721" s="6" t="s">
        <v>4681</v>
      </c>
      <c r="B14721" s="2" t="s">
        <v>29140</v>
      </c>
      <c r="C14721" s="6" t="s">
        <v>29141</v>
      </c>
      <c r="D14721" s="3" t="s">
        <v>4384</v>
      </c>
    </row>
    <row r="14722">
      <c r="A14722" s="6" t="s">
        <v>4681</v>
      </c>
      <c r="B14722" s="2" t="s">
        <v>29142</v>
      </c>
      <c r="C14722" s="6" t="s">
        <v>29143</v>
      </c>
      <c r="D14722" s="3" t="s">
        <v>4384</v>
      </c>
    </row>
    <row r="14723">
      <c r="A14723" s="6" t="s">
        <v>4681</v>
      </c>
      <c r="B14723" s="2" t="s">
        <v>29144</v>
      </c>
      <c r="C14723" s="6" t="s">
        <v>29145</v>
      </c>
      <c r="D14723" s="3" t="s">
        <v>4384</v>
      </c>
    </row>
    <row r="14724">
      <c r="A14724" s="6" t="s">
        <v>4681</v>
      </c>
      <c r="B14724" s="2" t="s">
        <v>29146</v>
      </c>
      <c r="C14724" s="6" t="s">
        <v>29147</v>
      </c>
      <c r="D14724" s="3" t="s">
        <v>4386</v>
      </c>
    </row>
    <row r="14725">
      <c r="A14725" s="6" t="s">
        <v>4681</v>
      </c>
      <c r="B14725" s="2" t="s">
        <v>29148</v>
      </c>
      <c r="C14725" s="6" t="s">
        <v>29149</v>
      </c>
      <c r="D14725" s="3" t="s">
        <v>4386</v>
      </c>
    </row>
    <row r="14726">
      <c r="A14726" s="6" t="s">
        <v>4681</v>
      </c>
      <c r="B14726" s="2" t="s">
        <v>29150</v>
      </c>
      <c r="C14726" s="6" t="s">
        <v>29151</v>
      </c>
      <c r="D14726" s="3" t="s">
        <v>4386</v>
      </c>
    </row>
    <row r="14727">
      <c r="A14727" s="6" t="s">
        <v>4681</v>
      </c>
      <c r="B14727" s="2" t="s">
        <v>29152</v>
      </c>
      <c r="C14727" s="6" t="s">
        <v>29153</v>
      </c>
      <c r="D14727" s="3" t="s">
        <v>4386</v>
      </c>
    </row>
    <row r="14728">
      <c r="A14728" s="6" t="s">
        <v>4681</v>
      </c>
      <c r="B14728" s="2" t="s">
        <v>29154</v>
      </c>
      <c r="C14728" s="6" t="s">
        <v>29155</v>
      </c>
      <c r="D14728" s="3" t="s">
        <v>4386</v>
      </c>
    </row>
    <row r="14729">
      <c r="A14729" s="6" t="s">
        <v>4681</v>
      </c>
      <c r="B14729" s="2" t="s">
        <v>29156</v>
      </c>
      <c r="C14729" s="6" t="s">
        <v>29157</v>
      </c>
      <c r="D14729" s="3" t="s">
        <v>4386</v>
      </c>
    </row>
    <row r="14730">
      <c r="A14730" s="6" t="s">
        <v>4681</v>
      </c>
      <c r="B14730" s="2" t="s">
        <v>29158</v>
      </c>
      <c r="C14730" s="6" t="s">
        <v>29159</v>
      </c>
      <c r="D14730" s="3" t="s">
        <v>4386</v>
      </c>
    </row>
    <row r="14731">
      <c r="A14731" s="6" t="s">
        <v>4681</v>
      </c>
      <c r="B14731" s="2" t="s">
        <v>29160</v>
      </c>
      <c r="C14731" s="6" t="s">
        <v>29161</v>
      </c>
      <c r="D14731" s="3" t="s">
        <v>4386</v>
      </c>
    </row>
    <row r="14732">
      <c r="A14732" s="6" t="s">
        <v>4681</v>
      </c>
      <c r="B14732" s="2" t="s">
        <v>29162</v>
      </c>
      <c r="C14732" s="6" t="s">
        <v>29163</v>
      </c>
      <c r="D14732" s="3" t="s">
        <v>4388</v>
      </c>
    </row>
    <row r="14733">
      <c r="A14733" s="6" t="s">
        <v>4681</v>
      </c>
      <c r="B14733" s="2" t="s">
        <v>29164</v>
      </c>
      <c r="C14733" s="6" t="s">
        <v>29165</v>
      </c>
      <c r="D14733" s="3" t="s">
        <v>4388</v>
      </c>
    </row>
    <row r="14734">
      <c r="A14734" s="6" t="s">
        <v>4681</v>
      </c>
      <c r="B14734" s="2" t="s">
        <v>29166</v>
      </c>
      <c r="C14734" s="6" t="s">
        <v>29167</v>
      </c>
      <c r="D14734" s="3" t="s">
        <v>4388</v>
      </c>
    </row>
    <row r="14735">
      <c r="A14735" s="6" t="s">
        <v>4681</v>
      </c>
      <c r="B14735" s="2" t="s">
        <v>29168</v>
      </c>
      <c r="C14735" s="6" t="s">
        <v>29169</v>
      </c>
      <c r="D14735" s="3" t="s">
        <v>4388</v>
      </c>
    </row>
    <row r="14736">
      <c r="A14736" s="6" t="s">
        <v>4681</v>
      </c>
      <c r="B14736" s="2" t="s">
        <v>29170</v>
      </c>
      <c r="C14736" s="6" t="s">
        <v>29171</v>
      </c>
      <c r="D14736" s="3" t="s">
        <v>4388</v>
      </c>
    </row>
    <row r="14737">
      <c r="A14737" s="6" t="s">
        <v>4681</v>
      </c>
      <c r="B14737" s="2" t="s">
        <v>29172</v>
      </c>
      <c r="C14737" s="6" t="s">
        <v>29173</v>
      </c>
      <c r="D14737" s="3" t="s">
        <v>4388</v>
      </c>
    </row>
    <row r="14738">
      <c r="A14738" s="6" t="s">
        <v>4681</v>
      </c>
      <c r="B14738" s="2" t="s">
        <v>29174</v>
      </c>
      <c r="C14738" s="6" t="s">
        <v>29175</v>
      </c>
      <c r="D14738" s="3" t="s">
        <v>4388</v>
      </c>
    </row>
    <row r="14739">
      <c r="A14739" s="6" t="s">
        <v>4681</v>
      </c>
      <c r="B14739" s="2" t="s">
        <v>29176</v>
      </c>
      <c r="C14739" s="6" t="s">
        <v>29177</v>
      </c>
      <c r="D14739" s="3" t="s">
        <v>4388</v>
      </c>
    </row>
    <row r="14740">
      <c r="A14740" s="6" t="s">
        <v>4681</v>
      </c>
      <c r="B14740" s="2" t="s">
        <v>29178</v>
      </c>
      <c r="C14740" s="6" t="s">
        <v>29179</v>
      </c>
      <c r="D14740" s="3" t="s">
        <v>4388</v>
      </c>
    </row>
    <row r="14741">
      <c r="A14741" s="6" t="s">
        <v>4681</v>
      </c>
      <c r="B14741" s="2" t="s">
        <v>29180</v>
      </c>
      <c r="C14741" s="6" t="s">
        <v>29181</v>
      </c>
      <c r="D14741" s="3" t="s">
        <v>4390</v>
      </c>
    </row>
    <row r="14742">
      <c r="A14742" s="6" t="s">
        <v>4681</v>
      </c>
      <c r="B14742" s="2" t="s">
        <v>29182</v>
      </c>
      <c r="C14742" s="6" t="s">
        <v>29183</v>
      </c>
      <c r="D14742" s="3" t="s">
        <v>4390</v>
      </c>
    </row>
    <row r="14743">
      <c r="A14743" s="6" t="s">
        <v>4681</v>
      </c>
      <c r="B14743" s="2" t="s">
        <v>29184</v>
      </c>
      <c r="C14743" s="6" t="s">
        <v>29185</v>
      </c>
      <c r="D14743" s="3" t="s">
        <v>4390</v>
      </c>
    </row>
    <row r="14744">
      <c r="A14744" s="6" t="s">
        <v>4681</v>
      </c>
      <c r="B14744" s="2" t="s">
        <v>29186</v>
      </c>
      <c r="C14744" s="6" t="s">
        <v>29187</v>
      </c>
      <c r="D14744" s="3" t="s">
        <v>4390</v>
      </c>
    </row>
    <row r="14745">
      <c r="A14745" s="6" t="s">
        <v>4681</v>
      </c>
      <c r="B14745" s="2" t="s">
        <v>29188</v>
      </c>
      <c r="C14745" s="6" t="s">
        <v>29189</v>
      </c>
      <c r="D14745" s="3" t="s">
        <v>4390</v>
      </c>
    </row>
    <row r="14746">
      <c r="A14746" s="6" t="s">
        <v>4681</v>
      </c>
      <c r="B14746" s="2" t="s">
        <v>29190</v>
      </c>
      <c r="C14746" s="6" t="s">
        <v>29191</v>
      </c>
      <c r="D14746" s="3" t="s">
        <v>4390</v>
      </c>
    </row>
    <row r="14747">
      <c r="A14747" s="6" t="s">
        <v>4681</v>
      </c>
      <c r="B14747" s="2" t="s">
        <v>29192</v>
      </c>
      <c r="C14747" s="6" t="s">
        <v>29193</v>
      </c>
      <c r="D14747" s="3" t="s">
        <v>4390</v>
      </c>
    </row>
    <row r="14748">
      <c r="A14748" s="6" t="s">
        <v>4681</v>
      </c>
      <c r="B14748" s="2" t="s">
        <v>29194</v>
      </c>
      <c r="C14748" s="6" t="s">
        <v>29195</v>
      </c>
      <c r="D14748" s="3" t="s">
        <v>4390</v>
      </c>
    </row>
    <row r="14749">
      <c r="A14749" s="6" t="s">
        <v>4681</v>
      </c>
      <c r="B14749" s="2" t="s">
        <v>29196</v>
      </c>
      <c r="C14749" s="6" t="s">
        <v>29197</v>
      </c>
      <c r="D14749" s="3" t="s">
        <v>4390</v>
      </c>
    </row>
    <row r="14750">
      <c r="A14750" s="6" t="s">
        <v>4681</v>
      </c>
      <c r="B14750" s="2" t="s">
        <v>29198</v>
      </c>
      <c r="C14750" s="6" t="s">
        <v>29199</v>
      </c>
      <c r="D14750" s="3" t="s">
        <v>4392</v>
      </c>
    </row>
    <row r="14751">
      <c r="A14751" s="6" t="s">
        <v>4681</v>
      </c>
      <c r="B14751" s="2" t="s">
        <v>29200</v>
      </c>
      <c r="C14751" s="6" t="s">
        <v>29201</v>
      </c>
      <c r="D14751" s="3" t="s">
        <v>4392</v>
      </c>
    </row>
    <row r="14752">
      <c r="A14752" s="6" t="s">
        <v>4681</v>
      </c>
      <c r="B14752" s="2" t="s">
        <v>29202</v>
      </c>
      <c r="C14752" s="6" t="s">
        <v>29203</v>
      </c>
      <c r="D14752" s="3" t="s">
        <v>4392</v>
      </c>
    </row>
    <row r="14753">
      <c r="A14753" s="6" t="s">
        <v>4681</v>
      </c>
      <c r="B14753" s="2" t="s">
        <v>29204</v>
      </c>
      <c r="C14753" s="6" t="s">
        <v>29205</v>
      </c>
      <c r="D14753" s="3" t="s">
        <v>4392</v>
      </c>
    </row>
    <row r="14754">
      <c r="A14754" s="6" t="s">
        <v>4681</v>
      </c>
      <c r="B14754" s="2" t="s">
        <v>29206</v>
      </c>
      <c r="C14754" s="6" t="s">
        <v>29207</v>
      </c>
      <c r="D14754" s="3" t="s">
        <v>4392</v>
      </c>
    </row>
    <row r="14755">
      <c r="A14755" s="6" t="s">
        <v>4681</v>
      </c>
      <c r="B14755" s="2" t="s">
        <v>29208</v>
      </c>
      <c r="C14755" s="6" t="s">
        <v>29209</v>
      </c>
      <c r="D14755" s="3" t="s">
        <v>4392</v>
      </c>
    </row>
    <row r="14756">
      <c r="A14756" s="6" t="s">
        <v>4681</v>
      </c>
      <c r="B14756" s="2" t="s">
        <v>29210</v>
      </c>
      <c r="C14756" s="6" t="s">
        <v>29211</v>
      </c>
      <c r="D14756" s="3" t="s">
        <v>4392</v>
      </c>
    </row>
    <row r="14757">
      <c r="A14757" s="6" t="s">
        <v>4681</v>
      </c>
      <c r="B14757" s="2" t="s">
        <v>29212</v>
      </c>
      <c r="C14757" s="6" t="s">
        <v>29213</v>
      </c>
      <c r="D14757" s="3" t="s">
        <v>4392</v>
      </c>
    </row>
    <row r="14758">
      <c r="A14758" s="6" t="s">
        <v>4681</v>
      </c>
      <c r="B14758" s="2" t="s">
        <v>29214</v>
      </c>
      <c r="C14758" s="6" t="s">
        <v>29215</v>
      </c>
      <c r="D14758" s="3" t="s">
        <v>4392</v>
      </c>
    </row>
    <row r="14759">
      <c r="A14759" s="6" t="s">
        <v>4681</v>
      </c>
      <c r="B14759" s="2" t="s">
        <v>29216</v>
      </c>
      <c r="C14759" s="6" t="s">
        <v>29217</v>
      </c>
      <c r="D14759" s="3" t="s">
        <v>4392</v>
      </c>
    </row>
    <row r="14760">
      <c r="A14760" s="6" t="s">
        <v>4681</v>
      </c>
      <c r="B14760" s="2" t="s">
        <v>29218</v>
      </c>
      <c r="C14760" s="6" t="s">
        <v>29219</v>
      </c>
      <c r="D14760" s="3" t="s">
        <v>4394</v>
      </c>
    </row>
    <row r="14761">
      <c r="A14761" s="6" t="s">
        <v>4681</v>
      </c>
      <c r="B14761" s="2" t="s">
        <v>29220</v>
      </c>
      <c r="C14761" s="6" t="s">
        <v>29221</v>
      </c>
      <c r="D14761" s="3" t="s">
        <v>4394</v>
      </c>
    </row>
    <row r="14762">
      <c r="A14762" s="6" t="s">
        <v>4681</v>
      </c>
      <c r="B14762" s="2" t="s">
        <v>29222</v>
      </c>
      <c r="C14762" s="6" t="s">
        <v>29223</v>
      </c>
      <c r="D14762" s="3" t="s">
        <v>4394</v>
      </c>
    </row>
    <row r="14763">
      <c r="A14763" s="6" t="s">
        <v>4681</v>
      </c>
      <c r="B14763" s="2" t="s">
        <v>29224</v>
      </c>
      <c r="C14763" s="6" t="s">
        <v>29225</v>
      </c>
      <c r="D14763" s="3" t="s">
        <v>4394</v>
      </c>
    </row>
    <row r="14764">
      <c r="A14764" s="6" t="s">
        <v>4681</v>
      </c>
      <c r="B14764" s="2" t="s">
        <v>29226</v>
      </c>
      <c r="C14764" s="6" t="s">
        <v>29227</v>
      </c>
      <c r="D14764" s="3" t="s">
        <v>4394</v>
      </c>
    </row>
    <row r="14765">
      <c r="A14765" s="6" t="s">
        <v>4681</v>
      </c>
      <c r="B14765" s="2" t="s">
        <v>29228</v>
      </c>
      <c r="C14765" s="6" t="s">
        <v>29229</v>
      </c>
      <c r="D14765" s="3" t="s">
        <v>4394</v>
      </c>
    </row>
    <row r="14766">
      <c r="A14766" s="6" t="s">
        <v>4681</v>
      </c>
      <c r="B14766" s="2" t="s">
        <v>29230</v>
      </c>
      <c r="C14766" s="6" t="s">
        <v>29231</v>
      </c>
      <c r="D14766" s="3" t="s">
        <v>4394</v>
      </c>
    </row>
    <row r="14767">
      <c r="A14767" s="6" t="s">
        <v>4681</v>
      </c>
      <c r="B14767" s="2" t="s">
        <v>29232</v>
      </c>
      <c r="C14767" s="6" t="s">
        <v>29233</v>
      </c>
      <c r="D14767" s="3" t="s">
        <v>4394</v>
      </c>
    </row>
    <row r="14768">
      <c r="A14768" s="6" t="s">
        <v>4681</v>
      </c>
      <c r="B14768" s="2" t="s">
        <v>29234</v>
      </c>
      <c r="C14768" s="6" t="s">
        <v>29235</v>
      </c>
      <c r="D14768" s="3" t="s">
        <v>4396</v>
      </c>
    </row>
    <row r="14769">
      <c r="A14769" s="6" t="s">
        <v>4681</v>
      </c>
      <c r="B14769" s="2" t="s">
        <v>29236</v>
      </c>
      <c r="C14769" s="6" t="s">
        <v>29237</v>
      </c>
      <c r="D14769" s="3" t="s">
        <v>4396</v>
      </c>
    </row>
    <row r="14770">
      <c r="A14770" s="6" t="s">
        <v>4681</v>
      </c>
      <c r="B14770" s="2" t="s">
        <v>29238</v>
      </c>
      <c r="C14770" s="6" t="s">
        <v>29239</v>
      </c>
      <c r="D14770" s="3" t="s">
        <v>4396</v>
      </c>
    </row>
    <row r="14771">
      <c r="A14771" s="6" t="s">
        <v>4681</v>
      </c>
      <c r="B14771" s="2" t="s">
        <v>29240</v>
      </c>
      <c r="C14771" s="6" t="s">
        <v>29241</v>
      </c>
      <c r="D14771" s="3" t="s">
        <v>4396</v>
      </c>
    </row>
    <row r="14772">
      <c r="A14772" s="6" t="s">
        <v>4681</v>
      </c>
      <c r="B14772" s="2" t="s">
        <v>29242</v>
      </c>
      <c r="C14772" s="6" t="s">
        <v>29243</v>
      </c>
      <c r="D14772" s="3" t="s">
        <v>4396</v>
      </c>
    </row>
    <row r="14773">
      <c r="A14773" s="6" t="s">
        <v>4681</v>
      </c>
      <c r="B14773" s="2" t="s">
        <v>29244</v>
      </c>
      <c r="C14773" s="6" t="s">
        <v>29245</v>
      </c>
      <c r="D14773" s="3" t="s">
        <v>4396</v>
      </c>
    </row>
    <row r="14774">
      <c r="A14774" s="6" t="s">
        <v>4681</v>
      </c>
      <c r="B14774" s="2" t="s">
        <v>29246</v>
      </c>
      <c r="C14774" s="6" t="s">
        <v>29247</v>
      </c>
      <c r="D14774" s="3" t="s">
        <v>4396</v>
      </c>
    </row>
    <row r="14775">
      <c r="A14775" s="6" t="s">
        <v>4681</v>
      </c>
      <c r="B14775" s="2" t="s">
        <v>29248</v>
      </c>
      <c r="C14775" s="6" t="s">
        <v>29249</v>
      </c>
      <c r="D14775" s="3" t="s">
        <v>4396</v>
      </c>
    </row>
    <row r="14776">
      <c r="A14776" s="6" t="s">
        <v>4681</v>
      </c>
      <c r="B14776" s="2" t="s">
        <v>29250</v>
      </c>
      <c r="C14776" s="6" t="s">
        <v>29251</v>
      </c>
      <c r="D14776" s="3" t="s">
        <v>4396</v>
      </c>
    </row>
    <row r="14777">
      <c r="A14777" s="6" t="s">
        <v>4681</v>
      </c>
      <c r="B14777" s="2" t="s">
        <v>29252</v>
      </c>
      <c r="C14777" s="6" t="s">
        <v>29253</v>
      </c>
      <c r="D14777" s="3" t="s">
        <v>4396</v>
      </c>
    </row>
    <row r="14778">
      <c r="A14778" s="6" t="s">
        <v>4681</v>
      </c>
      <c r="B14778" s="2" t="s">
        <v>29254</v>
      </c>
      <c r="C14778" s="6" t="s">
        <v>29255</v>
      </c>
      <c r="D14778" s="3" t="s">
        <v>4398</v>
      </c>
    </row>
    <row r="14779">
      <c r="A14779" s="6" t="s">
        <v>4681</v>
      </c>
      <c r="B14779" s="2" t="s">
        <v>29256</v>
      </c>
      <c r="C14779" s="6" t="s">
        <v>29257</v>
      </c>
      <c r="D14779" s="3" t="s">
        <v>4398</v>
      </c>
    </row>
    <row r="14780">
      <c r="A14780" s="6" t="s">
        <v>4681</v>
      </c>
      <c r="B14780" s="2" t="s">
        <v>29258</v>
      </c>
      <c r="C14780" s="6" t="s">
        <v>29259</v>
      </c>
      <c r="D14780" s="3" t="s">
        <v>4398</v>
      </c>
    </row>
    <row r="14781">
      <c r="A14781" s="6" t="s">
        <v>4681</v>
      </c>
      <c r="B14781" s="2" t="s">
        <v>29260</v>
      </c>
      <c r="C14781" s="6" t="s">
        <v>29261</v>
      </c>
      <c r="D14781" s="3" t="s">
        <v>4398</v>
      </c>
    </row>
    <row r="14782">
      <c r="A14782" s="6" t="s">
        <v>4681</v>
      </c>
      <c r="B14782" s="2" t="s">
        <v>29262</v>
      </c>
      <c r="C14782" s="6" t="s">
        <v>29263</v>
      </c>
      <c r="D14782" s="3" t="s">
        <v>4398</v>
      </c>
    </row>
    <row r="14783">
      <c r="A14783" s="6" t="s">
        <v>4681</v>
      </c>
      <c r="B14783" s="2" t="s">
        <v>29264</v>
      </c>
      <c r="C14783" s="6" t="s">
        <v>29265</v>
      </c>
      <c r="D14783" s="3" t="s">
        <v>4398</v>
      </c>
    </row>
    <row r="14784">
      <c r="A14784" s="6" t="s">
        <v>4681</v>
      </c>
      <c r="B14784" s="2" t="s">
        <v>29266</v>
      </c>
      <c r="C14784" s="6" t="s">
        <v>29267</v>
      </c>
      <c r="D14784" s="3" t="s">
        <v>4398</v>
      </c>
    </row>
    <row r="14785">
      <c r="A14785" s="6" t="s">
        <v>4681</v>
      </c>
      <c r="B14785" s="2" t="s">
        <v>29268</v>
      </c>
      <c r="C14785" s="6" t="s">
        <v>29269</v>
      </c>
      <c r="D14785" s="3" t="s">
        <v>4400</v>
      </c>
    </row>
    <row r="14786">
      <c r="A14786" s="6" t="s">
        <v>4681</v>
      </c>
      <c r="B14786" s="2" t="s">
        <v>29270</v>
      </c>
      <c r="C14786" s="6" t="s">
        <v>29271</v>
      </c>
      <c r="D14786" s="3" t="s">
        <v>4400</v>
      </c>
    </row>
    <row r="14787">
      <c r="A14787" s="6" t="s">
        <v>4681</v>
      </c>
      <c r="B14787" s="2" t="s">
        <v>29272</v>
      </c>
      <c r="C14787" s="6" t="s">
        <v>29273</v>
      </c>
      <c r="D14787" s="3" t="s">
        <v>4400</v>
      </c>
    </row>
    <row r="14788">
      <c r="A14788" s="6" t="s">
        <v>4681</v>
      </c>
      <c r="B14788" s="2" t="s">
        <v>29274</v>
      </c>
      <c r="C14788" s="6" t="s">
        <v>29275</v>
      </c>
      <c r="D14788" s="3" t="s">
        <v>4400</v>
      </c>
    </row>
    <row r="14789">
      <c r="A14789" s="6" t="s">
        <v>4681</v>
      </c>
      <c r="B14789" s="2" t="s">
        <v>29276</v>
      </c>
      <c r="C14789" s="6" t="s">
        <v>29277</v>
      </c>
      <c r="D14789" s="3" t="s">
        <v>4402</v>
      </c>
    </row>
    <row r="14790">
      <c r="A14790" s="6" t="s">
        <v>4681</v>
      </c>
      <c r="B14790" s="2" t="s">
        <v>29278</v>
      </c>
      <c r="C14790" s="6" t="s">
        <v>29279</v>
      </c>
      <c r="D14790" s="3" t="s">
        <v>4402</v>
      </c>
    </row>
    <row r="14791">
      <c r="A14791" s="6" t="s">
        <v>4681</v>
      </c>
      <c r="B14791" s="2" t="s">
        <v>29280</v>
      </c>
      <c r="C14791" s="6" t="s">
        <v>29281</v>
      </c>
      <c r="D14791" s="3" t="s">
        <v>4402</v>
      </c>
    </row>
    <row r="14792">
      <c r="A14792" s="6" t="s">
        <v>4681</v>
      </c>
      <c r="B14792" s="2" t="s">
        <v>29282</v>
      </c>
      <c r="C14792" s="6" t="s">
        <v>29283</v>
      </c>
      <c r="D14792" s="3" t="s">
        <v>4402</v>
      </c>
    </row>
    <row r="14793">
      <c r="A14793" s="6" t="s">
        <v>4681</v>
      </c>
      <c r="B14793" s="2" t="s">
        <v>29284</v>
      </c>
      <c r="C14793" s="6" t="s">
        <v>29285</v>
      </c>
      <c r="D14793" s="3" t="s">
        <v>4402</v>
      </c>
    </row>
    <row r="14794">
      <c r="A14794" s="6" t="s">
        <v>4681</v>
      </c>
      <c r="B14794" s="2" t="s">
        <v>29286</v>
      </c>
      <c r="C14794" s="6" t="s">
        <v>29287</v>
      </c>
      <c r="D14794" s="3" t="s">
        <v>4402</v>
      </c>
    </row>
    <row r="14795">
      <c r="A14795" s="6" t="s">
        <v>49</v>
      </c>
      <c r="B14795" s="2" t="s">
        <v>29288</v>
      </c>
      <c r="C14795" s="6" t="s">
        <v>29289</v>
      </c>
      <c r="D14795" s="3" t="s">
        <v>29290</v>
      </c>
    </row>
    <row r="14796">
      <c r="A14796" s="6" t="s">
        <v>4404</v>
      </c>
      <c r="B14796" s="2" t="s">
        <v>29290</v>
      </c>
      <c r="C14796" s="6" t="s">
        <v>4630</v>
      </c>
      <c r="D14796" s="3" t="s">
        <v>29291</v>
      </c>
    </row>
    <row r="14797">
      <c r="A14797" s="6" t="s">
        <v>4404</v>
      </c>
      <c r="B14797" s="2" t="s">
        <v>29291</v>
      </c>
      <c r="C14797" s="6" t="s">
        <v>34</v>
      </c>
      <c r="D14797" s="3" t="s">
        <v>33</v>
      </c>
    </row>
    <row r="14798">
      <c r="A14798" s="6" t="s">
        <v>49</v>
      </c>
      <c r="B14798" s="2" t="s">
        <v>29292</v>
      </c>
      <c r="C14798" s="6" t="s">
        <v>29293</v>
      </c>
      <c r="D14798" s="3" t="s">
        <v>29290</v>
      </c>
    </row>
    <row r="14799">
      <c r="A14799" s="6" t="s">
        <v>4681</v>
      </c>
      <c r="B14799" s="2" t="s">
        <v>29294</v>
      </c>
      <c r="C14799" s="6" t="s">
        <v>29295</v>
      </c>
      <c r="D14799" s="2" t="s">
        <v>29292</v>
      </c>
    </row>
    <row r="14800">
      <c r="A14800" s="6" t="s">
        <v>4681</v>
      </c>
      <c r="B14800" s="2" t="s">
        <v>29296</v>
      </c>
      <c r="C14800" s="6" t="s">
        <v>29297</v>
      </c>
      <c r="D14800" s="2" t="s">
        <v>29292</v>
      </c>
    </row>
    <row r="14801">
      <c r="A14801" s="6"/>
      <c r="B14801" s="2"/>
      <c r="C14801" s="6"/>
      <c r="D14801" s="2"/>
    </row>
  </sheetData>
  <autoFilter ref="$A$1:$D$1480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 t="s">
        <v>29298</v>
      </c>
      <c r="B1" s="7" t="s">
        <v>1</v>
      </c>
      <c r="C1" s="7" t="s">
        <v>2</v>
      </c>
      <c r="D1" s="7" t="s">
        <v>29299</v>
      </c>
      <c r="E1" s="7" t="s">
        <v>0</v>
      </c>
    </row>
    <row r="2">
      <c r="A2" s="8" t="s">
        <v>29300</v>
      </c>
      <c r="B2" s="8" t="s">
        <v>29301</v>
      </c>
      <c r="C2" s="8" t="s">
        <v>29302</v>
      </c>
      <c r="D2" s="8"/>
      <c r="E2" s="8" t="s">
        <v>29303</v>
      </c>
    </row>
    <row r="3">
      <c r="A3" s="8" t="s">
        <v>29300</v>
      </c>
      <c r="B3" s="8" t="s">
        <v>29304</v>
      </c>
      <c r="C3" s="8" t="s">
        <v>29305</v>
      </c>
      <c r="D3" s="8"/>
      <c r="E3" s="8" t="s">
        <v>29303</v>
      </c>
    </row>
    <row r="4">
      <c r="A4" s="8" t="s">
        <v>29300</v>
      </c>
      <c r="B4" s="8" t="s">
        <v>29306</v>
      </c>
      <c r="C4" s="8" t="s">
        <v>29307</v>
      </c>
      <c r="D4" s="8"/>
      <c r="E4" s="8" t="s">
        <v>29303</v>
      </c>
    </row>
    <row r="5">
      <c r="A5" s="8" t="s">
        <v>29300</v>
      </c>
      <c r="B5" s="8" t="s">
        <v>29308</v>
      </c>
      <c r="C5" s="8" t="s">
        <v>29309</v>
      </c>
      <c r="D5" s="8"/>
      <c r="E5" s="8" t="s">
        <v>29303</v>
      </c>
    </row>
    <row r="6">
      <c r="A6" s="8" t="s">
        <v>29300</v>
      </c>
      <c r="B6" s="8" t="s">
        <v>29310</v>
      </c>
      <c r="C6" s="8" t="s">
        <v>29311</v>
      </c>
      <c r="D6" s="8"/>
      <c r="E6" s="8" t="s">
        <v>29303</v>
      </c>
    </row>
    <row r="7">
      <c r="A7" s="8" t="s">
        <v>29300</v>
      </c>
      <c r="B7" s="8" t="s">
        <v>29312</v>
      </c>
      <c r="C7" s="8" t="s">
        <v>29313</v>
      </c>
      <c r="D7" s="8"/>
      <c r="E7" s="8" t="s">
        <v>29303</v>
      </c>
    </row>
    <row r="8">
      <c r="A8" s="8" t="s">
        <v>29300</v>
      </c>
      <c r="B8" s="8" t="s">
        <v>29314</v>
      </c>
      <c r="C8" s="8" t="s">
        <v>29315</v>
      </c>
      <c r="D8" s="8"/>
      <c r="E8" s="8" t="s">
        <v>29303</v>
      </c>
    </row>
    <row r="9">
      <c r="A9" s="8" t="s">
        <v>29300</v>
      </c>
      <c r="B9" s="8" t="s">
        <v>29316</v>
      </c>
      <c r="C9" s="8" t="s">
        <v>29317</v>
      </c>
      <c r="D9" s="8"/>
      <c r="E9" s="8" t="s">
        <v>29303</v>
      </c>
    </row>
    <row r="10">
      <c r="A10" s="8" t="s">
        <v>29300</v>
      </c>
      <c r="B10" s="8" t="s">
        <v>29318</v>
      </c>
      <c r="C10" s="8" t="s">
        <v>29319</v>
      </c>
      <c r="D10" s="8"/>
      <c r="E10" s="8" t="s">
        <v>29303</v>
      </c>
    </row>
    <row r="11">
      <c r="A11" s="8" t="s">
        <v>29300</v>
      </c>
      <c r="B11" s="8" t="s">
        <v>29320</v>
      </c>
      <c r="C11" s="8" t="s">
        <v>29321</v>
      </c>
      <c r="D11" s="8"/>
      <c r="E11" s="8" t="s">
        <v>29303</v>
      </c>
    </row>
    <row r="12">
      <c r="A12" s="8" t="s">
        <v>29300</v>
      </c>
      <c r="B12" s="8" t="s">
        <v>29322</v>
      </c>
      <c r="C12" s="8" t="s">
        <v>29323</v>
      </c>
      <c r="D12" s="8"/>
      <c r="E12" s="8" t="s">
        <v>29303</v>
      </c>
    </row>
    <row r="13">
      <c r="A13" s="8" t="s">
        <v>29300</v>
      </c>
      <c r="B13" s="8" t="s">
        <v>29324</v>
      </c>
      <c r="C13" s="8" t="s">
        <v>29325</v>
      </c>
      <c r="D13" s="8"/>
      <c r="E13" s="8" t="s">
        <v>29303</v>
      </c>
    </row>
    <row r="14">
      <c r="A14" s="8" t="s">
        <v>29300</v>
      </c>
      <c r="B14" s="8" t="s">
        <v>29326</v>
      </c>
      <c r="C14" s="8" t="s">
        <v>29327</v>
      </c>
      <c r="D14" s="8"/>
      <c r="E14" s="8" t="s">
        <v>29303</v>
      </c>
    </row>
    <row r="15">
      <c r="A15" s="8" t="s">
        <v>29300</v>
      </c>
      <c r="B15" s="8" t="s">
        <v>29328</v>
      </c>
      <c r="C15" s="8" t="s">
        <v>29329</v>
      </c>
      <c r="D15" s="8"/>
      <c r="E15" s="8" t="s">
        <v>29303</v>
      </c>
    </row>
    <row r="16">
      <c r="A16" s="8" t="s">
        <v>29300</v>
      </c>
      <c r="B16" s="8" t="s">
        <v>29330</v>
      </c>
      <c r="C16" s="8" t="s">
        <v>29331</v>
      </c>
      <c r="D16" s="8"/>
      <c r="E16" s="8" t="s">
        <v>29303</v>
      </c>
    </row>
    <row r="17">
      <c r="A17" s="8" t="s">
        <v>29300</v>
      </c>
      <c r="B17" s="8" t="s">
        <v>29332</v>
      </c>
      <c r="C17" s="8" t="s">
        <v>29333</v>
      </c>
      <c r="D17" s="9"/>
      <c r="E17" s="8" t="s">
        <v>29303</v>
      </c>
    </row>
    <row r="18">
      <c r="A18" s="8" t="s">
        <v>29300</v>
      </c>
      <c r="B18" s="8" t="s">
        <v>29334</v>
      </c>
      <c r="C18" s="8" t="s">
        <v>29335</v>
      </c>
      <c r="D18" s="8"/>
      <c r="E18" s="8" t="s">
        <v>29303</v>
      </c>
    </row>
    <row r="19">
      <c r="A19" s="8" t="s">
        <v>29300</v>
      </c>
      <c r="B19" s="8" t="s">
        <v>29336</v>
      </c>
      <c r="C19" s="8" t="s">
        <v>29337</v>
      </c>
      <c r="D19" s="8"/>
      <c r="E19" s="8" t="s">
        <v>29303</v>
      </c>
    </row>
    <row r="20">
      <c r="A20" s="8" t="s">
        <v>29300</v>
      </c>
      <c r="B20" s="8" t="s">
        <v>29338</v>
      </c>
      <c r="C20" s="8" t="s">
        <v>29339</v>
      </c>
      <c r="D20" s="8"/>
      <c r="E20" s="8" t="s">
        <v>29303</v>
      </c>
    </row>
    <row r="21">
      <c r="A21" s="8" t="s">
        <v>29300</v>
      </c>
      <c r="B21" s="8" t="s">
        <v>29340</v>
      </c>
      <c r="C21" s="8" t="s">
        <v>29341</v>
      </c>
      <c r="D21" s="8"/>
      <c r="E21" s="8" t="s">
        <v>29303</v>
      </c>
    </row>
    <row r="22">
      <c r="A22" s="8" t="s">
        <v>29300</v>
      </c>
      <c r="B22" s="8" t="s">
        <v>29342</v>
      </c>
      <c r="C22" s="8" t="s">
        <v>29343</v>
      </c>
      <c r="D22" s="8"/>
      <c r="E22" s="8" t="s">
        <v>29303</v>
      </c>
    </row>
    <row r="23">
      <c r="A23" s="8" t="s">
        <v>29300</v>
      </c>
      <c r="B23" s="8" t="s">
        <v>29344</v>
      </c>
      <c r="C23" s="8" t="s">
        <v>29345</v>
      </c>
      <c r="D23" s="9"/>
      <c r="E23" s="8" t="s">
        <v>29303</v>
      </c>
    </row>
    <row r="24">
      <c r="A24" s="8" t="s">
        <v>29300</v>
      </c>
      <c r="B24" s="8" t="s">
        <v>29346</v>
      </c>
      <c r="C24" s="8" t="s">
        <v>29347</v>
      </c>
      <c r="D24" s="9" t="s">
        <v>29348</v>
      </c>
      <c r="E24" s="8" t="s">
        <v>29349</v>
      </c>
    </row>
    <row r="25">
      <c r="A25" s="8" t="s">
        <v>29300</v>
      </c>
      <c r="B25" s="8" t="s">
        <v>29350</v>
      </c>
      <c r="C25" s="8" t="s">
        <v>29351</v>
      </c>
      <c r="D25" s="9" t="s">
        <v>29348</v>
      </c>
      <c r="E25" s="8" t="s">
        <v>29349</v>
      </c>
    </row>
    <row r="26">
      <c r="A26" s="8" t="s">
        <v>29300</v>
      </c>
      <c r="B26" s="8" t="s">
        <v>29352</v>
      </c>
      <c r="C26" s="8" t="s">
        <v>29353</v>
      </c>
      <c r="D26" s="9" t="s">
        <v>29348</v>
      </c>
      <c r="E26" s="8" t="s">
        <v>29349</v>
      </c>
    </row>
    <row r="27">
      <c r="A27" s="8" t="s">
        <v>29300</v>
      </c>
      <c r="B27" s="8" t="s">
        <v>29354</v>
      </c>
      <c r="C27" s="8" t="s">
        <v>29355</v>
      </c>
      <c r="D27" s="9" t="s">
        <v>29356</v>
      </c>
      <c r="E27" s="8" t="s">
        <v>29349</v>
      </c>
    </row>
    <row r="28">
      <c r="A28" s="8" t="s">
        <v>29300</v>
      </c>
      <c r="B28" s="8" t="s">
        <v>29357</v>
      </c>
      <c r="C28" s="8" t="s">
        <v>29358</v>
      </c>
      <c r="D28" s="9" t="s">
        <v>29356</v>
      </c>
      <c r="E28" s="8" t="s">
        <v>29349</v>
      </c>
    </row>
    <row r="29">
      <c r="A29" s="8" t="s">
        <v>29300</v>
      </c>
      <c r="B29" s="8" t="s">
        <v>29359</v>
      </c>
      <c r="C29" s="8" t="s">
        <v>29360</v>
      </c>
      <c r="D29" s="9" t="s">
        <v>29356</v>
      </c>
      <c r="E29" s="8" t="s">
        <v>29349</v>
      </c>
    </row>
    <row r="30">
      <c r="A30" s="8" t="s">
        <v>29300</v>
      </c>
      <c r="B30" s="8" t="s">
        <v>29361</v>
      </c>
      <c r="C30" s="8" t="s">
        <v>29362</v>
      </c>
      <c r="D30" s="9" t="s">
        <v>29356</v>
      </c>
      <c r="E30" s="8" t="s">
        <v>29349</v>
      </c>
    </row>
    <row r="31">
      <c r="A31" s="8" t="s">
        <v>29300</v>
      </c>
      <c r="B31" s="8" t="s">
        <v>29363</v>
      </c>
      <c r="C31" s="8" t="s">
        <v>29364</v>
      </c>
      <c r="D31" s="9" t="s">
        <v>29356</v>
      </c>
      <c r="E31" s="8" t="s">
        <v>29349</v>
      </c>
    </row>
    <row r="32">
      <c r="A32" s="8" t="s">
        <v>29300</v>
      </c>
      <c r="B32" s="8" t="s">
        <v>7</v>
      </c>
      <c r="C32" s="8" t="s">
        <v>29365</v>
      </c>
      <c r="D32" s="9" t="s">
        <v>29366</v>
      </c>
      <c r="E32" s="8" t="s">
        <v>29349</v>
      </c>
    </row>
    <row r="33">
      <c r="A33" s="8" t="s">
        <v>29300</v>
      </c>
      <c r="B33" s="8" t="s">
        <v>9</v>
      </c>
      <c r="C33" s="8" t="s">
        <v>29367</v>
      </c>
      <c r="D33" s="9" t="s">
        <v>29366</v>
      </c>
      <c r="E33" s="8" t="s">
        <v>29349</v>
      </c>
    </row>
    <row r="34">
      <c r="A34" s="8" t="s">
        <v>29300</v>
      </c>
      <c r="B34" s="8" t="s">
        <v>11</v>
      </c>
      <c r="C34" s="8" t="s">
        <v>29368</v>
      </c>
      <c r="D34" s="9" t="s">
        <v>29366</v>
      </c>
      <c r="E34" s="8" t="s">
        <v>29349</v>
      </c>
    </row>
    <row r="35">
      <c r="A35" s="8" t="s">
        <v>29300</v>
      </c>
      <c r="B35" s="8" t="s">
        <v>13</v>
      </c>
      <c r="C35" s="8" t="s">
        <v>29369</v>
      </c>
      <c r="D35" s="9" t="s">
        <v>29366</v>
      </c>
      <c r="E35" s="8" t="s">
        <v>29349</v>
      </c>
    </row>
    <row r="36">
      <c r="A36" s="8" t="s">
        <v>29300</v>
      </c>
      <c r="B36" s="8" t="s">
        <v>15</v>
      </c>
      <c r="C36" s="8" t="s">
        <v>29370</v>
      </c>
      <c r="D36" s="9" t="s">
        <v>29366</v>
      </c>
      <c r="E36" s="8" t="s">
        <v>29349</v>
      </c>
    </row>
    <row r="37">
      <c r="A37" s="8" t="s">
        <v>29300</v>
      </c>
      <c r="B37" s="8" t="s">
        <v>17</v>
      </c>
      <c r="C37" s="8" t="s">
        <v>29371</v>
      </c>
      <c r="D37" s="9" t="s">
        <v>29366</v>
      </c>
      <c r="E37" s="8" t="s">
        <v>29349</v>
      </c>
    </row>
    <row r="38">
      <c r="A38" s="8" t="s">
        <v>29300</v>
      </c>
      <c r="B38" s="8" t="s">
        <v>19</v>
      </c>
      <c r="C38" s="8" t="s">
        <v>29372</v>
      </c>
      <c r="D38" s="9" t="s">
        <v>29366</v>
      </c>
      <c r="E38" s="8" t="s">
        <v>29349</v>
      </c>
    </row>
    <row r="39">
      <c r="A39" s="8" t="s">
        <v>29300</v>
      </c>
      <c r="B39" s="8" t="s">
        <v>21</v>
      </c>
      <c r="C39" s="8" t="s">
        <v>29373</v>
      </c>
      <c r="D39" s="9" t="s">
        <v>29366</v>
      </c>
      <c r="E39" s="8" t="s">
        <v>29349</v>
      </c>
    </row>
    <row r="40">
      <c r="A40" s="8" t="s">
        <v>29300</v>
      </c>
      <c r="B40" s="8" t="s">
        <v>23</v>
      </c>
      <c r="C40" s="8" t="s">
        <v>29374</v>
      </c>
      <c r="D40" s="9" t="s">
        <v>29366</v>
      </c>
      <c r="E40" s="8" t="s">
        <v>29349</v>
      </c>
    </row>
    <row r="41">
      <c r="A41" s="8" t="s">
        <v>29300</v>
      </c>
      <c r="B41" s="8" t="s">
        <v>25</v>
      </c>
      <c r="C41" s="8" t="s">
        <v>29375</v>
      </c>
      <c r="D41" s="9" t="s">
        <v>29366</v>
      </c>
      <c r="E41" s="8" t="s">
        <v>29349</v>
      </c>
    </row>
    <row r="42">
      <c r="A42" s="8" t="s">
        <v>29300</v>
      </c>
      <c r="B42" s="8" t="s">
        <v>29</v>
      </c>
      <c r="C42" s="8" t="s">
        <v>29376</v>
      </c>
      <c r="D42" s="9" t="s">
        <v>29366</v>
      </c>
      <c r="E42" s="8" t="s">
        <v>29349</v>
      </c>
    </row>
    <row r="43">
      <c r="A43" s="8" t="s">
        <v>29300</v>
      </c>
      <c r="B43" s="8" t="s">
        <v>31</v>
      </c>
      <c r="C43" s="8" t="s">
        <v>29377</v>
      </c>
      <c r="D43" s="9" t="s">
        <v>29366</v>
      </c>
      <c r="E43" s="8" t="s">
        <v>29349</v>
      </c>
    </row>
    <row r="44">
      <c r="A44" s="8" t="s">
        <v>29300</v>
      </c>
      <c r="B44" s="8" t="s">
        <v>33</v>
      </c>
      <c r="C44" s="8" t="s">
        <v>29378</v>
      </c>
      <c r="D44" s="9" t="s">
        <v>29366</v>
      </c>
      <c r="E44" s="8" t="s">
        <v>29349</v>
      </c>
    </row>
    <row r="45">
      <c r="A45" s="8" t="s">
        <v>29300</v>
      </c>
      <c r="B45" s="8" t="s">
        <v>29379</v>
      </c>
      <c r="C45" s="8" t="s">
        <v>29380</v>
      </c>
      <c r="D45" s="9" t="s">
        <v>29366</v>
      </c>
      <c r="E45" s="8" t="s">
        <v>29349</v>
      </c>
    </row>
    <row r="46">
      <c r="A46" s="8" t="s">
        <v>29300</v>
      </c>
      <c r="B46" s="8" t="s">
        <v>29381</v>
      </c>
      <c r="C46" s="8" t="s">
        <v>29382</v>
      </c>
      <c r="D46" s="9" t="s">
        <v>29366</v>
      </c>
      <c r="E46" s="8" t="s">
        <v>29349</v>
      </c>
    </row>
    <row r="47">
      <c r="A47" s="8" t="s">
        <v>29300</v>
      </c>
      <c r="B47" s="8" t="s">
        <v>29383</v>
      </c>
      <c r="C47" s="8" t="s">
        <v>29384</v>
      </c>
      <c r="D47" s="9" t="s">
        <v>29366</v>
      </c>
      <c r="E47" s="8" t="s">
        <v>29349</v>
      </c>
    </row>
    <row r="48">
      <c r="A48" s="8" t="s">
        <v>29300</v>
      </c>
      <c r="B48" s="8" t="s">
        <v>29385</v>
      </c>
      <c r="C48" s="8" t="s">
        <v>29386</v>
      </c>
      <c r="D48" s="9" t="s">
        <v>29366</v>
      </c>
      <c r="E48" s="8" t="s">
        <v>29349</v>
      </c>
    </row>
    <row r="49">
      <c r="A49" s="8" t="s">
        <v>29300</v>
      </c>
      <c r="B49" s="8" t="s">
        <v>29387</v>
      </c>
      <c r="C49" s="8" t="s">
        <v>29388</v>
      </c>
      <c r="D49" s="9" t="s">
        <v>29366</v>
      </c>
      <c r="E49" s="8" t="s">
        <v>29349</v>
      </c>
    </row>
    <row r="50">
      <c r="A50" s="8" t="s">
        <v>29300</v>
      </c>
      <c r="B50" s="8" t="s">
        <v>29389</v>
      </c>
      <c r="C50" s="8" t="s">
        <v>29390</v>
      </c>
      <c r="D50" s="9" t="s">
        <v>29366</v>
      </c>
      <c r="E50" s="8" t="s">
        <v>29349</v>
      </c>
    </row>
    <row r="51">
      <c r="A51" s="8" t="s">
        <v>29300</v>
      </c>
      <c r="B51" s="8" t="s">
        <v>29391</v>
      </c>
      <c r="C51" s="8" t="s">
        <v>29392</v>
      </c>
      <c r="D51" s="9" t="s">
        <v>29366</v>
      </c>
      <c r="E51" s="8" t="s">
        <v>29349</v>
      </c>
    </row>
    <row r="52">
      <c r="A52" s="8" t="s">
        <v>29300</v>
      </c>
      <c r="B52" s="8" t="s">
        <v>29393</v>
      </c>
      <c r="C52" s="8" t="s">
        <v>29394</v>
      </c>
      <c r="D52" s="9" t="s">
        <v>29366</v>
      </c>
      <c r="E52" s="8" t="s">
        <v>29349</v>
      </c>
    </row>
    <row r="53">
      <c r="A53" s="8" t="s">
        <v>29300</v>
      </c>
      <c r="B53" s="8" t="s">
        <v>29395</v>
      </c>
      <c r="C53" s="8" t="s">
        <v>29396</v>
      </c>
      <c r="D53" s="9" t="s">
        <v>29366</v>
      </c>
      <c r="E53" s="8" t="s">
        <v>29349</v>
      </c>
    </row>
    <row r="54">
      <c r="A54" s="8" t="s">
        <v>29300</v>
      </c>
      <c r="B54" s="8" t="s">
        <v>29397</v>
      </c>
      <c r="C54" s="8" t="s">
        <v>29398</v>
      </c>
      <c r="D54" s="9" t="s">
        <v>29366</v>
      </c>
      <c r="E54" s="8" t="s">
        <v>29349</v>
      </c>
    </row>
    <row r="55">
      <c r="A55" s="8" t="s">
        <v>29300</v>
      </c>
      <c r="B55" s="8" t="s">
        <v>29399</v>
      </c>
      <c r="C55" s="8" t="s">
        <v>29400</v>
      </c>
      <c r="D55" s="9" t="s">
        <v>29366</v>
      </c>
      <c r="E55" s="8" t="s">
        <v>29349</v>
      </c>
    </row>
    <row r="56">
      <c r="A56" s="8" t="s">
        <v>29300</v>
      </c>
      <c r="B56" s="8" t="s">
        <v>29401</v>
      </c>
      <c r="C56" s="8" t="s">
        <v>29402</v>
      </c>
      <c r="D56" s="9" t="s">
        <v>29403</v>
      </c>
      <c r="E56" s="8" t="s">
        <v>29349</v>
      </c>
    </row>
    <row r="57">
      <c r="A57" s="8" t="s">
        <v>29300</v>
      </c>
      <c r="B57" s="8" t="s">
        <v>29404</v>
      </c>
      <c r="C57" s="8" t="s">
        <v>29405</v>
      </c>
      <c r="D57" s="9" t="s">
        <v>29406</v>
      </c>
      <c r="E57" s="8" t="s">
        <v>29349</v>
      </c>
    </row>
    <row r="58">
      <c r="A58" s="8" t="s">
        <v>29300</v>
      </c>
      <c r="B58" s="8" t="s">
        <v>29407</v>
      </c>
      <c r="C58" s="8" t="s">
        <v>29408</v>
      </c>
      <c r="D58" s="9" t="s">
        <v>29406</v>
      </c>
      <c r="E58" s="8" t="s">
        <v>29349</v>
      </c>
    </row>
    <row r="59">
      <c r="A59" s="8" t="s">
        <v>29300</v>
      </c>
      <c r="B59" s="8" t="s">
        <v>29409</v>
      </c>
      <c r="C59" s="8" t="s">
        <v>29410</v>
      </c>
      <c r="D59" s="9" t="s">
        <v>29406</v>
      </c>
      <c r="E59" s="8" t="s">
        <v>29349</v>
      </c>
    </row>
    <row r="60">
      <c r="A60" s="8" t="s">
        <v>29300</v>
      </c>
      <c r="B60" s="8" t="s">
        <v>29411</v>
      </c>
      <c r="C60" s="8" t="s">
        <v>29412</v>
      </c>
      <c r="D60" s="9" t="s">
        <v>29406</v>
      </c>
      <c r="E60" s="8" t="s">
        <v>29349</v>
      </c>
    </row>
    <row r="61">
      <c r="A61" s="8" t="s">
        <v>29300</v>
      </c>
      <c r="B61" s="8" t="s">
        <v>29413</v>
      </c>
      <c r="C61" s="8" t="s">
        <v>29414</v>
      </c>
      <c r="D61" s="9" t="s">
        <v>29415</v>
      </c>
      <c r="E61" s="8" t="s">
        <v>29349</v>
      </c>
    </row>
    <row r="62">
      <c r="A62" s="8" t="s">
        <v>29300</v>
      </c>
      <c r="B62" s="8" t="s">
        <v>29416</v>
      </c>
      <c r="C62" s="8" t="s">
        <v>29417</v>
      </c>
      <c r="D62" s="9" t="s">
        <v>29415</v>
      </c>
      <c r="E62" s="8" t="s">
        <v>29349</v>
      </c>
    </row>
    <row r="63">
      <c r="A63" s="8" t="s">
        <v>29300</v>
      </c>
      <c r="B63" s="8" t="s">
        <v>29418</v>
      </c>
      <c r="C63" s="8" t="s">
        <v>29419</v>
      </c>
      <c r="D63" s="9" t="s">
        <v>29415</v>
      </c>
      <c r="E63" s="8" t="s">
        <v>29349</v>
      </c>
    </row>
    <row r="64">
      <c r="A64" s="8" t="s">
        <v>29300</v>
      </c>
      <c r="B64" s="8" t="s">
        <v>29420</v>
      </c>
      <c r="C64" s="8" t="s">
        <v>29421</v>
      </c>
      <c r="D64" s="9" t="s">
        <v>29422</v>
      </c>
      <c r="E64" s="8" t="s">
        <v>29349</v>
      </c>
    </row>
    <row r="65">
      <c r="A65" s="8" t="s">
        <v>29300</v>
      </c>
      <c r="B65" s="8" t="s">
        <v>29423</v>
      </c>
      <c r="C65" s="8" t="s">
        <v>29424</v>
      </c>
      <c r="D65" s="9" t="s">
        <v>29422</v>
      </c>
      <c r="E65" s="8" t="s">
        <v>29349</v>
      </c>
    </row>
    <row r="66">
      <c r="A66" s="8" t="s">
        <v>29300</v>
      </c>
      <c r="B66" s="8" t="s">
        <v>29425</v>
      </c>
      <c r="C66" s="8" t="s">
        <v>29426</v>
      </c>
      <c r="D66" s="9" t="s">
        <v>29422</v>
      </c>
      <c r="E66" s="8" t="s">
        <v>29349</v>
      </c>
    </row>
    <row r="67">
      <c r="A67" s="8" t="s">
        <v>29300</v>
      </c>
      <c r="B67" s="8" t="s">
        <v>29427</v>
      </c>
      <c r="C67" s="8" t="s">
        <v>29428</v>
      </c>
      <c r="D67" s="9" t="s">
        <v>29429</v>
      </c>
      <c r="E67" s="8" t="s">
        <v>29349</v>
      </c>
    </row>
    <row r="68">
      <c r="A68" s="8" t="s">
        <v>29300</v>
      </c>
      <c r="B68" s="8" t="s">
        <v>29430</v>
      </c>
      <c r="C68" s="8" t="s">
        <v>29431</v>
      </c>
      <c r="D68" s="9" t="s">
        <v>29429</v>
      </c>
      <c r="E68" s="8" t="s">
        <v>29349</v>
      </c>
    </row>
    <row r="69">
      <c r="A69" s="8" t="s">
        <v>29300</v>
      </c>
      <c r="B69" s="8" t="s">
        <v>29432</v>
      </c>
      <c r="C69" s="8" t="s">
        <v>29433</v>
      </c>
      <c r="D69" s="9" t="s">
        <v>29429</v>
      </c>
      <c r="E69" s="8" t="s">
        <v>29349</v>
      </c>
    </row>
    <row r="70">
      <c r="A70" s="8" t="s">
        <v>29300</v>
      </c>
      <c r="B70" s="8" t="s">
        <v>29434</v>
      </c>
      <c r="C70" s="8" t="s">
        <v>29435</v>
      </c>
      <c r="D70" s="9" t="s">
        <v>29429</v>
      </c>
      <c r="E70" s="8" t="s">
        <v>29349</v>
      </c>
    </row>
    <row r="71">
      <c r="A71" s="8" t="s">
        <v>29300</v>
      </c>
      <c r="B71" s="8" t="s">
        <v>29436</v>
      </c>
      <c r="C71" s="8" t="s">
        <v>29437</v>
      </c>
      <c r="D71" s="9" t="s">
        <v>29429</v>
      </c>
      <c r="E71" s="8" t="s">
        <v>29349</v>
      </c>
    </row>
    <row r="72">
      <c r="A72" s="8" t="s">
        <v>29300</v>
      </c>
      <c r="B72" s="8" t="s">
        <v>29438</v>
      </c>
      <c r="C72" s="8" t="s">
        <v>29439</v>
      </c>
      <c r="D72" s="9" t="s">
        <v>29440</v>
      </c>
      <c r="E72" s="8" t="s">
        <v>29349</v>
      </c>
    </row>
    <row r="73">
      <c r="A73" s="8" t="s">
        <v>29300</v>
      </c>
      <c r="B73" s="8" t="s">
        <v>29441</v>
      </c>
      <c r="C73" s="8" t="s">
        <v>29442</v>
      </c>
      <c r="D73" s="9" t="s">
        <v>29440</v>
      </c>
      <c r="E73" s="8" t="s">
        <v>29349</v>
      </c>
    </row>
    <row r="74">
      <c r="A74" s="8" t="s">
        <v>29300</v>
      </c>
      <c r="B74" s="8" t="s">
        <v>29443</v>
      </c>
      <c r="C74" s="8" t="s">
        <v>29444</v>
      </c>
      <c r="D74" s="9" t="s">
        <v>29445</v>
      </c>
      <c r="E74" s="8" t="s">
        <v>29349</v>
      </c>
    </row>
    <row r="75">
      <c r="A75" s="8" t="s">
        <v>29300</v>
      </c>
      <c r="B75" s="8" t="s">
        <v>29446</v>
      </c>
      <c r="C75" s="8" t="s">
        <v>29447</v>
      </c>
      <c r="D75" s="9" t="s">
        <v>29445</v>
      </c>
      <c r="E75" s="8" t="s">
        <v>29349</v>
      </c>
    </row>
    <row r="76">
      <c r="A76" s="8" t="s">
        <v>29300</v>
      </c>
      <c r="B76" s="8" t="s">
        <v>29448</v>
      </c>
      <c r="C76" s="8" t="s">
        <v>29449</v>
      </c>
      <c r="D76" s="9" t="s">
        <v>29445</v>
      </c>
      <c r="E76" s="8" t="s">
        <v>29349</v>
      </c>
    </row>
    <row r="77">
      <c r="A77" s="8" t="s">
        <v>29300</v>
      </c>
      <c r="B77" s="8" t="s">
        <v>29450</v>
      </c>
      <c r="C77" s="8" t="s">
        <v>29451</v>
      </c>
      <c r="D77" s="9" t="s">
        <v>29445</v>
      </c>
      <c r="E77" s="8" t="s">
        <v>29349</v>
      </c>
    </row>
    <row r="78">
      <c r="A78" s="8" t="s">
        <v>29300</v>
      </c>
      <c r="B78" s="8" t="s">
        <v>29452</v>
      </c>
      <c r="C78" s="8" t="s">
        <v>29453</v>
      </c>
      <c r="D78" s="9" t="s">
        <v>29445</v>
      </c>
      <c r="E78" s="8" t="s">
        <v>29349</v>
      </c>
    </row>
    <row r="79">
      <c r="A79" s="8" t="s">
        <v>29300</v>
      </c>
      <c r="B79" s="8" t="s">
        <v>29454</v>
      </c>
      <c r="C79" s="8" t="s">
        <v>29455</v>
      </c>
      <c r="D79" s="9" t="s">
        <v>29445</v>
      </c>
      <c r="E79" s="8" t="s">
        <v>29349</v>
      </c>
    </row>
    <row r="80">
      <c r="A80" s="8" t="s">
        <v>29300</v>
      </c>
      <c r="B80" s="8" t="s">
        <v>29456</v>
      </c>
      <c r="C80" s="8" t="s">
        <v>29457</v>
      </c>
      <c r="D80" s="9" t="s">
        <v>29458</v>
      </c>
      <c r="E80" s="8" t="s">
        <v>29349</v>
      </c>
    </row>
    <row r="81">
      <c r="A81" s="8" t="s">
        <v>29300</v>
      </c>
      <c r="B81" s="8" t="s">
        <v>29459</v>
      </c>
      <c r="C81" s="8" t="s">
        <v>29460</v>
      </c>
      <c r="D81" s="9" t="s">
        <v>29458</v>
      </c>
      <c r="E81" s="8" t="s">
        <v>29349</v>
      </c>
    </row>
    <row r="82">
      <c r="A82" s="8" t="s">
        <v>29300</v>
      </c>
      <c r="B82" s="8" t="s">
        <v>29461</v>
      </c>
      <c r="C82" s="8" t="s">
        <v>29462</v>
      </c>
      <c r="D82" s="9" t="s">
        <v>29458</v>
      </c>
      <c r="E82" s="8" t="s">
        <v>29349</v>
      </c>
    </row>
    <row r="83">
      <c r="A83" s="8" t="s">
        <v>29300</v>
      </c>
      <c r="B83" s="8" t="s">
        <v>29463</v>
      </c>
      <c r="C83" s="8" t="s">
        <v>29325</v>
      </c>
      <c r="D83" s="9" t="s">
        <v>29464</v>
      </c>
      <c r="E83" s="8" t="s">
        <v>29349</v>
      </c>
    </row>
    <row r="84">
      <c r="A84" s="8" t="s">
        <v>29300</v>
      </c>
      <c r="B84" s="8" t="s">
        <v>29465</v>
      </c>
      <c r="C84" s="8" t="s">
        <v>29466</v>
      </c>
      <c r="D84" s="9" t="s">
        <v>29467</v>
      </c>
      <c r="E84" s="8" t="s">
        <v>29349</v>
      </c>
    </row>
    <row r="85">
      <c r="A85" s="8" t="s">
        <v>29300</v>
      </c>
      <c r="B85" s="8" t="s">
        <v>29468</v>
      </c>
      <c r="C85" s="8" t="s">
        <v>29469</v>
      </c>
      <c r="D85" s="9" t="s">
        <v>29467</v>
      </c>
      <c r="E85" s="8" t="s">
        <v>29349</v>
      </c>
    </row>
    <row r="86">
      <c r="A86" s="8" t="s">
        <v>29300</v>
      </c>
      <c r="B86" s="8" t="s">
        <v>29470</v>
      </c>
      <c r="C86" s="8" t="s">
        <v>29471</v>
      </c>
      <c r="D86" s="9" t="s">
        <v>29467</v>
      </c>
      <c r="E86" s="8" t="s">
        <v>29349</v>
      </c>
    </row>
    <row r="87">
      <c r="A87" s="8" t="s">
        <v>29300</v>
      </c>
      <c r="B87" s="8" t="s">
        <v>29472</v>
      </c>
      <c r="C87" s="8" t="s">
        <v>29473</v>
      </c>
      <c r="D87" s="9" t="s">
        <v>29467</v>
      </c>
      <c r="E87" s="8" t="s">
        <v>29349</v>
      </c>
    </row>
    <row r="88">
      <c r="A88" s="8" t="s">
        <v>29300</v>
      </c>
      <c r="B88" s="8" t="s">
        <v>29474</v>
      </c>
      <c r="C88" s="8" t="s">
        <v>29475</v>
      </c>
      <c r="D88" s="9" t="s">
        <v>29467</v>
      </c>
      <c r="E88" s="8" t="s">
        <v>29349</v>
      </c>
    </row>
    <row r="89">
      <c r="A89" s="8" t="s">
        <v>29300</v>
      </c>
      <c r="B89" s="8" t="s">
        <v>29476</v>
      </c>
      <c r="C89" s="8" t="s">
        <v>29477</v>
      </c>
      <c r="D89" s="9" t="s">
        <v>29467</v>
      </c>
      <c r="E89" s="8" t="s">
        <v>29349</v>
      </c>
    </row>
    <row r="90">
      <c r="A90" s="8" t="s">
        <v>29300</v>
      </c>
      <c r="B90" s="8" t="s">
        <v>29478</v>
      </c>
      <c r="C90" s="8" t="s">
        <v>29479</v>
      </c>
      <c r="D90" s="9" t="s">
        <v>29467</v>
      </c>
      <c r="E90" s="8" t="s">
        <v>29349</v>
      </c>
    </row>
    <row r="91">
      <c r="A91" s="8" t="s">
        <v>29300</v>
      </c>
      <c r="B91" s="8" t="s">
        <v>29480</v>
      </c>
      <c r="C91" s="8" t="s">
        <v>29481</v>
      </c>
      <c r="D91" s="9" t="s">
        <v>29482</v>
      </c>
      <c r="E91" s="8" t="s">
        <v>29349</v>
      </c>
    </row>
    <row r="92">
      <c r="A92" s="8" t="s">
        <v>29300</v>
      </c>
      <c r="B92" s="8" t="s">
        <v>29483</v>
      </c>
      <c r="C92" s="8" t="s">
        <v>29484</v>
      </c>
      <c r="D92" s="9" t="s">
        <v>29482</v>
      </c>
      <c r="E92" s="8" t="s">
        <v>29349</v>
      </c>
    </row>
    <row r="93">
      <c r="A93" s="8" t="s">
        <v>29300</v>
      </c>
      <c r="B93" s="8" t="s">
        <v>29485</v>
      </c>
      <c r="C93" s="8" t="s">
        <v>29486</v>
      </c>
      <c r="D93" s="9" t="s">
        <v>29482</v>
      </c>
      <c r="E93" s="8" t="s">
        <v>29349</v>
      </c>
    </row>
    <row r="94">
      <c r="A94" s="8" t="s">
        <v>29300</v>
      </c>
      <c r="B94" s="8" t="s">
        <v>29487</v>
      </c>
      <c r="C94" s="8" t="s">
        <v>29488</v>
      </c>
      <c r="D94" s="9" t="s">
        <v>29482</v>
      </c>
      <c r="E94" s="8" t="s">
        <v>29349</v>
      </c>
    </row>
    <row r="95">
      <c r="A95" s="8" t="s">
        <v>29300</v>
      </c>
      <c r="B95" s="8" t="s">
        <v>29489</v>
      </c>
      <c r="C95" s="8" t="s">
        <v>29490</v>
      </c>
      <c r="D95" s="9" t="s">
        <v>29482</v>
      </c>
      <c r="E95" s="8" t="s">
        <v>29349</v>
      </c>
    </row>
    <row r="96">
      <c r="A96" s="8" t="s">
        <v>29300</v>
      </c>
      <c r="B96" s="8" t="s">
        <v>29491</v>
      </c>
      <c r="C96" s="8" t="s">
        <v>29492</v>
      </c>
      <c r="D96" s="9" t="s">
        <v>29482</v>
      </c>
      <c r="E96" s="8" t="s">
        <v>29349</v>
      </c>
    </row>
    <row r="97">
      <c r="A97" s="8" t="s">
        <v>29300</v>
      </c>
      <c r="B97" s="8" t="s">
        <v>29493</v>
      </c>
      <c r="C97" s="8" t="s">
        <v>29331</v>
      </c>
      <c r="D97" s="9" t="s">
        <v>29494</v>
      </c>
      <c r="E97" s="8" t="s">
        <v>29349</v>
      </c>
    </row>
    <row r="98">
      <c r="A98" s="8" t="s">
        <v>29300</v>
      </c>
      <c r="B98" s="8" t="s">
        <v>29495</v>
      </c>
      <c r="C98" s="8" t="s">
        <v>29333</v>
      </c>
      <c r="D98" s="9" t="s">
        <v>29496</v>
      </c>
      <c r="E98" s="8" t="s">
        <v>29349</v>
      </c>
    </row>
    <row r="99">
      <c r="A99" s="8" t="s">
        <v>29300</v>
      </c>
      <c r="B99" s="8" t="s">
        <v>29497</v>
      </c>
      <c r="C99" s="8" t="s">
        <v>29498</v>
      </c>
      <c r="D99" s="9" t="s">
        <v>29499</v>
      </c>
      <c r="E99" s="8" t="s">
        <v>29349</v>
      </c>
    </row>
    <row r="100">
      <c r="A100" s="8" t="s">
        <v>29300</v>
      </c>
      <c r="B100" s="8" t="s">
        <v>29500</v>
      </c>
      <c r="C100" s="8" t="s">
        <v>29501</v>
      </c>
      <c r="D100" s="9" t="s">
        <v>29499</v>
      </c>
      <c r="E100" s="8" t="s">
        <v>29349</v>
      </c>
    </row>
    <row r="101">
      <c r="A101" s="8" t="s">
        <v>29300</v>
      </c>
      <c r="B101" s="8" t="s">
        <v>29502</v>
      </c>
      <c r="C101" s="8" t="s">
        <v>29503</v>
      </c>
      <c r="D101" s="9" t="s">
        <v>29499</v>
      </c>
      <c r="E101" s="8" t="s">
        <v>29349</v>
      </c>
    </row>
    <row r="102">
      <c r="A102" s="8" t="s">
        <v>29300</v>
      </c>
      <c r="B102" s="8" t="s">
        <v>29504</v>
      </c>
      <c r="C102" s="8" t="s">
        <v>29505</v>
      </c>
      <c r="D102" s="9" t="s">
        <v>29506</v>
      </c>
      <c r="E102" s="8" t="s">
        <v>29349</v>
      </c>
    </row>
    <row r="103">
      <c r="A103" s="8" t="s">
        <v>29300</v>
      </c>
      <c r="B103" s="8" t="s">
        <v>29507</v>
      </c>
      <c r="C103" s="8" t="s">
        <v>29508</v>
      </c>
      <c r="D103" s="9" t="s">
        <v>29506</v>
      </c>
      <c r="E103" s="8" t="s">
        <v>29349</v>
      </c>
    </row>
    <row r="104">
      <c r="A104" s="8" t="s">
        <v>29300</v>
      </c>
      <c r="B104" s="8" t="s">
        <v>29509</v>
      </c>
      <c r="C104" s="8" t="s">
        <v>29510</v>
      </c>
      <c r="D104" s="9" t="s">
        <v>29506</v>
      </c>
      <c r="E104" s="8" t="s">
        <v>29349</v>
      </c>
    </row>
    <row r="105">
      <c r="A105" s="8" t="s">
        <v>29300</v>
      </c>
      <c r="B105" s="8" t="s">
        <v>29511</v>
      </c>
      <c r="C105" s="8" t="s">
        <v>29512</v>
      </c>
      <c r="D105" s="9" t="s">
        <v>29506</v>
      </c>
      <c r="E105" s="8" t="s">
        <v>29349</v>
      </c>
    </row>
    <row r="106">
      <c r="A106" s="8" t="s">
        <v>29300</v>
      </c>
      <c r="B106" s="8" t="s">
        <v>29513</v>
      </c>
      <c r="C106" s="8" t="s">
        <v>29514</v>
      </c>
      <c r="D106" s="9" t="s">
        <v>29515</v>
      </c>
      <c r="E106" s="8" t="s">
        <v>29349</v>
      </c>
    </row>
    <row r="107">
      <c r="A107" s="8" t="s">
        <v>29300</v>
      </c>
      <c r="B107" s="8" t="s">
        <v>29516</v>
      </c>
      <c r="C107" s="8" t="s">
        <v>29517</v>
      </c>
      <c r="D107" s="9" t="s">
        <v>29515</v>
      </c>
      <c r="E107" s="8" t="s">
        <v>29349</v>
      </c>
    </row>
    <row r="108">
      <c r="A108" s="8" t="s">
        <v>29300</v>
      </c>
      <c r="B108" s="8" t="s">
        <v>29518</v>
      </c>
      <c r="C108" s="8" t="s">
        <v>29519</v>
      </c>
      <c r="D108" s="9" t="s">
        <v>29515</v>
      </c>
      <c r="E108" s="8" t="s">
        <v>29349</v>
      </c>
    </row>
    <row r="109">
      <c r="A109" s="8" t="s">
        <v>29300</v>
      </c>
      <c r="B109" s="8" t="s">
        <v>29520</v>
      </c>
      <c r="C109" s="8" t="s">
        <v>29341</v>
      </c>
      <c r="D109" s="9" t="s">
        <v>29521</v>
      </c>
      <c r="E109" s="8" t="s">
        <v>29349</v>
      </c>
    </row>
    <row r="110">
      <c r="A110" s="8" t="s">
        <v>29300</v>
      </c>
      <c r="B110" s="8" t="s">
        <v>29522</v>
      </c>
      <c r="C110" s="8" t="s">
        <v>29343</v>
      </c>
      <c r="D110" s="9" t="s">
        <v>29523</v>
      </c>
      <c r="E110" s="8" t="s">
        <v>29349</v>
      </c>
    </row>
    <row r="111">
      <c r="A111" s="8" t="s">
        <v>29300</v>
      </c>
      <c r="B111" s="8" t="s">
        <v>29524</v>
      </c>
      <c r="C111" s="8" t="s">
        <v>29345</v>
      </c>
      <c r="D111" s="9" t="s">
        <v>29525</v>
      </c>
      <c r="E111" s="8" t="s">
        <v>29349</v>
      </c>
    </row>
    <row r="112">
      <c r="A112" s="8" t="s">
        <v>29300</v>
      </c>
      <c r="B112" s="8" t="s">
        <v>29526</v>
      </c>
      <c r="C112" s="8" t="s">
        <v>29527</v>
      </c>
      <c r="D112" s="9" t="s">
        <v>29528</v>
      </c>
      <c r="E112" s="8" t="s">
        <v>4404</v>
      </c>
    </row>
    <row r="113">
      <c r="A113" s="8" t="s">
        <v>29300</v>
      </c>
      <c r="B113" s="8" t="s">
        <v>29529</v>
      </c>
      <c r="C113" s="8" t="s">
        <v>29530</v>
      </c>
      <c r="D113" s="9" t="s">
        <v>29528</v>
      </c>
      <c r="E113" s="8" t="s">
        <v>4404</v>
      </c>
    </row>
    <row r="114">
      <c r="A114" s="8" t="s">
        <v>29300</v>
      </c>
      <c r="B114" s="8" t="s">
        <v>29531</v>
      </c>
      <c r="C114" s="8" t="s">
        <v>29532</v>
      </c>
      <c r="D114" s="9" t="s">
        <v>29528</v>
      </c>
      <c r="E114" s="8" t="s">
        <v>4404</v>
      </c>
    </row>
    <row r="115">
      <c r="A115" s="8" t="s">
        <v>29300</v>
      </c>
      <c r="B115" s="8" t="s">
        <v>29533</v>
      </c>
      <c r="C115" s="8" t="s">
        <v>29534</v>
      </c>
      <c r="D115" s="9" t="s">
        <v>29528</v>
      </c>
      <c r="E115" s="8" t="s">
        <v>4404</v>
      </c>
    </row>
    <row r="116">
      <c r="A116" s="8" t="s">
        <v>29300</v>
      </c>
      <c r="B116" s="8" t="s">
        <v>29535</v>
      </c>
      <c r="C116" s="8" t="s">
        <v>29536</v>
      </c>
      <c r="D116" s="9" t="s">
        <v>29528</v>
      </c>
      <c r="E116" s="8" t="s">
        <v>4404</v>
      </c>
    </row>
    <row r="117">
      <c r="A117" s="8" t="s">
        <v>29300</v>
      </c>
      <c r="B117" s="8" t="s">
        <v>29537</v>
      </c>
      <c r="C117" s="8" t="s">
        <v>29538</v>
      </c>
      <c r="D117" s="9" t="s">
        <v>29528</v>
      </c>
      <c r="E117" s="8" t="s">
        <v>4404</v>
      </c>
    </row>
    <row r="118">
      <c r="A118" s="8" t="s">
        <v>29300</v>
      </c>
      <c r="B118" s="8" t="s">
        <v>29539</v>
      </c>
      <c r="C118" s="8" t="s">
        <v>29540</v>
      </c>
      <c r="D118" s="9" t="s">
        <v>29528</v>
      </c>
      <c r="E118" s="8" t="s">
        <v>4404</v>
      </c>
    </row>
    <row r="119">
      <c r="A119" s="8" t="s">
        <v>29300</v>
      </c>
      <c r="B119" s="8" t="s">
        <v>29541</v>
      </c>
      <c r="C119" s="8" t="s">
        <v>29542</v>
      </c>
      <c r="D119" s="9" t="s">
        <v>29543</v>
      </c>
      <c r="E119" s="8" t="s">
        <v>4404</v>
      </c>
    </row>
    <row r="120">
      <c r="A120" s="8" t="s">
        <v>29300</v>
      </c>
      <c r="B120" s="8" t="s">
        <v>29544</v>
      </c>
      <c r="C120" s="8" t="s">
        <v>29545</v>
      </c>
      <c r="D120" s="9" t="s">
        <v>29543</v>
      </c>
      <c r="E120" s="8" t="s">
        <v>4404</v>
      </c>
    </row>
    <row r="121">
      <c r="A121" s="8" t="s">
        <v>29300</v>
      </c>
      <c r="B121" s="8" t="s">
        <v>29546</v>
      </c>
      <c r="C121" s="8" t="s">
        <v>29547</v>
      </c>
      <c r="D121" s="9" t="s">
        <v>29543</v>
      </c>
      <c r="E121" s="8" t="s">
        <v>4404</v>
      </c>
    </row>
    <row r="122">
      <c r="A122" s="8" t="s">
        <v>29300</v>
      </c>
      <c r="B122" s="8" t="s">
        <v>29548</v>
      </c>
      <c r="C122" s="8" t="s">
        <v>29549</v>
      </c>
      <c r="D122" s="9" t="s">
        <v>29550</v>
      </c>
      <c r="E122" s="8" t="s">
        <v>4404</v>
      </c>
    </row>
    <row r="123">
      <c r="A123" s="8" t="s">
        <v>29300</v>
      </c>
      <c r="B123" s="8" t="s">
        <v>29551</v>
      </c>
      <c r="C123" s="8" t="s">
        <v>29552</v>
      </c>
      <c r="D123" s="9" t="s">
        <v>29550</v>
      </c>
      <c r="E123" s="8" t="s">
        <v>4404</v>
      </c>
    </row>
    <row r="124">
      <c r="A124" s="8" t="s">
        <v>29300</v>
      </c>
      <c r="B124" s="8" t="s">
        <v>29553</v>
      </c>
      <c r="C124" s="8" t="s">
        <v>29355</v>
      </c>
      <c r="D124" s="9" t="s">
        <v>29554</v>
      </c>
      <c r="E124" s="8" t="s">
        <v>4404</v>
      </c>
    </row>
    <row r="125">
      <c r="A125" s="8" t="s">
        <v>29300</v>
      </c>
      <c r="B125" s="8" t="s">
        <v>29555</v>
      </c>
      <c r="C125" s="8" t="s">
        <v>29358</v>
      </c>
      <c r="D125" s="9" t="s">
        <v>29556</v>
      </c>
      <c r="E125" s="8" t="s">
        <v>4404</v>
      </c>
    </row>
    <row r="126">
      <c r="A126" s="8" t="s">
        <v>29300</v>
      </c>
      <c r="B126" s="8" t="s">
        <v>29557</v>
      </c>
      <c r="C126" s="8" t="s">
        <v>29558</v>
      </c>
      <c r="D126" s="9" t="s">
        <v>29559</v>
      </c>
      <c r="E126" s="8" t="s">
        <v>4404</v>
      </c>
    </row>
    <row r="127">
      <c r="A127" s="8" t="s">
        <v>29300</v>
      </c>
      <c r="B127" s="8" t="s">
        <v>29560</v>
      </c>
      <c r="C127" s="8" t="s">
        <v>29561</v>
      </c>
      <c r="D127" s="9" t="s">
        <v>29559</v>
      </c>
      <c r="E127" s="8" t="s">
        <v>4404</v>
      </c>
    </row>
    <row r="128">
      <c r="A128" s="8" t="s">
        <v>29300</v>
      </c>
      <c r="B128" s="8" t="s">
        <v>29562</v>
      </c>
      <c r="C128" s="8" t="s">
        <v>29563</v>
      </c>
      <c r="D128" s="9" t="s">
        <v>29564</v>
      </c>
      <c r="E128" s="8" t="s">
        <v>4404</v>
      </c>
    </row>
    <row r="129">
      <c r="A129" s="8" t="s">
        <v>29300</v>
      </c>
      <c r="B129" s="8" t="s">
        <v>29565</v>
      </c>
      <c r="C129" s="8" t="s">
        <v>29566</v>
      </c>
      <c r="D129" s="9" t="s">
        <v>29564</v>
      </c>
      <c r="E129" s="8" t="s">
        <v>4404</v>
      </c>
    </row>
    <row r="130">
      <c r="A130" s="8" t="s">
        <v>29300</v>
      </c>
      <c r="B130" s="8" t="s">
        <v>29567</v>
      </c>
      <c r="C130" s="8" t="s">
        <v>29568</v>
      </c>
      <c r="D130" s="9" t="s">
        <v>29569</v>
      </c>
      <c r="E130" s="8" t="s">
        <v>4404</v>
      </c>
    </row>
    <row r="131">
      <c r="A131" s="8" t="s">
        <v>29300</v>
      </c>
      <c r="B131" s="8" t="s">
        <v>29570</v>
      </c>
      <c r="C131" s="8" t="s">
        <v>29571</v>
      </c>
      <c r="D131" s="9" t="s">
        <v>29569</v>
      </c>
      <c r="E131" s="8" t="s">
        <v>4404</v>
      </c>
    </row>
    <row r="132">
      <c r="A132" s="8" t="s">
        <v>29300</v>
      </c>
      <c r="B132" s="8" t="s">
        <v>29572</v>
      </c>
      <c r="C132" s="8" t="s">
        <v>29573</v>
      </c>
      <c r="D132" s="9" t="s">
        <v>29574</v>
      </c>
      <c r="E132" s="8" t="s">
        <v>4404</v>
      </c>
    </row>
    <row r="133">
      <c r="A133" s="8" t="s">
        <v>29300</v>
      </c>
      <c r="B133" s="8" t="s">
        <v>29575</v>
      </c>
      <c r="C133" s="8" t="s">
        <v>29576</v>
      </c>
      <c r="D133" s="9" t="s">
        <v>29574</v>
      </c>
      <c r="E133" s="8" t="s">
        <v>4404</v>
      </c>
    </row>
    <row r="134">
      <c r="A134" s="8" t="s">
        <v>29300</v>
      </c>
      <c r="B134" s="8" t="s">
        <v>29577</v>
      </c>
      <c r="C134" s="8" t="s">
        <v>29578</v>
      </c>
      <c r="D134" s="9" t="s">
        <v>29574</v>
      </c>
      <c r="E134" s="8" t="s">
        <v>4404</v>
      </c>
    </row>
    <row r="135">
      <c r="A135" s="8" t="s">
        <v>29300</v>
      </c>
      <c r="B135" s="8" t="s">
        <v>29579</v>
      </c>
      <c r="C135" s="8" t="s">
        <v>29580</v>
      </c>
      <c r="D135" s="9" t="s">
        <v>29574</v>
      </c>
      <c r="E135" s="8" t="s">
        <v>4404</v>
      </c>
    </row>
    <row r="136">
      <c r="A136" s="8" t="s">
        <v>29300</v>
      </c>
      <c r="B136" s="8" t="s">
        <v>29581</v>
      </c>
      <c r="C136" s="8" t="s">
        <v>29582</v>
      </c>
      <c r="D136" s="9" t="s">
        <v>29574</v>
      </c>
      <c r="E136" s="8" t="s">
        <v>4404</v>
      </c>
    </row>
    <row r="137">
      <c r="A137" s="8" t="s">
        <v>29300</v>
      </c>
      <c r="B137" s="8" t="s">
        <v>29583</v>
      </c>
      <c r="C137" s="8" t="s">
        <v>29584</v>
      </c>
      <c r="D137" s="9" t="s">
        <v>29574</v>
      </c>
      <c r="E137" s="8" t="s">
        <v>4404</v>
      </c>
    </row>
    <row r="138">
      <c r="A138" s="8" t="s">
        <v>29300</v>
      </c>
      <c r="B138" s="8" t="s">
        <v>29585</v>
      </c>
      <c r="C138" s="8" t="s">
        <v>29586</v>
      </c>
      <c r="D138" s="9" t="s">
        <v>29574</v>
      </c>
      <c r="E138" s="8" t="s">
        <v>4404</v>
      </c>
    </row>
    <row r="139">
      <c r="A139" s="8" t="s">
        <v>29300</v>
      </c>
      <c r="B139" s="8" t="s">
        <v>29587</v>
      </c>
      <c r="C139" s="8" t="s">
        <v>29588</v>
      </c>
      <c r="D139" s="9" t="s">
        <v>29574</v>
      </c>
      <c r="E139" s="8" t="s">
        <v>4404</v>
      </c>
    </row>
    <row r="140">
      <c r="A140" s="8" t="s">
        <v>29300</v>
      </c>
      <c r="B140" s="8" t="s">
        <v>29589</v>
      </c>
      <c r="C140" s="8" t="s">
        <v>29590</v>
      </c>
      <c r="D140" s="9" t="s">
        <v>29574</v>
      </c>
      <c r="E140" s="8" t="s">
        <v>4404</v>
      </c>
    </row>
    <row r="141">
      <c r="A141" s="8" t="s">
        <v>29300</v>
      </c>
      <c r="B141" s="8" t="s">
        <v>29591</v>
      </c>
      <c r="C141" s="8" t="s">
        <v>29592</v>
      </c>
      <c r="D141" s="9" t="s">
        <v>29593</v>
      </c>
      <c r="E141" s="8" t="s">
        <v>4404</v>
      </c>
    </row>
    <row r="142">
      <c r="A142" s="8" t="s">
        <v>29300</v>
      </c>
      <c r="B142" s="8" t="s">
        <v>29594</v>
      </c>
      <c r="C142" s="8" t="s">
        <v>29595</v>
      </c>
      <c r="D142" s="9" t="s">
        <v>29593</v>
      </c>
      <c r="E142" s="8" t="s">
        <v>4404</v>
      </c>
    </row>
    <row r="143">
      <c r="A143" s="8" t="s">
        <v>29300</v>
      </c>
      <c r="B143" s="8" t="s">
        <v>29596</v>
      </c>
      <c r="C143" s="8" t="s">
        <v>29597</v>
      </c>
      <c r="D143" s="9" t="s">
        <v>29598</v>
      </c>
      <c r="E143" s="8" t="s">
        <v>4404</v>
      </c>
    </row>
    <row r="144">
      <c r="A144" s="8" t="s">
        <v>29300</v>
      </c>
      <c r="B144" s="8" t="s">
        <v>29599</v>
      </c>
      <c r="C144" s="8" t="s">
        <v>29368</v>
      </c>
      <c r="D144" s="9" t="s">
        <v>29598</v>
      </c>
      <c r="E144" s="8" t="s">
        <v>4404</v>
      </c>
    </row>
    <row r="145">
      <c r="A145" s="8" t="s">
        <v>29300</v>
      </c>
      <c r="B145" s="8" t="s">
        <v>29600</v>
      </c>
      <c r="C145" s="8" t="s">
        <v>29601</v>
      </c>
      <c r="D145" s="9" t="s">
        <v>29602</v>
      </c>
      <c r="E145" s="8" t="s">
        <v>4404</v>
      </c>
    </row>
    <row r="146">
      <c r="A146" s="8" t="s">
        <v>29300</v>
      </c>
      <c r="B146" s="8" t="s">
        <v>29603</v>
      </c>
      <c r="C146" s="8" t="s">
        <v>29604</v>
      </c>
      <c r="D146" s="9" t="s">
        <v>29602</v>
      </c>
      <c r="E146" s="8" t="s">
        <v>4404</v>
      </c>
    </row>
    <row r="147">
      <c r="A147" s="8" t="s">
        <v>29300</v>
      </c>
      <c r="B147" s="8" t="s">
        <v>29605</v>
      </c>
      <c r="C147" s="8" t="s">
        <v>29606</v>
      </c>
      <c r="D147" s="9" t="s">
        <v>29602</v>
      </c>
      <c r="E147" s="8" t="s">
        <v>4404</v>
      </c>
    </row>
    <row r="148">
      <c r="A148" s="8" t="s">
        <v>29300</v>
      </c>
      <c r="B148" s="8" t="s">
        <v>29607</v>
      </c>
      <c r="C148" s="8" t="s">
        <v>29608</v>
      </c>
      <c r="D148" s="9" t="s">
        <v>29602</v>
      </c>
      <c r="E148" s="8" t="s">
        <v>4404</v>
      </c>
    </row>
    <row r="149">
      <c r="A149" s="8" t="s">
        <v>29300</v>
      </c>
      <c r="B149" s="8" t="s">
        <v>29609</v>
      </c>
      <c r="C149" s="8" t="s">
        <v>29610</v>
      </c>
      <c r="D149" s="9" t="s">
        <v>29602</v>
      </c>
      <c r="E149" s="8" t="s">
        <v>4404</v>
      </c>
    </row>
    <row r="150">
      <c r="A150" s="8" t="s">
        <v>29300</v>
      </c>
      <c r="B150" s="8" t="s">
        <v>29611</v>
      </c>
      <c r="C150" s="8" t="s">
        <v>29370</v>
      </c>
      <c r="D150" s="9" t="s">
        <v>29612</v>
      </c>
      <c r="E150" s="8" t="s">
        <v>4404</v>
      </c>
    </row>
    <row r="151">
      <c r="A151" s="8" t="s">
        <v>29300</v>
      </c>
      <c r="B151" s="8" t="s">
        <v>29613</v>
      </c>
      <c r="C151" s="8" t="s">
        <v>29614</v>
      </c>
      <c r="D151" s="9" t="s">
        <v>29612</v>
      </c>
      <c r="E151" s="8" t="s">
        <v>4404</v>
      </c>
    </row>
    <row r="152">
      <c r="A152" s="8" t="s">
        <v>29300</v>
      </c>
      <c r="B152" s="8" t="s">
        <v>29615</v>
      </c>
      <c r="C152" s="8" t="s">
        <v>29616</v>
      </c>
      <c r="D152" s="9" t="s">
        <v>29617</v>
      </c>
      <c r="E152" s="8" t="s">
        <v>4404</v>
      </c>
    </row>
    <row r="153">
      <c r="A153" s="8" t="s">
        <v>29300</v>
      </c>
      <c r="B153" s="8" t="s">
        <v>29618</v>
      </c>
      <c r="C153" s="8" t="s">
        <v>29619</v>
      </c>
      <c r="D153" s="9" t="s">
        <v>29617</v>
      </c>
      <c r="E153" s="8" t="s">
        <v>4404</v>
      </c>
    </row>
    <row r="154">
      <c r="A154" s="8" t="s">
        <v>29300</v>
      </c>
      <c r="B154" s="8" t="s">
        <v>29620</v>
      </c>
      <c r="C154" s="8" t="s">
        <v>29621</v>
      </c>
      <c r="D154" s="9" t="s">
        <v>29617</v>
      </c>
      <c r="E154" s="8" t="s">
        <v>4404</v>
      </c>
    </row>
    <row r="155">
      <c r="A155" s="8" t="s">
        <v>29300</v>
      </c>
      <c r="B155" s="8" t="s">
        <v>29622</v>
      </c>
      <c r="C155" s="8" t="s">
        <v>29623</v>
      </c>
      <c r="D155" s="9" t="s">
        <v>29617</v>
      </c>
      <c r="E155" s="8" t="s">
        <v>4404</v>
      </c>
    </row>
    <row r="156">
      <c r="A156" s="8" t="s">
        <v>29300</v>
      </c>
      <c r="B156" s="8" t="s">
        <v>29624</v>
      </c>
      <c r="C156" s="8" t="s">
        <v>29625</v>
      </c>
      <c r="D156" s="9" t="s">
        <v>29626</v>
      </c>
      <c r="E156" s="8" t="s">
        <v>4404</v>
      </c>
    </row>
    <row r="157">
      <c r="A157" s="8" t="s">
        <v>29300</v>
      </c>
      <c r="B157" s="8" t="s">
        <v>29627</v>
      </c>
      <c r="C157" s="8" t="s">
        <v>29628</v>
      </c>
      <c r="D157" s="9" t="s">
        <v>29626</v>
      </c>
      <c r="E157" s="8" t="s">
        <v>4404</v>
      </c>
    </row>
    <row r="158">
      <c r="A158" s="8" t="s">
        <v>29300</v>
      </c>
      <c r="B158" s="8" t="s">
        <v>29629</v>
      </c>
      <c r="C158" s="8" t="s">
        <v>29630</v>
      </c>
      <c r="D158" s="9" t="s">
        <v>29631</v>
      </c>
      <c r="E158" s="8" t="s">
        <v>4404</v>
      </c>
    </row>
    <row r="159">
      <c r="A159" s="8" t="s">
        <v>29300</v>
      </c>
      <c r="B159" s="8" t="s">
        <v>29632</v>
      </c>
      <c r="C159" s="8" t="s">
        <v>29633</v>
      </c>
      <c r="D159" s="9" t="s">
        <v>29631</v>
      </c>
      <c r="E159" s="8" t="s">
        <v>4404</v>
      </c>
    </row>
    <row r="160">
      <c r="A160" s="8" t="s">
        <v>29300</v>
      </c>
      <c r="B160" s="8" t="s">
        <v>29634</v>
      </c>
      <c r="C160" s="8" t="s">
        <v>29635</v>
      </c>
      <c r="D160" s="9" t="s">
        <v>29631</v>
      </c>
      <c r="E160" s="8" t="s">
        <v>4404</v>
      </c>
    </row>
    <row r="161">
      <c r="A161" s="8" t="s">
        <v>29300</v>
      </c>
      <c r="B161" s="8" t="s">
        <v>29636</v>
      </c>
      <c r="C161" s="8" t="s">
        <v>29637</v>
      </c>
      <c r="D161" s="9" t="s">
        <v>29631</v>
      </c>
      <c r="E161" s="8" t="s">
        <v>4404</v>
      </c>
    </row>
    <row r="162">
      <c r="A162" s="8" t="s">
        <v>29300</v>
      </c>
      <c r="B162" s="8" t="s">
        <v>29638</v>
      </c>
      <c r="C162" s="8" t="s">
        <v>29639</v>
      </c>
      <c r="D162" s="9" t="s">
        <v>29640</v>
      </c>
      <c r="E162" s="8" t="s">
        <v>4404</v>
      </c>
    </row>
    <row r="163">
      <c r="A163" s="8" t="s">
        <v>29300</v>
      </c>
      <c r="B163" s="8" t="s">
        <v>29641</v>
      </c>
      <c r="C163" s="8" t="s">
        <v>29642</v>
      </c>
      <c r="D163" s="9" t="s">
        <v>29640</v>
      </c>
      <c r="E163" s="8" t="s">
        <v>4404</v>
      </c>
    </row>
    <row r="164">
      <c r="A164" s="8" t="s">
        <v>29300</v>
      </c>
      <c r="B164" s="8" t="s">
        <v>29643</v>
      </c>
      <c r="C164" s="8" t="s">
        <v>29644</v>
      </c>
      <c r="D164" s="9" t="s">
        <v>29640</v>
      </c>
      <c r="E164" s="8" t="s">
        <v>4404</v>
      </c>
    </row>
    <row r="165">
      <c r="A165" s="8" t="s">
        <v>29300</v>
      </c>
      <c r="B165" s="8" t="s">
        <v>29645</v>
      </c>
      <c r="C165" s="8" t="s">
        <v>29646</v>
      </c>
      <c r="D165" s="9" t="s">
        <v>29647</v>
      </c>
      <c r="E165" s="8" t="s">
        <v>4404</v>
      </c>
    </row>
    <row r="166">
      <c r="A166" s="8" t="s">
        <v>29300</v>
      </c>
      <c r="B166" s="8" t="s">
        <v>29648</v>
      </c>
      <c r="C166" s="8" t="s">
        <v>29649</v>
      </c>
      <c r="D166" s="9" t="s">
        <v>29647</v>
      </c>
      <c r="E166" s="8" t="s">
        <v>4404</v>
      </c>
    </row>
    <row r="167">
      <c r="A167" s="8" t="s">
        <v>29300</v>
      </c>
      <c r="B167" s="8" t="s">
        <v>29650</v>
      </c>
      <c r="C167" s="8" t="s">
        <v>29651</v>
      </c>
      <c r="D167" s="9" t="s">
        <v>29647</v>
      </c>
      <c r="E167" s="8" t="s">
        <v>4404</v>
      </c>
    </row>
    <row r="168">
      <c r="A168" s="8" t="s">
        <v>29300</v>
      </c>
      <c r="B168" s="8" t="s">
        <v>29652</v>
      </c>
      <c r="C168" s="8" t="s">
        <v>29653</v>
      </c>
      <c r="D168" s="9" t="s">
        <v>29654</v>
      </c>
      <c r="E168" s="8" t="s">
        <v>4404</v>
      </c>
    </row>
    <row r="169">
      <c r="A169" s="8" t="s">
        <v>29300</v>
      </c>
      <c r="B169" s="8" t="s">
        <v>29655</v>
      </c>
      <c r="C169" s="8" t="s">
        <v>29656</v>
      </c>
      <c r="D169" s="9" t="s">
        <v>29654</v>
      </c>
      <c r="E169" s="8" t="s">
        <v>4404</v>
      </c>
    </row>
    <row r="170">
      <c r="A170" s="8" t="s">
        <v>29300</v>
      </c>
      <c r="B170" s="8" t="s">
        <v>29657</v>
      </c>
      <c r="C170" s="8" t="s">
        <v>29658</v>
      </c>
      <c r="D170" s="9" t="s">
        <v>29654</v>
      </c>
      <c r="E170" s="8" t="s">
        <v>4404</v>
      </c>
    </row>
    <row r="171">
      <c r="A171" s="8" t="s">
        <v>29300</v>
      </c>
      <c r="B171" s="8" t="s">
        <v>29659</v>
      </c>
      <c r="C171" s="8" t="s">
        <v>29660</v>
      </c>
      <c r="D171" s="9" t="s">
        <v>29654</v>
      </c>
      <c r="E171" s="8" t="s">
        <v>4404</v>
      </c>
    </row>
    <row r="172">
      <c r="A172" s="8" t="s">
        <v>29300</v>
      </c>
      <c r="B172" s="8" t="s">
        <v>29661</v>
      </c>
      <c r="C172" s="8" t="s">
        <v>29662</v>
      </c>
      <c r="D172" s="9" t="s">
        <v>29654</v>
      </c>
      <c r="E172" s="8" t="s">
        <v>4404</v>
      </c>
    </row>
    <row r="173">
      <c r="A173" s="8" t="s">
        <v>29300</v>
      </c>
      <c r="B173" s="8" t="s">
        <v>29663</v>
      </c>
      <c r="C173" s="8" t="s">
        <v>29664</v>
      </c>
      <c r="D173" s="9" t="s">
        <v>29654</v>
      </c>
      <c r="E173" s="8" t="s">
        <v>4404</v>
      </c>
    </row>
    <row r="174">
      <c r="A174" s="8" t="s">
        <v>29300</v>
      </c>
      <c r="B174" s="8" t="s">
        <v>29665</v>
      </c>
      <c r="C174" s="8" t="s">
        <v>29666</v>
      </c>
      <c r="D174" s="9" t="s">
        <v>29654</v>
      </c>
      <c r="E174" s="8" t="s">
        <v>4404</v>
      </c>
    </row>
    <row r="175">
      <c r="A175" s="8" t="s">
        <v>29300</v>
      </c>
      <c r="B175" s="8" t="s">
        <v>29667</v>
      </c>
      <c r="C175" s="8" t="s">
        <v>29668</v>
      </c>
      <c r="D175" s="9" t="s">
        <v>29654</v>
      </c>
      <c r="E175" s="8" t="s">
        <v>4404</v>
      </c>
    </row>
    <row r="176">
      <c r="A176" s="8" t="s">
        <v>29300</v>
      </c>
      <c r="B176" s="8" t="s">
        <v>29669</v>
      </c>
      <c r="C176" s="8" t="s">
        <v>29670</v>
      </c>
      <c r="D176" s="9" t="s">
        <v>29671</v>
      </c>
      <c r="E176" s="8" t="s">
        <v>4404</v>
      </c>
    </row>
    <row r="177">
      <c r="A177" s="8" t="s">
        <v>29300</v>
      </c>
      <c r="B177" s="8" t="s">
        <v>29672</v>
      </c>
      <c r="C177" s="8" t="s">
        <v>29673</v>
      </c>
      <c r="D177" s="9" t="s">
        <v>29671</v>
      </c>
      <c r="E177" s="8" t="s">
        <v>4404</v>
      </c>
    </row>
    <row r="178">
      <c r="A178" s="8" t="s">
        <v>29300</v>
      </c>
      <c r="B178" s="8" t="s">
        <v>29674</v>
      </c>
      <c r="C178" s="8" t="s">
        <v>29675</v>
      </c>
      <c r="D178" s="9" t="s">
        <v>29676</v>
      </c>
      <c r="E178" s="8" t="s">
        <v>4404</v>
      </c>
    </row>
    <row r="179">
      <c r="A179" s="8" t="s">
        <v>29300</v>
      </c>
      <c r="B179" s="8" t="s">
        <v>29677</v>
      </c>
      <c r="C179" s="8" t="s">
        <v>29678</v>
      </c>
      <c r="D179" s="9" t="s">
        <v>29676</v>
      </c>
      <c r="E179" s="8" t="s">
        <v>4404</v>
      </c>
    </row>
    <row r="180">
      <c r="A180" s="8" t="s">
        <v>29300</v>
      </c>
      <c r="B180" s="8" t="s">
        <v>29679</v>
      </c>
      <c r="C180" s="8" t="s">
        <v>29680</v>
      </c>
      <c r="D180" s="9" t="s">
        <v>29681</v>
      </c>
      <c r="E180" s="8" t="s">
        <v>4404</v>
      </c>
    </row>
    <row r="181">
      <c r="A181" s="8" t="s">
        <v>29300</v>
      </c>
      <c r="B181" s="8" t="s">
        <v>29682</v>
      </c>
      <c r="C181" s="8" t="s">
        <v>29683</v>
      </c>
      <c r="D181" s="9" t="s">
        <v>29681</v>
      </c>
      <c r="E181" s="8" t="s">
        <v>4404</v>
      </c>
    </row>
    <row r="182">
      <c r="A182" s="8" t="s">
        <v>29300</v>
      </c>
      <c r="B182" s="8" t="s">
        <v>29684</v>
      </c>
      <c r="C182" s="8" t="s">
        <v>29685</v>
      </c>
      <c r="D182" s="9" t="s">
        <v>29681</v>
      </c>
      <c r="E182" s="8" t="s">
        <v>4404</v>
      </c>
    </row>
    <row r="183">
      <c r="A183" s="8" t="s">
        <v>29300</v>
      </c>
      <c r="B183" s="8" t="s">
        <v>29686</v>
      </c>
      <c r="C183" s="8" t="s">
        <v>29687</v>
      </c>
      <c r="D183" s="9" t="s">
        <v>29681</v>
      </c>
      <c r="E183" s="8" t="s">
        <v>4404</v>
      </c>
    </row>
    <row r="184">
      <c r="A184" s="8" t="s">
        <v>29300</v>
      </c>
      <c r="B184" s="8" t="s">
        <v>29688</v>
      </c>
      <c r="C184" s="8" t="s">
        <v>29689</v>
      </c>
      <c r="D184" s="9" t="s">
        <v>29681</v>
      </c>
      <c r="E184" s="8" t="s">
        <v>4404</v>
      </c>
    </row>
    <row r="185">
      <c r="A185" s="8" t="s">
        <v>29300</v>
      </c>
      <c r="B185" s="8" t="s">
        <v>29690</v>
      </c>
      <c r="C185" s="8" t="s">
        <v>29691</v>
      </c>
      <c r="D185" s="9" t="s">
        <v>29692</v>
      </c>
      <c r="E185" s="8" t="s">
        <v>4404</v>
      </c>
    </row>
    <row r="186">
      <c r="A186" s="8" t="s">
        <v>29300</v>
      </c>
      <c r="B186" s="8" t="s">
        <v>29693</v>
      </c>
      <c r="C186" s="8" t="s">
        <v>29694</v>
      </c>
      <c r="D186" s="9" t="s">
        <v>29692</v>
      </c>
      <c r="E186" s="8" t="s">
        <v>4404</v>
      </c>
    </row>
    <row r="187">
      <c r="A187" s="8" t="s">
        <v>29300</v>
      </c>
      <c r="B187" s="8" t="s">
        <v>29695</v>
      </c>
      <c r="C187" s="8" t="s">
        <v>29696</v>
      </c>
      <c r="D187" s="9" t="s">
        <v>29692</v>
      </c>
      <c r="E187" s="8" t="s">
        <v>4404</v>
      </c>
    </row>
    <row r="188">
      <c r="A188" s="8" t="s">
        <v>29300</v>
      </c>
      <c r="B188" s="8" t="s">
        <v>29697</v>
      </c>
      <c r="C188" s="8" t="s">
        <v>29698</v>
      </c>
      <c r="D188" s="9" t="s">
        <v>29692</v>
      </c>
      <c r="E188" s="8" t="s">
        <v>4404</v>
      </c>
    </row>
    <row r="189">
      <c r="A189" s="8" t="s">
        <v>29300</v>
      </c>
      <c r="B189" s="8" t="s">
        <v>29699</v>
      </c>
      <c r="C189" s="8" t="s">
        <v>29700</v>
      </c>
      <c r="D189" s="9" t="s">
        <v>29692</v>
      </c>
      <c r="E189" s="8" t="s">
        <v>4404</v>
      </c>
    </row>
    <row r="190">
      <c r="A190" s="8" t="s">
        <v>29300</v>
      </c>
      <c r="B190" s="8" t="s">
        <v>29701</v>
      </c>
      <c r="C190" s="8" t="s">
        <v>29702</v>
      </c>
      <c r="D190" s="9" t="s">
        <v>29703</v>
      </c>
      <c r="E190" s="8" t="s">
        <v>4404</v>
      </c>
    </row>
    <row r="191">
      <c r="A191" s="8" t="s">
        <v>29300</v>
      </c>
      <c r="B191" s="8" t="s">
        <v>29704</v>
      </c>
      <c r="C191" s="8" t="s">
        <v>29705</v>
      </c>
      <c r="D191" s="9" t="s">
        <v>29703</v>
      </c>
      <c r="E191" s="8" t="s">
        <v>4404</v>
      </c>
    </row>
    <row r="192">
      <c r="A192" s="8" t="s">
        <v>29300</v>
      </c>
      <c r="B192" s="8" t="s">
        <v>29706</v>
      </c>
      <c r="C192" s="8" t="s">
        <v>29707</v>
      </c>
      <c r="D192" s="9" t="s">
        <v>29703</v>
      </c>
      <c r="E192" s="8" t="s">
        <v>4404</v>
      </c>
    </row>
    <row r="193">
      <c r="A193" s="8" t="s">
        <v>29300</v>
      </c>
      <c r="B193" s="8" t="s">
        <v>29708</v>
      </c>
      <c r="C193" s="8" t="s">
        <v>29709</v>
      </c>
      <c r="D193" s="9" t="s">
        <v>29703</v>
      </c>
      <c r="E193" s="8" t="s">
        <v>4404</v>
      </c>
    </row>
    <row r="194">
      <c r="A194" s="8" t="s">
        <v>29300</v>
      </c>
      <c r="B194" s="8" t="s">
        <v>29710</v>
      </c>
      <c r="C194" s="8" t="s">
        <v>29711</v>
      </c>
      <c r="D194" s="9" t="s">
        <v>29703</v>
      </c>
      <c r="E194" s="8" t="s">
        <v>4404</v>
      </c>
    </row>
    <row r="195">
      <c r="A195" s="8" t="s">
        <v>29300</v>
      </c>
      <c r="B195" s="8" t="s">
        <v>29712</v>
      </c>
      <c r="C195" s="8" t="s">
        <v>29713</v>
      </c>
      <c r="D195" s="9" t="s">
        <v>29703</v>
      </c>
      <c r="E195" s="8" t="s">
        <v>4404</v>
      </c>
    </row>
    <row r="196">
      <c r="A196" s="8" t="s">
        <v>29300</v>
      </c>
      <c r="B196" s="8" t="s">
        <v>29714</v>
      </c>
      <c r="C196" s="8" t="s">
        <v>29715</v>
      </c>
      <c r="D196" s="9" t="s">
        <v>29716</v>
      </c>
      <c r="E196" s="8" t="s">
        <v>4404</v>
      </c>
    </row>
    <row r="197">
      <c r="A197" s="8" t="s">
        <v>29300</v>
      </c>
      <c r="B197" s="8" t="s">
        <v>29717</v>
      </c>
      <c r="C197" s="8" t="s">
        <v>29718</v>
      </c>
      <c r="D197" s="9" t="s">
        <v>29716</v>
      </c>
      <c r="E197" s="8" t="s">
        <v>4404</v>
      </c>
    </row>
    <row r="198">
      <c r="A198" s="8" t="s">
        <v>29300</v>
      </c>
      <c r="B198" s="8" t="s">
        <v>29719</v>
      </c>
      <c r="C198" s="8" t="s">
        <v>29720</v>
      </c>
      <c r="D198" s="9" t="s">
        <v>29716</v>
      </c>
      <c r="E198" s="8" t="s">
        <v>4404</v>
      </c>
    </row>
    <row r="199">
      <c r="A199" s="8" t="s">
        <v>29300</v>
      </c>
      <c r="B199" s="8" t="s">
        <v>29721</v>
      </c>
      <c r="C199" s="8" t="s">
        <v>29722</v>
      </c>
      <c r="D199" s="9" t="s">
        <v>29716</v>
      </c>
      <c r="E199" s="8" t="s">
        <v>4404</v>
      </c>
    </row>
    <row r="200">
      <c r="A200" s="8" t="s">
        <v>29300</v>
      </c>
      <c r="B200" s="8" t="s">
        <v>29723</v>
      </c>
      <c r="C200" s="8" t="s">
        <v>29724</v>
      </c>
      <c r="D200" s="9" t="s">
        <v>29716</v>
      </c>
      <c r="E200" s="8" t="s">
        <v>4404</v>
      </c>
    </row>
    <row r="201">
      <c r="A201" s="8" t="s">
        <v>29300</v>
      </c>
      <c r="B201" s="8" t="s">
        <v>29725</v>
      </c>
      <c r="C201" s="8" t="s">
        <v>29726</v>
      </c>
      <c r="D201" s="9" t="s">
        <v>29716</v>
      </c>
      <c r="E201" s="8" t="s">
        <v>4404</v>
      </c>
    </row>
    <row r="202">
      <c r="A202" s="8" t="s">
        <v>29300</v>
      </c>
      <c r="B202" s="8" t="s">
        <v>29727</v>
      </c>
      <c r="C202" s="8" t="s">
        <v>29728</v>
      </c>
      <c r="D202" s="9" t="s">
        <v>29716</v>
      </c>
      <c r="E202" s="8" t="s">
        <v>4404</v>
      </c>
    </row>
    <row r="203">
      <c r="A203" s="8" t="s">
        <v>29300</v>
      </c>
      <c r="B203" s="8" t="s">
        <v>29729</v>
      </c>
      <c r="C203" s="8" t="s">
        <v>29730</v>
      </c>
      <c r="D203" s="9" t="s">
        <v>29716</v>
      </c>
      <c r="E203" s="8" t="s">
        <v>4404</v>
      </c>
    </row>
    <row r="204">
      <c r="A204" s="8" t="s">
        <v>29300</v>
      </c>
      <c r="B204" s="8" t="s">
        <v>29731</v>
      </c>
      <c r="C204" s="8" t="s">
        <v>29732</v>
      </c>
      <c r="D204" s="9" t="s">
        <v>29733</v>
      </c>
      <c r="E204" s="8" t="s">
        <v>4404</v>
      </c>
    </row>
    <row r="205">
      <c r="A205" s="8" t="s">
        <v>29300</v>
      </c>
      <c r="B205" s="8" t="s">
        <v>29734</v>
      </c>
      <c r="C205" s="8" t="s">
        <v>29735</v>
      </c>
      <c r="D205" s="9" t="s">
        <v>29733</v>
      </c>
      <c r="E205" s="8" t="s">
        <v>4404</v>
      </c>
    </row>
    <row r="206">
      <c r="A206" s="8" t="s">
        <v>29300</v>
      </c>
      <c r="B206" s="8" t="s">
        <v>29736</v>
      </c>
      <c r="C206" s="8" t="s">
        <v>29737</v>
      </c>
      <c r="D206" s="9" t="s">
        <v>29733</v>
      </c>
      <c r="E206" s="8" t="s">
        <v>4404</v>
      </c>
    </row>
    <row r="207">
      <c r="A207" s="8" t="s">
        <v>29300</v>
      </c>
      <c r="B207" s="8" t="s">
        <v>29738</v>
      </c>
      <c r="C207" s="8" t="s">
        <v>29739</v>
      </c>
      <c r="D207" s="9" t="s">
        <v>29733</v>
      </c>
      <c r="E207" s="8" t="s">
        <v>4404</v>
      </c>
    </row>
    <row r="208">
      <c r="A208" s="8" t="s">
        <v>29300</v>
      </c>
      <c r="B208" s="8" t="s">
        <v>29740</v>
      </c>
      <c r="C208" s="8" t="s">
        <v>29741</v>
      </c>
      <c r="D208" s="9" t="s">
        <v>29733</v>
      </c>
      <c r="E208" s="8" t="s">
        <v>4404</v>
      </c>
    </row>
    <row r="209">
      <c r="A209" s="8" t="s">
        <v>29300</v>
      </c>
      <c r="B209" s="8" t="s">
        <v>29742</v>
      </c>
      <c r="C209" s="8" t="s">
        <v>29743</v>
      </c>
      <c r="D209" s="9" t="s">
        <v>29733</v>
      </c>
      <c r="E209" s="8" t="s">
        <v>4404</v>
      </c>
    </row>
    <row r="210">
      <c r="A210" s="8" t="s">
        <v>29300</v>
      </c>
      <c r="B210" s="8" t="s">
        <v>29744</v>
      </c>
      <c r="C210" s="8" t="s">
        <v>29745</v>
      </c>
      <c r="D210" s="9" t="s">
        <v>29746</v>
      </c>
      <c r="E210" s="8" t="s">
        <v>4404</v>
      </c>
    </row>
    <row r="211">
      <c r="A211" s="8" t="s">
        <v>29300</v>
      </c>
      <c r="B211" s="8" t="s">
        <v>29747</v>
      </c>
      <c r="C211" s="8" t="s">
        <v>29748</v>
      </c>
      <c r="D211" s="9" t="s">
        <v>29746</v>
      </c>
      <c r="E211" s="8" t="s">
        <v>4404</v>
      </c>
    </row>
    <row r="212">
      <c r="A212" s="8" t="s">
        <v>29300</v>
      </c>
      <c r="B212" s="8" t="s">
        <v>29749</v>
      </c>
      <c r="C212" s="8" t="s">
        <v>29750</v>
      </c>
      <c r="D212" s="9" t="s">
        <v>29746</v>
      </c>
      <c r="E212" s="8" t="s">
        <v>4404</v>
      </c>
    </row>
    <row r="213">
      <c r="A213" s="8" t="s">
        <v>29300</v>
      </c>
      <c r="B213" s="8" t="s">
        <v>29751</v>
      </c>
      <c r="C213" s="8" t="s">
        <v>29752</v>
      </c>
      <c r="D213" s="9" t="s">
        <v>29746</v>
      </c>
      <c r="E213" s="8" t="s">
        <v>4404</v>
      </c>
    </row>
    <row r="214">
      <c r="A214" s="8" t="s">
        <v>29300</v>
      </c>
      <c r="B214" s="8" t="s">
        <v>29753</v>
      </c>
      <c r="C214" s="8" t="s">
        <v>29754</v>
      </c>
      <c r="D214" s="9" t="s">
        <v>29746</v>
      </c>
      <c r="E214" s="8" t="s">
        <v>4404</v>
      </c>
    </row>
    <row r="215">
      <c r="A215" s="8" t="s">
        <v>29300</v>
      </c>
      <c r="B215" s="8" t="s">
        <v>29755</v>
      </c>
      <c r="C215" s="8" t="s">
        <v>29756</v>
      </c>
      <c r="D215" s="9" t="s">
        <v>29746</v>
      </c>
      <c r="E215" s="8" t="s">
        <v>4404</v>
      </c>
    </row>
    <row r="216">
      <c r="A216" s="8" t="s">
        <v>29300</v>
      </c>
      <c r="B216" s="8" t="s">
        <v>29757</v>
      </c>
      <c r="C216" s="8" t="s">
        <v>29758</v>
      </c>
      <c r="D216" s="9" t="s">
        <v>29759</v>
      </c>
      <c r="E216" s="8" t="s">
        <v>4404</v>
      </c>
    </row>
    <row r="217">
      <c r="A217" s="8" t="s">
        <v>29300</v>
      </c>
      <c r="B217" s="8" t="s">
        <v>29760</v>
      </c>
      <c r="C217" s="8" t="s">
        <v>29761</v>
      </c>
      <c r="D217" s="9" t="s">
        <v>29759</v>
      </c>
      <c r="E217" s="8" t="s">
        <v>4404</v>
      </c>
    </row>
    <row r="218">
      <c r="A218" s="8" t="s">
        <v>29300</v>
      </c>
      <c r="B218" s="8" t="s">
        <v>29762</v>
      </c>
      <c r="C218" s="8" t="s">
        <v>29763</v>
      </c>
      <c r="D218" s="9" t="s">
        <v>29759</v>
      </c>
      <c r="E218" s="8" t="s">
        <v>4404</v>
      </c>
    </row>
    <row r="219">
      <c r="A219" s="8" t="s">
        <v>29300</v>
      </c>
      <c r="B219" s="8" t="s">
        <v>29764</v>
      </c>
      <c r="C219" s="8" t="s">
        <v>29765</v>
      </c>
      <c r="D219" s="9" t="s">
        <v>29759</v>
      </c>
      <c r="E219" s="8" t="s">
        <v>4404</v>
      </c>
    </row>
    <row r="220">
      <c r="A220" s="8" t="s">
        <v>29300</v>
      </c>
      <c r="B220" s="8" t="s">
        <v>29766</v>
      </c>
      <c r="C220" s="8" t="s">
        <v>29767</v>
      </c>
      <c r="D220" s="9" t="s">
        <v>29759</v>
      </c>
      <c r="E220" s="8" t="s">
        <v>4404</v>
      </c>
    </row>
    <row r="221">
      <c r="A221" s="8" t="s">
        <v>29300</v>
      </c>
      <c r="B221" s="8" t="s">
        <v>29768</v>
      </c>
      <c r="C221" s="8" t="s">
        <v>29769</v>
      </c>
      <c r="D221" s="9" t="s">
        <v>29770</v>
      </c>
      <c r="E221" s="8" t="s">
        <v>4404</v>
      </c>
    </row>
    <row r="222">
      <c r="A222" s="8" t="s">
        <v>29300</v>
      </c>
      <c r="B222" s="8" t="s">
        <v>29771</v>
      </c>
      <c r="C222" s="8" t="s">
        <v>29772</v>
      </c>
      <c r="D222" s="9" t="s">
        <v>29770</v>
      </c>
      <c r="E222" s="8" t="s">
        <v>4404</v>
      </c>
    </row>
    <row r="223">
      <c r="A223" s="8" t="s">
        <v>29300</v>
      </c>
      <c r="B223" s="8" t="s">
        <v>29773</v>
      </c>
      <c r="C223" s="8" t="s">
        <v>29774</v>
      </c>
      <c r="D223" s="9" t="s">
        <v>29770</v>
      </c>
      <c r="E223" s="8" t="s">
        <v>4404</v>
      </c>
    </row>
    <row r="224">
      <c r="A224" s="8" t="s">
        <v>29300</v>
      </c>
      <c r="B224" s="8" t="s">
        <v>29775</v>
      </c>
      <c r="C224" s="8" t="s">
        <v>29776</v>
      </c>
      <c r="D224" s="9" t="s">
        <v>29770</v>
      </c>
      <c r="E224" s="8" t="s">
        <v>4404</v>
      </c>
    </row>
    <row r="225">
      <c r="A225" s="8" t="s">
        <v>29300</v>
      </c>
      <c r="B225" s="8" t="s">
        <v>29777</v>
      </c>
      <c r="C225" s="8" t="s">
        <v>29778</v>
      </c>
      <c r="D225" s="9" t="s">
        <v>29770</v>
      </c>
      <c r="E225" s="8" t="s">
        <v>4404</v>
      </c>
    </row>
    <row r="226">
      <c r="A226" s="8" t="s">
        <v>29300</v>
      </c>
      <c r="B226" s="8" t="s">
        <v>29779</v>
      </c>
      <c r="C226" s="8" t="s">
        <v>29396</v>
      </c>
      <c r="D226" s="9" t="s">
        <v>29780</v>
      </c>
      <c r="E226" s="8" t="s">
        <v>4404</v>
      </c>
    </row>
    <row r="227">
      <c r="A227" s="8" t="s">
        <v>29300</v>
      </c>
      <c r="B227" s="8" t="s">
        <v>29781</v>
      </c>
      <c r="C227" s="8" t="s">
        <v>29782</v>
      </c>
      <c r="D227" s="9" t="s">
        <v>29783</v>
      </c>
      <c r="E227" s="8" t="s">
        <v>4404</v>
      </c>
    </row>
    <row r="228">
      <c r="A228" s="8" t="s">
        <v>29300</v>
      </c>
      <c r="B228" s="8" t="s">
        <v>29784</v>
      </c>
      <c r="C228" s="8" t="s">
        <v>29785</v>
      </c>
      <c r="D228" s="9" t="s">
        <v>29783</v>
      </c>
      <c r="E228" s="8" t="s">
        <v>4404</v>
      </c>
    </row>
    <row r="229">
      <c r="A229" s="8" t="s">
        <v>29300</v>
      </c>
      <c r="B229" s="8" t="s">
        <v>29786</v>
      </c>
      <c r="C229" s="8" t="s">
        <v>29787</v>
      </c>
      <c r="D229" s="9" t="s">
        <v>29783</v>
      </c>
      <c r="E229" s="8" t="s">
        <v>4404</v>
      </c>
    </row>
    <row r="230">
      <c r="A230" s="8" t="s">
        <v>29300</v>
      </c>
      <c r="B230" s="8" t="s">
        <v>29788</v>
      </c>
      <c r="C230" s="8" t="s">
        <v>29789</v>
      </c>
      <c r="D230" s="9" t="s">
        <v>29783</v>
      </c>
      <c r="E230" s="8" t="s">
        <v>4404</v>
      </c>
    </row>
    <row r="231">
      <c r="A231" s="8" t="s">
        <v>29300</v>
      </c>
      <c r="B231" s="8" t="s">
        <v>29790</v>
      </c>
      <c r="C231" s="8" t="s">
        <v>29791</v>
      </c>
      <c r="D231" s="9" t="s">
        <v>29783</v>
      </c>
      <c r="E231" s="8" t="s">
        <v>4404</v>
      </c>
    </row>
    <row r="232">
      <c r="A232" s="8" t="s">
        <v>29300</v>
      </c>
      <c r="B232" s="8" t="s">
        <v>29792</v>
      </c>
      <c r="C232" s="8" t="s">
        <v>29398</v>
      </c>
      <c r="D232" s="9" t="s">
        <v>29783</v>
      </c>
      <c r="E232" s="8" t="s">
        <v>4404</v>
      </c>
    </row>
    <row r="233">
      <c r="A233" s="8" t="s">
        <v>29300</v>
      </c>
      <c r="B233" s="8" t="s">
        <v>29793</v>
      </c>
      <c r="C233" s="8" t="s">
        <v>29794</v>
      </c>
      <c r="D233" s="9" t="s">
        <v>29795</v>
      </c>
      <c r="E233" s="8" t="s">
        <v>4404</v>
      </c>
    </row>
    <row r="234">
      <c r="A234" s="8" t="s">
        <v>29300</v>
      </c>
      <c r="B234" s="8" t="s">
        <v>29796</v>
      </c>
      <c r="C234" s="8" t="s">
        <v>29797</v>
      </c>
      <c r="D234" s="9" t="s">
        <v>29795</v>
      </c>
      <c r="E234" s="8" t="s">
        <v>4404</v>
      </c>
    </row>
    <row r="235">
      <c r="A235" s="8" t="s">
        <v>29300</v>
      </c>
      <c r="B235" s="8" t="s">
        <v>29798</v>
      </c>
      <c r="C235" s="8" t="s">
        <v>29799</v>
      </c>
      <c r="D235" s="9" t="s">
        <v>29800</v>
      </c>
      <c r="E235" s="8" t="s">
        <v>4404</v>
      </c>
    </row>
    <row r="236">
      <c r="A236" s="8" t="s">
        <v>29300</v>
      </c>
      <c r="B236" s="8" t="s">
        <v>29801</v>
      </c>
      <c r="C236" s="8" t="s">
        <v>29802</v>
      </c>
      <c r="D236" s="9" t="s">
        <v>29800</v>
      </c>
      <c r="E236" s="8" t="s">
        <v>4404</v>
      </c>
    </row>
    <row r="237">
      <c r="A237" s="8" t="s">
        <v>29300</v>
      </c>
      <c r="B237" s="8" t="s">
        <v>29803</v>
      </c>
      <c r="C237" s="8" t="s">
        <v>29804</v>
      </c>
      <c r="D237" s="9" t="s">
        <v>29800</v>
      </c>
      <c r="E237" s="8" t="s">
        <v>4404</v>
      </c>
    </row>
    <row r="238">
      <c r="A238" s="8" t="s">
        <v>29300</v>
      </c>
      <c r="B238" s="8" t="s">
        <v>29805</v>
      </c>
      <c r="C238" s="8" t="s">
        <v>29405</v>
      </c>
      <c r="D238" s="9" t="s">
        <v>29806</v>
      </c>
      <c r="E238" s="8" t="s">
        <v>4404</v>
      </c>
    </row>
    <row r="239">
      <c r="A239" s="8" t="s">
        <v>29300</v>
      </c>
      <c r="B239" s="8" t="s">
        <v>29807</v>
      </c>
      <c r="C239" s="8" t="s">
        <v>29408</v>
      </c>
      <c r="D239" s="9" t="s">
        <v>29808</v>
      </c>
      <c r="E239" s="8" t="s">
        <v>4404</v>
      </c>
    </row>
    <row r="240">
      <c r="A240" s="8" t="s">
        <v>29300</v>
      </c>
      <c r="B240" s="8" t="s">
        <v>29809</v>
      </c>
      <c r="C240" s="8" t="s">
        <v>29810</v>
      </c>
      <c r="D240" s="9" t="s">
        <v>29811</v>
      </c>
      <c r="E240" s="8" t="s">
        <v>4404</v>
      </c>
    </row>
    <row r="241">
      <c r="A241" s="8" t="s">
        <v>29300</v>
      </c>
      <c r="B241" s="8" t="s">
        <v>29812</v>
      </c>
      <c r="C241" s="8" t="s">
        <v>29813</v>
      </c>
      <c r="D241" s="9" t="s">
        <v>29811</v>
      </c>
      <c r="E241" s="8" t="s">
        <v>4404</v>
      </c>
    </row>
    <row r="242">
      <c r="A242" s="8" t="s">
        <v>29300</v>
      </c>
      <c r="B242" s="8" t="s">
        <v>29814</v>
      </c>
      <c r="C242" s="8" t="s">
        <v>29815</v>
      </c>
      <c r="D242" s="9" t="s">
        <v>29811</v>
      </c>
      <c r="E242" s="8" t="s">
        <v>4404</v>
      </c>
    </row>
    <row r="243">
      <c r="A243" s="8" t="s">
        <v>29300</v>
      </c>
      <c r="B243" s="8" t="s">
        <v>29816</v>
      </c>
      <c r="C243" s="8" t="s">
        <v>29412</v>
      </c>
      <c r="D243" s="9" t="s">
        <v>29817</v>
      </c>
      <c r="E243" s="8" t="s">
        <v>4404</v>
      </c>
    </row>
    <row r="244">
      <c r="A244" s="8" t="s">
        <v>29300</v>
      </c>
      <c r="B244" s="8" t="s">
        <v>29818</v>
      </c>
      <c r="C244" s="8" t="s">
        <v>29819</v>
      </c>
      <c r="D244" s="9" t="s">
        <v>29820</v>
      </c>
      <c r="E244" s="8" t="s">
        <v>4404</v>
      </c>
    </row>
    <row r="245">
      <c r="A245" s="8" t="s">
        <v>29300</v>
      </c>
      <c r="B245" s="8" t="s">
        <v>29821</v>
      </c>
      <c r="C245" s="8" t="s">
        <v>29414</v>
      </c>
      <c r="D245" s="9" t="s">
        <v>29820</v>
      </c>
      <c r="E245" s="8" t="s">
        <v>4404</v>
      </c>
    </row>
    <row r="246">
      <c r="A246" s="8" t="s">
        <v>29300</v>
      </c>
      <c r="B246" s="8" t="s">
        <v>29822</v>
      </c>
      <c r="C246" s="8" t="s">
        <v>29823</v>
      </c>
      <c r="D246" s="9" t="s">
        <v>29824</v>
      </c>
      <c r="E246" s="8" t="s">
        <v>4404</v>
      </c>
    </row>
    <row r="247">
      <c r="A247" s="8" t="s">
        <v>29300</v>
      </c>
      <c r="B247" s="8" t="s">
        <v>29825</v>
      </c>
      <c r="C247" s="8" t="s">
        <v>29826</v>
      </c>
      <c r="D247" s="9" t="s">
        <v>29824</v>
      </c>
      <c r="E247" s="8" t="s">
        <v>4404</v>
      </c>
    </row>
    <row r="248">
      <c r="A248" s="8" t="s">
        <v>29300</v>
      </c>
      <c r="B248" s="8" t="s">
        <v>29827</v>
      </c>
      <c r="C248" s="8" t="s">
        <v>29828</v>
      </c>
      <c r="D248" s="9" t="s">
        <v>29824</v>
      </c>
      <c r="E248" s="8" t="s">
        <v>4404</v>
      </c>
    </row>
    <row r="249">
      <c r="A249" s="8" t="s">
        <v>29300</v>
      </c>
      <c r="B249" s="8" t="s">
        <v>29829</v>
      </c>
      <c r="C249" s="8" t="s">
        <v>29830</v>
      </c>
      <c r="D249" s="9" t="s">
        <v>29831</v>
      </c>
      <c r="E249" s="8" t="s">
        <v>4404</v>
      </c>
    </row>
    <row r="250">
      <c r="A250" s="8" t="s">
        <v>29300</v>
      </c>
      <c r="B250" s="8" t="s">
        <v>29832</v>
      </c>
      <c r="C250" s="8" t="s">
        <v>29833</v>
      </c>
      <c r="D250" s="9" t="s">
        <v>29831</v>
      </c>
      <c r="E250" s="8" t="s">
        <v>4404</v>
      </c>
    </row>
    <row r="251">
      <c r="A251" s="8" t="s">
        <v>29300</v>
      </c>
      <c r="B251" s="8" t="s">
        <v>29834</v>
      </c>
      <c r="C251" s="8" t="s">
        <v>29835</v>
      </c>
      <c r="D251" s="9" t="s">
        <v>29831</v>
      </c>
      <c r="E251" s="8" t="s">
        <v>4404</v>
      </c>
    </row>
    <row r="252">
      <c r="A252" s="8" t="s">
        <v>29300</v>
      </c>
      <c r="B252" s="8" t="s">
        <v>29836</v>
      </c>
      <c r="C252" s="8" t="s">
        <v>29837</v>
      </c>
      <c r="D252" s="9" t="s">
        <v>29831</v>
      </c>
      <c r="E252" s="8" t="s">
        <v>4404</v>
      </c>
    </row>
    <row r="253">
      <c r="A253" s="8" t="s">
        <v>29300</v>
      </c>
      <c r="B253" s="8" t="s">
        <v>29838</v>
      </c>
      <c r="C253" s="8" t="s">
        <v>29839</v>
      </c>
      <c r="D253" s="9" t="s">
        <v>29840</v>
      </c>
      <c r="E253" s="8" t="s">
        <v>4404</v>
      </c>
    </row>
    <row r="254">
      <c r="A254" s="8" t="s">
        <v>29300</v>
      </c>
      <c r="B254" s="8" t="s">
        <v>29841</v>
      </c>
      <c r="C254" s="8" t="s">
        <v>29842</v>
      </c>
      <c r="D254" s="9" t="s">
        <v>29840</v>
      </c>
      <c r="E254" s="8" t="s">
        <v>4404</v>
      </c>
    </row>
    <row r="255">
      <c r="A255" s="8" t="s">
        <v>29300</v>
      </c>
      <c r="B255" s="8" t="s">
        <v>29843</v>
      </c>
      <c r="C255" s="8" t="s">
        <v>29844</v>
      </c>
      <c r="D255" s="9" t="s">
        <v>29840</v>
      </c>
      <c r="E255" s="8" t="s">
        <v>4404</v>
      </c>
    </row>
    <row r="256">
      <c r="A256" s="8" t="s">
        <v>29300</v>
      </c>
      <c r="B256" s="8" t="s">
        <v>29845</v>
      </c>
      <c r="C256" s="8" t="s">
        <v>29846</v>
      </c>
      <c r="D256" s="9" t="s">
        <v>29840</v>
      </c>
      <c r="E256" s="8" t="s">
        <v>4404</v>
      </c>
    </row>
    <row r="257">
      <c r="A257" s="8" t="s">
        <v>29300</v>
      </c>
      <c r="B257" s="8" t="s">
        <v>29847</v>
      </c>
      <c r="C257" s="8" t="s">
        <v>29848</v>
      </c>
      <c r="D257" s="9" t="s">
        <v>29849</v>
      </c>
      <c r="E257" s="8" t="s">
        <v>4404</v>
      </c>
    </row>
    <row r="258">
      <c r="A258" s="8" t="s">
        <v>29300</v>
      </c>
      <c r="B258" s="8" t="s">
        <v>29850</v>
      </c>
      <c r="C258" s="8" t="s">
        <v>29851</v>
      </c>
      <c r="D258" s="9" t="s">
        <v>29849</v>
      </c>
      <c r="E258" s="8" t="s">
        <v>4404</v>
      </c>
    </row>
    <row r="259">
      <c r="A259" s="8" t="s">
        <v>29300</v>
      </c>
      <c r="B259" s="8" t="s">
        <v>29852</v>
      </c>
      <c r="C259" s="8" t="s">
        <v>29853</v>
      </c>
      <c r="D259" s="9" t="s">
        <v>29849</v>
      </c>
      <c r="E259" s="8" t="s">
        <v>4404</v>
      </c>
    </row>
    <row r="260">
      <c r="A260" s="8" t="s">
        <v>29300</v>
      </c>
      <c r="B260" s="8" t="s">
        <v>29854</v>
      </c>
      <c r="C260" s="8" t="s">
        <v>29855</v>
      </c>
      <c r="D260" s="9" t="s">
        <v>29849</v>
      </c>
      <c r="E260" s="8" t="s">
        <v>4404</v>
      </c>
    </row>
    <row r="261">
      <c r="A261" s="8" t="s">
        <v>29300</v>
      </c>
      <c r="B261" s="8" t="s">
        <v>29856</v>
      </c>
      <c r="C261" s="8" t="s">
        <v>29857</v>
      </c>
      <c r="D261" s="9" t="s">
        <v>29849</v>
      </c>
      <c r="E261" s="8" t="s">
        <v>4404</v>
      </c>
    </row>
    <row r="262">
      <c r="A262" s="8" t="s">
        <v>29300</v>
      </c>
      <c r="B262" s="8" t="s">
        <v>29858</v>
      </c>
      <c r="C262" s="8" t="s">
        <v>29859</v>
      </c>
      <c r="D262" s="9" t="s">
        <v>29849</v>
      </c>
      <c r="E262" s="8" t="s">
        <v>4404</v>
      </c>
    </row>
    <row r="263">
      <c r="A263" s="8" t="s">
        <v>29300</v>
      </c>
      <c r="B263" s="8" t="s">
        <v>29860</v>
      </c>
      <c r="C263" s="8" t="s">
        <v>29861</v>
      </c>
      <c r="D263" s="9" t="s">
        <v>29849</v>
      </c>
      <c r="E263" s="8" t="s">
        <v>4404</v>
      </c>
    </row>
    <row r="264">
      <c r="A264" s="8" t="s">
        <v>29300</v>
      </c>
      <c r="B264" s="8" t="s">
        <v>29862</v>
      </c>
      <c r="C264" s="8" t="s">
        <v>29863</v>
      </c>
      <c r="D264" s="9" t="s">
        <v>29849</v>
      </c>
      <c r="E264" s="8" t="s">
        <v>4404</v>
      </c>
    </row>
    <row r="265">
      <c r="A265" s="8" t="s">
        <v>29300</v>
      </c>
      <c r="B265" s="8" t="s">
        <v>29864</v>
      </c>
      <c r="C265" s="8" t="s">
        <v>29865</v>
      </c>
      <c r="D265" s="9" t="s">
        <v>29849</v>
      </c>
      <c r="E265" s="8" t="s">
        <v>4404</v>
      </c>
    </row>
    <row r="266">
      <c r="A266" s="8" t="s">
        <v>29300</v>
      </c>
      <c r="B266" s="8" t="s">
        <v>29866</v>
      </c>
      <c r="C266" s="8" t="s">
        <v>29867</v>
      </c>
      <c r="D266" s="9" t="s">
        <v>29868</v>
      </c>
      <c r="E266" s="8" t="s">
        <v>4404</v>
      </c>
    </row>
    <row r="267">
      <c r="A267" s="8" t="s">
        <v>29300</v>
      </c>
      <c r="B267" s="8" t="s">
        <v>29869</v>
      </c>
      <c r="C267" s="8" t="s">
        <v>29870</v>
      </c>
      <c r="D267" s="9" t="s">
        <v>29868</v>
      </c>
      <c r="E267" s="8" t="s">
        <v>4404</v>
      </c>
    </row>
    <row r="268">
      <c r="A268" s="8" t="s">
        <v>29300</v>
      </c>
      <c r="B268" s="8" t="s">
        <v>29871</v>
      </c>
      <c r="C268" s="8" t="s">
        <v>29872</v>
      </c>
      <c r="D268" s="9" t="s">
        <v>29868</v>
      </c>
      <c r="E268" s="8" t="s">
        <v>4404</v>
      </c>
    </row>
    <row r="269">
      <c r="A269" s="8" t="s">
        <v>29300</v>
      </c>
      <c r="B269" s="8" t="s">
        <v>29873</v>
      </c>
      <c r="C269" s="8" t="s">
        <v>29874</v>
      </c>
      <c r="D269" s="9" t="s">
        <v>29868</v>
      </c>
      <c r="E269" s="8" t="s">
        <v>4404</v>
      </c>
    </row>
    <row r="270">
      <c r="A270" s="8" t="s">
        <v>29300</v>
      </c>
      <c r="B270" s="8" t="s">
        <v>29875</v>
      </c>
      <c r="C270" s="8" t="s">
        <v>29876</v>
      </c>
      <c r="D270" s="9" t="s">
        <v>29868</v>
      </c>
      <c r="E270" s="8" t="s">
        <v>4404</v>
      </c>
    </row>
    <row r="271">
      <c r="A271" s="8" t="s">
        <v>29300</v>
      </c>
      <c r="B271" s="8" t="s">
        <v>29877</v>
      </c>
      <c r="C271" s="8" t="s">
        <v>29878</v>
      </c>
      <c r="D271" s="9" t="s">
        <v>29868</v>
      </c>
      <c r="E271" s="8" t="s">
        <v>4404</v>
      </c>
    </row>
    <row r="272">
      <c r="A272" s="8" t="s">
        <v>29300</v>
      </c>
      <c r="B272" s="8" t="s">
        <v>29879</v>
      </c>
      <c r="C272" s="8" t="s">
        <v>29880</v>
      </c>
      <c r="D272" s="9" t="s">
        <v>29868</v>
      </c>
      <c r="E272" s="8" t="s">
        <v>4404</v>
      </c>
    </row>
    <row r="273">
      <c r="A273" s="8" t="s">
        <v>29300</v>
      </c>
      <c r="B273" s="8" t="s">
        <v>29881</v>
      </c>
      <c r="C273" s="8" t="s">
        <v>29882</v>
      </c>
      <c r="D273" s="9" t="s">
        <v>29868</v>
      </c>
      <c r="E273" s="8" t="s">
        <v>4404</v>
      </c>
    </row>
    <row r="274">
      <c r="A274" s="8" t="s">
        <v>29300</v>
      </c>
      <c r="B274" s="8" t="s">
        <v>29883</v>
      </c>
      <c r="C274" s="8" t="s">
        <v>29884</v>
      </c>
      <c r="D274" s="9" t="s">
        <v>29868</v>
      </c>
      <c r="E274" s="8" t="s">
        <v>4404</v>
      </c>
    </row>
    <row r="275">
      <c r="A275" s="8" t="s">
        <v>29300</v>
      </c>
      <c r="B275" s="8" t="s">
        <v>29885</v>
      </c>
      <c r="C275" s="8" t="s">
        <v>29886</v>
      </c>
      <c r="D275" s="9" t="s">
        <v>29887</v>
      </c>
      <c r="E275" s="8" t="s">
        <v>4404</v>
      </c>
    </row>
    <row r="276">
      <c r="A276" s="8" t="s">
        <v>29300</v>
      </c>
      <c r="B276" s="8" t="s">
        <v>29888</v>
      </c>
      <c r="C276" s="8" t="s">
        <v>29889</v>
      </c>
      <c r="D276" s="9" t="s">
        <v>29887</v>
      </c>
      <c r="E276" s="8" t="s">
        <v>4404</v>
      </c>
    </row>
    <row r="277">
      <c r="A277" s="8" t="s">
        <v>29300</v>
      </c>
      <c r="B277" s="8" t="s">
        <v>29890</v>
      </c>
      <c r="C277" s="8" t="s">
        <v>29891</v>
      </c>
      <c r="D277" s="9" t="s">
        <v>29887</v>
      </c>
      <c r="E277" s="8" t="s">
        <v>4404</v>
      </c>
    </row>
    <row r="278">
      <c r="A278" s="8" t="s">
        <v>29300</v>
      </c>
      <c r="B278" s="8" t="s">
        <v>29892</v>
      </c>
      <c r="C278" s="8" t="s">
        <v>29893</v>
      </c>
      <c r="D278" s="9" t="s">
        <v>29887</v>
      </c>
      <c r="E278" s="8" t="s">
        <v>4404</v>
      </c>
    </row>
    <row r="279">
      <c r="A279" s="8" t="s">
        <v>29300</v>
      </c>
      <c r="B279" s="8" t="s">
        <v>29894</v>
      </c>
      <c r="C279" s="8" t="s">
        <v>29895</v>
      </c>
      <c r="D279" s="9" t="s">
        <v>29887</v>
      </c>
      <c r="E279" s="8" t="s">
        <v>4404</v>
      </c>
    </row>
    <row r="280">
      <c r="A280" s="8" t="s">
        <v>29300</v>
      </c>
      <c r="B280" s="8" t="s">
        <v>29896</v>
      </c>
      <c r="C280" s="8" t="s">
        <v>29897</v>
      </c>
      <c r="D280" s="9" t="s">
        <v>29898</v>
      </c>
      <c r="E280" s="8" t="s">
        <v>4404</v>
      </c>
    </row>
    <row r="281">
      <c r="A281" s="8" t="s">
        <v>29300</v>
      </c>
      <c r="B281" s="8" t="s">
        <v>29899</v>
      </c>
      <c r="C281" s="8" t="s">
        <v>29900</v>
      </c>
      <c r="D281" s="9" t="s">
        <v>29898</v>
      </c>
      <c r="E281" s="8" t="s">
        <v>4404</v>
      </c>
    </row>
    <row r="282">
      <c r="A282" s="8" t="s">
        <v>29300</v>
      </c>
      <c r="B282" s="8" t="s">
        <v>29901</v>
      </c>
      <c r="C282" s="8" t="s">
        <v>29902</v>
      </c>
      <c r="D282" s="9" t="s">
        <v>29898</v>
      </c>
      <c r="E282" s="8" t="s">
        <v>4404</v>
      </c>
    </row>
    <row r="283">
      <c r="A283" s="8" t="s">
        <v>29300</v>
      </c>
      <c r="B283" s="8" t="s">
        <v>29903</v>
      </c>
      <c r="C283" s="8" t="s">
        <v>29904</v>
      </c>
      <c r="D283" s="9" t="s">
        <v>29898</v>
      </c>
      <c r="E283" s="8" t="s">
        <v>4404</v>
      </c>
    </row>
    <row r="284">
      <c r="A284" s="8" t="s">
        <v>29300</v>
      </c>
      <c r="B284" s="8" t="s">
        <v>29905</v>
      </c>
      <c r="C284" s="8" t="s">
        <v>29906</v>
      </c>
      <c r="D284" s="9" t="s">
        <v>29907</v>
      </c>
      <c r="E284" s="8" t="s">
        <v>4404</v>
      </c>
    </row>
    <row r="285">
      <c r="A285" s="8" t="s">
        <v>29300</v>
      </c>
      <c r="B285" s="8" t="s">
        <v>29908</v>
      </c>
      <c r="C285" s="8" t="s">
        <v>29909</v>
      </c>
      <c r="D285" s="9" t="s">
        <v>29907</v>
      </c>
      <c r="E285" s="8" t="s">
        <v>4404</v>
      </c>
    </row>
    <row r="286">
      <c r="A286" s="8" t="s">
        <v>29300</v>
      </c>
      <c r="B286" s="8" t="s">
        <v>29910</v>
      </c>
      <c r="C286" s="8" t="s">
        <v>29911</v>
      </c>
      <c r="D286" s="9" t="s">
        <v>29907</v>
      </c>
      <c r="E286" s="8" t="s">
        <v>4404</v>
      </c>
    </row>
    <row r="287">
      <c r="A287" s="8" t="s">
        <v>29300</v>
      </c>
      <c r="B287" s="8" t="s">
        <v>29912</v>
      </c>
      <c r="C287" s="8" t="s">
        <v>29913</v>
      </c>
      <c r="D287" s="9" t="s">
        <v>29914</v>
      </c>
      <c r="E287" s="8" t="s">
        <v>4404</v>
      </c>
    </row>
    <row r="288">
      <c r="A288" s="8" t="s">
        <v>29300</v>
      </c>
      <c r="B288" s="8" t="s">
        <v>29915</v>
      </c>
      <c r="C288" s="8" t="s">
        <v>29916</v>
      </c>
      <c r="D288" s="9" t="s">
        <v>29914</v>
      </c>
      <c r="E288" s="8" t="s">
        <v>4404</v>
      </c>
    </row>
    <row r="289">
      <c r="A289" s="8" t="s">
        <v>29300</v>
      </c>
      <c r="B289" s="8" t="s">
        <v>29917</v>
      </c>
      <c r="C289" s="8" t="s">
        <v>29918</v>
      </c>
      <c r="D289" s="9" t="s">
        <v>29914</v>
      </c>
      <c r="E289" s="8" t="s">
        <v>4404</v>
      </c>
    </row>
    <row r="290">
      <c r="A290" s="8" t="s">
        <v>29300</v>
      </c>
      <c r="B290" s="8" t="s">
        <v>29919</v>
      </c>
      <c r="C290" s="8" t="s">
        <v>29920</v>
      </c>
      <c r="D290" s="9" t="s">
        <v>29914</v>
      </c>
      <c r="E290" s="8" t="s">
        <v>4404</v>
      </c>
    </row>
    <row r="291">
      <c r="A291" s="8" t="s">
        <v>29300</v>
      </c>
      <c r="B291" s="8" t="s">
        <v>29921</v>
      </c>
      <c r="C291" s="8" t="s">
        <v>29922</v>
      </c>
      <c r="D291" s="9" t="s">
        <v>29914</v>
      </c>
      <c r="E291" s="8" t="s">
        <v>4404</v>
      </c>
    </row>
    <row r="292">
      <c r="A292" s="8" t="s">
        <v>29300</v>
      </c>
      <c r="B292" s="8" t="s">
        <v>29923</v>
      </c>
      <c r="C292" s="8" t="s">
        <v>29924</v>
      </c>
      <c r="D292" s="9" t="s">
        <v>29925</v>
      </c>
      <c r="E292" s="8" t="s">
        <v>4404</v>
      </c>
    </row>
    <row r="293">
      <c r="A293" s="8" t="s">
        <v>29300</v>
      </c>
      <c r="B293" s="8" t="s">
        <v>29926</v>
      </c>
      <c r="C293" s="8" t="s">
        <v>29927</v>
      </c>
      <c r="D293" s="9" t="s">
        <v>29925</v>
      </c>
      <c r="E293" s="8" t="s">
        <v>4404</v>
      </c>
    </row>
    <row r="294">
      <c r="A294" s="8" t="s">
        <v>29300</v>
      </c>
      <c r="B294" s="8" t="s">
        <v>29928</v>
      </c>
      <c r="C294" s="8" t="s">
        <v>29929</v>
      </c>
      <c r="D294" s="9" t="s">
        <v>29930</v>
      </c>
      <c r="E294" s="8" t="s">
        <v>4404</v>
      </c>
    </row>
    <row r="295">
      <c r="A295" s="8" t="s">
        <v>29300</v>
      </c>
      <c r="B295" s="8" t="s">
        <v>29931</v>
      </c>
      <c r="C295" s="8" t="s">
        <v>29932</v>
      </c>
      <c r="D295" s="9" t="s">
        <v>29930</v>
      </c>
      <c r="E295" s="8" t="s">
        <v>4404</v>
      </c>
    </row>
    <row r="296">
      <c r="A296" s="8" t="s">
        <v>29300</v>
      </c>
      <c r="B296" s="8" t="s">
        <v>29933</v>
      </c>
      <c r="C296" s="8" t="s">
        <v>29934</v>
      </c>
      <c r="D296" s="9" t="s">
        <v>29935</v>
      </c>
      <c r="E296" s="8" t="s">
        <v>4404</v>
      </c>
    </row>
    <row r="297">
      <c r="A297" s="8" t="s">
        <v>29300</v>
      </c>
      <c r="B297" s="8" t="s">
        <v>29936</v>
      </c>
      <c r="C297" s="8" t="s">
        <v>29937</v>
      </c>
      <c r="D297" s="9" t="s">
        <v>29935</v>
      </c>
      <c r="E297" s="8" t="s">
        <v>4404</v>
      </c>
    </row>
    <row r="298">
      <c r="A298" s="8" t="s">
        <v>29300</v>
      </c>
      <c r="B298" s="8" t="s">
        <v>29938</v>
      </c>
      <c r="C298" s="8" t="s">
        <v>29939</v>
      </c>
      <c r="D298" s="9" t="s">
        <v>29940</v>
      </c>
      <c r="E298" s="8" t="s">
        <v>4404</v>
      </c>
    </row>
    <row r="299">
      <c r="A299" s="8" t="s">
        <v>29300</v>
      </c>
      <c r="B299" s="8" t="s">
        <v>29941</v>
      </c>
      <c r="C299" s="8" t="s">
        <v>29942</v>
      </c>
      <c r="D299" s="9" t="s">
        <v>29940</v>
      </c>
      <c r="E299" s="8" t="s">
        <v>4404</v>
      </c>
    </row>
    <row r="300">
      <c r="A300" s="8" t="s">
        <v>29300</v>
      </c>
      <c r="B300" s="8" t="s">
        <v>29943</v>
      </c>
      <c r="C300" s="8" t="s">
        <v>29944</v>
      </c>
      <c r="D300" s="9" t="s">
        <v>29945</v>
      </c>
      <c r="E300" s="8" t="s">
        <v>4404</v>
      </c>
    </row>
    <row r="301">
      <c r="A301" s="8" t="s">
        <v>29300</v>
      </c>
      <c r="B301" s="8" t="s">
        <v>29946</v>
      </c>
      <c r="C301" s="8" t="s">
        <v>29947</v>
      </c>
      <c r="D301" s="9" t="s">
        <v>29945</v>
      </c>
      <c r="E301" s="8" t="s">
        <v>4404</v>
      </c>
    </row>
    <row r="302">
      <c r="A302" s="8" t="s">
        <v>29300</v>
      </c>
      <c r="B302" s="8" t="s">
        <v>29948</v>
      </c>
      <c r="C302" s="8" t="s">
        <v>29949</v>
      </c>
      <c r="D302" s="9" t="s">
        <v>29950</v>
      </c>
      <c r="E302" s="8" t="s">
        <v>4404</v>
      </c>
    </row>
    <row r="303">
      <c r="A303" s="8" t="s">
        <v>29300</v>
      </c>
      <c r="B303" s="8" t="s">
        <v>29951</v>
      </c>
      <c r="C303" s="8" t="s">
        <v>29952</v>
      </c>
      <c r="D303" s="9" t="s">
        <v>29950</v>
      </c>
      <c r="E303" s="8" t="s">
        <v>4404</v>
      </c>
    </row>
    <row r="304">
      <c r="A304" s="8" t="s">
        <v>29300</v>
      </c>
      <c r="B304" s="8" t="s">
        <v>29953</v>
      </c>
      <c r="C304" s="8" t="s">
        <v>29954</v>
      </c>
      <c r="D304" s="9" t="s">
        <v>29955</v>
      </c>
      <c r="E304" s="8" t="s">
        <v>4404</v>
      </c>
    </row>
    <row r="305">
      <c r="A305" s="8" t="s">
        <v>29300</v>
      </c>
      <c r="B305" s="8" t="s">
        <v>29956</v>
      </c>
      <c r="C305" s="8" t="s">
        <v>29957</v>
      </c>
      <c r="D305" s="9" t="s">
        <v>29955</v>
      </c>
      <c r="E305" s="8" t="s">
        <v>4404</v>
      </c>
    </row>
    <row r="306">
      <c r="A306" s="8" t="s">
        <v>29300</v>
      </c>
      <c r="B306" s="8" t="s">
        <v>29958</v>
      </c>
      <c r="C306" s="8" t="s">
        <v>29959</v>
      </c>
      <c r="D306" s="9" t="s">
        <v>29955</v>
      </c>
      <c r="E306" s="8" t="s">
        <v>4404</v>
      </c>
    </row>
    <row r="307">
      <c r="A307" s="8" t="s">
        <v>29300</v>
      </c>
      <c r="B307" s="8" t="s">
        <v>29960</v>
      </c>
      <c r="C307" s="8" t="s">
        <v>29961</v>
      </c>
      <c r="D307" s="9" t="s">
        <v>29955</v>
      </c>
      <c r="E307" s="8" t="s">
        <v>4404</v>
      </c>
    </row>
    <row r="308">
      <c r="A308" s="8" t="s">
        <v>29300</v>
      </c>
      <c r="B308" s="8" t="s">
        <v>29962</v>
      </c>
      <c r="C308" s="8" t="s">
        <v>29963</v>
      </c>
      <c r="D308" s="9" t="s">
        <v>29955</v>
      </c>
      <c r="E308" s="8" t="s">
        <v>4404</v>
      </c>
    </row>
    <row r="309">
      <c r="A309" s="8" t="s">
        <v>29300</v>
      </c>
      <c r="B309" s="8" t="s">
        <v>29964</v>
      </c>
      <c r="C309" s="8" t="s">
        <v>29453</v>
      </c>
      <c r="D309" s="9" t="s">
        <v>29965</v>
      </c>
      <c r="E309" s="8" t="s">
        <v>4404</v>
      </c>
    </row>
    <row r="310">
      <c r="A310" s="8" t="s">
        <v>29300</v>
      </c>
      <c r="B310" s="8" t="s">
        <v>29966</v>
      </c>
      <c r="C310" s="8" t="s">
        <v>29967</v>
      </c>
      <c r="D310" s="9" t="s">
        <v>29968</v>
      </c>
      <c r="E310" s="8" t="s">
        <v>4404</v>
      </c>
    </row>
    <row r="311">
      <c r="A311" s="8" t="s">
        <v>29300</v>
      </c>
      <c r="B311" s="8" t="s">
        <v>29969</v>
      </c>
      <c r="C311" s="8" t="s">
        <v>29970</v>
      </c>
      <c r="D311" s="9" t="s">
        <v>29968</v>
      </c>
      <c r="E311" s="8" t="s">
        <v>4404</v>
      </c>
    </row>
    <row r="312">
      <c r="A312" s="8" t="s">
        <v>29300</v>
      </c>
      <c r="B312" s="8" t="s">
        <v>29971</v>
      </c>
      <c r="C312" s="8" t="s">
        <v>29972</v>
      </c>
      <c r="D312" s="9" t="s">
        <v>29973</v>
      </c>
      <c r="E312" s="8" t="s">
        <v>4404</v>
      </c>
    </row>
    <row r="313">
      <c r="A313" s="8" t="s">
        <v>29300</v>
      </c>
      <c r="B313" s="8" t="s">
        <v>29974</v>
      </c>
      <c r="C313" s="8" t="s">
        <v>29975</v>
      </c>
      <c r="D313" s="9" t="s">
        <v>29973</v>
      </c>
      <c r="E313" s="8" t="s">
        <v>4404</v>
      </c>
    </row>
    <row r="314">
      <c r="A314" s="8" t="s">
        <v>29300</v>
      </c>
      <c r="B314" s="8" t="s">
        <v>29976</v>
      </c>
      <c r="C314" s="8" t="s">
        <v>29977</v>
      </c>
      <c r="D314" s="9" t="s">
        <v>29973</v>
      </c>
      <c r="E314" s="8" t="s">
        <v>4404</v>
      </c>
    </row>
    <row r="315">
      <c r="A315" s="8" t="s">
        <v>29300</v>
      </c>
      <c r="B315" s="8" t="s">
        <v>29978</v>
      </c>
      <c r="C315" s="8" t="s">
        <v>29979</v>
      </c>
      <c r="D315" s="9" t="s">
        <v>29973</v>
      </c>
      <c r="E315" s="8" t="s">
        <v>4404</v>
      </c>
    </row>
    <row r="316">
      <c r="A316" s="8" t="s">
        <v>29300</v>
      </c>
      <c r="B316" s="8" t="s">
        <v>29980</v>
      </c>
      <c r="C316" s="8" t="s">
        <v>29981</v>
      </c>
      <c r="D316" s="9" t="s">
        <v>29973</v>
      </c>
      <c r="E316" s="8" t="s">
        <v>4404</v>
      </c>
    </row>
    <row r="317">
      <c r="A317" s="8" t="s">
        <v>29300</v>
      </c>
      <c r="B317" s="8" t="s">
        <v>29982</v>
      </c>
      <c r="C317" s="8" t="s">
        <v>29983</v>
      </c>
      <c r="D317" s="9" t="s">
        <v>29973</v>
      </c>
      <c r="E317" s="8" t="s">
        <v>4404</v>
      </c>
    </row>
    <row r="318">
      <c r="A318" s="8" t="s">
        <v>29300</v>
      </c>
      <c r="B318" s="8" t="s">
        <v>29984</v>
      </c>
      <c r="C318" s="8" t="s">
        <v>29985</v>
      </c>
      <c r="D318" s="9" t="s">
        <v>29973</v>
      </c>
      <c r="E318" s="8" t="s">
        <v>4404</v>
      </c>
    </row>
    <row r="319">
      <c r="A319" s="8" t="s">
        <v>29300</v>
      </c>
      <c r="B319" s="8" t="s">
        <v>29986</v>
      </c>
      <c r="C319" s="8" t="s">
        <v>29987</v>
      </c>
      <c r="D319" s="9" t="s">
        <v>29973</v>
      </c>
      <c r="E319" s="8" t="s">
        <v>4404</v>
      </c>
    </row>
    <row r="320">
      <c r="A320" s="8" t="s">
        <v>29300</v>
      </c>
      <c r="B320" s="8" t="s">
        <v>29988</v>
      </c>
      <c r="C320" s="8" t="s">
        <v>29989</v>
      </c>
      <c r="D320" s="9" t="s">
        <v>29990</v>
      </c>
      <c r="E320" s="8" t="s">
        <v>4404</v>
      </c>
    </row>
    <row r="321">
      <c r="A321" s="8" t="s">
        <v>29300</v>
      </c>
      <c r="B321" s="8" t="s">
        <v>29991</v>
      </c>
      <c r="C321" s="8" t="s">
        <v>29992</v>
      </c>
      <c r="D321" s="9" t="s">
        <v>29990</v>
      </c>
      <c r="E321" s="8" t="s">
        <v>4404</v>
      </c>
    </row>
    <row r="322">
      <c r="A322" s="8" t="s">
        <v>29300</v>
      </c>
      <c r="B322" s="8" t="s">
        <v>29993</v>
      </c>
      <c r="C322" s="8" t="s">
        <v>29994</v>
      </c>
      <c r="D322" s="9" t="s">
        <v>29990</v>
      </c>
      <c r="E322" s="8" t="s">
        <v>4404</v>
      </c>
    </row>
    <row r="323">
      <c r="A323" s="8" t="s">
        <v>29300</v>
      </c>
      <c r="B323" s="8" t="s">
        <v>29995</v>
      </c>
      <c r="C323" s="8" t="s">
        <v>29996</v>
      </c>
      <c r="D323" s="9" t="s">
        <v>29990</v>
      </c>
      <c r="E323" s="8" t="s">
        <v>4404</v>
      </c>
    </row>
    <row r="324">
      <c r="A324" s="8" t="s">
        <v>29300</v>
      </c>
      <c r="B324" s="8" t="s">
        <v>29997</v>
      </c>
      <c r="C324" s="8" t="s">
        <v>29998</v>
      </c>
      <c r="D324" s="9" t="s">
        <v>29990</v>
      </c>
      <c r="E324" s="8" t="s">
        <v>4404</v>
      </c>
    </row>
    <row r="325">
      <c r="A325" s="8" t="s">
        <v>29300</v>
      </c>
      <c r="B325" s="8" t="s">
        <v>29999</v>
      </c>
      <c r="C325" s="8" t="s">
        <v>30000</v>
      </c>
      <c r="D325" s="9" t="s">
        <v>30001</v>
      </c>
      <c r="E325" s="8" t="s">
        <v>4404</v>
      </c>
    </row>
    <row r="326">
      <c r="A326" s="8" t="s">
        <v>29300</v>
      </c>
      <c r="B326" s="8" t="s">
        <v>30002</v>
      </c>
      <c r="C326" s="8" t="s">
        <v>30003</v>
      </c>
      <c r="D326" s="9" t="s">
        <v>30001</v>
      </c>
      <c r="E326" s="8" t="s">
        <v>4404</v>
      </c>
    </row>
    <row r="327">
      <c r="A327" s="8" t="s">
        <v>29300</v>
      </c>
      <c r="B327" s="8" t="s">
        <v>30004</v>
      </c>
      <c r="C327" s="8" t="s">
        <v>30005</v>
      </c>
      <c r="D327" s="9" t="s">
        <v>30001</v>
      </c>
      <c r="E327" s="8" t="s">
        <v>4404</v>
      </c>
    </row>
    <row r="328">
      <c r="A328" s="8" t="s">
        <v>29300</v>
      </c>
      <c r="B328" s="8" t="s">
        <v>30006</v>
      </c>
      <c r="C328" s="8" t="s">
        <v>30007</v>
      </c>
      <c r="D328" s="9" t="s">
        <v>30008</v>
      </c>
      <c r="E328" s="8" t="s">
        <v>4404</v>
      </c>
    </row>
    <row r="329">
      <c r="A329" s="8" t="s">
        <v>29300</v>
      </c>
      <c r="B329" s="8" t="s">
        <v>30009</v>
      </c>
      <c r="C329" s="8" t="s">
        <v>30010</v>
      </c>
      <c r="D329" s="9" t="s">
        <v>30008</v>
      </c>
      <c r="E329" s="8" t="s">
        <v>4404</v>
      </c>
    </row>
    <row r="330">
      <c r="A330" s="8" t="s">
        <v>29300</v>
      </c>
      <c r="B330" s="8" t="s">
        <v>30011</v>
      </c>
      <c r="C330" s="8" t="s">
        <v>30012</v>
      </c>
      <c r="D330" s="9" t="s">
        <v>30013</v>
      </c>
      <c r="E330" s="8" t="s">
        <v>4404</v>
      </c>
    </row>
    <row r="331">
      <c r="A331" s="8" t="s">
        <v>29300</v>
      </c>
      <c r="B331" s="8" t="s">
        <v>30014</v>
      </c>
      <c r="C331" s="8" t="s">
        <v>30015</v>
      </c>
      <c r="D331" s="9" t="s">
        <v>30013</v>
      </c>
      <c r="E331" s="8" t="s">
        <v>4404</v>
      </c>
    </row>
    <row r="332">
      <c r="A332" s="8" t="s">
        <v>29300</v>
      </c>
      <c r="B332" s="8" t="s">
        <v>30016</v>
      </c>
      <c r="C332" s="8" t="s">
        <v>30017</v>
      </c>
      <c r="D332" s="9" t="s">
        <v>30018</v>
      </c>
      <c r="E332" s="8" t="s">
        <v>4404</v>
      </c>
    </row>
    <row r="333">
      <c r="A333" s="8" t="s">
        <v>29300</v>
      </c>
      <c r="B333" s="8" t="s">
        <v>30019</v>
      </c>
      <c r="C333" s="8" t="s">
        <v>30020</v>
      </c>
      <c r="D333" s="9" t="s">
        <v>30018</v>
      </c>
      <c r="E333" s="8" t="s">
        <v>4404</v>
      </c>
    </row>
    <row r="334">
      <c r="A334" s="8" t="s">
        <v>29300</v>
      </c>
      <c r="B334" s="8" t="s">
        <v>30021</v>
      </c>
      <c r="C334" s="8" t="s">
        <v>30022</v>
      </c>
      <c r="D334" s="9" t="s">
        <v>30023</v>
      </c>
      <c r="E334" s="8" t="s">
        <v>4404</v>
      </c>
    </row>
    <row r="335">
      <c r="A335" s="8" t="s">
        <v>29300</v>
      </c>
      <c r="B335" s="8" t="s">
        <v>30024</v>
      </c>
      <c r="C335" s="8" t="s">
        <v>30025</v>
      </c>
      <c r="D335" s="9" t="s">
        <v>30023</v>
      </c>
      <c r="E335" s="8" t="s">
        <v>4404</v>
      </c>
    </row>
    <row r="336">
      <c r="A336" s="8" t="s">
        <v>29300</v>
      </c>
      <c r="B336" s="8" t="s">
        <v>30026</v>
      </c>
      <c r="C336" s="8" t="s">
        <v>30027</v>
      </c>
      <c r="D336" s="9" t="s">
        <v>30028</v>
      </c>
      <c r="E336" s="8" t="s">
        <v>4404</v>
      </c>
    </row>
    <row r="337">
      <c r="A337" s="8" t="s">
        <v>29300</v>
      </c>
      <c r="B337" s="8" t="s">
        <v>30029</v>
      </c>
      <c r="C337" s="8" t="s">
        <v>30030</v>
      </c>
      <c r="D337" s="9" t="s">
        <v>30028</v>
      </c>
      <c r="E337" s="8" t="s">
        <v>4404</v>
      </c>
    </row>
    <row r="338">
      <c r="A338" s="8" t="s">
        <v>29300</v>
      </c>
      <c r="B338" s="8" t="s">
        <v>30031</v>
      </c>
      <c r="C338" s="8" t="s">
        <v>30032</v>
      </c>
      <c r="D338" s="9" t="s">
        <v>30033</v>
      </c>
      <c r="E338" s="8" t="s">
        <v>4404</v>
      </c>
    </row>
    <row r="339">
      <c r="A339" s="8" t="s">
        <v>29300</v>
      </c>
      <c r="B339" s="8" t="s">
        <v>30034</v>
      </c>
      <c r="C339" s="8" t="s">
        <v>30035</v>
      </c>
      <c r="D339" s="9" t="s">
        <v>30033</v>
      </c>
      <c r="E339" s="8" t="s">
        <v>4404</v>
      </c>
    </row>
    <row r="340">
      <c r="A340" s="8" t="s">
        <v>29300</v>
      </c>
      <c r="B340" s="8" t="s">
        <v>30036</v>
      </c>
      <c r="C340" s="8" t="s">
        <v>30037</v>
      </c>
      <c r="D340" s="9" t="s">
        <v>30038</v>
      </c>
      <c r="E340" s="8" t="s">
        <v>4404</v>
      </c>
    </row>
    <row r="341">
      <c r="A341" s="8" t="s">
        <v>29300</v>
      </c>
      <c r="B341" s="8" t="s">
        <v>30039</v>
      </c>
      <c r="C341" s="8" t="s">
        <v>30040</v>
      </c>
      <c r="D341" s="9" t="s">
        <v>30038</v>
      </c>
      <c r="E341" s="8" t="s">
        <v>4404</v>
      </c>
    </row>
    <row r="342">
      <c r="A342" s="8" t="s">
        <v>29300</v>
      </c>
      <c r="B342" s="8" t="s">
        <v>30041</v>
      </c>
      <c r="C342" s="8" t="s">
        <v>30042</v>
      </c>
      <c r="D342" s="9" t="s">
        <v>30038</v>
      </c>
      <c r="E342" s="8" t="s">
        <v>4404</v>
      </c>
    </row>
    <row r="343">
      <c r="A343" s="8" t="s">
        <v>29300</v>
      </c>
      <c r="B343" s="8" t="s">
        <v>30043</v>
      </c>
      <c r="C343" s="8" t="s">
        <v>29479</v>
      </c>
      <c r="D343" s="9" t="s">
        <v>30044</v>
      </c>
      <c r="E343" s="8" t="s">
        <v>4404</v>
      </c>
    </row>
    <row r="344">
      <c r="A344" s="8" t="s">
        <v>29300</v>
      </c>
      <c r="B344" s="8" t="s">
        <v>30045</v>
      </c>
      <c r="C344" s="8" t="s">
        <v>30046</v>
      </c>
      <c r="D344" s="9" t="s">
        <v>30047</v>
      </c>
      <c r="E344" s="8" t="s">
        <v>4404</v>
      </c>
    </row>
    <row r="345">
      <c r="A345" s="8" t="s">
        <v>29300</v>
      </c>
      <c r="B345" s="8" t="s">
        <v>30048</v>
      </c>
      <c r="C345" s="8" t="s">
        <v>30049</v>
      </c>
      <c r="D345" s="9" t="s">
        <v>30047</v>
      </c>
      <c r="E345" s="8" t="s">
        <v>4404</v>
      </c>
    </row>
    <row r="346">
      <c r="A346" s="8" t="s">
        <v>29300</v>
      </c>
      <c r="B346" s="8" t="s">
        <v>30050</v>
      </c>
      <c r="C346" s="8" t="s">
        <v>30051</v>
      </c>
      <c r="D346" s="9" t="s">
        <v>30047</v>
      </c>
      <c r="E346" s="8" t="s">
        <v>4404</v>
      </c>
    </row>
    <row r="347">
      <c r="A347" s="8" t="s">
        <v>29300</v>
      </c>
      <c r="B347" s="8" t="s">
        <v>30052</v>
      </c>
      <c r="C347" s="8" t="s">
        <v>30053</v>
      </c>
      <c r="D347" s="9" t="s">
        <v>30047</v>
      </c>
      <c r="E347" s="8" t="s">
        <v>4404</v>
      </c>
    </row>
    <row r="348">
      <c r="A348" s="8" t="s">
        <v>29300</v>
      </c>
      <c r="B348" s="8" t="s">
        <v>30054</v>
      </c>
      <c r="C348" s="8" t="s">
        <v>30055</v>
      </c>
      <c r="D348" s="9" t="s">
        <v>30056</v>
      </c>
      <c r="E348" s="8" t="s">
        <v>4404</v>
      </c>
    </row>
    <row r="349">
      <c r="A349" s="8" t="s">
        <v>29300</v>
      </c>
      <c r="B349" s="8" t="s">
        <v>30057</v>
      </c>
      <c r="C349" s="8" t="s">
        <v>30058</v>
      </c>
      <c r="D349" s="9" t="s">
        <v>30056</v>
      </c>
      <c r="E349" s="8" t="s">
        <v>4404</v>
      </c>
    </row>
    <row r="350">
      <c r="A350" s="8" t="s">
        <v>29300</v>
      </c>
      <c r="B350" s="8" t="s">
        <v>30059</v>
      </c>
      <c r="C350" s="8" t="s">
        <v>30060</v>
      </c>
      <c r="D350" s="9" t="s">
        <v>30056</v>
      </c>
      <c r="E350" s="8" t="s">
        <v>4404</v>
      </c>
    </row>
    <row r="351">
      <c r="A351" s="8" t="s">
        <v>29300</v>
      </c>
      <c r="B351" s="8" t="s">
        <v>30061</v>
      </c>
      <c r="C351" s="8" t="s">
        <v>30062</v>
      </c>
      <c r="D351" s="9" t="s">
        <v>30063</v>
      </c>
      <c r="E351" s="8" t="s">
        <v>4404</v>
      </c>
    </row>
    <row r="352">
      <c r="A352" s="8" t="s">
        <v>29300</v>
      </c>
      <c r="B352" s="8" t="s">
        <v>30064</v>
      </c>
      <c r="C352" s="8" t="s">
        <v>30065</v>
      </c>
      <c r="D352" s="9" t="s">
        <v>30063</v>
      </c>
      <c r="E352" s="8" t="s">
        <v>4404</v>
      </c>
    </row>
    <row r="353">
      <c r="A353" s="8" t="s">
        <v>29300</v>
      </c>
      <c r="B353" s="8" t="s">
        <v>30066</v>
      </c>
      <c r="C353" s="8" t="s">
        <v>30067</v>
      </c>
      <c r="D353" s="9" t="s">
        <v>30068</v>
      </c>
      <c r="E353" s="8" t="s">
        <v>4404</v>
      </c>
    </row>
    <row r="354">
      <c r="A354" s="8" t="s">
        <v>29300</v>
      </c>
      <c r="B354" s="8" t="s">
        <v>30069</v>
      </c>
      <c r="C354" s="8" t="s">
        <v>30070</v>
      </c>
      <c r="D354" s="9" t="s">
        <v>30068</v>
      </c>
      <c r="E354" s="8" t="s">
        <v>4404</v>
      </c>
    </row>
    <row r="355">
      <c r="A355" s="8" t="s">
        <v>29300</v>
      </c>
      <c r="B355" s="8" t="s">
        <v>30071</v>
      </c>
      <c r="C355" s="8" t="s">
        <v>30072</v>
      </c>
      <c r="D355" s="9" t="s">
        <v>30068</v>
      </c>
      <c r="E355" s="8" t="s">
        <v>4404</v>
      </c>
    </row>
    <row r="356">
      <c r="A356" s="8" t="s">
        <v>29300</v>
      </c>
      <c r="B356" s="8" t="s">
        <v>30073</v>
      </c>
      <c r="C356" s="8" t="s">
        <v>30074</v>
      </c>
      <c r="D356" s="9" t="s">
        <v>30075</v>
      </c>
      <c r="E356" s="8" t="s">
        <v>4404</v>
      </c>
    </row>
    <row r="357">
      <c r="A357" s="8" t="s">
        <v>29300</v>
      </c>
      <c r="B357" s="8" t="s">
        <v>30076</v>
      </c>
      <c r="C357" s="8" t="s">
        <v>30077</v>
      </c>
      <c r="D357" s="9" t="s">
        <v>30075</v>
      </c>
      <c r="E357" s="8" t="s">
        <v>4404</v>
      </c>
    </row>
    <row r="358">
      <c r="A358" s="8" t="s">
        <v>29300</v>
      </c>
      <c r="B358" s="8" t="s">
        <v>30078</v>
      </c>
      <c r="C358" s="8" t="s">
        <v>30079</v>
      </c>
      <c r="D358" s="9" t="s">
        <v>30075</v>
      </c>
      <c r="E358" s="8" t="s">
        <v>4404</v>
      </c>
    </row>
    <row r="359">
      <c r="A359" s="8" t="s">
        <v>29300</v>
      </c>
      <c r="B359" s="8" t="s">
        <v>30080</v>
      </c>
      <c r="C359" s="8" t="s">
        <v>30081</v>
      </c>
      <c r="D359" s="9" t="s">
        <v>30082</v>
      </c>
      <c r="E359" s="8" t="s">
        <v>4404</v>
      </c>
    </row>
    <row r="360">
      <c r="A360" s="8" t="s">
        <v>29300</v>
      </c>
      <c r="B360" s="8" t="s">
        <v>30083</v>
      </c>
      <c r="C360" s="8" t="s">
        <v>30084</v>
      </c>
      <c r="D360" s="9" t="s">
        <v>30082</v>
      </c>
      <c r="E360" s="8" t="s">
        <v>4404</v>
      </c>
    </row>
    <row r="361">
      <c r="A361" s="8" t="s">
        <v>29300</v>
      </c>
      <c r="B361" s="8" t="s">
        <v>30085</v>
      </c>
      <c r="C361" s="8" t="s">
        <v>30086</v>
      </c>
      <c r="D361" s="9" t="s">
        <v>30082</v>
      </c>
      <c r="E361" s="8" t="s">
        <v>4404</v>
      </c>
    </row>
    <row r="362">
      <c r="A362" s="8" t="s">
        <v>29300</v>
      </c>
      <c r="B362" s="8" t="s">
        <v>30087</v>
      </c>
      <c r="C362" s="8" t="s">
        <v>30088</v>
      </c>
      <c r="D362" s="9" t="s">
        <v>30082</v>
      </c>
      <c r="E362" s="8" t="s">
        <v>4404</v>
      </c>
    </row>
    <row r="363">
      <c r="A363" s="8" t="s">
        <v>29300</v>
      </c>
      <c r="B363" s="8" t="s">
        <v>30089</v>
      </c>
      <c r="C363" s="8" t="s">
        <v>30090</v>
      </c>
      <c r="D363" s="9" t="s">
        <v>30091</v>
      </c>
      <c r="E363" s="8" t="s">
        <v>4404</v>
      </c>
    </row>
    <row r="364">
      <c r="A364" s="8" t="s">
        <v>29300</v>
      </c>
      <c r="B364" s="8" t="s">
        <v>30092</v>
      </c>
      <c r="C364" s="8" t="s">
        <v>30093</v>
      </c>
      <c r="D364" s="9" t="s">
        <v>30091</v>
      </c>
      <c r="E364" s="8" t="s">
        <v>4404</v>
      </c>
    </row>
    <row r="365">
      <c r="A365" s="8" t="s">
        <v>29300</v>
      </c>
      <c r="B365" s="8" t="s">
        <v>30094</v>
      </c>
      <c r="C365" s="8" t="s">
        <v>30095</v>
      </c>
      <c r="D365" s="9" t="s">
        <v>30091</v>
      </c>
      <c r="E365" s="8" t="s">
        <v>4404</v>
      </c>
    </row>
    <row r="366">
      <c r="A366" s="8" t="s">
        <v>29300</v>
      </c>
      <c r="B366" s="8" t="s">
        <v>30096</v>
      </c>
      <c r="C366" s="8" t="s">
        <v>30097</v>
      </c>
      <c r="D366" s="9" t="s">
        <v>30098</v>
      </c>
      <c r="E366" s="8" t="s">
        <v>4404</v>
      </c>
    </row>
    <row r="367">
      <c r="A367" s="8" t="s">
        <v>29300</v>
      </c>
      <c r="B367" s="8" t="s">
        <v>30099</v>
      </c>
      <c r="C367" s="8" t="s">
        <v>30100</v>
      </c>
      <c r="D367" s="9" t="s">
        <v>30098</v>
      </c>
      <c r="E367" s="8" t="s">
        <v>4404</v>
      </c>
    </row>
    <row r="368">
      <c r="A368" s="8" t="s">
        <v>29300</v>
      </c>
      <c r="B368" s="8" t="s">
        <v>30101</v>
      </c>
      <c r="C368" s="8" t="s">
        <v>30102</v>
      </c>
      <c r="D368" s="9" t="s">
        <v>30098</v>
      </c>
      <c r="E368" s="8" t="s">
        <v>4404</v>
      </c>
    </row>
    <row r="369">
      <c r="A369" s="8" t="s">
        <v>29300</v>
      </c>
      <c r="B369" s="8" t="s">
        <v>30103</v>
      </c>
      <c r="C369" s="8" t="s">
        <v>30104</v>
      </c>
      <c r="D369" s="9" t="s">
        <v>30098</v>
      </c>
      <c r="E369" s="8" t="s">
        <v>4404</v>
      </c>
    </row>
    <row r="370">
      <c r="A370" s="8" t="s">
        <v>29300</v>
      </c>
      <c r="B370" s="8" t="s">
        <v>30105</v>
      </c>
      <c r="C370" s="8" t="s">
        <v>30106</v>
      </c>
      <c r="D370" s="9" t="s">
        <v>30098</v>
      </c>
      <c r="E370" s="8" t="s">
        <v>4404</v>
      </c>
    </row>
    <row r="371">
      <c r="A371" s="8" t="s">
        <v>29300</v>
      </c>
      <c r="B371" s="8" t="s">
        <v>30107</v>
      </c>
      <c r="C371" s="8" t="s">
        <v>30108</v>
      </c>
      <c r="D371" s="9" t="s">
        <v>30098</v>
      </c>
      <c r="E371" s="8" t="s">
        <v>4404</v>
      </c>
    </row>
    <row r="372">
      <c r="A372" s="8" t="s">
        <v>29300</v>
      </c>
      <c r="B372" s="8" t="s">
        <v>30109</v>
      </c>
      <c r="C372" s="8" t="s">
        <v>30110</v>
      </c>
      <c r="D372" s="9" t="s">
        <v>30111</v>
      </c>
      <c r="E372" s="8" t="s">
        <v>4404</v>
      </c>
    </row>
    <row r="373">
      <c r="A373" s="8" t="s">
        <v>29300</v>
      </c>
      <c r="B373" s="8" t="s">
        <v>30112</v>
      </c>
      <c r="C373" s="8" t="s">
        <v>30113</v>
      </c>
      <c r="D373" s="9" t="s">
        <v>30111</v>
      </c>
      <c r="E373" s="8" t="s">
        <v>4404</v>
      </c>
    </row>
    <row r="374">
      <c r="A374" s="8" t="s">
        <v>29300</v>
      </c>
      <c r="B374" s="8" t="s">
        <v>30114</v>
      </c>
      <c r="C374" s="8" t="s">
        <v>30115</v>
      </c>
      <c r="D374" s="9" t="s">
        <v>30111</v>
      </c>
      <c r="E374" s="8" t="s">
        <v>4404</v>
      </c>
    </row>
    <row r="375">
      <c r="A375" s="8" t="s">
        <v>29300</v>
      </c>
      <c r="B375" s="8" t="s">
        <v>30116</v>
      </c>
      <c r="C375" s="8" t="s">
        <v>30117</v>
      </c>
      <c r="D375" s="9" t="s">
        <v>30111</v>
      </c>
      <c r="E375" s="8" t="s">
        <v>4404</v>
      </c>
    </row>
    <row r="376">
      <c r="A376" s="8" t="s">
        <v>29300</v>
      </c>
      <c r="B376" s="8" t="s">
        <v>30118</v>
      </c>
      <c r="C376" s="8" t="s">
        <v>30119</v>
      </c>
      <c r="D376" s="9" t="s">
        <v>30111</v>
      </c>
      <c r="E376" s="8" t="s">
        <v>4404</v>
      </c>
    </row>
    <row r="377">
      <c r="A377" s="8" t="s">
        <v>29300</v>
      </c>
      <c r="B377" s="8" t="s">
        <v>30120</v>
      </c>
      <c r="C377" s="8" t="s">
        <v>30121</v>
      </c>
      <c r="D377" s="9" t="s">
        <v>30111</v>
      </c>
      <c r="E377" s="8" t="s">
        <v>4404</v>
      </c>
    </row>
    <row r="378">
      <c r="A378" s="8" t="s">
        <v>29300</v>
      </c>
      <c r="B378" s="8" t="s">
        <v>30122</v>
      </c>
      <c r="C378" s="8" t="s">
        <v>30123</v>
      </c>
      <c r="D378" s="9" t="s">
        <v>30111</v>
      </c>
      <c r="E378" s="8" t="s">
        <v>4404</v>
      </c>
    </row>
    <row r="379">
      <c r="A379" s="8" t="s">
        <v>29300</v>
      </c>
      <c r="B379" s="8" t="s">
        <v>30124</v>
      </c>
      <c r="C379" s="8" t="s">
        <v>30125</v>
      </c>
      <c r="D379" s="9" t="s">
        <v>30126</v>
      </c>
      <c r="E379" s="8" t="s">
        <v>4404</v>
      </c>
    </row>
    <row r="380">
      <c r="A380" s="8" t="s">
        <v>29300</v>
      </c>
      <c r="B380" s="8" t="s">
        <v>30127</v>
      </c>
      <c r="C380" s="8" t="s">
        <v>30128</v>
      </c>
      <c r="D380" s="9" t="s">
        <v>30126</v>
      </c>
      <c r="E380" s="8" t="s">
        <v>4404</v>
      </c>
    </row>
    <row r="381">
      <c r="A381" s="8" t="s">
        <v>29300</v>
      </c>
      <c r="B381" s="8" t="s">
        <v>30129</v>
      </c>
      <c r="C381" s="8" t="s">
        <v>30130</v>
      </c>
      <c r="D381" s="9" t="s">
        <v>30126</v>
      </c>
      <c r="E381" s="8" t="s">
        <v>4404</v>
      </c>
    </row>
    <row r="382">
      <c r="A382" s="8" t="s">
        <v>29300</v>
      </c>
      <c r="B382" s="8" t="s">
        <v>30131</v>
      </c>
      <c r="C382" s="8" t="s">
        <v>29503</v>
      </c>
      <c r="D382" s="9" t="s">
        <v>30132</v>
      </c>
      <c r="E382" s="8" t="s">
        <v>4404</v>
      </c>
    </row>
    <row r="383">
      <c r="A383" s="8" t="s">
        <v>29300</v>
      </c>
      <c r="B383" s="8" t="s">
        <v>30133</v>
      </c>
      <c r="C383" s="8" t="s">
        <v>29505</v>
      </c>
      <c r="D383" s="9" t="s">
        <v>30134</v>
      </c>
      <c r="E383" s="8" t="s">
        <v>4404</v>
      </c>
    </row>
    <row r="384">
      <c r="A384" s="8" t="s">
        <v>29300</v>
      </c>
      <c r="B384" s="8" t="s">
        <v>30135</v>
      </c>
      <c r="C384" s="8" t="s">
        <v>29508</v>
      </c>
      <c r="D384" s="9" t="s">
        <v>30136</v>
      </c>
      <c r="E384" s="8" t="s">
        <v>4404</v>
      </c>
    </row>
    <row r="385">
      <c r="A385" s="8" t="s">
        <v>29300</v>
      </c>
      <c r="B385" s="8" t="s">
        <v>30137</v>
      </c>
      <c r="C385" s="8" t="s">
        <v>29510</v>
      </c>
      <c r="D385" s="9" t="s">
        <v>30138</v>
      </c>
      <c r="E385" s="8" t="s">
        <v>4404</v>
      </c>
    </row>
    <row r="386">
      <c r="A386" s="8" t="s">
        <v>29300</v>
      </c>
      <c r="B386" s="8" t="s">
        <v>30139</v>
      </c>
      <c r="C386" s="8" t="s">
        <v>30140</v>
      </c>
      <c r="D386" s="9" t="s">
        <v>30141</v>
      </c>
      <c r="E386" s="8" t="s">
        <v>4404</v>
      </c>
    </row>
    <row r="387">
      <c r="A387" s="8" t="s">
        <v>29300</v>
      </c>
      <c r="B387" s="8" t="s">
        <v>30142</v>
      </c>
      <c r="C387" s="8" t="s">
        <v>30143</v>
      </c>
      <c r="D387" s="9" t="s">
        <v>30141</v>
      </c>
      <c r="E387" s="8" t="s">
        <v>4404</v>
      </c>
    </row>
    <row r="388">
      <c r="A388" s="8" t="s">
        <v>29300</v>
      </c>
      <c r="B388" s="8" t="s">
        <v>30144</v>
      </c>
      <c r="C388" s="8" t="s">
        <v>30145</v>
      </c>
      <c r="D388" s="9" t="s">
        <v>30146</v>
      </c>
      <c r="E388" s="8" t="s">
        <v>4404</v>
      </c>
    </row>
    <row r="389">
      <c r="A389" s="8" t="s">
        <v>29300</v>
      </c>
      <c r="B389" s="8" t="s">
        <v>30147</v>
      </c>
      <c r="C389" s="8" t="s">
        <v>30148</v>
      </c>
      <c r="D389" s="9" t="s">
        <v>30146</v>
      </c>
      <c r="E389" s="8" t="s">
        <v>4404</v>
      </c>
    </row>
    <row r="390">
      <c r="A390" s="8" t="s">
        <v>29300</v>
      </c>
      <c r="B390" s="8" t="s">
        <v>30149</v>
      </c>
      <c r="C390" s="8" t="s">
        <v>30150</v>
      </c>
      <c r="D390" s="9" t="s">
        <v>30146</v>
      </c>
      <c r="E390" s="8" t="s">
        <v>4404</v>
      </c>
    </row>
    <row r="391">
      <c r="A391" s="8" t="s">
        <v>29300</v>
      </c>
      <c r="B391" s="8" t="s">
        <v>30151</v>
      </c>
      <c r="C391" s="8" t="s">
        <v>30152</v>
      </c>
      <c r="D391" s="9" t="s">
        <v>30146</v>
      </c>
      <c r="E391" s="8" t="s">
        <v>4404</v>
      </c>
    </row>
    <row r="392">
      <c r="A392" s="8" t="s">
        <v>29300</v>
      </c>
      <c r="B392" s="8" t="s">
        <v>30153</v>
      </c>
      <c r="C392" s="8" t="s">
        <v>30154</v>
      </c>
      <c r="D392" s="9" t="s">
        <v>30155</v>
      </c>
      <c r="E392" s="8" t="s">
        <v>4404</v>
      </c>
    </row>
    <row r="393">
      <c r="A393" s="8" t="s">
        <v>29300</v>
      </c>
      <c r="B393" s="8" t="s">
        <v>30156</v>
      </c>
      <c r="C393" s="8" t="s">
        <v>30157</v>
      </c>
      <c r="D393" s="9" t="s">
        <v>30155</v>
      </c>
      <c r="E393" s="8" t="s">
        <v>4404</v>
      </c>
    </row>
    <row r="394">
      <c r="A394" s="8" t="s">
        <v>29300</v>
      </c>
      <c r="B394" s="8" t="s">
        <v>30158</v>
      </c>
      <c r="C394" s="8" t="s">
        <v>29519</v>
      </c>
      <c r="D394" s="9" t="s">
        <v>30159</v>
      </c>
      <c r="E394" s="8" t="s">
        <v>4404</v>
      </c>
    </row>
    <row r="395">
      <c r="A395" s="8" t="s">
        <v>29300</v>
      </c>
      <c r="B395" s="8" t="s">
        <v>30160</v>
      </c>
      <c r="C395" s="8" t="s">
        <v>29341</v>
      </c>
      <c r="D395" s="9" t="s">
        <v>30161</v>
      </c>
      <c r="E395" s="8" t="s">
        <v>4404</v>
      </c>
    </row>
    <row r="396">
      <c r="A396" s="8" t="s">
        <v>29300</v>
      </c>
      <c r="B396" s="8" t="s">
        <v>30162</v>
      </c>
      <c r="C396" s="8" t="s">
        <v>29343</v>
      </c>
      <c r="D396" s="9" t="s">
        <v>30163</v>
      </c>
      <c r="E396" s="8" t="s">
        <v>4404</v>
      </c>
    </row>
    <row r="397">
      <c r="A397" s="8" t="s">
        <v>29300</v>
      </c>
      <c r="B397" s="8" t="s">
        <v>30164</v>
      </c>
      <c r="C397" s="8" t="s">
        <v>29345</v>
      </c>
      <c r="D397" s="9" t="s">
        <v>30165</v>
      </c>
      <c r="E397" s="8" t="s">
        <v>4404</v>
      </c>
    </row>
    <row r="398">
      <c r="A398" s="8" t="s">
        <v>29300</v>
      </c>
      <c r="B398" s="8" t="s">
        <v>30166</v>
      </c>
      <c r="C398" s="8" t="s">
        <v>30167</v>
      </c>
      <c r="D398" s="9" t="s">
        <v>30168</v>
      </c>
      <c r="E398" s="8" t="s">
        <v>30169</v>
      </c>
    </row>
    <row r="399">
      <c r="A399" s="8" t="s">
        <v>29300</v>
      </c>
      <c r="B399" s="8" t="s">
        <v>30170</v>
      </c>
      <c r="C399" s="8" t="s">
        <v>30171</v>
      </c>
      <c r="D399" s="9" t="s">
        <v>30168</v>
      </c>
      <c r="E399" s="8" t="s">
        <v>30169</v>
      </c>
    </row>
    <row r="400">
      <c r="A400" s="8" t="s">
        <v>29300</v>
      </c>
      <c r="B400" s="8" t="s">
        <v>30172</v>
      </c>
      <c r="C400" s="8" t="s">
        <v>30173</v>
      </c>
      <c r="D400" s="9" t="s">
        <v>30168</v>
      </c>
      <c r="E400" s="8" t="s">
        <v>30169</v>
      </c>
    </row>
    <row r="401">
      <c r="A401" s="8" t="s">
        <v>29300</v>
      </c>
      <c r="B401" s="8" t="s">
        <v>30174</v>
      </c>
      <c r="C401" s="8" t="s">
        <v>30175</v>
      </c>
      <c r="D401" s="9" t="s">
        <v>30168</v>
      </c>
      <c r="E401" s="8" t="s">
        <v>30169</v>
      </c>
    </row>
    <row r="402">
      <c r="A402" s="8" t="s">
        <v>29300</v>
      </c>
      <c r="B402" s="8" t="s">
        <v>30176</v>
      </c>
      <c r="C402" s="8" t="s">
        <v>30177</v>
      </c>
      <c r="D402" s="9" t="s">
        <v>30168</v>
      </c>
      <c r="E402" s="8" t="s">
        <v>30169</v>
      </c>
    </row>
    <row r="403">
      <c r="A403" s="8" t="s">
        <v>29300</v>
      </c>
      <c r="B403" s="8" t="s">
        <v>30178</v>
      </c>
      <c r="C403" s="8" t="s">
        <v>30179</v>
      </c>
      <c r="D403" s="9" t="s">
        <v>30168</v>
      </c>
      <c r="E403" s="8" t="s">
        <v>30169</v>
      </c>
    </row>
    <row r="404">
      <c r="A404" s="8" t="s">
        <v>29300</v>
      </c>
      <c r="B404" s="8" t="s">
        <v>30180</v>
      </c>
      <c r="C404" s="8" t="s">
        <v>30181</v>
      </c>
      <c r="D404" s="9" t="s">
        <v>30168</v>
      </c>
      <c r="E404" s="8" t="s">
        <v>30169</v>
      </c>
    </row>
    <row r="405">
      <c r="A405" s="8" t="s">
        <v>29300</v>
      </c>
      <c r="B405" s="8" t="s">
        <v>30182</v>
      </c>
      <c r="C405" s="8" t="s">
        <v>30183</v>
      </c>
      <c r="D405" s="9" t="s">
        <v>30184</v>
      </c>
      <c r="E405" s="8" t="s">
        <v>30169</v>
      </c>
    </row>
    <row r="406">
      <c r="A406" s="8" t="s">
        <v>29300</v>
      </c>
      <c r="B406" s="8" t="s">
        <v>30185</v>
      </c>
      <c r="C406" s="8" t="s">
        <v>30186</v>
      </c>
      <c r="D406" s="9" t="s">
        <v>30184</v>
      </c>
      <c r="E406" s="8" t="s">
        <v>30169</v>
      </c>
    </row>
    <row r="407">
      <c r="A407" s="8" t="s">
        <v>29300</v>
      </c>
      <c r="B407" s="8" t="s">
        <v>30187</v>
      </c>
      <c r="C407" s="8" t="s">
        <v>30188</v>
      </c>
      <c r="D407" s="9" t="s">
        <v>30189</v>
      </c>
      <c r="E407" s="8" t="s">
        <v>30169</v>
      </c>
    </row>
    <row r="408">
      <c r="A408" s="8" t="s">
        <v>29300</v>
      </c>
      <c r="B408" s="8" t="s">
        <v>30190</v>
      </c>
      <c r="C408" s="8" t="s">
        <v>30191</v>
      </c>
      <c r="D408" s="9" t="s">
        <v>30189</v>
      </c>
      <c r="E408" s="8" t="s">
        <v>30169</v>
      </c>
    </row>
    <row r="409">
      <c r="A409" s="8" t="s">
        <v>29300</v>
      </c>
      <c r="B409" s="8" t="s">
        <v>30192</v>
      </c>
      <c r="C409" s="8" t="s">
        <v>30193</v>
      </c>
      <c r="D409" s="9" t="s">
        <v>30189</v>
      </c>
      <c r="E409" s="8" t="s">
        <v>30169</v>
      </c>
    </row>
    <row r="410">
      <c r="A410" s="8" t="s">
        <v>29300</v>
      </c>
      <c r="B410" s="8" t="s">
        <v>30194</v>
      </c>
      <c r="C410" s="8" t="s">
        <v>30195</v>
      </c>
      <c r="D410" s="9" t="s">
        <v>30189</v>
      </c>
      <c r="E410" s="8" t="s">
        <v>30169</v>
      </c>
    </row>
    <row r="411">
      <c r="A411" s="8" t="s">
        <v>29300</v>
      </c>
      <c r="B411" s="8" t="s">
        <v>30196</v>
      </c>
      <c r="C411" s="8" t="s">
        <v>30197</v>
      </c>
      <c r="D411" s="9" t="s">
        <v>30189</v>
      </c>
      <c r="E411" s="8" t="s">
        <v>30169</v>
      </c>
    </row>
    <row r="412">
      <c r="A412" s="8" t="s">
        <v>29300</v>
      </c>
      <c r="B412" s="8" t="s">
        <v>30198</v>
      </c>
      <c r="C412" s="8" t="s">
        <v>30199</v>
      </c>
      <c r="D412" s="9" t="s">
        <v>30189</v>
      </c>
      <c r="E412" s="8" t="s">
        <v>30169</v>
      </c>
    </row>
    <row r="413">
      <c r="A413" s="8" t="s">
        <v>29300</v>
      </c>
      <c r="B413" s="8" t="s">
        <v>30200</v>
      </c>
      <c r="C413" s="8" t="s">
        <v>30201</v>
      </c>
      <c r="D413" s="9" t="s">
        <v>30202</v>
      </c>
      <c r="E413" s="8" t="s">
        <v>30169</v>
      </c>
    </row>
    <row r="414">
      <c r="A414" s="8" t="s">
        <v>29300</v>
      </c>
      <c r="B414" s="8" t="s">
        <v>30203</v>
      </c>
      <c r="C414" s="8" t="s">
        <v>30204</v>
      </c>
      <c r="D414" s="9" t="s">
        <v>30202</v>
      </c>
      <c r="E414" s="8" t="s">
        <v>30169</v>
      </c>
    </row>
    <row r="415">
      <c r="A415" s="8" t="s">
        <v>29300</v>
      </c>
      <c r="B415" s="8" t="s">
        <v>30205</v>
      </c>
      <c r="C415" s="8" t="s">
        <v>30206</v>
      </c>
      <c r="D415" s="9" t="s">
        <v>30207</v>
      </c>
      <c r="E415" s="8" t="s">
        <v>30169</v>
      </c>
    </row>
    <row r="416">
      <c r="A416" s="8" t="s">
        <v>29300</v>
      </c>
      <c r="B416" s="8" t="s">
        <v>30208</v>
      </c>
      <c r="C416" s="8" t="s">
        <v>30209</v>
      </c>
      <c r="D416" s="9" t="s">
        <v>30207</v>
      </c>
      <c r="E416" s="8" t="s">
        <v>30169</v>
      </c>
    </row>
    <row r="417">
      <c r="A417" s="8" t="s">
        <v>29300</v>
      </c>
      <c r="B417" s="8" t="s">
        <v>30210</v>
      </c>
      <c r="C417" s="8" t="s">
        <v>30211</v>
      </c>
      <c r="D417" s="9" t="s">
        <v>30207</v>
      </c>
      <c r="E417" s="8" t="s">
        <v>30169</v>
      </c>
    </row>
    <row r="418">
      <c r="A418" s="8" t="s">
        <v>29300</v>
      </c>
      <c r="B418" s="8" t="s">
        <v>30212</v>
      </c>
      <c r="C418" s="8" t="s">
        <v>30213</v>
      </c>
      <c r="D418" s="9" t="s">
        <v>30207</v>
      </c>
      <c r="E418" s="8" t="s">
        <v>30169</v>
      </c>
    </row>
    <row r="419">
      <c r="A419" s="8" t="s">
        <v>29300</v>
      </c>
      <c r="B419" s="8" t="s">
        <v>30214</v>
      </c>
      <c r="C419" s="8" t="s">
        <v>30215</v>
      </c>
      <c r="D419" s="9" t="s">
        <v>30207</v>
      </c>
      <c r="E419" s="8" t="s">
        <v>30169</v>
      </c>
    </row>
    <row r="420">
      <c r="A420" s="8" t="s">
        <v>29300</v>
      </c>
      <c r="B420" s="8" t="s">
        <v>30216</v>
      </c>
      <c r="C420" s="8" t="s">
        <v>30217</v>
      </c>
      <c r="D420" s="9" t="s">
        <v>30207</v>
      </c>
      <c r="E420" s="8" t="s">
        <v>30169</v>
      </c>
    </row>
    <row r="421">
      <c r="A421" s="8" t="s">
        <v>29300</v>
      </c>
      <c r="B421" s="8" t="s">
        <v>30218</v>
      </c>
      <c r="C421" s="8" t="s">
        <v>30219</v>
      </c>
      <c r="D421" s="9" t="s">
        <v>30220</v>
      </c>
      <c r="E421" s="8" t="s">
        <v>30169</v>
      </c>
    </row>
    <row r="422">
      <c r="A422" s="8" t="s">
        <v>29300</v>
      </c>
      <c r="B422" s="8" t="s">
        <v>30221</v>
      </c>
      <c r="C422" s="8" t="s">
        <v>30222</v>
      </c>
      <c r="D422" s="9" t="s">
        <v>30220</v>
      </c>
      <c r="E422" s="8" t="s">
        <v>30169</v>
      </c>
    </row>
    <row r="423">
      <c r="A423" s="8" t="s">
        <v>29300</v>
      </c>
      <c r="B423" s="8" t="s">
        <v>30223</v>
      </c>
      <c r="C423" s="8" t="s">
        <v>30224</v>
      </c>
      <c r="D423" s="9" t="s">
        <v>30220</v>
      </c>
      <c r="E423" s="8" t="s">
        <v>30169</v>
      </c>
    </row>
    <row r="424">
      <c r="A424" s="8" t="s">
        <v>29300</v>
      </c>
      <c r="B424" s="8" t="s">
        <v>30225</v>
      </c>
      <c r="C424" s="8" t="s">
        <v>29540</v>
      </c>
      <c r="D424" s="9" t="s">
        <v>30226</v>
      </c>
      <c r="E424" s="8" t="s">
        <v>30169</v>
      </c>
    </row>
    <row r="425">
      <c r="A425" s="8" t="s">
        <v>29300</v>
      </c>
      <c r="B425" s="8" t="s">
        <v>30227</v>
      </c>
      <c r="C425" s="8" t="s">
        <v>29542</v>
      </c>
      <c r="D425" s="9" t="s">
        <v>30228</v>
      </c>
      <c r="E425" s="8" t="s">
        <v>30169</v>
      </c>
    </row>
    <row r="426">
      <c r="A426" s="8" t="s">
        <v>29300</v>
      </c>
      <c r="B426" s="8" t="s">
        <v>30229</v>
      </c>
      <c r="C426" s="8" t="s">
        <v>29545</v>
      </c>
      <c r="D426" s="9" t="s">
        <v>30230</v>
      </c>
      <c r="E426" s="8" t="s">
        <v>30169</v>
      </c>
    </row>
    <row r="427">
      <c r="A427" s="8" t="s">
        <v>29300</v>
      </c>
      <c r="B427" s="8" t="s">
        <v>30231</v>
      </c>
      <c r="C427" s="8" t="s">
        <v>29547</v>
      </c>
      <c r="D427" s="9" t="s">
        <v>30232</v>
      </c>
      <c r="E427" s="8" t="s">
        <v>30169</v>
      </c>
    </row>
    <row r="428">
      <c r="A428" s="8" t="s">
        <v>29300</v>
      </c>
      <c r="B428" s="8" t="s">
        <v>30233</v>
      </c>
      <c r="C428" s="8" t="s">
        <v>30234</v>
      </c>
      <c r="D428" s="9" t="s">
        <v>30235</v>
      </c>
      <c r="E428" s="8" t="s">
        <v>30169</v>
      </c>
    </row>
    <row r="429">
      <c r="A429" s="8" t="s">
        <v>29300</v>
      </c>
      <c r="B429" s="8" t="s">
        <v>30236</v>
      </c>
      <c r="C429" s="8" t="s">
        <v>30237</v>
      </c>
      <c r="D429" s="9" t="s">
        <v>30235</v>
      </c>
      <c r="E429" s="8" t="s">
        <v>30169</v>
      </c>
    </row>
    <row r="430">
      <c r="A430" s="8" t="s">
        <v>29300</v>
      </c>
      <c r="B430" s="8" t="s">
        <v>30238</v>
      </c>
      <c r="C430" s="8" t="s">
        <v>30239</v>
      </c>
      <c r="D430" s="9" t="s">
        <v>30240</v>
      </c>
      <c r="E430" s="8" t="s">
        <v>30169</v>
      </c>
    </row>
    <row r="431">
      <c r="A431" s="8" t="s">
        <v>29300</v>
      </c>
      <c r="B431" s="8" t="s">
        <v>30241</v>
      </c>
      <c r="C431" s="8" t="s">
        <v>30242</v>
      </c>
      <c r="D431" s="9" t="s">
        <v>30240</v>
      </c>
      <c r="E431" s="8" t="s">
        <v>30169</v>
      </c>
    </row>
    <row r="432">
      <c r="A432" s="8" t="s">
        <v>29300</v>
      </c>
      <c r="B432" s="8" t="s">
        <v>30243</v>
      </c>
      <c r="C432" s="8" t="s">
        <v>29355</v>
      </c>
      <c r="D432" s="9" t="s">
        <v>30244</v>
      </c>
      <c r="E432" s="8" t="s">
        <v>30169</v>
      </c>
    </row>
    <row r="433">
      <c r="A433" s="8" t="s">
        <v>29300</v>
      </c>
      <c r="B433" s="8" t="s">
        <v>30245</v>
      </c>
      <c r="C433" s="8" t="s">
        <v>29358</v>
      </c>
      <c r="D433" s="9" t="s">
        <v>30246</v>
      </c>
      <c r="E433" s="8" t="s">
        <v>30169</v>
      </c>
    </row>
    <row r="434">
      <c r="A434" s="8" t="s">
        <v>29300</v>
      </c>
      <c r="B434" s="8" t="s">
        <v>30247</v>
      </c>
      <c r="C434" s="8" t="s">
        <v>29558</v>
      </c>
      <c r="D434" s="9" t="s">
        <v>30248</v>
      </c>
      <c r="E434" s="8" t="s">
        <v>30169</v>
      </c>
    </row>
    <row r="435">
      <c r="A435" s="8" t="s">
        <v>29300</v>
      </c>
      <c r="B435" s="8" t="s">
        <v>30249</v>
      </c>
      <c r="C435" s="8" t="s">
        <v>30250</v>
      </c>
      <c r="D435" s="9" t="s">
        <v>30251</v>
      </c>
      <c r="E435" s="8" t="s">
        <v>30169</v>
      </c>
    </row>
    <row r="436">
      <c r="A436" s="8" t="s">
        <v>29300</v>
      </c>
      <c r="B436" s="8" t="s">
        <v>30252</v>
      </c>
      <c r="C436" s="8" t="s">
        <v>30253</v>
      </c>
      <c r="D436" s="9" t="s">
        <v>30251</v>
      </c>
      <c r="E436" s="8" t="s">
        <v>30169</v>
      </c>
    </row>
    <row r="437">
      <c r="A437" s="8" t="s">
        <v>29300</v>
      </c>
      <c r="B437" s="8" t="s">
        <v>30254</v>
      </c>
      <c r="C437" s="8" t="s">
        <v>30255</v>
      </c>
      <c r="D437" s="9" t="s">
        <v>30251</v>
      </c>
      <c r="E437" s="8" t="s">
        <v>30169</v>
      </c>
    </row>
    <row r="438">
      <c r="A438" s="8" t="s">
        <v>29300</v>
      </c>
      <c r="B438" s="8" t="s">
        <v>30256</v>
      </c>
      <c r="C438" s="8" t="s">
        <v>30257</v>
      </c>
      <c r="D438" s="9" t="s">
        <v>30251</v>
      </c>
      <c r="E438" s="8" t="s">
        <v>30169</v>
      </c>
    </row>
    <row r="439">
      <c r="A439" s="8" t="s">
        <v>29300</v>
      </c>
      <c r="B439" s="8" t="s">
        <v>30258</v>
      </c>
      <c r="C439" s="8" t="s">
        <v>30259</v>
      </c>
      <c r="D439" s="9" t="s">
        <v>30251</v>
      </c>
      <c r="E439" s="8" t="s">
        <v>30169</v>
      </c>
    </row>
    <row r="440">
      <c r="A440" s="8" t="s">
        <v>29300</v>
      </c>
      <c r="B440" s="8" t="s">
        <v>30260</v>
      </c>
      <c r="C440" s="8" t="s">
        <v>30261</v>
      </c>
      <c r="D440" s="9" t="s">
        <v>30251</v>
      </c>
      <c r="E440" s="8" t="s">
        <v>30169</v>
      </c>
    </row>
    <row r="441">
      <c r="A441" s="8" t="s">
        <v>29300</v>
      </c>
      <c r="B441" s="8" t="s">
        <v>30262</v>
      </c>
      <c r="C441" s="8" t="s">
        <v>29563</v>
      </c>
      <c r="D441" s="9" t="s">
        <v>30263</v>
      </c>
      <c r="E441" s="8" t="s">
        <v>30169</v>
      </c>
    </row>
    <row r="442">
      <c r="A442" s="8" t="s">
        <v>29300</v>
      </c>
      <c r="B442" s="8" t="s">
        <v>30264</v>
      </c>
      <c r="C442" s="8" t="s">
        <v>30265</v>
      </c>
      <c r="D442" s="9" t="s">
        <v>30266</v>
      </c>
      <c r="E442" s="8" t="s">
        <v>30169</v>
      </c>
    </row>
    <row r="443">
      <c r="A443" s="8" t="s">
        <v>29300</v>
      </c>
      <c r="B443" s="8" t="s">
        <v>30267</v>
      </c>
      <c r="C443" s="8" t="s">
        <v>30268</v>
      </c>
      <c r="D443" s="9" t="s">
        <v>30266</v>
      </c>
      <c r="E443" s="8" t="s">
        <v>30169</v>
      </c>
    </row>
    <row r="444">
      <c r="A444" s="8" t="s">
        <v>29300</v>
      </c>
      <c r="B444" s="8" t="s">
        <v>30269</v>
      </c>
      <c r="C444" s="8" t="s">
        <v>30270</v>
      </c>
      <c r="D444" s="9" t="s">
        <v>30266</v>
      </c>
      <c r="E444" s="8" t="s">
        <v>30169</v>
      </c>
    </row>
    <row r="445">
      <c r="A445" s="8" t="s">
        <v>29300</v>
      </c>
      <c r="B445" s="8" t="s">
        <v>30271</v>
      </c>
      <c r="C445" s="8" t="s">
        <v>30272</v>
      </c>
      <c r="D445" s="9" t="s">
        <v>30266</v>
      </c>
      <c r="E445" s="8" t="s">
        <v>30169</v>
      </c>
    </row>
    <row r="446">
      <c r="A446" s="8" t="s">
        <v>29300</v>
      </c>
      <c r="B446" s="8" t="s">
        <v>30273</v>
      </c>
      <c r="C446" s="8" t="s">
        <v>29568</v>
      </c>
      <c r="D446" s="9" t="s">
        <v>30274</v>
      </c>
      <c r="E446" s="8" t="s">
        <v>30169</v>
      </c>
    </row>
    <row r="447">
      <c r="A447" s="8" t="s">
        <v>29300</v>
      </c>
      <c r="B447" s="8" t="s">
        <v>30275</v>
      </c>
      <c r="C447" s="8" t="s">
        <v>29571</v>
      </c>
      <c r="D447" s="9" t="s">
        <v>30276</v>
      </c>
      <c r="E447" s="8" t="s">
        <v>30169</v>
      </c>
    </row>
    <row r="448">
      <c r="A448" s="8" t="s">
        <v>29300</v>
      </c>
      <c r="B448" s="8" t="s">
        <v>30277</v>
      </c>
      <c r="C448" s="8" t="s">
        <v>30278</v>
      </c>
      <c r="D448" s="9" t="s">
        <v>30279</v>
      </c>
      <c r="E448" s="8" t="s">
        <v>30169</v>
      </c>
    </row>
    <row r="449">
      <c r="A449" s="8" t="s">
        <v>29300</v>
      </c>
      <c r="B449" s="8" t="s">
        <v>30280</v>
      </c>
      <c r="C449" s="8" t="s">
        <v>30281</v>
      </c>
      <c r="D449" s="9" t="s">
        <v>30279</v>
      </c>
      <c r="E449" s="8" t="s">
        <v>30169</v>
      </c>
    </row>
    <row r="450">
      <c r="A450" s="8" t="s">
        <v>29300</v>
      </c>
      <c r="B450" s="8" t="s">
        <v>30282</v>
      </c>
      <c r="C450" s="8" t="s">
        <v>30283</v>
      </c>
      <c r="D450" s="9" t="s">
        <v>30279</v>
      </c>
      <c r="E450" s="8" t="s">
        <v>30169</v>
      </c>
    </row>
    <row r="451">
      <c r="A451" s="8" t="s">
        <v>29300</v>
      </c>
      <c r="B451" s="8" t="s">
        <v>30284</v>
      </c>
      <c r="C451" s="8" t="s">
        <v>29576</v>
      </c>
      <c r="D451" s="9" t="s">
        <v>30285</v>
      </c>
      <c r="E451" s="8" t="s">
        <v>30169</v>
      </c>
    </row>
    <row r="452">
      <c r="A452" s="8" t="s">
        <v>29300</v>
      </c>
      <c r="B452" s="8" t="s">
        <v>30286</v>
      </c>
      <c r="C452" s="8" t="s">
        <v>30287</v>
      </c>
      <c r="D452" s="9" t="s">
        <v>30288</v>
      </c>
      <c r="E452" s="8" t="s">
        <v>30169</v>
      </c>
    </row>
    <row r="453">
      <c r="A453" s="8" t="s">
        <v>29300</v>
      </c>
      <c r="B453" s="8" t="s">
        <v>30289</v>
      </c>
      <c r="C453" s="8" t="s">
        <v>30290</v>
      </c>
      <c r="D453" s="9" t="s">
        <v>30288</v>
      </c>
      <c r="E453" s="8" t="s">
        <v>30169</v>
      </c>
    </row>
    <row r="454">
      <c r="A454" s="8" t="s">
        <v>29300</v>
      </c>
      <c r="B454" s="8" t="s">
        <v>30291</v>
      </c>
      <c r="C454" s="8" t="s">
        <v>30292</v>
      </c>
      <c r="D454" s="9" t="s">
        <v>30288</v>
      </c>
      <c r="E454" s="8" t="s">
        <v>30169</v>
      </c>
    </row>
    <row r="455">
      <c r="A455" s="8" t="s">
        <v>29300</v>
      </c>
      <c r="B455" s="8" t="s">
        <v>30293</v>
      </c>
      <c r="C455" s="8" t="s">
        <v>30294</v>
      </c>
      <c r="D455" s="9" t="s">
        <v>30295</v>
      </c>
      <c r="E455" s="8" t="s">
        <v>30169</v>
      </c>
    </row>
    <row r="456">
      <c r="A456" s="8" t="s">
        <v>29300</v>
      </c>
      <c r="B456" s="8" t="s">
        <v>30296</v>
      </c>
      <c r="C456" s="8" t="s">
        <v>30297</v>
      </c>
      <c r="D456" s="9" t="s">
        <v>30295</v>
      </c>
      <c r="E456" s="8" t="s">
        <v>30169</v>
      </c>
    </row>
    <row r="457">
      <c r="A457" s="8" t="s">
        <v>29300</v>
      </c>
      <c r="B457" s="8" t="s">
        <v>30298</v>
      </c>
      <c r="C457" s="8" t="s">
        <v>30299</v>
      </c>
      <c r="D457" s="9" t="s">
        <v>30295</v>
      </c>
      <c r="E457" s="8" t="s">
        <v>30169</v>
      </c>
    </row>
    <row r="458">
      <c r="A458" s="8" t="s">
        <v>29300</v>
      </c>
      <c r="B458" s="8" t="s">
        <v>30300</v>
      </c>
      <c r="C458" s="8" t="s">
        <v>30301</v>
      </c>
      <c r="D458" s="9" t="s">
        <v>30302</v>
      </c>
      <c r="E458" s="8" t="s">
        <v>30169</v>
      </c>
    </row>
    <row r="459">
      <c r="A459" s="8" t="s">
        <v>29300</v>
      </c>
      <c r="B459" s="8" t="s">
        <v>30303</v>
      </c>
      <c r="C459" s="8" t="s">
        <v>30304</v>
      </c>
      <c r="D459" s="9" t="s">
        <v>30302</v>
      </c>
      <c r="E459" s="8" t="s">
        <v>30169</v>
      </c>
    </row>
    <row r="460">
      <c r="A460" s="8" t="s">
        <v>29300</v>
      </c>
      <c r="B460" s="8" t="s">
        <v>30305</v>
      </c>
      <c r="C460" s="8" t="s">
        <v>30306</v>
      </c>
      <c r="D460" s="9" t="s">
        <v>30302</v>
      </c>
      <c r="E460" s="8" t="s">
        <v>30169</v>
      </c>
    </row>
    <row r="461">
      <c r="A461" s="8" t="s">
        <v>29300</v>
      </c>
      <c r="B461" s="8" t="s">
        <v>30307</v>
      </c>
      <c r="C461" s="8" t="s">
        <v>30308</v>
      </c>
      <c r="D461" s="9" t="s">
        <v>30309</v>
      </c>
      <c r="E461" s="8" t="s">
        <v>30169</v>
      </c>
    </row>
    <row r="462">
      <c r="A462" s="8" t="s">
        <v>29300</v>
      </c>
      <c r="B462" s="8" t="s">
        <v>30310</v>
      </c>
      <c r="C462" s="8" t="s">
        <v>30311</v>
      </c>
      <c r="D462" s="9" t="s">
        <v>30309</v>
      </c>
      <c r="E462" s="8" t="s">
        <v>30169</v>
      </c>
    </row>
    <row r="463">
      <c r="A463" s="8" t="s">
        <v>29300</v>
      </c>
      <c r="B463" s="8" t="s">
        <v>30312</v>
      </c>
      <c r="C463" s="8" t="s">
        <v>30313</v>
      </c>
      <c r="D463" s="9" t="s">
        <v>30309</v>
      </c>
      <c r="E463" s="8" t="s">
        <v>30169</v>
      </c>
    </row>
    <row r="464">
      <c r="A464" s="8" t="s">
        <v>29300</v>
      </c>
      <c r="B464" s="8" t="s">
        <v>30314</v>
      </c>
      <c r="C464" s="8" t="s">
        <v>30315</v>
      </c>
      <c r="D464" s="9" t="s">
        <v>30309</v>
      </c>
      <c r="E464" s="8" t="s">
        <v>30169</v>
      </c>
    </row>
    <row r="465">
      <c r="A465" s="8" t="s">
        <v>29300</v>
      </c>
      <c r="B465" s="8" t="s">
        <v>30316</v>
      </c>
      <c r="C465" s="8" t="s">
        <v>30317</v>
      </c>
      <c r="D465" s="9" t="s">
        <v>30309</v>
      </c>
      <c r="E465" s="8" t="s">
        <v>30169</v>
      </c>
    </row>
    <row r="466">
      <c r="A466" s="8" t="s">
        <v>29300</v>
      </c>
      <c r="B466" s="8" t="s">
        <v>30318</v>
      </c>
      <c r="C466" s="8" t="s">
        <v>30319</v>
      </c>
      <c r="D466" s="9" t="s">
        <v>30309</v>
      </c>
      <c r="E466" s="8" t="s">
        <v>30169</v>
      </c>
    </row>
    <row r="467">
      <c r="A467" s="8" t="s">
        <v>29300</v>
      </c>
      <c r="B467" s="8" t="s">
        <v>30320</v>
      </c>
      <c r="C467" s="8" t="s">
        <v>30321</v>
      </c>
      <c r="D467" s="9" t="s">
        <v>30309</v>
      </c>
      <c r="E467" s="8" t="s">
        <v>30169</v>
      </c>
    </row>
    <row r="468">
      <c r="A468" s="8" t="s">
        <v>29300</v>
      </c>
      <c r="B468" s="8" t="s">
        <v>30322</v>
      </c>
      <c r="C468" s="8" t="s">
        <v>30323</v>
      </c>
      <c r="D468" s="9" t="s">
        <v>30324</v>
      </c>
      <c r="E468" s="8" t="s">
        <v>30169</v>
      </c>
    </row>
    <row r="469">
      <c r="A469" s="8" t="s">
        <v>29300</v>
      </c>
      <c r="B469" s="8" t="s">
        <v>30325</v>
      </c>
      <c r="C469" s="8" t="s">
        <v>30326</v>
      </c>
      <c r="D469" s="9" t="s">
        <v>30324</v>
      </c>
      <c r="E469" s="8" t="s">
        <v>30169</v>
      </c>
    </row>
    <row r="470">
      <c r="A470" s="8" t="s">
        <v>29300</v>
      </c>
      <c r="B470" s="8" t="s">
        <v>30327</v>
      </c>
      <c r="C470" s="8" t="s">
        <v>29588</v>
      </c>
      <c r="D470" s="9" t="s">
        <v>30328</v>
      </c>
      <c r="E470" s="8" t="s">
        <v>30169</v>
      </c>
    </row>
    <row r="471">
      <c r="A471" s="8" t="s">
        <v>29300</v>
      </c>
      <c r="B471" s="8" t="s">
        <v>30329</v>
      </c>
      <c r="C471" s="8" t="s">
        <v>30330</v>
      </c>
      <c r="D471" s="9" t="s">
        <v>30328</v>
      </c>
      <c r="E471" s="8" t="s">
        <v>30169</v>
      </c>
    </row>
    <row r="472">
      <c r="A472" s="8" t="s">
        <v>29300</v>
      </c>
      <c r="B472" s="8" t="s">
        <v>30331</v>
      </c>
      <c r="C472" s="8" t="s">
        <v>30332</v>
      </c>
      <c r="D472" s="9" t="s">
        <v>30333</v>
      </c>
      <c r="E472" s="8" t="s">
        <v>30169</v>
      </c>
    </row>
    <row r="473">
      <c r="A473" s="8" t="s">
        <v>29300</v>
      </c>
      <c r="B473" s="8" t="s">
        <v>30334</v>
      </c>
      <c r="C473" s="8" t="s">
        <v>30335</v>
      </c>
      <c r="D473" s="9" t="s">
        <v>30333</v>
      </c>
      <c r="E473" s="8" t="s">
        <v>30169</v>
      </c>
    </row>
    <row r="474">
      <c r="A474" s="8" t="s">
        <v>29300</v>
      </c>
      <c r="B474" s="8" t="s">
        <v>30336</v>
      </c>
      <c r="C474" s="8" t="s">
        <v>30337</v>
      </c>
      <c r="D474" s="9" t="s">
        <v>30333</v>
      </c>
      <c r="E474" s="8" t="s">
        <v>30169</v>
      </c>
    </row>
    <row r="475">
      <c r="A475" s="8" t="s">
        <v>29300</v>
      </c>
      <c r="B475" s="8" t="s">
        <v>30338</v>
      </c>
      <c r="C475" s="8" t="s">
        <v>30339</v>
      </c>
      <c r="D475" s="9" t="s">
        <v>30333</v>
      </c>
      <c r="E475" s="8" t="s">
        <v>30169</v>
      </c>
    </row>
    <row r="476">
      <c r="A476" s="8" t="s">
        <v>29300</v>
      </c>
      <c r="B476" s="8" t="s">
        <v>30340</v>
      </c>
      <c r="C476" s="8" t="s">
        <v>30341</v>
      </c>
      <c r="D476" s="9" t="s">
        <v>30333</v>
      </c>
      <c r="E476" s="8" t="s">
        <v>30169</v>
      </c>
    </row>
    <row r="477">
      <c r="A477" s="8" t="s">
        <v>29300</v>
      </c>
      <c r="B477" s="8" t="s">
        <v>30342</v>
      </c>
      <c r="C477" s="8" t="s">
        <v>30343</v>
      </c>
      <c r="D477" s="9" t="s">
        <v>30333</v>
      </c>
      <c r="E477" s="8" t="s">
        <v>30169</v>
      </c>
    </row>
    <row r="478">
      <c r="A478" s="8" t="s">
        <v>29300</v>
      </c>
      <c r="B478" s="8" t="s">
        <v>30344</v>
      </c>
      <c r="C478" s="8" t="s">
        <v>30345</v>
      </c>
      <c r="D478" s="9" t="s">
        <v>30333</v>
      </c>
      <c r="E478" s="8" t="s">
        <v>30169</v>
      </c>
    </row>
    <row r="479">
      <c r="A479" s="8" t="s">
        <v>29300</v>
      </c>
      <c r="B479" s="8" t="s">
        <v>30346</v>
      </c>
      <c r="C479" s="8" t="s">
        <v>30347</v>
      </c>
      <c r="D479" s="9" t="s">
        <v>30348</v>
      </c>
      <c r="E479" s="8" t="s">
        <v>30169</v>
      </c>
    </row>
    <row r="480">
      <c r="A480" s="8" t="s">
        <v>29300</v>
      </c>
      <c r="B480" s="8" t="s">
        <v>30349</v>
      </c>
      <c r="C480" s="8" t="s">
        <v>30350</v>
      </c>
      <c r="D480" s="9" t="s">
        <v>30348</v>
      </c>
      <c r="E480" s="8" t="s">
        <v>30169</v>
      </c>
    </row>
    <row r="481">
      <c r="A481" s="8" t="s">
        <v>29300</v>
      </c>
      <c r="B481" s="8" t="s">
        <v>30351</v>
      </c>
      <c r="C481" s="8" t="s">
        <v>30352</v>
      </c>
      <c r="D481" s="9" t="s">
        <v>30348</v>
      </c>
      <c r="E481" s="8" t="s">
        <v>30169</v>
      </c>
    </row>
    <row r="482">
      <c r="A482" s="8" t="s">
        <v>29300</v>
      </c>
      <c r="B482" s="8" t="s">
        <v>30353</v>
      </c>
      <c r="C482" s="8" t="s">
        <v>30354</v>
      </c>
      <c r="D482" s="9" t="s">
        <v>30355</v>
      </c>
      <c r="E482" s="8" t="s">
        <v>30169</v>
      </c>
    </row>
    <row r="483">
      <c r="A483" s="8" t="s">
        <v>29300</v>
      </c>
      <c r="B483" s="8" t="s">
        <v>30356</v>
      </c>
      <c r="C483" s="8" t="s">
        <v>30357</v>
      </c>
      <c r="D483" s="9" t="s">
        <v>30355</v>
      </c>
      <c r="E483" s="8" t="s">
        <v>30169</v>
      </c>
    </row>
    <row r="484">
      <c r="A484" s="8" t="s">
        <v>29300</v>
      </c>
      <c r="B484" s="8" t="s">
        <v>30358</v>
      </c>
      <c r="C484" s="8" t="s">
        <v>29597</v>
      </c>
      <c r="D484" s="9" t="s">
        <v>30359</v>
      </c>
      <c r="E484" s="8" t="s">
        <v>30169</v>
      </c>
    </row>
    <row r="485">
      <c r="A485" s="8" t="s">
        <v>29300</v>
      </c>
      <c r="B485" s="8" t="s">
        <v>30360</v>
      </c>
      <c r="C485" s="8" t="s">
        <v>29368</v>
      </c>
      <c r="D485" s="9" t="s">
        <v>30361</v>
      </c>
      <c r="E485" s="8" t="s">
        <v>30169</v>
      </c>
    </row>
    <row r="486">
      <c r="A486" s="8" t="s">
        <v>29300</v>
      </c>
      <c r="B486" s="8" t="s">
        <v>30362</v>
      </c>
      <c r="C486" s="8" t="s">
        <v>30363</v>
      </c>
      <c r="D486" s="9" t="s">
        <v>30364</v>
      </c>
      <c r="E486" s="8" t="s">
        <v>30169</v>
      </c>
    </row>
    <row r="487">
      <c r="A487" s="8" t="s">
        <v>29300</v>
      </c>
      <c r="B487" s="8" t="s">
        <v>30365</v>
      </c>
      <c r="C487" s="8" t="s">
        <v>30366</v>
      </c>
      <c r="D487" s="9" t="s">
        <v>30364</v>
      </c>
      <c r="E487" s="8" t="s">
        <v>30169</v>
      </c>
    </row>
    <row r="488">
      <c r="A488" s="8" t="s">
        <v>29300</v>
      </c>
      <c r="B488" s="8" t="s">
        <v>30367</v>
      </c>
      <c r="C488" s="8" t="s">
        <v>30368</v>
      </c>
      <c r="D488" s="9" t="s">
        <v>30364</v>
      </c>
      <c r="E488" s="8" t="s">
        <v>30169</v>
      </c>
    </row>
    <row r="489">
      <c r="A489" s="8" t="s">
        <v>29300</v>
      </c>
      <c r="B489" s="8" t="s">
        <v>30369</v>
      </c>
      <c r="C489" s="8" t="s">
        <v>30370</v>
      </c>
      <c r="D489" s="9" t="s">
        <v>30364</v>
      </c>
      <c r="E489" s="8" t="s">
        <v>30169</v>
      </c>
    </row>
    <row r="490">
      <c r="A490" s="8" t="s">
        <v>29300</v>
      </c>
      <c r="B490" s="8" t="s">
        <v>30371</v>
      </c>
      <c r="C490" s="8" t="s">
        <v>30372</v>
      </c>
      <c r="D490" s="9" t="s">
        <v>30373</v>
      </c>
      <c r="E490" s="8" t="s">
        <v>30169</v>
      </c>
    </row>
    <row r="491">
      <c r="A491" s="8" t="s">
        <v>29300</v>
      </c>
      <c r="B491" s="8" t="s">
        <v>30374</v>
      </c>
      <c r="C491" s="8" t="s">
        <v>30375</v>
      </c>
      <c r="D491" s="9" t="s">
        <v>30373</v>
      </c>
      <c r="E491" s="8" t="s">
        <v>30169</v>
      </c>
    </row>
    <row r="492">
      <c r="A492" s="8" t="s">
        <v>29300</v>
      </c>
      <c r="B492" s="8" t="s">
        <v>30376</v>
      </c>
      <c r="C492" s="8" t="s">
        <v>30377</v>
      </c>
      <c r="D492" s="9" t="s">
        <v>30373</v>
      </c>
      <c r="E492" s="8" t="s">
        <v>30169</v>
      </c>
    </row>
    <row r="493">
      <c r="A493" s="8" t="s">
        <v>29300</v>
      </c>
      <c r="B493" s="8" t="s">
        <v>30378</v>
      </c>
      <c r="C493" s="8" t="s">
        <v>29606</v>
      </c>
      <c r="D493" s="9" t="s">
        <v>30379</v>
      </c>
      <c r="E493" s="8" t="s">
        <v>30169</v>
      </c>
    </row>
    <row r="494">
      <c r="A494" s="8" t="s">
        <v>29300</v>
      </c>
      <c r="B494" s="8" t="s">
        <v>30380</v>
      </c>
      <c r="C494" s="8" t="s">
        <v>29608</v>
      </c>
      <c r="D494" s="9" t="s">
        <v>30381</v>
      </c>
      <c r="E494" s="8" t="s">
        <v>30169</v>
      </c>
    </row>
    <row r="495">
      <c r="A495" s="8" t="s">
        <v>29300</v>
      </c>
      <c r="B495" s="8" t="s">
        <v>30382</v>
      </c>
      <c r="C495" s="8" t="s">
        <v>30383</v>
      </c>
      <c r="D495" s="9" t="s">
        <v>30384</v>
      </c>
      <c r="E495" s="8" t="s">
        <v>30169</v>
      </c>
    </row>
    <row r="496">
      <c r="A496" s="8" t="s">
        <v>29300</v>
      </c>
      <c r="B496" s="8" t="s">
        <v>30385</v>
      </c>
      <c r="C496" s="8" t="s">
        <v>30386</v>
      </c>
      <c r="D496" s="9" t="s">
        <v>30384</v>
      </c>
      <c r="E496" s="8" t="s">
        <v>30169</v>
      </c>
    </row>
    <row r="497">
      <c r="A497" s="8" t="s">
        <v>29300</v>
      </c>
      <c r="B497" s="8" t="s">
        <v>30387</v>
      </c>
      <c r="C497" s="8" t="s">
        <v>30388</v>
      </c>
      <c r="D497" s="9" t="s">
        <v>30384</v>
      </c>
      <c r="E497" s="8" t="s">
        <v>30169</v>
      </c>
    </row>
    <row r="498">
      <c r="A498" s="8" t="s">
        <v>29300</v>
      </c>
      <c r="B498" s="8" t="s">
        <v>30389</v>
      </c>
      <c r="C498" s="8" t="s">
        <v>30390</v>
      </c>
      <c r="D498" s="9" t="s">
        <v>30384</v>
      </c>
      <c r="E498" s="8" t="s">
        <v>30169</v>
      </c>
    </row>
    <row r="499">
      <c r="A499" s="8" t="s">
        <v>29300</v>
      </c>
      <c r="B499" s="8" t="s">
        <v>30391</v>
      </c>
      <c r="C499" s="8" t="s">
        <v>30392</v>
      </c>
      <c r="D499" s="9" t="s">
        <v>30384</v>
      </c>
      <c r="E499" s="8" t="s">
        <v>30169</v>
      </c>
    </row>
    <row r="500">
      <c r="A500" s="8" t="s">
        <v>29300</v>
      </c>
      <c r="B500" s="8" t="s">
        <v>30393</v>
      </c>
      <c r="C500" s="8" t="s">
        <v>30394</v>
      </c>
      <c r="D500" s="9" t="s">
        <v>30395</v>
      </c>
      <c r="E500" s="8" t="s">
        <v>30169</v>
      </c>
    </row>
    <row r="501">
      <c r="A501" s="8" t="s">
        <v>29300</v>
      </c>
      <c r="B501" s="8" t="s">
        <v>30396</v>
      </c>
      <c r="C501" s="8" t="s">
        <v>30397</v>
      </c>
      <c r="D501" s="9" t="s">
        <v>30395</v>
      </c>
      <c r="E501" s="8" t="s">
        <v>30169</v>
      </c>
    </row>
    <row r="502">
      <c r="A502" s="8" t="s">
        <v>29300</v>
      </c>
      <c r="B502" s="8" t="s">
        <v>30398</v>
      </c>
      <c r="C502" s="8" t="s">
        <v>30399</v>
      </c>
      <c r="D502" s="9" t="s">
        <v>30395</v>
      </c>
      <c r="E502" s="8" t="s">
        <v>30169</v>
      </c>
    </row>
    <row r="503">
      <c r="A503" s="8" t="s">
        <v>29300</v>
      </c>
      <c r="B503" s="8" t="s">
        <v>30400</v>
      </c>
      <c r="C503" s="8" t="s">
        <v>30401</v>
      </c>
      <c r="D503" s="9" t="s">
        <v>30395</v>
      </c>
      <c r="E503" s="8" t="s">
        <v>30169</v>
      </c>
    </row>
    <row r="504">
      <c r="A504" s="8" t="s">
        <v>29300</v>
      </c>
      <c r="B504" s="8" t="s">
        <v>30402</v>
      </c>
      <c r="C504" s="8" t="s">
        <v>30403</v>
      </c>
      <c r="D504" s="9" t="s">
        <v>30404</v>
      </c>
      <c r="E504" s="8" t="s">
        <v>30169</v>
      </c>
    </row>
    <row r="505">
      <c r="A505" s="8" t="s">
        <v>29300</v>
      </c>
      <c r="B505" s="8" t="s">
        <v>30405</v>
      </c>
      <c r="C505" s="8" t="s">
        <v>30406</v>
      </c>
      <c r="D505" s="9" t="s">
        <v>30404</v>
      </c>
      <c r="E505" s="8" t="s">
        <v>30169</v>
      </c>
    </row>
    <row r="506">
      <c r="A506" s="8" t="s">
        <v>29300</v>
      </c>
      <c r="B506" s="8" t="s">
        <v>30407</v>
      </c>
      <c r="C506" s="8" t="s">
        <v>29616</v>
      </c>
      <c r="D506" s="9" t="s">
        <v>30408</v>
      </c>
      <c r="E506" s="8" t="s">
        <v>30169</v>
      </c>
    </row>
    <row r="507">
      <c r="A507" s="8" t="s">
        <v>29300</v>
      </c>
      <c r="B507" s="8" t="s">
        <v>30409</v>
      </c>
      <c r="C507" s="8" t="s">
        <v>30410</v>
      </c>
      <c r="D507" s="9" t="s">
        <v>30411</v>
      </c>
      <c r="E507" s="8" t="s">
        <v>30169</v>
      </c>
    </row>
    <row r="508">
      <c r="A508" s="8" t="s">
        <v>29300</v>
      </c>
      <c r="B508" s="8" t="s">
        <v>30412</v>
      </c>
      <c r="C508" s="8" t="s">
        <v>30413</v>
      </c>
      <c r="D508" s="9" t="s">
        <v>30411</v>
      </c>
      <c r="E508" s="8" t="s">
        <v>30169</v>
      </c>
    </row>
    <row r="509">
      <c r="A509" s="8" t="s">
        <v>29300</v>
      </c>
      <c r="B509" s="8" t="s">
        <v>30414</v>
      </c>
      <c r="C509" s="8" t="s">
        <v>30415</v>
      </c>
      <c r="D509" s="9" t="s">
        <v>30416</v>
      </c>
      <c r="E509" s="8" t="s">
        <v>30169</v>
      </c>
    </row>
    <row r="510">
      <c r="A510" s="8" t="s">
        <v>29300</v>
      </c>
      <c r="B510" s="8" t="s">
        <v>30417</v>
      </c>
      <c r="C510" s="8" t="s">
        <v>30418</v>
      </c>
      <c r="D510" s="9" t="s">
        <v>30416</v>
      </c>
      <c r="E510" s="8" t="s">
        <v>30169</v>
      </c>
    </row>
    <row r="511">
      <c r="A511" s="8" t="s">
        <v>29300</v>
      </c>
      <c r="B511" s="8" t="s">
        <v>30419</v>
      </c>
      <c r="C511" s="8" t="s">
        <v>30420</v>
      </c>
      <c r="D511" s="9" t="s">
        <v>30416</v>
      </c>
      <c r="E511" s="8" t="s">
        <v>30169</v>
      </c>
    </row>
    <row r="512">
      <c r="A512" s="8" t="s">
        <v>29300</v>
      </c>
      <c r="B512" s="8" t="s">
        <v>30421</v>
      </c>
      <c r="C512" s="8" t="s">
        <v>30422</v>
      </c>
      <c r="D512" s="9" t="s">
        <v>30416</v>
      </c>
      <c r="E512" s="8" t="s">
        <v>30169</v>
      </c>
    </row>
    <row r="513">
      <c r="A513" s="8" t="s">
        <v>29300</v>
      </c>
      <c r="B513" s="8" t="s">
        <v>30423</v>
      </c>
      <c r="C513" s="8" t="s">
        <v>29623</v>
      </c>
      <c r="D513" s="9" t="s">
        <v>30424</v>
      </c>
      <c r="E513" s="8" t="s">
        <v>30169</v>
      </c>
    </row>
    <row r="514">
      <c r="A514" s="8" t="s">
        <v>29300</v>
      </c>
      <c r="B514" s="8" t="s">
        <v>30425</v>
      </c>
      <c r="C514" s="8" t="s">
        <v>29625</v>
      </c>
      <c r="D514" s="9" t="s">
        <v>30426</v>
      </c>
      <c r="E514" s="8" t="s">
        <v>30169</v>
      </c>
    </row>
    <row r="515">
      <c r="A515" s="8" t="s">
        <v>29300</v>
      </c>
      <c r="B515" s="8" t="s">
        <v>30427</v>
      </c>
      <c r="C515" s="8" t="s">
        <v>30428</v>
      </c>
      <c r="D515" s="9" t="s">
        <v>30429</v>
      </c>
      <c r="E515" s="8" t="s">
        <v>30169</v>
      </c>
    </row>
    <row r="516">
      <c r="A516" s="8" t="s">
        <v>29300</v>
      </c>
      <c r="B516" s="8" t="s">
        <v>30430</v>
      </c>
      <c r="C516" s="8" t="s">
        <v>30431</v>
      </c>
      <c r="D516" s="9" t="s">
        <v>30429</v>
      </c>
      <c r="E516" s="8" t="s">
        <v>30169</v>
      </c>
    </row>
    <row r="517">
      <c r="A517" s="8" t="s">
        <v>29300</v>
      </c>
      <c r="B517" s="8" t="s">
        <v>30432</v>
      </c>
      <c r="C517" s="8" t="s">
        <v>30433</v>
      </c>
      <c r="D517" s="9" t="s">
        <v>30429</v>
      </c>
      <c r="E517" s="8" t="s">
        <v>30169</v>
      </c>
    </row>
    <row r="518">
      <c r="A518" s="8" t="s">
        <v>29300</v>
      </c>
      <c r="B518" s="8" t="s">
        <v>30434</v>
      </c>
      <c r="C518" s="8" t="s">
        <v>30435</v>
      </c>
      <c r="D518" s="9" t="s">
        <v>30429</v>
      </c>
      <c r="E518" s="8" t="s">
        <v>30169</v>
      </c>
    </row>
    <row r="519">
      <c r="A519" s="8" t="s">
        <v>29300</v>
      </c>
      <c r="B519" s="8" t="s">
        <v>30436</v>
      </c>
      <c r="C519" s="8" t="s">
        <v>29630</v>
      </c>
      <c r="D519" s="9" t="s">
        <v>30437</v>
      </c>
      <c r="E519" s="8" t="s">
        <v>30169</v>
      </c>
    </row>
    <row r="520">
      <c r="A520" s="8" t="s">
        <v>29300</v>
      </c>
      <c r="B520" s="8" t="s">
        <v>30438</v>
      </c>
      <c r="C520" s="8" t="s">
        <v>30439</v>
      </c>
      <c r="D520" s="9" t="s">
        <v>30440</v>
      </c>
      <c r="E520" s="8" t="s">
        <v>30169</v>
      </c>
    </row>
    <row r="521">
      <c r="A521" s="8" t="s">
        <v>29300</v>
      </c>
      <c r="B521" s="8" t="s">
        <v>30441</v>
      </c>
      <c r="C521" s="8" t="s">
        <v>30442</v>
      </c>
      <c r="D521" s="9" t="s">
        <v>30440</v>
      </c>
      <c r="E521" s="8" t="s">
        <v>30169</v>
      </c>
    </row>
    <row r="522">
      <c r="A522" s="8" t="s">
        <v>29300</v>
      </c>
      <c r="B522" s="8" t="s">
        <v>30443</v>
      </c>
      <c r="C522" s="8" t="s">
        <v>30444</v>
      </c>
      <c r="D522" s="9" t="s">
        <v>30445</v>
      </c>
      <c r="E522" s="8" t="s">
        <v>30169</v>
      </c>
    </row>
    <row r="523">
      <c r="A523" s="8" t="s">
        <v>29300</v>
      </c>
      <c r="B523" s="8" t="s">
        <v>30446</v>
      </c>
      <c r="C523" s="8" t="s">
        <v>30447</v>
      </c>
      <c r="D523" s="9" t="s">
        <v>30445</v>
      </c>
      <c r="E523" s="8" t="s">
        <v>30169</v>
      </c>
    </row>
    <row r="524">
      <c r="A524" s="8" t="s">
        <v>29300</v>
      </c>
      <c r="B524" s="8" t="s">
        <v>30448</v>
      </c>
      <c r="C524" s="8" t="s">
        <v>30449</v>
      </c>
      <c r="D524" s="9" t="s">
        <v>30445</v>
      </c>
      <c r="E524" s="8" t="s">
        <v>30169</v>
      </c>
    </row>
    <row r="525">
      <c r="A525" s="8" t="s">
        <v>29300</v>
      </c>
      <c r="B525" s="8" t="s">
        <v>30450</v>
      </c>
      <c r="C525" s="8" t="s">
        <v>30451</v>
      </c>
      <c r="D525" s="9" t="s">
        <v>30452</v>
      </c>
      <c r="E525" s="8" t="s">
        <v>30169</v>
      </c>
    </row>
    <row r="526">
      <c r="A526" s="8" t="s">
        <v>29300</v>
      </c>
      <c r="B526" s="8" t="s">
        <v>30453</v>
      </c>
      <c r="C526" s="8" t="s">
        <v>30454</v>
      </c>
      <c r="D526" s="9" t="s">
        <v>30452</v>
      </c>
      <c r="E526" s="8" t="s">
        <v>30169</v>
      </c>
    </row>
    <row r="527">
      <c r="A527" s="8" t="s">
        <v>29300</v>
      </c>
      <c r="B527" s="8" t="s">
        <v>30455</v>
      </c>
      <c r="C527" s="8" t="s">
        <v>30456</v>
      </c>
      <c r="D527" s="9" t="s">
        <v>30452</v>
      </c>
      <c r="E527" s="8" t="s">
        <v>30169</v>
      </c>
    </row>
    <row r="528">
      <c r="A528" s="8" t="s">
        <v>29300</v>
      </c>
      <c r="B528" s="8" t="s">
        <v>30457</v>
      </c>
      <c r="C528" s="8" t="s">
        <v>30458</v>
      </c>
      <c r="D528" s="9" t="s">
        <v>30459</v>
      </c>
      <c r="E528" s="8" t="s">
        <v>30169</v>
      </c>
    </row>
    <row r="529">
      <c r="A529" s="8" t="s">
        <v>29300</v>
      </c>
      <c r="B529" s="8" t="s">
        <v>30460</v>
      </c>
      <c r="C529" s="8" t="s">
        <v>30461</v>
      </c>
      <c r="D529" s="9" t="s">
        <v>30459</v>
      </c>
      <c r="E529" s="8" t="s">
        <v>30169</v>
      </c>
    </row>
    <row r="530">
      <c r="A530" s="8" t="s">
        <v>29300</v>
      </c>
      <c r="B530" s="8" t="s">
        <v>30462</v>
      </c>
      <c r="C530" s="8" t="s">
        <v>30463</v>
      </c>
      <c r="D530" s="9" t="s">
        <v>30459</v>
      </c>
      <c r="E530" s="8" t="s">
        <v>30169</v>
      </c>
    </row>
    <row r="531">
      <c r="A531" s="8" t="s">
        <v>29300</v>
      </c>
      <c r="B531" s="8" t="s">
        <v>30464</v>
      </c>
      <c r="C531" s="8" t="s">
        <v>30465</v>
      </c>
      <c r="D531" s="9" t="s">
        <v>30466</v>
      </c>
      <c r="E531" s="8" t="s">
        <v>30169</v>
      </c>
    </row>
    <row r="532">
      <c r="A532" s="8" t="s">
        <v>29300</v>
      </c>
      <c r="B532" s="8" t="s">
        <v>30467</v>
      </c>
      <c r="C532" s="8" t="s">
        <v>30468</v>
      </c>
      <c r="D532" s="9" t="s">
        <v>30466</v>
      </c>
      <c r="E532" s="8" t="s">
        <v>30169</v>
      </c>
    </row>
    <row r="533">
      <c r="A533" s="8" t="s">
        <v>29300</v>
      </c>
      <c r="B533" s="8" t="s">
        <v>30469</v>
      </c>
      <c r="C533" s="8" t="s">
        <v>29644</v>
      </c>
      <c r="D533" s="9" t="s">
        <v>30470</v>
      </c>
      <c r="E533" s="8" t="s">
        <v>30169</v>
      </c>
    </row>
    <row r="534">
      <c r="A534" s="8" t="s">
        <v>29300</v>
      </c>
      <c r="B534" s="8" t="s">
        <v>30471</v>
      </c>
      <c r="C534" s="8" t="s">
        <v>29646</v>
      </c>
      <c r="D534" s="9" t="s">
        <v>30472</v>
      </c>
      <c r="E534" s="8" t="s">
        <v>30169</v>
      </c>
    </row>
    <row r="535">
      <c r="A535" s="8" t="s">
        <v>29300</v>
      </c>
      <c r="B535" s="8" t="s">
        <v>30473</v>
      </c>
      <c r="C535" s="8" t="s">
        <v>30474</v>
      </c>
      <c r="D535" s="9" t="s">
        <v>30475</v>
      </c>
      <c r="E535" s="8" t="s">
        <v>30169</v>
      </c>
    </row>
    <row r="536">
      <c r="A536" s="8" t="s">
        <v>29300</v>
      </c>
      <c r="B536" s="8" t="s">
        <v>30476</v>
      </c>
      <c r="C536" s="8" t="s">
        <v>30477</v>
      </c>
      <c r="D536" s="9" t="s">
        <v>30475</v>
      </c>
      <c r="E536" s="8" t="s">
        <v>30169</v>
      </c>
    </row>
    <row r="537">
      <c r="A537" s="8" t="s">
        <v>29300</v>
      </c>
      <c r="B537" s="8" t="s">
        <v>30478</v>
      </c>
      <c r="C537" s="8" t="s">
        <v>30479</v>
      </c>
      <c r="D537" s="9" t="s">
        <v>30480</v>
      </c>
      <c r="E537" s="8" t="s">
        <v>30169</v>
      </c>
    </row>
    <row r="538">
      <c r="A538" s="8" t="s">
        <v>29300</v>
      </c>
      <c r="B538" s="8" t="s">
        <v>30481</v>
      </c>
      <c r="C538" s="8" t="s">
        <v>30482</v>
      </c>
      <c r="D538" s="9" t="s">
        <v>30480</v>
      </c>
      <c r="E538" s="8" t="s">
        <v>30169</v>
      </c>
    </row>
    <row r="539">
      <c r="A539" s="8" t="s">
        <v>29300</v>
      </c>
      <c r="B539" s="8" t="s">
        <v>30483</v>
      </c>
      <c r="C539" s="8" t="s">
        <v>30484</v>
      </c>
      <c r="D539" s="9" t="s">
        <v>30485</v>
      </c>
      <c r="E539" s="8" t="s">
        <v>30169</v>
      </c>
    </row>
    <row r="540">
      <c r="A540" s="8" t="s">
        <v>29300</v>
      </c>
      <c r="B540" s="8" t="s">
        <v>30486</v>
      </c>
      <c r="C540" s="8" t="s">
        <v>30487</v>
      </c>
      <c r="D540" s="9" t="s">
        <v>30485</v>
      </c>
      <c r="E540" s="8" t="s">
        <v>30169</v>
      </c>
    </row>
    <row r="541">
      <c r="A541" s="8" t="s">
        <v>29300</v>
      </c>
      <c r="B541" s="8" t="s">
        <v>30488</v>
      </c>
      <c r="C541" s="8" t="s">
        <v>30489</v>
      </c>
      <c r="D541" s="9" t="s">
        <v>30485</v>
      </c>
      <c r="E541" s="8" t="s">
        <v>30169</v>
      </c>
    </row>
    <row r="542">
      <c r="A542" s="8" t="s">
        <v>29300</v>
      </c>
      <c r="B542" s="8" t="s">
        <v>30490</v>
      </c>
      <c r="C542" s="8" t="s">
        <v>30491</v>
      </c>
      <c r="D542" s="9" t="s">
        <v>30485</v>
      </c>
      <c r="E542" s="8" t="s">
        <v>30169</v>
      </c>
    </row>
    <row r="543">
      <c r="A543" s="8" t="s">
        <v>29300</v>
      </c>
      <c r="B543" s="8" t="s">
        <v>30492</v>
      </c>
      <c r="C543" s="8" t="s">
        <v>30493</v>
      </c>
      <c r="D543" s="9" t="s">
        <v>30485</v>
      </c>
      <c r="E543" s="8" t="s">
        <v>30169</v>
      </c>
    </row>
    <row r="544">
      <c r="A544" s="8" t="s">
        <v>29300</v>
      </c>
      <c r="B544" s="8" t="s">
        <v>30494</v>
      </c>
      <c r="C544" s="8" t="s">
        <v>30495</v>
      </c>
      <c r="D544" s="9" t="s">
        <v>30496</v>
      </c>
      <c r="E544" s="8" t="s">
        <v>30169</v>
      </c>
    </row>
    <row r="545">
      <c r="A545" s="8" t="s">
        <v>29300</v>
      </c>
      <c r="B545" s="8" t="s">
        <v>30497</v>
      </c>
      <c r="C545" s="8" t="s">
        <v>30498</v>
      </c>
      <c r="D545" s="9" t="s">
        <v>30496</v>
      </c>
      <c r="E545" s="8" t="s">
        <v>30169</v>
      </c>
    </row>
    <row r="546">
      <c r="A546" s="8" t="s">
        <v>29300</v>
      </c>
      <c r="B546" s="8" t="s">
        <v>30499</v>
      </c>
      <c r="C546" s="8" t="s">
        <v>30500</v>
      </c>
      <c r="D546" s="9" t="s">
        <v>30496</v>
      </c>
      <c r="E546" s="8" t="s">
        <v>30169</v>
      </c>
    </row>
    <row r="547">
      <c r="A547" s="8" t="s">
        <v>29300</v>
      </c>
      <c r="B547" s="8" t="s">
        <v>30501</v>
      </c>
      <c r="C547" s="8" t="s">
        <v>30502</v>
      </c>
      <c r="D547" s="9" t="s">
        <v>30503</v>
      </c>
      <c r="E547" s="8" t="s">
        <v>30169</v>
      </c>
    </row>
    <row r="548">
      <c r="A548" s="8" t="s">
        <v>29300</v>
      </c>
      <c r="B548" s="8" t="s">
        <v>30504</v>
      </c>
      <c r="C548" s="8" t="s">
        <v>30505</v>
      </c>
      <c r="D548" s="9" t="s">
        <v>30503</v>
      </c>
      <c r="E548" s="8" t="s">
        <v>30169</v>
      </c>
    </row>
    <row r="549">
      <c r="A549" s="8" t="s">
        <v>29300</v>
      </c>
      <c r="B549" s="8" t="s">
        <v>30506</v>
      </c>
      <c r="C549" s="8" t="s">
        <v>30507</v>
      </c>
      <c r="D549" s="9" t="s">
        <v>30503</v>
      </c>
      <c r="E549" s="8" t="s">
        <v>30169</v>
      </c>
    </row>
    <row r="550">
      <c r="A550" s="8" t="s">
        <v>29300</v>
      </c>
      <c r="B550" s="8" t="s">
        <v>30508</v>
      </c>
      <c r="C550" s="8" t="s">
        <v>29660</v>
      </c>
      <c r="D550" s="9" t="s">
        <v>30509</v>
      </c>
      <c r="E550" s="8" t="s">
        <v>30169</v>
      </c>
    </row>
    <row r="551">
      <c r="A551" s="8" t="s">
        <v>29300</v>
      </c>
      <c r="B551" s="8" t="s">
        <v>30510</v>
      </c>
      <c r="C551" s="8" t="s">
        <v>30511</v>
      </c>
      <c r="D551" s="9" t="s">
        <v>30512</v>
      </c>
      <c r="E551" s="8" t="s">
        <v>30169</v>
      </c>
    </row>
    <row r="552">
      <c r="A552" s="8" t="s">
        <v>29300</v>
      </c>
      <c r="B552" s="8" t="s">
        <v>30513</v>
      </c>
      <c r="C552" s="8" t="s">
        <v>30514</v>
      </c>
      <c r="D552" s="9" t="s">
        <v>30512</v>
      </c>
      <c r="E552" s="8" t="s">
        <v>30169</v>
      </c>
    </row>
    <row r="553">
      <c r="A553" s="8" t="s">
        <v>29300</v>
      </c>
      <c r="B553" s="8" t="s">
        <v>30515</v>
      </c>
      <c r="C553" s="8" t="s">
        <v>30516</v>
      </c>
      <c r="D553" s="9" t="s">
        <v>30517</v>
      </c>
      <c r="E553" s="8" t="s">
        <v>30169</v>
      </c>
    </row>
    <row r="554">
      <c r="A554" s="8" t="s">
        <v>29300</v>
      </c>
      <c r="B554" s="8" t="s">
        <v>30518</v>
      </c>
      <c r="C554" s="8" t="s">
        <v>30519</v>
      </c>
      <c r="D554" s="9" t="s">
        <v>30517</v>
      </c>
      <c r="E554" s="8" t="s">
        <v>30169</v>
      </c>
    </row>
    <row r="555">
      <c r="A555" s="8" t="s">
        <v>29300</v>
      </c>
      <c r="B555" s="8" t="s">
        <v>30520</v>
      </c>
      <c r="C555" s="8" t="s">
        <v>30521</v>
      </c>
      <c r="D555" s="9" t="s">
        <v>30517</v>
      </c>
      <c r="E555" s="8" t="s">
        <v>30169</v>
      </c>
    </row>
    <row r="556">
      <c r="A556" s="8" t="s">
        <v>29300</v>
      </c>
      <c r="B556" s="8" t="s">
        <v>30522</v>
      </c>
      <c r="C556" s="8" t="s">
        <v>30523</v>
      </c>
      <c r="D556" s="9" t="s">
        <v>30524</v>
      </c>
      <c r="E556" s="8" t="s">
        <v>30169</v>
      </c>
    </row>
    <row r="557">
      <c r="A557" s="8" t="s">
        <v>29300</v>
      </c>
      <c r="B557" s="8" t="s">
        <v>30525</v>
      </c>
      <c r="C557" s="8" t="s">
        <v>30526</v>
      </c>
      <c r="D557" s="9" t="s">
        <v>30524</v>
      </c>
      <c r="E557" s="8" t="s">
        <v>30169</v>
      </c>
    </row>
    <row r="558">
      <c r="A558" s="8" t="s">
        <v>29300</v>
      </c>
      <c r="B558" s="8" t="s">
        <v>30527</v>
      </c>
      <c r="C558" s="8" t="s">
        <v>30528</v>
      </c>
      <c r="D558" s="9" t="s">
        <v>30524</v>
      </c>
      <c r="E558" s="8" t="s">
        <v>30169</v>
      </c>
    </row>
    <row r="559">
      <c r="A559" s="8" t="s">
        <v>29300</v>
      </c>
      <c r="B559" s="8" t="s">
        <v>30529</v>
      </c>
      <c r="C559" s="8" t="s">
        <v>30530</v>
      </c>
      <c r="D559" s="9" t="s">
        <v>30531</v>
      </c>
      <c r="E559" s="8" t="s">
        <v>30169</v>
      </c>
    </row>
    <row r="560">
      <c r="A560" s="8" t="s">
        <v>29300</v>
      </c>
      <c r="B560" s="8" t="s">
        <v>30532</v>
      </c>
      <c r="C560" s="8" t="s">
        <v>30533</v>
      </c>
      <c r="D560" s="9" t="s">
        <v>30531</v>
      </c>
      <c r="E560" s="8" t="s">
        <v>30169</v>
      </c>
    </row>
    <row r="561">
      <c r="A561" s="8" t="s">
        <v>29300</v>
      </c>
      <c r="B561" s="8" t="s">
        <v>30534</v>
      </c>
      <c r="C561" s="8" t="s">
        <v>30535</v>
      </c>
      <c r="D561" s="9" t="s">
        <v>30531</v>
      </c>
      <c r="E561" s="8" t="s">
        <v>30169</v>
      </c>
    </row>
    <row r="562">
      <c r="A562" s="8" t="s">
        <v>29300</v>
      </c>
      <c r="B562" s="8" t="s">
        <v>30536</v>
      </c>
      <c r="C562" s="8" t="s">
        <v>30537</v>
      </c>
      <c r="D562" s="9" t="s">
        <v>30531</v>
      </c>
      <c r="E562" s="8" t="s">
        <v>30169</v>
      </c>
    </row>
    <row r="563">
      <c r="A563" s="8" t="s">
        <v>29300</v>
      </c>
      <c r="B563" s="8" t="s">
        <v>30538</v>
      </c>
      <c r="C563" s="8" t="s">
        <v>30539</v>
      </c>
      <c r="D563" s="9" t="s">
        <v>30531</v>
      </c>
      <c r="E563" s="8" t="s">
        <v>30169</v>
      </c>
    </row>
    <row r="564">
      <c r="A564" s="8" t="s">
        <v>29300</v>
      </c>
      <c r="B564" s="8" t="s">
        <v>30540</v>
      </c>
      <c r="C564" s="8" t="s">
        <v>29670</v>
      </c>
      <c r="D564" s="9" t="s">
        <v>30541</v>
      </c>
      <c r="E564" s="8" t="s">
        <v>30169</v>
      </c>
    </row>
    <row r="565">
      <c r="A565" s="8" t="s">
        <v>29300</v>
      </c>
      <c r="B565" s="8" t="s">
        <v>30542</v>
      </c>
      <c r="C565" s="8" t="s">
        <v>30543</v>
      </c>
      <c r="D565" s="9" t="s">
        <v>30544</v>
      </c>
      <c r="E565" s="8" t="s">
        <v>30169</v>
      </c>
    </row>
    <row r="566">
      <c r="A566" s="8" t="s">
        <v>29300</v>
      </c>
      <c r="B566" s="8" t="s">
        <v>30545</v>
      </c>
      <c r="C566" s="8" t="s">
        <v>30546</v>
      </c>
      <c r="D566" s="9" t="s">
        <v>30544</v>
      </c>
      <c r="E566" s="8" t="s">
        <v>30169</v>
      </c>
    </row>
    <row r="567">
      <c r="A567" s="8" t="s">
        <v>29300</v>
      </c>
      <c r="B567" s="8" t="s">
        <v>30547</v>
      </c>
      <c r="C567" s="8" t="s">
        <v>30548</v>
      </c>
      <c r="D567" s="9" t="s">
        <v>30544</v>
      </c>
      <c r="E567" s="8" t="s">
        <v>30169</v>
      </c>
    </row>
    <row r="568">
      <c r="A568" s="8" t="s">
        <v>29300</v>
      </c>
      <c r="B568" s="8" t="s">
        <v>30549</v>
      </c>
      <c r="C568" s="8" t="s">
        <v>30550</v>
      </c>
      <c r="D568" s="9" t="s">
        <v>30551</v>
      </c>
      <c r="E568" s="8" t="s">
        <v>30169</v>
      </c>
    </row>
    <row r="569">
      <c r="A569" s="8" t="s">
        <v>29300</v>
      </c>
      <c r="B569" s="8" t="s">
        <v>30552</v>
      </c>
      <c r="C569" s="8" t="s">
        <v>30553</v>
      </c>
      <c r="D569" s="9" t="s">
        <v>30551</v>
      </c>
      <c r="E569" s="8" t="s">
        <v>30169</v>
      </c>
    </row>
    <row r="570">
      <c r="A570" s="8" t="s">
        <v>29300</v>
      </c>
      <c r="B570" s="8" t="s">
        <v>30554</v>
      </c>
      <c r="C570" s="8" t="s">
        <v>30555</v>
      </c>
      <c r="D570" s="9" t="s">
        <v>30551</v>
      </c>
      <c r="E570" s="8" t="s">
        <v>30169</v>
      </c>
    </row>
    <row r="571">
      <c r="A571" s="8" t="s">
        <v>29300</v>
      </c>
      <c r="B571" s="8" t="s">
        <v>30556</v>
      </c>
      <c r="C571" s="8" t="s">
        <v>30557</v>
      </c>
      <c r="D571" s="9" t="s">
        <v>30558</v>
      </c>
      <c r="E571" s="8" t="s">
        <v>30169</v>
      </c>
    </row>
    <row r="572">
      <c r="A572" s="8" t="s">
        <v>29300</v>
      </c>
      <c r="B572" s="8" t="s">
        <v>30559</v>
      </c>
      <c r="C572" s="8" t="s">
        <v>30560</v>
      </c>
      <c r="D572" s="9" t="s">
        <v>30558</v>
      </c>
      <c r="E572" s="8" t="s">
        <v>30169</v>
      </c>
    </row>
    <row r="573">
      <c r="A573" s="8" t="s">
        <v>29300</v>
      </c>
      <c r="B573" s="8" t="s">
        <v>30561</v>
      </c>
      <c r="C573" s="8" t="s">
        <v>30562</v>
      </c>
      <c r="D573" s="9" t="s">
        <v>30558</v>
      </c>
      <c r="E573" s="8" t="s">
        <v>30169</v>
      </c>
    </row>
    <row r="574">
      <c r="A574" s="8" t="s">
        <v>29300</v>
      </c>
      <c r="B574" s="8" t="s">
        <v>30563</v>
      </c>
      <c r="C574" s="8" t="s">
        <v>30564</v>
      </c>
      <c r="D574" s="9" t="s">
        <v>30558</v>
      </c>
      <c r="E574" s="8" t="s">
        <v>30169</v>
      </c>
    </row>
    <row r="575">
      <c r="A575" s="8" t="s">
        <v>29300</v>
      </c>
      <c r="B575" s="8" t="s">
        <v>30565</v>
      </c>
      <c r="C575" s="8" t="s">
        <v>30566</v>
      </c>
      <c r="D575" s="9" t="s">
        <v>30567</v>
      </c>
      <c r="E575" s="8" t="s">
        <v>30169</v>
      </c>
    </row>
    <row r="576">
      <c r="A576" s="8" t="s">
        <v>29300</v>
      </c>
      <c r="B576" s="8" t="s">
        <v>30568</v>
      </c>
      <c r="C576" s="8" t="s">
        <v>30569</v>
      </c>
      <c r="D576" s="9" t="s">
        <v>30567</v>
      </c>
      <c r="E576" s="8" t="s">
        <v>30169</v>
      </c>
    </row>
    <row r="577">
      <c r="A577" s="8" t="s">
        <v>29300</v>
      </c>
      <c r="B577" s="8" t="s">
        <v>30570</v>
      </c>
      <c r="C577" s="8" t="s">
        <v>30571</v>
      </c>
      <c r="D577" s="9" t="s">
        <v>30567</v>
      </c>
      <c r="E577" s="8" t="s">
        <v>30169</v>
      </c>
    </row>
    <row r="578">
      <c r="A578" s="8" t="s">
        <v>29300</v>
      </c>
      <c r="B578" s="8" t="s">
        <v>30572</v>
      </c>
      <c r="C578" s="8" t="s">
        <v>29683</v>
      </c>
      <c r="D578" s="9" t="s">
        <v>30573</v>
      </c>
      <c r="E578" s="8" t="s">
        <v>30169</v>
      </c>
    </row>
    <row r="579">
      <c r="A579" s="8" t="s">
        <v>29300</v>
      </c>
      <c r="B579" s="8" t="s">
        <v>30574</v>
      </c>
      <c r="C579" s="8" t="s">
        <v>29685</v>
      </c>
      <c r="D579" s="9" t="s">
        <v>30575</v>
      </c>
      <c r="E579" s="8" t="s">
        <v>30169</v>
      </c>
    </row>
    <row r="580">
      <c r="A580" s="8" t="s">
        <v>29300</v>
      </c>
      <c r="B580" s="8" t="s">
        <v>30576</v>
      </c>
      <c r="C580" s="8" t="s">
        <v>30577</v>
      </c>
      <c r="D580" s="9" t="s">
        <v>30578</v>
      </c>
      <c r="E580" s="8" t="s">
        <v>30169</v>
      </c>
    </row>
    <row r="581">
      <c r="A581" s="8" t="s">
        <v>29300</v>
      </c>
      <c r="B581" s="8" t="s">
        <v>30579</v>
      </c>
      <c r="C581" s="8" t="s">
        <v>30580</v>
      </c>
      <c r="D581" s="9" t="s">
        <v>30578</v>
      </c>
      <c r="E581" s="8" t="s">
        <v>30169</v>
      </c>
    </row>
    <row r="582">
      <c r="A582" s="8" t="s">
        <v>29300</v>
      </c>
      <c r="B582" s="8" t="s">
        <v>30581</v>
      </c>
      <c r="C582" s="8" t="s">
        <v>30582</v>
      </c>
      <c r="D582" s="9" t="s">
        <v>30578</v>
      </c>
      <c r="E582" s="8" t="s">
        <v>30169</v>
      </c>
    </row>
    <row r="583">
      <c r="A583" s="8" t="s">
        <v>29300</v>
      </c>
      <c r="B583" s="8" t="s">
        <v>30583</v>
      </c>
      <c r="C583" s="8" t="s">
        <v>30584</v>
      </c>
      <c r="D583" s="9" t="s">
        <v>30585</v>
      </c>
      <c r="E583" s="8" t="s">
        <v>30169</v>
      </c>
    </row>
    <row r="584">
      <c r="A584" s="8" t="s">
        <v>29300</v>
      </c>
      <c r="B584" s="8" t="s">
        <v>30586</v>
      </c>
      <c r="C584" s="8" t="s">
        <v>30587</v>
      </c>
      <c r="D584" s="9" t="s">
        <v>30585</v>
      </c>
      <c r="E584" s="8" t="s">
        <v>30169</v>
      </c>
    </row>
    <row r="585">
      <c r="A585" s="8" t="s">
        <v>29300</v>
      </c>
      <c r="B585" s="8" t="s">
        <v>30588</v>
      </c>
      <c r="C585" s="8" t="s">
        <v>30589</v>
      </c>
      <c r="D585" s="9" t="s">
        <v>30585</v>
      </c>
      <c r="E585" s="8" t="s">
        <v>30169</v>
      </c>
    </row>
    <row r="586">
      <c r="A586" s="8" t="s">
        <v>29300</v>
      </c>
      <c r="B586" s="8" t="s">
        <v>30590</v>
      </c>
      <c r="C586" s="8" t="s">
        <v>30591</v>
      </c>
      <c r="D586" s="9" t="s">
        <v>30592</v>
      </c>
      <c r="E586" s="8" t="s">
        <v>30169</v>
      </c>
    </row>
    <row r="587">
      <c r="A587" s="8" t="s">
        <v>29300</v>
      </c>
      <c r="B587" s="8" t="s">
        <v>30593</v>
      </c>
      <c r="C587" s="8" t="s">
        <v>30594</v>
      </c>
      <c r="D587" s="9" t="s">
        <v>30592</v>
      </c>
      <c r="E587" s="8" t="s">
        <v>30169</v>
      </c>
    </row>
    <row r="588">
      <c r="A588" s="8" t="s">
        <v>29300</v>
      </c>
      <c r="B588" s="8" t="s">
        <v>30595</v>
      </c>
      <c r="C588" s="8" t="s">
        <v>30596</v>
      </c>
      <c r="D588" s="9" t="s">
        <v>30597</v>
      </c>
      <c r="E588" s="8" t="s">
        <v>30169</v>
      </c>
    </row>
    <row r="589">
      <c r="A589" s="8" t="s">
        <v>29300</v>
      </c>
      <c r="B589" s="8" t="s">
        <v>30598</v>
      </c>
      <c r="C589" s="8" t="s">
        <v>30599</v>
      </c>
      <c r="D589" s="9" t="s">
        <v>30597</v>
      </c>
      <c r="E589" s="8" t="s">
        <v>30169</v>
      </c>
    </row>
    <row r="590">
      <c r="A590" s="8" t="s">
        <v>29300</v>
      </c>
      <c r="B590" s="8" t="s">
        <v>30600</v>
      </c>
      <c r="C590" s="8" t="s">
        <v>30601</v>
      </c>
      <c r="D590" s="9" t="s">
        <v>30597</v>
      </c>
      <c r="E590" s="8" t="s">
        <v>30169</v>
      </c>
    </row>
    <row r="591">
      <c r="A591" s="8" t="s">
        <v>29300</v>
      </c>
      <c r="B591" s="8" t="s">
        <v>30602</v>
      </c>
      <c r="C591" s="8" t="s">
        <v>30603</v>
      </c>
      <c r="D591" s="9" t="s">
        <v>30597</v>
      </c>
      <c r="E591" s="8" t="s">
        <v>30169</v>
      </c>
    </row>
    <row r="592">
      <c r="A592" s="8" t="s">
        <v>29300</v>
      </c>
      <c r="B592" s="8" t="s">
        <v>30604</v>
      </c>
      <c r="C592" s="8" t="s">
        <v>30605</v>
      </c>
      <c r="D592" s="9" t="s">
        <v>30606</v>
      </c>
      <c r="E592" s="8" t="s">
        <v>30169</v>
      </c>
    </row>
    <row r="593">
      <c r="A593" s="8" t="s">
        <v>29300</v>
      </c>
      <c r="B593" s="8" t="s">
        <v>30607</v>
      </c>
      <c r="C593" s="8" t="s">
        <v>30608</v>
      </c>
      <c r="D593" s="9" t="s">
        <v>30606</v>
      </c>
      <c r="E593" s="8" t="s">
        <v>30169</v>
      </c>
    </row>
    <row r="594">
      <c r="A594" s="8" t="s">
        <v>29300</v>
      </c>
      <c r="B594" s="8" t="s">
        <v>30609</v>
      </c>
      <c r="C594" s="8" t="s">
        <v>30610</v>
      </c>
      <c r="D594" s="9" t="s">
        <v>30611</v>
      </c>
      <c r="E594" s="8" t="s">
        <v>30169</v>
      </c>
    </row>
    <row r="595">
      <c r="A595" s="8" t="s">
        <v>29300</v>
      </c>
      <c r="B595" s="8" t="s">
        <v>30612</v>
      </c>
      <c r="C595" s="8" t="s">
        <v>30613</v>
      </c>
      <c r="D595" s="9" t="s">
        <v>30611</v>
      </c>
      <c r="E595" s="8" t="s">
        <v>30169</v>
      </c>
    </row>
    <row r="596">
      <c r="A596" s="8" t="s">
        <v>29300</v>
      </c>
      <c r="B596" s="8" t="s">
        <v>30614</v>
      </c>
      <c r="C596" s="8" t="s">
        <v>30615</v>
      </c>
      <c r="D596" s="9" t="s">
        <v>30611</v>
      </c>
      <c r="E596" s="8" t="s">
        <v>30169</v>
      </c>
    </row>
    <row r="597">
      <c r="A597" s="8" t="s">
        <v>29300</v>
      </c>
      <c r="B597" s="8" t="s">
        <v>30616</v>
      </c>
      <c r="C597" s="8" t="s">
        <v>30617</v>
      </c>
      <c r="D597" s="9" t="s">
        <v>30611</v>
      </c>
      <c r="E597" s="8" t="s">
        <v>30169</v>
      </c>
    </row>
    <row r="598">
      <c r="A598" s="8" t="s">
        <v>29300</v>
      </c>
      <c r="B598" s="8" t="s">
        <v>30618</v>
      </c>
      <c r="C598" s="8" t="s">
        <v>30619</v>
      </c>
      <c r="D598" s="9" t="s">
        <v>30620</v>
      </c>
      <c r="E598" s="8" t="s">
        <v>30169</v>
      </c>
    </row>
    <row r="599">
      <c r="A599" s="8" t="s">
        <v>29300</v>
      </c>
      <c r="B599" s="8" t="s">
        <v>30621</v>
      </c>
      <c r="C599" s="8" t="s">
        <v>30622</v>
      </c>
      <c r="D599" s="9" t="s">
        <v>30620</v>
      </c>
      <c r="E599" s="8" t="s">
        <v>30169</v>
      </c>
    </row>
    <row r="600">
      <c r="A600" s="8" t="s">
        <v>29300</v>
      </c>
      <c r="B600" s="8" t="s">
        <v>30623</v>
      </c>
      <c r="C600" s="8" t="s">
        <v>30624</v>
      </c>
      <c r="D600" s="9" t="s">
        <v>30625</v>
      </c>
      <c r="E600" s="8" t="s">
        <v>30169</v>
      </c>
    </row>
    <row r="601">
      <c r="A601" s="8" t="s">
        <v>29300</v>
      </c>
      <c r="B601" s="8" t="s">
        <v>30626</v>
      </c>
      <c r="C601" s="8" t="s">
        <v>30627</v>
      </c>
      <c r="D601" s="9" t="s">
        <v>30625</v>
      </c>
      <c r="E601" s="8" t="s">
        <v>30169</v>
      </c>
    </row>
    <row r="602">
      <c r="A602" s="8" t="s">
        <v>29300</v>
      </c>
      <c r="B602" s="8" t="s">
        <v>30628</v>
      </c>
      <c r="C602" s="8" t="s">
        <v>30629</v>
      </c>
      <c r="D602" s="9" t="s">
        <v>30625</v>
      </c>
      <c r="E602" s="8" t="s">
        <v>30169</v>
      </c>
    </row>
    <row r="603">
      <c r="A603" s="8" t="s">
        <v>29300</v>
      </c>
      <c r="B603" s="8" t="s">
        <v>30630</v>
      </c>
      <c r="C603" s="8" t="s">
        <v>30631</v>
      </c>
      <c r="D603" s="9" t="s">
        <v>30632</v>
      </c>
      <c r="E603" s="8" t="s">
        <v>30169</v>
      </c>
    </row>
    <row r="604">
      <c r="A604" s="8" t="s">
        <v>29300</v>
      </c>
      <c r="B604" s="8" t="s">
        <v>30633</v>
      </c>
      <c r="C604" s="8" t="s">
        <v>30634</v>
      </c>
      <c r="D604" s="9" t="s">
        <v>30632</v>
      </c>
      <c r="E604" s="8" t="s">
        <v>30169</v>
      </c>
    </row>
    <row r="605">
      <c r="A605" s="8" t="s">
        <v>29300</v>
      </c>
      <c r="B605" s="8" t="s">
        <v>30635</v>
      </c>
      <c r="C605" s="8" t="s">
        <v>30636</v>
      </c>
      <c r="D605" s="9" t="s">
        <v>30637</v>
      </c>
      <c r="E605" s="8" t="s">
        <v>30169</v>
      </c>
    </row>
    <row r="606">
      <c r="A606" s="8" t="s">
        <v>29300</v>
      </c>
      <c r="B606" s="8" t="s">
        <v>30638</v>
      </c>
      <c r="C606" s="8" t="s">
        <v>30639</v>
      </c>
      <c r="D606" s="9" t="s">
        <v>30637</v>
      </c>
      <c r="E606" s="8" t="s">
        <v>30169</v>
      </c>
    </row>
    <row r="607">
      <c r="A607" s="8" t="s">
        <v>29300</v>
      </c>
      <c r="B607" s="8" t="s">
        <v>30640</v>
      </c>
      <c r="C607" s="8" t="s">
        <v>30641</v>
      </c>
      <c r="D607" s="9" t="s">
        <v>30637</v>
      </c>
      <c r="E607" s="8" t="s">
        <v>30169</v>
      </c>
    </row>
    <row r="608">
      <c r="A608" s="8" t="s">
        <v>29300</v>
      </c>
      <c r="B608" s="8" t="s">
        <v>30642</v>
      </c>
      <c r="C608" s="8" t="s">
        <v>30643</v>
      </c>
      <c r="D608" s="9" t="s">
        <v>30644</v>
      </c>
      <c r="E608" s="8" t="s">
        <v>30169</v>
      </c>
    </row>
    <row r="609">
      <c r="A609" s="8" t="s">
        <v>29300</v>
      </c>
      <c r="B609" s="8" t="s">
        <v>30645</v>
      </c>
      <c r="C609" s="8" t="s">
        <v>30646</v>
      </c>
      <c r="D609" s="9" t="s">
        <v>30644</v>
      </c>
      <c r="E609" s="8" t="s">
        <v>30169</v>
      </c>
    </row>
    <row r="610">
      <c r="A610" s="8" t="s">
        <v>29300</v>
      </c>
      <c r="B610" s="8" t="s">
        <v>30647</v>
      </c>
      <c r="C610" s="8" t="s">
        <v>30648</v>
      </c>
      <c r="D610" s="9" t="s">
        <v>30644</v>
      </c>
      <c r="E610" s="8" t="s">
        <v>30169</v>
      </c>
    </row>
    <row r="611">
      <c r="A611" s="8" t="s">
        <v>29300</v>
      </c>
      <c r="B611" s="8" t="s">
        <v>30649</v>
      </c>
      <c r="C611" s="8" t="s">
        <v>29711</v>
      </c>
      <c r="D611" s="9" t="s">
        <v>30650</v>
      </c>
      <c r="E611" s="8" t="s">
        <v>30169</v>
      </c>
    </row>
    <row r="612">
      <c r="A612" s="8" t="s">
        <v>29300</v>
      </c>
      <c r="B612" s="8" t="s">
        <v>30651</v>
      </c>
      <c r="C612" s="8" t="s">
        <v>30652</v>
      </c>
      <c r="D612" s="9" t="s">
        <v>30653</v>
      </c>
      <c r="E612" s="8" t="s">
        <v>30169</v>
      </c>
    </row>
    <row r="613">
      <c r="A613" s="8" t="s">
        <v>29300</v>
      </c>
      <c r="B613" s="8" t="s">
        <v>30654</v>
      </c>
      <c r="C613" s="8" t="s">
        <v>30655</v>
      </c>
      <c r="D613" s="9" t="s">
        <v>30653</v>
      </c>
      <c r="E613" s="8" t="s">
        <v>30169</v>
      </c>
    </row>
    <row r="614">
      <c r="A614" s="8" t="s">
        <v>29300</v>
      </c>
      <c r="B614" s="8" t="s">
        <v>30656</v>
      </c>
      <c r="C614" s="8" t="s">
        <v>30657</v>
      </c>
      <c r="D614" s="9" t="s">
        <v>30653</v>
      </c>
      <c r="E614" s="8" t="s">
        <v>30169</v>
      </c>
    </row>
    <row r="615">
      <c r="A615" s="8" t="s">
        <v>29300</v>
      </c>
      <c r="B615" s="8" t="s">
        <v>30658</v>
      </c>
      <c r="C615" s="8" t="s">
        <v>29713</v>
      </c>
      <c r="D615" s="9" t="s">
        <v>30653</v>
      </c>
      <c r="E615" s="8" t="s">
        <v>30169</v>
      </c>
    </row>
    <row r="616">
      <c r="A616" s="8" t="s">
        <v>29300</v>
      </c>
      <c r="B616" s="8" t="s">
        <v>30659</v>
      </c>
      <c r="C616" s="8" t="s">
        <v>29715</v>
      </c>
      <c r="D616" s="9" t="s">
        <v>30660</v>
      </c>
      <c r="E616" s="8" t="s">
        <v>30169</v>
      </c>
    </row>
    <row r="617">
      <c r="A617" s="8" t="s">
        <v>29300</v>
      </c>
      <c r="B617" s="8" t="s">
        <v>30661</v>
      </c>
      <c r="C617" s="8" t="s">
        <v>30662</v>
      </c>
      <c r="D617" s="9" t="s">
        <v>30663</v>
      </c>
      <c r="E617" s="8" t="s">
        <v>30169</v>
      </c>
    </row>
    <row r="618">
      <c r="A618" s="8" t="s">
        <v>29300</v>
      </c>
      <c r="B618" s="8" t="s">
        <v>30664</v>
      </c>
      <c r="C618" s="8" t="s">
        <v>30665</v>
      </c>
      <c r="D618" s="9" t="s">
        <v>30663</v>
      </c>
      <c r="E618" s="8" t="s">
        <v>30169</v>
      </c>
    </row>
    <row r="619">
      <c r="A619" s="8" t="s">
        <v>29300</v>
      </c>
      <c r="B619" s="8" t="s">
        <v>30666</v>
      </c>
      <c r="C619" s="8" t="s">
        <v>30667</v>
      </c>
      <c r="D619" s="9" t="s">
        <v>30668</v>
      </c>
      <c r="E619" s="8" t="s">
        <v>30169</v>
      </c>
    </row>
    <row r="620">
      <c r="A620" s="8" t="s">
        <v>29300</v>
      </c>
      <c r="B620" s="8" t="s">
        <v>30669</v>
      </c>
      <c r="C620" s="8" t="s">
        <v>30670</v>
      </c>
      <c r="D620" s="9" t="s">
        <v>30668</v>
      </c>
      <c r="E620" s="8" t="s">
        <v>30169</v>
      </c>
    </row>
    <row r="621">
      <c r="A621" s="8" t="s">
        <v>29300</v>
      </c>
      <c r="B621" s="8" t="s">
        <v>30671</v>
      </c>
      <c r="C621" s="8" t="s">
        <v>29722</v>
      </c>
      <c r="D621" s="9" t="s">
        <v>30672</v>
      </c>
      <c r="E621" s="8" t="s">
        <v>30169</v>
      </c>
    </row>
    <row r="622">
      <c r="A622" s="8" t="s">
        <v>29300</v>
      </c>
      <c r="B622" s="8" t="s">
        <v>30673</v>
      </c>
      <c r="C622" s="8" t="s">
        <v>30674</v>
      </c>
      <c r="D622" s="9" t="s">
        <v>30675</v>
      </c>
      <c r="E622" s="8" t="s">
        <v>30169</v>
      </c>
    </row>
    <row r="623">
      <c r="A623" s="8" t="s">
        <v>29300</v>
      </c>
      <c r="B623" s="8" t="s">
        <v>30676</v>
      </c>
      <c r="C623" s="8" t="s">
        <v>30677</v>
      </c>
      <c r="D623" s="9" t="s">
        <v>30675</v>
      </c>
      <c r="E623" s="8" t="s">
        <v>30169</v>
      </c>
    </row>
    <row r="624">
      <c r="A624" s="8" t="s">
        <v>29300</v>
      </c>
      <c r="B624" s="8" t="s">
        <v>30678</v>
      </c>
      <c r="C624" s="8" t="s">
        <v>29726</v>
      </c>
      <c r="D624" s="9" t="s">
        <v>30679</v>
      </c>
      <c r="E624" s="8" t="s">
        <v>30169</v>
      </c>
    </row>
    <row r="625">
      <c r="A625" s="8" t="s">
        <v>29300</v>
      </c>
      <c r="B625" s="8" t="s">
        <v>30680</v>
      </c>
      <c r="C625" s="8" t="s">
        <v>29728</v>
      </c>
      <c r="D625" s="9" t="s">
        <v>30681</v>
      </c>
      <c r="E625" s="8" t="s">
        <v>30169</v>
      </c>
    </row>
    <row r="626">
      <c r="A626" s="8" t="s">
        <v>29300</v>
      </c>
      <c r="B626" s="8" t="s">
        <v>30682</v>
      </c>
      <c r="C626" s="8" t="s">
        <v>29730</v>
      </c>
      <c r="D626" s="9" t="s">
        <v>30683</v>
      </c>
      <c r="E626" s="8" t="s">
        <v>30169</v>
      </c>
    </row>
    <row r="627">
      <c r="A627" s="8" t="s">
        <v>29300</v>
      </c>
      <c r="B627" s="8" t="s">
        <v>30684</v>
      </c>
      <c r="C627" s="8" t="s">
        <v>29732</v>
      </c>
      <c r="D627" s="9" t="s">
        <v>30685</v>
      </c>
      <c r="E627" s="8" t="s">
        <v>30169</v>
      </c>
    </row>
    <row r="628">
      <c r="A628" s="8" t="s">
        <v>29300</v>
      </c>
      <c r="B628" s="8" t="s">
        <v>30686</v>
      </c>
      <c r="C628" s="8" t="s">
        <v>30687</v>
      </c>
      <c r="D628" s="9" t="s">
        <v>30688</v>
      </c>
      <c r="E628" s="8" t="s">
        <v>30169</v>
      </c>
    </row>
    <row r="629">
      <c r="A629" s="8" t="s">
        <v>29300</v>
      </c>
      <c r="B629" s="8" t="s">
        <v>30689</v>
      </c>
      <c r="C629" s="8" t="s">
        <v>30690</v>
      </c>
      <c r="D629" s="9" t="s">
        <v>30688</v>
      </c>
      <c r="E629" s="8" t="s">
        <v>30169</v>
      </c>
    </row>
    <row r="630">
      <c r="A630" s="8" t="s">
        <v>29300</v>
      </c>
      <c r="B630" s="8" t="s">
        <v>30691</v>
      </c>
      <c r="C630" s="8" t="s">
        <v>30692</v>
      </c>
      <c r="D630" s="9" t="s">
        <v>30693</v>
      </c>
      <c r="E630" s="8" t="s">
        <v>30169</v>
      </c>
    </row>
    <row r="631">
      <c r="A631" s="8" t="s">
        <v>29300</v>
      </c>
      <c r="B631" s="8" t="s">
        <v>30694</v>
      </c>
      <c r="C631" s="8" t="s">
        <v>30695</v>
      </c>
      <c r="D631" s="9" t="s">
        <v>30693</v>
      </c>
      <c r="E631" s="8" t="s">
        <v>30169</v>
      </c>
    </row>
    <row r="632">
      <c r="A632" s="8" t="s">
        <v>29300</v>
      </c>
      <c r="B632" s="8" t="s">
        <v>30696</v>
      </c>
      <c r="C632" s="8" t="s">
        <v>30697</v>
      </c>
      <c r="D632" s="9" t="s">
        <v>30693</v>
      </c>
      <c r="E632" s="8" t="s">
        <v>30169</v>
      </c>
    </row>
    <row r="633">
      <c r="A633" s="8" t="s">
        <v>29300</v>
      </c>
      <c r="B633" s="8" t="s">
        <v>30698</v>
      </c>
      <c r="C633" s="8" t="s">
        <v>29739</v>
      </c>
      <c r="D633" s="9" t="s">
        <v>30699</v>
      </c>
      <c r="E633" s="8" t="s">
        <v>30169</v>
      </c>
    </row>
    <row r="634">
      <c r="A634" s="8" t="s">
        <v>29300</v>
      </c>
      <c r="B634" s="8" t="s">
        <v>30700</v>
      </c>
      <c r="C634" s="8" t="s">
        <v>30701</v>
      </c>
      <c r="D634" s="9" t="s">
        <v>30702</v>
      </c>
      <c r="E634" s="8" t="s">
        <v>30169</v>
      </c>
    </row>
    <row r="635">
      <c r="A635" s="8" t="s">
        <v>29300</v>
      </c>
      <c r="B635" s="8" t="s">
        <v>30703</v>
      </c>
      <c r="C635" s="8" t="s">
        <v>30704</v>
      </c>
      <c r="D635" s="9" t="s">
        <v>30702</v>
      </c>
      <c r="E635" s="8" t="s">
        <v>30169</v>
      </c>
    </row>
    <row r="636">
      <c r="A636" s="8" t="s">
        <v>29300</v>
      </c>
      <c r="B636" s="8" t="s">
        <v>30705</v>
      </c>
      <c r="C636" s="8" t="s">
        <v>29743</v>
      </c>
      <c r="D636" s="9" t="s">
        <v>30706</v>
      </c>
      <c r="E636" s="8" t="s">
        <v>30169</v>
      </c>
    </row>
    <row r="637">
      <c r="A637" s="8" t="s">
        <v>29300</v>
      </c>
      <c r="B637" s="8" t="s">
        <v>30707</v>
      </c>
      <c r="C637" s="8" t="s">
        <v>30708</v>
      </c>
      <c r="D637" s="9" t="s">
        <v>30709</v>
      </c>
      <c r="E637" s="8" t="s">
        <v>30169</v>
      </c>
    </row>
    <row r="638">
      <c r="A638" s="8" t="s">
        <v>29300</v>
      </c>
      <c r="B638" s="8" t="s">
        <v>30710</v>
      </c>
      <c r="C638" s="8" t="s">
        <v>30711</v>
      </c>
      <c r="D638" s="9" t="s">
        <v>30709</v>
      </c>
      <c r="E638" s="8" t="s">
        <v>30169</v>
      </c>
    </row>
    <row r="639">
      <c r="A639" s="8" t="s">
        <v>29300</v>
      </c>
      <c r="B639" s="8" t="s">
        <v>30712</v>
      </c>
      <c r="C639" s="8" t="s">
        <v>30713</v>
      </c>
      <c r="D639" s="9" t="s">
        <v>30709</v>
      </c>
      <c r="E639" s="8" t="s">
        <v>30169</v>
      </c>
    </row>
    <row r="640">
      <c r="A640" s="8" t="s">
        <v>29300</v>
      </c>
      <c r="B640" s="8" t="s">
        <v>30714</v>
      </c>
      <c r="C640" s="8" t="s">
        <v>30715</v>
      </c>
      <c r="D640" s="9" t="s">
        <v>30709</v>
      </c>
      <c r="E640" s="8" t="s">
        <v>30169</v>
      </c>
    </row>
    <row r="641">
      <c r="A641" s="8" t="s">
        <v>29300</v>
      </c>
      <c r="B641" s="8" t="s">
        <v>30716</v>
      </c>
      <c r="C641" s="8" t="s">
        <v>30717</v>
      </c>
      <c r="D641" s="9" t="s">
        <v>30709</v>
      </c>
      <c r="E641" s="8" t="s">
        <v>30169</v>
      </c>
    </row>
    <row r="642">
      <c r="A642" s="8" t="s">
        <v>29300</v>
      </c>
      <c r="B642" s="8" t="s">
        <v>30718</v>
      </c>
      <c r="C642" s="8" t="s">
        <v>30719</v>
      </c>
      <c r="D642" s="9" t="s">
        <v>30720</v>
      </c>
      <c r="E642" s="8" t="s">
        <v>30169</v>
      </c>
    </row>
    <row r="643">
      <c r="A643" s="8" t="s">
        <v>29300</v>
      </c>
      <c r="B643" s="8" t="s">
        <v>30721</v>
      </c>
      <c r="C643" s="8" t="s">
        <v>30722</v>
      </c>
      <c r="D643" s="9" t="s">
        <v>30720</v>
      </c>
      <c r="E643" s="8" t="s">
        <v>30169</v>
      </c>
    </row>
    <row r="644">
      <c r="A644" s="8" t="s">
        <v>29300</v>
      </c>
      <c r="B644" s="8" t="s">
        <v>30723</v>
      </c>
      <c r="C644" s="8" t="s">
        <v>30724</v>
      </c>
      <c r="D644" s="9" t="s">
        <v>30720</v>
      </c>
      <c r="E644" s="8" t="s">
        <v>30169</v>
      </c>
    </row>
    <row r="645">
      <c r="A645" s="8" t="s">
        <v>29300</v>
      </c>
      <c r="B645" s="8" t="s">
        <v>30725</v>
      </c>
      <c r="C645" s="8" t="s">
        <v>30726</v>
      </c>
      <c r="D645" s="9" t="s">
        <v>30720</v>
      </c>
      <c r="E645" s="8" t="s">
        <v>30169</v>
      </c>
    </row>
    <row r="646">
      <c r="A646" s="8" t="s">
        <v>29300</v>
      </c>
      <c r="B646" s="8" t="s">
        <v>30727</v>
      </c>
      <c r="C646" s="8" t="s">
        <v>30728</v>
      </c>
      <c r="D646" s="9" t="s">
        <v>30720</v>
      </c>
      <c r="E646" s="8" t="s">
        <v>30169</v>
      </c>
    </row>
    <row r="647">
      <c r="A647" s="8" t="s">
        <v>29300</v>
      </c>
      <c r="B647" s="8" t="s">
        <v>30729</v>
      </c>
      <c r="C647" s="8" t="s">
        <v>30730</v>
      </c>
      <c r="D647" s="9" t="s">
        <v>30720</v>
      </c>
      <c r="E647" s="8" t="s">
        <v>30169</v>
      </c>
    </row>
    <row r="648">
      <c r="A648" s="8" t="s">
        <v>29300</v>
      </c>
      <c r="B648" s="8" t="s">
        <v>30731</v>
      </c>
      <c r="C648" s="8" t="s">
        <v>30732</v>
      </c>
      <c r="D648" s="9" t="s">
        <v>30733</v>
      </c>
      <c r="E648" s="8" t="s">
        <v>30169</v>
      </c>
    </row>
    <row r="649">
      <c r="A649" s="8" t="s">
        <v>29300</v>
      </c>
      <c r="B649" s="8" t="s">
        <v>30734</v>
      </c>
      <c r="C649" s="8" t="s">
        <v>30735</v>
      </c>
      <c r="D649" s="9" t="s">
        <v>30733</v>
      </c>
      <c r="E649" s="8" t="s">
        <v>30169</v>
      </c>
    </row>
    <row r="650">
      <c r="A650" s="8" t="s">
        <v>29300</v>
      </c>
      <c r="B650" s="8" t="s">
        <v>30736</v>
      </c>
      <c r="C650" s="8" t="s">
        <v>30737</v>
      </c>
      <c r="D650" s="9" t="s">
        <v>30733</v>
      </c>
      <c r="E650" s="8" t="s">
        <v>30169</v>
      </c>
    </row>
    <row r="651">
      <c r="A651" s="8" t="s">
        <v>29300</v>
      </c>
      <c r="B651" s="8" t="s">
        <v>30738</v>
      </c>
      <c r="C651" s="8" t="s">
        <v>29752</v>
      </c>
      <c r="D651" s="9" t="s">
        <v>30739</v>
      </c>
      <c r="E651" s="8" t="s">
        <v>30169</v>
      </c>
    </row>
    <row r="652">
      <c r="A652" s="8" t="s">
        <v>29300</v>
      </c>
      <c r="B652" s="8" t="s">
        <v>30740</v>
      </c>
      <c r="C652" s="8" t="s">
        <v>30741</v>
      </c>
      <c r="D652" s="9" t="s">
        <v>30742</v>
      </c>
      <c r="E652" s="8" t="s">
        <v>30169</v>
      </c>
    </row>
    <row r="653">
      <c r="A653" s="8" t="s">
        <v>29300</v>
      </c>
      <c r="B653" s="8" t="s">
        <v>30743</v>
      </c>
      <c r="C653" s="8" t="s">
        <v>30744</v>
      </c>
      <c r="D653" s="9" t="s">
        <v>30742</v>
      </c>
      <c r="E653" s="8" t="s">
        <v>30169</v>
      </c>
    </row>
    <row r="654">
      <c r="A654" s="8" t="s">
        <v>29300</v>
      </c>
      <c r="B654" s="8" t="s">
        <v>30745</v>
      </c>
      <c r="C654" s="8" t="s">
        <v>30746</v>
      </c>
      <c r="D654" s="9" t="s">
        <v>30742</v>
      </c>
      <c r="E654" s="8" t="s">
        <v>30169</v>
      </c>
    </row>
    <row r="655">
      <c r="A655" s="8" t="s">
        <v>29300</v>
      </c>
      <c r="B655" s="8" t="s">
        <v>30747</v>
      </c>
      <c r="C655" s="8" t="s">
        <v>30748</v>
      </c>
      <c r="D655" s="9" t="s">
        <v>30742</v>
      </c>
      <c r="E655" s="8" t="s">
        <v>30169</v>
      </c>
    </row>
    <row r="656">
      <c r="A656" s="8" t="s">
        <v>29300</v>
      </c>
      <c r="B656" s="8" t="s">
        <v>30749</v>
      </c>
      <c r="C656" s="8" t="s">
        <v>30750</v>
      </c>
      <c r="D656" s="9" t="s">
        <v>30751</v>
      </c>
      <c r="E656" s="8" t="s">
        <v>30169</v>
      </c>
    </row>
    <row r="657">
      <c r="A657" s="8" t="s">
        <v>29300</v>
      </c>
      <c r="B657" s="8" t="s">
        <v>30752</v>
      </c>
      <c r="C657" s="8" t="s">
        <v>30753</v>
      </c>
      <c r="D657" s="9" t="s">
        <v>30751</v>
      </c>
      <c r="E657" s="8" t="s">
        <v>30169</v>
      </c>
    </row>
    <row r="658">
      <c r="A658" s="8" t="s">
        <v>29300</v>
      </c>
      <c r="B658" s="8" t="s">
        <v>30754</v>
      </c>
      <c r="C658" s="8" t="s">
        <v>30755</v>
      </c>
      <c r="D658" s="9" t="s">
        <v>30751</v>
      </c>
      <c r="E658" s="8" t="s">
        <v>30169</v>
      </c>
    </row>
    <row r="659">
      <c r="A659" s="8" t="s">
        <v>29300</v>
      </c>
      <c r="B659" s="8" t="s">
        <v>30756</v>
      </c>
      <c r="C659" s="8" t="s">
        <v>30757</v>
      </c>
      <c r="D659" s="9" t="s">
        <v>30751</v>
      </c>
      <c r="E659" s="8" t="s">
        <v>30169</v>
      </c>
    </row>
    <row r="660">
      <c r="A660" s="8" t="s">
        <v>29300</v>
      </c>
      <c r="B660" s="8" t="s">
        <v>30758</v>
      </c>
      <c r="C660" s="8" t="s">
        <v>30759</v>
      </c>
      <c r="D660" s="9" t="s">
        <v>30751</v>
      </c>
      <c r="E660" s="8" t="s">
        <v>30169</v>
      </c>
    </row>
    <row r="661">
      <c r="A661" s="8" t="s">
        <v>29300</v>
      </c>
      <c r="B661" s="8" t="s">
        <v>30760</v>
      </c>
      <c r="C661" s="8" t="s">
        <v>30761</v>
      </c>
      <c r="D661" s="9" t="s">
        <v>30751</v>
      </c>
      <c r="E661" s="8" t="s">
        <v>30169</v>
      </c>
    </row>
    <row r="662">
      <c r="A662" s="8" t="s">
        <v>29300</v>
      </c>
      <c r="B662" s="8" t="s">
        <v>30762</v>
      </c>
      <c r="C662" s="8" t="s">
        <v>30763</v>
      </c>
      <c r="D662" s="9" t="s">
        <v>30751</v>
      </c>
      <c r="E662" s="8" t="s">
        <v>30169</v>
      </c>
    </row>
    <row r="663">
      <c r="A663" s="8" t="s">
        <v>29300</v>
      </c>
      <c r="B663" s="8" t="s">
        <v>30764</v>
      </c>
      <c r="C663" s="8" t="s">
        <v>29758</v>
      </c>
      <c r="D663" s="9" t="s">
        <v>30765</v>
      </c>
      <c r="E663" s="8" t="s">
        <v>30169</v>
      </c>
    </row>
    <row r="664">
      <c r="A664" s="8" t="s">
        <v>29300</v>
      </c>
      <c r="B664" s="8" t="s">
        <v>30766</v>
      </c>
      <c r="C664" s="8" t="s">
        <v>29761</v>
      </c>
      <c r="D664" s="9" t="s">
        <v>30767</v>
      </c>
      <c r="E664" s="8" t="s">
        <v>30169</v>
      </c>
    </row>
    <row r="665">
      <c r="A665" s="8" t="s">
        <v>29300</v>
      </c>
      <c r="B665" s="8" t="s">
        <v>30768</v>
      </c>
      <c r="C665" s="8" t="s">
        <v>29763</v>
      </c>
      <c r="D665" s="9" t="s">
        <v>30769</v>
      </c>
      <c r="E665" s="8" t="s">
        <v>30169</v>
      </c>
    </row>
    <row r="666">
      <c r="A666" s="8" t="s">
        <v>29300</v>
      </c>
      <c r="B666" s="8" t="s">
        <v>30770</v>
      </c>
      <c r="C666" s="8" t="s">
        <v>30771</v>
      </c>
      <c r="D666" s="9" t="s">
        <v>30772</v>
      </c>
      <c r="E666" s="8" t="s">
        <v>30169</v>
      </c>
    </row>
    <row r="667">
      <c r="A667" s="8" t="s">
        <v>29300</v>
      </c>
      <c r="B667" s="8" t="s">
        <v>30773</v>
      </c>
      <c r="C667" s="8" t="s">
        <v>30774</v>
      </c>
      <c r="D667" s="9" t="s">
        <v>30772</v>
      </c>
      <c r="E667" s="8" t="s">
        <v>30169</v>
      </c>
    </row>
    <row r="668">
      <c r="A668" s="8" t="s">
        <v>29300</v>
      </c>
      <c r="B668" s="8" t="s">
        <v>30775</v>
      </c>
      <c r="C668" s="8" t="s">
        <v>30776</v>
      </c>
      <c r="D668" s="9" t="s">
        <v>30772</v>
      </c>
      <c r="E668" s="8" t="s">
        <v>30169</v>
      </c>
    </row>
    <row r="669">
      <c r="A669" s="8" t="s">
        <v>29300</v>
      </c>
      <c r="B669" s="8" t="s">
        <v>30777</v>
      </c>
      <c r="C669" s="8" t="s">
        <v>30778</v>
      </c>
      <c r="D669" s="9" t="s">
        <v>30772</v>
      </c>
      <c r="E669" s="8" t="s">
        <v>30169</v>
      </c>
    </row>
    <row r="670">
      <c r="A670" s="8" t="s">
        <v>29300</v>
      </c>
      <c r="B670" s="8" t="s">
        <v>30779</v>
      </c>
      <c r="C670" s="8" t="s">
        <v>30780</v>
      </c>
      <c r="D670" s="9" t="s">
        <v>30772</v>
      </c>
      <c r="E670" s="8" t="s">
        <v>30169</v>
      </c>
    </row>
    <row r="671">
      <c r="A671" s="8" t="s">
        <v>29300</v>
      </c>
      <c r="B671" s="8" t="s">
        <v>30781</v>
      </c>
      <c r="C671" s="8" t="s">
        <v>30782</v>
      </c>
      <c r="D671" s="9" t="s">
        <v>30772</v>
      </c>
      <c r="E671" s="8" t="s">
        <v>30169</v>
      </c>
    </row>
    <row r="672">
      <c r="A672" s="8" t="s">
        <v>29300</v>
      </c>
      <c r="B672" s="8" t="s">
        <v>30783</v>
      </c>
      <c r="C672" s="8" t="s">
        <v>29767</v>
      </c>
      <c r="D672" s="9" t="s">
        <v>30784</v>
      </c>
      <c r="E672" s="8" t="s">
        <v>30169</v>
      </c>
    </row>
    <row r="673">
      <c r="A673" s="8" t="s">
        <v>29300</v>
      </c>
      <c r="B673" s="8" t="s">
        <v>30785</v>
      </c>
      <c r="C673" s="8" t="s">
        <v>30786</v>
      </c>
      <c r="D673" s="9" t="s">
        <v>30787</v>
      </c>
      <c r="E673" s="8" t="s">
        <v>30169</v>
      </c>
    </row>
    <row r="674">
      <c r="A674" s="8" t="s">
        <v>29300</v>
      </c>
      <c r="B674" s="8" t="s">
        <v>30788</v>
      </c>
      <c r="C674" s="8" t="s">
        <v>30789</v>
      </c>
      <c r="D674" s="9" t="s">
        <v>30787</v>
      </c>
      <c r="E674" s="8" t="s">
        <v>30169</v>
      </c>
    </row>
    <row r="675">
      <c r="A675" s="8" t="s">
        <v>29300</v>
      </c>
      <c r="B675" s="8" t="s">
        <v>30790</v>
      </c>
      <c r="C675" s="8" t="s">
        <v>30791</v>
      </c>
      <c r="D675" s="9" t="s">
        <v>30792</v>
      </c>
      <c r="E675" s="8" t="s">
        <v>30169</v>
      </c>
    </row>
    <row r="676">
      <c r="A676" s="8" t="s">
        <v>29300</v>
      </c>
      <c r="B676" s="8" t="s">
        <v>30793</v>
      </c>
      <c r="C676" s="8" t="s">
        <v>30794</v>
      </c>
      <c r="D676" s="9" t="s">
        <v>30792</v>
      </c>
      <c r="E676" s="8" t="s">
        <v>30169</v>
      </c>
    </row>
    <row r="677">
      <c r="A677" s="8" t="s">
        <v>29300</v>
      </c>
      <c r="B677" s="8" t="s">
        <v>30795</v>
      </c>
      <c r="C677" s="8" t="s">
        <v>29774</v>
      </c>
      <c r="D677" s="9" t="s">
        <v>30796</v>
      </c>
      <c r="E677" s="8" t="s">
        <v>30169</v>
      </c>
    </row>
    <row r="678">
      <c r="A678" s="8" t="s">
        <v>29300</v>
      </c>
      <c r="B678" s="8" t="s">
        <v>30797</v>
      </c>
      <c r="C678" s="8" t="s">
        <v>30798</v>
      </c>
      <c r="D678" s="9" t="s">
        <v>30796</v>
      </c>
      <c r="E678" s="8" t="s">
        <v>30169</v>
      </c>
    </row>
    <row r="679">
      <c r="A679" s="8" t="s">
        <v>29300</v>
      </c>
      <c r="B679" s="8" t="s">
        <v>30799</v>
      </c>
      <c r="C679" s="8" t="s">
        <v>29776</v>
      </c>
      <c r="D679" s="9" t="s">
        <v>30800</v>
      </c>
      <c r="E679" s="8" t="s">
        <v>30169</v>
      </c>
    </row>
    <row r="680">
      <c r="A680" s="8" t="s">
        <v>29300</v>
      </c>
      <c r="B680" s="8" t="s">
        <v>30801</v>
      </c>
      <c r="C680" s="8" t="s">
        <v>30802</v>
      </c>
      <c r="D680" s="9" t="s">
        <v>30803</v>
      </c>
      <c r="E680" s="8" t="s">
        <v>30169</v>
      </c>
    </row>
    <row r="681">
      <c r="A681" s="8" t="s">
        <v>29300</v>
      </c>
      <c r="B681" s="8" t="s">
        <v>30804</v>
      </c>
      <c r="C681" s="8" t="s">
        <v>30805</v>
      </c>
      <c r="D681" s="9" t="s">
        <v>30803</v>
      </c>
      <c r="E681" s="8" t="s">
        <v>30169</v>
      </c>
    </row>
    <row r="682">
      <c r="A682" s="8" t="s">
        <v>29300</v>
      </c>
      <c r="B682" s="8" t="s">
        <v>30806</v>
      </c>
      <c r="C682" s="8" t="s">
        <v>29778</v>
      </c>
      <c r="D682" s="9" t="s">
        <v>30803</v>
      </c>
      <c r="E682" s="8" t="s">
        <v>30169</v>
      </c>
    </row>
    <row r="683">
      <c r="A683" s="8" t="s">
        <v>29300</v>
      </c>
      <c r="B683" s="8" t="s">
        <v>30807</v>
      </c>
      <c r="C683" s="8" t="s">
        <v>30808</v>
      </c>
      <c r="D683" s="9" t="s">
        <v>30809</v>
      </c>
      <c r="E683" s="8" t="s">
        <v>30169</v>
      </c>
    </row>
    <row r="684">
      <c r="A684" s="8" t="s">
        <v>29300</v>
      </c>
      <c r="B684" s="8" t="s">
        <v>30810</v>
      </c>
      <c r="C684" s="8" t="s">
        <v>30811</v>
      </c>
      <c r="D684" s="9" t="s">
        <v>30809</v>
      </c>
      <c r="E684" s="8" t="s">
        <v>30169</v>
      </c>
    </row>
    <row r="685">
      <c r="A685" s="8" t="s">
        <v>29300</v>
      </c>
      <c r="B685" s="8" t="s">
        <v>30812</v>
      </c>
      <c r="C685" s="8" t="s">
        <v>30813</v>
      </c>
      <c r="D685" s="9" t="s">
        <v>30809</v>
      </c>
      <c r="E685" s="8" t="s">
        <v>30169</v>
      </c>
    </row>
    <row r="686">
      <c r="A686" s="8" t="s">
        <v>29300</v>
      </c>
      <c r="B686" s="8" t="s">
        <v>30814</v>
      </c>
      <c r="C686" s="8" t="s">
        <v>30815</v>
      </c>
      <c r="D686" s="9" t="s">
        <v>30809</v>
      </c>
      <c r="E686" s="8" t="s">
        <v>30169</v>
      </c>
    </row>
    <row r="687">
      <c r="A687" s="8" t="s">
        <v>29300</v>
      </c>
      <c r="B687" s="8" t="s">
        <v>30816</v>
      </c>
      <c r="C687" s="8" t="s">
        <v>30817</v>
      </c>
      <c r="D687" s="9" t="s">
        <v>30818</v>
      </c>
      <c r="E687" s="8" t="s">
        <v>30169</v>
      </c>
    </row>
    <row r="688">
      <c r="A688" s="8" t="s">
        <v>29300</v>
      </c>
      <c r="B688" s="8" t="s">
        <v>30819</v>
      </c>
      <c r="C688" s="8" t="s">
        <v>30820</v>
      </c>
      <c r="D688" s="9" t="s">
        <v>30818</v>
      </c>
      <c r="E688" s="8" t="s">
        <v>30169</v>
      </c>
    </row>
    <row r="689">
      <c r="A689" s="8" t="s">
        <v>29300</v>
      </c>
      <c r="B689" s="8" t="s">
        <v>30821</v>
      </c>
      <c r="C689" s="8" t="s">
        <v>29785</v>
      </c>
      <c r="D689" s="9" t="s">
        <v>30822</v>
      </c>
      <c r="E689" s="8" t="s">
        <v>30169</v>
      </c>
    </row>
    <row r="690">
      <c r="A690" s="8" t="s">
        <v>29300</v>
      </c>
      <c r="B690" s="8" t="s">
        <v>30823</v>
      </c>
      <c r="C690" s="8" t="s">
        <v>29787</v>
      </c>
      <c r="D690" s="9" t="s">
        <v>30824</v>
      </c>
      <c r="E690" s="8" t="s">
        <v>30169</v>
      </c>
    </row>
    <row r="691">
      <c r="A691" s="8" t="s">
        <v>29300</v>
      </c>
      <c r="B691" s="8" t="s">
        <v>30825</v>
      </c>
      <c r="C691" s="8" t="s">
        <v>29789</v>
      </c>
      <c r="D691" s="9" t="s">
        <v>30826</v>
      </c>
      <c r="E691" s="8" t="s">
        <v>30169</v>
      </c>
    </row>
    <row r="692">
      <c r="A692" s="8" t="s">
        <v>29300</v>
      </c>
      <c r="B692" s="8" t="s">
        <v>30827</v>
      </c>
      <c r="C692" s="8" t="s">
        <v>29791</v>
      </c>
      <c r="D692" s="9" t="s">
        <v>30828</v>
      </c>
      <c r="E692" s="8" t="s">
        <v>30169</v>
      </c>
    </row>
    <row r="693">
      <c r="A693" s="8" t="s">
        <v>29300</v>
      </c>
      <c r="B693" s="8" t="s">
        <v>30829</v>
      </c>
      <c r="C693" s="8" t="s">
        <v>30830</v>
      </c>
      <c r="D693" s="9" t="s">
        <v>30831</v>
      </c>
      <c r="E693" s="8" t="s">
        <v>30169</v>
      </c>
    </row>
    <row r="694">
      <c r="A694" s="8" t="s">
        <v>29300</v>
      </c>
      <c r="B694" s="8" t="s">
        <v>30832</v>
      </c>
      <c r="C694" s="8" t="s">
        <v>30833</v>
      </c>
      <c r="D694" s="9" t="s">
        <v>30831</v>
      </c>
      <c r="E694" s="8" t="s">
        <v>30169</v>
      </c>
    </row>
    <row r="695">
      <c r="A695" s="8" t="s">
        <v>29300</v>
      </c>
      <c r="B695" s="8" t="s">
        <v>30834</v>
      </c>
      <c r="C695" s="8" t="s">
        <v>30835</v>
      </c>
      <c r="D695" s="9" t="s">
        <v>30831</v>
      </c>
      <c r="E695" s="8" t="s">
        <v>30169</v>
      </c>
    </row>
    <row r="696">
      <c r="A696" s="8" t="s">
        <v>29300</v>
      </c>
      <c r="B696" s="8" t="s">
        <v>30836</v>
      </c>
      <c r="C696" s="8" t="s">
        <v>30837</v>
      </c>
      <c r="D696" s="9" t="s">
        <v>30838</v>
      </c>
      <c r="E696" s="8" t="s">
        <v>30169</v>
      </c>
    </row>
    <row r="697">
      <c r="A697" s="8" t="s">
        <v>29300</v>
      </c>
      <c r="B697" s="8" t="s">
        <v>30839</v>
      </c>
      <c r="C697" s="8" t="s">
        <v>30840</v>
      </c>
      <c r="D697" s="9" t="s">
        <v>30838</v>
      </c>
      <c r="E697" s="8" t="s">
        <v>30169</v>
      </c>
    </row>
    <row r="698">
      <c r="A698" s="8" t="s">
        <v>29300</v>
      </c>
      <c r="B698" s="8" t="s">
        <v>30841</v>
      </c>
      <c r="C698" s="8" t="s">
        <v>30842</v>
      </c>
      <c r="D698" s="9" t="s">
        <v>30838</v>
      </c>
      <c r="E698" s="8" t="s">
        <v>30169</v>
      </c>
    </row>
    <row r="699">
      <c r="A699" s="8" t="s">
        <v>29300</v>
      </c>
      <c r="B699" s="8" t="s">
        <v>30843</v>
      </c>
      <c r="C699" s="8" t="s">
        <v>30844</v>
      </c>
      <c r="D699" s="9" t="s">
        <v>30838</v>
      </c>
      <c r="E699" s="8" t="s">
        <v>30169</v>
      </c>
    </row>
    <row r="700">
      <c r="A700" s="8" t="s">
        <v>29300</v>
      </c>
      <c r="B700" s="8" t="s">
        <v>30845</v>
      </c>
      <c r="C700" s="8" t="s">
        <v>30846</v>
      </c>
      <c r="D700" s="9" t="s">
        <v>30838</v>
      </c>
      <c r="E700" s="8" t="s">
        <v>30169</v>
      </c>
    </row>
    <row r="701">
      <c r="A701" s="8" t="s">
        <v>29300</v>
      </c>
      <c r="B701" s="8" t="s">
        <v>30847</v>
      </c>
      <c r="C701" s="8" t="s">
        <v>30848</v>
      </c>
      <c r="D701" s="9" t="s">
        <v>30838</v>
      </c>
      <c r="E701" s="8" t="s">
        <v>30169</v>
      </c>
    </row>
    <row r="702">
      <c r="A702" s="8" t="s">
        <v>29300</v>
      </c>
      <c r="B702" s="8" t="s">
        <v>30849</v>
      </c>
      <c r="C702" s="8" t="s">
        <v>30850</v>
      </c>
      <c r="D702" s="9" t="s">
        <v>30838</v>
      </c>
      <c r="E702" s="8" t="s">
        <v>30169</v>
      </c>
    </row>
    <row r="703">
      <c r="A703" s="8" t="s">
        <v>29300</v>
      </c>
      <c r="B703" s="8" t="s">
        <v>30851</v>
      </c>
      <c r="C703" s="8" t="s">
        <v>30852</v>
      </c>
      <c r="D703" s="9" t="s">
        <v>30838</v>
      </c>
      <c r="E703" s="8" t="s">
        <v>30169</v>
      </c>
    </row>
    <row r="704">
      <c r="A704" s="8" t="s">
        <v>29300</v>
      </c>
      <c r="B704" s="8" t="s">
        <v>30853</v>
      </c>
      <c r="C704" s="8" t="s">
        <v>30854</v>
      </c>
      <c r="D704" s="9" t="s">
        <v>30855</v>
      </c>
      <c r="E704" s="8" t="s">
        <v>30169</v>
      </c>
    </row>
    <row r="705">
      <c r="A705" s="8" t="s">
        <v>29300</v>
      </c>
      <c r="B705" s="8" t="s">
        <v>30856</v>
      </c>
      <c r="C705" s="8" t="s">
        <v>30857</v>
      </c>
      <c r="D705" s="9" t="s">
        <v>30855</v>
      </c>
      <c r="E705" s="8" t="s">
        <v>30169</v>
      </c>
    </row>
    <row r="706">
      <c r="A706" s="8" t="s">
        <v>29300</v>
      </c>
      <c r="B706" s="8" t="s">
        <v>30858</v>
      </c>
      <c r="C706" s="8" t="s">
        <v>30859</v>
      </c>
      <c r="D706" s="9" t="s">
        <v>30860</v>
      </c>
      <c r="E706" s="8" t="s">
        <v>30169</v>
      </c>
    </row>
    <row r="707">
      <c r="A707" s="8" t="s">
        <v>29300</v>
      </c>
      <c r="B707" s="8" t="s">
        <v>30861</v>
      </c>
      <c r="C707" s="8" t="s">
        <v>30862</v>
      </c>
      <c r="D707" s="9" t="s">
        <v>30860</v>
      </c>
      <c r="E707" s="8" t="s">
        <v>30169</v>
      </c>
    </row>
    <row r="708">
      <c r="A708" s="8" t="s">
        <v>29300</v>
      </c>
      <c r="B708" s="8" t="s">
        <v>30863</v>
      </c>
      <c r="C708" s="8" t="s">
        <v>30864</v>
      </c>
      <c r="D708" s="9" t="s">
        <v>30860</v>
      </c>
      <c r="E708" s="8" t="s">
        <v>30169</v>
      </c>
    </row>
    <row r="709">
      <c r="A709" s="8" t="s">
        <v>29300</v>
      </c>
      <c r="B709" s="8" t="s">
        <v>30865</v>
      </c>
      <c r="C709" s="8" t="s">
        <v>30866</v>
      </c>
      <c r="D709" s="9" t="s">
        <v>30860</v>
      </c>
      <c r="E709" s="8" t="s">
        <v>30169</v>
      </c>
    </row>
    <row r="710">
      <c r="A710" s="8" t="s">
        <v>29300</v>
      </c>
      <c r="B710" s="8" t="s">
        <v>30867</v>
      </c>
      <c r="C710" s="8" t="s">
        <v>30868</v>
      </c>
      <c r="D710" s="9" t="s">
        <v>30869</v>
      </c>
      <c r="E710" s="8" t="s">
        <v>30169</v>
      </c>
    </row>
    <row r="711">
      <c r="A711" s="8" t="s">
        <v>29300</v>
      </c>
      <c r="B711" s="8" t="s">
        <v>30870</v>
      </c>
      <c r="C711" s="8" t="s">
        <v>29804</v>
      </c>
      <c r="D711" s="9" t="s">
        <v>30871</v>
      </c>
      <c r="E711" s="8" t="s">
        <v>30169</v>
      </c>
    </row>
    <row r="712">
      <c r="A712" s="8" t="s">
        <v>29300</v>
      </c>
      <c r="B712" s="8" t="s">
        <v>30872</v>
      </c>
      <c r="C712" s="8" t="s">
        <v>29405</v>
      </c>
      <c r="D712" s="9" t="s">
        <v>30873</v>
      </c>
      <c r="E712" s="8" t="s">
        <v>30169</v>
      </c>
    </row>
    <row r="713">
      <c r="A713" s="8" t="s">
        <v>29300</v>
      </c>
      <c r="B713" s="8" t="s">
        <v>30874</v>
      </c>
      <c r="C713" s="8" t="s">
        <v>30875</v>
      </c>
      <c r="D713" s="9" t="s">
        <v>30876</v>
      </c>
      <c r="E713" s="8" t="s">
        <v>30169</v>
      </c>
    </row>
    <row r="714">
      <c r="A714" s="8" t="s">
        <v>29300</v>
      </c>
      <c r="B714" s="8" t="s">
        <v>30877</v>
      </c>
      <c r="C714" s="8" t="s">
        <v>30878</v>
      </c>
      <c r="D714" s="9" t="s">
        <v>30876</v>
      </c>
      <c r="E714" s="8" t="s">
        <v>30169</v>
      </c>
    </row>
    <row r="715">
      <c r="A715" s="8" t="s">
        <v>29300</v>
      </c>
      <c r="B715" s="8" t="s">
        <v>30879</v>
      </c>
      <c r="C715" s="8" t="s">
        <v>30880</v>
      </c>
      <c r="D715" s="9" t="s">
        <v>30881</v>
      </c>
      <c r="E715" s="8" t="s">
        <v>30169</v>
      </c>
    </row>
    <row r="716">
      <c r="A716" s="8" t="s">
        <v>29300</v>
      </c>
      <c r="B716" s="8" t="s">
        <v>30882</v>
      </c>
      <c r="C716" s="8" t="s">
        <v>30883</v>
      </c>
      <c r="D716" s="9" t="s">
        <v>30881</v>
      </c>
      <c r="E716" s="8" t="s">
        <v>30169</v>
      </c>
    </row>
    <row r="717">
      <c r="A717" s="8" t="s">
        <v>29300</v>
      </c>
      <c r="B717" s="8" t="s">
        <v>30884</v>
      </c>
      <c r="C717" s="8" t="s">
        <v>30885</v>
      </c>
      <c r="D717" s="9" t="s">
        <v>30886</v>
      </c>
      <c r="E717" s="8" t="s">
        <v>30169</v>
      </c>
    </row>
    <row r="718">
      <c r="A718" s="8" t="s">
        <v>29300</v>
      </c>
      <c r="B718" s="8" t="s">
        <v>30887</v>
      </c>
      <c r="C718" s="8" t="s">
        <v>30888</v>
      </c>
      <c r="D718" s="9" t="s">
        <v>30886</v>
      </c>
      <c r="E718" s="8" t="s">
        <v>30169</v>
      </c>
    </row>
    <row r="719">
      <c r="A719" s="8" t="s">
        <v>29300</v>
      </c>
      <c r="B719" s="8" t="s">
        <v>30889</v>
      </c>
      <c r="C719" s="8" t="s">
        <v>30890</v>
      </c>
      <c r="D719" s="9" t="s">
        <v>30891</v>
      </c>
      <c r="E719" s="8" t="s">
        <v>30169</v>
      </c>
    </row>
    <row r="720">
      <c r="A720" s="8" t="s">
        <v>29300</v>
      </c>
      <c r="B720" s="8" t="s">
        <v>30892</v>
      </c>
      <c r="C720" s="8" t="s">
        <v>30893</v>
      </c>
      <c r="D720" s="9" t="s">
        <v>30891</v>
      </c>
      <c r="E720" s="8" t="s">
        <v>30169</v>
      </c>
    </row>
    <row r="721">
      <c r="A721" s="8" t="s">
        <v>29300</v>
      </c>
      <c r="B721" s="8" t="s">
        <v>30894</v>
      </c>
      <c r="C721" s="8" t="s">
        <v>30895</v>
      </c>
      <c r="D721" s="9" t="s">
        <v>30891</v>
      </c>
      <c r="E721" s="8" t="s">
        <v>30169</v>
      </c>
    </row>
    <row r="722">
      <c r="A722" s="8" t="s">
        <v>29300</v>
      </c>
      <c r="B722" s="8" t="s">
        <v>30896</v>
      </c>
      <c r="C722" s="8" t="s">
        <v>29412</v>
      </c>
      <c r="D722" s="9" t="s">
        <v>30897</v>
      </c>
      <c r="E722" s="8" t="s">
        <v>30169</v>
      </c>
    </row>
    <row r="723">
      <c r="A723" s="8" t="s">
        <v>29300</v>
      </c>
      <c r="B723" s="8" t="s">
        <v>30898</v>
      </c>
      <c r="C723" s="8" t="s">
        <v>29819</v>
      </c>
      <c r="D723" s="9" t="s">
        <v>30899</v>
      </c>
      <c r="E723" s="8" t="s">
        <v>30169</v>
      </c>
    </row>
    <row r="724">
      <c r="A724" s="8" t="s">
        <v>29300</v>
      </c>
      <c r="B724" s="8" t="s">
        <v>30900</v>
      </c>
      <c r="C724" s="8" t="s">
        <v>29414</v>
      </c>
      <c r="D724" s="9" t="s">
        <v>30901</v>
      </c>
      <c r="E724" s="8" t="s">
        <v>30169</v>
      </c>
    </row>
    <row r="725">
      <c r="A725" s="8" t="s">
        <v>29300</v>
      </c>
      <c r="B725" s="8" t="s">
        <v>30902</v>
      </c>
      <c r="C725" s="8" t="s">
        <v>30903</v>
      </c>
      <c r="D725" s="9" t="s">
        <v>30904</v>
      </c>
      <c r="E725" s="8" t="s">
        <v>30169</v>
      </c>
    </row>
    <row r="726">
      <c r="A726" s="8" t="s">
        <v>29300</v>
      </c>
      <c r="B726" s="8" t="s">
        <v>30905</v>
      </c>
      <c r="C726" s="8" t="s">
        <v>30906</v>
      </c>
      <c r="D726" s="9" t="s">
        <v>30904</v>
      </c>
      <c r="E726" s="8" t="s">
        <v>30169</v>
      </c>
    </row>
    <row r="727">
      <c r="A727" s="8" t="s">
        <v>29300</v>
      </c>
      <c r="B727" s="8" t="s">
        <v>30907</v>
      </c>
      <c r="C727" s="8" t="s">
        <v>30908</v>
      </c>
      <c r="D727" s="9" t="s">
        <v>30904</v>
      </c>
      <c r="E727" s="8" t="s">
        <v>30169</v>
      </c>
    </row>
    <row r="728">
      <c r="A728" s="8" t="s">
        <v>29300</v>
      </c>
      <c r="B728" s="8" t="s">
        <v>30909</v>
      </c>
      <c r="C728" s="8" t="s">
        <v>30910</v>
      </c>
      <c r="D728" s="9" t="s">
        <v>30911</v>
      </c>
      <c r="E728" s="8" t="s">
        <v>30169</v>
      </c>
    </row>
    <row r="729">
      <c r="A729" s="8" t="s">
        <v>29300</v>
      </c>
      <c r="B729" s="8" t="s">
        <v>30912</v>
      </c>
      <c r="C729" s="8" t="s">
        <v>30913</v>
      </c>
      <c r="D729" s="9" t="s">
        <v>30911</v>
      </c>
      <c r="E729" s="8" t="s">
        <v>30169</v>
      </c>
    </row>
    <row r="730">
      <c r="A730" s="8" t="s">
        <v>29300</v>
      </c>
      <c r="B730" s="8" t="s">
        <v>30914</v>
      </c>
      <c r="C730" s="8" t="s">
        <v>30915</v>
      </c>
      <c r="D730" s="9" t="s">
        <v>30911</v>
      </c>
      <c r="E730" s="8" t="s">
        <v>30169</v>
      </c>
    </row>
    <row r="731">
      <c r="A731" s="8" t="s">
        <v>29300</v>
      </c>
      <c r="B731" s="8" t="s">
        <v>30916</v>
      </c>
      <c r="C731" s="8" t="s">
        <v>30917</v>
      </c>
      <c r="D731" s="9" t="s">
        <v>30918</v>
      </c>
      <c r="E731" s="8" t="s">
        <v>30169</v>
      </c>
    </row>
    <row r="732">
      <c r="A732" s="8" t="s">
        <v>29300</v>
      </c>
      <c r="B732" s="8" t="s">
        <v>30919</v>
      </c>
      <c r="C732" s="8" t="s">
        <v>30920</v>
      </c>
      <c r="D732" s="9" t="s">
        <v>30918</v>
      </c>
      <c r="E732" s="8" t="s">
        <v>30169</v>
      </c>
    </row>
    <row r="733">
      <c r="A733" s="8" t="s">
        <v>29300</v>
      </c>
      <c r="B733" s="8" t="s">
        <v>30921</v>
      </c>
      <c r="C733" s="8" t="s">
        <v>30922</v>
      </c>
      <c r="D733" s="9" t="s">
        <v>30918</v>
      </c>
      <c r="E733" s="8" t="s">
        <v>30169</v>
      </c>
    </row>
    <row r="734">
      <c r="A734" s="8" t="s">
        <v>29300</v>
      </c>
      <c r="B734" s="8" t="s">
        <v>30923</v>
      </c>
      <c r="C734" s="8" t="s">
        <v>30924</v>
      </c>
      <c r="D734" s="9" t="s">
        <v>30925</v>
      </c>
      <c r="E734" s="8" t="s">
        <v>30169</v>
      </c>
    </row>
    <row r="735">
      <c r="A735" s="8" t="s">
        <v>29300</v>
      </c>
      <c r="B735" s="8" t="s">
        <v>30926</v>
      </c>
      <c r="C735" s="8" t="s">
        <v>30927</v>
      </c>
      <c r="D735" s="9" t="s">
        <v>30925</v>
      </c>
      <c r="E735" s="8" t="s">
        <v>30169</v>
      </c>
    </row>
    <row r="736">
      <c r="A736" s="8" t="s">
        <v>29300</v>
      </c>
      <c r="B736" s="8" t="s">
        <v>30928</v>
      </c>
      <c r="C736" s="8" t="s">
        <v>30929</v>
      </c>
      <c r="D736" s="9" t="s">
        <v>30925</v>
      </c>
      <c r="E736" s="8" t="s">
        <v>30169</v>
      </c>
    </row>
    <row r="737">
      <c r="A737" s="8" t="s">
        <v>29300</v>
      </c>
      <c r="B737" s="8" t="s">
        <v>30930</v>
      </c>
      <c r="C737" s="8" t="s">
        <v>30931</v>
      </c>
      <c r="D737" s="9" t="s">
        <v>30925</v>
      </c>
      <c r="E737" s="8" t="s">
        <v>30169</v>
      </c>
    </row>
    <row r="738">
      <c r="A738" s="8" t="s">
        <v>29300</v>
      </c>
      <c r="B738" s="8" t="s">
        <v>30932</v>
      </c>
      <c r="C738" s="8" t="s">
        <v>30933</v>
      </c>
      <c r="D738" s="9" t="s">
        <v>30934</v>
      </c>
      <c r="E738" s="8" t="s">
        <v>30169</v>
      </c>
    </row>
    <row r="739">
      <c r="A739" s="8" t="s">
        <v>29300</v>
      </c>
      <c r="B739" s="8" t="s">
        <v>30935</v>
      </c>
      <c r="C739" s="8" t="s">
        <v>30936</v>
      </c>
      <c r="D739" s="9" t="s">
        <v>30934</v>
      </c>
      <c r="E739" s="8" t="s">
        <v>30169</v>
      </c>
    </row>
    <row r="740">
      <c r="A740" s="8" t="s">
        <v>29300</v>
      </c>
      <c r="B740" s="8" t="s">
        <v>30937</v>
      </c>
      <c r="C740" s="8" t="s">
        <v>30938</v>
      </c>
      <c r="D740" s="9" t="s">
        <v>30934</v>
      </c>
      <c r="E740" s="8" t="s">
        <v>30169</v>
      </c>
    </row>
    <row r="741">
      <c r="A741" s="8" t="s">
        <v>29300</v>
      </c>
      <c r="B741" s="8" t="s">
        <v>30939</v>
      </c>
      <c r="C741" s="8" t="s">
        <v>29835</v>
      </c>
      <c r="D741" s="9" t="s">
        <v>30940</v>
      </c>
      <c r="E741" s="8" t="s">
        <v>30169</v>
      </c>
    </row>
    <row r="742">
      <c r="A742" s="8" t="s">
        <v>29300</v>
      </c>
      <c r="B742" s="8" t="s">
        <v>30941</v>
      </c>
      <c r="C742" s="8" t="s">
        <v>30942</v>
      </c>
      <c r="D742" s="9" t="s">
        <v>30943</v>
      </c>
      <c r="E742" s="8" t="s">
        <v>30169</v>
      </c>
    </row>
    <row r="743">
      <c r="A743" s="8" t="s">
        <v>29300</v>
      </c>
      <c r="B743" s="8" t="s">
        <v>30944</v>
      </c>
      <c r="C743" s="8" t="s">
        <v>30945</v>
      </c>
      <c r="D743" s="9" t="s">
        <v>30943</v>
      </c>
      <c r="E743" s="8" t="s">
        <v>30169</v>
      </c>
    </row>
    <row r="744">
      <c r="A744" s="8" t="s">
        <v>29300</v>
      </c>
      <c r="B744" s="8" t="s">
        <v>30946</v>
      </c>
      <c r="C744" s="8" t="s">
        <v>30947</v>
      </c>
      <c r="D744" s="9" t="s">
        <v>30948</v>
      </c>
      <c r="E744" s="8" t="s">
        <v>30169</v>
      </c>
    </row>
    <row r="745">
      <c r="A745" s="8" t="s">
        <v>29300</v>
      </c>
      <c r="B745" s="8" t="s">
        <v>30949</v>
      </c>
      <c r="C745" s="8" t="s">
        <v>30950</v>
      </c>
      <c r="D745" s="9" t="s">
        <v>30948</v>
      </c>
      <c r="E745" s="8" t="s">
        <v>30169</v>
      </c>
    </row>
    <row r="746">
      <c r="A746" s="8" t="s">
        <v>29300</v>
      </c>
      <c r="B746" s="8" t="s">
        <v>30951</v>
      </c>
      <c r="C746" s="8" t="s">
        <v>29842</v>
      </c>
      <c r="D746" s="9" t="s">
        <v>30952</v>
      </c>
      <c r="E746" s="8" t="s">
        <v>30169</v>
      </c>
    </row>
    <row r="747">
      <c r="A747" s="8" t="s">
        <v>29300</v>
      </c>
      <c r="B747" s="8" t="s">
        <v>30953</v>
      </c>
      <c r="C747" s="8" t="s">
        <v>29844</v>
      </c>
      <c r="D747" s="9" t="s">
        <v>30954</v>
      </c>
      <c r="E747" s="8" t="s">
        <v>30169</v>
      </c>
    </row>
    <row r="748">
      <c r="A748" s="8" t="s">
        <v>29300</v>
      </c>
      <c r="B748" s="8" t="s">
        <v>30955</v>
      </c>
      <c r="C748" s="8" t="s">
        <v>30956</v>
      </c>
      <c r="D748" s="9" t="s">
        <v>30957</v>
      </c>
      <c r="E748" s="8" t="s">
        <v>30169</v>
      </c>
    </row>
    <row r="749">
      <c r="A749" s="8" t="s">
        <v>29300</v>
      </c>
      <c r="B749" s="8" t="s">
        <v>30958</v>
      </c>
      <c r="C749" s="8" t="s">
        <v>30959</v>
      </c>
      <c r="D749" s="9" t="s">
        <v>30957</v>
      </c>
      <c r="E749" s="8" t="s">
        <v>30169</v>
      </c>
    </row>
    <row r="750">
      <c r="A750" s="8" t="s">
        <v>29300</v>
      </c>
      <c r="B750" s="8" t="s">
        <v>30960</v>
      </c>
      <c r="C750" s="8" t="s">
        <v>30961</v>
      </c>
      <c r="D750" s="9" t="s">
        <v>30957</v>
      </c>
      <c r="E750" s="8" t="s">
        <v>30169</v>
      </c>
    </row>
    <row r="751">
      <c r="A751" s="8" t="s">
        <v>29300</v>
      </c>
      <c r="B751" s="8" t="s">
        <v>30962</v>
      </c>
      <c r="C751" s="8" t="s">
        <v>30963</v>
      </c>
      <c r="D751" s="9" t="s">
        <v>30964</v>
      </c>
      <c r="E751" s="8" t="s">
        <v>30169</v>
      </c>
    </row>
    <row r="752">
      <c r="A752" s="8" t="s">
        <v>29300</v>
      </c>
      <c r="B752" s="8" t="s">
        <v>30965</v>
      </c>
      <c r="C752" s="8" t="s">
        <v>30966</v>
      </c>
      <c r="D752" s="9" t="s">
        <v>30964</v>
      </c>
      <c r="E752" s="8" t="s">
        <v>30169</v>
      </c>
    </row>
    <row r="753">
      <c r="A753" s="8" t="s">
        <v>29300</v>
      </c>
      <c r="B753" s="8" t="s">
        <v>30967</v>
      </c>
      <c r="C753" s="8" t="s">
        <v>30968</v>
      </c>
      <c r="D753" s="9" t="s">
        <v>30964</v>
      </c>
      <c r="E753" s="8" t="s">
        <v>30169</v>
      </c>
    </row>
    <row r="754">
      <c r="A754" s="8" t="s">
        <v>29300</v>
      </c>
      <c r="B754" s="8" t="s">
        <v>30969</v>
      </c>
      <c r="C754" s="8" t="s">
        <v>30970</v>
      </c>
      <c r="D754" s="9" t="s">
        <v>30964</v>
      </c>
      <c r="E754" s="8" t="s">
        <v>30169</v>
      </c>
    </row>
    <row r="755">
      <c r="A755" s="8" t="s">
        <v>29300</v>
      </c>
      <c r="B755" s="8" t="s">
        <v>30971</v>
      </c>
      <c r="C755" s="8" t="s">
        <v>30972</v>
      </c>
      <c r="D755" s="9" t="s">
        <v>30964</v>
      </c>
      <c r="E755" s="8" t="s">
        <v>30169</v>
      </c>
    </row>
    <row r="756">
      <c r="A756" s="8" t="s">
        <v>29300</v>
      </c>
      <c r="B756" s="8" t="s">
        <v>30973</v>
      </c>
      <c r="C756" s="8" t="s">
        <v>30974</v>
      </c>
      <c r="D756" s="9" t="s">
        <v>30964</v>
      </c>
      <c r="E756" s="8" t="s">
        <v>30169</v>
      </c>
    </row>
    <row r="757">
      <c r="A757" s="8" t="s">
        <v>29300</v>
      </c>
      <c r="B757" s="8" t="s">
        <v>30975</v>
      </c>
      <c r="C757" s="8" t="s">
        <v>30976</v>
      </c>
      <c r="D757" s="9" t="s">
        <v>30964</v>
      </c>
      <c r="E757" s="8" t="s">
        <v>30169</v>
      </c>
    </row>
    <row r="758">
      <c r="A758" s="8" t="s">
        <v>29300</v>
      </c>
      <c r="B758" s="8" t="s">
        <v>30977</v>
      </c>
      <c r="C758" s="8" t="s">
        <v>30978</v>
      </c>
      <c r="D758" s="9" t="s">
        <v>30964</v>
      </c>
      <c r="E758" s="8" t="s">
        <v>30169</v>
      </c>
    </row>
    <row r="759">
      <c r="A759" s="8" t="s">
        <v>29300</v>
      </c>
      <c r="B759" s="8" t="s">
        <v>30979</v>
      </c>
      <c r="C759" s="8" t="s">
        <v>30980</v>
      </c>
      <c r="D759" s="9" t="s">
        <v>30964</v>
      </c>
      <c r="E759" s="8" t="s">
        <v>30169</v>
      </c>
    </row>
    <row r="760">
      <c r="A760" s="8" t="s">
        <v>29300</v>
      </c>
      <c r="B760" s="8" t="s">
        <v>30981</v>
      </c>
      <c r="C760" s="8" t="s">
        <v>30982</v>
      </c>
      <c r="D760" s="9" t="s">
        <v>30983</v>
      </c>
      <c r="E760" s="8" t="s">
        <v>30169</v>
      </c>
    </row>
    <row r="761">
      <c r="A761" s="8" t="s">
        <v>29300</v>
      </c>
      <c r="B761" s="8" t="s">
        <v>30984</v>
      </c>
      <c r="C761" s="8" t="s">
        <v>30985</v>
      </c>
      <c r="D761" s="9" t="s">
        <v>30983</v>
      </c>
      <c r="E761" s="8" t="s">
        <v>30169</v>
      </c>
    </row>
    <row r="762">
      <c r="A762" s="8" t="s">
        <v>29300</v>
      </c>
      <c r="B762" s="8" t="s">
        <v>30986</v>
      </c>
      <c r="C762" s="8" t="s">
        <v>30987</v>
      </c>
      <c r="D762" s="9" t="s">
        <v>30983</v>
      </c>
      <c r="E762" s="8" t="s">
        <v>30169</v>
      </c>
    </row>
    <row r="763">
      <c r="A763" s="8" t="s">
        <v>29300</v>
      </c>
      <c r="B763" s="8" t="s">
        <v>30988</v>
      </c>
      <c r="C763" s="8" t="s">
        <v>30989</v>
      </c>
      <c r="D763" s="9" t="s">
        <v>30990</v>
      </c>
      <c r="E763" s="8" t="s">
        <v>30169</v>
      </c>
    </row>
    <row r="764">
      <c r="A764" s="8" t="s">
        <v>29300</v>
      </c>
      <c r="B764" s="8" t="s">
        <v>30991</v>
      </c>
      <c r="C764" s="8" t="s">
        <v>30992</v>
      </c>
      <c r="D764" s="9" t="s">
        <v>30990</v>
      </c>
      <c r="E764" s="8" t="s">
        <v>30169</v>
      </c>
    </row>
    <row r="765">
      <c r="A765" s="8" t="s">
        <v>29300</v>
      </c>
      <c r="B765" s="8" t="s">
        <v>30993</v>
      </c>
      <c r="C765" s="8" t="s">
        <v>30994</v>
      </c>
      <c r="D765" s="9" t="s">
        <v>30990</v>
      </c>
      <c r="E765" s="8" t="s">
        <v>30169</v>
      </c>
    </row>
    <row r="766">
      <c r="A766" s="8" t="s">
        <v>29300</v>
      </c>
      <c r="B766" s="8" t="s">
        <v>30995</v>
      </c>
      <c r="C766" s="8" t="s">
        <v>30996</v>
      </c>
      <c r="D766" s="9" t="s">
        <v>30990</v>
      </c>
      <c r="E766" s="8" t="s">
        <v>30169</v>
      </c>
    </row>
    <row r="767">
      <c r="A767" s="8" t="s">
        <v>29300</v>
      </c>
      <c r="B767" s="8" t="s">
        <v>30997</v>
      </c>
      <c r="C767" s="8" t="s">
        <v>30998</v>
      </c>
      <c r="D767" s="9" t="s">
        <v>30990</v>
      </c>
      <c r="E767" s="8" t="s">
        <v>30169</v>
      </c>
    </row>
    <row r="768">
      <c r="A768" s="8" t="s">
        <v>29300</v>
      </c>
      <c r="B768" s="8" t="s">
        <v>30999</v>
      </c>
      <c r="C768" s="8" t="s">
        <v>31000</v>
      </c>
      <c r="D768" s="9" t="s">
        <v>30990</v>
      </c>
      <c r="E768" s="8" t="s">
        <v>30169</v>
      </c>
    </row>
    <row r="769">
      <c r="A769" s="8" t="s">
        <v>29300</v>
      </c>
      <c r="B769" s="8" t="s">
        <v>31001</v>
      </c>
      <c r="C769" s="8" t="s">
        <v>31002</v>
      </c>
      <c r="D769" s="9" t="s">
        <v>30990</v>
      </c>
      <c r="E769" s="8" t="s">
        <v>30169</v>
      </c>
    </row>
    <row r="770">
      <c r="A770" s="8" t="s">
        <v>29300</v>
      </c>
      <c r="B770" s="8" t="s">
        <v>31003</v>
      </c>
      <c r="C770" s="8" t="s">
        <v>31004</v>
      </c>
      <c r="D770" s="9" t="s">
        <v>30990</v>
      </c>
      <c r="E770" s="8" t="s">
        <v>30169</v>
      </c>
    </row>
    <row r="771">
      <c r="A771" s="8" t="s">
        <v>29300</v>
      </c>
      <c r="B771" s="8" t="s">
        <v>31005</v>
      </c>
      <c r="C771" s="8" t="s">
        <v>31006</v>
      </c>
      <c r="D771" s="9" t="s">
        <v>31007</v>
      </c>
      <c r="E771" s="8" t="s">
        <v>30169</v>
      </c>
    </row>
    <row r="772">
      <c r="A772" s="8" t="s">
        <v>29300</v>
      </c>
      <c r="B772" s="8" t="s">
        <v>31008</v>
      </c>
      <c r="C772" s="8" t="s">
        <v>31009</v>
      </c>
      <c r="D772" s="9" t="s">
        <v>31007</v>
      </c>
      <c r="E772" s="8" t="s">
        <v>30169</v>
      </c>
    </row>
    <row r="773">
      <c r="A773" s="8" t="s">
        <v>29300</v>
      </c>
      <c r="B773" s="8" t="s">
        <v>31010</v>
      </c>
      <c r="C773" s="8" t="s">
        <v>31011</v>
      </c>
      <c r="D773" s="9" t="s">
        <v>31007</v>
      </c>
      <c r="E773" s="8" t="s">
        <v>30169</v>
      </c>
    </row>
    <row r="774">
      <c r="A774" s="8" t="s">
        <v>29300</v>
      </c>
      <c r="B774" s="8" t="s">
        <v>31012</v>
      </c>
      <c r="C774" s="8" t="s">
        <v>31013</v>
      </c>
      <c r="D774" s="9" t="s">
        <v>31007</v>
      </c>
      <c r="E774" s="8" t="s">
        <v>30169</v>
      </c>
    </row>
    <row r="775">
      <c r="A775" s="8" t="s">
        <v>29300</v>
      </c>
      <c r="B775" s="8" t="s">
        <v>31014</v>
      </c>
      <c r="C775" s="8" t="s">
        <v>31015</v>
      </c>
      <c r="D775" s="9" t="s">
        <v>31007</v>
      </c>
      <c r="E775" s="8" t="s">
        <v>30169</v>
      </c>
    </row>
    <row r="776">
      <c r="A776" s="8" t="s">
        <v>29300</v>
      </c>
      <c r="B776" s="8" t="s">
        <v>31016</v>
      </c>
      <c r="C776" s="8" t="s">
        <v>31017</v>
      </c>
      <c r="D776" s="9" t="s">
        <v>31007</v>
      </c>
      <c r="E776" s="8" t="s">
        <v>30169</v>
      </c>
    </row>
    <row r="777">
      <c r="A777" s="8" t="s">
        <v>29300</v>
      </c>
      <c r="B777" s="8" t="s">
        <v>31018</v>
      </c>
      <c r="C777" s="8" t="s">
        <v>31019</v>
      </c>
      <c r="D777" s="9" t="s">
        <v>31007</v>
      </c>
      <c r="E777" s="8" t="s">
        <v>30169</v>
      </c>
    </row>
    <row r="778">
      <c r="A778" s="8" t="s">
        <v>29300</v>
      </c>
      <c r="B778" s="8" t="s">
        <v>31020</v>
      </c>
      <c r="C778" s="8" t="s">
        <v>31021</v>
      </c>
      <c r="D778" s="9" t="s">
        <v>31007</v>
      </c>
      <c r="E778" s="8" t="s">
        <v>30169</v>
      </c>
    </row>
    <row r="779">
      <c r="A779" s="8" t="s">
        <v>29300</v>
      </c>
      <c r="B779" s="8" t="s">
        <v>31022</v>
      </c>
      <c r="C779" s="8" t="s">
        <v>31023</v>
      </c>
      <c r="D779" s="9" t="s">
        <v>31024</v>
      </c>
      <c r="E779" s="8" t="s">
        <v>30169</v>
      </c>
    </row>
    <row r="780">
      <c r="A780" s="8" t="s">
        <v>29300</v>
      </c>
      <c r="B780" s="8" t="s">
        <v>31025</v>
      </c>
      <c r="C780" s="8" t="s">
        <v>31026</v>
      </c>
      <c r="D780" s="9" t="s">
        <v>31024</v>
      </c>
      <c r="E780" s="8" t="s">
        <v>30169</v>
      </c>
    </row>
    <row r="781">
      <c r="A781" s="8" t="s">
        <v>29300</v>
      </c>
      <c r="B781" s="8" t="s">
        <v>31027</v>
      </c>
      <c r="C781" s="8" t="s">
        <v>31028</v>
      </c>
      <c r="D781" s="9" t="s">
        <v>31029</v>
      </c>
      <c r="E781" s="8" t="s">
        <v>30169</v>
      </c>
    </row>
    <row r="782">
      <c r="A782" s="8" t="s">
        <v>29300</v>
      </c>
      <c r="B782" s="8" t="s">
        <v>31030</v>
      </c>
      <c r="C782" s="8" t="s">
        <v>31031</v>
      </c>
      <c r="D782" s="9" t="s">
        <v>31029</v>
      </c>
      <c r="E782" s="8" t="s">
        <v>30169</v>
      </c>
    </row>
    <row r="783">
      <c r="A783" s="8" t="s">
        <v>29300</v>
      </c>
      <c r="B783" s="8" t="s">
        <v>31032</v>
      </c>
      <c r="C783" s="8" t="s">
        <v>31033</v>
      </c>
      <c r="D783" s="9" t="s">
        <v>31029</v>
      </c>
      <c r="E783" s="8" t="s">
        <v>30169</v>
      </c>
    </row>
    <row r="784">
      <c r="A784" s="8" t="s">
        <v>29300</v>
      </c>
      <c r="B784" s="8" t="s">
        <v>31034</v>
      </c>
      <c r="C784" s="8" t="s">
        <v>31035</v>
      </c>
      <c r="D784" s="9" t="s">
        <v>31029</v>
      </c>
      <c r="E784" s="8" t="s">
        <v>30169</v>
      </c>
    </row>
    <row r="785">
      <c r="A785" s="8" t="s">
        <v>29300</v>
      </c>
      <c r="B785" s="8" t="s">
        <v>31036</v>
      </c>
      <c r="C785" s="8" t="s">
        <v>31037</v>
      </c>
      <c r="D785" s="9" t="s">
        <v>31029</v>
      </c>
      <c r="E785" s="8" t="s">
        <v>30169</v>
      </c>
    </row>
    <row r="786">
      <c r="A786" s="8" t="s">
        <v>29300</v>
      </c>
      <c r="B786" s="8" t="s">
        <v>31038</v>
      </c>
      <c r="C786" s="8" t="s">
        <v>31039</v>
      </c>
      <c r="D786" s="9" t="s">
        <v>31029</v>
      </c>
      <c r="E786" s="8" t="s">
        <v>30169</v>
      </c>
    </row>
    <row r="787">
      <c r="A787" s="8" t="s">
        <v>29300</v>
      </c>
      <c r="B787" s="8" t="s">
        <v>31040</v>
      </c>
      <c r="C787" s="8" t="s">
        <v>31041</v>
      </c>
      <c r="D787" s="9" t="s">
        <v>31042</v>
      </c>
      <c r="E787" s="8" t="s">
        <v>30169</v>
      </c>
    </row>
    <row r="788">
      <c r="A788" s="8" t="s">
        <v>29300</v>
      </c>
      <c r="B788" s="8" t="s">
        <v>31043</v>
      </c>
      <c r="C788" s="8" t="s">
        <v>31044</v>
      </c>
      <c r="D788" s="9" t="s">
        <v>31042</v>
      </c>
      <c r="E788" s="8" t="s">
        <v>30169</v>
      </c>
    </row>
    <row r="789">
      <c r="A789" s="8" t="s">
        <v>29300</v>
      </c>
      <c r="B789" s="8" t="s">
        <v>31045</v>
      </c>
      <c r="C789" s="8" t="s">
        <v>31046</v>
      </c>
      <c r="D789" s="9" t="s">
        <v>31042</v>
      </c>
      <c r="E789" s="8" t="s">
        <v>30169</v>
      </c>
    </row>
    <row r="790">
      <c r="A790" s="8" t="s">
        <v>29300</v>
      </c>
      <c r="B790" s="8" t="s">
        <v>31047</v>
      </c>
      <c r="C790" s="8" t="s">
        <v>31048</v>
      </c>
      <c r="D790" s="9" t="s">
        <v>31042</v>
      </c>
      <c r="E790" s="8" t="s">
        <v>30169</v>
      </c>
    </row>
    <row r="791">
      <c r="A791" s="8" t="s">
        <v>29300</v>
      </c>
      <c r="B791" s="8" t="s">
        <v>31049</v>
      </c>
      <c r="C791" s="8" t="s">
        <v>31050</v>
      </c>
      <c r="D791" s="9" t="s">
        <v>31042</v>
      </c>
      <c r="E791" s="8" t="s">
        <v>30169</v>
      </c>
    </row>
    <row r="792">
      <c r="A792" s="8" t="s">
        <v>29300</v>
      </c>
      <c r="B792" s="8" t="s">
        <v>31051</v>
      </c>
      <c r="C792" s="8" t="s">
        <v>31052</v>
      </c>
      <c r="D792" s="9" t="s">
        <v>31053</v>
      </c>
      <c r="E792" s="8" t="s">
        <v>30169</v>
      </c>
    </row>
    <row r="793">
      <c r="A793" s="8" t="s">
        <v>29300</v>
      </c>
      <c r="B793" s="8" t="s">
        <v>31054</v>
      </c>
      <c r="C793" s="8" t="s">
        <v>31055</v>
      </c>
      <c r="D793" s="9" t="s">
        <v>31053</v>
      </c>
      <c r="E793" s="8" t="s">
        <v>30169</v>
      </c>
    </row>
    <row r="794">
      <c r="A794" s="8" t="s">
        <v>29300</v>
      </c>
      <c r="B794" s="8" t="s">
        <v>31056</v>
      </c>
      <c r="C794" s="8" t="s">
        <v>31057</v>
      </c>
      <c r="D794" s="9" t="s">
        <v>31053</v>
      </c>
      <c r="E794" s="8" t="s">
        <v>30169</v>
      </c>
    </row>
    <row r="795">
      <c r="A795" s="8" t="s">
        <v>29300</v>
      </c>
      <c r="B795" s="8" t="s">
        <v>31058</v>
      </c>
      <c r="C795" s="8" t="s">
        <v>31059</v>
      </c>
      <c r="D795" s="9" t="s">
        <v>31053</v>
      </c>
      <c r="E795" s="8" t="s">
        <v>30169</v>
      </c>
    </row>
    <row r="796">
      <c r="A796" s="8" t="s">
        <v>29300</v>
      </c>
      <c r="B796" s="8" t="s">
        <v>31060</v>
      </c>
      <c r="C796" s="8" t="s">
        <v>31061</v>
      </c>
      <c r="D796" s="9" t="s">
        <v>31053</v>
      </c>
      <c r="E796" s="8" t="s">
        <v>30169</v>
      </c>
    </row>
    <row r="797">
      <c r="A797" s="8" t="s">
        <v>29300</v>
      </c>
      <c r="B797" s="8" t="s">
        <v>31062</v>
      </c>
      <c r="C797" s="8" t="s">
        <v>31063</v>
      </c>
      <c r="D797" s="9" t="s">
        <v>31053</v>
      </c>
      <c r="E797" s="8" t="s">
        <v>30169</v>
      </c>
    </row>
    <row r="798">
      <c r="A798" s="8" t="s">
        <v>29300</v>
      </c>
      <c r="B798" s="8" t="s">
        <v>31064</v>
      </c>
      <c r="C798" s="8" t="s">
        <v>31065</v>
      </c>
      <c r="D798" s="9" t="s">
        <v>31053</v>
      </c>
      <c r="E798" s="8" t="s">
        <v>30169</v>
      </c>
    </row>
    <row r="799">
      <c r="A799" s="8" t="s">
        <v>29300</v>
      </c>
      <c r="B799" s="8" t="s">
        <v>31066</v>
      </c>
      <c r="C799" s="8" t="s">
        <v>31067</v>
      </c>
      <c r="D799" s="9" t="s">
        <v>31053</v>
      </c>
      <c r="E799" s="8" t="s">
        <v>30169</v>
      </c>
    </row>
    <row r="800">
      <c r="A800" s="8" t="s">
        <v>29300</v>
      </c>
      <c r="B800" s="8" t="s">
        <v>31068</v>
      </c>
      <c r="C800" s="8" t="s">
        <v>31069</v>
      </c>
      <c r="D800" s="9" t="s">
        <v>31070</v>
      </c>
      <c r="E800" s="8" t="s">
        <v>30169</v>
      </c>
    </row>
    <row r="801">
      <c r="A801" s="8" t="s">
        <v>29300</v>
      </c>
      <c r="B801" s="8" t="s">
        <v>31071</v>
      </c>
      <c r="C801" s="8" t="s">
        <v>31072</v>
      </c>
      <c r="D801" s="9" t="s">
        <v>31070</v>
      </c>
      <c r="E801" s="8" t="s">
        <v>30169</v>
      </c>
    </row>
    <row r="802">
      <c r="A802" s="8" t="s">
        <v>29300</v>
      </c>
      <c r="B802" s="8" t="s">
        <v>31073</v>
      </c>
      <c r="C802" s="8" t="s">
        <v>31074</v>
      </c>
      <c r="D802" s="9" t="s">
        <v>31070</v>
      </c>
      <c r="E802" s="8" t="s">
        <v>30169</v>
      </c>
    </row>
    <row r="803">
      <c r="A803" s="8" t="s">
        <v>29300</v>
      </c>
      <c r="B803" s="8" t="s">
        <v>31075</v>
      </c>
      <c r="C803" s="8" t="s">
        <v>31076</v>
      </c>
      <c r="D803" s="9" t="s">
        <v>31077</v>
      </c>
      <c r="E803" s="8" t="s">
        <v>30169</v>
      </c>
    </row>
    <row r="804">
      <c r="A804" s="8" t="s">
        <v>29300</v>
      </c>
      <c r="B804" s="8" t="s">
        <v>31078</v>
      </c>
      <c r="C804" s="8" t="s">
        <v>31079</v>
      </c>
      <c r="D804" s="9" t="s">
        <v>31077</v>
      </c>
      <c r="E804" s="8" t="s">
        <v>30169</v>
      </c>
    </row>
    <row r="805">
      <c r="A805" s="8" t="s">
        <v>29300</v>
      </c>
      <c r="B805" s="8" t="s">
        <v>31080</v>
      </c>
      <c r="C805" s="8" t="s">
        <v>31081</v>
      </c>
      <c r="D805" s="9" t="s">
        <v>31077</v>
      </c>
      <c r="E805" s="8" t="s">
        <v>30169</v>
      </c>
    </row>
    <row r="806">
      <c r="A806" s="8" t="s">
        <v>29300</v>
      </c>
      <c r="B806" s="8" t="s">
        <v>31082</v>
      </c>
      <c r="C806" s="8" t="s">
        <v>31083</v>
      </c>
      <c r="D806" s="9" t="s">
        <v>31084</v>
      </c>
      <c r="E806" s="8" t="s">
        <v>30169</v>
      </c>
    </row>
    <row r="807">
      <c r="A807" s="8" t="s">
        <v>29300</v>
      </c>
      <c r="B807" s="8" t="s">
        <v>31085</v>
      </c>
      <c r="C807" s="8" t="s">
        <v>31086</v>
      </c>
      <c r="D807" s="9" t="s">
        <v>31084</v>
      </c>
      <c r="E807" s="8" t="s">
        <v>30169</v>
      </c>
    </row>
    <row r="808">
      <c r="A808" s="8" t="s">
        <v>29300</v>
      </c>
      <c r="B808" s="8" t="s">
        <v>31087</v>
      </c>
      <c r="C808" s="8" t="s">
        <v>31088</v>
      </c>
      <c r="D808" s="9" t="s">
        <v>31084</v>
      </c>
      <c r="E808" s="8" t="s">
        <v>30169</v>
      </c>
    </row>
    <row r="809">
      <c r="A809" s="8" t="s">
        <v>29300</v>
      </c>
      <c r="B809" s="8" t="s">
        <v>31089</v>
      </c>
      <c r="C809" s="8" t="s">
        <v>31090</v>
      </c>
      <c r="D809" s="9" t="s">
        <v>31084</v>
      </c>
      <c r="E809" s="8" t="s">
        <v>30169</v>
      </c>
    </row>
    <row r="810">
      <c r="A810" s="8" t="s">
        <v>29300</v>
      </c>
      <c r="B810" s="8" t="s">
        <v>31091</v>
      </c>
      <c r="C810" s="8" t="s">
        <v>31092</v>
      </c>
      <c r="D810" s="9" t="s">
        <v>31084</v>
      </c>
      <c r="E810" s="8" t="s">
        <v>30169</v>
      </c>
    </row>
    <row r="811">
      <c r="A811" s="8" t="s">
        <v>29300</v>
      </c>
      <c r="B811" s="8" t="s">
        <v>31093</v>
      </c>
      <c r="C811" s="8" t="s">
        <v>29872</v>
      </c>
      <c r="D811" s="9" t="s">
        <v>31094</v>
      </c>
      <c r="E811" s="8" t="s">
        <v>30169</v>
      </c>
    </row>
    <row r="812">
      <c r="A812" s="8" t="s">
        <v>29300</v>
      </c>
      <c r="B812" s="8" t="s">
        <v>31095</v>
      </c>
      <c r="C812" s="8" t="s">
        <v>31096</v>
      </c>
      <c r="D812" s="9" t="s">
        <v>31094</v>
      </c>
      <c r="E812" s="8" t="s">
        <v>30169</v>
      </c>
    </row>
    <row r="813">
      <c r="A813" s="8" t="s">
        <v>29300</v>
      </c>
      <c r="B813" s="8" t="s">
        <v>31097</v>
      </c>
      <c r="C813" s="8" t="s">
        <v>31098</v>
      </c>
      <c r="D813" s="9" t="s">
        <v>31099</v>
      </c>
      <c r="E813" s="8" t="s">
        <v>30169</v>
      </c>
    </row>
    <row r="814">
      <c r="A814" s="8" t="s">
        <v>29300</v>
      </c>
      <c r="B814" s="8" t="s">
        <v>31100</v>
      </c>
      <c r="C814" s="8" t="s">
        <v>31101</v>
      </c>
      <c r="D814" s="9" t="s">
        <v>31099</v>
      </c>
      <c r="E814" s="8" t="s">
        <v>30169</v>
      </c>
    </row>
    <row r="815">
      <c r="A815" s="8" t="s">
        <v>29300</v>
      </c>
      <c r="B815" s="8" t="s">
        <v>31102</v>
      </c>
      <c r="C815" s="8" t="s">
        <v>31103</v>
      </c>
      <c r="D815" s="9" t="s">
        <v>31099</v>
      </c>
      <c r="E815" s="8" t="s">
        <v>30169</v>
      </c>
    </row>
    <row r="816">
      <c r="A816" s="8" t="s">
        <v>29300</v>
      </c>
      <c r="B816" s="8" t="s">
        <v>31104</v>
      </c>
      <c r="C816" s="8" t="s">
        <v>31105</v>
      </c>
      <c r="D816" s="9" t="s">
        <v>31099</v>
      </c>
      <c r="E816" s="8" t="s">
        <v>30169</v>
      </c>
    </row>
    <row r="817">
      <c r="A817" s="8" t="s">
        <v>29300</v>
      </c>
      <c r="B817" s="8" t="s">
        <v>31106</v>
      </c>
      <c r="C817" s="8" t="s">
        <v>31107</v>
      </c>
      <c r="D817" s="9" t="s">
        <v>31108</v>
      </c>
      <c r="E817" s="8" t="s">
        <v>30169</v>
      </c>
    </row>
    <row r="818">
      <c r="A818" s="8" t="s">
        <v>29300</v>
      </c>
      <c r="B818" s="8" t="s">
        <v>31109</v>
      </c>
      <c r="C818" s="8" t="s">
        <v>31110</v>
      </c>
      <c r="D818" s="9" t="s">
        <v>31108</v>
      </c>
      <c r="E818" s="8" t="s">
        <v>30169</v>
      </c>
    </row>
    <row r="819">
      <c r="A819" s="8" t="s">
        <v>29300</v>
      </c>
      <c r="B819" s="8" t="s">
        <v>31111</v>
      </c>
      <c r="C819" s="8" t="s">
        <v>31112</v>
      </c>
      <c r="D819" s="9" t="s">
        <v>31108</v>
      </c>
      <c r="E819" s="8" t="s">
        <v>30169</v>
      </c>
    </row>
    <row r="820">
      <c r="A820" s="8" t="s">
        <v>29300</v>
      </c>
      <c r="B820" s="8" t="s">
        <v>31113</v>
      </c>
      <c r="C820" s="8" t="s">
        <v>31114</v>
      </c>
      <c r="D820" s="9" t="s">
        <v>31108</v>
      </c>
      <c r="E820" s="8" t="s">
        <v>30169</v>
      </c>
    </row>
    <row r="821">
      <c r="A821" s="8" t="s">
        <v>29300</v>
      </c>
      <c r="B821" s="8" t="s">
        <v>31115</v>
      </c>
      <c r="C821" s="8" t="s">
        <v>31116</v>
      </c>
      <c r="D821" s="9" t="s">
        <v>31108</v>
      </c>
      <c r="E821" s="8" t="s">
        <v>30169</v>
      </c>
    </row>
    <row r="822">
      <c r="A822" s="8" t="s">
        <v>29300</v>
      </c>
      <c r="B822" s="8" t="s">
        <v>31117</v>
      </c>
      <c r="C822" s="8" t="s">
        <v>31118</v>
      </c>
      <c r="D822" s="9" t="s">
        <v>31108</v>
      </c>
      <c r="E822" s="8" t="s">
        <v>30169</v>
      </c>
    </row>
    <row r="823">
      <c r="A823" s="8" t="s">
        <v>29300</v>
      </c>
      <c r="B823" s="8" t="s">
        <v>31119</v>
      </c>
      <c r="C823" s="8" t="s">
        <v>31120</v>
      </c>
      <c r="D823" s="9" t="s">
        <v>31108</v>
      </c>
      <c r="E823" s="8" t="s">
        <v>30169</v>
      </c>
    </row>
    <row r="824">
      <c r="A824" s="8" t="s">
        <v>29300</v>
      </c>
      <c r="B824" s="8" t="s">
        <v>31121</v>
      </c>
      <c r="C824" s="8" t="s">
        <v>31122</v>
      </c>
      <c r="D824" s="9" t="s">
        <v>31108</v>
      </c>
      <c r="E824" s="8" t="s">
        <v>30169</v>
      </c>
    </row>
    <row r="825">
      <c r="A825" s="8" t="s">
        <v>29300</v>
      </c>
      <c r="B825" s="8" t="s">
        <v>31123</v>
      </c>
      <c r="C825" s="8" t="s">
        <v>31124</v>
      </c>
      <c r="D825" s="9" t="s">
        <v>31125</v>
      </c>
      <c r="E825" s="8" t="s">
        <v>30169</v>
      </c>
    </row>
    <row r="826">
      <c r="A826" s="8" t="s">
        <v>29300</v>
      </c>
      <c r="B826" s="8" t="s">
        <v>31126</v>
      </c>
      <c r="C826" s="8" t="s">
        <v>31127</v>
      </c>
      <c r="D826" s="9" t="s">
        <v>31125</v>
      </c>
      <c r="E826" s="8" t="s">
        <v>30169</v>
      </c>
    </row>
    <row r="827">
      <c r="A827" s="8" t="s">
        <v>29300</v>
      </c>
      <c r="B827" s="8" t="s">
        <v>31128</v>
      </c>
      <c r="C827" s="8" t="s">
        <v>31129</v>
      </c>
      <c r="D827" s="9" t="s">
        <v>31125</v>
      </c>
      <c r="E827" s="8" t="s">
        <v>30169</v>
      </c>
    </row>
    <row r="828">
      <c r="A828" s="8" t="s">
        <v>29300</v>
      </c>
      <c r="B828" s="8" t="s">
        <v>31130</v>
      </c>
      <c r="C828" s="8" t="s">
        <v>31131</v>
      </c>
      <c r="D828" s="9" t="s">
        <v>31132</v>
      </c>
      <c r="E828" s="8" t="s">
        <v>30169</v>
      </c>
    </row>
    <row r="829">
      <c r="A829" s="8" t="s">
        <v>29300</v>
      </c>
      <c r="B829" s="8" t="s">
        <v>31133</v>
      </c>
      <c r="C829" s="8" t="s">
        <v>31134</v>
      </c>
      <c r="D829" s="9" t="s">
        <v>31132</v>
      </c>
      <c r="E829" s="8" t="s">
        <v>30169</v>
      </c>
    </row>
    <row r="830">
      <c r="A830" s="8" t="s">
        <v>29300</v>
      </c>
      <c r="B830" s="8" t="s">
        <v>31135</v>
      </c>
      <c r="C830" s="8" t="s">
        <v>31136</v>
      </c>
      <c r="D830" s="9" t="s">
        <v>31132</v>
      </c>
      <c r="E830" s="8" t="s">
        <v>30169</v>
      </c>
    </row>
    <row r="831">
      <c r="A831" s="8" t="s">
        <v>29300</v>
      </c>
      <c r="B831" s="8" t="s">
        <v>31137</v>
      </c>
      <c r="C831" s="8" t="s">
        <v>31138</v>
      </c>
      <c r="D831" s="9" t="s">
        <v>31132</v>
      </c>
      <c r="E831" s="8" t="s">
        <v>30169</v>
      </c>
    </row>
    <row r="832">
      <c r="A832" s="8" t="s">
        <v>29300</v>
      </c>
      <c r="B832" s="8" t="s">
        <v>31139</v>
      </c>
      <c r="C832" s="8" t="s">
        <v>31140</v>
      </c>
      <c r="D832" s="9" t="s">
        <v>31141</v>
      </c>
      <c r="E832" s="8" t="s">
        <v>30169</v>
      </c>
    </row>
    <row r="833">
      <c r="A833" s="8" t="s">
        <v>29300</v>
      </c>
      <c r="B833" s="8" t="s">
        <v>31142</v>
      </c>
      <c r="C833" s="8" t="s">
        <v>31143</v>
      </c>
      <c r="D833" s="9" t="s">
        <v>31141</v>
      </c>
      <c r="E833" s="8" t="s">
        <v>30169</v>
      </c>
    </row>
    <row r="834">
      <c r="A834" s="8" t="s">
        <v>29300</v>
      </c>
      <c r="B834" s="8" t="s">
        <v>31144</v>
      </c>
      <c r="C834" s="8" t="s">
        <v>31145</v>
      </c>
      <c r="D834" s="9" t="s">
        <v>31141</v>
      </c>
      <c r="E834" s="8" t="s">
        <v>30169</v>
      </c>
    </row>
    <row r="835">
      <c r="A835" s="8" t="s">
        <v>29300</v>
      </c>
      <c r="B835" s="8" t="s">
        <v>31146</v>
      </c>
      <c r="C835" s="8" t="s">
        <v>31147</v>
      </c>
      <c r="D835" s="9" t="s">
        <v>31141</v>
      </c>
      <c r="E835" s="8" t="s">
        <v>30169</v>
      </c>
    </row>
    <row r="836">
      <c r="A836" s="8" t="s">
        <v>29300</v>
      </c>
      <c r="B836" s="8" t="s">
        <v>31148</v>
      </c>
      <c r="C836" s="8" t="s">
        <v>31149</v>
      </c>
      <c r="D836" s="9" t="s">
        <v>31141</v>
      </c>
      <c r="E836" s="8" t="s">
        <v>30169</v>
      </c>
    </row>
    <row r="837">
      <c r="A837" s="8" t="s">
        <v>29300</v>
      </c>
      <c r="B837" s="8" t="s">
        <v>31150</v>
      </c>
      <c r="C837" s="8" t="s">
        <v>31151</v>
      </c>
      <c r="D837" s="9" t="s">
        <v>31141</v>
      </c>
      <c r="E837" s="8" t="s">
        <v>30169</v>
      </c>
    </row>
    <row r="838">
      <c r="A838" s="8" t="s">
        <v>29300</v>
      </c>
      <c r="B838" s="8" t="s">
        <v>31152</v>
      </c>
      <c r="C838" s="8" t="s">
        <v>29884</v>
      </c>
      <c r="D838" s="9" t="s">
        <v>31153</v>
      </c>
      <c r="E838" s="8" t="s">
        <v>30169</v>
      </c>
    </row>
    <row r="839">
      <c r="A839" s="8" t="s">
        <v>29300</v>
      </c>
      <c r="B839" s="8" t="s">
        <v>31154</v>
      </c>
      <c r="C839" s="8" t="s">
        <v>31155</v>
      </c>
      <c r="D839" s="9" t="s">
        <v>31156</v>
      </c>
      <c r="E839" s="8" t="s">
        <v>30169</v>
      </c>
    </row>
    <row r="840">
      <c r="A840" s="8" t="s">
        <v>29300</v>
      </c>
      <c r="B840" s="8" t="s">
        <v>31157</v>
      </c>
      <c r="C840" s="8" t="s">
        <v>31158</v>
      </c>
      <c r="D840" s="9" t="s">
        <v>31156</v>
      </c>
      <c r="E840" s="8" t="s">
        <v>30169</v>
      </c>
    </row>
    <row r="841">
      <c r="A841" s="8" t="s">
        <v>29300</v>
      </c>
      <c r="B841" s="8" t="s">
        <v>31159</v>
      </c>
      <c r="C841" s="8" t="s">
        <v>31160</v>
      </c>
      <c r="D841" s="9" t="s">
        <v>31161</v>
      </c>
      <c r="E841" s="8" t="s">
        <v>30169</v>
      </c>
    </row>
    <row r="842">
      <c r="A842" s="8" t="s">
        <v>29300</v>
      </c>
      <c r="B842" s="8" t="s">
        <v>31162</v>
      </c>
      <c r="C842" s="8" t="s">
        <v>31163</v>
      </c>
      <c r="D842" s="9" t="s">
        <v>31161</v>
      </c>
      <c r="E842" s="8" t="s">
        <v>30169</v>
      </c>
    </row>
    <row r="843">
      <c r="A843" s="8" t="s">
        <v>29300</v>
      </c>
      <c r="B843" s="8" t="s">
        <v>31164</v>
      </c>
      <c r="C843" s="8" t="s">
        <v>31165</v>
      </c>
      <c r="D843" s="9" t="s">
        <v>31161</v>
      </c>
      <c r="E843" s="8" t="s">
        <v>30169</v>
      </c>
    </row>
    <row r="844">
      <c r="A844" s="8" t="s">
        <v>29300</v>
      </c>
      <c r="B844" s="8" t="s">
        <v>31166</v>
      </c>
      <c r="C844" s="8" t="s">
        <v>31167</v>
      </c>
      <c r="D844" s="9" t="s">
        <v>31161</v>
      </c>
      <c r="E844" s="8" t="s">
        <v>30169</v>
      </c>
    </row>
    <row r="845">
      <c r="A845" s="8" t="s">
        <v>29300</v>
      </c>
      <c r="B845" s="8" t="s">
        <v>31168</v>
      </c>
      <c r="C845" s="8" t="s">
        <v>31169</v>
      </c>
      <c r="D845" s="9" t="s">
        <v>31161</v>
      </c>
      <c r="E845" s="8" t="s">
        <v>30169</v>
      </c>
    </row>
    <row r="846">
      <c r="A846" s="8" t="s">
        <v>29300</v>
      </c>
      <c r="B846" s="8" t="s">
        <v>31170</v>
      </c>
      <c r="C846" s="8" t="s">
        <v>29891</v>
      </c>
      <c r="D846" s="9" t="s">
        <v>31171</v>
      </c>
      <c r="E846" s="8" t="s">
        <v>30169</v>
      </c>
    </row>
    <row r="847">
      <c r="A847" s="8" t="s">
        <v>29300</v>
      </c>
      <c r="B847" s="8" t="s">
        <v>31172</v>
      </c>
      <c r="C847" s="8" t="s">
        <v>29893</v>
      </c>
      <c r="D847" s="9" t="s">
        <v>31173</v>
      </c>
      <c r="E847" s="8" t="s">
        <v>30169</v>
      </c>
    </row>
    <row r="848">
      <c r="A848" s="8" t="s">
        <v>29300</v>
      </c>
      <c r="B848" s="8" t="s">
        <v>31174</v>
      </c>
      <c r="C848" s="8" t="s">
        <v>29895</v>
      </c>
      <c r="D848" s="9" t="s">
        <v>31175</v>
      </c>
      <c r="E848" s="8" t="s">
        <v>30169</v>
      </c>
    </row>
    <row r="849">
      <c r="A849" s="8" t="s">
        <v>29300</v>
      </c>
      <c r="B849" s="8" t="s">
        <v>31176</v>
      </c>
      <c r="C849" s="8" t="s">
        <v>31177</v>
      </c>
      <c r="D849" s="9" t="s">
        <v>31178</v>
      </c>
      <c r="E849" s="8" t="s">
        <v>30169</v>
      </c>
    </row>
    <row r="850">
      <c r="A850" s="8" t="s">
        <v>29300</v>
      </c>
      <c r="B850" s="8" t="s">
        <v>31179</v>
      </c>
      <c r="C850" s="8" t="s">
        <v>31180</v>
      </c>
      <c r="D850" s="9" t="s">
        <v>31178</v>
      </c>
      <c r="E850" s="8" t="s">
        <v>30169</v>
      </c>
    </row>
    <row r="851">
      <c r="A851" s="8" t="s">
        <v>29300</v>
      </c>
      <c r="B851" s="8" t="s">
        <v>31181</v>
      </c>
      <c r="C851" s="8" t="s">
        <v>31182</v>
      </c>
      <c r="D851" s="9" t="s">
        <v>31183</v>
      </c>
      <c r="E851" s="8" t="s">
        <v>30169</v>
      </c>
    </row>
    <row r="852">
      <c r="A852" s="8" t="s">
        <v>29300</v>
      </c>
      <c r="B852" s="8" t="s">
        <v>31184</v>
      </c>
      <c r="C852" s="8" t="s">
        <v>31185</v>
      </c>
      <c r="D852" s="9" t="s">
        <v>31183</v>
      </c>
      <c r="E852" s="8" t="s">
        <v>30169</v>
      </c>
    </row>
    <row r="853">
      <c r="A853" s="8" t="s">
        <v>29300</v>
      </c>
      <c r="B853" s="8" t="s">
        <v>31186</v>
      </c>
      <c r="C853" s="8" t="s">
        <v>29902</v>
      </c>
      <c r="D853" s="9" t="s">
        <v>31187</v>
      </c>
      <c r="E853" s="8" t="s">
        <v>30169</v>
      </c>
    </row>
    <row r="854">
      <c r="A854" s="8" t="s">
        <v>29300</v>
      </c>
      <c r="B854" s="8" t="s">
        <v>31188</v>
      </c>
      <c r="C854" s="8" t="s">
        <v>31189</v>
      </c>
      <c r="D854" s="9" t="s">
        <v>31190</v>
      </c>
      <c r="E854" s="8" t="s">
        <v>30169</v>
      </c>
    </row>
    <row r="855">
      <c r="A855" s="8" t="s">
        <v>29300</v>
      </c>
      <c r="B855" s="8" t="s">
        <v>31191</v>
      </c>
      <c r="C855" s="8" t="s">
        <v>31192</v>
      </c>
      <c r="D855" s="9" t="s">
        <v>31190</v>
      </c>
      <c r="E855" s="8" t="s">
        <v>30169</v>
      </c>
    </row>
    <row r="856">
      <c r="A856" s="8" t="s">
        <v>29300</v>
      </c>
      <c r="B856" s="8" t="s">
        <v>31193</v>
      </c>
      <c r="C856" s="8" t="s">
        <v>31194</v>
      </c>
      <c r="D856" s="9" t="s">
        <v>31195</v>
      </c>
      <c r="E856" s="8" t="s">
        <v>30169</v>
      </c>
    </row>
    <row r="857">
      <c r="A857" s="8" t="s">
        <v>29300</v>
      </c>
      <c r="B857" s="8" t="s">
        <v>31196</v>
      </c>
      <c r="C857" s="8" t="s">
        <v>31197</v>
      </c>
      <c r="D857" s="9" t="s">
        <v>31195</v>
      </c>
      <c r="E857" s="8" t="s">
        <v>30169</v>
      </c>
    </row>
    <row r="858">
      <c r="A858" s="8" t="s">
        <v>29300</v>
      </c>
      <c r="B858" s="8" t="s">
        <v>31198</v>
      </c>
      <c r="C858" s="8" t="s">
        <v>29909</v>
      </c>
      <c r="D858" s="9" t="s">
        <v>31199</v>
      </c>
      <c r="E858" s="8" t="s">
        <v>30169</v>
      </c>
    </row>
    <row r="859">
      <c r="A859" s="8" t="s">
        <v>29300</v>
      </c>
      <c r="B859" s="8" t="s">
        <v>31200</v>
      </c>
      <c r="C859" s="8" t="s">
        <v>29911</v>
      </c>
      <c r="D859" s="9" t="s">
        <v>31201</v>
      </c>
      <c r="E859" s="8" t="s">
        <v>30169</v>
      </c>
    </row>
    <row r="860">
      <c r="A860" s="8" t="s">
        <v>29300</v>
      </c>
      <c r="B860" s="8" t="s">
        <v>31202</v>
      </c>
      <c r="C860" s="8" t="s">
        <v>31203</v>
      </c>
      <c r="D860" s="9" t="s">
        <v>31204</v>
      </c>
      <c r="E860" s="8" t="s">
        <v>30169</v>
      </c>
    </row>
    <row r="861">
      <c r="A861" s="8" t="s">
        <v>29300</v>
      </c>
      <c r="B861" s="8" t="s">
        <v>31205</v>
      </c>
      <c r="C861" s="8" t="s">
        <v>31206</v>
      </c>
      <c r="D861" s="9" t="s">
        <v>31204</v>
      </c>
      <c r="E861" s="8" t="s">
        <v>30169</v>
      </c>
    </row>
    <row r="862">
      <c r="A862" s="8" t="s">
        <v>29300</v>
      </c>
      <c r="B862" s="8" t="s">
        <v>31207</v>
      </c>
      <c r="C862" s="8" t="s">
        <v>31208</v>
      </c>
      <c r="D862" s="9" t="s">
        <v>31209</v>
      </c>
      <c r="E862" s="8" t="s">
        <v>30169</v>
      </c>
    </row>
    <row r="863">
      <c r="A863" s="8" t="s">
        <v>29300</v>
      </c>
      <c r="B863" s="8" t="s">
        <v>31210</v>
      </c>
      <c r="C863" s="8" t="s">
        <v>31211</v>
      </c>
      <c r="D863" s="9" t="s">
        <v>31209</v>
      </c>
      <c r="E863" s="8" t="s">
        <v>30169</v>
      </c>
    </row>
    <row r="864">
      <c r="A864" s="8" t="s">
        <v>29300</v>
      </c>
      <c r="B864" s="8" t="s">
        <v>31212</v>
      </c>
      <c r="C864" s="8" t="s">
        <v>31213</v>
      </c>
      <c r="D864" s="9" t="s">
        <v>31209</v>
      </c>
      <c r="E864" s="8" t="s">
        <v>30169</v>
      </c>
    </row>
    <row r="865">
      <c r="A865" s="8" t="s">
        <v>29300</v>
      </c>
      <c r="B865" s="8" t="s">
        <v>31214</v>
      </c>
      <c r="C865" s="8" t="s">
        <v>31215</v>
      </c>
      <c r="D865" s="9" t="s">
        <v>31209</v>
      </c>
      <c r="E865" s="8" t="s">
        <v>30169</v>
      </c>
    </row>
    <row r="866">
      <c r="A866" s="8" t="s">
        <v>29300</v>
      </c>
      <c r="B866" s="8" t="s">
        <v>31216</v>
      </c>
      <c r="C866" s="8" t="s">
        <v>31217</v>
      </c>
      <c r="D866" s="9" t="s">
        <v>31218</v>
      </c>
      <c r="E866" s="8" t="s">
        <v>30169</v>
      </c>
    </row>
    <row r="867">
      <c r="A867" s="8" t="s">
        <v>29300</v>
      </c>
      <c r="B867" s="8" t="s">
        <v>31219</v>
      </c>
      <c r="C867" s="8" t="s">
        <v>31220</v>
      </c>
      <c r="D867" s="9" t="s">
        <v>31218</v>
      </c>
      <c r="E867" s="8" t="s">
        <v>30169</v>
      </c>
    </row>
    <row r="868">
      <c r="A868" s="8" t="s">
        <v>29300</v>
      </c>
      <c r="B868" s="8" t="s">
        <v>31221</v>
      </c>
      <c r="C868" s="8" t="s">
        <v>31222</v>
      </c>
      <c r="D868" s="9" t="s">
        <v>31218</v>
      </c>
      <c r="E868" s="8" t="s">
        <v>30169</v>
      </c>
    </row>
    <row r="869">
      <c r="A869" s="8" t="s">
        <v>29300</v>
      </c>
      <c r="B869" s="8" t="s">
        <v>31223</v>
      </c>
      <c r="C869" s="8" t="s">
        <v>29920</v>
      </c>
      <c r="D869" s="9" t="s">
        <v>31224</v>
      </c>
      <c r="E869" s="8" t="s">
        <v>30169</v>
      </c>
    </row>
    <row r="870">
      <c r="A870" s="8" t="s">
        <v>29300</v>
      </c>
      <c r="B870" s="8" t="s">
        <v>31225</v>
      </c>
      <c r="C870" s="8" t="s">
        <v>29922</v>
      </c>
      <c r="D870" s="9" t="s">
        <v>31226</v>
      </c>
      <c r="E870" s="8" t="s">
        <v>30169</v>
      </c>
    </row>
    <row r="871">
      <c r="A871" s="8" t="s">
        <v>29300</v>
      </c>
      <c r="B871" s="8" t="s">
        <v>31227</v>
      </c>
      <c r="C871" s="8" t="s">
        <v>29924</v>
      </c>
      <c r="D871" s="9" t="s">
        <v>31228</v>
      </c>
      <c r="E871" s="8" t="s">
        <v>30169</v>
      </c>
    </row>
    <row r="872">
      <c r="A872" s="8" t="s">
        <v>29300</v>
      </c>
      <c r="B872" s="8" t="s">
        <v>31229</v>
      </c>
      <c r="C872" s="8" t="s">
        <v>29927</v>
      </c>
      <c r="D872" s="9" t="s">
        <v>31230</v>
      </c>
      <c r="E872" s="8" t="s">
        <v>30169</v>
      </c>
    </row>
    <row r="873">
      <c r="A873" s="8" t="s">
        <v>29300</v>
      </c>
      <c r="B873" s="8" t="s">
        <v>31231</v>
      </c>
      <c r="C873" s="8" t="s">
        <v>29929</v>
      </c>
      <c r="D873" s="9" t="s">
        <v>31232</v>
      </c>
      <c r="E873" s="8" t="s">
        <v>30169</v>
      </c>
    </row>
    <row r="874">
      <c r="A874" s="8" t="s">
        <v>29300</v>
      </c>
      <c r="B874" s="8" t="s">
        <v>31233</v>
      </c>
      <c r="C874" s="8" t="s">
        <v>29932</v>
      </c>
      <c r="D874" s="9" t="s">
        <v>31234</v>
      </c>
      <c r="E874" s="8" t="s">
        <v>30169</v>
      </c>
    </row>
    <row r="875">
      <c r="A875" s="8" t="s">
        <v>29300</v>
      </c>
      <c r="B875" s="8" t="s">
        <v>31235</v>
      </c>
      <c r="C875" s="8" t="s">
        <v>31236</v>
      </c>
      <c r="D875" s="9" t="s">
        <v>31237</v>
      </c>
      <c r="E875" s="8" t="s">
        <v>30169</v>
      </c>
    </row>
    <row r="876">
      <c r="A876" s="8" t="s">
        <v>29300</v>
      </c>
      <c r="B876" s="8" t="s">
        <v>31238</v>
      </c>
      <c r="C876" s="8" t="s">
        <v>31239</v>
      </c>
      <c r="D876" s="9" t="s">
        <v>31237</v>
      </c>
      <c r="E876" s="8" t="s">
        <v>30169</v>
      </c>
    </row>
    <row r="877">
      <c r="A877" s="8" t="s">
        <v>29300</v>
      </c>
      <c r="B877" s="8" t="s">
        <v>31240</v>
      </c>
      <c r="C877" s="8" t="s">
        <v>29937</v>
      </c>
      <c r="D877" s="9" t="s">
        <v>31241</v>
      </c>
      <c r="E877" s="8" t="s">
        <v>30169</v>
      </c>
    </row>
    <row r="878">
      <c r="A878" s="8" t="s">
        <v>29300</v>
      </c>
      <c r="B878" s="8" t="s">
        <v>31242</v>
      </c>
      <c r="C878" s="8" t="s">
        <v>31243</v>
      </c>
      <c r="D878" s="9" t="s">
        <v>31244</v>
      </c>
      <c r="E878" s="8" t="s">
        <v>30169</v>
      </c>
    </row>
    <row r="879">
      <c r="A879" s="8" t="s">
        <v>29300</v>
      </c>
      <c r="B879" s="8" t="s">
        <v>31245</v>
      </c>
      <c r="C879" s="8" t="s">
        <v>31246</v>
      </c>
      <c r="D879" s="9" t="s">
        <v>31244</v>
      </c>
      <c r="E879" s="8" t="s">
        <v>30169</v>
      </c>
    </row>
    <row r="880">
      <c r="A880" s="8" t="s">
        <v>29300</v>
      </c>
      <c r="B880" s="8" t="s">
        <v>31247</v>
      </c>
      <c r="C880" s="8" t="s">
        <v>31248</v>
      </c>
      <c r="D880" s="9" t="s">
        <v>31244</v>
      </c>
      <c r="E880" s="8" t="s">
        <v>30169</v>
      </c>
    </row>
    <row r="881">
      <c r="A881" s="8" t="s">
        <v>29300</v>
      </c>
      <c r="B881" s="8" t="s">
        <v>31249</v>
      </c>
      <c r="C881" s="8" t="s">
        <v>31250</v>
      </c>
      <c r="D881" s="9" t="s">
        <v>31244</v>
      </c>
      <c r="E881" s="8" t="s">
        <v>30169</v>
      </c>
    </row>
    <row r="882">
      <c r="A882" s="8" t="s">
        <v>29300</v>
      </c>
      <c r="B882" s="8" t="s">
        <v>31251</v>
      </c>
      <c r="C882" s="8" t="s">
        <v>31252</v>
      </c>
      <c r="D882" s="9" t="s">
        <v>31253</v>
      </c>
      <c r="E882" s="8" t="s">
        <v>30169</v>
      </c>
    </row>
    <row r="883">
      <c r="A883" s="8" t="s">
        <v>29300</v>
      </c>
      <c r="B883" s="8" t="s">
        <v>31254</v>
      </c>
      <c r="C883" s="8" t="s">
        <v>31255</v>
      </c>
      <c r="D883" s="9" t="s">
        <v>31253</v>
      </c>
      <c r="E883" s="8" t="s">
        <v>30169</v>
      </c>
    </row>
    <row r="884">
      <c r="A884" s="8" t="s">
        <v>29300</v>
      </c>
      <c r="B884" s="8" t="s">
        <v>31256</v>
      </c>
      <c r="C884" s="8" t="s">
        <v>31257</v>
      </c>
      <c r="D884" s="9" t="s">
        <v>31253</v>
      </c>
      <c r="E884" s="8" t="s">
        <v>30169</v>
      </c>
    </row>
    <row r="885">
      <c r="A885" s="8" t="s">
        <v>29300</v>
      </c>
      <c r="B885" s="8" t="s">
        <v>31258</v>
      </c>
      <c r="C885" s="8" t="s">
        <v>31259</v>
      </c>
      <c r="D885" s="9" t="s">
        <v>31253</v>
      </c>
      <c r="E885" s="8" t="s">
        <v>30169</v>
      </c>
    </row>
    <row r="886">
      <c r="A886" s="8" t="s">
        <v>29300</v>
      </c>
      <c r="B886" s="8" t="s">
        <v>31260</v>
      </c>
      <c r="C886" s="8" t="s">
        <v>31261</v>
      </c>
      <c r="D886" s="9" t="s">
        <v>31262</v>
      </c>
      <c r="E886" s="8" t="s">
        <v>30169</v>
      </c>
    </row>
    <row r="887">
      <c r="A887" s="8" t="s">
        <v>29300</v>
      </c>
      <c r="B887" s="8" t="s">
        <v>31263</v>
      </c>
      <c r="C887" s="8" t="s">
        <v>31264</v>
      </c>
      <c r="D887" s="9" t="s">
        <v>31262</v>
      </c>
      <c r="E887" s="8" t="s">
        <v>30169</v>
      </c>
    </row>
    <row r="888">
      <c r="A888" s="8" t="s">
        <v>29300</v>
      </c>
      <c r="B888" s="8" t="s">
        <v>31265</v>
      </c>
      <c r="C888" s="8" t="s">
        <v>31266</v>
      </c>
      <c r="D888" s="9" t="s">
        <v>31262</v>
      </c>
      <c r="E888" s="8" t="s">
        <v>30169</v>
      </c>
    </row>
    <row r="889">
      <c r="A889" s="8" t="s">
        <v>29300</v>
      </c>
      <c r="B889" s="8" t="s">
        <v>31267</v>
      </c>
      <c r="C889" s="8" t="s">
        <v>31268</v>
      </c>
      <c r="D889" s="9" t="s">
        <v>31262</v>
      </c>
      <c r="E889" s="8" t="s">
        <v>30169</v>
      </c>
    </row>
    <row r="890">
      <c r="A890" s="8" t="s">
        <v>29300</v>
      </c>
      <c r="B890" s="8" t="s">
        <v>31269</v>
      </c>
      <c r="C890" s="8" t="s">
        <v>29947</v>
      </c>
      <c r="D890" s="9" t="s">
        <v>31270</v>
      </c>
      <c r="E890" s="8" t="s">
        <v>30169</v>
      </c>
    </row>
    <row r="891">
      <c r="A891" s="8" t="s">
        <v>29300</v>
      </c>
      <c r="B891" s="8" t="s">
        <v>31271</v>
      </c>
      <c r="C891" s="8" t="s">
        <v>29949</v>
      </c>
      <c r="D891" s="9" t="s">
        <v>31272</v>
      </c>
      <c r="E891" s="8" t="s">
        <v>30169</v>
      </c>
    </row>
    <row r="892">
      <c r="A892" s="8" t="s">
        <v>29300</v>
      </c>
      <c r="B892" s="8" t="s">
        <v>31273</v>
      </c>
      <c r="C892" s="8" t="s">
        <v>31274</v>
      </c>
      <c r="D892" s="9" t="s">
        <v>31275</v>
      </c>
      <c r="E892" s="8" t="s">
        <v>30169</v>
      </c>
    </row>
    <row r="893">
      <c r="A893" s="8" t="s">
        <v>29300</v>
      </c>
      <c r="B893" s="8" t="s">
        <v>31276</v>
      </c>
      <c r="C893" s="8" t="s">
        <v>31277</v>
      </c>
      <c r="D893" s="9" t="s">
        <v>31275</v>
      </c>
      <c r="E893" s="8" t="s">
        <v>30169</v>
      </c>
    </row>
    <row r="894">
      <c r="A894" s="8" t="s">
        <v>29300</v>
      </c>
      <c r="B894" s="8" t="s">
        <v>31278</v>
      </c>
      <c r="C894" s="8" t="s">
        <v>29954</v>
      </c>
      <c r="D894" s="9" t="s">
        <v>31279</v>
      </c>
      <c r="E894" s="8" t="s">
        <v>30169</v>
      </c>
    </row>
    <row r="895">
      <c r="A895" s="8" t="s">
        <v>29300</v>
      </c>
      <c r="B895" s="8" t="s">
        <v>31280</v>
      </c>
      <c r="C895" s="8" t="s">
        <v>29957</v>
      </c>
      <c r="D895" s="9" t="s">
        <v>31281</v>
      </c>
      <c r="E895" s="8" t="s">
        <v>30169</v>
      </c>
    </row>
    <row r="896">
      <c r="A896" s="8" t="s">
        <v>29300</v>
      </c>
      <c r="B896" s="8" t="s">
        <v>31282</v>
      </c>
      <c r="C896" s="8" t="s">
        <v>29959</v>
      </c>
      <c r="D896" s="9" t="s">
        <v>31283</v>
      </c>
      <c r="E896" s="8" t="s">
        <v>30169</v>
      </c>
    </row>
    <row r="897">
      <c r="A897" s="8" t="s">
        <v>29300</v>
      </c>
      <c r="B897" s="8" t="s">
        <v>31284</v>
      </c>
      <c r="C897" s="8" t="s">
        <v>31285</v>
      </c>
      <c r="D897" s="9" t="s">
        <v>31286</v>
      </c>
      <c r="E897" s="8" t="s">
        <v>30169</v>
      </c>
    </row>
    <row r="898">
      <c r="A898" s="8" t="s">
        <v>29300</v>
      </c>
      <c r="B898" s="8" t="s">
        <v>31287</v>
      </c>
      <c r="C898" s="8" t="s">
        <v>31288</v>
      </c>
      <c r="D898" s="9" t="s">
        <v>31286</v>
      </c>
      <c r="E898" s="8" t="s">
        <v>30169</v>
      </c>
    </row>
    <row r="899">
      <c r="A899" s="8" t="s">
        <v>29300</v>
      </c>
      <c r="B899" s="8" t="s">
        <v>31289</v>
      </c>
      <c r="C899" s="8" t="s">
        <v>31290</v>
      </c>
      <c r="D899" s="9" t="s">
        <v>31286</v>
      </c>
      <c r="E899" s="8" t="s">
        <v>30169</v>
      </c>
    </row>
    <row r="900">
      <c r="A900" s="8" t="s">
        <v>29300</v>
      </c>
      <c r="B900" s="8" t="s">
        <v>31291</v>
      </c>
      <c r="C900" s="8" t="s">
        <v>29963</v>
      </c>
      <c r="D900" s="9" t="s">
        <v>31292</v>
      </c>
      <c r="E900" s="8" t="s">
        <v>30169</v>
      </c>
    </row>
    <row r="901">
      <c r="A901" s="8" t="s">
        <v>29300</v>
      </c>
      <c r="B901" s="8" t="s">
        <v>31293</v>
      </c>
      <c r="C901" s="8" t="s">
        <v>31294</v>
      </c>
      <c r="D901" s="9" t="s">
        <v>31295</v>
      </c>
      <c r="E901" s="8" t="s">
        <v>30169</v>
      </c>
    </row>
    <row r="902">
      <c r="A902" s="8" t="s">
        <v>29300</v>
      </c>
      <c r="B902" s="8" t="s">
        <v>31296</v>
      </c>
      <c r="C902" s="8" t="s">
        <v>31297</v>
      </c>
      <c r="D902" s="9" t="s">
        <v>31295</v>
      </c>
      <c r="E902" s="8" t="s">
        <v>30169</v>
      </c>
    </row>
    <row r="903">
      <c r="A903" s="8" t="s">
        <v>29300</v>
      </c>
      <c r="B903" s="8" t="s">
        <v>31298</v>
      </c>
      <c r="C903" s="8" t="s">
        <v>31299</v>
      </c>
      <c r="D903" s="9" t="s">
        <v>31295</v>
      </c>
      <c r="E903" s="8" t="s">
        <v>30169</v>
      </c>
    </row>
    <row r="904">
      <c r="A904" s="8" t="s">
        <v>29300</v>
      </c>
      <c r="B904" s="8" t="s">
        <v>31300</v>
      </c>
      <c r="C904" s="8" t="s">
        <v>31301</v>
      </c>
      <c r="D904" s="9" t="s">
        <v>31295</v>
      </c>
      <c r="E904" s="8" t="s">
        <v>30169</v>
      </c>
    </row>
    <row r="905">
      <c r="A905" s="8" t="s">
        <v>29300</v>
      </c>
      <c r="B905" s="8" t="s">
        <v>31302</v>
      </c>
      <c r="C905" s="8" t="s">
        <v>31303</v>
      </c>
      <c r="D905" s="9" t="s">
        <v>31295</v>
      </c>
      <c r="E905" s="8" t="s">
        <v>30169</v>
      </c>
    </row>
    <row r="906">
      <c r="A906" s="8" t="s">
        <v>29300</v>
      </c>
      <c r="B906" s="8" t="s">
        <v>31304</v>
      </c>
      <c r="C906" s="8" t="s">
        <v>31305</v>
      </c>
      <c r="D906" s="9" t="s">
        <v>31306</v>
      </c>
      <c r="E906" s="8" t="s">
        <v>30169</v>
      </c>
    </row>
    <row r="907">
      <c r="A907" s="8" t="s">
        <v>29300</v>
      </c>
      <c r="B907" s="8" t="s">
        <v>31307</v>
      </c>
      <c r="C907" s="8" t="s">
        <v>31308</v>
      </c>
      <c r="D907" s="9" t="s">
        <v>31306</v>
      </c>
      <c r="E907" s="8" t="s">
        <v>30169</v>
      </c>
    </row>
    <row r="908">
      <c r="A908" s="8" t="s">
        <v>29300</v>
      </c>
      <c r="B908" s="8" t="s">
        <v>31309</v>
      </c>
      <c r="C908" s="8" t="s">
        <v>31310</v>
      </c>
      <c r="D908" s="9" t="s">
        <v>31311</v>
      </c>
      <c r="E908" s="8" t="s">
        <v>30169</v>
      </c>
    </row>
    <row r="909">
      <c r="A909" s="8" t="s">
        <v>29300</v>
      </c>
      <c r="B909" s="8" t="s">
        <v>31312</v>
      </c>
      <c r="C909" s="8" t="s">
        <v>31313</v>
      </c>
      <c r="D909" s="9" t="s">
        <v>31311</v>
      </c>
      <c r="E909" s="8" t="s">
        <v>30169</v>
      </c>
    </row>
    <row r="910">
      <c r="A910" s="8" t="s">
        <v>29300</v>
      </c>
      <c r="B910" s="8" t="s">
        <v>31314</v>
      </c>
      <c r="C910" s="8" t="s">
        <v>29972</v>
      </c>
      <c r="D910" s="9" t="s">
        <v>31315</v>
      </c>
      <c r="E910" s="8" t="s">
        <v>30169</v>
      </c>
    </row>
    <row r="911">
      <c r="A911" s="8" t="s">
        <v>29300</v>
      </c>
      <c r="B911" s="8" t="s">
        <v>31316</v>
      </c>
      <c r="C911" s="8" t="s">
        <v>31317</v>
      </c>
      <c r="D911" s="9" t="s">
        <v>31318</v>
      </c>
      <c r="E911" s="8" t="s">
        <v>30169</v>
      </c>
    </row>
    <row r="912">
      <c r="A912" s="8" t="s">
        <v>29300</v>
      </c>
      <c r="B912" s="8" t="s">
        <v>31319</v>
      </c>
      <c r="C912" s="8" t="s">
        <v>31320</v>
      </c>
      <c r="D912" s="9" t="s">
        <v>31318</v>
      </c>
      <c r="E912" s="8" t="s">
        <v>30169</v>
      </c>
    </row>
    <row r="913">
      <c r="A913" s="8" t="s">
        <v>29300</v>
      </c>
      <c r="B913" s="8" t="s">
        <v>31321</v>
      </c>
      <c r="C913" s="8" t="s">
        <v>31322</v>
      </c>
      <c r="D913" s="9" t="s">
        <v>31318</v>
      </c>
      <c r="E913" s="8" t="s">
        <v>30169</v>
      </c>
    </row>
    <row r="914">
      <c r="A914" s="8" t="s">
        <v>29300</v>
      </c>
      <c r="B914" s="8" t="s">
        <v>31323</v>
      </c>
      <c r="C914" s="8" t="s">
        <v>31324</v>
      </c>
      <c r="D914" s="9" t="s">
        <v>31318</v>
      </c>
      <c r="E914" s="8" t="s">
        <v>30169</v>
      </c>
    </row>
    <row r="915">
      <c r="A915" s="8" t="s">
        <v>29300</v>
      </c>
      <c r="B915" s="8" t="s">
        <v>31325</v>
      </c>
      <c r="C915" s="8" t="s">
        <v>31326</v>
      </c>
      <c r="D915" s="9" t="s">
        <v>31327</v>
      </c>
      <c r="E915" s="8" t="s">
        <v>30169</v>
      </c>
    </row>
    <row r="916">
      <c r="A916" s="8" t="s">
        <v>29300</v>
      </c>
      <c r="B916" s="8" t="s">
        <v>31328</v>
      </c>
      <c r="C916" s="8" t="s">
        <v>31329</v>
      </c>
      <c r="D916" s="9" t="s">
        <v>31327</v>
      </c>
      <c r="E916" s="8" t="s">
        <v>30169</v>
      </c>
    </row>
    <row r="917">
      <c r="A917" s="8" t="s">
        <v>29300</v>
      </c>
      <c r="B917" s="8" t="s">
        <v>31330</v>
      </c>
      <c r="C917" s="8" t="s">
        <v>31331</v>
      </c>
      <c r="D917" s="9" t="s">
        <v>31327</v>
      </c>
      <c r="E917" s="8" t="s">
        <v>30169</v>
      </c>
    </row>
    <row r="918">
      <c r="A918" s="8" t="s">
        <v>29300</v>
      </c>
      <c r="B918" s="8" t="s">
        <v>31332</v>
      </c>
      <c r="C918" s="8" t="s">
        <v>31333</v>
      </c>
      <c r="D918" s="9" t="s">
        <v>31327</v>
      </c>
      <c r="E918" s="8" t="s">
        <v>30169</v>
      </c>
    </row>
    <row r="919">
      <c r="A919" s="8" t="s">
        <v>29300</v>
      </c>
      <c r="B919" s="8" t="s">
        <v>31334</v>
      </c>
      <c r="C919" s="8" t="s">
        <v>31335</v>
      </c>
      <c r="D919" s="9" t="s">
        <v>31327</v>
      </c>
      <c r="E919" s="8" t="s">
        <v>30169</v>
      </c>
    </row>
    <row r="920">
      <c r="A920" s="8" t="s">
        <v>29300</v>
      </c>
      <c r="B920" s="8" t="s">
        <v>31336</v>
      </c>
      <c r="C920" s="8" t="s">
        <v>31337</v>
      </c>
      <c r="D920" s="9" t="s">
        <v>31327</v>
      </c>
      <c r="E920" s="8" t="s">
        <v>30169</v>
      </c>
    </row>
    <row r="921">
      <c r="A921" s="8" t="s">
        <v>29300</v>
      </c>
      <c r="B921" s="8" t="s">
        <v>31338</v>
      </c>
      <c r="C921" s="8" t="s">
        <v>31339</v>
      </c>
      <c r="D921" s="9" t="s">
        <v>31327</v>
      </c>
      <c r="E921" s="8" t="s">
        <v>30169</v>
      </c>
    </row>
    <row r="922">
      <c r="A922" s="8" t="s">
        <v>29300</v>
      </c>
      <c r="B922" s="8" t="s">
        <v>31340</v>
      </c>
      <c r="C922" s="8" t="s">
        <v>31341</v>
      </c>
      <c r="D922" s="9" t="s">
        <v>31327</v>
      </c>
      <c r="E922" s="8" t="s">
        <v>30169</v>
      </c>
    </row>
    <row r="923">
      <c r="A923" s="8" t="s">
        <v>29300</v>
      </c>
      <c r="B923" s="8" t="s">
        <v>31342</v>
      </c>
      <c r="C923" s="8" t="s">
        <v>29979</v>
      </c>
      <c r="D923" s="9" t="s">
        <v>31343</v>
      </c>
      <c r="E923" s="8" t="s">
        <v>30169</v>
      </c>
    </row>
    <row r="924">
      <c r="A924" s="8" t="s">
        <v>29300</v>
      </c>
      <c r="B924" s="8" t="s">
        <v>31344</v>
      </c>
      <c r="C924" s="8" t="s">
        <v>29981</v>
      </c>
      <c r="D924" s="9" t="s">
        <v>31345</v>
      </c>
      <c r="E924" s="8" t="s">
        <v>30169</v>
      </c>
    </row>
    <row r="925">
      <c r="A925" s="8" t="s">
        <v>29300</v>
      </c>
      <c r="B925" s="8" t="s">
        <v>31346</v>
      </c>
      <c r="C925" s="8" t="s">
        <v>31347</v>
      </c>
      <c r="D925" s="9" t="s">
        <v>31348</v>
      </c>
      <c r="E925" s="8" t="s">
        <v>30169</v>
      </c>
    </row>
    <row r="926">
      <c r="A926" s="8" t="s">
        <v>29300</v>
      </c>
      <c r="B926" s="8" t="s">
        <v>31349</v>
      </c>
      <c r="C926" s="8" t="s">
        <v>31350</v>
      </c>
      <c r="D926" s="9" t="s">
        <v>31348</v>
      </c>
      <c r="E926" s="8" t="s">
        <v>30169</v>
      </c>
    </row>
    <row r="927">
      <c r="A927" s="8" t="s">
        <v>29300</v>
      </c>
      <c r="B927" s="8" t="s">
        <v>31351</v>
      </c>
      <c r="C927" s="8" t="s">
        <v>31352</v>
      </c>
      <c r="D927" s="9" t="s">
        <v>31348</v>
      </c>
      <c r="E927" s="8" t="s">
        <v>30169</v>
      </c>
    </row>
    <row r="928">
      <c r="A928" s="8" t="s">
        <v>29300</v>
      </c>
      <c r="B928" s="8" t="s">
        <v>31353</v>
      </c>
      <c r="C928" s="8" t="s">
        <v>29985</v>
      </c>
      <c r="D928" s="9" t="s">
        <v>31354</v>
      </c>
      <c r="E928" s="8" t="s">
        <v>30169</v>
      </c>
    </row>
    <row r="929">
      <c r="A929" s="8" t="s">
        <v>29300</v>
      </c>
      <c r="B929" s="8" t="s">
        <v>31355</v>
      </c>
      <c r="C929" s="8" t="s">
        <v>31356</v>
      </c>
      <c r="D929" s="9" t="s">
        <v>31357</v>
      </c>
      <c r="E929" s="8" t="s">
        <v>30169</v>
      </c>
    </row>
    <row r="930">
      <c r="A930" s="8" t="s">
        <v>29300</v>
      </c>
      <c r="B930" s="8" t="s">
        <v>31358</v>
      </c>
      <c r="C930" s="8" t="s">
        <v>31359</v>
      </c>
      <c r="D930" s="9" t="s">
        <v>31357</v>
      </c>
      <c r="E930" s="8" t="s">
        <v>30169</v>
      </c>
    </row>
    <row r="931">
      <c r="A931" s="8" t="s">
        <v>29300</v>
      </c>
      <c r="B931" s="8" t="s">
        <v>31360</v>
      </c>
      <c r="C931" s="8" t="s">
        <v>31361</v>
      </c>
      <c r="D931" s="9" t="s">
        <v>31357</v>
      </c>
      <c r="E931" s="8" t="s">
        <v>30169</v>
      </c>
    </row>
    <row r="932">
      <c r="A932" s="8" t="s">
        <v>29300</v>
      </c>
      <c r="B932" s="8" t="s">
        <v>31362</v>
      </c>
      <c r="C932" s="8" t="s">
        <v>31363</v>
      </c>
      <c r="D932" s="9" t="s">
        <v>31357</v>
      </c>
      <c r="E932" s="8" t="s">
        <v>30169</v>
      </c>
    </row>
    <row r="933">
      <c r="A933" s="8" t="s">
        <v>29300</v>
      </c>
      <c r="B933" s="8" t="s">
        <v>31364</v>
      </c>
      <c r="C933" s="8" t="s">
        <v>31365</v>
      </c>
      <c r="D933" s="9" t="s">
        <v>31366</v>
      </c>
      <c r="E933" s="8" t="s">
        <v>30169</v>
      </c>
    </row>
    <row r="934">
      <c r="A934" s="8" t="s">
        <v>29300</v>
      </c>
      <c r="B934" s="8" t="s">
        <v>31367</v>
      </c>
      <c r="C934" s="8" t="s">
        <v>31368</v>
      </c>
      <c r="D934" s="9" t="s">
        <v>31366</v>
      </c>
      <c r="E934" s="8" t="s">
        <v>30169</v>
      </c>
    </row>
    <row r="935">
      <c r="A935" s="8" t="s">
        <v>29300</v>
      </c>
      <c r="B935" s="8" t="s">
        <v>31369</v>
      </c>
      <c r="C935" s="8" t="s">
        <v>29992</v>
      </c>
      <c r="D935" s="9" t="s">
        <v>31370</v>
      </c>
      <c r="E935" s="8" t="s">
        <v>30169</v>
      </c>
    </row>
    <row r="936">
      <c r="A936" s="8" t="s">
        <v>29300</v>
      </c>
      <c r="B936" s="8" t="s">
        <v>31371</v>
      </c>
      <c r="C936" s="8" t="s">
        <v>29994</v>
      </c>
      <c r="D936" s="9" t="s">
        <v>31372</v>
      </c>
      <c r="E936" s="8" t="s">
        <v>30169</v>
      </c>
    </row>
    <row r="937">
      <c r="A937" s="8" t="s">
        <v>29300</v>
      </c>
      <c r="B937" s="8" t="s">
        <v>31373</v>
      </c>
      <c r="C937" s="8" t="s">
        <v>31374</v>
      </c>
      <c r="D937" s="9" t="s">
        <v>31375</v>
      </c>
      <c r="E937" s="8" t="s">
        <v>30169</v>
      </c>
    </row>
    <row r="938">
      <c r="A938" s="8" t="s">
        <v>29300</v>
      </c>
      <c r="B938" s="8" t="s">
        <v>31376</v>
      </c>
      <c r="C938" s="8" t="s">
        <v>31377</v>
      </c>
      <c r="D938" s="9" t="s">
        <v>31375</v>
      </c>
      <c r="E938" s="8" t="s">
        <v>30169</v>
      </c>
    </row>
    <row r="939">
      <c r="A939" s="8" t="s">
        <v>29300</v>
      </c>
      <c r="B939" s="8" t="s">
        <v>31378</v>
      </c>
      <c r="C939" s="8" t="s">
        <v>29998</v>
      </c>
      <c r="D939" s="9" t="s">
        <v>31379</v>
      </c>
      <c r="E939" s="8" t="s">
        <v>30169</v>
      </c>
    </row>
    <row r="940">
      <c r="A940" s="8" t="s">
        <v>29300</v>
      </c>
      <c r="B940" s="8" t="s">
        <v>31380</v>
      </c>
      <c r="C940" s="8" t="s">
        <v>31381</v>
      </c>
      <c r="D940" s="9" t="s">
        <v>31382</v>
      </c>
      <c r="E940" s="8" t="s">
        <v>30169</v>
      </c>
    </row>
    <row r="941">
      <c r="A941" s="8" t="s">
        <v>29300</v>
      </c>
      <c r="B941" s="8" t="s">
        <v>31383</v>
      </c>
      <c r="C941" s="8" t="s">
        <v>31384</v>
      </c>
      <c r="D941" s="9" t="s">
        <v>31382</v>
      </c>
      <c r="E941" s="8" t="s">
        <v>30169</v>
      </c>
    </row>
    <row r="942">
      <c r="A942" s="8" t="s">
        <v>29300</v>
      </c>
      <c r="B942" s="8" t="s">
        <v>31385</v>
      </c>
      <c r="C942" s="8" t="s">
        <v>31386</v>
      </c>
      <c r="D942" s="9" t="s">
        <v>31382</v>
      </c>
      <c r="E942" s="8" t="s">
        <v>30169</v>
      </c>
    </row>
    <row r="943">
      <c r="A943" s="8" t="s">
        <v>29300</v>
      </c>
      <c r="B943" s="8" t="s">
        <v>31387</v>
      </c>
      <c r="C943" s="8" t="s">
        <v>31388</v>
      </c>
      <c r="D943" s="9" t="s">
        <v>31382</v>
      </c>
      <c r="E943" s="8" t="s">
        <v>30169</v>
      </c>
    </row>
    <row r="944">
      <c r="A944" s="8" t="s">
        <v>29300</v>
      </c>
      <c r="B944" s="8" t="s">
        <v>31389</v>
      </c>
      <c r="C944" s="8" t="s">
        <v>31390</v>
      </c>
      <c r="D944" s="9" t="s">
        <v>31391</v>
      </c>
      <c r="E944" s="8" t="s">
        <v>30169</v>
      </c>
    </row>
    <row r="945">
      <c r="A945" s="8" t="s">
        <v>29300</v>
      </c>
      <c r="B945" s="8" t="s">
        <v>31392</v>
      </c>
      <c r="C945" s="8" t="s">
        <v>31393</v>
      </c>
      <c r="D945" s="9" t="s">
        <v>31391</v>
      </c>
      <c r="E945" s="8" t="s">
        <v>30169</v>
      </c>
    </row>
    <row r="946">
      <c r="A946" s="8" t="s">
        <v>29300</v>
      </c>
      <c r="B946" s="8" t="s">
        <v>31394</v>
      </c>
      <c r="C946" s="8" t="s">
        <v>31395</v>
      </c>
      <c r="D946" s="9" t="s">
        <v>31391</v>
      </c>
      <c r="E946" s="8" t="s">
        <v>30169</v>
      </c>
    </row>
    <row r="947">
      <c r="A947" s="8" t="s">
        <v>29300</v>
      </c>
      <c r="B947" s="8" t="s">
        <v>31396</v>
      </c>
      <c r="C947" s="8" t="s">
        <v>30005</v>
      </c>
      <c r="D947" s="9" t="s">
        <v>31397</v>
      </c>
      <c r="E947" s="8" t="s">
        <v>30169</v>
      </c>
    </row>
    <row r="948">
      <c r="A948" s="8" t="s">
        <v>29300</v>
      </c>
      <c r="B948" s="8" t="s">
        <v>31398</v>
      </c>
      <c r="C948" s="8" t="s">
        <v>30007</v>
      </c>
      <c r="D948" s="9" t="s">
        <v>31399</v>
      </c>
      <c r="E948" s="8" t="s">
        <v>30169</v>
      </c>
    </row>
    <row r="949">
      <c r="A949" s="8" t="s">
        <v>29300</v>
      </c>
      <c r="B949" s="8" t="s">
        <v>31400</v>
      </c>
      <c r="C949" s="8" t="s">
        <v>31401</v>
      </c>
      <c r="D949" s="9" t="s">
        <v>31402</v>
      </c>
      <c r="E949" s="8" t="s">
        <v>30169</v>
      </c>
    </row>
    <row r="950">
      <c r="A950" s="8" t="s">
        <v>29300</v>
      </c>
      <c r="B950" s="8" t="s">
        <v>31403</v>
      </c>
      <c r="C950" s="8" t="s">
        <v>31404</v>
      </c>
      <c r="D950" s="9" t="s">
        <v>31402</v>
      </c>
      <c r="E950" s="8" t="s">
        <v>30169</v>
      </c>
    </row>
    <row r="951">
      <c r="A951" s="8" t="s">
        <v>29300</v>
      </c>
      <c r="B951" s="8" t="s">
        <v>31405</v>
      </c>
      <c r="C951" s="8" t="s">
        <v>31406</v>
      </c>
      <c r="D951" s="9" t="s">
        <v>31407</v>
      </c>
      <c r="E951" s="8" t="s">
        <v>30169</v>
      </c>
    </row>
    <row r="952">
      <c r="A952" s="8" t="s">
        <v>29300</v>
      </c>
      <c r="B952" s="8" t="s">
        <v>31408</v>
      </c>
      <c r="C952" s="8" t="s">
        <v>31409</v>
      </c>
      <c r="D952" s="9" t="s">
        <v>31407</v>
      </c>
      <c r="E952" s="8" t="s">
        <v>30169</v>
      </c>
    </row>
    <row r="953">
      <c r="A953" s="8" t="s">
        <v>29300</v>
      </c>
      <c r="B953" s="8" t="s">
        <v>31410</v>
      </c>
      <c r="C953" s="8" t="s">
        <v>30015</v>
      </c>
      <c r="D953" s="9" t="s">
        <v>31411</v>
      </c>
      <c r="E953" s="8" t="s">
        <v>30169</v>
      </c>
    </row>
    <row r="954">
      <c r="A954" s="8" t="s">
        <v>29300</v>
      </c>
      <c r="B954" s="8" t="s">
        <v>31412</v>
      </c>
      <c r="C954" s="8" t="s">
        <v>30017</v>
      </c>
      <c r="D954" s="9" t="s">
        <v>31413</v>
      </c>
      <c r="E954" s="8" t="s">
        <v>30169</v>
      </c>
    </row>
    <row r="955">
      <c r="A955" s="8" t="s">
        <v>29300</v>
      </c>
      <c r="B955" s="8" t="s">
        <v>31414</v>
      </c>
      <c r="C955" s="8" t="s">
        <v>30020</v>
      </c>
      <c r="D955" s="9" t="s">
        <v>31415</v>
      </c>
      <c r="E955" s="8" t="s">
        <v>30169</v>
      </c>
    </row>
    <row r="956">
      <c r="A956" s="8" t="s">
        <v>29300</v>
      </c>
      <c r="B956" s="8" t="s">
        <v>31416</v>
      </c>
      <c r="C956" s="8" t="s">
        <v>31417</v>
      </c>
      <c r="D956" s="9" t="s">
        <v>31418</v>
      </c>
      <c r="E956" s="8" t="s">
        <v>30169</v>
      </c>
    </row>
    <row r="957">
      <c r="A957" s="8" t="s">
        <v>29300</v>
      </c>
      <c r="B957" s="8" t="s">
        <v>31419</v>
      </c>
      <c r="C957" s="8" t="s">
        <v>31420</v>
      </c>
      <c r="D957" s="9" t="s">
        <v>31418</v>
      </c>
      <c r="E957" s="8" t="s">
        <v>30169</v>
      </c>
    </row>
    <row r="958">
      <c r="A958" s="8" t="s">
        <v>29300</v>
      </c>
      <c r="B958" s="8" t="s">
        <v>31421</v>
      </c>
      <c r="C958" s="8" t="s">
        <v>31422</v>
      </c>
      <c r="D958" s="9" t="s">
        <v>31418</v>
      </c>
      <c r="E958" s="8" t="s">
        <v>30169</v>
      </c>
    </row>
    <row r="959">
      <c r="A959" s="8" t="s">
        <v>29300</v>
      </c>
      <c r="B959" s="8" t="s">
        <v>31423</v>
      </c>
      <c r="C959" s="8" t="s">
        <v>30025</v>
      </c>
      <c r="D959" s="9" t="s">
        <v>31424</v>
      </c>
      <c r="E959" s="8" t="s">
        <v>30169</v>
      </c>
    </row>
    <row r="960">
      <c r="A960" s="8" t="s">
        <v>29300</v>
      </c>
      <c r="B960" s="8" t="s">
        <v>31425</v>
      </c>
      <c r="C960" s="8" t="s">
        <v>30027</v>
      </c>
      <c r="D960" s="9" t="s">
        <v>31426</v>
      </c>
      <c r="E960" s="8" t="s">
        <v>30169</v>
      </c>
    </row>
    <row r="961">
      <c r="A961" s="8" t="s">
        <v>29300</v>
      </c>
      <c r="B961" s="8" t="s">
        <v>31427</v>
      </c>
      <c r="C961" s="8" t="s">
        <v>30030</v>
      </c>
      <c r="D961" s="9" t="s">
        <v>31428</v>
      </c>
      <c r="E961" s="8" t="s">
        <v>30169</v>
      </c>
    </row>
    <row r="962">
      <c r="A962" s="8" t="s">
        <v>29300</v>
      </c>
      <c r="B962" s="8" t="s">
        <v>31429</v>
      </c>
      <c r="C962" s="8" t="s">
        <v>31430</v>
      </c>
      <c r="D962" s="9" t="s">
        <v>31431</v>
      </c>
      <c r="E962" s="8" t="s">
        <v>30169</v>
      </c>
    </row>
    <row r="963">
      <c r="A963" s="8" t="s">
        <v>29300</v>
      </c>
      <c r="B963" s="8" t="s">
        <v>31432</v>
      </c>
      <c r="C963" s="8" t="s">
        <v>31433</v>
      </c>
      <c r="D963" s="9" t="s">
        <v>31431</v>
      </c>
      <c r="E963" s="8" t="s">
        <v>30169</v>
      </c>
    </row>
    <row r="964">
      <c r="A964" s="8" t="s">
        <v>29300</v>
      </c>
      <c r="B964" s="8" t="s">
        <v>31434</v>
      </c>
      <c r="C964" s="8" t="s">
        <v>31435</v>
      </c>
      <c r="D964" s="9" t="s">
        <v>31431</v>
      </c>
      <c r="E964" s="8" t="s">
        <v>30169</v>
      </c>
    </row>
    <row r="965">
      <c r="A965" s="8" t="s">
        <v>29300</v>
      </c>
      <c r="B965" s="8" t="s">
        <v>31436</v>
      </c>
      <c r="C965" s="8" t="s">
        <v>30035</v>
      </c>
      <c r="D965" s="9" t="s">
        <v>31437</v>
      </c>
      <c r="E965" s="8" t="s">
        <v>30169</v>
      </c>
    </row>
    <row r="966">
      <c r="A966" s="8" t="s">
        <v>29300</v>
      </c>
      <c r="B966" s="8" t="s">
        <v>31438</v>
      </c>
      <c r="C966" s="8" t="s">
        <v>30037</v>
      </c>
      <c r="D966" s="9" t="s">
        <v>31439</v>
      </c>
      <c r="E966" s="8" t="s">
        <v>30169</v>
      </c>
    </row>
    <row r="967">
      <c r="A967" s="8" t="s">
        <v>29300</v>
      </c>
      <c r="B967" s="8" t="s">
        <v>31440</v>
      </c>
      <c r="C967" s="8" t="s">
        <v>30040</v>
      </c>
      <c r="D967" s="9" t="s">
        <v>31441</v>
      </c>
      <c r="E967" s="8" t="s">
        <v>30169</v>
      </c>
    </row>
    <row r="968">
      <c r="A968" s="8" t="s">
        <v>29300</v>
      </c>
      <c r="B968" s="8" t="s">
        <v>31442</v>
      </c>
      <c r="C968" s="8" t="s">
        <v>30042</v>
      </c>
      <c r="D968" s="9" t="s">
        <v>31443</v>
      </c>
      <c r="E968" s="8" t="s">
        <v>30169</v>
      </c>
    </row>
    <row r="969">
      <c r="A969" s="8" t="s">
        <v>29300</v>
      </c>
      <c r="B969" s="8" t="s">
        <v>31444</v>
      </c>
      <c r="C969" s="8" t="s">
        <v>29479</v>
      </c>
      <c r="D969" s="9" t="s">
        <v>31445</v>
      </c>
      <c r="E969" s="8" t="s">
        <v>30169</v>
      </c>
    </row>
    <row r="970">
      <c r="A970" s="8" t="s">
        <v>29300</v>
      </c>
      <c r="B970" s="8" t="s">
        <v>31446</v>
      </c>
      <c r="C970" s="8" t="s">
        <v>31447</v>
      </c>
      <c r="D970" s="9" t="s">
        <v>31448</v>
      </c>
      <c r="E970" s="8" t="s">
        <v>30169</v>
      </c>
    </row>
    <row r="971">
      <c r="A971" s="8" t="s">
        <v>29300</v>
      </c>
      <c r="B971" s="8" t="s">
        <v>31449</v>
      </c>
      <c r="C971" s="8" t="s">
        <v>31450</v>
      </c>
      <c r="D971" s="9" t="s">
        <v>31448</v>
      </c>
      <c r="E971" s="8" t="s">
        <v>30169</v>
      </c>
    </row>
    <row r="972">
      <c r="A972" s="8" t="s">
        <v>29300</v>
      </c>
      <c r="B972" s="8" t="s">
        <v>31451</v>
      </c>
      <c r="C972" s="8" t="s">
        <v>31452</v>
      </c>
      <c r="D972" s="9" t="s">
        <v>31453</v>
      </c>
      <c r="E972" s="8" t="s">
        <v>30169</v>
      </c>
    </row>
    <row r="973">
      <c r="A973" s="8" t="s">
        <v>29300</v>
      </c>
      <c r="B973" s="8" t="s">
        <v>31454</v>
      </c>
      <c r="C973" s="8" t="s">
        <v>31455</v>
      </c>
      <c r="D973" s="9" t="s">
        <v>31453</v>
      </c>
      <c r="E973" s="8" t="s">
        <v>30169</v>
      </c>
    </row>
    <row r="974">
      <c r="A974" s="8" t="s">
        <v>29300</v>
      </c>
      <c r="B974" s="8" t="s">
        <v>31456</v>
      </c>
      <c r="C974" s="8" t="s">
        <v>31457</v>
      </c>
      <c r="D974" s="9" t="s">
        <v>31453</v>
      </c>
      <c r="E974" s="8" t="s">
        <v>30169</v>
      </c>
    </row>
    <row r="975">
      <c r="A975" s="8" t="s">
        <v>29300</v>
      </c>
      <c r="B975" s="8" t="s">
        <v>31458</v>
      </c>
      <c r="C975" s="8" t="s">
        <v>31459</v>
      </c>
      <c r="D975" s="9" t="s">
        <v>31453</v>
      </c>
      <c r="E975" s="8" t="s">
        <v>30169</v>
      </c>
    </row>
    <row r="976">
      <c r="A976" s="8" t="s">
        <v>29300</v>
      </c>
      <c r="B976" s="8" t="s">
        <v>31460</v>
      </c>
      <c r="C976" s="8" t="s">
        <v>31461</v>
      </c>
      <c r="D976" s="9" t="s">
        <v>31462</v>
      </c>
      <c r="E976" s="8" t="s">
        <v>30169</v>
      </c>
    </row>
    <row r="977">
      <c r="A977" s="8" t="s">
        <v>29300</v>
      </c>
      <c r="B977" s="8" t="s">
        <v>31463</v>
      </c>
      <c r="C977" s="8" t="s">
        <v>31464</v>
      </c>
      <c r="D977" s="9" t="s">
        <v>31462</v>
      </c>
      <c r="E977" s="8" t="s">
        <v>30169</v>
      </c>
    </row>
    <row r="978">
      <c r="A978" s="8" t="s">
        <v>29300</v>
      </c>
      <c r="B978" s="8" t="s">
        <v>31465</v>
      </c>
      <c r="C978" s="8" t="s">
        <v>31466</v>
      </c>
      <c r="D978" s="9" t="s">
        <v>31462</v>
      </c>
      <c r="E978" s="8" t="s">
        <v>30169</v>
      </c>
    </row>
    <row r="979">
      <c r="A979" s="8" t="s">
        <v>29300</v>
      </c>
      <c r="B979" s="8" t="s">
        <v>31467</v>
      </c>
      <c r="C979" s="8" t="s">
        <v>31468</v>
      </c>
      <c r="D979" s="9" t="s">
        <v>31462</v>
      </c>
      <c r="E979" s="8" t="s">
        <v>30169</v>
      </c>
    </row>
    <row r="980">
      <c r="A980" s="8" t="s">
        <v>29300</v>
      </c>
      <c r="B980" s="8" t="s">
        <v>31469</v>
      </c>
      <c r="C980" s="8" t="s">
        <v>30053</v>
      </c>
      <c r="D980" s="9" t="s">
        <v>31470</v>
      </c>
      <c r="E980" s="8" t="s">
        <v>30169</v>
      </c>
    </row>
    <row r="981">
      <c r="A981" s="8" t="s">
        <v>29300</v>
      </c>
      <c r="B981" s="8" t="s">
        <v>31471</v>
      </c>
      <c r="C981" s="8" t="s">
        <v>30055</v>
      </c>
      <c r="D981" s="9" t="s">
        <v>31472</v>
      </c>
      <c r="E981" s="8" t="s">
        <v>30169</v>
      </c>
    </row>
    <row r="982">
      <c r="A982" s="8" t="s">
        <v>29300</v>
      </c>
      <c r="B982" s="8" t="s">
        <v>31473</v>
      </c>
      <c r="C982" s="8" t="s">
        <v>30058</v>
      </c>
      <c r="D982" s="9" t="s">
        <v>31474</v>
      </c>
      <c r="E982" s="8" t="s">
        <v>30169</v>
      </c>
    </row>
    <row r="983">
      <c r="A983" s="8" t="s">
        <v>29300</v>
      </c>
      <c r="B983" s="8" t="s">
        <v>31475</v>
      </c>
      <c r="C983" s="8" t="s">
        <v>30060</v>
      </c>
      <c r="D983" s="9" t="s">
        <v>31476</v>
      </c>
      <c r="E983" s="8" t="s">
        <v>30169</v>
      </c>
    </row>
    <row r="984">
      <c r="A984" s="8" t="s">
        <v>29300</v>
      </c>
      <c r="B984" s="8" t="s">
        <v>31477</v>
      </c>
      <c r="C984" s="8" t="s">
        <v>31478</v>
      </c>
      <c r="D984" s="9" t="s">
        <v>31479</v>
      </c>
      <c r="E984" s="8" t="s">
        <v>30169</v>
      </c>
    </row>
    <row r="985">
      <c r="A985" s="8" t="s">
        <v>29300</v>
      </c>
      <c r="B985" s="8" t="s">
        <v>31480</v>
      </c>
      <c r="C985" s="8" t="s">
        <v>31481</v>
      </c>
      <c r="D985" s="9" t="s">
        <v>31479</v>
      </c>
      <c r="E985" s="8" t="s">
        <v>30169</v>
      </c>
    </row>
    <row r="986">
      <c r="A986" s="8" t="s">
        <v>29300</v>
      </c>
      <c r="B986" s="8" t="s">
        <v>31482</v>
      </c>
      <c r="C986" s="8" t="s">
        <v>30065</v>
      </c>
      <c r="D986" s="9" t="s">
        <v>31483</v>
      </c>
      <c r="E986" s="8" t="s">
        <v>30169</v>
      </c>
    </row>
    <row r="987">
      <c r="A987" s="8" t="s">
        <v>29300</v>
      </c>
      <c r="B987" s="8" t="s">
        <v>31484</v>
      </c>
      <c r="C987" s="8" t="s">
        <v>31485</v>
      </c>
      <c r="D987" s="9" t="s">
        <v>31486</v>
      </c>
      <c r="E987" s="8" t="s">
        <v>30169</v>
      </c>
    </row>
    <row r="988">
      <c r="A988" s="8" t="s">
        <v>29300</v>
      </c>
      <c r="B988" s="8" t="s">
        <v>31487</v>
      </c>
      <c r="C988" s="8" t="s">
        <v>31488</v>
      </c>
      <c r="D988" s="9" t="s">
        <v>31486</v>
      </c>
      <c r="E988" s="8" t="s">
        <v>30169</v>
      </c>
    </row>
    <row r="989">
      <c r="A989" s="8" t="s">
        <v>29300</v>
      </c>
      <c r="B989" s="8" t="s">
        <v>31489</v>
      </c>
      <c r="C989" s="8" t="s">
        <v>30070</v>
      </c>
      <c r="D989" s="9" t="s">
        <v>31490</v>
      </c>
      <c r="E989" s="8" t="s">
        <v>30169</v>
      </c>
    </row>
    <row r="990">
      <c r="A990" s="8" t="s">
        <v>29300</v>
      </c>
      <c r="B990" s="8" t="s">
        <v>31491</v>
      </c>
      <c r="C990" s="8" t="s">
        <v>30072</v>
      </c>
      <c r="D990" s="9" t="s">
        <v>31492</v>
      </c>
      <c r="E990" s="8" t="s">
        <v>30169</v>
      </c>
    </row>
    <row r="991">
      <c r="A991" s="8" t="s">
        <v>29300</v>
      </c>
      <c r="B991" s="8" t="s">
        <v>31493</v>
      </c>
      <c r="C991" s="8" t="s">
        <v>31494</v>
      </c>
      <c r="D991" s="9" t="s">
        <v>31495</v>
      </c>
      <c r="E991" s="8" t="s">
        <v>30169</v>
      </c>
    </row>
    <row r="992">
      <c r="A992" s="8" t="s">
        <v>29300</v>
      </c>
      <c r="B992" s="8" t="s">
        <v>31496</v>
      </c>
      <c r="C992" s="8" t="s">
        <v>31497</v>
      </c>
      <c r="D992" s="9" t="s">
        <v>31495</v>
      </c>
      <c r="E992" s="8" t="s">
        <v>30169</v>
      </c>
    </row>
    <row r="993">
      <c r="A993" s="8" t="s">
        <v>29300</v>
      </c>
      <c r="B993" s="8" t="s">
        <v>31498</v>
      </c>
      <c r="C993" s="8" t="s">
        <v>31499</v>
      </c>
      <c r="D993" s="9" t="s">
        <v>31500</v>
      </c>
      <c r="E993" s="8" t="s">
        <v>30169</v>
      </c>
    </row>
    <row r="994">
      <c r="A994" s="8" t="s">
        <v>29300</v>
      </c>
      <c r="B994" s="8" t="s">
        <v>31501</v>
      </c>
      <c r="C994" s="8" t="s">
        <v>31502</v>
      </c>
      <c r="D994" s="9" t="s">
        <v>31500</v>
      </c>
      <c r="E994" s="8" t="s">
        <v>30169</v>
      </c>
    </row>
    <row r="995">
      <c r="A995" s="8" t="s">
        <v>29300</v>
      </c>
      <c r="B995" s="8" t="s">
        <v>31503</v>
      </c>
      <c r="C995" s="8" t="s">
        <v>31504</v>
      </c>
      <c r="D995" s="9" t="s">
        <v>31500</v>
      </c>
      <c r="E995" s="8" t="s">
        <v>30169</v>
      </c>
    </row>
    <row r="996">
      <c r="A996" s="8" t="s">
        <v>29300</v>
      </c>
      <c r="B996" s="8" t="s">
        <v>31505</v>
      </c>
      <c r="C996" s="8" t="s">
        <v>30079</v>
      </c>
      <c r="D996" s="9" t="s">
        <v>31506</v>
      </c>
      <c r="E996" s="8" t="s">
        <v>30169</v>
      </c>
    </row>
    <row r="997">
      <c r="A997" s="8" t="s">
        <v>29300</v>
      </c>
      <c r="B997" s="8" t="s">
        <v>31507</v>
      </c>
      <c r="C997" s="8" t="s">
        <v>31508</v>
      </c>
      <c r="D997" s="9" t="s">
        <v>31509</v>
      </c>
      <c r="E997" s="8" t="s">
        <v>30169</v>
      </c>
    </row>
    <row r="998">
      <c r="A998" s="8" t="s">
        <v>29300</v>
      </c>
      <c r="B998" s="8" t="s">
        <v>31510</v>
      </c>
      <c r="C998" s="8" t="s">
        <v>31511</v>
      </c>
      <c r="D998" s="9" t="s">
        <v>31509</v>
      </c>
      <c r="E998" s="8" t="s">
        <v>30169</v>
      </c>
    </row>
    <row r="999">
      <c r="A999" s="8" t="s">
        <v>29300</v>
      </c>
      <c r="B999" s="8" t="s">
        <v>31512</v>
      </c>
      <c r="C999" s="8" t="s">
        <v>30084</v>
      </c>
      <c r="D999" s="9" t="s">
        <v>31513</v>
      </c>
      <c r="E999" s="8" t="s">
        <v>30169</v>
      </c>
    </row>
    <row r="1000">
      <c r="A1000" s="8" t="s">
        <v>29300</v>
      </c>
      <c r="B1000" s="8" t="s">
        <v>31514</v>
      </c>
      <c r="C1000" s="8" t="s">
        <v>30086</v>
      </c>
      <c r="D1000" s="9" t="s">
        <v>31515</v>
      </c>
      <c r="E1000" s="8" t="s">
        <v>30169</v>
      </c>
    </row>
    <row r="1001">
      <c r="A1001" s="8" t="s">
        <v>29300</v>
      </c>
      <c r="B1001" s="8" t="s">
        <v>31516</v>
      </c>
      <c r="C1001" s="8" t="s">
        <v>31517</v>
      </c>
      <c r="D1001" s="9" t="s">
        <v>31518</v>
      </c>
      <c r="E1001" s="8" t="s">
        <v>30169</v>
      </c>
    </row>
    <row r="1002">
      <c r="A1002" s="8" t="s">
        <v>29300</v>
      </c>
      <c r="B1002" s="8" t="s">
        <v>31519</v>
      </c>
      <c r="C1002" s="8" t="s">
        <v>31520</v>
      </c>
      <c r="D1002" s="9" t="s">
        <v>31518</v>
      </c>
      <c r="E1002" s="8" t="s">
        <v>30169</v>
      </c>
    </row>
    <row r="1003">
      <c r="A1003" s="8" t="s">
        <v>29300</v>
      </c>
      <c r="B1003" s="8" t="s">
        <v>31521</v>
      </c>
      <c r="C1003" s="8" t="s">
        <v>31522</v>
      </c>
      <c r="D1003" s="9" t="s">
        <v>31518</v>
      </c>
      <c r="E1003" s="8" t="s">
        <v>30169</v>
      </c>
    </row>
    <row r="1004">
      <c r="A1004" s="8" t="s">
        <v>29300</v>
      </c>
      <c r="B1004" s="8" t="s">
        <v>31523</v>
      </c>
      <c r="C1004" s="8" t="s">
        <v>31524</v>
      </c>
      <c r="D1004" s="9" t="s">
        <v>31525</v>
      </c>
      <c r="E1004" s="8" t="s">
        <v>30169</v>
      </c>
    </row>
    <row r="1005">
      <c r="A1005" s="8" t="s">
        <v>29300</v>
      </c>
      <c r="B1005" s="8" t="s">
        <v>31526</v>
      </c>
      <c r="C1005" s="8" t="s">
        <v>31527</v>
      </c>
      <c r="D1005" s="9" t="s">
        <v>31525</v>
      </c>
      <c r="E1005" s="8" t="s">
        <v>30169</v>
      </c>
    </row>
    <row r="1006">
      <c r="A1006" s="8" t="s">
        <v>29300</v>
      </c>
      <c r="B1006" s="8" t="s">
        <v>31528</v>
      </c>
      <c r="C1006" s="8" t="s">
        <v>31529</v>
      </c>
      <c r="D1006" s="9" t="s">
        <v>31525</v>
      </c>
      <c r="E1006" s="8" t="s">
        <v>30169</v>
      </c>
    </row>
    <row r="1007">
      <c r="A1007" s="8" t="s">
        <v>29300</v>
      </c>
      <c r="B1007" s="8" t="s">
        <v>31530</v>
      </c>
      <c r="C1007" s="8" t="s">
        <v>31531</v>
      </c>
      <c r="D1007" s="9" t="s">
        <v>31532</v>
      </c>
      <c r="E1007" s="8" t="s">
        <v>30169</v>
      </c>
    </row>
    <row r="1008">
      <c r="A1008" s="8" t="s">
        <v>29300</v>
      </c>
      <c r="B1008" s="8" t="s">
        <v>31533</v>
      </c>
      <c r="C1008" s="8" t="s">
        <v>31534</v>
      </c>
      <c r="D1008" s="9" t="s">
        <v>31532</v>
      </c>
      <c r="E1008" s="8" t="s">
        <v>30169</v>
      </c>
    </row>
    <row r="1009">
      <c r="A1009" s="8" t="s">
        <v>29300</v>
      </c>
      <c r="B1009" s="8" t="s">
        <v>31535</v>
      </c>
      <c r="C1009" s="8" t="s">
        <v>31536</v>
      </c>
      <c r="D1009" s="9" t="s">
        <v>31532</v>
      </c>
      <c r="E1009" s="8" t="s">
        <v>30169</v>
      </c>
    </row>
    <row r="1010">
      <c r="A1010" s="8" t="s">
        <v>29300</v>
      </c>
      <c r="B1010" s="8" t="s">
        <v>31537</v>
      </c>
      <c r="C1010" s="8" t="s">
        <v>31538</v>
      </c>
      <c r="D1010" s="9" t="s">
        <v>31532</v>
      </c>
      <c r="E1010" s="8" t="s">
        <v>30169</v>
      </c>
    </row>
    <row r="1011">
      <c r="A1011" s="8" t="s">
        <v>29300</v>
      </c>
      <c r="B1011" s="8" t="s">
        <v>31539</v>
      </c>
      <c r="C1011" s="8" t="s">
        <v>31540</v>
      </c>
      <c r="D1011" s="9" t="s">
        <v>31532</v>
      </c>
      <c r="E1011" s="8" t="s">
        <v>30169</v>
      </c>
    </row>
    <row r="1012">
      <c r="A1012" s="8" t="s">
        <v>29300</v>
      </c>
      <c r="B1012" s="8" t="s">
        <v>31541</v>
      </c>
      <c r="C1012" s="8" t="s">
        <v>30095</v>
      </c>
      <c r="D1012" s="9" t="s">
        <v>31542</v>
      </c>
      <c r="E1012" s="8" t="s">
        <v>30169</v>
      </c>
    </row>
    <row r="1013">
      <c r="A1013" s="8" t="s">
        <v>29300</v>
      </c>
      <c r="B1013" s="8" t="s">
        <v>31543</v>
      </c>
      <c r="C1013" s="8" t="s">
        <v>31544</v>
      </c>
      <c r="D1013" s="9" t="s">
        <v>31545</v>
      </c>
      <c r="E1013" s="8" t="s">
        <v>30169</v>
      </c>
    </row>
    <row r="1014">
      <c r="A1014" s="8" t="s">
        <v>29300</v>
      </c>
      <c r="B1014" s="8" t="s">
        <v>31546</v>
      </c>
      <c r="C1014" s="8" t="s">
        <v>31547</v>
      </c>
      <c r="D1014" s="9" t="s">
        <v>31545</v>
      </c>
      <c r="E1014" s="8" t="s">
        <v>30169</v>
      </c>
    </row>
    <row r="1015">
      <c r="A1015" s="8" t="s">
        <v>29300</v>
      </c>
      <c r="B1015" s="8" t="s">
        <v>31548</v>
      </c>
      <c r="C1015" s="8" t="s">
        <v>31549</v>
      </c>
      <c r="D1015" s="9" t="s">
        <v>31545</v>
      </c>
      <c r="E1015" s="8" t="s">
        <v>30169</v>
      </c>
    </row>
    <row r="1016">
      <c r="A1016" s="8" t="s">
        <v>29300</v>
      </c>
      <c r="B1016" s="8" t="s">
        <v>31550</v>
      </c>
      <c r="C1016" s="8" t="s">
        <v>30100</v>
      </c>
      <c r="D1016" s="9" t="s">
        <v>31551</v>
      </c>
      <c r="E1016" s="8" t="s">
        <v>30169</v>
      </c>
    </row>
    <row r="1017">
      <c r="A1017" s="8" t="s">
        <v>29300</v>
      </c>
      <c r="B1017" s="8" t="s">
        <v>31552</v>
      </c>
      <c r="C1017" s="8" t="s">
        <v>31553</v>
      </c>
      <c r="D1017" s="9" t="s">
        <v>31554</v>
      </c>
      <c r="E1017" s="8" t="s">
        <v>30169</v>
      </c>
    </row>
    <row r="1018">
      <c r="A1018" s="8" t="s">
        <v>29300</v>
      </c>
      <c r="B1018" s="8" t="s">
        <v>31555</v>
      </c>
      <c r="C1018" s="8" t="s">
        <v>31556</v>
      </c>
      <c r="D1018" s="9" t="s">
        <v>31554</v>
      </c>
      <c r="E1018" s="8" t="s">
        <v>30169</v>
      </c>
    </row>
    <row r="1019">
      <c r="A1019" s="8" t="s">
        <v>29300</v>
      </c>
      <c r="B1019" s="8" t="s">
        <v>31557</v>
      </c>
      <c r="C1019" s="8" t="s">
        <v>31558</v>
      </c>
      <c r="D1019" s="9" t="s">
        <v>31554</v>
      </c>
      <c r="E1019" s="8" t="s">
        <v>30169</v>
      </c>
    </row>
    <row r="1020">
      <c r="A1020" s="8" t="s">
        <v>29300</v>
      </c>
      <c r="B1020" s="8" t="s">
        <v>31559</v>
      </c>
      <c r="C1020" s="8" t="s">
        <v>31560</v>
      </c>
      <c r="D1020" s="9" t="s">
        <v>31561</v>
      </c>
      <c r="E1020" s="8" t="s">
        <v>30169</v>
      </c>
    </row>
    <row r="1021">
      <c r="A1021" s="8" t="s">
        <v>29300</v>
      </c>
      <c r="B1021" s="8" t="s">
        <v>31562</v>
      </c>
      <c r="C1021" s="8" t="s">
        <v>31563</v>
      </c>
      <c r="D1021" s="9" t="s">
        <v>31561</v>
      </c>
      <c r="E1021" s="8" t="s">
        <v>30169</v>
      </c>
    </row>
    <row r="1022">
      <c r="A1022" s="8" t="s">
        <v>29300</v>
      </c>
      <c r="B1022" s="8" t="s">
        <v>31564</v>
      </c>
      <c r="C1022" s="8" t="s">
        <v>30106</v>
      </c>
      <c r="D1022" s="9" t="s">
        <v>31565</v>
      </c>
      <c r="E1022" s="8" t="s">
        <v>30169</v>
      </c>
    </row>
    <row r="1023">
      <c r="A1023" s="8" t="s">
        <v>29300</v>
      </c>
      <c r="B1023" s="8" t="s">
        <v>31566</v>
      </c>
      <c r="C1023" s="8" t="s">
        <v>31567</v>
      </c>
      <c r="D1023" s="9" t="s">
        <v>31568</v>
      </c>
      <c r="E1023" s="8" t="s">
        <v>30169</v>
      </c>
    </row>
    <row r="1024">
      <c r="A1024" s="8" t="s">
        <v>29300</v>
      </c>
      <c r="B1024" s="8" t="s">
        <v>31569</v>
      </c>
      <c r="C1024" s="8" t="s">
        <v>31570</v>
      </c>
      <c r="D1024" s="9" t="s">
        <v>31568</v>
      </c>
      <c r="E1024" s="8" t="s">
        <v>30169</v>
      </c>
    </row>
    <row r="1025">
      <c r="A1025" s="8" t="s">
        <v>29300</v>
      </c>
      <c r="B1025" s="8" t="s">
        <v>31571</v>
      </c>
      <c r="C1025" s="8" t="s">
        <v>31572</v>
      </c>
      <c r="D1025" s="9" t="s">
        <v>31568</v>
      </c>
      <c r="E1025" s="8" t="s">
        <v>30169</v>
      </c>
    </row>
    <row r="1026">
      <c r="A1026" s="8" t="s">
        <v>29300</v>
      </c>
      <c r="B1026" s="8" t="s">
        <v>31573</v>
      </c>
      <c r="C1026" s="8" t="s">
        <v>31574</v>
      </c>
      <c r="D1026" s="9" t="s">
        <v>31568</v>
      </c>
      <c r="E1026" s="8" t="s">
        <v>30169</v>
      </c>
    </row>
    <row r="1027">
      <c r="A1027" s="8" t="s">
        <v>29300</v>
      </c>
      <c r="B1027" s="8" t="s">
        <v>31575</v>
      </c>
      <c r="C1027" s="8" t="s">
        <v>30110</v>
      </c>
      <c r="D1027" s="9" t="s">
        <v>31576</v>
      </c>
      <c r="E1027" s="8" t="s">
        <v>30169</v>
      </c>
    </row>
    <row r="1028">
      <c r="A1028" s="8" t="s">
        <v>29300</v>
      </c>
      <c r="B1028" s="8" t="s">
        <v>31577</v>
      </c>
      <c r="C1028" s="8" t="s">
        <v>31578</v>
      </c>
      <c r="D1028" s="9" t="s">
        <v>31579</v>
      </c>
      <c r="E1028" s="8" t="s">
        <v>30169</v>
      </c>
    </row>
    <row r="1029">
      <c r="A1029" s="8" t="s">
        <v>29300</v>
      </c>
      <c r="B1029" s="8" t="s">
        <v>31580</v>
      </c>
      <c r="C1029" s="8" t="s">
        <v>31581</v>
      </c>
      <c r="D1029" s="9" t="s">
        <v>31579</v>
      </c>
      <c r="E1029" s="8" t="s">
        <v>30169</v>
      </c>
    </row>
    <row r="1030">
      <c r="A1030" s="8" t="s">
        <v>29300</v>
      </c>
      <c r="B1030" s="8" t="s">
        <v>31582</v>
      </c>
      <c r="C1030" s="8" t="s">
        <v>30115</v>
      </c>
      <c r="D1030" s="9" t="s">
        <v>31583</v>
      </c>
      <c r="E1030" s="8" t="s">
        <v>30169</v>
      </c>
    </row>
    <row r="1031">
      <c r="A1031" s="8" t="s">
        <v>29300</v>
      </c>
      <c r="B1031" s="8" t="s">
        <v>31584</v>
      </c>
      <c r="C1031" s="8" t="s">
        <v>30117</v>
      </c>
      <c r="D1031" s="9" t="s">
        <v>31585</v>
      </c>
      <c r="E1031" s="8" t="s">
        <v>30169</v>
      </c>
    </row>
    <row r="1032">
      <c r="A1032" s="8" t="s">
        <v>29300</v>
      </c>
      <c r="B1032" s="8" t="s">
        <v>31586</v>
      </c>
      <c r="C1032" s="8" t="s">
        <v>30119</v>
      </c>
      <c r="D1032" s="9" t="s">
        <v>31587</v>
      </c>
      <c r="E1032" s="8" t="s">
        <v>30169</v>
      </c>
    </row>
    <row r="1033">
      <c r="A1033" s="8" t="s">
        <v>29300</v>
      </c>
      <c r="B1033" s="8" t="s">
        <v>31588</v>
      </c>
      <c r="C1033" s="8" t="s">
        <v>30121</v>
      </c>
      <c r="D1033" s="9" t="s">
        <v>31589</v>
      </c>
      <c r="E1033" s="8" t="s">
        <v>30169</v>
      </c>
    </row>
    <row r="1034">
      <c r="A1034" s="8" t="s">
        <v>29300</v>
      </c>
      <c r="B1034" s="8" t="s">
        <v>31590</v>
      </c>
      <c r="C1034" s="8" t="s">
        <v>30123</v>
      </c>
      <c r="D1034" s="9" t="s">
        <v>31591</v>
      </c>
      <c r="E1034" s="8" t="s">
        <v>30169</v>
      </c>
    </row>
    <row r="1035">
      <c r="A1035" s="8" t="s">
        <v>29300</v>
      </c>
      <c r="B1035" s="8" t="s">
        <v>31592</v>
      </c>
      <c r="C1035" s="8" t="s">
        <v>31593</v>
      </c>
      <c r="D1035" s="9" t="s">
        <v>31594</v>
      </c>
      <c r="E1035" s="8" t="s">
        <v>30169</v>
      </c>
    </row>
    <row r="1036">
      <c r="A1036" s="8" t="s">
        <v>29300</v>
      </c>
      <c r="B1036" s="8" t="s">
        <v>31595</v>
      </c>
      <c r="C1036" s="8" t="s">
        <v>31596</v>
      </c>
      <c r="D1036" s="9" t="s">
        <v>31594</v>
      </c>
      <c r="E1036" s="8" t="s">
        <v>30169</v>
      </c>
    </row>
    <row r="1037">
      <c r="A1037" s="8" t="s">
        <v>29300</v>
      </c>
      <c r="B1037" s="8" t="s">
        <v>31597</v>
      </c>
      <c r="C1037" s="8" t="s">
        <v>30128</v>
      </c>
      <c r="D1037" s="9" t="s">
        <v>31598</v>
      </c>
      <c r="E1037" s="8" t="s">
        <v>30169</v>
      </c>
    </row>
    <row r="1038">
      <c r="A1038" s="8" t="s">
        <v>29300</v>
      </c>
      <c r="B1038" s="8" t="s">
        <v>31599</v>
      </c>
      <c r="C1038" s="8" t="s">
        <v>30130</v>
      </c>
      <c r="D1038" s="9" t="s">
        <v>31600</v>
      </c>
      <c r="E1038" s="8" t="s">
        <v>30169</v>
      </c>
    </row>
    <row r="1039">
      <c r="A1039" s="8" t="s">
        <v>29300</v>
      </c>
      <c r="B1039" s="8" t="s">
        <v>31601</v>
      </c>
      <c r="C1039" s="8" t="s">
        <v>29503</v>
      </c>
      <c r="D1039" s="9" t="s">
        <v>31602</v>
      </c>
      <c r="E1039" s="8" t="s">
        <v>30169</v>
      </c>
    </row>
    <row r="1040">
      <c r="A1040" s="8" t="s">
        <v>29300</v>
      </c>
      <c r="B1040" s="8" t="s">
        <v>31603</v>
      </c>
      <c r="C1040" s="8" t="s">
        <v>31604</v>
      </c>
      <c r="D1040" s="9" t="s">
        <v>31605</v>
      </c>
      <c r="E1040" s="8" t="s">
        <v>30169</v>
      </c>
    </row>
    <row r="1041">
      <c r="A1041" s="8" t="s">
        <v>29300</v>
      </c>
      <c r="B1041" s="8" t="s">
        <v>31606</v>
      </c>
      <c r="C1041" s="8" t="s">
        <v>31607</v>
      </c>
      <c r="D1041" s="9" t="s">
        <v>31605</v>
      </c>
      <c r="E1041" s="8" t="s">
        <v>30169</v>
      </c>
    </row>
    <row r="1042">
      <c r="A1042" s="8" t="s">
        <v>29300</v>
      </c>
      <c r="B1042" s="8" t="s">
        <v>31608</v>
      </c>
      <c r="C1042" s="8" t="s">
        <v>31609</v>
      </c>
      <c r="D1042" s="9" t="s">
        <v>31605</v>
      </c>
      <c r="E1042" s="8" t="s">
        <v>30169</v>
      </c>
    </row>
    <row r="1043">
      <c r="A1043" s="8" t="s">
        <v>29300</v>
      </c>
      <c r="B1043" s="8" t="s">
        <v>31610</v>
      </c>
      <c r="C1043" s="8" t="s">
        <v>31611</v>
      </c>
      <c r="D1043" s="9" t="s">
        <v>31612</v>
      </c>
      <c r="E1043" s="8" t="s">
        <v>30169</v>
      </c>
    </row>
    <row r="1044">
      <c r="A1044" s="8" t="s">
        <v>29300</v>
      </c>
      <c r="B1044" s="8" t="s">
        <v>31613</v>
      </c>
      <c r="C1044" s="8" t="s">
        <v>31614</v>
      </c>
      <c r="D1044" s="9" t="s">
        <v>31612</v>
      </c>
      <c r="E1044" s="8" t="s">
        <v>30169</v>
      </c>
    </row>
    <row r="1045">
      <c r="A1045" s="8" t="s">
        <v>29300</v>
      </c>
      <c r="B1045" s="8" t="s">
        <v>31615</v>
      </c>
      <c r="C1045" s="8" t="s">
        <v>31616</v>
      </c>
      <c r="D1045" s="9" t="s">
        <v>31612</v>
      </c>
      <c r="E1045" s="8" t="s">
        <v>30169</v>
      </c>
    </row>
    <row r="1046">
      <c r="A1046" s="8" t="s">
        <v>29300</v>
      </c>
      <c r="B1046" s="8" t="s">
        <v>31617</v>
      </c>
      <c r="C1046" s="8" t="s">
        <v>29510</v>
      </c>
      <c r="D1046" s="9" t="s">
        <v>31618</v>
      </c>
      <c r="E1046" s="8" t="s">
        <v>30169</v>
      </c>
    </row>
    <row r="1047">
      <c r="A1047" s="8" t="s">
        <v>29300</v>
      </c>
      <c r="B1047" s="8" t="s">
        <v>31619</v>
      </c>
      <c r="C1047" s="8" t="s">
        <v>31620</v>
      </c>
      <c r="D1047" s="9" t="s">
        <v>31621</v>
      </c>
      <c r="E1047" s="8" t="s">
        <v>30169</v>
      </c>
    </row>
    <row r="1048">
      <c r="A1048" s="8" t="s">
        <v>29300</v>
      </c>
      <c r="B1048" s="8" t="s">
        <v>31622</v>
      </c>
      <c r="C1048" s="8" t="s">
        <v>31623</v>
      </c>
      <c r="D1048" s="9" t="s">
        <v>31621</v>
      </c>
      <c r="E1048" s="8" t="s">
        <v>30169</v>
      </c>
    </row>
    <row r="1049">
      <c r="A1049" s="8" t="s">
        <v>29300</v>
      </c>
      <c r="B1049" s="8" t="s">
        <v>31624</v>
      </c>
      <c r="C1049" s="8" t="s">
        <v>31625</v>
      </c>
      <c r="D1049" s="9" t="s">
        <v>31621</v>
      </c>
      <c r="E1049" s="8" t="s">
        <v>30169</v>
      </c>
    </row>
    <row r="1050">
      <c r="A1050" s="8" t="s">
        <v>29300</v>
      </c>
      <c r="B1050" s="8" t="s">
        <v>31626</v>
      </c>
      <c r="C1050" s="8" t="s">
        <v>31627</v>
      </c>
      <c r="D1050" s="9" t="s">
        <v>31621</v>
      </c>
      <c r="E1050" s="8" t="s">
        <v>30169</v>
      </c>
    </row>
    <row r="1051">
      <c r="A1051" s="8" t="s">
        <v>29300</v>
      </c>
      <c r="B1051" s="8" t="s">
        <v>31628</v>
      </c>
      <c r="C1051" s="8" t="s">
        <v>31629</v>
      </c>
      <c r="D1051" s="9" t="s">
        <v>31630</v>
      </c>
      <c r="E1051" s="8" t="s">
        <v>30169</v>
      </c>
    </row>
    <row r="1052">
      <c r="A1052" s="8" t="s">
        <v>29300</v>
      </c>
      <c r="B1052" s="8" t="s">
        <v>31631</v>
      </c>
      <c r="C1052" s="8" t="s">
        <v>31632</v>
      </c>
      <c r="D1052" s="9" t="s">
        <v>31630</v>
      </c>
      <c r="E1052" s="8" t="s">
        <v>30169</v>
      </c>
    </row>
    <row r="1053">
      <c r="A1053" s="8" t="s">
        <v>29300</v>
      </c>
      <c r="B1053" s="8" t="s">
        <v>31633</v>
      </c>
      <c r="C1053" s="8" t="s">
        <v>31634</v>
      </c>
      <c r="D1053" s="9" t="s">
        <v>31635</v>
      </c>
      <c r="E1053" s="8" t="s">
        <v>30169</v>
      </c>
    </row>
    <row r="1054">
      <c r="A1054" s="8" t="s">
        <v>29300</v>
      </c>
      <c r="B1054" s="8" t="s">
        <v>31636</v>
      </c>
      <c r="C1054" s="8" t="s">
        <v>31637</v>
      </c>
      <c r="D1054" s="9" t="s">
        <v>31635</v>
      </c>
      <c r="E1054" s="8" t="s">
        <v>30169</v>
      </c>
    </row>
    <row r="1055">
      <c r="A1055" s="8" t="s">
        <v>29300</v>
      </c>
      <c r="B1055" s="8" t="s">
        <v>31638</v>
      </c>
      <c r="C1055" s="8" t="s">
        <v>30148</v>
      </c>
      <c r="D1055" s="9" t="s">
        <v>31639</v>
      </c>
      <c r="E1055" s="8" t="s">
        <v>30169</v>
      </c>
    </row>
    <row r="1056">
      <c r="A1056" s="8" t="s">
        <v>29300</v>
      </c>
      <c r="B1056" s="8" t="s">
        <v>31640</v>
      </c>
      <c r="C1056" s="8" t="s">
        <v>30150</v>
      </c>
      <c r="D1056" s="9" t="s">
        <v>31641</v>
      </c>
      <c r="E1056" s="8" t="s">
        <v>30169</v>
      </c>
    </row>
    <row r="1057">
      <c r="A1057" s="8" t="s">
        <v>29300</v>
      </c>
      <c r="B1057" s="8" t="s">
        <v>31642</v>
      </c>
      <c r="C1057" s="8" t="s">
        <v>31643</v>
      </c>
      <c r="D1057" s="9" t="s">
        <v>31644</v>
      </c>
      <c r="E1057" s="8" t="s">
        <v>30169</v>
      </c>
    </row>
    <row r="1058">
      <c r="A1058" s="8" t="s">
        <v>29300</v>
      </c>
      <c r="B1058" s="8" t="s">
        <v>31645</v>
      </c>
      <c r="C1058" s="8" t="s">
        <v>31646</v>
      </c>
      <c r="D1058" s="9" t="s">
        <v>31644</v>
      </c>
      <c r="E1058" s="8" t="s">
        <v>30169</v>
      </c>
    </row>
    <row r="1059">
      <c r="A1059" s="8" t="s">
        <v>29300</v>
      </c>
      <c r="B1059" s="8" t="s">
        <v>31647</v>
      </c>
      <c r="C1059" s="8" t="s">
        <v>31648</v>
      </c>
      <c r="D1059" s="9" t="s">
        <v>31644</v>
      </c>
      <c r="E1059" s="8" t="s">
        <v>30169</v>
      </c>
    </row>
    <row r="1060">
      <c r="A1060" s="8" t="s">
        <v>29300</v>
      </c>
      <c r="B1060" s="8" t="s">
        <v>31649</v>
      </c>
      <c r="C1060" s="8" t="s">
        <v>31650</v>
      </c>
      <c r="D1060" s="9" t="s">
        <v>31644</v>
      </c>
      <c r="E1060" s="8" t="s">
        <v>30169</v>
      </c>
    </row>
    <row r="1061">
      <c r="A1061" s="8" t="s">
        <v>29300</v>
      </c>
      <c r="B1061" s="8" t="s">
        <v>31651</v>
      </c>
      <c r="C1061" s="8" t="s">
        <v>31652</v>
      </c>
      <c r="D1061" s="9" t="s">
        <v>31653</v>
      </c>
      <c r="E1061" s="8" t="s">
        <v>30169</v>
      </c>
    </row>
    <row r="1062">
      <c r="A1062" s="8" t="s">
        <v>29300</v>
      </c>
      <c r="B1062" s="8" t="s">
        <v>31654</v>
      </c>
      <c r="C1062" s="8" t="s">
        <v>31655</v>
      </c>
      <c r="D1062" s="9" t="s">
        <v>31653</v>
      </c>
      <c r="E1062" s="8" t="s">
        <v>30169</v>
      </c>
    </row>
    <row r="1063">
      <c r="A1063" s="8" t="s">
        <v>29300</v>
      </c>
      <c r="B1063" s="8" t="s">
        <v>31656</v>
      </c>
      <c r="C1063" s="8" t="s">
        <v>31657</v>
      </c>
      <c r="D1063" s="9" t="s">
        <v>31658</v>
      </c>
      <c r="E1063" s="8" t="s">
        <v>30169</v>
      </c>
    </row>
    <row r="1064">
      <c r="A1064" s="8" t="s">
        <v>29300</v>
      </c>
      <c r="B1064" s="8" t="s">
        <v>31659</v>
      </c>
      <c r="C1064" s="8" t="s">
        <v>31660</v>
      </c>
      <c r="D1064" s="9" t="s">
        <v>31658</v>
      </c>
      <c r="E1064" s="8" t="s">
        <v>30169</v>
      </c>
    </row>
    <row r="1065">
      <c r="A1065" s="8" t="s">
        <v>29300</v>
      </c>
      <c r="B1065" s="8" t="s">
        <v>31661</v>
      </c>
      <c r="C1065" s="8" t="s">
        <v>31662</v>
      </c>
      <c r="D1065" s="9" t="s">
        <v>31663</v>
      </c>
      <c r="E1065" s="8" t="s">
        <v>30169</v>
      </c>
    </row>
    <row r="1066">
      <c r="A1066" s="8" t="s">
        <v>29300</v>
      </c>
      <c r="B1066" s="8" t="s">
        <v>31664</v>
      </c>
      <c r="C1066" s="8" t="s">
        <v>31665</v>
      </c>
      <c r="D1066" s="9" t="s">
        <v>31663</v>
      </c>
      <c r="E1066" s="8" t="s">
        <v>30169</v>
      </c>
    </row>
    <row r="1067">
      <c r="A1067" s="8" t="s">
        <v>29300</v>
      </c>
      <c r="B1067" s="8" t="s">
        <v>31666</v>
      </c>
      <c r="C1067" s="8" t="s">
        <v>31667</v>
      </c>
      <c r="D1067" s="9" t="s">
        <v>31663</v>
      </c>
      <c r="E1067" s="8" t="s">
        <v>30169</v>
      </c>
    </row>
    <row r="1068">
      <c r="A1068" s="8" t="s">
        <v>29300</v>
      </c>
      <c r="B1068" s="8" t="s">
        <v>31668</v>
      </c>
      <c r="C1068" s="8" t="s">
        <v>31669</v>
      </c>
      <c r="D1068" s="9" t="s">
        <v>31663</v>
      </c>
      <c r="E1068" s="8" t="s">
        <v>30169</v>
      </c>
    </row>
    <row r="1069">
      <c r="A1069" s="8" t="s">
        <v>29300</v>
      </c>
      <c r="B1069" s="8" t="s">
        <v>31670</v>
      </c>
      <c r="C1069" s="8" t="s">
        <v>29341</v>
      </c>
      <c r="D1069" s="9" t="s">
        <v>31671</v>
      </c>
      <c r="E1069" s="8" t="s">
        <v>30169</v>
      </c>
    </row>
    <row r="1070">
      <c r="A1070" s="8" t="s">
        <v>29300</v>
      </c>
      <c r="B1070" s="8" t="s">
        <v>31672</v>
      </c>
      <c r="C1070" s="8" t="s">
        <v>29343</v>
      </c>
      <c r="D1070" s="9" t="s">
        <v>31673</v>
      </c>
      <c r="E1070" s="8" t="s">
        <v>30169</v>
      </c>
    </row>
    <row r="1071">
      <c r="A1071" s="8" t="s">
        <v>29300</v>
      </c>
      <c r="B1071" s="8" t="s">
        <v>31674</v>
      </c>
      <c r="C1071" s="8" t="s">
        <v>29345</v>
      </c>
      <c r="D1071" s="9" t="s">
        <v>31675</v>
      </c>
      <c r="E1071" s="8" t="s">
        <v>30169</v>
      </c>
    </row>
    <row r="1072">
      <c r="A1072" s="8" t="s">
        <v>29300</v>
      </c>
      <c r="B1072" s="8" t="s">
        <v>31676</v>
      </c>
      <c r="C1072" s="8" t="s">
        <v>31677</v>
      </c>
      <c r="D1072" s="9" t="s">
        <v>31678</v>
      </c>
      <c r="E1072" s="8" t="s">
        <v>31679</v>
      </c>
    </row>
    <row r="1073">
      <c r="A1073" s="8" t="s">
        <v>29300</v>
      </c>
      <c r="B1073" s="8" t="s">
        <v>31680</v>
      </c>
      <c r="C1073" s="8" t="s">
        <v>31681</v>
      </c>
      <c r="D1073" s="9" t="s">
        <v>31678</v>
      </c>
      <c r="E1073" s="8" t="s">
        <v>31679</v>
      </c>
    </row>
    <row r="1074">
      <c r="A1074" s="8" t="s">
        <v>29300</v>
      </c>
      <c r="B1074" s="8" t="s">
        <v>31682</v>
      </c>
      <c r="C1074" s="8" t="s">
        <v>31683</v>
      </c>
      <c r="D1074" s="9" t="s">
        <v>31678</v>
      </c>
      <c r="E1074" s="8" t="s">
        <v>31679</v>
      </c>
    </row>
    <row r="1075">
      <c r="A1075" s="8" t="s">
        <v>29300</v>
      </c>
      <c r="B1075" s="8" t="s">
        <v>31684</v>
      </c>
      <c r="C1075" s="8" t="s">
        <v>31685</v>
      </c>
      <c r="D1075" s="9" t="s">
        <v>31678</v>
      </c>
      <c r="E1075" s="8" t="s">
        <v>31679</v>
      </c>
    </row>
    <row r="1076">
      <c r="A1076" s="8" t="s">
        <v>29300</v>
      </c>
      <c r="B1076" s="8" t="s">
        <v>31686</v>
      </c>
      <c r="C1076" s="8" t="s">
        <v>31687</v>
      </c>
      <c r="D1076" s="9" t="s">
        <v>31688</v>
      </c>
      <c r="E1076" s="8" t="s">
        <v>31679</v>
      </c>
    </row>
    <row r="1077">
      <c r="A1077" s="8" t="s">
        <v>29300</v>
      </c>
      <c r="B1077" s="8" t="s">
        <v>31689</v>
      </c>
      <c r="C1077" s="8" t="s">
        <v>31690</v>
      </c>
      <c r="D1077" s="9" t="s">
        <v>31688</v>
      </c>
      <c r="E1077" s="8" t="s">
        <v>31679</v>
      </c>
    </row>
    <row r="1078">
      <c r="A1078" s="8" t="s">
        <v>29300</v>
      </c>
      <c r="B1078" s="8" t="s">
        <v>31691</v>
      </c>
      <c r="C1078" s="8" t="s">
        <v>31692</v>
      </c>
      <c r="D1078" s="9" t="s">
        <v>31688</v>
      </c>
      <c r="E1078" s="8" t="s">
        <v>31679</v>
      </c>
    </row>
    <row r="1079">
      <c r="A1079" s="8" t="s">
        <v>29300</v>
      </c>
      <c r="B1079" s="8" t="s">
        <v>31693</v>
      </c>
      <c r="C1079" s="8" t="s">
        <v>30173</v>
      </c>
      <c r="D1079" s="9" t="s">
        <v>31694</v>
      </c>
      <c r="E1079" s="8" t="s">
        <v>31679</v>
      </c>
    </row>
    <row r="1080">
      <c r="A1080" s="8" t="s">
        <v>29300</v>
      </c>
      <c r="B1080" s="8" t="s">
        <v>31695</v>
      </c>
      <c r="C1080" s="8" t="s">
        <v>30175</v>
      </c>
      <c r="D1080" s="9" t="s">
        <v>31696</v>
      </c>
      <c r="E1080" s="8" t="s">
        <v>31679</v>
      </c>
    </row>
    <row r="1081">
      <c r="A1081" s="8" t="s">
        <v>29300</v>
      </c>
      <c r="B1081" s="8" t="s">
        <v>31697</v>
      </c>
      <c r="C1081" s="8" t="s">
        <v>30177</v>
      </c>
      <c r="D1081" s="9" t="s">
        <v>31698</v>
      </c>
      <c r="E1081" s="8" t="s">
        <v>31679</v>
      </c>
    </row>
    <row r="1082">
      <c r="A1082" s="8" t="s">
        <v>29300</v>
      </c>
      <c r="B1082" s="8" t="s">
        <v>31699</v>
      </c>
      <c r="C1082" s="8" t="s">
        <v>31700</v>
      </c>
      <c r="D1082" s="9" t="s">
        <v>31701</v>
      </c>
      <c r="E1082" s="8" t="s">
        <v>31679</v>
      </c>
    </row>
    <row r="1083">
      <c r="A1083" s="8" t="s">
        <v>29300</v>
      </c>
      <c r="B1083" s="8" t="s">
        <v>31702</v>
      </c>
      <c r="C1083" s="8" t="s">
        <v>31703</v>
      </c>
      <c r="D1083" s="9" t="s">
        <v>31701</v>
      </c>
      <c r="E1083" s="8" t="s">
        <v>31679</v>
      </c>
    </row>
    <row r="1084">
      <c r="A1084" s="8" t="s">
        <v>29300</v>
      </c>
      <c r="B1084" s="8" t="s">
        <v>31704</v>
      </c>
      <c r="C1084" s="8" t="s">
        <v>31705</v>
      </c>
      <c r="D1084" s="9" t="s">
        <v>31701</v>
      </c>
      <c r="E1084" s="8" t="s">
        <v>31679</v>
      </c>
    </row>
    <row r="1085">
      <c r="A1085" s="8" t="s">
        <v>29300</v>
      </c>
      <c r="B1085" s="8" t="s">
        <v>31706</v>
      </c>
      <c r="C1085" s="8" t="s">
        <v>31707</v>
      </c>
      <c r="D1085" s="9" t="s">
        <v>31701</v>
      </c>
      <c r="E1085" s="8" t="s">
        <v>31679</v>
      </c>
    </row>
    <row r="1086">
      <c r="A1086" s="8" t="s">
        <v>29300</v>
      </c>
      <c r="B1086" s="8" t="s">
        <v>31708</v>
      </c>
      <c r="C1086" s="8" t="s">
        <v>31709</v>
      </c>
      <c r="D1086" s="9" t="s">
        <v>31710</v>
      </c>
      <c r="E1086" s="8" t="s">
        <v>31679</v>
      </c>
    </row>
    <row r="1087">
      <c r="A1087" s="8" t="s">
        <v>29300</v>
      </c>
      <c r="B1087" s="8" t="s">
        <v>31711</v>
      </c>
      <c r="C1087" s="8" t="s">
        <v>31712</v>
      </c>
      <c r="D1087" s="9" t="s">
        <v>31710</v>
      </c>
      <c r="E1087" s="8" t="s">
        <v>31679</v>
      </c>
    </row>
    <row r="1088">
      <c r="A1088" s="8" t="s">
        <v>29300</v>
      </c>
      <c r="B1088" s="8" t="s">
        <v>31713</v>
      </c>
      <c r="C1088" s="8" t="s">
        <v>31714</v>
      </c>
      <c r="D1088" s="9" t="s">
        <v>31710</v>
      </c>
      <c r="E1088" s="8" t="s">
        <v>31679</v>
      </c>
    </row>
    <row r="1089">
      <c r="A1089" s="8" t="s">
        <v>29300</v>
      </c>
      <c r="B1089" s="8" t="s">
        <v>31715</v>
      </c>
      <c r="C1089" s="8" t="s">
        <v>31716</v>
      </c>
      <c r="D1089" s="9" t="s">
        <v>31710</v>
      </c>
      <c r="E1089" s="8" t="s">
        <v>31679</v>
      </c>
    </row>
    <row r="1090">
      <c r="A1090" s="8" t="s">
        <v>29300</v>
      </c>
      <c r="B1090" s="8" t="s">
        <v>31717</v>
      </c>
      <c r="C1090" s="8" t="s">
        <v>31718</v>
      </c>
      <c r="D1090" s="9" t="s">
        <v>31710</v>
      </c>
      <c r="E1090" s="8" t="s">
        <v>31679</v>
      </c>
    </row>
    <row r="1091">
      <c r="A1091" s="8" t="s">
        <v>29300</v>
      </c>
      <c r="B1091" s="8" t="s">
        <v>31719</v>
      </c>
      <c r="C1091" s="8" t="s">
        <v>31720</v>
      </c>
      <c r="D1091" s="9" t="s">
        <v>31710</v>
      </c>
      <c r="E1091" s="8" t="s">
        <v>31679</v>
      </c>
    </row>
    <row r="1092">
      <c r="A1092" s="8" t="s">
        <v>29300</v>
      </c>
      <c r="B1092" s="8" t="s">
        <v>31721</v>
      </c>
      <c r="C1092" s="8" t="s">
        <v>31722</v>
      </c>
      <c r="D1092" s="9" t="s">
        <v>31710</v>
      </c>
      <c r="E1092" s="8" t="s">
        <v>31679</v>
      </c>
    </row>
    <row r="1093">
      <c r="A1093" s="8" t="s">
        <v>29300</v>
      </c>
      <c r="B1093" s="8" t="s">
        <v>31723</v>
      </c>
      <c r="C1093" s="8" t="s">
        <v>31724</v>
      </c>
      <c r="D1093" s="9" t="s">
        <v>31710</v>
      </c>
      <c r="E1093" s="8" t="s">
        <v>31679</v>
      </c>
    </row>
    <row r="1094">
      <c r="A1094" s="8" t="s">
        <v>29300</v>
      </c>
      <c r="B1094" s="8" t="s">
        <v>31725</v>
      </c>
      <c r="C1094" s="8" t="s">
        <v>31726</v>
      </c>
      <c r="D1094" s="9" t="s">
        <v>31710</v>
      </c>
      <c r="E1094" s="8" t="s">
        <v>31679</v>
      </c>
    </row>
    <row r="1095">
      <c r="A1095" s="8" t="s">
        <v>29300</v>
      </c>
      <c r="B1095" s="8" t="s">
        <v>31727</v>
      </c>
      <c r="C1095" s="8" t="s">
        <v>31728</v>
      </c>
      <c r="D1095" s="9" t="s">
        <v>31710</v>
      </c>
      <c r="E1095" s="8" t="s">
        <v>31679</v>
      </c>
    </row>
    <row r="1096">
      <c r="A1096" s="8" t="s">
        <v>29300</v>
      </c>
      <c r="B1096" s="8" t="s">
        <v>31729</v>
      </c>
      <c r="C1096" s="8" t="s">
        <v>31730</v>
      </c>
      <c r="D1096" s="9" t="s">
        <v>31731</v>
      </c>
      <c r="E1096" s="8" t="s">
        <v>31679</v>
      </c>
    </row>
    <row r="1097">
      <c r="A1097" s="8" t="s">
        <v>29300</v>
      </c>
      <c r="B1097" s="8" t="s">
        <v>31732</v>
      </c>
      <c r="C1097" s="8" t="s">
        <v>31733</v>
      </c>
      <c r="D1097" s="9" t="s">
        <v>31731</v>
      </c>
      <c r="E1097" s="8" t="s">
        <v>31679</v>
      </c>
    </row>
    <row r="1098">
      <c r="A1098" s="8" t="s">
        <v>29300</v>
      </c>
      <c r="B1098" s="8" t="s">
        <v>31734</v>
      </c>
      <c r="C1098" s="8" t="s">
        <v>30186</v>
      </c>
      <c r="D1098" s="9" t="s">
        <v>31735</v>
      </c>
      <c r="E1098" s="8" t="s">
        <v>31679</v>
      </c>
    </row>
    <row r="1099">
      <c r="A1099" s="8" t="s">
        <v>29300</v>
      </c>
      <c r="B1099" s="8" t="s">
        <v>31736</v>
      </c>
      <c r="C1099" s="8" t="s">
        <v>30188</v>
      </c>
      <c r="D1099" s="9" t="s">
        <v>31737</v>
      </c>
      <c r="E1099" s="8" t="s">
        <v>31679</v>
      </c>
    </row>
    <row r="1100">
      <c r="A1100" s="8" t="s">
        <v>29300</v>
      </c>
      <c r="B1100" s="8" t="s">
        <v>31738</v>
      </c>
      <c r="C1100" s="8" t="s">
        <v>30191</v>
      </c>
      <c r="D1100" s="9" t="s">
        <v>31739</v>
      </c>
      <c r="E1100" s="8" t="s">
        <v>31679</v>
      </c>
    </row>
    <row r="1101">
      <c r="A1101" s="8" t="s">
        <v>29300</v>
      </c>
      <c r="B1101" s="8" t="s">
        <v>31740</v>
      </c>
      <c r="C1101" s="8" t="s">
        <v>31741</v>
      </c>
      <c r="D1101" s="9" t="s">
        <v>31742</v>
      </c>
      <c r="E1101" s="8" t="s">
        <v>31679</v>
      </c>
    </row>
    <row r="1102">
      <c r="A1102" s="8" t="s">
        <v>29300</v>
      </c>
      <c r="B1102" s="8" t="s">
        <v>31743</v>
      </c>
      <c r="C1102" s="8" t="s">
        <v>31744</v>
      </c>
      <c r="D1102" s="9" t="s">
        <v>31742</v>
      </c>
      <c r="E1102" s="8" t="s">
        <v>31679</v>
      </c>
    </row>
    <row r="1103">
      <c r="A1103" s="8" t="s">
        <v>29300</v>
      </c>
      <c r="B1103" s="8" t="s">
        <v>31745</v>
      </c>
      <c r="C1103" s="8" t="s">
        <v>31746</v>
      </c>
      <c r="D1103" s="9" t="s">
        <v>31742</v>
      </c>
      <c r="E1103" s="8" t="s">
        <v>31679</v>
      </c>
    </row>
    <row r="1104">
      <c r="A1104" s="8" t="s">
        <v>29300</v>
      </c>
      <c r="B1104" s="8" t="s">
        <v>31747</v>
      </c>
      <c r="C1104" s="8" t="s">
        <v>31748</v>
      </c>
      <c r="D1104" s="9" t="s">
        <v>31742</v>
      </c>
      <c r="E1104" s="8" t="s">
        <v>31679</v>
      </c>
    </row>
    <row r="1105">
      <c r="A1105" s="8" t="s">
        <v>29300</v>
      </c>
      <c r="B1105" s="8" t="s">
        <v>31749</v>
      </c>
      <c r="C1105" s="8" t="s">
        <v>31750</v>
      </c>
      <c r="D1105" s="9" t="s">
        <v>31742</v>
      </c>
      <c r="E1105" s="8" t="s">
        <v>31679</v>
      </c>
    </row>
    <row r="1106">
      <c r="A1106" s="8" t="s">
        <v>29300</v>
      </c>
      <c r="B1106" s="8" t="s">
        <v>31751</v>
      </c>
      <c r="C1106" s="8" t="s">
        <v>31752</v>
      </c>
      <c r="D1106" s="9" t="s">
        <v>31742</v>
      </c>
      <c r="E1106" s="8" t="s">
        <v>31679</v>
      </c>
    </row>
    <row r="1107">
      <c r="A1107" s="8" t="s">
        <v>29300</v>
      </c>
      <c r="B1107" s="8" t="s">
        <v>31753</v>
      </c>
      <c r="C1107" s="8" t="s">
        <v>31754</v>
      </c>
      <c r="D1107" s="9" t="s">
        <v>31742</v>
      </c>
      <c r="E1107" s="8" t="s">
        <v>31679</v>
      </c>
    </row>
    <row r="1108">
      <c r="A1108" s="8" t="s">
        <v>29300</v>
      </c>
      <c r="B1108" s="8" t="s">
        <v>31755</v>
      </c>
      <c r="C1108" s="8" t="s">
        <v>31756</v>
      </c>
      <c r="D1108" s="9" t="s">
        <v>31742</v>
      </c>
      <c r="E1108" s="8" t="s">
        <v>31679</v>
      </c>
    </row>
    <row r="1109">
      <c r="A1109" s="8" t="s">
        <v>29300</v>
      </c>
      <c r="B1109" s="8" t="s">
        <v>31757</v>
      </c>
      <c r="C1109" s="8" t="s">
        <v>31758</v>
      </c>
      <c r="D1109" s="9" t="s">
        <v>31742</v>
      </c>
      <c r="E1109" s="8" t="s">
        <v>31679</v>
      </c>
    </row>
    <row r="1110">
      <c r="A1110" s="8" t="s">
        <v>29300</v>
      </c>
      <c r="B1110" s="8" t="s">
        <v>31759</v>
      </c>
      <c r="C1110" s="8" t="s">
        <v>31760</v>
      </c>
      <c r="D1110" s="9" t="s">
        <v>31742</v>
      </c>
      <c r="E1110" s="8" t="s">
        <v>31679</v>
      </c>
    </row>
    <row r="1111">
      <c r="A1111" s="8" t="s">
        <v>29300</v>
      </c>
      <c r="B1111" s="8" t="s">
        <v>31761</v>
      </c>
      <c r="C1111" s="8" t="s">
        <v>31762</v>
      </c>
      <c r="D1111" s="9" t="s">
        <v>31742</v>
      </c>
      <c r="E1111" s="8" t="s">
        <v>31679</v>
      </c>
    </row>
    <row r="1112">
      <c r="A1112" s="8" t="s">
        <v>29300</v>
      </c>
      <c r="B1112" s="8" t="s">
        <v>31763</v>
      </c>
      <c r="C1112" s="8" t="s">
        <v>31764</v>
      </c>
      <c r="D1112" s="9" t="s">
        <v>31742</v>
      </c>
      <c r="E1112" s="8" t="s">
        <v>31679</v>
      </c>
    </row>
    <row r="1113">
      <c r="A1113" s="8" t="s">
        <v>29300</v>
      </c>
      <c r="B1113" s="8" t="s">
        <v>31765</v>
      </c>
      <c r="C1113" s="8" t="s">
        <v>30195</v>
      </c>
      <c r="D1113" s="9" t="s">
        <v>31766</v>
      </c>
      <c r="E1113" s="8" t="s">
        <v>31679</v>
      </c>
    </row>
    <row r="1114">
      <c r="A1114" s="8" t="s">
        <v>29300</v>
      </c>
      <c r="B1114" s="8" t="s">
        <v>31767</v>
      </c>
      <c r="C1114" s="8" t="s">
        <v>30197</v>
      </c>
      <c r="D1114" s="9" t="s">
        <v>31768</v>
      </c>
      <c r="E1114" s="8" t="s">
        <v>31679</v>
      </c>
    </row>
    <row r="1115">
      <c r="A1115" s="8" t="s">
        <v>29300</v>
      </c>
      <c r="B1115" s="8" t="s">
        <v>31769</v>
      </c>
      <c r="C1115" s="8" t="s">
        <v>31770</v>
      </c>
      <c r="D1115" s="9" t="s">
        <v>31771</v>
      </c>
      <c r="E1115" s="8" t="s">
        <v>31679</v>
      </c>
    </row>
    <row r="1116">
      <c r="A1116" s="8" t="s">
        <v>29300</v>
      </c>
      <c r="B1116" s="8" t="s">
        <v>31772</v>
      </c>
      <c r="C1116" s="8" t="s">
        <v>31773</v>
      </c>
      <c r="D1116" s="9" t="s">
        <v>31771</v>
      </c>
      <c r="E1116" s="8" t="s">
        <v>31679</v>
      </c>
    </row>
    <row r="1117">
      <c r="A1117" s="8" t="s">
        <v>29300</v>
      </c>
      <c r="B1117" s="8" t="s">
        <v>31774</v>
      </c>
      <c r="C1117" s="8" t="s">
        <v>31775</v>
      </c>
      <c r="D1117" s="9" t="s">
        <v>31771</v>
      </c>
      <c r="E1117" s="8" t="s">
        <v>31679</v>
      </c>
    </row>
    <row r="1118">
      <c r="A1118" s="8" t="s">
        <v>29300</v>
      </c>
      <c r="B1118" s="8" t="s">
        <v>31776</v>
      </c>
      <c r="C1118" s="8" t="s">
        <v>31777</v>
      </c>
      <c r="D1118" s="9" t="s">
        <v>31771</v>
      </c>
      <c r="E1118" s="8" t="s">
        <v>31679</v>
      </c>
    </row>
    <row r="1119">
      <c r="A1119" s="8" t="s">
        <v>29300</v>
      </c>
      <c r="B1119" s="8" t="s">
        <v>31778</v>
      </c>
      <c r="C1119" s="8" t="s">
        <v>31779</v>
      </c>
      <c r="D1119" s="9" t="s">
        <v>31771</v>
      </c>
      <c r="E1119" s="8" t="s">
        <v>31679</v>
      </c>
    </row>
    <row r="1120">
      <c r="A1120" s="8" t="s">
        <v>29300</v>
      </c>
      <c r="B1120" s="8" t="s">
        <v>31780</v>
      </c>
      <c r="C1120" s="8" t="s">
        <v>31781</v>
      </c>
      <c r="D1120" s="9" t="s">
        <v>31771</v>
      </c>
      <c r="E1120" s="8" t="s">
        <v>31679</v>
      </c>
    </row>
    <row r="1121">
      <c r="A1121" s="8" t="s">
        <v>29300</v>
      </c>
      <c r="B1121" s="8" t="s">
        <v>31782</v>
      </c>
      <c r="C1121" s="8" t="s">
        <v>31783</v>
      </c>
      <c r="D1121" s="9" t="s">
        <v>31771</v>
      </c>
      <c r="E1121" s="8" t="s">
        <v>31679</v>
      </c>
    </row>
    <row r="1122">
      <c r="A1122" s="8" t="s">
        <v>29300</v>
      </c>
      <c r="B1122" s="8" t="s">
        <v>31784</v>
      </c>
      <c r="C1122" s="8" t="s">
        <v>31785</v>
      </c>
      <c r="D1122" s="9" t="s">
        <v>31786</v>
      </c>
      <c r="E1122" s="8" t="s">
        <v>31679</v>
      </c>
    </row>
    <row r="1123">
      <c r="A1123" s="8" t="s">
        <v>29300</v>
      </c>
      <c r="B1123" s="8" t="s">
        <v>31787</v>
      </c>
      <c r="C1123" s="8" t="s">
        <v>31788</v>
      </c>
      <c r="D1123" s="9" t="s">
        <v>31786</v>
      </c>
      <c r="E1123" s="8" t="s">
        <v>31679</v>
      </c>
    </row>
    <row r="1124">
      <c r="A1124" s="8" t="s">
        <v>29300</v>
      </c>
      <c r="B1124" s="8" t="s">
        <v>31789</v>
      </c>
      <c r="C1124" s="8" t="s">
        <v>30204</v>
      </c>
      <c r="D1124" s="9" t="s">
        <v>31790</v>
      </c>
      <c r="E1124" s="8" t="s">
        <v>31679</v>
      </c>
    </row>
    <row r="1125">
      <c r="A1125" s="8" t="s">
        <v>29300</v>
      </c>
      <c r="B1125" s="8" t="s">
        <v>31791</v>
      </c>
      <c r="C1125" s="8" t="s">
        <v>31792</v>
      </c>
      <c r="D1125" s="9" t="s">
        <v>31793</v>
      </c>
      <c r="E1125" s="8" t="s">
        <v>31679</v>
      </c>
    </row>
    <row r="1126">
      <c r="A1126" s="8" t="s">
        <v>29300</v>
      </c>
      <c r="B1126" s="8" t="s">
        <v>31794</v>
      </c>
      <c r="C1126" s="8" t="s">
        <v>31795</v>
      </c>
      <c r="D1126" s="9" t="s">
        <v>31793</v>
      </c>
      <c r="E1126" s="8" t="s">
        <v>31679</v>
      </c>
    </row>
    <row r="1127">
      <c r="A1127" s="8" t="s">
        <v>29300</v>
      </c>
      <c r="B1127" s="8" t="s">
        <v>31796</v>
      </c>
      <c r="C1127" s="8" t="s">
        <v>31797</v>
      </c>
      <c r="D1127" s="9" t="s">
        <v>31793</v>
      </c>
      <c r="E1127" s="8" t="s">
        <v>31679</v>
      </c>
    </row>
    <row r="1128">
      <c r="A1128" s="8" t="s">
        <v>29300</v>
      </c>
      <c r="B1128" s="8" t="s">
        <v>31798</v>
      </c>
      <c r="C1128" s="8" t="s">
        <v>31799</v>
      </c>
      <c r="D1128" s="9" t="s">
        <v>31800</v>
      </c>
      <c r="E1128" s="8" t="s">
        <v>31679</v>
      </c>
    </row>
    <row r="1129">
      <c r="A1129" s="8" t="s">
        <v>29300</v>
      </c>
      <c r="B1129" s="8" t="s">
        <v>31801</v>
      </c>
      <c r="C1129" s="8" t="s">
        <v>31802</v>
      </c>
      <c r="D1129" s="9" t="s">
        <v>31800</v>
      </c>
      <c r="E1129" s="8" t="s">
        <v>31679</v>
      </c>
    </row>
    <row r="1130">
      <c r="A1130" s="8" t="s">
        <v>29300</v>
      </c>
      <c r="B1130" s="8" t="s">
        <v>31803</v>
      </c>
      <c r="C1130" s="8" t="s">
        <v>31804</v>
      </c>
      <c r="D1130" s="9" t="s">
        <v>31800</v>
      </c>
      <c r="E1130" s="8" t="s">
        <v>31679</v>
      </c>
    </row>
    <row r="1131">
      <c r="A1131" s="8" t="s">
        <v>29300</v>
      </c>
      <c r="B1131" s="8" t="s">
        <v>31805</v>
      </c>
      <c r="C1131" s="8" t="s">
        <v>31806</v>
      </c>
      <c r="D1131" s="9" t="s">
        <v>31807</v>
      </c>
      <c r="E1131" s="8" t="s">
        <v>31679</v>
      </c>
    </row>
    <row r="1132">
      <c r="A1132" s="8" t="s">
        <v>29300</v>
      </c>
      <c r="B1132" s="8" t="s">
        <v>31808</v>
      </c>
      <c r="C1132" s="8" t="s">
        <v>31809</v>
      </c>
      <c r="D1132" s="9" t="s">
        <v>31807</v>
      </c>
      <c r="E1132" s="8" t="s">
        <v>31679</v>
      </c>
    </row>
    <row r="1133">
      <c r="A1133" s="8" t="s">
        <v>29300</v>
      </c>
      <c r="B1133" s="8" t="s">
        <v>31810</v>
      </c>
      <c r="C1133" s="8" t="s">
        <v>30213</v>
      </c>
      <c r="D1133" s="9" t="s">
        <v>31811</v>
      </c>
      <c r="E1133" s="8" t="s">
        <v>31679</v>
      </c>
    </row>
    <row r="1134">
      <c r="A1134" s="8" t="s">
        <v>29300</v>
      </c>
      <c r="B1134" s="8" t="s">
        <v>31812</v>
      </c>
      <c r="C1134" s="8" t="s">
        <v>31813</v>
      </c>
      <c r="D1134" s="9" t="s">
        <v>31814</v>
      </c>
      <c r="E1134" s="8" t="s">
        <v>31679</v>
      </c>
    </row>
    <row r="1135">
      <c r="A1135" s="8" t="s">
        <v>29300</v>
      </c>
      <c r="B1135" s="8" t="s">
        <v>31815</v>
      </c>
      <c r="C1135" s="8" t="s">
        <v>31816</v>
      </c>
      <c r="D1135" s="9" t="s">
        <v>31814</v>
      </c>
      <c r="E1135" s="8" t="s">
        <v>31679</v>
      </c>
    </row>
    <row r="1136">
      <c r="A1136" s="8" t="s">
        <v>29300</v>
      </c>
      <c r="B1136" s="8" t="s">
        <v>31817</v>
      </c>
      <c r="C1136" s="8" t="s">
        <v>31818</v>
      </c>
      <c r="D1136" s="9" t="s">
        <v>31814</v>
      </c>
      <c r="E1136" s="8" t="s">
        <v>31679</v>
      </c>
    </row>
    <row r="1137">
      <c r="A1137" s="8" t="s">
        <v>29300</v>
      </c>
      <c r="B1137" s="8" t="s">
        <v>31819</v>
      </c>
      <c r="C1137" s="8" t="s">
        <v>31820</v>
      </c>
      <c r="D1137" s="9" t="s">
        <v>31814</v>
      </c>
      <c r="E1137" s="8" t="s">
        <v>31679</v>
      </c>
    </row>
    <row r="1138">
      <c r="A1138" s="8" t="s">
        <v>29300</v>
      </c>
      <c r="B1138" s="8" t="s">
        <v>31821</v>
      </c>
      <c r="C1138" s="8" t="s">
        <v>31822</v>
      </c>
      <c r="D1138" s="9" t="s">
        <v>31814</v>
      </c>
      <c r="E1138" s="8" t="s">
        <v>31679</v>
      </c>
    </row>
    <row r="1139">
      <c r="A1139" s="8" t="s">
        <v>29300</v>
      </c>
      <c r="B1139" s="8" t="s">
        <v>31823</v>
      </c>
      <c r="C1139" s="8" t="s">
        <v>31824</v>
      </c>
      <c r="D1139" s="9" t="s">
        <v>31825</v>
      </c>
      <c r="E1139" s="8" t="s">
        <v>31679</v>
      </c>
    </row>
    <row r="1140">
      <c r="A1140" s="8" t="s">
        <v>29300</v>
      </c>
      <c r="B1140" s="8" t="s">
        <v>31826</v>
      </c>
      <c r="C1140" s="8" t="s">
        <v>31827</v>
      </c>
      <c r="D1140" s="9" t="s">
        <v>31825</v>
      </c>
      <c r="E1140" s="8" t="s">
        <v>31679</v>
      </c>
    </row>
    <row r="1141">
      <c r="A1141" s="8" t="s">
        <v>29300</v>
      </c>
      <c r="B1141" s="8" t="s">
        <v>31828</v>
      </c>
      <c r="C1141" s="8" t="s">
        <v>31829</v>
      </c>
      <c r="D1141" s="9" t="s">
        <v>31825</v>
      </c>
      <c r="E1141" s="8" t="s">
        <v>31679</v>
      </c>
    </row>
    <row r="1142">
      <c r="A1142" s="8" t="s">
        <v>29300</v>
      </c>
      <c r="B1142" s="8" t="s">
        <v>31830</v>
      </c>
      <c r="C1142" s="8" t="s">
        <v>31831</v>
      </c>
      <c r="D1142" s="9" t="s">
        <v>31825</v>
      </c>
      <c r="E1142" s="8" t="s">
        <v>31679</v>
      </c>
    </row>
    <row r="1143">
      <c r="A1143" s="8" t="s">
        <v>29300</v>
      </c>
      <c r="B1143" s="8" t="s">
        <v>31832</v>
      </c>
      <c r="C1143" s="8" t="s">
        <v>31833</v>
      </c>
      <c r="D1143" s="9" t="s">
        <v>31825</v>
      </c>
      <c r="E1143" s="8" t="s">
        <v>31679</v>
      </c>
    </row>
    <row r="1144">
      <c r="A1144" s="8" t="s">
        <v>29300</v>
      </c>
      <c r="B1144" s="8" t="s">
        <v>31834</v>
      </c>
      <c r="C1144" s="8" t="s">
        <v>31835</v>
      </c>
      <c r="D1144" s="9" t="s">
        <v>31836</v>
      </c>
      <c r="E1144" s="8" t="s">
        <v>31679</v>
      </c>
    </row>
    <row r="1145">
      <c r="A1145" s="8" t="s">
        <v>29300</v>
      </c>
      <c r="B1145" s="8" t="s">
        <v>31837</v>
      </c>
      <c r="C1145" s="8" t="s">
        <v>31838</v>
      </c>
      <c r="D1145" s="9" t="s">
        <v>31836</v>
      </c>
      <c r="E1145" s="8" t="s">
        <v>31679</v>
      </c>
    </row>
    <row r="1146">
      <c r="A1146" s="8" t="s">
        <v>29300</v>
      </c>
      <c r="B1146" s="8" t="s">
        <v>31839</v>
      </c>
      <c r="C1146" s="8" t="s">
        <v>31840</v>
      </c>
      <c r="D1146" s="9" t="s">
        <v>31836</v>
      </c>
      <c r="E1146" s="8" t="s">
        <v>31679</v>
      </c>
    </row>
    <row r="1147">
      <c r="A1147" s="8" t="s">
        <v>29300</v>
      </c>
      <c r="B1147" s="8" t="s">
        <v>31841</v>
      </c>
      <c r="C1147" s="8" t="s">
        <v>31842</v>
      </c>
      <c r="D1147" s="9" t="s">
        <v>31836</v>
      </c>
      <c r="E1147" s="8" t="s">
        <v>31679</v>
      </c>
    </row>
    <row r="1148">
      <c r="A1148" s="8" t="s">
        <v>29300</v>
      </c>
      <c r="B1148" s="8" t="s">
        <v>31843</v>
      </c>
      <c r="C1148" s="8" t="s">
        <v>31844</v>
      </c>
      <c r="D1148" s="9" t="s">
        <v>31845</v>
      </c>
      <c r="E1148" s="8" t="s">
        <v>31679</v>
      </c>
    </row>
    <row r="1149">
      <c r="A1149" s="8" t="s">
        <v>29300</v>
      </c>
      <c r="B1149" s="8" t="s">
        <v>31846</v>
      </c>
      <c r="C1149" s="8" t="s">
        <v>31847</v>
      </c>
      <c r="D1149" s="9" t="s">
        <v>31845</v>
      </c>
      <c r="E1149" s="8" t="s">
        <v>31679</v>
      </c>
    </row>
    <row r="1150">
      <c r="A1150" s="8" t="s">
        <v>29300</v>
      </c>
      <c r="B1150" s="8" t="s">
        <v>31848</v>
      </c>
      <c r="C1150" s="8" t="s">
        <v>31849</v>
      </c>
      <c r="D1150" s="9" t="s">
        <v>31845</v>
      </c>
      <c r="E1150" s="8" t="s">
        <v>31679</v>
      </c>
    </row>
    <row r="1151">
      <c r="A1151" s="8" t="s">
        <v>29300</v>
      </c>
      <c r="B1151" s="8" t="s">
        <v>31850</v>
      </c>
      <c r="C1151" s="8" t="s">
        <v>31851</v>
      </c>
      <c r="D1151" s="9" t="s">
        <v>31845</v>
      </c>
      <c r="E1151" s="8" t="s">
        <v>31679</v>
      </c>
    </row>
    <row r="1152">
      <c r="A1152" s="8" t="s">
        <v>29300</v>
      </c>
      <c r="B1152" s="8" t="s">
        <v>31852</v>
      </c>
      <c r="C1152" s="8" t="s">
        <v>30224</v>
      </c>
      <c r="D1152" s="9" t="s">
        <v>31853</v>
      </c>
      <c r="E1152" s="8" t="s">
        <v>31679</v>
      </c>
    </row>
    <row r="1153">
      <c r="A1153" s="8" t="s">
        <v>29300</v>
      </c>
      <c r="B1153" s="8" t="s">
        <v>31854</v>
      </c>
      <c r="C1153" s="8" t="s">
        <v>29540</v>
      </c>
      <c r="D1153" s="9" t="s">
        <v>31855</v>
      </c>
      <c r="E1153" s="8" t="s">
        <v>31679</v>
      </c>
    </row>
    <row r="1154">
      <c r="A1154" s="8" t="s">
        <v>29300</v>
      </c>
      <c r="B1154" s="8" t="s">
        <v>31856</v>
      </c>
      <c r="C1154" s="8" t="s">
        <v>31857</v>
      </c>
      <c r="D1154" s="9" t="s">
        <v>31858</v>
      </c>
      <c r="E1154" s="8" t="s">
        <v>31679</v>
      </c>
    </row>
    <row r="1155">
      <c r="A1155" s="8" t="s">
        <v>29300</v>
      </c>
      <c r="B1155" s="8" t="s">
        <v>31859</v>
      </c>
      <c r="C1155" s="8" t="s">
        <v>31860</v>
      </c>
      <c r="D1155" s="9" t="s">
        <v>31858</v>
      </c>
      <c r="E1155" s="8" t="s">
        <v>31679</v>
      </c>
    </row>
    <row r="1156">
      <c r="A1156" s="8" t="s">
        <v>29300</v>
      </c>
      <c r="B1156" s="8" t="s">
        <v>31861</v>
      </c>
      <c r="C1156" s="8" t="s">
        <v>31862</v>
      </c>
      <c r="D1156" s="9" t="s">
        <v>31858</v>
      </c>
      <c r="E1156" s="8" t="s">
        <v>31679</v>
      </c>
    </row>
    <row r="1157">
      <c r="A1157" s="8" t="s">
        <v>29300</v>
      </c>
      <c r="B1157" s="8" t="s">
        <v>31863</v>
      </c>
      <c r="C1157" s="8" t="s">
        <v>31864</v>
      </c>
      <c r="D1157" s="9" t="s">
        <v>31858</v>
      </c>
      <c r="E1157" s="8" t="s">
        <v>31679</v>
      </c>
    </row>
    <row r="1158">
      <c r="A1158" s="8" t="s">
        <v>29300</v>
      </c>
      <c r="B1158" s="8" t="s">
        <v>31865</v>
      </c>
      <c r="C1158" s="8" t="s">
        <v>31866</v>
      </c>
      <c r="D1158" s="9" t="s">
        <v>31858</v>
      </c>
      <c r="E1158" s="8" t="s">
        <v>31679</v>
      </c>
    </row>
    <row r="1159">
      <c r="A1159" s="8" t="s">
        <v>29300</v>
      </c>
      <c r="B1159" s="8" t="s">
        <v>31867</v>
      </c>
      <c r="C1159" s="8" t="s">
        <v>31868</v>
      </c>
      <c r="D1159" s="9" t="s">
        <v>31858</v>
      </c>
      <c r="E1159" s="8" t="s">
        <v>31679</v>
      </c>
    </row>
    <row r="1160">
      <c r="A1160" s="8" t="s">
        <v>29300</v>
      </c>
      <c r="B1160" s="8" t="s">
        <v>31869</v>
      </c>
      <c r="C1160" s="8" t="s">
        <v>31870</v>
      </c>
      <c r="D1160" s="9" t="s">
        <v>31858</v>
      </c>
      <c r="E1160" s="8" t="s">
        <v>31679</v>
      </c>
    </row>
    <row r="1161">
      <c r="A1161" s="8" t="s">
        <v>29300</v>
      </c>
      <c r="B1161" s="8" t="s">
        <v>31871</v>
      </c>
      <c r="C1161" s="8" t="s">
        <v>31872</v>
      </c>
      <c r="D1161" s="9" t="s">
        <v>31858</v>
      </c>
      <c r="E1161" s="8" t="s">
        <v>31679</v>
      </c>
    </row>
    <row r="1162">
      <c r="A1162" s="8" t="s">
        <v>29300</v>
      </c>
      <c r="B1162" s="8" t="s">
        <v>31873</v>
      </c>
      <c r="C1162" s="8" t="s">
        <v>31874</v>
      </c>
      <c r="D1162" s="9" t="s">
        <v>31858</v>
      </c>
      <c r="E1162" s="8" t="s">
        <v>31679</v>
      </c>
    </row>
    <row r="1163">
      <c r="A1163" s="8" t="s">
        <v>29300</v>
      </c>
      <c r="B1163" s="8" t="s">
        <v>31875</v>
      </c>
      <c r="C1163" s="8" t="s">
        <v>31876</v>
      </c>
      <c r="D1163" s="9" t="s">
        <v>31858</v>
      </c>
      <c r="E1163" s="8" t="s">
        <v>31679</v>
      </c>
    </row>
    <row r="1164">
      <c r="A1164" s="8" t="s">
        <v>29300</v>
      </c>
      <c r="B1164" s="8" t="s">
        <v>31877</v>
      </c>
      <c r="C1164" s="8" t="s">
        <v>31878</v>
      </c>
      <c r="D1164" s="9" t="s">
        <v>31879</v>
      </c>
      <c r="E1164" s="8" t="s">
        <v>31679</v>
      </c>
    </row>
    <row r="1165">
      <c r="A1165" s="8" t="s">
        <v>29300</v>
      </c>
      <c r="B1165" s="8" t="s">
        <v>31880</v>
      </c>
      <c r="C1165" s="8" t="s">
        <v>31881</v>
      </c>
      <c r="D1165" s="9" t="s">
        <v>31879</v>
      </c>
      <c r="E1165" s="8" t="s">
        <v>31679</v>
      </c>
    </row>
    <row r="1166">
      <c r="A1166" s="8" t="s">
        <v>29300</v>
      </c>
      <c r="B1166" s="8" t="s">
        <v>31882</v>
      </c>
      <c r="C1166" s="8" t="s">
        <v>31883</v>
      </c>
      <c r="D1166" s="9" t="s">
        <v>31879</v>
      </c>
      <c r="E1166" s="8" t="s">
        <v>31679</v>
      </c>
    </row>
    <row r="1167">
      <c r="A1167" s="8" t="s">
        <v>29300</v>
      </c>
      <c r="B1167" s="8" t="s">
        <v>31884</v>
      </c>
      <c r="C1167" s="8" t="s">
        <v>31885</v>
      </c>
      <c r="D1167" s="9" t="s">
        <v>31879</v>
      </c>
      <c r="E1167" s="8" t="s">
        <v>31679</v>
      </c>
    </row>
    <row r="1168">
      <c r="A1168" s="8" t="s">
        <v>29300</v>
      </c>
      <c r="B1168" s="8" t="s">
        <v>31886</v>
      </c>
      <c r="C1168" s="8" t="s">
        <v>31887</v>
      </c>
      <c r="D1168" s="9" t="s">
        <v>31879</v>
      </c>
      <c r="E1168" s="8" t="s">
        <v>31679</v>
      </c>
    </row>
    <row r="1169">
      <c r="A1169" s="8" t="s">
        <v>29300</v>
      </c>
      <c r="B1169" s="8" t="s">
        <v>31888</v>
      </c>
      <c r="C1169" s="8" t="s">
        <v>31889</v>
      </c>
      <c r="D1169" s="9" t="s">
        <v>31879</v>
      </c>
      <c r="E1169" s="8" t="s">
        <v>31679</v>
      </c>
    </row>
    <row r="1170">
      <c r="A1170" s="8" t="s">
        <v>29300</v>
      </c>
      <c r="B1170" s="8" t="s">
        <v>31890</v>
      </c>
      <c r="C1170" s="8" t="s">
        <v>31891</v>
      </c>
      <c r="D1170" s="9" t="s">
        <v>31879</v>
      </c>
      <c r="E1170" s="8" t="s">
        <v>31679</v>
      </c>
    </row>
    <row r="1171">
      <c r="A1171" s="8" t="s">
        <v>29300</v>
      </c>
      <c r="B1171" s="8" t="s">
        <v>31892</v>
      </c>
      <c r="C1171" s="8" t="s">
        <v>29547</v>
      </c>
      <c r="D1171" s="9" t="s">
        <v>31893</v>
      </c>
      <c r="E1171" s="8" t="s">
        <v>31679</v>
      </c>
    </row>
    <row r="1172">
      <c r="A1172" s="8" t="s">
        <v>29300</v>
      </c>
      <c r="B1172" s="8" t="s">
        <v>31894</v>
      </c>
      <c r="C1172" s="8" t="s">
        <v>31895</v>
      </c>
      <c r="D1172" s="9" t="s">
        <v>31896</v>
      </c>
      <c r="E1172" s="8" t="s">
        <v>31679</v>
      </c>
    </row>
    <row r="1173">
      <c r="A1173" s="8" t="s">
        <v>29300</v>
      </c>
      <c r="B1173" s="8" t="s">
        <v>31897</v>
      </c>
      <c r="C1173" s="8" t="s">
        <v>31898</v>
      </c>
      <c r="D1173" s="9" t="s">
        <v>31896</v>
      </c>
      <c r="E1173" s="8" t="s">
        <v>31679</v>
      </c>
    </row>
    <row r="1174">
      <c r="A1174" s="8" t="s">
        <v>29300</v>
      </c>
      <c r="B1174" s="8" t="s">
        <v>31899</v>
      </c>
      <c r="C1174" s="8" t="s">
        <v>31900</v>
      </c>
      <c r="D1174" s="9" t="s">
        <v>31896</v>
      </c>
      <c r="E1174" s="8" t="s">
        <v>31679</v>
      </c>
    </row>
    <row r="1175">
      <c r="A1175" s="8" t="s">
        <v>29300</v>
      </c>
      <c r="B1175" s="8" t="s">
        <v>31901</v>
      </c>
      <c r="C1175" s="8" t="s">
        <v>31902</v>
      </c>
      <c r="D1175" s="9" t="s">
        <v>31896</v>
      </c>
      <c r="E1175" s="8" t="s">
        <v>31679</v>
      </c>
    </row>
    <row r="1176">
      <c r="A1176" s="8" t="s">
        <v>29300</v>
      </c>
      <c r="B1176" s="8" t="s">
        <v>31903</v>
      </c>
      <c r="C1176" s="8" t="s">
        <v>31904</v>
      </c>
      <c r="D1176" s="9" t="s">
        <v>31905</v>
      </c>
      <c r="E1176" s="8" t="s">
        <v>31679</v>
      </c>
    </row>
    <row r="1177">
      <c r="A1177" s="8" t="s">
        <v>29300</v>
      </c>
      <c r="B1177" s="8" t="s">
        <v>31906</v>
      </c>
      <c r="C1177" s="8" t="s">
        <v>31907</v>
      </c>
      <c r="D1177" s="9" t="s">
        <v>31905</v>
      </c>
      <c r="E1177" s="8" t="s">
        <v>31679</v>
      </c>
    </row>
    <row r="1178">
      <c r="A1178" s="8" t="s">
        <v>29300</v>
      </c>
      <c r="B1178" s="8" t="s">
        <v>31908</v>
      </c>
      <c r="C1178" s="8" t="s">
        <v>31909</v>
      </c>
      <c r="D1178" s="9" t="s">
        <v>31905</v>
      </c>
      <c r="E1178" s="8" t="s">
        <v>31679</v>
      </c>
    </row>
    <row r="1179">
      <c r="A1179" s="8" t="s">
        <v>29300</v>
      </c>
      <c r="B1179" s="8" t="s">
        <v>31910</v>
      </c>
      <c r="C1179" s="8" t="s">
        <v>31911</v>
      </c>
      <c r="D1179" s="9" t="s">
        <v>31905</v>
      </c>
      <c r="E1179" s="8" t="s">
        <v>31679</v>
      </c>
    </row>
    <row r="1180">
      <c r="A1180" s="8" t="s">
        <v>29300</v>
      </c>
      <c r="B1180" s="8" t="s">
        <v>31912</v>
      </c>
      <c r="C1180" s="8" t="s">
        <v>31913</v>
      </c>
      <c r="D1180" s="9" t="s">
        <v>31914</v>
      </c>
      <c r="E1180" s="8" t="s">
        <v>31679</v>
      </c>
    </row>
    <row r="1181">
      <c r="A1181" s="8" t="s">
        <v>29300</v>
      </c>
      <c r="B1181" s="8" t="s">
        <v>31915</v>
      </c>
      <c r="C1181" s="8" t="s">
        <v>31916</v>
      </c>
      <c r="D1181" s="9" t="s">
        <v>31914</v>
      </c>
      <c r="E1181" s="8" t="s">
        <v>31679</v>
      </c>
    </row>
    <row r="1182">
      <c r="A1182" s="8" t="s">
        <v>29300</v>
      </c>
      <c r="B1182" s="8" t="s">
        <v>31917</v>
      </c>
      <c r="C1182" s="8" t="s">
        <v>31918</v>
      </c>
      <c r="D1182" s="9" t="s">
        <v>31914</v>
      </c>
      <c r="E1182" s="8" t="s">
        <v>31679</v>
      </c>
    </row>
    <row r="1183">
      <c r="A1183" s="8" t="s">
        <v>29300</v>
      </c>
      <c r="B1183" s="8" t="s">
        <v>31919</v>
      </c>
      <c r="C1183" s="8" t="s">
        <v>31920</v>
      </c>
      <c r="D1183" s="9" t="s">
        <v>31914</v>
      </c>
      <c r="E1183" s="8" t="s">
        <v>31679</v>
      </c>
    </row>
    <row r="1184">
      <c r="A1184" s="8" t="s">
        <v>29300</v>
      </c>
      <c r="B1184" s="8" t="s">
        <v>31921</v>
      </c>
      <c r="C1184" s="8" t="s">
        <v>31922</v>
      </c>
      <c r="D1184" s="9" t="s">
        <v>31914</v>
      </c>
      <c r="E1184" s="8" t="s">
        <v>31679</v>
      </c>
    </row>
    <row r="1185">
      <c r="A1185" s="8" t="s">
        <v>29300</v>
      </c>
      <c r="B1185" s="8" t="s">
        <v>31923</v>
      </c>
      <c r="C1185" s="8" t="s">
        <v>31924</v>
      </c>
      <c r="D1185" s="9" t="s">
        <v>31914</v>
      </c>
      <c r="E1185" s="8" t="s">
        <v>31679</v>
      </c>
    </row>
    <row r="1186">
      <c r="A1186" s="8" t="s">
        <v>29300</v>
      </c>
      <c r="B1186" s="8" t="s">
        <v>31925</v>
      </c>
      <c r="C1186" s="8" t="s">
        <v>31926</v>
      </c>
      <c r="D1186" s="9" t="s">
        <v>31927</v>
      </c>
      <c r="E1186" s="8" t="s">
        <v>31679</v>
      </c>
    </row>
    <row r="1187">
      <c r="A1187" s="8" t="s">
        <v>29300</v>
      </c>
      <c r="B1187" s="8" t="s">
        <v>31928</v>
      </c>
      <c r="C1187" s="8" t="s">
        <v>31929</v>
      </c>
      <c r="D1187" s="9" t="s">
        <v>31927</v>
      </c>
      <c r="E1187" s="8" t="s">
        <v>31679</v>
      </c>
    </row>
    <row r="1188">
      <c r="A1188" s="8" t="s">
        <v>29300</v>
      </c>
      <c r="B1188" s="8" t="s">
        <v>31930</v>
      </c>
      <c r="C1188" s="8" t="s">
        <v>31931</v>
      </c>
      <c r="D1188" s="9" t="s">
        <v>31927</v>
      </c>
      <c r="E1188" s="8" t="s">
        <v>31679</v>
      </c>
    </row>
    <row r="1189">
      <c r="A1189" s="8" t="s">
        <v>29300</v>
      </c>
      <c r="B1189" s="8" t="s">
        <v>31932</v>
      </c>
      <c r="C1189" s="8" t="s">
        <v>31933</v>
      </c>
      <c r="D1189" s="9" t="s">
        <v>31927</v>
      </c>
      <c r="E1189" s="8" t="s">
        <v>31679</v>
      </c>
    </row>
    <row r="1190">
      <c r="A1190" s="8" t="s">
        <v>29300</v>
      </c>
      <c r="B1190" s="8" t="s">
        <v>31934</v>
      </c>
      <c r="C1190" s="8" t="s">
        <v>31935</v>
      </c>
      <c r="D1190" s="9" t="s">
        <v>31927</v>
      </c>
      <c r="E1190" s="8" t="s">
        <v>31679</v>
      </c>
    </row>
    <row r="1191">
      <c r="A1191" s="8" t="s">
        <v>29300</v>
      </c>
      <c r="B1191" s="8" t="s">
        <v>31936</v>
      </c>
      <c r="C1191" s="8" t="s">
        <v>31937</v>
      </c>
      <c r="D1191" s="9" t="s">
        <v>31927</v>
      </c>
      <c r="E1191" s="8" t="s">
        <v>31679</v>
      </c>
    </row>
    <row r="1192">
      <c r="A1192" s="8" t="s">
        <v>29300</v>
      </c>
      <c r="B1192" s="8" t="s">
        <v>31938</v>
      </c>
      <c r="C1192" s="8" t="s">
        <v>31939</v>
      </c>
      <c r="D1192" s="9" t="s">
        <v>31927</v>
      </c>
      <c r="E1192" s="8" t="s">
        <v>31679</v>
      </c>
    </row>
    <row r="1193">
      <c r="A1193" s="8" t="s">
        <v>29300</v>
      </c>
      <c r="B1193" s="8" t="s">
        <v>31940</v>
      </c>
      <c r="C1193" s="8" t="s">
        <v>31941</v>
      </c>
      <c r="D1193" s="9" t="s">
        <v>31927</v>
      </c>
      <c r="E1193" s="8" t="s">
        <v>31679</v>
      </c>
    </row>
    <row r="1194">
      <c r="A1194" s="8" t="s">
        <v>29300</v>
      </c>
      <c r="B1194" s="8" t="s">
        <v>31942</v>
      </c>
      <c r="C1194" s="8" t="s">
        <v>29355</v>
      </c>
      <c r="D1194" s="9" t="s">
        <v>31943</v>
      </c>
      <c r="E1194" s="8" t="s">
        <v>31679</v>
      </c>
    </row>
    <row r="1195">
      <c r="A1195" s="8" t="s">
        <v>29300</v>
      </c>
      <c r="B1195" s="8" t="s">
        <v>31944</v>
      </c>
      <c r="C1195" s="8" t="s">
        <v>31945</v>
      </c>
      <c r="D1195" s="9" t="s">
        <v>31943</v>
      </c>
      <c r="E1195" s="8" t="s">
        <v>31679</v>
      </c>
    </row>
    <row r="1196">
      <c r="A1196" s="8" t="s">
        <v>29300</v>
      </c>
      <c r="B1196" s="8" t="s">
        <v>31946</v>
      </c>
      <c r="C1196" s="8" t="s">
        <v>29358</v>
      </c>
      <c r="D1196" s="9" t="s">
        <v>31947</v>
      </c>
      <c r="E1196" s="8" t="s">
        <v>31679</v>
      </c>
    </row>
    <row r="1197">
      <c r="A1197" s="8" t="s">
        <v>29300</v>
      </c>
      <c r="B1197" s="8" t="s">
        <v>31948</v>
      </c>
      <c r="C1197" s="8" t="s">
        <v>31949</v>
      </c>
      <c r="D1197" s="9" t="s">
        <v>31947</v>
      </c>
      <c r="E1197" s="8" t="s">
        <v>31679</v>
      </c>
    </row>
    <row r="1198">
      <c r="A1198" s="8" t="s">
        <v>29300</v>
      </c>
      <c r="B1198" s="8" t="s">
        <v>31950</v>
      </c>
      <c r="C1198" s="8" t="s">
        <v>31951</v>
      </c>
      <c r="D1198" s="9" t="s">
        <v>31947</v>
      </c>
      <c r="E1198" s="8" t="s">
        <v>31679</v>
      </c>
    </row>
    <row r="1199">
      <c r="A1199" s="8" t="s">
        <v>29300</v>
      </c>
      <c r="B1199" s="8" t="s">
        <v>31952</v>
      </c>
      <c r="C1199" s="8" t="s">
        <v>29558</v>
      </c>
      <c r="D1199" s="9" t="s">
        <v>31953</v>
      </c>
      <c r="E1199" s="8" t="s">
        <v>31679</v>
      </c>
    </row>
    <row r="1200">
      <c r="A1200" s="8" t="s">
        <v>29300</v>
      </c>
      <c r="B1200" s="8" t="s">
        <v>31954</v>
      </c>
      <c r="C1200" s="8" t="s">
        <v>31955</v>
      </c>
      <c r="D1200" s="9" t="s">
        <v>31953</v>
      </c>
      <c r="E1200" s="8" t="s">
        <v>31679</v>
      </c>
    </row>
    <row r="1201">
      <c r="A1201" s="8" t="s">
        <v>29300</v>
      </c>
      <c r="B1201" s="8" t="s">
        <v>31956</v>
      </c>
      <c r="C1201" s="8" t="s">
        <v>30250</v>
      </c>
      <c r="D1201" s="9" t="s">
        <v>31957</v>
      </c>
      <c r="E1201" s="8" t="s">
        <v>31679</v>
      </c>
    </row>
    <row r="1202">
      <c r="A1202" s="8" t="s">
        <v>29300</v>
      </c>
      <c r="B1202" s="8" t="s">
        <v>31958</v>
      </c>
      <c r="C1202" s="8" t="s">
        <v>31959</v>
      </c>
      <c r="D1202" s="9" t="s">
        <v>31957</v>
      </c>
      <c r="E1202" s="8" t="s">
        <v>31679</v>
      </c>
    </row>
    <row r="1203">
      <c r="A1203" s="8" t="s">
        <v>29300</v>
      </c>
      <c r="B1203" s="8" t="s">
        <v>31960</v>
      </c>
      <c r="C1203" s="8" t="s">
        <v>30253</v>
      </c>
      <c r="D1203" s="9" t="s">
        <v>31961</v>
      </c>
      <c r="E1203" s="8" t="s">
        <v>31679</v>
      </c>
    </row>
    <row r="1204">
      <c r="A1204" s="8" t="s">
        <v>29300</v>
      </c>
      <c r="B1204" s="8" t="s">
        <v>31962</v>
      </c>
      <c r="C1204" s="8" t="s">
        <v>31963</v>
      </c>
      <c r="D1204" s="9" t="s">
        <v>31961</v>
      </c>
      <c r="E1204" s="8" t="s">
        <v>31679</v>
      </c>
    </row>
    <row r="1205">
      <c r="A1205" s="8" t="s">
        <v>29300</v>
      </c>
      <c r="B1205" s="8" t="s">
        <v>31964</v>
      </c>
      <c r="C1205" s="8" t="s">
        <v>30255</v>
      </c>
      <c r="D1205" s="9" t="s">
        <v>31965</v>
      </c>
      <c r="E1205" s="8" t="s">
        <v>31679</v>
      </c>
    </row>
    <row r="1206">
      <c r="A1206" s="8" t="s">
        <v>29300</v>
      </c>
      <c r="B1206" s="8" t="s">
        <v>31966</v>
      </c>
      <c r="C1206" s="8" t="s">
        <v>31967</v>
      </c>
      <c r="D1206" s="9" t="s">
        <v>31965</v>
      </c>
      <c r="E1206" s="8" t="s">
        <v>31679</v>
      </c>
    </row>
    <row r="1207">
      <c r="A1207" s="8" t="s">
        <v>29300</v>
      </c>
      <c r="B1207" s="8" t="s">
        <v>31968</v>
      </c>
      <c r="C1207" s="8" t="s">
        <v>30257</v>
      </c>
      <c r="D1207" s="9" t="s">
        <v>31969</v>
      </c>
      <c r="E1207" s="8" t="s">
        <v>31679</v>
      </c>
    </row>
    <row r="1208">
      <c r="A1208" s="8" t="s">
        <v>29300</v>
      </c>
      <c r="B1208" s="8" t="s">
        <v>31970</v>
      </c>
      <c r="C1208" s="8" t="s">
        <v>31971</v>
      </c>
      <c r="D1208" s="9" t="s">
        <v>31969</v>
      </c>
      <c r="E1208" s="8" t="s">
        <v>31679</v>
      </c>
    </row>
    <row r="1209">
      <c r="A1209" s="8" t="s">
        <v>29300</v>
      </c>
      <c r="B1209" s="8" t="s">
        <v>31972</v>
      </c>
      <c r="C1209" s="8" t="s">
        <v>30259</v>
      </c>
      <c r="D1209" s="9" t="s">
        <v>31973</v>
      </c>
      <c r="E1209" s="8" t="s">
        <v>31679</v>
      </c>
    </row>
    <row r="1210">
      <c r="A1210" s="8" t="s">
        <v>29300</v>
      </c>
      <c r="B1210" s="8" t="s">
        <v>31974</v>
      </c>
      <c r="C1210" s="8" t="s">
        <v>31975</v>
      </c>
      <c r="D1210" s="9" t="s">
        <v>31976</v>
      </c>
      <c r="E1210" s="8" t="s">
        <v>31679</v>
      </c>
    </row>
    <row r="1211">
      <c r="A1211" s="8" t="s">
        <v>29300</v>
      </c>
      <c r="B1211" s="8" t="s">
        <v>31977</v>
      </c>
      <c r="C1211" s="8" t="s">
        <v>31978</v>
      </c>
      <c r="D1211" s="9" t="s">
        <v>31976</v>
      </c>
      <c r="E1211" s="8" t="s">
        <v>31679</v>
      </c>
    </row>
    <row r="1212">
      <c r="A1212" s="8" t="s">
        <v>29300</v>
      </c>
      <c r="B1212" s="8" t="s">
        <v>31979</v>
      </c>
      <c r="C1212" s="8" t="s">
        <v>31980</v>
      </c>
      <c r="D1212" s="9" t="s">
        <v>31976</v>
      </c>
      <c r="E1212" s="8" t="s">
        <v>31679</v>
      </c>
    </row>
    <row r="1213">
      <c r="A1213" s="8" t="s">
        <v>29300</v>
      </c>
      <c r="B1213" s="8" t="s">
        <v>31981</v>
      </c>
      <c r="C1213" s="8" t="s">
        <v>31982</v>
      </c>
      <c r="D1213" s="9" t="s">
        <v>31976</v>
      </c>
      <c r="E1213" s="8" t="s">
        <v>31679</v>
      </c>
    </row>
    <row r="1214">
      <c r="A1214" s="8" t="s">
        <v>29300</v>
      </c>
      <c r="B1214" s="8" t="s">
        <v>31983</v>
      </c>
      <c r="C1214" s="8" t="s">
        <v>31984</v>
      </c>
      <c r="D1214" s="9" t="s">
        <v>31976</v>
      </c>
      <c r="E1214" s="8" t="s">
        <v>31679</v>
      </c>
    </row>
    <row r="1215">
      <c r="A1215" s="8" t="s">
        <v>29300</v>
      </c>
      <c r="B1215" s="8" t="s">
        <v>31985</v>
      </c>
      <c r="C1215" s="8" t="s">
        <v>31986</v>
      </c>
      <c r="D1215" s="9" t="s">
        <v>31987</v>
      </c>
      <c r="E1215" s="8" t="s">
        <v>31679</v>
      </c>
    </row>
    <row r="1216">
      <c r="A1216" s="8" t="s">
        <v>29300</v>
      </c>
      <c r="B1216" s="8" t="s">
        <v>31988</v>
      </c>
      <c r="C1216" s="8" t="s">
        <v>31989</v>
      </c>
      <c r="D1216" s="9" t="s">
        <v>31987</v>
      </c>
      <c r="E1216" s="8" t="s">
        <v>31679</v>
      </c>
    </row>
    <row r="1217">
      <c r="A1217" s="8" t="s">
        <v>29300</v>
      </c>
      <c r="B1217" s="8" t="s">
        <v>31990</v>
      </c>
      <c r="C1217" s="8" t="s">
        <v>31991</v>
      </c>
      <c r="D1217" s="9" t="s">
        <v>31987</v>
      </c>
      <c r="E1217" s="8" t="s">
        <v>31679</v>
      </c>
    </row>
    <row r="1218">
      <c r="A1218" s="8" t="s">
        <v>29300</v>
      </c>
      <c r="B1218" s="8" t="s">
        <v>31992</v>
      </c>
      <c r="C1218" s="8" t="s">
        <v>31993</v>
      </c>
      <c r="D1218" s="9" t="s">
        <v>31987</v>
      </c>
      <c r="E1218" s="8" t="s">
        <v>31679</v>
      </c>
    </row>
    <row r="1219">
      <c r="A1219" s="8" t="s">
        <v>29300</v>
      </c>
      <c r="B1219" s="8" t="s">
        <v>31994</v>
      </c>
      <c r="C1219" s="8" t="s">
        <v>31995</v>
      </c>
      <c r="D1219" s="9" t="s">
        <v>31987</v>
      </c>
      <c r="E1219" s="8" t="s">
        <v>31679</v>
      </c>
    </row>
    <row r="1220">
      <c r="A1220" s="8" t="s">
        <v>29300</v>
      </c>
      <c r="B1220" s="8" t="s">
        <v>31996</v>
      </c>
      <c r="C1220" s="8" t="s">
        <v>31997</v>
      </c>
      <c r="D1220" s="9" t="s">
        <v>31987</v>
      </c>
      <c r="E1220" s="8" t="s">
        <v>31679</v>
      </c>
    </row>
    <row r="1221">
      <c r="A1221" s="8" t="s">
        <v>29300</v>
      </c>
      <c r="B1221" s="8" t="s">
        <v>31998</v>
      </c>
      <c r="C1221" s="8" t="s">
        <v>31999</v>
      </c>
      <c r="D1221" s="9" t="s">
        <v>31987</v>
      </c>
      <c r="E1221" s="8" t="s">
        <v>31679</v>
      </c>
    </row>
    <row r="1222">
      <c r="A1222" s="8" t="s">
        <v>29300</v>
      </c>
      <c r="B1222" s="8" t="s">
        <v>32000</v>
      </c>
      <c r="C1222" s="8" t="s">
        <v>32001</v>
      </c>
      <c r="D1222" s="9" t="s">
        <v>31987</v>
      </c>
      <c r="E1222" s="8" t="s">
        <v>31679</v>
      </c>
    </row>
    <row r="1223">
      <c r="A1223" s="8" t="s">
        <v>29300</v>
      </c>
      <c r="B1223" s="8" t="s">
        <v>32002</v>
      </c>
      <c r="C1223" s="8" t="s">
        <v>32003</v>
      </c>
      <c r="D1223" s="9" t="s">
        <v>31987</v>
      </c>
      <c r="E1223" s="8" t="s">
        <v>31679</v>
      </c>
    </row>
    <row r="1224">
      <c r="A1224" s="8" t="s">
        <v>29300</v>
      </c>
      <c r="B1224" s="8" t="s">
        <v>32004</v>
      </c>
      <c r="C1224" s="8" t="s">
        <v>32005</v>
      </c>
      <c r="D1224" s="9" t="s">
        <v>31987</v>
      </c>
      <c r="E1224" s="8" t="s">
        <v>31679</v>
      </c>
    </row>
    <row r="1225">
      <c r="A1225" s="8" t="s">
        <v>29300</v>
      </c>
      <c r="B1225" s="8" t="s">
        <v>32006</v>
      </c>
      <c r="C1225" s="8" t="s">
        <v>32007</v>
      </c>
      <c r="D1225" s="9" t="s">
        <v>31987</v>
      </c>
      <c r="E1225" s="8" t="s">
        <v>31679</v>
      </c>
    </row>
    <row r="1226">
      <c r="A1226" s="8" t="s">
        <v>29300</v>
      </c>
      <c r="B1226" s="8" t="s">
        <v>32008</v>
      </c>
      <c r="C1226" s="8" t="s">
        <v>30265</v>
      </c>
      <c r="D1226" s="9" t="s">
        <v>32009</v>
      </c>
      <c r="E1226" s="8" t="s">
        <v>31679</v>
      </c>
    </row>
    <row r="1227">
      <c r="A1227" s="8" t="s">
        <v>29300</v>
      </c>
      <c r="B1227" s="8" t="s">
        <v>32010</v>
      </c>
      <c r="C1227" s="8" t="s">
        <v>32011</v>
      </c>
      <c r="D1227" s="9" t="s">
        <v>32012</v>
      </c>
      <c r="E1227" s="8" t="s">
        <v>31679</v>
      </c>
    </row>
    <row r="1228">
      <c r="A1228" s="8" t="s">
        <v>29300</v>
      </c>
      <c r="B1228" s="8" t="s">
        <v>32013</v>
      </c>
      <c r="C1228" s="8" t="s">
        <v>32014</v>
      </c>
      <c r="D1228" s="9" t="s">
        <v>32012</v>
      </c>
      <c r="E1228" s="8" t="s">
        <v>31679</v>
      </c>
    </row>
    <row r="1229">
      <c r="A1229" s="8" t="s">
        <v>29300</v>
      </c>
      <c r="B1229" s="8" t="s">
        <v>32015</v>
      </c>
      <c r="C1229" s="8" t="s">
        <v>32016</v>
      </c>
      <c r="D1229" s="9" t="s">
        <v>32012</v>
      </c>
      <c r="E1229" s="8" t="s">
        <v>31679</v>
      </c>
    </row>
    <row r="1230">
      <c r="A1230" s="8" t="s">
        <v>29300</v>
      </c>
      <c r="B1230" s="8" t="s">
        <v>32017</v>
      </c>
      <c r="C1230" s="8" t="s">
        <v>30270</v>
      </c>
      <c r="D1230" s="9" t="s">
        <v>32018</v>
      </c>
      <c r="E1230" s="8" t="s">
        <v>31679</v>
      </c>
    </row>
    <row r="1231">
      <c r="A1231" s="8" t="s">
        <v>29300</v>
      </c>
      <c r="B1231" s="8" t="s">
        <v>32019</v>
      </c>
      <c r="C1231" s="8" t="s">
        <v>32020</v>
      </c>
      <c r="D1231" s="9" t="s">
        <v>32021</v>
      </c>
      <c r="E1231" s="8" t="s">
        <v>31679</v>
      </c>
    </row>
    <row r="1232">
      <c r="A1232" s="8" t="s">
        <v>29300</v>
      </c>
      <c r="B1232" s="8" t="s">
        <v>32022</v>
      </c>
      <c r="C1232" s="8" t="s">
        <v>32023</v>
      </c>
      <c r="D1232" s="9" t="s">
        <v>32021</v>
      </c>
      <c r="E1232" s="8" t="s">
        <v>31679</v>
      </c>
    </row>
    <row r="1233">
      <c r="A1233" s="8" t="s">
        <v>29300</v>
      </c>
      <c r="B1233" s="8" t="s">
        <v>32024</v>
      </c>
      <c r="C1233" s="8" t="s">
        <v>32025</v>
      </c>
      <c r="D1233" s="9" t="s">
        <v>32021</v>
      </c>
      <c r="E1233" s="8" t="s">
        <v>31679</v>
      </c>
    </row>
    <row r="1234">
      <c r="A1234" s="8" t="s">
        <v>29300</v>
      </c>
      <c r="B1234" s="8" t="s">
        <v>32026</v>
      </c>
      <c r="C1234" s="8" t="s">
        <v>32027</v>
      </c>
      <c r="D1234" s="9" t="s">
        <v>32021</v>
      </c>
      <c r="E1234" s="8" t="s">
        <v>31679</v>
      </c>
    </row>
    <row r="1235">
      <c r="A1235" s="8" t="s">
        <v>29300</v>
      </c>
      <c r="B1235" s="8" t="s">
        <v>32028</v>
      </c>
      <c r="C1235" s="8" t="s">
        <v>29568</v>
      </c>
      <c r="D1235" s="9" t="s">
        <v>32029</v>
      </c>
      <c r="E1235" s="8" t="s">
        <v>31679</v>
      </c>
    </row>
    <row r="1236">
      <c r="A1236" s="8" t="s">
        <v>29300</v>
      </c>
      <c r="B1236" s="8" t="s">
        <v>32030</v>
      </c>
      <c r="C1236" s="8" t="s">
        <v>32031</v>
      </c>
      <c r="D1236" s="9" t="s">
        <v>32032</v>
      </c>
      <c r="E1236" s="8" t="s">
        <v>31679</v>
      </c>
    </row>
    <row r="1237">
      <c r="A1237" s="8" t="s">
        <v>29300</v>
      </c>
      <c r="B1237" s="8" t="s">
        <v>32033</v>
      </c>
      <c r="C1237" s="8" t="s">
        <v>32034</v>
      </c>
      <c r="D1237" s="9" t="s">
        <v>32032</v>
      </c>
      <c r="E1237" s="8" t="s">
        <v>31679</v>
      </c>
    </row>
    <row r="1238">
      <c r="A1238" s="8" t="s">
        <v>29300</v>
      </c>
      <c r="B1238" s="8" t="s">
        <v>32035</v>
      </c>
      <c r="C1238" s="8" t="s">
        <v>32036</v>
      </c>
      <c r="D1238" s="9" t="s">
        <v>32032</v>
      </c>
      <c r="E1238" s="8" t="s">
        <v>31679</v>
      </c>
    </row>
    <row r="1239">
      <c r="A1239" s="8" t="s">
        <v>29300</v>
      </c>
      <c r="B1239" s="8" t="s">
        <v>32037</v>
      </c>
      <c r="C1239" s="8" t="s">
        <v>32038</v>
      </c>
      <c r="D1239" s="9" t="s">
        <v>32039</v>
      </c>
      <c r="E1239" s="8" t="s">
        <v>31679</v>
      </c>
    </row>
    <row r="1240">
      <c r="A1240" s="8" t="s">
        <v>29300</v>
      </c>
      <c r="B1240" s="8" t="s">
        <v>32040</v>
      </c>
      <c r="C1240" s="8" t="s">
        <v>32041</v>
      </c>
      <c r="D1240" s="9" t="s">
        <v>32039</v>
      </c>
      <c r="E1240" s="8" t="s">
        <v>31679</v>
      </c>
    </row>
    <row r="1241">
      <c r="A1241" s="8" t="s">
        <v>29300</v>
      </c>
      <c r="B1241" s="8" t="s">
        <v>32042</v>
      </c>
      <c r="C1241" s="8" t="s">
        <v>32043</v>
      </c>
      <c r="D1241" s="9" t="s">
        <v>32039</v>
      </c>
      <c r="E1241" s="8" t="s">
        <v>31679</v>
      </c>
    </row>
    <row r="1242">
      <c r="A1242" s="8" t="s">
        <v>29300</v>
      </c>
      <c r="B1242" s="8" t="s">
        <v>32044</v>
      </c>
      <c r="C1242" s="8" t="s">
        <v>32045</v>
      </c>
      <c r="D1242" s="9" t="s">
        <v>32039</v>
      </c>
      <c r="E1242" s="8" t="s">
        <v>31679</v>
      </c>
    </row>
    <row r="1243">
      <c r="A1243" s="8" t="s">
        <v>29300</v>
      </c>
      <c r="B1243" s="8" t="s">
        <v>32046</v>
      </c>
      <c r="C1243" s="8" t="s">
        <v>32047</v>
      </c>
      <c r="D1243" s="9" t="s">
        <v>32039</v>
      </c>
      <c r="E1243" s="8" t="s">
        <v>31679</v>
      </c>
    </row>
    <row r="1244">
      <c r="A1244" s="8" t="s">
        <v>29300</v>
      </c>
      <c r="B1244" s="8" t="s">
        <v>32048</v>
      </c>
      <c r="C1244" s="8" t="s">
        <v>32049</v>
      </c>
      <c r="D1244" s="9" t="s">
        <v>32050</v>
      </c>
      <c r="E1244" s="8" t="s">
        <v>31679</v>
      </c>
    </row>
    <row r="1245">
      <c r="A1245" s="8" t="s">
        <v>29300</v>
      </c>
      <c r="B1245" s="8" t="s">
        <v>32051</v>
      </c>
      <c r="C1245" s="8" t="s">
        <v>32052</v>
      </c>
      <c r="D1245" s="9" t="s">
        <v>32050</v>
      </c>
      <c r="E1245" s="8" t="s">
        <v>31679</v>
      </c>
    </row>
    <row r="1246">
      <c r="A1246" s="8" t="s">
        <v>29300</v>
      </c>
      <c r="B1246" s="8" t="s">
        <v>32053</v>
      </c>
      <c r="C1246" s="8" t="s">
        <v>32054</v>
      </c>
      <c r="D1246" s="9" t="s">
        <v>32050</v>
      </c>
      <c r="E1246" s="8" t="s">
        <v>31679</v>
      </c>
    </row>
    <row r="1247">
      <c r="A1247" s="8" t="s">
        <v>29300</v>
      </c>
      <c r="B1247" s="8" t="s">
        <v>32055</v>
      </c>
      <c r="C1247" s="8" t="s">
        <v>32056</v>
      </c>
      <c r="D1247" s="9" t="s">
        <v>32050</v>
      </c>
      <c r="E1247" s="8" t="s">
        <v>31679</v>
      </c>
    </row>
    <row r="1248">
      <c r="A1248" s="8" t="s">
        <v>29300</v>
      </c>
      <c r="B1248" s="8" t="s">
        <v>32057</v>
      </c>
      <c r="C1248" s="8" t="s">
        <v>30283</v>
      </c>
      <c r="D1248" s="9" t="s">
        <v>32058</v>
      </c>
      <c r="E1248" s="8" t="s">
        <v>31679</v>
      </c>
    </row>
    <row r="1249">
      <c r="A1249" s="8" t="s">
        <v>29300</v>
      </c>
      <c r="B1249" s="8" t="s">
        <v>32059</v>
      </c>
      <c r="C1249" s="8" t="s">
        <v>32060</v>
      </c>
      <c r="D1249" s="9" t="s">
        <v>32058</v>
      </c>
      <c r="E1249" s="8" t="s">
        <v>31679</v>
      </c>
    </row>
    <row r="1250">
      <c r="A1250" s="8" t="s">
        <v>29300</v>
      </c>
      <c r="B1250" s="8" t="s">
        <v>32061</v>
      </c>
      <c r="C1250" s="8" t="s">
        <v>32062</v>
      </c>
      <c r="D1250" s="9" t="s">
        <v>32063</v>
      </c>
      <c r="E1250" s="8" t="s">
        <v>31679</v>
      </c>
    </row>
    <row r="1251">
      <c r="A1251" s="8" t="s">
        <v>29300</v>
      </c>
      <c r="B1251" s="8" t="s">
        <v>32064</v>
      </c>
      <c r="C1251" s="8" t="s">
        <v>32065</v>
      </c>
      <c r="D1251" s="9" t="s">
        <v>32063</v>
      </c>
      <c r="E1251" s="8" t="s">
        <v>31679</v>
      </c>
    </row>
    <row r="1252">
      <c r="A1252" s="8" t="s">
        <v>29300</v>
      </c>
      <c r="B1252" s="8" t="s">
        <v>32066</v>
      </c>
      <c r="C1252" s="8" t="s">
        <v>30287</v>
      </c>
      <c r="D1252" s="9" t="s">
        <v>32067</v>
      </c>
      <c r="E1252" s="8" t="s">
        <v>31679</v>
      </c>
    </row>
    <row r="1253">
      <c r="A1253" s="8" t="s">
        <v>29300</v>
      </c>
      <c r="B1253" s="8" t="s">
        <v>32068</v>
      </c>
      <c r="C1253" s="8" t="s">
        <v>32069</v>
      </c>
      <c r="D1253" s="9" t="s">
        <v>32070</v>
      </c>
      <c r="E1253" s="8" t="s">
        <v>31679</v>
      </c>
    </row>
    <row r="1254">
      <c r="A1254" s="8" t="s">
        <v>29300</v>
      </c>
      <c r="B1254" s="8" t="s">
        <v>32071</v>
      </c>
      <c r="C1254" s="8" t="s">
        <v>32072</v>
      </c>
      <c r="D1254" s="9" t="s">
        <v>32070</v>
      </c>
      <c r="E1254" s="8" t="s">
        <v>31679</v>
      </c>
    </row>
    <row r="1255">
      <c r="A1255" s="8" t="s">
        <v>29300</v>
      </c>
      <c r="B1255" s="8" t="s">
        <v>32073</v>
      </c>
      <c r="C1255" s="8" t="s">
        <v>32074</v>
      </c>
      <c r="D1255" s="9" t="s">
        <v>32075</v>
      </c>
      <c r="E1255" s="8" t="s">
        <v>31679</v>
      </c>
    </row>
    <row r="1256">
      <c r="A1256" s="8" t="s">
        <v>29300</v>
      </c>
      <c r="B1256" s="8" t="s">
        <v>32076</v>
      </c>
      <c r="C1256" s="8" t="s">
        <v>32077</v>
      </c>
      <c r="D1256" s="9" t="s">
        <v>32075</v>
      </c>
      <c r="E1256" s="8" t="s">
        <v>31679</v>
      </c>
    </row>
    <row r="1257">
      <c r="A1257" s="8" t="s">
        <v>29300</v>
      </c>
      <c r="B1257" s="8" t="s">
        <v>32078</v>
      </c>
      <c r="C1257" s="8" t="s">
        <v>30294</v>
      </c>
      <c r="D1257" s="9" t="s">
        <v>32079</v>
      </c>
      <c r="E1257" s="8" t="s">
        <v>31679</v>
      </c>
    </row>
    <row r="1258">
      <c r="A1258" s="8" t="s">
        <v>29300</v>
      </c>
      <c r="B1258" s="8" t="s">
        <v>32080</v>
      </c>
      <c r="C1258" s="8" t="s">
        <v>30297</v>
      </c>
      <c r="D1258" s="9" t="s">
        <v>32081</v>
      </c>
      <c r="E1258" s="8" t="s">
        <v>31679</v>
      </c>
    </row>
    <row r="1259">
      <c r="A1259" s="8" t="s">
        <v>29300</v>
      </c>
      <c r="B1259" s="8" t="s">
        <v>32082</v>
      </c>
      <c r="C1259" s="8" t="s">
        <v>32083</v>
      </c>
      <c r="D1259" s="9" t="s">
        <v>32084</v>
      </c>
      <c r="E1259" s="8" t="s">
        <v>31679</v>
      </c>
    </row>
    <row r="1260">
      <c r="A1260" s="8" t="s">
        <v>29300</v>
      </c>
      <c r="B1260" s="8" t="s">
        <v>32085</v>
      </c>
      <c r="C1260" s="8" t="s">
        <v>30301</v>
      </c>
      <c r="D1260" s="9" t="s">
        <v>32086</v>
      </c>
      <c r="E1260" s="8" t="s">
        <v>31679</v>
      </c>
    </row>
    <row r="1261">
      <c r="A1261" s="8" t="s">
        <v>29300</v>
      </c>
      <c r="B1261" s="8" t="s">
        <v>32087</v>
      </c>
      <c r="C1261" s="8" t="s">
        <v>30304</v>
      </c>
      <c r="D1261" s="9" t="s">
        <v>32088</v>
      </c>
      <c r="E1261" s="8" t="s">
        <v>31679</v>
      </c>
    </row>
    <row r="1262">
      <c r="A1262" s="8" t="s">
        <v>29300</v>
      </c>
      <c r="B1262" s="8" t="s">
        <v>32089</v>
      </c>
      <c r="C1262" s="8" t="s">
        <v>30306</v>
      </c>
      <c r="D1262" s="9" t="s">
        <v>32090</v>
      </c>
      <c r="E1262" s="8" t="s">
        <v>31679</v>
      </c>
    </row>
    <row r="1263">
      <c r="A1263" s="8" t="s">
        <v>29300</v>
      </c>
      <c r="B1263" s="8" t="s">
        <v>32091</v>
      </c>
      <c r="C1263" s="8" t="s">
        <v>32092</v>
      </c>
      <c r="D1263" s="9" t="s">
        <v>32093</v>
      </c>
      <c r="E1263" s="8" t="s">
        <v>31679</v>
      </c>
    </row>
    <row r="1264">
      <c r="A1264" s="8" t="s">
        <v>29300</v>
      </c>
      <c r="B1264" s="8" t="s">
        <v>32094</v>
      </c>
      <c r="C1264" s="8" t="s">
        <v>32095</v>
      </c>
      <c r="D1264" s="9" t="s">
        <v>32093</v>
      </c>
      <c r="E1264" s="8" t="s">
        <v>31679</v>
      </c>
    </row>
    <row r="1265">
      <c r="A1265" s="8" t="s">
        <v>29300</v>
      </c>
      <c r="B1265" s="8" t="s">
        <v>32096</v>
      </c>
      <c r="C1265" s="8" t="s">
        <v>30311</v>
      </c>
      <c r="D1265" s="9" t="s">
        <v>32097</v>
      </c>
      <c r="E1265" s="8" t="s">
        <v>31679</v>
      </c>
    </row>
    <row r="1266">
      <c r="A1266" s="8" t="s">
        <v>29300</v>
      </c>
      <c r="B1266" s="8" t="s">
        <v>32098</v>
      </c>
      <c r="C1266" s="8" t="s">
        <v>30313</v>
      </c>
      <c r="D1266" s="9" t="s">
        <v>32099</v>
      </c>
      <c r="E1266" s="8" t="s">
        <v>31679</v>
      </c>
    </row>
    <row r="1267">
      <c r="A1267" s="8" t="s">
        <v>29300</v>
      </c>
      <c r="B1267" s="8" t="s">
        <v>32100</v>
      </c>
      <c r="C1267" s="8" t="s">
        <v>30315</v>
      </c>
      <c r="D1267" s="9" t="s">
        <v>32101</v>
      </c>
      <c r="E1267" s="8" t="s">
        <v>31679</v>
      </c>
    </row>
    <row r="1268">
      <c r="A1268" s="8" t="s">
        <v>29300</v>
      </c>
      <c r="B1268" s="8" t="s">
        <v>32102</v>
      </c>
      <c r="C1268" s="8" t="s">
        <v>32103</v>
      </c>
      <c r="D1268" s="9" t="s">
        <v>32104</v>
      </c>
      <c r="E1268" s="8" t="s">
        <v>31679</v>
      </c>
    </row>
    <row r="1269">
      <c r="A1269" s="8" t="s">
        <v>29300</v>
      </c>
      <c r="B1269" s="8" t="s">
        <v>32105</v>
      </c>
      <c r="C1269" s="8" t="s">
        <v>32106</v>
      </c>
      <c r="D1269" s="9" t="s">
        <v>32104</v>
      </c>
      <c r="E1269" s="8" t="s">
        <v>31679</v>
      </c>
    </row>
    <row r="1270">
      <c r="A1270" s="8" t="s">
        <v>29300</v>
      </c>
      <c r="B1270" s="8" t="s">
        <v>32107</v>
      </c>
      <c r="C1270" s="8" t="s">
        <v>32108</v>
      </c>
      <c r="D1270" s="9" t="s">
        <v>32104</v>
      </c>
      <c r="E1270" s="8" t="s">
        <v>31679</v>
      </c>
    </row>
    <row r="1271">
      <c r="A1271" s="8" t="s">
        <v>29300</v>
      </c>
      <c r="B1271" s="8" t="s">
        <v>32109</v>
      </c>
      <c r="C1271" s="8" t="s">
        <v>30319</v>
      </c>
      <c r="D1271" s="9" t="s">
        <v>32110</v>
      </c>
      <c r="E1271" s="8" t="s">
        <v>31679</v>
      </c>
    </row>
    <row r="1272">
      <c r="A1272" s="8" t="s">
        <v>29300</v>
      </c>
      <c r="B1272" s="8" t="s">
        <v>32111</v>
      </c>
      <c r="C1272" s="8" t="s">
        <v>30321</v>
      </c>
      <c r="D1272" s="9" t="s">
        <v>32112</v>
      </c>
      <c r="E1272" s="8" t="s">
        <v>31679</v>
      </c>
    </row>
    <row r="1273">
      <c r="A1273" s="8" t="s">
        <v>29300</v>
      </c>
      <c r="B1273" s="8" t="s">
        <v>32113</v>
      </c>
      <c r="C1273" s="8" t="s">
        <v>30323</v>
      </c>
      <c r="D1273" s="9" t="s">
        <v>32114</v>
      </c>
      <c r="E1273" s="8" t="s">
        <v>31679</v>
      </c>
    </row>
    <row r="1274">
      <c r="A1274" s="8" t="s">
        <v>29300</v>
      </c>
      <c r="B1274" s="8" t="s">
        <v>32115</v>
      </c>
      <c r="C1274" s="8" t="s">
        <v>32116</v>
      </c>
      <c r="D1274" s="9" t="s">
        <v>32117</v>
      </c>
      <c r="E1274" s="8" t="s">
        <v>31679</v>
      </c>
    </row>
    <row r="1275">
      <c r="A1275" s="8" t="s">
        <v>29300</v>
      </c>
      <c r="B1275" s="8" t="s">
        <v>32118</v>
      </c>
      <c r="C1275" s="8" t="s">
        <v>32119</v>
      </c>
      <c r="D1275" s="9" t="s">
        <v>32117</v>
      </c>
      <c r="E1275" s="8" t="s">
        <v>31679</v>
      </c>
    </row>
    <row r="1276">
      <c r="A1276" s="8" t="s">
        <v>29300</v>
      </c>
      <c r="B1276" s="8" t="s">
        <v>32120</v>
      </c>
      <c r="C1276" s="8" t="s">
        <v>32121</v>
      </c>
      <c r="D1276" s="9" t="s">
        <v>32122</v>
      </c>
      <c r="E1276" s="8" t="s">
        <v>31679</v>
      </c>
    </row>
    <row r="1277">
      <c r="A1277" s="8" t="s">
        <v>29300</v>
      </c>
      <c r="B1277" s="8" t="s">
        <v>32123</v>
      </c>
      <c r="C1277" s="8" t="s">
        <v>29588</v>
      </c>
      <c r="D1277" s="9" t="s">
        <v>32122</v>
      </c>
      <c r="E1277" s="8" t="s">
        <v>31679</v>
      </c>
    </row>
    <row r="1278">
      <c r="A1278" s="8" t="s">
        <v>29300</v>
      </c>
      <c r="B1278" s="8" t="s">
        <v>32124</v>
      </c>
      <c r="C1278" s="8" t="s">
        <v>30330</v>
      </c>
      <c r="D1278" s="9" t="s">
        <v>32125</v>
      </c>
      <c r="E1278" s="8" t="s">
        <v>31679</v>
      </c>
    </row>
    <row r="1279">
      <c r="A1279" s="8" t="s">
        <v>29300</v>
      </c>
      <c r="B1279" s="8" t="s">
        <v>32126</v>
      </c>
      <c r="C1279" s="8" t="s">
        <v>32127</v>
      </c>
      <c r="D1279" s="9" t="s">
        <v>32128</v>
      </c>
      <c r="E1279" s="8" t="s">
        <v>31679</v>
      </c>
    </row>
    <row r="1280">
      <c r="A1280" s="8" t="s">
        <v>29300</v>
      </c>
      <c r="B1280" s="8" t="s">
        <v>32129</v>
      </c>
      <c r="C1280" s="8" t="s">
        <v>32130</v>
      </c>
      <c r="D1280" s="9" t="s">
        <v>32128</v>
      </c>
      <c r="E1280" s="8" t="s">
        <v>31679</v>
      </c>
    </row>
    <row r="1281">
      <c r="A1281" s="8" t="s">
        <v>29300</v>
      </c>
      <c r="B1281" s="8" t="s">
        <v>32131</v>
      </c>
      <c r="C1281" s="8" t="s">
        <v>30335</v>
      </c>
      <c r="D1281" s="9" t="s">
        <v>32132</v>
      </c>
      <c r="E1281" s="8" t="s">
        <v>31679</v>
      </c>
    </row>
    <row r="1282">
      <c r="A1282" s="8" t="s">
        <v>29300</v>
      </c>
      <c r="B1282" s="8" t="s">
        <v>32133</v>
      </c>
      <c r="C1282" s="8" t="s">
        <v>32134</v>
      </c>
      <c r="D1282" s="9" t="s">
        <v>32135</v>
      </c>
      <c r="E1282" s="8" t="s">
        <v>31679</v>
      </c>
    </row>
    <row r="1283">
      <c r="A1283" s="8" t="s">
        <v>29300</v>
      </c>
      <c r="B1283" s="8" t="s">
        <v>32136</v>
      </c>
      <c r="C1283" s="8" t="s">
        <v>32137</v>
      </c>
      <c r="D1283" s="9" t="s">
        <v>32135</v>
      </c>
      <c r="E1283" s="8" t="s">
        <v>31679</v>
      </c>
    </row>
    <row r="1284">
      <c r="A1284" s="8" t="s">
        <v>29300</v>
      </c>
      <c r="B1284" s="8" t="s">
        <v>32138</v>
      </c>
      <c r="C1284" s="8" t="s">
        <v>30339</v>
      </c>
      <c r="D1284" s="9" t="s">
        <v>32139</v>
      </c>
      <c r="E1284" s="8" t="s">
        <v>31679</v>
      </c>
    </row>
    <row r="1285">
      <c r="A1285" s="8" t="s">
        <v>29300</v>
      </c>
      <c r="B1285" s="8" t="s">
        <v>32140</v>
      </c>
      <c r="C1285" s="8" t="s">
        <v>30341</v>
      </c>
      <c r="D1285" s="9" t="s">
        <v>32141</v>
      </c>
      <c r="E1285" s="8" t="s">
        <v>31679</v>
      </c>
    </row>
    <row r="1286">
      <c r="A1286" s="8" t="s">
        <v>29300</v>
      </c>
      <c r="B1286" s="8" t="s">
        <v>32142</v>
      </c>
      <c r="C1286" s="8" t="s">
        <v>30343</v>
      </c>
      <c r="D1286" s="9" t="s">
        <v>32143</v>
      </c>
      <c r="E1286" s="8" t="s">
        <v>31679</v>
      </c>
    </row>
    <row r="1287">
      <c r="A1287" s="8" t="s">
        <v>29300</v>
      </c>
      <c r="B1287" s="8" t="s">
        <v>32144</v>
      </c>
      <c r="C1287" s="8" t="s">
        <v>32145</v>
      </c>
      <c r="D1287" s="9" t="s">
        <v>32146</v>
      </c>
      <c r="E1287" s="8" t="s">
        <v>31679</v>
      </c>
    </row>
    <row r="1288">
      <c r="A1288" s="8" t="s">
        <v>29300</v>
      </c>
      <c r="B1288" s="8" t="s">
        <v>32147</v>
      </c>
      <c r="C1288" s="8" t="s">
        <v>32148</v>
      </c>
      <c r="D1288" s="9" t="s">
        <v>32146</v>
      </c>
      <c r="E1288" s="8" t="s">
        <v>31679</v>
      </c>
    </row>
    <row r="1289">
      <c r="A1289" s="8" t="s">
        <v>29300</v>
      </c>
      <c r="B1289" s="8" t="s">
        <v>32149</v>
      </c>
      <c r="C1289" s="8" t="s">
        <v>32150</v>
      </c>
      <c r="D1289" s="9" t="s">
        <v>32146</v>
      </c>
      <c r="E1289" s="8" t="s">
        <v>31679</v>
      </c>
    </row>
    <row r="1290">
      <c r="A1290" s="8" t="s">
        <v>29300</v>
      </c>
      <c r="B1290" s="8" t="s">
        <v>32151</v>
      </c>
      <c r="C1290" s="8" t="s">
        <v>32152</v>
      </c>
      <c r="D1290" s="9" t="s">
        <v>32146</v>
      </c>
      <c r="E1290" s="8" t="s">
        <v>31679</v>
      </c>
    </row>
    <row r="1291">
      <c r="A1291" s="8" t="s">
        <v>29300</v>
      </c>
      <c r="B1291" s="8" t="s">
        <v>32153</v>
      </c>
      <c r="C1291" s="8" t="s">
        <v>32154</v>
      </c>
      <c r="D1291" s="9" t="s">
        <v>32146</v>
      </c>
      <c r="E1291" s="8" t="s">
        <v>31679</v>
      </c>
    </row>
    <row r="1292">
      <c r="A1292" s="8" t="s">
        <v>29300</v>
      </c>
      <c r="B1292" s="8" t="s">
        <v>32155</v>
      </c>
      <c r="C1292" s="8" t="s">
        <v>32156</v>
      </c>
      <c r="D1292" s="9" t="s">
        <v>32146</v>
      </c>
      <c r="E1292" s="8" t="s">
        <v>31679</v>
      </c>
    </row>
    <row r="1293">
      <c r="A1293" s="8" t="s">
        <v>29300</v>
      </c>
      <c r="B1293" s="8" t="s">
        <v>32157</v>
      </c>
      <c r="C1293" s="8" t="s">
        <v>32158</v>
      </c>
      <c r="D1293" s="9" t="s">
        <v>32146</v>
      </c>
      <c r="E1293" s="8" t="s">
        <v>31679</v>
      </c>
    </row>
    <row r="1294">
      <c r="A1294" s="8" t="s">
        <v>29300</v>
      </c>
      <c r="B1294" s="8" t="s">
        <v>32159</v>
      </c>
      <c r="C1294" s="8" t="s">
        <v>32160</v>
      </c>
      <c r="D1294" s="9" t="s">
        <v>32146</v>
      </c>
      <c r="E1294" s="8" t="s">
        <v>31679</v>
      </c>
    </row>
    <row r="1295">
      <c r="A1295" s="8" t="s">
        <v>29300</v>
      </c>
      <c r="B1295" s="8" t="s">
        <v>32161</v>
      </c>
      <c r="C1295" s="8" t="s">
        <v>32162</v>
      </c>
      <c r="D1295" s="9" t="s">
        <v>32163</v>
      </c>
      <c r="E1295" s="8" t="s">
        <v>31679</v>
      </c>
    </row>
    <row r="1296">
      <c r="A1296" s="8" t="s">
        <v>29300</v>
      </c>
      <c r="B1296" s="8" t="s">
        <v>32164</v>
      </c>
      <c r="C1296" s="8" t="s">
        <v>32165</v>
      </c>
      <c r="D1296" s="9" t="s">
        <v>32163</v>
      </c>
      <c r="E1296" s="8" t="s">
        <v>31679</v>
      </c>
    </row>
    <row r="1297">
      <c r="A1297" s="8" t="s">
        <v>29300</v>
      </c>
      <c r="B1297" s="8" t="s">
        <v>32166</v>
      </c>
      <c r="C1297" s="8" t="s">
        <v>30350</v>
      </c>
      <c r="D1297" s="9" t="s">
        <v>32167</v>
      </c>
      <c r="E1297" s="8" t="s">
        <v>31679</v>
      </c>
    </row>
    <row r="1298">
      <c r="A1298" s="8" t="s">
        <v>29300</v>
      </c>
      <c r="B1298" s="8" t="s">
        <v>32168</v>
      </c>
      <c r="C1298" s="8" t="s">
        <v>32169</v>
      </c>
      <c r="D1298" s="9" t="s">
        <v>32170</v>
      </c>
      <c r="E1298" s="8" t="s">
        <v>31679</v>
      </c>
    </row>
    <row r="1299">
      <c r="A1299" s="8" t="s">
        <v>29300</v>
      </c>
      <c r="B1299" s="8" t="s">
        <v>32171</v>
      </c>
      <c r="C1299" s="8" t="s">
        <v>32172</v>
      </c>
      <c r="D1299" s="9" t="s">
        <v>32170</v>
      </c>
      <c r="E1299" s="8" t="s">
        <v>31679</v>
      </c>
    </row>
    <row r="1300">
      <c r="A1300" s="8" t="s">
        <v>29300</v>
      </c>
      <c r="B1300" s="8" t="s">
        <v>32173</v>
      </c>
      <c r="C1300" s="8" t="s">
        <v>30354</v>
      </c>
      <c r="D1300" s="9" t="s">
        <v>32174</v>
      </c>
      <c r="E1300" s="8" t="s">
        <v>31679</v>
      </c>
    </row>
    <row r="1301">
      <c r="A1301" s="8" t="s">
        <v>29300</v>
      </c>
      <c r="B1301" s="8" t="s">
        <v>32175</v>
      </c>
      <c r="C1301" s="8" t="s">
        <v>32176</v>
      </c>
      <c r="D1301" s="9" t="s">
        <v>32177</v>
      </c>
      <c r="E1301" s="8" t="s">
        <v>31679</v>
      </c>
    </row>
    <row r="1302">
      <c r="A1302" s="8" t="s">
        <v>29300</v>
      </c>
      <c r="B1302" s="8" t="s">
        <v>32178</v>
      </c>
      <c r="C1302" s="8" t="s">
        <v>32179</v>
      </c>
      <c r="D1302" s="9" t="s">
        <v>32177</v>
      </c>
      <c r="E1302" s="8" t="s">
        <v>31679</v>
      </c>
    </row>
    <row r="1303">
      <c r="A1303" s="8" t="s">
        <v>29300</v>
      </c>
      <c r="B1303" s="8" t="s">
        <v>32180</v>
      </c>
      <c r="C1303" s="8" t="s">
        <v>32181</v>
      </c>
      <c r="D1303" s="9" t="s">
        <v>32177</v>
      </c>
      <c r="E1303" s="8" t="s">
        <v>31679</v>
      </c>
    </row>
    <row r="1304">
      <c r="A1304" s="8" t="s">
        <v>29300</v>
      </c>
      <c r="B1304" s="8" t="s">
        <v>32182</v>
      </c>
      <c r="C1304" s="8" t="s">
        <v>32183</v>
      </c>
      <c r="D1304" s="9" t="s">
        <v>32177</v>
      </c>
      <c r="E1304" s="8" t="s">
        <v>31679</v>
      </c>
    </row>
    <row r="1305">
      <c r="A1305" s="8" t="s">
        <v>29300</v>
      </c>
      <c r="B1305" s="8" t="s">
        <v>32184</v>
      </c>
      <c r="C1305" s="8" t="s">
        <v>32185</v>
      </c>
      <c r="D1305" s="9" t="s">
        <v>32177</v>
      </c>
      <c r="E1305" s="8" t="s">
        <v>31679</v>
      </c>
    </row>
    <row r="1306">
      <c r="A1306" s="8" t="s">
        <v>29300</v>
      </c>
      <c r="B1306" s="8" t="s">
        <v>32186</v>
      </c>
      <c r="C1306" s="8" t="s">
        <v>29597</v>
      </c>
      <c r="D1306" s="9" t="s">
        <v>32187</v>
      </c>
      <c r="E1306" s="8" t="s">
        <v>31679</v>
      </c>
    </row>
    <row r="1307">
      <c r="A1307" s="8" t="s">
        <v>29300</v>
      </c>
      <c r="B1307" s="8" t="s">
        <v>32188</v>
      </c>
      <c r="C1307" s="8" t="s">
        <v>32189</v>
      </c>
      <c r="D1307" s="9" t="s">
        <v>32190</v>
      </c>
      <c r="E1307" s="8" t="s">
        <v>31679</v>
      </c>
    </row>
    <row r="1308">
      <c r="A1308" s="8" t="s">
        <v>29300</v>
      </c>
      <c r="B1308" s="8" t="s">
        <v>32191</v>
      </c>
      <c r="C1308" s="8" t="s">
        <v>32192</v>
      </c>
      <c r="D1308" s="9" t="s">
        <v>32190</v>
      </c>
      <c r="E1308" s="8" t="s">
        <v>31679</v>
      </c>
    </row>
    <row r="1309">
      <c r="A1309" s="8" t="s">
        <v>29300</v>
      </c>
      <c r="B1309" s="8" t="s">
        <v>32193</v>
      </c>
      <c r="C1309" s="8" t="s">
        <v>32194</v>
      </c>
      <c r="D1309" s="9" t="s">
        <v>32190</v>
      </c>
      <c r="E1309" s="8" t="s">
        <v>31679</v>
      </c>
    </row>
    <row r="1310">
      <c r="A1310" s="8" t="s">
        <v>29300</v>
      </c>
      <c r="B1310" s="8" t="s">
        <v>32195</v>
      </c>
      <c r="C1310" s="8" t="s">
        <v>32196</v>
      </c>
      <c r="D1310" s="9" t="s">
        <v>32190</v>
      </c>
      <c r="E1310" s="8" t="s">
        <v>31679</v>
      </c>
    </row>
    <row r="1311">
      <c r="A1311" s="8" t="s">
        <v>29300</v>
      </c>
      <c r="B1311" s="8" t="s">
        <v>32197</v>
      </c>
      <c r="C1311" s="8" t="s">
        <v>30363</v>
      </c>
      <c r="D1311" s="9" t="s">
        <v>32198</v>
      </c>
      <c r="E1311" s="8" t="s">
        <v>31679</v>
      </c>
    </row>
    <row r="1312">
      <c r="A1312" s="8" t="s">
        <v>29300</v>
      </c>
      <c r="B1312" s="8" t="s">
        <v>32199</v>
      </c>
      <c r="C1312" s="8" t="s">
        <v>30366</v>
      </c>
      <c r="D1312" s="9" t="s">
        <v>32200</v>
      </c>
      <c r="E1312" s="8" t="s">
        <v>31679</v>
      </c>
    </row>
    <row r="1313">
      <c r="A1313" s="8" t="s">
        <v>29300</v>
      </c>
      <c r="B1313" s="8" t="s">
        <v>32201</v>
      </c>
      <c r="C1313" s="8" t="s">
        <v>30368</v>
      </c>
      <c r="D1313" s="9" t="s">
        <v>32202</v>
      </c>
      <c r="E1313" s="8" t="s">
        <v>31679</v>
      </c>
    </row>
    <row r="1314">
      <c r="A1314" s="8" t="s">
        <v>29300</v>
      </c>
      <c r="B1314" s="8" t="s">
        <v>32203</v>
      </c>
      <c r="C1314" s="8" t="s">
        <v>30370</v>
      </c>
      <c r="D1314" s="9" t="s">
        <v>32204</v>
      </c>
      <c r="E1314" s="8" t="s">
        <v>31679</v>
      </c>
    </row>
    <row r="1315">
      <c r="A1315" s="8" t="s">
        <v>29300</v>
      </c>
      <c r="B1315" s="8" t="s">
        <v>32205</v>
      </c>
      <c r="C1315" s="8" t="s">
        <v>30372</v>
      </c>
      <c r="D1315" s="9" t="s">
        <v>32206</v>
      </c>
      <c r="E1315" s="8" t="s">
        <v>31679</v>
      </c>
    </row>
    <row r="1316">
      <c r="A1316" s="8" t="s">
        <v>29300</v>
      </c>
      <c r="B1316" s="8" t="s">
        <v>32207</v>
      </c>
      <c r="C1316" s="8" t="s">
        <v>30375</v>
      </c>
      <c r="D1316" s="9" t="s">
        <v>32208</v>
      </c>
      <c r="E1316" s="8" t="s">
        <v>31679</v>
      </c>
    </row>
    <row r="1317">
      <c r="A1317" s="8" t="s">
        <v>29300</v>
      </c>
      <c r="B1317" s="8" t="s">
        <v>32209</v>
      </c>
      <c r="C1317" s="8" t="s">
        <v>30377</v>
      </c>
      <c r="D1317" s="9" t="s">
        <v>32210</v>
      </c>
      <c r="E1317" s="8" t="s">
        <v>31679</v>
      </c>
    </row>
    <row r="1318">
      <c r="A1318" s="8" t="s">
        <v>29300</v>
      </c>
      <c r="B1318" s="8" t="s">
        <v>32211</v>
      </c>
      <c r="C1318" s="8" t="s">
        <v>29606</v>
      </c>
      <c r="D1318" s="9" t="s">
        <v>32212</v>
      </c>
      <c r="E1318" s="8" t="s">
        <v>31679</v>
      </c>
    </row>
    <row r="1319">
      <c r="A1319" s="8" t="s">
        <v>29300</v>
      </c>
      <c r="B1319" s="8" t="s">
        <v>32213</v>
      </c>
      <c r="C1319" s="8" t="s">
        <v>32214</v>
      </c>
      <c r="D1319" s="9" t="s">
        <v>32215</v>
      </c>
      <c r="E1319" s="8" t="s">
        <v>31679</v>
      </c>
    </row>
    <row r="1320">
      <c r="A1320" s="8" t="s">
        <v>29300</v>
      </c>
      <c r="B1320" s="8" t="s">
        <v>32216</v>
      </c>
      <c r="C1320" s="8" t="s">
        <v>32217</v>
      </c>
      <c r="D1320" s="9" t="s">
        <v>32215</v>
      </c>
      <c r="E1320" s="8" t="s">
        <v>31679</v>
      </c>
    </row>
    <row r="1321">
      <c r="A1321" s="8" t="s">
        <v>29300</v>
      </c>
      <c r="B1321" s="8" t="s">
        <v>32218</v>
      </c>
      <c r="C1321" s="8" t="s">
        <v>32219</v>
      </c>
      <c r="D1321" s="9" t="s">
        <v>32215</v>
      </c>
      <c r="E1321" s="8" t="s">
        <v>31679</v>
      </c>
    </row>
    <row r="1322">
      <c r="A1322" s="8" t="s">
        <v>29300</v>
      </c>
      <c r="B1322" s="8" t="s">
        <v>32220</v>
      </c>
      <c r="C1322" s="8" t="s">
        <v>30383</v>
      </c>
      <c r="D1322" s="9" t="s">
        <v>32221</v>
      </c>
      <c r="E1322" s="8" t="s">
        <v>31679</v>
      </c>
    </row>
    <row r="1323">
      <c r="A1323" s="8" t="s">
        <v>29300</v>
      </c>
      <c r="B1323" s="8" t="s">
        <v>32222</v>
      </c>
      <c r="C1323" s="8" t="s">
        <v>30386</v>
      </c>
      <c r="D1323" s="9" t="s">
        <v>32223</v>
      </c>
      <c r="E1323" s="8" t="s">
        <v>31679</v>
      </c>
    </row>
    <row r="1324">
      <c r="A1324" s="8" t="s">
        <v>29300</v>
      </c>
      <c r="B1324" s="8" t="s">
        <v>32224</v>
      </c>
      <c r="C1324" s="8" t="s">
        <v>30388</v>
      </c>
      <c r="D1324" s="9" t="s">
        <v>32225</v>
      </c>
      <c r="E1324" s="8" t="s">
        <v>31679</v>
      </c>
    </row>
    <row r="1325">
      <c r="A1325" s="8" t="s">
        <v>29300</v>
      </c>
      <c r="B1325" s="8" t="s">
        <v>32226</v>
      </c>
      <c r="C1325" s="8" t="s">
        <v>30390</v>
      </c>
      <c r="D1325" s="9" t="s">
        <v>32227</v>
      </c>
      <c r="E1325" s="8" t="s">
        <v>31679</v>
      </c>
    </row>
    <row r="1326">
      <c r="A1326" s="8" t="s">
        <v>29300</v>
      </c>
      <c r="B1326" s="8" t="s">
        <v>32228</v>
      </c>
      <c r="C1326" s="8" t="s">
        <v>30392</v>
      </c>
      <c r="D1326" s="9" t="s">
        <v>32229</v>
      </c>
      <c r="E1326" s="8" t="s">
        <v>31679</v>
      </c>
    </row>
    <row r="1327">
      <c r="A1327" s="8" t="s">
        <v>29300</v>
      </c>
      <c r="B1327" s="8" t="s">
        <v>32230</v>
      </c>
      <c r="C1327" s="8" t="s">
        <v>30394</v>
      </c>
      <c r="D1327" s="9" t="s">
        <v>32231</v>
      </c>
      <c r="E1327" s="8" t="s">
        <v>31679</v>
      </c>
    </row>
    <row r="1328">
      <c r="A1328" s="8" t="s">
        <v>29300</v>
      </c>
      <c r="B1328" s="8" t="s">
        <v>32232</v>
      </c>
      <c r="C1328" s="8" t="s">
        <v>32233</v>
      </c>
      <c r="D1328" s="9" t="s">
        <v>32231</v>
      </c>
      <c r="E1328" s="8" t="s">
        <v>31679</v>
      </c>
    </row>
    <row r="1329">
      <c r="A1329" s="8" t="s">
        <v>29300</v>
      </c>
      <c r="B1329" s="8" t="s">
        <v>32234</v>
      </c>
      <c r="C1329" s="8" t="s">
        <v>32235</v>
      </c>
      <c r="D1329" s="9" t="s">
        <v>32236</v>
      </c>
      <c r="E1329" s="8" t="s">
        <v>31679</v>
      </c>
    </row>
    <row r="1330">
      <c r="A1330" s="8" t="s">
        <v>29300</v>
      </c>
      <c r="B1330" s="8" t="s">
        <v>32237</v>
      </c>
      <c r="C1330" s="8" t="s">
        <v>32238</v>
      </c>
      <c r="D1330" s="9" t="s">
        <v>32236</v>
      </c>
      <c r="E1330" s="8" t="s">
        <v>31679</v>
      </c>
    </row>
    <row r="1331">
      <c r="A1331" s="8" t="s">
        <v>29300</v>
      </c>
      <c r="B1331" s="8" t="s">
        <v>32239</v>
      </c>
      <c r="C1331" s="8" t="s">
        <v>32240</v>
      </c>
      <c r="D1331" s="9" t="s">
        <v>32236</v>
      </c>
      <c r="E1331" s="8" t="s">
        <v>31679</v>
      </c>
    </row>
    <row r="1332">
      <c r="A1332" s="8" t="s">
        <v>29300</v>
      </c>
      <c r="B1332" s="8" t="s">
        <v>32241</v>
      </c>
      <c r="C1332" s="8" t="s">
        <v>32242</v>
      </c>
      <c r="D1332" s="9" t="s">
        <v>32243</v>
      </c>
      <c r="E1332" s="8" t="s">
        <v>31679</v>
      </c>
    </row>
    <row r="1333">
      <c r="A1333" s="8" t="s">
        <v>29300</v>
      </c>
      <c r="B1333" s="8" t="s">
        <v>32244</v>
      </c>
      <c r="C1333" s="8" t="s">
        <v>32245</v>
      </c>
      <c r="D1333" s="9" t="s">
        <v>32243</v>
      </c>
      <c r="E1333" s="8" t="s">
        <v>31679</v>
      </c>
    </row>
    <row r="1334">
      <c r="A1334" s="8" t="s">
        <v>29300</v>
      </c>
      <c r="B1334" s="8" t="s">
        <v>32246</v>
      </c>
      <c r="C1334" s="8" t="s">
        <v>32247</v>
      </c>
      <c r="D1334" s="9" t="s">
        <v>32243</v>
      </c>
      <c r="E1334" s="8" t="s">
        <v>31679</v>
      </c>
    </row>
    <row r="1335">
      <c r="A1335" s="8" t="s">
        <v>29300</v>
      </c>
      <c r="B1335" s="8" t="s">
        <v>32248</v>
      </c>
      <c r="C1335" s="8" t="s">
        <v>30401</v>
      </c>
      <c r="D1335" s="9" t="s">
        <v>32249</v>
      </c>
      <c r="E1335" s="8" t="s">
        <v>31679</v>
      </c>
    </row>
    <row r="1336">
      <c r="A1336" s="8" t="s">
        <v>29300</v>
      </c>
      <c r="B1336" s="8" t="s">
        <v>32250</v>
      </c>
      <c r="C1336" s="8" t="s">
        <v>30403</v>
      </c>
      <c r="D1336" s="9" t="s">
        <v>32251</v>
      </c>
      <c r="E1336" s="8" t="s">
        <v>31679</v>
      </c>
    </row>
    <row r="1337">
      <c r="A1337" s="8" t="s">
        <v>29300</v>
      </c>
      <c r="B1337" s="8" t="s">
        <v>32252</v>
      </c>
      <c r="C1337" s="8" t="s">
        <v>30406</v>
      </c>
      <c r="D1337" s="9" t="s">
        <v>32253</v>
      </c>
      <c r="E1337" s="8" t="s">
        <v>31679</v>
      </c>
    </row>
    <row r="1338">
      <c r="A1338" s="8" t="s">
        <v>29300</v>
      </c>
      <c r="B1338" s="8" t="s">
        <v>32254</v>
      </c>
      <c r="C1338" s="8" t="s">
        <v>29616</v>
      </c>
      <c r="D1338" s="9" t="s">
        <v>32255</v>
      </c>
      <c r="E1338" s="8" t="s">
        <v>31679</v>
      </c>
    </row>
    <row r="1339">
      <c r="A1339" s="8" t="s">
        <v>29300</v>
      </c>
      <c r="B1339" s="8" t="s">
        <v>32256</v>
      </c>
      <c r="C1339" s="8" t="s">
        <v>30410</v>
      </c>
      <c r="D1339" s="9" t="s">
        <v>32257</v>
      </c>
      <c r="E1339" s="8" t="s">
        <v>31679</v>
      </c>
    </row>
    <row r="1340">
      <c r="A1340" s="8" t="s">
        <v>29300</v>
      </c>
      <c r="B1340" s="8" t="s">
        <v>32258</v>
      </c>
      <c r="C1340" s="8" t="s">
        <v>30413</v>
      </c>
      <c r="D1340" s="9" t="s">
        <v>32259</v>
      </c>
      <c r="E1340" s="8" t="s">
        <v>31679</v>
      </c>
    </row>
    <row r="1341">
      <c r="A1341" s="8" t="s">
        <v>29300</v>
      </c>
      <c r="B1341" s="8" t="s">
        <v>32260</v>
      </c>
      <c r="C1341" s="8" t="s">
        <v>30415</v>
      </c>
      <c r="D1341" s="9" t="s">
        <v>32261</v>
      </c>
      <c r="E1341" s="8" t="s">
        <v>31679</v>
      </c>
    </row>
    <row r="1342">
      <c r="A1342" s="8" t="s">
        <v>29300</v>
      </c>
      <c r="B1342" s="8" t="s">
        <v>32262</v>
      </c>
      <c r="C1342" s="8" t="s">
        <v>32263</v>
      </c>
      <c r="D1342" s="9" t="s">
        <v>32261</v>
      </c>
      <c r="E1342" s="8" t="s">
        <v>31679</v>
      </c>
    </row>
    <row r="1343">
      <c r="A1343" s="8" t="s">
        <v>29300</v>
      </c>
      <c r="B1343" s="8" t="s">
        <v>32264</v>
      </c>
      <c r="C1343" s="8" t="s">
        <v>30418</v>
      </c>
      <c r="D1343" s="9" t="s">
        <v>32265</v>
      </c>
      <c r="E1343" s="8" t="s">
        <v>31679</v>
      </c>
    </row>
    <row r="1344">
      <c r="A1344" s="8" t="s">
        <v>29300</v>
      </c>
      <c r="B1344" s="8" t="s">
        <v>32266</v>
      </c>
      <c r="C1344" s="8" t="s">
        <v>30420</v>
      </c>
      <c r="D1344" s="9" t="s">
        <v>32267</v>
      </c>
      <c r="E1344" s="8" t="s">
        <v>31679</v>
      </c>
    </row>
    <row r="1345">
      <c r="A1345" s="8" t="s">
        <v>29300</v>
      </c>
      <c r="B1345" s="8" t="s">
        <v>32268</v>
      </c>
      <c r="C1345" s="8" t="s">
        <v>30422</v>
      </c>
      <c r="D1345" s="9" t="s">
        <v>32269</v>
      </c>
      <c r="E1345" s="8" t="s">
        <v>31679</v>
      </c>
    </row>
    <row r="1346">
      <c r="A1346" s="8" t="s">
        <v>29300</v>
      </c>
      <c r="B1346" s="8" t="s">
        <v>32270</v>
      </c>
      <c r="C1346" s="8" t="s">
        <v>29623</v>
      </c>
      <c r="D1346" s="9" t="s">
        <v>32271</v>
      </c>
      <c r="E1346" s="8" t="s">
        <v>31679</v>
      </c>
    </row>
    <row r="1347">
      <c r="A1347" s="8" t="s">
        <v>29300</v>
      </c>
      <c r="B1347" s="8" t="s">
        <v>32272</v>
      </c>
      <c r="C1347" s="8" t="s">
        <v>32273</v>
      </c>
      <c r="D1347" s="9" t="s">
        <v>32274</v>
      </c>
      <c r="E1347" s="8" t="s">
        <v>31679</v>
      </c>
    </row>
    <row r="1348">
      <c r="A1348" s="8" t="s">
        <v>29300</v>
      </c>
      <c r="B1348" s="8" t="s">
        <v>32275</v>
      </c>
      <c r="C1348" s="8" t="s">
        <v>32276</v>
      </c>
      <c r="D1348" s="9" t="s">
        <v>32274</v>
      </c>
      <c r="E1348" s="8" t="s">
        <v>31679</v>
      </c>
    </row>
    <row r="1349">
      <c r="A1349" s="8" t="s">
        <v>29300</v>
      </c>
      <c r="B1349" s="8" t="s">
        <v>32277</v>
      </c>
      <c r="C1349" s="8" t="s">
        <v>32278</v>
      </c>
      <c r="D1349" s="9" t="s">
        <v>32274</v>
      </c>
      <c r="E1349" s="8" t="s">
        <v>31679</v>
      </c>
    </row>
    <row r="1350">
      <c r="A1350" s="8" t="s">
        <v>29300</v>
      </c>
      <c r="B1350" s="8" t="s">
        <v>32279</v>
      </c>
      <c r="C1350" s="8" t="s">
        <v>30428</v>
      </c>
      <c r="D1350" s="9" t="s">
        <v>32280</v>
      </c>
      <c r="E1350" s="8" t="s">
        <v>31679</v>
      </c>
    </row>
    <row r="1351">
      <c r="A1351" s="8" t="s">
        <v>29300</v>
      </c>
      <c r="B1351" s="8" t="s">
        <v>32281</v>
      </c>
      <c r="C1351" s="8" t="s">
        <v>32282</v>
      </c>
      <c r="D1351" s="9" t="s">
        <v>32283</v>
      </c>
      <c r="E1351" s="8" t="s">
        <v>31679</v>
      </c>
    </row>
    <row r="1352">
      <c r="A1352" s="8" t="s">
        <v>29300</v>
      </c>
      <c r="B1352" s="8" t="s">
        <v>32284</v>
      </c>
      <c r="C1352" s="8" t="s">
        <v>32285</v>
      </c>
      <c r="D1352" s="9" t="s">
        <v>32283</v>
      </c>
      <c r="E1352" s="8" t="s">
        <v>31679</v>
      </c>
    </row>
    <row r="1353">
      <c r="A1353" s="8" t="s">
        <v>29300</v>
      </c>
      <c r="B1353" s="8" t="s">
        <v>32286</v>
      </c>
      <c r="C1353" s="8" t="s">
        <v>32287</v>
      </c>
      <c r="D1353" s="9" t="s">
        <v>32283</v>
      </c>
      <c r="E1353" s="8" t="s">
        <v>31679</v>
      </c>
    </row>
    <row r="1354">
      <c r="A1354" s="8" t="s">
        <v>29300</v>
      </c>
      <c r="B1354" s="8" t="s">
        <v>32288</v>
      </c>
      <c r="C1354" s="8" t="s">
        <v>30433</v>
      </c>
      <c r="D1354" s="9" t="s">
        <v>32289</v>
      </c>
      <c r="E1354" s="8" t="s">
        <v>31679</v>
      </c>
    </row>
    <row r="1355">
      <c r="A1355" s="8" t="s">
        <v>29300</v>
      </c>
      <c r="B1355" s="8" t="s">
        <v>32290</v>
      </c>
      <c r="C1355" s="8" t="s">
        <v>32291</v>
      </c>
      <c r="D1355" s="9" t="s">
        <v>32292</v>
      </c>
      <c r="E1355" s="8" t="s">
        <v>31679</v>
      </c>
    </row>
    <row r="1356">
      <c r="A1356" s="8" t="s">
        <v>29300</v>
      </c>
      <c r="B1356" s="8" t="s">
        <v>32293</v>
      </c>
      <c r="C1356" s="8" t="s">
        <v>32294</v>
      </c>
      <c r="D1356" s="9" t="s">
        <v>32292</v>
      </c>
      <c r="E1356" s="8" t="s">
        <v>31679</v>
      </c>
    </row>
    <row r="1357">
      <c r="A1357" s="8" t="s">
        <v>29300</v>
      </c>
      <c r="B1357" s="8" t="s">
        <v>32295</v>
      </c>
      <c r="C1357" s="8" t="s">
        <v>29630</v>
      </c>
      <c r="D1357" s="9" t="s">
        <v>32296</v>
      </c>
      <c r="E1357" s="8" t="s">
        <v>31679</v>
      </c>
    </row>
    <row r="1358">
      <c r="A1358" s="8" t="s">
        <v>29300</v>
      </c>
      <c r="B1358" s="8" t="s">
        <v>32297</v>
      </c>
      <c r="C1358" s="8" t="s">
        <v>30439</v>
      </c>
      <c r="D1358" s="9" t="s">
        <v>32298</v>
      </c>
      <c r="E1358" s="8" t="s">
        <v>31679</v>
      </c>
    </row>
    <row r="1359">
      <c r="A1359" s="8" t="s">
        <v>29300</v>
      </c>
      <c r="B1359" s="8" t="s">
        <v>32299</v>
      </c>
      <c r="C1359" s="8" t="s">
        <v>30442</v>
      </c>
      <c r="D1359" s="9" t="s">
        <v>32300</v>
      </c>
      <c r="E1359" s="8" t="s">
        <v>31679</v>
      </c>
    </row>
    <row r="1360">
      <c r="A1360" s="8" t="s">
        <v>29300</v>
      </c>
      <c r="B1360" s="8" t="s">
        <v>32301</v>
      </c>
      <c r="C1360" s="8" t="s">
        <v>30444</v>
      </c>
      <c r="D1360" s="9" t="s">
        <v>32302</v>
      </c>
      <c r="E1360" s="8" t="s">
        <v>31679</v>
      </c>
    </row>
    <row r="1361">
      <c r="A1361" s="8" t="s">
        <v>29300</v>
      </c>
      <c r="B1361" s="8" t="s">
        <v>32303</v>
      </c>
      <c r="C1361" s="8" t="s">
        <v>30447</v>
      </c>
      <c r="D1361" s="9" t="s">
        <v>32304</v>
      </c>
      <c r="E1361" s="8" t="s">
        <v>31679</v>
      </c>
    </row>
    <row r="1362">
      <c r="A1362" s="8" t="s">
        <v>29300</v>
      </c>
      <c r="B1362" s="8" t="s">
        <v>32305</v>
      </c>
      <c r="C1362" s="8" t="s">
        <v>30449</v>
      </c>
      <c r="D1362" s="9" t="s">
        <v>32306</v>
      </c>
      <c r="E1362" s="8" t="s">
        <v>31679</v>
      </c>
    </row>
    <row r="1363">
      <c r="A1363" s="8" t="s">
        <v>29300</v>
      </c>
      <c r="B1363" s="8" t="s">
        <v>32307</v>
      </c>
      <c r="C1363" s="8" t="s">
        <v>32308</v>
      </c>
      <c r="D1363" s="9" t="s">
        <v>32309</v>
      </c>
      <c r="E1363" s="8" t="s">
        <v>31679</v>
      </c>
    </row>
    <row r="1364">
      <c r="A1364" s="8" t="s">
        <v>29300</v>
      </c>
      <c r="B1364" s="8" t="s">
        <v>32310</v>
      </c>
      <c r="C1364" s="8" t="s">
        <v>30451</v>
      </c>
      <c r="D1364" s="9" t="s">
        <v>32309</v>
      </c>
      <c r="E1364" s="8" t="s">
        <v>31679</v>
      </c>
    </row>
    <row r="1365">
      <c r="A1365" s="8" t="s">
        <v>29300</v>
      </c>
      <c r="B1365" s="8" t="s">
        <v>32311</v>
      </c>
      <c r="C1365" s="8" t="s">
        <v>32312</v>
      </c>
      <c r="D1365" s="9" t="s">
        <v>32313</v>
      </c>
      <c r="E1365" s="8" t="s">
        <v>31679</v>
      </c>
    </row>
    <row r="1366">
      <c r="A1366" s="8" t="s">
        <v>29300</v>
      </c>
      <c r="B1366" s="8" t="s">
        <v>32314</v>
      </c>
      <c r="C1366" s="8" t="s">
        <v>32315</v>
      </c>
      <c r="D1366" s="9" t="s">
        <v>32313</v>
      </c>
      <c r="E1366" s="8" t="s">
        <v>31679</v>
      </c>
    </row>
    <row r="1367">
      <c r="A1367" s="8" t="s">
        <v>29300</v>
      </c>
      <c r="B1367" s="8" t="s">
        <v>32316</v>
      </c>
      <c r="C1367" s="8" t="s">
        <v>32317</v>
      </c>
      <c r="D1367" s="9" t="s">
        <v>32313</v>
      </c>
      <c r="E1367" s="8" t="s">
        <v>31679</v>
      </c>
    </row>
    <row r="1368">
      <c r="A1368" s="8" t="s">
        <v>29300</v>
      </c>
      <c r="B1368" s="8" t="s">
        <v>32318</v>
      </c>
      <c r="C1368" s="8" t="s">
        <v>30456</v>
      </c>
      <c r="D1368" s="9" t="s">
        <v>32319</v>
      </c>
      <c r="E1368" s="8" t="s">
        <v>31679</v>
      </c>
    </row>
    <row r="1369">
      <c r="A1369" s="8" t="s">
        <v>29300</v>
      </c>
      <c r="B1369" s="8" t="s">
        <v>32320</v>
      </c>
      <c r="C1369" s="8" t="s">
        <v>32321</v>
      </c>
      <c r="D1369" s="9" t="s">
        <v>32322</v>
      </c>
      <c r="E1369" s="8" t="s">
        <v>31679</v>
      </c>
    </row>
    <row r="1370">
      <c r="A1370" s="8" t="s">
        <v>29300</v>
      </c>
      <c r="B1370" s="8" t="s">
        <v>32323</v>
      </c>
      <c r="C1370" s="8" t="s">
        <v>32324</v>
      </c>
      <c r="D1370" s="9" t="s">
        <v>32322</v>
      </c>
      <c r="E1370" s="8" t="s">
        <v>31679</v>
      </c>
    </row>
    <row r="1371">
      <c r="A1371" s="8" t="s">
        <v>29300</v>
      </c>
      <c r="B1371" s="8" t="s">
        <v>32325</v>
      </c>
      <c r="C1371" s="8" t="s">
        <v>30461</v>
      </c>
      <c r="D1371" s="9" t="s">
        <v>32326</v>
      </c>
      <c r="E1371" s="8" t="s">
        <v>31679</v>
      </c>
    </row>
    <row r="1372">
      <c r="A1372" s="8" t="s">
        <v>29300</v>
      </c>
      <c r="B1372" s="8" t="s">
        <v>32327</v>
      </c>
      <c r="C1372" s="8" t="s">
        <v>32328</v>
      </c>
      <c r="D1372" s="9" t="s">
        <v>32329</v>
      </c>
      <c r="E1372" s="8" t="s">
        <v>31679</v>
      </c>
    </row>
    <row r="1373">
      <c r="A1373" s="8" t="s">
        <v>29300</v>
      </c>
      <c r="B1373" s="8" t="s">
        <v>32330</v>
      </c>
      <c r="C1373" s="8" t="s">
        <v>32331</v>
      </c>
      <c r="D1373" s="9" t="s">
        <v>32329</v>
      </c>
      <c r="E1373" s="8" t="s">
        <v>31679</v>
      </c>
    </row>
    <row r="1374">
      <c r="A1374" s="8" t="s">
        <v>29300</v>
      </c>
      <c r="B1374" s="8" t="s">
        <v>32332</v>
      </c>
      <c r="C1374" s="8" t="s">
        <v>30465</v>
      </c>
      <c r="D1374" s="9" t="s">
        <v>32333</v>
      </c>
      <c r="E1374" s="8" t="s">
        <v>31679</v>
      </c>
    </row>
    <row r="1375">
      <c r="A1375" s="8" t="s">
        <v>29300</v>
      </c>
      <c r="B1375" s="8" t="s">
        <v>32334</v>
      </c>
      <c r="C1375" s="8" t="s">
        <v>32335</v>
      </c>
      <c r="D1375" s="9" t="s">
        <v>32336</v>
      </c>
      <c r="E1375" s="8" t="s">
        <v>31679</v>
      </c>
    </row>
    <row r="1376">
      <c r="A1376" s="8" t="s">
        <v>29300</v>
      </c>
      <c r="B1376" s="8" t="s">
        <v>32337</v>
      </c>
      <c r="C1376" s="8" t="s">
        <v>32338</v>
      </c>
      <c r="D1376" s="9" t="s">
        <v>32336</v>
      </c>
      <c r="E1376" s="8" t="s">
        <v>31679</v>
      </c>
    </row>
    <row r="1377">
      <c r="A1377" s="8" t="s">
        <v>29300</v>
      </c>
      <c r="B1377" s="8" t="s">
        <v>32339</v>
      </c>
      <c r="C1377" s="8" t="s">
        <v>32340</v>
      </c>
      <c r="D1377" s="9" t="s">
        <v>32341</v>
      </c>
      <c r="E1377" s="8" t="s">
        <v>31679</v>
      </c>
    </row>
    <row r="1378">
      <c r="A1378" s="8" t="s">
        <v>29300</v>
      </c>
      <c r="B1378" s="8" t="s">
        <v>32342</v>
      </c>
      <c r="C1378" s="8" t="s">
        <v>32343</v>
      </c>
      <c r="D1378" s="9" t="s">
        <v>32341</v>
      </c>
      <c r="E1378" s="8" t="s">
        <v>31679</v>
      </c>
    </row>
    <row r="1379">
      <c r="A1379" s="8" t="s">
        <v>29300</v>
      </c>
      <c r="B1379" s="8" t="s">
        <v>32344</v>
      </c>
      <c r="C1379" s="8" t="s">
        <v>32345</v>
      </c>
      <c r="D1379" s="9" t="s">
        <v>32341</v>
      </c>
      <c r="E1379" s="8" t="s">
        <v>31679</v>
      </c>
    </row>
    <row r="1380">
      <c r="A1380" s="8" t="s">
        <v>29300</v>
      </c>
      <c r="B1380" s="8" t="s">
        <v>32346</v>
      </c>
      <c r="C1380" s="8" t="s">
        <v>29646</v>
      </c>
      <c r="D1380" s="9" t="s">
        <v>32347</v>
      </c>
      <c r="E1380" s="8" t="s">
        <v>31679</v>
      </c>
    </row>
    <row r="1381">
      <c r="A1381" s="8" t="s">
        <v>29300</v>
      </c>
      <c r="B1381" s="8" t="s">
        <v>32348</v>
      </c>
      <c r="C1381" s="8" t="s">
        <v>30474</v>
      </c>
      <c r="D1381" s="9" t="s">
        <v>32349</v>
      </c>
      <c r="E1381" s="8" t="s">
        <v>31679</v>
      </c>
    </row>
    <row r="1382">
      <c r="A1382" s="8" t="s">
        <v>29300</v>
      </c>
      <c r="B1382" s="8" t="s">
        <v>32350</v>
      </c>
      <c r="C1382" s="8" t="s">
        <v>32351</v>
      </c>
      <c r="D1382" s="9" t="s">
        <v>32352</v>
      </c>
      <c r="E1382" s="8" t="s">
        <v>31679</v>
      </c>
    </row>
    <row r="1383">
      <c r="A1383" s="8" t="s">
        <v>29300</v>
      </c>
      <c r="B1383" s="8" t="s">
        <v>32353</v>
      </c>
      <c r="C1383" s="8" t="s">
        <v>32354</v>
      </c>
      <c r="D1383" s="9" t="s">
        <v>32352</v>
      </c>
      <c r="E1383" s="8" t="s">
        <v>31679</v>
      </c>
    </row>
    <row r="1384">
      <c r="A1384" s="8" t="s">
        <v>29300</v>
      </c>
      <c r="B1384" s="8" t="s">
        <v>32355</v>
      </c>
      <c r="C1384" s="8" t="s">
        <v>32356</v>
      </c>
      <c r="D1384" s="9" t="s">
        <v>32352</v>
      </c>
      <c r="E1384" s="8" t="s">
        <v>31679</v>
      </c>
    </row>
    <row r="1385">
      <c r="A1385" s="8" t="s">
        <v>29300</v>
      </c>
      <c r="B1385" s="8" t="s">
        <v>32357</v>
      </c>
      <c r="C1385" s="8" t="s">
        <v>30479</v>
      </c>
      <c r="D1385" s="9" t="s">
        <v>32358</v>
      </c>
      <c r="E1385" s="8" t="s">
        <v>31679</v>
      </c>
    </row>
    <row r="1386">
      <c r="A1386" s="8" t="s">
        <v>29300</v>
      </c>
      <c r="B1386" s="8" t="s">
        <v>32359</v>
      </c>
      <c r="C1386" s="8" t="s">
        <v>30482</v>
      </c>
      <c r="D1386" s="9" t="s">
        <v>32360</v>
      </c>
      <c r="E1386" s="8" t="s">
        <v>31679</v>
      </c>
    </row>
    <row r="1387">
      <c r="A1387" s="8" t="s">
        <v>29300</v>
      </c>
      <c r="B1387" s="8" t="s">
        <v>32361</v>
      </c>
      <c r="C1387" s="8" t="s">
        <v>30484</v>
      </c>
      <c r="D1387" s="9" t="s">
        <v>32362</v>
      </c>
      <c r="E1387" s="8" t="s">
        <v>31679</v>
      </c>
    </row>
    <row r="1388">
      <c r="A1388" s="8" t="s">
        <v>29300</v>
      </c>
      <c r="B1388" s="8" t="s">
        <v>32363</v>
      </c>
      <c r="C1388" s="8" t="s">
        <v>30487</v>
      </c>
      <c r="D1388" s="9" t="s">
        <v>32364</v>
      </c>
      <c r="E1388" s="8" t="s">
        <v>31679</v>
      </c>
    </row>
    <row r="1389">
      <c r="A1389" s="8" t="s">
        <v>29300</v>
      </c>
      <c r="B1389" s="8" t="s">
        <v>32365</v>
      </c>
      <c r="C1389" s="8" t="s">
        <v>32366</v>
      </c>
      <c r="D1389" s="9" t="s">
        <v>32367</v>
      </c>
      <c r="E1389" s="8" t="s">
        <v>31679</v>
      </c>
    </row>
    <row r="1390">
      <c r="A1390" s="8" t="s">
        <v>29300</v>
      </c>
      <c r="B1390" s="8" t="s">
        <v>32368</v>
      </c>
      <c r="C1390" s="8" t="s">
        <v>32369</v>
      </c>
      <c r="D1390" s="9" t="s">
        <v>32367</v>
      </c>
      <c r="E1390" s="8" t="s">
        <v>31679</v>
      </c>
    </row>
    <row r="1391">
      <c r="A1391" s="8" t="s">
        <v>29300</v>
      </c>
      <c r="B1391" s="8" t="s">
        <v>32370</v>
      </c>
      <c r="C1391" s="8" t="s">
        <v>30491</v>
      </c>
      <c r="D1391" s="9" t="s">
        <v>32371</v>
      </c>
      <c r="E1391" s="8" t="s">
        <v>31679</v>
      </c>
    </row>
    <row r="1392">
      <c r="A1392" s="8" t="s">
        <v>29300</v>
      </c>
      <c r="B1392" s="8" t="s">
        <v>32372</v>
      </c>
      <c r="C1392" s="8" t="s">
        <v>32373</v>
      </c>
      <c r="D1392" s="9" t="s">
        <v>32374</v>
      </c>
      <c r="E1392" s="8" t="s">
        <v>31679</v>
      </c>
    </row>
    <row r="1393">
      <c r="A1393" s="8" t="s">
        <v>29300</v>
      </c>
      <c r="B1393" s="8" t="s">
        <v>32375</v>
      </c>
      <c r="C1393" s="8" t="s">
        <v>32376</v>
      </c>
      <c r="D1393" s="9" t="s">
        <v>32374</v>
      </c>
      <c r="E1393" s="8" t="s">
        <v>31679</v>
      </c>
    </row>
    <row r="1394">
      <c r="A1394" s="8" t="s">
        <v>29300</v>
      </c>
      <c r="B1394" s="8" t="s">
        <v>32377</v>
      </c>
      <c r="C1394" s="8" t="s">
        <v>30495</v>
      </c>
      <c r="D1394" s="9" t="s">
        <v>32378</v>
      </c>
      <c r="E1394" s="8" t="s">
        <v>31679</v>
      </c>
    </row>
    <row r="1395">
      <c r="A1395" s="8" t="s">
        <v>29300</v>
      </c>
      <c r="B1395" s="8" t="s">
        <v>32379</v>
      </c>
      <c r="C1395" s="8" t="s">
        <v>30498</v>
      </c>
      <c r="D1395" s="9" t="s">
        <v>32380</v>
      </c>
      <c r="E1395" s="8" t="s">
        <v>31679</v>
      </c>
    </row>
    <row r="1396">
      <c r="A1396" s="8" t="s">
        <v>29300</v>
      </c>
      <c r="B1396" s="8" t="s">
        <v>32381</v>
      </c>
      <c r="C1396" s="8" t="s">
        <v>30500</v>
      </c>
      <c r="D1396" s="9" t="s">
        <v>32382</v>
      </c>
      <c r="E1396" s="8" t="s">
        <v>31679</v>
      </c>
    </row>
    <row r="1397">
      <c r="A1397" s="8" t="s">
        <v>29300</v>
      </c>
      <c r="B1397" s="8" t="s">
        <v>32383</v>
      </c>
      <c r="C1397" s="8" t="s">
        <v>30502</v>
      </c>
      <c r="D1397" s="9" t="s">
        <v>32384</v>
      </c>
      <c r="E1397" s="8" t="s">
        <v>31679</v>
      </c>
    </row>
    <row r="1398">
      <c r="A1398" s="8" t="s">
        <v>29300</v>
      </c>
      <c r="B1398" s="8" t="s">
        <v>32385</v>
      </c>
      <c r="C1398" s="8" t="s">
        <v>30505</v>
      </c>
      <c r="D1398" s="9" t="s">
        <v>32386</v>
      </c>
      <c r="E1398" s="8" t="s">
        <v>31679</v>
      </c>
    </row>
    <row r="1399">
      <c r="A1399" s="8" t="s">
        <v>29300</v>
      </c>
      <c r="B1399" s="8" t="s">
        <v>32387</v>
      </c>
      <c r="C1399" s="8" t="s">
        <v>30507</v>
      </c>
      <c r="D1399" s="9" t="s">
        <v>32388</v>
      </c>
      <c r="E1399" s="8" t="s">
        <v>31679</v>
      </c>
    </row>
    <row r="1400">
      <c r="A1400" s="8" t="s">
        <v>29300</v>
      </c>
      <c r="B1400" s="8" t="s">
        <v>32389</v>
      </c>
      <c r="C1400" s="8" t="s">
        <v>29660</v>
      </c>
      <c r="D1400" s="9" t="s">
        <v>32390</v>
      </c>
      <c r="E1400" s="8" t="s">
        <v>31679</v>
      </c>
    </row>
    <row r="1401">
      <c r="A1401" s="8" t="s">
        <v>29300</v>
      </c>
      <c r="B1401" s="8" t="s">
        <v>32391</v>
      </c>
      <c r="C1401" s="8" t="s">
        <v>30511</v>
      </c>
      <c r="D1401" s="9" t="s">
        <v>32392</v>
      </c>
      <c r="E1401" s="8" t="s">
        <v>31679</v>
      </c>
    </row>
    <row r="1402">
      <c r="A1402" s="8" t="s">
        <v>29300</v>
      </c>
      <c r="B1402" s="8" t="s">
        <v>32393</v>
      </c>
      <c r="C1402" s="8" t="s">
        <v>30514</v>
      </c>
      <c r="D1402" s="9" t="s">
        <v>32394</v>
      </c>
      <c r="E1402" s="8" t="s">
        <v>31679</v>
      </c>
    </row>
    <row r="1403">
      <c r="A1403" s="8" t="s">
        <v>29300</v>
      </c>
      <c r="B1403" s="8" t="s">
        <v>32395</v>
      </c>
      <c r="C1403" s="8" t="s">
        <v>30516</v>
      </c>
      <c r="D1403" s="9" t="s">
        <v>32396</v>
      </c>
      <c r="E1403" s="8" t="s">
        <v>31679</v>
      </c>
    </row>
    <row r="1404">
      <c r="A1404" s="8" t="s">
        <v>29300</v>
      </c>
      <c r="B1404" s="8" t="s">
        <v>32397</v>
      </c>
      <c r="C1404" s="8" t="s">
        <v>30519</v>
      </c>
      <c r="D1404" s="9" t="s">
        <v>32398</v>
      </c>
      <c r="E1404" s="8" t="s">
        <v>31679</v>
      </c>
    </row>
    <row r="1405">
      <c r="A1405" s="8" t="s">
        <v>29300</v>
      </c>
      <c r="B1405" s="8" t="s">
        <v>32399</v>
      </c>
      <c r="C1405" s="8" t="s">
        <v>30521</v>
      </c>
      <c r="D1405" s="9" t="s">
        <v>32400</v>
      </c>
      <c r="E1405" s="8" t="s">
        <v>31679</v>
      </c>
    </row>
    <row r="1406">
      <c r="A1406" s="8" t="s">
        <v>29300</v>
      </c>
      <c r="B1406" s="8" t="s">
        <v>32401</v>
      </c>
      <c r="C1406" s="8" t="s">
        <v>30523</v>
      </c>
      <c r="D1406" s="9" t="s">
        <v>32402</v>
      </c>
      <c r="E1406" s="8" t="s">
        <v>31679</v>
      </c>
    </row>
    <row r="1407">
      <c r="A1407" s="8" t="s">
        <v>29300</v>
      </c>
      <c r="B1407" s="8" t="s">
        <v>32403</v>
      </c>
      <c r="C1407" s="8" t="s">
        <v>30526</v>
      </c>
      <c r="D1407" s="9" t="s">
        <v>32404</v>
      </c>
      <c r="E1407" s="8" t="s">
        <v>31679</v>
      </c>
    </row>
    <row r="1408">
      <c r="A1408" s="8" t="s">
        <v>29300</v>
      </c>
      <c r="B1408" s="8" t="s">
        <v>32405</v>
      </c>
      <c r="C1408" s="8" t="s">
        <v>30528</v>
      </c>
      <c r="D1408" s="9" t="s">
        <v>32406</v>
      </c>
      <c r="E1408" s="8" t="s">
        <v>31679</v>
      </c>
    </row>
    <row r="1409">
      <c r="A1409" s="8" t="s">
        <v>29300</v>
      </c>
      <c r="B1409" s="8" t="s">
        <v>32407</v>
      </c>
      <c r="C1409" s="8" t="s">
        <v>30530</v>
      </c>
      <c r="D1409" s="9" t="s">
        <v>32408</v>
      </c>
      <c r="E1409" s="8" t="s">
        <v>31679</v>
      </c>
    </row>
    <row r="1410">
      <c r="A1410" s="8" t="s">
        <v>29300</v>
      </c>
      <c r="B1410" s="8" t="s">
        <v>32409</v>
      </c>
      <c r="C1410" s="8" t="s">
        <v>32410</v>
      </c>
      <c r="D1410" s="9" t="s">
        <v>32411</v>
      </c>
      <c r="E1410" s="8" t="s">
        <v>31679</v>
      </c>
    </row>
    <row r="1411">
      <c r="A1411" s="8" t="s">
        <v>29300</v>
      </c>
      <c r="B1411" s="8" t="s">
        <v>32412</v>
      </c>
      <c r="C1411" s="8" t="s">
        <v>32413</v>
      </c>
      <c r="D1411" s="9" t="s">
        <v>32411</v>
      </c>
      <c r="E1411" s="8" t="s">
        <v>31679</v>
      </c>
    </row>
    <row r="1412">
      <c r="A1412" s="8" t="s">
        <v>29300</v>
      </c>
      <c r="B1412" s="8" t="s">
        <v>32414</v>
      </c>
      <c r="C1412" s="8" t="s">
        <v>32415</v>
      </c>
      <c r="D1412" s="9" t="s">
        <v>32411</v>
      </c>
      <c r="E1412" s="8" t="s">
        <v>31679</v>
      </c>
    </row>
    <row r="1413">
      <c r="A1413" s="8" t="s">
        <v>29300</v>
      </c>
      <c r="B1413" s="8" t="s">
        <v>32416</v>
      </c>
      <c r="C1413" s="8" t="s">
        <v>30535</v>
      </c>
      <c r="D1413" s="9" t="s">
        <v>32417</v>
      </c>
      <c r="E1413" s="8" t="s">
        <v>31679</v>
      </c>
    </row>
    <row r="1414">
      <c r="A1414" s="8" t="s">
        <v>29300</v>
      </c>
      <c r="B1414" s="8" t="s">
        <v>32418</v>
      </c>
      <c r="C1414" s="8" t="s">
        <v>30537</v>
      </c>
      <c r="D1414" s="9" t="s">
        <v>32419</v>
      </c>
      <c r="E1414" s="8" t="s">
        <v>31679</v>
      </c>
    </row>
    <row r="1415">
      <c r="A1415" s="8" t="s">
        <v>29300</v>
      </c>
      <c r="B1415" s="8" t="s">
        <v>32420</v>
      </c>
      <c r="C1415" s="8" t="s">
        <v>32421</v>
      </c>
      <c r="D1415" s="9" t="s">
        <v>32422</v>
      </c>
      <c r="E1415" s="8" t="s">
        <v>31679</v>
      </c>
    </row>
    <row r="1416">
      <c r="A1416" s="8" t="s">
        <v>29300</v>
      </c>
      <c r="B1416" s="8" t="s">
        <v>32423</v>
      </c>
      <c r="C1416" s="8" t="s">
        <v>32424</v>
      </c>
      <c r="D1416" s="9" t="s">
        <v>32422</v>
      </c>
      <c r="E1416" s="8" t="s">
        <v>31679</v>
      </c>
    </row>
    <row r="1417">
      <c r="A1417" s="8" t="s">
        <v>29300</v>
      </c>
      <c r="B1417" s="8" t="s">
        <v>32425</v>
      </c>
      <c r="C1417" s="8" t="s">
        <v>29670</v>
      </c>
      <c r="D1417" s="9" t="s">
        <v>32426</v>
      </c>
      <c r="E1417" s="8" t="s">
        <v>31679</v>
      </c>
    </row>
    <row r="1418">
      <c r="A1418" s="8" t="s">
        <v>29300</v>
      </c>
      <c r="B1418" s="8" t="s">
        <v>32427</v>
      </c>
      <c r="C1418" s="8" t="s">
        <v>32428</v>
      </c>
      <c r="D1418" s="9" t="s">
        <v>32429</v>
      </c>
      <c r="E1418" s="8" t="s">
        <v>31679</v>
      </c>
    </row>
    <row r="1419">
      <c r="A1419" s="8" t="s">
        <v>29300</v>
      </c>
      <c r="B1419" s="8" t="s">
        <v>32430</v>
      </c>
      <c r="C1419" s="8" t="s">
        <v>32431</v>
      </c>
      <c r="D1419" s="9" t="s">
        <v>32429</v>
      </c>
      <c r="E1419" s="8" t="s">
        <v>31679</v>
      </c>
    </row>
    <row r="1420">
      <c r="A1420" s="8" t="s">
        <v>29300</v>
      </c>
      <c r="B1420" s="8" t="s">
        <v>32432</v>
      </c>
      <c r="C1420" s="8" t="s">
        <v>32433</v>
      </c>
      <c r="D1420" s="9" t="s">
        <v>32429</v>
      </c>
      <c r="E1420" s="8" t="s">
        <v>31679</v>
      </c>
    </row>
    <row r="1421">
      <c r="A1421" s="8" t="s">
        <v>29300</v>
      </c>
      <c r="B1421" s="8" t="s">
        <v>32434</v>
      </c>
      <c r="C1421" s="8" t="s">
        <v>30546</v>
      </c>
      <c r="D1421" s="9" t="s">
        <v>32435</v>
      </c>
      <c r="E1421" s="8" t="s">
        <v>31679</v>
      </c>
    </row>
    <row r="1422">
      <c r="A1422" s="8" t="s">
        <v>29300</v>
      </c>
      <c r="B1422" s="8" t="s">
        <v>32436</v>
      </c>
      <c r="C1422" s="8" t="s">
        <v>30548</v>
      </c>
      <c r="D1422" s="9" t="s">
        <v>32437</v>
      </c>
      <c r="E1422" s="8" t="s">
        <v>31679</v>
      </c>
    </row>
    <row r="1423">
      <c r="A1423" s="8" t="s">
        <v>29300</v>
      </c>
      <c r="B1423" s="8" t="s">
        <v>32438</v>
      </c>
      <c r="C1423" s="8" t="s">
        <v>30550</v>
      </c>
      <c r="D1423" s="9" t="s">
        <v>32439</v>
      </c>
      <c r="E1423" s="8" t="s">
        <v>31679</v>
      </c>
    </row>
    <row r="1424">
      <c r="A1424" s="8" t="s">
        <v>29300</v>
      </c>
      <c r="B1424" s="8" t="s">
        <v>32440</v>
      </c>
      <c r="C1424" s="8" t="s">
        <v>30553</v>
      </c>
      <c r="D1424" s="9" t="s">
        <v>32441</v>
      </c>
      <c r="E1424" s="8" t="s">
        <v>31679</v>
      </c>
    </row>
    <row r="1425">
      <c r="A1425" s="8" t="s">
        <v>29300</v>
      </c>
      <c r="B1425" s="8" t="s">
        <v>32442</v>
      </c>
      <c r="C1425" s="8" t="s">
        <v>30555</v>
      </c>
      <c r="D1425" s="9" t="s">
        <v>32443</v>
      </c>
      <c r="E1425" s="8" t="s">
        <v>31679</v>
      </c>
    </row>
    <row r="1426">
      <c r="A1426" s="8" t="s">
        <v>29300</v>
      </c>
      <c r="B1426" s="8" t="s">
        <v>32444</v>
      </c>
      <c r="C1426" s="8" t="s">
        <v>30557</v>
      </c>
      <c r="D1426" s="9" t="s">
        <v>32445</v>
      </c>
      <c r="E1426" s="8" t="s">
        <v>31679</v>
      </c>
    </row>
    <row r="1427">
      <c r="A1427" s="8" t="s">
        <v>29300</v>
      </c>
      <c r="B1427" s="8" t="s">
        <v>32446</v>
      </c>
      <c r="C1427" s="8" t="s">
        <v>30560</v>
      </c>
      <c r="D1427" s="9" t="s">
        <v>32447</v>
      </c>
      <c r="E1427" s="8" t="s">
        <v>31679</v>
      </c>
    </row>
    <row r="1428">
      <c r="A1428" s="8" t="s">
        <v>29300</v>
      </c>
      <c r="B1428" s="8" t="s">
        <v>32448</v>
      </c>
      <c r="C1428" s="8" t="s">
        <v>30562</v>
      </c>
      <c r="D1428" s="9" t="s">
        <v>32449</v>
      </c>
      <c r="E1428" s="8" t="s">
        <v>31679</v>
      </c>
    </row>
    <row r="1429">
      <c r="A1429" s="8" t="s">
        <v>29300</v>
      </c>
      <c r="B1429" s="8" t="s">
        <v>32450</v>
      </c>
      <c r="C1429" s="8" t="s">
        <v>32451</v>
      </c>
      <c r="D1429" s="9" t="s">
        <v>32452</v>
      </c>
      <c r="E1429" s="8" t="s">
        <v>31679</v>
      </c>
    </row>
    <row r="1430">
      <c r="A1430" s="8" t="s">
        <v>29300</v>
      </c>
      <c r="B1430" s="8" t="s">
        <v>32453</v>
      </c>
      <c r="C1430" s="8" t="s">
        <v>32454</v>
      </c>
      <c r="D1430" s="9" t="s">
        <v>32452</v>
      </c>
      <c r="E1430" s="8" t="s">
        <v>31679</v>
      </c>
    </row>
    <row r="1431">
      <c r="A1431" s="8" t="s">
        <v>29300</v>
      </c>
      <c r="B1431" s="8" t="s">
        <v>32455</v>
      </c>
      <c r="C1431" s="8" t="s">
        <v>32456</v>
      </c>
      <c r="D1431" s="9" t="s">
        <v>32452</v>
      </c>
      <c r="E1431" s="8" t="s">
        <v>31679</v>
      </c>
    </row>
    <row r="1432">
      <c r="A1432" s="8" t="s">
        <v>29300</v>
      </c>
      <c r="B1432" s="8" t="s">
        <v>32457</v>
      </c>
      <c r="C1432" s="8" t="s">
        <v>32458</v>
      </c>
      <c r="D1432" s="9" t="s">
        <v>32452</v>
      </c>
      <c r="E1432" s="8" t="s">
        <v>31679</v>
      </c>
    </row>
    <row r="1433">
      <c r="A1433" s="8" t="s">
        <v>29300</v>
      </c>
      <c r="B1433" s="8" t="s">
        <v>32459</v>
      </c>
      <c r="C1433" s="8" t="s">
        <v>30566</v>
      </c>
      <c r="D1433" s="9" t="s">
        <v>32460</v>
      </c>
      <c r="E1433" s="8" t="s">
        <v>31679</v>
      </c>
    </row>
    <row r="1434">
      <c r="A1434" s="8" t="s">
        <v>29300</v>
      </c>
      <c r="B1434" s="8" t="s">
        <v>32461</v>
      </c>
      <c r="C1434" s="8" t="s">
        <v>30569</v>
      </c>
      <c r="D1434" s="9" t="s">
        <v>32462</v>
      </c>
      <c r="E1434" s="8" t="s">
        <v>31679</v>
      </c>
    </row>
    <row r="1435">
      <c r="A1435" s="8" t="s">
        <v>29300</v>
      </c>
      <c r="B1435" s="8" t="s">
        <v>32463</v>
      </c>
      <c r="C1435" s="8" t="s">
        <v>30571</v>
      </c>
      <c r="D1435" s="9" t="s">
        <v>32464</v>
      </c>
      <c r="E1435" s="8" t="s">
        <v>31679</v>
      </c>
    </row>
    <row r="1436">
      <c r="A1436" s="8" t="s">
        <v>29300</v>
      </c>
      <c r="B1436" s="8" t="s">
        <v>32465</v>
      </c>
      <c r="C1436" s="8" t="s">
        <v>29683</v>
      </c>
      <c r="D1436" s="9" t="s">
        <v>32466</v>
      </c>
      <c r="E1436" s="8" t="s">
        <v>31679</v>
      </c>
    </row>
    <row r="1437">
      <c r="A1437" s="8" t="s">
        <v>29300</v>
      </c>
      <c r="B1437" s="8" t="s">
        <v>32467</v>
      </c>
      <c r="C1437" s="8" t="s">
        <v>32468</v>
      </c>
      <c r="D1437" s="9" t="s">
        <v>32469</v>
      </c>
      <c r="E1437" s="8" t="s">
        <v>31679</v>
      </c>
    </row>
    <row r="1438">
      <c r="A1438" s="8" t="s">
        <v>29300</v>
      </c>
      <c r="B1438" s="8" t="s">
        <v>32470</v>
      </c>
      <c r="C1438" s="8" t="s">
        <v>32471</v>
      </c>
      <c r="D1438" s="9" t="s">
        <v>32469</v>
      </c>
      <c r="E1438" s="8" t="s">
        <v>31679</v>
      </c>
    </row>
    <row r="1439">
      <c r="A1439" s="8" t="s">
        <v>29300</v>
      </c>
      <c r="B1439" s="8" t="s">
        <v>32472</v>
      </c>
      <c r="C1439" s="8" t="s">
        <v>32473</v>
      </c>
      <c r="D1439" s="9" t="s">
        <v>32469</v>
      </c>
      <c r="E1439" s="8" t="s">
        <v>31679</v>
      </c>
    </row>
    <row r="1440">
      <c r="A1440" s="8" t="s">
        <v>29300</v>
      </c>
      <c r="B1440" s="8" t="s">
        <v>32474</v>
      </c>
      <c r="C1440" s="8" t="s">
        <v>32475</v>
      </c>
      <c r="D1440" s="9" t="s">
        <v>32469</v>
      </c>
      <c r="E1440" s="8" t="s">
        <v>31679</v>
      </c>
    </row>
    <row r="1441">
      <c r="A1441" s="8" t="s">
        <v>29300</v>
      </c>
      <c r="B1441" s="8" t="s">
        <v>32476</v>
      </c>
      <c r="C1441" s="8" t="s">
        <v>32477</v>
      </c>
      <c r="D1441" s="9" t="s">
        <v>32469</v>
      </c>
      <c r="E1441" s="8" t="s">
        <v>31679</v>
      </c>
    </row>
    <row r="1442">
      <c r="A1442" s="8" t="s">
        <v>29300</v>
      </c>
      <c r="B1442" s="8" t="s">
        <v>32478</v>
      </c>
      <c r="C1442" s="8" t="s">
        <v>32479</v>
      </c>
      <c r="D1442" s="9" t="s">
        <v>32469</v>
      </c>
      <c r="E1442" s="8" t="s">
        <v>31679</v>
      </c>
    </row>
    <row r="1443">
      <c r="A1443" s="8" t="s">
        <v>29300</v>
      </c>
      <c r="B1443" s="8" t="s">
        <v>32480</v>
      </c>
      <c r="C1443" s="8" t="s">
        <v>30577</v>
      </c>
      <c r="D1443" s="9" t="s">
        <v>32481</v>
      </c>
      <c r="E1443" s="8" t="s">
        <v>31679</v>
      </c>
    </row>
    <row r="1444">
      <c r="A1444" s="8" t="s">
        <v>29300</v>
      </c>
      <c r="B1444" s="8" t="s">
        <v>32482</v>
      </c>
      <c r="C1444" s="8" t="s">
        <v>32483</v>
      </c>
      <c r="D1444" s="9" t="s">
        <v>32484</v>
      </c>
      <c r="E1444" s="8" t="s">
        <v>31679</v>
      </c>
    </row>
    <row r="1445">
      <c r="A1445" s="8" t="s">
        <v>29300</v>
      </c>
      <c r="B1445" s="8" t="s">
        <v>32485</v>
      </c>
      <c r="C1445" s="8" t="s">
        <v>32486</v>
      </c>
      <c r="D1445" s="9" t="s">
        <v>32484</v>
      </c>
      <c r="E1445" s="8" t="s">
        <v>31679</v>
      </c>
    </row>
    <row r="1446">
      <c r="A1446" s="8" t="s">
        <v>29300</v>
      </c>
      <c r="B1446" s="8" t="s">
        <v>32487</v>
      </c>
      <c r="C1446" s="8" t="s">
        <v>32488</v>
      </c>
      <c r="D1446" s="9" t="s">
        <v>32489</v>
      </c>
      <c r="E1446" s="8" t="s">
        <v>31679</v>
      </c>
    </row>
    <row r="1447">
      <c r="A1447" s="8" t="s">
        <v>29300</v>
      </c>
      <c r="B1447" s="8" t="s">
        <v>32490</v>
      </c>
      <c r="C1447" s="8" t="s">
        <v>32491</v>
      </c>
      <c r="D1447" s="9" t="s">
        <v>32489</v>
      </c>
      <c r="E1447" s="8" t="s">
        <v>31679</v>
      </c>
    </row>
    <row r="1448">
      <c r="A1448" s="8" t="s">
        <v>29300</v>
      </c>
      <c r="B1448" s="8" t="s">
        <v>32492</v>
      </c>
      <c r="C1448" s="8" t="s">
        <v>32493</v>
      </c>
      <c r="D1448" s="9" t="s">
        <v>32494</v>
      </c>
      <c r="E1448" s="8" t="s">
        <v>31679</v>
      </c>
    </row>
    <row r="1449">
      <c r="A1449" s="8" t="s">
        <v>29300</v>
      </c>
      <c r="B1449" s="8" t="s">
        <v>32495</v>
      </c>
      <c r="C1449" s="8" t="s">
        <v>32496</v>
      </c>
      <c r="D1449" s="9" t="s">
        <v>32494</v>
      </c>
      <c r="E1449" s="8" t="s">
        <v>31679</v>
      </c>
    </row>
    <row r="1450">
      <c r="A1450" s="8" t="s">
        <v>29300</v>
      </c>
      <c r="B1450" s="8" t="s">
        <v>32497</v>
      </c>
      <c r="C1450" s="8" t="s">
        <v>32498</v>
      </c>
      <c r="D1450" s="9" t="s">
        <v>32494</v>
      </c>
      <c r="E1450" s="8" t="s">
        <v>31679</v>
      </c>
    </row>
    <row r="1451">
      <c r="A1451" s="8" t="s">
        <v>29300</v>
      </c>
      <c r="B1451" s="8" t="s">
        <v>32499</v>
      </c>
      <c r="C1451" s="8" t="s">
        <v>30587</v>
      </c>
      <c r="D1451" s="9" t="s">
        <v>32500</v>
      </c>
      <c r="E1451" s="8" t="s">
        <v>31679</v>
      </c>
    </row>
    <row r="1452">
      <c r="A1452" s="8" t="s">
        <v>29300</v>
      </c>
      <c r="B1452" s="8" t="s">
        <v>32501</v>
      </c>
      <c r="C1452" s="8" t="s">
        <v>32502</v>
      </c>
      <c r="D1452" s="9" t="s">
        <v>32503</v>
      </c>
      <c r="E1452" s="8" t="s">
        <v>31679</v>
      </c>
    </row>
    <row r="1453">
      <c r="A1453" s="8" t="s">
        <v>29300</v>
      </c>
      <c r="B1453" s="8" t="s">
        <v>32504</v>
      </c>
      <c r="C1453" s="8" t="s">
        <v>32505</v>
      </c>
      <c r="D1453" s="9" t="s">
        <v>32503</v>
      </c>
      <c r="E1453" s="8" t="s">
        <v>31679</v>
      </c>
    </row>
    <row r="1454">
      <c r="A1454" s="8" t="s">
        <v>29300</v>
      </c>
      <c r="B1454" s="8" t="s">
        <v>32506</v>
      </c>
      <c r="C1454" s="8" t="s">
        <v>32507</v>
      </c>
      <c r="D1454" s="9" t="s">
        <v>32503</v>
      </c>
      <c r="E1454" s="8" t="s">
        <v>31679</v>
      </c>
    </row>
    <row r="1455">
      <c r="A1455" s="8" t="s">
        <v>29300</v>
      </c>
      <c r="B1455" s="8" t="s">
        <v>32508</v>
      </c>
      <c r="C1455" s="8" t="s">
        <v>30591</v>
      </c>
      <c r="D1455" s="9" t="s">
        <v>32509</v>
      </c>
      <c r="E1455" s="8" t="s">
        <v>31679</v>
      </c>
    </row>
    <row r="1456">
      <c r="A1456" s="8" t="s">
        <v>29300</v>
      </c>
      <c r="B1456" s="8" t="s">
        <v>32510</v>
      </c>
      <c r="C1456" s="8" t="s">
        <v>30594</v>
      </c>
      <c r="D1456" s="9" t="s">
        <v>32511</v>
      </c>
      <c r="E1456" s="8" t="s">
        <v>31679</v>
      </c>
    </row>
    <row r="1457">
      <c r="A1457" s="8" t="s">
        <v>29300</v>
      </c>
      <c r="B1457" s="8" t="s">
        <v>32512</v>
      </c>
      <c r="C1457" s="8" t="s">
        <v>32513</v>
      </c>
      <c r="D1457" s="9" t="s">
        <v>32514</v>
      </c>
      <c r="E1457" s="8" t="s">
        <v>31679</v>
      </c>
    </row>
    <row r="1458">
      <c r="A1458" s="8" t="s">
        <v>29300</v>
      </c>
      <c r="B1458" s="8" t="s">
        <v>32515</v>
      </c>
      <c r="C1458" s="8" t="s">
        <v>32516</v>
      </c>
      <c r="D1458" s="9" t="s">
        <v>32517</v>
      </c>
      <c r="E1458" s="8" t="s">
        <v>31679</v>
      </c>
    </row>
    <row r="1459">
      <c r="A1459" s="8" t="s">
        <v>29300</v>
      </c>
      <c r="B1459" s="8" t="s">
        <v>32518</v>
      </c>
      <c r="C1459" s="8" t="s">
        <v>32519</v>
      </c>
      <c r="D1459" s="9" t="s">
        <v>32517</v>
      </c>
      <c r="E1459" s="8" t="s">
        <v>31679</v>
      </c>
    </row>
    <row r="1460">
      <c r="A1460" s="8" t="s">
        <v>29300</v>
      </c>
      <c r="B1460" s="8" t="s">
        <v>32520</v>
      </c>
      <c r="C1460" s="8" t="s">
        <v>32521</v>
      </c>
      <c r="D1460" s="9" t="s">
        <v>32522</v>
      </c>
      <c r="E1460" s="8" t="s">
        <v>31679</v>
      </c>
    </row>
    <row r="1461">
      <c r="A1461" s="8" t="s">
        <v>29300</v>
      </c>
      <c r="B1461" s="8" t="s">
        <v>32523</v>
      </c>
      <c r="C1461" s="8" t="s">
        <v>32524</v>
      </c>
      <c r="D1461" s="9" t="s">
        <v>32522</v>
      </c>
      <c r="E1461" s="8" t="s">
        <v>31679</v>
      </c>
    </row>
    <row r="1462">
      <c r="A1462" s="8" t="s">
        <v>29300</v>
      </c>
      <c r="B1462" s="8" t="s">
        <v>32525</v>
      </c>
      <c r="C1462" s="8" t="s">
        <v>32526</v>
      </c>
      <c r="D1462" s="9" t="s">
        <v>32527</v>
      </c>
      <c r="E1462" s="8" t="s">
        <v>31679</v>
      </c>
    </row>
    <row r="1463">
      <c r="A1463" s="8" t="s">
        <v>29300</v>
      </c>
      <c r="B1463" s="8" t="s">
        <v>32528</v>
      </c>
      <c r="C1463" s="8" t="s">
        <v>32529</v>
      </c>
      <c r="D1463" s="9" t="s">
        <v>32527</v>
      </c>
      <c r="E1463" s="8" t="s">
        <v>31679</v>
      </c>
    </row>
    <row r="1464">
      <c r="A1464" s="8" t="s">
        <v>29300</v>
      </c>
      <c r="B1464" s="8" t="s">
        <v>32530</v>
      </c>
      <c r="C1464" s="8" t="s">
        <v>30605</v>
      </c>
      <c r="D1464" s="9" t="s">
        <v>32531</v>
      </c>
      <c r="E1464" s="8" t="s">
        <v>31679</v>
      </c>
    </row>
    <row r="1465">
      <c r="A1465" s="8" t="s">
        <v>29300</v>
      </c>
      <c r="B1465" s="8" t="s">
        <v>32532</v>
      </c>
      <c r="C1465" s="8" t="s">
        <v>30608</v>
      </c>
      <c r="D1465" s="9" t="s">
        <v>32533</v>
      </c>
      <c r="E1465" s="8" t="s">
        <v>31679</v>
      </c>
    </row>
    <row r="1466">
      <c r="A1466" s="8" t="s">
        <v>29300</v>
      </c>
      <c r="B1466" s="8" t="s">
        <v>32534</v>
      </c>
      <c r="C1466" s="8" t="s">
        <v>32535</v>
      </c>
      <c r="D1466" s="9" t="s">
        <v>32536</v>
      </c>
      <c r="E1466" s="8" t="s">
        <v>31679</v>
      </c>
    </row>
    <row r="1467">
      <c r="A1467" s="8" t="s">
        <v>29300</v>
      </c>
      <c r="B1467" s="8" t="s">
        <v>32537</v>
      </c>
      <c r="C1467" s="8" t="s">
        <v>32538</v>
      </c>
      <c r="D1467" s="9" t="s">
        <v>32536</v>
      </c>
      <c r="E1467" s="8" t="s">
        <v>31679</v>
      </c>
    </row>
    <row r="1468">
      <c r="A1468" s="8" t="s">
        <v>29300</v>
      </c>
      <c r="B1468" s="8" t="s">
        <v>32539</v>
      </c>
      <c r="C1468" s="8" t="s">
        <v>30613</v>
      </c>
      <c r="D1468" s="9" t="s">
        <v>32540</v>
      </c>
      <c r="E1468" s="8" t="s">
        <v>31679</v>
      </c>
    </row>
    <row r="1469">
      <c r="A1469" s="8" t="s">
        <v>29300</v>
      </c>
      <c r="B1469" s="8" t="s">
        <v>32541</v>
      </c>
      <c r="C1469" s="8" t="s">
        <v>30615</v>
      </c>
      <c r="D1469" s="9" t="s">
        <v>32542</v>
      </c>
      <c r="E1469" s="8" t="s">
        <v>31679</v>
      </c>
    </row>
    <row r="1470">
      <c r="A1470" s="8" t="s">
        <v>29300</v>
      </c>
      <c r="B1470" s="8" t="s">
        <v>32543</v>
      </c>
      <c r="C1470" s="8" t="s">
        <v>32544</v>
      </c>
      <c r="D1470" s="9" t="s">
        <v>32545</v>
      </c>
      <c r="E1470" s="8" t="s">
        <v>31679</v>
      </c>
    </row>
    <row r="1471">
      <c r="A1471" s="8" t="s">
        <v>29300</v>
      </c>
      <c r="B1471" s="8" t="s">
        <v>32546</v>
      </c>
      <c r="C1471" s="8" t="s">
        <v>32547</v>
      </c>
      <c r="D1471" s="9" t="s">
        <v>32545</v>
      </c>
      <c r="E1471" s="8" t="s">
        <v>31679</v>
      </c>
    </row>
    <row r="1472">
      <c r="A1472" s="8" t="s">
        <v>29300</v>
      </c>
      <c r="B1472" s="8" t="s">
        <v>32548</v>
      </c>
      <c r="C1472" s="8" t="s">
        <v>32549</v>
      </c>
      <c r="D1472" s="9" t="s">
        <v>32545</v>
      </c>
      <c r="E1472" s="8" t="s">
        <v>31679</v>
      </c>
    </row>
    <row r="1473">
      <c r="A1473" s="8" t="s">
        <v>29300</v>
      </c>
      <c r="B1473" s="8" t="s">
        <v>32550</v>
      </c>
      <c r="C1473" s="8" t="s">
        <v>32551</v>
      </c>
      <c r="D1473" s="9" t="s">
        <v>32545</v>
      </c>
      <c r="E1473" s="8" t="s">
        <v>31679</v>
      </c>
    </row>
    <row r="1474">
      <c r="A1474" s="8" t="s">
        <v>29300</v>
      </c>
      <c r="B1474" s="8" t="s">
        <v>32552</v>
      </c>
      <c r="C1474" s="8" t="s">
        <v>30619</v>
      </c>
      <c r="D1474" s="9" t="s">
        <v>32553</v>
      </c>
      <c r="E1474" s="8" t="s">
        <v>31679</v>
      </c>
    </row>
    <row r="1475">
      <c r="A1475" s="8" t="s">
        <v>29300</v>
      </c>
      <c r="B1475" s="8" t="s">
        <v>32554</v>
      </c>
      <c r="C1475" s="8" t="s">
        <v>32555</v>
      </c>
      <c r="D1475" s="9" t="s">
        <v>32556</v>
      </c>
      <c r="E1475" s="8" t="s">
        <v>31679</v>
      </c>
    </row>
    <row r="1476">
      <c r="A1476" s="8" t="s">
        <v>29300</v>
      </c>
      <c r="B1476" s="8" t="s">
        <v>32557</v>
      </c>
      <c r="C1476" s="8" t="s">
        <v>30624</v>
      </c>
      <c r="D1476" s="9" t="s">
        <v>32558</v>
      </c>
      <c r="E1476" s="8" t="s">
        <v>31679</v>
      </c>
    </row>
    <row r="1477">
      <c r="A1477" s="8" t="s">
        <v>29300</v>
      </c>
      <c r="B1477" s="8" t="s">
        <v>32559</v>
      </c>
      <c r="C1477" s="8" t="s">
        <v>30627</v>
      </c>
      <c r="D1477" s="9" t="s">
        <v>32560</v>
      </c>
      <c r="E1477" s="8" t="s">
        <v>31679</v>
      </c>
    </row>
    <row r="1478">
      <c r="A1478" s="8" t="s">
        <v>29300</v>
      </c>
      <c r="B1478" s="8" t="s">
        <v>32561</v>
      </c>
      <c r="C1478" s="8" t="s">
        <v>30629</v>
      </c>
      <c r="D1478" s="9" t="s">
        <v>32562</v>
      </c>
      <c r="E1478" s="8" t="s">
        <v>31679</v>
      </c>
    </row>
    <row r="1479">
      <c r="A1479" s="8" t="s">
        <v>29300</v>
      </c>
      <c r="B1479" s="8" t="s">
        <v>32563</v>
      </c>
      <c r="C1479" s="8" t="s">
        <v>30631</v>
      </c>
      <c r="D1479" s="9" t="s">
        <v>32564</v>
      </c>
      <c r="E1479" s="8" t="s">
        <v>31679</v>
      </c>
    </row>
    <row r="1480">
      <c r="A1480" s="8" t="s">
        <v>29300</v>
      </c>
      <c r="B1480" s="8" t="s">
        <v>32565</v>
      </c>
      <c r="C1480" s="8" t="s">
        <v>30634</v>
      </c>
      <c r="D1480" s="9" t="s">
        <v>32566</v>
      </c>
      <c r="E1480" s="8" t="s">
        <v>31679</v>
      </c>
    </row>
    <row r="1481">
      <c r="A1481" s="8" t="s">
        <v>29300</v>
      </c>
      <c r="B1481" s="8" t="s">
        <v>32567</v>
      </c>
      <c r="C1481" s="8" t="s">
        <v>32568</v>
      </c>
      <c r="D1481" s="9" t="s">
        <v>32569</v>
      </c>
      <c r="E1481" s="8" t="s">
        <v>31679</v>
      </c>
    </row>
    <row r="1482">
      <c r="A1482" s="8" t="s">
        <v>29300</v>
      </c>
      <c r="B1482" s="8" t="s">
        <v>32570</v>
      </c>
      <c r="C1482" s="8" t="s">
        <v>32571</v>
      </c>
      <c r="D1482" s="9" t="s">
        <v>32569</v>
      </c>
      <c r="E1482" s="8" t="s">
        <v>31679</v>
      </c>
    </row>
    <row r="1483">
      <c r="A1483" s="8" t="s">
        <v>29300</v>
      </c>
      <c r="B1483" s="8" t="s">
        <v>32572</v>
      </c>
      <c r="C1483" s="8" t="s">
        <v>32573</v>
      </c>
      <c r="D1483" s="9" t="s">
        <v>32574</v>
      </c>
      <c r="E1483" s="8" t="s">
        <v>31679</v>
      </c>
    </row>
    <row r="1484">
      <c r="A1484" s="8" t="s">
        <v>29300</v>
      </c>
      <c r="B1484" s="8" t="s">
        <v>32575</v>
      </c>
      <c r="C1484" s="8" t="s">
        <v>32576</v>
      </c>
      <c r="D1484" s="9" t="s">
        <v>32574</v>
      </c>
      <c r="E1484" s="8" t="s">
        <v>31679</v>
      </c>
    </row>
    <row r="1485">
      <c r="A1485" s="8" t="s">
        <v>29300</v>
      </c>
      <c r="B1485" s="8" t="s">
        <v>32577</v>
      </c>
      <c r="C1485" s="8" t="s">
        <v>32578</v>
      </c>
      <c r="D1485" s="9" t="s">
        <v>32579</v>
      </c>
      <c r="E1485" s="8" t="s">
        <v>31679</v>
      </c>
    </row>
    <row r="1486">
      <c r="A1486" s="8" t="s">
        <v>29300</v>
      </c>
      <c r="B1486" s="8" t="s">
        <v>32580</v>
      </c>
      <c r="C1486" s="8" t="s">
        <v>32581</v>
      </c>
      <c r="D1486" s="9" t="s">
        <v>32579</v>
      </c>
      <c r="E1486" s="8" t="s">
        <v>31679</v>
      </c>
    </row>
    <row r="1487">
      <c r="A1487" s="8" t="s">
        <v>29300</v>
      </c>
      <c r="B1487" s="8" t="s">
        <v>32582</v>
      </c>
      <c r="C1487" s="8" t="s">
        <v>30643</v>
      </c>
      <c r="D1487" s="9" t="s">
        <v>32583</v>
      </c>
      <c r="E1487" s="8" t="s">
        <v>31679</v>
      </c>
    </row>
    <row r="1488">
      <c r="A1488" s="8" t="s">
        <v>29300</v>
      </c>
      <c r="B1488" s="8" t="s">
        <v>32584</v>
      </c>
      <c r="C1488" s="8" t="s">
        <v>30646</v>
      </c>
      <c r="D1488" s="9" t="s">
        <v>32585</v>
      </c>
      <c r="E1488" s="8" t="s">
        <v>31679</v>
      </c>
    </row>
    <row r="1489">
      <c r="A1489" s="8" t="s">
        <v>29300</v>
      </c>
      <c r="B1489" s="8" t="s">
        <v>32586</v>
      </c>
      <c r="C1489" s="8" t="s">
        <v>30648</v>
      </c>
      <c r="D1489" s="9" t="s">
        <v>32587</v>
      </c>
      <c r="E1489" s="8" t="s">
        <v>31679</v>
      </c>
    </row>
    <row r="1490">
      <c r="A1490" s="8" t="s">
        <v>29300</v>
      </c>
      <c r="B1490" s="8" t="s">
        <v>32588</v>
      </c>
      <c r="C1490" s="8" t="s">
        <v>32589</v>
      </c>
      <c r="D1490" s="9" t="s">
        <v>32590</v>
      </c>
      <c r="E1490" s="8" t="s">
        <v>31679</v>
      </c>
    </row>
    <row r="1491">
      <c r="A1491" s="8" t="s">
        <v>29300</v>
      </c>
      <c r="B1491" s="8" t="s">
        <v>32591</v>
      </c>
      <c r="C1491" s="8" t="s">
        <v>32592</v>
      </c>
      <c r="D1491" s="9" t="s">
        <v>32590</v>
      </c>
      <c r="E1491" s="8" t="s">
        <v>31679</v>
      </c>
    </row>
    <row r="1492">
      <c r="A1492" s="8" t="s">
        <v>29300</v>
      </c>
      <c r="B1492" s="8" t="s">
        <v>32593</v>
      </c>
      <c r="C1492" s="8" t="s">
        <v>30652</v>
      </c>
      <c r="D1492" s="9" t="s">
        <v>32594</v>
      </c>
      <c r="E1492" s="8" t="s">
        <v>31679</v>
      </c>
    </row>
    <row r="1493">
      <c r="A1493" s="8" t="s">
        <v>29300</v>
      </c>
      <c r="B1493" s="8" t="s">
        <v>32595</v>
      </c>
      <c r="C1493" s="8" t="s">
        <v>32596</v>
      </c>
      <c r="D1493" s="9" t="s">
        <v>32597</v>
      </c>
      <c r="E1493" s="8" t="s">
        <v>31679</v>
      </c>
    </row>
    <row r="1494">
      <c r="A1494" s="8" t="s">
        <v>29300</v>
      </c>
      <c r="B1494" s="8" t="s">
        <v>32598</v>
      </c>
      <c r="C1494" s="8" t="s">
        <v>32599</v>
      </c>
      <c r="D1494" s="9" t="s">
        <v>32597</v>
      </c>
      <c r="E1494" s="8" t="s">
        <v>31679</v>
      </c>
    </row>
    <row r="1495">
      <c r="A1495" s="8" t="s">
        <v>29300</v>
      </c>
      <c r="B1495" s="8" t="s">
        <v>32600</v>
      </c>
      <c r="C1495" s="8" t="s">
        <v>30657</v>
      </c>
      <c r="D1495" s="9" t="s">
        <v>32601</v>
      </c>
      <c r="E1495" s="8" t="s">
        <v>31679</v>
      </c>
    </row>
    <row r="1496">
      <c r="A1496" s="8" t="s">
        <v>29300</v>
      </c>
      <c r="B1496" s="8" t="s">
        <v>32602</v>
      </c>
      <c r="C1496" s="8" t="s">
        <v>32603</v>
      </c>
      <c r="D1496" s="9" t="s">
        <v>32604</v>
      </c>
      <c r="E1496" s="8" t="s">
        <v>31679</v>
      </c>
    </row>
    <row r="1497">
      <c r="A1497" s="8" t="s">
        <v>29300</v>
      </c>
      <c r="B1497" s="8" t="s">
        <v>32605</v>
      </c>
      <c r="C1497" s="8" t="s">
        <v>32606</v>
      </c>
      <c r="D1497" s="9" t="s">
        <v>32604</v>
      </c>
      <c r="E1497" s="8" t="s">
        <v>31679</v>
      </c>
    </row>
    <row r="1498">
      <c r="A1498" s="8" t="s">
        <v>29300</v>
      </c>
      <c r="B1498" s="8" t="s">
        <v>32607</v>
      </c>
      <c r="C1498" s="8" t="s">
        <v>32608</v>
      </c>
      <c r="D1498" s="9" t="s">
        <v>32604</v>
      </c>
      <c r="E1498" s="8" t="s">
        <v>31679</v>
      </c>
    </row>
    <row r="1499">
      <c r="A1499" s="8" t="s">
        <v>29300</v>
      </c>
      <c r="B1499" s="8" t="s">
        <v>32609</v>
      </c>
      <c r="C1499" s="8" t="s">
        <v>29715</v>
      </c>
      <c r="D1499" s="9" t="s">
        <v>32610</v>
      </c>
      <c r="E1499" s="8" t="s">
        <v>31679</v>
      </c>
    </row>
    <row r="1500">
      <c r="A1500" s="8" t="s">
        <v>29300</v>
      </c>
      <c r="B1500" s="8" t="s">
        <v>32611</v>
      </c>
      <c r="C1500" s="8" t="s">
        <v>30662</v>
      </c>
      <c r="D1500" s="9" t="s">
        <v>32612</v>
      </c>
      <c r="E1500" s="8" t="s">
        <v>31679</v>
      </c>
    </row>
    <row r="1501">
      <c r="A1501" s="8" t="s">
        <v>29300</v>
      </c>
      <c r="B1501" s="8" t="s">
        <v>32613</v>
      </c>
      <c r="C1501" s="8" t="s">
        <v>30665</v>
      </c>
      <c r="D1501" s="9" t="s">
        <v>32614</v>
      </c>
      <c r="E1501" s="8" t="s">
        <v>31679</v>
      </c>
    </row>
    <row r="1502">
      <c r="A1502" s="8" t="s">
        <v>29300</v>
      </c>
      <c r="B1502" s="8" t="s">
        <v>32615</v>
      </c>
      <c r="C1502" s="8" t="s">
        <v>32616</v>
      </c>
      <c r="D1502" s="9" t="s">
        <v>32617</v>
      </c>
      <c r="E1502" s="8" t="s">
        <v>31679</v>
      </c>
    </row>
    <row r="1503">
      <c r="A1503" s="8" t="s">
        <v>29300</v>
      </c>
      <c r="B1503" s="8" t="s">
        <v>32618</v>
      </c>
      <c r="C1503" s="8" t="s">
        <v>32619</v>
      </c>
      <c r="D1503" s="9" t="s">
        <v>32620</v>
      </c>
      <c r="E1503" s="8" t="s">
        <v>31679</v>
      </c>
    </row>
    <row r="1504">
      <c r="A1504" s="8" t="s">
        <v>29300</v>
      </c>
      <c r="B1504" s="8" t="s">
        <v>32621</v>
      </c>
      <c r="C1504" s="8" t="s">
        <v>29722</v>
      </c>
      <c r="D1504" s="9" t="s">
        <v>32622</v>
      </c>
      <c r="E1504" s="8" t="s">
        <v>31679</v>
      </c>
    </row>
    <row r="1505">
      <c r="A1505" s="8" t="s">
        <v>29300</v>
      </c>
      <c r="B1505" s="8" t="s">
        <v>32623</v>
      </c>
      <c r="C1505" s="8" t="s">
        <v>30674</v>
      </c>
      <c r="D1505" s="9" t="s">
        <v>32624</v>
      </c>
      <c r="E1505" s="8" t="s">
        <v>31679</v>
      </c>
    </row>
    <row r="1506">
      <c r="A1506" s="8" t="s">
        <v>29300</v>
      </c>
      <c r="B1506" s="8" t="s">
        <v>32625</v>
      </c>
      <c r="C1506" s="8" t="s">
        <v>30677</v>
      </c>
      <c r="D1506" s="9" t="s">
        <v>32626</v>
      </c>
      <c r="E1506" s="8" t="s">
        <v>31679</v>
      </c>
    </row>
    <row r="1507">
      <c r="A1507" s="8" t="s">
        <v>29300</v>
      </c>
      <c r="B1507" s="8" t="s">
        <v>32627</v>
      </c>
      <c r="C1507" s="8" t="s">
        <v>29726</v>
      </c>
      <c r="D1507" s="9" t="s">
        <v>32628</v>
      </c>
      <c r="E1507" s="8" t="s">
        <v>31679</v>
      </c>
    </row>
    <row r="1508">
      <c r="A1508" s="8" t="s">
        <v>29300</v>
      </c>
      <c r="B1508" s="8" t="s">
        <v>32629</v>
      </c>
      <c r="C1508" s="8" t="s">
        <v>32630</v>
      </c>
      <c r="D1508" s="9" t="s">
        <v>32631</v>
      </c>
      <c r="E1508" s="8" t="s">
        <v>31679</v>
      </c>
    </row>
    <row r="1509">
      <c r="A1509" s="8" t="s">
        <v>29300</v>
      </c>
      <c r="B1509" s="8" t="s">
        <v>32632</v>
      </c>
      <c r="C1509" s="8" t="s">
        <v>32633</v>
      </c>
      <c r="D1509" s="9" t="s">
        <v>32631</v>
      </c>
      <c r="E1509" s="8" t="s">
        <v>31679</v>
      </c>
    </row>
    <row r="1510">
      <c r="A1510" s="8" t="s">
        <v>29300</v>
      </c>
      <c r="B1510" s="8" t="s">
        <v>32634</v>
      </c>
      <c r="C1510" s="8" t="s">
        <v>29730</v>
      </c>
      <c r="D1510" s="9" t="s">
        <v>32635</v>
      </c>
      <c r="E1510" s="8" t="s">
        <v>31679</v>
      </c>
    </row>
    <row r="1511">
      <c r="A1511" s="8" t="s">
        <v>29300</v>
      </c>
      <c r="B1511" s="8" t="s">
        <v>32636</v>
      </c>
      <c r="C1511" s="8" t="s">
        <v>32637</v>
      </c>
      <c r="D1511" s="9" t="s">
        <v>32638</v>
      </c>
      <c r="E1511" s="8" t="s">
        <v>31679</v>
      </c>
    </row>
    <row r="1512">
      <c r="A1512" s="8" t="s">
        <v>29300</v>
      </c>
      <c r="B1512" s="8" t="s">
        <v>32639</v>
      </c>
      <c r="C1512" s="8" t="s">
        <v>32640</v>
      </c>
      <c r="D1512" s="9" t="s">
        <v>32638</v>
      </c>
      <c r="E1512" s="8" t="s">
        <v>31679</v>
      </c>
    </row>
    <row r="1513">
      <c r="A1513" s="8" t="s">
        <v>29300</v>
      </c>
      <c r="B1513" s="8" t="s">
        <v>32641</v>
      </c>
      <c r="C1513" s="8" t="s">
        <v>32642</v>
      </c>
      <c r="D1513" s="9" t="s">
        <v>32638</v>
      </c>
      <c r="E1513" s="8" t="s">
        <v>31679</v>
      </c>
    </row>
    <row r="1514">
      <c r="A1514" s="8" t="s">
        <v>29300</v>
      </c>
      <c r="B1514" s="8" t="s">
        <v>32643</v>
      </c>
      <c r="C1514" s="8" t="s">
        <v>30687</v>
      </c>
      <c r="D1514" s="9" t="s">
        <v>32644</v>
      </c>
      <c r="E1514" s="8" t="s">
        <v>31679</v>
      </c>
    </row>
    <row r="1515">
      <c r="A1515" s="8" t="s">
        <v>29300</v>
      </c>
      <c r="B1515" s="8" t="s">
        <v>32645</v>
      </c>
      <c r="C1515" s="8" t="s">
        <v>30690</v>
      </c>
      <c r="D1515" s="9" t="s">
        <v>32646</v>
      </c>
      <c r="E1515" s="8" t="s">
        <v>31679</v>
      </c>
    </row>
    <row r="1516">
      <c r="A1516" s="8" t="s">
        <v>29300</v>
      </c>
      <c r="B1516" s="8" t="s">
        <v>32647</v>
      </c>
      <c r="C1516" s="8" t="s">
        <v>32648</v>
      </c>
      <c r="D1516" s="9" t="s">
        <v>32646</v>
      </c>
      <c r="E1516" s="8" t="s">
        <v>31679</v>
      </c>
    </row>
    <row r="1517">
      <c r="A1517" s="8" t="s">
        <v>29300</v>
      </c>
      <c r="B1517" s="8" t="s">
        <v>32649</v>
      </c>
      <c r="C1517" s="8" t="s">
        <v>30692</v>
      </c>
      <c r="D1517" s="9" t="s">
        <v>32650</v>
      </c>
      <c r="E1517" s="8" t="s">
        <v>31679</v>
      </c>
    </row>
    <row r="1518">
      <c r="A1518" s="8" t="s">
        <v>29300</v>
      </c>
      <c r="B1518" s="8" t="s">
        <v>32651</v>
      </c>
      <c r="C1518" s="8" t="s">
        <v>30695</v>
      </c>
      <c r="D1518" s="9" t="s">
        <v>32652</v>
      </c>
      <c r="E1518" s="8" t="s">
        <v>31679</v>
      </c>
    </row>
    <row r="1519">
      <c r="A1519" s="8" t="s">
        <v>29300</v>
      </c>
      <c r="B1519" s="8" t="s">
        <v>32653</v>
      </c>
      <c r="C1519" s="8" t="s">
        <v>30697</v>
      </c>
      <c r="D1519" s="9" t="s">
        <v>32654</v>
      </c>
      <c r="E1519" s="8" t="s">
        <v>31679</v>
      </c>
    </row>
    <row r="1520">
      <c r="A1520" s="8" t="s">
        <v>29300</v>
      </c>
      <c r="B1520" s="8" t="s">
        <v>32655</v>
      </c>
      <c r="C1520" s="8" t="s">
        <v>32656</v>
      </c>
      <c r="D1520" s="9" t="s">
        <v>32657</v>
      </c>
      <c r="E1520" s="8" t="s">
        <v>31679</v>
      </c>
    </row>
    <row r="1521">
      <c r="A1521" s="8" t="s">
        <v>29300</v>
      </c>
      <c r="B1521" s="8" t="s">
        <v>32658</v>
      </c>
      <c r="C1521" s="8" t="s">
        <v>32659</v>
      </c>
      <c r="D1521" s="9" t="s">
        <v>32657</v>
      </c>
      <c r="E1521" s="8" t="s">
        <v>31679</v>
      </c>
    </row>
    <row r="1522">
      <c r="A1522" s="8" t="s">
        <v>29300</v>
      </c>
      <c r="B1522" s="8" t="s">
        <v>32660</v>
      </c>
      <c r="C1522" s="8" t="s">
        <v>32661</v>
      </c>
      <c r="D1522" s="9" t="s">
        <v>32662</v>
      </c>
      <c r="E1522" s="8" t="s">
        <v>31679</v>
      </c>
    </row>
    <row r="1523">
      <c r="A1523" s="8" t="s">
        <v>29300</v>
      </c>
      <c r="B1523" s="8" t="s">
        <v>32663</v>
      </c>
      <c r="C1523" s="8" t="s">
        <v>32664</v>
      </c>
      <c r="D1523" s="9" t="s">
        <v>32665</v>
      </c>
      <c r="E1523" s="8" t="s">
        <v>31679</v>
      </c>
    </row>
    <row r="1524">
      <c r="A1524" s="8" t="s">
        <v>29300</v>
      </c>
      <c r="B1524" s="8" t="s">
        <v>32666</v>
      </c>
      <c r="C1524" s="8" t="s">
        <v>32667</v>
      </c>
      <c r="D1524" s="9" t="s">
        <v>32665</v>
      </c>
      <c r="E1524" s="8" t="s">
        <v>31679</v>
      </c>
    </row>
    <row r="1525">
      <c r="A1525" s="8" t="s">
        <v>29300</v>
      </c>
      <c r="B1525" s="8" t="s">
        <v>32668</v>
      </c>
      <c r="C1525" s="8" t="s">
        <v>32669</v>
      </c>
      <c r="D1525" s="9" t="s">
        <v>32670</v>
      </c>
      <c r="E1525" s="8" t="s">
        <v>31679</v>
      </c>
    </row>
    <row r="1526">
      <c r="A1526" s="8" t="s">
        <v>29300</v>
      </c>
      <c r="B1526" s="8" t="s">
        <v>32671</v>
      </c>
      <c r="C1526" s="8" t="s">
        <v>32672</v>
      </c>
      <c r="D1526" s="9" t="s">
        <v>32670</v>
      </c>
      <c r="E1526" s="8" t="s">
        <v>31679</v>
      </c>
    </row>
    <row r="1527">
      <c r="A1527" s="8" t="s">
        <v>29300</v>
      </c>
      <c r="B1527" s="8" t="s">
        <v>32673</v>
      </c>
      <c r="C1527" s="8" t="s">
        <v>32674</v>
      </c>
      <c r="D1527" s="9" t="s">
        <v>32670</v>
      </c>
      <c r="E1527" s="8" t="s">
        <v>31679</v>
      </c>
    </row>
    <row r="1528">
      <c r="A1528" s="8" t="s">
        <v>29300</v>
      </c>
      <c r="B1528" s="8" t="s">
        <v>32675</v>
      </c>
      <c r="C1528" s="8" t="s">
        <v>32676</v>
      </c>
      <c r="D1528" s="9" t="s">
        <v>32677</v>
      </c>
      <c r="E1528" s="8" t="s">
        <v>31679</v>
      </c>
    </row>
    <row r="1529">
      <c r="A1529" s="8" t="s">
        <v>29300</v>
      </c>
      <c r="B1529" s="8" t="s">
        <v>32678</v>
      </c>
      <c r="C1529" s="8" t="s">
        <v>32679</v>
      </c>
      <c r="D1529" s="9" t="s">
        <v>32680</v>
      </c>
      <c r="E1529" s="8" t="s">
        <v>31679</v>
      </c>
    </row>
    <row r="1530">
      <c r="A1530" s="8" t="s">
        <v>29300</v>
      </c>
      <c r="B1530" s="8" t="s">
        <v>32681</v>
      </c>
      <c r="C1530" s="8" t="s">
        <v>32682</v>
      </c>
      <c r="D1530" s="9" t="s">
        <v>32683</v>
      </c>
      <c r="E1530" s="8" t="s">
        <v>31679</v>
      </c>
    </row>
    <row r="1531">
      <c r="A1531" s="8" t="s">
        <v>29300</v>
      </c>
      <c r="B1531" s="8" t="s">
        <v>32684</v>
      </c>
      <c r="C1531" s="8" t="s">
        <v>32685</v>
      </c>
      <c r="D1531" s="9" t="s">
        <v>32686</v>
      </c>
      <c r="E1531" s="8" t="s">
        <v>31679</v>
      </c>
    </row>
    <row r="1532">
      <c r="A1532" s="8" t="s">
        <v>29300</v>
      </c>
      <c r="B1532" s="8" t="s">
        <v>32687</v>
      </c>
      <c r="C1532" s="8" t="s">
        <v>32688</v>
      </c>
      <c r="D1532" s="9" t="s">
        <v>32686</v>
      </c>
      <c r="E1532" s="8" t="s">
        <v>31679</v>
      </c>
    </row>
    <row r="1533">
      <c r="A1533" s="8" t="s">
        <v>29300</v>
      </c>
      <c r="B1533" s="8" t="s">
        <v>32689</v>
      </c>
      <c r="C1533" s="8" t="s">
        <v>32690</v>
      </c>
      <c r="D1533" s="9" t="s">
        <v>32691</v>
      </c>
      <c r="E1533" s="8" t="s">
        <v>31679</v>
      </c>
    </row>
    <row r="1534">
      <c r="A1534" s="8" t="s">
        <v>29300</v>
      </c>
      <c r="B1534" s="8" t="s">
        <v>32692</v>
      </c>
      <c r="C1534" s="8" t="s">
        <v>32693</v>
      </c>
      <c r="D1534" s="9" t="s">
        <v>32691</v>
      </c>
      <c r="E1534" s="8" t="s">
        <v>31679</v>
      </c>
    </row>
    <row r="1535">
      <c r="A1535" s="8" t="s">
        <v>29300</v>
      </c>
      <c r="B1535" s="8" t="s">
        <v>32694</v>
      </c>
      <c r="C1535" s="8" t="s">
        <v>32695</v>
      </c>
      <c r="D1535" s="9" t="s">
        <v>32696</v>
      </c>
      <c r="E1535" s="8" t="s">
        <v>31679</v>
      </c>
    </row>
    <row r="1536">
      <c r="A1536" s="8" t="s">
        <v>29300</v>
      </c>
      <c r="B1536" s="8" t="s">
        <v>32697</v>
      </c>
      <c r="C1536" s="8" t="s">
        <v>32698</v>
      </c>
      <c r="D1536" s="9" t="s">
        <v>32696</v>
      </c>
      <c r="E1536" s="8" t="s">
        <v>31679</v>
      </c>
    </row>
    <row r="1537">
      <c r="A1537" s="8" t="s">
        <v>29300</v>
      </c>
      <c r="B1537" s="8" t="s">
        <v>32699</v>
      </c>
      <c r="C1537" s="8" t="s">
        <v>32700</v>
      </c>
      <c r="D1537" s="9" t="s">
        <v>32701</v>
      </c>
      <c r="E1537" s="8" t="s">
        <v>31679</v>
      </c>
    </row>
    <row r="1538">
      <c r="A1538" s="8" t="s">
        <v>29300</v>
      </c>
      <c r="B1538" s="8" t="s">
        <v>32702</v>
      </c>
      <c r="C1538" s="8" t="s">
        <v>32703</v>
      </c>
      <c r="D1538" s="9" t="s">
        <v>32701</v>
      </c>
      <c r="E1538" s="8" t="s">
        <v>31679</v>
      </c>
    </row>
    <row r="1539">
      <c r="A1539" s="8" t="s">
        <v>29300</v>
      </c>
      <c r="B1539" s="8" t="s">
        <v>32704</v>
      </c>
      <c r="C1539" s="8" t="s">
        <v>32705</v>
      </c>
      <c r="D1539" s="9" t="s">
        <v>32706</v>
      </c>
      <c r="E1539" s="8" t="s">
        <v>31679</v>
      </c>
    </row>
    <row r="1540">
      <c r="A1540" s="8" t="s">
        <v>29300</v>
      </c>
      <c r="B1540" s="8" t="s">
        <v>32707</v>
      </c>
      <c r="C1540" s="8" t="s">
        <v>32708</v>
      </c>
      <c r="D1540" s="9" t="s">
        <v>32709</v>
      </c>
      <c r="E1540" s="8" t="s">
        <v>31679</v>
      </c>
    </row>
    <row r="1541">
      <c r="A1541" s="8" t="s">
        <v>29300</v>
      </c>
      <c r="B1541" s="8" t="s">
        <v>32710</v>
      </c>
      <c r="C1541" s="8" t="s">
        <v>32711</v>
      </c>
      <c r="D1541" s="9" t="s">
        <v>32709</v>
      </c>
      <c r="E1541" s="8" t="s">
        <v>31679</v>
      </c>
    </row>
    <row r="1542">
      <c r="A1542" s="8" t="s">
        <v>29300</v>
      </c>
      <c r="B1542" s="8" t="s">
        <v>32712</v>
      </c>
      <c r="C1542" s="8" t="s">
        <v>32713</v>
      </c>
      <c r="D1542" s="9" t="s">
        <v>32714</v>
      </c>
      <c r="E1542" s="8" t="s">
        <v>31679</v>
      </c>
    </row>
    <row r="1543">
      <c r="A1543" s="8" t="s">
        <v>29300</v>
      </c>
      <c r="B1543" s="8" t="s">
        <v>32715</v>
      </c>
      <c r="C1543" s="8" t="s">
        <v>32716</v>
      </c>
      <c r="D1543" s="9" t="s">
        <v>32717</v>
      </c>
      <c r="E1543" s="8" t="s">
        <v>31679</v>
      </c>
    </row>
    <row r="1544">
      <c r="A1544" s="8" t="s">
        <v>29300</v>
      </c>
      <c r="B1544" s="8" t="s">
        <v>32718</v>
      </c>
      <c r="C1544" s="8" t="s">
        <v>32719</v>
      </c>
      <c r="D1544" s="9" t="s">
        <v>32717</v>
      </c>
      <c r="E1544" s="8" t="s">
        <v>31679</v>
      </c>
    </row>
    <row r="1545">
      <c r="A1545" s="8" t="s">
        <v>29300</v>
      </c>
      <c r="B1545" s="8" t="s">
        <v>32720</v>
      </c>
      <c r="C1545" s="8" t="s">
        <v>32721</v>
      </c>
      <c r="D1545" s="9" t="s">
        <v>32722</v>
      </c>
      <c r="E1545" s="8" t="s">
        <v>31679</v>
      </c>
    </row>
    <row r="1546">
      <c r="A1546" s="8" t="s">
        <v>29300</v>
      </c>
      <c r="B1546" s="8" t="s">
        <v>32723</v>
      </c>
      <c r="C1546" s="8" t="s">
        <v>32724</v>
      </c>
      <c r="D1546" s="9" t="s">
        <v>32725</v>
      </c>
      <c r="E1546" s="8" t="s">
        <v>31679</v>
      </c>
    </row>
    <row r="1547">
      <c r="A1547" s="8" t="s">
        <v>29300</v>
      </c>
      <c r="B1547" s="8" t="s">
        <v>32726</v>
      </c>
      <c r="C1547" s="8" t="s">
        <v>32727</v>
      </c>
      <c r="D1547" s="9" t="s">
        <v>32728</v>
      </c>
      <c r="E1547" s="8" t="s">
        <v>31679</v>
      </c>
    </row>
    <row r="1548">
      <c r="A1548" s="8" t="s">
        <v>29300</v>
      </c>
      <c r="B1548" s="8" t="s">
        <v>32729</v>
      </c>
      <c r="C1548" s="8" t="s">
        <v>32730</v>
      </c>
      <c r="D1548" s="9" t="s">
        <v>32731</v>
      </c>
      <c r="E1548" s="8" t="s">
        <v>31679</v>
      </c>
    </row>
    <row r="1549">
      <c r="A1549" s="8" t="s">
        <v>29300</v>
      </c>
      <c r="B1549" s="8" t="s">
        <v>32732</v>
      </c>
      <c r="C1549" s="8" t="s">
        <v>32733</v>
      </c>
      <c r="D1549" s="9" t="s">
        <v>32734</v>
      </c>
      <c r="E1549" s="8" t="s">
        <v>31679</v>
      </c>
    </row>
    <row r="1550">
      <c r="A1550" s="8" t="s">
        <v>29300</v>
      </c>
      <c r="B1550" s="8" t="s">
        <v>32735</v>
      </c>
      <c r="C1550" s="8" t="s">
        <v>32736</v>
      </c>
      <c r="D1550" s="9" t="s">
        <v>32737</v>
      </c>
      <c r="E1550" s="8" t="s">
        <v>31679</v>
      </c>
    </row>
    <row r="1551">
      <c r="A1551" s="8" t="s">
        <v>29300</v>
      </c>
      <c r="B1551" s="8" t="s">
        <v>32738</v>
      </c>
      <c r="C1551" s="8" t="s">
        <v>32739</v>
      </c>
      <c r="D1551" s="9" t="s">
        <v>32740</v>
      </c>
      <c r="E1551" s="8" t="s">
        <v>31679</v>
      </c>
    </row>
    <row r="1552">
      <c r="A1552" s="8" t="s">
        <v>29300</v>
      </c>
      <c r="B1552" s="8" t="s">
        <v>32741</v>
      </c>
      <c r="C1552" s="8" t="s">
        <v>32742</v>
      </c>
      <c r="D1552" s="9" t="s">
        <v>32743</v>
      </c>
      <c r="E1552" s="8" t="s">
        <v>31679</v>
      </c>
    </row>
    <row r="1553">
      <c r="A1553" s="8" t="s">
        <v>29300</v>
      </c>
      <c r="B1553" s="8" t="s">
        <v>32744</v>
      </c>
      <c r="C1553" s="8" t="s">
        <v>32745</v>
      </c>
      <c r="D1553" s="9" t="s">
        <v>32746</v>
      </c>
      <c r="E1553" s="8" t="s">
        <v>31679</v>
      </c>
    </row>
    <row r="1554">
      <c r="A1554" s="8" t="s">
        <v>29300</v>
      </c>
      <c r="B1554" s="8" t="s">
        <v>32747</v>
      </c>
      <c r="C1554" s="8" t="s">
        <v>32748</v>
      </c>
      <c r="D1554" s="9" t="s">
        <v>32749</v>
      </c>
      <c r="E1554" s="8" t="s">
        <v>31679</v>
      </c>
    </row>
    <row r="1555">
      <c r="A1555" s="8" t="s">
        <v>29300</v>
      </c>
      <c r="B1555" s="8" t="s">
        <v>32750</v>
      </c>
      <c r="C1555" s="8" t="s">
        <v>32751</v>
      </c>
      <c r="D1555" s="9" t="s">
        <v>32752</v>
      </c>
      <c r="E1555" s="8" t="s">
        <v>31679</v>
      </c>
    </row>
    <row r="1556">
      <c r="A1556" s="8" t="s">
        <v>29300</v>
      </c>
      <c r="B1556" s="8" t="s">
        <v>32753</v>
      </c>
      <c r="C1556" s="8" t="s">
        <v>32754</v>
      </c>
      <c r="D1556" s="9" t="s">
        <v>32755</v>
      </c>
      <c r="E1556" s="8" t="s">
        <v>31679</v>
      </c>
    </row>
    <row r="1557">
      <c r="A1557" s="8" t="s">
        <v>29300</v>
      </c>
      <c r="B1557" s="8" t="s">
        <v>32756</v>
      </c>
      <c r="C1557" s="8" t="s">
        <v>32757</v>
      </c>
      <c r="D1557" s="9" t="s">
        <v>32758</v>
      </c>
      <c r="E1557" s="8" t="s">
        <v>31679</v>
      </c>
    </row>
    <row r="1558">
      <c r="A1558" s="8" t="s">
        <v>29300</v>
      </c>
      <c r="B1558" s="8" t="s">
        <v>32759</v>
      </c>
      <c r="C1558" s="8" t="s">
        <v>32760</v>
      </c>
      <c r="D1558" s="9" t="s">
        <v>32761</v>
      </c>
      <c r="E1558" s="8" t="s">
        <v>31679</v>
      </c>
    </row>
    <row r="1559">
      <c r="A1559" s="8" t="s">
        <v>29300</v>
      </c>
      <c r="B1559" s="8" t="s">
        <v>32762</v>
      </c>
      <c r="C1559" s="8" t="s">
        <v>32763</v>
      </c>
      <c r="D1559" s="9" t="s">
        <v>32764</v>
      </c>
      <c r="E1559" s="8" t="s">
        <v>31679</v>
      </c>
    </row>
    <row r="1560">
      <c r="A1560" s="8" t="s">
        <v>29300</v>
      </c>
      <c r="B1560" s="8" t="s">
        <v>32765</v>
      </c>
      <c r="C1560" s="8" t="s">
        <v>29758</v>
      </c>
      <c r="D1560" s="9" t="s">
        <v>32766</v>
      </c>
      <c r="E1560" s="8" t="s">
        <v>31679</v>
      </c>
    </row>
    <row r="1561">
      <c r="A1561" s="8" t="s">
        <v>29300</v>
      </c>
      <c r="B1561" s="8" t="s">
        <v>32767</v>
      </c>
      <c r="C1561" s="8" t="s">
        <v>32768</v>
      </c>
      <c r="D1561" s="9" t="s">
        <v>32766</v>
      </c>
      <c r="E1561" s="8" t="s">
        <v>31679</v>
      </c>
    </row>
    <row r="1562">
      <c r="A1562" s="8" t="s">
        <v>29300</v>
      </c>
      <c r="B1562" s="8" t="s">
        <v>32769</v>
      </c>
      <c r="C1562" s="8" t="s">
        <v>32770</v>
      </c>
      <c r="D1562" s="9" t="s">
        <v>32766</v>
      </c>
      <c r="E1562" s="8" t="s">
        <v>31679</v>
      </c>
    </row>
    <row r="1563">
      <c r="A1563" s="8" t="s">
        <v>29300</v>
      </c>
      <c r="B1563" s="8" t="s">
        <v>32771</v>
      </c>
      <c r="C1563" s="8" t="s">
        <v>29761</v>
      </c>
      <c r="D1563" s="9" t="s">
        <v>32772</v>
      </c>
      <c r="E1563" s="8" t="s">
        <v>31679</v>
      </c>
    </row>
    <row r="1564">
      <c r="A1564" s="8" t="s">
        <v>29300</v>
      </c>
      <c r="B1564" s="8" t="s">
        <v>32773</v>
      </c>
      <c r="C1564" s="8" t="s">
        <v>32774</v>
      </c>
      <c r="D1564" s="9" t="s">
        <v>32772</v>
      </c>
      <c r="E1564" s="8" t="s">
        <v>31679</v>
      </c>
    </row>
    <row r="1565">
      <c r="A1565" s="8" t="s">
        <v>29300</v>
      </c>
      <c r="B1565" s="8" t="s">
        <v>32775</v>
      </c>
      <c r="C1565" s="8" t="s">
        <v>32776</v>
      </c>
      <c r="D1565" s="9" t="s">
        <v>32777</v>
      </c>
      <c r="E1565" s="8" t="s">
        <v>31679</v>
      </c>
    </row>
    <row r="1566">
      <c r="A1566" s="8" t="s">
        <v>29300</v>
      </c>
      <c r="B1566" s="8" t="s">
        <v>32778</v>
      </c>
      <c r="C1566" s="8" t="s">
        <v>32779</v>
      </c>
      <c r="D1566" s="9" t="s">
        <v>32777</v>
      </c>
      <c r="E1566" s="8" t="s">
        <v>31679</v>
      </c>
    </row>
    <row r="1567">
      <c r="A1567" s="8" t="s">
        <v>29300</v>
      </c>
      <c r="B1567" s="8" t="s">
        <v>32780</v>
      </c>
      <c r="C1567" s="8" t="s">
        <v>32781</v>
      </c>
      <c r="D1567" s="9" t="s">
        <v>32777</v>
      </c>
      <c r="E1567" s="8" t="s">
        <v>31679</v>
      </c>
    </row>
    <row r="1568">
      <c r="A1568" s="8" t="s">
        <v>29300</v>
      </c>
      <c r="B1568" s="8" t="s">
        <v>32782</v>
      </c>
      <c r="C1568" s="8" t="s">
        <v>30771</v>
      </c>
      <c r="D1568" s="9" t="s">
        <v>32783</v>
      </c>
      <c r="E1568" s="8" t="s">
        <v>31679</v>
      </c>
    </row>
    <row r="1569">
      <c r="A1569" s="8" t="s">
        <v>29300</v>
      </c>
      <c r="B1569" s="8" t="s">
        <v>32784</v>
      </c>
      <c r="C1569" s="8" t="s">
        <v>30774</v>
      </c>
      <c r="D1569" s="9" t="s">
        <v>32785</v>
      </c>
      <c r="E1569" s="8" t="s">
        <v>31679</v>
      </c>
    </row>
    <row r="1570">
      <c r="A1570" s="8" t="s">
        <v>29300</v>
      </c>
      <c r="B1570" s="8" t="s">
        <v>32786</v>
      </c>
      <c r="C1570" s="8" t="s">
        <v>30776</v>
      </c>
      <c r="D1570" s="9" t="s">
        <v>32787</v>
      </c>
      <c r="E1570" s="8" t="s">
        <v>31679</v>
      </c>
    </row>
    <row r="1571">
      <c r="A1571" s="8" t="s">
        <v>29300</v>
      </c>
      <c r="B1571" s="8" t="s">
        <v>32788</v>
      </c>
      <c r="C1571" s="8" t="s">
        <v>30778</v>
      </c>
      <c r="D1571" s="9" t="s">
        <v>32789</v>
      </c>
      <c r="E1571" s="8" t="s">
        <v>31679</v>
      </c>
    </row>
    <row r="1572">
      <c r="A1572" s="8" t="s">
        <v>29300</v>
      </c>
      <c r="B1572" s="8" t="s">
        <v>32790</v>
      </c>
      <c r="C1572" s="8" t="s">
        <v>30780</v>
      </c>
      <c r="D1572" s="9" t="s">
        <v>32791</v>
      </c>
      <c r="E1572" s="8" t="s">
        <v>31679</v>
      </c>
    </row>
    <row r="1573">
      <c r="A1573" s="8" t="s">
        <v>29300</v>
      </c>
      <c r="B1573" s="8" t="s">
        <v>32792</v>
      </c>
      <c r="C1573" s="8" t="s">
        <v>32793</v>
      </c>
      <c r="D1573" s="9" t="s">
        <v>32794</v>
      </c>
      <c r="E1573" s="8" t="s">
        <v>31679</v>
      </c>
    </row>
    <row r="1574">
      <c r="A1574" s="8" t="s">
        <v>29300</v>
      </c>
      <c r="B1574" s="8" t="s">
        <v>32795</v>
      </c>
      <c r="C1574" s="8" t="s">
        <v>32796</v>
      </c>
      <c r="D1574" s="9" t="s">
        <v>32794</v>
      </c>
      <c r="E1574" s="8" t="s">
        <v>31679</v>
      </c>
    </row>
    <row r="1575">
      <c r="A1575" s="8" t="s">
        <v>29300</v>
      </c>
      <c r="B1575" s="8" t="s">
        <v>32797</v>
      </c>
      <c r="C1575" s="8" t="s">
        <v>29767</v>
      </c>
      <c r="D1575" s="9" t="s">
        <v>32798</v>
      </c>
      <c r="E1575" s="8" t="s">
        <v>31679</v>
      </c>
    </row>
    <row r="1576">
      <c r="A1576" s="8" t="s">
        <v>29300</v>
      </c>
      <c r="B1576" s="8" t="s">
        <v>32799</v>
      </c>
      <c r="C1576" s="8" t="s">
        <v>32800</v>
      </c>
      <c r="D1576" s="9" t="s">
        <v>32801</v>
      </c>
      <c r="E1576" s="8" t="s">
        <v>31679</v>
      </c>
    </row>
    <row r="1577">
      <c r="A1577" s="8" t="s">
        <v>29300</v>
      </c>
      <c r="B1577" s="8" t="s">
        <v>32802</v>
      </c>
      <c r="C1577" s="8" t="s">
        <v>32803</v>
      </c>
      <c r="D1577" s="9" t="s">
        <v>32801</v>
      </c>
      <c r="E1577" s="8" t="s">
        <v>31679</v>
      </c>
    </row>
    <row r="1578">
      <c r="A1578" s="8" t="s">
        <v>29300</v>
      </c>
      <c r="B1578" s="8" t="s">
        <v>32804</v>
      </c>
      <c r="C1578" s="8" t="s">
        <v>30789</v>
      </c>
      <c r="D1578" s="9" t="s">
        <v>32805</v>
      </c>
      <c r="E1578" s="8" t="s">
        <v>31679</v>
      </c>
    </row>
    <row r="1579">
      <c r="A1579" s="8" t="s">
        <v>29300</v>
      </c>
      <c r="B1579" s="8" t="s">
        <v>32806</v>
      </c>
      <c r="C1579" s="8" t="s">
        <v>30791</v>
      </c>
      <c r="D1579" s="9" t="s">
        <v>32807</v>
      </c>
      <c r="E1579" s="8" t="s">
        <v>31679</v>
      </c>
    </row>
    <row r="1580">
      <c r="A1580" s="8" t="s">
        <v>29300</v>
      </c>
      <c r="B1580" s="8" t="s">
        <v>32808</v>
      </c>
      <c r="C1580" s="8" t="s">
        <v>30794</v>
      </c>
      <c r="D1580" s="9" t="s">
        <v>32809</v>
      </c>
      <c r="E1580" s="8" t="s">
        <v>31679</v>
      </c>
    </row>
    <row r="1581">
      <c r="A1581" s="8" t="s">
        <v>29300</v>
      </c>
      <c r="B1581" s="8" t="s">
        <v>32810</v>
      </c>
      <c r="C1581" s="8" t="s">
        <v>29774</v>
      </c>
      <c r="D1581" s="9" t="s">
        <v>32811</v>
      </c>
      <c r="E1581" s="8" t="s">
        <v>31679</v>
      </c>
    </row>
    <row r="1582">
      <c r="A1582" s="8" t="s">
        <v>29300</v>
      </c>
      <c r="B1582" s="8" t="s">
        <v>32812</v>
      </c>
      <c r="C1582" s="8" t="s">
        <v>30798</v>
      </c>
      <c r="D1582" s="9" t="s">
        <v>32813</v>
      </c>
      <c r="E1582" s="8" t="s">
        <v>31679</v>
      </c>
    </row>
    <row r="1583">
      <c r="A1583" s="8" t="s">
        <v>29300</v>
      </c>
      <c r="B1583" s="8" t="s">
        <v>32814</v>
      </c>
      <c r="C1583" s="8" t="s">
        <v>29776</v>
      </c>
      <c r="D1583" s="9" t="s">
        <v>32815</v>
      </c>
      <c r="E1583" s="8" t="s">
        <v>31679</v>
      </c>
    </row>
    <row r="1584">
      <c r="A1584" s="8" t="s">
        <v>29300</v>
      </c>
      <c r="B1584" s="8" t="s">
        <v>32816</v>
      </c>
      <c r="C1584" s="8" t="s">
        <v>30802</v>
      </c>
      <c r="D1584" s="9" t="s">
        <v>32817</v>
      </c>
      <c r="E1584" s="8" t="s">
        <v>31679</v>
      </c>
    </row>
    <row r="1585">
      <c r="A1585" s="8" t="s">
        <v>29300</v>
      </c>
      <c r="B1585" s="8" t="s">
        <v>32818</v>
      </c>
      <c r="C1585" s="8" t="s">
        <v>32819</v>
      </c>
      <c r="D1585" s="9" t="s">
        <v>32817</v>
      </c>
      <c r="E1585" s="8" t="s">
        <v>31679</v>
      </c>
    </row>
    <row r="1586">
      <c r="A1586" s="8" t="s">
        <v>29300</v>
      </c>
      <c r="B1586" s="8" t="s">
        <v>32820</v>
      </c>
      <c r="C1586" s="8" t="s">
        <v>32821</v>
      </c>
      <c r="D1586" s="9" t="s">
        <v>32822</v>
      </c>
      <c r="E1586" s="8" t="s">
        <v>31679</v>
      </c>
    </row>
    <row r="1587">
      <c r="A1587" s="8" t="s">
        <v>29300</v>
      </c>
      <c r="B1587" s="8" t="s">
        <v>32823</v>
      </c>
      <c r="C1587" s="8" t="s">
        <v>29778</v>
      </c>
      <c r="D1587" s="9" t="s">
        <v>32824</v>
      </c>
      <c r="E1587" s="8" t="s">
        <v>31679</v>
      </c>
    </row>
    <row r="1588">
      <c r="A1588" s="8" t="s">
        <v>29300</v>
      </c>
      <c r="B1588" s="8" t="s">
        <v>32825</v>
      </c>
      <c r="C1588" s="8" t="s">
        <v>30808</v>
      </c>
      <c r="D1588" s="9" t="s">
        <v>32826</v>
      </c>
      <c r="E1588" s="8" t="s">
        <v>31679</v>
      </c>
    </row>
    <row r="1589">
      <c r="A1589" s="8" t="s">
        <v>29300</v>
      </c>
      <c r="B1589" s="8" t="s">
        <v>32827</v>
      </c>
      <c r="C1589" s="8" t="s">
        <v>30811</v>
      </c>
      <c r="D1589" s="9" t="s">
        <v>32828</v>
      </c>
      <c r="E1589" s="8" t="s">
        <v>31679</v>
      </c>
    </row>
    <row r="1590">
      <c r="A1590" s="8" t="s">
        <v>29300</v>
      </c>
      <c r="B1590" s="8" t="s">
        <v>32829</v>
      </c>
      <c r="C1590" s="8" t="s">
        <v>30813</v>
      </c>
      <c r="D1590" s="9" t="s">
        <v>32830</v>
      </c>
      <c r="E1590" s="8" t="s">
        <v>31679</v>
      </c>
    </row>
    <row r="1591">
      <c r="A1591" s="8" t="s">
        <v>29300</v>
      </c>
      <c r="B1591" s="8" t="s">
        <v>32831</v>
      </c>
      <c r="C1591" s="8" t="s">
        <v>30815</v>
      </c>
      <c r="D1591" s="9" t="s">
        <v>32832</v>
      </c>
      <c r="E1591" s="8" t="s">
        <v>31679</v>
      </c>
    </row>
    <row r="1592">
      <c r="A1592" s="8" t="s">
        <v>29300</v>
      </c>
      <c r="B1592" s="8" t="s">
        <v>32833</v>
      </c>
      <c r="C1592" s="8" t="s">
        <v>32834</v>
      </c>
      <c r="D1592" s="9" t="s">
        <v>32835</v>
      </c>
      <c r="E1592" s="8" t="s">
        <v>31679</v>
      </c>
    </row>
    <row r="1593">
      <c r="A1593" s="8" t="s">
        <v>29300</v>
      </c>
      <c r="B1593" s="8" t="s">
        <v>32836</v>
      </c>
      <c r="C1593" s="8" t="s">
        <v>32837</v>
      </c>
      <c r="D1593" s="9" t="s">
        <v>32835</v>
      </c>
      <c r="E1593" s="8" t="s">
        <v>31679</v>
      </c>
    </row>
    <row r="1594">
      <c r="A1594" s="8" t="s">
        <v>29300</v>
      </c>
      <c r="B1594" s="8" t="s">
        <v>32838</v>
      </c>
      <c r="C1594" s="8" t="s">
        <v>32839</v>
      </c>
      <c r="D1594" s="9" t="s">
        <v>32835</v>
      </c>
      <c r="E1594" s="8" t="s">
        <v>31679</v>
      </c>
    </row>
    <row r="1595">
      <c r="A1595" s="8" t="s">
        <v>29300</v>
      </c>
      <c r="B1595" s="8" t="s">
        <v>32840</v>
      </c>
      <c r="C1595" s="8" t="s">
        <v>30820</v>
      </c>
      <c r="D1595" s="9" t="s">
        <v>32841</v>
      </c>
      <c r="E1595" s="8" t="s">
        <v>31679</v>
      </c>
    </row>
    <row r="1596">
      <c r="A1596" s="8" t="s">
        <v>29300</v>
      </c>
      <c r="B1596" s="8" t="s">
        <v>32842</v>
      </c>
      <c r="C1596" s="8" t="s">
        <v>32843</v>
      </c>
      <c r="D1596" s="9" t="s">
        <v>32844</v>
      </c>
      <c r="E1596" s="8" t="s">
        <v>31679</v>
      </c>
    </row>
    <row r="1597">
      <c r="A1597" s="8" t="s">
        <v>29300</v>
      </c>
      <c r="B1597" s="8" t="s">
        <v>32845</v>
      </c>
      <c r="C1597" s="8" t="s">
        <v>29787</v>
      </c>
      <c r="D1597" s="9" t="s">
        <v>32846</v>
      </c>
      <c r="E1597" s="8" t="s">
        <v>31679</v>
      </c>
    </row>
    <row r="1598">
      <c r="A1598" s="8" t="s">
        <v>29300</v>
      </c>
      <c r="B1598" s="8" t="s">
        <v>32847</v>
      </c>
      <c r="C1598" s="8" t="s">
        <v>32848</v>
      </c>
      <c r="D1598" s="9" t="s">
        <v>32849</v>
      </c>
      <c r="E1598" s="8" t="s">
        <v>31679</v>
      </c>
    </row>
    <row r="1599">
      <c r="A1599" s="8" t="s">
        <v>29300</v>
      </c>
      <c r="B1599" s="8" t="s">
        <v>32850</v>
      </c>
      <c r="C1599" s="8" t="s">
        <v>32851</v>
      </c>
      <c r="D1599" s="9" t="s">
        <v>32849</v>
      </c>
      <c r="E1599" s="8" t="s">
        <v>31679</v>
      </c>
    </row>
    <row r="1600">
      <c r="A1600" s="8" t="s">
        <v>29300</v>
      </c>
      <c r="B1600" s="8" t="s">
        <v>32852</v>
      </c>
      <c r="C1600" s="8" t="s">
        <v>32853</v>
      </c>
      <c r="D1600" s="9" t="s">
        <v>32849</v>
      </c>
      <c r="E1600" s="8" t="s">
        <v>31679</v>
      </c>
    </row>
    <row r="1601">
      <c r="A1601" s="8" t="s">
        <v>29300</v>
      </c>
      <c r="B1601" s="8" t="s">
        <v>32854</v>
      </c>
      <c r="C1601" s="8" t="s">
        <v>32855</v>
      </c>
      <c r="D1601" s="9" t="s">
        <v>32849</v>
      </c>
      <c r="E1601" s="8" t="s">
        <v>31679</v>
      </c>
    </row>
    <row r="1602">
      <c r="A1602" s="8" t="s">
        <v>29300</v>
      </c>
      <c r="B1602" s="8" t="s">
        <v>32856</v>
      </c>
      <c r="C1602" s="8" t="s">
        <v>32857</v>
      </c>
      <c r="D1602" s="9" t="s">
        <v>32858</v>
      </c>
      <c r="E1602" s="8" t="s">
        <v>31679</v>
      </c>
    </row>
    <row r="1603">
      <c r="A1603" s="8" t="s">
        <v>29300</v>
      </c>
      <c r="B1603" s="8" t="s">
        <v>32859</v>
      </c>
      <c r="C1603" s="8" t="s">
        <v>32860</v>
      </c>
      <c r="D1603" s="9" t="s">
        <v>32858</v>
      </c>
      <c r="E1603" s="8" t="s">
        <v>31679</v>
      </c>
    </row>
    <row r="1604">
      <c r="A1604" s="8" t="s">
        <v>29300</v>
      </c>
      <c r="B1604" s="8" t="s">
        <v>32861</v>
      </c>
      <c r="C1604" s="8" t="s">
        <v>32862</v>
      </c>
      <c r="D1604" s="9" t="s">
        <v>32858</v>
      </c>
      <c r="E1604" s="8" t="s">
        <v>31679</v>
      </c>
    </row>
    <row r="1605">
      <c r="A1605" s="8" t="s">
        <v>29300</v>
      </c>
      <c r="B1605" s="8" t="s">
        <v>32863</v>
      </c>
      <c r="C1605" s="8" t="s">
        <v>32864</v>
      </c>
      <c r="D1605" s="9" t="s">
        <v>32858</v>
      </c>
      <c r="E1605" s="8" t="s">
        <v>31679</v>
      </c>
    </row>
    <row r="1606">
      <c r="A1606" s="8" t="s">
        <v>29300</v>
      </c>
      <c r="B1606" s="8" t="s">
        <v>32865</v>
      </c>
      <c r="C1606" s="8" t="s">
        <v>32866</v>
      </c>
      <c r="D1606" s="9" t="s">
        <v>32858</v>
      </c>
      <c r="E1606" s="8" t="s">
        <v>31679</v>
      </c>
    </row>
    <row r="1607">
      <c r="A1607" s="8" t="s">
        <v>29300</v>
      </c>
      <c r="B1607" s="8" t="s">
        <v>32867</v>
      </c>
      <c r="C1607" s="8" t="s">
        <v>32868</v>
      </c>
      <c r="D1607" s="9" t="s">
        <v>32858</v>
      </c>
      <c r="E1607" s="8" t="s">
        <v>31679</v>
      </c>
    </row>
    <row r="1608">
      <c r="A1608" s="8" t="s">
        <v>29300</v>
      </c>
      <c r="B1608" s="8" t="s">
        <v>32869</v>
      </c>
      <c r="C1608" s="8" t="s">
        <v>32870</v>
      </c>
      <c r="D1608" s="9" t="s">
        <v>32858</v>
      </c>
      <c r="E1608" s="8" t="s">
        <v>31679</v>
      </c>
    </row>
    <row r="1609">
      <c r="A1609" s="8" t="s">
        <v>29300</v>
      </c>
      <c r="B1609" s="8" t="s">
        <v>32871</v>
      </c>
      <c r="C1609" s="8" t="s">
        <v>32872</v>
      </c>
      <c r="D1609" s="9" t="s">
        <v>32858</v>
      </c>
      <c r="E1609" s="8" t="s">
        <v>31679</v>
      </c>
    </row>
    <row r="1610">
      <c r="A1610" s="8" t="s">
        <v>29300</v>
      </c>
      <c r="B1610" s="8" t="s">
        <v>32873</v>
      </c>
      <c r="C1610" s="8" t="s">
        <v>30830</v>
      </c>
      <c r="D1610" s="9" t="s">
        <v>32874</v>
      </c>
      <c r="E1610" s="8" t="s">
        <v>31679</v>
      </c>
    </row>
    <row r="1611">
      <c r="A1611" s="8" t="s">
        <v>29300</v>
      </c>
      <c r="B1611" s="8" t="s">
        <v>32875</v>
      </c>
      <c r="C1611" s="8" t="s">
        <v>32876</v>
      </c>
      <c r="D1611" s="9" t="s">
        <v>32877</v>
      </c>
      <c r="E1611" s="8" t="s">
        <v>31679</v>
      </c>
    </row>
    <row r="1612">
      <c r="A1612" s="8" t="s">
        <v>29300</v>
      </c>
      <c r="B1612" s="8" t="s">
        <v>32878</v>
      </c>
      <c r="C1612" s="8" t="s">
        <v>32879</v>
      </c>
      <c r="D1612" s="9" t="s">
        <v>32877</v>
      </c>
      <c r="E1612" s="8" t="s">
        <v>31679</v>
      </c>
    </row>
    <row r="1613">
      <c r="A1613" s="8" t="s">
        <v>29300</v>
      </c>
      <c r="B1613" s="8" t="s">
        <v>32880</v>
      </c>
      <c r="C1613" s="8" t="s">
        <v>32881</v>
      </c>
      <c r="D1613" s="9" t="s">
        <v>32882</v>
      </c>
      <c r="E1613" s="8" t="s">
        <v>31679</v>
      </c>
    </row>
    <row r="1614">
      <c r="A1614" s="8" t="s">
        <v>29300</v>
      </c>
      <c r="B1614" s="8" t="s">
        <v>32883</v>
      </c>
      <c r="C1614" s="8" t="s">
        <v>32884</v>
      </c>
      <c r="D1614" s="9" t="s">
        <v>32882</v>
      </c>
      <c r="E1614" s="8" t="s">
        <v>31679</v>
      </c>
    </row>
    <row r="1615">
      <c r="A1615" s="8" t="s">
        <v>29300</v>
      </c>
      <c r="B1615" s="8" t="s">
        <v>32885</v>
      </c>
      <c r="C1615" s="8" t="s">
        <v>32886</v>
      </c>
      <c r="D1615" s="9" t="s">
        <v>32882</v>
      </c>
      <c r="E1615" s="8" t="s">
        <v>31679</v>
      </c>
    </row>
    <row r="1616">
      <c r="A1616" s="8" t="s">
        <v>29300</v>
      </c>
      <c r="B1616" s="8" t="s">
        <v>32887</v>
      </c>
      <c r="C1616" s="8" t="s">
        <v>32888</v>
      </c>
      <c r="D1616" s="9" t="s">
        <v>32882</v>
      </c>
      <c r="E1616" s="8" t="s">
        <v>31679</v>
      </c>
    </row>
    <row r="1617">
      <c r="A1617" s="8" t="s">
        <v>29300</v>
      </c>
      <c r="B1617" s="8" t="s">
        <v>32889</v>
      </c>
      <c r="C1617" s="8" t="s">
        <v>32890</v>
      </c>
      <c r="D1617" s="9" t="s">
        <v>32882</v>
      </c>
      <c r="E1617" s="8" t="s">
        <v>31679</v>
      </c>
    </row>
    <row r="1618">
      <c r="A1618" s="8" t="s">
        <v>29300</v>
      </c>
      <c r="B1618" s="8" t="s">
        <v>32891</v>
      </c>
      <c r="C1618" s="8" t="s">
        <v>32892</v>
      </c>
      <c r="D1618" s="9" t="s">
        <v>32882</v>
      </c>
      <c r="E1618" s="8" t="s">
        <v>31679</v>
      </c>
    </row>
    <row r="1619">
      <c r="A1619" s="8" t="s">
        <v>29300</v>
      </c>
      <c r="B1619" s="8" t="s">
        <v>32893</v>
      </c>
      <c r="C1619" s="8" t="s">
        <v>30835</v>
      </c>
      <c r="D1619" s="9" t="s">
        <v>32882</v>
      </c>
      <c r="E1619" s="8" t="s">
        <v>31679</v>
      </c>
    </row>
    <row r="1620">
      <c r="A1620" s="8" t="s">
        <v>29300</v>
      </c>
      <c r="B1620" s="8" t="s">
        <v>32894</v>
      </c>
      <c r="C1620" s="8" t="s">
        <v>30837</v>
      </c>
      <c r="D1620" s="9" t="s">
        <v>32895</v>
      </c>
      <c r="E1620" s="8" t="s">
        <v>31679</v>
      </c>
    </row>
    <row r="1621">
      <c r="A1621" s="8" t="s">
        <v>29300</v>
      </c>
      <c r="B1621" s="8" t="s">
        <v>32896</v>
      </c>
      <c r="C1621" s="8" t="s">
        <v>32897</v>
      </c>
      <c r="D1621" s="9" t="s">
        <v>32898</v>
      </c>
      <c r="E1621" s="8" t="s">
        <v>31679</v>
      </c>
    </row>
    <row r="1622">
      <c r="A1622" s="8" t="s">
        <v>29300</v>
      </c>
      <c r="B1622" s="8" t="s">
        <v>32899</v>
      </c>
      <c r="C1622" s="8" t="s">
        <v>32900</v>
      </c>
      <c r="D1622" s="9" t="s">
        <v>32898</v>
      </c>
      <c r="E1622" s="8" t="s">
        <v>31679</v>
      </c>
    </row>
    <row r="1623">
      <c r="A1623" s="8" t="s">
        <v>29300</v>
      </c>
      <c r="B1623" s="8" t="s">
        <v>32901</v>
      </c>
      <c r="C1623" s="8" t="s">
        <v>32902</v>
      </c>
      <c r="D1623" s="9" t="s">
        <v>32898</v>
      </c>
      <c r="E1623" s="8" t="s">
        <v>31679</v>
      </c>
    </row>
    <row r="1624">
      <c r="A1624" s="8" t="s">
        <v>29300</v>
      </c>
      <c r="B1624" s="8" t="s">
        <v>32903</v>
      </c>
      <c r="C1624" s="8" t="s">
        <v>32904</v>
      </c>
      <c r="D1624" s="9" t="s">
        <v>32905</v>
      </c>
      <c r="E1624" s="8" t="s">
        <v>31679</v>
      </c>
    </row>
    <row r="1625">
      <c r="A1625" s="8" t="s">
        <v>29300</v>
      </c>
      <c r="B1625" s="8" t="s">
        <v>32906</v>
      </c>
      <c r="C1625" s="8" t="s">
        <v>32907</v>
      </c>
      <c r="D1625" s="9" t="s">
        <v>32905</v>
      </c>
      <c r="E1625" s="8" t="s">
        <v>31679</v>
      </c>
    </row>
    <row r="1626">
      <c r="A1626" s="8" t="s">
        <v>29300</v>
      </c>
      <c r="B1626" s="8" t="s">
        <v>32908</v>
      </c>
      <c r="C1626" s="8" t="s">
        <v>32909</v>
      </c>
      <c r="D1626" s="9" t="s">
        <v>32905</v>
      </c>
      <c r="E1626" s="8" t="s">
        <v>31679</v>
      </c>
    </row>
    <row r="1627">
      <c r="A1627" s="8" t="s">
        <v>29300</v>
      </c>
      <c r="B1627" s="8" t="s">
        <v>32910</v>
      </c>
      <c r="C1627" s="8" t="s">
        <v>32911</v>
      </c>
      <c r="D1627" s="9" t="s">
        <v>32912</v>
      </c>
      <c r="E1627" s="8" t="s">
        <v>31679</v>
      </c>
    </row>
    <row r="1628">
      <c r="A1628" s="8" t="s">
        <v>29300</v>
      </c>
      <c r="B1628" s="8" t="s">
        <v>32913</v>
      </c>
      <c r="C1628" s="8" t="s">
        <v>32914</v>
      </c>
      <c r="D1628" s="9" t="s">
        <v>32912</v>
      </c>
      <c r="E1628" s="8" t="s">
        <v>31679</v>
      </c>
    </row>
    <row r="1629">
      <c r="A1629" s="8" t="s">
        <v>29300</v>
      </c>
      <c r="B1629" s="8" t="s">
        <v>32915</v>
      </c>
      <c r="C1629" s="8" t="s">
        <v>32916</v>
      </c>
      <c r="D1629" s="9" t="s">
        <v>32912</v>
      </c>
      <c r="E1629" s="8" t="s">
        <v>31679</v>
      </c>
    </row>
    <row r="1630">
      <c r="A1630" s="8" t="s">
        <v>29300</v>
      </c>
      <c r="B1630" s="8" t="s">
        <v>32917</v>
      </c>
      <c r="C1630" s="8" t="s">
        <v>32918</v>
      </c>
      <c r="D1630" s="9" t="s">
        <v>32912</v>
      </c>
      <c r="E1630" s="8" t="s">
        <v>31679</v>
      </c>
    </row>
    <row r="1631">
      <c r="A1631" s="8" t="s">
        <v>29300</v>
      </c>
      <c r="B1631" s="8" t="s">
        <v>32919</v>
      </c>
      <c r="C1631" s="8" t="s">
        <v>32920</v>
      </c>
      <c r="D1631" s="9" t="s">
        <v>32912</v>
      </c>
      <c r="E1631" s="8" t="s">
        <v>31679</v>
      </c>
    </row>
    <row r="1632">
      <c r="A1632" s="8" t="s">
        <v>29300</v>
      </c>
      <c r="B1632" s="8" t="s">
        <v>32921</v>
      </c>
      <c r="C1632" s="8" t="s">
        <v>32922</v>
      </c>
      <c r="D1632" s="9" t="s">
        <v>32912</v>
      </c>
      <c r="E1632" s="8" t="s">
        <v>31679</v>
      </c>
    </row>
    <row r="1633">
      <c r="A1633" s="8" t="s">
        <v>29300</v>
      </c>
      <c r="B1633" s="8" t="s">
        <v>32923</v>
      </c>
      <c r="C1633" s="8" t="s">
        <v>32924</v>
      </c>
      <c r="D1633" s="9" t="s">
        <v>32912</v>
      </c>
      <c r="E1633" s="8" t="s">
        <v>31679</v>
      </c>
    </row>
    <row r="1634">
      <c r="A1634" s="8" t="s">
        <v>29300</v>
      </c>
      <c r="B1634" s="8" t="s">
        <v>32925</v>
      </c>
      <c r="C1634" s="8" t="s">
        <v>32926</v>
      </c>
      <c r="D1634" s="9" t="s">
        <v>32912</v>
      </c>
      <c r="E1634" s="8" t="s">
        <v>31679</v>
      </c>
    </row>
    <row r="1635">
      <c r="A1635" s="8" t="s">
        <v>29300</v>
      </c>
      <c r="B1635" s="8" t="s">
        <v>32927</v>
      </c>
      <c r="C1635" s="8" t="s">
        <v>32928</v>
      </c>
      <c r="D1635" s="9" t="s">
        <v>32912</v>
      </c>
      <c r="E1635" s="8" t="s">
        <v>31679</v>
      </c>
    </row>
    <row r="1636">
      <c r="A1636" s="8" t="s">
        <v>29300</v>
      </c>
      <c r="B1636" s="8" t="s">
        <v>32929</v>
      </c>
      <c r="C1636" s="8" t="s">
        <v>32930</v>
      </c>
      <c r="D1636" s="9" t="s">
        <v>32912</v>
      </c>
      <c r="E1636" s="8" t="s">
        <v>31679</v>
      </c>
    </row>
    <row r="1637">
      <c r="A1637" s="8" t="s">
        <v>29300</v>
      </c>
      <c r="B1637" s="8" t="s">
        <v>32931</v>
      </c>
      <c r="C1637" s="8" t="s">
        <v>32932</v>
      </c>
      <c r="D1637" s="9" t="s">
        <v>32912</v>
      </c>
      <c r="E1637" s="8" t="s">
        <v>31679</v>
      </c>
    </row>
    <row r="1638">
      <c r="A1638" s="8" t="s">
        <v>29300</v>
      </c>
      <c r="B1638" s="8" t="s">
        <v>32933</v>
      </c>
      <c r="C1638" s="8" t="s">
        <v>32934</v>
      </c>
      <c r="D1638" s="9" t="s">
        <v>32912</v>
      </c>
      <c r="E1638" s="8" t="s">
        <v>31679</v>
      </c>
    </row>
    <row r="1639">
      <c r="A1639" s="8" t="s">
        <v>29300</v>
      </c>
      <c r="B1639" s="8" t="s">
        <v>32935</v>
      </c>
      <c r="C1639" s="8" t="s">
        <v>32936</v>
      </c>
      <c r="D1639" s="9" t="s">
        <v>32912</v>
      </c>
      <c r="E1639" s="8" t="s">
        <v>31679</v>
      </c>
    </row>
    <row r="1640">
      <c r="A1640" s="8" t="s">
        <v>29300</v>
      </c>
      <c r="B1640" s="8" t="s">
        <v>32937</v>
      </c>
      <c r="C1640" s="8" t="s">
        <v>32938</v>
      </c>
      <c r="D1640" s="9" t="s">
        <v>32912</v>
      </c>
      <c r="E1640" s="8" t="s">
        <v>31679</v>
      </c>
    </row>
    <row r="1641">
      <c r="A1641" s="8" t="s">
        <v>29300</v>
      </c>
      <c r="B1641" s="8" t="s">
        <v>32939</v>
      </c>
      <c r="C1641" s="8" t="s">
        <v>32940</v>
      </c>
      <c r="D1641" s="9" t="s">
        <v>32912</v>
      </c>
      <c r="E1641" s="8" t="s">
        <v>31679</v>
      </c>
    </row>
    <row r="1642">
      <c r="A1642" s="8" t="s">
        <v>29300</v>
      </c>
      <c r="B1642" s="8" t="s">
        <v>32941</v>
      </c>
      <c r="C1642" s="8" t="s">
        <v>32942</v>
      </c>
      <c r="D1642" s="9" t="s">
        <v>32912</v>
      </c>
      <c r="E1642" s="8" t="s">
        <v>31679</v>
      </c>
    </row>
    <row r="1643">
      <c r="A1643" s="8" t="s">
        <v>29300</v>
      </c>
      <c r="B1643" s="8" t="s">
        <v>32943</v>
      </c>
      <c r="C1643" s="8" t="s">
        <v>32944</v>
      </c>
      <c r="D1643" s="9" t="s">
        <v>32912</v>
      </c>
      <c r="E1643" s="8" t="s">
        <v>31679</v>
      </c>
    </row>
    <row r="1644">
      <c r="A1644" s="8" t="s">
        <v>29300</v>
      </c>
      <c r="B1644" s="8" t="s">
        <v>32945</v>
      </c>
      <c r="C1644" s="8" t="s">
        <v>32946</v>
      </c>
      <c r="D1644" s="9" t="s">
        <v>32912</v>
      </c>
      <c r="E1644" s="8" t="s">
        <v>31679</v>
      </c>
    </row>
    <row r="1645">
      <c r="A1645" s="8" t="s">
        <v>29300</v>
      </c>
      <c r="B1645" s="8" t="s">
        <v>32947</v>
      </c>
      <c r="C1645" s="8" t="s">
        <v>32948</v>
      </c>
      <c r="D1645" s="9" t="s">
        <v>32912</v>
      </c>
      <c r="E1645" s="8" t="s">
        <v>31679</v>
      </c>
    </row>
    <row r="1646">
      <c r="A1646" s="8" t="s">
        <v>29300</v>
      </c>
      <c r="B1646" s="8" t="s">
        <v>32949</v>
      </c>
      <c r="C1646" s="8" t="s">
        <v>32950</v>
      </c>
      <c r="D1646" s="9" t="s">
        <v>32912</v>
      </c>
      <c r="E1646" s="8" t="s">
        <v>31679</v>
      </c>
    </row>
    <row r="1647">
      <c r="A1647" s="8" t="s">
        <v>29300</v>
      </c>
      <c r="B1647" s="8" t="s">
        <v>32951</v>
      </c>
      <c r="C1647" s="8" t="s">
        <v>32952</v>
      </c>
      <c r="D1647" s="9" t="s">
        <v>32912</v>
      </c>
      <c r="E1647" s="8" t="s">
        <v>31679</v>
      </c>
    </row>
    <row r="1648">
      <c r="A1648" s="8" t="s">
        <v>29300</v>
      </c>
      <c r="B1648" s="8" t="s">
        <v>32953</v>
      </c>
      <c r="C1648" s="8" t="s">
        <v>32954</v>
      </c>
      <c r="D1648" s="9" t="s">
        <v>32912</v>
      </c>
      <c r="E1648" s="8" t="s">
        <v>31679</v>
      </c>
    </row>
    <row r="1649">
      <c r="A1649" s="8" t="s">
        <v>29300</v>
      </c>
      <c r="B1649" s="8" t="s">
        <v>32955</v>
      </c>
      <c r="C1649" s="8" t="s">
        <v>32956</v>
      </c>
      <c r="D1649" s="9" t="s">
        <v>32912</v>
      </c>
      <c r="E1649" s="8" t="s">
        <v>31679</v>
      </c>
    </row>
    <row r="1650">
      <c r="A1650" s="8" t="s">
        <v>29300</v>
      </c>
      <c r="B1650" s="8" t="s">
        <v>32957</v>
      </c>
      <c r="C1650" s="8" t="s">
        <v>30846</v>
      </c>
      <c r="D1650" s="9" t="s">
        <v>32958</v>
      </c>
      <c r="E1650" s="8" t="s">
        <v>31679</v>
      </c>
    </row>
    <row r="1651">
      <c r="A1651" s="8" t="s">
        <v>29300</v>
      </c>
      <c r="B1651" s="8" t="s">
        <v>32959</v>
      </c>
      <c r="C1651" s="8" t="s">
        <v>32960</v>
      </c>
      <c r="D1651" s="9" t="s">
        <v>32961</v>
      </c>
      <c r="E1651" s="8" t="s">
        <v>31679</v>
      </c>
    </row>
    <row r="1652">
      <c r="A1652" s="8" t="s">
        <v>29300</v>
      </c>
      <c r="B1652" s="8" t="s">
        <v>32962</v>
      </c>
      <c r="C1652" s="8" t="s">
        <v>32963</v>
      </c>
      <c r="D1652" s="9" t="s">
        <v>32961</v>
      </c>
      <c r="E1652" s="8" t="s">
        <v>31679</v>
      </c>
    </row>
    <row r="1653">
      <c r="A1653" s="8" t="s">
        <v>29300</v>
      </c>
      <c r="B1653" s="8" t="s">
        <v>32964</v>
      </c>
      <c r="C1653" s="8" t="s">
        <v>32965</v>
      </c>
      <c r="D1653" s="9" t="s">
        <v>32966</v>
      </c>
      <c r="E1653" s="8" t="s">
        <v>31679</v>
      </c>
    </row>
    <row r="1654">
      <c r="A1654" s="8" t="s">
        <v>29300</v>
      </c>
      <c r="B1654" s="8" t="s">
        <v>32967</v>
      </c>
      <c r="C1654" s="8" t="s">
        <v>32968</v>
      </c>
      <c r="D1654" s="9" t="s">
        <v>32966</v>
      </c>
      <c r="E1654" s="8" t="s">
        <v>31679</v>
      </c>
    </row>
    <row r="1655">
      <c r="A1655" s="8" t="s">
        <v>29300</v>
      </c>
      <c r="B1655" s="8" t="s">
        <v>32969</v>
      </c>
      <c r="C1655" s="8" t="s">
        <v>30852</v>
      </c>
      <c r="D1655" s="9" t="s">
        <v>32970</v>
      </c>
      <c r="E1655" s="8" t="s">
        <v>31679</v>
      </c>
    </row>
    <row r="1656">
      <c r="A1656" s="8" t="s">
        <v>29300</v>
      </c>
      <c r="B1656" s="8" t="s">
        <v>32971</v>
      </c>
      <c r="C1656" s="8" t="s">
        <v>30854</v>
      </c>
      <c r="D1656" s="9" t="s">
        <v>32972</v>
      </c>
      <c r="E1656" s="8" t="s">
        <v>31679</v>
      </c>
    </row>
    <row r="1657">
      <c r="A1657" s="8" t="s">
        <v>29300</v>
      </c>
      <c r="B1657" s="8" t="s">
        <v>32973</v>
      </c>
      <c r="C1657" s="8" t="s">
        <v>32974</v>
      </c>
      <c r="D1657" s="9" t="s">
        <v>32975</v>
      </c>
      <c r="E1657" s="8" t="s">
        <v>31679</v>
      </c>
    </row>
    <row r="1658">
      <c r="A1658" s="8" t="s">
        <v>29300</v>
      </c>
      <c r="B1658" s="8" t="s">
        <v>32976</v>
      </c>
      <c r="C1658" s="8" t="s">
        <v>32977</v>
      </c>
      <c r="D1658" s="9" t="s">
        <v>32975</v>
      </c>
      <c r="E1658" s="8" t="s">
        <v>31679</v>
      </c>
    </row>
    <row r="1659">
      <c r="A1659" s="8" t="s">
        <v>29300</v>
      </c>
      <c r="B1659" s="8" t="s">
        <v>32978</v>
      </c>
      <c r="C1659" s="8" t="s">
        <v>30859</v>
      </c>
      <c r="D1659" s="9" t="s">
        <v>32979</v>
      </c>
      <c r="E1659" s="8" t="s">
        <v>31679</v>
      </c>
    </row>
    <row r="1660">
      <c r="A1660" s="8" t="s">
        <v>29300</v>
      </c>
      <c r="B1660" s="8" t="s">
        <v>32980</v>
      </c>
      <c r="C1660" s="8" t="s">
        <v>32981</v>
      </c>
      <c r="D1660" s="9" t="s">
        <v>32979</v>
      </c>
      <c r="E1660" s="8" t="s">
        <v>31679</v>
      </c>
    </row>
    <row r="1661">
      <c r="A1661" s="8" t="s">
        <v>29300</v>
      </c>
      <c r="B1661" s="8" t="s">
        <v>32982</v>
      </c>
      <c r="C1661" s="8" t="s">
        <v>30862</v>
      </c>
      <c r="D1661" s="9" t="s">
        <v>32983</v>
      </c>
      <c r="E1661" s="8" t="s">
        <v>31679</v>
      </c>
    </row>
    <row r="1662">
      <c r="A1662" s="8" t="s">
        <v>29300</v>
      </c>
      <c r="B1662" s="8" t="s">
        <v>32984</v>
      </c>
      <c r="C1662" s="8" t="s">
        <v>30864</v>
      </c>
      <c r="D1662" s="9" t="s">
        <v>32985</v>
      </c>
      <c r="E1662" s="8" t="s">
        <v>31679</v>
      </c>
    </row>
    <row r="1663">
      <c r="A1663" s="8" t="s">
        <v>29300</v>
      </c>
      <c r="B1663" s="8" t="s">
        <v>32986</v>
      </c>
      <c r="C1663" s="8" t="s">
        <v>30866</v>
      </c>
      <c r="D1663" s="9" t="s">
        <v>32987</v>
      </c>
      <c r="E1663" s="8" t="s">
        <v>31679</v>
      </c>
    </row>
    <row r="1664">
      <c r="A1664" s="8" t="s">
        <v>29300</v>
      </c>
      <c r="B1664" s="8" t="s">
        <v>32988</v>
      </c>
      <c r="C1664" s="8" t="s">
        <v>32989</v>
      </c>
      <c r="D1664" s="9" t="s">
        <v>32990</v>
      </c>
      <c r="E1664" s="8" t="s">
        <v>31679</v>
      </c>
    </row>
    <row r="1665">
      <c r="A1665" s="8" t="s">
        <v>29300</v>
      </c>
      <c r="B1665" s="8" t="s">
        <v>32991</v>
      </c>
      <c r="C1665" s="8" t="s">
        <v>32992</v>
      </c>
      <c r="D1665" s="9" t="s">
        <v>32990</v>
      </c>
      <c r="E1665" s="8" t="s">
        <v>31679</v>
      </c>
    </row>
    <row r="1666">
      <c r="A1666" s="8" t="s">
        <v>29300</v>
      </c>
      <c r="B1666" s="8" t="s">
        <v>32993</v>
      </c>
      <c r="C1666" s="8" t="s">
        <v>29804</v>
      </c>
      <c r="D1666" s="9" t="s">
        <v>32994</v>
      </c>
      <c r="E1666" s="8" t="s">
        <v>31679</v>
      </c>
    </row>
    <row r="1667">
      <c r="A1667" s="8" t="s">
        <v>29300</v>
      </c>
      <c r="B1667" s="8" t="s">
        <v>32995</v>
      </c>
      <c r="C1667" s="8" t="s">
        <v>29405</v>
      </c>
      <c r="D1667" s="9" t="s">
        <v>32996</v>
      </c>
      <c r="E1667" s="8" t="s">
        <v>31679</v>
      </c>
    </row>
    <row r="1668">
      <c r="A1668" s="8" t="s">
        <v>29300</v>
      </c>
      <c r="B1668" s="8" t="s">
        <v>32997</v>
      </c>
      <c r="C1668" s="8" t="s">
        <v>32998</v>
      </c>
      <c r="D1668" s="9" t="s">
        <v>32996</v>
      </c>
      <c r="E1668" s="8" t="s">
        <v>31679</v>
      </c>
    </row>
    <row r="1669">
      <c r="A1669" s="8" t="s">
        <v>29300</v>
      </c>
      <c r="B1669" s="8" t="s">
        <v>32999</v>
      </c>
      <c r="C1669" s="8" t="s">
        <v>30875</v>
      </c>
      <c r="D1669" s="9" t="s">
        <v>33000</v>
      </c>
      <c r="E1669" s="8" t="s">
        <v>31679</v>
      </c>
    </row>
    <row r="1670">
      <c r="A1670" s="8" t="s">
        <v>29300</v>
      </c>
      <c r="B1670" s="8" t="s">
        <v>33001</v>
      </c>
      <c r="C1670" s="8" t="s">
        <v>30878</v>
      </c>
      <c r="D1670" s="9" t="s">
        <v>33002</v>
      </c>
      <c r="E1670" s="8" t="s">
        <v>31679</v>
      </c>
    </row>
    <row r="1671">
      <c r="A1671" s="8" t="s">
        <v>29300</v>
      </c>
      <c r="B1671" s="8" t="s">
        <v>33003</v>
      </c>
      <c r="C1671" s="8" t="s">
        <v>33004</v>
      </c>
      <c r="D1671" s="9" t="s">
        <v>33005</v>
      </c>
      <c r="E1671" s="8" t="s">
        <v>31679</v>
      </c>
    </row>
    <row r="1672">
      <c r="A1672" s="8" t="s">
        <v>29300</v>
      </c>
      <c r="B1672" s="8" t="s">
        <v>33006</v>
      </c>
      <c r="C1672" s="8" t="s">
        <v>30883</v>
      </c>
      <c r="D1672" s="9" t="s">
        <v>33007</v>
      </c>
      <c r="E1672" s="8" t="s">
        <v>31679</v>
      </c>
    </row>
    <row r="1673">
      <c r="A1673" s="8" t="s">
        <v>29300</v>
      </c>
      <c r="B1673" s="8" t="s">
        <v>33008</v>
      </c>
      <c r="C1673" s="8" t="s">
        <v>33009</v>
      </c>
      <c r="D1673" s="9" t="s">
        <v>33010</v>
      </c>
      <c r="E1673" s="8" t="s">
        <v>31679</v>
      </c>
    </row>
    <row r="1674">
      <c r="A1674" s="8" t="s">
        <v>29300</v>
      </c>
      <c r="B1674" s="8" t="s">
        <v>33011</v>
      </c>
      <c r="C1674" s="8" t="s">
        <v>30888</v>
      </c>
      <c r="D1674" s="9" t="s">
        <v>33012</v>
      </c>
      <c r="E1674" s="8" t="s">
        <v>31679</v>
      </c>
    </row>
    <row r="1675">
      <c r="A1675" s="8" t="s">
        <v>29300</v>
      </c>
      <c r="B1675" s="8" t="s">
        <v>33013</v>
      </c>
      <c r="C1675" s="8" t="s">
        <v>33014</v>
      </c>
      <c r="D1675" s="9" t="s">
        <v>33015</v>
      </c>
      <c r="E1675" s="8" t="s">
        <v>31679</v>
      </c>
    </row>
    <row r="1676">
      <c r="A1676" s="8" t="s">
        <v>29300</v>
      </c>
      <c r="B1676" s="8" t="s">
        <v>33016</v>
      </c>
      <c r="C1676" s="8" t="s">
        <v>33017</v>
      </c>
      <c r="D1676" s="9" t="s">
        <v>33015</v>
      </c>
      <c r="E1676" s="8" t="s">
        <v>31679</v>
      </c>
    </row>
    <row r="1677">
      <c r="A1677" s="8" t="s">
        <v>29300</v>
      </c>
      <c r="B1677" s="8" t="s">
        <v>33018</v>
      </c>
      <c r="C1677" s="8" t="s">
        <v>30893</v>
      </c>
      <c r="D1677" s="9" t="s">
        <v>33019</v>
      </c>
      <c r="E1677" s="8" t="s">
        <v>31679</v>
      </c>
    </row>
    <row r="1678">
      <c r="A1678" s="8" t="s">
        <v>29300</v>
      </c>
      <c r="B1678" s="8" t="s">
        <v>33020</v>
      </c>
      <c r="C1678" s="8" t="s">
        <v>33021</v>
      </c>
      <c r="D1678" s="9" t="s">
        <v>33022</v>
      </c>
      <c r="E1678" s="8" t="s">
        <v>31679</v>
      </c>
    </row>
    <row r="1679">
      <c r="A1679" s="8" t="s">
        <v>29300</v>
      </c>
      <c r="B1679" s="8" t="s">
        <v>33023</v>
      </c>
      <c r="C1679" s="8" t="s">
        <v>30895</v>
      </c>
      <c r="D1679" s="9" t="s">
        <v>33022</v>
      </c>
      <c r="E1679" s="8" t="s">
        <v>31679</v>
      </c>
    </row>
    <row r="1680">
      <c r="A1680" s="8" t="s">
        <v>29300</v>
      </c>
      <c r="B1680" s="8" t="s">
        <v>33024</v>
      </c>
      <c r="C1680" s="8" t="s">
        <v>29412</v>
      </c>
      <c r="D1680" s="9" t="s">
        <v>33025</v>
      </c>
      <c r="E1680" s="8" t="s">
        <v>31679</v>
      </c>
    </row>
    <row r="1681">
      <c r="A1681" s="8" t="s">
        <v>29300</v>
      </c>
      <c r="B1681" s="8" t="s">
        <v>33026</v>
      </c>
      <c r="C1681" s="8" t="s">
        <v>29819</v>
      </c>
      <c r="D1681" s="9" t="s">
        <v>33027</v>
      </c>
      <c r="E1681" s="8" t="s">
        <v>31679</v>
      </c>
    </row>
    <row r="1682">
      <c r="A1682" s="8" t="s">
        <v>29300</v>
      </c>
      <c r="B1682" s="8" t="s">
        <v>33028</v>
      </c>
      <c r="C1682" s="8" t="s">
        <v>29414</v>
      </c>
      <c r="D1682" s="9" t="s">
        <v>33029</v>
      </c>
      <c r="E1682" s="8" t="s">
        <v>31679</v>
      </c>
    </row>
    <row r="1683">
      <c r="A1683" s="8" t="s">
        <v>29300</v>
      </c>
      <c r="B1683" s="8" t="s">
        <v>33030</v>
      </c>
      <c r="C1683" s="8" t="s">
        <v>30903</v>
      </c>
      <c r="D1683" s="9" t="s">
        <v>33031</v>
      </c>
      <c r="E1683" s="8" t="s">
        <v>31679</v>
      </c>
    </row>
    <row r="1684">
      <c r="A1684" s="8" t="s">
        <v>29300</v>
      </c>
      <c r="B1684" s="8" t="s">
        <v>33032</v>
      </c>
      <c r="C1684" s="8" t="s">
        <v>33033</v>
      </c>
      <c r="D1684" s="9" t="s">
        <v>33031</v>
      </c>
      <c r="E1684" s="8" t="s">
        <v>31679</v>
      </c>
    </row>
    <row r="1685">
      <c r="A1685" s="8" t="s">
        <v>29300</v>
      </c>
      <c r="B1685" s="8" t="s">
        <v>33034</v>
      </c>
      <c r="C1685" s="8" t="s">
        <v>33035</v>
      </c>
      <c r="D1685" s="9" t="s">
        <v>33036</v>
      </c>
      <c r="E1685" s="8" t="s">
        <v>31679</v>
      </c>
    </row>
    <row r="1686">
      <c r="A1686" s="8" t="s">
        <v>29300</v>
      </c>
      <c r="B1686" s="8" t="s">
        <v>33037</v>
      </c>
      <c r="C1686" s="8" t="s">
        <v>30908</v>
      </c>
      <c r="D1686" s="9" t="s">
        <v>33038</v>
      </c>
      <c r="E1686" s="8" t="s">
        <v>31679</v>
      </c>
    </row>
    <row r="1687">
      <c r="A1687" s="8" t="s">
        <v>29300</v>
      </c>
      <c r="B1687" s="8" t="s">
        <v>33039</v>
      </c>
      <c r="C1687" s="8" t="s">
        <v>33040</v>
      </c>
      <c r="D1687" s="9" t="s">
        <v>33041</v>
      </c>
      <c r="E1687" s="8" t="s">
        <v>31679</v>
      </c>
    </row>
    <row r="1688">
      <c r="A1688" s="8" t="s">
        <v>29300</v>
      </c>
      <c r="B1688" s="8" t="s">
        <v>33042</v>
      </c>
      <c r="C1688" s="8" t="s">
        <v>33043</v>
      </c>
      <c r="D1688" s="9" t="s">
        <v>33041</v>
      </c>
      <c r="E1688" s="8" t="s">
        <v>31679</v>
      </c>
    </row>
    <row r="1689">
      <c r="A1689" s="8" t="s">
        <v>29300</v>
      </c>
      <c r="B1689" s="8" t="s">
        <v>33044</v>
      </c>
      <c r="C1689" s="8" t="s">
        <v>33045</v>
      </c>
      <c r="D1689" s="9" t="s">
        <v>33041</v>
      </c>
      <c r="E1689" s="8" t="s">
        <v>31679</v>
      </c>
    </row>
    <row r="1690">
      <c r="A1690" s="8" t="s">
        <v>29300</v>
      </c>
      <c r="B1690" s="8" t="s">
        <v>33046</v>
      </c>
      <c r="C1690" s="8" t="s">
        <v>33047</v>
      </c>
      <c r="D1690" s="9" t="s">
        <v>33041</v>
      </c>
      <c r="E1690" s="8" t="s">
        <v>31679</v>
      </c>
    </row>
    <row r="1691">
      <c r="A1691" s="8" t="s">
        <v>29300</v>
      </c>
      <c r="B1691" s="8" t="s">
        <v>33048</v>
      </c>
      <c r="C1691" s="8" t="s">
        <v>33049</v>
      </c>
      <c r="D1691" s="9" t="s">
        <v>33041</v>
      </c>
      <c r="E1691" s="8" t="s">
        <v>31679</v>
      </c>
    </row>
    <row r="1692">
      <c r="A1692" s="8" t="s">
        <v>29300</v>
      </c>
      <c r="B1692" s="8" t="s">
        <v>33050</v>
      </c>
      <c r="C1692" s="8" t="s">
        <v>33051</v>
      </c>
      <c r="D1692" s="9" t="s">
        <v>33052</v>
      </c>
      <c r="E1692" s="8" t="s">
        <v>31679</v>
      </c>
    </row>
    <row r="1693">
      <c r="A1693" s="8" t="s">
        <v>29300</v>
      </c>
      <c r="B1693" s="8" t="s">
        <v>33053</v>
      </c>
      <c r="C1693" s="8" t="s">
        <v>33054</v>
      </c>
      <c r="D1693" s="9" t="s">
        <v>33052</v>
      </c>
      <c r="E1693" s="8" t="s">
        <v>31679</v>
      </c>
    </row>
    <row r="1694">
      <c r="A1694" s="8" t="s">
        <v>29300</v>
      </c>
      <c r="B1694" s="8" t="s">
        <v>33055</v>
      </c>
      <c r="C1694" s="8" t="s">
        <v>30915</v>
      </c>
      <c r="D1694" s="9" t="s">
        <v>33056</v>
      </c>
      <c r="E1694" s="8" t="s">
        <v>31679</v>
      </c>
    </row>
    <row r="1695">
      <c r="A1695" s="8" t="s">
        <v>29300</v>
      </c>
      <c r="B1695" s="8" t="s">
        <v>33057</v>
      </c>
      <c r="C1695" s="8" t="s">
        <v>30917</v>
      </c>
      <c r="D1695" s="9" t="s">
        <v>33058</v>
      </c>
      <c r="E1695" s="8" t="s">
        <v>31679</v>
      </c>
    </row>
    <row r="1696">
      <c r="A1696" s="8" t="s">
        <v>29300</v>
      </c>
      <c r="B1696" s="8" t="s">
        <v>33059</v>
      </c>
      <c r="C1696" s="8" t="s">
        <v>33060</v>
      </c>
      <c r="D1696" s="9" t="s">
        <v>33061</v>
      </c>
      <c r="E1696" s="8" t="s">
        <v>31679</v>
      </c>
    </row>
    <row r="1697">
      <c r="A1697" s="8" t="s">
        <v>29300</v>
      </c>
      <c r="B1697" s="8" t="s">
        <v>33062</v>
      </c>
      <c r="C1697" s="8" t="s">
        <v>33063</v>
      </c>
      <c r="D1697" s="9" t="s">
        <v>33061</v>
      </c>
      <c r="E1697" s="8" t="s">
        <v>31679</v>
      </c>
    </row>
    <row r="1698">
      <c r="A1698" s="8" t="s">
        <v>29300</v>
      </c>
      <c r="B1698" s="8" t="s">
        <v>33064</v>
      </c>
      <c r="C1698" s="8" t="s">
        <v>33065</v>
      </c>
      <c r="D1698" s="9" t="s">
        <v>33066</v>
      </c>
      <c r="E1698" s="8" t="s">
        <v>31679</v>
      </c>
    </row>
    <row r="1699">
      <c r="A1699" s="8" t="s">
        <v>29300</v>
      </c>
      <c r="B1699" s="8" t="s">
        <v>33067</v>
      </c>
      <c r="C1699" s="8" t="s">
        <v>33068</v>
      </c>
      <c r="D1699" s="9" t="s">
        <v>33066</v>
      </c>
      <c r="E1699" s="8" t="s">
        <v>31679</v>
      </c>
    </row>
    <row r="1700">
      <c r="A1700" s="8" t="s">
        <v>29300</v>
      </c>
      <c r="B1700" s="8" t="s">
        <v>33069</v>
      </c>
      <c r="C1700" s="8" t="s">
        <v>33070</v>
      </c>
      <c r="D1700" s="9" t="s">
        <v>33071</v>
      </c>
      <c r="E1700" s="8" t="s">
        <v>31679</v>
      </c>
    </row>
    <row r="1701">
      <c r="A1701" s="8" t="s">
        <v>29300</v>
      </c>
      <c r="B1701" s="8" t="s">
        <v>33072</v>
      </c>
      <c r="C1701" s="8" t="s">
        <v>33073</v>
      </c>
      <c r="D1701" s="9" t="s">
        <v>33071</v>
      </c>
      <c r="E1701" s="8" t="s">
        <v>31679</v>
      </c>
    </row>
    <row r="1702">
      <c r="A1702" s="8" t="s">
        <v>29300</v>
      </c>
      <c r="B1702" s="8" t="s">
        <v>33074</v>
      </c>
      <c r="C1702" s="8" t="s">
        <v>30927</v>
      </c>
      <c r="D1702" s="9" t="s">
        <v>33075</v>
      </c>
      <c r="E1702" s="8" t="s">
        <v>31679</v>
      </c>
    </row>
    <row r="1703">
      <c r="A1703" s="8" t="s">
        <v>29300</v>
      </c>
      <c r="B1703" s="8" t="s">
        <v>33076</v>
      </c>
      <c r="C1703" s="8" t="s">
        <v>30929</v>
      </c>
      <c r="D1703" s="9" t="s">
        <v>33077</v>
      </c>
      <c r="E1703" s="8" t="s">
        <v>31679</v>
      </c>
    </row>
    <row r="1704">
      <c r="A1704" s="8" t="s">
        <v>29300</v>
      </c>
      <c r="B1704" s="8" t="s">
        <v>33078</v>
      </c>
      <c r="C1704" s="8" t="s">
        <v>30931</v>
      </c>
      <c r="D1704" s="9" t="s">
        <v>33079</v>
      </c>
      <c r="E1704" s="8" t="s">
        <v>31679</v>
      </c>
    </row>
    <row r="1705">
      <c r="A1705" s="8" t="s">
        <v>29300</v>
      </c>
      <c r="B1705" s="8" t="s">
        <v>33080</v>
      </c>
      <c r="C1705" s="8" t="s">
        <v>33081</v>
      </c>
      <c r="D1705" s="9" t="s">
        <v>33082</v>
      </c>
      <c r="E1705" s="8" t="s">
        <v>31679</v>
      </c>
    </row>
    <row r="1706">
      <c r="A1706" s="8" t="s">
        <v>29300</v>
      </c>
      <c r="B1706" s="8" t="s">
        <v>33083</v>
      </c>
      <c r="C1706" s="8" t="s">
        <v>33084</v>
      </c>
      <c r="D1706" s="9" t="s">
        <v>33085</v>
      </c>
      <c r="E1706" s="8" t="s">
        <v>31679</v>
      </c>
    </row>
    <row r="1707">
      <c r="A1707" s="8" t="s">
        <v>29300</v>
      </c>
      <c r="B1707" s="8" t="s">
        <v>33086</v>
      </c>
      <c r="C1707" s="8" t="s">
        <v>33087</v>
      </c>
      <c r="D1707" s="9" t="s">
        <v>33085</v>
      </c>
      <c r="E1707" s="8" t="s">
        <v>31679</v>
      </c>
    </row>
    <row r="1708">
      <c r="A1708" s="8" t="s">
        <v>29300</v>
      </c>
      <c r="B1708" s="8" t="s">
        <v>33088</v>
      </c>
      <c r="C1708" s="8" t="s">
        <v>33089</v>
      </c>
      <c r="D1708" s="9" t="s">
        <v>33085</v>
      </c>
      <c r="E1708" s="8" t="s">
        <v>31679</v>
      </c>
    </row>
    <row r="1709">
      <c r="A1709" s="8" t="s">
        <v>29300</v>
      </c>
      <c r="B1709" s="8" t="s">
        <v>33090</v>
      </c>
      <c r="C1709" s="8" t="s">
        <v>33091</v>
      </c>
      <c r="D1709" s="9" t="s">
        <v>33092</v>
      </c>
      <c r="E1709" s="8" t="s">
        <v>31679</v>
      </c>
    </row>
    <row r="1710">
      <c r="A1710" s="8" t="s">
        <v>29300</v>
      </c>
      <c r="B1710" s="8" t="s">
        <v>33093</v>
      </c>
      <c r="C1710" s="8" t="s">
        <v>33094</v>
      </c>
      <c r="D1710" s="9" t="s">
        <v>33092</v>
      </c>
      <c r="E1710" s="8" t="s">
        <v>31679</v>
      </c>
    </row>
    <row r="1711">
      <c r="A1711" s="8" t="s">
        <v>29300</v>
      </c>
      <c r="B1711" s="8" t="s">
        <v>33095</v>
      </c>
      <c r="C1711" s="8" t="s">
        <v>33096</v>
      </c>
      <c r="D1711" s="9" t="s">
        <v>33092</v>
      </c>
      <c r="E1711" s="8" t="s">
        <v>31679</v>
      </c>
    </row>
    <row r="1712">
      <c r="A1712" s="8" t="s">
        <v>29300</v>
      </c>
      <c r="B1712" s="8" t="s">
        <v>33097</v>
      </c>
      <c r="C1712" s="8" t="s">
        <v>33098</v>
      </c>
      <c r="D1712" s="9" t="s">
        <v>33092</v>
      </c>
      <c r="E1712" s="8" t="s">
        <v>31679</v>
      </c>
    </row>
    <row r="1713">
      <c r="A1713" s="8" t="s">
        <v>29300</v>
      </c>
      <c r="B1713" s="8" t="s">
        <v>33099</v>
      </c>
      <c r="C1713" s="8" t="s">
        <v>33100</v>
      </c>
      <c r="D1713" s="9" t="s">
        <v>33092</v>
      </c>
      <c r="E1713" s="8" t="s">
        <v>31679</v>
      </c>
    </row>
    <row r="1714">
      <c r="A1714" s="8" t="s">
        <v>29300</v>
      </c>
      <c r="B1714" s="8" t="s">
        <v>33101</v>
      </c>
      <c r="C1714" s="8" t="s">
        <v>33102</v>
      </c>
      <c r="D1714" s="9" t="s">
        <v>33092</v>
      </c>
      <c r="E1714" s="8" t="s">
        <v>31679</v>
      </c>
    </row>
    <row r="1715">
      <c r="A1715" s="8" t="s">
        <v>29300</v>
      </c>
      <c r="B1715" s="8" t="s">
        <v>33103</v>
      </c>
      <c r="C1715" s="8" t="s">
        <v>33104</v>
      </c>
      <c r="D1715" s="9" t="s">
        <v>33105</v>
      </c>
      <c r="E1715" s="8" t="s">
        <v>31679</v>
      </c>
    </row>
    <row r="1716">
      <c r="A1716" s="8" t="s">
        <v>29300</v>
      </c>
      <c r="B1716" s="8" t="s">
        <v>33106</v>
      </c>
      <c r="C1716" s="8" t="s">
        <v>33107</v>
      </c>
      <c r="D1716" s="9" t="s">
        <v>33105</v>
      </c>
      <c r="E1716" s="8" t="s">
        <v>31679</v>
      </c>
    </row>
    <row r="1717">
      <c r="A1717" s="8" t="s">
        <v>29300</v>
      </c>
      <c r="B1717" s="8" t="s">
        <v>33108</v>
      </c>
      <c r="C1717" s="8" t="s">
        <v>33109</v>
      </c>
      <c r="D1717" s="9" t="s">
        <v>33105</v>
      </c>
      <c r="E1717" s="8" t="s">
        <v>31679</v>
      </c>
    </row>
    <row r="1718">
      <c r="A1718" s="8" t="s">
        <v>29300</v>
      </c>
      <c r="B1718" s="8" t="s">
        <v>33110</v>
      </c>
      <c r="C1718" s="8" t="s">
        <v>33111</v>
      </c>
      <c r="D1718" s="9" t="s">
        <v>33105</v>
      </c>
      <c r="E1718" s="8" t="s">
        <v>31679</v>
      </c>
    </row>
    <row r="1719">
      <c r="A1719" s="8" t="s">
        <v>29300</v>
      </c>
      <c r="B1719" s="8" t="s">
        <v>33112</v>
      </c>
      <c r="C1719" s="8" t="s">
        <v>33113</v>
      </c>
      <c r="D1719" s="9" t="s">
        <v>33105</v>
      </c>
      <c r="E1719" s="8" t="s">
        <v>31679</v>
      </c>
    </row>
    <row r="1720">
      <c r="A1720" s="8" t="s">
        <v>29300</v>
      </c>
      <c r="B1720" s="8" t="s">
        <v>33114</v>
      </c>
      <c r="C1720" s="8" t="s">
        <v>33115</v>
      </c>
      <c r="D1720" s="9" t="s">
        <v>33105</v>
      </c>
      <c r="E1720" s="8" t="s">
        <v>31679</v>
      </c>
    </row>
    <row r="1721">
      <c r="A1721" s="8" t="s">
        <v>29300</v>
      </c>
      <c r="B1721" s="8" t="s">
        <v>33116</v>
      </c>
      <c r="C1721" s="8" t="s">
        <v>30942</v>
      </c>
      <c r="D1721" s="9" t="s">
        <v>33117</v>
      </c>
      <c r="E1721" s="8" t="s">
        <v>31679</v>
      </c>
    </row>
    <row r="1722">
      <c r="A1722" s="8" t="s">
        <v>29300</v>
      </c>
      <c r="B1722" s="8" t="s">
        <v>33118</v>
      </c>
      <c r="C1722" s="8" t="s">
        <v>33119</v>
      </c>
      <c r="D1722" s="9" t="s">
        <v>33120</v>
      </c>
      <c r="E1722" s="8" t="s">
        <v>31679</v>
      </c>
    </row>
    <row r="1723">
      <c r="A1723" s="8" t="s">
        <v>29300</v>
      </c>
      <c r="B1723" s="8" t="s">
        <v>33121</v>
      </c>
      <c r="C1723" s="8" t="s">
        <v>33122</v>
      </c>
      <c r="D1723" s="9" t="s">
        <v>33120</v>
      </c>
      <c r="E1723" s="8" t="s">
        <v>31679</v>
      </c>
    </row>
    <row r="1724">
      <c r="A1724" s="8" t="s">
        <v>29300</v>
      </c>
      <c r="B1724" s="8" t="s">
        <v>33123</v>
      </c>
      <c r="C1724" s="8" t="s">
        <v>33124</v>
      </c>
      <c r="D1724" s="9" t="s">
        <v>33120</v>
      </c>
      <c r="E1724" s="8" t="s">
        <v>31679</v>
      </c>
    </row>
    <row r="1725">
      <c r="A1725" s="8" t="s">
        <v>29300</v>
      </c>
      <c r="B1725" s="8" t="s">
        <v>33125</v>
      </c>
      <c r="C1725" s="8" t="s">
        <v>33126</v>
      </c>
      <c r="D1725" s="9" t="s">
        <v>33120</v>
      </c>
      <c r="E1725" s="8" t="s">
        <v>31679</v>
      </c>
    </row>
    <row r="1726">
      <c r="A1726" s="8" t="s">
        <v>29300</v>
      </c>
      <c r="B1726" s="8" t="s">
        <v>33127</v>
      </c>
      <c r="C1726" s="8" t="s">
        <v>33128</v>
      </c>
      <c r="D1726" s="9" t="s">
        <v>33120</v>
      </c>
      <c r="E1726" s="8" t="s">
        <v>31679</v>
      </c>
    </row>
    <row r="1727">
      <c r="A1727" s="8" t="s">
        <v>29300</v>
      </c>
      <c r="B1727" s="8" t="s">
        <v>33129</v>
      </c>
      <c r="C1727" s="8" t="s">
        <v>30945</v>
      </c>
      <c r="D1727" s="9" t="s">
        <v>33120</v>
      </c>
      <c r="E1727" s="8" t="s">
        <v>31679</v>
      </c>
    </row>
    <row r="1728">
      <c r="A1728" s="8" t="s">
        <v>29300</v>
      </c>
      <c r="B1728" s="8" t="s">
        <v>33130</v>
      </c>
      <c r="C1728" s="8" t="s">
        <v>33131</v>
      </c>
      <c r="D1728" s="9" t="s">
        <v>33132</v>
      </c>
      <c r="E1728" s="8" t="s">
        <v>31679</v>
      </c>
    </row>
    <row r="1729">
      <c r="A1729" s="8" t="s">
        <v>29300</v>
      </c>
      <c r="B1729" s="8" t="s">
        <v>33133</v>
      </c>
      <c r="C1729" s="8" t="s">
        <v>33134</v>
      </c>
      <c r="D1729" s="9" t="s">
        <v>33132</v>
      </c>
      <c r="E1729" s="8" t="s">
        <v>31679</v>
      </c>
    </row>
    <row r="1730">
      <c r="A1730" s="8" t="s">
        <v>29300</v>
      </c>
      <c r="B1730" s="8" t="s">
        <v>33135</v>
      </c>
      <c r="C1730" s="8" t="s">
        <v>33136</v>
      </c>
      <c r="D1730" s="9" t="s">
        <v>33132</v>
      </c>
      <c r="E1730" s="8" t="s">
        <v>31679</v>
      </c>
    </row>
    <row r="1731">
      <c r="A1731" s="8" t="s">
        <v>29300</v>
      </c>
      <c r="B1731" s="8" t="s">
        <v>33137</v>
      </c>
      <c r="C1731" s="8" t="s">
        <v>33138</v>
      </c>
      <c r="D1731" s="9" t="s">
        <v>33132</v>
      </c>
      <c r="E1731" s="8" t="s">
        <v>31679</v>
      </c>
    </row>
    <row r="1732">
      <c r="A1732" s="8" t="s">
        <v>29300</v>
      </c>
      <c r="B1732" s="8" t="s">
        <v>33139</v>
      </c>
      <c r="C1732" s="8" t="s">
        <v>33140</v>
      </c>
      <c r="D1732" s="9" t="s">
        <v>33132</v>
      </c>
      <c r="E1732" s="8" t="s">
        <v>31679</v>
      </c>
    </row>
    <row r="1733">
      <c r="A1733" s="8" t="s">
        <v>29300</v>
      </c>
      <c r="B1733" s="8" t="s">
        <v>33141</v>
      </c>
      <c r="C1733" s="8" t="s">
        <v>33142</v>
      </c>
      <c r="D1733" s="9" t="s">
        <v>33132</v>
      </c>
      <c r="E1733" s="8" t="s">
        <v>31679</v>
      </c>
    </row>
    <row r="1734">
      <c r="A1734" s="8" t="s">
        <v>29300</v>
      </c>
      <c r="B1734" s="8" t="s">
        <v>33143</v>
      </c>
      <c r="C1734" s="8" t="s">
        <v>30950</v>
      </c>
      <c r="D1734" s="9" t="s">
        <v>33144</v>
      </c>
      <c r="E1734" s="8" t="s">
        <v>31679</v>
      </c>
    </row>
    <row r="1735">
      <c r="A1735" s="8" t="s">
        <v>29300</v>
      </c>
      <c r="B1735" s="8" t="s">
        <v>33145</v>
      </c>
      <c r="C1735" s="8" t="s">
        <v>33146</v>
      </c>
      <c r="D1735" s="9" t="s">
        <v>33144</v>
      </c>
      <c r="E1735" s="8" t="s">
        <v>31679</v>
      </c>
    </row>
    <row r="1736">
      <c r="A1736" s="8" t="s">
        <v>29300</v>
      </c>
      <c r="B1736" s="8" t="s">
        <v>33147</v>
      </c>
      <c r="C1736" s="8" t="s">
        <v>33148</v>
      </c>
      <c r="D1736" s="9" t="s">
        <v>33149</v>
      </c>
      <c r="E1736" s="8" t="s">
        <v>31679</v>
      </c>
    </row>
    <row r="1737">
      <c r="A1737" s="8" t="s">
        <v>29300</v>
      </c>
      <c r="B1737" s="8" t="s">
        <v>33150</v>
      </c>
      <c r="C1737" s="8" t="s">
        <v>33151</v>
      </c>
      <c r="D1737" s="9" t="s">
        <v>33149</v>
      </c>
      <c r="E1737" s="8" t="s">
        <v>31679</v>
      </c>
    </row>
    <row r="1738">
      <c r="A1738" s="8" t="s">
        <v>29300</v>
      </c>
      <c r="B1738" s="8" t="s">
        <v>33152</v>
      </c>
      <c r="C1738" s="8" t="s">
        <v>33153</v>
      </c>
      <c r="D1738" s="9" t="s">
        <v>33149</v>
      </c>
      <c r="E1738" s="8" t="s">
        <v>31679</v>
      </c>
    </row>
    <row r="1739">
      <c r="A1739" s="8" t="s">
        <v>29300</v>
      </c>
      <c r="B1739" s="8" t="s">
        <v>33154</v>
      </c>
      <c r="C1739" s="8" t="s">
        <v>33155</v>
      </c>
      <c r="D1739" s="9" t="s">
        <v>33149</v>
      </c>
      <c r="E1739" s="8" t="s">
        <v>31679</v>
      </c>
    </row>
    <row r="1740">
      <c r="A1740" s="8" t="s">
        <v>29300</v>
      </c>
      <c r="B1740" s="8" t="s">
        <v>33156</v>
      </c>
      <c r="C1740" s="8" t="s">
        <v>33157</v>
      </c>
      <c r="D1740" s="9" t="s">
        <v>33149</v>
      </c>
      <c r="E1740" s="8" t="s">
        <v>31679</v>
      </c>
    </row>
    <row r="1741">
      <c r="A1741" s="8" t="s">
        <v>29300</v>
      </c>
      <c r="B1741" s="8" t="s">
        <v>33158</v>
      </c>
      <c r="C1741" s="8" t="s">
        <v>33159</v>
      </c>
      <c r="D1741" s="9" t="s">
        <v>33149</v>
      </c>
      <c r="E1741" s="8" t="s">
        <v>31679</v>
      </c>
    </row>
    <row r="1742">
      <c r="A1742" s="8" t="s">
        <v>29300</v>
      </c>
      <c r="B1742" s="8" t="s">
        <v>33160</v>
      </c>
      <c r="C1742" s="8" t="s">
        <v>33161</v>
      </c>
      <c r="D1742" s="9" t="s">
        <v>33149</v>
      </c>
      <c r="E1742" s="8" t="s">
        <v>31679</v>
      </c>
    </row>
    <row r="1743">
      <c r="A1743" s="8" t="s">
        <v>29300</v>
      </c>
      <c r="B1743" s="8" t="s">
        <v>33162</v>
      </c>
      <c r="C1743" s="8" t="s">
        <v>33163</v>
      </c>
      <c r="D1743" s="9" t="s">
        <v>33149</v>
      </c>
      <c r="E1743" s="8" t="s">
        <v>31679</v>
      </c>
    </row>
    <row r="1744">
      <c r="A1744" s="8" t="s">
        <v>29300</v>
      </c>
      <c r="B1744" s="8" t="s">
        <v>33164</v>
      </c>
      <c r="C1744" s="8" t="s">
        <v>33165</v>
      </c>
      <c r="D1744" s="9" t="s">
        <v>33166</v>
      </c>
      <c r="E1744" s="8" t="s">
        <v>31679</v>
      </c>
    </row>
    <row r="1745">
      <c r="A1745" s="8" t="s">
        <v>29300</v>
      </c>
      <c r="B1745" s="8" t="s">
        <v>33167</v>
      </c>
      <c r="C1745" s="8" t="s">
        <v>33168</v>
      </c>
      <c r="D1745" s="9" t="s">
        <v>33166</v>
      </c>
      <c r="E1745" s="8" t="s">
        <v>31679</v>
      </c>
    </row>
    <row r="1746">
      <c r="A1746" s="8" t="s">
        <v>29300</v>
      </c>
      <c r="B1746" s="8" t="s">
        <v>33169</v>
      </c>
      <c r="C1746" s="8" t="s">
        <v>33170</v>
      </c>
      <c r="D1746" s="9" t="s">
        <v>33166</v>
      </c>
      <c r="E1746" s="8" t="s">
        <v>31679</v>
      </c>
    </row>
    <row r="1747">
      <c r="A1747" s="8" t="s">
        <v>29300</v>
      </c>
      <c r="B1747" s="8" t="s">
        <v>33171</v>
      </c>
      <c r="C1747" s="8" t="s">
        <v>33172</v>
      </c>
      <c r="D1747" s="9" t="s">
        <v>33166</v>
      </c>
      <c r="E1747" s="8" t="s">
        <v>31679</v>
      </c>
    </row>
    <row r="1748">
      <c r="A1748" s="8" t="s">
        <v>29300</v>
      </c>
      <c r="B1748" s="8" t="s">
        <v>33173</v>
      </c>
      <c r="C1748" s="8" t="s">
        <v>33174</v>
      </c>
      <c r="D1748" s="9" t="s">
        <v>33166</v>
      </c>
      <c r="E1748" s="8" t="s">
        <v>31679</v>
      </c>
    </row>
    <row r="1749">
      <c r="A1749" s="8" t="s">
        <v>29300</v>
      </c>
      <c r="B1749" s="8" t="s">
        <v>33175</v>
      </c>
      <c r="C1749" s="8" t="s">
        <v>33176</v>
      </c>
      <c r="D1749" s="9" t="s">
        <v>33166</v>
      </c>
      <c r="E1749" s="8" t="s">
        <v>31679</v>
      </c>
    </row>
    <row r="1750">
      <c r="A1750" s="8" t="s">
        <v>29300</v>
      </c>
      <c r="B1750" s="8" t="s">
        <v>33177</v>
      </c>
      <c r="C1750" s="8" t="s">
        <v>33178</v>
      </c>
      <c r="D1750" s="9" t="s">
        <v>33179</v>
      </c>
      <c r="E1750" s="8" t="s">
        <v>31679</v>
      </c>
    </row>
    <row r="1751">
      <c r="A1751" s="8" t="s">
        <v>29300</v>
      </c>
      <c r="B1751" s="8" t="s">
        <v>33180</v>
      </c>
      <c r="C1751" s="8" t="s">
        <v>33181</v>
      </c>
      <c r="D1751" s="9" t="s">
        <v>33179</v>
      </c>
      <c r="E1751" s="8" t="s">
        <v>31679</v>
      </c>
    </row>
    <row r="1752">
      <c r="A1752" s="8" t="s">
        <v>29300</v>
      </c>
      <c r="B1752" s="8" t="s">
        <v>33182</v>
      </c>
      <c r="C1752" s="8" t="s">
        <v>33183</v>
      </c>
      <c r="D1752" s="9" t="s">
        <v>33179</v>
      </c>
      <c r="E1752" s="8" t="s">
        <v>31679</v>
      </c>
    </row>
    <row r="1753">
      <c r="A1753" s="8" t="s">
        <v>29300</v>
      </c>
      <c r="B1753" s="8" t="s">
        <v>33184</v>
      </c>
      <c r="C1753" s="8" t="s">
        <v>33185</v>
      </c>
      <c r="D1753" s="9" t="s">
        <v>33179</v>
      </c>
      <c r="E1753" s="8" t="s">
        <v>31679</v>
      </c>
    </row>
    <row r="1754">
      <c r="A1754" s="8" t="s">
        <v>29300</v>
      </c>
      <c r="B1754" s="8" t="s">
        <v>33186</v>
      </c>
      <c r="C1754" s="8" t="s">
        <v>33187</v>
      </c>
      <c r="D1754" s="9" t="s">
        <v>33179</v>
      </c>
      <c r="E1754" s="8" t="s">
        <v>31679</v>
      </c>
    </row>
    <row r="1755">
      <c r="A1755" s="8" t="s">
        <v>29300</v>
      </c>
      <c r="B1755" s="8" t="s">
        <v>33188</v>
      </c>
      <c r="C1755" s="8" t="s">
        <v>33189</v>
      </c>
      <c r="D1755" s="9" t="s">
        <v>33179</v>
      </c>
      <c r="E1755" s="8" t="s">
        <v>31679</v>
      </c>
    </row>
    <row r="1756">
      <c r="A1756" s="8" t="s">
        <v>29300</v>
      </c>
      <c r="B1756" s="8" t="s">
        <v>33190</v>
      </c>
      <c r="C1756" s="8" t="s">
        <v>33191</v>
      </c>
      <c r="D1756" s="9" t="s">
        <v>33192</v>
      </c>
      <c r="E1756" s="8" t="s">
        <v>31679</v>
      </c>
    </row>
    <row r="1757">
      <c r="A1757" s="8" t="s">
        <v>29300</v>
      </c>
      <c r="B1757" s="8" t="s">
        <v>33193</v>
      </c>
      <c r="C1757" s="8" t="s">
        <v>33194</v>
      </c>
      <c r="D1757" s="9" t="s">
        <v>33192</v>
      </c>
      <c r="E1757" s="8" t="s">
        <v>31679</v>
      </c>
    </row>
    <row r="1758">
      <c r="A1758" s="8" t="s">
        <v>29300</v>
      </c>
      <c r="B1758" s="8" t="s">
        <v>33195</v>
      </c>
      <c r="C1758" s="8" t="s">
        <v>33196</v>
      </c>
      <c r="D1758" s="9" t="s">
        <v>33197</v>
      </c>
      <c r="E1758" s="8" t="s">
        <v>31679</v>
      </c>
    </row>
    <row r="1759">
      <c r="A1759" s="8" t="s">
        <v>29300</v>
      </c>
      <c r="B1759" s="8" t="s">
        <v>33198</v>
      </c>
      <c r="C1759" s="8" t="s">
        <v>30963</v>
      </c>
      <c r="D1759" s="9" t="s">
        <v>33199</v>
      </c>
      <c r="E1759" s="8" t="s">
        <v>31679</v>
      </c>
    </row>
    <row r="1760">
      <c r="A1760" s="8" t="s">
        <v>29300</v>
      </c>
      <c r="B1760" s="8" t="s">
        <v>33200</v>
      </c>
      <c r="C1760" s="8" t="s">
        <v>30966</v>
      </c>
      <c r="D1760" s="9" t="s">
        <v>33201</v>
      </c>
      <c r="E1760" s="8" t="s">
        <v>31679</v>
      </c>
    </row>
    <row r="1761">
      <c r="A1761" s="8" t="s">
        <v>29300</v>
      </c>
      <c r="B1761" s="8" t="s">
        <v>33202</v>
      </c>
      <c r="C1761" s="8" t="s">
        <v>30968</v>
      </c>
      <c r="D1761" s="9" t="s">
        <v>33203</v>
      </c>
      <c r="E1761" s="8" t="s">
        <v>31679</v>
      </c>
    </row>
    <row r="1762">
      <c r="A1762" s="8" t="s">
        <v>29300</v>
      </c>
      <c r="B1762" s="8" t="s">
        <v>33204</v>
      </c>
      <c r="C1762" s="8" t="s">
        <v>30970</v>
      </c>
      <c r="D1762" s="9" t="s">
        <v>33205</v>
      </c>
      <c r="E1762" s="8" t="s">
        <v>31679</v>
      </c>
    </row>
    <row r="1763">
      <c r="A1763" s="8" t="s">
        <v>29300</v>
      </c>
      <c r="B1763" s="8" t="s">
        <v>33206</v>
      </c>
      <c r="C1763" s="8" t="s">
        <v>30972</v>
      </c>
      <c r="D1763" s="9" t="s">
        <v>33207</v>
      </c>
      <c r="E1763" s="8" t="s">
        <v>31679</v>
      </c>
    </row>
    <row r="1764">
      <c r="A1764" s="8" t="s">
        <v>29300</v>
      </c>
      <c r="B1764" s="8" t="s">
        <v>33208</v>
      </c>
      <c r="C1764" s="8" t="s">
        <v>30974</v>
      </c>
      <c r="D1764" s="9" t="s">
        <v>33209</v>
      </c>
      <c r="E1764" s="8" t="s">
        <v>31679</v>
      </c>
    </row>
    <row r="1765">
      <c r="A1765" s="8" t="s">
        <v>29300</v>
      </c>
      <c r="B1765" s="8" t="s">
        <v>33210</v>
      </c>
      <c r="C1765" s="8" t="s">
        <v>30976</v>
      </c>
      <c r="D1765" s="9" t="s">
        <v>33211</v>
      </c>
      <c r="E1765" s="8" t="s">
        <v>31679</v>
      </c>
    </row>
    <row r="1766">
      <c r="A1766" s="8" t="s">
        <v>29300</v>
      </c>
      <c r="B1766" s="8" t="s">
        <v>33212</v>
      </c>
      <c r="C1766" s="8" t="s">
        <v>33213</v>
      </c>
      <c r="D1766" s="9" t="s">
        <v>33214</v>
      </c>
      <c r="E1766" s="8" t="s">
        <v>31679</v>
      </c>
    </row>
    <row r="1767">
      <c r="A1767" s="8" t="s">
        <v>29300</v>
      </c>
      <c r="B1767" s="8" t="s">
        <v>33215</v>
      </c>
      <c r="C1767" s="8" t="s">
        <v>33216</v>
      </c>
      <c r="D1767" s="9" t="s">
        <v>33214</v>
      </c>
      <c r="E1767" s="8" t="s">
        <v>31679</v>
      </c>
    </row>
    <row r="1768">
      <c r="A1768" s="8" t="s">
        <v>29300</v>
      </c>
      <c r="B1768" s="8" t="s">
        <v>33217</v>
      </c>
      <c r="C1768" s="8" t="s">
        <v>33218</v>
      </c>
      <c r="D1768" s="9" t="s">
        <v>33214</v>
      </c>
      <c r="E1768" s="8" t="s">
        <v>31679</v>
      </c>
    </row>
    <row r="1769">
      <c r="A1769" s="8" t="s">
        <v>29300</v>
      </c>
      <c r="B1769" s="8" t="s">
        <v>33219</v>
      </c>
      <c r="C1769" s="8" t="s">
        <v>33220</v>
      </c>
      <c r="D1769" s="9" t="s">
        <v>33214</v>
      </c>
      <c r="E1769" s="8" t="s">
        <v>31679</v>
      </c>
    </row>
    <row r="1770">
      <c r="A1770" s="8" t="s">
        <v>29300</v>
      </c>
      <c r="B1770" s="8" t="s">
        <v>33221</v>
      </c>
      <c r="C1770" s="8" t="s">
        <v>30980</v>
      </c>
      <c r="D1770" s="9" t="s">
        <v>33222</v>
      </c>
      <c r="E1770" s="8" t="s">
        <v>31679</v>
      </c>
    </row>
    <row r="1771">
      <c r="A1771" s="8" t="s">
        <v>29300</v>
      </c>
      <c r="B1771" s="8" t="s">
        <v>33223</v>
      </c>
      <c r="C1771" s="8" t="s">
        <v>30982</v>
      </c>
      <c r="D1771" s="9" t="s">
        <v>33224</v>
      </c>
      <c r="E1771" s="8" t="s">
        <v>31679</v>
      </c>
    </row>
    <row r="1772">
      <c r="A1772" s="8" t="s">
        <v>29300</v>
      </c>
      <c r="B1772" s="8" t="s">
        <v>33225</v>
      </c>
      <c r="C1772" s="8" t="s">
        <v>30985</v>
      </c>
      <c r="D1772" s="9" t="s">
        <v>33226</v>
      </c>
      <c r="E1772" s="8" t="s">
        <v>31679</v>
      </c>
    </row>
    <row r="1773">
      <c r="A1773" s="8" t="s">
        <v>29300</v>
      </c>
      <c r="B1773" s="8" t="s">
        <v>33227</v>
      </c>
      <c r="C1773" s="8" t="s">
        <v>33228</v>
      </c>
      <c r="D1773" s="9" t="s">
        <v>33229</v>
      </c>
      <c r="E1773" s="8" t="s">
        <v>31679</v>
      </c>
    </row>
    <row r="1774">
      <c r="A1774" s="8" t="s">
        <v>29300</v>
      </c>
      <c r="B1774" s="8" t="s">
        <v>33230</v>
      </c>
      <c r="C1774" s="8" t="s">
        <v>33231</v>
      </c>
      <c r="D1774" s="9" t="s">
        <v>33229</v>
      </c>
      <c r="E1774" s="8" t="s">
        <v>31679</v>
      </c>
    </row>
    <row r="1775">
      <c r="A1775" s="8" t="s">
        <v>29300</v>
      </c>
      <c r="B1775" s="8" t="s">
        <v>33232</v>
      </c>
      <c r="C1775" s="8" t="s">
        <v>33233</v>
      </c>
      <c r="D1775" s="9" t="s">
        <v>33229</v>
      </c>
      <c r="E1775" s="8" t="s">
        <v>31679</v>
      </c>
    </row>
    <row r="1776">
      <c r="A1776" s="8" t="s">
        <v>29300</v>
      </c>
      <c r="B1776" s="8" t="s">
        <v>33234</v>
      </c>
      <c r="C1776" s="8" t="s">
        <v>33235</v>
      </c>
      <c r="D1776" s="9" t="s">
        <v>33229</v>
      </c>
      <c r="E1776" s="8" t="s">
        <v>31679</v>
      </c>
    </row>
    <row r="1777">
      <c r="A1777" s="8" t="s">
        <v>29300</v>
      </c>
      <c r="B1777" s="8" t="s">
        <v>33236</v>
      </c>
      <c r="C1777" s="8" t="s">
        <v>33237</v>
      </c>
      <c r="D1777" s="9" t="s">
        <v>33229</v>
      </c>
      <c r="E1777" s="8" t="s">
        <v>31679</v>
      </c>
    </row>
    <row r="1778">
      <c r="A1778" s="8" t="s">
        <v>29300</v>
      </c>
      <c r="B1778" s="8" t="s">
        <v>33238</v>
      </c>
      <c r="C1778" s="8" t="s">
        <v>33239</v>
      </c>
      <c r="D1778" s="9" t="s">
        <v>33229</v>
      </c>
      <c r="E1778" s="8" t="s">
        <v>31679</v>
      </c>
    </row>
    <row r="1779">
      <c r="A1779" s="8" t="s">
        <v>29300</v>
      </c>
      <c r="B1779" s="8" t="s">
        <v>33240</v>
      </c>
      <c r="C1779" s="8" t="s">
        <v>33241</v>
      </c>
      <c r="D1779" s="9" t="s">
        <v>33229</v>
      </c>
      <c r="E1779" s="8" t="s">
        <v>31679</v>
      </c>
    </row>
    <row r="1780">
      <c r="A1780" s="8" t="s">
        <v>29300</v>
      </c>
      <c r="B1780" s="8" t="s">
        <v>33242</v>
      </c>
      <c r="C1780" s="8" t="s">
        <v>33243</v>
      </c>
      <c r="D1780" s="9" t="s">
        <v>33229</v>
      </c>
      <c r="E1780" s="8" t="s">
        <v>31679</v>
      </c>
    </row>
    <row r="1781">
      <c r="A1781" s="8" t="s">
        <v>29300</v>
      </c>
      <c r="B1781" s="8" t="s">
        <v>33244</v>
      </c>
      <c r="C1781" s="8" t="s">
        <v>33245</v>
      </c>
      <c r="D1781" s="9" t="s">
        <v>33229</v>
      </c>
      <c r="E1781" s="8" t="s">
        <v>31679</v>
      </c>
    </row>
    <row r="1782">
      <c r="A1782" s="8" t="s">
        <v>29300</v>
      </c>
      <c r="B1782" s="8" t="s">
        <v>33246</v>
      </c>
      <c r="C1782" s="8" t="s">
        <v>33247</v>
      </c>
      <c r="D1782" s="9" t="s">
        <v>33229</v>
      </c>
      <c r="E1782" s="8" t="s">
        <v>31679</v>
      </c>
    </row>
    <row r="1783">
      <c r="A1783" s="8" t="s">
        <v>29300</v>
      </c>
      <c r="B1783" s="8" t="s">
        <v>33248</v>
      </c>
      <c r="C1783" s="8" t="s">
        <v>30989</v>
      </c>
      <c r="D1783" s="9" t="s">
        <v>33249</v>
      </c>
      <c r="E1783" s="8" t="s">
        <v>31679</v>
      </c>
    </row>
    <row r="1784">
      <c r="A1784" s="8" t="s">
        <v>29300</v>
      </c>
      <c r="B1784" s="8" t="s">
        <v>33250</v>
      </c>
      <c r="C1784" s="8" t="s">
        <v>33251</v>
      </c>
      <c r="D1784" s="9" t="s">
        <v>33252</v>
      </c>
      <c r="E1784" s="8" t="s">
        <v>31679</v>
      </c>
    </row>
    <row r="1785">
      <c r="A1785" s="8" t="s">
        <v>29300</v>
      </c>
      <c r="B1785" s="8" t="s">
        <v>33253</v>
      </c>
      <c r="C1785" s="8" t="s">
        <v>33254</v>
      </c>
      <c r="D1785" s="9" t="s">
        <v>33252</v>
      </c>
      <c r="E1785" s="8" t="s">
        <v>31679</v>
      </c>
    </row>
    <row r="1786">
      <c r="A1786" s="8" t="s">
        <v>29300</v>
      </c>
      <c r="B1786" s="8" t="s">
        <v>33255</v>
      </c>
      <c r="C1786" s="8" t="s">
        <v>33256</v>
      </c>
      <c r="D1786" s="9" t="s">
        <v>33252</v>
      </c>
      <c r="E1786" s="8" t="s">
        <v>31679</v>
      </c>
    </row>
    <row r="1787">
      <c r="A1787" s="8" t="s">
        <v>29300</v>
      </c>
      <c r="B1787" s="8" t="s">
        <v>33257</v>
      </c>
      <c r="C1787" s="8" t="s">
        <v>33258</v>
      </c>
      <c r="D1787" s="9" t="s">
        <v>33259</v>
      </c>
      <c r="E1787" s="8" t="s">
        <v>31679</v>
      </c>
    </row>
    <row r="1788">
      <c r="A1788" s="8" t="s">
        <v>29300</v>
      </c>
      <c r="B1788" s="8" t="s">
        <v>33260</v>
      </c>
      <c r="C1788" s="8" t="s">
        <v>33261</v>
      </c>
      <c r="D1788" s="9" t="s">
        <v>33259</v>
      </c>
      <c r="E1788" s="8" t="s">
        <v>31679</v>
      </c>
    </row>
    <row r="1789">
      <c r="A1789" s="8" t="s">
        <v>29300</v>
      </c>
      <c r="B1789" s="8" t="s">
        <v>33262</v>
      </c>
      <c r="C1789" s="8" t="s">
        <v>33263</v>
      </c>
      <c r="D1789" s="9" t="s">
        <v>33259</v>
      </c>
      <c r="E1789" s="8" t="s">
        <v>31679</v>
      </c>
    </row>
    <row r="1790">
      <c r="A1790" s="8" t="s">
        <v>29300</v>
      </c>
      <c r="B1790" s="8" t="s">
        <v>33264</v>
      </c>
      <c r="C1790" s="8" t="s">
        <v>33265</v>
      </c>
      <c r="D1790" s="9" t="s">
        <v>33266</v>
      </c>
      <c r="E1790" s="8" t="s">
        <v>31679</v>
      </c>
    </row>
    <row r="1791">
      <c r="A1791" s="8" t="s">
        <v>29300</v>
      </c>
      <c r="B1791" s="8" t="s">
        <v>33267</v>
      </c>
      <c r="C1791" s="8" t="s">
        <v>33268</v>
      </c>
      <c r="D1791" s="9" t="s">
        <v>33266</v>
      </c>
      <c r="E1791" s="8" t="s">
        <v>31679</v>
      </c>
    </row>
    <row r="1792">
      <c r="A1792" s="8" t="s">
        <v>29300</v>
      </c>
      <c r="B1792" s="8" t="s">
        <v>33269</v>
      </c>
      <c r="C1792" s="8" t="s">
        <v>33270</v>
      </c>
      <c r="D1792" s="9" t="s">
        <v>33266</v>
      </c>
      <c r="E1792" s="8" t="s">
        <v>31679</v>
      </c>
    </row>
    <row r="1793">
      <c r="A1793" s="8" t="s">
        <v>29300</v>
      </c>
      <c r="B1793" s="8" t="s">
        <v>33271</v>
      </c>
      <c r="C1793" s="8" t="s">
        <v>33272</v>
      </c>
      <c r="D1793" s="9" t="s">
        <v>33266</v>
      </c>
      <c r="E1793" s="8" t="s">
        <v>31679</v>
      </c>
    </row>
    <row r="1794">
      <c r="A1794" s="8" t="s">
        <v>29300</v>
      </c>
      <c r="B1794" s="8" t="s">
        <v>33273</v>
      </c>
      <c r="C1794" s="8" t="s">
        <v>33274</v>
      </c>
      <c r="D1794" s="9" t="s">
        <v>33275</v>
      </c>
      <c r="E1794" s="8" t="s">
        <v>31679</v>
      </c>
    </row>
    <row r="1795">
      <c r="A1795" s="8" t="s">
        <v>29300</v>
      </c>
      <c r="B1795" s="8" t="s">
        <v>33276</v>
      </c>
      <c r="C1795" s="8" t="s">
        <v>33277</v>
      </c>
      <c r="D1795" s="9" t="s">
        <v>33275</v>
      </c>
      <c r="E1795" s="8" t="s">
        <v>31679</v>
      </c>
    </row>
    <row r="1796">
      <c r="A1796" s="8" t="s">
        <v>29300</v>
      </c>
      <c r="B1796" s="8" t="s">
        <v>33278</v>
      </c>
      <c r="C1796" s="8" t="s">
        <v>33279</v>
      </c>
      <c r="D1796" s="9" t="s">
        <v>33275</v>
      </c>
      <c r="E1796" s="8" t="s">
        <v>31679</v>
      </c>
    </row>
    <row r="1797">
      <c r="A1797" s="8" t="s">
        <v>29300</v>
      </c>
      <c r="B1797" s="8" t="s">
        <v>33280</v>
      </c>
      <c r="C1797" s="8" t="s">
        <v>33281</v>
      </c>
      <c r="D1797" s="9" t="s">
        <v>33275</v>
      </c>
      <c r="E1797" s="8" t="s">
        <v>31679</v>
      </c>
    </row>
    <row r="1798">
      <c r="A1798" s="8" t="s">
        <v>29300</v>
      </c>
      <c r="B1798" s="8" t="s">
        <v>33282</v>
      </c>
      <c r="C1798" s="8" t="s">
        <v>33283</v>
      </c>
      <c r="D1798" s="9" t="s">
        <v>33284</v>
      </c>
      <c r="E1798" s="8" t="s">
        <v>31679</v>
      </c>
    </row>
    <row r="1799">
      <c r="A1799" s="8" t="s">
        <v>29300</v>
      </c>
      <c r="B1799" s="8" t="s">
        <v>33285</v>
      </c>
      <c r="C1799" s="8" t="s">
        <v>33286</v>
      </c>
      <c r="D1799" s="9" t="s">
        <v>33284</v>
      </c>
      <c r="E1799" s="8" t="s">
        <v>31679</v>
      </c>
    </row>
    <row r="1800">
      <c r="A1800" s="8" t="s">
        <v>29300</v>
      </c>
      <c r="B1800" s="8" t="s">
        <v>33287</v>
      </c>
      <c r="C1800" s="8" t="s">
        <v>33288</v>
      </c>
      <c r="D1800" s="9" t="s">
        <v>33289</v>
      </c>
      <c r="E1800" s="8" t="s">
        <v>31679</v>
      </c>
    </row>
    <row r="1801">
      <c r="A1801" s="8" t="s">
        <v>29300</v>
      </c>
      <c r="B1801" s="8" t="s">
        <v>33290</v>
      </c>
      <c r="C1801" s="8" t="s">
        <v>33291</v>
      </c>
      <c r="D1801" s="9" t="s">
        <v>33289</v>
      </c>
      <c r="E1801" s="8" t="s">
        <v>31679</v>
      </c>
    </row>
    <row r="1802">
      <c r="A1802" s="8" t="s">
        <v>29300</v>
      </c>
      <c r="B1802" s="8" t="s">
        <v>33292</v>
      </c>
      <c r="C1802" s="8" t="s">
        <v>33293</v>
      </c>
      <c r="D1802" s="9" t="s">
        <v>33289</v>
      </c>
      <c r="E1802" s="8" t="s">
        <v>31679</v>
      </c>
    </row>
    <row r="1803">
      <c r="A1803" s="8" t="s">
        <v>29300</v>
      </c>
      <c r="B1803" s="8" t="s">
        <v>33294</v>
      </c>
      <c r="C1803" s="8" t="s">
        <v>33295</v>
      </c>
      <c r="D1803" s="9" t="s">
        <v>33289</v>
      </c>
      <c r="E1803" s="8" t="s">
        <v>31679</v>
      </c>
    </row>
    <row r="1804">
      <c r="A1804" s="8" t="s">
        <v>29300</v>
      </c>
      <c r="B1804" s="8" t="s">
        <v>33296</v>
      </c>
      <c r="C1804" s="8" t="s">
        <v>33297</v>
      </c>
      <c r="D1804" s="9" t="s">
        <v>33289</v>
      </c>
      <c r="E1804" s="8" t="s">
        <v>31679</v>
      </c>
    </row>
    <row r="1805">
      <c r="A1805" s="8" t="s">
        <v>29300</v>
      </c>
      <c r="B1805" s="8" t="s">
        <v>33298</v>
      </c>
      <c r="C1805" s="8" t="s">
        <v>33299</v>
      </c>
      <c r="D1805" s="9" t="s">
        <v>33289</v>
      </c>
      <c r="E1805" s="8" t="s">
        <v>31679</v>
      </c>
    </row>
    <row r="1806">
      <c r="A1806" s="8" t="s">
        <v>29300</v>
      </c>
      <c r="B1806" s="8" t="s">
        <v>33300</v>
      </c>
      <c r="C1806" s="8" t="s">
        <v>33301</v>
      </c>
      <c r="D1806" s="9" t="s">
        <v>33289</v>
      </c>
      <c r="E1806" s="8" t="s">
        <v>31679</v>
      </c>
    </row>
    <row r="1807">
      <c r="A1807" s="8" t="s">
        <v>29300</v>
      </c>
      <c r="B1807" s="8" t="s">
        <v>33302</v>
      </c>
      <c r="C1807" s="8" t="s">
        <v>33303</v>
      </c>
      <c r="D1807" s="9" t="s">
        <v>33289</v>
      </c>
      <c r="E1807" s="8" t="s">
        <v>31679</v>
      </c>
    </row>
    <row r="1808">
      <c r="A1808" s="8" t="s">
        <v>29300</v>
      </c>
      <c r="B1808" s="8" t="s">
        <v>33304</v>
      </c>
      <c r="C1808" s="8" t="s">
        <v>31004</v>
      </c>
      <c r="D1808" s="9" t="s">
        <v>33305</v>
      </c>
      <c r="E1808" s="8" t="s">
        <v>31679</v>
      </c>
    </row>
    <row r="1809">
      <c r="A1809" s="8" t="s">
        <v>29300</v>
      </c>
      <c r="B1809" s="8" t="s">
        <v>33306</v>
      </c>
      <c r="C1809" s="8" t="s">
        <v>33307</v>
      </c>
      <c r="D1809" s="9" t="s">
        <v>33305</v>
      </c>
      <c r="E1809" s="8" t="s">
        <v>31679</v>
      </c>
    </row>
    <row r="1810">
      <c r="A1810" s="8" t="s">
        <v>29300</v>
      </c>
      <c r="B1810" s="8" t="s">
        <v>33308</v>
      </c>
      <c r="C1810" s="8" t="s">
        <v>33309</v>
      </c>
      <c r="D1810" s="9" t="s">
        <v>33310</v>
      </c>
      <c r="E1810" s="8" t="s">
        <v>31679</v>
      </c>
    </row>
    <row r="1811">
      <c r="A1811" s="8" t="s">
        <v>29300</v>
      </c>
      <c r="B1811" s="8" t="s">
        <v>33311</v>
      </c>
      <c r="C1811" s="8" t="s">
        <v>33312</v>
      </c>
      <c r="D1811" s="9" t="s">
        <v>33310</v>
      </c>
      <c r="E1811" s="8" t="s">
        <v>31679</v>
      </c>
    </row>
    <row r="1812">
      <c r="A1812" s="8" t="s">
        <v>29300</v>
      </c>
      <c r="B1812" s="8" t="s">
        <v>33313</v>
      </c>
      <c r="C1812" s="8" t="s">
        <v>33314</v>
      </c>
      <c r="D1812" s="9" t="s">
        <v>33310</v>
      </c>
      <c r="E1812" s="8" t="s">
        <v>31679</v>
      </c>
    </row>
    <row r="1813">
      <c r="A1813" s="8" t="s">
        <v>29300</v>
      </c>
      <c r="B1813" s="8" t="s">
        <v>33315</v>
      </c>
      <c r="C1813" s="8" t="s">
        <v>33316</v>
      </c>
      <c r="D1813" s="9" t="s">
        <v>33317</v>
      </c>
      <c r="E1813" s="8" t="s">
        <v>31679</v>
      </c>
    </row>
    <row r="1814">
      <c r="A1814" s="8" t="s">
        <v>29300</v>
      </c>
      <c r="B1814" s="8" t="s">
        <v>33318</v>
      </c>
      <c r="C1814" s="8" t="s">
        <v>33319</v>
      </c>
      <c r="D1814" s="9" t="s">
        <v>33317</v>
      </c>
      <c r="E1814" s="8" t="s">
        <v>31679</v>
      </c>
    </row>
    <row r="1815">
      <c r="A1815" s="8" t="s">
        <v>29300</v>
      </c>
      <c r="B1815" s="8" t="s">
        <v>33320</v>
      </c>
      <c r="C1815" s="8" t="s">
        <v>33321</v>
      </c>
      <c r="D1815" s="9" t="s">
        <v>33322</v>
      </c>
      <c r="E1815" s="8" t="s">
        <v>31679</v>
      </c>
    </row>
    <row r="1816">
      <c r="A1816" s="8" t="s">
        <v>29300</v>
      </c>
      <c r="B1816" s="8" t="s">
        <v>33323</v>
      </c>
      <c r="C1816" s="8" t="s">
        <v>33324</v>
      </c>
      <c r="D1816" s="9" t="s">
        <v>33322</v>
      </c>
      <c r="E1816" s="8" t="s">
        <v>31679</v>
      </c>
    </row>
    <row r="1817">
      <c r="A1817" s="8" t="s">
        <v>29300</v>
      </c>
      <c r="B1817" s="8" t="s">
        <v>33325</v>
      </c>
      <c r="C1817" s="8" t="s">
        <v>33326</v>
      </c>
      <c r="D1817" s="9" t="s">
        <v>33327</v>
      </c>
      <c r="E1817" s="8" t="s">
        <v>31679</v>
      </c>
    </row>
    <row r="1818">
      <c r="A1818" s="8" t="s">
        <v>29300</v>
      </c>
      <c r="B1818" s="8" t="s">
        <v>33328</v>
      </c>
      <c r="C1818" s="8" t="s">
        <v>33329</v>
      </c>
      <c r="D1818" s="9" t="s">
        <v>33327</v>
      </c>
      <c r="E1818" s="8" t="s">
        <v>31679</v>
      </c>
    </row>
    <row r="1819">
      <c r="A1819" s="8" t="s">
        <v>29300</v>
      </c>
      <c r="B1819" s="8" t="s">
        <v>33330</v>
      </c>
      <c r="C1819" s="8" t="s">
        <v>33331</v>
      </c>
      <c r="D1819" s="9" t="s">
        <v>33332</v>
      </c>
      <c r="E1819" s="8" t="s">
        <v>31679</v>
      </c>
    </row>
    <row r="1820">
      <c r="A1820" s="8" t="s">
        <v>29300</v>
      </c>
      <c r="B1820" s="8" t="s">
        <v>33333</v>
      </c>
      <c r="C1820" s="8" t="s">
        <v>33334</v>
      </c>
      <c r="D1820" s="9" t="s">
        <v>33332</v>
      </c>
      <c r="E1820" s="8" t="s">
        <v>31679</v>
      </c>
    </row>
    <row r="1821">
      <c r="A1821" s="8" t="s">
        <v>29300</v>
      </c>
      <c r="B1821" s="8" t="s">
        <v>33335</v>
      </c>
      <c r="C1821" s="8" t="s">
        <v>33336</v>
      </c>
      <c r="D1821" s="9" t="s">
        <v>33332</v>
      </c>
      <c r="E1821" s="8" t="s">
        <v>31679</v>
      </c>
    </row>
    <row r="1822">
      <c r="A1822" s="8" t="s">
        <v>29300</v>
      </c>
      <c r="B1822" s="8" t="s">
        <v>33337</v>
      </c>
      <c r="C1822" s="8" t="s">
        <v>33338</v>
      </c>
      <c r="D1822" s="9" t="s">
        <v>33339</v>
      </c>
      <c r="E1822" s="8" t="s">
        <v>31679</v>
      </c>
    </row>
    <row r="1823">
      <c r="A1823" s="8" t="s">
        <v>29300</v>
      </c>
      <c r="B1823" s="8" t="s">
        <v>33340</v>
      </c>
      <c r="C1823" s="8" t="s">
        <v>33341</v>
      </c>
      <c r="D1823" s="9" t="s">
        <v>33339</v>
      </c>
      <c r="E1823" s="8" t="s">
        <v>31679</v>
      </c>
    </row>
    <row r="1824">
      <c r="A1824" s="8" t="s">
        <v>29300</v>
      </c>
      <c r="B1824" s="8" t="s">
        <v>33342</v>
      </c>
      <c r="C1824" s="8" t="s">
        <v>33343</v>
      </c>
      <c r="D1824" s="9" t="s">
        <v>33344</v>
      </c>
      <c r="E1824" s="8" t="s">
        <v>31679</v>
      </c>
    </row>
    <row r="1825">
      <c r="A1825" s="8" t="s">
        <v>29300</v>
      </c>
      <c r="B1825" s="8" t="s">
        <v>33345</v>
      </c>
      <c r="C1825" s="8" t="s">
        <v>33346</v>
      </c>
      <c r="D1825" s="9" t="s">
        <v>33344</v>
      </c>
      <c r="E1825" s="8" t="s">
        <v>31679</v>
      </c>
    </row>
    <row r="1826">
      <c r="A1826" s="8" t="s">
        <v>29300</v>
      </c>
      <c r="B1826" s="8" t="s">
        <v>33347</v>
      </c>
      <c r="C1826" s="8" t="s">
        <v>33348</v>
      </c>
      <c r="D1826" s="9" t="s">
        <v>33349</v>
      </c>
      <c r="E1826" s="8" t="s">
        <v>31679</v>
      </c>
    </row>
    <row r="1827">
      <c r="A1827" s="8" t="s">
        <v>29300</v>
      </c>
      <c r="B1827" s="8" t="s">
        <v>33350</v>
      </c>
      <c r="C1827" s="8" t="s">
        <v>33351</v>
      </c>
      <c r="D1827" s="9" t="s">
        <v>33349</v>
      </c>
      <c r="E1827" s="8" t="s">
        <v>31679</v>
      </c>
    </row>
    <row r="1828">
      <c r="A1828" s="8" t="s">
        <v>29300</v>
      </c>
      <c r="B1828" s="8" t="s">
        <v>33352</v>
      </c>
      <c r="C1828" s="8" t="s">
        <v>33353</v>
      </c>
      <c r="D1828" s="9" t="s">
        <v>33349</v>
      </c>
      <c r="E1828" s="8" t="s">
        <v>31679</v>
      </c>
    </row>
    <row r="1829">
      <c r="A1829" s="8" t="s">
        <v>29300</v>
      </c>
      <c r="B1829" s="8" t="s">
        <v>33354</v>
      </c>
      <c r="C1829" s="8" t="s">
        <v>33355</v>
      </c>
      <c r="D1829" s="9" t="s">
        <v>33349</v>
      </c>
      <c r="E1829" s="8" t="s">
        <v>31679</v>
      </c>
    </row>
    <row r="1830">
      <c r="A1830" s="8" t="s">
        <v>29300</v>
      </c>
      <c r="B1830" s="8" t="s">
        <v>33356</v>
      </c>
      <c r="C1830" s="8" t="s">
        <v>33357</v>
      </c>
      <c r="D1830" s="9" t="s">
        <v>33349</v>
      </c>
      <c r="E1830" s="8" t="s">
        <v>31679</v>
      </c>
    </row>
    <row r="1831">
      <c r="A1831" s="8" t="s">
        <v>29300</v>
      </c>
      <c r="B1831" s="8" t="s">
        <v>33358</v>
      </c>
      <c r="C1831" s="8" t="s">
        <v>33359</v>
      </c>
      <c r="D1831" s="9" t="s">
        <v>33349</v>
      </c>
      <c r="E1831" s="8" t="s">
        <v>31679</v>
      </c>
    </row>
    <row r="1832">
      <c r="A1832" s="8" t="s">
        <v>29300</v>
      </c>
      <c r="B1832" s="8" t="s">
        <v>33360</v>
      </c>
      <c r="C1832" s="8" t="s">
        <v>33361</v>
      </c>
      <c r="D1832" s="9" t="s">
        <v>33349</v>
      </c>
      <c r="E1832" s="8" t="s">
        <v>31679</v>
      </c>
    </row>
    <row r="1833">
      <c r="A1833" s="8" t="s">
        <v>29300</v>
      </c>
      <c r="B1833" s="8" t="s">
        <v>33362</v>
      </c>
      <c r="C1833" s="8" t="s">
        <v>33363</v>
      </c>
      <c r="D1833" s="9" t="s">
        <v>33349</v>
      </c>
      <c r="E1833" s="8" t="s">
        <v>31679</v>
      </c>
    </row>
    <row r="1834">
      <c r="A1834" s="8" t="s">
        <v>29300</v>
      </c>
      <c r="B1834" s="8" t="s">
        <v>33364</v>
      </c>
      <c r="C1834" s="8" t="s">
        <v>33365</v>
      </c>
      <c r="D1834" s="9" t="s">
        <v>33349</v>
      </c>
      <c r="E1834" s="8" t="s">
        <v>31679</v>
      </c>
    </row>
    <row r="1835">
      <c r="A1835" s="8" t="s">
        <v>29300</v>
      </c>
      <c r="B1835" s="8" t="s">
        <v>33366</v>
      </c>
      <c r="C1835" s="8" t="s">
        <v>33367</v>
      </c>
      <c r="D1835" s="9" t="s">
        <v>33349</v>
      </c>
      <c r="E1835" s="8" t="s">
        <v>31679</v>
      </c>
    </row>
    <row r="1836">
      <c r="A1836" s="8" t="s">
        <v>29300</v>
      </c>
      <c r="B1836" s="8" t="s">
        <v>33368</v>
      </c>
      <c r="C1836" s="8" t="s">
        <v>33369</v>
      </c>
      <c r="D1836" s="9" t="s">
        <v>33349</v>
      </c>
      <c r="E1836" s="8" t="s">
        <v>31679</v>
      </c>
    </row>
    <row r="1837">
      <c r="A1837" s="8" t="s">
        <v>29300</v>
      </c>
      <c r="B1837" s="8" t="s">
        <v>33370</v>
      </c>
      <c r="C1837" s="8" t="s">
        <v>33371</v>
      </c>
      <c r="D1837" s="9" t="s">
        <v>33372</v>
      </c>
      <c r="E1837" s="8" t="s">
        <v>31679</v>
      </c>
    </row>
    <row r="1838">
      <c r="A1838" s="8" t="s">
        <v>29300</v>
      </c>
      <c r="B1838" s="8" t="s">
        <v>33373</v>
      </c>
      <c r="C1838" s="8" t="s">
        <v>33374</v>
      </c>
      <c r="D1838" s="9" t="s">
        <v>33372</v>
      </c>
      <c r="E1838" s="8" t="s">
        <v>31679</v>
      </c>
    </row>
    <row r="1839">
      <c r="A1839" s="8" t="s">
        <v>29300</v>
      </c>
      <c r="B1839" s="8" t="s">
        <v>33375</v>
      </c>
      <c r="C1839" s="8" t="s">
        <v>31026</v>
      </c>
      <c r="D1839" s="9" t="s">
        <v>33376</v>
      </c>
      <c r="E1839" s="8" t="s">
        <v>31679</v>
      </c>
    </row>
    <row r="1840">
      <c r="A1840" s="8" t="s">
        <v>29300</v>
      </c>
      <c r="B1840" s="8" t="s">
        <v>33377</v>
      </c>
      <c r="C1840" s="8" t="s">
        <v>31028</v>
      </c>
      <c r="D1840" s="9" t="s">
        <v>33378</v>
      </c>
      <c r="E1840" s="8" t="s">
        <v>31679</v>
      </c>
    </row>
    <row r="1841">
      <c r="A1841" s="8" t="s">
        <v>29300</v>
      </c>
      <c r="B1841" s="8" t="s">
        <v>33379</v>
      </c>
      <c r="C1841" s="8" t="s">
        <v>31031</v>
      </c>
      <c r="D1841" s="9" t="s">
        <v>33380</v>
      </c>
      <c r="E1841" s="8" t="s">
        <v>31679</v>
      </c>
    </row>
    <row r="1842">
      <c r="A1842" s="8" t="s">
        <v>29300</v>
      </c>
      <c r="B1842" s="8" t="s">
        <v>33381</v>
      </c>
      <c r="C1842" s="8" t="s">
        <v>31033</v>
      </c>
      <c r="D1842" s="9" t="s">
        <v>33382</v>
      </c>
      <c r="E1842" s="8" t="s">
        <v>31679</v>
      </c>
    </row>
    <row r="1843">
      <c r="A1843" s="8" t="s">
        <v>29300</v>
      </c>
      <c r="B1843" s="8" t="s">
        <v>33383</v>
      </c>
      <c r="C1843" s="8" t="s">
        <v>31035</v>
      </c>
      <c r="D1843" s="9" t="s">
        <v>33384</v>
      </c>
      <c r="E1843" s="8" t="s">
        <v>31679</v>
      </c>
    </row>
    <row r="1844">
      <c r="A1844" s="8" t="s">
        <v>29300</v>
      </c>
      <c r="B1844" s="8" t="s">
        <v>33385</v>
      </c>
      <c r="C1844" s="8" t="s">
        <v>31037</v>
      </c>
      <c r="D1844" s="9" t="s">
        <v>33386</v>
      </c>
      <c r="E1844" s="8" t="s">
        <v>31679</v>
      </c>
    </row>
    <row r="1845">
      <c r="A1845" s="8" t="s">
        <v>29300</v>
      </c>
      <c r="B1845" s="8" t="s">
        <v>33387</v>
      </c>
      <c r="C1845" s="8" t="s">
        <v>33388</v>
      </c>
      <c r="D1845" s="9" t="s">
        <v>33389</v>
      </c>
      <c r="E1845" s="8" t="s">
        <v>31679</v>
      </c>
    </row>
    <row r="1846">
      <c r="A1846" s="8" t="s">
        <v>29300</v>
      </c>
      <c r="B1846" s="8" t="s">
        <v>33390</v>
      </c>
      <c r="C1846" s="8" t="s">
        <v>33391</v>
      </c>
      <c r="D1846" s="9" t="s">
        <v>33389</v>
      </c>
      <c r="E1846" s="8" t="s">
        <v>31679</v>
      </c>
    </row>
    <row r="1847">
      <c r="A1847" s="8" t="s">
        <v>29300</v>
      </c>
      <c r="B1847" s="8" t="s">
        <v>33392</v>
      </c>
      <c r="C1847" s="8" t="s">
        <v>31041</v>
      </c>
      <c r="D1847" s="9" t="s">
        <v>33393</v>
      </c>
      <c r="E1847" s="8" t="s">
        <v>31679</v>
      </c>
    </row>
    <row r="1848">
      <c r="A1848" s="8" t="s">
        <v>29300</v>
      </c>
      <c r="B1848" s="8" t="s">
        <v>33394</v>
      </c>
      <c r="C1848" s="8" t="s">
        <v>31044</v>
      </c>
      <c r="D1848" s="9" t="s">
        <v>33395</v>
      </c>
      <c r="E1848" s="8" t="s">
        <v>31679</v>
      </c>
    </row>
    <row r="1849">
      <c r="A1849" s="8" t="s">
        <v>29300</v>
      </c>
      <c r="B1849" s="8" t="s">
        <v>33396</v>
      </c>
      <c r="C1849" s="8" t="s">
        <v>31046</v>
      </c>
      <c r="D1849" s="9" t="s">
        <v>33397</v>
      </c>
      <c r="E1849" s="8" t="s">
        <v>31679</v>
      </c>
    </row>
    <row r="1850">
      <c r="A1850" s="8" t="s">
        <v>29300</v>
      </c>
      <c r="B1850" s="8" t="s">
        <v>33398</v>
      </c>
      <c r="C1850" s="8" t="s">
        <v>31048</v>
      </c>
      <c r="D1850" s="9" t="s">
        <v>33399</v>
      </c>
      <c r="E1850" s="8" t="s">
        <v>31679</v>
      </c>
    </row>
    <row r="1851">
      <c r="A1851" s="8" t="s">
        <v>29300</v>
      </c>
      <c r="B1851" s="8" t="s">
        <v>33400</v>
      </c>
      <c r="C1851" s="8" t="s">
        <v>33401</v>
      </c>
      <c r="D1851" s="9" t="s">
        <v>33402</v>
      </c>
      <c r="E1851" s="8" t="s">
        <v>31679</v>
      </c>
    </row>
    <row r="1852">
      <c r="A1852" s="8" t="s">
        <v>29300</v>
      </c>
      <c r="B1852" s="8" t="s">
        <v>33403</v>
      </c>
      <c r="C1852" s="8" t="s">
        <v>33404</v>
      </c>
      <c r="D1852" s="9" t="s">
        <v>33402</v>
      </c>
      <c r="E1852" s="8" t="s">
        <v>31679</v>
      </c>
    </row>
    <row r="1853">
      <c r="A1853" s="8" t="s">
        <v>29300</v>
      </c>
      <c r="B1853" s="8" t="s">
        <v>33405</v>
      </c>
      <c r="C1853" s="8" t="s">
        <v>33406</v>
      </c>
      <c r="D1853" s="9" t="s">
        <v>33402</v>
      </c>
      <c r="E1853" s="8" t="s">
        <v>31679</v>
      </c>
    </row>
    <row r="1854">
      <c r="A1854" s="8" t="s">
        <v>29300</v>
      </c>
      <c r="B1854" s="8" t="s">
        <v>33407</v>
      </c>
      <c r="C1854" s="8" t="s">
        <v>33408</v>
      </c>
      <c r="D1854" s="9" t="s">
        <v>33402</v>
      </c>
      <c r="E1854" s="8" t="s">
        <v>31679</v>
      </c>
    </row>
    <row r="1855">
      <c r="A1855" s="8" t="s">
        <v>29300</v>
      </c>
      <c r="B1855" s="8" t="s">
        <v>33409</v>
      </c>
      <c r="C1855" s="8" t="s">
        <v>33410</v>
      </c>
      <c r="D1855" s="9" t="s">
        <v>33402</v>
      </c>
      <c r="E1855" s="8" t="s">
        <v>31679</v>
      </c>
    </row>
    <row r="1856">
      <c r="A1856" s="8" t="s">
        <v>29300</v>
      </c>
      <c r="B1856" s="8" t="s">
        <v>33411</v>
      </c>
      <c r="C1856" s="8" t="s">
        <v>33412</v>
      </c>
      <c r="D1856" s="9" t="s">
        <v>33413</v>
      </c>
      <c r="E1856" s="8" t="s">
        <v>31679</v>
      </c>
    </row>
    <row r="1857">
      <c r="A1857" s="8" t="s">
        <v>29300</v>
      </c>
      <c r="B1857" s="8" t="s">
        <v>33414</v>
      </c>
      <c r="C1857" s="8" t="s">
        <v>33415</v>
      </c>
      <c r="D1857" s="9" t="s">
        <v>33413</v>
      </c>
      <c r="E1857" s="8" t="s">
        <v>31679</v>
      </c>
    </row>
    <row r="1858">
      <c r="A1858" s="8" t="s">
        <v>29300</v>
      </c>
      <c r="B1858" s="8" t="s">
        <v>33416</v>
      </c>
      <c r="C1858" s="8" t="s">
        <v>33417</v>
      </c>
      <c r="D1858" s="9" t="s">
        <v>33413</v>
      </c>
      <c r="E1858" s="8" t="s">
        <v>31679</v>
      </c>
    </row>
    <row r="1859">
      <c r="A1859" s="8" t="s">
        <v>29300</v>
      </c>
      <c r="B1859" s="8" t="s">
        <v>33418</v>
      </c>
      <c r="C1859" s="8" t="s">
        <v>33419</v>
      </c>
      <c r="D1859" s="9" t="s">
        <v>33413</v>
      </c>
      <c r="E1859" s="8" t="s">
        <v>31679</v>
      </c>
    </row>
    <row r="1860">
      <c r="A1860" s="8" t="s">
        <v>29300</v>
      </c>
      <c r="B1860" s="8" t="s">
        <v>33420</v>
      </c>
      <c r="C1860" s="8" t="s">
        <v>33421</v>
      </c>
      <c r="D1860" s="9" t="s">
        <v>33413</v>
      </c>
      <c r="E1860" s="8" t="s">
        <v>31679</v>
      </c>
    </row>
    <row r="1861">
      <c r="A1861" s="8" t="s">
        <v>29300</v>
      </c>
      <c r="B1861" s="8" t="s">
        <v>33422</v>
      </c>
      <c r="C1861" s="8" t="s">
        <v>33423</v>
      </c>
      <c r="D1861" s="9" t="s">
        <v>33424</v>
      </c>
      <c r="E1861" s="8" t="s">
        <v>31679</v>
      </c>
    </row>
    <row r="1862">
      <c r="A1862" s="8" t="s">
        <v>29300</v>
      </c>
      <c r="B1862" s="8" t="s">
        <v>33425</v>
      </c>
      <c r="C1862" s="8" t="s">
        <v>31057</v>
      </c>
      <c r="D1862" s="9" t="s">
        <v>33426</v>
      </c>
      <c r="E1862" s="8" t="s">
        <v>31679</v>
      </c>
    </row>
    <row r="1863">
      <c r="A1863" s="8" t="s">
        <v>29300</v>
      </c>
      <c r="B1863" s="8" t="s">
        <v>33427</v>
      </c>
      <c r="C1863" s="8" t="s">
        <v>33428</v>
      </c>
      <c r="D1863" s="9" t="s">
        <v>33429</v>
      </c>
      <c r="E1863" s="8" t="s">
        <v>31679</v>
      </c>
    </row>
    <row r="1864">
      <c r="A1864" s="8" t="s">
        <v>29300</v>
      </c>
      <c r="B1864" s="8" t="s">
        <v>33430</v>
      </c>
      <c r="C1864" s="8" t="s">
        <v>33431</v>
      </c>
      <c r="D1864" s="9" t="s">
        <v>33429</v>
      </c>
      <c r="E1864" s="8" t="s">
        <v>31679</v>
      </c>
    </row>
    <row r="1865">
      <c r="A1865" s="8" t="s">
        <v>29300</v>
      </c>
      <c r="B1865" s="8" t="s">
        <v>33432</v>
      </c>
      <c r="C1865" s="8" t="s">
        <v>33433</v>
      </c>
      <c r="D1865" s="9" t="s">
        <v>33429</v>
      </c>
      <c r="E1865" s="8" t="s">
        <v>31679</v>
      </c>
    </row>
    <row r="1866">
      <c r="A1866" s="8" t="s">
        <v>29300</v>
      </c>
      <c r="B1866" s="8" t="s">
        <v>33434</v>
      </c>
      <c r="C1866" s="8" t="s">
        <v>31061</v>
      </c>
      <c r="D1866" s="9" t="s">
        <v>33435</v>
      </c>
      <c r="E1866" s="8" t="s">
        <v>31679</v>
      </c>
    </row>
    <row r="1867">
      <c r="A1867" s="8" t="s">
        <v>29300</v>
      </c>
      <c r="B1867" s="8" t="s">
        <v>33436</v>
      </c>
      <c r="C1867" s="8" t="s">
        <v>33437</v>
      </c>
      <c r="D1867" s="9" t="s">
        <v>33438</v>
      </c>
      <c r="E1867" s="8" t="s">
        <v>31679</v>
      </c>
    </row>
    <row r="1868">
      <c r="A1868" s="8" t="s">
        <v>29300</v>
      </c>
      <c r="B1868" s="8" t="s">
        <v>33439</v>
      </c>
      <c r="C1868" s="8" t="s">
        <v>33440</v>
      </c>
      <c r="D1868" s="9" t="s">
        <v>33438</v>
      </c>
      <c r="E1868" s="8" t="s">
        <v>31679</v>
      </c>
    </row>
    <row r="1869">
      <c r="A1869" s="8" t="s">
        <v>29300</v>
      </c>
      <c r="B1869" s="8" t="s">
        <v>33441</v>
      </c>
      <c r="C1869" s="8" t="s">
        <v>33442</v>
      </c>
      <c r="D1869" s="9" t="s">
        <v>33443</v>
      </c>
      <c r="E1869" s="8" t="s">
        <v>31679</v>
      </c>
    </row>
    <row r="1870">
      <c r="A1870" s="8" t="s">
        <v>29300</v>
      </c>
      <c r="B1870" s="8" t="s">
        <v>33444</v>
      </c>
      <c r="C1870" s="8" t="s">
        <v>33445</v>
      </c>
      <c r="D1870" s="9" t="s">
        <v>33443</v>
      </c>
      <c r="E1870" s="8" t="s">
        <v>31679</v>
      </c>
    </row>
    <row r="1871">
      <c r="A1871" s="8" t="s">
        <v>29300</v>
      </c>
      <c r="B1871" s="8" t="s">
        <v>33446</v>
      </c>
      <c r="C1871" s="8" t="s">
        <v>33447</v>
      </c>
      <c r="D1871" s="9" t="s">
        <v>33443</v>
      </c>
      <c r="E1871" s="8" t="s">
        <v>31679</v>
      </c>
    </row>
    <row r="1872">
      <c r="A1872" s="8" t="s">
        <v>29300</v>
      </c>
      <c r="B1872" s="8" t="s">
        <v>33448</v>
      </c>
      <c r="C1872" s="8" t="s">
        <v>33449</v>
      </c>
      <c r="D1872" s="9" t="s">
        <v>33450</v>
      </c>
      <c r="E1872" s="8" t="s">
        <v>31679</v>
      </c>
    </row>
    <row r="1873">
      <c r="A1873" s="8" t="s">
        <v>29300</v>
      </c>
      <c r="B1873" s="8" t="s">
        <v>33451</v>
      </c>
      <c r="C1873" s="8" t="s">
        <v>33452</v>
      </c>
      <c r="D1873" s="9" t="s">
        <v>33450</v>
      </c>
      <c r="E1873" s="8" t="s">
        <v>31679</v>
      </c>
    </row>
    <row r="1874">
      <c r="A1874" s="8" t="s">
        <v>29300</v>
      </c>
      <c r="B1874" s="8" t="s">
        <v>33453</v>
      </c>
      <c r="C1874" s="8" t="s">
        <v>33454</v>
      </c>
      <c r="D1874" s="9" t="s">
        <v>33450</v>
      </c>
      <c r="E1874" s="8" t="s">
        <v>31679</v>
      </c>
    </row>
    <row r="1875">
      <c r="A1875" s="8" t="s">
        <v>29300</v>
      </c>
      <c r="B1875" s="8" t="s">
        <v>33455</v>
      </c>
      <c r="C1875" s="8" t="s">
        <v>31069</v>
      </c>
      <c r="D1875" s="9" t="s">
        <v>33456</v>
      </c>
      <c r="E1875" s="8" t="s">
        <v>31679</v>
      </c>
    </row>
    <row r="1876">
      <c r="A1876" s="8" t="s">
        <v>29300</v>
      </c>
      <c r="B1876" s="8" t="s">
        <v>33457</v>
      </c>
      <c r="C1876" s="8" t="s">
        <v>31072</v>
      </c>
      <c r="D1876" s="9" t="s">
        <v>33458</v>
      </c>
      <c r="E1876" s="8" t="s">
        <v>31679</v>
      </c>
    </row>
    <row r="1877">
      <c r="A1877" s="8" t="s">
        <v>29300</v>
      </c>
      <c r="B1877" s="8" t="s">
        <v>33459</v>
      </c>
      <c r="C1877" s="8" t="s">
        <v>31074</v>
      </c>
      <c r="D1877" s="9" t="s">
        <v>33460</v>
      </c>
      <c r="E1877" s="8" t="s">
        <v>31679</v>
      </c>
    </row>
    <row r="1878">
      <c r="A1878" s="8" t="s">
        <v>29300</v>
      </c>
      <c r="B1878" s="8" t="s">
        <v>33461</v>
      </c>
      <c r="C1878" s="8" t="s">
        <v>33462</v>
      </c>
      <c r="D1878" s="9" t="s">
        <v>33463</v>
      </c>
      <c r="E1878" s="8" t="s">
        <v>31679</v>
      </c>
    </row>
    <row r="1879">
      <c r="A1879" s="8" t="s">
        <v>29300</v>
      </c>
      <c r="B1879" s="8" t="s">
        <v>33464</v>
      </c>
      <c r="C1879" s="8" t="s">
        <v>33465</v>
      </c>
      <c r="D1879" s="9" t="s">
        <v>33463</v>
      </c>
      <c r="E1879" s="8" t="s">
        <v>31679</v>
      </c>
    </row>
    <row r="1880">
      <c r="A1880" s="8" t="s">
        <v>29300</v>
      </c>
      <c r="B1880" s="8" t="s">
        <v>33466</v>
      </c>
      <c r="C1880" s="8" t="s">
        <v>31079</v>
      </c>
      <c r="D1880" s="9" t="s">
        <v>33467</v>
      </c>
      <c r="E1880" s="8" t="s">
        <v>31679</v>
      </c>
    </row>
    <row r="1881">
      <c r="A1881" s="8" t="s">
        <v>29300</v>
      </c>
      <c r="B1881" s="8" t="s">
        <v>33468</v>
      </c>
      <c r="C1881" s="8" t="s">
        <v>33469</v>
      </c>
      <c r="D1881" s="9" t="s">
        <v>33470</v>
      </c>
      <c r="E1881" s="8" t="s">
        <v>31679</v>
      </c>
    </row>
    <row r="1882">
      <c r="A1882" s="8" t="s">
        <v>29300</v>
      </c>
      <c r="B1882" s="8" t="s">
        <v>33471</v>
      </c>
      <c r="C1882" s="8" t="s">
        <v>33472</v>
      </c>
      <c r="D1882" s="9" t="s">
        <v>33470</v>
      </c>
      <c r="E1882" s="8" t="s">
        <v>31679</v>
      </c>
    </row>
    <row r="1883">
      <c r="A1883" s="8" t="s">
        <v>29300</v>
      </c>
      <c r="B1883" s="8" t="s">
        <v>33473</v>
      </c>
      <c r="C1883" s="8" t="s">
        <v>33474</v>
      </c>
      <c r="D1883" s="9" t="s">
        <v>33470</v>
      </c>
      <c r="E1883" s="8" t="s">
        <v>31679</v>
      </c>
    </row>
    <row r="1884">
      <c r="A1884" s="8" t="s">
        <v>29300</v>
      </c>
      <c r="B1884" s="8" t="s">
        <v>33475</v>
      </c>
      <c r="C1884" s="8" t="s">
        <v>33476</v>
      </c>
      <c r="D1884" s="9" t="s">
        <v>33477</v>
      </c>
      <c r="E1884" s="8" t="s">
        <v>31679</v>
      </c>
    </row>
    <row r="1885">
      <c r="A1885" s="8" t="s">
        <v>29300</v>
      </c>
      <c r="B1885" s="8" t="s">
        <v>33478</v>
      </c>
      <c r="C1885" s="8" t="s">
        <v>33479</v>
      </c>
      <c r="D1885" s="9" t="s">
        <v>33477</v>
      </c>
      <c r="E1885" s="8" t="s">
        <v>31679</v>
      </c>
    </row>
    <row r="1886">
      <c r="A1886" s="8" t="s">
        <v>29300</v>
      </c>
      <c r="B1886" s="8" t="s">
        <v>33480</v>
      </c>
      <c r="C1886" s="8" t="s">
        <v>33481</v>
      </c>
      <c r="D1886" s="9" t="s">
        <v>33477</v>
      </c>
      <c r="E1886" s="8" t="s">
        <v>31679</v>
      </c>
    </row>
    <row r="1887">
      <c r="A1887" s="8" t="s">
        <v>29300</v>
      </c>
      <c r="B1887" s="8" t="s">
        <v>33482</v>
      </c>
      <c r="C1887" s="8" t="s">
        <v>33483</v>
      </c>
      <c r="D1887" s="9" t="s">
        <v>33484</v>
      </c>
      <c r="E1887" s="8" t="s">
        <v>31679</v>
      </c>
    </row>
    <row r="1888">
      <c r="A1888" s="8" t="s">
        <v>29300</v>
      </c>
      <c r="B1888" s="8" t="s">
        <v>33485</v>
      </c>
      <c r="C1888" s="8" t="s">
        <v>33486</v>
      </c>
      <c r="D1888" s="9" t="s">
        <v>33484</v>
      </c>
      <c r="E1888" s="8" t="s">
        <v>31679</v>
      </c>
    </row>
    <row r="1889">
      <c r="A1889" s="8" t="s">
        <v>29300</v>
      </c>
      <c r="B1889" s="8" t="s">
        <v>33487</v>
      </c>
      <c r="C1889" s="8" t="s">
        <v>31088</v>
      </c>
      <c r="D1889" s="9" t="s">
        <v>33488</v>
      </c>
      <c r="E1889" s="8" t="s">
        <v>31679</v>
      </c>
    </row>
    <row r="1890">
      <c r="A1890" s="8" t="s">
        <v>29300</v>
      </c>
      <c r="B1890" s="8" t="s">
        <v>33489</v>
      </c>
      <c r="C1890" s="8" t="s">
        <v>31090</v>
      </c>
      <c r="D1890" s="9" t="s">
        <v>33490</v>
      </c>
      <c r="E1890" s="8" t="s">
        <v>31679</v>
      </c>
    </row>
    <row r="1891">
      <c r="A1891" s="8" t="s">
        <v>29300</v>
      </c>
      <c r="B1891" s="8" t="s">
        <v>33491</v>
      </c>
      <c r="C1891" s="8" t="s">
        <v>33492</v>
      </c>
      <c r="D1891" s="9" t="s">
        <v>33493</v>
      </c>
      <c r="E1891" s="8" t="s">
        <v>31679</v>
      </c>
    </row>
    <row r="1892">
      <c r="A1892" s="8" t="s">
        <v>29300</v>
      </c>
      <c r="B1892" s="8" t="s">
        <v>33494</v>
      </c>
      <c r="C1892" s="8" t="s">
        <v>33495</v>
      </c>
      <c r="D1892" s="9" t="s">
        <v>33493</v>
      </c>
      <c r="E1892" s="8" t="s">
        <v>31679</v>
      </c>
    </row>
    <row r="1893">
      <c r="A1893" s="8" t="s">
        <v>29300</v>
      </c>
      <c r="B1893" s="8" t="s">
        <v>33496</v>
      </c>
      <c r="C1893" s="8" t="s">
        <v>33497</v>
      </c>
      <c r="D1893" s="9" t="s">
        <v>33493</v>
      </c>
      <c r="E1893" s="8" t="s">
        <v>31679</v>
      </c>
    </row>
    <row r="1894">
      <c r="A1894" s="8" t="s">
        <v>29300</v>
      </c>
      <c r="B1894" s="8" t="s">
        <v>33498</v>
      </c>
      <c r="C1894" s="8" t="s">
        <v>29872</v>
      </c>
      <c r="D1894" s="9" t="s">
        <v>33499</v>
      </c>
      <c r="E1894" s="8" t="s">
        <v>31679</v>
      </c>
    </row>
    <row r="1895">
      <c r="A1895" s="8" t="s">
        <v>29300</v>
      </c>
      <c r="B1895" s="8" t="s">
        <v>33500</v>
      </c>
      <c r="C1895" s="8" t="s">
        <v>31096</v>
      </c>
      <c r="D1895" s="9" t="s">
        <v>33501</v>
      </c>
      <c r="E1895" s="8" t="s">
        <v>31679</v>
      </c>
    </row>
    <row r="1896">
      <c r="A1896" s="8" t="s">
        <v>29300</v>
      </c>
      <c r="B1896" s="8" t="s">
        <v>33502</v>
      </c>
      <c r="C1896" s="8" t="s">
        <v>31098</v>
      </c>
      <c r="D1896" s="9" t="s">
        <v>33503</v>
      </c>
      <c r="E1896" s="8" t="s">
        <v>31679</v>
      </c>
    </row>
    <row r="1897">
      <c r="A1897" s="8" t="s">
        <v>29300</v>
      </c>
      <c r="B1897" s="8" t="s">
        <v>33504</v>
      </c>
      <c r="C1897" s="8" t="s">
        <v>31101</v>
      </c>
      <c r="D1897" s="9" t="s">
        <v>33505</v>
      </c>
      <c r="E1897" s="8" t="s">
        <v>31679</v>
      </c>
    </row>
    <row r="1898">
      <c r="A1898" s="8" t="s">
        <v>29300</v>
      </c>
      <c r="B1898" s="8" t="s">
        <v>33506</v>
      </c>
      <c r="C1898" s="8" t="s">
        <v>31103</v>
      </c>
      <c r="D1898" s="9" t="s">
        <v>33507</v>
      </c>
      <c r="E1898" s="8" t="s">
        <v>31679</v>
      </c>
    </row>
    <row r="1899">
      <c r="A1899" s="8" t="s">
        <v>29300</v>
      </c>
      <c r="B1899" s="8" t="s">
        <v>33508</v>
      </c>
      <c r="C1899" s="8" t="s">
        <v>33509</v>
      </c>
      <c r="D1899" s="9" t="s">
        <v>33510</v>
      </c>
      <c r="E1899" s="8" t="s">
        <v>31679</v>
      </c>
    </row>
    <row r="1900">
      <c r="A1900" s="8" t="s">
        <v>29300</v>
      </c>
      <c r="B1900" s="8" t="s">
        <v>33511</v>
      </c>
      <c r="C1900" s="8" t="s">
        <v>33512</v>
      </c>
      <c r="D1900" s="9" t="s">
        <v>33510</v>
      </c>
      <c r="E1900" s="8" t="s">
        <v>31679</v>
      </c>
    </row>
    <row r="1901">
      <c r="A1901" s="8" t="s">
        <v>29300</v>
      </c>
      <c r="B1901" s="8" t="s">
        <v>33513</v>
      </c>
      <c r="C1901" s="8" t="s">
        <v>33514</v>
      </c>
      <c r="D1901" s="9" t="s">
        <v>33510</v>
      </c>
      <c r="E1901" s="8" t="s">
        <v>31679</v>
      </c>
    </row>
    <row r="1902">
      <c r="A1902" s="8" t="s">
        <v>29300</v>
      </c>
      <c r="B1902" s="8" t="s">
        <v>33515</v>
      </c>
      <c r="C1902" s="8" t="s">
        <v>33516</v>
      </c>
      <c r="D1902" s="9" t="s">
        <v>33510</v>
      </c>
      <c r="E1902" s="8" t="s">
        <v>31679</v>
      </c>
    </row>
    <row r="1903">
      <c r="A1903" s="8" t="s">
        <v>29300</v>
      </c>
      <c r="B1903" s="8" t="s">
        <v>33517</v>
      </c>
      <c r="C1903" s="8" t="s">
        <v>33518</v>
      </c>
      <c r="D1903" s="9" t="s">
        <v>33510</v>
      </c>
      <c r="E1903" s="8" t="s">
        <v>31679</v>
      </c>
    </row>
    <row r="1904">
      <c r="A1904" s="8" t="s">
        <v>29300</v>
      </c>
      <c r="B1904" s="8" t="s">
        <v>33519</v>
      </c>
      <c r="C1904" s="8" t="s">
        <v>33520</v>
      </c>
      <c r="D1904" s="9" t="s">
        <v>33510</v>
      </c>
      <c r="E1904" s="8" t="s">
        <v>31679</v>
      </c>
    </row>
    <row r="1905">
      <c r="A1905" s="8" t="s">
        <v>29300</v>
      </c>
      <c r="B1905" s="8" t="s">
        <v>33521</v>
      </c>
      <c r="C1905" s="8" t="s">
        <v>33522</v>
      </c>
      <c r="D1905" s="9" t="s">
        <v>33510</v>
      </c>
      <c r="E1905" s="8" t="s">
        <v>31679</v>
      </c>
    </row>
    <row r="1906">
      <c r="A1906" s="8" t="s">
        <v>29300</v>
      </c>
      <c r="B1906" s="8" t="s">
        <v>33523</v>
      </c>
      <c r="C1906" s="8" t="s">
        <v>31107</v>
      </c>
      <c r="D1906" s="9" t="s">
        <v>33524</v>
      </c>
      <c r="E1906" s="8" t="s">
        <v>31679</v>
      </c>
    </row>
    <row r="1907">
      <c r="A1907" s="8" t="s">
        <v>29300</v>
      </c>
      <c r="B1907" s="8" t="s">
        <v>33525</v>
      </c>
      <c r="C1907" s="8" t="s">
        <v>33526</v>
      </c>
      <c r="D1907" s="9" t="s">
        <v>33524</v>
      </c>
      <c r="E1907" s="8" t="s">
        <v>31679</v>
      </c>
    </row>
    <row r="1908">
      <c r="A1908" s="8" t="s">
        <v>29300</v>
      </c>
      <c r="B1908" s="8" t="s">
        <v>33527</v>
      </c>
      <c r="C1908" s="8" t="s">
        <v>31110</v>
      </c>
      <c r="D1908" s="9" t="s">
        <v>33528</v>
      </c>
      <c r="E1908" s="8" t="s">
        <v>31679</v>
      </c>
    </row>
    <row r="1909">
      <c r="A1909" s="8" t="s">
        <v>29300</v>
      </c>
      <c r="B1909" s="8" t="s">
        <v>33529</v>
      </c>
      <c r="C1909" s="8" t="s">
        <v>31112</v>
      </c>
      <c r="D1909" s="9" t="s">
        <v>33530</v>
      </c>
      <c r="E1909" s="8" t="s">
        <v>31679</v>
      </c>
    </row>
    <row r="1910">
      <c r="A1910" s="8" t="s">
        <v>29300</v>
      </c>
      <c r="B1910" s="8" t="s">
        <v>33531</v>
      </c>
      <c r="C1910" s="8" t="s">
        <v>33532</v>
      </c>
      <c r="D1910" s="9" t="s">
        <v>33533</v>
      </c>
      <c r="E1910" s="8" t="s">
        <v>31679</v>
      </c>
    </row>
    <row r="1911">
      <c r="A1911" s="8" t="s">
        <v>29300</v>
      </c>
      <c r="B1911" s="8" t="s">
        <v>33534</v>
      </c>
      <c r="C1911" s="8" t="s">
        <v>33535</v>
      </c>
      <c r="D1911" s="9" t="s">
        <v>33533</v>
      </c>
      <c r="E1911" s="8" t="s">
        <v>31679</v>
      </c>
    </row>
    <row r="1912">
      <c r="A1912" s="8" t="s">
        <v>29300</v>
      </c>
      <c r="B1912" s="8" t="s">
        <v>33536</v>
      </c>
      <c r="C1912" s="8" t="s">
        <v>33537</v>
      </c>
      <c r="D1912" s="9" t="s">
        <v>33533</v>
      </c>
      <c r="E1912" s="8" t="s">
        <v>31679</v>
      </c>
    </row>
    <row r="1913">
      <c r="A1913" s="8" t="s">
        <v>29300</v>
      </c>
      <c r="B1913" s="8" t="s">
        <v>33538</v>
      </c>
      <c r="C1913" s="8" t="s">
        <v>33539</v>
      </c>
      <c r="D1913" s="9" t="s">
        <v>33540</v>
      </c>
      <c r="E1913" s="8" t="s">
        <v>31679</v>
      </c>
    </row>
    <row r="1914">
      <c r="A1914" s="8" t="s">
        <v>29300</v>
      </c>
      <c r="B1914" s="8" t="s">
        <v>33541</v>
      </c>
      <c r="C1914" s="8" t="s">
        <v>33542</v>
      </c>
      <c r="D1914" s="9" t="s">
        <v>33540</v>
      </c>
      <c r="E1914" s="8" t="s">
        <v>31679</v>
      </c>
    </row>
    <row r="1915">
      <c r="A1915" s="8" t="s">
        <v>29300</v>
      </c>
      <c r="B1915" s="8" t="s">
        <v>33543</v>
      </c>
      <c r="C1915" s="8" t="s">
        <v>33544</v>
      </c>
      <c r="D1915" s="9" t="s">
        <v>33540</v>
      </c>
      <c r="E1915" s="8" t="s">
        <v>31679</v>
      </c>
    </row>
    <row r="1916">
      <c r="A1916" s="8" t="s">
        <v>29300</v>
      </c>
      <c r="B1916" s="8" t="s">
        <v>33545</v>
      </c>
      <c r="C1916" s="8" t="s">
        <v>31118</v>
      </c>
      <c r="D1916" s="9" t="s">
        <v>33546</v>
      </c>
      <c r="E1916" s="8" t="s">
        <v>31679</v>
      </c>
    </row>
    <row r="1917">
      <c r="A1917" s="8" t="s">
        <v>29300</v>
      </c>
      <c r="B1917" s="8" t="s">
        <v>33547</v>
      </c>
      <c r="C1917" s="8" t="s">
        <v>31120</v>
      </c>
      <c r="D1917" s="9" t="s">
        <v>33548</v>
      </c>
      <c r="E1917" s="8" t="s">
        <v>31679</v>
      </c>
    </row>
    <row r="1918">
      <c r="A1918" s="8" t="s">
        <v>29300</v>
      </c>
      <c r="B1918" s="8" t="s">
        <v>33549</v>
      </c>
      <c r="C1918" s="8" t="s">
        <v>33550</v>
      </c>
      <c r="D1918" s="9" t="s">
        <v>33551</v>
      </c>
      <c r="E1918" s="8" t="s">
        <v>31679</v>
      </c>
    </row>
    <row r="1919">
      <c r="A1919" s="8" t="s">
        <v>29300</v>
      </c>
      <c r="B1919" s="8" t="s">
        <v>33552</v>
      </c>
      <c r="C1919" s="8" t="s">
        <v>33553</v>
      </c>
      <c r="D1919" s="9" t="s">
        <v>33551</v>
      </c>
      <c r="E1919" s="8" t="s">
        <v>31679</v>
      </c>
    </row>
    <row r="1920">
      <c r="A1920" s="8" t="s">
        <v>29300</v>
      </c>
      <c r="B1920" s="8" t="s">
        <v>33554</v>
      </c>
      <c r="C1920" s="8" t="s">
        <v>33555</v>
      </c>
      <c r="D1920" s="9" t="s">
        <v>33556</v>
      </c>
      <c r="E1920" s="8" t="s">
        <v>31679</v>
      </c>
    </row>
    <row r="1921">
      <c r="A1921" s="8" t="s">
        <v>29300</v>
      </c>
      <c r="B1921" s="8" t="s">
        <v>33557</v>
      </c>
      <c r="C1921" s="8" t="s">
        <v>33558</v>
      </c>
      <c r="D1921" s="9" t="s">
        <v>33556</v>
      </c>
      <c r="E1921" s="8" t="s">
        <v>31679</v>
      </c>
    </row>
    <row r="1922">
      <c r="A1922" s="8" t="s">
        <v>29300</v>
      </c>
      <c r="B1922" s="8" t="s">
        <v>33559</v>
      </c>
      <c r="C1922" s="8" t="s">
        <v>33560</v>
      </c>
      <c r="D1922" s="9" t="s">
        <v>33556</v>
      </c>
      <c r="E1922" s="8" t="s">
        <v>31679</v>
      </c>
    </row>
    <row r="1923">
      <c r="A1923" s="8" t="s">
        <v>29300</v>
      </c>
      <c r="B1923" s="8" t="s">
        <v>33561</v>
      </c>
      <c r="C1923" s="8" t="s">
        <v>31127</v>
      </c>
      <c r="D1923" s="9" t="s">
        <v>33562</v>
      </c>
      <c r="E1923" s="8" t="s">
        <v>31679</v>
      </c>
    </row>
    <row r="1924">
      <c r="A1924" s="8" t="s">
        <v>29300</v>
      </c>
      <c r="B1924" s="8" t="s">
        <v>33563</v>
      </c>
      <c r="C1924" s="8" t="s">
        <v>33564</v>
      </c>
      <c r="D1924" s="9" t="s">
        <v>33565</v>
      </c>
      <c r="E1924" s="8" t="s">
        <v>31679</v>
      </c>
    </row>
    <row r="1925">
      <c r="A1925" s="8" t="s">
        <v>29300</v>
      </c>
      <c r="B1925" s="8" t="s">
        <v>33566</v>
      </c>
      <c r="C1925" s="8" t="s">
        <v>33567</v>
      </c>
      <c r="D1925" s="9" t="s">
        <v>33565</v>
      </c>
      <c r="E1925" s="8" t="s">
        <v>31679</v>
      </c>
    </row>
    <row r="1926">
      <c r="A1926" s="8" t="s">
        <v>29300</v>
      </c>
      <c r="B1926" s="8" t="s">
        <v>33568</v>
      </c>
      <c r="C1926" s="8" t="s">
        <v>33569</v>
      </c>
      <c r="D1926" s="9" t="s">
        <v>33565</v>
      </c>
      <c r="E1926" s="8" t="s">
        <v>31679</v>
      </c>
    </row>
    <row r="1927">
      <c r="A1927" s="8" t="s">
        <v>29300</v>
      </c>
      <c r="B1927" s="8" t="s">
        <v>33570</v>
      </c>
      <c r="C1927" s="8" t="s">
        <v>33571</v>
      </c>
      <c r="D1927" s="9" t="s">
        <v>33565</v>
      </c>
      <c r="E1927" s="8" t="s">
        <v>31679</v>
      </c>
    </row>
    <row r="1928">
      <c r="A1928" s="8" t="s">
        <v>29300</v>
      </c>
      <c r="B1928" s="8" t="s">
        <v>33572</v>
      </c>
      <c r="C1928" s="8" t="s">
        <v>33573</v>
      </c>
      <c r="D1928" s="9" t="s">
        <v>33565</v>
      </c>
      <c r="E1928" s="8" t="s">
        <v>31679</v>
      </c>
    </row>
    <row r="1929">
      <c r="A1929" s="8" t="s">
        <v>29300</v>
      </c>
      <c r="B1929" s="8" t="s">
        <v>33574</v>
      </c>
      <c r="C1929" s="8" t="s">
        <v>33575</v>
      </c>
      <c r="D1929" s="9" t="s">
        <v>33576</v>
      </c>
      <c r="E1929" s="8" t="s">
        <v>31679</v>
      </c>
    </row>
    <row r="1930">
      <c r="A1930" s="8" t="s">
        <v>29300</v>
      </c>
      <c r="B1930" s="8" t="s">
        <v>33577</v>
      </c>
      <c r="C1930" s="8" t="s">
        <v>33578</v>
      </c>
      <c r="D1930" s="9" t="s">
        <v>33576</v>
      </c>
      <c r="E1930" s="8" t="s">
        <v>31679</v>
      </c>
    </row>
    <row r="1931">
      <c r="A1931" s="8" t="s">
        <v>29300</v>
      </c>
      <c r="B1931" s="8" t="s">
        <v>33579</v>
      </c>
      <c r="C1931" s="8" t="s">
        <v>33580</v>
      </c>
      <c r="D1931" s="9" t="s">
        <v>33576</v>
      </c>
      <c r="E1931" s="8" t="s">
        <v>31679</v>
      </c>
    </row>
    <row r="1932">
      <c r="A1932" s="8" t="s">
        <v>29300</v>
      </c>
      <c r="B1932" s="8" t="s">
        <v>33581</v>
      </c>
      <c r="C1932" s="8" t="s">
        <v>33582</v>
      </c>
      <c r="D1932" s="9" t="s">
        <v>33576</v>
      </c>
      <c r="E1932" s="8" t="s">
        <v>31679</v>
      </c>
    </row>
    <row r="1933">
      <c r="A1933" s="8" t="s">
        <v>29300</v>
      </c>
      <c r="B1933" s="8" t="s">
        <v>33583</v>
      </c>
      <c r="C1933" s="8" t="s">
        <v>31134</v>
      </c>
      <c r="D1933" s="9" t="s">
        <v>33584</v>
      </c>
      <c r="E1933" s="8" t="s">
        <v>31679</v>
      </c>
    </row>
    <row r="1934">
      <c r="A1934" s="8" t="s">
        <v>29300</v>
      </c>
      <c r="B1934" s="8" t="s">
        <v>33585</v>
      </c>
      <c r="C1934" s="8" t="s">
        <v>31136</v>
      </c>
      <c r="D1934" s="9" t="s">
        <v>33586</v>
      </c>
      <c r="E1934" s="8" t="s">
        <v>31679</v>
      </c>
    </row>
    <row r="1935">
      <c r="A1935" s="8" t="s">
        <v>29300</v>
      </c>
      <c r="B1935" s="8" t="s">
        <v>33587</v>
      </c>
      <c r="C1935" s="8" t="s">
        <v>31138</v>
      </c>
      <c r="D1935" s="9" t="s">
        <v>33588</v>
      </c>
      <c r="E1935" s="8" t="s">
        <v>31679</v>
      </c>
    </row>
    <row r="1936">
      <c r="A1936" s="8" t="s">
        <v>29300</v>
      </c>
      <c r="B1936" s="8" t="s">
        <v>33589</v>
      </c>
      <c r="C1936" s="8" t="s">
        <v>31140</v>
      </c>
      <c r="D1936" s="9" t="s">
        <v>33590</v>
      </c>
      <c r="E1936" s="8" t="s">
        <v>31679</v>
      </c>
    </row>
    <row r="1937">
      <c r="A1937" s="8" t="s">
        <v>29300</v>
      </c>
      <c r="B1937" s="8" t="s">
        <v>33591</v>
      </c>
      <c r="C1937" s="8" t="s">
        <v>33592</v>
      </c>
      <c r="D1937" s="9" t="s">
        <v>33593</v>
      </c>
      <c r="E1937" s="8" t="s">
        <v>31679</v>
      </c>
    </row>
    <row r="1938">
      <c r="A1938" s="8" t="s">
        <v>29300</v>
      </c>
      <c r="B1938" s="8" t="s">
        <v>33594</v>
      </c>
      <c r="C1938" s="8" t="s">
        <v>33595</v>
      </c>
      <c r="D1938" s="9" t="s">
        <v>33593</v>
      </c>
      <c r="E1938" s="8" t="s">
        <v>31679</v>
      </c>
    </row>
    <row r="1939">
      <c r="A1939" s="8" t="s">
        <v>29300</v>
      </c>
      <c r="B1939" s="8" t="s">
        <v>33596</v>
      </c>
      <c r="C1939" s="8" t="s">
        <v>33597</v>
      </c>
      <c r="D1939" s="9" t="s">
        <v>33598</v>
      </c>
      <c r="E1939" s="8" t="s">
        <v>31679</v>
      </c>
    </row>
    <row r="1940">
      <c r="A1940" s="8" t="s">
        <v>29300</v>
      </c>
      <c r="B1940" s="8" t="s">
        <v>33599</v>
      </c>
      <c r="C1940" s="8" t="s">
        <v>33600</v>
      </c>
      <c r="D1940" s="9" t="s">
        <v>33598</v>
      </c>
      <c r="E1940" s="8" t="s">
        <v>31679</v>
      </c>
    </row>
    <row r="1941">
      <c r="A1941" s="8" t="s">
        <v>29300</v>
      </c>
      <c r="B1941" s="8" t="s">
        <v>33601</v>
      </c>
      <c r="C1941" s="8" t="s">
        <v>31147</v>
      </c>
      <c r="D1941" s="9" t="s">
        <v>33602</v>
      </c>
      <c r="E1941" s="8" t="s">
        <v>31679</v>
      </c>
    </row>
    <row r="1942">
      <c r="A1942" s="8" t="s">
        <v>29300</v>
      </c>
      <c r="B1942" s="8" t="s">
        <v>33603</v>
      </c>
      <c r="C1942" s="8" t="s">
        <v>33604</v>
      </c>
      <c r="D1942" s="9" t="s">
        <v>33605</v>
      </c>
      <c r="E1942" s="8" t="s">
        <v>31679</v>
      </c>
    </row>
    <row r="1943">
      <c r="A1943" s="8" t="s">
        <v>29300</v>
      </c>
      <c r="B1943" s="8" t="s">
        <v>33606</v>
      </c>
      <c r="C1943" s="8" t="s">
        <v>33607</v>
      </c>
      <c r="D1943" s="9" t="s">
        <v>33605</v>
      </c>
      <c r="E1943" s="8" t="s">
        <v>31679</v>
      </c>
    </row>
    <row r="1944">
      <c r="A1944" s="8" t="s">
        <v>29300</v>
      </c>
      <c r="B1944" s="8" t="s">
        <v>33608</v>
      </c>
      <c r="C1944" s="8" t="s">
        <v>33609</v>
      </c>
      <c r="D1944" s="9" t="s">
        <v>33610</v>
      </c>
      <c r="E1944" s="8" t="s">
        <v>31679</v>
      </c>
    </row>
    <row r="1945">
      <c r="A1945" s="8" t="s">
        <v>29300</v>
      </c>
      <c r="B1945" s="8" t="s">
        <v>33611</v>
      </c>
      <c r="C1945" s="8" t="s">
        <v>33612</v>
      </c>
      <c r="D1945" s="9" t="s">
        <v>33610</v>
      </c>
      <c r="E1945" s="8" t="s">
        <v>31679</v>
      </c>
    </row>
    <row r="1946">
      <c r="A1946" s="8" t="s">
        <v>29300</v>
      </c>
      <c r="B1946" s="8" t="s">
        <v>33613</v>
      </c>
      <c r="C1946" s="8" t="s">
        <v>33614</v>
      </c>
      <c r="D1946" s="9" t="s">
        <v>33610</v>
      </c>
      <c r="E1946" s="8" t="s">
        <v>31679</v>
      </c>
    </row>
    <row r="1947">
      <c r="A1947" s="8" t="s">
        <v>29300</v>
      </c>
      <c r="B1947" s="8" t="s">
        <v>33615</v>
      </c>
      <c r="C1947" s="8" t="s">
        <v>33616</v>
      </c>
      <c r="D1947" s="9" t="s">
        <v>33610</v>
      </c>
      <c r="E1947" s="8" t="s">
        <v>31679</v>
      </c>
    </row>
    <row r="1948">
      <c r="A1948" s="8" t="s">
        <v>29300</v>
      </c>
      <c r="B1948" s="8" t="s">
        <v>33617</v>
      </c>
      <c r="C1948" s="8" t="s">
        <v>33618</v>
      </c>
      <c r="D1948" s="9" t="s">
        <v>33610</v>
      </c>
      <c r="E1948" s="8" t="s">
        <v>31679</v>
      </c>
    </row>
    <row r="1949">
      <c r="A1949" s="8" t="s">
        <v>29300</v>
      </c>
      <c r="B1949" s="8" t="s">
        <v>33619</v>
      </c>
      <c r="C1949" s="8" t="s">
        <v>33620</v>
      </c>
      <c r="D1949" s="9" t="s">
        <v>33610</v>
      </c>
      <c r="E1949" s="8" t="s">
        <v>31679</v>
      </c>
    </row>
    <row r="1950">
      <c r="A1950" s="8" t="s">
        <v>29300</v>
      </c>
      <c r="B1950" s="8" t="s">
        <v>33621</v>
      </c>
      <c r="C1950" s="8" t="s">
        <v>33622</v>
      </c>
      <c r="D1950" s="9" t="s">
        <v>33610</v>
      </c>
      <c r="E1950" s="8" t="s">
        <v>31679</v>
      </c>
    </row>
    <row r="1951">
      <c r="A1951" s="8" t="s">
        <v>29300</v>
      </c>
      <c r="B1951" s="8" t="s">
        <v>33623</v>
      </c>
      <c r="C1951" s="8" t="s">
        <v>33624</v>
      </c>
      <c r="D1951" s="9" t="s">
        <v>33610</v>
      </c>
      <c r="E1951" s="8" t="s">
        <v>31679</v>
      </c>
    </row>
    <row r="1952">
      <c r="A1952" s="8" t="s">
        <v>29300</v>
      </c>
      <c r="B1952" s="8" t="s">
        <v>33625</v>
      </c>
      <c r="C1952" s="8" t="s">
        <v>33626</v>
      </c>
      <c r="D1952" s="9" t="s">
        <v>33610</v>
      </c>
      <c r="E1952" s="8" t="s">
        <v>31679</v>
      </c>
    </row>
    <row r="1953">
      <c r="A1953" s="8" t="s">
        <v>29300</v>
      </c>
      <c r="B1953" s="8" t="s">
        <v>33627</v>
      </c>
      <c r="C1953" s="8" t="s">
        <v>33628</v>
      </c>
      <c r="D1953" s="9" t="s">
        <v>33610</v>
      </c>
      <c r="E1953" s="8" t="s">
        <v>31679</v>
      </c>
    </row>
    <row r="1954">
      <c r="A1954" s="8" t="s">
        <v>29300</v>
      </c>
      <c r="B1954" s="8" t="s">
        <v>33629</v>
      </c>
      <c r="C1954" s="8" t="s">
        <v>31155</v>
      </c>
      <c r="D1954" s="9" t="s">
        <v>33630</v>
      </c>
      <c r="E1954" s="8" t="s">
        <v>31679</v>
      </c>
    </row>
    <row r="1955">
      <c r="A1955" s="8" t="s">
        <v>29300</v>
      </c>
      <c r="B1955" s="8" t="s">
        <v>33631</v>
      </c>
      <c r="C1955" s="8" t="s">
        <v>33632</v>
      </c>
      <c r="D1955" s="9" t="s">
        <v>33633</v>
      </c>
      <c r="E1955" s="8" t="s">
        <v>31679</v>
      </c>
    </row>
    <row r="1956">
      <c r="A1956" s="8" t="s">
        <v>29300</v>
      </c>
      <c r="B1956" s="8" t="s">
        <v>33634</v>
      </c>
      <c r="C1956" s="8" t="s">
        <v>33635</v>
      </c>
      <c r="D1956" s="9" t="s">
        <v>33633</v>
      </c>
      <c r="E1956" s="8" t="s">
        <v>31679</v>
      </c>
    </row>
    <row r="1957">
      <c r="A1957" s="8" t="s">
        <v>29300</v>
      </c>
      <c r="B1957" s="8" t="s">
        <v>33636</v>
      </c>
      <c r="C1957" s="8" t="s">
        <v>33637</v>
      </c>
      <c r="D1957" s="9" t="s">
        <v>33633</v>
      </c>
      <c r="E1957" s="8" t="s">
        <v>31679</v>
      </c>
    </row>
    <row r="1958">
      <c r="A1958" s="8" t="s">
        <v>29300</v>
      </c>
      <c r="B1958" s="8" t="s">
        <v>33638</v>
      </c>
      <c r="C1958" s="8" t="s">
        <v>33639</v>
      </c>
      <c r="D1958" s="9" t="s">
        <v>33640</v>
      </c>
      <c r="E1958" s="8" t="s">
        <v>31679</v>
      </c>
    </row>
    <row r="1959">
      <c r="A1959" s="8" t="s">
        <v>29300</v>
      </c>
      <c r="B1959" s="8" t="s">
        <v>33641</v>
      </c>
      <c r="C1959" s="8" t="s">
        <v>33642</v>
      </c>
      <c r="D1959" s="9" t="s">
        <v>33640</v>
      </c>
      <c r="E1959" s="8" t="s">
        <v>31679</v>
      </c>
    </row>
    <row r="1960">
      <c r="A1960" s="8" t="s">
        <v>29300</v>
      </c>
      <c r="B1960" s="8" t="s">
        <v>33643</v>
      </c>
      <c r="C1960" s="8" t="s">
        <v>33644</v>
      </c>
      <c r="D1960" s="9" t="s">
        <v>33645</v>
      </c>
      <c r="E1960" s="8" t="s">
        <v>31679</v>
      </c>
    </row>
    <row r="1961">
      <c r="A1961" s="8" t="s">
        <v>29300</v>
      </c>
      <c r="B1961" s="8" t="s">
        <v>33646</v>
      </c>
      <c r="C1961" s="8" t="s">
        <v>33647</v>
      </c>
      <c r="D1961" s="9" t="s">
        <v>33645</v>
      </c>
      <c r="E1961" s="8" t="s">
        <v>31679</v>
      </c>
    </row>
    <row r="1962">
      <c r="A1962" s="8" t="s">
        <v>29300</v>
      </c>
      <c r="B1962" s="8" t="s">
        <v>33648</v>
      </c>
      <c r="C1962" s="8" t="s">
        <v>33649</v>
      </c>
      <c r="D1962" s="9" t="s">
        <v>33645</v>
      </c>
      <c r="E1962" s="8" t="s">
        <v>31679</v>
      </c>
    </row>
    <row r="1963">
      <c r="A1963" s="8" t="s">
        <v>29300</v>
      </c>
      <c r="B1963" s="8" t="s">
        <v>33650</v>
      </c>
      <c r="C1963" s="8" t="s">
        <v>33651</v>
      </c>
      <c r="D1963" s="9" t="s">
        <v>33652</v>
      </c>
      <c r="E1963" s="8" t="s">
        <v>31679</v>
      </c>
    </row>
    <row r="1964">
      <c r="A1964" s="8" t="s">
        <v>29300</v>
      </c>
      <c r="B1964" s="8" t="s">
        <v>33653</v>
      </c>
      <c r="C1964" s="8" t="s">
        <v>33654</v>
      </c>
      <c r="D1964" s="9" t="s">
        <v>33652</v>
      </c>
      <c r="E1964" s="8" t="s">
        <v>31679</v>
      </c>
    </row>
    <row r="1965">
      <c r="A1965" s="8" t="s">
        <v>29300</v>
      </c>
      <c r="B1965" s="8" t="s">
        <v>33655</v>
      </c>
      <c r="C1965" s="8" t="s">
        <v>31167</v>
      </c>
      <c r="D1965" s="9" t="s">
        <v>33656</v>
      </c>
      <c r="E1965" s="8" t="s">
        <v>31679</v>
      </c>
    </row>
    <row r="1966">
      <c r="A1966" s="8" t="s">
        <v>29300</v>
      </c>
      <c r="B1966" s="8" t="s">
        <v>33657</v>
      </c>
      <c r="C1966" s="8" t="s">
        <v>33658</v>
      </c>
      <c r="D1966" s="9" t="s">
        <v>33659</v>
      </c>
      <c r="E1966" s="8" t="s">
        <v>31679</v>
      </c>
    </row>
    <row r="1967">
      <c r="A1967" s="8" t="s">
        <v>29300</v>
      </c>
      <c r="B1967" s="8" t="s">
        <v>33660</v>
      </c>
      <c r="C1967" s="8" t="s">
        <v>33661</v>
      </c>
      <c r="D1967" s="9" t="s">
        <v>33659</v>
      </c>
      <c r="E1967" s="8" t="s">
        <v>31679</v>
      </c>
    </row>
    <row r="1968">
      <c r="A1968" s="8" t="s">
        <v>29300</v>
      </c>
      <c r="B1968" s="8" t="s">
        <v>33662</v>
      </c>
      <c r="C1968" s="8" t="s">
        <v>33663</v>
      </c>
      <c r="D1968" s="9" t="s">
        <v>33659</v>
      </c>
      <c r="E1968" s="8" t="s">
        <v>31679</v>
      </c>
    </row>
    <row r="1969">
      <c r="A1969" s="8" t="s">
        <v>29300</v>
      </c>
      <c r="B1969" s="8" t="s">
        <v>33664</v>
      </c>
      <c r="C1969" s="8" t="s">
        <v>33665</v>
      </c>
      <c r="D1969" s="9" t="s">
        <v>33659</v>
      </c>
      <c r="E1969" s="8" t="s">
        <v>31679</v>
      </c>
    </row>
    <row r="1970">
      <c r="A1970" s="8" t="s">
        <v>29300</v>
      </c>
      <c r="B1970" s="8" t="s">
        <v>33666</v>
      </c>
      <c r="C1970" s="8" t="s">
        <v>33667</v>
      </c>
      <c r="D1970" s="9" t="s">
        <v>33659</v>
      </c>
      <c r="E1970" s="8" t="s">
        <v>31679</v>
      </c>
    </row>
    <row r="1971">
      <c r="A1971" s="8" t="s">
        <v>29300</v>
      </c>
      <c r="B1971" s="8" t="s">
        <v>33668</v>
      </c>
      <c r="C1971" s="8" t="s">
        <v>33669</v>
      </c>
      <c r="D1971" s="9" t="s">
        <v>33670</v>
      </c>
      <c r="E1971" s="8" t="s">
        <v>31679</v>
      </c>
    </row>
    <row r="1972">
      <c r="A1972" s="8" t="s">
        <v>29300</v>
      </c>
      <c r="B1972" s="8" t="s">
        <v>33671</v>
      </c>
      <c r="C1972" s="8" t="s">
        <v>33672</v>
      </c>
      <c r="D1972" s="9" t="s">
        <v>33670</v>
      </c>
      <c r="E1972" s="8" t="s">
        <v>31679</v>
      </c>
    </row>
    <row r="1973">
      <c r="A1973" s="8" t="s">
        <v>29300</v>
      </c>
      <c r="B1973" s="8" t="s">
        <v>33673</v>
      </c>
      <c r="C1973" s="8" t="s">
        <v>33674</v>
      </c>
      <c r="D1973" s="9" t="s">
        <v>33670</v>
      </c>
      <c r="E1973" s="8" t="s">
        <v>31679</v>
      </c>
    </row>
    <row r="1974">
      <c r="A1974" s="8" t="s">
        <v>29300</v>
      </c>
      <c r="B1974" s="8" t="s">
        <v>33675</v>
      </c>
      <c r="C1974" s="8" t="s">
        <v>33676</v>
      </c>
      <c r="D1974" s="9" t="s">
        <v>33670</v>
      </c>
      <c r="E1974" s="8" t="s">
        <v>31679</v>
      </c>
    </row>
    <row r="1975">
      <c r="A1975" s="8" t="s">
        <v>29300</v>
      </c>
      <c r="B1975" s="8" t="s">
        <v>33677</v>
      </c>
      <c r="C1975" s="8" t="s">
        <v>29893</v>
      </c>
      <c r="D1975" s="9" t="s">
        <v>33678</v>
      </c>
      <c r="E1975" s="8" t="s">
        <v>31679</v>
      </c>
    </row>
    <row r="1976">
      <c r="A1976" s="8" t="s">
        <v>29300</v>
      </c>
      <c r="B1976" s="8" t="s">
        <v>33679</v>
      </c>
      <c r="C1976" s="8" t="s">
        <v>29895</v>
      </c>
      <c r="D1976" s="9" t="s">
        <v>33680</v>
      </c>
      <c r="E1976" s="8" t="s">
        <v>31679</v>
      </c>
    </row>
    <row r="1977">
      <c r="A1977" s="8" t="s">
        <v>29300</v>
      </c>
      <c r="B1977" s="8" t="s">
        <v>33681</v>
      </c>
      <c r="C1977" s="8" t="s">
        <v>33682</v>
      </c>
      <c r="D1977" s="9" t="s">
        <v>33683</v>
      </c>
      <c r="E1977" s="8" t="s">
        <v>31679</v>
      </c>
    </row>
    <row r="1978">
      <c r="A1978" s="8" t="s">
        <v>29300</v>
      </c>
      <c r="B1978" s="8" t="s">
        <v>33684</v>
      </c>
      <c r="C1978" s="8" t="s">
        <v>33685</v>
      </c>
      <c r="D1978" s="9" t="s">
        <v>33683</v>
      </c>
      <c r="E1978" s="8" t="s">
        <v>31679</v>
      </c>
    </row>
    <row r="1979">
      <c r="A1979" s="8" t="s">
        <v>29300</v>
      </c>
      <c r="B1979" s="8" t="s">
        <v>33686</v>
      </c>
      <c r="C1979" s="8" t="s">
        <v>33687</v>
      </c>
      <c r="D1979" s="9" t="s">
        <v>33688</v>
      </c>
      <c r="E1979" s="8" t="s">
        <v>31679</v>
      </c>
    </row>
    <row r="1980">
      <c r="A1980" s="8" t="s">
        <v>29300</v>
      </c>
      <c r="B1980" s="8" t="s">
        <v>33689</v>
      </c>
      <c r="C1980" s="8" t="s">
        <v>33690</v>
      </c>
      <c r="D1980" s="9" t="s">
        <v>33688</v>
      </c>
      <c r="E1980" s="8" t="s">
        <v>31679</v>
      </c>
    </row>
    <row r="1981">
      <c r="A1981" s="8" t="s">
        <v>29300</v>
      </c>
      <c r="B1981" s="8" t="s">
        <v>33691</v>
      </c>
      <c r="C1981" s="8" t="s">
        <v>33692</v>
      </c>
      <c r="D1981" s="9" t="s">
        <v>33693</v>
      </c>
      <c r="E1981" s="8" t="s">
        <v>31679</v>
      </c>
    </row>
    <row r="1982">
      <c r="A1982" s="8" t="s">
        <v>29300</v>
      </c>
      <c r="B1982" s="8" t="s">
        <v>33694</v>
      </c>
      <c r="C1982" s="8" t="s">
        <v>33695</v>
      </c>
      <c r="D1982" s="9" t="s">
        <v>33693</v>
      </c>
      <c r="E1982" s="8" t="s">
        <v>31679</v>
      </c>
    </row>
    <row r="1983">
      <c r="A1983" s="8" t="s">
        <v>29300</v>
      </c>
      <c r="B1983" s="8" t="s">
        <v>33696</v>
      </c>
      <c r="C1983" s="8" t="s">
        <v>33697</v>
      </c>
      <c r="D1983" s="9" t="s">
        <v>33698</v>
      </c>
      <c r="E1983" s="8" t="s">
        <v>31679</v>
      </c>
    </row>
    <row r="1984">
      <c r="A1984" s="8" t="s">
        <v>29300</v>
      </c>
      <c r="B1984" s="8" t="s">
        <v>33699</v>
      </c>
      <c r="C1984" s="8" t="s">
        <v>33700</v>
      </c>
      <c r="D1984" s="9" t="s">
        <v>33698</v>
      </c>
      <c r="E1984" s="8" t="s">
        <v>31679</v>
      </c>
    </row>
    <row r="1985">
      <c r="A1985" s="8" t="s">
        <v>29300</v>
      </c>
      <c r="B1985" s="8" t="s">
        <v>33701</v>
      </c>
      <c r="C1985" s="8" t="s">
        <v>33702</v>
      </c>
      <c r="D1985" s="9" t="s">
        <v>33703</v>
      </c>
      <c r="E1985" s="8" t="s">
        <v>31679</v>
      </c>
    </row>
    <row r="1986">
      <c r="A1986" s="8" t="s">
        <v>29300</v>
      </c>
      <c r="B1986" s="8" t="s">
        <v>33704</v>
      </c>
      <c r="C1986" s="8" t="s">
        <v>33705</v>
      </c>
      <c r="D1986" s="9" t="s">
        <v>33703</v>
      </c>
      <c r="E1986" s="8" t="s">
        <v>31679</v>
      </c>
    </row>
    <row r="1987">
      <c r="A1987" s="8" t="s">
        <v>29300</v>
      </c>
      <c r="B1987" s="8" t="s">
        <v>33706</v>
      </c>
      <c r="C1987" s="8" t="s">
        <v>33707</v>
      </c>
      <c r="D1987" s="9" t="s">
        <v>33703</v>
      </c>
      <c r="E1987" s="8" t="s">
        <v>31679</v>
      </c>
    </row>
    <row r="1988">
      <c r="A1988" s="8" t="s">
        <v>29300</v>
      </c>
      <c r="B1988" s="8" t="s">
        <v>33708</v>
      </c>
      <c r="C1988" s="8" t="s">
        <v>33709</v>
      </c>
      <c r="D1988" s="9" t="s">
        <v>33710</v>
      </c>
      <c r="E1988" s="8" t="s">
        <v>31679</v>
      </c>
    </row>
    <row r="1989">
      <c r="A1989" s="8" t="s">
        <v>29300</v>
      </c>
      <c r="B1989" s="8" t="s">
        <v>33711</v>
      </c>
      <c r="C1989" s="8" t="s">
        <v>33712</v>
      </c>
      <c r="D1989" s="9" t="s">
        <v>33710</v>
      </c>
      <c r="E1989" s="8" t="s">
        <v>31679</v>
      </c>
    </row>
    <row r="1990">
      <c r="A1990" s="8" t="s">
        <v>29300</v>
      </c>
      <c r="B1990" s="8" t="s">
        <v>33713</v>
      </c>
      <c r="C1990" s="8" t="s">
        <v>33714</v>
      </c>
      <c r="D1990" s="9" t="s">
        <v>33715</v>
      </c>
      <c r="E1990" s="8" t="s">
        <v>31679</v>
      </c>
    </row>
    <row r="1991">
      <c r="A1991" s="8" t="s">
        <v>29300</v>
      </c>
      <c r="B1991" s="8" t="s">
        <v>33716</v>
      </c>
      <c r="C1991" s="8" t="s">
        <v>33717</v>
      </c>
      <c r="D1991" s="9" t="s">
        <v>33715</v>
      </c>
      <c r="E1991" s="8" t="s">
        <v>31679</v>
      </c>
    </row>
    <row r="1992">
      <c r="A1992" s="8" t="s">
        <v>29300</v>
      </c>
      <c r="B1992" s="8" t="s">
        <v>33718</v>
      </c>
      <c r="C1992" s="8" t="s">
        <v>31194</v>
      </c>
      <c r="D1992" s="9" t="s">
        <v>33719</v>
      </c>
      <c r="E1992" s="8" t="s">
        <v>31679</v>
      </c>
    </row>
    <row r="1993">
      <c r="A1993" s="8" t="s">
        <v>29300</v>
      </c>
      <c r="B1993" s="8" t="s">
        <v>33720</v>
      </c>
      <c r="C1993" s="8" t="s">
        <v>33721</v>
      </c>
      <c r="D1993" s="9" t="s">
        <v>33722</v>
      </c>
      <c r="E1993" s="8" t="s">
        <v>31679</v>
      </c>
    </row>
    <row r="1994">
      <c r="A1994" s="8" t="s">
        <v>29300</v>
      </c>
      <c r="B1994" s="8" t="s">
        <v>33723</v>
      </c>
      <c r="C1994" s="8" t="s">
        <v>33724</v>
      </c>
      <c r="D1994" s="9" t="s">
        <v>33722</v>
      </c>
      <c r="E1994" s="8" t="s">
        <v>31679</v>
      </c>
    </row>
    <row r="1995">
      <c r="A1995" s="8" t="s">
        <v>29300</v>
      </c>
      <c r="B1995" s="8" t="s">
        <v>33725</v>
      </c>
      <c r="C1995" s="8" t="s">
        <v>29909</v>
      </c>
      <c r="D1995" s="9" t="s">
        <v>33726</v>
      </c>
      <c r="E1995" s="8" t="s">
        <v>31679</v>
      </c>
    </row>
    <row r="1996">
      <c r="A1996" s="8" t="s">
        <v>29300</v>
      </c>
      <c r="B1996" s="8" t="s">
        <v>33727</v>
      </c>
      <c r="C1996" s="8" t="s">
        <v>29911</v>
      </c>
      <c r="D1996" s="9" t="s">
        <v>33728</v>
      </c>
      <c r="E1996" s="8" t="s">
        <v>31679</v>
      </c>
    </row>
    <row r="1997">
      <c r="A1997" s="8" t="s">
        <v>29300</v>
      </c>
      <c r="B1997" s="8" t="s">
        <v>33729</v>
      </c>
      <c r="C1997" s="8" t="s">
        <v>33730</v>
      </c>
      <c r="D1997" s="9" t="s">
        <v>33731</v>
      </c>
      <c r="E1997" s="8" t="s">
        <v>31679</v>
      </c>
    </row>
    <row r="1998">
      <c r="A1998" s="8" t="s">
        <v>29300</v>
      </c>
      <c r="B1998" s="8" t="s">
        <v>33732</v>
      </c>
      <c r="C1998" s="8" t="s">
        <v>33733</v>
      </c>
      <c r="D1998" s="9" t="s">
        <v>33731</v>
      </c>
      <c r="E1998" s="8" t="s">
        <v>31679</v>
      </c>
    </row>
    <row r="1999">
      <c r="A1999" s="8" t="s">
        <v>29300</v>
      </c>
      <c r="B1999" s="8" t="s">
        <v>33734</v>
      </c>
      <c r="C1999" s="8" t="s">
        <v>33735</v>
      </c>
      <c r="D1999" s="9" t="s">
        <v>33731</v>
      </c>
      <c r="E1999" s="8" t="s">
        <v>31679</v>
      </c>
    </row>
    <row r="2000">
      <c r="A2000" s="8" t="s">
        <v>29300</v>
      </c>
      <c r="B2000" s="8" t="s">
        <v>33736</v>
      </c>
      <c r="C2000" s="8" t="s">
        <v>31206</v>
      </c>
      <c r="D2000" s="9" t="s">
        <v>33737</v>
      </c>
      <c r="E2000" s="8" t="s">
        <v>31679</v>
      </c>
    </row>
    <row r="2001">
      <c r="A2001" s="8" t="s">
        <v>29300</v>
      </c>
      <c r="B2001" s="8" t="s">
        <v>33738</v>
      </c>
      <c r="C2001" s="8" t="s">
        <v>31208</v>
      </c>
      <c r="D2001" s="9" t="s">
        <v>33739</v>
      </c>
      <c r="E2001" s="8" t="s">
        <v>31679</v>
      </c>
    </row>
    <row r="2002">
      <c r="A2002" s="8" t="s">
        <v>29300</v>
      </c>
      <c r="B2002" s="8" t="s">
        <v>33740</v>
      </c>
      <c r="C2002" s="8" t="s">
        <v>31211</v>
      </c>
      <c r="D2002" s="9" t="s">
        <v>33741</v>
      </c>
      <c r="E2002" s="8" t="s">
        <v>31679</v>
      </c>
    </row>
    <row r="2003">
      <c r="A2003" s="8" t="s">
        <v>29300</v>
      </c>
      <c r="B2003" s="8" t="s">
        <v>33742</v>
      </c>
      <c r="C2003" s="8" t="s">
        <v>31213</v>
      </c>
      <c r="D2003" s="9" t="s">
        <v>33743</v>
      </c>
      <c r="E2003" s="8" t="s">
        <v>31679</v>
      </c>
    </row>
    <row r="2004">
      <c r="A2004" s="8" t="s">
        <v>29300</v>
      </c>
      <c r="B2004" s="8" t="s">
        <v>33744</v>
      </c>
      <c r="C2004" s="8" t="s">
        <v>33745</v>
      </c>
      <c r="D2004" s="9" t="s">
        <v>33746</v>
      </c>
      <c r="E2004" s="8" t="s">
        <v>31679</v>
      </c>
    </row>
    <row r="2005">
      <c r="A2005" s="8" t="s">
        <v>29300</v>
      </c>
      <c r="B2005" s="8" t="s">
        <v>33747</v>
      </c>
      <c r="C2005" s="8" t="s">
        <v>33748</v>
      </c>
      <c r="D2005" s="9" t="s">
        <v>33746</v>
      </c>
      <c r="E2005" s="8" t="s">
        <v>31679</v>
      </c>
    </row>
    <row r="2006">
      <c r="A2006" s="8" t="s">
        <v>29300</v>
      </c>
      <c r="B2006" s="8" t="s">
        <v>33749</v>
      </c>
      <c r="C2006" s="8" t="s">
        <v>33750</v>
      </c>
      <c r="D2006" s="9" t="s">
        <v>33746</v>
      </c>
      <c r="E2006" s="8" t="s">
        <v>31679</v>
      </c>
    </row>
    <row r="2007">
      <c r="A2007" s="8" t="s">
        <v>29300</v>
      </c>
      <c r="B2007" s="8" t="s">
        <v>33751</v>
      </c>
      <c r="C2007" s="8" t="s">
        <v>33752</v>
      </c>
      <c r="D2007" s="9" t="s">
        <v>33753</v>
      </c>
      <c r="E2007" s="8" t="s">
        <v>31679</v>
      </c>
    </row>
    <row r="2008">
      <c r="A2008" s="8" t="s">
        <v>29300</v>
      </c>
      <c r="B2008" s="8" t="s">
        <v>33754</v>
      </c>
      <c r="C2008" s="8" t="s">
        <v>33755</v>
      </c>
      <c r="D2008" s="9" t="s">
        <v>33753</v>
      </c>
      <c r="E2008" s="8" t="s">
        <v>31679</v>
      </c>
    </row>
    <row r="2009">
      <c r="A2009" s="8" t="s">
        <v>29300</v>
      </c>
      <c r="B2009" s="8" t="s">
        <v>33756</v>
      </c>
      <c r="C2009" s="8" t="s">
        <v>33757</v>
      </c>
      <c r="D2009" s="9" t="s">
        <v>33753</v>
      </c>
      <c r="E2009" s="8" t="s">
        <v>31679</v>
      </c>
    </row>
    <row r="2010">
      <c r="A2010" s="8" t="s">
        <v>29300</v>
      </c>
      <c r="B2010" s="8" t="s">
        <v>33758</v>
      </c>
      <c r="C2010" s="8" t="s">
        <v>31220</v>
      </c>
      <c r="D2010" s="9" t="s">
        <v>33759</v>
      </c>
      <c r="E2010" s="8" t="s">
        <v>31679</v>
      </c>
    </row>
    <row r="2011">
      <c r="A2011" s="8" t="s">
        <v>29300</v>
      </c>
      <c r="B2011" s="8" t="s">
        <v>33760</v>
      </c>
      <c r="C2011" s="8" t="s">
        <v>33761</v>
      </c>
      <c r="D2011" s="9" t="s">
        <v>33762</v>
      </c>
      <c r="E2011" s="8" t="s">
        <v>31679</v>
      </c>
    </row>
    <row r="2012">
      <c r="A2012" s="8" t="s">
        <v>29300</v>
      </c>
      <c r="B2012" s="8" t="s">
        <v>33763</v>
      </c>
      <c r="C2012" s="8" t="s">
        <v>31222</v>
      </c>
      <c r="D2012" s="9" t="s">
        <v>33762</v>
      </c>
      <c r="E2012" s="8" t="s">
        <v>31679</v>
      </c>
    </row>
    <row r="2013">
      <c r="A2013" s="8" t="s">
        <v>29300</v>
      </c>
      <c r="B2013" s="8" t="s">
        <v>33764</v>
      </c>
      <c r="C2013" s="8" t="s">
        <v>33765</v>
      </c>
      <c r="D2013" s="9" t="s">
        <v>33766</v>
      </c>
      <c r="E2013" s="8" t="s">
        <v>31679</v>
      </c>
    </row>
    <row r="2014">
      <c r="A2014" s="8" t="s">
        <v>29300</v>
      </c>
      <c r="B2014" s="8" t="s">
        <v>33767</v>
      </c>
      <c r="C2014" s="8" t="s">
        <v>33768</v>
      </c>
      <c r="D2014" s="9" t="s">
        <v>33766</v>
      </c>
      <c r="E2014" s="8" t="s">
        <v>31679</v>
      </c>
    </row>
    <row r="2015">
      <c r="A2015" s="8" t="s">
        <v>29300</v>
      </c>
      <c r="B2015" s="8" t="s">
        <v>33769</v>
      </c>
      <c r="C2015" s="8" t="s">
        <v>33770</v>
      </c>
      <c r="D2015" s="9" t="s">
        <v>33771</v>
      </c>
      <c r="E2015" s="8" t="s">
        <v>31679</v>
      </c>
    </row>
    <row r="2016">
      <c r="A2016" s="8" t="s">
        <v>29300</v>
      </c>
      <c r="B2016" s="8" t="s">
        <v>33772</v>
      </c>
      <c r="C2016" s="8" t="s">
        <v>33773</v>
      </c>
      <c r="D2016" s="9" t="s">
        <v>33771</v>
      </c>
      <c r="E2016" s="8" t="s">
        <v>31679</v>
      </c>
    </row>
    <row r="2017">
      <c r="A2017" s="8" t="s">
        <v>29300</v>
      </c>
      <c r="B2017" s="8" t="s">
        <v>33774</v>
      </c>
      <c r="C2017" s="8" t="s">
        <v>33775</v>
      </c>
      <c r="D2017" s="9" t="s">
        <v>33771</v>
      </c>
      <c r="E2017" s="8" t="s">
        <v>31679</v>
      </c>
    </row>
    <row r="2018">
      <c r="A2018" s="8" t="s">
        <v>29300</v>
      </c>
      <c r="B2018" s="8" t="s">
        <v>33776</v>
      </c>
      <c r="C2018" s="8" t="s">
        <v>33777</v>
      </c>
      <c r="D2018" s="9" t="s">
        <v>33771</v>
      </c>
      <c r="E2018" s="8" t="s">
        <v>31679</v>
      </c>
    </row>
    <row r="2019">
      <c r="A2019" s="8" t="s">
        <v>29300</v>
      </c>
      <c r="B2019" s="8" t="s">
        <v>33778</v>
      </c>
      <c r="C2019" s="8" t="s">
        <v>33779</v>
      </c>
      <c r="D2019" s="9" t="s">
        <v>33771</v>
      </c>
      <c r="E2019" s="8" t="s">
        <v>31679</v>
      </c>
    </row>
    <row r="2020">
      <c r="A2020" s="8" t="s">
        <v>29300</v>
      </c>
      <c r="B2020" s="8" t="s">
        <v>33780</v>
      </c>
      <c r="C2020" s="8" t="s">
        <v>33781</v>
      </c>
      <c r="D2020" s="9" t="s">
        <v>33782</v>
      </c>
      <c r="E2020" s="8" t="s">
        <v>31679</v>
      </c>
    </row>
    <row r="2021">
      <c r="A2021" s="8" t="s">
        <v>29300</v>
      </c>
      <c r="B2021" s="8" t="s">
        <v>33783</v>
      </c>
      <c r="C2021" s="8" t="s">
        <v>33784</v>
      </c>
      <c r="D2021" s="9" t="s">
        <v>33782</v>
      </c>
      <c r="E2021" s="8" t="s">
        <v>31679</v>
      </c>
    </row>
    <row r="2022">
      <c r="A2022" s="8" t="s">
        <v>29300</v>
      </c>
      <c r="B2022" s="8" t="s">
        <v>33785</v>
      </c>
      <c r="C2022" s="8" t="s">
        <v>33786</v>
      </c>
      <c r="D2022" s="9" t="s">
        <v>33787</v>
      </c>
      <c r="E2022" s="8" t="s">
        <v>31679</v>
      </c>
    </row>
    <row r="2023">
      <c r="A2023" s="8" t="s">
        <v>29300</v>
      </c>
      <c r="B2023" s="8" t="s">
        <v>33788</v>
      </c>
      <c r="C2023" s="8" t="s">
        <v>33789</v>
      </c>
      <c r="D2023" s="9" t="s">
        <v>33787</v>
      </c>
      <c r="E2023" s="8" t="s">
        <v>31679</v>
      </c>
    </row>
    <row r="2024">
      <c r="A2024" s="8" t="s">
        <v>29300</v>
      </c>
      <c r="B2024" s="8" t="s">
        <v>33790</v>
      </c>
      <c r="C2024" s="8" t="s">
        <v>33791</v>
      </c>
      <c r="D2024" s="9" t="s">
        <v>33792</v>
      </c>
      <c r="E2024" s="8" t="s">
        <v>31679</v>
      </c>
    </row>
    <row r="2025">
      <c r="A2025" s="8" t="s">
        <v>29300</v>
      </c>
      <c r="B2025" s="8" t="s">
        <v>33793</v>
      </c>
      <c r="C2025" s="8" t="s">
        <v>33794</v>
      </c>
      <c r="D2025" s="9" t="s">
        <v>33792</v>
      </c>
      <c r="E2025" s="8" t="s">
        <v>31679</v>
      </c>
    </row>
    <row r="2026">
      <c r="A2026" s="8" t="s">
        <v>29300</v>
      </c>
      <c r="B2026" s="8" t="s">
        <v>33795</v>
      </c>
      <c r="C2026" s="8" t="s">
        <v>33796</v>
      </c>
      <c r="D2026" s="9" t="s">
        <v>33792</v>
      </c>
      <c r="E2026" s="8" t="s">
        <v>31679</v>
      </c>
    </row>
    <row r="2027">
      <c r="A2027" s="8" t="s">
        <v>29300</v>
      </c>
      <c r="B2027" s="8" t="s">
        <v>33797</v>
      </c>
      <c r="C2027" s="8" t="s">
        <v>33798</v>
      </c>
      <c r="D2027" s="9" t="s">
        <v>33799</v>
      </c>
      <c r="E2027" s="8" t="s">
        <v>31679</v>
      </c>
    </row>
    <row r="2028">
      <c r="A2028" s="8" t="s">
        <v>29300</v>
      </c>
      <c r="B2028" s="8" t="s">
        <v>33800</v>
      </c>
      <c r="C2028" s="8" t="s">
        <v>33801</v>
      </c>
      <c r="D2028" s="9" t="s">
        <v>33799</v>
      </c>
      <c r="E2028" s="8" t="s">
        <v>31679</v>
      </c>
    </row>
    <row r="2029">
      <c r="A2029" s="8" t="s">
        <v>29300</v>
      </c>
      <c r="B2029" s="8" t="s">
        <v>33802</v>
      </c>
      <c r="C2029" s="8" t="s">
        <v>33803</v>
      </c>
      <c r="D2029" s="9" t="s">
        <v>33799</v>
      </c>
      <c r="E2029" s="8" t="s">
        <v>31679</v>
      </c>
    </row>
    <row r="2030">
      <c r="A2030" s="8" t="s">
        <v>29300</v>
      </c>
      <c r="B2030" s="8" t="s">
        <v>33804</v>
      </c>
      <c r="C2030" s="8" t="s">
        <v>33805</v>
      </c>
      <c r="D2030" s="9" t="s">
        <v>33799</v>
      </c>
      <c r="E2030" s="8" t="s">
        <v>31679</v>
      </c>
    </row>
    <row r="2031">
      <c r="A2031" s="8" t="s">
        <v>29300</v>
      </c>
      <c r="B2031" s="8" t="s">
        <v>33806</v>
      </c>
      <c r="C2031" s="8" t="s">
        <v>33807</v>
      </c>
      <c r="D2031" s="9" t="s">
        <v>33808</v>
      </c>
      <c r="E2031" s="8" t="s">
        <v>31679</v>
      </c>
    </row>
    <row r="2032">
      <c r="A2032" s="8" t="s">
        <v>29300</v>
      </c>
      <c r="B2032" s="8" t="s">
        <v>33809</v>
      </c>
      <c r="C2032" s="8" t="s">
        <v>33810</v>
      </c>
      <c r="D2032" s="9" t="s">
        <v>33808</v>
      </c>
      <c r="E2032" s="8" t="s">
        <v>31679</v>
      </c>
    </row>
    <row r="2033">
      <c r="A2033" s="8" t="s">
        <v>29300</v>
      </c>
      <c r="B2033" s="8" t="s">
        <v>33811</v>
      </c>
      <c r="C2033" s="8" t="s">
        <v>33812</v>
      </c>
      <c r="D2033" s="9" t="s">
        <v>33808</v>
      </c>
      <c r="E2033" s="8" t="s">
        <v>31679</v>
      </c>
    </row>
    <row r="2034">
      <c r="A2034" s="8" t="s">
        <v>29300</v>
      </c>
      <c r="B2034" s="8" t="s">
        <v>33813</v>
      </c>
      <c r="C2034" s="8" t="s">
        <v>33814</v>
      </c>
      <c r="D2034" s="9" t="s">
        <v>33808</v>
      </c>
      <c r="E2034" s="8" t="s">
        <v>31679</v>
      </c>
    </row>
    <row r="2035">
      <c r="A2035" s="8" t="s">
        <v>29300</v>
      </c>
      <c r="B2035" s="8" t="s">
        <v>33815</v>
      </c>
      <c r="C2035" s="8" t="s">
        <v>31239</v>
      </c>
      <c r="D2035" s="9" t="s">
        <v>33816</v>
      </c>
      <c r="E2035" s="8" t="s">
        <v>31679</v>
      </c>
    </row>
    <row r="2036">
      <c r="A2036" s="8" t="s">
        <v>29300</v>
      </c>
      <c r="B2036" s="8" t="s">
        <v>33817</v>
      </c>
      <c r="C2036" s="8" t="s">
        <v>33818</v>
      </c>
      <c r="D2036" s="9" t="s">
        <v>33819</v>
      </c>
      <c r="E2036" s="8" t="s">
        <v>31679</v>
      </c>
    </row>
    <row r="2037">
      <c r="A2037" s="8" t="s">
        <v>29300</v>
      </c>
      <c r="B2037" s="8" t="s">
        <v>33820</v>
      </c>
      <c r="C2037" s="8" t="s">
        <v>33821</v>
      </c>
      <c r="D2037" s="9" t="s">
        <v>33819</v>
      </c>
      <c r="E2037" s="8" t="s">
        <v>31679</v>
      </c>
    </row>
    <row r="2038">
      <c r="A2038" s="8" t="s">
        <v>29300</v>
      </c>
      <c r="B2038" s="8" t="s">
        <v>33822</v>
      </c>
      <c r="C2038" s="8" t="s">
        <v>33823</v>
      </c>
      <c r="D2038" s="9" t="s">
        <v>33819</v>
      </c>
      <c r="E2038" s="8" t="s">
        <v>31679</v>
      </c>
    </row>
    <row r="2039">
      <c r="A2039" s="8" t="s">
        <v>29300</v>
      </c>
      <c r="B2039" s="8" t="s">
        <v>33824</v>
      </c>
      <c r="C2039" s="8" t="s">
        <v>33825</v>
      </c>
      <c r="D2039" s="9" t="s">
        <v>33819</v>
      </c>
      <c r="E2039" s="8" t="s">
        <v>31679</v>
      </c>
    </row>
    <row r="2040">
      <c r="A2040" s="8" t="s">
        <v>29300</v>
      </c>
      <c r="B2040" s="8" t="s">
        <v>33826</v>
      </c>
      <c r="C2040" s="8" t="s">
        <v>31243</v>
      </c>
      <c r="D2040" s="9" t="s">
        <v>33827</v>
      </c>
      <c r="E2040" s="8" t="s">
        <v>31679</v>
      </c>
    </row>
    <row r="2041">
      <c r="A2041" s="8" t="s">
        <v>29300</v>
      </c>
      <c r="B2041" s="8" t="s">
        <v>33828</v>
      </c>
      <c r="C2041" s="8" t="s">
        <v>33829</v>
      </c>
      <c r="D2041" s="9" t="s">
        <v>33830</v>
      </c>
      <c r="E2041" s="8" t="s">
        <v>31679</v>
      </c>
    </row>
    <row r="2042">
      <c r="A2042" s="8" t="s">
        <v>29300</v>
      </c>
      <c r="B2042" s="8" t="s">
        <v>33831</v>
      </c>
      <c r="C2042" s="8" t="s">
        <v>33832</v>
      </c>
      <c r="D2042" s="9" t="s">
        <v>33830</v>
      </c>
      <c r="E2042" s="8" t="s">
        <v>31679</v>
      </c>
    </row>
    <row r="2043">
      <c r="A2043" s="8" t="s">
        <v>29300</v>
      </c>
      <c r="B2043" s="8" t="s">
        <v>33833</v>
      </c>
      <c r="C2043" s="8" t="s">
        <v>31248</v>
      </c>
      <c r="D2043" s="9" t="s">
        <v>33834</v>
      </c>
      <c r="E2043" s="8" t="s">
        <v>31679</v>
      </c>
    </row>
    <row r="2044">
      <c r="A2044" s="8" t="s">
        <v>29300</v>
      </c>
      <c r="B2044" s="8" t="s">
        <v>33835</v>
      </c>
      <c r="C2044" s="8" t="s">
        <v>31250</v>
      </c>
      <c r="D2044" s="9" t="s">
        <v>33836</v>
      </c>
      <c r="E2044" s="8" t="s">
        <v>31679</v>
      </c>
    </row>
    <row r="2045">
      <c r="A2045" s="8" t="s">
        <v>29300</v>
      </c>
      <c r="B2045" s="8" t="s">
        <v>33837</v>
      </c>
      <c r="C2045" s="8" t="s">
        <v>31252</v>
      </c>
      <c r="D2045" s="9" t="s">
        <v>33838</v>
      </c>
      <c r="E2045" s="8" t="s">
        <v>31679</v>
      </c>
    </row>
    <row r="2046">
      <c r="A2046" s="8" t="s">
        <v>29300</v>
      </c>
      <c r="B2046" s="8" t="s">
        <v>33839</v>
      </c>
      <c r="C2046" s="8" t="s">
        <v>33840</v>
      </c>
      <c r="D2046" s="9" t="s">
        <v>33841</v>
      </c>
      <c r="E2046" s="8" t="s">
        <v>31679</v>
      </c>
    </row>
    <row r="2047">
      <c r="A2047" s="8" t="s">
        <v>29300</v>
      </c>
      <c r="B2047" s="8" t="s">
        <v>33842</v>
      </c>
      <c r="C2047" s="8" t="s">
        <v>33843</v>
      </c>
      <c r="D2047" s="9" t="s">
        <v>33841</v>
      </c>
      <c r="E2047" s="8" t="s">
        <v>31679</v>
      </c>
    </row>
    <row r="2048">
      <c r="A2048" s="8" t="s">
        <v>29300</v>
      </c>
      <c r="B2048" s="8" t="s">
        <v>33844</v>
      </c>
      <c r="C2048" s="8" t="s">
        <v>31257</v>
      </c>
      <c r="D2048" s="9" t="s">
        <v>33845</v>
      </c>
      <c r="E2048" s="8" t="s">
        <v>31679</v>
      </c>
    </row>
    <row r="2049">
      <c r="A2049" s="8" t="s">
        <v>29300</v>
      </c>
      <c r="B2049" s="8" t="s">
        <v>33846</v>
      </c>
      <c r="C2049" s="8" t="s">
        <v>31259</v>
      </c>
      <c r="D2049" s="9" t="s">
        <v>33847</v>
      </c>
      <c r="E2049" s="8" t="s">
        <v>31679</v>
      </c>
    </row>
    <row r="2050">
      <c r="A2050" s="8" t="s">
        <v>29300</v>
      </c>
      <c r="B2050" s="8" t="s">
        <v>33848</v>
      </c>
      <c r="C2050" s="8" t="s">
        <v>33849</v>
      </c>
      <c r="D2050" s="9" t="s">
        <v>33850</v>
      </c>
      <c r="E2050" s="8" t="s">
        <v>31679</v>
      </c>
    </row>
    <row r="2051">
      <c r="A2051" s="8" t="s">
        <v>29300</v>
      </c>
      <c r="B2051" s="8" t="s">
        <v>33851</v>
      </c>
      <c r="C2051" s="8" t="s">
        <v>33852</v>
      </c>
      <c r="D2051" s="9" t="s">
        <v>33850</v>
      </c>
      <c r="E2051" s="8" t="s">
        <v>31679</v>
      </c>
    </row>
    <row r="2052">
      <c r="A2052" s="8" t="s">
        <v>29300</v>
      </c>
      <c r="B2052" s="8" t="s">
        <v>33853</v>
      </c>
      <c r="C2052" s="8" t="s">
        <v>33854</v>
      </c>
      <c r="D2052" s="9" t="s">
        <v>33850</v>
      </c>
      <c r="E2052" s="8" t="s">
        <v>31679</v>
      </c>
    </row>
    <row r="2053">
      <c r="A2053" s="8" t="s">
        <v>29300</v>
      </c>
      <c r="B2053" s="8" t="s">
        <v>33855</v>
      </c>
      <c r="C2053" s="8" t="s">
        <v>33856</v>
      </c>
      <c r="D2053" s="9" t="s">
        <v>33857</v>
      </c>
      <c r="E2053" s="8" t="s">
        <v>31679</v>
      </c>
    </row>
    <row r="2054">
      <c r="A2054" s="8" t="s">
        <v>29300</v>
      </c>
      <c r="B2054" s="8" t="s">
        <v>33858</v>
      </c>
      <c r="C2054" s="8" t="s">
        <v>33859</v>
      </c>
      <c r="D2054" s="9" t="s">
        <v>33857</v>
      </c>
      <c r="E2054" s="8" t="s">
        <v>31679</v>
      </c>
    </row>
    <row r="2055">
      <c r="A2055" s="8" t="s">
        <v>29300</v>
      </c>
      <c r="B2055" s="8" t="s">
        <v>33860</v>
      </c>
      <c r="C2055" s="8" t="s">
        <v>33861</v>
      </c>
      <c r="D2055" s="9" t="s">
        <v>33857</v>
      </c>
      <c r="E2055" s="8" t="s">
        <v>31679</v>
      </c>
    </row>
    <row r="2056">
      <c r="A2056" s="8" t="s">
        <v>29300</v>
      </c>
      <c r="B2056" s="8" t="s">
        <v>33862</v>
      </c>
      <c r="C2056" s="8" t="s">
        <v>31266</v>
      </c>
      <c r="D2056" s="9" t="s">
        <v>33863</v>
      </c>
      <c r="E2056" s="8" t="s">
        <v>31679</v>
      </c>
    </row>
    <row r="2057">
      <c r="A2057" s="8" t="s">
        <v>29300</v>
      </c>
      <c r="B2057" s="8" t="s">
        <v>33864</v>
      </c>
      <c r="C2057" s="8" t="s">
        <v>31268</v>
      </c>
      <c r="D2057" s="9" t="s">
        <v>33865</v>
      </c>
      <c r="E2057" s="8" t="s">
        <v>31679</v>
      </c>
    </row>
    <row r="2058">
      <c r="A2058" s="8" t="s">
        <v>29300</v>
      </c>
      <c r="B2058" s="8" t="s">
        <v>33866</v>
      </c>
      <c r="C2058" s="8" t="s">
        <v>29947</v>
      </c>
      <c r="D2058" s="9" t="s">
        <v>33867</v>
      </c>
      <c r="E2058" s="8" t="s">
        <v>31679</v>
      </c>
    </row>
    <row r="2059">
      <c r="A2059" s="8" t="s">
        <v>29300</v>
      </c>
      <c r="B2059" s="8" t="s">
        <v>33868</v>
      </c>
      <c r="C2059" s="8" t="s">
        <v>29949</v>
      </c>
      <c r="D2059" s="9" t="s">
        <v>33869</v>
      </c>
      <c r="E2059" s="8" t="s">
        <v>31679</v>
      </c>
    </row>
    <row r="2060">
      <c r="A2060" s="8" t="s">
        <v>29300</v>
      </c>
      <c r="B2060" s="8" t="s">
        <v>33870</v>
      </c>
      <c r="C2060" s="8" t="s">
        <v>31274</v>
      </c>
      <c r="D2060" s="9" t="s">
        <v>33871</v>
      </c>
      <c r="E2060" s="8" t="s">
        <v>31679</v>
      </c>
    </row>
    <row r="2061">
      <c r="A2061" s="8" t="s">
        <v>29300</v>
      </c>
      <c r="B2061" s="8" t="s">
        <v>33872</v>
      </c>
      <c r="C2061" s="8" t="s">
        <v>33873</v>
      </c>
      <c r="D2061" s="9" t="s">
        <v>33874</v>
      </c>
      <c r="E2061" s="8" t="s">
        <v>31679</v>
      </c>
    </row>
    <row r="2062">
      <c r="A2062" s="8" t="s">
        <v>29300</v>
      </c>
      <c r="B2062" s="8" t="s">
        <v>33875</v>
      </c>
      <c r="C2062" s="8" t="s">
        <v>33876</v>
      </c>
      <c r="D2062" s="9" t="s">
        <v>33874</v>
      </c>
      <c r="E2062" s="8" t="s">
        <v>31679</v>
      </c>
    </row>
    <row r="2063">
      <c r="A2063" s="8" t="s">
        <v>29300</v>
      </c>
      <c r="B2063" s="8" t="s">
        <v>33877</v>
      </c>
      <c r="C2063" s="8" t="s">
        <v>33878</v>
      </c>
      <c r="D2063" s="9" t="s">
        <v>33879</v>
      </c>
      <c r="E2063" s="8" t="s">
        <v>31679</v>
      </c>
    </row>
    <row r="2064">
      <c r="A2064" s="8" t="s">
        <v>29300</v>
      </c>
      <c r="B2064" s="8" t="s">
        <v>33880</v>
      </c>
      <c r="C2064" s="8" t="s">
        <v>33881</v>
      </c>
      <c r="D2064" s="9" t="s">
        <v>33879</v>
      </c>
      <c r="E2064" s="8" t="s">
        <v>31679</v>
      </c>
    </row>
    <row r="2065">
      <c r="A2065" s="8" t="s">
        <v>29300</v>
      </c>
      <c r="B2065" s="8" t="s">
        <v>33882</v>
      </c>
      <c r="C2065" s="8" t="s">
        <v>33883</v>
      </c>
      <c r="D2065" s="9" t="s">
        <v>33879</v>
      </c>
      <c r="E2065" s="8" t="s">
        <v>31679</v>
      </c>
    </row>
    <row r="2066">
      <c r="A2066" s="8" t="s">
        <v>29300</v>
      </c>
      <c r="B2066" s="8" t="s">
        <v>33884</v>
      </c>
      <c r="C2066" s="8" t="s">
        <v>33885</v>
      </c>
      <c r="D2066" s="9" t="s">
        <v>33879</v>
      </c>
      <c r="E2066" s="8" t="s">
        <v>31679</v>
      </c>
    </row>
    <row r="2067">
      <c r="A2067" s="8" t="s">
        <v>29300</v>
      </c>
      <c r="B2067" s="8" t="s">
        <v>33886</v>
      </c>
      <c r="C2067" s="8" t="s">
        <v>33887</v>
      </c>
      <c r="D2067" s="9" t="s">
        <v>33888</v>
      </c>
      <c r="E2067" s="8" t="s">
        <v>31679</v>
      </c>
    </row>
    <row r="2068">
      <c r="A2068" s="8" t="s">
        <v>29300</v>
      </c>
      <c r="B2068" s="8" t="s">
        <v>33889</v>
      </c>
      <c r="C2068" s="8" t="s">
        <v>33890</v>
      </c>
      <c r="D2068" s="9" t="s">
        <v>33888</v>
      </c>
      <c r="E2068" s="8" t="s">
        <v>31679</v>
      </c>
    </row>
    <row r="2069">
      <c r="A2069" s="8" t="s">
        <v>29300</v>
      </c>
      <c r="B2069" s="8" t="s">
        <v>33891</v>
      </c>
      <c r="C2069" s="8" t="s">
        <v>33892</v>
      </c>
      <c r="D2069" s="9" t="s">
        <v>33888</v>
      </c>
      <c r="E2069" s="8" t="s">
        <v>31679</v>
      </c>
    </row>
    <row r="2070">
      <c r="A2070" s="8" t="s">
        <v>29300</v>
      </c>
      <c r="B2070" s="8" t="s">
        <v>33893</v>
      </c>
      <c r="C2070" s="8" t="s">
        <v>29959</v>
      </c>
      <c r="D2070" s="9" t="s">
        <v>33894</v>
      </c>
      <c r="E2070" s="8" t="s">
        <v>31679</v>
      </c>
    </row>
    <row r="2071">
      <c r="A2071" s="8" t="s">
        <v>29300</v>
      </c>
      <c r="B2071" s="8" t="s">
        <v>33895</v>
      </c>
      <c r="C2071" s="8" t="s">
        <v>31285</v>
      </c>
      <c r="D2071" s="9" t="s">
        <v>33896</v>
      </c>
      <c r="E2071" s="8" t="s">
        <v>31679</v>
      </c>
    </row>
    <row r="2072">
      <c r="A2072" s="8" t="s">
        <v>29300</v>
      </c>
      <c r="B2072" s="8" t="s">
        <v>33897</v>
      </c>
      <c r="C2072" s="8" t="s">
        <v>33898</v>
      </c>
      <c r="D2072" s="9" t="s">
        <v>33899</v>
      </c>
      <c r="E2072" s="8" t="s">
        <v>31679</v>
      </c>
    </row>
    <row r="2073">
      <c r="A2073" s="8" t="s">
        <v>29300</v>
      </c>
      <c r="B2073" s="8" t="s">
        <v>33900</v>
      </c>
      <c r="C2073" s="8" t="s">
        <v>31290</v>
      </c>
      <c r="D2073" s="9" t="s">
        <v>33901</v>
      </c>
      <c r="E2073" s="8" t="s">
        <v>31679</v>
      </c>
    </row>
    <row r="2074">
      <c r="A2074" s="8" t="s">
        <v>29300</v>
      </c>
      <c r="B2074" s="8" t="s">
        <v>33902</v>
      </c>
      <c r="C2074" s="8" t="s">
        <v>33903</v>
      </c>
      <c r="D2074" s="9" t="s">
        <v>33904</v>
      </c>
      <c r="E2074" s="8" t="s">
        <v>31679</v>
      </c>
    </row>
    <row r="2075">
      <c r="A2075" s="8" t="s">
        <v>29300</v>
      </c>
      <c r="B2075" s="8" t="s">
        <v>33905</v>
      </c>
      <c r="C2075" s="8" t="s">
        <v>33906</v>
      </c>
      <c r="D2075" s="9" t="s">
        <v>33904</v>
      </c>
      <c r="E2075" s="8" t="s">
        <v>31679</v>
      </c>
    </row>
    <row r="2076">
      <c r="A2076" s="8" t="s">
        <v>29300</v>
      </c>
      <c r="B2076" s="8" t="s">
        <v>33907</v>
      </c>
      <c r="C2076" s="8" t="s">
        <v>33908</v>
      </c>
      <c r="D2076" s="9" t="s">
        <v>33904</v>
      </c>
      <c r="E2076" s="8" t="s">
        <v>31679</v>
      </c>
    </row>
    <row r="2077">
      <c r="A2077" s="8" t="s">
        <v>29300</v>
      </c>
      <c r="B2077" s="8" t="s">
        <v>33909</v>
      </c>
      <c r="C2077" s="8" t="s">
        <v>31294</v>
      </c>
      <c r="D2077" s="9" t="s">
        <v>33910</v>
      </c>
      <c r="E2077" s="8" t="s">
        <v>31679</v>
      </c>
    </row>
    <row r="2078">
      <c r="A2078" s="8" t="s">
        <v>29300</v>
      </c>
      <c r="B2078" s="8" t="s">
        <v>33911</v>
      </c>
      <c r="C2078" s="8" t="s">
        <v>33912</v>
      </c>
      <c r="D2078" s="9" t="s">
        <v>33910</v>
      </c>
      <c r="E2078" s="8" t="s">
        <v>31679</v>
      </c>
    </row>
    <row r="2079">
      <c r="A2079" s="8" t="s">
        <v>29300</v>
      </c>
      <c r="B2079" s="8" t="s">
        <v>33913</v>
      </c>
      <c r="C2079" s="8" t="s">
        <v>31297</v>
      </c>
      <c r="D2079" s="9" t="s">
        <v>33914</v>
      </c>
      <c r="E2079" s="8" t="s">
        <v>31679</v>
      </c>
    </row>
    <row r="2080">
      <c r="A2080" s="8" t="s">
        <v>29300</v>
      </c>
      <c r="B2080" s="8" t="s">
        <v>33915</v>
      </c>
      <c r="C2080" s="8" t="s">
        <v>33916</v>
      </c>
      <c r="D2080" s="9" t="s">
        <v>33917</v>
      </c>
      <c r="E2080" s="8" t="s">
        <v>31679</v>
      </c>
    </row>
    <row r="2081">
      <c r="A2081" s="8" t="s">
        <v>29300</v>
      </c>
      <c r="B2081" s="8" t="s">
        <v>33918</v>
      </c>
      <c r="C2081" s="8" t="s">
        <v>31301</v>
      </c>
      <c r="D2081" s="9" t="s">
        <v>33919</v>
      </c>
      <c r="E2081" s="8" t="s">
        <v>31679</v>
      </c>
    </row>
    <row r="2082">
      <c r="A2082" s="8" t="s">
        <v>29300</v>
      </c>
      <c r="B2082" s="8" t="s">
        <v>33920</v>
      </c>
      <c r="C2082" s="8" t="s">
        <v>31303</v>
      </c>
      <c r="D2082" s="9" t="s">
        <v>33921</v>
      </c>
      <c r="E2082" s="8" t="s">
        <v>31679</v>
      </c>
    </row>
    <row r="2083">
      <c r="A2083" s="8" t="s">
        <v>29300</v>
      </c>
      <c r="B2083" s="8" t="s">
        <v>33922</v>
      </c>
      <c r="C2083" s="8" t="s">
        <v>33923</v>
      </c>
      <c r="D2083" s="9" t="s">
        <v>33924</v>
      </c>
      <c r="E2083" s="8" t="s">
        <v>31679</v>
      </c>
    </row>
    <row r="2084">
      <c r="A2084" s="8" t="s">
        <v>29300</v>
      </c>
      <c r="B2084" s="8" t="s">
        <v>33925</v>
      </c>
      <c r="C2084" s="8" t="s">
        <v>33926</v>
      </c>
      <c r="D2084" s="9" t="s">
        <v>33927</v>
      </c>
      <c r="E2084" s="8" t="s">
        <v>31679</v>
      </c>
    </row>
    <row r="2085">
      <c r="A2085" s="8" t="s">
        <v>29300</v>
      </c>
      <c r="B2085" s="8" t="s">
        <v>33928</v>
      </c>
      <c r="C2085" s="8" t="s">
        <v>31310</v>
      </c>
      <c r="D2085" s="9" t="s">
        <v>33929</v>
      </c>
      <c r="E2085" s="8" t="s">
        <v>31679</v>
      </c>
    </row>
    <row r="2086">
      <c r="A2086" s="8" t="s">
        <v>29300</v>
      </c>
      <c r="B2086" s="8" t="s">
        <v>33930</v>
      </c>
      <c r="C2086" s="8" t="s">
        <v>31313</v>
      </c>
      <c r="D2086" s="9" t="s">
        <v>33931</v>
      </c>
      <c r="E2086" s="8" t="s">
        <v>31679</v>
      </c>
    </row>
    <row r="2087">
      <c r="A2087" s="8" t="s">
        <v>29300</v>
      </c>
      <c r="B2087" s="8" t="s">
        <v>33932</v>
      </c>
      <c r="C2087" s="8" t="s">
        <v>29972</v>
      </c>
      <c r="D2087" s="9" t="s">
        <v>33933</v>
      </c>
      <c r="E2087" s="8" t="s">
        <v>31679</v>
      </c>
    </row>
    <row r="2088">
      <c r="A2088" s="8" t="s">
        <v>29300</v>
      </c>
      <c r="B2088" s="8" t="s">
        <v>33934</v>
      </c>
      <c r="C2088" s="8" t="s">
        <v>31317</v>
      </c>
      <c r="D2088" s="9" t="s">
        <v>33935</v>
      </c>
      <c r="E2088" s="8" t="s">
        <v>31679</v>
      </c>
    </row>
    <row r="2089">
      <c r="A2089" s="8" t="s">
        <v>29300</v>
      </c>
      <c r="B2089" s="8" t="s">
        <v>33936</v>
      </c>
      <c r="C2089" s="8" t="s">
        <v>31320</v>
      </c>
      <c r="D2089" s="9" t="s">
        <v>33937</v>
      </c>
      <c r="E2089" s="8" t="s">
        <v>31679</v>
      </c>
    </row>
    <row r="2090">
      <c r="A2090" s="8" t="s">
        <v>29300</v>
      </c>
      <c r="B2090" s="8" t="s">
        <v>33938</v>
      </c>
      <c r="C2090" s="8" t="s">
        <v>31322</v>
      </c>
      <c r="D2090" s="9" t="s">
        <v>33939</v>
      </c>
      <c r="E2090" s="8" t="s">
        <v>31679</v>
      </c>
    </row>
    <row r="2091">
      <c r="A2091" s="8" t="s">
        <v>29300</v>
      </c>
      <c r="B2091" s="8" t="s">
        <v>33940</v>
      </c>
      <c r="C2091" s="8" t="s">
        <v>33941</v>
      </c>
      <c r="D2091" s="9" t="s">
        <v>33942</v>
      </c>
      <c r="E2091" s="8" t="s">
        <v>31679</v>
      </c>
    </row>
    <row r="2092">
      <c r="A2092" s="8" t="s">
        <v>29300</v>
      </c>
      <c r="B2092" s="8" t="s">
        <v>33943</v>
      </c>
      <c r="C2092" s="8" t="s">
        <v>33944</v>
      </c>
      <c r="D2092" s="9" t="s">
        <v>33942</v>
      </c>
      <c r="E2092" s="8" t="s">
        <v>31679</v>
      </c>
    </row>
    <row r="2093">
      <c r="A2093" s="8" t="s">
        <v>29300</v>
      </c>
      <c r="B2093" s="8" t="s">
        <v>33945</v>
      </c>
      <c r="C2093" s="8" t="s">
        <v>33946</v>
      </c>
      <c r="D2093" s="9" t="s">
        <v>33942</v>
      </c>
      <c r="E2093" s="8" t="s">
        <v>31679</v>
      </c>
    </row>
    <row r="2094">
      <c r="A2094" s="8" t="s">
        <v>29300</v>
      </c>
      <c r="B2094" s="8" t="s">
        <v>33947</v>
      </c>
      <c r="C2094" s="8" t="s">
        <v>33948</v>
      </c>
      <c r="D2094" s="9" t="s">
        <v>33942</v>
      </c>
      <c r="E2094" s="8" t="s">
        <v>31679</v>
      </c>
    </row>
    <row r="2095">
      <c r="A2095" s="8" t="s">
        <v>29300</v>
      </c>
      <c r="B2095" s="8" t="s">
        <v>33949</v>
      </c>
      <c r="C2095" s="8" t="s">
        <v>31326</v>
      </c>
      <c r="D2095" s="9" t="s">
        <v>33950</v>
      </c>
      <c r="E2095" s="8" t="s">
        <v>31679</v>
      </c>
    </row>
    <row r="2096">
      <c r="A2096" s="8" t="s">
        <v>29300</v>
      </c>
      <c r="B2096" s="8" t="s">
        <v>33951</v>
      </c>
      <c r="C2096" s="8" t="s">
        <v>31329</v>
      </c>
      <c r="D2096" s="9" t="s">
        <v>33952</v>
      </c>
      <c r="E2096" s="8" t="s">
        <v>31679</v>
      </c>
    </row>
    <row r="2097">
      <c r="A2097" s="8" t="s">
        <v>29300</v>
      </c>
      <c r="B2097" s="8" t="s">
        <v>33953</v>
      </c>
      <c r="C2097" s="8" t="s">
        <v>31331</v>
      </c>
      <c r="D2097" s="9" t="s">
        <v>33954</v>
      </c>
      <c r="E2097" s="8" t="s">
        <v>31679</v>
      </c>
    </row>
    <row r="2098">
      <c r="A2098" s="8" t="s">
        <v>29300</v>
      </c>
      <c r="B2098" s="8" t="s">
        <v>33955</v>
      </c>
      <c r="C2098" s="8" t="s">
        <v>31333</v>
      </c>
      <c r="D2098" s="9" t="s">
        <v>33956</v>
      </c>
      <c r="E2098" s="8" t="s">
        <v>31679</v>
      </c>
    </row>
    <row r="2099">
      <c r="A2099" s="8" t="s">
        <v>29300</v>
      </c>
      <c r="B2099" s="8" t="s">
        <v>33957</v>
      </c>
      <c r="C2099" s="8" t="s">
        <v>33958</v>
      </c>
      <c r="D2099" s="9" t="s">
        <v>33959</v>
      </c>
      <c r="E2099" s="8" t="s">
        <v>31679</v>
      </c>
    </row>
    <row r="2100">
      <c r="A2100" s="8" t="s">
        <v>29300</v>
      </c>
      <c r="B2100" s="8" t="s">
        <v>33960</v>
      </c>
      <c r="C2100" s="8" t="s">
        <v>33961</v>
      </c>
      <c r="D2100" s="9" t="s">
        <v>33959</v>
      </c>
      <c r="E2100" s="8" t="s">
        <v>31679</v>
      </c>
    </row>
    <row r="2101">
      <c r="A2101" s="8" t="s">
        <v>29300</v>
      </c>
      <c r="B2101" s="8" t="s">
        <v>33962</v>
      </c>
      <c r="C2101" s="8" t="s">
        <v>33963</v>
      </c>
      <c r="D2101" s="9" t="s">
        <v>33959</v>
      </c>
      <c r="E2101" s="8" t="s">
        <v>31679</v>
      </c>
    </row>
    <row r="2102">
      <c r="A2102" s="8" t="s">
        <v>29300</v>
      </c>
      <c r="B2102" s="8" t="s">
        <v>33964</v>
      </c>
      <c r="C2102" s="8" t="s">
        <v>31337</v>
      </c>
      <c r="D2102" s="9" t="s">
        <v>33965</v>
      </c>
      <c r="E2102" s="8" t="s">
        <v>31679</v>
      </c>
    </row>
    <row r="2103">
      <c r="A2103" s="8" t="s">
        <v>29300</v>
      </c>
      <c r="B2103" s="8" t="s">
        <v>33966</v>
      </c>
      <c r="C2103" s="8" t="s">
        <v>31339</v>
      </c>
      <c r="D2103" s="9" t="s">
        <v>33967</v>
      </c>
      <c r="E2103" s="8" t="s">
        <v>31679</v>
      </c>
    </row>
    <row r="2104">
      <c r="A2104" s="8" t="s">
        <v>29300</v>
      </c>
      <c r="B2104" s="8" t="s">
        <v>33968</v>
      </c>
      <c r="C2104" s="8" t="s">
        <v>33969</v>
      </c>
      <c r="D2104" s="9" t="s">
        <v>33970</v>
      </c>
      <c r="E2104" s="8" t="s">
        <v>31679</v>
      </c>
    </row>
    <row r="2105">
      <c r="A2105" s="8" t="s">
        <v>29300</v>
      </c>
      <c r="B2105" s="8" t="s">
        <v>33971</v>
      </c>
      <c r="C2105" s="8" t="s">
        <v>33972</v>
      </c>
      <c r="D2105" s="9" t="s">
        <v>33970</v>
      </c>
      <c r="E2105" s="8" t="s">
        <v>31679</v>
      </c>
    </row>
    <row r="2106">
      <c r="A2106" s="8" t="s">
        <v>29300</v>
      </c>
      <c r="B2106" s="8" t="s">
        <v>33973</v>
      </c>
      <c r="C2106" s="8" t="s">
        <v>29979</v>
      </c>
      <c r="D2106" s="9" t="s">
        <v>33974</v>
      </c>
      <c r="E2106" s="8" t="s">
        <v>31679</v>
      </c>
    </row>
    <row r="2107">
      <c r="A2107" s="8" t="s">
        <v>29300</v>
      </c>
      <c r="B2107" s="8" t="s">
        <v>33975</v>
      </c>
      <c r="C2107" s="8" t="s">
        <v>29981</v>
      </c>
      <c r="D2107" s="9" t="s">
        <v>33976</v>
      </c>
      <c r="E2107" s="8" t="s">
        <v>31679</v>
      </c>
    </row>
    <row r="2108">
      <c r="A2108" s="8" t="s">
        <v>29300</v>
      </c>
      <c r="B2108" s="8" t="s">
        <v>33977</v>
      </c>
      <c r="C2108" s="8" t="s">
        <v>31347</v>
      </c>
      <c r="D2108" s="9" t="s">
        <v>33978</v>
      </c>
      <c r="E2108" s="8" t="s">
        <v>31679</v>
      </c>
    </row>
    <row r="2109">
      <c r="A2109" s="8" t="s">
        <v>29300</v>
      </c>
      <c r="B2109" s="8" t="s">
        <v>33979</v>
      </c>
      <c r="C2109" s="8" t="s">
        <v>33980</v>
      </c>
      <c r="D2109" s="9" t="s">
        <v>33981</v>
      </c>
      <c r="E2109" s="8" t="s">
        <v>31679</v>
      </c>
    </row>
    <row r="2110">
      <c r="A2110" s="8" t="s">
        <v>29300</v>
      </c>
      <c r="B2110" s="8" t="s">
        <v>33982</v>
      </c>
      <c r="C2110" s="8" t="s">
        <v>31352</v>
      </c>
      <c r="D2110" s="9" t="s">
        <v>33983</v>
      </c>
      <c r="E2110" s="8" t="s">
        <v>31679</v>
      </c>
    </row>
    <row r="2111">
      <c r="A2111" s="8" t="s">
        <v>29300</v>
      </c>
      <c r="B2111" s="8" t="s">
        <v>33984</v>
      </c>
      <c r="C2111" s="8" t="s">
        <v>33985</v>
      </c>
      <c r="D2111" s="9" t="s">
        <v>33986</v>
      </c>
      <c r="E2111" s="8" t="s">
        <v>31679</v>
      </c>
    </row>
    <row r="2112">
      <c r="A2112" s="8" t="s">
        <v>29300</v>
      </c>
      <c r="B2112" s="8" t="s">
        <v>33987</v>
      </c>
      <c r="C2112" s="8" t="s">
        <v>33988</v>
      </c>
      <c r="D2112" s="9" t="s">
        <v>33986</v>
      </c>
      <c r="E2112" s="8" t="s">
        <v>31679</v>
      </c>
    </row>
    <row r="2113">
      <c r="A2113" s="8" t="s">
        <v>29300</v>
      </c>
      <c r="B2113" s="8" t="s">
        <v>33989</v>
      </c>
      <c r="C2113" s="8" t="s">
        <v>33990</v>
      </c>
      <c r="D2113" s="9" t="s">
        <v>33986</v>
      </c>
      <c r="E2113" s="8" t="s">
        <v>31679</v>
      </c>
    </row>
    <row r="2114">
      <c r="A2114" s="8" t="s">
        <v>29300</v>
      </c>
      <c r="B2114" s="8" t="s">
        <v>33991</v>
      </c>
      <c r="C2114" s="8" t="s">
        <v>31356</v>
      </c>
      <c r="D2114" s="9" t="s">
        <v>33992</v>
      </c>
      <c r="E2114" s="8" t="s">
        <v>31679</v>
      </c>
    </row>
    <row r="2115">
      <c r="A2115" s="8" t="s">
        <v>29300</v>
      </c>
      <c r="B2115" s="8" t="s">
        <v>33993</v>
      </c>
      <c r="C2115" s="8" t="s">
        <v>31359</v>
      </c>
      <c r="D2115" s="9" t="s">
        <v>33994</v>
      </c>
      <c r="E2115" s="8" t="s">
        <v>31679</v>
      </c>
    </row>
    <row r="2116">
      <c r="A2116" s="8" t="s">
        <v>29300</v>
      </c>
      <c r="B2116" s="8" t="s">
        <v>33995</v>
      </c>
      <c r="C2116" s="8" t="s">
        <v>31361</v>
      </c>
      <c r="D2116" s="9" t="s">
        <v>33996</v>
      </c>
      <c r="E2116" s="8" t="s">
        <v>31679</v>
      </c>
    </row>
    <row r="2117">
      <c r="A2117" s="8" t="s">
        <v>29300</v>
      </c>
      <c r="B2117" s="8" t="s">
        <v>33997</v>
      </c>
      <c r="C2117" s="8" t="s">
        <v>33998</v>
      </c>
      <c r="D2117" s="9" t="s">
        <v>33999</v>
      </c>
      <c r="E2117" s="8" t="s">
        <v>31679</v>
      </c>
    </row>
    <row r="2118">
      <c r="A2118" s="8" t="s">
        <v>29300</v>
      </c>
      <c r="B2118" s="8" t="s">
        <v>34000</v>
      </c>
      <c r="C2118" s="8" t="s">
        <v>34001</v>
      </c>
      <c r="D2118" s="9" t="s">
        <v>33999</v>
      </c>
      <c r="E2118" s="8" t="s">
        <v>31679</v>
      </c>
    </row>
    <row r="2119">
      <c r="A2119" s="8" t="s">
        <v>29300</v>
      </c>
      <c r="B2119" s="8" t="s">
        <v>34002</v>
      </c>
      <c r="C2119" s="8" t="s">
        <v>34003</v>
      </c>
      <c r="D2119" s="9" t="s">
        <v>33999</v>
      </c>
      <c r="E2119" s="8" t="s">
        <v>31679</v>
      </c>
    </row>
    <row r="2120">
      <c r="A2120" s="8" t="s">
        <v>29300</v>
      </c>
      <c r="B2120" s="8" t="s">
        <v>34004</v>
      </c>
      <c r="C2120" s="8" t="s">
        <v>34005</v>
      </c>
      <c r="D2120" s="9" t="s">
        <v>33999</v>
      </c>
      <c r="E2120" s="8" t="s">
        <v>31679</v>
      </c>
    </row>
    <row r="2121">
      <c r="A2121" s="8" t="s">
        <v>29300</v>
      </c>
      <c r="B2121" s="8" t="s">
        <v>34006</v>
      </c>
      <c r="C2121" s="8" t="s">
        <v>34007</v>
      </c>
      <c r="D2121" s="9" t="s">
        <v>33999</v>
      </c>
      <c r="E2121" s="8" t="s">
        <v>31679</v>
      </c>
    </row>
    <row r="2122">
      <c r="A2122" s="8" t="s">
        <v>29300</v>
      </c>
      <c r="B2122" s="8" t="s">
        <v>34008</v>
      </c>
      <c r="C2122" s="8" t="s">
        <v>31363</v>
      </c>
      <c r="D2122" s="9" t="s">
        <v>33999</v>
      </c>
      <c r="E2122" s="8" t="s">
        <v>31679</v>
      </c>
    </row>
    <row r="2123">
      <c r="A2123" s="8" t="s">
        <v>29300</v>
      </c>
      <c r="B2123" s="8" t="s">
        <v>34009</v>
      </c>
      <c r="C2123" s="8" t="s">
        <v>34010</v>
      </c>
      <c r="D2123" s="9" t="s">
        <v>34011</v>
      </c>
      <c r="E2123" s="8" t="s">
        <v>31679</v>
      </c>
    </row>
    <row r="2124">
      <c r="A2124" s="8" t="s">
        <v>29300</v>
      </c>
      <c r="B2124" s="8" t="s">
        <v>34012</v>
      </c>
      <c r="C2124" s="8" t="s">
        <v>34013</v>
      </c>
      <c r="D2124" s="9" t="s">
        <v>34011</v>
      </c>
      <c r="E2124" s="8" t="s">
        <v>31679</v>
      </c>
    </row>
    <row r="2125">
      <c r="A2125" s="8" t="s">
        <v>29300</v>
      </c>
      <c r="B2125" s="8" t="s">
        <v>34014</v>
      </c>
      <c r="C2125" s="8" t="s">
        <v>34015</v>
      </c>
      <c r="D2125" s="9" t="s">
        <v>34016</v>
      </c>
      <c r="E2125" s="8" t="s">
        <v>31679</v>
      </c>
    </row>
    <row r="2126">
      <c r="A2126" s="8" t="s">
        <v>29300</v>
      </c>
      <c r="B2126" s="8" t="s">
        <v>34017</v>
      </c>
      <c r="C2126" s="8" t="s">
        <v>34018</v>
      </c>
      <c r="D2126" s="9" t="s">
        <v>34019</v>
      </c>
      <c r="E2126" s="8" t="s">
        <v>31679</v>
      </c>
    </row>
    <row r="2127">
      <c r="A2127" s="8" t="s">
        <v>29300</v>
      </c>
      <c r="B2127" s="8" t="s">
        <v>34020</v>
      </c>
      <c r="C2127" s="8" t="s">
        <v>29994</v>
      </c>
      <c r="D2127" s="9" t="s">
        <v>34021</v>
      </c>
      <c r="E2127" s="8" t="s">
        <v>31679</v>
      </c>
    </row>
    <row r="2128">
      <c r="A2128" s="8" t="s">
        <v>29300</v>
      </c>
      <c r="B2128" s="8" t="s">
        <v>34022</v>
      </c>
      <c r="C2128" s="8" t="s">
        <v>31374</v>
      </c>
      <c r="D2128" s="9" t="s">
        <v>34023</v>
      </c>
      <c r="E2128" s="8" t="s">
        <v>31679</v>
      </c>
    </row>
    <row r="2129">
      <c r="A2129" s="8" t="s">
        <v>29300</v>
      </c>
      <c r="B2129" s="8" t="s">
        <v>34024</v>
      </c>
      <c r="C2129" s="8" t="s">
        <v>31377</v>
      </c>
      <c r="D2129" s="9" t="s">
        <v>34025</v>
      </c>
      <c r="E2129" s="8" t="s">
        <v>31679</v>
      </c>
    </row>
    <row r="2130">
      <c r="A2130" s="8" t="s">
        <v>29300</v>
      </c>
      <c r="B2130" s="8" t="s">
        <v>34026</v>
      </c>
      <c r="C2130" s="8" t="s">
        <v>29998</v>
      </c>
      <c r="D2130" s="9" t="s">
        <v>34027</v>
      </c>
      <c r="E2130" s="8" t="s">
        <v>31679</v>
      </c>
    </row>
    <row r="2131">
      <c r="A2131" s="8" t="s">
        <v>29300</v>
      </c>
      <c r="B2131" s="8" t="s">
        <v>34028</v>
      </c>
      <c r="C2131" s="8" t="s">
        <v>34029</v>
      </c>
      <c r="D2131" s="9" t="s">
        <v>34030</v>
      </c>
      <c r="E2131" s="8" t="s">
        <v>31679</v>
      </c>
    </row>
    <row r="2132">
      <c r="A2132" s="8" t="s">
        <v>29300</v>
      </c>
      <c r="B2132" s="8" t="s">
        <v>34031</v>
      </c>
      <c r="C2132" s="8" t="s">
        <v>34032</v>
      </c>
      <c r="D2132" s="9" t="s">
        <v>34030</v>
      </c>
      <c r="E2132" s="8" t="s">
        <v>31679</v>
      </c>
    </row>
    <row r="2133">
      <c r="A2133" s="8" t="s">
        <v>29300</v>
      </c>
      <c r="B2133" s="8" t="s">
        <v>34033</v>
      </c>
      <c r="C2133" s="8" t="s">
        <v>34034</v>
      </c>
      <c r="D2133" s="9" t="s">
        <v>34030</v>
      </c>
      <c r="E2133" s="8" t="s">
        <v>31679</v>
      </c>
    </row>
    <row r="2134">
      <c r="A2134" s="8" t="s">
        <v>29300</v>
      </c>
      <c r="B2134" s="8" t="s">
        <v>34035</v>
      </c>
      <c r="C2134" s="8" t="s">
        <v>34036</v>
      </c>
      <c r="D2134" s="9" t="s">
        <v>34030</v>
      </c>
      <c r="E2134" s="8" t="s">
        <v>31679</v>
      </c>
    </row>
    <row r="2135">
      <c r="A2135" s="8" t="s">
        <v>29300</v>
      </c>
      <c r="B2135" s="8" t="s">
        <v>34037</v>
      </c>
      <c r="C2135" s="8" t="s">
        <v>34038</v>
      </c>
      <c r="D2135" s="9" t="s">
        <v>34039</v>
      </c>
      <c r="E2135" s="8" t="s">
        <v>31679</v>
      </c>
    </row>
    <row r="2136">
      <c r="A2136" s="8" t="s">
        <v>29300</v>
      </c>
      <c r="B2136" s="8" t="s">
        <v>34040</v>
      </c>
      <c r="C2136" s="8" t="s">
        <v>34041</v>
      </c>
      <c r="D2136" s="9" t="s">
        <v>34039</v>
      </c>
      <c r="E2136" s="8" t="s">
        <v>31679</v>
      </c>
    </row>
    <row r="2137">
      <c r="A2137" s="8" t="s">
        <v>29300</v>
      </c>
      <c r="B2137" s="8" t="s">
        <v>34042</v>
      </c>
      <c r="C2137" s="8" t="s">
        <v>34043</v>
      </c>
      <c r="D2137" s="9" t="s">
        <v>34039</v>
      </c>
      <c r="E2137" s="8" t="s">
        <v>31679</v>
      </c>
    </row>
    <row r="2138">
      <c r="A2138" s="8" t="s">
        <v>29300</v>
      </c>
      <c r="B2138" s="8" t="s">
        <v>34044</v>
      </c>
      <c r="C2138" s="8" t="s">
        <v>34045</v>
      </c>
      <c r="D2138" s="9" t="s">
        <v>34039</v>
      </c>
      <c r="E2138" s="8" t="s">
        <v>31679</v>
      </c>
    </row>
    <row r="2139">
      <c r="A2139" s="8" t="s">
        <v>29300</v>
      </c>
      <c r="B2139" s="8" t="s">
        <v>34046</v>
      </c>
      <c r="C2139" s="8" t="s">
        <v>34047</v>
      </c>
      <c r="D2139" s="9" t="s">
        <v>34039</v>
      </c>
      <c r="E2139" s="8" t="s">
        <v>31679</v>
      </c>
    </row>
    <row r="2140">
      <c r="A2140" s="8" t="s">
        <v>29300</v>
      </c>
      <c r="B2140" s="8" t="s">
        <v>34048</v>
      </c>
      <c r="C2140" s="8" t="s">
        <v>31386</v>
      </c>
      <c r="D2140" s="9" t="s">
        <v>34049</v>
      </c>
      <c r="E2140" s="8" t="s">
        <v>31679</v>
      </c>
    </row>
    <row r="2141">
      <c r="A2141" s="8" t="s">
        <v>29300</v>
      </c>
      <c r="B2141" s="8" t="s">
        <v>34050</v>
      </c>
      <c r="C2141" s="8" t="s">
        <v>34051</v>
      </c>
      <c r="D2141" s="9" t="s">
        <v>34052</v>
      </c>
      <c r="E2141" s="8" t="s">
        <v>31679</v>
      </c>
    </row>
    <row r="2142">
      <c r="A2142" s="8" t="s">
        <v>29300</v>
      </c>
      <c r="B2142" s="8" t="s">
        <v>34053</v>
      </c>
      <c r="C2142" s="8" t="s">
        <v>34054</v>
      </c>
      <c r="D2142" s="9" t="s">
        <v>34052</v>
      </c>
      <c r="E2142" s="8" t="s">
        <v>31679</v>
      </c>
    </row>
    <row r="2143">
      <c r="A2143" s="8" t="s">
        <v>29300</v>
      </c>
      <c r="B2143" s="8" t="s">
        <v>34055</v>
      </c>
      <c r="C2143" s="8" t="s">
        <v>34056</v>
      </c>
      <c r="D2143" s="9" t="s">
        <v>34052</v>
      </c>
      <c r="E2143" s="8" t="s">
        <v>31679</v>
      </c>
    </row>
    <row r="2144">
      <c r="A2144" s="8" t="s">
        <v>29300</v>
      </c>
      <c r="B2144" s="8" t="s">
        <v>34057</v>
      </c>
      <c r="C2144" s="8" t="s">
        <v>34058</v>
      </c>
      <c r="D2144" s="9" t="s">
        <v>34052</v>
      </c>
      <c r="E2144" s="8" t="s">
        <v>31679</v>
      </c>
    </row>
    <row r="2145">
      <c r="A2145" s="8" t="s">
        <v>29300</v>
      </c>
      <c r="B2145" s="8" t="s">
        <v>34059</v>
      </c>
      <c r="C2145" s="8" t="s">
        <v>34060</v>
      </c>
      <c r="D2145" s="9" t="s">
        <v>34052</v>
      </c>
      <c r="E2145" s="8" t="s">
        <v>31679</v>
      </c>
    </row>
    <row r="2146">
      <c r="A2146" s="8" t="s">
        <v>29300</v>
      </c>
      <c r="B2146" s="8" t="s">
        <v>34061</v>
      </c>
      <c r="C2146" s="8" t="s">
        <v>34062</v>
      </c>
      <c r="D2146" s="9" t="s">
        <v>34052</v>
      </c>
      <c r="E2146" s="8" t="s">
        <v>31679</v>
      </c>
    </row>
    <row r="2147">
      <c r="A2147" s="8" t="s">
        <v>29300</v>
      </c>
      <c r="B2147" s="8" t="s">
        <v>34063</v>
      </c>
      <c r="C2147" s="8" t="s">
        <v>34064</v>
      </c>
      <c r="D2147" s="9" t="s">
        <v>34065</v>
      </c>
      <c r="E2147" s="8" t="s">
        <v>31679</v>
      </c>
    </row>
    <row r="2148">
      <c r="A2148" s="8" t="s">
        <v>29300</v>
      </c>
      <c r="B2148" s="8" t="s">
        <v>34066</v>
      </c>
      <c r="C2148" s="8" t="s">
        <v>34067</v>
      </c>
      <c r="D2148" s="9" t="s">
        <v>34065</v>
      </c>
      <c r="E2148" s="8" t="s">
        <v>31679</v>
      </c>
    </row>
    <row r="2149">
      <c r="A2149" s="8" t="s">
        <v>29300</v>
      </c>
      <c r="B2149" s="8" t="s">
        <v>34068</v>
      </c>
      <c r="C2149" s="8" t="s">
        <v>31393</v>
      </c>
      <c r="D2149" s="9" t="s">
        <v>34069</v>
      </c>
      <c r="E2149" s="8" t="s">
        <v>31679</v>
      </c>
    </row>
    <row r="2150">
      <c r="A2150" s="8" t="s">
        <v>29300</v>
      </c>
      <c r="B2150" s="8" t="s">
        <v>34070</v>
      </c>
      <c r="C2150" s="8" t="s">
        <v>31395</v>
      </c>
      <c r="D2150" s="9" t="s">
        <v>34071</v>
      </c>
      <c r="E2150" s="8" t="s">
        <v>31679</v>
      </c>
    </row>
    <row r="2151">
      <c r="A2151" s="8" t="s">
        <v>29300</v>
      </c>
      <c r="B2151" s="8" t="s">
        <v>34072</v>
      </c>
      <c r="C2151" s="8" t="s">
        <v>30005</v>
      </c>
      <c r="D2151" s="9" t="s">
        <v>34073</v>
      </c>
      <c r="E2151" s="8" t="s">
        <v>31679</v>
      </c>
    </row>
    <row r="2152">
      <c r="A2152" s="8" t="s">
        <v>29300</v>
      </c>
      <c r="B2152" s="8" t="s">
        <v>34074</v>
      </c>
      <c r="C2152" s="8" t="s">
        <v>34075</v>
      </c>
      <c r="D2152" s="9" t="s">
        <v>34076</v>
      </c>
      <c r="E2152" s="8" t="s">
        <v>31679</v>
      </c>
    </row>
    <row r="2153">
      <c r="A2153" s="8" t="s">
        <v>29300</v>
      </c>
      <c r="B2153" s="8" t="s">
        <v>34077</v>
      </c>
      <c r="C2153" s="8" t="s">
        <v>34078</v>
      </c>
      <c r="D2153" s="9" t="s">
        <v>34076</v>
      </c>
      <c r="E2153" s="8" t="s">
        <v>31679</v>
      </c>
    </row>
    <row r="2154">
      <c r="A2154" s="8" t="s">
        <v>29300</v>
      </c>
      <c r="B2154" s="8" t="s">
        <v>34079</v>
      </c>
      <c r="C2154" s="8" t="s">
        <v>34080</v>
      </c>
      <c r="D2154" s="9" t="s">
        <v>34076</v>
      </c>
      <c r="E2154" s="8" t="s">
        <v>31679</v>
      </c>
    </row>
    <row r="2155">
      <c r="A2155" s="8" t="s">
        <v>29300</v>
      </c>
      <c r="B2155" s="8" t="s">
        <v>34081</v>
      </c>
      <c r="C2155" s="8" t="s">
        <v>34082</v>
      </c>
      <c r="D2155" s="9" t="s">
        <v>34083</v>
      </c>
      <c r="E2155" s="8" t="s">
        <v>31679</v>
      </c>
    </row>
    <row r="2156">
      <c r="A2156" s="8" t="s">
        <v>29300</v>
      </c>
      <c r="B2156" s="8" t="s">
        <v>34084</v>
      </c>
      <c r="C2156" s="8" t="s">
        <v>34085</v>
      </c>
      <c r="D2156" s="9" t="s">
        <v>34083</v>
      </c>
      <c r="E2156" s="8" t="s">
        <v>31679</v>
      </c>
    </row>
    <row r="2157">
      <c r="A2157" s="8" t="s">
        <v>29300</v>
      </c>
      <c r="B2157" s="8" t="s">
        <v>34086</v>
      </c>
      <c r="C2157" s="8" t="s">
        <v>31404</v>
      </c>
      <c r="D2157" s="9" t="s">
        <v>34087</v>
      </c>
      <c r="E2157" s="8" t="s">
        <v>31679</v>
      </c>
    </row>
    <row r="2158">
      <c r="A2158" s="8" t="s">
        <v>29300</v>
      </c>
      <c r="B2158" s="8" t="s">
        <v>34088</v>
      </c>
      <c r="C2158" s="8" t="s">
        <v>34089</v>
      </c>
      <c r="D2158" s="9" t="s">
        <v>34090</v>
      </c>
      <c r="E2158" s="8" t="s">
        <v>31679</v>
      </c>
    </row>
    <row r="2159">
      <c r="A2159" s="8" t="s">
        <v>29300</v>
      </c>
      <c r="B2159" s="8" t="s">
        <v>34091</v>
      </c>
      <c r="C2159" s="8" t="s">
        <v>34092</v>
      </c>
      <c r="D2159" s="9" t="s">
        <v>34090</v>
      </c>
      <c r="E2159" s="8" t="s">
        <v>31679</v>
      </c>
    </row>
    <row r="2160">
      <c r="A2160" s="8" t="s">
        <v>29300</v>
      </c>
      <c r="B2160" s="8" t="s">
        <v>34093</v>
      </c>
      <c r="C2160" s="8" t="s">
        <v>34094</v>
      </c>
      <c r="D2160" s="9" t="s">
        <v>34090</v>
      </c>
      <c r="E2160" s="8" t="s">
        <v>31679</v>
      </c>
    </row>
    <row r="2161">
      <c r="A2161" s="8" t="s">
        <v>29300</v>
      </c>
      <c r="B2161" s="8" t="s">
        <v>34095</v>
      </c>
      <c r="C2161" s="8" t="s">
        <v>31409</v>
      </c>
      <c r="D2161" s="9" t="s">
        <v>34096</v>
      </c>
      <c r="E2161" s="8" t="s">
        <v>31679</v>
      </c>
    </row>
    <row r="2162">
      <c r="A2162" s="8" t="s">
        <v>29300</v>
      </c>
      <c r="B2162" s="8" t="s">
        <v>34097</v>
      </c>
      <c r="C2162" s="8" t="s">
        <v>34098</v>
      </c>
      <c r="D2162" s="9" t="s">
        <v>34099</v>
      </c>
      <c r="E2162" s="8" t="s">
        <v>31679</v>
      </c>
    </row>
    <row r="2163">
      <c r="A2163" s="8" t="s">
        <v>29300</v>
      </c>
      <c r="B2163" s="8" t="s">
        <v>34100</v>
      </c>
      <c r="C2163" s="8" t="s">
        <v>34101</v>
      </c>
      <c r="D2163" s="9" t="s">
        <v>34099</v>
      </c>
      <c r="E2163" s="8" t="s">
        <v>31679</v>
      </c>
    </row>
    <row r="2164">
      <c r="A2164" s="8" t="s">
        <v>29300</v>
      </c>
      <c r="B2164" s="8" t="s">
        <v>34102</v>
      </c>
      <c r="C2164" s="8" t="s">
        <v>34103</v>
      </c>
      <c r="D2164" s="9" t="s">
        <v>34104</v>
      </c>
      <c r="E2164" s="8" t="s">
        <v>31679</v>
      </c>
    </row>
    <row r="2165">
      <c r="A2165" s="8" t="s">
        <v>29300</v>
      </c>
      <c r="B2165" s="8" t="s">
        <v>34105</v>
      </c>
      <c r="C2165" s="8" t="s">
        <v>31417</v>
      </c>
      <c r="D2165" s="9" t="s">
        <v>34106</v>
      </c>
      <c r="E2165" s="8" t="s">
        <v>31679</v>
      </c>
    </row>
    <row r="2166">
      <c r="A2166" s="8" t="s">
        <v>29300</v>
      </c>
      <c r="B2166" s="8" t="s">
        <v>34107</v>
      </c>
      <c r="C2166" s="8" t="s">
        <v>31420</v>
      </c>
      <c r="D2166" s="9" t="s">
        <v>34108</v>
      </c>
      <c r="E2166" s="8" t="s">
        <v>31679</v>
      </c>
    </row>
    <row r="2167">
      <c r="A2167" s="8" t="s">
        <v>29300</v>
      </c>
      <c r="B2167" s="8" t="s">
        <v>34109</v>
      </c>
      <c r="C2167" s="8" t="s">
        <v>34110</v>
      </c>
      <c r="D2167" s="9" t="s">
        <v>34111</v>
      </c>
      <c r="E2167" s="8" t="s">
        <v>31679</v>
      </c>
    </row>
    <row r="2168">
      <c r="A2168" s="8" t="s">
        <v>29300</v>
      </c>
      <c r="B2168" s="8" t="s">
        <v>34112</v>
      </c>
      <c r="C2168" s="8" t="s">
        <v>34113</v>
      </c>
      <c r="D2168" s="9" t="s">
        <v>34111</v>
      </c>
      <c r="E2168" s="8" t="s">
        <v>31679</v>
      </c>
    </row>
    <row r="2169">
      <c r="A2169" s="8" t="s">
        <v>29300</v>
      </c>
      <c r="B2169" s="8" t="s">
        <v>34114</v>
      </c>
      <c r="C2169" s="8" t="s">
        <v>34115</v>
      </c>
      <c r="D2169" s="9" t="s">
        <v>34111</v>
      </c>
      <c r="E2169" s="8" t="s">
        <v>31679</v>
      </c>
    </row>
    <row r="2170">
      <c r="A2170" s="8" t="s">
        <v>29300</v>
      </c>
      <c r="B2170" s="8" t="s">
        <v>34116</v>
      </c>
      <c r="C2170" s="8" t="s">
        <v>34117</v>
      </c>
      <c r="D2170" s="9" t="s">
        <v>34111</v>
      </c>
      <c r="E2170" s="8" t="s">
        <v>31679</v>
      </c>
    </row>
    <row r="2171">
      <c r="A2171" s="8" t="s">
        <v>29300</v>
      </c>
      <c r="B2171" s="8" t="s">
        <v>34118</v>
      </c>
      <c r="C2171" s="8" t="s">
        <v>34119</v>
      </c>
      <c r="D2171" s="9" t="s">
        <v>34111</v>
      </c>
      <c r="E2171" s="8" t="s">
        <v>31679</v>
      </c>
    </row>
    <row r="2172">
      <c r="A2172" s="8" t="s">
        <v>29300</v>
      </c>
      <c r="B2172" s="8" t="s">
        <v>34120</v>
      </c>
      <c r="C2172" s="8" t="s">
        <v>30025</v>
      </c>
      <c r="D2172" s="9" t="s">
        <v>34121</v>
      </c>
      <c r="E2172" s="8" t="s">
        <v>31679</v>
      </c>
    </row>
    <row r="2173">
      <c r="A2173" s="8" t="s">
        <v>29300</v>
      </c>
      <c r="B2173" s="8" t="s">
        <v>34122</v>
      </c>
      <c r="C2173" s="8" t="s">
        <v>30027</v>
      </c>
      <c r="D2173" s="9" t="s">
        <v>34123</v>
      </c>
      <c r="E2173" s="8" t="s">
        <v>31679</v>
      </c>
    </row>
    <row r="2174">
      <c r="A2174" s="8" t="s">
        <v>29300</v>
      </c>
      <c r="B2174" s="8" t="s">
        <v>34124</v>
      </c>
      <c r="C2174" s="8" t="s">
        <v>30030</v>
      </c>
      <c r="D2174" s="9" t="s">
        <v>34125</v>
      </c>
      <c r="E2174" s="8" t="s">
        <v>31679</v>
      </c>
    </row>
    <row r="2175">
      <c r="A2175" s="8" t="s">
        <v>29300</v>
      </c>
      <c r="B2175" s="8" t="s">
        <v>34126</v>
      </c>
      <c r="C2175" s="8" t="s">
        <v>31430</v>
      </c>
      <c r="D2175" s="9" t="s">
        <v>34127</v>
      </c>
      <c r="E2175" s="8" t="s">
        <v>31679</v>
      </c>
    </row>
    <row r="2176">
      <c r="A2176" s="8" t="s">
        <v>29300</v>
      </c>
      <c r="B2176" s="8" t="s">
        <v>34128</v>
      </c>
      <c r="C2176" s="8" t="s">
        <v>31433</v>
      </c>
      <c r="D2176" s="9" t="s">
        <v>34129</v>
      </c>
      <c r="E2176" s="8" t="s">
        <v>31679</v>
      </c>
    </row>
    <row r="2177">
      <c r="A2177" s="8" t="s">
        <v>29300</v>
      </c>
      <c r="B2177" s="8" t="s">
        <v>34130</v>
      </c>
      <c r="C2177" s="8" t="s">
        <v>34131</v>
      </c>
      <c r="D2177" s="9" t="s">
        <v>34132</v>
      </c>
      <c r="E2177" s="8" t="s">
        <v>31679</v>
      </c>
    </row>
    <row r="2178">
      <c r="A2178" s="8" t="s">
        <v>29300</v>
      </c>
      <c r="B2178" s="8" t="s">
        <v>34133</v>
      </c>
      <c r="C2178" s="8" t="s">
        <v>34134</v>
      </c>
      <c r="D2178" s="9" t="s">
        <v>34132</v>
      </c>
      <c r="E2178" s="8" t="s">
        <v>31679</v>
      </c>
    </row>
    <row r="2179">
      <c r="A2179" s="8" t="s">
        <v>29300</v>
      </c>
      <c r="B2179" s="8" t="s">
        <v>34135</v>
      </c>
      <c r="C2179" s="8" t="s">
        <v>34136</v>
      </c>
      <c r="D2179" s="9" t="s">
        <v>34132</v>
      </c>
      <c r="E2179" s="8" t="s">
        <v>31679</v>
      </c>
    </row>
    <row r="2180">
      <c r="A2180" s="8" t="s">
        <v>29300</v>
      </c>
      <c r="B2180" s="8" t="s">
        <v>34137</v>
      </c>
      <c r="C2180" s="8" t="s">
        <v>34138</v>
      </c>
      <c r="D2180" s="9" t="s">
        <v>34132</v>
      </c>
      <c r="E2180" s="8" t="s">
        <v>31679</v>
      </c>
    </row>
    <row r="2181">
      <c r="A2181" s="8" t="s">
        <v>29300</v>
      </c>
      <c r="B2181" s="8" t="s">
        <v>34139</v>
      </c>
      <c r="C2181" s="8" t="s">
        <v>34140</v>
      </c>
      <c r="D2181" s="9" t="s">
        <v>34132</v>
      </c>
      <c r="E2181" s="8" t="s">
        <v>31679</v>
      </c>
    </row>
    <row r="2182">
      <c r="A2182" s="8" t="s">
        <v>29300</v>
      </c>
      <c r="B2182" s="8" t="s">
        <v>34141</v>
      </c>
      <c r="C2182" s="8" t="s">
        <v>30035</v>
      </c>
      <c r="D2182" s="9" t="s">
        <v>34142</v>
      </c>
      <c r="E2182" s="8" t="s">
        <v>31679</v>
      </c>
    </row>
    <row r="2183">
      <c r="A2183" s="8" t="s">
        <v>29300</v>
      </c>
      <c r="B2183" s="8" t="s">
        <v>34143</v>
      </c>
      <c r="C2183" s="8" t="s">
        <v>34144</v>
      </c>
      <c r="D2183" s="9" t="s">
        <v>34145</v>
      </c>
      <c r="E2183" s="8" t="s">
        <v>31679</v>
      </c>
    </row>
    <row r="2184">
      <c r="A2184" s="8" t="s">
        <v>29300</v>
      </c>
      <c r="B2184" s="8" t="s">
        <v>34146</v>
      </c>
      <c r="C2184" s="8" t="s">
        <v>34147</v>
      </c>
      <c r="D2184" s="9" t="s">
        <v>34145</v>
      </c>
      <c r="E2184" s="8" t="s">
        <v>31679</v>
      </c>
    </row>
    <row r="2185">
      <c r="A2185" s="8" t="s">
        <v>29300</v>
      </c>
      <c r="B2185" s="8" t="s">
        <v>34148</v>
      </c>
      <c r="C2185" s="8" t="s">
        <v>34149</v>
      </c>
      <c r="D2185" s="9" t="s">
        <v>34145</v>
      </c>
      <c r="E2185" s="8" t="s">
        <v>31679</v>
      </c>
    </row>
    <row r="2186">
      <c r="A2186" s="8" t="s">
        <v>29300</v>
      </c>
      <c r="B2186" s="8" t="s">
        <v>34150</v>
      </c>
      <c r="C2186" s="8" t="s">
        <v>34151</v>
      </c>
      <c r="D2186" s="9" t="s">
        <v>34152</v>
      </c>
      <c r="E2186" s="8" t="s">
        <v>31679</v>
      </c>
    </row>
    <row r="2187">
      <c r="A2187" s="8" t="s">
        <v>29300</v>
      </c>
      <c r="B2187" s="8" t="s">
        <v>34153</v>
      </c>
      <c r="C2187" s="8" t="s">
        <v>34154</v>
      </c>
      <c r="D2187" s="9" t="s">
        <v>34152</v>
      </c>
      <c r="E2187" s="8" t="s">
        <v>31679</v>
      </c>
    </row>
    <row r="2188">
      <c r="A2188" s="8" t="s">
        <v>29300</v>
      </c>
      <c r="B2188" s="8" t="s">
        <v>34155</v>
      </c>
      <c r="C2188" s="8" t="s">
        <v>34156</v>
      </c>
      <c r="D2188" s="9" t="s">
        <v>34152</v>
      </c>
      <c r="E2188" s="8" t="s">
        <v>31679</v>
      </c>
    </row>
    <row r="2189">
      <c r="A2189" s="8" t="s">
        <v>29300</v>
      </c>
      <c r="B2189" s="8" t="s">
        <v>34157</v>
      </c>
      <c r="C2189" s="8" t="s">
        <v>34158</v>
      </c>
      <c r="D2189" s="9" t="s">
        <v>34152</v>
      </c>
      <c r="E2189" s="8" t="s">
        <v>31679</v>
      </c>
    </row>
    <row r="2190">
      <c r="A2190" s="8" t="s">
        <v>29300</v>
      </c>
      <c r="B2190" s="8" t="s">
        <v>34159</v>
      </c>
      <c r="C2190" s="8" t="s">
        <v>34160</v>
      </c>
      <c r="D2190" s="9" t="s">
        <v>34152</v>
      </c>
      <c r="E2190" s="8" t="s">
        <v>31679</v>
      </c>
    </row>
    <row r="2191">
      <c r="A2191" s="8" t="s">
        <v>29300</v>
      </c>
      <c r="B2191" s="8" t="s">
        <v>34161</v>
      </c>
      <c r="C2191" s="8" t="s">
        <v>34162</v>
      </c>
      <c r="D2191" s="9" t="s">
        <v>34163</v>
      </c>
      <c r="E2191" s="8" t="s">
        <v>31679</v>
      </c>
    </row>
    <row r="2192">
      <c r="A2192" s="8" t="s">
        <v>29300</v>
      </c>
      <c r="B2192" s="8" t="s">
        <v>34164</v>
      </c>
      <c r="C2192" s="8" t="s">
        <v>34165</v>
      </c>
      <c r="D2192" s="9" t="s">
        <v>34163</v>
      </c>
      <c r="E2192" s="8" t="s">
        <v>31679</v>
      </c>
    </row>
    <row r="2193">
      <c r="A2193" s="8" t="s">
        <v>29300</v>
      </c>
      <c r="B2193" s="8" t="s">
        <v>34166</v>
      </c>
      <c r="C2193" s="8" t="s">
        <v>34167</v>
      </c>
      <c r="D2193" s="9" t="s">
        <v>34163</v>
      </c>
      <c r="E2193" s="8" t="s">
        <v>31679</v>
      </c>
    </row>
    <row r="2194">
      <c r="A2194" s="8" t="s">
        <v>29300</v>
      </c>
      <c r="B2194" s="8" t="s">
        <v>34168</v>
      </c>
      <c r="C2194" s="8" t="s">
        <v>34169</v>
      </c>
      <c r="D2194" s="9" t="s">
        <v>34163</v>
      </c>
      <c r="E2194" s="8" t="s">
        <v>31679</v>
      </c>
    </row>
    <row r="2195">
      <c r="A2195" s="8" t="s">
        <v>29300</v>
      </c>
      <c r="B2195" s="8" t="s">
        <v>34170</v>
      </c>
      <c r="C2195" s="8" t="s">
        <v>34171</v>
      </c>
      <c r="D2195" s="9" t="s">
        <v>34163</v>
      </c>
      <c r="E2195" s="8" t="s">
        <v>31679</v>
      </c>
    </row>
    <row r="2196">
      <c r="A2196" s="8" t="s">
        <v>29300</v>
      </c>
      <c r="B2196" s="8" t="s">
        <v>34172</v>
      </c>
      <c r="C2196" s="8" t="s">
        <v>34173</v>
      </c>
      <c r="D2196" s="9" t="s">
        <v>34163</v>
      </c>
      <c r="E2196" s="8" t="s">
        <v>31679</v>
      </c>
    </row>
    <row r="2197">
      <c r="A2197" s="8" t="s">
        <v>29300</v>
      </c>
      <c r="B2197" s="8" t="s">
        <v>34174</v>
      </c>
      <c r="C2197" s="8" t="s">
        <v>29479</v>
      </c>
      <c r="D2197" s="9" t="s">
        <v>34175</v>
      </c>
      <c r="E2197" s="8" t="s">
        <v>31679</v>
      </c>
    </row>
    <row r="2198">
      <c r="A2198" s="8" t="s">
        <v>29300</v>
      </c>
      <c r="B2198" s="8" t="s">
        <v>34176</v>
      </c>
      <c r="C2198" s="8" t="s">
        <v>31447</v>
      </c>
      <c r="D2198" s="9" t="s">
        <v>34177</v>
      </c>
      <c r="E2198" s="8" t="s">
        <v>31679</v>
      </c>
    </row>
    <row r="2199">
      <c r="A2199" s="8" t="s">
        <v>29300</v>
      </c>
      <c r="B2199" s="8" t="s">
        <v>34178</v>
      </c>
      <c r="C2199" s="8" t="s">
        <v>34179</v>
      </c>
      <c r="D2199" s="9" t="s">
        <v>34180</v>
      </c>
      <c r="E2199" s="8" t="s">
        <v>31679</v>
      </c>
    </row>
    <row r="2200">
      <c r="A2200" s="8" t="s">
        <v>29300</v>
      </c>
      <c r="B2200" s="8" t="s">
        <v>34181</v>
      </c>
      <c r="C2200" s="8" t="s">
        <v>34182</v>
      </c>
      <c r="D2200" s="9" t="s">
        <v>34180</v>
      </c>
      <c r="E2200" s="8" t="s">
        <v>31679</v>
      </c>
    </row>
    <row r="2201">
      <c r="A2201" s="8" t="s">
        <v>29300</v>
      </c>
      <c r="B2201" s="8" t="s">
        <v>34183</v>
      </c>
      <c r="C2201" s="8" t="s">
        <v>34184</v>
      </c>
      <c r="D2201" s="9" t="s">
        <v>34180</v>
      </c>
      <c r="E2201" s="8" t="s">
        <v>31679</v>
      </c>
    </row>
    <row r="2202">
      <c r="A2202" s="8" t="s">
        <v>29300</v>
      </c>
      <c r="B2202" s="8" t="s">
        <v>34185</v>
      </c>
      <c r="C2202" s="8" t="s">
        <v>31452</v>
      </c>
      <c r="D2202" s="9" t="s">
        <v>34186</v>
      </c>
      <c r="E2202" s="8" t="s">
        <v>31679</v>
      </c>
    </row>
    <row r="2203">
      <c r="A2203" s="8" t="s">
        <v>29300</v>
      </c>
      <c r="B2203" s="8" t="s">
        <v>34187</v>
      </c>
      <c r="C2203" s="8" t="s">
        <v>31455</v>
      </c>
      <c r="D2203" s="9" t="s">
        <v>34188</v>
      </c>
      <c r="E2203" s="8" t="s">
        <v>31679</v>
      </c>
    </row>
    <row r="2204">
      <c r="A2204" s="8" t="s">
        <v>29300</v>
      </c>
      <c r="B2204" s="8" t="s">
        <v>34189</v>
      </c>
      <c r="C2204" s="8" t="s">
        <v>31457</v>
      </c>
      <c r="D2204" s="9" t="s">
        <v>34190</v>
      </c>
      <c r="E2204" s="8" t="s">
        <v>31679</v>
      </c>
    </row>
    <row r="2205">
      <c r="A2205" s="8" t="s">
        <v>29300</v>
      </c>
      <c r="B2205" s="8" t="s">
        <v>34191</v>
      </c>
      <c r="C2205" s="8" t="s">
        <v>34192</v>
      </c>
      <c r="D2205" s="9" t="s">
        <v>34193</v>
      </c>
      <c r="E2205" s="8" t="s">
        <v>31679</v>
      </c>
    </row>
    <row r="2206">
      <c r="A2206" s="8" t="s">
        <v>29300</v>
      </c>
      <c r="B2206" s="8" t="s">
        <v>34194</v>
      </c>
      <c r="C2206" s="8" t="s">
        <v>34195</v>
      </c>
      <c r="D2206" s="9" t="s">
        <v>34193</v>
      </c>
      <c r="E2206" s="8" t="s">
        <v>31679</v>
      </c>
    </row>
    <row r="2207">
      <c r="A2207" s="8" t="s">
        <v>29300</v>
      </c>
      <c r="B2207" s="8" t="s">
        <v>34196</v>
      </c>
      <c r="C2207" s="8" t="s">
        <v>34197</v>
      </c>
      <c r="D2207" s="9" t="s">
        <v>34193</v>
      </c>
      <c r="E2207" s="8" t="s">
        <v>31679</v>
      </c>
    </row>
    <row r="2208">
      <c r="A2208" s="8" t="s">
        <v>29300</v>
      </c>
      <c r="B2208" s="8" t="s">
        <v>34198</v>
      </c>
      <c r="C2208" s="8" t="s">
        <v>34199</v>
      </c>
      <c r="D2208" s="9" t="s">
        <v>34193</v>
      </c>
      <c r="E2208" s="8" t="s">
        <v>31679</v>
      </c>
    </row>
    <row r="2209">
      <c r="A2209" s="8" t="s">
        <v>29300</v>
      </c>
      <c r="B2209" s="8" t="s">
        <v>34200</v>
      </c>
      <c r="C2209" s="8" t="s">
        <v>31461</v>
      </c>
      <c r="D2209" s="9" t="s">
        <v>34201</v>
      </c>
      <c r="E2209" s="8" t="s">
        <v>31679</v>
      </c>
    </row>
    <row r="2210">
      <c r="A2210" s="8" t="s">
        <v>29300</v>
      </c>
      <c r="B2210" s="8" t="s">
        <v>34202</v>
      </c>
      <c r="C2210" s="8" t="s">
        <v>34203</v>
      </c>
      <c r="D2210" s="9" t="s">
        <v>34204</v>
      </c>
      <c r="E2210" s="8" t="s">
        <v>31679</v>
      </c>
    </row>
    <row r="2211">
      <c r="A2211" s="8" t="s">
        <v>29300</v>
      </c>
      <c r="B2211" s="8" t="s">
        <v>34205</v>
      </c>
      <c r="C2211" s="8" t="s">
        <v>34206</v>
      </c>
      <c r="D2211" s="9" t="s">
        <v>34204</v>
      </c>
      <c r="E2211" s="8" t="s">
        <v>31679</v>
      </c>
    </row>
    <row r="2212">
      <c r="A2212" s="8" t="s">
        <v>29300</v>
      </c>
      <c r="B2212" s="8" t="s">
        <v>34207</v>
      </c>
      <c r="C2212" s="8" t="s">
        <v>31466</v>
      </c>
      <c r="D2212" s="9" t="s">
        <v>34208</v>
      </c>
      <c r="E2212" s="8" t="s">
        <v>31679</v>
      </c>
    </row>
    <row r="2213">
      <c r="A2213" s="8" t="s">
        <v>29300</v>
      </c>
      <c r="B2213" s="8" t="s">
        <v>34209</v>
      </c>
      <c r="C2213" s="8" t="s">
        <v>34210</v>
      </c>
      <c r="D2213" s="9" t="s">
        <v>34211</v>
      </c>
      <c r="E2213" s="8" t="s">
        <v>31679</v>
      </c>
    </row>
    <row r="2214">
      <c r="A2214" s="8" t="s">
        <v>29300</v>
      </c>
      <c r="B2214" s="8" t="s">
        <v>34212</v>
      </c>
      <c r="C2214" s="8" t="s">
        <v>34213</v>
      </c>
      <c r="D2214" s="9" t="s">
        <v>34211</v>
      </c>
      <c r="E2214" s="8" t="s">
        <v>31679</v>
      </c>
    </row>
    <row r="2215">
      <c r="A2215" s="8" t="s">
        <v>29300</v>
      </c>
      <c r="B2215" s="8" t="s">
        <v>34214</v>
      </c>
      <c r="C2215" s="8" t="s">
        <v>34215</v>
      </c>
      <c r="D2215" s="9" t="s">
        <v>34211</v>
      </c>
      <c r="E2215" s="8" t="s">
        <v>31679</v>
      </c>
    </row>
    <row r="2216">
      <c r="A2216" s="8" t="s">
        <v>29300</v>
      </c>
      <c r="B2216" s="8" t="s">
        <v>34216</v>
      </c>
      <c r="C2216" s="8" t="s">
        <v>34217</v>
      </c>
      <c r="D2216" s="9" t="s">
        <v>34211</v>
      </c>
      <c r="E2216" s="8" t="s">
        <v>31679</v>
      </c>
    </row>
    <row r="2217">
      <c r="A2217" s="8" t="s">
        <v>29300</v>
      </c>
      <c r="B2217" s="8" t="s">
        <v>34218</v>
      </c>
      <c r="C2217" s="8" t="s">
        <v>34219</v>
      </c>
      <c r="D2217" s="9" t="s">
        <v>34220</v>
      </c>
      <c r="E2217" s="8" t="s">
        <v>31679</v>
      </c>
    </row>
    <row r="2218">
      <c r="A2218" s="8" t="s">
        <v>29300</v>
      </c>
      <c r="B2218" s="8" t="s">
        <v>34221</v>
      </c>
      <c r="C2218" s="8" t="s">
        <v>34222</v>
      </c>
      <c r="D2218" s="9" t="s">
        <v>34223</v>
      </c>
      <c r="E2218" s="8" t="s">
        <v>31679</v>
      </c>
    </row>
    <row r="2219">
      <c r="A2219" s="8" t="s">
        <v>29300</v>
      </c>
      <c r="B2219" s="8" t="s">
        <v>34224</v>
      </c>
      <c r="C2219" s="8" t="s">
        <v>34225</v>
      </c>
      <c r="D2219" s="9" t="s">
        <v>34226</v>
      </c>
      <c r="E2219" s="8" t="s">
        <v>31679</v>
      </c>
    </row>
    <row r="2220">
      <c r="A2220" s="8" t="s">
        <v>29300</v>
      </c>
      <c r="B2220" s="8" t="s">
        <v>34227</v>
      </c>
      <c r="C2220" s="8" t="s">
        <v>30060</v>
      </c>
      <c r="D2220" s="9" t="s">
        <v>34228</v>
      </c>
      <c r="E2220" s="8" t="s">
        <v>31679</v>
      </c>
    </row>
    <row r="2221">
      <c r="A2221" s="8" t="s">
        <v>29300</v>
      </c>
      <c r="B2221" s="8" t="s">
        <v>34229</v>
      </c>
      <c r="C2221" s="8" t="s">
        <v>31478</v>
      </c>
      <c r="D2221" s="9" t="s">
        <v>34230</v>
      </c>
      <c r="E2221" s="8" t="s">
        <v>31679</v>
      </c>
    </row>
    <row r="2222">
      <c r="A2222" s="8" t="s">
        <v>29300</v>
      </c>
      <c r="B2222" s="8" t="s">
        <v>34231</v>
      </c>
      <c r="C2222" s="8" t="s">
        <v>31481</v>
      </c>
      <c r="D2222" s="9" t="s">
        <v>34232</v>
      </c>
      <c r="E2222" s="8" t="s">
        <v>31679</v>
      </c>
    </row>
    <row r="2223">
      <c r="A2223" s="8" t="s">
        <v>29300</v>
      </c>
      <c r="B2223" s="8" t="s">
        <v>34233</v>
      </c>
      <c r="C2223" s="8" t="s">
        <v>30065</v>
      </c>
      <c r="D2223" s="9" t="s">
        <v>34234</v>
      </c>
      <c r="E2223" s="8" t="s">
        <v>31679</v>
      </c>
    </row>
    <row r="2224">
      <c r="A2224" s="8" t="s">
        <v>29300</v>
      </c>
      <c r="B2224" s="8" t="s">
        <v>34235</v>
      </c>
      <c r="C2224" s="8" t="s">
        <v>31485</v>
      </c>
      <c r="D2224" s="9" t="s">
        <v>34236</v>
      </c>
      <c r="E2224" s="8" t="s">
        <v>31679</v>
      </c>
    </row>
    <row r="2225">
      <c r="A2225" s="8" t="s">
        <v>29300</v>
      </c>
      <c r="B2225" s="8" t="s">
        <v>34237</v>
      </c>
      <c r="C2225" s="8" t="s">
        <v>34238</v>
      </c>
      <c r="D2225" s="9" t="s">
        <v>34236</v>
      </c>
      <c r="E2225" s="8" t="s">
        <v>31679</v>
      </c>
    </row>
    <row r="2226">
      <c r="A2226" s="8" t="s">
        <v>29300</v>
      </c>
      <c r="B2226" s="8" t="s">
        <v>34239</v>
      </c>
      <c r="C2226" s="8" t="s">
        <v>31488</v>
      </c>
      <c r="D2226" s="9" t="s">
        <v>34240</v>
      </c>
      <c r="E2226" s="8" t="s">
        <v>31679</v>
      </c>
    </row>
    <row r="2227">
      <c r="A2227" s="8" t="s">
        <v>29300</v>
      </c>
      <c r="B2227" s="8" t="s">
        <v>34241</v>
      </c>
      <c r="C2227" s="8" t="s">
        <v>34242</v>
      </c>
      <c r="D2227" s="9" t="s">
        <v>34243</v>
      </c>
      <c r="E2227" s="8" t="s">
        <v>31679</v>
      </c>
    </row>
    <row r="2228">
      <c r="A2228" s="8" t="s">
        <v>29300</v>
      </c>
      <c r="B2228" s="8" t="s">
        <v>34244</v>
      </c>
      <c r="C2228" s="8" t="s">
        <v>34245</v>
      </c>
      <c r="D2228" s="9" t="s">
        <v>34243</v>
      </c>
      <c r="E2228" s="8" t="s">
        <v>31679</v>
      </c>
    </row>
    <row r="2229">
      <c r="A2229" s="8" t="s">
        <v>29300</v>
      </c>
      <c r="B2229" s="8" t="s">
        <v>34246</v>
      </c>
      <c r="C2229" s="8" t="s">
        <v>30072</v>
      </c>
      <c r="D2229" s="9" t="s">
        <v>34247</v>
      </c>
      <c r="E2229" s="8" t="s">
        <v>31679</v>
      </c>
    </row>
    <row r="2230">
      <c r="A2230" s="8" t="s">
        <v>29300</v>
      </c>
      <c r="B2230" s="8" t="s">
        <v>34248</v>
      </c>
      <c r="C2230" s="8" t="s">
        <v>31494</v>
      </c>
      <c r="D2230" s="9" t="s">
        <v>34249</v>
      </c>
      <c r="E2230" s="8" t="s">
        <v>31679</v>
      </c>
    </row>
    <row r="2231">
      <c r="A2231" s="8" t="s">
        <v>29300</v>
      </c>
      <c r="B2231" s="8" t="s">
        <v>34250</v>
      </c>
      <c r="C2231" s="8" t="s">
        <v>31497</v>
      </c>
      <c r="D2231" s="9" t="s">
        <v>34251</v>
      </c>
      <c r="E2231" s="8" t="s">
        <v>31679</v>
      </c>
    </row>
    <row r="2232">
      <c r="A2232" s="8" t="s">
        <v>29300</v>
      </c>
      <c r="B2232" s="8" t="s">
        <v>34252</v>
      </c>
      <c r="C2232" s="8" t="s">
        <v>31499</v>
      </c>
      <c r="D2232" s="9" t="s">
        <v>34253</v>
      </c>
      <c r="E2232" s="8" t="s">
        <v>31679</v>
      </c>
    </row>
    <row r="2233">
      <c r="A2233" s="8" t="s">
        <v>29300</v>
      </c>
      <c r="B2233" s="8" t="s">
        <v>34254</v>
      </c>
      <c r="C2233" s="8" t="s">
        <v>31502</v>
      </c>
      <c r="D2233" s="9" t="s">
        <v>34255</v>
      </c>
      <c r="E2233" s="8" t="s">
        <v>31679</v>
      </c>
    </row>
    <row r="2234">
      <c r="A2234" s="8" t="s">
        <v>29300</v>
      </c>
      <c r="B2234" s="8" t="s">
        <v>34256</v>
      </c>
      <c r="C2234" s="8" t="s">
        <v>31504</v>
      </c>
      <c r="D2234" s="9" t="s">
        <v>34257</v>
      </c>
      <c r="E2234" s="8" t="s">
        <v>31679</v>
      </c>
    </row>
    <row r="2235">
      <c r="A2235" s="8" t="s">
        <v>29300</v>
      </c>
      <c r="B2235" s="8" t="s">
        <v>34258</v>
      </c>
      <c r="C2235" s="8" t="s">
        <v>30079</v>
      </c>
      <c r="D2235" s="9" t="s">
        <v>34259</v>
      </c>
      <c r="E2235" s="8" t="s">
        <v>31679</v>
      </c>
    </row>
    <row r="2236">
      <c r="A2236" s="8" t="s">
        <v>29300</v>
      </c>
      <c r="B2236" s="8" t="s">
        <v>34260</v>
      </c>
      <c r="C2236" s="8" t="s">
        <v>31508</v>
      </c>
      <c r="D2236" s="9" t="s">
        <v>34261</v>
      </c>
      <c r="E2236" s="8" t="s">
        <v>31679</v>
      </c>
    </row>
    <row r="2237">
      <c r="A2237" s="8" t="s">
        <v>29300</v>
      </c>
      <c r="B2237" s="8" t="s">
        <v>34262</v>
      </c>
      <c r="C2237" s="8" t="s">
        <v>34263</v>
      </c>
      <c r="D2237" s="9" t="s">
        <v>34264</v>
      </c>
      <c r="E2237" s="8" t="s">
        <v>31679</v>
      </c>
    </row>
    <row r="2238">
      <c r="A2238" s="8" t="s">
        <v>29300</v>
      </c>
      <c r="B2238" s="8" t="s">
        <v>34265</v>
      </c>
      <c r="C2238" s="8" t="s">
        <v>34266</v>
      </c>
      <c r="D2238" s="9" t="s">
        <v>34264</v>
      </c>
      <c r="E2238" s="8" t="s">
        <v>31679</v>
      </c>
    </row>
    <row r="2239">
      <c r="A2239" s="8" t="s">
        <v>29300</v>
      </c>
      <c r="B2239" s="8" t="s">
        <v>34267</v>
      </c>
      <c r="C2239" s="8" t="s">
        <v>30084</v>
      </c>
      <c r="D2239" s="9" t="s">
        <v>34268</v>
      </c>
      <c r="E2239" s="8" t="s">
        <v>31679</v>
      </c>
    </row>
    <row r="2240">
      <c r="A2240" s="8" t="s">
        <v>29300</v>
      </c>
      <c r="B2240" s="8" t="s">
        <v>34269</v>
      </c>
      <c r="C2240" s="8" t="s">
        <v>34270</v>
      </c>
      <c r="D2240" s="9" t="s">
        <v>34271</v>
      </c>
      <c r="E2240" s="8" t="s">
        <v>31679</v>
      </c>
    </row>
    <row r="2241">
      <c r="A2241" s="8" t="s">
        <v>29300</v>
      </c>
      <c r="B2241" s="8" t="s">
        <v>34272</v>
      </c>
      <c r="C2241" s="8" t="s">
        <v>34273</v>
      </c>
      <c r="D2241" s="9" t="s">
        <v>34271</v>
      </c>
      <c r="E2241" s="8" t="s">
        <v>31679</v>
      </c>
    </row>
    <row r="2242">
      <c r="A2242" s="8" t="s">
        <v>29300</v>
      </c>
      <c r="B2242" s="8" t="s">
        <v>34274</v>
      </c>
      <c r="C2242" s="8" t="s">
        <v>31517</v>
      </c>
      <c r="D2242" s="9" t="s">
        <v>34275</v>
      </c>
      <c r="E2242" s="8" t="s">
        <v>31679</v>
      </c>
    </row>
    <row r="2243">
      <c r="A2243" s="8" t="s">
        <v>29300</v>
      </c>
      <c r="B2243" s="8" t="s">
        <v>34276</v>
      </c>
      <c r="C2243" s="8" t="s">
        <v>31520</v>
      </c>
      <c r="D2243" s="9" t="s">
        <v>34277</v>
      </c>
      <c r="E2243" s="8" t="s">
        <v>31679</v>
      </c>
    </row>
    <row r="2244">
      <c r="A2244" s="8" t="s">
        <v>29300</v>
      </c>
      <c r="B2244" s="8" t="s">
        <v>34278</v>
      </c>
      <c r="C2244" s="8" t="s">
        <v>34279</v>
      </c>
      <c r="D2244" s="9" t="s">
        <v>34280</v>
      </c>
      <c r="E2244" s="8" t="s">
        <v>31679</v>
      </c>
    </row>
    <row r="2245">
      <c r="A2245" s="8" t="s">
        <v>29300</v>
      </c>
      <c r="B2245" s="8" t="s">
        <v>34281</v>
      </c>
      <c r="C2245" s="8" t="s">
        <v>34282</v>
      </c>
      <c r="D2245" s="9" t="s">
        <v>34280</v>
      </c>
      <c r="E2245" s="8" t="s">
        <v>31679</v>
      </c>
    </row>
    <row r="2246">
      <c r="A2246" s="8" t="s">
        <v>29300</v>
      </c>
      <c r="B2246" s="8" t="s">
        <v>34283</v>
      </c>
      <c r="C2246" s="8" t="s">
        <v>34284</v>
      </c>
      <c r="D2246" s="9" t="s">
        <v>34280</v>
      </c>
      <c r="E2246" s="8" t="s">
        <v>31679</v>
      </c>
    </row>
    <row r="2247">
      <c r="A2247" s="8" t="s">
        <v>29300</v>
      </c>
      <c r="B2247" s="8" t="s">
        <v>34285</v>
      </c>
      <c r="C2247" s="8" t="s">
        <v>34286</v>
      </c>
      <c r="D2247" s="9" t="s">
        <v>34280</v>
      </c>
      <c r="E2247" s="8" t="s">
        <v>31679</v>
      </c>
    </row>
    <row r="2248">
      <c r="A2248" s="8" t="s">
        <v>29300</v>
      </c>
      <c r="B2248" s="8" t="s">
        <v>34287</v>
      </c>
      <c r="C2248" s="8" t="s">
        <v>34288</v>
      </c>
      <c r="D2248" s="9" t="s">
        <v>34280</v>
      </c>
      <c r="E2248" s="8" t="s">
        <v>31679</v>
      </c>
    </row>
    <row r="2249">
      <c r="A2249" s="8" t="s">
        <v>29300</v>
      </c>
      <c r="B2249" s="8" t="s">
        <v>34289</v>
      </c>
      <c r="C2249" s="8" t="s">
        <v>34290</v>
      </c>
      <c r="D2249" s="9" t="s">
        <v>34280</v>
      </c>
      <c r="E2249" s="8" t="s">
        <v>31679</v>
      </c>
    </row>
    <row r="2250">
      <c r="A2250" s="8" t="s">
        <v>29300</v>
      </c>
      <c r="B2250" s="8" t="s">
        <v>34291</v>
      </c>
      <c r="C2250" s="8" t="s">
        <v>34292</v>
      </c>
      <c r="D2250" s="9" t="s">
        <v>34280</v>
      </c>
      <c r="E2250" s="8" t="s">
        <v>31679</v>
      </c>
    </row>
    <row r="2251">
      <c r="A2251" s="8" t="s">
        <v>29300</v>
      </c>
      <c r="B2251" s="8" t="s">
        <v>34293</v>
      </c>
      <c r="C2251" s="8" t="s">
        <v>34294</v>
      </c>
      <c r="D2251" s="9" t="s">
        <v>34280</v>
      </c>
      <c r="E2251" s="8" t="s">
        <v>31679</v>
      </c>
    </row>
    <row r="2252">
      <c r="A2252" s="8" t="s">
        <v>29300</v>
      </c>
      <c r="B2252" s="8" t="s">
        <v>34295</v>
      </c>
      <c r="C2252" s="8" t="s">
        <v>31524</v>
      </c>
      <c r="D2252" s="9" t="s">
        <v>34296</v>
      </c>
      <c r="E2252" s="8" t="s">
        <v>31679</v>
      </c>
    </row>
    <row r="2253">
      <c r="A2253" s="8" t="s">
        <v>29300</v>
      </c>
      <c r="B2253" s="8" t="s">
        <v>34297</v>
      </c>
      <c r="C2253" s="8" t="s">
        <v>31527</v>
      </c>
      <c r="D2253" s="9" t="s">
        <v>34298</v>
      </c>
      <c r="E2253" s="8" t="s">
        <v>31679</v>
      </c>
    </row>
    <row r="2254">
      <c r="A2254" s="8" t="s">
        <v>29300</v>
      </c>
      <c r="B2254" s="8" t="s">
        <v>34299</v>
      </c>
      <c r="C2254" s="8" t="s">
        <v>31529</v>
      </c>
      <c r="D2254" s="9" t="s">
        <v>34300</v>
      </c>
      <c r="E2254" s="8" t="s">
        <v>31679</v>
      </c>
    </row>
    <row r="2255">
      <c r="A2255" s="8" t="s">
        <v>29300</v>
      </c>
      <c r="B2255" s="8" t="s">
        <v>34301</v>
      </c>
      <c r="C2255" s="8" t="s">
        <v>31531</v>
      </c>
      <c r="D2255" s="9" t="s">
        <v>34302</v>
      </c>
      <c r="E2255" s="8" t="s">
        <v>31679</v>
      </c>
    </row>
    <row r="2256">
      <c r="A2256" s="8" t="s">
        <v>29300</v>
      </c>
      <c r="B2256" s="8" t="s">
        <v>34303</v>
      </c>
      <c r="C2256" s="8" t="s">
        <v>31534</v>
      </c>
      <c r="D2256" s="9" t="s">
        <v>34304</v>
      </c>
      <c r="E2256" s="8" t="s">
        <v>31679</v>
      </c>
    </row>
    <row r="2257">
      <c r="A2257" s="8" t="s">
        <v>29300</v>
      </c>
      <c r="B2257" s="8" t="s">
        <v>34305</v>
      </c>
      <c r="C2257" s="8" t="s">
        <v>31536</v>
      </c>
      <c r="D2257" s="9" t="s">
        <v>34306</v>
      </c>
      <c r="E2257" s="8" t="s">
        <v>31679</v>
      </c>
    </row>
    <row r="2258">
      <c r="A2258" s="8" t="s">
        <v>29300</v>
      </c>
      <c r="B2258" s="8" t="s">
        <v>34307</v>
      </c>
      <c r="C2258" s="8" t="s">
        <v>31538</v>
      </c>
      <c r="D2258" s="9" t="s">
        <v>34308</v>
      </c>
      <c r="E2258" s="8" t="s">
        <v>31679</v>
      </c>
    </row>
    <row r="2259">
      <c r="A2259" s="8" t="s">
        <v>29300</v>
      </c>
      <c r="B2259" s="8" t="s">
        <v>34309</v>
      </c>
      <c r="C2259" s="8" t="s">
        <v>31540</v>
      </c>
      <c r="D2259" s="9" t="s">
        <v>34310</v>
      </c>
      <c r="E2259" s="8" t="s">
        <v>31679</v>
      </c>
    </row>
    <row r="2260">
      <c r="A2260" s="8" t="s">
        <v>29300</v>
      </c>
      <c r="B2260" s="8" t="s">
        <v>34311</v>
      </c>
      <c r="C2260" s="8" t="s">
        <v>30095</v>
      </c>
      <c r="D2260" s="9" t="s">
        <v>34312</v>
      </c>
      <c r="E2260" s="8" t="s">
        <v>31679</v>
      </c>
    </row>
    <row r="2261">
      <c r="A2261" s="8" t="s">
        <v>29300</v>
      </c>
      <c r="B2261" s="8" t="s">
        <v>34313</v>
      </c>
      <c r="C2261" s="8" t="s">
        <v>31544</v>
      </c>
      <c r="D2261" s="9" t="s">
        <v>34314</v>
      </c>
      <c r="E2261" s="8" t="s">
        <v>31679</v>
      </c>
    </row>
    <row r="2262">
      <c r="A2262" s="8" t="s">
        <v>29300</v>
      </c>
      <c r="B2262" s="8" t="s">
        <v>34315</v>
      </c>
      <c r="C2262" s="8" t="s">
        <v>31547</v>
      </c>
      <c r="D2262" s="9" t="s">
        <v>34316</v>
      </c>
      <c r="E2262" s="8" t="s">
        <v>31679</v>
      </c>
    </row>
    <row r="2263">
      <c r="A2263" s="8" t="s">
        <v>29300</v>
      </c>
      <c r="B2263" s="8" t="s">
        <v>34317</v>
      </c>
      <c r="C2263" s="8" t="s">
        <v>31549</v>
      </c>
      <c r="D2263" s="9" t="s">
        <v>34318</v>
      </c>
      <c r="E2263" s="8" t="s">
        <v>31679</v>
      </c>
    </row>
    <row r="2264">
      <c r="A2264" s="8" t="s">
        <v>29300</v>
      </c>
      <c r="B2264" s="8" t="s">
        <v>34319</v>
      </c>
      <c r="C2264" s="8" t="s">
        <v>30100</v>
      </c>
      <c r="D2264" s="9" t="s">
        <v>34320</v>
      </c>
      <c r="E2264" s="8" t="s">
        <v>31679</v>
      </c>
    </row>
    <row r="2265">
      <c r="A2265" s="8" t="s">
        <v>29300</v>
      </c>
      <c r="B2265" s="8" t="s">
        <v>34321</v>
      </c>
      <c r="C2265" s="8" t="s">
        <v>31553</v>
      </c>
      <c r="D2265" s="9" t="s">
        <v>34322</v>
      </c>
      <c r="E2265" s="8" t="s">
        <v>31679</v>
      </c>
    </row>
    <row r="2266">
      <c r="A2266" s="8" t="s">
        <v>29300</v>
      </c>
      <c r="B2266" s="8" t="s">
        <v>34323</v>
      </c>
      <c r="C2266" s="8" t="s">
        <v>31556</v>
      </c>
      <c r="D2266" s="9" t="s">
        <v>34324</v>
      </c>
      <c r="E2266" s="8" t="s">
        <v>31679</v>
      </c>
    </row>
    <row r="2267">
      <c r="A2267" s="8" t="s">
        <v>29300</v>
      </c>
      <c r="B2267" s="8" t="s">
        <v>34325</v>
      </c>
      <c r="C2267" s="8" t="s">
        <v>31558</v>
      </c>
      <c r="D2267" s="9" t="s">
        <v>34326</v>
      </c>
      <c r="E2267" s="8" t="s">
        <v>31679</v>
      </c>
    </row>
    <row r="2268">
      <c r="A2268" s="8" t="s">
        <v>29300</v>
      </c>
      <c r="B2268" s="8" t="s">
        <v>34327</v>
      </c>
      <c r="C2268" s="8" t="s">
        <v>31560</v>
      </c>
      <c r="D2268" s="9" t="s">
        <v>34328</v>
      </c>
      <c r="E2268" s="8" t="s">
        <v>31679</v>
      </c>
    </row>
    <row r="2269">
      <c r="A2269" s="8" t="s">
        <v>29300</v>
      </c>
      <c r="B2269" s="8" t="s">
        <v>34329</v>
      </c>
      <c r="C2269" s="8" t="s">
        <v>31563</v>
      </c>
      <c r="D2269" s="9" t="s">
        <v>34330</v>
      </c>
      <c r="E2269" s="8" t="s">
        <v>31679</v>
      </c>
    </row>
    <row r="2270">
      <c r="A2270" s="8" t="s">
        <v>29300</v>
      </c>
      <c r="B2270" s="8" t="s">
        <v>34331</v>
      </c>
      <c r="C2270" s="8" t="s">
        <v>34332</v>
      </c>
      <c r="D2270" s="9" t="s">
        <v>34333</v>
      </c>
      <c r="E2270" s="8" t="s">
        <v>31679</v>
      </c>
    </row>
    <row r="2271">
      <c r="A2271" s="8" t="s">
        <v>29300</v>
      </c>
      <c r="B2271" s="8" t="s">
        <v>34334</v>
      </c>
      <c r="C2271" s="8" t="s">
        <v>34335</v>
      </c>
      <c r="D2271" s="9" t="s">
        <v>34333</v>
      </c>
      <c r="E2271" s="8" t="s">
        <v>31679</v>
      </c>
    </row>
    <row r="2272">
      <c r="A2272" s="8" t="s">
        <v>29300</v>
      </c>
      <c r="B2272" s="8" t="s">
        <v>34336</v>
      </c>
      <c r="C2272" s="8" t="s">
        <v>31567</v>
      </c>
      <c r="D2272" s="9" t="s">
        <v>34337</v>
      </c>
      <c r="E2272" s="8" t="s">
        <v>31679</v>
      </c>
    </row>
    <row r="2273">
      <c r="A2273" s="8" t="s">
        <v>29300</v>
      </c>
      <c r="B2273" s="8" t="s">
        <v>34338</v>
      </c>
      <c r="C2273" s="8" t="s">
        <v>34339</v>
      </c>
      <c r="D2273" s="9" t="s">
        <v>34340</v>
      </c>
      <c r="E2273" s="8" t="s">
        <v>31679</v>
      </c>
    </row>
    <row r="2274">
      <c r="A2274" s="8" t="s">
        <v>29300</v>
      </c>
      <c r="B2274" s="8" t="s">
        <v>34341</v>
      </c>
      <c r="C2274" s="8" t="s">
        <v>34342</v>
      </c>
      <c r="D2274" s="9" t="s">
        <v>34340</v>
      </c>
      <c r="E2274" s="8" t="s">
        <v>31679</v>
      </c>
    </row>
    <row r="2275">
      <c r="A2275" s="8" t="s">
        <v>29300</v>
      </c>
      <c r="B2275" s="8" t="s">
        <v>34343</v>
      </c>
      <c r="C2275" s="8" t="s">
        <v>34344</v>
      </c>
      <c r="D2275" s="9" t="s">
        <v>34340</v>
      </c>
      <c r="E2275" s="8" t="s">
        <v>31679</v>
      </c>
    </row>
    <row r="2276">
      <c r="A2276" s="8" t="s">
        <v>29300</v>
      </c>
      <c r="B2276" s="8" t="s">
        <v>34345</v>
      </c>
      <c r="C2276" s="8" t="s">
        <v>34346</v>
      </c>
      <c r="D2276" s="9" t="s">
        <v>34340</v>
      </c>
      <c r="E2276" s="8" t="s">
        <v>31679</v>
      </c>
    </row>
    <row r="2277">
      <c r="A2277" s="8" t="s">
        <v>29300</v>
      </c>
      <c r="B2277" s="8" t="s">
        <v>34347</v>
      </c>
      <c r="C2277" s="8" t="s">
        <v>31572</v>
      </c>
      <c r="D2277" s="9" t="s">
        <v>34348</v>
      </c>
      <c r="E2277" s="8" t="s">
        <v>31679</v>
      </c>
    </row>
    <row r="2278">
      <c r="A2278" s="8" t="s">
        <v>29300</v>
      </c>
      <c r="B2278" s="8" t="s">
        <v>34349</v>
      </c>
      <c r="C2278" s="8" t="s">
        <v>34350</v>
      </c>
      <c r="D2278" s="9" t="s">
        <v>34351</v>
      </c>
      <c r="E2278" s="8" t="s">
        <v>31679</v>
      </c>
    </row>
    <row r="2279">
      <c r="A2279" s="8" t="s">
        <v>29300</v>
      </c>
      <c r="B2279" s="8" t="s">
        <v>34352</v>
      </c>
      <c r="C2279" s="8" t="s">
        <v>34353</v>
      </c>
      <c r="D2279" s="9" t="s">
        <v>34351</v>
      </c>
      <c r="E2279" s="8" t="s">
        <v>31679</v>
      </c>
    </row>
    <row r="2280">
      <c r="A2280" s="8" t="s">
        <v>29300</v>
      </c>
      <c r="B2280" s="8" t="s">
        <v>34354</v>
      </c>
      <c r="C2280" s="8" t="s">
        <v>34355</v>
      </c>
      <c r="D2280" s="9" t="s">
        <v>34351</v>
      </c>
      <c r="E2280" s="8" t="s">
        <v>31679</v>
      </c>
    </row>
    <row r="2281">
      <c r="A2281" s="8" t="s">
        <v>29300</v>
      </c>
      <c r="B2281" s="8" t="s">
        <v>34356</v>
      </c>
      <c r="C2281" s="8" t="s">
        <v>34357</v>
      </c>
      <c r="D2281" s="9" t="s">
        <v>34351</v>
      </c>
      <c r="E2281" s="8" t="s">
        <v>31679</v>
      </c>
    </row>
    <row r="2282">
      <c r="A2282" s="8" t="s">
        <v>29300</v>
      </c>
      <c r="B2282" s="8" t="s">
        <v>34358</v>
      </c>
      <c r="C2282" s="8" t="s">
        <v>34359</v>
      </c>
      <c r="D2282" s="9" t="s">
        <v>34351</v>
      </c>
      <c r="E2282" s="8" t="s">
        <v>31679</v>
      </c>
    </row>
    <row r="2283">
      <c r="A2283" s="8" t="s">
        <v>29300</v>
      </c>
      <c r="B2283" s="8" t="s">
        <v>34360</v>
      </c>
      <c r="C2283" s="8" t="s">
        <v>34361</v>
      </c>
      <c r="D2283" s="9" t="s">
        <v>34351</v>
      </c>
      <c r="E2283" s="8" t="s">
        <v>31679</v>
      </c>
    </row>
    <row r="2284">
      <c r="A2284" s="8" t="s">
        <v>29300</v>
      </c>
      <c r="B2284" s="8" t="s">
        <v>34362</v>
      </c>
      <c r="C2284" s="8" t="s">
        <v>34363</v>
      </c>
      <c r="D2284" s="9" t="s">
        <v>34364</v>
      </c>
      <c r="E2284" s="8" t="s">
        <v>31679</v>
      </c>
    </row>
    <row r="2285">
      <c r="A2285" s="8" t="s">
        <v>29300</v>
      </c>
      <c r="B2285" s="8" t="s">
        <v>34365</v>
      </c>
      <c r="C2285" s="8" t="s">
        <v>34366</v>
      </c>
      <c r="D2285" s="9" t="s">
        <v>34364</v>
      </c>
      <c r="E2285" s="8" t="s">
        <v>31679</v>
      </c>
    </row>
    <row r="2286">
      <c r="A2286" s="8" t="s">
        <v>29300</v>
      </c>
      <c r="B2286" s="8" t="s">
        <v>34367</v>
      </c>
      <c r="C2286" s="8" t="s">
        <v>34368</v>
      </c>
      <c r="D2286" s="9" t="s">
        <v>34369</v>
      </c>
      <c r="E2286" s="8" t="s">
        <v>31679</v>
      </c>
    </row>
    <row r="2287">
      <c r="A2287" s="8" t="s">
        <v>29300</v>
      </c>
      <c r="B2287" s="8" t="s">
        <v>34370</v>
      </c>
      <c r="C2287" s="8" t="s">
        <v>34371</v>
      </c>
      <c r="D2287" s="9" t="s">
        <v>34369</v>
      </c>
      <c r="E2287" s="8" t="s">
        <v>31679</v>
      </c>
    </row>
    <row r="2288">
      <c r="A2288" s="8" t="s">
        <v>29300</v>
      </c>
      <c r="B2288" s="8" t="s">
        <v>34372</v>
      </c>
      <c r="C2288" s="8" t="s">
        <v>31581</v>
      </c>
      <c r="D2288" s="9" t="s">
        <v>34373</v>
      </c>
      <c r="E2288" s="8" t="s">
        <v>31679</v>
      </c>
    </row>
    <row r="2289">
      <c r="A2289" s="8" t="s">
        <v>29300</v>
      </c>
      <c r="B2289" s="8" t="s">
        <v>34374</v>
      </c>
      <c r="C2289" s="8" t="s">
        <v>34375</v>
      </c>
      <c r="D2289" s="9" t="s">
        <v>34376</v>
      </c>
      <c r="E2289" s="8" t="s">
        <v>31679</v>
      </c>
    </row>
    <row r="2290">
      <c r="A2290" s="8" t="s">
        <v>29300</v>
      </c>
      <c r="B2290" s="8" t="s">
        <v>34377</v>
      </c>
      <c r="C2290" s="8" t="s">
        <v>34378</v>
      </c>
      <c r="D2290" s="9" t="s">
        <v>34376</v>
      </c>
      <c r="E2290" s="8" t="s">
        <v>31679</v>
      </c>
    </row>
    <row r="2291">
      <c r="A2291" s="8" t="s">
        <v>29300</v>
      </c>
      <c r="B2291" s="8" t="s">
        <v>34379</v>
      </c>
      <c r="C2291" s="8" t="s">
        <v>34380</v>
      </c>
      <c r="D2291" s="9" t="s">
        <v>34376</v>
      </c>
      <c r="E2291" s="8" t="s">
        <v>31679</v>
      </c>
    </row>
    <row r="2292">
      <c r="A2292" s="8" t="s">
        <v>29300</v>
      </c>
      <c r="B2292" s="8" t="s">
        <v>34381</v>
      </c>
      <c r="C2292" s="8" t="s">
        <v>34382</v>
      </c>
      <c r="D2292" s="9" t="s">
        <v>34376</v>
      </c>
      <c r="E2292" s="8" t="s">
        <v>31679</v>
      </c>
    </row>
    <row r="2293">
      <c r="A2293" s="8" t="s">
        <v>29300</v>
      </c>
      <c r="B2293" s="8" t="s">
        <v>34383</v>
      </c>
      <c r="C2293" s="8" t="s">
        <v>34384</v>
      </c>
      <c r="D2293" s="9" t="s">
        <v>34376</v>
      </c>
      <c r="E2293" s="8" t="s">
        <v>31679</v>
      </c>
    </row>
    <row r="2294">
      <c r="A2294" s="8" t="s">
        <v>29300</v>
      </c>
      <c r="B2294" s="8" t="s">
        <v>34385</v>
      </c>
      <c r="C2294" s="8" t="s">
        <v>34386</v>
      </c>
      <c r="D2294" s="9" t="s">
        <v>34376</v>
      </c>
      <c r="E2294" s="8" t="s">
        <v>31679</v>
      </c>
    </row>
    <row r="2295">
      <c r="A2295" s="8" t="s">
        <v>29300</v>
      </c>
      <c r="B2295" s="8" t="s">
        <v>34387</v>
      </c>
      <c r="C2295" s="8" t="s">
        <v>34388</v>
      </c>
      <c r="D2295" s="9" t="s">
        <v>34376</v>
      </c>
      <c r="E2295" s="8" t="s">
        <v>31679</v>
      </c>
    </row>
    <row r="2296">
      <c r="A2296" s="8" t="s">
        <v>29300</v>
      </c>
      <c r="B2296" s="8" t="s">
        <v>34389</v>
      </c>
      <c r="C2296" s="8" t="s">
        <v>34390</v>
      </c>
      <c r="D2296" s="9" t="s">
        <v>34391</v>
      </c>
      <c r="E2296" s="8" t="s">
        <v>31679</v>
      </c>
    </row>
    <row r="2297">
      <c r="A2297" s="8" t="s">
        <v>29300</v>
      </c>
      <c r="B2297" s="8" t="s">
        <v>34392</v>
      </c>
      <c r="C2297" s="8" t="s">
        <v>34393</v>
      </c>
      <c r="D2297" s="9" t="s">
        <v>34391</v>
      </c>
      <c r="E2297" s="8" t="s">
        <v>31679</v>
      </c>
    </row>
    <row r="2298">
      <c r="A2298" s="8" t="s">
        <v>29300</v>
      </c>
      <c r="B2298" s="8" t="s">
        <v>34394</v>
      </c>
      <c r="C2298" s="8" t="s">
        <v>34395</v>
      </c>
      <c r="D2298" s="9" t="s">
        <v>34391</v>
      </c>
      <c r="E2298" s="8" t="s">
        <v>31679</v>
      </c>
    </row>
    <row r="2299">
      <c r="A2299" s="8" t="s">
        <v>29300</v>
      </c>
      <c r="B2299" s="8" t="s">
        <v>34396</v>
      </c>
      <c r="C2299" s="8" t="s">
        <v>34397</v>
      </c>
      <c r="D2299" s="9" t="s">
        <v>34391</v>
      </c>
      <c r="E2299" s="8" t="s">
        <v>31679</v>
      </c>
    </row>
    <row r="2300">
      <c r="A2300" s="8" t="s">
        <v>29300</v>
      </c>
      <c r="B2300" s="8" t="s">
        <v>34398</v>
      </c>
      <c r="C2300" s="8" t="s">
        <v>34399</v>
      </c>
      <c r="D2300" s="9" t="s">
        <v>34391</v>
      </c>
      <c r="E2300" s="8" t="s">
        <v>31679</v>
      </c>
    </row>
    <row r="2301">
      <c r="A2301" s="8" t="s">
        <v>29300</v>
      </c>
      <c r="B2301" s="8" t="s">
        <v>34400</v>
      </c>
      <c r="C2301" s="8" t="s">
        <v>34401</v>
      </c>
      <c r="D2301" s="9" t="s">
        <v>34391</v>
      </c>
      <c r="E2301" s="8" t="s">
        <v>31679</v>
      </c>
    </row>
    <row r="2302">
      <c r="A2302" s="8" t="s">
        <v>29300</v>
      </c>
      <c r="B2302" s="8" t="s">
        <v>34402</v>
      </c>
      <c r="C2302" s="8" t="s">
        <v>34403</v>
      </c>
      <c r="D2302" s="9" t="s">
        <v>34391</v>
      </c>
      <c r="E2302" s="8" t="s">
        <v>31679</v>
      </c>
    </row>
    <row r="2303">
      <c r="A2303" s="8" t="s">
        <v>29300</v>
      </c>
      <c r="B2303" s="8" t="s">
        <v>34404</v>
      </c>
      <c r="C2303" s="8" t="s">
        <v>34405</v>
      </c>
      <c r="D2303" s="9" t="s">
        <v>34391</v>
      </c>
      <c r="E2303" s="8" t="s">
        <v>31679</v>
      </c>
    </row>
    <row r="2304">
      <c r="A2304" s="8" t="s">
        <v>29300</v>
      </c>
      <c r="B2304" s="8" t="s">
        <v>34406</v>
      </c>
      <c r="C2304" s="8" t="s">
        <v>34407</v>
      </c>
      <c r="D2304" s="9" t="s">
        <v>34391</v>
      </c>
      <c r="E2304" s="8" t="s">
        <v>31679</v>
      </c>
    </row>
    <row r="2305">
      <c r="A2305" s="8" t="s">
        <v>29300</v>
      </c>
      <c r="B2305" s="8" t="s">
        <v>34408</v>
      </c>
      <c r="C2305" s="8" t="s">
        <v>34409</v>
      </c>
      <c r="D2305" s="9" t="s">
        <v>34391</v>
      </c>
      <c r="E2305" s="8" t="s">
        <v>31679</v>
      </c>
    </row>
    <row r="2306">
      <c r="A2306" s="8" t="s">
        <v>29300</v>
      </c>
      <c r="B2306" s="8" t="s">
        <v>34410</v>
      </c>
      <c r="C2306" s="8" t="s">
        <v>34411</v>
      </c>
      <c r="D2306" s="9" t="s">
        <v>34391</v>
      </c>
      <c r="E2306" s="8" t="s">
        <v>31679</v>
      </c>
    </row>
    <row r="2307">
      <c r="A2307" s="8" t="s">
        <v>29300</v>
      </c>
      <c r="B2307" s="8" t="s">
        <v>34412</v>
      </c>
      <c r="C2307" s="8" t="s">
        <v>34413</v>
      </c>
      <c r="D2307" s="9" t="s">
        <v>34391</v>
      </c>
      <c r="E2307" s="8" t="s">
        <v>31679</v>
      </c>
    </row>
    <row r="2308">
      <c r="A2308" s="8" t="s">
        <v>29300</v>
      </c>
      <c r="B2308" s="8" t="s">
        <v>34414</v>
      </c>
      <c r="C2308" s="8" t="s">
        <v>34415</v>
      </c>
      <c r="D2308" s="9" t="s">
        <v>34391</v>
      </c>
      <c r="E2308" s="8" t="s">
        <v>31679</v>
      </c>
    </row>
    <row r="2309">
      <c r="A2309" s="8" t="s">
        <v>29300</v>
      </c>
      <c r="B2309" s="8" t="s">
        <v>34416</v>
      </c>
      <c r="C2309" s="8" t="s">
        <v>34417</v>
      </c>
      <c r="D2309" s="9" t="s">
        <v>34391</v>
      </c>
      <c r="E2309" s="8" t="s">
        <v>31679</v>
      </c>
    </row>
    <row r="2310">
      <c r="A2310" s="8" t="s">
        <v>29300</v>
      </c>
      <c r="B2310" s="8" t="s">
        <v>34418</v>
      </c>
      <c r="C2310" s="8" t="s">
        <v>34419</v>
      </c>
      <c r="D2310" s="9" t="s">
        <v>34391</v>
      </c>
      <c r="E2310" s="8" t="s">
        <v>31679</v>
      </c>
    </row>
    <row r="2311">
      <c r="A2311" s="8" t="s">
        <v>29300</v>
      </c>
      <c r="B2311" s="8" t="s">
        <v>34420</v>
      </c>
      <c r="C2311" s="8" t="s">
        <v>34421</v>
      </c>
      <c r="D2311" s="9" t="s">
        <v>34422</v>
      </c>
      <c r="E2311" s="8" t="s">
        <v>31679</v>
      </c>
    </row>
    <row r="2312">
      <c r="A2312" s="8" t="s">
        <v>29300</v>
      </c>
      <c r="B2312" s="8" t="s">
        <v>34423</v>
      </c>
      <c r="C2312" s="8" t="s">
        <v>34424</v>
      </c>
      <c r="D2312" s="9" t="s">
        <v>34422</v>
      </c>
      <c r="E2312" s="8" t="s">
        <v>31679</v>
      </c>
    </row>
    <row r="2313">
      <c r="A2313" s="8" t="s">
        <v>29300</v>
      </c>
      <c r="B2313" s="8" t="s">
        <v>34425</v>
      </c>
      <c r="C2313" s="8" t="s">
        <v>34426</v>
      </c>
      <c r="D2313" s="9" t="s">
        <v>34422</v>
      </c>
      <c r="E2313" s="8" t="s">
        <v>31679</v>
      </c>
    </row>
    <row r="2314">
      <c r="A2314" s="8" t="s">
        <v>29300</v>
      </c>
      <c r="B2314" s="8" t="s">
        <v>34427</v>
      </c>
      <c r="C2314" s="8" t="s">
        <v>34428</v>
      </c>
      <c r="D2314" s="9" t="s">
        <v>34422</v>
      </c>
      <c r="E2314" s="8" t="s">
        <v>31679</v>
      </c>
    </row>
    <row r="2315">
      <c r="A2315" s="8" t="s">
        <v>29300</v>
      </c>
      <c r="B2315" s="8" t="s">
        <v>34429</v>
      </c>
      <c r="C2315" s="8" t="s">
        <v>34430</v>
      </c>
      <c r="D2315" s="9" t="s">
        <v>34422</v>
      </c>
      <c r="E2315" s="8" t="s">
        <v>31679</v>
      </c>
    </row>
    <row r="2316">
      <c r="A2316" s="8" t="s">
        <v>29300</v>
      </c>
      <c r="B2316" s="8" t="s">
        <v>34431</v>
      </c>
      <c r="C2316" s="8" t="s">
        <v>34432</v>
      </c>
      <c r="D2316" s="9" t="s">
        <v>34422</v>
      </c>
      <c r="E2316" s="8" t="s">
        <v>31679</v>
      </c>
    </row>
    <row r="2317">
      <c r="A2317" s="8" t="s">
        <v>29300</v>
      </c>
      <c r="B2317" s="8" t="s">
        <v>34433</v>
      </c>
      <c r="C2317" s="8" t="s">
        <v>34434</v>
      </c>
      <c r="D2317" s="9" t="s">
        <v>34422</v>
      </c>
      <c r="E2317" s="8" t="s">
        <v>31679</v>
      </c>
    </row>
    <row r="2318">
      <c r="A2318" s="8" t="s">
        <v>29300</v>
      </c>
      <c r="B2318" s="8" t="s">
        <v>34435</v>
      </c>
      <c r="C2318" s="8" t="s">
        <v>34436</v>
      </c>
      <c r="D2318" s="9" t="s">
        <v>34422</v>
      </c>
      <c r="E2318" s="8" t="s">
        <v>31679</v>
      </c>
    </row>
    <row r="2319">
      <c r="A2319" s="8" t="s">
        <v>29300</v>
      </c>
      <c r="B2319" s="8" t="s">
        <v>34437</v>
      </c>
      <c r="C2319" s="8" t="s">
        <v>30121</v>
      </c>
      <c r="D2319" s="9" t="s">
        <v>34438</v>
      </c>
      <c r="E2319" s="8" t="s">
        <v>31679</v>
      </c>
    </row>
    <row r="2320">
      <c r="A2320" s="8" t="s">
        <v>29300</v>
      </c>
      <c r="B2320" s="8" t="s">
        <v>34439</v>
      </c>
      <c r="C2320" s="8" t="s">
        <v>34440</v>
      </c>
      <c r="D2320" s="9" t="s">
        <v>34441</v>
      </c>
      <c r="E2320" s="8" t="s">
        <v>31679</v>
      </c>
    </row>
    <row r="2321">
      <c r="A2321" s="8" t="s">
        <v>29300</v>
      </c>
      <c r="B2321" s="8" t="s">
        <v>34442</v>
      </c>
      <c r="C2321" s="8" t="s">
        <v>34443</v>
      </c>
      <c r="D2321" s="9" t="s">
        <v>34441</v>
      </c>
      <c r="E2321" s="8" t="s">
        <v>31679</v>
      </c>
    </row>
    <row r="2322">
      <c r="A2322" s="8" t="s">
        <v>29300</v>
      </c>
      <c r="B2322" s="8" t="s">
        <v>34444</v>
      </c>
      <c r="C2322" s="8" t="s">
        <v>34445</v>
      </c>
      <c r="D2322" s="9" t="s">
        <v>34441</v>
      </c>
      <c r="E2322" s="8" t="s">
        <v>31679</v>
      </c>
    </row>
    <row r="2323">
      <c r="A2323" s="8" t="s">
        <v>29300</v>
      </c>
      <c r="B2323" s="8" t="s">
        <v>34446</v>
      </c>
      <c r="C2323" s="8" t="s">
        <v>34447</v>
      </c>
      <c r="D2323" s="9" t="s">
        <v>34441</v>
      </c>
      <c r="E2323" s="8" t="s">
        <v>31679</v>
      </c>
    </row>
    <row r="2324">
      <c r="A2324" s="8" t="s">
        <v>29300</v>
      </c>
      <c r="B2324" s="8" t="s">
        <v>34448</v>
      </c>
      <c r="C2324" s="8" t="s">
        <v>34449</v>
      </c>
      <c r="D2324" s="9" t="s">
        <v>34441</v>
      </c>
      <c r="E2324" s="8" t="s">
        <v>31679</v>
      </c>
    </row>
    <row r="2325">
      <c r="A2325" s="8" t="s">
        <v>29300</v>
      </c>
      <c r="B2325" s="8" t="s">
        <v>34450</v>
      </c>
      <c r="C2325" s="8" t="s">
        <v>34451</v>
      </c>
      <c r="D2325" s="9" t="s">
        <v>34452</v>
      </c>
      <c r="E2325" s="8" t="s">
        <v>31679</v>
      </c>
    </row>
    <row r="2326">
      <c r="A2326" s="8" t="s">
        <v>29300</v>
      </c>
      <c r="B2326" s="8" t="s">
        <v>34453</v>
      </c>
      <c r="C2326" s="8" t="s">
        <v>34454</v>
      </c>
      <c r="D2326" s="9" t="s">
        <v>34452</v>
      </c>
      <c r="E2326" s="8" t="s">
        <v>31679</v>
      </c>
    </row>
    <row r="2327">
      <c r="A2327" s="8" t="s">
        <v>29300</v>
      </c>
      <c r="B2327" s="8" t="s">
        <v>34455</v>
      </c>
      <c r="C2327" s="8" t="s">
        <v>34456</v>
      </c>
      <c r="D2327" s="9" t="s">
        <v>34452</v>
      </c>
      <c r="E2327" s="8" t="s">
        <v>31679</v>
      </c>
    </row>
    <row r="2328">
      <c r="A2328" s="8" t="s">
        <v>29300</v>
      </c>
      <c r="B2328" s="8" t="s">
        <v>34457</v>
      </c>
      <c r="C2328" s="8" t="s">
        <v>34458</v>
      </c>
      <c r="D2328" s="9" t="s">
        <v>34452</v>
      </c>
      <c r="E2328" s="8" t="s">
        <v>31679</v>
      </c>
    </row>
    <row r="2329">
      <c r="A2329" s="8" t="s">
        <v>29300</v>
      </c>
      <c r="B2329" s="8" t="s">
        <v>34459</v>
      </c>
      <c r="C2329" s="8" t="s">
        <v>34460</v>
      </c>
      <c r="D2329" s="9" t="s">
        <v>34452</v>
      </c>
      <c r="E2329" s="8" t="s">
        <v>31679</v>
      </c>
    </row>
    <row r="2330">
      <c r="A2330" s="8" t="s">
        <v>29300</v>
      </c>
      <c r="B2330" s="8" t="s">
        <v>34461</v>
      </c>
      <c r="C2330" s="8" t="s">
        <v>34462</v>
      </c>
      <c r="D2330" s="9" t="s">
        <v>34463</v>
      </c>
      <c r="E2330" s="8" t="s">
        <v>31679</v>
      </c>
    </row>
    <row r="2331">
      <c r="A2331" s="8" t="s">
        <v>29300</v>
      </c>
      <c r="B2331" s="8" t="s">
        <v>34464</v>
      </c>
      <c r="C2331" s="8" t="s">
        <v>34465</v>
      </c>
      <c r="D2331" s="9" t="s">
        <v>34466</v>
      </c>
      <c r="E2331" s="8" t="s">
        <v>31679</v>
      </c>
    </row>
    <row r="2332">
      <c r="A2332" s="8" t="s">
        <v>29300</v>
      </c>
      <c r="B2332" s="8" t="s">
        <v>34467</v>
      </c>
      <c r="C2332" s="8" t="s">
        <v>34468</v>
      </c>
      <c r="D2332" s="9" t="s">
        <v>34466</v>
      </c>
      <c r="E2332" s="8" t="s">
        <v>31679</v>
      </c>
    </row>
    <row r="2333">
      <c r="A2333" s="8" t="s">
        <v>29300</v>
      </c>
      <c r="B2333" s="8" t="s">
        <v>34469</v>
      </c>
      <c r="C2333" s="8" t="s">
        <v>34470</v>
      </c>
      <c r="D2333" s="9" t="s">
        <v>34471</v>
      </c>
      <c r="E2333" s="8" t="s">
        <v>31679</v>
      </c>
    </row>
    <row r="2334">
      <c r="A2334" s="8" t="s">
        <v>29300</v>
      </c>
      <c r="B2334" s="8" t="s">
        <v>34472</v>
      </c>
      <c r="C2334" s="8" t="s">
        <v>34473</v>
      </c>
      <c r="D2334" s="9" t="s">
        <v>34471</v>
      </c>
      <c r="E2334" s="8" t="s">
        <v>31679</v>
      </c>
    </row>
    <row r="2335">
      <c r="A2335" s="8" t="s">
        <v>29300</v>
      </c>
      <c r="B2335" s="8" t="s">
        <v>34474</v>
      </c>
      <c r="C2335" s="8" t="s">
        <v>34475</v>
      </c>
      <c r="D2335" s="9" t="s">
        <v>34471</v>
      </c>
      <c r="E2335" s="8" t="s">
        <v>31679</v>
      </c>
    </row>
    <row r="2336">
      <c r="A2336" s="8" t="s">
        <v>29300</v>
      </c>
      <c r="B2336" s="8" t="s">
        <v>34476</v>
      </c>
      <c r="C2336" s="8" t="s">
        <v>29503</v>
      </c>
      <c r="D2336" s="9" t="s">
        <v>34477</v>
      </c>
      <c r="E2336" s="8" t="s">
        <v>31679</v>
      </c>
    </row>
    <row r="2337">
      <c r="A2337" s="8" t="s">
        <v>29300</v>
      </c>
      <c r="B2337" s="8" t="s">
        <v>34478</v>
      </c>
      <c r="C2337" s="8" t="s">
        <v>34479</v>
      </c>
      <c r="D2337" s="9" t="s">
        <v>34480</v>
      </c>
      <c r="E2337" s="8" t="s">
        <v>31679</v>
      </c>
    </row>
    <row r="2338">
      <c r="A2338" s="8" t="s">
        <v>29300</v>
      </c>
      <c r="B2338" s="8" t="s">
        <v>34481</v>
      </c>
      <c r="C2338" s="8" t="s">
        <v>34482</v>
      </c>
      <c r="D2338" s="9" t="s">
        <v>34480</v>
      </c>
      <c r="E2338" s="8" t="s">
        <v>31679</v>
      </c>
    </row>
    <row r="2339">
      <c r="A2339" s="8" t="s">
        <v>29300</v>
      </c>
      <c r="B2339" s="8" t="s">
        <v>34483</v>
      </c>
      <c r="C2339" s="8" t="s">
        <v>34484</v>
      </c>
      <c r="D2339" s="9" t="s">
        <v>34480</v>
      </c>
      <c r="E2339" s="8" t="s">
        <v>31679</v>
      </c>
    </row>
    <row r="2340">
      <c r="A2340" s="8" t="s">
        <v>29300</v>
      </c>
      <c r="B2340" s="8" t="s">
        <v>34485</v>
      </c>
      <c r="C2340" s="8" t="s">
        <v>34486</v>
      </c>
      <c r="D2340" s="9" t="s">
        <v>34480</v>
      </c>
      <c r="E2340" s="8" t="s">
        <v>31679</v>
      </c>
    </row>
    <row r="2341">
      <c r="A2341" s="8" t="s">
        <v>29300</v>
      </c>
      <c r="B2341" s="8" t="s">
        <v>34487</v>
      </c>
      <c r="C2341" s="8" t="s">
        <v>34488</v>
      </c>
      <c r="D2341" s="9" t="s">
        <v>34480</v>
      </c>
      <c r="E2341" s="8" t="s">
        <v>31679</v>
      </c>
    </row>
    <row r="2342">
      <c r="A2342" s="8" t="s">
        <v>29300</v>
      </c>
      <c r="B2342" s="8" t="s">
        <v>34489</v>
      </c>
      <c r="C2342" s="8" t="s">
        <v>34490</v>
      </c>
      <c r="D2342" s="9" t="s">
        <v>34480</v>
      </c>
      <c r="E2342" s="8" t="s">
        <v>31679</v>
      </c>
    </row>
    <row r="2343">
      <c r="A2343" s="8" t="s">
        <v>29300</v>
      </c>
      <c r="B2343" s="8" t="s">
        <v>34491</v>
      </c>
      <c r="C2343" s="8" t="s">
        <v>34492</v>
      </c>
      <c r="D2343" s="9" t="s">
        <v>34480</v>
      </c>
      <c r="E2343" s="8" t="s">
        <v>31679</v>
      </c>
    </row>
    <row r="2344">
      <c r="A2344" s="8" t="s">
        <v>29300</v>
      </c>
      <c r="B2344" s="8" t="s">
        <v>34493</v>
      </c>
      <c r="C2344" s="8" t="s">
        <v>34494</v>
      </c>
      <c r="D2344" s="9" t="s">
        <v>34495</v>
      </c>
      <c r="E2344" s="8" t="s">
        <v>31679</v>
      </c>
    </row>
    <row r="2345">
      <c r="A2345" s="8" t="s">
        <v>29300</v>
      </c>
      <c r="B2345" s="8" t="s">
        <v>34496</v>
      </c>
      <c r="C2345" s="8" t="s">
        <v>34497</v>
      </c>
      <c r="D2345" s="9" t="s">
        <v>34495</v>
      </c>
      <c r="E2345" s="8" t="s">
        <v>31679</v>
      </c>
    </row>
    <row r="2346">
      <c r="A2346" s="8" t="s">
        <v>29300</v>
      </c>
      <c r="B2346" s="8" t="s">
        <v>34498</v>
      </c>
      <c r="C2346" s="8" t="s">
        <v>31609</v>
      </c>
      <c r="D2346" s="9" t="s">
        <v>34499</v>
      </c>
      <c r="E2346" s="8" t="s">
        <v>31679</v>
      </c>
    </row>
    <row r="2347">
      <c r="A2347" s="8" t="s">
        <v>29300</v>
      </c>
      <c r="B2347" s="8" t="s">
        <v>34500</v>
      </c>
      <c r="C2347" s="8" t="s">
        <v>31611</v>
      </c>
      <c r="D2347" s="9" t="s">
        <v>34501</v>
      </c>
      <c r="E2347" s="8" t="s">
        <v>31679</v>
      </c>
    </row>
    <row r="2348">
      <c r="A2348" s="8" t="s">
        <v>29300</v>
      </c>
      <c r="B2348" s="8" t="s">
        <v>34502</v>
      </c>
      <c r="C2348" s="8" t="s">
        <v>34503</v>
      </c>
      <c r="D2348" s="9" t="s">
        <v>34504</v>
      </c>
      <c r="E2348" s="8" t="s">
        <v>31679</v>
      </c>
    </row>
    <row r="2349">
      <c r="A2349" s="8" t="s">
        <v>29300</v>
      </c>
      <c r="B2349" s="8" t="s">
        <v>34505</v>
      </c>
      <c r="C2349" s="8" t="s">
        <v>34506</v>
      </c>
      <c r="D2349" s="9" t="s">
        <v>34504</v>
      </c>
      <c r="E2349" s="8" t="s">
        <v>31679</v>
      </c>
    </row>
    <row r="2350">
      <c r="A2350" s="8" t="s">
        <v>29300</v>
      </c>
      <c r="B2350" s="8" t="s">
        <v>34507</v>
      </c>
      <c r="C2350" s="8" t="s">
        <v>31616</v>
      </c>
      <c r="D2350" s="9" t="s">
        <v>34508</v>
      </c>
      <c r="E2350" s="8" t="s">
        <v>31679</v>
      </c>
    </row>
    <row r="2351">
      <c r="A2351" s="8" t="s">
        <v>29300</v>
      </c>
      <c r="B2351" s="8" t="s">
        <v>34509</v>
      </c>
      <c r="C2351" s="8" t="s">
        <v>34510</v>
      </c>
      <c r="D2351" s="9" t="s">
        <v>34511</v>
      </c>
      <c r="E2351" s="8" t="s">
        <v>31679</v>
      </c>
    </row>
    <row r="2352">
      <c r="A2352" s="8" t="s">
        <v>29300</v>
      </c>
      <c r="B2352" s="8" t="s">
        <v>34512</v>
      </c>
      <c r="C2352" s="8" t="s">
        <v>34513</v>
      </c>
      <c r="D2352" s="9" t="s">
        <v>34511</v>
      </c>
      <c r="E2352" s="8" t="s">
        <v>31679</v>
      </c>
    </row>
    <row r="2353">
      <c r="A2353" s="8" t="s">
        <v>29300</v>
      </c>
      <c r="B2353" s="8" t="s">
        <v>34514</v>
      </c>
      <c r="C2353" s="8" t="s">
        <v>34515</v>
      </c>
      <c r="D2353" s="9" t="s">
        <v>34511</v>
      </c>
      <c r="E2353" s="8" t="s">
        <v>31679</v>
      </c>
    </row>
    <row r="2354">
      <c r="A2354" s="8" t="s">
        <v>29300</v>
      </c>
      <c r="B2354" s="8" t="s">
        <v>34516</v>
      </c>
      <c r="C2354" s="8" t="s">
        <v>31620</v>
      </c>
      <c r="D2354" s="9" t="s">
        <v>34517</v>
      </c>
      <c r="E2354" s="8" t="s">
        <v>31679</v>
      </c>
    </row>
    <row r="2355">
      <c r="A2355" s="8" t="s">
        <v>29300</v>
      </c>
      <c r="B2355" s="8" t="s">
        <v>34518</v>
      </c>
      <c r="C2355" s="8" t="s">
        <v>31623</v>
      </c>
      <c r="D2355" s="9" t="s">
        <v>34519</v>
      </c>
      <c r="E2355" s="8" t="s">
        <v>31679</v>
      </c>
    </row>
    <row r="2356">
      <c r="A2356" s="8" t="s">
        <v>29300</v>
      </c>
      <c r="B2356" s="8" t="s">
        <v>34520</v>
      </c>
      <c r="C2356" s="8" t="s">
        <v>31625</v>
      </c>
      <c r="D2356" s="9" t="s">
        <v>34521</v>
      </c>
      <c r="E2356" s="8" t="s">
        <v>31679</v>
      </c>
    </row>
    <row r="2357">
      <c r="A2357" s="8" t="s">
        <v>29300</v>
      </c>
      <c r="B2357" s="8" t="s">
        <v>34522</v>
      </c>
      <c r="C2357" s="8" t="s">
        <v>34523</v>
      </c>
      <c r="D2357" s="9" t="s">
        <v>34524</v>
      </c>
      <c r="E2357" s="8" t="s">
        <v>31679</v>
      </c>
    </row>
    <row r="2358">
      <c r="A2358" s="8" t="s">
        <v>29300</v>
      </c>
      <c r="B2358" s="8" t="s">
        <v>34525</v>
      </c>
      <c r="C2358" s="8" t="s">
        <v>34526</v>
      </c>
      <c r="D2358" s="9" t="s">
        <v>34524</v>
      </c>
      <c r="E2358" s="8" t="s">
        <v>31679</v>
      </c>
    </row>
    <row r="2359">
      <c r="A2359" s="8" t="s">
        <v>29300</v>
      </c>
      <c r="B2359" s="8" t="s">
        <v>34527</v>
      </c>
      <c r="C2359" s="8" t="s">
        <v>31629</v>
      </c>
      <c r="D2359" s="9" t="s">
        <v>34528</v>
      </c>
      <c r="E2359" s="8" t="s">
        <v>31679</v>
      </c>
    </row>
    <row r="2360">
      <c r="A2360" s="8" t="s">
        <v>29300</v>
      </c>
      <c r="B2360" s="8" t="s">
        <v>34529</v>
      </c>
      <c r="C2360" s="8" t="s">
        <v>34530</v>
      </c>
      <c r="D2360" s="9" t="s">
        <v>34531</v>
      </c>
      <c r="E2360" s="8" t="s">
        <v>31679</v>
      </c>
    </row>
    <row r="2361">
      <c r="A2361" s="8" t="s">
        <v>29300</v>
      </c>
      <c r="B2361" s="8" t="s">
        <v>34532</v>
      </c>
      <c r="C2361" s="8" t="s">
        <v>34533</v>
      </c>
      <c r="D2361" s="9" t="s">
        <v>34531</v>
      </c>
      <c r="E2361" s="8" t="s">
        <v>31679</v>
      </c>
    </row>
    <row r="2362">
      <c r="A2362" s="8" t="s">
        <v>29300</v>
      </c>
      <c r="B2362" s="8" t="s">
        <v>34534</v>
      </c>
      <c r="C2362" s="8" t="s">
        <v>34535</v>
      </c>
      <c r="D2362" s="9" t="s">
        <v>34531</v>
      </c>
      <c r="E2362" s="8" t="s">
        <v>31679</v>
      </c>
    </row>
    <row r="2363">
      <c r="A2363" s="8" t="s">
        <v>29300</v>
      </c>
      <c r="B2363" s="8" t="s">
        <v>34536</v>
      </c>
      <c r="C2363" s="8" t="s">
        <v>34537</v>
      </c>
      <c r="D2363" s="9" t="s">
        <v>34531</v>
      </c>
      <c r="E2363" s="8" t="s">
        <v>31679</v>
      </c>
    </row>
    <row r="2364">
      <c r="A2364" s="8" t="s">
        <v>29300</v>
      </c>
      <c r="B2364" s="8" t="s">
        <v>34538</v>
      </c>
      <c r="C2364" s="8" t="s">
        <v>34539</v>
      </c>
      <c r="D2364" s="9" t="s">
        <v>34531</v>
      </c>
      <c r="E2364" s="8" t="s">
        <v>31679</v>
      </c>
    </row>
    <row r="2365">
      <c r="A2365" s="8" t="s">
        <v>29300</v>
      </c>
      <c r="B2365" s="8" t="s">
        <v>34540</v>
      </c>
      <c r="C2365" s="8" t="s">
        <v>31634</v>
      </c>
      <c r="D2365" s="9" t="s">
        <v>34541</v>
      </c>
      <c r="E2365" s="8" t="s">
        <v>31679</v>
      </c>
    </row>
    <row r="2366">
      <c r="A2366" s="8" t="s">
        <v>29300</v>
      </c>
      <c r="B2366" s="8" t="s">
        <v>34542</v>
      </c>
      <c r="C2366" s="8" t="s">
        <v>34543</v>
      </c>
      <c r="D2366" s="9" t="s">
        <v>34544</v>
      </c>
      <c r="E2366" s="8" t="s">
        <v>31679</v>
      </c>
    </row>
    <row r="2367">
      <c r="A2367" s="8" t="s">
        <v>29300</v>
      </c>
      <c r="B2367" s="8" t="s">
        <v>34545</v>
      </c>
      <c r="C2367" s="8" t="s">
        <v>34546</v>
      </c>
      <c r="D2367" s="9" t="s">
        <v>34544</v>
      </c>
      <c r="E2367" s="8" t="s">
        <v>31679</v>
      </c>
    </row>
    <row r="2368">
      <c r="A2368" s="8" t="s">
        <v>29300</v>
      </c>
      <c r="B2368" s="8" t="s">
        <v>34547</v>
      </c>
      <c r="C2368" s="8" t="s">
        <v>30148</v>
      </c>
      <c r="D2368" s="9" t="s">
        <v>34548</v>
      </c>
      <c r="E2368" s="8" t="s">
        <v>31679</v>
      </c>
    </row>
    <row r="2369">
      <c r="A2369" s="8" t="s">
        <v>29300</v>
      </c>
      <c r="B2369" s="8" t="s">
        <v>34549</v>
      </c>
      <c r="C2369" s="8" t="s">
        <v>30150</v>
      </c>
      <c r="D2369" s="9" t="s">
        <v>34550</v>
      </c>
      <c r="E2369" s="8" t="s">
        <v>31679</v>
      </c>
    </row>
    <row r="2370">
      <c r="A2370" s="8" t="s">
        <v>29300</v>
      </c>
      <c r="B2370" s="8" t="s">
        <v>34551</v>
      </c>
      <c r="C2370" s="8" t="s">
        <v>34552</v>
      </c>
      <c r="D2370" s="9" t="s">
        <v>34553</v>
      </c>
      <c r="E2370" s="8" t="s">
        <v>31679</v>
      </c>
    </row>
    <row r="2371">
      <c r="A2371" s="8" t="s">
        <v>29300</v>
      </c>
      <c r="B2371" s="8" t="s">
        <v>34554</v>
      </c>
      <c r="C2371" s="8" t="s">
        <v>31646</v>
      </c>
      <c r="D2371" s="9" t="s">
        <v>34555</v>
      </c>
      <c r="E2371" s="8" t="s">
        <v>31679</v>
      </c>
    </row>
    <row r="2372">
      <c r="A2372" s="8" t="s">
        <v>29300</v>
      </c>
      <c r="B2372" s="8" t="s">
        <v>34556</v>
      </c>
      <c r="C2372" s="8" t="s">
        <v>31648</v>
      </c>
      <c r="D2372" s="9" t="s">
        <v>34557</v>
      </c>
      <c r="E2372" s="8" t="s">
        <v>31679</v>
      </c>
    </row>
    <row r="2373">
      <c r="A2373" s="8" t="s">
        <v>29300</v>
      </c>
      <c r="B2373" s="8" t="s">
        <v>34558</v>
      </c>
      <c r="C2373" s="8" t="s">
        <v>31650</v>
      </c>
      <c r="D2373" s="9" t="s">
        <v>34559</v>
      </c>
      <c r="E2373" s="8" t="s">
        <v>31679</v>
      </c>
    </row>
    <row r="2374">
      <c r="A2374" s="8" t="s">
        <v>29300</v>
      </c>
      <c r="B2374" s="8" t="s">
        <v>34560</v>
      </c>
      <c r="C2374" s="8" t="s">
        <v>31652</v>
      </c>
      <c r="D2374" s="9" t="s">
        <v>34561</v>
      </c>
      <c r="E2374" s="8" t="s">
        <v>31679</v>
      </c>
    </row>
    <row r="2375">
      <c r="A2375" s="8" t="s">
        <v>29300</v>
      </c>
      <c r="B2375" s="8" t="s">
        <v>34562</v>
      </c>
      <c r="C2375" s="8" t="s">
        <v>31655</v>
      </c>
      <c r="D2375" s="9" t="s">
        <v>34563</v>
      </c>
      <c r="E2375" s="8" t="s">
        <v>31679</v>
      </c>
    </row>
    <row r="2376">
      <c r="A2376" s="8" t="s">
        <v>29300</v>
      </c>
      <c r="B2376" s="8" t="s">
        <v>34564</v>
      </c>
      <c r="C2376" s="8" t="s">
        <v>31657</v>
      </c>
      <c r="D2376" s="9" t="s">
        <v>34565</v>
      </c>
      <c r="E2376" s="8" t="s">
        <v>31679</v>
      </c>
    </row>
    <row r="2377">
      <c r="A2377" s="8" t="s">
        <v>29300</v>
      </c>
      <c r="B2377" s="8" t="s">
        <v>34566</v>
      </c>
      <c r="C2377" s="8" t="s">
        <v>34567</v>
      </c>
      <c r="D2377" s="9" t="s">
        <v>34568</v>
      </c>
      <c r="E2377" s="8" t="s">
        <v>31679</v>
      </c>
    </row>
    <row r="2378">
      <c r="A2378" s="8" t="s">
        <v>29300</v>
      </c>
      <c r="B2378" s="8" t="s">
        <v>34569</v>
      </c>
      <c r="C2378" s="8" t="s">
        <v>34570</v>
      </c>
      <c r="D2378" s="9" t="s">
        <v>34568</v>
      </c>
      <c r="E2378" s="8" t="s">
        <v>31679</v>
      </c>
    </row>
    <row r="2379">
      <c r="A2379" s="8" t="s">
        <v>29300</v>
      </c>
      <c r="B2379" s="8" t="s">
        <v>34571</v>
      </c>
      <c r="C2379" s="8" t="s">
        <v>34572</v>
      </c>
      <c r="D2379" s="9" t="s">
        <v>34568</v>
      </c>
      <c r="E2379" s="8" t="s">
        <v>31679</v>
      </c>
    </row>
    <row r="2380">
      <c r="A2380" s="8" t="s">
        <v>29300</v>
      </c>
      <c r="B2380" s="8" t="s">
        <v>34573</v>
      </c>
      <c r="C2380" s="8" t="s">
        <v>34574</v>
      </c>
      <c r="D2380" s="9" t="s">
        <v>34568</v>
      </c>
      <c r="E2380" s="8" t="s">
        <v>31679</v>
      </c>
    </row>
    <row r="2381">
      <c r="A2381" s="8" t="s">
        <v>29300</v>
      </c>
      <c r="B2381" s="8" t="s">
        <v>34575</v>
      </c>
      <c r="C2381" s="8" t="s">
        <v>34576</v>
      </c>
      <c r="D2381" s="9" t="s">
        <v>34568</v>
      </c>
      <c r="E2381" s="8" t="s">
        <v>31679</v>
      </c>
    </row>
    <row r="2382">
      <c r="A2382" s="8" t="s">
        <v>29300</v>
      </c>
      <c r="B2382" s="8" t="s">
        <v>34577</v>
      </c>
      <c r="C2382" s="8" t="s">
        <v>34578</v>
      </c>
      <c r="D2382" s="9" t="s">
        <v>34568</v>
      </c>
      <c r="E2382" s="8" t="s">
        <v>31679</v>
      </c>
    </row>
    <row r="2383">
      <c r="A2383" s="8" t="s">
        <v>29300</v>
      </c>
      <c r="B2383" s="8" t="s">
        <v>34579</v>
      </c>
      <c r="C2383" s="8" t="s">
        <v>34580</v>
      </c>
      <c r="D2383" s="9" t="s">
        <v>34568</v>
      </c>
      <c r="E2383" s="8" t="s">
        <v>31679</v>
      </c>
    </row>
    <row r="2384">
      <c r="A2384" s="8" t="s">
        <v>29300</v>
      </c>
      <c r="B2384" s="8" t="s">
        <v>34581</v>
      </c>
      <c r="C2384" s="8" t="s">
        <v>34582</v>
      </c>
      <c r="D2384" s="9" t="s">
        <v>34583</v>
      </c>
      <c r="E2384" s="8" t="s">
        <v>31679</v>
      </c>
    </row>
    <row r="2385">
      <c r="A2385" s="8" t="s">
        <v>29300</v>
      </c>
      <c r="B2385" s="8" t="s">
        <v>34584</v>
      </c>
      <c r="C2385" s="8" t="s">
        <v>34585</v>
      </c>
      <c r="D2385" s="9" t="s">
        <v>34583</v>
      </c>
      <c r="E2385" s="8" t="s">
        <v>31679</v>
      </c>
    </row>
    <row r="2386">
      <c r="A2386" s="8" t="s">
        <v>29300</v>
      </c>
      <c r="B2386" s="8" t="s">
        <v>34586</v>
      </c>
      <c r="C2386" s="8" t="s">
        <v>34587</v>
      </c>
      <c r="D2386" s="9" t="s">
        <v>34583</v>
      </c>
      <c r="E2386" s="8" t="s">
        <v>31679</v>
      </c>
    </row>
    <row r="2387">
      <c r="A2387" s="8" t="s">
        <v>29300</v>
      </c>
      <c r="B2387" s="8" t="s">
        <v>34588</v>
      </c>
      <c r="C2387" s="8" t="s">
        <v>34589</v>
      </c>
      <c r="D2387" s="9" t="s">
        <v>34590</v>
      </c>
      <c r="E2387" s="8" t="s">
        <v>31679</v>
      </c>
    </row>
    <row r="2388">
      <c r="A2388" s="8" t="s">
        <v>29300</v>
      </c>
      <c r="B2388" s="8" t="s">
        <v>34591</v>
      </c>
      <c r="C2388" s="8" t="s">
        <v>34592</v>
      </c>
      <c r="D2388" s="9" t="s">
        <v>34590</v>
      </c>
      <c r="E2388" s="8" t="s">
        <v>31679</v>
      </c>
    </row>
    <row r="2389">
      <c r="A2389" s="8" t="s">
        <v>29300</v>
      </c>
      <c r="B2389" s="8" t="s">
        <v>34593</v>
      </c>
      <c r="C2389" s="8" t="s">
        <v>34594</v>
      </c>
      <c r="D2389" s="9" t="s">
        <v>34595</v>
      </c>
      <c r="E2389" s="8" t="s">
        <v>31679</v>
      </c>
    </row>
    <row r="2390">
      <c r="A2390" s="8" t="s">
        <v>29300</v>
      </c>
      <c r="B2390" s="8" t="s">
        <v>34596</v>
      </c>
      <c r="C2390" s="8" t="s">
        <v>34597</v>
      </c>
      <c r="D2390" s="9" t="s">
        <v>34595</v>
      </c>
      <c r="E2390" s="8" t="s">
        <v>31679</v>
      </c>
    </row>
    <row r="2391">
      <c r="A2391" s="8" t="s">
        <v>29300</v>
      </c>
      <c r="B2391" s="8" t="s">
        <v>34598</v>
      </c>
      <c r="C2391" s="8" t="s">
        <v>34599</v>
      </c>
      <c r="D2391" s="9" t="s">
        <v>34595</v>
      </c>
      <c r="E2391" s="8" t="s">
        <v>31679</v>
      </c>
    </row>
    <row r="2392">
      <c r="A2392" s="8" t="s">
        <v>29300</v>
      </c>
      <c r="B2392" s="8" t="s">
        <v>34600</v>
      </c>
      <c r="C2392" s="8" t="s">
        <v>34601</v>
      </c>
      <c r="D2392" s="9" t="s">
        <v>34595</v>
      </c>
      <c r="E2392" s="8" t="s">
        <v>31679</v>
      </c>
    </row>
    <row r="2393">
      <c r="A2393" s="8" t="s">
        <v>29300</v>
      </c>
      <c r="B2393" s="8" t="s">
        <v>34602</v>
      </c>
      <c r="C2393" s="8" t="s">
        <v>34603</v>
      </c>
      <c r="D2393" s="9" t="s">
        <v>34595</v>
      </c>
      <c r="E2393" s="8" t="s">
        <v>31679</v>
      </c>
    </row>
    <row r="2394">
      <c r="A2394" s="8" t="s">
        <v>29300</v>
      </c>
      <c r="B2394" s="8" t="s">
        <v>34604</v>
      </c>
      <c r="C2394" s="8" t="s">
        <v>34605</v>
      </c>
      <c r="D2394" s="9" t="s">
        <v>34595</v>
      </c>
      <c r="E2394" s="8" t="s">
        <v>31679</v>
      </c>
    </row>
    <row r="2395">
      <c r="A2395" s="8" t="s">
        <v>29300</v>
      </c>
      <c r="B2395" s="8" t="s">
        <v>34606</v>
      </c>
      <c r="C2395" s="8" t="s">
        <v>34607</v>
      </c>
      <c r="D2395" s="9" t="s">
        <v>34608</v>
      </c>
      <c r="E2395" s="8" t="s">
        <v>31679</v>
      </c>
    </row>
    <row r="2396">
      <c r="A2396" s="8" t="s">
        <v>29300</v>
      </c>
      <c r="B2396" s="8" t="s">
        <v>34609</v>
      </c>
      <c r="C2396" s="8" t="s">
        <v>34610</v>
      </c>
      <c r="D2396" s="9" t="s">
        <v>34608</v>
      </c>
      <c r="E2396" s="8" t="s">
        <v>31679</v>
      </c>
    </row>
    <row r="2397">
      <c r="A2397" s="8" t="s">
        <v>29300</v>
      </c>
      <c r="B2397" s="8" t="s">
        <v>34611</v>
      </c>
      <c r="C2397" s="8" t="s">
        <v>34612</v>
      </c>
      <c r="D2397" s="9" t="s">
        <v>34608</v>
      </c>
      <c r="E2397" s="8" t="s">
        <v>31679</v>
      </c>
    </row>
    <row r="2398">
      <c r="A2398" s="8" t="s">
        <v>29300</v>
      </c>
      <c r="B2398" s="8" t="s">
        <v>34613</v>
      </c>
      <c r="C2398" s="8" t="s">
        <v>34614</v>
      </c>
      <c r="D2398" s="9" t="s">
        <v>34608</v>
      </c>
      <c r="E2398" s="8" t="s">
        <v>31679</v>
      </c>
    </row>
    <row r="2399">
      <c r="A2399" s="8" t="s">
        <v>29300</v>
      </c>
      <c r="B2399" s="8" t="s">
        <v>34615</v>
      </c>
      <c r="C2399" s="8" t="s">
        <v>34616</v>
      </c>
      <c r="D2399" s="9" t="s">
        <v>34608</v>
      </c>
      <c r="E2399" s="8" t="s">
        <v>31679</v>
      </c>
    </row>
    <row r="2400">
      <c r="A2400" s="8" t="s">
        <v>29300</v>
      </c>
      <c r="B2400" s="8" t="s">
        <v>34617</v>
      </c>
      <c r="C2400" s="8" t="s">
        <v>34618</v>
      </c>
      <c r="D2400" s="9" t="s">
        <v>34608</v>
      </c>
      <c r="E2400" s="8" t="s">
        <v>31679</v>
      </c>
    </row>
    <row r="2401">
      <c r="A2401" s="8" t="s">
        <v>29300</v>
      </c>
      <c r="B2401" s="8" t="s">
        <v>34619</v>
      </c>
      <c r="C2401" s="8" t="s">
        <v>34620</v>
      </c>
      <c r="D2401" s="9" t="s">
        <v>34608</v>
      </c>
      <c r="E2401" s="8" t="s">
        <v>31679</v>
      </c>
    </row>
    <row r="2402">
      <c r="A2402" s="8" t="s">
        <v>29300</v>
      </c>
      <c r="B2402" s="8" t="s">
        <v>34621</v>
      </c>
      <c r="C2402" s="8" t="s">
        <v>29341</v>
      </c>
      <c r="D2402" s="9" t="s">
        <v>34622</v>
      </c>
      <c r="E2402" s="8" t="s">
        <v>31679</v>
      </c>
    </row>
    <row r="2403">
      <c r="A2403" s="8" t="s">
        <v>29300</v>
      </c>
      <c r="B2403" s="8" t="s">
        <v>34623</v>
      </c>
      <c r="C2403" s="8" t="s">
        <v>29343</v>
      </c>
      <c r="D2403" s="9" t="s">
        <v>34624</v>
      </c>
      <c r="E2403" s="8" t="s">
        <v>31679</v>
      </c>
    </row>
    <row r="2404">
      <c r="A2404" s="8" t="s">
        <v>29300</v>
      </c>
      <c r="B2404" s="8" t="s">
        <v>34625</v>
      </c>
      <c r="C2404" s="8" t="s">
        <v>29345</v>
      </c>
      <c r="D2404" s="9" t="s">
        <v>34626</v>
      </c>
      <c r="E2404" s="8" t="s">
        <v>31679</v>
      </c>
    </row>
    <row r="2405" hidden="1">
      <c r="A2405" s="8" t="s">
        <v>34627</v>
      </c>
      <c r="B2405" s="8" t="s">
        <v>34628</v>
      </c>
      <c r="C2405" s="8" t="s">
        <v>34629</v>
      </c>
      <c r="E2405" s="8" t="s">
        <v>34630</v>
      </c>
    </row>
    <row r="2406" hidden="1">
      <c r="A2406" s="8" t="s">
        <v>34627</v>
      </c>
      <c r="B2406" s="8" t="s">
        <v>5</v>
      </c>
      <c r="C2406" s="8" t="s">
        <v>34631</v>
      </c>
      <c r="E2406" s="8" t="s">
        <v>34630</v>
      </c>
    </row>
    <row r="2407" hidden="1">
      <c r="A2407" s="8" t="s">
        <v>34627</v>
      </c>
      <c r="B2407" s="8" t="s">
        <v>27</v>
      </c>
      <c r="C2407" s="8" t="s">
        <v>34632</v>
      </c>
      <c r="E2407" s="8" t="s">
        <v>34630</v>
      </c>
    </row>
    <row r="2408" hidden="1">
      <c r="A2408" s="8" t="s">
        <v>34627</v>
      </c>
      <c r="B2408" s="8" t="s">
        <v>35</v>
      </c>
      <c r="C2408" s="8" t="s">
        <v>34633</v>
      </c>
      <c r="E2408" s="8" t="s">
        <v>34630</v>
      </c>
    </row>
    <row r="2409" hidden="1">
      <c r="A2409" s="8" t="s">
        <v>34627</v>
      </c>
      <c r="B2409" s="8" t="s">
        <v>37</v>
      </c>
      <c r="C2409" s="8" t="s">
        <v>34634</v>
      </c>
      <c r="E2409" s="8" t="s">
        <v>34630</v>
      </c>
    </row>
    <row r="2410" hidden="1">
      <c r="A2410" s="8" t="s">
        <v>34627</v>
      </c>
      <c r="B2410" s="8" t="s">
        <v>39</v>
      </c>
      <c r="C2410" s="8" t="s">
        <v>34635</v>
      </c>
      <c r="E2410" s="8" t="s">
        <v>34630</v>
      </c>
    </row>
    <row r="2411" hidden="1">
      <c r="A2411" s="8" t="s">
        <v>34627</v>
      </c>
      <c r="B2411" s="8" t="s">
        <v>41</v>
      </c>
      <c r="C2411" s="8" t="s">
        <v>34636</v>
      </c>
      <c r="E2411" s="8" t="s">
        <v>34630</v>
      </c>
    </row>
    <row r="2412" hidden="1">
      <c r="A2412" s="8" t="s">
        <v>34627</v>
      </c>
      <c r="B2412" s="8" t="s">
        <v>43</v>
      </c>
      <c r="C2412" s="8" t="s">
        <v>34637</v>
      </c>
      <c r="E2412" s="8" t="s">
        <v>34630</v>
      </c>
    </row>
    <row r="2413" hidden="1">
      <c r="A2413" s="8" t="s">
        <v>34627</v>
      </c>
      <c r="B2413" s="8" t="s">
        <v>45</v>
      </c>
      <c r="C2413" s="8" t="s">
        <v>34637</v>
      </c>
      <c r="E2413" s="8" t="s">
        <v>34630</v>
      </c>
    </row>
    <row r="2414" hidden="1">
      <c r="A2414" s="8" t="s">
        <v>34627</v>
      </c>
      <c r="B2414" s="8" t="s">
        <v>47</v>
      </c>
      <c r="C2414" s="8" t="s">
        <v>34638</v>
      </c>
      <c r="E2414" s="8" t="s">
        <v>34630</v>
      </c>
    </row>
    <row r="2415" hidden="1">
      <c r="A2415" s="8" t="s">
        <v>34627</v>
      </c>
      <c r="B2415" s="8" t="s">
        <v>29344</v>
      </c>
      <c r="C2415" s="8" t="s">
        <v>29345</v>
      </c>
      <c r="D2415" s="9"/>
      <c r="E2415" s="8" t="s">
        <v>34630</v>
      </c>
    </row>
    <row r="2416" hidden="1">
      <c r="A2416" s="8" t="s">
        <v>34627</v>
      </c>
      <c r="B2416" s="8" t="s">
        <v>29346</v>
      </c>
      <c r="C2416" s="8" t="s">
        <v>34639</v>
      </c>
      <c r="D2416" s="8" t="s">
        <v>34628</v>
      </c>
      <c r="E2416" s="8" t="s">
        <v>34640</v>
      </c>
    </row>
    <row r="2417" hidden="1">
      <c r="A2417" s="8" t="s">
        <v>34627</v>
      </c>
      <c r="B2417" s="8" t="s">
        <v>29350</v>
      </c>
      <c r="C2417" s="8" t="s">
        <v>34641</v>
      </c>
      <c r="D2417" s="8" t="s">
        <v>34628</v>
      </c>
      <c r="E2417" s="8" t="s">
        <v>34640</v>
      </c>
    </row>
    <row r="2418" hidden="1">
      <c r="A2418" s="8" t="s">
        <v>34627</v>
      </c>
      <c r="B2418" s="8" t="s">
        <v>29352</v>
      </c>
      <c r="C2418" s="8" t="s">
        <v>34642</v>
      </c>
      <c r="D2418" s="8" t="s">
        <v>34628</v>
      </c>
      <c r="E2418" s="8" t="s">
        <v>34640</v>
      </c>
    </row>
    <row r="2419" hidden="1">
      <c r="A2419" s="8" t="s">
        <v>34627</v>
      </c>
      <c r="B2419" s="8" t="s">
        <v>9</v>
      </c>
      <c r="C2419" s="8" t="s">
        <v>34643</v>
      </c>
      <c r="D2419" s="8" t="s">
        <v>5</v>
      </c>
      <c r="E2419" s="8" t="s">
        <v>34640</v>
      </c>
    </row>
    <row r="2420" hidden="1">
      <c r="A2420" s="8" t="s">
        <v>34627</v>
      </c>
      <c r="B2420" s="8" t="s">
        <v>11</v>
      </c>
      <c r="C2420" s="8" t="s">
        <v>34644</v>
      </c>
      <c r="D2420" s="8" t="s">
        <v>5</v>
      </c>
      <c r="E2420" s="8" t="s">
        <v>34640</v>
      </c>
    </row>
    <row r="2421" hidden="1">
      <c r="A2421" s="8" t="s">
        <v>34627</v>
      </c>
      <c r="B2421" s="8" t="s">
        <v>13</v>
      </c>
      <c r="C2421" s="8" t="s">
        <v>34645</v>
      </c>
      <c r="D2421" s="8" t="s">
        <v>5</v>
      </c>
      <c r="E2421" s="8" t="s">
        <v>34640</v>
      </c>
    </row>
    <row r="2422" hidden="1">
      <c r="A2422" s="8" t="s">
        <v>34627</v>
      </c>
      <c r="B2422" s="8" t="s">
        <v>15</v>
      </c>
      <c r="C2422" s="8" t="s">
        <v>34646</v>
      </c>
      <c r="D2422" s="8" t="s">
        <v>5</v>
      </c>
      <c r="E2422" s="8" t="s">
        <v>34640</v>
      </c>
    </row>
    <row r="2423" hidden="1">
      <c r="A2423" s="8" t="s">
        <v>34627</v>
      </c>
      <c r="B2423" s="8" t="s">
        <v>29</v>
      </c>
      <c r="C2423" s="8" t="s">
        <v>34647</v>
      </c>
      <c r="D2423" s="8" t="s">
        <v>27</v>
      </c>
      <c r="E2423" s="8" t="s">
        <v>34640</v>
      </c>
    </row>
    <row r="2424" hidden="1">
      <c r="A2424" s="8" t="s">
        <v>34627</v>
      </c>
      <c r="B2424" s="8" t="s">
        <v>31</v>
      </c>
      <c r="C2424" s="8" t="s">
        <v>34648</v>
      </c>
      <c r="D2424" s="8" t="s">
        <v>27</v>
      </c>
      <c r="E2424" s="8" t="s">
        <v>34640</v>
      </c>
    </row>
    <row r="2425" hidden="1">
      <c r="A2425" s="8" t="s">
        <v>34627</v>
      </c>
      <c r="B2425" s="8" t="s">
        <v>33</v>
      </c>
      <c r="C2425" s="8" t="s">
        <v>34649</v>
      </c>
      <c r="D2425" s="8" t="s">
        <v>27</v>
      </c>
      <c r="E2425" s="8" t="s">
        <v>34640</v>
      </c>
    </row>
    <row r="2426" hidden="1">
      <c r="A2426" s="8" t="s">
        <v>34627</v>
      </c>
      <c r="B2426" s="8" t="s">
        <v>29379</v>
      </c>
      <c r="C2426" s="8" t="s">
        <v>34650</v>
      </c>
      <c r="D2426" s="8" t="s">
        <v>27</v>
      </c>
      <c r="E2426" s="8" t="s">
        <v>34640</v>
      </c>
    </row>
    <row r="2427" hidden="1">
      <c r="A2427" s="8" t="s">
        <v>34627</v>
      </c>
      <c r="B2427" s="8" t="s">
        <v>29381</v>
      </c>
      <c r="C2427" s="8" t="s">
        <v>34651</v>
      </c>
      <c r="D2427" s="8" t="s">
        <v>27</v>
      </c>
      <c r="E2427" s="8" t="s">
        <v>34640</v>
      </c>
    </row>
    <row r="2428" hidden="1">
      <c r="A2428" s="8" t="s">
        <v>34627</v>
      </c>
      <c r="B2428" s="8" t="s">
        <v>29383</v>
      </c>
      <c r="C2428" s="8" t="s">
        <v>34652</v>
      </c>
      <c r="D2428" s="8" t="s">
        <v>27</v>
      </c>
      <c r="E2428" s="8" t="s">
        <v>34640</v>
      </c>
    </row>
    <row r="2429" hidden="1">
      <c r="A2429" s="8" t="s">
        <v>34627</v>
      </c>
      <c r="B2429" s="8" t="s">
        <v>29385</v>
      </c>
      <c r="C2429" s="8" t="s">
        <v>34653</v>
      </c>
      <c r="D2429" s="8" t="s">
        <v>27</v>
      </c>
      <c r="E2429" s="8" t="s">
        <v>34640</v>
      </c>
    </row>
    <row r="2430" hidden="1">
      <c r="A2430" s="8" t="s">
        <v>34627</v>
      </c>
      <c r="B2430" s="8" t="s">
        <v>29387</v>
      </c>
      <c r="C2430" s="8" t="s">
        <v>34654</v>
      </c>
      <c r="D2430" s="8" t="s">
        <v>27</v>
      </c>
      <c r="E2430" s="8" t="s">
        <v>34640</v>
      </c>
    </row>
    <row r="2431" hidden="1">
      <c r="A2431" s="8" t="s">
        <v>34627</v>
      </c>
      <c r="B2431" s="8" t="s">
        <v>29393</v>
      </c>
      <c r="C2431" s="8" t="s">
        <v>34655</v>
      </c>
      <c r="D2431" s="8" t="s">
        <v>35</v>
      </c>
      <c r="E2431" s="8" t="s">
        <v>34640</v>
      </c>
    </row>
    <row r="2432" hidden="1">
      <c r="A2432" s="8" t="s">
        <v>34627</v>
      </c>
      <c r="B2432" s="8" t="s">
        <v>29395</v>
      </c>
      <c r="C2432" s="8" t="s">
        <v>34656</v>
      </c>
      <c r="D2432" s="8" t="s">
        <v>35</v>
      </c>
      <c r="E2432" s="8" t="s">
        <v>34640</v>
      </c>
    </row>
    <row r="2433" hidden="1">
      <c r="A2433" s="8" t="s">
        <v>34627</v>
      </c>
      <c r="B2433" s="8" t="s">
        <v>29397</v>
      </c>
      <c r="C2433" s="8" t="s">
        <v>34657</v>
      </c>
      <c r="D2433" s="8" t="s">
        <v>35</v>
      </c>
      <c r="E2433" s="8" t="s">
        <v>34640</v>
      </c>
    </row>
    <row r="2434" hidden="1">
      <c r="A2434" s="8" t="s">
        <v>34627</v>
      </c>
      <c r="B2434" s="8" t="s">
        <v>29399</v>
      </c>
      <c r="C2434" s="8" t="s">
        <v>34658</v>
      </c>
      <c r="D2434" s="8" t="s">
        <v>35</v>
      </c>
      <c r="E2434" s="8" t="s">
        <v>34640</v>
      </c>
    </row>
    <row r="2435" hidden="1">
      <c r="A2435" s="8" t="s">
        <v>34627</v>
      </c>
      <c r="B2435" s="8" t="s">
        <v>34659</v>
      </c>
      <c r="C2435" s="8" t="s">
        <v>34660</v>
      </c>
      <c r="D2435" s="8" t="s">
        <v>35</v>
      </c>
      <c r="E2435" s="8" t="s">
        <v>34640</v>
      </c>
    </row>
    <row r="2436" hidden="1">
      <c r="A2436" s="8" t="s">
        <v>34627</v>
      </c>
      <c r="B2436" s="8" t="s">
        <v>29401</v>
      </c>
      <c r="C2436" s="8" t="s">
        <v>34661</v>
      </c>
      <c r="D2436" s="8" t="s">
        <v>35</v>
      </c>
      <c r="E2436" s="8" t="s">
        <v>34640</v>
      </c>
    </row>
    <row r="2437" hidden="1">
      <c r="A2437" s="8" t="s">
        <v>34627</v>
      </c>
      <c r="B2437" s="8" t="s">
        <v>29407</v>
      </c>
      <c r="C2437" s="8" t="s">
        <v>34662</v>
      </c>
      <c r="D2437" s="8" t="s">
        <v>35</v>
      </c>
      <c r="E2437" s="8" t="s">
        <v>34640</v>
      </c>
    </row>
    <row r="2438" hidden="1">
      <c r="A2438" s="8" t="s">
        <v>34627</v>
      </c>
      <c r="B2438" s="8" t="s">
        <v>29411</v>
      </c>
      <c r="C2438" s="8" t="s">
        <v>34663</v>
      </c>
      <c r="D2438" s="8" t="s">
        <v>35</v>
      </c>
      <c r="E2438" s="8" t="s">
        <v>34640</v>
      </c>
    </row>
    <row r="2439" hidden="1">
      <c r="A2439" s="8" t="s">
        <v>34627</v>
      </c>
      <c r="B2439" s="8" t="s">
        <v>29413</v>
      </c>
      <c r="C2439" s="8" t="s">
        <v>34664</v>
      </c>
      <c r="D2439" s="8" t="s">
        <v>37</v>
      </c>
      <c r="E2439" s="8" t="s">
        <v>34640</v>
      </c>
    </row>
    <row r="2440" hidden="1">
      <c r="A2440" s="8" t="s">
        <v>34627</v>
      </c>
      <c r="B2440" s="8" t="s">
        <v>29416</v>
      </c>
      <c r="C2440" s="8" t="s">
        <v>34665</v>
      </c>
      <c r="D2440" s="8" t="s">
        <v>37</v>
      </c>
      <c r="E2440" s="8" t="s">
        <v>34640</v>
      </c>
    </row>
    <row r="2441" hidden="1">
      <c r="A2441" s="8" t="s">
        <v>34627</v>
      </c>
      <c r="B2441" s="8" t="s">
        <v>29432</v>
      </c>
      <c r="C2441" s="8" t="s">
        <v>34666</v>
      </c>
      <c r="D2441" s="8" t="s">
        <v>39</v>
      </c>
      <c r="E2441" s="8" t="s">
        <v>34640</v>
      </c>
    </row>
    <row r="2442" hidden="1">
      <c r="A2442" s="8" t="s">
        <v>34627</v>
      </c>
      <c r="B2442" s="8" t="s">
        <v>29434</v>
      </c>
      <c r="C2442" s="8" t="s">
        <v>34667</v>
      </c>
      <c r="D2442" s="8" t="s">
        <v>39</v>
      </c>
      <c r="E2442" s="8" t="s">
        <v>34640</v>
      </c>
    </row>
    <row r="2443" hidden="1">
      <c r="A2443" s="8" t="s">
        <v>34627</v>
      </c>
      <c r="B2443" s="8" t="s">
        <v>29450</v>
      </c>
      <c r="C2443" s="8" t="s">
        <v>34668</v>
      </c>
      <c r="D2443" s="8" t="s">
        <v>41</v>
      </c>
      <c r="E2443" s="8" t="s">
        <v>34640</v>
      </c>
    </row>
    <row r="2444" hidden="1">
      <c r="A2444" s="8" t="s">
        <v>34627</v>
      </c>
      <c r="B2444" s="8" t="s">
        <v>29452</v>
      </c>
      <c r="C2444" s="8" t="s">
        <v>34669</v>
      </c>
      <c r="D2444" s="8" t="s">
        <v>41</v>
      </c>
      <c r="E2444" s="8" t="s">
        <v>34640</v>
      </c>
    </row>
    <row r="2445" hidden="1">
      <c r="A2445" s="8" t="s">
        <v>34627</v>
      </c>
      <c r="B2445" s="8" t="s">
        <v>29454</v>
      </c>
      <c r="C2445" s="8" t="s">
        <v>34670</v>
      </c>
      <c r="D2445" s="8" t="s">
        <v>41</v>
      </c>
      <c r="E2445" s="8" t="s">
        <v>34640</v>
      </c>
    </row>
    <row r="2446" hidden="1">
      <c r="A2446" s="8" t="s">
        <v>34627</v>
      </c>
      <c r="B2446" s="8" t="s">
        <v>29456</v>
      </c>
      <c r="C2446" s="8" t="s">
        <v>34671</v>
      </c>
      <c r="D2446" s="8" t="s">
        <v>41</v>
      </c>
      <c r="E2446" s="8" t="s">
        <v>34640</v>
      </c>
    </row>
    <row r="2447" hidden="1">
      <c r="A2447" s="8" t="s">
        <v>34627</v>
      </c>
      <c r="B2447" s="8" t="s">
        <v>29470</v>
      </c>
      <c r="C2447" s="8" t="s">
        <v>34672</v>
      </c>
      <c r="D2447" s="8" t="s">
        <v>43</v>
      </c>
      <c r="E2447" s="8" t="s">
        <v>34640</v>
      </c>
    </row>
    <row r="2448" hidden="1">
      <c r="A2448" s="8" t="s">
        <v>34627</v>
      </c>
      <c r="B2448" s="8" t="s">
        <v>29472</v>
      </c>
      <c r="C2448" s="8" t="s">
        <v>34673</v>
      </c>
      <c r="D2448" s="8" t="s">
        <v>43</v>
      </c>
      <c r="E2448" s="8" t="s">
        <v>34640</v>
      </c>
    </row>
    <row r="2449" hidden="1">
      <c r="A2449" s="8" t="s">
        <v>34627</v>
      </c>
      <c r="B2449" s="8" t="s">
        <v>29474</v>
      </c>
      <c r="C2449" s="8" t="s">
        <v>34674</v>
      </c>
      <c r="D2449" s="8" t="s">
        <v>43</v>
      </c>
      <c r="E2449" s="8" t="s">
        <v>34640</v>
      </c>
    </row>
    <row r="2450" hidden="1">
      <c r="A2450" s="8" t="s">
        <v>34627</v>
      </c>
      <c r="B2450" s="8" t="s">
        <v>29476</v>
      </c>
      <c r="C2450" s="8" t="s">
        <v>34675</v>
      </c>
      <c r="D2450" s="8" t="s">
        <v>43</v>
      </c>
      <c r="E2450" s="8" t="s">
        <v>34640</v>
      </c>
    </row>
    <row r="2451" hidden="1">
      <c r="A2451" s="8" t="s">
        <v>34627</v>
      </c>
      <c r="B2451" s="8" t="s">
        <v>29478</v>
      </c>
      <c r="C2451" s="8" t="s">
        <v>34676</v>
      </c>
      <c r="D2451" s="8" t="s">
        <v>43</v>
      </c>
      <c r="E2451" s="8" t="s">
        <v>34640</v>
      </c>
    </row>
    <row r="2452" hidden="1">
      <c r="A2452" s="8" t="s">
        <v>34627</v>
      </c>
      <c r="B2452" s="8" t="s">
        <v>34677</v>
      </c>
      <c r="C2452" s="8" t="s">
        <v>34678</v>
      </c>
      <c r="D2452" s="8" t="s">
        <v>43</v>
      </c>
      <c r="E2452" s="8" t="s">
        <v>34640</v>
      </c>
    </row>
    <row r="2453" hidden="1">
      <c r="A2453" s="8" t="s">
        <v>34627</v>
      </c>
      <c r="B2453" s="8" t="s">
        <v>29480</v>
      </c>
      <c r="C2453" s="8" t="s">
        <v>34679</v>
      </c>
      <c r="D2453" s="8" t="s">
        <v>43</v>
      </c>
      <c r="E2453" s="8" t="s">
        <v>34640</v>
      </c>
    </row>
    <row r="2454" hidden="1">
      <c r="A2454" s="8" t="s">
        <v>34627</v>
      </c>
      <c r="B2454" s="8" t="s">
        <v>29483</v>
      </c>
      <c r="C2454" s="8" t="s">
        <v>34680</v>
      </c>
      <c r="D2454" s="8" t="s">
        <v>43</v>
      </c>
      <c r="E2454" s="8" t="s">
        <v>34640</v>
      </c>
    </row>
    <row r="2455" hidden="1">
      <c r="A2455" s="8" t="s">
        <v>34627</v>
      </c>
      <c r="B2455" s="8" t="s">
        <v>29485</v>
      </c>
      <c r="C2455" s="8" t="s">
        <v>34681</v>
      </c>
      <c r="D2455" s="8" t="s">
        <v>43</v>
      </c>
      <c r="E2455" s="8" t="s">
        <v>34640</v>
      </c>
    </row>
    <row r="2456" hidden="1">
      <c r="A2456" s="8" t="s">
        <v>34627</v>
      </c>
      <c r="B2456" s="8" t="s">
        <v>29489</v>
      </c>
      <c r="C2456" s="8" t="s">
        <v>34682</v>
      </c>
      <c r="D2456" s="8" t="s">
        <v>45</v>
      </c>
      <c r="E2456" s="8" t="s">
        <v>34640</v>
      </c>
    </row>
    <row r="2457" hidden="1">
      <c r="A2457" s="8" t="s">
        <v>34627</v>
      </c>
      <c r="B2457" s="8" t="s">
        <v>29491</v>
      </c>
      <c r="C2457" s="8" t="s">
        <v>34683</v>
      </c>
      <c r="D2457" s="8" t="s">
        <v>45</v>
      </c>
      <c r="E2457" s="8" t="s">
        <v>34640</v>
      </c>
    </row>
    <row r="2458" hidden="1">
      <c r="A2458" s="8" t="s">
        <v>34627</v>
      </c>
      <c r="B2458" s="8" t="s">
        <v>34684</v>
      </c>
      <c r="C2458" s="8" t="s">
        <v>34685</v>
      </c>
      <c r="D2458" s="8" t="s">
        <v>45</v>
      </c>
      <c r="E2458" s="8" t="s">
        <v>34640</v>
      </c>
    </row>
    <row r="2459" hidden="1">
      <c r="A2459" s="8" t="s">
        <v>34627</v>
      </c>
      <c r="B2459" s="8" t="s">
        <v>29493</v>
      </c>
      <c r="C2459" s="8" t="s">
        <v>34686</v>
      </c>
      <c r="D2459" s="8" t="s">
        <v>45</v>
      </c>
      <c r="E2459" s="8" t="s">
        <v>34640</v>
      </c>
    </row>
    <row r="2460" hidden="1">
      <c r="A2460" s="8" t="s">
        <v>34627</v>
      </c>
      <c r="B2460" s="8" t="s">
        <v>29497</v>
      </c>
      <c r="C2460" s="8" t="s">
        <v>34687</v>
      </c>
      <c r="D2460" s="8" t="s">
        <v>45</v>
      </c>
      <c r="E2460" s="8" t="s">
        <v>34640</v>
      </c>
    </row>
    <row r="2461" hidden="1">
      <c r="A2461" s="8" t="s">
        <v>34627</v>
      </c>
      <c r="B2461" s="8" t="s">
        <v>29500</v>
      </c>
      <c r="C2461" s="8" t="s">
        <v>34688</v>
      </c>
      <c r="D2461" s="8" t="s">
        <v>45</v>
      </c>
      <c r="E2461" s="8" t="s">
        <v>34640</v>
      </c>
    </row>
    <row r="2462" hidden="1">
      <c r="A2462" s="8" t="s">
        <v>34627</v>
      </c>
      <c r="B2462" s="8" t="s">
        <v>29507</v>
      </c>
      <c r="C2462" s="8" t="s">
        <v>34689</v>
      </c>
      <c r="D2462" s="8" t="s">
        <v>47</v>
      </c>
      <c r="E2462" s="8" t="s">
        <v>34640</v>
      </c>
    </row>
    <row r="2463" hidden="1">
      <c r="A2463" s="8" t="s">
        <v>34627</v>
      </c>
      <c r="B2463" s="8" t="s">
        <v>29516</v>
      </c>
      <c r="C2463" s="8" t="s">
        <v>34690</v>
      </c>
      <c r="D2463" s="8" t="s">
        <v>47</v>
      </c>
      <c r="E2463" s="8" t="s">
        <v>34640</v>
      </c>
    </row>
    <row r="2464" hidden="1">
      <c r="A2464" s="8" t="s">
        <v>34627</v>
      </c>
      <c r="B2464" s="8" t="s">
        <v>29522</v>
      </c>
      <c r="C2464" s="8" t="s">
        <v>34691</v>
      </c>
      <c r="D2464" s="8" t="s">
        <v>47</v>
      </c>
      <c r="E2464" s="8" t="s">
        <v>34640</v>
      </c>
    </row>
    <row r="2465" hidden="1">
      <c r="A2465" s="8" t="s">
        <v>34627</v>
      </c>
      <c r="B2465" s="8" t="s">
        <v>29524</v>
      </c>
      <c r="C2465" s="8" t="s">
        <v>29345</v>
      </c>
      <c r="D2465" s="8" t="s">
        <v>29344</v>
      </c>
      <c r="E2465" s="8" t="s">
        <v>34640</v>
      </c>
    </row>
    <row r="2466" hidden="1">
      <c r="A2466" s="8" t="s">
        <v>34627</v>
      </c>
      <c r="B2466" s="8" t="s">
        <v>34692</v>
      </c>
      <c r="C2466" s="8" t="s">
        <v>34639</v>
      </c>
      <c r="D2466" s="8" t="s">
        <v>29346</v>
      </c>
      <c r="E2466" s="8" t="s">
        <v>34693</v>
      </c>
    </row>
    <row r="2467" hidden="1">
      <c r="A2467" s="8" t="s">
        <v>34627</v>
      </c>
      <c r="B2467" s="8" t="s">
        <v>34694</v>
      </c>
      <c r="C2467" s="8" t="s">
        <v>34695</v>
      </c>
      <c r="D2467" s="8" t="s">
        <v>29350</v>
      </c>
      <c r="E2467" s="8" t="s">
        <v>34693</v>
      </c>
    </row>
    <row r="2468" hidden="1">
      <c r="A2468" s="8" t="s">
        <v>34627</v>
      </c>
      <c r="B2468" s="8" t="s">
        <v>29541</v>
      </c>
      <c r="C2468" s="8" t="s">
        <v>34696</v>
      </c>
      <c r="D2468" s="8" t="s">
        <v>29350</v>
      </c>
      <c r="E2468" s="8" t="s">
        <v>34693</v>
      </c>
    </row>
    <row r="2469" hidden="1">
      <c r="A2469" s="8" t="s">
        <v>34627</v>
      </c>
      <c r="B2469" s="8" t="s">
        <v>34697</v>
      </c>
      <c r="C2469" s="8" t="s">
        <v>34698</v>
      </c>
      <c r="D2469" s="8" t="s">
        <v>29352</v>
      </c>
      <c r="E2469" s="8" t="s">
        <v>34693</v>
      </c>
    </row>
    <row r="2470" hidden="1">
      <c r="A2470" s="8" t="s">
        <v>34627</v>
      </c>
      <c r="B2470" s="8" t="s">
        <v>29548</v>
      </c>
      <c r="C2470" s="8" t="s">
        <v>34699</v>
      </c>
      <c r="D2470" s="8" t="s">
        <v>29352</v>
      </c>
      <c r="E2470" s="8" t="s">
        <v>34693</v>
      </c>
    </row>
    <row r="2471" hidden="1">
      <c r="A2471" s="8" t="s">
        <v>34627</v>
      </c>
      <c r="B2471" s="8" t="s">
        <v>29591</v>
      </c>
      <c r="C2471" s="8" t="s">
        <v>34700</v>
      </c>
      <c r="D2471" s="8" t="s">
        <v>9</v>
      </c>
      <c r="E2471" s="8" t="s">
        <v>34693</v>
      </c>
    </row>
    <row r="2472" hidden="1">
      <c r="A2472" s="8" t="s">
        <v>34627</v>
      </c>
      <c r="B2472" s="8" t="s">
        <v>34701</v>
      </c>
      <c r="C2472" s="8" t="s">
        <v>34702</v>
      </c>
      <c r="D2472" s="8" t="s">
        <v>9</v>
      </c>
      <c r="E2472" s="8" t="s">
        <v>34693</v>
      </c>
    </row>
    <row r="2473" hidden="1">
      <c r="A2473" s="8" t="s">
        <v>34627</v>
      </c>
      <c r="B2473" s="8" t="s">
        <v>34703</v>
      </c>
      <c r="C2473" s="8" t="s">
        <v>34704</v>
      </c>
      <c r="D2473" s="8" t="s">
        <v>9</v>
      </c>
      <c r="E2473" s="8" t="s">
        <v>34693</v>
      </c>
    </row>
    <row r="2474" hidden="1">
      <c r="A2474" s="8" t="s">
        <v>34627</v>
      </c>
      <c r="B2474" s="8" t="s">
        <v>29596</v>
      </c>
      <c r="C2474" s="8" t="s">
        <v>34705</v>
      </c>
      <c r="D2474" s="8" t="s">
        <v>11</v>
      </c>
      <c r="E2474" s="8" t="s">
        <v>34693</v>
      </c>
    </row>
    <row r="2475" hidden="1">
      <c r="A2475" s="8" t="s">
        <v>34627</v>
      </c>
      <c r="B2475" s="8" t="s">
        <v>29599</v>
      </c>
      <c r="C2475" s="8" t="s">
        <v>34706</v>
      </c>
      <c r="D2475" s="8" t="s">
        <v>11</v>
      </c>
      <c r="E2475" s="8" t="s">
        <v>34693</v>
      </c>
    </row>
    <row r="2476" hidden="1">
      <c r="A2476" s="8" t="s">
        <v>34627</v>
      </c>
      <c r="B2476" s="8" t="s">
        <v>34707</v>
      </c>
      <c r="C2476" s="8" t="s">
        <v>34708</v>
      </c>
      <c r="D2476" s="8" t="s">
        <v>11</v>
      </c>
      <c r="E2476" s="8" t="s">
        <v>34693</v>
      </c>
    </row>
    <row r="2477" hidden="1">
      <c r="A2477" s="8" t="s">
        <v>34627</v>
      </c>
      <c r="B2477" s="8" t="s">
        <v>29600</v>
      </c>
      <c r="C2477" s="8" t="s">
        <v>34709</v>
      </c>
      <c r="D2477" s="8" t="s">
        <v>13</v>
      </c>
      <c r="E2477" s="8" t="s">
        <v>34693</v>
      </c>
    </row>
    <row r="2478" hidden="1">
      <c r="A2478" s="8" t="s">
        <v>34627</v>
      </c>
      <c r="B2478" s="8" t="s">
        <v>29611</v>
      </c>
      <c r="C2478" s="8" t="s">
        <v>34710</v>
      </c>
      <c r="D2478" s="8" t="s">
        <v>15</v>
      </c>
      <c r="E2478" s="8" t="s">
        <v>34693</v>
      </c>
    </row>
    <row r="2479" hidden="1">
      <c r="A2479" s="8" t="s">
        <v>34627</v>
      </c>
      <c r="B2479" s="8" t="s">
        <v>29613</v>
      </c>
      <c r="C2479" s="8" t="s">
        <v>34711</v>
      </c>
      <c r="D2479" s="8" t="s">
        <v>15</v>
      </c>
      <c r="E2479" s="8" t="s">
        <v>34693</v>
      </c>
    </row>
    <row r="2480" hidden="1">
      <c r="A2480" s="8" t="s">
        <v>34627</v>
      </c>
      <c r="B2480" s="8" t="s">
        <v>29652</v>
      </c>
      <c r="C2480" s="8" t="s">
        <v>34712</v>
      </c>
      <c r="D2480" s="8" t="s">
        <v>29</v>
      </c>
      <c r="E2480" s="8" t="s">
        <v>34693</v>
      </c>
    </row>
    <row r="2481" hidden="1">
      <c r="A2481" s="8" t="s">
        <v>34627</v>
      </c>
      <c r="B2481" s="8" t="s">
        <v>29655</v>
      </c>
      <c r="C2481" s="8" t="s">
        <v>34713</v>
      </c>
      <c r="D2481" s="8" t="s">
        <v>29</v>
      </c>
      <c r="E2481" s="8" t="s">
        <v>34693</v>
      </c>
    </row>
    <row r="2482" hidden="1">
      <c r="A2482" s="8" t="s">
        <v>34627</v>
      </c>
      <c r="B2482" s="8" t="s">
        <v>29657</v>
      </c>
      <c r="C2482" s="8" t="s">
        <v>34714</v>
      </c>
      <c r="D2482" s="8" t="s">
        <v>29</v>
      </c>
      <c r="E2482" s="8" t="s">
        <v>34693</v>
      </c>
    </row>
    <row r="2483" hidden="1">
      <c r="A2483" s="8" t="s">
        <v>34627</v>
      </c>
      <c r="B2483" s="8" t="s">
        <v>29659</v>
      </c>
      <c r="C2483" s="8" t="s">
        <v>34715</v>
      </c>
      <c r="D2483" s="8" t="s">
        <v>29</v>
      </c>
      <c r="E2483" s="8" t="s">
        <v>34693</v>
      </c>
    </row>
    <row r="2484" hidden="1">
      <c r="A2484" s="8" t="s">
        <v>34627</v>
      </c>
      <c r="B2484" s="8" t="s">
        <v>29669</v>
      </c>
      <c r="C2484" s="8" t="s">
        <v>34716</v>
      </c>
      <c r="D2484" s="8" t="s">
        <v>31</v>
      </c>
      <c r="E2484" s="8" t="s">
        <v>34693</v>
      </c>
    </row>
    <row r="2485" hidden="1">
      <c r="A2485" s="8" t="s">
        <v>34627</v>
      </c>
      <c r="B2485" s="8" t="s">
        <v>29672</v>
      </c>
      <c r="C2485" s="8" t="s">
        <v>34717</v>
      </c>
      <c r="D2485" s="8" t="s">
        <v>31</v>
      </c>
      <c r="E2485" s="8" t="s">
        <v>34693</v>
      </c>
    </row>
    <row r="2486" hidden="1">
      <c r="A2486" s="8" t="s">
        <v>34627</v>
      </c>
      <c r="B2486" s="8" t="s">
        <v>34718</v>
      </c>
      <c r="C2486" s="8" t="s">
        <v>34719</v>
      </c>
      <c r="D2486" s="8" t="s">
        <v>31</v>
      </c>
      <c r="E2486" s="8" t="s">
        <v>34693</v>
      </c>
    </row>
    <row r="2487" hidden="1">
      <c r="A2487" s="8" t="s">
        <v>34627</v>
      </c>
      <c r="B2487" s="8" t="s">
        <v>34720</v>
      </c>
      <c r="C2487" s="8" t="s">
        <v>34721</v>
      </c>
      <c r="D2487" s="8" t="s">
        <v>31</v>
      </c>
      <c r="E2487" s="8" t="s">
        <v>34693</v>
      </c>
    </row>
    <row r="2488" hidden="1">
      <c r="A2488" s="8" t="s">
        <v>34627</v>
      </c>
      <c r="B2488" s="8" t="s">
        <v>34722</v>
      </c>
      <c r="C2488" s="8" t="s">
        <v>34723</v>
      </c>
      <c r="D2488" s="8" t="s">
        <v>31</v>
      </c>
      <c r="E2488" s="8" t="s">
        <v>34693</v>
      </c>
    </row>
    <row r="2489" hidden="1">
      <c r="A2489" s="8" t="s">
        <v>34627</v>
      </c>
      <c r="B2489" s="8" t="s">
        <v>29674</v>
      </c>
      <c r="C2489" s="8" t="s">
        <v>34724</v>
      </c>
      <c r="D2489" s="8" t="s">
        <v>33</v>
      </c>
      <c r="E2489" s="8" t="s">
        <v>34693</v>
      </c>
    </row>
    <row r="2490" hidden="1">
      <c r="A2490" s="8" t="s">
        <v>34627</v>
      </c>
      <c r="B2490" s="8" t="s">
        <v>29677</v>
      </c>
      <c r="C2490" s="8" t="s">
        <v>34725</v>
      </c>
      <c r="D2490" s="8" t="s">
        <v>33</v>
      </c>
      <c r="E2490" s="8" t="s">
        <v>34693</v>
      </c>
    </row>
    <row r="2491" hidden="1">
      <c r="A2491" s="8" t="s">
        <v>34627</v>
      </c>
      <c r="B2491" s="8" t="s">
        <v>34726</v>
      </c>
      <c r="C2491" s="8" t="s">
        <v>34727</v>
      </c>
      <c r="D2491" s="8" t="s">
        <v>33</v>
      </c>
      <c r="E2491" s="8" t="s">
        <v>34693</v>
      </c>
    </row>
    <row r="2492" hidden="1">
      <c r="A2492" s="8" t="s">
        <v>34627</v>
      </c>
      <c r="B2492" s="8" t="s">
        <v>34728</v>
      </c>
      <c r="C2492" s="8" t="s">
        <v>34729</v>
      </c>
      <c r="D2492" s="8" t="s">
        <v>33</v>
      </c>
      <c r="E2492" s="8" t="s">
        <v>34693</v>
      </c>
    </row>
    <row r="2493" hidden="1">
      <c r="A2493" s="8" t="s">
        <v>34627</v>
      </c>
      <c r="B2493" s="8" t="s">
        <v>34730</v>
      </c>
      <c r="C2493" s="8" t="s">
        <v>34731</v>
      </c>
      <c r="D2493" s="8" t="s">
        <v>33</v>
      </c>
      <c r="E2493" s="8" t="s">
        <v>34693</v>
      </c>
    </row>
    <row r="2494" hidden="1">
      <c r="A2494" s="8" t="s">
        <v>34627</v>
      </c>
      <c r="B2494" s="8" t="s">
        <v>34732</v>
      </c>
      <c r="C2494" s="8" t="s">
        <v>34733</v>
      </c>
      <c r="D2494" s="8" t="s">
        <v>33</v>
      </c>
      <c r="E2494" s="8" t="s">
        <v>34693</v>
      </c>
    </row>
    <row r="2495" hidden="1">
      <c r="A2495" s="8" t="s">
        <v>34627</v>
      </c>
      <c r="B2495" s="8" t="s">
        <v>29679</v>
      </c>
      <c r="C2495" s="8" t="s">
        <v>34734</v>
      </c>
      <c r="D2495" s="8" t="s">
        <v>29379</v>
      </c>
      <c r="E2495" s="8" t="s">
        <v>34693</v>
      </c>
    </row>
    <row r="2496" hidden="1">
      <c r="A2496" s="8" t="s">
        <v>34627</v>
      </c>
      <c r="B2496" s="8" t="s">
        <v>29682</v>
      </c>
      <c r="C2496" s="8" t="s">
        <v>34735</v>
      </c>
      <c r="D2496" s="8" t="s">
        <v>29379</v>
      </c>
      <c r="E2496" s="8" t="s">
        <v>34693</v>
      </c>
    </row>
    <row r="2497" hidden="1">
      <c r="A2497" s="8" t="s">
        <v>34627</v>
      </c>
      <c r="B2497" s="8" t="s">
        <v>29684</v>
      </c>
      <c r="C2497" s="8" t="s">
        <v>34736</v>
      </c>
      <c r="D2497" s="8" t="s">
        <v>29379</v>
      </c>
      <c r="E2497" s="8" t="s">
        <v>34693</v>
      </c>
    </row>
    <row r="2498" hidden="1">
      <c r="A2498" s="8" t="s">
        <v>34627</v>
      </c>
      <c r="B2498" s="8" t="s">
        <v>29686</v>
      </c>
      <c r="C2498" s="8" t="s">
        <v>34737</v>
      </c>
      <c r="D2498" s="8" t="s">
        <v>29379</v>
      </c>
      <c r="E2498" s="8" t="s">
        <v>34693</v>
      </c>
    </row>
    <row r="2499" hidden="1">
      <c r="A2499" s="8" t="s">
        <v>34627</v>
      </c>
      <c r="B2499" s="8" t="s">
        <v>29688</v>
      </c>
      <c r="C2499" s="8" t="s">
        <v>34738</v>
      </c>
      <c r="D2499" s="8" t="s">
        <v>29379</v>
      </c>
      <c r="E2499" s="8" t="s">
        <v>34693</v>
      </c>
    </row>
    <row r="2500" hidden="1">
      <c r="A2500" s="8" t="s">
        <v>34627</v>
      </c>
      <c r="B2500" s="8" t="s">
        <v>29690</v>
      </c>
      <c r="C2500" s="8" t="s">
        <v>34739</v>
      </c>
      <c r="D2500" s="8" t="s">
        <v>29381</v>
      </c>
      <c r="E2500" s="8" t="s">
        <v>34693</v>
      </c>
    </row>
    <row r="2501" hidden="1">
      <c r="A2501" s="8" t="s">
        <v>34627</v>
      </c>
      <c r="B2501" s="8" t="s">
        <v>29693</v>
      </c>
      <c r="C2501" s="8" t="s">
        <v>34740</v>
      </c>
      <c r="D2501" s="8" t="s">
        <v>29381</v>
      </c>
      <c r="E2501" s="8" t="s">
        <v>34693</v>
      </c>
    </row>
    <row r="2502" hidden="1">
      <c r="A2502" s="8" t="s">
        <v>34627</v>
      </c>
      <c r="B2502" s="8" t="s">
        <v>29701</v>
      </c>
      <c r="C2502" s="8" t="s">
        <v>34741</v>
      </c>
      <c r="D2502" s="8" t="s">
        <v>29383</v>
      </c>
      <c r="E2502" s="8" t="s">
        <v>34693</v>
      </c>
    </row>
    <row r="2503" hidden="1">
      <c r="A2503" s="8" t="s">
        <v>34627</v>
      </c>
      <c r="B2503" s="8" t="s">
        <v>29704</v>
      </c>
      <c r="C2503" s="8" t="s">
        <v>34742</v>
      </c>
      <c r="D2503" s="8" t="s">
        <v>29383</v>
      </c>
      <c r="E2503" s="8" t="s">
        <v>34693</v>
      </c>
    </row>
    <row r="2504" hidden="1">
      <c r="A2504" s="8" t="s">
        <v>34627</v>
      </c>
      <c r="B2504" s="8" t="s">
        <v>29706</v>
      </c>
      <c r="C2504" s="8" t="s">
        <v>34743</v>
      </c>
      <c r="D2504" s="8" t="s">
        <v>29383</v>
      </c>
      <c r="E2504" s="8" t="s">
        <v>34693</v>
      </c>
    </row>
    <row r="2505" hidden="1">
      <c r="A2505" s="8" t="s">
        <v>34627</v>
      </c>
      <c r="B2505" s="8" t="s">
        <v>29708</v>
      </c>
      <c r="C2505" s="8" t="s">
        <v>34744</v>
      </c>
      <c r="D2505" s="8" t="s">
        <v>29383</v>
      </c>
      <c r="E2505" s="8" t="s">
        <v>34693</v>
      </c>
    </row>
    <row r="2506" hidden="1">
      <c r="A2506" s="8" t="s">
        <v>34627</v>
      </c>
      <c r="B2506" s="8" t="s">
        <v>29714</v>
      </c>
      <c r="C2506" s="8" t="s">
        <v>34745</v>
      </c>
      <c r="D2506" s="8" t="s">
        <v>29385</v>
      </c>
      <c r="E2506" s="8" t="s">
        <v>34693</v>
      </c>
    </row>
    <row r="2507" hidden="1">
      <c r="A2507" s="8" t="s">
        <v>34627</v>
      </c>
      <c r="B2507" s="8" t="s">
        <v>29717</v>
      </c>
      <c r="C2507" s="8" t="s">
        <v>34746</v>
      </c>
      <c r="D2507" s="8" t="s">
        <v>29385</v>
      </c>
      <c r="E2507" s="8" t="s">
        <v>34693</v>
      </c>
    </row>
    <row r="2508" hidden="1">
      <c r="A2508" s="8" t="s">
        <v>34627</v>
      </c>
      <c r="B2508" s="8" t="s">
        <v>29719</v>
      </c>
      <c r="C2508" s="8" t="s">
        <v>34747</v>
      </c>
      <c r="D2508" s="8" t="s">
        <v>29385</v>
      </c>
      <c r="E2508" s="8" t="s">
        <v>34693</v>
      </c>
    </row>
    <row r="2509" hidden="1">
      <c r="A2509" s="8" t="s">
        <v>34627</v>
      </c>
      <c r="B2509" s="8" t="s">
        <v>29731</v>
      </c>
      <c r="C2509" s="8" t="s">
        <v>34748</v>
      </c>
      <c r="D2509" s="8" t="s">
        <v>29387</v>
      </c>
      <c r="E2509" s="8" t="s">
        <v>34693</v>
      </c>
    </row>
    <row r="2510" hidden="1">
      <c r="A2510" s="8" t="s">
        <v>34627</v>
      </c>
      <c r="B2510" s="8" t="s">
        <v>34749</v>
      </c>
      <c r="C2510" s="8" t="s">
        <v>34750</v>
      </c>
      <c r="D2510" s="8" t="s">
        <v>29393</v>
      </c>
      <c r="E2510" s="8" t="s">
        <v>34693</v>
      </c>
    </row>
    <row r="2511" hidden="1">
      <c r="A2511" s="8" t="s">
        <v>34627</v>
      </c>
      <c r="B2511" s="8" t="s">
        <v>29768</v>
      </c>
      <c r="C2511" s="8" t="s">
        <v>34751</v>
      </c>
      <c r="D2511" s="8" t="s">
        <v>29393</v>
      </c>
      <c r="E2511" s="8" t="s">
        <v>34693</v>
      </c>
    </row>
    <row r="2512" hidden="1">
      <c r="A2512" s="8" t="s">
        <v>34627</v>
      </c>
      <c r="B2512" s="8" t="s">
        <v>34752</v>
      </c>
      <c r="C2512" s="8" t="s">
        <v>34753</v>
      </c>
      <c r="D2512" s="8" t="s">
        <v>29395</v>
      </c>
      <c r="E2512" s="8" t="s">
        <v>34693</v>
      </c>
    </row>
    <row r="2513" hidden="1">
      <c r="A2513" s="8" t="s">
        <v>34627</v>
      </c>
      <c r="B2513" s="8" t="s">
        <v>34754</v>
      </c>
      <c r="C2513" s="8" t="s">
        <v>34755</v>
      </c>
      <c r="D2513" s="8" t="s">
        <v>29395</v>
      </c>
      <c r="E2513" s="8" t="s">
        <v>34693</v>
      </c>
    </row>
    <row r="2514" hidden="1">
      <c r="A2514" s="8" t="s">
        <v>34627</v>
      </c>
      <c r="B2514" s="8" t="s">
        <v>34756</v>
      </c>
      <c r="C2514" s="8" t="s">
        <v>34757</v>
      </c>
      <c r="D2514" s="8" t="s">
        <v>29395</v>
      </c>
      <c r="E2514" s="8" t="s">
        <v>34693</v>
      </c>
    </row>
    <row r="2515" hidden="1">
      <c r="A2515" s="8" t="s">
        <v>34627</v>
      </c>
      <c r="B2515" s="8" t="s">
        <v>34758</v>
      </c>
      <c r="C2515" s="8" t="s">
        <v>34759</v>
      </c>
      <c r="D2515" s="8" t="s">
        <v>29395</v>
      </c>
      <c r="E2515" s="8" t="s">
        <v>34693</v>
      </c>
    </row>
    <row r="2516" hidden="1">
      <c r="A2516" s="8" t="s">
        <v>34627</v>
      </c>
      <c r="B2516" s="8" t="s">
        <v>34760</v>
      </c>
      <c r="C2516" s="8" t="s">
        <v>34761</v>
      </c>
      <c r="D2516" s="8" t="s">
        <v>29395</v>
      </c>
      <c r="E2516" s="8" t="s">
        <v>34693</v>
      </c>
    </row>
    <row r="2517" hidden="1">
      <c r="A2517" s="8" t="s">
        <v>34627</v>
      </c>
      <c r="B2517" s="8" t="s">
        <v>34762</v>
      </c>
      <c r="C2517" s="8" t="s">
        <v>34763</v>
      </c>
      <c r="D2517" s="8" t="s">
        <v>29395</v>
      </c>
      <c r="E2517" s="8" t="s">
        <v>34693</v>
      </c>
    </row>
    <row r="2518" hidden="1">
      <c r="A2518" s="8" t="s">
        <v>34627</v>
      </c>
      <c r="B2518" s="8" t="s">
        <v>34764</v>
      </c>
      <c r="C2518" s="8" t="s">
        <v>34765</v>
      </c>
      <c r="D2518" s="8" t="s">
        <v>29395</v>
      </c>
      <c r="E2518" s="8" t="s">
        <v>34693</v>
      </c>
    </row>
    <row r="2519" hidden="1">
      <c r="A2519" s="8" t="s">
        <v>34627</v>
      </c>
      <c r="B2519" s="8" t="s">
        <v>34766</v>
      </c>
      <c r="C2519" s="8" t="s">
        <v>34767</v>
      </c>
      <c r="D2519" s="8" t="s">
        <v>29395</v>
      </c>
      <c r="E2519" s="8" t="s">
        <v>34693</v>
      </c>
    </row>
    <row r="2520" hidden="1">
      <c r="A2520" s="8" t="s">
        <v>34627</v>
      </c>
      <c r="B2520" s="8" t="s">
        <v>34768</v>
      </c>
      <c r="C2520" s="8" t="s">
        <v>34769</v>
      </c>
      <c r="D2520" s="8" t="s">
        <v>29397</v>
      </c>
      <c r="E2520" s="8" t="s">
        <v>34693</v>
      </c>
    </row>
    <row r="2521" hidden="1">
      <c r="A2521" s="8" t="s">
        <v>34627</v>
      </c>
      <c r="B2521" s="8" t="s">
        <v>29781</v>
      </c>
      <c r="C2521" s="8" t="s">
        <v>34770</v>
      </c>
      <c r="D2521" s="8" t="s">
        <v>29397</v>
      </c>
      <c r="E2521" s="8" t="s">
        <v>34693</v>
      </c>
    </row>
    <row r="2522" hidden="1">
      <c r="A2522" s="8" t="s">
        <v>34627</v>
      </c>
      <c r="B2522" s="8" t="s">
        <v>29784</v>
      </c>
      <c r="C2522" s="8" t="s">
        <v>34771</v>
      </c>
      <c r="D2522" s="8" t="s">
        <v>29397</v>
      </c>
      <c r="E2522" s="8" t="s">
        <v>34693</v>
      </c>
    </row>
    <row r="2523" hidden="1">
      <c r="A2523" s="8" t="s">
        <v>34627</v>
      </c>
      <c r="B2523" s="8" t="s">
        <v>29786</v>
      </c>
      <c r="C2523" s="8" t="s">
        <v>34772</v>
      </c>
      <c r="D2523" s="8" t="s">
        <v>29397</v>
      </c>
      <c r="E2523" s="8" t="s">
        <v>34693</v>
      </c>
    </row>
    <row r="2524" hidden="1">
      <c r="A2524" s="8" t="s">
        <v>34627</v>
      </c>
      <c r="B2524" s="8" t="s">
        <v>29788</v>
      </c>
      <c r="C2524" s="8" t="s">
        <v>34773</v>
      </c>
      <c r="D2524" s="8" t="s">
        <v>29397</v>
      </c>
      <c r="E2524" s="8" t="s">
        <v>34693</v>
      </c>
    </row>
    <row r="2525" hidden="1">
      <c r="A2525" s="8" t="s">
        <v>34627</v>
      </c>
      <c r="B2525" s="8" t="s">
        <v>29790</v>
      </c>
      <c r="C2525" s="8" t="s">
        <v>34774</v>
      </c>
      <c r="D2525" s="8" t="s">
        <v>29397</v>
      </c>
      <c r="E2525" s="8" t="s">
        <v>34693</v>
      </c>
    </row>
    <row r="2526" hidden="1">
      <c r="A2526" s="8" t="s">
        <v>34627</v>
      </c>
      <c r="B2526" s="8" t="s">
        <v>34775</v>
      </c>
      <c r="C2526" s="8" t="s">
        <v>34776</v>
      </c>
      <c r="D2526" s="8" t="s">
        <v>29397</v>
      </c>
      <c r="E2526" s="8" t="s">
        <v>34693</v>
      </c>
    </row>
    <row r="2527" hidden="1">
      <c r="A2527" s="8" t="s">
        <v>34627</v>
      </c>
      <c r="B2527" s="8" t="s">
        <v>29793</v>
      </c>
      <c r="C2527" s="8" t="s">
        <v>34777</v>
      </c>
      <c r="D2527" s="8" t="s">
        <v>29399</v>
      </c>
      <c r="E2527" s="8" t="s">
        <v>34693</v>
      </c>
    </row>
    <row r="2528" hidden="1">
      <c r="A2528" s="8" t="s">
        <v>34627</v>
      </c>
      <c r="B2528" s="8" t="s">
        <v>29796</v>
      </c>
      <c r="C2528" s="8" t="s">
        <v>34778</v>
      </c>
      <c r="D2528" s="8" t="s">
        <v>29399</v>
      </c>
      <c r="E2528" s="8" t="s">
        <v>34693</v>
      </c>
    </row>
    <row r="2529" hidden="1">
      <c r="A2529" s="8" t="s">
        <v>34627</v>
      </c>
      <c r="B2529" s="8" t="s">
        <v>34779</v>
      </c>
      <c r="C2529" s="8" t="s">
        <v>34780</v>
      </c>
      <c r="D2529" s="8" t="s">
        <v>29399</v>
      </c>
      <c r="E2529" s="8" t="s">
        <v>34693</v>
      </c>
    </row>
    <row r="2530" hidden="1">
      <c r="A2530" s="8" t="s">
        <v>34627</v>
      </c>
      <c r="B2530" s="8" t="s">
        <v>34781</v>
      </c>
      <c r="C2530" s="8" t="s">
        <v>34782</v>
      </c>
      <c r="D2530" s="8" t="s">
        <v>29399</v>
      </c>
      <c r="E2530" s="8" t="s">
        <v>34693</v>
      </c>
    </row>
    <row r="2531" hidden="1">
      <c r="A2531" s="8" t="s">
        <v>34627</v>
      </c>
      <c r="B2531" s="8" t="s">
        <v>34783</v>
      </c>
      <c r="C2531" s="8" t="s">
        <v>34784</v>
      </c>
      <c r="D2531" s="8" t="s">
        <v>34659</v>
      </c>
      <c r="E2531" s="8" t="s">
        <v>34693</v>
      </c>
    </row>
    <row r="2532" hidden="1">
      <c r="A2532" s="8" t="s">
        <v>34627</v>
      </c>
      <c r="B2532" s="8" t="s">
        <v>34785</v>
      </c>
      <c r="C2532" s="8" t="s">
        <v>34786</v>
      </c>
      <c r="D2532" s="8" t="s">
        <v>34659</v>
      </c>
      <c r="E2532" s="8" t="s">
        <v>34693</v>
      </c>
    </row>
    <row r="2533" hidden="1">
      <c r="A2533" s="8" t="s">
        <v>34627</v>
      </c>
      <c r="B2533" s="8" t="s">
        <v>29798</v>
      </c>
      <c r="C2533" s="8" t="s">
        <v>34787</v>
      </c>
      <c r="D2533" s="8" t="s">
        <v>29401</v>
      </c>
      <c r="E2533" s="8" t="s">
        <v>34693</v>
      </c>
    </row>
    <row r="2534" hidden="1">
      <c r="A2534" s="8" t="s">
        <v>34627</v>
      </c>
      <c r="B2534" s="8" t="s">
        <v>29801</v>
      </c>
      <c r="C2534" s="8" t="s">
        <v>34788</v>
      </c>
      <c r="D2534" s="8" t="s">
        <v>29401</v>
      </c>
      <c r="E2534" s="8" t="s">
        <v>34693</v>
      </c>
    </row>
    <row r="2535" hidden="1">
      <c r="A2535" s="8" t="s">
        <v>34627</v>
      </c>
      <c r="B2535" s="8" t="s">
        <v>29803</v>
      </c>
      <c r="C2535" s="8" t="s">
        <v>34789</v>
      </c>
      <c r="D2535" s="8" t="s">
        <v>29401</v>
      </c>
      <c r="E2535" s="8" t="s">
        <v>34693</v>
      </c>
    </row>
    <row r="2536" hidden="1">
      <c r="A2536" s="8" t="s">
        <v>34627</v>
      </c>
      <c r="B2536" s="8" t="s">
        <v>34790</v>
      </c>
      <c r="C2536" s="8" t="s">
        <v>34791</v>
      </c>
      <c r="D2536" s="8" t="s">
        <v>29401</v>
      </c>
      <c r="E2536" s="8" t="s">
        <v>34693</v>
      </c>
    </row>
    <row r="2537" hidden="1">
      <c r="A2537" s="8" t="s">
        <v>34627</v>
      </c>
      <c r="B2537" s="8" t="s">
        <v>34792</v>
      </c>
      <c r="C2537" s="8" t="s">
        <v>34793</v>
      </c>
      <c r="D2537" s="8" t="s">
        <v>29407</v>
      </c>
      <c r="E2537" s="8" t="s">
        <v>34693</v>
      </c>
    </row>
    <row r="2538" hidden="1">
      <c r="A2538" s="8" t="s">
        <v>34627</v>
      </c>
      <c r="B2538" s="8" t="s">
        <v>34794</v>
      </c>
      <c r="C2538" s="8" t="s">
        <v>34795</v>
      </c>
      <c r="D2538" s="8" t="s">
        <v>29407</v>
      </c>
      <c r="E2538" s="8" t="s">
        <v>34693</v>
      </c>
    </row>
    <row r="2539" hidden="1">
      <c r="A2539" s="8" t="s">
        <v>34627</v>
      </c>
      <c r="B2539" s="8" t="s">
        <v>34796</v>
      </c>
      <c r="C2539" s="8" t="s">
        <v>34797</v>
      </c>
      <c r="D2539" s="8" t="s">
        <v>29407</v>
      </c>
      <c r="E2539" s="8" t="s">
        <v>34693</v>
      </c>
    </row>
    <row r="2540" hidden="1">
      <c r="A2540" s="8" t="s">
        <v>34627</v>
      </c>
      <c r="B2540" s="8" t="s">
        <v>34798</v>
      </c>
      <c r="C2540" s="8" t="s">
        <v>34799</v>
      </c>
      <c r="D2540" s="8" t="s">
        <v>29407</v>
      </c>
      <c r="E2540" s="8" t="s">
        <v>34693</v>
      </c>
    </row>
    <row r="2541" hidden="1">
      <c r="A2541" s="8" t="s">
        <v>34627</v>
      </c>
      <c r="B2541" s="8" t="s">
        <v>34800</v>
      </c>
      <c r="C2541" s="8" t="s">
        <v>34801</v>
      </c>
      <c r="D2541" s="8" t="s">
        <v>29407</v>
      </c>
      <c r="E2541" s="8" t="s">
        <v>34693</v>
      </c>
    </row>
    <row r="2542" hidden="1">
      <c r="A2542" s="8" t="s">
        <v>34627</v>
      </c>
      <c r="B2542" s="8" t="s">
        <v>34802</v>
      </c>
      <c r="C2542" s="8" t="s">
        <v>34803</v>
      </c>
      <c r="D2542" s="8" t="s">
        <v>29407</v>
      </c>
      <c r="E2542" s="8" t="s">
        <v>34693</v>
      </c>
    </row>
    <row r="2543" hidden="1">
      <c r="A2543" s="8" t="s">
        <v>34627</v>
      </c>
      <c r="B2543" s="8" t="s">
        <v>34804</v>
      </c>
      <c r="C2543" s="8" t="s">
        <v>34805</v>
      </c>
      <c r="D2543" s="8" t="s">
        <v>29407</v>
      </c>
      <c r="E2543" s="8" t="s">
        <v>34693</v>
      </c>
    </row>
    <row r="2544" hidden="1">
      <c r="A2544" s="8" t="s">
        <v>34627</v>
      </c>
      <c r="B2544" s="8" t="s">
        <v>34806</v>
      </c>
      <c r="C2544" s="8" t="s">
        <v>34807</v>
      </c>
      <c r="D2544" s="8" t="s">
        <v>29411</v>
      </c>
      <c r="E2544" s="8" t="s">
        <v>34693</v>
      </c>
    </row>
    <row r="2545" hidden="1">
      <c r="A2545" s="8" t="s">
        <v>34627</v>
      </c>
      <c r="B2545" s="8" t="s">
        <v>34808</v>
      </c>
      <c r="C2545" s="8" t="s">
        <v>34809</v>
      </c>
      <c r="D2545" s="8" t="s">
        <v>29411</v>
      </c>
      <c r="E2545" s="8" t="s">
        <v>34693</v>
      </c>
    </row>
    <row r="2546" hidden="1">
      <c r="A2546" s="8" t="s">
        <v>34627</v>
      </c>
      <c r="B2546" s="8" t="s">
        <v>34810</v>
      </c>
      <c r="C2546" s="8" t="s">
        <v>34811</v>
      </c>
      <c r="D2546" s="8" t="s">
        <v>29413</v>
      </c>
      <c r="E2546" s="8" t="s">
        <v>34693</v>
      </c>
    </row>
    <row r="2547" hidden="1">
      <c r="A2547" s="8" t="s">
        <v>34627</v>
      </c>
      <c r="B2547" s="8" t="s">
        <v>29818</v>
      </c>
      <c r="C2547" s="8" t="s">
        <v>34812</v>
      </c>
      <c r="D2547" s="8" t="s">
        <v>29413</v>
      </c>
      <c r="E2547" s="8" t="s">
        <v>34693</v>
      </c>
    </row>
    <row r="2548" hidden="1">
      <c r="A2548" s="8" t="s">
        <v>34627</v>
      </c>
      <c r="B2548" s="8" t="s">
        <v>29821</v>
      </c>
      <c r="C2548" s="8" t="s">
        <v>34813</v>
      </c>
      <c r="D2548" s="8" t="s">
        <v>29413</v>
      </c>
      <c r="E2548" s="8" t="s">
        <v>34693</v>
      </c>
    </row>
    <row r="2549" hidden="1">
      <c r="A2549" s="8" t="s">
        <v>34627</v>
      </c>
      <c r="B2549" s="8" t="s">
        <v>34814</v>
      </c>
      <c r="C2549" s="8" t="s">
        <v>34815</v>
      </c>
      <c r="D2549" s="8" t="s">
        <v>29413</v>
      </c>
      <c r="E2549" s="8" t="s">
        <v>34693</v>
      </c>
    </row>
    <row r="2550" hidden="1">
      <c r="A2550" s="8" t="s">
        <v>34627</v>
      </c>
      <c r="B2550" s="8" t="s">
        <v>34816</v>
      </c>
      <c r="C2550" s="8" t="s">
        <v>34817</v>
      </c>
      <c r="D2550" s="8" t="s">
        <v>29413</v>
      </c>
      <c r="E2550" s="8" t="s">
        <v>34693</v>
      </c>
    </row>
    <row r="2551" hidden="1">
      <c r="A2551" s="8" t="s">
        <v>34627</v>
      </c>
      <c r="B2551" s="8" t="s">
        <v>34818</v>
      </c>
      <c r="C2551" s="8" t="s">
        <v>34819</v>
      </c>
      <c r="D2551" s="8" t="s">
        <v>29413</v>
      </c>
      <c r="E2551" s="8" t="s">
        <v>34693</v>
      </c>
    </row>
    <row r="2552" hidden="1">
      <c r="A2552" s="8" t="s">
        <v>34627</v>
      </c>
      <c r="B2552" s="8" t="s">
        <v>34820</v>
      </c>
      <c r="C2552" s="8" t="s">
        <v>34821</v>
      </c>
      <c r="D2552" s="8" t="s">
        <v>29416</v>
      </c>
      <c r="E2552" s="8" t="s">
        <v>34693</v>
      </c>
    </row>
    <row r="2553" hidden="1">
      <c r="A2553" s="8" t="s">
        <v>34627</v>
      </c>
      <c r="B2553" s="8" t="s">
        <v>29822</v>
      </c>
      <c r="C2553" s="8" t="s">
        <v>34822</v>
      </c>
      <c r="D2553" s="8" t="s">
        <v>29416</v>
      </c>
      <c r="E2553" s="8" t="s">
        <v>34693</v>
      </c>
    </row>
    <row r="2554" hidden="1">
      <c r="A2554" s="8" t="s">
        <v>34627</v>
      </c>
      <c r="B2554" s="8" t="s">
        <v>29825</v>
      </c>
      <c r="C2554" s="8" t="s">
        <v>34823</v>
      </c>
      <c r="D2554" s="8" t="s">
        <v>29416</v>
      </c>
      <c r="E2554" s="8" t="s">
        <v>34693</v>
      </c>
    </row>
    <row r="2555" hidden="1">
      <c r="A2555" s="8" t="s">
        <v>34627</v>
      </c>
      <c r="B2555" s="8" t="s">
        <v>34824</v>
      </c>
      <c r="C2555" s="8" t="s">
        <v>34825</v>
      </c>
      <c r="D2555" s="8" t="s">
        <v>29416</v>
      </c>
      <c r="E2555" s="8" t="s">
        <v>34693</v>
      </c>
    </row>
    <row r="2556" hidden="1">
      <c r="A2556" s="8" t="s">
        <v>34627</v>
      </c>
      <c r="B2556" s="8" t="s">
        <v>34826</v>
      </c>
      <c r="C2556" s="8" t="s">
        <v>34827</v>
      </c>
      <c r="D2556" s="8" t="s">
        <v>29416</v>
      </c>
      <c r="E2556" s="8" t="s">
        <v>34693</v>
      </c>
    </row>
    <row r="2557" hidden="1">
      <c r="A2557" s="8" t="s">
        <v>34627</v>
      </c>
      <c r="B2557" s="8" t="s">
        <v>34828</v>
      </c>
      <c r="C2557" s="8" t="s">
        <v>34829</v>
      </c>
      <c r="D2557" s="8" t="s">
        <v>29432</v>
      </c>
      <c r="E2557" s="8" t="s">
        <v>34693</v>
      </c>
    </row>
    <row r="2558" hidden="1">
      <c r="A2558" s="8" t="s">
        <v>34627</v>
      </c>
      <c r="B2558" s="8" t="s">
        <v>29905</v>
      </c>
      <c r="C2558" s="8" t="s">
        <v>34830</v>
      </c>
      <c r="D2558" s="8" t="s">
        <v>29432</v>
      </c>
      <c r="E2558" s="8" t="s">
        <v>34693</v>
      </c>
    </row>
    <row r="2559" hidden="1">
      <c r="A2559" s="8" t="s">
        <v>34627</v>
      </c>
      <c r="B2559" s="8" t="s">
        <v>29908</v>
      </c>
      <c r="C2559" s="8" t="s">
        <v>34831</v>
      </c>
      <c r="D2559" s="8" t="s">
        <v>29432</v>
      </c>
      <c r="E2559" s="8" t="s">
        <v>34693</v>
      </c>
    </row>
    <row r="2560" hidden="1">
      <c r="A2560" s="8" t="s">
        <v>34627</v>
      </c>
      <c r="B2560" s="8" t="s">
        <v>29910</v>
      </c>
      <c r="C2560" s="8" t="s">
        <v>34832</v>
      </c>
      <c r="D2560" s="8" t="s">
        <v>29432</v>
      </c>
      <c r="E2560" s="8" t="s">
        <v>34693</v>
      </c>
    </row>
    <row r="2561" hidden="1">
      <c r="A2561" s="8" t="s">
        <v>34627</v>
      </c>
      <c r="B2561" s="8" t="s">
        <v>34833</v>
      </c>
      <c r="C2561" s="8" t="s">
        <v>34834</v>
      </c>
      <c r="D2561" s="8" t="s">
        <v>29432</v>
      </c>
      <c r="E2561" s="8" t="s">
        <v>34693</v>
      </c>
    </row>
    <row r="2562" hidden="1">
      <c r="A2562" s="8" t="s">
        <v>34627</v>
      </c>
      <c r="B2562" s="8" t="s">
        <v>34835</v>
      </c>
      <c r="C2562" s="8" t="s">
        <v>34836</v>
      </c>
      <c r="D2562" s="8" t="s">
        <v>29432</v>
      </c>
      <c r="E2562" s="8" t="s">
        <v>34693</v>
      </c>
    </row>
    <row r="2563" hidden="1">
      <c r="A2563" s="8" t="s">
        <v>34627</v>
      </c>
      <c r="B2563" s="8" t="s">
        <v>34837</v>
      </c>
      <c r="C2563" s="8" t="s">
        <v>34838</v>
      </c>
      <c r="D2563" s="8" t="s">
        <v>29432</v>
      </c>
      <c r="E2563" s="8" t="s">
        <v>34693</v>
      </c>
    </row>
    <row r="2564" hidden="1">
      <c r="A2564" s="8" t="s">
        <v>34627</v>
      </c>
      <c r="B2564" s="8" t="s">
        <v>34839</v>
      </c>
      <c r="C2564" s="8" t="s">
        <v>34840</v>
      </c>
      <c r="D2564" s="8" t="s">
        <v>29432</v>
      </c>
      <c r="E2564" s="8" t="s">
        <v>34693</v>
      </c>
    </row>
    <row r="2565" hidden="1">
      <c r="A2565" s="8" t="s">
        <v>34627</v>
      </c>
      <c r="B2565" s="8" t="s">
        <v>34841</v>
      </c>
      <c r="C2565" s="8" t="s">
        <v>34842</v>
      </c>
      <c r="D2565" s="8" t="s">
        <v>29432</v>
      </c>
      <c r="E2565" s="8" t="s">
        <v>34693</v>
      </c>
    </row>
    <row r="2566" hidden="1">
      <c r="A2566" s="8" t="s">
        <v>34627</v>
      </c>
      <c r="B2566" s="8" t="s">
        <v>34843</v>
      </c>
      <c r="C2566" s="8" t="s">
        <v>34844</v>
      </c>
      <c r="D2566" s="8" t="s">
        <v>29434</v>
      </c>
      <c r="E2566" s="8" t="s">
        <v>34693</v>
      </c>
    </row>
    <row r="2567" hidden="1">
      <c r="A2567" s="8" t="s">
        <v>34627</v>
      </c>
      <c r="B2567" s="8" t="s">
        <v>29912</v>
      </c>
      <c r="C2567" s="8" t="s">
        <v>34845</v>
      </c>
      <c r="D2567" s="8" t="s">
        <v>29434</v>
      </c>
      <c r="E2567" s="8" t="s">
        <v>34693</v>
      </c>
    </row>
    <row r="2568" hidden="1">
      <c r="A2568" s="8" t="s">
        <v>34627</v>
      </c>
      <c r="B2568" s="8" t="s">
        <v>29915</v>
      </c>
      <c r="C2568" s="8" t="s">
        <v>34846</v>
      </c>
      <c r="D2568" s="8" t="s">
        <v>29434</v>
      </c>
      <c r="E2568" s="8" t="s">
        <v>34693</v>
      </c>
    </row>
    <row r="2569" hidden="1">
      <c r="A2569" s="8" t="s">
        <v>34627</v>
      </c>
      <c r="B2569" s="8" t="s">
        <v>29917</v>
      </c>
      <c r="C2569" s="8" t="s">
        <v>34847</v>
      </c>
      <c r="D2569" s="8" t="s">
        <v>29434</v>
      </c>
      <c r="E2569" s="8" t="s">
        <v>34693</v>
      </c>
    </row>
    <row r="2570" hidden="1">
      <c r="A2570" s="8" t="s">
        <v>34627</v>
      </c>
      <c r="B2570" s="8" t="s">
        <v>29919</v>
      </c>
      <c r="C2570" s="8" t="s">
        <v>34848</v>
      </c>
      <c r="D2570" s="8" t="s">
        <v>29434</v>
      </c>
      <c r="E2570" s="8" t="s">
        <v>34693</v>
      </c>
    </row>
    <row r="2571" hidden="1">
      <c r="A2571" s="8" t="s">
        <v>34627</v>
      </c>
      <c r="B2571" s="8" t="s">
        <v>29953</v>
      </c>
      <c r="C2571" s="8" t="s">
        <v>34849</v>
      </c>
      <c r="D2571" s="8" t="s">
        <v>29450</v>
      </c>
      <c r="E2571" s="8" t="s">
        <v>34693</v>
      </c>
    </row>
    <row r="2572" hidden="1">
      <c r="A2572" s="8" t="s">
        <v>34627</v>
      </c>
      <c r="B2572" s="8" t="s">
        <v>29956</v>
      </c>
      <c r="C2572" s="8" t="s">
        <v>34850</v>
      </c>
      <c r="D2572" s="8" t="s">
        <v>29450</v>
      </c>
      <c r="E2572" s="8" t="s">
        <v>34693</v>
      </c>
    </row>
    <row r="2573" hidden="1">
      <c r="A2573" s="8" t="s">
        <v>34627</v>
      </c>
      <c r="B2573" s="8" t="s">
        <v>29958</v>
      </c>
      <c r="C2573" s="8" t="s">
        <v>34851</v>
      </c>
      <c r="D2573" s="8" t="s">
        <v>29450</v>
      </c>
      <c r="E2573" s="8" t="s">
        <v>34693</v>
      </c>
    </row>
    <row r="2574" hidden="1">
      <c r="A2574" s="8" t="s">
        <v>34627</v>
      </c>
      <c r="B2574" s="8" t="s">
        <v>29964</v>
      </c>
      <c r="C2574" s="8" t="s">
        <v>34852</v>
      </c>
      <c r="D2574" s="8" t="s">
        <v>29452</v>
      </c>
      <c r="E2574" s="8" t="s">
        <v>34693</v>
      </c>
    </row>
    <row r="2575" hidden="1">
      <c r="A2575" s="8" t="s">
        <v>34627</v>
      </c>
      <c r="B2575" s="8" t="s">
        <v>34853</v>
      </c>
      <c r="C2575" s="8" t="s">
        <v>34854</v>
      </c>
      <c r="D2575" s="8" t="s">
        <v>29452</v>
      </c>
      <c r="E2575" s="8" t="s">
        <v>34693</v>
      </c>
    </row>
    <row r="2576" hidden="1">
      <c r="A2576" s="8" t="s">
        <v>34627</v>
      </c>
      <c r="B2576" s="8" t="s">
        <v>34855</v>
      </c>
      <c r="C2576" s="8" t="s">
        <v>34856</v>
      </c>
      <c r="D2576" s="8" t="s">
        <v>29452</v>
      </c>
      <c r="E2576" s="8" t="s">
        <v>34693</v>
      </c>
    </row>
    <row r="2577" hidden="1">
      <c r="A2577" s="8" t="s">
        <v>34627</v>
      </c>
      <c r="B2577" s="8" t="s">
        <v>34857</v>
      </c>
      <c r="C2577" s="8" t="s">
        <v>34858</v>
      </c>
      <c r="D2577" s="8" t="s">
        <v>29452</v>
      </c>
      <c r="E2577" s="8" t="s">
        <v>34693</v>
      </c>
    </row>
    <row r="2578" hidden="1">
      <c r="A2578" s="8" t="s">
        <v>34627</v>
      </c>
      <c r="B2578" s="8" t="s">
        <v>34859</v>
      </c>
      <c r="C2578" s="8" t="s">
        <v>34860</v>
      </c>
      <c r="D2578" s="8" t="s">
        <v>29454</v>
      </c>
      <c r="E2578" s="8" t="s">
        <v>34693</v>
      </c>
    </row>
    <row r="2579" hidden="1">
      <c r="A2579" s="8" t="s">
        <v>34627</v>
      </c>
      <c r="B2579" s="8" t="s">
        <v>29966</v>
      </c>
      <c r="C2579" s="8" t="s">
        <v>34861</v>
      </c>
      <c r="D2579" s="8" t="s">
        <v>29454</v>
      </c>
      <c r="E2579" s="8" t="s">
        <v>34693</v>
      </c>
    </row>
    <row r="2580" hidden="1">
      <c r="A2580" s="8" t="s">
        <v>34627</v>
      </c>
      <c r="B2580" s="8" t="s">
        <v>34862</v>
      </c>
      <c r="C2580" s="8" t="s">
        <v>34863</v>
      </c>
      <c r="D2580" s="8" t="s">
        <v>29454</v>
      </c>
      <c r="E2580" s="8" t="s">
        <v>34693</v>
      </c>
    </row>
    <row r="2581" hidden="1">
      <c r="A2581" s="8" t="s">
        <v>34627</v>
      </c>
      <c r="B2581" s="8" t="s">
        <v>29971</v>
      </c>
      <c r="C2581" s="8" t="s">
        <v>34864</v>
      </c>
      <c r="D2581" s="8" t="s">
        <v>29456</v>
      </c>
      <c r="E2581" s="8" t="s">
        <v>34693</v>
      </c>
    </row>
    <row r="2582" hidden="1">
      <c r="A2582" s="8" t="s">
        <v>34627</v>
      </c>
      <c r="B2582" s="8" t="s">
        <v>29974</v>
      </c>
      <c r="C2582" s="8" t="s">
        <v>34865</v>
      </c>
      <c r="D2582" s="8" t="s">
        <v>29456</v>
      </c>
      <c r="E2582" s="8" t="s">
        <v>34693</v>
      </c>
    </row>
    <row r="2583" hidden="1">
      <c r="A2583" s="8" t="s">
        <v>34627</v>
      </c>
      <c r="B2583" s="8" t="s">
        <v>29976</v>
      </c>
      <c r="C2583" s="8" t="s">
        <v>34866</v>
      </c>
      <c r="D2583" s="8" t="s">
        <v>29456</v>
      </c>
      <c r="E2583" s="8" t="s">
        <v>34693</v>
      </c>
    </row>
    <row r="2584" hidden="1">
      <c r="A2584" s="8" t="s">
        <v>34627</v>
      </c>
      <c r="B2584" s="8" t="s">
        <v>34867</v>
      </c>
      <c r="C2584" s="8" t="s">
        <v>34868</v>
      </c>
      <c r="D2584" s="8" t="s">
        <v>29470</v>
      </c>
      <c r="E2584" s="8" t="s">
        <v>34693</v>
      </c>
    </row>
    <row r="2585" hidden="1">
      <c r="A2585" s="8" t="s">
        <v>34627</v>
      </c>
      <c r="B2585" s="8" t="s">
        <v>30021</v>
      </c>
      <c r="C2585" s="8" t="s">
        <v>34869</v>
      </c>
      <c r="D2585" s="8" t="s">
        <v>29470</v>
      </c>
      <c r="E2585" s="8" t="s">
        <v>34693</v>
      </c>
    </row>
    <row r="2586" hidden="1">
      <c r="A2586" s="8" t="s">
        <v>34627</v>
      </c>
      <c r="B2586" s="8" t="s">
        <v>30024</v>
      </c>
      <c r="C2586" s="8" t="s">
        <v>34870</v>
      </c>
      <c r="D2586" s="8" t="s">
        <v>29470</v>
      </c>
      <c r="E2586" s="8" t="s">
        <v>34693</v>
      </c>
    </row>
    <row r="2587" hidden="1">
      <c r="A2587" s="8" t="s">
        <v>34627</v>
      </c>
      <c r="B2587" s="8" t="s">
        <v>34871</v>
      </c>
      <c r="C2587" s="8" t="s">
        <v>34872</v>
      </c>
      <c r="D2587" s="8" t="s">
        <v>29470</v>
      </c>
      <c r="E2587" s="8" t="s">
        <v>34693</v>
      </c>
    </row>
    <row r="2588" hidden="1">
      <c r="A2588" s="8" t="s">
        <v>34627</v>
      </c>
      <c r="B2588" s="8" t="s">
        <v>34873</v>
      </c>
      <c r="C2588" s="8" t="s">
        <v>34874</v>
      </c>
      <c r="D2588" s="8" t="s">
        <v>29470</v>
      </c>
      <c r="E2588" s="8" t="s">
        <v>34693</v>
      </c>
    </row>
    <row r="2589" hidden="1">
      <c r="A2589" s="8" t="s">
        <v>34627</v>
      </c>
      <c r="B2589" s="8" t="s">
        <v>34875</v>
      </c>
      <c r="C2589" s="8" t="s">
        <v>34876</v>
      </c>
      <c r="D2589" s="8" t="s">
        <v>29470</v>
      </c>
      <c r="E2589" s="8" t="s">
        <v>34693</v>
      </c>
    </row>
    <row r="2590" hidden="1">
      <c r="A2590" s="8" t="s">
        <v>34627</v>
      </c>
      <c r="B2590" s="8" t="s">
        <v>34877</v>
      </c>
      <c r="C2590" s="8" t="s">
        <v>34878</v>
      </c>
      <c r="D2590" s="8" t="s">
        <v>29472</v>
      </c>
      <c r="E2590" s="8" t="s">
        <v>34693</v>
      </c>
    </row>
    <row r="2591" hidden="1">
      <c r="A2591" s="8" t="s">
        <v>34627</v>
      </c>
      <c r="B2591" s="8" t="s">
        <v>30026</v>
      </c>
      <c r="C2591" s="8" t="s">
        <v>34879</v>
      </c>
      <c r="D2591" s="8" t="s">
        <v>29472</v>
      </c>
      <c r="E2591" s="8" t="s">
        <v>34693</v>
      </c>
    </row>
    <row r="2592" hidden="1">
      <c r="A2592" s="8" t="s">
        <v>34627</v>
      </c>
      <c r="B2592" s="8" t="s">
        <v>30029</v>
      </c>
      <c r="C2592" s="8" t="s">
        <v>34880</v>
      </c>
      <c r="D2592" s="8" t="s">
        <v>29472</v>
      </c>
      <c r="E2592" s="8" t="s">
        <v>34693</v>
      </c>
    </row>
    <row r="2593" hidden="1">
      <c r="A2593" s="8" t="s">
        <v>34627</v>
      </c>
      <c r="B2593" s="8" t="s">
        <v>34881</v>
      </c>
      <c r="C2593" s="8" t="s">
        <v>34882</v>
      </c>
      <c r="D2593" s="8" t="s">
        <v>29472</v>
      </c>
      <c r="E2593" s="8" t="s">
        <v>34693</v>
      </c>
    </row>
    <row r="2594" hidden="1">
      <c r="A2594" s="8" t="s">
        <v>34627</v>
      </c>
      <c r="B2594" s="8" t="s">
        <v>34883</v>
      </c>
      <c r="C2594" s="8" t="s">
        <v>34884</v>
      </c>
      <c r="D2594" s="8" t="s">
        <v>29472</v>
      </c>
      <c r="E2594" s="8" t="s">
        <v>34693</v>
      </c>
    </row>
    <row r="2595" hidden="1">
      <c r="A2595" s="8" t="s">
        <v>34627</v>
      </c>
      <c r="B2595" s="8" t="s">
        <v>34885</v>
      </c>
      <c r="C2595" s="8" t="s">
        <v>34886</v>
      </c>
      <c r="D2595" s="8" t="s">
        <v>29472</v>
      </c>
      <c r="E2595" s="8" t="s">
        <v>34693</v>
      </c>
    </row>
    <row r="2596" hidden="1">
      <c r="A2596" s="8" t="s">
        <v>34627</v>
      </c>
      <c r="B2596" s="8" t="s">
        <v>34887</v>
      </c>
      <c r="C2596" s="8" t="s">
        <v>34888</v>
      </c>
      <c r="D2596" s="8" t="s">
        <v>29474</v>
      </c>
      <c r="E2596" s="8" t="s">
        <v>34693</v>
      </c>
    </row>
    <row r="2597" hidden="1">
      <c r="A2597" s="8" t="s">
        <v>34627</v>
      </c>
      <c r="B2597" s="8" t="s">
        <v>30031</v>
      </c>
      <c r="C2597" s="8" t="s">
        <v>34889</v>
      </c>
      <c r="D2597" s="8" t="s">
        <v>29474</v>
      </c>
      <c r="E2597" s="8" t="s">
        <v>34693</v>
      </c>
    </row>
    <row r="2598" hidden="1">
      <c r="A2598" s="8" t="s">
        <v>34627</v>
      </c>
      <c r="B2598" s="8" t="s">
        <v>30034</v>
      </c>
      <c r="C2598" s="8" t="s">
        <v>34890</v>
      </c>
      <c r="D2598" s="8" t="s">
        <v>29474</v>
      </c>
      <c r="E2598" s="8" t="s">
        <v>34693</v>
      </c>
    </row>
    <row r="2599" hidden="1">
      <c r="A2599" s="8" t="s">
        <v>34627</v>
      </c>
      <c r="B2599" s="8" t="s">
        <v>34891</v>
      </c>
      <c r="C2599" s="8" t="s">
        <v>34892</v>
      </c>
      <c r="D2599" s="8" t="s">
        <v>29476</v>
      </c>
      <c r="E2599" s="8" t="s">
        <v>34693</v>
      </c>
    </row>
    <row r="2600" hidden="1">
      <c r="A2600" s="8" t="s">
        <v>34627</v>
      </c>
      <c r="B2600" s="8" t="s">
        <v>30036</v>
      </c>
      <c r="C2600" s="8" t="s">
        <v>34893</v>
      </c>
      <c r="D2600" s="8" t="s">
        <v>29476</v>
      </c>
      <c r="E2600" s="8" t="s">
        <v>34693</v>
      </c>
    </row>
    <row r="2601" hidden="1">
      <c r="A2601" s="8" t="s">
        <v>34627</v>
      </c>
      <c r="B2601" s="8" t="s">
        <v>30039</v>
      </c>
      <c r="C2601" s="8" t="s">
        <v>34894</v>
      </c>
      <c r="D2601" s="8" t="s">
        <v>29476</v>
      </c>
      <c r="E2601" s="8" t="s">
        <v>34693</v>
      </c>
    </row>
    <row r="2602" hidden="1">
      <c r="A2602" s="8" t="s">
        <v>34627</v>
      </c>
      <c r="B2602" s="8" t="s">
        <v>30043</v>
      </c>
      <c r="C2602" s="8" t="s">
        <v>34895</v>
      </c>
      <c r="D2602" s="8" t="s">
        <v>29478</v>
      </c>
      <c r="E2602" s="8" t="s">
        <v>34693</v>
      </c>
    </row>
    <row r="2603" hidden="1">
      <c r="A2603" s="8" t="s">
        <v>34627</v>
      </c>
      <c r="B2603" s="8" t="s">
        <v>34896</v>
      </c>
      <c r="C2603" s="8" t="s">
        <v>34897</v>
      </c>
      <c r="D2603" s="8" t="s">
        <v>29478</v>
      </c>
      <c r="E2603" s="8" t="s">
        <v>34693</v>
      </c>
    </row>
    <row r="2604" hidden="1">
      <c r="A2604" s="8" t="s">
        <v>34627</v>
      </c>
      <c r="B2604" s="8" t="s">
        <v>34898</v>
      </c>
      <c r="C2604" s="8" t="s">
        <v>34899</v>
      </c>
      <c r="D2604" s="8" t="s">
        <v>29478</v>
      </c>
      <c r="E2604" s="8" t="s">
        <v>34693</v>
      </c>
    </row>
    <row r="2605" hidden="1">
      <c r="A2605" s="8" t="s">
        <v>34627</v>
      </c>
      <c r="B2605" s="8" t="s">
        <v>34900</v>
      </c>
      <c r="C2605" s="8" t="s">
        <v>34901</v>
      </c>
      <c r="D2605" s="8" t="s">
        <v>34677</v>
      </c>
      <c r="E2605" s="8" t="s">
        <v>34693</v>
      </c>
    </row>
    <row r="2606" hidden="1">
      <c r="A2606" s="8" t="s">
        <v>34627</v>
      </c>
      <c r="B2606" s="8" t="s">
        <v>34902</v>
      </c>
      <c r="C2606" s="8" t="s">
        <v>34903</v>
      </c>
      <c r="D2606" s="8" t="s">
        <v>34677</v>
      </c>
      <c r="E2606" s="8" t="s">
        <v>34693</v>
      </c>
    </row>
    <row r="2607" hidden="1">
      <c r="A2607" s="8" t="s">
        <v>34627</v>
      </c>
      <c r="B2607" s="8" t="s">
        <v>34904</v>
      </c>
      <c r="C2607" s="8" t="s">
        <v>34905</v>
      </c>
      <c r="D2607" s="8" t="s">
        <v>34677</v>
      </c>
      <c r="E2607" s="8" t="s">
        <v>34693</v>
      </c>
    </row>
    <row r="2608" hidden="1">
      <c r="A2608" s="8" t="s">
        <v>34627</v>
      </c>
      <c r="B2608" s="8" t="s">
        <v>34906</v>
      </c>
      <c r="C2608" s="8" t="s">
        <v>34907</v>
      </c>
      <c r="D2608" s="8" t="s">
        <v>34677</v>
      </c>
      <c r="E2608" s="8" t="s">
        <v>34693</v>
      </c>
    </row>
    <row r="2609" hidden="1">
      <c r="A2609" s="8" t="s">
        <v>34627</v>
      </c>
      <c r="B2609" s="8" t="s">
        <v>34908</v>
      </c>
      <c r="C2609" s="8" t="s">
        <v>34909</v>
      </c>
      <c r="D2609" s="8" t="s">
        <v>34677</v>
      </c>
      <c r="E2609" s="8" t="s">
        <v>34693</v>
      </c>
    </row>
    <row r="2610" hidden="1">
      <c r="A2610" s="8" t="s">
        <v>34627</v>
      </c>
      <c r="B2610" s="8" t="s">
        <v>34910</v>
      </c>
      <c r="C2610" s="8" t="s">
        <v>34911</v>
      </c>
      <c r="D2610" s="8" t="s">
        <v>34677</v>
      </c>
      <c r="E2610" s="8" t="s">
        <v>34693</v>
      </c>
    </row>
    <row r="2611" hidden="1">
      <c r="A2611" s="8" t="s">
        <v>34627</v>
      </c>
      <c r="B2611" s="8" t="s">
        <v>34912</v>
      </c>
      <c r="C2611" s="8" t="s">
        <v>34913</v>
      </c>
      <c r="D2611" s="8" t="s">
        <v>34677</v>
      </c>
      <c r="E2611" s="8" t="s">
        <v>34693</v>
      </c>
    </row>
    <row r="2612" hidden="1">
      <c r="A2612" s="8" t="s">
        <v>34627</v>
      </c>
      <c r="B2612" s="8" t="s">
        <v>34914</v>
      </c>
      <c r="C2612" s="8" t="s">
        <v>34915</v>
      </c>
      <c r="D2612" s="8" t="s">
        <v>34677</v>
      </c>
      <c r="E2612" s="8" t="s">
        <v>34693</v>
      </c>
    </row>
    <row r="2613" hidden="1">
      <c r="A2613" s="8" t="s">
        <v>34627</v>
      </c>
      <c r="B2613" s="8" t="s">
        <v>34916</v>
      </c>
      <c r="C2613" s="8" t="s">
        <v>34917</v>
      </c>
      <c r="D2613" s="8" t="s">
        <v>29480</v>
      </c>
      <c r="E2613" s="8" t="s">
        <v>34693</v>
      </c>
    </row>
    <row r="2614" hidden="1">
      <c r="A2614" s="8" t="s">
        <v>34627</v>
      </c>
      <c r="B2614" s="8" t="s">
        <v>30045</v>
      </c>
      <c r="C2614" s="8" t="s">
        <v>34918</v>
      </c>
      <c r="D2614" s="8" t="s">
        <v>29480</v>
      </c>
      <c r="E2614" s="8" t="s">
        <v>34693</v>
      </c>
    </row>
    <row r="2615" hidden="1">
      <c r="A2615" s="8" t="s">
        <v>34627</v>
      </c>
      <c r="B2615" s="8" t="s">
        <v>30048</v>
      </c>
      <c r="C2615" s="8" t="s">
        <v>34919</v>
      </c>
      <c r="D2615" s="8" t="s">
        <v>29480</v>
      </c>
      <c r="E2615" s="8" t="s">
        <v>34693</v>
      </c>
    </row>
    <row r="2616" hidden="1">
      <c r="A2616" s="8" t="s">
        <v>34627</v>
      </c>
      <c r="B2616" s="8" t="s">
        <v>30050</v>
      </c>
      <c r="C2616" s="8" t="s">
        <v>34920</v>
      </c>
      <c r="D2616" s="8" t="s">
        <v>29480</v>
      </c>
      <c r="E2616" s="8" t="s">
        <v>34693</v>
      </c>
    </row>
    <row r="2617" hidden="1">
      <c r="A2617" s="8" t="s">
        <v>34627</v>
      </c>
      <c r="B2617" s="8" t="s">
        <v>30052</v>
      </c>
      <c r="C2617" s="8" t="s">
        <v>34921</v>
      </c>
      <c r="D2617" s="8" t="s">
        <v>29480</v>
      </c>
      <c r="E2617" s="8" t="s">
        <v>34693</v>
      </c>
    </row>
    <row r="2618" hidden="1">
      <c r="A2618" s="8" t="s">
        <v>34627</v>
      </c>
      <c r="B2618" s="8" t="s">
        <v>34922</v>
      </c>
      <c r="C2618" s="8" t="s">
        <v>34923</v>
      </c>
      <c r="D2618" s="8" t="s">
        <v>29480</v>
      </c>
      <c r="E2618" s="8" t="s">
        <v>34693</v>
      </c>
    </row>
    <row r="2619" hidden="1">
      <c r="A2619" s="8" t="s">
        <v>34627</v>
      </c>
      <c r="B2619" s="8" t="s">
        <v>34924</v>
      </c>
      <c r="C2619" s="8" t="s">
        <v>34925</v>
      </c>
      <c r="D2619" s="8" t="s">
        <v>29480</v>
      </c>
      <c r="E2619" s="8" t="s">
        <v>34693</v>
      </c>
    </row>
    <row r="2620" hidden="1">
      <c r="A2620" s="8" t="s">
        <v>34627</v>
      </c>
      <c r="B2620" s="8" t="s">
        <v>34926</v>
      </c>
      <c r="C2620" s="8" t="s">
        <v>34927</v>
      </c>
      <c r="D2620" s="8" t="s">
        <v>29480</v>
      </c>
      <c r="E2620" s="8" t="s">
        <v>34693</v>
      </c>
    </row>
    <row r="2621" hidden="1">
      <c r="A2621" s="8" t="s">
        <v>34627</v>
      </c>
      <c r="B2621" s="8" t="s">
        <v>34928</v>
      </c>
      <c r="C2621" s="8" t="s">
        <v>34929</v>
      </c>
      <c r="D2621" s="8" t="s">
        <v>29483</v>
      </c>
      <c r="E2621" s="8" t="s">
        <v>34693</v>
      </c>
    </row>
    <row r="2622" hidden="1">
      <c r="A2622" s="8" t="s">
        <v>34627</v>
      </c>
      <c r="B2622" s="8" t="s">
        <v>30054</v>
      </c>
      <c r="C2622" s="8" t="s">
        <v>34930</v>
      </c>
      <c r="D2622" s="8" t="s">
        <v>29483</v>
      </c>
      <c r="E2622" s="8" t="s">
        <v>34693</v>
      </c>
    </row>
    <row r="2623" hidden="1">
      <c r="A2623" s="8" t="s">
        <v>34627</v>
      </c>
      <c r="B2623" s="8" t="s">
        <v>30057</v>
      </c>
      <c r="C2623" s="8" t="s">
        <v>34931</v>
      </c>
      <c r="D2623" s="8" t="s">
        <v>29483</v>
      </c>
      <c r="E2623" s="8" t="s">
        <v>34693</v>
      </c>
    </row>
    <row r="2624" hidden="1">
      <c r="A2624" s="8" t="s">
        <v>34627</v>
      </c>
      <c r="B2624" s="8" t="s">
        <v>30059</v>
      </c>
      <c r="C2624" s="8" t="s">
        <v>34932</v>
      </c>
      <c r="D2624" s="8" t="s">
        <v>29483</v>
      </c>
      <c r="E2624" s="8" t="s">
        <v>34693</v>
      </c>
    </row>
    <row r="2625" hidden="1">
      <c r="A2625" s="8" t="s">
        <v>34627</v>
      </c>
      <c r="B2625" s="8" t="s">
        <v>34933</v>
      </c>
      <c r="C2625" s="8" t="s">
        <v>34934</v>
      </c>
      <c r="D2625" s="8" t="s">
        <v>29483</v>
      </c>
      <c r="E2625" s="8" t="s">
        <v>34693</v>
      </c>
    </row>
    <row r="2626" hidden="1">
      <c r="A2626" s="8" t="s">
        <v>34627</v>
      </c>
      <c r="B2626" s="8" t="s">
        <v>30061</v>
      </c>
      <c r="C2626" s="8" t="s">
        <v>34935</v>
      </c>
      <c r="D2626" s="8" t="s">
        <v>29485</v>
      </c>
      <c r="E2626" s="8" t="s">
        <v>34693</v>
      </c>
    </row>
    <row r="2627" hidden="1">
      <c r="A2627" s="8" t="s">
        <v>34627</v>
      </c>
      <c r="B2627" s="8" t="s">
        <v>34936</v>
      </c>
      <c r="C2627" s="8" t="s">
        <v>34937</v>
      </c>
      <c r="D2627" s="8" t="s">
        <v>29489</v>
      </c>
      <c r="E2627" s="8" t="s">
        <v>34693</v>
      </c>
    </row>
    <row r="2628" hidden="1">
      <c r="A2628" s="8" t="s">
        <v>34627</v>
      </c>
      <c r="B2628" s="8" t="s">
        <v>30073</v>
      </c>
      <c r="C2628" s="8" t="s">
        <v>34938</v>
      </c>
      <c r="D2628" s="8" t="s">
        <v>29489</v>
      </c>
      <c r="E2628" s="8" t="s">
        <v>34693</v>
      </c>
    </row>
    <row r="2629" hidden="1">
      <c r="A2629" s="8" t="s">
        <v>34627</v>
      </c>
      <c r="B2629" s="8" t="s">
        <v>30076</v>
      </c>
      <c r="C2629" s="8" t="s">
        <v>34939</v>
      </c>
      <c r="D2629" s="8" t="s">
        <v>29489</v>
      </c>
      <c r="E2629" s="8" t="s">
        <v>34693</v>
      </c>
    </row>
    <row r="2630" hidden="1">
      <c r="A2630" s="8" t="s">
        <v>34627</v>
      </c>
      <c r="B2630" s="8" t="s">
        <v>30078</v>
      </c>
      <c r="C2630" s="8" t="s">
        <v>34940</v>
      </c>
      <c r="D2630" s="8" t="s">
        <v>29489</v>
      </c>
      <c r="E2630" s="8" t="s">
        <v>34693</v>
      </c>
    </row>
    <row r="2631" hidden="1">
      <c r="A2631" s="8" t="s">
        <v>34627</v>
      </c>
      <c r="B2631" s="8" t="s">
        <v>34941</v>
      </c>
      <c r="C2631" s="8" t="s">
        <v>34942</v>
      </c>
      <c r="D2631" s="8" t="s">
        <v>29489</v>
      </c>
      <c r="E2631" s="8" t="s">
        <v>34693</v>
      </c>
    </row>
    <row r="2632" hidden="1">
      <c r="A2632" s="8" t="s">
        <v>34627</v>
      </c>
      <c r="B2632" s="8" t="s">
        <v>34943</v>
      </c>
      <c r="C2632" s="8" t="s">
        <v>34944</v>
      </c>
      <c r="D2632" s="8" t="s">
        <v>29491</v>
      </c>
      <c r="E2632" s="8" t="s">
        <v>34693</v>
      </c>
    </row>
    <row r="2633" hidden="1">
      <c r="A2633" s="8" t="s">
        <v>34627</v>
      </c>
      <c r="B2633" s="8" t="s">
        <v>30080</v>
      </c>
      <c r="C2633" s="8" t="s">
        <v>34945</v>
      </c>
      <c r="D2633" s="8" t="s">
        <v>29491</v>
      </c>
      <c r="E2633" s="8" t="s">
        <v>34693</v>
      </c>
    </row>
    <row r="2634" hidden="1">
      <c r="A2634" s="8" t="s">
        <v>34627</v>
      </c>
      <c r="B2634" s="8" t="s">
        <v>30083</v>
      </c>
      <c r="C2634" s="8" t="s">
        <v>34946</v>
      </c>
      <c r="D2634" s="8" t="s">
        <v>29491</v>
      </c>
      <c r="E2634" s="8" t="s">
        <v>34693</v>
      </c>
    </row>
    <row r="2635" hidden="1">
      <c r="A2635" s="8" t="s">
        <v>34627</v>
      </c>
      <c r="B2635" s="8" t="s">
        <v>30085</v>
      </c>
      <c r="C2635" s="8" t="s">
        <v>34947</v>
      </c>
      <c r="D2635" s="8" t="s">
        <v>29491</v>
      </c>
      <c r="E2635" s="8" t="s">
        <v>34693</v>
      </c>
    </row>
    <row r="2636" hidden="1">
      <c r="A2636" s="8" t="s">
        <v>34627</v>
      </c>
      <c r="B2636" s="8" t="s">
        <v>34948</v>
      </c>
      <c r="C2636" s="8" t="s">
        <v>34949</v>
      </c>
      <c r="D2636" s="8" t="s">
        <v>29491</v>
      </c>
      <c r="E2636" s="8" t="s">
        <v>34693</v>
      </c>
    </row>
    <row r="2637" hidden="1">
      <c r="A2637" s="8" t="s">
        <v>34627</v>
      </c>
      <c r="B2637" s="8" t="s">
        <v>34950</v>
      </c>
      <c r="C2637" s="8" t="s">
        <v>34951</v>
      </c>
      <c r="D2637" s="8" t="s">
        <v>34684</v>
      </c>
      <c r="E2637" s="8" t="s">
        <v>34693</v>
      </c>
    </row>
    <row r="2638" hidden="1">
      <c r="A2638" s="8" t="s">
        <v>34627</v>
      </c>
      <c r="B2638" s="8" t="s">
        <v>34952</v>
      </c>
      <c r="C2638" s="8" t="s">
        <v>34953</v>
      </c>
      <c r="D2638" s="8" t="s">
        <v>34684</v>
      </c>
      <c r="E2638" s="8" t="s">
        <v>34693</v>
      </c>
    </row>
    <row r="2639" hidden="1">
      <c r="A2639" s="8" t="s">
        <v>34627</v>
      </c>
      <c r="B2639" s="8" t="s">
        <v>34954</v>
      </c>
      <c r="C2639" s="8" t="s">
        <v>34955</v>
      </c>
      <c r="D2639" s="8" t="s">
        <v>34684</v>
      </c>
      <c r="E2639" s="8" t="s">
        <v>34693</v>
      </c>
    </row>
    <row r="2640" hidden="1">
      <c r="A2640" s="8" t="s">
        <v>34627</v>
      </c>
      <c r="B2640" s="8" t="s">
        <v>34956</v>
      </c>
      <c r="C2640" s="8" t="s">
        <v>34957</v>
      </c>
      <c r="D2640" s="8" t="s">
        <v>34684</v>
      </c>
      <c r="E2640" s="8" t="s">
        <v>34693</v>
      </c>
    </row>
    <row r="2641" hidden="1">
      <c r="A2641" s="8" t="s">
        <v>34627</v>
      </c>
      <c r="B2641" s="8" t="s">
        <v>34958</v>
      </c>
      <c r="C2641" s="8" t="s">
        <v>34959</v>
      </c>
      <c r="D2641" s="8" t="s">
        <v>29493</v>
      </c>
      <c r="E2641" s="8" t="s">
        <v>34693</v>
      </c>
    </row>
    <row r="2642" hidden="1">
      <c r="A2642" s="8" t="s">
        <v>34627</v>
      </c>
      <c r="B2642" s="8" t="s">
        <v>30089</v>
      </c>
      <c r="C2642" s="8" t="s">
        <v>34960</v>
      </c>
      <c r="D2642" s="8" t="s">
        <v>29493</v>
      </c>
      <c r="E2642" s="8" t="s">
        <v>34693</v>
      </c>
    </row>
    <row r="2643" hidden="1">
      <c r="A2643" s="8" t="s">
        <v>34627</v>
      </c>
      <c r="B2643" s="8" t="s">
        <v>30092</v>
      </c>
      <c r="C2643" s="8" t="s">
        <v>34961</v>
      </c>
      <c r="D2643" s="8" t="s">
        <v>29493</v>
      </c>
      <c r="E2643" s="8" t="s">
        <v>34693</v>
      </c>
    </row>
    <row r="2644" hidden="1">
      <c r="A2644" s="8" t="s">
        <v>34627</v>
      </c>
      <c r="B2644" s="8" t="s">
        <v>34962</v>
      </c>
      <c r="C2644" s="8" t="s">
        <v>34963</v>
      </c>
      <c r="D2644" s="8" t="s">
        <v>29493</v>
      </c>
      <c r="E2644" s="8" t="s">
        <v>34693</v>
      </c>
    </row>
    <row r="2645" hidden="1">
      <c r="A2645" s="8" t="s">
        <v>34627</v>
      </c>
      <c r="B2645" s="8" t="s">
        <v>34964</v>
      </c>
      <c r="C2645" s="8" t="s">
        <v>34965</v>
      </c>
      <c r="D2645" s="8" t="s">
        <v>29497</v>
      </c>
      <c r="E2645" s="8" t="s">
        <v>34693</v>
      </c>
    </row>
    <row r="2646" hidden="1">
      <c r="A2646" s="8" t="s">
        <v>34627</v>
      </c>
      <c r="B2646" s="8" t="s">
        <v>30109</v>
      </c>
      <c r="C2646" s="8" t="s">
        <v>34966</v>
      </c>
      <c r="D2646" s="8" t="s">
        <v>29497</v>
      </c>
      <c r="E2646" s="8" t="s">
        <v>34693</v>
      </c>
    </row>
    <row r="2647" hidden="1">
      <c r="A2647" s="8" t="s">
        <v>34627</v>
      </c>
      <c r="B2647" s="8" t="s">
        <v>30112</v>
      </c>
      <c r="C2647" s="8" t="s">
        <v>34967</v>
      </c>
      <c r="D2647" s="8" t="s">
        <v>29497</v>
      </c>
      <c r="E2647" s="8" t="s">
        <v>34693</v>
      </c>
    </row>
    <row r="2648" hidden="1">
      <c r="A2648" s="8" t="s">
        <v>34627</v>
      </c>
      <c r="B2648" s="8" t="s">
        <v>30124</v>
      </c>
      <c r="C2648" s="8" t="s">
        <v>34688</v>
      </c>
      <c r="D2648" s="8" t="s">
        <v>29500</v>
      </c>
      <c r="E2648" s="8" t="s">
        <v>34693</v>
      </c>
    </row>
    <row r="2649" hidden="1">
      <c r="A2649" s="8" t="s">
        <v>34627</v>
      </c>
      <c r="B2649" s="8" t="s">
        <v>30135</v>
      </c>
      <c r="C2649" s="8" t="s">
        <v>34968</v>
      </c>
      <c r="D2649" s="8" t="s">
        <v>29507</v>
      </c>
      <c r="E2649" s="8" t="s">
        <v>34693</v>
      </c>
    </row>
    <row r="2650" hidden="1">
      <c r="A2650" s="8" t="s">
        <v>34627</v>
      </c>
      <c r="B2650" s="8" t="s">
        <v>34969</v>
      </c>
      <c r="C2650" s="8" t="s">
        <v>34970</v>
      </c>
      <c r="D2650" s="8" t="s">
        <v>29507</v>
      </c>
      <c r="E2650" s="8" t="s">
        <v>34693</v>
      </c>
    </row>
    <row r="2651" hidden="1">
      <c r="A2651" s="8" t="s">
        <v>34627</v>
      </c>
      <c r="B2651" s="8" t="s">
        <v>34971</v>
      </c>
      <c r="C2651" s="8" t="s">
        <v>34972</v>
      </c>
      <c r="D2651" s="8" t="s">
        <v>29507</v>
      </c>
      <c r="E2651" s="8" t="s">
        <v>34693</v>
      </c>
    </row>
    <row r="2652" hidden="1">
      <c r="A2652" s="8" t="s">
        <v>34627</v>
      </c>
      <c r="B2652" s="8" t="s">
        <v>34973</v>
      </c>
      <c r="C2652" s="8" t="s">
        <v>34974</v>
      </c>
      <c r="D2652" s="8" t="s">
        <v>29507</v>
      </c>
      <c r="E2652" s="8" t="s">
        <v>34693</v>
      </c>
    </row>
    <row r="2653" hidden="1">
      <c r="A2653" s="8" t="s">
        <v>34627</v>
      </c>
      <c r="B2653" s="8" t="s">
        <v>34975</v>
      </c>
      <c r="C2653" s="8" t="s">
        <v>34976</v>
      </c>
      <c r="D2653" s="8" t="s">
        <v>29507</v>
      </c>
      <c r="E2653" s="8" t="s">
        <v>34693</v>
      </c>
    </row>
    <row r="2654" hidden="1">
      <c r="A2654" s="8" t="s">
        <v>34627</v>
      </c>
      <c r="B2654" s="8" t="s">
        <v>34977</v>
      </c>
      <c r="C2654" s="8" t="s">
        <v>34978</v>
      </c>
      <c r="D2654" s="8" t="s">
        <v>29507</v>
      </c>
      <c r="E2654" s="8" t="s">
        <v>34693</v>
      </c>
    </row>
    <row r="2655" hidden="1">
      <c r="A2655" s="8" t="s">
        <v>34627</v>
      </c>
      <c r="B2655" s="8" t="s">
        <v>34979</v>
      </c>
      <c r="C2655" s="8" t="s">
        <v>34980</v>
      </c>
      <c r="D2655" s="8" t="s">
        <v>29516</v>
      </c>
      <c r="E2655" s="8" t="s">
        <v>34693</v>
      </c>
    </row>
    <row r="2656" hidden="1">
      <c r="A2656" s="8" t="s">
        <v>34627</v>
      </c>
      <c r="B2656" s="8" t="s">
        <v>30153</v>
      </c>
      <c r="C2656" s="8" t="s">
        <v>34981</v>
      </c>
      <c r="D2656" s="8" t="s">
        <v>29516</v>
      </c>
      <c r="E2656" s="8" t="s">
        <v>34693</v>
      </c>
    </row>
    <row r="2657" hidden="1">
      <c r="A2657" s="8" t="s">
        <v>34627</v>
      </c>
      <c r="B2657" s="8" t="s">
        <v>34982</v>
      </c>
      <c r="C2657" s="8" t="s">
        <v>34983</v>
      </c>
      <c r="D2657" s="8" t="s">
        <v>29516</v>
      </c>
      <c r="E2657" s="8" t="s">
        <v>34693</v>
      </c>
    </row>
    <row r="2658" hidden="1">
      <c r="A2658" s="8" t="s">
        <v>34627</v>
      </c>
      <c r="B2658" s="8" t="s">
        <v>34984</v>
      </c>
      <c r="C2658" s="8" t="s">
        <v>34985</v>
      </c>
      <c r="D2658" s="8" t="s">
        <v>29516</v>
      </c>
      <c r="E2658" s="8" t="s">
        <v>34693</v>
      </c>
    </row>
    <row r="2659" hidden="1">
      <c r="A2659" s="8" t="s">
        <v>34627</v>
      </c>
      <c r="B2659" s="8" t="s">
        <v>34986</v>
      </c>
      <c r="C2659" s="8" t="s">
        <v>34987</v>
      </c>
      <c r="D2659" s="8" t="s">
        <v>29522</v>
      </c>
      <c r="E2659" s="8" t="s">
        <v>34693</v>
      </c>
    </row>
    <row r="2660" hidden="1">
      <c r="A2660" s="8" t="s">
        <v>34627</v>
      </c>
      <c r="B2660" s="8" t="s">
        <v>34988</v>
      </c>
      <c r="C2660" s="8" t="s">
        <v>34989</v>
      </c>
      <c r="D2660" s="8" t="s">
        <v>29522</v>
      </c>
      <c r="E2660" s="8" t="s">
        <v>34693</v>
      </c>
    </row>
    <row r="2661" hidden="1">
      <c r="A2661" s="8" t="s">
        <v>34627</v>
      </c>
      <c r="B2661" s="8" t="s">
        <v>30164</v>
      </c>
      <c r="C2661" s="8" t="s">
        <v>29345</v>
      </c>
      <c r="D2661" s="8" t="s">
        <v>29524</v>
      </c>
      <c r="E2661" s="8" t="s">
        <v>34693</v>
      </c>
    </row>
    <row r="2662" hidden="1">
      <c r="A2662" s="8" t="s">
        <v>34627</v>
      </c>
      <c r="B2662" s="8" t="s">
        <v>34990</v>
      </c>
      <c r="C2662" s="8" t="s">
        <v>34991</v>
      </c>
      <c r="D2662" s="8" t="s">
        <v>34692</v>
      </c>
      <c r="E2662" s="8" t="s">
        <v>34992</v>
      </c>
    </row>
    <row r="2663" hidden="1">
      <c r="A2663" s="8" t="s">
        <v>34627</v>
      </c>
      <c r="B2663" s="8" t="s">
        <v>34993</v>
      </c>
      <c r="C2663" s="8" t="s">
        <v>34994</v>
      </c>
      <c r="D2663" s="8" t="s">
        <v>34692</v>
      </c>
      <c r="E2663" s="8" t="s">
        <v>34992</v>
      </c>
    </row>
    <row r="2664" hidden="1">
      <c r="A2664" s="8" t="s">
        <v>34627</v>
      </c>
      <c r="B2664" s="8" t="s">
        <v>34995</v>
      </c>
      <c r="C2664" s="8" t="s">
        <v>34996</v>
      </c>
      <c r="D2664" s="8" t="s">
        <v>34692</v>
      </c>
      <c r="E2664" s="8" t="s">
        <v>34992</v>
      </c>
    </row>
    <row r="2665" hidden="1">
      <c r="A2665" s="8" t="s">
        <v>34627</v>
      </c>
      <c r="B2665" s="8" t="s">
        <v>34997</v>
      </c>
      <c r="C2665" s="8" t="s">
        <v>34998</v>
      </c>
      <c r="D2665" s="8" t="s">
        <v>34694</v>
      </c>
      <c r="E2665" s="8" t="s">
        <v>34992</v>
      </c>
    </row>
    <row r="2666" hidden="1">
      <c r="A2666" s="8" t="s">
        <v>34627</v>
      </c>
      <c r="B2666" s="8" t="s">
        <v>34999</v>
      </c>
      <c r="C2666" s="8" t="s">
        <v>35000</v>
      </c>
      <c r="D2666" s="8" t="s">
        <v>34694</v>
      </c>
      <c r="E2666" s="8" t="s">
        <v>34992</v>
      </c>
    </row>
    <row r="2667" hidden="1">
      <c r="A2667" s="8" t="s">
        <v>34627</v>
      </c>
      <c r="B2667" s="8" t="s">
        <v>35001</v>
      </c>
      <c r="C2667" s="8" t="s">
        <v>35002</v>
      </c>
      <c r="D2667" s="8" t="s">
        <v>34694</v>
      </c>
      <c r="E2667" s="8" t="s">
        <v>34992</v>
      </c>
    </row>
    <row r="2668" hidden="1">
      <c r="A2668" s="8" t="s">
        <v>34627</v>
      </c>
      <c r="B2668" s="8" t="s">
        <v>35003</v>
      </c>
      <c r="C2668" s="8" t="s">
        <v>35004</v>
      </c>
      <c r="D2668" s="8" t="s">
        <v>29541</v>
      </c>
      <c r="E2668" s="8" t="s">
        <v>34992</v>
      </c>
    </row>
    <row r="2669" hidden="1">
      <c r="A2669" s="8" t="s">
        <v>34627</v>
      </c>
      <c r="B2669" s="8" t="s">
        <v>35005</v>
      </c>
      <c r="C2669" s="8" t="s">
        <v>35006</v>
      </c>
      <c r="D2669" s="8" t="s">
        <v>29541</v>
      </c>
      <c r="E2669" s="8" t="s">
        <v>34992</v>
      </c>
    </row>
    <row r="2670" hidden="1">
      <c r="A2670" s="8" t="s">
        <v>34627</v>
      </c>
      <c r="B2670" s="8" t="s">
        <v>35007</v>
      </c>
      <c r="C2670" s="8" t="s">
        <v>35008</v>
      </c>
      <c r="D2670" s="8" t="s">
        <v>34697</v>
      </c>
      <c r="E2670" s="8" t="s">
        <v>34992</v>
      </c>
    </row>
    <row r="2671" hidden="1">
      <c r="A2671" s="8" t="s">
        <v>34627</v>
      </c>
      <c r="B2671" s="8" t="s">
        <v>35009</v>
      </c>
      <c r="C2671" s="8" t="s">
        <v>35010</v>
      </c>
      <c r="D2671" s="8" t="s">
        <v>34697</v>
      </c>
      <c r="E2671" s="8" t="s">
        <v>34992</v>
      </c>
    </row>
    <row r="2672" hidden="1">
      <c r="A2672" s="8" t="s">
        <v>34627</v>
      </c>
      <c r="B2672" s="8" t="s">
        <v>35011</v>
      </c>
      <c r="C2672" s="8" t="s">
        <v>35012</v>
      </c>
      <c r="D2672" s="8" t="s">
        <v>34697</v>
      </c>
      <c r="E2672" s="8" t="s">
        <v>34992</v>
      </c>
    </row>
    <row r="2673" hidden="1">
      <c r="A2673" s="8" t="s">
        <v>34627</v>
      </c>
      <c r="B2673" s="8" t="s">
        <v>35013</v>
      </c>
      <c r="C2673" s="8" t="s">
        <v>35014</v>
      </c>
      <c r="D2673" s="8" t="s">
        <v>29548</v>
      </c>
      <c r="E2673" s="8" t="s">
        <v>34992</v>
      </c>
    </row>
    <row r="2674" hidden="1">
      <c r="A2674" s="8" t="s">
        <v>34627</v>
      </c>
      <c r="B2674" s="8" t="s">
        <v>35015</v>
      </c>
      <c r="C2674" s="8" t="s">
        <v>35016</v>
      </c>
      <c r="D2674" s="8" t="s">
        <v>29548</v>
      </c>
      <c r="E2674" s="8" t="s">
        <v>34992</v>
      </c>
    </row>
    <row r="2675" hidden="1">
      <c r="A2675" s="8" t="s">
        <v>34627</v>
      </c>
      <c r="B2675" s="8" t="s">
        <v>35017</v>
      </c>
      <c r="C2675" s="8" t="s">
        <v>35018</v>
      </c>
      <c r="D2675" s="8" t="s">
        <v>29591</v>
      </c>
      <c r="E2675" s="8" t="s">
        <v>34992</v>
      </c>
    </row>
    <row r="2676" hidden="1">
      <c r="A2676" s="8" t="s">
        <v>34627</v>
      </c>
      <c r="B2676" s="8" t="s">
        <v>35019</v>
      </c>
      <c r="C2676" s="8" t="s">
        <v>35020</v>
      </c>
      <c r="D2676" s="8" t="s">
        <v>29591</v>
      </c>
      <c r="E2676" s="8" t="s">
        <v>34992</v>
      </c>
    </row>
    <row r="2677" hidden="1">
      <c r="A2677" s="8" t="s">
        <v>34627</v>
      </c>
      <c r="B2677" s="8" t="s">
        <v>35021</v>
      </c>
      <c r="C2677" s="8" t="s">
        <v>35022</v>
      </c>
      <c r="D2677" s="8" t="s">
        <v>29591</v>
      </c>
      <c r="E2677" s="8" t="s">
        <v>34992</v>
      </c>
    </row>
    <row r="2678" hidden="1">
      <c r="A2678" s="8" t="s">
        <v>34627</v>
      </c>
      <c r="B2678" s="8" t="s">
        <v>35023</v>
      </c>
      <c r="C2678" s="8" t="s">
        <v>35024</v>
      </c>
      <c r="D2678" s="8" t="s">
        <v>29591</v>
      </c>
      <c r="E2678" s="8" t="s">
        <v>34992</v>
      </c>
    </row>
    <row r="2679" hidden="1">
      <c r="A2679" s="8" t="s">
        <v>34627</v>
      </c>
      <c r="B2679" s="8" t="s">
        <v>35025</v>
      </c>
      <c r="C2679" s="8" t="s">
        <v>35026</v>
      </c>
      <c r="D2679" s="8" t="s">
        <v>29591</v>
      </c>
      <c r="E2679" s="8" t="s">
        <v>34992</v>
      </c>
    </row>
    <row r="2680" hidden="1">
      <c r="A2680" s="8" t="s">
        <v>34627</v>
      </c>
      <c r="B2680" s="8" t="s">
        <v>35027</v>
      </c>
      <c r="C2680" s="8" t="s">
        <v>35028</v>
      </c>
      <c r="D2680" s="8" t="s">
        <v>34701</v>
      </c>
      <c r="E2680" s="8" t="s">
        <v>34992</v>
      </c>
    </row>
    <row r="2681" hidden="1">
      <c r="A2681" s="8" t="s">
        <v>34627</v>
      </c>
      <c r="B2681" s="8" t="s">
        <v>35029</v>
      </c>
      <c r="C2681" s="8" t="s">
        <v>35030</v>
      </c>
      <c r="D2681" s="8" t="s">
        <v>34703</v>
      </c>
      <c r="E2681" s="8" t="s">
        <v>34992</v>
      </c>
    </row>
    <row r="2682" hidden="1">
      <c r="A2682" s="8" t="s">
        <v>34627</v>
      </c>
      <c r="B2682" s="8" t="s">
        <v>35031</v>
      </c>
      <c r="C2682" s="8" t="s">
        <v>35032</v>
      </c>
      <c r="D2682" s="8" t="s">
        <v>34703</v>
      </c>
      <c r="E2682" s="8" t="s">
        <v>34992</v>
      </c>
    </row>
    <row r="2683" hidden="1">
      <c r="A2683" s="8" t="s">
        <v>34627</v>
      </c>
      <c r="B2683" s="8" t="s">
        <v>35033</v>
      </c>
      <c r="C2683" s="8" t="s">
        <v>35034</v>
      </c>
      <c r="D2683" s="8" t="s">
        <v>34703</v>
      </c>
      <c r="E2683" s="8" t="s">
        <v>34992</v>
      </c>
    </row>
    <row r="2684" hidden="1">
      <c r="A2684" s="8" t="s">
        <v>34627</v>
      </c>
      <c r="B2684" s="8" t="s">
        <v>35035</v>
      </c>
      <c r="C2684" s="8" t="s">
        <v>35036</v>
      </c>
      <c r="D2684" s="8" t="s">
        <v>34703</v>
      </c>
      <c r="E2684" s="8" t="s">
        <v>34992</v>
      </c>
    </row>
    <row r="2685" hidden="1">
      <c r="A2685" s="8" t="s">
        <v>34627</v>
      </c>
      <c r="B2685" s="8" t="s">
        <v>35037</v>
      </c>
      <c r="C2685" s="8" t="s">
        <v>34705</v>
      </c>
      <c r="D2685" s="8" t="s">
        <v>29596</v>
      </c>
      <c r="E2685" s="8" t="s">
        <v>34992</v>
      </c>
    </row>
    <row r="2686" hidden="1">
      <c r="A2686" s="8" t="s">
        <v>34627</v>
      </c>
      <c r="B2686" s="8" t="s">
        <v>35038</v>
      </c>
      <c r="C2686" s="8" t="s">
        <v>35039</v>
      </c>
      <c r="D2686" s="8" t="s">
        <v>29599</v>
      </c>
      <c r="E2686" s="8" t="s">
        <v>34992</v>
      </c>
    </row>
    <row r="2687" hidden="1">
      <c r="A2687" s="8" t="s">
        <v>34627</v>
      </c>
      <c r="B2687" s="8" t="s">
        <v>35040</v>
      </c>
      <c r="C2687" s="8" t="s">
        <v>35041</v>
      </c>
      <c r="D2687" s="8" t="s">
        <v>29599</v>
      </c>
      <c r="E2687" s="8" t="s">
        <v>34992</v>
      </c>
    </row>
    <row r="2688" hidden="1">
      <c r="A2688" s="8" t="s">
        <v>34627</v>
      </c>
      <c r="B2688" s="8" t="s">
        <v>35042</v>
      </c>
      <c r="C2688" s="8" t="s">
        <v>35043</v>
      </c>
      <c r="D2688" s="8" t="s">
        <v>29599</v>
      </c>
      <c r="E2688" s="8" t="s">
        <v>34992</v>
      </c>
    </row>
    <row r="2689" hidden="1">
      <c r="A2689" s="8" t="s">
        <v>34627</v>
      </c>
      <c r="B2689" s="8" t="s">
        <v>35044</v>
      </c>
      <c r="C2689" s="8" t="s">
        <v>35045</v>
      </c>
      <c r="D2689" s="8" t="s">
        <v>29599</v>
      </c>
      <c r="E2689" s="8" t="s">
        <v>34992</v>
      </c>
    </row>
    <row r="2690" hidden="1">
      <c r="A2690" s="8" t="s">
        <v>34627</v>
      </c>
      <c r="B2690" s="8" t="s">
        <v>35046</v>
      </c>
      <c r="C2690" s="8" t="s">
        <v>35047</v>
      </c>
      <c r="D2690" s="8" t="s">
        <v>29599</v>
      </c>
      <c r="E2690" s="8" t="s">
        <v>34992</v>
      </c>
    </row>
    <row r="2691" hidden="1">
      <c r="A2691" s="8" t="s">
        <v>34627</v>
      </c>
      <c r="B2691" s="8" t="s">
        <v>35048</v>
      </c>
      <c r="C2691" s="8" t="s">
        <v>35049</v>
      </c>
      <c r="D2691" s="8" t="s">
        <v>29599</v>
      </c>
      <c r="E2691" s="8" t="s">
        <v>34992</v>
      </c>
    </row>
    <row r="2692" hidden="1">
      <c r="A2692" s="8" t="s">
        <v>34627</v>
      </c>
      <c r="B2692" s="8" t="s">
        <v>35050</v>
      </c>
      <c r="C2692" s="8" t="s">
        <v>35051</v>
      </c>
      <c r="D2692" s="8" t="s">
        <v>29599</v>
      </c>
      <c r="E2692" s="8" t="s">
        <v>34992</v>
      </c>
    </row>
    <row r="2693" hidden="1">
      <c r="A2693" s="8" t="s">
        <v>34627</v>
      </c>
      <c r="B2693" s="8" t="s">
        <v>35052</v>
      </c>
      <c r="C2693" s="8" t="s">
        <v>35053</v>
      </c>
      <c r="D2693" s="8" t="s">
        <v>34707</v>
      </c>
      <c r="E2693" s="8" t="s">
        <v>34992</v>
      </c>
    </row>
    <row r="2694" hidden="1">
      <c r="A2694" s="8" t="s">
        <v>34627</v>
      </c>
      <c r="B2694" s="8" t="s">
        <v>35054</v>
      </c>
      <c r="C2694" s="8" t="s">
        <v>35055</v>
      </c>
      <c r="D2694" s="8" t="s">
        <v>34707</v>
      </c>
      <c r="E2694" s="8" t="s">
        <v>34992</v>
      </c>
    </row>
    <row r="2695" hidden="1">
      <c r="A2695" s="8" t="s">
        <v>34627</v>
      </c>
      <c r="B2695" s="8" t="s">
        <v>35056</v>
      </c>
      <c r="C2695" s="8" t="s">
        <v>35057</v>
      </c>
      <c r="D2695" s="8" t="s">
        <v>34707</v>
      </c>
      <c r="E2695" s="8" t="s">
        <v>34992</v>
      </c>
    </row>
    <row r="2696" hidden="1">
      <c r="A2696" s="8" t="s">
        <v>34627</v>
      </c>
      <c r="B2696" s="8" t="s">
        <v>35058</v>
      </c>
      <c r="C2696" s="8" t="s">
        <v>35059</v>
      </c>
      <c r="D2696" s="8" t="s">
        <v>34707</v>
      </c>
      <c r="E2696" s="8" t="s">
        <v>34992</v>
      </c>
    </row>
    <row r="2697" hidden="1">
      <c r="A2697" s="8" t="s">
        <v>34627</v>
      </c>
      <c r="B2697" s="8" t="s">
        <v>35060</v>
      </c>
      <c r="C2697" s="8" t="s">
        <v>35061</v>
      </c>
      <c r="D2697" s="8" t="s">
        <v>34707</v>
      </c>
      <c r="E2697" s="8" t="s">
        <v>34992</v>
      </c>
    </row>
    <row r="2698" hidden="1">
      <c r="A2698" s="8" t="s">
        <v>34627</v>
      </c>
      <c r="B2698" s="8" t="s">
        <v>35062</v>
      </c>
      <c r="C2698" s="8" t="s">
        <v>35063</v>
      </c>
      <c r="D2698" s="8" t="s">
        <v>34707</v>
      </c>
      <c r="E2698" s="8" t="s">
        <v>34992</v>
      </c>
    </row>
    <row r="2699" hidden="1">
      <c r="A2699" s="8" t="s">
        <v>34627</v>
      </c>
      <c r="B2699" s="8" t="s">
        <v>35064</v>
      </c>
      <c r="C2699" s="8" t="s">
        <v>35065</v>
      </c>
      <c r="D2699" s="8" t="s">
        <v>34707</v>
      </c>
      <c r="E2699" s="8" t="s">
        <v>34992</v>
      </c>
    </row>
    <row r="2700" hidden="1">
      <c r="A2700" s="8" t="s">
        <v>34627</v>
      </c>
      <c r="B2700" s="8" t="s">
        <v>35066</v>
      </c>
      <c r="C2700" s="8" t="s">
        <v>35067</v>
      </c>
      <c r="D2700" s="8" t="s">
        <v>29600</v>
      </c>
      <c r="E2700" s="8" t="s">
        <v>34992</v>
      </c>
    </row>
    <row r="2701" hidden="1">
      <c r="A2701" s="8" t="s">
        <v>34627</v>
      </c>
      <c r="B2701" s="8" t="s">
        <v>35068</v>
      </c>
      <c r="C2701" s="8" t="s">
        <v>35069</v>
      </c>
      <c r="D2701" s="8" t="s">
        <v>29600</v>
      </c>
      <c r="E2701" s="8" t="s">
        <v>34992</v>
      </c>
    </row>
    <row r="2702" hidden="1">
      <c r="A2702" s="8" t="s">
        <v>34627</v>
      </c>
      <c r="B2702" s="8" t="s">
        <v>35070</v>
      </c>
      <c r="C2702" s="8" t="s">
        <v>35071</v>
      </c>
      <c r="D2702" s="8" t="s">
        <v>29600</v>
      </c>
      <c r="E2702" s="8" t="s">
        <v>34992</v>
      </c>
    </row>
    <row r="2703" hidden="1">
      <c r="A2703" s="8" t="s">
        <v>34627</v>
      </c>
      <c r="B2703" s="8" t="s">
        <v>35072</v>
      </c>
      <c r="C2703" s="8" t="s">
        <v>35073</v>
      </c>
      <c r="D2703" s="8" t="s">
        <v>29611</v>
      </c>
      <c r="E2703" s="8" t="s">
        <v>34992</v>
      </c>
    </row>
    <row r="2704" hidden="1">
      <c r="A2704" s="8" t="s">
        <v>34627</v>
      </c>
      <c r="B2704" s="8" t="s">
        <v>35074</v>
      </c>
      <c r="C2704" s="8" t="s">
        <v>35075</v>
      </c>
      <c r="D2704" s="8" t="s">
        <v>29611</v>
      </c>
      <c r="E2704" s="8" t="s">
        <v>34992</v>
      </c>
    </row>
    <row r="2705" hidden="1">
      <c r="A2705" s="8" t="s">
        <v>34627</v>
      </c>
      <c r="B2705" s="8" t="s">
        <v>35076</v>
      </c>
      <c r="C2705" s="8" t="s">
        <v>35077</v>
      </c>
      <c r="D2705" s="8" t="s">
        <v>29611</v>
      </c>
      <c r="E2705" s="8" t="s">
        <v>34992</v>
      </c>
    </row>
    <row r="2706" hidden="1">
      <c r="A2706" s="8" t="s">
        <v>34627</v>
      </c>
      <c r="B2706" s="8" t="s">
        <v>35078</v>
      </c>
      <c r="C2706" s="8" t="s">
        <v>35079</v>
      </c>
      <c r="D2706" s="8" t="s">
        <v>29611</v>
      </c>
      <c r="E2706" s="8" t="s">
        <v>34992</v>
      </c>
    </row>
    <row r="2707" hidden="1">
      <c r="A2707" s="8" t="s">
        <v>34627</v>
      </c>
      <c r="B2707" s="8" t="s">
        <v>35080</v>
      </c>
      <c r="C2707" s="8" t="s">
        <v>35081</v>
      </c>
      <c r="D2707" s="8" t="s">
        <v>29611</v>
      </c>
      <c r="E2707" s="8" t="s">
        <v>34992</v>
      </c>
    </row>
    <row r="2708" hidden="1">
      <c r="A2708" s="8" t="s">
        <v>34627</v>
      </c>
      <c r="B2708" s="8" t="s">
        <v>35082</v>
      </c>
      <c r="C2708" s="8" t="s">
        <v>35083</v>
      </c>
      <c r="D2708" s="8" t="s">
        <v>29611</v>
      </c>
      <c r="E2708" s="8" t="s">
        <v>34992</v>
      </c>
    </row>
    <row r="2709" hidden="1">
      <c r="A2709" s="8" t="s">
        <v>34627</v>
      </c>
      <c r="B2709" s="8" t="s">
        <v>35084</v>
      </c>
      <c r="C2709" s="8" t="s">
        <v>35085</v>
      </c>
      <c r="D2709" s="8" t="s">
        <v>29611</v>
      </c>
      <c r="E2709" s="8" t="s">
        <v>34992</v>
      </c>
    </row>
    <row r="2710" hidden="1">
      <c r="A2710" s="8" t="s">
        <v>34627</v>
      </c>
      <c r="B2710" s="8" t="s">
        <v>35086</v>
      </c>
      <c r="C2710" s="8" t="s">
        <v>35087</v>
      </c>
      <c r="D2710" s="8" t="s">
        <v>29613</v>
      </c>
      <c r="E2710" s="8" t="s">
        <v>34992</v>
      </c>
    </row>
    <row r="2711" hidden="1">
      <c r="A2711" s="8" t="s">
        <v>34627</v>
      </c>
      <c r="B2711" s="8" t="s">
        <v>35088</v>
      </c>
      <c r="C2711" s="8" t="s">
        <v>35089</v>
      </c>
      <c r="D2711" s="8" t="s">
        <v>29613</v>
      </c>
      <c r="E2711" s="8" t="s">
        <v>34992</v>
      </c>
    </row>
    <row r="2712" hidden="1">
      <c r="A2712" s="8" t="s">
        <v>34627</v>
      </c>
      <c r="B2712" s="8" t="s">
        <v>35090</v>
      </c>
      <c r="C2712" s="8" t="s">
        <v>35091</v>
      </c>
      <c r="D2712" s="8" t="s">
        <v>29613</v>
      </c>
      <c r="E2712" s="8" t="s">
        <v>34992</v>
      </c>
    </row>
    <row r="2713" hidden="1">
      <c r="A2713" s="8" t="s">
        <v>34627</v>
      </c>
      <c r="B2713" s="8" t="s">
        <v>35092</v>
      </c>
      <c r="C2713" s="8" t="s">
        <v>35093</v>
      </c>
      <c r="D2713" s="8" t="s">
        <v>29613</v>
      </c>
      <c r="E2713" s="8" t="s">
        <v>34992</v>
      </c>
    </row>
    <row r="2714" hidden="1">
      <c r="A2714" s="8" t="s">
        <v>34627</v>
      </c>
      <c r="B2714" s="8" t="s">
        <v>35094</v>
      </c>
      <c r="C2714" s="8" t="s">
        <v>35095</v>
      </c>
      <c r="D2714" s="8" t="s">
        <v>29613</v>
      </c>
      <c r="E2714" s="8" t="s">
        <v>34992</v>
      </c>
    </row>
    <row r="2715" hidden="1">
      <c r="A2715" s="8" t="s">
        <v>34627</v>
      </c>
      <c r="B2715" s="8" t="s">
        <v>35096</v>
      </c>
      <c r="C2715" s="8" t="s">
        <v>35097</v>
      </c>
      <c r="D2715" s="8" t="s">
        <v>29613</v>
      </c>
      <c r="E2715" s="8" t="s">
        <v>34992</v>
      </c>
    </row>
    <row r="2716" hidden="1">
      <c r="A2716" s="8" t="s">
        <v>34627</v>
      </c>
      <c r="B2716" s="8" t="s">
        <v>35098</v>
      </c>
      <c r="C2716" s="8" t="s">
        <v>35099</v>
      </c>
      <c r="D2716" s="8" t="s">
        <v>29613</v>
      </c>
      <c r="E2716" s="8" t="s">
        <v>34992</v>
      </c>
    </row>
    <row r="2717" hidden="1">
      <c r="A2717" s="8" t="s">
        <v>34627</v>
      </c>
      <c r="B2717" s="8" t="s">
        <v>35100</v>
      </c>
      <c r="C2717" s="8" t="s">
        <v>35101</v>
      </c>
      <c r="D2717" s="8" t="s">
        <v>29652</v>
      </c>
      <c r="E2717" s="8" t="s">
        <v>34992</v>
      </c>
    </row>
    <row r="2718" hidden="1">
      <c r="A2718" s="8" t="s">
        <v>34627</v>
      </c>
      <c r="B2718" s="8" t="s">
        <v>35102</v>
      </c>
      <c r="C2718" s="8" t="s">
        <v>35103</v>
      </c>
      <c r="D2718" s="8" t="s">
        <v>29652</v>
      </c>
      <c r="E2718" s="8" t="s">
        <v>34992</v>
      </c>
    </row>
    <row r="2719" hidden="1">
      <c r="A2719" s="8" t="s">
        <v>34627</v>
      </c>
      <c r="B2719" s="8" t="s">
        <v>35104</v>
      </c>
      <c r="C2719" s="8" t="s">
        <v>35105</v>
      </c>
      <c r="D2719" s="8" t="s">
        <v>29655</v>
      </c>
      <c r="E2719" s="8" t="s">
        <v>34992</v>
      </c>
    </row>
    <row r="2720" hidden="1">
      <c r="A2720" s="8" t="s">
        <v>34627</v>
      </c>
      <c r="B2720" s="8" t="s">
        <v>35106</v>
      </c>
      <c r="C2720" s="8" t="s">
        <v>35107</v>
      </c>
      <c r="D2720" s="8" t="s">
        <v>29657</v>
      </c>
      <c r="E2720" s="8" t="s">
        <v>34992</v>
      </c>
    </row>
    <row r="2721" hidden="1">
      <c r="A2721" s="8" t="s">
        <v>34627</v>
      </c>
      <c r="B2721" s="8" t="s">
        <v>35108</v>
      </c>
      <c r="C2721" s="8" t="s">
        <v>35109</v>
      </c>
      <c r="D2721" s="8" t="s">
        <v>29657</v>
      </c>
      <c r="E2721" s="8" t="s">
        <v>34992</v>
      </c>
    </row>
    <row r="2722" hidden="1">
      <c r="A2722" s="8" t="s">
        <v>34627</v>
      </c>
      <c r="B2722" s="8" t="s">
        <v>35110</v>
      </c>
      <c r="C2722" s="8" t="s">
        <v>35111</v>
      </c>
      <c r="D2722" s="8" t="s">
        <v>29657</v>
      </c>
      <c r="E2722" s="8" t="s">
        <v>34992</v>
      </c>
    </row>
    <row r="2723" hidden="1">
      <c r="A2723" s="8" t="s">
        <v>34627</v>
      </c>
      <c r="B2723" s="8" t="s">
        <v>35112</v>
      </c>
      <c r="C2723" s="8" t="s">
        <v>35113</v>
      </c>
      <c r="D2723" s="8" t="s">
        <v>29657</v>
      </c>
      <c r="E2723" s="8" t="s">
        <v>34992</v>
      </c>
    </row>
    <row r="2724" hidden="1">
      <c r="A2724" s="8" t="s">
        <v>34627</v>
      </c>
      <c r="B2724" s="8" t="s">
        <v>35114</v>
      </c>
      <c r="C2724" s="8" t="s">
        <v>35115</v>
      </c>
      <c r="D2724" s="8" t="s">
        <v>29657</v>
      </c>
      <c r="E2724" s="8" t="s">
        <v>34992</v>
      </c>
    </row>
    <row r="2725" hidden="1">
      <c r="A2725" s="8" t="s">
        <v>34627</v>
      </c>
      <c r="B2725" s="8" t="s">
        <v>35116</v>
      </c>
      <c r="C2725" s="8" t="s">
        <v>35117</v>
      </c>
      <c r="D2725" s="8" t="s">
        <v>29657</v>
      </c>
      <c r="E2725" s="8" t="s">
        <v>34992</v>
      </c>
    </row>
    <row r="2726" hidden="1">
      <c r="A2726" s="8" t="s">
        <v>34627</v>
      </c>
      <c r="B2726" s="8" t="s">
        <v>35118</v>
      </c>
      <c r="C2726" s="8" t="s">
        <v>35119</v>
      </c>
      <c r="D2726" s="8" t="s">
        <v>29659</v>
      </c>
      <c r="E2726" s="8" t="s">
        <v>34992</v>
      </c>
    </row>
    <row r="2727" hidden="1">
      <c r="A2727" s="8" t="s">
        <v>34627</v>
      </c>
      <c r="B2727" s="8" t="s">
        <v>35120</v>
      </c>
      <c r="C2727" s="8" t="s">
        <v>35121</v>
      </c>
      <c r="D2727" s="8" t="s">
        <v>29669</v>
      </c>
      <c r="E2727" s="8" t="s">
        <v>34992</v>
      </c>
    </row>
    <row r="2728" hidden="1">
      <c r="A2728" s="8" t="s">
        <v>34627</v>
      </c>
      <c r="B2728" s="8" t="s">
        <v>35122</v>
      </c>
      <c r="C2728" s="8" t="s">
        <v>35123</v>
      </c>
      <c r="D2728" s="8" t="s">
        <v>29669</v>
      </c>
      <c r="E2728" s="8" t="s">
        <v>34992</v>
      </c>
    </row>
    <row r="2729" hidden="1">
      <c r="A2729" s="8" t="s">
        <v>34627</v>
      </c>
      <c r="B2729" s="8" t="s">
        <v>35124</v>
      </c>
      <c r="C2729" s="8" t="s">
        <v>35125</v>
      </c>
      <c r="D2729" s="8" t="s">
        <v>29672</v>
      </c>
      <c r="E2729" s="8" t="s">
        <v>34992</v>
      </c>
    </row>
    <row r="2730" hidden="1">
      <c r="A2730" s="8" t="s">
        <v>34627</v>
      </c>
      <c r="B2730" s="8" t="s">
        <v>35126</v>
      </c>
      <c r="C2730" s="8" t="s">
        <v>35127</v>
      </c>
      <c r="D2730" s="8" t="s">
        <v>29672</v>
      </c>
      <c r="E2730" s="8" t="s">
        <v>34992</v>
      </c>
    </row>
    <row r="2731" hidden="1">
      <c r="A2731" s="8" t="s">
        <v>34627</v>
      </c>
      <c r="B2731" s="8" t="s">
        <v>35128</v>
      </c>
      <c r="C2731" s="8" t="s">
        <v>35129</v>
      </c>
      <c r="D2731" s="8" t="s">
        <v>29672</v>
      </c>
      <c r="E2731" s="8" t="s">
        <v>34992</v>
      </c>
    </row>
    <row r="2732" hidden="1">
      <c r="A2732" s="8" t="s">
        <v>34627</v>
      </c>
      <c r="B2732" s="8" t="s">
        <v>35130</v>
      </c>
      <c r="C2732" s="8" t="s">
        <v>35131</v>
      </c>
      <c r="D2732" s="8" t="s">
        <v>34718</v>
      </c>
      <c r="E2732" s="8" t="s">
        <v>34992</v>
      </c>
    </row>
    <row r="2733" hidden="1">
      <c r="A2733" s="8" t="s">
        <v>34627</v>
      </c>
      <c r="B2733" s="8" t="s">
        <v>35132</v>
      </c>
      <c r="C2733" s="8" t="s">
        <v>35133</v>
      </c>
      <c r="D2733" s="8" t="s">
        <v>34718</v>
      </c>
      <c r="E2733" s="8" t="s">
        <v>34992</v>
      </c>
    </row>
    <row r="2734" hidden="1">
      <c r="A2734" s="8" t="s">
        <v>34627</v>
      </c>
      <c r="B2734" s="8" t="s">
        <v>35134</v>
      </c>
      <c r="C2734" s="8" t="s">
        <v>35135</v>
      </c>
      <c r="D2734" s="8" t="s">
        <v>34718</v>
      </c>
      <c r="E2734" s="8" t="s">
        <v>34992</v>
      </c>
    </row>
    <row r="2735" hidden="1">
      <c r="A2735" s="8" t="s">
        <v>34627</v>
      </c>
      <c r="B2735" s="8" t="s">
        <v>35136</v>
      </c>
      <c r="C2735" s="8" t="s">
        <v>35137</v>
      </c>
      <c r="D2735" s="8" t="s">
        <v>34718</v>
      </c>
      <c r="E2735" s="8" t="s">
        <v>34992</v>
      </c>
    </row>
    <row r="2736" hidden="1">
      <c r="A2736" s="8" t="s">
        <v>34627</v>
      </c>
      <c r="B2736" s="8" t="s">
        <v>35138</v>
      </c>
      <c r="C2736" s="8" t="s">
        <v>35139</v>
      </c>
      <c r="D2736" s="8" t="s">
        <v>34720</v>
      </c>
      <c r="E2736" s="8" t="s">
        <v>34992</v>
      </c>
    </row>
    <row r="2737" hidden="1">
      <c r="A2737" s="8" t="s">
        <v>34627</v>
      </c>
      <c r="B2737" s="8" t="s">
        <v>35140</v>
      </c>
      <c r="C2737" s="8" t="s">
        <v>35141</v>
      </c>
      <c r="D2737" s="8" t="s">
        <v>34720</v>
      </c>
      <c r="E2737" s="8" t="s">
        <v>34992</v>
      </c>
    </row>
    <row r="2738" hidden="1">
      <c r="A2738" s="8" t="s">
        <v>34627</v>
      </c>
      <c r="B2738" s="8" t="s">
        <v>35142</v>
      </c>
      <c r="C2738" s="8" t="s">
        <v>35143</v>
      </c>
      <c r="D2738" s="8" t="s">
        <v>34720</v>
      </c>
      <c r="E2738" s="8" t="s">
        <v>34992</v>
      </c>
    </row>
    <row r="2739" hidden="1">
      <c r="A2739" s="8" t="s">
        <v>34627</v>
      </c>
      <c r="B2739" s="8" t="s">
        <v>35144</v>
      </c>
      <c r="C2739" s="8" t="s">
        <v>35145</v>
      </c>
      <c r="D2739" s="8" t="s">
        <v>34720</v>
      </c>
      <c r="E2739" s="8" t="s">
        <v>34992</v>
      </c>
    </row>
    <row r="2740" hidden="1">
      <c r="A2740" s="8" t="s">
        <v>34627</v>
      </c>
      <c r="B2740" s="8" t="s">
        <v>35146</v>
      </c>
      <c r="C2740" s="8" t="s">
        <v>35147</v>
      </c>
      <c r="D2740" s="8" t="s">
        <v>34720</v>
      </c>
      <c r="E2740" s="8" t="s">
        <v>34992</v>
      </c>
    </row>
    <row r="2741" hidden="1">
      <c r="A2741" s="8" t="s">
        <v>34627</v>
      </c>
      <c r="B2741" s="8" t="s">
        <v>35148</v>
      </c>
      <c r="C2741" s="8" t="s">
        <v>35149</v>
      </c>
      <c r="D2741" s="8" t="s">
        <v>34720</v>
      </c>
      <c r="E2741" s="8" t="s">
        <v>34992</v>
      </c>
    </row>
    <row r="2742" hidden="1">
      <c r="A2742" s="8" t="s">
        <v>34627</v>
      </c>
      <c r="B2742" s="8" t="s">
        <v>35150</v>
      </c>
      <c r="C2742" s="8" t="s">
        <v>35151</v>
      </c>
      <c r="D2742" s="8" t="s">
        <v>34720</v>
      </c>
      <c r="E2742" s="8" t="s">
        <v>34992</v>
      </c>
    </row>
    <row r="2743" hidden="1">
      <c r="A2743" s="8" t="s">
        <v>34627</v>
      </c>
      <c r="B2743" s="8" t="s">
        <v>35152</v>
      </c>
      <c r="C2743" s="8" t="s">
        <v>35153</v>
      </c>
      <c r="D2743" s="8" t="s">
        <v>34720</v>
      </c>
      <c r="E2743" s="8" t="s">
        <v>34992</v>
      </c>
    </row>
    <row r="2744" hidden="1">
      <c r="A2744" s="8" t="s">
        <v>34627</v>
      </c>
      <c r="B2744" s="8" t="s">
        <v>35154</v>
      </c>
      <c r="C2744" s="8" t="s">
        <v>35155</v>
      </c>
      <c r="D2744" s="8" t="s">
        <v>34720</v>
      </c>
      <c r="E2744" s="8" t="s">
        <v>34992</v>
      </c>
    </row>
    <row r="2745" hidden="1">
      <c r="A2745" s="8" t="s">
        <v>34627</v>
      </c>
      <c r="B2745" s="8" t="s">
        <v>35156</v>
      </c>
      <c r="C2745" s="8" t="s">
        <v>35157</v>
      </c>
      <c r="D2745" s="8" t="s">
        <v>34720</v>
      </c>
      <c r="E2745" s="8" t="s">
        <v>34992</v>
      </c>
    </row>
    <row r="2746" hidden="1">
      <c r="A2746" s="8" t="s">
        <v>34627</v>
      </c>
      <c r="B2746" s="8" t="s">
        <v>35158</v>
      </c>
      <c r="C2746" s="8" t="s">
        <v>35159</v>
      </c>
      <c r="D2746" s="8" t="s">
        <v>34722</v>
      </c>
      <c r="E2746" s="8" t="s">
        <v>34992</v>
      </c>
    </row>
    <row r="2747" hidden="1">
      <c r="A2747" s="8" t="s">
        <v>34627</v>
      </c>
      <c r="B2747" s="8" t="s">
        <v>35160</v>
      </c>
      <c r="C2747" s="8" t="s">
        <v>35161</v>
      </c>
      <c r="D2747" s="8" t="s">
        <v>34722</v>
      </c>
      <c r="E2747" s="8" t="s">
        <v>34992</v>
      </c>
    </row>
    <row r="2748" hidden="1">
      <c r="A2748" s="8" t="s">
        <v>34627</v>
      </c>
      <c r="B2748" s="8" t="s">
        <v>35162</v>
      </c>
      <c r="C2748" s="8" t="s">
        <v>35163</v>
      </c>
      <c r="D2748" s="8" t="s">
        <v>34722</v>
      </c>
      <c r="E2748" s="8" t="s">
        <v>34992</v>
      </c>
    </row>
    <row r="2749" hidden="1">
      <c r="A2749" s="8" t="s">
        <v>34627</v>
      </c>
      <c r="B2749" s="8" t="s">
        <v>35164</v>
      </c>
      <c r="C2749" s="8" t="s">
        <v>34724</v>
      </c>
      <c r="D2749" s="8" t="s">
        <v>29674</v>
      </c>
      <c r="E2749" s="8" t="s">
        <v>34992</v>
      </c>
    </row>
    <row r="2750" hidden="1">
      <c r="A2750" s="8" t="s">
        <v>34627</v>
      </c>
      <c r="B2750" s="8" t="s">
        <v>35165</v>
      </c>
      <c r="C2750" s="8" t="s">
        <v>35166</v>
      </c>
      <c r="D2750" s="8" t="s">
        <v>29674</v>
      </c>
      <c r="E2750" s="8" t="s">
        <v>34992</v>
      </c>
    </row>
    <row r="2751" hidden="1">
      <c r="A2751" s="8" t="s">
        <v>34627</v>
      </c>
      <c r="B2751" s="8" t="s">
        <v>35167</v>
      </c>
      <c r="C2751" s="8" t="s">
        <v>35168</v>
      </c>
      <c r="D2751" s="8" t="s">
        <v>29677</v>
      </c>
      <c r="E2751" s="8" t="s">
        <v>34992</v>
      </c>
    </row>
    <row r="2752" hidden="1">
      <c r="A2752" s="8" t="s">
        <v>34627</v>
      </c>
      <c r="B2752" s="8" t="s">
        <v>35169</v>
      </c>
      <c r="C2752" s="8" t="s">
        <v>35170</v>
      </c>
      <c r="D2752" s="8" t="s">
        <v>29677</v>
      </c>
      <c r="E2752" s="8" t="s">
        <v>34992</v>
      </c>
    </row>
    <row r="2753" hidden="1">
      <c r="A2753" s="8" t="s">
        <v>34627</v>
      </c>
      <c r="B2753" s="8" t="s">
        <v>35171</v>
      </c>
      <c r="C2753" s="8" t="s">
        <v>35172</v>
      </c>
      <c r="D2753" s="8" t="s">
        <v>34726</v>
      </c>
      <c r="E2753" s="8" t="s">
        <v>34992</v>
      </c>
    </row>
    <row r="2754" hidden="1">
      <c r="A2754" s="8" t="s">
        <v>34627</v>
      </c>
      <c r="B2754" s="8" t="s">
        <v>35173</v>
      </c>
      <c r="C2754" s="8" t="s">
        <v>35174</v>
      </c>
      <c r="D2754" s="8" t="s">
        <v>34726</v>
      </c>
      <c r="E2754" s="8" t="s">
        <v>34992</v>
      </c>
    </row>
    <row r="2755" hidden="1">
      <c r="A2755" s="8" t="s">
        <v>34627</v>
      </c>
      <c r="B2755" s="8" t="s">
        <v>35175</v>
      </c>
      <c r="C2755" s="8" t="s">
        <v>35176</v>
      </c>
      <c r="D2755" s="8" t="s">
        <v>34726</v>
      </c>
      <c r="E2755" s="8" t="s">
        <v>34992</v>
      </c>
    </row>
    <row r="2756" hidden="1">
      <c r="A2756" s="8" t="s">
        <v>34627</v>
      </c>
      <c r="B2756" s="8" t="s">
        <v>35177</v>
      </c>
      <c r="C2756" s="8" t="s">
        <v>35178</v>
      </c>
      <c r="D2756" s="8" t="s">
        <v>34726</v>
      </c>
      <c r="E2756" s="8" t="s">
        <v>34992</v>
      </c>
    </row>
    <row r="2757" hidden="1">
      <c r="A2757" s="8" t="s">
        <v>34627</v>
      </c>
      <c r="B2757" s="8" t="s">
        <v>35179</v>
      </c>
      <c r="C2757" s="8" t="s">
        <v>35180</v>
      </c>
      <c r="D2757" s="8" t="s">
        <v>34726</v>
      </c>
      <c r="E2757" s="8" t="s">
        <v>34992</v>
      </c>
    </row>
    <row r="2758" hidden="1">
      <c r="A2758" s="8" t="s">
        <v>34627</v>
      </c>
      <c r="B2758" s="8" t="s">
        <v>35181</v>
      </c>
      <c r="C2758" s="8" t="s">
        <v>35182</v>
      </c>
      <c r="D2758" s="8" t="s">
        <v>34726</v>
      </c>
      <c r="E2758" s="8" t="s">
        <v>34992</v>
      </c>
    </row>
    <row r="2759" hidden="1">
      <c r="A2759" s="8" t="s">
        <v>34627</v>
      </c>
      <c r="B2759" s="8" t="s">
        <v>35183</v>
      </c>
      <c r="C2759" s="8" t="s">
        <v>35184</v>
      </c>
      <c r="D2759" s="8" t="s">
        <v>34726</v>
      </c>
      <c r="E2759" s="8" t="s">
        <v>34992</v>
      </c>
    </row>
    <row r="2760" hidden="1">
      <c r="A2760" s="8" t="s">
        <v>34627</v>
      </c>
      <c r="B2760" s="8" t="s">
        <v>35185</v>
      </c>
      <c r="C2760" s="8" t="s">
        <v>35186</v>
      </c>
      <c r="D2760" s="8" t="s">
        <v>34726</v>
      </c>
      <c r="E2760" s="8" t="s">
        <v>34992</v>
      </c>
    </row>
    <row r="2761" hidden="1">
      <c r="A2761" s="8" t="s">
        <v>34627</v>
      </c>
      <c r="B2761" s="8" t="s">
        <v>35187</v>
      </c>
      <c r="C2761" s="8" t="s">
        <v>34729</v>
      </c>
      <c r="D2761" s="8" t="s">
        <v>34728</v>
      </c>
      <c r="E2761" s="8" t="s">
        <v>34992</v>
      </c>
    </row>
    <row r="2762" hidden="1">
      <c r="A2762" s="8" t="s">
        <v>34627</v>
      </c>
      <c r="B2762" s="8" t="s">
        <v>35188</v>
      </c>
      <c r="C2762" s="8" t="s">
        <v>35189</v>
      </c>
      <c r="D2762" s="8" t="s">
        <v>34730</v>
      </c>
      <c r="E2762" s="8" t="s">
        <v>34992</v>
      </c>
    </row>
    <row r="2763" hidden="1">
      <c r="A2763" s="8" t="s">
        <v>34627</v>
      </c>
      <c r="B2763" s="8" t="s">
        <v>35190</v>
      </c>
      <c r="C2763" s="8" t="s">
        <v>35191</v>
      </c>
      <c r="D2763" s="8" t="s">
        <v>34730</v>
      </c>
      <c r="E2763" s="8" t="s">
        <v>34992</v>
      </c>
    </row>
    <row r="2764" hidden="1">
      <c r="A2764" s="8" t="s">
        <v>34627</v>
      </c>
      <c r="B2764" s="8" t="s">
        <v>35192</v>
      </c>
      <c r="C2764" s="8" t="s">
        <v>35193</v>
      </c>
      <c r="D2764" s="8" t="s">
        <v>34730</v>
      </c>
      <c r="E2764" s="8" t="s">
        <v>34992</v>
      </c>
    </row>
    <row r="2765" hidden="1">
      <c r="A2765" s="8" t="s">
        <v>34627</v>
      </c>
      <c r="B2765" s="8" t="s">
        <v>35194</v>
      </c>
      <c r="C2765" s="8" t="s">
        <v>35195</v>
      </c>
      <c r="D2765" s="8" t="s">
        <v>34732</v>
      </c>
      <c r="E2765" s="8" t="s">
        <v>34992</v>
      </c>
    </row>
    <row r="2766" hidden="1">
      <c r="A2766" s="8" t="s">
        <v>34627</v>
      </c>
      <c r="B2766" s="8" t="s">
        <v>35196</v>
      </c>
      <c r="C2766" s="8" t="s">
        <v>35197</v>
      </c>
      <c r="D2766" s="8" t="s">
        <v>34732</v>
      </c>
      <c r="E2766" s="8" t="s">
        <v>34992</v>
      </c>
    </row>
    <row r="2767" hidden="1">
      <c r="A2767" s="8" t="s">
        <v>34627</v>
      </c>
      <c r="B2767" s="8" t="s">
        <v>35198</v>
      </c>
      <c r="C2767" s="8" t="s">
        <v>35199</v>
      </c>
      <c r="D2767" s="8" t="s">
        <v>29679</v>
      </c>
      <c r="E2767" s="8" t="s">
        <v>34992</v>
      </c>
    </row>
    <row r="2768" hidden="1">
      <c r="A2768" s="8" t="s">
        <v>34627</v>
      </c>
      <c r="B2768" s="8" t="s">
        <v>35200</v>
      </c>
      <c r="C2768" s="8" t="s">
        <v>35201</v>
      </c>
      <c r="D2768" s="8" t="s">
        <v>29679</v>
      </c>
      <c r="E2768" s="8" t="s">
        <v>34992</v>
      </c>
    </row>
    <row r="2769" hidden="1">
      <c r="A2769" s="8" t="s">
        <v>34627</v>
      </c>
      <c r="B2769" s="8" t="s">
        <v>35202</v>
      </c>
      <c r="C2769" s="8" t="s">
        <v>35203</v>
      </c>
      <c r="D2769" s="8" t="s">
        <v>29679</v>
      </c>
      <c r="E2769" s="8" t="s">
        <v>34992</v>
      </c>
    </row>
    <row r="2770" hidden="1">
      <c r="A2770" s="8" t="s">
        <v>34627</v>
      </c>
      <c r="B2770" s="8" t="s">
        <v>35204</v>
      </c>
      <c r="C2770" s="8" t="s">
        <v>34735</v>
      </c>
      <c r="D2770" s="8" t="s">
        <v>29682</v>
      </c>
      <c r="E2770" s="8" t="s">
        <v>34992</v>
      </c>
    </row>
    <row r="2771" hidden="1">
      <c r="A2771" s="8" t="s">
        <v>34627</v>
      </c>
      <c r="B2771" s="8" t="s">
        <v>35205</v>
      </c>
      <c r="C2771" s="8" t="s">
        <v>35206</v>
      </c>
      <c r="D2771" s="8" t="s">
        <v>29684</v>
      </c>
      <c r="E2771" s="8" t="s">
        <v>34992</v>
      </c>
    </row>
    <row r="2772" hidden="1">
      <c r="A2772" s="8" t="s">
        <v>34627</v>
      </c>
      <c r="B2772" s="8" t="s">
        <v>35207</v>
      </c>
      <c r="C2772" s="8" t="s">
        <v>35208</v>
      </c>
      <c r="D2772" s="8" t="s">
        <v>29684</v>
      </c>
      <c r="E2772" s="8" t="s">
        <v>34992</v>
      </c>
    </row>
    <row r="2773" hidden="1">
      <c r="A2773" s="8" t="s">
        <v>34627</v>
      </c>
      <c r="B2773" s="8" t="s">
        <v>35209</v>
      </c>
      <c r="C2773" s="8" t="s">
        <v>35210</v>
      </c>
      <c r="D2773" s="8" t="s">
        <v>29686</v>
      </c>
      <c r="E2773" s="8" t="s">
        <v>34992</v>
      </c>
    </row>
    <row r="2774" hidden="1">
      <c r="A2774" s="8" t="s">
        <v>34627</v>
      </c>
      <c r="B2774" s="8" t="s">
        <v>35211</v>
      </c>
      <c r="C2774" s="8" t="s">
        <v>35212</v>
      </c>
      <c r="D2774" s="8" t="s">
        <v>29686</v>
      </c>
      <c r="E2774" s="8" t="s">
        <v>34992</v>
      </c>
    </row>
    <row r="2775" hidden="1">
      <c r="A2775" s="8" t="s">
        <v>34627</v>
      </c>
      <c r="B2775" s="8" t="s">
        <v>35213</v>
      </c>
      <c r="C2775" s="8" t="s">
        <v>35214</v>
      </c>
      <c r="D2775" s="8" t="s">
        <v>29686</v>
      </c>
      <c r="E2775" s="8" t="s">
        <v>34992</v>
      </c>
    </row>
    <row r="2776" hidden="1">
      <c r="A2776" s="8" t="s">
        <v>34627</v>
      </c>
      <c r="B2776" s="8" t="s">
        <v>35215</v>
      </c>
      <c r="C2776" s="8" t="s">
        <v>35216</v>
      </c>
      <c r="D2776" s="8" t="s">
        <v>29686</v>
      </c>
      <c r="E2776" s="8" t="s">
        <v>34992</v>
      </c>
    </row>
    <row r="2777" hidden="1">
      <c r="A2777" s="8" t="s">
        <v>34627</v>
      </c>
      <c r="B2777" s="8" t="s">
        <v>35217</v>
      </c>
      <c r="C2777" s="8" t="s">
        <v>35218</v>
      </c>
      <c r="D2777" s="8" t="s">
        <v>29686</v>
      </c>
      <c r="E2777" s="8" t="s">
        <v>34992</v>
      </c>
    </row>
    <row r="2778" hidden="1">
      <c r="A2778" s="8" t="s">
        <v>34627</v>
      </c>
      <c r="B2778" s="8" t="s">
        <v>35219</v>
      </c>
      <c r="C2778" s="8" t="s">
        <v>35220</v>
      </c>
      <c r="D2778" s="8" t="s">
        <v>29686</v>
      </c>
      <c r="E2778" s="8" t="s">
        <v>34992</v>
      </c>
    </row>
    <row r="2779" hidden="1">
      <c r="A2779" s="8" t="s">
        <v>34627</v>
      </c>
      <c r="B2779" s="8" t="s">
        <v>35221</v>
      </c>
      <c r="C2779" s="8" t="s">
        <v>35222</v>
      </c>
      <c r="D2779" s="8" t="s">
        <v>29686</v>
      </c>
      <c r="E2779" s="8" t="s">
        <v>34992</v>
      </c>
    </row>
    <row r="2780" hidden="1">
      <c r="A2780" s="8" t="s">
        <v>34627</v>
      </c>
      <c r="B2780" s="8" t="s">
        <v>35223</v>
      </c>
      <c r="C2780" s="8" t="s">
        <v>35224</v>
      </c>
      <c r="D2780" s="8" t="s">
        <v>29686</v>
      </c>
      <c r="E2780" s="8" t="s">
        <v>34992</v>
      </c>
    </row>
    <row r="2781" hidden="1">
      <c r="A2781" s="8" t="s">
        <v>34627</v>
      </c>
      <c r="B2781" s="8" t="s">
        <v>35225</v>
      </c>
      <c r="C2781" s="8" t="s">
        <v>35226</v>
      </c>
      <c r="D2781" s="8" t="s">
        <v>29686</v>
      </c>
      <c r="E2781" s="8" t="s">
        <v>34992</v>
      </c>
    </row>
    <row r="2782" hidden="1">
      <c r="A2782" s="8" t="s">
        <v>34627</v>
      </c>
      <c r="B2782" s="8" t="s">
        <v>35227</v>
      </c>
      <c r="C2782" s="8" t="s">
        <v>35228</v>
      </c>
      <c r="D2782" s="8" t="s">
        <v>29688</v>
      </c>
      <c r="E2782" s="8" t="s">
        <v>34992</v>
      </c>
    </row>
    <row r="2783" hidden="1">
      <c r="A2783" s="8" t="s">
        <v>34627</v>
      </c>
      <c r="B2783" s="8" t="s">
        <v>35229</v>
      </c>
      <c r="C2783" s="8" t="s">
        <v>35230</v>
      </c>
      <c r="D2783" s="8" t="s">
        <v>29688</v>
      </c>
      <c r="E2783" s="8" t="s">
        <v>34992</v>
      </c>
    </row>
    <row r="2784" hidden="1">
      <c r="A2784" s="8" t="s">
        <v>34627</v>
      </c>
      <c r="B2784" s="8" t="s">
        <v>35231</v>
      </c>
      <c r="C2784" s="8" t="s">
        <v>35232</v>
      </c>
      <c r="D2784" s="8" t="s">
        <v>29690</v>
      </c>
      <c r="E2784" s="8" t="s">
        <v>34992</v>
      </c>
    </row>
    <row r="2785" hidden="1">
      <c r="A2785" s="8" t="s">
        <v>34627</v>
      </c>
      <c r="B2785" s="8" t="s">
        <v>35233</v>
      </c>
      <c r="C2785" s="8" t="s">
        <v>35234</v>
      </c>
      <c r="D2785" s="8" t="s">
        <v>29690</v>
      </c>
      <c r="E2785" s="8" t="s">
        <v>34992</v>
      </c>
    </row>
    <row r="2786" hidden="1">
      <c r="A2786" s="8" t="s">
        <v>34627</v>
      </c>
      <c r="B2786" s="8" t="s">
        <v>35235</v>
      </c>
      <c r="C2786" s="8" t="s">
        <v>35236</v>
      </c>
      <c r="D2786" s="8" t="s">
        <v>29690</v>
      </c>
      <c r="E2786" s="8" t="s">
        <v>34992</v>
      </c>
    </row>
    <row r="2787" hidden="1">
      <c r="A2787" s="8" t="s">
        <v>34627</v>
      </c>
      <c r="B2787" s="8" t="s">
        <v>35237</v>
      </c>
      <c r="C2787" s="8" t="s">
        <v>35238</v>
      </c>
      <c r="D2787" s="8" t="s">
        <v>29693</v>
      </c>
      <c r="E2787" s="8" t="s">
        <v>34992</v>
      </c>
    </row>
    <row r="2788" hidden="1">
      <c r="A2788" s="8" t="s">
        <v>34627</v>
      </c>
      <c r="B2788" s="8" t="s">
        <v>35239</v>
      </c>
      <c r="C2788" s="8" t="s">
        <v>35240</v>
      </c>
      <c r="D2788" s="8" t="s">
        <v>29693</v>
      </c>
      <c r="E2788" s="8" t="s">
        <v>34992</v>
      </c>
    </row>
    <row r="2789" hidden="1">
      <c r="A2789" s="8" t="s">
        <v>34627</v>
      </c>
      <c r="B2789" s="8" t="s">
        <v>35241</v>
      </c>
      <c r="C2789" s="8" t="s">
        <v>35242</v>
      </c>
      <c r="D2789" s="8" t="s">
        <v>29693</v>
      </c>
      <c r="E2789" s="8" t="s">
        <v>34992</v>
      </c>
    </row>
    <row r="2790" hidden="1">
      <c r="A2790" s="8" t="s">
        <v>34627</v>
      </c>
      <c r="B2790" s="8" t="s">
        <v>35243</v>
      </c>
      <c r="C2790" s="8" t="s">
        <v>35244</v>
      </c>
      <c r="D2790" s="8" t="s">
        <v>29693</v>
      </c>
      <c r="E2790" s="8" t="s">
        <v>34992</v>
      </c>
    </row>
    <row r="2791" hidden="1">
      <c r="A2791" s="8" t="s">
        <v>34627</v>
      </c>
      <c r="B2791" s="8" t="s">
        <v>35245</v>
      </c>
      <c r="C2791" s="8" t="s">
        <v>35246</v>
      </c>
      <c r="D2791" s="8" t="s">
        <v>29701</v>
      </c>
      <c r="E2791" s="8" t="s">
        <v>34992</v>
      </c>
    </row>
    <row r="2792" hidden="1">
      <c r="A2792" s="8" t="s">
        <v>34627</v>
      </c>
      <c r="B2792" s="8" t="s">
        <v>35247</v>
      </c>
      <c r="C2792" s="8" t="s">
        <v>35248</v>
      </c>
      <c r="D2792" s="8" t="s">
        <v>29701</v>
      </c>
      <c r="E2792" s="8" t="s">
        <v>34992</v>
      </c>
    </row>
    <row r="2793" hidden="1">
      <c r="A2793" s="8" t="s">
        <v>34627</v>
      </c>
      <c r="B2793" s="8" t="s">
        <v>35249</v>
      </c>
      <c r="C2793" s="8" t="s">
        <v>35250</v>
      </c>
      <c r="D2793" s="8" t="s">
        <v>29701</v>
      </c>
      <c r="E2793" s="8" t="s">
        <v>34992</v>
      </c>
    </row>
    <row r="2794" hidden="1">
      <c r="A2794" s="8" t="s">
        <v>34627</v>
      </c>
      <c r="B2794" s="8" t="s">
        <v>35251</v>
      </c>
      <c r="C2794" s="8" t="s">
        <v>35252</v>
      </c>
      <c r="D2794" s="8" t="s">
        <v>29701</v>
      </c>
      <c r="E2794" s="8" t="s">
        <v>34992</v>
      </c>
    </row>
    <row r="2795" hidden="1">
      <c r="A2795" s="8" t="s">
        <v>34627</v>
      </c>
      <c r="B2795" s="8" t="s">
        <v>35253</v>
      </c>
      <c r="C2795" s="8" t="s">
        <v>35254</v>
      </c>
      <c r="D2795" s="8" t="s">
        <v>29701</v>
      </c>
      <c r="E2795" s="8" t="s">
        <v>34992</v>
      </c>
    </row>
    <row r="2796" hidden="1">
      <c r="A2796" s="8" t="s">
        <v>34627</v>
      </c>
      <c r="B2796" s="8" t="s">
        <v>35255</v>
      </c>
      <c r="C2796" s="8" t="s">
        <v>35256</v>
      </c>
      <c r="D2796" s="8" t="s">
        <v>29701</v>
      </c>
      <c r="E2796" s="8" t="s">
        <v>34992</v>
      </c>
    </row>
    <row r="2797" hidden="1">
      <c r="A2797" s="8" t="s">
        <v>34627</v>
      </c>
      <c r="B2797" s="8" t="s">
        <v>35257</v>
      </c>
      <c r="C2797" s="8" t="s">
        <v>35258</v>
      </c>
      <c r="D2797" s="8" t="s">
        <v>29704</v>
      </c>
      <c r="E2797" s="8" t="s">
        <v>34992</v>
      </c>
    </row>
    <row r="2798" hidden="1">
      <c r="A2798" s="8" t="s">
        <v>34627</v>
      </c>
      <c r="B2798" s="8" t="s">
        <v>35259</v>
      </c>
      <c r="C2798" s="8" t="s">
        <v>35260</v>
      </c>
      <c r="D2798" s="8" t="s">
        <v>29704</v>
      </c>
      <c r="E2798" s="8" t="s">
        <v>34992</v>
      </c>
    </row>
    <row r="2799" hidden="1">
      <c r="A2799" s="8" t="s">
        <v>34627</v>
      </c>
      <c r="B2799" s="8" t="s">
        <v>35261</v>
      </c>
      <c r="C2799" s="8" t="s">
        <v>35262</v>
      </c>
      <c r="D2799" s="8" t="s">
        <v>29704</v>
      </c>
      <c r="E2799" s="8" t="s">
        <v>34992</v>
      </c>
    </row>
    <row r="2800" hidden="1">
      <c r="A2800" s="8" t="s">
        <v>34627</v>
      </c>
      <c r="B2800" s="8" t="s">
        <v>35263</v>
      </c>
      <c r="C2800" s="8" t="s">
        <v>35264</v>
      </c>
      <c r="D2800" s="8" t="s">
        <v>29704</v>
      </c>
      <c r="E2800" s="8" t="s">
        <v>34992</v>
      </c>
    </row>
    <row r="2801" hidden="1">
      <c r="A2801" s="8" t="s">
        <v>34627</v>
      </c>
      <c r="B2801" s="8" t="s">
        <v>35265</v>
      </c>
      <c r="C2801" s="8" t="s">
        <v>35266</v>
      </c>
      <c r="D2801" s="8" t="s">
        <v>29704</v>
      </c>
      <c r="E2801" s="8" t="s">
        <v>34992</v>
      </c>
    </row>
    <row r="2802" hidden="1">
      <c r="A2802" s="8" t="s">
        <v>34627</v>
      </c>
      <c r="B2802" s="8" t="s">
        <v>35267</v>
      </c>
      <c r="C2802" s="8" t="s">
        <v>35268</v>
      </c>
      <c r="D2802" s="8" t="s">
        <v>29704</v>
      </c>
      <c r="E2802" s="8" t="s">
        <v>34992</v>
      </c>
    </row>
    <row r="2803" hidden="1">
      <c r="A2803" s="8" t="s">
        <v>34627</v>
      </c>
      <c r="B2803" s="8" t="s">
        <v>35269</v>
      </c>
      <c r="C2803" s="8" t="s">
        <v>35270</v>
      </c>
      <c r="D2803" s="8" t="s">
        <v>29704</v>
      </c>
      <c r="E2803" s="8" t="s">
        <v>34992</v>
      </c>
    </row>
    <row r="2804" hidden="1">
      <c r="A2804" s="8" t="s">
        <v>34627</v>
      </c>
      <c r="B2804" s="8" t="s">
        <v>35271</v>
      </c>
      <c r="C2804" s="8" t="s">
        <v>35272</v>
      </c>
      <c r="D2804" s="8" t="s">
        <v>29706</v>
      </c>
      <c r="E2804" s="8" t="s">
        <v>34992</v>
      </c>
    </row>
    <row r="2805" hidden="1">
      <c r="A2805" s="8" t="s">
        <v>34627</v>
      </c>
      <c r="B2805" s="8" t="s">
        <v>35273</v>
      </c>
      <c r="C2805" s="8" t="s">
        <v>35274</v>
      </c>
      <c r="D2805" s="8" t="s">
        <v>29706</v>
      </c>
      <c r="E2805" s="8" t="s">
        <v>34992</v>
      </c>
    </row>
    <row r="2806" hidden="1">
      <c r="A2806" s="8" t="s">
        <v>34627</v>
      </c>
      <c r="B2806" s="8" t="s">
        <v>35275</v>
      </c>
      <c r="C2806" s="8" t="s">
        <v>35276</v>
      </c>
      <c r="D2806" s="8" t="s">
        <v>29706</v>
      </c>
      <c r="E2806" s="8" t="s">
        <v>34992</v>
      </c>
    </row>
    <row r="2807" hidden="1">
      <c r="A2807" s="8" t="s">
        <v>34627</v>
      </c>
      <c r="B2807" s="8" t="s">
        <v>35277</v>
      </c>
      <c r="C2807" s="8" t="s">
        <v>35278</v>
      </c>
      <c r="D2807" s="8" t="s">
        <v>29708</v>
      </c>
      <c r="E2807" s="8" t="s">
        <v>34992</v>
      </c>
    </row>
    <row r="2808" hidden="1">
      <c r="A2808" s="8" t="s">
        <v>34627</v>
      </c>
      <c r="B2808" s="8" t="s">
        <v>35279</v>
      </c>
      <c r="C2808" s="8" t="s">
        <v>35280</v>
      </c>
      <c r="D2808" s="8" t="s">
        <v>29708</v>
      </c>
      <c r="E2808" s="8" t="s">
        <v>34992</v>
      </c>
    </row>
    <row r="2809" hidden="1">
      <c r="A2809" s="8" t="s">
        <v>34627</v>
      </c>
      <c r="B2809" s="8" t="s">
        <v>35281</v>
      </c>
      <c r="C2809" s="8" t="s">
        <v>35282</v>
      </c>
      <c r="D2809" s="8" t="s">
        <v>29708</v>
      </c>
      <c r="E2809" s="8" t="s">
        <v>34992</v>
      </c>
    </row>
    <row r="2810" hidden="1">
      <c r="A2810" s="8" t="s">
        <v>34627</v>
      </c>
      <c r="B2810" s="8" t="s">
        <v>35283</v>
      </c>
      <c r="C2810" s="8" t="s">
        <v>35284</v>
      </c>
      <c r="D2810" s="8" t="s">
        <v>29708</v>
      </c>
      <c r="E2810" s="8" t="s">
        <v>34992</v>
      </c>
    </row>
    <row r="2811" hidden="1">
      <c r="A2811" s="8" t="s">
        <v>34627</v>
      </c>
      <c r="B2811" s="8" t="s">
        <v>35285</v>
      </c>
      <c r="C2811" s="8" t="s">
        <v>35286</v>
      </c>
      <c r="D2811" s="8" t="s">
        <v>29708</v>
      </c>
      <c r="E2811" s="8" t="s">
        <v>34992</v>
      </c>
    </row>
    <row r="2812" hidden="1">
      <c r="A2812" s="8" t="s">
        <v>34627</v>
      </c>
      <c r="B2812" s="8" t="s">
        <v>35287</v>
      </c>
      <c r="C2812" s="8" t="s">
        <v>35288</v>
      </c>
      <c r="D2812" s="8" t="s">
        <v>29714</v>
      </c>
      <c r="E2812" s="8" t="s">
        <v>34992</v>
      </c>
    </row>
    <row r="2813" hidden="1">
      <c r="A2813" s="8" t="s">
        <v>34627</v>
      </c>
      <c r="B2813" s="8" t="s">
        <v>35289</v>
      </c>
      <c r="C2813" s="8" t="s">
        <v>35290</v>
      </c>
      <c r="D2813" s="8" t="s">
        <v>29714</v>
      </c>
      <c r="E2813" s="8" t="s">
        <v>34992</v>
      </c>
    </row>
    <row r="2814" hidden="1">
      <c r="A2814" s="8" t="s">
        <v>34627</v>
      </c>
      <c r="B2814" s="8" t="s">
        <v>35291</v>
      </c>
      <c r="C2814" s="8" t="s">
        <v>35292</v>
      </c>
      <c r="D2814" s="8" t="s">
        <v>29714</v>
      </c>
      <c r="E2814" s="8" t="s">
        <v>34992</v>
      </c>
    </row>
    <row r="2815" hidden="1">
      <c r="A2815" s="8" t="s">
        <v>34627</v>
      </c>
      <c r="B2815" s="8" t="s">
        <v>35293</v>
      </c>
      <c r="C2815" s="8" t="s">
        <v>35294</v>
      </c>
      <c r="D2815" s="8" t="s">
        <v>29714</v>
      </c>
      <c r="E2815" s="8" t="s">
        <v>34992</v>
      </c>
    </row>
    <row r="2816" hidden="1">
      <c r="A2816" s="8" t="s">
        <v>34627</v>
      </c>
      <c r="B2816" s="8" t="s">
        <v>35295</v>
      </c>
      <c r="C2816" s="8" t="s">
        <v>35296</v>
      </c>
      <c r="D2816" s="8" t="s">
        <v>29714</v>
      </c>
      <c r="E2816" s="8" t="s">
        <v>34992</v>
      </c>
    </row>
    <row r="2817" hidden="1">
      <c r="A2817" s="8" t="s">
        <v>34627</v>
      </c>
      <c r="B2817" s="8" t="s">
        <v>35297</v>
      </c>
      <c r="C2817" s="8" t="s">
        <v>35298</v>
      </c>
      <c r="D2817" s="8" t="s">
        <v>29714</v>
      </c>
      <c r="E2817" s="8" t="s">
        <v>34992</v>
      </c>
    </row>
    <row r="2818" hidden="1">
      <c r="A2818" s="8" t="s">
        <v>34627</v>
      </c>
      <c r="B2818" s="8" t="s">
        <v>35299</v>
      </c>
      <c r="C2818" s="8" t="s">
        <v>35300</v>
      </c>
      <c r="D2818" s="8" t="s">
        <v>29714</v>
      </c>
      <c r="E2818" s="8" t="s">
        <v>34992</v>
      </c>
    </row>
    <row r="2819" hidden="1">
      <c r="A2819" s="8" t="s">
        <v>34627</v>
      </c>
      <c r="B2819" s="8" t="s">
        <v>35301</v>
      </c>
      <c r="C2819" s="8" t="s">
        <v>35302</v>
      </c>
      <c r="D2819" s="8" t="s">
        <v>29714</v>
      </c>
      <c r="E2819" s="8" t="s">
        <v>34992</v>
      </c>
    </row>
    <row r="2820" hidden="1">
      <c r="A2820" s="8" t="s">
        <v>34627</v>
      </c>
      <c r="B2820" s="8" t="s">
        <v>35303</v>
      </c>
      <c r="C2820" s="8" t="s">
        <v>35304</v>
      </c>
      <c r="D2820" s="8" t="s">
        <v>29714</v>
      </c>
      <c r="E2820" s="8" t="s">
        <v>34992</v>
      </c>
    </row>
    <row r="2821" hidden="1">
      <c r="A2821" s="8" t="s">
        <v>34627</v>
      </c>
      <c r="B2821" s="8" t="s">
        <v>35305</v>
      </c>
      <c r="C2821" s="8" t="s">
        <v>35306</v>
      </c>
      <c r="D2821" s="8" t="s">
        <v>29717</v>
      </c>
      <c r="E2821" s="8" t="s">
        <v>34992</v>
      </c>
    </row>
    <row r="2822" hidden="1">
      <c r="A2822" s="8" t="s">
        <v>34627</v>
      </c>
      <c r="B2822" s="8" t="s">
        <v>35307</v>
      </c>
      <c r="C2822" s="8" t="s">
        <v>35308</v>
      </c>
      <c r="D2822" s="8" t="s">
        <v>29717</v>
      </c>
      <c r="E2822" s="8" t="s">
        <v>34992</v>
      </c>
    </row>
    <row r="2823" hidden="1">
      <c r="A2823" s="8" t="s">
        <v>34627</v>
      </c>
      <c r="B2823" s="8" t="s">
        <v>35309</v>
      </c>
      <c r="C2823" s="8" t="s">
        <v>35310</v>
      </c>
      <c r="D2823" s="8" t="s">
        <v>29717</v>
      </c>
      <c r="E2823" s="8" t="s">
        <v>34992</v>
      </c>
    </row>
    <row r="2824" hidden="1">
      <c r="A2824" s="8" t="s">
        <v>34627</v>
      </c>
      <c r="B2824" s="8" t="s">
        <v>35311</v>
      </c>
      <c r="C2824" s="8" t="s">
        <v>35312</v>
      </c>
      <c r="D2824" s="8" t="s">
        <v>29717</v>
      </c>
      <c r="E2824" s="8" t="s">
        <v>34992</v>
      </c>
    </row>
    <row r="2825" hidden="1">
      <c r="A2825" s="8" t="s">
        <v>34627</v>
      </c>
      <c r="B2825" s="8" t="s">
        <v>35313</v>
      </c>
      <c r="C2825" s="8" t="s">
        <v>35314</v>
      </c>
      <c r="D2825" s="8" t="s">
        <v>29717</v>
      </c>
      <c r="E2825" s="8" t="s">
        <v>34992</v>
      </c>
    </row>
    <row r="2826" hidden="1">
      <c r="A2826" s="8" t="s">
        <v>34627</v>
      </c>
      <c r="B2826" s="8" t="s">
        <v>35315</v>
      </c>
      <c r="C2826" s="8" t="s">
        <v>35316</v>
      </c>
      <c r="D2826" s="8" t="s">
        <v>29717</v>
      </c>
      <c r="E2826" s="8" t="s">
        <v>34992</v>
      </c>
    </row>
    <row r="2827" hidden="1">
      <c r="A2827" s="8" t="s">
        <v>34627</v>
      </c>
      <c r="B2827" s="8" t="s">
        <v>35317</v>
      </c>
      <c r="C2827" s="8" t="s">
        <v>35318</v>
      </c>
      <c r="D2827" s="8" t="s">
        <v>29717</v>
      </c>
      <c r="E2827" s="8" t="s">
        <v>34992</v>
      </c>
    </row>
    <row r="2828" hidden="1">
      <c r="A2828" s="8" t="s">
        <v>34627</v>
      </c>
      <c r="B2828" s="8" t="s">
        <v>35319</v>
      </c>
      <c r="C2828" s="8" t="s">
        <v>35320</v>
      </c>
      <c r="D2828" s="8" t="s">
        <v>29717</v>
      </c>
      <c r="E2828" s="8" t="s">
        <v>34992</v>
      </c>
    </row>
    <row r="2829" hidden="1">
      <c r="A2829" s="8" t="s">
        <v>34627</v>
      </c>
      <c r="B2829" s="8" t="s">
        <v>35321</v>
      </c>
      <c r="C2829" s="8" t="s">
        <v>35322</v>
      </c>
      <c r="D2829" s="8" t="s">
        <v>29717</v>
      </c>
      <c r="E2829" s="8" t="s">
        <v>34992</v>
      </c>
    </row>
    <row r="2830" hidden="1">
      <c r="A2830" s="8" t="s">
        <v>34627</v>
      </c>
      <c r="B2830" s="8" t="s">
        <v>35323</v>
      </c>
      <c r="C2830" s="8" t="s">
        <v>35324</v>
      </c>
      <c r="D2830" s="8" t="s">
        <v>29719</v>
      </c>
      <c r="E2830" s="8" t="s">
        <v>34992</v>
      </c>
    </row>
    <row r="2831" hidden="1">
      <c r="A2831" s="8" t="s">
        <v>34627</v>
      </c>
      <c r="B2831" s="8" t="s">
        <v>35325</v>
      </c>
      <c r="C2831" s="8" t="s">
        <v>35326</v>
      </c>
      <c r="D2831" s="8" t="s">
        <v>29731</v>
      </c>
      <c r="E2831" s="8" t="s">
        <v>34992</v>
      </c>
    </row>
    <row r="2832" hidden="1">
      <c r="A2832" s="8" t="s">
        <v>34627</v>
      </c>
      <c r="B2832" s="8" t="s">
        <v>35327</v>
      </c>
      <c r="C2832" s="8" t="s">
        <v>35328</v>
      </c>
      <c r="D2832" s="8" t="s">
        <v>34749</v>
      </c>
      <c r="E2832" s="8" t="s">
        <v>34992</v>
      </c>
    </row>
    <row r="2833" hidden="1">
      <c r="A2833" s="8" t="s">
        <v>34627</v>
      </c>
      <c r="B2833" s="8" t="s">
        <v>35329</v>
      </c>
      <c r="C2833" s="8" t="s">
        <v>35330</v>
      </c>
      <c r="D2833" s="8" t="s">
        <v>34749</v>
      </c>
      <c r="E2833" s="8" t="s">
        <v>34992</v>
      </c>
    </row>
    <row r="2834" hidden="1">
      <c r="A2834" s="8" t="s">
        <v>34627</v>
      </c>
      <c r="B2834" s="8" t="s">
        <v>35331</v>
      </c>
      <c r="C2834" s="8" t="s">
        <v>35332</v>
      </c>
      <c r="D2834" s="8" t="s">
        <v>29768</v>
      </c>
      <c r="E2834" s="8" t="s">
        <v>34992</v>
      </c>
    </row>
    <row r="2835" hidden="1">
      <c r="A2835" s="8" t="s">
        <v>34627</v>
      </c>
      <c r="B2835" s="8" t="s">
        <v>35333</v>
      </c>
      <c r="C2835" s="8" t="s">
        <v>35334</v>
      </c>
      <c r="D2835" s="8" t="s">
        <v>29768</v>
      </c>
      <c r="E2835" s="8" t="s">
        <v>34992</v>
      </c>
    </row>
    <row r="2836" hidden="1">
      <c r="A2836" s="8" t="s">
        <v>34627</v>
      </c>
      <c r="B2836" s="8" t="s">
        <v>35335</v>
      </c>
      <c r="C2836" s="8" t="s">
        <v>35336</v>
      </c>
      <c r="D2836" s="8" t="s">
        <v>34752</v>
      </c>
      <c r="E2836" s="8" t="s">
        <v>34992</v>
      </c>
    </row>
    <row r="2837" hidden="1">
      <c r="A2837" s="8" t="s">
        <v>34627</v>
      </c>
      <c r="B2837" s="8" t="s">
        <v>35337</v>
      </c>
      <c r="C2837" s="8" t="s">
        <v>35338</v>
      </c>
      <c r="D2837" s="8" t="s">
        <v>34752</v>
      </c>
      <c r="E2837" s="8" t="s">
        <v>34992</v>
      </c>
    </row>
    <row r="2838" hidden="1">
      <c r="A2838" s="8" t="s">
        <v>34627</v>
      </c>
      <c r="B2838" s="8" t="s">
        <v>35339</v>
      </c>
      <c r="C2838" s="8" t="s">
        <v>35340</v>
      </c>
      <c r="D2838" s="8" t="s">
        <v>34752</v>
      </c>
      <c r="E2838" s="8" t="s">
        <v>34992</v>
      </c>
    </row>
    <row r="2839" hidden="1">
      <c r="A2839" s="8" t="s">
        <v>34627</v>
      </c>
      <c r="B2839" s="8" t="s">
        <v>35341</v>
      </c>
      <c r="C2839" s="8" t="s">
        <v>35342</v>
      </c>
      <c r="D2839" s="8" t="s">
        <v>34752</v>
      </c>
      <c r="E2839" s="8" t="s">
        <v>34992</v>
      </c>
    </row>
    <row r="2840" hidden="1">
      <c r="A2840" s="8" t="s">
        <v>34627</v>
      </c>
      <c r="B2840" s="8" t="s">
        <v>35343</v>
      </c>
      <c r="C2840" s="8" t="s">
        <v>35344</v>
      </c>
      <c r="D2840" s="8" t="s">
        <v>34752</v>
      </c>
      <c r="E2840" s="8" t="s">
        <v>34992</v>
      </c>
    </row>
    <row r="2841" hidden="1">
      <c r="A2841" s="8" t="s">
        <v>34627</v>
      </c>
      <c r="B2841" s="8" t="s">
        <v>35345</v>
      </c>
      <c r="C2841" s="8" t="s">
        <v>35346</v>
      </c>
      <c r="D2841" s="8" t="s">
        <v>34752</v>
      </c>
      <c r="E2841" s="8" t="s">
        <v>34992</v>
      </c>
    </row>
    <row r="2842" hidden="1">
      <c r="A2842" s="8" t="s">
        <v>34627</v>
      </c>
      <c r="B2842" s="8" t="s">
        <v>35347</v>
      </c>
      <c r="C2842" s="8" t="s">
        <v>35348</v>
      </c>
      <c r="D2842" s="8" t="s">
        <v>34752</v>
      </c>
      <c r="E2842" s="8" t="s">
        <v>34992</v>
      </c>
    </row>
    <row r="2843" hidden="1">
      <c r="A2843" s="8" t="s">
        <v>34627</v>
      </c>
      <c r="B2843" s="8" t="s">
        <v>35349</v>
      </c>
      <c r="C2843" s="8" t="s">
        <v>35350</v>
      </c>
      <c r="D2843" s="8" t="s">
        <v>34754</v>
      </c>
      <c r="E2843" s="8" t="s">
        <v>34992</v>
      </c>
    </row>
    <row r="2844" hidden="1">
      <c r="A2844" s="8" t="s">
        <v>34627</v>
      </c>
      <c r="B2844" s="8" t="s">
        <v>35351</v>
      </c>
      <c r="C2844" s="8" t="s">
        <v>35352</v>
      </c>
      <c r="D2844" s="8" t="s">
        <v>34754</v>
      </c>
      <c r="E2844" s="8" t="s">
        <v>34992</v>
      </c>
    </row>
    <row r="2845" hidden="1">
      <c r="A2845" s="8" t="s">
        <v>34627</v>
      </c>
      <c r="B2845" s="8" t="s">
        <v>35353</v>
      </c>
      <c r="C2845" s="8" t="s">
        <v>35354</v>
      </c>
      <c r="D2845" s="8" t="s">
        <v>34754</v>
      </c>
      <c r="E2845" s="8" t="s">
        <v>34992</v>
      </c>
    </row>
    <row r="2846" hidden="1">
      <c r="A2846" s="8" t="s">
        <v>34627</v>
      </c>
      <c r="B2846" s="8" t="s">
        <v>35355</v>
      </c>
      <c r="C2846" s="8" t="s">
        <v>35356</v>
      </c>
      <c r="D2846" s="8" t="s">
        <v>34756</v>
      </c>
      <c r="E2846" s="8" t="s">
        <v>34992</v>
      </c>
    </row>
    <row r="2847" hidden="1">
      <c r="A2847" s="8" t="s">
        <v>34627</v>
      </c>
      <c r="B2847" s="8" t="s">
        <v>35357</v>
      </c>
      <c r="C2847" s="8" t="s">
        <v>35358</v>
      </c>
      <c r="D2847" s="8" t="s">
        <v>34756</v>
      </c>
      <c r="E2847" s="8" t="s">
        <v>34992</v>
      </c>
    </row>
    <row r="2848" hidden="1">
      <c r="A2848" s="8" t="s">
        <v>34627</v>
      </c>
      <c r="B2848" s="8" t="s">
        <v>35359</v>
      </c>
      <c r="C2848" s="8" t="s">
        <v>35360</v>
      </c>
      <c r="D2848" s="8" t="s">
        <v>34756</v>
      </c>
      <c r="E2848" s="8" t="s">
        <v>34992</v>
      </c>
    </row>
    <row r="2849" hidden="1">
      <c r="A2849" s="8" t="s">
        <v>34627</v>
      </c>
      <c r="B2849" s="8" t="s">
        <v>35361</v>
      </c>
      <c r="C2849" s="8" t="s">
        <v>35362</v>
      </c>
      <c r="D2849" s="8" t="s">
        <v>34756</v>
      </c>
      <c r="E2849" s="8" t="s">
        <v>34992</v>
      </c>
    </row>
    <row r="2850" hidden="1">
      <c r="A2850" s="8" t="s">
        <v>34627</v>
      </c>
      <c r="B2850" s="8" t="s">
        <v>35363</v>
      </c>
      <c r="C2850" s="8" t="s">
        <v>35364</v>
      </c>
      <c r="D2850" s="8" t="s">
        <v>34756</v>
      </c>
      <c r="E2850" s="8" t="s">
        <v>34992</v>
      </c>
    </row>
    <row r="2851" hidden="1">
      <c r="A2851" s="8" t="s">
        <v>34627</v>
      </c>
      <c r="B2851" s="8" t="s">
        <v>35365</v>
      </c>
      <c r="C2851" s="8" t="s">
        <v>35366</v>
      </c>
      <c r="D2851" s="8" t="s">
        <v>34758</v>
      </c>
      <c r="E2851" s="8" t="s">
        <v>34992</v>
      </c>
    </row>
    <row r="2852" hidden="1">
      <c r="A2852" s="8" t="s">
        <v>34627</v>
      </c>
      <c r="B2852" s="8" t="s">
        <v>35367</v>
      </c>
      <c r="C2852" s="8" t="s">
        <v>35368</v>
      </c>
      <c r="D2852" s="8" t="s">
        <v>34758</v>
      </c>
      <c r="E2852" s="8" t="s">
        <v>34992</v>
      </c>
    </row>
    <row r="2853" hidden="1">
      <c r="A2853" s="8" t="s">
        <v>34627</v>
      </c>
      <c r="B2853" s="8" t="s">
        <v>35369</v>
      </c>
      <c r="C2853" s="8" t="s">
        <v>35370</v>
      </c>
      <c r="D2853" s="8" t="s">
        <v>34758</v>
      </c>
      <c r="E2853" s="8" t="s">
        <v>34992</v>
      </c>
    </row>
    <row r="2854" hidden="1">
      <c r="A2854" s="8" t="s">
        <v>34627</v>
      </c>
      <c r="B2854" s="8" t="s">
        <v>35371</v>
      </c>
      <c r="C2854" s="8" t="s">
        <v>35372</v>
      </c>
      <c r="D2854" s="8" t="s">
        <v>34758</v>
      </c>
      <c r="E2854" s="8" t="s">
        <v>34992</v>
      </c>
    </row>
    <row r="2855" hidden="1">
      <c r="A2855" s="8" t="s">
        <v>34627</v>
      </c>
      <c r="B2855" s="8" t="s">
        <v>35373</v>
      </c>
      <c r="C2855" s="8" t="s">
        <v>35374</v>
      </c>
      <c r="D2855" s="8" t="s">
        <v>34758</v>
      </c>
      <c r="E2855" s="8" t="s">
        <v>34992</v>
      </c>
    </row>
    <row r="2856" hidden="1">
      <c r="A2856" s="8" t="s">
        <v>34627</v>
      </c>
      <c r="B2856" s="8" t="s">
        <v>35375</v>
      </c>
      <c r="C2856" s="8" t="s">
        <v>35376</v>
      </c>
      <c r="D2856" s="8" t="s">
        <v>34758</v>
      </c>
      <c r="E2856" s="8" t="s">
        <v>34992</v>
      </c>
    </row>
    <row r="2857" hidden="1">
      <c r="A2857" s="8" t="s">
        <v>34627</v>
      </c>
      <c r="B2857" s="8" t="s">
        <v>35377</v>
      </c>
      <c r="C2857" s="8" t="s">
        <v>35378</v>
      </c>
      <c r="D2857" s="8" t="s">
        <v>34760</v>
      </c>
      <c r="E2857" s="8" t="s">
        <v>34992</v>
      </c>
    </row>
    <row r="2858" hidden="1">
      <c r="A2858" s="8" t="s">
        <v>34627</v>
      </c>
      <c r="B2858" s="8" t="s">
        <v>35379</v>
      </c>
      <c r="C2858" s="8" t="s">
        <v>35380</v>
      </c>
      <c r="D2858" s="8" t="s">
        <v>34760</v>
      </c>
      <c r="E2858" s="8" t="s">
        <v>34992</v>
      </c>
    </row>
    <row r="2859" hidden="1">
      <c r="A2859" s="8" t="s">
        <v>34627</v>
      </c>
      <c r="B2859" s="8" t="s">
        <v>35381</v>
      </c>
      <c r="C2859" s="8" t="s">
        <v>35382</v>
      </c>
      <c r="D2859" s="8" t="s">
        <v>34762</v>
      </c>
      <c r="E2859" s="8" t="s">
        <v>34992</v>
      </c>
    </row>
    <row r="2860" hidden="1">
      <c r="A2860" s="8" t="s">
        <v>34627</v>
      </c>
      <c r="B2860" s="8" t="s">
        <v>35383</v>
      </c>
      <c r="C2860" s="8" t="s">
        <v>35384</v>
      </c>
      <c r="D2860" s="8" t="s">
        <v>34762</v>
      </c>
      <c r="E2860" s="8" t="s">
        <v>34992</v>
      </c>
    </row>
    <row r="2861" hidden="1">
      <c r="A2861" s="8" t="s">
        <v>34627</v>
      </c>
      <c r="B2861" s="8" t="s">
        <v>35385</v>
      </c>
      <c r="C2861" s="8" t="s">
        <v>35386</v>
      </c>
      <c r="D2861" s="8" t="s">
        <v>34764</v>
      </c>
      <c r="E2861" s="8" t="s">
        <v>34992</v>
      </c>
    </row>
    <row r="2862" hidden="1">
      <c r="A2862" s="8" t="s">
        <v>34627</v>
      </c>
      <c r="B2862" s="8" t="s">
        <v>35387</v>
      </c>
      <c r="C2862" s="8" t="s">
        <v>35388</v>
      </c>
      <c r="D2862" s="8" t="s">
        <v>34764</v>
      </c>
      <c r="E2862" s="8" t="s">
        <v>34992</v>
      </c>
    </row>
    <row r="2863" hidden="1">
      <c r="A2863" s="8" t="s">
        <v>34627</v>
      </c>
      <c r="B2863" s="8" t="s">
        <v>35389</v>
      </c>
      <c r="C2863" s="8" t="s">
        <v>35390</v>
      </c>
      <c r="D2863" s="8" t="s">
        <v>34764</v>
      </c>
      <c r="E2863" s="8" t="s">
        <v>34992</v>
      </c>
    </row>
    <row r="2864" hidden="1">
      <c r="A2864" s="8" t="s">
        <v>34627</v>
      </c>
      <c r="B2864" s="8" t="s">
        <v>35391</v>
      </c>
      <c r="C2864" s="8" t="s">
        <v>35392</v>
      </c>
      <c r="D2864" s="8" t="s">
        <v>34764</v>
      </c>
      <c r="E2864" s="8" t="s">
        <v>34992</v>
      </c>
    </row>
    <row r="2865" hidden="1">
      <c r="A2865" s="8" t="s">
        <v>34627</v>
      </c>
      <c r="B2865" s="8" t="s">
        <v>35393</v>
      </c>
      <c r="C2865" s="8" t="s">
        <v>35394</v>
      </c>
      <c r="D2865" s="8" t="s">
        <v>34764</v>
      </c>
      <c r="E2865" s="8" t="s">
        <v>34992</v>
      </c>
    </row>
    <row r="2866" hidden="1">
      <c r="A2866" s="8" t="s">
        <v>34627</v>
      </c>
      <c r="B2866" s="8" t="s">
        <v>35395</v>
      </c>
      <c r="C2866" s="8" t="s">
        <v>35396</v>
      </c>
      <c r="D2866" s="8" t="s">
        <v>34764</v>
      </c>
      <c r="E2866" s="8" t="s">
        <v>34992</v>
      </c>
    </row>
    <row r="2867" hidden="1">
      <c r="A2867" s="8" t="s">
        <v>34627</v>
      </c>
      <c r="B2867" s="8" t="s">
        <v>35397</v>
      </c>
      <c r="C2867" s="8" t="s">
        <v>35398</v>
      </c>
      <c r="D2867" s="8" t="s">
        <v>34764</v>
      </c>
      <c r="E2867" s="8" t="s">
        <v>34992</v>
      </c>
    </row>
    <row r="2868" hidden="1">
      <c r="A2868" s="8" t="s">
        <v>34627</v>
      </c>
      <c r="B2868" s="8" t="s">
        <v>35399</v>
      </c>
      <c r="C2868" s="8" t="s">
        <v>35400</v>
      </c>
      <c r="D2868" s="8" t="s">
        <v>34764</v>
      </c>
      <c r="E2868" s="8" t="s">
        <v>34992</v>
      </c>
    </row>
    <row r="2869" hidden="1">
      <c r="A2869" s="8" t="s">
        <v>34627</v>
      </c>
      <c r="B2869" s="8" t="s">
        <v>35401</v>
      </c>
      <c r="C2869" s="8" t="s">
        <v>35402</v>
      </c>
      <c r="D2869" s="8" t="s">
        <v>34764</v>
      </c>
      <c r="E2869" s="8" t="s">
        <v>34992</v>
      </c>
    </row>
    <row r="2870" hidden="1">
      <c r="A2870" s="8" t="s">
        <v>34627</v>
      </c>
      <c r="B2870" s="8" t="s">
        <v>35403</v>
      </c>
      <c r="C2870" s="8" t="s">
        <v>35404</v>
      </c>
      <c r="D2870" s="8" t="s">
        <v>34766</v>
      </c>
      <c r="E2870" s="8" t="s">
        <v>34992</v>
      </c>
    </row>
    <row r="2871" hidden="1">
      <c r="A2871" s="8" t="s">
        <v>34627</v>
      </c>
      <c r="B2871" s="8" t="s">
        <v>35405</v>
      </c>
      <c r="C2871" s="8" t="s">
        <v>35406</v>
      </c>
      <c r="D2871" s="8" t="s">
        <v>34766</v>
      </c>
      <c r="E2871" s="8" t="s">
        <v>34992</v>
      </c>
    </row>
    <row r="2872" hidden="1">
      <c r="A2872" s="8" t="s">
        <v>34627</v>
      </c>
      <c r="B2872" s="8" t="s">
        <v>35407</v>
      </c>
      <c r="C2872" s="8" t="s">
        <v>34769</v>
      </c>
      <c r="D2872" s="8" t="s">
        <v>34768</v>
      </c>
      <c r="E2872" s="8" t="s">
        <v>34992</v>
      </c>
    </row>
    <row r="2873" hidden="1">
      <c r="A2873" s="8" t="s">
        <v>34627</v>
      </c>
      <c r="B2873" s="8" t="s">
        <v>35408</v>
      </c>
      <c r="C2873" s="8" t="s">
        <v>35409</v>
      </c>
      <c r="D2873" s="8" t="s">
        <v>29781</v>
      </c>
      <c r="E2873" s="8" t="s">
        <v>34992</v>
      </c>
    </row>
    <row r="2874" hidden="1">
      <c r="A2874" s="8" t="s">
        <v>34627</v>
      </c>
      <c r="B2874" s="8" t="s">
        <v>35410</v>
      </c>
      <c r="C2874" s="8" t="s">
        <v>35411</v>
      </c>
      <c r="D2874" s="8" t="s">
        <v>29781</v>
      </c>
      <c r="E2874" s="8" t="s">
        <v>34992</v>
      </c>
    </row>
    <row r="2875" hidden="1">
      <c r="A2875" s="8" t="s">
        <v>34627</v>
      </c>
      <c r="B2875" s="8" t="s">
        <v>35412</v>
      </c>
      <c r="C2875" s="8" t="s">
        <v>35413</v>
      </c>
      <c r="D2875" s="8" t="s">
        <v>29781</v>
      </c>
      <c r="E2875" s="8" t="s">
        <v>34992</v>
      </c>
    </row>
    <row r="2876" hidden="1">
      <c r="A2876" s="8" t="s">
        <v>34627</v>
      </c>
      <c r="B2876" s="8" t="s">
        <v>35414</v>
      </c>
      <c r="C2876" s="8" t="s">
        <v>35415</v>
      </c>
      <c r="D2876" s="8" t="s">
        <v>29784</v>
      </c>
      <c r="E2876" s="8" t="s">
        <v>34992</v>
      </c>
    </row>
    <row r="2877" hidden="1">
      <c r="A2877" s="8" t="s">
        <v>34627</v>
      </c>
      <c r="B2877" s="8" t="s">
        <v>35416</v>
      </c>
      <c r="C2877" s="8" t="s">
        <v>35417</v>
      </c>
      <c r="D2877" s="8" t="s">
        <v>29784</v>
      </c>
      <c r="E2877" s="8" t="s">
        <v>34992</v>
      </c>
    </row>
    <row r="2878" hidden="1">
      <c r="A2878" s="8" t="s">
        <v>34627</v>
      </c>
      <c r="B2878" s="8" t="s">
        <v>35418</v>
      </c>
      <c r="C2878" s="8" t="s">
        <v>35419</v>
      </c>
      <c r="D2878" s="8" t="s">
        <v>29784</v>
      </c>
      <c r="E2878" s="8" t="s">
        <v>34992</v>
      </c>
    </row>
    <row r="2879" hidden="1">
      <c r="A2879" s="8" t="s">
        <v>34627</v>
      </c>
      <c r="B2879" s="8" t="s">
        <v>35420</v>
      </c>
      <c r="C2879" s="8" t="s">
        <v>35421</v>
      </c>
      <c r="D2879" s="8" t="s">
        <v>29784</v>
      </c>
      <c r="E2879" s="8" t="s">
        <v>34992</v>
      </c>
    </row>
    <row r="2880" hidden="1">
      <c r="A2880" s="8" t="s">
        <v>34627</v>
      </c>
      <c r="B2880" s="8" t="s">
        <v>35422</v>
      </c>
      <c r="C2880" s="8" t="s">
        <v>35423</v>
      </c>
      <c r="D2880" s="8" t="s">
        <v>29784</v>
      </c>
      <c r="E2880" s="8" t="s">
        <v>34992</v>
      </c>
    </row>
    <row r="2881" hidden="1">
      <c r="A2881" s="8" t="s">
        <v>34627</v>
      </c>
      <c r="B2881" s="8" t="s">
        <v>35424</v>
      </c>
      <c r="C2881" s="8" t="s">
        <v>35425</v>
      </c>
      <c r="D2881" s="8" t="s">
        <v>29784</v>
      </c>
      <c r="E2881" s="8" t="s">
        <v>34992</v>
      </c>
    </row>
    <row r="2882" hidden="1">
      <c r="A2882" s="8" t="s">
        <v>34627</v>
      </c>
      <c r="B2882" s="8" t="s">
        <v>35426</v>
      </c>
      <c r="C2882" s="8" t="s">
        <v>35427</v>
      </c>
      <c r="D2882" s="8" t="s">
        <v>29786</v>
      </c>
      <c r="E2882" s="8" t="s">
        <v>34992</v>
      </c>
    </row>
    <row r="2883" hidden="1">
      <c r="A2883" s="8" t="s">
        <v>34627</v>
      </c>
      <c r="B2883" s="8" t="s">
        <v>35428</v>
      </c>
      <c r="C2883" s="8" t="s">
        <v>35429</v>
      </c>
      <c r="D2883" s="8" t="s">
        <v>29788</v>
      </c>
      <c r="E2883" s="8" t="s">
        <v>34992</v>
      </c>
    </row>
    <row r="2884" hidden="1">
      <c r="A2884" s="8" t="s">
        <v>34627</v>
      </c>
      <c r="B2884" s="8" t="s">
        <v>35430</v>
      </c>
      <c r="C2884" s="8" t="s">
        <v>35431</v>
      </c>
      <c r="D2884" s="8" t="s">
        <v>29788</v>
      </c>
      <c r="E2884" s="8" t="s">
        <v>34992</v>
      </c>
    </row>
    <row r="2885" hidden="1">
      <c r="A2885" s="8" t="s">
        <v>34627</v>
      </c>
      <c r="B2885" s="8" t="s">
        <v>35432</v>
      </c>
      <c r="C2885" s="8" t="s">
        <v>35433</v>
      </c>
      <c r="D2885" s="8" t="s">
        <v>29790</v>
      </c>
      <c r="E2885" s="8" t="s">
        <v>34992</v>
      </c>
    </row>
    <row r="2886" hidden="1">
      <c r="A2886" s="8" t="s">
        <v>34627</v>
      </c>
      <c r="B2886" s="8" t="s">
        <v>35434</v>
      </c>
      <c r="C2886" s="8" t="s">
        <v>35435</v>
      </c>
      <c r="D2886" s="8" t="s">
        <v>29790</v>
      </c>
      <c r="E2886" s="8" t="s">
        <v>34992</v>
      </c>
    </row>
    <row r="2887" hidden="1">
      <c r="A2887" s="8" t="s">
        <v>34627</v>
      </c>
      <c r="B2887" s="8" t="s">
        <v>35436</v>
      </c>
      <c r="C2887" s="8" t="s">
        <v>35437</v>
      </c>
      <c r="D2887" s="8" t="s">
        <v>29790</v>
      </c>
      <c r="E2887" s="8" t="s">
        <v>34992</v>
      </c>
    </row>
    <row r="2888" hidden="1">
      <c r="A2888" s="8" t="s">
        <v>34627</v>
      </c>
      <c r="B2888" s="8" t="s">
        <v>35438</v>
      </c>
      <c r="C2888" s="8" t="s">
        <v>35439</v>
      </c>
      <c r="D2888" s="8" t="s">
        <v>29790</v>
      </c>
      <c r="E2888" s="8" t="s">
        <v>34992</v>
      </c>
    </row>
    <row r="2889" hidden="1">
      <c r="A2889" s="8" t="s">
        <v>34627</v>
      </c>
      <c r="B2889" s="8" t="s">
        <v>35440</v>
      </c>
      <c r="C2889" s="8" t="s">
        <v>34776</v>
      </c>
      <c r="D2889" s="8" t="s">
        <v>34775</v>
      </c>
      <c r="E2889" s="8" t="s">
        <v>34992</v>
      </c>
    </row>
    <row r="2890" hidden="1">
      <c r="A2890" s="8" t="s">
        <v>34627</v>
      </c>
      <c r="B2890" s="8" t="s">
        <v>35441</v>
      </c>
      <c r="C2890" s="8" t="s">
        <v>35442</v>
      </c>
      <c r="D2890" s="8" t="s">
        <v>29793</v>
      </c>
      <c r="E2890" s="8" t="s">
        <v>34992</v>
      </c>
    </row>
    <row r="2891" hidden="1">
      <c r="A2891" s="8" t="s">
        <v>34627</v>
      </c>
      <c r="B2891" s="8" t="s">
        <v>35443</v>
      </c>
      <c r="C2891" s="8" t="s">
        <v>35444</v>
      </c>
      <c r="D2891" s="8" t="s">
        <v>29793</v>
      </c>
      <c r="E2891" s="8" t="s">
        <v>34992</v>
      </c>
    </row>
    <row r="2892" hidden="1">
      <c r="A2892" s="8" t="s">
        <v>34627</v>
      </c>
      <c r="B2892" s="8" t="s">
        <v>35445</v>
      </c>
      <c r="C2892" s="8" t="s">
        <v>35446</v>
      </c>
      <c r="D2892" s="8" t="s">
        <v>29793</v>
      </c>
      <c r="E2892" s="8" t="s">
        <v>34992</v>
      </c>
    </row>
    <row r="2893" hidden="1">
      <c r="A2893" s="8" t="s">
        <v>34627</v>
      </c>
      <c r="B2893" s="8" t="s">
        <v>35447</v>
      </c>
      <c r="C2893" s="8" t="s">
        <v>35448</v>
      </c>
      <c r="D2893" s="8" t="s">
        <v>29796</v>
      </c>
      <c r="E2893" s="8" t="s">
        <v>34992</v>
      </c>
    </row>
    <row r="2894" hidden="1">
      <c r="A2894" s="8" t="s">
        <v>34627</v>
      </c>
      <c r="B2894" s="8" t="s">
        <v>35449</v>
      </c>
      <c r="C2894" s="8" t="s">
        <v>35450</v>
      </c>
      <c r="D2894" s="8" t="s">
        <v>29796</v>
      </c>
      <c r="E2894" s="8" t="s">
        <v>34992</v>
      </c>
    </row>
    <row r="2895" hidden="1">
      <c r="A2895" s="8" t="s">
        <v>34627</v>
      </c>
      <c r="B2895" s="8" t="s">
        <v>35451</v>
      </c>
      <c r="C2895" s="8" t="s">
        <v>35452</v>
      </c>
      <c r="D2895" s="8" t="s">
        <v>34779</v>
      </c>
      <c r="E2895" s="8" t="s">
        <v>34992</v>
      </c>
    </row>
    <row r="2896" hidden="1">
      <c r="A2896" s="8" t="s">
        <v>34627</v>
      </c>
      <c r="B2896" s="8" t="s">
        <v>35453</v>
      </c>
      <c r="C2896" s="8" t="s">
        <v>34782</v>
      </c>
      <c r="D2896" s="8" t="s">
        <v>34781</v>
      </c>
      <c r="E2896" s="8" t="s">
        <v>34992</v>
      </c>
    </row>
    <row r="2897" hidden="1">
      <c r="A2897" s="8" t="s">
        <v>34627</v>
      </c>
      <c r="B2897" s="8" t="s">
        <v>35454</v>
      </c>
      <c r="C2897" s="8" t="s">
        <v>35455</v>
      </c>
      <c r="D2897" s="8" t="s">
        <v>34783</v>
      </c>
      <c r="E2897" s="8" t="s">
        <v>34992</v>
      </c>
    </row>
    <row r="2898" hidden="1">
      <c r="A2898" s="8" t="s">
        <v>34627</v>
      </c>
      <c r="B2898" s="8" t="s">
        <v>35456</v>
      </c>
      <c r="C2898" s="8" t="s">
        <v>35457</v>
      </c>
      <c r="D2898" s="8" t="s">
        <v>34783</v>
      </c>
      <c r="E2898" s="8" t="s">
        <v>34992</v>
      </c>
    </row>
    <row r="2899" hidden="1">
      <c r="A2899" s="8" t="s">
        <v>34627</v>
      </c>
      <c r="B2899" s="8" t="s">
        <v>35458</v>
      </c>
      <c r="C2899" s="8" t="s">
        <v>35459</v>
      </c>
      <c r="D2899" s="8" t="s">
        <v>34783</v>
      </c>
      <c r="E2899" s="8" t="s">
        <v>34992</v>
      </c>
    </row>
    <row r="2900" hidden="1">
      <c r="A2900" s="8" t="s">
        <v>34627</v>
      </c>
      <c r="B2900" s="8" t="s">
        <v>35460</v>
      </c>
      <c r="C2900" s="8" t="s">
        <v>35461</v>
      </c>
      <c r="D2900" s="8" t="s">
        <v>34785</v>
      </c>
      <c r="E2900" s="8" t="s">
        <v>34992</v>
      </c>
    </row>
    <row r="2901" hidden="1">
      <c r="A2901" s="8" t="s">
        <v>34627</v>
      </c>
      <c r="B2901" s="8" t="s">
        <v>35462</v>
      </c>
      <c r="C2901" s="8" t="s">
        <v>35463</v>
      </c>
      <c r="D2901" s="8" t="s">
        <v>34785</v>
      </c>
      <c r="E2901" s="8" t="s">
        <v>34992</v>
      </c>
    </row>
    <row r="2902" hidden="1">
      <c r="A2902" s="8" t="s">
        <v>34627</v>
      </c>
      <c r="B2902" s="8" t="s">
        <v>35464</v>
      </c>
      <c r="C2902" s="8" t="s">
        <v>35465</v>
      </c>
      <c r="D2902" s="8" t="s">
        <v>34785</v>
      </c>
      <c r="E2902" s="8" t="s">
        <v>34992</v>
      </c>
    </row>
    <row r="2903" hidden="1">
      <c r="A2903" s="8" t="s">
        <v>34627</v>
      </c>
      <c r="B2903" s="8" t="s">
        <v>35466</v>
      </c>
      <c r="C2903" s="8" t="s">
        <v>35467</v>
      </c>
      <c r="D2903" s="8" t="s">
        <v>34785</v>
      </c>
      <c r="E2903" s="8" t="s">
        <v>34992</v>
      </c>
    </row>
    <row r="2904" hidden="1">
      <c r="A2904" s="8" t="s">
        <v>34627</v>
      </c>
      <c r="B2904" s="8" t="s">
        <v>35468</v>
      </c>
      <c r="C2904" s="8" t="s">
        <v>35469</v>
      </c>
      <c r="D2904" s="8" t="s">
        <v>34785</v>
      </c>
      <c r="E2904" s="8" t="s">
        <v>34992</v>
      </c>
    </row>
    <row r="2905" hidden="1">
      <c r="A2905" s="8" t="s">
        <v>34627</v>
      </c>
      <c r="B2905" s="8" t="s">
        <v>35470</v>
      </c>
      <c r="C2905" s="8" t="s">
        <v>35471</v>
      </c>
      <c r="D2905" s="8" t="s">
        <v>34785</v>
      </c>
      <c r="E2905" s="8" t="s">
        <v>34992</v>
      </c>
    </row>
    <row r="2906" hidden="1">
      <c r="A2906" s="8" t="s">
        <v>34627</v>
      </c>
      <c r="B2906" s="8" t="s">
        <v>35472</v>
      </c>
      <c r="C2906" s="8" t="s">
        <v>35473</v>
      </c>
      <c r="D2906" s="8" t="s">
        <v>29798</v>
      </c>
      <c r="E2906" s="8" t="s">
        <v>34992</v>
      </c>
    </row>
    <row r="2907" hidden="1">
      <c r="A2907" s="8" t="s">
        <v>34627</v>
      </c>
      <c r="B2907" s="8" t="s">
        <v>35474</v>
      </c>
      <c r="C2907" s="8" t="s">
        <v>35475</v>
      </c>
      <c r="D2907" s="8" t="s">
        <v>29798</v>
      </c>
      <c r="E2907" s="8" t="s">
        <v>34992</v>
      </c>
    </row>
    <row r="2908" hidden="1">
      <c r="A2908" s="8" t="s">
        <v>34627</v>
      </c>
      <c r="B2908" s="8" t="s">
        <v>35476</v>
      </c>
      <c r="C2908" s="8" t="s">
        <v>35477</v>
      </c>
      <c r="D2908" s="8" t="s">
        <v>29798</v>
      </c>
      <c r="E2908" s="8" t="s">
        <v>34992</v>
      </c>
    </row>
    <row r="2909" hidden="1">
      <c r="A2909" s="8" t="s">
        <v>34627</v>
      </c>
      <c r="B2909" s="8" t="s">
        <v>35478</v>
      </c>
      <c r="C2909" s="8" t="s">
        <v>35479</v>
      </c>
      <c r="D2909" s="8" t="s">
        <v>29798</v>
      </c>
      <c r="E2909" s="8" t="s">
        <v>34992</v>
      </c>
    </row>
    <row r="2910" hidden="1">
      <c r="A2910" s="8" t="s">
        <v>34627</v>
      </c>
      <c r="B2910" s="8" t="s">
        <v>35480</v>
      </c>
      <c r="C2910" s="8" t="s">
        <v>35481</v>
      </c>
      <c r="D2910" s="8" t="s">
        <v>29798</v>
      </c>
      <c r="E2910" s="8" t="s">
        <v>34992</v>
      </c>
    </row>
    <row r="2911" hidden="1">
      <c r="A2911" s="8" t="s">
        <v>34627</v>
      </c>
      <c r="B2911" s="8" t="s">
        <v>35482</v>
      </c>
      <c r="C2911" s="8" t="s">
        <v>35483</v>
      </c>
      <c r="D2911" s="8" t="s">
        <v>29798</v>
      </c>
      <c r="E2911" s="8" t="s">
        <v>34992</v>
      </c>
    </row>
    <row r="2912" hidden="1">
      <c r="A2912" s="8" t="s">
        <v>34627</v>
      </c>
      <c r="B2912" s="8" t="s">
        <v>35484</v>
      </c>
      <c r="C2912" s="8" t="s">
        <v>35485</v>
      </c>
      <c r="D2912" s="8" t="s">
        <v>29798</v>
      </c>
      <c r="E2912" s="8" t="s">
        <v>34992</v>
      </c>
    </row>
    <row r="2913" hidden="1">
      <c r="A2913" s="8" t="s">
        <v>34627</v>
      </c>
      <c r="B2913" s="8" t="s">
        <v>35486</v>
      </c>
      <c r="C2913" s="8" t="s">
        <v>35487</v>
      </c>
      <c r="D2913" s="8" t="s">
        <v>29798</v>
      </c>
      <c r="E2913" s="8" t="s">
        <v>34992</v>
      </c>
    </row>
    <row r="2914" hidden="1">
      <c r="A2914" s="8" t="s">
        <v>34627</v>
      </c>
      <c r="B2914" s="8" t="s">
        <v>35488</v>
      </c>
      <c r="C2914" s="8" t="s">
        <v>35489</v>
      </c>
      <c r="D2914" s="8" t="s">
        <v>29801</v>
      </c>
      <c r="E2914" s="8" t="s">
        <v>34992</v>
      </c>
    </row>
    <row r="2915" hidden="1">
      <c r="A2915" s="8" t="s">
        <v>34627</v>
      </c>
      <c r="B2915" s="8" t="s">
        <v>35490</v>
      </c>
      <c r="C2915" s="8" t="s">
        <v>35491</v>
      </c>
      <c r="D2915" s="8" t="s">
        <v>29801</v>
      </c>
      <c r="E2915" s="8" t="s">
        <v>34992</v>
      </c>
    </row>
    <row r="2916" hidden="1">
      <c r="A2916" s="8" t="s">
        <v>34627</v>
      </c>
      <c r="B2916" s="8" t="s">
        <v>35492</v>
      </c>
      <c r="C2916" s="8" t="s">
        <v>35493</v>
      </c>
      <c r="D2916" s="8" t="s">
        <v>29801</v>
      </c>
      <c r="E2916" s="8" t="s">
        <v>34992</v>
      </c>
    </row>
    <row r="2917" hidden="1">
      <c r="A2917" s="8" t="s">
        <v>34627</v>
      </c>
      <c r="B2917" s="8" t="s">
        <v>35494</v>
      </c>
      <c r="C2917" s="8" t="s">
        <v>35495</v>
      </c>
      <c r="D2917" s="8" t="s">
        <v>29803</v>
      </c>
      <c r="E2917" s="8" t="s">
        <v>34992</v>
      </c>
    </row>
    <row r="2918" hidden="1">
      <c r="A2918" s="8" t="s">
        <v>34627</v>
      </c>
      <c r="B2918" s="8" t="s">
        <v>35496</v>
      </c>
      <c r="C2918" s="8" t="s">
        <v>35497</v>
      </c>
      <c r="D2918" s="8" t="s">
        <v>34790</v>
      </c>
      <c r="E2918" s="8" t="s">
        <v>34992</v>
      </c>
    </row>
    <row r="2919" hidden="1">
      <c r="A2919" s="8" t="s">
        <v>34627</v>
      </c>
      <c r="B2919" s="8" t="s">
        <v>35498</v>
      </c>
      <c r="C2919" s="8" t="s">
        <v>35499</v>
      </c>
      <c r="D2919" s="8" t="s">
        <v>34790</v>
      </c>
      <c r="E2919" s="8" t="s">
        <v>34992</v>
      </c>
    </row>
    <row r="2920" hidden="1">
      <c r="A2920" s="8" t="s">
        <v>34627</v>
      </c>
      <c r="B2920" s="8" t="s">
        <v>35500</v>
      </c>
      <c r="C2920" s="8" t="s">
        <v>35501</v>
      </c>
      <c r="D2920" s="8" t="s">
        <v>34790</v>
      </c>
      <c r="E2920" s="8" t="s">
        <v>34992</v>
      </c>
    </row>
    <row r="2921" hidden="1">
      <c r="A2921" s="8" t="s">
        <v>34627</v>
      </c>
      <c r="B2921" s="8" t="s">
        <v>35502</v>
      </c>
      <c r="C2921" s="8" t="s">
        <v>35503</v>
      </c>
      <c r="D2921" s="8" t="s">
        <v>34790</v>
      </c>
      <c r="E2921" s="8" t="s">
        <v>34992</v>
      </c>
    </row>
    <row r="2922" hidden="1">
      <c r="A2922" s="8" t="s">
        <v>34627</v>
      </c>
      <c r="B2922" s="8" t="s">
        <v>35504</v>
      </c>
      <c r="C2922" s="8" t="s">
        <v>35505</v>
      </c>
      <c r="D2922" s="8" t="s">
        <v>34790</v>
      </c>
      <c r="E2922" s="8" t="s">
        <v>34992</v>
      </c>
    </row>
    <row r="2923" hidden="1">
      <c r="A2923" s="8" t="s">
        <v>34627</v>
      </c>
      <c r="B2923" s="8" t="s">
        <v>35506</v>
      </c>
      <c r="C2923" s="8" t="s">
        <v>35507</v>
      </c>
      <c r="D2923" s="8" t="s">
        <v>34790</v>
      </c>
      <c r="E2923" s="8" t="s">
        <v>34992</v>
      </c>
    </row>
    <row r="2924" hidden="1">
      <c r="A2924" s="8" t="s">
        <v>34627</v>
      </c>
      <c r="B2924" s="8" t="s">
        <v>35508</v>
      </c>
      <c r="C2924" s="8" t="s">
        <v>35509</v>
      </c>
      <c r="D2924" s="8" t="s">
        <v>34790</v>
      </c>
      <c r="E2924" s="8" t="s">
        <v>34992</v>
      </c>
    </row>
    <row r="2925" hidden="1">
      <c r="A2925" s="8" t="s">
        <v>34627</v>
      </c>
      <c r="B2925" s="8" t="s">
        <v>35510</v>
      </c>
      <c r="C2925" s="8" t="s">
        <v>35511</v>
      </c>
      <c r="D2925" s="8" t="s">
        <v>34790</v>
      </c>
      <c r="E2925" s="8" t="s">
        <v>34992</v>
      </c>
    </row>
    <row r="2926" hidden="1">
      <c r="A2926" s="8" t="s">
        <v>34627</v>
      </c>
      <c r="B2926" s="8" t="s">
        <v>35512</v>
      </c>
      <c r="C2926" s="8" t="s">
        <v>35513</v>
      </c>
      <c r="D2926" s="8" t="s">
        <v>34792</v>
      </c>
      <c r="E2926" s="8" t="s">
        <v>34992</v>
      </c>
    </row>
    <row r="2927" hidden="1">
      <c r="A2927" s="8" t="s">
        <v>34627</v>
      </c>
      <c r="B2927" s="8" t="s">
        <v>35514</v>
      </c>
      <c r="C2927" s="8" t="s">
        <v>35515</v>
      </c>
      <c r="D2927" s="8" t="s">
        <v>34792</v>
      </c>
      <c r="E2927" s="8" t="s">
        <v>34992</v>
      </c>
    </row>
    <row r="2928" hidden="1">
      <c r="A2928" s="8" t="s">
        <v>34627</v>
      </c>
      <c r="B2928" s="8" t="s">
        <v>35516</v>
      </c>
      <c r="C2928" s="8" t="s">
        <v>35517</v>
      </c>
      <c r="D2928" s="8" t="s">
        <v>34792</v>
      </c>
      <c r="E2928" s="8" t="s">
        <v>34992</v>
      </c>
    </row>
    <row r="2929" hidden="1">
      <c r="A2929" s="8" t="s">
        <v>34627</v>
      </c>
      <c r="B2929" s="8" t="s">
        <v>35518</v>
      </c>
      <c r="C2929" s="8" t="s">
        <v>35519</v>
      </c>
      <c r="D2929" s="8" t="s">
        <v>34792</v>
      </c>
      <c r="E2929" s="8" t="s">
        <v>34992</v>
      </c>
    </row>
    <row r="2930" hidden="1">
      <c r="A2930" s="8" t="s">
        <v>34627</v>
      </c>
      <c r="B2930" s="8" t="s">
        <v>35520</v>
      </c>
      <c r="C2930" s="8" t="s">
        <v>35521</v>
      </c>
      <c r="D2930" s="8" t="s">
        <v>34794</v>
      </c>
      <c r="E2930" s="8" t="s">
        <v>34992</v>
      </c>
    </row>
    <row r="2931" hidden="1">
      <c r="A2931" s="8" t="s">
        <v>34627</v>
      </c>
      <c r="B2931" s="8" t="s">
        <v>35522</v>
      </c>
      <c r="C2931" s="8" t="s">
        <v>35523</v>
      </c>
      <c r="D2931" s="8" t="s">
        <v>34794</v>
      </c>
      <c r="E2931" s="8" t="s">
        <v>34992</v>
      </c>
    </row>
    <row r="2932" hidden="1">
      <c r="A2932" s="8" t="s">
        <v>34627</v>
      </c>
      <c r="B2932" s="8" t="s">
        <v>35524</v>
      </c>
      <c r="C2932" s="8" t="s">
        <v>35525</v>
      </c>
      <c r="D2932" s="8" t="s">
        <v>34796</v>
      </c>
      <c r="E2932" s="8" t="s">
        <v>34992</v>
      </c>
    </row>
    <row r="2933" hidden="1">
      <c r="A2933" s="8" t="s">
        <v>34627</v>
      </c>
      <c r="B2933" s="8" t="s">
        <v>35526</v>
      </c>
      <c r="C2933" s="8" t="s">
        <v>35527</v>
      </c>
      <c r="D2933" s="8" t="s">
        <v>34796</v>
      </c>
      <c r="E2933" s="8" t="s">
        <v>34992</v>
      </c>
    </row>
    <row r="2934" hidden="1">
      <c r="A2934" s="8" t="s">
        <v>34627</v>
      </c>
      <c r="B2934" s="8" t="s">
        <v>35528</v>
      </c>
      <c r="C2934" s="8" t="s">
        <v>35529</v>
      </c>
      <c r="D2934" s="8" t="s">
        <v>34798</v>
      </c>
      <c r="E2934" s="8" t="s">
        <v>34992</v>
      </c>
    </row>
    <row r="2935" hidden="1">
      <c r="A2935" s="8" t="s">
        <v>34627</v>
      </c>
      <c r="B2935" s="8" t="s">
        <v>35530</v>
      </c>
      <c r="C2935" s="8" t="s">
        <v>35531</v>
      </c>
      <c r="D2935" s="8" t="s">
        <v>34798</v>
      </c>
      <c r="E2935" s="8" t="s">
        <v>34992</v>
      </c>
    </row>
    <row r="2936" hidden="1">
      <c r="A2936" s="8" t="s">
        <v>34627</v>
      </c>
      <c r="B2936" s="8" t="s">
        <v>35532</v>
      </c>
      <c r="C2936" s="8" t="s">
        <v>35533</v>
      </c>
      <c r="D2936" s="8" t="s">
        <v>34798</v>
      </c>
      <c r="E2936" s="8" t="s">
        <v>34992</v>
      </c>
    </row>
    <row r="2937" hidden="1">
      <c r="A2937" s="8" t="s">
        <v>34627</v>
      </c>
      <c r="B2937" s="8" t="s">
        <v>35534</v>
      </c>
      <c r="C2937" s="8" t="s">
        <v>35535</v>
      </c>
      <c r="D2937" s="8" t="s">
        <v>34798</v>
      </c>
      <c r="E2937" s="8" t="s">
        <v>34992</v>
      </c>
    </row>
    <row r="2938" hidden="1">
      <c r="A2938" s="8" t="s">
        <v>34627</v>
      </c>
      <c r="B2938" s="8" t="s">
        <v>35536</v>
      </c>
      <c r="C2938" s="8" t="s">
        <v>35537</v>
      </c>
      <c r="D2938" s="8" t="s">
        <v>34800</v>
      </c>
      <c r="E2938" s="8" t="s">
        <v>34992</v>
      </c>
    </row>
    <row r="2939" hidden="1">
      <c r="A2939" s="8" t="s">
        <v>34627</v>
      </c>
      <c r="B2939" s="8" t="s">
        <v>35538</v>
      </c>
      <c r="C2939" s="8" t="s">
        <v>35539</v>
      </c>
      <c r="D2939" s="8" t="s">
        <v>34802</v>
      </c>
      <c r="E2939" s="8" t="s">
        <v>34992</v>
      </c>
    </row>
    <row r="2940" hidden="1">
      <c r="A2940" s="8" t="s">
        <v>34627</v>
      </c>
      <c r="B2940" s="8" t="s">
        <v>35540</v>
      </c>
      <c r="C2940" s="8" t="s">
        <v>35541</v>
      </c>
      <c r="D2940" s="8" t="s">
        <v>34802</v>
      </c>
      <c r="E2940" s="8" t="s">
        <v>34992</v>
      </c>
    </row>
    <row r="2941" hidden="1">
      <c r="A2941" s="8" t="s">
        <v>34627</v>
      </c>
      <c r="B2941" s="8" t="s">
        <v>35542</v>
      </c>
      <c r="C2941" s="8" t="s">
        <v>35543</v>
      </c>
      <c r="D2941" s="8" t="s">
        <v>34802</v>
      </c>
      <c r="E2941" s="8" t="s">
        <v>34992</v>
      </c>
    </row>
    <row r="2942" hidden="1">
      <c r="A2942" s="8" t="s">
        <v>34627</v>
      </c>
      <c r="B2942" s="8" t="s">
        <v>35544</v>
      </c>
      <c r="C2942" s="8" t="s">
        <v>35545</v>
      </c>
      <c r="D2942" s="8" t="s">
        <v>34802</v>
      </c>
      <c r="E2942" s="8" t="s">
        <v>34992</v>
      </c>
    </row>
    <row r="2943" hidden="1">
      <c r="A2943" s="8" t="s">
        <v>34627</v>
      </c>
      <c r="B2943" s="8" t="s">
        <v>35546</v>
      </c>
      <c r="C2943" s="8" t="s">
        <v>35547</v>
      </c>
      <c r="D2943" s="8" t="s">
        <v>34804</v>
      </c>
      <c r="E2943" s="8" t="s">
        <v>34992</v>
      </c>
    </row>
    <row r="2944" hidden="1">
      <c r="A2944" s="8" t="s">
        <v>34627</v>
      </c>
      <c r="B2944" s="8" t="s">
        <v>35548</v>
      </c>
      <c r="C2944" s="8" t="s">
        <v>35549</v>
      </c>
      <c r="D2944" s="8" t="s">
        <v>34804</v>
      </c>
      <c r="E2944" s="8" t="s">
        <v>34992</v>
      </c>
    </row>
    <row r="2945" hidden="1">
      <c r="A2945" s="8" t="s">
        <v>34627</v>
      </c>
      <c r="B2945" s="8" t="s">
        <v>35550</v>
      </c>
      <c r="C2945" s="8" t="s">
        <v>35551</v>
      </c>
      <c r="D2945" s="8" t="s">
        <v>34806</v>
      </c>
      <c r="E2945" s="8" t="s">
        <v>34992</v>
      </c>
    </row>
    <row r="2946" hidden="1">
      <c r="A2946" s="8" t="s">
        <v>34627</v>
      </c>
      <c r="B2946" s="8" t="s">
        <v>35552</v>
      </c>
      <c r="C2946" s="8" t="s">
        <v>35553</v>
      </c>
      <c r="D2946" s="8" t="s">
        <v>34806</v>
      </c>
      <c r="E2946" s="8" t="s">
        <v>34992</v>
      </c>
    </row>
    <row r="2947" hidden="1">
      <c r="A2947" s="8" t="s">
        <v>34627</v>
      </c>
      <c r="B2947" s="8" t="s">
        <v>35554</v>
      </c>
      <c r="C2947" s="8" t="s">
        <v>34809</v>
      </c>
      <c r="D2947" s="8" t="s">
        <v>34808</v>
      </c>
      <c r="E2947" s="8" t="s">
        <v>34992</v>
      </c>
    </row>
    <row r="2948" hidden="1">
      <c r="A2948" s="8" t="s">
        <v>34627</v>
      </c>
      <c r="B2948" s="8" t="s">
        <v>35555</v>
      </c>
      <c r="C2948" s="8" t="s">
        <v>35556</v>
      </c>
      <c r="D2948" s="8" t="s">
        <v>34810</v>
      </c>
      <c r="E2948" s="8" t="s">
        <v>34992</v>
      </c>
    </row>
    <row r="2949" hidden="1">
      <c r="A2949" s="8" t="s">
        <v>34627</v>
      </c>
      <c r="B2949" s="8" t="s">
        <v>35557</v>
      </c>
      <c r="C2949" s="8" t="s">
        <v>35558</v>
      </c>
      <c r="D2949" s="8" t="s">
        <v>34810</v>
      </c>
      <c r="E2949" s="8" t="s">
        <v>34992</v>
      </c>
    </row>
    <row r="2950" hidden="1">
      <c r="A2950" s="8" t="s">
        <v>34627</v>
      </c>
      <c r="B2950" s="8" t="s">
        <v>35559</v>
      </c>
      <c r="C2950" s="8" t="s">
        <v>35560</v>
      </c>
      <c r="D2950" s="8" t="s">
        <v>29818</v>
      </c>
      <c r="E2950" s="8" t="s">
        <v>34992</v>
      </c>
    </row>
    <row r="2951" hidden="1">
      <c r="A2951" s="8" t="s">
        <v>34627</v>
      </c>
      <c r="B2951" s="8" t="s">
        <v>35561</v>
      </c>
      <c r="C2951" s="8" t="s">
        <v>35562</v>
      </c>
      <c r="D2951" s="8" t="s">
        <v>29821</v>
      </c>
      <c r="E2951" s="8" t="s">
        <v>34992</v>
      </c>
    </row>
    <row r="2952" hidden="1">
      <c r="A2952" s="8" t="s">
        <v>34627</v>
      </c>
      <c r="B2952" s="8" t="s">
        <v>35563</v>
      </c>
      <c r="C2952" s="8" t="s">
        <v>35564</v>
      </c>
      <c r="D2952" s="8" t="s">
        <v>29821</v>
      </c>
      <c r="E2952" s="8" t="s">
        <v>34992</v>
      </c>
    </row>
    <row r="2953" hidden="1">
      <c r="A2953" s="8" t="s">
        <v>34627</v>
      </c>
      <c r="B2953" s="8" t="s">
        <v>35565</v>
      </c>
      <c r="C2953" s="8" t="s">
        <v>35566</v>
      </c>
      <c r="D2953" s="8" t="s">
        <v>34814</v>
      </c>
      <c r="E2953" s="8" t="s">
        <v>34992</v>
      </c>
    </row>
    <row r="2954" hidden="1">
      <c r="A2954" s="8" t="s">
        <v>34627</v>
      </c>
      <c r="B2954" s="8" t="s">
        <v>35567</v>
      </c>
      <c r="C2954" s="8" t="s">
        <v>35568</v>
      </c>
      <c r="D2954" s="8" t="s">
        <v>34814</v>
      </c>
      <c r="E2954" s="8" t="s">
        <v>34992</v>
      </c>
    </row>
    <row r="2955" hidden="1">
      <c r="A2955" s="8" t="s">
        <v>34627</v>
      </c>
      <c r="B2955" s="8" t="s">
        <v>35569</v>
      </c>
      <c r="C2955" s="8" t="s">
        <v>35570</v>
      </c>
      <c r="D2955" s="8" t="s">
        <v>34816</v>
      </c>
      <c r="E2955" s="8" t="s">
        <v>34992</v>
      </c>
    </row>
    <row r="2956" hidden="1">
      <c r="A2956" s="8" t="s">
        <v>34627</v>
      </c>
      <c r="B2956" s="8" t="s">
        <v>35571</v>
      </c>
      <c r="C2956" s="8" t="s">
        <v>35572</v>
      </c>
      <c r="D2956" s="8" t="s">
        <v>34816</v>
      </c>
      <c r="E2956" s="8" t="s">
        <v>34992</v>
      </c>
    </row>
    <row r="2957" hidden="1">
      <c r="A2957" s="8" t="s">
        <v>34627</v>
      </c>
      <c r="B2957" s="8" t="s">
        <v>35573</v>
      </c>
      <c r="C2957" s="8" t="s">
        <v>35574</v>
      </c>
      <c r="D2957" s="8" t="s">
        <v>34818</v>
      </c>
      <c r="E2957" s="8" t="s">
        <v>34992</v>
      </c>
    </row>
    <row r="2958" hidden="1">
      <c r="A2958" s="8" t="s">
        <v>34627</v>
      </c>
      <c r="B2958" s="8" t="s">
        <v>35575</v>
      </c>
      <c r="C2958" s="8" t="s">
        <v>35576</v>
      </c>
      <c r="D2958" s="8" t="s">
        <v>34818</v>
      </c>
      <c r="E2958" s="8" t="s">
        <v>34992</v>
      </c>
    </row>
    <row r="2959" hidden="1">
      <c r="A2959" s="8" t="s">
        <v>34627</v>
      </c>
      <c r="B2959" s="8" t="s">
        <v>35577</v>
      </c>
      <c r="C2959" s="8" t="s">
        <v>35578</v>
      </c>
      <c r="D2959" s="8" t="s">
        <v>34818</v>
      </c>
      <c r="E2959" s="8" t="s">
        <v>34992</v>
      </c>
    </row>
    <row r="2960" hidden="1">
      <c r="A2960" s="8" t="s">
        <v>34627</v>
      </c>
      <c r="B2960" s="8" t="s">
        <v>35579</v>
      </c>
      <c r="C2960" s="8" t="s">
        <v>35580</v>
      </c>
      <c r="D2960" s="8" t="s">
        <v>34820</v>
      </c>
      <c r="E2960" s="8" t="s">
        <v>34992</v>
      </c>
    </row>
    <row r="2961" hidden="1">
      <c r="A2961" s="8" t="s">
        <v>34627</v>
      </c>
      <c r="B2961" s="8" t="s">
        <v>35581</v>
      </c>
      <c r="C2961" s="8" t="s">
        <v>35582</v>
      </c>
      <c r="D2961" s="8" t="s">
        <v>29822</v>
      </c>
      <c r="E2961" s="8" t="s">
        <v>34992</v>
      </c>
    </row>
    <row r="2962" hidden="1">
      <c r="A2962" s="8" t="s">
        <v>34627</v>
      </c>
      <c r="B2962" s="8" t="s">
        <v>35583</v>
      </c>
      <c r="C2962" s="8" t="s">
        <v>35584</v>
      </c>
      <c r="D2962" s="8" t="s">
        <v>29822</v>
      </c>
      <c r="E2962" s="8" t="s">
        <v>34992</v>
      </c>
    </row>
    <row r="2963" hidden="1">
      <c r="A2963" s="8" t="s">
        <v>34627</v>
      </c>
      <c r="B2963" s="8" t="s">
        <v>35585</v>
      </c>
      <c r="C2963" s="8" t="s">
        <v>35586</v>
      </c>
      <c r="D2963" s="8" t="s">
        <v>29822</v>
      </c>
      <c r="E2963" s="8" t="s">
        <v>34992</v>
      </c>
    </row>
    <row r="2964" hidden="1">
      <c r="A2964" s="8" t="s">
        <v>34627</v>
      </c>
      <c r="B2964" s="8" t="s">
        <v>35587</v>
      </c>
      <c r="C2964" s="8" t="s">
        <v>35588</v>
      </c>
      <c r="D2964" s="8" t="s">
        <v>29825</v>
      </c>
      <c r="E2964" s="8" t="s">
        <v>34992</v>
      </c>
    </row>
    <row r="2965" hidden="1">
      <c r="A2965" s="8" t="s">
        <v>34627</v>
      </c>
      <c r="B2965" s="8" t="s">
        <v>35589</v>
      </c>
      <c r="C2965" s="8" t="s">
        <v>35590</v>
      </c>
      <c r="D2965" s="8" t="s">
        <v>29825</v>
      </c>
      <c r="E2965" s="8" t="s">
        <v>34992</v>
      </c>
    </row>
    <row r="2966" hidden="1">
      <c r="A2966" s="8" t="s">
        <v>34627</v>
      </c>
      <c r="B2966" s="8" t="s">
        <v>35591</v>
      </c>
      <c r="C2966" s="8" t="s">
        <v>35592</v>
      </c>
      <c r="D2966" s="8" t="s">
        <v>29825</v>
      </c>
      <c r="E2966" s="8" t="s">
        <v>34992</v>
      </c>
    </row>
    <row r="2967" hidden="1">
      <c r="A2967" s="8" t="s">
        <v>34627</v>
      </c>
      <c r="B2967" s="8" t="s">
        <v>35593</v>
      </c>
      <c r="C2967" s="8" t="s">
        <v>35594</v>
      </c>
      <c r="D2967" s="8" t="s">
        <v>34824</v>
      </c>
      <c r="E2967" s="8" t="s">
        <v>34992</v>
      </c>
    </row>
    <row r="2968" hidden="1">
      <c r="A2968" s="8" t="s">
        <v>34627</v>
      </c>
      <c r="B2968" s="8" t="s">
        <v>35595</v>
      </c>
      <c r="C2968" s="8" t="s">
        <v>35596</v>
      </c>
      <c r="D2968" s="8" t="s">
        <v>34826</v>
      </c>
      <c r="E2968" s="8" t="s">
        <v>34992</v>
      </c>
    </row>
    <row r="2969" hidden="1">
      <c r="A2969" s="8" t="s">
        <v>34627</v>
      </c>
      <c r="B2969" s="8" t="s">
        <v>35597</v>
      </c>
      <c r="C2969" s="8" t="s">
        <v>35598</v>
      </c>
      <c r="D2969" s="8" t="s">
        <v>34826</v>
      </c>
      <c r="E2969" s="8" t="s">
        <v>34992</v>
      </c>
    </row>
    <row r="2970" hidden="1">
      <c r="A2970" s="8" t="s">
        <v>34627</v>
      </c>
      <c r="B2970" s="8" t="s">
        <v>35599</v>
      </c>
      <c r="C2970" s="8" t="s">
        <v>35600</v>
      </c>
      <c r="D2970" s="8" t="s">
        <v>34828</v>
      </c>
      <c r="E2970" s="8" t="s">
        <v>34992</v>
      </c>
    </row>
    <row r="2971" hidden="1">
      <c r="A2971" s="8" t="s">
        <v>34627</v>
      </c>
      <c r="B2971" s="8" t="s">
        <v>35601</v>
      </c>
      <c r="C2971" s="8" t="s">
        <v>35602</v>
      </c>
      <c r="D2971" s="8" t="s">
        <v>34828</v>
      </c>
      <c r="E2971" s="8" t="s">
        <v>34992</v>
      </c>
    </row>
    <row r="2972" hidden="1">
      <c r="A2972" s="8" t="s">
        <v>34627</v>
      </c>
      <c r="B2972" s="8" t="s">
        <v>35603</v>
      </c>
      <c r="C2972" s="8" t="s">
        <v>35604</v>
      </c>
      <c r="D2972" s="8" t="s">
        <v>34828</v>
      </c>
      <c r="E2972" s="8" t="s">
        <v>34992</v>
      </c>
    </row>
    <row r="2973" hidden="1">
      <c r="A2973" s="8" t="s">
        <v>34627</v>
      </c>
      <c r="B2973" s="8" t="s">
        <v>35605</v>
      </c>
      <c r="C2973" s="8" t="s">
        <v>35606</v>
      </c>
      <c r="D2973" s="8" t="s">
        <v>29905</v>
      </c>
      <c r="E2973" s="8" t="s">
        <v>34992</v>
      </c>
    </row>
    <row r="2974" hidden="1">
      <c r="A2974" s="8" t="s">
        <v>34627</v>
      </c>
      <c r="B2974" s="8" t="s">
        <v>35607</v>
      </c>
      <c r="C2974" s="8" t="s">
        <v>35608</v>
      </c>
      <c r="D2974" s="8" t="s">
        <v>29905</v>
      </c>
      <c r="E2974" s="8" t="s">
        <v>34992</v>
      </c>
    </row>
    <row r="2975" hidden="1">
      <c r="A2975" s="8" t="s">
        <v>34627</v>
      </c>
      <c r="B2975" s="8" t="s">
        <v>35609</v>
      </c>
      <c r="C2975" s="8" t="s">
        <v>35610</v>
      </c>
      <c r="D2975" s="8" t="s">
        <v>29905</v>
      </c>
      <c r="E2975" s="8" t="s">
        <v>34992</v>
      </c>
    </row>
    <row r="2976" hidden="1">
      <c r="A2976" s="8" t="s">
        <v>34627</v>
      </c>
      <c r="B2976" s="8" t="s">
        <v>35611</v>
      </c>
      <c r="C2976" s="8" t="s">
        <v>35612</v>
      </c>
      <c r="D2976" s="8" t="s">
        <v>29905</v>
      </c>
      <c r="E2976" s="8" t="s">
        <v>34992</v>
      </c>
    </row>
    <row r="2977" hidden="1">
      <c r="A2977" s="8" t="s">
        <v>34627</v>
      </c>
      <c r="B2977" s="8" t="s">
        <v>35613</v>
      </c>
      <c r="C2977" s="8" t="s">
        <v>34831</v>
      </c>
      <c r="D2977" s="8" t="s">
        <v>29908</v>
      </c>
      <c r="E2977" s="8" t="s">
        <v>34992</v>
      </c>
    </row>
    <row r="2978" hidden="1">
      <c r="A2978" s="8" t="s">
        <v>34627</v>
      </c>
      <c r="B2978" s="8" t="s">
        <v>35614</v>
      </c>
      <c r="C2978" s="8" t="s">
        <v>35615</v>
      </c>
      <c r="D2978" s="8" t="s">
        <v>29910</v>
      </c>
      <c r="E2978" s="8" t="s">
        <v>34992</v>
      </c>
    </row>
    <row r="2979" hidden="1">
      <c r="A2979" s="8" t="s">
        <v>34627</v>
      </c>
      <c r="B2979" s="8" t="s">
        <v>35616</v>
      </c>
      <c r="C2979" s="8" t="s">
        <v>35617</v>
      </c>
      <c r="D2979" s="8" t="s">
        <v>29910</v>
      </c>
      <c r="E2979" s="8" t="s">
        <v>34992</v>
      </c>
    </row>
    <row r="2980" hidden="1">
      <c r="A2980" s="8" t="s">
        <v>34627</v>
      </c>
      <c r="B2980" s="8" t="s">
        <v>35618</v>
      </c>
      <c r="C2980" s="8" t="s">
        <v>35619</v>
      </c>
      <c r="D2980" s="8" t="s">
        <v>29910</v>
      </c>
      <c r="E2980" s="8" t="s">
        <v>34992</v>
      </c>
    </row>
    <row r="2981" hidden="1">
      <c r="A2981" s="8" t="s">
        <v>34627</v>
      </c>
      <c r="B2981" s="8" t="s">
        <v>35620</v>
      </c>
      <c r="C2981" s="8" t="s">
        <v>35621</v>
      </c>
      <c r="D2981" s="8" t="s">
        <v>29910</v>
      </c>
      <c r="E2981" s="8" t="s">
        <v>34992</v>
      </c>
    </row>
    <row r="2982" hidden="1">
      <c r="A2982" s="8" t="s">
        <v>34627</v>
      </c>
      <c r="B2982" s="8" t="s">
        <v>35622</v>
      </c>
      <c r="C2982" s="8" t="s">
        <v>35623</v>
      </c>
      <c r="D2982" s="8" t="s">
        <v>29910</v>
      </c>
      <c r="E2982" s="8" t="s">
        <v>34992</v>
      </c>
    </row>
    <row r="2983" hidden="1">
      <c r="A2983" s="8" t="s">
        <v>34627</v>
      </c>
      <c r="B2983" s="8" t="s">
        <v>35624</v>
      </c>
      <c r="C2983" s="8" t="s">
        <v>35625</v>
      </c>
      <c r="D2983" s="8" t="s">
        <v>29910</v>
      </c>
      <c r="E2983" s="8" t="s">
        <v>34992</v>
      </c>
    </row>
    <row r="2984" hidden="1">
      <c r="A2984" s="8" t="s">
        <v>34627</v>
      </c>
      <c r="B2984" s="8" t="s">
        <v>35626</v>
      </c>
      <c r="C2984" s="8" t="s">
        <v>35627</v>
      </c>
      <c r="D2984" s="8" t="s">
        <v>34833</v>
      </c>
      <c r="E2984" s="8" t="s">
        <v>34992</v>
      </c>
    </row>
    <row r="2985" hidden="1">
      <c r="A2985" s="8" t="s">
        <v>34627</v>
      </c>
      <c r="B2985" s="8" t="s">
        <v>35628</v>
      </c>
      <c r="C2985" s="8" t="s">
        <v>35629</v>
      </c>
      <c r="D2985" s="8" t="s">
        <v>34833</v>
      </c>
      <c r="E2985" s="8" t="s">
        <v>34992</v>
      </c>
    </row>
    <row r="2986" hidden="1">
      <c r="A2986" s="8" t="s">
        <v>34627</v>
      </c>
      <c r="B2986" s="8" t="s">
        <v>35630</v>
      </c>
      <c r="C2986" s="8" t="s">
        <v>35631</v>
      </c>
      <c r="D2986" s="8" t="s">
        <v>34833</v>
      </c>
      <c r="E2986" s="8" t="s">
        <v>34992</v>
      </c>
    </row>
    <row r="2987" hidden="1">
      <c r="A2987" s="8" t="s">
        <v>34627</v>
      </c>
      <c r="B2987" s="8" t="s">
        <v>35632</v>
      </c>
      <c r="C2987" s="8" t="s">
        <v>35633</v>
      </c>
      <c r="D2987" s="8" t="s">
        <v>34835</v>
      </c>
      <c r="E2987" s="8" t="s">
        <v>34992</v>
      </c>
    </row>
    <row r="2988" hidden="1">
      <c r="A2988" s="8" t="s">
        <v>34627</v>
      </c>
      <c r="B2988" s="8" t="s">
        <v>35634</v>
      </c>
      <c r="C2988" s="8" t="s">
        <v>35635</v>
      </c>
      <c r="D2988" s="8" t="s">
        <v>34835</v>
      </c>
      <c r="E2988" s="8" t="s">
        <v>34992</v>
      </c>
    </row>
    <row r="2989" hidden="1">
      <c r="A2989" s="8" t="s">
        <v>34627</v>
      </c>
      <c r="B2989" s="8" t="s">
        <v>35636</v>
      </c>
      <c r="C2989" s="8" t="s">
        <v>35637</v>
      </c>
      <c r="D2989" s="8" t="s">
        <v>34835</v>
      </c>
      <c r="E2989" s="8" t="s">
        <v>34992</v>
      </c>
    </row>
    <row r="2990" hidden="1">
      <c r="A2990" s="8" t="s">
        <v>34627</v>
      </c>
      <c r="B2990" s="8" t="s">
        <v>35638</v>
      </c>
      <c r="C2990" s="8" t="s">
        <v>35639</v>
      </c>
      <c r="D2990" s="8" t="s">
        <v>34837</v>
      </c>
      <c r="E2990" s="8" t="s">
        <v>34992</v>
      </c>
    </row>
    <row r="2991" hidden="1">
      <c r="A2991" s="8" t="s">
        <v>34627</v>
      </c>
      <c r="B2991" s="8" t="s">
        <v>35640</v>
      </c>
      <c r="C2991" s="8" t="s">
        <v>35641</v>
      </c>
      <c r="D2991" s="8" t="s">
        <v>34837</v>
      </c>
      <c r="E2991" s="8" t="s">
        <v>34992</v>
      </c>
    </row>
    <row r="2992" hidden="1">
      <c r="A2992" s="8" t="s">
        <v>34627</v>
      </c>
      <c r="B2992" s="8" t="s">
        <v>35642</v>
      </c>
      <c r="C2992" s="8" t="s">
        <v>35643</v>
      </c>
      <c r="D2992" s="8" t="s">
        <v>34837</v>
      </c>
      <c r="E2992" s="8" t="s">
        <v>34992</v>
      </c>
    </row>
    <row r="2993" hidden="1">
      <c r="A2993" s="8" t="s">
        <v>34627</v>
      </c>
      <c r="B2993" s="8" t="s">
        <v>35644</v>
      </c>
      <c r="C2993" s="8" t="s">
        <v>35645</v>
      </c>
      <c r="D2993" s="8" t="s">
        <v>34837</v>
      </c>
      <c r="E2993" s="8" t="s">
        <v>34992</v>
      </c>
    </row>
    <row r="2994" hidden="1">
      <c r="A2994" s="8" t="s">
        <v>34627</v>
      </c>
      <c r="B2994" s="8" t="s">
        <v>35646</v>
      </c>
      <c r="C2994" s="8" t="s">
        <v>35647</v>
      </c>
      <c r="D2994" s="8" t="s">
        <v>34837</v>
      </c>
      <c r="E2994" s="8" t="s">
        <v>34992</v>
      </c>
    </row>
    <row r="2995" hidden="1">
      <c r="A2995" s="8" t="s">
        <v>34627</v>
      </c>
      <c r="B2995" s="8" t="s">
        <v>35648</v>
      </c>
      <c r="C2995" s="8" t="s">
        <v>35649</v>
      </c>
      <c r="D2995" s="8" t="s">
        <v>34837</v>
      </c>
      <c r="E2995" s="8" t="s">
        <v>34992</v>
      </c>
    </row>
    <row r="2996" hidden="1">
      <c r="A2996" s="8" t="s">
        <v>34627</v>
      </c>
      <c r="B2996" s="8" t="s">
        <v>35650</v>
      </c>
      <c r="C2996" s="8" t="s">
        <v>35651</v>
      </c>
      <c r="D2996" s="8" t="s">
        <v>34837</v>
      </c>
      <c r="E2996" s="8" t="s">
        <v>34992</v>
      </c>
    </row>
    <row r="2997" hidden="1">
      <c r="A2997" s="8" t="s">
        <v>34627</v>
      </c>
      <c r="B2997" s="8" t="s">
        <v>35652</v>
      </c>
      <c r="C2997" s="8" t="s">
        <v>35653</v>
      </c>
      <c r="D2997" s="8" t="s">
        <v>34837</v>
      </c>
      <c r="E2997" s="8" t="s">
        <v>34992</v>
      </c>
    </row>
    <row r="2998" hidden="1">
      <c r="A2998" s="8" t="s">
        <v>34627</v>
      </c>
      <c r="B2998" s="8" t="s">
        <v>35654</v>
      </c>
      <c r="C2998" s="8" t="s">
        <v>35655</v>
      </c>
      <c r="D2998" s="8" t="s">
        <v>34839</v>
      </c>
      <c r="E2998" s="8" t="s">
        <v>34992</v>
      </c>
    </row>
    <row r="2999" hidden="1">
      <c r="A2999" s="8" t="s">
        <v>34627</v>
      </c>
      <c r="B2999" s="8" t="s">
        <v>35656</v>
      </c>
      <c r="C2999" s="8" t="s">
        <v>35657</v>
      </c>
      <c r="D2999" s="8" t="s">
        <v>34839</v>
      </c>
      <c r="E2999" s="8" t="s">
        <v>34992</v>
      </c>
    </row>
    <row r="3000" hidden="1">
      <c r="A3000" s="8" t="s">
        <v>34627</v>
      </c>
      <c r="B3000" s="8" t="s">
        <v>35658</v>
      </c>
      <c r="C3000" s="8" t="s">
        <v>35659</v>
      </c>
      <c r="D3000" s="8" t="s">
        <v>34839</v>
      </c>
      <c r="E3000" s="8" t="s">
        <v>34992</v>
      </c>
    </row>
    <row r="3001" hidden="1">
      <c r="A3001" s="8" t="s">
        <v>34627</v>
      </c>
      <c r="B3001" s="8" t="s">
        <v>35660</v>
      </c>
      <c r="C3001" s="8" t="s">
        <v>35661</v>
      </c>
      <c r="D3001" s="8" t="s">
        <v>34839</v>
      </c>
      <c r="E3001" s="8" t="s">
        <v>34992</v>
      </c>
    </row>
    <row r="3002" hidden="1">
      <c r="A3002" s="8" t="s">
        <v>34627</v>
      </c>
      <c r="B3002" s="8" t="s">
        <v>35662</v>
      </c>
      <c r="C3002" s="8" t="s">
        <v>35663</v>
      </c>
      <c r="D3002" s="8" t="s">
        <v>34841</v>
      </c>
      <c r="E3002" s="8" t="s">
        <v>34992</v>
      </c>
    </row>
    <row r="3003" hidden="1">
      <c r="A3003" s="8" t="s">
        <v>34627</v>
      </c>
      <c r="B3003" s="8" t="s">
        <v>35664</v>
      </c>
      <c r="C3003" s="8" t="s">
        <v>35665</v>
      </c>
      <c r="D3003" s="8" t="s">
        <v>34841</v>
      </c>
      <c r="E3003" s="8" t="s">
        <v>34992</v>
      </c>
    </row>
    <row r="3004" hidden="1">
      <c r="A3004" s="8" t="s">
        <v>34627</v>
      </c>
      <c r="B3004" s="8" t="s">
        <v>35666</v>
      </c>
      <c r="C3004" s="8" t="s">
        <v>35667</v>
      </c>
      <c r="D3004" s="8" t="s">
        <v>34841</v>
      </c>
      <c r="E3004" s="8" t="s">
        <v>34992</v>
      </c>
    </row>
    <row r="3005" hidden="1">
      <c r="A3005" s="8" t="s">
        <v>34627</v>
      </c>
      <c r="B3005" s="8" t="s">
        <v>35668</v>
      </c>
      <c r="C3005" s="8" t="s">
        <v>35669</v>
      </c>
      <c r="D3005" s="8" t="s">
        <v>34841</v>
      </c>
      <c r="E3005" s="8" t="s">
        <v>34992</v>
      </c>
    </row>
    <row r="3006" hidden="1">
      <c r="A3006" s="8" t="s">
        <v>34627</v>
      </c>
      <c r="B3006" s="8" t="s">
        <v>35670</v>
      </c>
      <c r="C3006" s="8" t="s">
        <v>35671</v>
      </c>
      <c r="D3006" s="8" t="s">
        <v>34841</v>
      </c>
      <c r="E3006" s="8" t="s">
        <v>34992</v>
      </c>
    </row>
    <row r="3007" hidden="1">
      <c r="A3007" s="8" t="s">
        <v>34627</v>
      </c>
      <c r="B3007" s="8" t="s">
        <v>35672</v>
      </c>
      <c r="C3007" s="8" t="s">
        <v>34844</v>
      </c>
      <c r="D3007" s="8" t="s">
        <v>34843</v>
      </c>
      <c r="E3007" s="8" t="s">
        <v>34992</v>
      </c>
    </row>
    <row r="3008" hidden="1">
      <c r="A3008" s="8" t="s">
        <v>34627</v>
      </c>
      <c r="B3008" s="8" t="s">
        <v>35673</v>
      </c>
      <c r="C3008" s="8" t="s">
        <v>35674</v>
      </c>
      <c r="D3008" s="8" t="s">
        <v>29912</v>
      </c>
      <c r="E3008" s="8" t="s">
        <v>34992</v>
      </c>
    </row>
    <row r="3009" hidden="1">
      <c r="A3009" s="8" t="s">
        <v>34627</v>
      </c>
      <c r="B3009" s="8" t="s">
        <v>35675</v>
      </c>
      <c r="C3009" s="8" t="s">
        <v>34847</v>
      </c>
      <c r="D3009" s="8" t="s">
        <v>29917</v>
      </c>
      <c r="E3009" s="8" t="s">
        <v>34992</v>
      </c>
    </row>
    <row r="3010" hidden="1">
      <c r="A3010" s="8" t="s">
        <v>34627</v>
      </c>
      <c r="B3010" s="8" t="s">
        <v>35676</v>
      </c>
      <c r="C3010" s="8" t="s">
        <v>35677</v>
      </c>
      <c r="D3010" s="8" t="s">
        <v>29919</v>
      </c>
      <c r="E3010" s="8" t="s">
        <v>34992</v>
      </c>
    </row>
    <row r="3011" hidden="1">
      <c r="A3011" s="8" t="s">
        <v>34627</v>
      </c>
      <c r="B3011" s="8" t="s">
        <v>35678</v>
      </c>
      <c r="C3011" s="8" t="s">
        <v>35679</v>
      </c>
      <c r="D3011" s="8" t="s">
        <v>29919</v>
      </c>
      <c r="E3011" s="8" t="s">
        <v>34992</v>
      </c>
    </row>
    <row r="3012" hidden="1">
      <c r="A3012" s="8" t="s">
        <v>34627</v>
      </c>
      <c r="B3012" s="8" t="s">
        <v>35680</v>
      </c>
      <c r="C3012" s="8" t="s">
        <v>35681</v>
      </c>
      <c r="D3012" s="8" t="s">
        <v>29919</v>
      </c>
      <c r="E3012" s="8" t="s">
        <v>34992</v>
      </c>
    </row>
    <row r="3013" hidden="1">
      <c r="A3013" s="8" t="s">
        <v>34627</v>
      </c>
      <c r="B3013" s="8" t="s">
        <v>35682</v>
      </c>
      <c r="C3013" s="8" t="s">
        <v>34849</v>
      </c>
      <c r="D3013" s="8" t="s">
        <v>29953</v>
      </c>
      <c r="E3013" s="8" t="s">
        <v>34992</v>
      </c>
    </row>
    <row r="3014" hidden="1">
      <c r="A3014" s="8" t="s">
        <v>34627</v>
      </c>
      <c r="B3014" s="8" t="s">
        <v>35683</v>
      </c>
      <c r="C3014" s="8" t="s">
        <v>35684</v>
      </c>
      <c r="D3014" s="8" t="s">
        <v>29956</v>
      </c>
      <c r="E3014" s="8" t="s">
        <v>34992</v>
      </c>
    </row>
    <row r="3015" hidden="1">
      <c r="A3015" s="8" t="s">
        <v>34627</v>
      </c>
      <c r="B3015" s="8" t="s">
        <v>35685</v>
      </c>
      <c r="C3015" s="8" t="s">
        <v>35686</v>
      </c>
      <c r="D3015" s="8" t="s">
        <v>29956</v>
      </c>
      <c r="E3015" s="8" t="s">
        <v>34992</v>
      </c>
    </row>
    <row r="3016" hidden="1">
      <c r="A3016" s="8" t="s">
        <v>34627</v>
      </c>
      <c r="B3016" s="8" t="s">
        <v>35687</v>
      </c>
      <c r="C3016" s="8" t="s">
        <v>35688</v>
      </c>
      <c r="D3016" s="8" t="s">
        <v>29956</v>
      </c>
      <c r="E3016" s="8" t="s">
        <v>34992</v>
      </c>
    </row>
    <row r="3017" hidden="1">
      <c r="A3017" s="8" t="s">
        <v>34627</v>
      </c>
      <c r="B3017" s="8" t="s">
        <v>35689</v>
      </c>
      <c r="C3017" s="8" t="s">
        <v>35690</v>
      </c>
      <c r="D3017" s="8" t="s">
        <v>29956</v>
      </c>
      <c r="E3017" s="8" t="s">
        <v>34992</v>
      </c>
    </row>
    <row r="3018" hidden="1">
      <c r="A3018" s="8" t="s">
        <v>34627</v>
      </c>
      <c r="B3018" s="8" t="s">
        <v>35691</v>
      </c>
      <c r="C3018" s="8" t="s">
        <v>35692</v>
      </c>
      <c r="D3018" s="8" t="s">
        <v>29956</v>
      </c>
      <c r="E3018" s="8" t="s">
        <v>34992</v>
      </c>
    </row>
    <row r="3019" hidden="1">
      <c r="A3019" s="8" t="s">
        <v>34627</v>
      </c>
      <c r="B3019" s="8" t="s">
        <v>35693</v>
      </c>
      <c r="C3019" s="8" t="s">
        <v>35694</v>
      </c>
      <c r="D3019" s="8" t="s">
        <v>29956</v>
      </c>
      <c r="E3019" s="8" t="s">
        <v>34992</v>
      </c>
    </row>
    <row r="3020" hidden="1">
      <c r="A3020" s="8" t="s">
        <v>34627</v>
      </c>
      <c r="B3020" s="8" t="s">
        <v>35695</v>
      </c>
      <c r="C3020" s="8" t="s">
        <v>35696</v>
      </c>
      <c r="D3020" s="8" t="s">
        <v>29956</v>
      </c>
      <c r="E3020" s="8" t="s">
        <v>34992</v>
      </c>
    </row>
    <row r="3021" hidden="1">
      <c r="A3021" s="8" t="s">
        <v>34627</v>
      </c>
      <c r="B3021" s="8" t="s">
        <v>35697</v>
      </c>
      <c r="C3021" s="8" t="s">
        <v>35698</v>
      </c>
      <c r="D3021" s="8" t="s">
        <v>29956</v>
      </c>
      <c r="E3021" s="8" t="s">
        <v>34992</v>
      </c>
    </row>
    <row r="3022" hidden="1">
      <c r="A3022" s="8" t="s">
        <v>34627</v>
      </c>
      <c r="B3022" s="8" t="s">
        <v>35699</v>
      </c>
      <c r="C3022" s="8" t="s">
        <v>35700</v>
      </c>
      <c r="D3022" s="8" t="s">
        <v>29956</v>
      </c>
      <c r="E3022" s="8" t="s">
        <v>34992</v>
      </c>
    </row>
    <row r="3023" hidden="1">
      <c r="A3023" s="8" t="s">
        <v>34627</v>
      </c>
      <c r="B3023" s="8" t="s">
        <v>35701</v>
      </c>
      <c r="C3023" s="8" t="s">
        <v>35702</v>
      </c>
      <c r="D3023" s="8" t="s">
        <v>29958</v>
      </c>
      <c r="E3023" s="8" t="s">
        <v>34992</v>
      </c>
    </row>
    <row r="3024" hidden="1">
      <c r="A3024" s="8" t="s">
        <v>34627</v>
      </c>
      <c r="B3024" s="8" t="s">
        <v>35703</v>
      </c>
      <c r="C3024" s="8" t="s">
        <v>35704</v>
      </c>
      <c r="D3024" s="8" t="s">
        <v>29958</v>
      </c>
      <c r="E3024" s="8" t="s">
        <v>34992</v>
      </c>
    </row>
    <row r="3025" hidden="1">
      <c r="A3025" s="8" t="s">
        <v>34627</v>
      </c>
      <c r="B3025" s="8" t="s">
        <v>35705</v>
      </c>
      <c r="C3025" s="8" t="s">
        <v>35706</v>
      </c>
      <c r="D3025" s="8" t="s">
        <v>29958</v>
      </c>
      <c r="E3025" s="8" t="s">
        <v>34992</v>
      </c>
    </row>
    <row r="3026" hidden="1">
      <c r="A3026" s="8" t="s">
        <v>34627</v>
      </c>
      <c r="B3026" s="8" t="s">
        <v>35707</v>
      </c>
      <c r="C3026" s="8" t="s">
        <v>35708</v>
      </c>
      <c r="D3026" s="8" t="s">
        <v>29958</v>
      </c>
      <c r="E3026" s="8" t="s">
        <v>34992</v>
      </c>
    </row>
    <row r="3027" hidden="1">
      <c r="A3027" s="8" t="s">
        <v>34627</v>
      </c>
      <c r="B3027" s="8" t="s">
        <v>35709</v>
      </c>
      <c r="C3027" s="8" t="s">
        <v>35710</v>
      </c>
      <c r="D3027" s="8" t="s">
        <v>29958</v>
      </c>
      <c r="E3027" s="8" t="s">
        <v>34992</v>
      </c>
    </row>
    <row r="3028" hidden="1">
      <c r="A3028" s="8" t="s">
        <v>34627</v>
      </c>
      <c r="B3028" s="8" t="s">
        <v>35711</v>
      </c>
      <c r="C3028" s="8" t="s">
        <v>34852</v>
      </c>
      <c r="D3028" s="8" t="s">
        <v>29964</v>
      </c>
      <c r="E3028" s="8" t="s">
        <v>34992</v>
      </c>
    </row>
    <row r="3029" hidden="1">
      <c r="A3029" s="8" t="s">
        <v>34627</v>
      </c>
      <c r="B3029" s="8" t="s">
        <v>35712</v>
      </c>
      <c r="C3029" s="8" t="s">
        <v>35713</v>
      </c>
      <c r="D3029" s="8" t="s">
        <v>34853</v>
      </c>
      <c r="E3029" s="8" t="s">
        <v>34992</v>
      </c>
    </row>
    <row r="3030" hidden="1">
      <c r="A3030" s="8" t="s">
        <v>34627</v>
      </c>
      <c r="B3030" s="8" t="s">
        <v>35714</v>
      </c>
      <c r="C3030" s="8" t="s">
        <v>35715</v>
      </c>
      <c r="D3030" s="8" t="s">
        <v>34855</v>
      </c>
      <c r="E3030" s="8" t="s">
        <v>34992</v>
      </c>
    </row>
    <row r="3031" hidden="1">
      <c r="A3031" s="8" t="s">
        <v>34627</v>
      </c>
      <c r="B3031" s="8" t="s">
        <v>35716</v>
      </c>
      <c r="C3031" s="8" t="s">
        <v>35717</v>
      </c>
      <c r="D3031" s="8" t="s">
        <v>34855</v>
      </c>
      <c r="E3031" s="8" t="s">
        <v>34992</v>
      </c>
    </row>
    <row r="3032" hidden="1">
      <c r="A3032" s="8" t="s">
        <v>34627</v>
      </c>
      <c r="B3032" s="8" t="s">
        <v>35718</v>
      </c>
      <c r="C3032" s="8" t="s">
        <v>35719</v>
      </c>
      <c r="D3032" s="8" t="s">
        <v>34855</v>
      </c>
      <c r="E3032" s="8" t="s">
        <v>34992</v>
      </c>
    </row>
    <row r="3033" hidden="1">
      <c r="A3033" s="8" t="s">
        <v>34627</v>
      </c>
      <c r="B3033" s="8" t="s">
        <v>35720</v>
      </c>
      <c r="C3033" s="8" t="s">
        <v>35721</v>
      </c>
      <c r="D3033" s="8" t="s">
        <v>34855</v>
      </c>
      <c r="E3033" s="8" t="s">
        <v>34992</v>
      </c>
    </row>
    <row r="3034" hidden="1">
      <c r="A3034" s="8" t="s">
        <v>34627</v>
      </c>
      <c r="B3034" s="8" t="s">
        <v>35722</v>
      </c>
      <c r="C3034" s="8" t="s">
        <v>35723</v>
      </c>
      <c r="D3034" s="8" t="s">
        <v>34855</v>
      </c>
      <c r="E3034" s="8" t="s">
        <v>34992</v>
      </c>
    </row>
    <row r="3035" hidden="1">
      <c r="A3035" s="8" t="s">
        <v>34627</v>
      </c>
      <c r="B3035" s="8" t="s">
        <v>35724</v>
      </c>
      <c r="C3035" s="8" t="s">
        <v>35725</v>
      </c>
      <c r="D3035" s="8" t="s">
        <v>34855</v>
      </c>
      <c r="E3035" s="8" t="s">
        <v>34992</v>
      </c>
    </row>
    <row r="3036" hidden="1">
      <c r="A3036" s="8" t="s">
        <v>34627</v>
      </c>
      <c r="B3036" s="8" t="s">
        <v>35726</v>
      </c>
      <c r="C3036" s="8" t="s">
        <v>35727</v>
      </c>
      <c r="D3036" s="8" t="s">
        <v>34855</v>
      </c>
      <c r="E3036" s="8" t="s">
        <v>34992</v>
      </c>
    </row>
    <row r="3037" hidden="1">
      <c r="A3037" s="8" t="s">
        <v>34627</v>
      </c>
      <c r="B3037" s="8" t="s">
        <v>35728</v>
      </c>
      <c r="C3037" s="8" t="s">
        <v>35729</v>
      </c>
      <c r="D3037" s="8" t="s">
        <v>34855</v>
      </c>
      <c r="E3037" s="8" t="s">
        <v>34992</v>
      </c>
    </row>
    <row r="3038" hidden="1">
      <c r="A3038" s="8" t="s">
        <v>34627</v>
      </c>
      <c r="B3038" s="8" t="s">
        <v>35730</v>
      </c>
      <c r="C3038" s="8" t="s">
        <v>35731</v>
      </c>
      <c r="D3038" s="8" t="s">
        <v>34855</v>
      </c>
      <c r="E3038" s="8" t="s">
        <v>34992</v>
      </c>
    </row>
    <row r="3039" hidden="1">
      <c r="A3039" s="8" t="s">
        <v>34627</v>
      </c>
      <c r="B3039" s="8" t="s">
        <v>35732</v>
      </c>
      <c r="C3039" s="8" t="s">
        <v>35733</v>
      </c>
      <c r="D3039" s="8" t="s">
        <v>34857</v>
      </c>
      <c r="E3039" s="8" t="s">
        <v>34992</v>
      </c>
    </row>
    <row r="3040" hidden="1">
      <c r="A3040" s="8" t="s">
        <v>34627</v>
      </c>
      <c r="B3040" s="8" t="s">
        <v>35734</v>
      </c>
      <c r="C3040" s="8" t="s">
        <v>35735</v>
      </c>
      <c r="D3040" s="8" t="s">
        <v>34857</v>
      </c>
      <c r="E3040" s="8" t="s">
        <v>34992</v>
      </c>
    </row>
    <row r="3041" hidden="1">
      <c r="A3041" s="8" t="s">
        <v>34627</v>
      </c>
      <c r="B3041" s="8" t="s">
        <v>35736</v>
      </c>
      <c r="C3041" s="8" t="s">
        <v>35737</v>
      </c>
      <c r="D3041" s="8" t="s">
        <v>34857</v>
      </c>
      <c r="E3041" s="8" t="s">
        <v>34992</v>
      </c>
    </row>
    <row r="3042" hidden="1">
      <c r="A3042" s="8" t="s">
        <v>34627</v>
      </c>
      <c r="B3042" s="8" t="s">
        <v>35738</v>
      </c>
      <c r="C3042" s="8" t="s">
        <v>35739</v>
      </c>
      <c r="D3042" s="8" t="s">
        <v>34857</v>
      </c>
      <c r="E3042" s="8" t="s">
        <v>34992</v>
      </c>
    </row>
    <row r="3043" hidden="1">
      <c r="A3043" s="8" t="s">
        <v>34627</v>
      </c>
      <c r="B3043" s="8" t="s">
        <v>35740</v>
      </c>
      <c r="C3043" s="8" t="s">
        <v>35741</v>
      </c>
      <c r="D3043" s="8" t="s">
        <v>34857</v>
      </c>
      <c r="E3043" s="8" t="s">
        <v>34992</v>
      </c>
    </row>
    <row r="3044" hidden="1">
      <c r="A3044" s="8" t="s">
        <v>34627</v>
      </c>
      <c r="B3044" s="8" t="s">
        <v>35742</v>
      </c>
      <c r="C3044" s="8" t="s">
        <v>35743</v>
      </c>
      <c r="D3044" s="8" t="s">
        <v>34859</v>
      </c>
      <c r="E3044" s="8" t="s">
        <v>34992</v>
      </c>
    </row>
    <row r="3045" hidden="1">
      <c r="A3045" s="8" t="s">
        <v>34627</v>
      </c>
      <c r="B3045" s="8" t="s">
        <v>35744</v>
      </c>
      <c r="C3045" s="8" t="s">
        <v>35745</v>
      </c>
      <c r="D3045" s="8" t="s">
        <v>29966</v>
      </c>
      <c r="E3045" s="8" t="s">
        <v>34992</v>
      </c>
    </row>
    <row r="3046" hidden="1">
      <c r="A3046" s="8" t="s">
        <v>34627</v>
      </c>
      <c r="B3046" s="8" t="s">
        <v>35746</v>
      </c>
      <c r="C3046" s="8" t="s">
        <v>35747</v>
      </c>
      <c r="D3046" s="8" t="s">
        <v>29966</v>
      </c>
      <c r="E3046" s="8" t="s">
        <v>34992</v>
      </c>
    </row>
    <row r="3047" hidden="1">
      <c r="A3047" s="8" t="s">
        <v>34627</v>
      </c>
      <c r="B3047" s="8" t="s">
        <v>35748</v>
      </c>
      <c r="C3047" s="8" t="s">
        <v>35749</v>
      </c>
      <c r="D3047" s="8" t="s">
        <v>29966</v>
      </c>
      <c r="E3047" s="8" t="s">
        <v>34992</v>
      </c>
    </row>
    <row r="3048" hidden="1">
      <c r="A3048" s="8" t="s">
        <v>34627</v>
      </c>
      <c r="B3048" s="8" t="s">
        <v>35750</v>
      </c>
      <c r="C3048" s="8" t="s">
        <v>35751</v>
      </c>
      <c r="D3048" s="8" t="s">
        <v>29966</v>
      </c>
      <c r="E3048" s="8" t="s">
        <v>34992</v>
      </c>
    </row>
    <row r="3049" hidden="1">
      <c r="A3049" s="8" t="s">
        <v>34627</v>
      </c>
      <c r="B3049" s="8" t="s">
        <v>35752</v>
      </c>
      <c r="C3049" s="8" t="s">
        <v>35753</v>
      </c>
      <c r="D3049" s="8" t="s">
        <v>29966</v>
      </c>
      <c r="E3049" s="8" t="s">
        <v>34992</v>
      </c>
    </row>
    <row r="3050" hidden="1">
      <c r="A3050" s="8" t="s">
        <v>34627</v>
      </c>
      <c r="B3050" s="8" t="s">
        <v>35754</v>
      </c>
      <c r="C3050" s="8" t="s">
        <v>35755</v>
      </c>
      <c r="D3050" s="8" t="s">
        <v>34862</v>
      </c>
      <c r="E3050" s="8" t="s">
        <v>34992</v>
      </c>
    </row>
    <row r="3051" hidden="1">
      <c r="A3051" s="8" t="s">
        <v>34627</v>
      </c>
      <c r="B3051" s="8" t="s">
        <v>35756</v>
      </c>
      <c r="C3051" s="8" t="s">
        <v>35757</v>
      </c>
      <c r="D3051" s="8" t="s">
        <v>34862</v>
      </c>
      <c r="E3051" s="8" t="s">
        <v>34992</v>
      </c>
    </row>
    <row r="3052" hidden="1">
      <c r="A3052" s="8" t="s">
        <v>34627</v>
      </c>
      <c r="B3052" s="8" t="s">
        <v>35758</v>
      </c>
      <c r="C3052" s="8" t="s">
        <v>35759</v>
      </c>
      <c r="D3052" s="8" t="s">
        <v>34862</v>
      </c>
      <c r="E3052" s="8" t="s">
        <v>34992</v>
      </c>
    </row>
    <row r="3053" hidden="1">
      <c r="A3053" s="8" t="s">
        <v>34627</v>
      </c>
      <c r="B3053" s="8" t="s">
        <v>35760</v>
      </c>
      <c r="C3053" s="8" t="s">
        <v>35761</v>
      </c>
      <c r="D3053" s="8" t="s">
        <v>34862</v>
      </c>
      <c r="E3053" s="8" t="s">
        <v>34992</v>
      </c>
    </row>
    <row r="3054" hidden="1">
      <c r="A3054" s="8" t="s">
        <v>34627</v>
      </c>
      <c r="B3054" s="8" t="s">
        <v>35762</v>
      </c>
      <c r="C3054" s="8" t="s">
        <v>35763</v>
      </c>
      <c r="D3054" s="8" t="s">
        <v>34862</v>
      </c>
      <c r="E3054" s="8" t="s">
        <v>34992</v>
      </c>
    </row>
    <row r="3055" hidden="1">
      <c r="A3055" s="8" t="s">
        <v>34627</v>
      </c>
      <c r="B3055" s="8" t="s">
        <v>35764</v>
      </c>
      <c r="C3055" s="8" t="s">
        <v>35765</v>
      </c>
      <c r="D3055" s="8" t="s">
        <v>34862</v>
      </c>
      <c r="E3055" s="8" t="s">
        <v>34992</v>
      </c>
    </row>
    <row r="3056" hidden="1">
      <c r="A3056" s="8" t="s">
        <v>34627</v>
      </c>
      <c r="B3056" s="8" t="s">
        <v>35766</v>
      </c>
      <c r="C3056" s="8" t="s">
        <v>35767</v>
      </c>
      <c r="D3056" s="8" t="s">
        <v>34862</v>
      </c>
      <c r="E3056" s="8" t="s">
        <v>34992</v>
      </c>
    </row>
    <row r="3057" hidden="1">
      <c r="A3057" s="8" t="s">
        <v>34627</v>
      </c>
      <c r="B3057" s="8" t="s">
        <v>35768</v>
      </c>
      <c r="C3057" s="8" t="s">
        <v>35769</v>
      </c>
      <c r="D3057" s="8" t="s">
        <v>29971</v>
      </c>
      <c r="E3057" s="8" t="s">
        <v>34992</v>
      </c>
    </row>
    <row r="3058" hidden="1">
      <c r="A3058" s="8" t="s">
        <v>34627</v>
      </c>
      <c r="B3058" s="8" t="s">
        <v>35770</v>
      </c>
      <c r="C3058" s="8" t="s">
        <v>34865</v>
      </c>
      <c r="D3058" s="8" t="s">
        <v>29974</v>
      </c>
      <c r="E3058" s="8" t="s">
        <v>34992</v>
      </c>
    </row>
    <row r="3059" hidden="1">
      <c r="A3059" s="8" t="s">
        <v>34627</v>
      </c>
      <c r="B3059" s="8" t="s">
        <v>35771</v>
      </c>
      <c r="C3059" s="8" t="s">
        <v>34866</v>
      </c>
      <c r="D3059" s="8" t="s">
        <v>29976</v>
      </c>
      <c r="E3059" s="8" t="s">
        <v>34992</v>
      </c>
    </row>
    <row r="3060" hidden="1">
      <c r="A3060" s="8" t="s">
        <v>34627</v>
      </c>
      <c r="B3060" s="8" t="s">
        <v>35772</v>
      </c>
      <c r="C3060" s="8" t="s">
        <v>35773</v>
      </c>
      <c r="D3060" s="8" t="s">
        <v>34867</v>
      </c>
      <c r="E3060" s="8" t="s">
        <v>34992</v>
      </c>
    </row>
    <row r="3061" hidden="1">
      <c r="A3061" s="8" t="s">
        <v>34627</v>
      </c>
      <c r="B3061" s="8" t="s">
        <v>35774</v>
      </c>
      <c r="C3061" s="8" t="s">
        <v>35775</v>
      </c>
      <c r="D3061" s="8" t="s">
        <v>34867</v>
      </c>
      <c r="E3061" s="8" t="s">
        <v>34992</v>
      </c>
    </row>
    <row r="3062" hidden="1">
      <c r="A3062" s="8" t="s">
        <v>34627</v>
      </c>
      <c r="B3062" s="8" t="s">
        <v>35776</v>
      </c>
      <c r="C3062" s="8" t="s">
        <v>35777</v>
      </c>
      <c r="D3062" s="8" t="s">
        <v>30021</v>
      </c>
      <c r="E3062" s="8" t="s">
        <v>34992</v>
      </c>
    </row>
    <row r="3063" hidden="1">
      <c r="A3063" s="8" t="s">
        <v>34627</v>
      </c>
      <c r="B3063" s="8" t="s">
        <v>35778</v>
      </c>
      <c r="C3063" s="8" t="s">
        <v>35779</v>
      </c>
      <c r="D3063" s="8" t="s">
        <v>30021</v>
      </c>
      <c r="E3063" s="8" t="s">
        <v>34992</v>
      </c>
    </row>
    <row r="3064" hidden="1">
      <c r="A3064" s="8" t="s">
        <v>34627</v>
      </c>
      <c r="B3064" s="8" t="s">
        <v>35780</v>
      </c>
      <c r="C3064" s="8" t="s">
        <v>35781</v>
      </c>
      <c r="D3064" s="8" t="s">
        <v>30021</v>
      </c>
      <c r="E3064" s="8" t="s">
        <v>34992</v>
      </c>
    </row>
    <row r="3065" hidden="1">
      <c r="A3065" s="8" t="s">
        <v>34627</v>
      </c>
      <c r="B3065" s="8" t="s">
        <v>35782</v>
      </c>
      <c r="C3065" s="8" t="s">
        <v>35783</v>
      </c>
      <c r="D3065" s="8" t="s">
        <v>30021</v>
      </c>
      <c r="E3065" s="8" t="s">
        <v>34992</v>
      </c>
    </row>
    <row r="3066" hidden="1">
      <c r="A3066" s="8" t="s">
        <v>34627</v>
      </c>
      <c r="B3066" s="8" t="s">
        <v>35784</v>
      </c>
      <c r="C3066" s="8" t="s">
        <v>35785</v>
      </c>
      <c r="D3066" s="8" t="s">
        <v>30024</v>
      </c>
      <c r="E3066" s="8" t="s">
        <v>34992</v>
      </c>
    </row>
    <row r="3067" hidden="1">
      <c r="A3067" s="8" t="s">
        <v>34627</v>
      </c>
      <c r="B3067" s="8" t="s">
        <v>35786</v>
      </c>
      <c r="C3067" s="8" t="s">
        <v>35787</v>
      </c>
      <c r="D3067" s="8" t="s">
        <v>30024</v>
      </c>
      <c r="E3067" s="8" t="s">
        <v>34992</v>
      </c>
    </row>
    <row r="3068" hidden="1">
      <c r="A3068" s="8" t="s">
        <v>34627</v>
      </c>
      <c r="B3068" s="8" t="s">
        <v>35788</v>
      </c>
      <c r="C3068" s="8" t="s">
        <v>35789</v>
      </c>
      <c r="D3068" s="8" t="s">
        <v>34871</v>
      </c>
      <c r="E3068" s="8" t="s">
        <v>34992</v>
      </c>
    </row>
    <row r="3069" hidden="1">
      <c r="A3069" s="8" t="s">
        <v>34627</v>
      </c>
      <c r="B3069" s="8" t="s">
        <v>35790</v>
      </c>
      <c r="C3069" s="8" t="s">
        <v>35791</v>
      </c>
      <c r="D3069" s="8" t="s">
        <v>34871</v>
      </c>
      <c r="E3069" s="8" t="s">
        <v>34992</v>
      </c>
    </row>
    <row r="3070" hidden="1">
      <c r="A3070" s="8" t="s">
        <v>34627</v>
      </c>
      <c r="B3070" s="8" t="s">
        <v>35792</v>
      </c>
      <c r="C3070" s="8" t="s">
        <v>35793</v>
      </c>
      <c r="D3070" s="8" t="s">
        <v>34871</v>
      </c>
      <c r="E3070" s="8" t="s">
        <v>34992</v>
      </c>
    </row>
    <row r="3071" hidden="1">
      <c r="A3071" s="8" t="s">
        <v>34627</v>
      </c>
      <c r="B3071" s="8" t="s">
        <v>35794</v>
      </c>
      <c r="C3071" s="8" t="s">
        <v>35795</v>
      </c>
      <c r="D3071" s="8" t="s">
        <v>34871</v>
      </c>
      <c r="E3071" s="8" t="s">
        <v>34992</v>
      </c>
    </row>
    <row r="3072" hidden="1">
      <c r="A3072" s="8" t="s">
        <v>34627</v>
      </c>
      <c r="B3072" s="8" t="s">
        <v>35796</v>
      </c>
      <c r="C3072" s="8" t="s">
        <v>35797</v>
      </c>
      <c r="D3072" s="8" t="s">
        <v>34871</v>
      </c>
      <c r="E3072" s="8" t="s">
        <v>34992</v>
      </c>
    </row>
    <row r="3073" hidden="1">
      <c r="A3073" s="8" t="s">
        <v>34627</v>
      </c>
      <c r="B3073" s="8" t="s">
        <v>35798</v>
      </c>
      <c r="C3073" s="8" t="s">
        <v>35799</v>
      </c>
      <c r="D3073" s="8" t="s">
        <v>34871</v>
      </c>
      <c r="E3073" s="8" t="s">
        <v>34992</v>
      </c>
    </row>
    <row r="3074" hidden="1">
      <c r="A3074" s="8" t="s">
        <v>34627</v>
      </c>
      <c r="B3074" s="8" t="s">
        <v>35800</v>
      </c>
      <c r="C3074" s="8" t="s">
        <v>35801</v>
      </c>
      <c r="D3074" s="8" t="s">
        <v>34871</v>
      </c>
      <c r="E3074" s="8" t="s">
        <v>34992</v>
      </c>
    </row>
    <row r="3075" hidden="1">
      <c r="A3075" s="8" t="s">
        <v>34627</v>
      </c>
      <c r="B3075" s="8" t="s">
        <v>35802</v>
      </c>
      <c r="C3075" s="8" t="s">
        <v>35803</v>
      </c>
      <c r="D3075" s="8" t="s">
        <v>34873</v>
      </c>
      <c r="E3075" s="8" t="s">
        <v>34992</v>
      </c>
    </row>
    <row r="3076" hidden="1">
      <c r="A3076" s="8" t="s">
        <v>34627</v>
      </c>
      <c r="B3076" s="8" t="s">
        <v>35804</v>
      </c>
      <c r="C3076" s="8" t="s">
        <v>35805</v>
      </c>
      <c r="D3076" s="8" t="s">
        <v>34873</v>
      </c>
      <c r="E3076" s="8" t="s">
        <v>34992</v>
      </c>
    </row>
    <row r="3077" hidden="1">
      <c r="A3077" s="8" t="s">
        <v>34627</v>
      </c>
      <c r="B3077" s="8" t="s">
        <v>35806</v>
      </c>
      <c r="C3077" s="8" t="s">
        <v>35807</v>
      </c>
      <c r="D3077" s="8" t="s">
        <v>34873</v>
      </c>
      <c r="E3077" s="8" t="s">
        <v>34992</v>
      </c>
    </row>
    <row r="3078" hidden="1">
      <c r="A3078" s="8" t="s">
        <v>34627</v>
      </c>
      <c r="B3078" s="8" t="s">
        <v>35808</v>
      </c>
      <c r="C3078" s="8" t="s">
        <v>35809</v>
      </c>
      <c r="D3078" s="8" t="s">
        <v>34873</v>
      </c>
      <c r="E3078" s="8" t="s">
        <v>34992</v>
      </c>
    </row>
    <row r="3079" hidden="1">
      <c r="A3079" s="8" t="s">
        <v>34627</v>
      </c>
      <c r="B3079" s="8" t="s">
        <v>35810</v>
      </c>
      <c r="C3079" s="8" t="s">
        <v>35811</v>
      </c>
      <c r="D3079" s="8" t="s">
        <v>34873</v>
      </c>
      <c r="E3079" s="8" t="s">
        <v>34992</v>
      </c>
    </row>
    <row r="3080" hidden="1">
      <c r="A3080" s="8" t="s">
        <v>34627</v>
      </c>
      <c r="B3080" s="8" t="s">
        <v>35812</v>
      </c>
      <c r="C3080" s="8" t="s">
        <v>35813</v>
      </c>
      <c r="D3080" s="8" t="s">
        <v>34873</v>
      </c>
      <c r="E3080" s="8" t="s">
        <v>34992</v>
      </c>
    </row>
    <row r="3081" hidden="1">
      <c r="A3081" s="8" t="s">
        <v>34627</v>
      </c>
      <c r="B3081" s="8" t="s">
        <v>35814</v>
      </c>
      <c r="C3081" s="8" t="s">
        <v>35815</v>
      </c>
      <c r="D3081" s="8" t="s">
        <v>34875</v>
      </c>
      <c r="E3081" s="8" t="s">
        <v>34992</v>
      </c>
    </row>
    <row r="3082" hidden="1">
      <c r="A3082" s="8" t="s">
        <v>34627</v>
      </c>
      <c r="B3082" s="8" t="s">
        <v>35816</v>
      </c>
      <c r="C3082" s="8" t="s">
        <v>35817</v>
      </c>
      <c r="D3082" s="8" t="s">
        <v>34877</v>
      </c>
      <c r="E3082" s="8" t="s">
        <v>34992</v>
      </c>
    </row>
    <row r="3083" hidden="1">
      <c r="A3083" s="8" t="s">
        <v>34627</v>
      </c>
      <c r="B3083" s="8" t="s">
        <v>35818</v>
      </c>
      <c r="C3083" s="8" t="s">
        <v>35819</v>
      </c>
      <c r="D3083" s="8" t="s">
        <v>34877</v>
      </c>
      <c r="E3083" s="8" t="s">
        <v>34992</v>
      </c>
    </row>
    <row r="3084" hidden="1">
      <c r="A3084" s="8" t="s">
        <v>34627</v>
      </c>
      <c r="B3084" s="8" t="s">
        <v>35820</v>
      </c>
      <c r="C3084" s="8" t="s">
        <v>35821</v>
      </c>
      <c r="D3084" s="8" t="s">
        <v>30026</v>
      </c>
      <c r="E3084" s="8" t="s">
        <v>34992</v>
      </c>
    </row>
    <row r="3085" hidden="1">
      <c r="A3085" s="8" t="s">
        <v>34627</v>
      </c>
      <c r="B3085" s="8" t="s">
        <v>35822</v>
      </c>
      <c r="C3085" s="8" t="s">
        <v>35823</v>
      </c>
      <c r="D3085" s="8" t="s">
        <v>30026</v>
      </c>
      <c r="E3085" s="8" t="s">
        <v>34992</v>
      </c>
    </row>
    <row r="3086" hidden="1">
      <c r="A3086" s="8" t="s">
        <v>34627</v>
      </c>
      <c r="B3086" s="8" t="s">
        <v>35824</v>
      </c>
      <c r="C3086" s="8" t="s">
        <v>35825</v>
      </c>
      <c r="D3086" s="8" t="s">
        <v>30026</v>
      </c>
      <c r="E3086" s="8" t="s">
        <v>34992</v>
      </c>
    </row>
    <row r="3087" hidden="1">
      <c r="A3087" s="8" t="s">
        <v>34627</v>
      </c>
      <c r="B3087" s="8" t="s">
        <v>35826</v>
      </c>
      <c r="C3087" s="8" t="s">
        <v>35827</v>
      </c>
      <c r="D3087" s="8" t="s">
        <v>30026</v>
      </c>
      <c r="E3087" s="8" t="s">
        <v>34992</v>
      </c>
    </row>
    <row r="3088" hidden="1">
      <c r="A3088" s="8" t="s">
        <v>34627</v>
      </c>
      <c r="B3088" s="8" t="s">
        <v>35828</v>
      </c>
      <c r="C3088" s="8" t="s">
        <v>35829</v>
      </c>
      <c r="D3088" s="8" t="s">
        <v>30029</v>
      </c>
      <c r="E3088" s="8" t="s">
        <v>34992</v>
      </c>
    </row>
    <row r="3089" hidden="1">
      <c r="A3089" s="8" t="s">
        <v>34627</v>
      </c>
      <c r="B3089" s="8" t="s">
        <v>35830</v>
      </c>
      <c r="C3089" s="8" t="s">
        <v>35831</v>
      </c>
      <c r="D3089" s="8" t="s">
        <v>30029</v>
      </c>
      <c r="E3089" s="8" t="s">
        <v>34992</v>
      </c>
    </row>
    <row r="3090" hidden="1">
      <c r="A3090" s="8" t="s">
        <v>34627</v>
      </c>
      <c r="B3090" s="8" t="s">
        <v>35832</v>
      </c>
      <c r="C3090" s="8" t="s">
        <v>35833</v>
      </c>
      <c r="D3090" s="8" t="s">
        <v>30029</v>
      </c>
      <c r="E3090" s="8" t="s">
        <v>34992</v>
      </c>
    </row>
    <row r="3091" hidden="1">
      <c r="A3091" s="8" t="s">
        <v>34627</v>
      </c>
      <c r="B3091" s="8" t="s">
        <v>35834</v>
      </c>
      <c r="C3091" s="8" t="s">
        <v>35835</v>
      </c>
      <c r="D3091" s="8" t="s">
        <v>30029</v>
      </c>
      <c r="E3091" s="8" t="s">
        <v>34992</v>
      </c>
    </row>
    <row r="3092" hidden="1">
      <c r="A3092" s="8" t="s">
        <v>34627</v>
      </c>
      <c r="B3092" s="8" t="s">
        <v>35836</v>
      </c>
      <c r="C3092" s="8" t="s">
        <v>35837</v>
      </c>
      <c r="D3092" s="8" t="s">
        <v>34881</v>
      </c>
      <c r="E3092" s="8" t="s">
        <v>34992</v>
      </c>
    </row>
    <row r="3093" hidden="1">
      <c r="A3093" s="8" t="s">
        <v>34627</v>
      </c>
      <c r="B3093" s="8" t="s">
        <v>35838</v>
      </c>
      <c r="C3093" s="8" t="s">
        <v>35839</v>
      </c>
      <c r="D3093" s="8" t="s">
        <v>34881</v>
      </c>
      <c r="E3093" s="8" t="s">
        <v>34992</v>
      </c>
    </row>
    <row r="3094" hidden="1">
      <c r="A3094" s="8" t="s">
        <v>34627</v>
      </c>
      <c r="B3094" s="8" t="s">
        <v>35840</v>
      </c>
      <c r="C3094" s="8" t="s">
        <v>35841</v>
      </c>
      <c r="D3094" s="8" t="s">
        <v>34881</v>
      </c>
      <c r="E3094" s="8" t="s">
        <v>34992</v>
      </c>
    </row>
    <row r="3095" hidden="1">
      <c r="A3095" s="8" t="s">
        <v>34627</v>
      </c>
      <c r="B3095" s="8" t="s">
        <v>35842</v>
      </c>
      <c r="C3095" s="8" t="s">
        <v>35843</v>
      </c>
      <c r="D3095" s="8" t="s">
        <v>34883</v>
      </c>
      <c r="E3095" s="8" t="s">
        <v>34992</v>
      </c>
    </row>
    <row r="3096" hidden="1">
      <c r="A3096" s="8" t="s">
        <v>34627</v>
      </c>
      <c r="B3096" s="8" t="s">
        <v>35844</v>
      </c>
      <c r="C3096" s="8" t="s">
        <v>35845</v>
      </c>
      <c r="D3096" s="8" t="s">
        <v>34883</v>
      </c>
      <c r="E3096" s="8" t="s">
        <v>34992</v>
      </c>
    </row>
    <row r="3097" hidden="1">
      <c r="A3097" s="8" t="s">
        <v>34627</v>
      </c>
      <c r="B3097" s="8" t="s">
        <v>35846</v>
      </c>
      <c r="C3097" s="8" t="s">
        <v>35847</v>
      </c>
      <c r="D3097" s="8" t="s">
        <v>34883</v>
      </c>
      <c r="E3097" s="8" t="s">
        <v>34992</v>
      </c>
    </row>
    <row r="3098" hidden="1">
      <c r="A3098" s="8" t="s">
        <v>34627</v>
      </c>
      <c r="B3098" s="8" t="s">
        <v>35848</v>
      </c>
      <c r="C3098" s="8" t="s">
        <v>35849</v>
      </c>
      <c r="D3098" s="8" t="s">
        <v>34883</v>
      </c>
      <c r="E3098" s="8" t="s">
        <v>34992</v>
      </c>
    </row>
    <row r="3099" hidden="1">
      <c r="A3099" s="8" t="s">
        <v>34627</v>
      </c>
      <c r="B3099" s="8" t="s">
        <v>35850</v>
      </c>
      <c r="C3099" s="8" t="s">
        <v>35851</v>
      </c>
      <c r="D3099" s="8" t="s">
        <v>34883</v>
      </c>
      <c r="E3099" s="8" t="s">
        <v>34992</v>
      </c>
    </row>
    <row r="3100" hidden="1">
      <c r="A3100" s="8" t="s">
        <v>34627</v>
      </c>
      <c r="B3100" s="8" t="s">
        <v>35852</v>
      </c>
      <c r="C3100" s="8" t="s">
        <v>35853</v>
      </c>
      <c r="D3100" s="8" t="s">
        <v>34883</v>
      </c>
      <c r="E3100" s="8" t="s">
        <v>34992</v>
      </c>
    </row>
    <row r="3101" hidden="1">
      <c r="A3101" s="8" t="s">
        <v>34627</v>
      </c>
      <c r="B3101" s="8" t="s">
        <v>35854</v>
      </c>
      <c r="C3101" s="8" t="s">
        <v>35855</v>
      </c>
      <c r="D3101" s="8" t="s">
        <v>34885</v>
      </c>
      <c r="E3101" s="8" t="s">
        <v>34992</v>
      </c>
    </row>
    <row r="3102" hidden="1">
      <c r="A3102" s="8" t="s">
        <v>34627</v>
      </c>
      <c r="B3102" s="8" t="s">
        <v>35856</v>
      </c>
      <c r="C3102" s="8" t="s">
        <v>35857</v>
      </c>
      <c r="D3102" s="8" t="s">
        <v>34885</v>
      </c>
      <c r="E3102" s="8" t="s">
        <v>34992</v>
      </c>
    </row>
    <row r="3103" hidden="1">
      <c r="A3103" s="8" t="s">
        <v>34627</v>
      </c>
      <c r="B3103" s="8" t="s">
        <v>35858</v>
      </c>
      <c r="C3103" s="8" t="s">
        <v>35859</v>
      </c>
      <c r="D3103" s="8" t="s">
        <v>34885</v>
      </c>
      <c r="E3103" s="8" t="s">
        <v>34992</v>
      </c>
    </row>
    <row r="3104" hidden="1">
      <c r="A3104" s="8" t="s">
        <v>34627</v>
      </c>
      <c r="B3104" s="8" t="s">
        <v>35860</v>
      </c>
      <c r="C3104" s="8" t="s">
        <v>35861</v>
      </c>
      <c r="D3104" s="8" t="s">
        <v>34885</v>
      </c>
      <c r="E3104" s="8" t="s">
        <v>34992</v>
      </c>
    </row>
    <row r="3105" hidden="1">
      <c r="A3105" s="8" t="s">
        <v>34627</v>
      </c>
      <c r="B3105" s="8" t="s">
        <v>35862</v>
      </c>
      <c r="C3105" s="8" t="s">
        <v>35863</v>
      </c>
      <c r="D3105" s="8" t="s">
        <v>34885</v>
      </c>
      <c r="E3105" s="8" t="s">
        <v>34992</v>
      </c>
    </row>
    <row r="3106" hidden="1">
      <c r="A3106" s="8" t="s">
        <v>34627</v>
      </c>
      <c r="B3106" s="8" t="s">
        <v>35864</v>
      </c>
      <c r="C3106" s="8" t="s">
        <v>35865</v>
      </c>
      <c r="D3106" s="8" t="s">
        <v>34885</v>
      </c>
      <c r="E3106" s="8" t="s">
        <v>34992</v>
      </c>
    </row>
    <row r="3107" hidden="1">
      <c r="A3107" s="8" t="s">
        <v>34627</v>
      </c>
      <c r="B3107" s="8" t="s">
        <v>35866</v>
      </c>
      <c r="C3107" s="8" t="s">
        <v>35867</v>
      </c>
      <c r="D3107" s="8" t="s">
        <v>34885</v>
      </c>
      <c r="E3107" s="8" t="s">
        <v>34992</v>
      </c>
    </row>
    <row r="3108" hidden="1">
      <c r="A3108" s="8" t="s">
        <v>34627</v>
      </c>
      <c r="B3108" s="8" t="s">
        <v>35868</v>
      </c>
      <c r="C3108" s="8" t="s">
        <v>35869</v>
      </c>
      <c r="D3108" s="8" t="s">
        <v>34885</v>
      </c>
      <c r="E3108" s="8" t="s">
        <v>34992</v>
      </c>
    </row>
    <row r="3109" hidden="1">
      <c r="A3109" s="8" t="s">
        <v>34627</v>
      </c>
      <c r="B3109" s="8" t="s">
        <v>35870</v>
      </c>
      <c r="C3109" s="8" t="s">
        <v>34888</v>
      </c>
      <c r="D3109" s="8" t="s">
        <v>34887</v>
      </c>
      <c r="E3109" s="8" t="s">
        <v>34992</v>
      </c>
    </row>
    <row r="3110" hidden="1">
      <c r="A3110" s="8" t="s">
        <v>34627</v>
      </c>
      <c r="B3110" s="8" t="s">
        <v>35871</v>
      </c>
      <c r="C3110" s="8" t="s">
        <v>35872</v>
      </c>
      <c r="D3110" s="8" t="s">
        <v>30031</v>
      </c>
      <c r="E3110" s="8" t="s">
        <v>34992</v>
      </c>
    </row>
    <row r="3111" hidden="1">
      <c r="A3111" s="8" t="s">
        <v>34627</v>
      </c>
      <c r="B3111" s="8" t="s">
        <v>35873</v>
      </c>
      <c r="C3111" s="8" t="s">
        <v>35874</v>
      </c>
      <c r="D3111" s="8" t="s">
        <v>30031</v>
      </c>
      <c r="E3111" s="8" t="s">
        <v>34992</v>
      </c>
    </row>
    <row r="3112" hidden="1">
      <c r="A3112" s="8" t="s">
        <v>34627</v>
      </c>
      <c r="B3112" s="8" t="s">
        <v>35875</v>
      </c>
      <c r="C3112" s="8" t="s">
        <v>35876</v>
      </c>
      <c r="D3112" s="8" t="s">
        <v>30031</v>
      </c>
      <c r="E3112" s="8" t="s">
        <v>34992</v>
      </c>
    </row>
    <row r="3113" hidden="1">
      <c r="A3113" s="8" t="s">
        <v>34627</v>
      </c>
      <c r="B3113" s="8" t="s">
        <v>35877</v>
      </c>
      <c r="C3113" s="8" t="s">
        <v>35878</v>
      </c>
      <c r="D3113" s="8" t="s">
        <v>30034</v>
      </c>
      <c r="E3113" s="8" t="s">
        <v>34992</v>
      </c>
    </row>
    <row r="3114" hidden="1">
      <c r="A3114" s="8" t="s">
        <v>34627</v>
      </c>
      <c r="B3114" s="8" t="s">
        <v>35879</v>
      </c>
      <c r="C3114" s="8" t="s">
        <v>34892</v>
      </c>
      <c r="D3114" s="8" t="s">
        <v>34891</v>
      </c>
      <c r="E3114" s="8" t="s">
        <v>34992</v>
      </c>
    </row>
    <row r="3115" hidden="1">
      <c r="A3115" s="8" t="s">
        <v>34627</v>
      </c>
      <c r="B3115" s="8" t="s">
        <v>35880</v>
      </c>
      <c r="C3115" s="8" t="s">
        <v>35881</v>
      </c>
      <c r="D3115" s="8" t="s">
        <v>30036</v>
      </c>
      <c r="E3115" s="8" t="s">
        <v>34992</v>
      </c>
    </row>
    <row r="3116" hidden="1">
      <c r="A3116" s="8" t="s">
        <v>34627</v>
      </c>
      <c r="B3116" s="8" t="s">
        <v>35882</v>
      </c>
      <c r="C3116" s="8" t="s">
        <v>35883</v>
      </c>
      <c r="D3116" s="8" t="s">
        <v>30039</v>
      </c>
      <c r="E3116" s="8" t="s">
        <v>34992</v>
      </c>
    </row>
    <row r="3117" hidden="1">
      <c r="A3117" s="8" t="s">
        <v>34627</v>
      </c>
      <c r="B3117" s="8" t="s">
        <v>35884</v>
      </c>
      <c r="C3117" s="8" t="s">
        <v>35885</v>
      </c>
      <c r="D3117" s="8" t="s">
        <v>30043</v>
      </c>
      <c r="E3117" s="8" t="s">
        <v>34992</v>
      </c>
    </row>
    <row r="3118" hidden="1">
      <c r="A3118" s="8" t="s">
        <v>34627</v>
      </c>
      <c r="B3118" s="8" t="s">
        <v>35886</v>
      </c>
      <c r="C3118" s="8" t="s">
        <v>35887</v>
      </c>
      <c r="D3118" s="8" t="s">
        <v>30043</v>
      </c>
      <c r="E3118" s="8" t="s">
        <v>34992</v>
      </c>
    </row>
    <row r="3119" hidden="1">
      <c r="A3119" s="8" t="s">
        <v>34627</v>
      </c>
      <c r="B3119" s="8" t="s">
        <v>35888</v>
      </c>
      <c r="C3119" s="8" t="s">
        <v>35889</v>
      </c>
      <c r="D3119" s="8" t="s">
        <v>34896</v>
      </c>
      <c r="E3119" s="8" t="s">
        <v>34992</v>
      </c>
    </row>
    <row r="3120" hidden="1">
      <c r="A3120" s="8" t="s">
        <v>34627</v>
      </c>
      <c r="B3120" s="8" t="s">
        <v>35890</v>
      </c>
      <c r="C3120" s="8" t="s">
        <v>35891</v>
      </c>
      <c r="D3120" s="8" t="s">
        <v>34896</v>
      </c>
      <c r="E3120" s="8" t="s">
        <v>34992</v>
      </c>
    </row>
    <row r="3121" hidden="1">
      <c r="A3121" s="8" t="s">
        <v>34627</v>
      </c>
      <c r="B3121" s="8" t="s">
        <v>35892</v>
      </c>
      <c r="C3121" s="8" t="s">
        <v>35893</v>
      </c>
      <c r="D3121" s="8" t="s">
        <v>34898</v>
      </c>
      <c r="E3121" s="8" t="s">
        <v>34992</v>
      </c>
    </row>
    <row r="3122" hidden="1">
      <c r="A3122" s="8" t="s">
        <v>34627</v>
      </c>
      <c r="B3122" s="8" t="s">
        <v>35894</v>
      </c>
      <c r="C3122" s="8" t="s">
        <v>35895</v>
      </c>
      <c r="D3122" s="8" t="s">
        <v>34898</v>
      </c>
      <c r="E3122" s="8" t="s">
        <v>34992</v>
      </c>
    </row>
    <row r="3123" hidden="1">
      <c r="A3123" s="8" t="s">
        <v>34627</v>
      </c>
      <c r="B3123" s="8" t="s">
        <v>35896</v>
      </c>
      <c r="C3123" s="8" t="s">
        <v>35897</v>
      </c>
      <c r="D3123" s="8" t="s">
        <v>34898</v>
      </c>
      <c r="E3123" s="8" t="s">
        <v>34992</v>
      </c>
    </row>
    <row r="3124" hidden="1">
      <c r="A3124" s="8" t="s">
        <v>34627</v>
      </c>
      <c r="B3124" s="8" t="s">
        <v>35898</v>
      </c>
      <c r="C3124" s="8" t="s">
        <v>35899</v>
      </c>
      <c r="D3124" s="8" t="s">
        <v>34898</v>
      </c>
      <c r="E3124" s="8" t="s">
        <v>34992</v>
      </c>
    </row>
    <row r="3125" hidden="1">
      <c r="A3125" s="8" t="s">
        <v>34627</v>
      </c>
      <c r="B3125" s="8" t="s">
        <v>35900</v>
      </c>
      <c r="C3125" s="8" t="s">
        <v>35901</v>
      </c>
      <c r="D3125" s="8" t="s">
        <v>34900</v>
      </c>
      <c r="E3125" s="8" t="s">
        <v>34992</v>
      </c>
    </row>
    <row r="3126" hidden="1">
      <c r="A3126" s="8" t="s">
        <v>34627</v>
      </c>
      <c r="B3126" s="8" t="s">
        <v>35902</v>
      </c>
      <c r="C3126" s="8" t="s">
        <v>35903</v>
      </c>
      <c r="D3126" s="8" t="s">
        <v>34900</v>
      </c>
      <c r="E3126" s="8" t="s">
        <v>34992</v>
      </c>
    </row>
    <row r="3127" hidden="1">
      <c r="A3127" s="8" t="s">
        <v>34627</v>
      </c>
      <c r="B3127" s="8" t="s">
        <v>35904</v>
      </c>
      <c r="C3127" s="8" t="s">
        <v>35905</v>
      </c>
      <c r="D3127" s="8" t="s">
        <v>34900</v>
      </c>
      <c r="E3127" s="8" t="s">
        <v>34992</v>
      </c>
    </row>
    <row r="3128" hidden="1">
      <c r="A3128" s="8" t="s">
        <v>34627</v>
      </c>
      <c r="B3128" s="8" t="s">
        <v>35906</v>
      </c>
      <c r="C3128" s="8" t="s">
        <v>35907</v>
      </c>
      <c r="D3128" s="8" t="s">
        <v>34900</v>
      </c>
      <c r="E3128" s="8" t="s">
        <v>34992</v>
      </c>
    </row>
    <row r="3129" hidden="1">
      <c r="A3129" s="8" t="s">
        <v>34627</v>
      </c>
      <c r="B3129" s="8" t="s">
        <v>35908</v>
      </c>
      <c r="C3129" s="8" t="s">
        <v>35909</v>
      </c>
      <c r="D3129" s="8" t="s">
        <v>34900</v>
      </c>
      <c r="E3129" s="8" t="s">
        <v>34992</v>
      </c>
    </row>
    <row r="3130" hidden="1">
      <c r="A3130" s="8" t="s">
        <v>34627</v>
      </c>
      <c r="B3130" s="8" t="s">
        <v>35910</v>
      </c>
      <c r="C3130" s="8" t="s">
        <v>35911</v>
      </c>
      <c r="D3130" s="8" t="s">
        <v>34900</v>
      </c>
      <c r="E3130" s="8" t="s">
        <v>34992</v>
      </c>
    </row>
    <row r="3131" hidden="1">
      <c r="A3131" s="8" t="s">
        <v>34627</v>
      </c>
      <c r="B3131" s="8" t="s">
        <v>35912</v>
      </c>
      <c r="C3131" s="8" t="s">
        <v>35913</v>
      </c>
      <c r="D3131" s="8" t="s">
        <v>34902</v>
      </c>
      <c r="E3131" s="8" t="s">
        <v>34992</v>
      </c>
    </row>
    <row r="3132" hidden="1">
      <c r="A3132" s="8" t="s">
        <v>34627</v>
      </c>
      <c r="B3132" s="8" t="s">
        <v>35914</v>
      </c>
      <c r="C3132" s="8" t="s">
        <v>35915</v>
      </c>
      <c r="D3132" s="8" t="s">
        <v>34902</v>
      </c>
      <c r="E3132" s="8" t="s">
        <v>34992</v>
      </c>
    </row>
    <row r="3133" hidden="1">
      <c r="A3133" s="8" t="s">
        <v>34627</v>
      </c>
      <c r="B3133" s="8" t="s">
        <v>35916</v>
      </c>
      <c r="C3133" s="8" t="s">
        <v>35917</v>
      </c>
      <c r="D3133" s="8" t="s">
        <v>34902</v>
      </c>
      <c r="E3133" s="8" t="s">
        <v>34992</v>
      </c>
    </row>
    <row r="3134" hidden="1">
      <c r="A3134" s="8" t="s">
        <v>34627</v>
      </c>
      <c r="B3134" s="8" t="s">
        <v>35918</v>
      </c>
      <c r="C3134" s="8" t="s">
        <v>35919</v>
      </c>
      <c r="D3134" s="8" t="s">
        <v>34902</v>
      </c>
      <c r="E3134" s="8" t="s">
        <v>34992</v>
      </c>
    </row>
    <row r="3135" hidden="1">
      <c r="A3135" s="8" t="s">
        <v>34627</v>
      </c>
      <c r="B3135" s="8" t="s">
        <v>35920</v>
      </c>
      <c r="C3135" s="8" t="s">
        <v>35921</v>
      </c>
      <c r="D3135" s="8" t="s">
        <v>34902</v>
      </c>
      <c r="E3135" s="8" t="s">
        <v>34992</v>
      </c>
    </row>
    <row r="3136" hidden="1">
      <c r="A3136" s="8" t="s">
        <v>34627</v>
      </c>
      <c r="B3136" s="8" t="s">
        <v>35922</v>
      </c>
      <c r="C3136" s="8" t="s">
        <v>35923</v>
      </c>
      <c r="D3136" s="8" t="s">
        <v>34902</v>
      </c>
      <c r="E3136" s="8" t="s">
        <v>34992</v>
      </c>
    </row>
    <row r="3137" hidden="1">
      <c r="A3137" s="8" t="s">
        <v>34627</v>
      </c>
      <c r="B3137" s="8" t="s">
        <v>35924</v>
      </c>
      <c r="C3137" s="8" t="s">
        <v>35925</v>
      </c>
      <c r="D3137" s="8" t="s">
        <v>34904</v>
      </c>
      <c r="E3137" s="8" t="s">
        <v>34992</v>
      </c>
    </row>
    <row r="3138" hidden="1">
      <c r="A3138" s="8" t="s">
        <v>34627</v>
      </c>
      <c r="B3138" s="8" t="s">
        <v>35926</v>
      </c>
      <c r="C3138" s="8" t="s">
        <v>35927</v>
      </c>
      <c r="D3138" s="8" t="s">
        <v>34904</v>
      </c>
      <c r="E3138" s="8" t="s">
        <v>34992</v>
      </c>
    </row>
    <row r="3139" hidden="1">
      <c r="A3139" s="8" t="s">
        <v>34627</v>
      </c>
      <c r="B3139" s="8" t="s">
        <v>35928</v>
      </c>
      <c r="C3139" s="8" t="s">
        <v>35929</v>
      </c>
      <c r="D3139" s="8" t="s">
        <v>34904</v>
      </c>
      <c r="E3139" s="8" t="s">
        <v>34992</v>
      </c>
    </row>
    <row r="3140" hidden="1">
      <c r="A3140" s="8" t="s">
        <v>34627</v>
      </c>
      <c r="B3140" s="8" t="s">
        <v>35930</v>
      </c>
      <c r="C3140" s="8" t="s">
        <v>35931</v>
      </c>
      <c r="D3140" s="8" t="s">
        <v>34904</v>
      </c>
      <c r="E3140" s="8" t="s">
        <v>34992</v>
      </c>
    </row>
    <row r="3141" hidden="1">
      <c r="A3141" s="8" t="s">
        <v>34627</v>
      </c>
      <c r="B3141" s="8" t="s">
        <v>35932</v>
      </c>
      <c r="C3141" s="8" t="s">
        <v>35933</v>
      </c>
      <c r="D3141" s="8" t="s">
        <v>34906</v>
      </c>
      <c r="E3141" s="8" t="s">
        <v>34992</v>
      </c>
    </row>
    <row r="3142" hidden="1">
      <c r="A3142" s="8" t="s">
        <v>34627</v>
      </c>
      <c r="B3142" s="8" t="s">
        <v>35934</v>
      </c>
      <c r="C3142" s="8" t="s">
        <v>35935</v>
      </c>
      <c r="D3142" s="8" t="s">
        <v>34906</v>
      </c>
      <c r="E3142" s="8" t="s">
        <v>34992</v>
      </c>
    </row>
    <row r="3143" hidden="1">
      <c r="A3143" s="8" t="s">
        <v>34627</v>
      </c>
      <c r="B3143" s="8" t="s">
        <v>35936</v>
      </c>
      <c r="C3143" s="8" t="s">
        <v>35937</v>
      </c>
      <c r="D3143" s="8" t="s">
        <v>34906</v>
      </c>
      <c r="E3143" s="8" t="s">
        <v>34992</v>
      </c>
    </row>
    <row r="3144" hidden="1">
      <c r="A3144" s="8" t="s">
        <v>34627</v>
      </c>
      <c r="B3144" s="8" t="s">
        <v>35938</v>
      </c>
      <c r="C3144" s="8" t="s">
        <v>35939</v>
      </c>
      <c r="D3144" s="8" t="s">
        <v>34906</v>
      </c>
      <c r="E3144" s="8" t="s">
        <v>34992</v>
      </c>
    </row>
    <row r="3145" hidden="1">
      <c r="A3145" s="8" t="s">
        <v>34627</v>
      </c>
      <c r="B3145" s="8" t="s">
        <v>35940</v>
      </c>
      <c r="C3145" s="8" t="s">
        <v>35941</v>
      </c>
      <c r="D3145" s="8" t="s">
        <v>34908</v>
      </c>
      <c r="E3145" s="8" t="s">
        <v>34992</v>
      </c>
    </row>
    <row r="3146" hidden="1">
      <c r="A3146" s="8" t="s">
        <v>34627</v>
      </c>
      <c r="B3146" s="8" t="s">
        <v>35942</v>
      </c>
      <c r="C3146" s="8" t="s">
        <v>35943</v>
      </c>
      <c r="D3146" s="8" t="s">
        <v>34908</v>
      </c>
      <c r="E3146" s="8" t="s">
        <v>34992</v>
      </c>
    </row>
    <row r="3147" hidden="1">
      <c r="A3147" s="8" t="s">
        <v>34627</v>
      </c>
      <c r="B3147" s="8" t="s">
        <v>35944</v>
      </c>
      <c r="C3147" s="8" t="s">
        <v>35945</v>
      </c>
      <c r="D3147" s="8" t="s">
        <v>34908</v>
      </c>
      <c r="E3147" s="8" t="s">
        <v>34992</v>
      </c>
    </row>
    <row r="3148" hidden="1">
      <c r="A3148" s="8" t="s">
        <v>34627</v>
      </c>
      <c r="B3148" s="8" t="s">
        <v>35946</v>
      </c>
      <c r="C3148" s="8" t="s">
        <v>35947</v>
      </c>
      <c r="D3148" s="8" t="s">
        <v>34908</v>
      </c>
      <c r="E3148" s="8" t="s">
        <v>34992</v>
      </c>
    </row>
    <row r="3149" hidden="1">
      <c r="A3149" s="8" t="s">
        <v>34627</v>
      </c>
      <c r="B3149" s="8" t="s">
        <v>35948</v>
      </c>
      <c r="C3149" s="8" t="s">
        <v>35949</v>
      </c>
      <c r="D3149" s="8" t="s">
        <v>34910</v>
      </c>
      <c r="E3149" s="8" t="s">
        <v>34992</v>
      </c>
    </row>
    <row r="3150" hidden="1">
      <c r="A3150" s="8" t="s">
        <v>34627</v>
      </c>
      <c r="B3150" s="8" t="s">
        <v>35950</v>
      </c>
      <c r="C3150" s="8" t="s">
        <v>35951</v>
      </c>
      <c r="D3150" s="8" t="s">
        <v>34910</v>
      </c>
      <c r="E3150" s="8" t="s">
        <v>34992</v>
      </c>
    </row>
    <row r="3151" hidden="1">
      <c r="A3151" s="8" t="s">
        <v>34627</v>
      </c>
      <c r="B3151" s="8" t="s">
        <v>35952</v>
      </c>
      <c r="C3151" s="8" t="s">
        <v>35953</v>
      </c>
      <c r="D3151" s="8" t="s">
        <v>34910</v>
      </c>
      <c r="E3151" s="8" t="s">
        <v>34992</v>
      </c>
    </row>
    <row r="3152" hidden="1">
      <c r="A3152" s="8" t="s">
        <v>34627</v>
      </c>
      <c r="B3152" s="8" t="s">
        <v>35954</v>
      </c>
      <c r="C3152" s="8" t="s">
        <v>35955</v>
      </c>
      <c r="D3152" s="8" t="s">
        <v>34910</v>
      </c>
      <c r="E3152" s="8" t="s">
        <v>34992</v>
      </c>
    </row>
    <row r="3153" hidden="1">
      <c r="A3153" s="8" t="s">
        <v>34627</v>
      </c>
      <c r="B3153" s="8" t="s">
        <v>35956</v>
      </c>
      <c r="C3153" s="8" t="s">
        <v>35957</v>
      </c>
      <c r="D3153" s="8" t="s">
        <v>34910</v>
      </c>
      <c r="E3153" s="8" t="s">
        <v>34992</v>
      </c>
    </row>
    <row r="3154" hidden="1">
      <c r="A3154" s="8" t="s">
        <v>34627</v>
      </c>
      <c r="B3154" s="8" t="s">
        <v>35958</v>
      </c>
      <c r="C3154" s="8" t="s">
        <v>35959</v>
      </c>
      <c r="D3154" s="8" t="s">
        <v>34912</v>
      </c>
      <c r="E3154" s="8" t="s">
        <v>34992</v>
      </c>
    </row>
    <row r="3155" hidden="1">
      <c r="A3155" s="8" t="s">
        <v>34627</v>
      </c>
      <c r="B3155" s="8" t="s">
        <v>35960</v>
      </c>
      <c r="C3155" s="8" t="s">
        <v>35961</v>
      </c>
      <c r="D3155" s="8" t="s">
        <v>34912</v>
      </c>
      <c r="E3155" s="8" t="s">
        <v>34992</v>
      </c>
    </row>
    <row r="3156" hidden="1">
      <c r="A3156" s="8" t="s">
        <v>34627</v>
      </c>
      <c r="B3156" s="8" t="s">
        <v>35962</v>
      </c>
      <c r="C3156" s="8" t="s">
        <v>35963</v>
      </c>
      <c r="D3156" s="8" t="s">
        <v>34912</v>
      </c>
      <c r="E3156" s="8" t="s">
        <v>34992</v>
      </c>
    </row>
    <row r="3157" hidden="1">
      <c r="A3157" s="8" t="s">
        <v>34627</v>
      </c>
      <c r="B3157" s="8" t="s">
        <v>35964</v>
      </c>
      <c r="C3157" s="8" t="s">
        <v>35965</v>
      </c>
      <c r="D3157" s="8" t="s">
        <v>34912</v>
      </c>
      <c r="E3157" s="8" t="s">
        <v>34992</v>
      </c>
    </row>
    <row r="3158" hidden="1">
      <c r="A3158" s="8" t="s">
        <v>34627</v>
      </c>
      <c r="B3158" s="8" t="s">
        <v>35966</v>
      </c>
      <c r="C3158" s="8" t="s">
        <v>35967</v>
      </c>
      <c r="D3158" s="8" t="s">
        <v>34914</v>
      </c>
      <c r="E3158" s="8" t="s">
        <v>34992</v>
      </c>
    </row>
    <row r="3159" hidden="1">
      <c r="A3159" s="8" t="s">
        <v>34627</v>
      </c>
      <c r="B3159" s="8" t="s">
        <v>35968</v>
      </c>
      <c r="C3159" s="8" t="s">
        <v>35969</v>
      </c>
      <c r="D3159" s="8" t="s">
        <v>34914</v>
      </c>
      <c r="E3159" s="8" t="s">
        <v>34992</v>
      </c>
    </row>
    <row r="3160" hidden="1">
      <c r="A3160" s="8" t="s">
        <v>34627</v>
      </c>
      <c r="B3160" s="8" t="s">
        <v>35970</v>
      </c>
      <c r="C3160" s="8" t="s">
        <v>35971</v>
      </c>
      <c r="D3160" s="8" t="s">
        <v>34914</v>
      </c>
      <c r="E3160" s="8" t="s">
        <v>34992</v>
      </c>
    </row>
    <row r="3161" hidden="1">
      <c r="A3161" s="8" t="s">
        <v>34627</v>
      </c>
      <c r="B3161" s="8" t="s">
        <v>35972</v>
      </c>
      <c r="C3161" s="8" t="s">
        <v>35973</v>
      </c>
      <c r="D3161" s="8" t="s">
        <v>34914</v>
      </c>
      <c r="E3161" s="8" t="s">
        <v>34992</v>
      </c>
    </row>
    <row r="3162" hidden="1">
      <c r="A3162" s="8" t="s">
        <v>34627</v>
      </c>
      <c r="B3162" s="8" t="s">
        <v>35974</v>
      </c>
      <c r="C3162" s="8" t="s">
        <v>35975</v>
      </c>
      <c r="D3162" s="8" t="s">
        <v>34914</v>
      </c>
      <c r="E3162" s="8" t="s">
        <v>34992</v>
      </c>
    </row>
    <row r="3163" hidden="1">
      <c r="A3163" s="8" t="s">
        <v>34627</v>
      </c>
      <c r="B3163" s="8" t="s">
        <v>35976</v>
      </c>
      <c r="C3163" s="8" t="s">
        <v>34917</v>
      </c>
      <c r="D3163" s="8" t="s">
        <v>34916</v>
      </c>
      <c r="E3163" s="8" t="s">
        <v>34992</v>
      </c>
    </row>
    <row r="3164" hidden="1">
      <c r="A3164" s="8" t="s">
        <v>34627</v>
      </c>
      <c r="B3164" s="8" t="s">
        <v>35977</v>
      </c>
      <c r="C3164" s="8" t="s">
        <v>34918</v>
      </c>
      <c r="D3164" s="8" t="s">
        <v>30045</v>
      </c>
      <c r="E3164" s="8" t="s">
        <v>34992</v>
      </c>
    </row>
    <row r="3165" hidden="1">
      <c r="A3165" s="8" t="s">
        <v>34627</v>
      </c>
      <c r="B3165" s="8" t="s">
        <v>35978</v>
      </c>
      <c r="C3165" s="8" t="s">
        <v>35979</v>
      </c>
      <c r="D3165" s="8" t="s">
        <v>30048</v>
      </c>
      <c r="E3165" s="8" t="s">
        <v>34992</v>
      </c>
    </row>
    <row r="3166" hidden="1">
      <c r="A3166" s="8" t="s">
        <v>34627</v>
      </c>
      <c r="B3166" s="8" t="s">
        <v>35980</v>
      </c>
      <c r="C3166" s="8" t="s">
        <v>35981</v>
      </c>
      <c r="D3166" s="8" t="s">
        <v>30050</v>
      </c>
      <c r="E3166" s="8" t="s">
        <v>34992</v>
      </c>
    </row>
    <row r="3167" hidden="1">
      <c r="A3167" s="8" t="s">
        <v>34627</v>
      </c>
      <c r="B3167" s="8" t="s">
        <v>35982</v>
      </c>
      <c r="C3167" s="8" t="s">
        <v>35983</v>
      </c>
      <c r="D3167" s="8" t="s">
        <v>30050</v>
      </c>
      <c r="E3167" s="8" t="s">
        <v>34992</v>
      </c>
    </row>
    <row r="3168" hidden="1">
      <c r="A3168" s="8" t="s">
        <v>34627</v>
      </c>
      <c r="B3168" s="8" t="s">
        <v>35984</v>
      </c>
      <c r="C3168" s="8" t="s">
        <v>35985</v>
      </c>
      <c r="D3168" s="8" t="s">
        <v>30050</v>
      </c>
      <c r="E3168" s="8" t="s">
        <v>34992</v>
      </c>
    </row>
    <row r="3169" hidden="1">
      <c r="A3169" s="8" t="s">
        <v>34627</v>
      </c>
      <c r="B3169" s="8" t="s">
        <v>35986</v>
      </c>
      <c r="C3169" s="8" t="s">
        <v>35987</v>
      </c>
      <c r="D3169" s="8" t="s">
        <v>30050</v>
      </c>
      <c r="E3169" s="8" t="s">
        <v>34992</v>
      </c>
    </row>
    <row r="3170" hidden="1">
      <c r="A3170" s="8" t="s">
        <v>34627</v>
      </c>
      <c r="B3170" s="8" t="s">
        <v>35988</v>
      </c>
      <c r="C3170" s="8" t="s">
        <v>35989</v>
      </c>
      <c r="D3170" s="8" t="s">
        <v>30050</v>
      </c>
      <c r="E3170" s="8" t="s">
        <v>34992</v>
      </c>
    </row>
    <row r="3171" hidden="1">
      <c r="A3171" s="8" t="s">
        <v>34627</v>
      </c>
      <c r="B3171" s="8" t="s">
        <v>35990</v>
      </c>
      <c r="C3171" s="8" t="s">
        <v>35991</v>
      </c>
      <c r="D3171" s="8" t="s">
        <v>30052</v>
      </c>
      <c r="E3171" s="8" t="s">
        <v>34992</v>
      </c>
    </row>
    <row r="3172" hidden="1">
      <c r="A3172" s="8" t="s">
        <v>34627</v>
      </c>
      <c r="B3172" s="8" t="s">
        <v>35992</v>
      </c>
      <c r="C3172" s="8" t="s">
        <v>35993</v>
      </c>
      <c r="D3172" s="8" t="s">
        <v>34922</v>
      </c>
      <c r="E3172" s="8" t="s">
        <v>34992</v>
      </c>
    </row>
    <row r="3173" hidden="1">
      <c r="A3173" s="8" t="s">
        <v>34627</v>
      </c>
      <c r="B3173" s="8" t="s">
        <v>35994</v>
      </c>
      <c r="C3173" s="8" t="s">
        <v>35995</v>
      </c>
      <c r="D3173" s="8" t="s">
        <v>34924</v>
      </c>
      <c r="E3173" s="8" t="s">
        <v>34992</v>
      </c>
    </row>
    <row r="3174" hidden="1">
      <c r="A3174" s="8" t="s">
        <v>34627</v>
      </c>
      <c r="B3174" s="8" t="s">
        <v>35996</v>
      </c>
      <c r="C3174" s="8" t="s">
        <v>35997</v>
      </c>
      <c r="D3174" s="8" t="s">
        <v>34926</v>
      </c>
      <c r="E3174" s="8" t="s">
        <v>34992</v>
      </c>
    </row>
    <row r="3175" hidden="1">
      <c r="A3175" s="8" t="s">
        <v>34627</v>
      </c>
      <c r="B3175" s="8" t="s">
        <v>35998</v>
      </c>
      <c r="C3175" s="8" t="s">
        <v>35999</v>
      </c>
      <c r="D3175" s="8" t="s">
        <v>34926</v>
      </c>
      <c r="E3175" s="8" t="s">
        <v>34992</v>
      </c>
    </row>
    <row r="3176" hidden="1">
      <c r="A3176" s="8" t="s">
        <v>34627</v>
      </c>
      <c r="B3176" s="8" t="s">
        <v>36000</v>
      </c>
      <c r="C3176" s="8" t="s">
        <v>34929</v>
      </c>
      <c r="D3176" s="8" t="s">
        <v>34928</v>
      </c>
      <c r="E3176" s="8" t="s">
        <v>34992</v>
      </c>
    </row>
    <row r="3177" hidden="1">
      <c r="A3177" s="8" t="s">
        <v>34627</v>
      </c>
      <c r="B3177" s="8" t="s">
        <v>36001</v>
      </c>
      <c r="C3177" s="8" t="s">
        <v>36002</v>
      </c>
      <c r="D3177" s="8" t="s">
        <v>30054</v>
      </c>
      <c r="E3177" s="8" t="s">
        <v>34992</v>
      </c>
    </row>
    <row r="3178" hidden="1">
      <c r="A3178" s="8" t="s">
        <v>34627</v>
      </c>
      <c r="B3178" s="8" t="s">
        <v>36003</v>
      </c>
      <c r="C3178" s="8" t="s">
        <v>36004</v>
      </c>
      <c r="D3178" s="8" t="s">
        <v>30054</v>
      </c>
      <c r="E3178" s="8" t="s">
        <v>34992</v>
      </c>
    </row>
    <row r="3179" hidden="1">
      <c r="A3179" s="8" t="s">
        <v>34627</v>
      </c>
      <c r="B3179" s="8" t="s">
        <v>36005</v>
      </c>
      <c r="C3179" s="8" t="s">
        <v>36006</v>
      </c>
      <c r="D3179" s="8" t="s">
        <v>30054</v>
      </c>
      <c r="E3179" s="8" t="s">
        <v>34992</v>
      </c>
    </row>
    <row r="3180" hidden="1">
      <c r="A3180" s="8" t="s">
        <v>34627</v>
      </c>
      <c r="B3180" s="8" t="s">
        <v>36007</v>
      </c>
      <c r="C3180" s="8" t="s">
        <v>36008</v>
      </c>
      <c r="D3180" s="8" t="s">
        <v>30057</v>
      </c>
      <c r="E3180" s="8" t="s">
        <v>34992</v>
      </c>
    </row>
    <row r="3181" hidden="1">
      <c r="A3181" s="8" t="s">
        <v>34627</v>
      </c>
      <c r="B3181" s="8" t="s">
        <v>36009</v>
      </c>
      <c r="C3181" s="8" t="s">
        <v>36010</v>
      </c>
      <c r="D3181" s="8" t="s">
        <v>30057</v>
      </c>
      <c r="E3181" s="8" t="s">
        <v>34992</v>
      </c>
    </row>
    <row r="3182" hidden="1">
      <c r="A3182" s="8" t="s">
        <v>34627</v>
      </c>
      <c r="B3182" s="8" t="s">
        <v>36011</v>
      </c>
      <c r="C3182" s="8" t="s">
        <v>36012</v>
      </c>
      <c r="D3182" s="8" t="s">
        <v>30057</v>
      </c>
      <c r="E3182" s="8" t="s">
        <v>34992</v>
      </c>
    </row>
    <row r="3183" hidden="1">
      <c r="A3183" s="8" t="s">
        <v>34627</v>
      </c>
      <c r="B3183" s="8" t="s">
        <v>36013</v>
      </c>
      <c r="C3183" s="8" t="s">
        <v>36014</v>
      </c>
      <c r="D3183" s="8" t="s">
        <v>30057</v>
      </c>
      <c r="E3183" s="8" t="s">
        <v>34992</v>
      </c>
    </row>
    <row r="3184" hidden="1">
      <c r="A3184" s="8" t="s">
        <v>34627</v>
      </c>
      <c r="B3184" s="8" t="s">
        <v>36015</v>
      </c>
      <c r="C3184" s="8" t="s">
        <v>36016</v>
      </c>
      <c r="D3184" s="8" t="s">
        <v>30057</v>
      </c>
      <c r="E3184" s="8" t="s">
        <v>34992</v>
      </c>
    </row>
    <row r="3185" hidden="1">
      <c r="A3185" s="8" t="s">
        <v>34627</v>
      </c>
      <c r="B3185" s="8" t="s">
        <v>36017</v>
      </c>
      <c r="C3185" s="8" t="s">
        <v>36018</v>
      </c>
      <c r="D3185" s="8" t="s">
        <v>30057</v>
      </c>
      <c r="E3185" s="8" t="s">
        <v>34992</v>
      </c>
    </row>
    <row r="3186" hidden="1">
      <c r="A3186" s="8" t="s">
        <v>34627</v>
      </c>
      <c r="B3186" s="8" t="s">
        <v>36019</v>
      </c>
      <c r="C3186" s="8" t="s">
        <v>36020</v>
      </c>
      <c r="D3186" s="8" t="s">
        <v>30057</v>
      </c>
      <c r="E3186" s="8" t="s">
        <v>34992</v>
      </c>
    </row>
    <row r="3187" hidden="1">
      <c r="A3187" s="8" t="s">
        <v>34627</v>
      </c>
      <c r="B3187" s="8" t="s">
        <v>36021</v>
      </c>
      <c r="C3187" s="8" t="s">
        <v>36022</v>
      </c>
      <c r="D3187" s="8" t="s">
        <v>30057</v>
      </c>
      <c r="E3187" s="8" t="s">
        <v>34992</v>
      </c>
    </row>
    <row r="3188" hidden="1">
      <c r="A3188" s="8" t="s">
        <v>34627</v>
      </c>
      <c r="B3188" s="8" t="s">
        <v>36023</v>
      </c>
      <c r="C3188" s="8" t="s">
        <v>36024</v>
      </c>
      <c r="D3188" s="8" t="s">
        <v>30059</v>
      </c>
      <c r="E3188" s="8" t="s">
        <v>34992</v>
      </c>
    </row>
    <row r="3189" hidden="1">
      <c r="A3189" s="8" t="s">
        <v>34627</v>
      </c>
      <c r="B3189" s="8" t="s">
        <v>36025</v>
      </c>
      <c r="C3189" s="8" t="s">
        <v>36026</v>
      </c>
      <c r="D3189" s="8" t="s">
        <v>30059</v>
      </c>
      <c r="E3189" s="8" t="s">
        <v>34992</v>
      </c>
    </row>
    <row r="3190" hidden="1">
      <c r="A3190" s="8" t="s">
        <v>34627</v>
      </c>
      <c r="B3190" s="8" t="s">
        <v>36027</v>
      </c>
      <c r="C3190" s="8" t="s">
        <v>36028</v>
      </c>
      <c r="D3190" s="8" t="s">
        <v>34933</v>
      </c>
      <c r="E3190" s="8" t="s">
        <v>34992</v>
      </c>
    </row>
    <row r="3191" hidden="1">
      <c r="A3191" s="8" t="s">
        <v>34627</v>
      </c>
      <c r="B3191" s="8" t="s">
        <v>36029</v>
      </c>
      <c r="C3191" s="8" t="s">
        <v>36030</v>
      </c>
      <c r="D3191" s="8" t="s">
        <v>34933</v>
      </c>
      <c r="E3191" s="8" t="s">
        <v>34992</v>
      </c>
    </row>
    <row r="3192" hidden="1">
      <c r="A3192" s="8" t="s">
        <v>34627</v>
      </c>
      <c r="B3192" s="8" t="s">
        <v>36031</v>
      </c>
      <c r="C3192" s="8" t="s">
        <v>36032</v>
      </c>
      <c r="D3192" s="8" t="s">
        <v>30061</v>
      </c>
      <c r="E3192" s="8" t="s">
        <v>34992</v>
      </c>
    </row>
    <row r="3193" hidden="1">
      <c r="A3193" s="8" t="s">
        <v>34627</v>
      </c>
      <c r="B3193" s="8" t="s">
        <v>36033</v>
      </c>
      <c r="C3193" s="8" t="s">
        <v>36034</v>
      </c>
      <c r="D3193" s="8" t="s">
        <v>34936</v>
      </c>
      <c r="E3193" s="8" t="s">
        <v>34992</v>
      </c>
    </row>
    <row r="3194" hidden="1">
      <c r="A3194" s="8" t="s">
        <v>34627</v>
      </c>
      <c r="B3194" s="8" t="s">
        <v>36035</v>
      </c>
      <c r="C3194" s="8" t="s">
        <v>36036</v>
      </c>
      <c r="D3194" s="8" t="s">
        <v>34936</v>
      </c>
      <c r="E3194" s="8" t="s">
        <v>34992</v>
      </c>
    </row>
    <row r="3195" hidden="1">
      <c r="A3195" s="8" t="s">
        <v>34627</v>
      </c>
      <c r="B3195" s="8" t="s">
        <v>36037</v>
      </c>
      <c r="C3195" s="8" t="s">
        <v>36038</v>
      </c>
      <c r="D3195" s="8" t="s">
        <v>34936</v>
      </c>
      <c r="E3195" s="8" t="s">
        <v>34992</v>
      </c>
    </row>
    <row r="3196" hidden="1">
      <c r="A3196" s="8" t="s">
        <v>34627</v>
      </c>
      <c r="B3196" s="8" t="s">
        <v>36039</v>
      </c>
      <c r="C3196" s="8" t="s">
        <v>36040</v>
      </c>
      <c r="D3196" s="8" t="s">
        <v>30073</v>
      </c>
      <c r="E3196" s="8" t="s">
        <v>34992</v>
      </c>
    </row>
    <row r="3197" hidden="1">
      <c r="A3197" s="8" t="s">
        <v>34627</v>
      </c>
      <c r="B3197" s="8" t="s">
        <v>36041</v>
      </c>
      <c r="C3197" s="8" t="s">
        <v>36042</v>
      </c>
      <c r="D3197" s="8" t="s">
        <v>30073</v>
      </c>
      <c r="E3197" s="8" t="s">
        <v>34992</v>
      </c>
    </row>
    <row r="3198" hidden="1">
      <c r="A3198" s="8" t="s">
        <v>34627</v>
      </c>
      <c r="B3198" s="8" t="s">
        <v>36043</v>
      </c>
      <c r="C3198" s="8" t="s">
        <v>36044</v>
      </c>
      <c r="D3198" s="8" t="s">
        <v>30073</v>
      </c>
      <c r="E3198" s="8" t="s">
        <v>34992</v>
      </c>
    </row>
    <row r="3199" hidden="1">
      <c r="A3199" s="8" t="s">
        <v>34627</v>
      </c>
      <c r="B3199" s="8" t="s">
        <v>36045</v>
      </c>
      <c r="C3199" s="8" t="s">
        <v>36046</v>
      </c>
      <c r="D3199" s="8" t="s">
        <v>30073</v>
      </c>
      <c r="E3199" s="8" t="s">
        <v>34992</v>
      </c>
    </row>
    <row r="3200" hidden="1">
      <c r="A3200" s="8" t="s">
        <v>34627</v>
      </c>
      <c r="B3200" s="8" t="s">
        <v>36047</v>
      </c>
      <c r="C3200" s="8" t="s">
        <v>36048</v>
      </c>
      <c r="D3200" s="8" t="s">
        <v>30073</v>
      </c>
      <c r="E3200" s="8" t="s">
        <v>34992</v>
      </c>
    </row>
    <row r="3201" hidden="1">
      <c r="A3201" s="8" t="s">
        <v>34627</v>
      </c>
      <c r="B3201" s="8" t="s">
        <v>36049</v>
      </c>
      <c r="C3201" s="8" t="s">
        <v>36050</v>
      </c>
      <c r="D3201" s="8" t="s">
        <v>30073</v>
      </c>
      <c r="E3201" s="8" t="s">
        <v>34992</v>
      </c>
    </row>
    <row r="3202" hidden="1">
      <c r="A3202" s="8" t="s">
        <v>34627</v>
      </c>
      <c r="B3202" s="8" t="s">
        <v>36051</v>
      </c>
      <c r="C3202" s="8" t="s">
        <v>36052</v>
      </c>
      <c r="D3202" s="8" t="s">
        <v>30073</v>
      </c>
      <c r="E3202" s="8" t="s">
        <v>34992</v>
      </c>
    </row>
    <row r="3203" hidden="1">
      <c r="A3203" s="8" t="s">
        <v>34627</v>
      </c>
      <c r="B3203" s="8" t="s">
        <v>36053</v>
      </c>
      <c r="C3203" s="8" t="s">
        <v>36054</v>
      </c>
      <c r="D3203" s="8" t="s">
        <v>30073</v>
      </c>
      <c r="E3203" s="8" t="s">
        <v>34992</v>
      </c>
    </row>
    <row r="3204" hidden="1">
      <c r="A3204" s="8" t="s">
        <v>34627</v>
      </c>
      <c r="B3204" s="8" t="s">
        <v>36055</v>
      </c>
      <c r="C3204" s="8" t="s">
        <v>36056</v>
      </c>
      <c r="D3204" s="8" t="s">
        <v>30073</v>
      </c>
      <c r="E3204" s="8" t="s">
        <v>34992</v>
      </c>
    </row>
    <row r="3205" hidden="1">
      <c r="A3205" s="8" t="s">
        <v>34627</v>
      </c>
      <c r="B3205" s="8" t="s">
        <v>36057</v>
      </c>
      <c r="C3205" s="8" t="s">
        <v>34939</v>
      </c>
      <c r="D3205" s="8" t="s">
        <v>30076</v>
      </c>
      <c r="E3205" s="8" t="s">
        <v>34992</v>
      </c>
    </row>
    <row r="3206" hidden="1">
      <c r="A3206" s="8" t="s">
        <v>34627</v>
      </c>
      <c r="B3206" s="8" t="s">
        <v>36058</v>
      </c>
      <c r="C3206" s="8" t="s">
        <v>36059</v>
      </c>
      <c r="D3206" s="8" t="s">
        <v>30078</v>
      </c>
      <c r="E3206" s="8" t="s">
        <v>34992</v>
      </c>
    </row>
    <row r="3207" hidden="1">
      <c r="A3207" s="8" t="s">
        <v>34627</v>
      </c>
      <c r="B3207" s="8" t="s">
        <v>36060</v>
      </c>
      <c r="C3207" s="8" t="s">
        <v>36061</v>
      </c>
      <c r="D3207" s="8" t="s">
        <v>34941</v>
      </c>
      <c r="E3207" s="8" t="s">
        <v>34992</v>
      </c>
    </row>
    <row r="3208" hidden="1">
      <c r="A3208" s="8" t="s">
        <v>34627</v>
      </c>
      <c r="B3208" s="8" t="s">
        <v>36062</v>
      </c>
      <c r="C3208" s="8" t="s">
        <v>34944</v>
      </c>
      <c r="D3208" s="8" t="s">
        <v>34943</v>
      </c>
      <c r="E3208" s="8" t="s">
        <v>34992</v>
      </c>
    </row>
    <row r="3209" hidden="1">
      <c r="A3209" s="8" t="s">
        <v>34627</v>
      </c>
      <c r="B3209" s="8" t="s">
        <v>36063</v>
      </c>
      <c r="C3209" s="8" t="s">
        <v>36064</v>
      </c>
      <c r="D3209" s="8" t="s">
        <v>34943</v>
      </c>
      <c r="E3209" s="8" t="s">
        <v>34992</v>
      </c>
    </row>
    <row r="3210" hidden="1">
      <c r="A3210" s="8" t="s">
        <v>34627</v>
      </c>
      <c r="B3210" s="8" t="s">
        <v>36065</v>
      </c>
      <c r="C3210" s="8" t="s">
        <v>36066</v>
      </c>
      <c r="D3210" s="8" t="s">
        <v>30080</v>
      </c>
      <c r="E3210" s="8" t="s">
        <v>34992</v>
      </c>
    </row>
    <row r="3211" hidden="1">
      <c r="A3211" s="8" t="s">
        <v>34627</v>
      </c>
      <c r="B3211" s="8" t="s">
        <v>36067</v>
      </c>
      <c r="C3211" s="8" t="s">
        <v>36068</v>
      </c>
      <c r="D3211" s="8" t="s">
        <v>30080</v>
      </c>
      <c r="E3211" s="8" t="s">
        <v>34992</v>
      </c>
    </row>
    <row r="3212" hidden="1">
      <c r="A3212" s="8" t="s">
        <v>34627</v>
      </c>
      <c r="B3212" s="8" t="s">
        <v>36069</v>
      </c>
      <c r="C3212" s="8" t="s">
        <v>36070</v>
      </c>
      <c r="D3212" s="8" t="s">
        <v>30080</v>
      </c>
      <c r="E3212" s="8" t="s">
        <v>34992</v>
      </c>
    </row>
    <row r="3213" hidden="1">
      <c r="A3213" s="8" t="s">
        <v>34627</v>
      </c>
      <c r="B3213" s="8" t="s">
        <v>36071</v>
      </c>
      <c r="C3213" s="8" t="s">
        <v>36072</v>
      </c>
      <c r="D3213" s="8" t="s">
        <v>30080</v>
      </c>
      <c r="E3213" s="8" t="s">
        <v>34992</v>
      </c>
    </row>
    <row r="3214" hidden="1">
      <c r="A3214" s="8" t="s">
        <v>34627</v>
      </c>
      <c r="B3214" s="8" t="s">
        <v>36073</v>
      </c>
      <c r="C3214" s="8" t="s">
        <v>36074</v>
      </c>
      <c r="D3214" s="8" t="s">
        <v>30083</v>
      </c>
      <c r="E3214" s="8" t="s">
        <v>34992</v>
      </c>
    </row>
    <row r="3215" hidden="1">
      <c r="A3215" s="8" t="s">
        <v>34627</v>
      </c>
      <c r="B3215" s="8" t="s">
        <v>36075</v>
      </c>
      <c r="C3215" s="8" t="s">
        <v>36076</v>
      </c>
      <c r="D3215" s="8" t="s">
        <v>30085</v>
      </c>
      <c r="E3215" s="8" t="s">
        <v>34992</v>
      </c>
    </row>
    <row r="3216" hidden="1">
      <c r="A3216" s="8" t="s">
        <v>34627</v>
      </c>
      <c r="B3216" s="8" t="s">
        <v>36077</v>
      </c>
      <c r="C3216" s="8" t="s">
        <v>36078</v>
      </c>
      <c r="D3216" s="8" t="s">
        <v>30085</v>
      </c>
      <c r="E3216" s="8" t="s">
        <v>34992</v>
      </c>
    </row>
    <row r="3217" hidden="1">
      <c r="A3217" s="8" t="s">
        <v>34627</v>
      </c>
      <c r="B3217" s="8" t="s">
        <v>36079</v>
      </c>
      <c r="C3217" s="8" t="s">
        <v>36080</v>
      </c>
      <c r="D3217" s="8" t="s">
        <v>30085</v>
      </c>
      <c r="E3217" s="8" t="s">
        <v>34992</v>
      </c>
    </row>
    <row r="3218" hidden="1">
      <c r="A3218" s="8" t="s">
        <v>34627</v>
      </c>
      <c r="B3218" s="8" t="s">
        <v>36081</v>
      </c>
      <c r="C3218" s="8" t="s">
        <v>36082</v>
      </c>
      <c r="D3218" s="8" t="s">
        <v>34948</v>
      </c>
      <c r="E3218" s="8" t="s">
        <v>34992</v>
      </c>
    </row>
    <row r="3219" hidden="1">
      <c r="A3219" s="8" t="s">
        <v>34627</v>
      </c>
      <c r="B3219" s="8" t="s">
        <v>36083</v>
      </c>
      <c r="C3219" s="8" t="s">
        <v>34951</v>
      </c>
      <c r="D3219" s="8" t="s">
        <v>34950</v>
      </c>
      <c r="E3219" s="8" t="s">
        <v>34992</v>
      </c>
    </row>
    <row r="3220" hidden="1">
      <c r="A3220" s="8" t="s">
        <v>34627</v>
      </c>
      <c r="B3220" s="8" t="s">
        <v>36084</v>
      </c>
      <c r="C3220" s="8" t="s">
        <v>36085</v>
      </c>
      <c r="D3220" s="8" t="s">
        <v>34952</v>
      </c>
      <c r="E3220" s="8" t="s">
        <v>34992</v>
      </c>
    </row>
    <row r="3221" hidden="1">
      <c r="A3221" s="8" t="s">
        <v>34627</v>
      </c>
      <c r="B3221" s="8" t="s">
        <v>36086</v>
      </c>
      <c r="C3221" s="8" t="s">
        <v>36087</v>
      </c>
      <c r="D3221" s="8" t="s">
        <v>34954</v>
      </c>
      <c r="E3221" s="8" t="s">
        <v>34992</v>
      </c>
    </row>
    <row r="3222" hidden="1">
      <c r="A3222" s="8" t="s">
        <v>34627</v>
      </c>
      <c r="B3222" s="8" t="s">
        <v>36088</v>
      </c>
      <c r="C3222" s="8" t="s">
        <v>36089</v>
      </c>
      <c r="D3222" s="8" t="s">
        <v>34956</v>
      </c>
      <c r="E3222" s="8" t="s">
        <v>34992</v>
      </c>
    </row>
    <row r="3223" hidden="1">
      <c r="A3223" s="8" t="s">
        <v>34627</v>
      </c>
      <c r="B3223" s="8" t="s">
        <v>36090</v>
      </c>
      <c r="C3223" s="8" t="s">
        <v>36091</v>
      </c>
      <c r="D3223" s="8" t="s">
        <v>34956</v>
      </c>
      <c r="E3223" s="8" t="s">
        <v>34992</v>
      </c>
    </row>
    <row r="3224" hidden="1">
      <c r="A3224" s="8" t="s">
        <v>34627</v>
      </c>
      <c r="B3224" s="8" t="s">
        <v>36092</v>
      </c>
      <c r="C3224" s="8" t="s">
        <v>34959</v>
      </c>
      <c r="D3224" s="8" t="s">
        <v>34958</v>
      </c>
      <c r="E3224" s="8" t="s">
        <v>34992</v>
      </c>
    </row>
    <row r="3225" hidden="1">
      <c r="A3225" s="8" t="s">
        <v>34627</v>
      </c>
      <c r="B3225" s="8" t="s">
        <v>36093</v>
      </c>
      <c r="C3225" s="8" t="s">
        <v>36094</v>
      </c>
      <c r="D3225" s="8" t="s">
        <v>30089</v>
      </c>
      <c r="E3225" s="8" t="s">
        <v>34992</v>
      </c>
    </row>
    <row r="3226" hidden="1">
      <c r="A3226" s="8" t="s">
        <v>34627</v>
      </c>
      <c r="B3226" s="8" t="s">
        <v>36095</v>
      </c>
      <c r="C3226" s="8" t="s">
        <v>36096</v>
      </c>
      <c r="D3226" s="8" t="s">
        <v>30089</v>
      </c>
      <c r="E3226" s="8" t="s">
        <v>34992</v>
      </c>
    </row>
    <row r="3227" hidden="1">
      <c r="A3227" s="8" t="s">
        <v>34627</v>
      </c>
      <c r="B3227" s="8" t="s">
        <v>36097</v>
      </c>
      <c r="C3227" s="8" t="s">
        <v>36098</v>
      </c>
      <c r="D3227" s="8" t="s">
        <v>30089</v>
      </c>
      <c r="E3227" s="8" t="s">
        <v>34992</v>
      </c>
    </row>
    <row r="3228" hidden="1">
      <c r="A3228" s="8" t="s">
        <v>34627</v>
      </c>
      <c r="B3228" s="8" t="s">
        <v>36099</v>
      </c>
      <c r="C3228" s="8" t="s">
        <v>36100</v>
      </c>
      <c r="D3228" s="8" t="s">
        <v>30089</v>
      </c>
      <c r="E3228" s="8" t="s">
        <v>34992</v>
      </c>
    </row>
    <row r="3229" hidden="1">
      <c r="A3229" s="8" t="s">
        <v>34627</v>
      </c>
      <c r="B3229" s="8" t="s">
        <v>36101</v>
      </c>
      <c r="C3229" s="8" t="s">
        <v>36102</v>
      </c>
      <c r="D3229" s="8" t="s">
        <v>30089</v>
      </c>
      <c r="E3229" s="8" t="s">
        <v>34992</v>
      </c>
    </row>
    <row r="3230" hidden="1">
      <c r="A3230" s="8" t="s">
        <v>34627</v>
      </c>
      <c r="B3230" s="8" t="s">
        <v>36103</v>
      </c>
      <c r="C3230" s="8" t="s">
        <v>36104</v>
      </c>
      <c r="D3230" s="8" t="s">
        <v>30089</v>
      </c>
      <c r="E3230" s="8" t="s">
        <v>34992</v>
      </c>
    </row>
    <row r="3231" hidden="1">
      <c r="A3231" s="8" t="s">
        <v>34627</v>
      </c>
      <c r="B3231" s="8" t="s">
        <v>36105</v>
      </c>
      <c r="C3231" s="8" t="s">
        <v>36106</v>
      </c>
      <c r="D3231" s="8" t="s">
        <v>30089</v>
      </c>
      <c r="E3231" s="8" t="s">
        <v>34992</v>
      </c>
    </row>
    <row r="3232" hidden="1">
      <c r="A3232" s="8" t="s">
        <v>34627</v>
      </c>
      <c r="B3232" s="8" t="s">
        <v>36107</v>
      </c>
      <c r="C3232" s="8" t="s">
        <v>36108</v>
      </c>
      <c r="D3232" s="8" t="s">
        <v>30089</v>
      </c>
      <c r="E3232" s="8" t="s">
        <v>34992</v>
      </c>
    </row>
    <row r="3233" hidden="1">
      <c r="A3233" s="8" t="s">
        <v>34627</v>
      </c>
      <c r="B3233" s="8" t="s">
        <v>36109</v>
      </c>
      <c r="C3233" s="8" t="s">
        <v>36110</v>
      </c>
      <c r="D3233" s="8" t="s">
        <v>30092</v>
      </c>
      <c r="E3233" s="8" t="s">
        <v>34992</v>
      </c>
    </row>
    <row r="3234" hidden="1">
      <c r="A3234" s="8" t="s">
        <v>34627</v>
      </c>
      <c r="B3234" s="8" t="s">
        <v>36111</v>
      </c>
      <c r="C3234" s="8" t="s">
        <v>36112</v>
      </c>
      <c r="D3234" s="8" t="s">
        <v>30092</v>
      </c>
      <c r="E3234" s="8" t="s">
        <v>34992</v>
      </c>
    </row>
    <row r="3235" hidden="1">
      <c r="A3235" s="8" t="s">
        <v>34627</v>
      </c>
      <c r="B3235" s="8" t="s">
        <v>36113</v>
      </c>
      <c r="C3235" s="8" t="s">
        <v>36114</v>
      </c>
      <c r="D3235" s="8" t="s">
        <v>34962</v>
      </c>
      <c r="E3235" s="8" t="s">
        <v>34992</v>
      </c>
    </row>
    <row r="3236" hidden="1">
      <c r="A3236" s="8" t="s">
        <v>34627</v>
      </c>
      <c r="B3236" s="8" t="s">
        <v>36115</v>
      </c>
      <c r="C3236" s="8" t="s">
        <v>36116</v>
      </c>
      <c r="D3236" s="8" t="s">
        <v>34962</v>
      </c>
      <c r="E3236" s="8" t="s">
        <v>34992</v>
      </c>
    </row>
    <row r="3237" hidden="1">
      <c r="A3237" s="8" t="s">
        <v>34627</v>
      </c>
      <c r="B3237" s="8" t="s">
        <v>36117</v>
      </c>
      <c r="C3237" s="8" t="s">
        <v>36118</v>
      </c>
      <c r="D3237" s="8" t="s">
        <v>34962</v>
      </c>
      <c r="E3237" s="8" t="s">
        <v>34992</v>
      </c>
    </row>
    <row r="3238" hidden="1">
      <c r="A3238" s="8" t="s">
        <v>34627</v>
      </c>
      <c r="B3238" s="8" t="s">
        <v>36119</v>
      </c>
      <c r="C3238" s="8" t="s">
        <v>36120</v>
      </c>
      <c r="D3238" s="8" t="s">
        <v>34962</v>
      </c>
      <c r="E3238" s="8" t="s">
        <v>34992</v>
      </c>
    </row>
    <row r="3239" hidden="1">
      <c r="A3239" s="8" t="s">
        <v>34627</v>
      </c>
      <c r="B3239" s="8" t="s">
        <v>36121</v>
      </c>
      <c r="C3239" s="8" t="s">
        <v>36122</v>
      </c>
      <c r="D3239" s="8" t="s">
        <v>34962</v>
      </c>
      <c r="E3239" s="8" t="s">
        <v>34992</v>
      </c>
    </row>
    <row r="3240" hidden="1">
      <c r="A3240" s="8" t="s">
        <v>34627</v>
      </c>
      <c r="B3240" s="8" t="s">
        <v>36123</v>
      </c>
      <c r="C3240" s="8" t="s">
        <v>36124</v>
      </c>
      <c r="D3240" s="8" t="s">
        <v>34962</v>
      </c>
      <c r="E3240" s="8" t="s">
        <v>34992</v>
      </c>
    </row>
    <row r="3241" hidden="1">
      <c r="A3241" s="8" t="s">
        <v>34627</v>
      </c>
      <c r="B3241" s="8" t="s">
        <v>36125</v>
      </c>
      <c r="C3241" s="8" t="s">
        <v>34965</v>
      </c>
      <c r="D3241" s="8" t="s">
        <v>34964</v>
      </c>
      <c r="E3241" s="8" t="s">
        <v>34992</v>
      </c>
    </row>
    <row r="3242" hidden="1">
      <c r="A3242" s="8" t="s">
        <v>34627</v>
      </c>
      <c r="B3242" s="8" t="s">
        <v>36126</v>
      </c>
      <c r="C3242" s="8" t="s">
        <v>36127</v>
      </c>
      <c r="D3242" s="8" t="s">
        <v>30109</v>
      </c>
      <c r="E3242" s="8" t="s">
        <v>34992</v>
      </c>
    </row>
    <row r="3243" hidden="1">
      <c r="A3243" s="8" t="s">
        <v>34627</v>
      </c>
      <c r="B3243" s="8" t="s">
        <v>36128</v>
      </c>
      <c r="C3243" s="8" t="s">
        <v>36129</v>
      </c>
      <c r="D3243" s="8" t="s">
        <v>30109</v>
      </c>
      <c r="E3243" s="8" t="s">
        <v>34992</v>
      </c>
    </row>
    <row r="3244" hidden="1">
      <c r="A3244" s="8" t="s">
        <v>34627</v>
      </c>
      <c r="B3244" s="8" t="s">
        <v>36130</v>
      </c>
      <c r="C3244" s="8" t="s">
        <v>36131</v>
      </c>
      <c r="D3244" s="8" t="s">
        <v>30112</v>
      </c>
      <c r="E3244" s="8" t="s">
        <v>34992</v>
      </c>
    </row>
    <row r="3245" hidden="1">
      <c r="A3245" s="8" t="s">
        <v>34627</v>
      </c>
      <c r="B3245" s="8" t="s">
        <v>36132</v>
      </c>
      <c r="C3245" s="8" t="s">
        <v>36133</v>
      </c>
      <c r="D3245" s="8" t="s">
        <v>30112</v>
      </c>
      <c r="E3245" s="8" t="s">
        <v>34992</v>
      </c>
    </row>
    <row r="3246" hidden="1">
      <c r="A3246" s="8" t="s">
        <v>34627</v>
      </c>
      <c r="B3246" s="8" t="s">
        <v>36134</v>
      </c>
      <c r="C3246" s="8" t="s">
        <v>36135</v>
      </c>
      <c r="D3246" s="8" t="s">
        <v>30112</v>
      </c>
      <c r="E3246" s="8" t="s">
        <v>34992</v>
      </c>
    </row>
    <row r="3247" hidden="1">
      <c r="A3247" s="8" t="s">
        <v>34627</v>
      </c>
      <c r="B3247" s="8" t="s">
        <v>36136</v>
      </c>
      <c r="C3247" s="8" t="s">
        <v>36137</v>
      </c>
      <c r="D3247" s="8" t="s">
        <v>30112</v>
      </c>
      <c r="E3247" s="8" t="s">
        <v>34992</v>
      </c>
    </row>
    <row r="3248" hidden="1">
      <c r="A3248" s="8" t="s">
        <v>34627</v>
      </c>
      <c r="B3248" s="8" t="s">
        <v>36138</v>
      </c>
      <c r="C3248" s="8" t="s">
        <v>36139</v>
      </c>
      <c r="D3248" s="8" t="s">
        <v>30112</v>
      </c>
      <c r="E3248" s="8" t="s">
        <v>34992</v>
      </c>
    </row>
    <row r="3249" hidden="1">
      <c r="A3249" s="8" t="s">
        <v>34627</v>
      </c>
      <c r="B3249" s="8" t="s">
        <v>36140</v>
      </c>
      <c r="C3249" s="8" t="s">
        <v>36141</v>
      </c>
      <c r="D3249" s="8" t="s">
        <v>30135</v>
      </c>
      <c r="E3249" s="8" t="s">
        <v>34992</v>
      </c>
    </row>
    <row r="3250" hidden="1">
      <c r="A3250" s="8" t="s">
        <v>34627</v>
      </c>
      <c r="B3250" s="8" t="s">
        <v>36142</v>
      </c>
      <c r="C3250" s="8" t="s">
        <v>36143</v>
      </c>
      <c r="D3250" s="8" t="s">
        <v>30135</v>
      </c>
      <c r="E3250" s="8" t="s">
        <v>34992</v>
      </c>
    </row>
    <row r="3251" hidden="1">
      <c r="A3251" s="8" t="s">
        <v>34627</v>
      </c>
      <c r="B3251" s="8" t="s">
        <v>36144</v>
      </c>
      <c r="C3251" s="8" t="s">
        <v>36145</v>
      </c>
      <c r="D3251" s="8" t="s">
        <v>30135</v>
      </c>
      <c r="E3251" s="8" t="s">
        <v>34992</v>
      </c>
    </row>
    <row r="3252" hidden="1">
      <c r="A3252" s="8" t="s">
        <v>34627</v>
      </c>
      <c r="B3252" s="8" t="s">
        <v>36146</v>
      </c>
      <c r="C3252" s="8" t="s">
        <v>36147</v>
      </c>
      <c r="D3252" s="8" t="s">
        <v>34969</v>
      </c>
      <c r="E3252" s="8" t="s">
        <v>34992</v>
      </c>
    </row>
    <row r="3253" hidden="1">
      <c r="A3253" s="8" t="s">
        <v>34627</v>
      </c>
      <c r="B3253" s="8" t="s">
        <v>36148</v>
      </c>
      <c r="C3253" s="8" t="s">
        <v>36149</v>
      </c>
      <c r="D3253" s="8" t="s">
        <v>34969</v>
      </c>
      <c r="E3253" s="8" t="s">
        <v>34992</v>
      </c>
    </row>
    <row r="3254" hidden="1">
      <c r="A3254" s="8" t="s">
        <v>34627</v>
      </c>
      <c r="B3254" s="8" t="s">
        <v>36150</v>
      </c>
      <c r="C3254" s="8" t="s">
        <v>36151</v>
      </c>
      <c r="D3254" s="8" t="s">
        <v>34969</v>
      </c>
      <c r="E3254" s="8" t="s">
        <v>34992</v>
      </c>
    </row>
    <row r="3255" hidden="1">
      <c r="A3255" s="8" t="s">
        <v>34627</v>
      </c>
      <c r="B3255" s="8" t="s">
        <v>36152</v>
      </c>
      <c r="C3255" s="8" t="s">
        <v>34972</v>
      </c>
      <c r="D3255" s="8" t="s">
        <v>34971</v>
      </c>
      <c r="E3255" s="8" t="s">
        <v>34992</v>
      </c>
    </row>
    <row r="3256" hidden="1">
      <c r="A3256" s="8" t="s">
        <v>34627</v>
      </c>
      <c r="B3256" s="8" t="s">
        <v>36153</v>
      </c>
      <c r="C3256" s="8" t="s">
        <v>36154</v>
      </c>
      <c r="D3256" s="8" t="s">
        <v>34973</v>
      </c>
      <c r="E3256" s="8" t="s">
        <v>34992</v>
      </c>
    </row>
    <row r="3257" hidden="1">
      <c r="A3257" s="8" t="s">
        <v>34627</v>
      </c>
      <c r="B3257" s="8" t="s">
        <v>36155</v>
      </c>
      <c r="C3257" s="8" t="s">
        <v>36156</v>
      </c>
      <c r="D3257" s="8" t="s">
        <v>34973</v>
      </c>
      <c r="E3257" s="8" t="s">
        <v>34992</v>
      </c>
    </row>
    <row r="3258" hidden="1">
      <c r="A3258" s="8" t="s">
        <v>34627</v>
      </c>
      <c r="B3258" s="8" t="s">
        <v>36157</v>
      </c>
      <c r="C3258" s="8" t="s">
        <v>36158</v>
      </c>
      <c r="D3258" s="8" t="s">
        <v>34973</v>
      </c>
      <c r="E3258" s="8" t="s">
        <v>34992</v>
      </c>
    </row>
    <row r="3259" hidden="1">
      <c r="A3259" s="8" t="s">
        <v>34627</v>
      </c>
      <c r="B3259" s="8" t="s">
        <v>36159</v>
      </c>
      <c r="C3259" s="8" t="s">
        <v>36160</v>
      </c>
      <c r="D3259" s="8" t="s">
        <v>34973</v>
      </c>
      <c r="E3259" s="8" t="s">
        <v>34992</v>
      </c>
    </row>
    <row r="3260" hidden="1">
      <c r="A3260" s="8" t="s">
        <v>34627</v>
      </c>
      <c r="B3260" s="8" t="s">
        <v>36161</v>
      </c>
      <c r="C3260" s="8" t="s">
        <v>36162</v>
      </c>
      <c r="D3260" s="8" t="s">
        <v>34975</v>
      </c>
      <c r="E3260" s="8" t="s">
        <v>34992</v>
      </c>
    </row>
    <row r="3261" hidden="1">
      <c r="A3261" s="8" t="s">
        <v>34627</v>
      </c>
      <c r="B3261" s="8" t="s">
        <v>36163</v>
      </c>
      <c r="C3261" s="8" t="s">
        <v>36164</v>
      </c>
      <c r="D3261" s="8" t="s">
        <v>34975</v>
      </c>
      <c r="E3261" s="8" t="s">
        <v>34992</v>
      </c>
    </row>
    <row r="3262" hidden="1">
      <c r="A3262" s="8" t="s">
        <v>34627</v>
      </c>
      <c r="B3262" s="8" t="s">
        <v>36165</v>
      </c>
      <c r="C3262" s="8" t="s">
        <v>36166</v>
      </c>
      <c r="D3262" s="8" t="s">
        <v>34975</v>
      </c>
      <c r="E3262" s="8" t="s">
        <v>34992</v>
      </c>
    </row>
    <row r="3263" hidden="1">
      <c r="A3263" s="8" t="s">
        <v>34627</v>
      </c>
      <c r="B3263" s="8" t="s">
        <v>36167</v>
      </c>
      <c r="C3263" s="8" t="s">
        <v>36168</v>
      </c>
      <c r="D3263" s="8" t="s">
        <v>34975</v>
      </c>
      <c r="E3263" s="8" t="s">
        <v>34992</v>
      </c>
    </row>
    <row r="3264" hidden="1">
      <c r="A3264" s="8" t="s">
        <v>34627</v>
      </c>
      <c r="B3264" s="8" t="s">
        <v>36169</v>
      </c>
      <c r="C3264" s="8" t="s">
        <v>36170</v>
      </c>
      <c r="D3264" s="8" t="s">
        <v>34977</v>
      </c>
      <c r="E3264" s="8" t="s">
        <v>34992</v>
      </c>
    </row>
    <row r="3265" hidden="1">
      <c r="A3265" s="8" t="s">
        <v>34627</v>
      </c>
      <c r="B3265" s="8" t="s">
        <v>36171</v>
      </c>
      <c r="C3265" s="8" t="s">
        <v>36172</v>
      </c>
      <c r="D3265" s="8" t="s">
        <v>34977</v>
      </c>
      <c r="E3265" s="8" t="s">
        <v>34992</v>
      </c>
    </row>
    <row r="3266" hidden="1">
      <c r="A3266" s="8" t="s">
        <v>34627</v>
      </c>
      <c r="B3266" s="8" t="s">
        <v>36173</v>
      </c>
      <c r="C3266" s="8" t="s">
        <v>36174</v>
      </c>
      <c r="D3266" s="8" t="s">
        <v>34977</v>
      </c>
      <c r="E3266" s="8" t="s">
        <v>34992</v>
      </c>
    </row>
    <row r="3267" hidden="1">
      <c r="A3267" s="8" t="s">
        <v>34627</v>
      </c>
      <c r="B3267" s="8" t="s">
        <v>36175</v>
      </c>
      <c r="C3267" s="8" t="s">
        <v>36176</v>
      </c>
      <c r="D3267" s="8" t="s">
        <v>34979</v>
      </c>
      <c r="E3267" s="8" t="s">
        <v>34992</v>
      </c>
    </row>
    <row r="3268" hidden="1">
      <c r="A3268" s="8" t="s">
        <v>34627</v>
      </c>
      <c r="B3268" s="8" t="s">
        <v>36177</v>
      </c>
      <c r="C3268" s="8" t="s">
        <v>36178</v>
      </c>
      <c r="D3268" s="8" t="s">
        <v>34979</v>
      </c>
      <c r="E3268" s="8" t="s">
        <v>34992</v>
      </c>
    </row>
    <row r="3269" hidden="1">
      <c r="A3269" s="8" t="s">
        <v>34627</v>
      </c>
      <c r="B3269" s="8" t="s">
        <v>36179</v>
      </c>
      <c r="C3269" s="8" t="s">
        <v>36180</v>
      </c>
      <c r="D3269" s="8" t="s">
        <v>34979</v>
      </c>
      <c r="E3269" s="8" t="s">
        <v>34992</v>
      </c>
    </row>
    <row r="3270" hidden="1">
      <c r="A3270" s="8" t="s">
        <v>34627</v>
      </c>
      <c r="B3270" s="8" t="s">
        <v>36181</v>
      </c>
      <c r="C3270" s="8" t="s">
        <v>36182</v>
      </c>
      <c r="D3270" s="8" t="s">
        <v>30153</v>
      </c>
      <c r="E3270" s="8" t="s">
        <v>34992</v>
      </c>
    </row>
    <row r="3271" hidden="1">
      <c r="A3271" s="8" t="s">
        <v>34627</v>
      </c>
      <c r="B3271" s="8" t="s">
        <v>36183</v>
      </c>
      <c r="C3271" s="8" t="s">
        <v>36184</v>
      </c>
      <c r="D3271" s="8" t="s">
        <v>30153</v>
      </c>
      <c r="E3271" s="8" t="s">
        <v>34992</v>
      </c>
    </row>
    <row r="3272" hidden="1">
      <c r="A3272" s="8" t="s">
        <v>34627</v>
      </c>
      <c r="B3272" s="8" t="s">
        <v>36185</v>
      </c>
      <c r="C3272" s="8" t="s">
        <v>36186</v>
      </c>
      <c r="D3272" s="8" t="s">
        <v>34982</v>
      </c>
      <c r="E3272" s="8" t="s">
        <v>34992</v>
      </c>
    </row>
    <row r="3273" hidden="1">
      <c r="A3273" s="8" t="s">
        <v>34627</v>
      </c>
      <c r="B3273" s="8" t="s">
        <v>36187</v>
      </c>
      <c r="C3273" s="8" t="s">
        <v>36188</v>
      </c>
      <c r="D3273" s="8" t="s">
        <v>34984</v>
      </c>
      <c r="E3273" s="8" t="s">
        <v>34992</v>
      </c>
    </row>
    <row r="3274" hidden="1">
      <c r="A3274" s="8" t="s">
        <v>34627</v>
      </c>
      <c r="B3274" s="8" t="s">
        <v>36189</v>
      </c>
      <c r="C3274" s="8" t="s">
        <v>36190</v>
      </c>
      <c r="D3274" s="8" t="s">
        <v>34984</v>
      </c>
      <c r="E3274" s="8" t="s">
        <v>34992</v>
      </c>
    </row>
    <row r="3275" hidden="1">
      <c r="A3275" s="8" t="s">
        <v>34627</v>
      </c>
      <c r="B3275" s="8" t="s">
        <v>36191</v>
      </c>
      <c r="C3275" s="8" t="s">
        <v>36192</v>
      </c>
      <c r="D3275" s="8" t="s">
        <v>34984</v>
      </c>
      <c r="E3275" s="8" t="s">
        <v>34992</v>
      </c>
    </row>
    <row r="3276" hidden="1">
      <c r="A3276" s="8" t="s">
        <v>34627</v>
      </c>
      <c r="B3276" s="8" t="s">
        <v>36193</v>
      </c>
      <c r="C3276" s="8" t="s">
        <v>36194</v>
      </c>
      <c r="D3276" s="8" t="s">
        <v>34986</v>
      </c>
      <c r="E3276" s="8" t="s">
        <v>34992</v>
      </c>
    </row>
    <row r="3277" hidden="1">
      <c r="A3277" s="8" t="s">
        <v>34627</v>
      </c>
      <c r="B3277" s="8" t="s">
        <v>36195</v>
      </c>
      <c r="C3277" s="8" t="s">
        <v>36196</v>
      </c>
      <c r="D3277" s="8" t="s">
        <v>34986</v>
      </c>
      <c r="E3277" s="8" t="s">
        <v>34992</v>
      </c>
    </row>
    <row r="3278" hidden="1">
      <c r="A3278" s="8" t="s">
        <v>34627</v>
      </c>
      <c r="B3278" s="8" t="s">
        <v>36197</v>
      </c>
      <c r="C3278" s="8" t="s">
        <v>36198</v>
      </c>
      <c r="D3278" s="8" t="s">
        <v>34986</v>
      </c>
      <c r="E3278" s="8" t="s">
        <v>34992</v>
      </c>
    </row>
    <row r="3279" hidden="1">
      <c r="A3279" s="8" t="s">
        <v>34627</v>
      </c>
      <c r="B3279" s="8" t="s">
        <v>36199</v>
      </c>
      <c r="C3279" s="8" t="s">
        <v>36200</v>
      </c>
      <c r="D3279" s="8" t="s">
        <v>34988</v>
      </c>
      <c r="E3279" s="8" t="s">
        <v>34992</v>
      </c>
    </row>
    <row r="3280" hidden="1">
      <c r="A3280" s="8" t="s">
        <v>34627</v>
      </c>
      <c r="B3280" s="8" t="s">
        <v>36201</v>
      </c>
      <c r="C3280" s="8" t="s">
        <v>36202</v>
      </c>
      <c r="D3280" s="8" t="s">
        <v>34988</v>
      </c>
      <c r="E3280" s="8" t="s">
        <v>34992</v>
      </c>
    </row>
    <row r="3281" hidden="1">
      <c r="A3281" s="8" t="s">
        <v>34627</v>
      </c>
      <c r="B3281" s="8" t="s">
        <v>36203</v>
      </c>
      <c r="C3281" s="8" t="s">
        <v>29345</v>
      </c>
      <c r="D3281" s="8" t="s">
        <v>30164</v>
      </c>
      <c r="E3281" s="8" t="s">
        <v>34992</v>
      </c>
    </row>
    <row r="3282" hidden="1">
      <c r="A3282" s="8" t="s">
        <v>34627</v>
      </c>
      <c r="B3282" s="8" t="s">
        <v>36204</v>
      </c>
      <c r="C3282" s="8" t="s">
        <v>36205</v>
      </c>
      <c r="D3282" s="8" t="s">
        <v>34990</v>
      </c>
      <c r="E3282" s="8" t="s">
        <v>36206</v>
      </c>
    </row>
    <row r="3283" hidden="1">
      <c r="A3283" s="8" t="s">
        <v>34627</v>
      </c>
      <c r="B3283" s="8" t="s">
        <v>36207</v>
      </c>
      <c r="C3283" s="8" t="s">
        <v>36208</v>
      </c>
      <c r="D3283" s="8" t="s">
        <v>34990</v>
      </c>
      <c r="E3283" s="8" t="s">
        <v>36206</v>
      </c>
    </row>
    <row r="3284" hidden="1">
      <c r="A3284" s="8" t="s">
        <v>34627</v>
      </c>
      <c r="B3284" s="8" t="s">
        <v>36209</v>
      </c>
      <c r="C3284" s="8" t="s">
        <v>36210</v>
      </c>
      <c r="D3284" s="8" t="s">
        <v>34990</v>
      </c>
      <c r="E3284" s="8" t="s">
        <v>36206</v>
      </c>
    </row>
    <row r="3285" hidden="1">
      <c r="A3285" s="8" t="s">
        <v>34627</v>
      </c>
      <c r="B3285" s="8" t="s">
        <v>36211</v>
      </c>
      <c r="C3285" s="8" t="s">
        <v>36212</v>
      </c>
      <c r="D3285" s="8" t="s">
        <v>34993</v>
      </c>
      <c r="E3285" s="8" t="s">
        <v>36206</v>
      </c>
    </row>
    <row r="3286" hidden="1">
      <c r="A3286" s="8" t="s">
        <v>34627</v>
      </c>
      <c r="B3286" s="8" t="s">
        <v>36213</v>
      </c>
      <c r="C3286" s="8" t="s">
        <v>36214</v>
      </c>
      <c r="D3286" s="8" t="s">
        <v>34993</v>
      </c>
      <c r="E3286" s="8" t="s">
        <v>36206</v>
      </c>
    </row>
    <row r="3287" hidden="1">
      <c r="A3287" s="8" t="s">
        <v>34627</v>
      </c>
      <c r="B3287" s="8" t="s">
        <v>36215</v>
      </c>
      <c r="C3287" s="8" t="s">
        <v>36216</v>
      </c>
      <c r="D3287" s="8" t="s">
        <v>34993</v>
      </c>
      <c r="E3287" s="8" t="s">
        <v>36206</v>
      </c>
    </row>
    <row r="3288" hidden="1">
      <c r="A3288" s="8" t="s">
        <v>34627</v>
      </c>
      <c r="B3288" s="8" t="s">
        <v>36217</v>
      </c>
      <c r="C3288" s="8" t="s">
        <v>36218</v>
      </c>
      <c r="D3288" s="8" t="s">
        <v>34995</v>
      </c>
      <c r="E3288" s="8" t="s">
        <v>36206</v>
      </c>
    </row>
    <row r="3289" hidden="1">
      <c r="A3289" s="8" t="s">
        <v>34627</v>
      </c>
      <c r="B3289" s="8" t="s">
        <v>36219</v>
      </c>
      <c r="C3289" s="8" t="s">
        <v>36220</v>
      </c>
      <c r="D3289" s="8" t="s">
        <v>34995</v>
      </c>
      <c r="E3289" s="8" t="s">
        <v>36206</v>
      </c>
    </row>
    <row r="3290" hidden="1">
      <c r="A3290" s="8" t="s">
        <v>34627</v>
      </c>
      <c r="B3290" s="8" t="s">
        <v>36221</v>
      </c>
      <c r="C3290" s="8" t="s">
        <v>36222</v>
      </c>
      <c r="D3290" s="8" t="s">
        <v>34995</v>
      </c>
      <c r="E3290" s="8" t="s">
        <v>36206</v>
      </c>
    </row>
    <row r="3291" hidden="1">
      <c r="A3291" s="8" t="s">
        <v>34627</v>
      </c>
      <c r="B3291" s="8" t="s">
        <v>36223</v>
      </c>
      <c r="C3291" s="8" t="s">
        <v>36224</v>
      </c>
      <c r="D3291" s="8" t="s">
        <v>34997</v>
      </c>
      <c r="E3291" s="8" t="s">
        <v>36206</v>
      </c>
    </row>
    <row r="3292" hidden="1">
      <c r="A3292" s="8" t="s">
        <v>34627</v>
      </c>
      <c r="B3292" s="8" t="s">
        <v>36225</v>
      </c>
      <c r="C3292" s="8" t="s">
        <v>36226</v>
      </c>
      <c r="D3292" s="8" t="s">
        <v>34997</v>
      </c>
      <c r="E3292" s="8" t="s">
        <v>36206</v>
      </c>
    </row>
    <row r="3293" hidden="1">
      <c r="A3293" s="8" t="s">
        <v>34627</v>
      </c>
      <c r="B3293" s="8" t="s">
        <v>36227</v>
      </c>
      <c r="C3293" s="8" t="s">
        <v>36228</v>
      </c>
      <c r="D3293" s="8" t="s">
        <v>34997</v>
      </c>
      <c r="E3293" s="8" t="s">
        <v>36206</v>
      </c>
    </row>
    <row r="3294" hidden="1">
      <c r="A3294" s="8" t="s">
        <v>34627</v>
      </c>
      <c r="B3294" s="8" t="s">
        <v>36229</v>
      </c>
      <c r="C3294" s="8" t="s">
        <v>36230</v>
      </c>
      <c r="D3294" s="8" t="s">
        <v>34999</v>
      </c>
      <c r="E3294" s="8" t="s">
        <v>36206</v>
      </c>
    </row>
    <row r="3295" hidden="1">
      <c r="A3295" s="8" t="s">
        <v>34627</v>
      </c>
      <c r="B3295" s="8" t="s">
        <v>36231</v>
      </c>
      <c r="C3295" s="8" t="s">
        <v>36232</v>
      </c>
      <c r="D3295" s="8" t="s">
        <v>35001</v>
      </c>
      <c r="E3295" s="8" t="s">
        <v>36206</v>
      </c>
    </row>
    <row r="3296" hidden="1">
      <c r="A3296" s="8" t="s">
        <v>34627</v>
      </c>
      <c r="B3296" s="8" t="s">
        <v>36233</v>
      </c>
      <c r="C3296" s="8" t="s">
        <v>36234</v>
      </c>
      <c r="D3296" s="8" t="s">
        <v>35001</v>
      </c>
      <c r="E3296" s="8" t="s">
        <v>36206</v>
      </c>
    </row>
    <row r="3297" hidden="1">
      <c r="A3297" s="8" t="s">
        <v>34627</v>
      </c>
      <c r="B3297" s="8" t="s">
        <v>36235</v>
      </c>
      <c r="C3297" s="8" t="s">
        <v>36236</v>
      </c>
      <c r="D3297" s="8" t="s">
        <v>35003</v>
      </c>
      <c r="E3297" s="8" t="s">
        <v>36206</v>
      </c>
    </row>
    <row r="3298" hidden="1">
      <c r="A3298" s="8" t="s">
        <v>34627</v>
      </c>
      <c r="B3298" s="8" t="s">
        <v>36237</v>
      </c>
      <c r="C3298" s="8" t="s">
        <v>36238</v>
      </c>
      <c r="D3298" s="8" t="s">
        <v>35003</v>
      </c>
      <c r="E3298" s="8" t="s">
        <v>36206</v>
      </c>
    </row>
    <row r="3299" hidden="1">
      <c r="A3299" s="8" t="s">
        <v>34627</v>
      </c>
      <c r="B3299" s="8" t="s">
        <v>36239</v>
      </c>
      <c r="C3299" s="8" t="s">
        <v>36240</v>
      </c>
      <c r="D3299" s="8" t="s">
        <v>35005</v>
      </c>
      <c r="E3299" s="8" t="s">
        <v>36206</v>
      </c>
    </row>
    <row r="3300" hidden="1">
      <c r="A3300" s="8" t="s">
        <v>34627</v>
      </c>
      <c r="B3300" s="8" t="s">
        <v>36241</v>
      </c>
      <c r="C3300" s="8" t="s">
        <v>36242</v>
      </c>
      <c r="D3300" s="8" t="s">
        <v>35005</v>
      </c>
      <c r="E3300" s="8" t="s">
        <v>36206</v>
      </c>
    </row>
    <row r="3301" hidden="1">
      <c r="A3301" s="8" t="s">
        <v>34627</v>
      </c>
      <c r="B3301" s="8" t="s">
        <v>36243</v>
      </c>
      <c r="C3301" s="8" t="s">
        <v>36244</v>
      </c>
      <c r="D3301" s="8" t="s">
        <v>35007</v>
      </c>
      <c r="E3301" s="8" t="s">
        <v>36206</v>
      </c>
    </row>
    <row r="3302" hidden="1">
      <c r="A3302" s="8" t="s">
        <v>34627</v>
      </c>
      <c r="B3302" s="8" t="s">
        <v>36245</v>
      </c>
      <c r="C3302" s="8" t="s">
        <v>36246</v>
      </c>
      <c r="D3302" s="8" t="s">
        <v>35007</v>
      </c>
      <c r="E3302" s="8" t="s">
        <v>36206</v>
      </c>
    </row>
    <row r="3303" hidden="1">
      <c r="A3303" s="8" t="s">
        <v>34627</v>
      </c>
      <c r="B3303" s="8" t="s">
        <v>36247</v>
      </c>
      <c r="C3303" s="8" t="s">
        <v>36248</v>
      </c>
      <c r="D3303" s="8" t="s">
        <v>35007</v>
      </c>
      <c r="E3303" s="8" t="s">
        <v>36206</v>
      </c>
    </row>
    <row r="3304" hidden="1">
      <c r="A3304" s="8" t="s">
        <v>34627</v>
      </c>
      <c r="B3304" s="8" t="s">
        <v>36249</v>
      </c>
      <c r="C3304" s="8" t="s">
        <v>36250</v>
      </c>
      <c r="D3304" s="8" t="s">
        <v>35009</v>
      </c>
      <c r="E3304" s="8" t="s">
        <v>36206</v>
      </c>
    </row>
    <row r="3305" hidden="1">
      <c r="A3305" s="8" t="s">
        <v>34627</v>
      </c>
      <c r="B3305" s="8" t="s">
        <v>36251</v>
      </c>
      <c r="C3305" s="8" t="s">
        <v>36252</v>
      </c>
      <c r="D3305" s="8" t="s">
        <v>35011</v>
      </c>
      <c r="E3305" s="8" t="s">
        <v>36206</v>
      </c>
    </row>
    <row r="3306" hidden="1">
      <c r="A3306" s="8" t="s">
        <v>34627</v>
      </c>
      <c r="B3306" s="8" t="s">
        <v>36253</v>
      </c>
      <c r="C3306" s="8" t="s">
        <v>36254</v>
      </c>
      <c r="D3306" s="8" t="s">
        <v>35013</v>
      </c>
      <c r="E3306" s="8" t="s">
        <v>36206</v>
      </c>
    </row>
    <row r="3307" hidden="1">
      <c r="A3307" s="8" t="s">
        <v>34627</v>
      </c>
      <c r="B3307" s="8" t="s">
        <v>36255</v>
      </c>
      <c r="C3307" s="8" t="s">
        <v>36256</v>
      </c>
      <c r="D3307" s="8" t="s">
        <v>35013</v>
      </c>
      <c r="E3307" s="8" t="s">
        <v>36206</v>
      </c>
    </row>
    <row r="3308" hidden="1">
      <c r="A3308" s="8" t="s">
        <v>34627</v>
      </c>
      <c r="B3308" s="8" t="s">
        <v>36257</v>
      </c>
      <c r="C3308" s="8" t="s">
        <v>36258</v>
      </c>
      <c r="D3308" s="8" t="s">
        <v>35015</v>
      </c>
      <c r="E3308" s="8" t="s">
        <v>36206</v>
      </c>
    </row>
    <row r="3309" hidden="1">
      <c r="A3309" s="8" t="s">
        <v>34627</v>
      </c>
      <c r="B3309" s="8" t="s">
        <v>36259</v>
      </c>
      <c r="C3309" s="8" t="s">
        <v>36260</v>
      </c>
      <c r="D3309" s="8" t="s">
        <v>35015</v>
      </c>
      <c r="E3309" s="8" t="s">
        <v>36206</v>
      </c>
    </row>
    <row r="3310" hidden="1">
      <c r="A3310" s="8" t="s">
        <v>34627</v>
      </c>
      <c r="B3310" s="8" t="s">
        <v>36261</v>
      </c>
      <c r="C3310" s="8" t="s">
        <v>36262</v>
      </c>
      <c r="D3310" s="8" t="s">
        <v>35017</v>
      </c>
      <c r="E3310" s="8" t="s">
        <v>36206</v>
      </c>
    </row>
    <row r="3311" hidden="1">
      <c r="A3311" s="8" t="s">
        <v>34627</v>
      </c>
      <c r="B3311" s="8" t="s">
        <v>36263</v>
      </c>
      <c r="C3311" s="8" t="s">
        <v>36264</v>
      </c>
      <c r="D3311" s="8" t="s">
        <v>35017</v>
      </c>
      <c r="E3311" s="8" t="s">
        <v>36206</v>
      </c>
    </row>
    <row r="3312" hidden="1">
      <c r="A3312" s="8" t="s">
        <v>34627</v>
      </c>
      <c r="B3312" s="8" t="s">
        <v>36265</v>
      </c>
      <c r="C3312" s="8" t="s">
        <v>36266</v>
      </c>
      <c r="D3312" s="8" t="s">
        <v>35017</v>
      </c>
      <c r="E3312" s="8" t="s">
        <v>36206</v>
      </c>
    </row>
    <row r="3313" hidden="1">
      <c r="A3313" s="8" t="s">
        <v>34627</v>
      </c>
      <c r="B3313" s="8" t="s">
        <v>36267</v>
      </c>
      <c r="C3313" s="8" t="s">
        <v>36268</v>
      </c>
      <c r="D3313" s="8" t="s">
        <v>35017</v>
      </c>
      <c r="E3313" s="8" t="s">
        <v>36206</v>
      </c>
    </row>
    <row r="3314" hidden="1">
      <c r="A3314" s="8" t="s">
        <v>34627</v>
      </c>
      <c r="B3314" s="8" t="s">
        <v>36269</v>
      </c>
      <c r="C3314" s="8" t="s">
        <v>36270</v>
      </c>
      <c r="D3314" s="8" t="s">
        <v>35019</v>
      </c>
      <c r="E3314" s="8" t="s">
        <v>36206</v>
      </c>
    </row>
    <row r="3315" hidden="1">
      <c r="A3315" s="8" t="s">
        <v>34627</v>
      </c>
      <c r="B3315" s="8" t="s">
        <v>36271</v>
      </c>
      <c r="C3315" s="8" t="s">
        <v>36272</v>
      </c>
      <c r="D3315" s="8" t="s">
        <v>35019</v>
      </c>
      <c r="E3315" s="8" t="s">
        <v>36206</v>
      </c>
    </row>
    <row r="3316" hidden="1">
      <c r="A3316" s="8" t="s">
        <v>34627</v>
      </c>
      <c r="B3316" s="8" t="s">
        <v>36273</v>
      </c>
      <c r="C3316" s="8" t="s">
        <v>36274</v>
      </c>
      <c r="D3316" s="8" t="s">
        <v>35019</v>
      </c>
      <c r="E3316" s="8" t="s">
        <v>36206</v>
      </c>
    </row>
    <row r="3317" hidden="1">
      <c r="A3317" s="8" t="s">
        <v>34627</v>
      </c>
      <c r="B3317" s="8" t="s">
        <v>36275</v>
      </c>
      <c r="C3317" s="8" t="s">
        <v>36276</v>
      </c>
      <c r="D3317" s="8" t="s">
        <v>35019</v>
      </c>
      <c r="E3317" s="8" t="s">
        <v>36206</v>
      </c>
    </row>
    <row r="3318" hidden="1">
      <c r="A3318" s="8" t="s">
        <v>34627</v>
      </c>
      <c r="B3318" s="8" t="s">
        <v>36277</v>
      </c>
      <c r="C3318" s="8" t="s">
        <v>36278</v>
      </c>
      <c r="D3318" s="8" t="s">
        <v>35019</v>
      </c>
      <c r="E3318" s="8" t="s">
        <v>36206</v>
      </c>
    </row>
    <row r="3319" hidden="1">
      <c r="A3319" s="8" t="s">
        <v>34627</v>
      </c>
      <c r="B3319" s="8" t="s">
        <v>36279</v>
      </c>
      <c r="C3319" s="8" t="s">
        <v>36280</v>
      </c>
      <c r="D3319" s="8" t="s">
        <v>35019</v>
      </c>
      <c r="E3319" s="8" t="s">
        <v>36206</v>
      </c>
    </row>
    <row r="3320" hidden="1">
      <c r="A3320" s="8" t="s">
        <v>34627</v>
      </c>
      <c r="B3320" s="8" t="s">
        <v>36281</v>
      </c>
      <c r="C3320" s="8" t="s">
        <v>36282</v>
      </c>
      <c r="D3320" s="8" t="s">
        <v>35019</v>
      </c>
      <c r="E3320" s="8" t="s">
        <v>36206</v>
      </c>
    </row>
    <row r="3321" hidden="1">
      <c r="A3321" s="8" t="s">
        <v>34627</v>
      </c>
      <c r="B3321" s="8" t="s">
        <v>36283</v>
      </c>
      <c r="C3321" s="8" t="s">
        <v>36284</v>
      </c>
      <c r="D3321" s="8" t="s">
        <v>35019</v>
      </c>
      <c r="E3321" s="8" t="s">
        <v>36206</v>
      </c>
    </row>
    <row r="3322" hidden="1">
      <c r="A3322" s="8" t="s">
        <v>34627</v>
      </c>
      <c r="B3322" s="8" t="s">
        <v>36285</v>
      </c>
      <c r="C3322" s="8" t="s">
        <v>36286</v>
      </c>
      <c r="D3322" s="8" t="s">
        <v>35019</v>
      </c>
      <c r="E3322" s="8" t="s">
        <v>36206</v>
      </c>
    </row>
    <row r="3323" hidden="1">
      <c r="A3323" s="8" t="s">
        <v>34627</v>
      </c>
      <c r="B3323" s="8" t="s">
        <v>36287</v>
      </c>
      <c r="C3323" s="8" t="s">
        <v>36288</v>
      </c>
      <c r="D3323" s="8" t="s">
        <v>35019</v>
      </c>
      <c r="E3323" s="8" t="s">
        <v>36206</v>
      </c>
    </row>
    <row r="3324" hidden="1">
      <c r="A3324" s="8" t="s">
        <v>34627</v>
      </c>
      <c r="B3324" s="8" t="s">
        <v>36289</v>
      </c>
      <c r="C3324" s="8" t="s">
        <v>36290</v>
      </c>
      <c r="D3324" s="8" t="s">
        <v>35019</v>
      </c>
      <c r="E3324" s="8" t="s">
        <v>36206</v>
      </c>
    </row>
    <row r="3325" hidden="1">
      <c r="A3325" s="8" t="s">
        <v>34627</v>
      </c>
      <c r="B3325" s="8" t="s">
        <v>36291</v>
      </c>
      <c r="C3325" s="8" t="s">
        <v>36292</v>
      </c>
      <c r="D3325" s="8" t="s">
        <v>35021</v>
      </c>
      <c r="E3325" s="8" t="s">
        <v>36206</v>
      </c>
    </row>
    <row r="3326" hidden="1">
      <c r="A3326" s="8" t="s">
        <v>34627</v>
      </c>
      <c r="B3326" s="8" t="s">
        <v>36293</v>
      </c>
      <c r="C3326" s="8" t="s">
        <v>36294</v>
      </c>
      <c r="D3326" s="8" t="s">
        <v>35021</v>
      </c>
      <c r="E3326" s="8" t="s">
        <v>36206</v>
      </c>
    </row>
    <row r="3327" hidden="1">
      <c r="A3327" s="8" t="s">
        <v>34627</v>
      </c>
      <c r="B3327" s="8" t="s">
        <v>36295</v>
      </c>
      <c r="C3327" s="8" t="s">
        <v>36296</v>
      </c>
      <c r="D3327" s="8" t="s">
        <v>35021</v>
      </c>
      <c r="E3327" s="8" t="s">
        <v>36206</v>
      </c>
    </row>
    <row r="3328" hidden="1">
      <c r="A3328" s="8" t="s">
        <v>34627</v>
      </c>
      <c r="B3328" s="8" t="s">
        <v>36297</v>
      </c>
      <c r="C3328" s="8" t="s">
        <v>36298</v>
      </c>
      <c r="D3328" s="8" t="s">
        <v>35021</v>
      </c>
      <c r="E3328" s="8" t="s">
        <v>36206</v>
      </c>
    </row>
    <row r="3329" hidden="1">
      <c r="A3329" s="8" t="s">
        <v>34627</v>
      </c>
      <c r="B3329" s="8" t="s">
        <v>36299</v>
      </c>
      <c r="C3329" s="8" t="s">
        <v>36300</v>
      </c>
      <c r="D3329" s="8" t="s">
        <v>35021</v>
      </c>
      <c r="E3329" s="8" t="s">
        <v>36206</v>
      </c>
    </row>
    <row r="3330" hidden="1">
      <c r="A3330" s="8" t="s">
        <v>34627</v>
      </c>
      <c r="B3330" s="8" t="s">
        <v>36301</v>
      </c>
      <c r="C3330" s="8" t="s">
        <v>36302</v>
      </c>
      <c r="D3330" s="8" t="s">
        <v>35021</v>
      </c>
      <c r="E3330" s="8" t="s">
        <v>36206</v>
      </c>
    </row>
    <row r="3331" hidden="1">
      <c r="A3331" s="8" t="s">
        <v>34627</v>
      </c>
      <c r="B3331" s="8" t="s">
        <v>36303</v>
      </c>
      <c r="C3331" s="8" t="s">
        <v>36304</v>
      </c>
      <c r="D3331" s="8" t="s">
        <v>35021</v>
      </c>
      <c r="E3331" s="8" t="s">
        <v>36206</v>
      </c>
    </row>
    <row r="3332" hidden="1">
      <c r="A3332" s="8" t="s">
        <v>34627</v>
      </c>
      <c r="B3332" s="8" t="s">
        <v>36305</v>
      </c>
      <c r="C3332" s="8" t="s">
        <v>36306</v>
      </c>
      <c r="D3332" s="8" t="s">
        <v>35021</v>
      </c>
      <c r="E3332" s="8" t="s">
        <v>36206</v>
      </c>
    </row>
    <row r="3333" hidden="1">
      <c r="A3333" s="8" t="s">
        <v>34627</v>
      </c>
      <c r="B3333" s="8" t="s">
        <v>36307</v>
      </c>
      <c r="C3333" s="8" t="s">
        <v>36308</v>
      </c>
      <c r="D3333" s="8" t="s">
        <v>35021</v>
      </c>
      <c r="E3333" s="8" t="s">
        <v>36206</v>
      </c>
    </row>
    <row r="3334" hidden="1">
      <c r="A3334" s="8" t="s">
        <v>34627</v>
      </c>
      <c r="B3334" s="8" t="s">
        <v>36309</v>
      </c>
      <c r="C3334" s="8" t="s">
        <v>36310</v>
      </c>
      <c r="D3334" s="8" t="s">
        <v>35023</v>
      </c>
      <c r="E3334" s="8" t="s">
        <v>36206</v>
      </c>
    </row>
    <row r="3335" hidden="1">
      <c r="A3335" s="8" t="s">
        <v>34627</v>
      </c>
      <c r="B3335" s="8" t="s">
        <v>36311</v>
      </c>
      <c r="C3335" s="8" t="s">
        <v>36312</v>
      </c>
      <c r="D3335" s="8" t="s">
        <v>35023</v>
      </c>
      <c r="E3335" s="8" t="s">
        <v>36206</v>
      </c>
    </row>
    <row r="3336" hidden="1">
      <c r="A3336" s="8" t="s">
        <v>34627</v>
      </c>
      <c r="B3336" s="8" t="s">
        <v>36313</v>
      </c>
      <c r="C3336" s="8" t="s">
        <v>36314</v>
      </c>
      <c r="D3336" s="8" t="s">
        <v>35023</v>
      </c>
      <c r="E3336" s="8" t="s">
        <v>36206</v>
      </c>
    </row>
    <row r="3337" hidden="1">
      <c r="A3337" s="8" t="s">
        <v>34627</v>
      </c>
      <c r="B3337" s="8" t="s">
        <v>36315</v>
      </c>
      <c r="C3337" s="8" t="s">
        <v>36316</v>
      </c>
      <c r="D3337" s="8" t="s">
        <v>35025</v>
      </c>
      <c r="E3337" s="8" t="s">
        <v>36206</v>
      </c>
    </row>
    <row r="3338" hidden="1">
      <c r="A3338" s="8" t="s">
        <v>34627</v>
      </c>
      <c r="B3338" s="8" t="s">
        <v>36317</v>
      </c>
      <c r="C3338" s="8" t="s">
        <v>36318</v>
      </c>
      <c r="D3338" s="8" t="s">
        <v>35025</v>
      </c>
      <c r="E3338" s="8" t="s">
        <v>36206</v>
      </c>
    </row>
    <row r="3339" hidden="1">
      <c r="A3339" s="8" t="s">
        <v>34627</v>
      </c>
      <c r="B3339" s="8" t="s">
        <v>36319</v>
      </c>
      <c r="C3339" s="8" t="s">
        <v>36320</v>
      </c>
      <c r="D3339" s="8" t="s">
        <v>35027</v>
      </c>
      <c r="E3339" s="8" t="s">
        <v>36206</v>
      </c>
    </row>
    <row r="3340" hidden="1">
      <c r="A3340" s="8" t="s">
        <v>34627</v>
      </c>
      <c r="B3340" s="8" t="s">
        <v>36321</v>
      </c>
      <c r="C3340" s="8" t="s">
        <v>36322</v>
      </c>
      <c r="D3340" s="8" t="s">
        <v>35027</v>
      </c>
      <c r="E3340" s="8" t="s">
        <v>36206</v>
      </c>
    </row>
    <row r="3341" hidden="1">
      <c r="A3341" s="8" t="s">
        <v>34627</v>
      </c>
      <c r="B3341" s="8" t="s">
        <v>36323</v>
      </c>
      <c r="C3341" s="8" t="s">
        <v>36324</v>
      </c>
      <c r="D3341" s="8" t="s">
        <v>35027</v>
      </c>
      <c r="E3341" s="8" t="s">
        <v>36206</v>
      </c>
    </row>
    <row r="3342" hidden="1">
      <c r="A3342" s="8" t="s">
        <v>34627</v>
      </c>
      <c r="B3342" s="8" t="s">
        <v>36325</v>
      </c>
      <c r="C3342" s="8" t="s">
        <v>36326</v>
      </c>
      <c r="D3342" s="8" t="s">
        <v>35029</v>
      </c>
      <c r="E3342" s="8" t="s">
        <v>36206</v>
      </c>
    </row>
    <row r="3343" hidden="1">
      <c r="A3343" s="8" t="s">
        <v>34627</v>
      </c>
      <c r="B3343" s="8" t="s">
        <v>36327</v>
      </c>
      <c r="C3343" s="8" t="s">
        <v>36328</v>
      </c>
      <c r="D3343" s="8" t="s">
        <v>35031</v>
      </c>
      <c r="E3343" s="8" t="s">
        <v>36206</v>
      </c>
    </row>
    <row r="3344" hidden="1">
      <c r="A3344" s="8" t="s">
        <v>34627</v>
      </c>
      <c r="B3344" s="8" t="s">
        <v>36329</v>
      </c>
      <c r="C3344" s="8" t="s">
        <v>36330</v>
      </c>
      <c r="D3344" s="8" t="s">
        <v>35031</v>
      </c>
      <c r="E3344" s="8" t="s">
        <v>36206</v>
      </c>
    </row>
    <row r="3345" hidden="1">
      <c r="A3345" s="8" t="s">
        <v>34627</v>
      </c>
      <c r="B3345" s="8" t="s">
        <v>36331</v>
      </c>
      <c r="C3345" s="8" t="s">
        <v>36332</v>
      </c>
      <c r="D3345" s="8" t="s">
        <v>35033</v>
      </c>
      <c r="E3345" s="8" t="s">
        <v>36206</v>
      </c>
    </row>
    <row r="3346" hidden="1">
      <c r="A3346" s="8" t="s">
        <v>34627</v>
      </c>
      <c r="B3346" s="8" t="s">
        <v>36333</v>
      </c>
      <c r="C3346" s="8" t="s">
        <v>36334</v>
      </c>
      <c r="D3346" s="8" t="s">
        <v>35035</v>
      </c>
      <c r="E3346" s="8" t="s">
        <v>36206</v>
      </c>
    </row>
    <row r="3347" hidden="1">
      <c r="A3347" s="8" t="s">
        <v>34627</v>
      </c>
      <c r="B3347" s="8" t="s">
        <v>36335</v>
      </c>
      <c r="C3347" s="8" t="s">
        <v>36336</v>
      </c>
      <c r="D3347" s="8" t="s">
        <v>35037</v>
      </c>
      <c r="E3347" s="8" t="s">
        <v>36206</v>
      </c>
    </row>
    <row r="3348" hidden="1">
      <c r="A3348" s="8" t="s">
        <v>34627</v>
      </c>
      <c r="B3348" s="8" t="s">
        <v>36337</v>
      </c>
      <c r="C3348" s="8" t="s">
        <v>36338</v>
      </c>
      <c r="D3348" s="8" t="s">
        <v>35037</v>
      </c>
      <c r="E3348" s="8" t="s">
        <v>36206</v>
      </c>
    </row>
    <row r="3349" hidden="1">
      <c r="A3349" s="8" t="s">
        <v>34627</v>
      </c>
      <c r="B3349" s="8" t="s">
        <v>36339</v>
      </c>
      <c r="C3349" s="8" t="s">
        <v>36340</v>
      </c>
      <c r="D3349" s="8" t="s">
        <v>35038</v>
      </c>
      <c r="E3349" s="8" t="s">
        <v>36206</v>
      </c>
    </row>
    <row r="3350" hidden="1">
      <c r="A3350" s="8" t="s">
        <v>34627</v>
      </c>
      <c r="B3350" s="8" t="s">
        <v>36341</v>
      </c>
      <c r="C3350" s="8" t="s">
        <v>36342</v>
      </c>
      <c r="D3350" s="8" t="s">
        <v>35038</v>
      </c>
      <c r="E3350" s="8" t="s">
        <v>36206</v>
      </c>
    </row>
    <row r="3351" hidden="1">
      <c r="A3351" s="8" t="s">
        <v>34627</v>
      </c>
      <c r="B3351" s="8" t="s">
        <v>36343</v>
      </c>
      <c r="C3351" s="8" t="s">
        <v>36344</v>
      </c>
      <c r="D3351" s="8" t="s">
        <v>35038</v>
      </c>
      <c r="E3351" s="8" t="s">
        <v>36206</v>
      </c>
    </row>
    <row r="3352" hidden="1">
      <c r="A3352" s="8" t="s">
        <v>34627</v>
      </c>
      <c r="B3352" s="8" t="s">
        <v>36345</v>
      </c>
      <c r="C3352" s="8" t="s">
        <v>36346</v>
      </c>
      <c r="D3352" s="8" t="s">
        <v>35038</v>
      </c>
      <c r="E3352" s="8" t="s">
        <v>36206</v>
      </c>
    </row>
    <row r="3353" hidden="1">
      <c r="A3353" s="8" t="s">
        <v>34627</v>
      </c>
      <c r="B3353" s="8" t="s">
        <v>36347</v>
      </c>
      <c r="C3353" s="8" t="s">
        <v>36348</v>
      </c>
      <c r="D3353" s="8" t="s">
        <v>35040</v>
      </c>
      <c r="E3353" s="8" t="s">
        <v>36206</v>
      </c>
    </row>
    <row r="3354" hidden="1">
      <c r="A3354" s="8" t="s">
        <v>34627</v>
      </c>
      <c r="B3354" s="8" t="s">
        <v>36349</v>
      </c>
      <c r="C3354" s="8" t="s">
        <v>36350</v>
      </c>
      <c r="D3354" s="8" t="s">
        <v>35042</v>
      </c>
      <c r="E3354" s="8" t="s">
        <v>36206</v>
      </c>
    </row>
    <row r="3355" hidden="1">
      <c r="A3355" s="8" t="s">
        <v>34627</v>
      </c>
      <c r="B3355" s="8" t="s">
        <v>36351</v>
      </c>
      <c r="C3355" s="8" t="s">
        <v>36352</v>
      </c>
      <c r="D3355" s="8" t="s">
        <v>35044</v>
      </c>
      <c r="E3355" s="8" t="s">
        <v>36206</v>
      </c>
    </row>
    <row r="3356" hidden="1">
      <c r="A3356" s="8" t="s">
        <v>34627</v>
      </c>
      <c r="B3356" s="8" t="s">
        <v>36353</v>
      </c>
      <c r="C3356" s="8" t="s">
        <v>36354</v>
      </c>
      <c r="D3356" s="8" t="s">
        <v>35046</v>
      </c>
      <c r="E3356" s="8" t="s">
        <v>36206</v>
      </c>
    </row>
    <row r="3357" hidden="1">
      <c r="A3357" s="8" t="s">
        <v>34627</v>
      </c>
      <c r="B3357" s="8" t="s">
        <v>36355</v>
      </c>
      <c r="C3357" s="8" t="s">
        <v>36356</v>
      </c>
      <c r="D3357" s="8" t="s">
        <v>35046</v>
      </c>
      <c r="E3357" s="8" t="s">
        <v>36206</v>
      </c>
    </row>
    <row r="3358" hidden="1">
      <c r="A3358" s="8" t="s">
        <v>34627</v>
      </c>
      <c r="B3358" s="8" t="s">
        <v>36357</v>
      </c>
      <c r="C3358" s="8" t="s">
        <v>36358</v>
      </c>
      <c r="D3358" s="8" t="s">
        <v>35046</v>
      </c>
      <c r="E3358" s="8" t="s">
        <v>36206</v>
      </c>
    </row>
    <row r="3359" hidden="1">
      <c r="A3359" s="8" t="s">
        <v>34627</v>
      </c>
      <c r="B3359" s="8" t="s">
        <v>36359</v>
      </c>
      <c r="C3359" s="8" t="s">
        <v>36360</v>
      </c>
      <c r="D3359" s="8" t="s">
        <v>35046</v>
      </c>
      <c r="E3359" s="8" t="s">
        <v>36206</v>
      </c>
    </row>
    <row r="3360" hidden="1">
      <c r="A3360" s="8" t="s">
        <v>34627</v>
      </c>
      <c r="B3360" s="8" t="s">
        <v>36361</v>
      </c>
      <c r="C3360" s="8" t="s">
        <v>36362</v>
      </c>
      <c r="D3360" s="8" t="s">
        <v>35048</v>
      </c>
      <c r="E3360" s="8" t="s">
        <v>36206</v>
      </c>
    </row>
    <row r="3361" hidden="1">
      <c r="A3361" s="8" t="s">
        <v>34627</v>
      </c>
      <c r="B3361" s="8" t="s">
        <v>36363</v>
      </c>
      <c r="C3361" s="8" t="s">
        <v>36364</v>
      </c>
      <c r="D3361" s="8" t="s">
        <v>35048</v>
      </c>
      <c r="E3361" s="8" t="s">
        <v>36206</v>
      </c>
    </row>
    <row r="3362" hidden="1">
      <c r="A3362" s="8" t="s">
        <v>34627</v>
      </c>
      <c r="B3362" s="8" t="s">
        <v>36365</v>
      </c>
      <c r="C3362" s="8" t="s">
        <v>36366</v>
      </c>
      <c r="D3362" s="8" t="s">
        <v>35048</v>
      </c>
      <c r="E3362" s="8" t="s">
        <v>36206</v>
      </c>
    </row>
    <row r="3363" hidden="1">
      <c r="A3363" s="8" t="s">
        <v>34627</v>
      </c>
      <c r="B3363" s="8" t="s">
        <v>36367</v>
      </c>
      <c r="C3363" s="8" t="s">
        <v>36368</v>
      </c>
      <c r="D3363" s="8" t="s">
        <v>35048</v>
      </c>
      <c r="E3363" s="8" t="s">
        <v>36206</v>
      </c>
    </row>
    <row r="3364" hidden="1">
      <c r="A3364" s="8" t="s">
        <v>34627</v>
      </c>
      <c r="B3364" s="8" t="s">
        <v>36369</v>
      </c>
      <c r="C3364" s="8" t="s">
        <v>36370</v>
      </c>
      <c r="D3364" s="8" t="s">
        <v>35050</v>
      </c>
      <c r="E3364" s="8" t="s">
        <v>36206</v>
      </c>
    </row>
    <row r="3365" hidden="1">
      <c r="A3365" s="8" t="s">
        <v>34627</v>
      </c>
      <c r="B3365" s="8" t="s">
        <v>36371</v>
      </c>
      <c r="C3365" s="8" t="s">
        <v>36372</v>
      </c>
      <c r="D3365" s="8" t="s">
        <v>35050</v>
      </c>
      <c r="E3365" s="8" t="s">
        <v>36206</v>
      </c>
    </row>
    <row r="3366" hidden="1">
      <c r="A3366" s="8" t="s">
        <v>34627</v>
      </c>
      <c r="B3366" s="8" t="s">
        <v>36373</v>
      </c>
      <c r="C3366" s="8" t="s">
        <v>36374</v>
      </c>
      <c r="D3366" s="8" t="s">
        <v>35050</v>
      </c>
      <c r="E3366" s="8" t="s">
        <v>36206</v>
      </c>
    </row>
    <row r="3367" hidden="1">
      <c r="A3367" s="8" t="s">
        <v>34627</v>
      </c>
      <c r="B3367" s="8" t="s">
        <v>36375</v>
      </c>
      <c r="C3367" s="8" t="s">
        <v>36376</v>
      </c>
      <c r="D3367" s="8" t="s">
        <v>35050</v>
      </c>
      <c r="E3367" s="8" t="s">
        <v>36206</v>
      </c>
    </row>
    <row r="3368" hidden="1">
      <c r="A3368" s="8" t="s">
        <v>34627</v>
      </c>
      <c r="B3368" s="8" t="s">
        <v>36377</v>
      </c>
      <c r="C3368" s="8" t="s">
        <v>36378</v>
      </c>
      <c r="D3368" s="8" t="s">
        <v>35050</v>
      </c>
      <c r="E3368" s="8" t="s">
        <v>36206</v>
      </c>
    </row>
    <row r="3369" hidden="1">
      <c r="A3369" s="8" t="s">
        <v>34627</v>
      </c>
      <c r="B3369" s="8" t="s">
        <v>36379</v>
      </c>
      <c r="C3369" s="8" t="s">
        <v>36380</v>
      </c>
      <c r="D3369" s="8" t="s">
        <v>35050</v>
      </c>
      <c r="E3369" s="8" t="s">
        <v>36206</v>
      </c>
    </row>
    <row r="3370" hidden="1">
      <c r="A3370" s="8" t="s">
        <v>34627</v>
      </c>
      <c r="B3370" s="8" t="s">
        <v>36381</v>
      </c>
      <c r="C3370" s="8" t="s">
        <v>36382</v>
      </c>
      <c r="D3370" s="8" t="s">
        <v>35050</v>
      </c>
      <c r="E3370" s="8" t="s">
        <v>36206</v>
      </c>
    </row>
    <row r="3371" hidden="1">
      <c r="A3371" s="8" t="s">
        <v>34627</v>
      </c>
      <c r="B3371" s="8" t="s">
        <v>36383</v>
      </c>
      <c r="C3371" s="8" t="s">
        <v>36384</v>
      </c>
      <c r="D3371" s="8" t="s">
        <v>35050</v>
      </c>
      <c r="E3371" s="8" t="s">
        <v>36206</v>
      </c>
    </row>
    <row r="3372" hidden="1">
      <c r="A3372" s="8" t="s">
        <v>34627</v>
      </c>
      <c r="B3372" s="8" t="s">
        <v>36385</v>
      </c>
      <c r="C3372" s="8" t="s">
        <v>36386</v>
      </c>
      <c r="D3372" s="8" t="s">
        <v>35050</v>
      </c>
      <c r="E3372" s="8" t="s">
        <v>36206</v>
      </c>
    </row>
    <row r="3373" hidden="1">
      <c r="A3373" s="8" t="s">
        <v>34627</v>
      </c>
      <c r="B3373" s="8" t="s">
        <v>36387</v>
      </c>
      <c r="C3373" s="8" t="s">
        <v>36388</v>
      </c>
      <c r="D3373" s="8" t="s">
        <v>35050</v>
      </c>
      <c r="E3373" s="8" t="s">
        <v>36206</v>
      </c>
    </row>
    <row r="3374" hidden="1">
      <c r="A3374" s="8" t="s">
        <v>34627</v>
      </c>
      <c r="B3374" s="8" t="s">
        <v>36389</v>
      </c>
      <c r="C3374" s="8" t="s">
        <v>36390</v>
      </c>
      <c r="D3374" s="8" t="s">
        <v>35050</v>
      </c>
      <c r="E3374" s="8" t="s">
        <v>36206</v>
      </c>
    </row>
    <row r="3375" hidden="1">
      <c r="A3375" s="8" t="s">
        <v>34627</v>
      </c>
      <c r="B3375" s="8" t="s">
        <v>36391</v>
      </c>
      <c r="C3375" s="8" t="s">
        <v>36392</v>
      </c>
      <c r="D3375" s="8" t="s">
        <v>35052</v>
      </c>
      <c r="E3375" s="8" t="s">
        <v>36206</v>
      </c>
    </row>
    <row r="3376" hidden="1">
      <c r="A3376" s="8" t="s">
        <v>34627</v>
      </c>
      <c r="B3376" s="8" t="s">
        <v>36393</v>
      </c>
      <c r="C3376" s="8" t="s">
        <v>36394</v>
      </c>
      <c r="D3376" s="8" t="s">
        <v>35052</v>
      </c>
      <c r="E3376" s="8" t="s">
        <v>36206</v>
      </c>
    </row>
    <row r="3377" hidden="1">
      <c r="A3377" s="8" t="s">
        <v>34627</v>
      </c>
      <c r="B3377" s="8" t="s">
        <v>36395</v>
      </c>
      <c r="C3377" s="8" t="s">
        <v>36396</v>
      </c>
      <c r="D3377" s="8" t="s">
        <v>35052</v>
      </c>
      <c r="E3377" s="8" t="s">
        <v>36206</v>
      </c>
    </row>
    <row r="3378" hidden="1">
      <c r="A3378" s="8" t="s">
        <v>34627</v>
      </c>
      <c r="B3378" s="8" t="s">
        <v>36397</v>
      </c>
      <c r="C3378" s="8" t="s">
        <v>36398</v>
      </c>
      <c r="D3378" s="8" t="s">
        <v>35054</v>
      </c>
      <c r="E3378" s="8" t="s">
        <v>36206</v>
      </c>
    </row>
    <row r="3379" hidden="1">
      <c r="A3379" s="8" t="s">
        <v>34627</v>
      </c>
      <c r="B3379" s="8" t="s">
        <v>36399</v>
      </c>
      <c r="C3379" s="8" t="s">
        <v>36400</v>
      </c>
      <c r="D3379" s="8" t="s">
        <v>35054</v>
      </c>
      <c r="E3379" s="8" t="s">
        <v>36206</v>
      </c>
    </row>
    <row r="3380" hidden="1">
      <c r="A3380" s="8" t="s">
        <v>34627</v>
      </c>
      <c r="B3380" s="8" t="s">
        <v>36401</v>
      </c>
      <c r="C3380" s="8" t="s">
        <v>36402</v>
      </c>
      <c r="D3380" s="8" t="s">
        <v>35056</v>
      </c>
      <c r="E3380" s="8" t="s">
        <v>36206</v>
      </c>
    </row>
    <row r="3381" hidden="1">
      <c r="A3381" s="8" t="s">
        <v>34627</v>
      </c>
      <c r="B3381" s="8" t="s">
        <v>36403</v>
      </c>
      <c r="C3381" s="8" t="s">
        <v>36404</v>
      </c>
      <c r="D3381" s="8" t="s">
        <v>35056</v>
      </c>
      <c r="E3381" s="8" t="s">
        <v>36206</v>
      </c>
    </row>
    <row r="3382" hidden="1">
      <c r="A3382" s="8" t="s">
        <v>34627</v>
      </c>
      <c r="B3382" s="8" t="s">
        <v>36405</v>
      </c>
      <c r="C3382" s="8" t="s">
        <v>36406</v>
      </c>
      <c r="D3382" s="8" t="s">
        <v>35058</v>
      </c>
      <c r="E3382" s="8" t="s">
        <v>36206</v>
      </c>
    </row>
    <row r="3383" hidden="1">
      <c r="A3383" s="8" t="s">
        <v>34627</v>
      </c>
      <c r="B3383" s="8" t="s">
        <v>36407</v>
      </c>
      <c r="C3383" s="8" t="s">
        <v>36408</v>
      </c>
      <c r="D3383" s="8" t="s">
        <v>35058</v>
      </c>
      <c r="E3383" s="8" t="s">
        <v>36206</v>
      </c>
    </row>
    <row r="3384" hidden="1">
      <c r="A3384" s="8" t="s">
        <v>34627</v>
      </c>
      <c r="B3384" s="8" t="s">
        <v>36409</v>
      </c>
      <c r="C3384" s="8" t="s">
        <v>36410</v>
      </c>
      <c r="D3384" s="8" t="s">
        <v>35060</v>
      </c>
      <c r="E3384" s="8" t="s">
        <v>36206</v>
      </c>
    </row>
    <row r="3385" hidden="1">
      <c r="A3385" s="8" t="s">
        <v>34627</v>
      </c>
      <c r="B3385" s="8" t="s">
        <v>36411</v>
      </c>
      <c r="C3385" s="8" t="s">
        <v>36412</v>
      </c>
      <c r="D3385" s="8" t="s">
        <v>35062</v>
      </c>
      <c r="E3385" s="8" t="s">
        <v>36206</v>
      </c>
    </row>
    <row r="3386" hidden="1">
      <c r="A3386" s="8" t="s">
        <v>34627</v>
      </c>
      <c r="B3386" s="8" t="s">
        <v>36413</v>
      </c>
      <c r="C3386" s="8" t="s">
        <v>36414</v>
      </c>
      <c r="D3386" s="8" t="s">
        <v>35064</v>
      </c>
      <c r="E3386" s="8" t="s">
        <v>36206</v>
      </c>
    </row>
    <row r="3387" hidden="1">
      <c r="A3387" s="8" t="s">
        <v>34627</v>
      </c>
      <c r="B3387" s="8" t="s">
        <v>36415</v>
      </c>
      <c r="C3387" s="8" t="s">
        <v>36416</v>
      </c>
      <c r="D3387" s="8" t="s">
        <v>35066</v>
      </c>
      <c r="E3387" s="8" t="s">
        <v>36206</v>
      </c>
    </row>
    <row r="3388" hidden="1">
      <c r="A3388" s="8" t="s">
        <v>34627</v>
      </c>
      <c r="B3388" s="8" t="s">
        <v>36417</v>
      </c>
      <c r="C3388" s="8" t="s">
        <v>36418</v>
      </c>
      <c r="D3388" s="8" t="s">
        <v>35066</v>
      </c>
      <c r="E3388" s="8" t="s">
        <v>36206</v>
      </c>
    </row>
    <row r="3389" hidden="1">
      <c r="A3389" s="8" t="s">
        <v>34627</v>
      </c>
      <c r="B3389" s="8" t="s">
        <v>36419</v>
      </c>
      <c r="C3389" s="8" t="s">
        <v>36420</v>
      </c>
      <c r="D3389" s="8" t="s">
        <v>35066</v>
      </c>
      <c r="E3389" s="8" t="s">
        <v>36206</v>
      </c>
    </row>
    <row r="3390" hidden="1">
      <c r="A3390" s="8" t="s">
        <v>34627</v>
      </c>
      <c r="B3390" s="8" t="s">
        <v>36421</v>
      </c>
      <c r="C3390" s="8" t="s">
        <v>36422</v>
      </c>
      <c r="D3390" s="8" t="s">
        <v>35066</v>
      </c>
      <c r="E3390" s="8" t="s">
        <v>36206</v>
      </c>
    </row>
    <row r="3391" hidden="1">
      <c r="A3391" s="8" t="s">
        <v>34627</v>
      </c>
      <c r="B3391" s="8" t="s">
        <v>36423</v>
      </c>
      <c r="C3391" s="8" t="s">
        <v>36424</v>
      </c>
      <c r="D3391" s="8" t="s">
        <v>35068</v>
      </c>
      <c r="E3391" s="8" t="s">
        <v>36206</v>
      </c>
    </row>
    <row r="3392" hidden="1">
      <c r="A3392" s="8" t="s">
        <v>34627</v>
      </c>
      <c r="B3392" s="8" t="s">
        <v>36425</v>
      </c>
      <c r="C3392" s="8" t="s">
        <v>36426</v>
      </c>
      <c r="D3392" s="8" t="s">
        <v>35068</v>
      </c>
      <c r="E3392" s="8" t="s">
        <v>36206</v>
      </c>
    </row>
    <row r="3393" hidden="1">
      <c r="A3393" s="8" t="s">
        <v>34627</v>
      </c>
      <c r="B3393" s="8" t="s">
        <v>36427</v>
      </c>
      <c r="C3393" s="8" t="s">
        <v>36428</v>
      </c>
      <c r="D3393" s="8" t="s">
        <v>35068</v>
      </c>
      <c r="E3393" s="8" t="s">
        <v>36206</v>
      </c>
    </row>
    <row r="3394" hidden="1">
      <c r="A3394" s="8" t="s">
        <v>34627</v>
      </c>
      <c r="B3394" s="8" t="s">
        <v>36429</v>
      </c>
      <c r="C3394" s="8" t="s">
        <v>36430</v>
      </c>
      <c r="D3394" s="8" t="s">
        <v>35068</v>
      </c>
      <c r="E3394" s="8" t="s">
        <v>36206</v>
      </c>
    </row>
    <row r="3395" hidden="1">
      <c r="A3395" s="8" t="s">
        <v>34627</v>
      </c>
      <c r="B3395" s="8" t="s">
        <v>36431</v>
      </c>
      <c r="C3395" s="8" t="s">
        <v>36432</v>
      </c>
      <c r="D3395" s="8" t="s">
        <v>35068</v>
      </c>
      <c r="E3395" s="8" t="s">
        <v>36206</v>
      </c>
    </row>
    <row r="3396" hidden="1">
      <c r="A3396" s="8" t="s">
        <v>34627</v>
      </c>
      <c r="B3396" s="8" t="s">
        <v>36433</v>
      </c>
      <c r="C3396" s="8" t="s">
        <v>36434</v>
      </c>
      <c r="D3396" s="8" t="s">
        <v>35070</v>
      </c>
      <c r="E3396" s="8" t="s">
        <v>36206</v>
      </c>
    </row>
    <row r="3397" hidden="1">
      <c r="A3397" s="8" t="s">
        <v>34627</v>
      </c>
      <c r="B3397" s="8" t="s">
        <v>36435</v>
      </c>
      <c r="C3397" s="8" t="s">
        <v>36436</v>
      </c>
      <c r="D3397" s="8" t="s">
        <v>35070</v>
      </c>
      <c r="E3397" s="8" t="s">
        <v>36206</v>
      </c>
    </row>
    <row r="3398" hidden="1">
      <c r="A3398" s="8" t="s">
        <v>34627</v>
      </c>
      <c r="B3398" s="8" t="s">
        <v>36437</v>
      </c>
      <c r="C3398" s="8" t="s">
        <v>36438</v>
      </c>
      <c r="D3398" s="8" t="s">
        <v>35070</v>
      </c>
      <c r="E3398" s="8" t="s">
        <v>36206</v>
      </c>
    </row>
    <row r="3399" hidden="1">
      <c r="A3399" s="8" t="s">
        <v>34627</v>
      </c>
      <c r="B3399" s="8" t="s">
        <v>36439</v>
      </c>
      <c r="C3399" s="8" t="s">
        <v>36440</v>
      </c>
      <c r="D3399" s="8" t="s">
        <v>35070</v>
      </c>
      <c r="E3399" s="8" t="s">
        <v>36206</v>
      </c>
    </row>
    <row r="3400" hidden="1">
      <c r="A3400" s="8" t="s">
        <v>34627</v>
      </c>
      <c r="B3400" s="8" t="s">
        <v>36441</v>
      </c>
      <c r="C3400" s="8" t="s">
        <v>36442</v>
      </c>
      <c r="D3400" s="8" t="s">
        <v>35072</v>
      </c>
      <c r="E3400" s="8" t="s">
        <v>36206</v>
      </c>
    </row>
    <row r="3401" hidden="1">
      <c r="A3401" s="8" t="s">
        <v>34627</v>
      </c>
      <c r="B3401" s="8" t="s">
        <v>36443</v>
      </c>
      <c r="C3401" s="8" t="s">
        <v>36444</v>
      </c>
      <c r="D3401" s="8" t="s">
        <v>35072</v>
      </c>
      <c r="E3401" s="8" t="s">
        <v>36206</v>
      </c>
    </row>
    <row r="3402" hidden="1">
      <c r="A3402" s="8" t="s">
        <v>34627</v>
      </c>
      <c r="B3402" s="8" t="s">
        <v>36445</v>
      </c>
      <c r="C3402" s="8" t="s">
        <v>36446</v>
      </c>
      <c r="D3402" s="8" t="s">
        <v>35072</v>
      </c>
      <c r="E3402" s="8" t="s">
        <v>36206</v>
      </c>
    </row>
    <row r="3403" hidden="1">
      <c r="A3403" s="8" t="s">
        <v>34627</v>
      </c>
      <c r="B3403" s="8" t="s">
        <v>36447</v>
      </c>
      <c r="C3403" s="8" t="s">
        <v>36448</v>
      </c>
      <c r="D3403" s="8" t="s">
        <v>35072</v>
      </c>
      <c r="E3403" s="8" t="s">
        <v>36206</v>
      </c>
    </row>
    <row r="3404" hidden="1">
      <c r="A3404" s="8" t="s">
        <v>34627</v>
      </c>
      <c r="B3404" s="8" t="s">
        <v>36449</v>
      </c>
      <c r="C3404" s="8" t="s">
        <v>36450</v>
      </c>
      <c r="D3404" s="8" t="s">
        <v>35074</v>
      </c>
      <c r="E3404" s="8" t="s">
        <v>36206</v>
      </c>
    </row>
    <row r="3405" hidden="1">
      <c r="A3405" s="8" t="s">
        <v>34627</v>
      </c>
      <c r="B3405" s="8" t="s">
        <v>36451</v>
      </c>
      <c r="C3405" s="8" t="s">
        <v>36452</v>
      </c>
      <c r="D3405" s="8" t="s">
        <v>35076</v>
      </c>
      <c r="E3405" s="8" t="s">
        <v>36206</v>
      </c>
    </row>
    <row r="3406" hidden="1">
      <c r="A3406" s="8" t="s">
        <v>34627</v>
      </c>
      <c r="B3406" s="8" t="s">
        <v>36453</v>
      </c>
      <c r="C3406" s="8" t="s">
        <v>36454</v>
      </c>
      <c r="D3406" s="8" t="s">
        <v>35078</v>
      </c>
      <c r="E3406" s="8" t="s">
        <v>36206</v>
      </c>
    </row>
    <row r="3407" hidden="1">
      <c r="A3407" s="8" t="s">
        <v>34627</v>
      </c>
      <c r="B3407" s="8" t="s">
        <v>36455</v>
      </c>
      <c r="C3407" s="8" t="s">
        <v>36456</v>
      </c>
      <c r="D3407" s="8" t="s">
        <v>35078</v>
      </c>
      <c r="E3407" s="8" t="s">
        <v>36206</v>
      </c>
    </row>
    <row r="3408" hidden="1">
      <c r="A3408" s="8" t="s">
        <v>34627</v>
      </c>
      <c r="B3408" s="8" t="s">
        <v>36457</v>
      </c>
      <c r="C3408" s="8" t="s">
        <v>36458</v>
      </c>
      <c r="D3408" s="8" t="s">
        <v>35078</v>
      </c>
      <c r="E3408" s="8" t="s">
        <v>36206</v>
      </c>
    </row>
    <row r="3409" hidden="1">
      <c r="A3409" s="8" t="s">
        <v>34627</v>
      </c>
      <c r="B3409" s="8" t="s">
        <v>36459</v>
      </c>
      <c r="C3409" s="8" t="s">
        <v>36460</v>
      </c>
      <c r="D3409" s="8" t="s">
        <v>35078</v>
      </c>
      <c r="E3409" s="8" t="s">
        <v>36206</v>
      </c>
    </row>
    <row r="3410" hidden="1">
      <c r="A3410" s="8" t="s">
        <v>34627</v>
      </c>
      <c r="B3410" s="8" t="s">
        <v>36461</v>
      </c>
      <c r="C3410" s="8" t="s">
        <v>36462</v>
      </c>
      <c r="D3410" s="8" t="s">
        <v>35080</v>
      </c>
      <c r="E3410" s="8" t="s">
        <v>36206</v>
      </c>
    </row>
    <row r="3411" hidden="1">
      <c r="A3411" s="8" t="s">
        <v>34627</v>
      </c>
      <c r="B3411" s="8" t="s">
        <v>36463</v>
      </c>
      <c r="C3411" s="8" t="s">
        <v>36464</v>
      </c>
      <c r="D3411" s="8" t="s">
        <v>35080</v>
      </c>
      <c r="E3411" s="8" t="s">
        <v>36206</v>
      </c>
    </row>
    <row r="3412" hidden="1">
      <c r="A3412" s="8" t="s">
        <v>34627</v>
      </c>
      <c r="B3412" s="8" t="s">
        <v>36465</v>
      </c>
      <c r="C3412" s="8" t="s">
        <v>36466</v>
      </c>
      <c r="D3412" s="8" t="s">
        <v>35080</v>
      </c>
      <c r="E3412" s="8" t="s">
        <v>36206</v>
      </c>
    </row>
    <row r="3413" hidden="1">
      <c r="A3413" s="8" t="s">
        <v>34627</v>
      </c>
      <c r="B3413" s="8" t="s">
        <v>36467</v>
      </c>
      <c r="C3413" s="8" t="s">
        <v>36468</v>
      </c>
      <c r="D3413" s="8" t="s">
        <v>35080</v>
      </c>
      <c r="E3413" s="8" t="s">
        <v>36206</v>
      </c>
    </row>
    <row r="3414" hidden="1">
      <c r="A3414" s="8" t="s">
        <v>34627</v>
      </c>
      <c r="B3414" s="8" t="s">
        <v>36469</v>
      </c>
      <c r="C3414" s="8" t="s">
        <v>36470</v>
      </c>
      <c r="D3414" s="8" t="s">
        <v>35080</v>
      </c>
      <c r="E3414" s="8" t="s">
        <v>36206</v>
      </c>
    </row>
    <row r="3415" hidden="1">
      <c r="A3415" s="8" t="s">
        <v>34627</v>
      </c>
      <c r="B3415" s="8" t="s">
        <v>36471</v>
      </c>
      <c r="C3415" s="8" t="s">
        <v>36472</v>
      </c>
      <c r="D3415" s="8" t="s">
        <v>35082</v>
      </c>
      <c r="E3415" s="8" t="s">
        <v>36206</v>
      </c>
    </row>
    <row r="3416" hidden="1">
      <c r="A3416" s="8" t="s">
        <v>34627</v>
      </c>
      <c r="B3416" s="8" t="s">
        <v>36473</v>
      </c>
      <c r="C3416" s="8" t="s">
        <v>36474</v>
      </c>
      <c r="D3416" s="8" t="s">
        <v>35082</v>
      </c>
      <c r="E3416" s="8" t="s">
        <v>36206</v>
      </c>
    </row>
    <row r="3417" hidden="1">
      <c r="A3417" s="8" t="s">
        <v>34627</v>
      </c>
      <c r="B3417" s="8" t="s">
        <v>36475</v>
      </c>
      <c r="C3417" s="8" t="s">
        <v>36476</v>
      </c>
      <c r="D3417" s="8" t="s">
        <v>35082</v>
      </c>
      <c r="E3417" s="8" t="s">
        <v>36206</v>
      </c>
    </row>
    <row r="3418" hidden="1">
      <c r="A3418" s="8" t="s">
        <v>34627</v>
      </c>
      <c r="B3418" s="8" t="s">
        <v>36477</v>
      </c>
      <c r="C3418" s="8" t="s">
        <v>36478</v>
      </c>
      <c r="D3418" s="8" t="s">
        <v>35084</v>
      </c>
      <c r="E3418" s="8" t="s">
        <v>36206</v>
      </c>
    </row>
    <row r="3419" hidden="1">
      <c r="A3419" s="8" t="s">
        <v>34627</v>
      </c>
      <c r="B3419" s="8" t="s">
        <v>36479</v>
      </c>
      <c r="C3419" s="8" t="s">
        <v>36480</v>
      </c>
      <c r="D3419" s="8" t="s">
        <v>35084</v>
      </c>
      <c r="E3419" s="8" t="s">
        <v>36206</v>
      </c>
    </row>
    <row r="3420" hidden="1">
      <c r="A3420" s="8" t="s">
        <v>34627</v>
      </c>
      <c r="B3420" s="8" t="s">
        <v>36481</v>
      </c>
      <c r="C3420" s="8" t="s">
        <v>36482</v>
      </c>
      <c r="D3420" s="8" t="s">
        <v>35084</v>
      </c>
      <c r="E3420" s="8" t="s">
        <v>36206</v>
      </c>
    </row>
    <row r="3421" hidden="1">
      <c r="A3421" s="8" t="s">
        <v>34627</v>
      </c>
      <c r="B3421" s="8" t="s">
        <v>36483</v>
      </c>
      <c r="C3421" s="8" t="s">
        <v>36484</v>
      </c>
      <c r="D3421" s="8" t="s">
        <v>35084</v>
      </c>
      <c r="E3421" s="8" t="s">
        <v>36206</v>
      </c>
    </row>
    <row r="3422" hidden="1">
      <c r="A3422" s="8" t="s">
        <v>34627</v>
      </c>
      <c r="B3422" s="8" t="s">
        <v>36485</v>
      </c>
      <c r="C3422" s="8" t="s">
        <v>36486</v>
      </c>
      <c r="D3422" s="8" t="s">
        <v>35084</v>
      </c>
      <c r="E3422" s="8" t="s">
        <v>36206</v>
      </c>
    </row>
    <row r="3423" hidden="1">
      <c r="A3423" s="8" t="s">
        <v>34627</v>
      </c>
      <c r="B3423" s="8" t="s">
        <v>36487</v>
      </c>
      <c r="C3423" s="8" t="s">
        <v>36488</v>
      </c>
      <c r="D3423" s="8" t="s">
        <v>35084</v>
      </c>
      <c r="E3423" s="8" t="s">
        <v>36206</v>
      </c>
    </row>
    <row r="3424" hidden="1">
      <c r="A3424" s="8" t="s">
        <v>34627</v>
      </c>
      <c r="B3424" s="8" t="s">
        <v>36489</v>
      </c>
      <c r="C3424" s="8" t="s">
        <v>36490</v>
      </c>
      <c r="D3424" s="8" t="s">
        <v>35084</v>
      </c>
      <c r="E3424" s="8" t="s">
        <v>36206</v>
      </c>
    </row>
    <row r="3425" hidden="1">
      <c r="A3425" s="8" t="s">
        <v>34627</v>
      </c>
      <c r="B3425" s="8" t="s">
        <v>36491</v>
      </c>
      <c r="C3425" s="8" t="s">
        <v>36492</v>
      </c>
      <c r="D3425" s="8" t="s">
        <v>35086</v>
      </c>
      <c r="E3425" s="8" t="s">
        <v>36206</v>
      </c>
    </row>
    <row r="3426" hidden="1">
      <c r="A3426" s="8" t="s">
        <v>34627</v>
      </c>
      <c r="B3426" s="8" t="s">
        <v>36493</v>
      </c>
      <c r="C3426" s="8" t="s">
        <v>36494</v>
      </c>
      <c r="D3426" s="8" t="s">
        <v>35086</v>
      </c>
      <c r="E3426" s="8" t="s">
        <v>36206</v>
      </c>
    </row>
    <row r="3427" hidden="1">
      <c r="A3427" s="8" t="s">
        <v>34627</v>
      </c>
      <c r="B3427" s="8" t="s">
        <v>36495</v>
      </c>
      <c r="C3427" s="8" t="s">
        <v>36496</v>
      </c>
      <c r="D3427" s="8" t="s">
        <v>35086</v>
      </c>
      <c r="E3427" s="8" t="s">
        <v>36206</v>
      </c>
    </row>
    <row r="3428" hidden="1">
      <c r="A3428" s="8" t="s">
        <v>34627</v>
      </c>
      <c r="B3428" s="8" t="s">
        <v>36497</v>
      </c>
      <c r="C3428" s="8" t="s">
        <v>36498</v>
      </c>
      <c r="D3428" s="8" t="s">
        <v>35086</v>
      </c>
      <c r="E3428" s="8" t="s">
        <v>36206</v>
      </c>
    </row>
    <row r="3429" hidden="1">
      <c r="A3429" s="8" t="s">
        <v>34627</v>
      </c>
      <c r="B3429" s="8" t="s">
        <v>36499</v>
      </c>
      <c r="C3429" s="8" t="s">
        <v>36500</v>
      </c>
      <c r="D3429" s="8" t="s">
        <v>35088</v>
      </c>
      <c r="E3429" s="8" t="s">
        <v>36206</v>
      </c>
    </row>
    <row r="3430" hidden="1">
      <c r="A3430" s="8" t="s">
        <v>34627</v>
      </c>
      <c r="B3430" s="8" t="s">
        <v>36501</v>
      </c>
      <c r="C3430" s="8" t="s">
        <v>36502</v>
      </c>
      <c r="D3430" s="8" t="s">
        <v>35088</v>
      </c>
      <c r="E3430" s="8" t="s">
        <v>36206</v>
      </c>
    </row>
    <row r="3431" hidden="1">
      <c r="A3431" s="8" t="s">
        <v>34627</v>
      </c>
      <c r="B3431" s="8" t="s">
        <v>36503</v>
      </c>
      <c r="C3431" s="8" t="s">
        <v>36504</v>
      </c>
      <c r="D3431" s="8" t="s">
        <v>35090</v>
      </c>
      <c r="E3431" s="8" t="s">
        <v>36206</v>
      </c>
    </row>
    <row r="3432" hidden="1">
      <c r="A3432" s="8" t="s">
        <v>34627</v>
      </c>
      <c r="B3432" s="8" t="s">
        <v>36505</v>
      </c>
      <c r="C3432" s="8" t="s">
        <v>36506</v>
      </c>
      <c r="D3432" s="8" t="s">
        <v>35090</v>
      </c>
      <c r="E3432" s="8" t="s">
        <v>36206</v>
      </c>
    </row>
    <row r="3433" hidden="1">
      <c r="A3433" s="8" t="s">
        <v>34627</v>
      </c>
      <c r="B3433" s="8" t="s">
        <v>36507</v>
      </c>
      <c r="C3433" s="8" t="s">
        <v>36508</v>
      </c>
      <c r="D3433" s="8" t="s">
        <v>35090</v>
      </c>
      <c r="E3433" s="8" t="s">
        <v>36206</v>
      </c>
    </row>
    <row r="3434" hidden="1">
      <c r="A3434" s="8" t="s">
        <v>34627</v>
      </c>
      <c r="B3434" s="8" t="s">
        <v>36509</v>
      </c>
      <c r="C3434" s="8" t="s">
        <v>36510</v>
      </c>
      <c r="D3434" s="8" t="s">
        <v>35090</v>
      </c>
      <c r="E3434" s="8" t="s">
        <v>36206</v>
      </c>
    </row>
    <row r="3435" hidden="1">
      <c r="A3435" s="8" t="s">
        <v>34627</v>
      </c>
      <c r="B3435" s="8" t="s">
        <v>36511</v>
      </c>
      <c r="C3435" s="8" t="s">
        <v>36512</v>
      </c>
      <c r="D3435" s="8" t="s">
        <v>35090</v>
      </c>
      <c r="E3435" s="8" t="s">
        <v>36206</v>
      </c>
    </row>
    <row r="3436" hidden="1">
      <c r="A3436" s="8" t="s">
        <v>34627</v>
      </c>
      <c r="B3436" s="8" t="s">
        <v>36513</v>
      </c>
      <c r="C3436" s="8" t="s">
        <v>36514</v>
      </c>
      <c r="D3436" s="8" t="s">
        <v>35090</v>
      </c>
      <c r="E3436" s="8" t="s">
        <v>36206</v>
      </c>
    </row>
    <row r="3437" hidden="1">
      <c r="A3437" s="8" t="s">
        <v>34627</v>
      </c>
      <c r="B3437" s="8" t="s">
        <v>36515</v>
      </c>
      <c r="C3437" s="8" t="s">
        <v>36516</v>
      </c>
      <c r="D3437" s="8" t="s">
        <v>35090</v>
      </c>
      <c r="E3437" s="8" t="s">
        <v>36206</v>
      </c>
    </row>
    <row r="3438" hidden="1">
      <c r="A3438" s="8" t="s">
        <v>34627</v>
      </c>
      <c r="B3438" s="8" t="s">
        <v>36517</v>
      </c>
      <c r="C3438" s="8" t="s">
        <v>36518</v>
      </c>
      <c r="D3438" s="8" t="s">
        <v>35090</v>
      </c>
      <c r="E3438" s="8" t="s">
        <v>36206</v>
      </c>
    </row>
    <row r="3439" hidden="1">
      <c r="A3439" s="8" t="s">
        <v>34627</v>
      </c>
      <c r="B3439" s="8" t="s">
        <v>36519</v>
      </c>
      <c r="C3439" s="8" t="s">
        <v>36520</v>
      </c>
      <c r="D3439" s="8" t="s">
        <v>35090</v>
      </c>
      <c r="E3439" s="8" t="s">
        <v>36206</v>
      </c>
    </row>
    <row r="3440" hidden="1">
      <c r="A3440" s="8" t="s">
        <v>34627</v>
      </c>
      <c r="B3440" s="8" t="s">
        <v>36521</v>
      </c>
      <c r="C3440" s="8" t="s">
        <v>36522</v>
      </c>
      <c r="D3440" s="8" t="s">
        <v>35092</v>
      </c>
      <c r="E3440" s="8" t="s">
        <v>36206</v>
      </c>
    </row>
    <row r="3441" hidden="1">
      <c r="A3441" s="8" t="s">
        <v>34627</v>
      </c>
      <c r="B3441" s="8" t="s">
        <v>36523</v>
      </c>
      <c r="C3441" s="8" t="s">
        <v>36524</v>
      </c>
      <c r="D3441" s="8" t="s">
        <v>35092</v>
      </c>
      <c r="E3441" s="8" t="s">
        <v>36206</v>
      </c>
    </row>
    <row r="3442" hidden="1">
      <c r="A3442" s="8" t="s">
        <v>34627</v>
      </c>
      <c r="B3442" s="8" t="s">
        <v>36525</v>
      </c>
      <c r="C3442" s="8" t="s">
        <v>36526</v>
      </c>
      <c r="D3442" s="8" t="s">
        <v>35092</v>
      </c>
      <c r="E3442" s="8" t="s">
        <v>36206</v>
      </c>
    </row>
    <row r="3443" hidden="1">
      <c r="A3443" s="8" t="s">
        <v>34627</v>
      </c>
      <c r="B3443" s="8" t="s">
        <v>36527</v>
      </c>
      <c r="C3443" s="8" t="s">
        <v>36528</v>
      </c>
      <c r="D3443" s="8" t="s">
        <v>35094</v>
      </c>
      <c r="E3443" s="8" t="s">
        <v>36206</v>
      </c>
    </row>
    <row r="3444" hidden="1">
      <c r="A3444" s="8" t="s">
        <v>34627</v>
      </c>
      <c r="B3444" s="8" t="s">
        <v>36529</v>
      </c>
      <c r="C3444" s="8" t="s">
        <v>36530</v>
      </c>
      <c r="D3444" s="8" t="s">
        <v>35094</v>
      </c>
      <c r="E3444" s="8" t="s">
        <v>36206</v>
      </c>
    </row>
    <row r="3445" hidden="1">
      <c r="A3445" s="8" t="s">
        <v>34627</v>
      </c>
      <c r="B3445" s="8" t="s">
        <v>36531</v>
      </c>
      <c r="C3445" s="8" t="s">
        <v>36532</v>
      </c>
      <c r="D3445" s="8" t="s">
        <v>35094</v>
      </c>
      <c r="E3445" s="8" t="s">
        <v>36206</v>
      </c>
    </row>
    <row r="3446" hidden="1">
      <c r="A3446" s="8" t="s">
        <v>34627</v>
      </c>
      <c r="B3446" s="8" t="s">
        <v>36533</v>
      </c>
      <c r="C3446" s="8" t="s">
        <v>36534</v>
      </c>
      <c r="D3446" s="8" t="s">
        <v>35094</v>
      </c>
      <c r="E3446" s="8" t="s">
        <v>36206</v>
      </c>
    </row>
    <row r="3447" hidden="1">
      <c r="A3447" s="8" t="s">
        <v>34627</v>
      </c>
      <c r="B3447" s="8" t="s">
        <v>36535</v>
      </c>
      <c r="C3447" s="8" t="s">
        <v>36536</v>
      </c>
      <c r="D3447" s="8" t="s">
        <v>35094</v>
      </c>
      <c r="E3447" s="8" t="s">
        <v>36206</v>
      </c>
    </row>
    <row r="3448" hidden="1">
      <c r="A3448" s="8" t="s">
        <v>34627</v>
      </c>
      <c r="B3448" s="8" t="s">
        <v>36537</v>
      </c>
      <c r="C3448" s="8" t="s">
        <v>36538</v>
      </c>
      <c r="D3448" s="8" t="s">
        <v>35094</v>
      </c>
      <c r="E3448" s="8" t="s">
        <v>36206</v>
      </c>
    </row>
    <row r="3449" hidden="1">
      <c r="A3449" s="8" t="s">
        <v>34627</v>
      </c>
      <c r="B3449" s="8" t="s">
        <v>36539</v>
      </c>
      <c r="C3449" s="8" t="s">
        <v>36540</v>
      </c>
      <c r="D3449" s="8" t="s">
        <v>35094</v>
      </c>
      <c r="E3449" s="8" t="s">
        <v>36206</v>
      </c>
    </row>
    <row r="3450" hidden="1">
      <c r="A3450" s="8" t="s">
        <v>34627</v>
      </c>
      <c r="B3450" s="8" t="s">
        <v>36541</v>
      </c>
      <c r="C3450" s="8" t="s">
        <v>36542</v>
      </c>
      <c r="D3450" s="8" t="s">
        <v>35096</v>
      </c>
      <c r="E3450" s="8" t="s">
        <v>36206</v>
      </c>
    </row>
    <row r="3451" hidden="1">
      <c r="A3451" s="8" t="s">
        <v>34627</v>
      </c>
      <c r="B3451" s="8" t="s">
        <v>36543</v>
      </c>
      <c r="C3451" s="8" t="s">
        <v>36544</v>
      </c>
      <c r="D3451" s="8" t="s">
        <v>35096</v>
      </c>
      <c r="E3451" s="8" t="s">
        <v>36206</v>
      </c>
    </row>
    <row r="3452" hidden="1">
      <c r="A3452" s="8" t="s">
        <v>34627</v>
      </c>
      <c r="B3452" s="8" t="s">
        <v>36545</v>
      </c>
      <c r="C3452" s="8" t="s">
        <v>36546</v>
      </c>
      <c r="D3452" s="8" t="s">
        <v>35098</v>
      </c>
      <c r="E3452" s="8" t="s">
        <v>36206</v>
      </c>
    </row>
    <row r="3453" hidden="1">
      <c r="A3453" s="8" t="s">
        <v>34627</v>
      </c>
      <c r="B3453" s="8" t="s">
        <v>36547</v>
      </c>
      <c r="C3453" s="8" t="s">
        <v>36548</v>
      </c>
      <c r="D3453" s="8" t="s">
        <v>35098</v>
      </c>
      <c r="E3453" s="8" t="s">
        <v>36206</v>
      </c>
    </row>
    <row r="3454" hidden="1">
      <c r="A3454" s="8" t="s">
        <v>34627</v>
      </c>
      <c r="B3454" s="8" t="s">
        <v>36549</v>
      </c>
      <c r="C3454" s="8" t="s">
        <v>36550</v>
      </c>
      <c r="D3454" s="8" t="s">
        <v>35100</v>
      </c>
      <c r="E3454" s="8" t="s">
        <v>36206</v>
      </c>
    </row>
    <row r="3455" hidden="1">
      <c r="A3455" s="8" t="s">
        <v>34627</v>
      </c>
      <c r="B3455" s="8" t="s">
        <v>36551</v>
      </c>
      <c r="C3455" s="8" t="s">
        <v>36552</v>
      </c>
      <c r="D3455" s="8" t="s">
        <v>35100</v>
      </c>
      <c r="E3455" s="8" t="s">
        <v>36206</v>
      </c>
    </row>
    <row r="3456" hidden="1">
      <c r="A3456" s="8" t="s">
        <v>34627</v>
      </c>
      <c r="B3456" s="8" t="s">
        <v>36553</v>
      </c>
      <c r="C3456" s="8" t="s">
        <v>36554</v>
      </c>
      <c r="D3456" s="8" t="s">
        <v>35100</v>
      </c>
      <c r="E3456" s="8" t="s">
        <v>36206</v>
      </c>
    </row>
    <row r="3457" hidden="1">
      <c r="A3457" s="8" t="s">
        <v>34627</v>
      </c>
      <c r="B3457" s="8" t="s">
        <v>36555</v>
      </c>
      <c r="C3457" s="8" t="s">
        <v>36556</v>
      </c>
      <c r="D3457" s="8" t="s">
        <v>35102</v>
      </c>
      <c r="E3457" s="8" t="s">
        <v>36206</v>
      </c>
    </row>
    <row r="3458" hidden="1">
      <c r="A3458" s="8" t="s">
        <v>34627</v>
      </c>
      <c r="B3458" s="8" t="s">
        <v>36557</v>
      </c>
      <c r="C3458" s="8" t="s">
        <v>36558</v>
      </c>
      <c r="D3458" s="8" t="s">
        <v>35102</v>
      </c>
      <c r="E3458" s="8" t="s">
        <v>36206</v>
      </c>
    </row>
    <row r="3459" hidden="1">
      <c r="A3459" s="8" t="s">
        <v>34627</v>
      </c>
      <c r="B3459" s="8" t="s">
        <v>36559</v>
      </c>
      <c r="C3459" s="8" t="s">
        <v>36560</v>
      </c>
      <c r="D3459" s="8" t="s">
        <v>35102</v>
      </c>
      <c r="E3459" s="8" t="s">
        <v>36206</v>
      </c>
    </row>
    <row r="3460" hidden="1">
      <c r="A3460" s="8" t="s">
        <v>34627</v>
      </c>
      <c r="B3460" s="8" t="s">
        <v>36561</v>
      </c>
      <c r="C3460" s="8" t="s">
        <v>36562</v>
      </c>
      <c r="D3460" s="8" t="s">
        <v>35102</v>
      </c>
      <c r="E3460" s="8" t="s">
        <v>36206</v>
      </c>
    </row>
    <row r="3461" hidden="1">
      <c r="A3461" s="8" t="s">
        <v>34627</v>
      </c>
      <c r="B3461" s="8" t="s">
        <v>36563</v>
      </c>
      <c r="C3461" s="8" t="s">
        <v>36564</v>
      </c>
      <c r="D3461" s="8" t="s">
        <v>35102</v>
      </c>
      <c r="E3461" s="8" t="s">
        <v>36206</v>
      </c>
    </row>
    <row r="3462" hidden="1">
      <c r="A3462" s="8" t="s">
        <v>34627</v>
      </c>
      <c r="B3462" s="8" t="s">
        <v>36565</v>
      </c>
      <c r="C3462" s="8" t="s">
        <v>36566</v>
      </c>
      <c r="D3462" s="8" t="s">
        <v>35104</v>
      </c>
      <c r="E3462" s="8" t="s">
        <v>36206</v>
      </c>
    </row>
    <row r="3463" hidden="1">
      <c r="A3463" s="8" t="s">
        <v>34627</v>
      </c>
      <c r="B3463" s="8" t="s">
        <v>36567</v>
      </c>
      <c r="C3463" s="8" t="s">
        <v>36568</v>
      </c>
      <c r="D3463" s="8" t="s">
        <v>35104</v>
      </c>
      <c r="E3463" s="8" t="s">
        <v>36206</v>
      </c>
    </row>
    <row r="3464" hidden="1">
      <c r="A3464" s="8" t="s">
        <v>34627</v>
      </c>
      <c r="B3464" s="8" t="s">
        <v>36569</v>
      </c>
      <c r="C3464" s="8" t="s">
        <v>36570</v>
      </c>
      <c r="D3464" s="8" t="s">
        <v>35104</v>
      </c>
      <c r="E3464" s="8" t="s">
        <v>36206</v>
      </c>
    </row>
    <row r="3465" hidden="1">
      <c r="A3465" s="8" t="s">
        <v>34627</v>
      </c>
      <c r="B3465" s="8" t="s">
        <v>36571</v>
      </c>
      <c r="C3465" s="8" t="s">
        <v>36572</v>
      </c>
      <c r="D3465" s="8" t="s">
        <v>35104</v>
      </c>
      <c r="E3465" s="8" t="s">
        <v>36206</v>
      </c>
    </row>
    <row r="3466" hidden="1">
      <c r="A3466" s="8" t="s">
        <v>34627</v>
      </c>
      <c r="B3466" s="8" t="s">
        <v>36573</v>
      </c>
      <c r="C3466" s="8" t="s">
        <v>36574</v>
      </c>
      <c r="D3466" s="8" t="s">
        <v>35106</v>
      </c>
      <c r="E3466" s="8" t="s">
        <v>36206</v>
      </c>
    </row>
    <row r="3467" hidden="1">
      <c r="A3467" s="8" t="s">
        <v>34627</v>
      </c>
      <c r="B3467" s="8" t="s">
        <v>36575</v>
      </c>
      <c r="C3467" s="8" t="s">
        <v>36576</v>
      </c>
      <c r="D3467" s="8" t="s">
        <v>35106</v>
      </c>
      <c r="E3467" s="8" t="s">
        <v>36206</v>
      </c>
    </row>
    <row r="3468" hidden="1">
      <c r="A3468" s="8" t="s">
        <v>34627</v>
      </c>
      <c r="B3468" s="8" t="s">
        <v>36577</v>
      </c>
      <c r="C3468" s="8" t="s">
        <v>36578</v>
      </c>
      <c r="D3468" s="8" t="s">
        <v>35106</v>
      </c>
      <c r="E3468" s="8" t="s">
        <v>36206</v>
      </c>
    </row>
    <row r="3469" hidden="1">
      <c r="A3469" s="8" t="s">
        <v>34627</v>
      </c>
      <c r="B3469" s="8" t="s">
        <v>36579</v>
      </c>
      <c r="C3469" s="8" t="s">
        <v>36580</v>
      </c>
      <c r="D3469" s="8" t="s">
        <v>35106</v>
      </c>
      <c r="E3469" s="8" t="s">
        <v>36206</v>
      </c>
    </row>
    <row r="3470" hidden="1">
      <c r="A3470" s="8" t="s">
        <v>34627</v>
      </c>
      <c r="B3470" s="8" t="s">
        <v>36581</v>
      </c>
      <c r="C3470" s="8" t="s">
        <v>36582</v>
      </c>
      <c r="D3470" s="8" t="s">
        <v>35106</v>
      </c>
      <c r="E3470" s="8" t="s">
        <v>36206</v>
      </c>
    </row>
    <row r="3471" hidden="1">
      <c r="A3471" s="8" t="s">
        <v>34627</v>
      </c>
      <c r="B3471" s="8" t="s">
        <v>36583</v>
      </c>
      <c r="C3471" s="8" t="s">
        <v>36584</v>
      </c>
      <c r="D3471" s="8" t="s">
        <v>35108</v>
      </c>
      <c r="E3471" s="8" t="s">
        <v>36206</v>
      </c>
    </row>
    <row r="3472" hidden="1">
      <c r="A3472" s="8" t="s">
        <v>34627</v>
      </c>
      <c r="B3472" s="8" t="s">
        <v>36585</v>
      </c>
      <c r="C3472" s="8" t="s">
        <v>36586</v>
      </c>
      <c r="D3472" s="8" t="s">
        <v>35108</v>
      </c>
      <c r="E3472" s="8" t="s">
        <v>36206</v>
      </c>
    </row>
    <row r="3473" hidden="1">
      <c r="A3473" s="8" t="s">
        <v>34627</v>
      </c>
      <c r="B3473" s="8" t="s">
        <v>36587</v>
      </c>
      <c r="C3473" s="8" t="s">
        <v>36588</v>
      </c>
      <c r="D3473" s="8" t="s">
        <v>35108</v>
      </c>
      <c r="E3473" s="8" t="s">
        <v>36206</v>
      </c>
    </row>
    <row r="3474" hidden="1">
      <c r="A3474" s="8" t="s">
        <v>34627</v>
      </c>
      <c r="B3474" s="8" t="s">
        <v>36589</v>
      </c>
      <c r="C3474" s="8" t="s">
        <v>36590</v>
      </c>
      <c r="D3474" s="8" t="s">
        <v>35108</v>
      </c>
      <c r="E3474" s="8" t="s">
        <v>36206</v>
      </c>
    </row>
    <row r="3475" hidden="1">
      <c r="A3475" s="8" t="s">
        <v>34627</v>
      </c>
      <c r="B3475" s="8" t="s">
        <v>36591</v>
      </c>
      <c r="C3475" s="8" t="s">
        <v>36592</v>
      </c>
      <c r="D3475" s="8" t="s">
        <v>35108</v>
      </c>
      <c r="E3475" s="8" t="s">
        <v>36206</v>
      </c>
    </row>
    <row r="3476" hidden="1">
      <c r="A3476" s="8" t="s">
        <v>34627</v>
      </c>
      <c r="B3476" s="8" t="s">
        <v>36593</v>
      </c>
      <c r="C3476" s="8" t="s">
        <v>36594</v>
      </c>
      <c r="D3476" s="8" t="s">
        <v>35110</v>
      </c>
      <c r="E3476" s="8" t="s">
        <v>36206</v>
      </c>
    </row>
    <row r="3477" hidden="1">
      <c r="A3477" s="8" t="s">
        <v>34627</v>
      </c>
      <c r="B3477" s="8" t="s">
        <v>36595</v>
      </c>
      <c r="C3477" s="8" t="s">
        <v>36596</v>
      </c>
      <c r="D3477" s="8" t="s">
        <v>35110</v>
      </c>
      <c r="E3477" s="8" t="s">
        <v>36206</v>
      </c>
    </row>
    <row r="3478" hidden="1">
      <c r="A3478" s="8" t="s">
        <v>34627</v>
      </c>
      <c r="B3478" s="8" t="s">
        <v>36597</v>
      </c>
      <c r="C3478" s="8" t="s">
        <v>36598</v>
      </c>
      <c r="D3478" s="8" t="s">
        <v>35110</v>
      </c>
      <c r="E3478" s="8" t="s">
        <v>36206</v>
      </c>
    </row>
    <row r="3479" hidden="1">
      <c r="A3479" s="8" t="s">
        <v>34627</v>
      </c>
      <c r="B3479" s="8" t="s">
        <v>36599</v>
      </c>
      <c r="C3479" s="8" t="s">
        <v>36600</v>
      </c>
      <c r="D3479" s="8" t="s">
        <v>35110</v>
      </c>
      <c r="E3479" s="8" t="s">
        <v>36206</v>
      </c>
    </row>
    <row r="3480" hidden="1">
      <c r="A3480" s="8" t="s">
        <v>34627</v>
      </c>
      <c r="B3480" s="8" t="s">
        <v>36601</v>
      </c>
      <c r="C3480" s="8" t="s">
        <v>36602</v>
      </c>
      <c r="D3480" s="8" t="s">
        <v>35110</v>
      </c>
      <c r="E3480" s="8" t="s">
        <v>36206</v>
      </c>
    </row>
    <row r="3481" hidden="1">
      <c r="A3481" s="8" t="s">
        <v>34627</v>
      </c>
      <c r="B3481" s="8" t="s">
        <v>36603</v>
      </c>
      <c r="C3481" s="8" t="s">
        <v>36604</v>
      </c>
      <c r="D3481" s="8" t="s">
        <v>35110</v>
      </c>
      <c r="E3481" s="8" t="s">
        <v>36206</v>
      </c>
    </row>
    <row r="3482" hidden="1">
      <c r="A3482" s="8" t="s">
        <v>34627</v>
      </c>
      <c r="B3482" s="8" t="s">
        <v>36605</v>
      </c>
      <c r="C3482" s="8" t="s">
        <v>36606</v>
      </c>
      <c r="D3482" s="8" t="s">
        <v>35112</v>
      </c>
      <c r="E3482" s="8" t="s">
        <v>36206</v>
      </c>
    </row>
    <row r="3483" hidden="1">
      <c r="A3483" s="8" t="s">
        <v>34627</v>
      </c>
      <c r="B3483" s="8" t="s">
        <v>36607</v>
      </c>
      <c r="C3483" s="8" t="s">
        <v>36608</v>
      </c>
      <c r="D3483" s="8" t="s">
        <v>35112</v>
      </c>
      <c r="E3483" s="8" t="s">
        <v>36206</v>
      </c>
    </row>
    <row r="3484" hidden="1">
      <c r="A3484" s="8" t="s">
        <v>34627</v>
      </c>
      <c r="B3484" s="8" t="s">
        <v>36609</v>
      </c>
      <c r="C3484" s="8" t="s">
        <v>36610</v>
      </c>
      <c r="D3484" s="8" t="s">
        <v>35112</v>
      </c>
      <c r="E3484" s="8" t="s">
        <v>36206</v>
      </c>
    </row>
    <row r="3485" hidden="1">
      <c r="A3485" s="8" t="s">
        <v>34627</v>
      </c>
      <c r="B3485" s="8" t="s">
        <v>36611</v>
      </c>
      <c r="C3485" s="8" t="s">
        <v>36612</v>
      </c>
      <c r="D3485" s="8" t="s">
        <v>35112</v>
      </c>
      <c r="E3485" s="8" t="s">
        <v>36206</v>
      </c>
    </row>
    <row r="3486" hidden="1">
      <c r="A3486" s="8" t="s">
        <v>34627</v>
      </c>
      <c r="B3486" s="8" t="s">
        <v>36613</v>
      </c>
      <c r="C3486" s="8" t="s">
        <v>36614</v>
      </c>
      <c r="D3486" s="8" t="s">
        <v>35114</v>
      </c>
      <c r="E3486" s="8" t="s">
        <v>36206</v>
      </c>
    </row>
    <row r="3487" hidden="1">
      <c r="A3487" s="8" t="s">
        <v>34627</v>
      </c>
      <c r="B3487" s="8" t="s">
        <v>36615</v>
      </c>
      <c r="C3487" s="8" t="s">
        <v>36616</v>
      </c>
      <c r="D3487" s="8" t="s">
        <v>35114</v>
      </c>
      <c r="E3487" s="8" t="s">
        <v>36206</v>
      </c>
    </row>
    <row r="3488" hidden="1">
      <c r="A3488" s="8" t="s">
        <v>34627</v>
      </c>
      <c r="B3488" s="8" t="s">
        <v>36617</v>
      </c>
      <c r="C3488" s="8" t="s">
        <v>36618</v>
      </c>
      <c r="D3488" s="8" t="s">
        <v>35114</v>
      </c>
      <c r="E3488" s="8" t="s">
        <v>36206</v>
      </c>
    </row>
    <row r="3489" hidden="1">
      <c r="A3489" s="8" t="s">
        <v>34627</v>
      </c>
      <c r="B3489" s="8" t="s">
        <v>36619</v>
      </c>
      <c r="C3489" s="8" t="s">
        <v>36620</v>
      </c>
      <c r="D3489" s="8" t="s">
        <v>35114</v>
      </c>
      <c r="E3489" s="8" t="s">
        <v>36206</v>
      </c>
    </row>
    <row r="3490" hidden="1">
      <c r="A3490" s="8" t="s">
        <v>34627</v>
      </c>
      <c r="B3490" s="8" t="s">
        <v>36621</v>
      </c>
      <c r="C3490" s="8" t="s">
        <v>36622</v>
      </c>
      <c r="D3490" s="8" t="s">
        <v>35116</v>
      </c>
      <c r="E3490" s="8" t="s">
        <v>36206</v>
      </c>
    </row>
    <row r="3491" hidden="1">
      <c r="A3491" s="8" t="s">
        <v>34627</v>
      </c>
      <c r="B3491" s="8" t="s">
        <v>36623</v>
      </c>
      <c r="C3491" s="8" t="s">
        <v>36624</v>
      </c>
      <c r="D3491" s="8" t="s">
        <v>35116</v>
      </c>
      <c r="E3491" s="8" t="s">
        <v>36206</v>
      </c>
    </row>
    <row r="3492" hidden="1">
      <c r="A3492" s="8" t="s">
        <v>34627</v>
      </c>
      <c r="B3492" s="8" t="s">
        <v>36625</v>
      </c>
      <c r="C3492" s="8" t="s">
        <v>36626</v>
      </c>
      <c r="D3492" s="8" t="s">
        <v>35116</v>
      </c>
      <c r="E3492" s="8" t="s">
        <v>36206</v>
      </c>
    </row>
    <row r="3493" hidden="1">
      <c r="A3493" s="8" t="s">
        <v>34627</v>
      </c>
      <c r="B3493" s="8" t="s">
        <v>36627</v>
      </c>
      <c r="C3493" s="8" t="s">
        <v>36628</v>
      </c>
      <c r="D3493" s="8" t="s">
        <v>35116</v>
      </c>
      <c r="E3493" s="8" t="s">
        <v>36206</v>
      </c>
    </row>
    <row r="3494" hidden="1">
      <c r="A3494" s="8" t="s">
        <v>34627</v>
      </c>
      <c r="B3494" s="8" t="s">
        <v>36629</v>
      </c>
      <c r="C3494" s="8" t="s">
        <v>36630</v>
      </c>
      <c r="D3494" s="8" t="s">
        <v>35116</v>
      </c>
      <c r="E3494" s="8" t="s">
        <v>36206</v>
      </c>
    </row>
    <row r="3495" hidden="1">
      <c r="A3495" s="8" t="s">
        <v>34627</v>
      </c>
      <c r="B3495" s="8" t="s">
        <v>36631</v>
      </c>
      <c r="C3495" s="8" t="s">
        <v>36632</v>
      </c>
      <c r="D3495" s="8" t="s">
        <v>35118</v>
      </c>
      <c r="E3495" s="8" t="s">
        <v>36206</v>
      </c>
    </row>
    <row r="3496" hidden="1">
      <c r="A3496" s="8" t="s">
        <v>34627</v>
      </c>
      <c r="B3496" s="8" t="s">
        <v>36633</v>
      </c>
      <c r="C3496" s="8" t="s">
        <v>36634</v>
      </c>
      <c r="D3496" s="8" t="s">
        <v>35120</v>
      </c>
      <c r="E3496" s="8" t="s">
        <v>36206</v>
      </c>
    </row>
    <row r="3497" hidden="1">
      <c r="A3497" s="8" t="s">
        <v>34627</v>
      </c>
      <c r="B3497" s="8" t="s">
        <v>36635</v>
      </c>
      <c r="C3497" s="8" t="s">
        <v>36636</v>
      </c>
      <c r="D3497" s="8" t="s">
        <v>35120</v>
      </c>
      <c r="E3497" s="8" t="s">
        <v>36206</v>
      </c>
    </row>
    <row r="3498" hidden="1">
      <c r="A3498" s="8" t="s">
        <v>34627</v>
      </c>
      <c r="B3498" s="8" t="s">
        <v>36637</v>
      </c>
      <c r="C3498" s="8" t="s">
        <v>36638</v>
      </c>
      <c r="D3498" s="8" t="s">
        <v>35120</v>
      </c>
      <c r="E3498" s="8" t="s">
        <v>36206</v>
      </c>
    </row>
    <row r="3499" hidden="1">
      <c r="A3499" s="8" t="s">
        <v>34627</v>
      </c>
      <c r="B3499" s="8" t="s">
        <v>36639</v>
      </c>
      <c r="C3499" s="8" t="s">
        <v>36640</v>
      </c>
      <c r="D3499" s="8" t="s">
        <v>35120</v>
      </c>
      <c r="E3499" s="8" t="s">
        <v>36206</v>
      </c>
    </row>
    <row r="3500" hidden="1">
      <c r="A3500" s="8" t="s">
        <v>34627</v>
      </c>
      <c r="B3500" s="8" t="s">
        <v>36641</v>
      </c>
      <c r="C3500" s="8" t="s">
        <v>36642</v>
      </c>
      <c r="D3500" s="8" t="s">
        <v>35122</v>
      </c>
      <c r="E3500" s="8" t="s">
        <v>36206</v>
      </c>
    </row>
    <row r="3501" hidden="1">
      <c r="A3501" s="8" t="s">
        <v>34627</v>
      </c>
      <c r="B3501" s="8" t="s">
        <v>36643</v>
      </c>
      <c r="C3501" s="8" t="s">
        <v>36644</v>
      </c>
      <c r="D3501" s="8" t="s">
        <v>35122</v>
      </c>
      <c r="E3501" s="8" t="s">
        <v>36206</v>
      </c>
    </row>
    <row r="3502" hidden="1">
      <c r="A3502" s="8" t="s">
        <v>34627</v>
      </c>
      <c r="B3502" s="8" t="s">
        <v>36645</v>
      </c>
      <c r="C3502" s="8" t="s">
        <v>36646</v>
      </c>
      <c r="D3502" s="8" t="s">
        <v>35122</v>
      </c>
      <c r="E3502" s="8" t="s">
        <v>36206</v>
      </c>
    </row>
    <row r="3503" hidden="1">
      <c r="A3503" s="8" t="s">
        <v>34627</v>
      </c>
      <c r="B3503" s="8" t="s">
        <v>36647</v>
      </c>
      <c r="C3503" s="8" t="s">
        <v>36648</v>
      </c>
      <c r="D3503" s="8" t="s">
        <v>35124</v>
      </c>
      <c r="E3503" s="8" t="s">
        <v>36206</v>
      </c>
    </row>
    <row r="3504" hidden="1">
      <c r="A3504" s="8" t="s">
        <v>34627</v>
      </c>
      <c r="B3504" s="8" t="s">
        <v>36649</v>
      </c>
      <c r="C3504" s="8" t="s">
        <v>36650</v>
      </c>
      <c r="D3504" s="8" t="s">
        <v>35124</v>
      </c>
      <c r="E3504" s="8" t="s">
        <v>36206</v>
      </c>
    </row>
    <row r="3505" hidden="1">
      <c r="A3505" s="8" t="s">
        <v>34627</v>
      </c>
      <c r="B3505" s="8" t="s">
        <v>36651</v>
      </c>
      <c r="C3505" s="8" t="s">
        <v>36652</v>
      </c>
      <c r="D3505" s="8" t="s">
        <v>35124</v>
      </c>
      <c r="E3505" s="8" t="s">
        <v>36206</v>
      </c>
    </row>
    <row r="3506" hidden="1">
      <c r="A3506" s="8" t="s">
        <v>34627</v>
      </c>
      <c r="B3506" s="8" t="s">
        <v>36653</v>
      </c>
      <c r="C3506" s="8" t="s">
        <v>36654</v>
      </c>
      <c r="D3506" s="8" t="s">
        <v>35126</v>
      </c>
      <c r="E3506" s="8" t="s">
        <v>36206</v>
      </c>
    </row>
    <row r="3507" hidden="1">
      <c r="A3507" s="8" t="s">
        <v>34627</v>
      </c>
      <c r="B3507" s="8" t="s">
        <v>36655</v>
      </c>
      <c r="C3507" s="8" t="s">
        <v>36656</v>
      </c>
      <c r="D3507" s="8" t="s">
        <v>35126</v>
      </c>
      <c r="E3507" s="8" t="s">
        <v>36206</v>
      </c>
    </row>
    <row r="3508" hidden="1">
      <c r="A3508" s="8" t="s">
        <v>34627</v>
      </c>
      <c r="B3508" s="8" t="s">
        <v>36657</v>
      </c>
      <c r="C3508" s="8" t="s">
        <v>36658</v>
      </c>
      <c r="D3508" s="8" t="s">
        <v>35126</v>
      </c>
      <c r="E3508" s="8" t="s">
        <v>36206</v>
      </c>
    </row>
    <row r="3509" hidden="1">
      <c r="A3509" s="8" t="s">
        <v>34627</v>
      </c>
      <c r="B3509" s="8" t="s">
        <v>36659</v>
      </c>
      <c r="C3509" s="8" t="s">
        <v>36660</v>
      </c>
      <c r="D3509" s="8" t="s">
        <v>35126</v>
      </c>
      <c r="E3509" s="8" t="s">
        <v>36206</v>
      </c>
    </row>
    <row r="3510" hidden="1">
      <c r="A3510" s="8" t="s">
        <v>34627</v>
      </c>
      <c r="B3510" s="8" t="s">
        <v>36661</v>
      </c>
      <c r="C3510" s="8" t="s">
        <v>36662</v>
      </c>
      <c r="D3510" s="8" t="s">
        <v>35128</v>
      </c>
      <c r="E3510" s="8" t="s">
        <v>36206</v>
      </c>
    </row>
    <row r="3511" hidden="1">
      <c r="A3511" s="8" t="s">
        <v>34627</v>
      </c>
      <c r="B3511" s="8" t="s">
        <v>36663</v>
      </c>
      <c r="C3511" s="8" t="s">
        <v>36664</v>
      </c>
      <c r="D3511" s="8" t="s">
        <v>35128</v>
      </c>
      <c r="E3511" s="8" t="s">
        <v>36206</v>
      </c>
    </row>
    <row r="3512" hidden="1">
      <c r="A3512" s="8" t="s">
        <v>34627</v>
      </c>
      <c r="B3512" s="8" t="s">
        <v>36665</v>
      </c>
      <c r="C3512" s="8" t="s">
        <v>36666</v>
      </c>
      <c r="D3512" s="8" t="s">
        <v>35128</v>
      </c>
      <c r="E3512" s="8" t="s">
        <v>36206</v>
      </c>
    </row>
    <row r="3513" hidden="1">
      <c r="A3513" s="8" t="s">
        <v>34627</v>
      </c>
      <c r="B3513" s="8" t="s">
        <v>36667</v>
      </c>
      <c r="C3513" s="8" t="s">
        <v>36668</v>
      </c>
      <c r="D3513" s="8" t="s">
        <v>35128</v>
      </c>
      <c r="E3513" s="8" t="s">
        <v>36206</v>
      </c>
    </row>
    <row r="3514" hidden="1">
      <c r="A3514" s="8" t="s">
        <v>34627</v>
      </c>
      <c r="B3514" s="8" t="s">
        <v>36669</v>
      </c>
      <c r="C3514" s="8" t="s">
        <v>36670</v>
      </c>
      <c r="D3514" s="8" t="s">
        <v>35130</v>
      </c>
      <c r="E3514" s="8" t="s">
        <v>36206</v>
      </c>
    </row>
    <row r="3515" hidden="1">
      <c r="A3515" s="8" t="s">
        <v>34627</v>
      </c>
      <c r="B3515" s="8" t="s">
        <v>36671</v>
      </c>
      <c r="C3515" s="8" t="s">
        <v>36672</v>
      </c>
      <c r="D3515" s="8" t="s">
        <v>35130</v>
      </c>
      <c r="E3515" s="8" t="s">
        <v>36206</v>
      </c>
    </row>
    <row r="3516" hidden="1">
      <c r="A3516" s="8" t="s">
        <v>34627</v>
      </c>
      <c r="B3516" s="8" t="s">
        <v>36673</v>
      </c>
      <c r="C3516" s="8" t="s">
        <v>36674</v>
      </c>
      <c r="D3516" s="8" t="s">
        <v>35130</v>
      </c>
      <c r="E3516" s="8" t="s">
        <v>36206</v>
      </c>
    </row>
    <row r="3517" hidden="1">
      <c r="A3517" s="8" t="s">
        <v>34627</v>
      </c>
      <c r="B3517" s="8" t="s">
        <v>36675</v>
      </c>
      <c r="C3517" s="8" t="s">
        <v>36676</v>
      </c>
      <c r="D3517" s="8" t="s">
        <v>35130</v>
      </c>
      <c r="E3517" s="8" t="s">
        <v>36206</v>
      </c>
    </row>
    <row r="3518" hidden="1">
      <c r="A3518" s="8" t="s">
        <v>34627</v>
      </c>
      <c r="B3518" s="8" t="s">
        <v>36677</v>
      </c>
      <c r="C3518" s="8" t="s">
        <v>36678</v>
      </c>
      <c r="D3518" s="8" t="s">
        <v>35130</v>
      </c>
      <c r="E3518" s="8" t="s">
        <v>36206</v>
      </c>
    </row>
    <row r="3519" hidden="1">
      <c r="A3519" s="8" t="s">
        <v>34627</v>
      </c>
      <c r="B3519" s="8" t="s">
        <v>36679</v>
      </c>
      <c r="C3519" s="8" t="s">
        <v>36680</v>
      </c>
      <c r="D3519" s="8" t="s">
        <v>35130</v>
      </c>
      <c r="E3519" s="8" t="s">
        <v>36206</v>
      </c>
    </row>
    <row r="3520" hidden="1">
      <c r="A3520" s="8" t="s">
        <v>34627</v>
      </c>
      <c r="B3520" s="8" t="s">
        <v>36681</v>
      </c>
      <c r="C3520" s="8" t="s">
        <v>36682</v>
      </c>
      <c r="D3520" s="8" t="s">
        <v>35130</v>
      </c>
      <c r="E3520" s="8" t="s">
        <v>36206</v>
      </c>
    </row>
    <row r="3521" hidden="1">
      <c r="A3521" s="8" t="s">
        <v>34627</v>
      </c>
      <c r="B3521" s="8" t="s">
        <v>36683</v>
      </c>
      <c r="C3521" s="8" t="s">
        <v>36684</v>
      </c>
      <c r="D3521" s="8" t="s">
        <v>35130</v>
      </c>
      <c r="E3521" s="8" t="s">
        <v>36206</v>
      </c>
    </row>
    <row r="3522" hidden="1">
      <c r="A3522" s="8" t="s">
        <v>34627</v>
      </c>
      <c r="B3522" s="8" t="s">
        <v>36685</v>
      </c>
      <c r="C3522" s="8" t="s">
        <v>36686</v>
      </c>
      <c r="D3522" s="8" t="s">
        <v>35130</v>
      </c>
      <c r="E3522" s="8" t="s">
        <v>36206</v>
      </c>
    </row>
    <row r="3523" hidden="1">
      <c r="A3523" s="8" t="s">
        <v>34627</v>
      </c>
      <c r="B3523" s="8" t="s">
        <v>36687</v>
      </c>
      <c r="C3523" s="8" t="s">
        <v>36688</v>
      </c>
      <c r="D3523" s="8" t="s">
        <v>35130</v>
      </c>
      <c r="E3523" s="8" t="s">
        <v>36206</v>
      </c>
    </row>
    <row r="3524" hidden="1">
      <c r="A3524" s="8" t="s">
        <v>34627</v>
      </c>
      <c r="B3524" s="8" t="s">
        <v>36689</v>
      </c>
      <c r="C3524" s="8" t="s">
        <v>36690</v>
      </c>
      <c r="D3524" s="8" t="s">
        <v>35130</v>
      </c>
      <c r="E3524" s="8" t="s">
        <v>36206</v>
      </c>
    </row>
    <row r="3525" hidden="1">
      <c r="A3525" s="8" t="s">
        <v>34627</v>
      </c>
      <c r="B3525" s="8" t="s">
        <v>36691</v>
      </c>
      <c r="C3525" s="8" t="s">
        <v>36692</v>
      </c>
      <c r="D3525" s="8" t="s">
        <v>35130</v>
      </c>
      <c r="E3525" s="8" t="s">
        <v>36206</v>
      </c>
    </row>
    <row r="3526" hidden="1">
      <c r="A3526" s="8" t="s">
        <v>34627</v>
      </c>
      <c r="B3526" s="8" t="s">
        <v>36693</v>
      </c>
      <c r="C3526" s="8" t="s">
        <v>36694</v>
      </c>
      <c r="D3526" s="8" t="s">
        <v>35130</v>
      </c>
      <c r="E3526" s="8" t="s">
        <v>36206</v>
      </c>
    </row>
    <row r="3527" hidden="1">
      <c r="A3527" s="8" t="s">
        <v>34627</v>
      </c>
      <c r="B3527" s="8" t="s">
        <v>36695</v>
      </c>
      <c r="C3527" s="8" t="s">
        <v>36696</v>
      </c>
      <c r="D3527" s="8" t="s">
        <v>35130</v>
      </c>
      <c r="E3527" s="8" t="s">
        <v>36206</v>
      </c>
    </row>
    <row r="3528" hidden="1">
      <c r="A3528" s="8" t="s">
        <v>34627</v>
      </c>
      <c r="B3528" s="8" t="s">
        <v>36697</v>
      </c>
      <c r="C3528" s="8" t="s">
        <v>36698</v>
      </c>
      <c r="D3528" s="8" t="s">
        <v>35130</v>
      </c>
      <c r="E3528" s="8" t="s">
        <v>36206</v>
      </c>
    </row>
    <row r="3529" hidden="1">
      <c r="A3529" s="8" t="s">
        <v>34627</v>
      </c>
      <c r="B3529" s="8" t="s">
        <v>36699</v>
      </c>
      <c r="C3529" s="8" t="s">
        <v>36700</v>
      </c>
      <c r="D3529" s="8" t="s">
        <v>35132</v>
      </c>
      <c r="E3529" s="8" t="s">
        <v>36206</v>
      </c>
    </row>
    <row r="3530" hidden="1">
      <c r="A3530" s="8" t="s">
        <v>34627</v>
      </c>
      <c r="B3530" s="8" t="s">
        <v>36701</v>
      </c>
      <c r="C3530" s="8" t="s">
        <v>36702</v>
      </c>
      <c r="D3530" s="8" t="s">
        <v>35132</v>
      </c>
      <c r="E3530" s="8" t="s">
        <v>36206</v>
      </c>
    </row>
    <row r="3531" hidden="1">
      <c r="A3531" s="8" t="s">
        <v>34627</v>
      </c>
      <c r="B3531" s="8" t="s">
        <v>36703</v>
      </c>
      <c r="C3531" s="8" t="s">
        <v>36704</v>
      </c>
      <c r="D3531" s="8" t="s">
        <v>35132</v>
      </c>
      <c r="E3531" s="8" t="s">
        <v>36206</v>
      </c>
    </row>
    <row r="3532" hidden="1">
      <c r="A3532" s="8" t="s">
        <v>34627</v>
      </c>
      <c r="B3532" s="8" t="s">
        <v>36705</v>
      </c>
      <c r="C3532" s="8" t="s">
        <v>36706</v>
      </c>
      <c r="D3532" s="8" t="s">
        <v>35134</v>
      </c>
      <c r="E3532" s="8" t="s">
        <v>36206</v>
      </c>
    </row>
    <row r="3533" hidden="1">
      <c r="A3533" s="8" t="s">
        <v>34627</v>
      </c>
      <c r="B3533" s="8" t="s">
        <v>36707</v>
      </c>
      <c r="C3533" s="8" t="s">
        <v>36708</v>
      </c>
      <c r="D3533" s="8" t="s">
        <v>35134</v>
      </c>
      <c r="E3533" s="8" t="s">
        <v>36206</v>
      </c>
    </row>
    <row r="3534" hidden="1">
      <c r="A3534" s="8" t="s">
        <v>34627</v>
      </c>
      <c r="B3534" s="8" t="s">
        <v>36709</v>
      </c>
      <c r="C3534" s="8" t="s">
        <v>36710</v>
      </c>
      <c r="D3534" s="8" t="s">
        <v>35134</v>
      </c>
      <c r="E3534" s="8" t="s">
        <v>36206</v>
      </c>
    </row>
    <row r="3535" hidden="1">
      <c r="A3535" s="8" t="s">
        <v>34627</v>
      </c>
      <c r="B3535" s="8" t="s">
        <v>36711</v>
      </c>
      <c r="C3535" s="8" t="s">
        <v>36712</v>
      </c>
      <c r="D3535" s="8" t="s">
        <v>35136</v>
      </c>
      <c r="E3535" s="8" t="s">
        <v>36206</v>
      </c>
    </row>
    <row r="3536" hidden="1">
      <c r="A3536" s="8" t="s">
        <v>34627</v>
      </c>
      <c r="B3536" s="8" t="s">
        <v>36713</v>
      </c>
      <c r="C3536" s="8" t="s">
        <v>36714</v>
      </c>
      <c r="D3536" s="8" t="s">
        <v>35136</v>
      </c>
      <c r="E3536" s="8" t="s">
        <v>36206</v>
      </c>
    </row>
    <row r="3537" hidden="1">
      <c r="A3537" s="8" t="s">
        <v>34627</v>
      </c>
      <c r="B3537" s="8" t="s">
        <v>36715</v>
      </c>
      <c r="C3537" s="8" t="s">
        <v>36716</v>
      </c>
      <c r="D3537" s="8" t="s">
        <v>35136</v>
      </c>
      <c r="E3537" s="8" t="s">
        <v>36206</v>
      </c>
    </row>
    <row r="3538" hidden="1">
      <c r="A3538" s="8" t="s">
        <v>34627</v>
      </c>
      <c r="B3538" s="8" t="s">
        <v>36717</v>
      </c>
      <c r="C3538" s="8" t="s">
        <v>36718</v>
      </c>
      <c r="D3538" s="8" t="s">
        <v>35136</v>
      </c>
      <c r="E3538" s="8" t="s">
        <v>36206</v>
      </c>
    </row>
    <row r="3539" hidden="1">
      <c r="A3539" s="8" t="s">
        <v>34627</v>
      </c>
      <c r="B3539" s="8" t="s">
        <v>36719</v>
      </c>
      <c r="C3539" s="8" t="s">
        <v>36720</v>
      </c>
      <c r="D3539" s="8" t="s">
        <v>35136</v>
      </c>
      <c r="E3539" s="8" t="s">
        <v>36206</v>
      </c>
    </row>
    <row r="3540" hidden="1">
      <c r="A3540" s="8" t="s">
        <v>34627</v>
      </c>
      <c r="B3540" s="8" t="s">
        <v>36721</v>
      </c>
      <c r="C3540" s="8" t="s">
        <v>36722</v>
      </c>
      <c r="D3540" s="8" t="s">
        <v>35136</v>
      </c>
      <c r="E3540" s="8" t="s">
        <v>36206</v>
      </c>
    </row>
    <row r="3541" hidden="1">
      <c r="A3541" s="8" t="s">
        <v>34627</v>
      </c>
      <c r="B3541" s="8" t="s">
        <v>36723</v>
      </c>
      <c r="C3541" s="8" t="s">
        <v>36724</v>
      </c>
      <c r="D3541" s="8" t="s">
        <v>35136</v>
      </c>
      <c r="E3541" s="8" t="s">
        <v>36206</v>
      </c>
    </row>
    <row r="3542" hidden="1">
      <c r="A3542" s="8" t="s">
        <v>34627</v>
      </c>
      <c r="B3542" s="8" t="s">
        <v>36725</v>
      </c>
      <c r="C3542" s="8" t="s">
        <v>36726</v>
      </c>
      <c r="D3542" s="8" t="s">
        <v>35136</v>
      </c>
      <c r="E3542" s="8" t="s">
        <v>36206</v>
      </c>
    </row>
    <row r="3543" hidden="1">
      <c r="A3543" s="8" t="s">
        <v>34627</v>
      </c>
      <c r="B3543" s="8" t="s">
        <v>36727</v>
      </c>
      <c r="C3543" s="8" t="s">
        <v>36728</v>
      </c>
      <c r="D3543" s="8" t="s">
        <v>35138</v>
      </c>
      <c r="E3543" s="8" t="s">
        <v>36206</v>
      </c>
    </row>
    <row r="3544" hidden="1">
      <c r="A3544" s="8" t="s">
        <v>34627</v>
      </c>
      <c r="B3544" s="8" t="s">
        <v>36729</v>
      </c>
      <c r="C3544" s="8" t="s">
        <v>36730</v>
      </c>
      <c r="D3544" s="8" t="s">
        <v>35138</v>
      </c>
      <c r="E3544" s="8" t="s">
        <v>36206</v>
      </c>
    </row>
    <row r="3545" hidden="1">
      <c r="A3545" s="8" t="s">
        <v>34627</v>
      </c>
      <c r="B3545" s="8" t="s">
        <v>36731</v>
      </c>
      <c r="C3545" s="8" t="s">
        <v>36732</v>
      </c>
      <c r="D3545" s="8" t="s">
        <v>35140</v>
      </c>
      <c r="E3545" s="8" t="s">
        <v>36206</v>
      </c>
    </row>
    <row r="3546" hidden="1">
      <c r="A3546" s="8" t="s">
        <v>34627</v>
      </c>
      <c r="B3546" s="8" t="s">
        <v>36733</v>
      </c>
      <c r="C3546" s="8" t="s">
        <v>36734</v>
      </c>
      <c r="D3546" s="8" t="s">
        <v>35140</v>
      </c>
      <c r="E3546" s="8" t="s">
        <v>36206</v>
      </c>
    </row>
    <row r="3547" hidden="1">
      <c r="A3547" s="8" t="s">
        <v>34627</v>
      </c>
      <c r="B3547" s="8" t="s">
        <v>36735</v>
      </c>
      <c r="C3547" s="8" t="s">
        <v>36736</v>
      </c>
      <c r="D3547" s="8" t="s">
        <v>35140</v>
      </c>
      <c r="E3547" s="8" t="s">
        <v>36206</v>
      </c>
    </row>
    <row r="3548" hidden="1">
      <c r="A3548" s="8" t="s">
        <v>34627</v>
      </c>
      <c r="B3548" s="8" t="s">
        <v>36737</v>
      </c>
      <c r="C3548" s="8" t="s">
        <v>36738</v>
      </c>
      <c r="D3548" s="8" t="s">
        <v>35140</v>
      </c>
      <c r="E3548" s="8" t="s">
        <v>36206</v>
      </c>
    </row>
    <row r="3549" hidden="1">
      <c r="A3549" s="8" t="s">
        <v>34627</v>
      </c>
      <c r="B3549" s="8" t="s">
        <v>36739</v>
      </c>
      <c r="C3549" s="8" t="s">
        <v>36740</v>
      </c>
      <c r="D3549" s="8" t="s">
        <v>35140</v>
      </c>
      <c r="E3549" s="8" t="s">
        <v>36206</v>
      </c>
    </row>
    <row r="3550" hidden="1">
      <c r="A3550" s="8" t="s">
        <v>34627</v>
      </c>
      <c r="B3550" s="8" t="s">
        <v>36741</v>
      </c>
      <c r="C3550" s="8" t="s">
        <v>36742</v>
      </c>
      <c r="D3550" s="8" t="s">
        <v>35140</v>
      </c>
      <c r="E3550" s="8" t="s">
        <v>36206</v>
      </c>
    </row>
    <row r="3551" hidden="1">
      <c r="A3551" s="8" t="s">
        <v>34627</v>
      </c>
      <c r="B3551" s="8" t="s">
        <v>36743</v>
      </c>
      <c r="C3551" s="8" t="s">
        <v>36744</v>
      </c>
      <c r="D3551" s="8" t="s">
        <v>35142</v>
      </c>
      <c r="E3551" s="8" t="s">
        <v>36206</v>
      </c>
    </row>
    <row r="3552" hidden="1">
      <c r="A3552" s="8" t="s">
        <v>34627</v>
      </c>
      <c r="B3552" s="8" t="s">
        <v>36745</v>
      </c>
      <c r="C3552" s="8" t="s">
        <v>36746</v>
      </c>
      <c r="D3552" s="8" t="s">
        <v>35142</v>
      </c>
      <c r="E3552" s="8" t="s">
        <v>36206</v>
      </c>
    </row>
    <row r="3553" hidden="1">
      <c r="A3553" s="8" t="s">
        <v>34627</v>
      </c>
      <c r="B3553" s="8" t="s">
        <v>36747</v>
      </c>
      <c r="C3553" s="8" t="s">
        <v>36748</v>
      </c>
      <c r="D3553" s="8" t="s">
        <v>35142</v>
      </c>
      <c r="E3553" s="8" t="s">
        <v>36206</v>
      </c>
    </row>
    <row r="3554" hidden="1">
      <c r="A3554" s="8" t="s">
        <v>34627</v>
      </c>
      <c r="B3554" s="8" t="s">
        <v>36749</v>
      </c>
      <c r="C3554" s="8" t="s">
        <v>36750</v>
      </c>
      <c r="D3554" s="8" t="s">
        <v>35142</v>
      </c>
      <c r="E3554" s="8" t="s">
        <v>36206</v>
      </c>
    </row>
    <row r="3555" hidden="1">
      <c r="A3555" s="8" t="s">
        <v>34627</v>
      </c>
      <c r="B3555" s="8" t="s">
        <v>36751</v>
      </c>
      <c r="C3555" s="8" t="s">
        <v>36752</v>
      </c>
      <c r="D3555" s="8" t="s">
        <v>35142</v>
      </c>
      <c r="E3555" s="8" t="s">
        <v>36206</v>
      </c>
    </row>
    <row r="3556" hidden="1">
      <c r="A3556" s="8" t="s">
        <v>34627</v>
      </c>
      <c r="B3556" s="8" t="s">
        <v>36753</v>
      </c>
      <c r="C3556" s="8" t="s">
        <v>36754</v>
      </c>
      <c r="D3556" s="8" t="s">
        <v>35142</v>
      </c>
      <c r="E3556" s="8" t="s">
        <v>36206</v>
      </c>
    </row>
    <row r="3557" hidden="1">
      <c r="A3557" s="8" t="s">
        <v>34627</v>
      </c>
      <c r="B3557" s="8" t="s">
        <v>36755</v>
      </c>
      <c r="C3557" s="8" t="s">
        <v>36756</v>
      </c>
      <c r="D3557" s="8" t="s">
        <v>35142</v>
      </c>
      <c r="E3557" s="8" t="s">
        <v>36206</v>
      </c>
    </row>
    <row r="3558" hidden="1">
      <c r="A3558" s="8" t="s">
        <v>34627</v>
      </c>
      <c r="B3558" s="8" t="s">
        <v>36757</v>
      </c>
      <c r="C3558" s="8" t="s">
        <v>36758</v>
      </c>
      <c r="D3558" s="8" t="s">
        <v>35142</v>
      </c>
      <c r="E3558" s="8" t="s">
        <v>36206</v>
      </c>
    </row>
    <row r="3559" hidden="1">
      <c r="A3559" s="8" t="s">
        <v>34627</v>
      </c>
      <c r="B3559" s="8" t="s">
        <v>36759</v>
      </c>
      <c r="C3559" s="8" t="s">
        <v>36760</v>
      </c>
      <c r="D3559" s="8" t="s">
        <v>35142</v>
      </c>
      <c r="E3559" s="8" t="s">
        <v>36206</v>
      </c>
    </row>
    <row r="3560" hidden="1">
      <c r="A3560" s="8" t="s">
        <v>34627</v>
      </c>
      <c r="B3560" s="8" t="s">
        <v>36761</v>
      </c>
      <c r="C3560" s="8" t="s">
        <v>36762</v>
      </c>
      <c r="D3560" s="8" t="s">
        <v>35142</v>
      </c>
      <c r="E3560" s="8" t="s">
        <v>36206</v>
      </c>
    </row>
    <row r="3561" hidden="1">
      <c r="A3561" s="8" t="s">
        <v>34627</v>
      </c>
      <c r="B3561" s="8" t="s">
        <v>36763</v>
      </c>
      <c r="C3561" s="8" t="s">
        <v>36764</v>
      </c>
      <c r="D3561" s="8" t="s">
        <v>35142</v>
      </c>
      <c r="E3561" s="8" t="s">
        <v>36206</v>
      </c>
    </row>
    <row r="3562" hidden="1">
      <c r="A3562" s="8" t="s">
        <v>34627</v>
      </c>
      <c r="B3562" s="8" t="s">
        <v>36765</v>
      </c>
      <c r="C3562" s="8" t="s">
        <v>36766</v>
      </c>
      <c r="D3562" s="8" t="s">
        <v>35142</v>
      </c>
      <c r="E3562" s="8" t="s">
        <v>36206</v>
      </c>
    </row>
    <row r="3563" hidden="1">
      <c r="A3563" s="8" t="s">
        <v>34627</v>
      </c>
      <c r="B3563" s="8" t="s">
        <v>36767</v>
      </c>
      <c r="C3563" s="8" t="s">
        <v>36768</v>
      </c>
      <c r="D3563" s="8" t="s">
        <v>35142</v>
      </c>
      <c r="E3563" s="8" t="s">
        <v>36206</v>
      </c>
    </row>
    <row r="3564" hidden="1">
      <c r="A3564" s="8" t="s">
        <v>34627</v>
      </c>
      <c r="B3564" s="8" t="s">
        <v>36769</v>
      </c>
      <c r="C3564" s="8" t="s">
        <v>36770</v>
      </c>
      <c r="D3564" s="8" t="s">
        <v>35142</v>
      </c>
      <c r="E3564" s="8" t="s">
        <v>36206</v>
      </c>
    </row>
    <row r="3565" hidden="1">
      <c r="A3565" s="8" t="s">
        <v>34627</v>
      </c>
      <c r="B3565" s="8" t="s">
        <v>36771</v>
      </c>
      <c r="C3565" s="8" t="s">
        <v>36772</v>
      </c>
      <c r="D3565" s="8" t="s">
        <v>35142</v>
      </c>
      <c r="E3565" s="8" t="s">
        <v>36206</v>
      </c>
    </row>
    <row r="3566" hidden="1">
      <c r="A3566" s="8" t="s">
        <v>34627</v>
      </c>
      <c r="B3566" s="8" t="s">
        <v>36773</v>
      </c>
      <c r="C3566" s="8" t="s">
        <v>36774</v>
      </c>
      <c r="D3566" s="8" t="s">
        <v>35144</v>
      </c>
      <c r="E3566" s="8" t="s">
        <v>36206</v>
      </c>
    </row>
    <row r="3567" hidden="1">
      <c r="A3567" s="8" t="s">
        <v>34627</v>
      </c>
      <c r="B3567" s="8" t="s">
        <v>36775</v>
      </c>
      <c r="C3567" s="8" t="s">
        <v>36776</v>
      </c>
      <c r="D3567" s="8" t="s">
        <v>35144</v>
      </c>
      <c r="E3567" s="8" t="s">
        <v>36206</v>
      </c>
    </row>
    <row r="3568" hidden="1">
      <c r="A3568" s="8" t="s">
        <v>34627</v>
      </c>
      <c r="B3568" s="8" t="s">
        <v>36777</v>
      </c>
      <c r="C3568" s="8" t="s">
        <v>36778</v>
      </c>
      <c r="D3568" s="8" t="s">
        <v>35144</v>
      </c>
      <c r="E3568" s="8" t="s">
        <v>36206</v>
      </c>
    </row>
    <row r="3569" hidden="1">
      <c r="A3569" s="8" t="s">
        <v>34627</v>
      </c>
      <c r="B3569" s="8" t="s">
        <v>36779</v>
      </c>
      <c r="C3569" s="8" t="s">
        <v>36780</v>
      </c>
      <c r="D3569" s="8" t="s">
        <v>35144</v>
      </c>
      <c r="E3569" s="8" t="s">
        <v>36206</v>
      </c>
    </row>
    <row r="3570" hidden="1">
      <c r="A3570" s="8" t="s">
        <v>34627</v>
      </c>
      <c r="B3570" s="8" t="s">
        <v>36781</v>
      </c>
      <c r="C3570" s="8" t="s">
        <v>36782</v>
      </c>
      <c r="D3570" s="8" t="s">
        <v>35144</v>
      </c>
      <c r="E3570" s="8" t="s">
        <v>36206</v>
      </c>
    </row>
    <row r="3571" hidden="1">
      <c r="A3571" s="8" t="s">
        <v>34627</v>
      </c>
      <c r="B3571" s="8" t="s">
        <v>36783</v>
      </c>
      <c r="C3571" s="8" t="s">
        <v>36784</v>
      </c>
      <c r="D3571" s="8" t="s">
        <v>35144</v>
      </c>
      <c r="E3571" s="8" t="s">
        <v>36206</v>
      </c>
    </row>
    <row r="3572" hidden="1">
      <c r="A3572" s="8" t="s">
        <v>34627</v>
      </c>
      <c r="B3572" s="8" t="s">
        <v>36785</v>
      </c>
      <c r="C3572" s="8" t="s">
        <v>36786</v>
      </c>
      <c r="D3572" s="8" t="s">
        <v>35144</v>
      </c>
      <c r="E3572" s="8" t="s">
        <v>36206</v>
      </c>
    </row>
    <row r="3573" hidden="1">
      <c r="A3573" s="8" t="s">
        <v>34627</v>
      </c>
      <c r="B3573" s="8" t="s">
        <v>36787</v>
      </c>
      <c r="C3573" s="8" t="s">
        <v>36788</v>
      </c>
      <c r="D3573" s="8" t="s">
        <v>35144</v>
      </c>
      <c r="E3573" s="8" t="s">
        <v>36206</v>
      </c>
    </row>
    <row r="3574" hidden="1">
      <c r="A3574" s="8" t="s">
        <v>34627</v>
      </c>
      <c r="B3574" s="8" t="s">
        <v>36789</v>
      </c>
      <c r="C3574" s="8" t="s">
        <v>36790</v>
      </c>
      <c r="D3574" s="8" t="s">
        <v>35144</v>
      </c>
      <c r="E3574" s="8" t="s">
        <v>36206</v>
      </c>
    </row>
    <row r="3575" hidden="1">
      <c r="A3575" s="8" t="s">
        <v>34627</v>
      </c>
      <c r="B3575" s="8" t="s">
        <v>36791</v>
      </c>
      <c r="C3575" s="8" t="s">
        <v>36792</v>
      </c>
      <c r="D3575" s="8" t="s">
        <v>35144</v>
      </c>
      <c r="E3575" s="8" t="s">
        <v>36206</v>
      </c>
    </row>
    <row r="3576" hidden="1">
      <c r="A3576" s="8" t="s">
        <v>34627</v>
      </c>
      <c r="B3576" s="8" t="s">
        <v>36793</v>
      </c>
      <c r="C3576" s="8" t="s">
        <v>36794</v>
      </c>
      <c r="D3576" s="8" t="s">
        <v>35144</v>
      </c>
      <c r="E3576" s="8" t="s">
        <v>36206</v>
      </c>
    </row>
    <row r="3577" hidden="1">
      <c r="A3577" s="8" t="s">
        <v>34627</v>
      </c>
      <c r="B3577" s="8" t="s">
        <v>36795</v>
      </c>
      <c r="C3577" s="8" t="s">
        <v>36796</v>
      </c>
      <c r="D3577" s="8" t="s">
        <v>35144</v>
      </c>
      <c r="E3577" s="8" t="s">
        <v>36206</v>
      </c>
    </row>
    <row r="3578" hidden="1">
      <c r="A3578" s="8" t="s">
        <v>34627</v>
      </c>
      <c r="B3578" s="8" t="s">
        <v>36797</v>
      </c>
      <c r="C3578" s="8" t="s">
        <v>36798</v>
      </c>
      <c r="D3578" s="8" t="s">
        <v>35144</v>
      </c>
      <c r="E3578" s="8" t="s">
        <v>36206</v>
      </c>
    </row>
    <row r="3579" hidden="1">
      <c r="A3579" s="8" t="s">
        <v>34627</v>
      </c>
      <c r="B3579" s="8" t="s">
        <v>36799</v>
      </c>
      <c r="C3579" s="8" t="s">
        <v>36800</v>
      </c>
      <c r="D3579" s="8" t="s">
        <v>35146</v>
      </c>
      <c r="E3579" s="8" t="s">
        <v>36206</v>
      </c>
    </row>
    <row r="3580" hidden="1">
      <c r="A3580" s="8" t="s">
        <v>34627</v>
      </c>
      <c r="B3580" s="8" t="s">
        <v>36801</v>
      </c>
      <c r="C3580" s="8" t="s">
        <v>36802</v>
      </c>
      <c r="D3580" s="8" t="s">
        <v>35146</v>
      </c>
      <c r="E3580" s="8" t="s">
        <v>36206</v>
      </c>
    </row>
    <row r="3581" hidden="1">
      <c r="A3581" s="8" t="s">
        <v>34627</v>
      </c>
      <c r="B3581" s="8" t="s">
        <v>36803</v>
      </c>
      <c r="C3581" s="8" t="s">
        <v>36804</v>
      </c>
      <c r="D3581" s="8" t="s">
        <v>35146</v>
      </c>
      <c r="E3581" s="8" t="s">
        <v>36206</v>
      </c>
    </row>
    <row r="3582" hidden="1">
      <c r="A3582" s="8" t="s">
        <v>34627</v>
      </c>
      <c r="B3582" s="8" t="s">
        <v>36805</v>
      </c>
      <c r="C3582" s="8" t="s">
        <v>36806</v>
      </c>
      <c r="D3582" s="8" t="s">
        <v>35146</v>
      </c>
      <c r="E3582" s="8" t="s">
        <v>36206</v>
      </c>
    </row>
    <row r="3583" hidden="1">
      <c r="A3583" s="8" t="s">
        <v>34627</v>
      </c>
      <c r="B3583" s="8" t="s">
        <v>36807</v>
      </c>
      <c r="C3583" s="8" t="s">
        <v>36808</v>
      </c>
      <c r="D3583" s="8" t="s">
        <v>35146</v>
      </c>
      <c r="E3583" s="8" t="s">
        <v>36206</v>
      </c>
    </row>
    <row r="3584" hidden="1">
      <c r="A3584" s="8" t="s">
        <v>34627</v>
      </c>
      <c r="B3584" s="8" t="s">
        <v>36809</v>
      </c>
      <c r="C3584" s="8" t="s">
        <v>36810</v>
      </c>
      <c r="D3584" s="8" t="s">
        <v>35146</v>
      </c>
      <c r="E3584" s="8" t="s">
        <v>36206</v>
      </c>
    </row>
    <row r="3585" hidden="1">
      <c r="A3585" s="8" t="s">
        <v>34627</v>
      </c>
      <c r="B3585" s="8" t="s">
        <v>36811</v>
      </c>
      <c r="C3585" s="8" t="s">
        <v>36812</v>
      </c>
      <c r="D3585" s="8" t="s">
        <v>35146</v>
      </c>
      <c r="E3585" s="8" t="s">
        <v>36206</v>
      </c>
    </row>
    <row r="3586" hidden="1">
      <c r="A3586" s="8" t="s">
        <v>34627</v>
      </c>
      <c r="B3586" s="8" t="s">
        <v>36813</v>
      </c>
      <c r="C3586" s="8" t="s">
        <v>36814</v>
      </c>
      <c r="D3586" s="8" t="s">
        <v>35148</v>
      </c>
      <c r="E3586" s="8" t="s">
        <v>36206</v>
      </c>
    </row>
    <row r="3587" hidden="1">
      <c r="A3587" s="8" t="s">
        <v>34627</v>
      </c>
      <c r="B3587" s="8" t="s">
        <v>36815</v>
      </c>
      <c r="C3587" s="8" t="s">
        <v>36816</v>
      </c>
      <c r="D3587" s="8" t="s">
        <v>35148</v>
      </c>
      <c r="E3587" s="8" t="s">
        <v>36206</v>
      </c>
    </row>
    <row r="3588" hidden="1">
      <c r="A3588" s="8" t="s">
        <v>34627</v>
      </c>
      <c r="B3588" s="8" t="s">
        <v>36817</v>
      </c>
      <c r="C3588" s="8" t="s">
        <v>36818</v>
      </c>
      <c r="D3588" s="8" t="s">
        <v>35148</v>
      </c>
      <c r="E3588" s="8" t="s">
        <v>36206</v>
      </c>
    </row>
    <row r="3589" hidden="1">
      <c r="A3589" s="8" t="s">
        <v>34627</v>
      </c>
      <c r="B3589" s="8" t="s">
        <v>36819</v>
      </c>
      <c r="C3589" s="8" t="s">
        <v>36820</v>
      </c>
      <c r="D3589" s="8" t="s">
        <v>35148</v>
      </c>
      <c r="E3589" s="8" t="s">
        <v>36206</v>
      </c>
    </row>
    <row r="3590" hidden="1">
      <c r="A3590" s="8" t="s">
        <v>34627</v>
      </c>
      <c r="B3590" s="8" t="s">
        <v>36821</v>
      </c>
      <c r="C3590" s="8" t="s">
        <v>36822</v>
      </c>
      <c r="D3590" s="8" t="s">
        <v>35148</v>
      </c>
      <c r="E3590" s="8" t="s">
        <v>36206</v>
      </c>
    </row>
    <row r="3591" hidden="1">
      <c r="A3591" s="8" t="s">
        <v>34627</v>
      </c>
      <c r="B3591" s="8" t="s">
        <v>36823</v>
      </c>
      <c r="C3591" s="8" t="s">
        <v>36824</v>
      </c>
      <c r="D3591" s="8" t="s">
        <v>35148</v>
      </c>
      <c r="E3591" s="8" t="s">
        <v>36206</v>
      </c>
    </row>
    <row r="3592" hidden="1">
      <c r="A3592" s="8" t="s">
        <v>34627</v>
      </c>
      <c r="B3592" s="8" t="s">
        <v>36825</v>
      </c>
      <c r="C3592" s="8" t="s">
        <v>36826</v>
      </c>
      <c r="D3592" s="8" t="s">
        <v>35148</v>
      </c>
      <c r="E3592" s="8" t="s">
        <v>36206</v>
      </c>
    </row>
    <row r="3593" hidden="1">
      <c r="A3593" s="8" t="s">
        <v>34627</v>
      </c>
      <c r="B3593" s="8" t="s">
        <v>36827</v>
      </c>
      <c r="C3593" s="8" t="s">
        <v>36828</v>
      </c>
      <c r="D3593" s="8" t="s">
        <v>35150</v>
      </c>
      <c r="E3593" s="8" t="s">
        <v>36206</v>
      </c>
    </row>
    <row r="3594" hidden="1">
      <c r="A3594" s="8" t="s">
        <v>34627</v>
      </c>
      <c r="B3594" s="8" t="s">
        <v>36829</v>
      </c>
      <c r="C3594" s="8" t="s">
        <v>36830</v>
      </c>
      <c r="D3594" s="8" t="s">
        <v>35150</v>
      </c>
      <c r="E3594" s="8" t="s">
        <v>36206</v>
      </c>
    </row>
    <row r="3595" hidden="1">
      <c r="A3595" s="8" t="s">
        <v>34627</v>
      </c>
      <c r="B3595" s="8" t="s">
        <v>36831</v>
      </c>
      <c r="C3595" s="8" t="s">
        <v>36832</v>
      </c>
      <c r="D3595" s="8" t="s">
        <v>35150</v>
      </c>
      <c r="E3595" s="8" t="s">
        <v>36206</v>
      </c>
    </row>
    <row r="3596" hidden="1">
      <c r="A3596" s="8" t="s">
        <v>34627</v>
      </c>
      <c r="B3596" s="8" t="s">
        <v>36833</v>
      </c>
      <c r="C3596" s="8" t="s">
        <v>36834</v>
      </c>
      <c r="D3596" s="8" t="s">
        <v>35152</v>
      </c>
      <c r="E3596" s="8" t="s">
        <v>36206</v>
      </c>
    </row>
    <row r="3597" hidden="1">
      <c r="A3597" s="8" t="s">
        <v>34627</v>
      </c>
      <c r="B3597" s="8" t="s">
        <v>36835</v>
      </c>
      <c r="C3597" s="8" t="s">
        <v>36836</v>
      </c>
      <c r="D3597" s="8" t="s">
        <v>35152</v>
      </c>
      <c r="E3597" s="8" t="s">
        <v>36206</v>
      </c>
    </row>
    <row r="3598" hidden="1">
      <c r="A3598" s="8" t="s">
        <v>34627</v>
      </c>
      <c r="B3598" s="8" t="s">
        <v>36837</v>
      </c>
      <c r="C3598" s="8" t="s">
        <v>36838</v>
      </c>
      <c r="D3598" s="8" t="s">
        <v>35152</v>
      </c>
      <c r="E3598" s="8" t="s">
        <v>36206</v>
      </c>
    </row>
    <row r="3599" hidden="1">
      <c r="A3599" s="8" t="s">
        <v>34627</v>
      </c>
      <c r="B3599" s="8" t="s">
        <v>36839</v>
      </c>
      <c r="C3599" s="8" t="s">
        <v>36840</v>
      </c>
      <c r="D3599" s="8" t="s">
        <v>35152</v>
      </c>
      <c r="E3599" s="8" t="s">
        <v>36206</v>
      </c>
    </row>
    <row r="3600" hidden="1">
      <c r="A3600" s="8" t="s">
        <v>34627</v>
      </c>
      <c r="B3600" s="8" t="s">
        <v>36841</v>
      </c>
      <c r="C3600" s="8" t="s">
        <v>36842</v>
      </c>
      <c r="D3600" s="8" t="s">
        <v>35152</v>
      </c>
      <c r="E3600" s="8" t="s">
        <v>36206</v>
      </c>
    </row>
    <row r="3601" hidden="1">
      <c r="A3601" s="8" t="s">
        <v>34627</v>
      </c>
      <c r="B3601" s="8" t="s">
        <v>36843</v>
      </c>
      <c r="C3601" s="8" t="s">
        <v>36844</v>
      </c>
      <c r="D3601" s="8" t="s">
        <v>35152</v>
      </c>
      <c r="E3601" s="8" t="s">
        <v>36206</v>
      </c>
    </row>
    <row r="3602" hidden="1">
      <c r="A3602" s="8" t="s">
        <v>34627</v>
      </c>
      <c r="B3602" s="8" t="s">
        <v>36845</v>
      </c>
      <c r="C3602" s="8" t="s">
        <v>36846</v>
      </c>
      <c r="D3602" s="8" t="s">
        <v>35152</v>
      </c>
      <c r="E3602" s="8" t="s">
        <v>36206</v>
      </c>
    </row>
    <row r="3603" hidden="1">
      <c r="A3603" s="8" t="s">
        <v>34627</v>
      </c>
      <c r="B3603" s="8" t="s">
        <v>36847</v>
      </c>
      <c r="C3603" s="8" t="s">
        <v>36848</v>
      </c>
      <c r="D3603" s="8" t="s">
        <v>35152</v>
      </c>
      <c r="E3603" s="8" t="s">
        <v>36206</v>
      </c>
    </row>
    <row r="3604" hidden="1">
      <c r="A3604" s="8" t="s">
        <v>34627</v>
      </c>
      <c r="B3604" s="8" t="s">
        <v>36849</v>
      </c>
      <c r="C3604" s="8" t="s">
        <v>36850</v>
      </c>
      <c r="D3604" s="8" t="s">
        <v>35152</v>
      </c>
      <c r="E3604" s="8" t="s">
        <v>36206</v>
      </c>
    </row>
    <row r="3605" hidden="1">
      <c r="A3605" s="8" t="s">
        <v>34627</v>
      </c>
      <c r="B3605" s="8" t="s">
        <v>36851</v>
      </c>
      <c r="C3605" s="8" t="s">
        <v>36852</v>
      </c>
      <c r="D3605" s="8" t="s">
        <v>35152</v>
      </c>
      <c r="E3605" s="8" t="s">
        <v>36206</v>
      </c>
    </row>
    <row r="3606" hidden="1">
      <c r="A3606" s="8" t="s">
        <v>34627</v>
      </c>
      <c r="B3606" s="8" t="s">
        <v>36853</v>
      </c>
      <c r="C3606" s="8" t="s">
        <v>36854</v>
      </c>
      <c r="D3606" s="8" t="s">
        <v>35154</v>
      </c>
      <c r="E3606" s="8" t="s">
        <v>36206</v>
      </c>
    </row>
    <row r="3607" hidden="1">
      <c r="A3607" s="8" t="s">
        <v>34627</v>
      </c>
      <c r="B3607" s="8" t="s">
        <v>36855</v>
      </c>
      <c r="C3607" s="8" t="s">
        <v>36856</v>
      </c>
      <c r="D3607" s="8" t="s">
        <v>35154</v>
      </c>
      <c r="E3607" s="8" t="s">
        <v>36206</v>
      </c>
    </row>
    <row r="3608" hidden="1">
      <c r="A3608" s="8" t="s">
        <v>34627</v>
      </c>
      <c r="B3608" s="8" t="s">
        <v>36857</v>
      </c>
      <c r="C3608" s="8" t="s">
        <v>36858</v>
      </c>
      <c r="D3608" s="8" t="s">
        <v>35156</v>
      </c>
      <c r="E3608" s="8" t="s">
        <v>36206</v>
      </c>
    </row>
    <row r="3609" hidden="1">
      <c r="A3609" s="8" t="s">
        <v>34627</v>
      </c>
      <c r="B3609" s="8" t="s">
        <v>36859</v>
      </c>
      <c r="C3609" s="8" t="s">
        <v>36860</v>
      </c>
      <c r="D3609" s="8" t="s">
        <v>35156</v>
      </c>
      <c r="E3609" s="8" t="s">
        <v>36206</v>
      </c>
    </row>
    <row r="3610" hidden="1">
      <c r="A3610" s="8" t="s">
        <v>34627</v>
      </c>
      <c r="B3610" s="8" t="s">
        <v>36861</v>
      </c>
      <c r="C3610" s="8" t="s">
        <v>36862</v>
      </c>
      <c r="D3610" s="8" t="s">
        <v>35156</v>
      </c>
      <c r="E3610" s="8" t="s">
        <v>36206</v>
      </c>
    </row>
    <row r="3611" hidden="1">
      <c r="A3611" s="8" t="s">
        <v>34627</v>
      </c>
      <c r="B3611" s="8" t="s">
        <v>36863</v>
      </c>
      <c r="C3611" s="8" t="s">
        <v>36864</v>
      </c>
      <c r="D3611" s="8" t="s">
        <v>35156</v>
      </c>
      <c r="E3611" s="8" t="s">
        <v>36206</v>
      </c>
    </row>
    <row r="3612" hidden="1">
      <c r="A3612" s="8" t="s">
        <v>34627</v>
      </c>
      <c r="B3612" s="8" t="s">
        <v>36865</v>
      </c>
      <c r="C3612" s="8" t="s">
        <v>36866</v>
      </c>
      <c r="D3612" s="8" t="s">
        <v>35156</v>
      </c>
      <c r="E3612" s="8" t="s">
        <v>36206</v>
      </c>
    </row>
    <row r="3613" hidden="1">
      <c r="A3613" s="8" t="s">
        <v>34627</v>
      </c>
      <c r="B3613" s="8" t="s">
        <v>36867</v>
      </c>
      <c r="C3613" s="8" t="s">
        <v>36868</v>
      </c>
      <c r="D3613" s="8" t="s">
        <v>35156</v>
      </c>
      <c r="E3613" s="8" t="s">
        <v>36206</v>
      </c>
    </row>
    <row r="3614" hidden="1">
      <c r="A3614" s="8" t="s">
        <v>34627</v>
      </c>
      <c r="B3614" s="8" t="s">
        <v>36869</v>
      </c>
      <c r="C3614" s="8" t="s">
        <v>36870</v>
      </c>
      <c r="D3614" s="8" t="s">
        <v>35156</v>
      </c>
      <c r="E3614" s="8" t="s">
        <v>36206</v>
      </c>
    </row>
    <row r="3615" hidden="1">
      <c r="A3615" s="8" t="s">
        <v>34627</v>
      </c>
      <c r="B3615" s="8" t="s">
        <v>36871</v>
      </c>
      <c r="C3615" s="8" t="s">
        <v>36872</v>
      </c>
      <c r="D3615" s="8" t="s">
        <v>35156</v>
      </c>
      <c r="E3615" s="8" t="s">
        <v>36206</v>
      </c>
    </row>
    <row r="3616" hidden="1">
      <c r="A3616" s="8" t="s">
        <v>34627</v>
      </c>
      <c r="B3616" s="8" t="s">
        <v>36873</v>
      </c>
      <c r="C3616" s="8" t="s">
        <v>36874</v>
      </c>
      <c r="D3616" s="8" t="s">
        <v>35156</v>
      </c>
      <c r="E3616" s="8" t="s">
        <v>36206</v>
      </c>
    </row>
    <row r="3617" hidden="1">
      <c r="A3617" s="8" t="s">
        <v>34627</v>
      </c>
      <c r="B3617" s="8" t="s">
        <v>36875</v>
      </c>
      <c r="C3617" s="8" t="s">
        <v>36876</v>
      </c>
      <c r="D3617" s="8" t="s">
        <v>35158</v>
      </c>
      <c r="E3617" s="8" t="s">
        <v>36206</v>
      </c>
    </row>
    <row r="3618" hidden="1">
      <c r="A3618" s="8" t="s">
        <v>34627</v>
      </c>
      <c r="B3618" s="8" t="s">
        <v>36877</v>
      </c>
      <c r="C3618" s="8" t="s">
        <v>36878</v>
      </c>
      <c r="D3618" s="8" t="s">
        <v>35158</v>
      </c>
      <c r="E3618" s="8" t="s">
        <v>36206</v>
      </c>
    </row>
    <row r="3619" hidden="1">
      <c r="A3619" s="8" t="s">
        <v>34627</v>
      </c>
      <c r="B3619" s="8" t="s">
        <v>36879</v>
      </c>
      <c r="C3619" s="8" t="s">
        <v>36880</v>
      </c>
      <c r="D3619" s="8" t="s">
        <v>35158</v>
      </c>
      <c r="E3619" s="8" t="s">
        <v>36206</v>
      </c>
    </row>
    <row r="3620" hidden="1">
      <c r="A3620" s="8" t="s">
        <v>34627</v>
      </c>
      <c r="B3620" s="8" t="s">
        <v>36881</v>
      </c>
      <c r="C3620" s="8" t="s">
        <v>36882</v>
      </c>
      <c r="D3620" s="8" t="s">
        <v>35158</v>
      </c>
      <c r="E3620" s="8" t="s">
        <v>36206</v>
      </c>
    </row>
    <row r="3621" hidden="1">
      <c r="A3621" s="8" t="s">
        <v>34627</v>
      </c>
      <c r="B3621" s="8" t="s">
        <v>36883</v>
      </c>
      <c r="C3621" s="8" t="s">
        <v>36884</v>
      </c>
      <c r="D3621" s="8" t="s">
        <v>35158</v>
      </c>
      <c r="E3621" s="8" t="s">
        <v>36206</v>
      </c>
    </row>
    <row r="3622" hidden="1">
      <c r="A3622" s="8" t="s">
        <v>34627</v>
      </c>
      <c r="B3622" s="8" t="s">
        <v>36885</v>
      </c>
      <c r="C3622" s="8" t="s">
        <v>36886</v>
      </c>
      <c r="D3622" s="8" t="s">
        <v>35158</v>
      </c>
      <c r="E3622" s="8" t="s">
        <v>36206</v>
      </c>
    </row>
    <row r="3623" hidden="1">
      <c r="A3623" s="8" t="s">
        <v>34627</v>
      </c>
      <c r="B3623" s="8" t="s">
        <v>36887</v>
      </c>
      <c r="C3623" s="8" t="s">
        <v>36888</v>
      </c>
      <c r="D3623" s="8" t="s">
        <v>35158</v>
      </c>
      <c r="E3623" s="8" t="s">
        <v>36206</v>
      </c>
    </row>
    <row r="3624" hidden="1">
      <c r="A3624" s="8" t="s">
        <v>34627</v>
      </c>
      <c r="B3624" s="8" t="s">
        <v>36889</v>
      </c>
      <c r="C3624" s="8" t="s">
        <v>36890</v>
      </c>
      <c r="D3624" s="8" t="s">
        <v>35158</v>
      </c>
      <c r="E3624" s="8" t="s">
        <v>36206</v>
      </c>
    </row>
    <row r="3625" hidden="1">
      <c r="A3625" s="8" t="s">
        <v>34627</v>
      </c>
      <c r="B3625" s="8" t="s">
        <v>36891</v>
      </c>
      <c r="C3625" s="8" t="s">
        <v>36892</v>
      </c>
      <c r="D3625" s="8" t="s">
        <v>35158</v>
      </c>
      <c r="E3625" s="8" t="s">
        <v>36206</v>
      </c>
    </row>
    <row r="3626" hidden="1">
      <c r="A3626" s="8" t="s">
        <v>34627</v>
      </c>
      <c r="B3626" s="8" t="s">
        <v>36893</v>
      </c>
      <c r="C3626" s="8" t="s">
        <v>36894</v>
      </c>
      <c r="D3626" s="8" t="s">
        <v>35158</v>
      </c>
      <c r="E3626" s="8" t="s">
        <v>36206</v>
      </c>
    </row>
    <row r="3627" hidden="1">
      <c r="A3627" s="8" t="s">
        <v>34627</v>
      </c>
      <c r="B3627" s="8" t="s">
        <v>36895</v>
      </c>
      <c r="C3627" s="8" t="s">
        <v>36896</v>
      </c>
      <c r="D3627" s="8" t="s">
        <v>35160</v>
      </c>
      <c r="E3627" s="8" t="s">
        <v>36206</v>
      </c>
    </row>
    <row r="3628" hidden="1">
      <c r="A3628" s="8" t="s">
        <v>34627</v>
      </c>
      <c r="B3628" s="8" t="s">
        <v>36897</v>
      </c>
      <c r="C3628" s="8" t="s">
        <v>36898</v>
      </c>
      <c r="D3628" s="8" t="s">
        <v>35160</v>
      </c>
      <c r="E3628" s="8" t="s">
        <v>36206</v>
      </c>
    </row>
    <row r="3629" hidden="1">
      <c r="A3629" s="8" t="s">
        <v>34627</v>
      </c>
      <c r="B3629" s="8" t="s">
        <v>36899</v>
      </c>
      <c r="C3629" s="8" t="s">
        <v>36900</v>
      </c>
      <c r="D3629" s="8" t="s">
        <v>35160</v>
      </c>
      <c r="E3629" s="8" t="s">
        <v>36206</v>
      </c>
    </row>
    <row r="3630" hidden="1">
      <c r="A3630" s="8" t="s">
        <v>34627</v>
      </c>
      <c r="B3630" s="8" t="s">
        <v>36901</v>
      </c>
      <c r="C3630" s="8" t="s">
        <v>36902</v>
      </c>
      <c r="D3630" s="8" t="s">
        <v>35160</v>
      </c>
      <c r="E3630" s="8" t="s">
        <v>36206</v>
      </c>
    </row>
    <row r="3631" hidden="1">
      <c r="A3631" s="8" t="s">
        <v>34627</v>
      </c>
      <c r="B3631" s="8" t="s">
        <v>36903</v>
      </c>
      <c r="C3631" s="8" t="s">
        <v>36904</v>
      </c>
      <c r="D3631" s="8" t="s">
        <v>35162</v>
      </c>
      <c r="E3631" s="8" t="s">
        <v>36206</v>
      </c>
    </row>
    <row r="3632" hidden="1">
      <c r="A3632" s="8" t="s">
        <v>34627</v>
      </c>
      <c r="B3632" s="8" t="s">
        <v>36905</v>
      </c>
      <c r="C3632" s="8" t="s">
        <v>36906</v>
      </c>
      <c r="D3632" s="8" t="s">
        <v>35162</v>
      </c>
      <c r="E3632" s="8" t="s">
        <v>36206</v>
      </c>
    </row>
    <row r="3633" hidden="1">
      <c r="A3633" s="8" t="s">
        <v>34627</v>
      </c>
      <c r="B3633" s="8" t="s">
        <v>36907</v>
      </c>
      <c r="C3633" s="8" t="s">
        <v>36908</v>
      </c>
      <c r="D3633" s="8" t="s">
        <v>35162</v>
      </c>
      <c r="E3633" s="8" t="s">
        <v>36206</v>
      </c>
    </row>
    <row r="3634" hidden="1">
      <c r="A3634" s="8" t="s">
        <v>34627</v>
      </c>
      <c r="B3634" s="8" t="s">
        <v>36909</v>
      </c>
      <c r="C3634" s="8" t="s">
        <v>36910</v>
      </c>
      <c r="D3634" s="8" t="s">
        <v>35164</v>
      </c>
      <c r="E3634" s="8" t="s">
        <v>36206</v>
      </c>
    </row>
    <row r="3635" hidden="1">
      <c r="A3635" s="8" t="s">
        <v>34627</v>
      </c>
      <c r="B3635" s="8" t="s">
        <v>36911</v>
      </c>
      <c r="C3635" s="8" t="s">
        <v>36912</v>
      </c>
      <c r="D3635" s="8" t="s">
        <v>35165</v>
      </c>
      <c r="E3635" s="8" t="s">
        <v>36206</v>
      </c>
    </row>
    <row r="3636" hidden="1">
      <c r="A3636" s="8" t="s">
        <v>34627</v>
      </c>
      <c r="B3636" s="8" t="s">
        <v>36913</v>
      </c>
      <c r="C3636" s="8" t="s">
        <v>36914</v>
      </c>
      <c r="D3636" s="8" t="s">
        <v>35167</v>
      </c>
      <c r="E3636" s="8" t="s">
        <v>36206</v>
      </c>
    </row>
    <row r="3637" hidden="1">
      <c r="A3637" s="8" t="s">
        <v>34627</v>
      </c>
      <c r="B3637" s="8" t="s">
        <v>36915</v>
      </c>
      <c r="C3637" s="8" t="s">
        <v>36916</v>
      </c>
      <c r="D3637" s="8" t="s">
        <v>35167</v>
      </c>
      <c r="E3637" s="8" t="s">
        <v>36206</v>
      </c>
    </row>
    <row r="3638" hidden="1">
      <c r="A3638" s="8" t="s">
        <v>34627</v>
      </c>
      <c r="B3638" s="8" t="s">
        <v>36917</v>
      </c>
      <c r="C3638" s="8" t="s">
        <v>36918</v>
      </c>
      <c r="D3638" s="8" t="s">
        <v>35167</v>
      </c>
      <c r="E3638" s="8" t="s">
        <v>36206</v>
      </c>
    </row>
    <row r="3639" hidden="1">
      <c r="A3639" s="8" t="s">
        <v>34627</v>
      </c>
      <c r="B3639" s="8" t="s">
        <v>36919</v>
      </c>
      <c r="C3639" s="8" t="s">
        <v>36920</v>
      </c>
      <c r="D3639" s="8" t="s">
        <v>35167</v>
      </c>
      <c r="E3639" s="8" t="s">
        <v>36206</v>
      </c>
    </row>
    <row r="3640" hidden="1">
      <c r="A3640" s="8" t="s">
        <v>34627</v>
      </c>
      <c r="B3640" s="8" t="s">
        <v>36921</v>
      </c>
      <c r="C3640" s="8" t="s">
        <v>36922</v>
      </c>
      <c r="D3640" s="8" t="s">
        <v>35169</v>
      </c>
      <c r="E3640" s="8" t="s">
        <v>36206</v>
      </c>
    </row>
    <row r="3641" hidden="1">
      <c r="A3641" s="8" t="s">
        <v>34627</v>
      </c>
      <c r="B3641" s="8" t="s">
        <v>36923</v>
      </c>
      <c r="C3641" s="8" t="s">
        <v>36924</v>
      </c>
      <c r="D3641" s="8" t="s">
        <v>35169</v>
      </c>
      <c r="E3641" s="8" t="s">
        <v>36206</v>
      </c>
    </row>
    <row r="3642" hidden="1">
      <c r="A3642" s="8" t="s">
        <v>34627</v>
      </c>
      <c r="B3642" s="8" t="s">
        <v>36925</v>
      </c>
      <c r="C3642" s="8" t="s">
        <v>36926</v>
      </c>
      <c r="D3642" s="8" t="s">
        <v>35171</v>
      </c>
      <c r="E3642" s="8" t="s">
        <v>36206</v>
      </c>
    </row>
    <row r="3643" hidden="1">
      <c r="A3643" s="8" t="s">
        <v>34627</v>
      </c>
      <c r="B3643" s="8" t="s">
        <v>36927</v>
      </c>
      <c r="C3643" s="8" t="s">
        <v>36928</v>
      </c>
      <c r="D3643" s="8" t="s">
        <v>35171</v>
      </c>
      <c r="E3643" s="8" t="s">
        <v>36206</v>
      </c>
    </row>
    <row r="3644" hidden="1">
      <c r="A3644" s="8" t="s">
        <v>34627</v>
      </c>
      <c r="B3644" s="8" t="s">
        <v>36929</v>
      </c>
      <c r="C3644" s="8" t="s">
        <v>36930</v>
      </c>
      <c r="D3644" s="8" t="s">
        <v>35171</v>
      </c>
      <c r="E3644" s="8" t="s">
        <v>36206</v>
      </c>
    </row>
    <row r="3645" hidden="1">
      <c r="A3645" s="8" t="s">
        <v>34627</v>
      </c>
      <c r="B3645" s="8" t="s">
        <v>36931</v>
      </c>
      <c r="C3645" s="8" t="s">
        <v>36932</v>
      </c>
      <c r="D3645" s="8" t="s">
        <v>35171</v>
      </c>
      <c r="E3645" s="8" t="s">
        <v>36206</v>
      </c>
    </row>
    <row r="3646" hidden="1">
      <c r="A3646" s="8" t="s">
        <v>34627</v>
      </c>
      <c r="B3646" s="8" t="s">
        <v>36933</v>
      </c>
      <c r="C3646" s="8" t="s">
        <v>36934</v>
      </c>
      <c r="D3646" s="8" t="s">
        <v>35171</v>
      </c>
      <c r="E3646" s="8" t="s">
        <v>36206</v>
      </c>
    </row>
    <row r="3647" hidden="1">
      <c r="A3647" s="8" t="s">
        <v>34627</v>
      </c>
      <c r="B3647" s="8" t="s">
        <v>36935</v>
      </c>
      <c r="C3647" s="8" t="s">
        <v>36936</v>
      </c>
      <c r="D3647" s="8" t="s">
        <v>35171</v>
      </c>
      <c r="E3647" s="8" t="s">
        <v>36206</v>
      </c>
    </row>
    <row r="3648" hidden="1">
      <c r="A3648" s="8" t="s">
        <v>34627</v>
      </c>
      <c r="B3648" s="8" t="s">
        <v>36937</v>
      </c>
      <c r="C3648" s="8" t="s">
        <v>36938</v>
      </c>
      <c r="D3648" s="8" t="s">
        <v>35171</v>
      </c>
      <c r="E3648" s="8" t="s">
        <v>36206</v>
      </c>
    </row>
    <row r="3649" hidden="1">
      <c r="A3649" s="8" t="s">
        <v>34627</v>
      </c>
      <c r="B3649" s="8" t="s">
        <v>36939</v>
      </c>
      <c r="C3649" s="8" t="s">
        <v>36940</v>
      </c>
      <c r="D3649" s="8" t="s">
        <v>35171</v>
      </c>
      <c r="E3649" s="8" t="s">
        <v>36206</v>
      </c>
    </row>
    <row r="3650" hidden="1">
      <c r="A3650" s="8" t="s">
        <v>34627</v>
      </c>
      <c r="B3650" s="8" t="s">
        <v>36941</v>
      </c>
      <c r="C3650" s="8" t="s">
        <v>36942</v>
      </c>
      <c r="D3650" s="8" t="s">
        <v>35171</v>
      </c>
      <c r="E3650" s="8" t="s">
        <v>36206</v>
      </c>
    </row>
    <row r="3651" hidden="1">
      <c r="A3651" s="8" t="s">
        <v>34627</v>
      </c>
      <c r="B3651" s="8" t="s">
        <v>36943</v>
      </c>
      <c r="C3651" s="8" t="s">
        <v>36944</v>
      </c>
      <c r="D3651" s="8" t="s">
        <v>35171</v>
      </c>
      <c r="E3651" s="8" t="s">
        <v>36206</v>
      </c>
    </row>
    <row r="3652" hidden="1">
      <c r="A3652" s="8" t="s">
        <v>34627</v>
      </c>
      <c r="B3652" s="8" t="s">
        <v>36945</v>
      </c>
      <c r="C3652" s="8" t="s">
        <v>36946</v>
      </c>
      <c r="D3652" s="8" t="s">
        <v>35171</v>
      </c>
      <c r="E3652" s="8" t="s">
        <v>36206</v>
      </c>
    </row>
    <row r="3653" hidden="1">
      <c r="A3653" s="8" t="s">
        <v>34627</v>
      </c>
      <c r="B3653" s="8" t="s">
        <v>36947</v>
      </c>
      <c r="C3653" s="8" t="s">
        <v>36948</v>
      </c>
      <c r="D3653" s="8" t="s">
        <v>35171</v>
      </c>
      <c r="E3653" s="8" t="s">
        <v>36206</v>
      </c>
    </row>
    <row r="3654" hidden="1">
      <c r="A3654" s="8" t="s">
        <v>34627</v>
      </c>
      <c r="B3654" s="8" t="s">
        <v>36949</v>
      </c>
      <c r="C3654" s="8" t="s">
        <v>36950</v>
      </c>
      <c r="D3654" s="8" t="s">
        <v>35171</v>
      </c>
      <c r="E3654" s="8" t="s">
        <v>36206</v>
      </c>
    </row>
    <row r="3655" hidden="1">
      <c r="A3655" s="8" t="s">
        <v>34627</v>
      </c>
      <c r="B3655" s="8" t="s">
        <v>36951</v>
      </c>
      <c r="C3655" s="8" t="s">
        <v>36952</v>
      </c>
      <c r="D3655" s="8" t="s">
        <v>35171</v>
      </c>
      <c r="E3655" s="8" t="s">
        <v>36206</v>
      </c>
    </row>
    <row r="3656" hidden="1">
      <c r="A3656" s="8" t="s">
        <v>34627</v>
      </c>
      <c r="B3656" s="8" t="s">
        <v>36953</v>
      </c>
      <c r="C3656" s="8" t="s">
        <v>36954</v>
      </c>
      <c r="D3656" s="8" t="s">
        <v>35171</v>
      </c>
      <c r="E3656" s="8" t="s">
        <v>36206</v>
      </c>
    </row>
    <row r="3657" hidden="1">
      <c r="A3657" s="8" t="s">
        <v>34627</v>
      </c>
      <c r="B3657" s="8" t="s">
        <v>36955</v>
      </c>
      <c r="C3657" s="8" t="s">
        <v>36956</v>
      </c>
      <c r="D3657" s="8" t="s">
        <v>35171</v>
      </c>
      <c r="E3657" s="8" t="s">
        <v>36206</v>
      </c>
    </row>
    <row r="3658" hidden="1">
      <c r="A3658" s="8" t="s">
        <v>34627</v>
      </c>
      <c r="B3658" s="8" t="s">
        <v>36957</v>
      </c>
      <c r="C3658" s="8" t="s">
        <v>36958</v>
      </c>
      <c r="D3658" s="8" t="s">
        <v>35171</v>
      </c>
      <c r="E3658" s="8" t="s">
        <v>36206</v>
      </c>
    </row>
    <row r="3659" hidden="1">
      <c r="A3659" s="8" t="s">
        <v>34627</v>
      </c>
      <c r="B3659" s="8" t="s">
        <v>36959</v>
      </c>
      <c r="C3659" s="8" t="s">
        <v>36960</v>
      </c>
      <c r="D3659" s="8" t="s">
        <v>35171</v>
      </c>
      <c r="E3659" s="8" t="s">
        <v>36206</v>
      </c>
    </row>
    <row r="3660" hidden="1">
      <c r="A3660" s="8" t="s">
        <v>34627</v>
      </c>
      <c r="B3660" s="8" t="s">
        <v>36961</v>
      </c>
      <c r="C3660" s="8" t="s">
        <v>36962</v>
      </c>
      <c r="D3660" s="8" t="s">
        <v>35171</v>
      </c>
      <c r="E3660" s="8" t="s">
        <v>36206</v>
      </c>
    </row>
    <row r="3661" hidden="1">
      <c r="A3661" s="8" t="s">
        <v>34627</v>
      </c>
      <c r="B3661" s="8" t="s">
        <v>36963</v>
      </c>
      <c r="C3661" s="8" t="s">
        <v>36964</v>
      </c>
      <c r="D3661" s="8" t="s">
        <v>35171</v>
      </c>
      <c r="E3661" s="8" t="s">
        <v>36206</v>
      </c>
    </row>
    <row r="3662" hidden="1">
      <c r="A3662" s="8" t="s">
        <v>34627</v>
      </c>
      <c r="B3662" s="8" t="s">
        <v>36965</v>
      </c>
      <c r="C3662" s="8" t="s">
        <v>36966</v>
      </c>
      <c r="D3662" s="8" t="s">
        <v>35171</v>
      </c>
      <c r="E3662" s="8" t="s">
        <v>36206</v>
      </c>
    </row>
    <row r="3663" hidden="1">
      <c r="A3663" s="8" t="s">
        <v>34627</v>
      </c>
      <c r="B3663" s="8" t="s">
        <v>36967</v>
      </c>
      <c r="C3663" s="8" t="s">
        <v>36968</v>
      </c>
      <c r="D3663" s="8" t="s">
        <v>35171</v>
      </c>
      <c r="E3663" s="8" t="s">
        <v>36206</v>
      </c>
    </row>
    <row r="3664" hidden="1">
      <c r="A3664" s="8" t="s">
        <v>34627</v>
      </c>
      <c r="B3664" s="8" t="s">
        <v>36969</v>
      </c>
      <c r="C3664" s="8" t="s">
        <v>36970</v>
      </c>
      <c r="D3664" s="8" t="s">
        <v>35171</v>
      </c>
      <c r="E3664" s="8" t="s">
        <v>36206</v>
      </c>
    </row>
    <row r="3665" hidden="1">
      <c r="A3665" s="8" t="s">
        <v>34627</v>
      </c>
      <c r="B3665" s="8" t="s">
        <v>36971</v>
      </c>
      <c r="C3665" s="8" t="s">
        <v>36972</v>
      </c>
      <c r="D3665" s="8" t="s">
        <v>35173</v>
      </c>
      <c r="E3665" s="8" t="s">
        <v>36206</v>
      </c>
    </row>
    <row r="3666" hidden="1">
      <c r="A3666" s="8" t="s">
        <v>34627</v>
      </c>
      <c r="B3666" s="8" t="s">
        <v>36973</v>
      </c>
      <c r="C3666" s="8" t="s">
        <v>36974</v>
      </c>
      <c r="D3666" s="8" t="s">
        <v>35173</v>
      </c>
      <c r="E3666" s="8" t="s">
        <v>36206</v>
      </c>
    </row>
    <row r="3667" hidden="1">
      <c r="A3667" s="8" t="s">
        <v>34627</v>
      </c>
      <c r="B3667" s="8" t="s">
        <v>36975</v>
      </c>
      <c r="C3667" s="8" t="s">
        <v>36976</v>
      </c>
      <c r="D3667" s="8" t="s">
        <v>35175</v>
      </c>
      <c r="E3667" s="8" t="s">
        <v>36206</v>
      </c>
    </row>
    <row r="3668" hidden="1">
      <c r="A3668" s="8" t="s">
        <v>34627</v>
      </c>
      <c r="B3668" s="8" t="s">
        <v>36977</v>
      </c>
      <c r="C3668" s="8" t="s">
        <v>36978</v>
      </c>
      <c r="D3668" s="8" t="s">
        <v>35175</v>
      </c>
      <c r="E3668" s="8" t="s">
        <v>36206</v>
      </c>
    </row>
    <row r="3669" hidden="1">
      <c r="A3669" s="8" t="s">
        <v>34627</v>
      </c>
      <c r="B3669" s="8" t="s">
        <v>36979</v>
      </c>
      <c r="C3669" s="8" t="s">
        <v>36980</v>
      </c>
      <c r="D3669" s="8" t="s">
        <v>35175</v>
      </c>
      <c r="E3669" s="8" t="s">
        <v>36206</v>
      </c>
    </row>
    <row r="3670" hidden="1">
      <c r="A3670" s="8" t="s">
        <v>34627</v>
      </c>
      <c r="B3670" s="8" t="s">
        <v>36981</v>
      </c>
      <c r="C3670" s="8" t="s">
        <v>36982</v>
      </c>
      <c r="D3670" s="8" t="s">
        <v>35175</v>
      </c>
      <c r="E3670" s="8" t="s">
        <v>36206</v>
      </c>
    </row>
    <row r="3671" hidden="1">
      <c r="A3671" s="8" t="s">
        <v>34627</v>
      </c>
      <c r="B3671" s="8" t="s">
        <v>36983</v>
      </c>
      <c r="C3671" s="8" t="s">
        <v>36984</v>
      </c>
      <c r="D3671" s="8" t="s">
        <v>35175</v>
      </c>
      <c r="E3671" s="8" t="s">
        <v>36206</v>
      </c>
    </row>
    <row r="3672" hidden="1">
      <c r="A3672" s="8" t="s">
        <v>34627</v>
      </c>
      <c r="B3672" s="8" t="s">
        <v>36985</v>
      </c>
      <c r="C3672" s="8" t="s">
        <v>36986</v>
      </c>
      <c r="D3672" s="8" t="s">
        <v>35175</v>
      </c>
      <c r="E3672" s="8" t="s">
        <v>36206</v>
      </c>
    </row>
    <row r="3673" hidden="1">
      <c r="A3673" s="8" t="s">
        <v>34627</v>
      </c>
      <c r="B3673" s="8" t="s">
        <v>36987</v>
      </c>
      <c r="C3673" s="8" t="s">
        <v>36988</v>
      </c>
      <c r="D3673" s="8" t="s">
        <v>35175</v>
      </c>
      <c r="E3673" s="8" t="s">
        <v>36206</v>
      </c>
    </row>
    <row r="3674" hidden="1">
      <c r="A3674" s="8" t="s">
        <v>34627</v>
      </c>
      <c r="B3674" s="8" t="s">
        <v>36989</v>
      </c>
      <c r="C3674" s="8" t="s">
        <v>36990</v>
      </c>
      <c r="D3674" s="8" t="s">
        <v>35175</v>
      </c>
      <c r="E3674" s="8" t="s">
        <v>36206</v>
      </c>
    </row>
    <row r="3675" hidden="1">
      <c r="A3675" s="8" t="s">
        <v>34627</v>
      </c>
      <c r="B3675" s="8" t="s">
        <v>36991</v>
      </c>
      <c r="C3675" s="8" t="s">
        <v>36992</v>
      </c>
      <c r="D3675" s="8" t="s">
        <v>35177</v>
      </c>
      <c r="E3675" s="8" t="s">
        <v>36206</v>
      </c>
    </row>
    <row r="3676" hidden="1">
      <c r="A3676" s="8" t="s">
        <v>34627</v>
      </c>
      <c r="B3676" s="8" t="s">
        <v>36993</v>
      </c>
      <c r="C3676" s="8" t="s">
        <v>36994</v>
      </c>
      <c r="D3676" s="8" t="s">
        <v>35177</v>
      </c>
      <c r="E3676" s="8" t="s">
        <v>36206</v>
      </c>
    </row>
    <row r="3677" hidden="1">
      <c r="A3677" s="8" t="s">
        <v>34627</v>
      </c>
      <c r="B3677" s="8" t="s">
        <v>36995</v>
      </c>
      <c r="C3677" s="8" t="s">
        <v>36996</v>
      </c>
      <c r="D3677" s="8" t="s">
        <v>35177</v>
      </c>
      <c r="E3677" s="8" t="s">
        <v>36206</v>
      </c>
    </row>
    <row r="3678" hidden="1">
      <c r="A3678" s="8" t="s">
        <v>34627</v>
      </c>
      <c r="B3678" s="8" t="s">
        <v>36997</v>
      </c>
      <c r="C3678" s="8" t="s">
        <v>36998</v>
      </c>
      <c r="D3678" s="8" t="s">
        <v>35177</v>
      </c>
      <c r="E3678" s="8" t="s">
        <v>36206</v>
      </c>
    </row>
    <row r="3679" hidden="1">
      <c r="A3679" s="8" t="s">
        <v>34627</v>
      </c>
      <c r="B3679" s="8" t="s">
        <v>36999</v>
      </c>
      <c r="C3679" s="8" t="s">
        <v>37000</v>
      </c>
      <c r="D3679" s="8" t="s">
        <v>35177</v>
      </c>
      <c r="E3679" s="8" t="s">
        <v>36206</v>
      </c>
    </row>
    <row r="3680" hidden="1">
      <c r="A3680" s="8" t="s">
        <v>34627</v>
      </c>
      <c r="B3680" s="8" t="s">
        <v>37001</v>
      </c>
      <c r="C3680" s="8" t="s">
        <v>37002</v>
      </c>
      <c r="D3680" s="8" t="s">
        <v>35177</v>
      </c>
      <c r="E3680" s="8" t="s">
        <v>36206</v>
      </c>
    </row>
    <row r="3681" hidden="1">
      <c r="A3681" s="8" t="s">
        <v>34627</v>
      </c>
      <c r="B3681" s="8" t="s">
        <v>37003</v>
      </c>
      <c r="C3681" s="8" t="s">
        <v>37004</v>
      </c>
      <c r="D3681" s="8" t="s">
        <v>35177</v>
      </c>
      <c r="E3681" s="8" t="s">
        <v>36206</v>
      </c>
    </row>
    <row r="3682" hidden="1">
      <c r="A3682" s="8" t="s">
        <v>34627</v>
      </c>
      <c r="B3682" s="8" t="s">
        <v>37005</v>
      </c>
      <c r="C3682" s="8" t="s">
        <v>37006</v>
      </c>
      <c r="D3682" s="8" t="s">
        <v>35177</v>
      </c>
      <c r="E3682" s="8" t="s">
        <v>36206</v>
      </c>
    </row>
    <row r="3683" hidden="1">
      <c r="A3683" s="8" t="s">
        <v>34627</v>
      </c>
      <c r="B3683" s="8" t="s">
        <v>37007</v>
      </c>
      <c r="C3683" s="8" t="s">
        <v>37008</v>
      </c>
      <c r="D3683" s="8" t="s">
        <v>35177</v>
      </c>
      <c r="E3683" s="8" t="s">
        <v>36206</v>
      </c>
    </row>
    <row r="3684" hidden="1">
      <c r="A3684" s="8" t="s">
        <v>34627</v>
      </c>
      <c r="B3684" s="8" t="s">
        <v>37009</v>
      </c>
      <c r="C3684" s="8" t="s">
        <v>37010</v>
      </c>
      <c r="D3684" s="8" t="s">
        <v>35177</v>
      </c>
      <c r="E3684" s="8" t="s">
        <v>36206</v>
      </c>
    </row>
    <row r="3685" hidden="1">
      <c r="A3685" s="8" t="s">
        <v>34627</v>
      </c>
      <c r="B3685" s="8" t="s">
        <v>37011</v>
      </c>
      <c r="C3685" s="8" t="s">
        <v>37012</v>
      </c>
      <c r="D3685" s="8" t="s">
        <v>35177</v>
      </c>
      <c r="E3685" s="8" t="s">
        <v>36206</v>
      </c>
    </row>
    <row r="3686" hidden="1">
      <c r="A3686" s="8" t="s">
        <v>34627</v>
      </c>
      <c r="B3686" s="8" t="s">
        <v>37013</v>
      </c>
      <c r="C3686" s="8" t="s">
        <v>37014</v>
      </c>
      <c r="D3686" s="8" t="s">
        <v>35177</v>
      </c>
      <c r="E3686" s="8" t="s">
        <v>36206</v>
      </c>
    </row>
    <row r="3687" hidden="1">
      <c r="A3687" s="8" t="s">
        <v>34627</v>
      </c>
      <c r="B3687" s="8" t="s">
        <v>37015</v>
      </c>
      <c r="C3687" s="8" t="s">
        <v>37016</v>
      </c>
      <c r="D3687" s="8" t="s">
        <v>35177</v>
      </c>
      <c r="E3687" s="8" t="s">
        <v>36206</v>
      </c>
    </row>
    <row r="3688" hidden="1">
      <c r="A3688" s="8" t="s">
        <v>34627</v>
      </c>
      <c r="B3688" s="8" t="s">
        <v>37017</v>
      </c>
      <c r="C3688" s="8" t="s">
        <v>37018</v>
      </c>
      <c r="D3688" s="8" t="s">
        <v>35177</v>
      </c>
      <c r="E3688" s="8" t="s">
        <v>36206</v>
      </c>
    </row>
    <row r="3689" hidden="1">
      <c r="A3689" s="8" t="s">
        <v>34627</v>
      </c>
      <c r="B3689" s="8" t="s">
        <v>37019</v>
      </c>
      <c r="C3689" s="8" t="s">
        <v>37020</v>
      </c>
      <c r="D3689" s="8" t="s">
        <v>35179</v>
      </c>
      <c r="E3689" s="8" t="s">
        <v>36206</v>
      </c>
    </row>
    <row r="3690" hidden="1">
      <c r="A3690" s="8" t="s">
        <v>34627</v>
      </c>
      <c r="B3690" s="8" t="s">
        <v>37021</v>
      </c>
      <c r="C3690" s="8" t="s">
        <v>37022</v>
      </c>
      <c r="D3690" s="8" t="s">
        <v>35179</v>
      </c>
      <c r="E3690" s="8" t="s">
        <v>36206</v>
      </c>
    </row>
    <row r="3691" hidden="1">
      <c r="A3691" s="8" t="s">
        <v>34627</v>
      </c>
      <c r="B3691" s="8" t="s">
        <v>37023</v>
      </c>
      <c r="C3691" s="8" t="s">
        <v>37024</v>
      </c>
      <c r="D3691" s="8" t="s">
        <v>35179</v>
      </c>
      <c r="E3691" s="8" t="s">
        <v>36206</v>
      </c>
    </row>
    <row r="3692" hidden="1">
      <c r="A3692" s="8" t="s">
        <v>34627</v>
      </c>
      <c r="B3692" s="8" t="s">
        <v>37025</v>
      </c>
      <c r="C3692" s="8" t="s">
        <v>37026</v>
      </c>
      <c r="D3692" s="8" t="s">
        <v>35179</v>
      </c>
      <c r="E3692" s="8" t="s">
        <v>36206</v>
      </c>
    </row>
    <row r="3693" hidden="1">
      <c r="A3693" s="8" t="s">
        <v>34627</v>
      </c>
      <c r="B3693" s="8" t="s">
        <v>37027</v>
      </c>
      <c r="C3693" s="8" t="s">
        <v>37028</v>
      </c>
      <c r="D3693" s="8" t="s">
        <v>35179</v>
      </c>
      <c r="E3693" s="8" t="s">
        <v>36206</v>
      </c>
    </row>
    <row r="3694" hidden="1">
      <c r="A3694" s="8" t="s">
        <v>34627</v>
      </c>
      <c r="B3694" s="8" t="s">
        <v>37029</v>
      </c>
      <c r="C3694" s="8" t="s">
        <v>37030</v>
      </c>
      <c r="D3694" s="8" t="s">
        <v>35179</v>
      </c>
      <c r="E3694" s="8" t="s">
        <v>36206</v>
      </c>
    </row>
    <row r="3695" hidden="1">
      <c r="A3695" s="8" t="s">
        <v>34627</v>
      </c>
      <c r="B3695" s="8" t="s">
        <v>37031</v>
      </c>
      <c r="C3695" s="8" t="s">
        <v>37032</v>
      </c>
      <c r="D3695" s="8" t="s">
        <v>35179</v>
      </c>
      <c r="E3695" s="8" t="s">
        <v>36206</v>
      </c>
    </row>
    <row r="3696" hidden="1">
      <c r="A3696" s="8" t="s">
        <v>34627</v>
      </c>
      <c r="B3696" s="8" t="s">
        <v>37033</v>
      </c>
      <c r="C3696" s="8" t="s">
        <v>37034</v>
      </c>
      <c r="D3696" s="8" t="s">
        <v>35179</v>
      </c>
      <c r="E3696" s="8" t="s">
        <v>36206</v>
      </c>
    </row>
    <row r="3697" hidden="1">
      <c r="A3697" s="8" t="s">
        <v>34627</v>
      </c>
      <c r="B3697" s="8" t="s">
        <v>37035</v>
      </c>
      <c r="C3697" s="8" t="s">
        <v>37036</v>
      </c>
      <c r="D3697" s="8" t="s">
        <v>35179</v>
      </c>
      <c r="E3697" s="8" t="s">
        <v>36206</v>
      </c>
    </row>
    <row r="3698" hidden="1">
      <c r="A3698" s="8" t="s">
        <v>34627</v>
      </c>
      <c r="B3698" s="8" t="s">
        <v>37037</v>
      </c>
      <c r="C3698" s="8" t="s">
        <v>37038</v>
      </c>
      <c r="D3698" s="8" t="s">
        <v>35181</v>
      </c>
      <c r="E3698" s="8" t="s">
        <v>36206</v>
      </c>
    </row>
    <row r="3699" hidden="1">
      <c r="A3699" s="8" t="s">
        <v>34627</v>
      </c>
      <c r="B3699" s="8" t="s">
        <v>37039</v>
      </c>
      <c r="C3699" s="8" t="s">
        <v>37040</v>
      </c>
      <c r="D3699" s="8" t="s">
        <v>35181</v>
      </c>
      <c r="E3699" s="8" t="s">
        <v>36206</v>
      </c>
    </row>
    <row r="3700" hidden="1">
      <c r="A3700" s="8" t="s">
        <v>34627</v>
      </c>
      <c r="B3700" s="8" t="s">
        <v>37041</v>
      </c>
      <c r="C3700" s="8" t="s">
        <v>37042</v>
      </c>
      <c r="D3700" s="8" t="s">
        <v>35183</v>
      </c>
      <c r="E3700" s="8" t="s">
        <v>36206</v>
      </c>
    </row>
    <row r="3701" hidden="1">
      <c r="A3701" s="8" t="s">
        <v>34627</v>
      </c>
      <c r="B3701" s="8" t="s">
        <v>37043</v>
      </c>
      <c r="C3701" s="8" t="s">
        <v>37044</v>
      </c>
      <c r="D3701" s="8" t="s">
        <v>35183</v>
      </c>
      <c r="E3701" s="8" t="s">
        <v>36206</v>
      </c>
    </row>
    <row r="3702" hidden="1">
      <c r="A3702" s="8" t="s">
        <v>34627</v>
      </c>
      <c r="B3702" s="8" t="s">
        <v>37045</v>
      </c>
      <c r="C3702" s="8" t="s">
        <v>37046</v>
      </c>
      <c r="D3702" s="8" t="s">
        <v>35183</v>
      </c>
      <c r="E3702" s="8" t="s">
        <v>36206</v>
      </c>
    </row>
    <row r="3703" hidden="1">
      <c r="A3703" s="8" t="s">
        <v>34627</v>
      </c>
      <c r="B3703" s="8" t="s">
        <v>37047</v>
      </c>
      <c r="C3703" s="8" t="s">
        <v>37048</v>
      </c>
      <c r="D3703" s="8" t="s">
        <v>35183</v>
      </c>
      <c r="E3703" s="8" t="s">
        <v>36206</v>
      </c>
    </row>
    <row r="3704" hidden="1">
      <c r="A3704" s="8" t="s">
        <v>34627</v>
      </c>
      <c r="B3704" s="8" t="s">
        <v>37049</v>
      </c>
      <c r="C3704" s="8" t="s">
        <v>37050</v>
      </c>
      <c r="D3704" s="8" t="s">
        <v>35183</v>
      </c>
      <c r="E3704" s="8" t="s">
        <v>36206</v>
      </c>
    </row>
    <row r="3705" hidden="1">
      <c r="A3705" s="8" t="s">
        <v>34627</v>
      </c>
      <c r="B3705" s="8" t="s">
        <v>37051</v>
      </c>
      <c r="C3705" s="8" t="s">
        <v>37052</v>
      </c>
      <c r="D3705" s="8" t="s">
        <v>35183</v>
      </c>
      <c r="E3705" s="8" t="s">
        <v>36206</v>
      </c>
    </row>
    <row r="3706" hidden="1">
      <c r="A3706" s="8" t="s">
        <v>34627</v>
      </c>
      <c r="B3706" s="8" t="s">
        <v>37053</v>
      </c>
      <c r="C3706" s="8" t="s">
        <v>37054</v>
      </c>
      <c r="D3706" s="8" t="s">
        <v>35183</v>
      </c>
      <c r="E3706" s="8" t="s">
        <v>36206</v>
      </c>
    </row>
    <row r="3707" hidden="1">
      <c r="A3707" s="8" t="s">
        <v>34627</v>
      </c>
      <c r="B3707" s="8" t="s">
        <v>37055</v>
      </c>
      <c r="C3707" s="8" t="s">
        <v>37056</v>
      </c>
      <c r="D3707" s="8" t="s">
        <v>35183</v>
      </c>
      <c r="E3707" s="8" t="s">
        <v>36206</v>
      </c>
    </row>
    <row r="3708" hidden="1">
      <c r="A3708" s="8" t="s">
        <v>34627</v>
      </c>
      <c r="B3708" s="8" t="s">
        <v>37057</v>
      </c>
      <c r="C3708" s="8" t="s">
        <v>37058</v>
      </c>
      <c r="D3708" s="8" t="s">
        <v>35185</v>
      </c>
      <c r="E3708" s="8" t="s">
        <v>36206</v>
      </c>
    </row>
    <row r="3709" hidden="1">
      <c r="A3709" s="8" t="s">
        <v>34627</v>
      </c>
      <c r="B3709" s="8" t="s">
        <v>37059</v>
      </c>
      <c r="C3709" s="8" t="s">
        <v>37060</v>
      </c>
      <c r="D3709" s="8" t="s">
        <v>35185</v>
      </c>
      <c r="E3709" s="8" t="s">
        <v>36206</v>
      </c>
    </row>
    <row r="3710" hidden="1">
      <c r="A3710" s="8" t="s">
        <v>34627</v>
      </c>
      <c r="B3710" s="8" t="s">
        <v>37061</v>
      </c>
      <c r="C3710" s="8" t="s">
        <v>37062</v>
      </c>
      <c r="D3710" s="8" t="s">
        <v>35187</v>
      </c>
      <c r="E3710" s="8" t="s">
        <v>36206</v>
      </c>
    </row>
    <row r="3711" hidden="1">
      <c r="A3711" s="8" t="s">
        <v>34627</v>
      </c>
      <c r="B3711" s="8" t="s">
        <v>37063</v>
      </c>
      <c r="C3711" s="8" t="s">
        <v>37064</v>
      </c>
      <c r="D3711" s="8" t="s">
        <v>35187</v>
      </c>
      <c r="E3711" s="8" t="s">
        <v>36206</v>
      </c>
    </row>
    <row r="3712" hidden="1">
      <c r="A3712" s="8" t="s">
        <v>34627</v>
      </c>
      <c r="B3712" s="8" t="s">
        <v>37065</v>
      </c>
      <c r="C3712" s="8" t="s">
        <v>37066</v>
      </c>
      <c r="D3712" s="8" t="s">
        <v>35187</v>
      </c>
      <c r="E3712" s="8" t="s">
        <v>36206</v>
      </c>
    </row>
    <row r="3713" hidden="1">
      <c r="A3713" s="8" t="s">
        <v>34627</v>
      </c>
      <c r="B3713" s="8" t="s">
        <v>37067</v>
      </c>
      <c r="C3713" s="8" t="s">
        <v>37068</v>
      </c>
      <c r="D3713" s="8" t="s">
        <v>35187</v>
      </c>
      <c r="E3713" s="8" t="s">
        <v>36206</v>
      </c>
    </row>
    <row r="3714" hidden="1">
      <c r="A3714" s="8" t="s">
        <v>34627</v>
      </c>
      <c r="B3714" s="8" t="s">
        <v>37069</v>
      </c>
      <c r="C3714" s="8" t="s">
        <v>37070</v>
      </c>
      <c r="D3714" s="8" t="s">
        <v>35187</v>
      </c>
      <c r="E3714" s="8" t="s">
        <v>36206</v>
      </c>
    </row>
    <row r="3715" hidden="1">
      <c r="A3715" s="8" t="s">
        <v>34627</v>
      </c>
      <c r="B3715" s="8" t="s">
        <v>37071</v>
      </c>
      <c r="C3715" s="8" t="s">
        <v>37072</v>
      </c>
      <c r="D3715" s="8" t="s">
        <v>35187</v>
      </c>
      <c r="E3715" s="8" t="s">
        <v>36206</v>
      </c>
    </row>
    <row r="3716" hidden="1">
      <c r="A3716" s="8" t="s">
        <v>34627</v>
      </c>
      <c r="B3716" s="8" t="s">
        <v>37073</v>
      </c>
      <c r="C3716" s="8" t="s">
        <v>37074</v>
      </c>
      <c r="D3716" s="8" t="s">
        <v>35187</v>
      </c>
      <c r="E3716" s="8" t="s">
        <v>36206</v>
      </c>
    </row>
    <row r="3717" hidden="1">
      <c r="A3717" s="8" t="s">
        <v>34627</v>
      </c>
      <c r="B3717" s="8" t="s">
        <v>37075</v>
      </c>
      <c r="C3717" s="8" t="s">
        <v>37076</v>
      </c>
      <c r="D3717" s="8" t="s">
        <v>35188</v>
      </c>
      <c r="E3717" s="8" t="s">
        <v>36206</v>
      </c>
    </row>
    <row r="3718" hidden="1">
      <c r="A3718" s="8" t="s">
        <v>34627</v>
      </c>
      <c r="B3718" s="8" t="s">
        <v>37077</v>
      </c>
      <c r="C3718" s="8" t="s">
        <v>37078</v>
      </c>
      <c r="D3718" s="8" t="s">
        <v>35188</v>
      </c>
      <c r="E3718" s="8" t="s">
        <v>36206</v>
      </c>
    </row>
    <row r="3719" hidden="1">
      <c r="A3719" s="8" t="s">
        <v>34627</v>
      </c>
      <c r="B3719" s="8" t="s">
        <v>37079</v>
      </c>
      <c r="C3719" s="8" t="s">
        <v>37080</v>
      </c>
      <c r="D3719" s="8" t="s">
        <v>35188</v>
      </c>
      <c r="E3719" s="8" t="s">
        <v>36206</v>
      </c>
    </row>
    <row r="3720" hidden="1">
      <c r="A3720" s="8" t="s">
        <v>34627</v>
      </c>
      <c r="B3720" s="8" t="s">
        <v>37081</v>
      </c>
      <c r="C3720" s="8" t="s">
        <v>37082</v>
      </c>
      <c r="D3720" s="8" t="s">
        <v>35188</v>
      </c>
      <c r="E3720" s="8" t="s">
        <v>36206</v>
      </c>
    </row>
    <row r="3721" hidden="1">
      <c r="A3721" s="8" t="s">
        <v>34627</v>
      </c>
      <c r="B3721" s="8" t="s">
        <v>37083</v>
      </c>
      <c r="C3721" s="8" t="s">
        <v>37084</v>
      </c>
      <c r="D3721" s="8" t="s">
        <v>35188</v>
      </c>
      <c r="E3721" s="8" t="s">
        <v>36206</v>
      </c>
    </row>
    <row r="3722" hidden="1">
      <c r="A3722" s="8" t="s">
        <v>34627</v>
      </c>
      <c r="B3722" s="8" t="s">
        <v>37085</v>
      </c>
      <c r="C3722" s="8" t="s">
        <v>37086</v>
      </c>
      <c r="D3722" s="8" t="s">
        <v>35188</v>
      </c>
      <c r="E3722" s="8" t="s">
        <v>36206</v>
      </c>
    </row>
    <row r="3723" hidden="1">
      <c r="A3723" s="8" t="s">
        <v>34627</v>
      </c>
      <c r="B3723" s="8" t="s">
        <v>37087</v>
      </c>
      <c r="C3723" s="8" t="s">
        <v>37088</v>
      </c>
      <c r="D3723" s="8" t="s">
        <v>35188</v>
      </c>
      <c r="E3723" s="8" t="s">
        <v>36206</v>
      </c>
    </row>
    <row r="3724" hidden="1">
      <c r="A3724" s="8" t="s">
        <v>34627</v>
      </c>
      <c r="B3724" s="8" t="s">
        <v>37089</v>
      </c>
      <c r="C3724" s="8" t="s">
        <v>37090</v>
      </c>
      <c r="D3724" s="8" t="s">
        <v>35188</v>
      </c>
      <c r="E3724" s="8" t="s">
        <v>36206</v>
      </c>
    </row>
    <row r="3725" hidden="1">
      <c r="A3725" s="8" t="s">
        <v>34627</v>
      </c>
      <c r="B3725" s="8" t="s">
        <v>37091</v>
      </c>
      <c r="C3725" s="8" t="s">
        <v>37092</v>
      </c>
      <c r="D3725" s="8" t="s">
        <v>35188</v>
      </c>
      <c r="E3725" s="8" t="s">
        <v>36206</v>
      </c>
    </row>
    <row r="3726" hidden="1">
      <c r="A3726" s="8" t="s">
        <v>34627</v>
      </c>
      <c r="B3726" s="8" t="s">
        <v>37093</v>
      </c>
      <c r="C3726" s="8" t="s">
        <v>37094</v>
      </c>
      <c r="D3726" s="8" t="s">
        <v>35188</v>
      </c>
      <c r="E3726" s="8" t="s">
        <v>36206</v>
      </c>
    </row>
    <row r="3727" hidden="1">
      <c r="A3727" s="8" t="s">
        <v>34627</v>
      </c>
      <c r="B3727" s="8" t="s">
        <v>37095</v>
      </c>
      <c r="C3727" s="8" t="s">
        <v>37096</v>
      </c>
      <c r="D3727" s="8" t="s">
        <v>35188</v>
      </c>
      <c r="E3727" s="8" t="s">
        <v>36206</v>
      </c>
    </row>
    <row r="3728" hidden="1">
      <c r="A3728" s="8" t="s">
        <v>34627</v>
      </c>
      <c r="B3728" s="8" t="s">
        <v>37097</v>
      </c>
      <c r="C3728" s="8" t="s">
        <v>37098</v>
      </c>
      <c r="D3728" s="8" t="s">
        <v>35188</v>
      </c>
      <c r="E3728" s="8" t="s">
        <v>36206</v>
      </c>
    </row>
    <row r="3729" hidden="1">
      <c r="A3729" s="8" t="s">
        <v>34627</v>
      </c>
      <c r="B3729" s="8" t="s">
        <v>37099</v>
      </c>
      <c r="C3729" s="8" t="s">
        <v>37100</v>
      </c>
      <c r="D3729" s="8" t="s">
        <v>35188</v>
      </c>
      <c r="E3729" s="8" t="s">
        <v>36206</v>
      </c>
    </row>
    <row r="3730" hidden="1">
      <c r="A3730" s="8" t="s">
        <v>34627</v>
      </c>
      <c r="B3730" s="8" t="s">
        <v>37101</v>
      </c>
      <c r="C3730" s="8" t="s">
        <v>37102</v>
      </c>
      <c r="D3730" s="8" t="s">
        <v>35188</v>
      </c>
      <c r="E3730" s="8" t="s">
        <v>36206</v>
      </c>
    </row>
    <row r="3731" hidden="1">
      <c r="A3731" s="8" t="s">
        <v>34627</v>
      </c>
      <c r="B3731" s="8" t="s">
        <v>37103</v>
      </c>
      <c r="C3731" s="8" t="s">
        <v>37104</v>
      </c>
      <c r="D3731" s="8" t="s">
        <v>35188</v>
      </c>
      <c r="E3731" s="8" t="s">
        <v>36206</v>
      </c>
    </row>
    <row r="3732" hidden="1">
      <c r="A3732" s="8" t="s">
        <v>34627</v>
      </c>
      <c r="B3732" s="8" t="s">
        <v>37105</v>
      </c>
      <c r="C3732" s="8" t="s">
        <v>37106</v>
      </c>
      <c r="D3732" s="8" t="s">
        <v>35188</v>
      </c>
      <c r="E3732" s="8" t="s">
        <v>36206</v>
      </c>
    </row>
    <row r="3733" hidden="1">
      <c r="A3733" s="8" t="s">
        <v>34627</v>
      </c>
      <c r="B3733" s="8" t="s">
        <v>37107</v>
      </c>
      <c r="C3733" s="8" t="s">
        <v>37108</v>
      </c>
      <c r="D3733" s="8" t="s">
        <v>35188</v>
      </c>
      <c r="E3733" s="8" t="s">
        <v>36206</v>
      </c>
    </row>
    <row r="3734" hidden="1">
      <c r="A3734" s="8" t="s">
        <v>34627</v>
      </c>
      <c r="B3734" s="8" t="s">
        <v>37109</v>
      </c>
      <c r="C3734" s="8" t="s">
        <v>37110</v>
      </c>
      <c r="D3734" s="8" t="s">
        <v>35188</v>
      </c>
      <c r="E3734" s="8" t="s">
        <v>36206</v>
      </c>
    </row>
    <row r="3735" hidden="1">
      <c r="A3735" s="8" t="s">
        <v>34627</v>
      </c>
      <c r="B3735" s="8" t="s">
        <v>37111</v>
      </c>
      <c r="C3735" s="8" t="s">
        <v>37112</v>
      </c>
      <c r="D3735" s="8" t="s">
        <v>35188</v>
      </c>
      <c r="E3735" s="8" t="s">
        <v>36206</v>
      </c>
    </row>
    <row r="3736" hidden="1">
      <c r="A3736" s="8" t="s">
        <v>34627</v>
      </c>
      <c r="B3736" s="8" t="s">
        <v>37113</v>
      </c>
      <c r="C3736" s="8" t="s">
        <v>37114</v>
      </c>
      <c r="D3736" s="8" t="s">
        <v>35188</v>
      </c>
      <c r="E3736" s="8" t="s">
        <v>36206</v>
      </c>
    </row>
    <row r="3737" hidden="1">
      <c r="A3737" s="8" t="s">
        <v>34627</v>
      </c>
      <c r="B3737" s="8" t="s">
        <v>37115</v>
      </c>
      <c r="C3737" s="8" t="s">
        <v>37116</v>
      </c>
      <c r="D3737" s="8" t="s">
        <v>35188</v>
      </c>
      <c r="E3737" s="8" t="s">
        <v>36206</v>
      </c>
    </row>
    <row r="3738" hidden="1">
      <c r="A3738" s="8" t="s">
        <v>34627</v>
      </c>
      <c r="B3738" s="8" t="s">
        <v>37117</v>
      </c>
      <c r="C3738" s="8" t="s">
        <v>37118</v>
      </c>
      <c r="D3738" s="8" t="s">
        <v>35188</v>
      </c>
      <c r="E3738" s="8" t="s">
        <v>36206</v>
      </c>
    </row>
    <row r="3739" hidden="1">
      <c r="A3739" s="8" t="s">
        <v>34627</v>
      </c>
      <c r="B3739" s="8" t="s">
        <v>37119</v>
      </c>
      <c r="C3739" s="8" t="s">
        <v>37120</v>
      </c>
      <c r="D3739" s="8" t="s">
        <v>35188</v>
      </c>
      <c r="E3739" s="8" t="s">
        <v>36206</v>
      </c>
    </row>
    <row r="3740" hidden="1">
      <c r="A3740" s="8" t="s">
        <v>34627</v>
      </c>
      <c r="B3740" s="8" t="s">
        <v>37121</v>
      </c>
      <c r="C3740" s="8" t="s">
        <v>37122</v>
      </c>
      <c r="D3740" s="8" t="s">
        <v>35188</v>
      </c>
      <c r="E3740" s="8" t="s">
        <v>36206</v>
      </c>
    </row>
    <row r="3741" hidden="1">
      <c r="A3741" s="8" t="s">
        <v>34627</v>
      </c>
      <c r="B3741" s="8" t="s">
        <v>37123</v>
      </c>
      <c r="C3741" s="8" t="s">
        <v>37124</v>
      </c>
      <c r="D3741" s="8" t="s">
        <v>35188</v>
      </c>
      <c r="E3741" s="8" t="s">
        <v>36206</v>
      </c>
    </row>
    <row r="3742" hidden="1">
      <c r="A3742" s="8" t="s">
        <v>34627</v>
      </c>
      <c r="B3742" s="8" t="s">
        <v>37125</v>
      </c>
      <c r="C3742" s="8" t="s">
        <v>37126</v>
      </c>
      <c r="D3742" s="8" t="s">
        <v>35188</v>
      </c>
      <c r="E3742" s="8" t="s">
        <v>36206</v>
      </c>
    </row>
    <row r="3743" hidden="1">
      <c r="A3743" s="8" t="s">
        <v>34627</v>
      </c>
      <c r="B3743" s="8" t="s">
        <v>37127</v>
      </c>
      <c r="C3743" s="8" t="s">
        <v>37128</v>
      </c>
      <c r="D3743" s="8" t="s">
        <v>35188</v>
      </c>
      <c r="E3743" s="8" t="s">
        <v>36206</v>
      </c>
    </row>
    <row r="3744" hidden="1">
      <c r="A3744" s="8" t="s">
        <v>34627</v>
      </c>
      <c r="B3744" s="8" t="s">
        <v>37129</v>
      </c>
      <c r="C3744" s="8" t="s">
        <v>37130</v>
      </c>
      <c r="D3744" s="8" t="s">
        <v>35188</v>
      </c>
      <c r="E3744" s="8" t="s">
        <v>36206</v>
      </c>
    </row>
    <row r="3745" hidden="1">
      <c r="A3745" s="8" t="s">
        <v>34627</v>
      </c>
      <c r="B3745" s="8" t="s">
        <v>37131</v>
      </c>
      <c r="C3745" s="8" t="s">
        <v>37132</v>
      </c>
      <c r="D3745" s="8" t="s">
        <v>35188</v>
      </c>
      <c r="E3745" s="8" t="s">
        <v>36206</v>
      </c>
    </row>
    <row r="3746" hidden="1">
      <c r="A3746" s="8" t="s">
        <v>34627</v>
      </c>
      <c r="B3746" s="8" t="s">
        <v>37133</v>
      </c>
      <c r="C3746" s="8" t="s">
        <v>37134</v>
      </c>
      <c r="D3746" s="8" t="s">
        <v>35188</v>
      </c>
      <c r="E3746" s="8" t="s">
        <v>36206</v>
      </c>
    </row>
    <row r="3747" hidden="1">
      <c r="A3747" s="8" t="s">
        <v>34627</v>
      </c>
      <c r="B3747" s="8" t="s">
        <v>37135</v>
      </c>
      <c r="C3747" s="8" t="s">
        <v>37136</v>
      </c>
      <c r="D3747" s="8" t="s">
        <v>35188</v>
      </c>
      <c r="E3747" s="8" t="s">
        <v>36206</v>
      </c>
    </row>
    <row r="3748" hidden="1">
      <c r="A3748" s="8" t="s">
        <v>34627</v>
      </c>
      <c r="B3748" s="8" t="s">
        <v>37137</v>
      </c>
      <c r="C3748" s="8" t="s">
        <v>37138</v>
      </c>
      <c r="D3748" s="8" t="s">
        <v>35188</v>
      </c>
      <c r="E3748" s="8" t="s">
        <v>36206</v>
      </c>
    </row>
    <row r="3749" hidden="1">
      <c r="A3749" s="8" t="s">
        <v>34627</v>
      </c>
      <c r="B3749" s="8" t="s">
        <v>37139</v>
      </c>
      <c r="C3749" s="8" t="s">
        <v>37140</v>
      </c>
      <c r="D3749" s="8" t="s">
        <v>35188</v>
      </c>
      <c r="E3749" s="8" t="s">
        <v>36206</v>
      </c>
    </row>
    <row r="3750" hidden="1">
      <c r="A3750" s="8" t="s">
        <v>34627</v>
      </c>
      <c r="B3750" s="8" t="s">
        <v>37141</v>
      </c>
      <c r="C3750" s="8" t="s">
        <v>37142</v>
      </c>
      <c r="D3750" s="8" t="s">
        <v>35188</v>
      </c>
      <c r="E3750" s="8" t="s">
        <v>36206</v>
      </c>
    </row>
    <row r="3751" hidden="1">
      <c r="A3751" s="8" t="s">
        <v>34627</v>
      </c>
      <c r="B3751" s="8" t="s">
        <v>37143</v>
      </c>
      <c r="C3751" s="8" t="s">
        <v>37144</v>
      </c>
      <c r="D3751" s="8" t="s">
        <v>35190</v>
      </c>
      <c r="E3751" s="8" t="s">
        <v>36206</v>
      </c>
    </row>
    <row r="3752" hidden="1">
      <c r="A3752" s="8" t="s">
        <v>34627</v>
      </c>
      <c r="B3752" s="8" t="s">
        <v>37145</v>
      </c>
      <c r="C3752" s="8" t="s">
        <v>37146</v>
      </c>
      <c r="D3752" s="8" t="s">
        <v>35190</v>
      </c>
      <c r="E3752" s="8" t="s">
        <v>36206</v>
      </c>
    </row>
    <row r="3753" hidden="1">
      <c r="A3753" s="8" t="s">
        <v>34627</v>
      </c>
      <c r="B3753" s="8" t="s">
        <v>37147</v>
      </c>
      <c r="C3753" s="8" t="s">
        <v>37148</v>
      </c>
      <c r="D3753" s="8" t="s">
        <v>35190</v>
      </c>
      <c r="E3753" s="8" t="s">
        <v>36206</v>
      </c>
    </row>
    <row r="3754" hidden="1">
      <c r="A3754" s="8" t="s">
        <v>34627</v>
      </c>
      <c r="B3754" s="8" t="s">
        <v>37149</v>
      </c>
      <c r="C3754" s="8" t="s">
        <v>37150</v>
      </c>
      <c r="D3754" s="8" t="s">
        <v>35190</v>
      </c>
      <c r="E3754" s="8" t="s">
        <v>36206</v>
      </c>
    </row>
    <row r="3755" hidden="1">
      <c r="A3755" s="8" t="s">
        <v>34627</v>
      </c>
      <c r="B3755" s="8" t="s">
        <v>37151</v>
      </c>
      <c r="C3755" s="8" t="s">
        <v>37152</v>
      </c>
      <c r="D3755" s="8" t="s">
        <v>35190</v>
      </c>
      <c r="E3755" s="8" t="s">
        <v>36206</v>
      </c>
    </row>
    <row r="3756" hidden="1">
      <c r="A3756" s="8" t="s">
        <v>34627</v>
      </c>
      <c r="B3756" s="8" t="s">
        <v>37153</v>
      </c>
      <c r="C3756" s="8" t="s">
        <v>37154</v>
      </c>
      <c r="D3756" s="8" t="s">
        <v>35190</v>
      </c>
      <c r="E3756" s="8" t="s">
        <v>36206</v>
      </c>
    </row>
    <row r="3757" hidden="1">
      <c r="A3757" s="8" t="s">
        <v>34627</v>
      </c>
      <c r="B3757" s="8" t="s">
        <v>37155</v>
      </c>
      <c r="C3757" s="8" t="s">
        <v>37156</v>
      </c>
      <c r="D3757" s="8" t="s">
        <v>35190</v>
      </c>
      <c r="E3757" s="8" t="s">
        <v>36206</v>
      </c>
    </row>
    <row r="3758" hidden="1">
      <c r="A3758" s="8" t="s">
        <v>34627</v>
      </c>
      <c r="B3758" s="8" t="s">
        <v>37157</v>
      </c>
      <c r="C3758" s="8" t="s">
        <v>37158</v>
      </c>
      <c r="D3758" s="8" t="s">
        <v>35190</v>
      </c>
      <c r="E3758" s="8" t="s">
        <v>36206</v>
      </c>
    </row>
    <row r="3759" hidden="1">
      <c r="A3759" s="8" t="s">
        <v>34627</v>
      </c>
      <c r="B3759" s="8" t="s">
        <v>37159</v>
      </c>
      <c r="C3759" s="8" t="s">
        <v>37160</v>
      </c>
      <c r="D3759" s="8" t="s">
        <v>35190</v>
      </c>
      <c r="E3759" s="8" t="s">
        <v>36206</v>
      </c>
    </row>
    <row r="3760" hidden="1">
      <c r="A3760" s="8" t="s">
        <v>34627</v>
      </c>
      <c r="B3760" s="8" t="s">
        <v>37161</v>
      </c>
      <c r="C3760" s="8" t="s">
        <v>37162</v>
      </c>
      <c r="D3760" s="8" t="s">
        <v>35190</v>
      </c>
      <c r="E3760" s="8" t="s">
        <v>36206</v>
      </c>
    </row>
    <row r="3761" hidden="1">
      <c r="A3761" s="8" t="s">
        <v>34627</v>
      </c>
      <c r="B3761" s="8" t="s">
        <v>37163</v>
      </c>
      <c r="C3761" s="8" t="s">
        <v>37164</v>
      </c>
      <c r="D3761" s="8" t="s">
        <v>35190</v>
      </c>
      <c r="E3761" s="8" t="s">
        <v>36206</v>
      </c>
    </row>
    <row r="3762" hidden="1">
      <c r="A3762" s="8" t="s">
        <v>34627</v>
      </c>
      <c r="B3762" s="8" t="s">
        <v>37165</v>
      </c>
      <c r="C3762" s="8" t="s">
        <v>37166</v>
      </c>
      <c r="D3762" s="8" t="s">
        <v>35190</v>
      </c>
      <c r="E3762" s="8" t="s">
        <v>36206</v>
      </c>
    </row>
    <row r="3763" hidden="1">
      <c r="A3763" s="8" t="s">
        <v>34627</v>
      </c>
      <c r="B3763" s="8" t="s">
        <v>37167</v>
      </c>
      <c r="C3763" s="8" t="s">
        <v>37168</v>
      </c>
      <c r="D3763" s="8" t="s">
        <v>35190</v>
      </c>
      <c r="E3763" s="8" t="s">
        <v>36206</v>
      </c>
    </row>
    <row r="3764" hidden="1">
      <c r="A3764" s="8" t="s">
        <v>34627</v>
      </c>
      <c r="B3764" s="8" t="s">
        <v>37169</v>
      </c>
      <c r="C3764" s="8" t="s">
        <v>37170</v>
      </c>
      <c r="D3764" s="8" t="s">
        <v>35190</v>
      </c>
      <c r="E3764" s="8" t="s">
        <v>36206</v>
      </c>
    </row>
    <row r="3765" hidden="1">
      <c r="A3765" s="8" t="s">
        <v>34627</v>
      </c>
      <c r="B3765" s="8" t="s">
        <v>37171</v>
      </c>
      <c r="C3765" s="8" t="s">
        <v>37172</v>
      </c>
      <c r="D3765" s="8" t="s">
        <v>35190</v>
      </c>
      <c r="E3765" s="8" t="s">
        <v>36206</v>
      </c>
    </row>
    <row r="3766" hidden="1">
      <c r="A3766" s="8" t="s">
        <v>34627</v>
      </c>
      <c r="B3766" s="8" t="s">
        <v>37173</v>
      </c>
      <c r="C3766" s="8" t="s">
        <v>37174</v>
      </c>
      <c r="D3766" s="8" t="s">
        <v>35190</v>
      </c>
      <c r="E3766" s="8" t="s">
        <v>36206</v>
      </c>
    </row>
    <row r="3767" hidden="1">
      <c r="A3767" s="8" t="s">
        <v>34627</v>
      </c>
      <c r="B3767" s="8" t="s">
        <v>37175</v>
      </c>
      <c r="C3767" s="8" t="s">
        <v>37176</v>
      </c>
      <c r="D3767" s="8" t="s">
        <v>35190</v>
      </c>
      <c r="E3767" s="8" t="s">
        <v>36206</v>
      </c>
    </row>
    <row r="3768" hidden="1">
      <c r="A3768" s="8" t="s">
        <v>34627</v>
      </c>
      <c r="B3768" s="8" t="s">
        <v>37177</v>
      </c>
      <c r="C3768" s="8" t="s">
        <v>37178</v>
      </c>
      <c r="D3768" s="8" t="s">
        <v>35190</v>
      </c>
      <c r="E3768" s="8" t="s">
        <v>36206</v>
      </c>
    </row>
    <row r="3769" hidden="1">
      <c r="A3769" s="8" t="s">
        <v>34627</v>
      </c>
      <c r="B3769" s="8" t="s">
        <v>37179</v>
      </c>
      <c r="C3769" s="8" t="s">
        <v>37180</v>
      </c>
      <c r="D3769" s="8" t="s">
        <v>35192</v>
      </c>
      <c r="E3769" s="8" t="s">
        <v>36206</v>
      </c>
    </row>
    <row r="3770" hidden="1">
      <c r="A3770" s="8" t="s">
        <v>34627</v>
      </c>
      <c r="B3770" s="8" t="s">
        <v>37181</v>
      </c>
      <c r="C3770" s="8" t="s">
        <v>37182</v>
      </c>
      <c r="D3770" s="8" t="s">
        <v>35192</v>
      </c>
      <c r="E3770" s="8" t="s">
        <v>36206</v>
      </c>
    </row>
    <row r="3771" hidden="1">
      <c r="A3771" s="8" t="s">
        <v>34627</v>
      </c>
      <c r="B3771" s="8" t="s">
        <v>37183</v>
      </c>
      <c r="C3771" s="8" t="s">
        <v>37184</v>
      </c>
      <c r="D3771" s="8" t="s">
        <v>35192</v>
      </c>
      <c r="E3771" s="8" t="s">
        <v>36206</v>
      </c>
    </row>
    <row r="3772" hidden="1">
      <c r="A3772" s="8" t="s">
        <v>34627</v>
      </c>
      <c r="B3772" s="8" t="s">
        <v>37185</v>
      </c>
      <c r="C3772" s="8" t="s">
        <v>37186</v>
      </c>
      <c r="D3772" s="8" t="s">
        <v>35192</v>
      </c>
      <c r="E3772" s="8" t="s">
        <v>36206</v>
      </c>
    </row>
    <row r="3773" hidden="1">
      <c r="A3773" s="8" t="s">
        <v>34627</v>
      </c>
      <c r="B3773" s="8" t="s">
        <v>37187</v>
      </c>
      <c r="C3773" s="8" t="s">
        <v>37188</v>
      </c>
      <c r="D3773" s="8" t="s">
        <v>35192</v>
      </c>
      <c r="E3773" s="8" t="s">
        <v>36206</v>
      </c>
    </row>
    <row r="3774" hidden="1">
      <c r="A3774" s="8" t="s">
        <v>34627</v>
      </c>
      <c r="B3774" s="8" t="s">
        <v>37189</v>
      </c>
      <c r="C3774" s="8" t="s">
        <v>37190</v>
      </c>
      <c r="D3774" s="8" t="s">
        <v>35192</v>
      </c>
      <c r="E3774" s="8" t="s">
        <v>36206</v>
      </c>
    </row>
    <row r="3775" hidden="1">
      <c r="A3775" s="8" t="s">
        <v>34627</v>
      </c>
      <c r="B3775" s="8" t="s">
        <v>37191</v>
      </c>
      <c r="C3775" s="8" t="s">
        <v>37192</v>
      </c>
      <c r="D3775" s="8" t="s">
        <v>35192</v>
      </c>
      <c r="E3775" s="8" t="s">
        <v>36206</v>
      </c>
    </row>
    <row r="3776" hidden="1">
      <c r="A3776" s="8" t="s">
        <v>34627</v>
      </c>
      <c r="B3776" s="8" t="s">
        <v>37193</v>
      </c>
      <c r="C3776" s="8" t="s">
        <v>37194</v>
      </c>
      <c r="D3776" s="8" t="s">
        <v>35192</v>
      </c>
      <c r="E3776" s="8" t="s">
        <v>36206</v>
      </c>
    </row>
    <row r="3777" hidden="1">
      <c r="A3777" s="8" t="s">
        <v>34627</v>
      </c>
      <c r="B3777" s="8" t="s">
        <v>37195</v>
      </c>
      <c r="C3777" s="8" t="s">
        <v>37196</v>
      </c>
      <c r="D3777" s="8" t="s">
        <v>35192</v>
      </c>
      <c r="E3777" s="8" t="s">
        <v>36206</v>
      </c>
    </row>
    <row r="3778" hidden="1">
      <c r="A3778" s="8" t="s">
        <v>34627</v>
      </c>
      <c r="B3778" s="8" t="s">
        <v>37197</v>
      </c>
      <c r="C3778" s="8" t="s">
        <v>37198</v>
      </c>
      <c r="D3778" s="8" t="s">
        <v>35192</v>
      </c>
      <c r="E3778" s="8" t="s">
        <v>36206</v>
      </c>
    </row>
    <row r="3779" hidden="1">
      <c r="A3779" s="8" t="s">
        <v>34627</v>
      </c>
      <c r="B3779" s="8" t="s">
        <v>37199</v>
      </c>
      <c r="C3779" s="8" t="s">
        <v>37200</v>
      </c>
      <c r="D3779" s="8" t="s">
        <v>35194</v>
      </c>
      <c r="E3779" s="8" t="s">
        <v>36206</v>
      </c>
    </row>
    <row r="3780" hidden="1">
      <c r="A3780" s="8" t="s">
        <v>34627</v>
      </c>
      <c r="B3780" s="8" t="s">
        <v>37201</v>
      </c>
      <c r="C3780" s="8" t="s">
        <v>37202</v>
      </c>
      <c r="D3780" s="8" t="s">
        <v>35194</v>
      </c>
      <c r="E3780" s="8" t="s">
        <v>36206</v>
      </c>
    </row>
    <row r="3781" hidden="1">
      <c r="A3781" s="8" t="s">
        <v>34627</v>
      </c>
      <c r="B3781" s="8" t="s">
        <v>37203</v>
      </c>
      <c r="C3781" s="8" t="s">
        <v>37204</v>
      </c>
      <c r="D3781" s="8" t="s">
        <v>35196</v>
      </c>
      <c r="E3781" s="8" t="s">
        <v>36206</v>
      </c>
    </row>
    <row r="3782" hidden="1">
      <c r="A3782" s="8" t="s">
        <v>34627</v>
      </c>
      <c r="B3782" s="8" t="s">
        <v>37205</v>
      </c>
      <c r="C3782" s="8" t="s">
        <v>37206</v>
      </c>
      <c r="D3782" s="8" t="s">
        <v>35196</v>
      </c>
      <c r="E3782" s="8" t="s">
        <v>36206</v>
      </c>
    </row>
    <row r="3783" hidden="1">
      <c r="A3783" s="8" t="s">
        <v>34627</v>
      </c>
      <c r="B3783" s="8" t="s">
        <v>37207</v>
      </c>
      <c r="C3783" s="8" t="s">
        <v>37208</v>
      </c>
      <c r="D3783" s="8" t="s">
        <v>35196</v>
      </c>
      <c r="E3783" s="8" t="s">
        <v>36206</v>
      </c>
    </row>
    <row r="3784" hidden="1">
      <c r="A3784" s="8" t="s">
        <v>34627</v>
      </c>
      <c r="B3784" s="8" t="s">
        <v>37209</v>
      </c>
      <c r="C3784" s="8" t="s">
        <v>37210</v>
      </c>
      <c r="D3784" s="8" t="s">
        <v>35196</v>
      </c>
      <c r="E3784" s="8" t="s">
        <v>36206</v>
      </c>
    </row>
    <row r="3785" hidden="1">
      <c r="A3785" s="8" t="s">
        <v>34627</v>
      </c>
      <c r="B3785" s="8" t="s">
        <v>37211</v>
      </c>
      <c r="C3785" s="8" t="s">
        <v>37212</v>
      </c>
      <c r="D3785" s="8" t="s">
        <v>35198</v>
      </c>
      <c r="E3785" s="8" t="s">
        <v>36206</v>
      </c>
    </row>
    <row r="3786" hidden="1">
      <c r="A3786" s="8" t="s">
        <v>34627</v>
      </c>
      <c r="B3786" s="8" t="s">
        <v>37213</v>
      </c>
      <c r="C3786" s="8" t="s">
        <v>37214</v>
      </c>
      <c r="D3786" s="8" t="s">
        <v>35198</v>
      </c>
      <c r="E3786" s="8" t="s">
        <v>36206</v>
      </c>
    </row>
    <row r="3787" hidden="1">
      <c r="A3787" s="8" t="s">
        <v>34627</v>
      </c>
      <c r="B3787" s="8" t="s">
        <v>37215</v>
      </c>
      <c r="C3787" s="8" t="s">
        <v>37216</v>
      </c>
      <c r="D3787" s="8" t="s">
        <v>35200</v>
      </c>
      <c r="E3787" s="8" t="s">
        <v>36206</v>
      </c>
    </row>
    <row r="3788" hidden="1">
      <c r="A3788" s="8" t="s">
        <v>34627</v>
      </c>
      <c r="B3788" s="8" t="s">
        <v>37217</v>
      </c>
      <c r="C3788" s="8" t="s">
        <v>37218</v>
      </c>
      <c r="D3788" s="8" t="s">
        <v>35200</v>
      </c>
      <c r="E3788" s="8" t="s">
        <v>36206</v>
      </c>
    </row>
    <row r="3789" hidden="1">
      <c r="A3789" s="8" t="s">
        <v>34627</v>
      </c>
      <c r="B3789" s="8" t="s">
        <v>37219</v>
      </c>
      <c r="C3789" s="8" t="s">
        <v>37220</v>
      </c>
      <c r="D3789" s="8" t="s">
        <v>35202</v>
      </c>
      <c r="E3789" s="8" t="s">
        <v>36206</v>
      </c>
    </row>
    <row r="3790" hidden="1">
      <c r="A3790" s="8" t="s">
        <v>34627</v>
      </c>
      <c r="B3790" s="8" t="s">
        <v>37221</v>
      </c>
      <c r="C3790" s="8" t="s">
        <v>37222</v>
      </c>
      <c r="D3790" s="8" t="s">
        <v>35202</v>
      </c>
      <c r="E3790" s="8" t="s">
        <v>36206</v>
      </c>
    </row>
    <row r="3791" hidden="1">
      <c r="A3791" s="8" t="s">
        <v>34627</v>
      </c>
      <c r="B3791" s="8" t="s">
        <v>37223</v>
      </c>
      <c r="C3791" s="8" t="s">
        <v>37224</v>
      </c>
      <c r="D3791" s="8" t="s">
        <v>35202</v>
      </c>
      <c r="E3791" s="8" t="s">
        <v>36206</v>
      </c>
    </row>
    <row r="3792" hidden="1">
      <c r="A3792" s="8" t="s">
        <v>34627</v>
      </c>
      <c r="B3792" s="8" t="s">
        <v>37225</v>
      </c>
      <c r="C3792" s="8" t="s">
        <v>37226</v>
      </c>
      <c r="D3792" s="8" t="s">
        <v>35202</v>
      </c>
      <c r="E3792" s="8" t="s">
        <v>36206</v>
      </c>
    </row>
    <row r="3793" hidden="1">
      <c r="A3793" s="8" t="s">
        <v>34627</v>
      </c>
      <c r="B3793" s="8" t="s">
        <v>37227</v>
      </c>
      <c r="C3793" s="8" t="s">
        <v>37228</v>
      </c>
      <c r="D3793" s="8" t="s">
        <v>35202</v>
      </c>
      <c r="E3793" s="8" t="s">
        <v>36206</v>
      </c>
    </row>
    <row r="3794" hidden="1">
      <c r="A3794" s="8" t="s">
        <v>34627</v>
      </c>
      <c r="B3794" s="8" t="s">
        <v>37229</v>
      </c>
      <c r="C3794" s="8" t="s">
        <v>37230</v>
      </c>
      <c r="D3794" s="8" t="s">
        <v>35202</v>
      </c>
      <c r="E3794" s="8" t="s">
        <v>36206</v>
      </c>
    </row>
    <row r="3795" hidden="1">
      <c r="A3795" s="8" t="s">
        <v>34627</v>
      </c>
      <c r="B3795" s="8" t="s">
        <v>37231</v>
      </c>
      <c r="C3795" s="8" t="s">
        <v>37232</v>
      </c>
      <c r="D3795" s="8" t="s">
        <v>35202</v>
      </c>
      <c r="E3795" s="8" t="s">
        <v>36206</v>
      </c>
    </row>
    <row r="3796" hidden="1">
      <c r="A3796" s="8" t="s">
        <v>34627</v>
      </c>
      <c r="B3796" s="8" t="s">
        <v>37233</v>
      </c>
      <c r="C3796" s="8" t="s">
        <v>37234</v>
      </c>
      <c r="D3796" s="8" t="s">
        <v>35202</v>
      </c>
      <c r="E3796" s="8" t="s">
        <v>36206</v>
      </c>
    </row>
    <row r="3797" hidden="1">
      <c r="A3797" s="8" t="s">
        <v>34627</v>
      </c>
      <c r="B3797" s="8" t="s">
        <v>37235</v>
      </c>
      <c r="C3797" s="8" t="s">
        <v>37236</v>
      </c>
      <c r="D3797" s="8" t="s">
        <v>35204</v>
      </c>
      <c r="E3797" s="8" t="s">
        <v>36206</v>
      </c>
    </row>
    <row r="3798" hidden="1">
      <c r="A3798" s="8" t="s">
        <v>34627</v>
      </c>
      <c r="B3798" s="8" t="s">
        <v>37237</v>
      </c>
      <c r="C3798" s="8" t="s">
        <v>37238</v>
      </c>
      <c r="D3798" s="8" t="s">
        <v>35204</v>
      </c>
      <c r="E3798" s="8" t="s">
        <v>36206</v>
      </c>
    </row>
    <row r="3799" hidden="1">
      <c r="A3799" s="8" t="s">
        <v>34627</v>
      </c>
      <c r="B3799" s="8" t="s">
        <v>37239</v>
      </c>
      <c r="C3799" s="8" t="s">
        <v>37240</v>
      </c>
      <c r="D3799" s="8" t="s">
        <v>35204</v>
      </c>
      <c r="E3799" s="8" t="s">
        <v>36206</v>
      </c>
    </row>
    <row r="3800" hidden="1">
      <c r="A3800" s="8" t="s">
        <v>34627</v>
      </c>
      <c r="B3800" s="8" t="s">
        <v>37241</v>
      </c>
      <c r="C3800" s="8" t="s">
        <v>37242</v>
      </c>
      <c r="D3800" s="8" t="s">
        <v>35204</v>
      </c>
      <c r="E3800" s="8" t="s">
        <v>36206</v>
      </c>
    </row>
    <row r="3801" hidden="1">
      <c r="A3801" s="8" t="s">
        <v>34627</v>
      </c>
      <c r="B3801" s="8" t="s">
        <v>37243</v>
      </c>
      <c r="C3801" s="8" t="s">
        <v>37244</v>
      </c>
      <c r="D3801" s="8" t="s">
        <v>35204</v>
      </c>
      <c r="E3801" s="8" t="s">
        <v>36206</v>
      </c>
    </row>
    <row r="3802" hidden="1">
      <c r="A3802" s="8" t="s">
        <v>34627</v>
      </c>
      <c r="B3802" s="8" t="s">
        <v>37245</v>
      </c>
      <c r="C3802" s="8" t="s">
        <v>37246</v>
      </c>
      <c r="D3802" s="8" t="s">
        <v>35204</v>
      </c>
      <c r="E3802" s="8" t="s">
        <v>36206</v>
      </c>
    </row>
    <row r="3803" hidden="1">
      <c r="A3803" s="8" t="s">
        <v>34627</v>
      </c>
      <c r="B3803" s="8" t="s">
        <v>37247</v>
      </c>
      <c r="C3803" s="8" t="s">
        <v>37248</v>
      </c>
      <c r="D3803" s="8" t="s">
        <v>35204</v>
      </c>
      <c r="E3803" s="8" t="s">
        <v>36206</v>
      </c>
    </row>
    <row r="3804" hidden="1">
      <c r="A3804" s="8" t="s">
        <v>34627</v>
      </c>
      <c r="B3804" s="8" t="s">
        <v>37249</v>
      </c>
      <c r="C3804" s="8" t="s">
        <v>37250</v>
      </c>
      <c r="D3804" s="8" t="s">
        <v>35204</v>
      </c>
      <c r="E3804" s="8" t="s">
        <v>36206</v>
      </c>
    </row>
    <row r="3805" hidden="1">
      <c r="A3805" s="8" t="s">
        <v>34627</v>
      </c>
      <c r="B3805" s="8" t="s">
        <v>37251</v>
      </c>
      <c r="C3805" s="8" t="s">
        <v>37252</v>
      </c>
      <c r="D3805" s="8" t="s">
        <v>35204</v>
      </c>
      <c r="E3805" s="8" t="s">
        <v>36206</v>
      </c>
    </row>
    <row r="3806" hidden="1">
      <c r="A3806" s="8" t="s">
        <v>34627</v>
      </c>
      <c r="B3806" s="8" t="s">
        <v>37253</v>
      </c>
      <c r="C3806" s="8" t="s">
        <v>37254</v>
      </c>
      <c r="D3806" s="8" t="s">
        <v>35204</v>
      </c>
      <c r="E3806" s="8" t="s">
        <v>36206</v>
      </c>
    </row>
    <row r="3807" hidden="1">
      <c r="A3807" s="8" t="s">
        <v>34627</v>
      </c>
      <c r="B3807" s="8" t="s">
        <v>37255</v>
      </c>
      <c r="C3807" s="8" t="s">
        <v>37256</v>
      </c>
      <c r="D3807" s="8" t="s">
        <v>35204</v>
      </c>
      <c r="E3807" s="8" t="s">
        <v>36206</v>
      </c>
    </row>
    <row r="3808" hidden="1">
      <c r="A3808" s="8" t="s">
        <v>34627</v>
      </c>
      <c r="B3808" s="8" t="s">
        <v>37257</v>
      </c>
      <c r="C3808" s="8" t="s">
        <v>37258</v>
      </c>
      <c r="D3808" s="8" t="s">
        <v>35204</v>
      </c>
      <c r="E3808" s="8" t="s">
        <v>36206</v>
      </c>
    </row>
    <row r="3809" hidden="1">
      <c r="A3809" s="8" t="s">
        <v>34627</v>
      </c>
      <c r="B3809" s="8" t="s">
        <v>37259</v>
      </c>
      <c r="C3809" s="8" t="s">
        <v>37260</v>
      </c>
      <c r="D3809" s="8" t="s">
        <v>35204</v>
      </c>
      <c r="E3809" s="8" t="s">
        <v>36206</v>
      </c>
    </row>
    <row r="3810" hidden="1">
      <c r="A3810" s="8" t="s">
        <v>34627</v>
      </c>
      <c r="B3810" s="8" t="s">
        <v>37261</v>
      </c>
      <c r="C3810" s="8" t="s">
        <v>37262</v>
      </c>
      <c r="D3810" s="8" t="s">
        <v>35204</v>
      </c>
      <c r="E3810" s="8" t="s">
        <v>36206</v>
      </c>
    </row>
    <row r="3811" hidden="1">
      <c r="A3811" s="8" t="s">
        <v>34627</v>
      </c>
      <c r="B3811" s="8" t="s">
        <v>37263</v>
      </c>
      <c r="C3811" s="8" t="s">
        <v>37264</v>
      </c>
      <c r="D3811" s="8" t="s">
        <v>35205</v>
      </c>
      <c r="E3811" s="8" t="s">
        <v>36206</v>
      </c>
    </row>
    <row r="3812" hidden="1">
      <c r="A3812" s="8" t="s">
        <v>34627</v>
      </c>
      <c r="B3812" s="8" t="s">
        <v>37265</v>
      </c>
      <c r="C3812" s="8" t="s">
        <v>37266</v>
      </c>
      <c r="D3812" s="8" t="s">
        <v>35205</v>
      </c>
      <c r="E3812" s="8" t="s">
        <v>36206</v>
      </c>
    </row>
    <row r="3813" hidden="1">
      <c r="A3813" s="8" t="s">
        <v>34627</v>
      </c>
      <c r="B3813" s="8" t="s">
        <v>37267</v>
      </c>
      <c r="C3813" s="8" t="s">
        <v>37268</v>
      </c>
      <c r="D3813" s="8" t="s">
        <v>35205</v>
      </c>
      <c r="E3813" s="8" t="s">
        <v>36206</v>
      </c>
    </row>
    <row r="3814" hidden="1">
      <c r="A3814" s="8" t="s">
        <v>34627</v>
      </c>
      <c r="B3814" s="8" t="s">
        <v>37269</v>
      </c>
      <c r="C3814" s="8" t="s">
        <v>37270</v>
      </c>
      <c r="D3814" s="8" t="s">
        <v>35205</v>
      </c>
      <c r="E3814" s="8" t="s">
        <v>36206</v>
      </c>
    </row>
    <row r="3815" hidden="1">
      <c r="A3815" s="8" t="s">
        <v>34627</v>
      </c>
      <c r="B3815" s="8" t="s">
        <v>37271</v>
      </c>
      <c r="C3815" s="8" t="s">
        <v>37272</v>
      </c>
      <c r="D3815" s="8" t="s">
        <v>35205</v>
      </c>
      <c r="E3815" s="8" t="s">
        <v>36206</v>
      </c>
    </row>
    <row r="3816" hidden="1">
      <c r="A3816" s="8" t="s">
        <v>34627</v>
      </c>
      <c r="B3816" s="8" t="s">
        <v>37273</v>
      </c>
      <c r="C3816" s="8" t="s">
        <v>37274</v>
      </c>
      <c r="D3816" s="8" t="s">
        <v>35205</v>
      </c>
      <c r="E3816" s="8" t="s">
        <v>36206</v>
      </c>
    </row>
    <row r="3817" hidden="1">
      <c r="A3817" s="8" t="s">
        <v>34627</v>
      </c>
      <c r="B3817" s="8" t="s">
        <v>37275</v>
      </c>
      <c r="C3817" s="8" t="s">
        <v>37276</v>
      </c>
      <c r="D3817" s="8" t="s">
        <v>35205</v>
      </c>
      <c r="E3817" s="8" t="s">
        <v>36206</v>
      </c>
    </row>
    <row r="3818" hidden="1">
      <c r="A3818" s="8" t="s">
        <v>34627</v>
      </c>
      <c r="B3818" s="8" t="s">
        <v>37277</v>
      </c>
      <c r="C3818" s="8" t="s">
        <v>37278</v>
      </c>
      <c r="D3818" s="8" t="s">
        <v>35207</v>
      </c>
      <c r="E3818" s="8" t="s">
        <v>36206</v>
      </c>
    </row>
    <row r="3819" hidden="1">
      <c r="A3819" s="8" t="s">
        <v>34627</v>
      </c>
      <c r="B3819" s="8" t="s">
        <v>37279</v>
      </c>
      <c r="C3819" s="8" t="s">
        <v>37280</v>
      </c>
      <c r="D3819" s="8" t="s">
        <v>35207</v>
      </c>
      <c r="E3819" s="8" t="s">
        <v>36206</v>
      </c>
    </row>
    <row r="3820" hidden="1">
      <c r="A3820" s="8" t="s">
        <v>34627</v>
      </c>
      <c r="B3820" s="8" t="s">
        <v>37281</v>
      </c>
      <c r="C3820" s="8" t="s">
        <v>37282</v>
      </c>
      <c r="D3820" s="8" t="s">
        <v>35207</v>
      </c>
      <c r="E3820" s="8" t="s">
        <v>36206</v>
      </c>
    </row>
    <row r="3821" hidden="1">
      <c r="A3821" s="8" t="s">
        <v>34627</v>
      </c>
      <c r="B3821" s="8" t="s">
        <v>37283</v>
      </c>
      <c r="C3821" s="8" t="s">
        <v>37284</v>
      </c>
      <c r="D3821" s="8" t="s">
        <v>35207</v>
      </c>
      <c r="E3821" s="8" t="s">
        <v>36206</v>
      </c>
    </row>
    <row r="3822" hidden="1">
      <c r="A3822" s="8" t="s">
        <v>34627</v>
      </c>
      <c r="B3822" s="8" t="s">
        <v>37285</v>
      </c>
      <c r="C3822" s="8" t="s">
        <v>37286</v>
      </c>
      <c r="D3822" s="8" t="s">
        <v>35207</v>
      </c>
      <c r="E3822" s="8" t="s">
        <v>36206</v>
      </c>
    </row>
    <row r="3823" hidden="1">
      <c r="A3823" s="8" t="s">
        <v>34627</v>
      </c>
      <c r="B3823" s="8" t="s">
        <v>37287</v>
      </c>
      <c r="C3823" s="8" t="s">
        <v>37288</v>
      </c>
      <c r="D3823" s="8" t="s">
        <v>35209</v>
      </c>
      <c r="E3823" s="8" t="s">
        <v>36206</v>
      </c>
    </row>
    <row r="3824" hidden="1">
      <c r="A3824" s="8" t="s">
        <v>34627</v>
      </c>
      <c r="B3824" s="8" t="s">
        <v>37289</v>
      </c>
      <c r="C3824" s="8" t="s">
        <v>37290</v>
      </c>
      <c r="D3824" s="8" t="s">
        <v>35209</v>
      </c>
      <c r="E3824" s="8" t="s">
        <v>36206</v>
      </c>
    </row>
    <row r="3825" hidden="1">
      <c r="A3825" s="8" t="s">
        <v>34627</v>
      </c>
      <c r="B3825" s="8" t="s">
        <v>37291</v>
      </c>
      <c r="C3825" s="8" t="s">
        <v>37292</v>
      </c>
      <c r="D3825" s="8" t="s">
        <v>35209</v>
      </c>
      <c r="E3825" s="8" t="s">
        <v>36206</v>
      </c>
    </row>
    <row r="3826" hidden="1">
      <c r="A3826" s="8" t="s">
        <v>34627</v>
      </c>
      <c r="B3826" s="8" t="s">
        <v>37293</v>
      </c>
      <c r="C3826" s="8" t="s">
        <v>37294</v>
      </c>
      <c r="D3826" s="8" t="s">
        <v>35209</v>
      </c>
      <c r="E3826" s="8" t="s">
        <v>36206</v>
      </c>
    </row>
    <row r="3827" hidden="1">
      <c r="A3827" s="8" t="s">
        <v>34627</v>
      </c>
      <c r="B3827" s="8" t="s">
        <v>37295</v>
      </c>
      <c r="C3827" s="8" t="s">
        <v>37296</v>
      </c>
      <c r="D3827" s="8" t="s">
        <v>35209</v>
      </c>
      <c r="E3827" s="8" t="s">
        <v>36206</v>
      </c>
    </row>
    <row r="3828" hidden="1">
      <c r="A3828" s="8" t="s">
        <v>34627</v>
      </c>
      <c r="B3828" s="8" t="s">
        <v>37297</v>
      </c>
      <c r="C3828" s="8" t="s">
        <v>37298</v>
      </c>
      <c r="D3828" s="8" t="s">
        <v>35211</v>
      </c>
      <c r="E3828" s="8" t="s">
        <v>36206</v>
      </c>
    </row>
    <row r="3829" hidden="1">
      <c r="A3829" s="8" t="s">
        <v>34627</v>
      </c>
      <c r="B3829" s="8" t="s">
        <v>37299</v>
      </c>
      <c r="C3829" s="8" t="s">
        <v>37300</v>
      </c>
      <c r="D3829" s="8" t="s">
        <v>35211</v>
      </c>
      <c r="E3829" s="8" t="s">
        <v>36206</v>
      </c>
    </row>
    <row r="3830" hidden="1">
      <c r="A3830" s="8" t="s">
        <v>34627</v>
      </c>
      <c r="B3830" s="8" t="s">
        <v>37301</v>
      </c>
      <c r="C3830" s="8" t="s">
        <v>37302</v>
      </c>
      <c r="D3830" s="8" t="s">
        <v>35211</v>
      </c>
      <c r="E3830" s="8" t="s">
        <v>36206</v>
      </c>
    </row>
    <row r="3831" hidden="1">
      <c r="A3831" s="8" t="s">
        <v>34627</v>
      </c>
      <c r="B3831" s="8" t="s">
        <v>37303</v>
      </c>
      <c r="C3831" s="8" t="s">
        <v>37304</v>
      </c>
      <c r="D3831" s="8" t="s">
        <v>35213</v>
      </c>
      <c r="E3831" s="8" t="s">
        <v>36206</v>
      </c>
    </row>
    <row r="3832" hidden="1">
      <c r="A3832" s="8" t="s">
        <v>34627</v>
      </c>
      <c r="B3832" s="8" t="s">
        <v>37305</v>
      </c>
      <c r="C3832" s="8" t="s">
        <v>37306</v>
      </c>
      <c r="D3832" s="8" t="s">
        <v>35213</v>
      </c>
      <c r="E3832" s="8" t="s">
        <v>36206</v>
      </c>
    </row>
    <row r="3833" hidden="1">
      <c r="A3833" s="8" t="s">
        <v>34627</v>
      </c>
      <c r="B3833" s="8" t="s">
        <v>37307</v>
      </c>
      <c r="C3833" s="8" t="s">
        <v>37308</v>
      </c>
      <c r="D3833" s="8" t="s">
        <v>35213</v>
      </c>
      <c r="E3833" s="8" t="s">
        <v>36206</v>
      </c>
    </row>
    <row r="3834" hidden="1">
      <c r="A3834" s="8" t="s">
        <v>34627</v>
      </c>
      <c r="B3834" s="8" t="s">
        <v>37309</v>
      </c>
      <c r="C3834" s="8" t="s">
        <v>37310</v>
      </c>
      <c r="D3834" s="8" t="s">
        <v>35213</v>
      </c>
      <c r="E3834" s="8" t="s">
        <v>36206</v>
      </c>
    </row>
    <row r="3835" hidden="1">
      <c r="A3835" s="8" t="s">
        <v>34627</v>
      </c>
      <c r="B3835" s="8" t="s">
        <v>37311</v>
      </c>
      <c r="C3835" s="8" t="s">
        <v>37312</v>
      </c>
      <c r="D3835" s="8" t="s">
        <v>35215</v>
      </c>
      <c r="E3835" s="8" t="s">
        <v>36206</v>
      </c>
    </row>
    <row r="3836" hidden="1">
      <c r="A3836" s="8" t="s">
        <v>34627</v>
      </c>
      <c r="B3836" s="8" t="s">
        <v>37313</v>
      </c>
      <c r="C3836" s="8" t="s">
        <v>37314</v>
      </c>
      <c r="D3836" s="8" t="s">
        <v>35215</v>
      </c>
      <c r="E3836" s="8" t="s">
        <v>36206</v>
      </c>
    </row>
    <row r="3837" hidden="1">
      <c r="A3837" s="8" t="s">
        <v>34627</v>
      </c>
      <c r="B3837" s="8" t="s">
        <v>37315</v>
      </c>
      <c r="C3837" s="8" t="s">
        <v>37316</v>
      </c>
      <c r="D3837" s="8" t="s">
        <v>35215</v>
      </c>
      <c r="E3837" s="8" t="s">
        <v>36206</v>
      </c>
    </row>
    <row r="3838" hidden="1">
      <c r="A3838" s="8" t="s">
        <v>34627</v>
      </c>
      <c r="B3838" s="8" t="s">
        <v>37317</v>
      </c>
      <c r="C3838" s="8" t="s">
        <v>37318</v>
      </c>
      <c r="D3838" s="8" t="s">
        <v>35215</v>
      </c>
      <c r="E3838" s="8" t="s">
        <v>36206</v>
      </c>
    </row>
    <row r="3839" hidden="1">
      <c r="A3839" s="8" t="s">
        <v>34627</v>
      </c>
      <c r="B3839" s="8" t="s">
        <v>37319</v>
      </c>
      <c r="C3839" s="8" t="s">
        <v>37320</v>
      </c>
      <c r="D3839" s="8" t="s">
        <v>35215</v>
      </c>
      <c r="E3839" s="8" t="s">
        <v>36206</v>
      </c>
    </row>
    <row r="3840" hidden="1">
      <c r="A3840" s="8" t="s">
        <v>34627</v>
      </c>
      <c r="B3840" s="8" t="s">
        <v>37321</v>
      </c>
      <c r="C3840" s="8" t="s">
        <v>37322</v>
      </c>
      <c r="D3840" s="8" t="s">
        <v>35215</v>
      </c>
      <c r="E3840" s="8" t="s">
        <v>36206</v>
      </c>
    </row>
    <row r="3841" hidden="1">
      <c r="A3841" s="8" t="s">
        <v>34627</v>
      </c>
      <c r="B3841" s="8" t="s">
        <v>37323</v>
      </c>
      <c r="C3841" s="8" t="s">
        <v>37324</v>
      </c>
      <c r="D3841" s="8" t="s">
        <v>35215</v>
      </c>
      <c r="E3841" s="8" t="s">
        <v>36206</v>
      </c>
    </row>
    <row r="3842" hidden="1">
      <c r="A3842" s="8" t="s">
        <v>34627</v>
      </c>
      <c r="B3842" s="8" t="s">
        <v>37325</v>
      </c>
      <c r="C3842" s="8" t="s">
        <v>37326</v>
      </c>
      <c r="D3842" s="8" t="s">
        <v>35215</v>
      </c>
      <c r="E3842" s="8" t="s">
        <v>36206</v>
      </c>
    </row>
    <row r="3843" hidden="1">
      <c r="A3843" s="8" t="s">
        <v>34627</v>
      </c>
      <c r="B3843" s="8" t="s">
        <v>37327</v>
      </c>
      <c r="C3843" s="8" t="s">
        <v>37328</v>
      </c>
      <c r="D3843" s="8" t="s">
        <v>35215</v>
      </c>
      <c r="E3843" s="8" t="s">
        <v>36206</v>
      </c>
    </row>
    <row r="3844" hidden="1">
      <c r="A3844" s="8" t="s">
        <v>34627</v>
      </c>
      <c r="B3844" s="8" t="s">
        <v>37329</v>
      </c>
      <c r="C3844" s="8" t="s">
        <v>37330</v>
      </c>
      <c r="D3844" s="8" t="s">
        <v>35215</v>
      </c>
      <c r="E3844" s="8" t="s">
        <v>36206</v>
      </c>
    </row>
    <row r="3845" hidden="1">
      <c r="A3845" s="8" t="s">
        <v>34627</v>
      </c>
      <c r="B3845" s="8" t="s">
        <v>37331</v>
      </c>
      <c r="C3845" s="8" t="s">
        <v>37332</v>
      </c>
      <c r="D3845" s="8" t="s">
        <v>35215</v>
      </c>
      <c r="E3845" s="8" t="s">
        <v>36206</v>
      </c>
    </row>
    <row r="3846" hidden="1">
      <c r="A3846" s="8" t="s">
        <v>34627</v>
      </c>
      <c r="B3846" s="8" t="s">
        <v>37333</v>
      </c>
      <c r="C3846" s="8" t="s">
        <v>37334</v>
      </c>
      <c r="D3846" s="8" t="s">
        <v>35215</v>
      </c>
      <c r="E3846" s="8" t="s">
        <v>36206</v>
      </c>
    </row>
    <row r="3847" hidden="1">
      <c r="A3847" s="8" t="s">
        <v>34627</v>
      </c>
      <c r="B3847" s="8" t="s">
        <v>37335</v>
      </c>
      <c r="C3847" s="8" t="s">
        <v>37336</v>
      </c>
      <c r="D3847" s="8" t="s">
        <v>35217</v>
      </c>
      <c r="E3847" s="8" t="s">
        <v>36206</v>
      </c>
    </row>
    <row r="3848" hidden="1">
      <c r="A3848" s="8" t="s">
        <v>34627</v>
      </c>
      <c r="B3848" s="8" t="s">
        <v>37337</v>
      </c>
      <c r="C3848" s="8" t="s">
        <v>37338</v>
      </c>
      <c r="D3848" s="8" t="s">
        <v>35217</v>
      </c>
      <c r="E3848" s="8" t="s">
        <v>36206</v>
      </c>
    </row>
    <row r="3849" hidden="1">
      <c r="A3849" s="8" t="s">
        <v>34627</v>
      </c>
      <c r="B3849" s="8" t="s">
        <v>37339</v>
      </c>
      <c r="C3849" s="8" t="s">
        <v>37340</v>
      </c>
      <c r="D3849" s="8" t="s">
        <v>35217</v>
      </c>
      <c r="E3849" s="8" t="s">
        <v>36206</v>
      </c>
    </row>
    <row r="3850" hidden="1">
      <c r="A3850" s="8" t="s">
        <v>34627</v>
      </c>
      <c r="B3850" s="8" t="s">
        <v>37341</v>
      </c>
      <c r="C3850" s="8" t="s">
        <v>37342</v>
      </c>
      <c r="D3850" s="8" t="s">
        <v>35217</v>
      </c>
      <c r="E3850" s="8" t="s">
        <v>36206</v>
      </c>
    </row>
    <row r="3851" hidden="1">
      <c r="A3851" s="8" t="s">
        <v>34627</v>
      </c>
      <c r="B3851" s="8" t="s">
        <v>37343</v>
      </c>
      <c r="C3851" s="8" t="s">
        <v>37344</v>
      </c>
      <c r="D3851" s="8" t="s">
        <v>35219</v>
      </c>
      <c r="E3851" s="8" t="s">
        <v>36206</v>
      </c>
    </row>
    <row r="3852" hidden="1">
      <c r="A3852" s="8" t="s">
        <v>34627</v>
      </c>
      <c r="B3852" s="8" t="s">
        <v>37345</v>
      </c>
      <c r="C3852" s="8" t="s">
        <v>37346</v>
      </c>
      <c r="D3852" s="8" t="s">
        <v>35219</v>
      </c>
      <c r="E3852" s="8" t="s">
        <v>36206</v>
      </c>
    </row>
    <row r="3853" hidden="1">
      <c r="A3853" s="8" t="s">
        <v>34627</v>
      </c>
      <c r="B3853" s="8" t="s">
        <v>37347</v>
      </c>
      <c r="C3853" s="8" t="s">
        <v>37348</v>
      </c>
      <c r="D3853" s="8" t="s">
        <v>35219</v>
      </c>
      <c r="E3853" s="8" t="s">
        <v>36206</v>
      </c>
    </row>
    <row r="3854" hidden="1">
      <c r="A3854" s="8" t="s">
        <v>34627</v>
      </c>
      <c r="B3854" s="8" t="s">
        <v>37349</v>
      </c>
      <c r="C3854" s="8" t="s">
        <v>37350</v>
      </c>
      <c r="D3854" s="8" t="s">
        <v>35219</v>
      </c>
      <c r="E3854" s="8" t="s">
        <v>36206</v>
      </c>
    </row>
    <row r="3855" hidden="1">
      <c r="A3855" s="8" t="s">
        <v>34627</v>
      </c>
      <c r="B3855" s="8" t="s">
        <v>37351</v>
      </c>
      <c r="C3855" s="8" t="s">
        <v>37352</v>
      </c>
      <c r="D3855" s="8" t="s">
        <v>35219</v>
      </c>
      <c r="E3855" s="8" t="s">
        <v>36206</v>
      </c>
    </row>
    <row r="3856" hidden="1">
      <c r="A3856" s="8" t="s">
        <v>34627</v>
      </c>
      <c r="B3856" s="8" t="s">
        <v>37353</v>
      </c>
      <c r="C3856" s="8" t="s">
        <v>37354</v>
      </c>
      <c r="D3856" s="8" t="s">
        <v>35219</v>
      </c>
      <c r="E3856" s="8" t="s">
        <v>36206</v>
      </c>
    </row>
    <row r="3857" hidden="1">
      <c r="A3857" s="8" t="s">
        <v>34627</v>
      </c>
      <c r="B3857" s="8" t="s">
        <v>37355</v>
      </c>
      <c r="C3857" s="8" t="s">
        <v>37356</v>
      </c>
      <c r="D3857" s="8" t="s">
        <v>35219</v>
      </c>
      <c r="E3857" s="8" t="s">
        <v>36206</v>
      </c>
    </row>
    <row r="3858" hidden="1">
      <c r="A3858" s="8" t="s">
        <v>34627</v>
      </c>
      <c r="B3858" s="8" t="s">
        <v>37357</v>
      </c>
      <c r="C3858" s="8" t="s">
        <v>37358</v>
      </c>
      <c r="D3858" s="8" t="s">
        <v>35219</v>
      </c>
      <c r="E3858" s="8" t="s">
        <v>36206</v>
      </c>
    </row>
    <row r="3859" hidden="1">
      <c r="A3859" s="8" t="s">
        <v>34627</v>
      </c>
      <c r="B3859" s="8" t="s">
        <v>37359</v>
      </c>
      <c r="C3859" s="8" t="s">
        <v>37360</v>
      </c>
      <c r="D3859" s="8" t="s">
        <v>35219</v>
      </c>
      <c r="E3859" s="8" t="s">
        <v>36206</v>
      </c>
    </row>
    <row r="3860" hidden="1">
      <c r="A3860" s="8" t="s">
        <v>34627</v>
      </c>
      <c r="B3860" s="8" t="s">
        <v>37361</v>
      </c>
      <c r="C3860" s="8" t="s">
        <v>37362</v>
      </c>
      <c r="D3860" s="8" t="s">
        <v>35219</v>
      </c>
      <c r="E3860" s="8" t="s">
        <v>36206</v>
      </c>
    </row>
    <row r="3861" hidden="1">
      <c r="A3861" s="8" t="s">
        <v>34627</v>
      </c>
      <c r="B3861" s="8" t="s">
        <v>37363</v>
      </c>
      <c r="C3861" s="8" t="s">
        <v>37364</v>
      </c>
      <c r="D3861" s="8" t="s">
        <v>35219</v>
      </c>
      <c r="E3861" s="8" t="s">
        <v>36206</v>
      </c>
    </row>
    <row r="3862" hidden="1">
      <c r="A3862" s="8" t="s">
        <v>34627</v>
      </c>
      <c r="B3862" s="8" t="s">
        <v>37365</v>
      </c>
      <c r="C3862" s="8" t="s">
        <v>37366</v>
      </c>
      <c r="D3862" s="8" t="s">
        <v>35219</v>
      </c>
      <c r="E3862" s="8" t="s">
        <v>36206</v>
      </c>
    </row>
    <row r="3863" hidden="1">
      <c r="A3863" s="8" t="s">
        <v>34627</v>
      </c>
      <c r="B3863" s="8" t="s">
        <v>37367</v>
      </c>
      <c r="C3863" s="8" t="s">
        <v>37368</v>
      </c>
      <c r="D3863" s="8" t="s">
        <v>35219</v>
      </c>
      <c r="E3863" s="8" t="s">
        <v>36206</v>
      </c>
    </row>
    <row r="3864" hidden="1">
      <c r="A3864" s="8" t="s">
        <v>34627</v>
      </c>
      <c r="B3864" s="8" t="s">
        <v>37369</v>
      </c>
      <c r="C3864" s="8" t="s">
        <v>37370</v>
      </c>
      <c r="D3864" s="8" t="s">
        <v>35219</v>
      </c>
      <c r="E3864" s="8" t="s">
        <v>36206</v>
      </c>
    </row>
    <row r="3865" hidden="1">
      <c r="A3865" s="8" t="s">
        <v>34627</v>
      </c>
      <c r="B3865" s="8" t="s">
        <v>37371</v>
      </c>
      <c r="C3865" s="8" t="s">
        <v>37372</v>
      </c>
      <c r="D3865" s="8" t="s">
        <v>35219</v>
      </c>
      <c r="E3865" s="8" t="s">
        <v>36206</v>
      </c>
    </row>
    <row r="3866" hidden="1">
      <c r="A3866" s="8" t="s">
        <v>34627</v>
      </c>
      <c r="B3866" s="8" t="s">
        <v>37373</v>
      </c>
      <c r="C3866" s="8" t="s">
        <v>37374</v>
      </c>
      <c r="D3866" s="8" t="s">
        <v>35219</v>
      </c>
      <c r="E3866" s="8" t="s">
        <v>36206</v>
      </c>
    </row>
    <row r="3867" hidden="1">
      <c r="A3867" s="8" t="s">
        <v>34627</v>
      </c>
      <c r="B3867" s="8" t="s">
        <v>37375</v>
      </c>
      <c r="C3867" s="8" t="s">
        <v>37376</v>
      </c>
      <c r="D3867" s="8" t="s">
        <v>35219</v>
      </c>
      <c r="E3867" s="8" t="s">
        <v>36206</v>
      </c>
    </row>
    <row r="3868" hidden="1">
      <c r="A3868" s="8" t="s">
        <v>34627</v>
      </c>
      <c r="B3868" s="8" t="s">
        <v>37377</v>
      </c>
      <c r="C3868" s="8" t="s">
        <v>37378</v>
      </c>
      <c r="D3868" s="8" t="s">
        <v>35219</v>
      </c>
      <c r="E3868" s="8" t="s">
        <v>36206</v>
      </c>
    </row>
    <row r="3869" hidden="1">
      <c r="A3869" s="8" t="s">
        <v>34627</v>
      </c>
      <c r="B3869" s="8" t="s">
        <v>37379</v>
      </c>
      <c r="C3869" s="8" t="s">
        <v>37380</v>
      </c>
      <c r="D3869" s="8" t="s">
        <v>35219</v>
      </c>
      <c r="E3869" s="8" t="s">
        <v>36206</v>
      </c>
    </row>
    <row r="3870" hidden="1">
      <c r="A3870" s="8" t="s">
        <v>34627</v>
      </c>
      <c r="B3870" s="8" t="s">
        <v>37381</v>
      </c>
      <c r="C3870" s="8" t="s">
        <v>37382</v>
      </c>
      <c r="D3870" s="8" t="s">
        <v>35219</v>
      </c>
      <c r="E3870" s="8" t="s">
        <v>36206</v>
      </c>
    </row>
    <row r="3871" hidden="1">
      <c r="A3871" s="8" t="s">
        <v>34627</v>
      </c>
      <c r="B3871" s="8" t="s">
        <v>37383</v>
      </c>
      <c r="C3871" s="8" t="s">
        <v>37384</v>
      </c>
      <c r="D3871" s="8" t="s">
        <v>35219</v>
      </c>
      <c r="E3871" s="8" t="s">
        <v>36206</v>
      </c>
    </row>
    <row r="3872" hidden="1">
      <c r="A3872" s="8" t="s">
        <v>34627</v>
      </c>
      <c r="B3872" s="8" t="s">
        <v>37385</v>
      </c>
      <c r="C3872" s="8" t="s">
        <v>37386</v>
      </c>
      <c r="D3872" s="8" t="s">
        <v>35221</v>
      </c>
      <c r="E3872" s="8" t="s">
        <v>36206</v>
      </c>
    </row>
    <row r="3873" hidden="1">
      <c r="A3873" s="8" t="s">
        <v>34627</v>
      </c>
      <c r="B3873" s="8" t="s">
        <v>37387</v>
      </c>
      <c r="C3873" s="8" t="s">
        <v>37388</v>
      </c>
      <c r="D3873" s="8" t="s">
        <v>35221</v>
      </c>
      <c r="E3873" s="8" t="s">
        <v>36206</v>
      </c>
    </row>
    <row r="3874" hidden="1">
      <c r="A3874" s="8" t="s">
        <v>34627</v>
      </c>
      <c r="B3874" s="8" t="s">
        <v>37389</v>
      </c>
      <c r="C3874" s="8" t="s">
        <v>37390</v>
      </c>
      <c r="D3874" s="8" t="s">
        <v>35221</v>
      </c>
      <c r="E3874" s="8" t="s">
        <v>36206</v>
      </c>
    </row>
    <row r="3875" hidden="1">
      <c r="A3875" s="8" t="s">
        <v>34627</v>
      </c>
      <c r="B3875" s="8" t="s">
        <v>37391</v>
      </c>
      <c r="C3875" s="8" t="s">
        <v>37392</v>
      </c>
      <c r="D3875" s="8" t="s">
        <v>35221</v>
      </c>
      <c r="E3875" s="8" t="s">
        <v>36206</v>
      </c>
    </row>
    <row r="3876" hidden="1">
      <c r="A3876" s="8" t="s">
        <v>34627</v>
      </c>
      <c r="B3876" s="8" t="s">
        <v>37393</v>
      </c>
      <c r="C3876" s="8" t="s">
        <v>37394</v>
      </c>
      <c r="D3876" s="8" t="s">
        <v>35221</v>
      </c>
      <c r="E3876" s="8" t="s">
        <v>36206</v>
      </c>
    </row>
    <row r="3877" hidden="1">
      <c r="A3877" s="8" t="s">
        <v>34627</v>
      </c>
      <c r="B3877" s="8" t="s">
        <v>37395</v>
      </c>
      <c r="C3877" s="8" t="s">
        <v>37396</v>
      </c>
      <c r="D3877" s="8" t="s">
        <v>35221</v>
      </c>
      <c r="E3877" s="8" t="s">
        <v>36206</v>
      </c>
    </row>
    <row r="3878" hidden="1">
      <c r="A3878" s="8" t="s">
        <v>34627</v>
      </c>
      <c r="B3878" s="8" t="s">
        <v>37397</v>
      </c>
      <c r="C3878" s="8" t="s">
        <v>37398</v>
      </c>
      <c r="D3878" s="8" t="s">
        <v>35221</v>
      </c>
      <c r="E3878" s="8" t="s">
        <v>36206</v>
      </c>
    </row>
    <row r="3879" hidden="1">
      <c r="A3879" s="8" t="s">
        <v>34627</v>
      </c>
      <c r="B3879" s="8" t="s">
        <v>37399</v>
      </c>
      <c r="C3879" s="8" t="s">
        <v>37400</v>
      </c>
      <c r="D3879" s="8" t="s">
        <v>35221</v>
      </c>
      <c r="E3879" s="8" t="s">
        <v>36206</v>
      </c>
    </row>
    <row r="3880" hidden="1">
      <c r="A3880" s="8" t="s">
        <v>34627</v>
      </c>
      <c r="B3880" s="8" t="s">
        <v>37401</v>
      </c>
      <c r="C3880" s="8" t="s">
        <v>37402</v>
      </c>
      <c r="D3880" s="8" t="s">
        <v>35221</v>
      </c>
      <c r="E3880" s="8" t="s">
        <v>36206</v>
      </c>
    </row>
    <row r="3881" hidden="1">
      <c r="A3881" s="8" t="s">
        <v>34627</v>
      </c>
      <c r="B3881" s="8" t="s">
        <v>37403</v>
      </c>
      <c r="C3881" s="8" t="s">
        <v>37404</v>
      </c>
      <c r="D3881" s="8" t="s">
        <v>35221</v>
      </c>
      <c r="E3881" s="8" t="s">
        <v>36206</v>
      </c>
    </row>
    <row r="3882" hidden="1">
      <c r="A3882" s="8" t="s">
        <v>34627</v>
      </c>
      <c r="B3882" s="8" t="s">
        <v>37405</v>
      </c>
      <c r="C3882" s="8" t="s">
        <v>37406</v>
      </c>
      <c r="D3882" s="8" t="s">
        <v>35221</v>
      </c>
      <c r="E3882" s="8" t="s">
        <v>36206</v>
      </c>
    </row>
    <row r="3883" hidden="1">
      <c r="A3883" s="8" t="s">
        <v>34627</v>
      </c>
      <c r="B3883" s="8" t="s">
        <v>37407</v>
      </c>
      <c r="C3883" s="8" t="s">
        <v>37408</v>
      </c>
      <c r="D3883" s="8" t="s">
        <v>35221</v>
      </c>
      <c r="E3883" s="8" t="s">
        <v>36206</v>
      </c>
    </row>
    <row r="3884" hidden="1">
      <c r="A3884" s="8" t="s">
        <v>34627</v>
      </c>
      <c r="B3884" s="8" t="s">
        <v>37409</v>
      </c>
      <c r="C3884" s="8" t="s">
        <v>37410</v>
      </c>
      <c r="D3884" s="8" t="s">
        <v>35221</v>
      </c>
      <c r="E3884" s="8" t="s">
        <v>36206</v>
      </c>
    </row>
    <row r="3885" hidden="1">
      <c r="A3885" s="8" t="s">
        <v>34627</v>
      </c>
      <c r="B3885" s="8" t="s">
        <v>37411</v>
      </c>
      <c r="C3885" s="8" t="s">
        <v>37412</v>
      </c>
      <c r="D3885" s="8" t="s">
        <v>35221</v>
      </c>
      <c r="E3885" s="8" t="s">
        <v>36206</v>
      </c>
    </row>
    <row r="3886" hidden="1">
      <c r="A3886" s="8" t="s">
        <v>34627</v>
      </c>
      <c r="B3886" s="8" t="s">
        <v>37413</v>
      </c>
      <c r="C3886" s="8" t="s">
        <v>37414</v>
      </c>
      <c r="D3886" s="8" t="s">
        <v>35223</v>
      </c>
      <c r="E3886" s="8" t="s">
        <v>36206</v>
      </c>
    </row>
    <row r="3887" hidden="1">
      <c r="A3887" s="8" t="s">
        <v>34627</v>
      </c>
      <c r="B3887" s="8" t="s">
        <v>37415</v>
      </c>
      <c r="C3887" s="8" t="s">
        <v>37416</v>
      </c>
      <c r="D3887" s="8" t="s">
        <v>35223</v>
      </c>
      <c r="E3887" s="8" t="s">
        <v>36206</v>
      </c>
    </row>
    <row r="3888" hidden="1">
      <c r="A3888" s="8" t="s">
        <v>34627</v>
      </c>
      <c r="B3888" s="8" t="s">
        <v>37417</v>
      </c>
      <c r="C3888" s="8" t="s">
        <v>37418</v>
      </c>
      <c r="D3888" s="8" t="s">
        <v>35223</v>
      </c>
      <c r="E3888" s="8" t="s">
        <v>36206</v>
      </c>
    </row>
    <row r="3889" hidden="1">
      <c r="A3889" s="8" t="s">
        <v>34627</v>
      </c>
      <c r="B3889" s="8" t="s">
        <v>37419</v>
      </c>
      <c r="C3889" s="8" t="s">
        <v>37420</v>
      </c>
      <c r="D3889" s="8" t="s">
        <v>35225</v>
      </c>
      <c r="E3889" s="8" t="s">
        <v>36206</v>
      </c>
    </row>
    <row r="3890" hidden="1">
      <c r="A3890" s="8" t="s">
        <v>34627</v>
      </c>
      <c r="B3890" s="8" t="s">
        <v>37421</v>
      </c>
      <c r="C3890" s="8" t="s">
        <v>37422</v>
      </c>
      <c r="D3890" s="8" t="s">
        <v>35225</v>
      </c>
      <c r="E3890" s="8" t="s">
        <v>36206</v>
      </c>
    </row>
    <row r="3891" hidden="1">
      <c r="A3891" s="8" t="s">
        <v>34627</v>
      </c>
      <c r="B3891" s="8" t="s">
        <v>37423</v>
      </c>
      <c r="C3891" s="8" t="s">
        <v>37424</v>
      </c>
      <c r="D3891" s="8" t="s">
        <v>35225</v>
      </c>
      <c r="E3891" s="8" t="s">
        <v>36206</v>
      </c>
    </row>
    <row r="3892" hidden="1">
      <c r="A3892" s="8" t="s">
        <v>34627</v>
      </c>
      <c r="B3892" s="8" t="s">
        <v>37425</v>
      </c>
      <c r="C3892" s="8" t="s">
        <v>37426</v>
      </c>
      <c r="D3892" s="8" t="s">
        <v>35227</v>
      </c>
      <c r="E3892" s="8" t="s">
        <v>36206</v>
      </c>
    </row>
    <row r="3893" hidden="1">
      <c r="A3893" s="8" t="s">
        <v>34627</v>
      </c>
      <c r="B3893" s="8" t="s">
        <v>37427</v>
      </c>
      <c r="C3893" s="8" t="s">
        <v>37428</v>
      </c>
      <c r="D3893" s="8" t="s">
        <v>35227</v>
      </c>
      <c r="E3893" s="8" t="s">
        <v>36206</v>
      </c>
    </row>
    <row r="3894" hidden="1">
      <c r="A3894" s="8" t="s">
        <v>34627</v>
      </c>
      <c r="B3894" s="8" t="s">
        <v>37429</v>
      </c>
      <c r="C3894" s="8" t="s">
        <v>37430</v>
      </c>
      <c r="D3894" s="8" t="s">
        <v>35227</v>
      </c>
      <c r="E3894" s="8" t="s">
        <v>36206</v>
      </c>
    </row>
    <row r="3895" hidden="1">
      <c r="A3895" s="8" t="s">
        <v>34627</v>
      </c>
      <c r="B3895" s="8" t="s">
        <v>37431</v>
      </c>
      <c r="C3895" s="8" t="s">
        <v>37432</v>
      </c>
      <c r="D3895" s="8" t="s">
        <v>35227</v>
      </c>
      <c r="E3895" s="8" t="s">
        <v>36206</v>
      </c>
    </row>
    <row r="3896" hidden="1">
      <c r="A3896" s="8" t="s">
        <v>34627</v>
      </c>
      <c r="B3896" s="8" t="s">
        <v>37433</v>
      </c>
      <c r="C3896" s="8" t="s">
        <v>37434</v>
      </c>
      <c r="D3896" s="8" t="s">
        <v>35227</v>
      </c>
      <c r="E3896" s="8" t="s">
        <v>36206</v>
      </c>
    </row>
    <row r="3897" hidden="1">
      <c r="A3897" s="8" t="s">
        <v>34627</v>
      </c>
      <c r="B3897" s="8" t="s">
        <v>37435</v>
      </c>
      <c r="C3897" s="8" t="s">
        <v>37436</v>
      </c>
      <c r="D3897" s="8" t="s">
        <v>35229</v>
      </c>
      <c r="E3897" s="8" t="s">
        <v>36206</v>
      </c>
    </row>
    <row r="3898" hidden="1">
      <c r="A3898" s="8" t="s">
        <v>34627</v>
      </c>
      <c r="B3898" s="8" t="s">
        <v>37437</v>
      </c>
      <c r="C3898" s="8" t="s">
        <v>37438</v>
      </c>
      <c r="D3898" s="8" t="s">
        <v>35229</v>
      </c>
      <c r="E3898" s="8" t="s">
        <v>36206</v>
      </c>
    </row>
    <row r="3899" hidden="1">
      <c r="A3899" s="8" t="s">
        <v>34627</v>
      </c>
      <c r="B3899" s="8" t="s">
        <v>37439</v>
      </c>
      <c r="C3899" s="8" t="s">
        <v>37440</v>
      </c>
      <c r="D3899" s="8" t="s">
        <v>35229</v>
      </c>
      <c r="E3899" s="8" t="s">
        <v>36206</v>
      </c>
    </row>
    <row r="3900" hidden="1">
      <c r="A3900" s="8" t="s">
        <v>34627</v>
      </c>
      <c r="B3900" s="8" t="s">
        <v>37441</v>
      </c>
      <c r="C3900" s="8" t="s">
        <v>37442</v>
      </c>
      <c r="D3900" s="8" t="s">
        <v>35229</v>
      </c>
      <c r="E3900" s="8" t="s">
        <v>36206</v>
      </c>
    </row>
    <row r="3901" hidden="1">
      <c r="A3901" s="8" t="s">
        <v>34627</v>
      </c>
      <c r="B3901" s="8" t="s">
        <v>37443</v>
      </c>
      <c r="C3901" s="8" t="s">
        <v>37444</v>
      </c>
      <c r="D3901" s="8" t="s">
        <v>35229</v>
      </c>
      <c r="E3901" s="8" t="s">
        <v>36206</v>
      </c>
    </row>
    <row r="3902" hidden="1">
      <c r="A3902" s="8" t="s">
        <v>34627</v>
      </c>
      <c r="B3902" s="8" t="s">
        <v>37445</v>
      </c>
      <c r="C3902" s="8" t="s">
        <v>37446</v>
      </c>
      <c r="D3902" s="8" t="s">
        <v>35229</v>
      </c>
      <c r="E3902" s="8" t="s">
        <v>36206</v>
      </c>
    </row>
    <row r="3903" hidden="1">
      <c r="A3903" s="8" t="s">
        <v>34627</v>
      </c>
      <c r="B3903" s="8" t="s">
        <v>37447</v>
      </c>
      <c r="C3903" s="8" t="s">
        <v>37448</v>
      </c>
      <c r="D3903" s="8" t="s">
        <v>35229</v>
      </c>
      <c r="E3903" s="8" t="s">
        <v>36206</v>
      </c>
    </row>
    <row r="3904" hidden="1">
      <c r="A3904" s="8" t="s">
        <v>34627</v>
      </c>
      <c r="B3904" s="8" t="s">
        <v>37449</v>
      </c>
      <c r="C3904" s="8" t="s">
        <v>37450</v>
      </c>
      <c r="D3904" s="8" t="s">
        <v>35231</v>
      </c>
      <c r="E3904" s="8" t="s">
        <v>36206</v>
      </c>
    </row>
    <row r="3905" hidden="1">
      <c r="A3905" s="8" t="s">
        <v>34627</v>
      </c>
      <c r="B3905" s="8" t="s">
        <v>37451</v>
      </c>
      <c r="C3905" s="8" t="s">
        <v>37452</v>
      </c>
      <c r="D3905" s="8" t="s">
        <v>35231</v>
      </c>
      <c r="E3905" s="8" t="s">
        <v>36206</v>
      </c>
    </row>
    <row r="3906" hidden="1">
      <c r="A3906" s="8" t="s">
        <v>34627</v>
      </c>
      <c r="B3906" s="8" t="s">
        <v>37453</v>
      </c>
      <c r="C3906" s="8" t="s">
        <v>37454</v>
      </c>
      <c r="D3906" s="8" t="s">
        <v>35231</v>
      </c>
      <c r="E3906" s="8" t="s">
        <v>36206</v>
      </c>
    </row>
    <row r="3907" hidden="1">
      <c r="A3907" s="8" t="s">
        <v>34627</v>
      </c>
      <c r="B3907" s="8" t="s">
        <v>37455</v>
      </c>
      <c r="C3907" s="8" t="s">
        <v>37456</v>
      </c>
      <c r="D3907" s="8" t="s">
        <v>35231</v>
      </c>
      <c r="E3907" s="8" t="s">
        <v>36206</v>
      </c>
    </row>
    <row r="3908" hidden="1">
      <c r="A3908" s="8" t="s">
        <v>34627</v>
      </c>
      <c r="B3908" s="8" t="s">
        <v>37457</v>
      </c>
      <c r="C3908" s="8" t="s">
        <v>37458</v>
      </c>
      <c r="D3908" s="8" t="s">
        <v>35231</v>
      </c>
      <c r="E3908" s="8" t="s">
        <v>36206</v>
      </c>
    </row>
    <row r="3909" hidden="1">
      <c r="A3909" s="8" t="s">
        <v>34627</v>
      </c>
      <c r="B3909" s="8" t="s">
        <v>37459</v>
      </c>
      <c r="C3909" s="8" t="s">
        <v>37460</v>
      </c>
      <c r="D3909" s="8" t="s">
        <v>35231</v>
      </c>
      <c r="E3909" s="8" t="s">
        <v>36206</v>
      </c>
    </row>
    <row r="3910" hidden="1">
      <c r="A3910" s="8" t="s">
        <v>34627</v>
      </c>
      <c r="B3910" s="8" t="s">
        <v>37461</v>
      </c>
      <c r="C3910" s="8" t="s">
        <v>37462</v>
      </c>
      <c r="D3910" s="8" t="s">
        <v>35231</v>
      </c>
      <c r="E3910" s="8" t="s">
        <v>36206</v>
      </c>
    </row>
    <row r="3911" hidden="1">
      <c r="A3911" s="8" t="s">
        <v>34627</v>
      </c>
      <c r="B3911" s="8" t="s">
        <v>37463</v>
      </c>
      <c r="C3911" s="8" t="s">
        <v>37464</v>
      </c>
      <c r="D3911" s="8" t="s">
        <v>35231</v>
      </c>
      <c r="E3911" s="8" t="s">
        <v>36206</v>
      </c>
    </row>
    <row r="3912" hidden="1">
      <c r="A3912" s="8" t="s">
        <v>34627</v>
      </c>
      <c r="B3912" s="8" t="s">
        <v>37465</v>
      </c>
      <c r="C3912" s="8" t="s">
        <v>37466</v>
      </c>
      <c r="D3912" s="8" t="s">
        <v>35233</v>
      </c>
      <c r="E3912" s="8" t="s">
        <v>36206</v>
      </c>
    </row>
    <row r="3913" hidden="1">
      <c r="A3913" s="8" t="s">
        <v>34627</v>
      </c>
      <c r="B3913" s="8" t="s">
        <v>37467</v>
      </c>
      <c r="C3913" s="8" t="s">
        <v>37468</v>
      </c>
      <c r="D3913" s="8" t="s">
        <v>35233</v>
      </c>
      <c r="E3913" s="8" t="s">
        <v>36206</v>
      </c>
    </row>
    <row r="3914" hidden="1">
      <c r="A3914" s="8" t="s">
        <v>34627</v>
      </c>
      <c r="B3914" s="8" t="s">
        <v>37469</v>
      </c>
      <c r="C3914" s="8" t="s">
        <v>37470</v>
      </c>
      <c r="D3914" s="8" t="s">
        <v>35233</v>
      </c>
      <c r="E3914" s="8" t="s">
        <v>36206</v>
      </c>
    </row>
    <row r="3915" hidden="1">
      <c r="A3915" s="8" t="s">
        <v>34627</v>
      </c>
      <c r="B3915" s="8" t="s">
        <v>37471</v>
      </c>
      <c r="C3915" s="8" t="s">
        <v>37472</v>
      </c>
      <c r="D3915" s="8" t="s">
        <v>35233</v>
      </c>
      <c r="E3915" s="8" t="s">
        <v>36206</v>
      </c>
    </row>
    <row r="3916" hidden="1">
      <c r="A3916" s="8" t="s">
        <v>34627</v>
      </c>
      <c r="B3916" s="8" t="s">
        <v>37473</v>
      </c>
      <c r="C3916" s="8" t="s">
        <v>37474</v>
      </c>
      <c r="D3916" s="8" t="s">
        <v>35233</v>
      </c>
      <c r="E3916" s="8" t="s">
        <v>36206</v>
      </c>
    </row>
    <row r="3917" hidden="1">
      <c r="A3917" s="8" t="s">
        <v>34627</v>
      </c>
      <c r="B3917" s="8" t="s">
        <v>37475</v>
      </c>
      <c r="C3917" s="8" t="s">
        <v>37476</v>
      </c>
      <c r="D3917" s="8" t="s">
        <v>35233</v>
      </c>
      <c r="E3917" s="8" t="s">
        <v>36206</v>
      </c>
    </row>
    <row r="3918" hidden="1">
      <c r="A3918" s="8" t="s">
        <v>34627</v>
      </c>
      <c r="B3918" s="8" t="s">
        <v>37477</v>
      </c>
      <c r="C3918" s="8" t="s">
        <v>37478</v>
      </c>
      <c r="D3918" s="8" t="s">
        <v>35233</v>
      </c>
      <c r="E3918" s="8" t="s">
        <v>36206</v>
      </c>
    </row>
    <row r="3919" hidden="1">
      <c r="A3919" s="8" t="s">
        <v>34627</v>
      </c>
      <c r="B3919" s="8" t="s">
        <v>37479</v>
      </c>
      <c r="C3919" s="8" t="s">
        <v>37480</v>
      </c>
      <c r="D3919" s="8" t="s">
        <v>35235</v>
      </c>
      <c r="E3919" s="8" t="s">
        <v>36206</v>
      </c>
    </row>
    <row r="3920" hidden="1">
      <c r="A3920" s="8" t="s">
        <v>34627</v>
      </c>
      <c r="B3920" s="8" t="s">
        <v>37481</v>
      </c>
      <c r="C3920" s="8" t="s">
        <v>37482</v>
      </c>
      <c r="D3920" s="8" t="s">
        <v>35235</v>
      </c>
      <c r="E3920" s="8" t="s">
        <v>36206</v>
      </c>
    </row>
    <row r="3921" hidden="1">
      <c r="A3921" s="8" t="s">
        <v>34627</v>
      </c>
      <c r="B3921" s="8" t="s">
        <v>37483</v>
      </c>
      <c r="C3921" s="8" t="s">
        <v>37484</v>
      </c>
      <c r="D3921" s="8" t="s">
        <v>35235</v>
      </c>
      <c r="E3921" s="8" t="s">
        <v>36206</v>
      </c>
    </row>
    <row r="3922" hidden="1">
      <c r="A3922" s="8" t="s">
        <v>34627</v>
      </c>
      <c r="B3922" s="8" t="s">
        <v>37485</v>
      </c>
      <c r="C3922" s="8" t="s">
        <v>37486</v>
      </c>
      <c r="D3922" s="8" t="s">
        <v>35235</v>
      </c>
      <c r="E3922" s="8" t="s">
        <v>36206</v>
      </c>
    </row>
    <row r="3923" hidden="1">
      <c r="A3923" s="8" t="s">
        <v>34627</v>
      </c>
      <c r="B3923" s="8" t="s">
        <v>37487</v>
      </c>
      <c r="C3923" s="8" t="s">
        <v>37488</v>
      </c>
      <c r="D3923" s="8" t="s">
        <v>35235</v>
      </c>
      <c r="E3923" s="8" t="s">
        <v>36206</v>
      </c>
    </row>
    <row r="3924" hidden="1">
      <c r="A3924" s="8" t="s">
        <v>34627</v>
      </c>
      <c r="B3924" s="8" t="s">
        <v>37489</v>
      </c>
      <c r="C3924" s="8" t="s">
        <v>37490</v>
      </c>
      <c r="D3924" s="8" t="s">
        <v>35235</v>
      </c>
      <c r="E3924" s="8" t="s">
        <v>36206</v>
      </c>
    </row>
    <row r="3925" hidden="1">
      <c r="A3925" s="8" t="s">
        <v>34627</v>
      </c>
      <c r="B3925" s="8" t="s">
        <v>37491</v>
      </c>
      <c r="C3925" s="8" t="s">
        <v>37492</v>
      </c>
      <c r="D3925" s="8" t="s">
        <v>35235</v>
      </c>
      <c r="E3925" s="8" t="s">
        <v>36206</v>
      </c>
    </row>
    <row r="3926" hidden="1">
      <c r="A3926" s="8" t="s">
        <v>34627</v>
      </c>
      <c r="B3926" s="8" t="s">
        <v>37493</v>
      </c>
      <c r="C3926" s="8" t="s">
        <v>37494</v>
      </c>
      <c r="D3926" s="8" t="s">
        <v>35235</v>
      </c>
      <c r="E3926" s="8" t="s">
        <v>36206</v>
      </c>
    </row>
    <row r="3927" hidden="1">
      <c r="A3927" s="8" t="s">
        <v>34627</v>
      </c>
      <c r="B3927" s="8" t="s">
        <v>37495</v>
      </c>
      <c r="C3927" s="8" t="s">
        <v>37496</v>
      </c>
      <c r="D3927" s="8" t="s">
        <v>35237</v>
      </c>
      <c r="E3927" s="8" t="s">
        <v>36206</v>
      </c>
    </row>
    <row r="3928" hidden="1">
      <c r="A3928" s="8" t="s">
        <v>34627</v>
      </c>
      <c r="B3928" s="8" t="s">
        <v>37497</v>
      </c>
      <c r="C3928" s="8" t="s">
        <v>37498</v>
      </c>
      <c r="D3928" s="8" t="s">
        <v>35237</v>
      </c>
      <c r="E3928" s="8" t="s">
        <v>36206</v>
      </c>
    </row>
    <row r="3929" hidden="1">
      <c r="A3929" s="8" t="s">
        <v>34627</v>
      </c>
      <c r="B3929" s="8" t="s">
        <v>37499</v>
      </c>
      <c r="C3929" s="8" t="s">
        <v>37500</v>
      </c>
      <c r="D3929" s="8" t="s">
        <v>35237</v>
      </c>
      <c r="E3929" s="8" t="s">
        <v>36206</v>
      </c>
    </row>
    <row r="3930" hidden="1">
      <c r="A3930" s="8" t="s">
        <v>34627</v>
      </c>
      <c r="B3930" s="8" t="s">
        <v>37501</v>
      </c>
      <c r="C3930" s="8" t="s">
        <v>37502</v>
      </c>
      <c r="D3930" s="8" t="s">
        <v>35237</v>
      </c>
      <c r="E3930" s="8" t="s">
        <v>36206</v>
      </c>
    </row>
    <row r="3931" hidden="1">
      <c r="A3931" s="8" t="s">
        <v>34627</v>
      </c>
      <c r="B3931" s="8" t="s">
        <v>37503</v>
      </c>
      <c r="C3931" s="8" t="s">
        <v>37504</v>
      </c>
      <c r="D3931" s="8" t="s">
        <v>35237</v>
      </c>
      <c r="E3931" s="8" t="s">
        <v>36206</v>
      </c>
    </row>
    <row r="3932" hidden="1">
      <c r="A3932" s="8" t="s">
        <v>34627</v>
      </c>
      <c r="B3932" s="8" t="s">
        <v>37505</v>
      </c>
      <c r="C3932" s="8" t="s">
        <v>37506</v>
      </c>
      <c r="D3932" s="8" t="s">
        <v>35237</v>
      </c>
      <c r="E3932" s="8" t="s">
        <v>36206</v>
      </c>
    </row>
    <row r="3933" hidden="1">
      <c r="A3933" s="8" t="s">
        <v>34627</v>
      </c>
      <c r="B3933" s="8" t="s">
        <v>37507</v>
      </c>
      <c r="C3933" s="8" t="s">
        <v>37508</v>
      </c>
      <c r="D3933" s="8" t="s">
        <v>35237</v>
      </c>
      <c r="E3933" s="8" t="s">
        <v>36206</v>
      </c>
    </row>
    <row r="3934" hidden="1">
      <c r="A3934" s="8" t="s">
        <v>34627</v>
      </c>
      <c r="B3934" s="8" t="s">
        <v>37509</v>
      </c>
      <c r="C3934" s="8" t="s">
        <v>37510</v>
      </c>
      <c r="D3934" s="8" t="s">
        <v>35237</v>
      </c>
      <c r="E3934" s="8" t="s">
        <v>36206</v>
      </c>
    </row>
    <row r="3935" hidden="1">
      <c r="A3935" s="8" t="s">
        <v>34627</v>
      </c>
      <c r="B3935" s="8" t="s">
        <v>37511</v>
      </c>
      <c r="C3935" s="8" t="s">
        <v>37512</v>
      </c>
      <c r="D3935" s="8" t="s">
        <v>35237</v>
      </c>
      <c r="E3935" s="8" t="s">
        <v>36206</v>
      </c>
    </row>
    <row r="3936" hidden="1">
      <c r="A3936" s="8" t="s">
        <v>34627</v>
      </c>
      <c r="B3936" s="8" t="s">
        <v>37513</v>
      </c>
      <c r="C3936" s="8" t="s">
        <v>37514</v>
      </c>
      <c r="D3936" s="8" t="s">
        <v>35237</v>
      </c>
      <c r="E3936" s="8" t="s">
        <v>36206</v>
      </c>
    </row>
    <row r="3937" hidden="1">
      <c r="A3937" s="8" t="s">
        <v>34627</v>
      </c>
      <c r="B3937" s="8" t="s">
        <v>37515</v>
      </c>
      <c r="C3937" s="8" t="s">
        <v>37516</v>
      </c>
      <c r="D3937" s="8" t="s">
        <v>35239</v>
      </c>
      <c r="E3937" s="8" t="s">
        <v>36206</v>
      </c>
    </row>
    <row r="3938" hidden="1">
      <c r="A3938" s="8" t="s">
        <v>34627</v>
      </c>
      <c r="B3938" s="8" t="s">
        <v>37517</v>
      </c>
      <c r="C3938" s="8" t="s">
        <v>37518</v>
      </c>
      <c r="D3938" s="8" t="s">
        <v>35241</v>
      </c>
      <c r="E3938" s="8" t="s">
        <v>36206</v>
      </c>
    </row>
    <row r="3939" hidden="1">
      <c r="A3939" s="8" t="s">
        <v>34627</v>
      </c>
      <c r="B3939" s="8" t="s">
        <v>37519</v>
      </c>
      <c r="C3939" s="8" t="s">
        <v>37520</v>
      </c>
      <c r="D3939" s="8" t="s">
        <v>35241</v>
      </c>
      <c r="E3939" s="8" t="s">
        <v>36206</v>
      </c>
    </row>
    <row r="3940" hidden="1">
      <c r="A3940" s="8" t="s">
        <v>34627</v>
      </c>
      <c r="B3940" s="8" t="s">
        <v>37521</v>
      </c>
      <c r="C3940" s="8" t="s">
        <v>37522</v>
      </c>
      <c r="D3940" s="8" t="s">
        <v>35243</v>
      </c>
      <c r="E3940" s="8" t="s">
        <v>36206</v>
      </c>
    </row>
    <row r="3941" hidden="1">
      <c r="A3941" s="8" t="s">
        <v>34627</v>
      </c>
      <c r="B3941" s="8" t="s">
        <v>37523</v>
      </c>
      <c r="C3941" s="8" t="s">
        <v>37524</v>
      </c>
      <c r="D3941" s="8" t="s">
        <v>35243</v>
      </c>
      <c r="E3941" s="8" t="s">
        <v>36206</v>
      </c>
    </row>
    <row r="3942" hidden="1">
      <c r="A3942" s="8" t="s">
        <v>34627</v>
      </c>
      <c r="B3942" s="8" t="s">
        <v>37525</v>
      </c>
      <c r="C3942" s="8" t="s">
        <v>37526</v>
      </c>
      <c r="D3942" s="8" t="s">
        <v>35245</v>
      </c>
      <c r="E3942" s="8" t="s">
        <v>36206</v>
      </c>
    </row>
    <row r="3943" hidden="1">
      <c r="A3943" s="8" t="s">
        <v>34627</v>
      </c>
      <c r="B3943" s="8" t="s">
        <v>37527</v>
      </c>
      <c r="C3943" s="8" t="s">
        <v>37528</v>
      </c>
      <c r="D3943" s="8" t="s">
        <v>35245</v>
      </c>
      <c r="E3943" s="8" t="s">
        <v>36206</v>
      </c>
    </row>
    <row r="3944" hidden="1">
      <c r="A3944" s="8" t="s">
        <v>34627</v>
      </c>
      <c r="B3944" s="8" t="s">
        <v>37529</v>
      </c>
      <c r="C3944" s="8" t="s">
        <v>37530</v>
      </c>
      <c r="D3944" s="8" t="s">
        <v>35245</v>
      </c>
      <c r="E3944" s="8" t="s">
        <v>36206</v>
      </c>
    </row>
    <row r="3945" hidden="1">
      <c r="A3945" s="8" t="s">
        <v>34627</v>
      </c>
      <c r="B3945" s="8" t="s">
        <v>37531</v>
      </c>
      <c r="C3945" s="8" t="s">
        <v>37532</v>
      </c>
      <c r="D3945" s="8" t="s">
        <v>35245</v>
      </c>
      <c r="E3945" s="8" t="s">
        <v>36206</v>
      </c>
    </row>
    <row r="3946" hidden="1">
      <c r="A3946" s="8" t="s">
        <v>34627</v>
      </c>
      <c r="B3946" s="8" t="s">
        <v>37533</v>
      </c>
      <c r="C3946" s="8" t="s">
        <v>37534</v>
      </c>
      <c r="D3946" s="8" t="s">
        <v>35247</v>
      </c>
      <c r="E3946" s="8" t="s">
        <v>36206</v>
      </c>
    </row>
    <row r="3947" hidden="1">
      <c r="A3947" s="8" t="s">
        <v>34627</v>
      </c>
      <c r="B3947" s="8" t="s">
        <v>37535</v>
      </c>
      <c r="C3947" s="8" t="s">
        <v>37536</v>
      </c>
      <c r="D3947" s="8" t="s">
        <v>35247</v>
      </c>
      <c r="E3947" s="8" t="s">
        <v>36206</v>
      </c>
    </row>
    <row r="3948" hidden="1">
      <c r="A3948" s="8" t="s">
        <v>34627</v>
      </c>
      <c r="B3948" s="8" t="s">
        <v>37537</v>
      </c>
      <c r="C3948" s="8" t="s">
        <v>37538</v>
      </c>
      <c r="D3948" s="8" t="s">
        <v>35247</v>
      </c>
      <c r="E3948" s="8" t="s">
        <v>36206</v>
      </c>
    </row>
    <row r="3949" hidden="1">
      <c r="A3949" s="8" t="s">
        <v>34627</v>
      </c>
      <c r="B3949" s="8" t="s">
        <v>37539</v>
      </c>
      <c r="C3949" s="8" t="s">
        <v>37540</v>
      </c>
      <c r="D3949" s="8" t="s">
        <v>35247</v>
      </c>
      <c r="E3949" s="8" t="s">
        <v>36206</v>
      </c>
    </row>
    <row r="3950" hidden="1">
      <c r="A3950" s="8" t="s">
        <v>34627</v>
      </c>
      <c r="B3950" s="8" t="s">
        <v>37541</v>
      </c>
      <c r="C3950" s="8" t="s">
        <v>37542</v>
      </c>
      <c r="D3950" s="8" t="s">
        <v>35247</v>
      </c>
      <c r="E3950" s="8" t="s">
        <v>36206</v>
      </c>
    </row>
    <row r="3951" hidden="1">
      <c r="A3951" s="8" t="s">
        <v>34627</v>
      </c>
      <c r="B3951" s="8" t="s">
        <v>37543</v>
      </c>
      <c r="C3951" s="8" t="s">
        <v>37544</v>
      </c>
      <c r="D3951" s="8" t="s">
        <v>35247</v>
      </c>
      <c r="E3951" s="8" t="s">
        <v>36206</v>
      </c>
    </row>
    <row r="3952" hidden="1">
      <c r="A3952" s="8" t="s">
        <v>34627</v>
      </c>
      <c r="B3952" s="8" t="s">
        <v>37545</v>
      </c>
      <c r="C3952" s="8" t="s">
        <v>37546</v>
      </c>
      <c r="D3952" s="8" t="s">
        <v>35247</v>
      </c>
      <c r="E3952" s="8" t="s">
        <v>36206</v>
      </c>
    </row>
    <row r="3953" hidden="1">
      <c r="A3953" s="8" t="s">
        <v>34627</v>
      </c>
      <c r="B3953" s="8" t="s">
        <v>37547</v>
      </c>
      <c r="C3953" s="8" t="s">
        <v>37548</v>
      </c>
      <c r="D3953" s="8" t="s">
        <v>35249</v>
      </c>
      <c r="E3953" s="8" t="s">
        <v>36206</v>
      </c>
    </row>
    <row r="3954" hidden="1">
      <c r="A3954" s="8" t="s">
        <v>34627</v>
      </c>
      <c r="B3954" s="8" t="s">
        <v>37549</v>
      </c>
      <c r="C3954" s="8" t="s">
        <v>37550</v>
      </c>
      <c r="D3954" s="8" t="s">
        <v>35251</v>
      </c>
      <c r="E3954" s="8" t="s">
        <v>36206</v>
      </c>
    </row>
    <row r="3955" hidden="1">
      <c r="A3955" s="8" t="s">
        <v>34627</v>
      </c>
      <c r="B3955" s="8" t="s">
        <v>37551</v>
      </c>
      <c r="C3955" s="8" t="s">
        <v>37552</v>
      </c>
      <c r="D3955" s="8" t="s">
        <v>35253</v>
      </c>
      <c r="E3955" s="8" t="s">
        <v>36206</v>
      </c>
    </row>
    <row r="3956" hidden="1">
      <c r="A3956" s="8" t="s">
        <v>34627</v>
      </c>
      <c r="B3956" s="8" t="s">
        <v>37553</v>
      </c>
      <c r="C3956" s="8" t="s">
        <v>37554</v>
      </c>
      <c r="D3956" s="8" t="s">
        <v>35253</v>
      </c>
      <c r="E3956" s="8" t="s">
        <v>36206</v>
      </c>
    </row>
    <row r="3957" hidden="1">
      <c r="A3957" s="8" t="s">
        <v>34627</v>
      </c>
      <c r="B3957" s="8" t="s">
        <v>37555</v>
      </c>
      <c r="C3957" s="8" t="s">
        <v>37556</v>
      </c>
      <c r="D3957" s="8" t="s">
        <v>35253</v>
      </c>
      <c r="E3957" s="8" t="s">
        <v>36206</v>
      </c>
    </row>
    <row r="3958" hidden="1">
      <c r="A3958" s="8" t="s">
        <v>34627</v>
      </c>
      <c r="B3958" s="8" t="s">
        <v>37557</v>
      </c>
      <c r="C3958" s="8" t="s">
        <v>37558</v>
      </c>
      <c r="D3958" s="8" t="s">
        <v>35253</v>
      </c>
      <c r="E3958" s="8" t="s">
        <v>36206</v>
      </c>
    </row>
    <row r="3959" hidden="1">
      <c r="A3959" s="8" t="s">
        <v>34627</v>
      </c>
      <c r="B3959" s="8" t="s">
        <v>37559</v>
      </c>
      <c r="C3959" s="8" t="s">
        <v>37560</v>
      </c>
      <c r="D3959" s="8" t="s">
        <v>35253</v>
      </c>
      <c r="E3959" s="8" t="s">
        <v>36206</v>
      </c>
    </row>
    <row r="3960" hidden="1">
      <c r="A3960" s="8" t="s">
        <v>34627</v>
      </c>
      <c r="B3960" s="8" t="s">
        <v>37561</v>
      </c>
      <c r="C3960" s="8" t="s">
        <v>37562</v>
      </c>
      <c r="D3960" s="8" t="s">
        <v>35253</v>
      </c>
      <c r="E3960" s="8" t="s">
        <v>36206</v>
      </c>
    </row>
    <row r="3961" hidden="1">
      <c r="A3961" s="8" t="s">
        <v>34627</v>
      </c>
      <c r="B3961" s="8" t="s">
        <v>37563</v>
      </c>
      <c r="C3961" s="8" t="s">
        <v>37564</v>
      </c>
      <c r="D3961" s="8" t="s">
        <v>35253</v>
      </c>
      <c r="E3961" s="8" t="s">
        <v>36206</v>
      </c>
    </row>
    <row r="3962" hidden="1">
      <c r="A3962" s="8" t="s">
        <v>34627</v>
      </c>
      <c r="B3962" s="8" t="s">
        <v>37565</v>
      </c>
      <c r="C3962" s="8" t="s">
        <v>37566</v>
      </c>
      <c r="D3962" s="8" t="s">
        <v>35253</v>
      </c>
      <c r="E3962" s="8" t="s">
        <v>36206</v>
      </c>
    </row>
    <row r="3963" hidden="1">
      <c r="A3963" s="8" t="s">
        <v>34627</v>
      </c>
      <c r="B3963" s="8" t="s">
        <v>37567</v>
      </c>
      <c r="C3963" s="8" t="s">
        <v>37568</v>
      </c>
      <c r="D3963" s="8" t="s">
        <v>35253</v>
      </c>
      <c r="E3963" s="8" t="s">
        <v>36206</v>
      </c>
    </row>
    <row r="3964" hidden="1">
      <c r="A3964" s="8" t="s">
        <v>34627</v>
      </c>
      <c r="B3964" s="8" t="s">
        <v>37569</v>
      </c>
      <c r="C3964" s="8" t="s">
        <v>37570</v>
      </c>
      <c r="D3964" s="8" t="s">
        <v>35253</v>
      </c>
      <c r="E3964" s="8" t="s">
        <v>36206</v>
      </c>
    </row>
    <row r="3965" hidden="1">
      <c r="A3965" s="8" t="s">
        <v>34627</v>
      </c>
      <c r="B3965" s="8" t="s">
        <v>37571</v>
      </c>
      <c r="C3965" s="8" t="s">
        <v>37572</v>
      </c>
      <c r="D3965" s="8" t="s">
        <v>35253</v>
      </c>
      <c r="E3965" s="8" t="s">
        <v>36206</v>
      </c>
    </row>
    <row r="3966" hidden="1">
      <c r="A3966" s="8" t="s">
        <v>34627</v>
      </c>
      <c r="B3966" s="8" t="s">
        <v>37573</v>
      </c>
      <c r="C3966" s="8" t="s">
        <v>37574</v>
      </c>
      <c r="D3966" s="8" t="s">
        <v>35255</v>
      </c>
      <c r="E3966" s="8" t="s">
        <v>36206</v>
      </c>
    </row>
    <row r="3967" hidden="1">
      <c r="A3967" s="8" t="s">
        <v>34627</v>
      </c>
      <c r="B3967" s="8" t="s">
        <v>37575</v>
      </c>
      <c r="C3967" s="8" t="s">
        <v>37576</v>
      </c>
      <c r="D3967" s="8" t="s">
        <v>35255</v>
      </c>
      <c r="E3967" s="8" t="s">
        <v>36206</v>
      </c>
    </row>
    <row r="3968" hidden="1">
      <c r="A3968" s="8" t="s">
        <v>34627</v>
      </c>
      <c r="B3968" s="8" t="s">
        <v>37577</v>
      </c>
      <c r="C3968" s="8" t="s">
        <v>37578</v>
      </c>
      <c r="D3968" s="8" t="s">
        <v>35257</v>
      </c>
      <c r="E3968" s="8" t="s">
        <v>36206</v>
      </c>
    </row>
    <row r="3969" hidden="1">
      <c r="A3969" s="8" t="s">
        <v>34627</v>
      </c>
      <c r="B3969" s="8" t="s">
        <v>37579</v>
      </c>
      <c r="C3969" s="8" t="s">
        <v>37580</v>
      </c>
      <c r="D3969" s="8" t="s">
        <v>35259</v>
      </c>
      <c r="E3969" s="8" t="s">
        <v>36206</v>
      </c>
    </row>
    <row r="3970" hidden="1">
      <c r="A3970" s="8" t="s">
        <v>34627</v>
      </c>
      <c r="B3970" s="8" t="s">
        <v>37581</v>
      </c>
      <c r="C3970" s="8" t="s">
        <v>37582</v>
      </c>
      <c r="D3970" s="8" t="s">
        <v>35259</v>
      </c>
      <c r="E3970" s="8" t="s">
        <v>36206</v>
      </c>
    </row>
    <row r="3971" hidden="1">
      <c r="A3971" s="8" t="s">
        <v>34627</v>
      </c>
      <c r="B3971" s="8" t="s">
        <v>37583</v>
      </c>
      <c r="C3971" s="8" t="s">
        <v>37584</v>
      </c>
      <c r="D3971" s="8" t="s">
        <v>35259</v>
      </c>
      <c r="E3971" s="8" t="s">
        <v>36206</v>
      </c>
    </row>
    <row r="3972" hidden="1">
      <c r="A3972" s="8" t="s">
        <v>34627</v>
      </c>
      <c r="B3972" s="8" t="s">
        <v>37585</v>
      </c>
      <c r="C3972" s="8" t="s">
        <v>37586</v>
      </c>
      <c r="D3972" s="8" t="s">
        <v>35261</v>
      </c>
      <c r="E3972" s="8" t="s">
        <v>36206</v>
      </c>
    </row>
    <row r="3973" hidden="1">
      <c r="A3973" s="8" t="s">
        <v>34627</v>
      </c>
      <c r="B3973" s="8" t="s">
        <v>37587</v>
      </c>
      <c r="C3973" s="8" t="s">
        <v>37588</v>
      </c>
      <c r="D3973" s="8" t="s">
        <v>35261</v>
      </c>
      <c r="E3973" s="8" t="s">
        <v>36206</v>
      </c>
    </row>
    <row r="3974" hidden="1">
      <c r="A3974" s="8" t="s">
        <v>34627</v>
      </c>
      <c r="B3974" s="8" t="s">
        <v>37589</v>
      </c>
      <c r="C3974" s="8" t="s">
        <v>37590</v>
      </c>
      <c r="D3974" s="8" t="s">
        <v>35261</v>
      </c>
      <c r="E3974" s="8" t="s">
        <v>36206</v>
      </c>
    </row>
    <row r="3975" hidden="1">
      <c r="A3975" s="8" t="s">
        <v>34627</v>
      </c>
      <c r="B3975" s="8" t="s">
        <v>37591</v>
      </c>
      <c r="C3975" s="8" t="s">
        <v>37592</v>
      </c>
      <c r="D3975" s="8" t="s">
        <v>35261</v>
      </c>
      <c r="E3975" s="8" t="s">
        <v>36206</v>
      </c>
    </row>
    <row r="3976" hidden="1">
      <c r="A3976" s="8" t="s">
        <v>34627</v>
      </c>
      <c r="B3976" s="8" t="s">
        <v>37593</v>
      </c>
      <c r="C3976" s="8" t="s">
        <v>37594</v>
      </c>
      <c r="D3976" s="8" t="s">
        <v>35263</v>
      </c>
      <c r="E3976" s="8" t="s">
        <v>36206</v>
      </c>
    </row>
    <row r="3977" hidden="1">
      <c r="A3977" s="8" t="s">
        <v>34627</v>
      </c>
      <c r="B3977" s="8" t="s">
        <v>37595</v>
      </c>
      <c r="C3977" s="8" t="s">
        <v>37596</v>
      </c>
      <c r="D3977" s="8" t="s">
        <v>35265</v>
      </c>
      <c r="E3977" s="8" t="s">
        <v>36206</v>
      </c>
    </row>
    <row r="3978" hidden="1">
      <c r="A3978" s="8" t="s">
        <v>34627</v>
      </c>
      <c r="B3978" s="8" t="s">
        <v>37597</v>
      </c>
      <c r="C3978" s="8" t="s">
        <v>37598</v>
      </c>
      <c r="D3978" s="8" t="s">
        <v>35265</v>
      </c>
      <c r="E3978" s="8" t="s">
        <v>36206</v>
      </c>
    </row>
    <row r="3979" hidden="1">
      <c r="A3979" s="8" t="s">
        <v>34627</v>
      </c>
      <c r="B3979" s="8" t="s">
        <v>37599</v>
      </c>
      <c r="C3979" s="8" t="s">
        <v>37600</v>
      </c>
      <c r="D3979" s="8" t="s">
        <v>35265</v>
      </c>
      <c r="E3979" s="8" t="s">
        <v>36206</v>
      </c>
    </row>
    <row r="3980" hidden="1">
      <c r="A3980" s="8" t="s">
        <v>34627</v>
      </c>
      <c r="B3980" s="8" t="s">
        <v>37601</v>
      </c>
      <c r="C3980" s="8" t="s">
        <v>37602</v>
      </c>
      <c r="D3980" s="8" t="s">
        <v>35265</v>
      </c>
      <c r="E3980" s="8" t="s">
        <v>36206</v>
      </c>
    </row>
    <row r="3981" hidden="1">
      <c r="A3981" s="8" t="s">
        <v>34627</v>
      </c>
      <c r="B3981" s="8" t="s">
        <v>37603</v>
      </c>
      <c r="C3981" s="8" t="s">
        <v>37604</v>
      </c>
      <c r="D3981" s="8" t="s">
        <v>35265</v>
      </c>
      <c r="E3981" s="8" t="s">
        <v>36206</v>
      </c>
    </row>
    <row r="3982" hidden="1">
      <c r="A3982" s="8" t="s">
        <v>34627</v>
      </c>
      <c r="B3982" s="8" t="s">
        <v>37605</v>
      </c>
      <c r="C3982" s="8" t="s">
        <v>37606</v>
      </c>
      <c r="D3982" s="8" t="s">
        <v>35265</v>
      </c>
      <c r="E3982" s="8" t="s">
        <v>36206</v>
      </c>
    </row>
    <row r="3983" hidden="1">
      <c r="A3983" s="8" t="s">
        <v>34627</v>
      </c>
      <c r="B3983" s="8" t="s">
        <v>37607</v>
      </c>
      <c r="C3983" s="8" t="s">
        <v>37608</v>
      </c>
      <c r="D3983" s="8" t="s">
        <v>35265</v>
      </c>
      <c r="E3983" s="8" t="s">
        <v>36206</v>
      </c>
    </row>
    <row r="3984" hidden="1">
      <c r="A3984" s="8" t="s">
        <v>34627</v>
      </c>
      <c r="B3984" s="8" t="s">
        <v>37609</v>
      </c>
      <c r="C3984" s="8" t="s">
        <v>37610</v>
      </c>
      <c r="D3984" s="8" t="s">
        <v>35265</v>
      </c>
      <c r="E3984" s="8" t="s">
        <v>36206</v>
      </c>
    </row>
    <row r="3985" hidden="1">
      <c r="A3985" s="8" t="s">
        <v>34627</v>
      </c>
      <c r="B3985" s="8" t="s">
        <v>37611</v>
      </c>
      <c r="C3985" s="8" t="s">
        <v>37612</v>
      </c>
      <c r="D3985" s="8" t="s">
        <v>35265</v>
      </c>
      <c r="E3985" s="8" t="s">
        <v>36206</v>
      </c>
    </row>
    <row r="3986" hidden="1">
      <c r="A3986" s="8" t="s">
        <v>34627</v>
      </c>
      <c r="B3986" s="8" t="s">
        <v>37613</v>
      </c>
      <c r="C3986" s="8" t="s">
        <v>37614</v>
      </c>
      <c r="D3986" s="8" t="s">
        <v>35267</v>
      </c>
      <c r="E3986" s="8" t="s">
        <v>36206</v>
      </c>
    </row>
    <row r="3987" hidden="1">
      <c r="A3987" s="8" t="s">
        <v>34627</v>
      </c>
      <c r="B3987" s="8" t="s">
        <v>37615</v>
      </c>
      <c r="C3987" s="8" t="s">
        <v>37616</v>
      </c>
      <c r="D3987" s="8" t="s">
        <v>35269</v>
      </c>
      <c r="E3987" s="8" t="s">
        <v>36206</v>
      </c>
    </row>
    <row r="3988" hidden="1">
      <c r="A3988" s="8" t="s">
        <v>34627</v>
      </c>
      <c r="B3988" s="8" t="s">
        <v>37617</v>
      </c>
      <c r="C3988" s="8" t="s">
        <v>37618</v>
      </c>
      <c r="D3988" s="8" t="s">
        <v>35269</v>
      </c>
      <c r="E3988" s="8" t="s">
        <v>36206</v>
      </c>
    </row>
    <row r="3989" hidden="1">
      <c r="A3989" s="8" t="s">
        <v>34627</v>
      </c>
      <c r="B3989" s="8" t="s">
        <v>37619</v>
      </c>
      <c r="C3989" s="8" t="s">
        <v>37620</v>
      </c>
      <c r="D3989" s="8" t="s">
        <v>35269</v>
      </c>
      <c r="E3989" s="8" t="s">
        <v>36206</v>
      </c>
    </row>
    <row r="3990" hidden="1">
      <c r="A3990" s="8" t="s">
        <v>34627</v>
      </c>
      <c r="B3990" s="8" t="s">
        <v>37621</v>
      </c>
      <c r="C3990" s="8" t="s">
        <v>37622</v>
      </c>
      <c r="D3990" s="8" t="s">
        <v>35269</v>
      </c>
      <c r="E3990" s="8" t="s">
        <v>36206</v>
      </c>
    </row>
    <row r="3991" hidden="1">
      <c r="A3991" s="8" t="s">
        <v>34627</v>
      </c>
      <c r="B3991" s="8" t="s">
        <v>37623</v>
      </c>
      <c r="C3991" s="8" t="s">
        <v>37624</v>
      </c>
      <c r="D3991" s="8" t="s">
        <v>35269</v>
      </c>
      <c r="E3991" s="8" t="s">
        <v>36206</v>
      </c>
    </row>
    <row r="3992" hidden="1">
      <c r="A3992" s="8" t="s">
        <v>34627</v>
      </c>
      <c r="B3992" s="8" t="s">
        <v>37625</v>
      </c>
      <c r="C3992" s="8" t="s">
        <v>37626</v>
      </c>
      <c r="D3992" s="8" t="s">
        <v>35271</v>
      </c>
      <c r="E3992" s="8" t="s">
        <v>36206</v>
      </c>
    </row>
    <row r="3993" hidden="1">
      <c r="A3993" s="8" t="s">
        <v>34627</v>
      </c>
      <c r="B3993" s="8" t="s">
        <v>37627</v>
      </c>
      <c r="C3993" s="8" t="s">
        <v>37628</v>
      </c>
      <c r="D3993" s="8" t="s">
        <v>35271</v>
      </c>
      <c r="E3993" s="8" t="s">
        <v>36206</v>
      </c>
    </row>
    <row r="3994" hidden="1">
      <c r="A3994" s="8" t="s">
        <v>34627</v>
      </c>
      <c r="B3994" s="8" t="s">
        <v>37629</v>
      </c>
      <c r="C3994" s="8" t="s">
        <v>37630</v>
      </c>
      <c r="D3994" s="8" t="s">
        <v>35271</v>
      </c>
      <c r="E3994" s="8" t="s">
        <v>36206</v>
      </c>
    </row>
    <row r="3995" hidden="1">
      <c r="A3995" s="8" t="s">
        <v>34627</v>
      </c>
      <c r="B3995" s="8" t="s">
        <v>37631</v>
      </c>
      <c r="C3995" s="8" t="s">
        <v>37632</v>
      </c>
      <c r="D3995" s="8" t="s">
        <v>35271</v>
      </c>
      <c r="E3995" s="8" t="s">
        <v>36206</v>
      </c>
    </row>
    <row r="3996" hidden="1">
      <c r="A3996" s="8" t="s">
        <v>34627</v>
      </c>
      <c r="B3996" s="8" t="s">
        <v>37633</v>
      </c>
      <c r="C3996" s="8" t="s">
        <v>37634</v>
      </c>
      <c r="D3996" s="8" t="s">
        <v>35271</v>
      </c>
      <c r="E3996" s="8" t="s">
        <v>36206</v>
      </c>
    </row>
    <row r="3997" hidden="1">
      <c r="A3997" s="8" t="s">
        <v>34627</v>
      </c>
      <c r="B3997" s="8" t="s">
        <v>37635</v>
      </c>
      <c r="C3997" s="8" t="s">
        <v>37636</v>
      </c>
      <c r="D3997" s="8" t="s">
        <v>35271</v>
      </c>
      <c r="E3997" s="8" t="s">
        <v>36206</v>
      </c>
    </row>
    <row r="3998" hidden="1">
      <c r="A3998" s="8" t="s">
        <v>34627</v>
      </c>
      <c r="B3998" s="8" t="s">
        <v>37637</v>
      </c>
      <c r="C3998" s="8" t="s">
        <v>37638</v>
      </c>
      <c r="D3998" s="8" t="s">
        <v>35271</v>
      </c>
      <c r="E3998" s="8" t="s">
        <v>36206</v>
      </c>
    </row>
    <row r="3999" hidden="1">
      <c r="A3999" s="8" t="s">
        <v>34627</v>
      </c>
      <c r="B3999" s="8" t="s">
        <v>37639</v>
      </c>
      <c r="C3999" s="8" t="s">
        <v>37640</v>
      </c>
      <c r="D3999" s="8" t="s">
        <v>35273</v>
      </c>
      <c r="E3999" s="8" t="s">
        <v>36206</v>
      </c>
    </row>
    <row r="4000" hidden="1">
      <c r="A4000" s="8" t="s">
        <v>34627</v>
      </c>
      <c r="B4000" s="8" t="s">
        <v>37641</v>
      </c>
      <c r="C4000" s="8" t="s">
        <v>37642</v>
      </c>
      <c r="D4000" s="8" t="s">
        <v>35273</v>
      </c>
      <c r="E4000" s="8" t="s">
        <v>36206</v>
      </c>
    </row>
    <row r="4001" hidden="1">
      <c r="A4001" s="8" t="s">
        <v>34627</v>
      </c>
      <c r="B4001" s="8" t="s">
        <v>37643</v>
      </c>
      <c r="C4001" s="8" t="s">
        <v>37644</v>
      </c>
      <c r="D4001" s="8" t="s">
        <v>35273</v>
      </c>
      <c r="E4001" s="8" t="s">
        <v>36206</v>
      </c>
    </row>
    <row r="4002" hidden="1">
      <c r="A4002" s="8" t="s">
        <v>34627</v>
      </c>
      <c r="B4002" s="8" t="s">
        <v>37645</v>
      </c>
      <c r="C4002" s="8" t="s">
        <v>37646</v>
      </c>
      <c r="D4002" s="8" t="s">
        <v>35273</v>
      </c>
      <c r="E4002" s="8" t="s">
        <v>36206</v>
      </c>
    </row>
    <row r="4003" hidden="1">
      <c r="A4003" s="8" t="s">
        <v>34627</v>
      </c>
      <c r="B4003" s="8" t="s">
        <v>37647</v>
      </c>
      <c r="C4003" s="8" t="s">
        <v>37648</v>
      </c>
      <c r="D4003" s="8" t="s">
        <v>35273</v>
      </c>
      <c r="E4003" s="8" t="s">
        <v>36206</v>
      </c>
    </row>
    <row r="4004" hidden="1">
      <c r="A4004" s="8" t="s">
        <v>34627</v>
      </c>
      <c r="B4004" s="8" t="s">
        <v>37649</v>
      </c>
      <c r="C4004" s="8" t="s">
        <v>37650</v>
      </c>
      <c r="D4004" s="8" t="s">
        <v>35275</v>
      </c>
      <c r="E4004" s="8" t="s">
        <v>36206</v>
      </c>
    </row>
    <row r="4005" hidden="1">
      <c r="A4005" s="8" t="s">
        <v>34627</v>
      </c>
      <c r="B4005" s="8" t="s">
        <v>37651</v>
      </c>
      <c r="C4005" s="8" t="s">
        <v>37652</v>
      </c>
      <c r="D4005" s="8" t="s">
        <v>35277</v>
      </c>
      <c r="E4005" s="8" t="s">
        <v>36206</v>
      </c>
    </row>
    <row r="4006" hidden="1">
      <c r="A4006" s="8" t="s">
        <v>34627</v>
      </c>
      <c r="B4006" s="8" t="s">
        <v>37653</v>
      </c>
      <c r="C4006" s="8" t="s">
        <v>37654</v>
      </c>
      <c r="D4006" s="8" t="s">
        <v>35277</v>
      </c>
      <c r="E4006" s="8" t="s">
        <v>36206</v>
      </c>
    </row>
    <row r="4007" hidden="1">
      <c r="A4007" s="8" t="s">
        <v>34627</v>
      </c>
      <c r="B4007" s="8" t="s">
        <v>37655</v>
      </c>
      <c r="C4007" s="8" t="s">
        <v>37656</v>
      </c>
      <c r="D4007" s="8" t="s">
        <v>35279</v>
      </c>
      <c r="E4007" s="8" t="s">
        <v>36206</v>
      </c>
    </row>
    <row r="4008" hidden="1">
      <c r="A4008" s="8" t="s">
        <v>34627</v>
      </c>
      <c r="B4008" s="8" t="s">
        <v>37657</v>
      </c>
      <c r="C4008" s="8" t="s">
        <v>37658</v>
      </c>
      <c r="D4008" s="8" t="s">
        <v>35281</v>
      </c>
      <c r="E4008" s="8" t="s">
        <v>36206</v>
      </c>
    </row>
    <row r="4009" hidden="1">
      <c r="A4009" s="8" t="s">
        <v>34627</v>
      </c>
      <c r="B4009" s="8" t="s">
        <v>37659</v>
      </c>
      <c r="C4009" s="8" t="s">
        <v>37660</v>
      </c>
      <c r="D4009" s="8" t="s">
        <v>35281</v>
      </c>
      <c r="E4009" s="8" t="s">
        <v>36206</v>
      </c>
    </row>
    <row r="4010" hidden="1">
      <c r="A4010" s="8" t="s">
        <v>34627</v>
      </c>
      <c r="B4010" s="8" t="s">
        <v>37661</v>
      </c>
      <c r="C4010" s="8" t="s">
        <v>37662</v>
      </c>
      <c r="D4010" s="8" t="s">
        <v>35283</v>
      </c>
      <c r="E4010" s="8" t="s">
        <v>36206</v>
      </c>
    </row>
    <row r="4011" hidden="1">
      <c r="A4011" s="8" t="s">
        <v>34627</v>
      </c>
      <c r="B4011" s="8" t="s">
        <v>37663</v>
      </c>
      <c r="C4011" s="8" t="s">
        <v>37664</v>
      </c>
      <c r="D4011" s="8" t="s">
        <v>35283</v>
      </c>
      <c r="E4011" s="8" t="s">
        <v>36206</v>
      </c>
    </row>
    <row r="4012" hidden="1">
      <c r="A4012" s="8" t="s">
        <v>34627</v>
      </c>
      <c r="B4012" s="8" t="s">
        <v>37665</v>
      </c>
      <c r="C4012" s="8" t="s">
        <v>37666</v>
      </c>
      <c r="D4012" s="8" t="s">
        <v>35283</v>
      </c>
      <c r="E4012" s="8" t="s">
        <v>36206</v>
      </c>
    </row>
    <row r="4013" hidden="1">
      <c r="A4013" s="8" t="s">
        <v>34627</v>
      </c>
      <c r="B4013" s="8" t="s">
        <v>37667</v>
      </c>
      <c r="C4013" s="8" t="s">
        <v>37668</v>
      </c>
      <c r="D4013" s="8" t="s">
        <v>35283</v>
      </c>
      <c r="E4013" s="8" t="s">
        <v>36206</v>
      </c>
    </row>
    <row r="4014" hidden="1">
      <c r="A4014" s="8" t="s">
        <v>34627</v>
      </c>
      <c r="B4014" s="8" t="s">
        <v>37669</v>
      </c>
      <c r="C4014" s="8" t="s">
        <v>37670</v>
      </c>
      <c r="D4014" s="8" t="s">
        <v>35285</v>
      </c>
      <c r="E4014" s="8" t="s">
        <v>36206</v>
      </c>
    </row>
    <row r="4015" hidden="1">
      <c r="A4015" s="8" t="s">
        <v>34627</v>
      </c>
      <c r="B4015" s="8" t="s">
        <v>37671</v>
      </c>
      <c r="C4015" s="8" t="s">
        <v>37672</v>
      </c>
      <c r="D4015" s="8" t="s">
        <v>35287</v>
      </c>
      <c r="E4015" s="8" t="s">
        <v>36206</v>
      </c>
    </row>
    <row r="4016" hidden="1">
      <c r="A4016" s="8" t="s">
        <v>34627</v>
      </c>
      <c r="B4016" s="8" t="s">
        <v>37673</v>
      </c>
      <c r="C4016" s="8" t="s">
        <v>37674</v>
      </c>
      <c r="D4016" s="8" t="s">
        <v>35287</v>
      </c>
      <c r="E4016" s="8" t="s">
        <v>36206</v>
      </c>
    </row>
    <row r="4017" hidden="1">
      <c r="A4017" s="8" t="s">
        <v>34627</v>
      </c>
      <c r="B4017" s="8" t="s">
        <v>37675</v>
      </c>
      <c r="C4017" s="8" t="s">
        <v>37676</v>
      </c>
      <c r="D4017" s="8" t="s">
        <v>35287</v>
      </c>
      <c r="E4017" s="8" t="s">
        <v>36206</v>
      </c>
    </row>
    <row r="4018" hidden="1">
      <c r="A4018" s="8" t="s">
        <v>34627</v>
      </c>
      <c r="B4018" s="8" t="s">
        <v>37677</v>
      </c>
      <c r="C4018" s="8" t="s">
        <v>37678</v>
      </c>
      <c r="D4018" s="8" t="s">
        <v>35287</v>
      </c>
      <c r="E4018" s="8" t="s">
        <v>36206</v>
      </c>
    </row>
    <row r="4019" hidden="1">
      <c r="A4019" s="8" t="s">
        <v>34627</v>
      </c>
      <c r="B4019" s="8" t="s">
        <v>37679</v>
      </c>
      <c r="C4019" s="8" t="s">
        <v>37680</v>
      </c>
      <c r="D4019" s="8" t="s">
        <v>35287</v>
      </c>
      <c r="E4019" s="8" t="s">
        <v>36206</v>
      </c>
    </row>
    <row r="4020" hidden="1">
      <c r="A4020" s="8" t="s">
        <v>34627</v>
      </c>
      <c r="B4020" s="8" t="s">
        <v>37681</v>
      </c>
      <c r="C4020" s="8" t="s">
        <v>37682</v>
      </c>
      <c r="D4020" s="8" t="s">
        <v>35287</v>
      </c>
      <c r="E4020" s="8" t="s">
        <v>36206</v>
      </c>
    </row>
    <row r="4021" hidden="1">
      <c r="A4021" s="8" t="s">
        <v>34627</v>
      </c>
      <c r="B4021" s="8" t="s">
        <v>37683</v>
      </c>
      <c r="C4021" s="8" t="s">
        <v>37684</v>
      </c>
      <c r="D4021" s="8" t="s">
        <v>35287</v>
      </c>
      <c r="E4021" s="8" t="s">
        <v>36206</v>
      </c>
    </row>
    <row r="4022" hidden="1">
      <c r="A4022" s="8" t="s">
        <v>34627</v>
      </c>
      <c r="B4022" s="8" t="s">
        <v>37685</v>
      </c>
      <c r="C4022" s="8" t="s">
        <v>37686</v>
      </c>
      <c r="D4022" s="8" t="s">
        <v>35287</v>
      </c>
      <c r="E4022" s="8" t="s">
        <v>36206</v>
      </c>
    </row>
    <row r="4023" hidden="1">
      <c r="A4023" s="8" t="s">
        <v>34627</v>
      </c>
      <c r="B4023" s="8" t="s">
        <v>37687</v>
      </c>
      <c r="C4023" s="8" t="s">
        <v>37688</v>
      </c>
      <c r="D4023" s="8" t="s">
        <v>35289</v>
      </c>
      <c r="E4023" s="8" t="s">
        <v>36206</v>
      </c>
    </row>
    <row r="4024" hidden="1">
      <c r="A4024" s="8" t="s">
        <v>34627</v>
      </c>
      <c r="B4024" s="8" t="s">
        <v>37689</v>
      </c>
      <c r="C4024" s="8" t="s">
        <v>37690</v>
      </c>
      <c r="D4024" s="8" t="s">
        <v>35289</v>
      </c>
      <c r="E4024" s="8" t="s">
        <v>36206</v>
      </c>
    </row>
    <row r="4025" hidden="1">
      <c r="A4025" s="8" t="s">
        <v>34627</v>
      </c>
      <c r="B4025" s="8" t="s">
        <v>37691</v>
      </c>
      <c r="C4025" s="8" t="s">
        <v>37692</v>
      </c>
      <c r="D4025" s="8" t="s">
        <v>35289</v>
      </c>
      <c r="E4025" s="8" t="s">
        <v>36206</v>
      </c>
    </row>
    <row r="4026" hidden="1">
      <c r="A4026" s="8" t="s">
        <v>34627</v>
      </c>
      <c r="B4026" s="8" t="s">
        <v>37693</v>
      </c>
      <c r="C4026" s="8" t="s">
        <v>37694</v>
      </c>
      <c r="D4026" s="8" t="s">
        <v>35291</v>
      </c>
      <c r="E4026" s="8" t="s">
        <v>36206</v>
      </c>
    </row>
    <row r="4027" hidden="1">
      <c r="A4027" s="8" t="s">
        <v>34627</v>
      </c>
      <c r="B4027" s="8" t="s">
        <v>37695</v>
      </c>
      <c r="C4027" s="8" t="s">
        <v>37696</v>
      </c>
      <c r="D4027" s="8" t="s">
        <v>35291</v>
      </c>
      <c r="E4027" s="8" t="s">
        <v>36206</v>
      </c>
    </row>
    <row r="4028" hidden="1">
      <c r="A4028" s="8" t="s">
        <v>34627</v>
      </c>
      <c r="B4028" s="8" t="s">
        <v>37697</v>
      </c>
      <c r="C4028" s="8" t="s">
        <v>37698</v>
      </c>
      <c r="D4028" s="8" t="s">
        <v>35293</v>
      </c>
      <c r="E4028" s="8" t="s">
        <v>36206</v>
      </c>
    </row>
    <row r="4029" hidden="1">
      <c r="A4029" s="8" t="s">
        <v>34627</v>
      </c>
      <c r="B4029" s="8" t="s">
        <v>37699</v>
      </c>
      <c r="C4029" s="8" t="s">
        <v>37700</v>
      </c>
      <c r="D4029" s="8" t="s">
        <v>35293</v>
      </c>
      <c r="E4029" s="8" t="s">
        <v>36206</v>
      </c>
    </row>
    <row r="4030" hidden="1">
      <c r="A4030" s="8" t="s">
        <v>34627</v>
      </c>
      <c r="B4030" s="8" t="s">
        <v>37701</v>
      </c>
      <c r="C4030" s="8" t="s">
        <v>37702</v>
      </c>
      <c r="D4030" s="8" t="s">
        <v>35293</v>
      </c>
      <c r="E4030" s="8" t="s">
        <v>36206</v>
      </c>
    </row>
    <row r="4031" hidden="1">
      <c r="A4031" s="8" t="s">
        <v>34627</v>
      </c>
      <c r="B4031" s="8" t="s">
        <v>37703</v>
      </c>
      <c r="C4031" s="8" t="s">
        <v>37704</v>
      </c>
      <c r="D4031" s="8" t="s">
        <v>35293</v>
      </c>
      <c r="E4031" s="8" t="s">
        <v>36206</v>
      </c>
    </row>
    <row r="4032" hidden="1">
      <c r="A4032" s="8" t="s">
        <v>34627</v>
      </c>
      <c r="B4032" s="8" t="s">
        <v>37705</v>
      </c>
      <c r="C4032" s="8" t="s">
        <v>37706</v>
      </c>
      <c r="D4032" s="8" t="s">
        <v>35293</v>
      </c>
      <c r="E4032" s="8" t="s">
        <v>36206</v>
      </c>
    </row>
    <row r="4033" hidden="1">
      <c r="A4033" s="8" t="s">
        <v>34627</v>
      </c>
      <c r="B4033" s="8" t="s">
        <v>37707</v>
      </c>
      <c r="C4033" s="8" t="s">
        <v>37708</v>
      </c>
      <c r="D4033" s="8" t="s">
        <v>35293</v>
      </c>
      <c r="E4033" s="8" t="s">
        <v>36206</v>
      </c>
    </row>
    <row r="4034" hidden="1">
      <c r="A4034" s="8" t="s">
        <v>34627</v>
      </c>
      <c r="B4034" s="8" t="s">
        <v>37709</v>
      </c>
      <c r="C4034" s="8" t="s">
        <v>37710</v>
      </c>
      <c r="D4034" s="8" t="s">
        <v>35295</v>
      </c>
      <c r="E4034" s="8" t="s">
        <v>36206</v>
      </c>
    </row>
    <row r="4035" hidden="1">
      <c r="A4035" s="8" t="s">
        <v>34627</v>
      </c>
      <c r="B4035" s="8" t="s">
        <v>37711</v>
      </c>
      <c r="C4035" s="8" t="s">
        <v>37712</v>
      </c>
      <c r="D4035" s="8" t="s">
        <v>35295</v>
      </c>
      <c r="E4035" s="8" t="s">
        <v>36206</v>
      </c>
    </row>
    <row r="4036" hidden="1">
      <c r="A4036" s="8" t="s">
        <v>34627</v>
      </c>
      <c r="B4036" s="8" t="s">
        <v>37713</v>
      </c>
      <c r="C4036" s="8" t="s">
        <v>37714</v>
      </c>
      <c r="D4036" s="8" t="s">
        <v>35295</v>
      </c>
      <c r="E4036" s="8" t="s">
        <v>36206</v>
      </c>
    </row>
    <row r="4037" hidden="1">
      <c r="A4037" s="8" t="s">
        <v>34627</v>
      </c>
      <c r="B4037" s="8" t="s">
        <v>37715</v>
      </c>
      <c r="C4037" s="8" t="s">
        <v>37716</v>
      </c>
      <c r="D4037" s="8" t="s">
        <v>35295</v>
      </c>
      <c r="E4037" s="8" t="s">
        <v>36206</v>
      </c>
    </row>
    <row r="4038" hidden="1">
      <c r="A4038" s="8" t="s">
        <v>34627</v>
      </c>
      <c r="B4038" s="8" t="s">
        <v>37717</v>
      </c>
      <c r="C4038" s="8" t="s">
        <v>37718</v>
      </c>
      <c r="D4038" s="8" t="s">
        <v>35295</v>
      </c>
      <c r="E4038" s="8" t="s">
        <v>36206</v>
      </c>
    </row>
    <row r="4039" hidden="1">
      <c r="A4039" s="8" t="s">
        <v>34627</v>
      </c>
      <c r="B4039" s="8" t="s">
        <v>37719</v>
      </c>
      <c r="C4039" s="8" t="s">
        <v>37720</v>
      </c>
      <c r="D4039" s="8" t="s">
        <v>35295</v>
      </c>
      <c r="E4039" s="8" t="s">
        <v>36206</v>
      </c>
    </row>
    <row r="4040" hidden="1">
      <c r="A4040" s="8" t="s">
        <v>34627</v>
      </c>
      <c r="B4040" s="8" t="s">
        <v>37721</v>
      </c>
      <c r="C4040" s="8" t="s">
        <v>37722</v>
      </c>
      <c r="D4040" s="8" t="s">
        <v>35297</v>
      </c>
      <c r="E4040" s="8" t="s">
        <v>36206</v>
      </c>
    </row>
    <row r="4041" hidden="1">
      <c r="A4041" s="8" t="s">
        <v>34627</v>
      </c>
      <c r="B4041" s="8" t="s">
        <v>37723</v>
      </c>
      <c r="C4041" s="8" t="s">
        <v>37724</v>
      </c>
      <c r="D4041" s="8" t="s">
        <v>35297</v>
      </c>
      <c r="E4041" s="8" t="s">
        <v>36206</v>
      </c>
    </row>
    <row r="4042" hidden="1">
      <c r="A4042" s="8" t="s">
        <v>34627</v>
      </c>
      <c r="B4042" s="8" t="s">
        <v>37725</v>
      </c>
      <c r="C4042" s="8" t="s">
        <v>37726</v>
      </c>
      <c r="D4042" s="8" t="s">
        <v>35297</v>
      </c>
      <c r="E4042" s="8" t="s">
        <v>36206</v>
      </c>
    </row>
    <row r="4043" hidden="1">
      <c r="A4043" s="8" t="s">
        <v>34627</v>
      </c>
      <c r="B4043" s="8" t="s">
        <v>37727</v>
      </c>
      <c r="C4043" s="8" t="s">
        <v>37728</v>
      </c>
      <c r="D4043" s="8" t="s">
        <v>35297</v>
      </c>
      <c r="E4043" s="8" t="s">
        <v>36206</v>
      </c>
    </row>
    <row r="4044" hidden="1">
      <c r="A4044" s="8" t="s">
        <v>34627</v>
      </c>
      <c r="B4044" s="8" t="s">
        <v>37729</v>
      </c>
      <c r="C4044" s="8" t="s">
        <v>37730</v>
      </c>
      <c r="D4044" s="8" t="s">
        <v>35297</v>
      </c>
      <c r="E4044" s="8" t="s">
        <v>36206</v>
      </c>
    </row>
    <row r="4045" hidden="1">
      <c r="A4045" s="8" t="s">
        <v>34627</v>
      </c>
      <c r="B4045" s="8" t="s">
        <v>37731</v>
      </c>
      <c r="C4045" s="8" t="s">
        <v>37732</v>
      </c>
      <c r="D4045" s="8" t="s">
        <v>35299</v>
      </c>
      <c r="E4045" s="8" t="s">
        <v>36206</v>
      </c>
    </row>
    <row r="4046" hidden="1">
      <c r="A4046" s="8" t="s">
        <v>34627</v>
      </c>
      <c r="B4046" s="8" t="s">
        <v>37733</v>
      </c>
      <c r="C4046" s="8" t="s">
        <v>37734</v>
      </c>
      <c r="D4046" s="8" t="s">
        <v>35299</v>
      </c>
      <c r="E4046" s="8" t="s">
        <v>36206</v>
      </c>
    </row>
    <row r="4047" hidden="1">
      <c r="A4047" s="8" t="s">
        <v>34627</v>
      </c>
      <c r="B4047" s="8" t="s">
        <v>37735</v>
      </c>
      <c r="C4047" s="8" t="s">
        <v>37736</v>
      </c>
      <c r="D4047" s="8" t="s">
        <v>35299</v>
      </c>
      <c r="E4047" s="8" t="s">
        <v>36206</v>
      </c>
    </row>
    <row r="4048" hidden="1">
      <c r="A4048" s="8" t="s">
        <v>34627</v>
      </c>
      <c r="B4048" s="8" t="s">
        <v>37737</v>
      </c>
      <c r="C4048" s="8" t="s">
        <v>37738</v>
      </c>
      <c r="D4048" s="8" t="s">
        <v>35299</v>
      </c>
      <c r="E4048" s="8" t="s">
        <v>36206</v>
      </c>
    </row>
    <row r="4049" hidden="1">
      <c r="A4049" s="8" t="s">
        <v>34627</v>
      </c>
      <c r="B4049" s="8" t="s">
        <v>37739</v>
      </c>
      <c r="C4049" s="8" t="s">
        <v>37740</v>
      </c>
      <c r="D4049" s="8" t="s">
        <v>35301</v>
      </c>
      <c r="E4049" s="8" t="s">
        <v>36206</v>
      </c>
    </row>
    <row r="4050" hidden="1">
      <c r="A4050" s="8" t="s">
        <v>34627</v>
      </c>
      <c r="B4050" s="8" t="s">
        <v>37741</v>
      </c>
      <c r="C4050" s="8" t="s">
        <v>37742</v>
      </c>
      <c r="D4050" s="8" t="s">
        <v>35301</v>
      </c>
      <c r="E4050" s="8" t="s">
        <v>36206</v>
      </c>
    </row>
    <row r="4051" hidden="1">
      <c r="A4051" s="8" t="s">
        <v>34627</v>
      </c>
      <c r="B4051" s="8" t="s">
        <v>37743</v>
      </c>
      <c r="C4051" s="8" t="s">
        <v>37744</v>
      </c>
      <c r="D4051" s="8" t="s">
        <v>35301</v>
      </c>
      <c r="E4051" s="8" t="s">
        <v>36206</v>
      </c>
    </row>
    <row r="4052" hidden="1">
      <c r="A4052" s="8" t="s">
        <v>34627</v>
      </c>
      <c r="B4052" s="8" t="s">
        <v>37745</v>
      </c>
      <c r="C4052" s="8" t="s">
        <v>37746</v>
      </c>
      <c r="D4052" s="8" t="s">
        <v>35301</v>
      </c>
      <c r="E4052" s="8" t="s">
        <v>36206</v>
      </c>
    </row>
    <row r="4053" hidden="1">
      <c r="A4053" s="8" t="s">
        <v>34627</v>
      </c>
      <c r="B4053" s="8" t="s">
        <v>37747</v>
      </c>
      <c r="C4053" s="8" t="s">
        <v>37748</v>
      </c>
      <c r="D4053" s="8" t="s">
        <v>35303</v>
      </c>
      <c r="E4053" s="8" t="s">
        <v>36206</v>
      </c>
    </row>
    <row r="4054" hidden="1">
      <c r="A4054" s="8" t="s">
        <v>34627</v>
      </c>
      <c r="B4054" s="8" t="s">
        <v>37749</v>
      </c>
      <c r="C4054" s="8" t="s">
        <v>37750</v>
      </c>
      <c r="D4054" s="8" t="s">
        <v>35303</v>
      </c>
      <c r="E4054" s="8" t="s">
        <v>36206</v>
      </c>
    </row>
    <row r="4055" hidden="1">
      <c r="A4055" s="8" t="s">
        <v>34627</v>
      </c>
      <c r="B4055" s="8" t="s">
        <v>37751</v>
      </c>
      <c r="C4055" s="8" t="s">
        <v>37752</v>
      </c>
      <c r="D4055" s="8" t="s">
        <v>35305</v>
      </c>
      <c r="E4055" s="8" t="s">
        <v>36206</v>
      </c>
    </row>
    <row r="4056" hidden="1">
      <c r="A4056" s="8" t="s">
        <v>34627</v>
      </c>
      <c r="B4056" s="8" t="s">
        <v>37753</v>
      </c>
      <c r="C4056" s="8" t="s">
        <v>37754</v>
      </c>
      <c r="D4056" s="8" t="s">
        <v>35305</v>
      </c>
      <c r="E4056" s="8" t="s">
        <v>36206</v>
      </c>
    </row>
    <row r="4057" hidden="1">
      <c r="A4057" s="8" t="s">
        <v>34627</v>
      </c>
      <c r="B4057" s="8" t="s">
        <v>37755</v>
      </c>
      <c r="C4057" s="8" t="s">
        <v>37756</v>
      </c>
      <c r="D4057" s="8" t="s">
        <v>35305</v>
      </c>
      <c r="E4057" s="8" t="s">
        <v>36206</v>
      </c>
    </row>
    <row r="4058" hidden="1">
      <c r="A4058" s="8" t="s">
        <v>34627</v>
      </c>
      <c r="B4058" s="8" t="s">
        <v>37757</v>
      </c>
      <c r="C4058" s="8" t="s">
        <v>37758</v>
      </c>
      <c r="D4058" s="8" t="s">
        <v>35305</v>
      </c>
      <c r="E4058" s="8" t="s">
        <v>36206</v>
      </c>
    </row>
    <row r="4059" hidden="1">
      <c r="A4059" s="8" t="s">
        <v>34627</v>
      </c>
      <c r="B4059" s="8" t="s">
        <v>37759</v>
      </c>
      <c r="C4059" s="8" t="s">
        <v>37760</v>
      </c>
      <c r="D4059" s="8" t="s">
        <v>35305</v>
      </c>
      <c r="E4059" s="8" t="s">
        <v>36206</v>
      </c>
    </row>
    <row r="4060" hidden="1">
      <c r="A4060" s="8" t="s">
        <v>34627</v>
      </c>
      <c r="B4060" s="8" t="s">
        <v>37761</v>
      </c>
      <c r="C4060" s="8" t="s">
        <v>37762</v>
      </c>
      <c r="D4060" s="8" t="s">
        <v>35305</v>
      </c>
      <c r="E4060" s="8" t="s">
        <v>36206</v>
      </c>
    </row>
    <row r="4061" hidden="1">
      <c r="A4061" s="8" t="s">
        <v>34627</v>
      </c>
      <c r="B4061" s="8" t="s">
        <v>37763</v>
      </c>
      <c r="C4061" s="8" t="s">
        <v>37764</v>
      </c>
      <c r="D4061" s="8" t="s">
        <v>35305</v>
      </c>
      <c r="E4061" s="8" t="s">
        <v>36206</v>
      </c>
    </row>
    <row r="4062" hidden="1">
      <c r="A4062" s="8" t="s">
        <v>34627</v>
      </c>
      <c r="B4062" s="8" t="s">
        <v>37765</v>
      </c>
      <c r="C4062" s="8" t="s">
        <v>37766</v>
      </c>
      <c r="D4062" s="8" t="s">
        <v>35307</v>
      </c>
      <c r="E4062" s="8" t="s">
        <v>36206</v>
      </c>
    </row>
    <row r="4063" hidden="1">
      <c r="A4063" s="8" t="s">
        <v>34627</v>
      </c>
      <c r="B4063" s="8" t="s">
        <v>37767</v>
      </c>
      <c r="C4063" s="8" t="s">
        <v>37768</v>
      </c>
      <c r="D4063" s="8" t="s">
        <v>35307</v>
      </c>
      <c r="E4063" s="8" t="s">
        <v>36206</v>
      </c>
    </row>
    <row r="4064" hidden="1">
      <c r="A4064" s="8" t="s">
        <v>34627</v>
      </c>
      <c r="B4064" s="8" t="s">
        <v>37769</v>
      </c>
      <c r="C4064" s="8" t="s">
        <v>37770</v>
      </c>
      <c r="D4064" s="8" t="s">
        <v>35307</v>
      </c>
      <c r="E4064" s="8" t="s">
        <v>36206</v>
      </c>
    </row>
    <row r="4065" hidden="1">
      <c r="A4065" s="8" t="s">
        <v>34627</v>
      </c>
      <c r="B4065" s="8" t="s">
        <v>37771</v>
      </c>
      <c r="C4065" s="8" t="s">
        <v>37772</v>
      </c>
      <c r="D4065" s="8" t="s">
        <v>35307</v>
      </c>
      <c r="E4065" s="8" t="s">
        <v>36206</v>
      </c>
    </row>
    <row r="4066" hidden="1">
      <c r="A4066" s="8" t="s">
        <v>34627</v>
      </c>
      <c r="B4066" s="8" t="s">
        <v>37773</v>
      </c>
      <c r="C4066" s="8" t="s">
        <v>37774</v>
      </c>
      <c r="D4066" s="8" t="s">
        <v>35307</v>
      </c>
      <c r="E4066" s="8" t="s">
        <v>36206</v>
      </c>
    </row>
    <row r="4067" hidden="1">
      <c r="A4067" s="8" t="s">
        <v>34627</v>
      </c>
      <c r="B4067" s="8" t="s">
        <v>37775</v>
      </c>
      <c r="C4067" s="8" t="s">
        <v>37776</v>
      </c>
      <c r="D4067" s="8" t="s">
        <v>35307</v>
      </c>
      <c r="E4067" s="8" t="s">
        <v>36206</v>
      </c>
    </row>
    <row r="4068" hidden="1">
      <c r="A4068" s="8" t="s">
        <v>34627</v>
      </c>
      <c r="B4068" s="8" t="s">
        <v>37777</v>
      </c>
      <c r="C4068" s="8" t="s">
        <v>37778</v>
      </c>
      <c r="D4068" s="8" t="s">
        <v>35307</v>
      </c>
      <c r="E4068" s="8" t="s">
        <v>36206</v>
      </c>
    </row>
    <row r="4069" hidden="1">
      <c r="A4069" s="8" t="s">
        <v>34627</v>
      </c>
      <c r="B4069" s="8" t="s">
        <v>37779</v>
      </c>
      <c r="C4069" s="8" t="s">
        <v>37780</v>
      </c>
      <c r="D4069" s="8" t="s">
        <v>35309</v>
      </c>
      <c r="E4069" s="8" t="s">
        <v>36206</v>
      </c>
    </row>
    <row r="4070" hidden="1">
      <c r="A4070" s="8" t="s">
        <v>34627</v>
      </c>
      <c r="B4070" s="8" t="s">
        <v>37781</v>
      </c>
      <c r="C4070" s="8" t="s">
        <v>37782</v>
      </c>
      <c r="D4070" s="8" t="s">
        <v>35309</v>
      </c>
      <c r="E4070" s="8" t="s">
        <v>36206</v>
      </c>
    </row>
    <row r="4071" hidden="1">
      <c r="A4071" s="8" t="s">
        <v>34627</v>
      </c>
      <c r="B4071" s="8" t="s">
        <v>37783</v>
      </c>
      <c r="C4071" s="8" t="s">
        <v>37784</v>
      </c>
      <c r="D4071" s="8" t="s">
        <v>35309</v>
      </c>
      <c r="E4071" s="8" t="s">
        <v>36206</v>
      </c>
    </row>
    <row r="4072" hidden="1">
      <c r="A4072" s="8" t="s">
        <v>34627</v>
      </c>
      <c r="B4072" s="8" t="s">
        <v>37785</v>
      </c>
      <c r="C4072" s="8" t="s">
        <v>37786</v>
      </c>
      <c r="D4072" s="8" t="s">
        <v>35309</v>
      </c>
      <c r="E4072" s="8" t="s">
        <v>36206</v>
      </c>
    </row>
    <row r="4073" hidden="1">
      <c r="A4073" s="8" t="s">
        <v>34627</v>
      </c>
      <c r="B4073" s="8" t="s">
        <v>37787</v>
      </c>
      <c r="C4073" s="8" t="s">
        <v>37788</v>
      </c>
      <c r="D4073" s="8" t="s">
        <v>35309</v>
      </c>
      <c r="E4073" s="8" t="s">
        <v>36206</v>
      </c>
    </row>
    <row r="4074" hidden="1">
      <c r="A4074" s="8" t="s">
        <v>34627</v>
      </c>
      <c r="B4074" s="8" t="s">
        <v>37789</v>
      </c>
      <c r="C4074" s="8" t="s">
        <v>37790</v>
      </c>
      <c r="D4074" s="8" t="s">
        <v>35309</v>
      </c>
      <c r="E4074" s="8" t="s">
        <v>36206</v>
      </c>
    </row>
    <row r="4075" hidden="1">
      <c r="A4075" s="8" t="s">
        <v>34627</v>
      </c>
      <c r="B4075" s="8" t="s">
        <v>37791</v>
      </c>
      <c r="C4075" s="8" t="s">
        <v>37792</v>
      </c>
      <c r="D4075" s="8" t="s">
        <v>35311</v>
      </c>
      <c r="E4075" s="8" t="s">
        <v>36206</v>
      </c>
    </row>
    <row r="4076" hidden="1">
      <c r="A4076" s="8" t="s">
        <v>34627</v>
      </c>
      <c r="B4076" s="8" t="s">
        <v>37793</v>
      </c>
      <c r="C4076" s="8" t="s">
        <v>37794</v>
      </c>
      <c r="D4076" s="8" t="s">
        <v>35311</v>
      </c>
      <c r="E4076" s="8" t="s">
        <v>36206</v>
      </c>
    </row>
    <row r="4077" hidden="1">
      <c r="A4077" s="8" t="s">
        <v>34627</v>
      </c>
      <c r="B4077" s="8" t="s">
        <v>37795</v>
      </c>
      <c r="C4077" s="8" t="s">
        <v>37796</v>
      </c>
      <c r="D4077" s="8" t="s">
        <v>35311</v>
      </c>
      <c r="E4077" s="8" t="s">
        <v>36206</v>
      </c>
    </row>
    <row r="4078" hidden="1">
      <c r="A4078" s="8" t="s">
        <v>34627</v>
      </c>
      <c r="B4078" s="8" t="s">
        <v>37797</v>
      </c>
      <c r="C4078" s="8" t="s">
        <v>37798</v>
      </c>
      <c r="D4078" s="8" t="s">
        <v>35311</v>
      </c>
      <c r="E4078" s="8" t="s">
        <v>36206</v>
      </c>
    </row>
    <row r="4079" hidden="1">
      <c r="A4079" s="8" t="s">
        <v>34627</v>
      </c>
      <c r="B4079" s="8" t="s">
        <v>37799</v>
      </c>
      <c r="C4079" s="8" t="s">
        <v>37800</v>
      </c>
      <c r="D4079" s="8" t="s">
        <v>35311</v>
      </c>
      <c r="E4079" s="8" t="s">
        <v>36206</v>
      </c>
    </row>
    <row r="4080" hidden="1">
      <c r="A4080" s="8" t="s">
        <v>34627</v>
      </c>
      <c r="B4080" s="8" t="s">
        <v>37801</v>
      </c>
      <c r="C4080" s="8" t="s">
        <v>37802</v>
      </c>
      <c r="D4080" s="8" t="s">
        <v>35313</v>
      </c>
      <c r="E4080" s="8" t="s">
        <v>36206</v>
      </c>
    </row>
    <row r="4081" hidden="1">
      <c r="A4081" s="8" t="s">
        <v>34627</v>
      </c>
      <c r="B4081" s="8" t="s">
        <v>37803</v>
      </c>
      <c r="C4081" s="8" t="s">
        <v>37804</v>
      </c>
      <c r="D4081" s="8" t="s">
        <v>35315</v>
      </c>
      <c r="E4081" s="8" t="s">
        <v>36206</v>
      </c>
    </row>
    <row r="4082" hidden="1">
      <c r="A4082" s="8" t="s">
        <v>34627</v>
      </c>
      <c r="B4082" s="8" t="s">
        <v>37805</v>
      </c>
      <c r="C4082" s="8" t="s">
        <v>37806</v>
      </c>
      <c r="D4082" s="8" t="s">
        <v>35315</v>
      </c>
      <c r="E4082" s="8" t="s">
        <v>36206</v>
      </c>
    </row>
    <row r="4083" hidden="1">
      <c r="A4083" s="8" t="s">
        <v>34627</v>
      </c>
      <c r="B4083" s="8" t="s">
        <v>37807</v>
      </c>
      <c r="C4083" s="8" t="s">
        <v>37808</v>
      </c>
      <c r="D4083" s="8" t="s">
        <v>35315</v>
      </c>
      <c r="E4083" s="8" t="s">
        <v>36206</v>
      </c>
    </row>
    <row r="4084" hidden="1">
      <c r="A4084" s="8" t="s">
        <v>34627</v>
      </c>
      <c r="B4084" s="8" t="s">
        <v>37809</v>
      </c>
      <c r="C4084" s="8" t="s">
        <v>37810</v>
      </c>
      <c r="D4084" s="8" t="s">
        <v>35315</v>
      </c>
      <c r="E4084" s="8" t="s">
        <v>36206</v>
      </c>
    </row>
    <row r="4085" hidden="1">
      <c r="A4085" s="8" t="s">
        <v>34627</v>
      </c>
      <c r="B4085" s="8" t="s">
        <v>37811</v>
      </c>
      <c r="C4085" s="8" t="s">
        <v>37812</v>
      </c>
      <c r="D4085" s="8" t="s">
        <v>35317</v>
      </c>
      <c r="E4085" s="8" t="s">
        <v>36206</v>
      </c>
    </row>
    <row r="4086" hidden="1">
      <c r="A4086" s="8" t="s">
        <v>34627</v>
      </c>
      <c r="B4086" s="8" t="s">
        <v>37813</v>
      </c>
      <c r="C4086" s="8" t="s">
        <v>37814</v>
      </c>
      <c r="D4086" s="8" t="s">
        <v>35317</v>
      </c>
      <c r="E4086" s="8" t="s">
        <v>36206</v>
      </c>
    </row>
    <row r="4087" hidden="1">
      <c r="A4087" s="8" t="s">
        <v>34627</v>
      </c>
      <c r="B4087" s="8" t="s">
        <v>37815</v>
      </c>
      <c r="C4087" s="8" t="s">
        <v>37816</v>
      </c>
      <c r="D4087" s="8" t="s">
        <v>35319</v>
      </c>
      <c r="E4087" s="8" t="s">
        <v>36206</v>
      </c>
    </row>
    <row r="4088" hidden="1">
      <c r="A4088" s="8" t="s">
        <v>34627</v>
      </c>
      <c r="B4088" s="8" t="s">
        <v>37817</v>
      </c>
      <c r="C4088" s="8" t="s">
        <v>37818</v>
      </c>
      <c r="D4088" s="8" t="s">
        <v>35319</v>
      </c>
      <c r="E4088" s="8" t="s">
        <v>36206</v>
      </c>
    </row>
    <row r="4089" hidden="1">
      <c r="A4089" s="8" t="s">
        <v>34627</v>
      </c>
      <c r="B4089" s="8" t="s">
        <v>37819</v>
      </c>
      <c r="C4089" s="8" t="s">
        <v>37820</v>
      </c>
      <c r="D4089" s="8" t="s">
        <v>35319</v>
      </c>
      <c r="E4089" s="8" t="s">
        <v>36206</v>
      </c>
    </row>
    <row r="4090" hidden="1">
      <c r="A4090" s="8" t="s">
        <v>34627</v>
      </c>
      <c r="B4090" s="8" t="s">
        <v>37821</v>
      </c>
      <c r="C4090" s="8" t="s">
        <v>37822</v>
      </c>
      <c r="D4090" s="8" t="s">
        <v>35319</v>
      </c>
      <c r="E4090" s="8" t="s">
        <v>36206</v>
      </c>
    </row>
    <row r="4091" hidden="1">
      <c r="A4091" s="8" t="s">
        <v>34627</v>
      </c>
      <c r="B4091" s="8" t="s">
        <v>37823</v>
      </c>
      <c r="C4091" s="8" t="s">
        <v>37824</v>
      </c>
      <c r="D4091" s="8" t="s">
        <v>35319</v>
      </c>
      <c r="E4091" s="8" t="s">
        <v>36206</v>
      </c>
    </row>
    <row r="4092" hidden="1">
      <c r="A4092" s="8" t="s">
        <v>34627</v>
      </c>
      <c r="B4092" s="8" t="s">
        <v>37825</v>
      </c>
      <c r="C4092" s="8" t="s">
        <v>37826</v>
      </c>
      <c r="D4092" s="8" t="s">
        <v>35319</v>
      </c>
      <c r="E4092" s="8" t="s">
        <v>36206</v>
      </c>
    </row>
    <row r="4093" hidden="1">
      <c r="A4093" s="8" t="s">
        <v>34627</v>
      </c>
      <c r="B4093" s="8" t="s">
        <v>37827</v>
      </c>
      <c r="C4093" s="8" t="s">
        <v>37828</v>
      </c>
      <c r="D4093" s="8" t="s">
        <v>35321</v>
      </c>
      <c r="E4093" s="8" t="s">
        <v>36206</v>
      </c>
    </row>
    <row r="4094" hidden="1">
      <c r="A4094" s="8" t="s">
        <v>34627</v>
      </c>
      <c r="B4094" s="8" t="s">
        <v>37829</v>
      </c>
      <c r="C4094" s="8" t="s">
        <v>37830</v>
      </c>
      <c r="D4094" s="8" t="s">
        <v>35323</v>
      </c>
      <c r="E4094" s="8" t="s">
        <v>36206</v>
      </c>
    </row>
    <row r="4095" hidden="1">
      <c r="A4095" s="8" t="s">
        <v>34627</v>
      </c>
      <c r="B4095" s="8" t="s">
        <v>37831</v>
      </c>
      <c r="C4095" s="8" t="s">
        <v>37832</v>
      </c>
      <c r="D4095" s="8" t="s">
        <v>35323</v>
      </c>
      <c r="E4095" s="8" t="s">
        <v>36206</v>
      </c>
    </row>
    <row r="4096" hidden="1">
      <c r="A4096" s="8" t="s">
        <v>34627</v>
      </c>
      <c r="B4096" s="8" t="s">
        <v>37833</v>
      </c>
      <c r="C4096" s="8" t="s">
        <v>37834</v>
      </c>
      <c r="D4096" s="8" t="s">
        <v>35323</v>
      </c>
      <c r="E4096" s="8" t="s">
        <v>36206</v>
      </c>
    </row>
    <row r="4097" hidden="1">
      <c r="A4097" s="8" t="s">
        <v>34627</v>
      </c>
      <c r="B4097" s="8" t="s">
        <v>37835</v>
      </c>
      <c r="C4097" s="8" t="s">
        <v>37836</v>
      </c>
      <c r="D4097" s="8" t="s">
        <v>35325</v>
      </c>
      <c r="E4097" s="8" t="s">
        <v>36206</v>
      </c>
    </row>
    <row r="4098" hidden="1">
      <c r="A4098" s="8" t="s">
        <v>34627</v>
      </c>
      <c r="B4098" s="8" t="s">
        <v>37837</v>
      </c>
      <c r="C4098" s="8" t="s">
        <v>37838</v>
      </c>
      <c r="D4098" s="8" t="s">
        <v>35325</v>
      </c>
      <c r="E4098" s="8" t="s">
        <v>36206</v>
      </c>
    </row>
    <row r="4099" hidden="1">
      <c r="A4099" s="8" t="s">
        <v>34627</v>
      </c>
      <c r="B4099" s="8" t="s">
        <v>37839</v>
      </c>
      <c r="C4099" s="8" t="s">
        <v>37840</v>
      </c>
      <c r="D4099" s="8" t="s">
        <v>35327</v>
      </c>
      <c r="E4099" s="8" t="s">
        <v>36206</v>
      </c>
    </row>
    <row r="4100" hidden="1">
      <c r="A4100" s="8" t="s">
        <v>34627</v>
      </c>
      <c r="B4100" s="8" t="s">
        <v>37841</v>
      </c>
      <c r="C4100" s="8" t="s">
        <v>37842</v>
      </c>
      <c r="D4100" s="8" t="s">
        <v>35327</v>
      </c>
      <c r="E4100" s="8" t="s">
        <v>36206</v>
      </c>
    </row>
    <row r="4101" hidden="1">
      <c r="A4101" s="8" t="s">
        <v>34627</v>
      </c>
      <c r="B4101" s="8" t="s">
        <v>37843</v>
      </c>
      <c r="C4101" s="8" t="s">
        <v>37844</v>
      </c>
      <c r="D4101" s="8" t="s">
        <v>35329</v>
      </c>
      <c r="E4101" s="8" t="s">
        <v>36206</v>
      </c>
    </row>
    <row r="4102" hidden="1">
      <c r="A4102" s="8" t="s">
        <v>34627</v>
      </c>
      <c r="B4102" s="8" t="s">
        <v>37845</v>
      </c>
      <c r="C4102" s="8" t="s">
        <v>37846</v>
      </c>
      <c r="D4102" s="8" t="s">
        <v>35331</v>
      </c>
      <c r="E4102" s="8" t="s">
        <v>36206</v>
      </c>
    </row>
    <row r="4103" hidden="1">
      <c r="A4103" s="8" t="s">
        <v>34627</v>
      </c>
      <c r="B4103" s="8" t="s">
        <v>37847</v>
      </c>
      <c r="C4103" s="8" t="s">
        <v>37848</v>
      </c>
      <c r="D4103" s="8" t="s">
        <v>35331</v>
      </c>
      <c r="E4103" s="8" t="s">
        <v>36206</v>
      </c>
    </row>
    <row r="4104" hidden="1">
      <c r="A4104" s="8" t="s">
        <v>34627</v>
      </c>
      <c r="B4104" s="8" t="s">
        <v>37849</v>
      </c>
      <c r="C4104" s="8" t="s">
        <v>37850</v>
      </c>
      <c r="D4104" s="8" t="s">
        <v>35331</v>
      </c>
      <c r="E4104" s="8" t="s">
        <v>36206</v>
      </c>
    </row>
    <row r="4105" hidden="1">
      <c r="A4105" s="8" t="s">
        <v>34627</v>
      </c>
      <c r="B4105" s="8" t="s">
        <v>37851</v>
      </c>
      <c r="C4105" s="8" t="s">
        <v>37852</v>
      </c>
      <c r="D4105" s="8" t="s">
        <v>35333</v>
      </c>
      <c r="E4105" s="8" t="s">
        <v>36206</v>
      </c>
    </row>
    <row r="4106" hidden="1">
      <c r="A4106" s="8" t="s">
        <v>34627</v>
      </c>
      <c r="B4106" s="8" t="s">
        <v>37853</v>
      </c>
      <c r="C4106" s="8" t="s">
        <v>37854</v>
      </c>
      <c r="D4106" s="8" t="s">
        <v>35335</v>
      </c>
      <c r="E4106" s="8" t="s">
        <v>36206</v>
      </c>
    </row>
    <row r="4107" hidden="1">
      <c r="A4107" s="8" t="s">
        <v>34627</v>
      </c>
      <c r="B4107" s="8" t="s">
        <v>37855</v>
      </c>
      <c r="C4107" s="8" t="s">
        <v>37856</v>
      </c>
      <c r="D4107" s="8" t="s">
        <v>35335</v>
      </c>
      <c r="E4107" s="8" t="s">
        <v>36206</v>
      </c>
    </row>
    <row r="4108" hidden="1">
      <c r="A4108" s="8" t="s">
        <v>34627</v>
      </c>
      <c r="B4108" s="8" t="s">
        <v>37857</v>
      </c>
      <c r="C4108" s="8" t="s">
        <v>37858</v>
      </c>
      <c r="D4108" s="8" t="s">
        <v>35335</v>
      </c>
      <c r="E4108" s="8" t="s">
        <v>36206</v>
      </c>
    </row>
    <row r="4109" hidden="1">
      <c r="A4109" s="8" t="s">
        <v>34627</v>
      </c>
      <c r="B4109" s="8" t="s">
        <v>37859</v>
      </c>
      <c r="C4109" s="8" t="s">
        <v>37860</v>
      </c>
      <c r="D4109" s="8" t="s">
        <v>35337</v>
      </c>
      <c r="E4109" s="8" t="s">
        <v>36206</v>
      </c>
    </row>
    <row r="4110" hidden="1">
      <c r="A4110" s="8" t="s">
        <v>34627</v>
      </c>
      <c r="B4110" s="8" t="s">
        <v>37861</v>
      </c>
      <c r="C4110" s="8" t="s">
        <v>37862</v>
      </c>
      <c r="D4110" s="8" t="s">
        <v>35339</v>
      </c>
      <c r="E4110" s="8" t="s">
        <v>36206</v>
      </c>
    </row>
    <row r="4111" hidden="1">
      <c r="A4111" s="8" t="s">
        <v>34627</v>
      </c>
      <c r="B4111" s="8" t="s">
        <v>37863</v>
      </c>
      <c r="C4111" s="8" t="s">
        <v>37864</v>
      </c>
      <c r="D4111" s="8" t="s">
        <v>35341</v>
      </c>
      <c r="E4111" s="8" t="s">
        <v>36206</v>
      </c>
    </row>
    <row r="4112" hidden="1">
      <c r="A4112" s="8" t="s">
        <v>34627</v>
      </c>
      <c r="B4112" s="8" t="s">
        <v>37865</v>
      </c>
      <c r="C4112" s="8" t="s">
        <v>37866</v>
      </c>
      <c r="D4112" s="8" t="s">
        <v>35341</v>
      </c>
      <c r="E4112" s="8" t="s">
        <v>36206</v>
      </c>
    </row>
    <row r="4113" hidden="1">
      <c r="A4113" s="8" t="s">
        <v>34627</v>
      </c>
      <c r="B4113" s="8" t="s">
        <v>37867</v>
      </c>
      <c r="C4113" s="8" t="s">
        <v>37868</v>
      </c>
      <c r="D4113" s="8" t="s">
        <v>35343</v>
      </c>
      <c r="E4113" s="8" t="s">
        <v>36206</v>
      </c>
    </row>
    <row r="4114" hidden="1">
      <c r="A4114" s="8" t="s">
        <v>34627</v>
      </c>
      <c r="B4114" s="8" t="s">
        <v>37869</v>
      </c>
      <c r="C4114" s="8" t="s">
        <v>37870</v>
      </c>
      <c r="D4114" s="8" t="s">
        <v>35343</v>
      </c>
      <c r="E4114" s="8" t="s">
        <v>36206</v>
      </c>
    </row>
    <row r="4115" hidden="1">
      <c r="A4115" s="8" t="s">
        <v>34627</v>
      </c>
      <c r="B4115" s="8" t="s">
        <v>37871</v>
      </c>
      <c r="C4115" s="8" t="s">
        <v>37872</v>
      </c>
      <c r="D4115" s="8" t="s">
        <v>35343</v>
      </c>
      <c r="E4115" s="8" t="s">
        <v>36206</v>
      </c>
    </row>
    <row r="4116" hidden="1">
      <c r="A4116" s="8" t="s">
        <v>34627</v>
      </c>
      <c r="B4116" s="8" t="s">
        <v>37873</v>
      </c>
      <c r="C4116" s="8" t="s">
        <v>37874</v>
      </c>
      <c r="D4116" s="8" t="s">
        <v>35343</v>
      </c>
      <c r="E4116" s="8" t="s">
        <v>36206</v>
      </c>
    </row>
    <row r="4117" hidden="1">
      <c r="A4117" s="8" t="s">
        <v>34627</v>
      </c>
      <c r="B4117" s="8" t="s">
        <v>37875</v>
      </c>
      <c r="C4117" s="8" t="s">
        <v>37876</v>
      </c>
      <c r="D4117" s="8" t="s">
        <v>35345</v>
      </c>
      <c r="E4117" s="8" t="s">
        <v>36206</v>
      </c>
    </row>
    <row r="4118" hidden="1">
      <c r="A4118" s="8" t="s">
        <v>34627</v>
      </c>
      <c r="B4118" s="8" t="s">
        <v>37877</v>
      </c>
      <c r="C4118" s="8" t="s">
        <v>37878</v>
      </c>
      <c r="D4118" s="8" t="s">
        <v>35345</v>
      </c>
      <c r="E4118" s="8" t="s">
        <v>36206</v>
      </c>
    </row>
    <row r="4119" hidden="1">
      <c r="A4119" s="8" t="s">
        <v>34627</v>
      </c>
      <c r="B4119" s="8" t="s">
        <v>37879</v>
      </c>
      <c r="C4119" s="8" t="s">
        <v>37880</v>
      </c>
      <c r="D4119" s="8" t="s">
        <v>35345</v>
      </c>
      <c r="E4119" s="8" t="s">
        <v>36206</v>
      </c>
    </row>
    <row r="4120" hidden="1">
      <c r="A4120" s="8" t="s">
        <v>34627</v>
      </c>
      <c r="B4120" s="8" t="s">
        <v>37881</v>
      </c>
      <c r="C4120" s="8" t="s">
        <v>37882</v>
      </c>
      <c r="D4120" s="8" t="s">
        <v>35345</v>
      </c>
      <c r="E4120" s="8" t="s">
        <v>36206</v>
      </c>
    </row>
    <row r="4121" hidden="1">
      <c r="A4121" s="8" t="s">
        <v>34627</v>
      </c>
      <c r="B4121" s="8" t="s">
        <v>37883</v>
      </c>
      <c r="C4121" s="8" t="s">
        <v>37884</v>
      </c>
      <c r="D4121" s="8" t="s">
        <v>35345</v>
      </c>
      <c r="E4121" s="8" t="s">
        <v>36206</v>
      </c>
    </row>
    <row r="4122" hidden="1">
      <c r="A4122" s="8" t="s">
        <v>34627</v>
      </c>
      <c r="B4122" s="8" t="s">
        <v>37885</v>
      </c>
      <c r="C4122" s="8" t="s">
        <v>37886</v>
      </c>
      <c r="D4122" s="8" t="s">
        <v>35347</v>
      </c>
      <c r="E4122" s="8" t="s">
        <v>36206</v>
      </c>
    </row>
    <row r="4123" hidden="1">
      <c r="A4123" s="8" t="s">
        <v>34627</v>
      </c>
      <c r="B4123" s="8" t="s">
        <v>37887</v>
      </c>
      <c r="C4123" s="8" t="s">
        <v>37888</v>
      </c>
      <c r="D4123" s="8" t="s">
        <v>35347</v>
      </c>
      <c r="E4123" s="8" t="s">
        <v>36206</v>
      </c>
    </row>
    <row r="4124" hidden="1">
      <c r="A4124" s="8" t="s">
        <v>34627</v>
      </c>
      <c r="B4124" s="8" t="s">
        <v>37889</v>
      </c>
      <c r="C4124" s="8" t="s">
        <v>37890</v>
      </c>
      <c r="D4124" s="8" t="s">
        <v>35347</v>
      </c>
      <c r="E4124" s="8" t="s">
        <v>36206</v>
      </c>
    </row>
    <row r="4125" hidden="1">
      <c r="A4125" s="8" t="s">
        <v>34627</v>
      </c>
      <c r="B4125" s="8" t="s">
        <v>37891</v>
      </c>
      <c r="C4125" s="8" t="s">
        <v>37892</v>
      </c>
      <c r="D4125" s="8" t="s">
        <v>35347</v>
      </c>
      <c r="E4125" s="8" t="s">
        <v>36206</v>
      </c>
    </row>
    <row r="4126" hidden="1">
      <c r="A4126" s="8" t="s">
        <v>34627</v>
      </c>
      <c r="B4126" s="8" t="s">
        <v>37893</v>
      </c>
      <c r="C4126" s="8" t="s">
        <v>37894</v>
      </c>
      <c r="D4126" s="8" t="s">
        <v>35347</v>
      </c>
      <c r="E4126" s="8" t="s">
        <v>36206</v>
      </c>
    </row>
    <row r="4127" hidden="1">
      <c r="A4127" s="8" t="s">
        <v>34627</v>
      </c>
      <c r="B4127" s="8" t="s">
        <v>37895</v>
      </c>
      <c r="C4127" s="8" t="s">
        <v>37896</v>
      </c>
      <c r="D4127" s="8" t="s">
        <v>35349</v>
      </c>
      <c r="E4127" s="8" t="s">
        <v>36206</v>
      </c>
    </row>
    <row r="4128" hidden="1">
      <c r="A4128" s="8" t="s">
        <v>34627</v>
      </c>
      <c r="B4128" s="8" t="s">
        <v>37897</v>
      </c>
      <c r="C4128" s="8" t="s">
        <v>37898</v>
      </c>
      <c r="D4128" s="8" t="s">
        <v>35351</v>
      </c>
      <c r="E4128" s="8" t="s">
        <v>36206</v>
      </c>
    </row>
    <row r="4129" hidden="1">
      <c r="A4129" s="8" t="s">
        <v>34627</v>
      </c>
      <c r="B4129" s="8" t="s">
        <v>37899</v>
      </c>
      <c r="C4129" s="8" t="s">
        <v>37900</v>
      </c>
      <c r="D4129" s="8" t="s">
        <v>35351</v>
      </c>
      <c r="E4129" s="8" t="s">
        <v>36206</v>
      </c>
    </row>
    <row r="4130" hidden="1">
      <c r="A4130" s="8" t="s">
        <v>34627</v>
      </c>
      <c r="B4130" s="8" t="s">
        <v>37901</v>
      </c>
      <c r="C4130" s="8" t="s">
        <v>37902</v>
      </c>
      <c r="D4130" s="8" t="s">
        <v>35353</v>
      </c>
      <c r="E4130" s="8" t="s">
        <v>36206</v>
      </c>
    </row>
    <row r="4131" hidden="1">
      <c r="A4131" s="8" t="s">
        <v>34627</v>
      </c>
      <c r="B4131" s="8" t="s">
        <v>37903</v>
      </c>
      <c r="C4131" s="8" t="s">
        <v>37904</v>
      </c>
      <c r="D4131" s="8" t="s">
        <v>35353</v>
      </c>
      <c r="E4131" s="8" t="s">
        <v>36206</v>
      </c>
    </row>
    <row r="4132" hidden="1">
      <c r="A4132" s="8" t="s">
        <v>34627</v>
      </c>
      <c r="B4132" s="8" t="s">
        <v>37905</v>
      </c>
      <c r="C4132" s="8" t="s">
        <v>37906</v>
      </c>
      <c r="D4132" s="8" t="s">
        <v>35353</v>
      </c>
      <c r="E4132" s="8" t="s">
        <v>36206</v>
      </c>
    </row>
    <row r="4133" hidden="1">
      <c r="A4133" s="8" t="s">
        <v>34627</v>
      </c>
      <c r="B4133" s="8" t="s">
        <v>37907</v>
      </c>
      <c r="C4133" s="8" t="s">
        <v>37908</v>
      </c>
      <c r="D4133" s="8" t="s">
        <v>35353</v>
      </c>
      <c r="E4133" s="8" t="s">
        <v>36206</v>
      </c>
    </row>
    <row r="4134" hidden="1">
      <c r="A4134" s="8" t="s">
        <v>34627</v>
      </c>
      <c r="B4134" s="8" t="s">
        <v>37909</v>
      </c>
      <c r="C4134" s="8" t="s">
        <v>37910</v>
      </c>
      <c r="D4134" s="8" t="s">
        <v>35355</v>
      </c>
      <c r="E4134" s="8" t="s">
        <v>36206</v>
      </c>
    </row>
    <row r="4135" hidden="1">
      <c r="A4135" s="8" t="s">
        <v>34627</v>
      </c>
      <c r="B4135" s="8" t="s">
        <v>37911</v>
      </c>
      <c r="C4135" s="8" t="s">
        <v>37912</v>
      </c>
      <c r="D4135" s="8" t="s">
        <v>35355</v>
      </c>
      <c r="E4135" s="8" t="s">
        <v>36206</v>
      </c>
    </row>
    <row r="4136" hidden="1">
      <c r="A4136" s="8" t="s">
        <v>34627</v>
      </c>
      <c r="B4136" s="8" t="s">
        <v>37913</v>
      </c>
      <c r="C4136" s="8" t="s">
        <v>37914</v>
      </c>
      <c r="D4136" s="8" t="s">
        <v>35355</v>
      </c>
      <c r="E4136" s="8" t="s">
        <v>36206</v>
      </c>
    </row>
    <row r="4137" hidden="1">
      <c r="A4137" s="8" t="s">
        <v>34627</v>
      </c>
      <c r="B4137" s="8" t="s">
        <v>37915</v>
      </c>
      <c r="C4137" s="8" t="s">
        <v>37916</v>
      </c>
      <c r="D4137" s="8" t="s">
        <v>35355</v>
      </c>
      <c r="E4137" s="8" t="s">
        <v>36206</v>
      </c>
    </row>
    <row r="4138" hidden="1">
      <c r="A4138" s="8" t="s">
        <v>34627</v>
      </c>
      <c r="B4138" s="8" t="s">
        <v>37917</v>
      </c>
      <c r="C4138" s="8" t="s">
        <v>37918</v>
      </c>
      <c r="D4138" s="8" t="s">
        <v>35355</v>
      </c>
      <c r="E4138" s="8" t="s">
        <v>36206</v>
      </c>
    </row>
    <row r="4139" hidden="1">
      <c r="A4139" s="8" t="s">
        <v>34627</v>
      </c>
      <c r="B4139" s="8" t="s">
        <v>37919</v>
      </c>
      <c r="C4139" s="8" t="s">
        <v>37920</v>
      </c>
      <c r="D4139" s="8" t="s">
        <v>35355</v>
      </c>
      <c r="E4139" s="8" t="s">
        <v>36206</v>
      </c>
    </row>
    <row r="4140" hidden="1">
      <c r="A4140" s="8" t="s">
        <v>34627</v>
      </c>
      <c r="B4140" s="8" t="s">
        <v>37921</v>
      </c>
      <c r="C4140" s="8" t="s">
        <v>37922</v>
      </c>
      <c r="D4140" s="8" t="s">
        <v>35357</v>
      </c>
      <c r="E4140" s="8" t="s">
        <v>36206</v>
      </c>
    </row>
    <row r="4141" hidden="1">
      <c r="A4141" s="8" t="s">
        <v>34627</v>
      </c>
      <c r="B4141" s="8" t="s">
        <v>37923</v>
      </c>
      <c r="C4141" s="8" t="s">
        <v>37924</v>
      </c>
      <c r="D4141" s="8" t="s">
        <v>35357</v>
      </c>
      <c r="E4141" s="8" t="s">
        <v>36206</v>
      </c>
    </row>
    <row r="4142" hidden="1">
      <c r="A4142" s="8" t="s">
        <v>34627</v>
      </c>
      <c r="B4142" s="8" t="s">
        <v>37925</v>
      </c>
      <c r="C4142" s="8" t="s">
        <v>37926</v>
      </c>
      <c r="D4142" s="8" t="s">
        <v>35357</v>
      </c>
      <c r="E4142" s="8" t="s">
        <v>36206</v>
      </c>
    </row>
    <row r="4143" hidden="1">
      <c r="A4143" s="8" t="s">
        <v>34627</v>
      </c>
      <c r="B4143" s="8" t="s">
        <v>37927</v>
      </c>
      <c r="C4143" s="8" t="s">
        <v>37928</v>
      </c>
      <c r="D4143" s="8" t="s">
        <v>35357</v>
      </c>
      <c r="E4143" s="8" t="s">
        <v>36206</v>
      </c>
    </row>
    <row r="4144" hidden="1">
      <c r="A4144" s="8" t="s">
        <v>34627</v>
      </c>
      <c r="B4144" s="8" t="s">
        <v>37929</v>
      </c>
      <c r="C4144" s="8" t="s">
        <v>37930</v>
      </c>
      <c r="D4144" s="8" t="s">
        <v>35359</v>
      </c>
      <c r="E4144" s="8" t="s">
        <v>36206</v>
      </c>
    </row>
    <row r="4145" hidden="1">
      <c r="A4145" s="8" t="s">
        <v>34627</v>
      </c>
      <c r="B4145" s="8" t="s">
        <v>37931</v>
      </c>
      <c r="C4145" s="8" t="s">
        <v>37932</v>
      </c>
      <c r="D4145" s="8" t="s">
        <v>35359</v>
      </c>
      <c r="E4145" s="8" t="s">
        <v>36206</v>
      </c>
    </row>
    <row r="4146" hidden="1">
      <c r="A4146" s="8" t="s">
        <v>34627</v>
      </c>
      <c r="B4146" s="8" t="s">
        <v>37933</v>
      </c>
      <c r="C4146" s="8" t="s">
        <v>37934</v>
      </c>
      <c r="D4146" s="8" t="s">
        <v>35359</v>
      </c>
      <c r="E4146" s="8" t="s">
        <v>36206</v>
      </c>
    </row>
    <row r="4147" hidden="1">
      <c r="A4147" s="8" t="s">
        <v>34627</v>
      </c>
      <c r="B4147" s="8" t="s">
        <v>37935</v>
      </c>
      <c r="C4147" s="8" t="s">
        <v>37936</v>
      </c>
      <c r="D4147" s="8" t="s">
        <v>35359</v>
      </c>
      <c r="E4147" s="8" t="s">
        <v>36206</v>
      </c>
    </row>
    <row r="4148" hidden="1">
      <c r="A4148" s="8" t="s">
        <v>34627</v>
      </c>
      <c r="B4148" s="8" t="s">
        <v>37937</v>
      </c>
      <c r="C4148" s="8" t="s">
        <v>37938</v>
      </c>
      <c r="D4148" s="8" t="s">
        <v>35361</v>
      </c>
      <c r="E4148" s="8" t="s">
        <v>36206</v>
      </c>
    </row>
    <row r="4149" hidden="1">
      <c r="A4149" s="8" t="s">
        <v>34627</v>
      </c>
      <c r="B4149" s="8" t="s">
        <v>37939</v>
      </c>
      <c r="C4149" s="8" t="s">
        <v>37940</v>
      </c>
      <c r="D4149" s="8" t="s">
        <v>35361</v>
      </c>
      <c r="E4149" s="8" t="s">
        <v>36206</v>
      </c>
    </row>
    <row r="4150" hidden="1">
      <c r="A4150" s="8" t="s">
        <v>34627</v>
      </c>
      <c r="B4150" s="8" t="s">
        <v>37941</v>
      </c>
      <c r="C4150" s="8" t="s">
        <v>37942</v>
      </c>
      <c r="D4150" s="8" t="s">
        <v>35361</v>
      </c>
      <c r="E4150" s="8" t="s">
        <v>36206</v>
      </c>
    </row>
    <row r="4151" hidden="1">
      <c r="A4151" s="8" t="s">
        <v>34627</v>
      </c>
      <c r="B4151" s="8" t="s">
        <v>37943</v>
      </c>
      <c r="C4151" s="8" t="s">
        <v>37944</v>
      </c>
      <c r="D4151" s="8" t="s">
        <v>35363</v>
      </c>
      <c r="E4151" s="8" t="s">
        <v>36206</v>
      </c>
    </row>
    <row r="4152" hidden="1">
      <c r="A4152" s="8" t="s">
        <v>34627</v>
      </c>
      <c r="B4152" s="8" t="s">
        <v>37945</v>
      </c>
      <c r="C4152" s="8" t="s">
        <v>37946</v>
      </c>
      <c r="D4152" s="8" t="s">
        <v>35365</v>
      </c>
      <c r="E4152" s="8" t="s">
        <v>36206</v>
      </c>
    </row>
    <row r="4153" hidden="1">
      <c r="A4153" s="8" t="s">
        <v>34627</v>
      </c>
      <c r="B4153" s="8" t="s">
        <v>37947</v>
      </c>
      <c r="C4153" s="8" t="s">
        <v>37948</v>
      </c>
      <c r="D4153" s="8" t="s">
        <v>35365</v>
      </c>
      <c r="E4153" s="8" t="s">
        <v>36206</v>
      </c>
    </row>
    <row r="4154" hidden="1">
      <c r="A4154" s="8" t="s">
        <v>34627</v>
      </c>
      <c r="B4154" s="8" t="s">
        <v>37949</v>
      </c>
      <c r="C4154" s="8" t="s">
        <v>37950</v>
      </c>
      <c r="D4154" s="8" t="s">
        <v>35365</v>
      </c>
      <c r="E4154" s="8" t="s">
        <v>36206</v>
      </c>
    </row>
    <row r="4155" hidden="1">
      <c r="A4155" s="8" t="s">
        <v>34627</v>
      </c>
      <c r="B4155" s="8" t="s">
        <v>37951</v>
      </c>
      <c r="C4155" s="8" t="s">
        <v>37952</v>
      </c>
      <c r="D4155" s="8" t="s">
        <v>35365</v>
      </c>
      <c r="E4155" s="8" t="s">
        <v>36206</v>
      </c>
    </row>
    <row r="4156" hidden="1">
      <c r="A4156" s="8" t="s">
        <v>34627</v>
      </c>
      <c r="B4156" s="8" t="s">
        <v>37953</v>
      </c>
      <c r="C4156" s="8" t="s">
        <v>37954</v>
      </c>
      <c r="D4156" s="8" t="s">
        <v>35365</v>
      </c>
      <c r="E4156" s="8" t="s">
        <v>36206</v>
      </c>
    </row>
    <row r="4157" hidden="1">
      <c r="A4157" s="8" t="s">
        <v>34627</v>
      </c>
      <c r="B4157" s="8" t="s">
        <v>37955</v>
      </c>
      <c r="C4157" s="8" t="s">
        <v>37956</v>
      </c>
      <c r="D4157" s="8" t="s">
        <v>35367</v>
      </c>
      <c r="E4157" s="8" t="s">
        <v>36206</v>
      </c>
    </row>
    <row r="4158" hidden="1">
      <c r="A4158" s="8" t="s">
        <v>34627</v>
      </c>
      <c r="B4158" s="8" t="s">
        <v>37957</v>
      </c>
      <c r="C4158" s="8" t="s">
        <v>37958</v>
      </c>
      <c r="D4158" s="8" t="s">
        <v>35367</v>
      </c>
      <c r="E4158" s="8" t="s">
        <v>36206</v>
      </c>
    </row>
    <row r="4159" hidden="1">
      <c r="A4159" s="8" t="s">
        <v>34627</v>
      </c>
      <c r="B4159" s="8" t="s">
        <v>37959</v>
      </c>
      <c r="C4159" s="8" t="s">
        <v>37960</v>
      </c>
      <c r="D4159" s="8" t="s">
        <v>35369</v>
      </c>
      <c r="E4159" s="8" t="s">
        <v>36206</v>
      </c>
    </row>
    <row r="4160" hidden="1">
      <c r="A4160" s="8" t="s">
        <v>34627</v>
      </c>
      <c r="B4160" s="8" t="s">
        <v>37961</v>
      </c>
      <c r="C4160" s="8" t="s">
        <v>37962</v>
      </c>
      <c r="D4160" s="8" t="s">
        <v>35369</v>
      </c>
      <c r="E4160" s="8" t="s">
        <v>36206</v>
      </c>
    </row>
    <row r="4161" hidden="1">
      <c r="A4161" s="8" t="s">
        <v>34627</v>
      </c>
      <c r="B4161" s="8" t="s">
        <v>37963</v>
      </c>
      <c r="C4161" s="8" t="s">
        <v>37964</v>
      </c>
      <c r="D4161" s="8" t="s">
        <v>35369</v>
      </c>
      <c r="E4161" s="8" t="s">
        <v>36206</v>
      </c>
    </row>
    <row r="4162" hidden="1">
      <c r="A4162" s="8" t="s">
        <v>34627</v>
      </c>
      <c r="B4162" s="8" t="s">
        <v>37965</v>
      </c>
      <c r="C4162" s="8" t="s">
        <v>37966</v>
      </c>
      <c r="D4162" s="8" t="s">
        <v>35371</v>
      </c>
      <c r="E4162" s="8" t="s">
        <v>36206</v>
      </c>
    </row>
    <row r="4163" hidden="1">
      <c r="A4163" s="8" t="s">
        <v>34627</v>
      </c>
      <c r="B4163" s="8" t="s">
        <v>37967</v>
      </c>
      <c r="C4163" s="8" t="s">
        <v>37968</v>
      </c>
      <c r="D4163" s="8" t="s">
        <v>35371</v>
      </c>
      <c r="E4163" s="8" t="s">
        <v>36206</v>
      </c>
    </row>
    <row r="4164" hidden="1">
      <c r="A4164" s="8" t="s">
        <v>34627</v>
      </c>
      <c r="B4164" s="8" t="s">
        <v>37969</v>
      </c>
      <c r="C4164" s="8" t="s">
        <v>37970</v>
      </c>
      <c r="D4164" s="8" t="s">
        <v>35373</v>
      </c>
      <c r="E4164" s="8" t="s">
        <v>36206</v>
      </c>
    </row>
    <row r="4165" hidden="1">
      <c r="A4165" s="8" t="s">
        <v>34627</v>
      </c>
      <c r="B4165" s="8" t="s">
        <v>37971</v>
      </c>
      <c r="C4165" s="8" t="s">
        <v>37972</v>
      </c>
      <c r="D4165" s="8" t="s">
        <v>35373</v>
      </c>
      <c r="E4165" s="8" t="s">
        <v>36206</v>
      </c>
    </row>
    <row r="4166" hidden="1">
      <c r="A4166" s="8" t="s">
        <v>34627</v>
      </c>
      <c r="B4166" s="8" t="s">
        <v>37973</v>
      </c>
      <c r="C4166" s="8" t="s">
        <v>37974</v>
      </c>
      <c r="D4166" s="8" t="s">
        <v>35373</v>
      </c>
      <c r="E4166" s="8" t="s">
        <v>36206</v>
      </c>
    </row>
    <row r="4167" hidden="1">
      <c r="A4167" s="8" t="s">
        <v>34627</v>
      </c>
      <c r="B4167" s="8" t="s">
        <v>37975</v>
      </c>
      <c r="C4167" s="8" t="s">
        <v>37976</v>
      </c>
      <c r="D4167" s="8" t="s">
        <v>35373</v>
      </c>
      <c r="E4167" s="8" t="s">
        <v>36206</v>
      </c>
    </row>
    <row r="4168" hidden="1">
      <c r="A4168" s="8" t="s">
        <v>34627</v>
      </c>
      <c r="B4168" s="8" t="s">
        <v>37977</v>
      </c>
      <c r="C4168" s="8" t="s">
        <v>37978</v>
      </c>
      <c r="D4168" s="8" t="s">
        <v>35373</v>
      </c>
      <c r="E4168" s="8" t="s">
        <v>36206</v>
      </c>
    </row>
    <row r="4169" hidden="1">
      <c r="A4169" s="8" t="s">
        <v>34627</v>
      </c>
      <c r="B4169" s="8" t="s">
        <v>37979</v>
      </c>
      <c r="C4169" s="8" t="s">
        <v>37980</v>
      </c>
      <c r="D4169" s="8" t="s">
        <v>35375</v>
      </c>
      <c r="E4169" s="8" t="s">
        <v>36206</v>
      </c>
    </row>
    <row r="4170" hidden="1">
      <c r="A4170" s="8" t="s">
        <v>34627</v>
      </c>
      <c r="B4170" s="8" t="s">
        <v>37981</v>
      </c>
      <c r="C4170" s="8" t="s">
        <v>37982</v>
      </c>
      <c r="D4170" s="8" t="s">
        <v>35375</v>
      </c>
      <c r="E4170" s="8" t="s">
        <v>36206</v>
      </c>
    </row>
    <row r="4171" hidden="1">
      <c r="A4171" s="8" t="s">
        <v>34627</v>
      </c>
      <c r="B4171" s="8" t="s">
        <v>37983</v>
      </c>
      <c r="C4171" s="8" t="s">
        <v>37984</v>
      </c>
      <c r="D4171" s="8" t="s">
        <v>35375</v>
      </c>
      <c r="E4171" s="8" t="s">
        <v>36206</v>
      </c>
    </row>
    <row r="4172" hidden="1">
      <c r="A4172" s="8" t="s">
        <v>34627</v>
      </c>
      <c r="B4172" s="8" t="s">
        <v>37985</v>
      </c>
      <c r="C4172" s="8" t="s">
        <v>37986</v>
      </c>
      <c r="D4172" s="8" t="s">
        <v>35375</v>
      </c>
      <c r="E4172" s="8" t="s">
        <v>36206</v>
      </c>
    </row>
    <row r="4173" hidden="1">
      <c r="A4173" s="8" t="s">
        <v>34627</v>
      </c>
      <c r="B4173" s="8" t="s">
        <v>37987</v>
      </c>
      <c r="C4173" s="8" t="s">
        <v>37988</v>
      </c>
      <c r="D4173" s="8" t="s">
        <v>35375</v>
      </c>
      <c r="E4173" s="8" t="s">
        <v>36206</v>
      </c>
    </row>
    <row r="4174" hidden="1">
      <c r="A4174" s="8" t="s">
        <v>34627</v>
      </c>
      <c r="B4174" s="8" t="s">
        <v>37989</v>
      </c>
      <c r="C4174" s="8" t="s">
        <v>37990</v>
      </c>
      <c r="D4174" s="8" t="s">
        <v>35375</v>
      </c>
      <c r="E4174" s="8" t="s">
        <v>36206</v>
      </c>
    </row>
    <row r="4175" hidden="1">
      <c r="A4175" s="8" t="s">
        <v>34627</v>
      </c>
      <c r="B4175" s="8" t="s">
        <v>37991</v>
      </c>
      <c r="C4175" s="8" t="s">
        <v>37992</v>
      </c>
      <c r="D4175" s="8" t="s">
        <v>35377</v>
      </c>
      <c r="E4175" s="8" t="s">
        <v>36206</v>
      </c>
    </row>
    <row r="4176" hidden="1">
      <c r="A4176" s="8" t="s">
        <v>34627</v>
      </c>
      <c r="B4176" s="8" t="s">
        <v>37993</v>
      </c>
      <c r="C4176" s="8" t="s">
        <v>37994</v>
      </c>
      <c r="D4176" s="8" t="s">
        <v>35377</v>
      </c>
      <c r="E4176" s="8" t="s">
        <v>36206</v>
      </c>
    </row>
    <row r="4177" hidden="1">
      <c r="A4177" s="8" t="s">
        <v>34627</v>
      </c>
      <c r="B4177" s="8" t="s">
        <v>37995</v>
      </c>
      <c r="C4177" s="8" t="s">
        <v>37996</v>
      </c>
      <c r="D4177" s="8" t="s">
        <v>35377</v>
      </c>
      <c r="E4177" s="8" t="s">
        <v>36206</v>
      </c>
    </row>
    <row r="4178" hidden="1">
      <c r="A4178" s="8" t="s">
        <v>34627</v>
      </c>
      <c r="B4178" s="8" t="s">
        <v>37997</v>
      </c>
      <c r="C4178" s="8" t="s">
        <v>37998</v>
      </c>
      <c r="D4178" s="8" t="s">
        <v>35377</v>
      </c>
      <c r="E4178" s="8" t="s">
        <v>36206</v>
      </c>
    </row>
    <row r="4179" hidden="1">
      <c r="A4179" s="8" t="s">
        <v>34627</v>
      </c>
      <c r="B4179" s="8" t="s">
        <v>37999</v>
      </c>
      <c r="C4179" s="8" t="s">
        <v>38000</v>
      </c>
      <c r="D4179" s="8" t="s">
        <v>35379</v>
      </c>
      <c r="E4179" s="8" t="s">
        <v>36206</v>
      </c>
    </row>
    <row r="4180" hidden="1">
      <c r="A4180" s="8" t="s">
        <v>34627</v>
      </c>
      <c r="B4180" s="8" t="s">
        <v>38001</v>
      </c>
      <c r="C4180" s="8" t="s">
        <v>38002</v>
      </c>
      <c r="D4180" s="8" t="s">
        <v>35379</v>
      </c>
      <c r="E4180" s="8" t="s">
        <v>36206</v>
      </c>
    </row>
    <row r="4181" hidden="1">
      <c r="A4181" s="8" t="s">
        <v>34627</v>
      </c>
      <c r="B4181" s="8" t="s">
        <v>38003</v>
      </c>
      <c r="C4181" s="8" t="s">
        <v>38004</v>
      </c>
      <c r="D4181" s="8" t="s">
        <v>35379</v>
      </c>
      <c r="E4181" s="8" t="s">
        <v>36206</v>
      </c>
    </row>
    <row r="4182" hidden="1">
      <c r="A4182" s="8" t="s">
        <v>34627</v>
      </c>
      <c r="B4182" s="8" t="s">
        <v>38005</v>
      </c>
      <c r="C4182" s="8" t="s">
        <v>38006</v>
      </c>
      <c r="D4182" s="8" t="s">
        <v>35379</v>
      </c>
      <c r="E4182" s="8" t="s">
        <v>36206</v>
      </c>
    </row>
    <row r="4183" hidden="1">
      <c r="A4183" s="8" t="s">
        <v>34627</v>
      </c>
      <c r="B4183" s="8" t="s">
        <v>38007</v>
      </c>
      <c r="C4183" s="8" t="s">
        <v>38008</v>
      </c>
      <c r="D4183" s="8" t="s">
        <v>35379</v>
      </c>
      <c r="E4183" s="8" t="s">
        <v>36206</v>
      </c>
    </row>
    <row r="4184" hidden="1">
      <c r="A4184" s="8" t="s">
        <v>34627</v>
      </c>
      <c r="B4184" s="8" t="s">
        <v>38009</v>
      </c>
      <c r="C4184" s="8" t="s">
        <v>38010</v>
      </c>
      <c r="D4184" s="8" t="s">
        <v>35379</v>
      </c>
      <c r="E4184" s="8" t="s">
        <v>36206</v>
      </c>
    </row>
    <row r="4185" hidden="1">
      <c r="A4185" s="8" t="s">
        <v>34627</v>
      </c>
      <c r="B4185" s="8" t="s">
        <v>38011</v>
      </c>
      <c r="C4185" s="8" t="s">
        <v>38012</v>
      </c>
      <c r="D4185" s="8" t="s">
        <v>35379</v>
      </c>
      <c r="E4185" s="8" t="s">
        <v>36206</v>
      </c>
    </row>
    <row r="4186" hidden="1">
      <c r="A4186" s="8" t="s">
        <v>34627</v>
      </c>
      <c r="B4186" s="8" t="s">
        <v>38013</v>
      </c>
      <c r="C4186" s="8" t="s">
        <v>38014</v>
      </c>
      <c r="D4186" s="8" t="s">
        <v>35379</v>
      </c>
      <c r="E4186" s="8" t="s">
        <v>36206</v>
      </c>
    </row>
    <row r="4187" hidden="1">
      <c r="A4187" s="8" t="s">
        <v>34627</v>
      </c>
      <c r="B4187" s="8" t="s">
        <v>38015</v>
      </c>
      <c r="C4187" s="8" t="s">
        <v>38016</v>
      </c>
      <c r="D4187" s="8" t="s">
        <v>35381</v>
      </c>
      <c r="E4187" s="8" t="s">
        <v>36206</v>
      </c>
    </row>
    <row r="4188" hidden="1">
      <c r="A4188" s="8" t="s">
        <v>34627</v>
      </c>
      <c r="B4188" s="8" t="s">
        <v>38017</v>
      </c>
      <c r="C4188" s="8" t="s">
        <v>38018</v>
      </c>
      <c r="D4188" s="8" t="s">
        <v>35381</v>
      </c>
      <c r="E4188" s="8" t="s">
        <v>36206</v>
      </c>
    </row>
    <row r="4189" hidden="1">
      <c r="A4189" s="8" t="s">
        <v>34627</v>
      </c>
      <c r="B4189" s="8" t="s">
        <v>38019</v>
      </c>
      <c r="C4189" s="8" t="s">
        <v>38020</v>
      </c>
      <c r="D4189" s="8" t="s">
        <v>35381</v>
      </c>
      <c r="E4189" s="8" t="s">
        <v>36206</v>
      </c>
    </row>
    <row r="4190" hidden="1">
      <c r="A4190" s="8" t="s">
        <v>34627</v>
      </c>
      <c r="B4190" s="8" t="s">
        <v>38021</v>
      </c>
      <c r="C4190" s="8" t="s">
        <v>38022</v>
      </c>
      <c r="D4190" s="8" t="s">
        <v>35381</v>
      </c>
      <c r="E4190" s="8" t="s">
        <v>36206</v>
      </c>
    </row>
    <row r="4191" hidden="1">
      <c r="A4191" s="8" t="s">
        <v>34627</v>
      </c>
      <c r="B4191" s="8" t="s">
        <v>38023</v>
      </c>
      <c r="C4191" s="8" t="s">
        <v>38024</v>
      </c>
      <c r="D4191" s="8" t="s">
        <v>35383</v>
      </c>
      <c r="E4191" s="8" t="s">
        <v>36206</v>
      </c>
    </row>
    <row r="4192" hidden="1">
      <c r="A4192" s="8" t="s">
        <v>34627</v>
      </c>
      <c r="B4192" s="8" t="s">
        <v>38025</v>
      </c>
      <c r="C4192" s="8" t="s">
        <v>38026</v>
      </c>
      <c r="D4192" s="8" t="s">
        <v>35383</v>
      </c>
      <c r="E4192" s="8" t="s">
        <v>36206</v>
      </c>
    </row>
    <row r="4193" hidden="1">
      <c r="A4193" s="8" t="s">
        <v>34627</v>
      </c>
      <c r="B4193" s="8" t="s">
        <v>38027</v>
      </c>
      <c r="C4193" s="8" t="s">
        <v>38028</v>
      </c>
      <c r="D4193" s="8" t="s">
        <v>35385</v>
      </c>
      <c r="E4193" s="8" t="s">
        <v>36206</v>
      </c>
    </row>
    <row r="4194" hidden="1">
      <c r="A4194" s="8" t="s">
        <v>34627</v>
      </c>
      <c r="B4194" s="8" t="s">
        <v>38029</v>
      </c>
      <c r="C4194" s="8" t="s">
        <v>38030</v>
      </c>
      <c r="D4194" s="8" t="s">
        <v>35385</v>
      </c>
      <c r="E4194" s="8" t="s">
        <v>36206</v>
      </c>
    </row>
    <row r="4195" hidden="1">
      <c r="A4195" s="8" t="s">
        <v>34627</v>
      </c>
      <c r="B4195" s="8" t="s">
        <v>38031</v>
      </c>
      <c r="C4195" s="8" t="s">
        <v>38032</v>
      </c>
      <c r="D4195" s="8" t="s">
        <v>35385</v>
      </c>
      <c r="E4195" s="8" t="s">
        <v>36206</v>
      </c>
    </row>
    <row r="4196" hidden="1">
      <c r="A4196" s="8" t="s">
        <v>34627</v>
      </c>
      <c r="B4196" s="8" t="s">
        <v>38033</v>
      </c>
      <c r="C4196" s="8" t="s">
        <v>38034</v>
      </c>
      <c r="D4196" s="8" t="s">
        <v>35387</v>
      </c>
      <c r="E4196" s="8" t="s">
        <v>36206</v>
      </c>
    </row>
    <row r="4197" hidden="1">
      <c r="A4197" s="8" t="s">
        <v>34627</v>
      </c>
      <c r="B4197" s="8" t="s">
        <v>38035</v>
      </c>
      <c r="C4197" s="8" t="s">
        <v>38036</v>
      </c>
      <c r="D4197" s="8" t="s">
        <v>35387</v>
      </c>
      <c r="E4197" s="8" t="s">
        <v>36206</v>
      </c>
    </row>
    <row r="4198" hidden="1">
      <c r="A4198" s="8" t="s">
        <v>34627</v>
      </c>
      <c r="B4198" s="8" t="s">
        <v>38037</v>
      </c>
      <c r="C4198" s="8" t="s">
        <v>38038</v>
      </c>
      <c r="D4198" s="8" t="s">
        <v>35387</v>
      </c>
      <c r="E4198" s="8" t="s">
        <v>36206</v>
      </c>
    </row>
    <row r="4199" hidden="1">
      <c r="A4199" s="8" t="s">
        <v>34627</v>
      </c>
      <c r="B4199" s="8" t="s">
        <v>38039</v>
      </c>
      <c r="C4199" s="8" t="s">
        <v>38040</v>
      </c>
      <c r="D4199" s="8" t="s">
        <v>35387</v>
      </c>
      <c r="E4199" s="8" t="s">
        <v>36206</v>
      </c>
    </row>
    <row r="4200" hidden="1">
      <c r="A4200" s="8" t="s">
        <v>34627</v>
      </c>
      <c r="B4200" s="8" t="s">
        <v>38041</v>
      </c>
      <c r="C4200" s="8" t="s">
        <v>38042</v>
      </c>
      <c r="D4200" s="8" t="s">
        <v>35389</v>
      </c>
      <c r="E4200" s="8" t="s">
        <v>36206</v>
      </c>
    </row>
    <row r="4201" hidden="1">
      <c r="A4201" s="8" t="s">
        <v>34627</v>
      </c>
      <c r="B4201" s="8" t="s">
        <v>38043</v>
      </c>
      <c r="C4201" s="8" t="s">
        <v>38044</v>
      </c>
      <c r="D4201" s="8" t="s">
        <v>35389</v>
      </c>
      <c r="E4201" s="8" t="s">
        <v>36206</v>
      </c>
    </row>
    <row r="4202" hidden="1">
      <c r="A4202" s="8" t="s">
        <v>34627</v>
      </c>
      <c r="B4202" s="8" t="s">
        <v>38045</v>
      </c>
      <c r="C4202" s="8" t="s">
        <v>38046</v>
      </c>
      <c r="D4202" s="8" t="s">
        <v>35389</v>
      </c>
      <c r="E4202" s="8" t="s">
        <v>36206</v>
      </c>
    </row>
    <row r="4203" hidden="1">
      <c r="A4203" s="8" t="s">
        <v>34627</v>
      </c>
      <c r="B4203" s="8" t="s">
        <v>38047</v>
      </c>
      <c r="C4203" s="8" t="s">
        <v>38048</v>
      </c>
      <c r="D4203" s="8" t="s">
        <v>35391</v>
      </c>
      <c r="E4203" s="8" t="s">
        <v>36206</v>
      </c>
    </row>
    <row r="4204" hidden="1">
      <c r="A4204" s="8" t="s">
        <v>34627</v>
      </c>
      <c r="B4204" s="8" t="s">
        <v>38049</v>
      </c>
      <c r="C4204" s="8" t="s">
        <v>38050</v>
      </c>
      <c r="D4204" s="8" t="s">
        <v>35391</v>
      </c>
      <c r="E4204" s="8" t="s">
        <v>36206</v>
      </c>
    </row>
    <row r="4205" hidden="1">
      <c r="A4205" s="8" t="s">
        <v>34627</v>
      </c>
      <c r="B4205" s="8" t="s">
        <v>38051</v>
      </c>
      <c r="C4205" s="8" t="s">
        <v>38052</v>
      </c>
      <c r="D4205" s="8" t="s">
        <v>35393</v>
      </c>
      <c r="E4205" s="8" t="s">
        <v>36206</v>
      </c>
    </row>
    <row r="4206" hidden="1">
      <c r="A4206" s="8" t="s">
        <v>34627</v>
      </c>
      <c r="B4206" s="8" t="s">
        <v>38053</v>
      </c>
      <c r="C4206" s="8" t="s">
        <v>38054</v>
      </c>
      <c r="D4206" s="8" t="s">
        <v>35393</v>
      </c>
      <c r="E4206" s="8" t="s">
        <v>36206</v>
      </c>
    </row>
    <row r="4207" hidden="1">
      <c r="A4207" s="8" t="s">
        <v>34627</v>
      </c>
      <c r="B4207" s="8" t="s">
        <v>38055</v>
      </c>
      <c r="C4207" s="8" t="s">
        <v>38056</v>
      </c>
      <c r="D4207" s="8" t="s">
        <v>35393</v>
      </c>
      <c r="E4207" s="8" t="s">
        <v>36206</v>
      </c>
    </row>
    <row r="4208" hidden="1">
      <c r="A4208" s="8" t="s">
        <v>34627</v>
      </c>
      <c r="B4208" s="8" t="s">
        <v>38057</v>
      </c>
      <c r="C4208" s="8" t="s">
        <v>38058</v>
      </c>
      <c r="D4208" s="8" t="s">
        <v>35393</v>
      </c>
      <c r="E4208" s="8" t="s">
        <v>36206</v>
      </c>
    </row>
    <row r="4209" hidden="1">
      <c r="A4209" s="8" t="s">
        <v>34627</v>
      </c>
      <c r="B4209" s="8" t="s">
        <v>38059</v>
      </c>
      <c r="C4209" s="8" t="s">
        <v>38060</v>
      </c>
      <c r="D4209" s="8" t="s">
        <v>35393</v>
      </c>
      <c r="E4209" s="8" t="s">
        <v>36206</v>
      </c>
    </row>
    <row r="4210" hidden="1">
      <c r="A4210" s="8" t="s">
        <v>34627</v>
      </c>
      <c r="B4210" s="8" t="s">
        <v>38061</v>
      </c>
      <c r="C4210" s="8" t="s">
        <v>38062</v>
      </c>
      <c r="D4210" s="8" t="s">
        <v>35393</v>
      </c>
      <c r="E4210" s="8" t="s">
        <v>36206</v>
      </c>
    </row>
    <row r="4211" hidden="1">
      <c r="A4211" s="8" t="s">
        <v>34627</v>
      </c>
      <c r="B4211" s="8" t="s">
        <v>38063</v>
      </c>
      <c r="C4211" s="8" t="s">
        <v>38064</v>
      </c>
      <c r="D4211" s="8" t="s">
        <v>35395</v>
      </c>
      <c r="E4211" s="8" t="s">
        <v>36206</v>
      </c>
    </row>
    <row r="4212" hidden="1">
      <c r="A4212" s="8" t="s">
        <v>34627</v>
      </c>
      <c r="B4212" s="8" t="s">
        <v>38065</v>
      </c>
      <c r="C4212" s="8" t="s">
        <v>38066</v>
      </c>
      <c r="D4212" s="8" t="s">
        <v>35395</v>
      </c>
      <c r="E4212" s="8" t="s">
        <v>36206</v>
      </c>
    </row>
    <row r="4213" hidden="1">
      <c r="A4213" s="8" t="s">
        <v>34627</v>
      </c>
      <c r="B4213" s="8" t="s">
        <v>38067</v>
      </c>
      <c r="C4213" s="8" t="s">
        <v>38068</v>
      </c>
      <c r="D4213" s="8" t="s">
        <v>35397</v>
      </c>
      <c r="E4213" s="8" t="s">
        <v>36206</v>
      </c>
    </row>
    <row r="4214" hidden="1">
      <c r="A4214" s="8" t="s">
        <v>34627</v>
      </c>
      <c r="B4214" s="8" t="s">
        <v>38069</v>
      </c>
      <c r="C4214" s="8" t="s">
        <v>38070</v>
      </c>
      <c r="D4214" s="8" t="s">
        <v>35397</v>
      </c>
      <c r="E4214" s="8" t="s">
        <v>36206</v>
      </c>
    </row>
    <row r="4215" hidden="1">
      <c r="A4215" s="8" t="s">
        <v>34627</v>
      </c>
      <c r="B4215" s="8" t="s">
        <v>38071</v>
      </c>
      <c r="C4215" s="8" t="s">
        <v>38072</v>
      </c>
      <c r="D4215" s="8" t="s">
        <v>35399</v>
      </c>
      <c r="E4215" s="8" t="s">
        <v>36206</v>
      </c>
    </row>
    <row r="4216" hidden="1">
      <c r="A4216" s="8" t="s">
        <v>34627</v>
      </c>
      <c r="B4216" s="8" t="s">
        <v>38073</v>
      </c>
      <c r="C4216" s="8" t="s">
        <v>38074</v>
      </c>
      <c r="D4216" s="8" t="s">
        <v>35399</v>
      </c>
      <c r="E4216" s="8" t="s">
        <v>36206</v>
      </c>
    </row>
    <row r="4217" hidden="1">
      <c r="A4217" s="8" t="s">
        <v>34627</v>
      </c>
      <c r="B4217" s="8" t="s">
        <v>38075</v>
      </c>
      <c r="C4217" s="8" t="s">
        <v>38076</v>
      </c>
      <c r="D4217" s="8" t="s">
        <v>35401</v>
      </c>
      <c r="E4217" s="8" t="s">
        <v>36206</v>
      </c>
    </row>
    <row r="4218" hidden="1">
      <c r="A4218" s="8" t="s">
        <v>34627</v>
      </c>
      <c r="B4218" s="8" t="s">
        <v>38077</v>
      </c>
      <c r="C4218" s="8" t="s">
        <v>38078</v>
      </c>
      <c r="D4218" s="8" t="s">
        <v>35401</v>
      </c>
      <c r="E4218" s="8" t="s">
        <v>36206</v>
      </c>
    </row>
    <row r="4219" hidden="1">
      <c r="A4219" s="8" t="s">
        <v>34627</v>
      </c>
      <c r="B4219" s="8" t="s">
        <v>38079</v>
      </c>
      <c r="C4219" s="8" t="s">
        <v>38080</v>
      </c>
      <c r="D4219" s="8" t="s">
        <v>35401</v>
      </c>
      <c r="E4219" s="8" t="s">
        <v>36206</v>
      </c>
    </row>
    <row r="4220" hidden="1">
      <c r="A4220" s="8" t="s">
        <v>34627</v>
      </c>
      <c r="B4220" s="8" t="s">
        <v>38081</v>
      </c>
      <c r="C4220" s="8" t="s">
        <v>38082</v>
      </c>
      <c r="D4220" s="8" t="s">
        <v>35403</v>
      </c>
      <c r="E4220" s="8" t="s">
        <v>36206</v>
      </c>
    </row>
    <row r="4221" hidden="1">
      <c r="A4221" s="8" t="s">
        <v>34627</v>
      </c>
      <c r="B4221" s="8" t="s">
        <v>38083</v>
      </c>
      <c r="C4221" s="8" t="s">
        <v>38084</v>
      </c>
      <c r="D4221" s="8" t="s">
        <v>35403</v>
      </c>
      <c r="E4221" s="8" t="s">
        <v>36206</v>
      </c>
    </row>
    <row r="4222" hidden="1">
      <c r="A4222" s="8" t="s">
        <v>34627</v>
      </c>
      <c r="B4222" s="8" t="s">
        <v>38085</v>
      </c>
      <c r="C4222" s="8" t="s">
        <v>38086</v>
      </c>
      <c r="D4222" s="8" t="s">
        <v>35405</v>
      </c>
      <c r="E4222" s="8" t="s">
        <v>36206</v>
      </c>
    </row>
    <row r="4223" hidden="1">
      <c r="A4223" s="8" t="s">
        <v>34627</v>
      </c>
      <c r="B4223" s="8" t="s">
        <v>38087</v>
      </c>
      <c r="C4223" s="8" t="s">
        <v>38088</v>
      </c>
      <c r="D4223" s="8" t="s">
        <v>35407</v>
      </c>
      <c r="E4223" s="8" t="s">
        <v>36206</v>
      </c>
    </row>
    <row r="4224" hidden="1">
      <c r="A4224" s="8" t="s">
        <v>34627</v>
      </c>
      <c r="B4224" s="8" t="s">
        <v>38089</v>
      </c>
      <c r="C4224" s="8" t="s">
        <v>38090</v>
      </c>
      <c r="D4224" s="8" t="s">
        <v>35407</v>
      </c>
      <c r="E4224" s="8" t="s">
        <v>36206</v>
      </c>
    </row>
    <row r="4225" hidden="1">
      <c r="A4225" s="8" t="s">
        <v>34627</v>
      </c>
      <c r="B4225" s="8" t="s">
        <v>38091</v>
      </c>
      <c r="C4225" s="8" t="s">
        <v>38092</v>
      </c>
      <c r="D4225" s="8" t="s">
        <v>35408</v>
      </c>
      <c r="E4225" s="8" t="s">
        <v>36206</v>
      </c>
    </row>
    <row r="4226" hidden="1">
      <c r="A4226" s="8" t="s">
        <v>34627</v>
      </c>
      <c r="B4226" s="8" t="s">
        <v>38093</v>
      </c>
      <c r="C4226" s="8" t="s">
        <v>38094</v>
      </c>
      <c r="D4226" s="8" t="s">
        <v>35408</v>
      </c>
      <c r="E4226" s="8" t="s">
        <v>36206</v>
      </c>
    </row>
    <row r="4227" hidden="1">
      <c r="A4227" s="8" t="s">
        <v>34627</v>
      </c>
      <c r="B4227" s="8" t="s">
        <v>38095</v>
      </c>
      <c r="C4227" s="8" t="s">
        <v>38096</v>
      </c>
      <c r="D4227" s="8" t="s">
        <v>35410</v>
      </c>
      <c r="E4227" s="8" t="s">
        <v>36206</v>
      </c>
    </row>
    <row r="4228" hidden="1">
      <c r="A4228" s="8" t="s">
        <v>34627</v>
      </c>
      <c r="B4228" s="8" t="s">
        <v>38097</v>
      </c>
      <c r="C4228" s="8" t="s">
        <v>38098</v>
      </c>
      <c r="D4228" s="8" t="s">
        <v>35410</v>
      </c>
      <c r="E4228" s="8" t="s">
        <v>36206</v>
      </c>
    </row>
    <row r="4229" hidden="1">
      <c r="A4229" s="8" t="s">
        <v>34627</v>
      </c>
      <c r="B4229" s="8" t="s">
        <v>38099</v>
      </c>
      <c r="C4229" s="8" t="s">
        <v>38100</v>
      </c>
      <c r="D4229" s="8" t="s">
        <v>35412</v>
      </c>
      <c r="E4229" s="8" t="s">
        <v>36206</v>
      </c>
    </row>
    <row r="4230" hidden="1">
      <c r="A4230" s="8" t="s">
        <v>34627</v>
      </c>
      <c r="B4230" s="8" t="s">
        <v>38101</v>
      </c>
      <c r="C4230" s="8" t="s">
        <v>38102</v>
      </c>
      <c r="D4230" s="8" t="s">
        <v>35412</v>
      </c>
      <c r="E4230" s="8" t="s">
        <v>36206</v>
      </c>
    </row>
    <row r="4231" hidden="1">
      <c r="A4231" s="8" t="s">
        <v>34627</v>
      </c>
      <c r="B4231" s="8" t="s">
        <v>38103</v>
      </c>
      <c r="C4231" s="8" t="s">
        <v>38104</v>
      </c>
      <c r="D4231" s="8" t="s">
        <v>35412</v>
      </c>
      <c r="E4231" s="8" t="s">
        <v>36206</v>
      </c>
    </row>
    <row r="4232" hidden="1">
      <c r="A4232" s="8" t="s">
        <v>34627</v>
      </c>
      <c r="B4232" s="8" t="s">
        <v>38105</v>
      </c>
      <c r="C4232" s="8" t="s">
        <v>38106</v>
      </c>
      <c r="D4232" s="8" t="s">
        <v>35412</v>
      </c>
      <c r="E4232" s="8" t="s">
        <v>36206</v>
      </c>
    </row>
    <row r="4233" hidden="1">
      <c r="A4233" s="8" t="s">
        <v>34627</v>
      </c>
      <c r="B4233" s="8" t="s">
        <v>38107</v>
      </c>
      <c r="C4233" s="8" t="s">
        <v>38108</v>
      </c>
      <c r="D4233" s="8" t="s">
        <v>35414</v>
      </c>
      <c r="E4233" s="8" t="s">
        <v>36206</v>
      </c>
    </row>
    <row r="4234" hidden="1">
      <c r="A4234" s="8" t="s">
        <v>34627</v>
      </c>
      <c r="B4234" s="8" t="s">
        <v>38109</v>
      </c>
      <c r="C4234" s="8" t="s">
        <v>38110</v>
      </c>
      <c r="D4234" s="8" t="s">
        <v>35414</v>
      </c>
      <c r="E4234" s="8" t="s">
        <v>36206</v>
      </c>
    </row>
    <row r="4235" hidden="1">
      <c r="A4235" s="8" t="s">
        <v>34627</v>
      </c>
      <c r="B4235" s="8" t="s">
        <v>38111</v>
      </c>
      <c r="C4235" s="8" t="s">
        <v>38112</v>
      </c>
      <c r="D4235" s="8" t="s">
        <v>35414</v>
      </c>
      <c r="E4235" s="8" t="s">
        <v>36206</v>
      </c>
    </row>
    <row r="4236" hidden="1">
      <c r="A4236" s="8" t="s">
        <v>34627</v>
      </c>
      <c r="B4236" s="8" t="s">
        <v>38113</v>
      </c>
      <c r="C4236" s="8" t="s">
        <v>38114</v>
      </c>
      <c r="D4236" s="8" t="s">
        <v>35414</v>
      </c>
      <c r="E4236" s="8" t="s">
        <v>36206</v>
      </c>
    </row>
    <row r="4237" hidden="1">
      <c r="A4237" s="8" t="s">
        <v>34627</v>
      </c>
      <c r="B4237" s="8" t="s">
        <v>38115</v>
      </c>
      <c r="C4237" s="8" t="s">
        <v>38116</v>
      </c>
      <c r="D4237" s="8" t="s">
        <v>35414</v>
      </c>
      <c r="E4237" s="8" t="s">
        <v>36206</v>
      </c>
    </row>
    <row r="4238" hidden="1">
      <c r="A4238" s="8" t="s">
        <v>34627</v>
      </c>
      <c r="B4238" s="8" t="s">
        <v>38117</v>
      </c>
      <c r="C4238" s="8" t="s">
        <v>38118</v>
      </c>
      <c r="D4238" s="8" t="s">
        <v>35414</v>
      </c>
      <c r="E4238" s="8" t="s">
        <v>36206</v>
      </c>
    </row>
    <row r="4239" hidden="1">
      <c r="A4239" s="8" t="s">
        <v>34627</v>
      </c>
      <c r="B4239" s="8" t="s">
        <v>38119</v>
      </c>
      <c r="C4239" s="8" t="s">
        <v>38120</v>
      </c>
      <c r="D4239" s="8" t="s">
        <v>35414</v>
      </c>
      <c r="E4239" s="8" t="s">
        <v>36206</v>
      </c>
    </row>
    <row r="4240" hidden="1">
      <c r="A4240" s="8" t="s">
        <v>34627</v>
      </c>
      <c r="B4240" s="8" t="s">
        <v>38121</v>
      </c>
      <c r="C4240" s="8" t="s">
        <v>38122</v>
      </c>
      <c r="D4240" s="8" t="s">
        <v>35416</v>
      </c>
      <c r="E4240" s="8" t="s">
        <v>36206</v>
      </c>
    </row>
    <row r="4241" hidden="1">
      <c r="A4241" s="8" t="s">
        <v>34627</v>
      </c>
      <c r="B4241" s="8" t="s">
        <v>38123</v>
      </c>
      <c r="C4241" s="8" t="s">
        <v>38124</v>
      </c>
      <c r="D4241" s="8" t="s">
        <v>35416</v>
      </c>
      <c r="E4241" s="8" t="s">
        <v>36206</v>
      </c>
    </row>
    <row r="4242" hidden="1">
      <c r="A4242" s="8" t="s">
        <v>34627</v>
      </c>
      <c r="B4242" s="8" t="s">
        <v>38125</v>
      </c>
      <c r="C4242" s="8" t="s">
        <v>38126</v>
      </c>
      <c r="D4242" s="8" t="s">
        <v>35416</v>
      </c>
      <c r="E4242" s="8" t="s">
        <v>36206</v>
      </c>
    </row>
    <row r="4243" hidden="1">
      <c r="A4243" s="8" t="s">
        <v>34627</v>
      </c>
      <c r="B4243" s="8" t="s">
        <v>38127</v>
      </c>
      <c r="C4243" s="8" t="s">
        <v>38128</v>
      </c>
      <c r="D4243" s="8" t="s">
        <v>35416</v>
      </c>
      <c r="E4243" s="8" t="s">
        <v>36206</v>
      </c>
    </row>
    <row r="4244" hidden="1">
      <c r="A4244" s="8" t="s">
        <v>34627</v>
      </c>
      <c r="B4244" s="8" t="s">
        <v>38129</v>
      </c>
      <c r="C4244" s="8" t="s">
        <v>38130</v>
      </c>
      <c r="D4244" s="8" t="s">
        <v>35416</v>
      </c>
      <c r="E4244" s="8" t="s">
        <v>36206</v>
      </c>
    </row>
    <row r="4245" hidden="1">
      <c r="A4245" s="8" t="s">
        <v>34627</v>
      </c>
      <c r="B4245" s="8" t="s">
        <v>38131</v>
      </c>
      <c r="C4245" s="8" t="s">
        <v>38132</v>
      </c>
      <c r="D4245" s="8" t="s">
        <v>35416</v>
      </c>
      <c r="E4245" s="8" t="s">
        <v>36206</v>
      </c>
    </row>
    <row r="4246" hidden="1">
      <c r="A4246" s="8" t="s">
        <v>34627</v>
      </c>
      <c r="B4246" s="8" t="s">
        <v>38133</v>
      </c>
      <c r="C4246" s="8" t="s">
        <v>38134</v>
      </c>
      <c r="D4246" s="8" t="s">
        <v>35416</v>
      </c>
      <c r="E4246" s="8" t="s">
        <v>36206</v>
      </c>
    </row>
    <row r="4247" hidden="1">
      <c r="A4247" s="8" t="s">
        <v>34627</v>
      </c>
      <c r="B4247" s="8" t="s">
        <v>38135</v>
      </c>
      <c r="C4247" s="8" t="s">
        <v>38136</v>
      </c>
      <c r="D4247" s="8" t="s">
        <v>35416</v>
      </c>
      <c r="E4247" s="8" t="s">
        <v>36206</v>
      </c>
    </row>
    <row r="4248" hidden="1">
      <c r="A4248" s="8" t="s">
        <v>34627</v>
      </c>
      <c r="B4248" s="8" t="s">
        <v>38137</v>
      </c>
      <c r="C4248" s="8" t="s">
        <v>38138</v>
      </c>
      <c r="D4248" s="8" t="s">
        <v>35416</v>
      </c>
      <c r="E4248" s="8" t="s">
        <v>36206</v>
      </c>
    </row>
    <row r="4249" hidden="1">
      <c r="A4249" s="8" t="s">
        <v>34627</v>
      </c>
      <c r="B4249" s="8" t="s">
        <v>38139</v>
      </c>
      <c r="C4249" s="8" t="s">
        <v>38140</v>
      </c>
      <c r="D4249" s="8" t="s">
        <v>35416</v>
      </c>
      <c r="E4249" s="8" t="s">
        <v>36206</v>
      </c>
    </row>
    <row r="4250" hidden="1">
      <c r="A4250" s="8" t="s">
        <v>34627</v>
      </c>
      <c r="B4250" s="8" t="s">
        <v>38141</v>
      </c>
      <c r="C4250" s="8" t="s">
        <v>38142</v>
      </c>
      <c r="D4250" s="8" t="s">
        <v>35418</v>
      </c>
      <c r="E4250" s="8" t="s">
        <v>36206</v>
      </c>
    </row>
    <row r="4251" hidden="1">
      <c r="A4251" s="8" t="s">
        <v>34627</v>
      </c>
      <c r="B4251" s="8" t="s">
        <v>38143</v>
      </c>
      <c r="C4251" s="8" t="s">
        <v>38144</v>
      </c>
      <c r="D4251" s="8" t="s">
        <v>35420</v>
      </c>
      <c r="E4251" s="8" t="s">
        <v>36206</v>
      </c>
    </row>
    <row r="4252" hidden="1">
      <c r="A4252" s="8" t="s">
        <v>34627</v>
      </c>
      <c r="B4252" s="8" t="s">
        <v>38145</v>
      </c>
      <c r="C4252" s="8" t="s">
        <v>38146</v>
      </c>
      <c r="D4252" s="8" t="s">
        <v>35420</v>
      </c>
      <c r="E4252" s="8" t="s">
        <v>36206</v>
      </c>
    </row>
    <row r="4253" hidden="1">
      <c r="A4253" s="8" t="s">
        <v>34627</v>
      </c>
      <c r="B4253" s="8" t="s">
        <v>38147</v>
      </c>
      <c r="C4253" s="8" t="s">
        <v>38148</v>
      </c>
      <c r="D4253" s="8" t="s">
        <v>35420</v>
      </c>
      <c r="E4253" s="8" t="s">
        <v>36206</v>
      </c>
    </row>
    <row r="4254" hidden="1">
      <c r="A4254" s="8" t="s">
        <v>34627</v>
      </c>
      <c r="B4254" s="8" t="s">
        <v>38149</v>
      </c>
      <c r="C4254" s="8" t="s">
        <v>38150</v>
      </c>
      <c r="D4254" s="8" t="s">
        <v>35420</v>
      </c>
      <c r="E4254" s="8" t="s">
        <v>36206</v>
      </c>
    </row>
    <row r="4255" hidden="1">
      <c r="A4255" s="8" t="s">
        <v>34627</v>
      </c>
      <c r="B4255" s="8" t="s">
        <v>38151</v>
      </c>
      <c r="C4255" s="8" t="s">
        <v>38152</v>
      </c>
      <c r="D4255" s="8" t="s">
        <v>35420</v>
      </c>
      <c r="E4255" s="8" t="s">
        <v>36206</v>
      </c>
    </row>
    <row r="4256" hidden="1">
      <c r="A4256" s="8" t="s">
        <v>34627</v>
      </c>
      <c r="B4256" s="8" t="s">
        <v>38153</v>
      </c>
      <c r="C4256" s="8" t="s">
        <v>38154</v>
      </c>
      <c r="D4256" s="8" t="s">
        <v>35420</v>
      </c>
      <c r="E4256" s="8" t="s">
        <v>36206</v>
      </c>
    </row>
    <row r="4257" hidden="1">
      <c r="A4257" s="8" t="s">
        <v>34627</v>
      </c>
      <c r="B4257" s="8" t="s">
        <v>38155</v>
      </c>
      <c r="C4257" s="8" t="s">
        <v>38156</v>
      </c>
      <c r="D4257" s="8" t="s">
        <v>35422</v>
      </c>
      <c r="E4257" s="8" t="s">
        <v>36206</v>
      </c>
    </row>
    <row r="4258" hidden="1">
      <c r="A4258" s="8" t="s">
        <v>34627</v>
      </c>
      <c r="B4258" s="8" t="s">
        <v>38157</v>
      </c>
      <c r="C4258" s="8" t="s">
        <v>38158</v>
      </c>
      <c r="D4258" s="8" t="s">
        <v>35424</v>
      </c>
      <c r="E4258" s="8" t="s">
        <v>36206</v>
      </c>
    </row>
    <row r="4259" hidden="1">
      <c r="A4259" s="8" t="s">
        <v>34627</v>
      </c>
      <c r="B4259" s="8" t="s">
        <v>38159</v>
      </c>
      <c r="C4259" s="8" t="s">
        <v>38160</v>
      </c>
      <c r="D4259" s="8" t="s">
        <v>35426</v>
      </c>
      <c r="E4259" s="8" t="s">
        <v>36206</v>
      </c>
    </row>
    <row r="4260" hidden="1">
      <c r="A4260" s="8" t="s">
        <v>34627</v>
      </c>
      <c r="B4260" s="8" t="s">
        <v>38161</v>
      </c>
      <c r="C4260" s="8" t="s">
        <v>38162</v>
      </c>
      <c r="D4260" s="8" t="s">
        <v>35428</v>
      </c>
      <c r="E4260" s="8" t="s">
        <v>36206</v>
      </c>
    </row>
    <row r="4261" hidden="1">
      <c r="A4261" s="10" t="s">
        <v>34627</v>
      </c>
      <c r="B4261" s="10">
        <v>324110.0</v>
      </c>
      <c r="C4261" s="10" t="s">
        <v>38163</v>
      </c>
      <c r="D4261" s="10">
        <v>3241.0</v>
      </c>
      <c r="E4261" s="10" t="s">
        <v>36206</v>
      </c>
    </row>
    <row r="4262" hidden="1">
      <c r="A4262" s="10" t="s">
        <v>34627</v>
      </c>
      <c r="B4262" s="10">
        <v>324115.0</v>
      </c>
      <c r="C4262" s="10" t="s">
        <v>38164</v>
      </c>
      <c r="D4262" s="10">
        <v>3241.0</v>
      </c>
      <c r="E4262" s="10" t="s">
        <v>36206</v>
      </c>
    </row>
    <row r="4263" hidden="1">
      <c r="A4263" s="10" t="s">
        <v>34627</v>
      </c>
      <c r="B4263" s="10">
        <v>324120.0</v>
      </c>
      <c r="C4263" s="10" t="s">
        <v>38165</v>
      </c>
      <c r="D4263" s="10">
        <v>3241.0</v>
      </c>
      <c r="E4263" s="10" t="s">
        <v>36206</v>
      </c>
    </row>
    <row r="4264" hidden="1">
      <c r="A4264" s="10" t="s">
        <v>34627</v>
      </c>
      <c r="B4264" s="10">
        <v>324125.0</v>
      </c>
      <c r="C4264" s="10" t="s">
        <v>38166</v>
      </c>
      <c r="D4264" s="10">
        <v>3241.0</v>
      </c>
      <c r="E4264" s="10" t="s">
        <v>36206</v>
      </c>
    </row>
    <row r="4265" hidden="1">
      <c r="A4265" s="10" t="s">
        <v>34627</v>
      </c>
      <c r="B4265" s="10">
        <v>324130.0</v>
      </c>
      <c r="C4265" s="10" t="s">
        <v>38167</v>
      </c>
      <c r="D4265" s="10">
        <v>3241.0</v>
      </c>
      <c r="E4265" s="10" t="s">
        <v>36206</v>
      </c>
    </row>
    <row r="4266" hidden="1">
      <c r="A4266" s="10" t="s">
        <v>34627</v>
      </c>
      <c r="B4266" s="10">
        <v>324205.0</v>
      </c>
      <c r="C4266" s="10" t="s">
        <v>38168</v>
      </c>
      <c r="D4266" s="10">
        <v>3242.0</v>
      </c>
      <c r="E4266" s="10" t="s">
        <v>36206</v>
      </c>
    </row>
    <row r="4267" hidden="1">
      <c r="A4267" s="10" t="s">
        <v>34627</v>
      </c>
      <c r="B4267" s="10">
        <v>324215.0</v>
      </c>
      <c r="C4267" s="10" t="s">
        <v>38169</v>
      </c>
      <c r="D4267" s="10">
        <v>3242.0</v>
      </c>
      <c r="E4267" s="10" t="s">
        <v>36206</v>
      </c>
    </row>
    <row r="4268" hidden="1">
      <c r="A4268" s="10" t="s">
        <v>34627</v>
      </c>
      <c r="B4268" s="10">
        <v>324220.0</v>
      </c>
      <c r="C4268" s="10" t="s">
        <v>38170</v>
      </c>
      <c r="D4268" s="10">
        <v>3242.0</v>
      </c>
      <c r="E4268" s="10" t="s">
        <v>36206</v>
      </c>
    </row>
    <row r="4269" hidden="1">
      <c r="A4269" s="10" t="s">
        <v>34627</v>
      </c>
      <c r="B4269" s="10">
        <v>325005.0</v>
      </c>
      <c r="C4269" s="10" t="s">
        <v>38171</v>
      </c>
      <c r="D4269" s="10">
        <v>3250.0</v>
      </c>
      <c r="E4269" s="10" t="s">
        <v>36206</v>
      </c>
    </row>
    <row r="4270" hidden="1">
      <c r="A4270" s="10" t="s">
        <v>34627</v>
      </c>
      <c r="B4270" s="10">
        <v>325010.0</v>
      </c>
      <c r="C4270" s="10" t="s">
        <v>38172</v>
      </c>
      <c r="D4270" s="10">
        <v>3250.0</v>
      </c>
      <c r="E4270" s="10" t="s">
        <v>36206</v>
      </c>
    </row>
    <row r="4271" hidden="1">
      <c r="A4271" s="10" t="s">
        <v>34627</v>
      </c>
      <c r="B4271" s="10">
        <v>325015.0</v>
      </c>
      <c r="C4271" s="10" t="s">
        <v>38173</v>
      </c>
      <c r="D4271" s="10">
        <v>3250.0</v>
      </c>
      <c r="E4271" s="10" t="s">
        <v>36206</v>
      </c>
    </row>
    <row r="4272" hidden="1">
      <c r="A4272" s="10" t="s">
        <v>34627</v>
      </c>
      <c r="B4272" s="10">
        <v>325105.0</v>
      </c>
      <c r="C4272" s="10" t="s">
        <v>38174</v>
      </c>
      <c r="D4272" s="10">
        <v>3251.0</v>
      </c>
      <c r="E4272" s="10" t="s">
        <v>36206</v>
      </c>
    </row>
    <row r="4273" hidden="1">
      <c r="A4273" s="10" t="s">
        <v>34627</v>
      </c>
      <c r="B4273" s="10">
        <v>325110.0</v>
      </c>
      <c r="C4273" s="10" t="s">
        <v>38175</v>
      </c>
      <c r="D4273" s="10">
        <v>3251.0</v>
      </c>
      <c r="E4273" s="10" t="s">
        <v>36206</v>
      </c>
    </row>
    <row r="4274" hidden="1">
      <c r="A4274" s="10" t="s">
        <v>34627</v>
      </c>
      <c r="B4274" s="10">
        <v>325115.0</v>
      </c>
      <c r="C4274" s="10" t="s">
        <v>38176</v>
      </c>
      <c r="D4274" s="10">
        <v>3251.0</v>
      </c>
      <c r="E4274" s="10" t="s">
        <v>36206</v>
      </c>
    </row>
    <row r="4275" hidden="1">
      <c r="A4275" s="10" t="s">
        <v>34627</v>
      </c>
      <c r="B4275" s="10">
        <v>325205.0</v>
      </c>
      <c r="C4275" s="10" t="s">
        <v>38177</v>
      </c>
      <c r="D4275" s="10">
        <v>3252.0</v>
      </c>
      <c r="E4275" s="10" t="s">
        <v>36206</v>
      </c>
    </row>
    <row r="4276" hidden="1">
      <c r="A4276" s="10" t="s">
        <v>34627</v>
      </c>
      <c r="B4276" s="10">
        <v>325210.0</v>
      </c>
      <c r="C4276" s="10" t="s">
        <v>38178</v>
      </c>
      <c r="D4276" s="10">
        <v>3252.0</v>
      </c>
      <c r="E4276" s="10" t="s">
        <v>36206</v>
      </c>
    </row>
    <row r="4277" hidden="1">
      <c r="A4277" s="10" t="s">
        <v>34627</v>
      </c>
      <c r="B4277" s="10">
        <v>325305.0</v>
      </c>
      <c r="C4277" s="10" t="s">
        <v>38179</v>
      </c>
      <c r="D4277" s="10">
        <v>3253.0</v>
      </c>
      <c r="E4277" s="10" t="s">
        <v>36206</v>
      </c>
    </row>
    <row r="4278" hidden="1">
      <c r="A4278" s="10" t="s">
        <v>34627</v>
      </c>
      <c r="B4278" s="10">
        <v>325310.0</v>
      </c>
      <c r="C4278" s="10" t="s">
        <v>38180</v>
      </c>
      <c r="D4278" s="10">
        <v>3253.0</v>
      </c>
      <c r="E4278" s="10" t="s">
        <v>36206</v>
      </c>
    </row>
    <row r="4279" hidden="1">
      <c r="A4279" s="10" t="s">
        <v>34627</v>
      </c>
      <c r="B4279" s="10">
        <v>328105.0</v>
      </c>
      <c r="C4279" s="10" t="s">
        <v>38181</v>
      </c>
      <c r="D4279" s="10">
        <v>3281.0</v>
      </c>
      <c r="E4279" s="10" t="s">
        <v>36206</v>
      </c>
    </row>
    <row r="4280" hidden="1">
      <c r="A4280" s="10" t="s">
        <v>34627</v>
      </c>
      <c r="B4280" s="10">
        <v>328110.0</v>
      </c>
      <c r="C4280" s="10" t="s">
        <v>38182</v>
      </c>
      <c r="D4280" s="10">
        <v>3281.0</v>
      </c>
      <c r="E4280" s="10" t="s">
        <v>36206</v>
      </c>
    </row>
    <row r="4281" hidden="1">
      <c r="A4281" s="10" t="s">
        <v>34627</v>
      </c>
      <c r="B4281" s="10">
        <v>331105.0</v>
      </c>
      <c r="C4281" s="10" t="s">
        <v>38183</v>
      </c>
      <c r="D4281" s="10">
        <v>3311.0</v>
      </c>
      <c r="E4281" s="10" t="s">
        <v>36206</v>
      </c>
    </row>
    <row r="4282" hidden="1">
      <c r="A4282" s="10" t="s">
        <v>34627</v>
      </c>
      <c r="B4282" s="10">
        <v>331110.0</v>
      </c>
      <c r="C4282" s="10" t="s">
        <v>38184</v>
      </c>
      <c r="D4282" s="10">
        <v>3311.0</v>
      </c>
      <c r="E4282" s="10" t="s">
        <v>36206</v>
      </c>
    </row>
    <row r="4283" hidden="1">
      <c r="A4283" s="10" t="s">
        <v>34627</v>
      </c>
      <c r="B4283" s="10">
        <v>331205.0</v>
      </c>
      <c r="C4283" s="10" t="s">
        <v>38185</v>
      </c>
      <c r="D4283" s="10">
        <v>3312.0</v>
      </c>
      <c r="E4283" s="10" t="s">
        <v>36206</v>
      </c>
    </row>
    <row r="4284" hidden="1">
      <c r="A4284" s="10" t="s">
        <v>34627</v>
      </c>
      <c r="B4284" s="10">
        <v>331305.0</v>
      </c>
      <c r="C4284" s="10" t="s">
        <v>38186</v>
      </c>
      <c r="D4284" s="10">
        <v>3313.0</v>
      </c>
      <c r="E4284" s="10" t="s">
        <v>36206</v>
      </c>
    </row>
    <row r="4285" hidden="1">
      <c r="A4285" s="10" t="s">
        <v>34627</v>
      </c>
      <c r="B4285" s="10">
        <v>332105.0</v>
      </c>
      <c r="C4285" s="10" t="s">
        <v>38187</v>
      </c>
      <c r="D4285" s="10">
        <v>3321.0</v>
      </c>
      <c r="E4285" s="10" t="s">
        <v>36206</v>
      </c>
    </row>
    <row r="4286" hidden="1">
      <c r="A4286" s="10" t="s">
        <v>34627</v>
      </c>
      <c r="B4286" s="10">
        <v>332205.0</v>
      </c>
      <c r="C4286" s="10" t="s">
        <v>38188</v>
      </c>
      <c r="D4286" s="10">
        <v>3322.0</v>
      </c>
      <c r="E4286" s="10" t="s">
        <v>36206</v>
      </c>
    </row>
    <row r="4287" hidden="1">
      <c r="A4287" s="10" t="s">
        <v>34627</v>
      </c>
      <c r="B4287" s="10">
        <v>333105.0</v>
      </c>
      <c r="C4287" s="10" t="s">
        <v>38189</v>
      </c>
      <c r="D4287" s="10">
        <v>3331.0</v>
      </c>
      <c r="E4287" s="10" t="s">
        <v>36206</v>
      </c>
    </row>
    <row r="4288" hidden="1">
      <c r="A4288" s="10" t="s">
        <v>34627</v>
      </c>
      <c r="B4288" s="10">
        <v>333110.0</v>
      </c>
      <c r="C4288" s="10" t="s">
        <v>38190</v>
      </c>
      <c r="D4288" s="10">
        <v>3331.0</v>
      </c>
      <c r="E4288" s="10" t="s">
        <v>36206</v>
      </c>
    </row>
    <row r="4289" hidden="1">
      <c r="A4289" s="10" t="s">
        <v>34627</v>
      </c>
      <c r="B4289" s="10">
        <v>333115.0</v>
      </c>
      <c r="C4289" s="10" t="s">
        <v>38191</v>
      </c>
      <c r="D4289" s="10">
        <v>3331.0</v>
      </c>
      <c r="E4289" s="10" t="s">
        <v>36206</v>
      </c>
    </row>
    <row r="4290" hidden="1">
      <c r="A4290" s="10" t="s">
        <v>34627</v>
      </c>
      <c r="B4290" s="10">
        <v>334105.0</v>
      </c>
      <c r="C4290" s="10" t="s">
        <v>38192</v>
      </c>
      <c r="D4290" s="10">
        <v>3341.0</v>
      </c>
      <c r="E4290" s="10" t="s">
        <v>36206</v>
      </c>
    </row>
    <row r="4291" hidden="1">
      <c r="A4291" s="10" t="s">
        <v>34627</v>
      </c>
      <c r="B4291" s="10">
        <v>334110.0</v>
      </c>
      <c r="C4291" s="10" t="s">
        <v>38193</v>
      </c>
      <c r="D4291" s="10">
        <v>3341.0</v>
      </c>
      <c r="E4291" s="10" t="s">
        <v>36206</v>
      </c>
    </row>
    <row r="4292" hidden="1">
      <c r="A4292" s="10" t="s">
        <v>34627</v>
      </c>
      <c r="B4292" s="10">
        <v>334115.0</v>
      </c>
      <c r="C4292" s="10" t="s">
        <v>38194</v>
      </c>
      <c r="D4292" s="10">
        <v>3341.0</v>
      </c>
      <c r="E4292" s="10" t="s">
        <v>36206</v>
      </c>
    </row>
    <row r="4293" hidden="1">
      <c r="A4293" s="10" t="s">
        <v>34627</v>
      </c>
      <c r="B4293" s="10">
        <v>341105.0</v>
      </c>
      <c r="C4293" s="10" t="s">
        <v>38195</v>
      </c>
      <c r="D4293" s="10">
        <v>3411.0</v>
      </c>
      <c r="E4293" s="10" t="s">
        <v>36206</v>
      </c>
    </row>
    <row r="4294" hidden="1">
      <c r="A4294" s="10" t="s">
        <v>34627</v>
      </c>
      <c r="B4294" s="10">
        <v>341110.0</v>
      </c>
      <c r="C4294" s="10" t="s">
        <v>38196</v>
      </c>
      <c r="D4294" s="10">
        <v>3411.0</v>
      </c>
      <c r="E4294" s="10" t="s">
        <v>36206</v>
      </c>
    </row>
    <row r="4295" hidden="1">
      <c r="A4295" s="10" t="s">
        <v>34627</v>
      </c>
      <c r="B4295" s="10">
        <v>341115.0</v>
      </c>
      <c r="C4295" s="10" t="s">
        <v>38197</v>
      </c>
      <c r="D4295" s="10">
        <v>3411.0</v>
      </c>
      <c r="E4295" s="10" t="s">
        <v>36206</v>
      </c>
    </row>
    <row r="4296" hidden="1">
      <c r="A4296" s="10" t="s">
        <v>34627</v>
      </c>
      <c r="B4296" s="10">
        <v>341120.0</v>
      </c>
      <c r="C4296" s="10" t="s">
        <v>38198</v>
      </c>
      <c r="D4296" s="10">
        <v>3411.0</v>
      </c>
      <c r="E4296" s="10" t="s">
        <v>36206</v>
      </c>
    </row>
    <row r="4297" hidden="1">
      <c r="A4297" s="10" t="s">
        <v>34627</v>
      </c>
      <c r="B4297" s="10">
        <v>341205.0</v>
      </c>
      <c r="C4297" s="10" t="s">
        <v>38199</v>
      </c>
      <c r="D4297" s="10">
        <v>3412.0</v>
      </c>
      <c r="E4297" s="10" t="s">
        <v>36206</v>
      </c>
    </row>
    <row r="4298" hidden="1">
      <c r="A4298" s="10" t="s">
        <v>34627</v>
      </c>
      <c r="B4298" s="10">
        <v>341210.0</v>
      </c>
      <c r="C4298" s="10" t="s">
        <v>38200</v>
      </c>
      <c r="D4298" s="10">
        <v>3412.0</v>
      </c>
      <c r="E4298" s="10" t="s">
        <v>36206</v>
      </c>
    </row>
    <row r="4299" hidden="1">
      <c r="A4299" s="10" t="s">
        <v>34627</v>
      </c>
      <c r="B4299" s="10">
        <v>341215.0</v>
      </c>
      <c r="C4299" s="10" t="s">
        <v>38201</v>
      </c>
      <c r="D4299" s="10">
        <v>3412.0</v>
      </c>
      <c r="E4299" s="10" t="s">
        <v>36206</v>
      </c>
    </row>
    <row r="4300" hidden="1">
      <c r="A4300" s="10" t="s">
        <v>34627</v>
      </c>
      <c r="B4300" s="10">
        <v>341220.0</v>
      </c>
      <c r="C4300" s="10" t="s">
        <v>38202</v>
      </c>
      <c r="D4300" s="10">
        <v>3412.0</v>
      </c>
      <c r="E4300" s="10" t="s">
        <v>36206</v>
      </c>
    </row>
    <row r="4301" hidden="1">
      <c r="A4301" s="10" t="s">
        <v>34627</v>
      </c>
      <c r="B4301" s="10">
        <v>341225.0</v>
      </c>
      <c r="C4301" s="10" t="s">
        <v>38203</v>
      </c>
      <c r="D4301" s="10">
        <v>3412.0</v>
      </c>
      <c r="E4301" s="10" t="s">
        <v>36206</v>
      </c>
    </row>
    <row r="4302" hidden="1">
      <c r="A4302" s="10" t="s">
        <v>34627</v>
      </c>
      <c r="B4302" s="10">
        <v>341230.0</v>
      </c>
      <c r="C4302" s="10" t="s">
        <v>38204</v>
      </c>
      <c r="D4302" s="10">
        <v>3412.0</v>
      </c>
      <c r="E4302" s="10" t="s">
        <v>36206</v>
      </c>
    </row>
    <row r="4303" hidden="1">
      <c r="A4303" s="10" t="s">
        <v>34627</v>
      </c>
      <c r="B4303" s="10">
        <v>341235.0</v>
      </c>
      <c r="C4303" s="10" t="s">
        <v>38205</v>
      </c>
      <c r="D4303" s="10">
        <v>3412.0</v>
      </c>
      <c r="E4303" s="10" t="s">
        <v>36206</v>
      </c>
    </row>
    <row r="4304" hidden="1">
      <c r="A4304" s="10" t="s">
        <v>34627</v>
      </c>
      <c r="B4304" s="10">
        <v>341240.0</v>
      </c>
      <c r="C4304" s="10" t="s">
        <v>38206</v>
      </c>
      <c r="D4304" s="10">
        <v>3412.0</v>
      </c>
      <c r="E4304" s="10" t="s">
        <v>36206</v>
      </c>
    </row>
    <row r="4305" hidden="1">
      <c r="A4305" s="10" t="s">
        <v>34627</v>
      </c>
      <c r="B4305" s="10">
        <v>341245.0</v>
      </c>
      <c r="C4305" s="10" t="s">
        <v>38207</v>
      </c>
      <c r="D4305" s="10">
        <v>3412.0</v>
      </c>
      <c r="E4305" s="10" t="s">
        <v>36206</v>
      </c>
    </row>
    <row r="4306" hidden="1">
      <c r="A4306" s="10" t="s">
        <v>34627</v>
      </c>
      <c r="B4306" s="10">
        <v>341250.0</v>
      </c>
      <c r="C4306" s="10" t="s">
        <v>38208</v>
      </c>
      <c r="D4306" s="10">
        <v>3412.0</v>
      </c>
      <c r="E4306" s="10" t="s">
        <v>36206</v>
      </c>
    </row>
    <row r="4307" hidden="1">
      <c r="A4307" s="10" t="s">
        <v>34627</v>
      </c>
      <c r="B4307" s="10">
        <v>341305.0</v>
      </c>
      <c r="C4307" s="10" t="s">
        <v>38209</v>
      </c>
      <c r="D4307" s="10">
        <v>3413.0</v>
      </c>
      <c r="E4307" s="10" t="s">
        <v>36206</v>
      </c>
    </row>
    <row r="4308" hidden="1">
      <c r="A4308" s="10" t="s">
        <v>34627</v>
      </c>
      <c r="B4308" s="10">
        <v>341310.0</v>
      </c>
      <c r="C4308" s="10" t="s">
        <v>38210</v>
      </c>
      <c r="D4308" s="10">
        <v>3413.0</v>
      </c>
      <c r="E4308" s="10" t="s">
        <v>36206</v>
      </c>
    </row>
    <row r="4309" hidden="1">
      <c r="A4309" s="10" t="s">
        <v>34627</v>
      </c>
      <c r="B4309" s="10">
        <v>341315.0</v>
      </c>
      <c r="C4309" s="10" t="s">
        <v>38211</v>
      </c>
      <c r="D4309" s="10">
        <v>3413.0</v>
      </c>
      <c r="E4309" s="10" t="s">
        <v>36206</v>
      </c>
    </row>
    <row r="4310" hidden="1">
      <c r="A4310" s="10" t="s">
        <v>34627</v>
      </c>
      <c r="B4310" s="10">
        <v>341320.0</v>
      </c>
      <c r="C4310" s="10" t="s">
        <v>38212</v>
      </c>
      <c r="D4310" s="10">
        <v>3413.0</v>
      </c>
      <c r="E4310" s="10" t="s">
        <v>36206</v>
      </c>
    </row>
    <row r="4311" hidden="1">
      <c r="A4311" s="10" t="s">
        <v>34627</v>
      </c>
      <c r="B4311" s="10">
        <v>341325.0</v>
      </c>
      <c r="C4311" s="10" t="s">
        <v>38213</v>
      </c>
      <c r="D4311" s="10">
        <v>3413.0</v>
      </c>
      <c r="E4311" s="10" t="s">
        <v>36206</v>
      </c>
    </row>
    <row r="4312" hidden="1">
      <c r="A4312" s="10" t="s">
        <v>34627</v>
      </c>
      <c r="B4312" s="10">
        <v>342105.0</v>
      </c>
      <c r="C4312" s="10" t="s">
        <v>38214</v>
      </c>
      <c r="D4312" s="10">
        <v>3421.0</v>
      </c>
      <c r="E4312" s="10" t="s">
        <v>36206</v>
      </c>
    </row>
    <row r="4313" hidden="1">
      <c r="A4313" s="10" t="s">
        <v>34627</v>
      </c>
      <c r="B4313" s="10">
        <v>342110.0</v>
      </c>
      <c r="C4313" s="10" t="s">
        <v>38215</v>
      </c>
      <c r="D4313" s="10">
        <v>3421.0</v>
      </c>
      <c r="E4313" s="10" t="s">
        <v>36206</v>
      </c>
    </row>
    <row r="4314" hidden="1">
      <c r="A4314" s="10" t="s">
        <v>34627</v>
      </c>
      <c r="B4314" s="10">
        <v>342115.0</v>
      </c>
      <c r="C4314" s="10" t="s">
        <v>38216</v>
      </c>
      <c r="D4314" s="10">
        <v>3421.0</v>
      </c>
      <c r="E4314" s="10" t="s">
        <v>36206</v>
      </c>
    </row>
    <row r="4315" hidden="1">
      <c r="A4315" s="10" t="s">
        <v>34627</v>
      </c>
      <c r="B4315" s="10">
        <v>342120.0</v>
      </c>
      <c r="C4315" s="10" t="s">
        <v>38217</v>
      </c>
      <c r="D4315" s="10">
        <v>3421.0</v>
      </c>
      <c r="E4315" s="10" t="s">
        <v>36206</v>
      </c>
    </row>
    <row r="4316" hidden="1">
      <c r="A4316" s="10" t="s">
        <v>34627</v>
      </c>
      <c r="B4316" s="10">
        <v>342125.0</v>
      </c>
      <c r="C4316" s="10" t="s">
        <v>38218</v>
      </c>
      <c r="D4316" s="10">
        <v>3421.0</v>
      </c>
      <c r="E4316" s="10" t="s">
        <v>36206</v>
      </c>
    </row>
    <row r="4317" hidden="1">
      <c r="A4317" s="10" t="s">
        <v>34627</v>
      </c>
      <c r="B4317" s="10">
        <v>342205.0</v>
      </c>
      <c r="C4317" s="10" t="s">
        <v>38219</v>
      </c>
      <c r="D4317" s="10">
        <v>3422.0</v>
      </c>
      <c r="E4317" s="10" t="s">
        <v>36206</v>
      </c>
    </row>
    <row r="4318" hidden="1">
      <c r="A4318" s="10" t="s">
        <v>34627</v>
      </c>
      <c r="B4318" s="10">
        <v>342210.0</v>
      </c>
      <c r="C4318" s="10" t="s">
        <v>38220</v>
      </c>
      <c r="D4318" s="10">
        <v>3422.0</v>
      </c>
      <c r="E4318" s="10" t="s">
        <v>36206</v>
      </c>
    </row>
    <row r="4319" hidden="1">
      <c r="A4319" s="10" t="s">
        <v>34627</v>
      </c>
      <c r="B4319" s="10">
        <v>342215.0</v>
      </c>
      <c r="C4319" s="10" t="s">
        <v>38221</v>
      </c>
      <c r="D4319" s="10">
        <v>3422.0</v>
      </c>
      <c r="E4319" s="10" t="s">
        <v>36206</v>
      </c>
    </row>
    <row r="4320" hidden="1">
      <c r="A4320" s="10" t="s">
        <v>34627</v>
      </c>
      <c r="B4320" s="10">
        <v>342305.0</v>
      </c>
      <c r="C4320" s="10" t="s">
        <v>38222</v>
      </c>
      <c r="D4320" s="10">
        <v>3423.0</v>
      </c>
      <c r="E4320" s="10" t="s">
        <v>36206</v>
      </c>
    </row>
    <row r="4321" hidden="1">
      <c r="A4321" s="10" t="s">
        <v>34627</v>
      </c>
      <c r="B4321" s="10">
        <v>342310.0</v>
      </c>
      <c r="C4321" s="10" t="s">
        <v>38223</v>
      </c>
      <c r="D4321" s="10">
        <v>3423.0</v>
      </c>
      <c r="E4321" s="10" t="s">
        <v>36206</v>
      </c>
    </row>
    <row r="4322" hidden="1">
      <c r="A4322" s="10" t="s">
        <v>34627</v>
      </c>
      <c r="B4322" s="10">
        <v>342315.0</v>
      </c>
      <c r="C4322" s="10" t="s">
        <v>38224</v>
      </c>
      <c r="D4322" s="10">
        <v>3423.0</v>
      </c>
      <c r="E4322" s="10" t="s">
        <v>36206</v>
      </c>
    </row>
    <row r="4323" hidden="1">
      <c r="A4323" s="10" t="s">
        <v>34627</v>
      </c>
      <c r="B4323" s="10">
        <v>342405.0</v>
      </c>
      <c r="C4323" s="10" t="s">
        <v>38225</v>
      </c>
      <c r="D4323" s="10">
        <v>3424.0</v>
      </c>
      <c r="E4323" s="10" t="s">
        <v>36206</v>
      </c>
    </row>
    <row r="4324" hidden="1">
      <c r="A4324" s="10" t="s">
        <v>34627</v>
      </c>
      <c r="B4324" s="10">
        <v>342410.0</v>
      </c>
      <c r="C4324" s="10" t="s">
        <v>38226</v>
      </c>
      <c r="D4324" s="10">
        <v>3424.0</v>
      </c>
      <c r="E4324" s="10" t="s">
        <v>36206</v>
      </c>
    </row>
    <row r="4325" hidden="1">
      <c r="A4325" s="10" t="s">
        <v>34627</v>
      </c>
      <c r="B4325" s="10">
        <v>342505.0</v>
      </c>
      <c r="C4325" s="10" t="s">
        <v>38227</v>
      </c>
      <c r="D4325" s="10">
        <v>3425.0</v>
      </c>
      <c r="E4325" s="10" t="s">
        <v>36206</v>
      </c>
    </row>
    <row r="4326" hidden="1">
      <c r="A4326" s="10" t="s">
        <v>34627</v>
      </c>
      <c r="B4326" s="10">
        <v>342510.0</v>
      </c>
      <c r="C4326" s="10" t="s">
        <v>38228</v>
      </c>
      <c r="D4326" s="10">
        <v>3425.0</v>
      </c>
      <c r="E4326" s="10" t="s">
        <v>36206</v>
      </c>
    </row>
    <row r="4327" hidden="1">
      <c r="A4327" s="10" t="s">
        <v>34627</v>
      </c>
      <c r="B4327" s="10">
        <v>342515.0</v>
      </c>
      <c r="C4327" s="10" t="s">
        <v>38229</v>
      </c>
      <c r="D4327" s="10">
        <v>3425.0</v>
      </c>
      <c r="E4327" s="10" t="s">
        <v>36206</v>
      </c>
    </row>
    <row r="4328" hidden="1">
      <c r="A4328" s="10" t="s">
        <v>34627</v>
      </c>
      <c r="B4328" s="10">
        <v>342520.0</v>
      </c>
      <c r="C4328" s="10" t="s">
        <v>38230</v>
      </c>
      <c r="D4328" s="10">
        <v>3425.0</v>
      </c>
      <c r="E4328" s="10" t="s">
        <v>36206</v>
      </c>
    </row>
    <row r="4329" hidden="1">
      <c r="A4329" s="10" t="s">
        <v>34627</v>
      </c>
      <c r="B4329" s="10">
        <v>342525.0</v>
      </c>
      <c r="C4329" s="10" t="s">
        <v>38231</v>
      </c>
      <c r="D4329" s="10">
        <v>3425.0</v>
      </c>
      <c r="E4329" s="10" t="s">
        <v>36206</v>
      </c>
    </row>
    <row r="4330" hidden="1">
      <c r="A4330" s="10" t="s">
        <v>34627</v>
      </c>
      <c r="B4330" s="10">
        <v>342530.0</v>
      </c>
      <c r="C4330" s="10" t="s">
        <v>38232</v>
      </c>
      <c r="D4330" s="10">
        <v>3425.0</v>
      </c>
      <c r="E4330" s="10" t="s">
        <v>36206</v>
      </c>
    </row>
    <row r="4331" hidden="1">
      <c r="A4331" s="10" t="s">
        <v>34627</v>
      </c>
      <c r="B4331" s="10">
        <v>342535.0</v>
      </c>
      <c r="C4331" s="10" t="s">
        <v>38233</v>
      </c>
      <c r="D4331" s="10">
        <v>3425.0</v>
      </c>
      <c r="E4331" s="10" t="s">
        <v>36206</v>
      </c>
    </row>
    <row r="4332" hidden="1">
      <c r="A4332" s="10" t="s">
        <v>34627</v>
      </c>
      <c r="B4332" s="10">
        <v>342540.0</v>
      </c>
      <c r="C4332" s="10" t="s">
        <v>38234</v>
      </c>
      <c r="D4332" s="10">
        <v>3425.0</v>
      </c>
      <c r="E4332" s="10" t="s">
        <v>36206</v>
      </c>
    </row>
    <row r="4333" hidden="1">
      <c r="A4333" s="10" t="s">
        <v>34627</v>
      </c>
      <c r="B4333" s="10">
        <v>342545.0</v>
      </c>
      <c r="C4333" s="10" t="s">
        <v>38235</v>
      </c>
      <c r="D4333" s="10">
        <v>3425.0</v>
      </c>
      <c r="E4333" s="10" t="s">
        <v>36206</v>
      </c>
    </row>
    <row r="4334" hidden="1">
      <c r="A4334" s="10" t="s">
        <v>34627</v>
      </c>
      <c r="B4334" s="10">
        <v>342550.0</v>
      </c>
      <c r="C4334" s="10" t="s">
        <v>38236</v>
      </c>
      <c r="D4334" s="10">
        <v>3425.0</v>
      </c>
      <c r="E4334" s="10" t="s">
        <v>36206</v>
      </c>
    </row>
    <row r="4335" hidden="1">
      <c r="A4335" s="10" t="s">
        <v>34627</v>
      </c>
      <c r="B4335" s="10">
        <v>342605.0</v>
      </c>
      <c r="C4335" s="10" t="s">
        <v>38237</v>
      </c>
      <c r="D4335" s="10">
        <v>3426.0</v>
      </c>
      <c r="E4335" s="10" t="s">
        <v>36206</v>
      </c>
    </row>
    <row r="4336" hidden="1">
      <c r="A4336" s="10" t="s">
        <v>34627</v>
      </c>
      <c r="B4336" s="10">
        <v>342610.0</v>
      </c>
      <c r="C4336" s="10" t="s">
        <v>38238</v>
      </c>
      <c r="D4336" s="10">
        <v>3426.0</v>
      </c>
      <c r="E4336" s="10" t="s">
        <v>36206</v>
      </c>
    </row>
    <row r="4337" hidden="1">
      <c r="A4337" s="10" t="s">
        <v>34627</v>
      </c>
      <c r="B4337" s="10">
        <v>351105.0</v>
      </c>
      <c r="C4337" s="10" t="s">
        <v>38239</v>
      </c>
      <c r="D4337" s="10">
        <v>3511.0</v>
      </c>
      <c r="E4337" s="10" t="s">
        <v>36206</v>
      </c>
    </row>
    <row r="4338" hidden="1">
      <c r="A4338" s="10" t="s">
        <v>34627</v>
      </c>
      <c r="B4338" s="10">
        <v>351110.0</v>
      </c>
      <c r="C4338" s="10" t="s">
        <v>38240</v>
      </c>
      <c r="D4338" s="10">
        <v>3511.0</v>
      </c>
      <c r="E4338" s="10" t="s">
        <v>36206</v>
      </c>
    </row>
    <row r="4339" hidden="1">
      <c r="A4339" s="10" t="s">
        <v>34627</v>
      </c>
      <c r="B4339" s="10">
        <v>351115.0</v>
      </c>
      <c r="C4339" s="10" t="s">
        <v>38241</v>
      </c>
      <c r="D4339" s="10">
        <v>3511.0</v>
      </c>
      <c r="E4339" s="10" t="s">
        <v>36206</v>
      </c>
    </row>
    <row r="4340" hidden="1">
      <c r="A4340" s="10" t="s">
        <v>34627</v>
      </c>
      <c r="B4340" s="10">
        <v>351305.0</v>
      </c>
      <c r="C4340" s="10" t="s">
        <v>38242</v>
      </c>
      <c r="D4340" s="10">
        <v>3513.0</v>
      </c>
      <c r="E4340" s="10" t="s">
        <v>36206</v>
      </c>
    </row>
    <row r="4341" hidden="1">
      <c r="A4341" s="10" t="s">
        <v>34627</v>
      </c>
      <c r="B4341" s="10">
        <v>351310.0</v>
      </c>
      <c r="C4341" s="10" t="s">
        <v>38243</v>
      </c>
      <c r="D4341" s="10">
        <v>3513.0</v>
      </c>
      <c r="E4341" s="10" t="s">
        <v>36206</v>
      </c>
    </row>
    <row r="4342" hidden="1">
      <c r="A4342" s="10" t="s">
        <v>34627</v>
      </c>
      <c r="B4342" s="10">
        <v>351315.0</v>
      </c>
      <c r="C4342" s="10" t="s">
        <v>38244</v>
      </c>
      <c r="D4342" s="10">
        <v>3513.0</v>
      </c>
      <c r="E4342" s="10" t="s">
        <v>36206</v>
      </c>
    </row>
    <row r="4343" hidden="1">
      <c r="A4343" s="10" t="s">
        <v>34627</v>
      </c>
      <c r="B4343" s="10">
        <v>351405.0</v>
      </c>
      <c r="C4343" s="10" t="s">
        <v>38245</v>
      </c>
      <c r="D4343" s="10">
        <v>3514.0</v>
      </c>
      <c r="E4343" s="10" t="s">
        <v>36206</v>
      </c>
    </row>
    <row r="4344" hidden="1">
      <c r="A4344" s="10" t="s">
        <v>34627</v>
      </c>
      <c r="B4344" s="10">
        <v>351410.0</v>
      </c>
      <c r="C4344" s="10" t="s">
        <v>38246</v>
      </c>
      <c r="D4344" s="10">
        <v>3514.0</v>
      </c>
      <c r="E4344" s="10" t="s">
        <v>36206</v>
      </c>
    </row>
    <row r="4345" hidden="1">
      <c r="A4345" s="10" t="s">
        <v>34627</v>
      </c>
      <c r="B4345" s="10">
        <v>351415.0</v>
      </c>
      <c r="C4345" s="10" t="s">
        <v>38247</v>
      </c>
      <c r="D4345" s="10">
        <v>3514.0</v>
      </c>
      <c r="E4345" s="10" t="s">
        <v>36206</v>
      </c>
    </row>
    <row r="4346" hidden="1">
      <c r="A4346" s="10" t="s">
        <v>34627</v>
      </c>
      <c r="B4346" s="10">
        <v>351420.0</v>
      </c>
      <c r="C4346" s="10" t="s">
        <v>38248</v>
      </c>
      <c r="D4346" s="10">
        <v>3514.0</v>
      </c>
      <c r="E4346" s="10" t="s">
        <v>36206</v>
      </c>
    </row>
    <row r="4347" hidden="1">
      <c r="A4347" s="10" t="s">
        <v>34627</v>
      </c>
      <c r="B4347" s="10">
        <v>351425.0</v>
      </c>
      <c r="C4347" s="10" t="s">
        <v>38249</v>
      </c>
      <c r="D4347" s="10">
        <v>3514.0</v>
      </c>
      <c r="E4347" s="10" t="s">
        <v>36206</v>
      </c>
    </row>
    <row r="4348" hidden="1">
      <c r="A4348" s="10" t="s">
        <v>34627</v>
      </c>
      <c r="B4348" s="10">
        <v>351430.0</v>
      </c>
      <c r="C4348" s="10" t="s">
        <v>38250</v>
      </c>
      <c r="D4348" s="10">
        <v>3514.0</v>
      </c>
      <c r="E4348" s="10" t="s">
        <v>36206</v>
      </c>
    </row>
    <row r="4349" hidden="1">
      <c r="A4349" s="10" t="s">
        <v>34627</v>
      </c>
      <c r="B4349" s="10">
        <v>351505.0</v>
      </c>
      <c r="C4349" s="10" t="s">
        <v>38251</v>
      </c>
      <c r="D4349" s="10">
        <v>3515.0</v>
      </c>
      <c r="E4349" s="10" t="s">
        <v>36206</v>
      </c>
    </row>
    <row r="4350" hidden="1">
      <c r="A4350" s="10" t="s">
        <v>34627</v>
      </c>
      <c r="B4350" s="10">
        <v>351510.0</v>
      </c>
      <c r="C4350" s="10" t="s">
        <v>38252</v>
      </c>
      <c r="D4350" s="10">
        <v>3515.0</v>
      </c>
      <c r="E4350" s="10" t="s">
        <v>36206</v>
      </c>
    </row>
    <row r="4351" hidden="1">
      <c r="A4351" s="10" t="s">
        <v>34627</v>
      </c>
      <c r="B4351" s="10">
        <v>351515.0</v>
      </c>
      <c r="C4351" s="10" t="s">
        <v>38253</v>
      </c>
      <c r="D4351" s="10">
        <v>3515.0</v>
      </c>
      <c r="E4351" s="10" t="s">
        <v>36206</v>
      </c>
    </row>
    <row r="4352" hidden="1">
      <c r="A4352" s="10" t="s">
        <v>34627</v>
      </c>
      <c r="B4352" s="10">
        <v>351605.0</v>
      </c>
      <c r="C4352" s="10" t="s">
        <v>38254</v>
      </c>
      <c r="D4352" s="10">
        <v>3516.0</v>
      </c>
      <c r="E4352" s="10" t="s">
        <v>36206</v>
      </c>
    </row>
    <row r="4353" hidden="1">
      <c r="A4353" s="10" t="s">
        <v>34627</v>
      </c>
      <c r="B4353" s="10">
        <v>351610.0</v>
      </c>
      <c r="C4353" s="10" t="s">
        <v>38255</v>
      </c>
      <c r="D4353" s="10">
        <v>3516.0</v>
      </c>
      <c r="E4353" s="10" t="s">
        <v>36206</v>
      </c>
    </row>
    <row r="4354" hidden="1">
      <c r="A4354" s="10" t="s">
        <v>34627</v>
      </c>
      <c r="B4354" s="10">
        <v>351705.0</v>
      </c>
      <c r="C4354" s="10" t="s">
        <v>38256</v>
      </c>
      <c r="D4354" s="10">
        <v>3517.0</v>
      </c>
      <c r="E4354" s="10" t="s">
        <v>36206</v>
      </c>
    </row>
    <row r="4355" hidden="1">
      <c r="A4355" s="10" t="s">
        <v>34627</v>
      </c>
      <c r="B4355" s="10">
        <v>351710.0</v>
      </c>
      <c r="C4355" s="10" t="s">
        <v>38257</v>
      </c>
      <c r="D4355" s="10">
        <v>3517.0</v>
      </c>
      <c r="E4355" s="10" t="s">
        <v>36206</v>
      </c>
    </row>
    <row r="4356" hidden="1">
      <c r="A4356" s="10" t="s">
        <v>34627</v>
      </c>
      <c r="B4356" s="10">
        <v>351715.0</v>
      </c>
      <c r="C4356" s="10" t="s">
        <v>38258</v>
      </c>
      <c r="D4356" s="10">
        <v>3517.0</v>
      </c>
      <c r="E4356" s="10" t="s">
        <v>36206</v>
      </c>
    </row>
    <row r="4357" hidden="1">
      <c r="A4357" s="10" t="s">
        <v>34627</v>
      </c>
      <c r="B4357" s="10">
        <v>351720.0</v>
      </c>
      <c r="C4357" s="10" t="s">
        <v>38259</v>
      </c>
      <c r="D4357" s="10">
        <v>3517.0</v>
      </c>
      <c r="E4357" s="10" t="s">
        <v>36206</v>
      </c>
    </row>
    <row r="4358" hidden="1">
      <c r="A4358" s="10" t="s">
        <v>34627</v>
      </c>
      <c r="B4358" s="10">
        <v>351725.0</v>
      </c>
      <c r="C4358" s="10" t="s">
        <v>38260</v>
      </c>
      <c r="D4358" s="10">
        <v>3517.0</v>
      </c>
      <c r="E4358" s="10" t="s">
        <v>36206</v>
      </c>
    </row>
    <row r="4359" hidden="1">
      <c r="A4359" s="10" t="s">
        <v>34627</v>
      </c>
      <c r="B4359" s="10">
        <v>351730.0</v>
      </c>
      <c r="C4359" s="10" t="s">
        <v>38261</v>
      </c>
      <c r="D4359" s="10">
        <v>3517.0</v>
      </c>
      <c r="E4359" s="10" t="s">
        <v>36206</v>
      </c>
    </row>
    <row r="4360" hidden="1">
      <c r="A4360" s="10" t="s">
        <v>34627</v>
      </c>
      <c r="B4360" s="10">
        <v>351735.0</v>
      </c>
      <c r="C4360" s="10" t="s">
        <v>38262</v>
      </c>
      <c r="D4360" s="10">
        <v>3517.0</v>
      </c>
      <c r="E4360" s="10" t="s">
        <v>36206</v>
      </c>
    </row>
    <row r="4361" hidden="1">
      <c r="A4361" s="10" t="s">
        <v>34627</v>
      </c>
      <c r="B4361" s="10">
        <v>351740.0</v>
      </c>
      <c r="C4361" s="10" t="s">
        <v>38263</v>
      </c>
      <c r="D4361" s="10">
        <v>3517.0</v>
      </c>
      <c r="E4361" s="10" t="s">
        <v>36206</v>
      </c>
    </row>
    <row r="4362" hidden="1">
      <c r="A4362" s="10" t="s">
        <v>34627</v>
      </c>
      <c r="B4362" s="10">
        <v>351805.0</v>
      </c>
      <c r="C4362" s="10" t="s">
        <v>38264</v>
      </c>
      <c r="D4362" s="10">
        <v>3518.0</v>
      </c>
      <c r="E4362" s="10" t="s">
        <v>36206</v>
      </c>
    </row>
    <row r="4363" hidden="1">
      <c r="A4363" s="10" t="s">
        <v>34627</v>
      </c>
      <c r="B4363" s="10">
        <v>351810.0</v>
      </c>
      <c r="C4363" s="10" t="s">
        <v>38265</v>
      </c>
      <c r="D4363" s="10">
        <v>3518.0</v>
      </c>
      <c r="E4363" s="10" t="s">
        <v>36206</v>
      </c>
    </row>
    <row r="4364" hidden="1">
      <c r="A4364" s="10" t="s">
        <v>34627</v>
      </c>
      <c r="B4364" s="10">
        <v>351815.0</v>
      </c>
      <c r="C4364" s="10" t="s">
        <v>38266</v>
      </c>
      <c r="D4364" s="10">
        <v>3518.0</v>
      </c>
      <c r="E4364" s="10" t="s">
        <v>36206</v>
      </c>
    </row>
    <row r="4365" hidden="1">
      <c r="A4365" s="10" t="s">
        <v>34627</v>
      </c>
      <c r="B4365" s="10">
        <v>351905.0</v>
      </c>
      <c r="C4365" s="10" t="s">
        <v>38267</v>
      </c>
      <c r="D4365" s="10">
        <v>3519.0</v>
      </c>
      <c r="E4365" s="10" t="s">
        <v>36206</v>
      </c>
    </row>
    <row r="4366" hidden="1">
      <c r="A4366" s="10" t="s">
        <v>34627</v>
      </c>
      <c r="B4366" s="10">
        <v>351910.0</v>
      </c>
      <c r="C4366" s="10" t="s">
        <v>38268</v>
      </c>
      <c r="D4366" s="10">
        <v>3519.0</v>
      </c>
      <c r="E4366" s="10" t="s">
        <v>36206</v>
      </c>
    </row>
    <row r="4367" hidden="1">
      <c r="A4367" s="10" t="s">
        <v>34627</v>
      </c>
      <c r="B4367" s="10">
        <v>352205.0</v>
      </c>
      <c r="C4367" s="10" t="s">
        <v>38269</v>
      </c>
      <c r="D4367" s="10">
        <v>3522.0</v>
      </c>
      <c r="E4367" s="10" t="s">
        <v>36206</v>
      </c>
    </row>
    <row r="4368" hidden="1">
      <c r="A4368" s="10" t="s">
        <v>34627</v>
      </c>
      <c r="B4368" s="10">
        <v>352210.0</v>
      </c>
      <c r="C4368" s="10" t="s">
        <v>38270</v>
      </c>
      <c r="D4368" s="10">
        <v>3522.0</v>
      </c>
      <c r="E4368" s="10" t="s">
        <v>36206</v>
      </c>
    </row>
    <row r="4369" hidden="1">
      <c r="A4369" s="10" t="s">
        <v>34627</v>
      </c>
      <c r="B4369" s="10">
        <v>352305.0</v>
      </c>
      <c r="C4369" s="10" t="s">
        <v>38271</v>
      </c>
      <c r="D4369" s="10">
        <v>3523.0</v>
      </c>
      <c r="E4369" s="10" t="s">
        <v>36206</v>
      </c>
    </row>
    <row r="4370" hidden="1">
      <c r="A4370" s="10" t="s">
        <v>34627</v>
      </c>
      <c r="B4370" s="10">
        <v>352310.0</v>
      </c>
      <c r="C4370" s="10" t="s">
        <v>38272</v>
      </c>
      <c r="D4370" s="10">
        <v>3523.0</v>
      </c>
      <c r="E4370" s="10" t="s">
        <v>36206</v>
      </c>
    </row>
    <row r="4371" hidden="1">
      <c r="A4371" s="10" t="s">
        <v>34627</v>
      </c>
      <c r="B4371" s="10">
        <v>352315.0</v>
      </c>
      <c r="C4371" s="10" t="s">
        <v>38273</v>
      </c>
      <c r="D4371" s="10">
        <v>3523.0</v>
      </c>
      <c r="E4371" s="10" t="s">
        <v>36206</v>
      </c>
    </row>
    <row r="4372" hidden="1">
      <c r="A4372" s="10" t="s">
        <v>34627</v>
      </c>
      <c r="B4372" s="10">
        <v>352320.0</v>
      </c>
      <c r="C4372" s="10" t="s">
        <v>38274</v>
      </c>
      <c r="D4372" s="10">
        <v>3523.0</v>
      </c>
      <c r="E4372" s="10" t="s">
        <v>36206</v>
      </c>
    </row>
    <row r="4373" hidden="1">
      <c r="A4373" s="10" t="s">
        <v>34627</v>
      </c>
      <c r="B4373" s="10">
        <v>352405.0</v>
      </c>
      <c r="C4373" s="10" t="s">
        <v>38275</v>
      </c>
      <c r="D4373" s="10">
        <v>3524.0</v>
      </c>
      <c r="E4373" s="10" t="s">
        <v>36206</v>
      </c>
    </row>
    <row r="4374" hidden="1">
      <c r="A4374" s="10" t="s">
        <v>34627</v>
      </c>
      <c r="B4374" s="10">
        <v>352410.0</v>
      </c>
      <c r="C4374" s="10" t="s">
        <v>38276</v>
      </c>
      <c r="D4374" s="10">
        <v>3524.0</v>
      </c>
      <c r="E4374" s="10" t="s">
        <v>36206</v>
      </c>
    </row>
    <row r="4375" hidden="1">
      <c r="A4375" s="10" t="s">
        <v>34627</v>
      </c>
      <c r="B4375" s="10">
        <v>352420.0</v>
      </c>
      <c r="C4375" s="10" t="s">
        <v>38277</v>
      </c>
      <c r="D4375" s="10">
        <v>3524.0</v>
      </c>
      <c r="E4375" s="10" t="s">
        <v>36206</v>
      </c>
    </row>
    <row r="4376" hidden="1">
      <c r="A4376" s="10" t="s">
        <v>34627</v>
      </c>
      <c r="B4376" s="10">
        <v>353205.0</v>
      </c>
      <c r="C4376" s="10" t="s">
        <v>38278</v>
      </c>
      <c r="D4376" s="10">
        <v>3532.0</v>
      </c>
      <c r="E4376" s="10" t="s">
        <v>36206</v>
      </c>
    </row>
    <row r="4377" hidden="1">
      <c r="A4377" s="10" t="s">
        <v>34627</v>
      </c>
      <c r="B4377" s="10">
        <v>353210.0</v>
      </c>
      <c r="C4377" s="10" t="s">
        <v>38279</v>
      </c>
      <c r="D4377" s="10">
        <v>3532.0</v>
      </c>
      <c r="E4377" s="10" t="s">
        <v>36206</v>
      </c>
    </row>
    <row r="4378" hidden="1">
      <c r="A4378" s="10" t="s">
        <v>34627</v>
      </c>
      <c r="B4378" s="10">
        <v>353215.0</v>
      </c>
      <c r="C4378" s="10" t="s">
        <v>38280</v>
      </c>
      <c r="D4378" s="10">
        <v>3532.0</v>
      </c>
      <c r="E4378" s="10" t="s">
        <v>36206</v>
      </c>
    </row>
    <row r="4379" hidden="1">
      <c r="A4379" s="10" t="s">
        <v>34627</v>
      </c>
      <c r="B4379" s="10">
        <v>353220.0</v>
      </c>
      <c r="C4379" s="10" t="s">
        <v>38281</v>
      </c>
      <c r="D4379" s="10">
        <v>3532.0</v>
      </c>
      <c r="E4379" s="10" t="s">
        <v>36206</v>
      </c>
    </row>
    <row r="4380" hidden="1">
      <c r="A4380" s="10" t="s">
        <v>34627</v>
      </c>
      <c r="B4380" s="10">
        <v>353225.0</v>
      </c>
      <c r="C4380" s="10" t="s">
        <v>38282</v>
      </c>
      <c r="D4380" s="10">
        <v>3532.0</v>
      </c>
      <c r="E4380" s="10" t="s">
        <v>36206</v>
      </c>
    </row>
    <row r="4381" hidden="1">
      <c r="A4381" s="10" t="s">
        <v>34627</v>
      </c>
      <c r="B4381" s="10">
        <v>353230.0</v>
      </c>
      <c r="C4381" s="10" t="s">
        <v>38283</v>
      </c>
      <c r="D4381" s="10">
        <v>3532.0</v>
      </c>
      <c r="E4381" s="10" t="s">
        <v>36206</v>
      </c>
    </row>
    <row r="4382" hidden="1">
      <c r="A4382" s="10" t="s">
        <v>34627</v>
      </c>
      <c r="B4382" s="10">
        <v>353235.0</v>
      </c>
      <c r="C4382" s="10" t="s">
        <v>38284</v>
      </c>
      <c r="D4382" s="10">
        <v>3532.0</v>
      </c>
      <c r="E4382" s="10" t="s">
        <v>36206</v>
      </c>
    </row>
    <row r="4383" hidden="1">
      <c r="A4383" s="10" t="s">
        <v>34627</v>
      </c>
      <c r="B4383" s="10">
        <v>354120.0</v>
      </c>
      <c r="C4383" s="10" t="s">
        <v>38285</v>
      </c>
      <c r="D4383" s="10">
        <v>3541.0</v>
      </c>
      <c r="E4383" s="10" t="s">
        <v>36206</v>
      </c>
    </row>
    <row r="4384" hidden="1">
      <c r="A4384" s="10" t="s">
        <v>34627</v>
      </c>
      <c r="B4384" s="10">
        <v>354125.0</v>
      </c>
      <c r="C4384" s="10" t="s">
        <v>38286</v>
      </c>
      <c r="D4384" s="10">
        <v>3541.0</v>
      </c>
      <c r="E4384" s="10" t="s">
        <v>36206</v>
      </c>
    </row>
    <row r="4385" hidden="1">
      <c r="A4385" s="10" t="s">
        <v>34627</v>
      </c>
      <c r="B4385" s="10">
        <v>354130.0</v>
      </c>
      <c r="C4385" s="10" t="s">
        <v>38287</v>
      </c>
      <c r="D4385" s="10">
        <v>3541.0</v>
      </c>
      <c r="E4385" s="10" t="s">
        <v>36206</v>
      </c>
    </row>
    <row r="4386" hidden="1">
      <c r="A4386" s="10" t="s">
        <v>34627</v>
      </c>
      <c r="B4386" s="10">
        <v>354135.0</v>
      </c>
      <c r="C4386" s="10" t="s">
        <v>38288</v>
      </c>
      <c r="D4386" s="10">
        <v>3541.0</v>
      </c>
      <c r="E4386" s="10" t="s">
        <v>36206</v>
      </c>
    </row>
    <row r="4387" hidden="1">
      <c r="A4387" s="10" t="s">
        <v>34627</v>
      </c>
      <c r="B4387" s="10">
        <v>354140.0</v>
      </c>
      <c r="C4387" s="10" t="s">
        <v>38289</v>
      </c>
      <c r="D4387" s="10">
        <v>3541.0</v>
      </c>
      <c r="E4387" s="10" t="s">
        <v>36206</v>
      </c>
    </row>
    <row r="4388" hidden="1">
      <c r="A4388" s="10" t="s">
        <v>34627</v>
      </c>
      <c r="B4388" s="10">
        <v>354145.0</v>
      </c>
      <c r="C4388" s="10" t="s">
        <v>38290</v>
      </c>
      <c r="D4388" s="10">
        <v>3541.0</v>
      </c>
      <c r="E4388" s="10" t="s">
        <v>36206</v>
      </c>
    </row>
    <row r="4389" hidden="1">
      <c r="A4389" s="10" t="s">
        <v>34627</v>
      </c>
      <c r="B4389" s="10">
        <v>354150.0</v>
      </c>
      <c r="C4389" s="10" t="s">
        <v>38291</v>
      </c>
      <c r="D4389" s="10">
        <v>3541.0</v>
      </c>
      <c r="E4389" s="10" t="s">
        <v>36206</v>
      </c>
    </row>
    <row r="4390" hidden="1">
      <c r="A4390" s="10" t="s">
        <v>34627</v>
      </c>
      <c r="B4390" s="10">
        <v>354205.0</v>
      </c>
      <c r="C4390" s="10" t="s">
        <v>38292</v>
      </c>
      <c r="D4390" s="10">
        <v>3542.0</v>
      </c>
      <c r="E4390" s="10" t="s">
        <v>36206</v>
      </c>
    </row>
    <row r="4391" hidden="1">
      <c r="A4391" s="10" t="s">
        <v>34627</v>
      </c>
      <c r="B4391" s="10">
        <v>354210.0</v>
      </c>
      <c r="C4391" s="10" t="s">
        <v>38293</v>
      </c>
      <c r="D4391" s="10">
        <v>3542.0</v>
      </c>
      <c r="E4391" s="10" t="s">
        <v>36206</v>
      </c>
    </row>
    <row r="4392" hidden="1">
      <c r="A4392" s="10" t="s">
        <v>34627</v>
      </c>
      <c r="B4392" s="10">
        <v>354305.0</v>
      </c>
      <c r="C4392" s="10" t="s">
        <v>38294</v>
      </c>
      <c r="D4392" s="10">
        <v>3543.0</v>
      </c>
      <c r="E4392" s="10" t="s">
        <v>36206</v>
      </c>
    </row>
    <row r="4393" hidden="1">
      <c r="A4393" s="10" t="s">
        <v>34627</v>
      </c>
      <c r="B4393" s="10">
        <v>354405.0</v>
      </c>
      <c r="C4393" s="10" t="s">
        <v>38295</v>
      </c>
      <c r="D4393" s="10">
        <v>3544.0</v>
      </c>
      <c r="E4393" s="10" t="s">
        <v>36206</v>
      </c>
    </row>
    <row r="4394" hidden="1">
      <c r="A4394" s="10" t="s">
        <v>34627</v>
      </c>
      <c r="B4394" s="10">
        <v>354410.0</v>
      </c>
      <c r="C4394" s="10" t="s">
        <v>38296</v>
      </c>
      <c r="D4394" s="10">
        <v>3544.0</v>
      </c>
      <c r="E4394" s="10" t="s">
        <v>36206</v>
      </c>
    </row>
    <row r="4395" hidden="1">
      <c r="A4395" s="10" t="s">
        <v>34627</v>
      </c>
      <c r="B4395" s="10">
        <v>354415.0</v>
      </c>
      <c r="C4395" s="10" t="s">
        <v>38297</v>
      </c>
      <c r="D4395" s="10">
        <v>3544.0</v>
      </c>
      <c r="E4395" s="10" t="s">
        <v>36206</v>
      </c>
    </row>
    <row r="4396" hidden="1">
      <c r="A4396" s="10" t="s">
        <v>34627</v>
      </c>
      <c r="B4396" s="10">
        <v>354505.0</v>
      </c>
      <c r="C4396" s="10" t="s">
        <v>38298</v>
      </c>
      <c r="D4396" s="10">
        <v>3545.0</v>
      </c>
      <c r="E4396" s="10" t="s">
        <v>36206</v>
      </c>
    </row>
    <row r="4397" hidden="1">
      <c r="A4397" s="10" t="s">
        <v>34627</v>
      </c>
      <c r="B4397" s="10">
        <v>354605.0</v>
      </c>
      <c r="C4397" s="10" t="s">
        <v>38299</v>
      </c>
      <c r="D4397" s="10">
        <v>3546.0</v>
      </c>
      <c r="E4397" s="10" t="s">
        <v>36206</v>
      </c>
    </row>
    <row r="4398" hidden="1">
      <c r="A4398" s="10" t="s">
        <v>34627</v>
      </c>
      <c r="B4398" s="10">
        <v>354705.0</v>
      </c>
      <c r="C4398" s="10" t="s">
        <v>38300</v>
      </c>
      <c r="D4398" s="10">
        <v>3547.0</v>
      </c>
      <c r="E4398" s="10" t="s">
        <v>36206</v>
      </c>
    </row>
    <row r="4399" hidden="1">
      <c r="A4399" s="10" t="s">
        <v>34627</v>
      </c>
      <c r="B4399" s="10">
        <v>354805.0</v>
      </c>
      <c r="C4399" s="10" t="s">
        <v>38301</v>
      </c>
      <c r="D4399" s="10">
        <v>3548.0</v>
      </c>
      <c r="E4399" s="10" t="s">
        <v>36206</v>
      </c>
    </row>
    <row r="4400" hidden="1">
      <c r="A4400" s="10" t="s">
        <v>34627</v>
      </c>
      <c r="B4400" s="10">
        <v>354810.0</v>
      </c>
      <c r="C4400" s="10" t="s">
        <v>38302</v>
      </c>
      <c r="D4400" s="10">
        <v>3548.0</v>
      </c>
      <c r="E4400" s="10" t="s">
        <v>36206</v>
      </c>
    </row>
    <row r="4401" hidden="1">
      <c r="A4401" s="10" t="s">
        <v>34627</v>
      </c>
      <c r="B4401" s="10">
        <v>354815.0</v>
      </c>
      <c r="C4401" s="10" t="s">
        <v>38303</v>
      </c>
      <c r="D4401" s="10">
        <v>3548.0</v>
      </c>
      <c r="E4401" s="10" t="s">
        <v>36206</v>
      </c>
    </row>
    <row r="4402" hidden="1">
      <c r="A4402" s="10" t="s">
        <v>34627</v>
      </c>
      <c r="B4402" s="10">
        <v>354820.0</v>
      </c>
      <c r="C4402" s="10" t="s">
        <v>38304</v>
      </c>
      <c r="D4402" s="10">
        <v>3548.0</v>
      </c>
      <c r="E4402" s="10" t="s">
        <v>36206</v>
      </c>
    </row>
    <row r="4403" hidden="1">
      <c r="A4403" s="10" t="s">
        <v>34627</v>
      </c>
      <c r="B4403" s="10">
        <v>354825.0</v>
      </c>
      <c r="C4403" s="10" t="s">
        <v>38305</v>
      </c>
      <c r="D4403" s="10">
        <v>3548.0</v>
      </c>
      <c r="E4403" s="10" t="s">
        <v>36206</v>
      </c>
    </row>
    <row r="4404" hidden="1">
      <c r="A4404" s="10" t="s">
        <v>34627</v>
      </c>
      <c r="B4404" s="10">
        <v>371105.0</v>
      </c>
      <c r="C4404" s="10" t="s">
        <v>38306</v>
      </c>
      <c r="D4404" s="10">
        <v>3711.0</v>
      </c>
      <c r="E4404" s="10" t="s">
        <v>36206</v>
      </c>
    </row>
    <row r="4405" hidden="1">
      <c r="A4405" s="10" t="s">
        <v>34627</v>
      </c>
      <c r="B4405" s="10">
        <v>371110.0</v>
      </c>
      <c r="C4405" s="10" t="s">
        <v>38307</v>
      </c>
      <c r="D4405" s="10">
        <v>3711.0</v>
      </c>
      <c r="E4405" s="10" t="s">
        <v>36206</v>
      </c>
    </row>
    <row r="4406" hidden="1">
      <c r="A4406" s="10" t="s">
        <v>34627</v>
      </c>
      <c r="B4406" s="10">
        <v>371205.0</v>
      </c>
      <c r="C4406" s="10" t="s">
        <v>38308</v>
      </c>
      <c r="D4406" s="10">
        <v>3712.0</v>
      </c>
      <c r="E4406" s="10" t="s">
        <v>36206</v>
      </c>
    </row>
    <row r="4407" hidden="1">
      <c r="A4407" s="10" t="s">
        <v>34627</v>
      </c>
      <c r="B4407" s="10">
        <v>371210.0</v>
      </c>
      <c r="C4407" s="10" t="s">
        <v>38309</v>
      </c>
      <c r="D4407" s="10">
        <v>3712.0</v>
      </c>
      <c r="E4407" s="10" t="s">
        <v>36206</v>
      </c>
    </row>
    <row r="4408" hidden="1">
      <c r="A4408" s="10" t="s">
        <v>34627</v>
      </c>
      <c r="B4408" s="10">
        <v>371305.0</v>
      </c>
      <c r="C4408" s="10" t="s">
        <v>38310</v>
      </c>
      <c r="D4408" s="10">
        <v>3713.0</v>
      </c>
      <c r="E4408" s="10" t="s">
        <v>36206</v>
      </c>
    </row>
    <row r="4409" hidden="1">
      <c r="A4409" s="10" t="s">
        <v>34627</v>
      </c>
      <c r="B4409" s="10">
        <v>371310.0</v>
      </c>
      <c r="C4409" s="10" t="s">
        <v>38311</v>
      </c>
      <c r="D4409" s="10">
        <v>3713.0</v>
      </c>
      <c r="E4409" s="10" t="s">
        <v>36206</v>
      </c>
    </row>
    <row r="4410" hidden="1">
      <c r="A4410" s="10" t="s">
        <v>34627</v>
      </c>
      <c r="B4410" s="10">
        <v>371405.0</v>
      </c>
      <c r="C4410" s="10" t="s">
        <v>38312</v>
      </c>
      <c r="D4410" s="10">
        <v>3714.0</v>
      </c>
      <c r="E4410" s="10" t="s">
        <v>36206</v>
      </c>
    </row>
    <row r="4411" hidden="1">
      <c r="A4411" s="10" t="s">
        <v>34627</v>
      </c>
      <c r="B4411" s="10">
        <v>371410.0</v>
      </c>
      <c r="C4411" s="10" t="s">
        <v>38313</v>
      </c>
      <c r="D4411" s="10">
        <v>3714.0</v>
      </c>
      <c r="E4411" s="10" t="s">
        <v>36206</v>
      </c>
    </row>
    <row r="4412" hidden="1">
      <c r="A4412" s="10" t="s">
        <v>34627</v>
      </c>
      <c r="B4412" s="10">
        <v>372105.0</v>
      </c>
      <c r="C4412" s="10" t="s">
        <v>38314</v>
      </c>
      <c r="D4412" s="10">
        <v>3721.0</v>
      </c>
      <c r="E4412" s="10" t="s">
        <v>36206</v>
      </c>
    </row>
    <row r="4413" hidden="1">
      <c r="A4413" s="10" t="s">
        <v>34627</v>
      </c>
      <c r="B4413" s="10">
        <v>372110.0</v>
      </c>
      <c r="C4413" s="10" t="s">
        <v>38315</v>
      </c>
      <c r="D4413" s="10">
        <v>3721.0</v>
      </c>
      <c r="E4413" s="10" t="s">
        <v>36206</v>
      </c>
    </row>
    <row r="4414" hidden="1">
      <c r="A4414" s="10" t="s">
        <v>34627</v>
      </c>
      <c r="B4414" s="10">
        <v>372115.0</v>
      </c>
      <c r="C4414" s="10" t="s">
        <v>38316</v>
      </c>
      <c r="D4414" s="10">
        <v>3721.0</v>
      </c>
      <c r="E4414" s="10" t="s">
        <v>36206</v>
      </c>
    </row>
    <row r="4415" hidden="1">
      <c r="A4415" s="10" t="s">
        <v>34627</v>
      </c>
      <c r="B4415" s="10">
        <v>372205.0</v>
      </c>
      <c r="C4415" s="10" t="s">
        <v>38317</v>
      </c>
      <c r="D4415" s="10">
        <v>3722.0</v>
      </c>
      <c r="E4415" s="10" t="s">
        <v>36206</v>
      </c>
    </row>
    <row r="4416" hidden="1">
      <c r="A4416" s="10" t="s">
        <v>34627</v>
      </c>
      <c r="B4416" s="10">
        <v>372210.0</v>
      </c>
      <c r="C4416" s="10" t="s">
        <v>38318</v>
      </c>
      <c r="D4416" s="10">
        <v>3722.0</v>
      </c>
      <c r="E4416" s="10" t="s">
        <v>36206</v>
      </c>
    </row>
    <row r="4417" hidden="1">
      <c r="A4417" s="10" t="s">
        <v>34627</v>
      </c>
      <c r="B4417" s="10">
        <v>373105.0</v>
      </c>
      <c r="C4417" s="10" t="s">
        <v>38319</v>
      </c>
      <c r="D4417" s="10">
        <v>3731.0</v>
      </c>
      <c r="E4417" s="10" t="s">
        <v>36206</v>
      </c>
    </row>
    <row r="4418" hidden="1">
      <c r="A4418" s="10" t="s">
        <v>34627</v>
      </c>
      <c r="B4418" s="10">
        <v>373130.0</v>
      </c>
      <c r="C4418" s="10" t="s">
        <v>38320</v>
      </c>
      <c r="D4418" s="10">
        <v>3731.0</v>
      </c>
      <c r="E4418" s="10" t="s">
        <v>36206</v>
      </c>
    </row>
    <row r="4419" hidden="1">
      <c r="A4419" s="10" t="s">
        <v>34627</v>
      </c>
      <c r="B4419" s="10">
        <v>373135.0</v>
      </c>
      <c r="C4419" s="10" t="s">
        <v>38321</v>
      </c>
      <c r="D4419" s="10">
        <v>3731.0</v>
      </c>
      <c r="E4419" s="10" t="s">
        <v>36206</v>
      </c>
    </row>
    <row r="4420" hidden="1">
      <c r="A4420" s="10" t="s">
        <v>34627</v>
      </c>
      <c r="B4420" s="10">
        <v>373140.0</v>
      </c>
      <c r="C4420" s="10" t="s">
        <v>38322</v>
      </c>
      <c r="D4420" s="10">
        <v>3731.0</v>
      </c>
      <c r="E4420" s="10" t="s">
        <v>36206</v>
      </c>
    </row>
    <row r="4421" hidden="1">
      <c r="A4421" s="10" t="s">
        <v>34627</v>
      </c>
      <c r="B4421" s="10">
        <v>373145.0</v>
      </c>
      <c r="C4421" s="10" t="s">
        <v>38323</v>
      </c>
      <c r="D4421" s="10">
        <v>3731.0</v>
      </c>
      <c r="E4421" s="10" t="s">
        <v>36206</v>
      </c>
    </row>
    <row r="4422" hidden="1">
      <c r="A4422" s="10" t="s">
        <v>34627</v>
      </c>
      <c r="B4422" s="10">
        <v>373220.0</v>
      </c>
      <c r="C4422" s="10" t="s">
        <v>38324</v>
      </c>
      <c r="D4422" s="10">
        <v>3732.0</v>
      </c>
      <c r="E4422" s="10" t="s">
        <v>36206</v>
      </c>
    </row>
    <row r="4423" hidden="1">
      <c r="A4423" s="10" t="s">
        <v>34627</v>
      </c>
      <c r="B4423" s="10">
        <v>373225.0</v>
      </c>
      <c r="C4423" s="10" t="s">
        <v>38325</v>
      </c>
      <c r="D4423" s="10">
        <v>3732.0</v>
      </c>
      <c r="E4423" s="10" t="s">
        <v>36206</v>
      </c>
    </row>
    <row r="4424" hidden="1">
      <c r="A4424" s="10" t="s">
        <v>34627</v>
      </c>
      <c r="B4424" s="10">
        <v>373230.0</v>
      </c>
      <c r="C4424" s="10" t="s">
        <v>38326</v>
      </c>
      <c r="D4424" s="10">
        <v>3732.0</v>
      </c>
      <c r="E4424" s="10" t="s">
        <v>36206</v>
      </c>
    </row>
    <row r="4425" hidden="1">
      <c r="A4425" s="10" t="s">
        <v>34627</v>
      </c>
      <c r="B4425" s="10">
        <v>374105.0</v>
      </c>
      <c r="C4425" s="10" t="s">
        <v>38327</v>
      </c>
      <c r="D4425" s="10">
        <v>3741.0</v>
      </c>
      <c r="E4425" s="10" t="s">
        <v>36206</v>
      </c>
    </row>
    <row r="4426" hidden="1">
      <c r="A4426" s="10" t="s">
        <v>34627</v>
      </c>
      <c r="B4426" s="10">
        <v>374110.0</v>
      </c>
      <c r="C4426" s="10" t="s">
        <v>38328</v>
      </c>
      <c r="D4426" s="10">
        <v>3741.0</v>
      </c>
      <c r="E4426" s="10" t="s">
        <v>36206</v>
      </c>
    </row>
    <row r="4427" hidden="1">
      <c r="A4427" s="10" t="s">
        <v>34627</v>
      </c>
      <c r="B4427" s="10">
        <v>374115.0</v>
      </c>
      <c r="C4427" s="10" t="s">
        <v>38329</v>
      </c>
      <c r="D4427" s="10">
        <v>3741.0</v>
      </c>
      <c r="E4427" s="10" t="s">
        <v>36206</v>
      </c>
    </row>
    <row r="4428" hidden="1">
      <c r="A4428" s="10" t="s">
        <v>34627</v>
      </c>
      <c r="B4428" s="10">
        <v>374120.0</v>
      </c>
      <c r="C4428" s="10" t="s">
        <v>38330</v>
      </c>
      <c r="D4428" s="10">
        <v>3741.0</v>
      </c>
      <c r="E4428" s="10" t="s">
        <v>36206</v>
      </c>
    </row>
    <row r="4429" hidden="1">
      <c r="A4429" s="10" t="s">
        <v>34627</v>
      </c>
      <c r="B4429" s="10">
        <v>374125.0</v>
      </c>
      <c r="C4429" s="10" t="s">
        <v>38331</v>
      </c>
      <c r="D4429" s="10">
        <v>3741.0</v>
      </c>
      <c r="E4429" s="10" t="s">
        <v>36206</v>
      </c>
    </row>
    <row r="4430" hidden="1">
      <c r="A4430" s="10" t="s">
        <v>34627</v>
      </c>
      <c r="B4430" s="10">
        <v>374130.0</v>
      </c>
      <c r="C4430" s="10" t="s">
        <v>38332</v>
      </c>
      <c r="D4430" s="10">
        <v>3741.0</v>
      </c>
      <c r="E4430" s="10" t="s">
        <v>36206</v>
      </c>
    </row>
    <row r="4431" hidden="1">
      <c r="A4431" s="10" t="s">
        <v>34627</v>
      </c>
      <c r="B4431" s="10">
        <v>374135.0</v>
      </c>
      <c r="C4431" s="10" t="s">
        <v>38333</v>
      </c>
      <c r="D4431" s="10">
        <v>3741.0</v>
      </c>
      <c r="E4431" s="10" t="s">
        <v>36206</v>
      </c>
    </row>
    <row r="4432" hidden="1">
      <c r="A4432" s="10" t="s">
        <v>34627</v>
      </c>
      <c r="B4432" s="10">
        <v>374140.0</v>
      </c>
      <c r="C4432" s="10" t="s">
        <v>38334</v>
      </c>
      <c r="D4432" s="10">
        <v>3741.0</v>
      </c>
      <c r="E4432" s="10" t="s">
        <v>36206</v>
      </c>
    </row>
    <row r="4433" hidden="1">
      <c r="A4433" s="10" t="s">
        <v>34627</v>
      </c>
      <c r="B4433" s="10">
        <v>374145.0</v>
      </c>
      <c r="C4433" s="10" t="s">
        <v>38335</v>
      </c>
      <c r="D4433" s="10">
        <v>3741.0</v>
      </c>
      <c r="E4433" s="10" t="s">
        <v>36206</v>
      </c>
    </row>
    <row r="4434" hidden="1">
      <c r="A4434" s="10" t="s">
        <v>34627</v>
      </c>
      <c r="B4434" s="10">
        <v>374150.0</v>
      </c>
      <c r="C4434" s="10" t="s">
        <v>38336</v>
      </c>
      <c r="D4434" s="10">
        <v>3741.0</v>
      </c>
      <c r="E4434" s="10" t="s">
        <v>36206</v>
      </c>
    </row>
    <row r="4435" hidden="1">
      <c r="A4435" s="10" t="s">
        <v>34627</v>
      </c>
      <c r="B4435" s="10">
        <v>374155.0</v>
      </c>
      <c r="C4435" s="10" t="s">
        <v>38337</v>
      </c>
      <c r="D4435" s="10">
        <v>3741.0</v>
      </c>
      <c r="E4435" s="10" t="s">
        <v>36206</v>
      </c>
    </row>
    <row r="4436" hidden="1">
      <c r="A4436" s="10" t="s">
        <v>34627</v>
      </c>
      <c r="B4436" s="10">
        <v>374205.0</v>
      </c>
      <c r="C4436" s="10" t="s">
        <v>38338</v>
      </c>
      <c r="D4436" s="10">
        <v>3742.0</v>
      </c>
      <c r="E4436" s="10" t="s">
        <v>36206</v>
      </c>
    </row>
    <row r="4437" hidden="1">
      <c r="A4437" s="10" t="s">
        <v>34627</v>
      </c>
      <c r="B4437" s="10">
        <v>374210.0</v>
      </c>
      <c r="C4437" s="10" t="s">
        <v>38339</v>
      </c>
      <c r="D4437" s="10">
        <v>3742.0</v>
      </c>
      <c r="E4437" s="10" t="s">
        <v>36206</v>
      </c>
    </row>
    <row r="4438" hidden="1">
      <c r="A4438" s="10" t="s">
        <v>34627</v>
      </c>
      <c r="B4438" s="10">
        <v>374215.0</v>
      </c>
      <c r="C4438" s="10" t="s">
        <v>38340</v>
      </c>
      <c r="D4438" s="10">
        <v>3742.0</v>
      </c>
      <c r="E4438" s="10" t="s">
        <v>36206</v>
      </c>
    </row>
    <row r="4439" hidden="1">
      <c r="A4439" s="10" t="s">
        <v>34627</v>
      </c>
      <c r="B4439" s="10">
        <v>374305.0</v>
      </c>
      <c r="C4439" s="10" t="s">
        <v>38341</v>
      </c>
      <c r="D4439" s="10">
        <v>3743.0</v>
      </c>
      <c r="E4439" s="10" t="s">
        <v>36206</v>
      </c>
    </row>
    <row r="4440" hidden="1">
      <c r="A4440" s="10" t="s">
        <v>34627</v>
      </c>
      <c r="B4440" s="10">
        <v>374310.0</v>
      </c>
      <c r="C4440" s="10" t="s">
        <v>38342</v>
      </c>
      <c r="D4440" s="10">
        <v>3743.0</v>
      </c>
      <c r="E4440" s="10" t="s">
        <v>36206</v>
      </c>
    </row>
    <row r="4441" hidden="1">
      <c r="A4441" s="10" t="s">
        <v>34627</v>
      </c>
      <c r="B4441" s="10">
        <v>374405.0</v>
      </c>
      <c r="C4441" s="10" t="s">
        <v>38343</v>
      </c>
      <c r="D4441" s="10">
        <v>3744.0</v>
      </c>
      <c r="E4441" s="10" t="s">
        <v>36206</v>
      </c>
    </row>
    <row r="4442" hidden="1">
      <c r="A4442" s="10" t="s">
        <v>34627</v>
      </c>
      <c r="B4442" s="10">
        <v>374410.0</v>
      </c>
      <c r="C4442" s="10" t="s">
        <v>38344</v>
      </c>
      <c r="D4442" s="10">
        <v>3744.0</v>
      </c>
      <c r="E4442" s="10" t="s">
        <v>36206</v>
      </c>
    </row>
    <row r="4443" hidden="1">
      <c r="A4443" s="10" t="s">
        <v>34627</v>
      </c>
      <c r="B4443" s="10">
        <v>374415.0</v>
      </c>
      <c r="C4443" s="10" t="s">
        <v>38345</v>
      </c>
      <c r="D4443" s="10">
        <v>3744.0</v>
      </c>
      <c r="E4443" s="10" t="s">
        <v>36206</v>
      </c>
    </row>
    <row r="4444" hidden="1">
      <c r="A4444" s="10" t="s">
        <v>34627</v>
      </c>
      <c r="B4444" s="10">
        <v>374420.0</v>
      </c>
      <c r="C4444" s="10" t="s">
        <v>38346</v>
      </c>
      <c r="D4444" s="10">
        <v>3744.0</v>
      </c>
      <c r="E4444" s="10" t="s">
        <v>36206</v>
      </c>
    </row>
    <row r="4445" hidden="1">
      <c r="A4445" s="10" t="s">
        <v>34627</v>
      </c>
      <c r="B4445" s="10">
        <v>374425.0</v>
      </c>
      <c r="C4445" s="10" t="s">
        <v>38347</v>
      </c>
      <c r="D4445" s="10">
        <v>3744.0</v>
      </c>
      <c r="E4445" s="10" t="s">
        <v>36206</v>
      </c>
    </row>
    <row r="4446" hidden="1">
      <c r="A4446" s="10" t="s">
        <v>34627</v>
      </c>
      <c r="B4446" s="10">
        <v>375105.0</v>
      </c>
      <c r="C4446" s="10" t="s">
        <v>38348</v>
      </c>
      <c r="D4446" s="10">
        <v>3751.0</v>
      </c>
      <c r="E4446" s="10" t="s">
        <v>36206</v>
      </c>
    </row>
    <row r="4447" hidden="1">
      <c r="A4447" s="10" t="s">
        <v>34627</v>
      </c>
      <c r="B4447" s="10">
        <v>375110.0</v>
      </c>
      <c r="C4447" s="10" t="s">
        <v>38349</v>
      </c>
      <c r="D4447" s="10">
        <v>3751.0</v>
      </c>
      <c r="E4447" s="10" t="s">
        <v>36206</v>
      </c>
    </row>
    <row r="4448" hidden="1">
      <c r="A4448" s="10" t="s">
        <v>34627</v>
      </c>
      <c r="B4448" s="10">
        <v>375115.0</v>
      </c>
      <c r="C4448" s="10" t="s">
        <v>38350</v>
      </c>
      <c r="D4448" s="10">
        <v>3751.0</v>
      </c>
      <c r="E4448" s="10" t="s">
        <v>36206</v>
      </c>
    </row>
    <row r="4449" hidden="1">
      <c r="A4449" s="10" t="s">
        <v>34627</v>
      </c>
      <c r="B4449" s="10">
        <v>375120.0</v>
      </c>
      <c r="C4449" s="10" t="s">
        <v>38351</v>
      </c>
      <c r="D4449" s="10">
        <v>3751.0</v>
      </c>
      <c r="E4449" s="10" t="s">
        <v>36206</v>
      </c>
    </row>
    <row r="4450" hidden="1">
      <c r="A4450" s="10" t="s">
        <v>34627</v>
      </c>
      <c r="B4450" s="10">
        <v>376105.0</v>
      </c>
      <c r="C4450" s="10" t="s">
        <v>38352</v>
      </c>
      <c r="D4450" s="10">
        <v>3761.0</v>
      </c>
      <c r="E4450" s="10" t="s">
        <v>36206</v>
      </c>
    </row>
    <row r="4451" hidden="1">
      <c r="A4451" s="10" t="s">
        <v>34627</v>
      </c>
      <c r="B4451" s="10">
        <v>376110.0</v>
      </c>
      <c r="C4451" s="10" t="s">
        <v>38353</v>
      </c>
      <c r="D4451" s="10">
        <v>3761.0</v>
      </c>
      <c r="E4451" s="10" t="s">
        <v>36206</v>
      </c>
    </row>
    <row r="4452" hidden="1">
      <c r="A4452" s="10" t="s">
        <v>34627</v>
      </c>
      <c r="B4452" s="10">
        <v>376205.0</v>
      </c>
      <c r="C4452" s="10" t="s">
        <v>38354</v>
      </c>
      <c r="D4452" s="10">
        <v>3762.0</v>
      </c>
      <c r="E4452" s="10" t="s">
        <v>36206</v>
      </c>
    </row>
    <row r="4453" hidden="1">
      <c r="A4453" s="10" t="s">
        <v>34627</v>
      </c>
      <c r="B4453" s="10">
        <v>376210.0</v>
      </c>
      <c r="C4453" s="10" t="s">
        <v>38355</v>
      </c>
      <c r="D4453" s="10">
        <v>3762.0</v>
      </c>
      <c r="E4453" s="10" t="s">
        <v>36206</v>
      </c>
    </row>
    <row r="4454" hidden="1">
      <c r="A4454" s="10" t="s">
        <v>34627</v>
      </c>
      <c r="B4454" s="10">
        <v>376215.0</v>
      </c>
      <c r="C4454" s="10" t="s">
        <v>38356</v>
      </c>
      <c r="D4454" s="10">
        <v>3762.0</v>
      </c>
      <c r="E4454" s="10" t="s">
        <v>36206</v>
      </c>
    </row>
    <row r="4455" hidden="1">
      <c r="A4455" s="10" t="s">
        <v>34627</v>
      </c>
      <c r="B4455" s="10">
        <v>376220.0</v>
      </c>
      <c r="C4455" s="10" t="s">
        <v>38357</v>
      </c>
      <c r="D4455" s="10">
        <v>3762.0</v>
      </c>
      <c r="E4455" s="10" t="s">
        <v>36206</v>
      </c>
    </row>
    <row r="4456" hidden="1">
      <c r="A4456" s="10" t="s">
        <v>34627</v>
      </c>
      <c r="B4456" s="10">
        <v>376225.0</v>
      </c>
      <c r="C4456" s="10" t="s">
        <v>38358</v>
      </c>
      <c r="D4456" s="10">
        <v>3762.0</v>
      </c>
      <c r="E4456" s="10" t="s">
        <v>36206</v>
      </c>
    </row>
    <row r="4457" hidden="1">
      <c r="A4457" s="10" t="s">
        <v>34627</v>
      </c>
      <c r="B4457" s="10">
        <v>376230.0</v>
      </c>
      <c r="C4457" s="10" t="s">
        <v>38359</v>
      </c>
      <c r="D4457" s="10">
        <v>3762.0</v>
      </c>
      <c r="E4457" s="10" t="s">
        <v>36206</v>
      </c>
    </row>
    <row r="4458" hidden="1">
      <c r="A4458" s="10" t="s">
        <v>34627</v>
      </c>
      <c r="B4458" s="10">
        <v>376235.0</v>
      </c>
      <c r="C4458" s="10" t="s">
        <v>38360</v>
      </c>
      <c r="D4458" s="10">
        <v>3762.0</v>
      </c>
      <c r="E4458" s="10" t="s">
        <v>36206</v>
      </c>
    </row>
    <row r="4459" hidden="1">
      <c r="A4459" s="10" t="s">
        <v>34627</v>
      </c>
      <c r="B4459" s="10">
        <v>376240.0</v>
      </c>
      <c r="C4459" s="10" t="s">
        <v>38361</v>
      </c>
      <c r="D4459" s="10">
        <v>3762.0</v>
      </c>
      <c r="E4459" s="10" t="s">
        <v>36206</v>
      </c>
    </row>
    <row r="4460" hidden="1">
      <c r="A4460" s="10" t="s">
        <v>34627</v>
      </c>
      <c r="B4460" s="10">
        <v>376245.0</v>
      </c>
      <c r="C4460" s="10" t="s">
        <v>38362</v>
      </c>
      <c r="D4460" s="10">
        <v>3762.0</v>
      </c>
      <c r="E4460" s="10" t="s">
        <v>36206</v>
      </c>
    </row>
    <row r="4461" hidden="1">
      <c r="A4461" s="10" t="s">
        <v>34627</v>
      </c>
      <c r="B4461" s="10">
        <v>376250.0</v>
      </c>
      <c r="C4461" s="10" t="s">
        <v>38363</v>
      </c>
      <c r="D4461" s="10">
        <v>3762.0</v>
      </c>
      <c r="E4461" s="10" t="s">
        <v>36206</v>
      </c>
    </row>
    <row r="4462" hidden="1">
      <c r="A4462" s="10" t="s">
        <v>34627</v>
      </c>
      <c r="B4462" s="10">
        <v>376255.0</v>
      </c>
      <c r="C4462" s="10" t="s">
        <v>38364</v>
      </c>
      <c r="D4462" s="10">
        <v>3762.0</v>
      </c>
      <c r="E4462" s="10" t="s">
        <v>36206</v>
      </c>
    </row>
    <row r="4463" hidden="1">
      <c r="A4463" s="10" t="s">
        <v>34627</v>
      </c>
      <c r="B4463" s="10">
        <v>376305.0</v>
      </c>
      <c r="C4463" s="10" t="s">
        <v>38365</v>
      </c>
      <c r="D4463" s="10">
        <v>3763.0</v>
      </c>
      <c r="E4463" s="10" t="s">
        <v>36206</v>
      </c>
    </row>
    <row r="4464" hidden="1">
      <c r="A4464" s="10" t="s">
        <v>34627</v>
      </c>
      <c r="B4464" s="10">
        <v>376310.0</v>
      </c>
      <c r="C4464" s="10" t="s">
        <v>38366</v>
      </c>
      <c r="D4464" s="10">
        <v>3763.0</v>
      </c>
      <c r="E4464" s="10" t="s">
        <v>36206</v>
      </c>
    </row>
    <row r="4465" hidden="1">
      <c r="A4465" s="10" t="s">
        <v>34627</v>
      </c>
      <c r="B4465" s="10">
        <v>376315.0</v>
      </c>
      <c r="C4465" s="10" t="s">
        <v>38367</v>
      </c>
      <c r="D4465" s="10">
        <v>3763.0</v>
      </c>
      <c r="E4465" s="10" t="s">
        <v>36206</v>
      </c>
    </row>
    <row r="4466" hidden="1">
      <c r="A4466" s="10" t="s">
        <v>34627</v>
      </c>
      <c r="B4466" s="10">
        <v>376320.0</v>
      </c>
      <c r="C4466" s="10" t="s">
        <v>38368</v>
      </c>
      <c r="D4466" s="10">
        <v>3763.0</v>
      </c>
      <c r="E4466" s="10" t="s">
        <v>36206</v>
      </c>
    </row>
    <row r="4467" hidden="1">
      <c r="A4467" s="10" t="s">
        <v>34627</v>
      </c>
      <c r="B4467" s="10">
        <v>376325.0</v>
      </c>
      <c r="C4467" s="10" t="s">
        <v>38369</v>
      </c>
      <c r="D4467" s="10">
        <v>3763.0</v>
      </c>
      <c r="E4467" s="10" t="s">
        <v>36206</v>
      </c>
    </row>
    <row r="4468" hidden="1">
      <c r="A4468" s="10" t="s">
        <v>34627</v>
      </c>
      <c r="B4468" s="10">
        <v>376330.0</v>
      </c>
      <c r="C4468" s="10" t="s">
        <v>38370</v>
      </c>
      <c r="D4468" s="10">
        <v>3763.0</v>
      </c>
      <c r="E4468" s="10" t="s">
        <v>36206</v>
      </c>
    </row>
    <row r="4469" hidden="1">
      <c r="A4469" s="10" t="s">
        <v>34627</v>
      </c>
      <c r="B4469" s="10">
        <v>376405.0</v>
      </c>
      <c r="C4469" s="10" t="s">
        <v>38371</v>
      </c>
      <c r="D4469" s="10">
        <v>3764.0</v>
      </c>
      <c r="E4469" s="10" t="s">
        <v>36206</v>
      </c>
    </row>
    <row r="4470" hidden="1">
      <c r="A4470" s="10" t="s">
        <v>34627</v>
      </c>
      <c r="B4470" s="10">
        <v>376410.0</v>
      </c>
      <c r="C4470" s="10" t="s">
        <v>38372</v>
      </c>
      <c r="D4470" s="10">
        <v>3764.0</v>
      </c>
      <c r="E4470" s="10" t="s">
        <v>36206</v>
      </c>
    </row>
    <row r="4471" hidden="1">
      <c r="A4471" s="10" t="s">
        <v>34627</v>
      </c>
      <c r="B4471" s="10">
        <v>376415.0</v>
      </c>
      <c r="C4471" s="10" t="s">
        <v>38373</v>
      </c>
      <c r="D4471" s="10">
        <v>3764.0</v>
      </c>
      <c r="E4471" s="10" t="s">
        <v>36206</v>
      </c>
    </row>
    <row r="4472" hidden="1">
      <c r="A4472" s="10" t="s">
        <v>34627</v>
      </c>
      <c r="B4472" s="10">
        <v>377105.0</v>
      </c>
      <c r="C4472" s="10" t="s">
        <v>38374</v>
      </c>
      <c r="D4472" s="10">
        <v>3771.0</v>
      </c>
      <c r="E4472" s="10" t="s">
        <v>36206</v>
      </c>
    </row>
    <row r="4473" hidden="1">
      <c r="A4473" s="10" t="s">
        <v>34627</v>
      </c>
      <c r="B4473" s="10">
        <v>377110.0</v>
      </c>
      <c r="C4473" s="10" t="s">
        <v>38375</v>
      </c>
      <c r="D4473" s="10">
        <v>3771.0</v>
      </c>
      <c r="E4473" s="10" t="s">
        <v>36206</v>
      </c>
    </row>
    <row r="4474" hidden="1">
      <c r="A4474" s="10" t="s">
        <v>34627</v>
      </c>
      <c r="B4474" s="10">
        <v>377115.0</v>
      </c>
      <c r="C4474" s="10" t="s">
        <v>38376</v>
      </c>
      <c r="D4474" s="10">
        <v>3771.0</v>
      </c>
      <c r="E4474" s="10" t="s">
        <v>36206</v>
      </c>
    </row>
    <row r="4475" hidden="1">
      <c r="A4475" s="10" t="s">
        <v>34627</v>
      </c>
      <c r="B4475" s="10">
        <v>377120.0</v>
      </c>
      <c r="C4475" s="10" t="s">
        <v>38377</v>
      </c>
      <c r="D4475" s="10">
        <v>3771.0</v>
      </c>
      <c r="E4475" s="10" t="s">
        <v>36206</v>
      </c>
    </row>
    <row r="4476" hidden="1">
      <c r="A4476" s="10" t="s">
        <v>34627</v>
      </c>
      <c r="B4476" s="10">
        <v>377125.0</v>
      </c>
      <c r="C4476" s="10" t="s">
        <v>38378</v>
      </c>
      <c r="D4476" s="10">
        <v>3771.0</v>
      </c>
      <c r="E4476" s="10" t="s">
        <v>36206</v>
      </c>
    </row>
    <row r="4477" hidden="1">
      <c r="A4477" s="10" t="s">
        <v>34627</v>
      </c>
      <c r="B4477" s="10">
        <v>377130.0</v>
      </c>
      <c r="C4477" s="10" t="s">
        <v>38379</v>
      </c>
      <c r="D4477" s="10">
        <v>3771.0</v>
      </c>
      <c r="E4477" s="10" t="s">
        <v>36206</v>
      </c>
    </row>
    <row r="4478" hidden="1">
      <c r="A4478" s="10" t="s">
        <v>34627</v>
      </c>
      <c r="B4478" s="10">
        <v>377135.0</v>
      </c>
      <c r="C4478" s="10" t="s">
        <v>38380</v>
      </c>
      <c r="D4478" s="10">
        <v>3771.0</v>
      </c>
      <c r="E4478" s="10" t="s">
        <v>36206</v>
      </c>
    </row>
    <row r="4479" hidden="1">
      <c r="A4479" s="10" t="s">
        <v>34627</v>
      </c>
      <c r="B4479" s="10">
        <v>377140.0</v>
      </c>
      <c r="C4479" s="10" t="s">
        <v>38381</v>
      </c>
      <c r="D4479" s="10">
        <v>3771.0</v>
      </c>
      <c r="E4479" s="10" t="s">
        <v>36206</v>
      </c>
    </row>
    <row r="4480" hidden="1">
      <c r="A4480" s="10" t="s">
        <v>34627</v>
      </c>
      <c r="B4480" s="10">
        <v>377145.0</v>
      </c>
      <c r="C4480" s="10" t="s">
        <v>38382</v>
      </c>
      <c r="D4480" s="10">
        <v>3771.0</v>
      </c>
      <c r="E4480" s="10" t="s">
        <v>36206</v>
      </c>
    </row>
    <row r="4481" hidden="1">
      <c r="A4481" s="10" t="s">
        <v>34627</v>
      </c>
      <c r="B4481" s="10">
        <v>377205.0</v>
      </c>
      <c r="C4481" s="10" t="s">
        <v>38383</v>
      </c>
      <c r="D4481" s="10">
        <v>3772.0</v>
      </c>
      <c r="E4481" s="10" t="s">
        <v>36206</v>
      </c>
    </row>
    <row r="4482" hidden="1">
      <c r="A4482" s="10" t="s">
        <v>34627</v>
      </c>
      <c r="B4482" s="10">
        <v>377210.0</v>
      </c>
      <c r="C4482" s="10" t="s">
        <v>38384</v>
      </c>
      <c r="D4482" s="10">
        <v>3772.0</v>
      </c>
      <c r="E4482" s="10" t="s">
        <v>36206</v>
      </c>
    </row>
    <row r="4483" hidden="1">
      <c r="A4483" s="10" t="s">
        <v>34627</v>
      </c>
      <c r="B4483" s="10">
        <v>377215.0</v>
      </c>
      <c r="C4483" s="10" t="s">
        <v>38385</v>
      </c>
      <c r="D4483" s="10">
        <v>3772.0</v>
      </c>
      <c r="E4483" s="10" t="s">
        <v>36206</v>
      </c>
    </row>
    <row r="4484" hidden="1">
      <c r="A4484" s="10" t="s">
        <v>34627</v>
      </c>
      <c r="B4484" s="10">
        <v>377220.0</v>
      </c>
      <c r="C4484" s="10" t="s">
        <v>38386</v>
      </c>
      <c r="D4484" s="10">
        <v>3772.0</v>
      </c>
      <c r="E4484" s="10" t="s">
        <v>36206</v>
      </c>
    </row>
    <row r="4485" hidden="1">
      <c r="A4485" s="10" t="s">
        <v>34627</v>
      </c>
      <c r="B4485" s="10">
        <v>377225.0</v>
      </c>
      <c r="C4485" s="10" t="s">
        <v>38387</v>
      </c>
      <c r="D4485" s="10">
        <v>3772.0</v>
      </c>
      <c r="E4485" s="10" t="s">
        <v>36206</v>
      </c>
    </row>
    <row r="4486" hidden="1">
      <c r="A4486" s="10" t="s">
        <v>34627</v>
      </c>
      <c r="B4486" s="10">
        <v>377230.0</v>
      </c>
      <c r="C4486" s="10" t="s">
        <v>38388</v>
      </c>
      <c r="D4486" s="10">
        <v>3772.0</v>
      </c>
      <c r="E4486" s="10" t="s">
        <v>36206</v>
      </c>
    </row>
    <row r="4487" hidden="1">
      <c r="A4487" s="10" t="s">
        <v>34627</v>
      </c>
      <c r="B4487" s="10">
        <v>377235.0</v>
      </c>
      <c r="C4487" s="10" t="s">
        <v>38389</v>
      </c>
      <c r="D4487" s="10">
        <v>3772.0</v>
      </c>
      <c r="E4487" s="10" t="s">
        <v>36206</v>
      </c>
    </row>
    <row r="4488" hidden="1">
      <c r="A4488" s="10" t="s">
        <v>34627</v>
      </c>
      <c r="B4488" s="10">
        <v>377240.0</v>
      </c>
      <c r="C4488" s="10" t="s">
        <v>38390</v>
      </c>
      <c r="D4488" s="10">
        <v>3772.0</v>
      </c>
      <c r="E4488" s="10" t="s">
        <v>36206</v>
      </c>
    </row>
    <row r="4489" hidden="1">
      <c r="A4489" s="10" t="s">
        <v>34627</v>
      </c>
      <c r="B4489" s="10">
        <v>377245.0</v>
      </c>
      <c r="C4489" s="10" t="s">
        <v>38391</v>
      </c>
      <c r="D4489" s="10">
        <v>3772.0</v>
      </c>
      <c r="E4489" s="10" t="s">
        <v>36206</v>
      </c>
    </row>
    <row r="4490" hidden="1">
      <c r="A4490" s="10" t="s">
        <v>34627</v>
      </c>
      <c r="B4490" s="10">
        <v>391105.0</v>
      </c>
      <c r="C4490" s="10" t="s">
        <v>38392</v>
      </c>
      <c r="D4490" s="10">
        <v>3911.0</v>
      </c>
      <c r="E4490" s="10" t="s">
        <v>36206</v>
      </c>
    </row>
    <row r="4491" hidden="1">
      <c r="A4491" s="10" t="s">
        <v>34627</v>
      </c>
      <c r="B4491" s="10">
        <v>391110.0</v>
      </c>
      <c r="C4491" s="10" t="s">
        <v>38393</v>
      </c>
      <c r="D4491" s="10">
        <v>3911.0</v>
      </c>
      <c r="E4491" s="10" t="s">
        <v>36206</v>
      </c>
    </row>
    <row r="4492" hidden="1">
      <c r="A4492" s="10" t="s">
        <v>34627</v>
      </c>
      <c r="B4492" s="10">
        <v>391115.0</v>
      </c>
      <c r="C4492" s="10" t="s">
        <v>38394</v>
      </c>
      <c r="D4492" s="10">
        <v>3911.0</v>
      </c>
      <c r="E4492" s="10" t="s">
        <v>36206</v>
      </c>
    </row>
    <row r="4493" hidden="1">
      <c r="A4493" s="10" t="s">
        <v>34627</v>
      </c>
      <c r="B4493" s="10">
        <v>391120.0</v>
      </c>
      <c r="C4493" s="10" t="s">
        <v>38395</v>
      </c>
      <c r="D4493" s="10">
        <v>3911.0</v>
      </c>
      <c r="E4493" s="10" t="s">
        <v>36206</v>
      </c>
    </row>
    <row r="4494" hidden="1">
      <c r="A4494" s="10" t="s">
        <v>34627</v>
      </c>
      <c r="B4494" s="10">
        <v>391125.0</v>
      </c>
      <c r="C4494" s="10" t="s">
        <v>38396</v>
      </c>
      <c r="D4494" s="10">
        <v>3911.0</v>
      </c>
      <c r="E4494" s="10" t="s">
        <v>36206</v>
      </c>
    </row>
    <row r="4495" hidden="1">
      <c r="A4495" s="10" t="s">
        <v>34627</v>
      </c>
      <c r="B4495" s="10">
        <v>391130.0</v>
      </c>
      <c r="C4495" s="10" t="s">
        <v>38397</v>
      </c>
      <c r="D4495" s="10">
        <v>3911.0</v>
      </c>
      <c r="E4495" s="10" t="s">
        <v>36206</v>
      </c>
    </row>
    <row r="4496" hidden="1">
      <c r="A4496" s="10" t="s">
        <v>34627</v>
      </c>
      <c r="B4496" s="10">
        <v>391135.0</v>
      </c>
      <c r="C4496" s="10" t="s">
        <v>38398</v>
      </c>
      <c r="D4496" s="10">
        <v>3911.0</v>
      </c>
      <c r="E4496" s="10" t="s">
        <v>36206</v>
      </c>
    </row>
    <row r="4497" hidden="1">
      <c r="A4497" s="10" t="s">
        <v>34627</v>
      </c>
      <c r="B4497" s="10">
        <v>391205.0</v>
      </c>
      <c r="C4497" s="10" t="s">
        <v>38399</v>
      </c>
      <c r="D4497" s="10">
        <v>3912.0</v>
      </c>
      <c r="E4497" s="10" t="s">
        <v>36206</v>
      </c>
    </row>
    <row r="4498" hidden="1">
      <c r="A4498" s="10" t="s">
        <v>34627</v>
      </c>
      <c r="B4498" s="10">
        <v>391210.0</v>
      </c>
      <c r="C4498" s="10" t="s">
        <v>38400</v>
      </c>
      <c r="D4498" s="10">
        <v>3912.0</v>
      </c>
      <c r="E4498" s="10" t="s">
        <v>36206</v>
      </c>
    </row>
    <row r="4499" hidden="1">
      <c r="A4499" s="10" t="s">
        <v>34627</v>
      </c>
      <c r="B4499" s="10">
        <v>391215.0</v>
      </c>
      <c r="C4499" s="10" t="s">
        <v>38401</v>
      </c>
      <c r="D4499" s="10">
        <v>3912.0</v>
      </c>
      <c r="E4499" s="10" t="s">
        <v>36206</v>
      </c>
    </row>
    <row r="4500" hidden="1">
      <c r="A4500" s="10" t="s">
        <v>34627</v>
      </c>
      <c r="B4500" s="10">
        <v>391220.0</v>
      </c>
      <c r="C4500" s="10" t="s">
        <v>38402</v>
      </c>
      <c r="D4500" s="10">
        <v>3912.0</v>
      </c>
      <c r="E4500" s="10" t="s">
        <v>36206</v>
      </c>
    </row>
    <row r="4501" hidden="1">
      <c r="A4501" s="10" t="s">
        <v>34627</v>
      </c>
      <c r="B4501" s="10">
        <v>391225.0</v>
      </c>
      <c r="C4501" s="10" t="s">
        <v>38403</v>
      </c>
      <c r="D4501" s="10">
        <v>3912.0</v>
      </c>
      <c r="E4501" s="10" t="s">
        <v>36206</v>
      </c>
    </row>
    <row r="4502" hidden="1">
      <c r="A4502" s="10" t="s">
        <v>34627</v>
      </c>
      <c r="B4502" s="10">
        <v>391230.0</v>
      </c>
      <c r="C4502" s="10" t="s">
        <v>38404</v>
      </c>
      <c r="D4502" s="10">
        <v>3912.0</v>
      </c>
      <c r="E4502" s="10" t="s">
        <v>36206</v>
      </c>
    </row>
    <row r="4503" hidden="1">
      <c r="A4503" s="10" t="s">
        <v>34627</v>
      </c>
      <c r="B4503" s="10">
        <v>395105.0</v>
      </c>
      <c r="C4503" s="10" t="s">
        <v>38405</v>
      </c>
      <c r="D4503" s="10">
        <v>3951.0</v>
      </c>
      <c r="E4503" s="10" t="s">
        <v>36206</v>
      </c>
    </row>
    <row r="4504" hidden="1">
      <c r="A4504" s="10" t="s">
        <v>34627</v>
      </c>
      <c r="B4504" s="10">
        <v>395110.0</v>
      </c>
      <c r="C4504" s="10" t="s">
        <v>38406</v>
      </c>
      <c r="D4504" s="10">
        <v>3951.0</v>
      </c>
      <c r="E4504" s="10" t="s">
        <v>36206</v>
      </c>
    </row>
    <row r="4505" hidden="1">
      <c r="A4505" s="10" t="s">
        <v>34627</v>
      </c>
      <c r="B4505" s="10">
        <v>410105.0</v>
      </c>
      <c r="C4505" s="10" t="s">
        <v>38407</v>
      </c>
      <c r="D4505" s="10">
        <v>4101.0</v>
      </c>
      <c r="E4505" s="10" t="s">
        <v>36206</v>
      </c>
    </row>
    <row r="4506" hidden="1">
      <c r="A4506" s="10" t="s">
        <v>34627</v>
      </c>
      <c r="B4506" s="10">
        <v>410205.0</v>
      </c>
      <c r="C4506" s="10" t="s">
        <v>38408</v>
      </c>
      <c r="D4506" s="10">
        <v>4102.0</v>
      </c>
      <c r="E4506" s="10" t="s">
        <v>36206</v>
      </c>
    </row>
    <row r="4507" hidden="1">
      <c r="A4507" s="10" t="s">
        <v>34627</v>
      </c>
      <c r="B4507" s="10">
        <v>410210.0</v>
      </c>
      <c r="C4507" s="10" t="s">
        <v>38409</v>
      </c>
      <c r="D4507" s="10">
        <v>4102.0</v>
      </c>
      <c r="E4507" s="10" t="s">
        <v>36206</v>
      </c>
    </row>
    <row r="4508" hidden="1">
      <c r="A4508" s="10" t="s">
        <v>34627</v>
      </c>
      <c r="B4508" s="10">
        <v>410215.0</v>
      </c>
      <c r="C4508" s="10" t="s">
        <v>38410</v>
      </c>
      <c r="D4508" s="10">
        <v>4102.0</v>
      </c>
      <c r="E4508" s="10" t="s">
        <v>36206</v>
      </c>
    </row>
    <row r="4509" hidden="1">
      <c r="A4509" s="10" t="s">
        <v>34627</v>
      </c>
      <c r="B4509" s="10">
        <v>410220.0</v>
      </c>
      <c r="C4509" s="10" t="s">
        <v>38411</v>
      </c>
      <c r="D4509" s="10">
        <v>4102.0</v>
      </c>
      <c r="E4509" s="10" t="s">
        <v>36206</v>
      </c>
    </row>
    <row r="4510" hidden="1">
      <c r="A4510" s="10" t="s">
        <v>34627</v>
      </c>
      <c r="B4510" s="10">
        <v>410225.0</v>
      </c>
      <c r="C4510" s="10" t="s">
        <v>38412</v>
      </c>
      <c r="D4510" s="10">
        <v>4102.0</v>
      </c>
      <c r="E4510" s="10" t="s">
        <v>36206</v>
      </c>
    </row>
    <row r="4511" hidden="1">
      <c r="A4511" s="10" t="s">
        <v>34627</v>
      </c>
      <c r="B4511" s="10">
        <v>410230.0</v>
      </c>
      <c r="C4511" s="10" t="s">
        <v>38413</v>
      </c>
      <c r="D4511" s="10">
        <v>4102.0</v>
      </c>
      <c r="E4511" s="10" t="s">
        <v>36206</v>
      </c>
    </row>
    <row r="4512" hidden="1">
      <c r="A4512" s="10" t="s">
        <v>34627</v>
      </c>
      <c r="B4512" s="10">
        <v>410235.0</v>
      </c>
      <c r="C4512" s="10" t="s">
        <v>38414</v>
      </c>
      <c r="D4512" s="10">
        <v>4102.0</v>
      </c>
      <c r="E4512" s="10" t="s">
        <v>36206</v>
      </c>
    </row>
    <row r="4513" hidden="1">
      <c r="A4513" s="10" t="s">
        <v>34627</v>
      </c>
      <c r="B4513" s="10">
        <v>410240.0</v>
      </c>
      <c r="C4513" s="10" t="s">
        <v>38415</v>
      </c>
      <c r="D4513" s="10">
        <v>4102.0</v>
      </c>
      <c r="E4513" s="10" t="s">
        <v>36206</v>
      </c>
    </row>
    <row r="4514" hidden="1">
      <c r="A4514" s="10" t="s">
        <v>34627</v>
      </c>
      <c r="B4514" s="10">
        <v>411005.0</v>
      </c>
      <c r="C4514" s="10" t="s">
        <v>38416</v>
      </c>
      <c r="D4514" s="10">
        <v>4110.0</v>
      </c>
      <c r="E4514" s="10" t="s">
        <v>36206</v>
      </c>
    </row>
    <row r="4515" hidden="1">
      <c r="A4515" s="10" t="s">
        <v>34627</v>
      </c>
      <c r="B4515" s="10">
        <v>411010.0</v>
      </c>
      <c r="C4515" s="10" t="s">
        <v>38417</v>
      </c>
      <c r="D4515" s="10">
        <v>4110.0</v>
      </c>
      <c r="E4515" s="10" t="s">
        <v>36206</v>
      </c>
    </row>
    <row r="4516" hidden="1">
      <c r="A4516" s="10" t="s">
        <v>34627</v>
      </c>
      <c r="B4516" s="10">
        <v>411015.0</v>
      </c>
      <c r="C4516" s="10" t="s">
        <v>38418</v>
      </c>
      <c r="D4516" s="10">
        <v>4110.0</v>
      </c>
      <c r="E4516" s="10" t="s">
        <v>36206</v>
      </c>
    </row>
    <row r="4517" hidden="1">
      <c r="A4517" s="10" t="s">
        <v>34627</v>
      </c>
      <c r="B4517" s="10">
        <v>411020.0</v>
      </c>
      <c r="C4517" s="10" t="s">
        <v>38419</v>
      </c>
      <c r="D4517" s="10">
        <v>4110.0</v>
      </c>
      <c r="E4517" s="10" t="s">
        <v>36206</v>
      </c>
    </row>
    <row r="4518" hidden="1">
      <c r="A4518" s="10" t="s">
        <v>34627</v>
      </c>
      <c r="B4518" s="10">
        <v>411025.0</v>
      </c>
      <c r="C4518" s="10" t="s">
        <v>38420</v>
      </c>
      <c r="D4518" s="10">
        <v>4110.0</v>
      </c>
      <c r="E4518" s="10" t="s">
        <v>36206</v>
      </c>
    </row>
    <row r="4519" hidden="1">
      <c r="A4519" s="10" t="s">
        <v>34627</v>
      </c>
      <c r="B4519" s="10">
        <v>411030.0</v>
      </c>
      <c r="C4519" s="10" t="s">
        <v>38421</v>
      </c>
      <c r="D4519" s="10">
        <v>4110.0</v>
      </c>
      <c r="E4519" s="10" t="s">
        <v>36206</v>
      </c>
    </row>
    <row r="4520" hidden="1">
      <c r="A4520" s="10" t="s">
        <v>34627</v>
      </c>
      <c r="B4520" s="10">
        <v>411035.0</v>
      </c>
      <c r="C4520" s="10" t="s">
        <v>38422</v>
      </c>
      <c r="D4520" s="10">
        <v>4110.0</v>
      </c>
      <c r="E4520" s="10" t="s">
        <v>36206</v>
      </c>
    </row>
    <row r="4521" hidden="1">
      <c r="A4521" s="10" t="s">
        <v>34627</v>
      </c>
      <c r="B4521" s="10">
        <v>411040.0</v>
      </c>
      <c r="C4521" s="10" t="s">
        <v>38423</v>
      </c>
      <c r="D4521" s="10">
        <v>4110.0</v>
      </c>
      <c r="E4521" s="10" t="s">
        <v>36206</v>
      </c>
    </row>
    <row r="4522" hidden="1">
      <c r="A4522" s="10" t="s">
        <v>34627</v>
      </c>
      <c r="B4522" s="10">
        <v>411045.0</v>
      </c>
      <c r="C4522" s="10" t="s">
        <v>38424</v>
      </c>
      <c r="D4522" s="10">
        <v>4110.0</v>
      </c>
      <c r="E4522" s="10" t="s">
        <v>36206</v>
      </c>
    </row>
    <row r="4523" hidden="1">
      <c r="A4523" s="10" t="s">
        <v>34627</v>
      </c>
      <c r="B4523" s="10">
        <v>411050.0</v>
      </c>
      <c r="C4523" s="10" t="s">
        <v>38425</v>
      </c>
      <c r="D4523" s="10">
        <v>4110.0</v>
      </c>
      <c r="E4523" s="10" t="s">
        <v>36206</v>
      </c>
    </row>
    <row r="4524" hidden="1">
      <c r="A4524" s="10" t="s">
        <v>34627</v>
      </c>
      <c r="B4524" s="10">
        <v>412105.0</v>
      </c>
      <c r="C4524" s="10" t="s">
        <v>38426</v>
      </c>
      <c r="D4524" s="10">
        <v>4121.0</v>
      </c>
      <c r="E4524" s="10" t="s">
        <v>36206</v>
      </c>
    </row>
    <row r="4525" hidden="1">
      <c r="A4525" s="10" t="s">
        <v>34627</v>
      </c>
      <c r="B4525" s="10">
        <v>412110.0</v>
      </c>
      <c r="C4525" s="10" t="s">
        <v>38427</v>
      </c>
      <c r="D4525" s="10">
        <v>4121.0</v>
      </c>
      <c r="E4525" s="10" t="s">
        <v>36206</v>
      </c>
    </row>
    <row r="4526" hidden="1">
      <c r="A4526" s="10" t="s">
        <v>34627</v>
      </c>
      <c r="B4526" s="10">
        <v>412115.0</v>
      </c>
      <c r="C4526" s="10" t="s">
        <v>38428</v>
      </c>
      <c r="D4526" s="10">
        <v>4121.0</v>
      </c>
      <c r="E4526" s="10" t="s">
        <v>36206</v>
      </c>
    </row>
    <row r="4527" hidden="1">
      <c r="A4527" s="10" t="s">
        <v>34627</v>
      </c>
      <c r="B4527" s="10">
        <v>412120.0</v>
      </c>
      <c r="C4527" s="10" t="s">
        <v>38429</v>
      </c>
      <c r="D4527" s="10">
        <v>4121.0</v>
      </c>
      <c r="E4527" s="10" t="s">
        <v>36206</v>
      </c>
    </row>
    <row r="4528" hidden="1">
      <c r="A4528" s="10" t="s">
        <v>34627</v>
      </c>
      <c r="B4528" s="10">
        <v>412205.0</v>
      </c>
      <c r="C4528" s="10" t="s">
        <v>38430</v>
      </c>
      <c r="D4528" s="10">
        <v>4122.0</v>
      </c>
      <c r="E4528" s="10" t="s">
        <v>36206</v>
      </c>
    </row>
    <row r="4529" hidden="1">
      <c r="A4529" s="10" t="s">
        <v>34627</v>
      </c>
      <c r="B4529" s="10">
        <v>413105.0</v>
      </c>
      <c r="C4529" s="10" t="s">
        <v>38431</v>
      </c>
      <c r="D4529" s="10">
        <v>4131.0</v>
      </c>
      <c r="E4529" s="10" t="s">
        <v>36206</v>
      </c>
    </row>
    <row r="4530" hidden="1">
      <c r="A4530" s="10" t="s">
        <v>34627</v>
      </c>
      <c r="B4530" s="10">
        <v>413110.0</v>
      </c>
      <c r="C4530" s="10" t="s">
        <v>38432</v>
      </c>
      <c r="D4530" s="10">
        <v>4131.0</v>
      </c>
      <c r="E4530" s="10" t="s">
        <v>36206</v>
      </c>
    </row>
    <row r="4531" hidden="1">
      <c r="A4531" s="10" t="s">
        <v>34627</v>
      </c>
      <c r="B4531" s="10">
        <v>413115.0</v>
      </c>
      <c r="C4531" s="10" t="s">
        <v>38433</v>
      </c>
      <c r="D4531" s="10">
        <v>4131.0</v>
      </c>
      <c r="E4531" s="10" t="s">
        <v>36206</v>
      </c>
    </row>
    <row r="4532" hidden="1">
      <c r="A4532" s="10" t="s">
        <v>34627</v>
      </c>
      <c r="B4532" s="10">
        <v>413205.0</v>
      </c>
      <c r="C4532" s="10" t="s">
        <v>38434</v>
      </c>
      <c r="D4532" s="10">
        <v>4132.0</v>
      </c>
      <c r="E4532" s="10" t="s">
        <v>36206</v>
      </c>
    </row>
    <row r="4533" hidden="1">
      <c r="A4533" s="10" t="s">
        <v>34627</v>
      </c>
      <c r="B4533" s="10">
        <v>413210.0</v>
      </c>
      <c r="C4533" s="10" t="s">
        <v>38435</v>
      </c>
      <c r="D4533" s="10">
        <v>4132.0</v>
      </c>
      <c r="E4533" s="10" t="s">
        <v>36206</v>
      </c>
    </row>
    <row r="4534" hidden="1">
      <c r="A4534" s="10" t="s">
        <v>34627</v>
      </c>
      <c r="B4534" s="10">
        <v>413215.0</v>
      </c>
      <c r="C4534" s="10" t="s">
        <v>38436</v>
      </c>
      <c r="D4534" s="10">
        <v>4132.0</v>
      </c>
      <c r="E4534" s="10" t="s">
        <v>36206</v>
      </c>
    </row>
    <row r="4535" hidden="1">
      <c r="A4535" s="10" t="s">
        <v>34627</v>
      </c>
      <c r="B4535" s="10">
        <v>413220.0</v>
      </c>
      <c r="C4535" s="10" t="s">
        <v>38437</v>
      </c>
      <c r="D4535" s="10">
        <v>4132.0</v>
      </c>
      <c r="E4535" s="10" t="s">
        <v>36206</v>
      </c>
    </row>
    <row r="4536" hidden="1">
      <c r="A4536" s="10" t="s">
        <v>34627</v>
      </c>
      <c r="B4536" s="10">
        <v>413225.0</v>
      </c>
      <c r="C4536" s="10" t="s">
        <v>38438</v>
      </c>
      <c r="D4536" s="10">
        <v>4132.0</v>
      </c>
      <c r="E4536" s="10" t="s">
        <v>36206</v>
      </c>
    </row>
    <row r="4537" hidden="1">
      <c r="A4537" s="10" t="s">
        <v>34627</v>
      </c>
      <c r="B4537" s="10">
        <v>413230.0</v>
      </c>
      <c r="C4537" s="10" t="s">
        <v>38439</v>
      </c>
      <c r="D4537" s="10">
        <v>4132.0</v>
      </c>
      <c r="E4537" s="10" t="s">
        <v>36206</v>
      </c>
    </row>
    <row r="4538" hidden="1">
      <c r="A4538" s="10" t="s">
        <v>34627</v>
      </c>
      <c r="B4538" s="10">
        <v>414105.0</v>
      </c>
      <c r="C4538" s="10" t="s">
        <v>38440</v>
      </c>
      <c r="D4538" s="10">
        <v>4141.0</v>
      </c>
      <c r="E4538" s="10" t="s">
        <v>36206</v>
      </c>
    </row>
    <row r="4539" hidden="1">
      <c r="A4539" s="10" t="s">
        <v>34627</v>
      </c>
      <c r="B4539" s="10">
        <v>414110.0</v>
      </c>
      <c r="C4539" s="10" t="s">
        <v>38441</v>
      </c>
      <c r="D4539" s="10">
        <v>4141.0</v>
      </c>
      <c r="E4539" s="10" t="s">
        <v>36206</v>
      </c>
    </row>
    <row r="4540" hidden="1">
      <c r="A4540" s="10" t="s">
        <v>34627</v>
      </c>
      <c r="B4540" s="10">
        <v>414115.0</v>
      </c>
      <c r="C4540" s="10" t="s">
        <v>38442</v>
      </c>
      <c r="D4540" s="10">
        <v>4141.0</v>
      </c>
      <c r="E4540" s="10" t="s">
        <v>36206</v>
      </c>
    </row>
    <row r="4541" hidden="1">
      <c r="A4541" s="10" t="s">
        <v>34627</v>
      </c>
      <c r="B4541" s="10">
        <v>414120.0</v>
      </c>
      <c r="C4541" s="10" t="s">
        <v>38443</v>
      </c>
      <c r="D4541" s="10">
        <v>4141.0</v>
      </c>
      <c r="E4541" s="10" t="s">
        <v>36206</v>
      </c>
    </row>
    <row r="4542" hidden="1">
      <c r="A4542" s="10" t="s">
        <v>34627</v>
      </c>
      <c r="B4542" s="10">
        <v>414125.0</v>
      </c>
      <c r="C4542" s="10" t="s">
        <v>38444</v>
      </c>
      <c r="D4542" s="10">
        <v>4141.0</v>
      </c>
      <c r="E4542" s="10" t="s">
        <v>36206</v>
      </c>
    </row>
    <row r="4543" hidden="1">
      <c r="A4543" s="10" t="s">
        <v>34627</v>
      </c>
      <c r="B4543" s="10">
        <v>414135.0</v>
      </c>
      <c r="C4543" s="10" t="s">
        <v>38445</v>
      </c>
      <c r="D4543" s="10">
        <v>4141.0</v>
      </c>
      <c r="E4543" s="10" t="s">
        <v>36206</v>
      </c>
    </row>
    <row r="4544" hidden="1">
      <c r="A4544" s="10" t="s">
        <v>34627</v>
      </c>
      <c r="B4544" s="10">
        <v>414140.0</v>
      </c>
      <c r="C4544" s="10" t="s">
        <v>38446</v>
      </c>
      <c r="D4544" s="10">
        <v>4141.0</v>
      </c>
      <c r="E4544" s="10" t="s">
        <v>36206</v>
      </c>
    </row>
    <row r="4545" hidden="1">
      <c r="A4545" s="10" t="s">
        <v>34627</v>
      </c>
      <c r="B4545" s="10">
        <v>414205.0</v>
      </c>
      <c r="C4545" s="10" t="s">
        <v>38447</v>
      </c>
      <c r="D4545" s="10">
        <v>4142.0</v>
      </c>
      <c r="E4545" s="10" t="s">
        <v>36206</v>
      </c>
    </row>
    <row r="4546" hidden="1">
      <c r="A4546" s="10" t="s">
        <v>34627</v>
      </c>
      <c r="B4546" s="10">
        <v>414210.0</v>
      </c>
      <c r="C4546" s="10" t="s">
        <v>38448</v>
      </c>
      <c r="D4546" s="10">
        <v>4142.0</v>
      </c>
      <c r="E4546" s="10" t="s">
        <v>36206</v>
      </c>
    </row>
    <row r="4547" hidden="1">
      <c r="A4547" s="10" t="s">
        <v>34627</v>
      </c>
      <c r="B4547" s="10">
        <v>414215.0</v>
      </c>
      <c r="C4547" s="10" t="s">
        <v>38449</v>
      </c>
      <c r="D4547" s="10">
        <v>4142.0</v>
      </c>
      <c r="E4547" s="10" t="s">
        <v>36206</v>
      </c>
    </row>
    <row r="4548" hidden="1">
      <c r="A4548" s="10" t="s">
        <v>34627</v>
      </c>
      <c r="B4548" s="10">
        <v>415105.0</v>
      </c>
      <c r="C4548" s="10" t="s">
        <v>38450</v>
      </c>
      <c r="D4548" s="10">
        <v>4151.0</v>
      </c>
      <c r="E4548" s="10" t="s">
        <v>36206</v>
      </c>
    </row>
    <row r="4549" hidden="1">
      <c r="A4549" s="10" t="s">
        <v>34627</v>
      </c>
      <c r="B4549" s="10">
        <v>415115.0</v>
      </c>
      <c r="C4549" s="10" t="s">
        <v>38451</v>
      </c>
      <c r="D4549" s="10">
        <v>4151.0</v>
      </c>
      <c r="E4549" s="10" t="s">
        <v>36206</v>
      </c>
    </row>
    <row r="4550" hidden="1">
      <c r="A4550" s="10" t="s">
        <v>34627</v>
      </c>
      <c r="B4550" s="10">
        <v>415120.0</v>
      </c>
      <c r="C4550" s="10" t="s">
        <v>38452</v>
      </c>
      <c r="D4550" s="10">
        <v>4151.0</v>
      </c>
      <c r="E4550" s="10" t="s">
        <v>36206</v>
      </c>
    </row>
    <row r="4551" hidden="1">
      <c r="A4551" s="10" t="s">
        <v>34627</v>
      </c>
      <c r="B4551" s="10">
        <v>415125.0</v>
      </c>
      <c r="C4551" s="10" t="s">
        <v>38453</v>
      </c>
      <c r="D4551" s="10">
        <v>4151.0</v>
      </c>
      <c r="E4551" s="10" t="s">
        <v>36206</v>
      </c>
    </row>
    <row r="4552" hidden="1">
      <c r="A4552" s="10" t="s">
        <v>34627</v>
      </c>
      <c r="B4552" s="10">
        <v>415130.0</v>
      </c>
      <c r="C4552" s="10" t="s">
        <v>38454</v>
      </c>
      <c r="D4552" s="10">
        <v>4151.0</v>
      </c>
      <c r="E4552" s="10" t="s">
        <v>36206</v>
      </c>
    </row>
    <row r="4553" hidden="1">
      <c r="A4553" s="10" t="s">
        <v>34627</v>
      </c>
      <c r="B4553" s="10">
        <v>415205.0</v>
      </c>
      <c r="C4553" s="10" t="s">
        <v>38455</v>
      </c>
      <c r="D4553" s="10">
        <v>4152.0</v>
      </c>
      <c r="E4553" s="10" t="s">
        <v>36206</v>
      </c>
    </row>
    <row r="4554" hidden="1">
      <c r="A4554" s="10" t="s">
        <v>34627</v>
      </c>
      <c r="B4554" s="10">
        <v>415210.0</v>
      </c>
      <c r="C4554" s="10" t="s">
        <v>38456</v>
      </c>
      <c r="D4554" s="10">
        <v>4152.0</v>
      </c>
      <c r="E4554" s="10" t="s">
        <v>36206</v>
      </c>
    </row>
    <row r="4555" hidden="1">
      <c r="A4555" s="10" t="s">
        <v>34627</v>
      </c>
      <c r="B4555" s="10">
        <v>415215.0</v>
      </c>
      <c r="C4555" s="10" t="s">
        <v>38457</v>
      </c>
      <c r="D4555" s="10">
        <v>4152.0</v>
      </c>
      <c r="E4555" s="10" t="s">
        <v>36206</v>
      </c>
    </row>
    <row r="4556" hidden="1">
      <c r="A4556" s="10" t="s">
        <v>34627</v>
      </c>
      <c r="B4556" s="10">
        <v>415305.0</v>
      </c>
      <c r="C4556" s="10" t="s">
        <v>38458</v>
      </c>
      <c r="D4556" s="10">
        <v>4153.0</v>
      </c>
      <c r="E4556" s="10" t="s">
        <v>36206</v>
      </c>
    </row>
    <row r="4557" hidden="1">
      <c r="A4557" s="10" t="s">
        <v>34627</v>
      </c>
      <c r="B4557" s="10">
        <v>420105.0</v>
      </c>
      <c r="C4557" s="10" t="s">
        <v>38459</v>
      </c>
      <c r="D4557" s="10">
        <v>4201.0</v>
      </c>
      <c r="E4557" s="10" t="s">
        <v>36206</v>
      </c>
    </row>
    <row r="4558" hidden="1">
      <c r="A4558" s="10" t="s">
        <v>34627</v>
      </c>
      <c r="B4558" s="10">
        <v>420110.0</v>
      </c>
      <c r="C4558" s="10" t="s">
        <v>38460</v>
      </c>
      <c r="D4558" s="10">
        <v>4201.0</v>
      </c>
      <c r="E4558" s="10" t="s">
        <v>36206</v>
      </c>
    </row>
    <row r="4559" hidden="1">
      <c r="A4559" s="10" t="s">
        <v>34627</v>
      </c>
      <c r="B4559" s="10">
        <v>420115.0</v>
      </c>
      <c r="C4559" s="10" t="s">
        <v>38461</v>
      </c>
      <c r="D4559" s="10">
        <v>4201.0</v>
      </c>
      <c r="E4559" s="10" t="s">
        <v>36206</v>
      </c>
    </row>
    <row r="4560" hidden="1">
      <c r="A4560" s="10" t="s">
        <v>34627</v>
      </c>
      <c r="B4560" s="10">
        <v>420120.0</v>
      </c>
      <c r="C4560" s="10" t="s">
        <v>38462</v>
      </c>
      <c r="D4560" s="10">
        <v>4201.0</v>
      </c>
      <c r="E4560" s="10" t="s">
        <v>36206</v>
      </c>
    </row>
    <row r="4561" hidden="1">
      <c r="A4561" s="10" t="s">
        <v>34627</v>
      </c>
      <c r="B4561" s="10">
        <v>420125.0</v>
      </c>
      <c r="C4561" s="10" t="s">
        <v>38463</v>
      </c>
      <c r="D4561" s="10">
        <v>4201.0</v>
      </c>
      <c r="E4561" s="10" t="s">
        <v>36206</v>
      </c>
    </row>
    <row r="4562" hidden="1">
      <c r="A4562" s="10" t="s">
        <v>34627</v>
      </c>
      <c r="B4562" s="10">
        <v>420130.0</v>
      </c>
      <c r="C4562" s="10" t="s">
        <v>38464</v>
      </c>
      <c r="D4562" s="10">
        <v>4201.0</v>
      </c>
      <c r="E4562" s="10" t="s">
        <v>36206</v>
      </c>
    </row>
    <row r="4563" hidden="1">
      <c r="A4563" s="10" t="s">
        <v>34627</v>
      </c>
      <c r="B4563" s="10">
        <v>420135.0</v>
      </c>
      <c r="C4563" s="10" t="s">
        <v>38465</v>
      </c>
      <c r="D4563" s="10">
        <v>4201.0</v>
      </c>
      <c r="E4563" s="10" t="s">
        <v>36206</v>
      </c>
    </row>
    <row r="4564" hidden="1">
      <c r="A4564" s="10" t="s">
        <v>34627</v>
      </c>
      <c r="B4564" s="10">
        <v>421105.0</v>
      </c>
      <c r="C4564" s="10" t="s">
        <v>38466</v>
      </c>
      <c r="D4564" s="10">
        <v>4211.0</v>
      </c>
      <c r="E4564" s="10" t="s">
        <v>36206</v>
      </c>
    </row>
    <row r="4565" hidden="1">
      <c r="A4565" s="10" t="s">
        <v>34627</v>
      </c>
      <c r="B4565" s="10">
        <v>421110.0</v>
      </c>
      <c r="C4565" s="10" t="s">
        <v>38467</v>
      </c>
      <c r="D4565" s="10">
        <v>4211.0</v>
      </c>
      <c r="E4565" s="10" t="s">
        <v>36206</v>
      </c>
    </row>
    <row r="4566" hidden="1">
      <c r="A4566" s="10" t="s">
        <v>34627</v>
      </c>
      <c r="B4566" s="10">
        <v>421115.0</v>
      </c>
      <c r="C4566" s="10" t="s">
        <v>38468</v>
      </c>
      <c r="D4566" s="10">
        <v>4211.0</v>
      </c>
      <c r="E4566" s="10" t="s">
        <v>36206</v>
      </c>
    </row>
    <row r="4567" hidden="1">
      <c r="A4567" s="10" t="s">
        <v>34627</v>
      </c>
      <c r="B4567" s="10">
        <v>421120.0</v>
      </c>
      <c r="C4567" s="10" t="s">
        <v>38469</v>
      </c>
      <c r="D4567" s="10">
        <v>4211.0</v>
      </c>
      <c r="E4567" s="10" t="s">
        <v>36206</v>
      </c>
    </row>
    <row r="4568" hidden="1">
      <c r="A4568" s="10" t="s">
        <v>34627</v>
      </c>
      <c r="B4568" s="10">
        <v>421125.0</v>
      </c>
      <c r="C4568" s="10" t="s">
        <v>38470</v>
      </c>
      <c r="D4568" s="10">
        <v>4211.0</v>
      </c>
      <c r="E4568" s="10" t="s">
        <v>36206</v>
      </c>
    </row>
    <row r="4569" hidden="1">
      <c r="A4569" s="10" t="s">
        <v>34627</v>
      </c>
      <c r="B4569" s="10">
        <v>421205.0</v>
      </c>
      <c r="C4569" s="10" t="s">
        <v>38471</v>
      </c>
      <c r="D4569" s="10">
        <v>4212.0</v>
      </c>
      <c r="E4569" s="10" t="s">
        <v>36206</v>
      </c>
    </row>
    <row r="4570" hidden="1">
      <c r="A4570" s="10" t="s">
        <v>34627</v>
      </c>
      <c r="B4570" s="10">
        <v>421210.0</v>
      </c>
      <c r="C4570" s="10" t="s">
        <v>38472</v>
      </c>
      <c r="D4570" s="10">
        <v>4212.0</v>
      </c>
      <c r="E4570" s="10" t="s">
        <v>36206</v>
      </c>
    </row>
    <row r="4571" hidden="1">
      <c r="A4571" s="10" t="s">
        <v>34627</v>
      </c>
      <c r="B4571" s="10">
        <v>421305.0</v>
      </c>
      <c r="C4571" s="10" t="s">
        <v>38473</v>
      </c>
      <c r="D4571" s="10">
        <v>4213.0</v>
      </c>
      <c r="E4571" s="10" t="s">
        <v>36206</v>
      </c>
    </row>
    <row r="4572" hidden="1">
      <c r="A4572" s="10" t="s">
        <v>34627</v>
      </c>
      <c r="B4572" s="10">
        <v>421310.0</v>
      </c>
      <c r="C4572" s="10" t="s">
        <v>38474</v>
      </c>
      <c r="D4572" s="10">
        <v>4213.0</v>
      </c>
      <c r="E4572" s="10" t="s">
        <v>36206</v>
      </c>
    </row>
    <row r="4573" hidden="1">
      <c r="A4573" s="10" t="s">
        <v>34627</v>
      </c>
      <c r="B4573" s="10">
        <v>421315.0</v>
      </c>
      <c r="C4573" s="10" t="s">
        <v>38475</v>
      </c>
      <c r="D4573" s="10">
        <v>4213.0</v>
      </c>
      <c r="E4573" s="10" t="s">
        <v>36206</v>
      </c>
    </row>
    <row r="4574" hidden="1">
      <c r="A4574" s="10" t="s">
        <v>34627</v>
      </c>
      <c r="B4574" s="10">
        <v>422105.0</v>
      </c>
      <c r="C4574" s="10" t="s">
        <v>38476</v>
      </c>
      <c r="D4574" s="10">
        <v>4221.0</v>
      </c>
      <c r="E4574" s="10" t="s">
        <v>36206</v>
      </c>
    </row>
    <row r="4575" hidden="1">
      <c r="A4575" s="10" t="s">
        <v>34627</v>
      </c>
      <c r="B4575" s="10">
        <v>422110.0</v>
      </c>
      <c r="C4575" s="10" t="s">
        <v>38477</v>
      </c>
      <c r="D4575" s="10">
        <v>4221.0</v>
      </c>
      <c r="E4575" s="10" t="s">
        <v>36206</v>
      </c>
    </row>
    <row r="4576" hidden="1">
      <c r="A4576" s="10" t="s">
        <v>34627</v>
      </c>
      <c r="B4576" s="10">
        <v>422115.0</v>
      </c>
      <c r="C4576" s="10" t="s">
        <v>38478</v>
      </c>
      <c r="D4576" s="10">
        <v>4221.0</v>
      </c>
      <c r="E4576" s="10" t="s">
        <v>36206</v>
      </c>
    </row>
    <row r="4577" hidden="1">
      <c r="A4577" s="10" t="s">
        <v>34627</v>
      </c>
      <c r="B4577" s="10">
        <v>422120.0</v>
      </c>
      <c r="C4577" s="10" t="s">
        <v>38479</v>
      </c>
      <c r="D4577" s="10">
        <v>4221.0</v>
      </c>
      <c r="E4577" s="10" t="s">
        <v>36206</v>
      </c>
    </row>
    <row r="4578" hidden="1">
      <c r="A4578" s="10" t="s">
        <v>34627</v>
      </c>
      <c r="B4578" s="10">
        <v>422125.0</v>
      </c>
      <c r="C4578" s="10" t="s">
        <v>38480</v>
      </c>
      <c r="D4578" s="10">
        <v>4221.0</v>
      </c>
      <c r="E4578" s="10" t="s">
        <v>36206</v>
      </c>
    </row>
    <row r="4579" hidden="1">
      <c r="A4579" s="10" t="s">
        <v>34627</v>
      </c>
      <c r="B4579" s="10">
        <v>422130.0</v>
      </c>
      <c r="C4579" s="10" t="s">
        <v>38481</v>
      </c>
      <c r="D4579" s="10">
        <v>4221.0</v>
      </c>
      <c r="E4579" s="10" t="s">
        <v>36206</v>
      </c>
    </row>
    <row r="4580" hidden="1">
      <c r="A4580" s="10" t="s">
        <v>34627</v>
      </c>
      <c r="B4580" s="10">
        <v>422205.0</v>
      </c>
      <c r="C4580" s="10" t="s">
        <v>38482</v>
      </c>
      <c r="D4580" s="10">
        <v>4222.0</v>
      </c>
      <c r="E4580" s="10" t="s">
        <v>36206</v>
      </c>
    </row>
    <row r="4581" hidden="1">
      <c r="A4581" s="10" t="s">
        <v>34627</v>
      </c>
      <c r="B4581" s="10">
        <v>422210.0</v>
      </c>
      <c r="C4581" s="10" t="s">
        <v>38483</v>
      </c>
      <c r="D4581" s="10">
        <v>4222.0</v>
      </c>
      <c r="E4581" s="10" t="s">
        <v>36206</v>
      </c>
    </row>
    <row r="4582" hidden="1">
      <c r="A4582" s="10" t="s">
        <v>34627</v>
      </c>
      <c r="B4582" s="10">
        <v>422215.0</v>
      </c>
      <c r="C4582" s="10" t="s">
        <v>38484</v>
      </c>
      <c r="D4582" s="10">
        <v>4222.0</v>
      </c>
      <c r="E4582" s="10" t="s">
        <v>36206</v>
      </c>
    </row>
    <row r="4583" hidden="1">
      <c r="A4583" s="10" t="s">
        <v>34627</v>
      </c>
      <c r="B4583" s="10">
        <v>422220.0</v>
      </c>
      <c r="C4583" s="10" t="s">
        <v>38485</v>
      </c>
      <c r="D4583" s="10">
        <v>4222.0</v>
      </c>
      <c r="E4583" s="10" t="s">
        <v>36206</v>
      </c>
    </row>
    <row r="4584" hidden="1">
      <c r="A4584" s="10" t="s">
        <v>34627</v>
      </c>
      <c r="B4584" s="10">
        <v>422305.0</v>
      </c>
      <c r="C4584" s="10" t="s">
        <v>38486</v>
      </c>
      <c r="D4584" s="10">
        <v>4223.0</v>
      </c>
      <c r="E4584" s="10" t="s">
        <v>36206</v>
      </c>
    </row>
    <row r="4585" hidden="1">
      <c r="A4585" s="10" t="s">
        <v>34627</v>
      </c>
      <c r="B4585" s="10">
        <v>422310.0</v>
      </c>
      <c r="C4585" s="10" t="s">
        <v>38487</v>
      </c>
      <c r="D4585" s="10">
        <v>4223.0</v>
      </c>
      <c r="E4585" s="10" t="s">
        <v>36206</v>
      </c>
    </row>
    <row r="4586" hidden="1">
      <c r="A4586" s="10" t="s">
        <v>34627</v>
      </c>
      <c r="B4586" s="10">
        <v>422315.0</v>
      </c>
      <c r="C4586" s="10" t="s">
        <v>38488</v>
      </c>
      <c r="D4586" s="10">
        <v>4223.0</v>
      </c>
      <c r="E4586" s="10" t="s">
        <v>36206</v>
      </c>
    </row>
    <row r="4587" hidden="1">
      <c r="A4587" s="10" t="s">
        <v>34627</v>
      </c>
      <c r="B4587" s="10">
        <v>422320.0</v>
      </c>
      <c r="C4587" s="10" t="s">
        <v>38489</v>
      </c>
      <c r="D4587" s="10">
        <v>4223.0</v>
      </c>
      <c r="E4587" s="10" t="s">
        <v>36206</v>
      </c>
    </row>
    <row r="4588" hidden="1">
      <c r="A4588" s="10" t="s">
        <v>34627</v>
      </c>
      <c r="B4588" s="10">
        <v>423105.0</v>
      </c>
      <c r="C4588" s="10" t="s">
        <v>38490</v>
      </c>
      <c r="D4588" s="10">
        <v>4231.0</v>
      </c>
      <c r="E4588" s="10" t="s">
        <v>36206</v>
      </c>
    </row>
    <row r="4589" hidden="1">
      <c r="A4589" s="10" t="s">
        <v>34627</v>
      </c>
      <c r="B4589" s="10">
        <v>423110.0</v>
      </c>
      <c r="C4589" s="10" t="s">
        <v>38491</v>
      </c>
      <c r="D4589" s="10">
        <v>4231.0</v>
      </c>
      <c r="E4589" s="10" t="s">
        <v>36206</v>
      </c>
    </row>
    <row r="4590" hidden="1">
      <c r="A4590" s="10" t="s">
        <v>34627</v>
      </c>
      <c r="B4590" s="10">
        <v>424105.0</v>
      </c>
      <c r="C4590" s="10" t="s">
        <v>38492</v>
      </c>
      <c r="D4590" s="10">
        <v>4241.0</v>
      </c>
      <c r="E4590" s="10" t="s">
        <v>36206</v>
      </c>
    </row>
    <row r="4591" hidden="1">
      <c r="A4591" s="10" t="s">
        <v>34627</v>
      </c>
      <c r="B4591" s="10">
        <v>424110.0</v>
      </c>
      <c r="C4591" s="10" t="s">
        <v>38493</v>
      </c>
      <c r="D4591" s="10">
        <v>4241.0</v>
      </c>
      <c r="E4591" s="10" t="s">
        <v>36206</v>
      </c>
    </row>
    <row r="4592" hidden="1">
      <c r="A4592" s="10" t="s">
        <v>34627</v>
      </c>
      <c r="B4592" s="10">
        <v>424115.0</v>
      </c>
      <c r="C4592" s="10" t="s">
        <v>38494</v>
      </c>
      <c r="D4592" s="10">
        <v>4241.0</v>
      </c>
      <c r="E4592" s="10" t="s">
        <v>36206</v>
      </c>
    </row>
    <row r="4593" hidden="1">
      <c r="A4593" s="10" t="s">
        <v>34627</v>
      </c>
      <c r="B4593" s="10">
        <v>424120.0</v>
      </c>
      <c r="C4593" s="10" t="s">
        <v>38495</v>
      </c>
      <c r="D4593" s="10">
        <v>4241.0</v>
      </c>
      <c r="E4593" s="10" t="s">
        <v>36206</v>
      </c>
    </row>
    <row r="4594" hidden="1">
      <c r="A4594" s="10" t="s">
        <v>34627</v>
      </c>
      <c r="B4594" s="10">
        <v>424125.0</v>
      </c>
      <c r="C4594" s="10" t="s">
        <v>38496</v>
      </c>
      <c r="D4594" s="10">
        <v>4241.0</v>
      </c>
      <c r="E4594" s="10" t="s">
        <v>36206</v>
      </c>
    </row>
    <row r="4595" hidden="1">
      <c r="A4595" s="10" t="s">
        <v>34627</v>
      </c>
      <c r="B4595" s="10">
        <v>424130.0</v>
      </c>
      <c r="C4595" s="10" t="s">
        <v>38497</v>
      </c>
      <c r="D4595" s="10">
        <v>4241.0</v>
      </c>
      <c r="E4595" s="10" t="s">
        <v>36206</v>
      </c>
    </row>
    <row r="4596" hidden="1">
      <c r="A4596" s="10" t="s">
        <v>34627</v>
      </c>
      <c r="B4596" s="10">
        <v>424205.0</v>
      </c>
      <c r="C4596" s="10" t="s">
        <v>38498</v>
      </c>
      <c r="D4596" s="10">
        <v>4242.0</v>
      </c>
      <c r="E4596" s="10" t="s">
        <v>36206</v>
      </c>
    </row>
    <row r="4597" hidden="1">
      <c r="A4597" s="10" t="s">
        <v>34627</v>
      </c>
      <c r="B4597" s="10">
        <v>424210.0</v>
      </c>
      <c r="C4597" s="10" t="s">
        <v>38499</v>
      </c>
      <c r="D4597" s="10">
        <v>4242.0</v>
      </c>
      <c r="E4597" s="10" t="s">
        <v>36206</v>
      </c>
    </row>
    <row r="4598" hidden="1">
      <c r="A4598" s="10" t="s">
        <v>34627</v>
      </c>
      <c r="B4598" s="10">
        <v>510105.0</v>
      </c>
      <c r="C4598" s="10" t="s">
        <v>38500</v>
      </c>
      <c r="D4598" s="10">
        <v>5101.0</v>
      </c>
      <c r="E4598" s="10" t="s">
        <v>36206</v>
      </c>
    </row>
    <row r="4599" hidden="1">
      <c r="A4599" s="10" t="s">
        <v>34627</v>
      </c>
      <c r="B4599" s="10">
        <v>510110.0</v>
      </c>
      <c r="C4599" s="10" t="s">
        <v>38501</v>
      </c>
      <c r="D4599" s="10">
        <v>5101.0</v>
      </c>
      <c r="E4599" s="10" t="s">
        <v>36206</v>
      </c>
    </row>
    <row r="4600" hidden="1">
      <c r="A4600" s="10" t="s">
        <v>34627</v>
      </c>
      <c r="B4600" s="10">
        <v>510115.0</v>
      </c>
      <c r="C4600" s="10" t="s">
        <v>38502</v>
      </c>
      <c r="D4600" s="10">
        <v>5101.0</v>
      </c>
      <c r="E4600" s="10" t="s">
        <v>36206</v>
      </c>
    </row>
    <row r="4601" hidden="1">
      <c r="A4601" s="10" t="s">
        <v>34627</v>
      </c>
      <c r="B4601" s="10">
        <v>510120.0</v>
      </c>
      <c r="C4601" s="10" t="s">
        <v>38503</v>
      </c>
      <c r="D4601" s="10">
        <v>5101.0</v>
      </c>
      <c r="E4601" s="10" t="s">
        <v>36206</v>
      </c>
    </row>
    <row r="4602" hidden="1">
      <c r="A4602" s="10" t="s">
        <v>34627</v>
      </c>
      <c r="B4602" s="10">
        <v>510130.0</v>
      </c>
      <c r="C4602" s="10" t="s">
        <v>38504</v>
      </c>
      <c r="D4602" s="10">
        <v>5101.0</v>
      </c>
      <c r="E4602" s="10" t="s">
        <v>36206</v>
      </c>
    </row>
    <row r="4603" hidden="1">
      <c r="A4603" s="10" t="s">
        <v>34627</v>
      </c>
      <c r="B4603" s="10">
        <v>510135.0</v>
      </c>
      <c r="C4603" s="10" t="s">
        <v>38505</v>
      </c>
      <c r="D4603" s="10">
        <v>5101.0</v>
      </c>
      <c r="E4603" s="10" t="s">
        <v>36206</v>
      </c>
    </row>
    <row r="4604" hidden="1">
      <c r="A4604" s="10" t="s">
        <v>34627</v>
      </c>
      <c r="B4604" s="10">
        <v>510205.0</v>
      </c>
      <c r="C4604" s="10" t="s">
        <v>38506</v>
      </c>
      <c r="D4604" s="10">
        <v>5102.0</v>
      </c>
      <c r="E4604" s="10" t="s">
        <v>36206</v>
      </c>
    </row>
    <row r="4605" hidden="1">
      <c r="A4605" s="10" t="s">
        <v>34627</v>
      </c>
      <c r="B4605" s="10">
        <v>510305.0</v>
      </c>
      <c r="C4605" s="10" t="s">
        <v>38507</v>
      </c>
      <c r="D4605" s="10">
        <v>5103.0</v>
      </c>
      <c r="E4605" s="10" t="s">
        <v>36206</v>
      </c>
    </row>
    <row r="4606" hidden="1">
      <c r="A4606" s="10" t="s">
        <v>34627</v>
      </c>
      <c r="B4606" s="10">
        <v>510310.0</v>
      </c>
      <c r="C4606" s="10" t="s">
        <v>38508</v>
      </c>
      <c r="D4606" s="10">
        <v>5103.0</v>
      </c>
      <c r="E4606" s="10" t="s">
        <v>36206</v>
      </c>
    </row>
    <row r="4607" hidden="1">
      <c r="A4607" s="10" t="s">
        <v>34627</v>
      </c>
      <c r="B4607" s="10">
        <v>511105.0</v>
      </c>
      <c r="C4607" s="10" t="s">
        <v>38509</v>
      </c>
      <c r="D4607" s="10">
        <v>5111.0</v>
      </c>
      <c r="E4607" s="10" t="s">
        <v>36206</v>
      </c>
    </row>
    <row r="4608" hidden="1">
      <c r="A4608" s="10" t="s">
        <v>34627</v>
      </c>
      <c r="B4608" s="10">
        <v>511110.0</v>
      </c>
      <c r="C4608" s="10" t="s">
        <v>38510</v>
      </c>
      <c r="D4608" s="10">
        <v>5111.0</v>
      </c>
      <c r="E4608" s="10" t="s">
        <v>36206</v>
      </c>
    </row>
    <row r="4609" hidden="1">
      <c r="A4609" s="10" t="s">
        <v>34627</v>
      </c>
      <c r="B4609" s="10">
        <v>511115.0</v>
      </c>
      <c r="C4609" s="10" t="s">
        <v>38511</v>
      </c>
      <c r="D4609" s="10">
        <v>5111.0</v>
      </c>
      <c r="E4609" s="10" t="s">
        <v>36206</v>
      </c>
    </row>
    <row r="4610" hidden="1">
      <c r="A4610" s="10" t="s">
        <v>34627</v>
      </c>
      <c r="B4610" s="10">
        <v>511205.0</v>
      </c>
      <c r="C4610" s="10" t="s">
        <v>38512</v>
      </c>
      <c r="D4610" s="10">
        <v>5112.0</v>
      </c>
      <c r="E4610" s="10" t="s">
        <v>36206</v>
      </c>
    </row>
    <row r="4611" hidden="1">
      <c r="A4611" s="10" t="s">
        <v>34627</v>
      </c>
      <c r="B4611" s="10">
        <v>511210.0</v>
      </c>
      <c r="C4611" s="10" t="s">
        <v>38513</v>
      </c>
      <c r="D4611" s="10">
        <v>5112.0</v>
      </c>
      <c r="E4611" s="10" t="s">
        <v>36206</v>
      </c>
    </row>
    <row r="4612" hidden="1">
      <c r="A4612" s="10" t="s">
        <v>34627</v>
      </c>
      <c r="B4612" s="10">
        <v>511215.0</v>
      </c>
      <c r="C4612" s="10" t="s">
        <v>38514</v>
      </c>
      <c r="D4612" s="10">
        <v>5112.0</v>
      </c>
      <c r="E4612" s="10" t="s">
        <v>36206</v>
      </c>
    </row>
    <row r="4613" hidden="1">
      <c r="A4613" s="10" t="s">
        <v>34627</v>
      </c>
      <c r="B4613" s="10">
        <v>511220.0</v>
      </c>
      <c r="C4613" s="10" t="s">
        <v>38515</v>
      </c>
      <c r="D4613" s="10">
        <v>5112.0</v>
      </c>
      <c r="E4613" s="10" t="s">
        <v>36206</v>
      </c>
    </row>
    <row r="4614" hidden="1">
      <c r="A4614" s="10" t="s">
        <v>34627</v>
      </c>
      <c r="B4614" s="10">
        <v>511405.0</v>
      </c>
      <c r="C4614" s="10" t="s">
        <v>38516</v>
      </c>
      <c r="D4614" s="10">
        <v>5114.0</v>
      </c>
      <c r="E4614" s="10" t="s">
        <v>36206</v>
      </c>
    </row>
    <row r="4615" hidden="1">
      <c r="A4615" s="10" t="s">
        <v>34627</v>
      </c>
      <c r="B4615" s="10">
        <v>511505.0</v>
      </c>
      <c r="C4615" s="10" t="s">
        <v>38517</v>
      </c>
      <c r="D4615" s="10">
        <v>5115.0</v>
      </c>
      <c r="E4615" s="10" t="s">
        <v>36206</v>
      </c>
    </row>
    <row r="4616" hidden="1">
      <c r="A4616" s="10" t="s">
        <v>34627</v>
      </c>
      <c r="B4616" s="10">
        <v>511510.0</v>
      </c>
      <c r="C4616" s="10" t="s">
        <v>38518</v>
      </c>
      <c r="D4616" s="10">
        <v>5115.0</v>
      </c>
      <c r="E4616" s="10" t="s">
        <v>36206</v>
      </c>
    </row>
    <row r="4617" hidden="1">
      <c r="A4617" s="10" t="s">
        <v>34627</v>
      </c>
      <c r="B4617" s="10">
        <v>512105.0</v>
      </c>
      <c r="C4617" s="10" t="s">
        <v>38519</v>
      </c>
      <c r="D4617" s="10">
        <v>5121.0</v>
      </c>
      <c r="E4617" s="10" t="s">
        <v>36206</v>
      </c>
    </row>
    <row r="4618" hidden="1">
      <c r="A4618" s="10" t="s">
        <v>34627</v>
      </c>
      <c r="B4618" s="10">
        <v>512110.0</v>
      </c>
      <c r="C4618" s="10" t="s">
        <v>38520</v>
      </c>
      <c r="D4618" s="10">
        <v>5121.0</v>
      </c>
      <c r="E4618" s="10" t="s">
        <v>36206</v>
      </c>
    </row>
    <row r="4619" hidden="1">
      <c r="A4619" s="10" t="s">
        <v>34627</v>
      </c>
      <c r="B4619" s="10">
        <v>512115.0</v>
      </c>
      <c r="C4619" s="10" t="s">
        <v>38521</v>
      </c>
      <c r="D4619" s="10">
        <v>5121.0</v>
      </c>
      <c r="E4619" s="10" t="s">
        <v>36206</v>
      </c>
    </row>
    <row r="4620" hidden="1">
      <c r="A4620" s="10" t="s">
        <v>34627</v>
      </c>
      <c r="B4620" s="10">
        <v>512120.0</v>
      </c>
      <c r="C4620" s="10" t="s">
        <v>38522</v>
      </c>
      <c r="D4620" s="10">
        <v>5121.0</v>
      </c>
      <c r="E4620" s="10" t="s">
        <v>36206</v>
      </c>
    </row>
    <row r="4621" hidden="1">
      <c r="A4621" s="10" t="s">
        <v>34627</v>
      </c>
      <c r="B4621" s="10">
        <v>513105.0</v>
      </c>
      <c r="C4621" s="10" t="s">
        <v>38523</v>
      </c>
      <c r="D4621" s="10">
        <v>5131.0</v>
      </c>
      <c r="E4621" s="10" t="s">
        <v>36206</v>
      </c>
    </row>
    <row r="4622" hidden="1">
      <c r="A4622" s="10" t="s">
        <v>34627</v>
      </c>
      <c r="B4622" s="10">
        <v>513110.0</v>
      </c>
      <c r="C4622" s="10" t="s">
        <v>38524</v>
      </c>
      <c r="D4622" s="10">
        <v>5131.0</v>
      </c>
      <c r="E4622" s="10" t="s">
        <v>36206</v>
      </c>
    </row>
    <row r="4623" hidden="1">
      <c r="A4623" s="10" t="s">
        <v>34627</v>
      </c>
      <c r="B4623" s="10">
        <v>513115.0</v>
      </c>
      <c r="C4623" s="10" t="s">
        <v>38525</v>
      </c>
      <c r="D4623" s="10">
        <v>5131.0</v>
      </c>
      <c r="E4623" s="10" t="s">
        <v>36206</v>
      </c>
    </row>
    <row r="4624" hidden="1">
      <c r="A4624" s="10" t="s">
        <v>34627</v>
      </c>
      <c r="B4624" s="10">
        <v>513205.0</v>
      </c>
      <c r="C4624" s="10" t="s">
        <v>38526</v>
      </c>
      <c r="D4624" s="10">
        <v>5132.0</v>
      </c>
      <c r="E4624" s="10" t="s">
        <v>36206</v>
      </c>
    </row>
    <row r="4625" hidden="1">
      <c r="A4625" s="10" t="s">
        <v>34627</v>
      </c>
      <c r="B4625" s="10">
        <v>513210.0</v>
      </c>
      <c r="C4625" s="10" t="s">
        <v>38527</v>
      </c>
      <c r="D4625" s="10">
        <v>5132.0</v>
      </c>
      <c r="E4625" s="10" t="s">
        <v>36206</v>
      </c>
    </row>
    <row r="4626" hidden="1">
      <c r="A4626" s="10" t="s">
        <v>34627</v>
      </c>
      <c r="B4626" s="10">
        <v>513215.0</v>
      </c>
      <c r="C4626" s="10" t="s">
        <v>38528</v>
      </c>
      <c r="D4626" s="10">
        <v>5132.0</v>
      </c>
      <c r="E4626" s="10" t="s">
        <v>36206</v>
      </c>
    </row>
    <row r="4627" hidden="1">
      <c r="A4627" s="10" t="s">
        <v>34627</v>
      </c>
      <c r="B4627" s="10">
        <v>513220.0</v>
      </c>
      <c r="C4627" s="10" t="s">
        <v>38529</v>
      </c>
      <c r="D4627" s="10">
        <v>5132.0</v>
      </c>
      <c r="E4627" s="10" t="s">
        <v>36206</v>
      </c>
    </row>
    <row r="4628" hidden="1">
      <c r="A4628" s="10" t="s">
        <v>34627</v>
      </c>
      <c r="B4628" s="10">
        <v>513225.0</v>
      </c>
      <c r="C4628" s="10" t="s">
        <v>38530</v>
      </c>
      <c r="D4628" s="10">
        <v>5132.0</v>
      </c>
      <c r="E4628" s="10" t="s">
        <v>36206</v>
      </c>
    </row>
    <row r="4629" hidden="1">
      <c r="A4629" s="10" t="s">
        <v>34627</v>
      </c>
      <c r="B4629" s="10">
        <v>513305.0</v>
      </c>
      <c r="C4629" s="10" t="s">
        <v>38531</v>
      </c>
      <c r="D4629" s="10">
        <v>5133.0</v>
      </c>
      <c r="E4629" s="10" t="s">
        <v>36206</v>
      </c>
    </row>
    <row r="4630" hidden="1">
      <c r="A4630" s="10" t="s">
        <v>34627</v>
      </c>
      <c r="B4630" s="10">
        <v>513310.0</v>
      </c>
      <c r="C4630" s="10" t="s">
        <v>38532</v>
      </c>
      <c r="D4630" s="10">
        <v>5133.0</v>
      </c>
      <c r="E4630" s="10" t="s">
        <v>36206</v>
      </c>
    </row>
    <row r="4631" hidden="1">
      <c r="A4631" s="10" t="s">
        <v>34627</v>
      </c>
      <c r="B4631" s="10">
        <v>513315.0</v>
      </c>
      <c r="C4631" s="10" t="s">
        <v>38533</v>
      </c>
      <c r="D4631" s="10">
        <v>5133.0</v>
      </c>
      <c r="E4631" s="10" t="s">
        <v>36206</v>
      </c>
    </row>
    <row r="4632" hidden="1">
      <c r="A4632" s="10" t="s">
        <v>34627</v>
      </c>
      <c r="B4632" s="10">
        <v>513320.0</v>
      </c>
      <c r="C4632" s="10" t="s">
        <v>38534</v>
      </c>
      <c r="D4632" s="10">
        <v>5133.0</v>
      </c>
      <c r="E4632" s="10" t="s">
        <v>36206</v>
      </c>
    </row>
    <row r="4633" hidden="1">
      <c r="A4633" s="10" t="s">
        <v>34627</v>
      </c>
      <c r="B4633" s="10">
        <v>513325.0</v>
      </c>
      <c r="C4633" s="10" t="s">
        <v>38535</v>
      </c>
      <c r="D4633" s="10">
        <v>5133.0</v>
      </c>
      <c r="E4633" s="10" t="s">
        <v>36206</v>
      </c>
    </row>
    <row r="4634" hidden="1">
      <c r="A4634" s="10" t="s">
        <v>34627</v>
      </c>
      <c r="B4634" s="10">
        <v>513405.0</v>
      </c>
      <c r="C4634" s="10" t="s">
        <v>38536</v>
      </c>
      <c r="D4634" s="10">
        <v>5134.0</v>
      </c>
      <c r="E4634" s="10" t="s">
        <v>36206</v>
      </c>
    </row>
    <row r="4635" hidden="1">
      <c r="A4635" s="10" t="s">
        <v>34627</v>
      </c>
      <c r="B4635" s="10">
        <v>513410.0</v>
      </c>
      <c r="C4635" s="10" t="s">
        <v>38537</v>
      </c>
      <c r="D4635" s="10">
        <v>5134.0</v>
      </c>
      <c r="E4635" s="10" t="s">
        <v>36206</v>
      </c>
    </row>
    <row r="4636" hidden="1">
      <c r="A4636" s="10" t="s">
        <v>34627</v>
      </c>
      <c r="B4636" s="10">
        <v>513415.0</v>
      </c>
      <c r="C4636" s="10" t="s">
        <v>38538</v>
      </c>
      <c r="D4636" s="10">
        <v>5134.0</v>
      </c>
      <c r="E4636" s="10" t="s">
        <v>36206</v>
      </c>
    </row>
    <row r="4637" hidden="1">
      <c r="A4637" s="10" t="s">
        <v>34627</v>
      </c>
      <c r="B4637" s="10">
        <v>513420.0</v>
      </c>
      <c r="C4637" s="10" t="s">
        <v>38539</v>
      </c>
      <c r="D4637" s="10">
        <v>5134.0</v>
      </c>
      <c r="E4637" s="10" t="s">
        <v>36206</v>
      </c>
    </row>
    <row r="4638" hidden="1">
      <c r="A4638" s="10" t="s">
        <v>34627</v>
      </c>
      <c r="B4638" s="10">
        <v>513425.0</v>
      </c>
      <c r="C4638" s="10" t="s">
        <v>38540</v>
      </c>
      <c r="D4638" s="10">
        <v>5134.0</v>
      </c>
      <c r="E4638" s="10" t="s">
        <v>36206</v>
      </c>
    </row>
    <row r="4639" hidden="1">
      <c r="A4639" s="10" t="s">
        <v>34627</v>
      </c>
      <c r="B4639" s="10">
        <v>513430.0</v>
      </c>
      <c r="C4639" s="10" t="s">
        <v>38541</v>
      </c>
      <c r="D4639" s="10">
        <v>5134.0</v>
      </c>
      <c r="E4639" s="10" t="s">
        <v>36206</v>
      </c>
    </row>
    <row r="4640" hidden="1">
      <c r="A4640" s="10" t="s">
        <v>34627</v>
      </c>
      <c r="B4640" s="10">
        <v>513435.0</v>
      </c>
      <c r="C4640" s="10" t="s">
        <v>38542</v>
      </c>
      <c r="D4640" s="10">
        <v>5134.0</v>
      </c>
      <c r="E4640" s="10" t="s">
        <v>36206</v>
      </c>
    </row>
    <row r="4641" hidden="1">
      <c r="A4641" s="10" t="s">
        <v>34627</v>
      </c>
      <c r="B4641" s="10">
        <v>513440.0</v>
      </c>
      <c r="C4641" s="10" t="s">
        <v>38543</v>
      </c>
      <c r="D4641" s="10">
        <v>5134.0</v>
      </c>
      <c r="E4641" s="10" t="s">
        <v>36206</v>
      </c>
    </row>
    <row r="4642" hidden="1">
      <c r="A4642" s="10" t="s">
        <v>34627</v>
      </c>
      <c r="B4642" s="10">
        <v>513505.0</v>
      </c>
      <c r="C4642" s="10" t="s">
        <v>38544</v>
      </c>
      <c r="D4642" s="10">
        <v>5135.0</v>
      </c>
      <c r="E4642" s="10" t="s">
        <v>36206</v>
      </c>
    </row>
    <row r="4643" hidden="1">
      <c r="A4643" s="10" t="s">
        <v>34627</v>
      </c>
      <c r="B4643" s="10">
        <v>513605.0</v>
      </c>
      <c r="C4643" s="10" t="s">
        <v>38545</v>
      </c>
      <c r="D4643" s="10">
        <v>5136.0</v>
      </c>
      <c r="E4643" s="10" t="s">
        <v>36206</v>
      </c>
    </row>
    <row r="4644" hidden="1">
      <c r="A4644" s="10" t="s">
        <v>34627</v>
      </c>
      <c r="B4644" s="10">
        <v>513610.0</v>
      </c>
      <c r="C4644" s="10" t="s">
        <v>38546</v>
      </c>
      <c r="D4644" s="10">
        <v>5136.0</v>
      </c>
      <c r="E4644" s="10" t="s">
        <v>36206</v>
      </c>
    </row>
    <row r="4645" hidden="1">
      <c r="A4645" s="10" t="s">
        <v>34627</v>
      </c>
      <c r="B4645" s="10">
        <v>513615.0</v>
      </c>
      <c r="C4645" s="10" t="s">
        <v>38547</v>
      </c>
      <c r="D4645" s="10">
        <v>5136.0</v>
      </c>
      <c r="E4645" s="10" t="s">
        <v>36206</v>
      </c>
    </row>
    <row r="4646" hidden="1">
      <c r="A4646" s="10" t="s">
        <v>34627</v>
      </c>
      <c r="B4646" s="10">
        <v>514105.0</v>
      </c>
      <c r="C4646" s="10" t="s">
        <v>38548</v>
      </c>
      <c r="D4646" s="10">
        <v>5141.0</v>
      </c>
      <c r="E4646" s="10" t="s">
        <v>36206</v>
      </c>
    </row>
    <row r="4647" hidden="1">
      <c r="A4647" s="10" t="s">
        <v>34627</v>
      </c>
      <c r="B4647" s="10">
        <v>514110.0</v>
      </c>
      <c r="C4647" s="10" t="s">
        <v>38549</v>
      </c>
      <c r="D4647" s="10">
        <v>5141.0</v>
      </c>
      <c r="E4647" s="10" t="s">
        <v>36206</v>
      </c>
    </row>
    <row r="4648" hidden="1">
      <c r="A4648" s="10" t="s">
        <v>34627</v>
      </c>
      <c r="B4648" s="10">
        <v>514115.0</v>
      </c>
      <c r="C4648" s="10" t="s">
        <v>38550</v>
      </c>
      <c r="D4648" s="10">
        <v>5141.0</v>
      </c>
      <c r="E4648" s="10" t="s">
        <v>36206</v>
      </c>
    </row>
    <row r="4649" hidden="1">
      <c r="A4649" s="10" t="s">
        <v>34627</v>
      </c>
      <c r="B4649" s="10">
        <v>514120.0</v>
      </c>
      <c r="C4649" s="10" t="s">
        <v>38551</v>
      </c>
      <c r="D4649" s="10">
        <v>5141.0</v>
      </c>
      <c r="E4649" s="10" t="s">
        <v>36206</v>
      </c>
    </row>
    <row r="4650" hidden="1">
      <c r="A4650" s="10" t="s">
        <v>34627</v>
      </c>
      <c r="B4650" s="10">
        <v>514205.0</v>
      </c>
      <c r="C4650" s="10" t="s">
        <v>38552</v>
      </c>
      <c r="D4650" s="10">
        <v>5142.0</v>
      </c>
      <c r="E4650" s="10" t="s">
        <v>36206</v>
      </c>
    </row>
    <row r="4651" hidden="1">
      <c r="A4651" s="10" t="s">
        <v>34627</v>
      </c>
      <c r="B4651" s="10">
        <v>514215.0</v>
      </c>
      <c r="C4651" s="10" t="s">
        <v>38553</v>
      </c>
      <c r="D4651" s="10">
        <v>5142.0</v>
      </c>
      <c r="E4651" s="10" t="s">
        <v>36206</v>
      </c>
    </row>
    <row r="4652" hidden="1">
      <c r="A4652" s="10" t="s">
        <v>34627</v>
      </c>
      <c r="B4652" s="10">
        <v>514225.0</v>
      </c>
      <c r="C4652" s="10" t="s">
        <v>38554</v>
      </c>
      <c r="D4652" s="10">
        <v>5142.0</v>
      </c>
      <c r="E4652" s="10" t="s">
        <v>36206</v>
      </c>
    </row>
    <row r="4653" hidden="1">
      <c r="A4653" s="10" t="s">
        <v>34627</v>
      </c>
      <c r="B4653" s="10">
        <v>514230.0</v>
      </c>
      <c r="C4653" s="10" t="s">
        <v>38555</v>
      </c>
      <c r="D4653" s="10">
        <v>5142.0</v>
      </c>
      <c r="E4653" s="10" t="s">
        <v>36206</v>
      </c>
    </row>
    <row r="4654" hidden="1">
      <c r="A4654" s="10" t="s">
        <v>34627</v>
      </c>
      <c r="B4654" s="10">
        <v>514305.0</v>
      </c>
      <c r="C4654" s="10" t="s">
        <v>38556</v>
      </c>
      <c r="D4654" s="10">
        <v>5143.0</v>
      </c>
      <c r="E4654" s="10" t="s">
        <v>36206</v>
      </c>
    </row>
    <row r="4655" hidden="1">
      <c r="A4655" s="10" t="s">
        <v>34627</v>
      </c>
      <c r="B4655" s="10">
        <v>514310.0</v>
      </c>
      <c r="C4655" s="10" t="s">
        <v>38557</v>
      </c>
      <c r="D4655" s="10">
        <v>5143.0</v>
      </c>
      <c r="E4655" s="10" t="s">
        <v>36206</v>
      </c>
    </row>
    <row r="4656" hidden="1">
      <c r="A4656" s="10" t="s">
        <v>34627</v>
      </c>
      <c r="B4656" s="10">
        <v>514315.0</v>
      </c>
      <c r="C4656" s="10" t="s">
        <v>38558</v>
      </c>
      <c r="D4656" s="10">
        <v>5143.0</v>
      </c>
      <c r="E4656" s="10" t="s">
        <v>36206</v>
      </c>
    </row>
    <row r="4657" hidden="1">
      <c r="A4657" s="10" t="s">
        <v>34627</v>
      </c>
      <c r="B4657" s="10">
        <v>514320.0</v>
      </c>
      <c r="C4657" s="10" t="s">
        <v>38559</v>
      </c>
      <c r="D4657" s="10">
        <v>5143.0</v>
      </c>
      <c r="E4657" s="10" t="s">
        <v>36206</v>
      </c>
    </row>
    <row r="4658" hidden="1">
      <c r="A4658" s="10" t="s">
        <v>34627</v>
      </c>
      <c r="B4658" s="10">
        <v>514325.0</v>
      </c>
      <c r="C4658" s="10" t="s">
        <v>38560</v>
      </c>
      <c r="D4658" s="10">
        <v>5143.0</v>
      </c>
      <c r="E4658" s="10" t="s">
        <v>36206</v>
      </c>
    </row>
    <row r="4659" hidden="1">
      <c r="A4659" s="10" t="s">
        <v>34627</v>
      </c>
      <c r="B4659" s="10">
        <v>514330.0</v>
      </c>
      <c r="C4659" s="10" t="s">
        <v>38561</v>
      </c>
      <c r="D4659" s="10">
        <v>5143.0</v>
      </c>
      <c r="E4659" s="10" t="s">
        <v>36206</v>
      </c>
    </row>
    <row r="4660" hidden="1">
      <c r="A4660" s="10" t="s">
        <v>34627</v>
      </c>
      <c r="B4660" s="10">
        <v>515105.0</v>
      </c>
      <c r="C4660" s="10" t="s">
        <v>38562</v>
      </c>
      <c r="D4660" s="10">
        <v>5151.0</v>
      </c>
      <c r="E4660" s="10" t="s">
        <v>36206</v>
      </c>
    </row>
    <row r="4661" hidden="1">
      <c r="A4661" s="10" t="s">
        <v>34627</v>
      </c>
      <c r="B4661" s="10">
        <v>515110.0</v>
      </c>
      <c r="C4661" s="10" t="s">
        <v>38563</v>
      </c>
      <c r="D4661" s="10">
        <v>5151.0</v>
      </c>
      <c r="E4661" s="10" t="s">
        <v>36206</v>
      </c>
    </row>
    <row r="4662" hidden="1">
      <c r="A4662" s="10" t="s">
        <v>34627</v>
      </c>
      <c r="B4662" s="10">
        <v>515115.0</v>
      </c>
      <c r="C4662" s="10" t="s">
        <v>38564</v>
      </c>
      <c r="D4662" s="10">
        <v>5151.0</v>
      </c>
      <c r="E4662" s="10" t="s">
        <v>36206</v>
      </c>
    </row>
    <row r="4663" hidden="1">
      <c r="A4663" s="10" t="s">
        <v>34627</v>
      </c>
      <c r="B4663" s="10">
        <v>515120.0</v>
      </c>
      <c r="C4663" s="10" t="s">
        <v>38565</v>
      </c>
      <c r="D4663" s="10">
        <v>5151.0</v>
      </c>
      <c r="E4663" s="10" t="s">
        <v>36206</v>
      </c>
    </row>
    <row r="4664" hidden="1">
      <c r="A4664" s="10" t="s">
        <v>34627</v>
      </c>
      <c r="B4664" s="10">
        <v>515125.0</v>
      </c>
      <c r="C4664" s="10" t="s">
        <v>38566</v>
      </c>
      <c r="D4664" s="10">
        <v>5151.0</v>
      </c>
      <c r="E4664" s="10" t="s">
        <v>36206</v>
      </c>
    </row>
    <row r="4665" hidden="1">
      <c r="A4665" s="10" t="s">
        <v>34627</v>
      </c>
      <c r="B4665" s="10">
        <v>515130.0</v>
      </c>
      <c r="C4665" s="10" t="s">
        <v>38567</v>
      </c>
      <c r="D4665" s="10">
        <v>5151.0</v>
      </c>
      <c r="E4665" s="10" t="s">
        <v>36206</v>
      </c>
    </row>
    <row r="4666" hidden="1">
      <c r="A4666" s="10" t="s">
        <v>34627</v>
      </c>
      <c r="B4666" s="10">
        <v>515135.0</v>
      </c>
      <c r="C4666" s="10" t="s">
        <v>38568</v>
      </c>
      <c r="D4666" s="10">
        <v>5151.0</v>
      </c>
      <c r="E4666" s="10" t="s">
        <v>36206</v>
      </c>
    </row>
    <row r="4667" hidden="1">
      <c r="A4667" s="10" t="s">
        <v>34627</v>
      </c>
      <c r="B4667" s="10">
        <v>515140.0</v>
      </c>
      <c r="C4667" s="10" t="s">
        <v>38569</v>
      </c>
      <c r="D4667" s="10">
        <v>5151.0</v>
      </c>
      <c r="E4667" s="10" t="s">
        <v>36206</v>
      </c>
    </row>
    <row r="4668" hidden="1">
      <c r="A4668" s="10" t="s">
        <v>34627</v>
      </c>
      <c r="B4668" s="10">
        <v>515205.0</v>
      </c>
      <c r="C4668" s="10" t="s">
        <v>38570</v>
      </c>
      <c r="D4668" s="10">
        <v>5152.0</v>
      </c>
      <c r="E4668" s="10" t="s">
        <v>36206</v>
      </c>
    </row>
    <row r="4669" hidden="1">
      <c r="A4669" s="10" t="s">
        <v>34627</v>
      </c>
      <c r="B4669" s="10">
        <v>515210.0</v>
      </c>
      <c r="C4669" s="10" t="s">
        <v>38571</v>
      </c>
      <c r="D4669" s="10">
        <v>5152.0</v>
      </c>
      <c r="E4669" s="10" t="s">
        <v>36206</v>
      </c>
    </row>
    <row r="4670" hidden="1">
      <c r="A4670" s="10" t="s">
        <v>34627</v>
      </c>
      <c r="B4670" s="10">
        <v>515215.0</v>
      </c>
      <c r="C4670" s="10" t="s">
        <v>38572</v>
      </c>
      <c r="D4670" s="10">
        <v>5152.0</v>
      </c>
      <c r="E4670" s="10" t="s">
        <v>36206</v>
      </c>
    </row>
    <row r="4671" hidden="1">
      <c r="A4671" s="10" t="s">
        <v>34627</v>
      </c>
      <c r="B4671" s="10">
        <v>515220.0</v>
      </c>
      <c r="C4671" s="10" t="s">
        <v>38573</v>
      </c>
      <c r="D4671" s="10">
        <v>5152.0</v>
      </c>
      <c r="E4671" s="10" t="s">
        <v>36206</v>
      </c>
    </row>
    <row r="4672" hidden="1">
      <c r="A4672" s="10" t="s">
        <v>34627</v>
      </c>
      <c r="B4672" s="10">
        <v>515225.0</v>
      </c>
      <c r="C4672" s="10" t="s">
        <v>38574</v>
      </c>
      <c r="D4672" s="10">
        <v>5152.0</v>
      </c>
      <c r="E4672" s="10" t="s">
        <v>36206</v>
      </c>
    </row>
    <row r="4673" hidden="1">
      <c r="A4673" s="10" t="s">
        <v>34627</v>
      </c>
      <c r="B4673" s="10">
        <v>515305.0</v>
      </c>
      <c r="C4673" s="10" t="s">
        <v>38575</v>
      </c>
      <c r="D4673" s="10">
        <v>5153.0</v>
      </c>
      <c r="E4673" s="10" t="s">
        <v>36206</v>
      </c>
    </row>
    <row r="4674" hidden="1">
      <c r="A4674" s="10" t="s">
        <v>34627</v>
      </c>
      <c r="B4674" s="10">
        <v>515310.0</v>
      </c>
      <c r="C4674" s="10" t="s">
        <v>38576</v>
      </c>
      <c r="D4674" s="10">
        <v>5153.0</v>
      </c>
      <c r="E4674" s="10" t="s">
        <v>36206</v>
      </c>
    </row>
    <row r="4675" hidden="1">
      <c r="A4675" s="10" t="s">
        <v>34627</v>
      </c>
      <c r="B4675" s="10">
        <v>515315.0</v>
      </c>
      <c r="C4675" s="10" t="s">
        <v>38577</v>
      </c>
      <c r="D4675" s="10">
        <v>5153.0</v>
      </c>
      <c r="E4675" s="10" t="s">
        <v>36206</v>
      </c>
    </row>
    <row r="4676" hidden="1">
      <c r="A4676" s="10" t="s">
        <v>34627</v>
      </c>
      <c r="B4676" s="10">
        <v>515320.0</v>
      </c>
      <c r="C4676" s="10" t="s">
        <v>38578</v>
      </c>
      <c r="D4676" s="10">
        <v>5153.0</v>
      </c>
      <c r="E4676" s="10" t="s">
        <v>36206</v>
      </c>
    </row>
    <row r="4677" hidden="1">
      <c r="A4677" s="10" t="s">
        <v>34627</v>
      </c>
      <c r="B4677" s="10">
        <v>515325.0</v>
      </c>
      <c r="C4677" s="10" t="s">
        <v>38579</v>
      </c>
      <c r="D4677" s="10">
        <v>5153.0</v>
      </c>
      <c r="E4677" s="10" t="s">
        <v>36206</v>
      </c>
    </row>
    <row r="4678" hidden="1">
      <c r="A4678" s="10" t="s">
        <v>34627</v>
      </c>
      <c r="B4678" s="10">
        <v>515330.0</v>
      </c>
      <c r="C4678" s="10" t="s">
        <v>38580</v>
      </c>
      <c r="D4678" s="10">
        <v>5153.0</v>
      </c>
      <c r="E4678" s="10" t="s">
        <v>36206</v>
      </c>
    </row>
    <row r="4679" hidden="1">
      <c r="A4679" s="10" t="s">
        <v>34627</v>
      </c>
      <c r="B4679" s="10">
        <v>516105.0</v>
      </c>
      <c r="C4679" s="10" t="s">
        <v>38581</v>
      </c>
      <c r="D4679" s="10">
        <v>5161.0</v>
      </c>
      <c r="E4679" s="10" t="s">
        <v>36206</v>
      </c>
    </row>
    <row r="4680" hidden="1">
      <c r="A4680" s="10" t="s">
        <v>34627</v>
      </c>
      <c r="B4680" s="10">
        <v>516110.0</v>
      </c>
      <c r="C4680" s="10" t="s">
        <v>38582</v>
      </c>
      <c r="D4680" s="10">
        <v>5161.0</v>
      </c>
      <c r="E4680" s="10" t="s">
        <v>36206</v>
      </c>
    </row>
    <row r="4681" hidden="1">
      <c r="A4681" s="10" t="s">
        <v>34627</v>
      </c>
      <c r="B4681" s="10">
        <v>516120.0</v>
      </c>
      <c r="C4681" s="10" t="s">
        <v>38583</v>
      </c>
      <c r="D4681" s="10">
        <v>5161.0</v>
      </c>
      <c r="E4681" s="10" t="s">
        <v>36206</v>
      </c>
    </row>
    <row r="4682" hidden="1">
      <c r="A4682" s="10" t="s">
        <v>34627</v>
      </c>
      <c r="B4682" s="10">
        <v>516125.0</v>
      </c>
      <c r="C4682" s="10" t="s">
        <v>38584</v>
      </c>
      <c r="D4682" s="10">
        <v>5161.0</v>
      </c>
      <c r="E4682" s="10" t="s">
        <v>36206</v>
      </c>
    </row>
    <row r="4683" hidden="1">
      <c r="A4683" s="10" t="s">
        <v>34627</v>
      </c>
      <c r="B4683" s="10">
        <v>516130.0</v>
      </c>
      <c r="C4683" s="10" t="s">
        <v>38585</v>
      </c>
      <c r="D4683" s="10">
        <v>5161.0</v>
      </c>
      <c r="E4683" s="10" t="s">
        <v>36206</v>
      </c>
    </row>
    <row r="4684" hidden="1">
      <c r="A4684" s="10" t="s">
        <v>34627</v>
      </c>
      <c r="B4684" s="10">
        <v>516140.0</v>
      </c>
      <c r="C4684" s="10" t="s">
        <v>38586</v>
      </c>
      <c r="D4684" s="10">
        <v>5161.0</v>
      </c>
      <c r="E4684" s="10" t="s">
        <v>36206</v>
      </c>
    </row>
    <row r="4685" hidden="1">
      <c r="A4685" s="10" t="s">
        <v>34627</v>
      </c>
      <c r="B4685" s="10">
        <v>516205.0</v>
      </c>
      <c r="C4685" s="10" t="s">
        <v>38587</v>
      </c>
      <c r="D4685" s="10">
        <v>5162.0</v>
      </c>
      <c r="E4685" s="10" t="s">
        <v>36206</v>
      </c>
    </row>
    <row r="4686" hidden="1">
      <c r="A4686" s="10" t="s">
        <v>34627</v>
      </c>
      <c r="B4686" s="10">
        <v>516210.0</v>
      </c>
      <c r="C4686" s="10" t="s">
        <v>38588</v>
      </c>
      <c r="D4686" s="10">
        <v>5162.0</v>
      </c>
      <c r="E4686" s="10" t="s">
        <v>36206</v>
      </c>
    </row>
    <row r="4687" hidden="1">
      <c r="A4687" s="10" t="s">
        <v>34627</v>
      </c>
      <c r="B4687" s="10">
        <v>516215.0</v>
      </c>
      <c r="C4687" s="10" t="s">
        <v>38589</v>
      </c>
      <c r="D4687" s="10">
        <v>5162.0</v>
      </c>
      <c r="E4687" s="10" t="s">
        <v>36206</v>
      </c>
    </row>
    <row r="4688" hidden="1">
      <c r="A4688" s="10" t="s">
        <v>34627</v>
      </c>
      <c r="B4688" s="10">
        <v>516220.0</v>
      </c>
      <c r="C4688" s="10" t="s">
        <v>38590</v>
      </c>
      <c r="D4688" s="10">
        <v>5162.0</v>
      </c>
      <c r="E4688" s="10" t="s">
        <v>36206</v>
      </c>
    </row>
    <row r="4689" hidden="1">
      <c r="A4689" s="10" t="s">
        <v>34627</v>
      </c>
      <c r="B4689" s="10">
        <v>516305.0</v>
      </c>
      <c r="C4689" s="10" t="s">
        <v>38591</v>
      </c>
      <c r="D4689" s="10">
        <v>5163.0</v>
      </c>
      <c r="E4689" s="10" t="s">
        <v>36206</v>
      </c>
    </row>
    <row r="4690" hidden="1">
      <c r="A4690" s="10" t="s">
        <v>34627</v>
      </c>
      <c r="B4690" s="10">
        <v>516310.0</v>
      </c>
      <c r="C4690" s="10" t="s">
        <v>38592</v>
      </c>
      <c r="D4690" s="10">
        <v>5163.0</v>
      </c>
      <c r="E4690" s="10" t="s">
        <v>36206</v>
      </c>
    </row>
    <row r="4691" hidden="1">
      <c r="A4691" s="10" t="s">
        <v>34627</v>
      </c>
      <c r="B4691" s="10">
        <v>516315.0</v>
      </c>
      <c r="C4691" s="10" t="s">
        <v>38593</v>
      </c>
      <c r="D4691" s="10">
        <v>5163.0</v>
      </c>
      <c r="E4691" s="10" t="s">
        <v>36206</v>
      </c>
    </row>
    <row r="4692" hidden="1">
      <c r="A4692" s="10" t="s">
        <v>34627</v>
      </c>
      <c r="B4692" s="10">
        <v>516320.0</v>
      </c>
      <c r="C4692" s="10" t="s">
        <v>38594</v>
      </c>
      <c r="D4692" s="10">
        <v>5163.0</v>
      </c>
      <c r="E4692" s="10" t="s">
        <v>36206</v>
      </c>
    </row>
    <row r="4693" hidden="1">
      <c r="A4693" s="10" t="s">
        <v>34627</v>
      </c>
      <c r="B4693" s="10">
        <v>516325.0</v>
      </c>
      <c r="C4693" s="10" t="s">
        <v>38595</v>
      </c>
      <c r="D4693" s="10">
        <v>5163.0</v>
      </c>
      <c r="E4693" s="10" t="s">
        <v>36206</v>
      </c>
    </row>
    <row r="4694" hidden="1">
      <c r="A4694" s="10" t="s">
        <v>34627</v>
      </c>
      <c r="B4694" s="10">
        <v>516330.0</v>
      </c>
      <c r="C4694" s="10" t="s">
        <v>38596</v>
      </c>
      <c r="D4694" s="10">
        <v>5163.0</v>
      </c>
      <c r="E4694" s="10" t="s">
        <v>36206</v>
      </c>
    </row>
    <row r="4695" hidden="1">
      <c r="A4695" s="10" t="s">
        <v>34627</v>
      </c>
      <c r="B4695" s="10">
        <v>516335.0</v>
      </c>
      <c r="C4695" s="10" t="s">
        <v>38597</v>
      </c>
      <c r="D4695" s="10">
        <v>5163.0</v>
      </c>
      <c r="E4695" s="10" t="s">
        <v>36206</v>
      </c>
    </row>
    <row r="4696" hidden="1">
      <c r="A4696" s="10" t="s">
        <v>34627</v>
      </c>
      <c r="B4696" s="10">
        <v>516340.0</v>
      </c>
      <c r="C4696" s="10" t="s">
        <v>38598</v>
      </c>
      <c r="D4696" s="10">
        <v>5163.0</v>
      </c>
      <c r="E4696" s="10" t="s">
        <v>36206</v>
      </c>
    </row>
    <row r="4697" hidden="1">
      <c r="A4697" s="10" t="s">
        <v>34627</v>
      </c>
      <c r="B4697" s="10">
        <v>516345.0</v>
      </c>
      <c r="C4697" s="10" t="s">
        <v>38599</v>
      </c>
      <c r="D4697" s="10">
        <v>5163.0</v>
      </c>
      <c r="E4697" s="10" t="s">
        <v>36206</v>
      </c>
    </row>
    <row r="4698" hidden="1">
      <c r="A4698" s="10" t="s">
        <v>34627</v>
      </c>
      <c r="B4698" s="10">
        <v>516405.0</v>
      </c>
      <c r="C4698" s="10" t="s">
        <v>38600</v>
      </c>
      <c r="D4698" s="10">
        <v>5164.0</v>
      </c>
      <c r="E4698" s="10" t="s">
        <v>36206</v>
      </c>
    </row>
    <row r="4699" hidden="1">
      <c r="A4699" s="10" t="s">
        <v>34627</v>
      </c>
      <c r="B4699" s="10">
        <v>516410.0</v>
      </c>
      <c r="C4699" s="10" t="s">
        <v>38601</v>
      </c>
      <c r="D4699" s="10">
        <v>5164.0</v>
      </c>
      <c r="E4699" s="10" t="s">
        <v>36206</v>
      </c>
    </row>
    <row r="4700" hidden="1">
      <c r="A4700" s="10" t="s">
        <v>34627</v>
      </c>
      <c r="B4700" s="10">
        <v>516415.0</v>
      </c>
      <c r="C4700" s="10" t="s">
        <v>38602</v>
      </c>
      <c r="D4700" s="10">
        <v>5164.0</v>
      </c>
      <c r="E4700" s="10" t="s">
        <v>36206</v>
      </c>
    </row>
    <row r="4701" hidden="1">
      <c r="A4701" s="10" t="s">
        <v>34627</v>
      </c>
      <c r="B4701" s="10">
        <v>516505.0</v>
      </c>
      <c r="C4701" s="10" t="s">
        <v>38603</v>
      </c>
      <c r="D4701" s="10">
        <v>5165.0</v>
      </c>
      <c r="E4701" s="10" t="s">
        <v>36206</v>
      </c>
    </row>
    <row r="4702" hidden="1">
      <c r="A4702" s="10" t="s">
        <v>34627</v>
      </c>
      <c r="B4702" s="10">
        <v>516605.0</v>
      </c>
      <c r="C4702" s="10" t="s">
        <v>38604</v>
      </c>
      <c r="D4702" s="10">
        <v>5166.0</v>
      </c>
      <c r="E4702" s="10" t="s">
        <v>36206</v>
      </c>
    </row>
    <row r="4703" hidden="1">
      <c r="A4703" s="10" t="s">
        <v>34627</v>
      </c>
      <c r="B4703" s="10">
        <v>516610.0</v>
      </c>
      <c r="C4703" s="10" t="s">
        <v>38605</v>
      </c>
      <c r="D4703" s="10">
        <v>5166.0</v>
      </c>
      <c r="E4703" s="10" t="s">
        <v>36206</v>
      </c>
    </row>
    <row r="4704" hidden="1">
      <c r="A4704" s="10" t="s">
        <v>34627</v>
      </c>
      <c r="B4704" s="10">
        <v>516705.0</v>
      </c>
      <c r="C4704" s="10" t="s">
        <v>38606</v>
      </c>
      <c r="D4704" s="10">
        <v>5167.0</v>
      </c>
      <c r="E4704" s="10" t="s">
        <v>36206</v>
      </c>
    </row>
    <row r="4705" hidden="1">
      <c r="A4705" s="10" t="s">
        <v>34627</v>
      </c>
      <c r="B4705" s="10">
        <v>516710.0</v>
      </c>
      <c r="C4705" s="10" t="s">
        <v>38607</v>
      </c>
      <c r="D4705" s="10">
        <v>5167.0</v>
      </c>
      <c r="E4705" s="10" t="s">
        <v>36206</v>
      </c>
    </row>
    <row r="4706" hidden="1">
      <c r="A4706" s="10" t="s">
        <v>34627</v>
      </c>
      <c r="B4706" s="10">
        <v>516805.0</v>
      </c>
      <c r="C4706" s="10" t="s">
        <v>38608</v>
      </c>
      <c r="D4706" s="10">
        <v>5168.0</v>
      </c>
      <c r="E4706" s="10" t="s">
        <v>36206</v>
      </c>
    </row>
    <row r="4707" hidden="1">
      <c r="A4707" s="10" t="s">
        <v>34627</v>
      </c>
      <c r="B4707" s="10">
        <v>516810.0</v>
      </c>
      <c r="C4707" s="10" t="s">
        <v>38609</v>
      </c>
      <c r="D4707" s="10">
        <v>5168.0</v>
      </c>
      <c r="E4707" s="10" t="s">
        <v>36206</v>
      </c>
    </row>
    <row r="4708" hidden="1">
      <c r="A4708" s="10" t="s">
        <v>34627</v>
      </c>
      <c r="B4708" s="10">
        <v>517105.0</v>
      </c>
      <c r="C4708" s="10" t="s">
        <v>38610</v>
      </c>
      <c r="D4708" s="10">
        <v>5171.0</v>
      </c>
      <c r="E4708" s="10" t="s">
        <v>36206</v>
      </c>
    </row>
    <row r="4709" hidden="1">
      <c r="A4709" s="10" t="s">
        <v>34627</v>
      </c>
      <c r="B4709" s="10">
        <v>517110.0</v>
      </c>
      <c r="C4709" s="10" t="s">
        <v>38611</v>
      </c>
      <c r="D4709" s="10">
        <v>5171.0</v>
      </c>
      <c r="E4709" s="10" t="s">
        <v>36206</v>
      </c>
    </row>
    <row r="4710" hidden="1">
      <c r="A4710" s="10" t="s">
        <v>34627</v>
      </c>
      <c r="B4710" s="10">
        <v>517115.0</v>
      </c>
      <c r="C4710" s="10" t="s">
        <v>38612</v>
      </c>
      <c r="D4710" s="10">
        <v>5171.0</v>
      </c>
      <c r="E4710" s="10" t="s">
        <v>36206</v>
      </c>
    </row>
    <row r="4711" hidden="1">
      <c r="A4711" s="10" t="s">
        <v>34627</v>
      </c>
      <c r="B4711" s="10">
        <v>517205.0</v>
      </c>
      <c r="C4711" s="10" t="s">
        <v>38613</v>
      </c>
      <c r="D4711" s="10">
        <v>5172.0</v>
      </c>
      <c r="E4711" s="10" t="s">
        <v>36206</v>
      </c>
    </row>
    <row r="4712" hidden="1">
      <c r="A4712" s="10" t="s">
        <v>34627</v>
      </c>
      <c r="B4712" s="10">
        <v>517210.0</v>
      </c>
      <c r="C4712" s="10" t="s">
        <v>38614</v>
      </c>
      <c r="D4712" s="10">
        <v>5172.0</v>
      </c>
      <c r="E4712" s="10" t="s">
        <v>36206</v>
      </c>
    </row>
    <row r="4713" hidden="1">
      <c r="A4713" s="10" t="s">
        <v>34627</v>
      </c>
      <c r="B4713" s="10">
        <v>517215.0</v>
      </c>
      <c r="C4713" s="10" t="s">
        <v>38615</v>
      </c>
      <c r="D4713" s="10">
        <v>5172.0</v>
      </c>
      <c r="E4713" s="10" t="s">
        <v>36206</v>
      </c>
    </row>
    <row r="4714" hidden="1">
      <c r="A4714" s="10" t="s">
        <v>34627</v>
      </c>
      <c r="B4714" s="10">
        <v>517220.0</v>
      </c>
      <c r="C4714" s="10" t="s">
        <v>38616</v>
      </c>
      <c r="D4714" s="10">
        <v>5172.0</v>
      </c>
      <c r="E4714" s="10" t="s">
        <v>36206</v>
      </c>
    </row>
    <row r="4715" hidden="1">
      <c r="A4715" s="10" t="s">
        <v>34627</v>
      </c>
      <c r="B4715" s="10">
        <v>517225.0</v>
      </c>
      <c r="C4715" s="10" t="s">
        <v>38617</v>
      </c>
      <c r="D4715" s="10">
        <v>5172.0</v>
      </c>
      <c r="E4715" s="10" t="s">
        <v>36206</v>
      </c>
    </row>
    <row r="4716" hidden="1">
      <c r="A4716" s="10" t="s">
        <v>34627</v>
      </c>
      <c r="B4716" s="10">
        <v>517305.0</v>
      </c>
      <c r="C4716" s="10" t="s">
        <v>38618</v>
      </c>
      <c r="D4716" s="10">
        <v>5173.0</v>
      </c>
      <c r="E4716" s="10" t="s">
        <v>36206</v>
      </c>
    </row>
    <row r="4717" hidden="1">
      <c r="A4717" s="10" t="s">
        <v>34627</v>
      </c>
      <c r="B4717" s="10">
        <v>517310.0</v>
      </c>
      <c r="C4717" s="10" t="s">
        <v>38619</v>
      </c>
      <c r="D4717" s="10">
        <v>5173.0</v>
      </c>
      <c r="E4717" s="10" t="s">
        <v>36206</v>
      </c>
    </row>
    <row r="4718" hidden="1">
      <c r="A4718" s="10" t="s">
        <v>34627</v>
      </c>
      <c r="B4718" s="10">
        <v>517315.0</v>
      </c>
      <c r="C4718" s="10" t="s">
        <v>38620</v>
      </c>
      <c r="D4718" s="10">
        <v>5173.0</v>
      </c>
      <c r="E4718" s="10" t="s">
        <v>36206</v>
      </c>
    </row>
    <row r="4719" hidden="1">
      <c r="A4719" s="10" t="s">
        <v>34627</v>
      </c>
      <c r="B4719" s="10">
        <v>517320.0</v>
      </c>
      <c r="C4719" s="10" t="s">
        <v>38621</v>
      </c>
      <c r="D4719" s="10">
        <v>5173.0</v>
      </c>
      <c r="E4719" s="10" t="s">
        <v>36206</v>
      </c>
    </row>
    <row r="4720" hidden="1">
      <c r="A4720" s="10" t="s">
        <v>34627</v>
      </c>
      <c r="B4720" s="10">
        <v>517325.0</v>
      </c>
      <c r="C4720" s="10" t="s">
        <v>38622</v>
      </c>
      <c r="D4720" s="10">
        <v>5173.0</v>
      </c>
      <c r="E4720" s="10" t="s">
        <v>36206</v>
      </c>
    </row>
    <row r="4721" hidden="1">
      <c r="A4721" s="10" t="s">
        <v>34627</v>
      </c>
      <c r="B4721" s="10">
        <v>517330.0</v>
      </c>
      <c r="C4721" s="10" t="s">
        <v>38623</v>
      </c>
      <c r="D4721" s="10">
        <v>5173.0</v>
      </c>
      <c r="E4721" s="10" t="s">
        <v>36206</v>
      </c>
    </row>
    <row r="4722" hidden="1">
      <c r="A4722" s="10" t="s">
        <v>34627</v>
      </c>
      <c r="B4722" s="10">
        <v>517335.0</v>
      </c>
      <c r="C4722" s="10" t="s">
        <v>38624</v>
      </c>
      <c r="D4722" s="10">
        <v>5173.0</v>
      </c>
      <c r="E4722" s="10" t="s">
        <v>36206</v>
      </c>
    </row>
    <row r="4723" hidden="1">
      <c r="A4723" s="10" t="s">
        <v>34627</v>
      </c>
      <c r="B4723" s="10">
        <v>517405.0</v>
      </c>
      <c r="C4723" s="10" t="s">
        <v>38625</v>
      </c>
      <c r="D4723" s="10">
        <v>5174.0</v>
      </c>
      <c r="E4723" s="10" t="s">
        <v>36206</v>
      </c>
    </row>
    <row r="4724" hidden="1">
      <c r="A4724" s="10" t="s">
        <v>34627</v>
      </c>
      <c r="B4724" s="10">
        <v>517410.0</v>
      </c>
      <c r="C4724" s="10" t="s">
        <v>38626</v>
      </c>
      <c r="D4724" s="10">
        <v>5174.0</v>
      </c>
      <c r="E4724" s="10" t="s">
        <v>36206</v>
      </c>
    </row>
    <row r="4725" hidden="1">
      <c r="A4725" s="10" t="s">
        <v>34627</v>
      </c>
      <c r="B4725" s="10">
        <v>517415.0</v>
      </c>
      <c r="C4725" s="10" t="s">
        <v>38627</v>
      </c>
      <c r="D4725" s="10">
        <v>5174.0</v>
      </c>
      <c r="E4725" s="10" t="s">
        <v>36206</v>
      </c>
    </row>
    <row r="4726" hidden="1">
      <c r="A4726" s="10" t="s">
        <v>34627</v>
      </c>
      <c r="B4726" s="10">
        <v>517420.0</v>
      </c>
      <c r="C4726" s="10" t="s">
        <v>38628</v>
      </c>
      <c r="D4726" s="10">
        <v>5174.0</v>
      </c>
      <c r="E4726" s="10" t="s">
        <v>36206</v>
      </c>
    </row>
    <row r="4727" hidden="1">
      <c r="A4727" s="10" t="s">
        <v>34627</v>
      </c>
      <c r="B4727" s="10">
        <v>517425.0</v>
      </c>
      <c r="C4727" s="10" t="s">
        <v>38629</v>
      </c>
      <c r="D4727" s="10">
        <v>5174.0</v>
      </c>
      <c r="E4727" s="10" t="s">
        <v>36206</v>
      </c>
    </row>
    <row r="4728" hidden="1">
      <c r="A4728" s="10" t="s">
        <v>34627</v>
      </c>
      <c r="B4728" s="10">
        <v>519105.0</v>
      </c>
      <c r="C4728" s="10" t="s">
        <v>38630</v>
      </c>
      <c r="D4728" s="10">
        <v>5191.0</v>
      </c>
      <c r="E4728" s="10" t="s">
        <v>36206</v>
      </c>
    </row>
    <row r="4729" hidden="1">
      <c r="A4729" s="10" t="s">
        <v>34627</v>
      </c>
      <c r="B4729" s="10">
        <v>519110.0</v>
      </c>
      <c r="C4729" s="10" t="s">
        <v>38631</v>
      </c>
      <c r="D4729" s="10">
        <v>5191.0</v>
      </c>
      <c r="E4729" s="10" t="s">
        <v>36206</v>
      </c>
    </row>
    <row r="4730" hidden="1">
      <c r="A4730" s="10" t="s">
        <v>34627</v>
      </c>
      <c r="B4730" s="10">
        <v>519115.0</v>
      </c>
      <c r="C4730" s="10" t="s">
        <v>38632</v>
      </c>
      <c r="D4730" s="10">
        <v>5191.0</v>
      </c>
      <c r="E4730" s="10" t="s">
        <v>36206</v>
      </c>
    </row>
    <row r="4731" hidden="1">
      <c r="A4731" s="10" t="s">
        <v>34627</v>
      </c>
      <c r="B4731" s="10">
        <v>519205.0</v>
      </c>
      <c r="C4731" s="10" t="s">
        <v>38633</v>
      </c>
      <c r="D4731" s="10">
        <v>5192.0</v>
      </c>
      <c r="E4731" s="10" t="s">
        <v>36206</v>
      </c>
    </row>
    <row r="4732" hidden="1">
      <c r="A4732" s="10" t="s">
        <v>34627</v>
      </c>
      <c r="B4732" s="10">
        <v>519210.0</v>
      </c>
      <c r="C4732" s="10" t="s">
        <v>38634</v>
      </c>
      <c r="D4732" s="10">
        <v>5192.0</v>
      </c>
      <c r="E4732" s="10" t="s">
        <v>36206</v>
      </c>
    </row>
    <row r="4733" hidden="1">
      <c r="A4733" s="10" t="s">
        <v>34627</v>
      </c>
      <c r="B4733" s="10">
        <v>519215.0</v>
      </c>
      <c r="C4733" s="10" t="s">
        <v>38635</v>
      </c>
      <c r="D4733" s="10">
        <v>5192.0</v>
      </c>
      <c r="E4733" s="10" t="s">
        <v>36206</v>
      </c>
    </row>
    <row r="4734" hidden="1">
      <c r="A4734" s="10" t="s">
        <v>34627</v>
      </c>
      <c r="B4734" s="10">
        <v>519305.0</v>
      </c>
      <c r="C4734" s="10" t="s">
        <v>38636</v>
      </c>
      <c r="D4734" s="10">
        <v>5193.0</v>
      </c>
      <c r="E4734" s="10" t="s">
        <v>36206</v>
      </c>
    </row>
    <row r="4735" hidden="1">
      <c r="A4735" s="10" t="s">
        <v>34627</v>
      </c>
      <c r="B4735" s="10">
        <v>519310.0</v>
      </c>
      <c r="C4735" s="10" t="s">
        <v>38637</v>
      </c>
      <c r="D4735" s="10">
        <v>5193.0</v>
      </c>
      <c r="E4735" s="10" t="s">
        <v>36206</v>
      </c>
    </row>
    <row r="4736" hidden="1">
      <c r="A4736" s="10" t="s">
        <v>34627</v>
      </c>
      <c r="B4736" s="10">
        <v>519315.0</v>
      </c>
      <c r="C4736" s="10" t="s">
        <v>38638</v>
      </c>
      <c r="D4736" s="10">
        <v>5193.0</v>
      </c>
      <c r="E4736" s="10" t="s">
        <v>36206</v>
      </c>
    </row>
    <row r="4737" hidden="1">
      <c r="A4737" s="10" t="s">
        <v>34627</v>
      </c>
      <c r="B4737" s="10">
        <v>519320.0</v>
      </c>
      <c r="C4737" s="10" t="s">
        <v>38639</v>
      </c>
      <c r="D4737" s="10">
        <v>5193.0</v>
      </c>
      <c r="E4737" s="10" t="s">
        <v>36206</v>
      </c>
    </row>
    <row r="4738" hidden="1">
      <c r="A4738" s="10" t="s">
        <v>34627</v>
      </c>
      <c r="B4738" s="10">
        <v>519805.0</v>
      </c>
      <c r="C4738" s="10" t="s">
        <v>38640</v>
      </c>
      <c r="D4738" s="10">
        <v>5198.0</v>
      </c>
      <c r="E4738" s="10" t="s">
        <v>36206</v>
      </c>
    </row>
    <row r="4739" hidden="1">
      <c r="A4739" s="10" t="s">
        <v>34627</v>
      </c>
      <c r="B4739" s="10">
        <v>519905.0</v>
      </c>
      <c r="C4739" s="10" t="s">
        <v>38641</v>
      </c>
      <c r="D4739" s="10">
        <v>5199.0</v>
      </c>
      <c r="E4739" s="10" t="s">
        <v>36206</v>
      </c>
    </row>
    <row r="4740" hidden="1">
      <c r="A4740" s="10" t="s">
        <v>34627</v>
      </c>
      <c r="B4740" s="10">
        <v>519910.0</v>
      </c>
      <c r="C4740" s="10" t="s">
        <v>38642</v>
      </c>
      <c r="D4740" s="10">
        <v>5199.0</v>
      </c>
      <c r="E4740" s="10" t="s">
        <v>36206</v>
      </c>
    </row>
    <row r="4741" hidden="1">
      <c r="A4741" s="10" t="s">
        <v>34627</v>
      </c>
      <c r="B4741" s="10">
        <v>519915.0</v>
      </c>
      <c r="C4741" s="10" t="s">
        <v>38643</v>
      </c>
      <c r="D4741" s="10">
        <v>5199.0</v>
      </c>
      <c r="E4741" s="10" t="s">
        <v>36206</v>
      </c>
    </row>
    <row r="4742" hidden="1">
      <c r="A4742" s="10" t="s">
        <v>34627</v>
      </c>
      <c r="B4742" s="10">
        <v>519920.0</v>
      </c>
      <c r="C4742" s="10" t="s">
        <v>38644</v>
      </c>
      <c r="D4742" s="10">
        <v>5199.0</v>
      </c>
      <c r="E4742" s="10" t="s">
        <v>36206</v>
      </c>
    </row>
    <row r="4743" hidden="1">
      <c r="A4743" s="10" t="s">
        <v>34627</v>
      </c>
      <c r="B4743" s="10">
        <v>519925.0</v>
      </c>
      <c r="C4743" s="10" t="s">
        <v>38645</v>
      </c>
      <c r="D4743" s="10">
        <v>5199.0</v>
      </c>
      <c r="E4743" s="10" t="s">
        <v>36206</v>
      </c>
    </row>
    <row r="4744" hidden="1">
      <c r="A4744" s="10" t="s">
        <v>34627</v>
      </c>
      <c r="B4744" s="10">
        <v>519930.0</v>
      </c>
      <c r="C4744" s="10" t="s">
        <v>38646</v>
      </c>
      <c r="D4744" s="10">
        <v>5199.0</v>
      </c>
      <c r="E4744" s="10" t="s">
        <v>36206</v>
      </c>
    </row>
    <row r="4745" hidden="1">
      <c r="A4745" s="10" t="s">
        <v>34627</v>
      </c>
      <c r="B4745" s="10">
        <v>519935.0</v>
      </c>
      <c r="C4745" s="10" t="s">
        <v>38647</v>
      </c>
      <c r="D4745" s="10">
        <v>5199.0</v>
      </c>
      <c r="E4745" s="10" t="s">
        <v>36206</v>
      </c>
    </row>
    <row r="4746" hidden="1">
      <c r="A4746" s="10" t="s">
        <v>34627</v>
      </c>
      <c r="B4746" s="10">
        <v>519940.0</v>
      </c>
      <c r="C4746" s="10" t="s">
        <v>38648</v>
      </c>
      <c r="D4746" s="10">
        <v>5199.0</v>
      </c>
      <c r="E4746" s="10" t="s">
        <v>36206</v>
      </c>
    </row>
    <row r="4747" hidden="1">
      <c r="A4747" s="10" t="s">
        <v>34627</v>
      </c>
      <c r="B4747" s="10">
        <v>519945.0</v>
      </c>
      <c r="C4747" s="10" t="s">
        <v>38649</v>
      </c>
      <c r="D4747" s="10">
        <v>5199.0</v>
      </c>
      <c r="E4747" s="10" t="s">
        <v>36206</v>
      </c>
    </row>
    <row r="4748" hidden="1">
      <c r="A4748" s="10" t="s">
        <v>34627</v>
      </c>
      <c r="B4748" s="10">
        <v>520105.0</v>
      </c>
      <c r="C4748" s="10" t="s">
        <v>38650</v>
      </c>
      <c r="D4748" s="10">
        <v>5201.0</v>
      </c>
      <c r="E4748" s="10" t="s">
        <v>36206</v>
      </c>
    </row>
    <row r="4749" hidden="1">
      <c r="A4749" s="10" t="s">
        <v>34627</v>
      </c>
      <c r="B4749" s="10">
        <v>520110.0</v>
      </c>
      <c r="C4749" s="10" t="s">
        <v>38651</v>
      </c>
      <c r="D4749" s="10">
        <v>5201.0</v>
      </c>
      <c r="E4749" s="10" t="s">
        <v>36206</v>
      </c>
    </row>
    <row r="4750" hidden="1">
      <c r="A4750" s="10" t="s">
        <v>34627</v>
      </c>
      <c r="B4750" s="10">
        <v>521105.0</v>
      </c>
      <c r="C4750" s="10" t="s">
        <v>38652</v>
      </c>
      <c r="D4750" s="10">
        <v>5211.0</v>
      </c>
      <c r="E4750" s="10" t="s">
        <v>36206</v>
      </c>
    </row>
    <row r="4751" hidden="1">
      <c r="A4751" s="10" t="s">
        <v>34627</v>
      </c>
      <c r="B4751" s="10">
        <v>521110.0</v>
      </c>
      <c r="C4751" s="10" t="s">
        <v>38653</v>
      </c>
      <c r="D4751" s="10">
        <v>5211.0</v>
      </c>
      <c r="E4751" s="10" t="s">
        <v>36206</v>
      </c>
    </row>
    <row r="4752" hidden="1">
      <c r="A4752" s="10" t="s">
        <v>34627</v>
      </c>
      <c r="B4752" s="10">
        <v>521115.0</v>
      </c>
      <c r="C4752" s="10" t="s">
        <v>38654</v>
      </c>
      <c r="D4752" s="10">
        <v>5211.0</v>
      </c>
      <c r="E4752" s="10" t="s">
        <v>36206</v>
      </c>
    </row>
    <row r="4753" hidden="1">
      <c r="A4753" s="10" t="s">
        <v>34627</v>
      </c>
      <c r="B4753" s="10">
        <v>521120.0</v>
      </c>
      <c r="C4753" s="10" t="s">
        <v>38655</v>
      </c>
      <c r="D4753" s="10">
        <v>5211.0</v>
      </c>
      <c r="E4753" s="10" t="s">
        <v>36206</v>
      </c>
    </row>
    <row r="4754" hidden="1">
      <c r="A4754" s="10" t="s">
        <v>34627</v>
      </c>
      <c r="B4754" s="10">
        <v>521125.0</v>
      </c>
      <c r="C4754" s="10" t="s">
        <v>38656</v>
      </c>
      <c r="D4754" s="10">
        <v>5211.0</v>
      </c>
      <c r="E4754" s="10" t="s">
        <v>36206</v>
      </c>
    </row>
    <row r="4755" hidden="1">
      <c r="A4755" s="10" t="s">
        <v>34627</v>
      </c>
      <c r="B4755" s="10">
        <v>521130.0</v>
      </c>
      <c r="C4755" s="10" t="s">
        <v>38657</v>
      </c>
      <c r="D4755" s="10">
        <v>5211.0</v>
      </c>
      <c r="E4755" s="10" t="s">
        <v>36206</v>
      </c>
    </row>
    <row r="4756" hidden="1">
      <c r="A4756" s="10" t="s">
        <v>34627</v>
      </c>
      <c r="B4756" s="10">
        <v>521135.0</v>
      </c>
      <c r="C4756" s="10" t="s">
        <v>38658</v>
      </c>
      <c r="D4756" s="10">
        <v>5211.0</v>
      </c>
      <c r="E4756" s="10" t="s">
        <v>36206</v>
      </c>
    </row>
    <row r="4757" hidden="1">
      <c r="A4757" s="10" t="s">
        <v>34627</v>
      </c>
      <c r="B4757" s="10">
        <v>521140.0</v>
      </c>
      <c r="C4757" s="10" t="s">
        <v>38659</v>
      </c>
      <c r="D4757" s="10">
        <v>5211.0</v>
      </c>
      <c r="E4757" s="10" t="s">
        <v>36206</v>
      </c>
    </row>
    <row r="4758" hidden="1">
      <c r="A4758" s="10" t="s">
        <v>34627</v>
      </c>
      <c r="B4758" s="10">
        <v>523105.0</v>
      </c>
      <c r="C4758" s="10" t="s">
        <v>38660</v>
      </c>
      <c r="D4758" s="10">
        <v>5231.0</v>
      </c>
      <c r="E4758" s="10" t="s">
        <v>36206</v>
      </c>
    </row>
    <row r="4759" hidden="1">
      <c r="A4759" s="10" t="s">
        <v>34627</v>
      </c>
      <c r="B4759" s="10">
        <v>523110.0</v>
      </c>
      <c r="C4759" s="10" t="s">
        <v>38661</v>
      </c>
      <c r="D4759" s="10">
        <v>5231.0</v>
      </c>
      <c r="E4759" s="10" t="s">
        <v>36206</v>
      </c>
    </row>
    <row r="4760" hidden="1">
      <c r="A4760" s="10" t="s">
        <v>34627</v>
      </c>
      <c r="B4760" s="10">
        <v>523115.0</v>
      </c>
      <c r="C4760" s="10" t="s">
        <v>38662</v>
      </c>
      <c r="D4760" s="10">
        <v>5231.0</v>
      </c>
      <c r="E4760" s="10" t="s">
        <v>36206</v>
      </c>
    </row>
    <row r="4761" hidden="1">
      <c r="A4761" s="10" t="s">
        <v>34627</v>
      </c>
      <c r="B4761" s="10">
        <v>524105.0</v>
      </c>
      <c r="C4761" s="10" t="s">
        <v>38663</v>
      </c>
      <c r="D4761" s="10">
        <v>5241.0</v>
      </c>
      <c r="E4761" s="10" t="s">
        <v>36206</v>
      </c>
    </row>
    <row r="4762" hidden="1">
      <c r="A4762" s="10" t="s">
        <v>34627</v>
      </c>
      <c r="B4762" s="10">
        <v>524205.0</v>
      </c>
      <c r="C4762" s="10" t="s">
        <v>38664</v>
      </c>
      <c r="D4762" s="10">
        <v>5242.0</v>
      </c>
      <c r="E4762" s="10" t="s">
        <v>36206</v>
      </c>
    </row>
    <row r="4763" hidden="1">
      <c r="A4763" s="10" t="s">
        <v>34627</v>
      </c>
      <c r="B4763" s="10">
        <v>524210.0</v>
      </c>
      <c r="C4763" s="10" t="s">
        <v>38665</v>
      </c>
      <c r="D4763" s="10">
        <v>5242.0</v>
      </c>
      <c r="E4763" s="10" t="s">
        <v>36206</v>
      </c>
    </row>
    <row r="4764" hidden="1">
      <c r="A4764" s="10" t="s">
        <v>34627</v>
      </c>
      <c r="B4764" s="10">
        <v>524215.0</v>
      </c>
      <c r="C4764" s="10" t="s">
        <v>38666</v>
      </c>
      <c r="D4764" s="10">
        <v>5242.0</v>
      </c>
      <c r="E4764" s="10" t="s">
        <v>36206</v>
      </c>
    </row>
    <row r="4765" hidden="1">
      <c r="A4765" s="10" t="s">
        <v>34627</v>
      </c>
      <c r="B4765" s="10">
        <v>524305.0</v>
      </c>
      <c r="C4765" s="10" t="s">
        <v>38667</v>
      </c>
      <c r="D4765" s="10">
        <v>5243.0</v>
      </c>
      <c r="E4765" s="10" t="s">
        <v>36206</v>
      </c>
    </row>
    <row r="4766" hidden="1">
      <c r="A4766" s="10" t="s">
        <v>34627</v>
      </c>
      <c r="B4766" s="10">
        <v>524310.0</v>
      </c>
      <c r="C4766" s="10" t="s">
        <v>38668</v>
      </c>
      <c r="D4766" s="10">
        <v>5243.0</v>
      </c>
      <c r="E4766" s="10" t="s">
        <v>36206</v>
      </c>
    </row>
    <row r="4767" hidden="1">
      <c r="A4767" s="10" t="s">
        <v>34627</v>
      </c>
      <c r="B4767" s="10">
        <v>524315.0</v>
      </c>
      <c r="C4767" s="10" t="s">
        <v>38669</v>
      </c>
      <c r="D4767" s="10">
        <v>5243.0</v>
      </c>
      <c r="E4767" s="10" t="s">
        <v>36206</v>
      </c>
    </row>
    <row r="4768" hidden="1">
      <c r="A4768" s="10" t="s">
        <v>34627</v>
      </c>
      <c r="B4768" s="10">
        <v>611005.0</v>
      </c>
      <c r="C4768" s="10" t="s">
        <v>38670</v>
      </c>
      <c r="D4768" s="10">
        <v>6110.0</v>
      </c>
      <c r="E4768" s="10" t="s">
        <v>36206</v>
      </c>
    </row>
    <row r="4769" hidden="1">
      <c r="A4769" s="10" t="s">
        <v>34627</v>
      </c>
      <c r="B4769" s="10">
        <v>612005.0</v>
      </c>
      <c r="C4769" s="10" t="s">
        <v>38671</v>
      </c>
      <c r="D4769" s="10">
        <v>6120.0</v>
      </c>
      <c r="E4769" s="10" t="s">
        <v>36206</v>
      </c>
    </row>
    <row r="4770" hidden="1">
      <c r="A4770" s="10" t="s">
        <v>34627</v>
      </c>
      <c r="B4770" s="10">
        <v>612105.0</v>
      </c>
      <c r="C4770" s="10" t="s">
        <v>38672</v>
      </c>
      <c r="D4770" s="10">
        <v>6121.0</v>
      </c>
      <c r="E4770" s="10" t="s">
        <v>36206</v>
      </c>
    </row>
    <row r="4771" hidden="1">
      <c r="A4771" s="10" t="s">
        <v>34627</v>
      </c>
      <c r="B4771" s="10">
        <v>612110.0</v>
      </c>
      <c r="C4771" s="10" t="s">
        <v>38673</v>
      </c>
      <c r="D4771" s="10">
        <v>6121.0</v>
      </c>
      <c r="E4771" s="10" t="s">
        <v>36206</v>
      </c>
    </row>
    <row r="4772" hidden="1">
      <c r="A4772" s="10" t="s">
        <v>34627</v>
      </c>
      <c r="B4772" s="10">
        <v>612115.0</v>
      </c>
      <c r="C4772" s="10" t="s">
        <v>38674</v>
      </c>
      <c r="D4772" s="10">
        <v>6121.0</v>
      </c>
      <c r="E4772" s="10" t="s">
        <v>36206</v>
      </c>
    </row>
    <row r="4773" hidden="1">
      <c r="A4773" s="10" t="s">
        <v>34627</v>
      </c>
      <c r="B4773" s="10">
        <v>612120.0</v>
      </c>
      <c r="C4773" s="10" t="s">
        <v>38675</v>
      </c>
      <c r="D4773" s="10">
        <v>6121.0</v>
      </c>
      <c r="E4773" s="10" t="s">
        <v>36206</v>
      </c>
    </row>
    <row r="4774" hidden="1">
      <c r="A4774" s="10" t="s">
        <v>34627</v>
      </c>
      <c r="B4774" s="10">
        <v>612125.0</v>
      </c>
      <c r="C4774" s="10" t="s">
        <v>38676</v>
      </c>
      <c r="D4774" s="10">
        <v>6121.0</v>
      </c>
      <c r="E4774" s="10" t="s">
        <v>36206</v>
      </c>
    </row>
    <row r="4775" hidden="1">
      <c r="A4775" s="10" t="s">
        <v>34627</v>
      </c>
      <c r="B4775" s="10">
        <v>612205.0</v>
      </c>
      <c r="C4775" s="10" t="s">
        <v>38677</v>
      </c>
      <c r="D4775" s="10">
        <v>6122.0</v>
      </c>
      <c r="E4775" s="10" t="s">
        <v>36206</v>
      </c>
    </row>
    <row r="4776" hidden="1">
      <c r="A4776" s="10" t="s">
        <v>34627</v>
      </c>
      <c r="B4776" s="10">
        <v>612210.0</v>
      </c>
      <c r="C4776" s="10" t="s">
        <v>38678</v>
      </c>
      <c r="D4776" s="10">
        <v>6122.0</v>
      </c>
      <c r="E4776" s="10" t="s">
        <v>36206</v>
      </c>
    </row>
    <row r="4777" hidden="1">
      <c r="A4777" s="10" t="s">
        <v>34627</v>
      </c>
      <c r="B4777" s="10">
        <v>612215.0</v>
      </c>
      <c r="C4777" s="10" t="s">
        <v>38679</v>
      </c>
      <c r="D4777" s="10">
        <v>6122.0</v>
      </c>
      <c r="E4777" s="10" t="s">
        <v>36206</v>
      </c>
    </row>
    <row r="4778" hidden="1">
      <c r="A4778" s="10" t="s">
        <v>34627</v>
      </c>
      <c r="B4778" s="10">
        <v>612220.0</v>
      </c>
      <c r="C4778" s="10" t="s">
        <v>38680</v>
      </c>
      <c r="D4778" s="10">
        <v>6122.0</v>
      </c>
      <c r="E4778" s="10" t="s">
        <v>36206</v>
      </c>
    </row>
    <row r="4779" hidden="1">
      <c r="A4779" s="10" t="s">
        <v>34627</v>
      </c>
      <c r="B4779" s="10">
        <v>612225.0</v>
      </c>
      <c r="C4779" s="10" t="s">
        <v>38681</v>
      </c>
      <c r="D4779" s="10">
        <v>6122.0</v>
      </c>
      <c r="E4779" s="10" t="s">
        <v>36206</v>
      </c>
    </row>
    <row r="4780" hidden="1">
      <c r="A4780" s="10" t="s">
        <v>34627</v>
      </c>
      <c r="B4780" s="10">
        <v>612305.0</v>
      </c>
      <c r="C4780" s="10" t="s">
        <v>38682</v>
      </c>
      <c r="D4780" s="10">
        <v>6123.0</v>
      </c>
      <c r="E4780" s="10" t="s">
        <v>36206</v>
      </c>
    </row>
    <row r="4781" hidden="1">
      <c r="A4781" s="10" t="s">
        <v>34627</v>
      </c>
      <c r="B4781" s="10">
        <v>612310.0</v>
      </c>
      <c r="C4781" s="10" t="s">
        <v>38683</v>
      </c>
      <c r="D4781" s="10">
        <v>6123.0</v>
      </c>
      <c r="E4781" s="10" t="s">
        <v>36206</v>
      </c>
    </row>
    <row r="4782" hidden="1">
      <c r="A4782" s="10" t="s">
        <v>34627</v>
      </c>
      <c r="B4782" s="10">
        <v>612315.0</v>
      </c>
      <c r="C4782" s="10" t="s">
        <v>38684</v>
      </c>
      <c r="D4782" s="10">
        <v>6123.0</v>
      </c>
      <c r="E4782" s="10" t="s">
        <v>36206</v>
      </c>
    </row>
    <row r="4783" hidden="1">
      <c r="A4783" s="10" t="s">
        <v>34627</v>
      </c>
      <c r="B4783" s="10">
        <v>612320.0</v>
      </c>
      <c r="C4783" s="10" t="s">
        <v>38685</v>
      </c>
      <c r="D4783" s="10">
        <v>6123.0</v>
      </c>
      <c r="E4783" s="10" t="s">
        <v>36206</v>
      </c>
    </row>
    <row r="4784" hidden="1">
      <c r="A4784" s="10" t="s">
        <v>34627</v>
      </c>
      <c r="B4784" s="10">
        <v>612405.0</v>
      </c>
      <c r="C4784" s="10" t="s">
        <v>38686</v>
      </c>
      <c r="D4784" s="10">
        <v>6124.0</v>
      </c>
      <c r="E4784" s="10" t="s">
        <v>36206</v>
      </c>
    </row>
    <row r="4785" hidden="1">
      <c r="A4785" s="10" t="s">
        <v>34627</v>
      </c>
      <c r="B4785" s="10">
        <v>612410.0</v>
      </c>
      <c r="C4785" s="10" t="s">
        <v>38687</v>
      </c>
      <c r="D4785" s="10">
        <v>6124.0</v>
      </c>
      <c r="E4785" s="10" t="s">
        <v>36206</v>
      </c>
    </row>
    <row r="4786" hidden="1">
      <c r="A4786" s="10" t="s">
        <v>34627</v>
      </c>
      <c r="B4786" s="10">
        <v>612415.0</v>
      </c>
      <c r="C4786" s="10" t="s">
        <v>38688</v>
      </c>
      <c r="D4786" s="10">
        <v>6124.0</v>
      </c>
      <c r="E4786" s="10" t="s">
        <v>36206</v>
      </c>
    </row>
    <row r="4787" hidden="1">
      <c r="A4787" s="10" t="s">
        <v>34627</v>
      </c>
      <c r="B4787" s="10">
        <v>612420.0</v>
      </c>
      <c r="C4787" s="10" t="s">
        <v>38689</v>
      </c>
      <c r="D4787" s="10">
        <v>6124.0</v>
      </c>
      <c r="E4787" s="10" t="s">
        <v>36206</v>
      </c>
    </row>
    <row r="4788" hidden="1">
      <c r="A4788" s="10" t="s">
        <v>34627</v>
      </c>
      <c r="B4788" s="10">
        <v>612505.0</v>
      </c>
      <c r="C4788" s="10" t="s">
        <v>38690</v>
      </c>
      <c r="D4788" s="10">
        <v>6125.0</v>
      </c>
      <c r="E4788" s="10" t="s">
        <v>36206</v>
      </c>
    </row>
    <row r="4789" hidden="1">
      <c r="A4789" s="10" t="s">
        <v>34627</v>
      </c>
      <c r="B4789" s="10">
        <v>612510.0</v>
      </c>
      <c r="C4789" s="10" t="s">
        <v>38691</v>
      </c>
      <c r="D4789" s="10">
        <v>6125.0</v>
      </c>
      <c r="E4789" s="10" t="s">
        <v>36206</v>
      </c>
    </row>
    <row r="4790" hidden="1">
      <c r="A4790" s="10" t="s">
        <v>34627</v>
      </c>
      <c r="B4790" s="10">
        <v>612515.0</v>
      </c>
      <c r="C4790" s="10" t="s">
        <v>38692</v>
      </c>
      <c r="D4790" s="10">
        <v>6125.0</v>
      </c>
      <c r="E4790" s="10" t="s">
        <v>36206</v>
      </c>
    </row>
    <row r="4791" hidden="1">
      <c r="A4791" s="10" t="s">
        <v>34627</v>
      </c>
      <c r="B4791" s="10">
        <v>612605.0</v>
      </c>
      <c r="C4791" s="10" t="s">
        <v>38693</v>
      </c>
      <c r="D4791" s="10">
        <v>6126.0</v>
      </c>
      <c r="E4791" s="10" t="s">
        <v>36206</v>
      </c>
    </row>
    <row r="4792" hidden="1">
      <c r="A4792" s="10" t="s">
        <v>34627</v>
      </c>
      <c r="B4792" s="10">
        <v>612610.0</v>
      </c>
      <c r="C4792" s="10" t="s">
        <v>38694</v>
      </c>
      <c r="D4792" s="10">
        <v>6126.0</v>
      </c>
      <c r="E4792" s="10" t="s">
        <v>36206</v>
      </c>
    </row>
    <row r="4793" hidden="1">
      <c r="A4793" s="10" t="s">
        <v>34627</v>
      </c>
      <c r="B4793" s="10">
        <v>612615.0</v>
      </c>
      <c r="C4793" s="10" t="s">
        <v>38695</v>
      </c>
      <c r="D4793" s="10">
        <v>6126.0</v>
      </c>
      <c r="E4793" s="10" t="s">
        <v>36206</v>
      </c>
    </row>
    <row r="4794" hidden="1">
      <c r="A4794" s="10" t="s">
        <v>34627</v>
      </c>
      <c r="B4794" s="10">
        <v>612620.0</v>
      </c>
      <c r="C4794" s="10" t="s">
        <v>38696</v>
      </c>
      <c r="D4794" s="10">
        <v>6126.0</v>
      </c>
      <c r="E4794" s="10" t="s">
        <v>36206</v>
      </c>
    </row>
    <row r="4795" hidden="1">
      <c r="A4795" s="10" t="s">
        <v>34627</v>
      </c>
      <c r="B4795" s="10">
        <v>612625.0</v>
      </c>
      <c r="C4795" s="10" t="s">
        <v>38697</v>
      </c>
      <c r="D4795" s="10">
        <v>6126.0</v>
      </c>
      <c r="E4795" s="10" t="s">
        <v>36206</v>
      </c>
    </row>
    <row r="4796" hidden="1">
      <c r="A4796" s="10" t="s">
        <v>34627</v>
      </c>
      <c r="B4796" s="10">
        <v>612705.0</v>
      </c>
      <c r="C4796" s="10" t="s">
        <v>38698</v>
      </c>
      <c r="D4796" s="10">
        <v>6127.0</v>
      </c>
      <c r="E4796" s="10" t="s">
        <v>36206</v>
      </c>
    </row>
    <row r="4797" hidden="1">
      <c r="A4797" s="10" t="s">
        <v>34627</v>
      </c>
      <c r="B4797" s="10">
        <v>612710.0</v>
      </c>
      <c r="C4797" s="10" t="s">
        <v>38699</v>
      </c>
      <c r="D4797" s="10">
        <v>6127.0</v>
      </c>
      <c r="E4797" s="10" t="s">
        <v>36206</v>
      </c>
    </row>
    <row r="4798" hidden="1">
      <c r="A4798" s="10" t="s">
        <v>34627</v>
      </c>
      <c r="B4798" s="10">
        <v>612715.0</v>
      </c>
      <c r="C4798" s="10" t="s">
        <v>38700</v>
      </c>
      <c r="D4798" s="10">
        <v>6127.0</v>
      </c>
      <c r="E4798" s="10" t="s">
        <v>36206</v>
      </c>
    </row>
    <row r="4799" hidden="1">
      <c r="A4799" s="10" t="s">
        <v>34627</v>
      </c>
      <c r="B4799" s="10">
        <v>612720.0</v>
      </c>
      <c r="C4799" s="10" t="s">
        <v>38701</v>
      </c>
      <c r="D4799" s="10">
        <v>6127.0</v>
      </c>
      <c r="E4799" s="10" t="s">
        <v>36206</v>
      </c>
    </row>
    <row r="4800" hidden="1">
      <c r="A4800" s="10" t="s">
        <v>34627</v>
      </c>
      <c r="B4800" s="10">
        <v>612725.0</v>
      </c>
      <c r="C4800" s="10" t="s">
        <v>38702</v>
      </c>
      <c r="D4800" s="10">
        <v>6127.0</v>
      </c>
      <c r="E4800" s="10" t="s">
        <v>36206</v>
      </c>
    </row>
    <row r="4801" hidden="1">
      <c r="A4801" s="10" t="s">
        <v>34627</v>
      </c>
      <c r="B4801" s="10">
        <v>612730.0</v>
      </c>
      <c r="C4801" s="10" t="s">
        <v>38703</v>
      </c>
      <c r="D4801" s="10">
        <v>6127.0</v>
      </c>
      <c r="E4801" s="10" t="s">
        <v>36206</v>
      </c>
    </row>
    <row r="4802" hidden="1">
      <c r="A4802" s="10" t="s">
        <v>34627</v>
      </c>
      <c r="B4802" s="10">
        <v>612735.0</v>
      </c>
      <c r="C4802" s="10" t="s">
        <v>38704</v>
      </c>
      <c r="D4802" s="10">
        <v>6127.0</v>
      </c>
      <c r="E4802" s="10" t="s">
        <v>36206</v>
      </c>
    </row>
    <row r="4803" hidden="1">
      <c r="A4803" s="10" t="s">
        <v>34627</v>
      </c>
      <c r="B4803" s="10">
        <v>612740.0</v>
      </c>
      <c r="C4803" s="10" t="s">
        <v>38705</v>
      </c>
      <c r="D4803" s="10">
        <v>6127.0</v>
      </c>
      <c r="E4803" s="10" t="s">
        <v>36206</v>
      </c>
    </row>
    <row r="4804" hidden="1">
      <c r="A4804" s="10" t="s">
        <v>34627</v>
      </c>
      <c r="B4804" s="10">
        <v>612805.0</v>
      </c>
      <c r="C4804" s="10" t="s">
        <v>38706</v>
      </c>
      <c r="D4804" s="10">
        <v>6128.0</v>
      </c>
      <c r="E4804" s="10" t="s">
        <v>36206</v>
      </c>
    </row>
    <row r="4805" hidden="1">
      <c r="A4805" s="10" t="s">
        <v>34627</v>
      </c>
      <c r="B4805" s="10">
        <v>612810.0</v>
      </c>
      <c r="C4805" s="10" t="s">
        <v>38707</v>
      </c>
      <c r="D4805" s="10">
        <v>6128.0</v>
      </c>
      <c r="E4805" s="10" t="s">
        <v>36206</v>
      </c>
    </row>
    <row r="4806" hidden="1">
      <c r="A4806" s="10" t="s">
        <v>34627</v>
      </c>
      <c r="B4806" s="10">
        <v>613005.0</v>
      </c>
      <c r="C4806" s="10" t="s">
        <v>38708</v>
      </c>
      <c r="D4806" s="10">
        <v>6130.0</v>
      </c>
      <c r="E4806" s="10" t="s">
        <v>36206</v>
      </c>
    </row>
    <row r="4807" hidden="1">
      <c r="A4807" s="10" t="s">
        <v>34627</v>
      </c>
      <c r="B4807" s="10">
        <v>613010.0</v>
      </c>
      <c r="C4807" s="10" t="s">
        <v>38709</v>
      </c>
      <c r="D4807" s="10">
        <v>6130.0</v>
      </c>
      <c r="E4807" s="10" t="s">
        <v>36206</v>
      </c>
    </row>
    <row r="4808" hidden="1">
      <c r="A4808" s="10" t="s">
        <v>34627</v>
      </c>
      <c r="B4808" s="10">
        <v>613105.0</v>
      </c>
      <c r="C4808" s="10" t="s">
        <v>38710</v>
      </c>
      <c r="D4808" s="10">
        <v>6131.0</v>
      </c>
      <c r="E4808" s="10" t="s">
        <v>36206</v>
      </c>
    </row>
    <row r="4809" hidden="1">
      <c r="A4809" s="10" t="s">
        <v>34627</v>
      </c>
      <c r="B4809" s="10">
        <v>613110.0</v>
      </c>
      <c r="C4809" s="10" t="s">
        <v>38711</v>
      </c>
      <c r="D4809" s="10">
        <v>6131.0</v>
      </c>
      <c r="E4809" s="10" t="s">
        <v>36206</v>
      </c>
    </row>
    <row r="4810" hidden="1">
      <c r="A4810" s="10" t="s">
        <v>34627</v>
      </c>
      <c r="B4810" s="10">
        <v>613115.0</v>
      </c>
      <c r="C4810" s="10" t="s">
        <v>38712</v>
      </c>
      <c r="D4810" s="10">
        <v>6131.0</v>
      </c>
      <c r="E4810" s="10" t="s">
        <v>36206</v>
      </c>
    </row>
    <row r="4811" hidden="1">
      <c r="A4811" s="10" t="s">
        <v>34627</v>
      </c>
      <c r="B4811" s="10">
        <v>613120.0</v>
      </c>
      <c r="C4811" s="10" t="s">
        <v>38713</v>
      </c>
      <c r="D4811" s="10">
        <v>6131.0</v>
      </c>
      <c r="E4811" s="10" t="s">
        <v>36206</v>
      </c>
    </row>
    <row r="4812" hidden="1">
      <c r="A4812" s="10" t="s">
        <v>34627</v>
      </c>
      <c r="B4812" s="10">
        <v>613125.0</v>
      </c>
      <c r="C4812" s="10" t="s">
        <v>38714</v>
      </c>
      <c r="D4812" s="10">
        <v>6131.0</v>
      </c>
      <c r="E4812" s="10" t="s">
        <v>36206</v>
      </c>
    </row>
    <row r="4813" hidden="1">
      <c r="A4813" s="10" t="s">
        <v>34627</v>
      </c>
      <c r="B4813" s="10">
        <v>613130.0</v>
      </c>
      <c r="C4813" s="10" t="s">
        <v>38715</v>
      </c>
      <c r="D4813" s="10">
        <v>6131.0</v>
      </c>
      <c r="E4813" s="10" t="s">
        <v>36206</v>
      </c>
    </row>
    <row r="4814" hidden="1">
      <c r="A4814" s="10" t="s">
        <v>34627</v>
      </c>
      <c r="B4814" s="10">
        <v>613205.0</v>
      </c>
      <c r="C4814" s="10" t="s">
        <v>38716</v>
      </c>
      <c r="D4814" s="10">
        <v>6132.0</v>
      </c>
      <c r="E4814" s="10" t="s">
        <v>36206</v>
      </c>
    </row>
    <row r="4815" hidden="1">
      <c r="A4815" s="10" t="s">
        <v>34627</v>
      </c>
      <c r="B4815" s="10">
        <v>613210.0</v>
      </c>
      <c r="C4815" s="10" t="s">
        <v>38717</v>
      </c>
      <c r="D4815" s="10">
        <v>6132.0</v>
      </c>
      <c r="E4815" s="10" t="s">
        <v>36206</v>
      </c>
    </row>
    <row r="4816" hidden="1">
      <c r="A4816" s="10" t="s">
        <v>34627</v>
      </c>
      <c r="B4816" s="10">
        <v>613215.0</v>
      </c>
      <c r="C4816" s="10" t="s">
        <v>38718</v>
      </c>
      <c r="D4816" s="10">
        <v>6132.0</v>
      </c>
      <c r="E4816" s="10" t="s">
        <v>36206</v>
      </c>
    </row>
    <row r="4817" hidden="1">
      <c r="A4817" s="10" t="s">
        <v>34627</v>
      </c>
      <c r="B4817" s="10">
        <v>613305.0</v>
      </c>
      <c r="C4817" s="10" t="s">
        <v>38719</v>
      </c>
      <c r="D4817" s="10">
        <v>6133.0</v>
      </c>
      <c r="E4817" s="10" t="s">
        <v>36206</v>
      </c>
    </row>
    <row r="4818" hidden="1">
      <c r="A4818" s="10" t="s">
        <v>34627</v>
      </c>
      <c r="B4818" s="10">
        <v>613310.0</v>
      </c>
      <c r="C4818" s="10" t="s">
        <v>38720</v>
      </c>
      <c r="D4818" s="10">
        <v>6133.0</v>
      </c>
      <c r="E4818" s="10" t="s">
        <v>36206</v>
      </c>
    </row>
    <row r="4819" hidden="1">
      <c r="A4819" s="10" t="s">
        <v>34627</v>
      </c>
      <c r="B4819" s="10">
        <v>613405.0</v>
      </c>
      <c r="C4819" s="10" t="s">
        <v>38721</v>
      </c>
      <c r="D4819" s="10">
        <v>6134.0</v>
      </c>
      <c r="E4819" s="10" t="s">
        <v>36206</v>
      </c>
    </row>
    <row r="4820" hidden="1">
      <c r="A4820" s="10" t="s">
        <v>34627</v>
      </c>
      <c r="B4820" s="10">
        <v>613410.0</v>
      </c>
      <c r="C4820" s="10" t="s">
        <v>38722</v>
      </c>
      <c r="D4820" s="10">
        <v>6134.0</v>
      </c>
      <c r="E4820" s="10" t="s">
        <v>36206</v>
      </c>
    </row>
    <row r="4821" hidden="1">
      <c r="A4821" s="10" t="s">
        <v>34627</v>
      </c>
      <c r="B4821" s="10">
        <v>613415.0</v>
      </c>
      <c r="C4821" s="10" t="s">
        <v>38723</v>
      </c>
      <c r="D4821" s="10">
        <v>6134.0</v>
      </c>
      <c r="E4821" s="10" t="s">
        <v>36206</v>
      </c>
    </row>
    <row r="4822" hidden="1">
      <c r="A4822" s="10" t="s">
        <v>34627</v>
      </c>
      <c r="B4822" s="10">
        <v>613420.0</v>
      </c>
      <c r="C4822" s="10" t="s">
        <v>38724</v>
      </c>
      <c r="D4822" s="10">
        <v>6134.0</v>
      </c>
      <c r="E4822" s="10" t="s">
        <v>36206</v>
      </c>
    </row>
    <row r="4823" hidden="1">
      <c r="A4823" s="10" t="s">
        <v>34627</v>
      </c>
      <c r="B4823" s="10">
        <v>620105.0</v>
      </c>
      <c r="C4823" s="10" t="s">
        <v>38725</v>
      </c>
      <c r="D4823" s="10">
        <v>6201.0</v>
      </c>
      <c r="E4823" s="10" t="s">
        <v>36206</v>
      </c>
    </row>
    <row r="4824" hidden="1">
      <c r="A4824" s="10" t="s">
        <v>34627</v>
      </c>
      <c r="B4824" s="10">
        <v>620110.0</v>
      </c>
      <c r="C4824" s="10" t="s">
        <v>38726</v>
      </c>
      <c r="D4824" s="10">
        <v>6201.0</v>
      </c>
      <c r="E4824" s="10" t="s">
        <v>36206</v>
      </c>
    </row>
    <row r="4825" hidden="1">
      <c r="A4825" s="10" t="s">
        <v>34627</v>
      </c>
      <c r="B4825" s="10">
        <v>620115.0</v>
      </c>
      <c r="C4825" s="10" t="s">
        <v>38727</v>
      </c>
      <c r="D4825" s="10">
        <v>6201.0</v>
      </c>
      <c r="E4825" s="10" t="s">
        <v>36206</v>
      </c>
    </row>
    <row r="4826" hidden="1">
      <c r="A4826" s="10" t="s">
        <v>34627</v>
      </c>
      <c r="B4826" s="10">
        <v>621005.0</v>
      </c>
      <c r="C4826" s="10" t="s">
        <v>38728</v>
      </c>
      <c r="D4826" s="10">
        <v>6210.0</v>
      </c>
      <c r="E4826" s="10" t="s">
        <v>36206</v>
      </c>
    </row>
    <row r="4827" hidden="1">
      <c r="A4827" s="10" t="s">
        <v>34627</v>
      </c>
      <c r="B4827" s="10">
        <v>622005.0</v>
      </c>
      <c r="C4827" s="10" t="s">
        <v>38729</v>
      </c>
      <c r="D4827" s="10">
        <v>6220.0</v>
      </c>
      <c r="E4827" s="10" t="s">
        <v>36206</v>
      </c>
    </row>
    <row r="4828" hidden="1">
      <c r="A4828" s="10" t="s">
        <v>34627</v>
      </c>
      <c r="B4828" s="10">
        <v>622010.0</v>
      </c>
      <c r="C4828" s="10" t="s">
        <v>38730</v>
      </c>
      <c r="D4828" s="10">
        <v>6220.0</v>
      </c>
      <c r="E4828" s="10" t="s">
        <v>36206</v>
      </c>
    </row>
    <row r="4829" hidden="1">
      <c r="A4829" s="10" t="s">
        <v>34627</v>
      </c>
      <c r="B4829" s="10">
        <v>622015.0</v>
      </c>
      <c r="C4829" s="10" t="s">
        <v>38731</v>
      </c>
      <c r="D4829" s="10">
        <v>6220.0</v>
      </c>
      <c r="E4829" s="10" t="s">
        <v>36206</v>
      </c>
    </row>
    <row r="4830" hidden="1">
      <c r="A4830" s="10" t="s">
        <v>34627</v>
      </c>
      <c r="B4830" s="10">
        <v>622020.0</v>
      </c>
      <c r="C4830" s="10" t="s">
        <v>38732</v>
      </c>
      <c r="D4830" s="10">
        <v>6220.0</v>
      </c>
      <c r="E4830" s="10" t="s">
        <v>36206</v>
      </c>
    </row>
    <row r="4831" hidden="1">
      <c r="A4831" s="10" t="s">
        <v>34627</v>
      </c>
      <c r="B4831" s="10">
        <v>622105.0</v>
      </c>
      <c r="C4831" s="10" t="s">
        <v>38733</v>
      </c>
      <c r="D4831" s="10">
        <v>6221.0</v>
      </c>
      <c r="E4831" s="10" t="s">
        <v>36206</v>
      </c>
    </row>
    <row r="4832" hidden="1">
      <c r="A4832" s="10" t="s">
        <v>34627</v>
      </c>
      <c r="B4832" s="10">
        <v>622110.0</v>
      </c>
      <c r="C4832" s="10" t="s">
        <v>38734</v>
      </c>
      <c r="D4832" s="10">
        <v>6221.0</v>
      </c>
      <c r="E4832" s="10" t="s">
        <v>36206</v>
      </c>
    </row>
    <row r="4833" hidden="1">
      <c r="A4833" s="10" t="s">
        <v>34627</v>
      </c>
      <c r="B4833" s="10">
        <v>622115.0</v>
      </c>
      <c r="C4833" s="10" t="s">
        <v>38735</v>
      </c>
      <c r="D4833" s="10">
        <v>6221.0</v>
      </c>
      <c r="E4833" s="10" t="s">
        <v>36206</v>
      </c>
    </row>
    <row r="4834" hidden="1">
      <c r="A4834" s="10" t="s">
        <v>34627</v>
      </c>
      <c r="B4834" s="10">
        <v>622120.0</v>
      </c>
      <c r="C4834" s="10" t="s">
        <v>38736</v>
      </c>
      <c r="D4834" s="10">
        <v>6221.0</v>
      </c>
      <c r="E4834" s="10" t="s">
        <v>36206</v>
      </c>
    </row>
    <row r="4835" hidden="1">
      <c r="A4835" s="10" t="s">
        <v>34627</v>
      </c>
      <c r="B4835" s="10">
        <v>622205.0</v>
      </c>
      <c r="C4835" s="10" t="s">
        <v>38737</v>
      </c>
      <c r="D4835" s="10">
        <v>6222.0</v>
      </c>
      <c r="E4835" s="10" t="s">
        <v>36206</v>
      </c>
    </row>
    <row r="4836" hidden="1">
      <c r="A4836" s="10" t="s">
        <v>34627</v>
      </c>
      <c r="B4836" s="10">
        <v>622210.0</v>
      </c>
      <c r="C4836" s="10" t="s">
        <v>38738</v>
      </c>
      <c r="D4836" s="10">
        <v>6222.0</v>
      </c>
      <c r="E4836" s="10" t="s">
        <v>36206</v>
      </c>
    </row>
    <row r="4837" hidden="1">
      <c r="A4837" s="10" t="s">
        <v>34627</v>
      </c>
      <c r="B4837" s="10">
        <v>622215.0</v>
      </c>
      <c r="C4837" s="10" t="s">
        <v>38739</v>
      </c>
      <c r="D4837" s="10">
        <v>6222.0</v>
      </c>
      <c r="E4837" s="10" t="s">
        <v>36206</v>
      </c>
    </row>
    <row r="4838" hidden="1">
      <c r="A4838" s="10" t="s">
        <v>34627</v>
      </c>
      <c r="B4838" s="10">
        <v>622305.0</v>
      </c>
      <c r="C4838" s="10" t="s">
        <v>38740</v>
      </c>
      <c r="D4838" s="10">
        <v>6223.0</v>
      </c>
      <c r="E4838" s="10" t="s">
        <v>36206</v>
      </c>
    </row>
    <row r="4839" hidden="1">
      <c r="A4839" s="10" t="s">
        <v>34627</v>
      </c>
      <c r="B4839" s="10">
        <v>622310.0</v>
      </c>
      <c r="C4839" s="10" t="s">
        <v>38741</v>
      </c>
      <c r="D4839" s="10">
        <v>6223.0</v>
      </c>
      <c r="E4839" s="10" t="s">
        <v>36206</v>
      </c>
    </row>
    <row r="4840" hidden="1">
      <c r="A4840" s="10" t="s">
        <v>34627</v>
      </c>
      <c r="B4840" s="10">
        <v>622315.0</v>
      </c>
      <c r="C4840" s="10" t="s">
        <v>38742</v>
      </c>
      <c r="D4840" s="10">
        <v>6223.0</v>
      </c>
      <c r="E4840" s="10" t="s">
        <v>36206</v>
      </c>
    </row>
    <row r="4841" hidden="1">
      <c r="A4841" s="10" t="s">
        <v>34627</v>
      </c>
      <c r="B4841" s="10">
        <v>622320.0</v>
      </c>
      <c r="C4841" s="10" t="s">
        <v>38743</v>
      </c>
      <c r="D4841" s="10">
        <v>6223.0</v>
      </c>
      <c r="E4841" s="10" t="s">
        <v>36206</v>
      </c>
    </row>
    <row r="4842" hidden="1">
      <c r="A4842" s="10" t="s">
        <v>34627</v>
      </c>
      <c r="B4842" s="10">
        <v>622405.0</v>
      </c>
      <c r="C4842" s="10" t="s">
        <v>38744</v>
      </c>
      <c r="D4842" s="10">
        <v>6224.0</v>
      </c>
      <c r="E4842" s="10" t="s">
        <v>36206</v>
      </c>
    </row>
    <row r="4843" hidden="1">
      <c r="A4843" s="10" t="s">
        <v>34627</v>
      </c>
      <c r="B4843" s="10">
        <v>622410.0</v>
      </c>
      <c r="C4843" s="10" t="s">
        <v>38745</v>
      </c>
      <c r="D4843" s="10">
        <v>6224.0</v>
      </c>
      <c r="E4843" s="10" t="s">
        <v>36206</v>
      </c>
    </row>
    <row r="4844" hidden="1">
      <c r="A4844" s="10" t="s">
        <v>34627</v>
      </c>
      <c r="B4844" s="10">
        <v>622415.0</v>
      </c>
      <c r="C4844" s="10" t="s">
        <v>38746</v>
      </c>
      <c r="D4844" s="10">
        <v>6224.0</v>
      </c>
      <c r="E4844" s="10" t="s">
        <v>36206</v>
      </c>
    </row>
    <row r="4845" hidden="1">
      <c r="A4845" s="10" t="s">
        <v>34627</v>
      </c>
      <c r="B4845" s="10">
        <v>622420.0</v>
      </c>
      <c r="C4845" s="10" t="s">
        <v>38747</v>
      </c>
      <c r="D4845" s="10">
        <v>6224.0</v>
      </c>
      <c r="E4845" s="10" t="s">
        <v>36206</v>
      </c>
    </row>
    <row r="4846" hidden="1">
      <c r="A4846" s="10" t="s">
        <v>34627</v>
      </c>
      <c r="B4846" s="10">
        <v>622425.0</v>
      </c>
      <c r="C4846" s="10" t="s">
        <v>38748</v>
      </c>
      <c r="D4846" s="10">
        <v>6224.0</v>
      </c>
      <c r="E4846" s="10" t="s">
        <v>36206</v>
      </c>
    </row>
    <row r="4847" hidden="1">
      <c r="A4847" s="10" t="s">
        <v>34627</v>
      </c>
      <c r="B4847" s="10">
        <v>622505.0</v>
      </c>
      <c r="C4847" s="10" t="s">
        <v>38749</v>
      </c>
      <c r="D4847" s="10">
        <v>6225.0</v>
      </c>
      <c r="E4847" s="10" t="s">
        <v>36206</v>
      </c>
    </row>
    <row r="4848" hidden="1">
      <c r="A4848" s="10" t="s">
        <v>34627</v>
      </c>
      <c r="B4848" s="10">
        <v>622510.0</v>
      </c>
      <c r="C4848" s="10" t="s">
        <v>38750</v>
      </c>
      <c r="D4848" s="10">
        <v>6225.0</v>
      </c>
      <c r="E4848" s="10" t="s">
        <v>36206</v>
      </c>
    </row>
    <row r="4849" hidden="1">
      <c r="A4849" s="10" t="s">
        <v>34627</v>
      </c>
      <c r="B4849" s="10">
        <v>622515.0</v>
      </c>
      <c r="C4849" s="10" t="s">
        <v>38751</v>
      </c>
      <c r="D4849" s="10">
        <v>6225.0</v>
      </c>
      <c r="E4849" s="10" t="s">
        <v>36206</v>
      </c>
    </row>
    <row r="4850" hidden="1">
      <c r="A4850" s="10" t="s">
        <v>34627</v>
      </c>
      <c r="B4850" s="10">
        <v>622605.0</v>
      </c>
      <c r="C4850" s="10" t="s">
        <v>38752</v>
      </c>
      <c r="D4850" s="10">
        <v>6226.0</v>
      </c>
      <c r="E4850" s="10" t="s">
        <v>36206</v>
      </c>
    </row>
    <row r="4851" hidden="1">
      <c r="A4851" s="10" t="s">
        <v>34627</v>
      </c>
      <c r="B4851" s="10">
        <v>622610.0</v>
      </c>
      <c r="C4851" s="10" t="s">
        <v>38753</v>
      </c>
      <c r="D4851" s="10">
        <v>6226.0</v>
      </c>
      <c r="E4851" s="10" t="s">
        <v>36206</v>
      </c>
    </row>
    <row r="4852" hidden="1">
      <c r="A4852" s="10" t="s">
        <v>34627</v>
      </c>
      <c r="B4852" s="10">
        <v>622615.0</v>
      </c>
      <c r="C4852" s="10" t="s">
        <v>38754</v>
      </c>
      <c r="D4852" s="10">
        <v>6226.0</v>
      </c>
      <c r="E4852" s="10" t="s">
        <v>36206</v>
      </c>
    </row>
    <row r="4853" hidden="1">
      <c r="A4853" s="10" t="s">
        <v>34627</v>
      </c>
      <c r="B4853" s="10">
        <v>622620.0</v>
      </c>
      <c r="C4853" s="10" t="s">
        <v>38755</v>
      </c>
      <c r="D4853" s="10">
        <v>6226.0</v>
      </c>
      <c r="E4853" s="10" t="s">
        <v>36206</v>
      </c>
    </row>
    <row r="4854" hidden="1">
      <c r="A4854" s="10" t="s">
        <v>34627</v>
      </c>
      <c r="B4854" s="10">
        <v>622625.0</v>
      </c>
      <c r="C4854" s="10" t="s">
        <v>38756</v>
      </c>
      <c r="D4854" s="10">
        <v>6226.0</v>
      </c>
      <c r="E4854" s="10" t="s">
        <v>36206</v>
      </c>
    </row>
    <row r="4855" hidden="1">
      <c r="A4855" s="10" t="s">
        <v>34627</v>
      </c>
      <c r="B4855" s="10">
        <v>622705.0</v>
      </c>
      <c r="C4855" s="10" t="s">
        <v>38757</v>
      </c>
      <c r="D4855" s="10">
        <v>6227.0</v>
      </c>
      <c r="E4855" s="10" t="s">
        <v>36206</v>
      </c>
    </row>
    <row r="4856" hidden="1">
      <c r="A4856" s="10" t="s">
        <v>34627</v>
      </c>
      <c r="B4856" s="10">
        <v>622710.0</v>
      </c>
      <c r="C4856" s="10" t="s">
        <v>38758</v>
      </c>
      <c r="D4856" s="10">
        <v>6227.0</v>
      </c>
      <c r="E4856" s="10" t="s">
        <v>36206</v>
      </c>
    </row>
    <row r="4857" hidden="1">
      <c r="A4857" s="10" t="s">
        <v>34627</v>
      </c>
      <c r="B4857" s="10">
        <v>622715.0</v>
      </c>
      <c r="C4857" s="10" t="s">
        <v>38759</v>
      </c>
      <c r="D4857" s="10">
        <v>6227.0</v>
      </c>
      <c r="E4857" s="10" t="s">
        <v>36206</v>
      </c>
    </row>
    <row r="4858" hidden="1">
      <c r="A4858" s="10" t="s">
        <v>34627</v>
      </c>
      <c r="B4858" s="10">
        <v>622720.0</v>
      </c>
      <c r="C4858" s="10" t="s">
        <v>38760</v>
      </c>
      <c r="D4858" s="10">
        <v>6227.0</v>
      </c>
      <c r="E4858" s="10" t="s">
        <v>36206</v>
      </c>
    </row>
    <row r="4859" hidden="1">
      <c r="A4859" s="10" t="s">
        <v>34627</v>
      </c>
      <c r="B4859" s="10">
        <v>622725.0</v>
      </c>
      <c r="C4859" s="10" t="s">
        <v>38761</v>
      </c>
      <c r="D4859" s="10">
        <v>6227.0</v>
      </c>
      <c r="E4859" s="10" t="s">
        <v>36206</v>
      </c>
    </row>
    <row r="4860" hidden="1">
      <c r="A4860" s="10" t="s">
        <v>34627</v>
      </c>
      <c r="B4860" s="10">
        <v>622730.0</v>
      </c>
      <c r="C4860" s="10" t="s">
        <v>38762</v>
      </c>
      <c r="D4860" s="10">
        <v>6227.0</v>
      </c>
      <c r="E4860" s="10" t="s">
        <v>36206</v>
      </c>
    </row>
    <row r="4861" hidden="1">
      <c r="A4861" s="10" t="s">
        <v>34627</v>
      </c>
      <c r="B4861" s="10">
        <v>622735.0</v>
      </c>
      <c r="C4861" s="10" t="s">
        <v>38763</v>
      </c>
      <c r="D4861" s="10">
        <v>6227.0</v>
      </c>
      <c r="E4861" s="10" t="s">
        <v>36206</v>
      </c>
    </row>
    <row r="4862" hidden="1">
      <c r="A4862" s="10" t="s">
        <v>34627</v>
      </c>
      <c r="B4862" s="10">
        <v>622740.0</v>
      </c>
      <c r="C4862" s="10" t="s">
        <v>38764</v>
      </c>
      <c r="D4862" s="10">
        <v>6227.0</v>
      </c>
      <c r="E4862" s="10" t="s">
        <v>36206</v>
      </c>
    </row>
    <row r="4863" hidden="1">
      <c r="A4863" s="10" t="s">
        <v>34627</v>
      </c>
      <c r="B4863" s="10">
        <v>622805.0</v>
      </c>
      <c r="C4863" s="10" t="s">
        <v>38765</v>
      </c>
      <c r="D4863" s="10">
        <v>6228.0</v>
      </c>
      <c r="E4863" s="10" t="s">
        <v>36206</v>
      </c>
    </row>
    <row r="4864" hidden="1">
      <c r="A4864" s="10" t="s">
        <v>34627</v>
      </c>
      <c r="B4864" s="10">
        <v>622810.0</v>
      </c>
      <c r="C4864" s="10" t="s">
        <v>38766</v>
      </c>
      <c r="D4864" s="10">
        <v>6228.0</v>
      </c>
      <c r="E4864" s="10" t="s">
        <v>36206</v>
      </c>
    </row>
    <row r="4865" hidden="1">
      <c r="A4865" s="10" t="s">
        <v>34627</v>
      </c>
      <c r="B4865" s="10">
        <v>623005.0</v>
      </c>
      <c r="C4865" s="10" t="s">
        <v>38767</v>
      </c>
      <c r="D4865" s="10">
        <v>6230.0</v>
      </c>
      <c r="E4865" s="10" t="s">
        <v>36206</v>
      </c>
    </row>
    <row r="4866" hidden="1">
      <c r="A4866" s="10" t="s">
        <v>34627</v>
      </c>
      <c r="B4866" s="10">
        <v>623010.0</v>
      </c>
      <c r="C4866" s="10" t="s">
        <v>38768</v>
      </c>
      <c r="D4866" s="10">
        <v>6230.0</v>
      </c>
      <c r="E4866" s="10" t="s">
        <v>36206</v>
      </c>
    </row>
    <row r="4867" hidden="1">
      <c r="A4867" s="10" t="s">
        <v>34627</v>
      </c>
      <c r="B4867" s="10">
        <v>623015.0</v>
      </c>
      <c r="C4867" s="10" t="s">
        <v>38769</v>
      </c>
      <c r="D4867" s="10">
        <v>6230.0</v>
      </c>
      <c r="E4867" s="10" t="s">
        <v>36206</v>
      </c>
    </row>
    <row r="4868" hidden="1">
      <c r="A4868" s="10" t="s">
        <v>34627</v>
      </c>
      <c r="B4868" s="10">
        <v>623020.0</v>
      </c>
      <c r="C4868" s="10" t="s">
        <v>38770</v>
      </c>
      <c r="D4868" s="10">
        <v>6230.0</v>
      </c>
      <c r="E4868" s="10" t="s">
        <v>36206</v>
      </c>
    </row>
    <row r="4869" hidden="1">
      <c r="A4869" s="10" t="s">
        <v>34627</v>
      </c>
      <c r="B4869" s="10">
        <v>623025.0</v>
      </c>
      <c r="C4869" s="10" t="s">
        <v>38771</v>
      </c>
      <c r="D4869" s="10">
        <v>6230.0</v>
      </c>
      <c r="E4869" s="10" t="s">
        <v>36206</v>
      </c>
    </row>
    <row r="4870" hidden="1">
      <c r="A4870" s="10" t="s">
        <v>34627</v>
      </c>
      <c r="B4870" s="10">
        <v>623030.0</v>
      </c>
      <c r="C4870" s="10" t="s">
        <v>38772</v>
      </c>
      <c r="D4870" s="10">
        <v>6230.0</v>
      </c>
      <c r="E4870" s="10" t="s">
        <v>36206</v>
      </c>
    </row>
    <row r="4871" hidden="1">
      <c r="A4871" s="10" t="s">
        <v>34627</v>
      </c>
      <c r="B4871" s="10">
        <v>623105.0</v>
      </c>
      <c r="C4871" s="10" t="s">
        <v>38773</v>
      </c>
      <c r="D4871" s="10">
        <v>6231.0</v>
      </c>
      <c r="E4871" s="10" t="s">
        <v>36206</v>
      </c>
    </row>
    <row r="4872" hidden="1">
      <c r="A4872" s="10" t="s">
        <v>34627</v>
      </c>
      <c r="B4872" s="10">
        <v>623110.0</v>
      </c>
      <c r="C4872" s="10" t="s">
        <v>38774</v>
      </c>
      <c r="D4872" s="10">
        <v>6231.0</v>
      </c>
      <c r="E4872" s="10" t="s">
        <v>36206</v>
      </c>
    </row>
    <row r="4873" hidden="1">
      <c r="A4873" s="10" t="s">
        <v>34627</v>
      </c>
      <c r="B4873" s="10">
        <v>623115.0</v>
      </c>
      <c r="C4873" s="10" t="s">
        <v>38775</v>
      </c>
      <c r="D4873" s="10">
        <v>6231.0</v>
      </c>
      <c r="E4873" s="10" t="s">
        <v>36206</v>
      </c>
    </row>
    <row r="4874" hidden="1">
      <c r="A4874" s="10" t="s">
        <v>34627</v>
      </c>
      <c r="B4874" s="10">
        <v>623120.0</v>
      </c>
      <c r="C4874" s="10" t="s">
        <v>38776</v>
      </c>
      <c r="D4874" s="10">
        <v>6231.0</v>
      </c>
      <c r="E4874" s="10" t="s">
        <v>36206</v>
      </c>
    </row>
    <row r="4875" hidden="1">
      <c r="A4875" s="10" t="s">
        <v>34627</v>
      </c>
      <c r="B4875" s="10">
        <v>623125.0</v>
      </c>
      <c r="C4875" s="10" t="s">
        <v>38777</v>
      </c>
      <c r="D4875" s="10">
        <v>6231.0</v>
      </c>
      <c r="E4875" s="10" t="s">
        <v>36206</v>
      </c>
    </row>
    <row r="4876" hidden="1">
      <c r="A4876" s="10" t="s">
        <v>34627</v>
      </c>
      <c r="B4876" s="10">
        <v>623205.0</v>
      </c>
      <c r="C4876" s="10" t="s">
        <v>38778</v>
      </c>
      <c r="D4876" s="10">
        <v>6232.0</v>
      </c>
      <c r="E4876" s="10" t="s">
        <v>36206</v>
      </c>
    </row>
    <row r="4877" hidden="1">
      <c r="A4877" s="10" t="s">
        <v>34627</v>
      </c>
      <c r="B4877" s="10">
        <v>623210.0</v>
      </c>
      <c r="C4877" s="10" t="s">
        <v>38779</v>
      </c>
      <c r="D4877" s="10">
        <v>6232.0</v>
      </c>
      <c r="E4877" s="10" t="s">
        <v>36206</v>
      </c>
    </row>
    <row r="4878" hidden="1">
      <c r="A4878" s="10" t="s">
        <v>34627</v>
      </c>
      <c r="B4878" s="10">
        <v>623215.0</v>
      </c>
      <c r="C4878" s="10" t="s">
        <v>38780</v>
      </c>
      <c r="D4878" s="10">
        <v>6232.0</v>
      </c>
      <c r="E4878" s="10" t="s">
        <v>36206</v>
      </c>
    </row>
    <row r="4879" hidden="1">
      <c r="A4879" s="10" t="s">
        <v>34627</v>
      </c>
      <c r="B4879" s="10">
        <v>623305.0</v>
      </c>
      <c r="C4879" s="10" t="s">
        <v>38781</v>
      </c>
      <c r="D4879" s="10">
        <v>6233.0</v>
      </c>
      <c r="E4879" s="10" t="s">
        <v>36206</v>
      </c>
    </row>
    <row r="4880" hidden="1">
      <c r="A4880" s="10" t="s">
        <v>34627</v>
      </c>
      <c r="B4880" s="10">
        <v>623310.0</v>
      </c>
      <c r="C4880" s="10" t="s">
        <v>38782</v>
      </c>
      <c r="D4880" s="10">
        <v>6233.0</v>
      </c>
      <c r="E4880" s="10" t="s">
        <v>36206</v>
      </c>
    </row>
    <row r="4881" hidden="1">
      <c r="A4881" s="10" t="s">
        <v>34627</v>
      </c>
      <c r="B4881" s="10">
        <v>623315.0</v>
      </c>
      <c r="C4881" s="10" t="s">
        <v>38783</v>
      </c>
      <c r="D4881" s="10">
        <v>6233.0</v>
      </c>
      <c r="E4881" s="10" t="s">
        <v>36206</v>
      </c>
    </row>
    <row r="4882" hidden="1">
      <c r="A4882" s="10" t="s">
        <v>34627</v>
      </c>
      <c r="B4882" s="10">
        <v>623320.0</v>
      </c>
      <c r="C4882" s="10" t="s">
        <v>38784</v>
      </c>
      <c r="D4882" s="10">
        <v>6233.0</v>
      </c>
      <c r="E4882" s="10" t="s">
        <v>36206</v>
      </c>
    </row>
    <row r="4883" hidden="1">
      <c r="A4883" s="10" t="s">
        <v>34627</v>
      </c>
      <c r="B4883" s="10">
        <v>623325.0</v>
      </c>
      <c r="C4883" s="10" t="s">
        <v>38785</v>
      </c>
      <c r="D4883" s="10">
        <v>6233.0</v>
      </c>
      <c r="E4883" s="10" t="s">
        <v>36206</v>
      </c>
    </row>
    <row r="4884" hidden="1">
      <c r="A4884" s="10" t="s">
        <v>34627</v>
      </c>
      <c r="B4884" s="10">
        <v>623405.0</v>
      </c>
      <c r="C4884" s="10" t="s">
        <v>38786</v>
      </c>
      <c r="D4884" s="10">
        <v>6234.0</v>
      </c>
      <c r="E4884" s="10" t="s">
        <v>36206</v>
      </c>
    </row>
    <row r="4885" hidden="1">
      <c r="A4885" s="10" t="s">
        <v>34627</v>
      </c>
      <c r="B4885" s="10">
        <v>623410.0</v>
      </c>
      <c r="C4885" s="10" t="s">
        <v>38787</v>
      </c>
      <c r="D4885" s="10">
        <v>6234.0</v>
      </c>
      <c r="E4885" s="10" t="s">
        <v>36206</v>
      </c>
    </row>
    <row r="4886" hidden="1">
      <c r="A4886" s="10" t="s">
        <v>34627</v>
      </c>
      <c r="B4886" s="10">
        <v>623415.0</v>
      </c>
      <c r="C4886" s="10" t="s">
        <v>38788</v>
      </c>
      <c r="D4886" s="10">
        <v>6234.0</v>
      </c>
      <c r="E4886" s="10" t="s">
        <v>36206</v>
      </c>
    </row>
    <row r="4887" hidden="1">
      <c r="A4887" s="10" t="s">
        <v>34627</v>
      </c>
      <c r="B4887" s="10">
        <v>623420.0</v>
      </c>
      <c r="C4887" s="10" t="s">
        <v>38789</v>
      </c>
      <c r="D4887" s="10">
        <v>6234.0</v>
      </c>
      <c r="E4887" s="10" t="s">
        <v>36206</v>
      </c>
    </row>
    <row r="4888" hidden="1">
      <c r="A4888" s="10" t="s">
        <v>34627</v>
      </c>
      <c r="B4888" s="10">
        <v>630105.0</v>
      </c>
      <c r="C4888" s="10" t="s">
        <v>38790</v>
      </c>
      <c r="D4888" s="10">
        <v>6301.0</v>
      </c>
      <c r="E4888" s="10" t="s">
        <v>36206</v>
      </c>
    </row>
    <row r="4889" hidden="1">
      <c r="A4889" s="10" t="s">
        <v>34627</v>
      </c>
      <c r="B4889" s="10">
        <v>630110.0</v>
      </c>
      <c r="C4889" s="10" t="s">
        <v>38791</v>
      </c>
      <c r="D4889" s="10">
        <v>6301.0</v>
      </c>
      <c r="E4889" s="10" t="s">
        <v>36206</v>
      </c>
    </row>
    <row r="4890" hidden="1">
      <c r="A4890" s="10" t="s">
        <v>34627</v>
      </c>
      <c r="B4890" s="10">
        <v>631005.0</v>
      </c>
      <c r="C4890" s="10" t="s">
        <v>38792</v>
      </c>
      <c r="D4890" s="10">
        <v>6310.0</v>
      </c>
      <c r="E4890" s="10" t="s">
        <v>36206</v>
      </c>
    </row>
    <row r="4891" hidden="1">
      <c r="A4891" s="10" t="s">
        <v>34627</v>
      </c>
      <c r="B4891" s="10">
        <v>631010.0</v>
      </c>
      <c r="C4891" s="10" t="s">
        <v>38793</v>
      </c>
      <c r="D4891" s="10">
        <v>6310.0</v>
      </c>
      <c r="E4891" s="10" t="s">
        <v>36206</v>
      </c>
    </row>
    <row r="4892" hidden="1">
      <c r="A4892" s="10" t="s">
        <v>34627</v>
      </c>
      <c r="B4892" s="10">
        <v>631015.0</v>
      </c>
      <c r="C4892" s="10" t="s">
        <v>38794</v>
      </c>
      <c r="D4892" s="10">
        <v>6310.0</v>
      </c>
      <c r="E4892" s="10" t="s">
        <v>36206</v>
      </c>
    </row>
    <row r="4893" hidden="1">
      <c r="A4893" s="10" t="s">
        <v>34627</v>
      </c>
      <c r="B4893" s="10">
        <v>631020.0</v>
      </c>
      <c r="C4893" s="10" t="s">
        <v>38795</v>
      </c>
      <c r="D4893" s="10">
        <v>6310.0</v>
      </c>
      <c r="E4893" s="10" t="s">
        <v>36206</v>
      </c>
    </row>
    <row r="4894" hidden="1">
      <c r="A4894" s="10" t="s">
        <v>34627</v>
      </c>
      <c r="B4894" s="10">
        <v>631105.0</v>
      </c>
      <c r="C4894" s="10" t="s">
        <v>38796</v>
      </c>
      <c r="D4894" s="10">
        <v>6311.0</v>
      </c>
      <c r="E4894" s="10" t="s">
        <v>36206</v>
      </c>
    </row>
    <row r="4895" hidden="1">
      <c r="A4895" s="10" t="s">
        <v>34627</v>
      </c>
      <c r="B4895" s="10">
        <v>631205.0</v>
      </c>
      <c r="C4895" s="10" t="s">
        <v>38797</v>
      </c>
      <c r="D4895" s="10">
        <v>6312.0</v>
      </c>
      <c r="E4895" s="10" t="s">
        <v>36206</v>
      </c>
    </row>
    <row r="4896" hidden="1">
      <c r="A4896" s="10" t="s">
        <v>34627</v>
      </c>
      <c r="B4896" s="10">
        <v>631210.0</v>
      </c>
      <c r="C4896" s="10" t="s">
        <v>38798</v>
      </c>
      <c r="D4896" s="10">
        <v>6312.0</v>
      </c>
      <c r="E4896" s="10" t="s">
        <v>36206</v>
      </c>
    </row>
    <row r="4897" hidden="1">
      <c r="A4897" s="10" t="s">
        <v>34627</v>
      </c>
      <c r="B4897" s="10">
        <v>631305.0</v>
      </c>
      <c r="C4897" s="10" t="s">
        <v>38799</v>
      </c>
      <c r="D4897" s="10">
        <v>6313.0</v>
      </c>
      <c r="E4897" s="10" t="s">
        <v>36206</v>
      </c>
    </row>
    <row r="4898" hidden="1">
      <c r="A4898" s="10" t="s">
        <v>34627</v>
      </c>
      <c r="B4898" s="10">
        <v>631310.0</v>
      </c>
      <c r="C4898" s="10" t="s">
        <v>38800</v>
      </c>
      <c r="D4898" s="10">
        <v>6313.0</v>
      </c>
      <c r="E4898" s="10" t="s">
        <v>36206</v>
      </c>
    </row>
    <row r="4899" hidden="1">
      <c r="A4899" s="10" t="s">
        <v>34627</v>
      </c>
      <c r="B4899" s="10">
        <v>631315.0</v>
      </c>
      <c r="C4899" s="10" t="s">
        <v>38801</v>
      </c>
      <c r="D4899" s="10">
        <v>6313.0</v>
      </c>
      <c r="E4899" s="10" t="s">
        <v>36206</v>
      </c>
    </row>
    <row r="4900" hidden="1">
      <c r="A4900" s="10" t="s">
        <v>34627</v>
      </c>
      <c r="B4900" s="10">
        <v>631320.0</v>
      </c>
      <c r="C4900" s="10" t="s">
        <v>38802</v>
      </c>
      <c r="D4900" s="10">
        <v>6313.0</v>
      </c>
      <c r="E4900" s="10" t="s">
        <v>36206</v>
      </c>
    </row>
    <row r="4901" hidden="1">
      <c r="A4901" s="10" t="s">
        <v>34627</v>
      </c>
      <c r="B4901" s="10">
        <v>631325.0</v>
      </c>
      <c r="C4901" s="10" t="s">
        <v>38803</v>
      </c>
      <c r="D4901" s="10">
        <v>6313.0</v>
      </c>
      <c r="E4901" s="10" t="s">
        <v>36206</v>
      </c>
    </row>
    <row r="4902" hidden="1">
      <c r="A4902" s="10" t="s">
        <v>34627</v>
      </c>
      <c r="B4902" s="10">
        <v>631330.0</v>
      </c>
      <c r="C4902" s="10" t="s">
        <v>38804</v>
      </c>
      <c r="D4902" s="10">
        <v>6313.0</v>
      </c>
      <c r="E4902" s="10" t="s">
        <v>36206</v>
      </c>
    </row>
    <row r="4903" hidden="1">
      <c r="A4903" s="10" t="s">
        <v>34627</v>
      </c>
      <c r="B4903" s="10">
        <v>631335.0</v>
      </c>
      <c r="C4903" s="10" t="s">
        <v>38805</v>
      </c>
      <c r="D4903" s="10">
        <v>6313.0</v>
      </c>
      <c r="E4903" s="10" t="s">
        <v>36206</v>
      </c>
    </row>
    <row r="4904" hidden="1">
      <c r="A4904" s="10" t="s">
        <v>34627</v>
      </c>
      <c r="B4904" s="10">
        <v>631405.0</v>
      </c>
      <c r="C4904" s="10" t="s">
        <v>38806</v>
      </c>
      <c r="D4904" s="10">
        <v>6314.0</v>
      </c>
      <c r="E4904" s="10" t="s">
        <v>36206</v>
      </c>
    </row>
    <row r="4905" hidden="1">
      <c r="A4905" s="10" t="s">
        <v>34627</v>
      </c>
      <c r="B4905" s="10">
        <v>631410.0</v>
      </c>
      <c r="C4905" s="10" t="s">
        <v>38807</v>
      </c>
      <c r="D4905" s="10">
        <v>6314.0</v>
      </c>
      <c r="E4905" s="10" t="s">
        <v>36206</v>
      </c>
    </row>
    <row r="4906" hidden="1">
      <c r="A4906" s="10" t="s">
        <v>34627</v>
      </c>
      <c r="B4906" s="10">
        <v>631415.0</v>
      </c>
      <c r="C4906" s="10" t="s">
        <v>38808</v>
      </c>
      <c r="D4906" s="10">
        <v>6314.0</v>
      </c>
      <c r="E4906" s="10" t="s">
        <v>36206</v>
      </c>
    </row>
    <row r="4907" hidden="1">
      <c r="A4907" s="10" t="s">
        <v>34627</v>
      </c>
      <c r="B4907" s="10">
        <v>631420.0</v>
      </c>
      <c r="C4907" s="10" t="s">
        <v>38809</v>
      </c>
      <c r="D4907" s="10">
        <v>6314.0</v>
      </c>
      <c r="E4907" s="10" t="s">
        <v>36206</v>
      </c>
    </row>
    <row r="4908" hidden="1">
      <c r="A4908" s="10" t="s">
        <v>34627</v>
      </c>
      <c r="B4908" s="10">
        <v>632005.0</v>
      </c>
      <c r="C4908" s="10" t="s">
        <v>38810</v>
      </c>
      <c r="D4908" s="10">
        <v>6320.0</v>
      </c>
      <c r="E4908" s="10" t="s">
        <v>36206</v>
      </c>
    </row>
    <row r="4909" hidden="1">
      <c r="A4909" s="10" t="s">
        <v>34627</v>
      </c>
      <c r="B4909" s="10">
        <v>632010.0</v>
      </c>
      <c r="C4909" s="10" t="s">
        <v>38811</v>
      </c>
      <c r="D4909" s="10">
        <v>6320.0</v>
      </c>
      <c r="E4909" s="10" t="s">
        <v>36206</v>
      </c>
    </row>
    <row r="4910" hidden="1">
      <c r="A4910" s="10" t="s">
        <v>34627</v>
      </c>
      <c r="B4910" s="10">
        <v>632015.0</v>
      </c>
      <c r="C4910" s="10" t="s">
        <v>38812</v>
      </c>
      <c r="D4910" s="10">
        <v>6320.0</v>
      </c>
      <c r="E4910" s="10" t="s">
        <v>36206</v>
      </c>
    </row>
    <row r="4911" hidden="1">
      <c r="A4911" s="10" t="s">
        <v>34627</v>
      </c>
      <c r="B4911" s="10">
        <v>632105.0</v>
      </c>
      <c r="C4911" s="10" t="s">
        <v>38813</v>
      </c>
      <c r="D4911" s="10">
        <v>6321.0</v>
      </c>
      <c r="E4911" s="10" t="s">
        <v>36206</v>
      </c>
    </row>
    <row r="4912" hidden="1">
      <c r="A4912" s="10" t="s">
        <v>34627</v>
      </c>
      <c r="B4912" s="10">
        <v>632110.0</v>
      </c>
      <c r="C4912" s="10" t="s">
        <v>38814</v>
      </c>
      <c r="D4912" s="10">
        <v>6321.0</v>
      </c>
      <c r="E4912" s="10" t="s">
        <v>36206</v>
      </c>
    </row>
    <row r="4913" hidden="1">
      <c r="A4913" s="10" t="s">
        <v>34627</v>
      </c>
      <c r="B4913" s="10">
        <v>632115.0</v>
      </c>
      <c r="C4913" s="10" t="s">
        <v>38815</v>
      </c>
      <c r="D4913" s="10">
        <v>6321.0</v>
      </c>
      <c r="E4913" s="10" t="s">
        <v>36206</v>
      </c>
    </row>
    <row r="4914" hidden="1">
      <c r="A4914" s="10" t="s">
        <v>34627</v>
      </c>
      <c r="B4914" s="10">
        <v>632120.0</v>
      </c>
      <c r="C4914" s="10" t="s">
        <v>38816</v>
      </c>
      <c r="D4914" s="10">
        <v>6321.0</v>
      </c>
      <c r="E4914" s="10" t="s">
        <v>36206</v>
      </c>
    </row>
    <row r="4915" hidden="1">
      <c r="A4915" s="10" t="s">
        <v>34627</v>
      </c>
      <c r="B4915" s="10">
        <v>632125.0</v>
      </c>
      <c r="C4915" s="10" t="s">
        <v>38817</v>
      </c>
      <c r="D4915" s="10">
        <v>6321.0</v>
      </c>
      <c r="E4915" s="10" t="s">
        <v>36206</v>
      </c>
    </row>
    <row r="4916" hidden="1">
      <c r="A4916" s="10" t="s">
        <v>34627</v>
      </c>
      <c r="B4916" s="10">
        <v>632205.0</v>
      </c>
      <c r="C4916" s="10" t="s">
        <v>38818</v>
      </c>
      <c r="D4916" s="10">
        <v>6322.0</v>
      </c>
      <c r="E4916" s="10" t="s">
        <v>36206</v>
      </c>
    </row>
    <row r="4917" hidden="1">
      <c r="A4917" s="10" t="s">
        <v>34627</v>
      </c>
      <c r="B4917" s="10">
        <v>632210.0</v>
      </c>
      <c r="C4917" s="10" t="s">
        <v>38819</v>
      </c>
      <c r="D4917" s="10">
        <v>6322.0</v>
      </c>
      <c r="E4917" s="10" t="s">
        <v>36206</v>
      </c>
    </row>
    <row r="4918" hidden="1">
      <c r="A4918" s="10" t="s">
        <v>34627</v>
      </c>
      <c r="B4918" s="10">
        <v>632215.0</v>
      </c>
      <c r="C4918" s="10" t="s">
        <v>38820</v>
      </c>
      <c r="D4918" s="10">
        <v>6322.0</v>
      </c>
      <c r="E4918" s="10" t="s">
        <v>36206</v>
      </c>
    </row>
    <row r="4919" hidden="1">
      <c r="A4919" s="10" t="s">
        <v>34627</v>
      </c>
      <c r="B4919" s="10">
        <v>632305.0</v>
      </c>
      <c r="C4919" s="10" t="s">
        <v>38821</v>
      </c>
      <c r="D4919" s="10">
        <v>6323.0</v>
      </c>
      <c r="E4919" s="10" t="s">
        <v>36206</v>
      </c>
    </row>
    <row r="4920" hidden="1">
      <c r="A4920" s="10" t="s">
        <v>34627</v>
      </c>
      <c r="B4920" s="10">
        <v>632310.0</v>
      </c>
      <c r="C4920" s="10" t="s">
        <v>38822</v>
      </c>
      <c r="D4920" s="10">
        <v>6323.0</v>
      </c>
      <c r="E4920" s="10" t="s">
        <v>36206</v>
      </c>
    </row>
    <row r="4921" hidden="1">
      <c r="A4921" s="10" t="s">
        <v>34627</v>
      </c>
      <c r="B4921" s="10">
        <v>632315.0</v>
      </c>
      <c r="C4921" s="10" t="s">
        <v>38823</v>
      </c>
      <c r="D4921" s="10">
        <v>6323.0</v>
      </c>
      <c r="E4921" s="10" t="s">
        <v>36206</v>
      </c>
    </row>
    <row r="4922" hidden="1">
      <c r="A4922" s="10" t="s">
        <v>34627</v>
      </c>
      <c r="B4922" s="10">
        <v>632320.0</v>
      </c>
      <c r="C4922" s="10" t="s">
        <v>38824</v>
      </c>
      <c r="D4922" s="10">
        <v>6323.0</v>
      </c>
      <c r="E4922" s="10" t="s">
        <v>36206</v>
      </c>
    </row>
    <row r="4923" hidden="1">
      <c r="A4923" s="10" t="s">
        <v>34627</v>
      </c>
      <c r="B4923" s="10">
        <v>632325.0</v>
      </c>
      <c r="C4923" s="10" t="s">
        <v>38825</v>
      </c>
      <c r="D4923" s="10">
        <v>6323.0</v>
      </c>
      <c r="E4923" s="10" t="s">
        <v>36206</v>
      </c>
    </row>
    <row r="4924" hidden="1">
      <c r="A4924" s="10" t="s">
        <v>34627</v>
      </c>
      <c r="B4924" s="10">
        <v>632330.0</v>
      </c>
      <c r="C4924" s="10" t="s">
        <v>38826</v>
      </c>
      <c r="D4924" s="10">
        <v>6323.0</v>
      </c>
      <c r="E4924" s="10" t="s">
        <v>36206</v>
      </c>
    </row>
    <row r="4925" hidden="1">
      <c r="A4925" s="10" t="s">
        <v>34627</v>
      </c>
      <c r="B4925" s="10">
        <v>632335.0</v>
      </c>
      <c r="C4925" s="10" t="s">
        <v>38827</v>
      </c>
      <c r="D4925" s="10">
        <v>6323.0</v>
      </c>
      <c r="E4925" s="10" t="s">
        <v>36206</v>
      </c>
    </row>
    <row r="4926" hidden="1">
      <c r="A4926" s="10" t="s">
        <v>34627</v>
      </c>
      <c r="B4926" s="10">
        <v>632340.0</v>
      </c>
      <c r="C4926" s="10" t="s">
        <v>38828</v>
      </c>
      <c r="D4926" s="10">
        <v>6323.0</v>
      </c>
      <c r="E4926" s="10" t="s">
        <v>36206</v>
      </c>
    </row>
    <row r="4927" hidden="1">
      <c r="A4927" s="10" t="s">
        <v>34627</v>
      </c>
      <c r="B4927" s="10">
        <v>632345.0</v>
      </c>
      <c r="C4927" s="10" t="s">
        <v>38829</v>
      </c>
      <c r="D4927" s="10">
        <v>6323.0</v>
      </c>
      <c r="E4927" s="10" t="s">
        <v>36206</v>
      </c>
    </row>
    <row r="4928" hidden="1">
      <c r="A4928" s="10" t="s">
        <v>34627</v>
      </c>
      <c r="B4928" s="10">
        <v>632350.0</v>
      </c>
      <c r="C4928" s="10" t="s">
        <v>38830</v>
      </c>
      <c r="D4928" s="10">
        <v>6323.0</v>
      </c>
      <c r="E4928" s="10" t="s">
        <v>36206</v>
      </c>
    </row>
    <row r="4929" hidden="1">
      <c r="A4929" s="10" t="s">
        <v>34627</v>
      </c>
      <c r="B4929" s="10">
        <v>632355.0</v>
      </c>
      <c r="C4929" s="10" t="s">
        <v>38831</v>
      </c>
      <c r="D4929" s="10">
        <v>6323.0</v>
      </c>
      <c r="E4929" s="10" t="s">
        <v>36206</v>
      </c>
    </row>
    <row r="4930" hidden="1">
      <c r="A4930" s="10" t="s">
        <v>34627</v>
      </c>
      <c r="B4930" s="10">
        <v>632360.0</v>
      </c>
      <c r="C4930" s="10" t="s">
        <v>38832</v>
      </c>
      <c r="D4930" s="10">
        <v>6323.0</v>
      </c>
      <c r="E4930" s="10" t="s">
        <v>36206</v>
      </c>
    </row>
    <row r="4931" hidden="1">
      <c r="A4931" s="10" t="s">
        <v>34627</v>
      </c>
      <c r="B4931" s="10">
        <v>632365.0</v>
      </c>
      <c r="C4931" s="10" t="s">
        <v>38833</v>
      </c>
      <c r="D4931" s="10">
        <v>6323.0</v>
      </c>
      <c r="E4931" s="10" t="s">
        <v>36206</v>
      </c>
    </row>
    <row r="4932" hidden="1">
      <c r="A4932" s="10" t="s">
        <v>34627</v>
      </c>
      <c r="B4932" s="10">
        <v>632370.0</v>
      </c>
      <c r="C4932" s="10" t="s">
        <v>38834</v>
      </c>
      <c r="D4932" s="10">
        <v>6323.0</v>
      </c>
      <c r="E4932" s="10" t="s">
        <v>36206</v>
      </c>
    </row>
    <row r="4933" hidden="1">
      <c r="A4933" s="10" t="s">
        <v>34627</v>
      </c>
      <c r="B4933" s="10">
        <v>632405.0</v>
      </c>
      <c r="C4933" s="10" t="s">
        <v>38835</v>
      </c>
      <c r="D4933" s="10">
        <v>6324.0</v>
      </c>
      <c r="E4933" s="10" t="s">
        <v>36206</v>
      </c>
    </row>
    <row r="4934" hidden="1">
      <c r="A4934" s="10" t="s">
        <v>34627</v>
      </c>
      <c r="B4934" s="10">
        <v>632410.0</v>
      </c>
      <c r="C4934" s="10" t="s">
        <v>38836</v>
      </c>
      <c r="D4934" s="10">
        <v>6324.0</v>
      </c>
      <c r="E4934" s="10" t="s">
        <v>36206</v>
      </c>
    </row>
    <row r="4935" hidden="1">
      <c r="A4935" s="10" t="s">
        <v>34627</v>
      </c>
      <c r="B4935" s="10">
        <v>632415.0</v>
      </c>
      <c r="C4935" s="10" t="s">
        <v>38837</v>
      </c>
      <c r="D4935" s="10">
        <v>6324.0</v>
      </c>
      <c r="E4935" s="10" t="s">
        <v>36206</v>
      </c>
    </row>
    <row r="4936" hidden="1">
      <c r="A4936" s="10" t="s">
        <v>34627</v>
      </c>
      <c r="B4936" s="10">
        <v>632420.0</v>
      </c>
      <c r="C4936" s="10" t="s">
        <v>38838</v>
      </c>
      <c r="D4936" s="10">
        <v>6324.0</v>
      </c>
      <c r="E4936" s="10" t="s">
        <v>36206</v>
      </c>
    </row>
    <row r="4937" hidden="1">
      <c r="A4937" s="10" t="s">
        <v>34627</v>
      </c>
      <c r="B4937" s="10">
        <v>632505.0</v>
      </c>
      <c r="C4937" s="10" t="s">
        <v>38839</v>
      </c>
      <c r="D4937" s="10">
        <v>6325.0</v>
      </c>
      <c r="E4937" s="10" t="s">
        <v>36206</v>
      </c>
    </row>
    <row r="4938" hidden="1">
      <c r="A4938" s="10" t="s">
        <v>34627</v>
      </c>
      <c r="B4938" s="10">
        <v>632510.0</v>
      </c>
      <c r="C4938" s="10" t="s">
        <v>38840</v>
      </c>
      <c r="D4938" s="10">
        <v>6325.0</v>
      </c>
      <c r="E4938" s="10" t="s">
        <v>36206</v>
      </c>
    </row>
    <row r="4939" hidden="1">
      <c r="A4939" s="10" t="s">
        <v>34627</v>
      </c>
      <c r="B4939" s="10">
        <v>632515.0</v>
      </c>
      <c r="C4939" s="10" t="s">
        <v>38841</v>
      </c>
      <c r="D4939" s="10">
        <v>6325.0</v>
      </c>
      <c r="E4939" s="10" t="s">
        <v>36206</v>
      </c>
    </row>
    <row r="4940" hidden="1">
      <c r="A4940" s="10" t="s">
        <v>34627</v>
      </c>
      <c r="B4940" s="10">
        <v>632520.0</v>
      </c>
      <c r="C4940" s="10" t="s">
        <v>38842</v>
      </c>
      <c r="D4940" s="10">
        <v>6325.0</v>
      </c>
      <c r="E4940" s="10" t="s">
        <v>36206</v>
      </c>
    </row>
    <row r="4941" hidden="1">
      <c r="A4941" s="10" t="s">
        <v>34627</v>
      </c>
      <c r="B4941" s="10">
        <v>632525.0</v>
      </c>
      <c r="C4941" s="10" t="s">
        <v>38843</v>
      </c>
      <c r="D4941" s="10">
        <v>6325.0</v>
      </c>
      <c r="E4941" s="10" t="s">
        <v>36206</v>
      </c>
    </row>
    <row r="4942" hidden="1">
      <c r="A4942" s="10" t="s">
        <v>34627</v>
      </c>
      <c r="B4942" s="10">
        <v>632605.0</v>
      </c>
      <c r="C4942" s="10" t="s">
        <v>38844</v>
      </c>
      <c r="D4942" s="10">
        <v>6326.0</v>
      </c>
      <c r="E4942" s="10" t="s">
        <v>36206</v>
      </c>
    </row>
    <row r="4943" hidden="1">
      <c r="A4943" s="10" t="s">
        <v>34627</v>
      </c>
      <c r="B4943" s="10">
        <v>632610.0</v>
      </c>
      <c r="C4943" s="10" t="s">
        <v>38845</v>
      </c>
      <c r="D4943" s="10">
        <v>6326.0</v>
      </c>
      <c r="E4943" s="10" t="s">
        <v>36206</v>
      </c>
    </row>
    <row r="4944" hidden="1">
      <c r="A4944" s="10" t="s">
        <v>34627</v>
      </c>
      <c r="B4944" s="10">
        <v>632615.0</v>
      </c>
      <c r="C4944" s="10" t="s">
        <v>38846</v>
      </c>
      <c r="D4944" s="10">
        <v>6326.0</v>
      </c>
      <c r="E4944" s="10" t="s">
        <v>36206</v>
      </c>
    </row>
    <row r="4945" hidden="1">
      <c r="A4945" s="10" t="s">
        <v>34627</v>
      </c>
      <c r="B4945" s="10">
        <v>641005.0</v>
      </c>
      <c r="C4945" s="10" t="s">
        <v>38847</v>
      </c>
      <c r="D4945" s="10">
        <v>6410.0</v>
      </c>
      <c r="E4945" s="10" t="s">
        <v>36206</v>
      </c>
    </row>
    <row r="4946" hidden="1">
      <c r="A4946" s="10" t="s">
        <v>34627</v>
      </c>
      <c r="B4946" s="10">
        <v>641010.0</v>
      </c>
      <c r="C4946" s="10" t="s">
        <v>38848</v>
      </c>
      <c r="D4946" s="10">
        <v>6410.0</v>
      </c>
      <c r="E4946" s="10" t="s">
        <v>36206</v>
      </c>
    </row>
    <row r="4947" hidden="1">
      <c r="A4947" s="10" t="s">
        <v>34627</v>
      </c>
      <c r="B4947" s="10">
        <v>641015.0</v>
      </c>
      <c r="C4947" s="10" t="s">
        <v>38849</v>
      </c>
      <c r="D4947" s="10">
        <v>6410.0</v>
      </c>
      <c r="E4947" s="10" t="s">
        <v>36206</v>
      </c>
    </row>
    <row r="4948" hidden="1">
      <c r="A4948" s="10" t="s">
        <v>34627</v>
      </c>
      <c r="B4948" s="10">
        <v>642005.0</v>
      </c>
      <c r="C4948" s="10" t="s">
        <v>38850</v>
      </c>
      <c r="D4948" s="10">
        <v>6420.0</v>
      </c>
      <c r="E4948" s="10" t="s">
        <v>36206</v>
      </c>
    </row>
    <row r="4949" hidden="1">
      <c r="A4949" s="10" t="s">
        <v>34627</v>
      </c>
      <c r="B4949" s="10">
        <v>642010.0</v>
      </c>
      <c r="C4949" s="10" t="s">
        <v>38851</v>
      </c>
      <c r="D4949" s="10">
        <v>6420.0</v>
      </c>
      <c r="E4949" s="10" t="s">
        <v>36206</v>
      </c>
    </row>
    <row r="4950" hidden="1">
      <c r="A4950" s="10" t="s">
        <v>34627</v>
      </c>
      <c r="B4950" s="10">
        <v>642015.0</v>
      </c>
      <c r="C4950" s="10" t="s">
        <v>38852</v>
      </c>
      <c r="D4950" s="10">
        <v>6420.0</v>
      </c>
      <c r="E4950" s="10" t="s">
        <v>36206</v>
      </c>
    </row>
    <row r="4951" hidden="1">
      <c r="A4951" s="10" t="s">
        <v>34627</v>
      </c>
      <c r="B4951" s="10">
        <v>643005.0</v>
      </c>
      <c r="C4951" s="10" t="s">
        <v>38853</v>
      </c>
      <c r="D4951" s="10">
        <v>6430.0</v>
      </c>
      <c r="E4951" s="10" t="s">
        <v>36206</v>
      </c>
    </row>
    <row r="4952" hidden="1">
      <c r="A4952" s="10" t="s">
        <v>34627</v>
      </c>
      <c r="B4952" s="10">
        <v>643010.0</v>
      </c>
      <c r="C4952" s="10" t="s">
        <v>38854</v>
      </c>
      <c r="D4952" s="10">
        <v>6430.0</v>
      </c>
      <c r="E4952" s="10" t="s">
        <v>36206</v>
      </c>
    </row>
    <row r="4953" hidden="1">
      <c r="A4953" s="10" t="s">
        <v>34627</v>
      </c>
      <c r="B4953" s="10">
        <v>643015.0</v>
      </c>
      <c r="C4953" s="10" t="s">
        <v>38855</v>
      </c>
      <c r="D4953" s="10">
        <v>6430.0</v>
      </c>
      <c r="E4953" s="10" t="s">
        <v>36206</v>
      </c>
    </row>
    <row r="4954" hidden="1">
      <c r="A4954" s="10" t="s">
        <v>34627</v>
      </c>
      <c r="B4954" s="10">
        <v>643020.0</v>
      </c>
      <c r="C4954" s="10" t="s">
        <v>38856</v>
      </c>
      <c r="D4954" s="10">
        <v>6430.0</v>
      </c>
      <c r="E4954" s="10" t="s">
        <v>36206</v>
      </c>
    </row>
    <row r="4955" hidden="1">
      <c r="A4955" s="10" t="s">
        <v>34627</v>
      </c>
      <c r="B4955" s="10">
        <v>643025.0</v>
      </c>
      <c r="C4955" s="10" t="s">
        <v>38857</v>
      </c>
      <c r="D4955" s="10">
        <v>6430.0</v>
      </c>
      <c r="E4955" s="10" t="s">
        <v>36206</v>
      </c>
    </row>
    <row r="4956" hidden="1">
      <c r="A4956" s="10" t="s">
        <v>34627</v>
      </c>
      <c r="B4956" s="10">
        <v>710105.0</v>
      </c>
      <c r="C4956" s="10" t="s">
        <v>38858</v>
      </c>
      <c r="D4956" s="10">
        <v>7101.0</v>
      </c>
      <c r="E4956" s="10" t="s">
        <v>36206</v>
      </c>
    </row>
    <row r="4957" hidden="1">
      <c r="A4957" s="10" t="s">
        <v>34627</v>
      </c>
      <c r="B4957" s="10">
        <v>710110.0</v>
      </c>
      <c r="C4957" s="10" t="s">
        <v>38859</v>
      </c>
      <c r="D4957" s="10">
        <v>7101.0</v>
      </c>
      <c r="E4957" s="10" t="s">
        <v>36206</v>
      </c>
    </row>
    <row r="4958" hidden="1">
      <c r="A4958" s="10" t="s">
        <v>34627</v>
      </c>
      <c r="B4958" s="10">
        <v>710115.0</v>
      </c>
      <c r="C4958" s="10" t="s">
        <v>38860</v>
      </c>
      <c r="D4958" s="10">
        <v>7101.0</v>
      </c>
      <c r="E4958" s="10" t="s">
        <v>36206</v>
      </c>
    </row>
    <row r="4959" hidden="1">
      <c r="A4959" s="10" t="s">
        <v>34627</v>
      </c>
      <c r="B4959" s="10">
        <v>710120.0</v>
      </c>
      <c r="C4959" s="10" t="s">
        <v>38861</v>
      </c>
      <c r="D4959" s="10">
        <v>7101.0</v>
      </c>
      <c r="E4959" s="10" t="s">
        <v>36206</v>
      </c>
    </row>
    <row r="4960" hidden="1">
      <c r="A4960" s="10" t="s">
        <v>34627</v>
      </c>
      <c r="B4960" s="10">
        <v>710125.0</v>
      </c>
      <c r="C4960" s="10" t="s">
        <v>38862</v>
      </c>
      <c r="D4960" s="10">
        <v>7101.0</v>
      </c>
      <c r="E4960" s="10" t="s">
        <v>36206</v>
      </c>
    </row>
    <row r="4961" hidden="1">
      <c r="A4961" s="10" t="s">
        <v>34627</v>
      </c>
      <c r="B4961" s="10">
        <v>710205.0</v>
      </c>
      <c r="C4961" s="10" t="s">
        <v>38863</v>
      </c>
      <c r="D4961" s="10">
        <v>7102.0</v>
      </c>
      <c r="E4961" s="10" t="s">
        <v>36206</v>
      </c>
    </row>
    <row r="4962" hidden="1">
      <c r="A4962" s="10" t="s">
        <v>34627</v>
      </c>
      <c r="B4962" s="10">
        <v>710210.0</v>
      </c>
      <c r="C4962" s="10" t="s">
        <v>38864</v>
      </c>
      <c r="D4962" s="10">
        <v>7102.0</v>
      </c>
      <c r="E4962" s="10" t="s">
        <v>36206</v>
      </c>
    </row>
    <row r="4963" hidden="1">
      <c r="A4963" s="10" t="s">
        <v>34627</v>
      </c>
      <c r="B4963" s="10">
        <v>710215.0</v>
      </c>
      <c r="C4963" s="10" t="s">
        <v>38865</v>
      </c>
      <c r="D4963" s="10">
        <v>7102.0</v>
      </c>
      <c r="E4963" s="10" t="s">
        <v>36206</v>
      </c>
    </row>
    <row r="4964" hidden="1">
      <c r="A4964" s="10" t="s">
        <v>34627</v>
      </c>
      <c r="B4964" s="10">
        <v>710220.0</v>
      </c>
      <c r="C4964" s="10" t="s">
        <v>38866</v>
      </c>
      <c r="D4964" s="10">
        <v>7102.0</v>
      </c>
      <c r="E4964" s="10" t="s">
        <v>36206</v>
      </c>
    </row>
    <row r="4965" hidden="1">
      <c r="A4965" s="10" t="s">
        <v>34627</v>
      </c>
      <c r="B4965" s="10">
        <v>710225.0</v>
      </c>
      <c r="C4965" s="10" t="s">
        <v>38867</v>
      </c>
      <c r="D4965" s="10">
        <v>7102.0</v>
      </c>
      <c r="E4965" s="10" t="s">
        <v>36206</v>
      </c>
    </row>
    <row r="4966" hidden="1">
      <c r="A4966" s="10" t="s">
        <v>34627</v>
      </c>
      <c r="B4966" s="10">
        <v>711105.0</v>
      </c>
      <c r="C4966" s="10" t="s">
        <v>38868</v>
      </c>
      <c r="D4966" s="10">
        <v>7111.0</v>
      </c>
      <c r="E4966" s="10" t="s">
        <v>36206</v>
      </c>
    </row>
    <row r="4967" hidden="1">
      <c r="A4967" s="10" t="s">
        <v>34627</v>
      </c>
      <c r="B4967" s="10">
        <v>711110.0</v>
      </c>
      <c r="C4967" s="10" t="s">
        <v>38869</v>
      </c>
      <c r="D4967" s="10">
        <v>7111.0</v>
      </c>
      <c r="E4967" s="10" t="s">
        <v>36206</v>
      </c>
    </row>
    <row r="4968" hidden="1">
      <c r="A4968" s="10" t="s">
        <v>34627</v>
      </c>
      <c r="B4968" s="10">
        <v>711115.0</v>
      </c>
      <c r="C4968" s="10" t="s">
        <v>38870</v>
      </c>
      <c r="D4968" s="10">
        <v>7111.0</v>
      </c>
      <c r="E4968" s="10" t="s">
        <v>36206</v>
      </c>
    </row>
    <row r="4969" hidden="1">
      <c r="A4969" s="10" t="s">
        <v>34627</v>
      </c>
      <c r="B4969" s="10">
        <v>711120.0</v>
      </c>
      <c r="C4969" s="10" t="s">
        <v>38871</v>
      </c>
      <c r="D4969" s="10">
        <v>7111.0</v>
      </c>
      <c r="E4969" s="10" t="s">
        <v>36206</v>
      </c>
    </row>
    <row r="4970" hidden="1">
      <c r="A4970" s="10" t="s">
        <v>34627</v>
      </c>
      <c r="B4970" s="10">
        <v>711125.0</v>
      </c>
      <c r="C4970" s="10" t="s">
        <v>38872</v>
      </c>
      <c r="D4970" s="10">
        <v>7111.0</v>
      </c>
      <c r="E4970" s="10" t="s">
        <v>36206</v>
      </c>
    </row>
    <row r="4971" hidden="1">
      <c r="A4971" s="10" t="s">
        <v>34627</v>
      </c>
      <c r="B4971" s="10">
        <v>711130.0</v>
      </c>
      <c r="C4971" s="10" t="s">
        <v>38873</v>
      </c>
      <c r="D4971" s="10">
        <v>7111.0</v>
      </c>
      <c r="E4971" s="10" t="s">
        <v>36206</v>
      </c>
    </row>
    <row r="4972" hidden="1">
      <c r="A4972" s="10" t="s">
        <v>34627</v>
      </c>
      <c r="B4972" s="10">
        <v>711205.0</v>
      </c>
      <c r="C4972" s="10" t="s">
        <v>38874</v>
      </c>
      <c r="D4972" s="10">
        <v>7112.0</v>
      </c>
      <c r="E4972" s="10" t="s">
        <v>36206</v>
      </c>
    </row>
    <row r="4973" hidden="1">
      <c r="A4973" s="10" t="s">
        <v>34627</v>
      </c>
      <c r="B4973" s="10">
        <v>711210.0</v>
      </c>
      <c r="C4973" s="10" t="s">
        <v>38875</v>
      </c>
      <c r="D4973" s="10">
        <v>7112.0</v>
      </c>
      <c r="E4973" s="10" t="s">
        <v>36206</v>
      </c>
    </row>
    <row r="4974" hidden="1">
      <c r="A4974" s="10" t="s">
        <v>34627</v>
      </c>
      <c r="B4974" s="10">
        <v>711215.0</v>
      </c>
      <c r="C4974" s="10" t="s">
        <v>38876</v>
      </c>
      <c r="D4974" s="10">
        <v>7112.0</v>
      </c>
      <c r="E4974" s="10" t="s">
        <v>36206</v>
      </c>
    </row>
    <row r="4975" hidden="1">
      <c r="A4975" s="10" t="s">
        <v>34627</v>
      </c>
      <c r="B4975" s="10">
        <v>711220.0</v>
      </c>
      <c r="C4975" s="10" t="s">
        <v>38877</v>
      </c>
      <c r="D4975" s="10">
        <v>7112.0</v>
      </c>
      <c r="E4975" s="10" t="s">
        <v>36206</v>
      </c>
    </row>
    <row r="4976" hidden="1">
      <c r="A4976" s="10" t="s">
        <v>34627</v>
      </c>
      <c r="B4976" s="10">
        <v>711225.0</v>
      </c>
      <c r="C4976" s="10" t="s">
        <v>38878</v>
      </c>
      <c r="D4976" s="10">
        <v>7112.0</v>
      </c>
      <c r="E4976" s="10" t="s">
        <v>36206</v>
      </c>
    </row>
    <row r="4977" hidden="1">
      <c r="A4977" s="10" t="s">
        <v>34627</v>
      </c>
      <c r="B4977" s="10">
        <v>711230.0</v>
      </c>
      <c r="C4977" s="10" t="s">
        <v>38879</v>
      </c>
      <c r="D4977" s="10">
        <v>7112.0</v>
      </c>
      <c r="E4977" s="10" t="s">
        <v>36206</v>
      </c>
    </row>
    <row r="4978" hidden="1">
      <c r="A4978" s="10" t="s">
        <v>34627</v>
      </c>
      <c r="B4978" s="10">
        <v>711235.0</v>
      </c>
      <c r="C4978" s="10" t="s">
        <v>38880</v>
      </c>
      <c r="D4978" s="10">
        <v>7112.0</v>
      </c>
      <c r="E4978" s="10" t="s">
        <v>36206</v>
      </c>
    </row>
    <row r="4979" hidden="1">
      <c r="A4979" s="10" t="s">
        <v>34627</v>
      </c>
      <c r="B4979" s="10">
        <v>711240.0</v>
      </c>
      <c r="C4979" s="10" t="s">
        <v>38881</v>
      </c>
      <c r="D4979" s="10">
        <v>7112.0</v>
      </c>
      <c r="E4979" s="10" t="s">
        <v>36206</v>
      </c>
    </row>
    <row r="4980" hidden="1">
      <c r="A4980" s="10" t="s">
        <v>34627</v>
      </c>
      <c r="B4980" s="10">
        <v>711245.0</v>
      </c>
      <c r="C4980" s="10" t="s">
        <v>38882</v>
      </c>
      <c r="D4980" s="10">
        <v>7112.0</v>
      </c>
      <c r="E4980" s="10" t="s">
        <v>36206</v>
      </c>
    </row>
    <row r="4981" hidden="1">
      <c r="A4981" s="10" t="s">
        <v>34627</v>
      </c>
      <c r="B4981" s="10">
        <v>711305.0</v>
      </c>
      <c r="C4981" s="10" t="s">
        <v>38883</v>
      </c>
      <c r="D4981" s="10">
        <v>7113.0</v>
      </c>
      <c r="E4981" s="10" t="s">
        <v>36206</v>
      </c>
    </row>
    <row r="4982" hidden="1">
      <c r="A4982" s="10" t="s">
        <v>34627</v>
      </c>
      <c r="B4982" s="10">
        <v>711310.0</v>
      </c>
      <c r="C4982" s="10" t="s">
        <v>38884</v>
      </c>
      <c r="D4982" s="10">
        <v>7113.0</v>
      </c>
      <c r="E4982" s="10" t="s">
        <v>36206</v>
      </c>
    </row>
    <row r="4983" hidden="1">
      <c r="A4983" s="10" t="s">
        <v>34627</v>
      </c>
      <c r="B4983" s="10">
        <v>711315.0</v>
      </c>
      <c r="C4983" s="10" t="s">
        <v>38885</v>
      </c>
      <c r="D4983" s="10">
        <v>7113.0</v>
      </c>
      <c r="E4983" s="10" t="s">
        <v>36206</v>
      </c>
    </row>
    <row r="4984" hidden="1">
      <c r="A4984" s="10" t="s">
        <v>34627</v>
      </c>
      <c r="B4984" s="10">
        <v>711320.0</v>
      </c>
      <c r="C4984" s="10" t="s">
        <v>38886</v>
      </c>
      <c r="D4984" s="10">
        <v>7113.0</v>
      </c>
      <c r="E4984" s="10" t="s">
        <v>36206</v>
      </c>
    </row>
    <row r="4985" hidden="1">
      <c r="A4985" s="10" t="s">
        <v>34627</v>
      </c>
      <c r="B4985" s="10">
        <v>711325.0</v>
      </c>
      <c r="C4985" s="10" t="s">
        <v>38887</v>
      </c>
      <c r="D4985" s="10">
        <v>7113.0</v>
      </c>
      <c r="E4985" s="10" t="s">
        <v>36206</v>
      </c>
    </row>
    <row r="4986" hidden="1">
      <c r="A4986" s="10" t="s">
        <v>34627</v>
      </c>
      <c r="B4986" s="10">
        <v>711330.0</v>
      </c>
      <c r="C4986" s="10" t="s">
        <v>38888</v>
      </c>
      <c r="D4986" s="10">
        <v>7113.0</v>
      </c>
      <c r="E4986" s="10" t="s">
        <v>36206</v>
      </c>
    </row>
    <row r="4987" hidden="1">
      <c r="A4987" s="10" t="s">
        <v>34627</v>
      </c>
      <c r="B4987" s="10">
        <v>711405.0</v>
      </c>
      <c r="C4987" s="10" t="s">
        <v>38889</v>
      </c>
      <c r="D4987" s="10">
        <v>7114.0</v>
      </c>
      <c r="E4987" s="10" t="s">
        <v>36206</v>
      </c>
    </row>
    <row r="4988" hidden="1">
      <c r="A4988" s="10" t="s">
        <v>34627</v>
      </c>
      <c r="B4988" s="10">
        <v>711410.0</v>
      </c>
      <c r="C4988" s="10" t="s">
        <v>38890</v>
      </c>
      <c r="D4988" s="10">
        <v>7114.0</v>
      </c>
      <c r="E4988" s="10" t="s">
        <v>36206</v>
      </c>
    </row>
    <row r="4989" hidden="1">
      <c r="A4989" s="10" t="s">
        <v>34627</v>
      </c>
      <c r="B4989" s="10">
        <v>712105.0</v>
      </c>
      <c r="C4989" s="10" t="s">
        <v>38891</v>
      </c>
      <c r="D4989" s="10">
        <v>7121.0</v>
      </c>
      <c r="E4989" s="10" t="s">
        <v>36206</v>
      </c>
    </row>
    <row r="4990" hidden="1">
      <c r="A4990" s="10" t="s">
        <v>34627</v>
      </c>
      <c r="B4990" s="10">
        <v>712110.0</v>
      </c>
      <c r="C4990" s="10" t="s">
        <v>38892</v>
      </c>
      <c r="D4990" s="10">
        <v>7121.0</v>
      </c>
      <c r="E4990" s="10" t="s">
        <v>36206</v>
      </c>
    </row>
    <row r="4991" hidden="1">
      <c r="A4991" s="10" t="s">
        <v>34627</v>
      </c>
      <c r="B4991" s="10">
        <v>712115.0</v>
      </c>
      <c r="C4991" s="10" t="s">
        <v>38893</v>
      </c>
      <c r="D4991" s="10">
        <v>7121.0</v>
      </c>
      <c r="E4991" s="10" t="s">
        <v>36206</v>
      </c>
    </row>
    <row r="4992" hidden="1">
      <c r="A4992" s="10" t="s">
        <v>34627</v>
      </c>
      <c r="B4992" s="10">
        <v>712120.0</v>
      </c>
      <c r="C4992" s="10" t="s">
        <v>38894</v>
      </c>
      <c r="D4992" s="10">
        <v>7121.0</v>
      </c>
      <c r="E4992" s="10" t="s">
        <v>36206</v>
      </c>
    </row>
    <row r="4993" hidden="1">
      <c r="A4993" s="10" t="s">
        <v>34627</v>
      </c>
      <c r="B4993" s="10">
        <v>712125.0</v>
      </c>
      <c r="C4993" s="10" t="s">
        <v>38895</v>
      </c>
      <c r="D4993" s="10">
        <v>7121.0</v>
      </c>
      <c r="E4993" s="10" t="s">
        <v>36206</v>
      </c>
    </row>
    <row r="4994" hidden="1">
      <c r="A4994" s="10" t="s">
        <v>34627</v>
      </c>
      <c r="B4994" s="10">
        <v>712130.0</v>
      </c>
      <c r="C4994" s="10" t="s">
        <v>38896</v>
      </c>
      <c r="D4994" s="10">
        <v>7121.0</v>
      </c>
      <c r="E4994" s="10" t="s">
        <v>36206</v>
      </c>
    </row>
    <row r="4995" hidden="1">
      <c r="A4995" s="10" t="s">
        <v>34627</v>
      </c>
      <c r="B4995" s="10">
        <v>712135.0</v>
      </c>
      <c r="C4995" s="10" t="s">
        <v>38897</v>
      </c>
      <c r="D4995" s="10">
        <v>7121.0</v>
      </c>
      <c r="E4995" s="10" t="s">
        <v>36206</v>
      </c>
    </row>
    <row r="4996" hidden="1">
      <c r="A4996" s="10" t="s">
        <v>34627</v>
      </c>
      <c r="B4996" s="10">
        <v>712205.0</v>
      </c>
      <c r="C4996" s="10" t="s">
        <v>38898</v>
      </c>
      <c r="D4996" s="10">
        <v>7122.0</v>
      </c>
      <c r="E4996" s="10" t="s">
        <v>36206</v>
      </c>
    </row>
    <row r="4997" hidden="1">
      <c r="A4997" s="10" t="s">
        <v>34627</v>
      </c>
      <c r="B4997" s="10">
        <v>712210.0</v>
      </c>
      <c r="C4997" s="10" t="s">
        <v>38899</v>
      </c>
      <c r="D4997" s="10">
        <v>7122.0</v>
      </c>
      <c r="E4997" s="10" t="s">
        <v>36206</v>
      </c>
    </row>
    <row r="4998" hidden="1">
      <c r="A4998" s="10" t="s">
        <v>34627</v>
      </c>
      <c r="B4998" s="10">
        <v>712215.0</v>
      </c>
      <c r="C4998" s="10" t="s">
        <v>38900</v>
      </c>
      <c r="D4998" s="10">
        <v>7122.0</v>
      </c>
      <c r="E4998" s="10" t="s">
        <v>36206</v>
      </c>
    </row>
    <row r="4999" hidden="1">
      <c r="A4999" s="10" t="s">
        <v>34627</v>
      </c>
      <c r="B4999" s="10">
        <v>712220.0</v>
      </c>
      <c r="C4999" s="10" t="s">
        <v>38901</v>
      </c>
      <c r="D4999" s="10">
        <v>7122.0</v>
      </c>
      <c r="E4999" s="10" t="s">
        <v>36206</v>
      </c>
    </row>
    <row r="5000" hidden="1">
      <c r="A5000" s="10" t="s">
        <v>34627</v>
      </c>
      <c r="B5000" s="10">
        <v>712225.0</v>
      </c>
      <c r="C5000" s="10" t="s">
        <v>38902</v>
      </c>
      <c r="D5000" s="10">
        <v>7122.0</v>
      </c>
      <c r="E5000" s="10" t="s">
        <v>36206</v>
      </c>
    </row>
    <row r="5001" hidden="1">
      <c r="A5001" s="10" t="s">
        <v>34627</v>
      </c>
      <c r="B5001" s="10">
        <v>712230.0</v>
      </c>
      <c r="C5001" s="10" t="s">
        <v>38903</v>
      </c>
      <c r="D5001" s="10">
        <v>7122.0</v>
      </c>
      <c r="E5001" s="10" t="s">
        <v>36206</v>
      </c>
    </row>
    <row r="5002" hidden="1">
      <c r="A5002" s="10" t="s">
        <v>34627</v>
      </c>
      <c r="B5002" s="10">
        <v>715105.0</v>
      </c>
      <c r="C5002" s="10" t="s">
        <v>38904</v>
      </c>
      <c r="D5002" s="10">
        <v>7151.0</v>
      </c>
      <c r="E5002" s="10" t="s">
        <v>36206</v>
      </c>
    </row>
    <row r="5003" hidden="1">
      <c r="A5003" s="10" t="s">
        <v>34627</v>
      </c>
      <c r="B5003" s="10">
        <v>715110.0</v>
      </c>
      <c r="C5003" s="10" t="s">
        <v>38905</v>
      </c>
      <c r="D5003" s="10">
        <v>7151.0</v>
      </c>
      <c r="E5003" s="10" t="s">
        <v>36206</v>
      </c>
    </row>
    <row r="5004" hidden="1">
      <c r="A5004" s="10" t="s">
        <v>34627</v>
      </c>
      <c r="B5004" s="10">
        <v>715115.0</v>
      </c>
      <c r="C5004" s="10" t="s">
        <v>38906</v>
      </c>
      <c r="D5004" s="10">
        <v>7151.0</v>
      </c>
      <c r="E5004" s="10" t="s">
        <v>36206</v>
      </c>
    </row>
    <row r="5005" hidden="1">
      <c r="A5005" s="10" t="s">
        <v>34627</v>
      </c>
      <c r="B5005" s="10">
        <v>715120.0</v>
      </c>
      <c r="C5005" s="10" t="s">
        <v>38907</v>
      </c>
      <c r="D5005" s="10">
        <v>7151.0</v>
      </c>
      <c r="E5005" s="10" t="s">
        <v>36206</v>
      </c>
    </row>
    <row r="5006" hidden="1">
      <c r="A5006" s="10" t="s">
        <v>34627</v>
      </c>
      <c r="B5006" s="10">
        <v>715125.0</v>
      </c>
      <c r="C5006" s="10" t="s">
        <v>38908</v>
      </c>
      <c r="D5006" s="10">
        <v>7151.0</v>
      </c>
      <c r="E5006" s="10" t="s">
        <v>36206</v>
      </c>
    </row>
    <row r="5007" hidden="1">
      <c r="A5007" s="10" t="s">
        <v>34627</v>
      </c>
      <c r="B5007" s="10">
        <v>715130.0</v>
      </c>
      <c r="C5007" s="10" t="s">
        <v>38909</v>
      </c>
      <c r="D5007" s="10">
        <v>7151.0</v>
      </c>
      <c r="E5007" s="10" t="s">
        <v>36206</v>
      </c>
    </row>
    <row r="5008" hidden="1">
      <c r="A5008" s="10" t="s">
        <v>34627</v>
      </c>
      <c r="B5008" s="10">
        <v>715135.0</v>
      </c>
      <c r="C5008" s="10" t="s">
        <v>38910</v>
      </c>
      <c r="D5008" s="10">
        <v>7151.0</v>
      </c>
      <c r="E5008" s="10" t="s">
        <v>36206</v>
      </c>
    </row>
    <row r="5009" hidden="1">
      <c r="A5009" s="10" t="s">
        <v>34627</v>
      </c>
      <c r="B5009" s="10">
        <v>715140.0</v>
      </c>
      <c r="C5009" s="10" t="s">
        <v>38911</v>
      </c>
      <c r="D5009" s="10">
        <v>7151.0</v>
      </c>
      <c r="E5009" s="10" t="s">
        <v>36206</v>
      </c>
    </row>
    <row r="5010" hidden="1">
      <c r="A5010" s="10" t="s">
        <v>34627</v>
      </c>
      <c r="B5010" s="10">
        <v>715145.0</v>
      </c>
      <c r="C5010" s="10" t="s">
        <v>38912</v>
      </c>
      <c r="D5010" s="10">
        <v>7151.0</v>
      </c>
      <c r="E5010" s="10" t="s">
        <v>36206</v>
      </c>
    </row>
    <row r="5011" hidden="1">
      <c r="A5011" s="10" t="s">
        <v>34627</v>
      </c>
      <c r="B5011" s="10">
        <v>715205.0</v>
      </c>
      <c r="C5011" s="10" t="s">
        <v>38913</v>
      </c>
      <c r="D5011" s="10">
        <v>7152.0</v>
      </c>
      <c r="E5011" s="10" t="s">
        <v>36206</v>
      </c>
    </row>
    <row r="5012" hidden="1">
      <c r="A5012" s="10" t="s">
        <v>34627</v>
      </c>
      <c r="B5012" s="10">
        <v>715210.0</v>
      </c>
      <c r="C5012" s="10" t="s">
        <v>38914</v>
      </c>
      <c r="D5012" s="10">
        <v>7152.0</v>
      </c>
      <c r="E5012" s="10" t="s">
        <v>36206</v>
      </c>
    </row>
    <row r="5013" hidden="1">
      <c r="A5013" s="10" t="s">
        <v>34627</v>
      </c>
      <c r="B5013" s="10">
        <v>715215.0</v>
      </c>
      <c r="C5013" s="10" t="s">
        <v>38915</v>
      </c>
      <c r="D5013" s="10">
        <v>7152.0</v>
      </c>
      <c r="E5013" s="10" t="s">
        <v>36206</v>
      </c>
    </row>
    <row r="5014" hidden="1">
      <c r="A5014" s="10" t="s">
        <v>34627</v>
      </c>
      <c r="B5014" s="10">
        <v>715220.0</v>
      </c>
      <c r="C5014" s="10" t="s">
        <v>38916</v>
      </c>
      <c r="D5014" s="10">
        <v>7152.0</v>
      </c>
      <c r="E5014" s="10" t="s">
        <v>36206</v>
      </c>
    </row>
    <row r="5015" hidden="1">
      <c r="A5015" s="10" t="s">
        <v>34627</v>
      </c>
      <c r="B5015" s="10">
        <v>715225.0</v>
      </c>
      <c r="C5015" s="10" t="s">
        <v>38917</v>
      </c>
      <c r="D5015" s="10">
        <v>7152.0</v>
      </c>
      <c r="E5015" s="10" t="s">
        <v>36206</v>
      </c>
    </row>
    <row r="5016" hidden="1">
      <c r="A5016" s="10" t="s">
        <v>34627</v>
      </c>
      <c r="B5016" s="10">
        <v>715230.0</v>
      </c>
      <c r="C5016" s="10" t="s">
        <v>38918</v>
      </c>
      <c r="D5016" s="10">
        <v>7152.0</v>
      </c>
      <c r="E5016" s="10" t="s">
        <v>36206</v>
      </c>
    </row>
    <row r="5017" hidden="1">
      <c r="A5017" s="10" t="s">
        <v>34627</v>
      </c>
      <c r="B5017" s="10">
        <v>715305.0</v>
      </c>
      <c r="C5017" s="10" t="s">
        <v>38919</v>
      </c>
      <c r="D5017" s="10">
        <v>7153.0</v>
      </c>
      <c r="E5017" s="10" t="s">
        <v>36206</v>
      </c>
    </row>
    <row r="5018" hidden="1">
      <c r="A5018" s="10" t="s">
        <v>34627</v>
      </c>
      <c r="B5018" s="10">
        <v>715310.0</v>
      </c>
      <c r="C5018" s="10" t="s">
        <v>38920</v>
      </c>
      <c r="D5018" s="10">
        <v>7153.0</v>
      </c>
      <c r="E5018" s="10" t="s">
        <v>36206</v>
      </c>
    </row>
    <row r="5019" hidden="1">
      <c r="A5019" s="10" t="s">
        <v>34627</v>
      </c>
      <c r="B5019" s="10">
        <v>715315.0</v>
      </c>
      <c r="C5019" s="10" t="s">
        <v>38921</v>
      </c>
      <c r="D5019" s="10">
        <v>7153.0</v>
      </c>
      <c r="E5019" s="10" t="s">
        <v>36206</v>
      </c>
    </row>
    <row r="5020" hidden="1">
      <c r="A5020" s="10" t="s">
        <v>34627</v>
      </c>
      <c r="B5020" s="10">
        <v>715405.0</v>
      </c>
      <c r="C5020" s="10" t="s">
        <v>38922</v>
      </c>
      <c r="D5020" s="10">
        <v>7154.0</v>
      </c>
      <c r="E5020" s="10" t="s">
        <v>36206</v>
      </c>
    </row>
    <row r="5021" hidden="1">
      <c r="A5021" s="10" t="s">
        <v>34627</v>
      </c>
      <c r="B5021" s="10">
        <v>715410.0</v>
      </c>
      <c r="C5021" s="10" t="s">
        <v>38923</v>
      </c>
      <c r="D5021" s="10">
        <v>7154.0</v>
      </c>
      <c r="E5021" s="10" t="s">
        <v>36206</v>
      </c>
    </row>
    <row r="5022" hidden="1">
      <c r="A5022" s="10" t="s">
        <v>34627</v>
      </c>
      <c r="B5022" s="10">
        <v>715415.0</v>
      </c>
      <c r="C5022" s="10" t="s">
        <v>38924</v>
      </c>
      <c r="D5022" s="10">
        <v>7154.0</v>
      </c>
      <c r="E5022" s="10" t="s">
        <v>36206</v>
      </c>
    </row>
    <row r="5023" hidden="1">
      <c r="A5023" s="10" t="s">
        <v>34627</v>
      </c>
      <c r="B5023" s="10">
        <v>715505.0</v>
      </c>
      <c r="C5023" s="10" t="s">
        <v>38925</v>
      </c>
      <c r="D5023" s="10">
        <v>7155.0</v>
      </c>
      <c r="E5023" s="10" t="s">
        <v>36206</v>
      </c>
    </row>
    <row r="5024" hidden="1">
      <c r="A5024" s="10" t="s">
        <v>34627</v>
      </c>
      <c r="B5024" s="10">
        <v>715510.0</v>
      </c>
      <c r="C5024" s="10" t="s">
        <v>38926</v>
      </c>
      <c r="D5024" s="10">
        <v>7155.0</v>
      </c>
      <c r="E5024" s="10" t="s">
        <v>36206</v>
      </c>
    </row>
    <row r="5025" hidden="1">
      <c r="A5025" s="10" t="s">
        <v>34627</v>
      </c>
      <c r="B5025" s="10">
        <v>715515.0</v>
      </c>
      <c r="C5025" s="10" t="s">
        <v>38927</v>
      </c>
      <c r="D5025" s="10">
        <v>7155.0</v>
      </c>
      <c r="E5025" s="10" t="s">
        <v>36206</v>
      </c>
    </row>
    <row r="5026" hidden="1">
      <c r="A5026" s="10" t="s">
        <v>34627</v>
      </c>
      <c r="B5026" s="10">
        <v>715520.0</v>
      </c>
      <c r="C5026" s="10" t="s">
        <v>38928</v>
      </c>
      <c r="D5026" s="10">
        <v>7155.0</v>
      </c>
      <c r="E5026" s="10" t="s">
        <v>36206</v>
      </c>
    </row>
    <row r="5027" hidden="1">
      <c r="A5027" s="10" t="s">
        <v>34627</v>
      </c>
      <c r="B5027" s="10">
        <v>715525.0</v>
      </c>
      <c r="C5027" s="10" t="s">
        <v>38929</v>
      </c>
      <c r="D5027" s="10">
        <v>7155.0</v>
      </c>
      <c r="E5027" s="10" t="s">
        <v>36206</v>
      </c>
    </row>
    <row r="5028" hidden="1">
      <c r="A5028" s="10" t="s">
        <v>34627</v>
      </c>
      <c r="B5028" s="10">
        <v>715530.0</v>
      </c>
      <c r="C5028" s="10" t="s">
        <v>38930</v>
      </c>
      <c r="D5028" s="10">
        <v>7155.0</v>
      </c>
      <c r="E5028" s="10" t="s">
        <v>36206</v>
      </c>
    </row>
    <row r="5029" hidden="1">
      <c r="A5029" s="10" t="s">
        <v>34627</v>
      </c>
      <c r="B5029" s="10">
        <v>715535.0</v>
      </c>
      <c r="C5029" s="10" t="s">
        <v>38931</v>
      </c>
      <c r="D5029" s="10">
        <v>7155.0</v>
      </c>
      <c r="E5029" s="10" t="s">
        <v>36206</v>
      </c>
    </row>
    <row r="5030" hidden="1">
      <c r="A5030" s="10" t="s">
        <v>34627</v>
      </c>
      <c r="B5030" s="10">
        <v>715540.0</v>
      </c>
      <c r="C5030" s="10" t="s">
        <v>38932</v>
      </c>
      <c r="D5030" s="10">
        <v>7155.0</v>
      </c>
      <c r="E5030" s="10" t="s">
        <v>36206</v>
      </c>
    </row>
    <row r="5031" hidden="1">
      <c r="A5031" s="10" t="s">
        <v>34627</v>
      </c>
      <c r="B5031" s="10">
        <v>715545.0</v>
      </c>
      <c r="C5031" s="10" t="s">
        <v>38933</v>
      </c>
      <c r="D5031" s="10">
        <v>7155.0</v>
      </c>
      <c r="E5031" s="10" t="s">
        <v>36206</v>
      </c>
    </row>
    <row r="5032" hidden="1">
      <c r="A5032" s="10" t="s">
        <v>34627</v>
      </c>
      <c r="B5032" s="10">
        <v>715605.0</v>
      </c>
      <c r="C5032" s="10" t="s">
        <v>38934</v>
      </c>
      <c r="D5032" s="10">
        <v>7156.0</v>
      </c>
      <c r="E5032" s="10" t="s">
        <v>36206</v>
      </c>
    </row>
    <row r="5033" hidden="1">
      <c r="A5033" s="10" t="s">
        <v>34627</v>
      </c>
      <c r="B5033" s="10">
        <v>715610.0</v>
      </c>
      <c r="C5033" s="10" t="s">
        <v>38935</v>
      </c>
      <c r="D5033" s="10">
        <v>7156.0</v>
      </c>
      <c r="E5033" s="10" t="s">
        <v>36206</v>
      </c>
    </row>
    <row r="5034" hidden="1">
      <c r="A5034" s="10" t="s">
        <v>34627</v>
      </c>
      <c r="B5034" s="10">
        <v>715615.0</v>
      </c>
      <c r="C5034" s="10" t="s">
        <v>38936</v>
      </c>
      <c r="D5034" s="10">
        <v>7156.0</v>
      </c>
      <c r="E5034" s="10" t="s">
        <v>36206</v>
      </c>
    </row>
    <row r="5035" hidden="1">
      <c r="A5035" s="10" t="s">
        <v>34627</v>
      </c>
      <c r="B5035" s="10">
        <v>715705.0</v>
      </c>
      <c r="C5035" s="10" t="s">
        <v>38937</v>
      </c>
      <c r="D5035" s="10">
        <v>7157.0</v>
      </c>
      <c r="E5035" s="10" t="s">
        <v>36206</v>
      </c>
    </row>
    <row r="5036" hidden="1">
      <c r="A5036" s="10" t="s">
        <v>34627</v>
      </c>
      <c r="B5036" s="10">
        <v>715710.0</v>
      </c>
      <c r="C5036" s="10" t="s">
        <v>38938</v>
      </c>
      <c r="D5036" s="10">
        <v>7157.0</v>
      </c>
      <c r="E5036" s="10" t="s">
        <v>36206</v>
      </c>
    </row>
    <row r="5037" hidden="1">
      <c r="A5037" s="10" t="s">
        <v>34627</v>
      </c>
      <c r="B5037" s="10">
        <v>715715.0</v>
      </c>
      <c r="C5037" s="10" t="s">
        <v>38939</v>
      </c>
      <c r="D5037" s="10">
        <v>7157.0</v>
      </c>
      <c r="E5037" s="10" t="s">
        <v>36206</v>
      </c>
    </row>
    <row r="5038" hidden="1">
      <c r="A5038" s="10" t="s">
        <v>34627</v>
      </c>
      <c r="B5038" s="10">
        <v>715720.0</v>
      </c>
      <c r="C5038" s="10" t="s">
        <v>38940</v>
      </c>
      <c r="D5038" s="10">
        <v>7157.0</v>
      </c>
      <c r="E5038" s="10" t="s">
        <v>36206</v>
      </c>
    </row>
    <row r="5039" hidden="1">
      <c r="A5039" s="10" t="s">
        <v>34627</v>
      </c>
      <c r="B5039" s="10">
        <v>715725.0</v>
      </c>
      <c r="C5039" s="10" t="s">
        <v>38941</v>
      </c>
      <c r="D5039" s="10">
        <v>7157.0</v>
      </c>
      <c r="E5039" s="10" t="s">
        <v>36206</v>
      </c>
    </row>
    <row r="5040" hidden="1">
      <c r="A5040" s="10" t="s">
        <v>34627</v>
      </c>
      <c r="B5040" s="10">
        <v>715730.0</v>
      </c>
      <c r="C5040" s="10" t="s">
        <v>38942</v>
      </c>
      <c r="D5040" s="10">
        <v>7157.0</v>
      </c>
      <c r="E5040" s="10" t="s">
        <v>36206</v>
      </c>
    </row>
    <row r="5041" hidden="1">
      <c r="A5041" s="10" t="s">
        <v>34627</v>
      </c>
      <c r="B5041" s="10">
        <v>716105.0</v>
      </c>
      <c r="C5041" s="10" t="s">
        <v>38943</v>
      </c>
      <c r="D5041" s="10">
        <v>7161.0</v>
      </c>
      <c r="E5041" s="10" t="s">
        <v>36206</v>
      </c>
    </row>
    <row r="5042" hidden="1">
      <c r="A5042" s="10" t="s">
        <v>34627</v>
      </c>
      <c r="B5042" s="10">
        <v>716110.0</v>
      </c>
      <c r="C5042" s="10" t="s">
        <v>38944</v>
      </c>
      <c r="D5042" s="10">
        <v>7161.0</v>
      </c>
      <c r="E5042" s="10" t="s">
        <v>36206</v>
      </c>
    </row>
    <row r="5043" hidden="1">
      <c r="A5043" s="10" t="s">
        <v>34627</v>
      </c>
      <c r="B5043" s="10">
        <v>716205.0</v>
      </c>
      <c r="C5043" s="10" t="s">
        <v>38945</v>
      </c>
      <c r="D5043" s="10">
        <v>7162.0</v>
      </c>
      <c r="E5043" s="10" t="s">
        <v>36206</v>
      </c>
    </row>
    <row r="5044" hidden="1">
      <c r="A5044" s="10" t="s">
        <v>34627</v>
      </c>
      <c r="B5044" s="10">
        <v>716210.0</v>
      </c>
      <c r="C5044" s="10" t="s">
        <v>38946</v>
      </c>
      <c r="D5044" s="10">
        <v>7162.0</v>
      </c>
      <c r="E5044" s="10" t="s">
        <v>36206</v>
      </c>
    </row>
    <row r="5045" hidden="1">
      <c r="A5045" s="10" t="s">
        <v>34627</v>
      </c>
      <c r="B5045" s="10">
        <v>716215.0</v>
      </c>
      <c r="C5045" s="10" t="s">
        <v>38947</v>
      </c>
      <c r="D5045" s="10">
        <v>7162.0</v>
      </c>
      <c r="E5045" s="10" t="s">
        <v>36206</v>
      </c>
    </row>
    <row r="5046" hidden="1">
      <c r="A5046" s="10" t="s">
        <v>34627</v>
      </c>
      <c r="B5046" s="10">
        <v>716220.0</v>
      </c>
      <c r="C5046" s="10" t="s">
        <v>38948</v>
      </c>
      <c r="D5046" s="10">
        <v>7162.0</v>
      </c>
      <c r="E5046" s="10" t="s">
        <v>36206</v>
      </c>
    </row>
    <row r="5047" hidden="1">
      <c r="A5047" s="10" t="s">
        <v>34627</v>
      </c>
      <c r="B5047" s="10">
        <v>716305.0</v>
      </c>
      <c r="C5047" s="10" t="s">
        <v>38949</v>
      </c>
      <c r="D5047" s="10">
        <v>7163.0</v>
      </c>
      <c r="E5047" s="10" t="s">
        <v>36206</v>
      </c>
    </row>
    <row r="5048" hidden="1">
      <c r="A5048" s="10" t="s">
        <v>34627</v>
      </c>
      <c r="B5048" s="10">
        <v>716310.0</v>
      </c>
      <c r="C5048" s="10" t="s">
        <v>38950</v>
      </c>
      <c r="D5048" s="10">
        <v>7163.0</v>
      </c>
      <c r="E5048" s="10" t="s">
        <v>36206</v>
      </c>
    </row>
    <row r="5049" hidden="1">
      <c r="A5049" s="10" t="s">
        <v>34627</v>
      </c>
      <c r="B5049" s="10">
        <v>716315.0</v>
      </c>
      <c r="C5049" s="10" t="s">
        <v>38951</v>
      </c>
      <c r="D5049" s="10">
        <v>7163.0</v>
      </c>
      <c r="E5049" s="10" t="s">
        <v>36206</v>
      </c>
    </row>
    <row r="5050" hidden="1">
      <c r="A5050" s="10" t="s">
        <v>34627</v>
      </c>
      <c r="B5050" s="10">
        <v>716405.0</v>
      </c>
      <c r="C5050" s="10" t="s">
        <v>38952</v>
      </c>
      <c r="D5050" s="10">
        <v>7164.0</v>
      </c>
      <c r="E5050" s="10" t="s">
        <v>36206</v>
      </c>
    </row>
    <row r="5051" hidden="1">
      <c r="A5051" s="10" t="s">
        <v>34627</v>
      </c>
      <c r="B5051" s="10">
        <v>716505.0</v>
      </c>
      <c r="C5051" s="10" t="s">
        <v>38953</v>
      </c>
      <c r="D5051" s="10">
        <v>7165.0</v>
      </c>
      <c r="E5051" s="10" t="s">
        <v>36206</v>
      </c>
    </row>
    <row r="5052" hidden="1">
      <c r="A5052" s="10" t="s">
        <v>34627</v>
      </c>
      <c r="B5052" s="10">
        <v>716510.0</v>
      </c>
      <c r="C5052" s="10" t="s">
        <v>38954</v>
      </c>
      <c r="D5052" s="10">
        <v>7165.0</v>
      </c>
      <c r="E5052" s="10" t="s">
        <v>36206</v>
      </c>
    </row>
    <row r="5053" hidden="1">
      <c r="A5053" s="10" t="s">
        <v>34627</v>
      </c>
      <c r="B5053" s="10">
        <v>716515.0</v>
      </c>
      <c r="C5053" s="10" t="s">
        <v>38955</v>
      </c>
      <c r="D5053" s="10">
        <v>7165.0</v>
      </c>
      <c r="E5053" s="10" t="s">
        <v>36206</v>
      </c>
    </row>
    <row r="5054" hidden="1">
      <c r="A5054" s="10" t="s">
        <v>34627</v>
      </c>
      <c r="B5054" s="10">
        <v>716520.0</v>
      </c>
      <c r="C5054" s="10" t="s">
        <v>38956</v>
      </c>
      <c r="D5054" s="10">
        <v>7165.0</v>
      </c>
      <c r="E5054" s="10" t="s">
        <v>36206</v>
      </c>
    </row>
    <row r="5055" hidden="1">
      <c r="A5055" s="10" t="s">
        <v>34627</v>
      </c>
      <c r="B5055" s="10">
        <v>716525.0</v>
      </c>
      <c r="C5055" s="10" t="s">
        <v>38957</v>
      </c>
      <c r="D5055" s="10">
        <v>7165.0</v>
      </c>
      <c r="E5055" s="10" t="s">
        <v>36206</v>
      </c>
    </row>
    <row r="5056" hidden="1">
      <c r="A5056" s="10" t="s">
        <v>34627</v>
      </c>
      <c r="B5056" s="10">
        <v>716530.0</v>
      </c>
      <c r="C5056" s="10" t="s">
        <v>38958</v>
      </c>
      <c r="D5056" s="10">
        <v>7165.0</v>
      </c>
      <c r="E5056" s="10" t="s">
        <v>36206</v>
      </c>
    </row>
    <row r="5057" hidden="1">
      <c r="A5057" s="10" t="s">
        <v>34627</v>
      </c>
      <c r="B5057" s="10">
        <v>716535.0</v>
      </c>
      <c r="C5057" s="10" t="s">
        <v>38959</v>
      </c>
      <c r="D5057" s="10">
        <v>7165.0</v>
      </c>
      <c r="E5057" s="10" t="s">
        <v>36206</v>
      </c>
    </row>
    <row r="5058" hidden="1">
      <c r="A5058" s="10" t="s">
        <v>34627</v>
      </c>
      <c r="B5058" s="10">
        <v>716540.0</v>
      </c>
      <c r="C5058" s="10" t="s">
        <v>38960</v>
      </c>
      <c r="D5058" s="10">
        <v>7165.0</v>
      </c>
      <c r="E5058" s="10" t="s">
        <v>36206</v>
      </c>
    </row>
    <row r="5059" hidden="1">
      <c r="A5059" s="10" t="s">
        <v>34627</v>
      </c>
      <c r="B5059" s="10">
        <v>716605.0</v>
      </c>
      <c r="C5059" s="10" t="s">
        <v>38961</v>
      </c>
      <c r="D5059" s="10">
        <v>7166.0</v>
      </c>
      <c r="E5059" s="10" t="s">
        <v>36206</v>
      </c>
    </row>
    <row r="5060" hidden="1">
      <c r="A5060" s="10" t="s">
        <v>34627</v>
      </c>
      <c r="B5060" s="10">
        <v>716610.0</v>
      </c>
      <c r="C5060" s="10" t="s">
        <v>38962</v>
      </c>
      <c r="D5060" s="10">
        <v>7166.0</v>
      </c>
      <c r="E5060" s="10" t="s">
        <v>36206</v>
      </c>
    </row>
    <row r="5061" hidden="1">
      <c r="A5061" s="10" t="s">
        <v>34627</v>
      </c>
      <c r="B5061" s="10">
        <v>716615.0</v>
      </c>
      <c r="C5061" s="10" t="s">
        <v>38963</v>
      </c>
      <c r="D5061" s="10">
        <v>7166.0</v>
      </c>
      <c r="E5061" s="10" t="s">
        <v>36206</v>
      </c>
    </row>
    <row r="5062" hidden="1">
      <c r="A5062" s="10" t="s">
        <v>34627</v>
      </c>
      <c r="B5062" s="10">
        <v>717005.0</v>
      </c>
      <c r="C5062" s="10" t="s">
        <v>38964</v>
      </c>
      <c r="D5062" s="10">
        <v>7170.0</v>
      </c>
      <c r="E5062" s="10" t="s">
        <v>36206</v>
      </c>
    </row>
    <row r="5063" hidden="1">
      <c r="A5063" s="10" t="s">
        <v>34627</v>
      </c>
      <c r="B5063" s="10">
        <v>717010.0</v>
      </c>
      <c r="C5063" s="10" t="s">
        <v>38965</v>
      </c>
      <c r="D5063" s="10">
        <v>7170.0</v>
      </c>
      <c r="E5063" s="10" t="s">
        <v>36206</v>
      </c>
    </row>
    <row r="5064" hidden="1">
      <c r="A5064" s="10" t="s">
        <v>34627</v>
      </c>
      <c r="B5064" s="10">
        <v>717015.0</v>
      </c>
      <c r="C5064" s="10" t="s">
        <v>38966</v>
      </c>
      <c r="D5064" s="10">
        <v>7170.0</v>
      </c>
      <c r="E5064" s="10" t="s">
        <v>36206</v>
      </c>
    </row>
    <row r="5065" hidden="1">
      <c r="A5065" s="10" t="s">
        <v>34627</v>
      </c>
      <c r="B5065" s="10">
        <v>717020.0</v>
      </c>
      <c r="C5065" s="10" t="s">
        <v>38967</v>
      </c>
      <c r="D5065" s="10">
        <v>7170.0</v>
      </c>
      <c r="E5065" s="10" t="s">
        <v>36206</v>
      </c>
    </row>
    <row r="5066" hidden="1">
      <c r="A5066" s="10" t="s">
        <v>34627</v>
      </c>
      <c r="B5066" s="10">
        <v>717025.0</v>
      </c>
      <c r="C5066" s="10" t="s">
        <v>38968</v>
      </c>
      <c r="D5066" s="10">
        <v>7170.0</v>
      </c>
      <c r="E5066" s="10" t="s">
        <v>36206</v>
      </c>
    </row>
    <row r="5067" hidden="1">
      <c r="A5067" s="10" t="s">
        <v>34627</v>
      </c>
      <c r="B5067" s="10">
        <v>720105.0</v>
      </c>
      <c r="C5067" s="10" t="s">
        <v>38969</v>
      </c>
      <c r="D5067" s="10">
        <v>7201.0</v>
      </c>
      <c r="E5067" s="10" t="s">
        <v>36206</v>
      </c>
    </row>
    <row r="5068" hidden="1">
      <c r="A5068" s="10" t="s">
        <v>34627</v>
      </c>
      <c r="B5068" s="10">
        <v>720110.0</v>
      </c>
      <c r="C5068" s="10" t="s">
        <v>38970</v>
      </c>
      <c r="D5068" s="10">
        <v>7201.0</v>
      </c>
      <c r="E5068" s="10" t="s">
        <v>36206</v>
      </c>
    </row>
    <row r="5069" hidden="1">
      <c r="A5069" s="10" t="s">
        <v>34627</v>
      </c>
      <c r="B5069" s="10">
        <v>720115.0</v>
      </c>
      <c r="C5069" s="10" t="s">
        <v>38971</v>
      </c>
      <c r="D5069" s="10">
        <v>7201.0</v>
      </c>
      <c r="E5069" s="10" t="s">
        <v>36206</v>
      </c>
    </row>
    <row r="5070" hidden="1">
      <c r="A5070" s="10" t="s">
        <v>34627</v>
      </c>
      <c r="B5070" s="10">
        <v>720120.0</v>
      </c>
      <c r="C5070" s="10" t="s">
        <v>38972</v>
      </c>
      <c r="D5070" s="10">
        <v>7201.0</v>
      </c>
      <c r="E5070" s="10" t="s">
        <v>36206</v>
      </c>
    </row>
    <row r="5071" hidden="1">
      <c r="A5071" s="10" t="s">
        <v>34627</v>
      </c>
      <c r="B5071" s="10">
        <v>720125.0</v>
      </c>
      <c r="C5071" s="10" t="s">
        <v>38973</v>
      </c>
      <c r="D5071" s="10">
        <v>7201.0</v>
      </c>
      <c r="E5071" s="10" t="s">
        <v>36206</v>
      </c>
    </row>
    <row r="5072" hidden="1">
      <c r="A5072" s="10" t="s">
        <v>34627</v>
      </c>
      <c r="B5072" s="10">
        <v>720130.0</v>
      </c>
      <c r="C5072" s="10" t="s">
        <v>38974</v>
      </c>
      <c r="D5072" s="10">
        <v>7201.0</v>
      </c>
      <c r="E5072" s="10" t="s">
        <v>36206</v>
      </c>
    </row>
    <row r="5073" hidden="1">
      <c r="A5073" s="10" t="s">
        <v>34627</v>
      </c>
      <c r="B5073" s="10">
        <v>720135.0</v>
      </c>
      <c r="C5073" s="10" t="s">
        <v>38975</v>
      </c>
      <c r="D5073" s="10">
        <v>7201.0</v>
      </c>
      <c r="E5073" s="10" t="s">
        <v>36206</v>
      </c>
    </row>
    <row r="5074" hidden="1">
      <c r="A5074" s="10" t="s">
        <v>34627</v>
      </c>
      <c r="B5074" s="10">
        <v>720140.0</v>
      </c>
      <c r="C5074" s="10" t="s">
        <v>38976</v>
      </c>
      <c r="D5074" s="10">
        <v>7201.0</v>
      </c>
      <c r="E5074" s="10" t="s">
        <v>36206</v>
      </c>
    </row>
    <row r="5075" hidden="1">
      <c r="A5075" s="10" t="s">
        <v>34627</v>
      </c>
      <c r="B5075" s="10">
        <v>720145.0</v>
      </c>
      <c r="C5075" s="10" t="s">
        <v>38977</v>
      </c>
      <c r="D5075" s="10">
        <v>7201.0</v>
      </c>
      <c r="E5075" s="10" t="s">
        <v>36206</v>
      </c>
    </row>
    <row r="5076" hidden="1">
      <c r="A5076" s="10" t="s">
        <v>34627</v>
      </c>
      <c r="B5076" s="10">
        <v>720150.0</v>
      </c>
      <c r="C5076" s="10" t="s">
        <v>38978</v>
      </c>
      <c r="D5076" s="10">
        <v>7201.0</v>
      </c>
      <c r="E5076" s="10" t="s">
        <v>36206</v>
      </c>
    </row>
    <row r="5077" hidden="1">
      <c r="A5077" s="10" t="s">
        <v>34627</v>
      </c>
      <c r="B5077" s="10">
        <v>720155.0</v>
      </c>
      <c r="C5077" s="10" t="s">
        <v>38979</v>
      </c>
      <c r="D5077" s="10">
        <v>7201.0</v>
      </c>
      <c r="E5077" s="10" t="s">
        <v>36206</v>
      </c>
    </row>
    <row r="5078" hidden="1">
      <c r="A5078" s="10" t="s">
        <v>34627</v>
      </c>
      <c r="B5078" s="10">
        <v>720160.0</v>
      </c>
      <c r="C5078" s="10" t="s">
        <v>38980</v>
      </c>
      <c r="D5078" s="10">
        <v>7201.0</v>
      </c>
      <c r="E5078" s="10" t="s">
        <v>36206</v>
      </c>
    </row>
    <row r="5079" hidden="1">
      <c r="A5079" s="10" t="s">
        <v>34627</v>
      </c>
      <c r="B5079" s="10">
        <v>720205.0</v>
      </c>
      <c r="C5079" s="10" t="s">
        <v>38981</v>
      </c>
      <c r="D5079" s="10">
        <v>7202.0</v>
      </c>
      <c r="E5079" s="10" t="s">
        <v>36206</v>
      </c>
    </row>
    <row r="5080" hidden="1">
      <c r="A5080" s="10" t="s">
        <v>34627</v>
      </c>
      <c r="B5080" s="10">
        <v>720210.0</v>
      </c>
      <c r="C5080" s="10" t="s">
        <v>38982</v>
      </c>
      <c r="D5080" s="10">
        <v>7202.0</v>
      </c>
      <c r="E5080" s="10" t="s">
        <v>36206</v>
      </c>
    </row>
    <row r="5081" hidden="1">
      <c r="A5081" s="10" t="s">
        <v>34627</v>
      </c>
      <c r="B5081" s="10">
        <v>720215.0</v>
      </c>
      <c r="C5081" s="10" t="s">
        <v>38983</v>
      </c>
      <c r="D5081" s="10">
        <v>7202.0</v>
      </c>
      <c r="E5081" s="10" t="s">
        <v>36206</v>
      </c>
    </row>
    <row r="5082" hidden="1">
      <c r="A5082" s="10" t="s">
        <v>34627</v>
      </c>
      <c r="B5082" s="10">
        <v>720220.0</v>
      </c>
      <c r="C5082" s="10" t="s">
        <v>38984</v>
      </c>
      <c r="D5082" s="10">
        <v>7202.0</v>
      </c>
      <c r="E5082" s="10" t="s">
        <v>36206</v>
      </c>
    </row>
    <row r="5083" hidden="1">
      <c r="A5083" s="10" t="s">
        <v>34627</v>
      </c>
      <c r="B5083" s="10">
        <v>721105.0</v>
      </c>
      <c r="C5083" s="10" t="s">
        <v>38985</v>
      </c>
      <c r="D5083" s="10">
        <v>7211.0</v>
      </c>
      <c r="E5083" s="10" t="s">
        <v>36206</v>
      </c>
    </row>
    <row r="5084" hidden="1">
      <c r="A5084" s="10" t="s">
        <v>34627</v>
      </c>
      <c r="B5084" s="10">
        <v>721110.0</v>
      </c>
      <c r="C5084" s="10" t="s">
        <v>38986</v>
      </c>
      <c r="D5084" s="10">
        <v>7211.0</v>
      </c>
      <c r="E5084" s="10" t="s">
        <v>36206</v>
      </c>
    </row>
    <row r="5085" hidden="1">
      <c r="A5085" s="10" t="s">
        <v>34627</v>
      </c>
      <c r="B5085" s="10">
        <v>721115.0</v>
      </c>
      <c r="C5085" s="10" t="s">
        <v>38987</v>
      </c>
      <c r="D5085" s="10">
        <v>7211.0</v>
      </c>
      <c r="E5085" s="10" t="s">
        <v>36206</v>
      </c>
    </row>
    <row r="5086" hidden="1">
      <c r="A5086" s="10" t="s">
        <v>34627</v>
      </c>
      <c r="B5086" s="10">
        <v>721205.0</v>
      </c>
      <c r="C5086" s="10" t="s">
        <v>38988</v>
      </c>
      <c r="D5086" s="10">
        <v>7212.0</v>
      </c>
      <c r="E5086" s="10" t="s">
        <v>36206</v>
      </c>
    </row>
    <row r="5087" hidden="1">
      <c r="A5087" s="10" t="s">
        <v>34627</v>
      </c>
      <c r="B5087" s="10">
        <v>721210.0</v>
      </c>
      <c r="C5087" s="10" t="s">
        <v>38989</v>
      </c>
      <c r="D5087" s="10">
        <v>7212.0</v>
      </c>
      <c r="E5087" s="10" t="s">
        <v>36206</v>
      </c>
    </row>
    <row r="5088" hidden="1">
      <c r="A5088" s="10" t="s">
        <v>34627</v>
      </c>
      <c r="B5088" s="10">
        <v>721215.0</v>
      </c>
      <c r="C5088" s="10" t="s">
        <v>38990</v>
      </c>
      <c r="D5088" s="10">
        <v>7212.0</v>
      </c>
      <c r="E5088" s="10" t="s">
        <v>36206</v>
      </c>
    </row>
    <row r="5089" hidden="1">
      <c r="A5089" s="10" t="s">
        <v>34627</v>
      </c>
      <c r="B5089" s="10">
        <v>721220.0</v>
      </c>
      <c r="C5089" s="10" t="s">
        <v>38991</v>
      </c>
      <c r="D5089" s="10">
        <v>7212.0</v>
      </c>
      <c r="E5089" s="10" t="s">
        <v>36206</v>
      </c>
    </row>
    <row r="5090" hidden="1">
      <c r="A5090" s="10" t="s">
        <v>34627</v>
      </c>
      <c r="B5090" s="10">
        <v>721225.0</v>
      </c>
      <c r="C5090" s="10" t="s">
        <v>38992</v>
      </c>
      <c r="D5090" s="10">
        <v>7212.0</v>
      </c>
      <c r="E5090" s="10" t="s">
        <v>36206</v>
      </c>
    </row>
    <row r="5091" hidden="1">
      <c r="A5091" s="10" t="s">
        <v>34627</v>
      </c>
      <c r="B5091" s="10">
        <v>721305.0</v>
      </c>
      <c r="C5091" s="10" t="s">
        <v>38993</v>
      </c>
      <c r="D5091" s="10">
        <v>7213.0</v>
      </c>
      <c r="E5091" s="10" t="s">
        <v>36206</v>
      </c>
    </row>
    <row r="5092" hidden="1">
      <c r="A5092" s="10" t="s">
        <v>34627</v>
      </c>
      <c r="B5092" s="10">
        <v>721310.0</v>
      </c>
      <c r="C5092" s="10" t="s">
        <v>38994</v>
      </c>
      <c r="D5092" s="10">
        <v>7213.0</v>
      </c>
      <c r="E5092" s="10" t="s">
        <v>36206</v>
      </c>
    </row>
    <row r="5093" hidden="1">
      <c r="A5093" s="10" t="s">
        <v>34627</v>
      </c>
      <c r="B5093" s="10">
        <v>721315.0</v>
      </c>
      <c r="C5093" s="10" t="s">
        <v>38995</v>
      </c>
      <c r="D5093" s="10">
        <v>7213.0</v>
      </c>
      <c r="E5093" s="10" t="s">
        <v>36206</v>
      </c>
    </row>
    <row r="5094" hidden="1">
      <c r="A5094" s="10" t="s">
        <v>34627</v>
      </c>
      <c r="B5094" s="10">
        <v>721320.0</v>
      </c>
      <c r="C5094" s="10" t="s">
        <v>38996</v>
      </c>
      <c r="D5094" s="10">
        <v>7213.0</v>
      </c>
      <c r="E5094" s="10" t="s">
        <v>36206</v>
      </c>
    </row>
    <row r="5095" hidden="1">
      <c r="A5095" s="10" t="s">
        <v>34627</v>
      </c>
      <c r="B5095" s="10">
        <v>721325.0</v>
      </c>
      <c r="C5095" s="10" t="s">
        <v>38997</v>
      </c>
      <c r="D5095" s="10">
        <v>7213.0</v>
      </c>
      <c r="E5095" s="10" t="s">
        <v>36206</v>
      </c>
    </row>
    <row r="5096" hidden="1">
      <c r="A5096" s="10" t="s">
        <v>34627</v>
      </c>
      <c r="B5096" s="10">
        <v>721405.0</v>
      </c>
      <c r="C5096" s="10" t="s">
        <v>38998</v>
      </c>
      <c r="D5096" s="10">
        <v>7214.0</v>
      </c>
      <c r="E5096" s="10" t="s">
        <v>36206</v>
      </c>
    </row>
    <row r="5097" hidden="1">
      <c r="A5097" s="10" t="s">
        <v>34627</v>
      </c>
      <c r="B5097" s="10">
        <v>721410.0</v>
      </c>
      <c r="C5097" s="10" t="s">
        <v>38999</v>
      </c>
      <c r="D5097" s="10">
        <v>7214.0</v>
      </c>
      <c r="E5097" s="10" t="s">
        <v>36206</v>
      </c>
    </row>
    <row r="5098" hidden="1">
      <c r="A5098" s="10" t="s">
        <v>34627</v>
      </c>
      <c r="B5098" s="10">
        <v>721415.0</v>
      </c>
      <c r="C5098" s="10" t="s">
        <v>39000</v>
      </c>
      <c r="D5098" s="10">
        <v>7214.0</v>
      </c>
      <c r="E5098" s="10" t="s">
        <v>36206</v>
      </c>
    </row>
    <row r="5099" hidden="1">
      <c r="A5099" s="10" t="s">
        <v>34627</v>
      </c>
      <c r="B5099" s="10">
        <v>721420.0</v>
      </c>
      <c r="C5099" s="10" t="s">
        <v>39001</v>
      </c>
      <c r="D5099" s="10">
        <v>7214.0</v>
      </c>
      <c r="E5099" s="10" t="s">
        <v>36206</v>
      </c>
    </row>
    <row r="5100" hidden="1">
      <c r="A5100" s="10" t="s">
        <v>34627</v>
      </c>
      <c r="B5100" s="10">
        <v>721425.0</v>
      </c>
      <c r="C5100" s="10" t="s">
        <v>39002</v>
      </c>
      <c r="D5100" s="10">
        <v>7214.0</v>
      </c>
      <c r="E5100" s="10" t="s">
        <v>36206</v>
      </c>
    </row>
    <row r="5101" hidden="1">
      <c r="A5101" s="10" t="s">
        <v>34627</v>
      </c>
      <c r="B5101" s="10">
        <v>721430.0</v>
      </c>
      <c r="C5101" s="10" t="s">
        <v>39003</v>
      </c>
      <c r="D5101" s="10">
        <v>7214.0</v>
      </c>
      <c r="E5101" s="10" t="s">
        <v>36206</v>
      </c>
    </row>
    <row r="5102" hidden="1">
      <c r="A5102" s="10" t="s">
        <v>34627</v>
      </c>
      <c r="B5102" s="10">
        <v>722105.0</v>
      </c>
      <c r="C5102" s="10" t="s">
        <v>39004</v>
      </c>
      <c r="D5102" s="10">
        <v>7221.0</v>
      </c>
      <c r="E5102" s="10" t="s">
        <v>36206</v>
      </c>
    </row>
    <row r="5103" hidden="1">
      <c r="A5103" s="10" t="s">
        <v>34627</v>
      </c>
      <c r="B5103" s="10">
        <v>722110.0</v>
      </c>
      <c r="C5103" s="10" t="s">
        <v>39005</v>
      </c>
      <c r="D5103" s="10">
        <v>7221.0</v>
      </c>
      <c r="E5103" s="10" t="s">
        <v>36206</v>
      </c>
    </row>
    <row r="5104" hidden="1">
      <c r="A5104" s="10" t="s">
        <v>34627</v>
      </c>
      <c r="B5104" s="10">
        <v>722115.0</v>
      </c>
      <c r="C5104" s="10" t="s">
        <v>39006</v>
      </c>
      <c r="D5104" s="10">
        <v>7221.0</v>
      </c>
      <c r="E5104" s="10" t="s">
        <v>36206</v>
      </c>
    </row>
    <row r="5105" hidden="1">
      <c r="A5105" s="10" t="s">
        <v>34627</v>
      </c>
      <c r="B5105" s="10">
        <v>722205.0</v>
      </c>
      <c r="C5105" s="10" t="s">
        <v>39007</v>
      </c>
      <c r="D5105" s="10">
        <v>7222.0</v>
      </c>
      <c r="E5105" s="10" t="s">
        <v>36206</v>
      </c>
    </row>
    <row r="5106" hidden="1">
      <c r="A5106" s="10" t="s">
        <v>34627</v>
      </c>
      <c r="B5106" s="10">
        <v>722210.0</v>
      </c>
      <c r="C5106" s="10" t="s">
        <v>39008</v>
      </c>
      <c r="D5106" s="10">
        <v>7222.0</v>
      </c>
      <c r="E5106" s="10" t="s">
        <v>36206</v>
      </c>
    </row>
    <row r="5107" hidden="1">
      <c r="A5107" s="10" t="s">
        <v>34627</v>
      </c>
      <c r="B5107" s="10">
        <v>722215.0</v>
      </c>
      <c r="C5107" s="10" t="s">
        <v>39009</v>
      </c>
      <c r="D5107" s="10">
        <v>7222.0</v>
      </c>
      <c r="E5107" s="10" t="s">
        <v>36206</v>
      </c>
    </row>
    <row r="5108" hidden="1">
      <c r="A5108" s="10" t="s">
        <v>34627</v>
      </c>
      <c r="B5108" s="10">
        <v>722220.0</v>
      </c>
      <c r="C5108" s="10" t="s">
        <v>39010</v>
      </c>
      <c r="D5108" s="10">
        <v>7222.0</v>
      </c>
      <c r="E5108" s="10" t="s">
        <v>36206</v>
      </c>
    </row>
    <row r="5109" hidden="1">
      <c r="A5109" s="10" t="s">
        <v>34627</v>
      </c>
      <c r="B5109" s="10">
        <v>722225.0</v>
      </c>
      <c r="C5109" s="10" t="s">
        <v>39011</v>
      </c>
      <c r="D5109" s="10">
        <v>7222.0</v>
      </c>
      <c r="E5109" s="10" t="s">
        <v>36206</v>
      </c>
    </row>
    <row r="5110" hidden="1">
      <c r="A5110" s="10" t="s">
        <v>34627</v>
      </c>
      <c r="B5110" s="10">
        <v>722230.0</v>
      </c>
      <c r="C5110" s="10" t="s">
        <v>39012</v>
      </c>
      <c r="D5110" s="10">
        <v>7222.0</v>
      </c>
      <c r="E5110" s="10" t="s">
        <v>36206</v>
      </c>
    </row>
    <row r="5111" hidden="1">
      <c r="A5111" s="10" t="s">
        <v>34627</v>
      </c>
      <c r="B5111" s="10">
        <v>722235.0</v>
      </c>
      <c r="C5111" s="10" t="s">
        <v>39013</v>
      </c>
      <c r="D5111" s="10">
        <v>7222.0</v>
      </c>
      <c r="E5111" s="10" t="s">
        <v>36206</v>
      </c>
    </row>
    <row r="5112" hidden="1">
      <c r="A5112" s="10" t="s">
        <v>34627</v>
      </c>
      <c r="B5112" s="10">
        <v>722305.0</v>
      </c>
      <c r="C5112" s="10" t="s">
        <v>39014</v>
      </c>
      <c r="D5112" s="10">
        <v>7223.0</v>
      </c>
      <c r="E5112" s="10" t="s">
        <v>36206</v>
      </c>
    </row>
    <row r="5113" hidden="1">
      <c r="A5113" s="10" t="s">
        <v>34627</v>
      </c>
      <c r="B5113" s="10">
        <v>722310.0</v>
      </c>
      <c r="C5113" s="10" t="s">
        <v>39015</v>
      </c>
      <c r="D5113" s="10">
        <v>7223.0</v>
      </c>
      <c r="E5113" s="10" t="s">
        <v>36206</v>
      </c>
    </row>
    <row r="5114" hidden="1">
      <c r="A5114" s="10" t="s">
        <v>34627</v>
      </c>
      <c r="B5114" s="10">
        <v>722315.0</v>
      </c>
      <c r="C5114" s="10" t="s">
        <v>39016</v>
      </c>
      <c r="D5114" s="10">
        <v>7223.0</v>
      </c>
      <c r="E5114" s="10" t="s">
        <v>36206</v>
      </c>
    </row>
    <row r="5115" hidden="1">
      <c r="A5115" s="10" t="s">
        <v>34627</v>
      </c>
      <c r="B5115" s="10">
        <v>722320.0</v>
      </c>
      <c r="C5115" s="10" t="s">
        <v>39017</v>
      </c>
      <c r="D5115" s="10">
        <v>7223.0</v>
      </c>
      <c r="E5115" s="10" t="s">
        <v>36206</v>
      </c>
    </row>
    <row r="5116" hidden="1">
      <c r="A5116" s="10" t="s">
        <v>34627</v>
      </c>
      <c r="B5116" s="10">
        <v>722325.0</v>
      </c>
      <c r="C5116" s="10" t="s">
        <v>39018</v>
      </c>
      <c r="D5116" s="10">
        <v>7223.0</v>
      </c>
      <c r="E5116" s="10" t="s">
        <v>36206</v>
      </c>
    </row>
    <row r="5117" hidden="1">
      <c r="A5117" s="10" t="s">
        <v>34627</v>
      </c>
      <c r="B5117" s="10">
        <v>722330.0</v>
      </c>
      <c r="C5117" s="10" t="s">
        <v>39019</v>
      </c>
      <c r="D5117" s="10">
        <v>7223.0</v>
      </c>
      <c r="E5117" s="10" t="s">
        <v>36206</v>
      </c>
    </row>
    <row r="5118" hidden="1">
      <c r="A5118" s="10" t="s">
        <v>34627</v>
      </c>
      <c r="B5118" s="10">
        <v>722405.0</v>
      </c>
      <c r="C5118" s="10" t="s">
        <v>39020</v>
      </c>
      <c r="D5118" s="10">
        <v>7224.0</v>
      </c>
      <c r="E5118" s="10" t="s">
        <v>36206</v>
      </c>
    </row>
    <row r="5119" hidden="1">
      <c r="A5119" s="10" t="s">
        <v>34627</v>
      </c>
      <c r="B5119" s="10">
        <v>722410.0</v>
      </c>
      <c r="C5119" s="10" t="s">
        <v>39021</v>
      </c>
      <c r="D5119" s="10">
        <v>7224.0</v>
      </c>
      <c r="E5119" s="10" t="s">
        <v>36206</v>
      </c>
    </row>
    <row r="5120" hidden="1">
      <c r="A5120" s="10" t="s">
        <v>34627</v>
      </c>
      <c r="B5120" s="10">
        <v>722415.0</v>
      </c>
      <c r="C5120" s="10" t="s">
        <v>39022</v>
      </c>
      <c r="D5120" s="10">
        <v>7224.0</v>
      </c>
      <c r="E5120" s="10" t="s">
        <v>36206</v>
      </c>
    </row>
    <row r="5121" hidden="1">
      <c r="A5121" s="10" t="s">
        <v>34627</v>
      </c>
      <c r="B5121" s="10">
        <v>723105.0</v>
      </c>
      <c r="C5121" s="10" t="s">
        <v>39023</v>
      </c>
      <c r="D5121" s="10">
        <v>7231.0</v>
      </c>
      <c r="E5121" s="10" t="s">
        <v>36206</v>
      </c>
    </row>
    <row r="5122" hidden="1">
      <c r="A5122" s="10" t="s">
        <v>34627</v>
      </c>
      <c r="B5122" s="10">
        <v>723110.0</v>
      </c>
      <c r="C5122" s="10" t="s">
        <v>39024</v>
      </c>
      <c r="D5122" s="10">
        <v>7231.0</v>
      </c>
      <c r="E5122" s="10" t="s">
        <v>36206</v>
      </c>
    </row>
    <row r="5123" hidden="1">
      <c r="A5123" s="10" t="s">
        <v>34627</v>
      </c>
      <c r="B5123" s="10">
        <v>723115.0</v>
      </c>
      <c r="C5123" s="10" t="s">
        <v>39025</v>
      </c>
      <c r="D5123" s="10">
        <v>7231.0</v>
      </c>
      <c r="E5123" s="10" t="s">
        <v>36206</v>
      </c>
    </row>
    <row r="5124" hidden="1">
      <c r="A5124" s="10" t="s">
        <v>34627</v>
      </c>
      <c r="B5124" s="10">
        <v>723120.0</v>
      </c>
      <c r="C5124" s="10" t="s">
        <v>39026</v>
      </c>
      <c r="D5124" s="10">
        <v>7231.0</v>
      </c>
      <c r="E5124" s="10" t="s">
        <v>36206</v>
      </c>
    </row>
    <row r="5125" hidden="1">
      <c r="A5125" s="10" t="s">
        <v>34627</v>
      </c>
      <c r="B5125" s="10">
        <v>723125.0</v>
      </c>
      <c r="C5125" s="10" t="s">
        <v>39027</v>
      </c>
      <c r="D5125" s="10">
        <v>7231.0</v>
      </c>
      <c r="E5125" s="10" t="s">
        <v>36206</v>
      </c>
    </row>
    <row r="5126" hidden="1">
      <c r="A5126" s="10" t="s">
        <v>34627</v>
      </c>
      <c r="B5126" s="10">
        <v>723205.0</v>
      </c>
      <c r="C5126" s="10" t="s">
        <v>39028</v>
      </c>
      <c r="D5126" s="10">
        <v>7232.0</v>
      </c>
      <c r="E5126" s="10" t="s">
        <v>36206</v>
      </c>
    </row>
    <row r="5127" hidden="1">
      <c r="A5127" s="10" t="s">
        <v>34627</v>
      </c>
      <c r="B5127" s="10">
        <v>723210.0</v>
      </c>
      <c r="C5127" s="10" t="s">
        <v>39029</v>
      </c>
      <c r="D5127" s="10">
        <v>7232.0</v>
      </c>
      <c r="E5127" s="10" t="s">
        <v>36206</v>
      </c>
    </row>
    <row r="5128" hidden="1">
      <c r="A5128" s="10" t="s">
        <v>34627</v>
      </c>
      <c r="B5128" s="10">
        <v>723215.0</v>
      </c>
      <c r="C5128" s="10" t="s">
        <v>39030</v>
      </c>
      <c r="D5128" s="10">
        <v>7232.0</v>
      </c>
      <c r="E5128" s="10" t="s">
        <v>36206</v>
      </c>
    </row>
    <row r="5129" hidden="1">
      <c r="A5129" s="10" t="s">
        <v>34627</v>
      </c>
      <c r="B5129" s="10">
        <v>723220.0</v>
      </c>
      <c r="C5129" s="10" t="s">
        <v>39031</v>
      </c>
      <c r="D5129" s="10">
        <v>7232.0</v>
      </c>
      <c r="E5129" s="10" t="s">
        <v>36206</v>
      </c>
    </row>
    <row r="5130" hidden="1">
      <c r="A5130" s="10" t="s">
        <v>34627</v>
      </c>
      <c r="B5130" s="10">
        <v>723225.0</v>
      </c>
      <c r="C5130" s="10" t="s">
        <v>39032</v>
      </c>
      <c r="D5130" s="10">
        <v>7232.0</v>
      </c>
      <c r="E5130" s="10" t="s">
        <v>36206</v>
      </c>
    </row>
    <row r="5131" hidden="1">
      <c r="A5131" s="10" t="s">
        <v>34627</v>
      </c>
      <c r="B5131" s="10">
        <v>723230.0</v>
      </c>
      <c r="C5131" s="10" t="s">
        <v>39033</v>
      </c>
      <c r="D5131" s="10">
        <v>7232.0</v>
      </c>
      <c r="E5131" s="10" t="s">
        <v>36206</v>
      </c>
    </row>
    <row r="5132" hidden="1">
      <c r="A5132" s="10" t="s">
        <v>34627</v>
      </c>
      <c r="B5132" s="10">
        <v>723235.0</v>
      </c>
      <c r="C5132" s="10" t="s">
        <v>39034</v>
      </c>
      <c r="D5132" s="10">
        <v>7232.0</v>
      </c>
      <c r="E5132" s="10" t="s">
        <v>36206</v>
      </c>
    </row>
    <row r="5133" hidden="1">
      <c r="A5133" s="10" t="s">
        <v>34627</v>
      </c>
      <c r="B5133" s="10">
        <v>723240.0</v>
      </c>
      <c r="C5133" s="10" t="s">
        <v>39035</v>
      </c>
      <c r="D5133" s="10">
        <v>7232.0</v>
      </c>
      <c r="E5133" s="10" t="s">
        <v>36206</v>
      </c>
    </row>
    <row r="5134" hidden="1">
      <c r="A5134" s="10" t="s">
        <v>34627</v>
      </c>
      <c r="B5134" s="10">
        <v>723305.0</v>
      </c>
      <c r="C5134" s="10" t="s">
        <v>39036</v>
      </c>
      <c r="D5134" s="10">
        <v>7233.0</v>
      </c>
      <c r="E5134" s="10" t="s">
        <v>36206</v>
      </c>
    </row>
    <row r="5135" hidden="1">
      <c r="A5135" s="10" t="s">
        <v>34627</v>
      </c>
      <c r="B5135" s="10">
        <v>723310.0</v>
      </c>
      <c r="C5135" s="10" t="s">
        <v>39037</v>
      </c>
      <c r="D5135" s="10">
        <v>7233.0</v>
      </c>
      <c r="E5135" s="10" t="s">
        <v>36206</v>
      </c>
    </row>
    <row r="5136" hidden="1">
      <c r="A5136" s="10" t="s">
        <v>34627</v>
      </c>
      <c r="B5136" s="10">
        <v>723315.0</v>
      </c>
      <c r="C5136" s="10" t="s">
        <v>39038</v>
      </c>
      <c r="D5136" s="10">
        <v>7233.0</v>
      </c>
      <c r="E5136" s="10" t="s">
        <v>36206</v>
      </c>
    </row>
    <row r="5137" hidden="1">
      <c r="A5137" s="10" t="s">
        <v>34627</v>
      </c>
      <c r="B5137" s="10">
        <v>723320.0</v>
      </c>
      <c r="C5137" s="10" t="s">
        <v>39039</v>
      </c>
      <c r="D5137" s="10">
        <v>7233.0</v>
      </c>
      <c r="E5137" s="10" t="s">
        <v>36206</v>
      </c>
    </row>
    <row r="5138" hidden="1">
      <c r="A5138" s="10" t="s">
        <v>34627</v>
      </c>
      <c r="B5138" s="10">
        <v>723325.0</v>
      </c>
      <c r="C5138" s="10" t="s">
        <v>39040</v>
      </c>
      <c r="D5138" s="10">
        <v>7233.0</v>
      </c>
      <c r="E5138" s="10" t="s">
        <v>36206</v>
      </c>
    </row>
    <row r="5139" hidden="1">
      <c r="A5139" s="10" t="s">
        <v>34627</v>
      </c>
      <c r="B5139" s="10">
        <v>723330.0</v>
      </c>
      <c r="C5139" s="10" t="s">
        <v>39041</v>
      </c>
      <c r="D5139" s="10">
        <v>7233.0</v>
      </c>
      <c r="E5139" s="10" t="s">
        <v>36206</v>
      </c>
    </row>
    <row r="5140" hidden="1">
      <c r="A5140" s="10" t="s">
        <v>34627</v>
      </c>
      <c r="B5140" s="10">
        <v>724105.0</v>
      </c>
      <c r="C5140" s="10" t="s">
        <v>39042</v>
      </c>
      <c r="D5140" s="10">
        <v>7241.0</v>
      </c>
      <c r="E5140" s="10" t="s">
        <v>36206</v>
      </c>
    </row>
    <row r="5141" hidden="1">
      <c r="A5141" s="10" t="s">
        <v>34627</v>
      </c>
      <c r="B5141" s="10">
        <v>724110.0</v>
      </c>
      <c r="C5141" s="10" t="s">
        <v>39043</v>
      </c>
      <c r="D5141" s="10">
        <v>7241.0</v>
      </c>
      <c r="E5141" s="10" t="s">
        <v>36206</v>
      </c>
    </row>
    <row r="5142" hidden="1">
      <c r="A5142" s="10" t="s">
        <v>34627</v>
      </c>
      <c r="B5142" s="10">
        <v>724115.0</v>
      </c>
      <c r="C5142" s="10" t="s">
        <v>39044</v>
      </c>
      <c r="D5142" s="10">
        <v>7241.0</v>
      </c>
      <c r="E5142" s="10" t="s">
        <v>36206</v>
      </c>
    </row>
    <row r="5143" hidden="1">
      <c r="A5143" s="10" t="s">
        <v>34627</v>
      </c>
      <c r="B5143" s="10">
        <v>724120.0</v>
      </c>
      <c r="C5143" s="10" t="s">
        <v>39045</v>
      </c>
      <c r="D5143" s="10">
        <v>7241.0</v>
      </c>
      <c r="E5143" s="10" t="s">
        <v>36206</v>
      </c>
    </row>
    <row r="5144" hidden="1">
      <c r="A5144" s="10" t="s">
        <v>34627</v>
      </c>
      <c r="B5144" s="10">
        <v>724125.0</v>
      </c>
      <c r="C5144" s="10" t="s">
        <v>39046</v>
      </c>
      <c r="D5144" s="10">
        <v>7241.0</v>
      </c>
      <c r="E5144" s="10" t="s">
        <v>36206</v>
      </c>
    </row>
    <row r="5145" hidden="1">
      <c r="A5145" s="10" t="s">
        <v>34627</v>
      </c>
      <c r="B5145" s="10">
        <v>724130.0</v>
      </c>
      <c r="C5145" s="10" t="s">
        <v>39047</v>
      </c>
      <c r="D5145" s="10">
        <v>7241.0</v>
      </c>
      <c r="E5145" s="10" t="s">
        <v>36206</v>
      </c>
    </row>
    <row r="5146" hidden="1">
      <c r="A5146" s="10" t="s">
        <v>34627</v>
      </c>
      <c r="B5146" s="10">
        <v>724135.0</v>
      </c>
      <c r="C5146" s="10" t="s">
        <v>39048</v>
      </c>
      <c r="D5146" s="10">
        <v>7241.0</v>
      </c>
      <c r="E5146" s="10" t="s">
        <v>36206</v>
      </c>
    </row>
    <row r="5147" hidden="1">
      <c r="A5147" s="10" t="s">
        <v>34627</v>
      </c>
      <c r="B5147" s="10">
        <v>724205.0</v>
      </c>
      <c r="C5147" s="10" t="s">
        <v>39049</v>
      </c>
      <c r="D5147" s="10">
        <v>7242.0</v>
      </c>
      <c r="E5147" s="10" t="s">
        <v>36206</v>
      </c>
    </row>
    <row r="5148" hidden="1">
      <c r="A5148" s="10" t="s">
        <v>34627</v>
      </c>
      <c r="B5148" s="10">
        <v>724210.0</v>
      </c>
      <c r="C5148" s="10" t="s">
        <v>39050</v>
      </c>
      <c r="D5148" s="10">
        <v>7242.0</v>
      </c>
      <c r="E5148" s="10" t="s">
        <v>36206</v>
      </c>
    </row>
    <row r="5149" hidden="1">
      <c r="A5149" s="10" t="s">
        <v>34627</v>
      </c>
      <c r="B5149" s="10">
        <v>724215.0</v>
      </c>
      <c r="C5149" s="10" t="s">
        <v>39051</v>
      </c>
      <c r="D5149" s="10">
        <v>7242.0</v>
      </c>
      <c r="E5149" s="10" t="s">
        <v>36206</v>
      </c>
    </row>
    <row r="5150" hidden="1">
      <c r="A5150" s="10" t="s">
        <v>34627</v>
      </c>
      <c r="B5150" s="10">
        <v>724220.0</v>
      </c>
      <c r="C5150" s="10" t="s">
        <v>39052</v>
      </c>
      <c r="D5150" s="10">
        <v>7242.0</v>
      </c>
      <c r="E5150" s="10" t="s">
        <v>36206</v>
      </c>
    </row>
    <row r="5151" hidden="1">
      <c r="A5151" s="10" t="s">
        <v>34627</v>
      </c>
      <c r="B5151" s="10">
        <v>724225.0</v>
      </c>
      <c r="C5151" s="10" t="s">
        <v>39053</v>
      </c>
      <c r="D5151" s="10">
        <v>7242.0</v>
      </c>
      <c r="E5151" s="10" t="s">
        <v>36206</v>
      </c>
    </row>
    <row r="5152" hidden="1">
      <c r="A5152" s="10" t="s">
        <v>34627</v>
      </c>
      <c r="B5152" s="10">
        <v>724230.0</v>
      </c>
      <c r="C5152" s="10" t="s">
        <v>39054</v>
      </c>
      <c r="D5152" s="10">
        <v>7242.0</v>
      </c>
      <c r="E5152" s="10" t="s">
        <v>36206</v>
      </c>
    </row>
    <row r="5153" hidden="1">
      <c r="A5153" s="10" t="s">
        <v>34627</v>
      </c>
      <c r="B5153" s="10">
        <v>724305.0</v>
      </c>
      <c r="C5153" s="10" t="s">
        <v>39055</v>
      </c>
      <c r="D5153" s="10">
        <v>7243.0</v>
      </c>
      <c r="E5153" s="10" t="s">
        <v>36206</v>
      </c>
    </row>
    <row r="5154" hidden="1">
      <c r="A5154" s="10" t="s">
        <v>34627</v>
      </c>
      <c r="B5154" s="10">
        <v>724310.0</v>
      </c>
      <c r="C5154" s="10" t="s">
        <v>39056</v>
      </c>
      <c r="D5154" s="10">
        <v>7243.0</v>
      </c>
      <c r="E5154" s="10" t="s">
        <v>36206</v>
      </c>
    </row>
    <row r="5155" hidden="1">
      <c r="A5155" s="10" t="s">
        <v>34627</v>
      </c>
      <c r="B5155" s="10">
        <v>724315.0</v>
      </c>
      <c r="C5155" s="10" t="s">
        <v>39057</v>
      </c>
      <c r="D5155" s="10">
        <v>7243.0</v>
      </c>
      <c r="E5155" s="10" t="s">
        <v>36206</v>
      </c>
    </row>
    <row r="5156" hidden="1">
      <c r="A5156" s="10" t="s">
        <v>34627</v>
      </c>
      <c r="B5156" s="10">
        <v>724320.0</v>
      </c>
      <c r="C5156" s="10" t="s">
        <v>39058</v>
      </c>
      <c r="D5156" s="10">
        <v>7243.0</v>
      </c>
      <c r="E5156" s="10" t="s">
        <v>36206</v>
      </c>
    </row>
    <row r="5157" hidden="1">
      <c r="A5157" s="10" t="s">
        <v>34627</v>
      </c>
      <c r="B5157" s="10">
        <v>724325.0</v>
      </c>
      <c r="C5157" s="10" t="s">
        <v>39059</v>
      </c>
      <c r="D5157" s="10">
        <v>7243.0</v>
      </c>
      <c r="E5157" s="10" t="s">
        <v>36206</v>
      </c>
    </row>
    <row r="5158" hidden="1">
      <c r="A5158" s="10" t="s">
        <v>34627</v>
      </c>
      <c r="B5158" s="10">
        <v>724405.0</v>
      </c>
      <c r="C5158" s="10" t="s">
        <v>39060</v>
      </c>
      <c r="D5158" s="10">
        <v>7244.0</v>
      </c>
      <c r="E5158" s="10" t="s">
        <v>36206</v>
      </c>
    </row>
    <row r="5159" hidden="1">
      <c r="A5159" s="10" t="s">
        <v>34627</v>
      </c>
      <c r="B5159" s="10">
        <v>724410.0</v>
      </c>
      <c r="C5159" s="10" t="s">
        <v>39061</v>
      </c>
      <c r="D5159" s="10">
        <v>7244.0</v>
      </c>
      <c r="E5159" s="10" t="s">
        <v>36206</v>
      </c>
    </row>
    <row r="5160" hidden="1">
      <c r="A5160" s="10" t="s">
        <v>34627</v>
      </c>
      <c r="B5160" s="10">
        <v>724415.0</v>
      </c>
      <c r="C5160" s="10" t="s">
        <v>39062</v>
      </c>
      <c r="D5160" s="10">
        <v>7244.0</v>
      </c>
      <c r="E5160" s="10" t="s">
        <v>36206</v>
      </c>
    </row>
    <row r="5161" hidden="1">
      <c r="A5161" s="10" t="s">
        <v>34627</v>
      </c>
      <c r="B5161" s="10">
        <v>724420.0</v>
      </c>
      <c r="C5161" s="10" t="s">
        <v>39063</v>
      </c>
      <c r="D5161" s="10">
        <v>7244.0</v>
      </c>
      <c r="E5161" s="10" t="s">
        <v>36206</v>
      </c>
    </row>
    <row r="5162" hidden="1">
      <c r="A5162" s="10" t="s">
        <v>34627</v>
      </c>
      <c r="B5162" s="10">
        <v>724425.0</v>
      </c>
      <c r="C5162" s="10" t="s">
        <v>39064</v>
      </c>
      <c r="D5162" s="10">
        <v>7244.0</v>
      </c>
      <c r="E5162" s="10" t="s">
        <v>36206</v>
      </c>
    </row>
    <row r="5163" hidden="1">
      <c r="A5163" s="10" t="s">
        <v>34627</v>
      </c>
      <c r="B5163" s="10">
        <v>724430.0</v>
      </c>
      <c r="C5163" s="10" t="s">
        <v>39065</v>
      </c>
      <c r="D5163" s="10">
        <v>7244.0</v>
      </c>
      <c r="E5163" s="10" t="s">
        <v>36206</v>
      </c>
    </row>
    <row r="5164" hidden="1">
      <c r="A5164" s="10" t="s">
        <v>34627</v>
      </c>
      <c r="B5164" s="10">
        <v>724435.0</v>
      </c>
      <c r="C5164" s="10" t="s">
        <v>39066</v>
      </c>
      <c r="D5164" s="10">
        <v>7244.0</v>
      </c>
      <c r="E5164" s="10" t="s">
        <v>36206</v>
      </c>
    </row>
    <row r="5165" hidden="1">
      <c r="A5165" s="10" t="s">
        <v>34627</v>
      </c>
      <c r="B5165" s="10">
        <v>724440.0</v>
      </c>
      <c r="C5165" s="10" t="s">
        <v>39067</v>
      </c>
      <c r="D5165" s="10">
        <v>7244.0</v>
      </c>
      <c r="E5165" s="10" t="s">
        <v>36206</v>
      </c>
    </row>
    <row r="5166" hidden="1">
      <c r="A5166" s="10" t="s">
        <v>34627</v>
      </c>
      <c r="B5166" s="10">
        <v>724505.0</v>
      </c>
      <c r="C5166" s="10" t="s">
        <v>39068</v>
      </c>
      <c r="D5166" s="10">
        <v>7245.0</v>
      </c>
      <c r="E5166" s="10" t="s">
        <v>36206</v>
      </c>
    </row>
    <row r="5167" hidden="1">
      <c r="A5167" s="10" t="s">
        <v>34627</v>
      </c>
      <c r="B5167" s="10">
        <v>724510.0</v>
      </c>
      <c r="C5167" s="10" t="s">
        <v>39069</v>
      </c>
      <c r="D5167" s="10">
        <v>7245.0</v>
      </c>
      <c r="E5167" s="10" t="s">
        <v>36206</v>
      </c>
    </row>
    <row r="5168" hidden="1">
      <c r="A5168" s="10" t="s">
        <v>34627</v>
      </c>
      <c r="B5168" s="10">
        <v>724515.0</v>
      </c>
      <c r="C5168" s="10" t="s">
        <v>39070</v>
      </c>
      <c r="D5168" s="10">
        <v>7245.0</v>
      </c>
      <c r="E5168" s="10" t="s">
        <v>36206</v>
      </c>
    </row>
    <row r="5169" hidden="1">
      <c r="A5169" s="10" t="s">
        <v>34627</v>
      </c>
      <c r="B5169" s="10">
        <v>724605.0</v>
      </c>
      <c r="C5169" s="10" t="s">
        <v>39071</v>
      </c>
      <c r="D5169" s="10">
        <v>7246.0</v>
      </c>
      <c r="E5169" s="10" t="s">
        <v>36206</v>
      </c>
    </row>
    <row r="5170" hidden="1">
      <c r="A5170" s="10" t="s">
        <v>34627</v>
      </c>
      <c r="B5170" s="10">
        <v>724610.0</v>
      </c>
      <c r="C5170" s="10" t="s">
        <v>39072</v>
      </c>
      <c r="D5170" s="10">
        <v>7246.0</v>
      </c>
      <c r="E5170" s="10" t="s">
        <v>36206</v>
      </c>
    </row>
    <row r="5171" hidden="1">
      <c r="A5171" s="10" t="s">
        <v>34627</v>
      </c>
      <c r="B5171" s="10">
        <v>725005.0</v>
      </c>
      <c r="C5171" s="10" t="s">
        <v>39073</v>
      </c>
      <c r="D5171" s="10">
        <v>7250.0</v>
      </c>
      <c r="E5171" s="10" t="s">
        <v>36206</v>
      </c>
    </row>
    <row r="5172" hidden="1">
      <c r="A5172" s="10" t="s">
        <v>34627</v>
      </c>
      <c r="B5172" s="10">
        <v>725010.0</v>
      </c>
      <c r="C5172" s="10" t="s">
        <v>39074</v>
      </c>
      <c r="D5172" s="10">
        <v>7250.0</v>
      </c>
      <c r="E5172" s="10" t="s">
        <v>36206</v>
      </c>
    </row>
    <row r="5173" hidden="1">
      <c r="A5173" s="10" t="s">
        <v>34627</v>
      </c>
      <c r="B5173" s="10">
        <v>725015.0</v>
      </c>
      <c r="C5173" s="10" t="s">
        <v>39075</v>
      </c>
      <c r="D5173" s="10">
        <v>7250.0</v>
      </c>
      <c r="E5173" s="10" t="s">
        <v>36206</v>
      </c>
    </row>
    <row r="5174" hidden="1">
      <c r="A5174" s="10" t="s">
        <v>34627</v>
      </c>
      <c r="B5174" s="10">
        <v>725020.0</v>
      </c>
      <c r="C5174" s="10" t="s">
        <v>39076</v>
      </c>
      <c r="D5174" s="10">
        <v>7250.0</v>
      </c>
      <c r="E5174" s="10" t="s">
        <v>36206</v>
      </c>
    </row>
    <row r="5175" hidden="1">
      <c r="A5175" s="10" t="s">
        <v>34627</v>
      </c>
      <c r="B5175" s="10">
        <v>725025.0</v>
      </c>
      <c r="C5175" s="10" t="s">
        <v>39077</v>
      </c>
      <c r="D5175" s="10">
        <v>7250.0</v>
      </c>
      <c r="E5175" s="10" t="s">
        <v>36206</v>
      </c>
    </row>
    <row r="5176" hidden="1">
      <c r="A5176" s="10" t="s">
        <v>34627</v>
      </c>
      <c r="B5176" s="10">
        <v>725105.0</v>
      </c>
      <c r="C5176" s="10" t="s">
        <v>39078</v>
      </c>
      <c r="D5176" s="10">
        <v>7251.0</v>
      </c>
      <c r="E5176" s="10" t="s">
        <v>36206</v>
      </c>
    </row>
    <row r="5177" hidden="1">
      <c r="A5177" s="10" t="s">
        <v>34627</v>
      </c>
      <c r="B5177" s="10">
        <v>725205.0</v>
      </c>
      <c r="C5177" s="10" t="s">
        <v>39079</v>
      </c>
      <c r="D5177" s="10">
        <v>7252.0</v>
      </c>
      <c r="E5177" s="10" t="s">
        <v>36206</v>
      </c>
    </row>
    <row r="5178" hidden="1">
      <c r="A5178" s="10" t="s">
        <v>34627</v>
      </c>
      <c r="B5178" s="10">
        <v>725210.0</v>
      </c>
      <c r="C5178" s="10" t="s">
        <v>39080</v>
      </c>
      <c r="D5178" s="10">
        <v>7252.0</v>
      </c>
      <c r="E5178" s="10" t="s">
        <v>36206</v>
      </c>
    </row>
    <row r="5179" hidden="1">
      <c r="A5179" s="10" t="s">
        <v>34627</v>
      </c>
      <c r="B5179" s="10">
        <v>725215.0</v>
      </c>
      <c r="C5179" s="10" t="s">
        <v>39081</v>
      </c>
      <c r="D5179" s="10">
        <v>7252.0</v>
      </c>
      <c r="E5179" s="10" t="s">
        <v>36206</v>
      </c>
    </row>
    <row r="5180" hidden="1">
      <c r="A5180" s="10" t="s">
        <v>34627</v>
      </c>
      <c r="B5180" s="10">
        <v>725220.0</v>
      </c>
      <c r="C5180" s="10" t="s">
        <v>39082</v>
      </c>
      <c r="D5180" s="10">
        <v>7252.0</v>
      </c>
      <c r="E5180" s="10" t="s">
        <v>36206</v>
      </c>
    </row>
    <row r="5181" hidden="1">
      <c r="A5181" s="10" t="s">
        <v>34627</v>
      </c>
      <c r="B5181" s="10">
        <v>725225.0</v>
      </c>
      <c r="C5181" s="10" t="s">
        <v>39083</v>
      </c>
      <c r="D5181" s="10">
        <v>7252.0</v>
      </c>
      <c r="E5181" s="10" t="s">
        <v>36206</v>
      </c>
    </row>
    <row r="5182" hidden="1">
      <c r="A5182" s="10" t="s">
        <v>34627</v>
      </c>
      <c r="B5182" s="10">
        <v>725305.0</v>
      </c>
      <c r="C5182" s="10" t="s">
        <v>39084</v>
      </c>
      <c r="D5182" s="10">
        <v>7253.0</v>
      </c>
      <c r="E5182" s="10" t="s">
        <v>36206</v>
      </c>
    </row>
    <row r="5183" hidden="1">
      <c r="A5183" s="10" t="s">
        <v>34627</v>
      </c>
      <c r="B5183" s="10">
        <v>725310.0</v>
      </c>
      <c r="C5183" s="10" t="s">
        <v>39085</v>
      </c>
      <c r="D5183" s="10">
        <v>7253.0</v>
      </c>
      <c r="E5183" s="10" t="s">
        <v>36206</v>
      </c>
    </row>
    <row r="5184" hidden="1">
      <c r="A5184" s="10" t="s">
        <v>34627</v>
      </c>
      <c r="B5184" s="10">
        <v>725315.0</v>
      </c>
      <c r="C5184" s="10" t="s">
        <v>39086</v>
      </c>
      <c r="D5184" s="10">
        <v>7253.0</v>
      </c>
      <c r="E5184" s="10" t="s">
        <v>36206</v>
      </c>
    </row>
    <row r="5185" hidden="1">
      <c r="A5185" s="10" t="s">
        <v>34627</v>
      </c>
      <c r="B5185" s="10">
        <v>725320.0</v>
      </c>
      <c r="C5185" s="10" t="s">
        <v>39087</v>
      </c>
      <c r="D5185" s="10">
        <v>7253.0</v>
      </c>
      <c r="E5185" s="10" t="s">
        <v>36206</v>
      </c>
    </row>
    <row r="5186" hidden="1">
      <c r="A5186" s="10" t="s">
        <v>34627</v>
      </c>
      <c r="B5186" s="10">
        <v>725405.0</v>
      </c>
      <c r="C5186" s="10" t="s">
        <v>39088</v>
      </c>
      <c r="D5186" s="10">
        <v>7254.0</v>
      </c>
      <c r="E5186" s="10" t="s">
        <v>36206</v>
      </c>
    </row>
    <row r="5187" hidden="1">
      <c r="A5187" s="10" t="s">
        <v>34627</v>
      </c>
      <c r="B5187" s="10">
        <v>725410.0</v>
      </c>
      <c r="C5187" s="10" t="s">
        <v>39089</v>
      </c>
      <c r="D5187" s="10">
        <v>7254.0</v>
      </c>
      <c r="E5187" s="10" t="s">
        <v>36206</v>
      </c>
    </row>
    <row r="5188" hidden="1">
      <c r="A5188" s="10" t="s">
        <v>34627</v>
      </c>
      <c r="B5188" s="10">
        <v>725415.0</v>
      </c>
      <c r="C5188" s="10" t="s">
        <v>39090</v>
      </c>
      <c r="D5188" s="10">
        <v>7254.0</v>
      </c>
      <c r="E5188" s="10" t="s">
        <v>36206</v>
      </c>
    </row>
    <row r="5189" hidden="1">
      <c r="A5189" s="10" t="s">
        <v>34627</v>
      </c>
      <c r="B5189" s="10">
        <v>725420.0</v>
      </c>
      <c r="C5189" s="10" t="s">
        <v>39091</v>
      </c>
      <c r="D5189" s="10">
        <v>7254.0</v>
      </c>
      <c r="E5189" s="10" t="s">
        <v>36206</v>
      </c>
    </row>
    <row r="5190" hidden="1">
      <c r="A5190" s="10" t="s">
        <v>34627</v>
      </c>
      <c r="B5190" s="10">
        <v>725505.0</v>
      </c>
      <c r="C5190" s="10" t="s">
        <v>39092</v>
      </c>
      <c r="D5190" s="10">
        <v>7255.0</v>
      </c>
      <c r="E5190" s="10" t="s">
        <v>36206</v>
      </c>
    </row>
    <row r="5191" hidden="1">
      <c r="A5191" s="10" t="s">
        <v>34627</v>
      </c>
      <c r="B5191" s="10">
        <v>725510.0</v>
      </c>
      <c r="C5191" s="10" t="s">
        <v>39093</v>
      </c>
      <c r="D5191" s="10">
        <v>7255.0</v>
      </c>
      <c r="E5191" s="10" t="s">
        <v>36206</v>
      </c>
    </row>
    <row r="5192" hidden="1">
      <c r="A5192" s="10" t="s">
        <v>34627</v>
      </c>
      <c r="B5192" s="10">
        <v>725605.0</v>
      </c>
      <c r="C5192" s="10" t="s">
        <v>39094</v>
      </c>
      <c r="D5192" s="10">
        <v>7256.0</v>
      </c>
      <c r="E5192" s="10" t="s">
        <v>36206</v>
      </c>
    </row>
    <row r="5193" hidden="1">
      <c r="A5193" s="10" t="s">
        <v>34627</v>
      </c>
      <c r="B5193" s="10">
        <v>725610.0</v>
      </c>
      <c r="C5193" s="10" t="s">
        <v>39095</v>
      </c>
      <c r="D5193" s="10">
        <v>7256.0</v>
      </c>
      <c r="E5193" s="10" t="s">
        <v>36206</v>
      </c>
    </row>
    <row r="5194" hidden="1">
      <c r="A5194" s="10" t="s">
        <v>34627</v>
      </c>
      <c r="B5194" s="10">
        <v>725705.0</v>
      </c>
      <c r="C5194" s="10" t="s">
        <v>39096</v>
      </c>
      <c r="D5194" s="10">
        <v>7257.0</v>
      </c>
      <c r="E5194" s="10" t="s">
        <v>36206</v>
      </c>
    </row>
    <row r="5195" hidden="1">
      <c r="A5195" s="10" t="s">
        <v>34627</v>
      </c>
      <c r="B5195" s="10">
        <v>730105.0</v>
      </c>
      <c r="C5195" s="10" t="s">
        <v>39097</v>
      </c>
      <c r="D5195" s="10">
        <v>7301.0</v>
      </c>
      <c r="E5195" s="10" t="s">
        <v>36206</v>
      </c>
    </row>
    <row r="5196" hidden="1">
      <c r="A5196" s="10" t="s">
        <v>34627</v>
      </c>
      <c r="B5196" s="10">
        <v>731105.0</v>
      </c>
      <c r="C5196" s="10" t="s">
        <v>39098</v>
      </c>
      <c r="D5196" s="10">
        <v>7311.0</v>
      </c>
      <c r="E5196" s="10" t="s">
        <v>36206</v>
      </c>
    </row>
    <row r="5197" hidden="1">
      <c r="A5197" s="10" t="s">
        <v>34627</v>
      </c>
      <c r="B5197" s="10">
        <v>731110.0</v>
      </c>
      <c r="C5197" s="10" t="s">
        <v>39099</v>
      </c>
      <c r="D5197" s="10">
        <v>7311.0</v>
      </c>
      <c r="E5197" s="10" t="s">
        <v>36206</v>
      </c>
    </row>
    <row r="5198" hidden="1">
      <c r="A5198" s="10" t="s">
        <v>34627</v>
      </c>
      <c r="B5198" s="10">
        <v>731115.0</v>
      </c>
      <c r="C5198" s="10" t="s">
        <v>39100</v>
      </c>
      <c r="D5198" s="10">
        <v>7311.0</v>
      </c>
      <c r="E5198" s="10" t="s">
        <v>36206</v>
      </c>
    </row>
    <row r="5199" hidden="1">
      <c r="A5199" s="10" t="s">
        <v>34627</v>
      </c>
      <c r="B5199" s="10">
        <v>731120.0</v>
      </c>
      <c r="C5199" s="10" t="s">
        <v>39101</v>
      </c>
      <c r="D5199" s="10">
        <v>7311.0</v>
      </c>
      <c r="E5199" s="10" t="s">
        <v>36206</v>
      </c>
    </row>
    <row r="5200" hidden="1">
      <c r="A5200" s="10" t="s">
        <v>34627</v>
      </c>
      <c r="B5200" s="10">
        <v>731125.0</v>
      </c>
      <c r="C5200" s="10" t="s">
        <v>39102</v>
      </c>
      <c r="D5200" s="10">
        <v>7311.0</v>
      </c>
      <c r="E5200" s="10" t="s">
        <v>36206</v>
      </c>
    </row>
    <row r="5201" hidden="1">
      <c r="A5201" s="10" t="s">
        <v>34627</v>
      </c>
      <c r="B5201" s="10">
        <v>731130.0</v>
      </c>
      <c r="C5201" s="10" t="s">
        <v>39103</v>
      </c>
      <c r="D5201" s="10">
        <v>7311.0</v>
      </c>
      <c r="E5201" s="10" t="s">
        <v>36206</v>
      </c>
    </row>
    <row r="5202" hidden="1">
      <c r="A5202" s="10" t="s">
        <v>34627</v>
      </c>
      <c r="B5202" s="10">
        <v>731135.0</v>
      </c>
      <c r="C5202" s="10" t="s">
        <v>39104</v>
      </c>
      <c r="D5202" s="10">
        <v>7311.0</v>
      </c>
      <c r="E5202" s="10" t="s">
        <v>36206</v>
      </c>
    </row>
    <row r="5203" hidden="1">
      <c r="A5203" s="10" t="s">
        <v>34627</v>
      </c>
      <c r="B5203" s="10">
        <v>731140.0</v>
      </c>
      <c r="C5203" s="10" t="s">
        <v>39105</v>
      </c>
      <c r="D5203" s="10">
        <v>7311.0</v>
      </c>
      <c r="E5203" s="10" t="s">
        <v>36206</v>
      </c>
    </row>
    <row r="5204" hidden="1">
      <c r="A5204" s="10" t="s">
        <v>34627</v>
      </c>
      <c r="B5204" s="10">
        <v>731145.0</v>
      </c>
      <c r="C5204" s="10" t="s">
        <v>39106</v>
      </c>
      <c r="D5204" s="10">
        <v>7311.0</v>
      </c>
      <c r="E5204" s="10" t="s">
        <v>36206</v>
      </c>
    </row>
    <row r="5205" hidden="1">
      <c r="A5205" s="10" t="s">
        <v>34627</v>
      </c>
      <c r="B5205" s="10">
        <v>731150.0</v>
      </c>
      <c r="C5205" s="10" t="s">
        <v>39107</v>
      </c>
      <c r="D5205" s="10">
        <v>7311.0</v>
      </c>
      <c r="E5205" s="10" t="s">
        <v>36206</v>
      </c>
    </row>
    <row r="5206" hidden="1">
      <c r="A5206" s="10" t="s">
        <v>34627</v>
      </c>
      <c r="B5206" s="10">
        <v>731155.0</v>
      </c>
      <c r="C5206" s="10" t="s">
        <v>39108</v>
      </c>
      <c r="D5206" s="10">
        <v>7311.0</v>
      </c>
      <c r="E5206" s="10" t="s">
        <v>36206</v>
      </c>
    </row>
    <row r="5207" hidden="1">
      <c r="A5207" s="10" t="s">
        <v>34627</v>
      </c>
      <c r="B5207" s="10">
        <v>731160.0</v>
      </c>
      <c r="C5207" s="10" t="s">
        <v>39109</v>
      </c>
      <c r="D5207" s="10">
        <v>7311.0</v>
      </c>
      <c r="E5207" s="10" t="s">
        <v>36206</v>
      </c>
    </row>
    <row r="5208" hidden="1">
      <c r="A5208" s="10" t="s">
        <v>34627</v>
      </c>
      <c r="B5208" s="10">
        <v>731165.0</v>
      </c>
      <c r="C5208" s="10" t="s">
        <v>39110</v>
      </c>
      <c r="D5208" s="10">
        <v>7311.0</v>
      </c>
      <c r="E5208" s="10" t="s">
        <v>36206</v>
      </c>
    </row>
    <row r="5209" hidden="1">
      <c r="A5209" s="10" t="s">
        <v>34627</v>
      </c>
      <c r="B5209" s="10">
        <v>731170.0</v>
      </c>
      <c r="C5209" s="10" t="s">
        <v>39111</v>
      </c>
      <c r="D5209" s="10">
        <v>7311.0</v>
      </c>
      <c r="E5209" s="10" t="s">
        <v>36206</v>
      </c>
    </row>
    <row r="5210" hidden="1">
      <c r="A5210" s="10" t="s">
        <v>34627</v>
      </c>
      <c r="B5210" s="10">
        <v>731175.0</v>
      </c>
      <c r="C5210" s="10" t="s">
        <v>39112</v>
      </c>
      <c r="D5210" s="10">
        <v>7311.0</v>
      </c>
      <c r="E5210" s="10" t="s">
        <v>36206</v>
      </c>
    </row>
    <row r="5211" hidden="1">
      <c r="A5211" s="10" t="s">
        <v>34627</v>
      </c>
      <c r="B5211" s="10">
        <v>731180.0</v>
      </c>
      <c r="C5211" s="10" t="s">
        <v>39113</v>
      </c>
      <c r="D5211" s="10">
        <v>7311.0</v>
      </c>
      <c r="E5211" s="10" t="s">
        <v>36206</v>
      </c>
    </row>
    <row r="5212" hidden="1">
      <c r="A5212" s="10" t="s">
        <v>34627</v>
      </c>
      <c r="B5212" s="10">
        <v>731205.0</v>
      </c>
      <c r="C5212" s="10" t="s">
        <v>39114</v>
      </c>
      <c r="D5212" s="10">
        <v>7312.0</v>
      </c>
      <c r="E5212" s="10" t="s">
        <v>36206</v>
      </c>
    </row>
    <row r="5213" hidden="1">
      <c r="A5213" s="10" t="s">
        <v>34627</v>
      </c>
      <c r="B5213" s="10">
        <v>731305.0</v>
      </c>
      <c r="C5213" s="10" t="s">
        <v>39115</v>
      </c>
      <c r="D5213" s="10">
        <v>7313.0</v>
      </c>
      <c r="E5213" s="10" t="s">
        <v>36206</v>
      </c>
    </row>
    <row r="5214" hidden="1">
      <c r="A5214" s="10" t="s">
        <v>34627</v>
      </c>
      <c r="B5214" s="10">
        <v>731310.0</v>
      </c>
      <c r="C5214" s="10" t="s">
        <v>39116</v>
      </c>
      <c r="D5214" s="10">
        <v>7313.0</v>
      </c>
      <c r="E5214" s="10" t="s">
        <v>36206</v>
      </c>
    </row>
    <row r="5215" hidden="1">
      <c r="A5215" s="10" t="s">
        <v>34627</v>
      </c>
      <c r="B5215" s="10">
        <v>731315.0</v>
      </c>
      <c r="C5215" s="10" t="s">
        <v>39117</v>
      </c>
      <c r="D5215" s="10">
        <v>7313.0</v>
      </c>
      <c r="E5215" s="10" t="s">
        <v>36206</v>
      </c>
    </row>
    <row r="5216" hidden="1">
      <c r="A5216" s="10" t="s">
        <v>34627</v>
      </c>
      <c r="B5216" s="10">
        <v>731320.0</v>
      </c>
      <c r="C5216" s="10" t="s">
        <v>39118</v>
      </c>
      <c r="D5216" s="10">
        <v>7313.0</v>
      </c>
      <c r="E5216" s="10" t="s">
        <v>36206</v>
      </c>
    </row>
    <row r="5217" hidden="1">
      <c r="A5217" s="10" t="s">
        <v>34627</v>
      </c>
      <c r="B5217" s="10">
        <v>731325.0</v>
      </c>
      <c r="C5217" s="10" t="s">
        <v>39119</v>
      </c>
      <c r="D5217" s="10">
        <v>7313.0</v>
      </c>
      <c r="E5217" s="10" t="s">
        <v>36206</v>
      </c>
    </row>
    <row r="5218" hidden="1">
      <c r="A5218" s="10" t="s">
        <v>34627</v>
      </c>
      <c r="B5218" s="10">
        <v>731330.0</v>
      </c>
      <c r="C5218" s="10" t="s">
        <v>39120</v>
      </c>
      <c r="D5218" s="10">
        <v>7313.0</v>
      </c>
      <c r="E5218" s="10" t="s">
        <v>36206</v>
      </c>
    </row>
    <row r="5219" hidden="1">
      <c r="A5219" s="10" t="s">
        <v>34627</v>
      </c>
      <c r="B5219" s="10">
        <v>732105.0</v>
      </c>
      <c r="C5219" s="10" t="s">
        <v>39121</v>
      </c>
      <c r="D5219" s="10">
        <v>7321.0</v>
      </c>
      <c r="E5219" s="10" t="s">
        <v>36206</v>
      </c>
    </row>
    <row r="5220" hidden="1">
      <c r="A5220" s="10" t="s">
        <v>34627</v>
      </c>
      <c r="B5220" s="10">
        <v>732110.0</v>
      </c>
      <c r="C5220" s="10" t="s">
        <v>39122</v>
      </c>
      <c r="D5220" s="10">
        <v>7321.0</v>
      </c>
      <c r="E5220" s="10" t="s">
        <v>36206</v>
      </c>
    </row>
    <row r="5221" hidden="1">
      <c r="A5221" s="10" t="s">
        <v>34627</v>
      </c>
      <c r="B5221" s="10">
        <v>732115.0</v>
      </c>
      <c r="C5221" s="10" t="s">
        <v>39123</v>
      </c>
      <c r="D5221" s="10">
        <v>7321.0</v>
      </c>
      <c r="E5221" s="10" t="s">
        <v>36206</v>
      </c>
    </row>
    <row r="5222" hidden="1">
      <c r="A5222" s="10" t="s">
        <v>34627</v>
      </c>
      <c r="B5222" s="10">
        <v>732120.0</v>
      </c>
      <c r="C5222" s="10" t="s">
        <v>39124</v>
      </c>
      <c r="D5222" s="10">
        <v>7321.0</v>
      </c>
      <c r="E5222" s="10" t="s">
        <v>36206</v>
      </c>
    </row>
    <row r="5223" hidden="1">
      <c r="A5223" s="10" t="s">
        <v>34627</v>
      </c>
      <c r="B5223" s="10">
        <v>732125.0</v>
      </c>
      <c r="C5223" s="10" t="s">
        <v>39125</v>
      </c>
      <c r="D5223" s="10">
        <v>7321.0</v>
      </c>
      <c r="E5223" s="10" t="s">
        <v>36206</v>
      </c>
    </row>
    <row r="5224" hidden="1">
      <c r="A5224" s="10" t="s">
        <v>34627</v>
      </c>
      <c r="B5224" s="10">
        <v>732130.0</v>
      </c>
      <c r="C5224" s="10" t="s">
        <v>39126</v>
      </c>
      <c r="D5224" s="10">
        <v>7321.0</v>
      </c>
      <c r="E5224" s="10" t="s">
        <v>36206</v>
      </c>
    </row>
    <row r="5225" hidden="1">
      <c r="A5225" s="10" t="s">
        <v>34627</v>
      </c>
      <c r="B5225" s="10">
        <v>732135.0</v>
      </c>
      <c r="C5225" s="10" t="s">
        <v>39127</v>
      </c>
      <c r="D5225" s="10">
        <v>7321.0</v>
      </c>
      <c r="E5225" s="10" t="s">
        <v>36206</v>
      </c>
    </row>
    <row r="5226" hidden="1">
      <c r="A5226" s="10" t="s">
        <v>34627</v>
      </c>
      <c r="B5226" s="10">
        <v>732140.0</v>
      </c>
      <c r="C5226" s="10" t="s">
        <v>39128</v>
      </c>
      <c r="D5226" s="10">
        <v>7321.0</v>
      </c>
      <c r="E5226" s="10" t="s">
        <v>36206</v>
      </c>
    </row>
    <row r="5227" hidden="1">
      <c r="A5227" s="10" t="s">
        <v>34627</v>
      </c>
      <c r="B5227" s="10">
        <v>740105.0</v>
      </c>
      <c r="C5227" s="10" t="s">
        <v>39129</v>
      </c>
      <c r="D5227" s="10">
        <v>7401.0</v>
      </c>
      <c r="E5227" s="10" t="s">
        <v>36206</v>
      </c>
    </row>
    <row r="5228" hidden="1">
      <c r="A5228" s="10" t="s">
        <v>34627</v>
      </c>
      <c r="B5228" s="10">
        <v>740110.0</v>
      </c>
      <c r="C5228" s="10" t="s">
        <v>39130</v>
      </c>
      <c r="D5228" s="10">
        <v>7401.0</v>
      </c>
      <c r="E5228" s="10" t="s">
        <v>36206</v>
      </c>
    </row>
    <row r="5229" hidden="1">
      <c r="A5229" s="10" t="s">
        <v>34627</v>
      </c>
      <c r="B5229" s="10">
        <v>741105.0</v>
      </c>
      <c r="C5229" s="10" t="s">
        <v>39131</v>
      </c>
      <c r="D5229" s="10">
        <v>7411.0</v>
      </c>
      <c r="E5229" s="10" t="s">
        <v>36206</v>
      </c>
    </row>
    <row r="5230" hidden="1">
      <c r="A5230" s="10" t="s">
        <v>34627</v>
      </c>
      <c r="B5230" s="10">
        <v>741110.0</v>
      </c>
      <c r="C5230" s="10" t="s">
        <v>39132</v>
      </c>
      <c r="D5230" s="10">
        <v>7411.0</v>
      </c>
      <c r="E5230" s="10" t="s">
        <v>36206</v>
      </c>
    </row>
    <row r="5231" hidden="1">
      <c r="A5231" s="10" t="s">
        <v>34627</v>
      </c>
      <c r="B5231" s="10">
        <v>741115.0</v>
      </c>
      <c r="C5231" s="10" t="s">
        <v>39133</v>
      </c>
      <c r="D5231" s="10">
        <v>7411.0</v>
      </c>
      <c r="E5231" s="10" t="s">
        <v>36206</v>
      </c>
    </row>
    <row r="5232" hidden="1">
      <c r="A5232" s="10" t="s">
        <v>34627</v>
      </c>
      <c r="B5232" s="10">
        <v>741120.0</v>
      </c>
      <c r="C5232" s="10" t="s">
        <v>39134</v>
      </c>
      <c r="D5232" s="10">
        <v>7411.0</v>
      </c>
      <c r="E5232" s="10" t="s">
        <v>36206</v>
      </c>
    </row>
    <row r="5233" hidden="1">
      <c r="A5233" s="10" t="s">
        <v>34627</v>
      </c>
      <c r="B5233" s="10">
        <v>741125.0</v>
      </c>
      <c r="C5233" s="10" t="s">
        <v>39135</v>
      </c>
      <c r="D5233" s="10">
        <v>7411.0</v>
      </c>
      <c r="E5233" s="10" t="s">
        <v>36206</v>
      </c>
    </row>
    <row r="5234" hidden="1">
      <c r="A5234" s="10" t="s">
        <v>34627</v>
      </c>
      <c r="B5234" s="10">
        <v>742105.0</v>
      </c>
      <c r="C5234" s="10" t="s">
        <v>39136</v>
      </c>
      <c r="D5234" s="10">
        <v>7421.0</v>
      </c>
      <c r="E5234" s="10" t="s">
        <v>36206</v>
      </c>
    </row>
    <row r="5235" hidden="1">
      <c r="A5235" s="10" t="s">
        <v>34627</v>
      </c>
      <c r="B5235" s="10">
        <v>742110.0</v>
      </c>
      <c r="C5235" s="10" t="s">
        <v>39137</v>
      </c>
      <c r="D5235" s="10">
        <v>7421.0</v>
      </c>
      <c r="E5235" s="10" t="s">
        <v>36206</v>
      </c>
    </row>
    <row r="5236" hidden="1">
      <c r="A5236" s="10" t="s">
        <v>34627</v>
      </c>
      <c r="B5236" s="10">
        <v>742115.0</v>
      </c>
      <c r="C5236" s="10" t="s">
        <v>39138</v>
      </c>
      <c r="D5236" s="10">
        <v>7421.0</v>
      </c>
      <c r="E5236" s="10" t="s">
        <v>36206</v>
      </c>
    </row>
    <row r="5237" hidden="1">
      <c r="A5237" s="10" t="s">
        <v>34627</v>
      </c>
      <c r="B5237" s="10">
        <v>742120.0</v>
      </c>
      <c r="C5237" s="10" t="s">
        <v>39139</v>
      </c>
      <c r="D5237" s="10">
        <v>7421.0</v>
      </c>
      <c r="E5237" s="10" t="s">
        <v>36206</v>
      </c>
    </row>
    <row r="5238" hidden="1">
      <c r="A5238" s="10" t="s">
        <v>34627</v>
      </c>
      <c r="B5238" s="10">
        <v>742125.0</v>
      </c>
      <c r="C5238" s="10" t="s">
        <v>39140</v>
      </c>
      <c r="D5238" s="10">
        <v>7421.0</v>
      </c>
      <c r="E5238" s="10" t="s">
        <v>36206</v>
      </c>
    </row>
    <row r="5239" hidden="1">
      <c r="A5239" s="10" t="s">
        <v>34627</v>
      </c>
      <c r="B5239" s="10">
        <v>742130.0</v>
      </c>
      <c r="C5239" s="10" t="s">
        <v>39141</v>
      </c>
      <c r="D5239" s="10">
        <v>7421.0</v>
      </c>
      <c r="E5239" s="10" t="s">
        <v>36206</v>
      </c>
    </row>
    <row r="5240" hidden="1">
      <c r="A5240" s="10" t="s">
        <v>34627</v>
      </c>
      <c r="B5240" s="10">
        <v>742135.0</v>
      </c>
      <c r="C5240" s="10" t="s">
        <v>39142</v>
      </c>
      <c r="D5240" s="10">
        <v>7421.0</v>
      </c>
      <c r="E5240" s="10" t="s">
        <v>36206</v>
      </c>
    </row>
    <row r="5241" hidden="1">
      <c r="A5241" s="10" t="s">
        <v>34627</v>
      </c>
      <c r="B5241" s="10">
        <v>742140.0</v>
      </c>
      <c r="C5241" s="10" t="s">
        <v>39143</v>
      </c>
      <c r="D5241" s="10">
        <v>7421.0</v>
      </c>
      <c r="E5241" s="10" t="s">
        <v>36206</v>
      </c>
    </row>
    <row r="5242" hidden="1">
      <c r="A5242" s="10" t="s">
        <v>34627</v>
      </c>
      <c r="B5242" s="10">
        <v>750105.0</v>
      </c>
      <c r="C5242" s="10" t="s">
        <v>39144</v>
      </c>
      <c r="D5242" s="10">
        <v>7501.0</v>
      </c>
      <c r="E5242" s="10" t="s">
        <v>36206</v>
      </c>
    </row>
    <row r="5243" hidden="1">
      <c r="A5243" s="10" t="s">
        <v>34627</v>
      </c>
      <c r="B5243" s="10">
        <v>750205.0</v>
      </c>
      <c r="C5243" s="10" t="s">
        <v>39145</v>
      </c>
      <c r="D5243" s="10">
        <v>7502.0</v>
      </c>
      <c r="E5243" s="10" t="s">
        <v>36206</v>
      </c>
    </row>
    <row r="5244" hidden="1">
      <c r="A5244" s="10" t="s">
        <v>34627</v>
      </c>
      <c r="B5244" s="10">
        <v>751005.0</v>
      </c>
      <c r="C5244" s="10" t="s">
        <v>39146</v>
      </c>
      <c r="D5244" s="10">
        <v>7510.0</v>
      </c>
      <c r="E5244" s="10" t="s">
        <v>36206</v>
      </c>
    </row>
    <row r="5245" hidden="1">
      <c r="A5245" s="10" t="s">
        <v>34627</v>
      </c>
      <c r="B5245" s="10">
        <v>751010.0</v>
      </c>
      <c r="C5245" s="10" t="s">
        <v>39147</v>
      </c>
      <c r="D5245" s="10">
        <v>7510.0</v>
      </c>
      <c r="E5245" s="10" t="s">
        <v>36206</v>
      </c>
    </row>
    <row r="5246" hidden="1">
      <c r="A5246" s="10" t="s">
        <v>34627</v>
      </c>
      <c r="B5246" s="10">
        <v>751015.0</v>
      </c>
      <c r="C5246" s="10" t="s">
        <v>39148</v>
      </c>
      <c r="D5246" s="10">
        <v>7510.0</v>
      </c>
      <c r="E5246" s="10" t="s">
        <v>36206</v>
      </c>
    </row>
    <row r="5247" hidden="1">
      <c r="A5247" s="10" t="s">
        <v>34627</v>
      </c>
      <c r="B5247" s="10">
        <v>751020.0</v>
      </c>
      <c r="C5247" s="10" t="s">
        <v>39149</v>
      </c>
      <c r="D5247" s="10">
        <v>7510.0</v>
      </c>
      <c r="E5247" s="10" t="s">
        <v>36206</v>
      </c>
    </row>
    <row r="5248" hidden="1">
      <c r="A5248" s="10" t="s">
        <v>34627</v>
      </c>
      <c r="B5248" s="10">
        <v>751105.0</v>
      </c>
      <c r="C5248" s="10" t="s">
        <v>39150</v>
      </c>
      <c r="D5248" s="10">
        <v>7511.0</v>
      </c>
      <c r="E5248" s="10" t="s">
        <v>36206</v>
      </c>
    </row>
    <row r="5249" hidden="1">
      <c r="A5249" s="10" t="s">
        <v>34627</v>
      </c>
      <c r="B5249" s="10">
        <v>751110.0</v>
      </c>
      <c r="C5249" s="10" t="s">
        <v>39151</v>
      </c>
      <c r="D5249" s="10">
        <v>7511.0</v>
      </c>
      <c r="E5249" s="10" t="s">
        <v>36206</v>
      </c>
    </row>
    <row r="5250" hidden="1">
      <c r="A5250" s="10" t="s">
        <v>34627</v>
      </c>
      <c r="B5250" s="10">
        <v>751115.0</v>
      </c>
      <c r="C5250" s="10" t="s">
        <v>39152</v>
      </c>
      <c r="D5250" s="10">
        <v>7511.0</v>
      </c>
      <c r="E5250" s="10" t="s">
        <v>36206</v>
      </c>
    </row>
    <row r="5251" hidden="1">
      <c r="A5251" s="10" t="s">
        <v>34627</v>
      </c>
      <c r="B5251" s="10">
        <v>751120.0</v>
      </c>
      <c r="C5251" s="10" t="s">
        <v>39153</v>
      </c>
      <c r="D5251" s="10">
        <v>7511.0</v>
      </c>
      <c r="E5251" s="10" t="s">
        <v>36206</v>
      </c>
    </row>
    <row r="5252" hidden="1">
      <c r="A5252" s="10" t="s">
        <v>34627</v>
      </c>
      <c r="B5252" s="10">
        <v>751125.0</v>
      </c>
      <c r="C5252" s="10" t="s">
        <v>39154</v>
      </c>
      <c r="D5252" s="10">
        <v>7511.0</v>
      </c>
      <c r="E5252" s="10" t="s">
        <v>36206</v>
      </c>
    </row>
    <row r="5253" hidden="1">
      <c r="A5253" s="10" t="s">
        <v>34627</v>
      </c>
      <c r="B5253" s="10">
        <v>751130.0</v>
      </c>
      <c r="C5253" s="10" t="s">
        <v>39155</v>
      </c>
      <c r="D5253" s="10">
        <v>7511.0</v>
      </c>
      <c r="E5253" s="10" t="s">
        <v>36206</v>
      </c>
    </row>
    <row r="5254" hidden="1">
      <c r="A5254" s="10" t="s">
        <v>34627</v>
      </c>
      <c r="B5254" s="10">
        <v>752105.0</v>
      </c>
      <c r="C5254" s="10" t="s">
        <v>39156</v>
      </c>
      <c r="D5254" s="10">
        <v>7521.0</v>
      </c>
      <c r="E5254" s="10" t="s">
        <v>36206</v>
      </c>
    </row>
    <row r="5255" hidden="1">
      <c r="A5255" s="10" t="s">
        <v>34627</v>
      </c>
      <c r="B5255" s="10">
        <v>752110.0</v>
      </c>
      <c r="C5255" s="10" t="s">
        <v>39157</v>
      </c>
      <c r="D5255" s="10">
        <v>7521.0</v>
      </c>
      <c r="E5255" s="10" t="s">
        <v>36206</v>
      </c>
    </row>
    <row r="5256" hidden="1">
      <c r="A5256" s="10" t="s">
        <v>34627</v>
      </c>
      <c r="B5256" s="10">
        <v>752115.0</v>
      </c>
      <c r="C5256" s="10" t="s">
        <v>39158</v>
      </c>
      <c r="D5256" s="10">
        <v>7521.0</v>
      </c>
      <c r="E5256" s="10" t="s">
        <v>36206</v>
      </c>
    </row>
    <row r="5257" hidden="1">
      <c r="A5257" s="10" t="s">
        <v>34627</v>
      </c>
      <c r="B5257" s="10">
        <v>752120.0</v>
      </c>
      <c r="C5257" s="10" t="s">
        <v>39159</v>
      </c>
      <c r="D5257" s="10">
        <v>7521.0</v>
      </c>
      <c r="E5257" s="10" t="s">
        <v>36206</v>
      </c>
    </row>
    <row r="5258" hidden="1">
      <c r="A5258" s="10" t="s">
        <v>34627</v>
      </c>
      <c r="B5258" s="10">
        <v>752205.0</v>
      </c>
      <c r="C5258" s="10" t="s">
        <v>39160</v>
      </c>
      <c r="D5258" s="10">
        <v>7522.0</v>
      </c>
      <c r="E5258" s="10" t="s">
        <v>36206</v>
      </c>
    </row>
    <row r="5259" hidden="1">
      <c r="A5259" s="10" t="s">
        <v>34627</v>
      </c>
      <c r="B5259" s="10">
        <v>752210.0</v>
      </c>
      <c r="C5259" s="10" t="s">
        <v>39161</v>
      </c>
      <c r="D5259" s="10">
        <v>7522.0</v>
      </c>
      <c r="E5259" s="10" t="s">
        <v>36206</v>
      </c>
    </row>
    <row r="5260" hidden="1">
      <c r="A5260" s="10" t="s">
        <v>34627</v>
      </c>
      <c r="B5260" s="10">
        <v>752215.0</v>
      </c>
      <c r="C5260" s="10" t="s">
        <v>39162</v>
      </c>
      <c r="D5260" s="10">
        <v>7522.0</v>
      </c>
      <c r="E5260" s="10" t="s">
        <v>36206</v>
      </c>
    </row>
    <row r="5261" hidden="1">
      <c r="A5261" s="10" t="s">
        <v>34627</v>
      </c>
      <c r="B5261" s="10">
        <v>752220.0</v>
      </c>
      <c r="C5261" s="10" t="s">
        <v>39163</v>
      </c>
      <c r="D5261" s="10">
        <v>7522.0</v>
      </c>
      <c r="E5261" s="10" t="s">
        <v>36206</v>
      </c>
    </row>
    <row r="5262" hidden="1">
      <c r="A5262" s="10" t="s">
        <v>34627</v>
      </c>
      <c r="B5262" s="10">
        <v>752225.0</v>
      </c>
      <c r="C5262" s="10" t="s">
        <v>39164</v>
      </c>
      <c r="D5262" s="10">
        <v>7522.0</v>
      </c>
      <c r="E5262" s="10" t="s">
        <v>36206</v>
      </c>
    </row>
    <row r="5263" hidden="1">
      <c r="A5263" s="10" t="s">
        <v>34627</v>
      </c>
      <c r="B5263" s="10">
        <v>752230.0</v>
      </c>
      <c r="C5263" s="10" t="s">
        <v>39165</v>
      </c>
      <c r="D5263" s="10">
        <v>7522.0</v>
      </c>
      <c r="E5263" s="10" t="s">
        <v>36206</v>
      </c>
    </row>
    <row r="5264" hidden="1">
      <c r="A5264" s="10" t="s">
        <v>34627</v>
      </c>
      <c r="B5264" s="10">
        <v>752235.0</v>
      </c>
      <c r="C5264" s="10" t="s">
        <v>39166</v>
      </c>
      <c r="D5264" s="10">
        <v>7522.0</v>
      </c>
      <c r="E5264" s="10" t="s">
        <v>36206</v>
      </c>
    </row>
    <row r="5265" hidden="1">
      <c r="A5265" s="10" t="s">
        <v>34627</v>
      </c>
      <c r="B5265" s="10">
        <v>752305.0</v>
      </c>
      <c r="C5265" s="10" t="s">
        <v>39167</v>
      </c>
      <c r="D5265" s="10">
        <v>7523.0</v>
      </c>
      <c r="E5265" s="10" t="s">
        <v>36206</v>
      </c>
    </row>
    <row r="5266" hidden="1">
      <c r="A5266" s="10" t="s">
        <v>34627</v>
      </c>
      <c r="B5266" s="10">
        <v>752310.0</v>
      </c>
      <c r="C5266" s="10" t="s">
        <v>39168</v>
      </c>
      <c r="D5266" s="10">
        <v>7523.0</v>
      </c>
      <c r="E5266" s="10" t="s">
        <v>36206</v>
      </c>
    </row>
    <row r="5267" hidden="1">
      <c r="A5267" s="10" t="s">
        <v>34627</v>
      </c>
      <c r="B5267" s="10">
        <v>752315.0</v>
      </c>
      <c r="C5267" s="10" t="s">
        <v>39169</v>
      </c>
      <c r="D5267" s="10">
        <v>7523.0</v>
      </c>
      <c r="E5267" s="10" t="s">
        <v>36206</v>
      </c>
    </row>
    <row r="5268" hidden="1">
      <c r="A5268" s="10" t="s">
        <v>34627</v>
      </c>
      <c r="B5268" s="10">
        <v>752320.0</v>
      </c>
      <c r="C5268" s="10" t="s">
        <v>39170</v>
      </c>
      <c r="D5268" s="10">
        <v>7523.0</v>
      </c>
      <c r="E5268" s="10" t="s">
        <v>36206</v>
      </c>
    </row>
    <row r="5269" hidden="1">
      <c r="A5269" s="10" t="s">
        <v>34627</v>
      </c>
      <c r="B5269" s="10">
        <v>752325.0</v>
      </c>
      <c r="C5269" s="10" t="s">
        <v>39171</v>
      </c>
      <c r="D5269" s="10">
        <v>7523.0</v>
      </c>
      <c r="E5269" s="10" t="s">
        <v>36206</v>
      </c>
    </row>
    <row r="5270" hidden="1">
      <c r="A5270" s="10" t="s">
        <v>34627</v>
      </c>
      <c r="B5270" s="10">
        <v>752330.0</v>
      </c>
      <c r="C5270" s="10" t="s">
        <v>39172</v>
      </c>
      <c r="D5270" s="10">
        <v>7523.0</v>
      </c>
      <c r="E5270" s="10" t="s">
        <v>36206</v>
      </c>
    </row>
    <row r="5271" hidden="1">
      <c r="A5271" s="10" t="s">
        <v>34627</v>
      </c>
      <c r="B5271" s="10">
        <v>752405.0</v>
      </c>
      <c r="C5271" s="10" t="s">
        <v>39173</v>
      </c>
      <c r="D5271" s="10">
        <v>7524.0</v>
      </c>
      <c r="E5271" s="10" t="s">
        <v>36206</v>
      </c>
    </row>
    <row r="5272" hidden="1">
      <c r="A5272" s="10" t="s">
        <v>34627</v>
      </c>
      <c r="B5272" s="10">
        <v>752410.0</v>
      </c>
      <c r="C5272" s="10" t="s">
        <v>39174</v>
      </c>
      <c r="D5272" s="10">
        <v>7524.0</v>
      </c>
      <c r="E5272" s="10" t="s">
        <v>36206</v>
      </c>
    </row>
    <row r="5273" hidden="1">
      <c r="A5273" s="10" t="s">
        <v>34627</v>
      </c>
      <c r="B5273" s="10">
        <v>752415.0</v>
      </c>
      <c r="C5273" s="10" t="s">
        <v>39175</v>
      </c>
      <c r="D5273" s="10">
        <v>7524.0</v>
      </c>
      <c r="E5273" s="10" t="s">
        <v>36206</v>
      </c>
    </row>
    <row r="5274" hidden="1">
      <c r="A5274" s="10" t="s">
        <v>34627</v>
      </c>
      <c r="B5274" s="10">
        <v>752420.0</v>
      </c>
      <c r="C5274" s="10" t="s">
        <v>39176</v>
      </c>
      <c r="D5274" s="10">
        <v>7524.0</v>
      </c>
      <c r="E5274" s="10" t="s">
        <v>36206</v>
      </c>
    </row>
    <row r="5275" hidden="1">
      <c r="A5275" s="10" t="s">
        <v>34627</v>
      </c>
      <c r="B5275" s="10">
        <v>752425.0</v>
      </c>
      <c r="C5275" s="10" t="s">
        <v>39177</v>
      </c>
      <c r="D5275" s="10">
        <v>7524.0</v>
      </c>
      <c r="E5275" s="10" t="s">
        <v>36206</v>
      </c>
    </row>
    <row r="5276" hidden="1">
      <c r="A5276" s="10" t="s">
        <v>34627</v>
      </c>
      <c r="B5276" s="10">
        <v>752430.0</v>
      </c>
      <c r="C5276" s="10" t="s">
        <v>39178</v>
      </c>
      <c r="D5276" s="10">
        <v>7524.0</v>
      </c>
      <c r="E5276" s="10" t="s">
        <v>36206</v>
      </c>
    </row>
    <row r="5277" hidden="1">
      <c r="A5277" s="10" t="s">
        <v>34627</v>
      </c>
      <c r="B5277" s="10">
        <v>760105.0</v>
      </c>
      <c r="C5277" s="10" t="s">
        <v>39179</v>
      </c>
      <c r="D5277" s="10">
        <v>7601.0</v>
      </c>
      <c r="E5277" s="10" t="s">
        <v>36206</v>
      </c>
    </row>
    <row r="5278" hidden="1">
      <c r="A5278" s="10" t="s">
        <v>34627</v>
      </c>
      <c r="B5278" s="10">
        <v>760110.0</v>
      </c>
      <c r="C5278" s="10" t="s">
        <v>39180</v>
      </c>
      <c r="D5278" s="10">
        <v>7601.0</v>
      </c>
      <c r="E5278" s="10" t="s">
        <v>36206</v>
      </c>
    </row>
    <row r="5279" hidden="1">
      <c r="A5279" s="10" t="s">
        <v>34627</v>
      </c>
      <c r="B5279" s="10">
        <v>760115.0</v>
      </c>
      <c r="C5279" s="10" t="s">
        <v>39181</v>
      </c>
      <c r="D5279" s="10">
        <v>7601.0</v>
      </c>
      <c r="E5279" s="10" t="s">
        <v>36206</v>
      </c>
    </row>
    <row r="5280" hidden="1">
      <c r="A5280" s="10" t="s">
        <v>34627</v>
      </c>
      <c r="B5280" s="10">
        <v>760120.0</v>
      </c>
      <c r="C5280" s="10" t="s">
        <v>39182</v>
      </c>
      <c r="D5280" s="10">
        <v>7601.0</v>
      </c>
      <c r="E5280" s="10" t="s">
        <v>36206</v>
      </c>
    </row>
    <row r="5281" hidden="1">
      <c r="A5281" s="10" t="s">
        <v>34627</v>
      </c>
      <c r="B5281" s="10">
        <v>760125.0</v>
      </c>
      <c r="C5281" s="10" t="s">
        <v>39183</v>
      </c>
      <c r="D5281" s="10">
        <v>7601.0</v>
      </c>
      <c r="E5281" s="10" t="s">
        <v>36206</v>
      </c>
    </row>
    <row r="5282" hidden="1">
      <c r="A5282" s="10" t="s">
        <v>34627</v>
      </c>
      <c r="B5282" s="10">
        <v>760205.0</v>
      </c>
      <c r="C5282" s="10" t="s">
        <v>39184</v>
      </c>
      <c r="D5282" s="10">
        <v>7602.0</v>
      </c>
      <c r="E5282" s="10" t="s">
        <v>36206</v>
      </c>
    </row>
    <row r="5283" hidden="1">
      <c r="A5283" s="10" t="s">
        <v>34627</v>
      </c>
      <c r="B5283" s="10">
        <v>760305.0</v>
      </c>
      <c r="C5283" s="10" t="s">
        <v>39185</v>
      </c>
      <c r="D5283" s="10">
        <v>7603.0</v>
      </c>
      <c r="E5283" s="10" t="s">
        <v>36206</v>
      </c>
    </row>
    <row r="5284" hidden="1">
      <c r="A5284" s="10" t="s">
        <v>34627</v>
      </c>
      <c r="B5284" s="10">
        <v>760310.0</v>
      </c>
      <c r="C5284" s="10" t="s">
        <v>39186</v>
      </c>
      <c r="D5284" s="10">
        <v>7603.0</v>
      </c>
      <c r="E5284" s="10" t="s">
        <v>36206</v>
      </c>
    </row>
    <row r="5285" hidden="1">
      <c r="A5285" s="10" t="s">
        <v>34627</v>
      </c>
      <c r="B5285" s="10">
        <v>760405.0</v>
      </c>
      <c r="C5285" s="10" t="s">
        <v>39187</v>
      </c>
      <c r="D5285" s="10">
        <v>7604.0</v>
      </c>
      <c r="E5285" s="10" t="s">
        <v>36206</v>
      </c>
    </row>
    <row r="5286" hidden="1">
      <c r="A5286" s="10" t="s">
        <v>34627</v>
      </c>
      <c r="B5286" s="10">
        <v>760505.0</v>
      </c>
      <c r="C5286" s="10" t="s">
        <v>39188</v>
      </c>
      <c r="D5286" s="10">
        <v>7605.0</v>
      </c>
      <c r="E5286" s="10" t="s">
        <v>36206</v>
      </c>
    </row>
    <row r="5287" hidden="1">
      <c r="A5287" s="10" t="s">
        <v>34627</v>
      </c>
      <c r="B5287" s="10">
        <v>760605.0</v>
      </c>
      <c r="C5287" s="10" t="s">
        <v>39189</v>
      </c>
      <c r="D5287" s="10">
        <v>7606.0</v>
      </c>
      <c r="E5287" s="10" t="s">
        <v>36206</v>
      </c>
    </row>
    <row r="5288" hidden="1">
      <c r="A5288" s="10" t="s">
        <v>34627</v>
      </c>
      <c r="B5288" s="10">
        <v>761005.0</v>
      </c>
      <c r="C5288" s="10" t="s">
        <v>39190</v>
      </c>
      <c r="D5288" s="10">
        <v>7610.0</v>
      </c>
      <c r="E5288" s="10" t="s">
        <v>36206</v>
      </c>
    </row>
    <row r="5289" hidden="1">
      <c r="A5289" s="10" t="s">
        <v>34627</v>
      </c>
      <c r="B5289" s="10">
        <v>761105.0</v>
      </c>
      <c r="C5289" s="10" t="s">
        <v>39191</v>
      </c>
      <c r="D5289" s="10">
        <v>7611.0</v>
      </c>
      <c r="E5289" s="10" t="s">
        <v>36206</v>
      </c>
    </row>
    <row r="5290" hidden="1">
      <c r="A5290" s="10" t="s">
        <v>34627</v>
      </c>
      <c r="B5290" s="10">
        <v>761110.0</v>
      </c>
      <c r="C5290" s="10" t="s">
        <v>39192</v>
      </c>
      <c r="D5290" s="10">
        <v>7611.0</v>
      </c>
      <c r="E5290" s="10" t="s">
        <v>36206</v>
      </c>
    </row>
    <row r="5291" hidden="1">
      <c r="A5291" s="10" t="s">
        <v>34627</v>
      </c>
      <c r="B5291" s="10">
        <v>761205.0</v>
      </c>
      <c r="C5291" s="10" t="s">
        <v>39193</v>
      </c>
      <c r="D5291" s="10">
        <v>7612.0</v>
      </c>
      <c r="E5291" s="10" t="s">
        <v>36206</v>
      </c>
    </row>
    <row r="5292" hidden="1">
      <c r="A5292" s="10" t="s">
        <v>34627</v>
      </c>
      <c r="B5292" s="10">
        <v>761210.0</v>
      </c>
      <c r="C5292" s="10" t="s">
        <v>39194</v>
      </c>
      <c r="D5292" s="10">
        <v>7612.0</v>
      </c>
      <c r="E5292" s="10" t="s">
        <v>36206</v>
      </c>
    </row>
    <row r="5293" hidden="1">
      <c r="A5293" s="10" t="s">
        <v>34627</v>
      </c>
      <c r="B5293" s="10">
        <v>761215.0</v>
      </c>
      <c r="C5293" s="10" t="s">
        <v>39195</v>
      </c>
      <c r="D5293" s="10">
        <v>7612.0</v>
      </c>
      <c r="E5293" s="10" t="s">
        <v>36206</v>
      </c>
    </row>
    <row r="5294" hidden="1">
      <c r="A5294" s="10" t="s">
        <v>34627</v>
      </c>
      <c r="B5294" s="10">
        <v>761220.0</v>
      </c>
      <c r="C5294" s="10" t="s">
        <v>39196</v>
      </c>
      <c r="D5294" s="10">
        <v>7612.0</v>
      </c>
      <c r="E5294" s="10" t="s">
        <v>36206</v>
      </c>
    </row>
    <row r="5295" hidden="1">
      <c r="A5295" s="10" t="s">
        <v>34627</v>
      </c>
      <c r="B5295" s="10">
        <v>761225.0</v>
      </c>
      <c r="C5295" s="10" t="s">
        <v>39197</v>
      </c>
      <c r="D5295" s="10">
        <v>7612.0</v>
      </c>
      <c r="E5295" s="10" t="s">
        <v>36206</v>
      </c>
    </row>
    <row r="5296" hidden="1">
      <c r="A5296" s="10" t="s">
        <v>34627</v>
      </c>
      <c r="B5296" s="10">
        <v>761230.0</v>
      </c>
      <c r="C5296" s="10" t="s">
        <v>39198</v>
      </c>
      <c r="D5296" s="10">
        <v>7612.0</v>
      </c>
      <c r="E5296" s="10" t="s">
        <v>36206</v>
      </c>
    </row>
    <row r="5297" hidden="1">
      <c r="A5297" s="10" t="s">
        <v>34627</v>
      </c>
      <c r="B5297" s="10">
        <v>761235.0</v>
      </c>
      <c r="C5297" s="10" t="s">
        <v>39199</v>
      </c>
      <c r="D5297" s="10">
        <v>7612.0</v>
      </c>
      <c r="E5297" s="10" t="s">
        <v>36206</v>
      </c>
    </row>
    <row r="5298" hidden="1">
      <c r="A5298" s="10" t="s">
        <v>34627</v>
      </c>
      <c r="B5298" s="10">
        <v>761240.0</v>
      </c>
      <c r="C5298" s="10" t="s">
        <v>39200</v>
      </c>
      <c r="D5298" s="10">
        <v>7612.0</v>
      </c>
      <c r="E5298" s="10" t="s">
        <v>36206</v>
      </c>
    </row>
    <row r="5299" hidden="1">
      <c r="A5299" s="10" t="s">
        <v>34627</v>
      </c>
      <c r="B5299" s="10">
        <v>761245.0</v>
      </c>
      <c r="C5299" s="10" t="s">
        <v>39201</v>
      </c>
      <c r="D5299" s="10">
        <v>7612.0</v>
      </c>
      <c r="E5299" s="10" t="s">
        <v>36206</v>
      </c>
    </row>
    <row r="5300" hidden="1">
      <c r="A5300" s="10" t="s">
        <v>34627</v>
      </c>
      <c r="B5300" s="10">
        <v>761250.0</v>
      </c>
      <c r="C5300" s="10" t="s">
        <v>39202</v>
      </c>
      <c r="D5300" s="10">
        <v>7612.0</v>
      </c>
      <c r="E5300" s="10" t="s">
        <v>36206</v>
      </c>
    </row>
    <row r="5301" hidden="1">
      <c r="A5301" s="10" t="s">
        <v>34627</v>
      </c>
      <c r="B5301" s="10">
        <v>761255.0</v>
      </c>
      <c r="C5301" s="10" t="s">
        <v>39203</v>
      </c>
      <c r="D5301" s="10">
        <v>7612.0</v>
      </c>
      <c r="E5301" s="10" t="s">
        <v>36206</v>
      </c>
    </row>
    <row r="5302" hidden="1">
      <c r="A5302" s="10" t="s">
        <v>34627</v>
      </c>
      <c r="B5302" s="10">
        <v>761260.0</v>
      </c>
      <c r="C5302" s="10" t="s">
        <v>39204</v>
      </c>
      <c r="D5302" s="10">
        <v>7612.0</v>
      </c>
      <c r="E5302" s="10" t="s">
        <v>36206</v>
      </c>
    </row>
    <row r="5303" hidden="1">
      <c r="A5303" s="10" t="s">
        <v>34627</v>
      </c>
      <c r="B5303" s="10">
        <v>761303.0</v>
      </c>
      <c r="C5303" s="10" t="s">
        <v>39205</v>
      </c>
      <c r="D5303" s="10">
        <v>7613.0</v>
      </c>
      <c r="E5303" s="10" t="s">
        <v>36206</v>
      </c>
    </row>
    <row r="5304" hidden="1">
      <c r="A5304" s="10" t="s">
        <v>34627</v>
      </c>
      <c r="B5304" s="10">
        <v>761306.0</v>
      </c>
      <c r="C5304" s="10" t="s">
        <v>39206</v>
      </c>
      <c r="D5304" s="10">
        <v>7613.0</v>
      </c>
      <c r="E5304" s="10" t="s">
        <v>36206</v>
      </c>
    </row>
    <row r="5305" hidden="1">
      <c r="A5305" s="10" t="s">
        <v>34627</v>
      </c>
      <c r="B5305" s="10">
        <v>761309.0</v>
      </c>
      <c r="C5305" s="10" t="s">
        <v>39207</v>
      </c>
      <c r="D5305" s="10">
        <v>7613.0</v>
      </c>
      <c r="E5305" s="10" t="s">
        <v>36206</v>
      </c>
    </row>
    <row r="5306" hidden="1">
      <c r="A5306" s="10" t="s">
        <v>34627</v>
      </c>
      <c r="B5306" s="10">
        <v>761312.0</v>
      </c>
      <c r="C5306" s="10" t="s">
        <v>39208</v>
      </c>
      <c r="D5306" s="10">
        <v>7613.0</v>
      </c>
      <c r="E5306" s="10" t="s">
        <v>36206</v>
      </c>
    </row>
    <row r="5307" hidden="1">
      <c r="A5307" s="10" t="s">
        <v>34627</v>
      </c>
      <c r="B5307" s="10">
        <v>761315.0</v>
      </c>
      <c r="C5307" s="10" t="s">
        <v>39209</v>
      </c>
      <c r="D5307" s="10">
        <v>7613.0</v>
      </c>
      <c r="E5307" s="10" t="s">
        <v>36206</v>
      </c>
    </row>
    <row r="5308" hidden="1">
      <c r="A5308" s="10" t="s">
        <v>34627</v>
      </c>
      <c r="B5308" s="10">
        <v>761318.0</v>
      </c>
      <c r="C5308" s="10" t="s">
        <v>39210</v>
      </c>
      <c r="D5308" s="10">
        <v>7613.0</v>
      </c>
      <c r="E5308" s="10" t="s">
        <v>36206</v>
      </c>
    </row>
    <row r="5309" hidden="1">
      <c r="A5309" s="10" t="s">
        <v>34627</v>
      </c>
      <c r="B5309" s="10">
        <v>761321.0</v>
      </c>
      <c r="C5309" s="10" t="s">
        <v>39211</v>
      </c>
      <c r="D5309" s="10">
        <v>7613.0</v>
      </c>
      <c r="E5309" s="10" t="s">
        <v>36206</v>
      </c>
    </row>
    <row r="5310" hidden="1">
      <c r="A5310" s="10" t="s">
        <v>34627</v>
      </c>
      <c r="B5310" s="10">
        <v>761324.0</v>
      </c>
      <c r="C5310" s="10" t="s">
        <v>39212</v>
      </c>
      <c r="D5310" s="10">
        <v>7613.0</v>
      </c>
      <c r="E5310" s="10" t="s">
        <v>36206</v>
      </c>
    </row>
    <row r="5311" hidden="1">
      <c r="A5311" s="10" t="s">
        <v>34627</v>
      </c>
      <c r="B5311" s="10">
        <v>761327.0</v>
      </c>
      <c r="C5311" s="10" t="s">
        <v>39213</v>
      </c>
      <c r="D5311" s="10">
        <v>7613.0</v>
      </c>
      <c r="E5311" s="10" t="s">
        <v>36206</v>
      </c>
    </row>
    <row r="5312" hidden="1">
      <c r="A5312" s="10" t="s">
        <v>34627</v>
      </c>
      <c r="B5312" s="10">
        <v>761330.0</v>
      </c>
      <c r="C5312" s="10" t="s">
        <v>39214</v>
      </c>
      <c r="D5312" s="10">
        <v>7613.0</v>
      </c>
      <c r="E5312" s="10" t="s">
        <v>36206</v>
      </c>
    </row>
    <row r="5313" hidden="1">
      <c r="A5313" s="10" t="s">
        <v>34627</v>
      </c>
      <c r="B5313" s="10">
        <v>761333.0</v>
      </c>
      <c r="C5313" s="10" t="s">
        <v>39215</v>
      </c>
      <c r="D5313" s="10">
        <v>7613.0</v>
      </c>
      <c r="E5313" s="10" t="s">
        <v>36206</v>
      </c>
    </row>
    <row r="5314" hidden="1">
      <c r="A5314" s="10" t="s">
        <v>34627</v>
      </c>
      <c r="B5314" s="10">
        <v>761336.0</v>
      </c>
      <c r="C5314" s="10" t="s">
        <v>39216</v>
      </c>
      <c r="D5314" s="10">
        <v>7613.0</v>
      </c>
      <c r="E5314" s="10" t="s">
        <v>36206</v>
      </c>
    </row>
    <row r="5315" hidden="1">
      <c r="A5315" s="10" t="s">
        <v>34627</v>
      </c>
      <c r="B5315" s="10">
        <v>761339.0</v>
      </c>
      <c r="C5315" s="10" t="s">
        <v>39217</v>
      </c>
      <c r="D5315" s="10">
        <v>7613.0</v>
      </c>
      <c r="E5315" s="10" t="s">
        <v>36206</v>
      </c>
    </row>
    <row r="5316" hidden="1">
      <c r="A5316" s="10" t="s">
        <v>34627</v>
      </c>
      <c r="B5316" s="10">
        <v>761342.0</v>
      </c>
      <c r="C5316" s="10" t="s">
        <v>39218</v>
      </c>
      <c r="D5316" s="10">
        <v>7613.0</v>
      </c>
      <c r="E5316" s="10" t="s">
        <v>36206</v>
      </c>
    </row>
    <row r="5317" hidden="1">
      <c r="A5317" s="10" t="s">
        <v>34627</v>
      </c>
      <c r="B5317" s="10">
        <v>761345.0</v>
      </c>
      <c r="C5317" s="10" t="s">
        <v>39219</v>
      </c>
      <c r="D5317" s="10">
        <v>7613.0</v>
      </c>
      <c r="E5317" s="10" t="s">
        <v>36206</v>
      </c>
    </row>
    <row r="5318" hidden="1">
      <c r="A5318" s="10" t="s">
        <v>34627</v>
      </c>
      <c r="B5318" s="10">
        <v>761348.0</v>
      </c>
      <c r="C5318" s="10" t="s">
        <v>39220</v>
      </c>
      <c r="D5318" s="10">
        <v>7613.0</v>
      </c>
      <c r="E5318" s="10" t="s">
        <v>36206</v>
      </c>
    </row>
    <row r="5319" hidden="1">
      <c r="A5319" s="10" t="s">
        <v>34627</v>
      </c>
      <c r="B5319" s="10">
        <v>761351.0</v>
      </c>
      <c r="C5319" s="10" t="s">
        <v>39221</v>
      </c>
      <c r="D5319" s="10">
        <v>7613.0</v>
      </c>
      <c r="E5319" s="10" t="s">
        <v>36206</v>
      </c>
    </row>
    <row r="5320" hidden="1">
      <c r="A5320" s="10" t="s">
        <v>34627</v>
      </c>
      <c r="B5320" s="10">
        <v>761354.0</v>
      </c>
      <c r="C5320" s="10" t="s">
        <v>39222</v>
      </c>
      <c r="D5320" s="10">
        <v>7613.0</v>
      </c>
      <c r="E5320" s="10" t="s">
        <v>36206</v>
      </c>
    </row>
    <row r="5321" hidden="1">
      <c r="A5321" s="10" t="s">
        <v>34627</v>
      </c>
      <c r="B5321" s="10">
        <v>761357.0</v>
      </c>
      <c r="C5321" s="10" t="s">
        <v>39223</v>
      </c>
      <c r="D5321" s="10">
        <v>7613.0</v>
      </c>
      <c r="E5321" s="10" t="s">
        <v>36206</v>
      </c>
    </row>
    <row r="5322" hidden="1">
      <c r="A5322" s="10" t="s">
        <v>34627</v>
      </c>
      <c r="B5322" s="10">
        <v>761360.0</v>
      </c>
      <c r="C5322" s="10" t="s">
        <v>39224</v>
      </c>
      <c r="D5322" s="10">
        <v>7613.0</v>
      </c>
      <c r="E5322" s="10" t="s">
        <v>36206</v>
      </c>
    </row>
    <row r="5323" hidden="1">
      <c r="A5323" s="10" t="s">
        <v>34627</v>
      </c>
      <c r="B5323" s="10">
        <v>761363.0</v>
      </c>
      <c r="C5323" s="10" t="s">
        <v>39225</v>
      </c>
      <c r="D5323" s="10">
        <v>7613.0</v>
      </c>
      <c r="E5323" s="10" t="s">
        <v>36206</v>
      </c>
    </row>
    <row r="5324" hidden="1">
      <c r="A5324" s="10" t="s">
        <v>34627</v>
      </c>
      <c r="B5324" s="10">
        <v>761366.0</v>
      </c>
      <c r="C5324" s="10" t="s">
        <v>39226</v>
      </c>
      <c r="D5324" s="10">
        <v>7613.0</v>
      </c>
      <c r="E5324" s="10" t="s">
        <v>36206</v>
      </c>
    </row>
    <row r="5325" hidden="1">
      <c r="A5325" s="10" t="s">
        <v>34627</v>
      </c>
      <c r="B5325" s="10">
        <v>761405.0</v>
      </c>
      <c r="C5325" s="10" t="s">
        <v>39227</v>
      </c>
      <c r="D5325" s="10">
        <v>7614.0</v>
      </c>
      <c r="E5325" s="10" t="s">
        <v>36206</v>
      </c>
    </row>
    <row r="5326" hidden="1">
      <c r="A5326" s="10" t="s">
        <v>34627</v>
      </c>
      <c r="B5326" s="10">
        <v>761410.0</v>
      </c>
      <c r="C5326" s="10" t="s">
        <v>39228</v>
      </c>
      <c r="D5326" s="10">
        <v>7614.0</v>
      </c>
      <c r="E5326" s="10" t="s">
        <v>36206</v>
      </c>
    </row>
    <row r="5327" hidden="1">
      <c r="A5327" s="10" t="s">
        <v>34627</v>
      </c>
      <c r="B5327" s="10">
        <v>761415.0</v>
      </c>
      <c r="C5327" s="10" t="s">
        <v>39229</v>
      </c>
      <c r="D5327" s="10">
        <v>7614.0</v>
      </c>
      <c r="E5327" s="10" t="s">
        <v>36206</v>
      </c>
    </row>
    <row r="5328" hidden="1">
      <c r="A5328" s="10" t="s">
        <v>34627</v>
      </c>
      <c r="B5328" s="10">
        <v>761420.0</v>
      </c>
      <c r="C5328" s="10" t="s">
        <v>39230</v>
      </c>
      <c r="D5328" s="10">
        <v>7614.0</v>
      </c>
      <c r="E5328" s="10" t="s">
        <v>36206</v>
      </c>
    </row>
    <row r="5329" hidden="1">
      <c r="A5329" s="10" t="s">
        <v>34627</v>
      </c>
      <c r="B5329" s="10">
        <v>761425.0</v>
      </c>
      <c r="C5329" s="10" t="s">
        <v>39231</v>
      </c>
      <c r="D5329" s="10">
        <v>7614.0</v>
      </c>
      <c r="E5329" s="10" t="s">
        <v>36206</v>
      </c>
    </row>
    <row r="5330" hidden="1">
      <c r="A5330" s="10" t="s">
        <v>34627</v>
      </c>
      <c r="B5330" s="10">
        <v>761430.0</v>
      </c>
      <c r="C5330" s="10" t="s">
        <v>39232</v>
      </c>
      <c r="D5330" s="10">
        <v>7614.0</v>
      </c>
      <c r="E5330" s="10" t="s">
        <v>36206</v>
      </c>
    </row>
    <row r="5331" hidden="1">
      <c r="A5331" s="10" t="s">
        <v>34627</v>
      </c>
      <c r="B5331" s="10">
        <v>761435.0</v>
      </c>
      <c r="C5331" s="10" t="s">
        <v>39233</v>
      </c>
      <c r="D5331" s="10">
        <v>7614.0</v>
      </c>
      <c r="E5331" s="10" t="s">
        <v>36206</v>
      </c>
    </row>
    <row r="5332" hidden="1">
      <c r="A5332" s="10" t="s">
        <v>34627</v>
      </c>
      <c r="B5332" s="10">
        <v>761805.0</v>
      </c>
      <c r="C5332" s="10" t="s">
        <v>39234</v>
      </c>
      <c r="D5332" s="10">
        <v>7618.0</v>
      </c>
      <c r="E5332" s="10" t="s">
        <v>36206</v>
      </c>
    </row>
    <row r="5333" hidden="1">
      <c r="A5333" s="10" t="s">
        <v>34627</v>
      </c>
      <c r="B5333" s="10">
        <v>761810.0</v>
      </c>
      <c r="C5333" s="10" t="s">
        <v>39235</v>
      </c>
      <c r="D5333" s="10">
        <v>7618.0</v>
      </c>
      <c r="E5333" s="10" t="s">
        <v>36206</v>
      </c>
    </row>
    <row r="5334" hidden="1">
      <c r="A5334" s="10" t="s">
        <v>34627</v>
      </c>
      <c r="B5334" s="10">
        <v>761815.0</v>
      </c>
      <c r="C5334" s="10" t="s">
        <v>39236</v>
      </c>
      <c r="D5334" s="10">
        <v>7618.0</v>
      </c>
      <c r="E5334" s="10" t="s">
        <v>36206</v>
      </c>
    </row>
    <row r="5335" hidden="1">
      <c r="A5335" s="10" t="s">
        <v>34627</v>
      </c>
      <c r="B5335" s="10">
        <v>761820.0</v>
      </c>
      <c r="C5335" s="10" t="s">
        <v>39237</v>
      </c>
      <c r="D5335" s="10">
        <v>7618.0</v>
      </c>
      <c r="E5335" s="10" t="s">
        <v>36206</v>
      </c>
    </row>
    <row r="5336" hidden="1">
      <c r="A5336" s="10" t="s">
        <v>34627</v>
      </c>
      <c r="B5336" s="10">
        <v>762005.0</v>
      </c>
      <c r="C5336" s="10" t="s">
        <v>39238</v>
      </c>
      <c r="D5336" s="10">
        <v>7620.0</v>
      </c>
      <c r="E5336" s="10" t="s">
        <v>36206</v>
      </c>
    </row>
    <row r="5337" hidden="1">
      <c r="A5337" s="10" t="s">
        <v>34627</v>
      </c>
      <c r="B5337" s="10">
        <v>762105.0</v>
      </c>
      <c r="C5337" s="10" t="s">
        <v>39239</v>
      </c>
      <c r="D5337" s="10">
        <v>7621.0</v>
      </c>
      <c r="E5337" s="10" t="s">
        <v>36206</v>
      </c>
    </row>
    <row r="5338" hidden="1">
      <c r="A5338" s="10" t="s">
        <v>34627</v>
      </c>
      <c r="B5338" s="10">
        <v>762110.0</v>
      </c>
      <c r="C5338" s="10" t="s">
        <v>39240</v>
      </c>
      <c r="D5338" s="10">
        <v>7621.0</v>
      </c>
      <c r="E5338" s="10" t="s">
        <v>36206</v>
      </c>
    </row>
    <row r="5339" hidden="1">
      <c r="A5339" s="10" t="s">
        <v>34627</v>
      </c>
      <c r="B5339" s="10">
        <v>762115.0</v>
      </c>
      <c r="C5339" s="10" t="s">
        <v>39241</v>
      </c>
      <c r="D5339" s="10">
        <v>7621.0</v>
      </c>
      <c r="E5339" s="10" t="s">
        <v>36206</v>
      </c>
    </row>
    <row r="5340" hidden="1">
      <c r="A5340" s="10" t="s">
        <v>34627</v>
      </c>
      <c r="B5340" s="10">
        <v>762120.0</v>
      </c>
      <c r="C5340" s="10" t="s">
        <v>39242</v>
      </c>
      <c r="D5340" s="10">
        <v>7621.0</v>
      </c>
      <c r="E5340" s="10" t="s">
        <v>36206</v>
      </c>
    </row>
    <row r="5341" hidden="1">
      <c r="A5341" s="10" t="s">
        <v>34627</v>
      </c>
      <c r="B5341" s="10">
        <v>762125.0</v>
      </c>
      <c r="C5341" s="10" t="s">
        <v>39243</v>
      </c>
      <c r="D5341" s="10">
        <v>7621.0</v>
      </c>
      <c r="E5341" s="10" t="s">
        <v>36206</v>
      </c>
    </row>
    <row r="5342" hidden="1">
      <c r="A5342" s="10" t="s">
        <v>34627</v>
      </c>
      <c r="B5342" s="10">
        <v>762205.0</v>
      </c>
      <c r="C5342" s="10" t="s">
        <v>39244</v>
      </c>
      <c r="D5342" s="10">
        <v>7622.0</v>
      </c>
      <c r="E5342" s="10" t="s">
        <v>36206</v>
      </c>
    </row>
    <row r="5343" hidden="1">
      <c r="A5343" s="10" t="s">
        <v>34627</v>
      </c>
      <c r="B5343" s="10">
        <v>762210.0</v>
      </c>
      <c r="C5343" s="10" t="s">
        <v>39245</v>
      </c>
      <c r="D5343" s="10">
        <v>7622.0</v>
      </c>
      <c r="E5343" s="10" t="s">
        <v>36206</v>
      </c>
    </row>
    <row r="5344" hidden="1">
      <c r="A5344" s="10" t="s">
        <v>34627</v>
      </c>
      <c r="B5344" s="10">
        <v>762215.0</v>
      </c>
      <c r="C5344" s="10" t="s">
        <v>39246</v>
      </c>
      <c r="D5344" s="10">
        <v>7622.0</v>
      </c>
      <c r="E5344" s="10" t="s">
        <v>36206</v>
      </c>
    </row>
    <row r="5345" hidden="1">
      <c r="A5345" s="10" t="s">
        <v>34627</v>
      </c>
      <c r="B5345" s="10">
        <v>762220.0</v>
      </c>
      <c r="C5345" s="10" t="s">
        <v>39247</v>
      </c>
      <c r="D5345" s="10">
        <v>7622.0</v>
      </c>
      <c r="E5345" s="10" t="s">
        <v>36206</v>
      </c>
    </row>
    <row r="5346" hidden="1">
      <c r="A5346" s="10" t="s">
        <v>34627</v>
      </c>
      <c r="B5346" s="10">
        <v>762305.0</v>
      </c>
      <c r="C5346" s="10" t="s">
        <v>39248</v>
      </c>
      <c r="D5346" s="10">
        <v>7623.0</v>
      </c>
      <c r="E5346" s="10" t="s">
        <v>36206</v>
      </c>
    </row>
    <row r="5347" hidden="1">
      <c r="A5347" s="10" t="s">
        <v>34627</v>
      </c>
      <c r="B5347" s="10">
        <v>762310.0</v>
      </c>
      <c r="C5347" s="10" t="s">
        <v>39249</v>
      </c>
      <c r="D5347" s="10">
        <v>7623.0</v>
      </c>
      <c r="E5347" s="10" t="s">
        <v>36206</v>
      </c>
    </row>
    <row r="5348" hidden="1">
      <c r="A5348" s="10" t="s">
        <v>34627</v>
      </c>
      <c r="B5348" s="10">
        <v>762315.0</v>
      </c>
      <c r="C5348" s="10" t="s">
        <v>39250</v>
      </c>
      <c r="D5348" s="10">
        <v>7623.0</v>
      </c>
      <c r="E5348" s="10" t="s">
        <v>36206</v>
      </c>
    </row>
    <row r="5349" hidden="1">
      <c r="A5349" s="10" t="s">
        <v>34627</v>
      </c>
      <c r="B5349" s="10">
        <v>762320.0</v>
      </c>
      <c r="C5349" s="10" t="s">
        <v>39251</v>
      </c>
      <c r="D5349" s="10">
        <v>7623.0</v>
      </c>
      <c r="E5349" s="10" t="s">
        <v>36206</v>
      </c>
    </row>
    <row r="5350" hidden="1">
      <c r="A5350" s="10" t="s">
        <v>34627</v>
      </c>
      <c r="B5350" s="10">
        <v>762325.0</v>
      </c>
      <c r="C5350" s="10" t="s">
        <v>39252</v>
      </c>
      <c r="D5350" s="10">
        <v>7623.0</v>
      </c>
      <c r="E5350" s="10" t="s">
        <v>36206</v>
      </c>
    </row>
    <row r="5351" hidden="1">
      <c r="A5351" s="10" t="s">
        <v>34627</v>
      </c>
      <c r="B5351" s="10">
        <v>762330.0</v>
      </c>
      <c r="C5351" s="10" t="s">
        <v>39253</v>
      </c>
      <c r="D5351" s="10">
        <v>7623.0</v>
      </c>
      <c r="E5351" s="10" t="s">
        <v>36206</v>
      </c>
    </row>
    <row r="5352" hidden="1">
      <c r="A5352" s="10" t="s">
        <v>34627</v>
      </c>
      <c r="B5352" s="10">
        <v>762335.0</v>
      </c>
      <c r="C5352" s="10" t="s">
        <v>39254</v>
      </c>
      <c r="D5352" s="10">
        <v>7623.0</v>
      </c>
      <c r="E5352" s="10" t="s">
        <v>36206</v>
      </c>
    </row>
    <row r="5353" hidden="1">
      <c r="A5353" s="10" t="s">
        <v>34627</v>
      </c>
      <c r="B5353" s="10">
        <v>762340.0</v>
      </c>
      <c r="C5353" s="10" t="s">
        <v>39255</v>
      </c>
      <c r="D5353" s="10">
        <v>7623.0</v>
      </c>
      <c r="E5353" s="10" t="s">
        <v>36206</v>
      </c>
    </row>
    <row r="5354" hidden="1">
      <c r="A5354" s="10" t="s">
        <v>34627</v>
      </c>
      <c r="B5354" s="10">
        <v>762345.0</v>
      </c>
      <c r="C5354" s="10" t="s">
        <v>39256</v>
      </c>
      <c r="D5354" s="10">
        <v>7623.0</v>
      </c>
      <c r="E5354" s="10" t="s">
        <v>36206</v>
      </c>
    </row>
    <row r="5355" hidden="1">
      <c r="A5355" s="10" t="s">
        <v>34627</v>
      </c>
      <c r="B5355" s="10">
        <v>763005.0</v>
      </c>
      <c r="C5355" s="10" t="s">
        <v>39257</v>
      </c>
      <c r="D5355" s="10">
        <v>7630.0</v>
      </c>
      <c r="E5355" s="10" t="s">
        <v>36206</v>
      </c>
    </row>
    <row r="5356" hidden="1">
      <c r="A5356" s="10" t="s">
        <v>34627</v>
      </c>
      <c r="B5356" s="10">
        <v>763010.0</v>
      </c>
      <c r="C5356" s="10" t="s">
        <v>39258</v>
      </c>
      <c r="D5356" s="10">
        <v>7630.0</v>
      </c>
      <c r="E5356" s="10" t="s">
        <v>36206</v>
      </c>
    </row>
    <row r="5357" hidden="1">
      <c r="A5357" s="10" t="s">
        <v>34627</v>
      </c>
      <c r="B5357" s="10">
        <v>763015.0</v>
      </c>
      <c r="C5357" s="10" t="s">
        <v>39259</v>
      </c>
      <c r="D5357" s="10">
        <v>7630.0</v>
      </c>
      <c r="E5357" s="10" t="s">
        <v>36206</v>
      </c>
    </row>
    <row r="5358" hidden="1">
      <c r="A5358" s="10" t="s">
        <v>34627</v>
      </c>
      <c r="B5358" s="10">
        <v>763020.0</v>
      </c>
      <c r="C5358" s="10" t="s">
        <v>39260</v>
      </c>
      <c r="D5358" s="10">
        <v>7630.0</v>
      </c>
      <c r="E5358" s="10" t="s">
        <v>36206</v>
      </c>
    </row>
    <row r="5359" hidden="1">
      <c r="A5359" s="10" t="s">
        <v>34627</v>
      </c>
      <c r="B5359" s="10">
        <v>763105.0</v>
      </c>
      <c r="C5359" s="10" t="s">
        <v>39261</v>
      </c>
      <c r="D5359" s="10">
        <v>7631.0</v>
      </c>
      <c r="E5359" s="10" t="s">
        <v>36206</v>
      </c>
    </row>
    <row r="5360" hidden="1">
      <c r="A5360" s="10" t="s">
        <v>34627</v>
      </c>
      <c r="B5360" s="10">
        <v>763110.0</v>
      </c>
      <c r="C5360" s="10" t="s">
        <v>39262</v>
      </c>
      <c r="D5360" s="10">
        <v>7631.0</v>
      </c>
      <c r="E5360" s="10" t="s">
        <v>36206</v>
      </c>
    </row>
    <row r="5361" hidden="1">
      <c r="A5361" s="10" t="s">
        <v>34627</v>
      </c>
      <c r="B5361" s="10">
        <v>763115.0</v>
      </c>
      <c r="C5361" s="10" t="s">
        <v>39263</v>
      </c>
      <c r="D5361" s="10">
        <v>7631.0</v>
      </c>
      <c r="E5361" s="10" t="s">
        <v>36206</v>
      </c>
    </row>
    <row r="5362" hidden="1">
      <c r="A5362" s="10" t="s">
        <v>34627</v>
      </c>
      <c r="B5362" s="10">
        <v>763120.0</v>
      </c>
      <c r="C5362" s="10" t="s">
        <v>39264</v>
      </c>
      <c r="D5362" s="10">
        <v>7631.0</v>
      </c>
      <c r="E5362" s="10" t="s">
        <v>36206</v>
      </c>
    </row>
    <row r="5363" hidden="1">
      <c r="A5363" s="10" t="s">
        <v>34627</v>
      </c>
      <c r="B5363" s="10">
        <v>763125.0</v>
      </c>
      <c r="C5363" s="10" t="s">
        <v>39265</v>
      </c>
      <c r="D5363" s="10">
        <v>7631.0</v>
      </c>
      <c r="E5363" s="10" t="s">
        <v>36206</v>
      </c>
    </row>
    <row r="5364" hidden="1">
      <c r="A5364" s="10" t="s">
        <v>34627</v>
      </c>
      <c r="B5364" s="10">
        <v>763205.0</v>
      </c>
      <c r="C5364" s="10" t="s">
        <v>39266</v>
      </c>
      <c r="D5364" s="10">
        <v>7632.0</v>
      </c>
      <c r="E5364" s="10" t="s">
        <v>36206</v>
      </c>
    </row>
    <row r="5365" hidden="1">
      <c r="A5365" s="10" t="s">
        <v>34627</v>
      </c>
      <c r="B5365" s="10">
        <v>763210.0</v>
      </c>
      <c r="C5365" s="10" t="s">
        <v>39267</v>
      </c>
      <c r="D5365" s="10">
        <v>7632.0</v>
      </c>
      <c r="E5365" s="10" t="s">
        <v>36206</v>
      </c>
    </row>
    <row r="5366" hidden="1">
      <c r="A5366" s="10" t="s">
        <v>34627</v>
      </c>
      <c r="B5366" s="10">
        <v>763215.0</v>
      </c>
      <c r="C5366" s="10" t="s">
        <v>39268</v>
      </c>
      <c r="D5366" s="10">
        <v>7632.0</v>
      </c>
      <c r="E5366" s="10" t="s">
        <v>36206</v>
      </c>
    </row>
    <row r="5367" hidden="1">
      <c r="A5367" s="10" t="s">
        <v>34627</v>
      </c>
      <c r="B5367" s="10">
        <v>763305.0</v>
      </c>
      <c r="C5367" s="10" t="s">
        <v>39269</v>
      </c>
      <c r="D5367" s="10">
        <v>7633.0</v>
      </c>
      <c r="E5367" s="10" t="s">
        <v>36206</v>
      </c>
    </row>
    <row r="5368" hidden="1">
      <c r="A5368" s="10" t="s">
        <v>34627</v>
      </c>
      <c r="B5368" s="10">
        <v>763310.0</v>
      </c>
      <c r="C5368" s="10" t="s">
        <v>39270</v>
      </c>
      <c r="D5368" s="10">
        <v>7633.0</v>
      </c>
      <c r="E5368" s="10" t="s">
        <v>36206</v>
      </c>
    </row>
    <row r="5369" hidden="1">
      <c r="A5369" s="10" t="s">
        <v>34627</v>
      </c>
      <c r="B5369" s="10">
        <v>763315.0</v>
      </c>
      <c r="C5369" s="10" t="s">
        <v>39271</v>
      </c>
      <c r="D5369" s="10">
        <v>7633.0</v>
      </c>
      <c r="E5369" s="10" t="s">
        <v>36206</v>
      </c>
    </row>
    <row r="5370" hidden="1">
      <c r="A5370" s="10" t="s">
        <v>34627</v>
      </c>
      <c r="B5370" s="10">
        <v>763320.0</v>
      </c>
      <c r="C5370" s="10" t="s">
        <v>39272</v>
      </c>
      <c r="D5370" s="10">
        <v>7633.0</v>
      </c>
      <c r="E5370" s="10" t="s">
        <v>36206</v>
      </c>
    </row>
    <row r="5371" hidden="1">
      <c r="A5371" s="10" t="s">
        <v>34627</v>
      </c>
      <c r="B5371" s="10">
        <v>763325.0</v>
      </c>
      <c r="C5371" s="10" t="s">
        <v>39273</v>
      </c>
      <c r="D5371" s="10">
        <v>7633.0</v>
      </c>
      <c r="E5371" s="10" t="s">
        <v>36206</v>
      </c>
    </row>
    <row r="5372" hidden="1">
      <c r="A5372" s="10" t="s">
        <v>34627</v>
      </c>
      <c r="B5372" s="10">
        <v>764005.0</v>
      </c>
      <c r="C5372" s="10" t="s">
        <v>39274</v>
      </c>
      <c r="D5372" s="10">
        <v>7640.0</v>
      </c>
      <c r="E5372" s="10" t="s">
        <v>36206</v>
      </c>
    </row>
    <row r="5373" hidden="1">
      <c r="A5373" s="10" t="s">
        <v>34627</v>
      </c>
      <c r="B5373" s="10">
        <v>764105.0</v>
      </c>
      <c r="C5373" s="10" t="s">
        <v>39275</v>
      </c>
      <c r="D5373" s="10">
        <v>7641.0</v>
      </c>
      <c r="E5373" s="10" t="s">
        <v>36206</v>
      </c>
    </row>
    <row r="5374" hidden="1">
      <c r="A5374" s="10" t="s">
        <v>34627</v>
      </c>
      <c r="B5374" s="10">
        <v>764110.0</v>
      </c>
      <c r="C5374" s="10" t="s">
        <v>39276</v>
      </c>
      <c r="D5374" s="10">
        <v>7641.0</v>
      </c>
      <c r="E5374" s="10" t="s">
        <v>36206</v>
      </c>
    </row>
    <row r="5375" hidden="1">
      <c r="A5375" s="10" t="s">
        <v>34627</v>
      </c>
      <c r="B5375" s="10">
        <v>764115.0</v>
      </c>
      <c r="C5375" s="10" t="s">
        <v>39277</v>
      </c>
      <c r="D5375" s="10">
        <v>7641.0</v>
      </c>
      <c r="E5375" s="10" t="s">
        <v>36206</v>
      </c>
    </row>
    <row r="5376" hidden="1">
      <c r="A5376" s="10" t="s">
        <v>34627</v>
      </c>
      <c r="B5376" s="10">
        <v>764120.0</v>
      </c>
      <c r="C5376" s="10" t="s">
        <v>39278</v>
      </c>
      <c r="D5376" s="10">
        <v>7641.0</v>
      </c>
      <c r="E5376" s="10" t="s">
        <v>36206</v>
      </c>
    </row>
    <row r="5377" hidden="1">
      <c r="A5377" s="10" t="s">
        <v>34627</v>
      </c>
      <c r="B5377" s="10">
        <v>764205.0</v>
      </c>
      <c r="C5377" s="10" t="s">
        <v>39279</v>
      </c>
      <c r="D5377" s="10">
        <v>7642.0</v>
      </c>
      <c r="E5377" s="10" t="s">
        <v>36206</v>
      </c>
    </row>
    <row r="5378" hidden="1">
      <c r="A5378" s="10" t="s">
        <v>34627</v>
      </c>
      <c r="B5378" s="10">
        <v>764210.0</v>
      </c>
      <c r="C5378" s="10" t="s">
        <v>39280</v>
      </c>
      <c r="D5378" s="10">
        <v>7642.0</v>
      </c>
      <c r="E5378" s="10" t="s">
        <v>36206</v>
      </c>
    </row>
    <row r="5379" hidden="1">
      <c r="A5379" s="10" t="s">
        <v>34627</v>
      </c>
      <c r="B5379" s="10">
        <v>764305.0</v>
      </c>
      <c r="C5379" s="10" t="s">
        <v>39281</v>
      </c>
      <c r="D5379" s="10">
        <v>7643.0</v>
      </c>
      <c r="E5379" s="10" t="s">
        <v>36206</v>
      </c>
    </row>
    <row r="5380" hidden="1">
      <c r="A5380" s="10" t="s">
        <v>34627</v>
      </c>
      <c r="B5380" s="10">
        <v>765005.0</v>
      </c>
      <c r="C5380" s="10" t="s">
        <v>39282</v>
      </c>
      <c r="D5380" s="10">
        <v>7650.0</v>
      </c>
      <c r="E5380" s="10" t="s">
        <v>36206</v>
      </c>
    </row>
    <row r="5381" hidden="1">
      <c r="A5381" s="10" t="s">
        <v>34627</v>
      </c>
      <c r="B5381" s="10">
        <v>765010.0</v>
      </c>
      <c r="C5381" s="10" t="s">
        <v>39283</v>
      </c>
      <c r="D5381" s="10">
        <v>7650.0</v>
      </c>
      <c r="E5381" s="10" t="s">
        <v>36206</v>
      </c>
    </row>
    <row r="5382" hidden="1">
      <c r="A5382" s="10" t="s">
        <v>34627</v>
      </c>
      <c r="B5382" s="10">
        <v>765015.0</v>
      </c>
      <c r="C5382" s="10" t="s">
        <v>39284</v>
      </c>
      <c r="D5382" s="10">
        <v>7650.0</v>
      </c>
      <c r="E5382" s="10" t="s">
        <v>36206</v>
      </c>
    </row>
    <row r="5383" hidden="1">
      <c r="A5383" s="10" t="s">
        <v>34627</v>
      </c>
      <c r="B5383" s="10">
        <v>765105.0</v>
      </c>
      <c r="C5383" s="10" t="s">
        <v>39285</v>
      </c>
      <c r="D5383" s="10">
        <v>7651.0</v>
      </c>
      <c r="E5383" s="10" t="s">
        <v>36206</v>
      </c>
    </row>
    <row r="5384" hidden="1">
      <c r="A5384" s="10" t="s">
        <v>34627</v>
      </c>
      <c r="B5384" s="10">
        <v>765110.0</v>
      </c>
      <c r="C5384" s="10" t="s">
        <v>39286</v>
      </c>
      <c r="D5384" s="10">
        <v>7651.0</v>
      </c>
      <c r="E5384" s="10" t="s">
        <v>36206</v>
      </c>
    </row>
    <row r="5385" hidden="1">
      <c r="A5385" s="10" t="s">
        <v>34627</v>
      </c>
      <c r="B5385" s="10">
        <v>765205.0</v>
      </c>
      <c r="C5385" s="10" t="s">
        <v>39287</v>
      </c>
      <c r="D5385" s="10">
        <v>7652.0</v>
      </c>
      <c r="E5385" s="10" t="s">
        <v>36206</v>
      </c>
    </row>
    <row r="5386" hidden="1">
      <c r="A5386" s="10" t="s">
        <v>34627</v>
      </c>
      <c r="B5386" s="10">
        <v>765215.0</v>
      </c>
      <c r="C5386" s="10" t="s">
        <v>39288</v>
      </c>
      <c r="D5386" s="10">
        <v>7652.0</v>
      </c>
      <c r="E5386" s="10" t="s">
        <v>36206</v>
      </c>
    </row>
    <row r="5387" hidden="1">
      <c r="A5387" s="10" t="s">
        <v>34627</v>
      </c>
      <c r="B5387" s="10">
        <v>765225.0</v>
      </c>
      <c r="C5387" s="10" t="s">
        <v>39289</v>
      </c>
      <c r="D5387" s="10">
        <v>7652.0</v>
      </c>
      <c r="E5387" s="10" t="s">
        <v>36206</v>
      </c>
    </row>
    <row r="5388" hidden="1">
      <c r="A5388" s="10" t="s">
        <v>34627</v>
      </c>
      <c r="B5388" s="10">
        <v>765230.0</v>
      </c>
      <c r="C5388" s="10" t="s">
        <v>39290</v>
      </c>
      <c r="D5388" s="10">
        <v>7652.0</v>
      </c>
      <c r="E5388" s="10" t="s">
        <v>36206</v>
      </c>
    </row>
    <row r="5389" hidden="1">
      <c r="A5389" s="10" t="s">
        <v>34627</v>
      </c>
      <c r="B5389" s="10">
        <v>765235.0</v>
      </c>
      <c r="C5389" s="10" t="s">
        <v>39291</v>
      </c>
      <c r="D5389" s="10">
        <v>7652.0</v>
      </c>
      <c r="E5389" s="10" t="s">
        <v>36206</v>
      </c>
    </row>
    <row r="5390" hidden="1">
      <c r="A5390" s="10" t="s">
        <v>34627</v>
      </c>
      <c r="B5390" s="10">
        <v>765240.0</v>
      </c>
      <c r="C5390" s="10" t="s">
        <v>39292</v>
      </c>
      <c r="D5390" s="10">
        <v>7652.0</v>
      </c>
      <c r="E5390" s="10" t="s">
        <v>36206</v>
      </c>
    </row>
    <row r="5391" hidden="1">
      <c r="A5391" s="10" t="s">
        <v>34627</v>
      </c>
      <c r="B5391" s="10">
        <v>765310.0</v>
      </c>
      <c r="C5391" s="10" t="s">
        <v>39293</v>
      </c>
      <c r="D5391" s="10">
        <v>7653.0</v>
      </c>
      <c r="E5391" s="10" t="s">
        <v>36206</v>
      </c>
    </row>
    <row r="5392" hidden="1">
      <c r="A5392" s="10" t="s">
        <v>34627</v>
      </c>
      <c r="B5392" s="10">
        <v>765315.0</v>
      </c>
      <c r="C5392" s="10" t="s">
        <v>39294</v>
      </c>
      <c r="D5392" s="10">
        <v>7653.0</v>
      </c>
      <c r="E5392" s="10" t="s">
        <v>36206</v>
      </c>
    </row>
    <row r="5393" hidden="1">
      <c r="A5393" s="10" t="s">
        <v>34627</v>
      </c>
      <c r="B5393" s="10">
        <v>765405.0</v>
      </c>
      <c r="C5393" s="10" t="s">
        <v>39295</v>
      </c>
      <c r="D5393" s="10">
        <v>7654.0</v>
      </c>
      <c r="E5393" s="10" t="s">
        <v>36206</v>
      </c>
    </row>
    <row r="5394" hidden="1">
      <c r="A5394" s="10" t="s">
        <v>34627</v>
      </c>
      <c r="B5394" s="10">
        <v>766105.0</v>
      </c>
      <c r="C5394" s="10" t="s">
        <v>39296</v>
      </c>
      <c r="D5394" s="10">
        <v>7661.0</v>
      </c>
      <c r="E5394" s="10" t="s">
        <v>36206</v>
      </c>
    </row>
    <row r="5395" hidden="1">
      <c r="A5395" s="10" t="s">
        <v>34627</v>
      </c>
      <c r="B5395" s="10">
        <v>766115.0</v>
      </c>
      <c r="C5395" s="10" t="s">
        <v>39297</v>
      </c>
      <c r="D5395" s="10">
        <v>7661.0</v>
      </c>
      <c r="E5395" s="10" t="s">
        <v>36206</v>
      </c>
    </row>
    <row r="5396" hidden="1">
      <c r="A5396" s="10" t="s">
        <v>34627</v>
      </c>
      <c r="B5396" s="10">
        <v>766120.0</v>
      </c>
      <c r="C5396" s="10" t="s">
        <v>39298</v>
      </c>
      <c r="D5396" s="10">
        <v>7661.0</v>
      </c>
      <c r="E5396" s="10" t="s">
        <v>36206</v>
      </c>
    </row>
    <row r="5397" hidden="1">
      <c r="A5397" s="10" t="s">
        <v>34627</v>
      </c>
      <c r="B5397" s="10">
        <v>766125.0</v>
      </c>
      <c r="C5397" s="10" t="s">
        <v>39299</v>
      </c>
      <c r="D5397" s="10">
        <v>7661.0</v>
      </c>
      <c r="E5397" s="10" t="s">
        <v>36206</v>
      </c>
    </row>
    <row r="5398" hidden="1">
      <c r="A5398" s="10" t="s">
        <v>34627</v>
      </c>
      <c r="B5398" s="10">
        <v>766130.0</v>
      </c>
      <c r="C5398" s="10" t="s">
        <v>39300</v>
      </c>
      <c r="D5398" s="10">
        <v>7661.0</v>
      </c>
      <c r="E5398" s="10" t="s">
        <v>36206</v>
      </c>
    </row>
    <row r="5399" hidden="1">
      <c r="A5399" s="10" t="s">
        <v>34627</v>
      </c>
      <c r="B5399" s="10">
        <v>766135.0</v>
      </c>
      <c r="C5399" s="10" t="s">
        <v>39301</v>
      </c>
      <c r="D5399" s="10">
        <v>7661.0</v>
      </c>
      <c r="E5399" s="10" t="s">
        <v>36206</v>
      </c>
    </row>
    <row r="5400" hidden="1">
      <c r="A5400" s="10" t="s">
        <v>34627</v>
      </c>
      <c r="B5400" s="10">
        <v>766140.0</v>
      </c>
      <c r="C5400" s="10" t="s">
        <v>39302</v>
      </c>
      <c r="D5400" s="10">
        <v>7661.0</v>
      </c>
      <c r="E5400" s="10" t="s">
        <v>36206</v>
      </c>
    </row>
    <row r="5401" hidden="1">
      <c r="A5401" s="10" t="s">
        <v>34627</v>
      </c>
      <c r="B5401" s="10">
        <v>766145.0</v>
      </c>
      <c r="C5401" s="10" t="s">
        <v>39303</v>
      </c>
      <c r="D5401" s="10">
        <v>7661.0</v>
      </c>
      <c r="E5401" s="10" t="s">
        <v>36206</v>
      </c>
    </row>
    <row r="5402" hidden="1">
      <c r="A5402" s="10" t="s">
        <v>34627</v>
      </c>
      <c r="B5402" s="10">
        <v>766150.0</v>
      </c>
      <c r="C5402" s="10" t="s">
        <v>39304</v>
      </c>
      <c r="D5402" s="10">
        <v>7661.0</v>
      </c>
      <c r="E5402" s="10" t="s">
        <v>36206</v>
      </c>
    </row>
    <row r="5403" hidden="1">
      <c r="A5403" s="10" t="s">
        <v>34627</v>
      </c>
      <c r="B5403" s="10">
        <v>766155.0</v>
      </c>
      <c r="C5403" s="10" t="s">
        <v>39305</v>
      </c>
      <c r="D5403" s="10">
        <v>7661.0</v>
      </c>
      <c r="E5403" s="10" t="s">
        <v>36206</v>
      </c>
    </row>
    <row r="5404" hidden="1">
      <c r="A5404" s="10" t="s">
        <v>34627</v>
      </c>
      <c r="B5404" s="10">
        <v>766205.0</v>
      </c>
      <c r="C5404" s="10" t="s">
        <v>39306</v>
      </c>
      <c r="D5404" s="10">
        <v>7662.0</v>
      </c>
      <c r="E5404" s="10" t="s">
        <v>36206</v>
      </c>
    </row>
    <row r="5405" hidden="1">
      <c r="A5405" s="10" t="s">
        <v>34627</v>
      </c>
      <c r="B5405" s="10">
        <v>766210.0</v>
      </c>
      <c r="C5405" s="10" t="s">
        <v>39307</v>
      </c>
      <c r="D5405" s="10">
        <v>7662.0</v>
      </c>
      <c r="E5405" s="10" t="s">
        <v>36206</v>
      </c>
    </row>
    <row r="5406" hidden="1">
      <c r="A5406" s="10" t="s">
        <v>34627</v>
      </c>
      <c r="B5406" s="10">
        <v>766215.0</v>
      </c>
      <c r="C5406" s="10" t="s">
        <v>39308</v>
      </c>
      <c r="D5406" s="10">
        <v>7662.0</v>
      </c>
      <c r="E5406" s="10" t="s">
        <v>36206</v>
      </c>
    </row>
    <row r="5407" hidden="1">
      <c r="A5407" s="10" t="s">
        <v>34627</v>
      </c>
      <c r="B5407" s="10">
        <v>766220.0</v>
      </c>
      <c r="C5407" s="10" t="s">
        <v>39309</v>
      </c>
      <c r="D5407" s="10">
        <v>7662.0</v>
      </c>
      <c r="E5407" s="10" t="s">
        <v>36206</v>
      </c>
    </row>
    <row r="5408" hidden="1">
      <c r="A5408" s="10" t="s">
        <v>34627</v>
      </c>
      <c r="B5408" s="10">
        <v>766225.0</v>
      </c>
      <c r="C5408" s="10" t="s">
        <v>39310</v>
      </c>
      <c r="D5408" s="10">
        <v>7662.0</v>
      </c>
      <c r="E5408" s="10" t="s">
        <v>36206</v>
      </c>
    </row>
    <row r="5409" hidden="1">
      <c r="A5409" s="10" t="s">
        <v>34627</v>
      </c>
      <c r="B5409" s="10">
        <v>766230.0</v>
      </c>
      <c r="C5409" s="10" t="s">
        <v>39311</v>
      </c>
      <c r="D5409" s="10">
        <v>7662.0</v>
      </c>
      <c r="E5409" s="10" t="s">
        <v>36206</v>
      </c>
    </row>
    <row r="5410" hidden="1">
      <c r="A5410" s="10" t="s">
        <v>34627</v>
      </c>
      <c r="B5410" s="10">
        <v>766235.0</v>
      </c>
      <c r="C5410" s="10" t="s">
        <v>39312</v>
      </c>
      <c r="D5410" s="10">
        <v>7662.0</v>
      </c>
      <c r="E5410" s="10" t="s">
        <v>36206</v>
      </c>
    </row>
    <row r="5411" hidden="1">
      <c r="A5411" s="10" t="s">
        <v>34627</v>
      </c>
      <c r="B5411" s="10">
        <v>766240.0</v>
      </c>
      <c r="C5411" s="10" t="s">
        <v>39313</v>
      </c>
      <c r="D5411" s="10">
        <v>7662.0</v>
      </c>
      <c r="E5411" s="10" t="s">
        <v>36206</v>
      </c>
    </row>
    <row r="5412" hidden="1">
      <c r="A5412" s="10" t="s">
        <v>34627</v>
      </c>
      <c r="B5412" s="10">
        <v>766245.0</v>
      </c>
      <c r="C5412" s="10" t="s">
        <v>39314</v>
      </c>
      <c r="D5412" s="10">
        <v>7662.0</v>
      </c>
      <c r="E5412" s="10" t="s">
        <v>36206</v>
      </c>
    </row>
    <row r="5413" hidden="1">
      <c r="A5413" s="10" t="s">
        <v>34627</v>
      </c>
      <c r="B5413" s="10">
        <v>766250.0</v>
      </c>
      <c r="C5413" s="10" t="s">
        <v>39315</v>
      </c>
      <c r="D5413" s="10">
        <v>7662.0</v>
      </c>
      <c r="E5413" s="10" t="s">
        <v>36206</v>
      </c>
    </row>
    <row r="5414" hidden="1">
      <c r="A5414" s="10" t="s">
        <v>34627</v>
      </c>
      <c r="B5414" s="10">
        <v>766305.0</v>
      </c>
      <c r="C5414" s="10" t="s">
        <v>39316</v>
      </c>
      <c r="D5414" s="10">
        <v>7663.0</v>
      </c>
      <c r="E5414" s="10" t="s">
        <v>36206</v>
      </c>
    </row>
    <row r="5415" hidden="1">
      <c r="A5415" s="10" t="s">
        <v>34627</v>
      </c>
      <c r="B5415" s="10">
        <v>766310.0</v>
      </c>
      <c r="C5415" s="10" t="s">
        <v>39317</v>
      </c>
      <c r="D5415" s="10">
        <v>7663.0</v>
      </c>
      <c r="E5415" s="10" t="s">
        <v>36206</v>
      </c>
    </row>
    <row r="5416" hidden="1">
      <c r="A5416" s="10" t="s">
        <v>34627</v>
      </c>
      <c r="B5416" s="10">
        <v>766315.0</v>
      </c>
      <c r="C5416" s="10" t="s">
        <v>39318</v>
      </c>
      <c r="D5416" s="10">
        <v>7663.0</v>
      </c>
      <c r="E5416" s="10" t="s">
        <v>36206</v>
      </c>
    </row>
    <row r="5417" hidden="1">
      <c r="A5417" s="10" t="s">
        <v>34627</v>
      </c>
      <c r="B5417" s="10">
        <v>766320.0</v>
      </c>
      <c r="C5417" s="10" t="s">
        <v>39319</v>
      </c>
      <c r="D5417" s="10">
        <v>7663.0</v>
      </c>
      <c r="E5417" s="10" t="s">
        <v>36206</v>
      </c>
    </row>
    <row r="5418" hidden="1">
      <c r="A5418" s="10" t="s">
        <v>34627</v>
      </c>
      <c r="B5418" s="10">
        <v>766325.0</v>
      </c>
      <c r="C5418" s="10" t="s">
        <v>39320</v>
      </c>
      <c r="D5418" s="10">
        <v>7663.0</v>
      </c>
      <c r="E5418" s="10" t="s">
        <v>36206</v>
      </c>
    </row>
    <row r="5419" hidden="1">
      <c r="A5419" s="10" t="s">
        <v>34627</v>
      </c>
      <c r="B5419" s="10">
        <v>766405.0</v>
      </c>
      <c r="C5419" s="10" t="s">
        <v>39321</v>
      </c>
      <c r="D5419" s="10">
        <v>7664.0</v>
      </c>
      <c r="E5419" s="10" t="s">
        <v>36206</v>
      </c>
    </row>
    <row r="5420" hidden="1">
      <c r="A5420" s="10" t="s">
        <v>34627</v>
      </c>
      <c r="B5420" s="10">
        <v>766410.0</v>
      </c>
      <c r="C5420" s="10" t="s">
        <v>39322</v>
      </c>
      <c r="D5420" s="10">
        <v>7664.0</v>
      </c>
      <c r="E5420" s="10" t="s">
        <v>36206</v>
      </c>
    </row>
    <row r="5421" hidden="1">
      <c r="A5421" s="10" t="s">
        <v>34627</v>
      </c>
      <c r="B5421" s="10">
        <v>766415.0</v>
      </c>
      <c r="C5421" s="10" t="s">
        <v>39323</v>
      </c>
      <c r="D5421" s="10">
        <v>7664.0</v>
      </c>
      <c r="E5421" s="10" t="s">
        <v>36206</v>
      </c>
    </row>
    <row r="5422" hidden="1">
      <c r="A5422" s="10" t="s">
        <v>34627</v>
      </c>
      <c r="B5422" s="10">
        <v>766420.0</v>
      </c>
      <c r="C5422" s="10" t="s">
        <v>39324</v>
      </c>
      <c r="D5422" s="10">
        <v>7664.0</v>
      </c>
      <c r="E5422" s="10" t="s">
        <v>36206</v>
      </c>
    </row>
    <row r="5423" hidden="1">
      <c r="A5423" s="10" t="s">
        <v>34627</v>
      </c>
      <c r="B5423" s="10">
        <v>768105.0</v>
      </c>
      <c r="C5423" s="10" t="s">
        <v>39325</v>
      </c>
      <c r="D5423" s="10">
        <v>7681.0</v>
      </c>
      <c r="E5423" s="10" t="s">
        <v>36206</v>
      </c>
    </row>
    <row r="5424" hidden="1">
      <c r="A5424" s="10" t="s">
        <v>34627</v>
      </c>
      <c r="B5424" s="10">
        <v>768110.0</v>
      </c>
      <c r="C5424" s="10" t="s">
        <v>39326</v>
      </c>
      <c r="D5424" s="10">
        <v>7681.0</v>
      </c>
      <c r="E5424" s="10" t="s">
        <v>36206</v>
      </c>
    </row>
    <row r="5425" hidden="1">
      <c r="A5425" s="10" t="s">
        <v>34627</v>
      </c>
      <c r="B5425" s="10">
        <v>768115.0</v>
      </c>
      <c r="C5425" s="10" t="s">
        <v>39327</v>
      </c>
      <c r="D5425" s="10">
        <v>7681.0</v>
      </c>
      <c r="E5425" s="10" t="s">
        <v>36206</v>
      </c>
    </row>
    <row r="5426" hidden="1">
      <c r="A5426" s="10" t="s">
        <v>34627</v>
      </c>
      <c r="B5426" s="10">
        <v>768120.0</v>
      </c>
      <c r="C5426" s="10" t="s">
        <v>39328</v>
      </c>
      <c r="D5426" s="10">
        <v>7681.0</v>
      </c>
      <c r="E5426" s="10" t="s">
        <v>36206</v>
      </c>
    </row>
    <row r="5427" hidden="1">
      <c r="A5427" s="10" t="s">
        <v>34627</v>
      </c>
      <c r="B5427" s="10">
        <v>768125.0</v>
      </c>
      <c r="C5427" s="10" t="s">
        <v>39329</v>
      </c>
      <c r="D5427" s="10">
        <v>7681.0</v>
      </c>
      <c r="E5427" s="10" t="s">
        <v>36206</v>
      </c>
    </row>
    <row r="5428" hidden="1">
      <c r="A5428" s="10" t="s">
        <v>34627</v>
      </c>
      <c r="B5428" s="10">
        <v>768130.0</v>
      </c>
      <c r="C5428" s="10" t="s">
        <v>39330</v>
      </c>
      <c r="D5428" s="10">
        <v>7681.0</v>
      </c>
      <c r="E5428" s="10" t="s">
        <v>36206</v>
      </c>
    </row>
    <row r="5429" hidden="1">
      <c r="A5429" s="10" t="s">
        <v>34627</v>
      </c>
      <c r="B5429" s="10">
        <v>768205.0</v>
      </c>
      <c r="C5429" s="10" t="s">
        <v>39331</v>
      </c>
      <c r="D5429" s="10">
        <v>7682.0</v>
      </c>
      <c r="E5429" s="10" t="s">
        <v>36206</v>
      </c>
    </row>
    <row r="5430" hidden="1">
      <c r="A5430" s="10" t="s">
        <v>34627</v>
      </c>
      <c r="B5430" s="10">
        <v>768210.0</v>
      </c>
      <c r="C5430" s="10" t="s">
        <v>39332</v>
      </c>
      <c r="D5430" s="10">
        <v>7682.0</v>
      </c>
      <c r="E5430" s="10" t="s">
        <v>36206</v>
      </c>
    </row>
    <row r="5431" hidden="1">
      <c r="A5431" s="10" t="s">
        <v>34627</v>
      </c>
      <c r="B5431" s="10">
        <v>768305.0</v>
      </c>
      <c r="C5431" s="10" t="s">
        <v>39333</v>
      </c>
      <c r="D5431" s="10">
        <v>7683.0</v>
      </c>
      <c r="E5431" s="10" t="s">
        <v>36206</v>
      </c>
    </row>
    <row r="5432" hidden="1">
      <c r="A5432" s="10" t="s">
        <v>34627</v>
      </c>
      <c r="B5432" s="10">
        <v>768310.0</v>
      </c>
      <c r="C5432" s="10" t="s">
        <v>39334</v>
      </c>
      <c r="D5432" s="10">
        <v>7683.0</v>
      </c>
      <c r="E5432" s="10" t="s">
        <v>36206</v>
      </c>
    </row>
    <row r="5433" hidden="1">
      <c r="A5433" s="10" t="s">
        <v>34627</v>
      </c>
      <c r="B5433" s="10">
        <v>768315.0</v>
      </c>
      <c r="C5433" s="10" t="s">
        <v>39335</v>
      </c>
      <c r="D5433" s="10">
        <v>7683.0</v>
      </c>
      <c r="E5433" s="10" t="s">
        <v>36206</v>
      </c>
    </row>
    <row r="5434" hidden="1">
      <c r="A5434" s="10" t="s">
        <v>34627</v>
      </c>
      <c r="B5434" s="10">
        <v>768320.0</v>
      </c>
      <c r="C5434" s="10" t="s">
        <v>39336</v>
      </c>
      <c r="D5434" s="10">
        <v>7683.0</v>
      </c>
      <c r="E5434" s="10" t="s">
        <v>36206</v>
      </c>
    </row>
    <row r="5435" hidden="1">
      <c r="A5435" s="10" t="s">
        <v>34627</v>
      </c>
      <c r="B5435" s="10">
        <v>768325.0</v>
      </c>
      <c r="C5435" s="10" t="s">
        <v>39337</v>
      </c>
      <c r="D5435" s="10">
        <v>7683.0</v>
      </c>
      <c r="E5435" s="10" t="s">
        <v>36206</v>
      </c>
    </row>
    <row r="5436" hidden="1">
      <c r="A5436" s="10" t="s">
        <v>34627</v>
      </c>
      <c r="B5436" s="10">
        <v>768605.0</v>
      </c>
      <c r="C5436" s="10" t="s">
        <v>39338</v>
      </c>
      <c r="D5436" s="10">
        <v>7686.0</v>
      </c>
      <c r="E5436" s="10" t="s">
        <v>36206</v>
      </c>
    </row>
    <row r="5437" hidden="1">
      <c r="A5437" s="10" t="s">
        <v>34627</v>
      </c>
      <c r="B5437" s="10">
        <v>768610.0</v>
      </c>
      <c r="C5437" s="10" t="s">
        <v>39339</v>
      </c>
      <c r="D5437" s="10">
        <v>7686.0</v>
      </c>
      <c r="E5437" s="10" t="s">
        <v>36206</v>
      </c>
    </row>
    <row r="5438" hidden="1">
      <c r="A5438" s="10" t="s">
        <v>34627</v>
      </c>
      <c r="B5438" s="10">
        <v>768615.0</v>
      </c>
      <c r="C5438" s="10" t="s">
        <v>39340</v>
      </c>
      <c r="D5438" s="10">
        <v>7686.0</v>
      </c>
      <c r="E5438" s="10" t="s">
        <v>36206</v>
      </c>
    </row>
    <row r="5439" hidden="1">
      <c r="A5439" s="10" t="s">
        <v>34627</v>
      </c>
      <c r="B5439" s="10">
        <v>768620.0</v>
      </c>
      <c r="C5439" s="10" t="s">
        <v>39341</v>
      </c>
      <c r="D5439" s="10">
        <v>7686.0</v>
      </c>
      <c r="E5439" s="10" t="s">
        <v>36206</v>
      </c>
    </row>
    <row r="5440" hidden="1">
      <c r="A5440" s="10" t="s">
        <v>34627</v>
      </c>
      <c r="B5440" s="10">
        <v>768625.0</v>
      </c>
      <c r="C5440" s="10" t="s">
        <v>39342</v>
      </c>
      <c r="D5440" s="10">
        <v>7686.0</v>
      </c>
      <c r="E5440" s="10" t="s">
        <v>36206</v>
      </c>
    </row>
    <row r="5441" hidden="1">
      <c r="A5441" s="10" t="s">
        <v>34627</v>
      </c>
      <c r="B5441" s="10">
        <v>768630.0</v>
      </c>
      <c r="C5441" s="10" t="s">
        <v>39343</v>
      </c>
      <c r="D5441" s="10">
        <v>7686.0</v>
      </c>
      <c r="E5441" s="10" t="s">
        <v>36206</v>
      </c>
    </row>
    <row r="5442" hidden="1">
      <c r="A5442" s="10" t="s">
        <v>34627</v>
      </c>
      <c r="B5442" s="10">
        <v>768705.0</v>
      </c>
      <c r="C5442" s="10" t="s">
        <v>39344</v>
      </c>
      <c r="D5442" s="10">
        <v>7687.0</v>
      </c>
      <c r="E5442" s="10" t="s">
        <v>36206</v>
      </c>
    </row>
    <row r="5443" hidden="1">
      <c r="A5443" s="10" t="s">
        <v>34627</v>
      </c>
      <c r="B5443" s="10">
        <v>768710.0</v>
      </c>
      <c r="C5443" s="10" t="s">
        <v>39345</v>
      </c>
      <c r="D5443" s="10">
        <v>7687.0</v>
      </c>
      <c r="E5443" s="10" t="s">
        <v>36206</v>
      </c>
    </row>
    <row r="5444" hidden="1">
      <c r="A5444" s="10" t="s">
        <v>34627</v>
      </c>
      <c r="B5444" s="10">
        <v>770105.0</v>
      </c>
      <c r="C5444" s="10" t="s">
        <v>39346</v>
      </c>
      <c r="D5444" s="10">
        <v>7701.0</v>
      </c>
      <c r="E5444" s="10" t="s">
        <v>36206</v>
      </c>
    </row>
    <row r="5445" hidden="1">
      <c r="A5445" s="10" t="s">
        <v>34627</v>
      </c>
      <c r="B5445" s="10">
        <v>770110.0</v>
      </c>
      <c r="C5445" s="10" t="s">
        <v>39347</v>
      </c>
      <c r="D5445" s="10">
        <v>7701.0</v>
      </c>
      <c r="E5445" s="10" t="s">
        <v>36206</v>
      </c>
    </row>
    <row r="5446" hidden="1">
      <c r="A5446" s="10" t="s">
        <v>34627</v>
      </c>
      <c r="B5446" s="10">
        <v>771105.0</v>
      </c>
      <c r="C5446" s="10" t="s">
        <v>39348</v>
      </c>
      <c r="D5446" s="10">
        <v>7711.0</v>
      </c>
      <c r="E5446" s="10" t="s">
        <v>36206</v>
      </c>
    </row>
    <row r="5447" hidden="1">
      <c r="A5447" s="10" t="s">
        <v>34627</v>
      </c>
      <c r="B5447" s="10">
        <v>771110.0</v>
      </c>
      <c r="C5447" s="10" t="s">
        <v>39349</v>
      </c>
      <c r="D5447" s="10">
        <v>7711.0</v>
      </c>
      <c r="E5447" s="10" t="s">
        <v>36206</v>
      </c>
    </row>
    <row r="5448" hidden="1">
      <c r="A5448" s="10" t="s">
        <v>34627</v>
      </c>
      <c r="B5448" s="10">
        <v>771115.0</v>
      </c>
      <c r="C5448" s="10" t="s">
        <v>39350</v>
      </c>
      <c r="D5448" s="10">
        <v>7711.0</v>
      </c>
      <c r="E5448" s="10" t="s">
        <v>36206</v>
      </c>
    </row>
    <row r="5449" hidden="1">
      <c r="A5449" s="10" t="s">
        <v>34627</v>
      </c>
      <c r="B5449" s="10">
        <v>771120.0</v>
      </c>
      <c r="C5449" s="10" t="s">
        <v>39351</v>
      </c>
      <c r="D5449" s="10">
        <v>7711.0</v>
      </c>
      <c r="E5449" s="10" t="s">
        <v>36206</v>
      </c>
    </row>
    <row r="5450" hidden="1">
      <c r="A5450" s="10" t="s">
        <v>34627</v>
      </c>
      <c r="B5450" s="10">
        <v>772105.0</v>
      </c>
      <c r="C5450" s="10" t="s">
        <v>39352</v>
      </c>
      <c r="D5450" s="10">
        <v>7721.0</v>
      </c>
      <c r="E5450" s="10" t="s">
        <v>36206</v>
      </c>
    </row>
    <row r="5451" hidden="1">
      <c r="A5451" s="10" t="s">
        <v>34627</v>
      </c>
      <c r="B5451" s="10">
        <v>772110.0</v>
      </c>
      <c r="C5451" s="10" t="s">
        <v>39353</v>
      </c>
      <c r="D5451" s="10">
        <v>7721.0</v>
      </c>
      <c r="E5451" s="10" t="s">
        <v>36206</v>
      </c>
    </row>
    <row r="5452" hidden="1">
      <c r="A5452" s="10" t="s">
        <v>34627</v>
      </c>
      <c r="B5452" s="10">
        <v>772115.0</v>
      </c>
      <c r="C5452" s="10" t="s">
        <v>39354</v>
      </c>
      <c r="D5452" s="10">
        <v>7721.0</v>
      </c>
      <c r="E5452" s="10" t="s">
        <v>36206</v>
      </c>
    </row>
    <row r="5453" hidden="1">
      <c r="A5453" s="10" t="s">
        <v>34627</v>
      </c>
      <c r="B5453" s="10">
        <v>773105.0</v>
      </c>
      <c r="C5453" s="10" t="s">
        <v>39355</v>
      </c>
      <c r="D5453" s="10">
        <v>7731.0</v>
      </c>
      <c r="E5453" s="10" t="s">
        <v>36206</v>
      </c>
    </row>
    <row r="5454" hidden="1">
      <c r="A5454" s="10" t="s">
        <v>34627</v>
      </c>
      <c r="B5454" s="10">
        <v>773110.0</v>
      </c>
      <c r="C5454" s="10" t="s">
        <v>39356</v>
      </c>
      <c r="D5454" s="10">
        <v>7731.0</v>
      </c>
      <c r="E5454" s="10" t="s">
        <v>36206</v>
      </c>
    </row>
    <row r="5455" hidden="1">
      <c r="A5455" s="10" t="s">
        <v>34627</v>
      </c>
      <c r="B5455" s="10">
        <v>773115.0</v>
      </c>
      <c r="C5455" s="10" t="s">
        <v>39357</v>
      </c>
      <c r="D5455" s="10">
        <v>7731.0</v>
      </c>
      <c r="E5455" s="10" t="s">
        <v>36206</v>
      </c>
    </row>
    <row r="5456" hidden="1">
      <c r="A5456" s="10" t="s">
        <v>34627</v>
      </c>
      <c r="B5456" s="10">
        <v>773120.0</v>
      </c>
      <c r="C5456" s="10" t="s">
        <v>39358</v>
      </c>
      <c r="D5456" s="10">
        <v>7731.0</v>
      </c>
      <c r="E5456" s="10" t="s">
        <v>36206</v>
      </c>
    </row>
    <row r="5457" hidden="1">
      <c r="A5457" s="10" t="s">
        <v>34627</v>
      </c>
      <c r="B5457" s="10">
        <v>773125.0</v>
      </c>
      <c r="C5457" s="10" t="s">
        <v>39359</v>
      </c>
      <c r="D5457" s="10">
        <v>7731.0</v>
      </c>
      <c r="E5457" s="10" t="s">
        <v>36206</v>
      </c>
    </row>
    <row r="5458" hidden="1">
      <c r="A5458" s="10" t="s">
        <v>34627</v>
      </c>
      <c r="B5458" s="10">
        <v>773130.0</v>
      </c>
      <c r="C5458" s="10" t="s">
        <v>39360</v>
      </c>
      <c r="D5458" s="10">
        <v>7731.0</v>
      </c>
      <c r="E5458" s="10" t="s">
        <v>36206</v>
      </c>
    </row>
    <row r="5459" hidden="1">
      <c r="A5459" s="10" t="s">
        <v>34627</v>
      </c>
      <c r="B5459" s="10">
        <v>773205.0</v>
      </c>
      <c r="C5459" s="10" t="s">
        <v>39361</v>
      </c>
      <c r="D5459" s="10">
        <v>7732.0</v>
      </c>
      <c r="E5459" s="10" t="s">
        <v>36206</v>
      </c>
    </row>
    <row r="5460" hidden="1">
      <c r="A5460" s="10" t="s">
        <v>34627</v>
      </c>
      <c r="B5460" s="10">
        <v>773210.0</v>
      </c>
      <c r="C5460" s="10" t="s">
        <v>39362</v>
      </c>
      <c r="D5460" s="10">
        <v>7732.0</v>
      </c>
      <c r="E5460" s="10" t="s">
        <v>36206</v>
      </c>
    </row>
    <row r="5461" hidden="1">
      <c r="A5461" s="10" t="s">
        <v>34627</v>
      </c>
      <c r="B5461" s="10">
        <v>773215.0</v>
      </c>
      <c r="C5461" s="10" t="s">
        <v>39363</v>
      </c>
      <c r="D5461" s="10">
        <v>7732.0</v>
      </c>
      <c r="E5461" s="10" t="s">
        <v>36206</v>
      </c>
    </row>
    <row r="5462" hidden="1">
      <c r="A5462" s="10" t="s">
        <v>34627</v>
      </c>
      <c r="B5462" s="10">
        <v>773220.0</v>
      </c>
      <c r="C5462" s="10" t="s">
        <v>39364</v>
      </c>
      <c r="D5462" s="10">
        <v>7732.0</v>
      </c>
      <c r="E5462" s="10" t="s">
        <v>36206</v>
      </c>
    </row>
    <row r="5463" hidden="1">
      <c r="A5463" s="10" t="s">
        <v>34627</v>
      </c>
      <c r="B5463" s="10">
        <v>773305.0</v>
      </c>
      <c r="C5463" s="10" t="s">
        <v>39365</v>
      </c>
      <c r="D5463" s="10">
        <v>7733.0</v>
      </c>
      <c r="E5463" s="10" t="s">
        <v>36206</v>
      </c>
    </row>
    <row r="5464" hidden="1">
      <c r="A5464" s="10" t="s">
        <v>34627</v>
      </c>
      <c r="B5464" s="10">
        <v>773310.0</v>
      </c>
      <c r="C5464" s="10" t="s">
        <v>39366</v>
      </c>
      <c r="D5464" s="10">
        <v>7733.0</v>
      </c>
      <c r="E5464" s="10" t="s">
        <v>36206</v>
      </c>
    </row>
    <row r="5465" hidden="1">
      <c r="A5465" s="10" t="s">
        <v>34627</v>
      </c>
      <c r="B5465" s="10">
        <v>773315.0</v>
      </c>
      <c r="C5465" s="10" t="s">
        <v>39367</v>
      </c>
      <c r="D5465" s="10">
        <v>7733.0</v>
      </c>
      <c r="E5465" s="10" t="s">
        <v>36206</v>
      </c>
    </row>
    <row r="5466" hidden="1">
      <c r="A5466" s="10" t="s">
        <v>34627</v>
      </c>
      <c r="B5466" s="10">
        <v>773320.0</v>
      </c>
      <c r="C5466" s="10" t="s">
        <v>39368</v>
      </c>
      <c r="D5466" s="10">
        <v>7733.0</v>
      </c>
      <c r="E5466" s="10" t="s">
        <v>36206</v>
      </c>
    </row>
    <row r="5467" hidden="1">
      <c r="A5467" s="10" t="s">
        <v>34627</v>
      </c>
      <c r="B5467" s="10">
        <v>773325.0</v>
      </c>
      <c r="C5467" s="10" t="s">
        <v>39369</v>
      </c>
      <c r="D5467" s="10">
        <v>7733.0</v>
      </c>
      <c r="E5467" s="10" t="s">
        <v>36206</v>
      </c>
    </row>
    <row r="5468" hidden="1">
      <c r="A5468" s="10" t="s">
        <v>34627</v>
      </c>
      <c r="B5468" s="10">
        <v>773330.0</v>
      </c>
      <c r="C5468" s="10" t="s">
        <v>39370</v>
      </c>
      <c r="D5468" s="10">
        <v>7733.0</v>
      </c>
      <c r="E5468" s="10" t="s">
        <v>36206</v>
      </c>
    </row>
    <row r="5469" hidden="1">
      <c r="A5469" s="10" t="s">
        <v>34627</v>
      </c>
      <c r="B5469" s="10">
        <v>773335.0</v>
      </c>
      <c r="C5469" s="10" t="s">
        <v>39371</v>
      </c>
      <c r="D5469" s="10">
        <v>7733.0</v>
      </c>
      <c r="E5469" s="10" t="s">
        <v>36206</v>
      </c>
    </row>
    <row r="5470" hidden="1">
      <c r="A5470" s="10" t="s">
        <v>34627</v>
      </c>
      <c r="B5470" s="10">
        <v>773340.0</v>
      </c>
      <c r="C5470" s="10" t="s">
        <v>39372</v>
      </c>
      <c r="D5470" s="10">
        <v>7733.0</v>
      </c>
      <c r="E5470" s="10" t="s">
        <v>36206</v>
      </c>
    </row>
    <row r="5471" hidden="1">
      <c r="A5471" s="10" t="s">
        <v>34627</v>
      </c>
      <c r="B5471" s="10">
        <v>773345.0</v>
      </c>
      <c r="C5471" s="10" t="s">
        <v>39373</v>
      </c>
      <c r="D5471" s="10">
        <v>7733.0</v>
      </c>
      <c r="E5471" s="10" t="s">
        <v>36206</v>
      </c>
    </row>
    <row r="5472" hidden="1">
      <c r="A5472" s="10" t="s">
        <v>34627</v>
      </c>
      <c r="B5472" s="10">
        <v>773350.0</v>
      </c>
      <c r="C5472" s="10" t="s">
        <v>39374</v>
      </c>
      <c r="D5472" s="10">
        <v>7733.0</v>
      </c>
      <c r="E5472" s="10" t="s">
        <v>36206</v>
      </c>
    </row>
    <row r="5473" hidden="1">
      <c r="A5473" s="10" t="s">
        <v>34627</v>
      </c>
      <c r="B5473" s="10">
        <v>773355.0</v>
      </c>
      <c r="C5473" s="10" t="s">
        <v>39375</v>
      </c>
      <c r="D5473" s="10">
        <v>7733.0</v>
      </c>
      <c r="E5473" s="10" t="s">
        <v>36206</v>
      </c>
    </row>
    <row r="5474" hidden="1">
      <c r="A5474" s="10" t="s">
        <v>34627</v>
      </c>
      <c r="B5474" s="10">
        <v>773405.0</v>
      </c>
      <c r="C5474" s="10" t="s">
        <v>39376</v>
      </c>
      <c r="D5474" s="10">
        <v>7734.0</v>
      </c>
      <c r="E5474" s="10" t="s">
        <v>36206</v>
      </c>
    </row>
    <row r="5475" hidden="1">
      <c r="A5475" s="10" t="s">
        <v>34627</v>
      </c>
      <c r="B5475" s="10">
        <v>773410.0</v>
      </c>
      <c r="C5475" s="10" t="s">
        <v>39377</v>
      </c>
      <c r="D5475" s="10">
        <v>7734.0</v>
      </c>
      <c r="E5475" s="10" t="s">
        <v>36206</v>
      </c>
    </row>
    <row r="5476" hidden="1">
      <c r="A5476" s="10" t="s">
        <v>34627</v>
      </c>
      <c r="B5476" s="10">
        <v>773415.0</v>
      </c>
      <c r="C5476" s="10" t="s">
        <v>39378</v>
      </c>
      <c r="D5476" s="10">
        <v>7734.0</v>
      </c>
      <c r="E5476" s="10" t="s">
        <v>36206</v>
      </c>
    </row>
    <row r="5477" hidden="1">
      <c r="A5477" s="10" t="s">
        <v>34627</v>
      </c>
      <c r="B5477" s="10">
        <v>773420.0</v>
      </c>
      <c r="C5477" s="10" t="s">
        <v>39379</v>
      </c>
      <c r="D5477" s="10">
        <v>7734.0</v>
      </c>
      <c r="E5477" s="10" t="s">
        <v>36206</v>
      </c>
    </row>
    <row r="5478" hidden="1">
      <c r="A5478" s="10" t="s">
        <v>34627</v>
      </c>
      <c r="B5478" s="10">
        <v>773505.0</v>
      </c>
      <c r="C5478" s="10" t="s">
        <v>39380</v>
      </c>
      <c r="D5478" s="10">
        <v>7735.0</v>
      </c>
      <c r="E5478" s="10" t="s">
        <v>36206</v>
      </c>
    </row>
    <row r="5479" hidden="1">
      <c r="A5479" s="10" t="s">
        <v>34627</v>
      </c>
      <c r="B5479" s="10">
        <v>773510.0</v>
      </c>
      <c r="C5479" s="10" t="s">
        <v>39381</v>
      </c>
      <c r="D5479" s="10">
        <v>7735.0</v>
      </c>
      <c r="E5479" s="10" t="s">
        <v>36206</v>
      </c>
    </row>
    <row r="5480" hidden="1">
      <c r="A5480" s="10" t="s">
        <v>34627</v>
      </c>
      <c r="B5480" s="10">
        <v>774105.0</v>
      </c>
      <c r="C5480" s="10" t="s">
        <v>39382</v>
      </c>
      <c r="D5480" s="10">
        <v>7741.0</v>
      </c>
      <c r="E5480" s="10" t="s">
        <v>36206</v>
      </c>
    </row>
    <row r="5481" hidden="1">
      <c r="A5481" s="10" t="s">
        <v>34627</v>
      </c>
      <c r="B5481" s="10">
        <v>775105.0</v>
      </c>
      <c r="C5481" s="10" t="s">
        <v>39383</v>
      </c>
      <c r="D5481" s="10">
        <v>7751.0</v>
      </c>
      <c r="E5481" s="10" t="s">
        <v>36206</v>
      </c>
    </row>
    <row r="5482" hidden="1">
      <c r="A5482" s="10" t="s">
        <v>34627</v>
      </c>
      <c r="B5482" s="10">
        <v>775110.0</v>
      </c>
      <c r="C5482" s="10" t="s">
        <v>39384</v>
      </c>
      <c r="D5482" s="10">
        <v>7751.0</v>
      </c>
      <c r="E5482" s="10" t="s">
        <v>36206</v>
      </c>
    </row>
    <row r="5483" hidden="1">
      <c r="A5483" s="10" t="s">
        <v>34627</v>
      </c>
      <c r="B5483" s="10">
        <v>775115.0</v>
      </c>
      <c r="C5483" s="10" t="s">
        <v>39385</v>
      </c>
      <c r="D5483" s="10">
        <v>7751.0</v>
      </c>
      <c r="E5483" s="10" t="s">
        <v>36206</v>
      </c>
    </row>
    <row r="5484" hidden="1">
      <c r="A5484" s="10" t="s">
        <v>34627</v>
      </c>
      <c r="B5484" s="10">
        <v>775120.0</v>
      </c>
      <c r="C5484" s="10" t="s">
        <v>39386</v>
      </c>
      <c r="D5484" s="10">
        <v>7751.0</v>
      </c>
      <c r="E5484" s="10" t="s">
        <v>36206</v>
      </c>
    </row>
    <row r="5485" hidden="1">
      <c r="A5485" s="10" t="s">
        <v>34627</v>
      </c>
      <c r="B5485" s="10">
        <v>776405.0</v>
      </c>
      <c r="C5485" s="10" t="s">
        <v>39387</v>
      </c>
      <c r="D5485" s="10">
        <v>7764.0</v>
      </c>
      <c r="E5485" s="10" t="s">
        <v>36206</v>
      </c>
    </row>
    <row r="5486" hidden="1">
      <c r="A5486" s="10" t="s">
        <v>34627</v>
      </c>
      <c r="B5486" s="10">
        <v>776410.0</v>
      </c>
      <c r="C5486" s="10" t="s">
        <v>39388</v>
      </c>
      <c r="D5486" s="10">
        <v>7764.0</v>
      </c>
      <c r="E5486" s="10" t="s">
        <v>36206</v>
      </c>
    </row>
    <row r="5487" hidden="1">
      <c r="A5487" s="10" t="s">
        <v>34627</v>
      </c>
      <c r="B5487" s="10">
        <v>776415.0</v>
      </c>
      <c r="C5487" s="10" t="s">
        <v>39389</v>
      </c>
      <c r="D5487" s="10">
        <v>7764.0</v>
      </c>
      <c r="E5487" s="10" t="s">
        <v>36206</v>
      </c>
    </row>
    <row r="5488" hidden="1">
      <c r="A5488" s="10" t="s">
        <v>34627</v>
      </c>
      <c r="B5488" s="10">
        <v>776420.0</v>
      </c>
      <c r="C5488" s="10" t="s">
        <v>39390</v>
      </c>
      <c r="D5488" s="10">
        <v>7764.0</v>
      </c>
      <c r="E5488" s="10" t="s">
        <v>36206</v>
      </c>
    </row>
    <row r="5489" hidden="1">
      <c r="A5489" s="10" t="s">
        <v>34627</v>
      </c>
      <c r="B5489" s="10">
        <v>776425.0</v>
      </c>
      <c r="C5489" s="10" t="s">
        <v>39391</v>
      </c>
      <c r="D5489" s="10">
        <v>7764.0</v>
      </c>
      <c r="E5489" s="10" t="s">
        <v>36206</v>
      </c>
    </row>
    <row r="5490" hidden="1">
      <c r="A5490" s="10" t="s">
        <v>34627</v>
      </c>
      <c r="B5490" s="10">
        <v>776430.0</v>
      </c>
      <c r="C5490" s="10" t="s">
        <v>39392</v>
      </c>
      <c r="D5490" s="10">
        <v>7764.0</v>
      </c>
      <c r="E5490" s="10" t="s">
        <v>36206</v>
      </c>
    </row>
    <row r="5491" hidden="1">
      <c r="A5491" s="10" t="s">
        <v>34627</v>
      </c>
      <c r="B5491" s="10">
        <v>777105.0</v>
      </c>
      <c r="C5491" s="10" t="s">
        <v>39393</v>
      </c>
      <c r="D5491" s="10">
        <v>7771.0</v>
      </c>
      <c r="E5491" s="10" t="s">
        <v>36206</v>
      </c>
    </row>
    <row r="5492" hidden="1">
      <c r="A5492" s="10" t="s">
        <v>34627</v>
      </c>
      <c r="B5492" s="10">
        <v>777110.0</v>
      </c>
      <c r="C5492" s="10" t="s">
        <v>39394</v>
      </c>
      <c r="D5492" s="10">
        <v>7771.0</v>
      </c>
      <c r="E5492" s="10" t="s">
        <v>36206</v>
      </c>
    </row>
    <row r="5493" hidden="1">
      <c r="A5493" s="10" t="s">
        <v>34627</v>
      </c>
      <c r="B5493" s="10">
        <v>777115.0</v>
      </c>
      <c r="C5493" s="10" t="s">
        <v>39395</v>
      </c>
      <c r="D5493" s="10">
        <v>7771.0</v>
      </c>
      <c r="E5493" s="10" t="s">
        <v>36206</v>
      </c>
    </row>
    <row r="5494" hidden="1">
      <c r="A5494" s="10" t="s">
        <v>34627</v>
      </c>
      <c r="B5494" s="10">
        <v>777205.0</v>
      </c>
      <c r="C5494" s="10" t="s">
        <v>39396</v>
      </c>
      <c r="D5494" s="10">
        <v>7772.0</v>
      </c>
      <c r="E5494" s="10" t="s">
        <v>36206</v>
      </c>
    </row>
    <row r="5495" hidden="1">
      <c r="A5495" s="10" t="s">
        <v>34627</v>
      </c>
      <c r="B5495" s="10">
        <v>777210.0</v>
      </c>
      <c r="C5495" s="10" t="s">
        <v>39397</v>
      </c>
      <c r="D5495" s="10">
        <v>7772.0</v>
      </c>
      <c r="E5495" s="10" t="s">
        <v>36206</v>
      </c>
    </row>
    <row r="5496" hidden="1">
      <c r="A5496" s="10" t="s">
        <v>34627</v>
      </c>
      <c r="B5496" s="10">
        <v>780105.0</v>
      </c>
      <c r="C5496" s="10" t="s">
        <v>39398</v>
      </c>
      <c r="D5496" s="10">
        <v>7801.0</v>
      </c>
      <c r="E5496" s="10" t="s">
        <v>36206</v>
      </c>
    </row>
    <row r="5497" hidden="1">
      <c r="A5497" s="10" t="s">
        <v>34627</v>
      </c>
      <c r="B5497" s="10">
        <v>781105.0</v>
      </c>
      <c r="C5497" s="10" t="s">
        <v>39399</v>
      </c>
      <c r="D5497" s="10">
        <v>7811.0</v>
      </c>
      <c r="E5497" s="10" t="s">
        <v>36206</v>
      </c>
    </row>
    <row r="5498" hidden="1">
      <c r="A5498" s="10" t="s">
        <v>34627</v>
      </c>
      <c r="B5498" s="10">
        <v>781110.0</v>
      </c>
      <c r="C5498" s="10" t="s">
        <v>39400</v>
      </c>
      <c r="D5498" s="10">
        <v>7811.0</v>
      </c>
      <c r="E5498" s="10" t="s">
        <v>36206</v>
      </c>
    </row>
    <row r="5499" hidden="1">
      <c r="A5499" s="10" t="s">
        <v>34627</v>
      </c>
      <c r="B5499" s="10">
        <v>781305.0</v>
      </c>
      <c r="C5499" s="10" t="s">
        <v>39401</v>
      </c>
      <c r="D5499" s="10">
        <v>7813.0</v>
      </c>
      <c r="E5499" s="10" t="s">
        <v>36206</v>
      </c>
    </row>
    <row r="5500" hidden="1">
      <c r="A5500" s="10" t="s">
        <v>34627</v>
      </c>
      <c r="B5500" s="10">
        <v>781705.0</v>
      </c>
      <c r="C5500" s="10" t="s">
        <v>39402</v>
      </c>
      <c r="D5500" s="10">
        <v>7817.0</v>
      </c>
      <c r="E5500" s="10" t="s">
        <v>36206</v>
      </c>
    </row>
    <row r="5501" hidden="1">
      <c r="A5501" s="10" t="s">
        <v>34627</v>
      </c>
      <c r="B5501" s="10">
        <v>782105.0</v>
      </c>
      <c r="C5501" s="10" t="s">
        <v>39403</v>
      </c>
      <c r="D5501" s="10">
        <v>7821.0</v>
      </c>
      <c r="E5501" s="10" t="s">
        <v>36206</v>
      </c>
    </row>
    <row r="5502" hidden="1">
      <c r="A5502" s="10" t="s">
        <v>34627</v>
      </c>
      <c r="B5502" s="10">
        <v>782110.0</v>
      </c>
      <c r="C5502" s="10" t="s">
        <v>39404</v>
      </c>
      <c r="D5502" s="10">
        <v>7821.0</v>
      </c>
      <c r="E5502" s="10" t="s">
        <v>36206</v>
      </c>
    </row>
    <row r="5503" hidden="1">
      <c r="A5503" s="10" t="s">
        <v>34627</v>
      </c>
      <c r="B5503" s="10">
        <v>782115.0</v>
      </c>
      <c r="C5503" s="10" t="s">
        <v>39405</v>
      </c>
      <c r="D5503" s="10">
        <v>7821.0</v>
      </c>
      <c r="E5503" s="10" t="s">
        <v>36206</v>
      </c>
    </row>
    <row r="5504" hidden="1">
      <c r="A5504" s="10" t="s">
        <v>34627</v>
      </c>
      <c r="B5504" s="10">
        <v>782120.0</v>
      </c>
      <c r="C5504" s="10" t="s">
        <v>39406</v>
      </c>
      <c r="D5504" s="10">
        <v>7821.0</v>
      </c>
      <c r="E5504" s="10" t="s">
        <v>36206</v>
      </c>
    </row>
    <row r="5505" hidden="1">
      <c r="A5505" s="10" t="s">
        <v>34627</v>
      </c>
      <c r="B5505" s="10">
        <v>782125.0</v>
      </c>
      <c r="C5505" s="10" t="s">
        <v>39407</v>
      </c>
      <c r="D5505" s="10">
        <v>7821.0</v>
      </c>
      <c r="E5505" s="10" t="s">
        <v>36206</v>
      </c>
    </row>
    <row r="5506" hidden="1">
      <c r="A5506" s="10" t="s">
        <v>34627</v>
      </c>
      <c r="B5506" s="10">
        <v>782130.0</v>
      </c>
      <c r="C5506" s="10" t="s">
        <v>39408</v>
      </c>
      <c r="D5506" s="10">
        <v>7821.0</v>
      </c>
      <c r="E5506" s="10" t="s">
        <v>36206</v>
      </c>
    </row>
    <row r="5507" hidden="1">
      <c r="A5507" s="10" t="s">
        <v>34627</v>
      </c>
      <c r="B5507" s="10">
        <v>782135.0</v>
      </c>
      <c r="C5507" s="10" t="s">
        <v>39409</v>
      </c>
      <c r="D5507" s="10">
        <v>7821.0</v>
      </c>
      <c r="E5507" s="10" t="s">
        <v>36206</v>
      </c>
    </row>
    <row r="5508" hidden="1">
      <c r="A5508" s="10" t="s">
        <v>34627</v>
      </c>
      <c r="B5508" s="10">
        <v>782140.0</v>
      </c>
      <c r="C5508" s="10" t="s">
        <v>39410</v>
      </c>
      <c r="D5508" s="10">
        <v>7821.0</v>
      </c>
      <c r="E5508" s="10" t="s">
        <v>36206</v>
      </c>
    </row>
    <row r="5509" hidden="1">
      <c r="A5509" s="10" t="s">
        <v>34627</v>
      </c>
      <c r="B5509" s="10">
        <v>782145.0</v>
      </c>
      <c r="C5509" s="10" t="s">
        <v>39411</v>
      </c>
      <c r="D5509" s="10">
        <v>7821.0</v>
      </c>
      <c r="E5509" s="10" t="s">
        <v>36206</v>
      </c>
    </row>
    <row r="5510" hidden="1">
      <c r="A5510" s="10" t="s">
        <v>34627</v>
      </c>
      <c r="B5510" s="10">
        <v>782205.0</v>
      </c>
      <c r="C5510" s="10" t="s">
        <v>39412</v>
      </c>
      <c r="D5510" s="10">
        <v>7822.0</v>
      </c>
      <c r="E5510" s="10" t="s">
        <v>36206</v>
      </c>
    </row>
    <row r="5511" hidden="1">
      <c r="A5511" s="10" t="s">
        <v>34627</v>
      </c>
      <c r="B5511" s="10">
        <v>782210.0</v>
      </c>
      <c r="C5511" s="10" t="s">
        <v>39413</v>
      </c>
      <c r="D5511" s="10">
        <v>7822.0</v>
      </c>
      <c r="E5511" s="10" t="s">
        <v>36206</v>
      </c>
    </row>
    <row r="5512" hidden="1">
      <c r="A5512" s="10" t="s">
        <v>34627</v>
      </c>
      <c r="B5512" s="10">
        <v>782220.0</v>
      </c>
      <c r="C5512" s="10" t="s">
        <v>39414</v>
      </c>
      <c r="D5512" s="10">
        <v>7822.0</v>
      </c>
      <c r="E5512" s="10" t="s">
        <v>36206</v>
      </c>
    </row>
    <row r="5513" hidden="1">
      <c r="A5513" s="10" t="s">
        <v>34627</v>
      </c>
      <c r="B5513" s="10">
        <v>782305.0</v>
      </c>
      <c r="C5513" s="10" t="s">
        <v>39415</v>
      </c>
      <c r="D5513" s="10">
        <v>7823.0</v>
      </c>
      <c r="E5513" s="10" t="s">
        <v>36206</v>
      </c>
    </row>
    <row r="5514" hidden="1">
      <c r="A5514" s="10" t="s">
        <v>34627</v>
      </c>
      <c r="B5514" s="10">
        <v>782310.0</v>
      </c>
      <c r="C5514" s="10" t="s">
        <v>39416</v>
      </c>
      <c r="D5514" s="10">
        <v>7823.0</v>
      </c>
      <c r="E5514" s="10" t="s">
        <v>36206</v>
      </c>
    </row>
    <row r="5515" hidden="1">
      <c r="A5515" s="10" t="s">
        <v>34627</v>
      </c>
      <c r="B5515" s="10">
        <v>782315.0</v>
      </c>
      <c r="C5515" s="10" t="s">
        <v>39417</v>
      </c>
      <c r="D5515" s="10">
        <v>7823.0</v>
      </c>
      <c r="E5515" s="10" t="s">
        <v>36206</v>
      </c>
    </row>
    <row r="5516" hidden="1">
      <c r="A5516" s="10" t="s">
        <v>34627</v>
      </c>
      <c r="B5516" s="10">
        <v>782320.0</v>
      </c>
      <c r="C5516" s="10" t="s">
        <v>39418</v>
      </c>
      <c r="D5516" s="10">
        <v>7823.0</v>
      </c>
      <c r="E5516" s="10" t="s">
        <v>36206</v>
      </c>
    </row>
    <row r="5517" hidden="1">
      <c r="A5517" s="10" t="s">
        <v>34627</v>
      </c>
      <c r="B5517" s="10">
        <v>782405.0</v>
      </c>
      <c r="C5517" s="10" t="s">
        <v>39419</v>
      </c>
      <c r="D5517" s="10">
        <v>7824.0</v>
      </c>
      <c r="E5517" s="10" t="s">
        <v>36206</v>
      </c>
    </row>
    <row r="5518" hidden="1">
      <c r="A5518" s="10" t="s">
        <v>34627</v>
      </c>
      <c r="B5518" s="10">
        <v>782410.0</v>
      </c>
      <c r="C5518" s="10" t="s">
        <v>39420</v>
      </c>
      <c r="D5518" s="10">
        <v>7824.0</v>
      </c>
      <c r="E5518" s="10" t="s">
        <v>36206</v>
      </c>
    </row>
    <row r="5519" hidden="1">
      <c r="A5519" s="10" t="s">
        <v>34627</v>
      </c>
      <c r="B5519" s="10">
        <v>782415.0</v>
      </c>
      <c r="C5519" s="10" t="s">
        <v>39421</v>
      </c>
      <c r="D5519" s="10">
        <v>7824.0</v>
      </c>
      <c r="E5519" s="10" t="s">
        <v>36206</v>
      </c>
    </row>
    <row r="5520" hidden="1">
      <c r="A5520" s="10" t="s">
        <v>34627</v>
      </c>
      <c r="B5520" s="10">
        <v>782505.0</v>
      </c>
      <c r="C5520" s="10" t="s">
        <v>39422</v>
      </c>
      <c r="D5520" s="10">
        <v>7825.0</v>
      </c>
      <c r="E5520" s="10" t="s">
        <v>36206</v>
      </c>
    </row>
    <row r="5521" hidden="1">
      <c r="A5521" s="10" t="s">
        <v>34627</v>
      </c>
      <c r="B5521" s="10">
        <v>782510.0</v>
      </c>
      <c r="C5521" s="10" t="s">
        <v>39423</v>
      </c>
      <c r="D5521" s="10">
        <v>7825.0</v>
      </c>
      <c r="E5521" s="10" t="s">
        <v>36206</v>
      </c>
    </row>
    <row r="5522" hidden="1">
      <c r="A5522" s="10" t="s">
        <v>34627</v>
      </c>
      <c r="B5522" s="10">
        <v>782515.0</v>
      </c>
      <c r="C5522" s="10" t="s">
        <v>39424</v>
      </c>
      <c r="D5522" s="10">
        <v>7825.0</v>
      </c>
      <c r="E5522" s="10" t="s">
        <v>36206</v>
      </c>
    </row>
    <row r="5523" hidden="1">
      <c r="A5523" s="10" t="s">
        <v>34627</v>
      </c>
      <c r="B5523" s="10">
        <v>782605.0</v>
      </c>
      <c r="C5523" s="10" t="s">
        <v>39425</v>
      </c>
      <c r="D5523" s="10">
        <v>7826.0</v>
      </c>
      <c r="E5523" s="10" t="s">
        <v>36206</v>
      </c>
    </row>
    <row r="5524" hidden="1">
      <c r="A5524" s="10" t="s">
        <v>34627</v>
      </c>
      <c r="B5524" s="10">
        <v>782610.0</v>
      </c>
      <c r="C5524" s="10" t="s">
        <v>39426</v>
      </c>
      <c r="D5524" s="10">
        <v>7826.0</v>
      </c>
      <c r="E5524" s="10" t="s">
        <v>36206</v>
      </c>
    </row>
    <row r="5525" hidden="1">
      <c r="A5525" s="10" t="s">
        <v>34627</v>
      </c>
      <c r="B5525" s="10">
        <v>782615.0</v>
      </c>
      <c r="C5525" s="10" t="s">
        <v>39427</v>
      </c>
      <c r="D5525" s="10">
        <v>7826.0</v>
      </c>
      <c r="E5525" s="10" t="s">
        <v>36206</v>
      </c>
    </row>
    <row r="5526" hidden="1">
      <c r="A5526" s="10" t="s">
        <v>34627</v>
      </c>
      <c r="B5526" s="10">
        <v>782620.0</v>
      </c>
      <c r="C5526" s="10" t="s">
        <v>39428</v>
      </c>
      <c r="D5526" s="10">
        <v>7826.0</v>
      </c>
      <c r="E5526" s="10" t="s">
        <v>36206</v>
      </c>
    </row>
    <row r="5527" hidden="1">
      <c r="A5527" s="10" t="s">
        <v>34627</v>
      </c>
      <c r="B5527" s="10">
        <v>782625.0</v>
      </c>
      <c r="C5527" s="10" t="s">
        <v>39429</v>
      </c>
      <c r="D5527" s="10">
        <v>7826.0</v>
      </c>
      <c r="E5527" s="10" t="s">
        <v>36206</v>
      </c>
    </row>
    <row r="5528" hidden="1">
      <c r="A5528" s="10" t="s">
        <v>34627</v>
      </c>
      <c r="B5528" s="10">
        <v>782630.0</v>
      </c>
      <c r="C5528" s="10" t="s">
        <v>39430</v>
      </c>
      <c r="D5528" s="10">
        <v>7826.0</v>
      </c>
      <c r="E5528" s="10" t="s">
        <v>36206</v>
      </c>
    </row>
    <row r="5529" hidden="1">
      <c r="A5529" s="10" t="s">
        <v>34627</v>
      </c>
      <c r="B5529" s="10">
        <v>782705.0</v>
      </c>
      <c r="C5529" s="10" t="s">
        <v>39431</v>
      </c>
      <c r="D5529" s="10">
        <v>7827.0</v>
      </c>
      <c r="E5529" s="10" t="s">
        <v>36206</v>
      </c>
    </row>
    <row r="5530" hidden="1">
      <c r="A5530" s="10" t="s">
        <v>34627</v>
      </c>
      <c r="B5530" s="10">
        <v>782710.0</v>
      </c>
      <c r="C5530" s="10" t="s">
        <v>39432</v>
      </c>
      <c r="D5530" s="10">
        <v>7827.0</v>
      </c>
      <c r="E5530" s="10" t="s">
        <v>36206</v>
      </c>
    </row>
    <row r="5531" hidden="1">
      <c r="A5531" s="10" t="s">
        <v>34627</v>
      </c>
      <c r="B5531" s="10">
        <v>782715.0</v>
      </c>
      <c r="C5531" s="10" t="s">
        <v>39433</v>
      </c>
      <c r="D5531" s="10">
        <v>7827.0</v>
      </c>
      <c r="E5531" s="10" t="s">
        <v>36206</v>
      </c>
    </row>
    <row r="5532" hidden="1">
      <c r="A5532" s="10" t="s">
        <v>34627</v>
      </c>
      <c r="B5532" s="10">
        <v>782720.0</v>
      </c>
      <c r="C5532" s="10" t="s">
        <v>39434</v>
      </c>
      <c r="D5532" s="10">
        <v>7827.0</v>
      </c>
      <c r="E5532" s="10" t="s">
        <v>36206</v>
      </c>
    </row>
    <row r="5533" hidden="1">
      <c r="A5533" s="10" t="s">
        <v>34627</v>
      </c>
      <c r="B5533" s="10">
        <v>782725.0</v>
      </c>
      <c r="C5533" s="10" t="s">
        <v>39435</v>
      </c>
      <c r="D5533" s="10">
        <v>7827.0</v>
      </c>
      <c r="E5533" s="10" t="s">
        <v>36206</v>
      </c>
    </row>
    <row r="5534" hidden="1">
      <c r="A5534" s="10" t="s">
        <v>34627</v>
      </c>
      <c r="B5534" s="10">
        <v>782730.0</v>
      </c>
      <c r="C5534" s="10" t="s">
        <v>39436</v>
      </c>
      <c r="D5534" s="10">
        <v>7827.0</v>
      </c>
      <c r="E5534" s="10" t="s">
        <v>36206</v>
      </c>
    </row>
    <row r="5535" hidden="1">
      <c r="A5535" s="10" t="s">
        <v>34627</v>
      </c>
      <c r="B5535" s="10">
        <v>782735.0</v>
      </c>
      <c r="C5535" s="10" t="s">
        <v>39437</v>
      </c>
      <c r="D5535" s="10">
        <v>7827.0</v>
      </c>
      <c r="E5535" s="10" t="s">
        <v>36206</v>
      </c>
    </row>
    <row r="5536" hidden="1">
      <c r="A5536" s="10" t="s">
        <v>34627</v>
      </c>
      <c r="B5536" s="10">
        <v>782805.0</v>
      </c>
      <c r="C5536" s="10" t="s">
        <v>39438</v>
      </c>
      <c r="D5536" s="10">
        <v>7828.0</v>
      </c>
      <c r="E5536" s="10" t="s">
        <v>36206</v>
      </c>
    </row>
    <row r="5537" hidden="1">
      <c r="A5537" s="10" t="s">
        <v>34627</v>
      </c>
      <c r="B5537" s="10">
        <v>782810.0</v>
      </c>
      <c r="C5537" s="10" t="s">
        <v>39439</v>
      </c>
      <c r="D5537" s="10">
        <v>7828.0</v>
      </c>
      <c r="E5537" s="10" t="s">
        <v>36206</v>
      </c>
    </row>
    <row r="5538" hidden="1">
      <c r="A5538" s="10" t="s">
        <v>34627</v>
      </c>
      <c r="B5538" s="10">
        <v>782815.0</v>
      </c>
      <c r="C5538" s="10" t="s">
        <v>39440</v>
      </c>
      <c r="D5538" s="10">
        <v>7828.0</v>
      </c>
      <c r="E5538" s="10" t="s">
        <v>36206</v>
      </c>
    </row>
    <row r="5539" hidden="1">
      <c r="A5539" s="10" t="s">
        <v>34627</v>
      </c>
      <c r="B5539" s="10">
        <v>782820.0</v>
      </c>
      <c r="C5539" s="10" t="s">
        <v>39441</v>
      </c>
      <c r="D5539" s="10">
        <v>7828.0</v>
      </c>
      <c r="E5539" s="10" t="s">
        <v>36206</v>
      </c>
    </row>
    <row r="5540" hidden="1">
      <c r="A5540" s="10" t="s">
        <v>34627</v>
      </c>
      <c r="B5540" s="10">
        <v>783105.0</v>
      </c>
      <c r="C5540" s="10" t="s">
        <v>39442</v>
      </c>
      <c r="D5540" s="10">
        <v>7831.0</v>
      </c>
      <c r="E5540" s="10" t="s">
        <v>36206</v>
      </c>
    </row>
    <row r="5541" hidden="1">
      <c r="A5541" s="10" t="s">
        <v>34627</v>
      </c>
      <c r="B5541" s="10">
        <v>783110.0</v>
      </c>
      <c r="C5541" s="10" t="s">
        <v>39443</v>
      </c>
      <c r="D5541" s="10">
        <v>7831.0</v>
      </c>
      <c r="E5541" s="10" t="s">
        <v>36206</v>
      </c>
    </row>
    <row r="5542" hidden="1">
      <c r="A5542" s="10" t="s">
        <v>34627</v>
      </c>
      <c r="B5542" s="10">
        <v>783205.0</v>
      </c>
      <c r="C5542" s="10" t="s">
        <v>39444</v>
      </c>
      <c r="D5542" s="10">
        <v>7832.0</v>
      </c>
      <c r="E5542" s="10" t="s">
        <v>36206</v>
      </c>
    </row>
    <row r="5543" hidden="1">
      <c r="A5543" s="10" t="s">
        <v>34627</v>
      </c>
      <c r="B5543" s="10">
        <v>783210.0</v>
      </c>
      <c r="C5543" s="10" t="s">
        <v>39445</v>
      </c>
      <c r="D5543" s="10">
        <v>7832.0</v>
      </c>
      <c r="E5543" s="10" t="s">
        <v>36206</v>
      </c>
    </row>
    <row r="5544" hidden="1">
      <c r="A5544" s="10" t="s">
        <v>34627</v>
      </c>
      <c r="B5544" s="10">
        <v>783215.0</v>
      </c>
      <c r="C5544" s="10" t="s">
        <v>39446</v>
      </c>
      <c r="D5544" s="10">
        <v>7832.0</v>
      </c>
      <c r="E5544" s="10" t="s">
        <v>36206</v>
      </c>
    </row>
    <row r="5545" hidden="1">
      <c r="A5545" s="10" t="s">
        <v>34627</v>
      </c>
      <c r="B5545" s="10">
        <v>783220.0</v>
      </c>
      <c r="C5545" s="10" t="s">
        <v>39447</v>
      </c>
      <c r="D5545" s="10">
        <v>7832.0</v>
      </c>
      <c r="E5545" s="10" t="s">
        <v>36206</v>
      </c>
    </row>
    <row r="5546" hidden="1">
      <c r="A5546" s="10" t="s">
        <v>34627</v>
      </c>
      <c r="B5546" s="10">
        <v>783225.0</v>
      </c>
      <c r="C5546" s="10" t="s">
        <v>39448</v>
      </c>
      <c r="D5546" s="10">
        <v>7832.0</v>
      </c>
      <c r="E5546" s="10" t="s">
        <v>36206</v>
      </c>
    </row>
    <row r="5547" hidden="1">
      <c r="A5547" s="10" t="s">
        <v>34627</v>
      </c>
      <c r="B5547" s="10">
        <v>783230.0</v>
      </c>
      <c r="C5547" s="10" t="s">
        <v>39449</v>
      </c>
      <c r="D5547" s="10">
        <v>7832.0</v>
      </c>
      <c r="E5547" s="10" t="s">
        <v>36206</v>
      </c>
    </row>
    <row r="5548" hidden="1">
      <c r="A5548" s="10" t="s">
        <v>34627</v>
      </c>
      <c r="B5548" s="10">
        <v>783235.0</v>
      </c>
      <c r="C5548" s="10" t="s">
        <v>39450</v>
      </c>
      <c r="D5548" s="10">
        <v>7832.0</v>
      </c>
      <c r="E5548" s="10" t="s">
        <v>36206</v>
      </c>
    </row>
    <row r="5549" hidden="1">
      <c r="A5549" s="10" t="s">
        <v>34627</v>
      </c>
      <c r="B5549" s="10">
        <v>783240.0</v>
      </c>
      <c r="C5549" s="10" t="s">
        <v>39451</v>
      </c>
      <c r="D5549" s="10">
        <v>7832.0</v>
      </c>
      <c r="E5549" s="10" t="s">
        <v>36206</v>
      </c>
    </row>
    <row r="5550" hidden="1">
      <c r="A5550" s="10" t="s">
        <v>34627</v>
      </c>
      <c r="B5550" s="10">
        <v>784105.0</v>
      </c>
      <c r="C5550" s="10" t="s">
        <v>39452</v>
      </c>
      <c r="D5550" s="10">
        <v>7841.0</v>
      </c>
      <c r="E5550" s="10" t="s">
        <v>36206</v>
      </c>
    </row>
    <row r="5551" hidden="1">
      <c r="A5551" s="10" t="s">
        <v>34627</v>
      </c>
      <c r="B5551" s="10">
        <v>784110.0</v>
      </c>
      <c r="C5551" s="10" t="s">
        <v>39453</v>
      </c>
      <c r="D5551" s="10">
        <v>7841.0</v>
      </c>
      <c r="E5551" s="10" t="s">
        <v>36206</v>
      </c>
    </row>
    <row r="5552" hidden="1">
      <c r="A5552" s="10" t="s">
        <v>34627</v>
      </c>
      <c r="B5552" s="10">
        <v>784115.0</v>
      </c>
      <c r="C5552" s="10" t="s">
        <v>39454</v>
      </c>
      <c r="D5552" s="10">
        <v>7841.0</v>
      </c>
      <c r="E5552" s="10" t="s">
        <v>36206</v>
      </c>
    </row>
    <row r="5553" hidden="1">
      <c r="A5553" s="10" t="s">
        <v>34627</v>
      </c>
      <c r="B5553" s="10">
        <v>784120.0</v>
      </c>
      <c r="C5553" s="10" t="s">
        <v>39455</v>
      </c>
      <c r="D5553" s="10">
        <v>7841.0</v>
      </c>
      <c r="E5553" s="10" t="s">
        <v>36206</v>
      </c>
    </row>
    <row r="5554" hidden="1">
      <c r="A5554" s="10" t="s">
        <v>34627</v>
      </c>
      <c r="B5554" s="10">
        <v>784125.0</v>
      </c>
      <c r="C5554" s="10" t="s">
        <v>39456</v>
      </c>
      <c r="D5554" s="10">
        <v>7841.0</v>
      </c>
      <c r="E5554" s="10" t="s">
        <v>36206</v>
      </c>
    </row>
    <row r="5555" hidden="1">
      <c r="A5555" s="10" t="s">
        <v>34627</v>
      </c>
      <c r="B5555" s="10">
        <v>784205.0</v>
      </c>
      <c r="C5555" s="10" t="s">
        <v>39457</v>
      </c>
      <c r="D5555" s="10">
        <v>7842.0</v>
      </c>
      <c r="E5555" s="10" t="s">
        <v>36206</v>
      </c>
    </row>
    <row r="5556" hidden="1">
      <c r="A5556" s="10" t="s">
        <v>34627</v>
      </c>
      <c r="B5556" s="10">
        <v>791105.0</v>
      </c>
      <c r="C5556" s="10" t="s">
        <v>39458</v>
      </c>
      <c r="D5556" s="10">
        <v>7911.0</v>
      </c>
      <c r="E5556" s="10" t="s">
        <v>36206</v>
      </c>
    </row>
    <row r="5557" hidden="1">
      <c r="A5557" s="10" t="s">
        <v>34627</v>
      </c>
      <c r="B5557" s="10">
        <v>791110.0</v>
      </c>
      <c r="C5557" s="10" t="s">
        <v>39459</v>
      </c>
      <c r="D5557" s="10">
        <v>7911.0</v>
      </c>
      <c r="E5557" s="10" t="s">
        <v>36206</v>
      </c>
    </row>
    <row r="5558" hidden="1">
      <c r="A5558" s="10" t="s">
        <v>34627</v>
      </c>
      <c r="B5558" s="10">
        <v>791115.0</v>
      </c>
      <c r="C5558" s="10" t="s">
        <v>39460</v>
      </c>
      <c r="D5558" s="10">
        <v>7911.0</v>
      </c>
      <c r="E5558" s="10" t="s">
        <v>36206</v>
      </c>
    </row>
    <row r="5559" hidden="1">
      <c r="A5559" s="10" t="s">
        <v>34627</v>
      </c>
      <c r="B5559" s="10">
        <v>791120.0</v>
      </c>
      <c r="C5559" s="10" t="s">
        <v>39461</v>
      </c>
      <c r="D5559" s="10">
        <v>7911.0</v>
      </c>
      <c r="E5559" s="10" t="s">
        <v>36206</v>
      </c>
    </row>
    <row r="5560" hidden="1">
      <c r="A5560" s="10" t="s">
        <v>34627</v>
      </c>
      <c r="B5560" s="10">
        <v>791125.0</v>
      </c>
      <c r="C5560" s="10" t="s">
        <v>39462</v>
      </c>
      <c r="D5560" s="10">
        <v>7911.0</v>
      </c>
      <c r="E5560" s="10" t="s">
        <v>36206</v>
      </c>
    </row>
    <row r="5561" hidden="1">
      <c r="A5561" s="10" t="s">
        <v>34627</v>
      </c>
      <c r="B5561" s="10">
        <v>791130.0</v>
      </c>
      <c r="C5561" s="10" t="s">
        <v>39463</v>
      </c>
      <c r="D5561" s="10">
        <v>7911.0</v>
      </c>
      <c r="E5561" s="10" t="s">
        <v>36206</v>
      </c>
    </row>
    <row r="5562" hidden="1">
      <c r="A5562" s="10" t="s">
        <v>34627</v>
      </c>
      <c r="B5562" s="10">
        <v>791135.0</v>
      </c>
      <c r="C5562" s="10" t="s">
        <v>39464</v>
      </c>
      <c r="D5562" s="10">
        <v>7911.0</v>
      </c>
      <c r="E5562" s="10" t="s">
        <v>36206</v>
      </c>
    </row>
    <row r="5563" hidden="1">
      <c r="A5563" s="10" t="s">
        <v>34627</v>
      </c>
      <c r="B5563" s="10">
        <v>791140.0</v>
      </c>
      <c r="C5563" s="10" t="s">
        <v>39465</v>
      </c>
      <c r="D5563" s="10">
        <v>7911.0</v>
      </c>
      <c r="E5563" s="10" t="s">
        <v>36206</v>
      </c>
    </row>
    <row r="5564" hidden="1">
      <c r="A5564" s="10" t="s">
        <v>34627</v>
      </c>
      <c r="B5564" s="10">
        <v>791145.0</v>
      </c>
      <c r="C5564" s="10" t="s">
        <v>39466</v>
      </c>
      <c r="D5564" s="10">
        <v>7911.0</v>
      </c>
      <c r="E5564" s="10" t="s">
        <v>36206</v>
      </c>
    </row>
    <row r="5565" hidden="1">
      <c r="A5565" s="10" t="s">
        <v>34627</v>
      </c>
      <c r="B5565" s="10">
        <v>791150.0</v>
      </c>
      <c r="C5565" s="10" t="s">
        <v>39467</v>
      </c>
      <c r="D5565" s="10">
        <v>7911.0</v>
      </c>
      <c r="E5565" s="10" t="s">
        <v>36206</v>
      </c>
    </row>
    <row r="5566" hidden="1">
      <c r="A5566" s="10" t="s">
        <v>34627</v>
      </c>
      <c r="B5566" s="10">
        <v>791155.0</v>
      </c>
      <c r="C5566" s="10" t="s">
        <v>39468</v>
      </c>
      <c r="D5566" s="10">
        <v>7911.0</v>
      </c>
      <c r="E5566" s="10" t="s">
        <v>36206</v>
      </c>
    </row>
    <row r="5567" hidden="1">
      <c r="A5567" s="10" t="s">
        <v>34627</v>
      </c>
      <c r="B5567" s="10">
        <v>791160.0</v>
      </c>
      <c r="C5567" s="10" t="s">
        <v>39469</v>
      </c>
      <c r="D5567" s="10">
        <v>7911.0</v>
      </c>
      <c r="E5567" s="10" t="s">
        <v>36206</v>
      </c>
    </row>
    <row r="5568" hidden="1">
      <c r="A5568" s="10" t="s">
        <v>34627</v>
      </c>
      <c r="B5568" s="10">
        <v>810105.0</v>
      </c>
      <c r="C5568" s="10" t="s">
        <v>39470</v>
      </c>
      <c r="D5568" s="10">
        <v>8101.0</v>
      </c>
      <c r="E5568" s="10" t="s">
        <v>36206</v>
      </c>
    </row>
    <row r="5569" hidden="1">
      <c r="A5569" s="10" t="s">
        <v>34627</v>
      </c>
      <c r="B5569" s="10">
        <v>810110.0</v>
      </c>
      <c r="C5569" s="10" t="s">
        <v>39471</v>
      </c>
      <c r="D5569" s="10">
        <v>8101.0</v>
      </c>
      <c r="E5569" s="10" t="s">
        <v>36206</v>
      </c>
    </row>
    <row r="5570" hidden="1">
      <c r="A5570" s="10" t="s">
        <v>34627</v>
      </c>
      <c r="B5570" s="10">
        <v>810205.0</v>
      </c>
      <c r="C5570" s="10" t="s">
        <v>39472</v>
      </c>
      <c r="D5570" s="10">
        <v>8102.0</v>
      </c>
      <c r="E5570" s="10" t="s">
        <v>36206</v>
      </c>
    </row>
    <row r="5571" hidden="1">
      <c r="A5571" s="10" t="s">
        <v>34627</v>
      </c>
      <c r="B5571" s="10">
        <v>810305.0</v>
      </c>
      <c r="C5571" s="10" t="s">
        <v>39473</v>
      </c>
      <c r="D5571" s="10">
        <v>8103.0</v>
      </c>
      <c r="E5571" s="10" t="s">
        <v>36206</v>
      </c>
    </row>
    <row r="5572" hidden="1">
      <c r="A5572" s="10" t="s">
        <v>34627</v>
      </c>
      <c r="B5572" s="10">
        <v>811005.0</v>
      </c>
      <c r="C5572" s="10" t="s">
        <v>39474</v>
      </c>
      <c r="D5572" s="10">
        <v>8110.0</v>
      </c>
      <c r="E5572" s="10" t="s">
        <v>36206</v>
      </c>
    </row>
    <row r="5573" hidden="1">
      <c r="A5573" s="10" t="s">
        <v>34627</v>
      </c>
      <c r="B5573" s="10">
        <v>811010.0</v>
      </c>
      <c r="C5573" s="10" t="s">
        <v>39475</v>
      </c>
      <c r="D5573" s="10">
        <v>8110.0</v>
      </c>
      <c r="E5573" s="10" t="s">
        <v>36206</v>
      </c>
    </row>
    <row r="5574" hidden="1">
      <c r="A5574" s="10" t="s">
        <v>34627</v>
      </c>
      <c r="B5574" s="10">
        <v>811105.0</v>
      </c>
      <c r="C5574" s="10" t="s">
        <v>39476</v>
      </c>
      <c r="D5574" s="10">
        <v>8111.0</v>
      </c>
      <c r="E5574" s="10" t="s">
        <v>36206</v>
      </c>
    </row>
    <row r="5575" hidden="1">
      <c r="A5575" s="10" t="s">
        <v>34627</v>
      </c>
      <c r="B5575" s="10">
        <v>811110.0</v>
      </c>
      <c r="C5575" s="10" t="s">
        <v>39477</v>
      </c>
      <c r="D5575" s="10">
        <v>8111.0</v>
      </c>
      <c r="E5575" s="10" t="s">
        <v>36206</v>
      </c>
    </row>
    <row r="5576" hidden="1">
      <c r="A5576" s="10" t="s">
        <v>34627</v>
      </c>
      <c r="B5576" s="10">
        <v>811115.0</v>
      </c>
      <c r="C5576" s="10" t="s">
        <v>39478</v>
      </c>
      <c r="D5576" s="10">
        <v>8111.0</v>
      </c>
      <c r="E5576" s="10" t="s">
        <v>36206</v>
      </c>
    </row>
    <row r="5577" hidden="1">
      <c r="A5577" s="10" t="s">
        <v>34627</v>
      </c>
      <c r="B5577" s="10">
        <v>811120.0</v>
      </c>
      <c r="C5577" s="10" t="s">
        <v>39479</v>
      </c>
      <c r="D5577" s="10">
        <v>8111.0</v>
      </c>
      <c r="E5577" s="10" t="s">
        <v>36206</v>
      </c>
    </row>
    <row r="5578" hidden="1">
      <c r="A5578" s="10" t="s">
        <v>34627</v>
      </c>
      <c r="B5578" s="10">
        <v>811125.0</v>
      </c>
      <c r="C5578" s="10" t="s">
        <v>39480</v>
      </c>
      <c r="D5578" s="10">
        <v>8111.0</v>
      </c>
      <c r="E5578" s="10" t="s">
        <v>36206</v>
      </c>
    </row>
    <row r="5579" hidden="1">
      <c r="A5579" s="10" t="s">
        <v>34627</v>
      </c>
      <c r="B5579" s="10">
        <v>811130.0</v>
      </c>
      <c r="C5579" s="10" t="s">
        <v>39481</v>
      </c>
      <c r="D5579" s="10">
        <v>8111.0</v>
      </c>
      <c r="E5579" s="10" t="s">
        <v>36206</v>
      </c>
    </row>
    <row r="5580" hidden="1">
      <c r="A5580" s="10" t="s">
        <v>34627</v>
      </c>
      <c r="B5580" s="10">
        <v>811205.0</v>
      </c>
      <c r="C5580" s="10" t="s">
        <v>39482</v>
      </c>
      <c r="D5580" s="10">
        <v>8112.0</v>
      </c>
      <c r="E5580" s="10" t="s">
        <v>36206</v>
      </c>
    </row>
    <row r="5581" hidden="1">
      <c r="A5581" s="10" t="s">
        <v>34627</v>
      </c>
      <c r="B5581" s="10">
        <v>811215.0</v>
      </c>
      <c r="C5581" s="10" t="s">
        <v>39483</v>
      </c>
      <c r="D5581" s="10">
        <v>8112.0</v>
      </c>
      <c r="E5581" s="10" t="s">
        <v>36206</v>
      </c>
    </row>
    <row r="5582" hidden="1">
      <c r="A5582" s="10" t="s">
        <v>34627</v>
      </c>
      <c r="B5582" s="10">
        <v>811305.0</v>
      </c>
      <c r="C5582" s="10" t="s">
        <v>39484</v>
      </c>
      <c r="D5582" s="10">
        <v>8113.0</v>
      </c>
      <c r="E5582" s="10" t="s">
        <v>36206</v>
      </c>
    </row>
    <row r="5583" hidden="1">
      <c r="A5583" s="10" t="s">
        <v>34627</v>
      </c>
      <c r="B5583" s="10">
        <v>811310.0</v>
      </c>
      <c r="C5583" s="10" t="s">
        <v>39485</v>
      </c>
      <c r="D5583" s="10">
        <v>8113.0</v>
      </c>
      <c r="E5583" s="10" t="s">
        <v>36206</v>
      </c>
    </row>
    <row r="5584" hidden="1">
      <c r="A5584" s="10" t="s">
        <v>34627</v>
      </c>
      <c r="B5584" s="10">
        <v>811315.0</v>
      </c>
      <c r="C5584" s="10" t="s">
        <v>39486</v>
      </c>
      <c r="D5584" s="10">
        <v>8113.0</v>
      </c>
      <c r="E5584" s="10" t="s">
        <v>36206</v>
      </c>
    </row>
    <row r="5585" hidden="1">
      <c r="A5585" s="10" t="s">
        <v>34627</v>
      </c>
      <c r="B5585" s="10">
        <v>811320.0</v>
      </c>
      <c r="C5585" s="10" t="s">
        <v>39487</v>
      </c>
      <c r="D5585" s="10">
        <v>8113.0</v>
      </c>
      <c r="E5585" s="10" t="s">
        <v>36206</v>
      </c>
    </row>
    <row r="5586" hidden="1">
      <c r="A5586" s="10" t="s">
        <v>34627</v>
      </c>
      <c r="B5586" s="10">
        <v>811325.0</v>
      </c>
      <c r="C5586" s="10" t="s">
        <v>39488</v>
      </c>
      <c r="D5586" s="10">
        <v>8113.0</v>
      </c>
      <c r="E5586" s="10" t="s">
        <v>36206</v>
      </c>
    </row>
    <row r="5587" hidden="1">
      <c r="A5587" s="10" t="s">
        <v>34627</v>
      </c>
      <c r="B5587" s="10">
        <v>811330.0</v>
      </c>
      <c r="C5587" s="10" t="s">
        <v>39489</v>
      </c>
      <c r="D5587" s="10">
        <v>8113.0</v>
      </c>
      <c r="E5587" s="10" t="s">
        <v>36206</v>
      </c>
    </row>
    <row r="5588" hidden="1">
      <c r="A5588" s="10" t="s">
        <v>34627</v>
      </c>
      <c r="B5588" s="10">
        <v>811335.0</v>
      </c>
      <c r="C5588" s="10" t="s">
        <v>39490</v>
      </c>
      <c r="D5588" s="10">
        <v>8113.0</v>
      </c>
      <c r="E5588" s="10" t="s">
        <v>36206</v>
      </c>
    </row>
    <row r="5589" hidden="1">
      <c r="A5589" s="10" t="s">
        <v>34627</v>
      </c>
      <c r="B5589" s="10">
        <v>811405.0</v>
      </c>
      <c r="C5589" s="10" t="s">
        <v>39491</v>
      </c>
      <c r="D5589" s="10">
        <v>8114.0</v>
      </c>
      <c r="E5589" s="10" t="s">
        <v>36206</v>
      </c>
    </row>
    <row r="5590" hidden="1">
      <c r="A5590" s="10" t="s">
        <v>34627</v>
      </c>
      <c r="B5590" s="10">
        <v>811410.0</v>
      </c>
      <c r="C5590" s="10" t="s">
        <v>39492</v>
      </c>
      <c r="D5590" s="10">
        <v>8114.0</v>
      </c>
      <c r="E5590" s="10" t="s">
        <v>36206</v>
      </c>
    </row>
    <row r="5591" hidden="1">
      <c r="A5591" s="10" t="s">
        <v>34627</v>
      </c>
      <c r="B5591" s="10">
        <v>811415.0</v>
      </c>
      <c r="C5591" s="10" t="s">
        <v>39493</v>
      </c>
      <c r="D5591" s="10">
        <v>8114.0</v>
      </c>
      <c r="E5591" s="10" t="s">
        <v>36206</v>
      </c>
    </row>
    <row r="5592" hidden="1">
      <c r="A5592" s="10" t="s">
        <v>34627</v>
      </c>
      <c r="B5592" s="10">
        <v>811420.0</v>
      </c>
      <c r="C5592" s="10" t="s">
        <v>39494</v>
      </c>
      <c r="D5592" s="10">
        <v>8114.0</v>
      </c>
      <c r="E5592" s="10" t="s">
        <v>36206</v>
      </c>
    </row>
    <row r="5593" hidden="1">
      <c r="A5593" s="10" t="s">
        <v>34627</v>
      </c>
      <c r="B5593" s="10">
        <v>811425.0</v>
      </c>
      <c r="C5593" s="10" t="s">
        <v>39495</v>
      </c>
      <c r="D5593" s="10">
        <v>8114.0</v>
      </c>
      <c r="E5593" s="10" t="s">
        <v>36206</v>
      </c>
    </row>
    <row r="5594" hidden="1">
      <c r="A5594" s="10" t="s">
        <v>34627</v>
      </c>
      <c r="B5594" s="10">
        <v>811430.0</v>
      </c>
      <c r="C5594" s="10" t="s">
        <v>39496</v>
      </c>
      <c r="D5594" s="10">
        <v>8114.0</v>
      </c>
      <c r="E5594" s="10" t="s">
        <v>36206</v>
      </c>
    </row>
    <row r="5595" hidden="1">
      <c r="A5595" s="10" t="s">
        <v>34627</v>
      </c>
      <c r="B5595" s="10">
        <v>811505.0</v>
      </c>
      <c r="C5595" s="10" t="s">
        <v>39497</v>
      </c>
      <c r="D5595" s="10">
        <v>8115.0</v>
      </c>
      <c r="E5595" s="10" t="s">
        <v>36206</v>
      </c>
    </row>
    <row r="5596" hidden="1">
      <c r="A5596" s="10" t="s">
        <v>34627</v>
      </c>
      <c r="B5596" s="10">
        <v>811510.0</v>
      </c>
      <c r="C5596" s="10" t="s">
        <v>39498</v>
      </c>
      <c r="D5596" s="10">
        <v>8115.0</v>
      </c>
      <c r="E5596" s="10" t="s">
        <v>36206</v>
      </c>
    </row>
    <row r="5597" hidden="1">
      <c r="A5597" s="10" t="s">
        <v>34627</v>
      </c>
      <c r="B5597" s="10">
        <v>811605.0</v>
      </c>
      <c r="C5597" s="10" t="s">
        <v>39499</v>
      </c>
      <c r="D5597" s="10">
        <v>8116.0</v>
      </c>
      <c r="E5597" s="10" t="s">
        <v>36206</v>
      </c>
    </row>
    <row r="5598" hidden="1">
      <c r="A5598" s="10" t="s">
        <v>34627</v>
      </c>
      <c r="B5598" s="10">
        <v>811610.0</v>
      </c>
      <c r="C5598" s="10" t="s">
        <v>39500</v>
      </c>
      <c r="D5598" s="10">
        <v>8116.0</v>
      </c>
      <c r="E5598" s="10" t="s">
        <v>36206</v>
      </c>
    </row>
    <row r="5599" hidden="1">
      <c r="A5599" s="10" t="s">
        <v>34627</v>
      </c>
      <c r="B5599" s="10">
        <v>811615.0</v>
      </c>
      <c r="C5599" s="10" t="s">
        <v>39501</v>
      </c>
      <c r="D5599" s="10">
        <v>8116.0</v>
      </c>
      <c r="E5599" s="10" t="s">
        <v>36206</v>
      </c>
    </row>
    <row r="5600" hidden="1">
      <c r="A5600" s="10" t="s">
        <v>34627</v>
      </c>
      <c r="B5600" s="10">
        <v>811620.0</v>
      </c>
      <c r="C5600" s="10" t="s">
        <v>39502</v>
      </c>
      <c r="D5600" s="10">
        <v>8116.0</v>
      </c>
      <c r="E5600" s="10" t="s">
        <v>36206</v>
      </c>
    </row>
    <row r="5601" hidden="1">
      <c r="A5601" s="10" t="s">
        <v>34627</v>
      </c>
      <c r="B5601" s="10">
        <v>811625.0</v>
      </c>
      <c r="C5601" s="10" t="s">
        <v>39503</v>
      </c>
      <c r="D5601" s="10">
        <v>8116.0</v>
      </c>
      <c r="E5601" s="10" t="s">
        <v>36206</v>
      </c>
    </row>
    <row r="5602" hidden="1">
      <c r="A5602" s="10" t="s">
        <v>34627</v>
      </c>
      <c r="B5602" s="10">
        <v>811630.0</v>
      </c>
      <c r="C5602" s="10" t="s">
        <v>39504</v>
      </c>
      <c r="D5602" s="10">
        <v>8116.0</v>
      </c>
      <c r="E5602" s="10" t="s">
        <v>36206</v>
      </c>
    </row>
    <row r="5603" hidden="1">
      <c r="A5603" s="10" t="s">
        <v>34627</v>
      </c>
      <c r="B5603" s="10">
        <v>811635.0</v>
      </c>
      <c r="C5603" s="10" t="s">
        <v>39505</v>
      </c>
      <c r="D5603" s="10">
        <v>8116.0</v>
      </c>
      <c r="E5603" s="10" t="s">
        <v>36206</v>
      </c>
    </row>
    <row r="5604" hidden="1">
      <c r="A5604" s="10" t="s">
        <v>34627</v>
      </c>
      <c r="B5604" s="10">
        <v>811640.0</v>
      </c>
      <c r="C5604" s="10" t="s">
        <v>39506</v>
      </c>
      <c r="D5604" s="10">
        <v>8116.0</v>
      </c>
      <c r="E5604" s="10" t="s">
        <v>36206</v>
      </c>
    </row>
    <row r="5605" hidden="1">
      <c r="A5605" s="10" t="s">
        <v>34627</v>
      </c>
      <c r="B5605" s="10">
        <v>811645.0</v>
      </c>
      <c r="C5605" s="10" t="s">
        <v>39507</v>
      </c>
      <c r="D5605" s="10">
        <v>8116.0</v>
      </c>
      <c r="E5605" s="10" t="s">
        <v>36206</v>
      </c>
    </row>
    <row r="5606" hidden="1">
      <c r="A5606" s="10" t="s">
        <v>34627</v>
      </c>
      <c r="B5606" s="10">
        <v>811650.0</v>
      </c>
      <c r="C5606" s="10" t="s">
        <v>39508</v>
      </c>
      <c r="D5606" s="10">
        <v>8116.0</v>
      </c>
      <c r="E5606" s="10" t="s">
        <v>36206</v>
      </c>
    </row>
    <row r="5607" hidden="1">
      <c r="A5607" s="10" t="s">
        <v>34627</v>
      </c>
      <c r="B5607" s="10">
        <v>811705.0</v>
      </c>
      <c r="C5607" s="10" t="s">
        <v>39509</v>
      </c>
      <c r="D5607" s="10">
        <v>8117.0</v>
      </c>
      <c r="E5607" s="10" t="s">
        <v>36206</v>
      </c>
    </row>
    <row r="5608" hidden="1">
      <c r="A5608" s="10" t="s">
        <v>34627</v>
      </c>
      <c r="B5608" s="10">
        <v>811710.0</v>
      </c>
      <c r="C5608" s="10" t="s">
        <v>39510</v>
      </c>
      <c r="D5608" s="10">
        <v>8117.0</v>
      </c>
      <c r="E5608" s="10" t="s">
        <v>36206</v>
      </c>
    </row>
    <row r="5609" hidden="1">
      <c r="A5609" s="10" t="s">
        <v>34627</v>
      </c>
      <c r="B5609" s="10">
        <v>811715.0</v>
      </c>
      <c r="C5609" s="10" t="s">
        <v>39511</v>
      </c>
      <c r="D5609" s="10">
        <v>8117.0</v>
      </c>
      <c r="E5609" s="10" t="s">
        <v>36206</v>
      </c>
    </row>
    <row r="5610" hidden="1">
      <c r="A5610" s="10" t="s">
        <v>34627</v>
      </c>
      <c r="B5610" s="10">
        <v>811725.0</v>
      </c>
      <c r="C5610" s="10" t="s">
        <v>39512</v>
      </c>
      <c r="D5610" s="10">
        <v>8117.0</v>
      </c>
      <c r="E5610" s="10" t="s">
        <v>36206</v>
      </c>
    </row>
    <row r="5611" hidden="1">
      <c r="A5611" s="10" t="s">
        <v>34627</v>
      </c>
      <c r="B5611" s="10">
        <v>811735.0</v>
      </c>
      <c r="C5611" s="10" t="s">
        <v>39513</v>
      </c>
      <c r="D5611" s="10">
        <v>8117.0</v>
      </c>
      <c r="E5611" s="10" t="s">
        <v>36206</v>
      </c>
    </row>
    <row r="5612" hidden="1">
      <c r="A5612" s="10" t="s">
        <v>34627</v>
      </c>
      <c r="B5612" s="10">
        <v>811745.0</v>
      </c>
      <c r="C5612" s="10" t="s">
        <v>39514</v>
      </c>
      <c r="D5612" s="10">
        <v>8117.0</v>
      </c>
      <c r="E5612" s="10" t="s">
        <v>36206</v>
      </c>
    </row>
    <row r="5613" hidden="1">
      <c r="A5613" s="10" t="s">
        <v>34627</v>
      </c>
      <c r="B5613" s="10">
        <v>811750.0</v>
      </c>
      <c r="C5613" s="10" t="s">
        <v>39515</v>
      </c>
      <c r="D5613" s="10">
        <v>8117.0</v>
      </c>
      <c r="E5613" s="10" t="s">
        <v>36206</v>
      </c>
    </row>
    <row r="5614" hidden="1">
      <c r="A5614" s="10" t="s">
        <v>34627</v>
      </c>
      <c r="B5614" s="10">
        <v>811760.0</v>
      </c>
      <c r="C5614" s="10" t="s">
        <v>39516</v>
      </c>
      <c r="D5614" s="10">
        <v>8117.0</v>
      </c>
      <c r="E5614" s="10" t="s">
        <v>36206</v>
      </c>
    </row>
    <row r="5615" hidden="1">
      <c r="A5615" s="10" t="s">
        <v>34627</v>
      </c>
      <c r="B5615" s="10">
        <v>811770.0</v>
      </c>
      <c r="C5615" s="10" t="s">
        <v>39517</v>
      </c>
      <c r="D5615" s="10">
        <v>8117.0</v>
      </c>
      <c r="E5615" s="10" t="s">
        <v>36206</v>
      </c>
    </row>
    <row r="5616" hidden="1">
      <c r="A5616" s="10" t="s">
        <v>34627</v>
      </c>
      <c r="B5616" s="10">
        <v>811775.0</v>
      </c>
      <c r="C5616" s="10" t="s">
        <v>39518</v>
      </c>
      <c r="D5616" s="10">
        <v>8117.0</v>
      </c>
      <c r="E5616" s="10" t="s">
        <v>36206</v>
      </c>
    </row>
    <row r="5617" hidden="1">
      <c r="A5617" s="10" t="s">
        <v>34627</v>
      </c>
      <c r="B5617" s="10">
        <v>811805.0</v>
      </c>
      <c r="C5617" s="10" t="s">
        <v>39519</v>
      </c>
      <c r="D5617" s="10">
        <v>8118.0</v>
      </c>
      <c r="E5617" s="10" t="s">
        <v>36206</v>
      </c>
    </row>
    <row r="5618" hidden="1">
      <c r="A5618" s="10" t="s">
        <v>34627</v>
      </c>
      <c r="B5618" s="10">
        <v>811810.0</v>
      </c>
      <c r="C5618" s="10" t="s">
        <v>39520</v>
      </c>
      <c r="D5618" s="10">
        <v>8118.0</v>
      </c>
      <c r="E5618" s="10" t="s">
        <v>36206</v>
      </c>
    </row>
    <row r="5619" hidden="1">
      <c r="A5619" s="10" t="s">
        <v>34627</v>
      </c>
      <c r="B5619" s="10">
        <v>811815.0</v>
      </c>
      <c r="C5619" s="10" t="s">
        <v>39521</v>
      </c>
      <c r="D5619" s="10">
        <v>8118.0</v>
      </c>
      <c r="E5619" s="10" t="s">
        <v>36206</v>
      </c>
    </row>
    <row r="5620" hidden="1">
      <c r="A5620" s="10" t="s">
        <v>34627</v>
      </c>
      <c r="B5620" s="10">
        <v>811820.0</v>
      </c>
      <c r="C5620" s="10" t="s">
        <v>39522</v>
      </c>
      <c r="D5620" s="10">
        <v>8118.0</v>
      </c>
      <c r="E5620" s="10" t="s">
        <v>36206</v>
      </c>
    </row>
    <row r="5621" hidden="1">
      <c r="A5621" s="10" t="s">
        <v>34627</v>
      </c>
      <c r="B5621" s="10">
        <v>812105.0</v>
      </c>
      <c r="C5621" s="10" t="s">
        <v>39523</v>
      </c>
      <c r="D5621" s="10">
        <v>8121.0</v>
      </c>
      <c r="E5621" s="10" t="s">
        <v>36206</v>
      </c>
    </row>
    <row r="5622" hidden="1">
      <c r="A5622" s="10" t="s">
        <v>34627</v>
      </c>
      <c r="B5622" s="10">
        <v>812110.0</v>
      </c>
      <c r="C5622" s="10" t="s">
        <v>39524</v>
      </c>
      <c r="D5622" s="10">
        <v>8121.0</v>
      </c>
      <c r="E5622" s="10" t="s">
        <v>36206</v>
      </c>
    </row>
    <row r="5623" hidden="1">
      <c r="A5623" s="10" t="s">
        <v>34627</v>
      </c>
      <c r="B5623" s="10">
        <v>813105.0</v>
      </c>
      <c r="C5623" s="10" t="s">
        <v>39525</v>
      </c>
      <c r="D5623" s="10">
        <v>8131.0</v>
      </c>
      <c r="E5623" s="10" t="s">
        <v>36206</v>
      </c>
    </row>
    <row r="5624" hidden="1">
      <c r="A5624" s="10" t="s">
        <v>34627</v>
      </c>
      <c r="B5624" s="10">
        <v>813110.0</v>
      </c>
      <c r="C5624" s="10" t="s">
        <v>39526</v>
      </c>
      <c r="D5624" s="10">
        <v>8131.0</v>
      </c>
      <c r="E5624" s="10" t="s">
        <v>36206</v>
      </c>
    </row>
    <row r="5625" hidden="1">
      <c r="A5625" s="10" t="s">
        <v>34627</v>
      </c>
      <c r="B5625" s="10">
        <v>813115.0</v>
      </c>
      <c r="C5625" s="10" t="s">
        <v>39527</v>
      </c>
      <c r="D5625" s="10">
        <v>8131.0</v>
      </c>
      <c r="E5625" s="10" t="s">
        <v>36206</v>
      </c>
    </row>
    <row r="5626" hidden="1">
      <c r="A5626" s="10" t="s">
        <v>34627</v>
      </c>
      <c r="B5626" s="10">
        <v>813120.0</v>
      </c>
      <c r="C5626" s="10" t="s">
        <v>39528</v>
      </c>
      <c r="D5626" s="10">
        <v>8131.0</v>
      </c>
      <c r="E5626" s="10" t="s">
        <v>36206</v>
      </c>
    </row>
    <row r="5627" hidden="1">
      <c r="A5627" s="10" t="s">
        <v>34627</v>
      </c>
      <c r="B5627" s="10">
        <v>813125.0</v>
      </c>
      <c r="C5627" s="10" t="s">
        <v>39529</v>
      </c>
      <c r="D5627" s="10">
        <v>8131.0</v>
      </c>
      <c r="E5627" s="10" t="s">
        <v>36206</v>
      </c>
    </row>
    <row r="5628" hidden="1">
      <c r="A5628" s="10" t="s">
        <v>34627</v>
      </c>
      <c r="B5628" s="10">
        <v>813130.0</v>
      </c>
      <c r="C5628" s="10" t="s">
        <v>39530</v>
      </c>
      <c r="D5628" s="10">
        <v>8131.0</v>
      </c>
      <c r="E5628" s="10" t="s">
        <v>36206</v>
      </c>
    </row>
    <row r="5629" hidden="1">
      <c r="A5629" s="10" t="s">
        <v>34627</v>
      </c>
      <c r="B5629" s="10">
        <v>818105.0</v>
      </c>
      <c r="C5629" s="10" t="s">
        <v>39531</v>
      </c>
      <c r="D5629" s="10">
        <v>8181.0</v>
      </c>
      <c r="E5629" s="10" t="s">
        <v>36206</v>
      </c>
    </row>
    <row r="5630" hidden="1">
      <c r="A5630" s="10" t="s">
        <v>34627</v>
      </c>
      <c r="B5630" s="10">
        <v>818110.0</v>
      </c>
      <c r="C5630" s="10" t="s">
        <v>39532</v>
      </c>
      <c r="D5630" s="10">
        <v>8181.0</v>
      </c>
      <c r="E5630" s="10" t="s">
        <v>36206</v>
      </c>
    </row>
    <row r="5631" hidden="1">
      <c r="A5631" s="10" t="s">
        <v>34627</v>
      </c>
      <c r="B5631" s="10">
        <v>820105.0</v>
      </c>
      <c r="C5631" s="10" t="s">
        <v>39533</v>
      </c>
      <c r="D5631" s="10">
        <v>8201.0</v>
      </c>
      <c r="E5631" s="10" t="s">
        <v>36206</v>
      </c>
    </row>
    <row r="5632" hidden="1">
      <c r="A5632" s="10" t="s">
        <v>34627</v>
      </c>
      <c r="B5632" s="10">
        <v>820110.0</v>
      </c>
      <c r="C5632" s="10" t="s">
        <v>39534</v>
      </c>
      <c r="D5632" s="10">
        <v>8201.0</v>
      </c>
      <c r="E5632" s="10" t="s">
        <v>36206</v>
      </c>
    </row>
    <row r="5633" hidden="1">
      <c r="A5633" s="10" t="s">
        <v>34627</v>
      </c>
      <c r="B5633" s="10">
        <v>820115.0</v>
      </c>
      <c r="C5633" s="10" t="s">
        <v>39535</v>
      </c>
      <c r="D5633" s="10">
        <v>8201.0</v>
      </c>
      <c r="E5633" s="10" t="s">
        <v>36206</v>
      </c>
    </row>
    <row r="5634" hidden="1">
      <c r="A5634" s="10" t="s">
        <v>34627</v>
      </c>
      <c r="B5634" s="10">
        <v>820120.0</v>
      </c>
      <c r="C5634" s="10" t="s">
        <v>39536</v>
      </c>
      <c r="D5634" s="10">
        <v>8201.0</v>
      </c>
      <c r="E5634" s="10" t="s">
        <v>36206</v>
      </c>
    </row>
    <row r="5635" hidden="1">
      <c r="A5635" s="10" t="s">
        <v>34627</v>
      </c>
      <c r="B5635" s="10">
        <v>820125.0</v>
      </c>
      <c r="C5635" s="10" t="s">
        <v>39537</v>
      </c>
      <c r="D5635" s="10">
        <v>8201.0</v>
      </c>
      <c r="E5635" s="10" t="s">
        <v>36206</v>
      </c>
    </row>
    <row r="5636" hidden="1">
      <c r="A5636" s="10" t="s">
        <v>34627</v>
      </c>
      <c r="B5636" s="10">
        <v>820205.0</v>
      </c>
      <c r="C5636" s="10" t="s">
        <v>39538</v>
      </c>
      <c r="D5636" s="10">
        <v>8202.0</v>
      </c>
      <c r="E5636" s="10" t="s">
        <v>36206</v>
      </c>
    </row>
    <row r="5637" hidden="1">
      <c r="A5637" s="10" t="s">
        <v>34627</v>
      </c>
      <c r="B5637" s="10">
        <v>820210.0</v>
      </c>
      <c r="C5637" s="10" t="s">
        <v>39539</v>
      </c>
      <c r="D5637" s="10">
        <v>8202.0</v>
      </c>
      <c r="E5637" s="10" t="s">
        <v>36206</v>
      </c>
    </row>
    <row r="5638" hidden="1">
      <c r="A5638" s="10" t="s">
        <v>34627</v>
      </c>
      <c r="B5638" s="10">
        <v>821105.0</v>
      </c>
      <c r="C5638" s="10" t="s">
        <v>39540</v>
      </c>
      <c r="D5638" s="10">
        <v>8211.0</v>
      </c>
      <c r="E5638" s="10" t="s">
        <v>36206</v>
      </c>
    </row>
    <row r="5639" hidden="1">
      <c r="A5639" s="10" t="s">
        <v>34627</v>
      </c>
      <c r="B5639" s="10">
        <v>821110.0</v>
      </c>
      <c r="C5639" s="10" t="s">
        <v>39541</v>
      </c>
      <c r="D5639" s="10">
        <v>8211.0</v>
      </c>
      <c r="E5639" s="10" t="s">
        <v>36206</v>
      </c>
    </row>
    <row r="5640" hidden="1">
      <c r="A5640" s="10" t="s">
        <v>34627</v>
      </c>
      <c r="B5640" s="10">
        <v>821205.0</v>
      </c>
      <c r="C5640" s="10" t="s">
        <v>39542</v>
      </c>
      <c r="D5640" s="10">
        <v>8212.0</v>
      </c>
      <c r="E5640" s="10" t="s">
        <v>36206</v>
      </c>
    </row>
    <row r="5641" hidden="1">
      <c r="A5641" s="10" t="s">
        <v>34627</v>
      </c>
      <c r="B5641" s="10">
        <v>821210.0</v>
      </c>
      <c r="C5641" s="10" t="s">
        <v>39543</v>
      </c>
      <c r="D5641" s="10">
        <v>8212.0</v>
      </c>
      <c r="E5641" s="10" t="s">
        <v>36206</v>
      </c>
    </row>
    <row r="5642" hidden="1">
      <c r="A5642" s="10" t="s">
        <v>34627</v>
      </c>
      <c r="B5642" s="10">
        <v>821215.0</v>
      </c>
      <c r="C5642" s="10" t="s">
        <v>39544</v>
      </c>
      <c r="D5642" s="10">
        <v>8212.0</v>
      </c>
      <c r="E5642" s="10" t="s">
        <v>36206</v>
      </c>
    </row>
    <row r="5643" hidden="1">
      <c r="A5643" s="10" t="s">
        <v>34627</v>
      </c>
      <c r="B5643" s="10">
        <v>821220.0</v>
      </c>
      <c r="C5643" s="10" t="s">
        <v>39545</v>
      </c>
      <c r="D5643" s="10">
        <v>8212.0</v>
      </c>
      <c r="E5643" s="10" t="s">
        <v>36206</v>
      </c>
    </row>
    <row r="5644" hidden="1">
      <c r="A5644" s="10" t="s">
        <v>34627</v>
      </c>
      <c r="B5644" s="10">
        <v>821225.0</v>
      </c>
      <c r="C5644" s="10" t="s">
        <v>39546</v>
      </c>
      <c r="D5644" s="10">
        <v>8212.0</v>
      </c>
      <c r="E5644" s="10" t="s">
        <v>36206</v>
      </c>
    </row>
    <row r="5645" hidden="1">
      <c r="A5645" s="10" t="s">
        <v>34627</v>
      </c>
      <c r="B5645" s="10">
        <v>821230.0</v>
      </c>
      <c r="C5645" s="10" t="s">
        <v>39547</v>
      </c>
      <c r="D5645" s="10">
        <v>8212.0</v>
      </c>
      <c r="E5645" s="10" t="s">
        <v>36206</v>
      </c>
    </row>
    <row r="5646" hidden="1">
      <c r="A5646" s="10" t="s">
        <v>34627</v>
      </c>
      <c r="B5646" s="10">
        <v>821235.0</v>
      </c>
      <c r="C5646" s="10" t="s">
        <v>39548</v>
      </c>
      <c r="D5646" s="10">
        <v>8212.0</v>
      </c>
      <c r="E5646" s="10" t="s">
        <v>36206</v>
      </c>
    </row>
    <row r="5647" hidden="1">
      <c r="A5647" s="10" t="s">
        <v>34627</v>
      </c>
      <c r="B5647" s="10">
        <v>821240.0</v>
      </c>
      <c r="C5647" s="10" t="s">
        <v>39549</v>
      </c>
      <c r="D5647" s="10">
        <v>8212.0</v>
      </c>
      <c r="E5647" s="10" t="s">
        <v>36206</v>
      </c>
    </row>
    <row r="5648" hidden="1">
      <c r="A5648" s="10" t="s">
        <v>34627</v>
      </c>
      <c r="B5648" s="10">
        <v>821245.0</v>
      </c>
      <c r="C5648" s="10" t="s">
        <v>39550</v>
      </c>
      <c r="D5648" s="10">
        <v>8212.0</v>
      </c>
      <c r="E5648" s="10" t="s">
        <v>36206</v>
      </c>
    </row>
    <row r="5649" hidden="1">
      <c r="A5649" s="10" t="s">
        <v>34627</v>
      </c>
      <c r="B5649" s="10">
        <v>821250.0</v>
      </c>
      <c r="C5649" s="10" t="s">
        <v>39551</v>
      </c>
      <c r="D5649" s="10">
        <v>8212.0</v>
      </c>
      <c r="E5649" s="10" t="s">
        <v>36206</v>
      </c>
    </row>
    <row r="5650" hidden="1">
      <c r="A5650" s="10" t="s">
        <v>34627</v>
      </c>
      <c r="B5650" s="10">
        <v>821255.0</v>
      </c>
      <c r="C5650" s="10" t="s">
        <v>39552</v>
      </c>
      <c r="D5650" s="10">
        <v>8212.0</v>
      </c>
      <c r="E5650" s="10" t="s">
        <v>36206</v>
      </c>
    </row>
    <row r="5651" hidden="1">
      <c r="A5651" s="10" t="s">
        <v>34627</v>
      </c>
      <c r="B5651" s="10">
        <v>821305.0</v>
      </c>
      <c r="C5651" s="10" t="s">
        <v>39553</v>
      </c>
      <c r="D5651" s="10">
        <v>8213.0</v>
      </c>
      <c r="E5651" s="10" t="s">
        <v>36206</v>
      </c>
    </row>
    <row r="5652" hidden="1">
      <c r="A5652" s="10" t="s">
        <v>34627</v>
      </c>
      <c r="B5652" s="10">
        <v>821310.0</v>
      </c>
      <c r="C5652" s="10" t="s">
        <v>39554</v>
      </c>
      <c r="D5652" s="10">
        <v>8213.0</v>
      </c>
      <c r="E5652" s="10" t="s">
        <v>36206</v>
      </c>
    </row>
    <row r="5653" hidden="1">
      <c r="A5653" s="10" t="s">
        <v>34627</v>
      </c>
      <c r="B5653" s="10">
        <v>821315.0</v>
      </c>
      <c r="C5653" s="10" t="s">
        <v>39555</v>
      </c>
      <c r="D5653" s="10">
        <v>8213.0</v>
      </c>
      <c r="E5653" s="10" t="s">
        <v>36206</v>
      </c>
    </row>
    <row r="5654" hidden="1">
      <c r="A5654" s="10" t="s">
        <v>34627</v>
      </c>
      <c r="B5654" s="10">
        <v>821320.0</v>
      </c>
      <c r="C5654" s="10" t="s">
        <v>39556</v>
      </c>
      <c r="D5654" s="10">
        <v>8213.0</v>
      </c>
      <c r="E5654" s="10" t="s">
        <v>36206</v>
      </c>
    </row>
    <row r="5655" hidden="1">
      <c r="A5655" s="10" t="s">
        <v>34627</v>
      </c>
      <c r="B5655" s="10">
        <v>821325.0</v>
      </c>
      <c r="C5655" s="10" t="s">
        <v>39557</v>
      </c>
      <c r="D5655" s="10">
        <v>8213.0</v>
      </c>
      <c r="E5655" s="10" t="s">
        <v>36206</v>
      </c>
    </row>
    <row r="5656" hidden="1">
      <c r="A5656" s="10" t="s">
        <v>34627</v>
      </c>
      <c r="B5656" s="10">
        <v>821330.0</v>
      </c>
      <c r="C5656" s="10" t="s">
        <v>39558</v>
      </c>
      <c r="D5656" s="10">
        <v>8213.0</v>
      </c>
      <c r="E5656" s="10" t="s">
        <v>36206</v>
      </c>
    </row>
    <row r="5657" hidden="1">
      <c r="A5657" s="10" t="s">
        <v>34627</v>
      </c>
      <c r="B5657" s="10">
        <v>821335.0</v>
      </c>
      <c r="C5657" s="10" t="s">
        <v>39559</v>
      </c>
      <c r="D5657" s="10">
        <v>8213.0</v>
      </c>
      <c r="E5657" s="10" t="s">
        <v>36206</v>
      </c>
    </row>
    <row r="5658" hidden="1">
      <c r="A5658" s="10" t="s">
        <v>34627</v>
      </c>
      <c r="B5658" s="10">
        <v>821405.0</v>
      </c>
      <c r="C5658" s="10" t="s">
        <v>39560</v>
      </c>
      <c r="D5658" s="10">
        <v>8214.0</v>
      </c>
      <c r="E5658" s="10" t="s">
        <v>36206</v>
      </c>
    </row>
    <row r="5659" hidden="1">
      <c r="A5659" s="10" t="s">
        <v>34627</v>
      </c>
      <c r="B5659" s="10">
        <v>821410.0</v>
      </c>
      <c r="C5659" s="10" t="s">
        <v>39561</v>
      </c>
      <c r="D5659" s="10">
        <v>8214.0</v>
      </c>
      <c r="E5659" s="10" t="s">
        <v>36206</v>
      </c>
    </row>
    <row r="5660" hidden="1">
      <c r="A5660" s="10" t="s">
        <v>34627</v>
      </c>
      <c r="B5660" s="10">
        <v>821415.0</v>
      </c>
      <c r="C5660" s="10" t="s">
        <v>39562</v>
      </c>
      <c r="D5660" s="10">
        <v>8214.0</v>
      </c>
      <c r="E5660" s="10" t="s">
        <v>36206</v>
      </c>
    </row>
    <row r="5661" hidden="1">
      <c r="A5661" s="10" t="s">
        <v>34627</v>
      </c>
      <c r="B5661" s="10">
        <v>821420.0</v>
      </c>
      <c r="C5661" s="10" t="s">
        <v>39563</v>
      </c>
      <c r="D5661" s="10">
        <v>8214.0</v>
      </c>
      <c r="E5661" s="10" t="s">
        <v>36206</v>
      </c>
    </row>
    <row r="5662" hidden="1">
      <c r="A5662" s="10" t="s">
        <v>34627</v>
      </c>
      <c r="B5662" s="10">
        <v>821425.0</v>
      </c>
      <c r="C5662" s="10" t="s">
        <v>39564</v>
      </c>
      <c r="D5662" s="10">
        <v>8214.0</v>
      </c>
      <c r="E5662" s="10" t="s">
        <v>36206</v>
      </c>
    </row>
    <row r="5663" hidden="1">
      <c r="A5663" s="10" t="s">
        <v>34627</v>
      </c>
      <c r="B5663" s="10">
        <v>821430.0</v>
      </c>
      <c r="C5663" s="10" t="s">
        <v>39565</v>
      </c>
      <c r="D5663" s="10">
        <v>8214.0</v>
      </c>
      <c r="E5663" s="10" t="s">
        <v>36206</v>
      </c>
    </row>
    <row r="5664" hidden="1">
      <c r="A5664" s="10" t="s">
        <v>34627</v>
      </c>
      <c r="B5664" s="10">
        <v>821435.0</v>
      </c>
      <c r="C5664" s="10" t="s">
        <v>39566</v>
      </c>
      <c r="D5664" s="10">
        <v>8214.0</v>
      </c>
      <c r="E5664" s="10" t="s">
        <v>36206</v>
      </c>
    </row>
    <row r="5665" hidden="1">
      <c r="A5665" s="10" t="s">
        <v>34627</v>
      </c>
      <c r="B5665" s="10">
        <v>821440.0</v>
      </c>
      <c r="C5665" s="10" t="s">
        <v>39567</v>
      </c>
      <c r="D5665" s="10">
        <v>8214.0</v>
      </c>
      <c r="E5665" s="10" t="s">
        <v>36206</v>
      </c>
    </row>
    <row r="5666" hidden="1">
      <c r="A5666" s="10" t="s">
        <v>34627</v>
      </c>
      <c r="B5666" s="10">
        <v>821445.0</v>
      </c>
      <c r="C5666" s="10" t="s">
        <v>39568</v>
      </c>
      <c r="D5666" s="10">
        <v>8214.0</v>
      </c>
      <c r="E5666" s="10" t="s">
        <v>36206</v>
      </c>
    </row>
    <row r="5667" hidden="1">
      <c r="A5667" s="10" t="s">
        <v>34627</v>
      </c>
      <c r="B5667" s="10">
        <v>821450.0</v>
      </c>
      <c r="C5667" s="10" t="s">
        <v>39569</v>
      </c>
      <c r="D5667" s="10">
        <v>8214.0</v>
      </c>
      <c r="E5667" s="10" t="s">
        <v>36206</v>
      </c>
    </row>
    <row r="5668" hidden="1">
      <c r="A5668" s="10" t="s">
        <v>34627</v>
      </c>
      <c r="B5668" s="10">
        <v>822105.0</v>
      </c>
      <c r="C5668" s="10" t="s">
        <v>39570</v>
      </c>
      <c r="D5668" s="10">
        <v>8221.0</v>
      </c>
      <c r="E5668" s="10" t="s">
        <v>36206</v>
      </c>
    </row>
    <row r="5669" hidden="1">
      <c r="A5669" s="10" t="s">
        <v>34627</v>
      </c>
      <c r="B5669" s="10">
        <v>822110.0</v>
      </c>
      <c r="C5669" s="10" t="s">
        <v>39571</v>
      </c>
      <c r="D5669" s="10">
        <v>8221.0</v>
      </c>
      <c r="E5669" s="10" t="s">
        <v>36206</v>
      </c>
    </row>
    <row r="5670" hidden="1">
      <c r="A5670" s="10" t="s">
        <v>34627</v>
      </c>
      <c r="B5670" s="10">
        <v>822115.0</v>
      </c>
      <c r="C5670" s="10" t="s">
        <v>39572</v>
      </c>
      <c r="D5670" s="10">
        <v>8221.0</v>
      </c>
      <c r="E5670" s="10" t="s">
        <v>36206</v>
      </c>
    </row>
    <row r="5671" hidden="1">
      <c r="A5671" s="10" t="s">
        <v>34627</v>
      </c>
      <c r="B5671" s="10">
        <v>822120.0</v>
      </c>
      <c r="C5671" s="10" t="s">
        <v>39573</v>
      </c>
      <c r="D5671" s="10">
        <v>8221.0</v>
      </c>
      <c r="E5671" s="10" t="s">
        <v>36206</v>
      </c>
    </row>
    <row r="5672" hidden="1">
      <c r="A5672" s="10" t="s">
        <v>34627</v>
      </c>
      <c r="B5672" s="10">
        <v>822125.0</v>
      </c>
      <c r="C5672" s="10" t="s">
        <v>39574</v>
      </c>
      <c r="D5672" s="10">
        <v>8221.0</v>
      </c>
      <c r="E5672" s="10" t="s">
        <v>36206</v>
      </c>
    </row>
    <row r="5673" hidden="1">
      <c r="A5673" s="10" t="s">
        <v>34627</v>
      </c>
      <c r="B5673" s="10">
        <v>823105.0</v>
      </c>
      <c r="C5673" s="10" t="s">
        <v>39575</v>
      </c>
      <c r="D5673" s="10">
        <v>8231.0</v>
      </c>
      <c r="E5673" s="10" t="s">
        <v>36206</v>
      </c>
    </row>
    <row r="5674" hidden="1">
      <c r="A5674" s="10" t="s">
        <v>34627</v>
      </c>
      <c r="B5674" s="10">
        <v>823110.0</v>
      </c>
      <c r="C5674" s="10" t="s">
        <v>39576</v>
      </c>
      <c r="D5674" s="10">
        <v>8231.0</v>
      </c>
      <c r="E5674" s="10" t="s">
        <v>36206</v>
      </c>
    </row>
    <row r="5675" hidden="1">
      <c r="A5675" s="10" t="s">
        <v>34627</v>
      </c>
      <c r="B5675" s="10">
        <v>823115.0</v>
      </c>
      <c r="C5675" s="10" t="s">
        <v>39577</v>
      </c>
      <c r="D5675" s="10">
        <v>8231.0</v>
      </c>
      <c r="E5675" s="10" t="s">
        <v>36206</v>
      </c>
    </row>
    <row r="5676" hidden="1">
      <c r="A5676" s="10" t="s">
        <v>34627</v>
      </c>
      <c r="B5676" s="10">
        <v>823120.0</v>
      </c>
      <c r="C5676" s="10" t="s">
        <v>39578</v>
      </c>
      <c r="D5676" s="10">
        <v>8231.0</v>
      </c>
      <c r="E5676" s="10" t="s">
        <v>36206</v>
      </c>
    </row>
    <row r="5677" hidden="1">
      <c r="A5677" s="10" t="s">
        <v>34627</v>
      </c>
      <c r="B5677" s="10">
        <v>823125.0</v>
      </c>
      <c r="C5677" s="10" t="s">
        <v>39579</v>
      </c>
      <c r="D5677" s="10">
        <v>8231.0</v>
      </c>
      <c r="E5677" s="10" t="s">
        <v>36206</v>
      </c>
    </row>
    <row r="5678" hidden="1">
      <c r="A5678" s="10" t="s">
        <v>34627</v>
      </c>
      <c r="B5678" s="10">
        <v>823130.0</v>
      </c>
      <c r="C5678" s="10" t="s">
        <v>39580</v>
      </c>
      <c r="D5678" s="10">
        <v>8231.0</v>
      </c>
      <c r="E5678" s="10" t="s">
        <v>36206</v>
      </c>
    </row>
    <row r="5679" hidden="1">
      <c r="A5679" s="10" t="s">
        <v>34627</v>
      </c>
      <c r="B5679" s="10">
        <v>823135.0</v>
      </c>
      <c r="C5679" s="10" t="s">
        <v>39581</v>
      </c>
      <c r="D5679" s="10">
        <v>8231.0</v>
      </c>
      <c r="E5679" s="10" t="s">
        <v>36206</v>
      </c>
    </row>
    <row r="5680" hidden="1">
      <c r="A5680" s="10" t="s">
        <v>34627</v>
      </c>
      <c r="B5680" s="10">
        <v>823210.0</v>
      </c>
      <c r="C5680" s="10" t="s">
        <v>39582</v>
      </c>
      <c r="D5680" s="10">
        <v>8232.0</v>
      </c>
      <c r="E5680" s="10" t="s">
        <v>36206</v>
      </c>
    </row>
    <row r="5681" hidden="1">
      <c r="A5681" s="10" t="s">
        <v>34627</v>
      </c>
      <c r="B5681" s="10">
        <v>823215.0</v>
      </c>
      <c r="C5681" s="10" t="s">
        <v>39583</v>
      </c>
      <c r="D5681" s="10">
        <v>8232.0</v>
      </c>
      <c r="E5681" s="10" t="s">
        <v>36206</v>
      </c>
    </row>
    <row r="5682" hidden="1">
      <c r="A5682" s="10" t="s">
        <v>34627</v>
      </c>
      <c r="B5682" s="10">
        <v>823220.0</v>
      </c>
      <c r="C5682" s="10" t="s">
        <v>39584</v>
      </c>
      <c r="D5682" s="10">
        <v>8232.0</v>
      </c>
      <c r="E5682" s="10" t="s">
        <v>36206</v>
      </c>
    </row>
    <row r="5683" hidden="1">
      <c r="A5683" s="10" t="s">
        <v>34627</v>
      </c>
      <c r="B5683" s="10">
        <v>823230.0</v>
      </c>
      <c r="C5683" s="10" t="s">
        <v>39585</v>
      </c>
      <c r="D5683" s="10">
        <v>8232.0</v>
      </c>
      <c r="E5683" s="10" t="s">
        <v>36206</v>
      </c>
    </row>
    <row r="5684" hidden="1">
      <c r="A5684" s="10" t="s">
        <v>34627</v>
      </c>
      <c r="B5684" s="10">
        <v>823235.0</v>
      </c>
      <c r="C5684" s="10" t="s">
        <v>39586</v>
      </c>
      <c r="D5684" s="10">
        <v>8232.0</v>
      </c>
      <c r="E5684" s="10" t="s">
        <v>36206</v>
      </c>
    </row>
    <row r="5685" hidden="1">
      <c r="A5685" s="10" t="s">
        <v>34627</v>
      </c>
      <c r="B5685" s="10">
        <v>823240.0</v>
      </c>
      <c r="C5685" s="10" t="s">
        <v>39587</v>
      </c>
      <c r="D5685" s="10">
        <v>8232.0</v>
      </c>
      <c r="E5685" s="10" t="s">
        <v>36206</v>
      </c>
    </row>
    <row r="5686" hidden="1">
      <c r="A5686" s="10" t="s">
        <v>34627</v>
      </c>
      <c r="B5686" s="10">
        <v>823245.0</v>
      </c>
      <c r="C5686" s="10" t="s">
        <v>39588</v>
      </c>
      <c r="D5686" s="10">
        <v>8232.0</v>
      </c>
      <c r="E5686" s="10" t="s">
        <v>36206</v>
      </c>
    </row>
    <row r="5687" hidden="1">
      <c r="A5687" s="10" t="s">
        <v>34627</v>
      </c>
      <c r="B5687" s="10">
        <v>823250.0</v>
      </c>
      <c r="C5687" s="10" t="s">
        <v>39589</v>
      </c>
      <c r="D5687" s="10">
        <v>8232.0</v>
      </c>
      <c r="E5687" s="10" t="s">
        <v>36206</v>
      </c>
    </row>
    <row r="5688" hidden="1">
      <c r="A5688" s="10" t="s">
        <v>34627</v>
      </c>
      <c r="B5688" s="10">
        <v>823255.0</v>
      </c>
      <c r="C5688" s="10" t="s">
        <v>39590</v>
      </c>
      <c r="D5688" s="10">
        <v>8232.0</v>
      </c>
      <c r="E5688" s="10" t="s">
        <v>36206</v>
      </c>
    </row>
    <row r="5689" hidden="1">
      <c r="A5689" s="10" t="s">
        <v>34627</v>
      </c>
      <c r="B5689" s="10">
        <v>823265.0</v>
      </c>
      <c r="C5689" s="10" t="s">
        <v>39591</v>
      </c>
      <c r="D5689" s="10">
        <v>8232.0</v>
      </c>
      <c r="E5689" s="10" t="s">
        <v>36206</v>
      </c>
    </row>
    <row r="5690" hidden="1">
      <c r="A5690" s="10" t="s">
        <v>34627</v>
      </c>
      <c r="B5690" s="10">
        <v>823305.0</v>
      </c>
      <c r="C5690" s="10" t="s">
        <v>39592</v>
      </c>
      <c r="D5690" s="10">
        <v>8233.0</v>
      </c>
      <c r="E5690" s="10" t="s">
        <v>36206</v>
      </c>
    </row>
    <row r="5691" hidden="1">
      <c r="A5691" s="10" t="s">
        <v>34627</v>
      </c>
      <c r="B5691" s="10">
        <v>823315.0</v>
      </c>
      <c r="C5691" s="10" t="s">
        <v>39593</v>
      </c>
      <c r="D5691" s="10">
        <v>8233.0</v>
      </c>
      <c r="E5691" s="10" t="s">
        <v>36206</v>
      </c>
    </row>
    <row r="5692" hidden="1">
      <c r="A5692" s="10" t="s">
        <v>34627</v>
      </c>
      <c r="B5692" s="10">
        <v>823320.0</v>
      </c>
      <c r="C5692" s="10" t="s">
        <v>39594</v>
      </c>
      <c r="D5692" s="10">
        <v>8233.0</v>
      </c>
      <c r="E5692" s="10" t="s">
        <v>36206</v>
      </c>
    </row>
    <row r="5693" hidden="1">
      <c r="A5693" s="10" t="s">
        <v>34627</v>
      </c>
      <c r="B5693" s="10">
        <v>823325.0</v>
      </c>
      <c r="C5693" s="10" t="s">
        <v>39595</v>
      </c>
      <c r="D5693" s="10">
        <v>8233.0</v>
      </c>
      <c r="E5693" s="10" t="s">
        <v>36206</v>
      </c>
    </row>
    <row r="5694" hidden="1">
      <c r="A5694" s="10" t="s">
        <v>34627</v>
      </c>
      <c r="B5694" s="10">
        <v>823330.0</v>
      </c>
      <c r="C5694" s="10" t="s">
        <v>39596</v>
      </c>
      <c r="D5694" s="10">
        <v>8233.0</v>
      </c>
      <c r="E5694" s="10" t="s">
        <v>36206</v>
      </c>
    </row>
    <row r="5695" hidden="1">
      <c r="A5695" s="10" t="s">
        <v>34627</v>
      </c>
      <c r="B5695" s="10">
        <v>828105.0</v>
      </c>
      <c r="C5695" s="10" t="s">
        <v>39597</v>
      </c>
      <c r="D5695" s="10">
        <v>8281.0</v>
      </c>
      <c r="E5695" s="10" t="s">
        <v>36206</v>
      </c>
    </row>
    <row r="5696" hidden="1">
      <c r="A5696" s="10" t="s">
        <v>34627</v>
      </c>
      <c r="B5696" s="10">
        <v>828110.0</v>
      </c>
      <c r="C5696" s="10" t="s">
        <v>39598</v>
      </c>
      <c r="D5696" s="10">
        <v>8281.0</v>
      </c>
      <c r="E5696" s="10" t="s">
        <v>36206</v>
      </c>
    </row>
    <row r="5697" hidden="1">
      <c r="A5697" s="10" t="s">
        <v>34627</v>
      </c>
      <c r="B5697" s="10">
        <v>830105.0</v>
      </c>
      <c r="C5697" s="10" t="s">
        <v>39599</v>
      </c>
      <c r="D5697" s="10">
        <v>8301.0</v>
      </c>
      <c r="E5697" s="10" t="s">
        <v>36206</v>
      </c>
    </row>
    <row r="5698" hidden="1">
      <c r="A5698" s="10" t="s">
        <v>34627</v>
      </c>
      <c r="B5698" s="10">
        <v>831105.0</v>
      </c>
      <c r="C5698" s="10" t="s">
        <v>39600</v>
      </c>
      <c r="D5698" s="10">
        <v>8311.0</v>
      </c>
      <c r="E5698" s="10" t="s">
        <v>36206</v>
      </c>
    </row>
    <row r="5699" hidden="1">
      <c r="A5699" s="10" t="s">
        <v>34627</v>
      </c>
      <c r="B5699" s="10">
        <v>831110.0</v>
      </c>
      <c r="C5699" s="10" t="s">
        <v>39601</v>
      </c>
      <c r="D5699" s="10">
        <v>8311.0</v>
      </c>
      <c r="E5699" s="10" t="s">
        <v>36206</v>
      </c>
    </row>
    <row r="5700" hidden="1">
      <c r="A5700" s="10" t="s">
        <v>34627</v>
      </c>
      <c r="B5700" s="10">
        <v>831115.0</v>
      </c>
      <c r="C5700" s="10" t="s">
        <v>39602</v>
      </c>
      <c r="D5700" s="10">
        <v>8311.0</v>
      </c>
      <c r="E5700" s="10" t="s">
        <v>36206</v>
      </c>
    </row>
    <row r="5701" hidden="1">
      <c r="A5701" s="10" t="s">
        <v>34627</v>
      </c>
      <c r="B5701" s="10">
        <v>831120.0</v>
      </c>
      <c r="C5701" s="10" t="s">
        <v>39603</v>
      </c>
      <c r="D5701" s="10">
        <v>8311.0</v>
      </c>
      <c r="E5701" s="10" t="s">
        <v>36206</v>
      </c>
    </row>
    <row r="5702" hidden="1">
      <c r="A5702" s="10" t="s">
        <v>34627</v>
      </c>
      <c r="B5702" s="10">
        <v>831125.0</v>
      </c>
      <c r="C5702" s="10" t="s">
        <v>39604</v>
      </c>
      <c r="D5702" s="10">
        <v>8311.0</v>
      </c>
      <c r="E5702" s="10" t="s">
        <v>36206</v>
      </c>
    </row>
    <row r="5703" hidden="1">
      <c r="A5703" s="10" t="s">
        <v>34627</v>
      </c>
      <c r="B5703" s="10">
        <v>832105.0</v>
      </c>
      <c r="C5703" s="10" t="s">
        <v>39605</v>
      </c>
      <c r="D5703" s="10">
        <v>8321.0</v>
      </c>
      <c r="E5703" s="10" t="s">
        <v>36206</v>
      </c>
    </row>
    <row r="5704" hidden="1">
      <c r="A5704" s="10" t="s">
        <v>34627</v>
      </c>
      <c r="B5704" s="10">
        <v>832110.0</v>
      </c>
      <c r="C5704" s="10" t="s">
        <v>39606</v>
      </c>
      <c r="D5704" s="10">
        <v>8321.0</v>
      </c>
      <c r="E5704" s="10" t="s">
        <v>36206</v>
      </c>
    </row>
    <row r="5705" hidden="1">
      <c r="A5705" s="10" t="s">
        <v>34627</v>
      </c>
      <c r="B5705" s="10">
        <v>832115.0</v>
      </c>
      <c r="C5705" s="10" t="s">
        <v>39607</v>
      </c>
      <c r="D5705" s="10">
        <v>8321.0</v>
      </c>
      <c r="E5705" s="10" t="s">
        <v>36206</v>
      </c>
    </row>
    <row r="5706" hidden="1">
      <c r="A5706" s="10" t="s">
        <v>34627</v>
      </c>
      <c r="B5706" s="10">
        <v>832120.0</v>
      </c>
      <c r="C5706" s="10" t="s">
        <v>39608</v>
      </c>
      <c r="D5706" s="10">
        <v>8321.0</v>
      </c>
      <c r="E5706" s="10" t="s">
        <v>36206</v>
      </c>
    </row>
    <row r="5707" hidden="1">
      <c r="A5707" s="10" t="s">
        <v>34627</v>
      </c>
      <c r="B5707" s="10">
        <v>832125.0</v>
      </c>
      <c r="C5707" s="10" t="s">
        <v>39609</v>
      </c>
      <c r="D5707" s="10">
        <v>8321.0</v>
      </c>
      <c r="E5707" s="10" t="s">
        <v>36206</v>
      </c>
    </row>
    <row r="5708" hidden="1">
      <c r="A5708" s="10" t="s">
        <v>34627</v>
      </c>
      <c r="B5708" s="10">
        <v>832135.0</v>
      </c>
      <c r="C5708" s="10" t="s">
        <v>39610</v>
      </c>
      <c r="D5708" s="10">
        <v>8321.0</v>
      </c>
      <c r="E5708" s="10" t="s">
        <v>36206</v>
      </c>
    </row>
    <row r="5709" hidden="1">
      <c r="A5709" s="10" t="s">
        <v>34627</v>
      </c>
      <c r="B5709" s="10">
        <v>833105.0</v>
      </c>
      <c r="C5709" s="10" t="s">
        <v>39611</v>
      </c>
      <c r="D5709" s="10">
        <v>8331.0</v>
      </c>
      <c r="E5709" s="10" t="s">
        <v>36206</v>
      </c>
    </row>
    <row r="5710" hidden="1">
      <c r="A5710" s="10" t="s">
        <v>34627</v>
      </c>
      <c r="B5710" s="10">
        <v>833110.0</v>
      </c>
      <c r="C5710" s="10" t="s">
        <v>39612</v>
      </c>
      <c r="D5710" s="10">
        <v>8331.0</v>
      </c>
      <c r="E5710" s="10" t="s">
        <v>36206</v>
      </c>
    </row>
    <row r="5711" hidden="1">
      <c r="A5711" s="10" t="s">
        <v>34627</v>
      </c>
      <c r="B5711" s="10">
        <v>833115.0</v>
      </c>
      <c r="C5711" s="10" t="s">
        <v>39613</v>
      </c>
      <c r="D5711" s="10">
        <v>8331.0</v>
      </c>
      <c r="E5711" s="10" t="s">
        <v>36206</v>
      </c>
    </row>
    <row r="5712" hidden="1">
      <c r="A5712" s="10" t="s">
        <v>34627</v>
      </c>
      <c r="B5712" s="10">
        <v>833120.0</v>
      </c>
      <c r="C5712" s="10" t="s">
        <v>39614</v>
      </c>
      <c r="D5712" s="10">
        <v>8331.0</v>
      </c>
      <c r="E5712" s="10" t="s">
        <v>36206</v>
      </c>
    </row>
    <row r="5713" hidden="1">
      <c r="A5713" s="10" t="s">
        <v>34627</v>
      </c>
      <c r="B5713" s="10">
        <v>833125.0</v>
      </c>
      <c r="C5713" s="10" t="s">
        <v>39615</v>
      </c>
      <c r="D5713" s="10">
        <v>8331.0</v>
      </c>
      <c r="E5713" s="10" t="s">
        <v>36206</v>
      </c>
    </row>
    <row r="5714" hidden="1">
      <c r="A5714" s="10" t="s">
        <v>34627</v>
      </c>
      <c r="B5714" s="10">
        <v>833205.0</v>
      </c>
      <c r="C5714" s="10" t="s">
        <v>39616</v>
      </c>
      <c r="D5714" s="10">
        <v>8332.0</v>
      </c>
      <c r="E5714" s="10" t="s">
        <v>36206</v>
      </c>
    </row>
    <row r="5715" hidden="1">
      <c r="A5715" s="10" t="s">
        <v>34627</v>
      </c>
      <c r="B5715" s="10">
        <v>840105.0</v>
      </c>
      <c r="C5715" s="10" t="s">
        <v>39617</v>
      </c>
      <c r="D5715" s="10">
        <v>8401.0</v>
      </c>
      <c r="E5715" s="10" t="s">
        <v>36206</v>
      </c>
    </row>
    <row r="5716" hidden="1">
      <c r="A5716" s="10" t="s">
        <v>34627</v>
      </c>
      <c r="B5716" s="10">
        <v>840110.0</v>
      </c>
      <c r="C5716" s="10" t="s">
        <v>39618</v>
      </c>
      <c r="D5716" s="10">
        <v>8401.0</v>
      </c>
      <c r="E5716" s="10" t="s">
        <v>36206</v>
      </c>
    </row>
    <row r="5717" hidden="1">
      <c r="A5717" s="10" t="s">
        <v>34627</v>
      </c>
      <c r="B5717" s="10">
        <v>840115.0</v>
      </c>
      <c r="C5717" s="10" t="s">
        <v>39619</v>
      </c>
      <c r="D5717" s="10">
        <v>8401.0</v>
      </c>
      <c r="E5717" s="10" t="s">
        <v>36206</v>
      </c>
    </row>
    <row r="5718" hidden="1">
      <c r="A5718" s="10" t="s">
        <v>34627</v>
      </c>
      <c r="B5718" s="10">
        <v>840120.0</v>
      </c>
      <c r="C5718" s="10" t="s">
        <v>39620</v>
      </c>
      <c r="D5718" s="10">
        <v>8401.0</v>
      </c>
      <c r="E5718" s="10" t="s">
        <v>36206</v>
      </c>
    </row>
    <row r="5719" hidden="1">
      <c r="A5719" s="10" t="s">
        <v>34627</v>
      </c>
      <c r="B5719" s="10">
        <v>841105.0</v>
      </c>
      <c r="C5719" s="10" t="s">
        <v>39621</v>
      </c>
      <c r="D5719" s="10">
        <v>8411.0</v>
      </c>
      <c r="E5719" s="10" t="s">
        <v>36206</v>
      </c>
    </row>
    <row r="5720" hidden="1">
      <c r="A5720" s="10" t="s">
        <v>34627</v>
      </c>
      <c r="B5720" s="10">
        <v>841110.0</v>
      </c>
      <c r="C5720" s="10" t="s">
        <v>39622</v>
      </c>
      <c r="D5720" s="10">
        <v>8411.0</v>
      </c>
      <c r="E5720" s="10" t="s">
        <v>36206</v>
      </c>
    </row>
    <row r="5721" hidden="1">
      <c r="A5721" s="10" t="s">
        <v>34627</v>
      </c>
      <c r="B5721" s="10">
        <v>841115.0</v>
      </c>
      <c r="C5721" s="10" t="s">
        <v>39623</v>
      </c>
      <c r="D5721" s="10">
        <v>8411.0</v>
      </c>
      <c r="E5721" s="10" t="s">
        <v>36206</v>
      </c>
    </row>
    <row r="5722" hidden="1">
      <c r="A5722" s="10" t="s">
        <v>34627</v>
      </c>
      <c r="B5722" s="10">
        <v>841205.0</v>
      </c>
      <c r="C5722" s="10" t="s">
        <v>39624</v>
      </c>
      <c r="D5722" s="10">
        <v>8412.0</v>
      </c>
      <c r="E5722" s="10" t="s">
        <v>36206</v>
      </c>
    </row>
    <row r="5723" hidden="1">
      <c r="A5723" s="10" t="s">
        <v>34627</v>
      </c>
      <c r="B5723" s="10">
        <v>841210.0</v>
      </c>
      <c r="C5723" s="10" t="s">
        <v>39625</v>
      </c>
      <c r="D5723" s="10">
        <v>8412.0</v>
      </c>
      <c r="E5723" s="10" t="s">
        <v>36206</v>
      </c>
    </row>
    <row r="5724" hidden="1">
      <c r="A5724" s="10" t="s">
        <v>34627</v>
      </c>
      <c r="B5724" s="10">
        <v>841305.0</v>
      </c>
      <c r="C5724" s="10" t="s">
        <v>39626</v>
      </c>
      <c r="D5724" s="10">
        <v>8413.0</v>
      </c>
      <c r="E5724" s="10" t="s">
        <v>36206</v>
      </c>
    </row>
    <row r="5725" hidden="1">
      <c r="A5725" s="10" t="s">
        <v>34627</v>
      </c>
      <c r="B5725" s="10">
        <v>841310.0</v>
      </c>
      <c r="C5725" s="10" t="s">
        <v>39627</v>
      </c>
      <c r="D5725" s="10">
        <v>8413.0</v>
      </c>
      <c r="E5725" s="10" t="s">
        <v>36206</v>
      </c>
    </row>
    <row r="5726" hidden="1">
      <c r="A5726" s="10" t="s">
        <v>34627</v>
      </c>
      <c r="B5726" s="10">
        <v>841315.0</v>
      </c>
      <c r="C5726" s="10" t="s">
        <v>39628</v>
      </c>
      <c r="D5726" s="10">
        <v>8413.0</v>
      </c>
      <c r="E5726" s="10" t="s">
        <v>36206</v>
      </c>
    </row>
    <row r="5727" hidden="1">
      <c r="A5727" s="10" t="s">
        <v>34627</v>
      </c>
      <c r="B5727" s="10">
        <v>841320.0</v>
      </c>
      <c r="C5727" s="10" t="s">
        <v>39629</v>
      </c>
      <c r="D5727" s="10">
        <v>8413.0</v>
      </c>
      <c r="E5727" s="10" t="s">
        <v>36206</v>
      </c>
    </row>
    <row r="5728" hidden="1">
      <c r="A5728" s="10" t="s">
        <v>34627</v>
      </c>
      <c r="B5728" s="10">
        <v>841408.0</v>
      </c>
      <c r="C5728" s="10" t="s">
        <v>39630</v>
      </c>
      <c r="D5728" s="10">
        <v>8414.0</v>
      </c>
      <c r="E5728" s="10" t="s">
        <v>36206</v>
      </c>
    </row>
    <row r="5729" hidden="1">
      <c r="A5729" s="10" t="s">
        <v>34627</v>
      </c>
      <c r="B5729" s="10">
        <v>841416.0</v>
      </c>
      <c r="C5729" s="10" t="s">
        <v>39631</v>
      </c>
      <c r="D5729" s="10">
        <v>8414.0</v>
      </c>
      <c r="E5729" s="10" t="s">
        <v>36206</v>
      </c>
    </row>
    <row r="5730" hidden="1">
      <c r="A5730" s="10" t="s">
        <v>34627</v>
      </c>
      <c r="B5730" s="10">
        <v>841420.0</v>
      </c>
      <c r="C5730" s="10" t="s">
        <v>39632</v>
      </c>
      <c r="D5730" s="10">
        <v>8414.0</v>
      </c>
      <c r="E5730" s="10" t="s">
        <v>36206</v>
      </c>
    </row>
    <row r="5731" hidden="1">
      <c r="A5731" s="10" t="s">
        <v>34627</v>
      </c>
      <c r="B5731" s="10">
        <v>841428.0</v>
      </c>
      <c r="C5731" s="10" t="s">
        <v>39633</v>
      </c>
      <c r="D5731" s="10">
        <v>8414.0</v>
      </c>
      <c r="E5731" s="10" t="s">
        <v>36206</v>
      </c>
    </row>
    <row r="5732" hidden="1">
      <c r="A5732" s="10" t="s">
        <v>34627</v>
      </c>
      <c r="B5732" s="10">
        <v>841432.0</v>
      </c>
      <c r="C5732" s="10" t="s">
        <v>39634</v>
      </c>
      <c r="D5732" s="10">
        <v>8414.0</v>
      </c>
      <c r="E5732" s="10" t="s">
        <v>36206</v>
      </c>
    </row>
    <row r="5733" hidden="1">
      <c r="A5733" s="10" t="s">
        <v>34627</v>
      </c>
      <c r="B5733" s="10">
        <v>841440.0</v>
      </c>
      <c r="C5733" s="10" t="s">
        <v>39635</v>
      </c>
      <c r="D5733" s="10">
        <v>8414.0</v>
      </c>
      <c r="E5733" s="10" t="s">
        <v>36206</v>
      </c>
    </row>
    <row r="5734" hidden="1">
      <c r="A5734" s="10" t="s">
        <v>34627</v>
      </c>
      <c r="B5734" s="10">
        <v>841444.0</v>
      </c>
      <c r="C5734" s="10" t="s">
        <v>39636</v>
      </c>
      <c r="D5734" s="10">
        <v>8414.0</v>
      </c>
      <c r="E5734" s="10" t="s">
        <v>36206</v>
      </c>
    </row>
    <row r="5735" hidden="1">
      <c r="A5735" s="10" t="s">
        <v>34627</v>
      </c>
      <c r="B5735" s="10">
        <v>841448.0</v>
      </c>
      <c r="C5735" s="10" t="s">
        <v>39637</v>
      </c>
      <c r="D5735" s="10">
        <v>8414.0</v>
      </c>
      <c r="E5735" s="10" t="s">
        <v>36206</v>
      </c>
    </row>
    <row r="5736" hidden="1">
      <c r="A5736" s="10" t="s">
        <v>34627</v>
      </c>
      <c r="B5736" s="10">
        <v>841456.0</v>
      </c>
      <c r="C5736" s="10" t="s">
        <v>39638</v>
      </c>
      <c r="D5736" s="10">
        <v>8414.0</v>
      </c>
      <c r="E5736" s="10" t="s">
        <v>36206</v>
      </c>
    </row>
    <row r="5737" hidden="1">
      <c r="A5737" s="10" t="s">
        <v>34627</v>
      </c>
      <c r="B5737" s="10">
        <v>841460.0</v>
      </c>
      <c r="C5737" s="10" t="s">
        <v>39639</v>
      </c>
      <c r="D5737" s="10">
        <v>8414.0</v>
      </c>
      <c r="E5737" s="10" t="s">
        <v>36206</v>
      </c>
    </row>
    <row r="5738" hidden="1">
      <c r="A5738" s="10" t="s">
        <v>34627</v>
      </c>
      <c r="B5738" s="10">
        <v>841464.0</v>
      </c>
      <c r="C5738" s="10" t="s">
        <v>39640</v>
      </c>
      <c r="D5738" s="10">
        <v>8414.0</v>
      </c>
      <c r="E5738" s="10" t="s">
        <v>36206</v>
      </c>
    </row>
    <row r="5739" hidden="1">
      <c r="A5739" s="10" t="s">
        <v>34627</v>
      </c>
      <c r="B5739" s="10">
        <v>841468.0</v>
      </c>
      <c r="C5739" s="10" t="s">
        <v>39641</v>
      </c>
      <c r="D5739" s="10">
        <v>8414.0</v>
      </c>
      <c r="E5739" s="10" t="s">
        <v>36206</v>
      </c>
    </row>
    <row r="5740" hidden="1">
      <c r="A5740" s="10" t="s">
        <v>34627</v>
      </c>
      <c r="B5740" s="10">
        <v>841472.0</v>
      </c>
      <c r="C5740" s="10" t="s">
        <v>39642</v>
      </c>
      <c r="D5740" s="10">
        <v>8414.0</v>
      </c>
      <c r="E5740" s="10" t="s">
        <v>36206</v>
      </c>
    </row>
    <row r="5741" hidden="1">
      <c r="A5741" s="10" t="s">
        <v>34627</v>
      </c>
      <c r="B5741" s="10">
        <v>841476.0</v>
      </c>
      <c r="C5741" s="10" t="s">
        <v>39643</v>
      </c>
      <c r="D5741" s="10">
        <v>8414.0</v>
      </c>
      <c r="E5741" s="10" t="s">
        <v>36206</v>
      </c>
    </row>
    <row r="5742" hidden="1">
      <c r="A5742" s="10" t="s">
        <v>34627</v>
      </c>
      <c r="B5742" s="10">
        <v>841484.0</v>
      </c>
      <c r="C5742" s="10" t="s">
        <v>39644</v>
      </c>
      <c r="D5742" s="10">
        <v>8414.0</v>
      </c>
      <c r="E5742" s="10" t="s">
        <v>36206</v>
      </c>
    </row>
    <row r="5743" hidden="1">
      <c r="A5743" s="10" t="s">
        <v>34627</v>
      </c>
      <c r="B5743" s="10">
        <v>841505.0</v>
      </c>
      <c r="C5743" s="10" t="s">
        <v>39645</v>
      </c>
      <c r="D5743" s="10">
        <v>8415.0</v>
      </c>
      <c r="E5743" s="10" t="s">
        <v>36206</v>
      </c>
    </row>
    <row r="5744" hidden="1">
      <c r="A5744" s="10" t="s">
        <v>34627</v>
      </c>
      <c r="B5744" s="10">
        <v>841605.0</v>
      </c>
      <c r="C5744" s="10" t="s">
        <v>39646</v>
      </c>
      <c r="D5744" s="10">
        <v>8416.0</v>
      </c>
      <c r="E5744" s="10" t="s">
        <v>36206</v>
      </c>
    </row>
    <row r="5745" hidden="1">
      <c r="A5745" s="10" t="s">
        <v>34627</v>
      </c>
      <c r="B5745" s="10">
        <v>841610.0</v>
      </c>
      <c r="C5745" s="10" t="s">
        <v>39647</v>
      </c>
      <c r="D5745" s="10">
        <v>8416.0</v>
      </c>
      <c r="E5745" s="10" t="s">
        <v>36206</v>
      </c>
    </row>
    <row r="5746" hidden="1">
      <c r="A5746" s="10" t="s">
        <v>34627</v>
      </c>
      <c r="B5746" s="10">
        <v>841615.0</v>
      </c>
      <c r="C5746" s="10" t="s">
        <v>39648</v>
      </c>
      <c r="D5746" s="10">
        <v>8416.0</v>
      </c>
      <c r="E5746" s="10" t="s">
        <v>36206</v>
      </c>
    </row>
    <row r="5747" hidden="1">
      <c r="A5747" s="10" t="s">
        <v>34627</v>
      </c>
      <c r="B5747" s="10">
        <v>841620.0</v>
      </c>
      <c r="C5747" s="10" t="s">
        <v>39649</v>
      </c>
      <c r="D5747" s="10">
        <v>8416.0</v>
      </c>
      <c r="E5747" s="10" t="s">
        <v>36206</v>
      </c>
    </row>
    <row r="5748" hidden="1">
      <c r="A5748" s="10" t="s">
        <v>34627</v>
      </c>
      <c r="B5748" s="10">
        <v>841625.0</v>
      </c>
      <c r="C5748" s="10" t="s">
        <v>39650</v>
      </c>
      <c r="D5748" s="10">
        <v>8416.0</v>
      </c>
      <c r="E5748" s="10" t="s">
        <v>36206</v>
      </c>
    </row>
    <row r="5749" hidden="1">
      <c r="A5749" s="10" t="s">
        <v>34627</v>
      </c>
      <c r="B5749" s="10">
        <v>841630.0</v>
      </c>
      <c r="C5749" s="10" t="s">
        <v>39651</v>
      </c>
      <c r="D5749" s="10">
        <v>8416.0</v>
      </c>
      <c r="E5749" s="10" t="s">
        <v>36206</v>
      </c>
    </row>
    <row r="5750" hidden="1">
      <c r="A5750" s="10" t="s">
        <v>34627</v>
      </c>
      <c r="B5750" s="10">
        <v>841705.0</v>
      </c>
      <c r="C5750" s="10" t="s">
        <v>39652</v>
      </c>
      <c r="D5750" s="10">
        <v>8417.0</v>
      </c>
      <c r="E5750" s="10" t="s">
        <v>36206</v>
      </c>
    </row>
    <row r="5751" hidden="1">
      <c r="A5751" s="10" t="s">
        <v>34627</v>
      </c>
      <c r="B5751" s="10">
        <v>841710.0</v>
      </c>
      <c r="C5751" s="10" t="s">
        <v>39653</v>
      </c>
      <c r="D5751" s="10">
        <v>8417.0</v>
      </c>
      <c r="E5751" s="10" t="s">
        <v>36206</v>
      </c>
    </row>
    <row r="5752" hidden="1">
      <c r="A5752" s="10" t="s">
        <v>34627</v>
      </c>
      <c r="B5752" s="10">
        <v>841715.0</v>
      </c>
      <c r="C5752" s="10" t="s">
        <v>39654</v>
      </c>
      <c r="D5752" s="10">
        <v>8417.0</v>
      </c>
      <c r="E5752" s="10" t="s">
        <v>36206</v>
      </c>
    </row>
    <row r="5753" hidden="1">
      <c r="A5753" s="10" t="s">
        <v>34627</v>
      </c>
      <c r="B5753" s="10">
        <v>841720.0</v>
      </c>
      <c r="C5753" s="10" t="s">
        <v>39655</v>
      </c>
      <c r="D5753" s="10">
        <v>8417.0</v>
      </c>
      <c r="E5753" s="10" t="s">
        <v>36206</v>
      </c>
    </row>
    <row r="5754" hidden="1">
      <c r="A5754" s="10" t="s">
        <v>34627</v>
      </c>
      <c r="B5754" s="10">
        <v>841725.0</v>
      </c>
      <c r="C5754" s="10" t="s">
        <v>39656</v>
      </c>
      <c r="D5754" s="10">
        <v>8417.0</v>
      </c>
      <c r="E5754" s="10" t="s">
        <v>36206</v>
      </c>
    </row>
    <row r="5755" hidden="1">
      <c r="A5755" s="10" t="s">
        <v>34627</v>
      </c>
      <c r="B5755" s="10">
        <v>841730.0</v>
      </c>
      <c r="C5755" s="10" t="s">
        <v>39657</v>
      </c>
      <c r="D5755" s="10">
        <v>8417.0</v>
      </c>
      <c r="E5755" s="10" t="s">
        <v>36206</v>
      </c>
    </row>
    <row r="5756" hidden="1">
      <c r="A5756" s="10" t="s">
        <v>34627</v>
      </c>
      <c r="B5756" s="10">
        <v>841735.0</v>
      </c>
      <c r="C5756" s="10" t="s">
        <v>39658</v>
      </c>
      <c r="D5756" s="10">
        <v>8417.0</v>
      </c>
      <c r="E5756" s="10" t="s">
        <v>36206</v>
      </c>
    </row>
    <row r="5757" hidden="1">
      <c r="A5757" s="10" t="s">
        <v>34627</v>
      </c>
      <c r="B5757" s="10">
        <v>841740.0</v>
      </c>
      <c r="C5757" s="10" t="s">
        <v>39659</v>
      </c>
      <c r="D5757" s="10">
        <v>8417.0</v>
      </c>
      <c r="E5757" s="10" t="s">
        <v>36206</v>
      </c>
    </row>
    <row r="5758" hidden="1">
      <c r="A5758" s="10" t="s">
        <v>34627</v>
      </c>
      <c r="B5758" s="10">
        <v>841745.0</v>
      </c>
      <c r="C5758" s="10" t="s">
        <v>39660</v>
      </c>
      <c r="D5758" s="10">
        <v>8417.0</v>
      </c>
      <c r="E5758" s="10" t="s">
        <v>36206</v>
      </c>
    </row>
    <row r="5759" hidden="1">
      <c r="A5759" s="10" t="s">
        <v>34627</v>
      </c>
      <c r="B5759" s="10">
        <v>841805.0</v>
      </c>
      <c r="C5759" s="10" t="s">
        <v>39661</v>
      </c>
      <c r="D5759" s="10">
        <v>8418.0</v>
      </c>
      <c r="E5759" s="10" t="s">
        <v>36206</v>
      </c>
    </row>
    <row r="5760" hidden="1">
      <c r="A5760" s="10" t="s">
        <v>34627</v>
      </c>
      <c r="B5760" s="10">
        <v>841810.0</v>
      </c>
      <c r="C5760" s="10" t="s">
        <v>39662</v>
      </c>
      <c r="D5760" s="10">
        <v>8418.0</v>
      </c>
      <c r="E5760" s="10" t="s">
        <v>36206</v>
      </c>
    </row>
    <row r="5761" hidden="1">
      <c r="A5761" s="10" t="s">
        <v>34627</v>
      </c>
      <c r="B5761" s="10">
        <v>841815.0</v>
      </c>
      <c r="C5761" s="10" t="s">
        <v>39663</v>
      </c>
      <c r="D5761" s="10">
        <v>8418.0</v>
      </c>
      <c r="E5761" s="10" t="s">
        <v>36206</v>
      </c>
    </row>
    <row r="5762" hidden="1">
      <c r="A5762" s="10" t="s">
        <v>34627</v>
      </c>
      <c r="B5762" s="10">
        <v>842105.0</v>
      </c>
      <c r="C5762" s="10" t="s">
        <v>39664</v>
      </c>
      <c r="D5762" s="10">
        <v>8421.0</v>
      </c>
      <c r="E5762" s="10" t="s">
        <v>36206</v>
      </c>
    </row>
    <row r="5763" hidden="1">
      <c r="A5763" s="10" t="s">
        <v>34627</v>
      </c>
      <c r="B5763" s="10">
        <v>842110.0</v>
      </c>
      <c r="C5763" s="10" t="s">
        <v>39665</v>
      </c>
      <c r="D5763" s="10">
        <v>8421.0</v>
      </c>
      <c r="E5763" s="10" t="s">
        <v>36206</v>
      </c>
    </row>
    <row r="5764" hidden="1">
      <c r="A5764" s="10" t="s">
        <v>34627</v>
      </c>
      <c r="B5764" s="10">
        <v>842115.0</v>
      </c>
      <c r="C5764" s="10" t="s">
        <v>39666</v>
      </c>
      <c r="D5764" s="10">
        <v>8421.0</v>
      </c>
      <c r="E5764" s="10" t="s">
        <v>36206</v>
      </c>
    </row>
    <row r="5765" hidden="1">
      <c r="A5765" s="10" t="s">
        <v>34627</v>
      </c>
      <c r="B5765" s="10">
        <v>842120.0</v>
      </c>
      <c r="C5765" s="10" t="s">
        <v>39667</v>
      </c>
      <c r="D5765" s="10">
        <v>8421.0</v>
      </c>
      <c r="E5765" s="10" t="s">
        <v>36206</v>
      </c>
    </row>
    <row r="5766" hidden="1">
      <c r="A5766" s="10" t="s">
        <v>34627</v>
      </c>
      <c r="B5766" s="10">
        <v>842125.0</v>
      </c>
      <c r="C5766" s="10" t="s">
        <v>39668</v>
      </c>
      <c r="D5766" s="10">
        <v>8421.0</v>
      </c>
      <c r="E5766" s="10" t="s">
        <v>36206</v>
      </c>
    </row>
    <row r="5767" hidden="1">
      <c r="A5767" s="10" t="s">
        <v>34627</v>
      </c>
      <c r="B5767" s="10">
        <v>842135.0</v>
      </c>
      <c r="C5767" s="10" t="s">
        <v>39669</v>
      </c>
      <c r="D5767" s="10">
        <v>8421.0</v>
      </c>
      <c r="E5767" s="10" t="s">
        <v>36206</v>
      </c>
    </row>
    <row r="5768" hidden="1">
      <c r="A5768" s="10" t="s">
        <v>34627</v>
      </c>
      <c r="B5768" s="10">
        <v>842205.0</v>
      </c>
      <c r="C5768" s="10" t="s">
        <v>39670</v>
      </c>
      <c r="D5768" s="10">
        <v>8422.0</v>
      </c>
      <c r="E5768" s="10" t="s">
        <v>36206</v>
      </c>
    </row>
    <row r="5769" hidden="1">
      <c r="A5769" s="10" t="s">
        <v>34627</v>
      </c>
      <c r="B5769" s="10">
        <v>842210.0</v>
      </c>
      <c r="C5769" s="10" t="s">
        <v>39671</v>
      </c>
      <c r="D5769" s="10">
        <v>8422.0</v>
      </c>
      <c r="E5769" s="10" t="s">
        <v>36206</v>
      </c>
    </row>
    <row r="5770" hidden="1">
      <c r="A5770" s="10" t="s">
        <v>34627</v>
      </c>
      <c r="B5770" s="10">
        <v>842215.0</v>
      </c>
      <c r="C5770" s="10" t="s">
        <v>39672</v>
      </c>
      <c r="D5770" s="10">
        <v>8422.0</v>
      </c>
      <c r="E5770" s="10" t="s">
        <v>36206</v>
      </c>
    </row>
    <row r="5771" hidden="1">
      <c r="A5771" s="10" t="s">
        <v>34627</v>
      </c>
      <c r="B5771" s="10">
        <v>842220.0</v>
      </c>
      <c r="C5771" s="10" t="s">
        <v>39673</v>
      </c>
      <c r="D5771" s="10">
        <v>8422.0</v>
      </c>
      <c r="E5771" s="10" t="s">
        <v>36206</v>
      </c>
    </row>
    <row r="5772" hidden="1">
      <c r="A5772" s="10" t="s">
        <v>34627</v>
      </c>
      <c r="B5772" s="10">
        <v>842225.0</v>
      </c>
      <c r="C5772" s="10" t="s">
        <v>39674</v>
      </c>
      <c r="D5772" s="10">
        <v>8422.0</v>
      </c>
      <c r="E5772" s="10" t="s">
        <v>36206</v>
      </c>
    </row>
    <row r="5773" hidden="1">
      <c r="A5773" s="10" t="s">
        <v>34627</v>
      </c>
      <c r="B5773" s="10">
        <v>842230.0</v>
      </c>
      <c r="C5773" s="10" t="s">
        <v>39675</v>
      </c>
      <c r="D5773" s="10">
        <v>8422.0</v>
      </c>
      <c r="E5773" s="10" t="s">
        <v>36206</v>
      </c>
    </row>
    <row r="5774" hidden="1">
      <c r="A5774" s="10" t="s">
        <v>34627</v>
      </c>
      <c r="B5774" s="10">
        <v>842235.0</v>
      </c>
      <c r="C5774" s="10" t="s">
        <v>39676</v>
      </c>
      <c r="D5774" s="10">
        <v>8422.0</v>
      </c>
      <c r="E5774" s="10" t="s">
        <v>36206</v>
      </c>
    </row>
    <row r="5775" hidden="1">
      <c r="A5775" s="10" t="s">
        <v>34627</v>
      </c>
      <c r="B5775" s="10">
        <v>848105.0</v>
      </c>
      <c r="C5775" s="10" t="s">
        <v>39677</v>
      </c>
      <c r="D5775" s="10">
        <v>8481.0</v>
      </c>
      <c r="E5775" s="10" t="s">
        <v>36206</v>
      </c>
    </row>
    <row r="5776" hidden="1">
      <c r="A5776" s="10" t="s">
        <v>34627</v>
      </c>
      <c r="B5776" s="10">
        <v>848110.0</v>
      </c>
      <c r="C5776" s="10" t="s">
        <v>39678</v>
      </c>
      <c r="D5776" s="10">
        <v>8481.0</v>
      </c>
      <c r="E5776" s="10" t="s">
        <v>36206</v>
      </c>
    </row>
    <row r="5777" hidden="1">
      <c r="A5777" s="10" t="s">
        <v>34627</v>
      </c>
      <c r="B5777" s="10">
        <v>848115.0</v>
      </c>
      <c r="C5777" s="10" t="s">
        <v>39679</v>
      </c>
      <c r="D5777" s="10">
        <v>8481.0</v>
      </c>
      <c r="E5777" s="10" t="s">
        <v>36206</v>
      </c>
    </row>
    <row r="5778" hidden="1">
      <c r="A5778" s="10" t="s">
        <v>34627</v>
      </c>
      <c r="B5778" s="10">
        <v>848205.0</v>
      </c>
      <c r="C5778" s="10" t="s">
        <v>39680</v>
      </c>
      <c r="D5778" s="10">
        <v>8482.0</v>
      </c>
      <c r="E5778" s="10" t="s">
        <v>36206</v>
      </c>
    </row>
    <row r="5779" hidden="1">
      <c r="A5779" s="10" t="s">
        <v>34627</v>
      </c>
      <c r="B5779" s="10">
        <v>848210.0</v>
      </c>
      <c r="C5779" s="10" t="s">
        <v>39681</v>
      </c>
      <c r="D5779" s="10">
        <v>8482.0</v>
      </c>
      <c r="E5779" s="10" t="s">
        <v>36206</v>
      </c>
    </row>
    <row r="5780" hidden="1">
      <c r="A5780" s="10" t="s">
        <v>34627</v>
      </c>
      <c r="B5780" s="10">
        <v>848215.0</v>
      </c>
      <c r="C5780" s="10" t="s">
        <v>39682</v>
      </c>
      <c r="D5780" s="10">
        <v>8482.0</v>
      </c>
      <c r="E5780" s="10" t="s">
        <v>36206</v>
      </c>
    </row>
    <row r="5781" hidden="1">
      <c r="A5781" s="10" t="s">
        <v>34627</v>
      </c>
      <c r="B5781" s="10">
        <v>848305.0</v>
      </c>
      <c r="C5781" s="10" t="s">
        <v>39683</v>
      </c>
      <c r="D5781" s="10">
        <v>8483.0</v>
      </c>
      <c r="E5781" s="10" t="s">
        <v>36206</v>
      </c>
    </row>
    <row r="5782" hidden="1">
      <c r="A5782" s="10" t="s">
        <v>34627</v>
      </c>
      <c r="B5782" s="10">
        <v>848310.0</v>
      </c>
      <c r="C5782" s="10" t="s">
        <v>39684</v>
      </c>
      <c r="D5782" s="10">
        <v>8483.0</v>
      </c>
      <c r="E5782" s="10" t="s">
        <v>36206</v>
      </c>
    </row>
    <row r="5783" hidden="1">
      <c r="A5783" s="10" t="s">
        <v>34627</v>
      </c>
      <c r="B5783" s="10">
        <v>848315.0</v>
      </c>
      <c r="C5783" s="10" t="s">
        <v>39685</v>
      </c>
      <c r="D5783" s="10">
        <v>8483.0</v>
      </c>
      <c r="E5783" s="10" t="s">
        <v>36206</v>
      </c>
    </row>
    <row r="5784" hidden="1">
      <c r="A5784" s="10" t="s">
        <v>34627</v>
      </c>
      <c r="B5784" s="10">
        <v>848325.0</v>
      </c>
      <c r="C5784" s="10" t="s">
        <v>39686</v>
      </c>
      <c r="D5784" s="10">
        <v>8483.0</v>
      </c>
      <c r="E5784" s="10" t="s">
        <v>36206</v>
      </c>
    </row>
    <row r="5785" hidden="1">
      <c r="A5785" s="10" t="s">
        <v>34627</v>
      </c>
      <c r="B5785" s="10">
        <v>848405.0</v>
      </c>
      <c r="C5785" s="10" t="s">
        <v>39687</v>
      </c>
      <c r="D5785" s="10">
        <v>8484.0</v>
      </c>
      <c r="E5785" s="10" t="s">
        <v>36206</v>
      </c>
    </row>
    <row r="5786" hidden="1">
      <c r="A5786" s="10" t="s">
        <v>34627</v>
      </c>
      <c r="B5786" s="10">
        <v>848410.0</v>
      </c>
      <c r="C5786" s="10" t="s">
        <v>39688</v>
      </c>
      <c r="D5786" s="10">
        <v>8484.0</v>
      </c>
      <c r="E5786" s="10" t="s">
        <v>36206</v>
      </c>
    </row>
    <row r="5787" hidden="1">
      <c r="A5787" s="10" t="s">
        <v>34627</v>
      </c>
      <c r="B5787" s="10">
        <v>848415.0</v>
      </c>
      <c r="C5787" s="10" t="s">
        <v>39689</v>
      </c>
      <c r="D5787" s="10">
        <v>8484.0</v>
      </c>
      <c r="E5787" s="10" t="s">
        <v>36206</v>
      </c>
    </row>
    <row r="5788" hidden="1">
      <c r="A5788" s="10" t="s">
        <v>34627</v>
      </c>
      <c r="B5788" s="10">
        <v>848420.0</v>
      </c>
      <c r="C5788" s="10" t="s">
        <v>39690</v>
      </c>
      <c r="D5788" s="10">
        <v>8484.0</v>
      </c>
      <c r="E5788" s="10" t="s">
        <v>36206</v>
      </c>
    </row>
    <row r="5789" hidden="1">
      <c r="A5789" s="10" t="s">
        <v>34627</v>
      </c>
      <c r="B5789" s="10">
        <v>848425.0</v>
      </c>
      <c r="C5789" s="10" t="s">
        <v>39691</v>
      </c>
      <c r="D5789" s="10">
        <v>8484.0</v>
      </c>
      <c r="E5789" s="10" t="s">
        <v>36206</v>
      </c>
    </row>
    <row r="5790" hidden="1">
      <c r="A5790" s="10" t="s">
        <v>34627</v>
      </c>
      <c r="B5790" s="10">
        <v>848505.0</v>
      </c>
      <c r="C5790" s="10" t="s">
        <v>39692</v>
      </c>
      <c r="D5790" s="10">
        <v>8485.0</v>
      </c>
      <c r="E5790" s="10" t="s">
        <v>36206</v>
      </c>
    </row>
    <row r="5791" hidden="1">
      <c r="A5791" s="10" t="s">
        <v>34627</v>
      </c>
      <c r="B5791" s="10">
        <v>848510.0</v>
      </c>
      <c r="C5791" s="10" t="s">
        <v>39693</v>
      </c>
      <c r="D5791" s="10">
        <v>8485.0</v>
      </c>
      <c r="E5791" s="10" t="s">
        <v>36206</v>
      </c>
    </row>
    <row r="5792" hidden="1">
      <c r="A5792" s="10" t="s">
        <v>34627</v>
      </c>
      <c r="B5792" s="10">
        <v>848515.0</v>
      </c>
      <c r="C5792" s="10" t="s">
        <v>39694</v>
      </c>
      <c r="D5792" s="10">
        <v>8485.0</v>
      </c>
      <c r="E5792" s="10" t="s">
        <v>36206</v>
      </c>
    </row>
    <row r="5793" hidden="1">
      <c r="A5793" s="10" t="s">
        <v>34627</v>
      </c>
      <c r="B5793" s="10">
        <v>848520.0</v>
      </c>
      <c r="C5793" s="10" t="s">
        <v>39695</v>
      </c>
      <c r="D5793" s="10">
        <v>8485.0</v>
      </c>
      <c r="E5793" s="10" t="s">
        <v>36206</v>
      </c>
    </row>
    <row r="5794" hidden="1">
      <c r="A5794" s="10" t="s">
        <v>34627</v>
      </c>
      <c r="B5794" s="10">
        <v>848525.0</v>
      </c>
      <c r="C5794" s="10" t="s">
        <v>39696</v>
      </c>
      <c r="D5794" s="10">
        <v>8485.0</v>
      </c>
      <c r="E5794" s="10" t="s">
        <v>36206</v>
      </c>
    </row>
    <row r="5795" hidden="1">
      <c r="A5795" s="10" t="s">
        <v>34627</v>
      </c>
      <c r="B5795" s="10">
        <v>848605.0</v>
      </c>
      <c r="C5795" s="10" t="s">
        <v>39697</v>
      </c>
      <c r="D5795" s="10">
        <v>8486.0</v>
      </c>
      <c r="E5795" s="10" t="s">
        <v>36206</v>
      </c>
    </row>
    <row r="5796" hidden="1">
      <c r="A5796" s="10" t="s">
        <v>34627</v>
      </c>
      <c r="B5796" s="10">
        <v>860105.0</v>
      </c>
      <c r="C5796" s="10" t="s">
        <v>39698</v>
      </c>
      <c r="D5796" s="10">
        <v>8601.0</v>
      </c>
      <c r="E5796" s="10" t="s">
        <v>36206</v>
      </c>
    </row>
    <row r="5797" hidden="1">
      <c r="A5797" s="10" t="s">
        <v>34627</v>
      </c>
      <c r="B5797" s="10">
        <v>860110.0</v>
      </c>
      <c r="C5797" s="10" t="s">
        <v>39699</v>
      </c>
      <c r="D5797" s="10">
        <v>8601.0</v>
      </c>
      <c r="E5797" s="10" t="s">
        <v>36206</v>
      </c>
    </row>
    <row r="5798" hidden="1">
      <c r="A5798" s="10" t="s">
        <v>34627</v>
      </c>
      <c r="B5798" s="10">
        <v>860115.0</v>
      </c>
      <c r="C5798" s="10" t="s">
        <v>39700</v>
      </c>
      <c r="D5798" s="10">
        <v>8601.0</v>
      </c>
      <c r="E5798" s="10" t="s">
        <v>36206</v>
      </c>
    </row>
    <row r="5799" hidden="1">
      <c r="A5799" s="10" t="s">
        <v>34627</v>
      </c>
      <c r="B5799" s="10">
        <v>861105.0</v>
      </c>
      <c r="C5799" s="10" t="s">
        <v>39701</v>
      </c>
      <c r="D5799" s="10">
        <v>8611.0</v>
      </c>
      <c r="E5799" s="10" t="s">
        <v>36206</v>
      </c>
    </row>
    <row r="5800" hidden="1">
      <c r="A5800" s="10" t="s">
        <v>34627</v>
      </c>
      <c r="B5800" s="10">
        <v>861110.0</v>
      </c>
      <c r="C5800" s="10" t="s">
        <v>39702</v>
      </c>
      <c r="D5800" s="10">
        <v>8611.0</v>
      </c>
      <c r="E5800" s="10" t="s">
        <v>36206</v>
      </c>
    </row>
    <row r="5801" hidden="1">
      <c r="A5801" s="10" t="s">
        <v>34627</v>
      </c>
      <c r="B5801" s="10">
        <v>861115.0</v>
      </c>
      <c r="C5801" s="10" t="s">
        <v>39703</v>
      </c>
      <c r="D5801" s="10">
        <v>8611.0</v>
      </c>
      <c r="E5801" s="10" t="s">
        <v>36206</v>
      </c>
    </row>
    <row r="5802" hidden="1">
      <c r="A5802" s="10" t="s">
        <v>34627</v>
      </c>
      <c r="B5802" s="10">
        <v>861120.0</v>
      </c>
      <c r="C5802" s="10" t="s">
        <v>39704</v>
      </c>
      <c r="D5802" s="10">
        <v>8611.0</v>
      </c>
      <c r="E5802" s="10" t="s">
        <v>36206</v>
      </c>
    </row>
    <row r="5803" hidden="1">
      <c r="A5803" s="10" t="s">
        <v>34627</v>
      </c>
      <c r="B5803" s="10">
        <v>861205.0</v>
      </c>
      <c r="C5803" s="10" t="s">
        <v>39705</v>
      </c>
      <c r="D5803" s="10">
        <v>8612.0</v>
      </c>
      <c r="E5803" s="10" t="s">
        <v>36206</v>
      </c>
    </row>
    <row r="5804" hidden="1">
      <c r="A5804" s="10" t="s">
        <v>34627</v>
      </c>
      <c r="B5804" s="10">
        <v>862105.0</v>
      </c>
      <c r="C5804" s="10" t="s">
        <v>39706</v>
      </c>
      <c r="D5804" s="10">
        <v>8621.0</v>
      </c>
      <c r="E5804" s="10" t="s">
        <v>36206</v>
      </c>
    </row>
    <row r="5805" hidden="1">
      <c r="A5805" s="10" t="s">
        <v>34627</v>
      </c>
      <c r="B5805" s="10">
        <v>862110.0</v>
      </c>
      <c r="C5805" s="10" t="s">
        <v>39707</v>
      </c>
      <c r="D5805" s="10">
        <v>8621.0</v>
      </c>
      <c r="E5805" s="10" t="s">
        <v>36206</v>
      </c>
    </row>
    <row r="5806" hidden="1">
      <c r="A5806" s="10" t="s">
        <v>34627</v>
      </c>
      <c r="B5806" s="10">
        <v>862115.0</v>
      </c>
      <c r="C5806" s="10" t="s">
        <v>39708</v>
      </c>
      <c r="D5806" s="10">
        <v>8621.0</v>
      </c>
      <c r="E5806" s="10" t="s">
        <v>36206</v>
      </c>
    </row>
    <row r="5807" hidden="1">
      <c r="A5807" s="10" t="s">
        <v>34627</v>
      </c>
      <c r="B5807" s="10">
        <v>862120.0</v>
      </c>
      <c r="C5807" s="10" t="s">
        <v>39709</v>
      </c>
      <c r="D5807" s="10">
        <v>8621.0</v>
      </c>
      <c r="E5807" s="10" t="s">
        <v>36206</v>
      </c>
    </row>
    <row r="5808" hidden="1">
      <c r="A5808" s="10" t="s">
        <v>34627</v>
      </c>
      <c r="B5808" s="10">
        <v>862130.0</v>
      </c>
      <c r="C5808" s="10" t="s">
        <v>39710</v>
      </c>
      <c r="D5808" s="10">
        <v>8621.0</v>
      </c>
      <c r="E5808" s="10" t="s">
        <v>36206</v>
      </c>
    </row>
    <row r="5809" hidden="1">
      <c r="A5809" s="10" t="s">
        <v>34627</v>
      </c>
      <c r="B5809" s="10">
        <v>862140.0</v>
      </c>
      <c r="C5809" s="10" t="s">
        <v>39711</v>
      </c>
      <c r="D5809" s="10">
        <v>8621.0</v>
      </c>
      <c r="E5809" s="10" t="s">
        <v>36206</v>
      </c>
    </row>
    <row r="5810" hidden="1">
      <c r="A5810" s="10" t="s">
        <v>34627</v>
      </c>
      <c r="B5810" s="10">
        <v>862150.0</v>
      </c>
      <c r="C5810" s="10" t="s">
        <v>39712</v>
      </c>
      <c r="D5810" s="10">
        <v>8621.0</v>
      </c>
      <c r="E5810" s="10" t="s">
        <v>36206</v>
      </c>
    </row>
    <row r="5811" hidden="1">
      <c r="A5811" s="10" t="s">
        <v>34627</v>
      </c>
      <c r="B5811" s="10">
        <v>862155.0</v>
      </c>
      <c r="C5811" s="10" t="s">
        <v>39713</v>
      </c>
      <c r="D5811" s="10">
        <v>8621.0</v>
      </c>
      <c r="E5811" s="10" t="s">
        <v>36206</v>
      </c>
    </row>
    <row r="5812" hidden="1">
      <c r="A5812" s="10" t="s">
        <v>34627</v>
      </c>
      <c r="B5812" s="10">
        <v>862160.0</v>
      </c>
      <c r="C5812" s="10" t="s">
        <v>39714</v>
      </c>
      <c r="D5812" s="10">
        <v>8621.0</v>
      </c>
      <c r="E5812" s="10" t="s">
        <v>36206</v>
      </c>
    </row>
    <row r="5813" hidden="1">
      <c r="A5813" s="10" t="s">
        <v>34627</v>
      </c>
      <c r="B5813" s="10">
        <v>862205.0</v>
      </c>
      <c r="C5813" s="10" t="s">
        <v>39715</v>
      </c>
      <c r="D5813" s="10">
        <v>8622.0</v>
      </c>
      <c r="E5813" s="10" t="s">
        <v>36206</v>
      </c>
    </row>
    <row r="5814" hidden="1">
      <c r="A5814" s="10" t="s">
        <v>34627</v>
      </c>
      <c r="B5814" s="10">
        <v>862305.0</v>
      </c>
      <c r="C5814" s="10" t="s">
        <v>39716</v>
      </c>
      <c r="D5814" s="10">
        <v>8623.0</v>
      </c>
      <c r="E5814" s="10" t="s">
        <v>36206</v>
      </c>
    </row>
    <row r="5815" hidden="1">
      <c r="A5815" s="10" t="s">
        <v>34627</v>
      </c>
      <c r="B5815" s="10">
        <v>862310.0</v>
      </c>
      <c r="C5815" s="10" t="s">
        <v>39717</v>
      </c>
      <c r="D5815" s="10">
        <v>8623.0</v>
      </c>
      <c r="E5815" s="10" t="s">
        <v>36206</v>
      </c>
    </row>
    <row r="5816" hidden="1">
      <c r="A5816" s="10" t="s">
        <v>34627</v>
      </c>
      <c r="B5816" s="10">
        <v>862405.0</v>
      </c>
      <c r="C5816" s="10" t="s">
        <v>39718</v>
      </c>
      <c r="D5816" s="10">
        <v>8624.0</v>
      </c>
      <c r="E5816" s="10" t="s">
        <v>36206</v>
      </c>
    </row>
    <row r="5817" hidden="1">
      <c r="A5817" s="10" t="s">
        <v>34627</v>
      </c>
      <c r="B5817" s="10">
        <v>862505.0</v>
      </c>
      <c r="C5817" s="10" t="s">
        <v>39719</v>
      </c>
      <c r="D5817" s="10">
        <v>8625.0</v>
      </c>
      <c r="E5817" s="10" t="s">
        <v>36206</v>
      </c>
    </row>
    <row r="5818" hidden="1">
      <c r="A5818" s="10" t="s">
        <v>34627</v>
      </c>
      <c r="B5818" s="10">
        <v>862510.0</v>
      </c>
      <c r="C5818" s="10" t="s">
        <v>39720</v>
      </c>
      <c r="D5818" s="10">
        <v>8625.0</v>
      </c>
      <c r="E5818" s="10" t="s">
        <v>36206</v>
      </c>
    </row>
    <row r="5819" hidden="1">
      <c r="A5819" s="10" t="s">
        <v>34627</v>
      </c>
      <c r="B5819" s="10">
        <v>862515.0</v>
      </c>
      <c r="C5819" s="10" t="s">
        <v>39721</v>
      </c>
      <c r="D5819" s="10">
        <v>8625.0</v>
      </c>
      <c r="E5819" s="10" t="s">
        <v>36206</v>
      </c>
    </row>
    <row r="5820" hidden="1">
      <c r="A5820" s="10" t="s">
        <v>34627</v>
      </c>
      <c r="B5820" s="10">
        <v>910105.0</v>
      </c>
      <c r="C5820" s="10" t="s">
        <v>39722</v>
      </c>
      <c r="D5820" s="10">
        <v>9101.0</v>
      </c>
      <c r="E5820" s="10" t="s">
        <v>36206</v>
      </c>
    </row>
    <row r="5821" hidden="1">
      <c r="A5821" s="10" t="s">
        <v>34627</v>
      </c>
      <c r="B5821" s="10">
        <v>910110.0</v>
      </c>
      <c r="C5821" s="10" t="s">
        <v>39723</v>
      </c>
      <c r="D5821" s="10">
        <v>9101.0</v>
      </c>
      <c r="E5821" s="10" t="s">
        <v>36206</v>
      </c>
    </row>
    <row r="5822" hidden="1">
      <c r="A5822" s="10" t="s">
        <v>34627</v>
      </c>
      <c r="B5822" s="10">
        <v>910115.0</v>
      </c>
      <c r="C5822" s="10" t="s">
        <v>39724</v>
      </c>
      <c r="D5822" s="10">
        <v>9101.0</v>
      </c>
      <c r="E5822" s="10" t="s">
        <v>36206</v>
      </c>
    </row>
    <row r="5823" hidden="1">
      <c r="A5823" s="10" t="s">
        <v>34627</v>
      </c>
      <c r="B5823" s="10">
        <v>910120.0</v>
      </c>
      <c r="C5823" s="10" t="s">
        <v>39725</v>
      </c>
      <c r="D5823" s="10">
        <v>9101.0</v>
      </c>
      <c r="E5823" s="10" t="s">
        <v>36206</v>
      </c>
    </row>
    <row r="5824" hidden="1">
      <c r="A5824" s="10" t="s">
        <v>34627</v>
      </c>
      <c r="B5824" s="10">
        <v>910125.0</v>
      </c>
      <c r="C5824" s="10" t="s">
        <v>39726</v>
      </c>
      <c r="D5824" s="10">
        <v>9101.0</v>
      </c>
      <c r="E5824" s="10" t="s">
        <v>36206</v>
      </c>
    </row>
    <row r="5825" hidden="1">
      <c r="A5825" s="10" t="s">
        <v>34627</v>
      </c>
      <c r="B5825" s="10">
        <v>910130.0</v>
      </c>
      <c r="C5825" s="10" t="s">
        <v>39727</v>
      </c>
      <c r="D5825" s="10">
        <v>9101.0</v>
      </c>
      <c r="E5825" s="10" t="s">
        <v>36206</v>
      </c>
    </row>
    <row r="5826" hidden="1">
      <c r="A5826" s="10" t="s">
        <v>34627</v>
      </c>
      <c r="B5826" s="10">
        <v>910205.0</v>
      </c>
      <c r="C5826" s="10" t="s">
        <v>39728</v>
      </c>
      <c r="D5826" s="10">
        <v>9102.0</v>
      </c>
      <c r="E5826" s="10" t="s">
        <v>36206</v>
      </c>
    </row>
    <row r="5827" hidden="1">
      <c r="A5827" s="10" t="s">
        <v>34627</v>
      </c>
      <c r="B5827" s="10">
        <v>910210.0</v>
      </c>
      <c r="C5827" s="10" t="s">
        <v>39729</v>
      </c>
      <c r="D5827" s="10">
        <v>9102.0</v>
      </c>
      <c r="E5827" s="10" t="s">
        <v>36206</v>
      </c>
    </row>
    <row r="5828" hidden="1">
      <c r="A5828" s="10" t="s">
        <v>34627</v>
      </c>
      <c r="B5828" s="10">
        <v>910905.0</v>
      </c>
      <c r="C5828" s="10" t="s">
        <v>39730</v>
      </c>
      <c r="D5828" s="10">
        <v>9109.0</v>
      </c>
      <c r="E5828" s="10" t="s">
        <v>36206</v>
      </c>
    </row>
    <row r="5829" hidden="1">
      <c r="A5829" s="10" t="s">
        <v>34627</v>
      </c>
      <c r="B5829" s="10">
        <v>910910.0</v>
      </c>
      <c r="C5829" s="10" t="s">
        <v>39731</v>
      </c>
      <c r="D5829" s="10">
        <v>9109.0</v>
      </c>
      <c r="E5829" s="10" t="s">
        <v>36206</v>
      </c>
    </row>
    <row r="5830" hidden="1">
      <c r="A5830" s="10" t="s">
        <v>34627</v>
      </c>
      <c r="B5830" s="10">
        <v>911105.0</v>
      </c>
      <c r="C5830" s="10" t="s">
        <v>39732</v>
      </c>
      <c r="D5830" s="10">
        <v>9111.0</v>
      </c>
      <c r="E5830" s="10" t="s">
        <v>36206</v>
      </c>
    </row>
    <row r="5831" hidden="1">
      <c r="A5831" s="10" t="s">
        <v>34627</v>
      </c>
      <c r="B5831" s="10">
        <v>911110.0</v>
      </c>
      <c r="C5831" s="10" t="s">
        <v>39733</v>
      </c>
      <c r="D5831" s="10">
        <v>9111.0</v>
      </c>
      <c r="E5831" s="10" t="s">
        <v>36206</v>
      </c>
    </row>
    <row r="5832" hidden="1">
      <c r="A5832" s="10" t="s">
        <v>34627</v>
      </c>
      <c r="B5832" s="10">
        <v>911115.0</v>
      </c>
      <c r="C5832" s="10" t="s">
        <v>39734</v>
      </c>
      <c r="D5832" s="10">
        <v>9111.0</v>
      </c>
      <c r="E5832" s="10" t="s">
        <v>36206</v>
      </c>
    </row>
    <row r="5833" hidden="1">
      <c r="A5833" s="10" t="s">
        <v>34627</v>
      </c>
      <c r="B5833" s="10">
        <v>911120.0</v>
      </c>
      <c r="C5833" s="10" t="s">
        <v>39735</v>
      </c>
      <c r="D5833" s="10">
        <v>9111.0</v>
      </c>
      <c r="E5833" s="10" t="s">
        <v>36206</v>
      </c>
    </row>
    <row r="5834" hidden="1">
      <c r="A5834" s="10" t="s">
        <v>34627</v>
      </c>
      <c r="B5834" s="10">
        <v>911125.0</v>
      </c>
      <c r="C5834" s="10" t="s">
        <v>39736</v>
      </c>
      <c r="D5834" s="10">
        <v>9111.0</v>
      </c>
      <c r="E5834" s="10" t="s">
        <v>36206</v>
      </c>
    </row>
    <row r="5835" hidden="1">
      <c r="A5835" s="10" t="s">
        <v>34627</v>
      </c>
      <c r="B5835" s="10">
        <v>911130.0</v>
      </c>
      <c r="C5835" s="10" t="s">
        <v>39737</v>
      </c>
      <c r="D5835" s="10">
        <v>9111.0</v>
      </c>
      <c r="E5835" s="10" t="s">
        <v>36206</v>
      </c>
    </row>
    <row r="5836" hidden="1">
      <c r="A5836" s="10" t="s">
        <v>34627</v>
      </c>
      <c r="B5836" s="10">
        <v>911135.0</v>
      </c>
      <c r="C5836" s="10" t="s">
        <v>39738</v>
      </c>
      <c r="D5836" s="10">
        <v>9111.0</v>
      </c>
      <c r="E5836" s="10" t="s">
        <v>36206</v>
      </c>
    </row>
    <row r="5837" hidden="1">
      <c r="A5837" s="10" t="s">
        <v>34627</v>
      </c>
      <c r="B5837" s="10">
        <v>911205.0</v>
      </c>
      <c r="C5837" s="10" t="s">
        <v>39739</v>
      </c>
      <c r="D5837" s="10">
        <v>9112.0</v>
      </c>
      <c r="E5837" s="10" t="s">
        <v>36206</v>
      </c>
    </row>
    <row r="5838" hidden="1">
      <c r="A5838" s="10" t="s">
        <v>34627</v>
      </c>
      <c r="B5838" s="10">
        <v>911305.0</v>
      </c>
      <c r="C5838" s="10" t="s">
        <v>39740</v>
      </c>
      <c r="D5838" s="10">
        <v>9113.0</v>
      </c>
      <c r="E5838" s="10" t="s">
        <v>36206</v>
      </c>
    </row>
    <row r="5839" hidden="1">
      <c r="A5839" s="10" t="s">
        <v>34627</v>
      </c>
      <c r="B5839" s="10">
        <v>911310.0</v>
      </c>
      <c r="C5839" s="10" t="s">
        <v>39741</v>
      </c>
      <c r="D5839" s="10">
        <v>9113.0</v>
      </c>
      <c r="E5839" s="10" t="s">
        <v>36206</v>
      </c>
    </row>
    <row r="5840" hidden="1">
      <c r="A5840" s="10" t="s">
        <v>34627</v>
      </c>
      <c r="B5840" s="10">
        <v>911315.0</v>
      </c>
      <c r="C5840" s="10" t="s">
        <v>39742</v>
      </c>
      <c r="D5840" s="10">
        <v>9113.0</v>
      </c>
      <c r="E5840" s="10" t="s">
        <v>36206</v>
      </c>
    </row>
    <row r="5841" hidden="1">
      <c r="A5841" s="10" t="s">
        <v>34627</v>
      </c>
      <c r="B5841" s="10">
        <v>911320.0</v>
      </c>
      <c r="C5841" s="10" t="s">
        <v>39743</v>
      </c>
      <c r="D5841" s="10">
        <v>9113.0</v>
      </c>
      <c r="E5841" s="10" t="s">
        <v>36206</v>
      </c>
    </row>
    <row r="5842" hidden="1">
      <c r="A5842" s="10" t="s">
        <v>34627</v>
      </c>
      <c r="B5842" s="10">
        <v>911325.0</v>
      </c>
      <c r="C5842" s="10" t="s">
        <v>39744</v>
      </c>
      <c r="D5842" s="10">
        <v>9113.0</v>
      </c>
      <c r="E5842" s="10" t="s">
        <v>36206</v>
      </c>
    </row>
    <row r="5843" hidden="1">
      <c r="A5843" s="10" t="s">
        <v>34627</v>
      </c>
      <c r="B5843" s="10">
        <v>913105.0</v>
      </c>
      <c r="C5843" s="10" t="s">
        <v>39745</v>
      </c>
      <c r="D5843" s="10">
        <v>9131.0</v>
      </c>
      <c r="E5843" s="10" t="s">
        <v>36206</v>
      </c>
    </row>
    <row r="5844" hidden="1">
      <c r="A5844" s="10" t="s">
        <v>34627</v>
      </c>
      <c r="B5844" s="10">
        <v>913110.0</v>
      </c>
      <c r="C5844" s="10" t="s">
        <v>39746</v>
      </c>
      <c r="D5844" s="10">
        <v>9131.0</v>
      </c>
      <c r="E5844" s="10" t="s">
        <v>36206</v>
      </c>
    </row>
    <row r="5845" hidden="1">
      <c r="A5845" s="10" t="s">
        <v>34627</v>
      </c>
      <c r="B5845" s="10">
        <v>913115.0</v>
      </c>
      <c r="C5845" s="10" t="s">
        <v>39747</v>
      </c>
      <c r="D5845" s="10">
        <v>9131.0</v>
      </c>
      <c r="E5845" s="10" t="s">
        <v>36206</v>
      </c>
    </row>
    <row r="5846" hidden="1">
      <c r="A5846" s="10" t="s">
        <v>34627</v>
      </c>
      <c r="B5846" s="10">
        <v>913120.0</v>
      </c>
      <c r="C5846" s="10" t="s">
        <v>39748</v>
      </c>
      <c r="D5846" s="10">
        <v>9131.0</v>
      </c>
      <c r="E5846" s="10" t="s">
        <v>36206</v>
      </c>
    </row>
    <row r="5847" hidden="1">
      <c r="A5847" s="10" t="s">
        <v>34627</v>
      </c>
      <c r="B5847" s="10">
        <v>914105.0</v>
      </c>
      <c r="C5847" s="10" t="s">
        <v>39749</v>
      </c>
      <c r="D5847" s="10">
        <v>9141.0</v>
      </c>
      <c r="E5847" s="10" t="s">
        <v>36206</v>
      </c>
    </row>
    <row r="5848" hidden="1">
      <c r="A5848" s="10" t="s">
        <v>34627</v>
      </c>
      <c r="B5848" s="10">
        <v>914110.0</v>
      </c>
      <c r="C5848" s="10" t="s">
        <v>39750</v>
      </c>
      <c r="D5848" s="10">
        <v>9141.0</v>
      </c>
      <c r="E5848" s="10" t="s">
        <v>36206</v>
      </c>
    </row>
    <row r="5849" hidden="1">
      <c r="A5849" s="10" t="s">
        <v>34627</v>
      </c>
      <c r="B5849" s="10">
        <v>914205.0</v>
      </c>
      <c r="C5849" s="10" t="s">
        <v>39751</v>
      </c>
      <c r="D5849" s="10">
        <v>9142.0</v>
      </c>
      <c r="E5849" s="10" t="s">
        <v>36206</v>
      </c>
    </row>
    <row r="5850" hidden="1">
      <c r="A5850" s="10" t="s">
        <v>34627</v>
      </c>
      <c r="B5850" s="10">
        <v>914305.0</v>
      </c>
      <c r="C5850" s="10" t="s">
        <v>39752</v>
      </c>
      <c r="D5850" s="10">
        <v>9143.0</v>
      </c>
      <c r="E5850" s="10" t="s">
        <v>36206</v>
      </c>
    </row>
    <row r="5851" hidden="1">
      <c r="A5851" s="10" t="s">
        <v>34627</v>
      </c>
      <c r="B5851" s="10">
        <v>914405.0</v>
      </c>
      <c r="C5851" s="10" t="s">
        <v>39753</v>
      </c>
      <c r="D5851" s="10">
        <v>9144.0</v>
      </c>
      <c r="E5851" s="10" t="s">
        <v>36206</v>
      </c>
    </row>
    <row r="5852" hidden="1">
      <c r="A5852" s="10" t="s">
        <v>34627</v>
      </c>
      <c r="B5852" s="10">
        <v>914410.0</v>
      </c>
      <c r="C5852" s="10" t="s">
        <v>39754</v>
      </c>
      <c r="D5852" s="10">
        <v>9144.0</v>
      </c>
      <c r="E5852" s="10" t="s">
        <v>36206</v>
      </c>
    </row>
    <row r="5853" hidden="1">
      <c r="A5853" s="10" t="s">
        <v>34627</v>
      </c>
      <c r="B5853" s="10">
        <v>914415.0</v>
      </c>
      <c r="C5853" s="10" t="s">
        <v>39755</v>
      </c>
      <c r="D5853" s="10">
        <v>9144.0</v>
      </c>
      <c r="E5853" s="10" t="s">
        <v>36206</v>
      </c>
    </row>
    <row r="5854" hidden="1">
      <c r="A5854" s="10" t="s">
        <v>34627</v>
      </c>
      <c r="B5854" s="10">
        <v>914420.0</v>
      </c>
      <c r="C5854" s="10" t="s">
        <v>39756</v>
      </c>
      <c r="D5854" s="10">
        <v>9144.0</v>
      </c>
      <c r="E5854" s="10" t="s">
        <v>36206</v>
      </c>
    </row>
    <row r="5855" hidden="1">
      <c r="A5855" s="10" t="s">
        <v>34627</v>
      </c>
      <c r="B5855" s="10">
        <v>914425.0</v>
      </c>
      <c r="C5855" s="10" t="s">
        <v>39757</v>
      </c>
      <c r="D5855" s="10">
        <v>9144.0</v>
      </c>
      <c r="E5855" s="10" t="s">
        <v>36206</v>
      </c>
    </row>
    <row r="5856" hidden="1">
      <c r="A5856" s="10" t="s">
        <v>34627</v>
      </c>
      <c r="B5856" s="10">
        <v>915105.0</v>
      </c>
      <c r="C5856" s="10" t="s">
        <v>39758</v>
      </c>
      <c r="D5856" s="10">
        <v>9151.0</v>
      </c>
      <c r="E5856" s="10" t="s">
        <v>36206</v>
      </c>
    </row>
    <row r="5857" hidden="1">
      <c r="A5857" s="10" t="s">
        <v>34627</v>
      </c>
      <c r="B5857" s="10">
        <v>915110.0</v>
      </c>
      <c r="C5857" s="10" t="s">
        <v>39759</v>
      </c>
      <c r="D5857" s="10">
        <v>9151.0</v>
      </c>
      <c r="E5857" s="10" t="s">
        <v>36206</v>
      </c>
    </row>
    <row r="5858" hidden="1">
      <c r="A5858" s="10" t="s">
        <v>34627</v>
      </c>
      <c r="B5858" s="10">
        <v>915115.0</v>
      </c>
      <c r="C5858" s="10" t="s">
        <v>39760</v>
      </c>
      <c r="D5858" s="10">
        <v>9151.0</v>
      </c>
      <c r="E5858" s="10" t="s">
        <v>36206</v>
      </c>
    </row>
    <row r="5859" hidden="1">
      <c r="A5859" s="10" t="s">
        <v>34627</v>
      </c>
      <c r="B5859" s="10">
        <v>915205.0</v>
      </c>
      <c r="C5859" s="10" t="s">
        <v>39761</v>
      </c>
      <c r="D5859" s="10">
        <v>9152.0</v>
      </c>
      <c r="E5859" s="10" t="s">
        <v>36206</v>
      </c>
    </row>
    <row r="5860" hidden="1">
      <c r="A5860" s="10" t="s">
        <v>34627</v>
      </c>
      <c r="B5860" s="10">
        <v>915210.0</v>
      </c>
      <c r="C5860" s="10" t="s">
        <v>39762</v>
      </c>
      <c r="D5860" s="10">
        <v>9152.0</v>
      </c>
      <c r="E5860" s="10" t="s">
        <v>36206</v>
      </c>
    </row>
    <row r="5861" hidden="1">
      <c r="A5861" s="10" t="s">
        <v>34627</v>
      </c>
      <c r="B5861" s="10">
        <v>915215.0</v>
      </c>
      <c r="C5861" s="10" t="s">
        <v>39763</v>
      </c>
      <c r="D5861" s="10">
        <v>9152.0</v>
      </c>
      <c r="E5861" s="10" t="s">
        <v>36206</v>
      </c>
    </row>
    <row r="5862" hidden="1">
      <c r="A5862" s="10" t="s">
        <v>34627</v>
      </c>
      <c r="B5862" s="10">
        <v>915305.0</v>
      </c>
      <c r="C5862" s="10" t="s">
        <v>39764</v>
      </c>
      <c r="D5862" s="10">
        <v>9153.0</v>
      </c>
      <c r="E5862" s="10" t="s">
        <v>36206</v>
      </c>
    </row>
    <row r="5863" hidden="1">
      <c r="A5863" s="10" t="s">
        <v>34627</v>
      </c>
      <c r="B5863" s="10">
        <v>915405.0</v>
      </c>
      <c r="C5863" s="10" t="s">
        <v>39765</v>
      </c>
      <c r="D5863" s="10">
        <v>9154.0</v>
      </c>
      <c r="E5863" s="10" t="s">
        <v>36206</v>
      </c>
    </row>
    <row r="5864" hidden="1">
      <c r="A5864" s="10" t="s">
        <v>34627</v>
      </c>
      <c r="B5864" s="10">
        <v>919105.0</v>
      </c>
      <c r="C5864" s="10" t="s">
        <v>39766</v>
      </c>
      <c r="D5864" s="10">
        <v>9191.0</v>
      </c>
      <c r="E5864" s="10" t="s">
        <v>36206</v>
      </c>
    </row>
    <row r="5865" hidden="1">
      <c r="A5865" s="10" t="s">
        <v>34627</v>
      </c>
      <c r="B5865" s="10">
        <v>919110.0</v>
      </c>
      <c r="C5865" s="10" t="s">
        <v>39767</v>
      </c>
      <c r="D5865" s="10">
        <v>9191.0</v>
      </c>
      <c r="E5865" s="10" t="s">
        <v>36206</v>
      </c>
    </row>
    <row r="5866" hidden="1">
      <c r="A5866" s="10" t="s">
        <v>34627</v>
      </c>
      <c r="B5866" s="10">
        <v>919115.0</v>
      </c>
      <c r="C5866" s="10" t="s">
        <v>39768</v>
      </c>
      <c r="D5866" s="10">
        <v>9191.0</v>
      </c>
      <c r="E5866" s="10" t="s">
        <v>36206</v>
      </c>
    </row>
    <row r="5867" hidden="1">
      <c r="A5867" s="10" t="s">
        <v>34627</v>
      </c>
      <c r="B5867" s="10">
        <v>919205.0</v>
      </c>
      <c r="C5867" s="10" t="s">
        <v>39769</v>
      </c>
      <c r="D5867" s="10">
        <v>9192.0</v>
      </c>
      <c r="E5867" s="10" t="s">
        <v>36206</v>
      </c>
    </row>
    <row r="5868" hidden="1">
      <c r="A5868" s="10" t="s">
        <v>34627</v>
      </c>
      <c r="B5868" s="10">
        <v>919305.0</v>
      </c>
      <c r="C5868" s="10" t="s">
        <v>39770</v>
      </c>
      <c r="D5868" s="10">
        <v>9193.0</v>
      </c>
      <c r="E5868" s="10" t="s">
        <v>36206</v>
      </c>
    </row>
    <row r="5869" hidden="1">
      <c r="A5869" s="10" t="s">
        <v>34627</v>
      </c>
      <c r="B5869" s="10">
        <v>919310.0</v>
      </c>
      <c r="C5869" s="10" t="s">
        <v>39771</v>
      </c>
      <c r="D5869" s="10">
        <v>9193.0</v>
      </c>
      <c r="E5869" s="10" t="s">
        <v>36206</v>
      </c>
    </row>
    <row r="5870" hidden="1">
      <c r="A5870" s="10" t="s">
        <v>34627</v>
      </c>
      <c r="B5870" s="10">
        <v>919315.0</v>
      </c>
      <c r="C5870" s="10" t="s">
        <v>39772</v>
      </c>
      <c r="D5870" s="10">
        <v>9193.0</v>
      </c>
      <c r="E5870" s="10" t="s">
        <v>36206</v>
      </c>
    </row>
    <row r="5871" hidden="1">
      <c r="A5871" s="10" t="s">
        <v>34627</v>
      </c>
      <c r="B5871" s="10">
        <v>950105.0</v>
      </c>
      <c r="C5871" s="10" t="s">
        <v>39773</v>
      </c>
      <c r="D5871" s="10">
        <v>9501.0</v>
      </c>
      <c r="E5871" s="10" t="s">
        <v>36206</v>
      </c>
    </row>
    <row r="5872" hidden="1">
      <c r="A5872" s="10" t="s">
        <v>34627</v>
      </c>
      <c r="B5872" s="10">
        <v>950110.0</v>
      </c>
      <c r="C5872" s="10" t="s">
        <v>39774</v>
      </c>
      <c r="D5872" s="10">
        <v>9501.0</v>
      </c>
      <c r="E5872" s="10" t="s">
        <v>36206</v>
      </c>
    </row>
    <row r="5873" hidden="1">
      <c r="A5873" s="10" t="s">
        <v>34627</v>
      </c>
      <c r="B5873" s="10">
        <v>950205.0</v>
      </c>
      <c r="C5873" s="10" t="s">
        <v>39775</v>
      </c>
      <c r="D5873" s="10">
        <v>9502.0</v>
      </c>
      <c r="E5873" s="10" t="s">
        <v>36206</v>
      </c>
    </row>
    <row r="5874" hidden="1">
      <c r="A5874" s="10" t="s">
        <v>34627</v>
      </c>
      <c r="B5874" s="10">
        <v>950305.0</v>
      </c>
      <c r="C5874" s="10" t="s">
        <v>39776</v>
      </c>
      <c r="D5874" s="10">
        <v>9503.0</v>
      </c>
      <c r="E5874" s="10" t="s">
        <v>36206</v>
      </c>
    </row>
    <row r="5875" hidden="1">
      <c r="A5875" s="10" t="s">
        <v>34627</v>
      </c>
      <c r="B5875" s="10">
        <v>951105.0</v>
      </c>
      <c r="C5875" s="10" t="s">
        <v>39777</v>
      </c>
      <c r="D5875" s="10">
        <v>9511.0</v>
      </c>
      <c r="E5875" s="10" t="s">
        <v>36206</v>
      </c>
    </row>
    <row r="5876" hidden="1">
      <c r="A5876" s="10" t="s">
        <v>34627</v>
      </c>
      <c r="B5876" s="10">
        <v>951305.0</v>
      </c>
      <c r="C5876" s="10" t="s">
        <v>39778</v>
      </c>
      <c r="D5876" s="10">
        <v>9513.0</v>
      </c>
      <c r="E5876" s="10" t="s">
        <v>36206</v>
      </c>
    </row>
    <row r="5877" hidden="1">
      <c r="A5877" s="10" t="s">
        <v>34627</v>
      </c>
      <c r="B5877" s="10">
        <v>951310.0</v>
      </c>
      <c r="C5877" s="10" t="s">
        <v>39779</v>
      </c>
      <c r="D5877" s="10">
        <v>9513.0</v>
      </c>
      <c r="E5877" s="10" t="s">
        <v>36206</v>
      </c>
    </row>
    <row r="5878" hidden="1">
      <c r="A5878" s="10" t="s">
        <v>34627</v>
      </c>
      <c r="B5878" s="10">
        <v>951315.0</v>
      </c>
      <c r="C5878" s="10" t="s">
        <v>39780</v>
      </c>
      <c r="D5878" s="10">
        <v>9513.0</v>
      </c>
      <c r="E5878" s="10" t="s">
        <v>36206</v>
      </c>
    </row>
    <row r="5879" hidden="1">
      <c r="A5879" s="10" t="s">
        <v>34627</v>
      </c>
      <c r="B5879" s="10">
        <v>951320.0</v>
      </c>
      <c r="C5879" s="10" t="s">
        <v>39781</v>
      </c>
      <c r="D5879" s="10">
        <v>9513.0</v>
      </c>
      <c r="E5879" s="10" t="s">
        <v>36206</v>
      </c>
    </row>
    <row r="5880" hidden="1">
      <c r="A5880" s="10" t="s">
        <v>34627</v>
      </c>
      <c r="B5880" s="10">
        <v>953105.0</v>
      </c>
      <c r="C5880" s="10" t="s">
        <v>39782</v>
      </c>
      <c r="D5880" s="10">
        <v>9531.0</v>
      </c>
      <c r="E5880" s="10" t="s">
        <v>36206</v>
      </c>
    </row>
    <row r="5881" hidden="1">
      <c r="A5881" s="10" t="s">
        <v>34627</v>
      </c>
      <c r="B5881" s="10">
        <v>953110.0</v>
      </c>
      <c r="C5881" s="10" t="s">
        <v>39783</v>
      </c>
      <c r="D5881" s="10">
        <v>9531.0</v>
      </c>
      <c r="E5881" s="10" t="s">
        <v>36206</v>
      </c>
    </row>
    <row r="5882" hidden="1">
      <c r="A5882" s="10" t="s">
        <v>34627</v>
      </c>
      <c r="B5882" s="10">
        <v>953115.0</v>
      </c>
      <c r="C5882" s="10" t="s">
        <v>39784</v>
      </c>
      <c r="D5882" s="10">
        <v>9531.0</v>
      </c>
      <c r="E5882" s="10" t="s">
        <v>36206</v>
      </c>
    </row>
    <row r="5883" hidden="1">
      <c r="A5883" s="10" t="s">
        <v>34627</v>
      </c>
      <c r="B5883" s="10">
        <v>954105.0</v>
      </c>
      <c r="C5883" s="10" t="s">
        <v>39785</v>
      </c>
      <c r="D5883" s="10">
        <v>9541.0</v>
      </c>
      <c r="E5883" s="10" t="s">
        <v>36206</v>
      </c>
    </row>
    <row r="5884" hidden="1">
      <c r="A5884" s="10" t="s">
        <v>34627</v>
      </c>
      <c r="B5884" s="10">
        <v>954110.0</v>
      </c>
      <c r="C5884" s="10" t="s">
        <v>39786</v>
      </c>
      <c r="D5884" s="10">
        <v>9541.0</v>
      </c>
      <c r="E5884" s="10" t="s">
        <v>36206</v>
      </c>
    </row>
    <row r="5885" hidden="1">
      <c r="A5885" s="10" t="s">
        <v>34627</v>
      </c>
      <c r="B5885" s="10">
        <v>954115.0</v>
      </c>
      <c r="C5885" s="10" t="s">
        <v>39787</v>
      </c>
      <c r="D5885" s="10">
        <v>9541.0</v>
      </c>
      <c r="E5885" s="10" t="s">
        <v>36206</v>
      </c>
    </row>
    <row r="5886" hidden="1">
      <c r="A5886" s="10" t="s">
        <v>34627</v>
      </c>
      <c r="B5886" s="10">
        <v>954120.0</v>
      </c>
      <c r="C5886" s="10" t="s">
        <v>39788</v>
      </c>
      <c r="D5886" s="10">
        <v>9541.0</v>
      </c>
      <c r="E5886" s="10" t="s">
        <v>36206</v>
      </c>
    </row>
    <row r="5887" hidden="1">
      <c r="A5887" s="10" t="s">
        <v>34627</v>
      </c>
      <c r="B5887" s="10">
        <v>954125.0</v>
      </c>
      <c r="C5887" s="10" t="s">
        <v>39789</v>
      </c>
      <c r="D5887" s="10">
        <v>9541.0</v>
      </c>
      <c r="E5887" s="10" t="s">
        <v>36206</v>
      </c>
    </row>
    <row r="5888" hidden="1">
      <c r="A5888" s="10" t="s">
        <v>34627</v>
      </c>
      <c r="B5888" s="10">
        <v>954205.0</v>
      </c>
      <c r="C5888" s="10" t="s">
        <v>39790</v>
      </c>
      <c r="D5888" s="10">
        <v>9542.0</v>
      </c>
      <c r="E5888" s="10" t="s">
        <v>36206</v>
      </c>
    </row>
    <row r="5889" hidden="1">
      <c r="A5889" s="10" t="s">
        <v>34627</v>
      </c>
      <c r="B5889" s="10">
        <v>954210.0</v>
      </c>
      <c r="C5889" s="10" t="s">
        <v>39791</v>
      </c>
      <c r="D5889" s="10">
        <v>9542.0</v>
      </c>
      <c r="E5889" s="10" t="s">
        <v>36206</v>
      </c>
    </row>
    <row r="5890" hidden="1">
      <c r="A5890" s="10" t="s">
        <v>34627</v>
      </c>
      <c r="B5890" s="10">
        <v>954305.0</v>
      </c>
      <c r="C5890" s="10" t="s">
        <v>39792</v>
      </c>
      <c r="D5890" s="10">
        <v>9543.0</v>
      </c>
      <c r="E5890" s="10" t="s">
        <v>36206</v>
      </c>
    </row>
    <row r="5891" hidden="1">
      <c r="A5891" s="10" t="s">
        <v>34627</v>
      </c>
      <c r="B5891" s="10">
        <v>991105.0</v>
      </c>
      <c r="C5891" s="10" t="s">
        <v>39793</v>
      </c>
      <c r="D5891" s="10">
        <v>9911.0</v>
      </c>
      <c r="E5891" s="10" t="s">
        <v>36206</v>
      </c>
    </row>
    <row r="5892" hidden="1">
      <c r="A5892" s="10" t="s">
        <v>34627</v>
      </c>
      <c r="B5892" s="10">
        <v>991110.0</v>
      </c>
      <c r="C5892" s="10" t="s">
        <v>39794</v>
      </c>
      <c r="D5892" s="10">
        <v>9911.0</v>
      </c>
      <c r="E5892" s="10" t="s">
        <v>36206</v>
      </c>
    </row>
    <row r="5893" hidden="1">
      <c r="A5893" s="10" t="s">
        <v>34627</v>
      </c>
      <c r="B5893" s="10">
        <v>991115.0</v>
      </c>
      <c r="C5893" s="10" t="s">
        <v>39795</v>
      </c>
      <c r="D5893" s="10">
        <v>9911.0</v>
      </c>
      <c r="E5893" s="10" t="s">
        <v>36206</v>
      </c>
    </row>
    <row r="5894" hidden="1">
      <c r="A5894" s="10" t="s">
        <v>34627</v>
      </c>
      <c r="B5894" s="10">
        <v>991120.0</v>
      </c>
      <c r="C5894" s="10" t="s">
        <v>39796</v>
      </c>
      <c r="D5894" s="10">
        <v>9911.0</v>
      </c>
      <c r="E5894" s="10" t="s">
        <v>36206</v>
      </c>
    </row>
    <row r="5895" hidden="1">
      <c r="A5895" s="10" t="s">
        <v>34627</v>
      </c>
      <c r="B5895" s="10">
        <v>991205.0</v>
      </c>
      <c r="C5895" s="10" t="s">
        <v>39797</v>
      </c>
      <c r="D5895" s="10">
        <v>9912.0</v>
      </c>
      <c r="E5895" s="10" t="s">
        <v>36206</v>
      </c>
    </row>
    <row r="5896" hidden="1">
      <c r="A5896" s="10" t="s">
        <v>34627</v>
      </c>
      <c r="B5896" s="10">
        <v>991305.0</v>
      </c>
      <c r="C5896" s="10" t="s">
        <v>39798</v>
      </c>
      <c r="D5896" s="10">
        <v>9913.0</v>
      </c>
      <c r="E5896" s="10" t="s">
        <v>36206</v>
      </c>
    </row>
    <row r="5897" hidden="1">
      <c r="A5897" s="10" t="s">
        <v>34627</v>
      </c>
      <c r="B5897" s="10">
        <v>991310.0</v>
      </c>
      <c r="C5897" s="10" t="s">
        <v>39799</v>
      </c>
      <c r="D5897" s="10">
        <v>9913.0</v>
      </c>
      <c r="E5897" s="10" t="s">
        <v>36206</v>
      </c>
    </row>
    <row r="5898" hidden="1">
      <c r="A5898" s="10" t="s">
        <v>34627</v>
      </c>
      <c r="B5898" s="10">
        <v>991315.0</v>
      </c>
      <c r="C5898" s="10" t="s">
        <v>39800</v>
      </c>
      <c r="D5898" s="10">
        <v>9913.0</v>
      </c>
      <c r="E5898" s="10" t="s">
        <v>36206</v>
      </c>
    </row>
    <row r="5899" hidden="1">
      <c r="A5899" s="10" t="s">
        <v>34627</v>
      </c>
      <c r="B5899" s="10">
        <v>992105.0</v>
      </c>
      <c r="C5899" s="10" t="s">
        <v>39801</v>
      </c>
      <c r="D5899" s="10">
        <v>9921.0</v>
      </c>
      <c r="E5899" s="10" t="s">
        <v>36206</v>
      </c>
    </row>
    <row r="5900" hidden="1">
      <c r="A5900" s="10" t="s">
        <v>34627</v>
      </c>
      <c r="B5900" s="10">
        <v>992110.0</v>
      </c>
      <c r="C5900" s="10" t="s">
        <v>39802</v>
      </c>
      <c r="D5900" s="10">
        <v>9921.0</v>
      </c>
      <c r="E5900" s="10" t="s">
        <v>36206</v>
      </c>
    </row>
    <row r="5901" hidden="1">
      <c r="A5901" s="10" t="s">
        <v>34627</v>
      </c>
      <c r="B5901" s="10">
        <v>992115.0</v>
      </c>
      <c r="C5901" s="10" t="s">
        <v>39803</v>
      </c>
      <c r="D5901" s="10">
        <v>9921.0</v>
      </c>
      <c r="E5901" s="10" t="s">
        <v>36206</v>
      </c>
    </row>
    <row r="5902" hidden="1">
      <c r="A5902" s="10" t="s">
        <v>34627</v>
      </c>
      <c r="B5902" s="10">
        <v>992120.0</v>
      </c>
      <c r="C5902" s="10" t="s">
        <v>39804</v>
      </c>
      <c r="D5902" s="10">
        <v>9921.0</v>
      </c>
      <c r="E5902" s="10" t="s">
        <v>36206</v>
      </c>
    </row>
    <row r="5903" hidden="1">
      <c r="A5903" s="10" t="s">
        <v>34627</v>
      </c>
      <c r="B5903" s="10">
        <v>992205.0</v>
      </c>
      <c r="C5903" s="10" t="s">
        <v>39805</v>
      </c>
      <c r="D5903" s="10">
        <v>9922.0</v>
      </c>
      <c r="E5903" s="10" t="s">
        <v>36206</v>
      </c>
    </row>
    <row r="5904" hidden="1">
      <c r="A5904" s="10" t="s">
        <v>34627</v>
      </c>
      <c r="B5904" s="10">
        <v>992210.0</v>
      </c>
      <c r="C5904" s="10" t="s">
        <v>39806</v>
      </c>
      <c r="D5904" s="10">
        <v>9922.0</v>
      </c>
      <c r="E5904" s="10" t="s">
        <v>36206</v>
      </c>
    </row>
    <row r="5905" hidden="1">
      <c r="A5905" s="10" t="s">
        <v>34627</v>
      </c>
      <c r="B5905" s="10">
        <v>992215.0</v>
      </c>
      <c r="C5905" s="10" t="s">
        <v>39807</v>
      </c>
      <c r="D5905" s="10">
        <v>9922.0</v>
      </c>
      <c r="E5905" s="10" t="s">
        <v>36206</v>
      </c>
    </row>
    <row r="5906" hidden="1">
      <c r="A5906" s="10" t="s">
        <v>34627</v>
      </c>
      <c r="B5906" s="10">
        <v>992220.0</v>
      </c>
      <c r="C5906" s="10" t="s">
        <v>39808</v>
      </c>
      <c r="D5906" s="10">
        <v>9922.0</v>
      </c>
      <c r="E5906" s="10" t="s">
        <v>36206</v>
      </c>
    </row>
    <row r="5907" hidden="1">
      <c r="A5907" s="10" t="s">
        <v>34627</v>
      </c>
      <c r="B5907" s="10">
        <v>992225.0</v>
      </c>
      <c r="C5907" s="10" t="s">
        <v>39809</v>
      </c>
      <c r="D5907" s="10">
        <v>9922.0</v>
      </c>
      <c r="E5907" s="10" t="s">
        <v>36206</v>
      </c>
    </row>
    <row r="5908" hidden="1">
      <c r="A5908" s="10" t="s">
        <v>34627</v>
      </c>
      <c r="B5908" s="10" t="s">
        <v>39810</v>
      </c>
      <c r="C5908" s="10" t="s">
        <v>29345</v>
      </c>
      <c r="D5908" s="10" t="s">
        <v>36203</v>
      </c>
      <c r="E5908" s="10" t="s">
        <v>36206</v>
      </c>
    </row>
  </sheetData>
  <autoFilter ref="$A$1:$E$5908">
    <filterColumn colId="0">
      <filters>
        <filter val="cnae"/>
      </filters>
    </filterColumn>
    <sortState ref="A1:E5908">
      <sortCondition ref="E1:E5908"/>
    </sortState>
  </autoFilter>
  <mergeCells count="10">
    <mergeCell ref="C2412:D2412"/>
    <mergeCell ref="C2413:D2413"/>
    <mergeCell ref="C2414:D2414"/>
    <mergeCell ref="C2405:D2405"/>
    <mergeCell ref="C2406:D2406"/>
    <mergeCell ref="C2407:D2407"/>
    <mergeCell ref="C2408:D2408"/>
    <mergeCell ref="C2409:D2409"/>
    <mergeCell ref="C2410:D2410"/>
    <mergeCell ref="C2411:D241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39811</v>
      </c>
      <c r="B1" s="11" t="s">
        <v>39812</v>
      </c>
      <c r="C1" s="11" t="s">
        <v>39813</v>
      </c>
      <c r="D1" s="11" t="s">
        <v>39814</v>
      </c>
      <c r="E1" s="11" t="s">
        <v>39815</v>
      </c>
      <c r="F1" s="11" t="s">
        <v>39816</v>
      </c>
    </row>
    <row r="2">
      <c r="A2" s="11" t="s">
        <v>39817</v>
      </c>
      <c r="B2" s="11" t="s">
        <v>39818</v>
      </c>
      <c r="C2" s="11" t="s">
        <v>39819</v>
      </c>
      <c r="D2" s="11" t="s">
        <v>14111</v>
      </c>
      <c r="E2" s="11" t="s">
        <v>39820</v>
      </c>
      <c r="F2" s="11" t="s">
        <v>39821</v>
      </c>
    </row>
    <row r="3">
      <c r="A3" s="7"/>
      <c r="B3" s="7"/>
      <c r="C3" s="7"/>
      <c r="D3" s="7"/>
      <c r="E3" s="7"/>
      <c r="F3" s="7"/>
    </row>
    <row r="4">
      <c r="A4" s="7"/>
      <c r="B4" s="7"/>
      <c r="C4" s="7"/>
      <c r="D4" s="7"/>
      <c r="E4" s="7"/>
      <c r="F4" s="7"/>
    </row>
    <row r="5">
      <c r="A5" s="7"/>
      <c r="B5" s="7"/>
      <c r="C5" s="7"/>
      <c r="D5" s="7"/>
      <c r="E5" s="7"/>
      <c r="F5" s="7"/>
    </row>
    <row r="6">
      <c r="A6" s="7"/>
      <c r="B6" s="7"/>
      <c r="C6" s="7"/>
      <c r="D6" s="7"/>
      <c r="E6" s="7"/>
      <c r="F6" s="7"/>
    </row>
    <row r="7">
      <c r="A7" s="7"/>
      <c r="B7" s="7"/>
      <c r="C7" s="7"/>
      <c r="D7" s="7"/>
      <c r="E7" s="7"/>
      <c r="F7" s="7"/>
    </row>
    <row r="8">
      <c r="A8" s="7"/>
      <c r="B8" s="7"/>
      <c r="C8" s="7"/>
      <c r="D8" s="7"/>
      <c r="E8" s="7"/>
      <c r="F8" s="7"/>
    </row>
    <row r="9">
      <c r="A9" s="7"/>
      <c r="B9" s="7"/>
      <c r="C9" s="7"/>
      <c r="D9" s="7"/>
      <c r="E9" s="7"/>
      <c r="F9" s="7"/>
    </row>
    <row r="10">
      <c r="A10" s="7"/>
      <c r="B10" s="7"/>
      <c r="C10" s="7"/>
      <c r="D10" s="7"/>
      <c r="E10" s="7"/>
      <c r="F10" s="7"/>
    </row>
    <row r="11">
      <c r="A11" s="7"/>
      <c r="B11" s="7"/>
      <c r="C11" s="7"/>
      <c r="D11" s="7"/>
      <c r="E11" s="7"/>
      <c r="F11" s="7"/>
    </row>
    <row r="12">
      <c r="A12" s="7"/>
      <c r="B12" s="7"/>
      <c r="C12" s="7"/>
      <c r="D12" s="7"/>
      <c r="E12" s="7"/>
      <c r="F12" s="7"/>
    </row>
    <row r="13">
      <c r="A13" s="7"/>
      <c r="B13" s="7"/>
      <c r="C13" s="7"/>
      <c r="D13" s="7"/>
      <c r="E13" s="7"/>
      <c r="F13" s="7"/>
    </row>
    <row r="14">
      <c r="A14" s="7"/>
      <c r="B14" s="7"/>
      <c r="C14" s="7"/>
      <c r="D14" s="7"/>
      <c r="E14" s="7"/>
      <c r="F14" s="7"/>
    </row>
    <row r="15">
      <c r="A15" s="7"/>
      <c r="B15" s="7"/>
      <c r="C15" s="7"/>
      <c r="D15" s="7"/>
      <c r="E15" s="7"/>
      <c r="F15" s="7"/>
    </row>
    <row r="16">
      <c r="A16" s="7"/>
      <c r="B16" s="7"/>
      <c r="C16" s="7"/>
      <c r="D16" s="7"/>
      <c r="E16" s="7"/>
      <c r="F16" s="7"/>
    </row>
    <row r="17">
      <c r="A17" s="7"/>
      <c r="B17" s="7"/>
      <c r="C17" s="7"/>
      <c r="D17" s="7"/>
      <c r="E17" s="7"/>
      <c r="F17" s="7"/>
    </row>
    <row r="18">
      <c r="A18" s="7"/>
      <c r="B18" s="7"/>
      <c r="C18" s="7"/>
      <c r="D18" s="7"/>
      <c r="E18" s="7"/>
      <c r="F18" s="7"/>
    </row>
    <row r="19">
      <c r="A19" s="7"/>
      <c r="B19" s="7"/>
      <c r="C19" s="7"/>
      <c r="D19" s="7"/>
      <c r="E19" s="7"/>
      <c r="F19" s="7"/>
    </row>
    <row r="20">
      <c r="A20" s="7"/>
      <c r="B20" s="7"/>
      <c r="C20" s="7"/>
      <c r="D20" s="7"/>
      <c r="E20" s="7"/>
      <c r="F20" s="7"/>
    </row>
    <row r="21">
      <c r="A21" s="7"/>
      <c r="B21" s="7"/>
      <c r="C21" s="7"/>
      <c r="D21" s="7"/>
      <c r="E21" s="7"/>
      <c r="F21" s="7"/>
    </row>
    <row r="22">
      <c r="A22" s="7"/>
      <c r="B22" s="7"/>
      <c r="C22" s="7"/>
      <c r="D22" s="7"/>
      <c r="E22" s="7"/>
      <c r="F22" s="7"/>
    </row>
    <row r="23">
      <c r="A23" s="7"/>
      <c r="B23" s="7"/>
      <c r="C23" s="7"/>
      <c r="D23" s="7"/>
      <c r="E23" s="7"/>
      <c r="F23" s="7"/>
    </row>
    <row r="24">
      <c r="A24" s="7"/>
      <c r="B24" s="7"/>
      <c r="C24" s="7"/>
      <c r="D24" s="7"/>
      <c r="E24" s="7"/>
      <c r="F24" s="7"/>
    </row>
    <row r="25">
      <c r="A25" s="7"/>
      <c r="B25" s="7"/>
      <c r="C25" s="7"/>
      <c r="D25" s="7"/>
      <c r="E25" s="7"/>
      <c r="F25" s="7"/>
    </row>
    <row r="26">
      <c r="A26" s="7"/>
      <c r="B26" s="7"/>
      <c r="C26" s="7"/>
      <c r="D26" s="7"/>
      <c r="E26" s="7"/>
      <c r="F26" s="7"/>
    </row>
    <row r="27">
      <c r="A27" s="7"/>
      <c r="B27" s="7"/>
      <c r="C27" s="7"/>
      <c r="D27" s="7"/>
      <c r="E27" s="7"/>
      <c r="F27" s="7"/>
    </row>
    <row r="28">
      <c r="A28" s="7"/>
      <c r="B28" s="7"/>
      <c r="C28" s="7"/>
      <c r="D28" s="7"/>
      <c r="E28" s="7"/>
      <c r="F28" s="7"/>
    </row>
    <row r="29">
      <c r="A29" s="7"/>
      <c r="B29" s="7"/>
      <c r="C29" s="7"/>
      <c r="D29" s="7"/>
      <c r="E29" s="7"/>
      <c r="F29" s="7"/>
    </row>
    <row r="30">
      <c r="A30" s="7"/>
      <c r="B30" s="7"/>
      <c r="C30" s="7"/>
      <c r="D30" s="7"/>
      <c r="E30" s="7"/>
      <c r="F30" s="7"/>
    </row>
    <row r="31">
      <c r="A31" s="7"/>
      <c r="B31" s="7"/>
      <c r="C31" s="7"/>
      <c r="D31" s="7"/>
      <c r="E31" s="7"/>
      <c r="F31" s="7"/>
    </row>
    <row r="32">
      <c r="A32" s="7"/>
      <c r="B32" s="7"/>
      <c r="C32" s="7"/>
      <c r="D32" s="7"/>
      <c r="E32" s="7"/>
      <c r="F32" s="7"/>
    </row>
    <row r="33">
      <c r="A33" s="7"/>
      <c r="B33" s="7"/>
      <c r="C33" s="7"/>
      <c r="D33" s="7"/>
      <c r="E33" s="7"/>
      <c r="F33" s="7"/>
    </row>
    <row r="34">
      <c r="A34" s="7"/>
      <c r="B34" s="7"/>
      <c r="C34" s="7"/>
      <c r="D34" s="7"/>
      <c r="E34" s="7"/>
      <c r="F34" s="7"/>
    </row>
    <row r="35">
      <c r="A35" s="7"/>
      <c r="B35" s="7"/>
      <c r="C35" s="7"/>
      <c r="D35" s="7"/>
      <c r="E35" s="7"/>
      <c r="F35" s="7"/>
    </row>
    <row r="36">
      <c r="A36" s="7"/>
      <c r="B36" s="7"/>
      <c r="C36" s="7"/>
      <c r="D36" s="7"/>
      <c r="E36" s="7"/>
      <c r="F36" s="7"/>
    </row>
    <row r="37">
      <c r="A37" s="7"/>
      <c r="B37" s="7"/>
      <c r="C37" s="7"/>
      <c r="D37" s="7"/>
      <c r="E37" s="7"/>
      <c r="F37" s="7"/>
    </row>
    <row r="38">
      <c r="A38" s="7"/>
      <c r="B38" s="7"/>
      <c r="C38" s="7"/>
      <c r="D38" s="7"/>
      <c r="E38" s="7"/>
      <c r="F38" s="7"/>
    </row>
    <row r="39">
      <c r="A39" s="7"/>
      <c r="B39" s="7"/>
      <c r="C39" s="7"/>
      <c r="D39" s="7"/>
      <c r="E39" s="7"/>
      <c r="F39" s="7"/>
    </row>
    <row r="40">
      <c r="A40" s="7"/>
      <c r="B40" s="7"/>
      <c r="C40" s="7"/>
      <c r="D40" s="7"/>
      <c r="E40" s="7"/>
      <c r="F40" s="7"/>
    </row>
    <row r="41">
      <c r="A41" s="7"/>
      <c r="B41" s="7"/>
      <c r="C41" s="7"/>
      <c r="D41" s="7"/>
      <c r="E41" s="7"/>
      <c r="F41" s="7"/>
    </row>
    <row r="42">
      <c r="A42" s="7"/>
      <c r="B42" s="7"/>
      <c r="C42" s="7"/>
      <c r="D42" s="7"/>
      <c r="E42" s="7"/>
      <c r="F42" s="7"/>
    </row>
    <row r="43">
      <c r="A43" s="7"/>
      <c r="B43" s="7"/>
      <c r="C43" s="7"/>
      <c r="D43" s="7"/>
      <c r="E43" s="7"/>
      <c r="F43" s="7"/>
    </row>
    <row r="44">
      <c r="A44" s="7"/>
      <c r="B44" s="7"/>
      <c r="C44" s="7"/>
      <c r="D44" s="7"/>
      <c r="E44" s="7"/>
      <c r="F44" s="7"/>
    </row>
    <row r="45">
      <c r="A45" s="7"/>
      <c r="B45" s="7"/>
      <c r="C45" s="7"/>
      <c r="D45" s="7"/>
      <c r="E45" s="7"/>
      <c r="F45" s="7"/>
    </row>
    <row r="46">
      <c r="A46" s="7"/>
      <c r="B46" s="7"/>
      <c r="C46" s="7"/>
      <c r="D46" s="7"/>
      <c r="E46" s="7"/>
      <c r="F46" s="7"/>
    </row>
    <row r="47">
      <c r="A47" s="7"/>
      <c r="B47" s="7"/>
      <c r="C47" s="7"/>
      <c r="D47" s="7"/>
      <c r="E47" s="7"/>
      <c r="F47" s="7"/>
    </row>
    <row r="48">
      <c r="A48" s="7"/>
      <c r="B48" s="7"/>
      <c r="C48" s="7"/>
      <c r="D48" s="7"/>
      <c r="E48" s="7"/>
      <c r="F48" s="7"/>
    </row>
    <row r="49">
      <c r="A49" s="7"/>
      <c r="B49" s="7"/>
      <c r="C49" s="7"/>
      <c r="D49" s="7"/>
      <c r="E49" s="7"/>
      <c r="F49" s="7"/>
    </row>
    <row r="50">
      <c r="A50" s="7"/>
      <c r="B50" s="7"/>
      <c r="C50" s="7"/>
      <c r="D50" s="7"/>
      <c r="E50" s="7"/>
      <c r="F50" s="7"/>
    </row>
    <row r="51">
      <c r="A51" s="7"/>
      <c r="B51" s="7"/>
      <c r="C51" s="7"/>
      <c r="D51" s="7"/>
      <c r="E51" s="7"/>
      <c r="F51" s="7"/>
    </row>
    <row r="52">
      <c r="A52" s="7"/>
      <c r="B52" s="7"/>
      <c r="C52" s="7"/>
      <c r="D52" s="7"/>
      <c r="E52" s="7"/>
      <c r="F52" s="7"/>
    </row>
    <row r="53">
      <c r="A53" s="7"/>
      <c r="B53" s="7"/>
      <c r="C53" s="7"/>
      <c r="D53" s="7"/>
      <c r="E53" s="7"/>
      <c r="F53" s="7"/>
    </row>
    <row r="54">
      <c r="A54" s="7"/>
      <c r="B54" s="7"/>
      <c r="C54" s="7"/>
      <c r="D54" s="7"/>
      <c r="E54" s="7"/>
      <c r="F54" s="7"/>
    </row>
    <row r="55">
      <c r="A55" s="7"/>
      <c r="B55" s="7"/>
      <c r="C55" s="7"/>
      <c r="D55" s="7"/>
      <c r="E55" s="7"/>
      <c r="F55" s="7"/>
    </row>
    <row r="56">
      <c r="A56" s="7"/>
      <c r="B56" s="7"/>
      <c r="C56" s="7"/>
      <c r="D56" s="7"/>
      <c r="E56" s="7"/>
      <c r="F56" s="7"/>
    </row>
    <row r="57">
      <c r="A57" s="7"/>
      <c r="B57" s="7"/>
      <c r="C57" s="7"/>
      <c r="D57" s="7"/>
      <c r="E57" s="7"/>
      <c r="F57" s="7"/>
    </row>
    <row r="58">
      <c r="A58" s="7"/>
      <c r="B58" s="7"/>
      <c r="C58" s="7"/>
      <c r="D58" s="7"/>
      <c r="E58" s="7"/>
      <c r="F58" s="7"/>
    </row>
    <row r="59">
      <c r="A59" s="7"/>
      <c r="B59" s="7"/>
      <c r="C59" s="7"/>
      <c r="D59" s="7"/>
      <c r="E59" s="7"/>
      <c r="F59" s="7"/>
    </row>
    <row r="60">
      <c r="A60" s="7"/>
      <c r="B60" s="7"/>
      <c r="C60" s="7"/>
      <c r="D60" s="7"/>
      <c r="E60" s="7"/>
      <c r="F60" s="7"/>
    </row>
    <row r="61">
      <c r="A61" s="7"/>
      <c r="B61" s="7"/>
      <c r="C61" s="7"/>
      <c r="D61" s="7"/>
      <c r="E61" s="7"/>
      <c r="F61" s="7"/>
    </row>
    <row r="62">
      <c r="A62" s="7"/>
      <c r="B62" s="7"/>
      <c r="C62" s="7"/>
      <c r="D62" s="7"/>
      <c r="E62" s="7"/>
      <c r="F62" s="7"/>
    </row>
    <row r="63">
      <c r="A63" s="7"/>
      <c r="B63" s="7"/>
      <c r="C63" s="7"/>
      <c r="D63" s="7"/>
      <c r="E63" s="7"/>
      <c r="F63" s="7"/>
    </row>
    <row r="64">
      <c r="A64" s="7"/>
      <c r="B64" s="7"/>
      <c r="C64" s="7"/>
      <c r="D64" s="7"/>
      <c r="E64" s="7"/>
      <c r="F64" s="7"/>
    </row>
    <row r="65">
      <c r="A65" s="7"/>
      <c r="B65" s="7"/>
      <c r="C65" s="7"/>
      <c r="D65" s="7"/>
      <c r="E65" s="7"/>
      <c r="F65" s="7"/>
    </row>
    <row r="66">
      <c r="A66" s="7"/>
      <c r="B66" s="7"/>
      <c r="C66" s="7"/>
      <c r="D66" s="7"/>
      <c r="E66" s="7"/>
      <c r="F66" s="7"/>
    </row>
    <row r="67">
      <c r="A67" s="7"/>
      <c r="B67" s="7"/>
      <c r="C67" s="7"/>
      <c r="D67" s="7"/>
      <c r="E67" s="7"/>
      <c r="F67" s="7"/>
    </row>
    <row r="68">
      <c r="A68" s="7"/>
      <c r="B68" s="7"/>
      <c r="C68" s="7"/>
      <c r="D68" s="7"/>
      <c r="E68" s="7"/>
      <c r="F68" s="7"/>
    </row>
    <row r="69">
      <c r="A69" s="7"/>
      <c r="B69" s="7"/>
      <c r="C69" s="7"/>
      <c r="D69" s="7"/>
      <c r="E69" s="7"/>
      <c r="F69" s="7"/>
    </row>
    <row r="70">
      <c r="A70" s="7"/>
      <c r="B70" s="7"/>
      <c r="C70" s="7"/>
      <c r="D70" s="7"/>
      <c r="E70" s="7"/>
      <c r="F70" s="7"/>
    </row>
    <row r="71">
      <c r="A71" s="7"/>
      <c r="B71" s="7"/>
      <c r="C71" s="7"/>
      <c r="D71" s="7"/>
      <c r="E71" s="7"/>
      <c r="F71" s="7"/>
    </row>
    <row r="72">
      <c r="A72" s="7"/>
      <c r="B72" s="7"/>
      <c r="C72" s="7"/>
      <c r="D72" s="7"/>
      <c r="E72" s="7"/>
      <c r="F72" s="7"/>
    </row>
    <row r="73">
      <c r="A73" s="7"/>
      <c r="B73" s="7"/>
      <c r="C73" s="7"/>
      <c r="D73" s="7"/>
      <c r="E73" s="7"/>
      <c r="F73" s="7"/>
    </row>
    <row r="74">
      <c r="A74" s="7"/>
      <c r="B74" s="7"/>
      <c r="C74" s="7"/>
      <c r="D74" s="7"/>
      <c r="E74" s="7"/>
      <c r="F74" s="7"/>
    </row>
    <row r="75">
      <c r="A75" s="7"/>
      <c r="B75" s="7"/>
      <c r="C75" s="7"/>
      <c r="D75" s="7"/>
      <c r="E75" s="7"/>
      <c r="F75" s="7"/>
    </row>
    <row r="76">
      <c r="A76" s="7"/>
      <c r="B76" s="7"/>
      <c r="C76" s="7"/>
      <c r="D76" s="7"/>
      <c r="E76" s="7"/>
      <c r="F76" s="7"/>
    </row>
    <row r="77">
      <c r="A77" s="7"/>
      <c r="B77" s="7"/>
      <c r="C77" s="7"/>
      <c r="D77" s="7"/>
      <c r="E77" s="7"/>
      <c r="F77" s="7"/>
    </row>
    <row r="78">
      <c r="A78" s="7"/>
      <c r="B78" s="7"/>
      <c r="C78" s="7"/>
      <c r="D78" s="7"/>
      <c r="E78" s="7"/>
      <c r="F78" s="7"/>
    </row>
    <row r="79">
      <c r="A79" s="7"/>
      <c r="B79" s="7"/>
      <c r="C79" s="7"/>
      <c r="D79" s="7"/>
      <c r="E79" s="7"/>
      <c r="F79" s="7"/>
    </row>
    <row r="80">
      <c r="A80" s="7"/>
      <c r="B80" s="7"/>
      <c r="C80" s="7"/>
      <c r="D80" s="7"/>
      <c r="E80" s="7"/>
      <c r="F80" s="7"/>
    </row>
    <row r="81">
      <c r="A81" s="7"/>
      <c r="B81" s="7"/>
      <c r="C81" s="7"/>
      <c r="D81" s="7"/>
      <c r="E81" s="7"/>
      <c r="F81" s="7"/>
    </row>
    <row r="82">
      <c r="A82" s="7"/>
      <c r="B82" s="7"/>
      <c r="C82" s="7"/>
      <c r="D82" s="7"/>
      <c r="E82" s="7"/>
      <c r="F82" s="7"/>
    </row>
    <row r="83">
      <c r="A83" s="7"/>
      <c r="B83" s="7"/>
      <c r="C83" s="7"/>
      <c r="D83" s="7"/>
      <c r="E83" s="7"/>
      <c r="F83" s="7"/>
    </row>
    <row r="84">
      <c r="A84" s="7"/>
      <c r="B84" s="7"/>
      <c r="C84" s="7"/>
      <c r="D84" s="7"/>
      <c r="E84" s="7"/>
      <c r="F84" s="7"/>
    </row>
    <row r="85">
      <c r="A85" s="7"/>
      <c r="B85" s="7"/>
      <c r="C85" s="7"/>
      <c r="D85" s="7"/>
      <c r="E85" s="7"/>
      <c r="F85" s="7"/>
    </row>
    <row r="86">
      <c r="A86" s="7"/>
      <c r="B86" s="7"/>
      <c r="C86" s="7"/>
      <c r="D86" s="7"/>
      <c r="E86" s="7"/>
      <c r="F86" s="7"/>
    </row>
    <row r="87">
      <c r="A87" s="7"/>
      <c r="B87" s="7"/>
      <c r="C87" s="7"/>
      <c r="D87" s="7"/>
      <c r="E87" s="7"/>
      <c r="F87" s="7"/>
    </row>
    <row r="88">
      <c r="A88" s="7"/>
      <c r="B88" s="7"/>
      <c r="C88" s="7"/>
      <c r="D88" s="7"/>
      <c r="E88" s="7"/>
      <c r="F88" s="7"/>
    </row>
    <row r="89">
      <c r="A89" s="7"/>
      <c r="B89" s="7"/>
      <c r="C89" s="7"/>
      <c r="D89" s="7"/>
      <c r="E89" s="7"/>
      <c r="F89" s="7"/>
    </row>
    <row r="90">
      <c r="A90" s="7"/>
      <c r="B90" s="7"/>
      <c r="C90" s="7"/>
      <c r="D90" s="7"/>
      <c r="E90" s="7"/>
      <c r="F90" s="7"/>
    </row>
    <row r="91">
      <c r="A91" s="7"/>
      <c r="B91" s="7"/>
      <c r="C91" s="7"/>
      <c r="D91" s="7"/>
      <c r="E91" s="7"/>
      <c r="F91" s="7"/>
    </row>
    <row r="92">
      <c r="A92" s="7"/>
      <c r="B92" s="7"/>
      <c r="C92" s="7"/>
      <c r="D92" s="7"/>
      <c r="E92" s="7"/>
      <c r="F92" s="7"/>
    </row>
    <row r="93">
      <c r="A93" s="7"/>
      <c r="B93" s="7"/>
      <c r="C93" s="7"/>
      <c r="D93" s="7"/>
      <c r="E93" s="7"/>
      <c r="F93" s="7"/>
    </row>
    <row r="94">
      <c r="A94" s="7"/>
      <c r="B94" s="7"/>
      <c r="C94" s="7"/>
      <c r="D94" s="7"/>
      <c r="E94" s="7"/>
      <c r="F94" s="7"/>
    </row>
    <row r="95">
      <c r="A95" s="7"/>
      <c r="B95" s="7"/>
      <c r="C95" s="7"/>
      <c r="D95" s="7"/>
      <c r="E95" s="7"/>
      <c r="F95" s="7"/>
    </row>
    <row r="96">
      <c r="A96" s="7"/>
      <c r="B96" s="7"/>
      <c r="C96" s="7"/>
      <c r="D96" s="7"/>
      <c r="E96" s="7"/>
      <c r="F96" s="7"/>
    </row>
    <row r="97">
      <c r="A97" s="7"/>
      <c r="B97" s="7"/>
      <c r="C97" s="7"/>
      <c r="D97" s="7"/>
      <c r="E97" s="7"/>
      <c r="F97" s="7"/>
    </row>
    <row r="98">
      <c r="A98" s="7"/>
      <c r="B98" s="7"/>
      <c r="C98" s="7"/>
      <c r="D98" s="7"/>
      <c r="E98" s="7"/>
      <c r="F98" s="7"/>
    </row>
    <row r="99">
      <c r="A99" s="7"/>
      <c r="B99" s="7"/>
      <c r="C99" s="7"/>
      <c r="D99" s="7"/>
      <c r="E99" s="7"/>
      <c r="F99" s="7"/>
    </row>
    <row r="100">
      <c r="A100" s="7"/>
      <c r="B100" s="7"/>
      <c r="C100" s="7"/>
      <c r="D100" s="7"/>
      <c r="E100" s="7"/>
      <c r="F100" s="7"/>
    </row>
    <row r="101">
      <c r="A101" s="7"/>
      <c r="B101" s="7"/>
      <c r="C101" s="7"/>
      <c r="D101" s="7"/>
      <c r="E101" s="7"/>
      <c r="F101" s="7"/>
    </row>
    <row r="102">
      <c r="A102" s="7"/>
      <c r="B102" s="7"/>
      <c r="C102" s="7"/>
      <c r="D102" s="7"/>
      <c r="E102" s="7"/>
      <c r="F102" s="7"/>
    </row>
    <row r="103">
      <c r="A103" s="7"/>
      <c r="B103" s="7"/>
      <c r="C103" s="7"/>
      <c r="D103" s="7"/>
      <c r="E103" s="7"/>
      <c r="F103" s="7"/>
    </row>
    <row r="104">
      <c r="A104" s="7"/>
      <c r="B104" s="7"/>
      <c r="C104" s="7"/>
      <c r="D104" s="7"/>
      <c r="E104" s="7"/>
      <c r="F104" s="7"/>
    </row>
    <row r="105">
      <c r="A105" s="7"/>
      <c r="B105" s="7"/>
      <c r="C105" s="7"/>
      <c r="D105" s="7"/>
      <c r="E105" s="7"/>
      <c r="F105" s="7"/>
    </row>
    <row r="106">
      <c r="A106" s="7"/>
      <c r="B106" s="7"/>
      <c r="C106" s="7"/>
      <c r="D106" s="7"/>
      <c r="E106" s="7"/>
      <c r="F106" s="7"/>
    </row>
    <row r="107">
      <c r="A107" s="7"/>
      <c r="B107" s="7"/>
      <c r="C107" s="7"/>
      <c r="D107" s="7"/>
      <c r="E107" s="7"/>
      <c r="F107" s="7"/>
    </row>
    <row r="108">
      <c r="A108" s="7"/>
      <c r="B108" s="7"/>
      <c r="C108" s="7"/>
      <c r="D108" s="7"/>
      <c r="E108" s="7"/>
      <c r="F108" s="7"/>
    </row>
    <row r="109">
      <c r="A109" s="7"/>
      <c r="B109" s="7"/>
      <c r="C109" s="7"/>
      <c r="D109" s="7"/>
      <c r="E109" s="7"/>
      <c r="F109" s="7"/>
    </row>
    <row r="110">
      <c r="A110" s="7"/>
      <c r="B110" s="7"/>
      <c r="C110" s="7"/>
      <c r="D110" s="7"/>
      <c r="E110" s="7"/>
      <c r="F110" s="7"/>
    </row>
    <row r="111">
      <c r="A111" s="7"/>
      <c r="B111" s="7"/>
      <c r="C111" s="7"/>
      <c r="D111" s="7"/>
      <c r="E111" s="7"/>
      <c r="F111" s="7"/>
    </row>
    <row r="112">
      <c r="A112" s="7"/>
      <c r="B112" s="7"/>
      <c r="C112" s="7"/>
      <c r="D112" s="7"/>
      <c r="E112" s="7"/>
      <c r="F112" s="7"/>
    </row>
    <row r="113">
      <c r="A113" s="7"/>
      <c r="B113" s="7"/>
      <c r="C113" s="7"/>
      <c r="D113" s="7"/>
      <c r="E113" s="7"/>
      <c r="F113" s="7"/>
    </row>
    <row r="114">
      <c r="A114" s="7"/>
      <c r="B114" s="7"/>
      <c r="C114" s="7"/>
      <c r="D114" s="7"/>
      <c r="E114" s="7"/>
      <c r="F114" s="7"/>
    </row>
    <row r="115">
      <c r="A115" s="7"/>
      <c r="B115" s="7"/>
      <c r="C115" s="7"/>
      <c r="D115" s="7"/>
      <c r="E115" s="7"/>
      <c r="F115" s="7"/>
    </row>
    <row r="116">
      <c r="A116" s="7"/>
      <c r="B116" s="7"/>
      <c r="C116" s="7"/>
      <c r="D116" s="7"/>
      <c r="E116" s="7"/>
      <c r="F116" s="7"/>
    </row>
    <row r="117">
      <c r="A117" s="7"/>
      <c r="B117" s="7"/>
      <c r="C117" s="7"/>
      <c r="D117" s="7"/>
      <c r="E117" s="7"/>
      <c r="F117" s="7"/>
    </row>
    <row r="118">
      <c r="A118" s="7"/>
      <c r="B118" s="7"/>
      <c r="C118" s="7"/>
      <c r="D118" s="7"/>
      <c r="E118" s="7"/>
      <c r="F118" s="7"/>
    </row>
    <row r="119">
      <c r="A119" s="7"/>
      <c r="B119" s="7"/>
      <c r="C119" s="7"/>
      <c r="D119" s="7"/>
      <c r="E119" s="7"/>
      <c r="F119" s="7"/>
    </row>
    <row r="120">
      <c r="A120" s="7"/>
      <c r="B120" s="7"/>
      <c r="C120" s="7"/>
      <c r="D120" s="7"/>
      <c r="E120" s="7"/>
      <c r="F120" s="7"/>
    </row>
    <row r="121">
      <c r="A121" s="7"/>
      <c r="B121" s="7"/>
      <c r="C121" s="7"/>
      <c r="D121" s="7"/>
      <c r="E121" s="7"/>
      <c r="F121" s="7"/>
    </row>
    <row r="122">
      <c r="A122" s="7"/>
      <c r="B122" s="7"/>
      <c r="C122" s="7"/>
      <c r="D122" s="7"/>
      <c r="E122" s="7"/>
      <c r="F122" s="7"/>
    </row>
    <row r="123">
      <c r="A123" s="7"/>
      <c r="B123" s="7"/>
      <c r="C123" s="7"/>
      <c r="D123" s="7"/>
      <c r="E123" s="7"/>
      <c r="F123" s="7"/>
    </row>
    <row r="124">
      <c r="A124" s="7"/>
      <c r="B124" s="7"/>
      <c r="C124" s="7"/>
      <c r="D124" s="7"/>
      <c r="E124" s="7"/>
      <c r="F124" s="7"/>
    </row>
    <row r="125">
      <c r="A125" s="7"/>
      <c r="B125" s="7"/>
      <c r="C125" s="7"/>
      <c r="D125" s="7"/>
      <c r="E125" s="7"/>
      <c r="F125" s="7"/>
    </row>
    <row r="126">
      <c r="A126" s="7"/>
      <c r="B126" s="7"/>
      <c r="C126" s="7"/>
      <c r="D126" s="7"/>
      <c r="E126" s="7"/>
      <c r="F126" s="7"/>
    </row>
    <row r="127">
      <c r="A127" s="7"/>
      <c r="B127" s="7"/>
      <c r="C127" s="7"/>
      <c r="D127" s="7"/>
      <c r="E127" s="7"/>
      <c r="F127" s="7"/>
    </row>
    <row r="128">
      <c r="A128" s="7"/>
      <c r="B128" s="7"/>
      <c r="C128" s="7"/>
      <c r="D128" s="7"/>
      <c r="E128" s="7"/>
      <c r="F128" s="7"/>
    </row>
    <row r="129">
      <c r="A129" s="7"/>
      <c r="B129" s="7"/>
      <c r="C129" s="7"/>
      <c r="D129" s="7"/>
      <c r="E129" s="7"/>
      <c r="F129" s="7"/>
    </row>
    <row r="130">
      <c r="A130" s="7"/>
      <c r="B130" s="7"/>
      <c r="C130" s="7"/>
      <c r="D130" s="7"/>
      <c r="E130" s="7"/>
      <c r="F130" s="7"/>
    </row>
    <row r="131">
      <c r="A131" s="7"/>
      <c r="B131" s="7"/>
      <c r="C131" s="7"/>
      <c r="D131" s="7"/>
      <c r="E131" s="7"/>
      <c r="F131" s="7"/>
    </row>
    <row r="132">
      <c r="A132" s="7"/>
      <c r="B132" s="7"/>
      <c r="C132" s="7"/>
      <c r="D132" s="7"/>
      <c r="E132" s="7"/>
      <c r="F132" s="7"/>
    </row>
    <row r="133">
      <c r="A133" s="7"/>
      <c r="B133" s="7"/>
      <c r="C133" s="7"/>
      <c r="D133" s="7"/>
      <c r="E133" s="7"/>
      <c r="F133" s="7"/>
    </row>
    <row r="134">
      <c r="A134" s="7"/>
      <c r="B134" s="7"/>
      <c r="C134" s="7"/>
      <c r="D134" s="7"/>
      <c r="E134" s="7"/>
      <c r="F134" s="7"/>
    </row>
    <row r="135">
      <c r="A135" s="7"/>
      <c r="B135" s="7"/>
      <c r="C135" s="7"/>
      <c r="D135" s="7"/>
      <c r="E135" s="7"/>
      <c r="F135" s="7"/>
    </row>
    <row r="136">
      <c r="A136" s="7"/>
      <c r="B136" s="7"/>
      <c r="C136" s="7"/>
      <c r="D136" s="7"/>
      <c r="E136" s="7"/>
      <c r="F136" s="7"/>
    </row>
    <row r="137">
      <c r="A137" s="7"/>
      <c r="B137" s="7"/>
      <c r="C137" s="7"/>
      <c r="D137" s="7"/>
      <c r="E137" s="7"/>
      <c r="F137" s="7"/>
    </row>
    <row r="138">
      <c r="A138" s="7"/>
      <c r="B138" s="7"/>
      <c r="C138" s="7"/>
      <c r="D138" s="7"/>
      <c r="E138" s="7"/>
      <c r="F138" s="7"/>
    </row>
    <row r="139">
      <c r="A139" s="7"/>
      <c r="B139" s="7"/>
      <c r="C139" s="7"/>
      <c r="D139" s="7"/>
      <c r="E139" s="7"/>
      <c r="F139" s="7"/>
    </row>
    <row r="140">
      <c r="A140" s="7"/>
      <c r="B140" s="7"/>
      <c r="C140" s="7"/>
      <c r="D140" s="7"/>
      <c r="E140" s="7"/>
      <c r="F140" s="7"/>
    </row>
    <row r="141">
      <c r="A141" s="7"/>
      <c r="B141" s="7"/>
      <c r="C141" s="7"/>
      <c r="D141" s="7"/>
      <c r="E141" s="7"/>
      <c r="F141" s="7"/>
    </row>
    <row r="142">
      <c r="A142" s="7"/>
      <c r="B142" s="7"/>
      <c r="C142" s="7"/>
      <c r="D142" s="7"/>
      <c r="E142" s="7"/>
      <c r="F142" s="7"/>
    </row>
    <row r="143">
      <c r="A143" s="7"/>
      <c r="B143" s="7"/>
      <c r="C143" s="7"/>
      <c r="D143" s="7"/>
      <c r="E143" s="7"/>
      <c r="F143" s="7"/>
    </row>
    <row r="144">
      <c r="A144" s="7"/>
      <c r="B144" s="7"/>
      <c r="C144" s="7"/>
      <c r="D144" s="7"/>
      <c r="E144" s="7"/>
      <c r="F144" s="7"/>
    </row>
    <row r="145">
      <c r="A145" s="7"/>
      <c r="B145" s="7"/>
      <c r="C145" s="7"/>
      <c r="D145" s="7"/>
      <c r="E145" s="7"/>
      <c r="F145" s="7"/>
    </row>
    <row r="146">
      <c r="A146" s="7"/>
      <c r="B146" s="7"/>
      <c r="C146" s="7"/>
      <c r="D146" s="7"/>
      <c r="E146" s="7"/>
      <c r="F146" s="7"/>
    </row>
    <row r="147">
      <c r="A147" s="7"/>
      <c r="B147" s="7"/>
      <c r="C147" s="7"/>
      <c r="D147" s="7"/>
      <c r="E147" s="7"/>
      <c r="F147" s="7"/>
    </row>
    <row r="148">
      <c r="A148" s="7"/>
      <c r="B148" s="7"/>
      <c r="C148" s="7"/>
      <c r="D148" s="7"/>
      <c r="E148" s="7"/>
      <c r="F148" s="7"/>
    </row>
    <row r="149">
      <c r="A149" s="7"/>
      <c r="B149" s="7"/>
      <c r="C149" s="7"/>
      <c r="D149" s="7"/>
      <c r="E149" s="7"/>
      <c r="F149" s="7"/>
    </row>
    <row r="150">
      <c r="A150" s="7"/>
      <c r="B150" s="7"/>
      <c r="C150" s="7"/>
      <c r="D150" s="7"/>
      <c r="E150" s="7"/>
      <c r="F150" s="7"/>
    </row>
    <row r="151">
      <c r="A151" s="7"/>
      <c r="B151" s="7"/>
      <c r="C151" s="7"/>
      <c r="D151" s="7"/>
      <c r="E151" s="7"/>
      <c r="F151" s="7"/>
    </row>
    <row r="152">
      <c r="A152" s="7"/>
      <c r="B152" s="7"/>
      <c r="C152" s="7"/>
      <c r="D152" s="7"/>
      <c r="E152" s="7"/>
      <c r="F152" s="7"/>
    </row>
    <row r="153">
      <c r="A153" s="7"/>
      <c r="B153" s="7"/>
      <c r="C153" s="7"/>
      <c r="D153" s="7"/>
      <c r="E153" s="7"/>
      <c r="F153" s="7"/>
    </row>
    <row r="154">
      <c r="A154" s="7"/>
      <c r="B154" s="7"/>
      <c r="C154" s="7"/>
      <c r="D154" s="7"/>
      <c r="E154" s="7"/>
      <c r="F154" s="7"/>
    </row>
    <row r="155">
      <c r="A155" s="7"/>
      <c r="B155" s="7"/>
      <c r="C155" s="7"/>
      <c r="D155" s="7"/>
      <c r="E155" s="7"/>
      <c r="F155" s="7"/>
    </row>
    <row r="156">
      <c r="A156" s="7"/>
      <c r="B156" s="7"/>
      <c r="C156" s="7"/>
      <c r="D156" s="7"/>
      <c r="E156" s="7"/>
      <c r="F156" s="7"/>
    </row>
    <row r="157">
      <c r="A157" s="7"/>
      <c r="B157" s="7"/>
      <c r="C157" s="7"/>
      <c r="D157" s="7"/>
      <c r="E157" s="7"/>
      <c r="F157" s="7"/>
    </row>
    <row r="158">
      <c r="A158" s="7"/>
      <c r="B158" s="7"/>
      <c r="C158" s="7"/>
      <c r="D158" s="7"/>
      <c r="E158" s="7"/>
      <c r="F158" s="7"/>
    </row>
    <row r="159">
      <c r="A159" s="7"/>
      <c r="B159" s="7"/>
      <c r="C159" s="7"/>
      <c r="D159" s="7"/>
      <c r="E159" s="7"/>
      <c r="F159" s="7"/>
    </row>
    <row r="160">
      <c r="A160" s="7"/>
      <c r="B160" s="7"/>
      <c r="C160" s="7"/>
      <c r="D160" s="7"/>
      <c r="E160" s="7"/>
      <c r="F160" s="7"/>
    </row>
    <row r="161">
      <c r="A161" s="7"/>
      <c r="B161" s="7"/>
      <c r="C161" s="7"/>
      <c r="D161" s="7"/>
      <c r="E161" s="7"/>
      <c r="F161" s="7"/>
    </row>
    <row r="162">
      <c r="A162" s="7"/>
      <c r="B162" s="7"/>
      <c r="C162" s="7"/>
      <c r="D162" s="7"/>
      <c r="E162" s="7"/>
      <c r="F162" s="7"/>
    </row>
    <row r="163">
      <c r="A163" s="7"/>
      <c r="B163" s="7"/>
      <c r="C163" s="7"/>
      <c r="D163" s="7"/>
      <c r="E163" s="7"/>
      <c r="F163" s="7"/>
    </row>
    <row r="164">
      <c r="A164" s="7"/>
      <c r="B164" s="7"/>
      <c r="C164" s="7"/>
      <c r="D164" s="7"/>
      <c r="E164" s="7"/>
      <c r="F164" s="7"/>
    </row>
    <row r="165">
      <c r="A165" s="7"/>
      <c r="B165" s="7"/>
      <c r="C165" s="7"/>
      <c r="D165" s="7"/>
      <c r="E165" s="7"/>
      <c r="F165" s="7"/>
    </row>
    <row r="166">
      <c r="A166" s="7"/>
      <c r="B166" s="7"/>
      <c r="C166" s="7"/>
      <c r="D166" s="7"/>
      <c r="E166" s="7"/>
      <c r="F166" s="7"/>
    </row>
    <row r="167">
      <c r="A167" s="7"/>
      <c r="B167" s="7"/>
      <c r="C167" s="7"/>
      <c r="D167" s="7"/>
      <c r="E167" s="7"/>
      <c r="F167" s="7"/>
    </row>
    <row r="168">
      <c r="A168" s="7"/>
      <c r="B168" s="7"/>
      <c r="C168" s="7"/>
      <c r="D168" s="7"/>
      <c r="E168" s="7"/>
      <c r="F168" s="7"/>
    </row>
    <row r="169">
      <c r="A169" s="7"/>
      <c r="B169" s="7"/>
      <c r="C169" s="7"/>
      <c r="D169" s="7"/>
      <c r="E169" s="7"/>
      <c r="F169" s="7"/>
    </row>
    <row r="170">
      <c r="A170" s="7"/>
      <c r="B170" s="7"/>
      <c r="C170" s="7"/>
      <c r="D170" s="7"/>
      <c r="E170" s="7"/>
      <c r="F170" s="7"/>
    </row>
    <row r="171">
      <c r="A171" s="7"/>
      <c r="B171" s="7"/>
      <c r="C171" s="7"/>
      <c r="D171" s="7"/>
      <c r="E171" s="7"/>
      <c r="F171" s="7"/>
    </row>
    <row r="172">
      <c r="A172" s="7"/>
      <c r="B172" s="7"/>
      <c r="C172" s="7"/>
      <c r="D172" s="7"/>
      <c r="E172" s="7"/>
      <c r="F172" s="7"/>
    </row>
    <row r="173">
      <c r="A173" s="7"/>
      <c r="B173" s="7"/>
      <c r="C173" s="7"/>
      <c r="D173" s="7"/>
      <c r="E173" s="7"/>
      <c r="F173" s="7"/>
    </row>
    <row r="174">
      <c r="A174" s="7"/>
      <c r="B174" s="7"/>
      <c r="C174" s="7"/>
      <c r="D174" s="7"/>
      <c r="E174" s="7"/>
      <c r="F174" s="7"/>
    </row>
    <row r="175">
      <c r="A175" s="7"/>
      <c r="B175" s="7"/>
      <c r="C175" s="7"/>
      <c r="D175" s="7"/>
      <c r="E175" s="7"/>
      <c r="F175" s="7"/>
    </row>
    <row r="176">
      <c r="A176" s="7"/>
      <c r="B176" s="7"/>
      <c r="C176" s="7"/>
      <c r="D176" s="7"/>
      <c r="E176" s="7"/>
      <c r="F176" s="7"/>
    </row>
    <row r="177">
      <c r="A177" s="7"/>
      <c r="B177" s="7"/>
      <c r="C177" s="7"/>
      <c r="D177" s="7"/>
      <c r="E177" s="7"/>
      <c r="F177" s="7"/>
    </row>
    <row r="178">
      <c r="A178" s="7"/>
      <c r="B178" s="7"/>
      <c r="C178" s="7"/>
      <c r="D178" s="7"/>
      <c r="E178" s="7"/>
      <c r="F178" s="7"/>
    </row>
    <row r="179">
      <c r="A179" s="7"/>
      <c r="B179" s="7"/>
      <c r="C179" s="7"/>
      <c r="D179" s="7"/>
      <c r="E179" s="7"/>
      <c r="F179" s="7"/>
    </row>
    <row r="180">
      <c r="A180" s="7"/>
      <c r="B180" s="7"/>
      <c r="C180" s="7"/>
      <c r="D180" s="7"/>
      <c r="E180" s="7"/>
      <c r="F180" s="7"/>
    </row>
    <row r="181">
      <c r="A181" s="7"/>
      <c r="B181" s="7"/>
      <c r="C181" s="7"/>
      <c r="D181" s="7"/>
      <c r="E181" s="7"/>
      <c r="F181" s="7"/>
    </row>
    <row r="182">
      <c r="A182" s="7"/>
      <c r="B182" s="7"/>
      <c r="C182" s="7"/>
      <c r="D182" s="7"/>
      <c r="E182" s="7"/>
      <c r="F182" s="7"/>
    </row>
    <row r="183">
      <c r="A183" s="7"/>
      <c r="B183" s="7"/>
      <c r="C183" s="7"/>
      <c r="D183" s="7"/>
      <c r="E183" s="7"/>
      <c r="F183" s="7"/>
    </row>
    <row r="184">
      <c r="A184" s="7"/>
      <c r="B184" s="7"/>
      <c r="C184" s="7"/>
      <c r="D184" s="7"/>
      <c r="E184" s="7"/>
      <c r="F184" s="7"/>
    </row>
    <row r="185">
      <c r="A185" s="7"/>
      <c r="B185" s="7"/>
      <c r="C185" s="7"/>
      <c r="D185" s="7"/>
      <c r="E185" s="7"/>
      <c r="F185" s="7"/>
    </row>
    <row r="186">
      <c r="A186" s="7"/>
      <c r="B186" s="7"/>
      <c r="C186" s="7"/>
      <c r="D186" s="7"/>
      <c r="E186" s="7"/>
      <c r="F186" s="7"/>
    </row>
    <row r="187">
      <c r="A187" s="7"/>
      <c r="B187" s="7"/>
      <c r="C187" s="7"/>
      <c r="D187" s="7"/>
      <c r="E187" s="7"/>
      <c r="F187" s="7"/>
    </row>
    <row r="188">
      <c r="A188" s="7"/>
      <c r="B188" s="7"/>
      <c r="C188" s="7"/>
      <c r="D188" s="7"/>
      <c r="E188" s="7"/>
      <c r="F188" s="7"/>
    </row>
    <row r="189">
      <c r="A189" s="7"/>
      <c r="B189" s="7"/>
      <c r="C189" s="7"/>
      <c r="D189" s="7"/>
      <c r="E189" s="7"/>
      <c r="F189" s="7"/>
    </row>
    <row r="190">
      <c r="A190" s="7"/>
      <c r="B190" s="7"/>
      <c r="C190" s="7"/>
      <c r="D190" s="7"/>
      <c r="E190" s="7"/>
      <c r="F190" s="7"/>
    </row>
    <row r="191">
      <c r="A191" s="7"/>
      <c r="B191" s="7"/>
      <c r="C191" s="7"/>
      <c r="D191" s="7"/>
      <c r="E191" s="7"/>
      <c r="F191" s="7"/>
    </row>
    <row r="192">
      <c r="A192" s="7"/>
      <c r="B192" s="7"/>
      <c r="C192" s="7"/>
      <c r="D192" s="7"/>
      <c r="E192" s="7"/>
      <c r="F192" s="7"/>
    </row>
    <row r="193">
      <c r="A193" s="7"/>
      <c r="B193" s="7"/>
      <c r="C193" s="7"/>
      <c r="D193" s="7"/>
      <c r="E193" s="7"/>
      <c r="F193" s="7"/>
    </row>
    <row r="194">
      <c r="A194" s="7"/>
      <c r="B194" s="7"/>
      <c r="C194" s="7"/>
      <c r="D194" s="7"/>
      <c r="E194" s="7"/>
      <c r="F194" s="7"/>
    </row>
    <row r="195">
      <c r="A195" s="7"/>
      <c r="B195" s="7"/>
      <c r="C195" s="7"/>
      <c r="D195" s="7"/>
      <c r="E195" s="7"/>
      <c r="F195" s="7"/>
    </row>
    <row r="196">
      <c r="A196" s="7"/>
      <c r="B196" s="7"/>
      <c r="C196" s="7"/>
      <c r="D196" s="7"/>
      <c r="E196" s="7"/>
      <c r="F196" s="7"/>
    </row>
    <row r="197">
      <c r="A197" s="7"/>
      <c r="B197" s="7"/>
      <c r="C197" s="7"/>
      <c r="D197" s="7"/>
      <c r="E197" s="7"/>
      <c r="F197" s="7"/>
    </row>
    <row r="198">
      <c r="A198" s="7"/>
      <c r="B198" s="7"/>
      <c r="C198" s="7"/>
      <c r="D198" s="7"/>
      <c r="E198" s="7"/>
      <c r="F198" s="7"/>
    </row>
    <row r="199">
      <c r="A199" s="7"/>
      <c r="B199" s="7"/>
      <c r="C199" s="7"/>
      <c r="D199" s="7"/>
      <c r="E199" s="7"/>
      <c r="F199" s="7"/>
    </row>
    <row r="200">
      <c r="A200" s="7"/>
      <c r="B200" s="7"/>
      <c r="C200" s="7"/>
      <c r="D200" s="7"/>
      <c r="E200" s="7"/>
      <c r="F200" s="7"/>
    </row>
    <row r="201">
      <c r="A201" s="7"/>
      <c r="B201" s="7"/>
      <c r="C201" s="7"/>
      <c r="D201" s="7"/>
      <c r="E201" s="7"/>
      <c r="F201" s="7"/>
    </row>
    <row r="202">
      <c r="A202" s="7"/>
      <c r="B202" s="7"/>
      <c r="C202" s="7"/>
      <c r="D202" s="7"/>
      <c r="E202" s="7"/>
      <c r="F202" s="7"/>
    </row>
    <row r="203">
      <c r="A203" s="7"/>
      <c r="B203" s="7"/>
      <c r="C203" s="7"/>
      <c r="D203" s="7"/>
      <c r="E203" s="7"/>
      <c r="F203" s="7"/>
    </row>
    <row r="204">
      <c r="A204" s="7"/>
      <c r="B204" s="7"/>
      <c r="C204" s="7"/>
      <c r="D204" s="7"/>
      <c r="E204" s="7"/>
      <c r="F204" s="7"/>
    </row>
    <row r="205">
      <c r="A205" s="7"/>
      <c r="B205" s="7"/>
      <c r="C205" s="7"/>
      <c r="D205" s="7"/>
      <c r="E205" s="7"/>
      <c r="F205" s="7"/>
    </row>
    <row r="206">
      <c r="A206" s="7"/>
      <c r="B206" s="7"/>
      <c r="C206" s="7"/>
      <c r="D206" s="7"/>
      <c r="E206" s="7"/>
      <c r="F206" s="7"/>
    </row>
    <row r="207">
      <c r="A207" s="7"/>
      <c r="B207" s="7"/>
      <c r="C207" s="7"/>
      <c r="D207" s="7"/>
      <c r="E207" s="7"/>
      <c r="F207" s="7"/>
    </row>
    <row r="208">
      <c r="A208" s="7"/>
      <c r="B208" s="7"/>
      <c r="C208" s="7"/>
      <c r="D208" s="7"/>
      <c r="E208" s="7"/>
      <c r="F208" s="7"/>
    </row>
    <row r="209">
      <c r="A209" s="7"/>
      <c r="B209" s="7"/>
      <c r="C209" s="7"/>
      <c r="D209" s="7"/>
      <c r="E209" s="7"/>
      <c r="F209" s="7"/>
    </row>
    <row r="210">
      <c r="A210" s="7"/>
      <c r="B210" s="7"/>
      <c r="C210" s="7"/>
      <c r="D210" s="7"/>
      <c r="E210" s="7"/>
      <c r="F210" s="7"/>
    </row>
    <row r="211">
      <c r="A211" s="7"/>
      <c r="B211" s="7"/>
      <c r="C211" s="7"/>
      <c r="D211" s="7"/>
      <c r="E211" s="7"/>
      <c r="F211" s="7"/>
    </row>
    <row r="212">
      <c r="A212" s="7"/>
      <c r="B212" s="7"/>
      <c r="C212" s="7"/>
      <c r="D212" s="7"/>
      <c r="E212" s="7"/>
      <c r="F212" s="7"/>
    </row>
    <row r="213">
      <c r="A213" s="7"/>
      <c r="B213" s="7"/>
      <c r="C213" s="7"/>
      <c r="D213" s="7"/>
      <c r="E213" s="7"/>
      <c r="F213" s="7"/>
    </row>
    <row r="214">
      <c r="A214" s="7"/>
      <c r="B214" s="7"/>
      <c r="C214" s="7"/>
      <c r="D214" s="7"/>
      <c r="E214" s="7"/>
      <c r="F214" s="7"/>
    </row>
    <row r="215">
      <c r="A215" s="7"/>
      <c r="B215" s="7"/>
      <c r="C215" s="7"/>
      <c r="D215" s="7"/>
      <c r="E215" s="7"/>
      <c r="F215" s="7"/>
    </row>
    <row r="216">
      <c r="A216" s="7"/>
      <c r="B216" s="7"/>
      <c r="C216" s="7"/>
      <c r="D216" s="7"/>
      <c r="E216" s="7"/>
      <c r="F216" s="7"/>
    </row>
    <row r="217">
      <c r="A217" s="7"/>
      <c r="B217" s="7"/>
      <c r="C217" s="7"/>
      <c r="D217" s="7"/>
      <c r="E217" s="7"/>
      <c r="F217" s="7"/>
    </row>
    <row r="218">
      <c r="A218" s="7"/>
      <c r="B218" s="7"/>
      <c r="C218" s="7"/>
      <c r="D218" s="7"/>
      <c r="E218" s="7"/>
      <c r="F218" s="7"/>
    </row>
    <row r="219">
      <c r="A219" s="7"/>
      <c r="B219" s="7"/>
      <c r="C219" s="7"/>
      <c r="D219" s="7"/>
      <c r="E219" s="7"/>
      <c r="F219" s="7"/>
    </row>
    <row r="220">
      <c r="A220" s="7"/>
      <c r="B220" s="7"/>
      <c r="C220" s="7"/>
      <c r="D220" s="7"/>
      <c r="E220" s="7"/>
      <c r="F220" s="7"/>
    </row>
    <row r="221">
      <c r="A221" s="7"/>
      <c r="B221" s="7"/>
      <c r="C221" s="7"/>
      <c r="D221" s="7"/>
      <c r="E221" s="7"/>
      <c r="F221" s="7"/>
    </row>
    <row r="222">
      <c r="A222" s="7"/>
      <c r="B222" s="7"/>
      <c r="C222" s="7"/>
      <c r="D222" s="7"/>
      <c r="E222" s="7"/>
      <c r="F222" s="7"/>
    </row>
    <row r="223">
      <c r="A223" s="7"/>
      <c r="B223" s="7"/>
      <c r="C223" s="7"/>
      <c r="D223" s="7"/>
      <c r="E223" s="7"/>
      <c r="F223" s="7"/>
    </row>
    <row r="224">
      <c r="A224" s="7"/>
      <c r="B224" s="7"/>
      <c r="C224" s="7"/>
      <c r="D224" s="7"/>
      <c r="E224" s="7"/>
      <c r="F224" s="7"/>
    </row>
    <row r="225">
      <c r="A225" s="7"/>
      <c r="B225" s="7"/>
      <c r="C225" s="7"/>
      <c r="D225" s="7"/>
      <c r="E225" s="7"/>
      <c r="F225" s="7"/>
    </row>
    <row r="226">
      <c r="A226" s="7"/>
      <c r="B226" s="7"/>
      <c r="C226" s="7"/>
      <c r="D226" s="7"/>
      <c r="E226" s="7"/>
      <c r="F226" s="7"/>
    </row>
    <row r="227">
      <c r="A227" s="7"/>
      <c r="B227" s="7"/>
      <c r="C227" s="7"/>
      <c r="D227" s="7"/>
      <c r="E227" s="7"/>
      <c r="F227" s="7"/>
    </row>
    <row r="228">
      <c r="A228" s="7"/>
      <c r="B228" s="7"/>
      <c r="C228" s="7"/>
      <c r="D228" s="7"/>
      <c r="E228" s="7"/>
      <c r="F228" s="7"/>
    </row>
    <row r="229">
      <c r="A229" s="7"/>
      <c r="B229" s="7"/>
      <c r="C229" s="7"/>
      <c r="D229" s="7"/>
      <c r="E229" s="7"/>
      <c r="F229" s="7"/>
    </row>
    <row r="230">
      <c r="A230" s="7"/>
      <c r="B230" s="7"/>
      <c r="C230" s="7"/>
      <c r="D230" s="7"/>
      <c r="E230" s="7"/>
      <c r="F230" s="7"/>
    </row>
    <row r="231">
      <c r="A231" s="7"/>
      <c r="B231" s="7"/>
      <c r="C231" s="7"/>
      <c r="D231" s="7"/>
      <c r="E231" s="7"/>
      <c r="F231" s="7"/>
    </row>
    <row r="232">
      <c r="A232" s="7"/>
      <c r="B232" s="7"/>
      <c r="C232" s="7"/>
      <c r="D232" s="7"/>
      <c r="E232" s="7"/>
      <c r="F232" s="7"/>
    </row>
    <row r="233">
      <c r="A233" s="7"/>
      <c r="B233" s="7"/>
      <c r="C233" s="7"/>
      <c r="D233" s="7"/>
      <c r="E233" s="7"/>
      <c r="F233" s="7"/>
    </row>
    <row r="234">
      <c r="A234" s="7"/>
      <c r="B234" s="7"/>
      <c r="C234" s="7"/>
      <c r="D234" s="7"/>
      <c r="E234" s="7"/>
      <c r="F234" s="7"/>
    </row>
    <row r="235">
      <c r="A235" s="7"/>
      <c r="B235" s="7"/>
      <c r="C235" s="7"/>
      <c r="D235" s="7"/>
      <c r="E235" s="7"/>
      <c r="F235" s="7"/>
    </row>
    <row r="236">
      <c r="A236" s="7"/>
      <c r="B236" s="7"/>
      <c r="C236" s="7"/>
      <c r="D236" s="7"/>
      <c r="E236" s="7"/>
      <c r="F236" s="7"/>
    </row>
    <row r="237">
      <c r="A237" s="7"/>
      <c r="B237" s="7"/>
      <c r="C237" s="7"/>
      <c r="D237" s="7"/>
      <c r="E237" s="7"/>
      <c r="F237" s="7"/>
    </row>
    <row r="238">
      <c r="A238" s="7"/>
      <c r="B238" s="7"/>
      <c r="C238" s="7"/>
      <c r="D238" s="7"/>
      <c r="E238" s="7"/>
      <c r="F238" s="7"/>
    </row>
    <row r="239">
      <c r="A239" s="7"/>
      <c r="B239" s="7"/>
      <c r="C239" s="7"/>
      <c r="D239" s="7"/>
      <c r="E239" s="7"/>
      <c r="F239" s="7"/>
    </row>
    <row r="240">
      <c r="A240" s="7"/>
      <c r="B240" s="7"/>
      <c r="C240" s="7"/>
      <c r="D240" s="7"/>
      <c r="E240" s="7"/>
      <c r="F240" s="7"/>
    </row>
    <row r="241">
      <c r="A241" s="7"/>
      <c r="B241" s="7"/>
      <c r="C241" s="7"/>
      <c r="D241" s="7"/>
      <c r="E241" s="7"/>
      <c r="F241" s="7"/>
    </row>
    <row r="242">
      <c r="A242" s="7"/>
      <c r="B242" s="7"/>
      <c r="C242" s="7"/>
      <c r="D242" s="7"/>
      <c r="E242" s="7"/>
      <c r="F242" s="7"/>
    </row>
    <row r="243">
      <c r="A243" s="7"/>
      <c r="B243" s="7"/>
      <c r="C243" s="7"/>
      <c r="D243" s="7"/>
      <c r="E243" s="7"/>
      <c r="F243" s="7"/>
    </row>
    <row r="244">
      <c r="A244" s="7"/>
      <c r="B244" s="7"/>
      <c r="C244" s="7"/>
      <c r="D244" s="7"/>
      <c r="E244" s="7"/>
      <c r="F244" s="7"/>
    </row>
    <row r="245">
      <c r="A245" s="7"/>
      <c r="B245" s="7"/>
      <c r="C245" s="7"/>
      <c r="D245" s="7"/>
      <c r="E245" s="7"/>
      <c r="F245" s="7"/>
    </row>
    <row r="246">
      <c r="A246" s="7"/>
      <c r="B246" s="7"/>
      <c r="C246" s="7"/>
      <c r="D246" s="7"/>
      <c r="E246" s="7"/>
      <c r="F246" s="7"/>
    </row>
    <row r="247">
      <c r="A247" s="7"/>
      <c r="B247" s="7"/>
      <c r="C247" s="7"/>
      <c r="D247" s="7"/>
      <c r="E247" s="7"/>
      <c r="F247" s="7"/>
    </row>
    <row r="248">
      <c r="A248" s="7"/>
      <c r="B248" s="7"/>
      <c r="C248" s="7"/>
      <c r="D248" s="7"/>
      <c r="E248" s="7"/>
      <c r="F248" s="7"/>
    </row>
    <row r="249">
      <c r="A249" s="7"/>
      <c r="B249" s="7"/>
      <c r="C249" s="7"/>
      <c r="D249" s="7"/>
      <c r="E249" s="7"/>
      <c r="F249" s="7"/>
    </row>
    <row r="250">
      <c r="A250" s="7"/>
      <c r="B250" s="7"/>
      <c r="C250" s="7"/>
      <c r="D250" s="7"/>
      <c r="E250" s="7"/>
      <c r="F250" s="7"/>
    </row>
    <row r="251">
      <c r="A251" s="7"/>
      <c r="B251" s="7"/>
      <c r="C251" s="7"/>
      <c r="D251" s="7"/>
      <c r="E251" s="7"/>
      <c r="F251" s="7"/>
    </row>
    <row r="252">
      <c r="A252" s="7"/>
      <c r="B252" s="7"/>
      <c r="C252" s="7"/>
      <c r="D252" s="7"/>
      <c r="E252" s="7"/>
      <c r="F252" s="7"/>
    </row>
    <row r="253">
      <c r="A253" s="7"/>
      <c r="B253" s="7"/>
      <c r="C253" s="7"/>
      <c r="D253" s="7"/>
      <c r="E253" s="7"/>
      <c r="F253" s="7"/>
    </row>
    <row r="254">
      <c r="A254" s="7"/>
      <c r="B254" s="7"/>
      <c r="C254" s="7"/>
      <c r="D254" s="7"/>
      <c r="E254" s="7"/>
      <c r="F254" s="7"/>
    </row>
    <row r="255">
      <c r="A255" s="7"/>
      <c r="B255" s="7"/>
      <c r="C255" s="7"/>
      <c r="D255" s="7"/>
      <c r="E255" s="7"/>
      <c r="F255" s="7"/>
    </row>
    <row r="256">
      <c r="A256" s="7"/>
      <c r="B256" s="7"/>
      <c r="C256" s="7"/>
      <c r="D256" s="7"/>
      <c r="E256" s="7"/>
      <c r="F256" s="7"/>
    </row>
    <row r="257">
      <c r="A257" s="7"/>
      <c r="B257" s="7"/>
      <c r="C257" s="7"/>
      <c r="D257" s="7"/>
      <c r="E257" s="7"/>
      <c r="F257" s="7"/>
    </row>
    <row r="258">
      <c r="A258" s="7"/>
      <c r="B258" s="7"/>
      <c r="C258" s="7"/>
      <c r="D258" s="7"/>
      <c r="E258" s="7"/>
      <c r="F258" s="7"/>
    </row>
    <row r="259">
      <c r="A259" s="7"/>
      <c r="B259" s="7"/>
      <c r="C259" s="7"/>
      <c r="D259" s="7"/>
      <c r="E259" s="7"/>
      <c r="F259" s="7"/>
    </row>
    <row r="260">
      <c r="A260" s="7"/>
      <c r="B260" s="7"/>
      <c r="C260" s="7"/>
      <c r="D260" s="7"/>
      <c r="E260" s="7"/>
      <c r="F260" s="7"/>
    </row>
    <row r="261">
      <c r="A261" s="7"/>
      <c r="B261" s="7"/>
      <c r="C261" s="7"/>
      <c r="D261" s="7"/>
      <c r="E261" s="7"/>
      <c r="F261" s="7"/>
    </row>
    <row r="262">
      <c r="A262" s="7"/>
      <c r="B262" s="7"/>
      <c r="C262" s="7"/>
      <c r="D262" s="7"/>
      <c r="E262" s="7"/>
      <c r="F262" s="7"/>
    </row>
    <row r="263">
      <c r="A263" s="7"/>
      <c r="B263" s="7"/>
      <c r="C263" s="7"/>
      <c r="D263" s="7"/>
      <c r="E263" s="7"/>
      <c r="F263" s="7"/>
    </row>
    <row r="264">
      <c r="A264" s="7"/>
      <c r="B264" s="7"/>
      <c r="C264" s="7"/>
      <c r="D264" s="7"/>
      <c r="E264" s="7"/>
      <c r="F264" s="7"/>
    </row>
    <row r="265">
      <c r="A265" s="7"/>
      <c r="B265" s="7"/>
      <c r="C265" s="7"/>
      <c r="D265" s="7"/>
      <c r="E265" s="7"/>
      <c r="F265" s="7"/>
    </row>
    <row r="266">
      <c r="A266" s="7"/>
      <c r="B266" s="7"/>
      <c r="C266" s="7"/>
      <c r="D266" s="7"/>
      <c r="E266" s="7"/>
      <c r="F266" s="7"/>
    </row>
    <row r="267">
      <c r="A267" s="7"/>
      <c r="B267" s="7"/>
      <c r="C267" s="7"/>
      <c r="D267" s="7"/>
      <c r="E267" s="7"/>
      <c r="F267" s="7"/>
    </row>
    <row r="268">
      <c r="A268" s="7"/>
      <c r="B268" s="7"/>
      <c r="C268" s="7"/>
      <c r="D268" s="7"/>
      <c r="E268" s="7"/>
      <c r="F268" s="7"/>
    </row>
    <row r="269">
      <c r="A269" s="7"/>
      <c r="B269" s="7"/>
      <c r="C269" s="7"/>
      <c r="D269" s="7"/>
      <c r="E269" s="7"/>
      <c r="F269" s="7"/>
    </row>
    <row r="270">
      <c r="A270" s="7"/>
      <c r="B270" s="7"/>
      <c r="C270" s="7"/>
      <c r="D270" s="7"/>
      <c r="E270" s="7"/>
      <c r="F270" s="7"/>
    </row>
    <row r="271">
      <c r="A271" s="7"/>
      <c r="B271" s="7"/>
      <c r="C271" s="7"/>
      <c r="D271" s="7"/>
      <c r="E271" s="7"/>
      <c r="F271" s="7"/>
    </row>
    <row r="272">
      <c r="A272" s="7"/>
      <c r="B272" s="7"/>
      <c r="C272" s="7"/>
      <c r="D272" s="7"/>
      <c r="E272" s="7"/>
      <c r="F272" s="7"/>
    </row>
    <row r="273">
      <c r="A273" s="7"/>
      <c r="B273" s="7"/>
      <c r="C273" s="7"/>
      <c r="D273" s="7"/>
      <c r="E273" s="7"/>
      <c r="F273" s="7"/>
    </row>
    <row r="274">
      <c r="A274" s="7"/>
      <c r="B274" s="7"/>
      <c r="C274" s="7"/>
      <c r="D274" s="7"/>
      <c r="E274" s="7"/>
      <c r="F274" s="7"/>
    </row>
    <row r="275">
      <c r="A275" s="7"/>
      <c r="B275" s="7"/>
      <c r="C275" s="7"/>
      <c r="D275" s="7"/>
      <c r="E275" s="7"/>
      <c r="F275" s="7"/>
    </row>
    <row r="276">
      <c r="A276" s="7"/>
      <c r="B276" s="7"/>
      <c r="C276" s="7"/>
      <c r="D276" s="7"/>
      <c r="E276" s="7"/>
      <c r="F276" s="7"/>
    </row>
    <row r="277">
      <c r="A277" s="7"/>
      <c r="B277" s="7"/>
      <c r="C277" s="7"/>
      <c r="D277" s="7"/>
      <c r="E277" s="7"/>
      <c r="F277" s="7"/>
    </row>
    <row r="278">
      <c r="A278" s="7"/>
      <c r="B278" s="7"/>
      <c r="C278" s="7"/>
      <c r="D278" s="7"/>
      <c r="E278" s="7"/>
      <c r="F278" s="7"/>
    </row>
    <row r="279">
      <c r="A279" s="7"/>
      <c r="B279" s="7"/>
      <c r="C279" s="7"/>
      <c r="D279" s="7"/>
      <c r="E279" s="7"/>
      <c r="F279" s="7"/>
    </row>
    <row r="280">
      <c r="A280" s="7"/>
      <c r="B280" s="7"/>
      <c r="C280" s="7"/>
      <c r="D280" s="7"/>
      <c r="E280" s="7"/>
      <c r="F280" s="7"/>
    </row>
    <row r="281">
      <c r="A281" s="7"/>
      <c r="B281" s="7"/>
      <c r="C281" s="7"/>
      <c r="D281" s="7"/>
      <c r="E281" s="7"/>
      <c r="F281" s="7"/>
    </row>
    <row r="282">
      <c r="A282" s="7"/>
      <c r="B282" s="7"/>
      <c r="C282" s="7"/>
      <c r="D282" s="7"/>
      <c r="E282" s="7"/>
      <c r="F282" s="7"/>
    </row>
    <row r="283">
      <c r="A283" s="7"/>
      <c r="B283" s="7"/>
      <c r="C283" s="7"/>
      <c r="D283" s="7"/>
      <c r="E283" s="7"/>
      <c r="F283" s="7"/>
    </row>
    <row r="284">
      <c r="A284" s="7"/>
      <c r="B284" s="7"/>
      <c r="C284" s="7"/>
      <c r="D284" s="7"/>
      <c r="E284" s="7"/>
      <c r="F284" s="7"/>
    </row>
    <row r="285">
      <c r="A285" s="7"/>
      <c r="B285" s="7"/>
      <c r="C285" s="7"/>
      <c r="D285" s="7"/>
      <c r="E285" s="7"/>
      <c r="F285" s="7"/>
    </row>
    <row r="286">
      <c r="A286" s="7"/>
      <c r="B286" s="7"/>
      <c r="C286" s="7"/>
      <c r="D286" s="7"/>
      <c r="E286" s="7"/>
      <c r="F286" s="7"/>
    </row>
    <row r="287">
      <c r="A287" s="7"/>
      <c r="B287" s="7"/>
      <c r="C287" s="7"/>
      <c r="D287" s="7"/>
      <c r="E287" s="7"/>
      <c r="F287" s="7"/>
    </row>
    <row r="288">
      <c r="A288" s="7"/>
      <c r="B288" s="7"/>
      <c r="C288" s="7"/>
      <c r="D288" s="7"/>
      <c r="E288" s="7"/>
      <c r="F288" s="7"/>
    </row>
    <row r="289">
      <c r="A289" s="7"/>
      <c r="B289" s="7"/>
      <c r="C289" s="7"/>
      <c r="D289" s="7"/>
      <c r="E289" s="7"/>
      <c r="F289" s="7"/>
    </row>
    <row r="290">
      <c r="A290" s="7"/>
      <c r="B290" s="7"/>
      <c r="C290" s="7"/>
      <c r="D290" s="7"/>
      <c r="E290" s="7"/>
      <c r="F290" s="7"/>
    </row>
    <row r="291">
      <c r="A291" s="7"/>
      <c r="B291" s="7"/>
      <c r="C291" s="7"/>
      <c r="D291" s="7"/>
      <c r="E291" s="7"/>
      <c r="F291" s="7"/>
    </row>
    <row r="292">
      <c r="A292" s="7"/>
      <c r="B292" s="7"/>
      <c r="C292" s="7"/>
      <c r="D292" s="7"/>
      <c r="E292" s="7"/>
      <c r="F292" s="7"/>
    </row>
    <row r="293">
      <c r="A293" s="7"/>
      <c r="B293" s="7"/>
      <c r="C293" s="7"/>
      <c r="D293" s="7"/>
      <c r="E293" s="7"/>
      <c r="F293" s="7"/>
    </row>
    <row r="294">
      <c r="A294" s="7"/>
      <c r="B294" s="7"/>
      <c r="C294" s="7"/>
      <c r="D294" s="7"/>
      <c r="E294" s="7"/>
      <c r="F294" s="7"/>
    </row>
    <row r="295">
      <c r="A295" s="7"/>
      <c r="B295" s="7"/>
      <c r="C295" s="7"/>
      <c r="D295" s="7"/>
      <c r="E295" s="7"/>
      <c r="F295" s="7"/>
    </row>
    <row r="296">
      <c r="A296" s="7"/>
      <c r="B296" s="7"/>
      <c r="C296" s="7"/>
      <c r="D296" s="7"/>
      <c r="E296" s="7"/>
      <c r="F296" s="7"/>
    </row>
    <row r="297">
      <c r="A297" s="7"/>
      <c r="B297" s="7"/>
      <c r="C297" s="7"/>
      <c r="D297" s="7"/>
      <c r="E297" s="7"/>
      <c r="F297" s="7"/>
    </row>
    <row r="298">
      <c r="A298" s="7"/>
      <c r="B298" s="7"/>
      <c r="C298" s="7"/>
      <c r="D298" s="7"/>
      <c r="E298" s="7"/>
      <c r="F298" s="7"/>
    </row>
    <row r="299">
      <c r="A299" s="7"/>
      <c r="B299" s="7"/>
      <c r="C299" s="7"/>
      <c r="D299" s="7"/>
      <c r="E299" s="7"/>
      <c r="F299" s="7"/>
    </row>
    <row r="300">
      <c r="A300" s="7"/>
      <c r="B300" s="7"/>
      <c r="C300" s="7"/>
      <c r="D300" s="7"/>
      <c r="E300" s="7"/>
      <c r="F300" s="7"/>
    </row>
    <row r="301">
      <c r="A301" s="7"/>
      <c r="B301" s="7"/>
      <c r="C301" s="7"/>
      <c r="D301" s="7"/>
      <c r="E301" s="7"/>
      <c r="F301" s="7"/>
    </row>
    <row r="302">
      <c r="A302" s="7"/>
      <c r="B302" s="7"/>
      <c r="C302" s="7"/>
      <c r="D302" s="7"/>
      <c r="E302" s="7"/>
      <c r="F302" s="7"/>
    </row>
    <row r="303">
      <c r="A303" s="7"/>
      <c r="B303" s="7"/>
      <c r="C303" s="7"/>
      <c r="D303" s="7"/>
      <c r="E303" s="7"/>
      <c r="F303" s="7"/>
    </row>
    <row r="304">
      <c r="A304" s="7"/>
      <c r="B304" s="7"/>
      <c r="C304" s="7"/>
      <c r="D304" s="7"/>
      <c r="E304" s="7"/>
      <c r="F304" s="7"/>
    </row>
    <row r="305">
      <c r="A305" s="7"/>
      <c r="B305" s="7"/>
      <c r="C305" s="7"/>
      <c r="D305" s="7"/>
      <c r="E305" s="7"/>
      <c r="F305" s="7"/>
    </row>
    <row r="306">
      <c r="A306" s="7"/>
      <c r="B306" s="7"/>
      <c r="C306" s="7"/>
      <c r="D306" s="7"/>
      <c r="E306" s="7"/>
      <c r="F306" s="7"/>
    </row>
    <row r="307">
      <c r="A307" s="7"/>
      <c r="B307" s="7"/>
      <c r="C307" s="7"/>
      <c r="D307" s="7"/>
      <c r="E307" s="7"/>
      <c r="F307" s="7"/>
    </row>
    <row r="308">
      <c r="A308" s="7"/>
      <c r="B308" s="7"/>
      <c r="C308" s="7"/>
      <c r="D308" s="7"/>
      <c r="E308" s="7"/>
      <c r="F308" s="7"/>
    </row>
    <row r="309">
      <c r="A309" s="7"/>
      <c r="B309" s="7"/>
      <c r="C309" s="7"/>
      <c r="D309" s="7"/>
      <c r="E309" s="7"/>
      <c r="F309" s="7"/>
    </row>
    <row r="310">
      <c r="A310" s="7"/>
      <c r="B310" s="7"/>
      <c r="C310" s="7"/>
      <c r="D310" s="7"/>
      <c r="E310" s="7"/>
      <c r="F310" s="7"/>
    </row>
    <row r="311">
      <c r="A311" s="7"/>
      <c r="B311" s="7"/>
      <c r="C311" s="7"/>
      <c r="D311" s="7"/>
      <c r="E311" s="7"/>
      <c r="F311" s="7"/>
    </row>
    <row r="312">
      <c r="A312" s="7"/>
      <c r="B312" s="7"/>
      <c r="C312" s="7"/>
      <c r="D312" s="7"/>
      <c r="E312" s="7"/>
      <c r="F312" s="7"/>
    </row>
    <row r="313">
      <c r="A313" s="7"/>
      <c r="B313" s="7"/>
      <c r="C313" s="7"/>
      <c r="D313" s="7"/>
      <c r="E313" s="7"/>
      <c r="F313" s="7"/>
    </row>
    <row r="314">
      <c r="A314" s="7"/>
      <c r="B314" s="7"/>
      <c r="C314" s="7"/>
      <c r="D314" s="7"/>
      <c r="E314" s="7"/>
      <c r="F314" s="7"/>
    </row>
    <row r="315">
      <c r="A315" s="7"/>
      <c r="B315" s="7"/>
      <c r="C315" s="7"/>
      <c r="D315" s="7"/>
      <c r="E315" s="7"/>
      <c r="F315" s="7"/>
    </row>
    <row r="316">
      <c r="A316" s="7"/>
      <c r="B316" s="7"/>
      <c r="C316" s="7"/>
      <c r="D316" s="7"/>
      <c r="E316" s="7"/>
      <c r="F316" s="7"/>
    </row>
    <row r="317">
      <c r="A317" s="7"/>
      <c r="B317" s="7"/>
      <c r="C317" s="7"/>
      <c r="D317" s="7"/>
      <c r="E317" s="7"/>
      <c r="F317" s="7"/>
    </row>
    <row r="318">
      <c r="A318" s="7"/>
      <c r="B318" s="7"/>
      <c r="C318" s="7"/>
      <c r="D318" s="7"/>
      <c r="E318" s="7"/>
      <c r="F318" s="7"/>
    </row>
    <row r="319">
      <c r="A319" s="7"/>
      <c r="B319" s="7"/>
      <c r="C319" s="7"/>
      <c r="D319" s="7"/>
      <c r="E319" s="7"/>
      <c r="F319" s="7"/>
    </row>
    <row r="320">
      <c r="A320" s="7"/>
      <c r="B320" s="7"/>
      <c r="C320" s="7"/>
      <c r="D320" s="7"/>
      <c r="E320" s="7"/>
      <c r="F320" s="7"/>
    </row>
    <row r="321">
      <c r="A321" s="7"/>
      <c r="B321" s="7"/>
      <c r="C321" s="7"/>
      <c r="D321" s="7"/>
      <c r="E321" s="7"/>
      <c r="F321" s="7"/>
    </row>
    <row r="322">
      <c r="A322" s="7"/>
      <c r="B322" s="7"/>
      <c r="C322" s="7"/>
      <c r="D322" s="7"/>
      <c r="E322" s="7"/>
      <c r="F322" s="7"/>
    </row>
    <row r="323">
      <c r="A323" s="7"/>
      <c r="B323" s="7"/>
      <c r="C323" s="7"/>
      <c r="D323" s="7"/>
      <c r="E323" s="7"/>
      <c r="F323" s="7"/>
    </row>
    <row r="324">
      <c r="A324" s="7"/>
      <c r="B324" s="7"/>
      <c r="C324" s="7"/>
      <c r="D324" s="7"/>
      <c r="E324" s="7"/>
      <c r="F324" s="7"/>
    </row>
    <row r="325">
      <c r="A325" s="7"/>
      <c r="B325" s="7"/>
      <c r="C325" s="7"/>
      <c r="D325" s="7"/>
      <c r="E325" s="7"/>
      <c r="F325" s="7"/>
    </row>
    <row r="326">
      <c r="A326" s="7"/>
      <c r="B326" s="7"/>
      <c r="C326" s="7"/>
      <c r="D326" s="7"/>
      <c r="E326" s="7"/>
      <c r="F326" s="7"/>
    </row>
    <row r="327">
      <c r="A327" s="7"/>
      <c r="B327" s="7"/>
      <c r="C327" s="7"/>
      <c r="D327" s="7"/>
      <c r="E327" s="7"/>
      <c r="F327" s="7"/>
    </row>
    <row r="328">
      <c r="A328" s="7"/>
      <c r="B328" s="7"/>
      <c r="C328" s="7"/>
      <c r="D328" s="7"/>
      <c r="E328" s="7"/>
      <c r="F328" s="7"/>
    </row>
    <row r="329">
      <c r="A329" s="7"/>
      <c r="B329" s="7"/>
      <c r="C329" s="7"/>
      <c r="D329" s="7"/>
      <c r="E329" s="7"/>
      <c r="F329" s="7"/>
    </row>
    <row r="330">
      <c r="A330" s="7"/>
      <c r="B330" s="7"/>
      <c r="C330" s="7"/>
      <c r="D330" s="7"/>
      <c r="E330" s="7"/>
      <c r="F330" s="7"/>
    </row>
    <row r="331">
      <c r="A331" s="7"/>
      <c r="B331" s="7"/>
      <c r="C331" s="7"/>
      <c r="D331" s="7"/>
      <c r="E331" s="7"/>
      <c r="F331" s="7"/>
    </row>
    <row r="332">
      <c r="A332" s="7"/>
      <c r="B332" s="7"/>
      <c r="C332" s="7"/>
      <c r="D332" s="7"/>
      <c r="E332" s="7"/>
      <c r="F332" s="7"/>
    </row>
    <row r="333">
      <c r="A333" s="7"/>
      <c r="B333" s="7"/>
      <c r="C333" s="7"/>
      <c r="D333" s="7"/>
      <c r="E333" s="7"/>
      <c r="F333" s="7"/>
    </row>
    <row r="334">
      <c r="A334" s="7"/>
      <c r="B334" s="7"/>
      <c r="C334" s="7"/>
      <c r="D334" s="7"/>
      <c r="E334" s="7"/>
      <c r="F334" s="7"/>
    </row>
    <row r="335">
      <c r="A335" s="7"/>
      <c r="B335" s="7"/>
      <c r="C335" s="7"/>
      <c r="D335" s="7"/>
      <c r="E335" s="7"/>
      <c r="F335" s="7"/>
    </row>
    <row r="336">
      <c r="A336" s="7"/>
      <c r="B336" s="7"/>
      <c r="C336" s="7"/>
      <c r="D336" s="7"/>
      <c r="E336" s="7"/>
      <c r="F336" s="7"/>
    </row>
    <row r="337">
      <c r="A337" s="7"/>
      <c r="B337" s="7"/>
      <c r="C337" s="7"/>
      <c r="D337" s="7"/>
      <c r="E337" s="7"/>
      <c r="F337" s="7"/>
    </row>
    <row r="338">
      <c r="A338" s="7"/>
      <c r="B338" s="7"/>
      <c r="C338" s="7"/>
      <c r="D338" s="7"/>
      <c r="E338" s="7"/>
      <c r="F338" s="7"/>
    </row>
    <row r="339">
      <c r="A339" s="7"/>
      <c r="B339" s="7"/>
      <c r="C339" s="7"/>
      <c r="D339" s="7"/>
      <c r="E339" s="7"/>
      <c r="F339" s="7"/>
    </row>
    <row r="340">
      <c r="A340" s="7"/>
      <c r="B340" s="7"/>
      <c r="C340" s="7"/>
      <c r="D340" s="7"/>
      <c r="E340" s="7"/>
      <c r="F340" s="7"/>
    </row>
    <row r="341">
      <c r="A341" s="7"/>
      <c r="B341" s="7"/>
      <c r="C341" s="7"/>
      <c r="D341" s="7"/>
      <c r="E341" s="7"/>
      <c r="F341" s="7"/>
    </row>
    <row r="342">
      <c r="A342" s="7"/>
      <c r="B342" s="7"/>
      <c r="C342" s="7"/>
      <c r="D342" s="7"/>
      <c r="E342" s="7"/>
      <c r="F342" s="7"/>
    </row>
    <row r="343">
      <c r="A343" s="7"/>
      <c r="B343" s="7"/>
      <c r="C343" s="7"/>
      <c r="D343" s="7"/>
      <c r="E343" s="7"/>
      <c r="F343" s="7"/>
    </row>
    <row r="344">
      <c r="A344" s="7"/>
      <c r="B344" s="7"/>
      <c r="C344" s="7"/>
      <c r="D344" s="7"/>
      <c r="E344" s="7"/>
      <c r="F344" s="7"/>
    </row>
    <row r="345">
      <c r="A345" s="7"/>
      <c r="B345" s="7"/>
      <c r="C345" s="7"/>
      <c r="D345" s="7"/>
      <c r="E345" s="7"/>
      <c r="F345" s="7"/>
    </row>
    <row r="346">
      <c r="A346" s="7"/>
      <c r="B346" s="7"/>
      <c r="C346" s="7"/>
      <c r="D346" s="7"/>
      <c r="E346" s="7"/>
      <c r="F346" s="7"/>
    </row>
    <row r="347">
      <c r="A347" s="7"/>
      <c r="B347" s="7"/>
      <c r="C347" s="7"/>
      <c r="D347" s="7"/>
      <c r="E347" s="7"/>
      <c r="F347" s="7"/>
    </row>
    <row r="348">
      <c r="A348" s="7"/>
      <c r="B348" s="7"/>
      <c r="C348" s="7"/>
      <c r="D348" s="7"/>
      <c r="E348" s="7"/>
      <c r="F348" s="7"/>
    </row>
    <row r="349">
      <c r="A349" s="7"/>
      <c r="B349" s="7"/>
      <c r="C349" s="7"/>
      <c r="D349" s="7"/>
      <c r="E349" s="7"/>
      <c r="F349" s="7"/>
    </row>
    <row r="350">
      <c r="A350" s="7"/>
      <c r="B350" s="7"/>
      <c r="C350" s="7"/>
      <c r="D350" s="7"/>
      <c r="E350" s="7"/>
      <c r="F350" s="7"/>
    </row>
    <row r="351">
      <c r="A351" s="7"/>
      <c r="B351" s="7"/>
      <c r="C351" s="7"/>
      <c r="D351" s="7"/>
      <c r="E351" s="7"/>
      <c r="F351" s="7"/>
    </row>
    <row r="352">
      <c r="A352" s="7"/>
      <c r="B352" s="7"/>
      <c r="C352" s="7"/>
      <c r="D352" s="7"/>
      <c r="E352" s="7"/>
      <c r="F352" s="7"/>
    </row>
    <row r="353">
      <c r="A353" s="7"/>
      <c r="B353" s="7"/>
      <c r="C353" s="7"/>
      <c r="D353" s="7"/>
      <c r="E353" s="7"/>
      <c r="F353" s="7"/>
    </row>
    <row r="354">
      <c r="A354" s="7"/>
      <c r="B354" s="7"/>
      <c r="C354" s="7"/>
      <c r="D354" s="7"/>
      <c r="E354" s="7"/>
      <c r="F354" s="7"/>
    </row>
    <row r="355">
      <c r="A355" s="7"/>
      <c r="B355" s="7"/>
      <c r="C355" s="7"/>
      <c r="D355" s="7"/>
      <c r="E355" s="7"/>
      <c r="F355" s="7"/>
    </row>
    <row r="356">
      <c r="A356" s="7"/>
      <c r="B356" s="7"/>
      <c r="C356" s="7"/>
      <c r="D356" s="7"/>
      <c r="E356" s="7"/>
      <c r="F356" s="7"/>
    </row>
    <row r="357">
      <c r="A357" s="7"/>
      <c r="B357" s="7"/>
      <c r="C357" s="7"/>
      <c r="D357" s="7"/>
      <c r="E357" s="7"/>
      <c r="F357" s="7"/>
    </row>
    <row r="358">
      <c r="A358" s="7"/>
      <c r="B358" s="7"/>
      <c r="C358" s="7"/>
      <c r="D358" s="7"/>
      <c r="E358" s="7"/>
      <c r="F358" s="7"/>
    </row>
    <row r="359">
      <c r="A359" s="7"/>
      <c r="B359" s="7"/>
      <c r="C359" s="7"/>
      <c r="D359" s="7"/>
      <c r="E359" s="7"/>
      <c r="F359" s="7"/>
    </row>
    <row r="360">
      <c r="A360" s="7"/>
      <c r="B360" s="7"/>
      <c r="C360" s="7"/>
      <c r="D360" s="7"/>
      <c r="E360" s="7"/>
      <c r="F360" s="7"/>
    </row>
    <row r="361">
      <c r="A361" s="7"/>
      <c r="B361" s="7"/>
      <c r="C361" s="7"/>
      <c r="D361" s="7"/>
      <c r="E361" s="7"/>
      <c r="F361" s="7"/>
    </row>
    <row r="362">
      <c r="A362" s="7"/>
      <c r="B362" s="7"/>
      <c r="C362" s="7"/>
      <c r="D362" s="7"/>
      <c r="E362" s="7"/>
      <c r="F362" s="7"/>
    </row>
    <row r="363">
      <c r="A363" s="7"/>
      <c r="B363" s="7"/>
      <c r="C363" s="7"/>
      <c r="D363" s="7"/>
      <c r="E363" s="7"/>
      <c r="F363" s="7"/>
    </row>
    <row r="364">
      <c r="A364" s="7"/>
      <c r="B364" s="7"/>
      <c r="C364" s="7"/>
      <c r="D364" s="7"/>
      <c r="E364" s="7"/>
      <c r="F364" s="7"/>
    </row>
    <row r="365">
      <c r="A365" s="7"/>
      <c r="B365" s="7"/>
      <c r="C365" s="7"/>
      <c r="D365" s="7"/>
      <c r="E365" s="7"/>
      <c r="F365" s="7"/>
    </row>
    <row r="366">
      <c r="A366" s="7"/>
      <c r="B366" s="7"/>
      <c r="C366" s="7"/>
      <c r="D366" s="7"/>
      <c r="E366" s="7"/>
      <c r="F366" s="7"/>
    </row>
    <row r="367">
      <c r="A367" s="7"/>
      <c r="B367" s="7"/>
      <c r="C367" s="7"/>
      <c r="D367" s="7"/>
      <c r="E367" s="7"/>
      <c r="F367" s="7"/>
    </row>
    <row r="368">
      <c r="A368" s="7"/>
      <c r="B368" s="7"/>
      <c r="C368" s="7"/>
      <c r="D368" s="7"/>
      <c r="E368" s="7"/>
      <c r="F368" s="7"/>
    </row>
    <row r="369">
      <c r="A369" s="7"/>
      <c r="B369" s="7"/>
      <c r="C369" s="7"/>
      <c r="D369" s="7"/>
      <c r="E369" s="7"/>
      <c r="F369" s="7"/>
    </row>
    <row r="370">
      <c r="A370" s="7"/>
      <c r="B370" s="7"/>
      <c r="C370" s="7"/>
      <c r="D370" s="7"/>
      <c r="E370" s="7"/>
      <c r="F370" s="7"/>
    </row>
    <row r="371">
      <c r="A371" s="7"/>
      <c r="B371" s="7"/>
      <c r="C371" s="7"/>
      <c r="D371" s="7"/>
      <c r="E371" s="7"/>
      <c r="F371" s="7"/>
    </row>
    <row r="372">
      <c r="A372" s="7"/>
      <c r="B372" s="7"/>
      <c r="C372" s="7"/>
      <c r="D372" s="7"/>
      <c r="E372" s="7"/>
      <c r="F372" s="7"/>
    </row>
    <row r="373">
      <c r="A373" s="7"/>
      <c r="B373" s="7"/>
      <c r="C373" s="7"/>
      <c r="D373" s="7"/>
      <c r="E373" s="7"/>
      <c r="F373" s="7"/>
    </row>
    <row r="374">
      <c r="A374" s="7"/>
      <c r="B374" s="7"/>
      <c r="C374" s="7"/>
      <c r="D374" s="7"/>
      <c r="E374" s="7"/>
      <c r="F374" s="7"/>
    </row>
    <row r="375">
      <c r="A375" s="7"/>
      <c r="B375" s="7"/>
      <c r="C375" s="7"/>
      <c r="D375" s="7"/>
      <c r="E375" s="7"/>
      <c r="F375" s="7"/>
    </row>
    <row r="376">
      <c r="A376" s="7"/>
      <c r="B376" s="7"/>
      <c r="C376" s="7"/>
      <c r="D376" s="7"/>
      <c r="E376" s="7"/>
      <c r="F376" s="7"/>
    </row>
    <row r="377">
      <c r="A377" s="7"/>
      <c r="B377" s="7"/>
      <c r="C377" s="7"/>
      <c r="D377" s="7"/>
      <c r="E377" s="7"/>
      <c r="F377" s="7"/>
    </row>
    <row r="378">
      <c r="A378" s="7"/>
      <c r="B378" s="7"/>
      <c r="C378" s="7"/>
      <c r="D378" s="7"/>
      <c r="E378" s="7"/>
      <c r="F378" s="7"/>
    </row>
    <row r="379">
      <c r="A379" s="7"/>
      <c r="B379" s="7"/>
      <c r="C379" s="7"/>
      <c r="D379" s="7"/>
      <c r="E379" s="7"/>
      <c r="F379" s="7"/>
    </row>
    <row r="380">
      <c r="A380" s="7"/>
      <c r="B380" s="7"/>
      <c r="C380" s="7"/>
      <c r="D380" s="7"/>
      <c r="E380" s="7"/>
      <c r="F380" s="7"/>
    </row>
    <row r="381">
      <c r="A381" s="7"/>
      <c r="B381" s="7"/>
      <c r="C381" s="7"/>
      <c r="D381" s="7"/>
      <c r="E381" s="7"/>
      <c r="F381" s="7"/>
    </row>
    <row r="382">
      <c r="A382" s="7"/>
      <c r="B382" s="7"/>
      <c r="C382" s="7"/>
      <c r="D382" s="7"/>
      <c r="E382" s="7"/>
      <c r="F382" s="7"/>
    </row>
    <row r="383">
      <c r="A383" s="7"/>
      <c r="B383" s="7"/>
      <c r="C383" s="7"/>
      <c r="D383" s="7"/>
      <c r="E383" s="7"/>
      <c r="F383" s="7"/>
    </row>
    <row r="384">
      <c r="A384" s="7"/>
      <c r="B384" s="7"/>
      <c r="C384" s="7"/>
      <c r="D384" s="7"/>
      <c r="E384" s="7"/>
      <c r="F384" s="7"/>
    </row>
    <row r="385">
      <c r="A385" s="7"/>
      <c r="B385" s="7"/>
      <c r="C385" s="7"/>
      <c r="D385" s="7"/>
      <c r="E385" s="7"/>
      <c r="F385" s="7"/>
    </row>
    <row r="386">
      <c r="A386" s="7"/>
      <c r="B386" s="7"/>
      <c r="C386" s="7"/>
      <c r="D386" s="7"/>
      <c r="E386" s="7"/>
      <c r="F386" s="7"/>
    </row>
    <row r="387">
      <c r="A387" s="7"/>
      <c r="B387" s="7"/>
      <c r="C387" s="7"/>
      <c r="D387" s="7"/>
      <c r="E387" s="7"/>
      <c r="F387" s="7"/>
    </row>
    <row r="388">
      <c r="A388" s="7"/>
      <c r="B388" s="7"/>
      <c r="C388" s="7"/>
      <c r="D388" s="7"/>
      <c r="E388" s="7"/>
      <c r="F388" s="7"/>
    </row>
    <row r="389">
      <c r="A389" s="7"/>
      <c r="B389" s="7"/>
      <c r="C389" s="7"/>
      <c r="D389" s="7"/>
      <c r="E389" s="7"/>
      <c r="F389" s="7"/>
    </row>
    <row r="390">
      <c r="A390" s="7"/>
      <c r="B390" s="7"/>
      <c r="C390" s="7"/>
      <c r="D390" s="7"/>
      <c r="E390" s="7"/>
      <c r="F390" s="7"/>
    </row>
    <row r="391">
      <c r="A391" s="7"/>
      <c r="B391" s="7"/>
      <c r="C391" s="7"/>
      <c r="D391" s="7"/>
      <c r="E391" s="7"/>
      <c r="F391" s="7"/>
    </row>
    <row r="392">
      <c r="A392" s="7"/>
      <c r="B392" s="7"/>
      <c r="C392" s="7"/>
      <c r="D392" s="7"/>
      <c r="E392" s="7"/>
      <c r="F392" s="7"/>
    </row>
    <row r="393">
      <c r="A393" s="7"/>
      <c r="B393" s="7"/>
      <c r="C393" s="7"/>
      <c r="D393" s="7"/>
      <c r="E393" s="7"/>
      <c r="F393" s="7"/>
    </row>
    <row r="394">
      <c r="A394" s="7"/>
      <c r="B394" s="7"/>
      <c r="C394" s="7"/>
      <c r="D394" s="7"/>
      <c r="E394" s="7"/>
      <c r="F394" s="7"/>
    </row>
    <row r="395">
      <c r="A395" s="7"/>
      <c r="B395" s="7"/>
      <c r="C395" s="7"/>
      <c r="D395" s="7"/>
      <c r="E395" s="7"/>
      <c r="F395" s="7"/>
    </row>
    <row r="396">
      <c r="A396" s="7"/>
      <c r="B396" s="7"/>
      <c r="C396" s="7"/>
      <c r="D396" s="7"/>
      <c r="E396" s="7"/>
      <c r="F396" s="7"/>
    </row>
    <row r="397">
      <c r="A397" s="7"/>
      <c r="B397" s="7"/>
      <c r="C397" s="7"/>
      <c r="D397" s="7"/>
      <c r="E397" s="7"/>
      <c r="F397" s="7"/>
    </row>
    <row r="398">
      <c r="A398" s="7"/>
      <c r="B398" s="7"/>
      <c r="C398" s="7"/>
      <c r="D398" s="7"/>
      <c r="E398" s="7"/>
      <c r="F398" s="7"/>
    </row>
    <row r="399">
      <c r="A399" s="7"/>
      <c r="B399" s="7"/>
      <c r="C399" s="7"/>
      <c r="D399" s="7"/>
      <c r="E399" s="7"/>
      <c r="F399" s="7"/>
    </row>
    <row r="400">
      <c r="A400" s="7"/>
      <c r="B400" s="7"/>
      <c r="C400" s="7"/>
      <c r="D400" s="7"/>
      <c r="E400" s="7"/>
      <c r="F400" s="7"/>
    </row>
    <row r="401">
      <c r="A401" s="7"/>
      <c r="B401" s="7"/>
      <c r="C401" s="7"/>
      <c r="D401" s="7"/>
      <c r="E401" s="7"/>
      <c r="F401" s="7"/>
    </row>
    <row r="402">
      <c r="A402" s="7"/>
      <c r="B402" s="7"/>
      <c r="C402" s="7"/>
      <c r="D402" s="7"/>
      <c r="E402" s="7"/>
      <c r="F402" s="7"/>
    </row>
    <row r="403">
      <c r="A403" s="7"/>
      <c r="B403" s="7"/>
      <c r="C403" s="7"/>
      <c r="D403" s="7"/>
      <c r="E403" s="7"/>
      <c r="F403" s="7"/>
    </row>
    <row r="404">
      <c r="A404" s="7"/>
      <c r="B404" s="7"/>
      <c r="C404" s="7"/>
      <c r="D404" s="7"/>
      <c r="E404" s="7"/>
      <c r="F404" s="7"/>
    </row>
    <row r="405">
      <c r="A405" s="7"/>
      <c r="B405" s="7"/>
      <c r="C405" s="7"/>
      <c r="D405" s="7"/>
      <c r="E405" s="7"/>
      <c r="F405" s="7"/>
    </row>
    <row r="406">
      <c r="A406" s="7"/>
      <c r="B406" s="7"/>
      <c r="C406" s="7"/>
      <c r="D406" s="7"/>
      <c r="E406" s="7"/>
      <c r="F406" s="7"/>
    </row>
    <row r="407">
      <c r="A407" s="7"/>
      <c r="B407" s="7"/>
      <c r="C407" s="7"/>
      <c r="D407" s="7"/>
      <c r="E407" s="7"/>
      <c r="F407" s="7"/>
    </row>
    <row r="408">
      <c r="A408" s="7"/>
      <c r="B408" s="7"/>
      <c r="C408" s="7"/>
      <c r="D408" s="7"/>
      <c r="E408" s="7"/>
      <c r="F408" s="7"/>
    </row>
    <row r="409">
      <c r="A409" s="7"/>
      <c r="B409" s="7"/>
      <c r="C409" s="7"/>
      <c r="D409" s="7"/>
      <c r="E409" s="7"/>
      <c r="F409" s="7"/>
    </row>
    <row r="410">
      <c r="A410" s="7"/>
      <c r="B410" s="7"/>
      <c r="C410" s="7"/>
      <c r="D410" s="7"/>
      <c r="E410" s="7"/>
      <c r="F410" s="7"/>
    </row>
    <row r="411">
      <c r="A411" s="7"/>
      <c r="B411" s="7"/>
      <c r="C411" s="7"/>
      <c r="D411" s="7"/>
      <c r="E411" s="7"/>
      <c r="F411" s="7"/>
    </row>
    <row r="412">
      <c r="A412" s="7"/>
      <c r="B412" s="7"/>
      <c r="C412" s="7"/>
      <c r="D412" s="7"/>
      <c r="E412" s="7"/>
      <c r="F412" s="7"/>
    </row>
    <row r="413">
      <c r="A413" s="7"/>
      <c r="B413" s="7"/>
      <c r="C413" s="7"/>
      <c r="D413" s="7"/>
      <c r="E413" s="7"/>
      <c r="F413" s="7"/>
    </row>
    <row r="414">
      <c r="A414" s="7"/>
      <c r="B414" s="7"/>
      <c r="C414" s="7"/>
      <c r="D414" s="7"/>
      <c r="E414" s="7"/>
      <c r="F414" s="7"/>
    </row>
    <row r="415">
      <c r="A415" s="7"/>
      <c r="B415" s="7"/>
      <c r="C415" s="7"/>
      <c r="D415" s="7"/>
      <c r="E415" s="7"/>
      <c r="F415" s="7"/>
    </row>
    <row r="416">
      <c r="A416" s="7"/>
      <c r="B416" s="7"/>
      <c r="C416" s="7"/>
      <c r="D416" s="7"/>
      <c r="E416" s="7"/>
      <c r="F416" s="7"/>
    </row>
    <row r="417">
      <c r="A417" s="7"/>
      <c r="B417" s="7"/>
      <c r="C417" s="7"/>
      <c r="D417" s="7"/>
      <c r="E417" s="7"/>
      <c r="F417" s="7"/>
    </row>
    <row r="418">
      <c r="A418" s="7"/>
      <c r="B418" s="7"/>
      <c r="C418" s="7"/>
      <c r="D418" s="7"/>
      <c r="E418" s="7"/>
      <c r="F418" s="7"/>
    </row>
    <row r="419">
      <c r="A419" s="7"/>
      <c r="B419" s="7"/>
      <c r="C419" s="7"/>
      <c r="D419" s="7"/>
      <c r="E419" s="7"/>
      <c r="F419" s="7"/>
    </row>
    <row r="420">
      <c r="A420" s="7"/>
      <c r="B420" s="7"/>
      <c r="C420" s="7"/>
      <c r="D420" s="7"/>
      <c r="E420" s="7"/>
      <c r="F420" s="7"/>
    </row>
    <row r="421">
      <c r="A421" s="7"/>
      <c r="B421" s="7"/>
      <c r="C421" s="7"/>
      <c r="D421" s="7"/>
      <c r="E421" s="7"/>
      <c r="F421" s="7"/>
    </row>
    <row r="422">
      <c r="A422" s="7"/>
      <c r="B422" s="7"/>
      <c r="C422" s="7"/>
      <c r="D422" s="7"/>
      <c r="E422" s="7"/>
      <c r="F422" s="7"/>
    </row>
    <row r="423">
      <c r="A423" s="7"/>
      <c r="B423" s="7"/>
      <c r="C423" s="7"/>
      <c r="D423" s="7"/>
      <c r="E423" s="7"/>
      <c r="F423" s="7"/>
    </row>
    <row r="424">
      <c r="A424" s="7"/>
      <c r="B424" s="7"/>
      <c r="C424" s="7"/>
      <c r="D424" s="7"/>
      <c r="E424" s="7"/>
      <c r="F424" s="7"/>
    </row>
    <row r="425">
      <c r="A425" s="7"/>
      <c r="B425" s="7"/>
      <c r="C425" s="7"/>
      <c r="D425" s="7"/>
      <c r="E425" s="7"/>
      <c r="F425" s="7"/>
    </row>
    <row r="426">
      <c r="A426" s="7"/>
      <c r="B426" s="7"/>
      <c r="C426" s="7"/>
      <c r="D426" s="7"/>
      <c r="E426" s="7"/>
      <c r="F426" s="7"/>
    </row>
    <row r="427">
      <c r="A427" s="7"/>
      <c r="B427" s="7"/>
      <c r="C427" s="7"/>
      <c r="D427" s="7"/>
      <c r="E427" s="7"/>
      <c r="F427" s="7"/>
    </row>
    <row r="428">
      <c r="A428" s="7"/>
      <c r="B428" s="7"/>
      <c r="C428" s="7"/>
      <c r="D428" s="7"/>
      <c r="E428" s="7"/>
      <c r="F428" s="7"/>
    </row>
    <row r="429">
      <c r="A429" s="7"/>
      <c r="B429" s="7"/>
      <c r="C429" s="7"/>
      <c r="D429" s="7"/>
      <c r="E429" s="7"/>
      <c r="F429" s="7"/>
    </row>
    <row r="430">
      <c r="A430" s="7"/>
      <c r="B430" s="7"/>
      <c r="C430" s="7"/>
      <c r="D430" s="7"/>
      <c r="E430" s="7"/>
      <c r="F430" s="7"/>
    </row>
    <row r="431">
      <c r="A431" s="7"/>
      <c r="B431" s="7"/>
      <c r="C431" s="7"/>
      <c r="D431" s="7"/>
      <c r="E431" s="7"/>
      <c r="F431" s="7"/>
    </row>
    <row r="432">
      <c r="A432" s="7"/>
      <c r="B432" s="7"/>
      <c r="C432" s="7"/>
      <c r="D432" s="7"/>
      <c r="E432" s="7"/>
      <c r="F432" s="7"/>
    </row>
    <row r="433">
      <c r="A433" s="7"/>
      <c r="B433" s="7"/>
      <c r="C433" s="7"/>
      <c r="D433" s="7"/>
      <c r="E433" s="7"/>
      <c r="F433" s="7"/>
    </row>
    <row r="434">
      <c r="A434" s="7"/>
      <c r="B434" s="7"/>
      <c r="C434" s="7"/>
      <c r="D434" s="7"/>
      <c r="E434" s="7"/>
      <c r="F434" s="7"/>
    </row>
    <row r="435">
      <c r="A435" s="7"/>
      <c r="B435" s="7"/>
      <c r="C435" s="7"/>
      <c r="D435" s="7"/>
      <c r="E435" s="7"/>
      <c r="F435" s="7"/>
    </row>
    <row r="436">
      <c r="A436" s="7"/>
      <c r="B436" s="7"/>
      <c r="C436" s="7"/>
      <c r="D436" s="7"/>
      <c r="E436" s="7"/>
      <c r="F436" s="7"/>
    </row>
    <row r="437">
      <c r="A437" s="7"/>
      <c r="B437" s="7"/>
      <c r="C437" s="7"/>
      <c r="D437" s="7"/>
      <c r="E437" s="7"/>
      <c r="F437" s="7"/>
    </row>
    <row r="438">
      <c r="A438" s="7"/>
      <c r="B438" s="7"/>
      <c r="C438" s="7"/>
      <c r="D438" s="7"/>
      <c r="E438" s="7"/>
      <c r="F438" s="7"/>
    </row>
    <row r="439">
      <c r="A439" s="7"/>
      <c r="B439" s="7"/>
      <c r="C439" s="7"/>
      <c r="D439" s="7"/>
      <c r="E439" s="7"/>
      <c r="F439" s="7"/>
    </row>
    <row r="440">
      <c r="A440" s="7"/>
      <c r="B440" s="7"/>
      <c r="C440" s="7"/>
      <c r="D440" s="7"/>
      <c r="E440" s="7"/>
      <c r="F440" s="7"/>
    </row>
    <row r="441">
      <c r="A441" s="7"/>
      <c r="B441" s="7"/>
      <c r="C441" s="7"/>
      <c r="D441" s="7"/>
      <c r="E441" s="7"/>
      <c r="F441" s="7"/>
    </row>
    <row r="442">
      <c r="A442" s="7"/>
      <c r="B442" s="7"/>
      <c r="C442" s="7"/>
      <c r="D442" s="7"/>
      <c r="E442" s="7"/>
      <c r="F442" s="7"/>
    </row>
    <row r="443">
      <c r="A443" s="7"/>
      <c r="B443" s="7"/>
      <c r="C443" s="7"/>
      <c r="D443" s="7"/>
      <c r="E443" s="7"/>
      <c r="F443" s="7"/>
    </row>
    <row r="444">
      <c r="A444" s="7"/>
      <c r="B444" s="7"/>
      <c r="C444" s="7"/>
      <c r="D444" s="7"/>
      <c r="E444" s="7"/>
      <c r="F444" s="7"/>
    </row>
    <row r="445">
      <c r="A445" s="7"/>
      <c r="B445" s="7"/>
      <c r="C445" s="7"/>
      <c r="D445" s="7"/>
      <c r="E445" s="7"/>
      <c r="F445" s="7"/>
    </row>
    <row r="446">
      <c r="A446" s="7"/>
      <c r="B446" s="7"/>
      <c r="C446" s="7"/>
      <c r="D446" s="7"/>
      <c r="E446" s="7"/>
      <c r="F446" s="7"/>
    </row>
    <row r="447">
      <c r="A447" s="7"/>
      <c r="B447" s="7"/>
      <c r="C447" s="7"/>
      <c r="D447" s="7"/>
      <c r="E447" s="7"/>
      <c r="F447" s="7"/>
    </row>
    <row r="448">
      <c r="A448" s="7"/>
      <c r="B448" s="7"/>
      <c r="C448" s="7"/>
      <c r="D448" s="7"/>
      <c r="E448" s="7"/>
      <c r="F448" s="7"/>
    </row>
    <row r="449">
      <c r="A449" s="7"/>
      <c r="B449" s="7"/>
      <c r="C449" s="7"/>
      <c r="D449" s="7"/>
      <c r="E449" s="7"/>
      <c r="F449" s="7"/>
    </row>
    <row r="450">
      <c r="A450" s="7"/>
      <c r="B450" s="7"/>
      <c r="C450" s="7"/>
      <c r="D450" s="7"/>
      <c r="E450" s="7"/>
      <c r="F450" s="7"/>
    </row>
    <row r="451">
      <c r="A451" s="7"/>
      <c r="B451" s="7"/>
      <c r="C451" s="7"/>
      <c r="D451" s="7"/>
      <c r="E451" s="7"/>
      <c r="F451" s="7"/>
    </row>
    <row r="452">
      <c r="A452" s="7"/>
      <c r="B452" s="7"/>
      <c r="C452" s="7"/>
      <c r="D452" s="7"/>
      <c r="E452" s="7"/>
      <c r="F452" s="7"/>
    </row>
    <row r="453">
      <c r="A453" s="7"/>
      <c r="B453" s="7"/>
      <c r="C453" s="7"/>
      <c r="D453" s="7"/>
      <c r="E453" s="7"/>
      <c r="F453" s="7"/>
    </row>
    <row r="454">
      <c r="A454" s="7"/>
      <c r="B454" s="7"/>
      <c r="C454" s="7"/>
      <c r="D454" s="7"/>
      <c r="E454" s="7"/>
      <c r="F454" s="7"/>
    </row>
    <row r="455">
      <c r="A455" s="7"/>
      <c r="B455" s="7"/>
      <c r="C455" s="7"/>
      <c r="D455" s="7"/>
      <c r="E455" s="7"/>
      <c r="F455" s="7"/>
    </row>
    <row r="456">
      <c r="A456" s="7"/>
      <c r="B456" s="7"/>
      <c r="C456" s="7"/>
      <c r="D456" s="7"/>
      <c r="E456" s="7"/>
      <c r="F456" s="7"/>
    </row>
    <row r="457">
      <c r="A457" s="7"/>
      <c r="B457" s="7"/>
      <c r="C457" s="7"/>
      <c r="D457" s="7"/>
      <c r="E457" s="7"/>
      <c r="F457" s="7"/>
    </row>
    <row r="458">
      <c r="A458" s="7"/>
      <c r="B458" s="7"/>
      <c r="C458" s="7"/>
      <c r="D458" s="7"/>
      <c r="E458" s="7"/>
      <c r="F458" s="7"/>
    </row>
    <row r="459">
      <c r="A459" s="7"/>
      <c r="B459" s="7"/>
      <c r="C459" s="7"/>
      <c r="D459" s="7"/>
      <c r="E459" s="7"/>
      <c r="F459" s="7"/>
    </row>
    <row r="460">
      <c r="A460" s="7"/>
      <c r="B460" s="7"/>
      <c r="C460" s="7"/>
      <c r="D460" s="7"/>
      <c r="E460" s="7"/>
      <c r="F460" s="7"/>
    </row>
    <row r="461">
      <c r="A461" s="7"/>
      <c r="B461" s="7"/>
      <c r="C461" s="7"/>
      <c r="D461" s="7"/>
      <c r="E461" s="7"/>
      <c r="F461" s="7"/>
    </row>
    <row r="462">
      <c r="A462" s="7"/>
      <c r="B462" s="7"/>
      <c r="C462" s="7"/>
      <c r="D462" s="7"/>
      <c r="E462" s="7"/>
      <c r="F462" s="7"/>
    </row>
    <row r="463">
      <c r="A463" s="7"/>
      <c r="B463" s="7"/>
      <c r="C463" s="7"/>
      <c r="D463" s="7"/>
      <c r="E463" s="7"/>
      <c r="F463" s="7"/>
    </row>
    <row r="464">
      <c r="A464" s="7"/>
      <c r="B464" s="7"/>
      <c r="C464" s="7"/>
      <c r="D464" s="7"/>
      <c r="E464" s="7"/>
      <c r="F464" s="7"/>
    </row>
    <row r="465">
      <c r="A465" s="7"/>
      <c r="B465" s="7"/>
      <c r="C465" s="7"/>
      <c r="D465" s="7"/>
      <c r="E465" s="7"/>
      <c r="F465" s="7"/>
    </row>
    <row r="466">
      <c r="A466" s="7"/>
      <c r="B466" s="7"/>
      <c r="C466" s="7"/>
      <c r="D466" s="7"/>
      <c r="E466" s="7"/>
      <c r="F466" s="7"/>
    </row>
    <row r="467">
      <c r="A467" s="7"/>
      <c r="B467" s="7"/>
      <c r="C467" s="7"/>
      <c r="D467" s="7"/>
      <c r="E467" s="7"/>
      <c r="F467" s="7"/>
    </row>
    <row r="468">
      <c r="A468" s="7"/>
      <c r="B468" s="7"/>
      <c r="C468" s="7"/>
      <c r="D468" s="7"/>
      <c r="E468" s="7"/>
      <c r="F468" s="7"/>
    </row>
    <row r="469">
      <c r="A469" s="7"/>
      <c r="B469" s="7"/>
      <c r="C469" s="7"/>
      <c r="D469" s="7"/>
      <c r="E469" s="7"/>
      <c r="F469" s="7"/>
    </row>
    <row r="470">
      <c r="A470" s="7"/>
      <c r="B470" s="7"/>
      <c r="C470" s="7"/>
      <c r="D470" s="7"/>
      <c r="E470" s="7"/>
      <c r="F470" s="7"/>
    </row>
    <row r="471">
      <c r="A471" s="7"/>
      <c r="B471" s="7"/>
      <c r="C471" s="7"/>
      <c r="D471" s="7"/>
      <c r="E471" s="7"/>
      <c r="F471" s="7"/>
    </row>
    <row r="472">
      <c r="A472" s="7"/>
      <c r="B472" s="7"/>
      <c r="C472" s="7"/>
      <c r="D472" s="7"/>
      <c r="E472" s="7"/>
      <c r="F472" s="7"/>
    </row>
    <row r="473">
      <c r="A473" s="7"/>
      <c r="B473" s="7"/>
      <c r="C473" s="7"/>
      <c r="D473" s="7"/>
      <c r="E473" s="7"/>
      <c r="F473" s="7"/>
    </row>
    <row r="474">
      <c r="A474" s="7"/>
      <c r="B474" s="7"/>
      <c r="C474" s="7"/>
      <c r="D474" s="7"/>
      <c r="E474" s="7"/>
      <c r="F474" s="7"/>
    </row>
    <row r="475">
      <c r="A475" s="7"/>
      <c r="B475" s="7"/>
      <c r="C475" s="7"/>
      <c r="D475" s="7"/>
      <c r="E475" s="7"/>
      <c r="F475" s="7"/>
    </row>
    <row r="476">
      <c r="A476" s="7"/>
      <c r="B476" s="7"/>
      <c r="C476" s="7"/>
      <c r="D476" s="7"/>
      <c r="E476" s="7"/>
      <c r="F476" s="7"/>
    </row>
    <row r="477">
      <c r="A477" s="7"/>
      <c r="B477" s="7"/>
      <c r="C477" s="7"/>
      <c r="D477" s="7"/>
      <c r="E477" s="7"/>
      <c r="F477" s="7"/>
    </row>
    <row r="478">
      <c r="A478" s="7"/>
      <c r="B478" s="7"/>
      <c r="C478" s="7"/>
      <c r="D478" s="7"/>
      <c r="E478" s="7"/>
      <c r="F478" s="7"/>
    </row>
    <row r="479">
      <c r="A479" s="7"/>
      <c r="B479" s="7"/>
      <c r="C479" s="7"/>
      <c r="D479" s="7"/>
      <c r="E479" s="7"/>
      <c r="F479" s="7"/>
    </row>
    <row r="480">
      <c r="A480" s="7"/>
      <c r="B480" s="7"/>
      <c r="C480" s="7"/>
      <c r="D480" s="7"/>
      <c r="E480" s="7"/>
      <c r="F480" s="7"/>
    </row>
    <row r="481">
      <c r="A481" s="7"/>
      <c r="B481" s="7"/>
      <c r="C481" s="7"/>
      <c r="D481" s="7"/>
      <c r="E481" s="7"/>
      <c r="F481" s="7"/>
    </row>
    <row r="482">
      <c r="A482" s="7"/>
      <c r="B482" s="7"/>
      <c r="C482" s="7"/>
      <c r="D482" s="7"/>
      <c r="E482" s="7"/>
      <c r="F482" s="7"/>
    </row>
    <row r="483">
      <c r="A483" s="7"/>
      <c r="B483" s="7"/>
      <c r="C483" s="7"/>
      <c r="D483" s="7"/>
      <c r="E483" s="7"/>
      <c r="F483" s="7"/>
    </row>
    <row r="484">
      <c r="A484" s="7"/>
      <c r="B484" s="7"/>
      <c r="C484" s="7"/>
      <c r="D484" s="7"/>
      <c r="E484" s="7"/>
      <c r="F484" s="7"/>
    </row>
    <row r="485">
      <c r="A485" s="7"/>
      <c r="B485" s="7"/>
      <c r="C485" s="7"/>
      <c r="D485" s="7"/>
      <c r="E485" s="7"/>
      <c r="F485" s="7"/>
    </row>
    <row r="486">
      <c r="A486" s="7"/>
      <c r="B486" s="7"/>
      <c r="C486" s="7"/>
      <c r="D486" s="7"/>
      <c r="E486" s="7"/>
      <c r="F486" s="7"/>
    </row>
    <row r="487">
      <c r="A487" s="7"/>
      <c r="B487" s="7"/>
      <c r="C487" s="7"/>
      <c r="D487" s="7"/>
      <c r="E487" s="7"/>
      <c r="F487" s="7"/>
    </row>
    <row r="488">
      <c r="A488" s="7"/>
      <c r="B488" s="7"/>
      <c r="C488" s="7"/>
      <c r="D488" s="7"/>
      <c r="E488" s="7"/>
      <c r="F488" s="7"/>
    </row>
    <row r="489">
      <c r="A489" s="7"/>
      <c r="B489" s="7"/>
      <c r="C489" s="7"/>
      <c r="D489" s="7"/>
      <c r="E489" s="7"/>
      <c r="F489" s="7"/>
    </row>
    <row r="490">
      <c r="A490" s="7"/>
      <c r="B490" s="7"/>
      <c r="C490" s="7"/>
      <c r="D490" s="7"/>
      <c r="E490" s="7"/>
      <c r="F490" s="7"/>
    </row>
    <row r="491">
      <c r="A491" s="7"/>
      <c r="B491" s="7"/>
      <c r="C491" s="7"/>
      <c r="D491" s="7"/>
      <c r="E491" s="7"/>
      <c r="F491" s="7"/>
    </row>
    <row r="492">
      <c r="A492" s="7"/>
      <c r="B492" s="7"/>
      <c r="C492" s="7"/>
      <c r="D492" s="7"/>
      <c r="E492" s="7"/>
      <c r="F492" s="7"/>
    </row>
    <row r="493">
      <c r="A493" s="7"/>
      <c r="B493" s="7"/>
      <c r="C493" s="7"/>
      <c r="D493" s="7"/>
      <c r="E493" s="7"/>
      <c r="F493" s="7"/>
    </row>
    <row r="494">
      <c r="A494" s="7"/>
      <c r="B494" s="7"/>
      <c r="C494" s="7"/>
      <c r="D494" s="7"/>
      <c r="E494" s="7"/>
      <c r="F494" s="7"/>
    </row>
    <row r="495">
      <c r="A495" s="7"/>
      <c r="B495" s="7"/>
      <c r="C495" s="7"/>
      <c r="D495" s="7"/>
      <c r="E495" s="7"/>
      <c r="F495" s="7"/>
    </row>
    <row r="496">
      <c r="A496" s="7"/>
      <c r="B496" s="7"/>
      <c r="C496" s="7"/>
      <c r="D496" s="7"/>
      <c r="E496" s="7"/>
      <c r="F496" s="7"/>
    </row>
    <row r="497">
      <c r="A497" s="7"/>
      <c r="B497" s="7"/>
      <c r="C497" s="7"/>
      <c r="D497" s="7"/>
      <c r="E497" s="7"/>
      <c r="F497" s="7"/>
    </row>
    <row r="498">
      <c r="A498" s="7"/>
      <c r="B498" s="7"/>
      <c r="C498" s="7"/>
      <c r="D498" s="7"/>
      <c r="E498" s="7"/>
      <c r="F498" s="7"/>
    </row>
    <row r="499">
      <c r="A499" s="7"/>
      <c r="B499" s="7"/>
      <c r="C499" s="7"/>
      <c r="D499" s="7"/>
      <c r="E499" s="7"/>
      <c r="F499" s="7"/>
    </row>
    <row r="500">
      <c r="A500" s="7"/>
      <c r="B500" s="7"/>
      <c r="C500" s="7"/>
      <c r="D500" s="7"/>
      <c r="E500" s="7"/>
      <c r="F500" s="7"/>
    </row>
    <row r="501">
      <c r="A501" s="7"/>
      <c r="B501" s="7"/>
      <c r="C501" s="7"/>
      <c r="D501" s="7"/>
      <c r="E501" s="7"/>
      <c r="F501" s="7"/>
    </row>
    <row r="502">
      <c r="A502" s="7"/>
      <c r="B502" s="7"/>
      <c r="C502" s="7"/>
      <c r="D502" s="7"/>
      <c r="E502" s="7"/>
      <c r="F502" s="7"/>
    </row>
    <row r="503">
      <c r="A503" s="7"/>
      <c r="B503" s="7"/>
      <c r="C503" s="7"/>
      <c r="D503" s="7"/>
      <c r="E503" s="7"/>
      <c r="F503" s="7"/>
    </row>
    <row r="504">
      <c r="A504" s="7"/>
      <c r="B504" s="7"/>
      <c r="C504" s="7"/>
      <c r="D504" s="7"/>
      <c r="E504" s="7"/>
      <c r="F504" s="7"/>
    </row>
    <row r="505">
      <c r="A505" s="7"/>
      <c r="B505" s="7"/>
      <c r="C505" s="7"/>
      <c r="D505" s="7"/>
      <c r="E505" s="7"/>
      <c r="F505" s="7"/>
    </row>
    <row r="506">
      <c r="A506" s="7"/>
      <c r="B506" s="7"/>
      <c r="C506" s="7"/>
      <c r="D506" s="7"/>
      <c r="E506" s="7"/>
      <c r="F506" s="7"/>
    </row>
    <row r="507">
      <c r="A507" s="7"/>
      <c r="B507" s="7"/>
      <c r="C507" s="7"/>
      <c r="D507" s="7"/>
      <c r="E507" s="7"/>
      <c r="F507" s="7"/>
    </row>
    <row r="508">
      <c r="A508" s="7"/>
      <c r="B508" s="7"/>
      <c r="C508" s="7"/>
      <c r="D508" s="7"/>
      <c r="E508" s="7"/>
      <c r="F508" s="7"/>
    </row>
    <row r="509">
      <c r="A509" s="7"/>
      <c r="B509" s="7"/>
      <c r="C509" s="7"/>
      <c r="D509" s="7"/>
      <c r="E509" s="7"/>
      <c r="F509" s="7"/>
    </row>
    <row r="510">
      <c r="A510" s="7"/>
      <c r="B510" s="7"/>
      <c r="C510" s="7"/>
      <c r="D510" s="7"/>
      <c r="E510" s="7"/>
      <c r="F510" s="7"/>
    </row>
    <row r="511">
      <c r="A511" s="7"/>
      <c r="B511" s="7"/>
      <c r="C511" s="7"/>
      <c r="D511" s="7"/>
      <c r="E511" s="7"/>
      <c r="F511" s="7"/>
    </row>
    <row r="512">
      <c r="A512" s="7"/>
      <c r="B512" s="7"/>
      <c r="C512" s="7"/>
      <c r="D512" s="7"/>
      <c r="E512" s="7"/>
      <c r="F512" s="7"/>
    </row>
    <row r="513">
      <c r="A513" s="7"/>
      <c r="B513" s="7"/>
      <c r="C513" s="7"/>
      <c r="D513" s="7"/>
      <c r="E513" s="7"/>
      <c r="F513" s="7"/>
    </row>
    <row r="514">
      <c r="A514" s="7"/>
      <c r="B514" s="7"/>
      <c r="C514" s="7"/>
      <c r="D514" s="7"/>
      <c r="E514" s="7"/>
      <c r="F514" s="7"/>
    </row>
    <row r="515">
      <c r="A515" s="7"/>
      <c r="B515" s="7"/>
      <c r="C515" s="7"/>
      <c r="D515" s="7"/>
      <c r="E515" s="7"/>
      <c r="F515" s="7"/>
    </row>
    <row r="516">
      <c r="A516" s="7"/>
      <c r="B516" s="7"/>
      <c r="C516" s="7"/>
      <c r="D516" s="7"/>
      <c r="E516" s="7"/>
      <c r="F516" s="7"/>
    </row>
    <row r="517">
      <c r="A517" s="7"/>
      <c r="B517" s="7"/>
      <c r="C517" s="7"/>
      <c r="D517" s="7"/>
      <c r="E517" s="7"/>
      <c r="F517" s="7"/>
    </row>
    <row r="518">
      <c r="A518" s="7"/>
      <c r="B518" s="7"/>
      <c r="C518" s="7"/>
      <c r="D518" s="7"/>
      <c r="E518" s="7"/>
      <c r="F518" s="7"/>
    </row>
    <row r="519">
      <c r="A519" s="7"/>
      <c r="B519" s="7"/>
      <c r="C519" s="7"/>
      <c r="D519" s="7"/>
      <c r="E519" s="7"/>
      <c r="F519" s="7"/>
    </row>
    <row r="520">
      <c r="A520" s="7"/>
      <c r="B520" s="7"/>
      <c r="C520" s="7"/>
      <c r="D520" s="7"/>
      <c r="E520" s="7"/>
      <c r="F520" s="7"/>
    </row>
    <row r="521">
      <c r="A521" s="7"/>
      <c r="B521" s="7"/>
      <c r="C521" s="7"/>
      <c r="D521" s="7"/>
      <c r="E521" s="7"/>
      <c r="F521" s="7"/>
    </row>
    <row r="522">
      <c r="A522" s="7"/>
      <c r="B522" s="7"/>
      <c r="C522" s="7"/>
      <c r="D522" s="7"/>
      <c r="E522" s="7"/>
      <c r="F522" s="7"/>
    </row>
    <row r="523">
      <c r="A523" s="7"/>
      <c r="B523" s="7"/>
      <c r="C523" s="7"/>
      <c r="D523" s="7"/>
      <c r="E523" s="7"/>
      <c r="F523" s="7"/>
    </row>
    <row r="524">
      <c r="A524" s="7"/>
      <c r="B524" s="7"/>
      <c r="C524" s="7"/>
      <c r="D524" s="7"/>
      <c r="E524" s="7"/>
      <c r="F524" s="7"/>
    </row>
    <row r="525">
      <c r="A525" s="7"/>
      <c r="B525" s="7"/>
      <c r="C525" s="7"/>
      <c r="D525" s="7"/>
      <c r="E525" s="7"/>
      <c r="F525" s="7"/>
    </row>
    <row r="526">
      <c r="A526" s="7"/>
      <c r="B526" s="7"/>
      <c r="C526" s="7"/>
      <c r="D526" s="7"/>
      <c r="E526" s="7"/>
      <c r="F526" s="7"/>
    </row>
    <row r="527">
      <c r="A527" s="7"/>
      <c r="B527" s="7"/>
      <c r="C527" s="7"/>
      <c r="D527" s="7"/>
      <c r="E527" s="7"/>
      <c r="F527" s="7"/>
    </row>
    <row r="528">
      <c r="A528" s="7"/>
      <c r="B528" s="7"/>
      <c r="C528" s="7"/>
      <c r="D528" s="7"/>
      <c r="E528" s="7"/>
      <c r="F528" s="7"/>
    </row>
    <row r="529">
      <c r="A529" s="7"/>
      <c r="B529" s="7"/>
      <c r="C529" s="7"/>
      <c r="D529" s="7"/>
      <c r="E529" s="7"/>
      <c r="F529" s="7"/>
    </row>
    <row r="530">
      <c r="A530" s="7"/>
      <c r="B530" s="7"/>
      <c r="C530" s="7"/>
      <c r="D530" s="7"/>
      <c r="E530" s="7"/>
      <c r="F530" s="7"/>
    </row>
    <row r="531">
      <c r="A531" s="7"/>
      <c r="B531" s="7"/>
      <c r="C531" s="7"/>
      <c r="D531" s="7"/>
      <c r="E531" s="7"/>
      <c r="F531" s="7"/>
    </row>
    <row r="532">
      <c r="A532" s="7"/>
      <c r="B532" s="7"/>
      <c r="C532" s="7"/>
      <c r="D532" s="7"/>
      <c r="E532" s="7"/>
      <c r="F532" s="7"/>
    </row>
    <row r="533">
      <c r="A533" s="7"/>
      <c r="B533" s="7"/>
      <c r="C533" s="7"/>
      <c r="D533" s="7"/>
      <c r="E533" s="7"/>
      <c r="F533" s="7"/>
    </row>
    <row r="534">
      <c r="A534" s="7"/>
      <c r="B534" s="7"/>
      <c r="C534" s="7"/>
      <c r="D534" s="7"/>
      <c r="E534" s="7"/>
      <c r="F534" s="7"/>
    </row>
    <row r="535">
      <c r="A535" s="7"/>
      <c r="B535" s="7"/>
      <c r="C535" s="7"/>
      <c r="D535" s="7"/>
      <c r="E535" s="7"/>
      <c r="F535" s="7"/>
    </row>
    <row r="536">
      <c r="A536" s="7"/>
      <c r="B536" s="7"/>
      <c r="C536" s="7"/>
      <c r="D536" s="7"/>
      <c r="E536" s="7"/>
      <c r="F536" s="7"/>
    </row>
    <row r="537">
      <c r="A537" s="7"/>
      <c r="B537" s="7"/>
      <c r="C537" s="7"/>
      <c r="D537" s="7"/>
      <c r="E537" s="7"/>
      <c r="F537" s="7"/>
    </row>
    <row r="538">
      <c r="A538" s="7"/>
      <c r="B538" s="7"/>
      <c r="C538" s="7"/>
      <c r="D538" s="7"/>
      <c r="E538" s="7"/>
      <c r="F538" s="7"/>
    </row>
    <row r="539">
      <c r="A539" s="7"/>
      <c r="B539" s="7"/>
      <c r="C539" s="7"/>
      <c r="D539" s="7"/>
      <c r="E539" s="7"/>
      <c r="F539" s="7"/>
    </row>
    <row r="540">
      <c r="A540" s="7"/>
      <c r="B540" s="7"/>
      <c r="C540" s="7"/>
      <c r="D540" s="7"/>
      <c r="E540" s="7"/>
      <c r="F540" s="7"/>
    </row>
    <row r="541">
      <c r="A541" s="7"/>
      <c r="B541" s="7"/>
      <c r="C541" s="7"/>
      <c r="D541" s="7"/>
      <c r="E541" s="7"/>
      <c r="F541" s="7"/>
    </row>
    <row r="542">
      <c r="A542" s="7"/>
      <c r="B542" s="7"/>
      <c r="C542" s="7"/>
      <c r="D542" s="7"/>
      <c r="E542" s="7"/>
      <c r="F542" s="7"/>
    </row>
    <row r="543">
      <c r="A543" s="7"/>
      <c r="B543" s="7"/>
      <c r="C543" s="7"/>
      <c r="D543" s="7"/>
      <c r="E543" s="7"/>
      <c r="F543" s="7"/>
    </row>
    <row r="544">
      <c r="A544" s="7"/>
      <c r="B544" s="7"/>
      <c r="C544" s="7"/>
      <c r="D544" s="7"/>
      <c r="E544" s="7"/>
      <c r="F544" s="7"/>
    </row>
    <row r="545">
      <c r="A545" s="7"/>
      <c r="B545" s="7"/>
      <c r="C545" s="7"/>
      <c r="D545" s="7"/>
      <c r="E545" s="7"/>
      <c r="F545" s="7"/>
    </row>
    <row r="546">
      <c r="A546" s="7"/>
      <c r="B546" s="7"/>
      <c r="C546" s="7"/>
      <c r="D546" s="7"/>
      <c r="E546" s="7"/>
      <c r="F546" s="7"/>
    </row>
    <row r="547">
      <c r="A547" s="7"/>
      <c r="B547" s="7"/>
      <c r="C547" s="7"/>
      <c r="D547" s="7"/>
      <c r="E547" s="7"/>
      <c r="F547" s="7"/>
    </row>
    <row r="548">
      <c r="A548" s="7"/>
      <c r="B548" s="7"/>
      <c r="C548" s="7"/>
      <c r="D548" s="7"/>
      <c r="E548" s="7"/>
      <c r="F548" s="7"/>
    </row>
    <row r="549">
      <c r="A549" s="7"/>
      <c r="B549" s="7"/>
      <c r="C549" s="7"/>
      <c r="D549" s="7"/>
      <c r="E549" s="7"/>
      <c r="F549" s="7"/>
    </row>
    <row r="550">
      <c r="A550" s="7"/>
      <c r="B550" s="7"/>
      <c r="C550" s="7"/>
      <c r="D550" s="7"/>
      <c r="E550" s="7"/>
      <c r="F550" s="7"/>
    </row>
    <row r="551">
      <c r="A551" s="7"/>
      <c r="B551" s="7"/>
      <c r="C551" s="7"/>
      <c r="D551" s="7"/>
      <c r="E551" s="7"/>
      <c r="F551" s="7"/>
    </row>
    <row r="552">
      <c r="A552" s="7"/>
      <c r="B552" s="7"/>
      <c r="C552" s="7"/>
      <c r="D552" s="7"/>
      <c r="E552" s="7"/>
      <c r="F552" s="7"/>
    </row>
    <row r="553">
      <c r="A553" s="7"/>
      <c r="B553" s="7"/>
      <c r="C553" s="7"/>
      <c r="D553" s="7"/>
      <c r="E553" s="7"/>
      <c r="F553" s="7"/>
    </row>
    <row r="554">
      <c r="A554" s="7"/>
      <c r="B554" s="7"/>
      <c r="C554" s="7"/>
      <c r="D554" s="7"/>
      <c r="E554" s="7"/>
      <c r="F554" s="7"/>
    </row>
    <row r="555">
      <c r="A555" s="7"/>
      <c r="B555" s="7"/>
      <c r="C555" s="7"/>
      <c r="D555" s="7"/>
      <c r="E555" s="7"/>
      <c r="F555" s="7"/>
    </row>
    <row r="556">
      <c r="A556" s="7"/>
      <c r="B556" s="7"/>
      <c r="C556" s="7"/>
      <c r="D556" s="7"/>
      <c r="E556" s="7"/>
      <c r="F556" s="7"/>
    </row>
    <row r="557">
      <c r="A557" s="7"/>
      <c r="B557" s="7"/>
      <c r="C557" s="7"/>
      <c r="D557" s="7"/>
      <c r="E557" s="7"/>
      <c r="F557" s="7"/>
    </row>
    <row r="558">
      <c r="A558" s="7"/>
      <c r="B558" s="7"/>
      <c r="C558" s="7"/>
      <c r="D558" s="7"/>
      <c r="E558" s="7"/>
      <c r="F558" s="7"/>
    </row>
    <row r="559">
      <c r="A559" s="7"/>
      <c r="B559" s="7"/>
      <c r="C559" s="7"/>
      <c r="D559" s="7"/>
      <c r="E559" s="7"/>
      <c r="F559" s="7"/>
    </row>
    <row r="560">
      <c r="A560" s="7"/>
      <c r="B560" s="7"/>
      <c r="C560" s="7"/>
      <c r="D560" s="7"/>
      <c r="E560" s="7"/>
      <c r="F560" s="7"/>
    </row>
    <row r="561">
      <c r="A561" s="7"/>
      <c r="B561" s="7"/>
      <c r="C561" s="7"/>
      <c r="D561" s="7"/>
      <c r="E561" s="7"/>
      <c r="F561" s="7"/>
    </row>
    <row r="562">
      <c r="A562" s="7"/>
      <c r="B562" s="7"/>
      <c r="C562" s="7"/>
      <c r="D562" s="7"/>
      <c r="E562" s="7"/>
      <c r="F562" s="7"/>
    </row>
    <row r="563">
      <c r="A563" s="7"/>
      <c r="B563" s="7"/>
      <c r="C563" s="7"/>
      <c r="D563" s="7"/>
      <c r="E563" s="7"/>
      <c r="F563" s="7"/>
    </row>
    <row r="564">
      <c r="A564" s="7"/>
      <c r="B564" s="7"/>
      <c r="C564" s="7"/>
      <c r="D564" s="7"/>
      <c r="E564" s="7"/>
      <c r="F564" s="7"/>
    </row>
    <row r="565">
      <c r="A565" s="7"/>
      <c r="B565" s="7"/>
      <c r="C565" s="7"/>
      <c r="D565" s="7"/>
      <c r="E565" s="7"/>
      <c r="F565" s="7"/>
    </row>
    <row r="566">
      <c r="A566" s="7"/>
      <c r="B566" s="7"/>
      <c r="C566" s="7"/>
      <c r="D566" s="7"/>
      <c r="E566" s="7"/>
      <c r="F566" s="7"/>
    </row>
    <row r="567">
      <c r="A567" s="7"/>
      <c r="B567" s="7"/>
      <c r="C567" s="7"/>
      <c r="D567" s="7"/>
      <c r="E567" s="7"/>
      <c r="F567" s="7"/>
    </row>
    <row r="568">
      <c r="A568" s="7"/>
      <c r="B568" s="7"/>
      <c r="C568" s="7"/>
      <c r="D568" s="7"/>
      <c r="E568" s="7"/>
      <c r="F568" s="7"/>
    </row>
    <row r="569">
      <c r="A569" s="7"/>
      <c r="B569" s="7"/>
      <c r="C569" s="7"/>
      <c r="D569" s="7"/>
      <c r="E569" s="7"/>
      <c r="F569" s="7"/>
    </row>
    <row r="570">
      <c r="A570" s="7"/>
      <c r="B570" s="7"/>
      <c r="C570" s="7"/>
      <c r="D570" s="7"/>
      <c r="E570" s="7"/>
      <c r="F570" s="7"/>
    </row>
    <row r="571">
      <c r="A571" s="7"/>
      <c r="B571" s="7"/>
      <c r="C571" s="7"/>
      <c r="D571" s="7"/>
      <c r="E571" s="7"/>
      <c r="F571" s="7"/>
    </row>
    <row r="572">
      <c r="A572" s="7"/>
      <c r="B572" s="7"/>
      <c r="C572" s="7"/>
      <c r="D572" s="7"/>
      <c r="E572" s="7"/>
      <c r="F572" s="7"/>
    </row>
    <row r="573">
      <c r="A573" s="7"/>
      <c r="B573" s="7"/>
      <c r="C573" s="7"/>
      <c r="D573" s="7"/>
      <c r="E573" s="7"/>
      <c r="F573" s="7"/>
    </row>
    <row r="574">
      <c r="A574" s="7"/>
      <c r="B574" s="7"/>
      <c r="C574" s="7"/>
      <c r="D574" s="7"/>
      <c r="E574" s="7"/>
      <c r="F574" s="7"/>
    </row>
    <row r="575">
      <c r="A575" s="7"/>
      <c r="B575" s="7"/>
      <c r="C575" s="7"/>
      <c r="D575" s="7"/>
      <c r="E575" s="7"/>
      <c r="F575" s="7"/>
    </row>
    <row r="576">
      <c r="A576" s="7"/>
      <c r="B576" s="7"/>
      <c r="C576" s="7"/>
      <c r="D576" s="7"/>
      <c r="E576" s="7"/>
      <c r="F576" s="7"/>
    </row>
    <row r="577">
      <c r="A577" s="7"/>
      <c r="B577" s="7"/>
      <c r="C577" s="7"/>
      <c r="D577" s="7"/>
      <c r="E577" s="7"/>
      <c r="F577" s="7"/>
    </row>
    <row r="578">
      <c r="A578" s="7"/>
      <c r="B578" s="7"/>
      <c r="C578" s="7"/>
      <c r="D578" s="7"/>
      <c r="E578" s="7"/>
      <c r="F578" s="7"/>
    </row>
    <row r="579">
      <c r="A579" s="7"/>
      <c r="B579" s="7"/>
      <c r="C579" s="7"/>
      <c r="D579" s="7"/>
      <c r="E579" s="7"/>
      <c r="F579" s="7"/>
    </row>
    <row r="580">
      <c r="A580" s="7"/>
      <c r="B580" s="7"/>
      <c r="C580" s="7"/>
      <c r="D580" s="7"/>
      <c r="E580" s="7"/>
      <c r="F580" s="7"/>
    </row>
    <row r="581">
      <c r="A581" s="7"/>
      <c r="B581" s="7"/>
      <c r="C581" s="7"/>
      <c r="D581" s="7"/>
      <c r="E581" s="7"/>
      <c r="F581" s="7"/>
    </row>
    <row r="582">
      <c r="A582" s="7"/>
      <c r="B582" s="7"/>
      <c r="C582" s="7"/>
      <c r="D582" s="7"/>
      <c r="E582" s="7"/>
      <c r="F582" s="7"/>
    </row>
    <row r="583">
      <c r="A583" s="7"/>
      <c r="B583" s="7"/>
      <c r="C583" s="7"/>
      <c r="D583" s="7"/>
      <c r="E583" s="7"/>
      <c r="F583" s="7"/>
    </row>
    <row r="584">
      <c r="A584" s="7"/>
      <c r="B584" s="7"/>
      <c r="C584" s="7"/>
      <c r="D584" s="7"/>
      <c r="E584" s="7"/>
      <c r="F584" s="7"/>
    </row>
    <row r="585">
      <c r="A585" s="7"/>
      <c r="B585" s="7"/>
      <c r="C585" s="7"/>
      <c r="D585" s="7"/>
      <c r="E585" s="7"/>
      <c r="F585" s="7"/>
    </row>
    <row r="586">
      <c r="A586" s="7"/>
      <c r="B586" s="7"/>
      <c r="C586" s="7"/>
      <c r="D586" s="7"/>
      <c r="E586" s="7"/>
      <c r="F586" s="7"/>
    </row>
    <row r="587">
      <c r="A587" s="7"/>
      <c r="B587" s="7"/>
      <c r="C587" s="7"/>
      <c r="D587" s="7"/>
      <c r="E587" s="7"/>
      <c r="F587" s="7"/>
    </row>
    <row r="588">
      <c r="A588" s="7"/>
      <c r="B588" s="7"/>
      <c r="C588" s="7"/>
      <c r="D588" s="7"/>
      <c r="E588" s="7"/>
      <c r="F588" s="7"/>
    </row>
    <row r="589">
      <c r="A589" s="7"/>
      <c r="B589" s="7"/>
      <c r="C589" s="7"/>
      <c r="D589" s="7"/>
      <c r="E589" s="7"/>
      <c r="F589" s="7"/>
    </row>
    <row r="590">
      <c r="A590" s="7"/>
      <c r="B590" s="7"/>
      <c r="C590" s="7"/>
      <c r="D590" s="7"/>
      <c r="E590" s="7"/>
      <c r="F590" s="7"/>
    </row>
    <row r="591">
      <c r="A591" s="7"/>
      <c r="B591" s="7"/>
      <c r="C591" s="7"/>
      <c r="D591" s="7"/>
      <c r="E591" s="7"/>
      <c r="F591" s="7"/>
    </row>
    <row r="592">
      <c r="A592" s="7"/>
      <c r="B592" s="7"/>
      <c r="C592" s="7"/>
      <c r="D592" s="7"/>
      <c r="E592" s="7"/>
      <c r="F592" s="7"/>
    </row>
    <row r="593">
      <c r="A593" s="7"/>
      <c r="B593" s="7"/>
      <c r="C593" s="7"/>
      <c r="D593" s="7"/>
      <c r="E593" s="7"/>
      <c r="F593" s="7"/>
    </row>
    <row r="594">
      <c r="A594" s="7"/>
      <c r="B594" s="7"/>
      <c r="C594" s="7"/>
      <c r="D594" s="7"/>
      <c r="E594" s="7"/>
      <c r="F594" s="7"/>
    </row>
    <row r="595">
      <c r="A595" s="7"/>
      <c r="B595" s="7"/>
      <c r="C595" s="7"/>
      <c r="D595" s="7"/>
      <c r="E595" s="7"/>
      <c r="F595" s="7"/>
    </row>
    <row r="596">
      <c r="A596" s="7"/>
      <c r="B596" s="7"/>
      <c r="C596" s="7"/>
      <c r="D596" s="7"/>
      <c r="E596" s="7"/>
      <c r="F596" s="7"/>
    </row>
    <row r="597">
      <c r="A597" s="7"/>
      <c r="B597" s="7"/>
      <c r="C597" s="7"/>
      <c r="D597" s="7"/>
      <c r="E597" s="7"/>
      <c r="F597" s="7"/>
    </row>
    <row r="598">
      <c r="A598" s="7"/>
      <c r="B598" s="7"/>
      <c r="C598" s="7"/>
      <c r="D598" s="7"/>
      <c r="E598" s="7"/>
      <c r="F598" s="7"/>
    </row>
    <row r="599">
      <c r="A599" s="7"/>
      <c r="B599" s="7"/>
      <c r="C599" s="7"/>
      <c r="D599" s="7"/>
      <c r="E599" s="7"/>
      <c r="F599" s="7"/>
    </row>
    <row r="600">
      <c r="A600" s="7"/>
      <c r="B600" s="7"/>
      <c r="C600" s="7"/>
      <c r="D600" s="7"/>
      <c r="E600" s="7"/>
      <c r="F600" s="7"/>
    </row>
    <row r="601">
      <c r="A601" s="7"/>
      <c r="B601" s="7"/>
      <c r="C601" s="7"/>
      <c r="D601" s="7"/>
      <c r="E601" s="7"/>
      <c r="F601" s="7"/>
    </row>
    <row r="602">
      <c r="A602" s="7"/>
      <c r="B602" s="7"/>
      <c r="C602" s="7"/>
      <c r="D602" s="7"/>
      <c r="E602" s="7"/>
      <c r="F602" s="7"/>
    </row>
    <row r="603">
      <c r="A603" s="7"/>
      <c r="B603" s="7"/>
      <c r="C603" s="7"/>
      <c r="D603" s="7"/>
      <c r="E603" s="7"/>
      <c r="F603" s="7"/>
    </row>
    <row r="604">
      <c r="A604" s="7"/>
      <c r="B604" s="7"/>
      <c r="C604" s="7"/>
      <c r="D604" s="7"/>
      <c r="E604" s="7"/>
      <c r="F604" s="7"/>
    </row>
    <row r="605">
      <c r="A605" s="7"/>
      <c r="B605" s="7"/>
      <c r="C605" s="7"/>
      <c r="D605" s="7"/>
      <c r="E605" s="7"/>
      <c r="F605" s="7"/>
    </row>
    <row r="606">
      <c r="A606" s="7"/>
      <c r="B606" s="7"/>
      <c r="C606" s="7"/>
      <c r="D606" s="7"/>
      <c r="E606" s="7"/>
      <c r="F606" s="7"/>
    </row>
    <row r="607">
      <c r="A607" s="7"/>
      <c r="B607" s="7"/>
      <c r="C607" s="7"/>
      <c r="D607" s="7"/>
      <c r="E607" s="7"/>
      <c r="F607" s="7"/>
    </row>
    <row r="608">
      <c r="A608" s="7"/>
      <c r="B608" s="7"/>
      <c r="C608" s="7"/>
      <c r="D608" s="7"/>
      <c r="E608" s="7"/>
      <c r="F608" s="7"/>
    </row>
    <row r="609">
      <c r="A609" s="7"/>
      <c r="B609" s="7"/>
      <c r="C609" s="7"/>
      <c r="D609" s="7"/>
      <c r="E609" s="7"/>
      <c r="F609" s="7"/>
    </row>
    <row r="610">
      <c r="A610" s="7"/>
      <c r="B610" s="7"/>
      <c r="C610" s="7"/>
      <c r="D610" s="7"/>
      <c r="E610" s="7"/>
      <c r="F610" s="7"/>
    </row>
    <row r="611">
      <c r="A611" s="7"/>
      <c r="B611" s="7"/>
      <c r="C611" s="7"/>
      <c r="D611" s="7"/>
      <c r="E611" s="7"/>
      <c r="F611" s="7"/>
    </row>
    <row r="612">
      <c r="A612" s="7"/>
      <c r="B612" s="7"/>
      <c r="C612" s="7"/>
      <c r="D612" s="7"/>
      <c r="E612" s="7"/>
      <c r="F612" s="7"/>
    </row>
    <row r="613">
      <c r="A613" s="7"/>
      <c r="B613" s="7"/>
      <c r="C613" s="7"/>
      <c r="D613" s="7"/>
      <c r="E613" s="7"/>
      <c r="F613" s="7"/>
    </row>
    <row r="614">
      <c r="A614" s="7"/>
      <c r="B614" s="7"/>
      <c r="C614" s="7"/>
      <c r="D614" s="7"/>
      <c r="E614" s="7"/>
      <c r="F614" s="7"/>
    </row>
    <row r="615">
      <c r="A615" s="7"/>
      <c r="B615" s="7"/>
      <c r="C615" s="7"/>
      <c r="D615" s="7"/>
      <c r="E615" s="7"/>
      <c r="F615" s="7"/>
    </row>
    <row r="616">
      <c r="A616" s="7"/>
      <c r="B616" s="7"/>
      <c r="C616" s="7"/>
      <c r="D616" s="7"/>
      <c r="E616" s="7"/>
      <c r="F616" s="7"/>
    </row>
    <row r="617">
      <c r="A617" s="7"/>
      <c r="B617" s="7"/>
      <c r="C617" s="7"/>
      <c r="D617" s="7"/>
      <c r="E617" s="7"/>
      <c r="F617" s="7"/>
    </row>
    <row r="618">
      <c r="A618" s="7"/>
      <c r="B618" s="7"/>
      <c r="C618" s="7"/>
      <c r="D618" s="7"/>
      <c r="E618" s="7"/>
      <c r="F618" s="7"/>
    </row>
    <row r="619">
      <c r="A619" s="7"/>
      <c r="B619" s="7"/>
      <c r="C619" s="7"/>
      <c r="D619" s="7"/>
      <c r="E619" s="7"/>
      <c r="F619" s="7"/>
    </row>
    <row r="620">
      <c r="A620" s="7"/>
      <c r="B620" s="7"/>
      <c r="C620" s="7"/>
      <c r="D620" s="7"/>
      <c r="E620" s="7"/>
      <c r="F620" s="7"/>
    </row>
    <row r="621">
      <c r="A621" s="7"/>
      <c r="B621" s="7"/>
      <c r="C621" s="7"/>
      <c r="D621" s="7"/>
      <c r="E621" s="7"/>
      <c r="F621" s="7"/>
    </row>
    <row r="622">
      <c r="A622" s="7"/>
      <c r="B622" s="7"/>
      <c r="C622" s="7"/>
      <c r="D622" s="7"/>
      <c r="E622" s="7"/>
      <c r="F622" s="7"/>
    </row>
    <row r="623">
      <c r="A623" s="7"/>
      <c r="B623" s="7"/>
      <c r="C623" s="7"/>
      <c r="D623" s="7"/>
      <c r="E623" s="7"/>
      <c r="F623" s="7"/>
    </row>
    <row r="624">
      <c r="A624" s="7"/>
      <c r="B624" s="7"/>
      <c r="C624" s="7"/>
      <c r="D624" s="7"/>
      <c r="E624" s="7"/>
      <c r="F624" s="7"/>
    </row>
    <row r="625">
      <c r="A625" s="7"/>
      <c r="B625" s="7"/>
      <c r="C625" s="7"/>
      <c r="D625" s="7"/>
      <c r="E625" s="7"/>
      <c r="F625" s="7"/>
    </row>
    <row r="626">
      <c r="A626" s="7"/>
      <c r="B626" s="7"/>
      <c r="C626" s="7"/>
      <c r="D626" s="7"/>
      <c r="E626" s="7"/>
      <c r="F626" s="7"/>
    </row>
    <row r="627">
      <c r="A627" s="7"/>
      <c r="B627" s="7"/>
      <c r="C627" s="7"/>
      <c r="D627" s="7"/>
      <c r="E627" s="7"/>
      <c r="F627" s="7"/>
    </row>
    <row r="628">
      <c r="A628" s="7"/>
      <c r="B628" s="7"/>
      <c r="C628" s="7"/>
      <c r="D628" s="7"/>
      <c r="E628" s="7"/>
      <c r="F628" s="7"/>
    </row>
    <row r="629">
      <c r="A629" s="7"/>
      <c r="B629" s="7"/>
      <c r="C629" s="7"/>
      <c r="D629" s="7"/>
      <c r="E629" s="7"/>
      <c r="F629" s="7"/>
    </row>
    <row r="630">
      <c r="A630" s="7"/>
      <c r="B630" s="7"/>
      <c r="C630" s="7"/>
      <c r="D630" s="7"/>
      <c r="E630" s="7"/>
      <c r="F630" s="7"/>
    </row>
    <row r="631">
      <c r="A631" s="7"/>
      <c r="B631" s="7"/>
      <c r="C631" s="7"/>
      <c r="D631" s="7"/>
      <c r="E631" s="7"/>
      <c r="F631" s="7"/>
    </row>
    <row r="632">
      <c r="A632" s="7"/>
      <c r="B632" s="7"/>
      <c r="C632" s="7"/>
      <c r="D632" s="7"/>
      <c r="E632" s="7"/>
      <c r="F632" s="7"/>
    </row>
    <row r="633">
      <c r="A633" s="7"/>
      <c r="B633" s="7"/>
      <c r="C633" s="7"/>
      <c r="D633" s="7"/>
      <c r="E633" s="7"/>
      <c r="F633" s="7"/>
    </row>
    <row r="634">
      <c r="A634" s="7"/>
      <c r="B634" s="7"/>
      <c r="C634" s="7"/>
      <c r="D634" s="7"/>
      <c r="E634" s="7"/>
      <c r="F634" s="7"/>
    </row>
    <row r="635">
      <c r="A635" s="7"/>
      <c r="B635" s="7"/>
      <c r="C635" s="7"/>
      <c r="D635" s="7"/>
      <c r="E635" s="7"/>
      <c r="F635" s="7"/>
    </row>
    <row r="636">
      <c r="A636" s="7"/>
      <c r="B636" s="7"/>
      <c r="C636" s="7"/>
      <c r="D636" s="7"/>
      <c r="E636" s="7"/>
      <c r="F636" s="7"/>
    </row>
    <row r="637">
      <c r="A637" s="7"/>
      <c r="B637" s="7"/>
      <c r="C637" s="7"/>
      <c r="D637" s="7"/>
      <c r="E637" s="7"/>
      <c r="F637" s="7"/>
    </row>
    <row r="638">
      <c r="A638" s="7"/>
      <c r="B638" s="7"/>
      <c r="C638" s="7"/>
      <c r="D638" s="7"/>
      <c r="E638" s="7"/>
      <c r="F638" s="7"/>
    </row>
    <row r="639">
      <c r="A639" s="7"/>
      <c r="B639" s="7"/>
      <c r="C639" s="7"/>
      <c r="D639" s="7"/>
      <c r="E639" s="7"/>
      <c r="F639" s="7"/>
    </row>
    <row r="640">
      <c r="A640" s="7"/>
      <c r="B640" s="7"/>
      <c r="C640" s="7"/>
      <c r="D640" s="7"/>
      <c r="E640" s="7"/>
      <c r="F640" s="7"/>
    </row>
    <row r="641">
      <c r="A641" s="7"/>
      <c r="B641" s="7"/>
      <c r="C641" s="7"/>
      <c r="D641" s="7"/>
      <c r="E641" s="7"/>
      <c r="F641" s="7"/>
    </row>
    <row r="642">
      <c r="A642" s="7"/>
      <c r="B642" s="7"/>
      <c r="C642" s="7"/>
      <c r="D642" s="7"/>
      <c r="E642" s="7"/>
      <c r="F642" s="7"/>
    </row>
    <row r="643">
      <c r="A643" s="7"/>
      <c r="B643" s="7"/>
      <c r="C643" s="7"/>
      <c r="D643" s="7"/>
      <c r="E643" s="7"/>
      <c r="F643" s="7"/>
    </row>
    <row r="644">
      <c r="A644" s="7"/>
      <c r="B644" s="7"/>
      <c r="C644" s="7"/>
      <c r="D644" s="7"/>
      <c r="E644" s="7"/>
      <c r="F644" s="7"/>
    </row>
    <row r="645">
      <c r="A645" s="7"/>
      <c r="B645" s="7"/>
      <c r="C645" s="7"/>
      <c r="D645" s="7"/>
      <c r="E645" s="7"/>
      <c r="F645" s="7"/>
    </row>
    <row r="646">
      <c r="A646" s="7"/>
      <c r="B646" s="7"/>
      <c r="C646" s="7"/>
      <c r="D646" s="7"/>
      <c r="E646" s="7"/>
      <c r="F646" s="7"/>
    </row>
    <row r="647">
      <c r="A647" s="7"/>
      <c r="B647" s="7"/>
      <c r="C647" s="7"/>
      <c r="D647" s="7"/>
      <c r="E647" s="7"/>
      <c r="F647" s="7"/>
    </row>
    <row r="648">
      <c r="A648" s="7"/>
      <c r="B648" s="7"/>
      <c r="C648" s="7"/>
      <c r="D648" s="7"/>
      <c r="E648" s="7"/>
      <c r="F648" s="7"/>
    </row>
    <row r="649">
      <c r="A649" s="7"/>
      <c r="B649" s="7"/>
      <c r="C649" s="7"/>
      <c r="D649" s="7"/>
      <c r="E649" s="7"/>
      <c r="F649" s="7"/>
    </row>
    <row r="650">
      <c r="A650" s="7"/>
      <c r="B650" s="7"/>
      <c r="C650" s="7"/>
      <c r="D650" s="7"/>
      <c r="E650" s="7"/>
      <c r="F650" s="7"/>
    </row>
    <row r="651">
      <c r="A651" s="7"/>
      <c r="B651" s="7"/>
      <c r="C651" s="7"/>
      <c r="D651" s="7"/>
      <c r="E651" s="7"/>
      <c r="F651" s="7"/>
    </row>
    <row r="652">
      <c r="A652" s="7"/>
      <c r="B652" s="7"/>
      <c r="C652" s="7"/>
      <c r="D652" s="7"/>
      <c r="E652" s="7"/>
      <c r="F652" s="7"/>
    </row>
    <row r="653">
      <c r="A653" s="7"/>
      <c r="B653" s="7"/>
      <c r="C653" s="7"/>
      <c r="D653" s="7"/>
      <c r="E653" s="7"/>
      <c r="F653" s="7"/>
    </row>
    <row r="654">
      <c r="A654" s="7"/>
      <c r="B654" s="7"/>
      <c r="C654" s="7"/>
      <c r="D654" s="7"/>
      <c r="E654" s="7"/>
      <c r="F654" s="7"/>
    </row>
    <row r="655">
      <c r="A655" s="7"/>
      <c r="B655" s="7"/>
      <c r="C655" s="7"/>
      <c r="D655" s="7"/>
      <c r="E655" s="7"/>
      <c r="F655" s="7"/>
    </row>
    <row r="656">
      <c r="A656" s="7"/>
      <c r="B656" s="7"/>
      <c r="C656" s="7"/>
      <c r="D656" s="7"/>
      <c r="E656" s="7"/>
      <c r="F656" s="7"/>
    </row>
    <row r="657">
      <c r="A657" s="7"/>
      <c r="B657" s="7"/>
      <c r="C657" s="7"/>
      <c r="D657" s="7"/>
      <c r="E657" s="7"/>
      <c r="F657" s="7"/>
    </row>
    <row r="658">
      <c r="A658" s="7"/>
      <c r="B658" s="7"/>
      <c r="C658" s="7"/>
      <c r="D658" s="7"/>
      <c r="E658" s="7"/>
      <c r="F658" s="7"/>
    </row>
    <row r="659">
      <c r="A659" s="7"/>
      <c r="B659" s="7"/>
      <c r="C659" s="7"/>
      <c r="D659" s="7"/>
      <c r="E659" s="7"/>
      <c r="F659" s="7"/>
    </row>
    <row r="660">
      <c r="A660" s="7"/>
      <c r="B660" s="7"/>
      <c r="C660" s="7"/>
      <c r="D660" s="7"/>
      <c r="E660" s="7"/>
      <c r="F660" s="7"/>
    </row>
    <row r="661">
      <c r="A661" s="7"/>
      <c r="B661" s="7"/>
      <c r="C661" s="7"/>
      <c r="D661" s="7"/>
      <c r="E661" s="7"/>
      <c r="F661" s="7"/>
    </row>
    <row r="662">
      <c r="A662" s="7"/>
      <c r="B662" s="7"/>
      <c r="C662" s="7"/>
      <c r="D662" s="7"/>
      <c r="E662" s="7"/>
      <c r="F662" s="7"/>
    </row>
    <row r="663">
      <c r="A663" s="7"/>
      <c r="B663" s="7"/>
      <c r="C663" s="7"/>
      <c r="D663" s="7"/>
      <c r="E663" s="7"/>
      <c r="F663" s="7"/>
    </row>
    <row r="664">
      <c r="A664" s="7"/>
      <c r="B664" s="7"/>
      <c r="C664" s="7"/>
      <c r="D664" s="7"/>
      <c r="E664" s="7"/>
      <c r="F664" s="7"/>
    </row>
    <row r="665">
      <c r="A665" s="7"/>
      <c r="B665" s="7"/>
      <c r="C665" s="7"/>
      <c r="D665" s="7"/>
      <c r="E665" s="7"/>
      <c r="F665" s="7"/>
    </row>
    <row r="666">
      <c r="A666" s="7"/>
      <c r="B666" s="7"/>
      <c r="C666" s="7"/>
      <c r="D666" s="7"/>
      <c r="E666" s="7"/>
      <c r="F666" s="7"/>
    </row>
    <row r="667">
      <c r="A667" s="7"/>
      <c r="B667" s="7"/>
      <c r="C667" s="7"/>
      <c r="D667" s="7"/>
      <c r="E667" s="7"/>
      <c r="F667" s="7"/>
    </row>
    <row r="668">
      <c r="A668" s="7"/>
      <c r="B668" s="7"/>
      <c r="C668" s="7"/>
      <c r="D668" s="7"/>
      <c r="E668" s="7"/>
      <c r="F668" s="7"/>
    </row>
    <row r="669">
      <c r="A669" s="7"/>
      <c r="B669" s="7"/>
      <c r="C669" s="7"/>
      <c r="D669" s="7"/>
      <c r="E669" s="7"/>
      <c r="F669" s="7"/>
    </row>
    <row r="670">
      <c r="A670" s="7"/>
      <c r="B670" s="7"/>
      <c r="C670" s="7"/>
      <c r="D670" s="7"/>
      <c r="E670" s="7"/>
      <c r="F670" s="7"/>
    </row>
    <row r="671">
      <c r="A671" s="7"/>
      <c r="B671" s="7"/>
      <c r="C671" s="7"/>
      <c r="D671" s="7"/>
      <c r="E671" s="7"/>
      <c r="F671" s="7"/>
    </row>
    <row r="672">
      <c r="A672" s="7"/>
      <c r="B672" s="7"/>
      <c r="C672" s="7"/>
      <c r="D672" s="7"/>
      <c r="E672" s="7"/>
      <c r="F672" s="7"/>
    </row>
    <row r="673">
      <c r="A673" s="7"/>
      <c r="B673" s="7"/>
      <c r="C673" s="7"/>
      <c r="D673" s="7"/>
      <c r="E673" s="7"/>
      <c r="F673" s="7"/>
    </row>
    <row r="674">
      <c r="A674" s="7"/>
      <c r="B674" s="7"/>
      <c r="C674" s="7"/>
      <c r="D674" s="7"/>
      <c r="E674" s="7"/>
      <c r="F674" s="7"/>
    </row>
    <row r="675">
      <c r="A675" s="7"/>
      <c r="B675" s="7"/>
      <c r="C675" s="7"/>
      <c r="D675" s="7"/>
      <c r="E675" s="7"/>
      <c r="F675" s="7"/>
    </row>
    <row r="676">
      <c r="A676" s="7"/>
      <c r="B676" s="7"/>
      <c r="C676" s="7"/>
      <c r="D676" s="7"/>
      <c r="E676" s="7"/>
      <c r="F676" s="7"/>
    </row>
    <row r="677">
      <c r="A677" s="7"/>
      <c r="B677" s="7"/>
      <c r="C677" s="7"/>
      <c r="D677" s="7"/>
      <c r="E677" s="7"/>
      <c r="F677" s="7"/>
    </row>
    <row r="678">
      <c r="A678" s="7"/>
      <c r="B678" s="7"/>
      <c r="C678" s="7"/>
      <c r="D678" s="7"/>
      <c r="E678" s="7"/>
      <c r="F678" s="7"/>
    </row>
    <row r="679">
      <c r="A679" s="7"/>
      <c r="B679" s="7"/>
      <c r="C679" s="7"/>
      <c r="D679" s="7"/>
      <c r="E679" s="7"/>
      <c r="F679" s="7"/>
    </row>
    <row r="680">
      <c r="A680" s="7"/>
      <c r="B680" s="7"/>
      <c r="C680" s="7"/>
      <c r="D680" s="7"/>
      <c r="E680" s="7"/>
      <c r="F680" s="7"/>
    </row>
    <row r="681">
      <c r="A681" s="7"/>
      <c r="B681" s="7"/>
      <c r="C681" s="7"/>
      <c r="D681" s="7"/>
      <c r="E681" s="7"/>
      <c r="F681" s="7"/>
    </row>
    <row r="682">
      <c r="A682" s="7"/>
      <c r="B682" s="7"/>
      <c r="C682" s="7"/>
      <c r="D682" s="7"/>
      <c r="E682" s="7"/>
      <c r="F682" s="7"/>
    </row>
    <row r="683">
      <c r="A683" s="7"/>
      <c r="B683" s="7"/>
      <c r="C683" s="7"/>
      <c r="D683" s="7"/>
      <c r="E683" s="7"/>
      <c r="F683" s="7"/>
    </row>
    <row r="684">
      <c r="A684" s="7"/>
      <c r="B684" s="7"/>
      <c r="C684" s="7"/>
      <c r="D684" s="7"/>
      <c r="E684" s="7"/>
      <c r="F684" s="7"/>
    </row>
    <row r="685">
      <c r="A685" s="7"/>
      <c r="B685" s="7"/>
      <c r="C685" s="7"/>
      <c r="D685" s="7"/>
      <c r="E685" s="7"/>
      <c r="F685" s="7"/>
    </row>
    <row r="686">
      <c r="A686" s="7"/>
      <c r="B686" s="7"/>
      <c r="C686" s="7"/>
      <c r="D686" s="7"/>
      <c r="E686" s="7"/>
      <c r="F686" s="7"/>
    </row>
    <row r="687">
      <c r="A687" s="7"/>
      <c r="B687" s="7"/>
      <c r="C687" s="7"/>
      <c r="D687" s="7"/>
      <c r="E687" s="7"/>
      <c r="F687" s="7"/>
    </row>
    <row r="688">
      <c r="A688" s="7"/>
      <c r="B688" s="7"/>
      <c r="C688" s="7"/>
      <c r="D688" s="7"/>
      <c r="E688" s="7"/>
      <c r="F688" s="7"/>
    </row>
    <row r="689">
      <c r="A689" s="7"/>
      <c r="B689" s="7"/>
      <c r="C689" s="7"/>
      <c r="D689" s="7"/>
      <c r="E689" s="7"/>
      <c r="F689" s="7"/>
    </row>
    <row r="690">
      <c r="A690" s="7"/>
      <c r="B690" s="7"/>
      <c r="C690" s="7"/>
      <c r="D690" s="7"/>
      <c r="E690" s="7"/>
      <c r="F690" s="7"/>
    </row>
    <row r="691">
      <c r="A691" s="7"/>
      <c r="B691" s="7"/>
      <c r="C691" s="7"/>
      <c r="D691" s="7"/>
      <c r="E691" s="7"/>
      <c r="F691" s="7"/>
    </row>
    <row r="692">
      <c r="A692" s="7"/>
      <c r="B692" s="7"/>
      <c r="C692" s="7"/>
      <c r="D692" s="7"/>
      <c r="E692" s="7"/>
      <c r="F692" s="7"/>
    </row>
    <row r="693">
      <c r="A693" s="7"/>
      <c r="B693" s="7"/>
      <c r="C693" s="7"/>
      <c r="D693" s="7"/>
      <c r="E693" s="7"/>
      <c r="F693" s="7"/>
    </row>
    <row r="694">
      <c r="A694" s="7"/>
      <c r="B694" s="7"/>
      <c r="C694" s="7"/>
      <c r="D694" s="7"/>
      <c r="E694" s="7"/>
      <c r="F694" s="7"/>
    </row>
    <row r="695">
      <c r="A695" s="7"/>
      <c r="B695" s="7"/>
      <c r="C695" s="7"/>
      <c r="D695" s="7"/>
      <c r="E695" s="7"/>
      <c r="F695" s="7"/>
    </row>
    <row r="696">
      <c r="A696" s="7"/>
      <c r="B696" s="7"/>
      <c r="C696" s="7"/>
      <c r="D696" s="7"/>
      <c r="E696" s="7"/>
      <c r="F696" s="7"/>
    </row>
    <row r="697">
      <c r="A697" s="7"/>
      <c r="B697" s="7"/>
      <c r="C697" s="7"/>
      <c r="D697" s="7"/>
      <c r="E697" s="7"/>
      <c r="F697" s="7"/>
    </row>
    <row r="698">
      <c r="A698" s="7"/>
      <c r="B698" s="7"/>
      <c r="C698" s="7"/>
      <c r="D698" s="7"/>
      <c r="E698" s="7"/>
      <c r="F698" s="7"/>
    </row>
    <row r="699">
      <c r="A699" s="7"/>
      <c r="B699" s="7"/>
      <c r="C699" s="7"/>
      <c r="D699" s="7"/>
      <c r="E699" s="7"/>
      <c r="F699" s="7"/>
    </row>
    <row r="700">
      <c r="A700" s="7"/>
      <c r="B700" s="7"/>
      <c r="C700" s="7"/>
      <c r="D700" s="7"/>
      <c r="E700" s="7"/>
      <c r="F700" s="7"/>
    </row>
    <row r="701">
      <c r="A701" s="7"/>
      <c r="B701" s="7"/>
      <c r="C701" s="7"/>
      <c r="D701" s="7"/>
      <c r="E701" s="7"/>
      <c r="F701" s="7"/>
    </row>
    <row r="702">
      <c r="A702" s="7"/>
      <c r="B702" s="7"/>
      <c r="C702" s="7"/>
      <c r="D702" s="7"/>
      <c r="E702" s="7"/>
      <c r="F702" s="7"/>
    </row>
    <row r="703">
      <c r="A703" s="7"/>
      <c r="B703" s="7"/>
      <c r="C703" s="7"/>
      <c r="D703" s="7"/>
      <c r="E703" s="7"/>
      <c r="F703" s="7"/>
    </row>
    <row r="704">
      <c r="A704" s="7"/>
      <c r="B704" s="7"/>
      <c r="C704" s="7"/>
      <c r="D704" s="7"/>
      <c r="E704" s="7"/>
      <c r="F704" s="7"/>
    </row>
    <row r="705">
      <c r="A705" s="7"/>
      <c r="B705" s="7"/>
      <c r="C705" s="7"/>
      <c r="D705" s="7"/>
      <c r="E705" s="7"/>
      <c r="F705" s="7"/>
    </row>
    <row r="706">
      <c r="A706" s="7"/>
      <c r="B706" s="7"/>
      <c r="C706" s="7"/>
      <c r="D706" s="7"/>
      <c r="E706" s="7"/>
      <c r="F706" s="7"/>
    </row>
    <row r="707">
      <c r="A707" s="7"/>
      <c r="B707" s="7"/>
      <c r="C707" s="7"/>
      <c r="D707" s="7"/>
      <c r="E707" s="7"/>
      <c r="F707" s="7"/>
    </row>
    <row r="708">
      <c r="A708" s="7"/>
      <c r="B708" s="7"/>
      <c r="C708" s="7"/>
      <c r="D708" s="7"/>
      <c r="E708" s="7"/>
      <c r="F708" s="7"/>
    </row>
    <row r="709">
      <c r="A709" s="7"/>
      <c r="B709" s="7"/>
      <c r="C709" s="7"/>
      <c r="D709" s="7"/>
      <c r="E709" s="7"/>
      <c r="F709" s="7"/>
    </row>
    <row r="710">
      <c r="A710" s="7"/>
      <c r="B710" s="7"/>
      <c r="C710" s="7"/>
      <c r="D710" s="7"/>
      <c r="E710" s="7"/>
      <c r="F710" s="7"/>
    </row>
    <row r="711">
      <c r="A711" s="7"/>
      <c r="B711" s="7"/>
      <c r="C711" s="7"/>
      <c r="D711" s="7"/>
      <c r="E711" s="7"/>
      <c r="F711" s="7"/>
    </row>
    <row r="712">
      <c r="A712" s="7"/>
      <c r="B712" s="7"/>
      <c r="C712" s="7"/>
      <c r="D712" s="7"/>
      <c r="E712" s="7"/>
      <c r="F712" s="7"/>
    </row>
    <row r="713">
      <c r="A713" s="7"/>
      <c r="B713" s="7"/>
      <c r="C713" s="7"/>
      <c r="D713" s="7"/>
      <c r="E713" s="7"/>
      <c r="F713" s="7"/>
    </row>
    <row r="714">
      <c r="A714" s="7"/>
      <c r="B714" s="7"/>
      <c r="C714" s="7"/>
      <c r="D714" s="7"/>
      <c r="E714" s="7"/>
      <c r="F714" s="7"/>
    </row>
    <row r="715">
      <c r="A715" s="7"/>
      <c r="B715" s="7"/>
      <c r="C715" s="7"/>
      <c r="D715" s="7"/>
      <c r="E715" s="7"/>
      <c r="F715" s="7"/>
    </row>
    <row r="716">
      <c r="A716" s="7"/>
      <c r="B716" s="7"/>
      <c r="C716" s="7"/>
      <c r="D716" s="7"/>
      <c r="E716" s="7"/>
      <c r="F716" s="7"/>
    </row>
    <row r="717">
      <c r="A717" s="7"/>
      <c r="B717" s="7"/>
      <c r="C717" s="7"/>
      <c r="D717" s="7"/>
      <c r="E717" s="7"/>
      <c r="F717" s="7"/>
    </row>
    <row r="718">
      <c r="A718" s="7"/>
      <c r="B718" s="7"/>
      <c r="C718" s="7"/>
      <c r="D718" s="7"/>
      <c r="E718" s="7"/>
      <c r="F718" s="7"/>
    </row>
    <row r="719">
      <c r="A719" s="7"/>
      <c r="B719" s="7"/>
      <c r="C719" s="7"/>
      <c r="D719" s="7"/>
      <c r="E719" s="7"/>
      <c r="F719" s="7"/>
    </row>
    <row r="720">
      <c r="A720" s="7"/>
      <c r="B720" s="7"/>
      <c r="C720" s="7"/>
      <c r="D720" s="7"/>
      <c r="E720" s="7"/>
      <c r="F720" s="7"/>
    </row>
    <row r="721">
      <c r="A721" s="7"/>
      <c r="B721" s="7"/>
      <c r="C721" s="7"/>
      <c r="D721" s="7"/>
      <c r="E721" s="7"/>
      <c r="F721" s="7"/>
    </row>
    <row r="722">
      <c r="A722" s="7"/>
      <c r="B722" s="7"/>
      <c r="C722" s="7"/>
      <c r="D722" s="7"/>
      <c r="E722" s="7"/>
      <c r="F722" s="7"/>
    </row>
    <row r="723">
      <c r="A723" s="7"/>
      <c r="B723" s="7"/>
      <c r="C723" s="7"/>
      <c r="D723" s="7"/>
      <c r="E723" s="7"/>
      <c r="F723" s="7"/>
    </row>
    <row r="724">
      <c r="A724" s="7"/>
      <c r="B724" s="7"/>
      <c r="C724" s="7"/>
      <c r="D724" s="7"/>
      <c r="E724" s="7"/>
      <c r="F724" s="7"/>
    </row>
    <row r="725">
      <c r="A725" s="7"/>
      <c r="B725" s="7"/>
      <c r="C725" s="7"/>
      <c r="D725" s="7"/>
      <c r="E725" s="7"/>
      <c r="F725" s="7"/>
    </row>
    <row r="726">
      <c r="A726" s="7"/>
      <c r="B726" s="7"/>
      <c r="C726" s="7"/>
      <c r="D726" s="7"/>
      <c r="E726" s="7"/>
      <c r="F726" s="7"/>
    </row>
    <row r="727">
      <c r="A727" s="7"/>
      <c r="B727" s="7"/>
      <c r="C727" s="7"/>
      <c r="D727" s="7"/>
      <c r="E727" s="7"/>
      <c r="F727" s="7"/>
    </row>
    <row r="728">
      <c r="A728" s="7"/>
      <c r="B728" s="7"/>
      <c r="C728" s="7"/>
      <c r="D728" s="7"/>
      <c r="E728" s="7"/>
      <c r="F728" s="7"/>
    </row>
    <row r="729">
      <c r="A729" s="7"/>
      <c r="B729" s="7"/>
      <c r="C729" s="7"/>
      <c r="D729" s="7"/>
      <c r="E729" s="7"/>
      <c r="F729" s="7"/>
    </row>
    <row r="730">
      <c r="A730" s="7"/>
      <c r="B730" s="7"/>
      <c r="C730" s="7"/>
      <c r="D730" s="7"/>
      <c r="E730" s="7"/>
      <c r="F730" s="7"/>
    </row>
    <row r="731">
      <c r="A731" s="7"/>
      <c r="B731" s="7"/>
      <c r="C731" s="7"/>
      <c r="D731" s="7"/>
      <c r="E731" s="7"/>
      <c r="F731" s="7"/>
    </row>
    <row r="732">
      <c r="A732" s="7"/>
      <c r="B732" s="7"/>
      <c r="C732" s="7"/>
      <c r="D732" s="7"/>
      <c r="E732" s="7"/>
      <c r="F732" s="7"/>
    </row>
    <row r="733">
      <c r="A733" s="7"/>
      <c r="B733" s="7"/>
      <c r="C733" s="7"/>
      <c r="D733" s="7"/>
      <c r="E733" s="7"/>
      <c r="F733" s="7"/>
    </row>
    <row r="734">
      <c r="A734" s="7"/>
      <c r="B734" s="7"/>
      <c r="C734" s="7"/>
      <c r="D734" s="7"/>
      <c r="E734" s="7"/>
      <c r="F734" s="7"/>
    </row>
    <row r="735">
      <c r="A735" s="7"/>
      <c r="B735" s="7"/>
      <c r="C735" s="7"/>
      <c r="D735" s="7"/>
      <c r="E735" s="7"/>
      <c r="F735" s="7"/>
    </row>
    <row r="736">
      <c r="A736" s="7"/>
      <c r="B736" s="7"/>
      <c r="C736" s="7"/>
      <c r="D736" s="7"/>
      <c r="E736" s="7"/>
      <c r="F736" s="7"/>
    </row>
    <row r="737">
      <c r="A737" s="7"/>
      <c r="B737" s="7"/>
      <c r="C737" s="7"/>
      <c r="D737" s="7"/>
      <c r="E737" s="7"/>
      <c r="F737" s="7"/>
    </row>
    <row r="738">
      <c r="A738" s="7"/>
      <c r="B738" s="7"/>
      <c r="C738" s="7"/>
      <c r="D738" s="7"/>
      <c r="E738" s="7"/>
      <c r="F738" s="7"/>
    </row>
    <row r="739">
      <c r="A739" s="7"/>
      <c r="B739" s="7"/>
      <c r="C739" s="7"/>
      <c r="D739" s="7"/>
      <c r="E739" s="7"/>
      <c r="F739" s="7"/>
    </row>
    <row r="740">
      <c r="A740" s="7"/>
      <c r="B740" s="7"/>
      <c r="C740" s="7"/>
      <c r="D740" s="7"/>
      <c r="E740" s="7"/>
      <c r="F740" s="7"/>
    </row>
    <row r="741">
      <c r="A741" s="7"/>
      <c r="B741" s="7"/>
      <c r="C741" s="7"/>
      <c r="D741" s="7"/>
      <c r="E741" s="7"/>
      <c r="F741" s="7"/>
    </row>
    <row r="742">
      <c r="A742" s="7"/>
      <c r="B742" s="7"/>
      <c r="C742" s="7"/>
      <c r="D742" s="7"/>
      <c r="E742" s="7"/>
      <c r="F742" s="7"/>
    </row>
    <row r="743">
      <c r="A743" s="7"/>
      <c r="B743" s="7"/>
      <c r="C743" s="7"/>
      <c r="D743" s="7"/>
      <c r="E743" s="7"/>
      <c r="F743" s="7"/>
    </row>
    <row r="744">
      <c r="A744" s="7"/>
      <c r="B744" s="7"/>
      <c r="C744" s="7"/>
      <c r="D744" s="7"/>
      <c r="E744" s="7"/>
      <c r="F744" s="7"/>
    </row>
    <row r="745">
      <c r="A745" s="7"/>
      <c r="B745" s="7"/>
      <c r="C745" s="7"/>
      <c r="D745" s="7"/>
      <c r="E745" s="7"/>
      <c r="F745" s="7"/>
    </row>
    <row r="746">
      <c r="A746" s="7"/>
      <c r="B746" s="7"/>
      <c r="C746" s="7"/>
      <c r="D746" s="7"/>
      <c r="E746" s="7"/>
      <c r="F746" s="7"/>
    </row>
    <row r="747">
      <c r="A747" s="7"/>
      <c r="B747" s="7"/>
      <c r="C747" s="7"/>
      <c r="D747" s="7"/>
      <c r="E747" s="7"/>
      <c r="F747" s="7"/>
    </row>
    <row r="748">
      <c r="A748" s="7"/>
      <c r="B748" s="7"/>
      <c r="C748" s="7"/>
      <c r="D748" s="7"/>
      <c r="E748" s="7"/>
      <c r="F748" s="7"/>
    </row>
    <row r="749">
      <c r="A749" s="7"/>
      <c r="B749" s="7"/>
      <c r="C749" s="7"/>
      <c r="D749" s="7"/>
      <c r="E749" s="7"/>
      <c r="F749" s="7"/>
    </row>
    <row r="750">
      <c r="A750" s="7"/>
      <c r="B750" s="7"/>
      <c r="C750" s="7"/>
      <c r="D750" s="7"/>
      <c r="E750" s="7"/>
      <c r="F750" s="7"/>
    </row>
    <row r="751">
      <c r="A751" s="7"/>
      <c r="B751" s="7"/>
      <c r="C751" s="7"/>
      <c r="D751" s="7"/>
      <c r="E751" s="7"/>
      <c r="F751" s="7"/>
    </row>
    <row r="752">
      <c r="A752" s="7"/>
      <c r="B752" s="7"/>
      <c r="C752" s="7"/>
      <c r="D752" s="7"/>
      <c r="E752" s="7"/>
      <c r="F752" s="7"/>
    </row>
    <row r="753">
      <c r="A753" s="7"/>
      <c r="B753" s="7"/>
      <c r="C753" s="7"/>
      <c r="D753" s="7"/>
      <c r="E753" s="7"/>
      <c r="F753" s="7"/>
    </row>
    <row r="754">
      <c r="A754" s="7"/>
      <c r="B754" s="7"/>
      <c r="C754" s="7"/>
      <c r="D754" s="7"/>
      <c r="E754" s="7"/>
      <c r="F754" s="7"/>
    </row>
    <row r="755">
      <c r="A755" s="7"/>
      <c r="B755" s="7"/>
      <c r="C755" s="7"/>
      <c r="D755" s="7"/>
      <c r="E755" s="7"/>
      <c r="F755" s="7"/>
    </row>
    <row r="756">
      <c r="A756" s="7"/>
      <c r="B756" s="7"/>
      <c r="C756" s="7"/>
      <c r="D756" s="7"/>
      <c r="E756" s="7"/>
      <c r="F756" s="7"/>
    </row>
    <row r="757">
      <c r="A757" s="7"/>
      <c r="B757" s="7"/>
      <c r="C757" s="7"/>
      <c r="D757" s="7"/>
      <c r="E757" s="7"/>
      <c r="F757" s="7"/>
    </row>
    <row r="758">
      <c r="A758" s="7"/>
      <c r="B758" s="7"/>
      <c r="C758" s="7"/>
      <c r="D758" s="7"/>
      <c r="E758" s="7"/>
      <c r="F758" s="7"/>
    </row>
    <row r="759">
      <c r="A759" s="7"/>
      <c r="B759" s="7"/>
      <c r="C759" s="7"/>
      <c r="D759" s="7"/>
      <c r="E759" s="7"/>
      <c r="F759" s="7"/>
    </row>
    <row r="760">
      <c r="A760" s="7"/>
      <c r="B760" s="7"/>
      <c r="C760" s="7"/>
      <c r="D760" s="7"/>
      <c r="E760" s="7"/>
      <c r="F760" s="7"/>
    </row>
    <row r="761">
      <c r="A761" s="7"/>
      <c r="B761" s="7"/>
      <c r="C761" s="7"/>
      <c r="D761" s="7"/>
      <c r="E761" s="7"/>
      <c r="F761" s="7"/>
    </row>
    <row r="762">
      <c r="A762" s="7"/>
      <c r="B762" s="7"/>
      <c r="C762" s="7"/>
      <c r="D762" s="7"/>
      <c r="E762" s="7"/>
      <c r="F762" s="7"/>
    </row>
    <row r="763">
      <c r="A763" s="7"/>
      <c r="B763" s="7"/>
      <c r="C763" s="7"/>
      <c r="D763" s="7"/>
      <c r="E763" s="7"/>
      <c r="F763" s="7"/>
    </row>
    <row r="764">
      <c r="A764" s="7"/>
      <c r="B764" s="7"/>
      <c r="C764" s="7"/>
      <c r="D764" s="7"/>
      <c r="E764" s="7"/>
      <c r="F764" s="7"/>
    </row>
    <row r="765">
      <c r="A765" s="7"/>
      <c r="B765" s="7"/>
      <c r="C765" s="7"/>
      <c r="D765" s="7"/>
      <c r="E765" s="7"/>
      <c r="F765" s="7"/>
    </row>
    <row r="766">
      <c r="A766" s="7"/>
      <c r="B766" s="7"/>
      <c r="C766" s="7"/>
      <c r="D766" s="7"/>
      <c r="E766" s="7"/>
      <c r="F766" s="7"/>
    </row>
    <row r="767">
      <c r="A767" s="7"/>
      <c r="B767" s="7"/>
      <c r="C767" s="7"/>
      <c r="D767" s="7"/>
      <c r="E767" s="7"/>
      <c r="F767" s="7"/>
    </row>
    <row r="768">
      <c r="A768" s="7"/>
      <c r="B768" s="7"/>
      <c r="C768" s="7"/>
      <c r="D768" s="7"/>
      <c r="E768" s="7"/>
      <c r="F768" s="7"/>
    </row>
    <row r="769">
      <c r="A769" s="7"/>
      <c r="B769" s="7"/>
      <c r="C769" s="7"/>
      <c r="D769" s="7"/>
      <c r="E769" s="7"/>
      <c r="F769" s="7"/>
    </row>
    <row r="770">
      <c r="A770" s="7"/>
      <c r="B770" s="7"/>
      <c r="C770" s="7"/>
      <c r="D770" s="7"/>
      <c r="E770" s="7"/>
      <c r="F770" s="7"/>
    </row>
    <row r="771">
      <c r="A771" s="7"/>
      <c r="B771" s="7"/>
      <c r="C771" s="7"/>
      <c r="D771" s="7"/>
      <c r="E771" s="7"/>
      <c r="F771" s="7"/>
    </row>
    <row r="772">
      <c r="A772" s="7"/>
      <c r="B772" s="7"/>
      <c r="C772" s="7"/>
      <c r="D772" s="7"/>
      <c r="E772" s="7"/>
      <c r="F772" s="7"/>
    </row>
    <row r="773">
      <c r="A773" s="7"/>
      <c r="B773" s="7"/>
      <c r="C773" s="7"/>
      <c r="D773" s="7"/>
      <c r="E773" s="7"/>
      <c r="F773" s="7"/>
    </row>
    <row r="774">
      <c r="A774" s="7"/>
      <c r="B774" s="7"/>
      <c r="C774" s="7"/>
      <c r="D774" s="7"/>
      <c r="E774" s="7"/>
      <c r="F774" s="7"/>
    </row>
    <row r="775">
      <c r="A775" s="7"/>
      <c r="B775" s="7"/>
      <c r="C775" s="7"/>
      <c r="D775" s="7"/>
      <c r="E775" s="7"/>
      <c r="F775" s="7"/>
    </row>
    <row r="776">
      <c r="A776" s="7"/>
      <c r="B776" s="7"/>
      <c r="C776" s="7"/>
      <c r="D776" s="7"/>
      <c r="E776" s="7"/>
      <c r="F776" s="7"/>
    </row>
    <row r="777">
      <c r="A777" s="7"/>
      <c r="B777" s="7"/>
      <c r="C777" s="7"/>
      <c r="D777" s="7"/>
      <c r="E777" s="7"/>
      <c r="F777" s="7"/>
    </row>
    <row r="778">
      <c r="A778" s="7"/>
      <c r="B778" s="7"/>
      <c r="C778" s="7"/>
      <c r="D778" s="7"/>
      <c r="E778" s="7"/>
      <c r="F778" s="7"/>
    </row>
    <row r="779">
      <c r="A779" s="7"/>
      <c r="B779" s="7"/>
      <c r="C779" s="7"/>
      <c r="D779" s="7"/>
      <c r="E779" s="7"/>
      <c r="F779" s="7"/>
    </row>
    <row r="780">
      <c r="A780" s="7"/>
      <c r="B780" s="7"/>
      <c r="C780" s="7"/>
      <c r="D780" s="7"/>
      <c r="E780" s="7"/>
      <c r="F780" s="7"/>
    </row>
    <row r="781">
      <c r="A781" s="7"/>
      <c r="B781" s="7"/>
      <c r="C781" s="7"/>
      <c r="D781" s="7"/>
      <c r="E781" s="7"/>
      <c r="F781" s="7"/>
    </row>
    <row r="782">
      <c r="A782" s="7"/>
      <c r="B782" s="7"/>
      <c r="C782" s="7"/>
      <c r="D782" s="7"/>
      <c r="E782" s="7"/>
      <c r="F782" s="7"/>
    </row>
    <row r="783">
      <c r="A783" s="7"/>
      <c r="B783" s="7"/>
      <c r="C783" s="7"/>
      <c r="D783" s="7"/>
      <c r="E783" s="7"/>
      <c r="F783" s="7"/>
    </row>
    <row r="784">
      <c r="A784" s="7"/>
      <c r="B784" s="7"/>
      <c r="C784" s="7"/>
      <c r="D784" s="7"/>
      <c r="E784" s="7"/>
      <c r="F784" s="7"/>
    </row>
    <row r="785">
      <c r="A785" s="7"/>
      <c r="B785" s="7"/>
      <c r="C785" s="7"/>
      <c r="D785" s="7"/>
      <c r="E785" s="7"/>
      <c r="F785" s="7"/>
    </row>
    <row r="786">
      <c r="A786" s="7"/>
      <c r="B786" s="7"/>
      <c r="C786" s="7"/>
      <c r="D786" s="7"/>
      <c r="E786" s="7"/>
      <c r="F786" s="7"/>
    </row>
    <row r="787">
      <c r="A787" s="7"/>
      <c r="B787" s="7"/>
      <c r="C787" s="7"/>
      <c r="D787" s="7"/>
      <c r="E787" s="7"/>
      <c r="F787" s="7"/>
    </row>
    <row r="788">
      <c r="A788" s="7"/>
      <c r="B788" s="7"/>
      <c r="C788" s="7"/>
      <c r="D788" s="7"/>
      <c r="E788" s="7"/>
      <c r="F788" s="7"/>
    </row>
    <row r="789">
      <c r="A789" s="7"/>
      <c r="B789" s="7"/>
      <c r="C789" s="7"/>
      <c r="D789" s="7"/>
      <c r="E789" s="7"/>
      <c r="F789" s="7"/>
    </row>
    <row r="790">
      <c r="A790" s="7"/>
      <c r="B790" s="7"/>
      <c r="C790" s="7"/>
      <c r="D790" s="7"/>
      <c r="E790" s="7"/>
      <c r="F790" s="7"/>
    </row>
    <row r="791">
      <c r="A791" s="7"/>
      <c r="B791" s="7"/>
      <c r="C791" s="7"/>
      <c r="D791" s="7"/>
      <c r="E791" s="7"/>
      <c r="F791" s="7"/>
    </row>
    <row r="792">
      <c r="A792" s="7"/>
      <c r="B792" s="7"/>
      <c r="C792" s="7"/>
      <c r="D792" s="7"/>
      <c r="E792" s="7"/>
      <c r="F792" s="7"/>
    </row>
    <row r="793">
      <c r="A793" s="7"/>
      <c r="B793" s="7"/>
      <c r="C793" s="7"/>
      <c r="D793" s="7"/>
      <c r="E793" s="7"/>
      <c r="F793" s="7"/>
    </row>
    <row r="794">
      <c r="A794" s="7"/>
      <c r="B794" s="7"/>
      <c r="C794" s="7"/>
      <c r="D794" s="7"/>
      <c r="E794" s="7"/>
      <c r="F794" s="7"/>
    </row>
    <row r="795">
      <c r="A795" s="7"/>
      <c r="B795" s="7"/>
      <c r="C795" s="7"/>
      <c r="D795" s="7"/>
      <c r="E795" s="7"/>
      <c r="F795" s="7"/>
    </row>
    <row r="796">
      <c r="A796" s="7"/>
      <c r="B796" s="7"/>
      <c r="C796" s="7"/>
      <c r="D796" s="7"/>
      <c r="E796" s="7"/>
      <c r="F796" s="7"/>
    </row>
    <row r="797">
      <c r="A797" s="7"/>
      <c r="B797" s="7"/>
      <c r="C797" s="7"/>
      <c r="D797" s="7"/>
      <c r="E797" s="7"/>
      <c r="F797" s="7"/>
    </row>
    <row r="798">
      <c r="A798" s="7"/>
      <c r="B798" s="7"/>
      <c r="C798" s="7"/>
      <c r="D798" s="7"/>
      <c r="E798" s="7"/>
      <c r="F798" s="7"/>
    </row>
    <row r="799">
      <c r="A799" s="7"/>
      <c r="B799" s="7"/>
      <c r="C799" s="7"/>
      <c r="D799" s="7"/>
      <c r="E799" s="7"/>
      <c r="F799" s="7"/>
    </row>
    <row r="800">
      <c r="A800" s="7"/>
      <c r="B800" s="7"/>
      <c r="C800" s="7"/>
      <c r="D800" s="7"/>
      <c r="E800" s="7"/>
      <c r="F800" s="7"/>
    </row>
    <row r="801">
      <c r="A801" s="7"/>
      <c r="B801" s="7"/>
      <c r="C801" s="7"/>
      <c r="D801" s="7"/>
      <c r="E801" s="7"/>
      <c r="F801" s="7"/>
    </row>
    <row r="802">
      <c r="A802" s="7"/>
      <c r="B802" s="7"/>
      <c r="C802" s="7"/>
      <c r="D802" s="7"/>
      <c r="E802" s="7"/>
      <c r="F802" s="7"/>
    </row>
    <row r="803">
      <c r="A803" s="7"/>
      <c r="B803" s="7"/>
      <c r="C803" s="7"/>
      <c r="D803" s="7"/>
      <c r="E803" s="7"/>
      <c r="F803" s="7"/>
    </row>
    <row r="804">
      <c r="A804" s="7"/>
      <c r="B804" s="7"/>
      <c r="C804" s="7"/>
      <c r="D804" s="7"/>
      <c r="E804" s="7"/>
      <c r="F804" s="7"/>
    </row>
    <row r="805">
      <c r="A805" s="7"/>
      <c r="B805" s="7"/>
      <c r="C805" s="7"/>
      <c r="D805" s="7"/>
      <c r="E805" s="7"/>
      <c r="F805" s="7"/>
    </row>
    <row r="806">
      <c r="A806" s="7"/>
      <c r="B806" s="7"/>
      <c r="C806" s="7"/>
      <c r="D806" s="7"/>
      <c r="E806" s="7"/>
      <c r="F806" s="7"/>
    </row>
    <row r="807">
      <c r="A807" s="7"/>
      <c r="B807" s="7"/>
      <c r="C807" s="7"/>
      <c r="D807" s="7"/>
      <c r="E807" s="7"/>
      <c r="F807" s="7"/>
    </row>
    <row r="808">
      <c r="A808" s="7"/>
      <c r="B808" s="7"/>
      <c r="C808" s="7"/>
      <c r="D808" s="7"/>
      <c r="E808" s="7"/>
      <c r="F808" s="7"/>
    </row>
    <row r="809">
      <c r="A809" s="7"/>
      <c r="B809" s="7"/>
      <c r="C809" s="7"/>
      <c r="D809" s="7"/>
      <c r="E809" s="7"/>
      <c r="F809" s="7"/>
    </row>
    <row r="810">
      <c r="A810" s="7"/>
      <c r="B810" s="7"/>
      <c r="C810" s="7"/>
      <c r="D810" s="7"/>
      <c r="E810" s="7"/>
      <c r="F810" s="7"/>
    </row>
    <row r="811">
      <c r="A811" s="7"/>
      <c r="B811" s="7"/>
      <c r="C811" s="7"/>
      <c r="D811" s="7"/>
      <c r="E811" s="7"/>
      <c r="F811" s="7"/>
    </row>
    <row r="812">
      <c r="A812" s="7"/>
      <c r="B812" s="7"/>
      <c r="C812" s="7"/>
      <c r="D812" s="7"/>
      <c r="E812" s="7"/>
      <c r="F812" s="7"/>
    </row>
    <row r="813">
      <c r="A813" s="7"/>
      <c r="B813" s="7"/>
      <c r="C813" s="7"/>
      <c r="D813" s="7"/>
      <c r="E813" s="7"/>
      <c r="F813" s="7"/>
    </row>
    <row r="814">
      <c r="A814" s="7"/>
      <c r="B814" s="7"/>
      <c r="C814" s="7"/>
      <c r="D814" s="7"/>
      <c r="E814" s="7"/>
      <c r="F814" s="7"/>
    </row>
    <row r="815">
      <c r="A815" s="7"/>
      <c r="B815" s="7"/>
      <c r="C815" s="7"/>
      <c r="D815" s="7"/>
      <c r="E815" s="7"/>
      <c r="F815" s="7"/>
    </row>
    <row r="816">
      <c r="A816" s="7"/>
      <c r="B816" s="7"/>
      <c r="C816" s="7"/>
      <c r="D816" s="7"/>
      <c r="E816" s="7"/>
      <c r="F816" s="7"/>
    </row>
    <row r="817">
      <c r="A817" s="7"/>
      <c r="B817" s="7"/>
      <c r="C817" s="7"/>
      <c r="D817" s="7"/>
      <c r="E817" s="7"/>
      <c r="F817" s="7"/>
    </row>
    <row r="818">
      <c r="A818" s="7"/>
      <c r="B818" s="7"/>
      <c r="C818" s="7"/>
      <c r="D818" s="7"/>
      <c r="E818" s="7"/>
      <c r="F818" s="7"/>
    </row>
    <row r="819">
      <c r="A819" s="7"/>
      <c r="B819" s="7"/>
      <c r="C819" s="7"/>
      <c r="D819" s="7"/>
      <c r="E819" s="7"/>
      <c r="F819" s="7"/>
    </row>
    <row r="820">
      <c r="A820" s="7"/>
      <c r="B820" s="7"/>
      <c r="C820" s="7"/>
      <c r="D820" s="7"/>
      <c r="E820" s="7"/>
      <c r="F820" s="7"/>
    </row>
    <row r="821">
      <c r="A821" s="7"/>
      <c r="B821" s="7"/>
      <c r="C821" s="7"/>
      <c r="D821" s="7"/>
      <c r="E821" s="7"/>
      <c r="F821" s="7"/>
    </row>
    <row r="822">
      <c r="A822" s="7"/>
      <c r="B822" s="7"/>
      <c r="C822" s="7"/>
      <c r="D822" s="7"/>
      <c r="E822" s="7"/>
      <c r="F822" s="7"/>
    </row>
    <row r="823">
      <c r="A823" s="7"/>
      <c r="B823" s="7"/>
      <c r="C823" s="7"/>
      <c r="D823" s="7"/>
      <c r="E823" s="7"/>
      <c r="F823" s="7"/>
    </row>
    <row r="824">
      <c r="A824" s="7"/>
      <c r="B824" s="7"/>
      <c r="C824" s="7"/>
      <c r="D824" s="7"/>
      <c r="E824" s="7"/>
      <c r="F824" s="7"/>
    </row>
    <row r="825">
      <c r="A825" s="7"/>
      <c r="B825" s="7"/>
      <c r="C825" s="7"/>
      <c r="D825" s="7"/>
      <c r="E825" s="7"/>
      <c r="F825" s="7"/>
    </row>
    <row r="826">
      <c r="A826" s="7"/>
      <c r="B826" s="7"/>
      <c r="C826" s="7"/>
      <c r="D826" s="7"/>
      <c r="E826" s="7"/>
      <c r="F826" s="7"/>
    </row>
    <row r="827">
      <c r="A827" s="7"/>
      <c r="B827" s="7"/>
      <c r="C827" s="7"/>
      <c r="D827" s="7"/>
      <c r="E827" s="7"/>
      <c r="F827" s="7"/>
    </row>
    <row r="828">
      <c r="A828" s="7"/>
      <c r="B828" s="7"/>
      <c r="C828" s="7"/>
      <c r="D828" s="7"/>
      <c r="E828" s="7"/>
      <c r="F828" s="7"/>
    </row>
    <row r="829">
      <c r="A829" s="7"/>
      <c r="B829" s="7"/>
      <c r="C829" s="7"/>
      <c r="D829" s="7"/>
      <c r="E829" s="7"/>
      <c r="F829" s="7"/>
    </row>
    <row r="830">
      <c r="A830" s="7"/>
      <c r="B830" s="7"/>
      <c r="C830" s="7"/>
      <c r="D830" s="7"/>
      <c r="E830" s="7"/>
      <c r="F830" s="7"/>
    </row>
    <row r="831">
      <c r="A831" s="7"/>
      <c r="B831" s="7"/>
      <c r="C831" s="7"/>
      <c r="D831" s="7"/>
      <c r="E831" s="7"/>
      <c r="F831" s="7"/>
    </row>
    <row r="832">
      <c r="A832" s="7"/>
      <c r="B832" s="7"/>
      <c r="C832" s="7"/>
      <c r="D832" s="7"/>
      <c r="E832" s="7"/>
      <c r="F832" s="7"/>
    </row>
    <row r="833">
      <c r="A833" s="7"/>
      <c r="B833" s="7"/>
      <c r="C833" s="7"/>
      <c r="D833" s="7"/>
      <c r="E833" s="7"/>
      <c r="F833" s="7"/>
    </row>
    <row r="834">
      <c r="A834" s="7"/>
      <c r="B834" s="7"/>
      <c r="C834" s="7"/>
      <c r="D834" s="7"/>
      <c r="E834" s="7"/>
      <c r="F834" s="7"/>
    </row>
    <row r="835">
      <c r="A835" s="7"/>
      <c r="B835" s="7"/>
      <c r="C835" s="7"/>
      <c r="D835" s="7"/>
      <c r="E835" s="7"/>
      <c r="F835" s="7"/>
    </row>
    <row r="836">
      <c r="A836" s="7"/>
      <c r="B836" s="7"/>
      <c r="C836" s="7"/>
      <c r="D836" s="7"/>
      <c r="E836" s="7"/>
      <c r="F836" s="7"/>
    </row>
    <row r="837">
      <c r="A837" s="7"/>
      <c r="B837" s="7"/>
      <c r="C837" s="7"/>
      <c r="D837" s="7"/>
      <c r="E837" s="7"/>
      <c r="F837" s="7"/>
    </row>
    <row r="838">
      <c r="A838" s="7"/>
      <c r="B838" s="7"/>
      <c r="C838" s="7"/>
      <c r="D838" s="7"/>
      <c r="E838" s="7"/>
      <c r="F838" s="7"/>
    </row>
    <row r="839">
      <c r="A839" s="7"/>
      <c r="B839" s="7"/>
      <c r="C839" s="7"/>
      <c r="D839" s="7"/>
      <c r="E839" s="7"/>
      <c r="F839" s="7"/>
    </row>
    <row r="840">
      <c r="A840" s="7"/>
      <c r="B840" s="7"/>
      <c r="C840" s="7"/>
      <c r="D840" s="7"/>
      <c r="E840" s="7"/>
      <c r="F840" s="7"/>
    </row>
    <row r="841">
      <c r="A841" s="7"/>
      <c r="B841" s="7"/>
      <c r="C841" s="7"/>
      <c r="D841" s="7"/>
      <c r="E841" s="7"/>
      <c r="F841" s="7"/>
    </row>
    <row r="842">
      <c r="A842" s="7"/>
      <c r="B842" s="7"/>
      <c r="C842" s="7"/>
      <c r="D842" s="7"/>
      <c r="E842" s="7"/>
      <c r="F842" s="7"/>
    </row>
    <row r="843">
      <c r="A843" s="7"/>
      <c r="B843" s="7"/>
      <c r="C843" s="7"/>
      <c r="D843" s="7"/>
      <c r="E843" s="7"/>
      <c r="F843" s="7"/>
    </row>
    <row r="844">
      <c r="A844" s="7"/>
      <c r="B844" s="7"/>
      <c r="C844" s="7"/>
      <c r="D844" s="7"/>
      <c r="E844" s="7"/>
      <c r="F844" s="7"/>
    </row>
    <row r="845">
      <c r="A845" s="7"/>
      <c r="B845" s="7"/>
      <c r="C845" s="7"/>
      <c r="D845" s="7"/>
      <c r="E845" s="7"/>
      <c r="F845" s="7"/>
    </row>
    <row r="846">
      <c r="A846" s="7"/>
      <c r="B846" s="7"/>
      <c r="C846" s="7"/>
      <c r="D846" s="7"/>
      <c r="E846" s="7"/>
      <c r="F846" s="7"/>
    </row>
    <row r="847">
      <c r="A847" s="7"/>
      <c r="B847" s="7"/>
      <c r="C847" s="7"/>
      <c r="D847" s="7"/>
      <c r="E847" s="7"/>
      <c r="F847" s="7"/>
    </row>
    <row r="848">
      <c r="A848" s="7"/>
      <c r="B848" s="7"/>
      <c r="C848" s="7"/>
      <c r="D848" s="7"/>
      <c r="E848" s="7"/>
      <c r="F848" s="7"/>
    </row>
    <row r="849">
      <c r="A849" s="7"/>
      <c r="B849" s="7"/>
      <c r="C849" s="7"/>
      <c r="D849" s="7"/>
      <c r="E849" s="7"/>
      <c r="F849" s="7"/>
    </row>
    <row r="850">
      <c r="A850" s="7"/>
      <c r="B850" s="7"/>
      <c r="C850" s="7"/>
      <c r="D850" s="7"/>
      <c r="E850" s="7"/>
      <c r="F850" s="7"/>
    </row>
    <row r="851">
      <c r="A851" s="7"/>
      <c r="B851" s="7"/>
      <c r="C851" s="7"/>
      <c r="D851" s="7"/>
      <c r="E851" s="7"/>
      <c r="F851" s="7"/>
    </row>
    <row r="852">
      <c r="A852" s="7"/>
      <c r="B852" s="7"/>
      <c r="C852" s="7"/>
      <c r="D852" s="7"/>
      <c r="E852" s="7"/>
      <c r="F852" s="7"/>
    </row>
    <row r="853">
      <c r="A853" s="7"/>
      <c r="B853" s="7"/>
      <c r="C853" s="7"/>
      <c r="D853" s="7"/>
      <c r="E853" s="7"/>
      <c r="F853" s="7"/>
    </row>
    <row r="854">
      <c r="A854" s="7"/>
      <c r="B854" s="7"/>
      <c r="C854" s="7"/>
      <c r="D854" s="7"/>
      <c r="E854" s="7"/>
      <c r="F854" s="7"/>
    </row>
    <row r="855">
      <c r="A855" s="7"/>
      <c r="B855" s="7"/>
      <c r="C855" s="7"/>
      <c r="D855" s="7"/>
      <c r="E855" s="7"/>
      <c r="F855" s="7"/>
    </row>
    <row r="856">
      <c r="A856" s="7"/>
      <c r="B856" s="7"/>
      <c r="C856" s="7"/>
      <c r="D856" s="7"/>
      <c r="E856" s="7"/>
      <c r="F856" s="7"/>
    </row>
    <row r="857">
      <c r="A857" s="7"/>
      <c r="B857" s="7"/>
      <c r="C857" s="7"/>
      <c r="D857" s="7"/>
      <c r="E857" s="7"/>
      <c r="F857" s="7"/>
    </row>
    <row r="858">
      <c r="A858" s="7"/>
      <c r="B858" s="7"/>
      <c r="C858" s="7"/>
      <c r="D858" s="7"/>
      <c r="E858" s="7"/>
      <c r="F858" s="7"/>
    </row>
    <row r="859">
      <c r="A859" s="7"/>
      <c r="B859" s="7"/>
      <c r="C859" s="7"/>
      <c r="D859" s="7"/>
      <c r="E859" s="7"/>
      <c r="F859" s="7"/>
    </row>
    <row r="860">
      <c r="A860" s="7"/>
      <c r="B860" s="7"/>
      <c r="C860" s="7"/>
      <c r="D860" s="7"/>
      <c r="E860" s="7"/>
      <c r="F860" s="7"/>
    </row>
    <row r="861">
      <c r="A861" s="7"/>
      <c r="B861" s="7"/>
      <c r="C861" s="7"/>
      <c r="D861" s="7"/>
      <c r="E861" s="7"/>
      <c r="F861" s="7"/>
    </row>
    <row r="862">
      <c r="A862" s="7"/>
      <c r="B862" s="7"/>
      <c r="C862" s="7"/>
      <c r="D862" s="7"/>
      <c r="E862" s="7"/>
      <c r="F862" s="7"/>
    </row>
    <row r="863">
      <c r="A863" s="7"/>
      <c r="B863" s="7"/>
      <c r="C863" s="7"/>
      <c r="D863" s="7"/>
      <c r="E863" s="7"/>
      <c r="F863" s="7"/>
    </row>
    <row r="864">
      <c r="A864" s="7"/>
      <c r="B864" s="7"/>
      <c r="C864" s="7"/>
      <c r="D864" s="7"/>
      <c r="E864" s="7"/>
      <c r="F864" s="7"/>
    </row>
    <row r="865">
      <c r="A865" s="7"/>
      <c r="B865" s="7"/>
      <c r="C865" s="7"/>
      <c r="D865" s="7"/>
      <c r="E865" s="7"/>
      <c r="F865" s="7"/>
    </row>
    <row r="866">
      <c r="A866" s="7"/>
      <c r="B866" s="7"/>
      <c r="C866" s="7"/>
      <c r="D866" s="7"/>
      <c r="E866" s="7"/>
      <c r="F866" s="7"/>
    </row>
    <row r="867">
      <c r="A867" s="7"/>
      <c r="B867" s="7"/>
      <c r="C867" s="7"/>
      <c r="D867" s="7"/>
      <c r="E867" s="7"/>
      <c r="F867" s="7"/>
    </row>
    <row r="868">
      <c r="A868" s="7"/>
      <c r="B868" s="7"/>
      <c r="C868" s="7"/>
      <c r="D868" s="7"/>
      <c r="E868" s="7"/>
      <c r="F868" s="7"/>
    </row>
    <row r="869">
      <c r="A869" s="7"/>
      <c r="B869" s="7"/>
      <c r="C869" s="7"/>
      <c r="D869" s="7"/>
      <c r="E869" s="7"/>
      <c r="F869" s="7"/>
    </row>
    <row r="870">
      <c r="A870" s="7"/>
      <c r="B870" s="7"/>
      <c r="C870" s="7"/>
      <c r="D870" s="7"/>
      <c r="E870" s="7"/>
      <c r="F870" s="7"/>
    </row>
    <row r="871">
      <c r="A871" s="7"/>
      <c r="B871" s="7"/>
      <c r="C871" s="7"/>
      <c r="D871" s="7"/>
      <c r="E871" s="7"/>
      <c r="F871" s="7"/>
    </row>
    <row r="872">
      <c r="A872" s="7"/>
      <c r="B872" s="7"/>
      <c r="C872" s="7"/>
      <c r="D872" s="7"/>
      <c r="E872" s="7"/>
      <c r="F872" s="7"/>
    </row>
    <row r="873">
      <c r="A873" s="7"/>
      <c r="B873" s="7"/>
      <c r="C873" s="7"/>
      <c r="D873" s="7"/>
      <c r="E873" s="7"/>
      <c r="F873" s="7"/>
    </row>
    <row r="874">
      <c r="A874" s="7"/>
      <c r="B874" s="7"/>
      <c r="C874" s="7"/>
      <c r="D874" s="7"/>
      <c r="E874" s="7"/>
      <c r="F874" s="7"/>
    </row>
    <row r="875">
      <c r="A875" s="7"/>
      <c r="B875" s="7"/>
      <c r="C875" s="7"/>
      <c r="D875" s="7"/>
      <c r="E875" s="7"/>
      <c r="F875" s="7"/>
    </row>
    <row r="876">
      <c r="A876" s="7"/>
      <c r="B876" s="7"/>
      <c r="C876" s="7"/>
      <c r="D876" s="7"/>
      <c r="E876" s="7"/>
      <c r="F876" s="7"/>
    </row>
    <row r="877">
      <c r="A877" s="7"/>
      <c r="B877" s="7"/>
      <c r="C877" s="7"/>
      <c r="D877" s="7"/>
      <c r="E877" s="7"/>
      <c r="F877" s="7"/>
    </row>
    <row r="878">
      <c r="A878" s="7"/>
      <c r="B878" s="7"/>
      <c r="C878" s="7"/>
      <c r="D878" s="7"/>
      <c r="E878" s="7"/>
      <c r="F878" s="7"/>
    </row>
    <row r="879">
      <c r="A879" s="7"/>
      <c r="B879" s="7"/>
      <c r="C879" s="7"/>
      <c r="D879" s="7"/>
      <c r="E879" s="7"/>
      <c r="F879" s="7"/>
    </row>
    <row r="880">
      <c r="A880" s="7"/>
      <c r="B880" s="7"/>
      <c r="C880" s="7"/>
      <c r="D880" s="7"/>
      <c r="E880" s="7"/>
      <c r="F880" s="7"/>
    </row>
    <row r="881">
      <c r="A881" s="7"/>
      <c r="B881" s="7"/>
      <c r="C881" s="7"/>
      <c r="D881" s="7"/>
      <c r="E881" s="7"/>
      <c r="F881" s="7"/>
    </row>
    <row r="882">
      <c r="A882" s="7"/>
      <c r="B882" s="7"/>
      <c r="C882" s="7"/>
      <c r="D882" s="7"/>
      <c r="E882" s="7"/>
      <c r="F882" s="7"/>
    </row>
    <row r="883">
      <c r="A883" s="7"/>
      <c r="B883" s="7"/>
      <c r="C883" s="7"/>
      <c r="D883" s="7"/>
      <c r="E883" s="7"/>
      <c r="F883" s="7"/>
    </row>
    <row r="884">
      <c r="A884" s="7"/>
      <c r="B884" s="7"/>
      <c r="C884" s="7"/>
      <c r="D884" s="7"/>
      <c r="E884" s="7"/>
      <c r="F884" s="7"/>
    </row>
    <row r="885">
      <c r="A885" s="7"/>
      <c r="B885" s="7"/>
      <c r="C885" s="7"/>
      <c r="D885" s="7"/>
      <c r="E885" s="7"/>
      <c r="F885" s="7"/>
    </row>
    <row r="886">
      <c r="A886" s="7"/>
      <c r="B886" s="7"/>
      <c r="C886" s="7"/>
      <c r="D886" s="7"/>
      <c r="E886" s="7"/>
      <c r="F886" s="7"/>
    </row>
    <row r="887">
      <c r="A887" s="7"/>
      <c r="B887" s="7"/>
      <c r="C887" s="7"/>
      <c r="D887" s="7"/>
      <c r="E887" s="7"/>
      <c r="F887" s="7"/>
    </row>
    <row r="888">
      <c r="A888" s="7"/>
      <c r="B888" s="7"/>
      <c r="C888" s="7"/>
      <c r="D888" s="7"/>
      <c r="E888" s="7"/>
      <c r="F888" s="7"/>
    </row>
    <row r="889">
      <c r="A889" s="7"/>
      <c r="B889" s="7"/>
      <c r="C889" s="7"/>
      <c r="D889" s="7"/>
      <c r="E889" s="7"/>
      <c r="F889" s="7"/>
    </row>
    <row r="890">
      <c r="A890" s="7"/>
      <c r="B890" s="7"/>
      <c r="C890" s="7"/>
      <c r="D890" s="7"/>
      <c r="E890" s="7"/>
      <c r="F890" s="7"/>
    </row>
    <row r="891">
      <c r="A891" s="7"/>
      <c r="B891" s="7"/>
      <c r="C891" s="7"/>
      <c r="D891" s="7"/>
      <c r="E891" s="7"/>
      <c r="F891" s="7"/>
    </row>
    <row r="892">
      <c r="A892" s="7"/>
      <c r="B892" s="7"/>
      <c r="C892" s="7"/>
      <c r="D892" s="7"/>
      <c r="E892" s="7"/>
      <c r="F892" s="7"/>
    </row>
    <row r="893">
      <c r="A893" s="7"/>
      <c r="B893" s="7"/>
      <c r="C893" s="7"/>
      <c r="D893" s="7"/>
      <c r="E893" s="7"/>
      <c r="F893" s="7"/>
    </row>
    <row r="894">
      <c r="A894" s="7"/>
      <c r="B894" s="7"/>
      <c r="C894" s="7"/>
      <c r="D894" s="7"/>
      <c r="E894" s="7"/>
      <c r="F894" s="7"/>
    </row>
    <row r="895">
      <c r="A895" s="7"/>
      <c r="B895" s="7"/>
      <c r="C895" s="7"/>
      <c r="D895" s="7"/>
      <c r="E895" s="7"/>
      <c r="F895" s="7"/>
    </row>
    <row r="896">
      <c r="A896" s="7"/>
      <c r="B896" s="7"/>
      <c r="C896" s="7"/>
      <c r="D896" s="7"/>
      <c r="E896" s="7"/>
      <c r="F896" s="7"/>
    </row>
    <row r="897">
      <c r="A897" s="7"/>
      <c r="B897" s="7"/>
      <c r="C897" s="7"/>
      <c r="D897" s="7"/>
      <c r="E897" s="7"/>
      <c r="F897" s="7"/>
    </row>
    <row r="898">
      <c r="A898" s="7"/>
      <c r="B898" s="7"/>
      <c r="C898" s="7"/>
      <c r="D898" s="7"/>
      <c r="E898" s="7"/>
      <c r="F898" s="7"/>
    </row>
    <row r="899">
      <c r="A899" s="7"/>
      <c r="B899" s="7"/>
      <c r="C899" s="7"/>
      <c r="D899" s="7"/>
      <c r="E899" s="7"/>
      <c r="F899" s="7"/>
    </row>
    <row r="900">
      <c r="A900" s="7"/>
      <c r="B900" s="7"/>
      <c r="C900" s="7"/>
      <c r="D900" s="7"/>
      <c r="E900" s="7"/>
      <c r="F900" s="7"/>
    </row>
    <row r="901">
      <c r="A901" s="7"/>
      <c r="B901" s="7"/>
      <c r="C901" s="7"/>
      <c r="D901" s="7"/>
      <c r="E901" s="7"/>
      <c r="F901" s="7"/>
    </row>
    <row r="902">
      <c r="A902" s="7"/>
      <c r="B902" s="7"/>
      <c r="C902" s="7"/>
      <c r="D902" s="7"/>
      <c r="E902" s="7"/>
      <c r="F902" s="7"/>
    </row>
    <row r="903">
      <c r="A903" s="7"/>
      <c r="B903" s="7"/>
      <c r="C903" s="7"/>
      <c r="D903" s="7"/>
      <c r="E903" s="7"/>
      <c r="F903" s="7"/>
    </row>
    <row r="904">
      <c r="A904" s="7"/>
      <c r="B904" s="7"/>
      <c r="C904" s="7"/>
      <c r="D904" s="7"/>
      <c r="E904" s="7"/>
      <c r="F904" s="7"/>
    </row>
    <row r="905">
      <c r="A905" s="7"/>
      <c r="B905" s="7"/>
      <c r="C905" s="7"/>
      <c r="D905" s="7"/>
      <c r="E905" s="7"/>
      <c r="F905" s="7"/>
    </row>
    <row r="906">
      <c r="A906" s="7"/>
      <c r="B906" s="7"/>
      <c r="C906" s="7"/>
      <c r="D906" s="7"/>
      <c r="E906" s="7"/>
      <c r="F906" s="7"/>
    </row>
    <row r="907">
      <c r="A907" s="7"/>
      <c r="B907" s="7"/>
      <c r="C907" s="7"/>
      <c r="D907" s="7"/>
      <c r="E907" s="7"/>
      <c r="F907" s="7"/>
    </row>
    <row r="908">
      <c r="A908" s="7"/>
      <c r="B908" s="7"/>
      <c r="C908" s="7"/>
      <c r="D908" s="7"/>
      <c r="E908" s="7"/>
      <c r="F908" s="7"/>
    </row>
    <row r="909">
      <c r="A909" s="7"/>
      <c r="B909" s="7"/>
      <c r="C909" s="7"/>
      <c r="D909" s="7"/>
      <c r="E909" s="7"/>
      <c r="F909" s="7"/>
    </row>
    <row r="910">
      <c r="A910" s="7"/>
      <c r="B910" s="7"/>
      <c r="C910" s="7"/>
      <c r="D910" s="7"/>
      <c r="E910" s="7"/>
      <c r="F910" s="7"/>
    </row>
    <row r="911">
      <c r="A911" s="7"/>
      <c r="B911" s="7"/>
      <c r="C911" s="7"/>
      <c r="D911" s="7"/>
      <c r="E911" s="7"/>
      <c r="F911" s="7"/>
    </row>
    <row r="912">
      <c r="A912" s="7"/>
      <c r="B912" s="7"/>
      <c r="C912" s="7"/>
      <c r="D912" s="7"/>
      <c r="E912" s="7"/>
      <c r="F912" s="7"/>
    </row>
    <row r="913">
      <c r="A913" s="7"/>
      <c r="B913" s="7"/>
      <c r="C913" s="7"/>
      <c r="D913" s="7"/>
      <c r="E913" s="7"/>
      <c r="F913" s="7"/>
    </row>
    <row r="914">
      <c r="A914" s="7"/>
      <c r="B914" s="7"/>
      <c r="C914" s="7"/>
      <c r="D914" s="7"/>
      <c r="E914" s="7"/>
      <c r="F914" s="7"/>
    </row>
    <row r="915">
      <c r="A915" s="7"/>
      <c r="B915" s="7"/>
      <c r="C915" s="7"/>
      <c r="D915" s="7"/>
      <c r="E915" s="7"/>
      <c r="F915" s="7"/>
    </row>
    <row r="916">
      <c r="A916" s="7"/>
      <c r="B916" s="7"/>
      <c r="C916" s="7"/>
      <c r="D916" s="7"/>
      <c r="E916" s="7"/>
      <c r="F916" s="7"/>
    </row>
    <row r="917">
      <c r="A917" s="7"/>
      <c r="B917" s="7"/>
      <c r="C917" s="7"/>
      <c r="D917" s="7"/>
      <c r="E917" s="7"/>
      <c r="F917" s="7"/>
    </row>
    <row r="918">
      <c r="A918" s="7"/>
      <c r="B918" s="7"/>
      <c r="C918" s="7"/>
      <c r="D918" s="7"/>
      <c r="E918" s="7"/>
      <c r="F918" s="7"/>
    </row>
    <row r="919">
      <c r="A919" s="7"/>
      <c r="B919" s="7"/>
      <c r="C919" s="7"/>
      <c r="D919" s="7"/>
      <c r="E919" s="7"/>
      <c r="F919" s="7"/>
    </row>
    <row r="920">
      <c r="A920" s="7"/>
      <c r="B920" s="7"/>
      <c r="C920" s="7"/>
      <c r="D920" s="7"/>
      <c r="E920" s="7"/>
      <c r="F920" s="7"/>
    </row>
    <row r="921">
      <c r="A921" s="7"/>
      <c r="B921" s="7"/>
      <c r="C921" s="7"/>
      <c r="D921" s="7"/>
      <c r="E921" s="7"/>
      <c r="F921" s="7"/>
    </row>
    <row r="922">
      <c r="A922" s="7"/>
      <c r="B922" s="7"/>
      <c r="C922" s="7"/>
      <c r="D922" s="7"/>
      <c r="E922" s="7"/>
      <c r="F922" s="7"/>
    </row>
    <row r="923">
      <c r="A923" s="7"/>
      <c r="B923" s="7"/>
      <c r="C923" s="7"/>
      <c r="D923" s="7"/>
      <c r="E923" s="7"/>
      <c r="F923" s="7"/>
    </row>
    <row r="924">
      <c r="A924" s="7"/>
      <c r="B924" s="7"/>
      <c r="C924" s="7"/>
      <c r="D924" s="7"/>
      <c r="E924" s="7"/>
      <c r="F924" s="7"/>
    </row>
    <row r="925">
      <c r="A925" s="7"/>
      <c r="B925" s="7"/>
      <c r="C925" s="7"/>
      <c r="D925" s="7"/>
      <c r="E925" s="7"/>
      <c r="F925" s="7"/>
    </row>
    <row r="926">
      <c r="A926" s="7"/>
      <c r="B926" s="7"/>
      <c r="C926" s="7"/>
      <c r="D926" s="7"/>
      <c r="E926" s="7"/>
      <c r="F926" s="7"/>
    </row>
    <row r="927">
      <c r="A927" s="7"/>
      <c r="B927" s="7"/>
      <c r="C927" s="7"/>
      <c r="D927" s="7"/>
      <c r="E927" s="7"/>
      <c r="F927" s="7"/>
    </row>
    <row r="928">
      <c r="A928" s="7"/>
      <c r="B928" s="7"/>
      <c r="C928" s="7"/>
      <c r="D928" s="7"/>
      <c r="E928" s="7"/>
      <c r="F928" s="7"/>
    </row>
    <row r="929">
      <c r="A929" s="7"/>
      <c r="B929" s="7"/>
      <c r="C929" s="7"/>
      <c r="D929" s="7"/>
      <c r="E929" s="7"/>
      <c r="F929" s="7"/>
    </row>
    <row r="930">
      <c r="A930" s="7"/>
      <c r="B930" s="7"/>
      <c r="C930" s="7"/>
      <c r="D930" s="7"/>
      <c r="E930" s="7"/>
      <c r="F930" s="7"/>
    </row>
    <row r="931">
      <c r="A931" s="7"/>
      <c r="B931" s="7"/>
      <c r="C931" s="7"/>
      <c r="D931" s="7"/>
      <c r="E931" s="7"/>
      <c r="F931" s="7"/>
    </row>
    <row r="932">
      <c r="A932" s="7"/>
      <c r="B932" s="7"/>
      <c r="C932" s="7"/>
      <c r="D932" s="7"/>
      <c r="E932" s="7"/>
      <c r="F932" s="7"/>
    </row>
    <row r="933">
      <c r="A933" s="7"/>
      <c r="B933" s="7"/>
      <c r="C933" s="7"/>
      <c r="D933" s="7"/>
      <c r="E933" s="7"/>
      <c r="F933" s="7"/>
    </row>
    <row r="934">
      <c r="A934" s="7"/>
      <c r="B934" s="7"/>
      <c r="C934" s="7"/>
      <c r="D934" s="7"/>
      <c r="E934" s="7"/>
      <c r="F934" s="7"/>
    </row>
    <row r="935">
      <c r="A935" s="7"/>
      <c r="B935" s="7"/>
      <c r="C935" s="7"/>
      <c r="D935" s="7"/>
      <c r="E935" s="7"/>
      <c r="F935" s="7"/>
    </row>
    <row r="936">
      <c r="A936" s="7"/>
      <c r="B936" s="7"/>
      <c r="C936" s="7"/>
      <c r="D936" s="7"/>
      <c r="E936" s="7"/>
      <c r="F936" s="7"/>
    </row>
    <row r="937">
      <c r="A937" s="7"/>
      <c r="B937" s="7"/>
      <c r="C937" s="7"/>
      <c r="D937" s="7"/>
      <c r="E937" s="7"/>
      <c r="F937" s="7"/>
    </row>
    <row r="938">
      <c r="A938" s="7"/>
      <c r="B938" s="7"/>
      <c r="C938" s="7"/>
      <c r="D938" s="7"/>
      <c r="E938" s="7"/>
      <c r="F938" s="7"/>
    </row>
    <row r="939">
      <c r="A939" s="7"/>
      <c r="B939" s="7"/>
      <c r="C939" s="7"/>
      <c r="D939" s="7"/>
      <c r="E939" s="7"/>
      <c r="F939" s="7"/>
    </row>
    <row r="940">
      <c r="A940" s="7"/>
      <c r="B940" s="7"/>
      <c r="C940" s="7"/>
      <c r="D940" s="7"/>
      <c r="E940" s="7"/>
      <c r="F940" s="7"/>
    </row>
    <row r="941">
      <c r="A941" s="7"/>
      <c r="B941" s="7"/>
      <c r="C941" s="7"/>
      <c r="D941" s="7"/>
      <c r="E941" s="7"/>
      <c r="F941" s="7"/>
    </row>
    <row r="942">
      <c r="A942" s="7"/>
      <c r="B942" s="7"/>
      <c r="C942" s="7"/>
      <c r="D942" s="7"/>
      <c r="E942" s="7"/>
      <c r="F942" s="7"/>
    </row>
    <row r="943">
      <c r="A943" s="7"/>
      <c r="B943" s="7"/>
      <c r="C943" s="7"/>
      <c r="D943" s="7"/>
      <c r="E943" s="7"/>
      <c r="F943" s="7"/>
    </row>
    <row r="944">
      <c r="A944" s="7"/>
      <c r="B944" s="7"/>
      <c r="C944" s="7"/>
      <c r="D944" s="7"/>
      <c r="E944" s="7"/>
      <c r="F944" s="7"/>
    </row>
    <row r="945">
      <c r="A945" s="7"/>
      <c r="B945" s="7"/>
      <c r="C945" s="7"/>
      <c r="D945" s="7"/>
      <c r="E945" s="7"/>
      <c r="F945" s="7"/>
    </row>
    <row r="946">
      <c r="A946" s="7"/>
      <c r="B946" s="7"/>
      <c r="C946" s="7"/>
      <c r="D946" s="7"/>
      <c r="E946" s="7"/>
      <c r="F946" s="7"/>
    </row>
    <row r="947">
      <c r="A947" s="7"/>
      <c r="B947" s="7"/>
      <c r="C947" s="7"/>
      <c r="D947" s="7"/>
      <c r="E947" s="7"/>
      <c r="F947" s="7"/>
    </row>
    <row r="948">
      <c r="A948" s="7"/>
      <c r="B948" s="7"/>
      <c r="C948" s="7"/>
      <c r="D948" s="7"/>
      <c r="E948" s="7"/>
      <c r="F948" s="7"/>
    </row>
    <row r="949">
      <c r="A949" s="7"/>
      <c r="B949" s="7"/>
      <c r="C949" s="7"/>
      <c r="D949" s="7"/>
      <c r="E949" s="7"/>
      <c r="F949" s="7"/>
    </row>
    <row r="950">
      <c r="A950" s="7"/>
      <c r="B950" s="7"/>
      <c r="C950" s="7"/>
      <c r="D950" s="7"/>
      <c r="E950" s="7"/>
      <c r="F950" s="7"/>
    </row>
    <row r="951">
      <c r="A951" s="7"/>
      <c r="B951" s="7"/>
      <c r="C951" s="7"/>
      <c r="D951" s="7"/>
      <c r="E951" s="7"/>
      <c r="F951" s="7"/>
    </row>
    <row r="952">
      <c r="A952" s="7"/>
      <c r="B952" s="7"/>
      <c r="C952" s="7"/>
      <c r="D952" s="7"/>
      <c r="E952" s="7"/>
      <c r="F952" s="7"/>
    </row>
    <row r="953">
      <c r="A953" s="7"/>
      <c r="B953" s="7"/>
      <c r="C953" s="7"/>
      <c r="D953" s="7"/>
      <c r="E953" s="7"/>
      <c r="F953" s="7"/>
    </row>
    <row r="954">
      <c r="A954" s="7"/>
      <c r="B954" s="7"/>
      <c r="C954" s="7"/>
      <c r="D954" s="7"/>
      <c r="E954" s="7"/>
      <c r="F954" s="7"/>
    </row>
    <row r="955">
      <c r="A955" s="7"/>
      <c r="B955" s="7"/>
      <c r="C955" s="7"/>
      <c r="D955" s="7"/>
      <c r="E955" s="7"/>
      <c r="F955" s="7"/>
    </row>
    <row r="956">
      <c r="A956" s="7"/>
      <c r="B956" s="7"/>
      <c r="C956" s="7"/>
      <c r="D956" s="7"/>
      <c r="E956" s="7"/>
      <c r="F956" s="7"/>
    </row>
    <row r="957">
      <c r="A957" s="7"/>
      <c r="B957" s="7"/>
      <c r="C957" s="7"/>
      <c r="D957" s="7"/>
      <c r="E957" s="7"/>
      <c r="F957" s="7"/>
    </row>
    <row r="958">
      <c r="A958" s="7"/>
      <c r="B958" s="7"/>
      <c r="C958" s="7"/>
      <c r="D958" s="7"/>
      <c r="E958" s="7"/>
      <c r="F958" s="7"/>
    </row>
    <row r="959">
      <c r="A959" s="7"/>
      <c r="B959" s="7"/>
      <c r="C959" s="7"/>
      <c r="D959" s="7"/>
      <c r="E959" s="7"/>
      <c r="F959" s="7"/>
    </row>
    <row r="960">
      <c r="A960" s="7"/>
      <c r="B960" s="7"/>
      <c r="C960" s="7"/>
      <c r="D960" s="7"/>
      <c r="E960" s="7"/>
      <c r="F960" s="7"/>
    </row>
    <row r="961">
      <c r="A961" s="7"/>
      <c r="B961" s="7"/>
      <c r="C961" s="7"/>
      <c r="D961" s="7"/>
      <c r="E961" s="7"/>
      <c r="F961" s="7"/>
    </row>
    <row r="962">
      <c r="A962" s="7"/>
      <c r="B962" s="7"/>
      <c r="C962" s="7"/>
      <c r="D962" s="7"/>
      <c r="E962" s="7"/>
      <c r="F962" s="7"/>
    </row>
    <row r="963">
      <c r="A963" s="7"/>
      <c r="B963" s="7"/>
      <c r="C963" s="7"/>
      <c r="D963" s="7"/>
      <c r="E963" s="7"/>
      <c r="F963" s="7"/>
    </row>
    <row r="964">
      <c r="A964" s="7"/>
      <c r="B964" s="7"/>
      <c r="C964" s="7"/>
      <c r="D964" s="7"/>
      <c r="E964" s="7"/>
      <c r="F964" s="7"/>
    </row>
    <row r="965">
      <c r="A965" s="7"/>
      <c r="B965" s="7"/>
      <c r="C965" s="7"/>
      <c r="D965" s="7"/>
      <c r="E965" s="7"/>
      <c r="F965" s="7"/>
    </row>
    <row r="966">
      <c r="A966" s="7"/>
      <c r="B966" s="7"/>
      <c r="C966" s="7"/>
      <c r="D966" s="7"/>
      <c r="E966" s="7"/>
      <c r="F966" s="7"/>
    </row>
    <row r="967">
      <c r="A967" s="7"/>
      <c r="B967" s="7"/>
      <c r="C967" s="7"/>
      <c r="D967" s="7"/>
      <c r="E967" s="7"/>
      <c r="F967" s="7"/>
    </row>
    <row r="968">
      <c r="A968" s="7"/>
      <c r="B968" s="7"/>
      <c r="C968" s="7"/>
      <c r="D968" s="7"/>
      <c r="E968" s="7"/>
      <c r="F968" s="7"/>
    </row>
    <row r="969">
      <c r="A969" s="7"/>
      <c r="B969" s="7"/>
      <c r="C969" s="7"/>
      <c r="D969" s="7"/>
      <c r="E969" s="7"/>
      <c r="F969" s="7"/>
    </row>
    <row r="970">
      <c r="A970" s="7"/>
      <c r="B970" s="7"/>
      <c r="C970" s="7"/>
      <c r="D970" s="7"/>
      <c r="E970" s="7"/>
      <c r="F970" s="7"/>
    </row>
    <row r="971">
      <c r="A971" s="7"/>
      <c r="B971" s="7"/>
      <c r="C971" s="7"/>
      <c r="D971" s="7"/>
      <c r="E971" s="7"/>
      <c r="F971" s="7"/>
    </row>
    <row r="972">
      <c r="A972" s="7"/>
      <c r="B972" s="7"/>
      <c r="C972" s="7"/>
      <c r="D972" s="7"/>
      <c r="E972" s="7"/>
      <c r="F972" s="7"/>
    </row>
    <row r="973">
      <c r="A973" s="7"/>
      <c r="B973" s="7"/>
      <c r="C973" s="7"/>
      <c r="D973" s="7"/>
      <c r="E973" s="7"/>
      <c r="F973" s="7"/>
    </row>
    <row r="974">
      <c r="A974" s="7"/>
      <c r="B974" s="7"/>
      <c r="C974" s="7"/>
      <c r="D974" s="7"/>
      <c r="E974" s="7"/>
      <c r="F974" s="7"/>
    </row>
    <row r="975">
      <c r="A975" s="7"/>
      <c r="B975" s="7"/>
      <c r="C975" s="7"/>
      <c r="D975" s="7"/>
      <c r="E975" s="7"/>
      <c r="F975" s="7"/>
    </row>
    <row r="976">
      <c r="A976" s="7"/>
      <c r="B976" s="7"/>
      <c r="C976" s="7"/>
      <c r="D976" s="7"/>
      <c r="E976" s="7"/>
      <c r="F976" s="7"/>
    </row>
    <row r="977">
      <c r="A977" s="7"/>
      <c r="B977" s="7"/>
      <c r="C977" s="7"/>
      <c r="D977" s="7"/>
      <c r="E977" s="7"/>
      <c r="F977" s="7"/>
    </row>
    <row r="978">
      <c r="A978" s="7"/>
      <c r="B978" s="7"/>
      <c r="C978" s="7"/>
      <c r="D978" s="7"/>
      <c r="E978" s="7"/>
      <c r="F978" s="7"/>
    </row>
    <row r="979">
      <c r="A979" s="7"/>
      <c r="B979" s="7"/>
      <c r="C979" s="7"/>
      <c r="D979" s="7"/>
      <c r="E979" s="7"/>
      <c r="F979" s="7"/>
    </row>
    <row r="980">
      <c r="A980" s="7"/>
      <c r="B980" s="7"/>
      <c r="C980" s="7"/>
      <c r="D980" s="7"/>
      <c r="E980" s="7"/>
      <c r="F980" s="7"/>
    </row>
    <row r="981">
      <c r="A981" s="7"/>
      <c r="B981" s="7"/>
      <c r="C981" s="7"/>
      <c r="D981" s="7"/>
      <c r="E981" s="7"/>
      <c r="F981" s="7"/>
    </row>
    <row r="982">
      <c r="A982" s="7"/>
      <c r="B982" s="7"/>
      <c r="C982" s="7"/>
      <c r="D982" s="7"/>
      <c r="E982" s="7"/>
      <c r="F982" s="7"/>
    </row>
    <row r="983">
      <c r="A983" s="7"/>
      <c r="B983" s="7"/>
      <c r="C983" s="7"/>
      <c r="D983" s="7"/>
      <c r="E983" s="7"/>
      <c r="F983" s="7"/>
    </row>
    <row r="984">
      <c r="A984" s="7"/>
      <c r="B984" s="7"/>
      <c r="C984" s="7"/>
      <c r="D984" s="7"/>
      <c r="E984" s="7"/>
      <c r="F984" s="7"/>
    </row>
    <row r="985">
      <c r="A985" s="7"/>
      <c r="B985" s="7"/>
      <c r="C985" s="7"/>
      <c r="D985" s="7"/>
      <c r="E985" s="7"/>
      <c r="F985" s="7"/>
    </row>
    <row r="986">
      <c r="A986" s="7"/>
      <c r="B986" s="7"/>
      <c r="C986" s="7"/>
      <c r="D986" s="7"/>
      <c r="E986" s="7"/>
      <c r="F986" s="7"/>
    </row>
    <row r="987">
      <c r="A987" s="7"/>
      <c r="B987" s="7"/>
      <c r="C987" s="7"/>
      <c r="D987" s="7"/>
      <c r="E987" s="7"/>
      <c r="F987" s="7"/>
    </row>
    <row r="988">
      <c r="A988" s="7"/>
      <c r="B988" s="7"/>
      <c r="C988" s="7"/>
      <c r="D988" s="7"/>
      <c r="E988" s="7"/>
      <c r="F988" s="7"/>
    </row>
    <row r="989">
      <c r="A989" s="7"/>
      <c r="B989" s="7"/>
      <c r="C989" s="7"/>
      <c r="D989" s="7"/>
      <c r="E989" s="7"/>
      <c r="F989" s="7"/>
    </row>
    <row r="990">
      <c r="A990" s="7"/>
      <c r="B990" s="7"/>
      <c r="C990" s="7"/>
      <c r="D990" s="7"/>
      <c r="E990" s="7"/>
      <c r="F990" s="7"/>
    </row>
    <row r="991">
      <c r="A991" s="7"/>
      <c r="B991" s="7"/>
      <c r="C991" s="7"/>
      <c r="D991" s="7"/>
      <c r="E991" s="7"/>
      <c r="F991" s="7"/>
    </row>
    <row r="992">
      <c r="A992" s="7"/>
      <c r="B992" s="7"/>
      <c r="C992" s="7"/>
      <c r="D992" s="7"/>
      <c r="E992" s="7"/>
      <c r="F992" s="7"/>
    </row>
    <row r="993">
      <c r="A993" s="7"/>
      <c r="B993" s="7"/>
      <c r="C993" s="7"/>
      <c r="D993" s="7"/>
      <c r="E993" s="7"/>
      <c r="F993" s="7"/>
    </row>
    <row r="994">
      <c r="A994" s="7"/>
      <c r="B994" s="7"/>
      <c r="C994" s="7"/>
      <c r="D994" s="7"/>
      <c r="E994" s="7"/>
      <c r="F994" s="7"/>
    </row>
    <row r="995">
      <c r="A995" s="7"/>
      <c r="B995" s="7"/>
      <c r="C995" s="7"/>
      <c r="D995" s="7"/>
      <c r="E995" s="7"/>
      <c r="F995" s="7"/>
    </row>
    <row r="996">
      <c r="A996" s="7"/>
      <c r="B996" s="7"/>
      <c r="C996" s="7"/>
      <c r="D996" s="7"/>
      <c r="E996" s="7"/>
      <c r="F996" s="7"/>
    </row>
    <row r="997">
      <c r="A997" s="7"/>
      <c r="B997" s="7"/>
      <c r="C997" s="7"/>
      <c r="D997" s="7"/>
      <c r="E997" s="7"/>
      <c r="F997" s="7"/>
    </row>
    <row r="998">
      <c r="A998" s="7"/>
      <c r="B998" s="7"/>
      <c r="C998" s="7"/>
      <c r="D998" s="7"/>
      <c r="E998" s="7"/>
      <c r="F998" s="7"/>
    </row>
    <row r="999">
      <c r="A999" s="7"/>
      <c r="B999" s="7"/>
      <c r="C999" s="7"/>
      <c r="D999" s="7"/>
      <c r="E999" s="7"/>
      <c r="F999" s="7"/>
    </row>
    <row r="1000">
      <c r="A1000" s="7"/>
      <c r="B1000" s="7"/>
      <c r="C1000" s="7"/>
      <c r="D1000" s="7"/>
      <c r="E1000" s="7"/>
      <c r="F1000"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2" t="s">
        <v>39813</v>
      </c>
      <c r="B1" s="12" t="s">
        <v>39822</v>
      </c>
      <c r="C1" s="12" t="s">
        <v>2</v>
      </c>
      <c r="D1" s="13" t="s">
        <v>39823</v>
      </c>
    </row>
    <row r="2">
      <c r="A2" s="12" t="s">
        <v>39824</v>
      </c>
      <c r="C2" s="12" t="s">
        <v>39825</v>
      </c>
      <c r="F2" s="14"/>
    </row>
    <row r="3">
      <c r="A3" s="12" t="s">
        <v>39826</v>
      </c>
      <c r="C3" s="12" t="s">
        <v>39827</v>
      </c>
      <c r="F3" s="14"/>
    </row>
    <row r="4">
      <c r="A4" s="12" t="s">
        <v>39828</v>
      </c>
      <c r="C4" s="12" t="s">
        <v>39829</v>
      </c>
      <c r="F4" s="14"/>
    </row>
    <row r="5">
      <c r="A5" s="12" t="s">
        <v>39830</v>
      </c>
      <c r="C5" s="13" t="s">
        <v>39831</v>
      </c>
      <c r="F5" s="14"/>
    </row>
    <row r="6">
      <c r="A6" s="12" t="s">
        <v>39832</v>
      </c>
      <c r="C6" s="12" t="s">
        <v>39833</v>
      </c>
      <c r="F6" s="14"/>
    </row>
    <row r="7">
      <c r="A7" s="12" t="s">
        <v>39834</v>
      </c>
      <c r="B7" s="13" t="s">
        <v>39832</v>
      </c>
      <c r="C7" s="13" t="s">
        <v>39835</v>
      </c>
      <c r="F7" s="14"/>
    </row>
    <row r="8">
      <c r="A8" s="12" t="s">
        <v>39836</v>
      </c>
      <c r="B8" s="13" t="s">
        <v>39832</v>
      </c>
      <c r="C8" s="13" t="s">
        <v>39837</v>
      </c>
      <c r="F8" s="14"/>
    </row>
    <row r="9">
      <c r="A9" s="12" t="s">
        <v>39838</v>
      </c>
      <c r="B9" s="13" t="s">
        <v>39832</v>
      </c>
      <c r="C9" s="13" t="s">
        <v>39839</v>
      </c>
      <c r="F9" s="14"/>
    </row>
    <row r="10">
      <c r="A10" s="12" t="s">
        <v>39840</v>
      </c>
      <c r="B10" s="13" t="s">
        <v>39832</v>
      </c>
      <c r="C10" s="13" t="s">
        <v>39841</v>
      </c>
      <c r="F10" s="14"/>
    </row>
    <row r="11">
      <c r="A11" s="12" t="s">
        <v>39842</v>
      </c>
      <c r="B11" s="13" t="s">
        <v>39832</v>
      </c>
      <c r="C11" s="13" t="s">
        <v>39843</v>
      </c>
      <c r="F11" s="14"/>
    </row>
    <row r="12">
      <c r="A12" s="12" t="s">
        <v>39844</v>
      </c>
      <c r="B12" s="13" t="s">
        <v>39832</v>
      </c>
      <c r="C12" s="13" t="s">
        <v>39845</v>
      </c>
      <c r="F12" s="14"/>
    </row>
    <row r="13">
      <c r="A13" s="12" t="s">
        <v>39846</v>
      </c>
      <c r="B13" s="13" t="s">
        <v>39832</v>
      </c>
      <c r="C13" s="13" t="s">
        <v>39847</v>
      </c>
      <c r="F13" s="14"/>
    </row>
    <row r="14">
      <c r="A14" s="12" t="s">
        <v>39848</v>
      </c>
      <c r="B14" s="13" t="s">
        <v>39832</v>
      </c>
      <c r="C14" s="13" t="s">
        <v>39849</v>
      </c>
      <c r="F14" s="14"/>
    </row>
    <row r="15">
      <c r="A15" s="12" t="s">
        <v>39850</v>
      </c>
      <c r="B15" s="13" t="s">
        <v>39824</v>
      </c>
      <c r="C15" s="13" t="s">
        <v>39851</v>
      </c>
      <c r="F15" s="14"/>
    </row>
    <row r="16">
      <c r="A16" s="12" t="s">
        <v>39852</v>
      </c>
      <c r="B16" s="13" t="s">
        <v>39832</v>
      </c>
      <c r="C16" s="13" t="s">
        <v>39853</v>
      </c>
      <c r="F16" s="14"/>
    </row>
    <row r="17">
      <c r="A17" s="12" t="s">
        <v>39854</v>
      </c>
      <c r="B17" s="13" t="s">
        <v>39832</v>
      </c>
      <c r="C17" s="13" t="s">
        <v>39855</v>
      </c>
      <c r="F17" s="14"/>
    </row>
    <row r="18">
      <c r="A18" s="12" t="s">
        <v>39856</v>
      </c>
      <c r="B18" s="13" t="s">
        <v>39832</v>
      </c>
      <c r="C18" s="13" t="s">
        <v>39857</v>
      </c>
      <c r="F18" s="14"/>
    </row>
    <row r="19">
      <c r="A19" s="12" t="s">
        <v>39858</v>
      </c>
      <c r="B19" s="13" t="s">
        <v>39832</v>
      </c>
      <c r="C19" s="13" t="s">
        <v>39859</v>
      </c>
      <c r="F19" s="14"/>
    </row>
    <row r="20">
      <c r="A20" s="12" t="s">
        <v>39860</v>
      </c>
      <c r="B20" s="13" t="s">
        <v>39832</v>
      </c>
      <c r="C20" s="13" t="s">
        <v>39861</v>
      </c>
      <c r="F20" s="14"/>
    </row>
    <row r="21">
      <c r="A21" s="12" t="s">
        <v>39862</v>
      </c>
      <c r="B21" s="13" t="s">
        <v>39832</v>
      </c>
      <c r="C21" s="13" t="s">
        <v>39863</v>
      </c>
      <c r="F21" s="14"/>
    </row>
    <row r="22">
      <c r="A22" s="12" t="s">
        <v>39864</v>
      </c>
      <c r="B22" s="13" t="s">
        <v>39832</v>
      </c>
      <c r="C22" s="13" t="s">
        <v>39865</v>
      </c>
      <c r="F22" s="14"/>
    </row>
    <row r="23">
      <c r="A23" s="12" t="s">
        <v>39866</v>
      </c>
      <c r="B23" s="13" t="s">
        <v>39832</v>
      </c>
      <c r="C23" s="13" t="s">
        <v>39867</v>
      </c>
      <c r="F23" s="14"/>
    </row>
    <row r="24">
      <c r="A24" s="12" t="s">
        <v>39868</v>
      </c>
      <c r="B24" s="13" t="s">
        <v>39832</v>
      </c>
      <c r="C24" s="13" t="s">
        <v>39869</v>
      </c>
      <c r="F24" s="14"/>
    </row>
    <row r="25">
      <c r="A25" s="12" t="s">
        <v>39870</v>
      </c>
      <c r="B25" s="13" t="s">
        <v>39832</v>
      </c>
      <c r="C25" s="13" t="s">
        <v>39871</v>
      </c>
      <c r="F25" s="14"/>
    </row>
    <row r="26">
      <c r="A26" s="12" t="s">
        <v>39872</v>
      </c>
      <c r="B26" s="13" t="s">
        <v>39832</v>
      </c>
      <c r="C26" s="13" t="s">
        <v>39873</v>
      </c>
      <c r="F26" s="14"/>
    </row>
    <row r="27">
      <c r="A27" s="12" t="s">
        <v>39874</v>
      </c>
      <c r="B27" s="13" t="s">
        <v>39832</v>
      </c>
      <c r="C27" s="13" t="s">
        <v>39875</v>
      </c>
      <c r="F27" s="14"/>
    </row>
    <row r="28">
      <c r="A28" s="12" t="s">
        <v>39876</v>
      </c>
      <c r="B28" s="13" t="s">
        <v>39832</v>
      </c>
      <c r="C28" s="13" t="s">
        <v>39877</v>
      </c>
      <c r="F28" s="14"/>
    </row>
    <row r="29">
      <c r="A29" s="12" t="s">
        <v>39878</v>
      </c>
      <c r="B29" s="13" t="s">
        <v>39832</v>
      </c>
      <c r="C29" s="13" t="s">
        <v>39879</v>
      </c>
      <c r="F29" s="14"/>
    </row>
    <row r="30">
      <c r="A30" s="12" t="s">
        <v>39880</v>
      </c>
      <c r="B30" s="13" t="s">
        <v>39832</v>
      </c>
      <c r="C30" s="13" t="s">
        <v>39881</v>
      </c>
      <c r="F30" s="14"/>
    </row>
    <row r="31">
      <c r="A31" s="12" t="s">
        <v>39882</v>
      </c>
      <c r="B31" s="13" t="s">
        <v>39828</v>
      </c>
      <c r="C31" s="13" t="s">
        <v>39883</v>
      </c>
      <c r="F31" s="14"/>
    </row>
    <row r="32">
      <c r="A32" s="12" t="s">
        <v>39884</v>
      </c>
      <c r="B32" s="13" t="s">
        <v>39832</v>
      </c>
      <c r="C32" s="13" t="s">
        <v>39885</v>
      </c>
      <c r="F32" s="14"/>
    </row>
    <row r="33">
      <c r="A33" s="12" t="s">
        <v>39886</v>
      </c>
      <c r="B33" s="13" t="s">
        <v>39832</v>
      </c>
      <c r="C33" s="13" t="s">
        <v>39887</v>
      </c>
      <c r="F33" s="14"/>
    </row>
    <row r="34">
      <c r="A34" s="12" t="s">
        <v>39888</v>
      </c>
      <c r="B34" s="13" t="s">
        <v>39832</v>
      </c>
      <c r="C34" s="13" t="s">
        <v>39889</v>
      </c>
      <c r="F34" s="14"/>
    </row>
    <row r="35">
      <c r="A35" s="12" t="s">
        <v>39890</v>
      </c>
      <c r="B35" s="13" t="s">
        <v>39824</v>
      </c>
      <c r="C35" s="13" t="s">
        <v>39891</v>
      </c>
      <c r="F35" s="14"/>
    </row>
    <row r="36">
      <c r="A36" s="12" t="s">
        <v>39892</v>
      </c>
      <c r="B36" s="13" t="s">
        <v>39832</v>
      </c>
      <c r="C36" s="13" t="s">
        <v>39893</v>
      </c>
      <c r="F36" s="14"/>
    </row>
    <row r="37">
      <c r="A37" s="12" t="s">
        <v>39894</v>
      </c>
      <c r="B37" s="13" t="s">
        <v>39832</v>
      </c>
      <c r="C37" s="13" t="s">
        <v>39895</v>
      </c>
      <c r="F37" s="14"/>
    </row>
    <row r="38">
      <c r="A38" s="12" t="s">
        <v>39896</v>
      </c>
      <c r="B38" s="13" t="s">
        <v>39832</v>
      </c>
      <c r="C38" s="13" t="s">
        <v>39897</v>
      </c>
      <c r="F38" s="14"/>
    </row>
    <row r="39">
      <c r="A39" s="12" t="s">
        <v>39898</v>
      </c>
      <c r="B39" s="13" t="s">
        <v>39832</v>
      </c>
      <c r="C39" s="13" t="s">
        <v>39899</v>
      </c>
      <c r="F39" s="14"/>
    </row>
    <row r="40">
      <c r="A40" s="12" t="s">
        <v>39900</v>
      </c>
      <c r="B40" s="13" t="s">
        <v>39832</v>
      </c>
      <c r="C40" s="13" t="s">
        <v>39901</v>
      </c>
      <c r="F40" s="14"/>
    </row>
    <row r="41">
      <c r="A41" s="12" t="s">
        <v>39902</v>
      </c>
      <c r="B41" s="13" t="s">
        <v>39832</v>
      </c>
      <c r="C41" s="13" t="s">
        <v>39903</v>
      </c>
      <c r="F41" s="14"/>
    </row>
    <row r="42">
      <c r="A42" s="12" t="s">
        <v>39819</v>
      </c>
      <c r="B42" s="13" t="s">
        <v>39828</v>
      </c>
      <c r="C42" s="13" t="s">
        <v>39904</v>
      </c>
      <c r="F42" s="14"/>
    </row>
    <row r="43">
      <c r="A43" s="12" t="s">
        <v>39905</v>
      </c>
      <c r="B43" s="13" t="s">
        <v>39824</v>
      </c>
      <c r="C43" s="13" t="s">
        <v>39906</v>
      </c>
      <c r="F43" s="14"/>
    </row>
    <row r="44">
      <c r="A44" s="12" t="s">
        <v>39907</v>
      </c>
      <c r="B44" s="13" t="s">
        <v>39832</v>
      </c>
      <c r="C44" s="13" t="s">
        <v>39908</v>
      </c>
      <c r="F44" s="14"/>
    </row>
    <row r="45">
      <c r="A45" s="12" t="s">
        <v>39909</v>
      </c>
      <c r="B45" s="13" t="s">
        <v>39832</v>
      </c>
      <c r="C45" s="13" t="s">
        <v>39910</v>
      </c>
      <c r="F45" s="14"/>
    </row>
    <row r="46">
      <c r="A46" s="12" t="s">
        <v>39911</v>
      </c>
      <c r="B46" s="13" t="s">
        <v>39824</v>
      </c>
      <c r="C46" s="13" t="s">
        <v>39912</v>
      </c>
      <c r="F46" s="14"/>
    </row>
    <row r="47">
      <c r="A47" s="12" t="s">
        <v>39913</v>
      </c>
      <c r="B47" s="13" t="s">
        <v>39832</v>
      </c>
      <c r="C47" s="13" t="s">
        <v>39914</v>
      </c>
      <c r="F47" s="14"/>
    </row>
    <row r="48">
      <c r="A48" s="12" t="s">
        <v>39915</v>
      </c>
      <c r="B48" s="13" t="s">
        <v>39832</v>
      </c>
      <c r="C48" s="13" t="s">
        <v>39916</v>
      </c>
      <c r="F48" s="14"/>
    </row>
    <row r="49">
      <c r="A49" s="12" t="s">
        <v>39917</v>
      </c>
      <c r="B49" s="13" t="s">
        <v>39832</v>
      </c>
      <c r="C49" s="13" t="s">
        <v>39918</v>
      </c>
      <c r="F49" s="14"/>
    </row>
    <row r="50">
      <c r="A50" s="12" t="s">
        <v>39919</v>
      </c>
      <c r="B50" s="13" t="s">
        <v>39832</v>
      </c>
      <c r="C50" s="13" t="s">
        <v>39920</v>
      </c>
      <c r="F50" s="14"/>
    </row>
    <row r="51">
      <c r="A51" s="12" t="s">
        <v>39921</v>
      </c>
      <c r="B51" s="13" t="s">
        <v>39832</v>
      </c>
      <c r="C51" s="13" t="s">
        <v>39922</v>
      </c>
      <c r="F51" s="14"/>
    </row>
    <row r="52">
      <c r="A52" s="12" t="s">
        <v>39923</v>
      </c>
      <c r="B52" s="13" t="s">
        <v>39832</v>
      </c>
      <c r="C52" s="13" t="s">
        <v>39924</v>
      </c>
      <c r="F52" s="14"/>
    </row>
    <row r="53">
      <c r="A53" s="12" t="s">
        <v>39925</v>
      </c>
      <c r="B53" s="13" t="s">
        <v>39832</v>
      </c>
      <c r="C53" s="13" t="s">
        <v>39926</v>
      </c>
      <c r="F53" s="14"/>
    </row>
    <row r="54">
      <c r="A54" s="12" t="s">
        <v>39927</v>
      </c>
      <c r="B54" s="13" t="s">
        <v>39832</v>
      </c>
      <c r="C54" s="13" t="s">
        <v>39928</v>
      </c>
      <c r="F54" s="14"/>
    </row>
    <row r="55">
      <c r="A55" s="12" t="s">
        <v>39929</v>
      </c>
      <c r="B55" s="13" t="s">
        <v>39832</v>
      </c>
      <c r="C55" s="13" t="s">
        <v>39930</v>
      </c>
      <c r="F55" s="14"/>
    </row>
    <row r="56">
      <c r="A56" s="12" t="s">
        <v>39931</v>
      </c>
      <c r="B56" s="13" t="s">
        <v>39832</v>
      </c>
      <c r="C56" s="13" t="s">
        <v>39932</v>
      </c>
      <c r="F56" s="14"/>
    </row>
    <row r="57">
      <c r="A57" s="12" t="s">
        <v>39933</v>
      </c>
      <c r="B57" s="13" t="s">
        <v>39832</v>
      </c>
      <c r="C57" s="13" t="s">
        <v>39934</v>
      </c>
      <c r="F57" s="14"/>
    </row>
    <row r="58">
      <c r="A58" s="12" t="s">
        <v>39935</v>
      </c>
      <c r="B58" s="13" t="s">
        <v>39832</v>
      </c>
      <c r="C58" s="13" t="s">
        <v>39936</v>
      </c>
      <c r="F58" s="14"/>
    </row>
    <row r="59">
      <c r="A59" s="12" t="s">
        <v>39937</v>
      </c>
      <c r="B59" s="13" t="s">
        <v>39832</v>
      </c>
      <c r="C59" s="13" t="s">
        <v>39938</v>
      </c>
      <c r="F59" s="14"/>
    </row>
    <row r="60">
      <c r="A60" s="12" t="s">
        <v>39939</v>
      </c>
      <c r="B60" s="13" t="s">
        <v>39832</v>
      </c>
      <c r="C60" s="13" t="s">
        <v>39940</v>
      </c>
      <c r="F60" s="14"/>
    </row>
    <row r="61">
      <c r="A61" s="12" t="s">
        <v>39941</v>
      </c>
      <c r="B61" s="13" t="s">
        <v>39832</v>
      </c>
      <c r="C61" s="13" t="s">
        <v>39942</v>
      </c>
      <c r="F61" s="14"/>
    </row>
    <row r="62">
      <c r="A62" s="12" t="s">
        <v>39943</v>
      </c>
      <c r="B62" s="13" t="s">
        <v>39824</v>
      </c>
      <c r="C62" s="13" t="s">
        <v>39944</v>
      </c>
      <c r="F62" s="14"/>
    </row>
    <row r="63">
      <c r="A63" s="12" t="s">
        <v>39945</v>
      </c>
      <c r="B63" s="13" t="s">
        <v>39824</v>
      </c>
      <c r="C63" s="13" t="s">
        <v>39946</v>
      </c>
      <c r="F63" s="14"/>
    </row>
    <row r="64">
      <c r="A64" s="12" t="s">
        <v>39947</v>
      </c>
      <c r="B64" s="13" t="s">
        <v>39832</v>
      </c>
      <c r="C64" s="13" t="s">
        <v>39948</v>
      </c>
      <c r="F64" s="14"/>
    </row>
    <row r="65">
      <c r="A65" s="12" t="s">
        <v>39949</v>
      </c>
      <c r="B65" s="13" t="s">
        <v>39832</v>
      </c>
      <c r="C65" s="13" t="s">
        <v>39950</v>
      </c>
      <c r="F65" s="14"/>
    </row>
    <row r="66">
      <c r="A66" s="12" t="s">
        <v>39951</v>
      </c>
      <c r="B66" s="13" t="s">
        <v>39832</v>
      </c>
      <c r="C66" s="13" t="s">
        <v>39952</v>
      </c>
      <c r="F66" s="14"/>
    </row>
    <row r="67">
      <c r="A67" s="12" t="s">
        <v>39953</v>
      </c>
      <c r="B67" s="13" t="s">
        <v>39832</v>
      </c>
      <c r="C67" s="13" t="s">
        <v>39954</v>
      </c>
      <c r="F67" s="14"/>
    </row>
    <row r="68">
      <c r="A68" s="12" t="s">
        <v>39955</v>
      </c>
      <c r="B68" s="13" t="s">
        <v>39832</v>
      </c>
      <c r="C68" s="13" t="s">
        <v>39956</v>
      </c>
      <c r="F68" s="14"/>
    </row>
    <row r="69">
      <c r="A69" s="12" t="s">
        <v>39957</v>
      </c>
      <c r="B69" s="13" t="s">
        <v>39832</v>
      </c>
      <c r="C69" s="13" t="s">
        <v>39958</v>
      </c>
      <c r="F69" s="14"/>
    </row>
    <row r="70">
      <c r="A70" s="12" t="s">
        <v>39959</v>
      </c>
      <c r="B70" s="13" t="s">
        <v>39832</v>
      </c>
      <c r="C70" s="13" t="s">
        <v>39960</v>
      </c>
      <c r="F70" s="14"/>
    </row>
    <row r="71">
      <c r="A71" s="12" t="s">
        <v>39961</v>
      </c>
      <c r="B71" s="13" t="s">
        <v>39832</v>
      </c>
      <c r="C71" s="13" t="s">
        <v>39962</v>
      </c>
      <c r="F71" s="14"/>
    </row>
    <row r="72">
      <c r="A72" s="12" t="s">
        <v>39963</v>
      </c>
      <c r="B72" s="13" t="s">
        <v>39832</v>
      </c>
      <c r="C72" s="13" t="s">
        <v>39964</v>
      </c>
      <c r="F72" s="14"/>
    </row>
    <row r="73">
      <c r="A73" s="12" t="s">
        <v>39965</v>
      </c>
      <c r="B73" s="13" t="s">
        <v>39824</v>
      </c>
      <c r="C73" s="13" t="s">
        <v>39966</v>
      </c>
      <c r="F73" s="14"/>
    </row>
    <row r="74">
      <c r="A74" s="12" t="s">
        <v>39967</v>
      </c>
      <c r="B74" s="13" t="s">
        <v>39832</v>
      </c>
      <c r="C74" s="13" t="s">
        <v>39968</v>
      </c>
      <c r="F74" s="14"/>
    </row>
    <row r="75">
      <c r="A75" s="12" t="s">
        <v>39969</v>
      </c>
      <c r="B75" s="13" t="s">
        <v>39832</v>
      </c>
      <c r="C75" s="13" t="s">
        <v>39970</v>
      </c>
      <c r="F75" s="14"/>
    </row>
    <row r="76">
      <c r="A76" s="12" t="s">
        <v>39971</v>
      </c>
      <c r="B76" s="13" t="s">
        <v>39832</v>
      </c>
      <c r="C76" s="13" t="s">
        <v>39972</v>
      </c>
      <c r="F76" s="14"/>
    </row>
    <row r="77">
      <c r="A77" s="12" t="s">
        <v>39973</v>
      </c>
      <c r="B77" s="13" t="s">
        <v>39824</v>
      </c>
      <c r="C77" s="13" t="s">
        <v>39974</v>
      </c>
      <c r="F77" s="14"/>
    </row>
    <row r="78">
      <c r="A78" s="12" t="s">
        <v>39975</v>
      </c>
      <c r="B78" s="13" t="s">
        <v>39824</v>
      </c>
      <c r="C78" s="13" t="s">
        <v>39976</v>
      </c>
      <c r="F78" s="14"/>
    </row>
    <row r="79">
      <c r="A79" s="12" t="s">
        <v>39977</v>
      </c>
      <c r="B79" s="13" t="s">
        <v>39832</v>
      </c>
      <c r="C79" s="13" t="s">
        <v>39978</v>
      </c>
      <c r="F79" s="14"/>
    </row>
    <row r="80">
      <c r="A80" s="12" t="s">
        <v>39979</v>
      </c>
      <c r="B80" s="13" t="s">
        <v>39824</v>
      </c>
      <c r="C80" s="13" t="s">
        <v>39980</v>
      </c>
      <c r="F80" s="14"/>
    </row>
    <row r="81">
      <c r="A81" s="12" t="s">
        <v>39981</v>
      </c>
      <c r="B81" s="13" t="s">
        <v>39832</v>
      </c>
      <c r="C81" s="13" t="s">
        <v>39982</v>
      </c>
      <c r="F81" s="14"/>
    </row>
    <row r="82">
      <c r="A82" s="12" t="s">
        <v>39983</v>
      </c>
      <c r="B82" s="13" t="s">
        <v>39832</v>
      </c>
      <c r="C82" s="13" t="s">
        <v>39984</v>
      </c>
      <c r="F82" s="14"/>
    </row>
    <row r="83">
      <c r="A83" s="12" t="s">
        <v>39985</v>
      </c>
      <c r="B83" s="13" t="s">
        <v>39832</v>
      </c>
      <c r="C83" s="13" t="s">
        <v>39986</v>
      </c>
      <c r="F83" s="14"/>
    </row>
    <row r="84">
      <c r="A84" s="12" t="s">
        <v>39987</v>
      </c>
      <c r="B84" s="13" t="s">
        <v>39832</v>
      </c>
      <c r="C84" s="13" t="s">
        <v>39988</v>
      </c>
      <c r="F84" s="14"/>
    </row>
    <row r="85">
      <c r="A85" s="12" t="s">
        <v>39989</v>
      </c>
      <c r="B85" s="13" t="s">
        <v>39832</v>
      </c>
      <c r="C85" s="13" t="s">
        <v>39990</v>
      </c>
      <c r="F85" s="14"/>
    </row>
    <row r="86">
      <c r="A86" s="12" t="s">
        <v>39991</v>
      </c>
      <c r="B86" s="13" t="s">
        <v>39832</v>
      </c>
      <c r="C86" s="13" t="s">
        <v>39992</v>
      </c>
      <c r="F86" s="14"/>
    </row>
    <row r="87">
      <c r="A87" s="12" t="s">
        <v>39993</v>
      </c>
      <c r="B87" s="13" t="s">
        <v>39832</v>
      </c>
      <c r="C87" s="13" t="s">
        <v>39994</v>
      </c>
      <c r="F87" s="14"/>
    </row>
    <row r="88">
      <c r="A88" s="12" t="s">
        <v>39995</v>
      </c>
      <c r="B88" s="13" t="s">
        <v>39824</v>
      </c>
      <c r="C88" s="13" t="s">
        <v>39996</v>
      </c>
      <c r="F88" s="14"/>
    </row>
    <row r="89">
      <c r="A89" s="12" t="s">
        <v>39997</v>
      </c>
      <c r="B89" s="13" t="s">
        <v>39824</v>
      </c>
      <c r="C89" s="13" t="s">
        <v>39998</v>
      </c>
      <c r="F89" s="14"/>
    </row>
    <row r="90">
      <c r="A90" s="12" t="s">
        <v>39999</v>
      </c>
      <c r="B90" s="13" t="s">
        <v>39832</v>
      </c>
      <c r="C90" s="13" t="s">
        <v>40000</v>
      </c>
      <c r="F90" s="14"/>
    </row>
    <row r="91">
      <c r="A91" s="12" t="s">
        <v>40001</v>
      </c>
      <c r="B91" s="13" t="s">
        <v>39832</v>
      </c>
      <c r="C91" s="13" t="s">
        <v>40002</v>
      </c>
      <c r="F91" s="14"/>
    </row>
    <row r="92">
      <c r="A92" s="12" t="s">
        <v>40003</v>
      </c>
      <c r="B92" s="13" t="s">
        <v>39832</v>
      </c>
      <c r="C92" s="13" t="s">
        <v>40004</v>
      </c>
      <c r="F92" s="14"/>
    </row>
    <row r="93">
      <c r="A93" s="12" t="s">
        <v>40005</v>
      </c>
      <c r="B93" s="13" t="s">
        <v>39832</v>
      </c>
      <c r="C93" s="13" t="s">
        <v>40006</v>
      </c>
      <c r="F93" s="14"/>
    </row>
    <row r="94">
      <c r="A94" s="12" t="s">
        <v>40007</v>
      </c>
      <c r="B94" s="13" t="s">
        <v>39832</v>
      </c>
      <c r="C94" s="13" t="s">
        <v>40008</v>
      </c>
      <c r="F94" s="14"/>
    </row>
    <row r="95">
      <c r="A95" s="12" t="s">
        <v>40009</v>
      </c>
      <c r="B95" s="13" t="s">
        <v>39832</v>
      </c>
      <c r="C95" s="13" t="s">
        <v>40010</v>
      </c>
      <c r="F95" s="14"/>
    </row>
    <row r="96">
      <c r="A96" s="12" t="s">
        <v>40011</v>
      </c>
      <c r="B96" s="13" t="s">
        <v>39832</v>
      </c>
      <c r="C96" s="13" t="s">
        <v>40012</v>
      </c>
      <c r="F96" s="14"/>
    </row>
    <row r="97">
      <c r="A97" s="12" t="s">
        <v>40013</v>
      </c>
      <c r="B97" s="13" t="s">
        <v>39832</v>
      </c>
      <c r="C97" s="13" t="s">
        <v>40014</v>
      </c>
      <c r="F97" s="14"/>
    </row>
    <row r="98">
      <c r="A98" s="12" t="s">
        <v>40015</v>
      </c>
      <c r="B98" s="13" t="s">
        <v>39832</v>
      </c>
      <c r="C98" s="13" t="s">
        <v>40016</v>
      </c>
      <c r="F98" s="14"/>
    </row>
    <row r="99">
      <c r="A99" s="12" t="s">
        <v>40017</v>
      </c>
      <c r="B99" s="13" t="s">
        <v>39832</v>
      </c>
      <c r="C99" s="13" t="s">
        <v>40018</v>
      </c>
      <c r="F99" s="14"/>
    </row>
    <row r="100">
      <c r="A100" s="12" t="s">
        <v>40019</v>
      </c>
      <c r="B100" s="13" t="s">
        <v>39832</v>
      </c>
      <c r="C100" s="13" t="s">
        <v>40020</v>
      </c>
      <c r="F100" s="14"/>
    </row>
    <row r="101">
      <c r="A101" s="12" t="s">
        <v>40021</v>
      </c>
      <c r="B101" s="13" t="s">
        <v>39832</v>
      </c>
      <c r="C101" s="13" t="s">
        <v>40022</v>
      </c>
      <c r="F101" s="14"/>
    </row>
    <row r="102">
      <c r="A102" s="12" t="s">
        <v>40023</v>
      </c>
      <c r="B102" s="13" t="s">
        <v>39832</v>
      </c>
      <c r="C102" s="13" t="s">
        <v>40024</v>
      </c>
      <c r="F102" s="14"/>
    </row>
    <row r="103">
      <c r="A103" s="12" t="s">
        <v>40025</v>
      </c>
      <c r="B103" s="13" t="s">
        <v>39832</v>
      </c>
      <c r="C103" s="13" t="s">
        <v>40026</v>
      </c>
      <c r="F103" s="14"/>
    </row>
    <row r="104">
      <c r="A104" s="12" t="s">
        <v>40027</v>
      </c>
      <c r="B104" s="13" t="s">
        <v>39832</v>
      </c>
      <c r="C104" s="13" t="s">
        <v>40028</v>
      </c>
      <c r="F104" s="14"/>
    </row>
    <row r="105">
      <c r="A105" s="12" t="s">
        <v>40029</v>
      </c>
      <c r="B105" s="13" t="s">
        <v>39832</v>
      </c>
      <c r="C105" s="13" t="s">
        <v>40030</v>
      </c>
      <c r="F105" s="14"/>
    </row>
    <row r="106">
      <c r="A106" s="12" t="s">
        <v>40031</v>
      </c>
      <c r="B106" s="13" t="s">
        <v>39824</v>
      </c>
      <c r="C106" s="13" t="s">
        <v>40032</v>
      </c>
      <c r="F106" s="14"/>
    </row>
    <row r="107">
      <c r="A107" s="12" t="s">
        <v>40033</v>
      </c>
      <c r="B107" s="13" t="s">
        <v>39832</v>
      </c>
      <c r="C107" s="13" t="s">
        <v>40034</v>
      </c>
      <c r="F107" s="14"/>
    </row>
    <row r="108">
      <c r="A108" s="12" t="s">
        <v>40035</v>
      </c>
      <c r="B108" s="13" t="s">
        <v>39832</v>
      </c>
      <c r="C108" s="13" t="s">
        <v>40036</v>
      </c>
      <c r="F108" s="14"/>
    </row>
    <row r="109">
      <c r="A109" s="12" t="s">
        <v>40037</v>
      </c>
      <c r="B109" s="13" t="s">
        <v>39824</v>
      </c>
      <c r="C109" s="13" t="s">
        <v>40038</v>
      </c>
      <c r="F109" s="14"/>
    </row>
    <row r="110">
      <c r="A110" s="12" t="s">
        <v>40039</v>
      </c>
      <c r="B110" s="13" t="s">
        <v>39832</v>
      </c>
      <c r="C110" s="13" t="s">
        <v>40040</v>
      </c>
      <c r="F110" s="14"/>
    </row>
    <row r="111">
      <c r="A111" s="12" t="s">
        <v>40041</v>
      </c>
      <c r="B111" s="13" t="s">
        <v>39832</v>
      </c>
      <c r="C111" s="13" t="s">
        <v>40042</v>
      </c>
      <c r="F111" s="14"/>
    </row>
    <row r="112">
      <c r="A112" s="12" t="s">
        <v>40043</v>
      </c>
      <c r="B112" s="13" t="s">
        <v>39832</v>
      </c>
      <c r="C112" s="13" t="s">
        <v>40044</v>
      </c>
      <c r="F112" s="14"/>
    </row>
    <row r="113">
      <c r="A113" s="12" t="s">
        <v>40045</v>
      </c>
      <c r="B113" s="13" t="s">
        <v>39828</v>
      </c>
      <c r="C113" s="13" t="s">
        <v>40046</v>
      </c>
      <c r="F113" s="14"/>
    </row>
    <row r="114">
      <c r="A114" s="12" t="s">
        <v>40047</v>
      </c>
      <c r="B114" s="13" t="s">
        <v>39832</v>
      </c>
      <c r="C114" s="13" t="s">
        <v>40048</v>
      </c>
      <c r="F114" s="14"/>
    </row>
    <row r="115">
      <c r="A115" s="12" t="s">
        <v>40049</v>
      </c>
      <c r="B115" s="13" t="s">
        <v>39832</v>
      </c>
      <c r="C115" s="13" t="s">
        <v>40050</v>
      </c>
      <c r="F115" s="14"/>
    </row>
    <row r="116">
      <c r="A116" s="12" t="s">
        <v>40051</v>
      </c>
      <c r="B116" s="13" t="s">
        <v>39832</v>
      </c>
      <c r="C116" s="13" t="s">
        <v>40052</v>
      </c>
      <c r="F116" s="14"/>
    </row>
    <row r="117">
      <c r="A117" s="12" t="s">
        <v>40053</v>
      </c>
      <c r="B117" s="13" t="s">
        <v>39824</v>
      </c>
      <c r="C117" s="13" t="s">
        <v>40054</v>
      </c>
      <c r="F117" s="14"/>
    </row>
    <row r="118">
      <c r="A118" s="12" t="s">
        <v>40055</v>
      </c>
      <c r="B118" s="13" t="s">
        <v>39832</v>
      </c>
      <c r="C118" s="13" t="s">
        <v>40056</v>
      </c>
      <c r="F118" s="14"/>
    </row>
    <row r="119">
      <c r="A119" s="12" t="s">
        <v>40057</v>
      </c>
      <c r="B119" s="13" t="s">
        <v>39824</v>
      </c>
      <c r="C119" s="13" t="s">
        <v>40058</v>
      </c>
      <c r="F119" s="14"/>
    </row>
    <row r="120">
      <c r="A120" s="12" t="s">
        <v>40059</v>
      </c>
      <c r="B120" s="13" t="s">
        <v>39832</v>
      </c>
      <c r="C120" s="13" t="s">
        <v>40060</v>
      </c>
      <c r="F120" s="14"/>
    </row>
    <row r="121">
      <c r="A121" s="12" t="s">
        <v>40061</v>
      </c>
      <c r="B121" s="13" t="s">
        <v>39832</v>
      </c>
      <c r="C121" s="13" t="s">
        <v>40062</v>
      </c>
      <c r="F121" s="14"/>
    </row>
    <row r="122">
      <c r="A122" s="12" t="s">
        <v>40063</v>
      </c>
      <c r="B122" s="13" t="s">
        <v>39832</v>
      </c>
      <c r="C122" s="13" t="s">
        <v>40064</v>
      </c>
      <c r="F122" s="14"/>
    </row>
    <row r="123">
      <c r="A123" s="12" t="s">
        <v>40065</v>
      </c>
      <c r="B123" s="13" t="s">
        <v>39824</v>
      </c>
      <c r="C123" s="13" t="s">
        <v>40066</v>
      </c>
      <c r="F123" s="14"/>
    </row>
    <row r="124">
      <c r="A124" s="12" t="s">
        <v>40067</v>
      </c>
      <c r="B124" s="13" t="s">
        <v>39832</v>
      </c>
      <c r="C124" s="13" t="s">
        <v>40068</v>
      </c>
      <c r="F124" s="14"/>
    </row>
    <row r="125">
      <c r="A125" s="12" t="s">
        <v>40069</v>
      </c>
      <c r="B125" s="13" t="s">
        <v>39832</v>
      </c>
      <c r="C125" s="13" t="s">
        <v>40070</v>
      </c>
      <c r="F125" s="14"/>
    </row>
    <row r="126">
      <c r="A126" s="12" t="s">
        <v>40071</v>
      </c>
      <c r="B126" s="13" t="s">
        <v>39830</v>
      </c>
      <c r="C126" s="13" t="s">
        <v>40072</v>
      </c>
      <c r="F126" s="14"/>
    </row>
    <row r="127">
      <c r="A127" s="12" t="s">
        <v>40073</v>
      </c>
      <c r="B127" s="13" t="s">
        <v>39832</v>
      </c>
      <c r="C127" s="13" t="s">
        <v>40074</v>
      </c>
      <c r="F127" s="14"/>
    </row>
    <row r="128">
      <c r="A128" s="12" t="s">
        <v>40075</v>
      </c>
      <c r="B128" s="13" t="s">
        <v>39832</v>
      </c>
      <c r="C128" s="13" t="s">
        <v>40076</v>
      </c>
      <c r="F128" s="14"/>
    </row>
    <row r="129">
      <c r="A129" s="12" t="s">
        <v>40077</v>
      </c>
      <c r="B129" s="13" t="s">
        <v>39832</v>
      </c>
      <c r="C129" s="13" t="s">
        <v>40078</v>
      </c>
      <c r="F129" s="14"/>
    </row>
    <row r="130">
      <c r="A130" s="12" t="s">
        <v>40079</v>
      </c>
      <c r="B130" s="13" t="s">
        <v>39832</v>
      </c>
      <c r="C130" s="13" t="s">
        <v>40080</v>
      </c>
      <c r="F130" s="14"/>
    </row>
    <row r="131">
      <c r="A131" s="12" t="s">
        <v>40081</v>
      </c>
      <c r="B131" s="13" t="s">
        <v>39832</v>
      </c>
      <c r="C131" s="13" t="s">
        <v>40082</v>
      </c>
      <c r="F131" s="14"/>
    </row>
    <row r="132">
      <c r="A132" s="12" t="s">
        <v>40083</v>
      </c>
      <c r="B132" s="13" t="s">
        <v>39832</v>
      </c>
      <c r="C132" s="13" t="s">
        <v>40084</v>
      </c>
      <c r="F132" s="14"/>
    </row>
    <row r="133">
      <c r="A133" s="12" t="s">
        <v>40085</v>
      </c>
      <c r="B133" s="13" t="s">
        <v>39832</v>
      </c>
      <c r="C133" s="13" t="s">
        <v>40086</v>
      </c>
      <c r="F133" s="14"/>
    </row>
    <row r="134">
      <c r="A134" s="12" t="s">
        <v>40087</v>
      </c>
      <c r="B134" s="13" t="s">
        <v>39830</v>
      </c>
      <c r="C134" s="13" t="s">
        <v>40088</v>
      </c>
      <c r="F134" s="14"/>
    </row>
    <row r="135">
      <c r="A135" s="12" t="s">
        <v>40089</v>
      </c>
      <c r="B135" s="13" t="s">
        <v>39832</v>
      </c>
      <c r="C135" s="13" t="s">
        <v>40090</v>
      </c>
      <c r="F135" s="14"/>
    </row>
    <row r="136">
      <c r="A136" s="12" t="s">
        <v>40091</v>
      </c>
      <c r="B136" s="13" t="s">
        <v>39832</v>
      </c>
      <c r="C136" s="13" t="s">
        <v>40092</v>
      </c>
      <c r="F136" s="14"/>
    </row>
    <row r="137">
      <c r="A137" s="12" t="s">
        <v>40093</v>
      </c>
      <c r="B137" s="13" t="s">
        <v>39824</v>
      </c>
      <c r="C137" s="13" t="s">
        <v>40094</v>
      </c>
      <c r="F137" s="14"/>
    </row>
    <row r="138">
      <c r="A138" s="12" t="s">
        <v>40095</v>
      </c>
      <c r="B138" s="13" t="s">
        <v>39824</v>
      </c>
      <c r="C138" s="13" t="s">
        <v>40096</v>
      </c>
      <c r="F138" s="14"/>
    </row>
    <row r="139">
      <c r="A139" s="12" t="s">
        <v>40097</v>
      </c>
      <c r="B139" s="13" t="s">
        <v>39832</v>
      </c>
      <c r="C139" s="13" t="s">
        <v>40098</v>
      </c>
      <c r="F139" s="14"/>
    </row>
    <row r="140">
      <c r="A140" s="12" t="s">
        <v>40099</v>
      </c>
      <c r="B140" s="13" t="s">
        <v>39832</v>
      </c>
      <c r="C140" s="13" t="s">
        <v>40100</v>
      </c>
      <c r="F140" s="14"/>
    </row>
    <row r="141">
      <c r="A141" s="12" t="s">
        <v>40101</v>
      </c>
      <c r="B141" s="13" t="s">
        <v>39824</v>
      </c>
      <c r="C141" s="13" t="s">
        <v>40102</v>
      </c>
      <c r="F141" s="14"/>
    </row>
    <row r="142">
      <c r="A142" s="12" t="s">
        <v>40103</v>
      </c>
      <c r="B142" s="13" t="s">
        <v>39832</v>
      </c>
      <c r="C142" s="13" t="s">
        <v>40104</v>
      </c>
      <c r="F142" s="14"/>
    </row>
    <row r="143">
      <c r="A143" s="12" t="s">
        <v>40105</v>
      </c>
      <c r="B143" s="13" t="s">
        <v>39832</v>
      </c>
      <c r="C143" s="13" t="s">
        <v>40106</v>
      </c>
      <c r="F143" s="14"/>
    </row>
    <row r="144">
      <c r="A144" s="12" t="s">
        <v>40107</v>
      </c>
      <c r="B144" s="13" t="s">
        <v>39832</v>
      </c>
      <c r="C144" s="13" t="s">
        <v>40108</v>
      </c>
      <c r="F144" s="14"/>
    </row>
    <row r="145">
      <c r="A145" s="12" t="s">
        <v>40109</v>
      </c>
      <c r="B145" s="13" t="s">
        <v>39832</v>
      </c>
      <c r="C145" s="13" t="s">
        <v>40110</v>
      </c>
      <c r="F145" s="14"/>
    </row>
    <row r="146">
      <c r="A146" s="12" t="s">
        <v>40111</v>
      </c>
      <c r="B146" s="13" t="s">
        <v>39832</v>
      </c>
      <c r="C146" s="13" t="s">
        <v>40112</v>
      </c>
      <c r="F146" s="14"/>
    </row>
    <row r="147">
      <c r="A147" s="12" t="s">
        <v>40113</v>
      </c>
      <c r="B147" s="13" t="s">
        <v>39832</v>
      </c>
      <c r="C147" s="13" t="s">
        <v>40114</v>
      </c>
      <c r="F147" s="14"/>
    </row>
    <row r="148">
      <c r="A148" s="12" t="s">
        <v>40115</v>
      </c>
      <c r="B148" s="13" t="s">
        <v>39830</v>
      </c>
      <c r="C148" s="13" t="s">
        <v>40116</v>
      </c>
      <c r="F148" s="14"/>
    </row>
    <row r="149">
      <c r="A149" s="12" t="s">
        <v>40117</v>
      </c>
      <c r="B149" s="13" t="s">
        <v>39830</v>
      </c>
      <c r="C149" s="13" t="s">
        <v>40118</v>
      </c>
      <c r="F149" s="14"/>
    </row>
    <row r="150">
      <c r="A150" s="12" t="s">
        <v>40119</v>
      </c>
      <c r="B150" s="13" t="s">
        <v>39830</v>
      </c>
      <c r="C150" s="13" t="s">
        <v>40120</v>
      </c>
      <c r="F150" s="14"/>
    </row>
    <row r="151">
      <c r="A151" s="12" t="s">
        <v>40121</v>
      </c>
      <c r="B151" s="13" t="s">
        <v>39830</v>
      </c>
      <c r="C151" s="13" t="s">
        <v>40122</v>
      </c>
      <c r="F151" s="14"/>
    </row>
    <row r="152">
      <c r="A152" s="12" t="s">
        <v>40123</v>
      </c>
      <c r="B152" s="13" t="s">
        <v>39830</v>
      </c>
      <c r="C152" s="13" t="s">
        <v>40124</v>
      </c>
      <c r="F152" s="14"/>
    </row>
    <row r="153">
      <c r="A153" s="12" t="s">
        <v>40125</v>
      </c>
      <c r="B153" s="13" t="s">
        <v>39832</v>
      </c>
      <c r="C153" s="13" t="s">
        <v>40126</v>
      </c>
      <c r="F153" s="14"/>
    </row>
    <row r="154">
      <c r="A154" s="12" t="s">
        <v>40127</v>
      </c>
      <c r="B154" s="13" t="s">
        <v>39832</v>
      </c>
      <c r="C154" s="13" t="s">
        <v>40128</v>
      </c>
      <c r="F154" s="14"/>
    </row>
    <row r="155">
      <c r="A155" s="12" t="s">
        <v>40129</v>
      </c>
      <c r="B155" s="13" t="s">
        <v>39832</v>
      </c>
      <c r="C155" s="13" t="s">
        <v>40130</v>
      </c>
      <c r="F155" s="14"/>
    </row>
    <row r="156">
      <c r="A156" s="12" t="s">
        <v>40131</v>
      </c>
      <c r="B156" s="13" t="s">
        <v>39832</v>
      </c>
      <c r="C156" s="13" t="s">
        <v>40132</v>
      </c>
      <c r="F156" s="14"/>
    </row>
    <row r="157">
      <c r="A157" s="12" t="s">
        <v>40133</v>
      </c>
      <c r="B157" s="13" t="s">
        <v>39832</v>
      </c>
      <c r="C157" s="13" t="s">
        <v>40134</v>
      </c>
      <c r="F157" s="14"/>
    </row>
    <row r="158">
      <c r="A158" s="12" t="s">
        <v>40135</v>
      </c>
      <c r="B158" s="13" t="s">
        <v>39832</v>
      </c>
      <c r="C158" s="13" t="s">
        <v>40136</v>
      </c>
      <c r="F158" s="14"/>
    </row>
    <row r="159">
      <c r="A159" s="12" t="s">
        <v>40137</v>
      </c>
      <c r="B159" s="13" t="s">
        <v>39832</v>
      </c>
      <c r="C159" s="13" t="s">
        <v>40138</v>
      </c>
      <c r="F159" s="14"/>
    </row>
    <row r="160">
      <c r="A160" s="12" t="s">
        <v>40139</v>
      </c>
      <c r="B160" s="13" t="s">
        <v>39832</v>
      </c>
      <c r="C160" s="13" t="s">
        <v>40140</v>
      </c>
      <c r="F160" s="14"/>
    </row>
    <row r="161">
      <c r="A161" s="12" t="s">
        <v>40141</v>
      </c>
      <c r="B161" s="13" t="s">
        <v>39832</v>
      </c>
      <c r="C161" s="13" t="s">
        <v>40142</v>
      </c>
      <c r="F161" s="14"/>
    </row>
    <row r="162">
      <c r="A162" s="12" t="s">
        <v>40143</v>
      </c>
      <c r="B162" s="13" t="s">
        <v>39832</v>
      </c>
      <c r="C162" s="13" t="s">
        <v>40144</v>
      </c>
      <c r="F162" s="14"/>
    </row>
    <row r="163">
      <c r="A163" s="12" t="s">
        <v>40145</v>
      </c>
      <c r="B163" s="13" t="s">
        <v>39824</v>
      </c>
      <c r="C163" s="13" t="s">
        <v>40146</v>
      </c>
      <c r="F163" s="14"/>
    </row>
    <row r="164">
      <c r="A164" s="12" t="s">
        <v>40147</v>
      </c>
      <c r="B164" s="13" t="s">
        <v>39832</v>
      </c>
      <c r="C164" s="13" t="s">
        <v>40148</v>
      </c>
      <c r="F164" s="14"/>
    </row>
    <row r="165">
      <c r="A165" s="12" t="s">
        <v>40149</v>
      </c>
      <c r="B165" s="13" t="s">
        <v>39832</v>
      </c>
      <c r="C165" s="13" t="s">
        <v>40150</v>
      </c>
      <c r="F165" s="14"/>
    </row>
    <row r="166">
      <c r="A166" s="12" t="s">
        <v>40151</v>
      </c>
      <c r="B166" s="13" t="s">
        <v>39832</v>
      </c>
      <c r="C166" s="13" t="s">
        <v>40152</v>
      </c>
      <c r="F166" s="14"/>
    </row>
    <row r="167">
      <c r="A167" s="12" t="s">
        <v>40153</v>
      </c>
      <c r="B167" s="13" t="s">
        <v>39824</v>
      </c>
      <c r="C167" s="13" t="s">
        <v>40154</v>
      </c>
      <c r="F167" s="14"/>
    </row>
    <row r="168">
      <c r="A168" s="12" t="s">
        <v>40155</v>
      </c>
      <c r="B168" s="13" t="s">
        <v>39824</v>
      </c>
      <c r="C168" s="13" t="s">
        <v>40156</v>
      </c>
      <c r="F168" s="14"/>
    </row>
    <row r="169">
      <c r="A169" s="12" t="s">
        <v>40157</v>
      </c>
      <c r="B169" s="13" t="s">
        <v>39832</v>
      </c>
      <c r="C169" s="13" t="s">
        <v>40158</v>
      </c>
      <c r="F169" s="14"/>
    </row>
    <row r="170">
      <c r="A170" s="12" t="s">
        <v>40159</v>
      </c>
      <c r="B170" s="13" t="s">
        <v>39832</v>
      </c>
      <c r="C170" s="13" t="s">
        <v>40160</v>
      </c>
      <c r="F170" s="14"/>
    </row>
    <row r="171">
      <c r="A171" s="12" t="s">
        <v>40161</v>
      </c>
      <c r="B171" s="13" t="s">
        <v>39832</v>
      </c>
      <c r="C171" s="13" t="s">
        <v>40162</v>
      </c>
      <c r="F171" s="14"/>
    </row>
    <row r="172">
      <c r="A172" s="12" t="s">
        <v>40163</v>
      </c>
      <c r="B172" s="13" t="s">
        <v>39832</v>
      </c>
      <c r="C172" s="13" t="s">
        <v>40164</v>
      </c>
      <c r="F172" s="14"/>
    </row>
    <row r="173">
      <c r="A173" s="12" t="s">
        <v>40165</v>
      </c>
      <c r="B173" s="13" t="s">
        <v>39832</v>
      </c>
      <c r="C173" s="13" t="s">
        <v>40166</v>
      </c>
      <c r="F173" s="14"/>
    </row>
    <row r="174">
      <c r="A174" s="12" t="s">
        <v>40167</v>
      </c>
      <c r="B174" s="13" t="s">
        <v>39824</v>
      </c>
      <c r="C174" s="13" t="s">
        <v>40168</v>
      </c>
      <c r="F174" s="14"/>
    </row>
    <row r="175">
      <c r="A175" s="12" t="s">
        <v>40169</v>
      </c>
      <c r="B175" s="13" t="s">
        <v>39824</v>
      </c>
      <c r="C175" s="13" t="s">
        <v>40170</v>
      </c>
      <c r="F175" s="14"/>
    </row>
    <row r="176">
      <c r="A176" s="12" t="s">
        <v>40171</v>
      </c>
      <c r="B176" s="13" t="s">
        <v>39832</v>
      </c>
      <c r="C176" s="13" t="s">
        <v>40172</v>
      </c>
      <c r="F176" s="14"/>
    </row>
    <row r="177">
      <c r="A177" s="12" t="s">
        <v>40173</v>
      </c>
      <c r="B177" s="13" t="s">
        <v>39832</v>
      </c>
      <c r="C177" s="13" t="s">
        <v>40174</v>
      </c>
      <c r="F177" s="14"/>
    </row>
    <row r="178">
      <c r="A178" s="12" t="s">
        <v>40175</v>
      </c>
      <c r="B178" s="13" t="s">
        <v>39832</v>
      </c>
      <c r="C178" s="13" t="s">
        <v>40176</v>
      </c>
      <c r="F178" s="14"/>
    </row>
    <row r="179">
      <c r="A179" s="12" t="s">
        <v>40177</v>
      </c>
      <c r="B179" s="13" t="s">
        <v>39832</v>
      </c>
      <c r="C179" s="13" t="s">
        <v>40178</v>
      </c>
      <c r="F179" s="14"/>
    </row>
    <row r="180">
      <c r="A180" s="12" t="s">
        <v>40179</v>
      </c>
      <c r="B180" s="13" t="s">
        <v>39832</v>
      </c>
      <c r="C180" s="13" t="s">
        <v>40180</v>
      </c>
      <c r="F180" s="14"/>
    </row>
    <row r="181">
      <c r="A181" s="12" t="s">
        <v>40181</v>
      </c>
      <c r="B181" s="13" t="s">
        <v>39832</v>
      </c>
      <c r="C181" s="13" t="s">
        <v>40182</v>
      </c>
      <c r="F181" s="14"/>
    </row>
    <row r="182">
      <c r="A182" s="12" t="s">
        <v>40183</v>
      </c>
      <c r="B182" s="13" t="s">
        <v>39832</v>
      </c>
      <c r="C182" s="13" t="s">
        <v>40184</v>
      </c>
      <c r="F182" s="14"/>
    </row>
    <row r="183">
      <c r="A183" s="12" t="s">
        <v>40185</v>
      </c>
      <c r="B183" s="13" t="s">
        <v>39832</v>
      </c>
      <c r="C183" s="13" t="s">
        <v>40186</v>
      </c>
      <c r="F183" s="14"/>
    </row>
    <row r="184">
      <c r="A184" s="12" t="s">
        <v>40187</v>
      </c>
      <c r="B184" s="13" t="s">
        <v>39832</v>
      </c>
      <c r="C184" s="13" t="s">
        <v>40188</v>
      </c>
      <c r="F184" s="14"/>
    </row>
    <row r="185">
      <c r="A185" s="12" t="s">
        <v>40189</v>
      </c>
      <c r="B185" s="13" t="s">
        <v>39824</v>
      </c>
      <c r="C185" s="13" t="s">
        <v>40190</v>
      </c>
      <c r="F185" s="14"/>
    </row>
    <row r="186">
      <c r="A186" s="12" t="s">
        <v>40191</v>
      </c>
      <c r="B186" s="13" t="s">
        <v>39832</v>
      </c>
      <c r="C186" s="13" t="s">
        <v>40192</v>
      </c>
      <c r="F186" s="14"/>
    </row>
    <row r="187">
      <c r="A187" s="12" t="s">
        <v>40193</v>
      </c>
      <c r="B187" s="13" t="s">
        <v>39832</v>
      </c>
      <c r="C187" s="13" t="s">
        <v>40194</v>
      </c>
      <c r="F187" s="14"/>
    </row>
    <row r="188">
      <c r="A188" s="12" t="s">
        <v>40195</v>
      </c>
      <c r="B188" s="13" t="s">
        <v>39832</v>
      </c>
      <c r="C188" s="13" t="s">
        <v>40196</v>
      </c>
      <c r="F188" s="14"/>
    </row>
    <row r="189">
      <c r="A189" s="12" t="s">
        <v>40197</v>
      </c>
      <c r="B189" s="13" t="s">
        <v>39832</v>
      </c>
      <c r="C189" s="13" t="s">
        <v>40198</v>
      </c>
      <c r="F189" s="14"/>
    </row>
    <row r="190">
      <c r="A190" s="12" t="s">
        <v>40199</v>
      </c>
      <c r="B190" s="13" t="s">
        <v>39824</v>
      </c>
      <c r="C190" s="13" t="s">
        <v>40200</v>
      </c>
      <c r="F190" s="14"/>
    </row>
    <row r="191">
      <c r="A191" s="12" t="s">
        <v>40201</v>
      </c>
      <c r="B191" s="13" t="s">
        <v>39824</v>
      </c>
      <c r="C191" s="13" t="s">
        <v>40202</v>
      </c>
      <c r="F191" s="14"/>
    </row>
    <row r="192">
      <c r="A192" s="12" t="s">
        <v>40203</v>
      </c>
      <c r="B192" s="13" t="s">
        <v>39832</v>
      </c>
      <c r="C192" s="13" t="s">
        <v>40204</v>
      </c>
      <c r="F192" s="14"/>
    </row>
    <row r="193">
      <c r="A193" s="12" t="s">
        <v>40205</v>
      </c>
      <c r="B193" s="13" t="s">
        <v>39832</v>
      </c>
      <c r="C193" s="13" t="s">
        <v>40206</v>
      </c>
      <c r="F193" s="14"/>
    </row>
    <row r="194">
      <c r="A194" s="12" t="s">
        <v>40207</v>
      </c>
      <c r="B194" s="13" t="s">
        <v>39832</v>
      </c>
      <c r="C194" s="13" t="s">
        <v>40208</v>
      </c>
      <c r="F194" s="14"/>
    </row>
    <row r="195">
      <c r="A195" s="12" t="s">
        <v>40209</v>
      </c>
      <c r="B195" s="13" t="s">
        <v>39824</v>
      </c>
      <c r="C195" s="13" t="s">
        <v>40210</v>
      </c>
      <c r="F195" s="14"/>
    </row>
    <row r="196">
      <c r="A196" s="12" t="s">
        <v>40211</v>
      </c>
      <c r="B196" s="13" t="s">
        <v>39832</v>
      </c>
      <c r="C196" s="13" t="s">
        <v>40212</v>
      </c>
      <c r="F196" s="14"/>
    </row>
    <row r="197">
      <c r="A197" s="12" t="s">
        <v>40213</v>
      </c>
      <c r="B197" s="13" t="s">
        <v>39832</v>
      </c>
      <c r="C197" s="13" t="s">
        <v>40214</v>
      </c>
      <c r="F197" s="14"/>
    </row>
    <row r="198">
      <c r="A198" s="12" t="s">
        <v>40215</v>
      </c>
      <c r="B198" s="13" t="s">
        <v>39832</v>
      </c>
      <c r="C198" s="13" t="s">
        <v>40216</v>
      </c>
      <c r="F198" s="14"/>
    </row>
    <row r="199">
      <c r="A199" s="12" t="s">
        <v>40217</v>
      </c>
      <c r="B199" s="13" t="s">
        <v>39832</v>
      </c>
      <c r="C199" s="13" t="s">
        <v>40218</v>
      </c>
      <c r="F199" s="14"/>
    </row>
    <row r="200">
      <c r="A200" s="12" t="s">
        <v>40219</v>
      </c>
      <c r="B200" s="13" t="s">
        <v>39832</v>
      </c>
      <c r="C200" s="13" t="s">
        <v>40220</v>
      </c>
      <c r="F200" s="14"/>
    </row>
    <row r="201">
      <c r="A201" s="12" t="s">
        <v>40221</v>
      </c>
      <c r="B201" s="13" t="s">
        <v>39832</v>
      </c>
      <c r="C201" s="13" t="s">
        <v>40222</v>
      </c>
      <c r="F201" s="14"/>
    </row>
    <row r="202">
      <c r="A202" s="12" t="s">
        <v>40223</v>
      </c>
      <c r="B202" s="13" t="s">
        <v>39832</v>
      </c>
      <c r="C202" s="13" t="s">
        <v>40224</v>
      </c>
      <c r="F202" s="14"/>
    </row>
    <row r="203">
      <c r="A203" s="12" t="s">
        <v>40225</v>
      </c>
      <c r="B203" s="13" t="s">
        <v>39832</v>
      </c>
      <c r="C203" s="13" t="s">
        <v>40226</v>
      </c>
      <c r="F203" s="14"/>
    </row>
    <row r="204">
      <c r="A204" s="12" t="s">
        <v>40227</v>
      </c>
      <c r="B204" s="13" t="s">
        <v>39832</v>
      </c>
      <c r="C204" s="13" t="s">
        <v>40228</v>
      </c>
      <c r="F204" s="14"/>
    </row>
    <row r="205">
      <c r="A205" s="12" t="s">
        <v>40229</v>
      </c>
      <c r="B205" s="13" t="s">
        <v>39832</v>
      </c>
      <c r="C205" s="13" t="s">
        <v>40230</v>
      </c>
      <c r="F205" s="14"/>
    </row>
    <row r="206">
      <c r="A206" s="12" t="s">
        <v>40231</v>
      </c>
      <c r="B206" s="13" t="s">
        <v>39824</v>
      </c>
      <c r="C206" s="13" t="s">
        <v>40232</v>
      </c>
      <c r="F206" s="14"/>
    </row>
    <row r="207">
      <c r="A207" s="12" t="s">
        <v>40233</v>
      </c>
      <c r="B207" s="13" t="s">
        <v>39824</v>
      </c>
      <c r="C207" s="13" t="s">
        <v>40234</v>
      </c>
      <c r="F207" s="14"/>
    </row>
    <row r="208">
      <c r="A208" s="12" t="s">
        <v>40235</v>
      </c>
      <c r="B208" s="13" t="s">
        <v>39824</v>
      </c>
      <c r="C208" s="13" t="s">
        <v>40236</v>
      </c>
      <c r="F208" s="14"/>
    </row>
    <row r="209">
      <c r="A209" s="12" t="s">
        <v>40237</v>
      </c>
      <c r="B209" s="13" t="s">
        <v>39824</v>
      </c>
      <c r="C209" s="13" t="s">
        <v>40238</v>
      </c>
      <c r="F209" s="14"/>
    </row>
    <row r="210">
      <c r="A210" s="12" t="s">
        <v>40239</v>
      </c>
      <c r="B210" s="13" t="s">
        <v>39828</v>
      </c>
      <c r="C210" s="13" t="s">
        <v>40240</v>
      </c>
      <c r="F210" s="14"/>
    </row>
    <row r="211">
      <c r="A211" s="12" t="s">
        <v>40241</v>
      </c>
      <c r="B211" s="13" t="s">
        <v>39824</v>
      </c>
      <c r="C211" s="13" t="s">
        <v>40242</v>
      </c>
      <c r="F211" s="14"/>
    </row>
    <row r="212">
      <c r="A212" s="12" t="s">
        <v>40243</v>
      </c>
      <c r="B212" s="13" t="s">
        <v>39832</v>
      </c>
      <c r="C212" s="13" t="s">
        <v>40244</v>
      </c>
      <c r="F212" s="14"/>
    </row>
    <row r="213">
      <c r="A213" s="12" t="s">
        <v>40245</v>
      </c>
      <c r="B213" s="13" t="s">
        <v>39832</v>
      </c>
      <c r="C213" s="13" t="s">
        <v>40246</v>
      </c>
      <c r="F213" s="14"/>
    </row>
    <row r="214">
      <c r="A214" s="12" t="s">
        <v>40247</v>
      </c>
      <c r="B214" s="13" t="s">
        <v>39832</v>
      </c>
      <c r="C214" s="13" t="s">
        <v>40248</v>
      </c>
      <c r="F214" s="14"/>
    </row>
    <row r="215">
      <c r="A215" s="12" t="s">
        <v>40249</v>
      </c>
      <c r="B215" s="13" t="s">
        <v>39824</v>
      </c>
      <c r="C215" s="13" t="s">
        <v>40250</v>
      </c>
      <c r="F215" s="14"/>
    </row>
    <row r="216">
      <c r="A216" s="12" t="s">
        <v>40251</v>
      </c>
      <c r="B216" s="13" t="s">
        <v>39832</v>
      </c>
      <c r="C216" s="13" t="s">
        <v>40252</v>
      </c>
      <c r="F216" s="14"/>
    </row>
    <row r="217">
      <c r="A217" s="12" t="s">
        <v>40253</v>
      </c>
      <c r="B217" s="13" t="s">
        <v>39832</v>
      </c>
      <c r="C217" s="13" t="s">
        <v>40254</v>
      </c>
      <c r="F217" s="14"/>
    </row>
    <row r="218">
      <c r="A218" s="12" t="s">
        <v>40255</v>
      </c>
      <c r="B218" s="13" t="s">
        <v>39832</v>
      </c>
      <c r="C218" s="13" t="s">
        <v>40256</v>
      </c>
      <c r="F218" s="14"/>
    </row>
    <row r="219">
      <c r="A219" s="12" t="s">
        <v>40257</v>
      </c>
      <c r="B219" s="13" t="s">
        <v>39832</v>
      </c>
      <c r="C219" s="13" t="s">
        <v>40258</v>
      </c>
      <c r="F219" s="14"/>
    </row>
    <row r="220">
      <c r="A220" s="12" t="s">
        <v>40259</v>
      </c>
      <c r="B220" s="13" t="s">
        <v>39832</v>
      </c>
      <c r="C220" s="13" t="s">
        <v>40260</v>
      </c>
      <c r="F220" s="14"/>
    </row>
    <row r="221">
      <c r="A221" s="12" t="s">
        <v>40261</v>
      </c>
      <c r="B221" s="13" t="s">
        <v>39832</v>
      </c>
      <c r="C221" s="13" t="s">
        <v>40262</v>
      </c>
      <c r="F221" s="14"/>
    </row>
    <row r="222">
      <c r="A222" s="12" t="s">
        <v>40263</v>
      </c>
      <c r="B222" s="13" t="s">
        <v>39832</v>
      </c>
      <c r="C222" s="13" t="s">
        <v>40264</v>
      </c>
      <c r="F222" s="14"/>
    </row>
    <row r="223">
      <c r="A223" s="12" t="s">
        <v>40265</v>
      </c>
      <c r="B223" s="13" t="s">
        <v>39832</v>
      </c>
      <c r="C223" s="13" t="s">
        <v>40266</v>
      </c>
      <c r="F223" s="14"/>
    </row>
    <row r="224">
      <c r="A224" s="12" t="s">
        <v>40267</v>
      </c>
      <c r="B224" s="13" t="s">
        <v>39826</v>
      </c>
      <c r="C224" s="13" t="s">
        <v>40268</v>
      </c>
      <c r="F224" s="14"/>
    </row>
    <row r="225">
      <c r="A225" s="12" t="s">
        <v>40269</v>
      </c>
      <c r="B225" s="13" t="s">
        <v>39824</v>
      </c>
      <c r="C225" s="13" t="s">
        <v>40270</v>
      </c>
      <c r="F225" s="14"/>
    </row>
    <row r="226">
      <c r="A226" s="12" t="s">
        <v>40271</v>
      </c>
      <c r="B226" s="13" t="s">
        <v>39828</v>
      </c>
      <c r="C226" s="13" t="s">
        <v>40272</v>
      </c>
      <c r="F226" s="14"/>
    </row>
    <row r="227">
      <c r="A227" s="12" t="s">
        <v>40273</v>
      </c>
      <c r="B227" s="13" t="s">
        <v>39832</v>
      </c>
      <c r="C227" s="13" t="s">
        <v>40274</v>
      </c>
      <c r="F227" s="14"/>
    </row>
    <row r="228">
      <c r="A228" s="12" t="s">
        <v>40275</v>
      </c>
      <c r="B228" s="13" t="s">
        <v>39832</v>
      </c>
      <c r="C228" s="13" t="s">
        <v>40276</v>
      </c>
      <c r="F228" s="14"/>
    </row>
    <row r="229">
      <c r="A229" s="12" t="s">
        <v>40277</v>
      </c>
      <c r="B229" s="13" t="s">
        <v>39832</v>
      </c>
      <c r="C229" s="13" t="s">
        <v>40278</v>
      </c>
      <c r="F229" s="14"/>
    </row>
    <row r="230">
      <c r="A230" s="12" t="s">
        <v>40279</v>
      </c>
      <c r="B230" s="13" t="s">
        <v>39832</v>
      </c>
      <c r="C230" s="13" t="s">
        <v>40280</v>
      </c>
      <c r="F230" s="14"/>
    </row>
    <row r="231">
      <c r="A231" s="12" t="s">
        <v>40281</v>
      </c>
      <c r="B231" s="13" t="s">
        <v>39832</v>
      </c>
      <c r="C231" s="13" t="s">
        <v>40282</v>
      </c>
      <c r="F231" s="14"/>
    </row>
    <row r="232">
      <c r="A232" s="12" t="s">
        <v>40283</v>
      </c>
      <c r="B232" s="13" t="s">
        <v>39832</v>
      </c>
      <c r="C232" s="13" t="s">
        <v>40284</v>
      </c>
      <c r="F232" s="14"/>
    </row>
    <row r="233">
      <c r="A233" s="12" t="s">
        <v>40285</v>
      </c>
      <c r="B233" s="13" t="s">
        <v>39832</v>
      </c>
      <c r="C233" s="13" t="s">
        <v>40286</v>
      </c>
      <c r="F233" s="14"/>
    </row>
    <row r="234">
      <c r="A234" s="12" t="s">
        <v>40287</v>
      </c>
      <c r="B234" s="13" t="s">
        <v>39832</v>
      </c>
      <c r="C234" s="13" t="s">
        <v>40288</v>
      </c>
      <c r="F234" s="14"/>
    </row>
    <row r="235">
      <c r="A235" s="12" t="s">
        <v>40289</v>
      </c>
      <c r="B235" s="13" t="s">
        <v>39824</v>
      </c>
      <c r="C235" s="13" t="s">
        <v>40290</v>
      </c>
      <c r="F235" s="14"/>
    </row>
    <row r="236">
      <c r="A236" s="12" t="s">
        <v>40291</v>
      </c>
      <c r="B236" s="13" t="s">
        <v>39824</v>
      </c>
      <c r="C236" s="13" t="s">
        <v>40292</v>
      </c>
      <c r="F236" s="14"/>
    </row>
    <row r="237">
      <c r="A237" s="12" t="s">
        <v>40293</v>
      </c>
      <c r="B237" s="13" t="s">
        <v>39824</v>
      </c>
      <c r="C237" s="13" t="s">
        <v>40294</v>
      </c>
      <c r="F237" s="14"/>
    </row>
    <row r="238">
      <c r="A238" s="12" t="s">
        <v>40295</v>
      </c>
      <c r="B238" s="13" t="s">
        <v>39824</v>
      </c>
      <c r="C238" s="13" t="s">
        <v>40296</v>
      </c>
      <c r="F238" s="14"/>
    </row>
    <row r="239">
      <c r="A239" s="12" t="s">
        <v>40297</v>
      </c>
      <c r="B239" s="13" t="s">
        <v>39824</v>
      </c>
      <c r="C239" s="13" t="s">
        <v>40298</v>
      </c>
      <c r="F239" s="14"/>
    </row>
    <row r="240">
      <c r="A240" s="12" t="s">
        <v>40299</v>
      </c>
      <c r="B240" s="13" t="s">
        <v>39824</v>
      </c>
      <c r="C240" s="13" t="s">
        <v>40300</v>
      </c>
      <c r="F240" s="14"/>
    </row>
    <row r="241">
      <c r="A241" s="12" t="s">
        <v>40301</v>
      </c>
      <c r="B241" s="13" t="s">
        <v>39832</v>
      </c>
      <c r="C241" s="13" t="s">
        <v>40302</v>
      </c>
      <c r="F241" s="14"/>
    </row>
    <row r="242">
      <c r="A242" s="12" t="s">
        <v>40303</v>
      </c>
      <c r="B242" s="13" t="s">
        <v>39832</v>
      </c>
      <c r="C242" s="13" t="s">
        <v>40304</v>
      </c>
      <c r="F242" s="14"/>
    </row>
    <row r="243">
      <c r="A243" s="12" t="s">
        <v>40305</v>
      </c>
      <c r="B243" s="13" t="s">
        <v>39832</v>
      </c>
      <c r="C243" s="13" t="s">
        <v>40306</v>
      </c>
      <c r="F243" s="14"/>
    </row>
    <row r="244">
      <c r="A244" s="12" t="s">
        <v>40307</v>
      </c>
      <c r="B244" s="13" t="s">
        <v>39824</v>
      </c>
      <c r="C244" s="13" t="s">
        <v>40308</v>
      </c>
      <c r="F244" s="14"/>
    </row>
    <row r="245">
      <c r="A245" s="12" t="s">
        <v>40309</v>
      </c>
      <c r="B245" s="13" t="s">
        <v>39832</v>
      </c>
      <c r="C245" s="13" t="s">
        <v>40310</v>
      </c>
      <c r="F245" s="14"/>
    </row>
    <row r="246">
      <c r="A246" s="12" t="s">
        <v>40311</v>
      </c>
      <c r="B246" s="13" t="s">
        <v>39832</v>
      </c>
      <c r="C246" s="13" t="s">
        <v>40312</v>
      </c>
      <c r="F246" s="14"/>
    </row>
    <row r="247">
      <c r="A247" s="12" t="s">
        <v>40313</v>
      </c>
      <c r="B247" s="13" t="s">
        <v>39832</v>
      </c>
      <c r="C247" s="13" t="s">
        <v>40314</v>
      </c>
      <c r="F247" s="14"/>
    </row>
    <row r="248">
      <c r="A248" s="12" t="s">
        <v>40315</v>
      </c>
      <c r="B248" s="13" t="s">
        <v>39832</v>
      </c>
      <c r="C248" s="13" t="s">
        <v>40316</v>
      </c>
      <c r="F248" s="14"/>
    </row>
    <row r="249">
      <c r="A249" s="12" t="s">
        <v>40317</v>
      </c>
      <c r="B249" s="13" t="s">
        <v>39832</v>
      </c>
      <c r="C249" s="13" t="s">
        <v>40318</v>
      </c>
      <c r="F249" s="14"/>
    </row>
    <row r="250">
      <c r="A250" s="12" t="s">
        <v>40319</v>
      </c>
      <c r="B250" s="13" t="s">
        <v>39832</v>
      </c>
      <c r="C250" s="13" t="s">
        <v>40320</v>
      </c>
      <c r="F250" s="14"/>
    </row>
    <row r="251">
      <c r="A251" s="12" t="s">
        <v>40321</v>
      </c>
      <c r="B251" s="13" t="s">
        <v>39824</v>
      </c>
      <c r="C251" s="13" t="s">
        <v>40322</v>
      </c>
      <c r="F251" s="14"/>
    </row>
    <row r="252">
      <c r="A252" s="12" t="s">
        <v>40323</v>
      </c>
      <c r="B252" s="13" t="s">
        <v>39824</v>
      </c>
      <c r="C252" s="13" t="s">
        <v>40324</v>
      </c>
      <c r="F252" s="14"/>
    </row>
    <row r="253">
      <c r="A253" s="12" t="s">
        <v>40325</v>
      </c>
      <c r="B253" s="13" t="s">
        <v>39824</v>
      </c>
      <c r="C253" s="13" t="s">
        <v>40326</v>
      </c>
      <c r="F253" s="14"/>
    </row>
    <row r="254">
      <c r="A254" s="12" t="s">
        <v>40327</v>
      </c>
      <c r="B254" s="13" t="s">
        <v>39824</v>
      </c>
      <c r="C254" s="13" t="s">
        <v>40328</v>
      </c>
      <c r="F254" s="14"/>
    </row>
    <row r="255">
      <c r="A255" s="12" t="s">
        <v>40329</v>
      </c>
      <c r="B255" s="13" t="s">
        <v>39824</v>
      </c>
      <c r="C255" s="13" t="s">
        <v>40330</v>
      </c>
      <c r="F255" s="14"/>
    </row>
    <row r="256">
      <c r="A256" s="12" t="s">
        <v>40331</v>
      </c>
      <c r="B256" s="13" t="s">
        <v>39832</v>
      </c>
      <c r="C256" s="13" t="s">
        <v>40332</v>
      </c>
      <c r="F256" s="14"/>
    </row>
    <row r="257">
      <c r="A257" s="12" t="s">
        <v>40333</v>
      </c>
      <c r="B257" s="13" t="s">
        <v>39832</v>
      </c>
      <c r="C257" s="13" t="s">
        <v>40334</v>
      </c>
      <c r="F257" s="14"/>
    </row>
    <row r="258">
      <c r="A258" s="12" t="s">
        <v>40335</v>
      </c>
      <c r="B258" s="13" t="s">
        <v>39832</v>
      </c>
      <c r="C258" s="13" t="s">
        <v>40336</v>
      </c>
      <c r="F258" s="14"/>
    </row>
    <row r="259">
      <c r="A259" s="12" t="s">
        <v>40337</v>
      </c>
      <c r="B259" s="13" t="s">
        <v>39832</v>
      </c>
      <c r="C259" s="13" t="s">
        <v>40338</v>
      </c>
      <c r="F259" s="14"/>
    </row>
    <row r="260">
      <c r="A260" s="12" t="s">
        <v>40339</v>
      </c>
      <c r="B260" s="13" t="s">
        <v>39832</v>
      </c>
      <c r="C260" s="13" t="s">
        <v>40340</v>
      </c>
      <c r="F260" s="14"/>
    </row>
    <row r="261">
      <c r="A261" s="12" t="s">
        <v>40341</v>
      </c>
      <c r="B261" s="13" t="s">
        <v>39832</v>
      </c>
      <c r="C261" s="13" t="s">
        <v>40342</v>
      </c>
      <c r="F261" s="14"/>
    </row>
    <row r="262">
      <c r="A262" s="12" t="s">
        <v>40343</v>
      </c>
      <c r="B262" s="13" t="s">
        <v>39832</v>
      </c>
      <c r="C262" s="13" t="s">
        <v>40344</v>
      </c>
      <c r="F262" s="14"/>
    </row>
    <row r="263">
      <c r="A263" s="12" t="s">
        <v>40345</v>
      </c>
      <c r="B263" s="13" t="s">
        <v>39832</v>
      </c>
      <c r="C263" s="13" t="s">
        <v>40346</v>
      </c>
      <c r="F263" s="14"/>
    </row>
    <row r="264">
      <c r="A264" s="12" t="s">
        <v>40347</v>
      </c>
      <c r="B264" s="13" t="s">
        <v>39832</v>
      </c>
      <c r="C264" s="13" t="s">
        <v>40348</v>
      </c>
      <c r="F264" s="14"/>
    </row>
    <row r="265">
      <c r="A265" s="12" t="s">
        <v>40349</v>
      </c>
      <c r="B265" s="13" t="s">
        <v>39832</v>
      </c>
      <c r="C265" s="13" t="s">
        <v>40350</v>
      </c>
      <c r="F265" s="14"/>
    </row>
    <row r="266">
      <c r="A266" s="12" t="s">
        <v>40351</v>
      </c>
      <c r="B266" s="13" t="s">
        <v>39832</v>
      </c>
      <c r="C266" s="13" t="s">
        <v>40352</v>
      </c>
      <c r="F266" s="14"/>
    </row>
    <row r="267">
      <c r="A267" s="12" t="s">
        <v>40353</v>
      </c>
      <c r="B267" s="13" t="s">
        <v>39832</v>
      </c>
      <c r="C267" s="13" t="s">
        <v>40354</v>
      </c>
      <c r="F267" s="14"/>
    </row>
    <row r="268">
      <c r="A268" s="12" t="s">
        <v>40355</v>
      </c>
      <c r="B268" s="13" t="s">
        <v>39832</v>
      </c>
      <c r="C268" s="13" t="s">
        <v>40356</v>
      </c>
      <c r="F268" s="14"/>
    </row>
    <row r="269">
      <c r="A269" s="12" t="s">
        <v>40357</v>
      </c>
      <c r="B269" s="13" t="s">
        <v>39832</v>
      </c>
      <c r="C269" s="13" t="s">
        <v>40358</v>
      </c>
      <c r="F269" s="14"/>
    </row>
    <row r="270">
      <c r="A270" s="12" t="s">
        <v>40359</v>
      </c>
      <c r="B270" s="13" t="s">
        <v>39832</v>
      </c>
      <c r="C270" s="13" t="s">
        <v>40360</v>
      </c>
      <c r="F270" s="14"/>
    </row>
    <row r="271">
      <c r="A271" s="12" t="s">
        <v>40361</v>
      </c>
      <c r="B271" s="13" t="s">
        <v>39832</v>
      </c>
      <c r="C271" s="13" t="s">
        <v>40362</v>
      </c>
      <c r="F271" s="14"/>
    </row>
    <row r="272">
      <c r="A272" s="12" t="s">
        <v>40363</v>
      </c>
      <c r="B272" s="13" t="s">
        <v>39832</v>
      </c>
      <c r="C272" s="13" t="s">
        <v>40364</v>
      </c>
      <c r="F272" s="14"/>
    </row>
    <row r="273">
      <c r="A273" s="12" t="s">
        <v>40365</v>
      </c>
      <c r="B273" s="13" t="s">
        <v>39832</v>
      </c>
      <c r="C273" s="13" t="s">
        <v>40366</v>
      </c>
      <c r="F273" s="14"/>
    </row>
    <row r="274">
      <c r="A274" s="12" t="s">
        <v>40367</v>
      </c>
      <c r="B274" s="13" t="s">
        <v>39832</v>
      </c>
      <c r="C274" s="13" t="s">
        <v>40368</v>
      </c>
      <c r="F274" s="14"/>
    </row>
    <row r="275">
      <c r="A275" s="12" t="s">
        <v>40369</v>
      </c>
      <c r="B275" s="13" t="s">
        <v>39832</v>
      </c>
      <c r="C275" s="13" t="s">
        <v>40370</v>
      </c>
      <c r="F275" s="14"/>
    </row>
    <row r="276">
      <c r="A276" s="12" t="s">
        <v>40371</v>
      </c>
      <c r="B276" s="13" t="s">
        <v>39832</v>
      </c>
      <c r="C276" s="13" t="s">
        <v>40372</v>
      </c>
      <c r="F276" s="14"/>
    </row>
    <row r="277">
      <c r="A277" s="12" t="s">
        <v>40373</v>
      </c>
      <c r="B277" s="13" t="s">
        <v>39832</v>
      </c>
      <c r="C277" s="13" t="s">
        <v>40374</v>
      </c>
      <c r="F277" s="14"/>
    </row>
    <row r="278">
      <c r="A278" s="12" t="s">
        <v>40375</v>
      </c>
      <c r="B278" s="13" t="s">
        <v>39832</v>
      </c>
      <c r="C278" s="13" t="s">
        <v>40376</v>
      </c>
      <c r="F278" s="14"/>
    </row>
    <row r="279">
      <c r="A279" s="12" t="s">
        <v>40377</v>
      </c>
      <c r="B279" s="13" t="s">
        <v>39832</v>
      </c>
      <c r="C279" s="13" t="s">
        <v>40378</v>
      </c>
      <c r="F279" s="14"/>
    </row>
    <row r="280">
      <c r="A280" s="12" t="s">
        <v>40379</v>
      </c>
      <c r="B280" s="13" t="s">
        <v>39832</v>
      </c>
      <c r="C280" s="13" t="s">
        <v>40380</v>
      </c>
      <c r="F280" s="14"/>
    </row>
    <row r="281">
      <c r="A281" s="12" t="s">
        <v>40381</v>
      </c>
      <c r="B281" s="13" t="s">
        <v>39832</v>
      </c>
      <c r="C281" s="13" t="s">
        <v>40382</v>
      </c>
      <c r="F281" s="14"/>
    </row>
    <row r="282">
      <c r="A282" s="12" t="s">
        <v>40383</v>
      </c>
      <c r="B282" s="13" t="s">
        <v>39832</v>
      </c>
      <c r="C282" s="13" t="s">
        <v>40384</v>
      </c>
      <c r="F282" s="14"/>
    </row>
    <row r="283">
      <c r="A283" s="12" t="s">
        <v>40385</v>
      </c>
      <c r="B283" s="13" t="s">
        <v>39824</v>
      </c>
      <c r="C283" s="13" t="s">
        <v>40386</v>
      </c>
      <c r="F283" s="14"/>
    </row>
    <row r="284">
      <c r="A284" s="12" t="s">
        <v>40387</v>
      </c>
      <c r="B284" s="13" t="s">
        <v>39828</v>
      </c>
      <c r="C284" s="13" t="s">
        <v>40388</v>
      </c>
      <c r="F284" s="14"/>
    </row>
    <row r="285">
      <c r="A285" s="12" t="s">
        <v>40389</v>
      </c>
      <c r="B285" s="13" t="s">
        <v>39832</v>
      </c>
      <c r="C285" s="13" t="s">
        <v>40390</v>
      </c>
      <c r="F285" s="14"/>
    </row>
    <row r="286">
      <c r="A286" s="12" t="s">
        <v>40391</v>
      </c>
      <c r="B286" s="13" t="s">
        <v>39828</v>
      </c>
      <c r="C286" s="13" t="s">
        <v>40392</v>
      </c>
      <c r="F286" s="14"/>
    </row>
    <row r="287">
      <c r="A287" s="12" t="s">
        <v>40393</v>
      </c>
      <c r="B287" s="13" t="s">
        <v>39832</v>
      </c>
      <c r="C287" s="13" t="s">
        <v>40394</v>
      </c>
      <c r="F287" s="14"/>
    </row>
    <row r="288">
      <c r="A288" s="12" t="s">
        <v>40395</v>
      </c>
      <c r="B288" s="13" t="s">
        <v>39832</v>
      </c>
      <c r="C288" s="13" t="s">
        <v>40396</v>
      </c>
      <c r="F288" s="14"/>
    </row>
    <row r="289">
      <c r="A289" s="12" t="s">
        <v>40397</v>
      </c>
      <c r="B289" s="13" t="s">
        <v>39832</v>
      </c>
      <c r="C289" s="13" t="s">
        <v>40398</v>
      </c>
      <c r="F289" s="14"/>
    </row>
    <row r="290">
      <c r="A290" s="12" t="s">
        <v>40399</v>
      </c>
      <c r="B290" s="13" t="s">
        <v>39826</v>
      </c>
      <c r="C290" s="13" t="s">
        <v>40400</v>
      </c>
      <c r="F290" s="14"/>
    </row>
    <row r="291">
      <c r="A291" s="12" t="s">
        <v>40401</v>
      </c>
      <c r="B291" s="13" t="s">
        <v>39826</v>
      </c>
      <c r="C291" s="13" t="s">
        <v>40402</v>
      </c>
      <c r="F291" s="14"/>
    </row>
    <row r="292">
      <c r="A292" s="12" t="s">
        <v>40403</v>
      </c>
      <c r="B292" s="13" t="s">
        <v>39826</v>
      </c>
      <c r="C292" s="13" t="s">
        <v>40404</v>
      </c>
      <c r="F292" s="14"/>
    </row>
    <row r="293">
      <c r="A293" s="12" t="s">
        <v>40405</v>
      </c>
      <c r="B293" s="13" t="s">
        <v>39826</v>
      </c>
      <c r="C293" s="13" t="s">
        <v>40406</v>
      </c>
      <c r="F293" s="14"/>
    </row>
    <row r="294">
      <c r="A294" s="12" t="s">
        <v>40407</v>
      </c>
      <c r="B294" s="13" t="s">
        <v>39826</v>
      </c>
      <c r="C294" s="13" t="s">
        <v>40408</v>
      </c>
      <c r="F294" s="14"/>
    </row>
    <row r="295">
      <c r="A295" s="12" t="s">
        <v>40409</v>
      </c>
      <c r="B295" s="13" t="s">
        <v>39826</v>
      </c>
      <c r="C295" s="13" t="s">
        <v>40410</v>
      </c>
      <c r="F295" s="14"/>
    </row>
    <row r="296">
      <c r="A296" s="12" t="s">
        <v>40411</v>
      </c>
      <c r="B296" s="13" t="s">
        <v>39826</v>
      </c>
      <c r="C296" s="13" t="s">
        <v>40412</v>
      </c>
      <c r="F296" s="14"/>
    </row>
    <row r="297">
      <c r="A297" s="12" t="s">
        <v>40413</v>
      </c>
      <c r="B297" s="13" t="s">
        <v>39826</v>
      </c>
      <c r="C297" s="13" t="s">
        <v>40414</v>
      </c>
      <c r="F297" s="14"/>
    </row>
    <row r="298">
      <c r="A298" s="12" t="s">
        <v>40415</v>
      </c>
      <c r="B298" s="13" t="s">
        <v>39826</v>
      </c>
      <c r="C298" s="13" t="s">
        <v>40416</v>
      </c>
      <c r="F298" s="14"/>
    </row>
    <row r="299">
      <c r="A299" s="12" t="s">
        <v>40417</v>
      </c>
      <c r="B299" s="13" t="s">
        <v>39826</v>
      </c>
      <c r="C299" s="13" t="s">
        <v>40418</v>
      </c>
      <c r="F299" s="14"/>
    </row>
    <row r="300">
      <c r="A300" s="12" t="s">
        <v>40419</v>
      </c>
      <c r="B300" s="13" t="s">
        <v>39826</v>
      </c>
      <c r="C300" s="13" t="s">
        <v>40420</v>
      </c>
      <c r="F300" s="14"/>
    </row>
    <row r="301">
      <c r="A301" s="12" t="s">
        <v>40421</v>
      </c>
      <c r="B301" s="13" t="s">
        <v>39826</v>
      </c>
      <c r="C301" s="13" t="s">
        <v>40422</v>
      </c>
      <c r="F301" s="14"/>
    </row>
    <row r="302">
      <c r="A302" s="12" t="s">
        <v>40423</v>
      </c>
      <c r="B302" s="13" t="s">
        <v>39826</v>
      </c>
      <c r="C302" s="13" t="s">
        <v>40424</v>
      </c>
      <c r="F302" s="14"/>
    </row>
    <row r="303">
      <c r="A303" s="12" t="s">
        <v>40425</v>
      </c>
      <c r="B303" s="13" t="s">
        <v>39826</v>
      </c>
      <c r="C303" s="13" t="s">
        <v>40426</v>
      </c>
      <c r="F303" s="14"/>
    </row>
    <row r="304">
      <c r="A304" s="12" t="s">
        <v>40427</v>
      </c>
      <c r="B304" s="13" t="s">
        <v>39826</v>
      </c>
      <c r="C304" s="13" t="s">
        <v>40428</v>
      </c>
      <c r="F304" s="14"/>
    </row>
    <row r="305">
      <c r="A305" s="12" t="s">
        <v>40429</v>
      </c>
      <c r="B305" s="13" t="s">
        <v>39832</v>
      </c>
      <c r="C305" s="13" t="s">
        <v>40430</v>
      </c>
      <c r="F305" s="14"/>
    </row>
    <row r="306">
      <c r="A306" s="12" t="s">
        <v>40431</v>
      </c>
      <c r="B306" s="13" t="s">
        <v>39824</v>
      </c>
      <c r="C306" s="13" t="s">
        <v>40432</v>
      </c>
      <c r="F306" s="14"/>
    </row>
    <row r="307">
      <c r="A307" s="12" t="s">
        <v>40433</v>
      </c>
      <c r="B307" s="13" t="s">
        <v>39824</v>
      </c>
      <c r="C307" s="13" t="s">
        <v>40434</v>
      </c>
      <c r="F307" s="14"/>
    </row>
    <row r="308">
      <c r="A308" s="12" t="s">
        <v>40435</v>
      </c>
      <c r="B308" s="13" t="s">
        <v>39832</v>
      </c>
      <c r="C308" s="13" t="s">
        <v>40436</v>
      </c>
      <c r="F308" s="14"/>
    </row>
    <row r="309">
      <c r="A309" s="12" t="s">
        <v>40437</v>
      </c>
      <c r="B309" s="13" t="s">
        <v>39832</v>
      </c>
      <c r="C309" s="13" t="s">
        <v>40438</v>
      </c>
      <c r="F309" s="14"/>
    </row>
    <row r="310">
      <c r="A310" s="12" t="s">
        <v>40439</v>
      </c>
      <c r="B310" s="13" t="s">
        <v>39824</v>
      </c>
      <c r="C310" s="13" t="s">
        <v>40440</v>
      </c>
      <c r="F310" s="14"/>
    </row>
    <row r="311">
      <c r="A311" s="12" t="s">
        <v>40441</v>
      </c>
      <c r="B311" s="13" t="s">
        <v>39824</v>
      </c>
      <c r="C311" s="13" t="s">
        <v>40442</v>
      </c>
      <c r="F311" s="14"/>
    </row>
    <row r="312">
      <c r="A312" s="12" t="s">
        <v>40443</v>
      </c>
      <c r="B312" s="13" t="s">
        <v>39824</v>
      </c>
      <c r="C312" s="13" t="s">
        <v>40444</v>
      </c>
      <c r="F312" s="14"/>
    </row>
    <row r="313">
      <c r="A313" s="12" t="s">
        <v>40445</v>
      </c>
      <c r="B313" s="13" t="s">
        <v>39832</v>
      </c>
      <c r="C313" s="13" t="s">
        <v>40446</v>
      </c>
      <c r="F313" s="14"/>
    </row>
    <row r="314">
      <c r="A314" s="12" t="s">
        <v>40447</v>
      </c>
      <c r="B314" s="13" t="s">
        <v>39828</v>
      </c>
      <c r="C314" s="13" t="s">
        <v>40448</v>
      </c>
      <c r="F314" s="14"/>
    </row>
    <row r="315">
      <c r="A315" s="12" t="s">
        <v>40449</v>
      </c>
      <c r="B315" s="13" t="s">
        <v>39828</v>
      </c>
      <c r="C315" s="13" t="s">
        <v>40450</v>
      </c>
      <c r="F315" s="14"/>
    </row>
    <row r="316">
      <c r="A316" s="12" t="s">
        <v>40451</v>
      </c>
      <c r="B316" s="13" t="s">
        <v>39832</v>
      </c>
      <c r="C316" s="13" t="s">
        <v>40452</v>
      </c>
      <c r="F316" s="14"/>
    </row>
    <row r="317">
      <c r="A317" s="12" t="s">
        <v>40453</v>
      </c>
      <c r="B317" s="13" t="s">
        <v>39832</v>
      </c>
      <c r="C317" s="13" t="s">
        <v>40454</v>
      </c>
      <c r="F317" s="14"/>
    </row>
    <row r="318">
      <c r="A318" s="12" t="s">
        <v>40455</v>
      </c>
      <c r="B318" s="13" t="s">
        <v>39832</v>
      </c>
      <c r="C318" s="13" t="s">
        <v>40456</v>
      </c>
      <c r="F318" s="14"/>
    </row>
    <row r="319">
      <c r="A319" s="12" t="s">
        <v>40457</v>
      </c>
      <c r="B319" s="13" t="s">
        <v>39832</v>
      </c>
      <c r="C319" s="13" t="s">
        <v>40458</v>
      </c>
      <c r="F319" s="14"/>
    </row>
    <row r="320">
      <c r="A320" s="12" t="s">
        <v>40459</v>
      </c>
      <c r="B320" s="13" t="s">
        <v>39824</v>
      </c>
      <c r="C320" s="13" t="s">
        <v>40460</v>
      </c>
      <c r="F320" s="14"/>
    </row>
    <row r="321">
      <c r="A321" s="12" t="s">
        <v>40461</v>
      </c>
      <c r="B321" s="13" t="s">
        <v>39824</v>
      </c>
      <c r="C321" s="13" t="s">
        <v>40462</v>
      </c>
      <c r="F321" s="14"/>
    </row>
    <row r="322">
      <c r="A322" s="12" t="s">
        <v>40463</v>
      </c>
      <c r="B322" s="13" t="s">
        <v>39832</v>
      </c>
      <c r="C322" s="13" t="s">
        <v>40464</v>
      </c>
      <c r="F322" s="14"/>
    </row>
    <row r="323">
      <c r="A323" s="12" t="s">
        <v>40465</v>
      </c>
      <c r="B323" s="13" t="s">
        <v>39832</v>
      </c>
      <c r="C323" s="13" t="s">
        <v>40466</v>
      </c>
      <c r="F323" s="14"/>
    </row>
    <row r="324">
      <c r="A324" s="12" t="s">
        <v>40467</v>
      </c>
      <c r="B324" s="13" t="s">
        <v>39832</v>
      </c>
      <c r="C324" s="13" t="s">
        <v>40468</v>
      </c>
      <c r="F324" s="14"/>
    </row>
    <row r="325">
      <c r="A325" s="12" t="s">
        <v>40469</v>
      </c>
      <c r="B325" s="13" t="s">
        <v>39832</v>
      </c>
      <c r="C325" s="13" t="s">
        <v>40470</v>
      </c>
      <c r="F325" s="14"/>
    </row>
    <row r="326">
      <c r="A326" s="12" t="s">
        <v>40471</v>
      </c>
      <c r="B326" s="13" t="s">
        <v>39832</v>
      </c>
      <c r="C326" s="13" t="s">
        <v>40472</v>
      </c>
      <c r="F326" s="14"/>
    </row>
    <row r="327">
      <c r="A327" s="12" t="s">
        <v>40473</v>
      </c>
      <c r="B327" s="13" t="s">
        <v>39832</v>
      </c>
      <c r="C327" s="13" t="s">
        <v>40474</v>
      </c>
      <c r="F327" s="14"/>
    </row>
    <row r="328">
      <c r="A328" s="12" t="s">
        <v>40475</v>
      </c>
      <c r="B328" s="13" t="s">
        <v>39832</v>
      </c>
      <c r="C328" s="13" t="s">
        <v>40476</v>
      </c>
      <c r="F328" s="14"/>
    </row>
    <row r="329">
      <c r="A329" s="12" t="s">
        <v>40477</v>
      </c>
      <c r="B329" s="13" t="s">
        <v>39832</v>
      </c>
      <c r="C329" s="13" t="s">
        <v>40478</v>
      </c>
      <c r="F329" s="14"/>
    </row>
    <row r="330">
      <c r="A330" s="12" t="s">
        <v>40479</v>
      </c>
      <c r="B330" s="13" t="s">
        <v>39832</v>
      </c>
      <c r="C330" s="13" t="s">
        <v>40480</v>
      </c>
      <c r="F330" s="14"/>
    </row>
    <row r="331">
      <c r="A331" s="12" t="s">
        <v>40481</v>
      </c>
      <c r="B331" s="13" t="s">
        <v>39832</v>
      </c>
      <c r="C331" s="13" t="s">
        <v>40482</v>
      </c>
      <c r="F331" s="14"/>
    </row>
    <row r="332">
      <c r="A332" s="12" t="s">
        <v>40483</v>
      </c>
      <c r="B332" s="13" t="s">
        <v>39832</v>
      </c>
      <c r="C332" s="13" t="s">
        <v>40484</v>
      </c>
      <c r="F332" s="14"/>
    </row>
    <row r="333">
      <c r="A333" s="12" t="s">
        <v>40485</v>
      </c>
      <c r="B333" s="13" t="s">
        <v>39832</v>
      </c>
      <c r="C333" s="13" t="s">
        <v>40486</v>
      </c>
      <c r="F333" s="14"/>
    </row>
    <row r="334">
      <c r="A334" s="12" t="s">
        <v>40487</v>
      </c>
      <c r="B334" s="13" t="s">
        <v>39832</v>
      </c>
      <c r="C334" s="13" t="s">
        <v>40488</v>
      </c>
      <c r="F334" s="14"/>
    </row>
    <row r="335">
      <c r="A335" s="12" t="s">
        <v>40489</v>
      </c>
      <c r="B335" s="13" t="s">
        <v>39832</v>
      </c>
      <c r="C335" s="13" t="s">
        <v>40490</v>
      </c>
      <c r="F335" s="14"/>
    </row>
    <row r="336">
      <c r="A336" s="12" t="s">
        <v>40491</v>
      </c>
      <c r="B336" s="13" t="s">
        <v>39832</v>
      </c>
      <c r="C336" s="13" t="s">
        <v>40492</v>
      </c>
      <c r="F336" s="14"/>
    </row>
    <row r="337">
      <c r="A337" s="12" t="s">
        <v>40493</v>
      </c>
      <c r="B337" s="13" t="s">
        <v>39832</v>
      </c>
      <c r="C337" s="13" t="s">
        <v>40494</v>
      </c>
      <c r="F337" s="14"/>
    </row>
    <row r="338">
      <c r="A338" s="12" t="s">
        <v>40495</v>
      </c>
      <c r="B338" s="13" t="s">
        <v>39832</v>
      </c>
      <c r="C338" s="13" t="s">
        <v>40496</v>
      </c>
      <c r="F338" s="14"/>
    </row>
    <row r="339">
      <c r="A339" s="12" t="s">
        <v>40497</v>
      </c>
      <c r="B339" s="13" t="s">
        <v>39832</v>
      </c>
      <c r="C339" s="13" t="s">
        <v>40498</v>
      </c>
      <c r="F339" s="14"/>
    </row>
    <row r="340">
      <c r="A340" s="12" t="s">
        <v>40499</v>
      </c>
      <c r="B340" s="13" t="s">
        <v>39832</v>
      </c>
      <c r="C340" s="13" t="s">
        <v>40500</v>
      </c>
      <c r="F340" s="14"/>
    </row>
    <row r="341">
      <c r="A341" s="12" t="s">
        <v>40501</v>
      </c>
      <c r="B341" s="13" t="s">
        <v>39824</v>
      </c>
      <c r="C341" s="13" t="s">
        <v>40502</v>
      </c>
      <c r="F341" s="14"/>
    </row>
    <row r="342">
      <c r="A342" s="12" t="s">
        <v>40503</v>
      </c>
      <c r="B342" s="13" t="s">
        <v>39832</v>
      </c>
      <c r="C342" s="13" t="s">
        <v>40504</v>
      </c>
      <c r="F342" s="14"/>
    </row>
    <row r="343">
      <c r="A343" s="12" t="s">
        <v>40505</v>
      </c>
      <c r="B343" s="13" t="s">
        <v>39828</v>
      </c>
      <c r="C343" s="13" t="s">
        <v>40506</v>
      </c>
      <c r="F343" s="14"/>
    </row>
    <row r="344">
      <c r="A344" s="12" t="s">
        <v>40507</v>
      </c>
      <c r="B344" s="13" t="s">
        <v>39826</v>
      </c>
      <c r="C344" s="13" t="s">
        <v>40508</v>
      </c>
      <c r="F344" s="14"/>
    </row>
    <row r="345">
      <c r="A345" s="12" t="s">
        <v>40509</v>
      </c>
      <c r="B345" s="13" t="s">
        <v>39826</v>
      </c>
      <c r="C345" s="13" t="s">
        <v>40510</v>
      </c>
      <c r="F345" s="14"/>
    </row>
    <row r="346">
      <c r="A346" s="12" t="s">
        <v>40511</v>
      </c>
      <c r="B346" s="13" t="s">
        <v>39830</v>
      </c>
      <c r="C346" s="13" t="s">
        <v>40512</v>
      </c>
      <c r="F346" s="14"/>
    </row>
    <row r="347">
      <c r="A347" s="12" t="s">
        <v>40513</v>
      </c>
      <c r="B347" s="13" t="s">
        <v>39828</v>
      </c>
      <c r="C347" s="13" t="s">
        <v>40514</v>
      </c>
      <c r="F347" s="14"/>
    </row>
    <row r="348">
      <c r="A348" s="12" t="s">
        <v>40515</v>
      </c>
      <c r="B348" s="13" t="s">
        <v>39824</v>
      </c>
      <c r="C348" s="13" t="s">
        <v>40516</v>
      </c>
      <c r="F348" s="14"/>
    </row>
    <row r="349">
      <c r="A349" s="12" t="s">
        <v>40517</v>
      </c>
      <c r="B349" s="13" t="s">
        <v>39832</v>
      </c>
      <c r="C349" s="13" t="s">
        <v>40518</v>
      </c>
      <c r="F349" s="14"/>
    </row>
    <row r="350">
      <c r="A350" s="12" t="s">
        <v>40519</v>
      </c>
      <c r="B350" s="13" t="s">
        <v>39832</v>
      </c>
      <c r="C350" s="13" t="s">
        <v>40520</v>
      </c>
      <c r="F350" s="14"/>
    </row>
    <row r="351">
      <c r="A351" s="12" t="s">
        <v>40521</v>
      </c>
      <c r="B351" s="13" t="s">
        <v>39824</v>
      </c>
      <c r="C351" s="13" t="s">
        <v>40522</v>
      </c>
      <c r="F351" s="14"/>
    </row>
    <row r="352">
      <c r="A352" s="12" t="s">
        <v>40523</v>
      </c>
      <c r="B352" s="13" t="s">
        <v>39826</v>
      </c>
      <c r="C352" s="13" t="s">
        <v>40524</v>
      </c>
      <c r="F352" s="14"/>
    </row>
    <row r="353">
      <c r="A353" s="12" t="s">
        <v>40525</v>
      </c>
      <c r="B353" s="13" t="s">
        <v>39826</v>
      </c>
      <c r="C353" s="13" t="s">
        <v>40526</v>
      </c>
      <c r="F353" s="14"/>
    </row>
    <row r="354">
      <c r="A354" s="12" t="s">
        <v>40527</v>
      </c>
      <c r="B354" s="13" t="s">
        <v>39826</v>
      </c>
      <c r="C354" s="13" t="s">
        <v>40528</v>
      </c>
      <c r="F354" s="14"/>
    </row>
    <row r="355">
      <c r="A355" s="12" t="s">
        <v>40529</v>
      </c>
      <c r="B355" s="13" t="s">
        <v>39830</v>
      </c>
      <c r="C355" s="13" t="s">
        <v>40530</v>
      </c>
      <c r="F355" s="14"/>
    </row>
    <row r="356">
      <c r="A356" s="12" t="s">
        <v>40531</v>
      </c>
      <c r="B356" s="13" t="s">
        <v>39824</v>
      </c>
      <c r="C356" s="13" t="s">
        <v>40532</v>
      </c>
      <c r="F356" s="14"/>
    </row>
    <row r="357">
      <c r="A357" s="12" t="s">
        <v>40533</v>
      </c>
      <c r="B357" s="13" t="s">
        <v>39824</v>
      </c>
      <c r="C357" s="13" t="s">
        <v>40534</v>
      </c>
      <c r="F357" s="14"/>
    </row>
    <row r="358">
      <c r="A358" s="12" t="s">
        <v>40535</v>
      </c>
      <c r="B358" s="13" t="s">
        <v>39824</v>
      </c>
      <c r="C358" s="13" t="s">
        <v>40536</v>
      </c>
      <c r="F358" s="14"/>
    </row>
    <row r="359">
      <c r="A359" s="12" t="s">
        <v>40537</v>
      </c>
      <c r="B359" s="13" t="s">
        <v>39824</v>
      </c>
      <c r="C359" s="13" t="s">
        <v>40538</v>
      </c>
      <c r="F359" s="14"/>
    </row>
    <row r="360">
      <c r="A360" s="12" t="s">
        <v>40539</v>
      </c>
      <c r="B360" s="13" t="s">
        <v>39824</v>
      </c>
      <c r="C360" s="13" t="s">
        <v>40540</v>
      </c>
      <c r="F360" s="14"/>
    </row>
    <row r="361">
      <c r="A361" s="12" t="s">
        <v>40541</v>
      </c>
      <c r="B361" s="13" t="s">
        <v>39824</v>
      </c>
      <c r="C361" s="13" t="s">
        <v>40542</v>
      </c>
      <c r="F361" s="14"/>
    </row>
    <row r="362">
      <c r="A362" s="12" t="s">
        <v>40543</v>
      </c>
      <c r="B362" s="13" t="s">
        <v>39824</v>
      </c>
      <c r="C362" s="13" t="s">
        <v>40544</v>
      </c>
      <c r="F362" s="14"/>
    </row>
    <row r="363">
      <c r="A363" s="12" t="s">
        <v>40545</v>
      </c>
      <c r="B363" s="13" t="s">
        <v>39824</v>
      </c>
      <c r="C363" s="13" t="s">
        <v>40546</v>
      </c>
      <c r="F363" s="14"/>
    </row>
    <row r="364">
      <c r="A364" s="12" t="s">
        <v>40547</v>
      </c>
      <c r="B364" s="13" t="s">
        <v>39824</v>
      </c>
      <c r="C364" s="13" t="s">
        <v>40548</v>
      </c>
      <c r="F364" s="14"/>
    </row>
    <row r="365">
      <c r="A365" s="12" t="s">
        <v>40549</v>
      </c>
      <c r="B365" s="13" t="s">
        <v>39824</v>
      </c>
      <c r="C365" s="13" t="s">
        <v>40550</v>
      </c>
      <c r="F365" s="14"/>
    </row>
    <row r="366">
      <c r="A366" s="12" t="s">
        <v>40551</v>
      </c>
      <c r="B366" s="13" t="s">
        <v>39824</v>
      </c>
      <c r="C366" s="13" t="s">
        <v>40552</v>
      </c>
      <c r="F366" s="14"/>
    </row>
    <row r="367">
      <c r="A367" s="12" t="s">
        <v>40553</v>
      </c>
      <c r="B367" s="13" t="s">
        <v>39824</v>
      </c>
      <c r="C367" s="13" t="s">
        <v>40554</v>
      </c>
      <c r="F367" s="14"/>
    </row>
    <row r="368">
      <c r="A368" s="12" t="s">
        <v>40555</v>
      </c>
      <c r="B368" s="13" t="s">
        <v>39824</v>
      </c>
      <c r="C368" s="13" t="s">
        <v>40556</v>
      </c>
      <c r="F368" s="14"/>
    </row>
    <row r="369">
      <c r="A369" s="12" t="s">
        <v>40557</v>
      </c>
      <c r="B369" s="13" t="s">
        <v>39824</v>
      </c>
      <c r="C369" s="13" t="s">
        <v>40558</v>
      </c>
      <c r="F369" s="14"/>
    </row>
    <row r="370">
      <c r="A370" s="12" t="s">
        <v>40559</v>
      </c>
      <c r="B370" s="13" t="s">
        <v>39832</v>
      </c>
      <c r="C370" s="13" t="s">
        <v>40560</v>
      </c>
      <c r="F370" s="14"/>
    </row>
    <row r="371">
      <c r="A371" s="12" t="s">
        <v>40561</v>
      </c>
      <c r="B371" s="13" t="s">
        <v>39832</v>
      </c>
      <c r="C371" s="13" t="s">
        <v>40562</v>
      </c>
      <c r="F371" s="14"/>
    </row>
    <row r="372">
      <c r="F372" s="14"/>
    </row>
    <row r="373">
      <c r="F373" s="14"/>
    </row>
    <row r="374">
      <c r="F374" s="14"/>
    </row>
    <row r="375">
      <c r="F375" s="14"/>
    </row>
    <row r="376">
      <c r="F376"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5" t="s">
        <v>39813</v>
      </c>
      <c r="C1" s="13" t="s">
        <v>40563</v>
      </c>
    </row>
    <row r="2">
      <c r="A2" s="13" t="s">
        <v>10792</v>
      </c>
      <c r="B2" s="11" t="s">
        <v>40267</v>
      </c>
      <c r="C2" s="16"/>
    </row>
    <row r="3">
      <c r="A3" s="13" t="s">
        <v>1418</v>
      </c>
      <c r="B3" s="11" t="s">
        <v>40267</v>
      </c>
    </row>
    <row r="4">
      <c r="A4" s="13" t="s">
        <v>430</v>
      </c>
      <c r="B4" s="11" t="s">
        <v>40399</v>
      </c>
    </row>
    <row r="5">
      <c r="A5" s="13" t="s">
        <v>486</v>
      </c>
      <c r="B5" s="11" t="s">
        <v>40399</v>
      </c>
    </row>
    <row r="6">
      <c r="A6" s="13" t="s">
        <v>489</v>
      </c>
      <c r="B6" s="11" t="s">
        <v>40399</v>
      </c>
    </row>
    <row r="7">
      <c r="A7" s="13" t="s">
        <v>505</v>
      </c>
      <c r="B7" s="11" t="s">
        <v>40399</v>
      </c>
    </row>
    <row r="8">
      <c r="A8" s="13" t="s">
        <v>556</v>
      </c>
      <c r="B8" s="11" t="s">
        <v>40399</v>
      </c>
    </row>
    <row r="9">
      <c r="A9" s="13" t="s">
        <v>459</v>
      </c>
      <c r="B9" s="11" t="s">
        <v>40401</v>
      </c>
    </row>
    <row r="10">
      <c r="A10" s="13" t="s">
        <v>478</v>
      </c>
      <c r="B10" s="11" t="s">
        <v>40401</v>
      </c>
    </row>
    <row r="11">
      <c r="A11" s="13" t="s">
        <v>486</v>
      </c>
      <c r="B11" s="11" t="s">
        <v>40401</v>
      </c>
    </row>
    <row r="12">
      <c r="A12" s="13" t="s">
        <v>489</v>
      </c>
      <c r="B12" s="11" t="s">
        <v>40401</v>
      </c>
    </row>
    <row r="13">
      <c r="A13" s="13" t="s">
        <v>577</v>
      </c>
      <c r="B13" s="11" t="s">
        <v>40403</v>
      </c>
    </row>
    <row r="14">
      <c r="A14" s="13" t="s">
        <v>579</v>
      </c>
      <c r="B14" s="11" t="s">
        <v>40403</v>
      </c>
    </row>
    <row r="15">
      <c r="A15" s="13" t="s">
        <v>581</v>
      </c>
      <c r="B15" s="11" t="s">
        <v>40403</v>
      </c>
    </row>
    <row r="16">
      <c r="A16" s="13" t="s">
        <v>583</v>
      </c>
      <c r="B16" s="11" t="s">
        <v>40403</v>
      </c>
    </row>
    <row r="17">
      <c r="A17" s="13" t="s">
        <v>589</v>
      </c>
      <c r="B17" s="11" t="s">
        <v>40403</v>
      </c>
    </row>
    <row r="18">
      <c r="A18" s="13" t="s">
        <v>591</v>
      </c>
      <c r="B18" s="11" t="s">
        <v>40403</v>
      </c>
    </row>
    <row r="19">
      <c r="A19" s="13" t="s">
        <v>593</v>
      </c>
      <c r="B19" s="11" t="s">
        <v>40403</v>
      </c>
    </row>
    <row r="20">
      <c r="A20" s="13" t="s">
        <v>595</v>
      </c>
      <c r="B20" s="11" t="s">
        <v>40403</v>
      </c>
    </row>
    <row r="21">
      <c r="A21" s="13" t="s">
        <v>597</v>
      </c>
      <c r="B21" s="11" t="s">
        <v>40403</v>
      </c>
    </row>
    <row r="22">
      <c r="A22" s="13" t="s">
        <v>478</v>
      </c>
      <c r="B22" s="11" t="s">
        <v>40409</v>
      </c>
    </row>
    <row r="23">
      <c r="A23" s="13" t="s">
        <v>486</v>
      </c>
      <c r="B23" s="11" t="s">
        <v>40411</v>
      </c>
    </row>
    <row r="24">
      <c r="A24" s="13" t="s">
        <v>489</v>
      </c>
      <c r="B24" s="11" t="s">
        <v>40411</v>
      </c>
    </row>
    <row r="25">
      <c r="A25" s="13" t="s">
        <v>6446</v>
      </c>
      <c r="B25" s="11" t="s">
        <v>40413</v>
      </c>
    </row>
    <row r="26">
      <c r="A26" s="13" t="s">
        <v>472</v>
      </c>
      <c r="B26" s="11" t="s">
        <v>40413</v>
      </c>
    </row>
    <row r="27">
      <c r="A27" s="13" t="s">
        <v>486</v>
      </c>
      <c r="B27" s="11" t="s">
        <v>40413</v>
      </c>
    </row>
    <row r="28">
      <c r="A28" s="13" t="s">
        <v>489</v>
      </c>
      <c r="B28" s="11" t="s">
        <v>40413</v>
      </c>
    </row>
    <row r="29">
      <c r="A29" s="13" t="s">
        <v>478</v>
      </c>
      <c r="B29" s="11" t="s">
        <v>40405</v>
      </c>
    </row>
    <row r="30">
      <c r="A30" s="13" t="s">
        <v>430</v>
      </c>
      <c r="B30" s="11" t="s">
        <v>40407</v>
      </c>
    </row>
    <row r="31">
      <c r="A31" s="13" t="s">
        <v>444</v>
      </c>
      <c r="B31" s="11" t="s">
        <v>40407</v>
      </c>
    </row>
    <row r="32">
      <c r="A32" s="13" t="s">
        <v>447</v>
      </c>
      <c r="B32" s="11" t="s">
        <v>40407</v>
      </c>
    </row>
    <row r="33">
      <c r="A33" s="13" t="s">
        <v>451</v>
      </c>
      <c r="B33" s="11" t="s">
        <v>40407</v>
      </c>
    </row>
    <row r="34">
      <c r="A34" s="13" t="s">
        <v>455</v>
      </c>
      <c r="B34" s="11" t="s">
        <v>40407</v>
      </c>
    </row>
    <row r="35">
      <c r="A35" s="13" t="s">
        <v>459</v>
      </c>
      <c r="B35" s="11" t="s">
        <v>40407</v>
      </c>
    </row>
    <row r="36">
      <c r="A36" s="13" t="s">
        <v>465</v>
      </c>
      <c r="B36" s="11" t="s">
        <v>40407</v>
      </c>
    </row>
    <row r="37">
      <c r="A37" s="13" t="s">
        <v>478</v>
      </c>
      <c r="B37" s="11" t="s">
        <v>40407</v>
      </c>
    </row>
    <row r="38">
      <c r="A38" s="13" t="s">
        <v>486</v>
      </c>
      <c r="B38" s="11" t="s">
        <v>40407</v>
      </c>
    </row>
    <row r="39">
      <c r="A39" s="13" t="s">
        <v>489</v>
      </c>
      <c r="B39" s="11" t="s">
        <v>40407</v>
      </c>
    </row>
    <row r="40">
      <c r="A40" s="13" t="s">
        <v>494</v>
      </c>
      <c r="B40" s="11" t="s">
        <v>40407</v>
      </c>
    </row>
    <row r="41">
      <c r="A41" s="13" t="s">
        <v>507</v>
      </c>
      <c r="B41" s="11" t="s">
        <v>40407</v>
      </c>
    </row>
    <row r="42">
      <c r="A42" s="13" t="s">
        <v>521</v>
      </c>
      <c r="B42" s="11" t="s">
        <v>40407</v>
      </c>
    </row>
    <row r="43">
      <c r="A43" s="13" t="s">
        <v>530</v>
      </c>
      <c r="B43" s="11" t="s">
        <v>40407</v>
      </c>
    </row>
    <row r="44">
      <c r="A44" s="13" t="s">
        <v>536</v>
      </c>
      <c r="B44" s="11" t="s">
        <v>40407</v>
      </c>
    </row>
    <row r="45">
      <c r="A45" s="13" t="s">
        <v>543</v>
      </c>
      <c r="B45" s="11" t="s">
        <v>40407</v>
      </c>
    </row>
    <row r="46">
      <c r="A46" s="13" t="s">
        <v>552</v>
      </c>
      <c r="B46" s="11" t="s">
        <v>40407</v>
      </c>
    </row>
    <row r="47">
      <c r="A47" s="13" t="s">
        <v>554</v>
      </c>
      <c r="B47" s="11" t="s">
        <v>40407</v>
      </c>
    </row>
    <row r="48">
      <c r="A48" s="13" t="s">
        <v>556</v>
      </c>
      <c r="B48" s="11" t="s">
        <v>40407</v>
      </c>
    </row>
    <row r="49">
      <c r="A49" s="13" t="s">
        <v>577</v>
      </c>
      <c r="B49" s="11" t="s">
        <v>40407</v>
      </c>
    </row>
    <row r="50">
      <c r="A50" s="13" t="s">
        <v>579</v>
      </c>
      <c r="B50" s="11" t="s">
        <v>40407</v>
      </c>
    </row>
    <row r="51">
      <c r="A51" s="13" t="s">
        <v>581</v>
      </c>
      <c r="B51" s="11" t="s">
        <v>40407</v>
      </c>
    </row>
    <row r="52">
      <c r="A52" s="13" t="s">
        <v>583</v>
      </c>
      <c r="B52" s="11" t="s">
        <v>40407</v>
      </c>
    </row>
    <row r="53">
      <c r="A53" s="13" t="s">
        <v>589</v>
      </c>
      <c r="B53" s="11" t="s">
        <v>40407</v>
      </c>
    </row>
    <row r="54">
      <c r="A54" s="13" t="s">
        <v>591</v>
      </c>
      <c r="B54" s="11" t="s">
        <v>40407</v>
      </c>
    </row>
    <row r="55">
      <c r="A55" s="13" t="s">
        <v>593</v>
      </c>
      <c r="B55" s="11" t="s">
        <v>40407</v>
      </c>
    </row>
    <row r="56">
      <c r="A56" s="13" t="s">
        <v>595</v>
      </c>
      <c r="B56" s="11" t="s">
        <v>40407</v>
      </c>
    </row>
    <row r="57">
      <c r="A57" s="13" t="s">
        <v>597</v>
      </c>
      <c r="B57" s="11" t="s">
        <v>40407</v>
      </c>
    </row>
    <row r="58">
      <c r="A58" s="13" t="s">
        <v>459</v>
      </c>
      <c r="B58" s="11" t="s">
        <v>40415</v>
      </c>
    </row>
    <row r="59">
      <c r="A59" s="13" t="s">
        <v>461</v>
      </c>
      <c r="B59" s="11" t="s">
        <v>40415</v>
      </c>
    </row>
    <row r="60">
      <c r="A60" s="13" t="s">
        <v>465</v>
      </c>
      <c r="B60" s="11" t="s">
        <v>40415</v>
      </c>
    </row>
    <row r="61">
      <c r="A61" s="13" t="s">
        <v>530</v>
      </c>
      <c r="B61" s="11" t="s">
        <v>40415</v>
      </c>
    </row>
    <row r="62">
      <c r="A62" s="13" t="s">
        <v>536</v>
      </c>
      <c r="B62" s="11" t="s">
        <v>40415</v>
      </c>
    </row>
    <row r="63">
      <c r="A63" s="13" t="s">
        <v>697</v>
      </c>
      <c r="B63" s="11" t="s">
        <v>40417</v>
      </c>
    </row>
    <row r="64">
      <c r="A64" s="13" t="s">
        <v>7765</v>
      </c>
      <c r="B64" s="11" t="s">
        <v>40417</v>
      </c>
    </row>
    <row r="65">
      <c r="A65" s="13" t="s">
        <v>7771</v>
      </c>
      <c r="B65" s="11" t="s">
        <v>40417</v>
      </c>
    </row>
    <row r="66">
      <c r="A66" s="13" t="s">
        <v>743</v>
      </c>
      <c r="B66" s="11" t="s">
        <v>40417</v>
      </c>
    </row>
    <row r="67">
      <c r="A67" s="13" t="s">
        <v>745</v>
      </c>
      <c r="B67" s="11" t="s">
        <v>40417</v>
      </c>
    </row>
    <row r="68">
      <c r="A68" s="13" t="s">
        <v>7833</v>
      </c>
      <c r="B68" s="11" t="s">
        <v>40417</v>
      </c>
    </row>
    <row r="69">
      <c r="A69" s="13" t="s">
        <v>9901</v>
      </c>
      <c r="B69" s="11" t="s">
        <v>40417</v>
      </c>
    </row>
    <row r="70">
      <c r="A70" s="13" t="s">
        <v>10116</v>
      </c>
      <c r="B70" s="11" t="s">
        <v>40417</v>
      </c>
    </row>
    <row r="71">
      <c r="A71" s="13" t="s">
        <v>1258</v>
      </c>
      <c r="B71" s="11" t="s">
        <v>40417</v>
      </c>
    </row>
    <row r="72">
      <c r="A72" s="13" t="s">
        <v>1268</v>
      </c>
      <c r="B72" s="11" t="s">
        <v>40417</v>
      </c>
    </row>
    <row r="73">
      <c r="A73" s="13" t="s">
        <v>1289</v>
      </c>
      <c r="B73" s="11" t="s">
        <v>40417</v>
      </c>
    </row>
    <row r="74">
      <c r="A74" s="13" t="s">
        <v>11957</v>
      </c>
      <c r="B74" s="11" t="s">
        <v>40417</v>
      </c>
    </row>
    <row r="75">
      <c r="A75" s="13" t="s">
        <v>11959</v>
      </c>
      <c r="B75" s="11" t="s">
        <v>40417</v>
      </c>
    </row>
    <row r="76">
      <c r="A76" s="13" t="s">
        <v>1785</v>
      </c>
      <c r="B76" s="11" t="s">
        <v>40417</v>
      </c>
    </row>
    <row r="77">
      <c r="A77" s="13" t="s">
        <v>1934</v>
      </c>
      <c r="B77" s="11" t="s">
        <v>40417</v>
      </c>
    </row>
    <row r="78">
      <c r="A78" s="13" t="s">
        <v>13259</v>
      </c>
      <c r="B78" s="11" t="s">
        <v>40417</v>
      </c>
    </row>
    <row r="79">
      <c r="A79" s="13" t="s">
        <v>13261</v>
      </c>
      <c r="B79" s="11" t="s">
        <v>40417</v>
      </c>
    </row>
    <row r="80">
      <c r="A80" s="13" t="s">
        <v>13263</v>
      </c>
      <c r="B80" s="11" t="s">
        <v>40417</v>
      </c>
    </row>
    <row r="81">
      <c r="A81" s="13" t="s">
        <v>13269</v>
      </c>
      <c r="B81" s="11" t="s">
        <v>40417</v>
      </c>
    </row>
    <row r="82">
      <c r="A82" s="13" t="s">
        <v>2155</v>
      </c>
      <c r="B82" s="11" t="s">
        <v>40417</v>
      </c>
    </row>
    <row r="83">
      <c r="A83" s="13" t="s">
        <v>14487</v>
      </c>
      <c r="B83" s="11" t="s">
        <v>40417</v>
      </c>
    </row>
    <row r="84">
      <c r="A84" s="13" t="s">
        <v>14491</v>
      </c>
      <c r="B84" s="11" t="s">
        <v>40417</v>
      </c>
    </row>
    <row r="85">
      <c r="A85" s="13" t="s">
        <v>2272</v>
      </c>
      <c r="B85" s="11" t="s">
        <v>40417</v>
      </c>
    </row>
    <row r="86">
      <c r="A86" s="13" t="s">
        <v>2347</v>
      </c>
      <c r="B86" s="11" t="s">
        <v>40417</v>
      </c>
    </row>
    <row r="87">
      <c r="A87" s="13" t="s">
        <v>3371</v>
      </c>
      <c r="B87" s="11" t="s">
        <v>40417</v>
      </c>
    </row>
    <row r="88">
      <c r="A88" s="13" t="s">
        <v>552</v>
      </c>
      <c r="B88" s="11" t="s">
        <v>40419</v>
      </c>
    </row>
    <row r="89">
      <c r="A89" s="13" t="s">
        <v>554</v>
      </c>
      <c r="B89" s="11" t="s">
        <v>40419</v>
      </c>
    </row>
    <row r="90">
      <c r="A90" s="13" t="s">
        <v>491</v>
      </c>
      <c r="B90" s="11" t="s">
        <v>40421</v>
      </c>
    </row>
    <row r="91">
      <c r="A91" s="13" t="s">
        <v>10208</v>
      </c>
      <c r="B91" s="11" t="s">
        <v>40421</v>
      </c>
    </row>
    <row r="92">
      <c r="A92" s="13" t="s">
        <v>1268</v>
      </c>
      <c r="B92" s="11" t="s">
        <v>40421</v>
      </c>
    </row>
    <row r="93">
      <c r="A93" s="13" t="s">
        <v>10244</v>
      </c>
      <c r="B93" s="11" t="s">
        <v>40421</v>
      </c>
    </row>
    <row r="94">
      <c r="A94" s="13" t="s">
        <v>1285</v>
      </c>
      <c r="B94" s="11" t="s">
        <v>40421</v>
      </c>
    </row>
    <row r="95">
      <c r="A95" s="13" t="s">
        <v>1289</v>
      </c>
      <c r="B95" s="11" t="s">
        <v>40421</v>
      </c>
    </row>
    <row r="96">
      <c r="A96" s="13" t="s">
        <v>1927</v>
      </c>
      <c r="B96" s="11" t="s">
        <v>40421</v>
      </c>
    </row>
    <row r="97">
      <c r="A97" s="13" t="s">
        <v>13235</v>
      </c>
      <c r="B97" s="11" t="s">
        <v>40421</v>
      </c>
    </row>
    <row r="98">
      <c r="A98" s="13" t="s">
        <v>13243</v>
      </c>
      <c r="B98" s="11" t="s">
        <v>40421</v>
      </c>
    </row>
    <row r="99">
      <c r="A99" s="13" t="s">
        <v>1285</v>
      </c>
      <c r="B99" s="11" t="s">
        <v>40423</v>
      </c>
    </row>
    <row r="100">
      <c r="A100" s="13" t="s">
        <v>413</v>
      </c>
      <c r="B100" s="11" t="s">
        <v>40425</v>
      </c>
    </row>
    <row r="101">
      <c r="A101" s="13" t="s">
        <v>491</v>
      </c>
      <c r="B101" s="11" t="s">
        <v>40425</v>
      </c>
    </row>
    <row r="102">
      <c r="A102" s="13" t="s">
        <v>494</v>
      </c>
      <c r="B102" s="11" t="s">
        <v>40425</v>
      </c>
    </row>
    <row r="103">
      <c r="A103" s="13" t="s">
        <v>547</v>
      </c>
      <c r="B103" s="11" t="s">
        <v>40425</v>
      </c>
    </row>
    <row r="104">
      <c r="A104" s="13" t="s">
        <v>1258</v>
      </c>
      <c r="B104" s="11" t="s">
        <v>40425</v>
      </c>
    </row>
    <row r="105">
      <c r="A105" s="13" t="s">
        <v>10208</v>
      </c>
      <c r="B105" s="11" t="s">
        <v>40425</v>
      </c>
    </row>
    <row r="106">
      <c r="A106" s="13" t="s">
        <v>1268</v>
      </c>
      <c r="B106" s="11" t="s">
        <v>40425</v>
      </c>
    </row>
    <row r="107">
      <c r="A107" s="13" t="s">
        <v>10244</v>
      </c>
      <c r="B107" s="11" t="s">
        <v>40425</v>
      </c>
    </row>
    <row r="108">
      <c r="A108" s="13" t="s">
        <v>1285</v>
      </c>
      <c r="B108" s="11" t="s">
        <v>40425</v>
      </c>
    </row>
    <row r="109">
      <c r="A109" s="13" t="s">
        <v>1289</v>
      </c>
      <c r="B109" s="11" t="s">
        <v>40425</v>
      </c>
    </row>
    <row r="110">
      <c r="A110" s="13" t="s">
        <v>1927</v>
      </c>
      <c r="B110" s="11" t="s">
        <v>40425</v>
      </c>
    </row>
    <row r="111">
      <c r="A111" s="13" t="s">
        <v>1930</v>
      </c>
      <c r="B111" s="11" t="s">
        <v>40425</v>
      </c>
    </row>
    <row r="112">
      <c r="A112" s="13" t="s">
        <v>13233</v>
      </c>
      <c r="B112" s="11" t="s">
        <v>40425</v>
      </c>
    </row>
    <row r="113">
      <c r="A113" s="13" t="s">
        <v>13235</v>
      </c>
      <c r="B113" s="11" t="s">
        <v>40425</v>
      </c>
    </row>
    <row r="114">
      <c r="A114" s="13" t="s">
        <v>13243</v>
      </c>
      <c r="B114" s="11" t="s">
        <v>40425</v>
      </c>
    </row>
    <row r="115">
      <c r="A115" s="13" t="s">
        <v>13255</v>
      </c>
      <c r="B115" s="11" t="s">
        <v>40427</v>
      </c>
    </row>
    <row r="116">
      <c r="A116" s="13" t="s">
        <v>13178</v>
      </c>
      <c r="B116" s="11" t="s">
        <v>40507</v>
      </c>
    </row>
    <row r="117">
      <c r="A117" s="13" t="s">
        <v>2272</v>
      </c>
      <c r="B117" s="11" t="s">
        <v>40507</v>
      </c>
    </row>
    <row r="118">
      <c r="A118" s="13" t="s">
        <v>3374</v>
      </c>
      <c r="B118" s="11" t="s">
        <v>40507</v>
      </c>
    </row>
    <row r="119">
      <c r="A119" s="13" t="s">
        <v>11439</v>
      </c>
      <c r="B119" s="11" t="s">
        <v>40509</v>
      </c>
    </row>
    <row r="120">
      <c r="A120" s="13" t="s">
        <v>11443</v>
      </c>
      <c r="B120" s="11" t="s">
        <v>40509</v>
      </c>
    </row>
    <row r="121">
      <c r="A121" s="13" t="s">
        <v>13178</v>
      </c>
      <c r="B121" s="11" t="s">
        <v>40509</v>
      </c>
    </row>
    <row r="122">
      <c r="A122" s="13" t="s">
        <v>3302</v>
      </c>
      <c r="B122" s="11" t="s">
        <v>40509</v>
      </c>
    </row>
    <row r="123">
      <c r="A123" s="13" t="s">
        <v>3305</v>
      </c>
      <c r="B123" s="11" t="s">
        <v>40509</v>
      </c>
    </row>
    <row r="124">
      <c r="A124" s="13" t="s">
        <v>1938</v>
      </c>
      <c r="B124" s="11" t="s">
        <v>40523</v>
      </c>
    </row>
    <row r="125">
      <c r="A125" s="13" t="s">
        <v>10684</v>
      </c>
      <c r="B125" s="11" t="s">
        <v>40525</v>
      </c>
    </row>
    <row r="126">
      <c r="A126" s="13" t="s">
        <v>1370</v>
      </c>
      <c r="B126" s="11" t="s">
        <v>40525</v>
      </c>
    </row>
    <row r="127">
      <c r="A127" s="13" t="s">
        <v>10786</v>
      </c>
      <c r="B127" s="11" t="s">
        <v>40525</v>
      </c>
    </row>
    <row r="128">
      <c r="A128" s="13" t="s">
        <v>10842</v>
      </c>
      <c r="B128" s="11" t="s">
        <v>40525</v>
      </c>
    </row>
    <row r="129">
      <c r="A129" s="13" t="s">
        <v>14527</v>
      </c>
      <c r="B129" s="11" t="s">
        <v>40525</v>
      </c>
    </row>
    <row r="130">
      <c r="A130" s="13" t="s">
        <v>21057</v>
      </c>
      <c r="B130" s="11" t="s">
        <v>40525</v>
      </c>
    </row>
    <row r="131">
      <c r="A131" s="13" t="s">
        <v>21059</v>
      </c>
      <c r="B131" s="11" t="s">
        <v>40525</v>
      </c>
    </row>
    <row r="132">
      <c r="A132" s="13" t="s">
        <v>21063</v>
      </c>
      <c r="B132" s="11" t="s">
        <v>40525</v>
      </c>
    </row>
    <row r="133">
      <c r="A133" s="13" t="s">
        <v>11439</v>
      </c>
      <c r="B133" s="11" t="s">
        <v>40527</v>
      </c>
    </row>
    <row r="134">
      <c r="A134" s="13" t="s">
        <v>11443</v>
      </c>
      <c r="B134" s="11" t="s">
        <v>40527</v>
      </c>
    </row>
    <row r="135">
      <c r="A135" s="13" t="s">
        <v>2039</v>
      </c>
      <c r="B135" s="11" t="s">
        <v>40527</v>
      </c>
    </row>
    <row r="136">
      <c r="A136" s="13" t="s">
        <v>2041</v>
      </c>
      <c r="B136" s="11" t="s">
        <v>40527</v>
      </c>
    </row>
    <row r="137">
      <c r="A137" s="13" t="s">
        <v>2045</v>
      </c>
      <c r="B137" s="11" t="s">
        <v>40527</v>
      </c>
    </row>
    <row r="138">
      <c r="A138" s="13" t="s">
        <v>2095</v>
      </c>
      <c r="B138" s="11" t="s">
        <v>40527</v>
      </c>
    </row>
    <row r="139">
      <c r="A139" s="13" t="s">
        <v>14099</v>
      </c>
      <c r="B139" s="11" t="s">
        <v>40527</v>
      </c>
    </row>
    <row r="140">
      <c r="A140" s="13" t="s">
        <v>14101</v>
      </c>
      <c r="B140" s="11" t="s">
        <v>40527</v>
      </c>
    </row>
    <row r="141">
      <c r="A141" s="13" t="s">
        <v>14103</v>
      </c>
      <c r="B141" s="11" t="s">
        <v>40527</v>
      </c>
    </row>
    <row r="142">
      <c r="A142" s="13" t="s">
        <v>14105</v>
      </c>
      <c r="B142" s="11" t="s">
        <v>40527</v>
      </c>
    </row>
    <row r="143">
      <c r="A143" s="13" t="s">
        <v>14107</v>
      </c>
      <c r="B143" s="11" t="s">
        <v>40527</v>
      </c>
    </row>
    <row r="144">
      <c r="A144" s="13" t="s">
        <v>14109</v>
      </c>
      <c r="B144" s="11" t="s">
        <v>40527</v>
      </c>
    </row>
    <row r="145">
      <c r="A145" s="13" t="s">
        <v>2098</v>
      </c>
      <c r="B145" s="11" t="s">
        <v>40527</v>
      </c>
    </row>
    <row r="146">
      <c r="A146" s="13" t="s">
        <v>14111</v>
      </c>
      <c r="B146" s="11" t="s">
        <v>40527</v>
      </c>
    </row>
    <row r="147">
      <c r="A147" s="13" t="s">
        <v>14113</v>
      </c>
      <c r="B147" s="11" t="s">
        <v>40527</v>
      </c>
    </row>
    <row r="148">
      <c r="A148" s="13" t="s">
        <v>14115</v>
      </c>
      <c r="B148" s="11" t="s">
        <v>40527</v>
      </c>
    </row>
    <row r="149">
      <c r="A149" s="13" t="s">
        <v>14117</v>
      </c>
      <c r="B149" s="11" t="s">
        <v>40527</v>
      </c>
    </row>
    <row r="150">
      <c r="A150" s="13" t="s">
        <v>14121</v>
      </c>
      <c r="B150" s="11" t="s">
        <v>40527</v>
      </c>
    </row>
    <row r="151">
      <c r="A151" s="13" t="s">
        <v>14127</v>
      </c>
      <c r="B151" s="11" t="s">
        <v>40527</v>
      </c>
    </row>
    <row r="152">
      <c r="A152" s="13" t="s">
        <v>2102</v>
      </c>
      <c r="B152" s="11" t="s">
        <v>40527</v>
      </c>
    </row>
    <row r="153">
      <c r="A153" s="13" t="s">
        <v>14141</v>
      </c>
      <c r="B153" s="11" t="s">
        <v>40527</v>
      </c>
    </row>
    <row r="154">
      <c r="A154" s="13" t="s">
        <v>14143</v>
      </c>
      <c r="B154" s="11" t="s">
        <v>40527</v>
      </c>
    </row>
    <row r="155">
      <c r="A155" s="13" t="s">
        <v>14145</v>
      </c>
      <c r="B155" s="11" t="s">
        <v>40527</v>
      </c>
    </row>
    <row r="156">
      <c r="A156" s="13" t="s">
        <v>14147</v>
      </c>
      <c r="B156" s="11" t="s">
        <v>40527</v>
      </c>
    </row>
    <row r="157">
      <c r="A157" s="13" t="s">
        <v>2122</v>
      </c>
      <c r="B157" s="11" t="s">
        <v>40527</v>
      </c>
    </row>
    <row r="158">
      <c r="A158" s="13" t="s">
        <v>14287</v>
      </c>
      <c r="B158" s="11" t="s">
        <v>40527</v>
      </c>
    </row>
    <row r="159">
      <c r="A159" s="13" t="s">
        <v>2131</v>
      </c>
      <c r="B159" s="11" t="s">
        <v>40527</v>
      </c>
    </row>
    <row r="160">
      <c r="A160" s="13" t="s">
        <v>14307</v>
      </c>
      <c r="B160" s="11" t="s">
        <v>40527</v>
      </c>
    </row>
    <row r="161">
      <c r="A161" s="13" t="s">
        <v>14309</v>
      </c>
      <c r="B161" s="11" t="s">
        <v>40527</v>
      </c>
    </row>
    <row r="162">
      <c r="A162" s="13" t="s">
        <v>14311</v>
      </c>
      <c r="B162" s="11" t="s">
        <v>40527</v>
      </c>
    </row>
    <row r="163">
      <c r="A163" s="13" t="s">
        <v>14313</v>
      </c>
      <c r="B163" s="11" t="s">
        <v>40527</v>
      </c>
    </row>
    <row r="164">
      <c r="A164" s="13" t="s">
        <v>14317</v>
      </c>
      <c r="B164" s="11" t="s">
        <v>40527</v>
      </c>
    </row>
    <row r="165">
      <c r="A165" s="13" t="s">
        <v>14319</v>
      </c>
      <c r="B165" s="11" t="s">
        <v>40527</v>
      </c>
    </row>
    <row r="166">
      <c r="A166" s="13" t="s">
        <v>14321</v>
      </c>
      <c r="B166" s="11" t="s">
        <v>40527</v>
      </c>
    </row>
    <row r="167">
      <c r="A167" s="13" t="s">
        <v>2135</v>
      </c>
      <c r="B167" s="11" t="s">
        <v>40527</v>
      </c>
    </row>
    <row r="168">
      <c r="A168" s="13" t="s">
        <v>14343</v>
      </c>
      <c r="B168" s="11" t="s">
        <v>40527</v>
      </c>
    </row>
    <row r="169">
      <c r="A169" s="13" t="s">
        <v>14345</v>
      </c>
      <c r="B169" s="11" t="s">
        <v>40527</v>
      </c>
    </row>
    <row r="170">
      <c r="A170" s="13" t="s">
        <v>14355</v>
      </c>
      <c r="B170" s="11" t="s">
        <v>40527</v>
      </c>
    </row>
    <row r="171">
      <c r="A171" s="13" t="s">
        <v>14375</v>
      </c>
      <c r="B171" s="11" t="s">
        <v>40527</v>
      </c>
    </row>
    <row r="172">
      <c r="A172" s="13" t="s">
        <v>14441</v>
      </c>
      <c r="B172" s="11" t="s">
        <v>40527</v>
      </c>
    </row>
    <row r="173">
      <c r="A173" s="13" t="s">
        <v>14487</v>
      </c>
      <c r="B173" s="11" t="s">
        <v>40527</v>
      </c>
    </row>
    <row r="174">
      <c r="A174" s="13" t="s">
        <v>14491</v>
      </c>
      <c r="B174" s="11" t="s">
        <v>40527</v>
      </c>
    </row>
    <row r="175">
      <c r="A175" s="13" t="s">
        <v>14573</v>
      </c>
      <c r="B175" s="11" t="s">
        <v>40527</v>
      </c>
    </row>
    <row r="176">
      <c r="A176" s="13" t="s">
        <v>14577</v>
      </c>
      <c r="B176" s="11" t="s">
        <v>40527</v>
      </c>
    </row>
    <row r="177">
      <c r="A177" s="13" t="s">
        <v>459</v>
      </c>
      <c r="B177" s="11" t="s">
        <v>39834</v>
      </c>
    </row>
    <row r="178">
      <c r="A178" s="13" t="s">
        <v>577</v>
      </c>
      <c r="B178" s="11" t="s">
        <v>39836</v>
      </c>
    </row>
    <row r="179">
      <c r="A179" s="13" t="s">
        <v>579</v>
      </c>
      <c r="B179" s="11" t="s">
        <v>39836</v>
      </c>
    </row>
    <row r="180">
      <c r="A180" s="13" t="s">
        <v>581</v>
      </c>
      <c r="B180" s="11" t="s">
        <v>39836</v>
      </c>
    </row>
    <row r="181">
      <c r="A181" s="13" t="s">
        <v>583</v>
      </c>
      <c r="B181" s="11" t="s">
        <v>39836</v>
      </c>
    </row>
    <row r="182">
      <c r="A182" s="13" t="s">
        <v>589</v>
      </c>
      <c r="B182" s="11" t="s">
        <v>39836</v>
      </c>
    </row>
    <row r="183">
      <c r="A183" s="13" t="s">
        <v>591</v>
      </c>
      <c r="B183" s="11" t="s">
        <v>39836</v>
      </c>
    </row>
    <row r="184">
      <c r="A184" s="13" t="s">
        <v>593</v>
      </c>
      <c r="B184" s="11" t="s">
        <v>39836</v>
      </c>
    </row>
    <row r="185">
      <c r="A185" s="13" t="s">
        <v>595</v>
      </c>
      <c r="B185" s="11" t="s">
        <v>39836</v>
      </c>
    </row>
    <row r="186">
      <c r="A186" s="13" t="s">
        <v>597</v>
      </c>
      <c r="B186" s="11" t="s">
        <v>39836</v>
      </c>
    </row>
    <row r="187">
      <c r="A187" s="13" t="s">
        <v>543</v>
      </c>
      <c r="B187" s="11" t="s">
        <v>39840</v>
      </c>
    </row>
    <row r="188">
      <c r="A188" s="13" t="s">
        <v>478</v>
      </c>
      <c r="B188" s="11" t="s">
        <v>39838</v>
      </c>
    </row>
    <row r="189">
      <c r="A189" s="13" t="s">
        <v>505</v>
      </c>
      <c r="B189" s="11" t="s">
        <v>39838</v>
      </c>
    </row>
    <row r="190">
      <c r="A190" s="13" t="s">
        <v>577</v>
      </c>
      <c r="B190" s="11" t="s">
        <v>39838</v>
      </c>
    </row>
    <row r="191">
      <c r="A191" s="13" t="s">
        <v>579</v>
      </c>
      <c r="B191" s="11" t="s">
        <v>39838</v>
      </c>
    </row>
    <row r="192">
      <c r="A192" s="13" t="s">
        <v>581</v>
      </c>
      <c r="B192" s="11" t="s">
        <v>39838</v>
      </c>
    </row>
    <row r="193">
      <c r="A193" s="13" t="s">
        <v>583</v>
      </c>
      <c r="B193" s="11" t="s">
        <v>39838</v>
      </c>
    </row>
    <row r="194">
      <c r="A194" s="13" t="s">
        <v>589</v>
      </c>
      <c r="B194" s="11" t="s">
        <v>39838</v>
      </c>
    </row>
    <row r="195">
      <c r="A195" s="13" t="s">
        <v>591</v>
      </c>
      <c r="B195" s="11" t="s">
        <v>39838</v>
      </c>
    </row>
    <row r="196">
      <c r="A196" s="13" t="s">
        <v>593</v>
      </c>
      <c r="B196" s="11" t="s">
        <v>39838</v>
      </c>
    </row>
    <row r="197">
      <c r="A197" s="13" t="s">
        <v>595</v>
      </c>
      <c r="B197" s="11" t="s">
        <v>39838</v>
      </c>
    </row>
    <row r="198">
      <c r="A198" s="13" t="s">
        <v>597</v>
      </c>
      <c r="B198" s="11" t="s">
        <v>39838</v>
      </c>
    </row>
    <row r="199">
      <c r="A199" s="13" t="s">
        <v>1816</v>
      </c>
      <c r="B199" s="11" t="s">
        <v>39838</v>
      </c>
    </row>
    <row r="200">
      <c r="A200" s="13" t="s">
        <v>12686</v>
      </c>
      <c r="B200" s="11" t="s">
        <v>39838</v>
      </c>
    </row>
    <row r="201">
      <c r="A201" s="13" t="s">
        <v>12688</v>
      </c>
      <c r="B201" s="11" t="s">
        <v>39838</v>
      </c>
    </row>
    <row r="202">
      <c r="A202" s="13" t="s">
        <v>12690</v>
      </c>
      <c r="B202" s="11" t="s">
        <v>39838</v>
      </c>
    </row>
    <row r="203">
      <c r="A203" s="13" t="s">
        <v>12696</v>
      </c>
      <c r="B203" s="11" t="s">
        <v>39838</v>
      </c>
    </row>
    <row r="204">
      <c r="A204" s="13" t="s">
        <v>12700</v>
      </c>
      <c r="B204" s="11" t="s">
        <v>39838</v>
      </c>
    </row>
    <row r="205">
      <c r="A205" s="13" t="s">
        <v>539</v>
      </c>
      <c r="B205" s="11" t="s">
        <v>39919</v>
      </c>
    </row>
    <row r="206">
      <c r="A206" s="13" t="s">
        <v>541</v>
      </c>
      <c r="B206" s="11" t="s">
        <v>39919</v>
      </c>
    </row>
    <row r="207">
      <c r="A207" s="13" t="s">
        <v>11796</v>
      </c>
      <c r="B207" s="11" t="s">
        <v>39921</v>
      </c>
    </row>
    <row r="208">
      <c r="A208" s="13" t="s">
        <v>1628</v>
      </c>
      <c r="B208" s="11" t="s">
        <v>39921</v>
      </c>
    </row>
    <row r="209">
      <c r="A209" s="13" t="s">
        <v>9657</v>
      </c>
      <c r="B209" s="11" t="s">
        <v>39921</v>
      </c>
    </row>
    <row r="210">
      <c r="A210" s="13" t="s">
        <v>577</v>
      </c>
      <c r="B210" s="11" t="s">
        <v>39923</v>
      </c>
    </row>
    <row r="211">
      <c r="A211" s="13" t="s">
        <v>579</v>
      </c>
      <c r="B211" s="11" t="s">
        <v>39923</v>
      </c>
    </row>
    <row r="212">
      <c r="A212" s="13" t="s">
        <v>581</v>
      </c>
      <c r="B212" s="11" t="s">
        <v>39923</v>
      </c>
    </row>
    <row r="213">
      <c r="A213" s="13" t="s">
        <v>583</v>
      </c>
      <c r="B213" s="11" t="s">
        <v>39923</v>
      </c>
    </row>
    <row r="214">
      <c r="A214" s="13" t="s">
        <v>589</v>
      </c>
      <c r="B214" s="11" t="s">
        <v>39923</v>
      </c>
    </row>
    <row r="215">
      <c r="A215" s="13" t="s">
        <v>591</v>
      </c>
      <c r="B215" s="11" t="s">
        <v>39923</v>
      </c>
    </row>
    <row r="216">
      <c r="A216" s="13" t="s">
        <v>593</v>
      </c>
      <c r="B216" s="11" t="s">
        <v>39923</v>
      </c>
    </row>
    <row r="217">
      <c r="A217" s="13" t="s">
        <v>595</v>
      </c>
      <c r="B217" s="11" t="s">
        <v>39923</v>
      </c>
    </row>
    <row r="218">
      <c r="A218" s="13" t="s">
        <v>597</v>
      </c>
      <c r="B218" s="11" t="s">
        <v>39923</v>
      </c>
    </row>
    <row r="219">
      <c r="A219" s="13" t="s">
        <v>532</v>
      </c>
      <c r="B219" s="11" t="s">
        <v>39925</v>
      </c>
    </row>
    <row r="220">
      <c r="A220" s="13" t="s">
        <v>536</v>
      </c>
      <c r="B220" s="11" t="s">
        <v>39925</v>
      </c>
    </row>
    <row r="221">
      <c r="A221" s="13" t="s">
        <v>1258</v>
      </c>
      <c r="B221" s="11" t="s">
        <v>39927</v>
      </c>
    </row>
    <row r="222">
      <c r="A222" s="13" t="s">
        <v>1268</v>
      </c>
      <c r="B222" s="11" t="s">
        <v>39927</v>
      </c>
    </row>
    <row r="223">
      <c r="A223" s="13" t="s">
        <v>11945</v>
      </c>
      <c r="B223" s="11" t="s">
        <v>39927</v>
      </c>
    </row>
    <row r="224">
      <c r="A224" s="13" t="s">
        <v>20949</v>
      </c>
      <c r="B224" s="11" t="s">
        <v>39927</v>
      </c>
    </row>
    <row r="225">
      <c r="A225" s="13" t="s">
        <v>1628</v>
      </c>
      <c r="B225" s="11" t="s">
        <v>39929</v>
      </c>
    </row>
    <row r="226">
      <c r="A226" s="13" t="s">
        <v>11943</v>
      </c>
      <c r="B226" s="11" t="s">
        <v>39929</v>
      </c>
    </row>
    <row r="227">
      <c r="A227" s="13" t="s">
        <v>12106</v>
      </c>
      <c r="B227" s="11" t="s">
        <v>39929</v>
      </c>
    </row>
    <row r="228">
      <c r="A228" s="13" t="s">
        <v>20897</v>
      </c>
      <c r="B228" s="11" t="s">
        <v>39931</v>
      </c>
    </row>
    <row r="229">
      <c r="A229" s="13" t="s">
        <v>8013</v>
      </c>
      <c r="B229" s="11" t="s">
        <v>39933</v>
      </c>
    </row>
    <row r="230">
      <c r="A230" s="13" t="s">
        <v>1628</v>
      </c>
      <c r="B230" s="11" t="s">
        <v>39933</v>
      </c>
    </row>
    <row r="231">
      <c r="A231" s="13" t="s">
        <v>9899</v>
      </c>
      <c r="B231" s="11" t="s">
        <v>39842</v>
      </c>
    </row>
    <row r="232">
      <c r="A232" s="13" t="s">
        <v>1258</v>
      </c>
      <c r="B232" s="11" t="s">
        <v>39844</v>
      </c>
    </row>
    <row r="233">
      <c r="A233" s="13" t="s">
        <v>11764</v>
      </c>
      <c r="B233" s="11" t="s">
        <v>39844</v>
      </c>
    </row>
    <row r="234">
      <c r="A234" s="13" t="s">
        <v>11768</v>
      </c>
      <c r="B234" s="11" t="s">
        <v>39844</v>
      </c>
    </row>
    <row r="235">
      <c r="A235" s="13" t="s">
        <v>11772</v>
      </c>
      <c r="B235" s="11" t="s">
        <v>39844</v>
      </c>
    </row>
    <row r="236">
      <c r="A236" s="13" t="s">
        <v>1639</v>
      </c>
      <c r="B236" s="11" t="s">
        <v>39844</v>
      </c>
    </row>
    <row r="237">
      <c r="A237" s="13" t="s">
        <v>11945</v>
      </c>
      <c r="B237" s="11" t="s">
        <v>39844</v>
      </c>
    </row>
    <row r="238">
      <c r="A238" s="13" t="s">
        <v>13015</v>
      </c>
      <c r="B238" s="11" t="s">
        <v>39846</v>
      </c>
    </row>
    <row r="239">
      <c r="A239" s="13" t="s">
        <v>459</v>
      </c>
      <c r="B239" s="11" t="s">
        <v>39848</v>
      </c>
    </row>
    <row r="240">
      <c r="A240" s="13" t="s">
        <v>11764</v>
      </c>
      <c r="B240" s="11" t="s">
        <v>39852</v>
      </c>
    </row>
    <row r="241">
      <c r="A241" s="13" t="s">
        <v>11639</v>
      </c>
      <c r="B241" s="11" t="s">
        <v>39854</v>
      </c>
    </row>
    <row r="242">
      <c r="A242" s="13" t="s">
        <v>11651</v>
      </c>
      <c r="B242" s="11" t="s">
        <v>39854</v>
      </c>
    </row>
    <row r="243">
      <c r="A243" s="13" t="s">
        <v>11821</v>
      </c>
      <c r="B243" s="11" t="s">
        <v>39854</v>
      </c>
    </row>
    <row r="244">
      <c r="A244" s="13" t="s">
        <v>3347</v>
      </c>
      <c r="B244" s="11" t="s">
        <v>39856</v>
      </c>
    </row>
    <row r="245">
      <c r="A245" s="13" t="s">
        <v>12951</v>
      </c>
      <c r="B245" s="11" t="s">
        <v>39858</v>
      </c>
    </row>
    <row r="246">
      <c r="A246" s="13" t="s">
        <v>13186</v>
      </c>
      <c r="B246" s="11" t="s">
        <v>39858</v>
      </c>
    </row>
    <row r="247">
      <c r="A247" s="13" t="s">
        <v>478</v>
      </c>
      <c r="B247" s="11" t="s">
        <v>39860</v>
      </c>
    </row>
    <row r="248">
      <c r="A248" s="13" t="s">
        <v>543</v>
      </c>
      <c r="B248" s="11" t="s">
        <v>39860</v>
      </c>
    </row>
    <row r="249">
      <c r="A249" s="13" t="s">
        <v>6446</v>
      </c>
      <c r="B249" s="11" t="s">
        <v>39870</v>
      </c>
    </row>
    <row r="250">
      <c r="A250" s="13" t="s">
        <v>472</v>
      </c>
      <c r="B250" s="11" t="s">
        <v>39870</v>
      </c>
    </row>
    <row r="251">
      <c r="A251" s="13" t="s">
        <v>543</v>
      </c>
      <c r="B251" s="11" t="s">
        <v>39862</v>
      </c>
    </row>
    <row r="252">
      <c r="A252" s="13" t="s">
        <v>543</v>
      </c>
      <c r="B252" s="11" t="s">
        <v>39864</v>
      </c>
    </row>
    <row r="253">
      <c r="A253" s="13" t="s">
        <v>444</v>
      </c>
      <c r="B253" s="11" t="s">
        <v>39868</v>
      </c>
    </row>
    <row r="254">
      <c r="A254" s="13" t="s">
        <v>447</v>
      </c>
      <c r="B254" s="11" t="s">
        <v>39868</v>
      </c>
    </row>
    <row r="255">
      <c r="A255" s="13" t="s">
        <v>474</v>
      </c>
      <c r="B255" s="11" t="s">
        <v>39868</v>
      </c>
    </row>
    <row r="256">
      <c r="A256" s="13" t="s">
        <v>478</v>
      </c>
      <c r="B256" s="11" t="s">
        <v>39868</v>
      </c>
    </row>
    <row r="257">
      <c r="A257" s="13" t="s">
        <v>530</v>
      </c>
      <c r="B257" s="11" t="s">
        <v>39868</v>
      </c>
    </row>
    <row r="258">
      <c r="A258" s="13" t="s">
        <v>543</v>
      </c>
      <c r="B258" s="11" t="s">
        <v>39868</v>
      </c>
    </row>
    <row r="259">
      <c r="A259" s="13" t="s">
        <v>577</v>
      </c>
      <c r="B259" s="11" t="s">
        <v>39868</v>
      </c>
    </row>
    <row r="260">
      <c r="A260" s="13" t="s">
        <v>579</v>
      </c>
      <c r="B260" s="11" t="s">
        <v>39868</v>
      </c>
    </row>
    <row r="261">
      <c r="A261" s="13" t="s">
        <v>581</v>
      </c>
      <c r="B261" s="11" t="s">
        <v>39868</v>
      </c>
    </row>
    <row r="262">
      <c r="A262" s="13" t="s">
        <v>583</v>
      </c>
      <c r="B262" s="11" t="s">
        <v>39868</v>
      </c>
    </row>
    <row r="263">
      <c r="A263" s="13" t="s">
        <v>589</v>
      </c>
      <c r="B263" s="11" t="s">
        <v>39868</v>
      </c>
    </row>
    <row r="264">
      <c r="A264" s="13" t="s">
        <v>591</v>
      </c>
      <c r="B264" s="11" t="s">
        <v>39868</v>
      </c>
    </row>
    <row r="265">
      <c r="A265" s="13" t="s">
        <v>593</v>
      </c>
      <c r="B265" s="11" t="s">
        <v>39868</v>
      </c>
    </row>
    <row r="266">
      <c r="A266" s="13" t="s">
        <v>595</v>
      </c>
      <c r="B266" s="11" t="s">
        <v>39868</v>
      </c>
    </row>
    <row r="267">
      <c r="A267" s="13" t="s">
        <v>597</v>
      </c>
      <c r="B267" s="11" t="s">
        <v>39868</v>
      </c>
    </row>
    <row r="268">
      <c r="A268" s="13" t="s">
        <v>444</v>
      </c>
      <c r="B268" s="11" t="s">
        <v>39866</v>
      </c>
    </row>
    <row r="269">
      <c r="A269" s="13" t="s">
        <v>447</v>
      </c>
      <c r="B269" s="11" t="s">
        <v>39866</v>
      </c>
    </row>
    <row r="270">
      <c r="A270" s="13" t="s">
        <v>474</v>
      </c>
      <c r="B270" s="11" t="s">
        <v>39866</v>
      </c>
    </row>
    <row r="271">
      <c r="A271" s="13" t="s">
        <v>478</v>
      </c>
      <c r="B271" s="11" t="s">
        <v>39866</v>
      </c>
    </row>
    <row r="272">
      <c r="A272" s="13" t="s">
        <v>530</v>
      </c>
      <c r="B272" s="11" t="s">
        <v>39866</v>
      </c>
    </row>
    <row r="273">
      <c r="A273" s="13" t="s">
        <v>543</v>
      </c>
      <c r="B273" s="11" t="s">
        <v>39866</v>
      </c>
    </row>
    <row r="274">
      <c r="A274" s="13" t="s">
        <v>577</v>
      </c>
      <c r="B274" s="11" t="s">
        <v>39866</v>
      </c>
    </row>
    <row r="275">
      <c r="A275" s="13" t="s">
        <v>579</v>
      </c>
      <c r="B275" s="11" t="s">
        <v>39866</v>
      </c>
    </row>
    <row r="276">
      <c r="A276" s="13" t="s">
        <v>581</v>
      </c>
      <c r="B276" s="11" t="s">
        <v>39866</v>
      </c>
    </row>
    <row r="277">
      <c r="A277" s="13" t="s">
        <v>583</v>
      </c>
      <c r="B277" s="11" t="s">
        <v>39866</v>
      </c>
    </row>
    <row r="278">
      <c r="A278" s="13" t="s">
        <v>589</v>
      </c>
      <c r="B278" s="11" t="s">
        <v>39866</v>
      </c>
    </row>
    <row r="279">
      <c r="A279" s="13" t="s">
        <v>591</v>
      </c>
      <c r="B279" s="11" t="s">
        <v>39866</v>
      </c>
    </row>
    <row r="280">
      <c r="A280" s="13" t="s">
        <v>593</v>
      </c>
      <c r="B280" s="11" t="s">
        <v>39866</v>
      </c>
    </row>
    <row r="281">
      <c r="A281" s="13" t="s">
        <v>595</v>
      </c>
      <c r="B281" s="11" t="s">
        <v>39866</v>
      </c>
    </row>
    <row r="282">
      <c r="A282" s="13" t="s">
        <v>597</v>
      </c>
      <c r="B282" s="11" t="s">
        <v>39866</v>
      </c>
    </row>
    <row r="283">
      <c r="A283" s="13" t="s">
        <v>459</v>
      </c>
      <c r="B283" s="11" t="s">
        <v>39872</v>
      </c>
    </row>
    <row r="284">
      <c r="A284" s="13" t="s">
        <v>478</v>
      </c>
      <c r="B284" s="11" t="s">
        <v>39872</v>
      </c>
    </row>
    <row r="285">
      <c r="A285" s="13" t="s">
        <v>494</v>
      </c>
      <c r="B285" s="11" t="s">
        <v>39872</v>
      </c>
    </row>
    <row r="286">
      <c r="A286" s="13" t="s">
        <v>507</v>
      </c>
      <c r="B286" s="11" t="s">
        <v>39872</v>
      </c>
    </row>
    <row r="287">
      <c r="A287" s="13" t="s">
        <v>530</v>
      </c>
      <c r="B287" s="11" t="s">
        <v>39872</v>
      </c>
    </row>
    <row r="288">
      <c r="A288" s="13" t="s">
        <v>532</v>
      </c>
      <c r="B288" s="11" t="s">
        <v>39872</v>
      </c>
    </row>
    <row r="289">
      <c r="A289" s="13" t="s">
        <v>577</v>
      </c>
      <c r="B289" s="11" t="s">
        <v>39872</v>
      </c>
    </row>
    <row r="290">
      <c r="A290" s="13" t="s">
        <v>579</v>
      </c>
      <c r="B290" s="11" t="s">
        <v>39872</v>
      </c>
    </row>
    <row r="291">
      <c r="A291" s="13" t="s">
        <v>581</v>
      </c>
      <c r="B291" s="11" t="s">
        <v>39872</v>
      </c>
    </row>
    <row r="292">
      <c r="A292" s="13" t="s">
        <v>583</v>
      </c>
      <c r="B292" s="11" t="s">
        <v>39872</v>
      </c>
    </row>
    <row r="293">
      <c r="A293" s="13" t="s">
        <v>589</v>
      </c>
      <c r="B293" s="11" t="s">
        <v>39872</v>
      </c>
    </row>
    <row r="294">
      <c r="A294" s="13" t="s">
        <v>591</v>
      </c>
      <c r="B294" s="11" t="s">
        <v>39872</v>
      </c>
    </row>
    <row r="295">
      <c r="A295" s="13" t="s">
        <v>593</v>
      </c>
      <c r="B295" s="11" t="s">
        <v>39872</v>
      </c>
    </row>
    <row r="296">
      <c r="A296" s="13" t="s">
        <v>595</v>
      </c>
      <c r="B296" s="11" t="s">
        <v>39872</v>
      </c>
    </row>
    <row r="297">
      <c r="A297" s="13" t="s">
        <v>597</v>
      </c>
      <c r="B297" s="11" t="s">
        <v>39872</v>
      </c>
    </row>
    <row r="298">
      <c r="A298" s="13" t="s">
        <v>784</v>
      </c>
      <c r="B298" s="11" t="s">
        <v>39872</v>
      </c>
    </row>
    <row r="299">
      <c r="A299" s="13" t="s">
        <v>993</v>
      </c>
      <c r="B299" s="11" t="s">
        <v>39872</v>
      </c>
    </row>
    <row r="300">
      <c r="A300" s="13" t="s">
        <v>995</v>
      </c>
      <c r="B300" s="11" t="s">
        <v>39872</v>
      </c>
    </row>
    <row r="301">
      <c r="A301" s="13" t="s">
        <v>9519</v>
      </c>
      <c r="B301" s="11" t="s">
        <v>39872</v>
      </c>
    </row>
    <row r="302">
      <c r="A302" s="13" t="s">
        <v>9554</v>
      </c>
      <c r="B302" s="11" t="s">
        <v>39872</v>
      </c>
    </row>
    <row r="303">
      <c r="A303" s="13" t="s">
        <v>9593</v>
      </c>
      <c r="B303" s="11" t="s">
        <v>39872</v>
      </c>
    </row>
    <row r="304">
      <c r="A304" s="13" t="s">
        <v>9899</v>
      </c>
      <c r="B304" s="11" t="s">
        <v>39872</v>
      </c>
    </row>
    <row r="305">
      <c r="A305" s="13" t="s">
        <v>10816</v>
      </c>
      <c r="B305" s="11" t="s">
        <v>39872</v>
      </c>
    </row>
    <row r="306">
      <c r="A306" s="13" t="s">
        <v>1488</v>
      </c>
      <c r="B306" s="11" t="s">
        <v>39872</v>
      </c>
    </row>
    <row r="307">
      <c r="A307" s="13" t="s">
        <v>11939</v>
      </c>
      <c r="B307" s="11" t="s">
        <v>39872</v>
      </c>
    </row>
    <row r="308">
      <c r="A308" s="13" t="s">
        <v>13023</v>
      </c>
      <c r="B308" s="11" t="s">
        <v>39872</v>
      </c>
    </row>
    <row r="309">
      <c r="A309" s="13" t="s">
        <v>13067</v>
      </c>
      <c r="B309" s="11" t="s">
        <v>39872</v>
      </c>
    </row>
    <row r="310">
      <c r="A310" s="13" t="s">
        <v>13174</v>
      </c>
      <c r="B310" s="11" t="s">
        <v>39872</v>
      </c>
    </row>
    <row r="311">
      <c r="A311" s="13" t="s">
        <v>3359</v>
      </c>
      <c r="B311" s="11" t="s">
        <v>39872</v>
      </c>
    </row>
    <row r="312">
      <c r="A312" s="13" t="s">
        <v>20957</v>
      </c>
      <c r="B312" s="11" t="s">
        <v>39872</v>
      </c>
    </row>
    <row r="313">
      <c r="A313" s="13" t="s">
        <v>20959</v>
      </c>
      <c r="B313" s="11" t="s">
        <v>39872</v>
      </c>
    </row>
    <row r="314">
      <c r="A314" s="13" t="s">
        <v>20961</v>
      </c>
      <c r="B314" s="11" t="s">
        <v>39872</v>
      </c>
    </row>
    <row r="315">
      <c r="A315" s="13" t="s">
        <v>20965</v>
      </c>
      <c r="B315" s="11" t="s">
        <v>39872</v>
      </c>
    </row>
    <row r="316">
      <c r="A316" s="13" t="s">
        <v>20967</v>
      </c>
      <c r="B316" s="11" t="s">
        <v>39872</v>
      </c>
    </row>
    <row r="317">
      <c r="A317" s="13" t="s">
        <v>1639</v>
      </c>
      <c r="B317" s="11" t="s">
        <v>39874</v>
      </c>
    </row>
    <row r="318">
      <c r="A318" s="13" t="s">
        <v>478</v>
      </c>
      <c r="B318" s="11" t="s">
        <v>39876</v>
      </c>
    </row>
    <row r="319">
      <c r="A319" s="13" t="s">
        <v>494</v>
      </c>
      <c r="B319" s="11" t="s">
        <v>39876</v>
      </c>
    </row>
    <row r="320">
      <c r="A320" s="13" t="s">
        <v>543</v>
      </c>
      <c r="B320" s="11" t="s">
        <v>39876</v>
      </c>
    </row>
    <row r="321">
      <c r="A321" s="13" t="s">
        <v>13023</v>
      </c>
      <c r="B321" s="11" t="s">
        <v>39876</v>
      </c>
    </row>
    <row r="322">
      <c r="A322" s="13" t="s">
        <v>13428</v>
      </c>
      <c r="B322" s="11" t="s">
        <v>39876</v>
      </c>
    </row>
    <row r="323">
      <c r="A323" s="13" t="s">
        <v>967</v>
      </c>
      <c r="B323" s="11" t="s">
        <v>39935</v>
      </c>
    </row>
    <row r="324">
      <c r="A324" s="13" t="s">
        <v>9899</v>
      </c>
      <c r="B324" s="11" t="s">
        <v>39935</v>
      </c>
    </row>
    <row r="325">
      <c r="A325" s="13" t="s">
        <v>1318</v>
      </c>
      <c r="B325" s="11" t="s">
        <v>39935</v>
      </c>
    </row>
    <row r="326">
      <c r="A326" s="13" t="s">
        <v>1628</v>
      </c>
      <c r="B326" s="11" t="s">
        <v>39935</v>
      </c>
    </row>
    <row r="327">
      <c r="A327" s="13" t="s">
        <v>1633</v>
      </c>
      <c r="B327" s="11" t="s">
        <v>39935</v>
      </c>
    </row>
    <row r="328">
      <c r="A328" s="13" t="s">
        <v>20857</v>
      </c>
      <c r="B328" s="11" t="s">
        <v>39935</v>
      </c>
    </row>
    <row r="329">
      <c r="A329" s="13" t="s">
        <v>20849</v>
      </c>
      <c r="B329" s="11" t="s">
        <v>39937</v>
      </c>
    </row>
    <row r="330">
      <c r="A330" s="13" t="s">
        <v>20851</v>
      </c>
      <c r="B330" s="11" t="s">
        <v>39939</v>
      </c>
    </row>
    <row r="331">
      <c r="A331" s="13" t="s">
        <v>20853</v>
      </c>
      <c r="B331" s="11" t="s">
        <v>39941</v>
      </c>
    </row>
    <row r="332">
      <c r="A332" s="13" t="s">
        <v>11764</v>
      </c>
      <c r="B332" s="11" t="s">
        <v>39878</v>
      </c>
    </row>
    <row r="333">
      <c r="A333" s="13" t="s">
        <v>11768</v>
      </c>
      <c r="B333" s="11" t="s">
        <v>39878</v>
      </c>
    </row>
    <row r="334">
      <c r="A334" s="13" t="s">
        <v>11772</v>
      </c>
      <c r="B334" s="11" t="s">
        <v>39878</v>
      </c>
    </row>
    <row r="335">
      <c r="A335" s="13" t="s">
        <v>1628</v>
      </c>
      <c r="B335" s="11" t="s">
        <v>39878</v>
      </c>
    </row>
    <row r="336">
      <c r="A336" s="13" t="s">
        <v>1639</v>
      </c>
      <c r="B336" s="11" t="s">
        <v>39878</v>
      </c>
    </row>
    <row r="337">
      <c r="A337" s="13" t="s">
        <v>13025</v>
      </c>
      <c r="B337" s="11" t="s">
        <v>39880</v>
      </c>
    </row>
    <row r="338">
      <c r="A338" s="13" t="s">
        <v>13045</v>
      </c>
      <c r="B338" s="11" t="s">
        <v>39880</v>
      </c>
    </row>
    <row r="339">
      <c r="A339" s="13" t="s">
        <v>1628</v>
      </c>
      <c r="B339" s="11" t="s">
        <v>39884</v>
      </c>
    </row>
    <row r="340">
      <c r="A340" s="13" t="s">
        <v>543</v>
      </c>
      <c r="B340" s="11" t="s">
        <v>39886</v>
      </c>
    </row>
    <row r="341">
      <c r="A341" s="13" t="s">
        <v>754</v>
      </c>
      <c r="B341" s="11" t="s">
        <v>39886</v>
      </c>
    </row>
    <row r="342">
      <c r="A342" s="13" t="s">
        <v>7855</v>
      </c>
      <c r="B342" s="11" t="s">
        <v>39886</v>
      </c>
    </row>
    <row r="343">
      <c r="A343" s="13" t="s">
        <v>11764</v>
      </c>
      <c r="B343" s="11" t="s">
        <v>39886</v>
      </c>
    </row>
    <row r="344">
      <c r="A344" s="13" t="s">
        <v>11768</v>
      </c>
      <c r="B344" s="11" t="s">
        <v>39886</v>
      </c>
    </row>
    <row r="345">
      <c r="A345" s="13" t="s">
        <v>11772</v>
      </c>
      <c r="B345" s="11" t="s">
        <v>39886</v>
      </c>
    </row>
    <row r="346">
      <c r="A346" s="13" t="s">
        <v>1639</v>
      </c>
      <c r="B346" s="11" t="s">
        <v>39886</v>
      </c>
    </row>
    <row r="347">
      <c r="A347" s="13" t="s">
        <v>14950</v>
      </c>
      <c r="B347" s="11" t="s">
        <v>39886</v>
      </c>
    </row>
    <row r="348">
      <c r="A348" s="13" t="s">
        <v>11768</v>
      </c>
      <c r="B348" s="11" t="s">
        <v>39888</v>
      </c>
    </row>
    <row r="349">
      <c r="A349" s="13" t="s">
        <v>11772</v>
      </c>
      <c r="B349" s="11" t="s">
        <v>39888</v>
      </c>
    </row>
    <row r="350">
      <c r="A350" s="13" t="s">
        <v>1633</v>
      </c>
      <c r="B350" s="11" t="s">
        <v>39888</v>
      </c>
    </row>
    <row r="351">
      <c r="A351" s="13" t="s">
        <v>1637</v>
      </c>
      <c r="B351" s="11" t="s">
        <v>39888</v>
      </c>
    </row>
    <row r="352">
      <c r="A352" s="13" t="s">
        <v>11943</v>
      </c>
      <c r="B352" s="11" t="s">
        <v>39888</v>
      </c>
    </row>
    <row r="353">
      <c r="A353" s="13" t="s">
        <v>11945</v>
      </c>
      <c r="B353" s="11" t="s">
        <v>39888</v>
      </c>
    </row>
    <row r="354">
      <c r="A354" s="13" t="s">
        <v>11764</v>
      </c>
      <c r="B354" s="11" t="s">
        <v>39892</v>
      </c>
    </row>
    <row r="355">
      <c r="A355" s="13" t="s">
        <v>11768</v>
      </c>
      <c r="B355" s="11" t="s">
        <v>39892</v>
      </c>
    </row>
    <row r="356">
      <c r="A356" s="13" t="s">
        <v>11772</v>
      </c>
      <c r="B356" s="11" t="s">
        <v>39892</v>
      </c>
    </row>
    <row r="357">
      <c r="A357" s="13" t="s">
        <v>1639</v>
      </c>
      <c r="B357" s="11" t="s">
        <v>39892</v>
      </c>
    </row>
    <row r="358">
      <c r="A358" s="13" t="s">
        <v>11768</v>
      </c>
      <c r="B358" s="11" t="s">
        <v>39894</v>
      </c>
    </row>
    <row r="359">
      <c r="A359" s="13" t="s">
        <v>11772</v>
      </c>
      <c r="B359" s="11" t="s">
        <v>39894</v>
      </c>
    </row>
    <row r="360">
      <c r="A360" s="13" t="s">
        <v>1637</v>
      </c>
      <c r="B360" s="11" t="s">
        <v>39894</v>
      </c>
    </row>
    <row r="361">
      <c r="A361" s="13" t="s">
        <v>11945</v>
      </c>
      <c r="B361" s="11" t="s">
        <v>39894</v>
      </c>
    </row>
    <row r="362">
      <c r="A362" s="13" t="s">
        <v>2347</v>
      </c>
      <c r="B362" s="11" t="s">
        <v>39896</v>
      </c>
    </row>
    <row r="363">
      <c r="A363" s="13" t="s">
        <v>3309</v>
      </c>
      <c r="B363" s="11" t="s">
        <v>39898</v>
      </c>
    </row>
    <row r="364">
      <c r="A364" s="13" t="s">
        <v>7749</v>
      </c>
      <c r="B364" s="11" t="s">
        <v>39900</v>
      </c>
    </row>
    <row r="365">
      <c r="A365" s="13" t="s">
        <v>1628</v>
      </c>
      <c r="B365" s="11" t="s">
        <v>39900</v>
      </c>
    </row>
    <row r="366">
      <c r="A366" s="13" t="s">
        <v>13428</v>
      </c>
      <c r="B366" s="11" t="s">
        <v>39902</v>
      </c>
    </row>
    <row r="367">
      <c r="A367" s="13" t="s">
        <v>459</v>
      </c>
      <c r="B367" s="11" t="s">
        <v>39907</v>
      </c>
    </row>
    <row r="368">
      <c r="A368" s="13" t="s">
        <v>478</v>
      </c>
      <c r="B368" s="11" t="s">
        <v>39907</v>
      </c>
    </row>
    <row r="369">
      <c r="A369" s="13" t="s">
        <v>494</v>
      </c>
      <c r="B369" s="11" t="s">
        <v>39907</v>
      </c>
    </row>
    <row r="370">
      <c r="A370" s="13" t="s">
        <v>530</v>
      </c>
      <c r="B370" s="11" t="s">
        <v>39907</v>
      </c>
    </row>
    <row r="371">
      <c r="A371" s="13" t="s">
        <v>536</v>
      </c>
      <c r="B371" s="11" t="s">
        <v>39907</v>
      </c>
    </row>
    <row r="372">
      <c r="A372" s="13" t="s">
        <v>543</v>
      </c>
      <c r="B372" s="11" t="s">
        <v>39907</v>
      </c>
    </row>
    <row r="373">
      <c r="A373" s="13" t="s">
        <v>721</v>
      </c>
      <c r="B373" s="11" t="s">
        <v>39907</v>
      </c>
    </row>
    <row r="374">
      <c r="A374" s="13" t="s">
        <v>8695</v>
      </c>
      <c r="B374" s="11" t="s">
        <v>39907</v>
      </c>
    </row>
    <row r="375">
      <c r="A375" s="13" t="s">
        <v>8699</v>
      </c>
      <c r="B375" s="11" t="s">
        <v>39907</v>
      </c>
    </row>
    <row r="376">
      <c r="A376" s="13" t="s">
        <v>9899</v>
      </c>
      <c r="B376" s="11" t="s">
        <v>39907</v>
      </c>
    </row>
    <row r="377">
      <c r="A377" s="13" t="s">
        <v>1227</v>
      </c>
      <c r="B377" s="11" t="s">
        <v>39907</v>
      </c>
    </row>
    <row r="378">
      <c r="A378" s="13" t="s">
        <v>10116</v>
      </c>
      <c r="B378" s="11" t="s">
        <v>39907</v>
      </c>
    </row>
    <row r="379">
      <c r="A379" s="13" t="s">
        <v>1258</v>
      </c>
      <c r="B379" s="11" t="s">
        <v>39907</v>
      </c>
    </row>
    <row r="380">
      <c r="A380" s="13" t="s">
        <v>1268</v>
      </c>
      <c r="B380" s="11" t="s">
        <v>39907</v>
      </c>
    </row>
    <row r="381">
      <c r="A381" s="13" t="s">
        <v>10816</v>
      </c>
      <c r="B381" s="11" t="s">
        <v>39907</v>
      </c>
    </row>
    <row r="382">
      <c r="A382" s="13" t="s">
        <v>1488</v>
      </c>
      <c r="B382" s="11" t="s">
        <v>39907</v>
      </c>
    </row>
    <row r="383">
      <c r="A383" s="13" t="s">
        <v>11768</v>
      </c>
      <c r="B383" s="11" t="s">
        <v>39907</v>
      </c>
    </row>
    <row r="384">
      <c r="A384" s="13" t="s">
        <v>11772</v>
      </c>
      <c r="B384" s="11" t="s">
        <v>39907</v>
      </c>
    </row>
    <row r="385">
      <c r="A385" s="13" t="s">
        <v>11796</v>
      </c>
      <c r="B385" s="11" t="s">
        <v>39907</v>
      </c>
    </row>
    <row r="386">
      <c r="A386" s="13" t="s">
        <v>11804</v>
      </c>
      <c r="B386" s="11" t="s">
        <v>39907</v>
      </c>
    </row>
    <row r="387">
      <c r="A387" s="13" t="s">
        <v>1633</v>
      </c>
      <c r="B387" s="11" t="s">
        <v>39907</v>
      </c>
    </row>
    <row r="388">
      <c r="A388" s="13" t="s">
        <v>11945</v>
      </c>
      <c r="B388" s="11" t="s">
        <v>39907</v>
      </c>
    </row>
    <row r="389">
      <c r="A389" s="13" t="s">
        <v>12240</v>
      </c>
      <c r="B389" s="11" t="s">
        <v>39907</v>
      </c>
    </row>
    <row r="390">
      <c r="A390" s="13" t="s">
        <v>1785</v>
      </c>
      <c r="B390" s="11" t="s">
        <v>39907</v>
      </c>
    </row>
    <row r="391">
      <c r="A391" s="13" t="s">
        <v>1816</v>
      </c>
      <c r="B391" s="11" t="s">
        <v>39907</v>
      </c>
    </row>
    <row r="392">
      <c r="A392" s="13" t="s">
        <v>12686</v>
      </c>
      <c r="B392" s="11" t="s">
        <v>39907</v>
      </c>
    </row>
    <row r="393">
      <c r="A393" s="13" t="s">
        <v>12688</v>
      </c>
      <c r="B393" s="11" t="s">
        <v>39907</v>
      </c>
    </row>
    <row r="394">
      <c r="A394" s="13" t="s">
        <v>12690</v>
      </c>
      <c r="B394" s="11" t="s">
        <v>39907</v>
      </c>
    </row>
    <row r="395">
      <c r="A395" s="13" t="s">
        <v>12696</v>
      </c>
      <c r="B395" s="11" t="s">
        <v>39907</v>
      </c>
    </row>
    <row r="396">
      <c r="A396" s="13" t="s">
        <v>12700</v>
      </c>
      <c r="B396" s="11" t="s">
        <v>39907</v>
      </c>
    </row>
    <row r="397">
      <c r="A397" s="13" t="s">
        <v>12760</v>
      </c>
      <c r="B397" s="11" t="s">
        <v>39907</v>
      </c>
    </row>
    <row r="398">
      <c r="A398" s="13" t="s">
        <v>13043</v>
      </c>
      <c r="B398" s="11" t="s">
        <v>39907</v>
      </c>
    </row>
    <row r="399">
      <c r="A399" s="13" t="s">
        <v>1967</v>
      </c>
      <c r="B399" s="11" t="s">
        <v>39907</v>
      </c>
    </row>
    <row r="400">
      <c r="A400" s="13" t="s">
        <v>13428</v>
      </c>
      <c r="B400" s="11" t="s">
        <v>39907</v>
      </c>
    </row>
    <row r="401">
      <c r="A401" s="13" t="s">
        <v>13430</v>
      </c>
      <c r="B401" s="11" t="s">
        <v>39907</v>
      </c>
    </row>
    <row r="402">
      <c r="A402" s="13" t="s">
        <v>13445</v>
      </c>
      <c r="B402" s="11" t="s">
        <v>39907</v>
      </c>
    </row>
    <row r="403">
      <c r="A403" s="13" t="s">
        <v>2213</v>
      </c>
      <c r="B403" s="11" t="s">
        <v>39907</v>
      </c>
    </row>
    <row r="404">
      <c r="A404" s="13" t="s">
        <v>20924</v>
      </c>
      <c r="B404" s="11" t="s">
        <v>39907</v>
      </c>
    </row>
    <row r="405">
      <c r="A405" s="13" t="s">
        <v>447</v>
      </c>
      <c r="B405" s="11" t="s">
        <v>39909</v>
      </c>
    </row>
    <row r="406">
      <c r="A406" s="13" t="s">
        <v>451</v>
      </c>
      <c r="B406" s="11" t="s">
        <v>39909</v>
      </c>
    </row>
    <row r="407">
      <c r="A407" s="13" t="s">
        <v>455</v>
      </c>
      <c r="B407" s="11" t="s">
        <v>39909</v>
      </c>
    </row>
    <row r="408">
      <c r="A408" s="13" t="s">
        <v>474</v>
      </c>
      <c r="B408" s="11" t="s">
        <v>39909</v>
      </c>
    </row>
    <row r="409">
      <c r="A409" s="13" t="s">
        <v>478</v>
      </c>
      <c r="B409" s="11" t="s">
        <v>39909</v>
      </c>
    </row>
    <row r="410">
      <c r="A410" s="13" t="s">
        <v>496</v>
      </c>
      <c r="B410" s="11" t="s">
        <v>39909</v>
      </c>
    </row>
    <row r="411">
      <c r="A411" s="13" t="s">
        <v>521</v>
      </c>
      <c r="B411" s="11" t="s">
        <v>39909</v>
      </c>
    </row>
    <row r="412">
      <c r="A412" s="13" t="s">
        <v>11080</v>
      </c>
      <c r="B412" s="11" t="s">
        <v>39909</v>
      </c>
    </row>
    <row r="413">
      <c r="A413" s="13" t="s">
        <v>1648</v>
      </c>
      <c r="B413" s="11" t="s">
        <v>39909</v>
      </c>
    </row>
    <row r="414">
      <c r="A414" s="13" t="s">
        <v>1682</v>
      </c>
      <c r="B414" s="11" t="s">
        <v>39909</v>
      </c>
    </row>
    <row r="415">
      <c r="A415" s="13" t="s">
        <v>1687</v>
      </c>
      <c r="B415" s="11" t="s">
        <v>39909</v>
      </c>
    </row>
    <row r="416">
      <c r="A416" s="13" t="s">
        <v>496</v>
      </c>
      <c r="B416" s="11" t="s">
        <v>39913</v>
      </c>
    </row>
    <row r="417">
      <c r="A417" s="13" t="s">
        <v>494</v>
      </c>
      <c r="B417" s="11" t="s">
        <v>39915</v>
      </c>
    </row>
    <row r="418">
      <c r="A418" s="13" t="s">
        <v>11764</v>
      </c>
      <c r="B418" s="11" t="s">
        <v>39917</v>
      </c>
    </row>
    <row r="419">
      <c r="A419" s="13" t="s">
        <v>11768</v>
      </c>
      <c r="B419" s="11" t="s">
        <v>39917</v>
      </c>
    </row>
    <row r="420">
      <c r="A420" s="13" t="s">
        <v>11772</v>
      </c>
      <c r="B420" s="11" t="s">
        <v>39917</v>
      </c>
    </row>
    <row r="421">
      <c r="A421" s="13" t="s">
        <v>1639</v>
      </c>
      <c r="B421" s="11" t="s">
        <v>39917</v>
      </c>
    </row>
    <row r="422">
      <c r="A422" s="13" t="s">
        <v>20899</v>
      </c>
      <c r="B422" s="11" t="s">
        <v>39947</v>
      </c>
    </row>
    <row r="423">
      <c r="A423" s="13" t="s">
        <v>478</v>
      </c>
      <c r="B423" s="11" t="s">
        <v>39949</v>
      </c>
    </row>
    <row r="424">
      <c r="A424" s="13" t="s">
        <v>577</v>
      </c>
      <c r="B424" s="11" t="s">
        <v>39949</v>
      </c>
    </row>
    <row r="425">
      <c r="A425" s="13" t="s">
        <v>579</v>
      </c>
      <c r="B425" s="11" t="s">
        <v>39949</v>
      </c>
    </row>
    <row r="426">
      <c r="A426" s="13" t="s">
        <v>581</v>
      </c>
      <c r="B426" s="11" t="s">
        <v>39949</v>
      </c>
    </row>
    <row r="427">
      <c r="A427" s="13" t="s">
        <v>583</v>
      </c>
      <c r="B427" s="11" t="s">
        <v>39949</v>
      </c>
    </row>
    <row r="428">
      <c r="A428" s="13" t="s">
        <v>589</v>
      </c>
      <c r="B428" s="11" t="s">
        <v>39949</v>
      </c>
    </row>
    <row r="429">
      <c r="A429" s="13" t="s">
        <v>591</v>
      </c>
      <c r="B429" s="11" t="s">
        <v>39949</v>
      </c>
    </row>
    <row r="430">
      <c r="A430" s="13" t="s">
        <v>593</v>
      </c>
      <c r="B430" s="11" t="s">
        <v>39949</v>
      </c>
    </row>
    <row r="431">
      <c r="A431" s="13" t="s">
        <v>595</v>
      </c>
      <c r="B431" s="11" t="s">
        <v>39949</v>
      </c>
    </row>
    <row r="432">
      <c r="A432" s="13" t="s">
        <v>597</v>
      </c>
      <c r="B432" s="11" t="s">
        <v>39949</v>
      </c>
    </row>
    <row r="433">
      <c r="A433" s="13" t="s">
        <v>697</v>
      </c>
      <c r="B433" s="11" t="s">
        <v>39949</v>
      </c>
    </row>
    <row r="434">
      <c r="A434" s="13" t="s">
        <v>7743</v>
      </c>
      <c r="B434" s="11" t="s">
        <v>39949</v>
      </c>
    </row>
    <row r="435">
      <c r="A435" s="13" t="s">
        <v>7765</v>
      </c>
      <c r="B435" s="11" t="s">
        <v>39949</v>
      </c>
    </row>
    <row r="436">
      <c r="A436" s="13" t="s">
        <v>7771</v>
      </c>
      <c r="B436" s="11" t="s">
        <v>39949</v>
      </c>
    </row>
    <row r="437">
      <c r="A437" s="13" t="s">
        <v>743</v>
      </c>
      <c r="B437" s="11" t="s">
        <v>39949</v>
      </c>
    </row>
    <row r="438">
      <c r="A438" s="13" t="s">
        <v>745</v>
      </c>
      <c r="B438" s="11" t="s">
        <v>39949</v>
      </c>
    </row>
    <row r="439">
      <c r="A439" s="13" t="s">
        <v>7833</v>
      </c>
      <c r="B439" s="11" t="s">
        <v>39949</v>
      </c>
    </row>
    <row r="440">
      <c r="A440" s="13" t="s">
        <v>13037</v>
      </c>
      <c r="B440" s="11" t="s">
        <v>39949</v>
      </c>
    </row>
    <row r="441">
      <c r="A441" s="13" t="s">
        <v>2347</v>
      </c>
      <c r="B441" s="11" t="s">
        <v>39949</v>
      </c>
    </row>
    <row r="442">
      <c r="A442" s="13" t="s">
        <v>20863</v>
      </c>
      <c r="B442" s="11" t="s">
        <v>39949</v>
      </c>
    </row>
    <row r="443">
      <c r="A443" s="13" t="s">
        <v>721</v>
      </c>
      <c r="B443" s="11" t="s">
        <v>39951</v>
      </c>
    </row>
    <row r="444">
      <c r="A444" s="13" t="s">
        <v>7739</v>
      </c>
      <c r="B444" s="11" t="s">
        <v>39951</v>
      </c>
    </row>
    <row r="445">
      <c r="A445" s="13" t="s">
        <v>754</v>
      </c>
      <c r="B445" s="11" t="s">
        <v>39951</v>
      </c>
    </row>
    <row r="446">
      <c r="A446" s="13" t="s">
        <v>478</v>
      </c>
      <c r="B446" s="11" t="s">
        <v>39953</v>
      </c>
    </row>
    <row r="447">
      <c r="A447" s="13" t="s">
        <v>1258</v>
      </c>
      <c r="B447" s="11" t="s">
        <v>39953</v>
      </c>
    </row>
    <row r="448">
      <c r="A448" s="13" t="s">
        <v>1628</v>
      </c>
      <c r="B448" s="11" t="s">
        <v>39953</v>
      </c>
    </row>
    <row r="449">
      <c r="A449" s="13" t="s">
        <v>11937</v>
      </c>
      <c r="B449" s="11" t="s">
        <v>39953</v>
      </c>
    </row>
    <row r="450">
      <c r="A450" s="13" t="s">
        <v>11939</v>
      </c>
      <c r="B450" s="11" t="s">
        <v>39953</v>
      </c>
    </row>
    <row r="451">
      <c r="A451" s="13" t="s">
        <v>11945</v>
      </c>
      <c r="B451" s="11" t="s">
        <v>39953</v>
      </c>
    </row>
    <row r="452">
      <c r="A452" s="13" t="s">
        <v>13043</v>
      </c>
      <c r="B452" s="11" t="s">
        <v>39953</v>
      </c>
    </row>
    <row r="453">
      <c r="A453" s="13" t="s">
        <v>13497</v>
      </c>
      <c r="B453" s="11" t="s">
        <v>39953</v>
      </c>
    </row>
    <row r="454">
      <c r="A454" s="13" t="s">
        <v>20918</v>
      </c>
      <c r="B454" s="11" t="s">
        <v>39953</v>
      </c>
    </row>
    <row r="455">
      <c r="A455" s="13" t="s">
        <v>478</v>
      </c>
      <c r="B455" s="11" t="s">
        <v>39955</v>
      </c>
    </row>
    <row r="456">
      <c r="A456" s="13" t="s">
        <v>13023</v>
      </c>
      <c r="B456" s="11" t="s">
        <v>39955</v>
      </c>
    </row>
    <row r="457">
      <c r="A457" s="13" t="s">
        <v>13428</v>
      </c>
      <c r="B457" s="11" t="s">
        <v>39955</v>
      </c>
    </row>
    <row r="458">
      <c r="A458" s="13" t="s">
        <v>478</v>
      </c>
      <c r="B458" s="11" t="s">
        <v>39959</v>
      </c>
    </row>
    <row r="459">
      <c r="A459" s="13" t="s">
        <v>491</v>
      </c>
      <c r="B459" s="11" t="s">
        <v>39957</v>
      </c>
    </row>
    <row r="460">
      <c r="A460" s="13" t="s">
        <v>507</v>
      </c>
      <c r="B460" s="11" t="s">
        <v>39957</v>
      </c>
    </row>
    <row r="461">
      <c r="A461" s="13" t="s">
        <v>577</v>
      </c>
      <c r="B461" s="11" t="s">
        <v>39957</v>
      </c>
    </row>
    <row r="462">
      <c r="A462" s="13" t="s">
        <v>579</v>
      </c>
      <c r="B462" s="11" t="s">
        <v>39957</v>
      </c>
    </row>
    <row r="463">
      <c r="A463" s="13" t="s">
        <v>581</v>
      </c>
      <c r="B463" s="11" t="s">
        <v>39957</v>
      </c>
    </row>
    <row r="464">
      <c r="A464" s="13" t="s">
        <v>583</v>
      </c>
      <c r="B464" s="11" t="s">
        <v>39957</v>
      </c>
    </row>
    <row r="465">
      <c r="A465" s="13" t="s">
        <v>589</v>
      </c>
      <c r="B465" s="11" t="s">
        <v>39957</v>
      </c>
    </row>
    <row r="466">
      <c r="A466" s="13" t="s">
        <v>591</v>
      </c>
      <c r="B466" s="11" t="s">
        <v>39957</v>
      </c>
    </row>
    <row r="467">
      <c r="A467" s="13" t="s">
        <v>593</v>
      </c>
      <c r="B467" s="11" t="s">
        <v>39957</v>
      </c>
    </row>
    <row r="468">
      <c r="A468" s="13" t="s">
        <v>595</v>
      </c>
      <c r="B468" s="11" t="s">
        <v>39957</v>
      </c>
    </row>
    <row r="469">
      <c r="A469" s="13" t="s">
        <v>597</v>
      </c>
      <c r="B469" s="11" t="s">
        <v>39957</v>
      </c>
    </row>
    <row r="470">
      <c r="A470" s="13" t="s">
        <v>1816</v>
      </c>
      <c r="B470" s="11" t="s">
        <v>39957</v>
      </c>
    </row>
    <row r="471">
      <c r="A471" s="13" t="s">
        <v>12686</v>
      </c>
      <c r="B471" s="11" t="s">
        <v>39957</v>
      </c>
    </row>
    <row r="472">
      <c r="A472" s="13" t="s">
        <v>12688</v>
      </c>
      <c r="B472" s="11" t="s">
        <v>39957</v>
      </c>
    </row>
    <row r="473">
      <c r="A473" s="13" t="s">
        <v>12690</v>
      </c>
      <c r="B473" s="11" t="s">
        <v>39957</v>
      </c>
    </row>
    <row r="474">
      <c r="A474" s="13" t="s">
        <v>12696</v>
      </c>
      <c r="B474" s="11" t="s">
        <v>39957</v>
      </c>
    </row>
    <row r="475">
      <c r="A475" s="13" t="s">
        <v>12700</v>
      </c>
      <c r="B475" s="11" t="s">
        <v>39957</v>
      </c>
    </row>
    <row r="476">
      <c r="A476" s="13" t="s">
        <v>13363</v>
      </c>
      <c r="B476" s="11" t="s">
        <v>39957</v>
      </c>
    </row>
    <row r="477">
      <c r="A477" s="13" t="s">
        <v>13428</v>
      </c>
      <c r="B477" s="11" t="s">
        <v>39961</v>
      </c>
    </row>
    <row r="478">
      <c r="A478" s="13" t="s">
        <v>13023</v>
      </c>
      <c r="B478" s="11" t="s">
        <v>39963</v>
      </c>
    </row>
    <row r="479">
      <c r="A479" s="13" t="s">
        <v>13023</v>
      </c>
      <c r="B479" s="11" t="s">
        <v>39967</v>
      </c>
    </row>
    <row r="480">
      <c r="A480" s="13" t="s">
        <v>13428</v>
      </c>
      <c r="B480" s="11" t="s">
        <v>39967</v>
      </c>
    </row>
    <row r="481">
      <c r="A481" s="13" t="s">
        <v>8699</v>
      </c>
      <c r="B481" s="11" t="s">
        <v>39969</v>
      </c>
    </row>
    <row r="482">
      <c r="A482" s="13" t="s">
        <v>944</v>
      </c>
      <c r="B482" s="11" t="s">
        <v>39969</v>
      </c>
    </row>
    <row r="483">
      <c r="A483" s="13" t="s">
        <v>8721</v>
      </c>
      <c r="B483" s="11" t="s">
        <v>39969</v>
      </c>
    </row>
    <row r="484">
      <c r="A484" s="13" t="s">
        <v>946</v>
      </c>
      <c r="B484" s="11" t="s">
        <v>39969</v>
      </c>
    </row>
    <row r="485">
      <c r="A485" s="13" t="s">
        <v>948</v>
      </c>
      <c r="B485" s="11" t="s">
        <v>39969</v>
      </c>
    </row>
    <row r="486">
      <c r="A486" s="13" t="s">
        <v>993</v>
      </c>
      <c r="B486" s="11" t="s">
        <v>39969</v>
      </c>
    </row>
    <row r="487">
      <c r="A487" s="13" t="s">
        <v>995</v>
      </c>
      <c r="B487" s="11" t="s">
        <v>39969</v>
      </c>
    </row>
    <row r="488">
      <c r="A488" s="13" t="s">
        <v>9135</v>
      </c>
      <c r="B488" s="11" t="s">
        <v>39969</v>
      </c>
    </row>
    <row r="489">
      <c r="A489" s="13" t="s">
        <v>9593</v>
      </c>
      <c r="B489" s="11" t="s">
        <v>39969</v>
      </c>
    </row>
    <row r="490">
      <c r="A490" s="13" t="s">
        <v>1318</v>
      </c>
      <c r="B490" s="11" t="s">
        <v>39969</v>
      </c>
    </row>
    <row r="491">
      <c r="A491" s="13" t="s">
        <v>10786</v>
      </c>
      <c r="B491" s="11" t="s">
        <v>39969</v>
      </c>
    </row>
    <row r="492">
      <c r="A492" s="13" t="s">
        <v>10842</v>
      </c>
      <c r="B492" s="11" t="s">
        <v>39969</v>
      </c>
    </row>
    <row r="493">
      <c r="A493" s="13" t="s">
        <v>8802</v>
      </c>
      <c r="B493" s="11" t="s">
        <v>39971</v>
      </c>
    </row>
    <row r="494">
      <c r="A494" s="13" t="s">
        <v>11639</v>
      </c>
      <c r="B494" s="11" t="s">
        <v>39971</v>
      </c>
    </row>
    <row r="495">
      <c r="A495" s="13" t="s">
        <v>11651</v>
      </c>
      <c r="B495" s="11" t="s">
        <v>39971</v>
      </c>
    </row>
    <row r="496">
      <c r="A496" s="13" t="s">
        <v>1612</v>
      </c>
      <c r="B496" s="11" t="s">
        <v>39971</v>
      </c>
    </row>
    <row r="497">
      <c r="A497" s="13" t="s">
        <v>11821</v>
      </c>
      <c r="B497" s="11" t="s">
        <v>39971</v>
      </c>
    </row>
    <row r="498">
      <c r="A498" s="13" t="s">
        <v>1628</v>
      </c>
      <c r="B498" s="11" t="s">
        <v>39971</v>
      </c>
    </row>
    <row r="499">
      <c r="A499" s="13" t="s">
        <v>11937</v>
      </c>
      <c r="B499" s="11" t="s">
        <v>39971</v>
      </c>
    </row>
    <row r="500">
      <c r="A500" s="13" t="s">
        <v>11939</v>
      </c>
      <c r="B500" s="11" t="s">
        <v>39971</v>
      </c>
    </row>
    <row r="501">
      <c r="A501" s="13" t="s">
        <v>11943</v>
      </c>
      <c r="B501" s="11" t="s">
        <v>39971</v>
      </c>
    </row>
    <row r="502">
      <c r="A502" s="13" t="s">
        <v>11945</v>
      </c>
      <c r="B502" s="11" t="s">
        <v>39971</v>
      </c>
    </row>
    <row r="503">
      <c r="A503" s="13" t="s">
        <v>12240</v>
      </c>
      <c r="B503" s="11" t="s">
        <v>39971</v>
      </c>
    </row>
    <row r="504">
      <c r="A504" s="13" t="s">
        <v>13043</v>
      </c>
      <c r="B504" s="11" t="s">
        <v>39971</v>
      </c>
    </row>
    <row r="505">
      <c r="A505" s="13" t="s">
        <v>1628</v>
      </c>
      <c r="B505" s="11" t="s">
        <v>39977</v>
      </c>
    </row>
    <row r="506">
      <c r="A506" s="13" t="s">
        <v>478</v>
      </c>
      <c r="B506" s="11" t="s">
        <v>39991</v>
      </c>
    </row>
    <row r="507">
      <c r="A507" s="13" t="s">
        <v>530</v>
      </c>
      <c r="B507" s="11" t="s">
        <v>39991</v>
      </c>
    </row>
    <row r="508">
      <c r="A508" s="13" t="s">
        <v>536</v>
      </c>
      <c r="B508" s="11" t="s">
        <v>39991</v>
      </c>
    </row>
    <row r="509">
      <c r="A509" s="13" t="s">
        <v>9777</v>
      </c>
      <c r="B509" s="11" t="s">
        <v>39991</v>
      </c>
    </row>
    <row r="510">
      <c r="A510" s="13" t="s">
        <v>11796</v>
      </c>
      <c r="B510" s="11" t="s">
        <v>39991</v>
      </c>
    </row>
    <row r="511">
      <c r="A511" s="13" t="s">
        <v>1628</v>
      </c>
      <c r="B511" s="11" t="s">
        <v>39991</v>
      </c>
    </row>
    <row r="512">
      <c r="A512" s="13" t="s">
        <v>11937</v>
      </c>
      <c r="B512" s="11" t="s">
        <v>39991</v>
      </c>
    </row>
    <row r="513">
      <c r="A513" s="13" t="s">
        <v>11939</v>
      </c>
      <c r="B513" s="11" t="s">
        <v>39991</v>
      </c>
    </row>
    <row r="514">
      <c r="A514" s="13" t="s">
        <v>11943</v>
      </c>
      <c r="B514" s="11" t="s">
        <v>39991</v>
      </c>
    </row>
    <row r="515">
      <c r="A515" s="13" t="s">
        <v>11945</v>
      </c>
      <c r="B515" s="11" t="s">
        <v>39991</v>
      </c>
    </row>
    <row r="516">
      <c r="A516" s="13" t="s">
        <v>12044</v>
      </c>
      <c r="B516" s="11" t="s">
        <v>39991</v>
      </c>
    </row>
    <row r="517">
      <c r="A517" s="13" t="s">
        <v>1785</v>
      </c>
      <c r="B517" s="11" t="s">
        <v>39991</v>
      </c>
    </row>
    <row r="518">
      <c r="A518" s="13" t="s">
        <v>14429</v>
      </c>
      <c r="B518" s="11" t="s">
        <v>39991</v>
      </c>
    </row>
    <row r="519">
      <c r="A519" s="13" t="s">
        <v>14857</v>
      </c>
      <c r="B519" s="11" t="s">
        <v>39991</v>
      </c>
    </row>
    <row r="520">
      <c r="A520" s="13" t="s">
        <v>20910</v>
      </c>
      <c r="B520" s="11" t="s">
        <v>39991</v>
      </c>
    </row>
    <row r="521">
      <c r="A521" s="13" t="s">
        <v>478</v>
      </c>
      <c r="B521" s="11" t="s">
        <v>39981</v>
      </c>
    </row>
    <row r="522">
      <c r="A522" s="13" t="s">
        <v>11764</v>
      </c>
      <c r="B522" s="11" t="s">
        <v>39983</v>
      </c>
    </row>
    <row r="523">
      <c r="A523" s="13" t="s">
        <v>11768</v>
      </c>
      <c r="B523" s="11" t="s">
        <v>39983</v>
      </c>
    </row>
    <row r="524">
      <c r="A524" s="13" t="s">
        <v>11772</v>
      </c>
      <c r="B524" s="11" t="s">
        <v>39983</v>
      </c>
    </row>
    <row r="525">
      <c r="A525" s="13" t="s">
        <v>1639</v>
      </c>
      <c r="B525" s="11" t="s">
        <v>39983</v>
      </c>
    </row>
    <row r="526">
      <c r="A526" s="13" t="s">
        <v>11905</v>
      </c>
      <c r="B526" s="11" t="s">
        <v>39983</v>
      </c>
    </row>
    <row r="527">
      <c r="A527" s="13" t="s">
        <v>11945</v>
      </c>
      <c r="B527" s="11" t="s">
        <v>39983</v>
      </c>
    </row>
    <row r="528">
      <c r="A528" s="13" t="s">
        <v>11764</v>
      </c>
      <c r="B528" s="11" t="s">
        <v>39985</v>
      </c>
    </row>
    <row r="529">
      <c r="A529" s="13" t="s">
        <v>11768</v>
      </c>
      <c r="B529" s="11" t="s">
        <v>39985</v>
      </c>
    </row>
    <row r="530">
      <c r="A530" s="13" t="s">
        <v>11772</v>
      </c>
      <c r="B530" s="11" t="s">
        <v>39985</v>
      </c>
    </row>
    <row r="531">
      <c r="A531" s="13" t="s">
        <v>1639</v>
      </c>
      <c r="B531" s="11" t="s">
        <v>39985</v>
      </c>
    </row>
    <row r="532">
      <c r="A532" s="13" t="s">
        <v>11905</v>
      </c>
      <c r="B532" s="11" t="s">
        <v>39985</v>
      </c>
    </row>
    <row r="533">
      <c r="A533" s="13" t="s">
        <v>478</v>
      </c>
      <c r="B533" s="11" t="s">
        <v>39987</v>
      </c>
    </row>
    <row r="534">
      <c r="A534" s="13" t="s">
        <v>1967</v>
      </c>
      <c r="B534" s="11" t="s">
        <v>39989</v>
      </c>
    </row>
    <row r="535">
      <c r="A535" s="13" t="s">
        <v>13430</v>
      </c>
      <c r="B535" s="11" t="s">
        <v>39989</v>
      </c>
    </row>
    <row r="536">
      <c r="A536" s="13" t="s">
        <v>9899</v>
      </c>
      <c r="B536" s="11" t="s">
        <v>39993</v>
      </c>
    </row>
    <row r="537">
      <c r="A537" s="13" t="s">
        <v>1227</v>
      </c>
      <c r="B537" s="11" t="s">
        <v>39993</v>
      </c>
    </row>
    <row r="538">
      <c r="A538" s="13" t="s">
        <v>1628</v>
      </c>
      <c r="B538" s="11" t="s">
        <v>39993</v>
      </c>
    </row>
    <row r="539">
      <c r="A539" s="13" t="s">
        <v>13037</v>
      </c>
      <c r="B539" s="11" t="s">
        <v>39993</v>
      </c>
    </row>
    <row r="540">
      <c r="A540" s="13" t="s">
        <v>20869</v>
      </c>
      <c r="B540" s="11" t="s">
        <v>39993</v>
      </c>
    </row>
    <row r="541">
      <c r="A541" s="13" t="s">
        <v>2272</v>
      </c>
      <c r="B541" s="11" t="s">
        <v>40013</v>
      </c>
    </row>
    <row r="542">
      <c r="A542" s="13" t="s">
        <v>7697</v>
      </c>
      <c r="B542" s="11" t="s">
        <v>39999</v>
      </c>
    </row>
    <row r="543">
      <c r="A543" s="13" t="s">
        <v>732</v>
      </c>
      <c r="B543" s="11" t="s">
        <v>39999</v>
      </c>
    </row>
    <row r="544">
      <c r="A544" s="13" t="s">
        <v>784</v>
      </c>
      <c r="B544" s="11" t="s">
        <v>39999</v>
      </c>
    </row>
    <row r="545">
      <c r="A545" s="13" t="s">
        <v>8695</v>
      </c>
      <c r="B545" s="11" t="s">
        <v>39999</v>
      </c>
    </row>
    <row r="546">
      <c r="A546" s="13" t="s">
        <v>8699</v>
      </c>
      <c r="B546" s="11" t="s">
        <v>39999</v>
      </c>
    </row>
    <row r="547">
      <c r="A547" s="13" t="s">
        <v>944</v>
      </c>
      <c r="B547" s="11" t="s">
        <v>39999</v>
      </c>
    </row>
    <row r="548">
      <c r="A548" s="13" t="s">
        <v>8721</v>
      </c>
      <c r="B548" s="11" t="s">
        <v>39999</v>
      </c>
    </row>
    <row r="549">
      <c r="A549" s="13" t="s">
        <v>946</v>
      </c>
      <c r="B549" s="11" t="s">
        <v>39999</v>
      </c>
    </row>
    <row r="550">
      <c r="A550" s="13" t="s">
        <v>948</v>
      </c>
      <c r="B550" s="11" t="s">
        <v>39999</v>
      </c>
    </row>
    <row r="551">
      <c r="A551" s="13" t="s">
        <v>993</v>
      </c>
      <c r="B551" s="11" t="s">
        <v>39999</v>
      </c>
    </row>
    <row r="552">
      <c r="A552" s="13" t="s">
        <v>995</v>
      </c>
      <c r="B552" s="11" t="s">
        <v>39999</v>
      </c>
    </row>
    <row r="553">
      <c r="A553" s="13" t="s">
        <v>9135</v>
      </c>
      <c r="B553" s="11" t="s">
        <v>39999</v>
      </c>
    </row>
    <row r="554">
      <c r="A554" s="13" t="s">
        <v>9899</v>
      </c>
      <c r="B554" s="11" t="s">
        <v>39999</v>
      </c>
    </row>
    <row r="555">
      <c r="A555" s="13" t="s">
        <v>1227</v>
      </c>
      <c r="B555" s="11" t="s">
        <v>39999</v>
      </c>
    </row>
    <row r="556">
      <c r="A556" s="13" t="s">
        <v>1318</v>
      </c>
      <c r="B556" s="11" t="s">
        <v>39999</v>
      </c>
    </row>
    <row r="557">
      <c r="A557" s="13" t="s">
        <v>10521</v>
      </c>
      <c r="B557" s="11" t="s">
        <v>39999</v>
      </c>
    </row>
    <row r="558">
      <c r="A558" s="13" t="s">
        <v>10816</v>
      </c>
      <c r="B558" s="11" t="s">
        <v>39999</v>
      </c>
    </row>
    <row r="559">
      <c r="A559" s="13" t="s">
        <v>1418</v>
      </c>
      <c r="B559" s="11" t="s">
        <v>39999</v>
      </c>
    </row>
    <row r="560">
      <c r="A560" s="13" t="s">
        <v>1488</v>
      </c>
      <c r="B560" s="11" t="s">
        <v>39999</v>
      </c>
    </row>
    <row r="561">
      <c r="A561" s="13" t="s">
        <v>12586</v>
      </c>
      <c r="B561" s="11" t="s">
        <v>39999</v>
      </c>
    </row>
    <row r="562">
      <c r="A562" s="13" t="s">
        <v>13668</v>
      </c>
      <c r="B562" s="11" t="s">
        <v>39999</v>
      </c>
    </row>
    <row r="563">
      <c r="A563" s="13" t="s">
        <v>2045</v>
      </c>
      <c r="B563" s="11" t="s">
        <v>39999</v>
      </c>
    </row>
    <row r="564">
      <c r="A564" s="13" t="s">
        <v>14857</v>
      </c>
      <c r="B564" s="11" t="s">
        <v>39999</v>
      </c>
    </row>
    <row r="565">
      <c r="A565" s="13" t="s">
        <v>2216</v>
      </c>
      <c r="B565" s="11" t="s">
        <v>39999</v>
      </c>
    </row>
    <row r="566">
      <c r="A566" s="13" t="s">
        <v>2272</v>
      </c>
      <c r="B566" s="11" t="s">
        <v>39999</v>
      </c>
    </row>
    <row r="567">
      <c r="A567" s="13" t="s">
        <v>20904</v>
      </c>
      <c r="B567" s="11" t="s">
        <v>39999</v>
      </c>
    </row>
    <row r="568">
      <c r="A568" s="13" t="s">
        <v>447</v>
      </c>
      <c r="B568" s="11" t="s">
        <v>40001</v>
      </c>
    </row>
    <row r="569">
      <c r="A569" s="13" t="s">
        <v>9657</v>
      </c>
      <c r="B569" s="11" t="s">
        <v>40005</v>
      </c>
    </row>
    <row r="570">
      <c r="A570" s="13" t="s">
        <v>1628</v>
      </c>
      <c r="B570" s="11" t="s">
        <v>40005</v>
      </c>
    </row>
    <row r="571">
      <c r="A571" s="13" t="s">
        <v>1227</v>
      </c>
      <c r="B571" s="11" t="s">
        <v>40005</v>
      </c>
    </row>
    <row r="572">
      <c r="A572" s="13" t="s">
        <v>11937</v>
      </c>
      <c r="B572" s="11" t="s">
        <v>40003</v>
      </c>
    </row>
    <row r="573">
      <c r="A573" s="13" t="s">
        <v>11939</v>
      </c>
      <c r="B573" s="11" t="s">
        <v>40003</v>
      </c>
    </row>
    <row r="574">
      <c r="A574" s="13" t="s">
        <v>11943</v>
      </c>
      <c r="B574" s="11" t="s">
        <v>40003</v>
      </c>
    </row>
    <row r="575">
      <c r="A575" s="13" t="s">
        <v>11945</v>
      </c>
      <c r="B575" s="11" t="s">
        <v>40003</v>
      </c>
    </row>
    <row r="576">
      <c r="A576" s="13" t="s">
        <v>20930</v>
      </c>
      <c r="B576" s="11" t="s">
        <v>40003</v>
      </c>
    </row>
    <row r="577">
      <c r="A577" s="13" t="s">
        <v>543</v>
      </c>
      <c r="B577" s="11" t="s">
        <v>40007</v>
      </c>
    </row>
    <row r="578">
      <c r="A578" s="13" t="s">
        <v>494</v>
      </c>
      <c r="B578" s="11" t="s">
        <v>40009</v>
      </c>
    </row>
    <row r="579">
      <c r="A579" s="13" t="s">
        <v>13428</v>
      </c>
      <c r="B579" s="11" t="s">
        <v>40011</v>
      </c>
    </row>
    <row r="580">
      <c r="A580" s="13" t="s">
        <v>1628</v>
      </c>
      <c r="B580" s="11" t="s">
        <v>40015</v>
      </c>
    </row>
    <row r="581">
      <c r="A581" s="13" t="s">
        <v>1258</v>
      </c>
      <c r="B581" s="11" t="s">
        <v>40017</v>
      </c>
    </row>
    <row r="582">
      <c r="A582" s="13" t="s">
        <v>3302</v>
      </c>
      <c r="B582" s="11" t="s">
        <v>40017</v>
      </c>
    </row>
    <row r="583">
      <c r="A583" s="13" t="s">
        <v>3305</v>
      </c>
      <c r="B583" s="11" t="s">
        <v>40017</v>
      </c>
    </row>
    <row r="584">
      <c r="A584" s="13" t="s">
        <v>459</v>
      </c>
      <c r="B584" s="11" t="s">
        <v>40019</v>
      </c>
    </row>
    <row r="585">
      <c r="A585" s="13" t="s">
        <v>743</v>
      </c>
      <c r="B585" s="11" t="s">
        <v>40019</v>
      </c>
    </row>
    <row r="586">
      <c r="A586" s="13" t="s">
        <v>11439</v>
      </c>
      <c r="B586" s="11" t="s">
        <v>40019</v>
      </c>
    </row>
    <row r="587">
      <c r="A587" s="13" t="s">
        <v>11443</v>
      </c>
      <c r="B587" s="11" t="s">
        <v>40019</v>
      </c>
    </row>
    <row r="588">
      <c r="A588" s="13" t="s">
        <v>11764</v>
      </c>
      <c r="B588" s="11" t="s">
        <v>40019</v>
      </c>
    </row>
    <row r="589">
      <c r="A589" s="13" t="s">
        <v>11768</v>
      </c>
      <c r="B589" s="11" t="s">
        <v>40019</v>
      </c>
    </row>
    <row r="590">
      <c r="A590" s="13" t="s">
        <v>11772</v>
      </c>
      <c r="B590" s="11" t="s">
        <v>40019</v>
      </c>
    </row>
    <row r="591">
      <c r="A591" s="13" t="s">
        <v>1639</v>
      </c>
      <c r="B591" s="11" t="s">
        <v>40019</v>
      </c>
    </row>
    <row r="592">
      <c r="A592" s="13" t="s">
        <v>1816</v>
      </c>
      <c r="B592" s="11" t="s">
        <v>40019</v>
      </c>
    </row>
    <row r="593">
      <c r="A593" s="13" t="s">
        <v>12686</v>
      </c>
      <c r="B593" s="11" t="s">
        <v>40019</v>
      </c>
    </row>
    <row r="594">
      <c r="A594" s="13" t="s">
        <v>12688</v>
      </c>
      <c r="B594" s="11" t="s">
        <v>40019</v>
      </c>
    </row>
    <row r="595">
      <c r="A595" s="13" t="s">
        <v>12690</v>
      </c>
      <c r="B595" s="11" t="s">
        <v>40019</v>
      </c>
    </row>
    <row r="596">
      <c r="A596" s="13" t="s">
        <v>12696</v>
      </c>
      <c r="B596" s="11" t="s">
        <v>40019</v>
      </c>
    </row>
    <row r="597">
      <c r="A597" s="13" t="s">
        <v>12700</v>
      </c>
      <c r="B597" s="11" t="s">
        <v>40019</v>
      </c>
    </row>
    <row r="598">
      <c r="A598" s="13" t="s">
        <v>12760</v>
      </c>
      <c r="B598" s="11" t="s">
        <v>40019</v>
      </c>
    </row>
    <row r="599">
      <c r="A599" s="13" t="s">
        <v>14513</v>
      </c>
      <c r="B599" s="11" t="s">
        <v>40019</v>
      </c>
    </row>
    <row r="600">
      <c r="A600" s="13" t="s">
        <v>20932</v>
      </c>
      <c r="B600" s="11" t="s">
        <v>40019</v>
      </c>
    </row>
    <row r="601">
      <c r="A601" s="13" t="s">
        <v>8802</v>
      </c>
      <c r="B601" s="11" t="s">
        <v>40021</v>
      </c>
    </row>
    <row r="602">
      <c r="A602" s="13" t="s">
        <v>11768</v>
      </c>
      <c r="B602" s="11" t="s">
        <v>40021</v>
      </c>
    </row>
    <row r="603">
      <c r="A603" s="13" t="s">
        <v>11772</v>
      </c>
      <c r="B603" s="11" t="s">
        <v>40021</v>
      </c>
    </row>
    <row r="604">
      <c r="A604" s="13" t="s">
        <v>1628</v>
      </c>
      <c r="B604" s="11" t="s">
        <v>40021</v>
      </c>
    </row>
    <row r="605">
      <c r="A605" s="13" t="s">
        <v>1637</v>
      </c>
      <c r="B605" s="11" t="s">
        <v>40021</v>
      </c>
    </row>
    <row r="606">
      <c r="A606" s="13" t="s">
        <v>11937</v>
      </c>
      <c r="B606" s="11" t="s">
        <v>40021</v>
      </c>
    </row>
    <row r="607">
      <c r="A607" s="13" t="s">
        <v>11939</v>
      </c>
      <c r="B607" s="11" t="s">
        <v>40021</v>
      </c>
    </row>
    <row r="608">
      <c r="A608" s="13" t="s">
        <v>11943</v>
      </c>
      <c r="B608" s="11" t="s">
        <v>40021</v>
      </c>
    </row>
    <row r="609">
      <c r="A609" s="13" t="s">
        <v>11945</v>
      </c>
      <c r="B609" s="11" t="s">
        <v>40021</v>
      </c>
    </row>
    <row r="610">
      <c r="A610" s="13" t="s">
        <v>20945</v>
      </c>
      <c r="B610" s="11" t="s">
        <v>40021</v>
      </c>
    </row>
    <row r="611">
      <c r="A611" s="13" t="s">
        <v>784</v>
      </c>
      <c r="B611" s="11" t="s">
        <v>40023</v>
      </c>
    </row>
    <row r="612">
      <c r="A612" s="13" t="s">
        <v>8567</v>
      </c>
      <c r="B612" s="11" t="s">
        <v>40023</v>
      </c>
    </row>
    <row r="613">
      <c r="A613" s="13" t="s">
        <v>1816</v>
      </c>
      <c r="B613" s="11" t="s">
        <v>40023</v>
      </c>
    </row>
    <row r="614">
      <c r="A614" s="13" t="s">
        <v>12686</v>
      </c>
      <c r="B614" s="11" t="s">
        <v>40023</v>
      </c>
    </row>
    <row r="615">
      <c r="A615" s="13" t="s">
        <v>12688</v>
      </c>
      <c r="B615" s="11" t="s">
        <v>40023</v>
      </c>
    </row>
    <row r="616">
      <c r="A616" s="13" t="s">
        <v>12690</v>
      </c>
      <c r="B616" s="11" t="s">
        <v>40023</v>
      </c>
    </row>
    <row r="617">
      <c r="A617" s="13" t="s">
        <v>12696</v>
      </c>
      <c r="B617" s="11" t="s">
        <v>40023</v>
      </c>
    </row>
    <row r="618">
      <c r="A618" s="13" t="s">
        <v>12700</v>
      </c>
      <c r="B618" s="11" t="s">
        <v>40023</v>
      </c>
    </row>
    <row r="619">
      <c r="A619" s="13" t="s">
        <v>13428</v>
      </c>
      <c r="B619" s="11" t="s">
        <v>40023</v>
      </c>
    </row>
    <row r="620">
      <c r="A620" s="13" t="s">
        <v>1967</v>
      </c>
      <c r="B620" s="11" t="s">
        <v>40025</v>
      </c>
    </row>
    <row r="621">
      <c r="A621" s="13" t="s">
        <v>13430</v>
      </c>
      <c r="B621" s="11" t="s">
        <v>40025</v>
      </c>
    </row>
    <row r="622">
      <c r="A622" s="13" t="s">
        <v>20885</v>
      </c>
      <c r="B622" s="11" t="s">
        <v>40027</v>
      </c>
    </row>
    <row r="623">
      <c r="A623" s="13" t="s">
        <v>1816</v>
      </c>
      <c r="B623" s="11" t="s">
        <v>40029</v>
      </c>
    </row>
    <row r="624">
      <c r="A624" s="13" t="s">
        <v>12686</v>
      </c>
      <c r="B624" s="11" t="s">
        <v>40029</v>
      </c>
    </row>
    <row r="625">
      <c r="A625" s="13" t="s">
        <v>12688</v>
      </c>
      <c r="B625" s="11" t="s">
        <v>40029</v>
      </c>
    </row>
    <row r="626">
      <c r="A626" s="13" t="s">
        <v>12690</v>
      </c>
      <c r="B626" s="11" t="s">
        <v>40029</v>
      </c>
    </row>
    <row r="627">
      <c r="A627" s="13" t="s">
        <v>12696</v>
      </c>
      <c r="B627" s="11" t="s">
        <v>40029</v>
      </c>
    </row>
    <row r="628">
      <c r="A628" s="13" t="s">
        <v>12700</v>
      </c>
      <c r="B628" s="11" t="s">
        <v>40029</v>
      </c>
    </row>
    <row r="629">
      <c r="A629" s="13" t="s">
        <v>20877</v>
      </c>
      <c r="B629" s="11" t="s">
        <v>40029</v>
      </c>
    </row>
    <row r="630">
      <c r="A630" s="13" t="s">
        <v>1488</v>
      </c>
      <c r="B630" s="11" t="s">
        <v>40033</v>
      </c>
    </row>
    <row r="631">
      <c r="A631" s="13" t="s">
        <v>1675</v>
      </c>
      <c r="B631" s="11" t="s">
        <v>40033</v>
      </c>
    </row>
    <row r="632">
      <c r="A632" s="13" t="s">
        <v>12116</v>
      </c>
      <c r="B632" s="11" t="s">
        <v>40035</v>
      </c>
    </row>
    <row r="633">
      <c r="A633" s="13" t="s">
        <v>20912</v>
      </c>
      <c r="B633" s="11" t="s">
        <v>40035</v>
      </c>
    </row>
    <row r="634">
      <c r="A634" s="13" t="s">
        <v>478</v>
      </c>
      <c r="B634" s="11" t="s">
        <v>40041</v>
      </c>
    </row>
    <row r="635">
      <c r="A635" s="13" t="s">
        <v>478</v>
      </c>
      <c r="B635" s="11" t="s">
        <v>40043</v>
      </c>
    </row>
    <row r="636">
      <c r="A636" s="13" t="s">
        <v>20895</v>
      </c>
      <c r="B636" s="11" t="s">
        <v>40047</v>
      </c>
    </row>
    <row r="637">
      <c r="A637" s="13" t="s">
        <v>13428</v>
      </c>
      <c r="B637" s="11" t="s">
        <v>40049</v>
      </c>
    </row>
    <row r="638">
      <c r="A638" s="13" t="s">
        <v>13021</v>
      </c>
      <c r="B638" s="11" t="s">
        <v>40051</v>
      </c>
    </row>
    <row r="639">
      <c r="A639" s="13" t="s">
        <v>13017</v>
      </c>
      <c r="B639" s="11" t="s">
        <v>40055</v>
      </c>
    </row>
    <row r="640">
      <c r="A640" s="13" t="s">
        <v>13039</v>
      </c>
      <c r="B640" s="11" t="s">
        <v>40055</v>
      </c>
    </row>
    <row r="641">
      <c r="A641" s="13" t="s">
        <v>494</v>
      </c>
      <c r="B641" s="11" t="s">
        <v>40059</v>
      </c>
    </row>
    <row r="642">
      <c r="A642" s="13" t="s">
        <v>13428</v>
      </c>
      <c r="B642" s="11" t="s">
        <v>40059</v>
      </c>
    </row>
    <row r="643">
      <c r="A643" s="13" t="s">
        <v>11764</v>
      </c>
      <c r="B643" s="11" t="s">
        <v>40061</v>
      </c>
    </row>
    <row r="644">
      <c r="A644" s="13" t="s">
        <v>11768</v>
      </c>
      <c r="B644" s="11" t="s">
        <v>40061</v>
      </c>
    </row>
    <row r="645">
      <c r="A645" s="13" t="s">
        <v>11772</v>
      </c>
      <c r="B645" s="11" t="s">
        <v>40061</v>
      </c>
    </row>
    <row r="646">
      <c r="A646" s="13" t="s">
        <v>11796</v>
      </c>
      <c r="B646" s="11" t="s">
        <v>40061</v>
      </c>
    </row>
    <row r="647">
      <c r="A647" s="13" t="s">
        <v>11804</v>
      </c>
      <c r="B647" s="11" t="s">
        <v>40061</v>
      </c>
    </row>
    <row r="648">
      <c r="A648" s="13" t="s">
        <v>1639</v>
      </c>
      <c r="B648" s="11" t="s">
        <v>40061</v>
      </c>
    </row>
    <row r="649">
      <c r="A649" s="13" t="s">
        <v>12951</v>
      </c>
      <c r="B649" s="11" t="s">
        <v>40061</v>
      </c>
    </row>
    <row r="650">
      <c r="A650" s="13" t="s">
        <v>13013</v>
      </c>
      <c r="B650" s="11" t="s">
        <v>40061</v>
      </c>
    </row>
    <row r="651">
      <c r="A651" s="13" t="s">
        <v>13023</v>
      </c>
      <c r="B651" s="11" t="s">
        <v>40061</v>
      </c>
    </row>
    <row r="652">
      <c r="A652" s="13" t="s">
        <v>13043</v>
      </c>
      <c r="B652" s="11" t="s">
        <v>40061</v>
      </c>
    </row>
    <row r="653">
      <c r="A653" s="13" t="s">
        <v>13544</v>
      </c>
      <c r="B653" s="11" t="s">
        <v>40061</v>
      </c>
    </row>
    <row r="654">
      <c r="A654" s="13" t="s">
        <v>20908</v>
      </c>
      <c r="B654" s="11" t="s">
        <v>40061</v>
      </c>
    </row>
    <row r="655">
      <c r="A655" s="13" t="s">
        <v>6446</v>
      </c>
      <c r="B655" s="11" t="s">
        <v>40063</v>
      </c>
    </row>
    <row r="656">
      <c r="A656" s="13" t="s">
        <v>472</v>
      </c>
      <c r="B656" s="11" t="s">
        <v>40063</v>
      </c>
    </row>
    <row r="657">
      <c r="A657" s="13" t="s">
        <v>478</v>
      </c>
      <c r="B657" s="11" t="s">
        <v>40063</v>
      </c>
    </row>
    <row r="658">
      <c r="A658" s="13" t="s">
        <v>745</v>
      </c>
      <c r="B658" s="11" t="s">
        <v>40067</v>
      </c>
    </row>
    <row r="659">
      <c r="A659" s="13" t="s">
        <v>13363</v>
      </c>
      <c r="B659" s="11" t="s">
        <v>40067</v>
      </c>
    </row>
    <row r="660">
      <c r="A660" s="13" t="s">
        <v>8695</v>
      </c>
      <c r="B660" s="11" t="s">
        <v>40069</v>
      </c>
    </row>
    <row r="661">
      <c r="A661" s="13" t="s">
        <v>8699</v>
      </c>
      <c r="B661" s="11" t="s">
        <v>40069</v>
      </c>
    </row>
    <row r="662">
      <c r="A662" s="13" t="s">
        <v>1227</v>
      </c>
      <c r="B662" s="11" t="s">
        <v>40069</v>
      </c>
    </row>
    <row r="663">
      <c r="A663" s="13" t="s">
        <v>494</v>
      </c>
      <c r="B663" s="11" t="s">
        <v>40073</v>
      </c>
    </row>
    <row r="664">
      <c r="A664" s="13" t="s">
        <v>13033</v>
      </c>
      <c r="B664" s="11" t="s">
        <v>40075</v>
      </c>
    </row>
    <row r="665">
      <c r="A665" s="13" t="s">
        <v>478</v>
      </c>
      <c r="B665" s="11" t="s">
        <v>40077</v>
      </c>
    </row>
    <row r="666">
      <c r="A666" s="13" t="s">
        <v>2272</v>
      </c>
      <c r="B666" s="11" t="s">
        <v>40079</v>
      </c>
    </row>
    <row r="667">
      <c r="A667" s="13" t="s">
        <v>1628</v>
      </c>
      <c r="B667" s="11" t="s">
        <v>40081</v>
      </c>
    </row>
    <row r="668">
      <c r="A668" s="13" t="s">
        <v>459</v>
      </c>
      <c r="B668" s="11" t="s">
        <v>40083</v>
      </c>
    </row>
    <row r="669">
      <c r="A669" s="13" t="s">
        <v>577</v>
      </c>
      <c r="B669" s="11" t="s">
        <v>40083</v>
      </c>
    </row>
    <row r="670">
      <c r="A670" s="13" t="s">
        <v>579</v>
      </c>
      <c r="B670" s="11" t="s">
        <v>40083</v>
      </c>
    </row>
    <row r="671">
      <c r="A671" s="13" t="s">
        <v>581</v>
      </c>
      <c r="B671" s="11" t="s">
        <v>40083</v>
      </c>
    </row>
    <row r="672">
      <c r="A672" s="13" t="s">
        <v>583</v>
      </c>
      <c r="B672" s="11" t="s">
        <v>40083</v>
      </c>
    </row>
    <row r="673">
      <c r="A673" s="13" t="s">
        <v>589</v>
      </c>
      <c r="B673" s="11" t="s">
        <v>40083</v>
      </c>
    </row>
    <row r="674">
      <c r="A674" s="13" t="s">
        <v>591</v>
      </c>
      <c r="B674" s="11" t="s">
        <v>40083</v>
      </c>
    </row>
    <row r="675">
      <c r="A675" s="13" t="s">
        <v>593</v>
      </c>
      <c r="B675" s="11" t="s">
        <v>40083</v>
      </c>
    </row>
    <row r="676">
      <c r="A676" s="13" t="s">
        <v>595</v>
      </c>
      <c r="B676" s="11" t="s">
        <v>40083</v>
      </c>
    </row>
    <row r="677">
      <c r="A677" s="13" t="s">
        <v>597</v>
      </c>
      <c r="B677" s="11" t="s">
        <v>40083</v>
      </c>
    </row>
    <row r="678">
      <c r="A678" s="13" t="s">
        <v>9605</v>
      </c>
      <c r="B678" s="11" t="s">
        <v>40083</v>
      </c>
    </row>
    <row r="679">
      <c r="A679" s="13" t="s">
        <v>1318</v>
      </c>
      <c r="B679" s="11" t="s">
        <v>40083</v>
      </c>
    </row>
    <row r="680">
      <c r="A680" s="13" t="s">
        <v>20883</v>
      </c>
      <c r="B680" s="11" t="s">
        <v>40083</v>
      </c>
    </row>
    <row r="681">
      <c r="A681" s="13" t="s">
        <v>1628</v>
      </c>
      <c r="B681" s="11" t="s">
        <v>40085</v>
      </c>
    </row>
    <row r="682">
      <c r="A682" s="13" t="s">
        <v>8695</v>
      </c>
      <c r="B682" s="11" t="s">
        <v>40089</v>
      </c>
    </row>
    <row r="683">
      <c r="A683" s="13" t="s">
        <v>8699</v>
      </c>
      <c r="B683" s="11" t="s">
        <v>40089</v>
      </c>
    </row>
    <row r="684">
      <c r="A684" s="13" t="s">
        <v>944</v>
      </c>
      <c r="B684" s="11" t="s">
        <v>40089</v>
      </c>
    </row>
    <row r="685">
      <c r="A685" s="13" t="s">
        <v>8721</v>
      </c>
      <c r="B685" s="11" t="s">
        <v>40089</v>
      </c>
    </row>
    <row r="686">
      <c r="A686" s="13" t="s">
        <v>946</v>
      </c>
      <c r="B686" s="11" t="s">
        <v>40089</v>
      </c>
    </row>
    <row r="687">
      <c r="A687" s="13" t="s">
        <v>948</v>
      </c>
      <c r="B687" s="11" t="s">
        <v>40089</v>
      </c>
    </row>
    <row r="688">
      <c r="A688" s="13" t="s">
        <v>993</v>
      </c>
      <c r="B688" s="11" t="s">
        <v>40089</v>
      </c>
    </row>
    <row r="689">
      <c r="A689" s="13" t="s">
        <v>995</v>
      </c>
      <c r="B689" s="11" t="s">
        <v>40089</v>
      </c>
    </row>
    <row r="690">
      <c r="A690" s="13" t="s">
        <v>9135</v>
      </c>
      <c r="B690" s="11" t="s">
        <v>40089</v>
      </c>
    </row>
    <row r="691">
      <c r="A691" s="13" t="s">
        <v>1318</v>
      </c>
      <c r="B691" s="11" t="s">
        <v>40089</v>
      </c>
    </row>
    <row r="692">
      <c r="A692" s="13" t="s">
        <v>10521</v>
      </c>
      <c r="B692" s="11" t="s">
        <v>40089</v>
      </c>
    </row>
    <row r="693">
      <c r="A693" s="13" t="s">
        <v>10573</v>
      </c>
      <c r="B693" s="11" t="s">
        <v>40089</v>
      </c>
    </row>
    <row r="694">
      <c r="A694" s="13" t="s">
        <v>10816</v>
      </c>
      <c r="B694" s="11" t="s">
        <v>40089</v>
      </c>
    </row>
    <row r="695">
      <c r="A695" s="13" t="s">
        <v>1429</v>
      </c>
      <c r="B695" s="11" t="s">
        <v>40089</v>
      </c>
    </row>
    <row r="696">
      <c r="A696" s="13" t="s">
        <v>1432</v>
      </c>
      <c r="B696" s="11" t="s">
        <v>40089</v>
      </c>
    </row>
    <row r="697">
      <c r="A697" s="13" t="s">
        <v>11006</v>
      </c>
      <c r="B697" s="11" t="s">
        <v>40089</v>
      </c>
    </row>
    <row r="698">
      <c r="A698" s="13" t="s">
        <v>11361</v>
      </c>
      <c r="B698" s="11" t="s">
        <v>40089</v>
      </c>
    </row>
    <row r="699">
      <c r="A699" s="13" t="s">
        <v>1517</v>
      </c>
      <c r="B699" s="11" t="s">
        <v>40089</v>
      </c>
    </row>
    <row r="700">
      <c r="A700" s="13" t="s">
        <v>21017</v>
      </c>
      <c r="B700" s="11" t="s">
        <v>40089</v>
      </c>
    </row>
    <row r="701">
      <c r="A701" s="13" t="s">
        <v>13019</v>
      </c>
      <c r="B701" s="11" t="s">
        <v>40091</v>
      </c>
    </row>
    <row r="702">
      <c r="A702" s="13" t="s">
        <v>13041</v>
      </c>
      <c r="B702" s="11" t="s">
        <v>40091</v>
      </c>
    </row>
    <row r="703">
      <c r="A703" s="13" t="s">
        <v>478</v>
      </c>
      <c r="B703" s="11" t="s">
        <v>40151</v>
      </c>
    </row>
    <row r="704">
      <c r="A704" s="13" t="s">
        <v>478</v>
      </c>
      <c r="B704" s="11" t="s">
        <v>40141</v>
      </c>
    </row>
    <row r="705">
      <c r="A705" s="13" t="s">
        <v>478</v>
      </c>
      <c r="B705" s="11" t="s">
        <v>40105</v>
      </c>
    </row>
    <row r="706">
      <c r="A706" s="13" t="s">
        <v>543</v>
      </c>
      <c r="B706" s="11" t="s">
        <v>40105</v>
      </c>
    </row>
    <row r="707">
      <c r="A707" s="13" t="s">
        <v>1258</v>
      </c>
      <c r="B707" s="11" t="s">
        <v>40097</v>
      </c>
    </row>
    <row r="708">
      <c r="A708" s="13" t="s">
        <v>11764</v>
      </c>
      <c r="B708" s="11" t="s">
        <v>40097</v>
      </c>
    </row>
    <row r="709">
      <c r="A709" s="13" t="s">
        <v>11768</v>
      </c>
      <c r="B709" s="11" t="s">
        <v>40097</v>
      </c>
    </row>
    <row r="710">
      <c r="A710" s="13" t="s">
        <v>11772</v>
      </c>
      <c r="B710" s="11" t="s">
        <v>40097</v>
      </c>
    </row>
    <row r="711">
      <c r="A711" s="13" t="s">
        <v>1639</v>
      </c>
      <c r="B711" s="11" t="s">
        <v>40097</v>
      </c>
    </row>
    <row r="712">
      <c r="A712" s="13" t="s">
        <v>13544</v>
      </c>
      <c r="B712" s="11" t="s">
        <v>40097</v>
      </c>
    </row>
    <row r="713">
      <c r="A713" s="13" t="s">
        <v>496</v>
      </c>
      <c r="B713" s="11" t="s">
        <v>40099</v>
      </c>
    </row>
    <row r="714">
      <c r="A714" s="13" t="s">
        <v>967</v>
      </c>
      <c r="B714" s="11" t="s">
        <v>40107</v>
      </c>
    </row>
    <row r="715">
      <c r="A715" s="13" t="s">
        <v>9899</v>
      </c>
      <c r="B715" s="11" t="s">
        <v>40107</v>
      </c>
    </row>
    <row r="716">
      <c r="A716" s="13" t="s">
        <v>1628</v>
      </c>
      <c r="B716" s="11" t="s">
        <v>40107</v>
      </c>
    </row>
    <row r="717">
      <c r="A717" s="13" t="s">
        <v>577</v>
      </c>
      <c r="B717" s="11" t="s">
        <v>40103</v>
      </c>
    </row>
    <row r="718">
      <c r="A718" s="13" t="s">
        <v>579</v>
      </c>
      <c r="B718" s="11" t="s">
        <v>40103</v>
      </c>
    </row>
    <row r="719">
      <c r="A719" s="13" t="s">
        <v>581</v>
      </c>
      <c r="B719" s="11" t="s">
        <v>40103</v>
      </c>
    </row>
    <row r="720">
      <c r="A720" s="13" t="s">
        <v>583</v>
      </c>
      <c r="B720" s="11" t="s">
        <v>40103</v>
      </c>
    </row>
    <row r="721">
      <c r="A721" s="13" t="s">
        <v>589</v>
      </c>
      <c r="B721" s="11" t="s">
        <v>40103</v>
      </c>
    </row>
    <row r="722">
      <c r="A722" s="13" t="s">
        <v>591</v>
      </c>
      <c r="B722" s="11" t="s">
        <v>40103</v>
      </c>
    </row>
    <row r="723">
      <c r="A723" s="13" t="s">
        <v>593</v>
      </c>
      <c r="B723" s="11" t="s">
        <v>40103</v>
      </c>
    </row>
    <row r="724">
      <c r="A724" s="13" t="s">
        <v>595</v>
      </c>
      <c r="B724" s="11" t="s">
        <v>40103</v>
      </c>
    </row>
    <row r="725">
      <c r="A725" s="13" t="s">
        <v>597</v>
      </c>
      <c r="B725" s="11" t="s">
        <v>40103</v>
      </c>
    </row>
    <row r="726">
      <c r="A726" s="13" t="s">
        <v>1628</v>
      </c>
      <c r="B726" s="11" t="s">
        <v>40103</v>
      </c>
    </row>
    <row r="727">
      <c r="A727" s="13" t="s">
        <v>967</v>
      </c>
      <c r="B727" s="11" t="s">
        <v>40109</v>
      </c>
    </row>
    <row r="728">
      <c r="A728" s="13" t="s">
        <v>1628</v>
      </c>
      <c r="B728" s="11" t="s">
        <v>40109</v>
      </c>
    </row>
    <row r="729">
      <c r="A729" s="13" t="s">
        <v>1639</v>
      </c>
      <c r="B729" s="11" t="s">
        <v>40111</v>
      </c>
    </row>
    <row r="730">
      <c r="A730" s="13" t="s">
        <v>478</v>
      </c>
      <c r="B730" s="11" t="s">
        <v>40113</v>
      </c>
    </row>
    <row r="731">
      <c r="A731" s="13" t="s">
        <v>478</v>
      </c>
      <c r="B731" s="11" t="s">
        <v>40125</v>
      </c>
    </row>
    <row r="732">
      <c r="A732" s="13" t="s">
        <v>577</v>
      </c>
      <c r="B732" s="11" t="s">
        <v>40125</v>
      </c>
    </row>
    <row r="733">
      <c r="A733" s="13" t="s">
        <v>579</v>
      </c>
      <c r="B733" s="11" t="s">
        <v>40125</v>
      </c>
    </row>
    <row r="734">
      <c r="A734" s="13" t="s">
        <v>581</v>
      </c>
      <c r="B734" s="11" t="s">
        <v>40125</v>
      </c>
    </row>
    <row r="735">
      <c r="A735" s="13" t="s">
        <v>583</v>
      </c>
      <c r="B735" s="11" t="s">
        <v>40125</v>
      </c>
    </row>
    <row r="736">
      <c r="A736" s="13" t="s">
        <v>589</v>
      </c>
      <c r="B736" s="11" t="s">
        <v>40125</v>
      </c>
    </row>
    <row r="737">
      <c r="A737" s="13" t="s">
        <v>591</v>
      </c>
      <c r="B737" s="11" t="s">
        <v>40125</v>
      </c>
    </row>
    <row r="738">
      <c r="A738" s="13" t="s">
        <v>593</v>
      </c>
      <c r="B738" s="11" t="s">
        <v>40125</v>
      </c>
    </row>
    <row r="739">
      <c r="A739" s="13" t="s">
        <v>595</v>
      </c>
      <c r="B739" s="11" t="s">
        <v>40125</v>
      </c>
    </row>
    <row r="740">
      <c r="A740" s="13" t="s">
        <v>597</v>
      </c>
      <c r="B740" s="11" t="s">
        <v>40125</v>
      </c>
    </row>
    <row r="741">
      <c r="A741" s="13" t="s">
        <v>11768</v>
      </c>
      <c r="B741" s="11" t="s">
        <v>40127</v>
      </c>
    </row>
    <row r="742">
      <c r="A742" s="13" t="s">
        <v>11772</v>
      </c>
      <c r="B742" s="11" t="s">
        <v>40127</v>
      </c>
    </row>
    <row r="743">
      <c r="A743" s="13" t="s">
        <v>1628</v>
      </c>
      <c r="B743" s="11" t="s">
        <v>40127</v>
      </c>
    </row>
    <row r="744">
      <c r="A744" s="13" t="s">
        <v>20893</v>
      </c>
      <c r="B744" s="11" t="s">
        <v>40127</v>
      </c>
    </row>
    <row r="745">
      <c r="A745" s="13" t="s">
        <v>1628</v>
      </c>
      <c r="B745" s="11" t="s">
        <v>40129</v>
      </c>
    </row>
    <row r="746">
      <c r="A746" s="13" t="s">
        <v>11768</v>
      </c>
      <c r="B746" s="11" t="s">
        <v>40131</v>
      </c>
    </row>
    <row r="747">
      <c r="A747" s="13" t="s">
        <v>11772</v>
      </c>
      <c r="B747" s="11" t="s">
        <v>40131</v>
      </c>
    </row>
    <row r="748">
      <c r="A748" s="13" t="s">
        <v>1258</v>
      </c>
      <c r="B748" s="11" t="s">
        <v>40137</v>
      </c>
    </row>
    <row r="749">
      <c r="A749" s="13" t="s">
        <v>1628</v>
      </c>
      <c r="B749" s="11" t="s">
        <v>40137</v>
      </c>
    </row>
    <row r="750">
      <c r="A750" s="13" t="s">
        <v>11768</v>
      </c>
      <c r="B750" s="11" t="s">
        <v>40137</v>
      </c>
    </row>
    <row r="751">
      <c r="A751" s="13" t="s">
        <v>11772</v>
      </c>
      <c r="B751" s="11" t="s">
        <v>40137</v>
      </c>
    </row>
    <row r="752">
      <c r="A752" s="13" t="s">
        <v>11937</v>
      </c>
      <c r="B752" s="11" t="s">
        <v>40137</v>
      </c>
    </row>
    <row r="753">
      <c r="A753" s="13" t="s">
        <v>11939</v>
      </c>
      <c r="B753" s="11" t="s">
        <v>40137</v>
      </c>
    </row>
    <row r="754">
      <c r="A754" s="13" t="s">
        <v>11945</v>
      </c>
      <c r="B754" s="11" t="s">
        <v>40137</v>
      </c>
    </row>
    <row r="755">
      <c r="A755" s="13" t="s">
        <v>13043</v>
      </c>
      <c r="B755" s="11" t="s">
        <v>40137</v>
      </c>
    </row>
    <row r="756">
      <c r="A756" s="13" t="s">
        <v>14451</v>
      </c>
      <c r="B756" s="11" t="s">
        <v>40137</v>
      </c>
    </row>
    <row r="757">
      <c r="A757" s="13" t="s">
        <v>20947</v>
      </c>
      <c r="B757" s="11" t="s">
        <v>40133</v>
      </c>
    </row>
    <row r="758">
      <c r="A758" s="13" t="s">
        <v>496</v>
      </c>
      <c r="B758" s="11" t="s">
        <v>40135</v>
      </c>
    </row>
    <row r="759">
      <c r="A759" s="13" t="s">
        <v>436</v>
      </c>
      <c r="B759" s="11" t="s">
        <v>40139</v>
      </c>
    </row>
    <row r="760">
      <c r="A760" s="13" t="s">
        <v>6446</v>
      </c>
      <c r="B760" s="11" t="s">
        <v>40139</v>
      </c>
    </row>
    <row r="761">
      <c r="A761" s="13" t="s">
        <v>472</v>
      </c>
      <c r="B761" s="11" t="s">
        <v>40139</v>
      </c>
    </row>
    <row r="762">
      <c r="A762" s="13" t="s">
        <v>543</v>
      </c>
      <c r="B762" s="11" t="s">
        <v>40139</v>
      </c>
    </row>
    <row r="763">
      <c r="A763" s="13" t="s">
        <v>577</v>
      </c>
      <c r="B763" s="11" t="s">
        <v>40139</v>
      </c>
    </row>
    <row r="764">
      <c r="A764" s="13" t="s">
        <v>579</v>
      </c>
      <c r="B764" s="11" t="s">
        <v>40139</v>
      </c>
    </row>
    <row r="765">
      <c r="A765" s="13" t="s">
        <v>581</v>
      </c>
      <c r="B765" s="11" t="s">
        <v>40139</v>
      </c>
    </row>
    <row r="766">
      <c r="A766" s="13" t="s">
        <v>583</v>
      </c>
      <c r="B766" s="11" t="s">
        <v>40139</v>
      </c>
    </row>
    <row r="767">
      <c r="A767" s="13" t="s">
        <v>589</v>
      </c>
      <c r="B767" s="11" t="s">
        <v>40139</v>
      </c>
    </row>
    <row r="768">
      <c r="A768" s="13" t="s">
        <v>591</v>
      </c>
      <c r="B768" s="11" t="s">
        <v>40139</v>
      </c>
    </row>
    <row r="769">
      <c r="A769" s="13" t="s">
        <v>593</v>
      </c>
      <c r="B769" s="11" t="s">
        <v>40139</v>
      </c>
    </row>
    <row r="770">
      <c r="A770" s="13" t="s">
        <v>595</v>
      </c>
      <c r="B770" s="11" t="s">
        <v>40139</v>
      </c>
    </row>
    <row r="771">
      <c r="A771" s="13" t="s">
        <v>597</v>
      </c>
      <c r="B771" s="11" t="s">
        <v>40139</v>
      </c>
    </row>
    <row r="772">
      <c r="A772" s="13" t="s">
        <v>1639</v>
      </c>
      <c r="B772" s="11" t="s">
        <v>40139</v>
      </c>
    </row>
    <row r="773">
      <c r="A773" s="13" t="s">
        <v>20941</v>
      </c>
      <c r="B773" s="11" t="s">
        <v>40139</v>
      </c>
    </row>
    <row r="774">
      <c r="A774" s="13" t="s">
        <v>9899</v>
      </c>
      <c r="B774" s="11" t="s">
        <v>40143</v>
      </c>
    </row>
    <row r="775">
      <c r="A775" s="13" t="s">
        <v>1628</v>
      </c>
      <c r="B775" s="11" t="s">
        <v>40143</v>
      </c>
    </row>
    <row r="776">
      <c r="A776" s="13" t="s">
        <v>1816</v>
      </c>
      <c r="B776" s="11" t="s">
        <v>40143</v>
      </c>
    </row>
    <row r="777">
      <c r="A777" s="13" t="s">
        <v>12686</v>
      </c>
      <c r="B777" s="11" t="s">
        <v>40143</v>
      </c>
    </row>
    <row r="778">
      <c r="A778" s="13" t="s">
        <v>12688</v>
      </c>
      <c r="B778" s="11" t="s">
        <v>40143</v>
      </c>
    </row>
    <row r="779">
      <c r="A779" s="13" t="s">
        <v>12690</v>
      </c>
      <c r="B779" s="11" t="s">
        <v>40143</v>
      </c>
    </row>
    <row r="780">
      <c r="A780" s="13" t="s">
        <v>12696</v>
      </c>
      <c r="B780" s="11" t="s">
        <v>40143</v>
      </c>
    </row>
    <row r="781">
      <c r="A781" s="13" t="s">
        <v>12700</v>
      </c>
      <c r="B781" s="11" t="s">
        <v>40143</v>
      </c>
    </row>
    <row r="782">
      <c r="A782" s="13" t="s">
        <v>13023</v>
      </c>
      <c r="B782" s="11" t="s">
        <v>40143</v>
      </c>
    </row>
    <row r="783">
      <c r="A783" s="13" t="s">
        <v>13043</v>
      </c>
      <c r="B783" s="11" t="s">
        <v>40143</v>
      </c>
    </row>
    <row r="784">
      <c r="A784" s="13" t="s">
        <v>14429</v>
      </c>
      <c r="B784" s="11" t="s">
        <v>40143</v>
      </c>
    </row>
    <row r="785">
      <c r="A785" s="13" t="s">
        <v>2155</v>
      </c>
      <c r="B785" s="11" t="s">
        <v>40143</v>
      </c>
    </row>
    <row r="786">
      <c r="A786" s="13" t="s">
        <v>14487</v>
      </c>
      <c r="B786" s="11" t="s">
        <v>40143</v>
      </c>
    </row>
    <row r="787">
      <c r="A787" s="13" t="s">
        <v>14491</v>
      </c>
      <c r="B787" s="11" t="s">
        <v>40143</v>
      </c>
    </row>
    <row r="788">
      <c r="A788" s="13" t="s">
        <v>20926</v>
      </c>
      <c r="B788" s="11" t="s">
        <v>40143</v>
      </c>
    </row>
    <row r="789">
      <c r="A789" s="13" t="s">
        <v>478</v>
      </c>
      <c r="B789" s="11" t="s">
        <v>40147</v>
      </c>
    </row>
    <row r="790">
      <c r="A790" s="13" t="s">
        <v>494</v>
      </c>
      <c r="B790" s="11" t="s">
        <v>40147</v>
      </c>
    </row>
    <row r="791">
      <c r="A791" s="13" t="s">
        <v>543</v>
      </c>
      <c r="B791" s="11" t="s">
        <v>40147</v>
      </c>
    </row>
    <row r="792">
      <c r="A792" s="13" t="s">
        <v>478</v>
      </c>
      <c r="B792" s="11" t="s">
        <v>40149</v>
      </c>
    </row>
    <row r="793">
      <c r="A793" s="13" t="s">
        <v>536</v>
      </c>
      <c r="B793" s="11" t="s">
        <v>40149</v>
      </c>
    </row>
    <row r="794">
      <c r="A794" s="13" t="s">
        <v>1628</v>
      </c>
      <c r="B794" s="11" t="s">
        <v>40149</v>
      </c>
    </row>
    <row r="795">
      <c r="A795" s="13" t="s">
        <v>1258</v>
      </c>
      <c r="B795" s="11" t="s">
        <v>40157</v>
      </c>
    </row>
    <row r="796">
      <c r="A796" s="13" t="s">
        <v>11764</v>
      </c>
      <c r="B796" s="11" t="s">
        <v>40157</v>
      </c>
    </row>
    <row r="797">
      <c r="A797" s="13" t="s">
        <v>11768</v>
      </c>
      <c r="B797" s="11" t="s">
        <v>40157</v>
      </c>
    </row>
    <row r="798">
      <c r="A798" s="13" t="s">
        <v>11772</v>
      </c>
      <c r="B798" s="11" t="s">
        <v>40157</v>
      </c>
    </row>
    <row r="799">
      <c r="A799" s="13" t="s">
        <v>1639</v>
      </c>
      <c r="B799" s="11" t="s">
        <v>40157</v>
      </c>
    </row>
    <row r="800">
      <c r="A800" s="13" t="s">
        <v>474</v>
      </c>
      <c r="B800" s="11" t="s">
        <v>40163</v>
      </c>
    </row>
    <row r="801">
      <c r="A801" s="13" t="s">
        <v>478</v>
      </c>
      <c r="B801" s="11" t="s">
        <v>40163</v>
      </c>
    </row>
    <row r="802">
      <c r="A802" s="13" t="s">
        <v>1227</v>
      </c>
      <c r="B802" s="11" t="s">
        <v>40159</v>
      </c>
    </row>
    <row r="803">
      <c r="A803" s="13" t="s">
        <v>3357</v>
      </c>
      <c r="B803" s="11" t="s">
        <v>40161</v>
      </c>
    </row>
    <row r="804">
      <c r="A804" s="13" t="s">
        <v>20953</v>
      </c>
      <c r="B804" s="11" t="s">
        <v>40161</v>
      </c>
    </row>
    <row r="805">
      <c r="A805" s="13" t="s">
        <v>1339</v>
      </c>
      <c r="B805" s="11" t="s">
        <v>40165</v>
      </c>
    </row>
    <row r="806">
      <c r="A806" s="13" t="s">
        <v>1628</v>
      </c>
      <c r="B806" s="11" t="s">
        <v>40165</v>
      </c>
    </row>
    <row r="807">
      <c r="A807" s="13" t="s">
        <v>20867</v>
      </c>
      <c r="B807" s="11" t="s">
        <v>40165</v>
      </c>
    </row>
    <row r="808">
      <c r="A808" s="13" t="s">
        <v>1816</v>
      </c>
      <c r="B808" s="11" t="s">
        <v>40171</v>
      </c>
    </row>
    <row r="809">
      <c r="A809" s="13" t="s">
        <v>12686</v>
      </c>
      <c r="B809" s="11" t="s">
        <v>40171</v>
      </c>
    </row>
    <row r="810">
      <c r="A810" s="13" t="s">
        <v>12688</v>
      </c>
      <c r="B810" s="11" t="s">
        <v>40171</v>
      </c>
    </row>
    <row r="811">
      <c r="A811" s="13" t="s">
        <v>12690</v>
      </c>
      <c r="B811" s="11" t="s">
        <v>40171</v>
      </c>
    </row>
    <row r="812">
      <c r="A812" s="13" t="s">
        <v>12696</v>
      </c>
      <c r="B812" s="11" t="s">
        <v>40171</v>
      </c>
    </row>
    <row r="813">
      <c r="A813" s="13" t="s">
        <v>12700</v>
      </c>
      <c r="B813" s="11" t="s">
        <v>40171</v>
      </c>
    </row>
    <row r="814">
      <c r="A814" s="13" t="s">
        <v>1291</v>
      </c>
      <c r="B814" s="11" t="s">
        <v>40173</v>
      </c>
    </row>
    <row r="815">
      <c r="A815" s="13" t="s">
        <v>12951</v>
      </c>
      <c r="B815" s="11" t="s">
        <v>40173</v>
      </c>
    </row>
    <row r="816">
      <c r="A816" s="13" t="s">
        <v>9899</v>
      </c>
      <c r="B816" s="11" t="s">
        <v>40175</v>
      </c>
    </row>
    <row r="817">
      <c r="A817" s="13" t="s">
        <v>1227</v>
      </c>
      <c r="B817" s="11" t="s">
        <v>40175</v>
      </c>
    </row>
    <row r="818">
      <c r="A818" s="13" t="s">
        <v>1482</v>
      </c>
      <c r="B818" s="11" t="s">
        <v>40175</v>
      </c>
    </row>
    <row r="819">
      <c r="A819" s="13" t="s">
        <v>1488</v>
      </c>
      <c r="B819" s="11" t="s">
        <v>40175</v>
      </c>
    </row>
    <row r="820">
      <c r="A820" s="13" t="s">
        <v>1628</v>
      </c>
      <c r="B820" s="11" t="s">
        <v>40175</v>
      </c>
    </row>
    <row r="821">
      <c r="A821" s="13" t="s">
        <v>1816</v>
      </c>
      <c r="B821" s="11" t="s">
        <v>40175</v>
      </c>
    </row>
    <row r="822">
      <c r="A822" s="13" t="s">
        <v>12686</v>
      </c>
      <c r="B822" s="11" t="s">
        <v>40175</v>
      </c>
    </row>
    <row r="823">
      <c r="A823" s="13" t="s">
        <v>12688</v>
      </c>
      <c r="B823" s="11" t="s">
        <v>40175</v>
      </c>
    </row>
    <row r="824">
      <c r="A824" s="13" t="s">
        <v>12690</v>
      </c>
      <c r="B824" s="11" t="s">
        <v>40175</v>
      </c>
    </row>
    <row r="825">
      <c r="A825" s="13" t="s">
        <v>12696</v>
      </c>
      <c r="B825" s="11" t="s">
        <v>40175</v>
      </c>
    </row>
    <row r="826">
      <c r="A826" s="13" t="s">
        <v>12700</v>
      </c>
      <c r="B826" s="11" t="s">
        <v>40175</v>
      </c>
    </row>
    <row r="827">
      <c r="A827" s="13" t="s">
        <v>13037</v>
      </c>
      <c r="B827" s="11" t="s">
        <v>40175</v>
      </c>
    </row>
    <row r="828">
      <c r="A828" s="13" t="s">
        <v>2179</v>
      </c>
      <c r="B828" s="11" t="s">
        <v>40175</v>
      </c>
    </row>
    <row r="829">
      <c r="A829" s="13" t="s">
        <v>2213</v>
      </c>
      <c r="B829" s="11" t="s">
        <v>40175</v>
      </c>
    </row>
    <row r="830">
      <c r="A830" s="13" t="s">
        <v>3345</v>
      </c>
      <c r="B830" s="11" t="s">
        <v>40175</v>
      </c>
    </row>
    <row r="831">
      <c r="A831" s="13" t="s">
        <v>20887</v>
      </c>
      <c r="B831" s="11" t="s">
        <v>40175</v>
      </c>
    </row>
    <row r="832">
      <c r="A832" s="13" t="s">
        <v>20891</v>
      </c>
      <c r="B832" s="11" t="s">
        <v>40175</v>
      </c>
    </row>
    <row r="833">
      <c r="A833" s="13" t="s">
        <v>1628</v>
      </c>
      <c r="B833" s="11" t="s">
        <v>40177</v>
      </c>
    </row>
    <row r="834">
      <c r="A834" s="13" t="s">
        <v>13037</v>
      </c>
      <c r="B834" s="11" t="s">
        <v>40179</v>
      </c>
    </row>
    <row r="835">
      <c r="A835" s="13" t="s">
        <v>1227</v>
      </c>
      <c r="B835" s="11" t="s">
        <v>40179</v>
      </c>
    </row>
    <row r="836">
      <c r="A836" s="13" t="s">
        <v>13363</v>
      </c>
      <c r="B836" s="11" t="s">
        <v>40179</v>
      </c>
    </row>
    <row r="837">
      <c r="A837" s="13" t="s">
        <v>13436</v>
      </c>
      <c r="B837" s="11" t="s">
        <v>40179</v>
      </c>
    </row>
    <row r="838">
      <c r="A838" s="13" t="s">
        <v>3345</v>
      </c>
      <c r="B838" s="11" t="s">
        <v>40179</v>
      </c>
    </row>
    <row r="839">
      <c r="A839" s="13" t="s">
        <v>20889</v>
      </c>
      <c r="B839" s="11" t="s">
        <v>40179</v>
      </c>
    </row>
    <row r="840">
      <c r="A840" s="13" t="s">
        <v>20891</v>
      </c>
      <c r="B840" s="11" t="s">
        <v>40179</v>
      </c>
    </row>
    <row r="841">
      <c r="A841" s="13" t="s">
        <v>1179</v>
      </c>
      <c r="B841" s="11" t="s">
        <v>40181</v>
      </c>
    </row>
    <row r="842">
      <c r="A842" s="13" t="s">
        <v>13035</v>
      </c>
      <c r="B842" s="11" t="s">
        <v>40183</v>
      </c>
    </row>
    <row r="843">
      <c r="A843" s="13" t="s">
        <v>494</v>
      </c>
      <c r="B843" s="11" t="s">
        <v>40185</v>
      </c>
    </row>
    <row r="844">
      <c r="A844" s="13" t="s">
        <v>577</v>
      </c>
      <c r="B844" s="11" t="s">
        <v>40185</v>
      </c>
    </row>
    <row r="845">
      <c r="A845" s="13" t="s">
        <v>579</v>
      </c>
      <c r="B845" s="11" t="s">
        <v>40185</v>
      </c>
    </row>
    <row r="846">
      <c r="A846" s="13" t="s">
        <v>581</v>
      </c>
      <c r="B846" s="11" t="s">
        <v>40185</v>
      </c>
    </row>
    <row r="847">
      <c r="A847" s="13" t="s">
        <v>583</v>
      </c>
      <c r="B847" s="11" t="s">
        <v>40185</v>
      </c>
    </row>
    <row r="848">
      <c r="A848" s="13" t="s">
        <v>589</v>
      </c>
      <c r="B848" s="11" t="s">
        <v>40185</v>
      </c>
    </row>
    <row r="849">
      <c r="A849" s="13" t="s">
        <v>591</v>
      </c>
      <c r="B849" s="11" t="s">
        <v>40185</v>
      </c>
    </row>
    <row r="850">
      <c r="A850" s="13" t="s">
        <v>593</v>
      </c>
      <c r="B850" s="11" t="s">
        <v>40185</v>
      </c>
    </row>
    <row r="851">
      <c r="A851" s="13" t="s">
        <v>595</v>
      </c>
      <c r="B851" s="11" t="s">
        <v>40185</v>
      </c>
    </row>
    <row r="852">
      <c r="A852" s="13" t="s">
        <v>597</v>
      </c>
      <c r="B852" s="11" t="s">
        <v>40185</v>
      </c>
    </row>
    <row r="853">
      <c r="A853" s="13" t="s">
        <v>1967</v>
      </c>
      <c r="B853" s="11" t="s">
        <v>40187</v>
      </c>
    </row>
    <row r="854">
      <c r="A854" s="13" t="s">
        <v>13430</v>
      </c>
      <c r="B854" s="11" t="s">
        <v>40187</v>
      </c>
    </row>
    <row r="855">
      <c r="A855" s="13" t="s">
        <v>3314</v>
      </c>
      <c r="B855" s="11" t="s">
        <v>40191</v>
      </c>
    </row>
    <row r="856">
      <c r="A856" s="13" t="s">
        <v>8802</v>
      </c>
      <c r="B856" s="11" t="s">
        <v>40193</v>
      </c>
    </row>
    <row r="857">
      <c r="A857" s="13" t="s">
        <v>1258</v>
      </c>
      <c r="B857" s="11" t="s">
        <v>40193</v>
      </c>
    </row>
    <row r="858">
      <c r="A858" s="13" t="s">
        <v>11639</v>
      </c>
      <c r="B858" s="11" t="s">
        <v>40193</v>
      </c>
    </row>
    <row r="859">
      <c r="A859" s="13" t="s">
        <v>11651</v>
      </c>
      <c r="B859" s="11" t="s">
        <v>40193</v>
      </c>
    </row>
    <row r="860">
      <c r="A860" s="13" t="s">
        <v>1612</v>
      </c>
      <c r="B860" s="11" t="s">
        <v>40193</v>
      </c>
    </row>
    <row r="861">
      <c r="A861" s="13" t="s">
        <v>11821</v>
      </c>
      <c r="B861" s="11" t="s">
        <v>40193</v>
      </c>
    </row>
    <row r="862">
      <c r="A862" s="13" t="s">
        <v>1628</v>
      </c>
      <c r="B862" s="11" t="s">
        <v>40193</v>
      </c>
    </row>
    <row r="863">
      <c r="A863" s="13" t="s">
        <v>11937</v>
      </c>
      <c r="B863" s="11" t="s">
        <v>40193</v>
      </c>
    </row>
    <row r="864">
      <c r="A864" s="13" t="s">
        <v>11939</v>
      </c>
      <c r="B864" s="11" t="s">
        <v>40193</v>
      </c>
    </row>
    <row r="865">
      <c r="A865" s="13" t="s">
        <v>11943</v>
      </c>
      <c r="B865" s="11" t="s">
        <v>40193</v>
      </c>
    </row>
    <row r="866">
      <c r="A866" s="13" t="s">
        <v>11945</v>
      </c>
      <c r="B866" s="11" t="s">
        <v>40193</v>
      </c>
    </row>
    <row r="867">
      <c r="A867" s="13" t="s">
        <v>13023</v>
      </c>
      <c r="B867" s="11" t="s">
        <v>40193</v>
      </c>
    </row>
    <row r="868">
      <c r="A868" s="13" t="s">
        <v>13363</v>
      </c>
      <c r="B868" s="11" t="s">
        <v>40193</v>
      </c>
    </row>
    <row r="869">
      <c r="A869" s="13" t="s">
        <v>1258</v>
      </c>
      <c r="B869" s="11" t="s">
        <v>40195</v>
      </c>
    </row>
    <row r="870">
      <c r="A870" s="13" t="s">
        <v>11764</v>
      </c>
      <c r="B870" s="11" t="s">
        <v>40195</v>
      </c>
    </row>
    <row r="871">
      <c r="A871" s="13" t="s">
        <v>11768</v>
      </c>
      <c r="B871" s="11" t="s">
        <v>40195</v>
      </c>
    </row>
    <row r="872">
      <c r="A872" s="13" t="s">
        <v>11772</v>
      </c>
      <c r="B872" s="11" t="s">
        <v>40195</v>
      </c>
    </row>
    <row r="873">
      <c r="A873" s="13" t="s">
        <v>1639</v>
      </c>
      <c r="B873" s="11" t="s">
        <v>40195</v>
      </c>
    </row>
    <row r="874">
      <c r="A874" s="13" t="s">
        <v>1639</v>
      </c>
      <c r="B874" s="11" t="s">
        <v>40197</v>
      </c>
    </row>
    <row r="875">
      <c r="A875" s="13" t="s">
        <v>8695</v>
      </c>
      <c r="B875" s="11" t="s">
        <v>40203</v>
      </c>
    </row>
    <row r="876">
      <c r="A876" s="13" t="s">
        <v>8699</v>
      </c>
      <c r="B876" s="11" t="s">
        <v>40203</v>
      </c>
    </row>
    <row r="877">
      <c r="A877" s="13" t="s">
        <v>944</v>
      </c>
      <c r="B877" s="11" t="s">
        <v>40203</v>
      </c>
    </row>
    <row r="878">
      <c r="A878" s="13" t="s">
        <v>8721</v>
      </c>
      <c r="B878" s="11" t="s">
        <v>40203</v>
      </c>
    </row>
    <row r="879">
      <c r="A879" s="13" t="s">
        <v>946</v>
      </c>
      <c r="B879" s="11" t="s">
        <v>40203</v>
      </c>
    </row>
    <row r="880">
      <c r="A880" s="13" t="s">
        <v>948</v>
      </c>
      <c r="B880" s="11" t="s">
        <v>40203</v>
      </c>
    </row>
    <row r="881">
      <c r="A881" s="13" t="s">
        <v>993</v>
      </c>
      <c r="B881" s="11" t="s">
        <v>40203</v>
      </c>
    </row>
    <row r="882">
      <c r="A882" s="13" t="s">
        <v>995</v>
      </c>
      <c r="B882" s="11" t="s">
        <v>40203</v>
      </c>
    </row>
    <row r="883">
      <c r="A883" s="13" t="s">
        <v>9135</v>
      </c>
      <c r="B883" s="11" t="s">
        <v>40203</v>
      </c>
    </row>
    <row r="884">
      <c r="A884" s="13" t="s">
        <v>9554</v>
      </c>
      <c r="B884" s="11" t="s">
        <v>40203</v>
      </c>
    </row>
    <row r="885">
      <c r="A885" s="13" t="s">
        <v>1291</v>
      </c>
      <c r="B885" s="11" t="s">
        <v>40203</v>
      </c>
    </row>
    <row r="886">
      <c r="A886" s="13" t="s">
        <v>11937</v>
      </c>
      <c r="B886" s="11" t="s">
        <v>40203</v>
      </c>
    </row>
    <row r="887">
      <c r="A887" s="13" t="s">
        <v>11939</v>
      </c>
      <c r="B887" s="11" t="s">
        <v>40203</v>
      </c>
    </row>
    <row r="888">
      <c r="A888" s="13" t="s">
        <v>11945</v>
      </c>
      <c r="B888" s="11" t="s">
        <v>40203</v>
      </c>
    </row>
    <row r="889">
      <c r="A889" s="13" t="s">
        <v>20928</v>
      </c>
      <c r="B889" s="11" t="s">
        <v>40203</v>
      </c>
    </row>
    <row r="890">
      <c r="A890" s="13" t="s">
        <v>478</v>
      </c>
      <c r="B890" s="11" t="s">
        <v>40205</v>
      </c>
    </row>
    <row r="891">
      <c r="A891" s="13" t="s">
        <v>11764</v>
      </c>
      <c r="B891" s="11" t="s">
        <v>40207</v>
      </c>
    </row>
    <row r="892">
      <c r="A892" s="13" t="s">
        <v>11768</v>
      </c>
      <c r="B892" s="11" t="s">
        <v>40207</v>
      </c>
    </row>
    <row r="893">
      <c r="A893" s="13" t="s">
        <v>11772</v>
      </c>
      <c r="B893" s="11" t="s">
        <v>40207</v>
      </c>
    </row>
    <row r="894">
      <c r="A894" s="13" t="s">
        <v>1639</v>
      </c>
      <c r="B894" s="11" t="s">
        <v>40207</v>
      </c>
    </row>
    <row r="895">
      <c r="A895" s="13" t="s">
        <v>8695</v>
      </c>
      <c r="B895" s="11" t="s">
        <v>40211</v>
      </c>
    </row>
    <row r="896">
      <c r="A896" s="13" t="s">
        <v>8699</v>
      </c>
      <c r="B896" s="11" t="s">
        <v>40211</v>
      </c>
    </row>
    <row r="897">
      <c r="A897" s="13" t="s">
        <v>944</v>
      </c>
      <c r="B897" s="11" t="s">
        <v>40211</v>
      </c>
    </row>
    <row r="898">
      <c r="A898" s="13" t="s">
        <v>8721</v>
      </c>
      <c r="B898" s="11" t="s">
        <v>40211</v>
      </c>
    </row>
    <row r="899">
      <c r="A899" s="13" t="s">
        <v>946</v>
      </c>
      <c r="B899" s="11" t="s">
        <v>40211</v>
      </c>
    </row>
    <row r="900">
      <c r="A900" s="13" t="s">
        <v>8729</v>
      </c>
      <c r="B900" s="11" t="s">
        <v>40211</v>
      </c>
    </row>
    <row r="901">
      <c r="A901" s="13" t="s">
        <v>948</v>
      </c>
      <c r="B901" s="11" t="s">
        <v>40211</v>
      </c>
    </row>
    <row r="902">
      <c r="A902" s="13" t="s">
        <v>993</v>
      </c>
      <c r="B902" s="11" t="s">
        <v>40211</v>
      </c>
    </row>
    <row r="903">
      <c r="A903" s="13" t="s">
        <v>995</v>
      </c>
      <c r="B903" s="11" t="s">
        <v>40211</v>
      </c>
    </row>
    <row r="904">
      <c r="A904" s="13" t="s">
        <v>9135</v>
      </c>
      <c r="B904" s="11" t="s">
        <v>40211</v>
      </c>
    </row>
    <row r="905">
      <c r="A905" s="13" t="s">
        <v>9519</v>
      </c>
      <c r="B905" s="11" t="s">
        <v>40211</v>
      </c>
    </row>
    <row r="906">
      <c r="A906" s="13" t="s">
        <v>9593</v>
      </c>
      <c r="B906" s="11" t="s">
        <v>40211</v>
      </c>
    </row>
    <row r="907">
      <c r="A907" s="13" t="s">
        <v>9605</v>
      </c>
      <c r="B907" s="11" t="s">
        <v>40211</v>
      </c>
    </row>
    <row r="908">
      <c r="A908" s="13" t="s">
        <v>1179</v>
      </c>
      <c r="B908" s="11" t="s">
        <v>40211</v>
      </c>
    </row>
    <row r="909">
      <c r="A909" s="13" t="s">
        <v>9899</v>
      </c>
      <c r="B909" s="11" t="s">
        <v>40211</v>
      </c>
    </row>
    <row r="910">
      <c r="A910" s="13" t="s">
        <v>1227</v>
      </c>
      <c r="B910" s="11" t="s">
        <v>40211</v>
      </c>
    </row>
    <row r="911">
      <c r="A911" s="13" t="s">
        <v>1318</v>
      </c>
      <c r="B911" s="11" t="s">
        <v>40211</v>
      </c>
    </row>
    <row r="912">
      <c r="A912" s="13" t="s">
        <v>10816</v>
      </c>
      <c r="B912" s="11" t="s">
        <v>40211</v>
      </c>
    </row>
    <row r="913">
      <c r="A913" s="13" t="s">
        <v>1488</v>
      </c>
      <c r="B913" s="11" t="s">
        <v>40211</v>
      </c>
    </row>
    <row r="914">
      <c r="A914" s="13" t="s">
        <v>12144</v>
      </c>
      <c r="B914" s="11" t="s">
        <v>40211</v>
      </c>
    </row>
    <row r="915">
      <c r="A915" s="13" t="s">
        <v>12240</v>
      </c>
      <c r="B915" s="11" t="s">
        <v>40211</v>
      </c>
    </row>
    <row r="916">
      <c r="A916" s="13" t="s">
        <v>13013</v>
      </c>
      <c r="B916" s="11" t="s">
        <v>40211</v>
      </c>
    </row>
    <row r="917">
      <c r="A917" s="13" t="s">
        <v>2186</v>
      </c>
      <c r="B917" s="11" t="s">
        <v>40211</v>
      </c>
    </row>
    <row r="918">
      <c r="A918" s="13" t="s">
        <v>14857</v>
      </c>
      <c r="B918" s="11" t="s">
        <v>40211</v>
      </c>
    </row>
    <row r="919">
      <c r="A919" s="13" t="s">
        <v>2347</v>
      </c>
      <c r="B919" s="11" t="s">
        <v>40211</v>
      </c>
    </row>
    <row r="920">
      <c r="A920" s="13" t="s">
        <v>20906</v>
      </c>
      <c r="B920" s="11" t="s">
        <v>40211</v>
      </c>
    </row>
    <row r="921">
      <c r="A921" s="13" t="s">
        <v>8695</v>
      </c>
      <c r="B921" s="11" t="s">
        <v>40213</v>
      </c>
    </row>
    <row r="922">
      <c r="A922" s="13" t="s">
        <v>8699</v>
      </c>
      <c r="B922" s="11" t="s">
        <v>40213</v>
      </c>
    </row>
    <row r="923">
      <c r="A923" s="13" t="s">
        <v>3351</v>
      </c>
      <c r="B923" s="11" t="s">
        <v>40213</v>
      </c>
    </row>
    <row r="924">
      <c r="A924" s="13" t="s">
        <v>20920</v>
      </c>
      <c r="B924" s="11" t="s">
        <v>40213</v>
      </c>
    </row>
    <row r="925">
      <c r="A925" s="13" t="s">
        <v>20922</v>
      </c>
      <c r="B925" s="11" t="s">
        <v>40213</v>
      </c>
    </row>
    <row r="926">
      <c r="A926" s="13" t="s">
        <v>1318</v>
      </c>
      <c r="B926" s="11" t="s">
        <v>40215</v>
      </c>
    </row>
    <row r="927">
      <c r="A927" s="13" t="s">
        <v>9899</v>
      </c>
      <c r="B927" s="11" t="s">
        <v>40217</v>
      </c>
    </row>
    <row r="928">
      <c r="A928" s="13" t="s">
        <v>12951</v>
      </c>
      <c r="B928" s="11" t="s">
        <v>40219</v>
      </c>
    </row>
    <row r="929">
      <c r="A929" s="13" t="s">
        <v>2026</v>
      </c>
      <c r="B929" s="11" t="s">
        <v>40221</v>
      </c>
    </row>
    <row r="930">
      <c r="A930" s="13" t="s">
        <v>20932</v>
      </c>
      <c r="B930" s="11" t="s">
        <v>40223</v>
      </c>
    </row>
    <row r="931">
      <c r="A931" s="13" t="s">
        <v>1967</v>
      </c>
      <c r="B931" s="11" t="s">
        <v>40225</v>
      </c>
    </row>
    <row r="932">
      <c r="A932" s="13" t="s">
        <v>13430</v>
      </c>
      <c r="B932" s="11" t="s">
        <v>40225</v>
      </c>
    </row>
    <row r="933">
      <c r="A933" s="13" t="s">
        <v>8695</v>
      </c>
      <c r="B933" s="11" t="s">
        <v>40227</v>
      </c>
    </row>
    <row r="934">
      <c r="A934" s="13" t="s">
        <v>8699</v>
      </c>
      <c r="B934" s="11" t="s">
        <v>40227</v>
      </c>
    </row>
    <row r="935">
      <c r="A935" s="13" t="s">
        <v>1227</v>
      </c>
      <c r="B935" s="11" t="s">
        <v>40227</v>
      </c>
    </row>
    <row r="936">
      <c r="A936" s="13" t="s">
        <v>10816</v>
      </c>
      <c r="B936" s="11" t="s">
        <v>40227</v>
      </c>
    </row>
    <row r="937">
      <c r="A937" s="13" t="s">
        <v>1429</v>
      </c>
      <c r="B937" s="11" t="s">
        <v>40227</v>
      </c>
    </row>
    <row r="938">
      <c r="A938" s="13" t="s">
        <v>1432</v>
      </c>
      <c r="B938" s="11" t="s">
        <v>40227</v>
      </c>
    </row>
    <row r="939">
      <c r="A939" s="13" t="s">
        <v>1482</v>
      </c>
      <c r="B939" s="11" t="s">
        <v>40227</v>
      </c>
    </row>
    <row r="940">
      <c r="A940" s="13" t="s">
        <v>1488</v>
      </c>
      <c r="B940" s="11" t="s">
        <v>40227</v>
      </c>
    </row>
    <row r="941">
      <c r="A941" s="13" t="s">
        <v>3355</v>
      </c>
      <c r="B941" s="11" t="s">
        <v>40227</v>
      </c>
    </row>
    <row r="942">
      <c r="A942" s="13" t="s">
        <v>532</v>
      </c>
      <c r="B942" s="11" t="s">
        <v>40243</v>
      </c>
    </row>
    <row r="943">
      <c r="A943" s="13" t="s">
        <v>13428</v>
      </c>
      <c r="B943" s="11" t="s">
        <v>40247</v>
      </c>
    </row>
    <row r="944">
      <c r="A944" s="13" t="s">
        <v>474</v>
      </c>
      <c r="B944" s="11" t="s">
        <v>40251</v>
      </c>
    </row>
    <row r="945">
      <c r="A945" s="13" t="s">
        <v>478</v>
      </c>
      <c r="B945" s="11" t="s">
        <v>40251</v>
      </c>
    </row>
    <row r="946">
      <c r="A946" s="13" t="s">
        <v>11768</v>
      </c>
      <c r="B946" s="11" t="s">
        <v>40251</v>
      </c>
    </row>
    <row r="947">
      <c r="A947" s="13" t="s">
        <v>11772</v>
      </c>
      <c r="B947" s="11" t="s">
        <v>40251</v>
      </c>
    </row>
    <row r="948">
      <c r="A948" s="13" t="s">
        <v>1612</v>
      </c>
      <c r="B948" s="11" t="s">
        <v>40251</v>
      </c>
    </row>
    <row r="949">
      <c r="A949" s="13" t="s">
        <v>1637</v>
      </c>
      <c r="B949" s="11" t="s">
        <v>40251</v>
      </c>
    </row>
    <row r="950">
      <c r="A950" s="13" t="s">
        <v>11945</v>
      </c>
      <c r="B950" s="11" t="s">
        <v>40251</v>
      </c>
    </row>
    <row r="951">
      <c r="A951" s="13" t="s">
        <v>12106</v>
      </c>
      <c r="B951" s="11" t="s">
        <v>40251</v>
      </c>
    </row>
    <row r="952">
      <c r="A952" s="13" t="s">
        <v>12116</v>
      </c>
      <c r="B952" s="11" t="s">
        <v>40253</v>
      </c>
    </row>
    <row r="953">
      <c r="A953" s="13" t="s">
        <v>12106</v>
      </c>
      <c r="B953" s="11" t="s">
        <v>40255</v>
      </c>
    </row>
    <row r="954">
      <c r="A954" s="13" t="s">
        <v>11937</v>
      </c>
      <c r="B954" s="11" t="s">
        <v>40257</v>
      </c>
    </row>
    <row r="955">
      <c r="A955" s="13" t="s">
        <v>9899</v>
      </c>
      <c r="B955" s="11" t="s">
        <v>40245</v>
      </c>
    </row>
    <row r="956">
      <c r="A956" s="13" t="s">
        <v>6446</v>
      </c>
      <c r="B956" s="11" t="s">
        <v>40265</v>
      </c>
    </row>
    <row r="957">
      <c r="A957" s="13" t="s">
        <v>472</v>
      </c>
      <c r="B957" s="11" t="s">
        <v>40265</v>
      </c>
    </row>
    <row r="958">
      <c r="A958" s="13" t="s">
        <v>478</v>
      </c>
      <c r="B958" s="11" t="s">
        <v>40265</v>
      </c>
    </row>
    <row r="959">
      <c r="A959" s="13" t="s">
        <v>11764</v>
      </c>
      <c r="B959" s="11" t="s">
        <v>40265</v>
      </c>
    </row>
    <row r="960">
      <c r="A960" s="13" t="s">
        <v>11768</v>
      </c>
      <c r="B960" s="11" t="s">
        <v>40265</v>
      </c>
    </row>
    <row r="961">
      <c r="A961" s="13" t="s">
        <v>11772</v>
      </c>
      <c r="B961" s="11" t="s">
        <v>40265</v>
      </c>
    </row>
    <row r="962">
      <c r="A962" s="13" t="s">
        <v>1639</v>
      </c>
      <c r="B962" s="11" t="s">
        <v>40265</v>
      </c>
    </row>
    <row r="963">
      <c r="A963" s="13" t="s">
        <v>12116</v>
      </c>
      <c r="B963" s="11" t="s">
        <v>40265</v>
      </c>
    </row>
    <row r="964">
      <c r="A964" s="13" t="s">
        <v>13013</v>
      </c>
      <c r="B964" s="11" t="s">
        <v>40265</v>
      </c>
    </row>
    <row r="965">
      <c r="A965" s="13" t="s">
        <v>21015</v>
      </c>
      <c r="B965" s="11" t="s">
        <v>40259</v>
      </c>
    </row>
    <row r="966">
      <c r="A966" s="13" t="s">
        <v>1628</v>
      </c>
      <c r="B966" s="11" t="s">
        <v>40261</v>
      </c>
    </row>
    <row r="967">
      <c r="A967" s="13" t="s">
        <v>9699</v>
      </c>
      <c r="B967" s="11" t="s">
        <v>40263</v>
      </c>
    </row>
    <row r="968">
      <c r="A968" s="13" t="s">
        <v>1429</v>
      </c>
      <c r="B968" s="11" t="s">
        <v>40263</v>
      </c>
    </row>
    <row r="969">
      <c r="A969" s="13" t="s">
        <v>1432</v>
      </c>
      <c r="B969" s="11" t="s">
        <v>40263</v>
      </c>
    </row>
    <row r="970">
      <c r="A970" s="13" t="s">
        <v>1488</v>
      </c>
      <c r="B970" s="11" t="s">
        <v>40263</v>
      </c>
    </row>
    <row r="971">
      <c r="A971" s="13" t="s">
        <v>494</v>
      </c>
      <c r="B971" s="11" t="s">
        <v>40277</v>
      </c>
    </row>
    <row r="972">
      <c r="A972" s="13" t="s">
        <v>494</v>
      </c>
      <c r="B972" s="11" t="s">
        <v>40279</v>
      </c>
    </row>
    <row r="973">
      <c r="A973" s="13" t="s">
        <v>13428</v>
      </c>
      <c r="B973" s="11" t="s">
        <v>40281</v>
      </c>
    </row>
    <row r="974">
      <c r="A974" s="13" t="s">
        <v>13035</v>
      </c>
      <c r="B974" s="11" t="s">
        <v>40283</v>
      </c>
    </row>
    <row r="975">
      <c r="A975" s="13" t="s">
        <v>13381</v>
      </c>
      <c r="B975" s="11" t="s">
        <v>40283</v>
      </c>
    </row>
    <row r="976">
      <c r="A976" s="13" t="s">
        <v>1628</v>
      </c>
      <c r="B976" s="11" t="s">
        <v>40285</v>
      </c>
    </row>
    <row r="977">
      <c r="A977" s="13" t="s">
        <v>21023</v>
      </c>
      <c r="B977" s="11" t="s">
        <v>40273</v>
      </c>
    </row>
    <row r="978">
      <c r="A978" s="13" t="s">
        <v>507</v>
      </c>
      <c r="B978" s="11" t="s">
        <v>40287</v>
      </c>
    </row>
    <row r="979">
      <c r="A979" s="13" t="s">
        <v>577</v>
      </c>
      <c r="B979" s="11" t="s">
        <v>40287</v>
      </c>
    </row>
    <row r="980">
      <c r="A980" s="13" t="s">
        <v>579</v>
      </c>
      <c r="B980" s="11" t="s">
        <v>40287</v>
      </c>
    </row>
    <row r="981">
      <c r="A981" s="13" t="s">
        <v>581</v>
      </c>
      <c r="B981" s="11" t="s">
        <v>40287</v>
      </c>
    </row>
    <row r="982">
      <c r="A982" s="13" t="s">
        <v>583</v>
      </c>
      <c r="B982" s="11" t="s">
        <v>40287</v>
      </c>
    </row>
    <row r="983">
      <c r="A983" s="13" t="s">
        <v>589</v>
      </c>
      <c r="B983" s="11" t="s">
        <v>40287</v>
      </c>
    </row>
    <row r="984">
      <c r="A984" s="13" t="s">
        <v>591</v>
      </c>
      <c r="B984" s="11" t="s">
        <v>40287</v>
      </c>
    </row>
    <row r="985">
      <c r="A985" s="13" t="s">
        <v>593</v>
      </c>
      <c r="B985" s="11" t="s">
        <v>40287</v>
      </c>
    </row>
    <row r="986">
      <c r="A986" s="13" t="s">
        <v>595</v>
      </c>
      <c r="B986" s="11" t="s">
        <v>40287</v>
      </c>
    </row>
    <row r="987">
      <c r="A987" s="13" t="s">
        <v>597</v>
      </c>
      <c r="B987" s="11" t="s">
        <v>40287</v>
      </c>
    </row>
    <row r="988">
      <c r="A988" s="13" t="s">
        <v>9899</v>
      </c>
      <c r="B988" s="11" t="s">
        <v>40287</v>
      </c>
    </row>
    <row r="989">
      <c r="A989" s="13" t="s">
        <v>1628</v>
      </c>
      <c r="B989" s="11" t="s">
        <v>40275</v>
      </c>
    </row>
    <row r="990">
      <c r="A990" s="13" t="s">
        <v>1967</v>
      </c>
      <c r="B990" s="11" t="s">
        <v>40301</v>
      </c>
    </row>
    <row r="991">
      <c r="A991" s="13" t="s">
        <v>13430</v>
      </c>
      <c r="B991" s="11" t="s">
        <v>40301</v>
      </c>
    </row>
    <row r="992">
      <c r="A992" s="13" t="s">
        <v>1967</v>
      </c>
      <c r="B992" s="11" t="s">
        <v>40303</v>
      </c>
    </row>
    <row r="993">
      <c r="A993" s="13" t="s">
        <v>13430</v>
      </c>
      <c r="B993" s="11" t="s">
        <v>40303</v>
      </c>
    </row>
    <row r="994">
      <c r="A994" s="13" t="s">
        <v>1967</v>
      </c>
      <c r="B994" s="11" t="s">
        <v>40305</v>
      </c>
    </row>
    <row r="995">
      <c r="A995" s="13" t="s">
        <v>13430</v>
      </c>
      <c r="B995" s="11" t="s">
        <v>40305</v>
      </c>
    </row>
    <row r="996">
      <c r="A996" s="13" t="s">
        <v>13428</v>
      </c>
      <c r="B996" s="11" t="s">
        <v>40309</v>
      </c>
    </row>
    <row r="997">
      <c r="A997" s="13" t="s">
        <v>11764</v>
      </c>
      <c r="B997" s="11" t="s">
        <v>40311</v>
      </c>
    </row>
    <row r="998">
      <c r="A998" s="13" t="s">
        <v>11768</v>
      </c>
      <c r="B998" s="11" t="s">
        <v>40311</v>
      </c>
    </row>
    <row r="999">
      <c r="A999" s="13" t="s">
        <v>11772</v>
      </c>
      <c r="B999" s="11" t="s">
        <v>40311</v>
      </c>
    </row>
    <row r="1000">
      <c r="A1000" s="13" t="s">
        <v>1639</v>
      </c>
      <c r="B1000" s="11" t="s">
        <v>40311</v>
      </c>
    </row>
    <row r="1001">
      <c r="A1001" s="13" t="s">
        <v>444</v>
      </c>
      <c r="B1001" s="11" t="s">
        <v>40313</v>
      </c>
    </row>
    <row r="1002">
      <c r="A1002" s="13" t="s">
        <v>543</v>
      </c>
      <c r="B1002" s="11" t="s">
        <v>40313</v>
      </c>
    </row>
    <row r="1003">
      <c r="A1003" s="13" t="s">
        <v>478</v>
      </c>
      <c r="B1003" s="11" t="s">
        <v>40315</v>
      </c>
    </row>
    <row r="1004">
      <c r="A1004" s="13" t="s">
        <v>536</v>
      </c>
      <c r="B1004" s="11" t="s">
        <v>40315</v>
      </c>
    </row>
    <row r="1005">
      <c r="A1005" s="13" t="s">
        <v>543</v>
      </c>
      <c r="B1005" s="11" t="s">
        <v>40315</v>
      </c>
    </row>
    <row r="1006">
      <c r="A1006" s="13" t="s">
        <v>13023</v>
      </c>
      <c r="B1006" s="11" t="s">
        <v>40331</v>
      </c>
    </row>
    <row r="1007">
      <c r="A1007" s="13" t="s">
        <v>11919</v>
      </c>
      <c r="B1007" s="11" t="s">
        <v>40333</v>
      </c>
    </row>
    <row r="1008">
      <c r="A1008" s="13" t="s">
        <v>11764</v>
      </c>
      <c r="B1008" s="11" t="s">
        <v>40335</v>
      </c>
    </row>
    <row r="1009">
      <c r="A1009" s="13" t="s">
        <v>1637</v>
      </c>
      <c r="B1009" s="11" t="s">
        <v>40335</v>
      </c>
    </row>
    <row r="1010">
      <c r="A1010" s="13" t="s">
        <v>1639</v>
      </c>
      <c r="B1010" s="11" t="s">
        <v>40335</v>
      </c>
    </row>
    <row r="1011">
      <c r="A1011" s="13" t="s">
        <v>1658</v>
      </c>
      <c r="B1011" s="11" t="s">
        <v>40335</v>
      </c>
    </row>
    <row r="1012">
      <c r="A1012" s="13" t="s">
        <v>11909</v>
      </c>
      <c r="B1012" s="11" t="s">
        <v>40335</v>
      </c>
    </row>
    <row r="1013">
      <c r="A1013" s="13" t="s">
        <v>11893</v>
      </c>
      <c r="B1013" s="11" t="s">
        <v>40337</v>
      </c>
    </row>
    <row r="1014">
      <c r="A1014" s="13" t="s">
        <v>11764</v>
      </c>
      <c r="B1014" s="11" t="s">
        <v>40341</v>
      </c>
    </row>
    <row r="1015">
      <c r="A1015" s="13" t="s">
        <v>1637</v>
      </c>
      <c r="B1015" s="11" t="s">
        <v>40341</v>
      </c>
    </row>
    <row r="1016">
      <c r="A1016" s="13" t="s">
        <v>1639</v>
      </c>
      <c r="B1016" s="11" t="s">
        <v>40341</v>
      </c>
    </row>
    <row r="1017">
      <c r="A1017" s="13" t="s">
        <v>1658</v>
      </c>
      <c r="B1017" s="11" t="s">
        <v>40341</v>
      </c>
    </row>
    <row r="1018">
      <c r="A1018" s="13" t="s">
        <v>11913</v>
      </c>
      <c r="B1018" s="11" t="s">
        <v>40341</v>
      </c>
    </row>
    <row r="1019">
      <c r="A1019" s="13" t="s">
        <v>10116</v>
      </c>
      <c r="B1019" s="11" t="s">
        <v>40343</v>
      </c>
    </row>
    <row r="1020">
      <c r="A1020" s="13" t="s">
        <v>1258</v>
      </c>
      <c r="B1020" s="11" t="s">
        <v>40343</v>
      </c>
    </row>
    <row r="1021">
      <c r="A1021" s="13" t="s">
        <v>11768</v>
      </c>
      <c r="B1021" s="11" t="s">
        <v>40343</v>
      </c>
    </row>
    <row r="1022">
      <c r="A1022" s="13" t="s">
        <v>11772</v>
      </c>
      <c r="B1022" s="11" t="s">
        <v>40343</v>
      </c>
    </row>
    <row r="1023">
      <c r="A1023" s="13" t="s">
        <v>1628</v>
      </c>
      <c r="B1023" s="11" t="s">
        <v>40343</v>
      </c>
    </row>
    <row r="1024">
      <c r="A1024" s="13" t="s">
        <v>1628</v>
      </c>
      <c r="B1024" s="11" t="s">
        <v>40339</v>
      </c>
    </row>
    <row r="1025">
      <c r="A1025" s="13" t="s">
        <v>11923</v>
      </c>
      <c r="B1025" s="11" t="s">
        <v>40345</v>
      </c>
    </row>
    <row r="1026">
      <c r="A1026" s="13" t="s">
        <v>11903</v>
      </c>
      <c r="B1026" s="11" t="s">
        <v>40347</v>
      </c>
    </row>
    <row r="1027">
      <c r="A1027" s="13" t="s">
        <v>11901</v>
      </c>
      <c r="B1027" s="11" t="s">
        <v>40349</v>
      </c>
    </row>
    <row r="1028">
      <c r="A1028" s="13" t="s">
        <v>11764</v>
      </c>
      <c r="B1028" s="11" t="s">
        <v>40351</v>
      </c>
    </row>
    <row r="1029">
      <c r="A1029" s="13" t="s">
        <v>1637</v>
      </c>
      <c r="B1029" s="11" t="s">
        <v>40351</v>
      </c>
    </row>
    <row r="1030">
      <c r="A1030" s="13" t="s">
        <v>1639</v>
      </c>
      <c r="B1030" s="11" t="s">
        <v>40351</v>
      </c>
    </row>
    <row r="1031">
      <c r="A1031" s="13" t="s">
        <v>1658</v>
      </c>
      <c r="B1031" s="11" t="s">
        <v>40351</v>
      </c>
    </row>
    <row r="1032">
      <c r="A1032" s="13" t="s">
        <v>11911</v>
      </c>
      <c r="B1032" s="11" t="s">
        <v>40351</v>
      </c>
    </row>
    <row r="1033">
      <c r="A1033" s="13" t="s">
        <v>11889</v>
      </c>
      <c r="B1033" s="11" t="s">
        <v>40353</v>
      </c>
    </row>
    <row r="1034">
      <c r="A1034" s="13" t="s">
        <v>1660</v>
      </c>
      <c r="B1034" s="11" t="s">
        <v>40355</v>
      </c>
    </row>
    <row r="1035">
      <c r="A1035" s="13" t="s">
        <v>11917</v>
      </c>
      <c r="B1035" s="11" t="s">
        <v>40355</v>
      </c>
    </row>
    <row r="1036">
      <c r="A1036" s="13" t="s">
        <v>11921</v>
      </c>
      <c r="B1036" s="11" t="s">
        <v>40355</v>
      </c>
    </row>
    <row r="1037">
      <c r="A1037" s="13" t="s">
        <v>11925</v>
      </c>
      <c r="B1037" s="11" t="s">
        <v>40355</v>
      </c>
    </row>
    <row r="1038">
      <c r="A1038" s="13" t="s">
        <v>11927</v>
      </c>
      <c r="B1038" s="11" t="s">
        <v>40355</v>
      </c>
    </row>
    <row r="1039">
      <c r="A1039" s="13" t="s">
        <v>11931</v>
      </c>
      <c r="B1039" s="11" t="s">
        <v>40355</v>
      </c>
    </row>
    <row r="1040">
      <c r="A1040" s="13" t="s">
        <v>11933</v>
      </c>
      <c r="B1040" s="11" t="s">
        <v>40355</v>
      </c>
    </row>
    <row r="1041">
      <c r="A1041" s="13" t="s">
        <v>11935</v>
      </c>
      <c r="B1041" s="11" t="s">
        <v>40355</v>
      </c>
    </row>
    <row r="1042">
      <c r="A1042" s="13" t="s">
        <v>6446</v>
      </c>
      <c r="B1042" s="11" t="s">
        <v>40357</v>
      </c>
    </row>
    <row r="1043">
      <c r="A1043" s="13" t="s">
        <v>472</v>
      </c>
      <c r="B1043" s="11" t="s">
        <v>40357</v>
      </c>
    </row>
    <row r="1044">
      <c r="A1044" s="13" t="s">
        <v>11764</v>
      </c>
      <c r="B1044" s="11" t="s">
        <v>40369</v>
      </c>
    </row>
    <row r="1045">
      <c r="A1045" s="13" t="s">
        <v>1637</v>
      </c>
      <c r="B1045" s="11" t="s">
        <v>40369</v>
      </c>
    </row>
    <row r="1046">
      <c r="A1046" s="13" t="s">
        <v>1639</v>
      </c>
      <c r="B1046" s="11" t="s">
        <v>40369</v>
      </c>
    </row>
    <row r="1047">
      <c r="A1047" s="13" t="s">
        <v>1658</v>
      </c>
      <c r="B1047" s="11" t="s">
        <v>40369</v>
      </c>
    </row>
    <row r="1048">
      <c r="A1048" s="13" t="s">
        <v>11915</v>
      </c>
      <c r="B1048" s="11" t="s">
        <v>40369</v>
      </c>
    </row>
    <row r="1049">
      <c r="A1049" s="13" t="s">
        <v>11897</v>
      </c>
      <c r="B1049" s="11" t="s">
        <v>40359</v>
      </c>
    </row>
    <row r="1050">
      <c r="A1050" s="13" t="s">
        <v>11905</v>
      </c>
      <c r="B1050" s="11" t="s">
        <v>40361</v>
      </c>
    </row>
    <row r="1051">
      <c r="A1051" s="13" t="s">
        <v>1637</v>
      </c>
      <c r="B1051" s="11" t="s">
        <v>40363</v>
      </c>
    </row>
    <row r="1052">
      <c r="A1052" s="13" t="s">
        <v>1645</v>
      </c>
      <c r="B1052" s="11" t="s">
        <v>40363</v>
      </c>
    </row>
    <row r="1053">
      <c r="A1053" s="13" t="s">
        <v>12060</v>
      </c>
      <c r="B1053" s="11" t="s">
        <v>40363</v>
      </c>
    </row>
    <row r="1054">
      <c r="A1054" s="13" t="s">
        <v>13610</v>
      </c>
      <c r="B1054" s="11" t="s">
        <v>40363</v>
      </c>
    </row>
    <row r="1055">
      <c r="A1055" s="13" t="s">
        <v>436</v>
      </c>
      <c r="B1055" s="11" t="s">
        <v>40365</v>
      </c>
    </row>
    <row r="1056">
      <c r="A1056" s="13" t="s">
        <v>442</v>
      </c>
      <c r="B1056" s="11" t="s">
        <v>40365</v>
      </c>
    </row>
    <row r="1057">
      <c r="A1057" s="13" t="s">
        <v>6446</v>
      </c>
      <c r="B1057" s="11" t="s">
        <v>40365</v>
      </c>
    </row>
    <row r="1058">
      <c r="A1058" s="13" t="s">
        <v>472</v>
      </c>
      <c r="B1058" s="11" t="s">
        <v>40365</v>
      </c>
    </row>
    <row r="1059">
      <c r="A1059" s="13" t="s">
        <v>13428</v>
      </c>
      <c r="B1059" s="11" t="s">
        <v>40365</v>
      </c>
    </row>
    <row r="1060">
      <c r="A1060" s="13" t="s">
        <v>1637</v>
      </c>
      <c r="B1060" s="11" t="s">
        <v>40373</v>
      </c>
    </row>
    <row r="1061">
      <c r="A1061" s="13" t="s">
        <v>472</v>
      </c>
      <c r="B1061" s="11" t="s">
        <v>40377</v>
      </c>
    </row>
    <row r="1062">
      <c r="A1062" s="13" t="s">
        <v>6446</v>
      </c>
      <c r="B1062" s="11" t="s">
        <v>40039</v>
      </c>
    </row>
    <row r="1063">
      <c r="A1063" s="13" t="s">
        <v>472</v>
      </c>
      <c r="B1063" s="11" t="s">
        <v>40039</v>
      </c>
    </row>
    <row r="1064">
      <c r="A1064" s="13" t="s">
        <v>1652</v>
      </c>
      <c r="B1064" s="11" t="s">
        <v>40367</v>
      </c>
    </row>
    <row r="1065">
      <c r="A1065" s="13" t="s">
        <v>478</v>
      </c>
      <c r="B1065" s="11" t="s">
        <v>40371</v>
      </c>
    </row>
    <row r="1066">
      <c r="A1066" s="13" t="s">
        <v>1637</v>
      </c>
      <c r="B1066" s="11" t="s">
        <v>40371</v>
      </c>
    </row>
    <row r="1067">
      <c r="A1067" s="13" t="s">
        <v>1645</v>
      </c>
      <c r="B1067" s="11" t="s">
        <v>40371</v>
      </c>
    </row>
    <row r="1068">
      <c r="A1068" s="13" t="s">
        <v>11891</v>
      </c>
      <c r="B1068" s="11" t="s">
        <v>40371</v>
      </c>
    </row>
    <row r="1069">
      <c r="A1069" s="13" t="s">
        <v>1656</v>
      </c>
      <c r="B1069" s="11" t="s">
        <v>40371</v>
      </c>
    </row>
    <row r="1070">
      <c r="A1070" s="13" t="s">
        <v>12060</v>
      </c>
      <c r="B1070" s="11" t="s">
        <v>40371</v>
      </c>
    </row>
    <row r="1071">
      <c r="A1071" s="13" t="s">
        <v>13610</v>
      </c>
      <c r="B1071" s="11" t="s">
        <v>40371</v>
      </c>
    </row>
    <row r="1072">
      <c r="A1072" s="13" t="s">
        <v>1656</v>
      </c>
      <c r="B1072" s="11" t="s">
        <v>40375</v>
      </c>
    </row>
    <row r="1073">
      <c r="A1073" s="13" t="s">
        <v>6446</v>
      </c>
      <c r="B1073" s="11" t="s">
        <v>40379</v>
      </c>
    </row>
    <row r="1074">
      <c r="A1074" s="13" t="s">
        <v>1660</v>
      </c>
      <c r="B1074" s="11" t="s">
        <v>40379</v>
      </c>
    </row>
    <row r="1075">
      <c r="A1075" s="13" t="s">
        <v>11917</v>
      </c>
      <c r="B1075" s="11" t="s">
        <v>40379</v>
      </c>
    </row>
    <row r="1076">
      <c r="A1076" s="13" t="s">
        <v>11921</v>
      </c>
      <c r="B1076" s="11" t="s">
        <v>40379</v>
      </c>
    </row>
    <row r="1077">
      <c r="A1077" s="13" t="s">
        <v>11925</v>
      </c>
      <c r="B1077" s="11" t="s">
        <v>40379</v>
      </c>
    </row>
    <row r="1078">
      <c r="A1078" s="13" t="s">
        <v>11927</v>
      </c>
      <c r="B1078" s="11" t="s">
        <v>40379</v>
      </c>
    </row>
    <row r="1079">
      <c r="A1079" s="13" t="s">
        <v>11931</v>
      </c>
      <c r="B1079" s="11" t="s">
        <v>40379</v>
      </c>
    </row>
    <row r="1080">
      <c r="A1080" s="13" t="s">
        <v>11933</v>
      </c>
      <c r="B1080" s="11" t="s">
        <v>40379</v>
      </c>
    </row>
    <row r="1081">
      <c r="A1081" s="13" t="s">
        <v>11935</v>
      </c>
      <c r="B1081" s="11" t="s">
        <v>40379</v>
      </c>
    </row>
    <row r="1082">
      <c r="A1082" s="13" t="s">
        <v>10118</v>
      </c>
      <c r="B1082" s="11" t="s">
        <v>40381</v>
      </c>
    </row>
    <row r="1083">
      <c r="A1083" s="13" t="s">
        <v>505</v>
      </c>
      <c r="B1083" s="11" t="s">
        <v>40383</v>
      </c>
    </row>
    <row r="1084">
      <c r="A1084" s="13" t="s">
        <v>577</v>
      </c>
      <c r="B1084" s="11" t="s">
        <v>40383</v>
      </c>
    </row>
    <row r="1085">
      <c r="A1085" s="13" t="s">
        <v>579</v>
      </c>
      <c r="B1085" s="11" t="s">
        <v>40383</v>
      </c>
    </row>
    <row r="1086">
      <c r="A1086" s="13" t="s">
        <v>581</v>
      </c>
      <c r="B1086" s="11" t="s">
        <v>40383</v>
      </c>
    </row>
    <row r="1087">
      <c r="A1087" s="13" t="s">
        <v>583</v>
      </c>
      <c r="B1087" s="11" t="s">
        <v>40383</v>
      </c>
    </row>
    <row r="1088">
      <c r="A1088" s="13" t="s">
        <v>589</v>
      </c>
      <c r="B1088" s="11" t="s">
        <v>40383</v>
      </c>
    </row>
    <row r="1089">
      <c r="A1089" s="13" t="s">
        <v>591</v>
      </c>
      <c r="B1089" s="11" t="s">
        <v>40383</v>
      </c>
    </row>
    <row r="1090">
      <c r="A1090" s="13" t="s">
        <v>593</v>
      </c>
      <c r="B1090" s="11" t="s">
        <v>40383</v>
      </c>
    </row>
    <row r="1091">
      <c r="A1091" s="13" t="s">
        <v>595</v>
      </c>
      <c r="B1091" s="11" t="s">
        <v>40383</v>
      </c>
    </row>
    <row r="1092">
      <c r="A1092" s="13" t="s">
        <v>597</v>
      </c>
      <c r="B1092" s="11" t="s">
        <v>40383</v>
      </c>
    </row>
    <row r="1093">
      <c r="A1093" s="13" t="s">
        <v>12116</v>
      </c>
      <c r="B1093" s="11" t="s">
        <v>40389</v>
      </c>
    </row>
    <row r="1094">
      <c r="A1094" s="13" t="s">
        <v>478</v>
      </c>
      <c r="B1094" s="11" t="s">
        <v>40393</v>
      </c>
    </row>
    <row r="1095">
      <c r="A1095" s="13" t="s">
        <v>11764</v>
      </c>
      <c r="B1095" s="11" t="s">
        <v>40317</v>
      </c>
    </row>
    <row r="1096">
      <c r="A1096" s="13" t="s">
        <v>11768</v>
      </c>
      <c r="B1096" s="11" t="s">
        <v>40317</v>
      </c>
    </row>
    <row r="1097">
      <c r="A1097" s="13" t="s">
        <v>11772</v>
      </c>
      <c r="B1097" s="11" t="s">
        <v>40317</v>
      </c>
    </row>
    <row r="1098">
      <c r="A1098" s="13" t="s">
        <v>1639</v>
      </c>
      <c r="B1098" s="11" t="s">
        <v>40317</v>
      </c>
    </row>
    <row r="1099">
      <c r="A1099" s="13" t="s">
        <v>11764</v>
      </c>
      <c r="B1099" s="11" t="s">
        <v>40395</v>
      </c>
    </row>
    <row r="1100">
      <c r="A1100" s="13" t="s">
        <v>1639</v>
      </c>
      <c r="B1100" s="11" t="s">
        <v>40395</v>
      </c>
    </row>
    <row r="1101">
      <c r="A1101" s="13" t="s">
        <v>13428</v>
      </c>
      <c r="B1101" s="11" t="s">
        <v>40397</v>
      </c>
    </row>
    <row r="1102">
      <c r="A1102" s="13" t="s">
        <v>1639</v>
      </c>
      <c r="B1102" s="11" t="s">
        <v>40429</v>
      </c>
    </row>
    <row r="1103">
      <c r="A1103" s="13" t="s">
        <v>13428</v>
      </c>
      <c r="B1103" s="11" t="s">
        <v>40435</v>
      </c>
    </row>
    <row r="1104">
      <c r="A1104" s="13" t="s">
        <v>10210</v>
      </c>
      <c r="B1104" s="11" t="s">
        <v>40437</v>
      </c>
    </row>
    <row r="1105">
      <c r="A1105" s="13" t="s">
        <v>13428</v>
      </c>
      <c r="B1105" s="11" t="s">
        <v>40437</v>
      </c>
    </row>
    <row r="1106">
      <c r="A1106" s="13" t="s">
        <v>1258</v>
      </c>
      <c r="B1106" s="11" t="s">
        <v>40445</v>
      </c>
    </row>
    <row r="1107">
      <c r="A1107" s="13" t="s">
        <v>11768</v>
      </c>
      <c r="B1107" s="11" t="s">
        <v>40445</v>
      </c>
    </row>
    <row r="1108">
      <c r="A1108" s="13" t="s">
        <v>11772</v>
      </c>
      <c r="B1108" s="11" t="s">
        <v>40445</v>
      </c>
    </row>
    <row r="1109">
      <c r="A1109" s="13" t="s">
        <v>1628</v>
      </c>
      <c r="B1109" s="11" t="s">
        <v>40445</v>
      </c>
    </row>
    <row r="1110">
      <c r="A1110" s="13" t="s">
        <v>11945</v>
      </c>
      <c r="B1110" s="11" t="s">
        <v>40445</v>
      </c>
    </row>
    <row r="1111">
      <c r="A1111" s="13" t="s">
        <v>1938</v>
      </c>
      <c r="B1111" s="11" t="s">
        <v>40453</v>
      </c>
    </row>
    <row r="1112">
      <c r="A1112" s="13" t="s">
        <v>11937</v>
      </c>
      <c r="B1112" s="11" t="s">
        <v>40453</v>
      </c>
    </row>
    <row r="1113">
      <c r="A1113" s="13" t="s">
        <v>1318</v>
      </c>
      <c r="B1113" s="11" t="s">
        <v>40451</v>
      </c>
    </row>
    <row r="1114">
      <c r="A1114" s="13" t="s">
        <v>9605</v>
      </c>
      <c r="B1114" s="11" t="s">
        <v>40455</v>
      </c>
    </row>
    <row r="1115">
      <c r="A1115" s="13" t="s">
        <v>1172</v>
      </c>
      <c r="B1115" s="11" t="s">
        <v>40455</v>
      </c>
    </row>
    <row r="1116">
      <c r="A1116" s="13" t="s">
        <v>1258</v>
      </c>
      <c r="B1116" s="11" t="s">
        <v>40455</v>
      </c>
    </row>
    <row r="1117">
      <c r="A1117" s="13" t="s">
        <v>11937</v>
      </c>
      <c r="B1117" s="11" t="s">
        <v>40455</v>
      </c>
    </row>
    <row r="1118">
      <c r="A1118" s="13" t="s">
        <v>11939</v>
      </c>
      <c r="B1118" s="11" t="s">
        <v>40455</v>
      </c>
    </row>
    <row r="1119">
      <c r="A1119" s="13" t="s">
        <v>11943</v>
      </c>
      <c r="B1119" s="11" t="s">
        <v>40455</v>
      </c>
    </row>
    <row r="1120">
      <c r="A1120" s="13" t="s">
        <v>11945</v>
      </c>
      <c r="B1120" s="11" t="s">
        <v>40455</v>
      </c>
    </row>
    <row r="1121">
      <c r="A1121" s="13" t="s">
        <v>1816</v>
      </c>
      <c r="B1121" s="11" t="s">
        <v>40455</v>
      </c>
    </row>
    <row r="1122">
      <c r="A1122" s="13" t="s">
        <v>12686</v>
      </c>
      <c r="B1122" s="11" t="s">
        <v>40455</v>
      </c>
    </row>
    <row r="1123">
      <c r="A1123" s="13" t="s">
        <v>12688</v>
      </c>
      <c r="B1123" s="11" t="s">
        <v>40455</v>
      </c>
    </row>
    <row r="1124">
      <c r="A1124" s="13" t="s">
        <v>12690</v>
      </c>
      <c r="B1124" s="11" t="s">
        <v>40455</v>
      </c>
    </row>
    <row r="1125">
      <c r="A1125" s="13" t="s">
        <v>12696</v>
      </c>
      <c r="B1125" s="11" t="s">
        <v>40455</v>
      </c>
    </row>
    <row r="1126">
      <c r="A1126" s="13" t="s">
        <v>12700</v>
      </c>
      <c r="B1126" s="11" t="s">
        <v>40455</v>
      </c>
    </row>
    <row r="1127">
      <c r="A1127" s="13" t="s">
        <v>478</v>
      </c>
      <c r="B1127" s="11" t="s">
        <v>40457</v>
      </c>
    </row>
    <row r="1128">
      <c r="A1128" s="13" t="s">
        <v>543</v>
      </c>
      <c r="B1128" s="11" t="s">
        <v>40457</v>
      </c>
    </row>
    <row r="1129">
      <c r="A1129" s="13" t="s">
        <v>577</v>
      </c>
      <c r="B1129" s="11" t="s">
        <v>40457</v>
      </c>
    </row>
    <row r="1130">
      <c r="A1130" s="13" t="s">
        <v>579</v>
      </c>
      <c r="B1130" s="11" t="s">
        <v>40457</v>
      </c>
    </row>
    <row r="1131">
      <c r="A1131" s="13" t="s">
        <v>581</v>
      </c>
      <c r="B1131" s="11" t="s">
        <v>40457</v>
      </c>
    </row>
    <row r="1132">
      <c r="A1132" s="13" t="s">
        <v>583</v>
      </c>
      <c r="B1132" s="11" t="s">
        <v>40457</v>
      </c>
    </row>
    <row r="1133">
      <c r="A1133" s="13" t="s">
        <v>589</v>
      </c>
      <c r="B1133" s="11" t="s">
        <v>40457</v>
      </c>
    </row>
    <row r="1134">
      <c r="A1134" s="13" t="s">
        <v>591</v>
      </c>
      <c r="B1134" s="11" t="s">
        <v>40457</v>
      </c>
    </row>
    <row r="1135">
      <c r="A1135" s="13" t="s">
        <v>593</v>
      </c>
      <c r="B1135" s="11" t="s">
        <v>40457</v>
      </c>
    </row>
    <row r="1136">
      <c r="A1136" s="13" t="s">
        <v>595</v>
      </c>
      <c r="B1136" s="11" t="s">
        <v>40457</v>
      </c>
    </row>
    <row r="1137">
      <c r="A1137" s="13" t="s">
        <v>597</v>
      </c>
      <c r="B1137" s="11" t="s">
        <v>40457</v>
      </c>
    </row>
    <row r="1138">
      <c r="A1138" s="13" t="s">
        <v>944</v>
      </c>
      <c r="B1138" s="11" t="s">
        <v>40457</v>
      </c>
    </row>
    <row r="1139">
      <c r="A1139" s="13" t="s">
        <v>8721</v>
      </c>
      <c r="B1139" s="11" t="s">
        <v>40457</v>
      </c>
    </row>
    <row r="1140">
      <c r="A1140" s="13" t="s">
        <v>946</v>
      </c>
      <c r="B1140" s="11" t="s">
        <v>40457</v>
      </c>
    </row>
    <row r="1141">
      <c r="A1141" s="13" t="s">
        <v>948</v>
      </c>
      <c r="B1141" s="11" t="s">
        <v>40457</v>
      </c>
    </row>
    <row r="1142">
      <c r="A1142" s="13" t="s">
        <v>993</v>
      </c>
      <c r="B1142" s="11" t="s">
        <v>40457</v>
      </c>
    </row>
    <row r="1143">
      <c r="A1143" s="13" t="s">
        <v>995</v>
      </c>
      <c r="B1143" s="11" t="s">
        <v>40457</v>
      </c>
    </row>
    <row r="1144">
      <c r="A1144" s="13" t="s">
        <v>9135</v>
      </c>
      <c r="B1144" s="11" t="s">
        <v>40457</v>
      </c>
    </row>
    <row r="1145">
      <c r="A1145" s="13" t="s">
        <v>9593</v>
      </c>
      <c r="B1145" s="11" t="s">
        <v>40457</v>
      </c>
    </row>
    <row r="1146">
      <c r="A1146" s="13" t="s">
        <v>1227</v>
      </c>
      <c r="B1146" s="11" t="s">
        <v>40457</v>
      </c>
    </row>
    <row r="1147">
      <c r="A1147" s="13" t="s">
        <v>10816</v>
      </c>
      <c r="B1147" s="11" t="s">
        <v>40457</v>
      </c>
    </row>
    <row r="1148">
      <c r="A1148" s="13" t="s">
        <v>3343</v>
      </c>
      <c r="B1148" s="11" t="s">
        <v>40457</v>
      </c>
    </row>
    <row r="1149">
      <c r="A1149" s="13" t="s">
        <v>20871</v>
      </c>
      <c r="B1149" s="11" t="s">
        <v>40457</v>
      </c>
    </row>
    <row r="1150">
      <c r="A1150" s="13" t="s">
        <v>8695</v>
      </c>
      <c r="B1150" s="11" t="s">
        <v>40465</v>
      </c>
    </row>
    <row r="1151">
      <c r="A1151" s="13" t="s">
        <v>8699</v>
      </c>
      <c r="B1151" s="11" t="s">
        <v>40465</v>
      </c>
    </row>
    <row r="1152">
      <c r="A1152" s="13" t="s">
        <v>20901</v>
      </c>
      <c r="B1152" s="11" t="s">
        <v>40463</v>
      </c>
    </row>
    <row r="1153">
      <c r="A1153" s="13" t="s">
        <v>11764</v>
      </c>
      <c r="B1153" s="11" t="s">
        <v>40467</v>
      </c>
    </row>
    <row r="1154">
      <c r="A1154" s="13" t="s">
        <v>1639</v>
      </c>
      <c r="B1154" s="11" t="s">
        <v>40467</v>
      </c>
    </row>
    <row r="1155">
      <c r="A1155" s="13" t="s">
        <v>3353</v>
      </c>
      <c r="B1155" s="11" t="s">
        <v>40469</v>
      </c>
    </row>
    <row r="1156">
      <c r="A1156" s="13" t="s">
        <v>20932</v>
      </c>
      <c r="B1156" s="11" t="s">
        <v>40469</v>
      </c>
    </row>
    <row r="1157">
      <c r="A1157" s="13" t="s">
        <v>11764</v>
      </c>
      <c r="B1157" s="11" t="s">
        <v>40471</v>
      </c>
    </row>
    <row r="1158">
      <c r="A1158" s="13" t="s">
        <v>11768</v>
      </c>
      <c r="B1158" s="11" t="s">
        <v>40471</v>
      </c>
    </row>
    <row r="1159">
      <c r="A1159" s="13" t="s">
        <v>11772</v>
      </c>
      <c r="B1159" s="11" t="s">
        <v>40471</v>
      </c>
    </row>
    <row r="1160">
      <c r="A1160" s="13" t="s">
        <v>1639</v>
      </c>
      <c r="B1160" s="11" t="s">
        <v>40471</v>
      </c>
    </row>
    <row r="1161">
      <c r="A1161" s="13" t="s">
        <v>1227</v>
      </c>
      <c r="B1161" s="11" t="s">
        <v>40473</v>
      </c>
    </row>
    <row r="1162">
      <c r="A1162" s="13" t="s">
        <v>9899</v>
      </c>
      <c r="B1162" s="11" t="s">
        <v>40475</v>
      </c>
    </row>
    <row r="1163">
      <c r="A1163" s="13" t="s">
        <v>8695</v>
      </c>
      <c r="B1163" s="11" t="s">
        <v>40477</v>
      </c>
    </row>
    <row r="1164">
      <c r="A1164" s="13" t="s">
        <v>8699</v>
      </c>
      <c r="B1164" s="11" t="s">
        <v>40477</v>
      </c>
    </row>
    <row r="1165">
      <c r="A1165" s="13" t="s">
        <v>9777</v>
      </c>
      <c r="B1165" s="11" t="s">
        <v>40477</v>
      </c>
    </row>
    <row r="1166">
      <c r="A1166" s="13" t="s">
        <v>1227</v>
      </c>
      <c r="B1166" s="11" t="s">
        <v>40477</v>
      </c>
    </row>
    <row r="1167">
      <c r="A1167" s="13" t="s">
        <v>1628</v>
      </c>
      <c r="B1167" s="11" t="s">
        <v>40477</v>
      </c>
    </row>
    <row r="1168">
      <c r="A1168" s="13" t="s">
        <v>11764</v>
      </c>
      <c r="B1168" s="11" t="s">
        <v>40479</v>
      </c>
    </row>
    <row r="1169">
      <c r="A1169" s="13" t="s">
        <v>11768</v>
      </c>
      <c r="B1169" s="11" t="s">
        <v>40479</v>
      </c>
    </row>
    <row r="1170">
      <c r="A1170" s="13" t="s">
        <v>11772</v>
      </c>
      <c r="B1170" s="11" t="s">
        <v>40479</v>
      </c>
    </row>
    <row r="1171">
      <c r="A1171" s="13" t="s">
        <v>1639</v>
      </c>
      <c r="B1171" s="11" t="s">
        <v>40479</v>
      </c>
    </row>
    <row r="1172">
      <c r="A1172" s="13" t="s">
        <v>21013</v>
      </c>
      <c r="B1172" s="11" t="s">
        <v>40481</v>
      </c>
    </row>
    <row r="1173">
      <c r="A1173" s="13" t="s">
        <v>9899</v>
      </c>
      <c r="B1173" s="11" t="s">
        <v>40483</v>
      </c>
    </row>
    <row r="1174">
      <c r="A1174" s="13" t="s">
        <v>1227</v>
      </c>
      <c r="B1174" s="11" t="s">
        <v>40483</v>
      </c>
    </row>
    <row r="1175">
      <c r="A1175" s="13" t="s">
        <v>1943</v>
      </c>
      <c r="B1175" s="11" t="s">
        <v>40483</v>
      </c>
    </row>
    <row r="1176">
      <c r="A1176" s="13" t="s">
        <v>14857</v>
      </c>
      <c r="B1176" s="11" t="s">
        <v>40483</v>
      </c>
    </row>
    <row r="1177">
      <c r="A1177" s="13" t="s">
        <v>543</v>
      </c>
      <c r="B1177" s="11" t="s">
        <v>40491</v>
      </c>
    </row>
    <row r="1178">
      <c r="A1178" s="13" t="s">
        <v>944</v>
      </c>
      <c r="B1178" s="11" t="s">
        <v>40491</v>
      </c>
    </row>
    <row r="1179">
      <c r="A1179" s="13" t="s">
        <v>8721</v>
      </c>
      <c r="B1179" s="11" t="s">
        <v>40491</v>
      </c>
    </row>
    <row r="1180">
      <c r="A1180" s="13" t="s">
        <v>946</v>
      </c>
      <c r="B1180" s="11" t="s">
        <v>40491</v>
      </c>
    </row>
    <row r="1181">
      <c r="A1181" s="13" t="s">
        <v>948</v>
      </c>
      <c r="B1181" s="11" t="s">
        <v>40491</v>
      </c>
    </row>
    <row r="1182">
      <c r="A1182" s="13" t="s">
        <v>993</v>
      </c>
      <c r="B1182" s="11" t="s">
        <v>40491</v>
      </c>
    </row>
    <row r="1183">
      <c r="A1183" s="13" t="s">
        <v>995</v>
      </c>
      <c r="B1183" s="11" t="s">
        <v>40491</v>
      </c>
    </row>
    <row r="1184">
      <c r="A1184" s="13" t="s">
        <v>9135</v>
      </c>
      <c r="B1184" s="11" t="s">
        <v>40491</v>
      </c>
    </row>
    <row r="1185">
      <c r="A1185" s="13" t="s">
        <v>20881</v>
      </c>
      <c r="B1185" s="11" t="s">
        <v>40491</v>
      </c>
    </row>
    <row r="1186">
      <c r="A1186" s="13" t="s">
        <v>1628</v>
      </c>
      <c r="B1186" s="11" t="s">
        <v>40485</v>
      </c>
    </row>
    <row r="1187">
      <c r="A1187" s="13" t="s">
        <v>1258</v>
      </c>
      <c r="B1187" s="11" t="s">
        <v>40487</v>
      </c>
    </row>
    <row r="1188">
      <c r="A1188" s="13" t="s">
        <v>1318</v>
      </c>
      <c r="B1188" s="11" t="s">
        <v>40487</v>
      </c>
    </row>
    <row r="1189">
      <c r="A1189" s="13" t="s">
        <v>1816</v>
      </c>
      <c r="B1189" s="11" t="s">
        <v>40487</v>
      </c>
    </row>
    <row r="1190">
      <c r="A1190" s="13" t="s">
        <v>12686</v>
      </c>
      <c r="B1190" s="11" t="s">
        <v>40487</v>
      </c>
    </row>
    <row r="1191">
      <c r="A1191" s="13" t="s">
        <v>12688</v>
      </c>
      <c r="B1191" s="11" t="s">
        <v>40487</v>
      </c>
    </row>
    <row r="1192">
      <c r="A1192" s="13" t="s">
        <v>12690</v>
      </c>
      <c r="B1192" s="11" t="s">
        <v>40487</v>
      </c>
    </row>
    <row r="1193">
      <c r="A1193" s="13" t="s">
        <v>12696</v>
      </c>
      <c r="B1193" s="11" t="s">
        <v>40487</v>
      </c>
    </row>
    <row r="1194">
      <c r="A1194" s="13" t="s">
        <v>12700</v>
      </c>
      <c r="B1194" s="11" t="s">
        <v>40487</v>
      </c>
    </row>
    <row r="1195">
      <c r="A1195" s="13" t="s">
        <v>20875</v>
      </c>
      <c r="B1195" s="11" t="s">
        <v>40487</v>
      </c>
    </row>
    <row r="1196">
      <c r="A1196" s="13" t="s">
        <v>9593</v>
      </c>
      <c r="B1196" s="11" t="s">
        <v>40489</v>
      </c>
    </row>
    <row r="1197">
      <c r="A1197" s="13" t="s">
        <v>784</v>
      </c>
      <c r="B1197" s="11" t="s">
        <v>40493</v>
      </c>
    </row>
    <row r="1198">
      <c r="A1198" s="13" t="s">
        <v>784</v>
      </c>
      <c r="B1198" s="11" t="s">
        <v>40495</v>
      </c>
    </row>
    <row r="1199">
      <c r="A1199" s="13" t="s">
        <v>784</v>
      </c>
      <c r="B1199" s="11" t="s">
        <v>40497</v>
      </c>
    </row>
    <row r="1200">
      <c r="A1200" s="13" t="s">
        <v>944</v>
      </c>
      <c r="B1200" s="11" t="s">
        <v>40499</v>
      </c>
    </row>
    <row r="1201">
      <c r="A1201" s="13" t="s">
        <v>8721</v>
      </c>
      <c r="B1201" s="11" t="s">
        <v>40499</v>
      </c>
    </row>
    <row r="1202">
      <c r="A1202" s="13" t="s">
        <v>946</v>
      </c>
      <c r="B1202" s="11" t="s">
        <v>40499</v>
      </c>
    </row>
    <row r="1203">
      <c r="A1203" s="13" t="s">
        <v>948</v>
      </c>
      <c r="B1203" s="11" t="s">
        <v>40499</v>
      </c>
    </row>
    <row r="1204">
      <c r="A1204" s="13" t="s">
        <v>993</v>
      </c>
      <c r="B1204" s="11" t="s">
        <v>40499</v>
      </c>
    </row>
    <row r="1205">
      <c r="A1205" s="13" t="s">
        <v>995</v>
      </c>
      <c r="B1205" s="11" t="s">
        <v>40499</v>
      </c>
    </row>
    <row r="1206">
      <c r="A1206" s="13" t="s">
        <v>9135</v>
      </c>
      <c r="B1206" s="11" t="s">
        <v>40499</v>
      </c>
    </row>
    <row r="1207">
      <c r="A1207" s="13" t="s">
        <v>10816</v>
      </c>
      <c r="B1207" s="11" t="s">
        <v>40499</v>
      </c>
    </row>
    <row r="1208">
      <c r="A1208" s="13" t="s">
        <v>20865</v>
      </c>
      <c r="B1208" s="11" t="s">
        <v>40499</v>
      </c>
    </row>
    <row r="1209">
      <c r="A1209" s="13" t="s">
        <v>12760</v>
      </c>
      <c r="B1209" s="11" t="s">
        <v>40503</v>
      </c>
    </row>
    <row r="1210">
      <c r="A1210" s="13" t="s">
        <v>459</v>
      </c>
      <c r="B1210" s="11" t="s">
        <v>40519</v>
      </c>
    </row>
    <row r="1211">
      <c r="A1211" s="13" t="s">
        <v>536</v>
      </c>
      <c r="B1211" s="11" t="s">
        <v>40519</v>
      </c>
    </row>
    <row r="1212">
      <c r="A1212" s="13" t="s">
        <v>577</v>
      </c>
      <c r="B1212" s="11" t="s">
        <v>40519</v>
      </c>
    </row>
    <row r="1213">
      <c r="A1213" s="13" t="s">
        <v>579</v>
      </c>
      <c r="B1213" s="11" t="s">
        <v>40519</v>
      </c>
    </row>
    <row r="1214">
      <c r="A1214" s="13" t="s">
        <v>581</v>
      </c>
      <c r="B1214" s="11" t="s">
        <v>40519</v>
      </c>
    </row>
    <row r="1215">
      <c r="A1215" s="13" t="s">
        <v>583</v>
      </c>
      <c r="B1215" s="11" t="s">
        <v>40519</v>
      </c>
    </row>
    <row r="1216">
      <c r="A1216" s="13" t="s">
        <v>589</v>
      </c>
      <c r="B1216" s="11" t="s">
        <v>40519</v>
      </c>
    </row>
    <row r="1217">
      <c r="A1217" s="13" t="s">
        <v>591</v>
      </c>
      <c r="B1217" s="11" t="s">
        <v>40519</v>
      </c>
    </row>
    <row r="1218">
      <c r="A1218" s="13" t="s">
        <v>593</v>
      </c>
      <c r="B1218" s="11" t="s">
        <v>40519</v>
      </c>
    </row>
    <row r="1219">
      <c r="A1219" s="13" t="s">
        <v>595</v>
      </c>
      <c r="B1219" s="11" t="s">
        <v>40519</v>
      </c>
    </row>
    <row r="1220">
      <c r="A1220" s="13" t="s">
        <v>597</v>
      </c>
      <c r="B1220" s="11" t="s">
        <v>40519</v>
      </c>
    </row>
    <row r="1221">
      <c r="A1221" s="13" t="s">
        <v>944</v>
      </c>
      <c r="B1221" s="11" t="s">
        <v>40519</v>
      </c>
    </row>
    <row r="1222">
      <c r="A1222" s="13" t="s">
        <v>8721</v>
      </c>
      <c r="B1222" s="11" t="s">
        <v>40519</v>
      </c>
    </row>
    <row r="1223">
      <c r="A1223" s="13" t="s">
        <v>946</v>
      </c>
      <c r="B1223" s="11" t="s">
        <v>40519</v>
      </c>
    </row>
    <row r="1224">
      <c r="A1224" s="13" t="s">
        <v>948</v>
      </c>
      <c r="B1224" s="11" t="s">
        <v>40519</v>
      </c>
    </row>
    <row r="1225">
      <c r="A1225" s="13" t="s">
        <v>993</v>
      </c>
      <c r="B1225" s="11" t="s">
        <v>40519</v>
      </c>
    </row>
    <row r="1226">
      <c r="A1226" s="13" t="s">
        <v>995</v>
      </c>
      <c r="B1226" s="11" t="s">
        <v>40519</v>
      </c>
    </row>
    <row r="1227">
      <c r="A1227" s="13" t="s">
        <v>9135</v>
      </c>
      <c r="B1227" s="11" t="s">
        <v>40519</v>
      </c>
    </row>
    <row r="1228">
      <c r="A1228" s="13" t="s">
        <v>1172</v>
      </c>
      <c r="B1228" s="11" t="s">
        <v>40519</v>
      </c>
    </row>
    <row r="1229">
      <c r="A1229" s="13" t="s">
        <v>1318</v>
      </c>
      <c r="B1229" s="11" t="s">
        <v>40519</v>
      </c>
    </row>
    <row r="1230">
      <c r="A1230" s="13" t="s">
        <v>10816</v>
      </c>
      <c r="B1230" s="11" t="s">
        <v>40519</v>
      </c>
    </row>
    <row r="1231">
      <c r="A1231" s="13" t="s">
        <v>20879</v>
      </c>
      <c r="B1231" s="11" t="s">
        <v>40519</v>
      </c>
    </row>
    <row r="1232">
      <c r="A1232" s="13" t="s">
        <v>944</v>
      </c>
      <c r="B1232" s="11" t="s">
        <v>40517</v>
      </c>
    </row>
    <row r="1233">
      <c r="A1233" s="13" t="s">
        <v>8721</v>
      </c>
      <c r="B1233" s="11" t="s">
        <v>40517</v>
      </c>
    </row>
    <row r="1234">
      <c r="A1234" s="13" t="s">
        <v>946</v>
      </c>
      <c r="B1234" s="11" t="s">
        <v>40517</v>
      </c>
    </row>
    <row r="1235">
      <c r="A1235" s="13" t="s">
        <v>948</v>
      </c>
      <c r="B1235" s="11" t="s">
        <v>40517</v>
      </c>
    </row>
    <row r="1236">
      <c r="A1236" s="13" t="s">
        <v>993</v>
      </c>
      <c r="B1236" s="11" t="s">
        <v>40517</v>
      </c>
    </row>
    <row r="1237">
      <c r="A1237" s="13" t="s">
        <v>995</v>
      </c>
      <c r="B1237" s="11" t="s">
        <v>40517</v>
      </c>
    </row>
    <row r="1238">
      <c r="A1238" s="13" t="s">
        <v>9135</v>
      </c>
      <c r="B1238" s="11" t="s">
        <v>40517</v>
      </c>
    </row>
    <row r="1239">
      <c r="A1239" s="13" t="s">
        <v>10816</v>
      </c>
      <c r="B1239" s="11" t="s">
        <v>40559</v>
      </c>
    </row>
    <row r="1240">
      <c r="A1240" s="13" t="s">
        <v>1628</v>
      </c>
      <c r="B1240" s="11" t="s">
        <v>40559</v>
      </c>
    </row>
    <row r="1241">
      <c r="A1241" s="13" t="s">
        <v>20865</v>
      </c>
      <c r="B1241" s="11" t="s">
        <v>40559</v>
      </c>
    </row>
    <row r="1242">
      <c r="A1242" s="13" t="s">
        <v>1628</v>
      </c>
      <c r="B1242" s="11" t="s">
        <v>40561</v>
      </c>
    </row>
    <row r="1243">
      <c r="A1243" s="13" t="s">
        <v>20914</v>
      </c>
      <c r="B1243" s="11" t="s">
        <v>40561</v>
      </c>
    </row>
    <row r="1244">
      <c r="A1244" s="13" t="s">
        <v>13027</v>
      </c>
      <c r="B1244" s="11" t="s">
        <v>40319</v>
      </c>
    </row>
    <row r="1245">
      <c r="A1245" s="13" t="s">
        <v>13047</v>
      </c>
      <c r="B1245" s="11" t="s">
        <v>40319</v>
      </c>
    </row>
    <row r="1246">
      <c r="A1246" s="13" t="s">
        <v>3365</v>
      </c>
      <c r="B1246" s="11" t="s">
        <v>40229</v>
      </c>
    </row>
    <row r="1247">
      <c r="A1247" s="13" t="s">
        <v>228</v>
      </c>
      <c r="B1247" s="11" t="s">
        <v>39850</v>
      </c>
    </row>
    <row r="1248">
      <c r="A1248" s="13" t="s">
        <v>367</v>
      </c>
      <c r="B1248" s="11" t="s">
        <v>39890</v>
      </c>
    </row>
    <row r="1249">
      <c r="A1249" s="13" t="s">
        <v>6028</v>
      </c>
      <c r="B1249" s="11" t="s">
        <v>39890</v>
      </c>
    </row>
    <row r="1250">
      <c r="A1250" s="13" t="s">
        <v>5412</v>
      </c>
      <c r="B1250" s="11" t="s">
        <v>39905</v>
      </c>
    </row>
    <row r="1251">
      <c r="A1251" s="13" t="s">
        <v>307</v>
      </c>
      <c r="B1251" s="11" t="s">
        <v>39911</v>
      </c>
    </row>
    <row r="1252">
      <c r="A1252" s="13" t="s">
        <v>87</v>
      </c>
      <c r="B1252" s="11" t="s">
        <v>39943</v>
      </c>
    </row>
    <row r="1253">
      <c r="A1253" s="13" t="s">
        <v>313</v>
      </c>
      <c r="B1253" s="11" t="s">
        <v>39945</v>
      </c>
    </row>
    <row r="1254">
      <c r="A1254" s="13" t="s">
        <v>5261</v>
      </c>
      <c r="B1254" s="11" t="s">
        <v>39965</v>
      </c>
    </row>
    <row r="1255">
      <c r="A1255" s="13" t="s">
        <v>89</v>
      </c>
      <c r="B1255" s="11" t="s">
        <v>39973</v>
      </c>
    </row>
    <row r="1256">
      <c r="A1256" s="13" t="s">
        <v>4925</v>
      </c>
      <c r="B1256" s="11" t="s">
        <v>39975</v>
      </c>
    </row>
    <row r="1257">
      <c r="A1257" s="13" t="s">
        <v>293</v>
      </c>
      <c r="B1257" s="11" t="s">
        <v>39979</v>
      </c>
    </row>
    <row r="1258">
      <c r="A1258" s="13" t="s">
        <v>176</v>
      </c>
      <c r="B1258" s="11" t="s">
        <v>39995</v>
      </c>
    </row>
    <row r="1259">
      <c r="A1259" s="13" t="s">
        <v>179</v>
      </c>
      <c r="B1259" s="11" t="s">
        <v>39997</v>
      </c>
    </row>
    <row r="1260">
      <c r="A1260" s="13" t="s">
        <v>112</v>
      </c>
      <c r="B1260" s="11" t="s">
        <v>40031</v>
      </c>
    </row>
    <row r="1261">
      <c r="A1261" s="13" t="s">
        <v>295</v>
      </c>
      <c r="B1261" s="11" t="s">
        <v>40037</v>
      </c>
    </row>
    <row r="1262">
      <c r="A1262" s="13" t="s">
        <v>29294</v>
      </c>
      <c r="B1262" s="11" t="s">
        <v>40053</v>
      </c>
    </row>
    <row r="1263">
      <c r="A1263" s="13" t="s">
        <v>188</v>
      </c>
      <c r="B1263" s="11" t="s">
        <v>40057</v>
      </c>
    </row>
    <row r="1264">
      <c r="A1264" s="13" t="s">
        <v>309</v>
      </c>
      <c r="B1264" s="11" t="s">
        <v>40065</v>
      </c>
    </row>
    <row r="1265">
      <c r="A1265" s="13" t="s">
        <v>349</v>
      </c>
      <c r="B1265" s="11" t="s">
        <v>40093</v>
      </c>
    </row>
    <row r="1266">
      <c r="A1266" s="13" t="s">
        <v>63</v>
      </c>
      <c r="B1266" s="11" t="s">
        <v>40095</v>
      </c>
    </row>
    <row r="1267">
      <c r="A1267" s="13" t="s">
        <v>95</v>
      </c>
      <c r="B1267" s="11" t="s">
        <v>40101</v>
      </c>
    </row>
    <row r="1268">
      <c r="A1268" s="13" t="s">
        <v>85</v>
      </c>
      <c r="B1268" s="11" t="s">
        <v>40145</v>
      </c>
    </row>
    <row r="1269">
      <c r="A1269" s="13" t="s">
        <v>288</v>
      </c>
      <c r="B1269" s="11" t="s">
        <v>40153</v>
      </c>
    </row>
    <row r="1270">
      <c r="A1270" s="13" t="s">
        <v>291</v>
      </c>
      <c r="B1270" s="11" t="s">
        <v>40155</v>
      </c>
    </row>
    <row r="1271">
      <c r="A1271" s="13" t="s">
        <v>5661</v>
      </c>
      <c r="B1271" s="11" t="s">
        <v>40167</v>
      </c>
    </row>
    <row r="1272">
      <c r="A1272" s="13" t="s">
        <v>232</v>
      </c>
      <c r="B1272" s="11" t="s">
        <v>40169</v>
      </c>
    </row>
    <row r="1273">
      <c r="A1273" s="13" t="s">
        <v>499</v>
      </c>
      <c r="B1273" s="11" t="s">
        <v>40169</v>
      </c>
    </row>
    <row r="1274">
      <c r="A1274" s="13" t="s">
        <v>297</v>
      </c>
      <c r="B1274" s="11" t="s">
        <v>40189</v>
      </c>
    </row>
    <row r="1275">
      <c r="A1275" s="13" t="s">
        <v>330</v>
      </c>
      <c r="B1275" s="11" t="s">
        <v>40199</v>
      </c>
    </row>
    <row r="1276">
      <c r="A1276" s="13" t="s">
        <v>5891</v>
      </c>
      <c r="B1276" s="11" t="s">
        <v>40199</v>
      </c>
    </row>
    <row r="1277">
      <c r="A1277" s="13" t="s">
        <v>5893</v>
      </c>
      <c r="B1277" s="11" t="s">
        <v>40199</v>
      </c>
    </row>
    <row r="1278">
      <c r="A1278" s="13" t="s">
        <v>97</v>
      </c>
      <c r="B1278" s="11" t="s">
        <v>40201</v>
      </c>
    </row>
    <row r="1279">
      <c r="A1279" s="13" t="s">
        <v>120</v>
      </c>
      <c r="B1279" s="11" t="s">
        <v>40209</v>
      </c>
    </row>
    <row r="1280">
      <c r="A1280" s="13" t="s">
        <v>5392</v>
      </c>
      <c r="B1280" s="11" t="s">
        <v>40233</v>
      </c>
    </row>
    <row r="1281">
      <c r="A1281" s="13" t="s">
        <v>213</v>
      </c>
      <c r="B1281" s="11" t="s">
        <v>40237</v>
      </c>
    </row>
    <row r="1282">
      <c r="A1282" s="13" t="s">
        <v>40564</v>
      </c>
      <c r="B1282" s="11" t="s">
        <v>40231</v>
      </c>
    </row>
    <row r="1283">
      <c r="A1283" s="13" t="s">
        <v>224</v>
      </c>
      <c r="B1283" s="11" t="s">
        <v>40235</v>
      </c>
    </row>
    <row r="1284">
      <c r="A1284" s="13" t="s">
        <v>71</v>
      </c>
      <c r="B1284" s="11" t="s">
        <v>40241</v>
      </c>
    </row>
    <row r="1285">
      <c r="A1285" s="13" t="s">
        <v>74</v>
      </c>
      <c r="B1285" s="11" t="s">
        <v>40241</v>
      </c>
    </row>
    <row r="1286">
      <c r="A1286" s="13" t="s">
        <v>76</v>
      </c>
      <c r="B1286" s="11" t="s">
        <v>40241</v>
      </c>
    </row>
    <row r="1287">
      <c r="A1287" s="13" t="s">
        <v>78</v>
      </c>
      <c r="B1287" s="11" t="s">
        <v>40241</v>
      </c>
    </row>
    <row r="1288">
      <c r="A1288" s="13" t="s">
        <v>80</v>
      </c>
      <c r="B1288" s="11" t="s">
        <v>40241</v>
      </c>
    </row>
    <row r="1289">
      <c r="A1289" s="13" t="s">
        <v>1101</v>
      </c>
      <c r="B1289" s="11" t="s">
        <v>40249</v>
      </c>
    </row>
    <row r="1290">
      <c r="A1290" s="13" t="s">
        <v>361</v>
      </c>
      <c r="B1290" s="11" t="s">
        <v>40269</v>
      </c>
    </row>
    <row r="1291">
      <c r="A1291" s="13" t="s">
        <v>247</v>
      </c>
      <c r="B1291" s="11" t="s">
        <v>40289</v>
      </c>
    </row>
    <row r="1292">
      <c r="A1292" s="13" t="s">
        <v>494</v>
      </c>
      <c r="B1292" s="11" t="s">
        <v>40299</v>
      </c>
    </row>
    <row r="1293">
      <c r="A1293" s="13" t="s">
        <v>426</v>
      </c>
      <c r="B1293" s="11" t="s">
        <v>40291</v>
      </c>
    </row>
    <row r="1294">
      <c r="A1294" s="13" t="s">
        <v>432</v>
      </c>
      <c r="B1294" s="11" t="s">
        <v>40291</v>
      </c>
    </row>
    <row r="1295">
      <c r="A1295" s="13" t="s">
        <v>442</v>
      </c>
      <c r="B1295" s="11" t="s">
        <v>40291</v>
      </c>
    </row>
    <row r="1296">
      <c r="A1296" s="13" t="s">
        <v>457</v>
      </c>
      <c r="B1296" s="11" t="s">
        <v>40291</v>
      </c>
    </row>
    <row r="1297">
      <c r="A1297" s="13" t="s">
        <v>474</v>
      </c>
      <c r="B1297" s="11" t="s">
        <v>40291</v>
      </c>
    </row>
    <row r="1298">
      <c r="A1298" s="13" t="s">
        <v>513</v>
      </c>
      <c r="B1298" s="11" t="s">
        <v>40291</v>
      </c>
    </row>
    <row r="1299">
      <c r="A1299" s="13" t="s">
        <v>515</v>
      </c>
      <c r="B1299" s="11" t="s">
        <v>40291</v>
      </c>
    </row>
    <row r="1300">
      <c r="A1300" s="13" t="s">
        <v>527</v>
      </c>
      <c r="B1300" s="11" t="s">
        <v>40291</v>
      </c>
    </row>
    <row r="1301">
      <c r="A1301" s="13" t="s">
        <v>426</v>
      </c>
      <c r="B1301" s="11" t="s">
        <v>40293</v>
      </c>
    </row>
    <row r="1302">
      <c r="A1302" s="13" t="s">
        <v>457</v>
      </c>
      <c r="B1302" s="11" t="s">
        <v>40293</v>
      </c>
    </row>
    <row r="1303">
      <c r="A1303" s="13" t="s">
        <v>510</v>
      </c>
      <c r="B1303" s="11" t="s">
        <v>40293</v>
      </c>
    </row>
    <row r="1304">
      <c r="A1304" s="13" t="s">
        <v>515</v>
      </c>
      <c r="B1304" s="11" t="s">
        <v>40293</v>
      </c>
    </row>
    <row r="1305">
      <c r="A1305" s="13" t="s">
        <v>527</v>
      </c>
      <c r="B1305" s="11" t="s">
        <v>40293</v>
      </c>
    </row>
    <row r="1306">
      <c r="A1306" s="13" t="s">
        <v>515</v>
      </c>
      <c r="B1306" s="11" t="s">
        <v>40295</v>
      </c>
    </row>
    <row r="1307">
      <c r="A1307" s="13" t="s">
        <v>457</v>
      </c>
      <c r="B1307" s="11" t="s">
        <v>40297</v>
      </c>
    </row>
    <row r="1308">
      <c r="A1308" s="13" t="s">
        <v>510</v>
      </c>
      <c r="B1308" s="11" t="s">
        <v>40297</v>
      </c>
    </row>
    <row r="1309">
      <c r="A1309" s="13" t="s">
        <v>515</v>
      </c>
      <c r="B1309" s="11" t="s">
        <v>40297</v>
      </c>
    </row>
    <row r="1310">
      <c r="A1310" s="13" t="s">
        <v>301</v>
      </c>
      <c r="B1310" s="11" t="s">
        <v>40307</v>
      </c>
    </row>
    <row r="1311">
      <c r="A1311" s="13" t="s">
        <v>328</v>
      </c>
      <c r="B1311" s="11" t="s">
        <v>40329</v>
      </c>
    </row>
    <row r="1312">
      <c r="A1312" s="13" t="s">
        <v>319</v>
      </c>
      <c r="B1312" s="11" t="s">
        <v>40323</v>
      </c>
    </row>
    <row r="1313">
      <c r="A1313" s="13" t="s">
        <v>577</v>
      </c>
      <c r="B1313" s="11" t="s">
        <v>40323</v>
      </c>
    </row>
    <row r="1314">
      <c r="A1314" s="13" t="s">
        <v>579</v>
      </c>
      <c r="B1314" s="11" t="s">
        <v>40323</v>
      </c>
    </row>
    <row r="1315">
      <c r="A1315" s="13" t="s">
        <v>581</v>
      </c>
      <c r="B1315" s="11" t="s">
        <v>40323</v>
      </c>
    </row>
    <row r="1316">
      <c r="A1316" s="13" t="s">
        <v>583</v>
      </c>
      <c r="B1316" s="11" t="s">
        <v>40323</v>
      </c>
    </row>
    <row r="1317">
      <c r="A1317" s="13" t="s">
        <v>589</v>
      </c>
      <c r="B1317" s="11" t="s">
        <v>40323</v>
      </c>
    </row>
    <row r="1318">
      <c r="A1318" s="13" t="s">
        <v>591</v>
      </c>
      <c r="B1318" s="11" t="s">
        <v>40323</v>
      </c>
    </row>
    <row r="1319">
      <c r="A1319" s="13" t="s">
        <v>593</v>
      </c>
      <c r="B1319" s="11" t="s">
        <v>40323</v>
      </c>
    </row>
    <row r="1320">
      <c r="A1320" s="13" t="s">
        <v>595</v>
      </c>
      <c r="B1320" s="11" t="s">
        <v>40323</v>
      </c>
    </row>
    <row r="1321">
      <c r="A1321" s="13" t="s">
        <v>597</v>
      </c>
      <c r="B1321" s="11" t="s">
        <v>40323</v>
      </c>
    </row>
    <row r="1322">
      <c r="A1322" s="13" t="s">
        <v>324</v>
      </c>
      <c r="B1322" s="11" t="s">
        <v>40325</v>
      </c>
    </row>
    <row r="1323">
      <c r="A1323" s="13" t="s">
        <v>322</v>
      </c>
      <c r="B1323" s="11" t="s">
        <v>40327</v>
      </c>
    </row>
    <row r="1324">
      <c r="A1324" s="13" t="s">
        <v>326</v>
      </c>
      <c r="B1324" s="11" t="s">
        <v>40321</v>
      </c>
    </row>
    <row r="1325">
      <c r="A1325" s="13" t="s">
        <v>192</v>
      </c>
      <c r="B1325" s="11" t="s">
        <v>40385</v>
      </c>
    </row>
    <row r="1326">
      <c r="A1326" s="13" t="s">
        <v>190</v>
      </c>
      <c r="B1326" s="11" t="s">
        <v>40431</v>
      </c>
    </row>
    <row r="1327">
      <c r="A1327" s="13" t="s">
        <v>186</v>
      </c>
      <c r="B1327" s="11" t="s">
        <v>40433</v>
      </c>
    </row>
    <row r="1328">
      <c r="A1328" s="13" t="s">
        <v>386</v>
      </c>
      <c r="B1328" s="11" t="s">
        <v>40439</v>
      </c>
    </row>
    <row r="1329">
      <c r="A1329" s="13" t="s">
        <v>344</v>
      </c>
      <c r="B1329" s="11" t="s">
        <v>40443</v>
      </c>
    </row>
    <row r="1330">
      <c r="A1330" s="13" t="s">
        <v>543</v>
      </c>
      <c r="B1330" s="11" t="s">
        <v>40441</v>
      </c>
    </row>
    <row r="1331">
      <c r="A1331" s="13" t="s">
        <v>303</v>
      </c>
      <c r="B1331" s="11" t="s">
        <v>40459</v>
      </c>
    </row>
    <row r="1332">
      <c r="A1332" s="13" t="s">
        <v>5047</v>
      </c>
      <c r="B1332" s="11" t="s">
        <v>40461</v>
      </c>
    </row>
    <row r="1333">
      <c r="A1333" s="13" t="s">
        <v>9465</v>
      </c>
      <c r="B1333" s="11" t="s">
        <v>40461</v>
      </c>
    </row>
    <row r="1334">
      <c r="A1334" s="13" t="s">
        <v>6067</v>
      </c>
      <c r="B1334" s="11" t="s">
        <v>40501</v>
      </c>
    </row>
    <row r="1335">
      <c r="A1335" s="13" t="s">
        <v>165</v>
      </c>
      <c r="B1335" s="11" t="s">
        <v>40515</v>
      </c>
    </row>
    <row r="1336">
      <c r="A1336" s="13" t="s">
        <v>334</v>
      </c>
      <c r="B1336" s="11" t="s">
        <v>40521</v>
      </c>
    </row>
    <row r="1337">
      <c r="A1337" s="13" t="s">
        <v>253</v>
      </c>
      <c r="B1337" s="11" t="s">
        <v>40531</v>
      </c>
    </row>
    <row r="1338">
      <c r="A1338" s="13" t="s">
        <v>256</v>
      </c>
      <c r="B1338" s="11" t="s">
        <v>40533</v>
      </c>
    </row>
    <row r="1339">
      <c r="A1339" s="13" t="s">
        <v>459</v>
      </c>
      <c r="B1339" s="11" t="s">
        <v>40533</v>
      </c>
    </row>
    <row r="1340">
      <c r="A1340" s="13" t="s">
        <v>577</v>
      </c>
      <c r="B1340" s="11" t="s">
        <v>40533</v>
      </c>
    </row>
    <row r="1341">
      <c r="A1341" s="13" t="s">
        <v>579</v>
      </c>
      <c r="B1341" s="11" t="s">
        <v>40533</v>
      </c>
    </row>
    <row r="1342">
      <c r="A1342" s="13" t="s">
        <v>581</v>
      </c>
      <c r="B1342" s="11" t="s">
        <v>40533</v>
      </c>
    </row>
    <row r="1343">
      <c r="A1343" s="13" t="s">
        <v>583</v>
      </c>
      <c r="B1343" s="11" t="s">
        <v>40533</v>
      </c>
    </row>
    <row r="1344">
      <c r="A1344" s="13" t="s">
        <v>589</v>
      </c>
      <c r="B1344" s="11" t="s">
        <v>40533</v>
      </c>
    </row>
    <row r="1345">
      <c r="A1345" s="13" t="s">
        <v>591</v>
      </c>
      <c r="B1345" s="11" t="s">
        <v>40533</v>
      </c>
    </row>
    <row r="1346">
      <c r="A1346" s="13" t="s">
        <v>593</v>
      </c>
      <c r="B1346" s="11" t="s">
        <v>40533</v>
      </c>
    </row>
    <row r="1347">
      <c r="A1347" s="13" t="s">
        <v>595</v>
      </c>
      <c r="B1347" s="11" t="s">
        <v>40533</v>
      </c>
    </row>
    <row r="1348">
      <c r="A1348" s="13" t="s">
        <v>597</v>
      </c>
      <c r="B1348" s="11" t="s">
        <v>40533</v>
      </c>
    </row>
    <row r="1349">
      <c r="A1349" s="13" t="s">
        <v>258</v>
      </c>
      <c r="B1349" s="11" t="s">
        <v>40535</v>
      </c>
    </row>
    <row r="1350">
      <c r="A1350" s="13" t="s">
        <v>459</v>
      </c>
      <c r="B1350" s="11" t="s">
        <v>40535</v>
      </c>
    </row>
    <row r="1351">
      <c r="A1351" s="13" t="s">
        <v>577</v>
      </c>
      <c r="B1351" s="11" t="s">
        <v>40535</v>
      </c>
    </row>
    <row r="1352">
      <c r="A1352" s="13" t="s">
        <v>579</v>
      </c>
      <c r="B1352" s="11" t="s">
        <v>40535</v>
      </c>
    </row>
    <row r="1353">
      <c r="A1353" s="13" t="s">
        <v>581</v>
      </c>
      <c r="B1353" s="11" t="s">
        <v>40535</v>
      </c>
    </row>
    <row r="1354">
      <c r="A1354" s="13" t="s">
        <v>583</v>
      </c>
      <c r="B1354" s="11" t="s">
        <v>40535</v>
      </c>
    </row>
    <row r="1355">
      <c r="A1355" s="13" t="s">
        <v>589</v>
      </c>
      <c r="B1355" s="11" t="s">
        <v>40535</v>
      </c>
    </row>
    <row r="1356">
      <c r="A1356" s="13" t="s">
        <v>591</v>
      </c>
      <c r="B1356" s="11" t="s">
        <v>40535</v>
      </c>
    </row>
    <row r="1357">
      <c r="A1357" s="13" t="s">
        <v>593</v>
      </c>
      <c r="B1357" s="11" t="s">
        <v>40535</v>
      </c>
    </row>
    <row r="1358">
      <c r="A1358" s="13" t="s">
        <v>595</v>
      </c>
      <c r="B1358" s="11" t="s">
        <v>40535</v>
      </c>
    </row>
    <row r="1359">
      <c r="A1359" s="13" t="s">
        <v>597</v>
      </c>
      <c r="B1359" s="11" t="s">
        <v>40535</v>
      </c>
    </row>
    <row r="1360">
      <c r="A1360" s="13" t="s">
        <v>258</v>
      </c>
      <c r="B1360" s="11" t="s">
        <v>40537</v>
      </c>
    </row>
    <row r="1361">
      <c r="A1361" s="13" t="s">
        <v>264</v>
      </c>
      <c r="B1361" s="11" t="s">
        <v>40539</v>
      </c>
    </row>
    <row r="1362">
      <c r="A1362" s="13" t="s">
        <v>267</v>
      </c>
      <c r="B1362" s="11" t="s">
        <v>40539</v>
      </c>
    </row>
    <row r="1363">
      <c r="A1363" s="13" t="s">
        <v>269</v>
      </c>
      <c r="B1363" s="11" t="s">
        <v>40539</v>
      </c>
    </row>
    <row r="1364">
      <c r="A1364" s="13" t="s">
        <v>271</v>
      </c>
      <c r="B1364" s="11" t="s">
        <v>40539</v>
      </c>
    </row>
    <row r="1365">
      <c r="A1365" s="13" t="s">
        <v>273</v>
      </c>
      <c r="B1365" s="11" t="s">
        <v>40539</v>
      </c>
    </row>
    <row r="1366">
      <c r="A1366" s="13" t="s">
        <v>457</v>
      </c>
      <c r="B1366" s="11" t="s">
        <v>40539</v>
      </c>
    </row>
    <row r="1367">
      <c r="A1367" s="13" t="s">
        <v>459</v>
      </c>
      <c r="B1367" s="11" t="s">
        <v>40539</v>
      </c>
    </row>
    <row r="1368">
      <c r="A1368" s="13" t="s">
        <v>494</v>
      </c>
      <c r="B1368" s="11" t="s">
        <v>40539</v>
      </c>
    </row>
    <row r="1369">
      <c r="A1369" s="13" t="s">
        <v>499</v>
      </c>
      <c r="B1369" s="11" t="s">
        <v>40539</v>
      </c>
    </row>
    <row r="1370">
      <c r="A1370" s="13" t="s">
        <v>510</v>
      </c>
      <c r="B1370" s="11" t="s">
        <v>40539</v>
      </c>
    </row>
    <row r="1371">
      <c r="A1371" s="13" t="s">
        <v>513</v>
      </c>
      <c r="B1371" s="11" t="s">
        <v>40539</v>
      </c>
    </row>
    <row r="1372">
      <c r="A1372" s="13" t="s">
        <v>515</v>
      </c>
      <c r="B1372" s="11" t="s">
        <v>40539</v>
      </c>
    </row>
    <row r="1373">
      <c r="A1373" s="13" t="s">
        <v>527</v>
      </c>
      <c r="B1373" s="11" t="s">
        <v>40539</v>
      </c>
    </row>
    <row r="1374">
      <c r="A1374" s="13" t="s">
        <v>547</v>
      </c>
      <c r="B1374" s="11" t="s">
        <v>40539</v>
      </c>
    </row>
    <row r="1375">
      <c r="A1375" s="13" t="s">
        <v>577</v>
      </c>
      <c r="B1375" s="11" t="s">
        <v>40539</v>
      </c>
    </row>
    <row r="1376">
      <c r="A1376" s="13" t="s">
        <v>579</v>
      </c>
      <c r="B1376" s="11" t="s">
        <v>40539</v>
      </c>
    </row>
    <row r="1377">
      <c r="A1377" s="13" t="s">
        <v>581</v>
      </c>
      <c r="B1377" s="11" t="s">
        <v>40539</v>
      </c>
    </row>
    <row r="1378">
      <c r="A1378" s="13" t="s">
        <v>583</v>
      </c>
      <c r="B1378" s="11" t="s">
        <v>40539</v>
      </c>
    </row>
    <row r="1379">
      <c r="A1379" s="13" t="s">
        <v>589</v>
      </c>
      <c r="B1379" s="11" t="s">
        <v>40539</v>
      </c>
    </row>
    <row r="1380">
      <c r="A1380" s="13" t="s">
        <v>591</v>
      </c>
      <c r="B1380" s="11" t="s">
        <v>40539</v>
      </c>
    </row>
    <row r="1381">
      <c r="A1381" s="13" t="s">
        <v>593</v>
      </c>
      <c r="B1381" s="11" t="s">
        <v>40539</v>
      </c>
    </row>
    <row r="1382">
      <c r="A1382" s="13" t="s">
        <v>595</v>
      </c>
      <c r="B1382" s="11" t="s">
        <v>40539</v>
      </c>
    </row>
    <row r="1383">
      <c r="A1383" s="13" t="s">
        <v>597</v>
      </c>
      <c r="B1383" s="11" t="s">
        <v>40539</v>
      </c>
    </row>
    <row r="1384">
      <c r="A1384" s="13" t="s">
        <v>197</v>
      </c>
      <c r="B1384" s="11" t="s">
        <v>40541</v>
      </c>
    </row>
    <row r="1385">
      <c r="A1385" s="13" t="s">
        <v>245</v>
      </c>
      <c r="B1385" s="11" t="s">
        <v>40543</v>
      </c>
    </row>
    <row r="1386">
      <c r="A1386" s="13" t="s">
        <v>243</v>
      </c>
      <c r="B1386" s="11" t="s">
        <v>40545</v>
      </c>
    </row>
    <row r="1387">
      <c r="A1387" s="13" t="s">
        <v>436</v>
      </c>
      <c r="B1387" s="11" t="s">
        <v>40547</v>
      </c>
    </row>
    <row r="1388">
      <c r="A1388" s="13" t="s">
        <v>577</v>
      </c>
      <c r="B1388" s="11" t="s">
        <v>40547</v>
      </c>
    </row>
    <row r="1389">
      <c r="A1389" s="13" t="s">
        <v>579</v>
      </c>
      <c r="B1389" s="11" t="s">
        <v>40547</v>
      </c>
    </row>
    <row r="1390">
      <c r="A1390" s="13" t="s">
        <v>581</v>
      </c>
      <c r="B1390" s="11" t="s">
        <v>40547</v>
      </c>
    </row>
    <row r="1391">
      <c r="A1391" s="13" t="s">
        <v>583</v>
      </c>
      <c r="B1391" s="11" t="s">
        <v>40547</v>
      </c>
    </row>
    <row r="1392">
      <c r="A1392" s="13" t="s">
        <v>589</v>
      </c>
      <c r="B1392" s="11" t="s">
        <v>40547</v>
      </c>
    </row>
    <row r="1393">
      <c r="A1393" s="13" t="s">
        <v>591</v>
      </c>
      <c r="B1393" s="11" t="s">
        <v>40547</v>
      </c>
    </row>
    <row r="1394">
      <c r="A1394" s="13" t="s">
        <v>593</v>
      </c>
      <c r="B1394" s="11" t="s">
        <v>40547</v>
      </c>
    </row>
    <row r="1395">
      <c r="A1395" s="13" t="s">
        <v>595</v>
      </c>
      <c r="B1395" s="11" t="s">
        <v>40547</v>
      </c>
    </row>
    <row r="1396">
      <c r="A1396" s="13" t="s">
        <v>597</v>
      </c>
      <c r="B1396" s="11" t="s">
        <v>40547</v>
      </c>
    </row>
    <row r="1397">
      <c r="A1397" s="13" t="s">
        <v>1584</v>
      </c>
      <c r="B1397" s="11" t="s">
        <v>40549</v>
      </c>
    </row>
    <row r="1398">
      <c r="A1398" s="13" t="s">
        <v>11672</v>
      </c>
      <c r="B1398" s="11" t="s">
        <v>40549</v>
      </c>
    </row>
    <row r="1399">
      <c r="A1399" s="13" t="s">
        <v>577</v>
      </c>
      <c r="B1399" s="11" t="s">
        <v>40551</v>
      </c>
    </row>
    <row r="1400">
      <c r="A1400" s="13" t="s">
        <v>579</v>
      </c>
      <c r="B1400" s="11" t="s">
        <v>40551</v>
      </c>
    </row>
    <row r="1401">
      <c r="A1401" s="13" t="s">
        <v>581</v>
      </c>
      <c r="B1401" s="11" t="s">
        <v>40551</v>
      </c>
    </row>
    <row r="1402">
      <c r="A1402" s="13" t="s">
        <v>583</v>
      </c>
      <c r="B1402" s="11" t="s">
        <v>40551</v>
      </c>
    </row>
    <row r="1403">
      <c r="A1403" s="13" t="s">
        <v>589</v>
      </c>
      <c r="B1403" s="11" t="s">
        <v>40551</v>
      </c>
    </row>
    <row r="1404">
      <c r="A1404" s="13" t="s">
        <v>591</v>
      </c>
      <c r="B1404" s="11" t="s">
        <v>40551</v>
      </c>
    </row>
    <row r="1405">
      <c r="A1405" s="13" t="s">
        <v>593</v>
      </c>
      <c r="B1405" s="11" t="s">
        <v>40551</v>
      </c>
    </row>
    <row r="1406">
      <c r="A1406" s="13" t="s">
        <v>595</v>
      </c>
      <c r="B1406" s="11" t="s">
        <v>40551</v>
      </c>
    </row>
    <row r="1407">
      <c r="A1407" s="13" t="s">
        <v>597</v>
      </c>
      <c r="B1407" s="11" t="s">
        <v>40551</v>
      </c>
    </row>
    <row r="1408">
      <c r="A1408" s="13" t="s">
        <v>260</v>
      </c>
      <c r="B1408" s="11" t="s">
        <v>40553</v>
      </c>
    </row>
    <row r="1409">
      <c r="A1409" s="13" t="s">
        <v>262</v>
      </c>
      <c r="B1409" s="11" t="s">
        <v>40553</v>
      </c>
    </row>
    <row r="1410">
      <c r="A1410" s="13" t="s">
        <v>7964</v>
      </c>
      <c r="B1410" s="11" t="s">
        <v>40553</v>
      </c>
    </row>
    <row r="1411">
      <c r="A1411" s="13" t="s">
        <v>5511</v>
      </c>
      <c r="B1411" s="11" t="s">
        <v>40555</v>
      </c>
    </row>
    <row r="1412">
      <c r="A1412" s="13" t="s">
        <v>235</v>
      </c>
      <c r="B1412" s="11" t="s">
        <v>40557</v>
      </c>
    </row>
    <row r="1413">
      <c r="A1413" s="13" t="s">
        <v>1339</v>
      </c>
      <c r="B1413" s="11" t="s">
        <v>39882</v>
      </c>
    </row>
    <row r="1414">
      <c r="A1414" s="13" t="s">
        <v>1541</v>
      </c>
      <c r="B1414" s="11" t="s">
        <v>39819</v>
      </c>
    </row>
    <row r="1415">
      <c r="A1415" s="13" t="s">
        <v>2039</v>
      </c>
      <c r="B1415" s="11" t="s">
        <v>39819</v>
      </c>
    </row>
    <row r="1416">
      <c r="A1416" s="13" t="s">
        <v>2041</v>
      </c>
      <c r="B1416" s="11" t="s">
        <v>39819</v>
      </c>
    </row>
    <row r="1417">
      <c r="A1417" s="13" t="s">
        <v>2095</v>
      </c>
      <c r="B1417" s="11" t="s">
        <v>39819</v>
      </c>
    </row>
    <row r="1418">
      <c r="A1418" s="13" t="s">
        <v>14099</v>
      </c>
      <c r="B1418" s="11" t="s">
        <v>39819</v>
      </c>
    </row>
    <row r="1419">
      <c r="A1419" s="13" t="s">
        <v>14101</v>
      </c>
      <c r="B1419" s="11" t="s">
        <v>39819</v>
      </c>
    </row>
    <row r="1420">
      <c r="A1420" s="13" t="s">
        <v>14103</v>
      </c>
      <c r="B1420" s="11" t="s">
        <v>39819</v>
      </c>
    </row>
    <row r="1421">
      <c r="A1421" s="13" t="s">
        <v>14105</v>
      </c>
      <c r="B1421" s="11" t="s">
        <v>39819</v>
      </c>
    </row>
    <row r="1422">
      <c r="A1422" s="13" t="s">
        <v>14107</v>
      </c>
      <c r="B1422" s="11" t="s">
        <v>39819</v>
      </c>
    </row>
    <row r="1423">
      <c r="A1423" s="13" t="s">
        <v>14109</v>
      </c>
      <c r="B1423" s="11" t="s">
        <v>39819</v>
      </c>
    </row>
    <row r="1424">
      <c r="A1424" s="13" t="s">
        <v>2098</v>
      </c>
      <c r="B1424" s="11" t="s">
        <v>39819</v>
      </c>
    </row>
    <row r="1425">
      <c r="A1425" s="13" t="s">
        <v>14111</v>
      </c>
      <c r="B1425" s="11" t="s">
        <v>39819</v>
      </c>
    </row>
    <row r="1426">
      <c r="A1426" s="13" t="s">
        <v>14113</v>
      </c>
      <c r="B1426" s="11" t="s">
        <v>39819</v>
      </c>
    </row>
    <row r="1427">
      <c r="A1427" s="13" t="s">
        <v>14115</v>
      </c>
      <c r="B1427" s="11" t="s">
        <v>39819</v>
      </c>
    </row>
    <row r="1428">
      <c r="A1428" s="13" t="s">
        <v>14117</v>
      </c>
      <c r="B1428" s="11" t="s">
        <v>39819</v>
      </c>
    </row>
    <row r="1429">
      <c r="A1429" s="13" t="s">
        <v>14121</v>
      </c>
      <c r="B1429" s="11" t="s">
        <v>39819</v>
      </c>
    </row>
    <row r="1430">
      <c r="A1430" s="13" t="s">
        <v>14127</v>
      </c>
      <c r="B1430" s="11" t="s">
        <v>39819</v>
      </c>
    </row>
    <row r="1431">
      <c r="A1431" s="13" t="s">
        <v>2102</v>
      </c>
      <c r="B1431" s="11" t="s">
        <v>39819</v>
      </c>
    </row>
    <row r="1432">
      <c r="A1432" s="13" t="s">
        <v>14141</v>
      </c>
      <c r="B1432" s="11" t="s">
        <v>39819</v>
      </c>
    </row>
    <row r="1433">
      <c r="A1433" s="13" t="s">
        <v>14143</v>
      </c>
      <c r="B1433" s="11" t="s">
        <v>39819</v>
      </c>
    </row>
    <row r="1434">
      <c r="A1434" s="13" t="s">
        <v>14145</v>
      </c>
      <c r="B1434" s="11" t="s">
        <v>39819</v>
      </c>
    </row>
    <row r="1435">
      <c r="A1435" s="13" t="s">
        <v>14147</v>
      </c>
      <c r="B1435" s="11" t="s">
        <v>39819</v>
      </c>
    </row>
    <row r="1436">
      <c r="A1436" s="13" t="s">
        <v>2113</v>
      </c>
      <c r="B1436" s="11" t="s">
        <v>39819</v>
      </c>
    </row>
    <row r="1437">
      <c r="A1437" s="13" t="s">
        <v>14215</v>
      </c>
      <c r="B1437" s="11" t="s">
        <v>39819</v>
      </c>
    </row>
    <row r="1438">
      <c r="A1438" s="13" t="s">
        <v>14217</v>
      </c>
      <c r="B1438" s="11" t="s">
        <v>39819</v>
      </c>
    </row>
    <row r="1439">
      <c r="A1439" s="13" t="s">
        <v>14219</v>
      </c>
      <c r="B1439" s="11" t="s">
        <v>39819</v>
      </c>
    </row>
    <row r="1440">
      <c r="A1440" s="13" t="s">
        <v>14287</v>
      </c>
      <c r="B1440" s="11" t="s">
        <v>39819</v>
      </c>
    </row>
    <row r="1441">
      <c r="A1441" s="13" t="s">
        <v>2131</v>
      </c>
      <c r="B1441" s="11" t="s">
        <v>39819</v>
      </c>
    </row>
    <row r="1442">
      <c r="A1442" s="13" t="s">
        <v>14307</v>
      </c>
      <c r="B1442" s="11" t="s">
        <v>39819</v>
      </c>
    </row>
    <row r="1443">
      <c r="A1443" s="13" t="s">
        <v>14309</v>
      </c>
      <c r="B1443" s="11" t="s">
        <v>39819</v>
      </c>
    </row>
    <row r="1444">
      <c r="A1444" s="13" t="s">
        <v>14311</v>
      </c>
      <c r="B1444" s="11" t="s">
        <v>39819</v>
      </c>
    </row>
    <row r="1445">
      <c r="A1445" s="13" t="s">
        <v>14313</v>
      </c>
      <c r="B1445" s="11" t="s">
        <v>39819</v>
      </c>
    </row>
    <row r="1446">
      <c r="A1446" s="13" t="s">
        <v>14317</v>
      </c>
      <c r="B1446" s="11" t="s">
        <v>39819</v>
      </c>
    </row>
    <row r="1447">
      <c r="A1447" s="13" t="s">
        <v>14319</v>
      </c>
      <c r="B1447" s="11" t="s">
        <v>39819</v>
      </c>
    </row>
    <row r="1448">
      <c r="A1448" s="13" t="s">
        <v>14321</v>
      </c>
      <c r="B1448" s="11" t="s">
        <v>39819</v>
      </c>
    </row>
    <row r="1449">
      <c r="A1449" s="13" t="s">
        <v>2135</v>
      </c>
      <c r="B1449" s="11" t="s">
        <v>39819</v>
      </c>
    </row>
    <row r="1450">
      <c r="A1450" s="13" t="s">
        <v>14343</v>
      </c>
      <c r="B1450" s="11" t="s">
        <v>39819</v>
      </c>
    </row>
    <row r="1451">
      <c r="A1451" s="13" t="s">
        <v>14345</v>
      </c>
      <c r="B1451" s="11" t="s">
        <v>39819</v>
      </c>
    </row>
    <row r="1452">
      <c r="A1452" s="13" t="s">
        <v>14355</v>
      </c>
      <c r="B1452" s="11" t="s">
        <v>39819</v>
      </c>
    </row>
    <row r="1453">
      <c r="A1453" s="13" t="s">
        <v>14375</v>
      </c>
      <c r="B1453" s="11" t="s">
        <v>39819</v>
      </c>
    </row>
    <row r="1454">
      <c r="A1454" s="13" t="s">
        <v>14441</v>
      </c>
      <c r="B1454" s="11" t="s">
        <v>39819</v>
      </c>
    </row>
    <row r="1455">
      <c r="A1455" s="13" t="s">
        <v>1765</v>
      </c>
      <c r="B1455" s="11" t="s">
        <v>39819</v>
      </c>
    </row>
    <row r="1456">
      <c r="A1456" s="13" t="s">
        <v>1768</v>
      </c>
      <c r="B1456" s="11" t="s">
        <v>39819</v>
      </c>
    </row>
    <row r="1457">
      <c r="A1457" s="13" t="s">
        <v>1770</v>
      </c>
      <c r="B1457" s="11" t="s">
        <v>39819</v>
      </c>
    </row>
    <row r="1458">
      <c r="A1458" s="13" t="s">
        <v>1772</v>
      </c>
      <c r="B1458" s="11" t="s">
        <v>39819</v>
      </c>
    </row>
    <row r="1459">
      <c r="A1459" s="13" t="s">
        <v>1774</v>
      </c>
      <c r="B1459" s="11" t="s">
        <v>39819</v>
      </c>
    </row>
    <row r="1460">
      <c r="A1460" s="13" t="s">
        <v>1776</v>
      </c>
      <c r="B1460" s="11" t="s">
        <v>39819</v>
      </c>
    </row>
    <row r="1461">
      <c r="A1461" s="13" t="s">
        <v>1778</v>
      </c>
      <c r="B1461" s="11" t="s">
        <v>39819</v>
      </c>
    </row>
    <row r="1462">
      <c r="A1462" s="13" t="s">
        <v>14065</v>
      </c>
      <c r="B1462" s="11" t="s">
        <v>39819</v>
      </c>
    </row>
    <row r="1463">
      <c r="A1463" s="13" t="s">
        <v>9801</v>
      </c>
      <c r="B1463" s="11" t="s">
        <v>39819</v>
      </c>
    </row>
    <row r="1464">
      <c r="A1464" s="13" t="s">
        <v>1185</v>
      </c>
      <c r="B1464" s="11" t="s">
        <v>39819</v>
      </c>
    </row>
    <row r="1465">
      <c r="A1465" s="13" t="s">
        <v>9831</v>
      </c>
      <c r="B1465" s="11" t="s">
        <v>39819</v>
      </c>
    </row>
    <row r="1466">
      <c r="A1466" s="13" t="s">
        <v>9833</v>
      </c>
      <c r="B1466" s="11" t="s">
        <v>39819</v>
      </c>
    </row>
    <row r="1467">
      <c r="A1467" s="13" t="s">
        <v>9835</v>
      </c>
      <c r="B1467" s="11" t="s">
        <v>39819</v>
      </c>
    </row>
    <row r="1468">
      <c r="A1468" s="13" t="s">
        <v>9837</v>
      </c>
      <c r="B1468" s="11" t="s">
        <v>39819</v>
      </c>
    </row>
    <row r="1469">
      <c r="A1469" s="13" t="s">
        <v>9841</v>
      </c>
      <c r="B1469" s="11" t="s">
        <v>39819</v>
      </c>
    </row>
    <row r="1470">
      <c r="A1470" s="13" t="s">
        <v>9851</v>
      </c>
      <c r="B1470" s="11" t="s">
        <v>39819</v>
      </c>
    </row>
    <row r="1471">
      <c r="A1471" s="13" t="s">
        <v>12178</v>
      </c>
      <c r="B1471" s="11" t="s">
        <v>39819</v>
      </c>
    </row>
    <row r="1472">
      <c r="A1472" s="13" t="s">
        <v>14147</v>
      </c>
      <c r="B1472" s="11" t="s">
        <v>40239</v>
      </c>
    </row>
    <row r="1473">
      <c r="A1473" s="13" t="s">
        <v>2113</v>
      </c>
      <c r="B1473" s="11" t="s">
        <v>40239</v>
      </c>
    </row>
    <row r="1474">
      <c r="A1474" s="13" t="s">
        <v>14213</v>
      </c>
      <c r="B1474" s="11" t="s">
        <v>40239</v>
      </c>
    </row>
    <row r="1475">
      <c r="A1475" s="13" t="s">
        <v>14215</v>
      </c>
      <c r="B1475" s="11" t="s">
        <v>40239</v>
      </c>
    </row>
    <row r="1476">
      <c r="A1476" s="13" t="s">
        <v>14217</v>
      </c>
      <c r="B1476" s="11" t="s">
        <v>40239</v>
      </c>
    </row>
    <row r="1477">
      <c r="A1477" s="13" t="s">
        <v>14219</v>
      </c>
      <c r="B1477" s="11" t="s">
        <v>40239</v>
      </c>
    </row>
    <row r="1478">
      <c r="A1478" s="13" t="s">
        <v>2122</v>
      </c>
      <c r="B1478" s="11" t="s">
        <v>40239</v>
      </c>
    </row>
    <row r="1479">
      <c r="A1479" s="13" t="s">
        <v>14251</v>
      </c>
      <c r="B1479" s="11" t="s">
        <v>40239</v>
      </c>
    </row>
    <row r="1480">
      <c r="A1480" s="13" t="s">
        <v>14253</v>
      </c>
      <c r="B1480" s="11" t="s">
        <v>40239</v>
      </c>
    </row>
    <row r="1481">
      <c r="A1481" s="13" t="s">
        <v>14255</v>
      </c>
      <c r="B1481" s="11" t="s">
        <v>40239</v>
      </c>
    </row>
    <row r="1482">
      <c r="A1482" s="13" t="s">
        <v>14257</v>
      </c>
      <c r="B1482" s="11" t="s">
        <v>40239</v>
      </c>
    </row>
    <row r="1483">
      <c r="A1483" s="13" t="s">
        <v>14259</v>
      </c>
      <c r="B1483" s="11" t="s">
        <v>40239</v>
      </c>
    </row>
    <row r="1484">
      <c r="A1484" s="13" t="s">
        <v>14261</v>
      </c>
      <c r="B1484" s="11" t="s">
        <v>40239</v>
      </c>
    </row>
    <row r="1485">
      <c r="A1485" s="13" t="s">
        <v>14267</v>
      </c>
      <c r="B1485" s="11" t="s">
        <v>40239</v>
      </c>
    </row>
    <row r="1486">
      <c r="A1486" s="13" t="s">
        <v>14269</v>
      </c>
      <c r="B1486" s="11" t="s">
        <v>40239</v>
      </c>
    </row>
    <row r="1487">
      <c r="A1487" s="13" t="s">
        <v>14287</v>
      </c>
      <c r="B1487" s="11" t="s">
        <v>40239</v>
      </c>
    </row>
    <row r="1488">
      <c r="A1488" s="13" t="s">
        <v>2131</v>
      </c>
      <c r="B1488" s="11" t="s">
        <v>40239</v>
      </c>
    </row>
    <row r="1489">
      <c r="A1489" s="13" t="s">
        <v>14307</v>
      </c>
      <c r="B1489" s="11" t="s">
        <v>40239</v>
      </c>
    </row>
    <row r="1490">
      <c r="A1490" s="13" t="s">
        <v>14309</v>
      </c>
      <c r="B1490" s="11" t="s">
        <v>40239</v>
      </c>
    </row>
    <row r="1491">
      <c r="A1491" s="13" t="s">
        <v>14311</v>
      </c>
      <c r="B1491" s="11" t="s">
        <v>40239</v>
      </c>
    </row>
    <row r="1492">
      <c r="A1492" s="13" t="s">
        <v>14313</v>
      </c>
      <c r="B1492" s="11" t="s">
        <v>40239</v>
      </c>
    </row>
    <row r="1493">
      <c r="A1493" s="13" t="s">
        <v>14317</v>
      </c>
      <c r="B1493" s="11" t="s">
        <v>40239</v>
      </c>
    </row>
    <row r="1494">
      <c r="A1494" s="13" t="s">
        <v>14319</v>
      </c>
      <c r="B1494" s="11" t="s">
        <v>40239</v>
      </c>
    </row>
    <row r="1495">
      <c r="A1495" s="13" t="s">
        <v>14321</v>
      </c>
      <c r="B1495" s="11" t="s">
        <v>40239</v>
      </c>
    </row>
    <row r="1496">
      <c r="A1496" s="13" t="s">
        <v>2135</v>
      </c>
      <c r="B1496" s="11" t="s">
        <v>40239</v>
      </c>
    </row>
    <row r="1497">
      <c r="A1497" s="13" t="s">
        <v>14343</v>
      </c>
      <c r="B1497" s="11" t="s">
        <v>40239</v>
      </c>
    </row>
    <row r="1498">
      <c r="A1498" s="13" t="s">
        <v>14345</v>
      </c>
      <c r="B1498" s="11" t="s">
        <v>40239</v>
      </c>
    </row>
    <row r="1499">
      <c r="A1499" s="13" t="s">
        <v>14355</v>
      </c>
      <c r="B1499" s="11" t="s">
        <v>40239</v>
      </c>
    </row>
    <row r="1500">
      <c r="A1500" s="13" t="s">
        <v>14375</v>
      </c>
      <c r="B1500" s="11" t="s">
        <v>40239</v>
      </c>
    </row>
    <row r="1501">
      <c r="A1501" s="13" t="s">
        <v>14441</v>
      </c>
      <c r="B1501" s="11" t="s">
        <v>40239</v>
      </c>
    </row>
    <row r="1502">
      <c r="A1502" s="13" t="s">
        <v>1541</v>
      </c>
      <c r="B1502" s="11" t="s">
        <v>40271</v>
      </c>
    </row>
    <row r="1503">
      <c r="A1503" s="13" t="s">
        <v>9801</v>
      </c>
      <c r="B1503" s="11" t="s">
        <v>40271</v>
      </c>
    </row>
    <row r="1504">
      <c r="A1504" s="13" t="s">
        <v>1185</v>
      </c>
      <c r="B1504" s="11" t="s">
        <v>40271</v>
      </c>
    </row>
    <row r="1505">
      <c r="A1505" s="13" t="s">
        <v>9831</v>
      </c>
      <c r="B1505" s="11" t="s">
        <v>40271</v>
      </c>
    </row>
    <row r="1506">
      <c r="A1506" s="13" t="s">
        <v>9833</v>
      </c>
      <c r="B1506" s="11" t="s">
        <v>40271</v>
      </c>
    </row>
    <row r="1507">
      <c r="A1507" s="13" t="s">
        <v>9835</v>
      </c>
      <c r="B1507" s="11" t="s">
        <v>40271</v>
      </c>
    </row>
    <row r="1508">
      <c r="A1508" s="13" t="s">
        <v>9837</v>
      </c>
      <c r="B1508" s="11" t="s">
        <v>40271</v>
      </c>
    </row>
    <row r="1509">
      <c r="A1509" s="13" t="s">
        <v>9841</v>
      </c>
      <c r="B1509" s="11" t="s">
        <v>40271</v>
      </c>
    </row>
    <row r="1510">
      <c r="A1510" s="13" t="s">
        <v>9851</v>
      </c>
      <c r="B1510" s="11" t="s">
        <v>40271</v>
      </c>
    </row>
    <row r="1511">
      <c r="A1511" s="13" t="s">
        <v>2039</v>
      </c>
      <c r="B1511" s="11" t="s">
        <v>40271</v>
      </c>
    </row>
    <row r="1512">
      <c r="A1512" s="13" t="s">
        <v>2041</v>
      </c>
      <c r="B1512" s="11" t="s">
        <v>40271</v>
      </c>
    </row>
    <row r="1513">
      <c r="A1513" s="13" t="s">
        <v>13850</v>
      </c>
      <c r="B1513" s="11" t="s">
        <v>40271</v>
      </c>
    </row>
    <row r="1514">
      <c r="A1514" s="13" t="s">
        <v>2095</v>
      </c>
      <c r="B1514" s="11" t="s">
        <v>40271</v>
      </c>
    </row>
    <row r="1515">
      <c r="A1515" s="13" t="s">
        <v>14099</v>
      </c>
      <c r="B1515" s="11" t="s">
        <v>40271</v>
      </c>
    </row>
    <row r="1516">
      <c r="A1516" s="13" t="s">
        <v>14101</v>
      </c>
      <c r="B1516" s="11" t="s">
        <v>40271</v>
      </c>
    </row>
    <row r="1517">
      <c r="A1517" s="13" t="s">
        <v>14103</v>
      </c>
      <c r="B1517" s="11" t="s">
        <v>40271</v>
      </c>
    </row>
    <row r="1518">
      <c r="A1518" s="13" t="s">
        <v>14105</v>
      </c>
      <c r="B1518" s="11" t="s">
        <v>40271</v>
      </c>
    </row>
    <row r="1519">
      <c r="A1519" s="13" t="s">
        <v>14107</v>
      </c>
      <c r="B1519" s="11" t="s">
        <v>40271</v>
      </c>
    </row>
    <row r="1520">
      <c r="A1520" s="13" t="s">
        <v>14109</v>
      </c>
      <c r="B1520" s="11" t="s">
        <v>40271</v>
      </c>
    </row>
    <row r="1521">
      <c r="A1521" s="13" t="s">
        <v>2098</v>
      </c>
      <c r="B1521" s="11" t="s">
        <v>40271</v>
      </c>
    </row>
    <row r="1522">
      <c r="A1522" s="13" t="s">
        <v>14111</v>
      </c>
      <c r="B1522" s="11" t="s">
        <v>40271</v>
      </c>
    </row>
    <row r="1523">
      <c r="A1523" s="13" t="s">
        <v>14113</v>
      </c>
      <c r="B1523" s="11" t="s">
        <v>40271</v>
      </c>
    </row>
    <row r="1524">
      <c r="A1524" s="13" t="s">
        <v>14115</v>
      </c>
      <c r="B1524" s="11" t="s">
        <v>40271</v>
      </c>
    </row>
    <row r="1525">
      <c r="A1525" s="13" t="s">
        <v>14117</v>
      </c>
      <c r="B1525" s="11" t="s">
        <v>40271</v>
      </c>
    </row>
    <row r="1526">
      <c r="A1526" s="13" t="s">
        <v>14121</v>
      </c>
      <c r="B1526" s="11" t="s">
        <v>40271</v>
      </c>
    </row>
    <row r="1527">
      <c r="A1527" s="13" t="s">
        <v>14127</v>
      </c>
      <c r="B1527" s="11" t="s">
        <v>40271</v>
      </c>
    </row>
    <row r="1528">
      <c r="A1528" s="13" t="s">
        <v>2102</v>
      </c>
      <c r="B1528" s="11" t="s">
        <v>40271</v>
      </c>
    </row>
    <row r="1529">
      <c r="A1529" s="13" t="s">
        <v>14141</v>
      </c>
      <c r="B1529" s="11" t="s">
        <v>40271</v>
      </c>
    </row>
    <row r="1530">
      <c r="A1530" s="13" t="s">
        <v>14143</v>
      </c>
      <c r="B1530" s="11" t="s">
        <v>40271</v>
      </c>
    </row>
    <row r="1531">
      <c r="A1531" s="13" t="s">
        <v>14145</v>
      </c>
      <c r="B1531" s="11" t="s">
        <v>40271</v>
      </c>
    </row>
    <row r="1532">
      <c r="A1532" s="13" t="s">
        <v>14147</v>
      </c>
      <c r="B1532" s="11" t="s">
        <v>40271</v>
      </c>
    </row>
    <row r="1533">
      <c r="A1533" s="13" t="s">
        <v>2113</v>
      </c>
      <c r="B1533" s="11" t="s">
        <v>40271</v>
      </c>
    </row>
    <row r="1534">
      <c r="A1534" s="13" t="s">
        <v>14213</v>
      </c>
      <c r="B1534" s="11" t="s">
        <v>40271</v>
      </c>
    </row>
    <row r="1535">
      <c r="A1535" s="13" t="s">
        <v>14215</v>
      </c>
      <c r="B1535" s="11" t="s">
        <v>40271</v>
      </c>
    </row>
    <row r="1536">
      <c r="A1536" s="13" t="s">
        <v>14217</v>
      </c>
      <c r="B1536" s="11" t="s">
        <v>40271</v>
      </c>
    </row>
    <row r="1537">
      <c r="A1537" s="13" t="s">
        <v>14219</v>
      </c>
      <c r="B1537" s="11" t="s">
        <v>40271</v>
      </c>
    </row>
    <row r="1538">
      <c r="A1538" s="13" t="s">
        <v>2122</v>
      </c>
      <c r="B1538" s="11" t="s">
        <v>40387</v>
      </c>
    </row>
    <row r="1539">
      <c r="A1539" s="13" t="s">
        <v>14251</v>
      </c>
      <c r="B1539" s="11" t="s">
        <v>40387</v>
      </c>
    </row>
    <row r="1540">
      <c r="A1540" s="13" t="s">
        <v>14253</v>
      </c>
      <c r="B1540" s="11" t="s">
        <v>40387</v>
      </c>
    </row>
    <row r="1541">
      <c r="A1541" s="13" t="s">
        <v>14255</v>
      </c>
      <c r="B1541" s="11" t="s">
        <v>40387</v>
      </c>
    </row>
    <row r="1542">
      <c r="A1542" s="13" t="s">
        <v>14257</v>
      </c>
      <c r="B1542" s="11" t="s">
        <v>40387</v>
      </c>
    </row>
    <row r="1543">
      <c r="A1543" s="13" t="s">
        <v>14259</v>
      </c>
      <c r="B1543" s="11" t="s">
        <v>40387</v>
      </c>
    </row>
    <row r="1544">
      <c r="A1544" s="13" t="s">
        <v>14261</v>
      </c>
      <c r="B1544" s="11" t="s">
        <v>40387</v>
      </c>
    </row>
    <row r="1545">
      <c r="A1545" s="13" t="s">
        <v>14267</v>
      </c>
      <c r="B1545" s="11" t="s">
        <v>40387</v>
      </c>
    </row>
    <row r="1546">
      <c r="A1546" s="13" t="s">
        <v>14269</v>
      </c>
      <c r="B1546" s="11" t="s">
        <v>40387</v>
      </c>
    </row>
    <row r="1547">
      <c r="A1547" s="13" t="s">
        <v>14287</v>
      </c>
      <c r="B1547" s="11" t="s">
        <v>40387</v>
      </c>
    </row>
    <row r="1548">
      <c r="A1548" s="13" t="s">
        <v>2131</v>
      </c>
      <c r="B1548" s="11" t="s">
        <v>40387</v>
      </c>
    </row>
    <row r="1549">
      <c r="A1549" s="13" t="s">
        <v>14307</v>
      </c>
      <c r="B1549" s="11" t="s">
        <v>40387</v>
      </c>
    </row>
    <row r="1550">
      <c r="A1550" s="13" t="s">
        <v>14309</v>
      </c>
      <c r="B1550" s="11" t="s">
        <v>40387</v>
      </c>
    </row>
    <row r="1551">
      <c r="A1551" s="13" t="s">
        <v>14311</v>
      </c>
      <c r="B1551" s="11" t="s">
        <v>40387</v>
      </c>
    </row>
    <row r="1552">
      <c r="A1552" s="13" t="s">
        <v>14313</v>
      </c>
      <c r="B1552" s="11" t="s">
        <v>40387</v>
      </c>
    </row>
    <row r="1553">
      <c r="A1553" s="13" t="s">
        <v>14317</v>
      </c>
      <c r="B1553" s="11" t="s">
        <v>40387</v>
      </c>
    </row>
    <row r="1554">
      <c r="A1554" s="13" t="s">
        <v>14319</v>
      </c>
      <c r="B1554" s="11" t="s">
        <v>40387</v>
      </c>
    </row>
    <row r="1555">
      <c r="A1555" s="13" t="s">
        <v>14321</v>
      </c>
      <c r="B1555" s="11" t="s">
        <v>40387</v>
      </c>
    </row>
    <row r="1556">
      <c r="A1556" s="13" t="s">
        <v>2135</v>
      </c>
      <c r="B1556" s="11" t="s">
        <v>40387</v>
      </c>
    </row>
    <row r="1557">
      <c r="A1557" s="13" t="s">
        <v>14343</v>
      </c>
      <c r="B1557" s="11" t="s">
        <v>40387</v>
      </c>
    </row>
    <row r="1558">
      <c r="A1558" s="13" t="s">
        <v>14345</v>
      </c>
      <c r="B1558" s="11" t="s">
        <v>40387</v>
      </c>
    </row>
    <row r="1559">
      <c r="A1559" s="13" t="s">
        <v>14355</v>
      </c>
      <c r="B1559" s="11" t="s">
        <v>40387</v>
      </c>
    </row>
    <row r="1560">
      <c r="A1560" s="13" t="s">
        <v>14375</v>
      </c>
      <c r="B1560" s="11" t="s">
        <v>40387</v>
      </c>
    </row>
    <row r="1561">
      <c r="A1561" s="13" t="s">
        <v>14441</v>
      </c>
      <c r="B1561" s="11" t="s">
        <v>40387</v>
      </c>
    </row>
    <row r="1562">
      <c r="A1562" s="13" t="s">
        <v>1976</v>
      </c>
      <c r="B1562" s="11" t="s">
        <v>40391</v>
      </c>
    </row>
    <row r="1563">
      <c r="A1563" s="13" t="s">
        <v>1938</v>
      </c>
      <c r="B1563" s="11" t="s">
        <v>40513</v>
      </c>
    </row>
    <row r="1564">
      <c r="A1564" s="13" t="s">
        <v>11651</v>
      </c>
      <c r="B1564" s="11" t="s">
        <v>40505</v>
      </c>
    </row>
    <row r="1565">
      <c r="A1565" s="13" t="s">
        <v>11821</v>
      </c>
      <c r="B1565" s="11" t="s">
        <v>40505</v>
      </c>
    </row>
    <row r="1566">
      <c r="A1566" s="13" t="s">
        <v>1624</v>
      </c>
      <c r="B1566" s="11" t="s">
        <v>40505</v>
      </c>
    </row>
    <row r="1567">
      <c r="A1567" s="13" t="s">
        <v>11827</v>
      </c>
      <c r="B1567" s="11" t="s">
        <v>40505</v>
      </c>
    </row>
    <row r="1568">
      <c r="A1568" s="13" t="s">
        <v>2922</v>
      </c>
      <c r="B1568" s="11" t="s">
        <v>40505</v>
      </c>
    </row>
    <row r="1569">
      <c r="A1569" s="13" t="s">
        <v>950</v>
      </c>
      <c r="B1569" s="11" t="s">
        <v>40115</v>
      </c>
    </row>
    <row r="1570">
      <c r="A1570" s="13" t="s">
        <v>953</v>
      </c>
      <c r="B1570" s="11" t="s">
        <v>40115</v>
      </c>
    </row>
    <row r="1571">
      <c r="A1571" s="13" t="s">
        <v>955</v>
      </c>
      <c r="B1571" s="11" t="s">
        <v>40115</v>
      </c>
    </row>
    <row r="1572">
      <c r="A1572" s="13" t="s">
        <v>957</v>
      </c>
      <c r="B1572" s="11" t="s">
        <v>40115</v>
      </c>
    </row>
    <row r="1573">
      <c r="A1573" s="13" t="s">
        <v>8802</v>
      </c>
      <c r="B1573" s="11" t="s">
        <v>40115</v>
      </c>
    </row>
    <row r="1574">
      <c r="A1574" s="13" t="s">
        <v>959</v>
      </c>
      <c r="B1574" s="11" t="s">
        <v>40115</v>
      </c>
    </row>
    <row r="1575">
      <c r="A1575" s="13" t="s">
        <v>961</v>
      </c>
      <c r="B1575" s="11" t="s">
        <v>40115</v>
      </c>
    </row>
    <row r="1576">
      <c r="A1576" s="13" t="s">
        <v>963</v>
      </c>
      <c r="B1576" s="11" t="s">
        <v>40115</v>
      </c>
    </row>
    <row r="1577">
      <c r="A1577" s="13" t="s">
        <v>965</v>
      </c>
      <c r="B1577" s="11" t="s">
        <v>40115</v>
      </c>
    </row>
    <row r="1578">
      <c r="A1578" s="13" t="s">
        <v>967</v>
      </c>
      <c r="B1578" s="11" t="s">
        <v>40115</v>
      </c>
    </row>
    <row r="1579">
      <c r="A1579" s="13" t="s">
        <v>969</v>
      </c>
      <c r="B1579" s="11" t="s">
        <v>40115</v>
      </c>
    </row>
    <row r="1580">
      <c r="A1580" s="13" t="s">
        <v>976</v>
      </c>
      <c r="B1580" s="11" t="s">
        <v>40115</v>
      </c>
    </row>
    <row r="1581">
      <c r="A1581" s="13" t="s">
        <v>978</v>
      </c>
      <c r="B1581" s="11" t="s">
        <v>40115</v>
      </c>
    </row>
    <row r="1582">
      <c r="A1582" s="13" t="s">
        <v>993</v>
      </c>
      <c r="B1582" s="11" t="s">
        <v>40115</v>
      </c>
    </row>
    <row r="1583">
      <c r="A1583" s="13" t="s">
        <v>995</v>
      </c>
      <c r="B1583" s="11" t="s">
        <v>40115</v>
      </c>
    </row>
    <row r="1584">
      <c r="A1584" s="13" t="s">
        <v>1006</v>
      </c>
      <c r="B1584" s="11" t="s">
        <v>40115</v>
      </c>
    </row>
    <row r="1585">
      <c r="A1585" s="13" t="s">
        <v>1010</v>
      </c>
      <c r="B1585" s="11" t="s">
        <v>40115</v>
      </c>
    </row>
    <row r="1586">
      <c r="A1586" s="13" t="s">
        <v>9093</v>
      </c>
      <c r="B1586" s="11" t="s">
        <v>40115</v>
      </c>
    </row>
    <row r="1587">
      <c r="A1587" s="13" t="s">
        <v>9095</v>
      </c>
      <c r="B1587" s="11" t="s">
        <v>40115</v>
      </c>
    </row>
    <row r="1588">
      <c r="A1588" s="13" t="s">
        <v>1014</v>
      </c>
      <c r="B1588" s="11" t="s">
        <v>40115</v>
      </c>
    </row>
    <row r="1589">
      <c r="A1589" s="13" t="s">
        <v>9135</v>
      </c>
      <c r="B1589" s="11" t="s">
        <v>40115</v>
      </c>
    </row>
    <row r="1590">
      <c r="A1590" s="13" t="s">
        <v>9139</v>
      </c>
      <c r="B1590" s="11" t="s">
        <v>40115</v>
      </c>
    </row>
    <row r="1591">
      <c r="A1591" s="13" t="s">
        <v>9163</v>
      </c>
      <c r="B1591" s="11" t="s">
        <v>40115</v>
      </c>
    </row>
    <row r="1592">
      <c r="A1592" s="13" t="s">
        <v>9721</v>
      </c>
      <c r="B1592" s="11" t="s">
        <v>40115</v>
      </c>
    </row>
    <row r="1593">
      <c r="A1593" s="13" t="s">
        <v>9745</v>
      </c>
      <c r="B1593" s="11" t="s">
        <v>40115</v>
      </c>
    </row>
    <row r="1594">
      <c r="A1594" s="13" t="s">
        <v>1418</v>
      </c>
      <c r="B1594" s="11" t="s">
        <v>40115</v>
      </c>
    </row>
    <row r="1595">
      <c r="A1595" s="13" t="s">
        <v>1429</v>
      </c>
      <c r="B1595" s="11" t="s">
        <v>40115</v>
      </c>
    </row>
    <row r="1596">
      <c r="A1596" s="13" t="s">
        <v>1432</v>
      </c>
      <c r="B1596" s="11" t="s">
        <v>40115</v>
      </c>
    </row>
    <row r="1597">
      <c r="A1597" s="13" t="s">
        <v>11365</v>
      </c>
      <c r="B1597" s="11" t="s">
        <v>40115</v>
      </c>
    </row>
    <row r="1598">
      <c r="A1598" s="13" t="s">
        <v>1746</v>
      </c>
      <c r="B1598" s="11" t="s">
        <v>40115</v>
      </c>
    </row>
    <row r="1599">
      <c r="A1599" s="13" t="s">
        <v>2113</v>
      </c>
      <c r="B1599" s="11" t="s">
        <v>40115</v>
      </c>
    </row>
    <row r="1600">
      <c r="A1600" s="13" t="s">
        <v>14213</v>
      </c>
      <c r="B1600" s="11" t="s">
        <v>40115</v>
      </c>
    </row>
    <row r="1601">
      <c r="A1601" s="13" t="s">
        <v>14215</v>
      </c>
      <c r="B1601" s="11" t="s">
        <v>40115</v>
      </c>
    </row>
    <row r="1602">
      <c r="A1602" s="13" t="s">
        <v>14217</v>
      </c>
      <c r="B1602" s="11" t="s">
        <v>40115</v>
      </c>
    </row>
    <row r="1603">
      <c r="A1603" s="13" t="s">
        <v>14219</v>
      </c>
      <c r="B1603" s="11" t="s">
        <v>40115</v>
      </c>
    </row>
    <row r="1604">
      <c r="A1604" s="13" t="s">
        <v>2122</v>
      </c>
      <c r="B1604" s="11" t="s">
        <v>40511</v>
      </c>
    </row>
    <row r="1605">
      <c r="A1605" s="13" t="s">
        <v>14251</v>
      </c>
      <c r="B1605" s="11" t="s">
        <v>40529</v>
      </c>
    </row>
    <row r="1606">
      <c r="A1606" s="13" t="s">
        <v>14253</v>
      </c>
      <c r="B1606" s="11" t="s">
        <v>40087</v>
      </c>
    </row>
    <row r="1607">
      <c r="A1607" s="13" t="s">
        <v>14255</v>
      </c>
      <c r="B1607" s="11" t="s">
        <v>40087</v>
      </c>
    </row>
    <row r="1608">
      <c r="A1608" s="13" t="s">
        <v>14257</v>
      </c>
      <c r="B1608" s="11" t="s">
        <v>40087</v>
      </c>
    </row>
    <row r="1609">
      <c r="A1609" s="13" t="s">
        <v>14259</v>
      </c>
      <c r="B1609" s="11" t="s">
        <v>40087</v>
      </c>
    </row>
    <row r="1610">
      <c r="A1610" s="13" t="s">
        <v>14261</v>
      </c>
      <c r="B1610" s="11" t="s">
        <v>40087</v>
      </c>
    </row>
    <row r="1611">
      <c r="A1611" s="13" t="s">
        <v>14267</v>
      </c>
      <c r="B1611" s="11" t="s">
        <v>40087</v>
      </c>
    </row>
    <row r="1612">
      <c r="A1612" s="13" t="s">
        <v>14269</v>
      </c>
      <c r="B1612" s="11" t="s">
        <v>40087</v>
      </c>
    </row>
    <row r="1613">
      <c r="A1613" s="13" t="s">
        <v>14287</v>
      </c>
      <c r="B1613" s="11" t="s">
        <v>40087</v>
      </c>
    </row>
    <row r="1614">
      <c r="A1614" s="13" t="s">
        <v>2131</v>
      </c>
      <c r="B1614" s="11" t="s">
        <v>40087</v>
      </c>
    </row>
    <row r="1615">
      <c r="A1615" s="13" t="s">
        <v>14307</v>
      </c>
      <c r="B1615" s="11" t="s">
        <v>40087</v>
      </c>
    </row>
    <row r="1616">
      <c r="A1616" s="13" t="s">
        <v>14309</v>
      </c>
      <c r="B1616" s="11" t="s">
        <v>40087</v>
      </c>
    </row>
    <row r="1617">
      <c r="A1617" s="13" t="s">
        <v>14311</v>
      </c>
      <c r="B1617" s="11" t="s">
        <v>40087</v>
      </c>
    </row>
    <row r="1618">
      <c r="A1618" s="13" t="s">
        <v>14313</v>
      </c>
      <c r="B1618" s="11" t="s">
        <v>40087</v>
      </c>
    </row>
    <row r="1619">
      <c r="A1619" s="13" t="s">
        <v>14317</v>
      </c>
      <c r="B1619" s="11" t="s">
        <v>40087</v>
      </c>
    </row>
    <row r="1620">
      <c r="A1620" s="13" t="s">
        <v>14319</v>
      </c>
      <c r="B1620" s="11" t="s">
        <v>40087</v>
      </c>
    </row>
    <row r="1621">
      <c r="A1621" s="13" t="s">
        <v>14321</v>
      </c>
      <c r="B1621" s="11" t="s">
        <v>40087</v>
      </c>
    </row>
    <row r="1622">
      <c r="A1622" s="13" t="s">
        <v>2135</v>
      </c>
      <c r="B1622" s="11" t="s">
        <v>40087</v>
      </c>
    </row>
    <row r="1623">
      <c r="A1623" s="13" t="s">
        <v>14343</v>
      </c>
      <c r="B1623" s="11" t="s">
        <v>40087</v>
      </c>
    </row>
    <row r="1624">
      <c r="A1624" s="13" t="s">
        <v>14345</v>
      </c>
      <c r="B1624" s="11" t="s">
        <v>40087</v>
      </c>
    </row>
    <row r="1625">
      <c r="A1625" s="13" t="s">
        <v>14355</v>
      </c>
      <c r="B1625" s="11" t="s">
        <v>40087</v>
      </c>
    </row>
    <row r="1626">
      <c r="A1626" s="13" t="s">
        <v>14375</v>
      </c>
      <c r="B1626" s="11" t="s">
        <v>40087</v>
      </c>
    </row>
    <row r="1627">
      <c r="A1627" s="13" t="s">
        <v>3959</v>
      </c>
      <c r="B1627" s="11" t="s">
        <v>40087</v>
      </c>
    </row>
    <row r="1628">
      <c r="A1628" s="13" t="s">
        <v>28896</v>
      </c>
      <c r="B1628" s="11" t="s">
        <v>40087</v>
      </c>
    </row>
    <row r="1629">
      <c r="A1629" s="13" t="s">
        <v>950</v>
      </c>
      <c r="B1629" s="11" t="s">
        <v>40087</v>
      </c>
    </row>
    <row r="1630">
      <c r="A1630" s="13" t="s">
        <v>953</v>
      </c>
      <c r="B1630" s="11" t="s">
        <v>40087</v>
      </c>
    </row>
    <row r="1631">
      <c r="A1631" s="13" t="s">
        <v>955</v>
      </c>
      <c r="B1631" s="11" t="s">
        <v>40087</v>
      </c>
    </row>
    <row r="1632">
      <c r="A1632" s="13" t="s">
        <v>957</v>
      </c>
      <c r="B1632" s="11" t="s">
        <v>40087</v>
      </c>
    </row>
    <row r="1633">
      <c r="A1633" s="13" t="s">
        <v>8802</v>
      </c>
      <c r="B1633" s="11" t="s">
        <v>40087</v>
      </c>
    </row>
    <row r="1634">
      <c r="A1634" s="13" t="s">
        <v>959</v>
      </c>
      <c r="B1634" s="11" t="s">
        <v>40087</v>
      </c>
    </row>
    <row r="1635">
      <c r="A1635" s="13" t="s">
        <v>961</v>
      </c>
      <c r="B1635" s="11" t="s">
        <v>40087</v>
      </c>
    </row>
    <row r="1636">
      <c r="A1636" s="13" t="s">
        <v>963</v>
      </c>
      <c r="B1636" s="11" t="s">
        <v>40087</v>
      </c>
    </row>
    <row r="1637">
      <c r="A1637" s="13" t="s">
        <v>965</v>
      </c>
      <c r="B1637" s="11" t="s">
        <v>40087</v>
      </c>
    </row>
    <row r="1638">
      <c r="A1638" s="13" t="s">
        <v>967</v>
      </c>
      <c r="B1638" s="11" t="s">
        <v>40087</v>
      </c>
    </row>
    <row r="1639">
      <c r="A1639" s="13" t="s">
        <v>969</v>
      </c>
      <c r="B1639" s="11" t="s">
        <v>40087</v>
      </c>
    </row>
    <row r="1640">
      <c r="A1640" s="13" t="s">
        <v>976</v>
      </c>
      <c r="B1640" s="11" t="s">
        <v>40087</v>
      </c>
    </row>
    <row r="1641">
      <c r="A1641" s="13" t="s">
        <v>978</v>
      </c>
      <c r="B1641" s="11" t="s">
        <v>40087</v>
      </c>
    </row>
    <row r="1642">
      <c r="A1642" s="13" t="s">
        <v>993</v>
      </c>
      <c r="B1642" s="11" t="s">
        <v>40087</v>
      </c>
    </row>
    <row r="1643">
      <c r="A1643" s="13" t="s">
        <v>995</v>
      </c>
      <c r="B1643" s="11" t="s">
        <v>40087</v>
      </c>
    </row>
    <row r="1644">
      <c r="A1644" s="13" t="s">
        <v>1006</v>
      </c>
      <c r="B1644" s="11" t="s">
        <v>40087</v>
      </c>
    </row>
    <row r="1645">
      <c r="A1645" s="13" t="s">
        <v>1010</v>
      </c>
      <c r="B1645" s="11" t="s">
        <v>40087</v>
      </c>
    </row>
    <row r="1646">
      <c r="A1646" s="13" t="s">
        <v>1482</v>
      </c>
      <c r="B1646" s="11" t="s">
        <v>40123</v>
      </c>
    </row>
    <row r="1647">
      <c r="A1647" s="13" t="s">
        <v>1496</v>
      </c>
      <c r="B1647" s="11" t="s">
        <v>40123</v>
      </c>
    </row>
    <row r="1648">
      <c r="A1648" s="13" t="s">
        <v>1499</v>
      </c>
      <c r="B1648" s="11" t="s">
        <v>40123</v>
      </c>
    </row>
    <row r="1649">
      <c r="A1649" s="13" t="s">
        <v>1503</v>
      </c>
      <c r="B1649" s="11" t="s">
        <v>40123</v>
      </c>
    </row>
    <row r="1650">
      <c r="A1650" s="13" t="s">
        <v>1505</v>
      </c>
      <c r="B1650" s="11" t="s">
        <v>40123</v>
      </c>
    </row>
    <row r="1651">
      <c r="A1651" s="13" t="s">
        <v>797</v>
      </c>
      <c r="B1651" s="11" t="s">
        <v>40119</v>
      </c>
    </row>
    <row r="1652">
      <c r="A1652" s="13" t="s">
        <v>886</v>
      </c>
      <c r="B1652" s="11" t="s">
        <v>40119</v>
      </c>
    </row>
    <row r="1653">
      <c r="A1653" s="13" t="s">
        <v>8642</v>
      </c>
      <c r="B1653" s="11" t="s">
        <v>40119</v>
      </c>
    </row>
    <row r="1654">
      <c r="A1654" s="13" t="s">
        <v>451</v>
      </c>
      <c r="B1654" s="11" t="s">
        <v>40121</v>
      </c>
    </row>
    <row r="1655">
      <c r="A1655" s="13" t="s">
        <v>455</v>
      </c>
      <c r="B1655" s="11" t="s">
        <v>40121</v>
      </c>
    </row>
    <row r="1656">
      <c r="A1656" s="13" t="s">
        <v>507</v>
      </c>
      <c r="B1656" s="11" t="s">
        <v>40121</v>
      </c>
    </row>
    <row r="1657">
      <c r="A1657" s="13" t="s">
        <v>530</v>
      </c>
      <c r="B1657" s="11" t="s">
        <v>40121</v>
      </c>
    </row>
    <row r="1658">
      <c r="A1658" s="13" t="s">
        <v>950</v>
      </c>
      <c r="B1658" s="11" t="s">
        <v>40121</v>
      </c>
    </row>
    <row r="1659">
      <c r="A1659" s="13" t="s">
        <v>953</v>
      </c>
      <c r="B1659" s="11" t="s">
        <v>40121</v>
      </c>
    </row>
    <row r="1660">
      <c r="A1660" s="13" t="s">
        <v>955</v>
      </c>
      <c r="B1660" s="11" t="s">
        <v>40121</v>
      </c>
    </row>
    <row r="1661">
      <c r="A1661" s="13" t="s">
        <v>957</v>
      </c>
      <c r="B1661" s="11" t="s">
        <v>40121</v>
      </c>
    </row>
    <row r="1662">
      <c r="A1662" s="13" t="s">
        <v>8802</v>
      </c>
      <c r="B1662" s="11" t="s">
        <v>40121</v>
      </c>
    </row>
    <row r="1663">
      <c r="A1663" s="13" t="s">
        <v>959</v>
      </c>
      <c r="B1663" s="11" t="s">
        <v>40121</v>
      </c>
    </row>
    <row r="1664">
      <c r="A1664" s="13" t="s">
        <v>961</v>
      </c>
      <c r="B1664" s="11" t="s">
        <v>40121</v>
      </c>
    </row>
    <row r="1665">
      <c r="A1665" s="13" t="s">
        <v>963</v>
      </c>
      <c r="B1665" s="11" t="s">
        <v>40121</v>
      </c>
    </row>
    <row r="1666">
      <c r="A1666" s="13" t="s">
        <v>965</v>
      </c>
      <c r="B1666" s="11" t="s">
        <v>40121</v>
      </c>
    </row>
    <row r="1667">
      <c r="A1667" s="13" t="s">
        <v>967</v>
      </c>
      <c r="B1667" s="11" t="s">
        <v>40121</v>
      </c>
    </row>
    <row r="1668">
      <c r="A1668" s="13" t="s">
        <v>969</v>
      </c>
      <c r="B1668" s="11" t="s">
        <v>40121</v>
      </c>
    </row>
    <row r="1669">
      <c r="A1669" s="13" t="s">
        <v>976</v>
      </c>
      <c r="B1669" s="11" t="s">
        <v>40121</v>
      </c>
    </row>
    <row r="1670">
      <c r="A1670" s="13" t="s">
        <v>978</v>
      </c>
      <c r="B1670" s="11" t="s">
        <v>40071</v>
      </c>
    </row>
    <row r="1671">
      <c r="A1671" s="13" t="s">
        <v>993</v>
      </c>
      <c r="B1671" s="11" t="s">
        <v>40071</v>
      </c>
    </row>
    <row r="1672">
      <c r="A1672" s="13" t="s">
        <v>995</v>
      </c>
      <c r="B1672" s="11" t="s">
        <v>40071</v>
      </c>
    </row>
    <row r="1673">
      <c r="A1673" s="13" t="s">
        <v>1006</v>
      </c>
      <c r="B1673" s="11" t="s">
        <v>40071</v>
      </c>
    </row>
    <row r="1674">
      <c r="A1674" s="13" t="s">
        <v>1010</v>
      </c>
      <c r="B1674" s="11" t="s">
        <v>40071</v>
      </c>
    </row>
    <row r="1675">
      <c r="A1675" s="13" t="s">
        <v>9095</v>
      </c>
      <c r="B1675" s="11" t="s">
        <v>40071</v>
      </c>
    </row>
    <row r="1676">
      <c r="A1676" s="13" t="s">
        <v>1014</v>
      </c>
      <c r="B1676" s="11" t="s">
        <v>40071</v>
      </c>
    </row>
    <row r="1677">
      <c r="A1677" s="13" t="s">
        <v>9135</v>
      </c>
      <c r="B1677" s="11" t="s">
        <v>40071</v>
      </c>
    </row>
    <row r="1678">
      <c r="A1678" s="13" t="s">
        <v>9139</v>
      </c>
      <c r="B1678" s="11" t="s">
        <v>40071</v>
      </c>
    </row>
    <row r="1679">
      <c r="A1679" s="13" t="s">
        <v>9163</v>
      </c>
      <c r="B1679" s="11" t="s">
        <v>40071</v>
      </c>
    </row>
    <row r="1680">
      <c r="A1680" s="13" t="s">
        <v>9721</v>
      </c>
      <c r="B1680" s="11" t="s">
        <v>40071</v>
      </c>
    </row>
    <row r="1681">
      <c r="A1681" s="13" t="s">
        <v>9745</v>
      </c>
      <c r="B1681" s="11" t="s">
        <v>40071</v>
      </c>
    </row>
    <row r="1682">
      <c r="A1682" s="13" t="s">
        <v>1418</v>
      </c>
      <c r="B1682" s="11" t="s">
        <v>40071</v>
      </c>
    </row>
    <row r="1683">
      <c r="A1683" s="13" t="s">
        <v>1429</v>
      </c>
      <c r="B1683" s="11" t="s">
        <v>40071</v>
      </c>
    </row>
    <row r="1684">
      <c r="A1684" s="13" t="s">
        <v>1432</v>
      </c>
      <c r="B1684" s="11" t="s">
        <v>40071</v>
      </c>
    </row>
    <row r="1685">
      <c r="A1685" s="13" t="s">
        <v>11365</v>
      </c>
      <c r="B1685" s="11" t="s">
        <v>40071</v>
      </c>
    </row>
    <row r="1686">
      <c r="A1686" s="13" t="s">
        <v>1746</v>
      </c>
      <c r="B1686" s="11" t="s">
        <v>40071</v>
      </c>
    </row>
    <row r="1687">
      <c r="A1687" s="13" t="s">
        <v>3959</v>
      </c>
      <c r="B1687" s="11" t="s">
        <v>40071</v>
      </c>
    </row>
    <row r="1688">
      <c r="A1688" s="13" t="s">
        <v>8699</v>
      </c>
      <c r="B1688" s="11" t="s">
        <v>40449</v>
      </c>
    </row>
    <row r="1689">
      <c r="A1689" s="13" t="s">
        <v>8729</v>
      </c>
      <c r="B1689" s="11" t="s">
        <v>40449</v>
      </c>
    </row>
    <row r="1690">
      <c r="A1690" s="13" t="s">
        <v>11034</v>
      </c>
      <c r="B1690" s="11" t="s">
        <v>40045</v>
      </c>
    </row>
    <row r="1691">
      <c r="A1691" s="13" t="s">
        <v>14573</v>
      </c>
      <c r="B1691" s="11" t="s">
        <v>40447</v>
      </c>
    </row>
    <row r="1692">
      <c r="A1692" s="13" t="s">
        <v>14577</v>
      </c>
      <c r="B1692" s="11" t="s">
        <v>40447</v>
      </c>
    </row>
    <row r="1693">
      <c r="B1693" s="11"/>
    </row>
    <row r="1694">
      <c r="B1694" s="11"/>
    </row>
    <row r="1695">
      <c r="B1695" s="11"/>
    </row>
    <row r="1696">
      <c r="B1696" s="11"/>
    </row>
    <row r="1697">
      <c r="B1697" s="11"/>
    </row>
    <row r="1698">
      <c r="B1698" s="11"/>
    </row>
    <row r="1699">
      <c r="B1699" s="11"/>
    </row>
    <row r="1700">
      <c r="B1700" s="11"/>
    </row>
    <row r="1701">
      <c r="B1701" s="11"/>
    </row>
    <row r="1702">
      <c r="B1702" s="11"/>
    </row>
    <row r="1703">
      <c r="B1703" s="11"/>
    </row>
    <row r="1704">
      <c r="B1704" s="11"/>
    </row>
    <row r="1705">
      <c r="B1705" s="11"/>
    </row>
    <row r="1706">
      <c r="B1706" s="11"/>
    </row>
    <row r="1707">
      <c r="B1707" s="11"/>
    </row>
    <row r="1708">
      <c r="B1708" s="11"/>
    </row>
    <row r="1709">
      <c r="B1709" s="11"/>
    </row>
    <row r="1710">
      <c r="B1710" s="11"/>
    </row>
    <row r="1711">
      <c r="B1711" s="11"/>
    </row>
    <row r="1712">
      <c r="B1712" s="11"/>
    </row>
    <row r="1713">
      <c r="B1713" s="11"/>
    </row>
    <row r="1714">
      <c r="B1714" s="11"/>
    </row>
    <row r="1715">
      <c r="B1715" s="11"/>
    </row>
    <row r="1716">
      <c r="B1716" s="11"/>
    </row>
    <row r="1717">
      <c r="B1717" s="11"/>
    </row>
    <row r="1718">
      <c r="B1718" s="11"/>
    </row>
    <row r="1719">
      <c r="B1719" s="11"/>
    </row>
    <row r="1720">
      <c r="B1720" s="11"/>
    </row>
    <row r="1721">
      <c r="B1721" s="11"/>
    </row>
    <row r="1722">
      <c r="B1722" s="11"/>
    </row>
    <row r="1723">
      <c r="B1723" s="11"/>
    </row>
    <row r="1724">
      <c r="B1724" s="11"/>
    </row>
    <row r="1725">
      <c r="B1725" s="11"/>
    </row>
    <row r="1726">
      <c r="B1726" s="11"/>
    </row>
    <row r="1727">
      <c r="B1727" s="11"/>
    </row>
    <row r="1728">
      <c r="B1728" s="11"/>
    </row>
    <row r="1729">
      <c r="B1729" s="7"/>
    </row>
    <row r="1730">
      <c r="B1730" s="7"/>
    </row>
    <row r="1731">
      <c r="B1731" s="7"/>
    </row>
    <row r="1732">
      <c r="B1732" s="7"/>
    </row>
    <row r="1733">
      <c r="B1733" s="7"/>
    </row>
    <row r="1734">
      <c r="B1734" s="7"/>
    </row>
    <row r="1735">
      <c r="B1735" s="7"/>
    </row>
    <row r="1736">
      <c r="B1736" s="7"/>
    </row>
    <row r="1737">
      <c r="B1737" s="7"/>
    </row>
    <row r="1738">
      <c r="B1738" s="7"/>
    </row>
    <row r="1739">
      <c r="B1739" s="7"/>
    </row>
    <row r="1740">
      <c r="B1740" s="7"/>
    </row>
    <row r="1741">
      <c r="B1741" s="7"/>
    </row>
    <row r="1742">
      <c r="B1742" s="7"/>
    </row>
    <row r="1743">
      <c r="B1743" s="7"/>
    </row>
    <row r="1744">
      <c r="B1744" s="7"/>
    </row>
    <row r="1745">
      <c r="B1745" s="7"/>
    </row>
    <row r="1746">
      <c r="B1746" s="7"/>
    </row>
    <row r="1747">
      <c r="B1747" s="7"/>
    </row>
    <row r="1748">
      <c r="B1748" s="7"/>
    </row>
    <row r="1749">
      <c r="B1749" s="7"/>
    </row>
    <row r="1750">
      <c r="B1750" s="7"/>
    </row>
    <row r="1751">
      <c r="B1751" s="7"/>
    </row>
    <row r="1752">
      <c r="B1752" s="7"/>
    </row>
    <row r="1753">
      <c r="B1753" s="7"/>
    </row>
    <row r="1754">
      <c r="B1754" s="7"/>
    </row>
    <row r="1755">
      <c r="B1755" s="7"/>
    </row>
    <row r="1756">
      <c r="B1756" s="7"/>
    </row>
    <row r="1757">
      <c r="B1757" s="7"/>
    </row>
    <row r="1758">
      <c r="B1758" s="7"/>
    </row>
    <row r="1759">
      <c r="B1759" s="7"/>
    </row>
    <row r="1760">
      <c r="B1760" s="7"/>
    </row>
    <row r="1761">
      <c r="B1761" s="7"/>
    </row>
    <row r="1762">
      <c r="B1762" s="7"/>
    </row>
    <row r="1763">
      <c r="B1763" s="7"/>
    </row>
    <row r="1764">
      <c r="B1764" s="7"/>
    </row>
    <row r="1765">
      <c r="B1765" s="7"/>
    </row>
    <row r="1766">
      <c r="B1766" s="7"/>
    </row>
    <row r="1767">
      <c r="B1767" s="7"/>
    </row>
    <row r="1768">
      <c r="B1768" s="7"/>
    </row>
    <row r="1769">
      <c r="B1769" s="7"/>
    </row>
    <row r="1770">
      <c r="B1770" s="7"/>
    </row>
    <row r="1771">
      <c r="B1771" s="7"/>
    </row>
    <row r="1772">
      <c r="B1772" s="7"/>
    </row>
    <row r="1773">
      <c r="B1773" s="7"/>
    </row>
    <row r="1774">
      <c r="B1774" s="7"/>
    </row>
    <row r="1775">
      <c r="B1775" s="7"/>
    </row>
    <row r="1776">
      <c r="B1776" s="7"/>
    </row>
    <row r="1777">
      <c r="B1777" s="7"/>
    </row>
    <row r="1778">
      <c r="B1778" s="7"/>
    </row>
    <row r="1779">
      <c r="B1779" s="7"/>
    </row>
    <row r="1780">
      <c r="B1780" s="7"/>
    </row>
    <row r="1781">
      <c r="B1781" s="7"/>
    </row>
    <row r="1782">
      <c r="B1782" s="7"/>
    </row>
    <row r="1783">
      <c r="B1783" s="7"/>
    </row>
    <row r="1784">
      <c r="B1784" s="7"/>
    </row>
    <row r="1785">
      <c r="B1785" s="7"/>
    </row>
    <row r="1786">
      <c r="B1786" s="7"/>
    </row>
    <row r="1787">
      <c r="B1787" s="7"/>
    </row>
    <row r="1788">
      <c r="B1788" s="7"/>
    </row>
    <row r="1789">
      <c r="B1789" s="7"/>
    </row>
    <row r="1790">
      <c r="B1790" s="7"/>
    </row>
    <row r="1791">
      <c r="B1791" s="7"/>
    </row>
    <row r="1792">
      <c r="B1792" s="7"/>
    </row>
    <row r="1793">
      <c r="B1793" s="7"/>
    </row>
    <row r="1794">
      <c r="B1794" s="7"/>
    </row>
    <row r="1795">
      <c r="B1795" s="7"/>
    </row>
    <row r="1796">
      <c r="B1796" s="7"/>
    </row>
    <row r="1797">
      <c r="B1797" s="7"/>
    </row>
    <row r="1798">
      <c r="B1798" s="7"/>
    </row>
    <row r="1799">
      <c r="B1799" s="7"/>
    </row>
    <row r="1800">
      <c r="B1800" s="7"/>
    </row>
    <row r="1801">
      <c r="B1801" s="7"/>
    </row>
    <row r="1802">
      <c r="B1802" s="7"/>
    </row>
    <row r="1803">
      <c r="B1803" s="7"/>
    </row>
    <row r="1804">
      <c r="B1804" s="7"/>
    </row>
    <row r="1805">
      <c r="B1805" s="7"/>
    </row>
    <row r="1806">
      <c r="B1806" s="7"/>
    </row>
    <row r="1807">
      <c r="B1807" s="7"/>
    </row>
    <row r="1808">
      <c r="B1808" s="7"/>
    </row>
    <row r="1809">
      <c r="B1809" s="7"/>
    </row>
    <row r="1810">
      <c r="B1810" s="7"/>
    </row>
    <row r="1811">
      <c r="B1811" s="7"/>
    </row>
    <row r="1812">
      <c r="B1812" s="7"/>
    </row>
    <row r="1813">
      <c r="B1813" s="7"/>
    </row>
    <row r="1814">
      <c r="B1814" s="7"/>
    </row>
    <row r="1815">
      <c r="B1815" s="7"/>
    </row>
    <row r="1816">
      <c r="B1816" s="7"/>
    </row>
    <row r="1817">
      <c r="B1817" s="7"/>
    </row>
    <row r="1818">
      <c r="B1818" s="7"/>
    </row>
    <row r="1819">
      <c r="B1819" s="7"/>
    </row>
    <row r="1820">
      <c r="B1820" s="7"/>
    </row>
    <row r="1821">
      <c r="B1821" s="7"/>
    </row>
    <row r="1822">
      <c r="B1822" s="7"/>
    </row>
    <row r="1823">
      <c r="B1823" s="7"/>
    </row>
    <row r="1824">
      <c r="B1824" s="7"/>
    </row>
    <row r="1825">
      <c r="B1825" s="7"/>
    </row>
    <row r="1826">
      <c r="B1826" s="7"/>
    </row>
    <row r="1827">
      <c r="B1827" s="7"/>
    </row>
    <row r="1828">
      <c r="B1828" s="7"/>
    </row>
    <row r="1829">
      <c r="B1829" s="7"/>
    </row>
    <row r="1830">
      <c r="B1830" s="7"/>
    </row>
    <row r="1831">
      <c r="B1831" s="7"/>
    </row>
    <row r="1832">
      <c r="B1832" s="7"/>
    </row>
    <row r="1833">
      <c r="B1833" s="7"/>
    </row>
    <row r="1834">
      <c r="B1834" s="7"/>
    </row>
    <row r="1835">
      <c r="B1835" s="7"/>
    </row>
    <row r="1836">
      <c r="B1836" s="7"/>
    </row>
    <row r="1837">
      <c r="B1837" s="7"/>
    </row>
    <row r="1838">
      <c r="B1838" s="7"/>
    </row>
    <row r="1839">
      <c r="B1839" s="7"/>
    </row>
    <row r="1840">
      <c r="B1840" s="7"/>
    </row>
    <row r="1841">
      <c r="B1841" s="7"/>
    </row>
    <row r="1842">
      <c r="B1842" s="7"/>
    </row>
    <row r="1843">
      <c r="B1843" s="7"/>
    </row>
    <row r="1844">
      <c r="B1844" s="7"/>
    </row>
    <row r="1845">
      <c r="B1845" s="7"/>
    </row>
    <row r="1846">
      <c r="B1846" s="7"/>
    </row>
    <row r="1847">
      <c r="B1847" s="7"/>
    </row>
    <row r="1848">
      <c r="B1848" s="7"/>
    </row>
    <row r="1849">
      <c r="B1849" s="7"/>
    </row>
    <row r="1850">
      <c r="B1850" s="7"/>
    </row>
    <row r="1851">
      <c r="B1851" s="7"/>
    </row>
    <row r="1852">
      <c r="B1852" s="7"/>
    </row>
    <row r="1853">
      <c r="B1853" s="7"/>
    </row>
    <row r="1854">
      <c r="B1854" s="7"/>
    </row>
    <row r="1855">
      <c r="B1855" s="7"/>
    </row>
    <row r="1856">
      <c r="B1856" s="7"/>
    </row>
    <row r="1857">
      <c r="B1857" s="7"/>
    </row>
    <row r="1858">
      <c r="B1858" s="7"/>
    </row>
    <row r="1859">
      <c r="B1859" s="7"/>
    </row>
    <row r="1860">
      <c r="B1860" s="7"/>
    </row>
    <row r="1861">
      <c r="B1861" s="7"/>
    </row>
    <row r="1862">
      <c r="B1862" s="7"/>
    </row>
    <row r="1863">
      <c r="B1863" s="7"/>
    </row>
    <row r="1864">
      <c r="B1864" s="7"/>
    </row>
    <row r="1865">
      <c r="B1865" s="7"/>
    </row>
    <row r="1866">
      <c r="B1866" s="7"/>
    </row>
    <row r="1867">
      <c r="B1867" s="7"/>
    </row>
    <row r="1868">
      <c r="B1868" s="7"/>
    </row>
    <row r="1869">
      <c r="B1869" s="7"/>
    </row>
    <row r="1870">
      <c r="B1870" s="7"/>
    </row>
    <row r="1871">
      <c r="B1871" s="7"/>
    </row>
    <row r="1872">
      <c r="B1872" s="7"/>
    </row>
    <row r="1873">
      <c r="B1873" s="7"/>
    </row>
    <row r="1874">
      <c r="B1874" s="7"/>
    </row>
    <row r="1875">
      <c r="B1875" s="7"/>
    </row>
    <row r="1876">
      <c r="B1876" s="7"/>
    </row>
    <row r="1877">
      <c r="B1877" s="7"/>
    </row>
    <row r="1878">
      <c r="B1878" s="7"/>
    </row>
    <row r="1879">
      <c r="B1879" s="7"/>
    </row>
    <row r="1880">
      <c r="B1880" s="7"/>
    </row>
    <row r="1881">
      <c r="B1881" s="7"/>
    </row>
    <row r="1882">
      <c r="B1882" s="7"/>
    </row>
    <row r="1883">
      <c r="B1883" s="7"/>
    </row>
    <row r="1884">
      <c r="B1884" s="7"/>
    </row>
    <row r="1885">
      <c r="B1885" s="7"/>
    </row>
    <row r="1886">
      <c r="B1886" s="7"/>
    </row>
    <row r="1887">
      <c r="B1887" s="7"/>
    </row>
    <row r="1888">
      <c r="B1888" s="7"/>
    </row>
    <row r="1889">
      <c r="B1889" s="7"/>
    </row>
    <row r="1890">
      <c r="B1890" s="7"/>
    </row>
    <row r="1891">
      <c r="B1891" s="7"/>
    </row>
    <row r="1892">
      <c r="B1892" s="7"/>
    </row>
    <row r="1893">
      <c r="B1893" s="7"/>
    </row>
    <row r="1894">
      <c r="B1894" s="7"/>
    </row>
    <row r="1895">
      <c r="B1895" s="7"/>
    </row>
    <row r="1896">
      <c r="B1896" s="7"/>
    </row>
    <row r="1897">
      <c r="B1897" s="7"/>
    </row>
    <row r="1898">
      <c r="B1898" s="7"/>
    </row>
    <row r="1899">
      <c r="B1899" s="7"/>
    </row>
    <row r="1900">
      <c r="B1900" s="7"/>
    </row>
    <row r="1901">
      <c r="B1901" s="7"/>
    </row>
    <row r="1902">
      <c r="B1902" s="7"/>
    </row>
    <row r="1903">
      <c r="B1903" s="7"/>
    </row>
    <row r="1904">
      <c r="B1904" s="7"/>
    </row>
    <row r="1905">
      <c r="B1905" s="7"/>
    </row>
    <row r="1906">
      <c r="B1906" s="7"/>
    </row>
    <row r="1907">
      <c r="B1907" s="7"/>
    </row>
    <row r="1908">
      <c r="B1908" s="7"/>
    </row>
    <row r="1909">
      <c r="B1909" s="7"/>
    </row>
    <row r="1910">
      <c r="B1910" s="7"/>
    </row>
    <row r="1911">
      <c r="B1911" s="7"/>
    </row>
    <row r="1912">
      <c r="B1912" s="7"/>
    </row>
    <row r="1913">
      <c r="B1913" s="7"/>
    </row>
    <row r="1914">
      <c r="B1914" s="7"/>
    </row>
    <row r="1915">
      <c r="B1915" s="7"/>
    </row>
    <row r="1916">
      <c r="B1916" s="7"/>
    </row>
    <row r="1917">
      <c r="B1917" s="7"/>
    </row>
    <row r="1918">
      <c r="B1918" s="7"/>
    </row>
    <row r="1919">
      <c r="B1919" s="7"/>
    </row>
    <row r="1920">
      <c r="B1920" s="7"/>
    </row>
    <row r="1921">
      <c r="B1921" s="7"/>
    </row>
    <row r="1922">
      <c r="B1922" s="7"/>
    </row>
    <row r="1923">
      <c r="B1923" s="7"/>
    </row>
    <row r="1924">
      <c r="B1924" s="7"/>
    </row>
    <row r="1925">
      <c r="B1925" s="7"/>
    </row>
    <row r="1926">
      <c r="B1926" s="7"/>
    </row>
    <row r="1927">
      <c r="B1927" s="7"/>
    </row>
    <row r="1928">
      <c r="B1928" s="7"/>
    </row>
    <row r="1929">
      <c r="B1929" s="7"/>
    </row>
    <row r="1930">
      <c r="B1930" s="7"/>
    </row>
    <row r="1931">
      <c r="B1931" s="7"/>
    </row>
    <row r="1932">
      <c r="B1932" s="7"/>
    </row>
    <row r="1933">
      <c r="B1933" s="7"/>
    </row>
    <row r="1934">
      <c r="B1934" s="7"/>
    </row>
    <row r="1935">
      <c r="B1935" s="7"/>
    </row>
    <row r="1936">
      <c r="B1936" s="7"/>
    </row>
    <row r="1937">
      <c r="B1937" s="7"/>
    </row>
    <row r="1938">
      <c r="B1938" s="7"/>
    </row>
    <row r="1939">
      <c r="B1939" s="7"/>
    </row>
    <row r="1940">
      <c r="B1940" s="7"/>
    </row>
    <row r="1941">
      <c r="B1941" s="7"/>
    </row>
    <row r="1942">
      <c r="B1942" s="7"/>
    </row>
    <row r="1943">
      <c r="B1943" s="7"/>
    </row>
    <row r="1944">
      <c r="B1944" s="7"/>
    </row>
    <row r="1945">
      <c r="B1945" s="7"/>
    </row>
    <row r="1946">
      <c r="B1946" s="7"/>
    </row>
    <row r="1947">
      <c r="B1947" s="7"/>
    </row>
    <row r="1948">
      <c r="B1948" s="7"/>
    </row>
    <row r="1949">
      <c r="B1949" s="7"/>
    </row>
    <row r="1950">
      <c r="B1950" s="7"/>
    </row>
    <row r="1951">
      <c r="B1951" s="7"/>
    </row>
    <row r="1952">
      <c r="B1952" s="7"/>
    </row>
    <row r="1953">
      <c r="B1953" s="7"/>
    </row>
    <row r="1954">
      <c r="B1954" s="7"/>
    </row>
    <row r="1955">
      <c r="B1955" s="7"/>
    </row>
    <row r="1956">
      <c r="B1956" s="7"/>
    </row>
    <row r="1957">
      <c r="B1957" s="7"/>
    </row>
    <row r="1958">
      <c r="B1958" s="7"/>
    </row>
    <row r="1959">
      <c r="B1959" s="7"/>
    </row>
    <row r="1960">
      <c r="B1960" s="7"/>
    </row>
    <row r="1961">
      <c r="B1961" s="7"/>
    </row>
    <row r="1962">
      <c r="B1962" s="7"/>
    </row>
    <row r="1963">
      <c r="B1963" s="7"/>
    </row>
    <row r="1964">
      <c r="B1964" s="7"/>
    </row>
    <row r="1965">
      <c r="B1965" s="7"/>
    </row>
    <row r="1966">
      <c r="B1966" s="7"/>
    </row>
    <row r="1967">
      <c r="B1967" s="7"/>
    </row>
    <row r="1968">
      <c r="B1968" s="7"/>
    </row>
    <row r="1969">
      <c r="B1969" s="7"/>
    </row>
    <row r="1970">
      <c r="B1970" s="7"/>
    </row>
    <row r="1971">
      <c r="B1971" s="7"/>
    </row>
    <row r="1972">
      <c r="B1972" s="7"/>
    </row>
    <row r="1973">
      <c r="B1973" s="7"/>
    </row>
    <row r="1974">
      <c r="B1974" s="7"/>
    </row>
    <row r="1975">
      <c r="B1975" s="7"/>
    </row>
    <row r="1976">
      <c r="B1976" s="7"/>
    </row>
    <row r="1977">
      <c r="B1977" s="7"/>
    </row>
    <row r="1978">
      <c r="B1978" s="7"/>
    </row>
    <row r="1979">
      <c r="B1979" s="7"/>
    </row>
    <row r="1980">
      <c r="B1980" s="7"/>
    </row>
    <row r="1981">
      <c r="B1981" s="7"/>
    </row>
    <row r="1982">
      <c r="B1982" s="7"/>
    </row>
    <row r="1983">
      <c r="B1983" s="7"/>
    </row>
    <row r="1984">
      <c r="B1984" s="7"/>
    </row>
    <row r="1985">
      <c r="B1985" s="7"/>
    </row>
    <row r="1986">
      <c r="B1986" s="7"/>
    </row>
    <row r="1987">
      <c r="B1987" s="7"/>
    </row>
    <row r="1988">
      <c r="B1988" s="7"/>
    </row>
    <row r="1989">
      <c r="B1989" s="7"/>
    </row>
    <row r="1990">
      <c r="B1990" s="7"/>
    </row>
    <row r="1991">
      <c r="B1991" s="7"/>
    </row>
    <row r="1992">
      <c r="B1992" s="7"/>
    </row>
    <row r="1993">
      <c r="B1993" s="7"/>
    </row>
    <row r="1994">
      <c r="B1994" s="7"/>
    </row>
    <row r="1995">
      <c r="B1995" s="7"/>
    </row>
    <row r="1996">
      <c r="B1996" s="7"/>
    </row>
    <row r="1997">
      <c r="B1997" s="7"/>
    </row>
    <row r="1998">
      <c r="B1998" s="7"/>
    </row>
    <row r="1999">
      <c r="B1999" s="7"/>
    </row>
    <row r="2000">
      <c r="B2000" s="7"/>
    </row>
    <row r="2001">
      <c r="B2001" s="7"/>
    </row>
    <row r="2002">
      <c r="B2002" s="7"/>
    </row>
    <row r="2003">
      <c r="B2003" s="7"/>
    </row>
    <row r="2004">
      <c r="B2004" s="7"/>
    </row>
    <row r="2005">
      <c r="B2005" s="7"/>
    </row>
    <row r="2006">
      <c r="B2006" s="7"/>
    </row>
    <row r="2007">
      <c r="B2007" s="7"/>
    </row>
    <row r="2008">
      <c r="B2008" s="7"/>
    </row>
    <row r="2009">
      <c r="B2009" s="7"/>
    </row>
    <row r="2010">
      <c r="B2010" s="7"/>
    </row>
    <row r="2011">
      <c r="B2011" s="7"/>
    </row>
    <row r="2012">
      <c r="B2012" s="7"/>
    </row>
    <row r="2013">
      <c r="B2013" s="7"/>
    </row>
    <row r="2014">
      <c r="B2014" s="7"/>
    </row>
    <row r="2015">
      <c r="B2015" s="7"/>
    </row>
    <row r="2016">
      <c r="B2016" s="7"/>
    </row>
    <row r="2017">
      <c r="B2017" s="7"/>
    </row>
    <row r="2018">
      <c r="B2018" s="7"/>
    </row>
    <row r="2019">
      <c r="B2019" s="7"/>
    </row>
    <row r="2020">
      <c r="B2020" s="7"/>
    </row>
    <row r="2021">
      <c r="B2021" s="7"/>
    </row>
    <row r="2022">
      <c r="B2022" s="7"/>
    </row>
    <row r="2023">
      <c r="B2023" s="7"/>
    </row>
    <row r="2024">
      <c r="B2024" s="7"/>
    </row>
    <row r="2025">
      <c r="B2025" s="7"/>
    </row>
    <row r="2026">
      <c r="B2026" s="7"/>
    </row>
    <row r="2027">
      <c r="B2027" s="7"/>
    </row>
    <row r="2028">
      <c r="B2028" s="7"/>
    </row>
    <row r="2029">
      <c r="B2029" s="7"/>
    </row>
    <row r="2030">
      <c r="B2030" s="7"/>
    </row>
    <row r="2031">
      <c r="B2031" s="7"/>
    </row>
    <row r="2032">
      <c r="B2032" s="7"/>
    </row>
    <row r="2033">
      <c r="B2033" s="7"/>
    </row>
    <row r="2034">
      <c r="B2034" s="7"/>
    </row>
    <row r="2035">
      <c r="B2035" s="7"/>
    </row>
    <row r="2036">
      <c r="B2036" s="7"/>
    </row>
    <row r="2037">
      <c r="B2037" s="7"/>
    </row>
    <row r="2038">
      <c r="B2038" s="7"/>
    </row>
    <row r="2039">
      <c r="B2039" s="7"/>
    </row>
    <row r="2040">
      <c r="B2040" s="7"/>
    </row>
    <row r="2041">
      <c r="B2041" s="7"/>
    </row>
    <row r="2042">
      <c r="B2042" s="7"/>
    </row>
    <row r="2043">
      <c r="B2043" s="7"/>
    </row>
    <row r="2044">
      <c r="B2044" s="7"/>
    </row>
    <row r="2045">
      <c r="B2045" s="7"/>
    </row>
    <row r="2046">
      <c r="B2046" s="7"/>
    </row>
    <row r="2047">
      <c r="B2047" s="7"/>
    </row>
    <row r="2048">
      <c r="B2048" s="7"/>
    </row>
    <row r="2049">
      <c r="B2049" s="7"/>
    </row>
    <row r="2050">
      <c r="B2050" s="7"/>
    </row>
    <row r="2051">
      <c r="B2051" s="7"/>
    </row>
    <row r="2052">
      <c r="B2052" s="7"/>
    </row>
    <row r="2053">
      <c r="B2053" s="7"/>
    </row>
    <row r="2054">
      <c r="B2054" s="7"/>
    </row>
    <row r="2055">
      <c r="B2055" s="7"/>
    </row>
    <row r="2056">
      <c r="B2056" s="7"/>
    </row>
    <row r="2057">
      <c r="B2057" s="7"/>
    </row>
    <row r="2058">
      <c r="B2058" s="7"/>
    </row>
    <row r="2059">
      <c r="B2059" s="7"/>
    </row>
    <row r="2060">
      <c r="B2060" s="7"/>
    </row>
    <row r="2061">
      <c r="B2061" s="7"/>
    </row>
    <row r="2062">
      <c r="B2062" s="7"/>
    </row>
    <row r="2063">
      <c r="B2063" s="7"/>
    </row>
    <row r="2064">
      <c r="B2064" s="7"/>
    </row>
    <row r="2065">
      <c r="B2065" s="7"/>
    </row>
    <row r="2066">
      <c r="B2066" s="7"/>
    </row>
    <row r="2067">
      <c r="B2067" s="7"/>
    </row>
    <row r="2068">
      <c r="B2068" s="7"/>
    </row>
    <row r="2069">
      <c r="B2069" s="7"/>
    </row>
    <row r="2070">
      <c r="B2070" s="7"/>
    </row>
    <row r="2071">
      <c r="B2071" s="7"/>
    </row>
    <row r="2072">
      <c r="B2072" s="7"/>
    </row>
    <row r="2073">
      <c r="B2073" s="7"/>
    </row>
    <row r="2074">
      <c r="B2074" s="7"/>
    </row>
    <row r="2075">
      <c r="B2075" s="7"/>
    </row>
    <row r="2076">
      <c r="B2076" s="7"/>
    </row>
    <row r="2077">
      <c r="B2077" s="7"/>
    </row>
    <row r="2078">
      <c r="B2078" s="7"/>
    </row>
    <row r="2079">
      <c r="B2079" s="7"/>
    </row>
    <row r="2080">
      <c r="B2080" s="7"/>
    </row>
    <row r="2081">
      <c r="B2081" s="7"/>
    </row>
    <row r="2082">
      <c r="B2082" s="7"/>
    </row>
    <row r="2083">
      <c r="B2083" s="7"/>
    </row>
    <row r="2084">
      <c r="B2084" s="7"/>
    </row>
    <row r="2085">
      <c r="B2085" s="7"/>
    </row>
    <row r="2086">
      <c r="B2086" s="7"/>
    </row>
    <row r="2087">
      <c r="B2087" s="7"/>
    </row>
    <row r="2088">
      <c r="B2088" s="7"/>
    </row>
    <row r="2089">
      <c r="B2089" s="7"/>
    </row>
    <row r="2090">
      <c r="B2090" s="7"/>
    </row>
    <row r="2091">
      <c r="B2091" s="7"/>
    </row>
    <row r="2092">
      <c r="B2092" s="7"/>
    </row>
    <row r="2093">
      <c r="B2093" s="7"/>
    </row>
    <row r="2094">
      <c r="B2094" s="7"/>
    </row>
    <row r="2095">
      <c r="B2095" s="7"/>
    </row>
    <row r="2096">
      <c r="B2096" s="7"/>
    </row>
    <row r="2097">
      <c r="B2097" s="7"/>
    </row>
    <row r="2098">
      <c r="B2098" s="7"/>
    </row>
    <row r="2099">
      <c r="B2099" s="7"/>
    </row>
    <row r="2100">
      <c r="B2100" s="7"/>
    </row>
    <row r="2101">
      <c r="B2101" s="7"/>
    </row>
    <row r="2102">
      <c r="B2102" s="7"/>
    </row>
    <row r="2103">
      <c r="B2103" s="7"/>
    </row>
    <row r="2104">
      <c r="B2104" s="7"/>
    </row>
    <row r="2105">
      <c r="B2105" s="7"/>
    </row>
    <row r="2106">
      <c r="B2106" s="7"/>
    </row>
    <row r="2107">
      <c r="B2107" s="7"/>
    </row>
    <row r="2108">
      <c r="B2108" s="7"/>
    </row>
    <row r="2109">
      <c r="B2109" s="7"/>
    </row>
    <row r="2110">
      <c r="B2110" s="7"/>
    </row>
    <row r="2111">
      <c r="B2111" s="7"/>
    </row>
    <row r="2112">
      <c r="B2112" s="7"/>
    </row>
    <row r="2113">
      <c r="B2113" s="7"/>
    </row>
    <row r="2114">
      <c r="B2114" s="7"/>
    </row>
    <row r="2115">
      <c r="B2115" s="7"/>
    </row>
    <row r="2116">
      <c r="B2116" s="7"/>
    </row>
    <row r="2117">
      <c r="B2117" s="7"/>
    </row>
    <row r="2118">
      <c r="B2118" s="7"/>
    </row>
    <row r="2119">
      <c r="B2119" s="7"/>
    </row>
    <row r="2120">
      <c r="B2120" s="7"/>
    </row>
    <row r="2121">
      <c r="B2121" s="7"/>
    </row>
    <row r="2122">
      <c r="B2122" s="7"/>
    </row>
    <row r="2123">
      <c r="B2123" s="7"/>
    </row>
    <row r="2124">
      <c r="B2124" s="7"/>
    </row>
    <row r="2125">
      <c r="B2125" s="7"/>
    </row>
    <row r="2126">
      <c r="B2126" s="7"/>
    </row>
    <row r="2127">
      <c r="B2127" s="7"/>
    </row>
    <row r="2128">
      <c r="B2128" s="7"/>
    </row>
    <row r="2129">
      <c r="B2129" s="7"/>
    </row>
    <row r="2130">
      <c r="B2130" s="7"/>
    </row>
    <row r="2131">
      <c r="B2131" s="7"/>
    </row>
    <row r="2132">
      <c r="B2132" s="7"/>
    </row>
    <row r="2133">
      <c r="B2133" s="7"/>
    </row>
    <row r="2134">
      <c r="B2134" s="7"/>
    </row>
    <row r="2135">
      <c r="B2135" s="7"/>
    </row>
    <row r="2136">
      <c r="B2136" s="7"/>
    </row>
    <row r="2137">
      <c r="B2137" s="7"/>
    </row>
    <row r="2138">
      <c r="B2138" s="7"/>
    </row>
    <row r="2139">
      <c r="B2139" s="7"/>
    </row>
    <row r="2140">
      <c r="B2140" s="7"/>
    </row>
    <row r="2141">
      <c r="B2141" s="7"/>
    </row>
    <row r="2142">
      <c r="B2142" s="7"/>
    </row>
    <row r="2143">
      <c r="B2143" s="7"/>
    </row>
    <row r="2144">
      <c r="B2144" s="7"/>
    </row>
    <row r="2145">
      <c r="B2145" s="7"/>
    </row>
    <row r="2146">
      <c r="B2146" s="7"/>
    </row>
    <row r="2147">
      <c r="B2147" s="7"/>
    </row>
    <row r="2148">
      <c r="B2148" s="7"/>
    </row>
    <row r="2149">
      <c r="B2149" s="7"/>
    </row>
    <row r="2150">
      <c r="B2150" s="7"/>
    </row>
    <row r="2151">
      <c r="B2151" s="7"/>
    </row>
    <row r="2152">
      <c r="B2152" s="7"/>
    </row>
    <row r="2153">
      <c r="B2153" s="7"/>
    </row>
    <row r="2154">
      <c r="B2154" s="7"/>
    </row>
    <row r="2155">
      <c r="B2155" s="7"/>
    </row>
    <row r="2156">
      <c r="B2156" s="7"/>
    </row>
    <row r="2157">
      <c r="B2157" s="7"/>
    </row>
    <row r="2158">
      <c r="B2158" s="7"/>
    </row>
    <row r="2159">
      <c r="B2159" s="7"/>
    </row>
    <row r="2160">
      <c r="B2160" s="7"/>
    </row>
    <row r="2161">
      <c r="B2161" s="7"/>
    </row>
    <row r="2162">
      <c r="B2162" s="7"/>
    </row>
    <row r="2163">
      <c r="B2163" s="7"/>
    </row>
    <row r="2164">
      <c r="B2164" s="7"/>
    </row>
    <row r="2165">
      <c r="B2165" s="7"/>
    </row>
    <row r="2166">
      <c r="B2166" s="7"/>
    </row>
    <row r="2167">
      <c r="B2167" s="7"/>
    </row>
    <row r="2168">
      <c r="B2168" s="7"/>
    </row>
    <row r="2169">
      <c r="B2169" s="7"/>
    </row>
    <row r="2170">
      <c r="B2170" s="7"/>
    </row>
    <row r="2171">
      <c r="B2171" s="7"/>
    </row>
    <row r="2172">
      <c r="B2172" s="7"/>
    </row>
    <row r="2173">
      <c r="B2173" s="7"/>
    </row>
    <row r="2174">
      <c r="B2174" s="7"/>
    </row>
    <row r="2175">
      <c r="B2175" s="7"/>
    </row>
    <row r="2176">
      <c r="B2176" s="7"/>
    </row>
    <row r="2177">
      <c r="B2177" s="7"/>
    </row>
    <row r="2178">
      <c r="B2178" s="7"/>
    </row>
    <row r="2179">
      <c r="B2179" s="7"/>
    </row>
    <row r="2180">
      <c r="B2180" s="7"/>
    </row>
    <row r="2181">
      <c r="B2181" s="7"/>
    </row>
    <row r="2182">
      <c r="B2182" s="7"/>
    </row>
    <row r="2183">
      <c r="B2183" s="7"/>
    </row>
    <row r="2184">
      <c r="B2184" s="7"/>
    </row>
    <row r="2185">
      <c r="B2185" s="7"/>
    </row>
    <row r="2186">
      <c r="B2186" s="7"/>
    </row>
    <row r="2187">
      <c r="B2187" s="7"/>
    </row>
    <row r="2188">
      <c r="B2188" s="7"/>
    </row>
    <row r="2189">
      <c r="B2189" s="7"/>
    </row>
    <row r="2190">
      <c r="B2190" s="7"/>
    </row>
    <row r="2191">
      <c r="B2191" s="7"/>
    </row>
    <row r="2192">
      <c r="B2192" s="7"/>
    </row>
    <row r="2193">
      <c r="B2193" s="7"/>
    </row>
    <row r="2194">
      <c r="B2194" s="7"/>
    </row>
    <row r="2195">
      <c r="B2195" s="7"/>
    </row>
    <row r="2196">
      <c r="B2196" s="7"/>
    </row>
    <row r="2197">
      <c r="B2197" s="7"/>
    </row>
    <row r="2198">
      <c r="B2198" s="7"/>
    </row>
    <row r="2199">
      <c r="B2199" s="7"/>
    </row>
    <row r="2200">
      <c r="B2200" s="7"/>
    </row>
    <row r="2201">
      <c r="B2201" s="7"/>
    </row>
    <row r="2202">
      <c r="B2202" s="7"/>
    </row>
    <row r="2203">
      <c r="B2203" s="7"/>
    </row>
    <row r="2204">
      <c r="B2204" s="7"/>
    </row>
    <row r="2205">
      <c r="B2205" s="7"/>
    </row>
    <row r="2206">
      <c r="B2206" s="7"/>
    </row>
    <row r="2207">
      <c r="B2207" s="7"/>
    </row>
    <row r="2208">
      <c r="B2208" s="7"/>
    </row>
    <row r="2209">
      <c r="B2209" s="7"/>
    </row>
    <row r="2210">
      <c r="B2210" s="7"/>
    </row>
    <row r="2211">
      <c r="B2211" s="7"/>
    </row>
    <row r="2212">
      <c r="B2212" s="7"/>
    </row>
    <row r="2213">
      <c r="B2213" s="7"/>
    </row>
    <row r="2214">
      <c r="B2214" s="7"/>
    </row>
    <row r="2215">
      <c r="B2215" s="7"/>
    </row>
    <row r="2216">
      <c r="B2216" s="7"/>
    </row>
    <row r="2217">
      <c r="B2217" s="7"/>
    </row>
    <row r="2218">
      <c r="B2218" s="7"/>
    </row>
    <row r="2219">
      <c r="B2219" s="7"/>
    </row>
    <row r="2220">
      <c r="B2220" s="7"/>
    </row>
    <row r="2221">
      <c r="B2221" s="7"/>
    </row>
    <row r="2222">
      <c r="B2222" s="7"/>
    </row>
    <row r="2223">
      <c r="B2223" s="7"/>
    </row>
    <row r="2224">
      <c r="B2224" s="7"/>
    </row>
    <row r="2225">
      <c r="B2225" s="7"/>
    </row>
    <row r="2226">
      <c r="B2226" s="7"/>
    </row>
    <row r="2227">
      <c r="B2227" s="7"/>
    </row>
    <row r="2228">
      <c r="B2228" s="7"/>
    </row>
    <row r="2229">
      <c r="B2229" s="7"/>
    </row>
    <row r="2230">
      <c r="B2230" s="7"/>
    </row>
    <row r="2231">
      <c r="B2231" s="7"/>
    </row>
    <row r="2232">
      <c r="B2232" s="7"/>
    </row>
    <row r="2233">
      <c r="B2233" s="7"/>
    </row>
    <row r="2234">
      <c r="B2234" s="7"/>
    </row>
    <row r="2235">
      <c r="B2235" s="7"/>
    </row>
    <row r="2236">
      <c r="B2236" s="7"/>
    </row>
    <row r="2237">
      <c r="B2237" s="7"/>
    </row>
    <row r="2238">
      <c r="B2238" s="7"/>
    </row>
    <row r="2239">
      <c r="B2239" s="7"/>
    </row>
    <row r="2240">
      <c r="B2240" s="7"/>
    </row>
    <row r="2241">
      <c r="B2241" s="7"/>
    </row>
    <row r="2242">
      <c r="B2242" s="7"/>
    </row>
    <row r="2243">
      <c r="B2243" s="7"/>
    </row>
    <row r="2244">
      <c r="B2244" s="7"/>
    </row>
    <row r="2245">
      <c r="B2245" s="7"/>
    </row>
    <row r="2246">
      <c r="B2246" s="7"/>
    </row>
    <row r="2247">
      <c r="B2247" s="7"/>
    </row>
    <row r="2248">
      <c r="B2248" s="7"/>
    </row>
    <row r="2249">
      <c r="B2249" s="7"/>
    </row>
    <row r="2250">
      <c r="B2250" s="7"/>
    </row>
    <row r="2251">
      <c r="B2251" s="7"/>
    </row>
    <row r="2252">
      <c r="B2252" s="7"/>
    </row>
    <row r="2253">
      <c r="B2253" s="7"/>
    </row>
    <row r="2254">
      <c r="B2254" s="7"/>
    </row>
    <row r="2255">
      <c r="B2255" s="7"/>
    </row>
    <row r="2256">
      <c r="B2256" s="7"/>
    </row>
    <row r="2257">
      <c r="B2257" s="7"/>
    </row>
    <row r="2258">
      <c r="B2258" s="7"/>
    </row>
    <row r="2259">
      <c r="B2259" s="7"/>
    </row>
    <row r="2260">
      <c r="B2260" s="7"/>
    </row>
    <row r="2261">
      <c r="B2261" s="7"/>
    </row>
    <row r="2262">
      <c r="B2262" s="7"/>
    </row>
    <row r="2263">
      <c r="B2263" s="7"/>
    </row>
    <row r="2264">
      <c r="B2264" s="7"/>
    </row>
    <row r="2265">
      <c r="B2265" s="7"/>
    </row>
    <row r="2266">
      <c r="B2266" s="7"/>
    </row>
    <row r="2267">
      <c r="B2267" s="7"/>
    </row>
    <row r="2268">
      <c r="B2268" s="7"/>
    </row>
    <row r="2269">
      <c r="B2269" s="7"/>
    </row>
    <row r="2270">
      <c r="B2270" s="7"/>
    </row>
    <row r="2271">
      <c r="B2271" s="7"/>
    </row>
    <row r="2272">
      <c r="B2272" s="7"/>
    </row>
    <row r="2273">
      <c r="B2273" s="7"/>
    </row>
    <row r="2274">
      <c r="B2274" s="7"/>
    </row>
    <row r="2275">
      <c r="B2275" s="7"/>
    </row>
    <row r="2276">
      <c r="B2276" s="7"/>
    </row>
    <row r="2277">
      <c r="B2277" s="7"/>
    </row>
    <row r="2278">
      <c r="B2278" s="7"/>
    </row>
    <row r="2279">
      <c r="B2279" s="7"/>
    </row>
    <row r="2280">
      <c r="B2280" s="7"/>
    </row>
    <row r="2281">
      <c r="B2281" s="7"/>
    </row>
    <row r="2282">
      <c r="B2282" s="7"/>
    </row>
    <row r="2283">
      <c r="B2283" s="7"/>
    </row>
    <row r="2284">
      <c r="B2284" s="7"/>
    </row>
    <row r="2285">
      <c r="B2285" s="7"/>
    </row>
    <row r="2286">
      <c r="B2286" s="7"/>
    </row>
    <row r="2287">
      <c r="B2287" s="7"/>
    </row>
    <row r="2288">
      <c r="B2288" s="7"/>
    </row>
    <row r="2289">
      <c r="B2289" s="7"/>
    </row>
    <row r="2290">
      <c r="B2290" s="7"/>
    </row>
    <row r="2291">
      <c r="B2291" s="7"/>
    </row>
    <row r="2292">
      <c r="B2292" s="7"/>
    </row>
    <row r="2293">
      <c r="B2293" s="7"/>
    </row>
    <row r="2294">
      <c r="B2294" s="7"/>
    </row>
    <row r="2295">
      <c r="B2295" s="7"/>
    </row>
    <row r="2296">
      <c r="B2296" s="7"/>
    </row>
    <row r="2297">
      <c r="B2297" s="7"/>
    </row>
    <row r="2298">
      <c r="B2298" s="7"/>
    </row>
    <row r="2299">
      <c r="B2299" s="7"/>
    </row>
    <row r="2300">
      <c r="B2300" s="7"/>
    </row>
    <row r="2301">
      <c r="B2301" s="7"/>
    </row>
    <row r="2302">
      <c r="B2302" s="7"/>
    </row>
    <row r="2303">
      <c r="B2303" s="7"/>
    </row>
    <row r="2304">
      <c r="B2304" s="7"/>
    </row>
    <row r="2305">
      <c r="B2305" s="7"/>
    </row>
    <row r="2306">
      <c r="B2306" s="7"/>
    </row>
    <row r="2307">
      <c r="B2307" s="7"/>
    </row>
    <row r="2308">
      <c r="B2308" s="7"/>
    </row>
    <row r="2309">
      <c r="B2309" s="7"/>
    </row>
    <row r="2310">
      <c r="B2310" s="7"/>
    </row>
    <row r="2311">
      <c r="B2311" s="7"/>
    </row>
    <row r="2312">
      <c r="B2312" s="7"/>
    </row>
    <row r="2313">
      <c r="B2313" s="7"/>
    </row>
    <row r="2314">
      <c r="B2314" s="7"/>
    </row>
    <row r="2315">
      <c r="B2315" s="7"/>
    </row>
    <row r="2316">
      <c r="B2316" s="7"/>
    </row>
    <row r="2317">
      <c r="B2317" s="7"/>
    </row>
    <row r="2318">
      <c r="B2318" s="7"/>
    </row>
    <row r="2319">
      <c r="B2319" s="7"/>
    </row>
    <row r="2320">
      <c r="B2320" s="7"/>
    </row>
    <row r="2321">
      <c r="B2321" s="7"/>
    </row>
    <row r="2322">
      <c r="B2322" s="7"/>
    </row>
    <row r="2323">
      <c r="B2323" s="7"/>
    </row>
    <row r="2324">
      <c r="B2324" s="7"/>
    </row>
    <row r="2325">
      <c r="B2325" s="7"/>
    </row>
    <row r="2326">
      <c r="B2326" s="7"/>
    </row>
    <row r="2327">
      <c r="B2327" s="7"/>
    </row>
    <row r="2328">
      <c r="B2328" s="7"/>
    </row>
    <row r="2329">
      <c r="B2329" s="7"/>
    </row>
    <row r="2330">
      <c r="B2330" s="7"/>
    </row>
    <row r="2331">
      <c r="B2331" s="7"/>
    </row>
    <row r="2332">
      <c r="B2332" s="7"/>
    </row>
    <row r="2333">
      <c r="B2333" s="7"/>
    </row>
    <row r="2334">
      <c r="B2334" s="7"/>
    </row>
    <row r="2335">
      <c r="B2335" s="7"/>
    </row>
    <row r="2336">
      <c r="B2336" s="7"/>
    </row>
    <row r="2337">
      <c r="B2337" s="7"/>
    </row>
    <row r="2338">
      <c r="B2338" s="7"/>
    </row>
    <row r="2339">
      <c r="B2339" s="7"/>
    </row>
    <row r="2340">
      <c r="B2340" s="7"/>
    </row>
    <row r="2341">
      <c r="B2341" s="7"/>
    </row>
    <row r="2342">
      <c r="B2342" s="7"/>
    </row>
    <row r="2343">
      <c r="B2343" s="7"/>
    </row>
    <row r="2344">
      <c r="B2344" s="7"/>
    </row>
    <row r="2345">
      <c r="B2345" s="7"/>
    </row>
    <row r="2346">
      <c r="B2346" s="7"/>
    </row>
    <row r="2347">
      <c r="B2347" s="7"/>
    </row>
    <row r="2348">
      <c r="B2348" s="7"/>
    </row>
    <row r="2349">
      <c r="B2349" s="7"/>
    </row>
    <row r="2350">
      <c r="B2350" s="7"/>
    </row>
    <row r="2351">
      <c r="B2351" s="7"/>
    </row>
    <row r="2352">
      <c r="B2352" s="7"/>
    </row>
    <row r="2353">
      <c r="B2353" s="7"/>
    </row>
    <row r="2354">
      <c r="B2354" s="7"/>
    </row>
    <row r="2355">
      <c r="B2355" s="7"/>
    </row>
    <row r="2356">
      <c r="B2356" s="7"/>
    </row>
    <row r="2357">
      <c r="B2357" s="7"/>
    </row>
    <row r="2358">
      <c r="B2358" s="7"/>
    </row>
    <row r="2359">
      <c r="B2359" s="7"/>
    </row>
    <row r="2360">
      <c r="B2360" s="7"/>
    </row>
    <row r="2361">
      <c r="B2361" s="7"/>
    </row>
    <row r="2362">
      <c r="B2362" s="7"/>
    </row>
    <row r="2363">
      <c r="B2363" s="7"/>
    </row>
    <row r="2364">
      <c r="B2364" s="7"/>
    </row>
    <row r="2365">
      <c r="B2365" s="7"/>
    </row>
    <row r="2366">
      <c r="B2366" s="7"/>
    </row>
    <row r="2367">
      <c r="B2367" s="7"/>
    </row>
    <row r="2368">
      <c r="B2368" s="7"/>
    </row>
    <row r="2369">
      <c r="B2369" s="7"/>
    </row>
    <row r="2370">
      <c r="B2370" s="7"/>
    </row>
    <row r="2371">
      <c r="B2371" s="7"/>
    </row>
    <row r="2372">
      <c r="B2372" s="7"/>
    </row>
    <row r="2373">
      <c r="B2373" s="7"/>
    </row>
    <row r="2374">
      <c r="B2374" s="7"/>
    </row>
    <row r="2375">
      <c r="B2375" s="7"/>
    </row>
    <row r="2376">
      <c r="B2376" s="7"/>
    </row>
    <row r="2377">
      <c r="B2377" s="7"/>
    </row>
    <row r="2378">
      <c r="B2378" s="7"/>
    </row>
    <row r="2379">
      <c r="B2379" s="7"/>
    </row>
    <row r="2380">
      <c r="B2380" s="7"/>
    </row>
    <row r="2381">
      <c r="B2381" s="7"/>
    </row>
    <row r="2382">
      <c r="B2382" s="7"/>
    </row>
    <row r="2383">
      <c r="B2383" s="7"/>
    </row>
    <row r="2384">
      <c r="B2384" s="7"/>
    </row>
    <row r="2385">
      <c r="B2385" s="7"/>
    </row>
    <row r="2386">
      <c r="B2386" s="7"/>
    </row>
    <row r="2387">
      <c r="B2387" s="7"/>
    </row>
    <row r="2388">
      <c r="B2388" s="7"/>
    </row>
    <row r="2389">
      <c r="B2389" s="7"/>
    </row>
    <row r="2390">
      <c r="B2390" s="7"/>
    </row>
    <row r="2391">
      <c r="B2391" s="7"/>
    </row>
    <row r="2392">
      <c r="B2392" s="7"/>
    </row>
    <row r="2393">
      <c r="B2393" s="7"/>
    </row>
    <row r="2394">
      <c r="B2394" s="7"/>
    </row>
    <row r="2395">
      <c r="B2395" s="7"/>
    </row>
    <row r="2396">
      <c r="B2396" s="7"/>
    </row>
    <row r="2397">
      <c r="B2397" s="7"/>
    </row>
    <row r="2398">
      <c r="B2398" s="7"/>
    </row>
    <row r="2399">
      <c r="B2399" s="7"/>
    </row>
    <row r="2400">
      <c r="B2400" s="7"/>
    </row>
    <row r="2401">
      <c r="B2401" s="7"/>
    </row>
    <row r="2402">
      <c r="B2402" s="7"/>
    </row>
    <row r="2403">
      <c r="B2403" s="7"/>
    </row>
    <row r="2404">
      <c r="B2404"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9.5"/>
  </cols>
  <sheetData>
    <row r="1">
      <c r="A1" s="14" t="str">
        <f>LOWER(DEC2HEX(RANDBETWEEN(0, 4294967295), 8))</f>
        <v>f8ea52f3</v>
      </c>
      <c r="B1" s="3" t="s">
        <v>3</v>
      </c>
      <c r="C1" s="13" t="s">
        <v>40565</v>
      </c>
      <c r="F1" s="12" t="s">
        <v>40565</v>
      </c>
    </row>
    <row r="2">
      <c r="B2" s="2"/>
      <c r="C2" s="12" t="str">
        <f>IFERROR(__xludf.DUMMYFUNCTION("TEXTJOIN("";"", TRUE, FILTER($B$2:$B$14794, #REF!=$D$2:$D$14794))"),"#N/A")</f>
        <v>#N/A</v>
      </c>
      <c r="F2" s="13" t="s">
        <v>40566</v>
      </c>
    </row>
    <row r="3">
      <c r="B3" s="4"/>
      <c r="C3" s="12" t="str">
        <f>IFERROR(__xludf.DUMMYFUNCTION("TEXTJOIN("";"", TRUE, FILTER($B$2:$B$14794, #REF!=$D$2:$D$14794))"),"#N/A")</f>
        <v>#N/A</v>
      </c>
      <c r="F3" s="13" t="s">
        <v>40567</v>
      </c>
    </row>
    <row r="4">
      <c r="B4" s="4"/>
      <c r="C4" s="12" t="str">
        <f>IFERROR(__xludf.DUMMYFUNCTION("TEXTJOIN("";"", TRUE, FILTER($B$2:$B$14794, #REF!=$D$2:$D$14794))"),"#N/A")</f>
        <v>#N/A</v>
      </c>
      <c r="F4" s="13" t="s">
        <v>40568</v>
      </c>
    </row>
    <row r="5">
      <c r="B5" s="4"/>
      <c r="C5" s="12" t="str">
        <f>IFERROR(__xludf.DUMMYFUNCTION("TEXTJOIN("";"", TRUE, FILTER($B$2:$B$14794, #REF!=$D$2:$D$14794))"),"#N/A")</f>
        <v>#N/A</v>
      </c>
      <c r="F5" s="13" t="s">
        <v>40569</v>
      </c>
    </row>
    <row r="6">
      <c r="B6" s="4"/>
      <c r="C6" s="12" t="str">
        <f>IFERROR(__xludf.DUMMYFUNCTION("TEXTJOIN("";"", TRUE, FILTER($B$2:$B$14794, #REF!=$D$2:$D$14794))"),"#N/A")</f>
        <v>#N/A</v>
      </c>
      <c r="F6" s="13" t="s">
        <v>40570</v>
      </c>
    </row>
    <row r="7">
      <c r="B7" s="4"/>
      <c r="C7" s="12" t="str">
        <f>IFERROR(__xludf.DUMMYFUNCTION("TEXTJOIN("";"", TRUE, FILTER($B$2:$B$14794, #REF!=$D$2:$D$14794))"),"#N/A")</f>
        <v>#N/A</v>
      </c>
      <c r="F7" s="13" t="s">
        <v>40571</v>
      </c>
    </row>
    <row r="8">
      <c r="B8" s="4"/>
      <c r="C8" s="12" t="str">
        <f>IFERROR(__xludf.DUMMYFUNCTION("TEXTJOIN("";"", TRUE, FILTER($B$2:$B$14794, #REF!=$D$2:$D$14794))"),"#N/A")</f>
        <v>#N/A</v>
      </c>
      <c r="F8" s="13" t="s">
        <v>40572</v>
      </c>
    </row>
    <row r="9">
      <c r="B9" s="4"/>
      <c r="C9" s="12" t="str">
        <f>IFERROR(__xludf.DUMMYFUNCTION("TEXTJOIN("";"", TRUE, FILTER($B$2:$B$14794, #REF!=$D$2:$D$14794))"),"#N/A")</f>
        <v>#N/A</v>
      </c>
      <c r="F9" s="13" t="s">
        <v>40573</v>
      </c>
    </row>
    <row r="10">
      <c r="B10" s="4"/>
      <c r="C10" s="12" t="str">
        <f>IFERROR(__xludf.DUMMYFUNCTION("TEXTJOIN("";"", TRUE, FILTER($B$2:$B$14794, #REF!=$D$2:$D$14794))"),"#N/A")</f>
        <v>#N/A</v>
      </c>
      <c r="F10" s="13" t="s">
        <v>40574</v>
      </c>
    </row>
    <row r="11">
      <c r="B11" s="4"/>
      <c r="C11" s="12" t="str">
        <f>IFERROR(__xludf.DUMMYFUNCTION("TEXTJOIN("";"", TRUE, FILTER($B$2:$B$14794, #REF!=$D$2:$D$14794))"),"#N/A")</f>
        <v>#N/A</v>
      </c>
      <c r="F11" s="13" t="s">
        <v>40575</v>
      </c>
    </row>
    <row r="12">
      <c r="B12" s="4"/>
      <c r="C12" s="12" t="str">
        <f>IFERROR(__xludf.DUMMYFUNCTION("TEXTJOIN("";"", TRUE, FILTER($B$2:$B$14794, #REF!=$D$2:$D$14794))"),"#N/A")</f>
        <v>#N/A</v>
      </c>
      <c r="F12" s="13" t="s">
        <v>40576</v>
      </c>
    </row>
    <row r="13">
      <c r="B13" s="4"/>
      <c r="C13" s="12" t="str">
        <f>IFERROR(__xludf.DUMMYFUNCTION("TEXTJOIN("";"", TRUE, FILTER($B$2:$B$14794, #REF!=$D$2:$D$14794))"),"#N/A")</f>
        <v>#N/A</v>
      </c>
      <c r="F13" s="13" t="s">
        <v>40577</v>
      </c>
    </row>
    <row r="14">
      <c r="B14" s="4"/>
      <c r="C14" s="12" t="str">
        <f>IFERROR(__xludf.DUMMYFUNCTION("TEXTJOIN("";"", TRUE, FILTER($B$2:$B$14794, #REF!=$D$2:$D$14794))"),"#N/A")</f>
        <v>#N/A</v>
      </c>
      <c r="F14" s="13" t="s">
        <v>40578</v>
      </c>
    </row>
    <row r="15">
      <c r="B15" s="4"/>
      <c r="C15" s="12" t="str">
        <f>IFERROR(__xludf.DUMMYFUNCTION("TEXTJOIN("";"", TRUE, FILTER($B$2:$B$14794, #REF!=$D$2:$D$14794))"),"#N/A")</f>
        <v>#N/A</v>
      </c>
      <c r="F15" s="13" t="s">
        <v>40579</v>
      </c>
    </row>
    <row r="16">
      <c r="B16" s="4"/>
      <c r="C16" s="12" t="str">
        <f>IFERROR(__xludf.DUMMYFUNCTION("TEXTJOIN("";"", TRUE, FILTER($B$2:$B$14794, #REF!=$D$2:$D$14794))"),"#N/A")</f>
        <v>#N/A</v>
      </c>
      <c r="F16" s="13" t="s">
        <v>40580</v>
      </c>
    </row>
    <row r="17">
      <c r="B17" s="4"/>
      <c r="C17" s="12" t="str">
        <f>IFERROR(__xludf.DUMMYFUNCTION("TEXTJOIN("";"", TRUE, FILTER($B$2:$B$14794, #REF!=$D$2:$D$14794))"),"#N/A")</f>
        <v>#N/A</v>
      </c>
      <c r="F17" s="13" t="s">
        <v>40581</v>
      </c>
    </row>
    <row r="18">
      <c r="B18" s="4"/>
      <c r="C18" s="12" t="str">
        <f>IFERROR(__xludf.DUMMYFUNCTION("TEXTJOIN("";"", TRUE, FILTER($B$2:$B$14794, #REF!=$D$2:$D$14794))"),"#N/A")</f>
        <v>#N/A</v>
      </c>
      <c r="F18" s="13" t="s">
        <v>40582</v>
      </c>
    </row>
    <row r="19">
      <c r="B19" s="4"/>
      <c r="C19" s="12" t="str">
        <f>IFERROR(__xludf.DUMMYFUNCTION("TEXTJOIN("";"", TRUE, FILTER($B$2:$B$14794, #REF!=$D$2:$D$14794))"),"#N/A")</f>
        <v>#N/A</v>
      </c>
      <c r="F19" s="13" t="s">
        <v>40583</v>
      </c>
    </row>
    <row r="20">
      <c r="B20" s="4"/>
      <c r="C20" s="12" t="str">
        <f>IFERROR(__xludf.DUMMYFUNCTION("TEXTJOIN("";"", TRUE, FILTER($B$2:$B$14794, #REF!=$D$2:$D$14794))"),"#N/A")</f>
        <v>#N/A</v>
      </c>
      <c r="F20" s="13" t="s">
        <v>40584</v>
      </c>
    </row>
    <row r="21">
      <c r="B21" s="4"/>
      <c r="C21" s="12" t="str">
        <f>IFERROR(__xludf.DUMMYFUNCTION("TEXTJOIN("";"", TRUE, FILTER($B$2:$B$14794, #REF!=$D$2:$D$14794))"),"#N/A")</f>
        <v>#N/A</v>
      </c>
      <c r="F21" s="13" t="s">
        <v>40585</v>
      </c>
    </row>
    <row r="22">
      <c r="B22" s="4"/>
      <c r="C22" s="12" t="str">
        <f>IFERROR(__xludf.DUMMYFUNCTION("TEXTJOIN("";"", TRUE, FILTER($B$2:$B$14794, #REF!=$D$2:$D$14794))"),"#N/A")</f>
        <v>#N/A</v>
      </c>
      <c r="F22" s="13" t="s">
        <v>40586</v>
      </c>
    </row>
    <row r="23">
      <c r="B23" s="4"/>
      <c r="C23" s="12" t="str">
        <f>IFERROR(__xludf.DUMMYFUNCTION("TEXTJOIN("";"", TRUE, FILTER($B$2:$B$14794, #REF!=$D$2:$D$14794))"),"#N/A")</f>
        <v>#N/A</v>
      </c>
      <c r="F23" s="13" t="s">
        <v>40587</v>
      </c>
    </row>
    <row r="24">
      <c r="B24" s="3" t="s">
        <v>29318</v>
      </c>
      <c r="C24" s="12" t="str">
        <f>IFERROR(__xludf.DUMMYFUNCTION("TEXTJOIN("";"", TRUE, FILTER($B$2:$B$14794, #REF!=$D$2:$D$14794))"),"#N/A")</f>
        <v>#N/A</v>
      </c>
      <c r="F24" s="13" t="s">
        <v>40588</v>
      </c>
    </row>
    <row r="25">
      <c r="B25" s="3" t="s">
        <v>29318</v>
      </c>
      <c r="C25" s="12" t="str">
        <f>IFERROR(__xludf.DUMMYFUNCTION("TEXTJOIN("";"", TRUE, FILTER($B$2:$B$14794, #REF!=$D$2:$D$14794))"),"#N/A")</f>
        <v>#N/A</v>
      </c>
      <c r="F25" s="13" t="s">
        <v>40589</v>
      </c>
    </row>
    <row r="26">
      <c r="B26" s="3" t="s">
        <v>29318</v>
      </c>
      <c r="C26" s="12" t="str">
        <f>IFERROR(__xludf.DUMMYFUNCTION("TEXTJOIN("";"", TRUE, FILTER($B$2:$B$14794, #REF!=$D$2:$D$14794))"),"#N/A")</f>
        <v>#N/A</v>
      </c>
      <c r="F26" s="13" t="s">
        <v>40590</v>
      </c>
    </row>
    <row r="27">
      <c r="B27" s="3" t="s">
        <v>29318</v>
      </c>
      <c r="C27" s="12" t="str">
        <f>IFERROR(__xludf.DUMMYFUNCTION("TEXTJOIN("";"", TRUE, FILTER($B$2:$B$14794, #REF!=$D$2:$D$14794))"),"#N/A")</f>
        <v>#N/A</v>
      </c>
      <c r="F27" s="13" t="s">
        <v>40591</v>
      </c>
    </row>
    <row r="28">
      <c r="B28" s="3" t="s">
        <v>29318</v>
      </c>
      <c r="C28" s="12" t="str">
        <f>IFERROR(__xludf.DUMMYFUNCTION("TEXTJOIN("";"", TRUE, FILTER($B$2:$B$14794, #REF!=$D$2:$D$14794))"),"#N/A")</f>
        <v>#N/A</v>
      </c>
      <c r="F28" s="13" t="s">
        <v>40592</v>
      </c>
    </row>
    <row r="29">
      <c r="B29" s="3" t="s">
        <v>29318</v>
      </c>
      <c r="C29" s="12" t="str">
        <f>IFERROR(__xludf.DUMMYFUNCTION("TEXTJOIN("";"", TRUE, FILTER($B$2:$B$14794, #REF!=$D$2:$D$14794))"),"#N/A")</f>
        <v>#N/A</v>
      </c>
      <c r="F29" s="13" t="s">
        <v>40593</v>
      </c>
    </row>
    <row r="30">
      <c r="B30" s="3" t="s">
        <v>29318</v>
      </c>
      <c r="C30" s="12" t="str">
        <f>IFERROR(__xludf.DUMMYFUNCTION("TEXTJOIN("";"", TRUE, FILTER($B$2:$B$14794, #REF!=$D$2:$D$14794))"),"#N/A")</f>
        <v>#N/A</v>
      </c>
      <c r="F30" s="13" t="s">
        <v>40594</v>
      </c>
    </row>
    <row r="31">
      <c r="B31" s="3" t="s">
        <v>29318</v>
      </c>
      <c r="C31" s="12" t="str">
        <f>IFERROR(__xludf.DUMMYFUNCTION("TEXTJOIN("";"", TRUE, FILTER($B$2:$B$14794, #REF!=$D$2:$D$14794))"),"#N/A")</f>
        <v>#N/A</v>
      </c>
      <c r="F31" s="13" t="s">
        <v>40595</v>
      </c>
    </row>
    <row r="32">
      <c r="B32" s="3" t="s">
        <v>29318</v>
      </c>
      <c r="C32" s="12" t="str">
        <f>IFERROR(__xludf.DUMMYFUNCTION("TEXTJOIN("";"", TRUE, FILTER($B$2:$B$14794, #REF!=$D$2:$D$14794))"),"#N/A")</f>
        <v>#N/A</v>
      </c>
      <c r="F32" s="13" t="s">
        <v>40596</v>
      </c>
    </row>
    <row r="33">
      <c r="B33" s="3" t="s">
        <v>29318</v>
      </c>
      <c r="C33" s="12" t="str">
        <f>IFERROR(__xludf.DUMMYFUNCTION("TEXTJOIN("";"", TRUE, FILTER($B$2:$B$14794, #REF!=$D$2:$D$14794))"),"#N/A")</f>
        <v>#N/A</v>
      </c>
      <c r="F33" s="13" t="s">
        <v>4798</v>
      </c>
    </row>
    <row r="34">
      <c r="B34" s="3" t="s">
        <v>29318</v>
      </c>
      <c r="C34" s="12" t="str">
        <f>IFERROR(__xludf.DUMMYFUNCTION("TEXTJOIN("";"", TRUE, FILTER($B$2:$B$14794, #REF!=$D$2:$D$14794))"),"#N/A")</f>
        <v>#N/A</v>
      </c>
      <c r="F34" s="13" t="s">
        <v>40597</v>
      </c>
    </row>
    <row r="35">
      <c r="B35" s="3" t="s">
        <v>29318</v>
      </c>
      <c r="C35" s="12" t="str">
        <f>IFERROR(__xludf.DUMMYFUNCTION("TEXTJOIN("";"", TRUE, FILTER($B$2:$B$14794, #REF!=$D$2:$D$14794))"),"#N/A")</f>
        <v>#N/A</v>
      </c>
      <c r="F35" s="13" t="s">
        <v>40598</v>
      </c>
    </row>
    <row r="36">
      <c r="B36" s="3" t="s">
        <v>29318</v>
      </c>
      <c r="C36" s="12" t="str">
        <f>IFERROR(__xludf.DUMMYFUNCTION("TEXTJOIN("";"", TRUE, FILTER($B$2:$B$14794, #REF!=$D$2:$D$14794))"),"#N/A")</f>
        <v>#N/A</v>
      </c>
      <c r="F36" s="13" t="s">
        <v>40599</v>
      </c>
    </row>
    <row r="37">
      <c r="B37" s="3" t="s">
        <v>29318</v>
      </c>
      <c r="C37" s="12" t="str">
        <f>IFERROR(__xludf.DUMMYFUNCTION("TEXTJOIN("";"", TRUE, FILTER($B$2:$B$14794, #REF!=$D$2:$D$14794))"),"#N/A")</f>
        <v>#N/A</v>
      </c>
      <c r="F37" s="13" t="s">
        <v>40600</v>
      </c>
    </row>
    <row r="38">
      <c r="B38" s="3" t="s">
        <v>29318</v>
      </c>
      <c r="C38" s="12" t="str">
        <f>IFERROR(__xludf.DUMMYFUNCTION("TEXTJOIN("";"", TRUE, FILTER($B$2:$B$14794, #REF!=$D$2:$D$14794))"),"#N/A")</f>
        <v>#N/A</v>
      </c>
      <c r="F38" s="13" t="s">
        <v>40601</v>
      </c>
    </row>
    <row r="39">
      <c r="B39" s="3" t="s">
        <v>29318</v>
      </c>
      <c r="C39" s="12" t="str">
        <f>IFERROR(__xludf.DUMMYFUNCTION("TEXTJOIN("";"", TRUE, FILTER($B$2:$B$14794, #REF!=$D$2:$D$14794))"),"#N/A")</f>
        <v>#N/A</v>
      </c>
      <c r="F39" s="13" t="s">
        <v>40602</v>
      </c>
    </row>
    <row r="40">
      <c r="B40" s="3" t="s">
        <v>29318</v>
      </c>
      <c r="C40" s="12" t="str">
        <f>IFERROR(__xludf.DUMMYFUNCTION("TEXTJOIN("";"", TRUE, FILTER($B$2:$B$14794, #REF!=$D$2:$D$14794))"),"#N/A")</f>
        <v>#N/A</v>
      </c>
      <c r="F40" s="13" t="s">
        <v>40603</v>
      </c>
    </row>
    <row r="41">
      <c r="B41" s="3" t="s">
        <v>29318</v>
      </c>
      <c r="C41" s="12" t="str">
        <f>IFERROR(__xludf.DUMMYFUNCTION("TEXTJOIN("";"", TRUE, FILTER($B$2:$B$14794, #REF!=$D$2:$D$14794))"),"#N/A")</f>
        <v>#N/A</v>
      </c>
      <c r="F41" s="13" t="s">
        <v>40604</v>
      </c>
    </row>
    <row r="42">
      <c r="B42" s="3" t="s">
        <v>29318</v>
      </c>
      <c r="C42" s="12" t="str">
        <f>IFERROR(__xludf.DUMMYFUNCTION("TEXTJOIN("";"", TRUE, FILTER($B$2:$B$14794, #REF!=$D$2:$D$14794))"),"#N/A")</f>
        <v>#N/A</v>
      </c>
      <c r="F42" s="13" t="s">
        <v>40605</v>
      </c>
    </row>
    <row r="43">
      <c r="B43" s="3" t="s">
        <v>29318</v>
      </c>
      <c r="C43" s="12" t="str">
        <f>IFERROR(__xludf.DUMMYFUNCTION("TEXTJOIN("";"", TRUE, FILTER($B$2:$B$14794, #REF!=$D$2:$D$14794))"),"#N/A")</f>
        <v>#N/A</v>
      </c>
      <c r="F43" s="13" t="s">
        <v>40606</v>
      </c>
    </row>
    <row r="44">
      <c r="B44" s="3" t="s">
        <v>29318</v>
      </c>
      <c r="C44" s="12" t="str">
        <f>IFERROR(__xludf.DUMMYFUNCTION("TEXTJOIN("";"", TRUE, FILTER($B$2:$B$14794, #REF!=$D$2:$D$14794))"),"#N/A")</f>
        <v>#N/A</v>
      </c>
      <c r="F44" s="13" t="s">
        <v>40607</v>
      </c>
    </row>
    <row r="45">
      <c r="B45" s="2" t="s">
        <v>4427</v>
      </c>
      <c r="C45" s="12" t="str">
        <f>IFERROR(__xludf.DUMMYFUNCTION("TEXTJOIN("";"", TRUE, FILTER($B$2:$B$14794, #REF!=$D$2:$D$14794))"),"#N/A")</f>
        <v>#N/A</v>
      </c>
      <c r="F45" s="13" t="s">
        <v>40608</v>
      </c>
    </row>
    <row r="46">
      <c r="B46" s="5" t="s">
        <v>4429</v>
      </c>
      <c r="C46" s="12" t="str">
        <f>IFERROR(__xludf.DUMMYFUNCTION("TEXTJOIN("";"", TRUE, FILTER($B$2:$B$14794, #REF!=$D$2:$D$14794))"),"#N/A")</f>
        <v>#N/A</v>
      </c>
      <c r="F46" s="13" t="s">
        <v>40609</v>
      </c>
    </row>
    <row r="47">
      <c r="B47" s="3" t="s">
        <v>40610</v>
      </c>
      <c r="C47" s="12" t="str">
        <f>IFERROR(__xludf.DUMMYFUNCTION("TEXTJOIN("";"", TRUE, FILTER($B$2:$B$14794, #REF!=$D$2:$D$14794))"),"#N/A")</f>
        <v>#N/A</v>
      </c>
      <c r="F47" s="13" t="s">
        <v>40611</v>
      </c>
    </row>
    <row r="48">
      <c r="B48" s="5" t="s">
        <v>4429</v>
      </c>
      <c r="C48" s="12" t="str">
        <f>IFERROR(__xludf.DUMMYFUNCTION("TEXTJOIN("";"", TRUE, FILTER($B$2:$B$14794, #REF!=$D$2:$D$14794))"),"#N/A")</f>
        <v>#N/A</v>
      </c>
      <c r="F48" s="13" t="s">
        <v>40612</v>
      </c>
    </row>
    <row r="49">
      <c r="B49" s="5" t="s">
        <v>4429</v>
      </c>
      <c r="C49" s="12" t="str">
        <f>IFERROR(__xludf.DUMMYFUNCTION("TEXTJOIN("";"", TRUE, FILTER($B$2:$B$14794, #REF!=$D$2:$D$14794))"),"#N/A")</f>
        <v>#N/A</v>
      </c>
      <c r="F49" s="13" t="s">
        <v>40613</v>
      </c>
    </row>
    <row r="50">
      <c r="B50" s="5" t="s">
        <v>4429</v>
      </c>
      <c r="C50" s="12" t="str">
        <f>IFERROR(__xludf.DUMMYFUNCTION("TEXTJOIN("";"", TRUE, FILTER($B$2:$B$14794, #REF!=$D$2:$D$14794))"),"#N/A")</f>
        <v>#N/A</v>
      </c>
      <c r="F50" s="13" t="s">
        <v>40614</v>
      </c>
    </row>
    <row r="51">
      <c r="B51" s="5" t="s">
        <v>4429</v>
      </c>
      <c r="C51" s="12" t="str">
        <f>IFERROR(__xludf.DUMMYFUNCTION("TEXTJOIN("";"", TRUE, FILTER($B$2:$B$14794, #REF!=$D$2:$D$14794))"),"#N/A")</f>
        <v>#N/A</v>
      </c>
      <c r="F51" s="13" t="s">
        <v>4999</v>
      </c>
    </row>
    <row r="52">
      <c r="B52" s="5" t="s">
        <v>4429</v>
      </c>
      <c r="C52" s="12" t="str">
        <f>IFERROR(__xludf.DUMMYFUNCTION("TEXTJOIN("";"", TRUE, FILTER($B$2:$B$14794, #REF!=$D$2:$D$14794))"),"#N/A")</f>
        <v>#N/A</v>
      </c>
      <c r="F52" s="13" t="s">
        <v>5000</v>
      </c>
    </row>
    <row r="53">
      <c r="B53" s="5" t="s">
        <v>4429</v>
      </c>
      <c r="C53" s="12" t="str">
        <f>IFERROR(__xludf.DUMMYFUNCTION("TEXTJOIN("";"", TRUE, FILTER($B$2:$B$14794, #REF!=$D$2:$D$14794))"),"#N/A")</f>
        <v>#N/A</v>
      </c>
      <c r="F53" s="13" t="s">
        <v>5001</v>
      </c>
    </row>
    <row r="54">
      <c r="B54" s="5" t="s">
        <v>4429</v>
      </c>
      <c r="C54" s="12" t="str">
        <f>IFERROR(__xludf.DUMMYFUNCTION("TEXTJOIN("";"", TRUE, FILTER($B$2:$B$14794, #REF!=$D$2:$D$14794))"),"#N/A")</f>
        <v>#N/A</v>
      </c>
      <c r="F54" s="13" t="s">
        <v>40615</v>
      </c>
    </row>
    <row r="55">
      <c r="B55" s="5" t="s">
        <v>4429</v>
      </c>
      <c r="C55" s="12" t="str">
        <f>IFERROR(__xludf.DUMMYFUNCTION("TEXTJOIN("";"", TRUE, FILTER($B$2:$B$14794, #REF!=$D$2:$D$14794))"),"#N/A")</f>
        <v>#N/A</v>
      </c>
      <c r="F55" s="13" t="s">
        <v>40616</v>
      </c>
    </row>
    <row r="56">
      <c r="B56" s="5" t="s">
        <v>4429</v>
      </c>
      <c r="C56" s="12" t="str">
        <f>IFERROR(__xludf.DUMMYFUNCTION("TEXTJOIN("";"", TRUE, FILTER($B$2:$B$14794, #REF!=$D$2:$D$14794))"),"#N/A")</f>
        <v>#N/A</v>
      </c>
      <c r="F56" s="13" t="s">
        <v>5022</v>
      </c>
    </row>
    <row r="57">
      <c r="B57" s="5" t="s">
        <v>4429</v>
      </c>
      <c r="C57" s="12" t="str">
        <f>IFERROR(__xludf.DUMMYFUNCTION("TEXTJOIN("";"", TRUE, FILTER($B$2:$B$14794, #REF!=$D$2:$D$14794))"),"#N/A")</f>
        <v>#N/A</v>
      </c>
      <c r="F57" s="13" t="s">
        <v>40617</v>
      </c>
    </row>
    <row r="58">
      <c r="B58" s="5" t="s">
        <v>4429</v>
      </c>
      <c r="C58" s="12" t="str">
        <f>IFERROR(__xludf.DUMMYFUNCTION("TEXTJOIN("";"", TRUE, FILTER($B$2:$B$14794, #REF!=$D$2:$D$14794))"),"#N/A")</f>
        <v>#N/A</v>
      </c>
      <c r="F58" s="13" t="s">
        <v>40618</v>
      </c>
    </row>
    <row r="59">
      <c r="B59" s="5" t="s">
        <v>4429</v>
      </c>
      <c r="C59" s="12" t="str">
        <f>IFERROR(__xludf.DUMMYFUNCTION("TEXTJOIN("";"", TRUE, FILTER($B$2:$B$14794, #REF!=$D$2:$D$14794))"),"#N/A")</f>
        <v>#N/A</v>
      </c>
      <c r="F59" s="13" t="s">
        <v>40619</v>
      </c>
    </row>
    <row r="60">
      <c r="B60" s="17" t="s">
        <v>4429</v>
      </c>
      <c r="C60" s="12" t="str">
        <f>IFERROR(__xludf.DUMMYFUNCTION("TEXTJOIN("";"", TRUE, FILTER($B$2:$B$14794, #REF!=$D$2:$D$14794))"),"#N/A")</f>
        <v>#N/A</v>
      </c>
      <c r="F60" s="13" t="s">
        <v>40620</v>
      </c>
    </row>
    <row r="61">
      <c r="B61" s="5" t="s">
        <v>4429</v>
      </c>
      <c r="C61" s="12" t="str">
        <f>IFERROR(__xludf.DUMMYFUNCTION("TEXTJOIN("";"", TRUE, FILTER($B$2:$B$14794, #REF!=$D$2:$D$14794))"),"#N/A")</f>
        <v>#N/A</v>
      </c>
      <c r="F61" s="13" t="s">
        <v>40621</v>
      </c>
    </row>
    <row r="62">
      <c r="B62" s="3" t="s">
        <v>40610</v>
      </c>
      <c r="C62" s="12" t="str">
        <f>IFERROR(__xludf.DUMMYFUNCTION("TEXTJOIN("";"", TRUE, FILTER($B$2:$B$14794, #REF!=$D$2:$D$14794))"),"#N/A")</f>
        <v>#N/A</v>
      </c>
      <c r="F62" s="13" t="s">
        <v>40622</v>
      </c>
    </row>
    <row r="63">
      <c r="B63" s="3" t="s">
        <v>40610</v>
      </c>
      <c r="C63" s="12" t="str">
        <f>IFERROR(__xludf.DUMMYFUNCTION("TEXTJOIN("";"", TRUE, FILTER($B$2:$B$14794, #REF!=$D$2:$D$14794))"),"#N/A")</f>
        <v>#N/A</v>
      </c>
      <c r="F63" s="13" t="s">
        <v>5095</v>
      </c>
    </row>
    <row r="64">
      <c r="B64" s="3" t="s">
        <v>40610</v>
      </c>
      <c r="C64" s="12" t="str">
        <f>IFERROR(__xludf.DUMMYFUNCTION("TEXTJOIN("";"", TRUE, FILTER($B$2:$B$14794, #REF!=$D$2:$D$14794))"),"#N/A")</f>
        <v>#N/A</v>
      </c>
      <c r="F64" s="13" t="s">
        <v>40623</v>
      </c>
    </row>
    <row r="65">
      <c r="B65" s="3" t="s">
        <v>40624</v>
      </c>
      <c r="C65" s="12" t="str">
        <f>IFERROR(__xludf.DUMMYFUNCTION("TEXTJOIN("";"", TRUE, FILTER($B$2:$B$14794, #REF!=$D$2:$D$14794))"),"#N/A")</f>
        <v>#N/A</v>
      </c>
      <c r="F65" s="13" t="s">
        <v>40625</v>
      </c>
    </row>
    <row r="66">
      <c r="B66" s="3" t="s">
        <v>40624</v>
      </c>
      <c r="C66" s="12" t="str">
        <f>IFERROR(__xludf.DUMMYFUNCTION("TEXTJOIN("";"", TRUE, FILTER($B$2:$B$14794, #REF!=$D$2:$D$14794))"),"#N/A")</f>
        <v>#N/A</v>
      </c>
      <c r="F66" s="13" t="s">
        <v>40626</v>
      </c>
    </row>
    <row r="67">
      <c r="B67" s="3" t="s">
        <v>40624</v>
      </c>
      <c r="C67" s="12" t="str">
        <f>IFERROR(__xludf.DUMMYFUNCTION("TEXTJOIN("";"", TRUE, FILTER($B$2:$B$14794, #REF!=$D$2:$D$14794))"),"#N/A")</f>
        <v>#N/A</v>
      </c>
      <c r="F67" s="13" t="s">
        <v>40627</v>
      </c>
    </row>
    <row r="68">
      <c r="B68" s="3" t="s">
        <v>40624</v>
      </c>
      <c r="C68" s="12" t="str">
        <f>IFERROR(__xludf.DUMMYFUNCTION("TEXTJOIN("";"", TRUE, FILTER($B$2:$B$14794, #REF!=$D$2:$D$14794))"),"#N/A")</f>
        <v>#N/A</v>
      </c>
      <c r="F68" s="13" t="s">
        <v>40628</v>
      </c>
    </row>
    <row r="69">
      <c r="B69" s="3" t="s">
        <v>40624</v>
      </c>
      <c r="C69" s="12" t="str">
        <f>IFERROR(__xludf.DUMMYFUNCTION("TEXTJOIN("";"", TRUE, FILTER($B$2:$B$14794, #REF!=$D$2:$D$14794))"),"#N/A")</f>
        <v>#N/A</v>
      </c>
      <c r="F69" s="13" t="s">
        <v>40629</v>
      </c>
    </row>
    <row r="70">
      <c r="B70" s="3" t="s">
        <v>40624</v>
      </c>
      <c r="C70" s="12" t="str">
        <f>IFERROR(__xludf.DUMMYFUNCTION("TEXTJOIN("";"", TRUE, FILTER($B$2:$B$14794, #REF!=$D$2:$D$14794))"),"#N/A")</f>
        <v>#N/A</v>
      </c>
      <c r="F70" s="13" t="s">
        <v>40630</v>
      </c>
    </row>
    <row r="71">
      <c r="B71" s="3" t="s">
        <v>40631</v>
      </c>
      <c r="C71" s="12" t="str">
        <f>IFERROR(__xludf.DUMMYFUNCTION("TEXTJOIN("";"", TRUE, FILTER($B$2:$B$14794, #REF!=$D$2:$D$14794))"),"#N/A")</f>
        <v>#N/A</v>
      </c>
      <c r="F71" s="13" t="s">
        <v>5188</v>
      </c>
    </row>
    <row r="72">
      <c r="B72" s="3" t="s">
        <v>40631</v>
      </c>
      <c r="C72" s="12" t="str">
        <f>IFERROR(__xludf.DUMMYFUNCTION("TEXTJOIN("";"", TRUE, FILTER($B$2:$B$14794, #REF!=$D$2:$D$14794))"),"#N/A")</f>
        <v>#N/A</v>
      </c>
      <c r="F72" s="13" t="s">
        <v>40632</v>
      </c>
    </row>
    <row r="73">
      <c r="B73" s="3" t="s">
        <v>40631</v>
      </c>
      <c r="C73" s="12" t="str">
        <f>IFERROR(__xludf.DUMMYFUNCTION("TEXTJOIN("";"", TRUE, FILTER($B$2:$B$14794, #REF!=$D$2:$D$14794))"),"#N/A")</f>
        <v>#N/A</v>
      </c>
      <c r="F73" s="13" t="s">
        <v>5201</v>
      </c>
    </row>
    <row r="74">
      <c r="B74" s="3" t="s">
        <v>40631</v>
      </c>
      <c r="C74" s="12" t="str">
        <f>IFERROR(__xludf.DUMMYFUNCTION("TEXTJOIN("";"", TRUE, FILTER($B$2:$B$14794, #REF!=$D$2:$D$14794))"),"#N/A")</f>
        <v>#N/A</v>
      </c>
      <c r="F74" s="13" t="s">
        <v>5202</v>
      </c>
    </row>
    <row r="75">
      <c r="B75" s="3" t="s">
        <v>40631</v>
      </c>
      <c r="C75" s="12" t="str">
        <f>IFERROR(__xludf.DUMMYFUNCTION("TEXTJOIN("";"", TRUE, FILTER($B$2:$B$14794, #REF!=$D$2:$D$14794))"),"#N/A")</f>
        <v>#N/A</v>
      </c>
      <c r="F75" s="13" t="s">
        <v>40633</v>
      </c>
    </row>
    <row r="76">
      <c r="B76" s="3" t="s">
        <v>40631</v>
      </c>
      <c r="C76" s="12" t="str">
        <f>IFERROR(__xludf.DUMMYFUNCTION("TEXTJOIN("";"", TRUE, FILTER($B$2:$B$14794, #REF!=$D$2:$D$14794))"),"#N/A")</f>
        <v>#N/A</v>
      </c>
      <c r="F76" s="13" t="s">
        <v>40634</v>
      </c>
    </row>
    <row r="77">
      <c r="B77" s="3" t="s">
        <v>40631</v>
      </c>
      <c r="C77" s="12" t="str">
        <f>IFERROR(__xludf.DUMMYFUNCTION("TEXTJOIN("";"", TRUE, FILTER($B$2:$B$14794, #REF!=$D$2:$D$14794))"),"#N/A")</f>
        <v>#N/A</v>
      </c>
      <c r="F77" s="13" t="s">
        <v>40635</v>
      </c>
    </row>
    <row r="78">
      <c r="B78" s="3" t="s">
        <v>40631</v>
      </c>
      <c r="C78" s="12" t="str">
        <f>IFERROR(__xludf.DUMMYFUNCTION("TEXTJOIN("";"", TRUE, FILTER($B$2:$B$14794, #REF!=$D$2:$D$14794))"),"#N/A")</f>
        <v>#N/A</v>
      </c>
      <c r="F78" s="13" t="s">
        <v>5219</v>
      </c>
    </row>
    <row r="79">
      <c r="B79" s="3" t="s">
        <v>40636</v>
      </c>
      <c r="C79" s="12" t="str">
        <f>IFERROR(__xludf.DUMMYFUNCTION("TEXTJOIN("";"", TRUE, FILTER($B$2:$B$14794, #REF!=$D$2:$D$14794))"),"#N/A")</f>
        <v>#N/A</v>
      </c>
      <c r="F79" s="13" t="s">
        <v>5220</v>
      </c>
    </row>
    <row r="80">
      <c r="B80" s="3" t="s">
        <v>40636</v>
      </c>
      <c r="C80" s="12" t="str">
        <f>IFERROR(__xludf.DUMMYFUNCTION("TEXTJOIN("";"", TRUE, FILTER($B$2:$B$14794, #REF!=$D$2:$D$14794))"),"#N/A")</f>
        <v>#N/A</v>
      </c>
      <c r="F80" s="13" t="s">
        <v>40637</v>
      </c>
    </row>
    <row r="81">
      <c r="B81" s="3" t="s">
        <v>40636</v>
      </c>
      <c r="C81" s="12" t="str">
        <f>IFERROR(__xludf.DUMMYFUNCTION("TEXTJOIN("";"", TRUE, FILTER($B$2:$B$14794, #REF!=$D$2:$D$14794))"),"#N/A")</f>
        <v>#N/A</v>
      </c>
      <c r="F81" s="13" t="s">
        <v>40638</v>
      </c>
    </row>
    <row r="82">
      <c r="B82" s="3" t="s">
        <v>40636</v>
      </c>
      <c r="C82" s="12" t="str">
        <f>IFERROR(__xludf.DUMMYFUNCTION("TEXTJOIN("";"", TRUE, FILTER($B$2:$B$14794, #REF!=$D$2:$D$14794))"),"#N/A")</f>
        <v>#N/A</v>
      </c>
      <c r="F82" s="13" t="s">
        <v>40639</v>
      </c>
    </row>
    <row r="83">
      <c r="B83" s="3" t="s">
        <v>40636</v>
      </c>
      <c r="C83" s="12" t="str">
        <f>IFERROR(__xludf.DUMMYFUNCTION("TEXTJOIN("";"", TRUE, FILTER($B$2:$B$14794, #REF!=$D$2:$D$14794))"),"#N/A")</f>
        <v>#N/A</v>
      </c>
      <c r="F83" s="13" t="s">
        <v>40640</v>
      </c>
    </row>
    <row r="84">
      <c r="B84" s="3" t="s">
        <v>40636</v>
      </c>
      <c r="C84" s="12" t="str">
        <f>IFERROR(__xludf.DUMMYFUNCTION("TEXTJOIN("";"", TRUE, FILTER($B$2:$B$14794, #REF!=$D$2:$D$14794))"),"#N/A")</f>
        <v>#N/A</v>
      </c>
      <c r="F84" s="13" t="s">
        <v>5267</v>
      </c>
    </row>
    <row r="85">
      <c r="B85" s="3" t="s">
        <v>40636</v>
      </c>
      <c r="C85" s="12" t="str">
        <f>IFERROR(__xludf.DUMMYFUNCTION("TEXTJOIN("";"", TRUE, FILTER($B$2:$B$14794, #REF!=$D$2:$D$14794))"),"#N/A")</f>
        <v>#N/A</v>
      </c>
      <c r="F85" s="13" t="s">
        <v>40641</v>
      </c>
    </row>
    <row r="86">
      <c r="B86" s="3" t="s">
        <v>40636</v>
      </c>
      <c r="C86" s="12" t="str">
        <f>IFERROR(__xludf.DUMMYFUNCTION("TEXTJOIN("";"", TRUE, FILTER($B$2:$B$14794, #REF!=$D$2:$D$14794))"),"#N/A")</f>
        <v>#N/A</v>
      </c>
      <c r="F86" s="13" t="s">
        <v>40642</v>
      </c>
    </row>
    <row r="87">
      <c r="B87" s="3" t="s">
        <v>40636</v>
      </c>
      <c r="C87" s="12" t="str">
        <f>IFERROR(__xludf.DUMMYFUNCTION("TEXTJOIN("";"", TRUE, FILTER($B$2:$B$14794, #REF!=$D$2:$D$14794))"),"#N/A")</f>
        <v>#N/A</v>
      </c>
      <c r="F87" s="13" t="s">
        <v>40643</v>
      </c>
    </row>
    <row r="88">
      <c r="B88" s="3" t="s">
        <v>40636</v>
      </c>
      <c r="C88" s="12" t="str">
        <f>IFERROR(__xludf.DUMMYFUNCTION("TEXTJOIN("";"", TRUE, FILTER($B$2:$B$14794, #REF!=$D$2:$D$14794))"),"#N/A")</f>
        <v>#N/A</v>
      </c>
      <c r="F88" s="13" t="s">
        <v>40644</v>
      </c>
    </row>
    <row r="89">
      <c r="B89" s="3" t="s">
        <v>40636</v>
      </c>
      <c r="C89" s="12" t="str">
        <f>IFERROR(__xludf.DUMMYFUNCTION("TEXTJOIN("";"", TRUE, FILTER($B$2:$B$14794, #REF!=$D$2:$D$14794))"),"#N/A")</f>
        <v>#N/A</v>
      </c>
      <c r="F89" s="13" t="s">
        <v>5301</v>
      </c>
    </row>
    <row r="90">
      <c r="B90" s="3" t="s">
        <v>40645</v>
      </c>
      <c r="C90" s="12" t="str">
        <f>IFERROR(__xludf.DUMMYFUNCTION("TEXTJOIN("";"", TRUE, FILTER($B$2:$B$14794, #REF!=$D$2:$D$14794))"),"#N/A")</f>
        <v>#N/A</v>
      </c>
      <c r="F90" s="13" t="s">
        <v>40646</v>
      </c>
    </row>
    <row r="91">
      <c r="B91" s="3" t="s">
        <v>40645</v>
      </c>
      <c r="C91" s="12" t="str">
        <f>IFERROR(__xludf.DUMMYFUNCTION("TEXTJOIN("";"", TRUE, FILTER($B$2:$B$14794, #REF!=$D$2:$D$14794))"),"#N/A")</f>
        <v>#N/A</v>
      </c>
      <c r="F91" s="13" t="s">
        <v>40647</v>
      </c>
    </row>
    <row r="92">
      <c r="B92" s="3" t="s">
        <v>40645</v>
      </c>
      <c r="C92" s="12" t="str">
        <f>IFERROR(__xludf.DUMMYFUNCTION("TEXTJOIN("";"", TRUE, FILTER($B$2:$B$14794, #REF!=$D$2:$D$14794))"),"#N/A")</f>
        <v>#N/A</v>
      </c>
      <c r="F92" s="13" t="s">
        <v>40648</v>
      </c>
    </row>
    <row r="93">
      <c r="B93" s="3" t="s">
        <v>40645</v>
      </c>
      <c r="C93" s="12" t="str">
        <f>IFERROR(__xludf.DUMMYFUNCTION("TEXTJOIN("";"", TRUE, FILTER($B$2:$B$14794, #REF!=$D$2:$D$14794))"),"#N/A")</f>
        <v>#N/A</v>
      </c>
      <c r="F93" s="13" t="s">
        <v>40649</v>
      </c>
    </row>
    <row r="94">
      <c r="B94" s="3" t="s">
        <v>40645</v>
      </c>
      <c r="C94" s="12" t="str">
        <f>IFERROR(__xludf.DUMMYFUNCTION("TEXTJOIN("";"", TRUE, FILTER($B$2:$B$14794, #REF!=$D$2:$D$14794))"),"#N/A")</f>
        <v>#N/A</v>
      </c>
      <c r="F94" s="13" t="s">
        <v>40650</v>
      </c>
    </row>
    <row r="95">
      <c r="B95" s="3" t="s">
        <v>40645</v>
      </c>
      <c r="C95" s="12" t="str">
        <f>IFERROR(__xludf.DUMMYFUNCTION("TEXTJOIN("";"", TRUE, FILTER($B$2:$B$14794, #REF!=$D$2:$D$14794))"),"#N/A")</f>
        <v>#N/A</v>
      </c>
      <c r="F95" s="13" t="s">
        <v>40651</v>
      </c>
    </row>
    <row r="96">
      <c r="B96" s="3" t="s">
        <v>40645</v>
      </c>
      <c r="C96" s="12" t="str">
        <f>IFERROR(__xludf.DUMMYFUNCTION("TEXTJOIN("";"", TRUE, FILTER($B$2:$B$14794, #REF!=$D$2:$D$14794))"),"#N/A")</f>
        <v>#N/A</v>
      </c>
      <c r="F96" s="13" t="s">
        <v>40652</v>
      </c>
    </row>
    <row r="97">
      <c r="B97" s="3" t="s">
        <v>40645</v>
      </c>
      <c r="C97" s="12" t="str">
        <f>IFERROR(__xludf.DUMMYFUNCTION("TEXTJOIN("";"", TRUE, FILTER($B$2:$B$14794, #REF!=$D$2:$D$14794))"),"#N/A")</f>
        <v>#N/A</v>
      </c>
      <c r="F97" s="13" t="s">
        <v>5372</v>
      </c>
    </row>
    <row r="98">
      <c r="B98" s="3" t="s">
        <v>40645</v>
      </c>
      <c r="C98" s="12" t="str">
        <f>IFERROR(__xludf.DUMMYFUNCTION("TEXTJOIN("";"", TRUE, FILTER($B$2:$B$14794, #REF!=$D$2:$D$14794))"),"#N/A")</f>
        <v>#N/A</v>
      </c>
      <c r="F98" s="13" t="s">
        <v>40653</v>
      </c>
    </row>
    <row r="99">
      <c r="B99" s="3" t="s">
        <v>40645</v>
      </c>
      <c r="C99" s="12" t="str">
        <f>IFERROR(__xludf.DUMMYFUNCTION("TEXTJOIN("";"", TRUE, FILTER($B$2:$B$14794, #REF!=$D$2:$D$14794))"),"#N/A")</f>
        <v>#N/A</v>
      </c>
      <c r="F99" s="13" t="s">
        <v>40654</v>
      </c>
    </row>
    <row r="100">
      <c r="B100" s="3" t="s">
        <v>40645</v>
      </c>
      <c r="C100" s="12" t="str">
        <f>IFERROR(__xludf.DUMMYFUNCTION("TEXTJOIN("";"", TRUE, FILTER($B$2:$B$14794, #REF!=$D$2:$D$14794))"),"#N/A")</f>
        <v>#N/A</v>
      </c>
      <c r="F100" s="13" t="s">
        <v>5389</v>
      </c>
    </row>
    <row r="101">
      <c r="B101" s="3" t="s">
        <v>40655</v>
      </c>
      <c r="C101" s="12" t="str">
        <f>IFERROR(__xludf.DUMMYFUNCTION("TEXTJOIN("";"", TRUE, FILTER($B$2:$B$14794, #REF!=$D$2:$D$14794))"),"#N/A")</f>
        <v>#N/A</v>
      </c>
      <c r="F101" s="13" t="s">
        <v>5390</v>
      </c>
    </row>
    <row r="102">
      <c r="B102" s="3" t="s">
        <v>40655</v>
      </c>
      <c r="C102" s="12" t="str">
        <f>IFERROR(__xludf.DUMMYFUNCTION("TEXTJOIN("";"", TRUE, FILTER($B$2:$B$14794, #REF!=$D$2:$D$14794))"),"#N/A")</f>
        <v>#N/A</v>
      </c>
      <c r="F102" s="13" t="s">
        <v>5391</v>
      </c>
    </row>
    <row r="103">
      <c r="B103" s="3" t="s">
        <v>40655</v>
      </c>
      <c r="C103" s="12" t="str">
        <f>IFERROR(__xludf.DUMMYFUNCTION("TEXTJOIN("";"", TRUE, FILTER($B$2:$B$14794, #REF!=$D$2:$D$14794))"),"#N/A")</f>
        <v>#N/A</v>
      </c>
      <c r="F103" s="13" t="s">
        <v>40656</v>
      </c>
    </row>
    <row r="104">
      <c r="B104" s="3" t="s">
        <v>40655</v>
      </c>
      <c r="C104" s="12" t="str">
        <f>IFERROR(__xludf.DUMMYFUNCTION("TEXTJOIN("";"", TRUE, FILTER($B$2:$B$14794, #REF!=$D$2:$D$14794))"),"#N/A")</f>
        <v>#N/A</v>
      </c>
      <c r="F104" s="13" t="s">
        <v>40657</v>
      </c>
    </row>
    <row r="105">
      <c r="B105" s="3" t="s">
        <v>40655</v>
      </c>
      <c r="C105" s="12" t="str">
        <f>IFERROR(__xludf.DUMMYFUNCTION("TEXTJOIN("";"", TRUE, FILTER($B$2:$B$14794, #REF!=$D$2:$D$14794))"),"#N/A")</f>
        <v>#N/A</v>
      </c>
      <c r="F105" s="13" t="s">
        <v>5414</v>
      </c>
    </row>
    <row r="106">
      <c r="B106" s="3" t="s">
        <v>40655</v>
      </c>
      <c r="C106" s="12" t="str">
        <f>IFERROR(__xludf.DUMMYFUNCTION("TEXTJOIN("";"", TRUE, FILTER($B$2:$B$14794, #REF!=$D$2:$D$14794))"),"#N/A")</f>
        <v>#N/A</v>
      </c>
      <c r="F106" s="13" t="s">
        <v>40658</v>
      </c>
    </row>
    <row r="107">
      <c r="B107" s="3" t="s">
        <v>40655</v>
      </c>
      <c r="C107" s="12" t="str">
        <f>IFERROR(__xludf.DUMMYFUNCTION("TEXTJOIN("";"", TRUE, FILTER($B$2:$B$14794, #REF!=$D$2:$D$14794))"),"#N/A")</f>
        <v>#N/A</v>
      </c>
      <c r="F107" s="13" t="s">
        <v>40659</v>
      </c>
    </row>
    <row r="108">
      <c r="B108" s="3" t="s">
        <v>40655</v>
      </c>
      <c r="C108" s="12" t="str">
        <f>IFERROR(__xludf.DUMMYFUNCTION("TEXTJOIN("";"", TRUE, FILTER($B$2:$B$14794, #REF!=$D$2:$D$14794))"),"#N/A")</f>
        <v>#N/A</v>
      </c>
      <c r="F108" s="13" t="s">
        <v>40660</v>
      </c>
    </row>
    <row r="109">
      <c r="B109" s="3" t="s">
        <v>40655</v>
      </c>
      <c r="C109" s="12" t="str">
        <f>IFERROR(__xludf.DUMMYFUNCTION("TEXTJOIN("";"", TRUE, FILTER($B$2:$B$14794, #REF!=$D$2:$D$14794))"),"#N/A")</f>
        <v>#N/A</v>
      </c>
      <c r="F109" s="13" t="s">
        <v>5445</v>
      </c>
    </row>
    <row r="110">
      <c r="B110" s="3" t="s">
        <v>40655</v>
      </c>
      <c r="C110" s="12" t="str">
        <f>IFERROR(__xludf.DUMMYFUNCTION("TEXTJOIN("";"", TRUE, FILTER($B$2:$B$14794, #REF!=$D$2:$D$14794))"),"#N/A")</f>
        <v>#N/A</v>
      </c>
      <c r="F110" s="13" t="s">
        <v>40661</v>
      </c>
    </row>
    <row r="111">
      <c r="B111" s="3" t="s">
        <v>40655</v>
      </c>
      <c r="C111" s="12" t="str">
        <f>IFERROR(__xludf.DUMMYFUNCTION("TEXTJOIN("";"", TRUE, FILTER($B$2:$B$14794, #REF!=$D$2:$D$14794))"),"#N/A")</f>
        <v>#N/A</v>
      </c>
      <c r="F111" s="13" t="s">
        <v>40662</v>
      </c>
    </row>
    <row r="112">
      <c r="B112" s="3" t="s">
        <v>40663</v>
      </c>
      <c r="C112" s="12" t="str">
        <f>IFERROR(__xludf.DUMMYFUNCTION("TEXTJOIN("";"", TRUE, FILTER($B$2:$B$14794, #REF!=$D$2:$D$14794))"),"#N/A")</f>
        <v>#N/A</v>
      </c>
      <c r="F112" s="13" t="s">
        <v>40664</v>
      </c>
    </row>
    <row r="113">
      <c r="B113" s="3" t="s">
        <v>40663</v>
      </c>
      <c r="C113" s="12" t="str">
        <f>IFERROR(__xludf.DUMMYFUNCTION("TEXTJOIN("";"", TRUE, FILTER($B$2:$B$14794, #REF!=$D$2:$D$14794))"),"#N/A")</f>
        <v>#N/A</v>
      </c>
      <c r="F113" s="13" t="s">
        <v>5488</v>
      </c>
    </row>
    <row r="114">
      <c r="B114" s="3" t="s">
        <v>40663</v>
      </c>
      <c r="C114" s="12" t="str">
        <f>IFERROR(__xludf.DUMMYFUNCTION("TEXTJOIN("";"", TRUE, FILTER($B$2:$B$14794, #REF!=$D$2:$D$14794))"),"#N/A")</f>
        <v>#N/A</v>
      </c>
      <c r="F114" s="13" t="s">
        <v>5489</v>
      </c>
    </row>
    <row r="115">
      <c r="B115" s="3" t="s">
        <v>40663</v>
      </c>
      <c r="C115" s="12" t="str">
        <f>IFERROR(__xludf.DUMMYFUNCTION("TEXTJOIN("";"", TRUE, FILTER($B$2:$B$14794, #REF!=$D$2:$D$14794))"),"#N/A")</f>
        <v>#N/A</v>
      </c>
      <c r="F115" s="13" t="s">
        <v>40665</v>
      </c>
    </row>
    <row r="116">
      <c r="B116" s="3" t="s">
        <v>40666</v>
      </c>
      <c r="C116" s="12" t="str">
        <f>IFERROR(__xludf.DUMMYFUNCTION("TEXTJOIN("";"", TRUE, FILTER($B$2:$B$14794, #REF!=$D$2:$D$14794))"),"#N/A")</f>
        <v>#N/A</v>
      </c>
      <c r="F116" s="13" t="s">
        <v>40667</v>
      </c>
    </row>
    <row r="117">
      <c r="B117" s="3" t="s">
        <v>40666</v>
      </c>
      <c r="C117" s="12" t="str">
        <f>IFERROR(__xludf.DUMMYFUNCTION("TEXTJOIN("";"", TRUE, FILTER($B$2:$B$14794, #REF!=$D$2:$D$14794))"),"#N/A")</f>
        <v>#N/A</v>
      </c>
      <c r="F117" s="13" t="s">
        <v>5510</v>
      </c>
    </row>
    <row r="118">
      <c r="B118" s="3" t="s">
        <v>40666</v>
      </c>
      <c r="C118" s="12" t="str">
        <f>IFERROR(__xludf.DUMMYFUNCTION("TEXTJOIN("";"", TRUE, FILTER($B$2:$B$14794, #REF!=$D$2:$D$14794))"),"#N/A")</f>
        <v>#N/A</v>
      </c>
      <c r="F118" s="13" t="s">
        <v>40668</v>
      </c>
    </row>
    <row r="119">
      <c r="B119" s="3" t="s">
        <v>40666</v>
      </c>
      <c r="C119" s="12" t="str">
        <f>IFERROR(__xludf.DUMMYFUNCTION("TEXTJOIN("";"", TRUE, FILTER($B$2:$B$14794, #REF!=$D$2:$D$14794))"),"#N/A")</f>
        <v>#N/A</v>
      </c>
      <c r="F119" s="13" t="s">
        <v>5525</v>
      </c>
    </row>
    <row r="120">
      <c r="B120" s="3" t="s">
        <v>40666</v>
      </c>
      <c r="C120" s="12" t="str">
        <f>IFERROR(__xludf.DUMMYFUNCTION("TEXTJOIN("";"", TRUE, FILTER($B$2:$B$14794, #REF!=$D$2:$D$14794))"),"#N/A")</f>
        <v>#N/A</v>
      </c>
      <c r="F120" s="13" t="s">
        <v>40669</v>
      </c>
    </row>
    <row r="121">
      <c r="B121" s="3" t="s">
        <v>40666</v>
      </c>
      <c r="C121" s="12" t="str">
        <f>IFERROR(__xludf.DUMMYFUNCTION("TEXTJOIN("";"", TRUE, FILTER($B$2:$B$14794, #REF!=$D$2:$D$14794))"),"#N/A")</f>
        <v>#N/A</v>
      </c>
      <c r="F121" s="13" t="s">
        <v>40670</v>
      </c>
    </row>
    <row r="122">
      <c r="B122" s="3" t="s">
        <v>40666</v>
      </c>
      <c r="C122" s="12" t="str">
        <f>IFERROR(__xludf.DUMMYFUNCTION("TEXTJOIN("";"", TRUE, FILTER($B$2:$B$14794, #REF!=$D$2:$D$14794))"),"#N/A")</f>
        <v>#N/A</v>
      </c>
      <c r="F122" s="13" t="s">
        <v>40671</v>
      </c>
    </row>
    <row r="123">
      <c r="B123" s="3" t="s">
        <v>40666</v>
      </c>
      <c r="C123" s="12" t="str">
        <f>IFERROR(__xludf.DUMMYFUNCTION("TEXTJOIN("";"", TRUE, FILTER($B$2:$B$14794, #REF!=$D$2:$D$14794))"),"#N/A")</f>
        <v>#N/A</v>
      </c>
      <c r="F123" s="13" t="s">
        <v>40672</v>
      </c>
    </row>
    <row r="124">
      <c r="B124" s="3" t="s">
        <v>40666</v>
      </c>
      <c r="C124" s="12" t="str">
        <f>IFERROR(__xludf.DUMMYFUNCTION("TEXTJOIN("";"", TRUE, FILTER($B$2:$B$14794, #REF!=$D$2:$D$14794))"),"#N/A")</f>
        <v>#N/A</v>
      </c>
      <c r="F124" s="13" t="s">
        <v>40673</v>
      </c>
    </row>
    <row r="125">
      <c r="B125" s="3" t="s">
        <v>40666</v>
      </c>
      <c r="C125" s="12" t="str">
        <f>IFERROR(__xludf.DUMMYFUNCTION("TEXTJOIN("";"", TRUE, FILTER($B$2:$B$14794, #REF!=$D$2:$D$14794))"),"#N/A")</f>
        <v>#N/A</v>
      </c>
      <c r="F125" s="13" t="s">
        <v>40674</v>
      </c>
    </row>
    <row r="126">
      <c r="B126" s="3" t="s">
        <v>29344</v>
      </c>
      <c r="C126" s="12" t="str">
        <f>IFERROR(__xludf.DUMMYFUNCTION("TEXTJOIN("";"", TRUE, FILTER($B$2:$B$14794, #REF!=$D$2:$D$14794))"),"#N/A")</f>
        <v>#N/A</v>
      </c>
      <c r="F126" s="13" t="s">
        <v>40675</v>
      </c>
    </row>
    <row r="127">
      <c r="B127" s="3" t="s">
        <v>29344</v>
      </c>
      <c r="C127" s="12" t="str">
        <f>IFERROR(__xludf.DUMMYFUNCTION("TEXTJOIN("";"", TRUE, FILTER($B$2:$B$14794, #REF!=$D$2:$D$14794))"),"#N/A")</f>
        <v>#N/A</v>
      </c>
      <c r="F127" s="13" t="s">
        <v>40676</v>
      </c>
    </row>
    <row r="128">
      <c r="B128" s="3" t="s">
        <v>29344</v>
      </c>
      <c r="C128" s="12" t="str">
        <f>IFERROR(__xludf.DUMMYFUNCTION("TEXTJOIN("";"", TRUE, FILTER($B$2:$B$14794, #REF!=$D$2:$D$14794))"),"#N/A")</f>
        <v>#N/A</v>
      </c>
      <c r="F128" s="13" t="s">
        <v>40677</v>
      </c>
    </row>
    <row r="129">
      <c r="B129" s="3" t="s">
        <v>29344</v>
      </c>
      <c r="C129" s="12" t="str">
        <f>IFERROR(__xludf.DUMMYFUNCTION("TEXTJOIN("";"", TRUE, FILTER($B$2:$B$14794, #REF!=$D$2:$D$14794))"),"#N/A")</f>
        <v>#N/A</v>
      </c>
      <c r="F129" s="13" t="s">
        <v>5610</v>
      </c>
    </row>
    <row r="130">
      <c r="B130" s="3" t="s">
        <v>29344</v>
      </c>
      <c r="C130" s="12" t="str">
        <f>IFERROR(__xludf.DUMMYFUNCTION("TEXTJOIN("";"", TRUE, FILTER($B$2:$B$14794, #REF!=$D$2:$D$14794))"),"#N/A")</f>
        <v>#N/A</v>
      </c>
      <c r="F130" s="13" t="s">
        <v>40678</v>
      </c>
    </row>
    <row r="131">
      <c r="B131" s="3" t="s">
        <v>29344</v>
      </c>
      <c r="C131" s="12" t="str">
        <f>IFERROR(__xludf.DUMMYFUNCTION("TEXTJOIN("";"", TRUE, FILTER($B$2:$B$14794, #REF!=$D$2:$D$14794))"),"#N/A")</f>
        <v>#N/A</v>
      </c>
      <c r="F131" s="13" t="s">
        <v>40679</v>
      </c>
    </row>
    <row r="132">
      <c r="B132" s="3" t="s">
        <v>29344</v>
      </c>
      <c r="C132" s="12" t="str">
        <f>IFERROR(__xludf.DUMMYFUNCTION("TEXTJOIN("";"", TRUE, FILTER($B$2:$B$14794, #REF!=$D$2:$D$14794))"),"#N/A")</f>
        <v>#N/A</v>
      </c>
      <c r="F132" s="13" t="s">
        <v>40680</v>
      </c>
    </row>
    <row r="133">
      <c r="B133" s="3" t="s">
        <v>29344</v>
      </c>
      <c r="C133" s="12" t="str">
        <f>IFERROR(__xludf.DUMMYFUNCTION("TEXTJOIN("";"", TRUE, FILTER($B$2:$B$14794, #REF!=$D$2:$D$14794))"),"#N/A")</f>
        <v>#N/A</v>
      </c>
      <c r="F133" s="13" t="s">
        <v>40681</v>
      </c>
    </row>
    <row r="134">
      <c r="B134" s="3" t="s">
        <v>29344</v>
      </c>
      <c r="C134" s="12" t="str">
        <f>IFERROR(__xludf.DUMMYFUNCTION("TEXTJOIN("";"", TRUE, FILTER($B$2:$B$14794, #REF!=$D$2:$D$14794))"),"#N/A")</f>
        <v>#N/A</v>
      </c>
      <c r="F134" s="13" t="s">
        <v>40682</v>
      </c>
    </row>
    <row r="135">
      <c r="B135" s="3" t="s">
        <v>29344</v>
      </c>
      <c r="C135" s="12" t="str">
        <f>IFERROR(__xludf.DUMMYFUNCTION("TEXTJOIN("";"", TRUE, FILTER($B$2:$B$14794, #REF!=$D$2:$D$14794))"),"#N/A")</f>
        <v>#N/A</v>
      </c>
      <c r="F135" s="13" t="s">
        <v>40683</v>
      </c>
    </row>
    <row r="136">
      <c r="B136" s="3" t="s">
        <v>40684</v>
      </c>
      <c r="C136" s="12" t="str">
        <f>IFERROR(__xludf.DUMMYFUNCTION("TEXTJOIN("";"", TRUE, FILTER($B$2:$B$14794, #REF!=$D$2:$D$14794))"),"#N/A")</f>
        <v>#N/A</v>
      </c>
      <c r="F136" s="13" t="s">
        <v>40685</v>
      </c>
    </row>
    <row r="137">
      <c r="B137" s="3" t="s">
        <v>40684</v>
      </c>
      <c r="C137" s="12" t="str">
        <f>IFERROR(__xludf.DUMMYFUNCTION("TEXTJOIN("";"", TRUE, FILTER($B$2:$B$14794, #REF!=$D$2:$D$14794))"),"#N/A")</f>
        <v>#N/A</v>
      </c>
      <c r="F137" s="13" t="s">
        <v>40686</v>
      </c>
    </row>
    <row r="138">
      <c r="B138" s="3" t="s">
        <v>40684</v>
      </c>
      <c r="C138" s="12" t="str">
        <f>IFERROR(__xludf.DUMMYFUNCTION("TEXTJOIN("";"", TRUE, FILTER($B$2:$B$14794, #REF!=$D$2:$D$14794))"),"#N/A")</f>
        <v>#N/A</v>
      </c>
      <c r="F138" s="13" t="s">
        <v>40687</v>
      </c>
    </row>
    <row r="139">
      <c r="B139" s="3" t="s">
        <v>40684</v>
      </c>
      <c r="C139" s="12" t="str">
        <f>IFERROR(__xludf.DUMMYFUNCTION("TEXTJOIN("";"", TRUE, FILTER($B$2:$B$14794, #REF!=$D$2:$D$14794))"),"#N/A")</f>
        <v>#N/A</v>
      </c>
      <c r="F139" s="13" t="s">
        <v>40688</v>
      </c>
    </row>
    <row r="140">
      <c r="B140" s="3" t="s">
        <v>40684</v>
      </c>
      <c r="C140" s="12" t="str">
        <f>IFERROR(__xludf.DUMMYFUNCTION("TEXTJOIN("";"", TRUE, FILTER($B$2:$B$14794, #REF!=$D$2:$D$14794))"),"#N/A")</f>
        <v>#N/A</v>
      </c>
      <c r="F140" s="13" t="s">
        <v>40689</v>
      </c>
    </row>
    <row r="141">
      <c r="B141" s="3" t="s">
        <v>40684</v>
      </c>
      <c r="C141" s="12" t="str">
        <f>IFERROR(__xludf.DUMMYFUNCTION("TEXTJOIN("";"", TRUE, FILTER($B$2:$B$14794, #REF!=$D$2:$D$14794))"),"#N/A")</f>
        <v>#N/A</v>
      </c>
      <c r="F141" s="13" t="s">
        <v>40690</v>
      </c>
    </row>
    <row r="142">
      <c r="B142" s="3" t="s">
        <v>40684</v>
      </c>
      <c r="C142" s="12" t="str">
        <f>IFERROR(__xludf.DUMMYFUNCTION("TEXTJOIN("";"", TRUE, FILTER($B$2:$B$14794, #REF!=$D$2:$D$14794))"),"#N/A")</f>
        <v>#N/A</v>
      </c>
      <c r="F142" s="13" t="s">
        <v>40691</v>
      </c>
    </row>
    <row r="143">
      <c r="B143" s="3" t="s">
        <v>40684</v>
      </c>
      <c r="C143" s="12" t="str">
        <f>IFERROR(__xludf.DUMMYFUNCTION("TEXTJOIN("";"", TRUE, FILTER($B$2:$B$14794, #REF!=$D$2:$D$14794))"),"#N/A")</f>
        <v>#N/A</v>
      </c>
      <c r="F143" s="13" t="s">
        <v>40692</v>
      </c>
    </row>
    <row r="144">
      <c r="B144" s="3" t="s">
        <v>40684</v>
      </c>
      <c r="C144" s="12" t="str">
        <f>IFERROR(__xludf.DUMMYFUNCTION("TEXTJOIN("";"", TRUE, FILTER($B$2:$B$14794, #REF!=$D$2:$D$14794))"),"#N/A")</f>
        <v>#N/A</v>
      </c>
      <c r="F144" s="13" t="s">
        <v>40693</v>
      </c>
    </row>
    <row r="145">
      <c r="B145" s="3" t="s">
        <v>40684</v>
      </c>
      <c r="C145" s="12" t="str">
        <f>IFERROR(__xludf.DUMMYFUNCTION("TEXTJOIN("";"", TRUE, FILTER($B$2:$B$14794, #REF!=$D$2:$D$14794))"),"#N/A")</f>
        <v>#N/A</v>
      </c>
      <c r="F145" s="13" t="s">
        <v>40694</v>
      </c>
    </row>
    <row r="146">
      <c r="B146" s="3" t="s">
        <v>40695</v>
      </c>
      <c r="C146" s="12" t="str">
        <f>IFERROR(__xludf.DUMMYFUNCTION("TEXTJOIN("";"", TRUE, FILTER($B$2:$B$14794, #REF!=$D$2:$D$14794))"),"#N/A")</f>
        <v>#N/A</v>
      </c>
      <c r="F146" s="13" t="s">
        <v>40696</v>
      </c>
    </row>
    <row r="147">
      <c r="B147" s="3" t="s">
        <v>40695</v>
      </c>
      <c r="C147" s="12" t="str">
        <f>IFERROR(__xludf.DUMMYFUNCTION("TEXTJOIN("";"", TRUE, FILTER($B$2:$B$14794, #REF!=$D$2:$D$14794))"),"#N/A")</f>
        <v>#N/A</v>
      </c>
      <c r="F147" s="13" t="s">
        <v>40697</v>
      </c>
    </row>
    <row r="148">
      <c r="B148" s="3" t="s">
        <v>40695</v>
      </c>
      <c r="C148" s="12" t="str">
        <f>IFERROR(__xludf.DUMMYFUNCTION("TEXTJOIN("";"", TRUE, FILTER($B$2:$B$14794, #REF!=$D$2:$D$14794))"),"#N/A")</f>
        <v>#N/A</v>
      </c>
      <c r="F148" s="13" t="s">
        <v>40698</v>
      </c>
    </row>
    <row r="149">
      <c r="B149" s="3" t="s">
        <v>40695</v>
      </c>
      <c r="C149" s="12" t="str">
        <f>IFERROR(__xludf.DUMMYFUNCTION("TEXTJOIN("";"", TRUE, FILTER($B$2:$B$14794, #REF!=$D$2:$D$14794))"),"#N/A")</f>
        <v>#N/A</v>
      </c>
      <c r="F149" s="13" t="s">
        <v>40699</v>
      </c>
    </row>
    <row r="150">
      <c r="B150" s="3" t="s">
        <v>40695</v>
      </c>
      <c r="C150" s="12" t="str">
        <f>IFERROR(__xludf.DUMMYFUNCTION("TEXTJOIN("";"", TRUE, FILTER($B$2:$B$14794, #REF!=$D$2:$D$14794))"),"#N/A")</f>
        <v>#N/A</v>
      </c>
      <c r="F150" s="13" t="s">
        <v>5863</v>
      </c>
    </row>
    <row r="151">
      <c r="B151" s="3" t="s">
        <v>40695</v>
      </c>
      <c r="C151" s="12" t="str">
        <f>IFERROR(__xludf.DUMMYFUNCTION("TEXTJOIN("";"", TRUE, FILTER($B$2:$B$14794, #REF!=$D$2:$D$14794))"),"#N/A")</f>
        <v>#N/A</v>
      </c>
      <c r="F151" s="13" t="s">
        <v>40700</v>
      </c>
    </row>
    <row r="152">
      <c r="B152" s="3" t="s">
        <v>40695</v>
      </c>
      <c r="C152" s="12" t="str">
        <f>IFERROR(__xludf.DUMMYFUNCTION("TEXTJOIN("";"", TRUE, FILTER($B$2:$B$14794, #REF!=$D$2:$D$14794))"),"#N/A")</f>
        <v>#N/A</v>
      </c>
      <c r="F152" s="13" t="s">
        <v>40701</v>
      </c>
    </row>
    <row r="153">
      <c r="B153" s="3" t="s">
        <v>40695</v>
      </c>
      <c r="C153" s="12" t="str">
        <f>IFERROR(__xludf.DUMMYFUNCTION("TEXTJOIN("";"", TRUE, FILTER($B$2:$B$14794, #REF!=$D$2:$D$14794))"),"#N/A")</f>
        <v>#N/A</v>
      </c>
      <c r="F153" s="13" t="s">
        <v>40702</v>
      </c>
    </row>
    <row r="154">
      <c r="B154" s="3" t="s">
        <v>40703</v>
      </c>
      <c r="C154" s="12" t="str">
        <f>IFERROR(__xludf.DUMMYFUNCTION("TEXTJOIN("";"", TRUE, FILTER($B$2:$B$14794, #REF!=$D$2:$D$14794))"),"#N/A")</f>
        <v>#N/A</v>
      </c>
      <c r="F154" s="13" t="s">
        <v>40704</v>
      </c>
    </row>
    <row r="155">
      <c r="B155" s="3" t="s">
        <v>40703</v>
      </c>
      <c r="C155" s="12" t="str">
        <f>IFERROR(__xludf.DUMMYFUNCTION("TEXTJOIN("";"", TRUE, FILTER($B$2:$B$14794, #REF!=$D$2:$D$14794))"),"#N/A")</f>
        <v>#N/A</v>
      </c>
      <c r="F155" s="13" t="s">
        <v>5888</v>
      </c>
    </row>
    <row r="156">
      <c r="B156" s="3" t="s">
        <v>40703</v>
      </c>
      <c r="C156" s="12" t="str">
        <f>IFERROR(__xludf.DUMMYFUNCTION("TEXTJOIN("";"", TRUE, FILTER($B$2:$B$14794, #REF!=$D$2:$D$14794))"),"#N/A")</f>
        <v>#N/A</v>
      </c>
      <c r="F156" s="13" t="s">
        <v>40705</v>
      </c>
    </row>
    <row r="157">
      <c r="B157" s="3" t="s">
        <v>40703</v>
      </c>
      <c r="C157" s="12" t="str">
        <f>IFERROR(__xludf.DUMMYFUNCTION("TEXTJOIN("";"", TRUE, FILTER($B$2:$B$14794, #REF!=$D$2:$D$14794))"),"#N/A")</f>
        <v>#N/A</v>
      </c>
      <c r="F157" s="13" t="s">
        <v>40706</v>
      </c>
    </row>
    <row r="158">
      <c r="B158" s="3" t="s">
        <v>40703</v>
      </c>
      <c r="C158" s="12" t="str">
        <f>IFERROR(__xludf.DUMMYFUNCTION("TEXTJOIN("";"", TRUE, FILTER($B$2:$B$14794, #REF!=$D$2:$D$14794))"),"#N/A")</f>
        <v>#N/A</v>
      </c>
      <c r="F158" s="13" t="s">
        <v>40707</v>
      </c>
    </row>
    <row r="159">
      <c r="B159" s="3" t="s">
        <v>40703</v>
      </c>
      <c r="C159" s="12" t="str">
        <f>IFERROR(__xludf.DUMMYFUNCTION("TEXTJOIN("";"", TRUE, FILTER($B$2:$B$14794, #REF!=$D$2:$D$14794))"),"#N/A")</f>
        <v>#N/A</v>
      </c>
      <c r="F159" s="13" t="s">
        <v>40708</v>
      </c>
    </row>
    <row r="160">
      <c r="B160" s="3" t="s">
        <v>40703</v>
      </c>
      <c r="C160" s="12" t="str">
        <f>IFERROR(__xludf.DUMMYFUNCTION("TEXTJOIN("";"", TRUE, FILTER($B$2:$B$14794, #REF!=$D$2:$D$14794))"),"#N/A")</f>
        <v>#N/A</v>
      </c>
      <c r="F160" s="13" t="s">
        <v>5927</v>
      </c>
    </row>
    <row r="161">
      <c r="B161" s="3" t="s">
        <v>40703</v>
      </c>
      <c r="C161" s="12" t="str">
        <f>IFERROR(__xludf.DUMMYFUNCTION("TEXTJOIN("";"", TRUE, FILTER($B$2:$B$14794, #REF!=$D$2:$D$14794))"),"#N/A")</f>
        <v>#N/A</v>
      </c>
      <c r="F161" s="13" t="s">
        <v>40709</v>
      </c>
    </row>
    <row r="162">
      <c r="B162" s="3" t="s">
        <v>40703</v>
      </c>
      <c r="C162" s="12" t="str">
        <f>IFERROR(__xludf.DUMMYFUNCTION("TEXTJOIN("";"", TRUE, FILTER($B$2:$B$14794, #REF!=$D$2:$D$14794))"),"#N/A")</f>
        <v>#N/A</v>
      </c>
      <c r="F162" s="13" t="s">
        <v>5936</v>
      </c>
    </row>
    <row r="163">
      <c r="B163" s="3" t="s">
        <v>40703</v>
      </c>
      <c r="C163" s="12" t="str">
        <f>IFERROR(__xludf.DUMMYFUNCTION("TEXTJOIN("";"", TRUE, FILTER($B$2:$B$14794, #REF!=$D$2:$D$14794))"),"#N/A")</f>
        <v>#N/A</v>
      </c>
      <c r="F163" s="13" t="s">
        <v>40710</v>
      </c>
    </row>
    <row r="164">
      <c r="B164" s="3" t="s">
        <v>40703</v>
      </c>
      <c r="C164" s="12" t="str">
        <f>IFERROR(__xludf.DUMMYFUNCTION("TEXTJOIN("";"", TRUE, FILTER($B$2:$B$14794, #REF!=$D$2:$D$14794))"),"#N/A")</f>
        <v>#N/A</v>
      </c>
      <c r="F164" s="13" t="s">
        <v>40711</v>
      </c>
    </row>
    <row r="165">
      <c r="B165" s="3" t="s">
        <v>40703</v>
      </c>
      <c r="C165" s="12" t="str">
        <f>IFERROR(__xludf.DUMMYFUNCTION("TEXTJOIN("";"", TRUE, FILTER($B$2:$B$14794, #REF!=$D$2:$D$14794))"),"#N/A")</f>
        <v>#N/A</v>
      </c>
      <c r="F165" s="13" t="s">
        <v>40712</v>
      </c>
    </row>
    <row r="166">
      <c r="B166" s="3" t="s">
        <v>40703</v>
      </c>
      <c r="C166" s="12" t="str">
        <f>IFERROR(__xludf.DUMMYFUNCTION("TEXTJOIN("";"", TRUE, FILTER($B$2:$B$14794, #REF!=$D$2:$D$14794))"),"#N/A")</f>
        <v>#N/A</v>
      </c>
      <c r="F166" s="13" t="s">
        <v>40713</v>
      </c>
    </row>
    <row r="167">
      <c r="B167" s="3" t="s">
        <v>40703</v>
      </c>
      <c r="C167" s="12" t="str">
        <f>IFERROR(__xludf.DUMMYFUNCTION("TEXTJOIN("";"", TRUE, FILTER($B$2:$B$14794, #REF!=$D$2:$D$14794))"),"#N/A")</f>
        <v>#N/A</v>
      </c>
      <c r="F167" s="13" t="s">
        <v>40714</v>
      </c>
    </row>
    <row r="168">
      <c r="B168" s="3" t="s">
        <v>40703</v>
      </c>
      <c r="C168" s="12" t="str">
        <f>IFERROR(__xludf.DUMMYFUNCTION("TEXTJOIN("";"", TRUE, FILTER($B$2:$B$14794, #REF!=$D$2:$D$14794))"),"#N/A")</f>
        <v>#N/A</v>
      </c>
      <c r="F168" s="13" t="s">
        <v>40715</v>
      </c>
    </row>
    <row r="169">
      <c r="B169" s="3" t="s">
        <v>40703</v>
      </c>
      <c r="C169" s="12" t="str">
        <f>IFERROR(__xludf.DUMMYFUNCTION("TEXTJOIN("";"", TRUE, FILTER($B$2:$B$14794, #REF!=$D$2:$D$14794))"),"#N/A")</f>
        <v>#N/A</v>
      </c>
      <c r="F169" s="13" t="s">
        <v>40716</v>
      </c>
    </row>
    <row r="170">
      <c r="B170" s="3" t="s">
        <v>40703</v>
      </c>
      <c r="C170" s="12" t="str">
        <f>IFERROR(__xludf.DUMMYFUNCTION("TEXTJOIN("";"", TRUE, FILTER($B$2:$B$14794, #REF!=$D$2:$D$14794))"),"#N/A")</f>
        <v>#N/A</v>
      </c>
      <c r="F170" s="13" t="s">
        <v>6011</v>
      </c>
    </row>
    <row r="171">
      <c r="B171" s="3" t="s">
        <v>40703</v>
      </c>
      <c r="C171" s="12" t="str">
        <f>IFERROR(__xludf.DUMMYFUNCTION("TEXTJOIN("";"", TRUE, FILTER($B$2:$B$14794, #REF!=$D$2:$D$14794))"),"#N/A")</f>
        <v>#N/A</v>
      </c>
      <c r="F171" s="13" t="s">
        <v>6012</v>
      </c>
    </row>
    <row r="172">
      <c r="B172" s="3" t="s">
        <v>40703</v>
      </c>
      <c r="C172" s="12" t="str">
        <f>IFERROR(__xludf.DUMMYFUNCTION("TEXTJOIN("";"", TRUE, FILTER($B$2:$B$14794, #REF!=$D$2:$D$14794))"),"#N/A")</f>
        <v>#N/A</v>
      </c>
      <c r="F172" s="13" t="s">
        <v>40717</v>
      </c>
    </row>
    <row r="173">
      <c r="B173" s="3" t="s">
        <v>40718</v>
      </c>
      <c r="C173" s="12" t="str">
        <f>IFERROR(__xludf.DUMMYFUNCTION("TEXTJOIN("";"", TRUE, FILTER($B$2:$B$14794, #REF!=$D$2:$D$14794))"),"#N/A")</f>
        <v>#N/A</v>
      </c>
      <c r="F173" s="13" t="s">
        <v>6027</v>
      </c>
    </row>
    <row r="174">
      <c r="B174" s="3" t="s">
        <v>40718</v>
      </c>
      <c r="C174" s="12" t="str">
        <f>IFERROR(__xludf.DUMMYFUNCTION("TEXTJOIN("";"", TRUE, FILTER($B$2:$B$14794, #REF!=$D$2:$D$14794))"),"#N/A")</f>
        <v>#N/A</v>
      </c>
      <c r="F174" s="13" t="s">
        <v>40719</v>
      </c>
    </row>
    <row r="175">
      <c r="B175" s="3" t="s">
        <v>40718</v>
      </c>
      <c r="C175" s="12" t="str">
        <f>IFERROR(__xludf.DUMMYFUNCTION("TEXTJOIN("";"", TRUE, FILTER($B$2:$B$14794, #REF!=$D$2:$D$14794))"),"#N/A")</f>
        <v>#N/A</v>
      </c>
      <c r="F175" s="13" t="s">
        <v>40720</v>
      </c>
    </row>
    <row r="176">
      <c r="B176" s="3" t="s">
        <v>40718</v>
      </c>
      <c r="C176" s="12" t="str">
        <f>IFERROR(__xludf.DUMMYFUNCTION("TEXTJOIN("";"", TRUE, FILTER($B$2:$B$14794, #REF!=$D$2:$D$14794))"),"#N/A")</f>
        <v>#N/A</v>
      </c>
      <c r="F176" s="13" t="s">
        <v>40721</v>
      </c>
    </row>
    <row r="177">
      <c r="B177" s="3" t="s">
        <v>40718</v>
      </c>
      <c r="C177" s="12" t="str">
        <f>IFERROR(__xludf.DUMMYFUNCTION("TEXTJOIN("";"", TRUE, FILTER($B$2:$B$14794, #REF!=$D$2:$D$14794))"),"#N/A")</f>
        <v>#N/A</v>
      </c>
      <c r="F177" s="13" t="s">
        <v>6050</v>
      </c>
    </row>
    <row r="178">
      <c r="B178" s="3" t="s">
        <v>40718</v>
      </c>
      <c r="C178" s="12" t="str">
        <f>IFERROR(__xludf.DUMMYFUNCTION("TEXTJOIN("";"", TRUE, FILTER($B$2:$B$14794, #REF!=$D$2:$D$14794))"),"#N/A")</f>
        <v>#N/A</v>
      </c>
      <c r="F178" s="13" t="s">
        <v>6051</v>
      </c>
    </row>
    <row r="179">
      <c r="B179" s="3" t="s">
        <v>40718</v>
      </c>
      <c r="C179" s="12" t="str">
        <f>IFERROR(__xludf.DUMMYFUNCTION("TEXTJOIN("";"", TRUE, FILTER($B$2:$B$14794, #REF!=$D$2:$D$14794))"),"#N/A")</f>
        <v>#N/A</v>
      </c>
      <c r="F179" s="13" t="s">
        <v>40722</v>
      </c>
    </row>
    <row r="180">
      <c r="B180" s="3" t="s">
        <v>40718</v>
      </c>
      <c r="C180" s="12" t="str">
        <f>IFERROR(__xludf.DUMMYFUNCTION("TEXTJOIN("";"", TRUE, FILTER($B$2:$B$14794, #REF!=$D$2:$D$14794))"),"#N/A")</f>
        <v>#N/A</v>
      </c>
      <c r="F180" s="13" t="s">
        <v>40723</v>
      </c>
    </row>
    <row r="181">
      <c r="B181" s="3" t="s">
        <v>40718</v>
      </c>
      <c r="C181" s="12" t="str">
        <f>IFERROR(__xludf.DUMMYFUNCTION("TEXTJOIN("";"", TRUE, FILTER($B$2:$B$14794, #REF!=$D$2:$D$14794))"),"#N/A")</f>
        <v>#N/A</v>
      </c>
      <c r="F181" s="13" t="s">
        <v>40724</v>
      </c>
    </row>
    <row r="182">
      <c r="B182" s="3" t="s">
        <v>40718</v>
      </c>
      <c r="C182" s="12" t="str">
        <f>IFERROR(__xludf.DUMMYFUNCTION("TEXTJOIN("";"", TRUE, FILTER($B$2:$B$14794, #REF!=$D$2:$D$14794))"),"#N/A")</f>
        <v>#N/A</v>
      </c>
      <c r="F182" s="13" t="s">
        <v>40725</v>
      </c>
    </row>
    <row r="183">
      <c r="B183" s="3" t="s">
        <v>40718</v>
      </c>
      <c r="C183" s="12" t="str">
        <f>IFERROR(__xludf.DUMMYFUNCTION("TEXTJOIN("";"", TRUE, FILTER($B$2:$B$14794, #REF!=$D$2:$D$14794))"),"#N/A")</f>
        <v>#N/A</v>
      </c>
      <c r="F183" s="13" t="s">
        <v>6091</v>
      </c>
    </row>
    <row r="184">
      <c r="B184" s="3" t="s">
        <v>40726</v>
      </c>
      <c r="C184" s="12" t="str">
        <f>IFERROR(__xludf.DUMMYFUNCTION("TEXTJOIN("";"", TRUE, FILTER($B$2:$B$14794, #REF!=$D$2:$D$14794))"),"#N/A")</f>
        <v>#N/A</v>
      </c>
      <c r="F184" s="13" t="s">
        <v>40727</v>
      </c>
    </row>
    <row r="185">
      <c r="B185" s="3" t="s">
        <v>40726</v>
      </c>
      <c r="C185" s="12" t="str">
        <f>IFERROR(__xludf.DUMMYFUNCTION("TEXTJOIN("";"", TRUE, FILTER($B$2:$B$14794, #REF!=$D$2:$D$14794))"),"#N/A")</f>
        <v>#N/A</v>
      </c>
      <c r="F185" s="13" t="s">
        <v>40728</v>
      </c>
    </row>
    <row r="186">
      <c r="B186" s="3" t="s">
        <v>40726</v>
      </c>
      <c r="C186" s="12" t="str">
        <f>IFERROR(__xludf.DUMMYFUNCTION("TEXTJOIN("";"", TRUE, FILTER($B$2:$B$14794, #REF!=$D$2:$D$14794))"),"#N/A")</f>
        <v>#N/A</v>
      </c>
      <c r="F186" s="13" t="s">
        <v>6118</v>
      </c>
    </row>
    <row r="187">
      <c r="B187" s="3" t="s">
        <v>40726</v>
      </c>
      <c r="C187" s="12" t="str">
        <f>IFERROR(__xludf.DUMMYFUNCTION("TEXTJOIN("";"", TRUE, FILTER($B$2:$B$14794, #REF!=$D$2:$D$14794))"),"#N/A")</f>
        <v>#N/A</v>
      </c>
      <c r="F187" s="13" t="s">
        <v>40729</v>
      </c>
    </row>
    <row r="188">
      <c r="B188" s="3" t="s">
        <v>40726</v>
      </c>
      <c r="C188" s="12" t="str">
        <f>IFERROR(__xludf.DUMMYFUNCTION("TEXTJOIN("";"", TRUE, FILTER($B$2:$B$14794, #REF!=$D$2:$D$14794))"),"#N/A")</f>
        <v>#N/A</v>
      </c>
      <c r="F188" s="13" t="s">
        <v>6129</v>
      </c>
    </row>
    <row r="189">
      <c r="B189" s="3" t="s">
        <v>40726</v>
      </c>
      <c r="C189" s="12" t="str">
        <f>IFERROR(__xludf.DUMMYFUNCTION("TEXTJOIN("";"", TRUE, FILTER($B$2:$B$14794, #REF!=$D$2:$D$14794))"),"#N/A")</f>
        <v>#N/A</v>
      </c>
      <c r="F189" s="13" t="s">
        <v>6130</v>
      </c>
    </row>
    <row r="190">
      <c r="B190" s="3" t="s">
        <v>40726</v>
      </c>
      <c r="C190" s="12" t="str">
        <f>IFERROR(__xludf.DUMMYFUNCTION("TEXTJOIN("";"", TRUE, FILTER($B$2:$B$14794, #REF!=$D$2:$D$14794))"),"#N/A")</f>
        <v>#N/A</v>
      </c>
      <c r="F190" s="13" t="s">
        <v>40730</v>
      </c>
    </row>
    <row r="191">
      <c r="B191" s="3" t="s">
        <v>40726</v>
      </c>
      <c r="C191" s="12" t="str">
        <f>IFERROR(__xludf.DUMMYFUNCTION("TEXTJOIN("";"", TRUE, FILTER($B$2:$B$14794, #REF!=$D$2:$D$14794))"),"#N/A")</f>
        <v>#N/A</v>
      </c>
      <c r="F191" s="13" t="s">
        <v>40731</v>
      </c>
    </row>
    <row r="192">
      <c r="B192" s="3" t="s">
        <v>40732</v>
      </c>
      <c r="C192" s="12" t="str">
        <f>IFERROR(__xludf.DUMMYFUNCTION("TEXTJOIN("";"", TRUE, FILTER($B$2:$B$14794, #REF!=$D$2:$D$14794))"),"#N/A")</f>
        <v>#N/A</v>
      </c>
      <c r="F192" s="13" t="s">
        <v>40733</v>
      </c>
    </row>
    <row r="193">
      <c r="B193" s="3" t="s">
        <v>40732</v>
      </c>
      <c r="C193" s="12" t="str">
        <f>IFERROR(__xludf.DUMMYFUNCTION("TEXTJOIN("";"", TRUE, FILTER($B$2:$B$14794, #REF!=$D$2:$D$14794))"),"#N/A")</f>
        <v>#N/A</v>
      </c>
      <c r="F193" s="13" t="s">
        <v>40734</v>
      </c>
    </row>
    <row r="194">
      <c r="B194" s="3" t="s">
        <v>40732</v>
      </c>
      <c r="C194" s="12" t="str">
        <f>IFERROR(__xludf.DUMMYFUNCTION("TEXTJOIN("";"", TRUE, FILTER($B$2:$B$14794, #REF!=$D$2:$D$14794))"),"#N/A")</f>
        <v>#N/A</v>
      </c>
      <c r="F194" s="13" t="s">
        <v>6195</v>
      </c>
    </row>
    <row r="195">
      <c r="B195" s="3" t="s">
        <v>40732</v>
      </c>
      <c r="C195" s="12" t="str">
        <f>IFERROR(__xludf.DUMMYFUNCTION("TEXTJOIN("";"", TRUE, FILTER($B$2:$B$14794, #REF!=$D$2:$D$14794))"),"#N/A")</f>
        <v>#N/A</v>
      </c>
      <c r="F195" s="13" t="s">
        <v>40735</v>
      </c>
    </row>
    <row r="196">
      <c r="B196" s="3" t="s">
        <v>40732</v>
      </c>
      <c r="C196" s="12" t="str">
        <f>IFERROR(__xludf.DUMMYFUNCTION("TEXTJOIN("";"", TRUE, FILTER($B$2:$B$14794, #REF!=$D$2:$D$14794))"),"#N/A")</f>
        <v>#N/A</v>
      </c>
      <c r="F196" s="13" t="s">
        <v>6214</v>
      </c>
    </row>
    <row r="197">
      <c r="B197" s="3" t="s">
        <v>40732</v>
      </c>
      <c r="C197" s="12" t="str">
        <f>IFERROR(__xludf.DUMMYFUNCTION("TEXTJOIN("";"", TRUE, FILTER($B$2:$B$14794, #REF!=$D$2:$D$14794))"),"#N/A")</f>
        <v>#N/A</v>
      </c>
      <c r="F197" s="13" t="s">
        <v>40736</v>
      </c>
    </row>
    <row r="198">
      <c r="B198" s="3" t="s">
        <v>40732</v>
      </c>
      <c r="C198" s="12" t="str">
        <f>IFERROR(__xludf.DUMMYFUNCTION("TEXTJOIN("";"", TRUE, FILTER($B$2:$B$14794, #REF!=$D$2:$D$14794))"),"#N/A")</f>
        <v>#N/A</v>
      </c>
      <c r="F198" s="13" t="s">
        <v>40737</v>
      </c>
    </row>
    <row r="199">
      <c r="B199" s="3" t="s">
        <v>40732</v>
      </c>
      <c r="C199" s="12" t="str">
        <f>IFERROR(__xludf.DUMMYFUNCTION("TEXTJOIN("";"", TRUE, FILTER($B$2:$B$14794, #REF!=$D$2:$D$14794))"),"#N/A")</f>
        <v>#N/A</v>
      </c>
      <c r="F199" s="13" t="s">
        <v>40738</v>
      </c>
    </row>
    <row r="200">
      <c r="B200" s="3" t="s">
        <v>40732</v>
      </c>
      <c r="C200" s="12" t="str">
        <f>IFERROR(__xludf.DUMMYFUNCTION("TEXTJOIN("";"", TRUE, FILTER($B$2:$B$14794, #REF!=$D$2:$D$14794))"),"#N/A")</f>
        <v>#N/A</v>
      </c>
      <c r="F200" s="13" t="s">
        <v>40739</v>
      </c>
    </row>
    <row r="201">
      <c r="B201" s="3" t="s">
        <v>40732</v>
      </c>
      <c r="C201" s="12" t="str">
        <f>IFERROR(__xludf.DUMMYFUNCTION("TEXTJOIN("";"", TRUE, FILTER($B$2:$B$14794, #REF!=$D$2:$D$14794))"),"#N/A")</f>
        <v>#N/A</v>
      </c>
      <c r="F201" s="13" t="s">
        <v>40740</v>
      </c>
    </row>
    <row r="202">
      <c r="B202" s="3" t="s">
        <v>40741</v>
      </c>
      <c r="C202" s="12" t="str">
        <f>IFERROR(__xludf.DUMMYFUNCTION("TEXTJOIN("";"", TRUE, FILTER($B$2:$B$14794, #REF!=$D$2:$D$14794))"),"#N/A")</f>
        <v>#N/A</v>
      </c>
      <c r="F202" s="13" t="s">
        <v>6263</v>
      </c>
    </row>
    <row r="203">
      <c r="B203" s="3" t="s">
        <v>40741</v>
      </c>
      <c r="C203" s="12" t="str">
        <f>IFERROR(__xludf.DUMMYFUNCTION("TEXTJOIN("";"", TRUE, FILTER($B$2:$B$14794, #REF!=$D$2:$D$14794))"),"#N/A")</f>
        <v>#N/A</v>
      </c>
      <c r="F203" s="13" t="s">
        <v>40742</v>
      </c>
    </row>
    <row r="204">
      <c r="B204" s="3" t="s">
        <v>40741</v>
      </c>
      <c r="C204" s="12" t="str">
        <f>IFERROR(__xludf.DUMMYFUNCTION("TEXTJOIN("";"", TRUE, FILTER($B$2:$B$14794, #REF!=$D$2:$D$14794))"),"#N/A")</f>
        <v>#N/A</v>
      </c>
      <c r="F204" s="13" t="s">
        <v>40743</v>
      </c>
    </row>
    <row r="205">
      <c r="B205" s="3" t="s">
        <v>40741</v>
      </c>
      <c r="C205" s="12" t="str">
        <f>IFERROR(__xludf.DUMMYFUNCTION("TEXTJOIN("";"", TRUE, FILTER($B$2:$B$14794, #REF!=$D$2:$D$14794))"),"#N/A")</f>
        <v>#N/A</v>
      </c>
      <c r="F205" s="13" t="s">
        <v>40744</v>
      </c>
    </row>
    <row r="206">
      <c r="B206" s="3" t="s">
        <v>40741</v>
      </c>
      <c r="C206" s="12" t="str">
        <f>IFERROR(__xludf.DUMMYFUNCTION("TEXTJOIN("";"", TRUE, FILTER($B$2:$B$14794, #REF!=$D$2:$D$14794))"),"#N/A")</f>
        <v>#N/A</v>
      </c>
      <c r="F206" s="13" t="s">
        <v>40745</v>
      </c>
    </row>
    <row r="207">
      <c r="B207" s="3" t="s">
        <v>40741</v>
      </c>
      <c r="C207" s="12" t="str">
        <f>IFERROR(__xludf.DUMMYFUNCTION("TEXTJOIN("";"", TRUE, FILTER($B$2:$B$14794, #REF!=$D$2:$D$14794))"),"#N/A")</f>
        <v>#N/A</v>
      </c>
      <c r="F207" s="13" t="s">
        <v>6306</v>
      </c>
    </row>
    <row r="208">
      <c r="B208" s="3" t="s">
        <v>40741</v>
      </c>
      <c r="C208" s="12" t="str">
        <f>IFERROR(__xludf.DUMMYFUNCTION("TEXTJOIN("";"", TRUE, FILTER($B$2:$B$14794, #REF!=$D$2:$D$14794))"),"#N/A")</f>
        <v>#N/A</v>
      </c>
      <c r="F208" s="13" t="s">
        <v>40746</v>
      </c>
    </row>
    <row r="209">
      <c r="B209" s="3" t="s">
        <v>40741</v>
      </c>
      <c r="C209" s="12" t="str">
        <f>IFERROR(__xludf.DUMMYFUNCTION("TEXTJOIN("";"", TRUE, FILTER($B$2:$B$14794, #REF!=$D$2:$D$14794))"),"#N/A")</f>
        <v>#N/A</v>
      </c>
      <c r="F209" s="13" t="s">
        <v>40747</v>
      </c>
    </row>
    <row r="210">
      <c r="B210" s="3" t="s">
        <v>40741</v>
      </c>
      <c r="C210" s="12" t="str">
        <f>IFERROR(__xludf.DUMMYFUNCTION("TEXTJOIN("";"", TRUE, FILTER($B$2:$B$14794, #REF!=$D$2:$D$14794))"),"#N/A")</f>
        <v>#N/A</v>
      </c>
      <c r="F210" s="13" t="s">
        <v>40748</v>
      </c>
    </row>
    <row r="211">
      <c r="B211" s="3" t="s">
        <v>40741</v>
      </c>
      <c r="C211" s="12" t="str">
        <f>IFERROR(__xludf.DUMMYFUNCTION("TEXTJOIN("";"", TRUE, FILTER($B$2:$B$14794, #REF!=$D$2:$D$14794))"),"#N/A")</f>
        <v>#N/A</v>
      </c>
      <c r="F211" s="13" t="s">
        <v>40749</v>
      </c>
    </row>
    <row r="212">
      <c r="B212" s="3" t="s">
        <v>40741</v>
      </c>
      <c r="C212" s="12" t="str">
        <f>IFERROR(__xludf.DUMMYFUNCTION("TEXTJOIN("";"", TRUE, FILTER($B$2:$B$14794, #REF!=$D$2:$D$14794))"),"#N/A")</f>
        <v>#N/A</v>
      </c>
      <c r="F212" s="13" t="s">
        <v>40750</v>
      </c>
    </row>
    <row r="213">
      <c r="B213" s="3" t="s">
        <v>40751</v>
      </c>
      <c r="C213" s="12" t="str">
        <f>IFERROR(__xludf.DUMMYFUNCTION("TEXTJOIN("";"", TRUE, FILTER($B$2:$B$14794, #REF!=$D$2:$D$14794))"),"#N/A")</f>
        <v>#N/A</v>
      </c>
      <c r="F213" s="13" t="s">
        <v>40752</v>
      </c>
    </row>
    <row r="214">
      <c r="B214" s="3" t="s">
        <v>40751</v>
      </c>
      <c r="C214" s="12" t="str">
        <f>IFERROR(__xludf.DUMMYFUNCTION("TEXTJOIN("";"", TRUE, FILTER($B$2:$B$14794, #REF!=$D$2:$D$14794))"),"#N/A")</f>
        <v>#N/A</v>
      </c>
      <c r="F214" s="13" t="s">
        <v>6389</v>
      </c>
    </row>
    <row r="215">
      <c r="B215" s="3" t="s">
        <v>40751</v>
      </c>
      <c r="C215" s="12" t="str">
        <f>IFERROR(__xludf.DUMMYFUNCTION("TEXTJOIN("";"", TRUE, FILTER($B$2:$B$14794, #REF!=$D$2:$D$14794))"),"#N/A")</f>
        <v>#N/A</v>
      </c>
      <c r="F215" s="13" t="s">
        <v>6390</v>
      </c>
    </row>
    <row r="216">
      <c r="B216" s="3" t="s">
        <v>40751</v>
      </c>
      <c r="C216" s="12" t="str">
        <f>IFERROR(__xludf.DUMMYFUNCTION("TEXTJOIN("";"", TRUE, FILTER($B$2:$B$14794, #REF!=$D$2:$D$14794))"),"#N/A")</f>
        <v>#N/A</v>
      </c>
      <c r="F216" s="13" t="s">
        <v>40753</v>
      </c>
    </row>
    <row r="217">
      <c r="B217" s="3" t="s">
        <v>40751</v>
      </c>
      <c r="C217" s="12" t="str">
        <f>IFERROR(__xludf.DUMMYFUNCTION("TEXTJOIN("";"", TRUE, FILTER($B$2:$B$14794, #REF!=$D$2:$D$14794))"),"#N/A")</f>
        <v>#N/A</v>
      </c>
      <c r="F217" s="13" t="s">
        <v>40754</v>
      </c>
    </row>
    <row r="218">
      <c r="B218" s="3" t="s">
        <v>40751</v>
      </c>
      <c r="C218" s="12" t="str">
        <f>IFERROR(__xludf.DUMMYFUNCTION("TEXTJOIN("";"", TRUE, FILTER($B$2:$B$14794, #REF!=$D$2:$D$14794))"),"#N/A")</f>
        <v>#N/A</v>
      </c>
      <c r="F218" s="13" t="s">
        <v>6413</v>
      </c>
    </row>
    <row r="219">
      <c r="B219" s="3" t="s">
        <v>40751</v>
      </c>
      <c r="C219" s="12" t="str">
        <f>IFERROR(__xludf.DUMMYFUNCTION("TEXTJOIN("";"", TRUE, FILTER($B$2:$B$14794, #REF!=$D$2:$D$14794))"),"#N/A")</f>
        <v>#N/A</v>
      </c>
      <c r="F219" s="13" t="s">
        <v>40755</v>
      </c>
    </row>
    <row r="220">
      <c r="B220" s="3" t="s">
        <v>40751</v>
      </c>
      <c r="C220" s="12" t="str">
        <f>IFERROR(__xludf.DUMMYFUNCTION("TEXTJOIN("";"", TRUE, FILTER($B$2:$B$14794, #REF!=$D$2:$D$14794))"),"#N/A")</f>
        <v>#N/A</v>
      </c>
      <c r="F220" s="13" t="s">
        <v>40756</v>
      </c>
    </row>
    <row r="221">
      <c r="B221" s="3" t="s">
        <v>40751</v>
      </c>
      <c r="C221" s="12" t="str">
        <f>IFERROR(__xludf.DUMMYFUNCTION("TEXTJOIN("";"", TRUE, FILTER($B$2:$B$14794, #REF!=$D$2:$D$14794))"),"#N/A")</f>
        <v>#N/A</v>
      </c>
      <c r="F221" s="13" t="s">
        <v>40757</v>
      </c>
    </row>
    <row r="222">
      <c r="B222" s="3" t="s">
        <v>40751</v>
      </c>
      <c r="C222" s="12" t="str">
        <f>IFERROR(__xludf.DUMMYFUNCTION("TEXTJOIN("";"", TRUE, FILTER($B$2:$B$14794, #REF!=$D$2:$D$14794))"),"#N/A")</f>
        <v>#N/A</v>
      </c>
      <c r="F222" s="13" t="s">
        <v>40758</v>
      </c>
    </row>
    <row r="223">
      <c r="B223" s="3" t="s">
        <v>40751</v>
      </c>
      <c r="C223" s="12" t="str">
        <f>IFERROR(__xludf.DUMMYFUNCTION("TEXTJOIN("";"", TRUE, FILTER($B$2:$B$14794, #REF!=$D$2:$D$14794))"),"#N/A")</f>
        <v>#N/A</v>
      </c>
      <c r="F223" s="13" t="s">
        <v>40759</v>
      </c>
    </row>
    <row r="224">
      <c r="B224" s="3" t="s">
        <v>40751</v>
      </c>
      <c r="C224" s="12" t="str">
        <f>IFERROR(__xludf.DUMMYFUNCTION("TEXTJOIN("";"", TRUE, FILTER($B$2:$B$14794, #REF!=$D$2:$D$14794))"),"#N/A")</f>
        <v>#N/A</v>
      </c>
      <c r="F224" s="13" t="s">
        <v>40760</v>
      </c>
    </row>
    <row r="225">
      <c r="B225" s="3" t="s">
        <v>40751</v>
      </c>
      <c r="C225" s="12" t="str">
        <f>IFERROR(__xludf.DUMMYFUNCTION("TEXTJOIN("";"", TRUE, FILTER($B$2:$B$14794, #REF!=$D$2:$D$14794))"),"#N/A")</f>
        <v>#N/A</v>
      </c>
      <c r="F225" s="13" t="s">
        <v>6474</v>
      </c>
    </row>
    <row r="226">
      <c r="B226" s="3" t="s">
        <v>40761</v>
      </c>
      <c r="C226" s="12" t="str">
        <f>IFERROR(__xludf.DUMMYFUNCTION("TEXTJOIN("";"", TRUE, FILTER($B$2:$B$14794, #REF!=$D$2:$D$14794))"),"#N/A")</f>
        <v>#N/A</v>
      </c>
      <c r="F226" s="13" t="s">
        <v>40762</v>
      </c>
    </row>
    <row r="227">
      <c r="B227" s="3" t="s">
        <v>40761</v>
      </c>
      <c r="C227" s="12" t="str">
        <f>IFERROR(__xludf.DUMMYFUNCTION("TEXTJOIN("";"", TRUE, FILTER($B$2:$B$14794, #REF!=$D$2:$D$14794))"),"#N/A")</f>
        <v>#N/A</v>
      </c>
      <c r="F227" s="13" t="s">
        <v>6487</v>
      </c>
    </row>
    <row r="228">
      <c r="B228" s="3" t="s">
        <v>40761</v>
      </c>
      <c r="C228" s="12" t="str">
        <f>IFERROR(__xludf.DUMMYFUNCTION("TEXTJOIN("";"", TRUE, FILTER($B$2:$B$14794, #REF!=$D$2:$D$14794))"),"#N/A")</f>
        <v>#N/A</v>
      </c>
      <c r="F228" s="13" t="s">
        <v>40763</v>
      </c>
    </row>
    <row r="229">
      <c r="B229" s="3" t="s">
        <v>40761</v>
      </c>
      <c r="C229" s="12" t="str">
        <f>IFERROR(__xludf.DUMMYFUNCTION("TEXTJOIN("";"", TRUE, FILTER($B$2:$B$14794, #REF!=$D$2:$D$14794))"),"#N/A")</f>
        <v>#N/A</v>
      </c>
      <c r="F229" s="13" t="s">
        <v>40764</v>
      </c>
    </row>
    <row r="230">
      <c r="B230" s="3" t="s">
        <v>40761</v>
      </c>
      <c r="C230" s="12" t="str">
        <f>IFERROR(__xludf.DUMMYFUNCTION("TEXTJOIN("";"", TRUE, FILTER($B$2:$B$14794, #REF!=$D$2:$D$14794))"),"#N/A")</f>
        <v>#N/A</v>
      </c>
      <c r="F230" s="13" t="s">
        <v>40765</v>
      </c>
    </row>
    <row r="231">
      <c r="B231" s="3" t="s">
        <v>40761</v>
      </c>
      <c r="C231" s="12" t="str">
        <f>IFERROR(__xludf.DUMMYFUNCTION("TEXTJOIN("";"", TRUE, FILTER($B$2:$B$14794, #REF!=$D$2:$D$14794))"),"#N/A")</f>
        <v>#N/A</v>
      </c>
      <c r="F231" s="13" t="s">
        <v>40766</v>
      </c>
    </row>
    <row r="232">
      <c r="B232" s="3" t="s">
        <v>40761</v>
      </c>
      <c r="C232" s="12" t="str">
        <f>IFERROR(__xludf.DUMMYFUNCTION("TEXTJOIN("";"", TRUE, FILTER($B$2:$B$14794, #REF!=$D$2:$D$14794))"),"#N/A")</f>
        <v>#N/A</v>
      </c>
      <c r="F232" s="13" t="s">
        <v>40767</v>
      </c>
    </row>
    <row r="233">
      <c r="B233" s="3" t="s">
        <v>40761</v>
      </c>
      <c r="C233" s="12" t="str">
        <f>IFERROR(__xludf.DUMMYFUNCTION("TEXTJOIN("";"", TRUE, FILTER($B$2:$B$14794, #REF!=$D$2:$D$14794))"),"#N/A")</f>
        <v>#N/A</v>
      </c>
      <c r="F233" s="13" t="s">
        <v>40768</v>
      </c>
    </row>
    <row r="234">
      <c r="B234" s="3" t="s">
        <v>40761</v>
      </c>
      <c r="C234" s="12" t="str">
        <f>IFERROR(__xludf.DUMMYFUNCTION("TEXTJOIN("";"", TRUE, FILTER($B$2:$B$14794, #REF!=$D$2:$D$14794))"),"#N/A")</f>
        <v>#N/A</v>
      </c>
      <c r="F234" s="13" t="s">
        <v>40769</v>
      </c>
    </row>
    <row r="235">
      <c r="B235" s="3" t="s">
        <v>40761</v>
      </c>
      <c r="C235" s="12" t="str">
        <f>IFERROR(__xludf.DUMMYFUNCTION("TEXTJOIN("";"", TRUE, FILTER($B$2:$B$14794, #REF!=$D$2:$D$14794))"),"#N/A")</f>
        <v>#N/A</v>
      </c>
      <c r="F235" s="13" t="s">
        <v>40770</v>
      </c>
    </row>
    <row r="236">
      <c r="B236" s="3" t="s">
        <v>40761</v>
      </c>
      <c r="C236" s="12" t="str">
        <f>IFERROR(__xludf.DUMMYFUNCTION("TEXTJOIN("";"", TRUE, FILTER($B$2:$B$14794, #REF!=$D$2:$D$14794))"),"#N/A")</f>
        <v>#N/A</v>
      </c>
      <c r="F236" s="13" t="s">
        <v>40771</v>
      </c>
    </row>
    <row r="237">
      <c r="B237" s="3" t="s">
        <v>40761</v>
      </c>
      <c r="C237" s="12" t="str">
        <f>IFERROR(__xludf.DUMMYFUNCTION("TEXTJOIN("";"", TRUE, FILTER($B$2:$B$14794, #REF!=$D$2:$D$14794))"),"#N/A")</f>
        <v>#N/A</v>
      </c>
      <c r="F237" s="13" t="s">
        <v>40772</v>
      </c>
    </row>
    <row r="238">
      <c r="B238" s="3" t="s">
        <v>40761</v>
      </c>
      <c r="C238" s="12" t="str">
        <f>IFERROR(__xludf.DUMMYFUNCTION("TEXTJOIN("";"", TRUE, FILTER($B$2:$B$14794, #REF!=$D$2:$D$14794))"),"#N/A")</f>
        <v>#N/A</v>
      </c>
      <c r="F238" s="13" t="s">
        <v>40773</v>
      </c>
    </row>
    <row r="239">
      <c r="B239" s="3" t="s">
        <v>40761</v>
      </c>
      <c r="C239" s="12" t="str">
        <f>IFERROR(__xludf.DUMMYFUNCTION("TEXTJOIN("";"", TRUE, FILTER($B$2:$B$14794, #REF!=$D$2:$D$14794))"),"#N/A")</f>
        <v>#N/A</v>
      </c>
      <c r="F239" s="13" t="s">
        <v>40774</v>
      </c>
    </row>
    <row r="240">
      <c r="B240" s="3" t="s">
        <v>40761</v>
      </c>
      <c r="C240" s="12" t="str">
        <f>IFERROR(__xludf.DUMMYFUNCTION("TEXTJOIN("";"", TRUE, FILTER($B$2:$B$14794, #REF!=$D$2:$D$14794))"),"#N/A")</f>
        <v>#N/A</v>
      </c>
      <c r="F240" s="13" t="s">
        <v>40775</v>
      </c>
    </row>
    <row r="241">
      <c r="B241" s="3" t="s">
        <v>40761</v>
      </c>
      <c r="C241" s="12" t="str">
        <f>IFERROR(__xludf.DUMMYFUNCTION("TEXTJOIN("";"", TRUE, FILTER($B$2:$B$14794, #REF!=$D$2:$D$14794))"),"#N/A")</f>
        <v>#N/A</v>
      </c>
      <c r="F241" s="13" t="s">
        <v>6668</v>
      </c>
    </row>
    <row r="242">
      <c r="B242" s="3" t="s">
        <v>40761</v>
      </c>
      <c r="C242" s="12" t="str">
        <f>IFERROR(__xludf.DUMMYFUNCTION("TEXTJOIN("";"", TRUE, FILTER($B$2:$B$14794, #REF!=$D$2:$D$14794))"),"#N/A")</f>
        <v>#N/A</v>
      </c>
      <c r="F242" s="13" t="s">
        <v>40776</v>
      </c>
    </row>
    <row r="243">
      <c r="B243" s="3" t="s">
        <v>40761</v>
      </c>
      <c r="C243" s="12" t="str">
        <f>IFERROR(__xludf.DUMMYFUNCTION("TEXTJOIN("";"", TRUE, FILTER($B$2:$B$14794, #REF!=$D$2:$D$14794))"),"#N/A")</f>
        <v>#N/A</v>
      </c>
      <c r="F243" s="13" t="s">
        <v>40777</v>
      </c>
    </row>
    <row r="244">
      <c r="B244" s="3" t="s">
        <v>40761</v>
      </c>
      <c r="C244" s="12" t="str">
        <f>IFERROR(__xludf.DUMMYFUNCTION("TEXTJOIN("";"", TRUE, FILTER($B$2:$B$14794, #REF!=$D$2:$D$14794))"),"#N/A")</f>
        <v>#N/A</v>
      </c>
      <c r="F244" s="13" t="s">
        <v>6689</v>
      </c>
    </row>
    <row r="245">
      <c r="B245" s="3" t="s">
        <v>40761</v>
      </c>
      <c r="C245" s="12" t="str">
        <f>IFERROR(__xludf.DUMMYFUNCTION("TEXTJOIN("";"", TRUE, FILTER($B$2:$B$14794, #REF!=$D$2:$D$14794))"),"#N/A")</f>
        <v>#N/A</v>
      </c>
      <c r="F245" s="13" t="s">
        <v>6690</v>
      </c>
    </row>
    <row r="246">
      <c r="B246" s="3" t="s">
        <v>40761</v>
      </c>
      <c r="C246" s="12" t="str">
        <f>IFERROR(__xludf.DUMMYFUNCTION("TEXTJOIN("";"", TRUE, FILTER($B$2:$B$14794, #REF!=$D$2:$D$14794))"),"#N/A")</f>
        <v>#N/A</v>
      </c>
      <c r="F246" s="13" t="s">
        <v>40778</v>
      </c>
    </row>
    <row r="247">
      <c r="B247" s="3" t="s">
        <v>40761</v>
      </c>
      <c r="C247" s="12" t="str">
        <f>IFERROR(__xludf.DUMMYFUNCTION("TEXTJOIN("";"", TRUE, FILTER($B$2:$B$14794, #REF!=$D$2:$D$14794))"),"#N/A")</f>
        <v>#N/A</v>
      </c>
      <c r="F247" s="13" t="s">
        <v>6707</v>
      </c>
    </row>
    <row r="248">
      <c r="B248" s="3" t="s">
        <v>40761</v>
      </c>
      <c r="C248" s="12" t="str">
        <f>IFERROR(__xludf.DUMMYFUNCTION("TEXTJOIN("";"", TRUE, FILTER($B$2:$B$14794, #REF!=$D$2:$D$14794))"),"#N/A")</f>
        <v>#N/A</v>
      </c>
      <c r="F248" s="13" t="s">
        <v>40779</v>
      </c>
    </row>
    <row r="249">
      <c r="B249" s="3" t="s">
        <v>40761</v>
      </c>
      <c r="C249" s="12" t="str">
        <f>IFERROR(__xludf.DUMMYFUNCTION("TEXTJOIN("";"", TRUE, FILTER($B$2:$B$14794, #REF!=$D$2:$D$14794))"),"#N/A")</f>
        <v>#N/A</v>
      </c>
      <c r="F249" s="13" t="s">
        <v>6718</v>
      </c>
    </row>
    <row r="250">
      <c r="B250" s="3" t="s">
        <v>40780</v>
      </c>
      <c r="C250" s="12" t="str">
        <f>IFERROR(__xludf.DUMMYFUNCTION("TEXTJOIN("";"", TRUE, FILTER($B$2:$B$14794, #REF!=$D$2:$D$14794))"),"#N/A")</f>
        <v>#N/A</v>
      </c>
      <c r="F250" s="13" t="s">
        <v>40781</v>
      </c>
    </row>
    <row r="251">
      <c r="B251" s="3" t="s">
        <v>40780</v>
      </c>
      <c r="C251" s="12" t="str">
        <f>IFERROR(__xludf.DUMMYFUNCTION("TEXTJOIN("";"", TRUE, FILTER($B$2:$B$14794, #REF!=$D$2:$D$14794))"),"#N/A")</f>
        <v>#N/A</v>
      </c>
      <c r="F251" s="13" t="s">
        <v>40782</v>
      </c>
    </row>
    <row r="252">
      <c r="B252" s="3" t="s">
        <v>40780</v>
      </c>
      <c r="C252" s="12" t="str">
        <f>IFERROR(__xludf.DUMMYFUNCTION("TEXTJOIN("";"", TRUE, FILTER($B$2:$B$14794, #REF!=$D$2:$D$14794))"),"#N/A")</f>
        <v>#N/A</v>
      </c>
      <c r="F252" s="13" t="s">
        <v>6737</v>
      </c>
    </row>
    <row r="253">
      <c r="B253" s="3" t="s">
        <v>40780</v>
      </c>
      <c r="C253" s="12" t="str">
        <f>IFERROR(__xludf.DUMMYFUNCTION("TEXTJOIN("";"", TRUE, FILTER($B$2:$B$14794, #REF!=$D$2:$D$14794))"),"#N/A")</f>
        <v>#N/A</v>
      </c>
      <c r="F253" s="13" t="s">
        <v>6738</v>
      </c>
    </row>
    <row r="254">
      <c r="B254" s="3" t="s">
        <v>29524</v>
      </c>
      <c r="C254" s="12" t="str">
        <f>IFERROR(__xludf.DUMMYFUNCTION("TEXTJOIN("";"", TRUE, FILTER($B$2:$B$14794, #REF!=$D$2:$D$14794))"),"#N/A")</f>
        <v>#N/A</v>
      </c>
      <c r="F254" s="13" t="s">
        <v>6739</v>
      </c>
    </row>
    <row r="255">
      <c r="B255" s="3" t="s">
        <v>29524</v>
      </c>
      <c r="C255" s="12" t="str">
        <f>IFERROR(__xludf.DUMMYFUNCTION("TEXTJOIN("";"", TRUE, FILTER($B$2:$B$14794, #REF!=$D$2:$D$14794))"),"#N/A")</f>
        <v>#N/A</v>
      </c>
      <c r="F255" s="13" t="s">
        <v>40783</v>
      </c>
    </row>
    <row r="256">
      <c r="B256" s="3" t="s">
        <v>29524</v>
      </c>
      <c r="C256" s="12" t="str">
        <f>IFERROR(__xludf.DUMMYFUNCTION("TEXTJOIN("";"", TRUE, FILTER($B$2:$B$14794, #REF!=$D$2:$D$14794))"),"#N/A")</f>
        <v>#N/A</v>
      </c>
      <c r="F256" s="13" t="s">
        <v>40784</v>
      </c>
    </row>
    <row r="257">
      <c r="B257" s="3" t="s">
        <v>29524</v>
      </c>
      <c r="C257" s="12" t="str">
        <f>IFERROR(__xludf.DUMMYFUNCTION("TEXTJOIN("";"", TRUE, FILTER($B$2:$B$14794, #REF!=$D$2:$D$14794))"),"#N/A")</f>
        <v>#N/A</v>
      </c>
      <c r="F257" s="13" t="s">
        <v>40785</v>
      </c>
    </row>
    <row r="258">
      <c r="B258" s="3" t="s">
        <v>29524</v>
      </c>
      <c r="C258" s="12" t="str">
        <f>IFERROR(__xludf.DUMMYFUNCTION("TEXTJOIN("";"", TRUE, FILTER($B$2:$B$14794, #REF!=$D$2:$D$14794))"),"#N/A")</f>
        <v>#N/A</v>
      </c>
      <c r="F258" s="13" t="s">
        <v>40786</v>
      </c>
    </row>
    <row r="259">
      <c r="B259" s="3" t="s">
        <v>29524</v>
      </c>
      <c r="C259" s="12" t="str">
        <f>IFERROR(__xludf.DUMMYFUNCTION("TEXTJOIN("";"", TRUE, FILTER($B$2:$B$14794, #REF!=$D$2:$D$14794))"),"#N/A")</f>
        <v>#N/A</v>
      </c>
      <c r="F259" s="13" t="s">
        <v>40787</v>
      </c>
    </row>
    <row r="260">
      <c r="B260" s="3" t="s">
        <v>29524</v>
      </c>
      <c r="C260" s="12" t="str">
        <f>IFERROR(__xludf.DUMMYFUNCTION("TEXTJOIN("";"", TRUE, FILTER($B$2:$B$14794, #REF!=$D$2:$D$14794))"),"#N/A")</f>
        <v>#N/A</v>
      </c>
      <c r="F260" s="13" t="s">
        <v>40788</v>
      </c>
    </row>
    <row r="261">
      <c r="B261" s="3" t="s">
        <v>29524</v>
      </c>
      <c r="C261" s="12" t="str">
        <f>IFERROR(__xludf.DUMMYFUNCTION("TEXTJOIN("";"", TRUE, FILTER($B$2:$B$14794, #REF!=$D$2:$D$14794))"),"#N/A")</f>
        <v>#N/A</v>
      </c>
      <c r="F261" s="13" t="s">
        <v>6828</v>
      </c>
    </row>
    <row r="262">
      <c r="B262" s="3" t="s">
        <v>29524</v>
      </c>
      <c r="C262" s="12" t="str">
        <f>IFERROR(__xludf.DUMMYFUNCTION("TEXTJOIN("";"", TRUE, FILTER($B$2:$B$14794, #REF!=$D$2:$D$14794))"),"#N/A")</f>
        <v>#N/A</v>
      </c>
      <c r="F262" s="13" t="s">
        <v>40789</v>
      </c>
    </row>
    <row r="263">
      <c r="B263" s="3" t="s">
        <v>29524</v>
      </c>
      <c r="C263" s="12" t="str">
        <f>IFERROR(__xludf.DUMMYFUNCTION("TEXTJOIN("";"", TRUE, FILTER($B$2:$B$14794, #REF!=$D$2:$D$14794))"),"#N/A")</f>
        <v>#N/A</v>
      </c>
      <c r="F263" s="13" t="s">
        <v>40790</v>
      </c>
    </row>
    <row r="264">
      <c r="B264" s="3" t="s">
        <v>29524</v>
      </c>
      <c r="C264" s="12" t="str">
        <f>IFERROR(__xludf.DUMMYFUNCTION("TEXTJOIN("";"", TRUE, FILTER($B$2:$B$14794, #REF!=$D$2:$D$14794))"),"#N/A")</f>
        <v>#N/A</v>
      </c>
      <c r="F264" s="13" t="s">
        <v>40791</v>
      </c>
    </row>
    <row r="265">
      <c r="B265" s="3" t="s">
        <v>29524</v>
      </c>
      <c r="C265" s="12" t="str">
        <f>IFERROR(__xludf.DUMMYFUNCTION("TEXTJOIN("";"", TRUE, FILTER($B$2:$B$14794, #REF!=$D$2:$D$14794))"),"#N/A")</f>
        <v>#N/A</v>
      </c>
      <c r="F265" s="13" t="s">
        <v>40792</v>
      </c>
    </row>
    <row r="266">
      <c r="B266" s="3" t="s">
        <v>29524</v>
      </c>
      <c r="C266" s="12" t="str">
        <f>IFERROR(__xludf.DUMMYFUNCTION("TEXTJOIN("";"", TRUE, FILTER($B$2:$B$14794, #REF!=$D$2:$D$14794))"),"#N/A")</f>
        <v>#N/A</v>
      </c>
      <c r="F266" s="13" t="s">
        <v>40793</v>
      </c>
    </row>
    <row r="267">
      <c r="B267" s="3" t="s">
        <v>29524</v>
      </c>
      <c r="C267" s="12" t="str">
        <f>IFERROR(__xludf.DUMMYFUNCTION("TEXTJOIN("";"", TRUE, FILTER($B$2:$B$14794, #REF!=$D$2:$D$14794))"),"#N/A")</f>
        <v>#N/A</v>
      </c>
      <c r="F267" s="13" t="s">
        <v>40794</v>
      </c>
    </row>
    <row r="268">
      <c r="B268" s="3" t="s">
        <v>29524</v>
      </c>
      <c r="C268" s="12" t="str">
        <f>IFERROR(__xludf.DUMMYFUNCTION("TEXTJOIN("";"", TRUE, FILTER($B$2:$B$14794, #REF!=$D$2:$D$14794))"),"#N/A")</f>
        <v>#N/A</v>
      </c>
      <c r="F268" s="13" t="s">
        <v>6919</v>
      </c>
    </row>
    <row r="269">
      <c r="B269" s="3" t="s">
        <v>29524</v>
      </c>
      <c r="C269" s="12" t="str">
        <f>IFERROR(__xludf.DUMMYFUNCTION("TEXTJOIN("";"", TRUE, FILTER($B$2:$B$14794, #REF!=$D$2:$D$14794))"),"#N/A")</f>
        <v>#N/A</v>
      </c>
      <c r="F269" s="13" t="s">
        <v>40795</v>
      </c>
    </row>
    <row r="270">
      <c r="B270" s="3" t="s">
        <v>29524</v>
      </c>
      <c r="C270" s="12" t="str">
        <f>IFERROR(__xludf.DUMMYFUNCTION("TEXTJOIN("";"", TRUE, FILTER($B$2:$B$14794, #REF!=$D$2:$D$14794))"),"#N/A")</f>
        <v>#N/A</v>
      </c>
      <c r="F270" s="13" t="s">
        <v>40796</v>
      </c>
    </row>
    <row r="271">
      <c r="B271" s="3" t="s">
        <v>29524</v>
      </c>
      <c r="C271" s="12" t="str">
        <f>IFERROR(__xludf.DUMMYFUNCTION("TEXTJOIN("";"", TRUE, FILTER($B$2:$B$14794, #REF!=$D$2:$D$14794))"),"#N/A")</f>
        <v>#N/A</v>
      </c>
      <c r="F271" s="13" t="s">
        <v>40797</v>
      </c>
    </row>
    <row r="272">
      <c r="B272" s="3" t="s">
        <v>29524</v>
      </c>
      <c r="C272" s="12" t="str">
        <f>IFERROR(__xludf.DUMMYFUNCTION("TEXTJOIN("";"", TRUE, FILTER($B$2:$B$14794, #REF!=$D$2:$D$14794))"),"#N/A")</f>
        <v>#N/A</v>
      </c>
      <c r="F272" s="13" t="s">
        <v>40798</v>
      </c>
    </row>
    <row r="273">
      <c r="B273" s="3" t="s">
        <v>29524</v>
      </c>
      <c r="C273" s="12" t="str">
        <f>IFERROR(__xludf.DUMMYFUNCTION("TEXTJOIN("";"", TRUE, FILTER($B$2:$B$14794, #REF!=$D$2:$D$14794))"),"#N/A")</f>
        <v>#N/A</v>
      </c>
      <c r="F273" s="13" t="s">
        <v>40799</v>
      </c>
    </row>
    <row r="274">
      <c r="B274" s="3" t="s">
        <v>29524</v>
      </c>
      <c r="C274" s="12" t="str">
        <f>IFERROR(__xludf.DUMMYFUNCTION("TEXTJOIN("";"", TRUE, FILTER($B$2:$B$14794, #REF!=$D$2:$D$14794))"),"#N/A")</f>
        <v>#N/A</v>
      </c>
      <c r="F274" s="13" t="s">
        <v>40800</v>
      </c>
    </row>
    <row r="275">
      <c r="B275" s="3" t="s">
        <v>29524</v>
      </c>
      <c r="C275" s="12" t="str">
        <f>IFERROR(__xludf.DUMMYFUNCTION("TEXTJOIN("";"", TRUE, FILTER($B$2:$B$14794, #REF!=$D$2:$D$14794))"),"#N/A")</f>
        <v>#N/A</v>
      </c>
      <c r="F275" s="13" t="s">
        <v>40801</v>
      </c>
    </row>
    <row r="276">
      <c r="B276" s="3" t="s">
        <v>29524</v>
      </c>
      <c r="C276" s="12" t="str">
        <f>IFERROR(__xludf.DUMMYFUNCTION("TEXTJOIN("";"", TRUE, FILTER($B$2:$B$14794, #REF!=$D$2:$D$14794))"),"#N/A")</f>
        <v>#N/A</v>
      </c>
      <c r="F276" s="13" t="s">
        <v>40802</v>
      </c>
    </row>
    <row r="277">
      <c r="B277" s="3" t="s">
        <v>29524</v>
      </c>
      <c r="C277" s="12" t="str">
        <f>IFERROR(__xludf.DUMMYFUNCTION("TEXTJOIN("";"", TRUE, FILTER($B$2:$B$14794, #REF!=$D$2:$D$14794))"),"#N/A")</f>
        <v>#N/A</v>
      </c>
      <c r="F277" s="13" t="s">
        <v>40803</v>
      </c>
    </row>
    <row r="278">
      <c r="B278" s="3" t="s">
        <v>29524</v>
      </c>
      <c r="C278" s="12" t="str">
        <f>IFERROR(__xludf.DUMMYFUNCTION("TEXTJOIN("";"", TRUE, FILTER($B$2:$B$14794, #REF!=$D$2:$D$14794))"),"#N/A")</f>
        <v>#N/A</v>
      </c>
      <c r="F278" s="13" t="s">
        <v>40804</v>
      </c>
    </row>
    <row r="279">
      <c r="B279" s="3" t="s">
        <v>29524</v>
      </c>
      <c r="C279" s="12" t="str">
        <f>IFERROR(__xludf.DUMMYFUNCTION("TEXTJOIN("";"", TRUE, FILTER($B$2:$B$14794, #REF!=$D$2:$D$14794))"),"#N/A")</f>
        <v>#N/A</v>
      </c>
      <c r="F279" s="13" t="s">
        <v>40805</v>
      </c>
    </row>
    <row r="280">
      <c r="B280" s="3" t="s">
        <v>29524</v>
      </c>
      <c r="C280" s="12" t="str">
        <f>IFERROR(__xludf.DUMMYFUNCTION("TEXTJOIN("";"", TRUE, FILTER($B$2:$B$14794, #REF!=$D$2:$D$14794))"),"#N/A")</f>
        <v>#N/A</v>
      </c>
      <c r="F280" s="13" t="s">
        <v>40806</v>
      </c>
    </row>
    <row r="281">
      <c r="B281" s="3" t="s">
        <v>29524</v>
      </c>
      <c r="C281" s="12" t="str">
        <f>IFERROR(__xludf.DUMMYFUNCTION("TEXTJOIN("";"", TRUE, FILTER($B$2:$B$14794, #REF!=$D$2:$D$14794))"),"#N/A")</f>
        <v>#N/A</v>
      </c>
      <c r="F281" s="13" t="s">
        <v>40807</v>
      </c>
    </row>
    <row r="282">
      <c r="B282" s="3" t="s">
        <v>29524</v>
      </c>
      <c r="C282" s="12" t="str">
        <f>IFERROR(__xludf.DUMMYFUNCTION("TEXTJOIN("";"", TRUE, FILTER($B$2:$B$14794, #REF!=$D$2:$D$14794))"),"#N/A")</f>
        <v>#N/A</v>
      </c>
      <c r="F282" s="13" t="s">
        <v>7078</v>
      </c>
    </row>
    <row r="283">
      <c r="B283" s="3" t="s">
        <v>29524</v>
      </c>
      <c r="C283" s="12" t="str">
        <f>IFERROR(__xludf.DUMMYFUNCTION("TEXTJOIN("";"", TRUE, FILTER($B$2:$B$14794, #REF!=$D$2:$D$14794))"),"#N/A")</f>
        <v>#N/A</v>
      </c>
      <c r="F283" s="13" t="s">
        <v>40808</v>
      </c>
    </row>
    <row r="284">
      <c r="B284" s="3" t="s">
        <v>29524</v>
      </c>
      <c r="C284" s="12" t="str">
        <f>IFERROR(__xludf.DUMMYFUNCTION("TEXTJOIN("";"", TRUE, FILTER($B$2:$B$14794, #REF!=$D$2:$D$14794))"),"#N/A")</f>
        <v>#N/A</v>
      </c>
      <c r="F284" s="13" t="s">
        <v>40809</v>
      </c>
    </row>
    <row r="285">
      <c r="B285" s="3" t="s">
        <v>29524</v>
      </c>
      <c r="C285" s="12" t="str">
        <f>IFERROR(__xludf.DUMMYFUNCTION("TEXTJOIN("";"", TRUE, FILTER($B$2:$B$14794, #REF!=$D$2:$D$14794))"),"#N/A")</f>
        <v>#N/A</v>
      </c>
      <c r="F285" s="13" t="s">
        <v>40810</v>
      </c>
    </row>
    <row r="286">
      <c r="B286" s="3" t="s">
        <v>29524</v>
      </c>
      <c r="C286" s="12" t="str">
        <f>IFERROR(__xludf.DUMMYFUNCTION("TEXTJOIN("";"", TRUE, FILTER($B$2:$B$14794, #REF!=$D$2:$D$14794))"),"#N/A")</f>
        <v>#N/A</v>
      </c>
      <c r="F286" s="13" t="s">
        <v>40811</v>
      </c>
    </row>
    <row r="287">
      <c r="B287" s="3" t="s">
        <v>29524</v>
      </c>
      <c r="C287" s="12" t="str">
        <f>IFERROR(__xludf.DUMMYFUNCTION("TEXTJOIN("";"", TRUE, FILTER($B$2:$B$14794, #REF!=$D$2:$D$14794))"),"#N/A")</f>
        <v>#N/A</v>
      </c>
      <c r="F287" s="13" t="s">
        <v>40812</v>
      </c>
    </row>
    <row r="288">
      <c r="B288" s="3" t="s">
        <v>29524</v>
      </c>
      <c r="C288" s="12" t="str">
        <f>IFERROR(__xludf.DUMMYFUNCTION("TEXTJOIN("";"", TRUE, FILTER($B$2:$B$14794, #REF!=$D$2:$D$14794))"),"#N/A")</f>
        <v>#N/A</v>
      </c>
      <c r="F288" s="13" t="s">
        <v>40813</v>
      </c>
    </row>
    <row r="289">
      <c r="B289" s="3" t="s">
        <v>29524</v>
      </c>
      <c r="C289" s="12" t="str">
        <f>IFERROR(__xludf.DUMMYFUNCTION("TEXTJOIN("";"", TRUE, FILTER($B$2:$B$14794, #REF!=$D$2:$D$14794))"),"#N/A")</f>
        <v>#N/A</v>
      </c>
      <c r="F289" s="13" t="s">
        <v>40814</v>
      </c>
    </row>
    <row r="290">
      <c r="B290" s="3" t="s">
        <v>29524</v>
      </c>
      <c r="C290" s="12" t="str">
        <f>IFERROR(__xludf.DUMMYFUNCTION("TEXTJOIN("";"", TRUE, FILTER($B$2:$B$14794, #REF!=$D$2:$D$14794))"),"#N/A")</f>
        <v>#N/A</v>
      </c>
      <c r="F290" s="13" t="s">
        <v>40815</v>
      </c>
    </row>
    <row r="291">
      <c r="B291" s="3" t="s">
        <v>29524</v>
      </c>
      <c r="C291" s="12" t="str">
        <f>IFERROR(__xludf.DUMMYFUNCTION("TEXTJOIN("";"", TRUE, FILTER($B$2:$B$14794, #REF!=$D$2:$D$14794))"),"#N/A")</f>
        <v>#N/A</v>
      </c>
      <c r="F291" s="13" t="s">
        <v>40816</v>
      </c>
    </row>
    <row r="292">
      <c r="B292" s="3" t="s">
        <v>40817</v>
      </c>
      <c r="C292" s="12" t="str">
        <f>IFERROR(__xludf.DUMMYFUNCTION("TEXTJOIN("";"", TRUE, FILTER($B$2:$B$14794, #REF!=$D$2:$D$14794))"),"#N/A")</f>
        <v>#N/A</v>
      </c>
      <c r="F292" s="13" t="s">
        <v>40818</v>
      </c>
    </row>
    <row r="293">
      <c r="B293" s="3" t="s">
        <v>40817</v>
      </c>
      <c r="C293" s="12" t="str">
        <f>IFERROR(__xludf.DUMMYFUNCTION("TEXTJOIN("";"", TRUE, FILTER($B$2:$B$14794, #REF!=$D$2:$D$14794))"),"#N/A")</f>
        <v>#N/A</v>
      </c>
      <c r="F293" s="13" t="s">
        <v>40819</v>
      </c>
    </row>
    <row r="294">
      <c r="B294" s="3" t="s">
        <v>40817</v>
      </c>
      <c r="C294" s="12" t="str">
        <f>IFERROR(__xludf.DUMMYFUNCTION("TEXTJOIN("";"", TRUE, FILTER($B$2:$B$14794, #REF!=$D$2:$D$14794))"),"#N/A")</f>
        <v>#N/A</v>
      </c>
      <c r="F294" s="13" t="s">
        <v>40820</v>
      </c>
    </row>
    <row r="295">
      <c r="B295" s="3" t="s">
        <v>40817</v>
      </c>
      <c r="C295" s="12" t="str">
        <f>IFERROR(__xludf.DUMMYFUNCTION("TEXTJOIN("";"", TRUE, FILTER($B$2:$B$14794, #REF!=$D$2:$D$14794))"),"#N/A")</f>
        <v>#N/A</v>
      </c>
      <c r="F295" s="13" t="s">
        <v>40821</v>
      </c>
    </row>
    <row r="296">
      <c r="B296" s="3" t="s">
        <v>40817</v>
      </c>
      <c r="C296" s="12" t="str">
        <f>IFERROR(__xludf.DUMMYFUNCTION("TEXTJOIN("";"", TRUE, FILTER($B$2:$B$14794, #REF!=$D$2:$D$14794))"),"#N/A")</f>
        <v>#N/A</v>
      </c>
      <c r="F296" s="13" t="s">
        <v>40822</v>
      </c>
    </row>
    <row r="297">
      <c r="B297" s="3" t="s">
        <v>40817</v>
      </c>
      <c r="C297" s="12" t="str">
        <f>IFERROR(__xludf.DUMMYFUNCTION("TEXTJOIN("";"", TRUE, FILTER($B$2:$B$14794, #REF!=$D$2:$D$14794))"),"#N/A")</f>
        <v>#N/A</v>
      </c>
      <c r="F297" s="13" t="s">
        <v>40823</v>
      </c>
    </row>
    <row r="298">
      <c r="B298" s="3" t="s">
        <v>40817</v>
      </c>
      <c r="C298" s="12" t="str">
        <f>IFERROR(__xludf.DUMMYFUNCTION("TEXTJOIN("";"", TRUE, FILTER($B$2:$B$14794, #REF!=$D$2:$D$14794))"),"#N/A")</f>
        <v>#N/A</v>
      </c>
      <c r="F298" s="13" t="s">
        <v>40824</v>
      </c>
    </row>
    <row r="299">
      <c r="B299" s="3" t="s">
        <v>52</v>
      </c>
      <c r="C299" s="12" t="str">
        <f>IFERROR(__xludf.DUMMYFUNCTION("TEXTJOIN("";"", TRUE, FILTER($B$2:$B$14794, #REF!=$D$2:$D$14794))"),"#N/A")</f>
        <v>#N/A</v>
      </c>
      <c r="F299" s="13" t="s">
        <v>40825</v>
      </c>
    </row>
    <row r="300">
      <c r="B300" s="3" t="s">
        <v>52</v>
      </c>
      <c r="C300" s="12" t="str">
        <f>IFERROR(__xludf.DUMMYFUNCTION("TEXTJOIN("";"", TRUE, FILTER($B$2:$B$14794, #REF!=$D$2:$D$14794))"),"#N/A")</f>
        <v>#N/A</v>
      </c>
      <c r="F300" s="13" t="s">
        <v>40826</v>
      </c>
    </row>
    <row r="301">
      <c r="B301" s="3" t="s">
        <v>52</v>
      </c>
      <c r="C301" s="12" t="str">
        <f>IFERROR(__xludf.DUMMYFUNCTION("TEXTJOIN("";"", TRUE, FILTER($B$2:$B$14794, #REF!=$D$2:$D$14794))"),"#N/A")</f>
        <v>#N/A</v>
      </c>
      <c r="F301" s="13" t="s">
        <v>40827</v>
      </c>
    </row>
    <row r="302">
      <c r="B302" s="3" t="s">
        <v>52</v>
      </c>
      <c r="C302" s="12" t="str">
        <f>IFERROR(__xludf.DUMMYFUNCTION("TEXTJOIN("";"", TRUE, FILTER($B$2:$B$14794, #REF!=$D$2:$D$14794))"),"#N/A")</f>
        <v>#N/A</v>
      </c>
      <c r="F302" s="13" t="s">
        <v>40828</v>
      </c>
    </row>
    <row r="303">
      <c r="B303" s="3" t="s">
        <v>52</v>
      </c>
      <c r="C303" s="12" t="str">
        <f>IFERROR(__xludf.DUMMYFUNCTION("TEXTJOIN("";"", TRUE, FILTER($B$2:$B$14794, #REF!=$D$2:$D$14794))"),"#N/A")</f>
        <v>#N/A</v>
      </c>
      <c r="F303" s="13" t="s">
        <v>40829</v>
      </c>
    </row>
    <row r="304">
      <c r="B304" s="3" t="s">
        <v>52</v>
      </c>
      <c r="C304" s="12" t="str">
        <f>IFERROR(__xludf.DUMMYFUNCTION("TEXTJOIN("";"", TRUE, FILTER($B$2:$B$14794, #REF!=$D$2:$D$14794))"),"#N/A")</f>
        <v>#N/A</v>
      </c>
      <c r="F304" s="13" t="s">
        <v>40830</v>
      </c>
    </row>
    <row r="305">
      <c r="B305" s="3" t="s">
        <v>52</v>
      </c>
      <c r="C305" s="12" t="str">
        <f>IFERROR(__xludf.DUMMYFUNCTION("TEXTJOIN("";"", TRUE, FILTER($B$2:$B$14794, #REF!=$D$2:$D$14794))"),"#N/A")</f>
        <v>#N/A</v>
      </c>
      <c r="F305" s="13" t="s">
        <v>40831</v>
      </c>
    </row>
    <row r="306">
      <c r="B306" s="3" t="s">
        <v>52</v>
      </c>
      <c r="C306" s="12" t="str">
        <f>IFERROR(__xludf.DUMMYFUNCTION("TEXTJOIN("";"", TRUE, FILTER($B$2:$B$14794, #REF!=$D$2:$D$14794))"),"#N/A")</f>
        <v>#N/A</v>
      </c>
      <c r="F306" s="13" t="s">
        <v>7381</v>
      </c>
    </row>
    <row r="307">
      <c r="B307" s="3" t="s">
        <v>52</v>
      </c>
      <c r="C307" s="12" t="str">
        <f>IFERROR(__xludf.DUMMYFUNCTION("TEXTJOIN("";"", TRUE, FILTER($B$2:$B$14794, #REF!=$D$2:$D$14794))"),"#N/A")</f>
        <v>#N/A</v>
      </c>
      <c r="F307" s="13" t="s">
        <v>40832</v>
      </c>
    </row>
    <row r="308">
      <c r="B308" s="3" t="s">
        <v>52</v>
      </c>
      <c r="C308" s="12" t="str">
        <f>IFERROR(__xludf.DUMMYFUNCTION("TEXTJOIN("";"", TRUE, FILTER($B$2:$B$14794, #REF!=$D$2:$D$14794))"),"#N/A")</f>
        <v>#N/A</v>
      </c>
      <c r="F308" s="13" t="s">
        <v>40833</v>
      </c>
    </row>
    <row r="309">
      <c r="B309" s="3" t="s">
        <v>73</v>
      </c>
      <c r="C309" s="12" t="str">
        <f>IFERROR(__xludf.DUMMYFUNCTION("TEXTJOIN("";"", TRUE, FILTER($B$2:$B$14794, #REF!=$D$2:$D$14794))"),"#N/A")</f>
        <v>#N/A</v>
      </c>
      <c r="F309" s="13" t="s">
        <v>7398</v>
      </c>
    </row>
    <row r="310">
      <c r="B310" s="3" t="s">
        <v>73</v>
      </c>
      <c r="C310" s="12" t="str">
        <f>IFERROR(__xludf.DUMMYFUNCTION("TEXTJOIN("";"", TRUE, FILTER($B$2:$B$14794, #REF!=$D$2:$D$14794))"),"#N/A")</f>
        <v>#N/A</v>
      </c>
      <c r="F310" s="13" t="s">
        <v>40834</v>
      </c>
    </row>
    <row r="311">
      <c r="B311" s="3" t="s">
        <v>73</v>
      </c>
      <c r="C311" s="12" t="str">
        <f>IFERROR(__xludf.DUMMYFUNCTION("TEXTJOIN("";"", TRUE, FILTER($B$2:$B$14794, #REF!=$D$2:$D$14794))"),"#N/A")</f>
        <v>#N/A</v>
      </c>
      <c r="F311" s="13" t="s">
        <v>40835</v>
      </c>
    </row>
    <row r="312">
      <c r="B312" s="3" t="s">
        <v>73</v>
      </c>
      <c r="C312" s="12" t="str">
        <f>IFERROR(__xludf.DUMMYFUNCTION("TEXTJOIN("";"", TRUE, FILTER($B$2:$B$14794, #REF!=$D$2:$D$14794))"),"#N/A")</f>
        <v>#N/A</v>
      </c>
      <c r="F312" s="13" t="s">
        <v>40836</v>
      </c>
    </row>
    <row r="313">
      <c r="B313" s="3" t="s">
        <v>73</v>
      </c>
      <c r="C313" s="12" t="str">
        <f>IFERROR(__xludf.DUMMYFUNCTION("TEXTJOIN("";"", TRUE, FILTER($B$2:$B$14794, #REF!=$D$2:$D$14794))"),"#N/A")</f>
        <v>#N/A</v>
      </c>
      <c r="F313" s="13" t="s">
        <v>40837</v>
      </c>
    </row>
    <row r="314">
      <c r="B314" s="3" t="s">
        <v>84</v>
      </c>
      <c r="C314" s="12" t="str">
        <f>IFERROR(__xludf.DUMMYFUNCTION("TEXTJOIN("";"", TRUE, FILTER($B$2:$B$14794, #REF!=$D$2:$D$14794))"),"#N/A")</f>
        <v>#N/A</v>
      </c>
      <c r="F314" s="13" t="s">
        <v>40838</v>
      </c>
    </row>
    <row r="315">
      <c r="B315" s="3" t="s">
        <v>84</v>
      </c>
      <c r="C315" s="12" t="str">
        <f>IFERROR(__xludf.DUMMYFUNCTION("TEXTJOIN("";"", TRUE, FILTER($B$2:$B$14794, #REF!=$D$2:$D$14794))"),"#N/A")</f>
        <v>#N/A</v>
      </c>
      <c r="F315" s="13" t="s">
        <v>40839</v>
      </c>
    </row>
    <row r="316">
      <c r="B316" s="3" t="s">
        <v>84</v>
      </c>
      <c r="C316" s="12" t="str">
        <f>IFERROR(__xludf.DUMMYFUNCTION("TEXTJOIN("";"", TRUE, FILTER($B$2:$B$14794, #REF!=$D$2:$D$14794))"),"#N/A")</f>
        <v>#N/A</v>
      </c>
      <c r="F316" s="13" t="s">
        <v>7473</v>
      </c>
    </row>
    <row r="317">
      <c r="B317" s="3" t="s">
        <v>84</v>
      </c>
      <c r="C317" s="12" t="str">
        <f>IFERROR(__xludf.DUMMYFUNCTION("TEXTJOIN("";"", TRUE, FILTER($B$2:$B$14794, #REF!=$D$2:$D$14794))"),"#N/A")</f>
        <v>#N/A</v>
      </c>
      <c r="F317" s="13" t="s">
        <v>40840</v>
      </c>
    </row>
    <row r="318">
      <c r="B318" s="3" t="s">
        <v>84</v>
      </c>
      <c r="C318" s="12" t="str">
        <f>IFERROR(__xludf.DUMMYFUNCTION("TEXTJOIN("";"", TRUE, FILTER($B$2:$B$14794, #REF!=$D$2:$D$14794))"),"#N/A")</f>
        <v>#N/A</v>
      </c>
      <c r="F318" s="13" t="s">
        <v>40841</v>
      </c>
    </row>
    <row r="319">
      <c r="B319" s="3" t="s">
        <v>84</v>
      </c>
      <c r="C319" s="12" t="str">
        <f>IFERROR(__xludf.DUMMYFUNCTION("TEXTJOIN("";"", TRUE, FILTER($B$2:$B$14794, #REF!=$D$2:$D$14794))"),"#N/A")</f>
        <v>#N/A</v>
      </c>
      <c r="F319" s="13" t="s">
        <v>40842</v>
      </c>
    </row>
    <row r="320">
      <c r="B320" s="3" t="s">
        <v>84</v>
      </c>
      <c r="C320" s="12" t="str">
        <f>IFERROR(__xludf.DUMMYFUNCTION("TEXTJOIN("";"", TRUE, FILTER($B$2:$B$14794, #REF!=$D$2:$D$14794))"),"#N/A")</f>
        <v>#N/A</v>
      </c>
      <c r="F320" s="13" t="s">
        <v>40843</v>
      </c>
    </row>
    <row r="321">
      <c r="B321" s="3" t="s">
        <v>84</v>
      </c>
      <c r="C321" s="12" t="str">
        <f>IFERROR(__xludf.DUMMYFUNCTION("TEXTJOIN("";"", TRUE, FILTER($B$2:$B$14794, #REF!=$D$2:$D$14794))"),"#N/A")</f>
        <v>#N/A</v>
      </c>
      <c r="F321" s="13" t="s">
        <v>40844</v>
      </c>
    </row>
    <row r="322">
      <c r="B322" s="3" t="s">
        <v>84</v>
      </c>
      <c r="C322" s="12" t="str">
        <f>IFERROR(__xludf.DUMMYFUNCTION("TEXTJOIN("";"", TRUE, FILTER($B$2:$B$14794, #REF!=$D$2:$D$14794))"),"#N/A")</f>
        <v>#N/A</v>
      </c>
      <c r="F322" s="13" t="s">
        <v>40845</v>
      </c>
    </row>
    <row r="323">
      <c r="B323" s="3" t="s">
        <v>103</v>
      </c>
      <c r="C323" s="12" t="str">
        <f>IFERROR(__xludf.DUMMYFUNCTION("TEXTJOIN("";"", TRUE, FILTER($B$2:$B$14794, #REF!=$D$2:$D$14794))"),"#N/A")</f>
        <v>#N/A</v>
      </c>
      <c r="F323" s="13" t="s">
        <v>40846</v>
      </c>
    </row>
    <row r="324">
      <c r="B324" s="3" t="s">
        <v>103</v>
      </c>
      <c r="C324" s="12" t="str">
        <f>IFERROR(__xludf.DUMMYFUNCTION("TEXTJOIN("";"", TRUE, FILTER($B$2:$B$14794, #REF!=$D$2:$D$14794))"),"#N/A")</f>
        <v>#N/A</v>
      </c>
      <c r="F324" s="13" t="s">
        <v>40847</v>
      </c>
    </row>
    <row r="325">
      <c r="B325" s="3" t="s">
        <v>103</v>
      </c>
      <c r="C325" s="12" t="str">
        <f>IFERROR(__xludf.DUMMYFUNCTION("TEXTJOIN("";"", TRUE, FILTER($B$2:$B$14794, #REF!=$D$2:$D$14794))"),"#N/A")</f>
        <v>#N/A</v>
      </c>
      <c r="F325" s="13" t="s">
        <v>40848</v>
      </c>
    </row>
    <row r="326">
      <c r="B326" s="3" t="s">
        <v>103</v>
      </c>
      <c r="C326" s="12" t="str">
        <f>IFERROR(__xludf.DUMMYFUNCTION("TEXTJOIN("";"", TRUE, FILTER($B$2:$B$14794, #REF!=$D$2:$D$14794))"),"#N/A")</f>
        <v>#N/A</v>
      </c>
      <c r="F326" s="13" t="s">
        <v>40849</v>
      </c>
    </row>
    <row r="327">
      <c r="B327" s="3" t="s">
        <v>103</v>
      </c>
      <c r="C327" s="12" t="str">
        <f>IFERROR(__xludf.DUMMYFUNCTION("TEXTJOIN("";"", TRUE, FILTER($B$2:$B$14794, #REF!=$D$2:$D$14794))"),"#N/A")</f>
        <v>#N/A</v>
      </c>
      <c r="F327" s="13" t="s">
        <v>7606</v>
      </c>
    </row>
    <row r="328">
      <c r="B328" s="3" t="s">
        <v>103</v>
      </c>
      <c r="C328" s="12" t="str">
        <f>IFERROR(__xludf.DUMMYFUNCTION("TEXTJOIN("";"", TRUE, FILTER($B$2:$B$14794, #REF!=$D$2:$D$14794))"),"#N/A")</f>
        <v>#N/A</v>
      </c>
      <c r="F328" s="13" t="s">
        <v>40850</v>
      </c>
    </row>
    <row r="329">
      <c r="B329" s="3" t="s">
        <v>103</v>
      </c>
      <c r="C329" s="12" t="str">
        <f>IFERROR(__xludf.DUMMYFUNCTION("TEXTJOIN("";"", TRUE, FILTER($B$2:$B$14794, #REF!=$D$2:$D$14794))"),"#N/A")</f>
        <v>#N/A</v>
      </c>
      <c r="F329" s="13" t="s">
        <v>40851</v>
      </c>
    </row>
    <row r="330">
      <c r="B330" s="3" t="s">
        <v>103</v>
      </c>
      <c r="C330" s="12" t="str">
        <f>IFERROR(__xludf.DUMMYFUNCTION("TEXTJOIN("";"", TRUE, FILTER($B$2:$B$14794, #REF!=$D$2:$D$14794))"),"#N/A")</f>
        <v>#N/A</v>
      </c>
      <c r="F330" s="13" t="s">
        <v>40852</v>
      </c>
    </row>
    <row r="331">
      <c r="B331" s="3" t="s">
        <v>103</v>
      </c>
      <c r="C331" s="12" t="str">
        <f>IFERROR(__xludf.DUMMYFUNCTION("TEXTJOIN("";"", TRUE, FILTER($B$2:$B$14794, #REF!=$D$2:$D$14794))"),"#N/A")</f>
        <v>#N/A</v>
      </c>
      <c r="F331" s="13" t="s">
        <v>40853</v>
      </c>
    </row>
    <row r="332">
      <c r="B332" s="3" t="s">
        <v>103</v>
      </c>
      <c r="C332" s="12" t="str">
        <f>IFERROR(__xludf.DUMMYFUNCTION("TEXTJOIN("";"", TRUE, FILTER($B$2:$B$14794, #REF!=$D$2:$D$14794))"),"#N/A")</f>
        <v>#N/A</v>
      </c>
      <c r="F332" s="13" t="s">
        <v>40854</v>
      </c>
    </row>
    <row r="333">
      <c r="B333" s="3" t="s">
        <v>103</v>
      </c>
      <c r="C333" s="12" t="str">
        <f>IFERROR(__xludf.DUMMYFUNCTION("TEXTJOIN("";"", TRUE, FILTER($B$2:$B$14794, #REF!=$D$2:$D$14794))"),"#N/A")</f>
        <v>#N/A</v>
      </c>
      <c r="F333" s="13" t="s">
        <v>40855</v>
      </c>
    </row>
    <row r="334">
      <c r="B334" s="3" t="s">
        <v>103</v>
      </c>
      <c r="C334" s="12" t="str">
        <f>IFERROR(__xludf.DUMMYFUNCTION("TEXTJOIN("";"", TRUE, FILTER($B$2:$B$14794, #REF!=$D$2:$D$14794))"),"#N/A")</f>
        <v>#N/A</v>
      </c>
      <c r="F334" s="13" t="s">
        <v>40856</v>
      </c>
    </row>
    <row r="335">
      <c r="B335" s="3" t="s">
        <v>103</v>
      </c>
      <c r="C335" s="12" t="str">
        <f>IFERROR(__xludf.DUMMYFUNCTION("TEXTJOIN("";"", TRUE, FILTER($B$2:$B$14794, #REF!=$D$2:$D$14794))"),"#N/A")</f>
        <v>#N/A</v>
      </c>
      <c r="F335" s="13" t="s">
        <v>40857</v>
      </c>
    </row>
    <row r="336">
      <c r="B336" s="3" t="s">
        <v>103</v>
      </c>
      <c r="C336" s="12" t="str">
        <f>IFERROR(__xludf.DUMMYFUNCTION("TEXTJOIN("";"", TRUE, FILTER($B$2:$B$14794, #REF!=$D$2:$D$14794))"),"#N/A")</f>
        <v>#N/A</v>
      </c>
      <c r="F336" s="13" t="s">
        <v>40858</v>
      </c>
    </row>
    <row r="337">
      <c r="B337" s="3" t="s">
        <v>103</v>
      </c>
      <c r="C337" s="12" t="str">
        <f>IFERROR(__xludf.DUMMYFUNCTION("TEXTJOIN("";"", TRUE, FILTER($B$2:$B$14794, #REF!=$D$2:$D$14794))"),"#N/A")</f>
        <v>#N/A</v>
      </c>
      <c r="F337" s="13" t="s">
        <v>40859</v>
      </c>
    </row>
    <row r="338">
      <c r="B338" s="3" t="s">
        <v>103</v>
      </c>
      <c r="C338" s="12" t="str">
        <f>IFERROR(__xludf.DUMMYFUNCTION("TEXTJOIN("";"", TRUE, FILTER($B$2:$B$14794, #REF!=$D$2:$D$14794))"),"#N/A")</f>
        <v>#N/A</v>
      </c>
      <c r="F338" s="13" t="s">
        <v>40860</v>
      </c>
    </row>
    <row r="339">
      <c r="B339" s="3" t="s">
        <v>103</v>
      </c>
      <c r="C339" s="12" t="str">
        <f>IFERROR(__xludf.DUMMYFUNCTION("TEXTJOIN("";"", TRUE, FILTER($B$2:$B$14794, #REF!=$D$2:$D$14794))"),"#N/A")</f>
        <v>#N/A</v>
      </c>
      <c r="F339" s="13" t="s">
        <v>40861</v>
      </c>
    </row>
    <row r="340">
      <c r="B340" s="3" t="s">
        <v>103</v>
      </c>
      <c r="C340" s="12" t="str">
        <f>IFERROR(__xludf.DUMMYFUNCTION("TEXTJOIN("";"", TRUE, FILTER($B$2:$B$14794, #REF!=$D$2:$D$14794))"),"#N/A")</f>
        <v>#N/A</v>
      </c>
      <c r="F340" s="13" t="s">
        <v>40862</v>
      </c>
    </row>
    <row r="341">
      <c r="B341" s="3" t="s">
        <v>140</v>
      </c>
      <c r="C341" s="12" t="str">
        <f>IFERROR(__xludf.DUMMYFUNCTION("TEXTJOIN("";"", TRUE, FILTER($B$2:$B$14794, #REF!=$D$2:$D$14794))"),"#N/A")</f>
        <v>#N/A</v>
      </c>
      <c r="F341" s="13" t="s">
        <v>40863</v>
      </c>
    </row>
    <row r="342">
      <c r="B342" s="3" t="s">
        <v>140</v>
      </c>
      <c r="C342" s="12" t="str">
        <f>IFERROR(__xludf.DUMMYFUNCTION("TEXTJOIN("";"", TRUE, FILTER($B$2:$B$14794, #REF!=$D$2:$D$14794))"),"#N/A")</f>
        <v>#N/A</v>
      </c>
      <c r="F342" s="13" t="s">
        <v>7773</v>
      </c>
    </row>
    <row r="343">
      <c r="B343" s="3" t="s">
        <v>140</v>
      </c>
      <c r="C343" s="12" t="str">
        <f>IFERROR(__xludf.DUMMYFUNCTION("TEXTJOIN("";"", TRUE, FILTER($B$2:$B$14794, #REF!=$D$2:$D$14794))"),"#N/A")</f>
        <v>#N/A</v>
      </c>
      <c r="F343" s="13" t="s">
        <v>40864</v>
      </c>
    </row>
    <row r="344">
      <c r="B344" s="3" t="s">
        <v>140</v>
      </c>
      <c r="C344" s="12" t="str">
        <f>IFERROR(__xludf.DUMMYFUNCTION("TEXTJOIN("";"", TRUE, FILTER($B$2:$B$14794, #REF!=$D$2:$D$14794))"),"#N/A")</f>
        <v>#N/A</v>
      </c>
      <c r="F344" s="13" t="s">
        <v>40865</v>
      </c>
    </row>
    <row r="345">
      <c r="B345" s="3" t="s">
        <v>140</v>
      </c>
      <c r="C345" s="12" t="str">
        <f>IFERROR(__xludf.DUMMYFUNCTION("TEXTJOIN("";"", TRUE, FILTER($B$2:$B$14794, #REF!=$D$2:$D$14794))"),"#N/A")</f>
        <v>#N/A</v>
      </c>
      <c r="F345" s="13" t="s">
        <v>7792</v>
      </c>
    </row>
    <row r="346">
      <c r="B346" s="3" t="s">
        <v>140</v>
      </c>
      <c r="C346" s="12" t="str">
        <f>IFERROR(__xludf.DUMMYFUNCTION("TEXTJOIN("";"", TRUE, FILTER($B$2:$B$14794, #REF!=$D$2:$D$14794))"),"#N/A")</f>
        <v>#N/A</v>
      </c>
      <c r="F346" s="13" t="s">
        <v>7793</v>
      </c>
    </row>
    <row r="347">
      <c r="B347" s="3" t="s">
        <v>140</v>
      </c>
      <c r="C347" s="12" t="str">
        <f>IFERROR(__xludf.DUMMYFUNCTION("TEXTJOIN("";"", TRUE, FILTER($B$2:$B$14794, #REF!=$D$2:$D$14794))"),"#N/A")</f>
        <v>#N/A</v>
      </c>
      <c r="F347" s="13" t="s">
        <v>7794</v>
      </c>
    </row>
    <row r="348">
      <c r="B348" s="3" t="s">
        <v>140</v>
      </c>
      <c r="C348" s="12" t="str">
        <f>IFERROR(__xludf.DUMMYFUNCTION("TEXTJOIN("";"", TRUE, FILTER($B$2:$B$14794, #REF!=$D$2:$D$14794))"),"#N/A")</f>
        <v>#N/A</v>
      </c>
      <c r="F348" s="13" t="s">
        <v>40866</v>
      </c>
    </row>
    <row r="349">
      <c r="B349" s="3" t="s">
        <v>140</v>
      </c>
      <c r="C349" s="12" t="str">
        <f>IFERROR(__xludf.DUMMYFUNCTION("TEXTJOIN("";"", TRUE, FILTER($B$2:$B$14794, #REF!=$D$2:$D$14794))"),"#N/A")</f>
        <v>#N/A</v>
      </c>
      <c r="F349" s="13" t="s">
        <v>40867</v>
      </c>
    </row>
    <row r="350">
      <c r="B350" s="3" t="s">
        <v>140</v>
      </c>
      <c r="C350" s="12" t="str">
        <f>IFERROR(__xludf.DUMMYFUNCTION("TEXTJOIN("";"", TRUE, FILTER($B$2:$B$14794, #REF!=$D$2:$D$14794))"),"#N/A")</f>
        <v>#N/A</v>
      </c>
      <c r="F350" s="13" t="s">
        <v>7827</v>
      </c>
    </row>
    <row r="351">
      <c r="B351" s="3" t="s">
        <v>140</v>
      </c>
      <c r="C351" s="12" t="str">
        <f>IFERROR(__xludf.DUMMYFUNCTION("TEXTJOIN("";"", TRUE, FILTER($B$2:$B$14794, #REF!=$D$2:$D$14794))"),"#N/A")</f>
        <v>#N/A</v>
      </c>
      <c r="F351" s="13" t="s">
        <v>7828</v>
      </c>
    </row>
    <row r="352">
      <c r="B352" s="3" t="s">
        <v>140</v>
      </c>
      <c r="C352" s="12" t="str">
        <f>IFERROR(__xludf.DUMMYFUNCTION("TEXTJOIN("";"", TRUE, FILTER($B$2:$B$14794, #REF!=$D$2:$D$14794))"),"#N/A")</f>
        <v>#N/A</v>
      </c>
      <c r="F352" s="13" t="s">
        <v>40868</v>
      </c>
    </row>
    <row r="353">
      <c r="B353" s="3" t="s">
        <v>140</v>
      </c>
      <c r="C353" s="12" t="str">
        <f>IFERROR(__xludf.DUMMYFUNCTION("TEXTJOIN("";"", TRUE, FILTER($B$2:$B$14794, #REF!=$D$2:$D$14794))"),"#N/A")</f>
        <v>#N/A</v>
      </c>
      <c r="F353" s="13" t="s">
        <v>40869</v>
      </c>
    </row>
    <row r="354">
      <c r="B354" s="3" t="s">
        <v>167</v>
      </c>
      <c r="C354" s="12" t="str">
        <f>IFERROR(__xludf.DUMMYFUNCTION("TEXTJOIN("";"", TRUE, FILTER($B$2:$B$14794, #REF!=$D$2:$D$14794))"),"#N/A")</f>
        <v>#N/A</v>
      </c>
      <c r="F354" s="13" t="s">
        <v>40870</v>
      </c>
    </row>
    <row r="355">
      <c r="B355" s="3" t="s">
        <v>167</v>
      </c>
      <c r="C355" s="12" t="str">
        <f>IFERROR(__xludf.DUMMYFUNCTION("TEXTJOIN("";"", TRUE, FILTER($B$2:$B$14794, #REF!=$D$2:$D$14794))"),"#N/A")</f>
        <v>#N/A</v>
      </c>
      <c r="F355" s="13" t="s">
        <v>40871</v>
      </c>
    </row>
    <row r="356">
      <c r="B356" s="3" t="s">
        <v>167</v>
      </c>
      <c r="C356" s="12" t="str">
        <f>IFERROR(__xludf.DUMMYFUNCTION("TEXTJOIN("";"", TRUE, FILTER($B$2:$B$14794, #REF!=$D$2:$D$14794))"),"#N/A")</f>
        <v>#N/A</v>
      </c>
      <c r="F356" s="13" t="s">
        <v>40872</v>
      </c>
    </row>
    <row r="357">
      <c r="B357" s="3" t="s">
        <v>167</v>
      </c>
      <c r="C357" s="12" t="str">
        <f>IFERROR(__xludf.DUMMYFUNCTION("TEXTJOIN("";"", TRUE, FILTER($B$2:$B$14794, #REF!=$D$2:$D$14794))"),"#N/A")</f>
        <v>#N/A</v>
      </c>
      <c r="F357" s="13" t="s">
        <v>7877</v>
      </c>
    </row>
    <row r="358">
      <c r="B358" s="3" t="s">
        <v>167</v>
      </c>
      <c r="C358" s="12" t="str">
        <f>IFERROR(__xludf.DUMMYFUNCTION("TEXTJOIN("";"", TRUE, FILTER($B$2:$B$14794, #REF!=$D$2:$D$14794))"),"#N/A")</f>
        <v>#N/A</v>
      </c>
      <c r="F358" s="13" t="s">
        <v>40873</v>
      </c>
    </row>
    <row r="359">
      <c r="B359" s="3" t="s">
        <v>178</v>
      </c>
      <c r="C359" s="12" t="str">
        <f>IFERROR(__xludf.DUMMYFUNCTION("TEXTJOIN("";"", TRUE, FILTER($B$2:$B$14794, #REF!=$D$2:$D$14794))"),"#N/A")</f>
        <v>#N/A</v>
      </c>
      <c r="F359" s="13" t="s">
        <v>40874</v>
      </c>
    </row>
    <row r="360">
      <c r="B360" s="3" t="s">
        <v>178</v>
      </c>
      <c r="C360" s="12" t="str">
        <f>IFERROR(__xludf.DUMMYFUNCTION("TEXTJOIN("";"", TRUE, FILTER($B$2:$B$14794, #REF!=$D$2:$D$14794))"),"#N/A")</f>
        <v>#N/A</v>
      </c>
      <c r="F360" s="13" t="s">
        <v>40875</v>
      </c>
    </row>
    <row r="361">
      <c r="B361" s="3" t="s">
        <v>178</v>
      </c>
      <c r="C361" s="12" t="str">
        <f>IFERROR(__xludf.DUMMYFUNCTION("TEXTJOIN("";"", TRUE, FILTER($B$2:$B$14794, #REF!=$D$2:$D$14794))"),"#N/A")</f>
        <v>#N/A</v>
      </c>
      <c r="F361" s="13" t="s">
        <v>40876</v>
      </c>
    </row>
    <row r="362">
      <c r="B362" s="3" t="s">
        <v>185</v>
      </c>
      <c r="C362" s="12" t="str">
        <f>IFERROR(__xludf.DUMMYFUNCTION("TEXTJOIN("";"", TRUE, FILTER($B$2:$B$14794, #REF!=$D$2:$D$14794))"),"#N/A")</f>
        <v>#N/A</v>
      </c>
      <c r="F362" s="13" t="s">
        <v>40877</v>
      </c>
    </row>
    <row r="363">
      <c r="B363" s="3" t="s">
        <v>185</v>
      </c>
      <c r="C363" s="12" t="str">
        <f>IFERROR(__xludf.DUMMYFUNCTION("TEXTJOIN("";"", TRUE, FILTER($B$2:$B$14794, #REF!=$D$2:$D$14794))"),"#N/A")</f>
        <v>#N/A</v>
      </c>
      <c r="F363" s="13" t="s">
        <v>40878</v>
      </c>
    </row>
    <row r="364">
      <c r="B364" s="3" t="s">
        <v>185</v>
      </c>
      <c r="C364" s="12" t="str">
        <f>IFERROR(__xludf.DUMMYFUNCTION("TEXTJOIN("";"", TRUE, FILTER($B$2:$B$14794, #REF!=$D$2:$D$14794))"),"#N/A")</f>
        <v>#N/A</v>
      </c>
      <c r="F364" s="13" t="s">
        <v>40879</v>
      </c>
    </row>
    <row r="365">
      <c r="B365" s="3" t="s">
        <v>185</v>
      </c>
      <c r="C365" s="12" t="str">
        <f>IFERROR(__xludf.DUMMYFUNCTION("TEXTJOIN("";"", TRUE, FILTER($B$2:$B$14794, #REF!=$D$2:$D$14794))"),"#N/A")</f>
        <v>#N/A</v>
      </c>
      <c r="F365" s="13" t="s">
        <v>40880</v>
      </c>
    </row>
    <row r="366">
      <c r="B366" s="3" t="s">
        <v>194</v>
      </c>
      <c r="C366" s="12" t="str">
        <f>IFERROR(__xludf.DUMMYFUNCTION("TEXTJOIN("";"", TRUE, FILTER($B$2:$B$14794, #REF!=$D$2:$D$14794))"),"#N/A")</f>
        <v>#N/A</v>
      </c>
      <c r="F366" s="13" t="s">
        <v>40881</v>
      </c>
    </row>
    <row r="367">
      <c r="B367" s="3" t="s">
        <v>194</v>
      </c>
      <c r="C367" s="12" t="str">
        <f>IFERROR(__xludf.DUMMYFUNCTION("TEXTJOIN("";"", TRUE, FILTER($B$2:$B$14794, #REF!=$D$2:$D$14794))"),"#N/A")</f>
        <v>#N/A</v>
      </c>
      <c r="F367" s="13" t="s">
        <v>7988</v>
      </c>
    </row>
    <row r="368">
      <c r="B368" s="3" t="s">
        <v>194</v>
      </c>
      <c r="C368" s="12" t="str">
        <f>IFERROR(__xludf.DUMMYFUNCTION("TEXTJOIN("";"", TRUE, FILTER($B$2:$B$14794, #REF!=$D$2:$D$14794))"),"#N/A")</f>
        <v>#N/A</v>
      </c>
      <c r="F368" s="13" t="s">
        <v>40882</v>
      </c>
    </row>
    <row r="369">
      <c r="B369" s="3" t="s">
        <v>194</v>
      </c>
      <c r="C369" s="12" t="str">
        <f>IFERROR(__xludf.DUMMYFUNCTION("TEXTJOIN("";"", TRUE, FILTER($B$2:$B$14794, #REF!=$D$2:$D$14794))"),"#N/A")</f>
        <v>#N/A</v>
      </c>
      <c r="F369" s="13" t="s">
        <v>40883</v>
      </c>
    </row>
    <row r="370">
      <c r="B370" s="3" t="s">
        <v>194</v>
      </c>
      <c r="C370" s="12" t="str">
        <f>IFERROR(__xludf.DUMMYFUNCTION("TEXTJOIN("";"", TRUE, FILTER($B$2:$B$14794, #REF!=$D$2:$D$14794))"),"#N/A")</f>
        <v>#N/A</v>
      </c>
      <c r="F370" s="13" t="s">
        <v>40884</v>
      </c>
    </row>
    <row r="371">
      <c r="B371" s="3" t="s">
        <v>194</v>
      </c>
      <c r="C371" s="12" t="str">
        <f>IFERROR(__xludf.DUMMYFUNCTION("TEXTJOIN("";"", TRUE, FILTER($B$2:$B$14794, #REF!=$D$2:$D$14794))"),"#N/A")</f>
        <v>#N/A</v>
      </c>
      <c r="F371" s="13" t="s">
        <v>40885</v>
      </c>
    </row>
    <row r="372">
      <c r="B372" s="3" t="s">
        <v>194</v>
      </c>
      <c r="C372" s="12" t="str">
        <f>IFERROR(__xludf.DUMMYFUNCTION("TEXTJOIN("";"", TRUE, FILTER($B$2:$B$14794, #REF!=$D$2:$D$14794))"),"#N/A")</f>
        <v>#N/A</v>
      </c>
      <c r="F372" s="13" t="s">
        <v>40886</v>
      </c>
    </row>
    <row r="373">
      <c r="B373" s="3" t="s">
        <v>194</v>
      </c>
      <c r="C373" s="12" t="str">
        <f>IFERROR(__xludf.DUMMYFUNCTION("TEXTJOIN("";"", TRUE, FILTER($B$2:$B$14794, #REF!=$D$2:$D$14794))"),"#N/A")</f>
        <v>#N/A</v>
      </c>
      <c r="F373" s="13" t="s">
        <v>40887</v>
      </c>
    </row>
    <row r="374">
      <c r="B374" s="3" t="s">
        <v>194</v>
      </c>
      <c r="C374" s="12" t="str">
        <f>IFERROR(__xludf.DUMMYFUNCTION("TEXTJOIN("";"", TRUE, FILTER($B$2:$B$14794, #REF!=$D$2:$D$14794))"),"#N/A")</f>
        <v>#N/A</v>
      </c>
      <c r="F374" s="13" t="s">
        <v>40888</v>
      </c>
    </row>
    <row r="375">
      <c r="B375" s="3" t="s">
        <v>194</v>
      </c>
      <c r="C375" s="12" t="str">
        <f>IFERROR(__xludf.DUMMYFUNCTION("TEXTJOIN("";"", TRUE, FILTER($B$2:$B$14794, #REF!=$D$2:$D$14794))"),"#N/A")</f>
        <v>#N/A</v>
      </c>
      <c r="F375" s="13" t="s">
        <v>40889</v>
      </c>
    </row>
    <row r="376">
      <c r="B376" s="3" t="s">
        <v>215</v>
      </c>
      <c r="C376" s="12" t="str">
        <f>IFERROR(__xludf.DUMMYFUNCTION("TEXTJOIN("";"", TRUE, FILTER($B$2:$B$14794, #REF!=$D$2:$D$14794))"),"#N/A")</f>
        <v>#N/A</v>
      </c>
      <c r="F376" s="13" t="s">
        <v>40890</v>
      </c>
    </row>
    <row r="377">
      <c r="B377" s="3" t="s">
        <v>215</v>
      </c>
      <c r="C377" s="12" t="str">
        <f>IFERROR(__xludf.DUMMYFUNCTION("TEXTJOIN("";"", TRUE, FILTER($B$2:$B$14794, #REF!=$D$2:$D$14794))"),"#N/A")</f>
        <v>#N/A</v>
      </c>
      <c r="F377" s="13" t="s">
        <v>40891</v>
      </c>
    </row>
    <row r="378">
      <c r="B378" s="3" t="s">
        <v>215</v>
      </c>
      <c r="C378" s="12" t="str">
        <f>IFERROR(__xludf.DUMMYFUNCTION("TEXTJOIN("";"", TRUE, FILTER($B$2:$B$14794, #REF!=$D$2:$D$14794))"),"#N/A")</f>
        <v>#N/A</v>
      </c>
      <c r="F378" s="13" t="s">
        <v>8153</v>
      </c>
    </row>
    <row r="379">
      <c r="B379" s="3" t="s">
        <v>215</v>
      </c>
      <c r="C379" s="12" t="str">
        <f>IFERROR(__xludf.DUMMYFUNCTION("TEXTJOIN("";"", TRUE, FILTER($B$2:$B$14794, #REF!=$D$2:$D$14794))"),"#N/A")</f>
        <v>#N/A</v>
      </c>
      <c r="F379" s="13" t="s">
        <v>40892</v>
      </c>
    </row>
    <row r="380">
      <c r="B380" s="3" t="s">
        <v>215</v>
      </c>
      <c r="C380" s="12" t="str">
        <f>IFERROR(__xludf.DUMMYFUNCTION("TEXTJOIN("";"", TRUE, FILTER($B$2:$B$14794, #REF!=$D$2:$D$14794))"),"#N/A")</f>
        <v>#N/A</v>
      </c>
      <c r="F380" s="13" t="s">
        <v>40893</v>
      </c>
    </row>
    <row r="381">
      <c r="B381" s="3" t="s">
        <v>215</v>
      </c>
      <c r="C381" s="12" t="str">
        <f>IFERROR(__xludf.DUMMYFUNCTION("TEXTJOIN("";"", TRUE, FILTER($B$2:$B$14794, #REF!=$D$2:$D$14794))"),"#N/A")</f>
        <v>#N/A</v>
      </c>
      <c r="F381" s="13" t="s">
        <v>40894</v>
      </c>
    </row>
    <row r="382">
      <c r="B382" s="3" t="s">
        <v>215</v>
      </c>
      <c r="C382" s="12" t="str">
        <f>IFERROR(__xludf.DUMMYFUNCTION("TEXTJOIN("";"", TRUE, FILTER($B$2:$B$14794, #REF!=$D$2:$D$14794))"),"#N/A")</f>
        <v>#N/A</v>
      </c>
      <c r="F382" s="13" t="s">
        <v>40895</v>
      </c>
    </row>
    <row r="383">
      <c r="B383" s="3" t="s">
        <v>215</v>
      </c>
      <c r="C383" s="12" t="str">
        <f>IFERROR(__xludf.DUMMYFUNCTION("TEXTJOIN("";"", TRUE, FILTER($B$2:$B$14794, #REF!=$D$2:$D$14794))"),"#N/A")</f>
        <v>#N/A</v>
      </c>
      <c r="F383" s="13" t="s">
        <v>40896</v>
      </c>
    </row>
    <row r="384">
      <c r="B384" s="3" t="s">
        <v>215</v>
      </c>
      <c r="C384" s="12" t="str">
        <f>IFERROR(__xludf.DUMMYFUNCTION("TEXTJOIN("";"", TRUE, FILTER($B$2:$B$14794, #REF!=$D$2:$D$14794))"),"#N/A")</f>
        <v>#N/A</v>
      </c>
      <c r="F384" s="13" t="s">
        <v>40897</v>
      </c>
    </row>
    <row r="385">
      <c r="B385" s="3" t="s">
        <v>234</v>
      </c>
      <c r="C385" s="12" t="str">
        <f>IFERROR(__xludf.DUMMYFUNCTION("TEXTJOIN("";"", TRUE, FILTER($B$2:$B$14794, #REF!=$D$2:$D$14794))"),"#N/A")</f>
        <v>#N/A</v>
      </c>
      <c r="F385" s="13" t="s">
        <v>40898</v>
      </c>
    </row>
    <row r="386">
      <c r="B386" s="3" t="s">
        <v>234</v>
      </c>
      <c r="C386" s="12" t="str">
        <f>IFERROR(__xludf.DUMMYFUNCTION("TEXTJOIN("";"", TRUE, FILTER($B$2:$B$14794, #REF!=$D$2:$D$14794))"),"#N/A")</f>
        <v>#N/A</v>
      </c>
      <c r="F386" s="13" t="s">
        <v>40899</v>
      </c>
    </row>
    <row r="387">
      <c r="B387" s="3" t="s">
        <v>234</v>
      </c>
      <c r="C387" s="12" t="str">
        <f>IFERROR(__xludf.DUMMYFUNCTION("TEXTJOIN("";"", TRUE, FILTER($B$2:$B$14794, #REF!=$D$2:$D$14794))"),"#N/A")</f>
        <v>#N/A</v>
      </c>
      <c r="F387" s="13" t="s">
        <v>40900</v>
      </c>
    </row>
    <row r="388">
      <c r="B388" s="3" t="s">
        <v>234</v>
      </c>
      <c r="C388" s="12" t="str">
        <f>IFERROR(__xludf.DUMMYFUNCTION("TEXTJOIN("";"", TRUE, FILTER($B$2:$B$14794, #REF!=$D$2:$D$14794))"),"#N/A")</f>
        <v>#N/A</v>
      </c>
      <c r="F388" s="13" t="s">
        <v>40901</v>
      </c>
    </row>
    <row r="389">
      <c r="B389" s="3" t="s">
        <v>234</v>
      </c>
      <c r="C389" s="12" t="str">
        <f>IFERROR(__xludf.DUMMYFUNCTION("TEXTJOIN("";"", TRUE, FILTER($B$2:$B$14794, #REF!=$D$2:$D$14794))"),"#N/A")</f>
        <v>#N/A</v>
      </c>
      <c r="F389" s="13" t="s">
        <v>40902</v>
      </c>
    </row>
    <row r="390">
      <c r="B390" s="3" t="s">
        <v>234</v>
      </c>
      <c r="C390" s="12" t="str">
        <f>IFERROR(__xludf.DUMMYFUNCTION("TEXTJOIN("";"", TRUE, FILTER($B$2:$B$14794, #REF!=$D$2:$D$14794))"),"#N/A")</f>
        <v>#N/A</v>
      </c>
      <c r="F390" s="13" t="s">
        <v>40903</v>
      </c>
    </row>
    <row r="391">
      <c r="B391" s="3" t="s">
        <v>234</v>
      </c>
      <c r="C391" s="12" t="str">
        <f>IFERROR(__xludf.DUMMYFUNCTION("TEXTJOIN("";"", TRUE, FILTER($B$2:$B$14794, #REF!=$D$2:$D$14794))"),"#N/A")</f>
        <v>#N/A</v>
      </c>
      <c r="F391" s="13" t="s">
        <v>40904</v>
      </c>
    </row>
    <row r="392">
      <c r="B392" s="3" t="s">
        <v>234</v>
      </c>
      <c r="C392" s="12" t="str">
        <f>IFERROR(__xludf.DUMMYFUNCTION("TEXTJOIN("";"", TRUE, FILTER($B$2:$B$14794, #REF!=$D$2:$D$14794))"),"#N/A")</f>
        <v>#N/A</v>
      </c>
      <c r="F392" s="13" t="s">
        <v>40905</v>
      </c>
    </row>
    <row r="393">
      <c r="B393" s="3" t="s">
        <v>234</v>
      </c>
      <c r="C393" s="12" t="str">
        <f>IFERROR(__xludf.DUMMYFUNCTION("TEXTJOIN("";"", TRUE, FILTER($B$2:$B$14794, #REF!=$D$2:$D$14794))"),"#N/A")</f>
        <v>#N/A</v>
      </c>
      <c r="F393" s="13" t="s">
        <v>40906</v>
      </c>
    </row>
    <row r="394">
      <c r="B394" s="3" t="s">
        <v>234</v>
      </c>
      <c r="C394" s="12" t="str">
        <f>IFERROR(__xludf.DUMMYFUNCTION("TEXTJOIN("";"", TRUE, FILTER($B$2:$B$14794, #REF!=$D$2:$D$14794))"),"#N/A")</f>
        <v>#N/A</v>
      </c>
      <c r="F394" s="13" t="s">
        <v>40907</v>
      </c>
    </row>
    <row r="395">
      <c r="B395" s="3" t="s">
        <v>255</v>
      </c>
      <c r="C395" s="12" t="str">
        <f>IFERROR(__xludf.DUMMYFUNCTION("TEXTJOIN("";"", TRUE, FILTER($B$2:$B$14794, #REF!=$D$2:$D$14794))"),"#N/A")</f>
        <v>#N/A</v>
      </c>
      <c r="F395" s="13" t="s">
        <v>8320</v>
      </c>
    </row>
    <row r="396">
      <c r="B396" s="3" t="s">
        <v>255</v>
      </c>
      <c r="C396" s="12" t="str">
        <f>IFERROR(__xludf.DUMMYFUNCTION("TEXTJOIN("";"", TRUE, FILTER($B$2:$B$14794, #REF!=$D$2:$D$14794))"),"#N/A")</f>
        <v>#N/A</v>
      </c>
      <c r="F396" s="13" t="s">
        <v>8321</v>
      </c>
    </row>
    <row r="397">
      <c r="B397" s="3" t="s">
        <v>255</v>
      </c>
      <c r="C397" s="12" t="str">
        <f>IFERROR(__xludf.DUMMYFUNCTION("TEXTJOIN("";"", TRUE, FILTER($B$2:$B$14794, #REF!=$D$2:$D$14794))"),"#N/A")</f>
        <v>#N/A</v>
      </c>
      <c r="F397" s="13" t="s">
        <v>8322</v>
      </c>
    </row>
    <row r="398">
      <c r="B398" s="3" t="s">
        <v>255</v>
      </c>
      <c r="C398" s="12" t="str">
        <f>IFERROR(__xludf.DUMMYFUNCTION("TEXTJOIN("";"", TRUE, FILTER($B$2:$B$14794, #REF!=$D$2:$D$14794))"),"#N/A")</f>
        <v>#N/A</v>
      </c>
      <c r="F398" s="13" t="s">
        <v>8323</v>
      </c>
    </row>
    <row r="399">
      <c r="B399" s="3" t="s">
        <v>255</v>
      </c>
      <c r="C399" s="12" t="str">
        <f>IFERROR(__xludf.DUMMYFUNCTION("TEXTJOIN("";"", TRUE, FILTER($B$2:$B$14794, #REF!=$D$2:$D$14794))"),"#N/A")</f>
        <v>#N/A</v>
      </c>
      <c r="F399" s="13" t="s">
        <v>40908</v>
      </c>
    </row>
    <row r="400">
      <c r="B400" s="3" t="s">
        <v>266</v>
      </c>
      <c r="C400" s="12" t="str">
        <f>IFERROR(__xludf.DUMMYFUNCTION("TEXTJOIN("";"", TRUE, FILTER($B$2:$B$14794, #REF!=$D$2:$D$14794))"),"#N/A")</f>
        <v>#N/A</v>
      </c>
      <c r="F400" s="13" t="s">
        <v>8328</v>
      </c>
    </row>
    <row r="401">
      <c r="B401" s="3" t="s">
        <v>266</v>
      </c>
      <c r="C401" s="12" t="str">
        <f>IFERROR(__xludf.DUMMYFUNCTION("TEXTJOIN("";"", TRUE, FILTER($B$2:$B$14794, #REF!=$D$2:$D$14794))"),"#N/A")</f>
        <v>#N/A</v>
      </c>
      <c r="F401" s="13" t="s">
        <v>8329</v>
      </c>
    </row>
    <row r="402">
      <c r="B402" s="3" t="s">
        <v>266</v>
      </c>
      <c r="C402" s="12" t="str">
        <f>IFERROR(__xludf.DUMMYFUNCTION("TEXTJOIN("";"", TRUE, FILTER($B$2:$B$14794, #REF!=$D$2:$D$14794))"),"#N/A")</f>
        <v>#N/A</v>
      </c>
      <c r="F402" s="13" t="s">
        <v>40909</v>
      </c>
    </row>
    <row r="403">
      <c r="B403" s="3" t="s">
        <v>266</v>
      </c>
      <c r="C403" s="12" t="str">
        <f>IFERROR(__xludf.DUMMYFUNCTION("TEXTJOIN("";"", TRUE, FILTER($B$2:$B$14794, #REF!=$D$2:$D$14794))"),"#N/A")</f>
        <v>#N/A</v>
      </c>
      <c r="F403" s="13" t="s">
        <v>40910</v>
      </c>
    </row>
    <row r="404">
      <c r="B404" s="3" t="s">
        <v>266</v>
      </c>
      <c r="C404" s="12" t="str">
        <f>IFERROR(__xludf.DUMMYFUNCTION("TEXTJOIN("";"", TRUE, FILTER($B$2:$B$14794, #REF!=$D$2:$D$14794))"),"#N/A")</f>
        <v>#N/A</v>
      </c>
      <c r="F404" s="13" t="s">
        <v>8358</v>
      </c>
    </row>
    <row r="405">
      <c r="B405" s="3" t="s">
        <v>277</v>
      </c>
      <c r="C405" s="12" t="str">
        <f>IFERROR(__xludf.DUMMYFUNCTION("TEXTJOIN("";"", TRUE, FILTER($B$2:$B$14794, #REF!=$D$2:$D$14794))"),"#N/A")</f>
        <v>#N/A</v>
      </c>
      <c r="F405" s="13" t="s">
        <v>40911</v>
      </c>
    </row>
    <row r="406">
      <c r="B406" s="3" t="s">
        <v>277</v>
      </c>
      <c r="C406" s="12" t="str">
        <f>IFERROR(__xludf.DUMMYFUNCTION("TEXTJOIN("";"", TRUE, FILTER($B$2:$B$14794, #REF!=$D$2:$D$14794))"),"#N/A")</f>
        <v>#N/A</v>
      </c>
      <c r="F406" s="13" t="s">
        <v>8367</v>
      </c>
    </row>
    <row r="407">
      <c r="B407" s="3" t="s">
        <v>277</v>
      </c>
      <c r="C407" s="12" t="str">
        <f>IFERROR(__xludf.DUMMYFUNCTION("TEXTJOIN("";"", TRUE, FILTER($B$2:$B$14794, #REF!=$D$2:$D$14794))"),"#N/A")</f>
        <v>#N/A</v>
      </c>
      <c r="F407" s="13" t="s">
        <v>40912</v>
      </c>
    </row>
    <row r="408">
      <c r="B408" s="3" t="s">
        <v>277</v>
      </c>
      <c r="C408" s="12" t="str">
        <f>IFERROR(__xludf.DUMMYFUNCTION("TEXTJOIN("";"", TRUE, FILTER($B$2:$B$14794, #REF!=$D$2:$D$14794))"),"#N/A")</f>
        <v>#N/A</v>
      </c>
      <c r="F408" s="13" t="s">
        <v>40913</v>
      </c>
    </row>
    <row r="409">
      <c r="B409" s="3" t="s">
        <v>277</v>
      </c>
      <c r="C409" s="12" t="str">
        <f>IFERROR(__xludf.DUMMYFUNCTION("TEXTJOIN("";"", TRUE, FILTER($B$2:$B$14794, #REF!=$D$2:$D$14794))"),"#N/A")</f>
        <v>#N/A</v>
      </c>
      <c r="F409" s="13" t="s">
        <v>8380</v>
      </c>
    </row>
    <row r="410">
      <c r="B410" s="3" t="s">
        <v>277</v>
      </c>
      <c r="C410" s="12" t="str">
        <f>IFERROR(__xludf.DUMMYFUNCTION("TEXTJOIN("";"", TRUE, FILTER($B$2:$B$14794, #REF!=$D$2:$D$14794))"),"#N/A")</f>
        <v>#N/A</v>
      </c>
      <c r="F410" s="13" t="s">
        <v>8381</v>
      </c>
    </row>
    <row r="411">
      <c r="B411" s="3" t="s">
        <v>290</v>
      </c>
      <c r="C411" s="12" t="str">
        <f>IFERROR(__xludf.DUMMYFUNCTION("TEXTJOIN("";"", TRUE, FILTER($B$2:$B$14794, #REF!=$D$2:$D$14794))"),"#N/A")</f>
        <v>#N/A</v>
      </c>
      <c r="F411" s="13" t="s">
        <v>8382</v>
      </c>
    </row>
    <row r="412">
      <c r="B412" s="3" t="s">
        <v>290</v>
      </c>
      <c r="C412" s="12" t="str">
        <f>IFERROR(__xludf.DUMMYFUNCTION("TEXTJOIN("";"", TRUE, FILTER($B$2:$B$14794, #REF!=$D$2:$D$14794))"),"#N/A")</f>
        <v>#N/A</v>
      </c>
      <c r="F412" s="13" t="s">
        <v>40914</v>
      </c>
    </row>
    <row r="413">
      <c r="B413" s="3" t="s">
        <v>290</v>
      </c>
      <c r="C413" s="12" t="str">
        <f>IFERROR(__xludf.DUMMYFUNCTION("TEXTJOIN("";"", TRUE, FILTER($B$2:$B$14794, #REF!=$D$2:$D$14794))"),"#N/A")</f>
        <v>#N/A</v>
      </c>
      <c r="F413" s="13" t="s">
        <v>40915</v>
      </c>
    </row>
    <row r="414">
      <c r="B414" s="3" t="s">
        <v>290</v>
      </c>
      <c r="C414" s="12" t="str">
        <f>IFERROR(__xludf.DUMMYFUNCTION("TEXTJOIN("";"", TRUE, FILTER($B$2:$B$14794, #REF!=$D$2:$D$14794))"),"#N/A")</f>
        <v>#N/A</v>
      </c>
      <c r="F414" s="13" t="s">
        <v>40916</v>
      </c>
    </row>
    <row r="415">
      <c r="B415" s="3" t="s">
        <v>290</v>
      </c>
      <c r="C415" s="12" t="str">
        <f>IFERROR(__xludf.DUMMYFUNCTION("TEXTJOIN("";"", TRUE, FILTER($B$2:$B$14794, #REF!=$D$2:$D$14794))"),"#N/A")</f>
        <v>#N/A</v>
      </c>
      <c r="F415" s="13" t="s">
        <v>8423</v>
      </c>
    </row>
    <row r="416">
      <c r="B416" s="3" t="s">
        <v>290</v>
      </c>
      <c r="C416" s="12" t="str">
        <f>IFERROR(__xludf.DUMMYFUNCTION("TEXTJOIN("";"", TRUE, FILTER($B$2:$B$14794, #REF!=$D$2:$D$14794))"),"#N/A")</f>
        <v>#N/A</v>
      </c>
      <c r="F416" s="13" t="s">
        <v>40917</v>
      </c>
    </row>
    <row r="417">
      <c r="B417" s="3" t="s">
        <v>290</v>
      </c>
      <c r="C417" s="12" t="str">
        <f>IFERROR(__xludf.DUMMYFUNCTION("TEXTJOIN("";"", TRUE, FILTER($B$2:$B$14794, #REF!=$D$2:$D$14794))"),"#N/A")</f>
        <v>#N/A</v>
      </c>
      <c r="F417" s="13" t="s">
        <v>40918</v>
      </c>
    </row>
    <row r="418">
      <c r="B418" s="3" t="s">
        <v>290</v>
      </c>
      <c r="C418" s="12" t="str">
        <f>IFERROR(__xludf.DUMMYFUNCTION("TEXTJOIN("";"", TRUE, FILTER($B$2:$B$14794, #REF!=$D$2:$D$14794))"),"#N/A")</f>
        <v>#N/A</v>
      </c>
      <c r="F418" s="13" t="s">
        <v>8444</v>
      </c>
    </row>
    <row r="419">
      <c r="B419" s="3" t="s">
        <v>290</v>
      </c>
      <c r="C419" s="12" t="str">
        <f>IFERROR(__xludf.DUMMYFUNCTION("TEXTJOIN("";"", TRUE, FILTER($B$2:$B$14794, #REF!=$D$2:$D$14794))"),"#N/A")</f>
        <v>#N/A</v>
      </c>
      <c r="F419" s="13" t="s">
        <v>40919</v>
      </c>
    </row>
    <row r="420">
      <c r="B420" s="3" t="s">
        <v>290</v>
      </c>
      <c r="C420" s="12" t="str">
        <f>IFERROR(__xludf.DUMMYFUNCTION("TEXTJOIN("";"", TRUE, FILTER($B$2:$B$14794, #REF!=$D$2:$D$14794))"),"#N/A")</f>
        <v>#N/A</v>
      </c>
      <c r="F420" s="13" t="s">
        <v>40920</v>
      </c>
    </row>
    <row r="421">
      <c r="B421" s="3" t="s">
        <v>290</v>
      </c>
      <c r="C421" s="12" t="str">
        <f>IFERROR(__xludf.DUMMYFUNCTION("TEXTJOIN("";"", TRUE, FILTER($B$2:$B$14794, #REF!=$D$2:$D$14794))"),"#N/A")</f>
        <v>#N/A</v>
      </c>
      <c r="F421" s="13" t="s">
        <v>40921</v>
      </c>
    </row>
    <row r="422">
      <c r="B422" s="3" t="s">
        <v>290</v>
      </c>
      <c r="C422" s="12" t="str">
        <f>IFERROR(__xludf.DUMMYFUNCTION("TEXTJOIN("";"", TRUE, FILTER($B$2:$B$14794, #REF!=$D$2:$D$14794))"),"#N/A")</f>
        <v>#N/A</v>
      </c>
      <c r="F422" s="13" t="s">
        <v>40922</v>
      </c>
    </row>
    <row r="423">
      <c r="B423" s="3" t="s">
        <v>290</v>
      </c>
      <c r="C423" s="12" t="str">
        <f>IFERROR(__xludf.DUMMYFUNCTION("TEXTJOIN("";"", TRUE, FILTER($B$2:$B$14794, #REF!=$D$2:$D$14794))"),"#N/A")</f>
        <v>#N/A</v>
      </c>
      <c r="F423" s="13" t="s">
        <v>40923</v>
      </c>
    </row>
    <row r="424">
      <c r="B424" s="3" t="s">
        <v>290</v>
      </c>
      <c r="C424" s="12" t="str">
        <f>IFERROR(__xludf.DUMMYFUNCTION("TEXTJOIN("";"", TRUE, FILTER($B$2:$B$14794, #REF!=$D$2:$D$14794))"),"#N/A")</f>
        <v>#N/A</v>
      </c>
      <c r="F424" s="13" t="s">
        <v>40924</v>
      </c>
    </row>
    <row r="425">
      <c r="B425" s="3" t="s">
        <v>290</v>
      </c>
      <c r="C425" s="12" t="str">
        <f>IFERROR(__xludf.DUMMYFUNCTION("TEXTJOIN("";"", TRUE, FILTER($B$2:$B$14794, #REF!=$D$2:$D$14794))"),"#N/A")</f>
        <v>#N/A</v>
      </c>
      <c r="F425" s="13" t="s">
        <v>40925</v>
      </c>
    </row>
    <row r="426">
      <c r="B426" s="3" t="s">
        <v>321</v>
      </c>
      <c r="C426" s="12" t="str">
        <f>IFERROR(__xludf.DUMMYFUNCTION("TEXTJOIN("";"", TRUE, FILTER($B$2:$B$14794, #REF!=$D$2:$D$14794))"),"#N/A")</f>
        <v>#N/A</v>
      </c>
      <c r="F426" s="13" t="s">
        <v>40926</v>
      </c>
    </row>
    <row r="427">
      <c r="B427" s="3" t="s">
        <v>321</v>
      </c>
      <c r="C427" s="12" t="str">
        <f>IFERROR(__xludf.DUMMYFUNCTION("TEXTJOIN("";"", TRUE, FILTER($B$2:$B$14794, #REF!=$D$2:$D$14794))"),"#N/A")</f>
        <v>#N/A</v>
      </c>
      <c r="F427" s="13" t="s">
        <v>40927</v>
      </c>
    </row>
    <row r="428">
      <c r="B428" s="3" t="s">
        <v>321</v>
      </c>
      <c r="C428" s="12" t="str">
        <f>IFERROR(__xludf.DUMMYFUNCTION("TEXTJOIN("";"", TRUE, FILTER($B$2:$B$14794, #REF!=$D$2:$D$14794))"),"#N/A")</f>
        <v>#N/A</v>
      </c>
      <c r="F428" s="13" t="s">
        <v>40928</v>
      </c>
    </row>
    <row r="429">
      <c r="B429" s="3" t="s">
        <v>321</v>
      </c>
      <c r="C429" s="12" t="str">
        <f>IFERROR(__xludf.DUMMYFUNCTION("TEXTJOIN("";"", TRUE, FILTER($B$2:$B$14794, #REF!=$D$2:$D$14794))"),"#N/A")</f>
        <v>#N/A</v>
      </c>
      <c r="F429" s="13" t="s">
        <v>40929</v>
      </c>
    </row>
    <row r="430">
      <c r="B430" s="3" t="s">
        <v>321</v>
      </c>
      <c r="C430" s="12" t="str">
        <f>IFERROR(__xludf.DUMMYFUNCTION("TEXTJOIN("";"", TRUE, FILTER($B$2:$B$14794, #REF!=$D$2:$D$14794))"),"#N/A")</f>
        <v>#N/A</v>
      </c>
      <c r="F430" s="13" t="s">
        <v>40930</v>
      </c>
    </row>
    <row r="431">
      <c r="B431" s="3" t="s">
        <v>321</v>
      </c>
      <c r="C431" s="12" t="str">
        <f>IFERROR(__xludf.DUMMYFUNCTION("TEXTJOIN("";"", TRUE, FILTER($B$2:$B$14794, #REF!=$D$2:$D$14794))"),"#N/A")</f>
        <v>#N/A</v>
      </c>
      <c r="F431" s="13" t="s">
        <v>40931</v>
      </c>
    </row>
    <row r="432">
      <c r="B432" s="3" t="s">
        <v>321</v>
      </c>
      <c r="C432" s="12" t="str">
        <f>IFERROR(__xludf.DUMMYFUNCTION("TEXTJOIN("";"", TRUE, FILTER($B$2:$B$14794, #REF!=$D$2:$D$14794))"),"#N/A")</f>
        <v>#N/A</v>
      </c>
      <c r="F432" s="13" t="s">
        <v>40932</v>
      </c>
    </row>
    <row r="433">
      <c r="B433" s="3" t="s">
        <v>321</v>
      </c>
      <c r="C433" s="12" t="str">
        <f>IFERROR(__xludf.DUMMYFUNCTION("TEXTJOIN("";"", TRUE, FILTER($B$2:$B$14794, #REF!=$D$2:$D$14794))"),"#N/A")</f>
        <v>#N/A</v>
      </c>
      <c r="F433" s="13" t="s">
        <v>8617</v>
      </c>
    </row>
    <row r="434">
      <c r="B434" s="3" t="s">
        <v>321</v>
      </c>
      <c r="C434" s="12" t="str">
        <f>IFERROR(__xludf.DUMMYFUNCTION("TEXTJOIN("";"", TRUE, FILTER($B$2:$B$14794, #REF!=$D$2:$D$14794))"),"#N/A")</f>
        <v>#N/A</v>
      </c>
      <c r="F434" s="13" t="s">
        <v>40933</v>
      </c>
    </row>
    <row r="435">
      <c r="B435" s="3" t="s">
        <v>321</v>
      </c>
      <c r="C435" s="12" t="str">
        <f>IFERROR(__xludf.DUMMYFUNCTION("TEXTJOIN("";"", TRUE, FILTER($B$2:$B$14794, #REF!=$D$2:$D$14794))"),"#N/A")</f>
        <v>#N/A</v>
      </c>
      <c r="F435" s="13" t="s">
        <v>40934</v>
      </c>
    </row>
    <row r="436">
      <c r="B436" s="3" t="s">
        <v>321</v>
      </c>
      <c r="C436" s="12" t="str">
        <f>IFERROR(__xludf.DUMMYFUNCTION("TEXTJOIN("";"", TRUE, FILTER($B$2:$B$14794, #REF!=$D$2:$D$14794))"),"#N/A")</f>
        <v>#N/A</v>
      </c>
      <c r="F436" s="13" t="s">
        <v>40935</v>
      </c>
    </row>
    <row r="437">
      <c r="B437" s="3" t="s">
        <v>321</v>
      </c>
      <c r="C437" s="12" t="str">
        <f>IFERROR(__xludf.DUMMYFUNCTION("TEXTJOIN("";"", TRUE, FILTER($B$2:$B$14794, #REF!=$D$2:$D$14794))"),"#N/A")</f>
        <v>#N/A</v>
      </c>
      <c r="F437" s="13" t="s">
        <v>8664</v>
      </c>
    </row>
    <row r="438">
      <c r="B438" s="3" t="s">
        <v>346</v>
      </c>
      <c r="C438" s="12" t="str">
        <f>IFERROR(__xludf.DUMMYFUNCTION("TEXTJOIN("";"", TRUE, FILTER($B$2:$B$14794, #REF!=$D$2:$D$14794))"),"#N/A")</f>
        <v>#N/A</v>
      </c>
      <c r="F438" s="13" t="s">
        <v>40936</v>
      </c>
    </row>
    <row r="439">
      <c r="B439" s="3" t="s">
        <v>346</v>
      </c>
      <c r="C439" s="12" t="str">
        <f>IFERROR(__xludf.DUMMYFUNCTION("TEXTJOIN("";"", TRUE, FILTER($B$2:$B$14794, #REF!=$D$2:$D$14794))"),"#N/A")</f>
        <v>#N/A</v>
      </c>
      <c r="F439" s="13" t="s">
        <v>40937</v>
      </c>
    </row>
    <row r="440">
      <c r="B440" s="3" t="s">
        <v>346</v>
      </c>
      <c r="C440" s="12" t="str">
        <f>IFERROR(__xludf.DUMMYFUNCTION("TEXTJOIN("";"", TRUE, FILTER($B$2:$B$14794, #REF!=$D$2:$D$14794))"),"#N/A")</f>
        <v>#N/A</v>
      </c>
      <c r="F440" s="13" t="s">
        <v>40938</v>
      </c>
    </row>
    <row r="441">
      <c r="B441" s="3" t="s">
        <v>346</v>
      </c>
      <c r="C441" s="12" t="str">
        <f>IFERROR(__xludf.DUMMYFUNCTION("TEXTJOIN("";"", TRUE, FILTER($B$2:$B$14794, #REF!=$D$2:$D$14794))"),"#N/A")</f>
        <v>#N/A</v>
      </c>
      <c r="F441" s="13" t="s">
        <v>8697</v>
      </c>
    </row>
    <row r="442">
      <c r="B442" s="3" t="s">
        <v>346</v>
      </c>
      <c r="C442" s="12" t="str">
        <f>IFERROR(__xludf.DUMMYFUNCTION("TEXTJOIN("";"", TRUE, FILTER($B$2:$B$14794, #REF!=$D$2:$D$14794))"),"#N/A")</f>
        <v>#N/A</v>
      </c>
      <c r="F442" s="13" t="s">
        <v>8698</v>
      </c>
    </row>
    <row r="443">
      <c r="B443" s="3" t="s">
        <v>346</v>
      </c>
      <c r="C443" s="12" t="str">
        <f>IFERROR(__xludf.DUMMYFUNCTION("TEXTJOIN("";"", TRUE, FILTER($B$2:$B$14794, #REF!=$D$2:$D$14794))"),"#N/A")</f>
        <v>#N/A</v>
      </c>
      <c r="F443" s="13" t="s">
        <v>40939</v>
      </c>
    </row>
    <row r="444">
      <c r="B444" s="3" t="s">
        <v>346</v>
      </c>
      <c r="C444" s="12" t="str">
        <f>IFERROR(__xludf.DUMMYFUNCTION("TEXTJOIN("";"", TRUE, FILTER($B$2:$B$14794, #REF!=$D$2:$D$14794))"),"#N/A")</f>
        <v>#N/A</v>
      </c>
      <c r="F444" s="13" t="s">
        <v>40940</v>
      </c>
    </row>
    <row r="445">
      <c r="B445" s="3" t="s">
        <v>346</v>
      </c>
      <c r="C445" s="12" t="str">
        <f>IFERROR(__xludf.DUMMYFUNCTION("TEXTJOIN("";"", TRUE, FILTER($B$2:$B$14794, #REF!=$D$2:$D$14794))"),"#N/A")</f>
        <v>#N/A</v>
      </c>
      <c r="F445" s="13" t="s">
        <v>40941</v>
      </c>
    </row>
    <row r="446">
      <c r="B446" s="3" t="s">
        <v>346</v>
      </c>
      <c r="C446" s="12" t="str">
        <f>IFERROR(__xludf.DUMMYFUNCTION("TEXTJOIN("";"", TRUE, FILTER($B$2:$B$14794, #REF!=$D$2:$D$14794))"),"#N/A")</f>
        <v>#N/A</v>
      </c>
      <c r="F446" s="13" t="s">
        <v>8737</v>
      </c>
    </row>
    <row r="447">
      <c r="B447" s="3" t="s">
        <v>346</v>
      </c>
      <c r="C447" s="12" t="str">
        <f>IFERROR(__xludf.DUMMYFUNCTION("TEXTJOIN("";"", TRUE, FILTER($B$2:$B$14794, #REF!=$D$2:$D$14794))"),"#N/A")</f>
        <v>#N/A</v>
      </c>
      <c r="F447" s="13" t="s">
        <v>40942</v>
      </c>
    </row>
    <row r="448">
      <c r="B448" s="3" t="s">
        <v>346</v>
      </c>
      <c r="C448" s="12" t="str">
        <f>IFERROR(__xludf.DUMMYFUNCTION("TEXTJOIN("";"", TRUE, FILTER($B$2:$B$14794, #REF!=$D$2:$D$14794))"),"#N/A")</f>
        <v>#N/A</v>
      </c>
      <c r="F448" s="13" t="s">
        <v>40943</v>
      </c>
    </row>
    <row r="449">
      <c r="B449" s="3" t="s">
        <v>346</v>
      </c>
      <c r="C449" s="12" t="str">
        <f>IFERROR(__xludf.DUMMYFUNCTION("TEXTJOIN("";"", TRUE, FILTER($B$2:$B$14794, #REF!=$D$2:$D$14794))"),"#N/A")</f>
        <v>#N/A</v>
      </c>
      <c r="F449" s="13" t="s">
        <v>40944</v>
      </c>
    </row>
    <row r="450">
      <c r="B450" s="3" t="s">
        <v>346</v>
      </c>
      <c r="C450" s="12" t="str">
        <f>IFERROR(__xludf.DUMMYFUNCTION("TEXTJOIN("";"", TRUE, FILTER($B$2:$B$14794, #REF!=$D$2:$D$14794))"),"#N/A")</f>
        <v>#N/A</v>
      </c>
      <c r="F450" s="13" t="s">
        <v>40945</v>
      </c>
    </row>
    <row r="451">
      <c r="B451" s="3" t="s">
        <v>346</v>
      </c>
      <c r="C451" s="12" t="str">
        <f>IFERROR(__xludf.DUMMYFUNCTION("TEXTJOIN("";"", TRUE, FILTER($B$2:$B$14794, #REF!=$D$2:$D$14794))"),"#N/A")</f>
        <v>#N/A</v>
      </c>
      <c r="F451" s="13" t="s">
        <v>40946</v>
      </c>
    </row>
    <row r="452">
      <c r="B452" s="3" t="s">
        <v>346</v>
      </c>
      <c r="C452" s="12" t="str">
        <f>IFERROR(__xludf.DUMMYFUNCTION("TEXTJOIN("";"", TRUE, FILTER($B$2:$B$14794, #REF!=$D$2:$D$14794))"),"#N/A")</f>
        <v>#N/A</v>
      </c>
      <c r="F452" s="13" t="s">
        <v>40947</v>
      </c>
    </row>
    <row r="453">
      <c r="B453" s="3" t="s">
        <v>346</v>
      </c>
      <c r="C453" s="12" t="str">
        <f>IFERROR(__xludf.DUMMYFUNCTION("TEXTJOIN("";"", TRUE, FILTER($B$2:$B$14794, #REF!=$D$2:$D$14794))"),"#N/A")</f>
        <v>#N/A</v>
      </c>
      <c r="F453" s="13" t="s">
        <v>40948</v>
      </c>
    </row>
    <row r="454">
      <c r="B454" s="3" t="s">
        <v>346</v>
      </c>
      <c r="C454" s="12" t="str">
        <f>IFERROR(__xludf.DUMMYFUNCTION("TEXTJOIN("";"", TRUE, FILTER($B$2:$B$14794, #REF!=$D$2:$D$14794))"),"#N/A")</f>
        <v>#N/A</v>
      </c>
      <c r="F454" s="13" t="s">
        <v>40949</v>
      </c>
    </row>
    <row r="455">
      <c r="B455" s="3" t="s">
        <v>346</v>
      </c>
      <c r="C455" s="12" t="str">
        <f>IFERROR(__xludf.DUMMYFUNCTION("TEXTJOIN("";"", TRUE, FILTER($B$2:$B$14794, #REF!=$D$2:$D$14794))"),"#N/A")</f>
        <v>#N/A</v>
      </c>
      <c r="F455" s="13" t="s">
        <v>40950</v>
      </c>
    </row>
    <row r="456">
      <c r="B456" s="3" t="s">
        <v>346</v>
      </c>
      <c r="C456" s="12" t="str">
        <f>IFERROR(__xludf.DUMMYFUNCTION("TEXTJOIN("";"", TRUE, FILTER($B$2:$B$14794, #REF!=$D$2:$D$14794))"),"#N/A")</f>
        <v>#N/A</v>
      </c>
      <c r="F456" s="13" t="s">
        <v>40951</v>
      </c>
    </row>
    <row r="457">
      <c r="B457" s="3" t="s">
        <v>385</v>
      </c>
      <c r="C457" s="12" t="str">
        <f>IFERROR(__xludf.DUMMYFUNCTION("TEXTJOIN("";"", TRUE, FILTER($B$2:$B$14794, #REF!=$D$2:$D$14794))"),"#N/A")</f>
        <v>#N/A</v>
      </c>
      <c r="F457" s="13" t="s">
        <v>40952</v>
      </c>
    </row>
    <row r="458">
      <c r="B458" s="3" t="s">
        <v>385</v>
      </c>
      <c r="C458" s="12" t="str">
        <f>IFERROR(__xludf.DUMMYFUNCTION("TEXTJOIN("";"", TRUE, FILTER($B$2:$B$14794, #REF!=$D$2:$D$14794))"),"#N/A")</f>
        <v>#N/A</v>
      </c>
      <c r="F458" s="13" t="s">
        <v>8956</v>
      </c>
    </row>
    <row r="459">
      <c r="B459" s="3" t="s">
        <v>385</v>
      </c>
      <c r="C459" s="12" t="str">
        <f>IFERROR(__xludf.DUMMYFUNCTION("TEXTJOIN("";"", TRUE, FILTER($B$2:$B$14794, #REF!=$D$2:$D$14794))"),"#N/A")</f>
        <v>#N/A</v>
      </c>
      <c r="F459" s="13" t="s">
        <v>40953</v>
      </c>
    </row>
    <row r="460">
      <c r="B460" s="3" t="s">
        <v>385</v>
      </c>
      <c r="C460" s="12" t="str">
        <f>IFERROR(__xludf.DUMMYFUNCTION("TEXTJOIN("";"", TRUE, FILTER($B$2:$B$14794, #REF!=$D$2:$D$14794))"),"#N/A")</f>
        <v>#N/A</v>
      </c>
      <c r="F460" s="13" t="s">
        <v>40954</v>
      </c>
    </row>
    <row r="461">
      <c r="B461" s="3" t="s">
        <v>385</v>
      </c>
      <c r="C461" s="12" t="str">
        <f>IFERROR(__xludf.DUMMYFUNCTION("TEXTJOIN("";"", TRUE, FILTER($B$2:$B$14794, #REF!=$D$2:$D$14794))"),"#N/A")</f>
        <v>#N/A</v>
      </c>
      <c r="F461" s="13" t="s">
        <v>8975</v>
      </c>
    </row>
    <row r="462">
      <c r="B462" s="3" t="s">
        <v>396</v>
      </c>
      <c r="C462" s="12" t="str">
        <f>IFERROR(__xludf.DUMMYFUNCTION("TEXTJOIN("";"", TRUE, FILTER($B$2:$B$14794, #REF!=$D$2:$D$14794))"),"#N/A")</f>
        <v>#N/A</v>
      </c>
      <c r="F462" s="13" t="s">
        <v>40955</v>
      </c>
    </row>
    <row r="463">
      <c r="B463" s="3" t="s">
        <v>396</v>
      </c>
      <c r="C463" s="12" t="str">
        <f>IFERROR(__xludf.DUMMYFUNCTION("TEXTJOIN("";"", TRUE, FILTER($B$2:$B$14794, #REF!=$D$2:$D$14794))"),"#N/A")</f>
        <v>#N/A</v>
      </c>
      <c r="F463" s="13" t="s">
        <v>8986</v>
      </c>
    </row>
    <row r="464">
      <c r="B464" s="3" t="s">
        <v>396</v>
      </c>
      <c r="C464" s="12" t="str">
        <f>IFERROR(__xludf.DUMMYFUNCTION("TEXTJOIN("";"", TRUE, FILTER($B$2:$B$14794, #REF!=$D$2:$D$14794))"),"#N/A")</f>
        <v>#N/A</v>
      </c>
      <c r="F464" s="13" t="s">
        <v>8987</v>
      </c>
    </row>
    <row r="465">
      <c r="B465" s="3" t="s">
        <v>396</v>
      </c>
      <c r="C465" s="12" t="str">
        <f>IFERROR(__xludf.DUMMYFUNCTION("TEXTJOIN("";"", TRUE, FILTER($B$2:$B$14794, #REF!=$D$2:$D$14794))"),"#N/A")</f>
        <v>#N/A</v>
      </c>
      <c r="F465" s="13" t="s">
        <v>40956</v>
      </c>
    </row>
    <row r="466">
      <c r="B466" s="3" t="s">
        <v>405</v>
      </c>
      <c r="C466" s="12" t="str">
        <f>IFERROR(__xludf.DUMMYFUNCTION("TEXTJOIN("";"", TRUE, FILTER($B$2:$B$14794, #REF!=$D$2:$D$14794))"),"#N/A")</f>
        <v>#N/A</v>
      </c>
      <c r="F466" s="13" t="s">
        <v>40957</v>
      </c>
    </row>
    <row r="467">
      <c r="B467" s="3" t="s">
        <v>405</v>
      </c>
      <c r="C467" s="12" t="str">
        <f>IFERROR(__xludf.DUMMYFUNCTION("TEXTJOIN("";"", TRUE, FILTER($B$2:$B$14794, #REF!=$D$2:$D$14794))"),"#N/A")</f>
        <v>#N/A</v>
      </c>
      <c r="F467" s="13" t="s">
        <v>40958</v>
      </c>
    </row>
    <row r="468">
      <c r="B468" s="3" t="s">
        <v>405</v>
      </c>
      <c r="C468" s="12" t="str">
        <f>IFERROR(__xludf.DUMMYFUNCTION("TEXTJOIN("";"", TRUE, FILTER($B$2:$B$14794, #REF!=$D$2:$D$14794))"),"#N/A")</f>
        <v>#N/A</v>
      </c>
      <c r="F468" s="13" t="s">
        <v>40959</v>
      </c>
    </row>
    <row r="469">
      <c r="B469" s="3" t="s">
        <v>412</v>
      </c>
      <c r="C469" s="12" t="str">
        <f>IFERROR(__xludf.DUMMYFUNCTION("TEXTJOIN("";"", TRUE, FILTER($B$2:$B$14794, #REF!=$D$2:$D$14794))"),"#N/A")</f>
        <v>#N/A</v>
      </c>
      <c r="F469" s="13" t="s">
        <v>40960</v>
      </c>
    </row>
    <row r="470">
      <c r="B470" s="3" t="s">
        <v>4429</v>
      </c>
      <c r="C470" s="12" t="str">
        <f>IFERROR(__xludf.DUMMYFUNCTION("TEXTJOIN("";"", TRUE, FILTER($B$2:$B$14794, #REF!=$D$2:$D$14794))"),"#N/A")</f>
        <v>#N/A</v>
      </c>
      <c r="F470" s="13" t="s">
        <v>40961</v>
      </c>
    </row>
    <row r="471">
      <c r="B471" s="3" t="s">
        <v>4429</v>
      </c>
      <c r="C471" s="12" t="str">
        <f>IFERROR(__xludf.DUMMYFUNCTION("TEXTJOIN("";"", TRUE, FILTER($B$2:$B$14794, #REF!=$D$2:$D$14794))"),"#N/A")</f>
        <v>#N/A</v>
      </c>
      <c r="F471" s="13" t="s">
        <v>9058</v>
      </c>
    </row>
    <row r="472">
      <c r="B472" s="3" t="s">
        <v>4429</v>
      </c>
      <c r="C472" s="12" t="str">
        <f>IFERROR(__xludf.DUMMYFUNCTION("TEXTJOIN("";"", TRUE, FILTER($B$2:$B$14794, #REF!=$D$2:$D$14794))"),"#N/A")</f>
        <v>#N/A</v>
      </c>
      <c r="F472" s="13" t="s">
        <v>40962</v>
      </c>
    </row>
    <row r="473">
      <c r="B473" s="3" t="s">
        <v>4429</v>
      </c>
      <c r="C473" s="12" t="str">
        <f>IFERROR(__xludf.DUMMYFUNCTION("TEXTJOIN("";"", TRUE, FILTER($B$2:$B$14794, #REF!=$D$2:$D$14794))"),"#N/A")</f>
        <v>#N/A</v>
      </c>
      <c r="F473" s="13" t="s">
        <v>40963</v>
      </c>
    </row>
    <row r="474">
      <c r="B474" s="3" t="s">
        <v>4429</v>
      </c>
      <c r="C474" s="12" t="str">
        <f>IFERROR(__xludf.DUMMYFUNCTION("TEXTJOIN("";"", TRUE, FILTER($B$2:$B$14794, #REF!=$D$2:$D$14794))"),"#N/A")</f>
        <v>#N/A</v>
      </c>
      <c r="F474" s="13" t="s">
        <v>40964</v>
      </c>
    </row>
    <row r="475">
      <c r="B475" s="3" t="s">
        <v>4429</v>
      </c>
      <c r="C475" s="12" t="str">
        <f>IFERROR(__xludf.DUMMYFUNCTION("TEXTJOIN("";"", TRUE, FILTER($B$2:$B$14794, #REF!=$D$2:$D$14794))"),"#N/A")</f>
        <v>#N/A</v>
      </c>
      <c r="F475" s="13" t="s">
        <v>40965</v>
      </c>
    </row>
    <row r="476">
      <c r="B476" s="3" t="s">
        <v>4429</v>
      </c>
      <c r="C476" s="12" t="str">
        <f>IFERROR(__xludf.DUMMYFUNCTION("TEXTJOIN("";"", TRUE, FILTER($B$2:$B$14794, #REF!=$D$2:$D$14794))"),"#N/A")</f>
        <v>#N/A</v>
      </c>
      <c r="F476" s="13" t="s">
        <v>40966</v>
      </c>
    </row>
    <row r="477">
      <c r="B477" s="3" t="s">
        <v>4429</v>
      </c>
      <c r="C477" s="12" t="str">
        <f>IFERROR(__xludf.DUMMYFUNCTION("TEXTJOIN("";"", TRUE, FILTER($B$2:$B$14794, #REF!=$D$2:$D$14794))"),"#N/A")</f>
        <v>#N/A</v>
      </c>
      <c r="F477" s="13" t="s">
        <v>40967</v>
      </c>
    </row>
    <row r="478">
      <c r="B478" s="3" t="s">
        <v>4429</v>
      </c>
      <c r="C478" s="12" t="str">
        <f>IFERROR(__xludf.DUMMYFUNCTION("TEXTJOIN("";"", TRUE, FILTER($B$2:$B$14794, #REF!=$D$2:$D$14794))"),"#N/A")</f>
        <v>#N/A</v>
      </c>
      <c r="F478" s="13" t="s">
        <v>40968</v>
      </c>
    </row>
    <row r="479">
      <c r="B479" s="3" t="s">
        <v>4429</v>
      </c>
      <c r="C479" s="12" t="str">
        <f>IFERROR(__xludf.DUMMYFUNCTION("TEXTJOIN("";"", TRUE, FILTER($B$2:$B$14794, #REF!=$D$2:$D$14794))"),"#N/A")</f>
        <v>#N/A</v>
      </c>
      <c r="F479" s="13" t="s">
        <v>40969</v>
      </c>
    </row>
    <row r="480">
      <c r="B480" s="3" t="s">
        <v>4429</v>
      </c>
      <c r="C480" s="12" t="str">
        <f>IFERROR(__xludf.DUMMYFUNCTION("TEXTJOIN("";"", TRUE, FILTER($B$2:$B$14794, #REF!=$D$2:$D$14794))"),"#N/A")</f>
        <v>#N/A</v>
      </c>
      <c r="F480" s="13" t="s">
        <v>40970</v>
      </c>
    </row>
    <row r="481">
      <c r="B481" s="3" t="s">
        <v>4429</v>
      </c>
      <c r="C481" s="12" t="str">
        <f>IFERROR(__xludf.DUMMYFUNCTION("TEXTJOIN("";"", TRUE, FILTER($B$2:$B$14794, #REF!=$D$2:$D$14794))"),"#N/A")</f>
        <v>#N/A</v>
      </c>
      <c r="F481" s="13" t="s">
        <v>40971</v>
      </c>
    </row>
    <row r="482">
      <c r="B482" s="3" t="s">
        <v>4429</v>
      </c>
      <c r="C482" s="12" t="str">
        <f>IFERROR(__xludf.DUMMYFUNCTION("TEXTJOIN("";"", TRUE, FILTER($B$2:$B$14794, #REF!=$D$2:$D$14794))"),"#N/A")</f>
        <v>#N/A</v>
      </c>
      <c r="F482" s="13" t="s">
        <v>40972</v>
      </c>
    </row>
    <row r="483">
      <c r="B483" s="3" t="s">
        <v>4429</v>
      </c>
      <c r="C483" s="12" t="str">
        <f>IFERROR(__xludf.DUMMYFUNCTION("TEXTJOIN("";"", TRUE, FILTER($B$2:$B$14794, #REF!=$D$2:$D$14794))"),"#N/A")</f>
        <v>#N/A</v>
      </c>
      <c r="F483" s="13" t="s">
        <v>9203</v>
      </c>
    </row>
    <row r="484">
      <c r="B484" s="3" t="s">
        <v>4429</v>
      </c>
      <c r="C484" s="12" t="str">
        <f>IFERROR(__xludf.DUMMYFUNCTION("TEXTJOIN("";"", TRUE, FILTER($B$2:$B$14794, #REF!=$D$2:$D$14794))"),"#N/A")</f>
        <v>#N/A</v>
      </c>
      <c r="F484" s="13" t="s">
        <v>9204</v>
      </c>
    </row>
    <row r="485">
      <c r="B485" s="3" t="s">
        <v>4429</v>
      </c>
      <c r="C485" s="12" t="str">
        <f>IFERROR(__xludf.DUMMYFUNCTION("TEXTJOIN("";"", TRUE, FILTER($B$2:$B$14794, #REF!=$D$2:$D$14794))"),"#N/A")</f>
        <v>#N/A</v>
      </c>
      <c r="F485" s="13" t="s">
        <v>9205</v>
      </c>
    </row>
    <row r="486">
      <c r="B486" s="3" t="s">
        <v>4429</v>
      </c>
      <c r="C486" s="12" t="str">
        <f>IFERROR(__xludf.DUMMYFUNCTION("TEXTJOIN("";"", TRUE, FILTER($B$2:$B$14794, #REF!=$D$2:$D$14794))"),"#N/A")</f>
        <v>#N/A</v>
      </c>
      <c r="F486" s="13" t="s">
        <v>40973</v>
      </c>
    </row>
    <row r="487">
      <c r="B487" s="3" t="s">
        <v>4429</v>
      </c>
      <c r="C487" s="12" t="str">
        <f>IFERROR(__xludf.DUMMYFUNCTION("TEXTJOIN("";"", TRUE, FILTER($B$2:$B$14794, #REF!=$D$2:$D$14794))"),"#N/A")</f>
        <v>#N/A</v>
      </c>
      <c r="F487" s="13" t="s">
        <v>9226</v>
      </c>
    </row>
    <row r="488">
      <c r="B488" s="3" t="s">
        <v>4429</v>
      </c>
      <c r="C488" s="12" t="str">
        <f>IFERROR(__xludf.DUMMYFUNCTION("TEXTJOIN("";"", TRUE, FILTER($B$2:$B$14794, #REF!=$D$2:$D$14794))"),"#N/A")</f>
        <v>#N/A</v>
      </c>
      <c r="F488" s="13" t="s">
        <v>40974</v>
      </c>
    </row>
    <row r="489">
      <c r="B489" s="3" t="s">
        <v>4429</v>
      </c>
      <c r="C489" s="12" t="str">
        <f>IFERROR(__xludf.DUMMYFUNCTION("TEXTJOIN("";"", TRUE, FILTER($B$2:$B$14794, #REF!=$D$2:$D$14794))"),"#N/A")</f>
        <v>#N/A</v>
      </c>
      <c r="F489" s="13" t="s">
        <v>40975</v>
      </c>
    </row>
    <row r="490">
      <c r="B490" s="3" t="s">
        <v>4429</v>
      </c>
      <c r="C490" s="12" t="str">
        <f>IFERROR(__xludf.DUMMYFUNCTION("TEXTJOIN("";"", TRUE, FILTER($B$2:$B$14794, #REF!=$D$2:$D$14794))"),"#N/A")</f>
        <v>#N/A</v>
      </c>
      <c r="F490" s="13" t="s">
        <v>40976</v>
      </c>
    </row>
    <row r="491">
      <c r="B491" s="3" t="s">
        <v>4429</v>
      </c>
      <c r="C491" s="12" t="str">
        <f>IFERROR(__xludf.DUMMYFUNCTION("TEXTJOIN("";"", TRUE, FILTER($B$2:$B$14794, #REF!=$D$2:$D$14794))"),"#N/A")</f>
        <v>#N/A</v>
      </c>
      <c r="F491" s="13" t="s">
        <v>40977</v>
      </c>
    </row>
    <row r="492">
      <c r="B492" s="3" t="s">
        <v>4429</v>
      </c>
      <c r="C492" s="12" t="str">
        <f>IFERROR(__xludf.DUMMYFUNCTION("TEXTJOIN("";"", TRUE, FILTER($B$2:$B$14794, #REF!=$D$2:$D$14794))"),"#N/A")</f>
        <v>#N/A</v>
      </c>
      <c r="F492" s="13" t="s">
        <v>40978</v>
      </c>
    </row>
    <row r="493">
      <c r="B493" s="3" t="s">
        <v>4429</v>
      </c>
      <c r="C493" s="12" t="str">
        <f>IFERROR(__xludf.DUMMYFUNCTION("TEXTJOIN("";"", TRUE, FILTER($B$2:$B$14794, #REF!=$D$2:$D$14794))"),"#N/A")</f>
        <v>#N/A</v>
      </c>
      <c r="F493" s="13" t="s">
        <v>40979</v>
      </c>
    </row>
    <row r="494">
      <c r="B494" s="3" t="s">
        <v>4429</v>
      </c>
      <c r="C494" s="12" t="str">
        <f>IFERROR(__xludf.DUMMYFUNCTION("TEXTJOIN("";"", TRUE, FILTER($B$2:$B$14794, #REF!=$D$2:$D$14794))"),"#N/A")</f>
        <v>#N/A</v>
      </c>
      <c r="F494" s="13" t="s">
        <v>9291</v>
      </c>
    </row>
    <row r="495">
      <c r="B495" s="3" t="s">
        <v>4429</v>
      </c>
      <c r="C495" s="12" t="str">
        <f>IFERROR(__xludf.DUMMYFUNCTION("TEXTJOIN("";"", TRUE, FILTER($B$2:$B$14794, #REF!=$D$2:$D$14794))"),"#N/A")</f>
        <v>#N/A</v>
      </c>
      <c r="F495" s="13" t="s">
        <v>40980</v>
      </c>
    </row>
    <row r="496">
      <c r="B496" s="3" t="s">
        <v>4429</v>
      </c>
      <c r="C496" s="12" t="str">
        <f>IFERROR(__xludf.DUMMYFUNCTION("TEXTJOIN("";"", TRUE, FILTER($B$2:$B$14794, #REF!=$D$2:$D$14794))"),"#N/A")</f>
        <v>#N/A</v>
      </c>
      <c r="F496" s="13" t="s">
        <v>40981</v>
      </c>
    </row>
    <row r="497">
      <c r="B497" s="3" t="s">
        <v>4429</v>
      </c>
      <c r="C497" s="12" t="str">
        <f>IFERROR(__xludf.DUMMYFUNCTION("TEXTJOIN("";"", TRUE, FILTER($B$2:$B$14794, #REF!=$D$2:$D$14794))"),"#N/A")</f>
        <v>#N/A</v>
      </c>
      <c r="F497" s="13" t="s">
        <v>40982</v>
      </c>
    </row>
    <row r="498">
      <c r="B498" s="3" t="s">
        <v>4429</v>
      </c>
      <c r="C498" s="12" t="str">
        <f>IFERROR(__xludf.DUMMYFUNCTION("TEXTJOIN("";"", TRUE, FILTER($B$2:$B$14794, #REF!=$D$2:$D$14794))"),"#N/A")</f>
        <v>#N/A</v>
      </c>
      <c r="F498" s="13" t="s">
        <v>40983</v>
      </c>
    </row>
    <row r="499">
      <c r="B499" s="3" t="s">
        <v>4429</v>
      </c>
      <c r="C499" s="12" t="str">
        <f>IFERROR(__xludf.DUMMYFUNCTION("TEXTJOIN("";"", TRUE, FILTER($B$2:$B$14794, #REF!=$D$2:$D$14794))"),"#N/A")</f>
        <v>#N/A</v>
      </c>
      <c r="F499" s="13" t="s">
        <v>40984</v>
      </c>
    </row>
    <row r="500">
      <c r="B500" s="3" t="s">
        <v>4429</v>
      </c>
      <c r="C500" s="12" t="str">
        <f>IFERROR(__xludf.DUMMYFUNCTION("TEXTJOIN("";"", TRUE, FILTER($B$2:$B$14794, #REF!=$D$2:$D$14794))"),"#N/A")</f>
        <v>#N/A</v>
      </c>
      <c r="F500" s="13" t="s">
        <v>40985</v>
      </c>
    </row>
    <row r="501">
      <c r="B501" s="3" t="s">
        <v>4429</v>
      </c>
      <c r="C501" s="12" t="str">
        <f>IFERROR(__xludf.DUMMYFUNCTION("TEXTJOIN("";"", TRUE, FILTER($B$2:$B$14794, #REF!=$D$2:$D$14794))"),"#N/A")</f>
        <v>#N/A</v>
      </c>
      <c r="F501" s="13" t="s">
        <v>40986</v>
      </c>
    </row>
    <row r="502">
      <c r="B502" s="3" t="s">
        <v>4429</v>
      </c>
      <c r="C502" s="12" t="str">
        <f>IFERROR(__xludf.DUMMYFUNCTION("TEXTJOIN("";"", TRUE, FILTER($B$2:$B$14794, #REF!=$D$2:$D$14794))"),"#N/A")</f>
        <v>#N/A</v>
      </c>
      <c r="F502" s="13" t="s">
        <v>40987</v>
      </c>
    </row>
    <row r="503">
      <c r="B503" s="3" t="s">
        <v>4429</v>
      </c>
      <c r="C503" s="12" t="str">
        <f>IFERROR(__xludf.DUMMYFUNCTION("TEXTJOIN("";"", TRUE, FILTER($B$2:$B$14794, #REF!=$D$2:$D$14794))"),"#N/A")</f>
        <v>#N/A</v>
      </c>
      <c r="F503" s="13" t="s">
        <v>9364</v>
      </c>
    </row>
    <row r="504">
      <c r="B504" s="3" t="s">
        <v>4429</v>
      </c>
      <c r="C504" s="12" t="str">
        <f>IFERROR(__xludf.DUMMYFUNCTION("TEXTJOIN("";"", TRUE, FILTER($B$2:$B$14794, #REF!=$D$2:$D$14794))"),"#N/A")</f>
        <v>#N/A</v>
      </c>
      <c r="F504" s="13" t="s">
        <v>9365</v>
      </c>
    </row>
    <row r="505">
      <c r="B505" s="3" t="s">
        <v>4429</v>
      </c>
      <c r="C505" s="12" t="str">
        <f>IFERROR(__xludf.DUMMYFUNCTION("TEXTJOIN("";"", TRUE, FILTER($B$2:$B$14794, #REF!=$D$2:$D$14794))"),"#N/A")</f>
        <v>#N/A</v>
      </c>
      <c r="F505" s="13" t="s">
        <v>40988</v>
      </c>
    </row>
    <row r="506">
      <c r="B506" s="3" t="s">
        <v>4429</v>
      </c>
      <c r="C506" s="12" t="str">
        <f>IFERROR(__xludf.DUMMYFUNCTION("TEXTJOIN("";"", TRUE, FILTER($B$2:$B$14794, #REF!=$D$2:$D$14794))"),"#N/A")</f>
        <v>#N/A</v>
      </c>
      <c r="F506" s="13" t="s">
        <v>9382</v>
      </c>
    </row>
    <row r="507">
      <c r="B507" s="3" t="s">
        <v>4429</v>
      </c>
      <c r="C507" s="12" t="str">
        <f>IFERROR(__xludf.DUMMYFUNCTION("TEXTJOIN("";"", TRUE, FILTER($B$2:$B$14794, #REF!=$D$2:$D$14794))"),"#N/A")</f>
        <v>#N/A</v>
      </c>
      <c r="F507" s="13" t="s">
        <v>9383</v>
      </c>
    </row>
    <row r="508">
      <c r="B508" s="3" t="s">
        <v>4429</v>
      </c>
      <c r="C508" s="12" t="str">
        <f>IFERROR(__xludf.DUMMYFUNCTION("TEXTJOIN("";"", TRUE, FILTER($B$2:$B$14794, #REF!=$D$2:$D$14794))"),"#N/A")</f>
        <v>#N/A</v>
      </c>
      <c r="F508" s="13" t="s">
        <v>40989</v>
      </c>
    </row>
    <row r="509">
      <c r="B509" s="3" t="s">
        <v>4429</v>
      </c>
      <c r="C509" s="12" t="str">
        <f>IFERROR(__xludf.DUMMYFUNCTION("TEXTJOIN("";"", TRUE, FILTER($B$2:$B$14794, #REF!=$D$2:$D$14794))"),"#N/A")</f>
        <v>#N/A</v>
      </c>
      <c r="F509" s="13" t="s">
        <v>40990</v>
      </c>
    </row>
    <row r="510">
      <c r="B510" s="3" t="s">
        <v>4429</v>
      </c>
      <c r="C510" s="12" t="str">
        <f>IFERROR(__xludf.DUMMYFUNCTION("TEXTJOIN("";"", TRUE, FILTER($B$2:$B$14794, #REF!=$D$2:$D$14794))"),"#N/A")</f>
        <v>#N/A</v>
      </c>
      <c r="F510" s="13" t="s">
        <v>40991</v>
      </c>
    </row>
    <row r="511">
      <c r="B511" s="3" t="s">
        <v>4429</v>
      </c>
      <c r="C511" s="12" t="str">
        <f>IFERROR(__xludf.DUMMYFUNCTION("TEXTJOIN("";"", TRUE, FILTER($B$2:$B$14794, #REF!=$D$2:$D$14794))"),"#N/A")</f>
        <v>#N/A</v>
      </c>
      <c r="F511" s="13" t="s">
        <v>40992</v>
      </c>
    </row>
    <row r="512">
      <c r="B512" s="3" t="s">
        <v>4429</v>
      </c>
      <c r="C512" s="12" t="str">
        <f>IFERROR(__xludf.DUMMYFUNCTION("TEXTJOIN("";"", TRUE, FILTER($B$2:$B$14794, #REF!=$D$2:$D$14794))"),"#N/A")</f>
        <v>#N/A</v>
      </c>
      <c r="F512" s="13" t="s">
        <v>40993</v>
      </c>
    </row>
    <row r="513">
      <c r="B513" s="3" t="s">
        <v>4429</v>
      </c>
      <c r="C513" s="12" t="str">
        <f>IFERROR(__xludf.DUMMYFUNCTION("TEXTJOIN("";"", TRUE, FILTER($B$2:$B$14794, #REF!=$D$2:$D$14794))"),"#N/A")</f>
        <v>#N/A</v>
      </c>
      <c r="F513" s="13" t="s">
        <v>40994</v>
      </c>
    </row>
    <row r="514">
      <c r="B514" s="3" t="s">
        <v>4429</v>
      </c>
      <c r="C514" s="12" t="str">
        <f>IFERROR(__xludf.DUMMYFUNCTION("TEXTJOIN("";"", TRUE, FILTER($B$2:$B$14794, #REF!=$D$2:$D$14794))"),"#N/A")</f>
        <v>#N/A</v>
      </c>
      <c r="F514" s="13" t="s">
        <v>40995</v>
      </c>
    </row>
    <row r="515">
      <c r="B515" s="3" t="s">
        <v>4429</v>
      </c>
      <c r="C515" s="12" t="str">
        <f>IFERROR(__xludf.DUMMYFUNCTION("TEXTJOIN("";"", TRUE, FILTER($B$2:$B$14794, #REF!=$D$2:$D$14794))"),"#N/A")</f>
        <v>#N/A</v>
      </c>
      <c r="F515" s="13" t="s">
        <v>9460</v>
      </c>
    </row>
    <row r="516">
      <c r="B516" s="3" t="s">
        <v>4429</v>
      </c>
      <c r="C516" s="12" t="str">
        <f>IFERROR(__xludf.DUMMYFUNCTION("TEXTJOIN("";"", TRUE, FILTER($B$2:$B$14794, #REF!=$D$2:$D$14794))"),"#N/A")</f>
        <v>#N/A</v>
      </c>
      <c r="F516" s="13" t="s">
        <v>40996</v>
      </c>
    </row>
    <row r="517">
      <c r="B517" s="3" t="s">
        <v>4429</v>
      </c>
      <c r="C517" s="12" t="str">
        <f>IFERROR(__xludf.DUMMYFUNCTION("TEXTJOIN("";"", TRUE, FILTER($B$2:$B$14794, #REF!=$D$2:$D$14794))"),"#N/A")</f>
        <v>#N/A</v>
      </c>
      <c r="F517" s="13" t="s">
        <v>9473</v>
      </c>
    </row>
    <row r="518">
      <c r="B518" s="3" t="s">
        <v>4429</v>
      </c>
      <c r="C518" s="12" t="str">
        <f>IFERROR(__xludf.DUMMYFUNCTION("TEXTJOIN("";"", TRUE, FILTER($B$2:$B$14794, #REF!=$D$2:$D$14794))"),"#N/A")</f>
        <v>#N/A</v>
      </c>
      <c r="F518" s="13" t="s">
        <v>40997</v>
      </c>
    </row>
    <row r="519">
      <c r="B519" s="3" t="s">
        <v>4429</v>
      </c>
      <c r="C519" s="12" t="str">
        <f>IFERROR(__xludf.DUMMYFUNCTION("TEXTJOIN("";"", TRUE, FILTER($B$2:$B$14794, #REF!=$D$2:$D$14794))"),"#N/A")</f>
        <v>#N/A</v>
      </c>
      <c r="F519" s="13" t="s">
        <v>40998</v>
      </c>
    </row>
    <row r="520">
      <c r="B520" s="3" t="s">
        <v>4429</v>
      </c>
      <c r="C520" s="12" t="str">
        <f>IFERROR(__xludf.DUMMYFUNCTION("TEXTJOIN("";"", TRUE, FILTER($B$2:$B$14794, #REF!=$D$2:$D$14794))"),"#N/A")</f>
        <v>#N/A</v>
      </c>
      <c r="F520" s="13" t="s">
        <v>40999</v>
      </c>
    </row>
    <row r="521">
      <c r="B521" s="3" t="s">
        <v>4429</v>
      </c>
      <c r="C521" s="12" t="str">
        <f>IFERROR(__xludf.DUMMYFUNCTION("TEXTJOIN("";"", TRUE, FILTER($B$2:$B$14794, #REF!=$D$2:$D$14794))"),"#N/A")</f>
        <v>#N/A</v>
      </c>
      <c r="F521" s="13" t="s">
        <v>41000</v>
      </c>
    </row>
    <row r="522">
      <c r="B522" s="3" t="s">
        <v>4429</v>
      </c>
      <c r="C522" s="12" t="str">
        <f>IFERROR(__xludf.DUMMYFUNCTION("TEXTJOIN("";"", TRUE, FILTER($B$2:$B$14794, #REF!=$D$2:$D$14794))"),"#N/A")</f>
        <v>#N/A</v>
      </c>
      <c r="F522" s="13" t="s">
        <v>41001</v>
      </c>
    </row>
    <row r="523">
      <c r="B523" s="3" t="s">
        <v>4429</v>
      </c>
      <c r="C523" s="12" t="str">
        <f>IFERROR(__xludf.DUMMYFUNCTION("TEXTJOIN("";"", TRUE, FILTER($B$2:$B$14794, #REF!=$D$2:$D$14794))"),"#N/A")</f>
        <v>#N/A</v>
      </c>
      <c r="F523" s="13" t="s">
        <v>9513</v>
      </c>
    </row>
    <row r="524">
      <c r="B524" s="3" t="s">
        <v>4429</v>
      </c>
      <c r="C524" s="12" t="str">
        <f>IFERROR(__xludf.DUMMYFUNCTION("TEXTJOIN("";"", TRUE, FILTER($B$2:$B$14794, #REF!=$D$2:$D$14794))"),"#N/A")</f>
        <v>#N/A</v>
      </c>
      <c r="F524" s="13" t="s">
        <v>9514</v>
      </c>
    </row>
    <row r="525">
      <c r="B525" s="3" t="s">
        <v>4429</v>
      </c>
      <c r="C525" s="12" t="str">
        <f>IFERROR(__xludf.DUMMYFUNCTION("TEXTJOIN("";"", TRUE, FILTER($B$2:$B$14794, #REF!=$D$2:$D$14794))"),"#N/A")</f>
        <v>#N/A</v>
      </c>
      <c r="F525" s="13" t="s">
        <v>9515</v>
      </c>
    </row>
    <row r="526">
      <c r="B526" s="3" t="s">
        <v>4429</v>
      </c>
      <c r="C526" s="12" t="str">
        <f>IFERROR(__xludf.DUMMYFUNCTION("TEXTJOIN("";"", TRUE, FILTER($B$2:$B$14794, #REF!=$D$2:$D$14794))"),"#N/A")</f>
        <v>#N/A</v>
      </c>
      <c r="F526" s="13" t="s">
        <v>9516</v>
      </c>
    </row>
    <row r="527">
      <c r="B527" s="3" t="s">
        <v>4429</v>
      </c>
      <c r="C527" s="12" t="str">
        <f>IFERROR(__xludf.DUMMYFUNCTION("TEXTJOIN("";"", TRUE, FILTER($B$2:$B$14794, #REF!=$D$2:$D$14794))"),"#N/A")</f>
        <v>#N/A</v>
      </c>
      <c r="F527" s="13" t="s">
        <v>41002</v>
      </c>
    </row>
    <row r="528">
      <c r="B528" s="3" t="s">
        <v>4429</v>
      </c>
      <c r="C528" s="12" t="str">
        <f>IFERROR(__xludf.DUMMYFUNCTION("TEXTJOIN("";"", TRUE, FILTER($B$2:$B$14794, #REF!=$D$2:$D$14794))"),"#N/A")</f>
        <v>#N/A</v>
      </c>
      <c r="F528" s="13" t="s">
        <v>41003</v>
      </c>
    </row>
    <row r="529">
      <c r="B529" s="3" t="s">
        <v>4429</v>
      </c>
      <c r="C529" s="12" t="str">
        <f>IFERROR(__xludf.DUMMYFUNCTION("TEXTJOIN("";"", TRUE, FILTER($B$2:$B$14794, #REF!=$D$2:$D$14794))"),"#N/A")</f>
        <v>#N/A</v>
      </c>
      <c r="F529" s="13" t="s">
        <v>41004</v>
      </c>
    </row>
    <row r="530">
      <c r="B530" s="3" t="s">
        <v>4429</v>
      </c>
      <c r="C530" s="12" t="str">
        <f>IFERROR(__xludf.DUMMYFUNCTION("TEXTJOIN("";"", TRUE, FILTER($B$2:$B$14794, #REF!=$D$2:$D$14794))"),"#N/A")</f>
        <v>#N/A</v>
      </c>
      <c r="F530" s="13" t="s">
        <v>9549</v>
      </c>
    </row>
    <row r="531">
      <c r="B531" s="3" t="s">
        <v>4429</v>
      </c>
      <c r="C531" s="12" t="str">
        <f>IFERROR(__xludf.DUMMYFUNCTION("TEXTJOIN("";"", TRUE, FILTER($B$2:$B$14794, #REF!=$D$2:$D$14794))"),"#N/A")</f>
        <v>#N/A</v>
      </c>
      <c r="F531" s="13" t="s">
        <v>41005</v>
      </c>
    </row>
    <row r="532">
      <c r="B532" s="3" t="s">
        <v>4429</v>
      </c>
      <c r="C532" s="12" t="str">
        <f>IFERROR(__xludf.DUMMYFUNCTION("TEXTJOIN("";"", TRUE, FILTER($B$2:$B$14794, #REF!=$D$2:$D$14794))"),"#N/A")</f>
        <v>#N/A</v>
      </c>
      <c r="F532" s="13" t="s">
        <v>9562</v>
      </c>
    </row>
    <row r="533">
      <c r="B533" s="3" t="s">
        <v>4429</v>
      </c>
      <c r="C533" s="12" t="str">
        <f>IFERROR(__xludf.DUMMYFUNCTION("TEXTJOIN("";"", TRUE, FILTER($B$2:$B$14794, #REF!=$D$2:$D$14794))"),"#N/A")</f>
        <v>#N/A</v>
      </c>
      <c r="F533" s="13" t="s">
        <v>41006</v>
      </c>
    </row>
    <row r="534">
      <c r="B534" s="3" t="s">
        <v>4429</v>
      </c>
      <c r="C534" s="12" t="str">
        <f>IFERROR(__xludf.DUMMYFUNCTION("TEXTJOIN("";"", TRUE, FILTER($B$2:$B$14794, #REF!=$D$2:$D$14794))"),"#N/A")</f>
        <v>#N/A</v>
      </c>
      <c r="F534" s="13" t="s">
        <v>41007</v>
      </c>
    </row>
    <row r="535">
      <c r="B535" s="3" t="s">
        <v>4429</v>
      </c>
      <c r="C535" s="12" t="str">
        <f>IFERROR(__xludf.DUMMYFUNCTION("TEXTJOIN("";"", TRUE, FILTER($B$2:$B$14794, #REF!=$D$2:$D$14794))"),"#N/A")</f>
        <v>#N/A</v>
      </c>
      <c r="F535" s="13" t="s">
        <v>41008</v>
      </c>
    </row>
    <row r="536">
      <c r="B536" s="3" t="s">
        <v>4429</v>
      </c>
      <c r="C536" s="12" t="str">
        <f>IFERROR(__xludf.DUMMYFUNCTION("TEXTJOIN("";"", TRUE, FILTER($B$2:$B$14794, #REF!=$D$2:$D$14794))"),"#N/A")</f>
        <v>#N/A</v>
      </c>
      <c r="F536" s="13" t="s">
        <v>9607</v>
      </c>
    </row>
    <row r="537">
      <c r="B537" s="3" t="s">
        <v>4429</v>
      </c>
      <c r="C537" s="12" t="str">
        <f>IFERROR(__xludf.DUMMYFUNCTION("TEXTJOIN("";"", TRUE, FILTER($B$2:$B$14794, #REF!=$D$2:$D$14794))"),"#N/A")</f>
        <v>#N/A</v>
      </c>
      <c r="F537" s="13" t="s">
        <v>41009</v>
      </c>
    </row>
    <row r="538">
      <c r="B538" s="3" t="s">
        <v>4429</v>
      </c>
      <c r="C538" s="12" t="str">
        <f>IFERROR(__xludf.DUMMYFUNCTION("TEXTJOIN("";"", TRUE, FILTER($B$2:$B$14794, #REF!=$D$2:$D$14794))"),"#N/A")</f>
        <v>#N/A</v>
      </c>
      <c r="F538" s="13" t="s">
        <v>41010</v>
      </c>
    </row>
    <row r="539">
      <c r="B539" s="3" t="s">
        <v>4429</v>
      </c>
      <c r="C539" s="12" t="str">
        <f>IFERROR(__xludf.DUMMYFUNCTION("TEXTJOIN("";"", TRUE, FILTER($B$2:$B$14794, #REF!=$D$2:$D$14794))"),"#N/A")</f>
        <v>#N/A</v>
      </c>
      <c r="F539" s="13" t="s">
        <v>41011</v>
      </c>
    </row>
    <row r="540">
      <c r="B540" s="3" t="s">
        <v>4429</v>
      </c>
      <c r="C540" s="12" t="str">
        <f>IFERROR(__xludf.DUMMYFUNCTION("TEXTJOIN("";"", TRUE, FILTER($B$2:$B$14794, #REF!=$D$2:$D$14794))"),"#N/A")</f>
        <v>#N/A</v>
      </c>
      <c r="F540" s="13" t="s">
        <v>9630</v>
      </c>
    </row>
    <row r="541">
      <c r="B541" s="3" t="s">
        <v>4429</v>
      </c>
      <c r="C541" s="12" t="str">
        <f>IFERROR(__xludf.DUMMYFUNCTION("TEXTJOIN("";"", TRUE, FILTER($B$2:$B$14794, #REF!=$D$2:$D$14794))"),"#N/A")</f>
        <v>#N/A</v>
      </c>
      <c r="F541" s="13" t="s">
        <v>41012</v>
      </c>
    </row>
    <row r="542">
      <c r="B542" s="3" t="s">
        <v>4429</v>
      </c>
      <c r="C542" s="12" t="str">
        <f>IFERROR(__xludf.DUMMYFUNCTION("TEXTJOIN("";"", TRUE, FILTER($B$2:$B$14794, #REF!=$D$2:$D$14794))"),"#N/A")</f>
        <v>#N/A</v>
      </c>
      <c r="F542" s="13" t="s">
        <v>41013</v>
      </c>
    </row>
    <row r="543">
      <c r="B543" s="3" t="s">
        <v>4429</v>
      </c>
      <c r="C543" s="12" t="str">
        <f>IFERROR(__xludf.DUMMYFUNCTION("TEXTJOIN("";"", TRUE, FILTER($B$2:$B$14794, #REF!=$D$2:$D$14794))"),"#N/A")</f>
        <v>#N/A</v>
      </c>
      <c r="F543" s="13" t="s">
        <v>41014</v>
      </c>
    </row>
    <row r="544">
      <c r="B544" s="3" t="s">
        <v>4429</v>
      </c>
      <c r="C544" s="12" t="str">
        <f>IFERROR(__xludf.DUMMYFUNCTION("TEXTJOIN("";"", TRUE, FILTER($B$2:$B$14794, #REF!=$D$2:$D$14794))"),"#N/A")</f>
        <v>#N/A</v>
      </c>
      <c r="F544" s="13" t="s">
        <v>41015</v>
      </c>
    </row>
    <row r="545">
      <c r="B545" s="3" t="s">
        <v>4429</v>
      </c>
      <c r="C545" s="12" t="str">
        <f>IFERROR(__xludf.DUMMYFUNCTION("TEXTJOIN("";"", TRUE, FILTER($B$2:$B$14794, #REF!=$D$2:$D$14794))"),"#N/A")</f>
        <v>#N/A</v>
      </c>
      <c r="F545" s="13" t="s">
        <v>41016</v>
      </c>
    </row>
    <row r="546">
      <c r="B546" s="3" t="s">
        <v>4429</v>
      </c>
      <c r="C546" s="12" t="str">
        <f>IFERROR(__xludf.DUMMYFUNCTION("TEXTJOIN("";"", TRUE, FILTER($B$2:$B$14794, #REF!=$D$2:$D$14794))"),"#N/A")</f>
        <v>#N/A</v>
      </c>
      <c r="F546" s="13" t="s">
        <v>41017</v>
      </c>
    </row>
    <row r="547">
      <c r="B547" s="3" t="s">
        <v>4429</v>
      </c>
      <c r="C547" s="12" t="str">
        <f>IFERROR(__xludf.DUMMYFUNCTION("TEXTJOIN("";"", TRUE, FILTER($B$2:$B$14794, #REF!=$D$2:$D$14794))"),"#N/A")</f>
        <v>#N/A</v>
      </c>
      <c r="F547" s="13" t="s">
        <v>41018</v>
      </c>
    </row>
    <row r="548">
      <c r="B548" s="3" t="s">
        <v>4429</v>
      </c>
      <c r="C548" s="12" t="str">
        <f>IFERROR(__xludf.DUMMYFUNCTION("TEXTJOIN("";"", TRUE, FILTER($B$2:$B$14794, #REF!=$D$2:$D$14794))"),"#N/A")</f>
        <v>#N/A</v>
      </c>
      <c r="F548" s="13" t="s">
        <v>41019</v>
      </c>
    </row>
    <row r="549">
      <c r="B549" s="3" t="s">
        <v>4429</v>
      </c>
      <c r="C549" s="12" t="str">
        <f>IFERROR(__xludf.DUMMYFUNCTION("TEXTJOIN("";"", TRUE, FILTER($B$2:$B$14794, #REF!=$D$2:$D$14794))"),"#N/A")</f>
        <v>#N/A</v>
      </c>
      <c r="F549" s="13" t="s">
        <v>41020</v>
      </c>
    </row>
    <row r="550">
      <c r="B550" s="3" t="s">
        <v>4429</v>
      </c>
      <c r="C550" s="12" t="str">
        <f>IFERROR(__xludf.DUMMYFUNCTION("TEXTJOIN("";"", TRUE, FILTER($B$2:$B$14794, #REF!=$D$2:$D$14794))"),"#N/A")</f>
        <v>#N/A</v>
      </c>
      <c r="F550" s="13" t="s">
        <v>41021</v>
      </c>
    </row>
    <row r="551">
      <c r="B551" s="3" t="s">
        <v>4429</v>
      </c>
      <c r="C551" s="12" t="str">
        <f>IFERROR(__xludf.DUMMYFUNCTION("TEXTJOIN("";"", TRUE, FILTER($B$2:$B$14794, #REF!=$D$2:$D$14794))"),"#N/A")</f>
        <v>#N/A</v>
      </c>
      <c r="F551" s="13" t="s">
        <v>41022</v>
      </c>
    </row>
    <row r="552">
      <c r="B552" s="3" t="s">
        <v>4429</v>
      </c>
      <c r="C552" s="12" t="str">
        <f>IFERROR(__xludf.DUMMYFUNCTION("TEXTJOIN("";"", TRUE, FILTER($B$2:$B$14794, #REF!=$D$2:$D$14794))"),"#N/A")</f>
        <v>#N/A</v>
      </c>
      <c r="F552" s="13" t="s">
        <v>41023</v>
      </c>
    </row>
    <row r="553">
      <c r="B553" s="3" t="s">
        <v>4429</v>
      </c>
      <c r="C553" s="12" t="str">
        <f>IFERROR(__xludf.DUMMYFUNCTION("TEXTJOIN("";"", TRUE, FILTER($B$2:$B$14794, #REF!=$D$2:$D$14794))"),"#N/A")</f>
        <v>#N/A</v>
      </c>
      <c r="F553" s="13" t="s">
        <v>41024</v>
      </c>
    </row>
    <row r="554">
      <c r="B554" s="3" t="s">
        <v>4429</v>
      </c>
      <c r="C554" s="12" t="str">
        <f>IFERROR(__xludf.DUMMYFUNCTION("TEXTJOIN("";"", TRUE, FILTER($B$2:$B$14794, #REF!=$D$2:$D$14794))"),"#N/A")</f>
        <v>#N/A</v>
      </c>
      <c r="F554" s="13" t="s">
        <v>41025</v>
      </c>
    </row>
    <row r="555">
      <c r="B555" s="3" t="s">
        <v>4429</v>
      </c>
      <c r="C555" s="12" t="str">
        <f>IFERROR(__xludf.DUMMYFUNCTION("TEXTJOIN("";"", TRUE, FILTER($B$2:$B$14794, #REF!=$D$2:$D$14794))"),"#N/A")</f>
        <v>#N/A</v>
      </c>
      <c r="F555" s="13" t="s">
        <v>41026</v>
      </c>
    </row>
    <row r="556">
      <c r="B556" s="3" t="s">
        <v>4429</v>
      </c>
      <c r="C556" s="12" t="str">
        <f>IFERROR(__xludf.DUMMYFUNCTION("TEXTJOIN("";"", TRUE, FILTER($B$2:$B$14794, #REF!=$D$2:$D$14794))"),"#N/A")</f>
        <v>#N/A</v>
      </c>
      <c r="F556" s="13" t="s">
        <v>41027</v>
      </c>
    </row>
    <row r="557">
      <c r="B557" s="3" t="s">
        <v>4429</v>
      </c>
      <c r="C557" s="12" t="str">
        <f>IFERROR(__xludf.DUMMYFUNCTION("TEXTJOIN("";"", TRUE, FILTER($B$2:$B$14794, #REF!=$D$2:$D$14794))"),"#N/A")</f>
        <v>#N/A</v>
      </c>
      <c r="F557" s="13" t="s">
        <v>41028</v>
      </c>
    </row>
    <row r="558">
      <c r="B558" s="3" t="s">
        <v>606</v>
      </c>
      <c r="C558" s="12" t="str">
        <f>IFERROR(__xludf.DUMMYFUNCTION("TEXTJOIN("";"", TRUE, FILTER($B$2:$B$14794, #REF!=$D$2:$D$14794))"),"#N/A")</f>
        <v>#N/A</v>
      </c>
      <c r="F558" s="13" t="s">
        <v>41029</v>
      </c>
    </row>
    <row r="559">
      <c r="B559" s="3" t="s">
        <v>606</v>
      </c>
      <c r="C559" s="12" t="str">
        <f>IFERROR(__xludf.DUMMYFUNCTION("TEXTJOIN("";"", TRUE, FILTER($B$2:$B$14794, #REF!=$D$2:$D$14794))"),"#N/A")</f>
        <v>#N/A</v>
      </c>
      <c r="F559" s="13" t="s">
        <v>41030</v>
      </c>
    </row>
    <row r="560">
      <c r="B560" s="3" t="s">
        <v>606</v>
      </c>
      <c r="C560" s="12" t="str">
        <f>IFERROR(__xludf.DUMMYFUNCTION("TEXTJOIN("";"", TRUE, FILTER($B$2:$B$14794, #REF!=$D$2:$D$14794))"),"#N/A")</f>
        <v>#N/A</v>
      </c>
      <c r="F560" s="13" t="s">
        <v>41031</v>
      </c>
    </row>
    <row r="561">
      <c r="B561" s="3" t="s">
        <v>606</v>
      </c>
      <c r="C561" s="12" t="str">
        <f>IFERROR(__xludf.DUMMYFUNCTION("TEXTJOIN("";"", TRUE, FILTER($B$2:$B$14794, #REF!=$D$2:$D$14794))"),"#N/A")</f>
        <v>#N/A</v>
      </c>
      <c r="F561" s="13" t="s">
        <v>41032</v>
      </c>
    </row>
    <row r="562">
      <c r="B562" s="3" t="s">
        <v>606</v>
      </c>
      <c r="C562" s="12" t="str">
        <f>IFERROR(__xludf.DUMMYFUNCTION("TEXTJOIN("";"", TRUE, FILTER($B$2:$B$14794, #REF!=$D$2:$D$14794))"),"#N/A")</f>
        <v>#N/A</v>
      </c>
      <c r="F562" s="13" t="s">
        <v>41033</v>
      </c>
    </row>
    <row r="563">
      <c r="B563" s="3" t="s">
        <v>606</v>
      </c>
      <c r="C563" s="12" t="str">
        <f>IFERROR(__xludf.DUMMYFUNCTION("TEXTJOIN("";"", TRUE, FILTER($B$2:$B$14794, #REF!=$D$2:$D$14794))"),"#N/A")</f>
        <v>#N/A</v>
      </c>
      <c r="F563" s="13" t="s">
        <v>41034</v>
      </c>
    </row>
    <row r="564">
      <c r="B564" s="3" t="s">
        <v>606</v>
      </c>
      <c r="C564" s="12" t="str">
        <f>IFERROR(__xludf.DUMMYFUNCTION("TEXTJOIN("";"", TRUE, FILTER($B$2:$B$14794, #REF!=$D$2:$D$14794))"),"#N/A")</f>
        <v>#N/A</v>
      </c>
      <c r="F564" s="13" t="s">
        <v>9921</v>
      </c>
    </row>
    <row r="565">
      <c r="B565" s="3" t="s">
        <v>606</v>
      </c>
      <c r="C565" s="12" t="str">
        <f>IFERROR(__xludf.DUMMYFUNCTION("TEXTJOIN("";"", TRUE, FILTER($B$2:$B$14794, #REF!=$D$2:$D$14794))"),"#N/A")</f>
        <v>#N/A</v>
      </c>
      <c r="F565" s="13" t="s">
        <v>41035</v>
      </c>
    </row>
    <row r="566">
      <c r="B566" s="3" t="s">
        <v>606</v>
      </c>
      <c r="C566" s="12" t="str">
        <f>IFERROR(__xludf.DUMMYFUNCTION("TEXTJOIN("";"", TRUE, FILTER($B$2:$B$14794, #REF!=$D$2:$D$14794))"),"#N/A")</f>
        <v>#N/A</v>
      </c>
      <c r="F566" s="13" t="s">
        <v>41036</v>
      </c>
    </row>
    <row r="567">
      <c r="B567" s="3" t="s">
        <v>625</v>
      </c>
      <c r="C567" s="12" t="str">
        <f>IFERROR(__xludf.DUMMYFUNCTION("TEXTJOIN("";"", TRUE, FILTER($B$2:$B$14794, #REF!=$D$2:$D$14794))"),"#N/A")</f>
        <v>#N/A</v>
      </c>
      <c r="F567" s="13" t="s">
        <v>41037</v>
      </c>
    </row>
    <row r="568">
      <c r="B568" s="3" t="s">
        <v>625</v>
      </c>
      <c r="C568" s="12" t="str">
        <f>IFERROR(__xludf.DUMMYFUNCTION("TEXTJOIN("";"", TRUE, FILTER($B$2:$B$14794, #REF!=$D$2:$D$14794))"),"#N/A")</f>
        <v>#N/A</v>
      </c>
      <c r="F568" s="13" t="s">
        <v>41038</v>
      </c>
    </row>
    <row r="569">
      <c r="B569" s="3" t="s">
        <v>625</v>
      </c>
      <c r="C569" s="12" t="str">
        <f>IFERROR(__xludf.DUMMYFUNCTION("TEXTJOIN("";"", TRUE, FILTER($B$2:$B$14794, #REF!=$D$2:$D$14794))"),"#N/A")</f>
        <v>#N/A</v>
      </c>
      <c r="F569" s="13" t="s">
        <v>41039</v>
      </c>
    </row>
    <row r="570">
      <c r="B570" s="3" t="s">
        <v>625</v>
      </c>
      <c r="C570" s="12" t="str">
        <f>IFERROR(__xludf.DUMMYFUNCTION("TEXTJOIN("";"", TRUE, FILTER($B$2:$B$14794, #REF!=$D$2:$D$14794))"),"#N/A")</f>
        <v>#N/A</v>
      </c>
      <c r="F570" s="13" t="s">
        <v>41040</v>
      </c>
    </row>
    <row r="571">
      <c r="B571" s="3" t="s">
        <v>625</v>
      </c>
      <c r="C571" s="12" t="str">
        <f>IFERROR(__xludf.DUMMYFUNCTION("TEXTJOIN("";"", TRUE, FILTER($B$2:$B$14794, #REF!=$D$2:$D$14794))"),"#N/A")</f>
        <v>#N/A</v>
      </c>
      <c r="F571" s="13" t="s">
        <v>41041</v>
      </c>
    </row>
    <row r="572">
      <c r="B572" s="3" t="s">
        <v>625</v>
      </c>
      <c r="C572" s="12" t="str">
        <f>IFERROR(__xludf.DUMMYFUNCTION("TEXTJOIN("";"", TRUE, FILTER($B$2:$B$14794, #REF!=$D$2:$D$14794))"),"#N/A")</f>
        <v>#N/A</v>
      </c>
      <c r="F572" s="13" t="s">
        <v>41042</v>
      </c>
    </row>
    <row r="573">
      <c r="B573" s="3" t="s">
        <v>625</v>
      </c>
      <c r="C573" s="12" t="str">
        <f>IFERROR(__xludf.DUMMYFUNCTION("TEXTJOIN("";"", TRUE, FILTER($B$2:$B$14794, #REF!=$D$2:$D$14794))"),"#N/A")</f>
        <v>#N/A</v>
      </c>
      <c r="F573" s="13" t="s">
        <v>41043</v>
      </c>
    </row>
    <row r="574">
      <c r="B574" s="3" t="s">
        <v>625</v>
      </c>
      <c r="C574" s="12" t="str">
        <f>IFERROR(__xludf.DUMMYFUNCTION("TEXTJOIN("";"", TRUE, FILTER($B$2:$B$14794, #REF!=$D$2:$D$14794))"),"#N/A")</f>
        <v>#N/A</v>
      </c>
      <c r="F574" s="13" t="s">
        <v>41044</v>
      </c>
    </row>
    <row r="575">
      <c r="B575" s="3" t="s">
        <v>625</v>
      </c>
      <c r="C575" s="12" t="str">
        <f>IFERROR(__xludf.DUMMYFUNCTION("TEXTJOIN("";"", TRUE, FILTER($B$2:$B$14794, #REF!=$D$2:$D$14794))"),"#N/A")</f>
        <v>#N/A</v>
      </c>
      <c r="F575" s="13" t="s">
        <v>10046</v>
      </c>
    </row>
    <row r="576">
      <c r="B576" s="3" t="s">
        <v>625</v>
      </c>
      <c r="C576" s="12" t="str">
        <f>IFERROR(__xludf.DUMMYFUNCTION("TEXTJOIN("";"", TRUE, FILTER($B$2:$B$14794, #REF!=$D$2:$D$14794))"),"#N/A")</f>
        <v>#N/A</v>
      </c>
      <c r="F576" s="13" t="s">
        <v>41045</v>
      </c>
    </row>
    <row r="577">
      <c r="B577" s="3" t="s">
        <v>625</v>
      </c>
      <c r="C577" s="12" t="str">
        <f>IFERROR(__xludf.DUMMYFUNCTION("TEXTJOIN("";"", TRUE, FILTER($B$2:$B$14794, #REF!=$D$2:$D$14794))"),"#N/A")</f>
        <v>#N/A</v>
      </c>
      <c r="F577" s="13" t="s">
        <v>41046</v>
      </c>
    </row>
    <row r="578">
      <c r="B578" s="3" t="s">
        <v>625</v>
      </c>
      <c r="C578" s="12" t="str">
        <f>IFERROR(__xludf.DUMMYFUNCTION("TEXTJOIN("";"", TRUE, FILTER($B$2:$B$14794, #REF!=$D$2:$D$14794))"),"#N/A")</f>
        <v>#N/A</v>
      </c>
      <c r="F578" s="13" t="s">
        <v>41047</v>
      </c>
    </row>
    <row r="579">
      <c r="B579" s="3" t="s">
        <v>625</v>
      </c>
      <c r="C579" s="12" t="str">
        <f>IFERROR(__xludf.DUMMYFUNCTION("TEXTJOIN("";"", TRUE, FILTER($B$2:$B$14794, #REF!=$D$2:$D$14794))"),"#N/A")</f>
        <v>#N/A</v>
      </c>
      <c r="F579" s="13" t="s">
        <v>41048</v>
      </c>
    </row>
    <row r="580">
      <c r="B580" s="3" t="s">
        <v>625</v>
      </c>
      <c r="C580" s="12" t="str">
        <f>IFERROR(__xludf.DUMMYFUNCTION("TEXTJOIN("";"", TRUE, FILTER($B$2:$B$14794, #REF!=$D$2:$D$14794))"),"#N/A")</f>
        <v>#N/A</v>
      </c>
      <c r="F580" s="13" t="s">
        <v>41049</v>
      </c>
    </row>
    <row r="581">
      <c r="B581" s="3" t="s">
        <v>625</v>
      </c>
      <c r="C581" s="12" t="str">
        <f>IFERROR(__xludf.DUMMYFUNCTION("TEXTJOIN("";"", TRUE, FILTER($B$2:$B$14794, #REF!=$D$2:$D$14794))"),"#N/A")</f>
        <v>#N/A</v>
      </c>
      <c r="F581" s="13" t="s">
        <v>10103</v>
      </c>
    </row>
    <row r="582">
      <c r="B582" s="3" t="s">
        <v>625</v>
      </c>
      <c r="C582" s="12" t="str">
        <f>IFERROR(__xludf.DUMMYFUNCTION("TEXTJOIN("";"", TRUE, FILTER($B$2:$B$14794, #REF!=$D$2:$D$14794))"),"#N/A")</f>
        <v>#N/A</v>
      </c>
      <c r="F582" s="13" t="s">
        <v>41050</v>
      </c>
    </row>
    <row r="583">
      <c r="B583" s="3" t="s">
        <v>625</v>
      </c>
      <c r="C583" s="12" t="str">
        <f>IFERROR(__xludf.DUMMYFUNCTION("TEXTJOIN("";"", TRUE, FILTER($B$2:$B$14794, #REF!=$D$2:$D$14794))"),"#N/A")</f>
        <v>#N/A</v>
      </c>
      <c r="F583" s="13" t="s">
        <v>41051</v>
      </c>
    </row>
    <row r="584">
      <c r="B584" s="3" t="s">
        <v>625</v>
      </c>
      <c r="C584" s="12" t="str">
        <f>IFERROR(__xludf.DUMMYFUNCTION("TEXTJOIN("";"", TRUE, FILTER($B$2:$B$14794, #REF!=$D$2:$D$14794))"),"#N/A")</f>
        <v>#N/A</v>
      </c>
      <c r="F584" s="13" t="s">
        <v>41052</v>
      </c>
    </row>
    <row r="585">
      <c r="B585" s="3" t="s">
        <v>625</v>
      </c>
      <c r="C585" s="12" t="str">
        <f>IFERROR(__xludf.DUMMYFUNCTION("TEXTJOIN("";"", TRUE, FILTER($B$2:$B$14794, #REF!=$D$2:$D$14794))"),"#N/A")</f>
        <v>#N/A</v>
      </c>
      <c r="F585" s="13" t="s">
        <v>41053</v>
      </c>
    </row>
    <row r="586">
      <c r="B586" s="3" t="s">
        <v>625</v>
      </c>
      <c r="C586" s="12" t="str">
        <f>IFERROR(__xludf.DUMMYFUNCTION("TEXTJOIN("";"", TRUE, FILTER($B$2:$B$14794, #REF!=$D$2:$D$14794))"),"#N/A")</f>
        <v>#N/A</v>
      </c>
      <c r="F586" s="13" t="s">
        <v>41054</v>
      </c>
    </row>
    <row r="587">
      <c r="B587" s="3" t="s">
        <v>625</v>
      </c>
      <c r="C587" s="12" t="str">
        <f>IFERROR(__xludf.DUMMYFUNCTION("TEXTJOIN("";"", TRUE, FILTER($B$2:$B$14794, #REF!=$D$2:$D$14794))"),"#N/A")</f>
        <v>#N/A</v>
      </c>
      <c r="F587" s="13" t="s">
        <v>41055</v>
      </c>
    </row>
    <row r="588">
      <c r="B588" s="3" t="s">
        <v>625</v>
      </c>
      <c r="C588" s="12" t="str">
        <f>IFERROR(__xludf.DUMMYFUNCTION("TEXTJOIN("";"", TRUE, FILTER($B$2:$B$14794, #REF!=$D$2:$D$14794))"),"#N/A")</f>
        <v>#N/A</v>
      </c>
      <c r="F588" s="13" t="s">
        <v>41056</v>
      </c>
    </row>
    <row r="589">
      <c r="B589" s="3" t="s">
        <v>625</v>
      </c>
      <c r="C589" s="12" t="str">
        <f>IFERROR(__xludf.DUMMYFUNCTION("TEXTJOIN("";"", TRUE, FILTER($B$2:$B$14794, #REF!=$D$2:$D$14794))"),"#N/A")</f>
        <v>#N/A</v>
      </c>
      <c r="F589" s="13" t="s">
        <v>41057</v>
      </c>
    </row>
    <row r="590">
      <c r="B590" s="3" t="s">
        <v>625</v>
      </c>
      <c r="C590" s="12" t="str">
        <f>IFERROR(__xludf.DUMMYFUNCTION("TEXTJOIN("";"", TRUE, FILTER($B$2:$B$14794, #REF!=$D$2:$D$14794))"),"#N/A")</f>
        <v>#N/A</v>
      </c>
      <c r="F590" s="13" t="s">
        <v>41058</v>
      </c>
    </row>
    <row r="591">
      <c r="B591" s="3" t="s">
        <v>625</v>
      </c>
      <c r="C591" s="12" t="str">
        <f>IFERROR(__xludf.DUMMYFUNCTION("TEXTJOIN("";"", TRUE, FILTER($B$2:$B$14794, #REF!=$D$2:$D$14794))"),"#N/A")</f>
        <v>#N/A</v>
      </c>
      <c r="F591" s="13" t="s">
        <v>41059</v>
      </c>
    </row>
    <row r="592">
      <c r="B592" s="3" t="s">
        <v>625</v>
      </c>
      <c r="C592" s="12" t="str">
        <f>IFERROR(__xludf.DUMMYFUNCTION("TEXTJOIN("";"", TRUE, FILTER($B$2:$B$14794, #REF!=$D$2:$D$14794))"),"#N/A")</f>
        <v>#N/A</v>
      </c>
      <c r="F592" s="13" t="s">
        <v>41060</v>
      </c>
    </row>
    <row r="593">
      <c r="B593" s="3" t="s">
        <v>625</v>
      </c>
      <c r="C593" s="12" t="str">
        <f>IFERROR(__xludf.DUMMYFUNCTION("TEXTJOIN("";"", TRUE, FILTER($B$2:$B$14794, #REF!=$D$2:$D$14794))"),"#N/A")</f>
        <v>#N/A</v>
      </c>
      <c r="F593" s="13" t="s">
        <v>41061</v>
      </c>
    </row>
    <row r="594">
      <c r="B594" s="3" t="s">
        <v>680</v>
      </c>
      <c r="C594" s="12" t="str">
        <f>IFERROR(__xludf.DUMMYFUNCTION("TEXTJOIN("";"", TRUE, FILTER($B$2:$B$14794, #REF!=$D$2:$D$14794))"),"#N/A")</f>
        <v>#N/A</v>
      </c>
      <c r="F594" s="13" t="s">
        <v>41062</v>
      </c>
    </row>
    <row r="595">
      <c r="B595" s="3" t="s">
        <v>680</v>
      </c>
      <c r="C595" s="12" t="str">
        <f>IFERROR(__xludf.DUMMYFUNCTION("TEXTJOIN("";"", TRUE, FILTER($B$2:$B$14794, #REF!=$D$2:$D$14794))"),"#N/A")</f>
        <v>#N/A</v>
      </c>
      <c r="F595" s="13" t="s">
        <v>41063</v>
      </c>
    </row>
    <row r="596">
      <c r="B596" s="3" t="s">
        <v>680</v>
      </c>
      <c r="C596" s="12" t="str">
        <f>IFERROR(__xludf.DUMMYFUNCTION("TEXTJOIN("";"", TRUE, FILTER($B$2:$B$14794, #REF!=$D$2:$D$14794))"),"#N/A")</f>
        <v>#N/A</v>
      </c>
      <c r="F596" s="13" t="s">
        <v>41064</v>
      </c>
    </row>
    <row r="597">
      <c r="B597" s="3" t="s">
        <v>680</v>
      </c>
      <c r="C597" s="12" t="str">
        <f>IFERROR(__xludf.DUMMYFUNCTION("TEXTJOIN("";"", TRUE, FILTER($B$2:$B$14794, #REF!=$D$2:$D$14794))"),"#N/A")</f>
        <v>#N/A</v>
      </c>
      <c r="F597" s="13" t="s">
        <v>41065</v>
      </c>
    </row>
    <row r="598">
      <c r="B598" s="3" t="s">
        <v>680</v>
      </c>
      <c r="C598" s="12" t="str">
        <f>IFERROR(__xludf.DUMMYFUNCTION("TEXTJOIN("";"", TRUE, FILTER($B$2:$B$14794, #REF!=$D$2:$D$14794))"),"#N/A")</f>
        <v>#N/A</v>
      </c>
      <c r="F598" s="13" t="s">
        <v>41066</v>
      </c>
    </row>
    <row r="599">
      <c r="B599" s="3" t="s">
        <v>680</v>
      </c>
      <c r="C599" s="12" t="str">
        <f>IFERROR(__xludf.DUMMYFUNCTION("TEXTJOIN("";"", TRUE, FILTER($B$2:$B$14794, #REF!=$D$2:$D$14794))"),"#N/A")</f>
        <v>#N/A</v>
      </c>
      <c r="F599" s="13" t="s">
        <v>41067</v>
      </c>
    </row>
    <row r="600">
      <c r="B600" s="3" t="s">
        <v>680</v>
      </c>
      <c r="C600" s="12" t="str">
        <f>IFERROR(__xludf.DUMMYFUNCTION("TEXTJOIN("";"", TRUE, FILTER($B$2:$B$14794, #REF!=$D$2:$D$14794))"),"#N/A")</f>
        <v>#N/A</v>
      </c>
      <c r="F600" s="13" t="s">
        <v>41068</v>
      </c>
    </row>
    <row r="601">
      <c r="B601" s="3" t="s">
        <v>680</v>
      </c>
      <c r="C601" s="12" t="str">
        <f>IFERROR(__xludf.DUMMYFUNCTION("TEXTJOIN("";"", TRUE, FILTER($B$2:$B$14794, #REF!=$D$2:$D$14794))"),"#N/A")</f>
        <v>#N/A</v>
      </c>
      <c r="F601" s="13" t="s">
        <v>41069</v>
      </c>
    </row>
    <row r="602">
      <c r="B602" s="3" t="s">
        <v>680</v>
      </c>
      <c r="C602" s="12" t="str">
        <f>IFERROR(__xludf.DUMMYFUNCTION("TEXTJOIN("";"", TRUE, FILTER($B$2:$B$14794, #REF!=$D$2:$D$14794))"),"#N/A")</f>
        <v>#N/A</v>
      </c>
      <c r="F602" s="13" t="s">
        <v>41070</v>
      </c>
    </row>
    <row r="603">
      <c r="B603" s="3" t="s">
        <v>680</v>
      </c>
      <c r="C603" s="12" t="str">
        <f>IFERROR(__xludf.DUMMYFUNCTION("TEXTJOIN("";"", TRUE, FILTER($B$2:$B$14794, #REF!=$D$2:$D$14794))"),"#N/A")</f>
        <v>#N/A</v>
      </c>
      <c r="F603" s="13" t="s">
        <v>41071</v>
      </c>
    </row>
    <row r="604">
      <c r="B604" s="3" t="s">
        <v>680</v>
      </c>
      <c r="C604" s="12" t="str">
        <f>IFERROR(__xludf.DUMMYFUNCTION("TEXTJOIN("";"", TRUE, FILTER($B$2:$B$14794, #REF!=$D$2:$D$14794))"),"#N/A")</f>
        <v>#N/A</v>
      </c>
      <c r="F604" s="13" t="s">
        <v>41072</v>
      </c>
    </row>
    <row r="605">
      <c r="B605" s="3" t="s">
        <v>680</v>
      </c>
      <c r="C605" s="12" t="str">
        <f>IFERROR(__xludf.DUMMYFUNCTION("TEXTJOIN("";"", TRUE, FILTER($B$2:$B$14794, #REF!=$D$2:$D$14794))"),"#N/A")</f>
        <v>#N/A</v>
      </c>
      <c r="F605" s="13" t="s">
        <v>41073</v>
      </c>
    </row>
    <row r="606">
      <c r="B606" s="3" t="s">
        <v>705</v>
      </c>
      <c r="C606" s="12" t="str">
        <f>IFERROR(__xludf.DUMMYFUNCTION("TEXTJOIN("";"", TRUE, FILTER($B$2:$B$14794, #REF!=$D$2:$D$14794))"),"#N/A")</f>
        <v>#N/A</v>
      </c>
      <c r="F606" s="13" t="s">
        <v>41074</v>
      </c>
    </row>
    <row r="607">
      <c r="B607" s="3" t="s">
        <v>705</v>
      </c>
      <c r="C607" s="12" t="str">
        <f>IFERROR(__xludf.DUMMYFUNCTION("TEXTJOIN("";"", TRUE, FILTER($B$2:$B$14794, #REF!=$D$2:$D$14794))"),"#N/A")</f>
        <v>#N/A</v>
      </c>
      <c r="F607" s="13" t="s">
        <v>41075</v>
      </c>
    </row>
    <row r="608">
      <c r="B608" s="3" t="s">
        <v>705</v>
      </c>
      <c r="C608" s="12" t="str">
        <f>IFERROR(__xludf.DUMMYFUNCTION("TEXTJOIN("";"", TRUE, FILTER($B$2:$B$14794, #REF!=$D$2:$D$14794))"),"#N/A")</f>
        <v>#N/A</v>
      </c>
      <c r="F608" s="13" t="s">
        <v>41076</v>
      </c>
    </row>
    <row r="609">
      <c r="B609" s="3" t="s">
        <v>705</v>
      </c>
      <c r="C609" s="12" t="str">
        <f>IFERROR(__xludf.DUMMYFUNCTION("TEXTJOIN("";"", TRUE, FILTER($B$2:$B$14794, #REF!=$D$2:$D$14794))"),"#N/A")</f>
        <v>#N/A</v>
      </c>
      <c r="F609" s="13" t="s">
        <v>41077</v>
      </c>
    </row>
    <row r="610">
      <c r="B610" s="3" t="s">
        <v>714</v>
      </c>
      <c r="C610" s="12" t="str">
        <f>IFERROR(__xludf.DUMMYFUNCTION("TEXTJOIN("";"", TRUE, FILTER($B$2:$B$14794, #REF!=$D$2:$D$14794))"),"#N/A")</f>
        <v>#N/A</v>
      </c>
      <c r="F610" s="13" t="s">
        <v>41078</v>
      </c>
    </row>
    <row r="611">
      <c r="B611" s="3" t="s">
        <v>714</v>
      </c>
      <c r="C611" s="12" t="str">
        <f>IFERROR(__xludf.DUMMYFUNCTION("TEXTJOIN("";"", TRUE, FILTER($B$2:$B$14794, #REF!=$D$2:$D$14794))"),"#N/A")</f>
        <v>#N/A</v>
      </c>
      <c r="F611" s="13" t="s">
        <v>41079</v>
      </c>
    </row>
    <row r="612">
      <c r="B612" s="3" t="s">
        <v>714</v>
      </c>
      <c r="C612" s="12" t="str">
        <f>IFERROR(__xludf.DUMMYFUNCTION("TEXTJOIN("";"", TRUE, FILTER($B$2:$B$14794, #REF!=$D$2:$D$14794))"),"#N/A")</f>
        <v>#N/A</v>
      </c>
      <c r="F612" s="13" t="s">
        <v>41080</v>
      </c>
    </row>
    <row r="613">
      <c r="B613" s="3" t="s">
        <v>714</v>
      </c>
      <c r="C613" s="12" t="str">
        <f>IFERROR(__xludf.DUMMYFUNCTION("TEXTJOIN("";"", TRUE, FILTER($B$2:$B$14794, #REF!=$D$2:$D$14794))"),"#N/A")</f>
        <v>#N/A</v>
      </c>
      <c r="F613" s="13" t="s">
        <v>41081</v>
      </c>
    </row>
    <row r="614">
      <c r="B614" s="3" t="s">
        <v>714</v>
      </c>
      <c r="C614" s="12" t="str">
        <f>IFERROR(__xludf.DUMMYFUNCTION("TEXTJOIN("";"", TRUE, FILTER($B$2:$B$14794, #REF!=$D$2:$D$14794))"),"#N/A")</f>
        <v>#N/A</v>
      </c>
      <c r="F614" s="13" t="s">
        <v>41082</v>
      </c>
    </row>
    <row r="615">
      <c r="B615" s="3" t="s">
        <v>725</v>
      </c>
      <c r="C615" s="12" t="str">
        <f>IFERROR(__xludf.DUMMYFUNCTION("TEXTJOIN("";"", TRUE, FILTER($B$2:$B$14794, #REF!=$D$2:$D$14794))"),"#N/A")</f>
        <v>#N/A</v>
      </c>
      <c r="F615" s="13" t="s">
        <v>41083</v>
      </c>
    </row>
    <row r="616">
      <c r="B616" s="3" t="s">
        <v>725</v>
      </c>
      <c r="C616" s="12" t="str">
        <f>IFERROR(__xludf.DUMMYFUNCTION("TEXTJOIN("";"", TRUE, FILTER($B$2:$B$14794, #REF!=$D$2:$D$14794))"),"#N/A")</f>
        <v>#N/A</v>
      </c>
      <c r="F616" s="13" t="s">
        <v>41084</v>
      </c>
    </row>
    <row r="617">
      <c r="B617" s="3" t="s">
        <v>725</v>
      </c>
      <c r="C617" s="12" t="str">
        <f>IFERROR(__xludf.DUMMYFUNCTION("TEXTJOIN("";"", TRUE, FILTER($B$2:$B$14794, #REF!=$D$2:$D$14794))"),"#N/A")</f>
        <v>#N/A</v>
      </c>
      <c r="F617" s="13" t="s">
        <v>10498</v>
      </c>
    </row>
    <row r="618">
      <c r="B618" s="3" t="s">
        <v>725</v>
      </c>
      <c r="C618" s="12" t="str">
        <f>IFERROR(__xludf.DUMMYFUNCTION("TEXTJOIN("";"", TRUE, FILTER($B$2:$B$14794, #REF!=$D$2:$D$14794))"),"#N/A")</f>
        <v>#N/A</v>
      </c>
      <c r="F618" s="13" t="s">
        <v>41085</v>
      </c>
    </row>
    <row r="619">
      <c r="B619" s="3" t="s">
        <v>725</v>
      </c>
      <c r="C619" s="12" t="str">
        <f>IFERROR(__xludf.DUMMYFUNCTION("TEXTJOIN("";"", TRUE, FILTER($B$2:$B$14794, #REF!=$D$2:$D$14794))"),"#N/A")</f>
        <v>#N/A</v>
      </c>
      <c r="F619" s="13" t="s">
        <v>41086</v>
      </c>
    </row>
    <row r="620">
      <c r="B620" s="3" t="s">
        <v>736</v>
      </c>
      <c r="C620" s="12" t="str">
        <f>IFERROR(__xludf.DUMMYFUNCTION("TEXTJOIN("";"", TRUE, FILTER($B$2:$B$14794, #REF!=$D$2:$D$14794))"),"#N/A")</f>
        <v>#N/A</v>
      </c>
      <c r="F620" s="13" t="s">
        <v>41087</v>
      </c>
    </row>
    <row r="621">
      <c r="B621" s="3" t="s">
        <v>736</v>
      </c>
      <c r="C621" s="12" t="str">
        <f>IFERROR(__xludf.DUMMYFUNCTION("TEXTJOIN("";"", TRUE, FILTER($B$2:$B$14794, #REF!=$D$2:$D$14794))"),"#N/A")</f>
        <v>#N/A</v>
      </c>
      <c r="F621" s="13" t="s">
        <v>41088</v>
      </c>
    </row>
    <row r="622">
      <c r="B622" s="3" t="s">
        <v>736</v>
      </c>
      <c r="C622" s="12" t="str">
        <f>IFERROR(__xludf.DUMMYFUNCTION("TEXTJOIN("";"", TRUE, FILTER($B$2:$B$14794, #REF!=$D$2:$D$14794))"),"#N/A")</f>
        <v>#N/A</v>
      </c>
      <c r="F622" s="13" t="s">
        <v>41089</v>
      </c>
    </row>
    <row r="623">
      <c r="B623" s="3" t="s">
        <v>736</v>
      </c>
      <c r="C623" s="12" t="str">
        <f>IFERROR(__xludf.DUMMYFUNCTION("TEXTJOIN("";"", TRUE, FILTER($B$2:$B$14794, #REF!=$D$2:$D$14794))"),"#N/A")</f>
        <v>#N/A</v>
      </c>
      <c r="F623" s="13" t="s">
        <v>41090</v>
      </c>
    </row>
    <row r="624">
      <c r="B624" s="3" t="s">
        <v>736</v>
      </c>
      <c r="C624" s="12" t="str">
        <f>IFERROR(__xludf.DUMMYFUNCTION("TEXTJOIN("";"", TRUE, FILTER($B$2:$B$14794, #REF!=$D$2:$D$14794))"),"#N/A")</f>
        <v>#N/A</v>
      </c>
      <c r="F624" s="13" t="s">
        <v>41091</v>
      </c>
    </row>
    <row r="625">
      <c r="B625" s="3" t="s">
        <v>747</v>
      </c>
      <c r="C625" s="12" t="str">
        <f>IFERROR(__xludf.DUMMYFUNCTION("TEXTJOIN("";"", TRUE, FILTER($B$2:$B$14794, #REF!=$D$2:$D$14794))"),"#N/A")</f>
        <v>#N/A</v>
      </c>
      <c r="F625" s="13" t="s">
        <v>41092</v>
      </c>
    </row>
    <row r="626">
      <c r="B626" s="3" t="s">
        <v>747</v>
      </c>
      <c r="C626" s="12" t="str">
        <f>IFERROR(__xludf.DUMMYFUNCTION("TEXTJOIN("";"", TRUE, FILTER($B$2:$B$14794, #REF!=$D$2:$D$14794))"),"#N/A")</f>
        <v>#N/A</v>
      </c>
      <c r="F626" s="13" t="s">
        <v>10613</v>
      </c>
    </row>
    <row r="627">
      <c r="B627" s="3" t="s">
        <v>747</v>
      </c>
      <c r="C627" s="12" t="str">
        <f>IFERROR(__xludf.DUMMYFUNCTION("TEXTJOIN("";"", TRUE, FILTER($B$2:$B$14794, #REF!=$D$2:$D$14794))"),"#N/A")</f>
        <v>#N/A</v>
      </c>
      <c r="F627" s="13" t="s">
        <v>41093</v>
      </c>
    </row>
    <row r="628">
      <c r="B628" s="3" t="s">
        <v>747</v>
      </c>
      <c r="C628" s="12" t="str">
        <f>IFERROR(__xludf.DUMMYFUNCTION("TEXTJOIN("";"", TRUE, FILTER($B$2:$B$14794, #REF!=$D$2:$D$14794))"),"#N/A")</f>
        <v>#N/A</v>
      </c>
      <c r="F628" s="13" t="s">
        <v>41094</v>
      </c>
    </row>
    <row r="629">
      <c r="B629" s="3" t="s">
        <v>747</v>
      </c>
      <c r="C629" s="12" t="str">
        <f>IFERROR(__xludf.DUMMYFUNCTION("TEXTJOIN("";"", TRUE, FILTER($B$2:$B$14794, #REF!=$D$2:$D$14794))"),"#N/A")</f>
        <v>#N/A</v>
      </c>
      <c r="F629" s="13" t="s">
        <v>41095</v>
      </c>
    </row>
    <row r="630">
      <c r="B630" s="3" t="s">
        <v>747</v>
      </c>
      <c r="C630" s="12" t="str">
        <f>IFERROR(__xludf.DUMMYFUNCTION("TEXTJOIN("";"", TRUE, FILTER($B$2:$B$14794, #REF!=$D$2:$D$14794))"),"#N/A")</f>
        <v>#N/A</v>
      </c>
      <c r="F630" s="13" t="s">
        <v>41096</v>
      </c>
    </row>
    <row r="631">
      <c r="B631" s="3" t="s">
        <v>747</v>
      </c>
      <c r="C631" s="12" t="str">
        <f>IFERROR(__xludf.DUMMYFUNCTION("TEXTJOIN("";"", TRUE, FILTER($B$2:$B$14794, #REF!=$D$2:$D$14794))"),"#N/A")</f>
        <v>#N/A</v>
      </c>
      <c r="F631" s="13" t="s">
        <v>41097</v>
      </c>
    </row>
    <row r="632">
      <c r="B632" s="3" t="s">
        <v>747</v>
      </c>
      <c r="C632" s="12" t="str">
        <f>IFERROR(__xludf.DUMMYFUNCTION("TEXTJOIN("";"", TRUE, FILTER($B$2:$B$14794, #REF!=$D$2:$D$14794))"),"#N/A")</f>
        <v>#N/A</v>
      </c>
      <c r="F632" s="13" t="s">
        <v>41098</v>
      </c>
    </row>
    <row r="633">
      <c r="B633" s="3" t="s">
        <v>764</v>
      </c>
      <c r="C633" s="12" t="str">
        <f>IFERROR(__xludf.DUMMYFUNCTION("TEXTJOIN("";"", TRUE, FILTER($B$2:$B$14794, #REF!=$D$2:$D$14794))"),"#N/A")</f>
        <v>#N/A</v>
      </c>
      <c r="F633" s="13" t="s">
        <v>41099</v>
      </c>
    </row>
    <row r="634">
      <c r="B634" s="3" t="s">
        <v>764</v>
      </c>
      <c r="C634" s="12" t="str">
        <f>IFERROR(__xludf.DUMMYFUNCTION("TEXTJOIN("";"", TRUE, FILTER($B$2:$B$14794, #REF!=$D$2:$D$14794))"),"#N/A")</f>
        <v>#N/A</v>
      </c>
      <c r="F634" s="13" t="s">
        <v>41100</v>
      </c>
    </row>
    <row r="635">
      <c r="B635" s="3" t="s">
        <v>764</v>
      </c>
      <c r="C635" s="12" t="str">
        <f>IFERROR(__xludf.DUMMYFUNCTION("TEXTJOIN("";"", TRUE, FILTER($B$2:$B$14794, #REF!=$D$2:$D$14794))"),"#N/A")</f>
        <v>#N/A</v>
      </c>
      <c r="F635" s="13" t="s">
        <v>41101</v>
      </c>
    </row>
    <row r="636">
      <c r="B636" s="3" t="s">
        <v>764</v>
      </c>
      <c r="C636" s="12" t="str">
        <f>IFERROR(__xludf.DUMMYFUNCTION("TEXTJOIN("";"", TRUE, FILTER($B$2:$B$14794, #REF!=$D$2:$D$14794))"),"#N/A")</f>
        <v>#N/A</v>
      </c>
      <c r="F636" s="13" t="s">
        <v>41102</v>
      </c>
    </row>
    <row r="637">
      <c r="B637" s="3" t="s">
        <v>764</v>
      </c>
      <c r="C637" s="12" t="str">
        <f>IFERROR(__xludf.DUMMYFUNCTION("TEXTJOIN("";"", TRUE, FILTER($B$2:$B$14794, #REF!=$D$2:$D$14794))"),"#N/A")</f>
        <v>#N/A</v>
      </c>
      <c r="F637" s="13" t="s">
        <v>41103</v>
      </c>
    </row>
    <row r="638">
      <c r="B638" s="3" t="s">
        <v>764</v>
      </c>
      <c r="C638" s="12" t="str">
        <f>IFERROR(__xludf.DUMMYFUNCTION("TEXTJOIN("";"", TRUE, FILTER($B$2:$B$14794, #REF!=$D$2:$D$14794))"),"#N/A")</f>
        <v>#N/A</v>
      </c>
      <c r="F638" s="13" t="s">
        <v>41104</v>
      </c>
    </row>
    <row r="639">
      <c r="B639" s="3" t="s">
        <v>764</v>
      </c>
      <c r="C639" s="12" t="str">
        <f>IFERROR(__xludf.DUMMYFUNCTION("TEXTJOIN("";"", TRUE, FILTER($B$2:$B$14794, #REF!=$D$2:$D$14794))"),"#N/A")</f>
        <v>#N/A</v>
      </c>
      <c r="F639" s="13" t="s">
        <v>10724</v>
      </c>
    </row>
    <row r="640">
      <c r="B640" s="3" t="s">
        <v>779</v>
      </c>
      <c r="C640" s="12" t="str">
        <f>IFERROR(__xludf.DUMMYFUNCTION("TEXTJOIN("";"", TRUE, FILTER($B$2:$B$14794, #REF!=$D$2:$D$14794))"),"#N/A")</f>
        <v>#N/A</v>
      </c>
      <c r="F640" s="13" t="s">
        <v>41105</v>
      </c>
    </row>
    <row r="641">
      <c r="B641" s="3" t="s">
        <v>779</v>
      </c>
      <c r="C641" s="12" t="str">
        <f>IFERROR(__xludf.DUMMYFUNCTION("TEXTJOIN("";"", TRUE, FILTER($B$2:$B$14794, #REF!=$D$2:$D$14794))"),"#N/A")</f>
        <v>#N/A</v>
      </c>
      <c r="F641" s="13" t="s">
        <v>41106</v>
      </c>
    </row>
    <row r="642">
      <c r="B642" s="3" t="s">
        <v>779</v>
      </c>
      <c r="C642" s="12" t="str">
        <f>IFERROR(__xludf.DUMMYFUNCTION("TEXTJOIN("";"", TRUE, FILTER($B$2:$B$14794, #REF!=$D$2:$D$14794))"),"#N/A")</f>
        <v>#N/A</v>
      </c>
      <c r="F642" s="13" t="s">
        <v>41107</v>
      </c>
    </row>
    <row r="643">
      <c r="B643" s="3" t="s">
        <v>779</v>
      </c>
      <c r="C643" s="12" t="str">
        <f>IFERROR(__xludf.DUMMYFUNCTION("TEXTJOIN("";"", TRUE, FILTER($B$2:$B$14794, #REF!=$D$2:$D$14794))"),"#N/A")</f>
        <v>#N/A</v>
      </c>
      <c r="F643" s="13" t="s">
        <v>41108</v>
      </c>
    </row>
    <row r="644">
      <c r="B644" s="3" t="s">
        <v>779</v>
      </c>
      <c r="C644" s="12" t="str">
        <f>IFERROR(__xludf.DUMMYFUNCTION("TEXTJOIN("";"", TRUE, FILTER($B$2:$B$14794, #REF!=$D$2:$D$14794))"),"#N/A")</f>
        <v>#N/A</v>
      </c>
      <c r="F644" s="13" t="s">
        <v>41109</v>
      </c>
    </row>
    <row r="645">
      <c r="B645" s="3" t="s">
        <v>779</v>
      </c>
      <c r="C645" s="12" t="str">
        <f>IFERROR(__xludf.DUMMYFUNCTION("TEXTJOIN("";"", TRUE, FILTER($B$2:$B$14794, #REF!=$D$2:$D$14794))"),"#N/A")</f>
        <v>#N/A</v>
      </c>
      <c r="F645" s="13" t="s">
        <v>41110</v>
      </c>
    </row>
    <row r="646">
      <c r="B646" s="3" t="s">
        <v>779</v>
      </c>
      <c r="C646" s="12" t="str">
        <f>IFERROR(__xludf.DUMMYFUNCTION("TEXTJOIN("";"", TRUE, FILTER($B$2:$B$14794, #REF!=$D$2:$D$14794))"),"#N/A")</f>
        <v>#N/A</v>
      </c>
      <c r="F646" s="13" t="s">
        <v>10785</v>
      </c>
    </row>
    <row r="647">
      <c r="B647" s="3" t="s">
        <v>779</v>
      </c>
      <c r="C647" s="12" t="str">
        <f>IFERROR(__xludf.DUMMYFUNCTION("TEXTJOIN("";"", TRUE, FILTER($B$2:$B$14794, #REF!=$D$2:$D$14794))"),"#N/A")</f>
        <v>#N/A</v>
      </c>
      <c r="F647" s="13" t="s">
        <v>41111</v>
      </c>
    </row>
    <row r="648">
      <c r="B648" s="3" t="s">
        <v>796</v>
      </c>
      <c r="C648" s="12" t="str">
        <f>IFERROR(__xludf.DUMMYFUNCTION("TEXTJOIN("";"", TRUE, FILTER($B$2:$B$14794, #REF!=$D$2:$D$14794))"),"#N/A")</f>
        <v>#N/A</v>
      </c>
      <c r="F648" s="13" t="s">
        <v>41112</v>
      </c>
    </row>
    <row r="649">
      <c r="B649" s="3" t="s">
        <v>796</v>
      </c>
      <c r="C649" s="12" t="str">
        <f>IFERROR(__xludf.DUMMYFUNCTION("TEXTJOIN("";"", TRUE, FILTER($B$2:$B$14794, #REF!=$D$2:$D$14794))"),"#N/A")</f>
        <v>#N/A</v>
      </c>
      <c r="F649" s="13" t="s">
        <v>41113</v>
      </c>
    </row>
    <row r="650">
      <c r="B650" s="3" t="s">
        <v>796</v>
      </c>
      <c r="C650" s="12" t="str">
        <f>IFERROR(__xludf.DUMMYFUNCTION("TEXTJOIN("";"", TRUE, FILTER($B$2:$B$14794, #REF!=$D$2:$D$14794))"),"#N/A")</f>
        <v>#N/A</v>
      </c>
      <c r="F650" s="13" t="s">
        <v>41114</v>
      </c>
    </row>
    <row r="651">
      <c r="B651" s="3" t="s">
        <v>796</v>
      </c>
      <c r="C651" s="12" t="str">
        <f>IFERROR(__xludf.DUMMYFUNCTION("TEXTJOIN("";"", TRUE, FILTER($B$2:$B$14794, #REF!=$D$2:$D$14794))"),"#N/A")</f>
        <v>#N/A</v>
      </c>
      <c r="F651" s="13" t="s">
        <v>41115</v>
      </c>
    </row>
    <row r="652">
      <c r="B652" s="3" t="s">
        <v>796</v>
      </c>
      <c r="C652" s="12" t="str">
        <f>IFERROR(__xludf.DUMMYFUNCTION("TEXTJOIN("";"", TRUE, FILTER($B$2:$B$14794, #REF!=$D$2:$D$14794))"),"#N/A")</f>
        <v>#N/A</v>
      </c>
      <c r="F652" s="13" t="s">
        <v>41116</v>
      </c>
    </row>
    <row r="653">
      <c r="B653" s="3" t="s">
        <v>807</v>
      </c>
      <c r="C653" s="12" t="str">
        <f>IFERROR(__xludf.DUMMYFUNCTION("TEXTJOIN("";"", TRUE, FILTER($B$2:$B$14794, #REF!=$D$2:$D$14794))"),"#N/A")</f>
        <v>#N/A</v>
      </c>
      <c r="F653" s="13" t="s">
        <v>41117</v>
      </c>
    </row>
    <row r="654">
      <c r="B654" s="3" t="s">
        <v>807</v>
      </c>
      <c r="C654" s="12" t="str">
        <f>IFERROR(__xludf.DUMMYFUNCTION("TEXTJOIN("";"", TRUE, FILTER($B$2:$B$14794, #REF!=$D$2:$D$14794))"),"#N/A")</f>
        <v>#N/A</v>
      </c>
      <c r="F654" s="13" t="s">
        <v>10858</v>
      </c>
    </row>
    <row r="655">
      <c r="B655" s="3" t="s">
        <v>812</v>
      </c>
      <c r="C655" s="12" t="str">
        <f>IFERROR(__xludf.DUMMYFUNCTION("TEXTJOIN("";"", TRUE, FILTER($B$2:$B$14794, #REF!=$D$2:$D$14794))"),"#N/A")</f>
        <v>#N/A</v>
      </c>
      <c r="F655" s="13" t="s">
        <v>41118</v>
      </c>
    </row>
    <row r="656">
      <c r="B656" s="3" t="s">
        <v>812</v>
      </c>
      <c r="C656" s="12" t="str">
        <f>IFERROR(__xludf.DUMMYFUNCTION("TEXTJOIN("";"", TRUE, FILTER($B$2:$B$14794, #REF!=$D$2:$D$14794))"),"#N/A")</f>
        <v>#N/A</v>
      </c>
      <c r="F656" s="13" t="s">
        <v>41119</v>
      </c>
    </row>
    <row r="657">
      <c r="B657" s="3" t="s">
        <v>812</v>
      </c>
      <c r="C657" s="12" t="str">
        <f>IFERROR(__xludf.DUMMYFUNCTION("TEXTJOIN("";"", TRUE, FILTER($B$2:$B$14794, #REF!=$D$2:$D$14794))"),"#N/A")</f>
        <v>#N/A</v>
      </c>
      <c r="F657" s="13" t="s">
        <v>41120</v>
      </c>
    </row>
    <row r="658">
      <c r="B658" s="3" t="s">
        <v>812</v>
      </c>
      <c r="C658" s="12" t="str">
        <f>IFERROR(__xludf.DUMMYFUNCTION("TEXTJOIN("";"", TRUE, FILTER($B$2:$B$14794, #REF!=$D$2:$D$14794))"),"#N/A")</f>
        <v>#N/A</v>
      </c>
      <c r="F658" s="13" t="s">
        <v>41121</v>
      </c>
    </row>
    <row r="659">
      <c r="B659" s="3" t="s">
        <v>812</v>
      </c>
      <c r="C659" s="12" t="str">
        <f>IFERROR(__xludf.DUMMYFUNCTION("TEXTJOIN("";"", TRUE, FILTER($B$2:$B$14794, #REF!=$D$2:$D$14794))"),"#N/A")</f>
        <v>#N/A</v>
      </c>
      <c r="F659" s="13" t="s">
        <v>41122</v>
      </c>
    </row>
    <row r="660">
      <c r="B660" s="3" t="s">
        <v>812</v>
      </c>
      <c r="C660" s="12" t="str">
        <f>IFERROR(__xludf.DUMMYFUNCTION("TEXTJOIN("";"", TRUE, FILTER($B$2:$B$14794, #REF!=$D$2:$D$14794))"),"#N/A")</f>
        <v>#N/A</v>
      </c>
      <c r="F660" s="13" t="s">
        <v>41123</v>
      </c>
    </row>
    <row r="661">
      <c r="B661" s="3" t="s">
        <v>812</v>
      </c>
      <c r="C661" s="12" t="str">
        <f>IFERROR(__xludf.DUMMYFUNCTION("TEXTJOIN("";"", TRUE, FILTER($B$2:$B$14794, #REF!=$D$2:$D$14794))"),"#N/A")</f>
        <v>#N/A</v>
      </c>
      <c r="F661" s="13" t="s">
        <v>41124</v>
      </c>
    </row>
    <row r="662">
      <c r="B662" s="3" t="s">
        <v>812</v>
      </c>
      <c r="C662" s="12" t="str">
        <f>IFERROR(__xludf.DUMMYFUNCTION("TEXTJOIN("";"", TRUE, FILTER($B$2:$B$14794, #REF!=$D$2:$D$14794))"),"#N/A")</f>
        <v>#N/A</v>
      </c>
      <c r="F662" s="13" t="s">
        <v>10925</v>
      </c>
    </row>
    <row r="663">
      <c r="B663" s="3" t="s">
        <v>812</v>
      </c>
      <c r="C663" s="12" t="str">
        <f>IFERROR(__xludf.DUMMYFUNCTION("TEXTJOIN("";"", TRUE, FILTER($B$2:$B$14794, #REF!=$D$2:$D$14794))"),"#N/A")</f>
        <v>#N/A</v>
      </c>
      <c r="F663" s="13" t="s">
        <v>41125</v>
      </c>
    </row>
    <row r="664">
      <c r="B664" s="3" t="s">
        <v>812</v>
      </c>
      <c r="C664" s="12" t="str">
        <f>IFERROR(__xludf.DUMMYFUNCTION("TEXTJOIN("";"", TRUE, FILTER($B$2:$B$14794, #REF!=$D$2:$D$14794))"),"#N/A")</f>
        <v>#N/A</v>
      </c>
      <c r="F664" s="13" t="s">
        <v>41126</v>
      </c>
    </row>
    <row r="665">
      <c r="B665" s="3" t="s">
        <v>812</v>
      </c>
      <c r="C665" s="12" t="str">
        <f>IFERROR(__xludf.DUMMYFUNCTION("TEXTJOIN("";"", TRUE, FILTER($B$2:$B$14794, #REF!=$D$2:$D$14794))"),"#N/A")</f>
        <v>#N/A</v>
      </c>
      <c r="F665" s="13" t="s">
        <v>41127</v>
      </c>
    </row>
    <row r="666">
      <c r="B666" s="3" t="s">
        <v>812</v>
      </c>
      <c r="C666" s="12" t="str">
        <f>IFERROR(__xludf.DUMMYFUNCTION("TEXTJOIN("";"", TRUE, FILTER($B$2:$B$14794, #REF!=$D$2:$D$14794))"),"#N/A")</f>
        <v>#N/A</v>
      </c>
      <c r="F666" s="13" t="s">
        <v>41128</v>
      </c>
    </row>
    <row r="667">
      <c r="B667" s="3" t="s">
        <v>812</v>
      </c>
      <c r="C667" s="12" t="str">
        <f>IFERROR(__xludf.DUMMYFUNCTION("TEXTJOIN("";"", TRUE, FILTER($B$2:$B$14794, #REF!=$D$2:$D$14794))"),"#N/A")</f>
        <v>#N/A</v>
      </c>
      <c r="F667" s="13" t="s">
        <v>41129</v>
      </c>
    </row>
    <row r="668">
      <c r="B668" s="3" t="s">
        <v>812</v>
      </c>
      <c r="C668" s="12" t="str">
        <f>IFERROR(__xludf.DUMMYFUNCTION("TEXTJOIN("";"", TRUE, FILTER($B$2:$B$14794, #REF!=$D$2:$D$14794))"),"#N/A")</f>
        <v>#N/A</v>
      </c>
      <c r="F668" s="13" t="s">
        <v>41130</v>
      </c>
    </row>
    <row r="669">
      <c r="B669" s="3" t="s">
        <v>812</v>
      </c>
      <c r="C669" s="12" t="str">
        <f>IFERROR(__xludf.DUMMYFUNCTION("TEXTJOIN("";"", TRUE, FILTER($B$2:$B$14794, #REF!=$D$2:$D$14794))"),"#N/A")</f>
        <v>#N/A</v>
      </c>
      <c r="F669" s="13" t="s">
        <v>41131</v>
      </c>
    </row>
    <row r="670">
      <c r="B670" s="3" t="s">
        <v>843</v>
      </c>
      <c r="C670" s="12" t="str">
        <f>IFERROR(__xludf.DUMMYFUNCTION("TEXTJOIN("";"", TRUE, FILTER($B$2:$B$14794, #REF!=$D$2:$D$14794))"),"#N/A")</f>
        <v>#N/A</v>
      </c>
      <c r="F670" s="13" t="s">
        <v>41132</v>
      </c>
    </row>
    <row r="671">
      <c r="B671" s="3" t="s">
        <v>843</v>
      </c>
      <c r="C671" s="12" t="str">
        <f>IFERROR(__xludf.DUMMYFUNCTION("TEXTJOIN("";"", TRUE, FILTER($B$2:$B$14794, #REF!=$D$2:$D$14794))"),"#N/A")</f>
        <v>#N/A</v>
      </c>
      <c r="F671" s="13" t="s">
        <v>41133</v>
      </c>
    </row>
    <row r="672">
      <c r="B672" s="3" t="s">
        <v>843</v>
      </c>
      <c r="C672" s="12" t="str">
        <f>IFERROR(__xludf.DUMMYFUNCTION("TEXTJOIN("";"", TRUE, FILTER($B$2:$B$14794, #REF!=$D$2:$D$14794))"),"#N/A")</f>
        <v>#N/A</v>
      </c>
      <c r="F672" s="13" t="s">
        <v>41134</v>
      </c>
    </row>
    <row r="673">
      <c r="B673" s="3" t="s">
        <v>843</v>
      </c>
      <c r="C673" s="12" t="str">
        <f>IFERROR(__xludf.DUMMYFUNCTION("TEXTJOIN("";"", TRUE, FILTER($B$2:$B$14794, #REF!=$D$2:$D$14794))"),"#N/A")</f>
        <v>#N/A</v>
      </c>
      <c r="F673" s="13" t="s">
        <v>41135</v>
      </c>
    </row>
    <row r="674">
      <c r="B674" s="3" t="s">
        <v>843</v>
      </c>
      <c r="C674" s="12" t="str">
        <f>IFERROR(__xludf.DUMMYFUNCTION("TEXTJOIN("";"", TRUE, FILTER($B$2:$B$14794, #REF!=$D$2:$D$14794))"),"#N/A")</f>
        <v>#N/A</v>
      </c>
      <c r="F674" s="13" t="s">
        <v>41136</v>
      </c>
    </row>
    <row r="675">
      <c r="B675" s="3" t="s">
        <v>843</v>
      </c>
      <c r="C675" s="12" t="str">
        <f>IFERROR(__xludf.DUMMYFUNCTION("TEXTJOIN("";"", TRUE, FILTER($B$2:$B$14794, #REF!=$D$2:$D$14794))"),"#N/A")</f>
        <v>#N/A</v>
      </c>
      <c r="F675" s="13" t="s">
        <v>41137</v>
      </c>
    </row>
    <row r="676">
      <c r="B676" s="3" t="s">
        <v>843</v>
      </c>
      <c r="C676" s="12" t="str">
        <f>IFERROR(__xludf.DUMMYFUNCTION("TEXTJOIN("";"", TRUE, FILTER($B$2:$B$14794, #REF!=$D$2:$D$14794))"),"#N/A")</f>
        <v>#N/A</v>
      </c>
      <c r="F676" s="13" t="s">
        <v>41138</v>
      </c>
    </row>
    <row r="677">
      <c r="B677" s="3" t="s">
        <v>858</v>
      </c>
      <c r="C677" s="12" t="str">
        <f>IFERROR(__xludf.DUMMYFUNCTION("TEXTJOIN("";"", TRUE, FILTER($B$2:$B$14794, #REF!=$D$2:$D$14794))"),"#N/A")</f>
        <v>#N/A</v>
      </c>
      <c r="F677" s="13" t="s">
        <v>41139</v>
      </c>
    </row>
    <row r="678">
      <c r="B678" s="3" t="s">
        <v>858</v>
      </c>
      <c r="C678" s="12" t="str">
        <f>IFERROR(__xludf.DUMMYFUNCTION("TEXTJOIN("";"", TRUE, FILTER($B$2:$B$14794, #REF!=$D$2:$D$14794))"),"#N/A")</f>
        <v>#N/A</v>
      </c>
      <c r="F678" s="13" t="s">
        <v>41140</v>
      </c>
    </row>
    <row r="679">
      <c r="B679" s="3" t="s">
        <v>858</v>
      </c>
      <c r="C679" s="12" t="str">
        <f>IFERROR(__xludf.DUMMYFUNCTION("TEXTJOIN("";"", TRUE, FILTER($B$2:$B$14794, #REF!=$D$2:$D$14794))"),"#N/A")</f>
        <v>#N/A</v>
      </c>
      <c r="F679" s="13" t="s">
        <v>41141</v>
      </c>
    </row>
    <row r="680">
      <c r="B680" s="3" t="s">
        <v>858</v>
      </c>
      <c r="C680" s="12" t="str">
        <f>IFERROR(__xludf.DUMMYFUNCTION("TEXTJOIN("";"", TRUE, FILTER($B$2:$B$14794, #REF!=$D$2:$D$14794))"),"#N/A")</f>
        <v>#N/A</v>
      </c>
      <c r="F680" s="13" t="s">
        <v>41142</v>
      </c>
    </row>
    <row r="681">
      <c r="B681" s="3" t="s">
        <v>858</v>
      </c>
      <c r="C681" s="12" t="str">
        <f>IFERROR(__xludf.DUMMYFUNCTION("TEXTJOIN("";"", TRUE, FILTER($B$2:$B$14794, #REF!=$D$2:$D$14794))"),"#N/A")</f>
        <v>#N/A</v>
      </c>
      <c r="F681" s="13" t="s">
        <v>41143</v>
      </c>
    </row>
    <row r="682">
      <c r="B682" s="3" t="s">
        <v>858</v>
      </c>
      <c r="C682" s="12" t="str">
        <f>IFERROR(__xludf.DUMMYFUNCTION("TEXTJOIN("";"", TRUE, FILTER($B$2:$B$14794, #REF!=$D$2:$D$14794))"),"#N/A")</f>
        <v>#N/A</v>
      </c>
      <c r="F682" s="13" t="s">
        <v>41144</v>
      </c>
    </row>
    <row r="683">
      <c r="B683" s="3" t="s">
        <v>858</v>
      </c>
      <c r="C683" s="12" t="str">
        <f>IFERROR(__xludf.DUMMYFUNCTION("TEXTJOIN("";"", TRUE, FILTER($B$2:$B$14794, #REF!=$D$2:$D$14794))"),"#N/A")</f>
        <v>#N/A</v>
      </c>
      <c r="F683" s="13" t="s">
        <v>41145</v>
      </c>
    </row>
    <row r="684">
      <c r="B684" s="3" t="s">
        <v>858</v>
      </c>
      <c r="C684" s="12" t="str">
        <f>IFERROR(__xludf.DUMMYFUNCTION("TEXTJOIN("";"", TRUE, FILTER($B$2:$B$14794, #REF!=$D$2:$D$14794))"),"#N/A")</f>
        <v>#N/A</v>
      </c>
      <c r="F684" s="13" t="s">
        <v>11114</v>
      </c>
    </row>
    <row r="685">
      <c r="B685" s="3" t="s">
        <v>858</v>
      </c>
      <c r="C685" s="12" t="str">
        <f>IFERROR(__xludf.DUMMYFUNCTION("TEXTJOIN("";"", TRUE, FILTER($B$2:$B$14794, #REF!=$D$2:$D$14794))"),"#N/A")</f>
        <v>#N/A</v>
      </c>
      <c r="F685" s="13" t="s">
        <v>41146</v>
      </c>
    </row>
    <row r="686">
      <c r="B686" s="3" t="s">
        <v>858</v>
      </c>
      <c r="C686" s="12" t="str">
        <f>IFERROR(__xludf.DUMMYFUNCTION("TEXTJOIN("";"", TRUE, FILTER($B$2:$B$14794, #REF!=$D$2:$D$14794))"),"#N/A")</f>
        <v>#N/A</v>
      </c>
      <c r="F686" s="13" t="s">
        <v>41147</v>
      </c>
    </row>
    <row r="687">
      <c r="B687" s="3" t="s">
        <v>858</v>
      </c>
      <c r="C687" s="12" t="str">
        <f>IFERROR(__xludf.DUMMYFUNCTION("TEXTJOIN("";"", TRUE, FILTER($B$2:$B$14794, #REF!=$D$2:$D$14794))"),"#N/A")</f>
        <v>#N/A</v>
      </c>
      <c r="F687" s="13" t="s">
        <v>41148</v>
      </c>
    </row>
    <row r="688">
      <c r="B688" s="3" t="s">
        <v>858</v>
      </c>
      <c r="C688" s="12" t="str">
        <f>IFERROR(__xludf.DUMMYFUNCTION("TEXTJOIN("";"", TRUE, FILTER($B$2:$B$14794, #REF!=$D$2:$D$14794))"),"#N/A")</f>
        <v>#N/A</v>
      </c>
      <c r="F688" s="13" t="s">
        <v>41149</v>
      </c>
    </row>
    <row r="689">
      <c r="B689" s="3" t="s">
        <v>858</v>
      </c>
      <c r="C689" s="12" t="str">
        <f>IFERROR(__xludf.DUMMYFUNCTION("TEXTJOIN("";"", TRUE, FILTER($B$2:$B$14794, #REF!=$D$2:$D$14794))"),"#N/A")</f>
        <v>#N/A</v>
      </c>
      <c r="F689" s="13" t="s">
        <v>41150</v>
      </c>
    </row>
    <row r="690">
      <c r="B690" s="3" t="s">
        <v>885</v>
      </c>
      <c r="C690" s="12" t="str">
        <f>IFERROR(__xludf.DUMMYFUNCTION("TEXTJOIN("";"", TRUE, FILTER($B$2:$B$14794, #REF!=$D$2:$D$14794))"),"#N/A")</f>
        <v>#N/A</v>
      </c>
      <c r="F690" s="13" t="s">
        <v>41151</v>
      </c>
    </row>
    <row r="691">
      <c r="B691" s="3" t="s">
        <v>885</v>
      </c>
      <c r="C691" s="12" t="str">
        <f>IFERROR(__xludf.DUMMYFUNCTION("TEXTJOIN("";"", TRUE, FILTER($B$2:$B$14794, #REF!=$D$2:$D$14794))"),"#N/A")</f>
        <v>#N/A</v>
      </c>
      <c r="F691" s="13" t="s">
        <v>41152</v>
      </c>
    </row>
    <row r="692">
      <c r="B692" s="3" t="s">
        <v>885</v>
      </c>
      <c r="C692" s="12" t="str">
        <f>IFERROR(__xludf.DUMMYFUNCTION("TEXTJOIN("";"", TRUE, FILTER($B$2:$B$14794, #REF!=$D$2:$D$14794))"),"#N/A")</f>
        <v>#N/A</v>
      </c>
      <c r="F692" s="13" t="s">
        <v>41153</v>
      </c>
    </row>
    <row r="693">
      <c r="B693" s="3" t="s">
        <v>885</v>
      </c>
      <c r="C693" s="12" t="str">
        <f>IFERROR(__xludf.DUMMYFUNCTION("TEXTJOIN("";"", TRUE, FILTER($B$2:$B$14794, #REF!=$D$2:$D$14794))"),"#N/A")</f>
        <v>#N/A</v>
      </c>
      <c r="F693" s="13" t="s">
        <v>41154</v>
      </c>
    </row>
    <row r="694">
      <c r="B694" s="3" t="s">
        <v>894</v>
      </c>
      <c r="C694" s="12" t="str">
        <f>IFERROR(__xludf.DUMMYFUNCTION("TEXTJOIN("";"", TRUE, FILTER($B$2:$B$14794, #REF!=$D$2:$D$14794))"),"#N/A")</f>
        <v>#N/A</v>
      </c>
      <c r="F694" s="13" t="s">
        <v>11219</v>
      </c>
    </row>
    <row r="695">
      <c r="B695" s="3" t="s">
        <v>894</v>
      </c>
      <c r="C695" s="12" t="str">
        <f>IFERROR(__xludf.DUMMYFUNCTION("TEXTJOIN("";"", TRUE, FILTER($B$2:$B$14794, #REF!=$D$2:$D$14794))"),"#N/A")</f>
        <v>#N/A</v>
      </c>
      <c r="F695" s="13" t="s">
        <v>41155</v>
      </c>
    </row>
    <row r="696">
      <c r="B696" s="3" t="s">
        <v>894</v>
      </c>
      <c r="C696" s="12" t="str">
        <f>IFERROR(__xludf.DUMMYFUNCTION("TEXTJOIN("";"", TRUE, FILTER($B$2:$B$14794, #REF!=$D$2:$D$14794))"),"#N/A")</f>
        <v>#N/A</v>
      </c>
      <c r="F696" s="13" t="s">
        <v>41156</v>
      </c>
    </row>
    <row r="697">
      <c r="B697" s="3" t="s">
        <v>894</v>
      </c>
      <c r="C697" s="12" t="str">
        <f>IFERROR(__xludf.DUMMYFUNCTION("TEXTJOIN("";"", TRUE, FILTER($B$2:$B$14794, #REF!=$D$2:$D$14794))"),"#N/A")</f>
        <v>#N/A</v>
      </c>
      <c r="F697" s="13" t="s">
        <v>41157</v>
      </c>
    </row>
    <row r="698">
      <c r="B698" s="3" t="s">
        <v>894</v>
      </c>
      <c r="C698" s="12" t="str">
        <f>IFERROR(__xludf.DUMMYFUNCTION("TEXTJOIN("";"", TRUE, FILTER($B$2:$B$14794, #REF!=$D$2:$D$14794))"),"#N/A")</f>
        <v>#N/A</v>
      </c>
      <c r="F698" s="13" t="s">
        <v>41158</v>
      </c>
    </row>
    <row r="699">
      <c r="B699" s="3" t="s">
        <v>894</v>
      </c>
      <c r="C699" s="12" t="str">
        <f>IFERROR(__xludf.DUMMYFUNCTION("TEXTJOIN("";"", TRUE, FILTER($B$2:$B$14794, #REF!=$D$2:$D$14794))"),"#N/A")</f>
        <v>#N/A</v>
      </c>
      <c r="F699" s="13" t="s">
        <v>41159</v>
      </c>
    </row>
    <row r="700">
      <c r="B700" s="3" t="s">
        <v>894</v>
      </c>
      <c r="C700" s="12" t="str">
        <f>IFERROR(__xludf.DUMMYFUNCTION("TEXTJOIN("";"", TRUE, FILTER($B$2:$B$14794, #REF!=$D$2:$D$14794))"),"#N/A")</f>
        <v>#N/A</v>
      </c>
      <c r="F700" s="13" t="s">
        <v>41160</v>
      </c>
    </row>
    <row r="701">
      <c r="B701" s="3" t="s">
        <v>894</v>
      </c>
      <c r="C701" s="12" t="str">
        <f>IFERROR(__xludf.DUMMYFUNCTION("TEXTJOIN("";"", TRUE, FILTER($B$2:$B$14794, #REF!=$D$2:$D$14794))"),"#N/A")</f>
        <v>#N/A</v>
      </c>
      <c r="F701" s="13" t="s">
        <v>41161</v>
      </c>
    </row>
    <row r="702">
      <c r="B702" s="3" t="s">
        <v>894</v>
      </c>
      <c r="C702" s="12" t="str">
        <f>IFERROR(__xludf.DUMMYFUNCTION("TEXTJOIN("";"", TRUE, FILTER($B$2:$B$14794, #REF!=$D$2:$D$14794))"),"#N/A")</f>
        <v>#N/A</v>
      </c>
      <c r="F702" s="13" t="s">
        <v>41162</v>
      </c>
    </row>
    <row r="703">
      <c r="B703" s="3" t="s">
        <v>894</v>
      </c>
      <c r="C703" s="12" t="str">
        <f>IFERROR(__xludf.DUMMYFUNCTION("TEXTJOIN("";"", TRUE, FILTER($B$2:$B$14794, #REF!=$D$2:$D$14794))"),"#N/A")</f>
        <v>#N/A</v>
      </c>
      <c r="F703" s="13" t="s">
        <v>11330</v>
      </c>
    </row>
    <row r="704">
      <c r="B704" s="3" t="s">
        <v>894</v>
      </c>
      <c r="C704" s="12" t="str">
        <f>IFERROR(__xludf.DUMMYFUNCTION("TEXTJOIN("";"", TRUE, FILTER($B$2:$B$14794, #REF!=$D$2:$D$14794))"),"#N/A")</f>
        <v>#N/A</v>
      </c>
      <c r="F704" s="13" t="s">
        <v>41163</v>
      </c>
    </row>
    <row r="705">
      <c r="B705" s="3" t="s">
        <v>894</v>
      </c>
      <c r="C705" s="12" t="str">
        <f>IFERROR(__xludf.DUMMYFUNCTION("TEXTJOIN("";"", TRUE, FILTER($B$2:$B$14794, #REF!=$D$2:$D$14794))"),"#N/A")</f>
        <v>#N/A</v>
      </c>
      <c r="F705" s="13" t="s">
        <v>41164</v>
      </c>
    </row>
    <row r="706">
      <c r="B706" s="3" t="s">
        <v>894</v>
      </c>
      <c r="C706" s="12" t="str">
        <f>IFERROR(__xludf.DUMMYFUNCTION("TEXTJOIN("";"", TRUE, FILTER($B$2:$B$14794, #REF!=$D$2:$D$14794))"),"#N/A")</f>
        <v>#N/A</v>
      </c>
      <c r="F706" s="13" t="s">
        <v>41165</v>
      </c>
    </row>
    <row r="707">
      <c r="B707" s="3" t="s">
        <v>894</v>
      </c>
      <c r="C707" s="12" t="str">
        <f>IFERROR(__xludf.DUMMYFUNCTION("TEXTJOIN("";"", TRUE, FILTER($B$2:$B$14794, #REF!=$D$2:$D$14794))"),"#N/A")</f>
        <v>#N/A</v>
      </c>
      <c r="F707" s="13" t="s">
        <v>41166</v>
      </c>
    </row>
    <row r="708">
      <c r="B708" s="3" t="s">
        <v>894</v>
      </c>
      <c r="C708" s="12" t="str">
        <f>IFERROR(__xludf.DUMMYFUNCTION("TEXTJOIN("";"", TRUE, FILTER($B$2:$B$14794, #REF!=$D$2:$D$14794))"),"#N/A")</f>
        <v>#N/A</v>
      </c>
      <c r="F708" s="13" t="s">
        <v>41167</v>
      </c>
    </row>
    <row r="709">
      <c r="B709" s="3" t="s">
        <v>894</v>
      </c>
      <c r="C709" s="12" t="str">
        <f>IFERROR(__xludf.DUMMYFUNCTION("TEXTJOIN("";"", TRUE, FILTER($B$2:$B$14794, #REF!=$D$2:$D$14794))"),"#N/A")</f>
        <v>#N/A</v>
      </c>
      <c r="F709" s="13" t="s">
        <v>41168</v>
      </c>
    </row>
    <row r="710">
      <c r="B710" s="3" t="s">
        <v>894</v>
      </c>
      <c r="C710" s="12" t="str">
        <f>IFERROR(__xludf.DUMMYFUNCTION("TEXTJOIN("";"", TRUE, FILTER($B$2:$B$14794, #REF!=$D$2:$D$14794))"),"#N/A")</f>
        <v>#N/A</v>
      </c>
      <c r="F710" s="13" t="s">
        <v>41169</v>
      </c>
    </row>
    <row r="711">
      <c r="B711" s="3" t="s">
        <v>894</v>
      </c>
      <c r="C711" s="12" t="str">
        <f>IFERROR(__xludf.DUMMYFUNCTION("TEXTJOIN("";"", TRUE, FILTER($B$2:$B$14794, #REF!=$D$2:$D$14794))"),"#N/A")</f>
        <v>#N/A</v>
      </c>
      <c r="F711" s="13" t="s">
        <v>41170</v>
      </c>
    </row>
    <row r="712">
      <c r="B712" s="3" t="s">
        <v>894</v>
      </c>
      <c r="C712" s="12" t="str">
        <f>IFERROR(__xludf.DUMMYFUNCTION("TEXTJOIN("";"", TRUE, FILTER($B$2:$B$14794, #REF!=$D$2:$D$14794))"),"#N/A")</f>
        <v>#N/A</v>
      </c>
      <c r="F712" s="13" t="s">
        <v>41171</v>
      </c>
    </row>
    <row r="713">
      <c r="B713" s="3" t="s">
        <v>933</v>
      </c>
      <c r="C713" s="12" t="str">
        <f>IFERROR(__xludf.DUMMYFUNCTION("TEXTJOIN("";"", TRUE, FILTER($B$2:$B$14794, #REF!=$D$2:$D$14794))"),"#N/A")</f>
        <v>#N/A</v>
      </c>
      <c r="F713" s="13" t="s">
        <v>41172</v>
      </c>
    </row>
    <row r="714">
      <c r="B714" s="3" t="s">
        <v>933</v>
      </c>
      <c r="C714" s="12" t="str">
        <f>IFERROR(__xludf.DUMMYFUNCTION("TEXTJOIN("";"", TRUE, FILTER($B$2:$B$14794, #REF!=$D$2:$D$14794))"),"#N/A")</f>
        <v>#N/A</v>
      </c>
      <c r="F714" s="13" t="s">
        <v>41173</v>
      </c>
    </row>
    <row r="715">
      <c r="B715" s="3" t="s">
        <v>933</v>
      </c>
      <c r="C715" s="12" t="str">
        <f>IFERROR(__xludf.DUMMYFUNCTION("TEXTJOIN("";"", TRUE, FILTER($B$2:$B$14794, #REF!=$D$2:$D$14794))"),"#N/A")</f>
        <v>#N/A</v>
      </c>
      <c r="F715" s="13" t="s">
        <v>41174</v>
      </c>
    </row>
    <row r="716">
      <c r="B716" s="3" t="s">
        <v>933</v>
      </c>
      <c r="C716" s="12" t="str">
        <f>IFERROR(__xludf.DUMMYFUNCTION("TEXTJOIN("";"", TRUE, FILTER($B$2:$B$14794, #REF!=$D$2:$D$14794))"),"#N/A")</f>
        <v>#N/A</v>
      </c>
      <c r="F716" s="13" t="s">
        <v>41175</v>
      </c>
    </row>
    <row r="717">
      <c r="B717" s="3" t="s">
        <v>933</v>
      </c>
      <c r="C717" s="12" t="str">
        <f>IFERROR(__xludf.DUMMYFUNCTION("TEXTJOIN("";"", TRUE, FILTER($B$2:$B$14794, #REF!=$D$2:$D$14794))"),"#N/A")</f>
        <v>#N/A</v>
      </c>
      <c r="F717" s="13" t="s">
        <v>41176</v>
      </c>
    </row>
    <row r="718">
      <c r="B718" s="3" t="s">
        <v>933</v>
      </c>
      <c r="C718" s="12" t="str">
        <f>IFERROR(__xludf.DUMMYFUNCTION("TEXTJOIN("";"", TRUE, FILTER($B$2:$B$14794, #REF!=$D$2:$D$14794))"),"#N/A")</f>
        <v>#N/A</v>
      </c>
      <c r="F718" s="13" t="s">
        <v>11509</v>
      </c>
    </row>
    <row r="719">
      <c r="B719" s="3" t="s">
        <v>933</v>
      </c>
      <c r="C719" s="12" t="str">
        <f>IFERROR(__xludf.DUMMYFUNCTION("TEXTJOIN("";"", TRUE, FILTER($B$2:$B$14794, #REF!=$D$2:$D$14794))"),"#N/A")</f>
        <v>#N/A</v>
      </c>
      <c r="F719" s="13" t="s">
        <v>41177</v>
      </c>
    </row>
    <row r="720">
      <c r="B720" s="3" t="s">
        <v>933</v>
      </c>
      <c r="C720" s="12" t="str">
        <f>IFERROR(__xludf.DUMMYFUNCTION("TEXTJOIN("";"", TRUE, FILTER($B$2:$B$14794, #REF!=$D$2:$D$14794))"),"#N/A")</f>
        <v>#N/A</v>
      </c>
      <c r="F720" s="13" t="s">
        <v>41178</v>
      </c>
    </row>
    <row r="721">
      <c r="B721" s="3" t="s">
        <v>933</v>
      </c>
      <c r="C721" s="12" t="str">
        <f>IFERROR(__xludf.DUMMYFUNCTION("TEXTJOIN("";"", TRUE, FILTER($B$2:$B$14794, #REF!=$D$2:$D$14794))"),"#N/A")</f>
        <v>#N/A</v>
      </c>
      <c r="F721" s="13" t="s">
        <v>41179</v>
      </c>
    </row>
    <row r="722">
      <c r="B722" s="3" t="s">
        <v>952</v>
      </c>
      <c r="C722" s="12" t="str">
        <f>IFERROR(__xludf.DUMMYFUNCTION("TEXTJOIN("";"", TRUE, FILTER($B$2:$B$14794, #REF!=$D$2:$D$14794))"),"#N/A")</f>
        <v>#N/A</v>
      </c>
      <c r="F722" s="13" t="s">
        <v>41180</v>
      </c>
    </row>
    <row r="723">
      <c r="B723" s="3" t="s">
        <v>952</v>
      </c>
      <c r="C723" s="12" t="str">
        <f>IFERROR(__xludf.DUMMYFUNCTION("TEXTJOIN("";"", TRUE, FILTER($B$2:$B$14794, #REF!=$D$2:$D$14794))"),"#N/A")</f>
        <v>#N/A</v>
      </c>
      <c r="F723" s="13" t="s">
        <v>41181</v>
      </c>
    </row>
    <row r="724">
      <c r="B724" s="3" t="s">
        <v>952</v>
      </c>
      <c r="C724" s="12" t="str">
        <f>IFERROR(__xludf.DUMMYFUNCTION("TEXTJOIN("";"", TRUE, FILTER($B$2:$B$14794, #REF!=$D$2:$D$14794))"),"#N/A")</f>
        <v>#N/A</v>
      </c>
      <c r="F724" s="13" t="s">
        <v>41182</v>
      </c>
    </row>
    <row r="725">
      <c r="B725" s="3" t="s">
        <v>952</v>
      </c>
      <c r="C725" s="12" t="str">
        <f>IFERROR(__xludf.DUMMYFUNCTION("TEXTJOIN("";"", TRUE, FILTER($B$2:$B$14794, #REF!=$D$2:$D$14794))"),"#N/A")</f>
        <v>#N/A</v>
      </c>
      <c r="F725" s="13" t="s">
        <v>41183</v>
      </c>
    </row>
    <row r="726">
      <c r="B726" s="3" t="s">
        <v>952</v>
      </c>
      <c r="C726" s="12" t="str">
        <f>IFERROR(__xludf.DUMMYFUNCTION("TEXTJOIN("";"", TRUE, FILTER($B$2:$B$14794, #REF!=$D$2:$D$14794))"),"#N/A")</f>
        <v>#N/A</v>
      </c>
      <c r="F726" s="13" t="s">
        <v>41184</v>
      </c>
    </row>
    <row r="727">
      <c r="B727" s="3" t="s">
        <v>952</v>
      </c>
      <c r="C727" s="12" t="str">
        <f>IFERROR(__xludf.DUMMYFUNCTION("TEXTJOIN("";"", TRUE, FILTER($B$2:$B$14794, #REF!=$D$2:$D$14794))"),"#N/A")</f>
        <v>#N/A</v>
      </c>
      <c r="F727" s="13" t="s">
        <v>41185</v>
      </c>
    </row>
    <row r="728">
      <c r="B728" s="3" t="s">
        <v>952</v>
      </c>
      <c r="C728" s="12" t="str">
        <f>IFERROR(__xludf.DUMMYFUNCTION("TEXTJOIN("";"", TRUE, FILTER($B$2:$B$14794, #REF!=$D$2:$D$14794))"),"#N/A")</f>
        <v>#N/A</v>
      </c>
      <c r="F728" s="13" t="s">
        <v>41186</v>
      </c>
    </row>
    <row r="729">
      <c r="B729" s="3" t="s">
        <v>952</v>
      </c>
      <c r="C729" s="12" t="str">
        <f>IFERROR(__xludf.DUMMYFUNCTION("TEXTJOIN("";"", TRUE, FILTER($B$2:$B$14794, #REF!=$D$2:$D$14794))"),"#N/A")</f>
        <v>#N/A</v>
      </c>
      <c r="F729" s="13" t="s">
        <v>41187</v>
      </c>
    </row>
    <row r="730">
      <c r="B730" s="3" t="s">
        <v>952</v>
      </c>
      <c r="C730" s="12" t="str">
        <f>IFERROR(__xludf.DUMMYFUNCTION("TEXTJOIN("";"", TRUE, FILTER($B$2:$B$14794, #REF!=$D$2:$D$14794))"),"#N/A")</f>
        <v>#N/A</v>
      </c>
      <c r="F730" s="13" t="s">
        <v>11619</v>
      </c>
    </row>
    <row r="731">
      <c r="B731" s="3" t="s">
        <v>952</v>
      </c>
      <c r="C731" s="12" t="str">
        <f>IFERROR(__xludf.DUMMYFUNCTION("TEXTJOIN("";"", TRUE, FILTER($B$2:$B$14794, #REF!=$D$2:$D$14794))"),"#N/A")</f>
        <v>#N/A</v>
      </c>
      <c r="F731" s="13" t="s">
        <v>11620</v>
      </c>
    </row>
    <row r="732">
      <c r="B732" s="3" t="s">
        <v>973</v>
      </c>
      <c r="C732" s="12" t="str">
        <f>IFERROR(__xludf.DUMMYFUNCTION("TEXTJOIN("";"", TRUE, FILTER($B$2:$B$14794, #REF!=$D$2:$D$14794))"),"#N/A")</f>
        <v>#N/A</v>
      </c>
      <c r="F732" s="13" t="s">
        <v>41188</v>
      </c>
    </row>
    <row r="733">
      <c r="B733" s="3" t="s">
        <v>973</v>
      </c>
      <c r="C733" s="12" t="str">
        <f>IFERROR(__xludf.DUMMYFUNCTION("TEXTJOIN("";"", TRUE, FILTER($B$2:$B$14794, #REF!=$D$2:$D$14794))"),"#N/A")</f>
        <v>#N/A</v>
      </c>
      <c r="F733" s="13" t="s">
        <v>41189</v>
      </c>
    </row>
    <row r="734">
      <c r="B734" s="3" t="s">
        <v>973</v>
      </c>
      <c r="C734" s="12" t="str">
        <f>IFERROR(__xludf.DUMMYFUNCTION("TEXTJOIN("";"", TRUE, FILTER($B$2:$B$14794, #REF!=$D$2:$D$14794))"),"#N/A")</f>
        <v>#N/A</v>
      </c>
      <c r="F734" s="13" t="s">
        <v>41190</v>
      </c>
    </row>
    <row r="735">
      <c r="B735" s="3" t="s">
        <v>973</v>
      </c>
      <c r="C735" s="12" t="str">
        <f>IFERROR(__xludf.DUMMYFUNCTION("TEXTJOIN("";"", TRUE, FILTER($B$2:$B$14794, #REF!=$D$2:$D$14794))"),"#N/A")</f>
        <v>#N/A</v>
      </c>
      <c r="F735" s="13" t="s">
        <v>41191</v>
      </c>
    </row>
    <row r="736">
      <c r="B736" s="3" t="s">
        <v>973</v>
      </c>
      <c r="C736" s="12" t="str">
        <f>IFERROR(__xludf.DUMMYFUNCTION("TEXTJOIN("";"", TRUE, FILTER($B$2:$B$14794, #REF!=$D$2:$D$14794))"),"#N/A")</f>
        <v>#N/A</v>
      </c>
      <c r="F736" s="13" t="s">
        <v>41192</v>
      </c>
    </row>
    <row r="737">
      <c r="B737" s="3" t="s">
        <v>973</v>
      </c>
      <c r="C737" s="12" t="str">
        <f>IFERROR(__xludf.DUMMYFUNCTION("TEXTJOIN("";"", TRUE, FILTER($B$2:$B$14794, #REF!=$D$2:$D$14794))"),"#N/A")</f>
        <v>#N/A</v>
      </c>
      <c r="F737" s="13" t="s">
        <v>41193</v>
      </c>
    </row>
    <row r="738">
      <c r="B738" s="3" t="s">
        <v>973</v>
      </c>
      <c r="C738" s="12" t="str">
        <f>IFERROR(__xludf.DUMMYFUNCTION("TEXTJOIN("";"", TRUE, FILTER($B$2:$B$14794, #REF!=$D$2:$D$14794))"),"#N/A")</f>
        <v>#N/A</v>
      </c>
      <c r="F738" s="13" t="s">
        <v>11663</v>
      </c>
    </row>
    <row r="739">
      <c r="B739" s="3" t="s">
        <v>973</v>
      </c>
      <c r="C739" s="12" t="str">
        <f>IFERROR(__xludf.DUMMYFUNCTION("TEXTJOIN("";"", TRUE, FILTER($B$2:$B$14794, #REF!=$D$2:$D$14794))"),"#N/A")</f>
        <v>#N/A</v>
      </c>
      <c r="F739" s="13" t="s">
        <v>41194</v>
      </c>
    </row>
    <row r="740">
      <c r="B740" s="3" t="s">
        <v>990</v>
      </c>
      <c r="C740" s="12" t="str">
        <f>IFERROR(__xludf.DUMMYFUNCTION("TEXTJOIN("";"", TRUE, FILTER($B$2:$B$14794, #REF!=$D$2:$D$14794))"),"#N/A")</f>
        <v>#N/A</v>
      </c>
      <c r="F740" s="13" t="s">
        <v>41195</v>
      </c>
    </row>
    <row r="741">
      <c r="B741" s="3" t="s">
        <v>990</v>
      </c>
      <c r="C741" s="12" t="str">
        <f>IFERROR(__xludf.DUMMYFUNCTION("TEXTJOIN("";"", TRUE, FILTER($B$2:$B$14794, #REF!=$D$2:$D$14794))"),"#N/A")</f>
        <v>#N/A</v>
      </c>
      <c r="F741" s="13" t="s">
        <v>41196</v>
      </c>
    </row>
    <row r="742">
      <c r="B742" s="3" t="s">
        <v>990</v>
      </c>
      <c r="C742" s="12" t="str">
        <f>IFERROR(__xludf.DUMMYFUNCTION("TEXTJOIN("";"", TRUE, FILTER($B$2:$B$14794, #REF!=$D$2:$D$14794))"),"#N/A")</f>
        <v>#N/A</v>
      </c>
      <c r="F742" s="13" t="s">
        <v>11686</v>
      </c>
    </row>
    <row r="743">
      <c r="B743" s="3" t="s">
        <v>990</v>
      </c>
      <c r="C743" s="12" t="str">
        <f>IFERROR(__xludf.DUMMYFUNCTION("TEXTJOIN("";"", TRUE, FILTER($B$2:$B$14794, #REF!=$D$2:$D$14794))"),"#N/A")</f>
        <v>#N/A</v>
      </c>
      <c r="F743" s="13" t="s">
        <v>11687</v>
      </c>
    </row>
    <row r="744">
      <c r="B744" s="3" t="s">
        <v>990</v>
      </c>
      <c r="C744" s="12" t="str">
        <f>IFERROR(__xludf.DUMMYFUNCTION("TEXTJOIN("";"", TRUE, FILTER($B$2:$B$14794, #REF!=$D$2:$D$14794))"),"#N/A")</f>
        <v>#N/A</v>
      </c>
      <c r="F744" s="13" t="s">
        <v>41197</v>
      </c>
    </row>
    <row r="745">
      <c r="B745" s="3" t="s">
        <v>990</v>
      </c>
      <c r="C745" s="12" t="str">
        <f>IFERROR(__xludf.DUMMYFUNCTION("TEXTJOIN("";"", TRUE, FILTER($B$2:$B$14794, #REF!=$D$2:$D$14794))"),"#N/A")</f>
        <v>#N/A</v>
      </c>
      <c r="F745" s="13" t="s">
        <v>41198</v>
      </c>
    </row>
    <row r="746">
      <c r="B746" s="3" t="s">
        <v>990</v>
      </c>
      <c r="C746" s="12" t="str">
        <f>IFERROR(__xludf.DUMMYFUNCTION("TEXTJOIN("";"", TRUE, FILTER($B$2:$B$14794, #REF!=$D$2:$D$14794))"),"#N/A")</f>
        <v>#N/A</v>
      </c>
      <c r="F746" s="13" t="s">
        <v>41199</v>
      </c>
    </row>
    <row r="747">
      <c r="B747" s="3" t="s">
        <v>1005</v>
      </c>
      <c r="C747" s="12" t="str">
        <f>IFERROR(__xludf.DUMMYFUNCTION("TEXTJOIN("";"", TRUE, FILTER($B$2:$B$14794, #REF!=$D$2:$D$14794))"),"#N/A")</f>
        <v>#N/A</v>
      </c>
      <c r="F747" s="13" t="s">
        <v>41200</v>
      </c>
    </row>
    <row r="748">
      <c r="B748" s="3" t="s">
        <v>1005</v>
      </c>
      <c r="C748" s="12" t="str">
        <f>IFERROR(__xludf.DUMMYFUNCTION("TEXTJOIN("";"", TRUE, FILTER($B$2:$B$14794, #REF!=$D$2:$D$14794))"),"#N/A")</f>
        <v>#N/A</v>
      </c>
      <c r="F748" s="13" t="s">
        <v>41201</v>
      </c>
    </row>
    <row r="749">
      <c r="B749" s="3" t="s">
        <v>1005</v>
      </c>
      <c r="C749" s="12" t="str">
        <f>IFERROR(__xludf.DUMMYFUNCTION("TEXTJOIN("";"", TRUE, FILTER($B$2:$B$14794, #REF!=$D$2:$D$14794))"),"#N/A")</f>
        <v>#N/A</v>
      </c>
      <c r="F749" s="13" t="s">
        <v>41202</v>
      </c>
    </row>
    <row r="750">
      <c r="B750" s="3" t="s">
        <v>1005</v>
      </c>
      <c r="C750" s="12" t="str">
        <f>IFERROR(__xludf.DUMMYFUNCTION("TEXTJOIN("";"", TRUE, FILTER($B$2:$B$14794, #REF!=$D$2:$D$14794))"),"#N/A")</f>
        <v>#N/A</v>
      </c>
      <c r="F750" s="13" t="s">
        <v>11757</v>
      </c>
    </row>
    <row r="751">
      <c r="B751" s="3" t="s">
        <v>1005</v>
      </c>
      <c r="C751" s="12" t="str">
        <f>IFERROR(__xludf.DUMMYFUNCTION("TEXTJOIN("";"", TRUE, FILTER($B$2:$B$14794, #REF!=$D$2:$D$14794))"),"#N/A")</f>
        <v>#N/A</v>
      </c>
      <c r="F751" s="13" t="s">
        <v>41203</v>
      </c>
    </row>
    <row r="752">
      <c r="B752" s="3" t="s">
        <v>1005</v>
      </c>
      <c r="C752" s="12" t="str">
        <f>IFERROR(__xludf.DUMMYFUNCTION("TEXTJOIN("";"", TRUE, FILTER($B$2:$B$14794, #REF!=$D$2:$D$14794))"),"#N/A")</f>
        <v>#N/A</v>
      </c>
      <c r="F752" s="13" t="s">
        <v>41204</v>
      </c>
    </row>
    <row r="753">
      <c r="B753" s="3" t="s">
        <v>1005</v>
      </c>
      <c r="C753" s="12" t="str">
        <f>IFERROR(__xludf.DUMMYFUNCTION("TEXTJOIN("";"", TRUE, FILTER($B$2:$B$14794, #REF!=$D$2:$D$14794))"),"#N/A")</f>
        <v>#N/A</v>
      </c>
      <c r="F753" s="13" t="s">
        <v>41205</v>
      </c>
    </row>
    <row r="754">
      <c r="B754" s="3" t="s">
        <v>1020</v>
      </c>
      <c r="C754" s="12" t="str">
        <f>IFERROR(__xludf.DUMMYFUNCTION("TEXTJOIN("";"", TRUE, FILTER($B$2:$B$14794, #REF!=$D$2:$D$14794))"),"#N/A")</f>
        <v>#N/A</v>
      </c>
      <c r="F754" s="13" t="s">
        <v>41206</v>
      </c>
    </row>
    <row r="755">
      <c r="B755" s="3" t="s">
        <v>1020</v>
      </c>
      <c r="C755" s="12" t="str">
        <f>IFERROR(__xludf.DUMMYFUNCTION("TEXTJOIN("";"", TRUE, FILTER($B$2:$B$14794, #REF!=$D$2:$D$14794))"),"#N/A")</f>
        <v>#N/A</v>
      </c>
      <c r="F755" s="13" t="s">
        <v>41207</v>
      </c>
    </row>
    <row r="756">
      <c r="B756" s="3" t="s">
        <v>1020</v>
      </c>
      <c r="C756" s="12" t="str">
        <f>IFERROR(__xludf.DUMMYFUNCTION("TEXTJOIN("";"", TRUE, FILTER($B$2:$B$14794, #REF!=$D$2:$D$14794))"),"#N/A")</f>
        <v>#N/A</v>
      </c>
      <c r="F756" s="13" t="s">
        <v>41208</v>
      </c>
    </row>
    <row r="757">
      <c r="B757" s="3" t="s">
        <v>1020</v>
      </c>
      <c r="C757" s="12" t="str">
        <f>IFERROR(__xludf.DUMMYFUNCTION("TEXTJOIN("";"", TRUE, FILTER($B$2:$B$14794, #REF!=$D$2:$D$14794))"),"#N/A")</f>
        <v>#N/A</v>
      </c>
      <c r="F757" s="13" t="s">
        <v>11818</v>
      </c>
    </row>
    <row r="758">
      <c r="B758" s="3" t="s">
        <v>1020</v>
      </c>
      <c r="C758" s="12" t="str">
        <f>IFERROR(__xludf.DUMMYFUNCTION("TEXTJOIN("";"", TRUE, FILTER($B$2:$B$14794, #REF!=$D$2:$D$14794))"),"#N/A")</f>
        <v>#N/A</v>
      </c>
      <c r="F758" s="13" t="s">
        <v>41209</v>
      </c>
    </row>
    <row r="759">
      <c r="B759" s="3" t="s">
        <v>1020</v>
      </c>
      <c r="C759" s="12" t="str">
        <f>IFERROR(__xludf.DUMMYFUNCTION("TEXTJOIN("";"", TRUE, FILTER($B$2:$B$14794, #REF!=$D$2:$D$14794))"),"#N/A")</f>
        <v>#N/A</v>
      </c>
      <c r="F759" s="13" t="s">
        <v>41210</v>
      </c>
    </row>
    <row r="760">
      <c r="B760" s="3" t="s">
        <v>1020</v>
      </c>
      <c r="C760" s="12" t="str">
        <f>IFERROR(__xludf.DUMMYFUNCTION("TEXTJOIN("";"", TRUE, FILTER($B$2:$B$14794, #REF!=$D$2:$D$14794))"),"#N/A")</f>
        <v>#N/A</v>
      </c>
      <c r="F760" s="13" t="s">
        <v>41211</v>
      </c>
    </row>
    <row r="761">
      <c r="B761" s="3" t="s">
        <v>1035</v>
      </c>
      <c r="C761" s="12" t="str">
        <f>IFERROR(__xludf.DUMMYFUNCTION("TEXTJOIN("";"", TRUE, FILTER($B$2:$B$14794, #REF!=$D$2:$D$14794))"),"#N/A")</f>
        <v>#N/A</v>
      </c>
      <c r="F761" s="13" t="s">
        <v>11851</v>
      </c>
    </row>
    <row r="762">
      <c r="B762" s="3" t="s">
        <v>1035</v>
      </c>
      <c r="C762" s="12" t="str">
        <f>IFERROR(__xludf.DUMMYFUNCTION("TEXTJOIN("";"", TRUE, FILTER($B$2:$B$14794, #REF!=$D$2:$D$14794))"),"#N/A")</f>
        <v>#N/A</v>
      </c>
      <c r="F762" s="13" t="s">
        <v>41212</v>
      </c>
    </row>
    <row r="763">
      <c r="B763" s="3" t="s">
        <v>1035</v>
      </c>
      <c r="C763" s="12" t="str">
        <f>IFERROR(__xludf.DUMMYFUNCTION("TEXTJOIN("";"", TRUE, FILTER($B$2:$B$14794, #REF!=$D$2:$D$14794))"),"#N/A")</f>
        <v>#N/A</v>
      </c>
      <c r="F763" s="13" t="s">
        <v>11858</v>
      </c>
    </row>
    <row r="764">
      <c r="B764" s="3" t="s">
        <v>1035</v>
      </c>
      <c r="C764" s="12" t="str">
        <f>IFERROR(__xludf.DUMMYFUNCTION("TEXTJOIN("";"", TRUE, FILTER($B$2:$B$14794, #REF!=$D$2:$D$14794))"),"#N/A")</f>
        <v>#N/A</v>
      </c>
      <c r="F764" s="13" t="s">
        <v>41213</v>
      </c>
    </row>
    <row r="765">
      <c r="B765" s="3" t="s">
        <v>1035</v>
      </c>
      <c r="C765" s="12" t="str">
        <f>IFERROR(__xludf.DUMMYFUNCTION("TEXTJOIN("";"", TRUE, FILTER($B$2:$B$14794, #REF!=$D$2:$D$14794))"),"#N/A")</f>
        <v>#N/A</v>
      </c>
      <c r="F765" s="13" t="s">
        <v>41214</v>
      </c>
    </row>
    <row r="766">
      <c r="B766" s="3" t="s">
        <v>1035</v>
      </c>
      <c r="C766" s="12" t="str">
        <f>IFERROR(__xludf.DUMMYFUNCTION("TEXTJOIN("";"", TRUE, FILTER($B$2:$B$14794, #REF!=$D$2:$D$14794))"),"#N/A")</f>
        <v>#N/A</v>
      </c>
      <c r="F766" s="13" t="s">
        <v>41215</v>
      </c>
    </row>
    <row r="767">
      <c r="B767" s="3" t="s">
        <v>1035</v>
      </c>
      <c r="C767" s="12" t="str">
        <f>IFERROR(__xludf.DUMMYFUNCTION("TEXTJOIN("";"", TRUE, FILTER($B$2:$B$14794, #REF!=$D$2:$D$14794))"),"#N/A")</f>
        <v>#N/A</v>
      </c>
      <c r="F767" s="13" t="s">
        <v>11885</v>
      </c>
    </row>
    <row r="768">
      <c r="B768" s="3" t="s">
        <v>1035</v>
      </c>
      <c r="C768" s="12" t="str">
        <f>IFERROR(__xludf.DUMMYFUNCTION("TEXTJOIN("";"", TRUE, FILTER($B$2:$B$14794, #REF!=$D$2:$D$14794))"),"#N/A")</f>
        <v>#N/A</v>
      </c>
      <c r="F768" s="13" t="s">
        <v>11886</v>
      </c>
    </row>
    <row r="769">
      <c r="B769" s="3" t="s">
        <v>1035</v>
      </c>
      <c r="C769" s="12" t="str">
        <f>IFERROR(__xludf.DUMMYFUNCTION("TEXTJOIN("";"", TRUE, FILTER($B$2:$B$14794, #REF!=$D$2:$D$14794))"),"#N/A")</f>
        <v>#N/A</v>
      </c>
      <c r="F769" s="13" t="s">
        <v>11887</v>
      </c>
    </row>
    <row r="770">
      <c r="B770" s="3" t="s">
        <v>1054</v>
      </c>
      <c r="C770" s="12" t="str">
        <f>IFERROR(__xludf.DUMMYFUNCTION("TEXTJOIN("";"", TRUE, FILTER($B$2:$B$14794, #REF!=$D$2:$D$14794))"),"#N/A")</f>
        <v>#N/A</v>
      </c>
      <c r="F770" s="13" t="s">
        <v>11888</v>
      </c>
    </row>
    <row r="771">
      <c r="B771" s="3" t="s">
        <v>1054</v>
      </c>
      <c r="C771" s="12" t="str">
        <f>IFERROR(__xludf.DUMMYFUNCTION("TEXTJOIN("";"", TRUE, FILTER($B$2:$B$14794, #REF!=$D$2:$D$14794))"),"#N/A")</f>
        <v>#N/A</v>
      </c>
      <c r="F771" s="13" t="s">
        <v>41216</v>
      </c>
    </row>
    <row r="772">
      <c r="B772" s="3" t="s">
        <v>1054</v>
      </c>
      <c r="C772" s="12" t="str">
        <f>IFERROR(__xludf.DUMMYFUNCTION("TEXTJOIN("";"", TRUE, FILTER($B$2:$B$14794, #REF!=$D$2:$D$14794))"),"#N/A")</f>
        <v>#N/A</v>
      </c>
      <c r="F772" s="13" t="s">
        <v>41217</v>
      </c>
    </row>
    <row r="773">
      <c r="B773" s="3" t="s">
        <v>1054</v>
      </c>
      <c r="C773" s="12" t="str">
        <f>IFERROR(__xludf.DUMMYFUNCTION("TEXTJOIN("";"", TRUE, FILTER($B$2:$B$14794, #REF!=$D$2:$D$14794))"),"#N/A")</f>
        <v>#N/A</v>
      </c>
      <c r="F773" s="13" t="s">
        <v>11907</v>
      </c>
    </row>
    <row r="774">
      <c r="B774" s="3" t="s">
        <v>1054</v>
      </c>
      <c r="C774" s="12" t="str">
        <f>IFERROR(__xludf.DUMMYFUNCTION("TEXTJOIN("";"", TRUE, FILTER($B$2:$B$14794, #REF!=$D$2:$D$14794))"),"#N/A")</f>
        <v>#N/A</v>
      </c>
      <c r="F774" s="13" t="s">
        <v>11908</v>
      </c>
    </row>
    <row r="775">
      <c r="B775" s="3" t="s">
        <v>1054</v>
      </c>
      <c r="C775" s="12" t="str">
        <f>IFERROR(__xludf.DUMMYFUNCTION("TEXTJOIN("";"", TRUE, FILTER($B$2:$B$14794, #REF!=$D$2:$D$14794))"),"#N/A")</f>
        <v>#N/A</v>
      </c>
      <c r="F775" s="13" t="s">
        <v>41218</v>
      </c>
    </row>
    <row r="776">
      <c r="B776" s="3" t="s">
        <v>1067</v>
      </c>
      <c r="C776" s="12" t="str">
        <f>IFERROR(__xludf.DUMMYFUNCTION("TEXTJOIN("";"", TRUE, FILTER($B$2:$B$14794, #REF!=$D$2:$D$14794))"),"#N/A")</f>
        <v>#N/A</v>
      </c>
      <c r="F776" s="13" t="s">
        <v>41219</v>
      </c>
    </row>
    <row r="777">
      <c r="B777" s="3" t="s">
        <v>1067</v>
      </c>
      <c r="C777" s="12" t="str">
        <f>IFERROR(__xludf.DUMMYFUNCTION("TEXTJOIN("";"", TRUE, FILTER($B$2:$B$14794, #REF!=$D$2:$D$14794))"),"#N/A")</f>
        <v>#N/A</v>
      </c>
      <c r="F777" s="13" t="s">
        <v>41220</v>
      </c>
    </row>
    <row r="778">
      <c r="B778" s="3" t="s">
        <v>1067</v>
      </c>
      <c r="C778" s="12" t="str">
        <f>IFERROR(__xludf.DUMMYFUNCTION("TEXTJOIN("";"", TRUE, FILTER($B$2:$B$14794, #REF!=$D$2:$D$14794))"),"#N/A")</f>
        <v>#N/A</v>
      </c>
      <c r="F778" s="13" t="s">
        <v>41221</v>
      </c>
    </row>
    <row r="779">
      <c r="B779" s="3" t="s">
        <v>1067</v>
      </c>
      <c r="C779" s="12" t="str">
        <f>IFERROR(__xludf.DUMMYFUNCTION("TEXTJOIN("";"", TRUE, FILTER($B$2:$B$14794, #REF!=$D$2:$D$14794))"),"#N/A")</f>
        <v>#N/A</v>
      </c>
      <c r="F779" s="13" t="s">
        <v>41222</v>
      </c>
    </row>
    <row r="780">
      <c r="B780" s="3" t="s">
        <v>1067</v>
      </c>
      <c r="C780" s="12" t="str">
        <f>IFERROR(__xludf.DUMMYFUNCTION("TEXTJOIN("";"", TRUE, FILTER($B$2:$B$14794, #REF!=$D$2:$D$14794))"),"#N/A")</f>
        <v>#N/A</v>
      </c>
      <c r="F780" s="13" t="s">
        <v>11971</v>
      </c>
    </row>
    <row r="781">
      <c r="B781" s="3" t="s">
        <v>1067</v>
      </c>
      <c r="C781" s="12" t="str">
        <f>IFERROR(__xludf.DUMMYFUNCTION("TEXTJOIN("";"", TRUE, FILTER($B$2:$B$14794, #REF!=$D$2:$D$14794))"),"#N/A")</f>
        <v>#N/A</v>
      </c>
      <c r="F781" s="13" t="s">
        <v>11972</v>
      </c>
    </row>
    <row r="782">
      <c r="B782" s="3" t="s">
        <v>1067</v>
      </c>
      <c r="C782" s="12" t="str">
        <f>IFERROR(__xludf.DUMMYFUNCTION("TEXTJOIN("";"", TRUE, FILTER($B$2:$B$14794, #REF!=$D$2:$D$14794))"),"#N/A")</f>
        <v>#N/A</v>
      </c>
      <c r="F782" s="13" t="s">
        <v>11973</v>
      </c>
    </row>
    <row r="783">
      <c r="B783" s="3" t="s">
        <v>1082</v>
      </c>
      <c r="C783" s="12" t="str">
        <f>IFERROR(__xludf.DUMMYFUNCTION("TEXTJOIN("";"", TRUE, FILTER($B$2:$B$14794, #REF!=$D$2:$D$14794))"),"#N/A")</f>
        <v>#N/A</v>
      </c>
      <c r="F783" s="13" t="s">
        <v>41223</v>
      </c>
    </row>
    <row r="784">
      <c r="B784" s="3" t="s">
        <v>1082</v>
      </c>
      <c r="C784" s="12" t="str">
        <f>IFERROR(__xludf.DUMMYFUNCTION("TEXTJOIN("";"", TRUE, FILTER($B$2:$B$14794, #REF!=$D$2:$D$14794))"),"#N/A")</f>
        <v>#N/A</v>
      </c>
      <c r="F784" s="13" t="s">
        <v>41224</v>
      </c>
    </row>
    <row r="785">
      <c r="B785" s="3" t="s">
        <v>1082</v>
      </c>
      <c r="C785" s="12" t="str">
        <f>IFERROR(__xludf.DUMMYFUNCTION("TEXTJOIN("";"", TRUE, FILTER($B$2:$B$14794, #REF!=$D$2:$D$14794))"),"#N/A")</f>
        <v>#N/A</v>
      </c>
      <c r="F785" s="13" t="s">
        <v>41225</v>
      </c>
    </row>
    <row r="786">
      <c r="B786" s="3" t="s">
        <v>1082</v>
      </c>
      <c r="C786" s="12" t="str">
        <f>IFERROR(__xludf.DUMMYFUNCTION("TEXTJOIN("";"", TRUE, FILTER($B$2:$B$14794, #REF!=$D$2:$D$14794))"),"#N/A")</f>
        <v>#N/A</v>
      </c>
      <c r="F786" s="13" t="s">
        <v>11994</v>
      </c>
    </row>
    <row r="787">
      <c r="B787" s="3" t="s">
        <v>1082</v>
      </c>
      <c r="C787" s="12" t="str">
        <f>IFERROR(__xludf.DUMMYFUNCTION("TEXTJOIN("";"", TRUE, FILTER($B$2:$B$14794, #REF!=$D$2:$D$14794))"),"#N/A")</f>
        <v>#N/A</v>
      </c>
      <c r="F787" s="13" t="s">
        <v>11995</v>
      </c>
    </row>
    <row r="788">
      <c r="B788" s="3" t="s">
        <v>1082</v>
      </c>
      <c r="C788" s="12" t="str">
        <f>IFERROR(__xludf.DUMMYFUNCTION("TEXTJOIN("";"", TRUE, FILTER($B$2:$B$14794, #REF!=$D$2:$D$14794))"),"#N/A")</f>
        <v>#N/A</v>
      </c>
      <c r="F788" s="13" t="s">
        <v>41226</v>
      </c>
    </row>
    <row r="789">
      <c r="B789" s="3" t="s">
        <v>1082</v>
      </c>
      <c r="C789" s="12" t="str">
        <f>IFERROR(__xludf.DUMMYFUNCTION("TEXTJOIN("";"", TRUE, FILTER($B$2:$B$14794, #REF!=$D$2:$D$14794))"),"#N/A")</f>
        <v>#N/A</v>
      </c>
      <c r="F789" s="13" t="s">
        <v>41227</v>
      </c>
    </row>
    <row r="790">
      <c r="B790" s="3" t="s">
        <v>1097</v>
      </c>
      <c r="C790" s="12" t="str">
        <f>IFERROR(__xludf.DUMMYFUNCTION("TEXTJOIN("";"", TRUE, FILTER($B$2:$B$14794, #REF!=$D$2:$D$14794))"),"#N/A")</f>
        <v>#N/A</v>
      </c>
      <c r="F790" s="13" t="s">
        <v>41228</v>
      </c>
    </row>
    <row r="791">
      <c r="B791" s="3" t="s">
        <v>1100</v>
      </c>
      <c r="C791" s="12" t="str">
        <f>IFERROR(__xludf.DUMMYFUNCTION("TEXTJOIN("";"", TRUE, FILTER($B$2:$B$14794, #REF!=$D$2:$D$14794))"),"#N/A")</f>
        <v>#N/A</v>
      </c>
      <c r="F791" s="13" t="s">
        <v>41229</v>
      </c>
    </row>
    <row r="792">
      <c r="B792" s="3" t="s">
        <v>1100</v>
      </c>
      <c r="C792" s="12" t="str">
        <f>IFERROR(__xludf.DUMMYFUNCTION("TEXTJOIN("";"", TRUE, FILTER($B$2:$B$14794, #REF!=$D$2:$D$14794))"),"#N/A")</f>
        <v>#N/A</v>
      </c>
      <c r="F792" s="13" t="s">
        <v>41230</v>
      </c>
    </row>
    <row r="793">
      <c r="B793" s="3" t="s">
        <v>1100</v>
      </c>
      <c r="C793" s="12" t="str">
        <f>IFERROR(__xludf.DUMMYFUNCTION("TEXTJOIN("";"", TRUE, FILTER($B$2:$B$14794, #REF!=$D$2:$D$14794))"),"#N/A")</f>
        <v>#N/A</v>
      </c>
      <c r="F793" s="13" t="s">
        <v>41231</v>
      </c>
    </row>
    <row r="794">
      <c r="B794" s="3" t="s">
        <v>1100</v>
      </c>
      <c r="C794" s="12" t="str">
        <f>IFERROR(__xludf.DUMMYFUNCTION("TEXTJOIN("";"", TRUE, FILTER($B$2:$B$14794, #REF!=$D$2:$D$14794))"),"#N/A")</f>
        <v>#N/A</v>
      </c>
      <c r="F794" s="13" t="s">
        <v>41232</v>
      </c>
    </row>
    <row r="795">
      <c r="B795" s="3" t="s">
        <v>1100</v>
      </c>
      <c r="C795" s="12" t="str">
        <f>IFERROR(__xludf.DUMMYFUNCTION("TEXTJOIN("";"", TRUE, FILTER($B$2:$B$14794, #REF!=$D$2:$D$14794))"),"#N/A")</f>
        <v>#N/A</v>
      </c>
      <c r="F795" s="13" t="s">
        <v>41233</v>
      </c>
    </row>
    <row r="796">
      <c r="B796" s="3" t="s">
        <v>1100</v>
      </c>
      <c r="C796" s="12" t="str">
        <f>IFERROR(__xludf.DUMMYFUNCTION("TEXTJOIN("";"", TRUE, FILTER($B$2:$B$14794, #REF!=$D$2:$D$14794))"),"#N/A")</f>
        <v>#N/A</v>
      </c>
      <c r="F796" s="13" t="s">
        <v>41234</v>
      </c>
    </row>
    <row r="797">
      <c r="B797" s="3" t="s">
        <v>1100</v>
      </c>
      <c r="C797" s="12" t="str">
        <f>IFERROR(__xludf.DUMMYFUNCTION("TEXTJOIN("";"", TRUE, FILTER($B$2:$B$14794, #REF!=$D$2:$D$14794))"),"#N/A")</f>
        <v>#N/A</v>
      </c>
      <c r="F797" s="13" t="s">
        <v>41235</v>
      </c>
    </row>
    <row r="798">
      <c r="B798" s="3" t="s">
        <v>1100</v>
      </c>
      <c r="C798" s="12" t="str">
        <f>IFERROR(__xludf.DUMMYFUNCTION("TEXTJOIN("";"", TRUE, FILTER($B$2:$B$14794, #REF!=$D$2:$D$14794))"),"#N/A")</f>
        <v>#N/A</v>
      </c>
      <c r="F798" s="13" t="s">
        <v>41236</v>
      </c>
    </row>
    <row r="799">
      <c r="B799" s="3" t="s">
        <v>1100</v>
      </c>
      <c r="C799" s="12" t="str">
        <f>IFERROR(__xludf.DUMMYFUNCTION("TEXTJOIN("";"", TRUE, FILTER($B$2:$B$14794, #REF!=$D$2:$D$14794))"),"#N/A")</f>
        <v>#N/A</v>
      </c>
      <c r="F799" s="13" t="s">
        <v>41237</v>
      </c>
    </row>
    <row r="800">
      <c r="B800" s="3" t="s">
        <v>1100</v>
      </c>
      <c r="C800" s="12" t="str">
        <f>IFERROR(__xludf.DUMMYFUNCTION("TEXTJOIN("";"", TRUE, FILTER($B$2:$B$14794, #REF!=$D$2:$D$14794))"),"#N/A")</f>
        <v>#N/A</v>
      </c>
      <c r="F800" s="13" t="s">
        <v>41238</v>
      </c>
    </row>
    <row r="801">
      <c r="B801" s="3" t="s">
        <v>1121</v>
      </c>
      <c r="C801" s="12" t="str">
        <f>IFERROR(__xludf.DUMMYFUNCTION("TEXTJOIN("";"", TRUE, FILTER($B$2:$B$14794, #REF!=$D$2:$D$14794))"),"#N/A")</f>
        <v>#N/A</v>
      </c>
      <c r="F801" s="13" t="s">
        <v>41239</v>
      </c>
    </row>
    <row r="802">
      <c r="B802" s="3" t="s">
        <v>1121</v>
      </c>
      <c r="C802" s="12" t="str">
        <f>IFERROR(__xludf.DUMMYFUNCTION("TEXTJOIN("";"", TRUE, FILTER($B$2:$B$14794, #REF!=$D$2:$D$14794))"),"#N/A")</f>
        <v>#N/A</v>
      </c>
      <c r="F802" s="13" t="s">
        <v>41240</v>
      </c>
    </row>
    <row r="803">
      <c r="B803" s="3" t="s">
        <v>1121</v>
      </c>
      <c r="C803" s="12" t="str">
        <f>IFERROR(__xludf.DUMMYFUNCTION("TEXTJOIN("";"", TRUE, FILTER($B$2:$B$14794, #REF!=$D$2:$D$14794))"),"#N/A")</f>
        <v>#N/A</v>
      </c>
      <c r="F803" s="13" t="s">
        <v>41241</v>
      </c>
    </row>
    <row r="804">
      <c r="B804" s="3" t="s">
        <v>1121</v>
      </c>
      <c r="C804" s="12" t="str">
        <f>IFERROR(__xludf.DUMMYFUNCTION("TEXTJOIN("";"", TRUE, FILTER($B$2:$B$14794, #REF!=$D$2:$D$14794))"),"#N/A")</f>
        <v>#N/A</v>
      </c>
      <c r="F804" s="13" t="s">
        <v>41242</v>
      </c>
    </row>
    <row r="805">
      <c r="B805" s="3" t="s">
        <v>1130</v>
      </c>
      <c r="C805" s="12" t="str">
        <f>IFERROR(__xludf.DUMMYFUNCTION("TEXTJOIN("";"", TRUE, FILTER($B$2:$B$14794, #REF!=$D$2:$D$14794))"),"#N/A")</f>
        <v>#N/A</v>
      </c>
      <c r="F805" s="13" t="s">
        <v>41243</v>
      </c>
    </row>
    <row r="806">
      <c r="B806" s="3" t="s">
        <v>1130</v>
      </c>
      <c r="C806" s="12" t="str">
        <f>IFERROR(__xludf.DUMMYFUNCTION("TEXTJOIN("";"", TRUE, FILTER($B$2:$B$14794, #REF!=$D$2:$D$14794))"),"#N/A")</f>
        <v>#N/A</v>
      </c>
      <c r="F806" s="13" t="s">
        <v>41244</v>
      </c>
    </row>
    <row r="807">
      <c r="B807" s="3" t="s">
        <v>1130</v>
      </c>
      <c r="C807" s="12" t="str">
        <f>IFERROR(__xludf.DUMMYFUNCTION("TEXTJOIN("";"", TRUE, FILTER($B$2:$B$14794, #REF!=$D$2:$D$14794))"),"#N/A")</f>
        <v>#N/A</v>
      </c>
      <c r="F807" s="13" t="s">
        <v>41245</v>
      </c>
    </row>
    <row r="808">
      <c r="B808" s="3" t="s">
        <v>1130</v>
      </c>
      <c r="C808" s="12" t="str">
        <f>IFERROR(__xludf.DUMMYFUNCTION("TEXTJOIN("";"", TRUE, FILTER($B$2:$B$14794, #REF!=$D$2:$D$14794))"),"#N/A")</f>
        <v>#N/A</v>
      </c>
      <c r="F808" s="13" t="s">
        <v>41246</v>
      </c>
    </row>
    <row r="809">
      <c r="B809" s="3" t="s">
        <v>1130</v>
      </c>
      <c r="C809" s="12" t="str">
        <f>IFERROR(__xludf.DUMMYFUNCTION("TEXTJOIN("";"", TRUE, FILTER($B$2:$B$14794, #REF!=$D$2:$D$14794))"),"#N/A")</f>
        <v>#N/A</v>
      </c>
      <c r="F809" s="13" t="s">
        <v>41247</v>
      </c>
    </row>
    <row r="810">
      <c r="B810" s="3" t="s">
        <v>1130</v>
      </c>
      <c r="C810" s="12" t="str">
        <f>IFERROR(__xludf.DUMMYFUNCTION("TEXTJOIN("";"", TRUE, FILTER($B$2:$B$14794, #REF!=$D$2:$D$14794))"),"#N/A")</f>
        <v>#N/A</v>
      </c>
      <c r="F810" s="13" t="s">
        <v>12278</v>
      </c>
    </row>
    <row r="811">
      <c r="B811" s="3" t="s">
        <v>1130</v>
      </c>
      <c r="C811" s="12" t="str">
        <f>IFERROR(__xludf.DUMMYFUNCTION("TEXTJOIN("";"", TRUE, FILTER($B$2:$B$14794, #REF!=$D$2:$D$14794))"),"#N/A")</f>
        <v>#N/A</v>
      </c>
      <c r="F811" s="13" t="s">
        <v>41248</v>
      </c>
    </row>
    <row r="812">
      <c r="B812" s="3" t="s">
        <v>1145</v>
      </c>
      <c r="C812" s="12" t="str">
        <f>IFERROR(__xludf.DUMMYFUNCTION("TEXTJOIN("";"", TRUE, FILTER($B$2:$B$14794, #REF!=$D$2:$D$14794))"),"#N/A")</f>
        <v>#N/A</v>
      </c>
      <c r="F812" s="13" t="s">
        <v>41249</v>
      </c>
    </row>
    <row r="813">
      <c r="B813" s="3" t="s">
        <v>1145</v>
      </c>
      <c r="C813" s="12" t="str">
        <f>IFERROR(__xludf.DUMMYFUNCTION("TEXTJOIN("";"", TRUE, FILTER($B$2:$B$14794, #REF!=$D$2:$D$14794))"),"#N/A")</f>
        <v>#N/A</v>
      </c>
      <c r="F813" s="13" t="s">
        <v>41250</v>
      </c>
    </row>
    <row r="814">
      <c r="B814" s="3" t="s">
        <v>1145</v>
      </c>
      <c r="C814" s="12" t="str">
        <f>IFERROR(__xludf.DUMMYFUNCTION("TEXTJOIN("";"", TRUE, FILTER($B$2:$B$14794, #REF!=$D$2:$D$14794))"),"#N/A")</f>
        <v>#N/A</v>
      </c>
      <c r="F814" s="13" t="s">
        <v>41251</v>
      </c>
    </row>
    <row r="815">
      <c r="B815" s="3" t="s">
        <v>1152</v>
      </c>
      <c r="C815" s="12" t="str">
        <f>IFERROR(__xludf.DUMMYFUNCTION("TEXTJOIN("";"", TRUE, FILTER($B$2:$B$14794, #REF!=$D$2:$D$14794))"),"#N/A")</f>
        <v>#N/A</v>
      </c>
      <c r="F815" s="13" t="s">
        <v>41252</v>
      </c>
    </row>
    <row r="816">
      <c r="B816" s="3" t="s">
        <v>1152</v>
      </c>
      <c r="C816" s="12" t="str">
        <f>IFERROR(__xludf.DUMMYFUNCTION("TEXTJOIN("";"", TRUE, FILTER($B$2:$B$14794, #REF!=$D$2:$D$14794))"),"#N/A")</f>
        <v>#N/A</v>
      </c>
      <c r="F816" s="13" t="s">
        <v>41253</v>
      </c>
    </row>
    <row r="817">
      <c r="B817" s="3" t="s">
        <v>1152</v>
      </c>
      <c r="C817" s="12" t="str">
        <f>IFERROR(__xludf.DUMMYFUNCTION("TEXTJOIN("";"", TRUE, FILTER($B$2:$B$14794, #REF!=$D$2:$D$14794))"),"#N/A")</f>
        <v>#N/A</v>
      </c>
      <c r="F817" s="13" t="s">
        <v>41254</v>
      </c>
    </row>
    <row r="818">
      <c r="B818" s="3" t="s">
        <v>1159</v>
      </c>
      <c r="C818" s="12" t="str">
        <f>IFERROR(__xludf.DUMMYFUNCTION("TEXTJOIN("";"", TRUE, FILTER($B$2:$B$14794, #REF!=$D$2:$D$14794))"),"#N/A")</f>
        <v>#N/A</v>
      </c>
      <c r="F818" s="13" t="s">
        <v>41255</v>
      </c>
    </row>
    <row r="819">
      <c r="B819" s="3" t="s">
        <v>1159</v>
      </c>
      <c r="C819" s="12" t="str">
        <f>IFERROR(__xludf.DUMMYFUNCTION("TEXTJOIN("";"", TRUE, FILTER($B$2:$B$14794, #REF!=$D$2:$D$14794))"),"#N/A")</f>
        <v>#N/A</v>
      </c>
      <c r="F819" s="13" t="s">
        <v>12401</v>
      </c>
    </row>
    <row r="820">
      <c r="B820" s="3" t="s">
        <v>1159</v>
      </c>
      <c r="C820" s="12" t="str">
        <f>IFERROR(__xludf.DUMMYFUNCTION("TEXTJOIN("";"", TRUE, FILTER($B$2:$B$14794, #REF!=$D$2:$D$14794))"),"#N/A")</f>
        <v>#N/A</v>
      </c>
      <c r="F820" s="13" t="s">
        <v>41256</v>
      </c>
    </row>
    <row r="821">
      <c r="B821" s="3" t="s">
        <v>1159</v>
      </c>
      <c r="C821" s="12" t="str">
        <f>IFERROR(__xludf.DUMMYFUNCTION("TEXTJOIN("";"", TRUE, FILTER($B$2:$B$14794, #REF!=$D$2:$D$14794))"),"#N/A")</f>
        <v>#N/A</v>
      </c>
      <c r="F821" s="13" t="s">
        <v>41257</v>
      </c>
    </row>
    <row r="822">
      <c r="B822" s="3" t="s">
        <v>1159</v>
      </c>
      <c r="C822" s="12" t="str">
        <f>IFERROR(__xludf.DUMMYFUNCTION("TEXTJOIN("";"", TRUE, FILTER($B$2:$B$14794, #REF!=$D$2:$D$14794))"),"#N/A")</f>
        <v>#N/A</v>
      </c>
      <c r="F822" s="13" t="s">
        <v>12428</v>
      </c>
    </row>
    <row r="823">
      <c r="B823" s="3" t="s">
        <v>1159</v>
      </c>
      <c r="C823" s="12" t="str">
        <f>IFERROR(__xludf.DUMMYFUNCTION("TEXTJOIN("";"", TRUE, FILTER($B$2:$B$14794, #REF!=$D$2:$D$14794))"),"#N/A")</f>
        <v>#N/A</v>
      </c>
      <c r="F823" s="13" t="s">
        <v>12429</v>
      </c>
    </row>
    <row r="824">
      <c r="B824" s="3" t="s">
        <v>1159</v>
      </c>
      <c r="C824" s="12" t="str">
        <f>IFERROR(__xludf.DUMMYFUNCTION("TEXTJOIN("";"", TRUE, FILTER($B$2:$B$14794, #REF!=$D$2:$D$14794))"),"#N/A")</f>
        <v>#N/A</v>
      </c>
      <c r="F824" s="13" t="s">
        <v>41258</v>
      </c>
    </row>
    <row r="825">
      <c r="B825" s="3" t="s">
        <v>1174</v>
      </c>
      <c r="C825" s="12" t="str">
        <f>IFERROR(__xludf.DUMMYFUNCTION("TEXTJOIN("";"", TRUE, FILTER($B$2:$B$14794, #REF!=$D$2:$D$14794))"),"#N/A")</f>
        <v>#N/A</v>
      </c>
      <c r="F825" s="13" t="s">
        <v>41259</v>
      </c>
    </row>
    <row r="826">
      <c r="B826" s="3" t="s">
        <v>1174</v>
      </c>
      <c r="C826" s="12" t="str">
        <f>IFERROR(__xludf.DUMMYFUNCTION("TEXTJOIN("";"", TRUE, FILTER($B$2:$B$14794, #REF!=$D$2:$D$14794))"),"#N/A")</f>
        <v>#N/A</v>
      </c>
      <c r="F826" s="13" t="s">
        <v>41260</v>
      </c>
    </row>
    <row r="827">
      <c r="B827" s="3" t="s">
        <v>1174</v>
      </c>
      <c r="C827" s="12" t="str">
        <f>IFERROR(__xludf.DUMMYFUNCTION("TEXTJOIN("";"", TRUE, FILTER($B$2:$B$14794, #REF!=$D$2:$D$14794))"),"#N/A")</f>
        <v>#N/A</v>
      </c>
      <c r="F827" s="13" t="s">
        <v>41261</v>
      </c>
    </row>
    <row r="828">
      <c r="B828" s="3" t="s">
        <v>1174</v>
      </c>
      <c r="C828" s="12" t="str">
        <f>IFERROR(__xludf.DUMMYFUNCTION("TEXTJOIN("";"", TRUE, FILTER($B$2:$B$14794, #REF!=$D$2:$D$14794))"),"#N/A")</f>
        <v>#N/A</v>
      </c>
      <c r="F828" s="13" t="s">
        <v>41262</v>
      </c>
    </row>
    <row r="829">
      <c r="B829" s="3" t="s">
        <v>1174</v>
      </c>
      <c r="C829" s="12" t="str">
        <f>IFERROR(__xludf.DUMMYFUNCTION("TEXTJOIN("";"", TRUE, FILTER($B$2:$B$14794, #REF!=$D$2:$D$14794))"),"#N/A")</f>
        <v>#N/A</v>
      </c>
      <c r="F829" s="13" t="s">
        <v>41263</v>
      </c>
    </row>
    <row r="830">
      <c r="B830" s="3" t="s">
        <v>1174</v>
      </c>
      <c r="C830" s="12" t="str">
        <f>IFERROR(__xludf.DUMMYFUNCTION("TEXTJOIN("";"", TRUE, FILTER($B$2:$B$14794, #REF!=$D$2:$D$14794))"),"#N/A")</f>
        <v>#N/A</v>
      </c>
      <c r="F830" s="13" t="s">
        <v>41264</v>
      </c>
    </row>
    <row r="831">
      <c r="B831" s="3" t="s">
        <v>1174</v>
      </c>
      <c r="C831" s="12" t="str">
        <f>IFERROR(__xludf.DUMMYFUNCTION("TEXTJOIN("";"", TRUE, FILTER($B$2:$B$14794, #REF!=$D$2:$D$14794))"),"#N/A")</f>
        <v>#N/A</v>
      </c>
      <c r="F831" s="13" t="s">
        <v>41265</v>
      </c>
    </row>
    <row r="832">
      <c r="B832" s="3" t="s">
        <v>1174</v>
      </c>
      <c r="C832" s="12" t="str">
        <f>IFERROR(__xludf.DUMMYFUNCTION("TEXTJOIN("";"", TRUE, FILTER($B$2:$B$14794, #REF!=$D$2:$D$14794))"),"#N/A")</f>
        <v>#N/A</v>
      </c>
      <c r="F832" s="13" t="s">
        <v>41266</v>
      </c>
    </row>
    <row r="833">
      <c r="B833" s="3" t="s">
        <v>1174</v>
      </c>
      <c r="C833" s="12" t="str">
        <f>IFERROR(__xludf.DUMMYFUNCTION("TEXTJOIN("";"", TRUE, FILTER($B$2:$B$14794, #REF!=$D$2:$D$14794))"),"#N/A")</f>
        <v>#N/A</v>
      </c>
      <c r="F833" s="13" t="s">
        <v>41267</v>
      </c>
    </row>
    <row r="834">
      <c r="B834" s="3" t="s">
        <v>1174</v>
      </c>
      <c r="C834" s="12" t="str">
        <f>IFERROR(__xludf.DUMMYFUNCTION("TEXTJOIN("";"", TRUE, FILTER($B$2:$B$14794, #REF!=$D$2:$D$14794))"),"#N/A")</f>
        <v>#N/A</v>
      </c>
      <c r="F834" s="13" t="s">
        <v>41268</v>
      </c>
    </row>
    <row r="835">
      <c r="B835" s="3" t="s">
        <v>1195</v>
      </c>
      <c r="C835" s="12" t="str">
        <f>IFERROR(__xludf.DUMMYFUNCTION("TEXTJOIN("";"", TRUE, FILTER($B$2:$B$14794, #REF!=$D$2:$D$14794))"),"#N/A")</f>
        <v>#N/A</v>
      </c>
      <c r="F835" s="13" t="s">
        <v>41269</v>
      </c>
    </row>
    <row r="836">
      <c r="B836" s="3" t="s">
        <v>1195</v>
      </c>
      <c r="C836" s="12" t="str">
        <f>IFERROR(__xludf.DUMMYFUNCTION("TEXTJOIN("";"", TRUE, FILTER($B$2:$B$14794, #REF!=$D$2:$D$14794))"),"#N/A")</f>
        <v>#N/A</v>
      </c>
      <c r="F836" s="13" t="s">
        <v>41270</v>
      </c>
    </row>
    <row r="837">
      <c r="B837" s="3" t="s">
        <v>1195</v>
      </c>
      <c r="C837" s="12" t="str">
        <f>IFERROR(__xludf.DUMMYFUNCTION("TEXTJOIN("";"", TRUE, FILTER($B$2:$B$14794, #REF!=$D$2:$D$14794))"),"#N/A")</f>
        <v>#N/A</v>
      </c>
      <c r="F837" s="13" t="s">
        <v>41271</v>
      </c>
    </row>
    <row r="838">
      <c r="B838" s="3" t="s">
        <v>1195</v>
      </c>
      <c r="C838" s="12" t="str">
        <f>IFERROR(__xludf.DUMMYFUNCTION("TEXTJOIN("";"", TRUE, FILTER($B$2:$B$14794, #REF!=$D$2:$D$14794))"),"#N/A")</f>
        <v>#N/A</v>
      </c>
      <c r="F838" s="13" t="s">
        <v>41272</v>
      </c>
    </row>
    <row r="839">
      <c r="B839" s="3" t="s">
        <v>1195</v>
      </c>
      <c r="C839" s="12" t="str">
        <f>IFERROR(__xludf.DUMMYFUNCTION("TEXTJOIN("";"", TRUE, FILTER($B$2:$B$14794, #REF!=$D$2:$D$14794))"),"#N/A")</f>
        <v>#N/A</v>
      </c>
      <c r="F839" s="13" t="s">
        <v>41273</v>
      </c>
    </row>
    <row r="840">
      <c r="B840" s="3" t="s">
        <v>1206</v>
      </c>
      <c r="C840" s="12" t="str">
        <f>IFERROR(__xludf.DUMMYFUNCTION("TEXTJOIN("";"", TRUE, FILTER($B$2:$B$14794, #REF!=$D$2:$D$14794))"),"#N/A")</f>
        <v>#N/A</v>
      </c>
      <c r="F840" s="13" t="s">
        <v>41274</v>
      </c>
    </row>
    <row r="841">
      <c r="B841" s="3" t="s">
        <v>1206</v>
      </c>
      <c r="C841" s="12" t="str">
        <f>IFERROR(__xludf.DUMMYFUNCTION("TEXTJOIN("";"", TRUE, FILTER($B$2:$B$14794, #REF!=$D$2:$D$14794))"),"#N/A")</f>
        <v>#N/A</v>
      </c>
      <c r="F841" s="13" t="s">
        <v>41275</v>
      </c>
    </row>
    <row r="842">
      <c r="B842" s="3" t="s">
        <v>1206</v>
      </c>
      <c r="C842" s="12" t="str">
        <f>IFERROR(__xludf.DUMMYFUNCTION("TEXTJOIN("";"", TRUE, FILTER($B$2:$B$14794, #REF!=$D$2:$D$14794))"),"#N/A")</f>
        <v>#N/A</v>
      </c>
      <c r="F842" s="13" t="s">
        <v>41276</v>
      </c>
    </row>
    <row r="843">
      <c r="B843" s="3" t="s">
        <v>1206</v>
      </c>
      <c r="C843" s="12" t="str">
        <f>IFERROR(__xludf.DUMMYFUNCTION("TEXTJOIN("";"", TRUE, FILTER($B$2:$B$14794, #REF!=$D$2:$D$14794))"),"#N/A")</f>
        <v>#N/A</v>
      </c>
      <c r="F843" s="13" t="s">
        <v>41277</v>
      </c>
    </row>
    <row r="844">
      <c r="B844" s="3" t="s">
        <v>1215</v>
      </c>
      <c r="C844" s="12" t="str">
        <f>IFERROR(__xludf.DUMMYFUNCTION("TEXTJOIN("";"", TRUE, FILTER($B$2:$B$14794, #REF!=$D$2:$D$14794))"),"#N/A")</f>
        <v>#N/A</v>
      </c>
      <c r="F844" s="13" t="s">
        <v>41278</v>
      </c>
    </row>
    <row r="845">
      <c r="B845" s="3" t="s">
        <v>1215</v>
      </c>
      <c r="C845" s="12" t="str">
        <f>IFERROR(__xludf.DUMMYFUNCTION("TEXTJOIN("";"", TRUE, FILTER($B$2:$B$14794, #REF!=$D$2:$D$14794))"),"#N/A")</f>
        <v>#N/A</v>
      </c>
      <c r="F845" s="13" t="s">
        <v>41279</v>
      </c>
    </row>
    <row r="846">
      <c r="B846" s="3" t="s">
        <v>1215</v>
      </c>
      <c r="C846" s="12" t="str">
        <f>IFERROR(__xludf.DUMMYFUNCTION("TEXTJOIN("";"", TRUE, FILTER($B$2:$B$14794, #REF!=$D$2:$D$14794))"),"#N/A")</f>
        <v>#N/A</v>
      </c>
      <c r="F846" s="13" t="s">
        <v>41280</v>
      </c>
    </row>
    <row r="847">
      <c r="B847" s="3" t="s">
        <v>1215</v>
      </c>
      <c r="C847" s="12" t="str">
        <f>IFERROR(__xludf.DUMMYFUNCTION("TEXTJOIN("";"", TRUE, FILTER($B$2:$B$14794, #REF!=$D$2:$D$14794))"),"#N/A")</f>
        <v>#N/A</v>
      </c>
      <c r="F847" s="13" t="s">
        <v>41281</v>
      </c>
    </row>
    <row r="848">
      <c r="B848" s="3" t="s">
        <v>1224</v>
      </c>
      <c r="C848" s="12" t="str">
        <f>IFERROR(__xludf.DUMMYFUNCTION("TEXTJOIN("";"", TRUE, FILTER($B$2:$B$14794, #REF!=$D$2:$D$14794))"),"#N/A")</f>
        <v>#N/A</v>
      </c>
      <c r="F848" s="13" t="s">
        <v>41282</v>
      </c>
    </row>
    <row r="849">
      <c r="B849" s="3" t="s">
        <v>1224</v>
      </c>
      <c r="C849" s="12" t="str">
        <f>IFERROR(__xludf.DUMMYFUNCTION("TEXTJOIN("";"", TRUE, FILTER($B$2:$B$14794, #REF!=$D$2:$D$14794))"),"#N/A")</f>
        <v>#N/A</v>
      </c>
      <c r="F849" s="13" t="s">
        <v>41283</v>
      </c>
    </row>
    <row r="850">
      <c r="B850" s="3" t="s">
        <v>1224</v>
      </c>
      <c r="C850" s="12" t="str">
        <f>IFERROR(__xludf.DUMMYFUNCTION("TEXTJOIN("";"", TRUE, FILTER($B$2:$B$14794, #REF!=$D$2:$D$14794))"),"#N/A")</f>
        <v>#N/A</v>
      </c>
      <c r="F850" s="13" t="s">
        <v>41284</v>
      </c>
    </row>
    <row r="851">
      <c r="B851" s="3" t="s">
        <v>1224</v>
      </c>
      <c r="C851" s="12" t="str">
        <f>IFERROR(__xludf.DUMMYFUNCTION("TEXTJOIN("";"", TRUE, FILTER($B$2:$B$14794, #REF!=$D$2:$D$14794))"),"#N/A")</f>
        <v>#N/A</v>
      </c>
      <c r="F851" s="13" t="s">
        <v>41285</v>
      </c>
    </row>
    <row r="852">
      <c r="B852" s="3" t="s">
        <v>1224</v>
      </c>
      <c r="C852" s="12" t="str">
        <f>IFERROR(__xludf.DUMMYFUNCTION("TEXTJOIN("";"", TRUE, FILTER($B$2:$B$14794, #REF!=$D$2:$D$14794))"),"#N/A")</f>
        <v>#N/A</v>
      </c>
      <c r="F852" s="13" t="s">
        <v>41286</v>
      </c>
    </row>
    <row r="853">
      <c r="B853" s="3" t="s">
        <v>1224</v>
      </c>
      <c r="C853" s="12" t="str">
        <f>IFERROR(__xludf.DUMMYFUNCTION("TEXTJOIN("";"", TRUE, FILTER($B$2:$B$14794, #REF!=$D$2:$D$14794))"),"#N/A")</f>
        <v>#N/A</v>
      </c>
      <c r="F853" s="13" t="s">
        <v>41287</v>
      </c>
    </row>
    <row r="854">
      <c r="B854" s="3" t="s">
        <v>1224</v>
      </c>
      <c r="C854" s="12" t="str">
        <f>IFERROR(__xludf.DUMMYFUNCTION("TEXTJOIN("";"", TRUE, FILTER($B$2:$B$14794, #REF!=$D$2:$D$14794))"),"#N/A")</f>
        <v>#N/A</v>
      </c>
      <c r="F854" s="13" t="s">
        <v>41288</v>
      </c>
    </row>
    <row r="855">
      <c r="B855" s="3" t="s">
        <v>1224</v>
      </c>
      <c r="C855" s="12" t="str">
        <f>IFERROR(__xludf.DUMMYFUNCTION("TEXTJOIN("";"", TRUE, FILTER($B$2:$B$14794, #REF!=$D$2:$D$14794))"),"#N/A")</f>
        <v>#N/A</v>
      </c>
      <c r="F855" s="13" t="s">
        <v>41289</v>
      </c>
    </row>
    <row r="856">
      <c r="B856" s="3" t="s">
        <v>1224</v>
      </c>
      <c r="C856" s="12" t="str">
        <f>IFERROR(__xludf.DUMMYFUNCTION("TEXTJOIN("";"", TRUE, FILTER($B$2:$B$14794, #REF!=$D$2:$D$14794))"),"#N/A")</f>
        <v>#N/A</v>
      </c>
      <c r="F856" s="13" t="s">
        <v>41290</v>
      </c>
    </row>
    <row r="857">
      <c r="B857" s="3" t="s">
        <v>1224</v>
      </c>
      <c r="C857" s="12" t="str">
        <f>IFERROR(__xludf.DUMMYFUNCTION("TEXTJOIN("";"", TRUE, FILTER($B$2:$B$14794, #REF!=$D$2:$D$14794))"),"#N/A")</f>
        <v>#N/A</v>
      </c>
      <c r="F857" s="13" t="s">
        <v>41291</v>
      </c>
    </row>
    <row r="858">
      <c r="B858" s="3" t="s">
        <v>1245</v>
      </c>
      <c r="C858" s="12" t="str">
        <f>IFERROR(__xludf.DUMMYFUNCTION("TEXTJOIN("";"", TRUE, FILTER($B$2:$B$14794, #REF!=$D$2:$D$14794))"),"#N/A")</f>
        <v>#N/A</v>
      </c>
      <c r="F858" s="13" t="s">
        <v>41292</v>
      </c>
    </row>
    <row r="859">
      <c r="B859" s="3" t="s">
        <v>1245</v>
      </c>
      <c r="C859" s="12" t="str">
        <f>IFERROR(__xludf.DUMMYFUNCTION("TEXTJOIN("";"", TRUE, FILTER($B$2:$B$14794, #REF!=$D$2:$D$14794))"),"#N/A")</f>
        <v>#N/A</v>
      </c>
      <c r="F859" s="13" t="s">
        <v>41293</v>
      </c>
    </row>
    <row r="860">
      <c r="B860" s="3" t="s">
        <v>1245</v>
      </c>
      <c r="C860" s="12" t="str">
        <f>IFERROR(__xludf.DUMMYFUNCTION("TEXTJOIN("";"", TRUE, FILTER($B$2:$B$14794, #REF!=$D$2:$D$14794))"),"#N/A")</f>
        <v>#N/A</v>
      </c>
      <c r="F860" s="13" t="s">
        <v>41294</v>
      </c>
    </row>
    <row r="861">
      <c r="B861" s="3" t="s">
        <v>1245</v>
      </c>
      <c r="C861" s="12" t="str">
        <f>IFERROR(__xludf.DUMMYFUNCTION("TEXTJOIN("";"", TRUE, FILTER($B$2:$B$14794, #REF!=$D$2:$D$14794))"),"#N/A")</f>
        <v>#N/A</v>
      </c>
      <c r="F861" s="13" t="s">
        <v>41295</v>
      </c>
    </row>
    <row r="862">
      <c r="B862" s="3" t="s">
        <v>1245</v>
      </c>
      <c r="C862" s="12" t="str">
        <f>IFERROR(__xludf.DUMMYFUNCTION("TEXTJOIN("";"", TRUE, FILTER($B$2:$B$14794, #REF!=$D$2:$D$14794))"),"#N/A")</f>
        <v>#N/A</v>
      </c>
      <c r="F862" s="13" t="s">
        <v>41296</v>
      </c>
    </row>
    <row r="863">
      <c r="B863" s="3" t="s">
        <v>1245</v>
      </c>
      <c r="C863" s="12" t="str">
        <f>IFERROR(__xludf.DUMMYFUNCTION("TEXTJOIN("";"", TRUE, FILTER($B$2:$B$14794, #REF!=$D$2:$D$14794))"),"#N/A")</f>
        <v>#N/A</v>
      </c>
      <c r="F863" s="13" t="s">
        <v>41297</v>
      </c>
    </row>
    <row r="864">
      <c r="B864" s="3" t="s">
        <v>1245</v>
      </c>
      <c r="C864" s="12" t="str">
        <f>IFERROR(__xludf.DUMMYFUNCTION("TEXTJOIN("";"", TRUE, FILTER($B$2:$B$14794, #REF!=$D$2:$D$14794))"),"#N/A")</f>
        <v>#N/A</v>
      </c>
      <c r="F864" s="13" t="s">
        <v>41298</v>
      </c>
    </row>
    <row r="865">
      <c r="B865" s="3" t="s">
        <v>1260</v>
      </c>
      <c r="C865" s="12" t="str">
        <f>IFERROR(__xludf.DUMMYFUNCTION("TEXTJOIN("";"", TRUE, FILTER($B$2:$B$14794, #REF!=$D$2:$D$14794))"),"#N/A")</f>
        <v>#N/A</v>
      </c>
      <c r="F865" s="13" t="s">
        <v>41299</v>
      </c>
    </row>
    <row r="866">
      <c r="B866" s="3" t="s">
        <v>1260</v>
      </c>
      <c r="C866" s="12" t="str">
        <f>IFERROR(__xludf.DUMMYFUNCTION("TEXTJOIN("";"", TRUE, FILTER($B$2:$B$14794, #REF!=$D$2:$D$14794))"),"#N/A")</f>
        <v>#N/A</v>
      </c>
      <c r="F866" s="13" t="s">
        <v>12898</v>
      </c>
    </row>
    <row r="867">
      <c r="B867" s="3" t="s">
        <v>1260</v>
      </c>
      <c r="C867" s="12" t="str">
        <f>IFERROR(__xludf.DUMMYFUNCTION("TEXTJOIN("";"", TRUE, FILTER($B$2:$B$14794, #REF!=$D$2:$D$14794))"),"#N/A")</f>
        <v>#N/A</v>
      </c>
      <c r="F867" s="13" t="s">
        <v>41300</v>
      </c>
    </row>
    <row r="868">
      <c r="B868" s="3" t="s">
        <v>1267</v>
      </c>
      <c r="C868" s="12" t="str">
        <f>IFERROR(__xludf.DUMMYFUNCTION("TEXTJOIN("";"", TRUE, FILTER($B$2:$B$14794, #REF!=$D$2:$D$14794))"),"#N/A")</f>
        <v>#N/A</v>
      </c>
      <c r="F868" s="13" t="s">
        <v>41301</v>
      </c>
    </row>
    <row r="869">
      <c r="B869" s="3" t="s">
        <v>1267</v>
      </c>
      <c r="C869" s="12" t="str">
        <f>IFERROR(__xludf.DUMMYFUNCTION("TEXTJOIN("";"", TRUE, FILTER($B$2:$B$14794, #REF!=$D$2:$D$14794))"),"#N/A")</f>
        <v>#N/A</v>
      </c>
      <c r="F869" s="13" t="s">
        <v>41302</v>
      </c>
    </row>
    <row r="870">
      <c r="B870" s="3" t="s">
        <v>1267</v>
      </c>
      <c r="C870" s="12" t="str">
        <f>IFERROR(__xludf.DUMMYFUNCTION("TEXTJOIN("";"", TRUE, FILTER($B$2:$B$14794, #REF!=$D$2:$D$14794))"),"#N/A")</f>
        <v>#N/A</v>
      </c>
      <c r="F870" s="13" t="s">
        <v>41303</v>
      </c>
    </row>
    <row r="871">
      <c r="B871" s="3" t="s">
        <v>1267</v>
      </c>
      <c r="C871" s="12" t="str">
        <f>IFERROR(__xludf.DUMMYFUNCTION("TEXTJOIN("";"", TRUE, FILTER($B$2:$B$14794, #REF!=$D$2:$D$14794))"),"#N/A")</f>
        <v>#N/A</v>
      </c>
      <c r="F871" s="13" t="s">
        <v>41304</v>
      </c>
    </row>
    <row r="872">
      <c r="B872" s="3" t="s">
        <v>1267</v>
      </c>
      <c r="C872" s="12" t="str">
        <f>IFERROR(__xludf.DUMMYFUNCTION("TEXTJOIN("";"", TRUE, FILTER($B$2:$B$14794, #REF!=$D$2:$D$14794))"),"#N/A")</f>
        <v>#N/A</v>
      </c>
      <c r="F872" s="13" t="s">
        <v>41305</v>
      </c>
    </row>
    <row r="873">
      <c r="B873" s="3" t="s">
        <v>1267</v>
      </c>
      <c r="C873" s="12" t="str">
        <f>IFERROR(__xludf.DUMMYFUNCTION("TEXTJOIN("";"", TRUE, FILTER($B$2:$B$14794, #REF!=$D$2:$D$14794))"),"#N/A")</f>
        <v>#N/A</v>
      </c>
      <c r="F873" s="13" t="s">
        <v>41306</v>
      </c>
    </row>
    <row r="874">
      <c r="B874" s="3" t="s">
        <v>1267</v>
      </c>
      <c r="C874" s="12" t="str">
        <f>IFERROR(__xludf.DUMMYFUNCTION("TEXTJOIN("";"", TRUE, FILTER($B$2:$B$14794, #REF!=$D$2:$D$14794))"),"#N/A")</f>
        <v>#N/A</v>
      </c>
      <c r="F874" s="13" t="s">
        <v>41307</v>
      </c>
    </row>
    <row r="875">
      <c r="B875" s="3" t="s">
        <v>1267</v>
      </c>
      <c r="C875" s="12" t="str">
        <f>IFERROR(__xludf.DUMMYFUNCTION("TEXTJOIN("";"", TRUE, FILTER($B$2:$B$14794, #REF!=$D$2:$D$14794))"),"#N/A")</f>
        <v>#N/A</v>
      </c>
      <c r="F875" s="13" t="s">
        <v>41308</v>
      </c>
    </row>
    <row r="876">
      <c r="B876" s="3" t="s">
        <v>1284</v>
      </c>
      <c r="C876" s="12" t="str">
        <f>IFERROR(__xludf.DUMMYFUNCTION("TEXTJOIN("";"", TRUE, FILTER($B$2:$B$14794, #REF!=$D$2:$D$14794))"),"#N/A")</f>
        <v>#N/A</v>
      </c>
      <c r="F876" s="13" t="s">
        <v>41309</v>
      </c>
    </row>
    <row r="877">
      <c r="B877" s="3" t="s">
        <v>1284</v>
      </c>
      <c r="C877" s="12" t="str">
        <f>IFERROR(__xludf.DUMMYFUNCTION("TEXTJOIN("";"", TRUE, FILTER($B$2:$B$14794, #REF!=$D$2:$D$14794))"),"#N/A")</f>
        <v>#N/A</v>
      </c>
      <c r="F877" s="13" t="s">
        <v>12997</v>
      </c>
    </row>
    <row r="878">
      <c r="B878" s="3" t="s">
        <v>1284</v>
      </c>
      <c r="C878" s="12" t="str">
        <f>IFERROR(__xludf.DUMMYFUNCTION("TEXTJOIN("";"", TRUE, FILTER($B$2:$B$14794, #REF!=$D$2:$D$14794))"),"#N/A")</f>
        <v>#N/A</v>
      </c>
      <c r="F878" s="13" t="s">
        <v>41310</v>
      </c>
    </row>
    <row r="879">
      <c r="B879" s="3" t="s">
        <v>1284</v>
      </c>
      <c r="C879" s="12" t="str">
        <f>IFERROR(__xludf.DUMMYFUNCTION("TEXTJOIN("";"", TRUE, FILTER($B$2:$B$14794, #REF!=$D$2:$D$14794))"),"#N/A")</f>
        <v>#N/A</v>
      </c>
      <c r="F879" s="13" t="s">
        <v>41311</v>
      </c>
    </row>
    <row r="880">
      <c r="B880" s="3" t="s">
        <v>1293</v>
      </c>
      <c r="C880" s="12" t="str">
        <f>IFERROR(__xludf.DUMMYFUNCTION("TEXTJOIN("";"", TRUE, FILTER($B$2:$B$14794, #REF!=$D$2:$D$14794))"),"#N/A")</f>
        <v>#N/A</v>
      </c>
      <c r="F880" s="13" t="s">
        <v>13012</v>
      </c>
    </row>
    <row r="881">
      <c r="B881" s="3" t="s">
        <v>1293</v>
      </c>
      <c r="C881" s="12" t="str">
        <f>IFERROR(__xludf.DUMMYFUNCTION("TEXTJOIN("";"", TRUE, FILTER($B$2:$B$14794, #REF!=$D$2:$D$14794))"),"#N/A")</f>
        <v>#N/A</v>
      </c>
      <c r="F881" s="13" t="s">
        <v>41312</v>
      </c>
    </row>
    <row r="882">
      <c r="B882" s="3" t="s">
        <v>1293</v>
      </c>
      <c r="C882" s="12" t="str">
        <f>IFERROR(__xludf.DUMMYFUNCTION("TEXTJOIN("";"", TRUE, FILTER($B$2:$B$14794, #REF!=$D$2:$D$14794))"),"#N/A")</f>
        <v>#N/A</v>
      </c>
      <c r="F882" s="13" t="s">
        <v>41313</v>
      </c>
    </row>
    <row r="883">
      <c r="B883" s="3" t="s">
        <v>1293</v>
      </c>
      <c r="C883" s="12" t="str">
        <f>IFERROR(__xludf.DUMMYFUNCTION("TEXTJOIN("";"", TRUE, FILTER($B$2:$B$14794, #REF!=$D$2:$D$14794))"),"#N/A")</f>
        <v>#N/A</v>
      </c>
      <c r="F883" s="13" t="s">
        <v>41314</v>
      </c>
    </row>
    <row r="884">
      <c r="B884" s="3" t="s">
        <v>1293</v>
      </c>
      <c r="C884" s="12" t="str">
        <f>IFERROR(__xludf.DUMMYFUNCTION("TEXTJOIN("";"", TRUE, FILTER($B$2:$B$14794, #REF!=$D$2:$D$14794))"),"#N/A")</f>
        <v>#N/A</v>
      </c>
      <c r="F884" s="13" t="s">
        <v>13069</v>
      </c>
    </row>
    <row r="885">
      <c r="B885" s="3" t="s">
        <v>1293</v>
      </c>
      <c r="C885" s="12" t="str">
        <f>IFERROR(__xludf.DUMMYFUNCTION("TEXTJOIN("";"", TRUE, FILTER($B$2:$B$14794, #REF!=$D$2:$D$14794))"),"#N/A")</f>
        <v>#N/A</v>
      </c>
      <c r="F885" s="13" t="s">
        <v>41315</v>
      </c>
    </row>
    <row r="886">
      <c r="B886" s="3" t="s">
        <v>1293</v>
      </c>
      <c r="C886" s="12" t="str">
        <f>IFERROR(__xludf.DUMMYFUNCTION("TEXTJOIN("";"", TRUE, FILTER($B$2:$B$14794, #REF!=$D$2:$D$14794))"),"#N/A")</f>
        <v>#N/A</v>
      </c>
      <c r="F886" s="13" t="s">
        <v>41316</v>
      </c>
    </row>
    <row r="887">
      <c r="B887" s="3" t="s">
        <v>1308</v>
      </c>
      <c r="C887" s="12" t="str">
        <f>IFERROR(__xludf.DUMMYFUNCTION("TEXTJOIN("";"", TRUE, FILTER($B$2:$B$14794, #REF!=$D$2:$D$14794))"),"#N/A")</f>
        <v>#N/A</v>
      </c>
      <c r="F887" s="13" t="s">
        <v>41317</v>
      </c>
    </row>
    <row r="888">
      <c r="B888" s="3" t="s">
        <v>1308</v>
      </c>
      <c r="C888" s="12" t="str">
        <f>IFERROR(__xludf.DUMMYFUNCTION("TEXTJOIN("";"", TRUE, FILTER($B$2:$B$14794, #REF!=$D$2:$D$14794))"),"#N/A")</f>
        <v>#N/A</v>
      </c>
      <c r="F888" s="13" t="s">
        <v>41318</v>
      </c>
    </row>
    <row r="889">
      <c r="B889" s="3" t="s">
        <v>1313</v>
      </c>
      <c r="C889" s="12" t="str">
        <f>IFERROR(__xludf.DUMMYFUNCTION("TEXTJOIN("";"", TRUE, FILTER($B$2:$B$14794, #REF!=$D$2:$D$14794))"),"#N/A")</f>
        <v>#N/A</v>
      </c>
      <c r="F889" s="13" t="s">
        <v>41319</v>
      </c>
    </row>
    <row r="890">
      <c r="B890" s="3" t="s">
        <v>1313</v>
      </c>
      <c r="C890" s="12" t="str">
        <f>IFERROR(__xludf.DUMMYFUNCTION("TEXTJOIN("";"", TRUE, FILTER($B$2:$B$14794, #REF!=$D$2:$D$14794))"),"#N/A")</f>
        <v>#N/A</v>
      </c>
      <c r="F890" s="13" t="s">
        <v>41320</v>
      </c>
    </row>
    <row r="891">
      <c r="B891" s="3" t="s">
        <v>1313</v>
      </c>
      <c r="C891" s="12" t="str">
        <f>IFERROR(__xludf.DUMMYFUNCTION("TEXTJOIN("";"", TRUE, FILTER($B$2:$B$14794, #REF!=$D$2:$D$14794))"),"#N/A")</f>
        <v>#N/A</v>
      </c>
      <c r="F891" s="13" t="s">
        <v>13146</v>
      </c>
    </row>
    <row r="892">
      <c r="B892" s="3" t="s">
        <v>1320</v>
      </c>
      <c r="C892" s="12" t="str">
        <f>IFERROR(__xludf.DUMMYFUNCTION("TEXTJOIN("";"", TRUE, FILTER($B$2:$B$14794, #REF!=$D$2:$D$14794))"),"#N/A")</f>
        <v>#N/A</v>
      </c>
      <c r="F892" s="13" t="s">
        <v>41321</v>
      </c>
    </row>
    <row r="893">
      <c r="B893" s="3" t="s">
        <v>1320</v>
      </c>
      <c r="C893" s="12" t="str">
        <f>IFERROR(__xludf.DUMMYFUNCTION("TEXTJOIN("";"", TRUE, FILTER($B$2:$B$14794, #REF!=$D$2:$D$14794))"),"#N/A")</f>
        <v>#N/A</v>
      </c>
      <c r="F893" s="13" t="s">
        <v>41322</v>
      </c>
    </row>
    <row r="894">
      <c r="B894" s="3" t="s">
        <v>1320</v>
      </c>
      <c r="C894" s="12" t="str">
        <f>IFERROR(__xludf.DUMMYFUNCTION("TEXTJOIN("";"", TRUE, FILTER($B$2:$B$14794, #REF!=$D$2:$D$14794))"),"#N/A")</f>
        <v>#N/A</v>
      </c>
      <c r="F894" s="13" t="s">
        <v>13173</v>
      </c>
    </row>
    <row r="895">
      <c r="B895" s="3" t="s">
        <v>1327</v>
      </c>
      <c r="C895" s="12" t="str">
        <f>IFERROR(__xludf.DUMMYFUNCTION("TEXTJOIN("";"", TRUE, FILTER($B$2:$B$14794, #REF!=$D$2:$D$14794))"),"#N/A")</f>
        <v>#N/A</v>
      </c>
      <c r="F895" s="13" t="s">
        <v>41323</v>
      </c>
    </row>
    <row r="896">
      <c r="B896" s="3" t="s">
        <v>1327</v>
      </c>
      <c r="C896" s="12" t="str">
        <f>IFERROR(__xludf.DUMMYFUNCTION("TEXTJOIN("";"", TRUE, FILTER($B$2:$B$14794, #REF!=$D$2:$D$14794))"),"#N/A")</f>
        <v>#N/A</v>
      </c>
      <c r="F896" s="13" t="s">
        <v>41324</v>
      </c>
    </row>
    <row r="897">
      <c r="B897" s="3" t="s">
        <v>1327</v>
      </c>
      <c r="C897" s="12" t="str">
        <f>IFERROR(__xludf.DUMMYFUNCTION("TEXTJOIN("";"", TRUE, FILTER($B$2:$B$14794, #REF!=$D$2:$D$14794))"),"#N/A")</f>
        <v>#N/A</v>
      </c>
      <c r="F897" s="13" t="s">
        <v>13202</v>
      </c>
    </row>
    <row r="898">
      <c r="B898" s="3" t="s">
        <v>1327</v>
      </c>
      <c r="C898" s="12" t="str">
        <f>IFERROR(__xludf.DUMMYFUNCTION("TEXTJOIN("";"", TRUE, FILTER($B$2:$B$14794, #REF!=$D$2:$D$14794))"),"#N/A")</f>
        <v>#N/A</v>
      </c>
      <c r="F898" s="13" t="s">
        <v>41325</v>
      </c>
    </row>
    <row r="899">
      <c r="B899" s="3" t="s">
        <v>1336</v>
      </c>
      <c r="C899" s="12" t="str">
        <f>IFERROR(__xludf.DUMMYFUNCTION("TEXTJOIN("";"", TRUE, FILTER($B$2:$B$14794, #REF!=$D$2:$D$14794))"),"#N/A")</f>
        <v>#N/A</v>
      </c>
      <c r="F899" s="13" t="s">
        <v>41326</v>
      </c>
    </row>
    <row r="900">
      <c r="B900" s="3" t="s">
        <v>1336</v>
      </c>
      <c r="C900" s="12" t="str">
        <f>IFERROR(__xludf.DUMMYFUNCTION("TEXTJOIN("";"", TRUE, FILTER($B$2:$B$14794, #REF!=$D$2:$D$14794))"),"#N/A")</f>
        <v>#N/A</v>
      </c>
      <c r="F900" s="13" t="s">
        <v>41327</v>
      </c>
    </row>
    <row r="901">
      <c r="B901" s="3" t="s">
        <v>1341</v>
      </c>
      <c r="C901" s="12" t="str">
        <f>IFERROR(__xludf.DUMMYFUNCTION("TEXTJOIN("";"", TRUE, FILTER($B$2:$B$14794, #REF!=$D$2:$D$14794))"),"#N/A")</f>
        <v>#N/A</v>
      </c>
      <c r="F901" s="13" t="s">
        <v>41328</v>
      </c>
    </row>
    <row r="902">
      <c r="B902" s="3" t="s">
        <v>1341</v>
      </c>
      <c r="C902" s="12" t="str">
        <f>IFERROR(__xludf.DUMMYFUNCTION("TEXTJOIN("";"", TRUE, FILTER($B$2:$B$14794, #REF!=$D$2:$D$14794))"),"#N/A")</f>
        <v>#N/A</v>
      </c>
      <c r="F902" s="13" t="s">
        <v>41329</v>
      </c>
    </row>
    <row r="903">
      <c r="B903" s="3" t="s">
        <v>1341</v>
      </c>
      <c r="C903" s="12" t="str">
        <f>IFERROR(__xludf.DUMMYFUNCTION("TEXTJOIN("";"", TRUE, FILTER($B$2:$B$14794, #REF!=$D$2:$D$14794))"),"#N/A")</f>
        <v>#N/A</v>
      </c>
      <c r="F903" s="13" t="s">
        <v>41330</v>
      </c>
    </row>
    <row r="904">
      <c r="B904" s="3" t="s">
        <v>1341</v>
      </c>
      <c r="C904" s="12" t="str">
        <f>IFERROR(__xludf.DUMMYFUNCTION("TEXTJOIN("";"", TRUE, FILTER($B$2:$B$14794, #REF!=$D$2:$D$14794))"),"#N/A")</f>
        <v>#N/A</v>
      </c>
      <c r="F904" s="13" t="s">
        <v>41331</v>
      </c>
    </row>
    <row r="905">
      <c r="B905" s="3" t="s">
        <v>1350</v>
      </c>
      <c r="C905" s="12" t="str">
        <f>IFERROR(__xludf.DUMMYFUNCTION("TEXTJOIN("";"", TRUE, FILTER($B$2:$B$14794, #REF!=$D$2:$D$14794))"),"#N/A")</f>
        <v>#N/A</v>
      </c>
      <c r="F905" s="13" t="s">
        <v>41332</v>
      </c>
    </row>
    <row r="906">
      <c r="B906" s="3" t="s">
        <v>1350</v>
      </c>
      <c r="C906" s="12" t="str">
        <f>IFERROR(__xludf.DUMMYFUNCTION("TEXTJOIN("";"", TRUE, FILTER($B$2:$B$14794, #REF!=$D$2:$D$14794))"),"#N/A")</f>
        <v>#N/A</v>
      </c>
      <c r="F906" s="13" t="s">
        <v>41333</v>
      </c>
    </row>
    <row r="907">
      <c r="B907" s="3" t="s">
        <v>1350</v>
      </c>
      <c r="C907" s="12" t="str">
        <f>IFERROR(__xludf.DUMMYFUNCTION("TEXTJOIN("";"", TRUE, FILTER($B$2:$B$14794, #REF!=$D$2:$D$14794))"),"#N/A")</f>
        <v>#N/A</v>
      </c>
      <c r="F907" s="13" t="s">
        <v>41334</v>
      </c>
    </row>
    <row r="908">
      <c r="B908" s="3" t="s">
        <v>1357</v>
      </c>
      <c r="C908" s="12" t="str">
        <f>IFERROR(__xludf.DUMMYFUNCTION("TEXTJOIN("";"", TRUE, FILTER($B$2:$B$14794, #REF!=$D$2:$D$14794))"),"#N/A")</f>
        <v>#N/A</v>
      </c>
      <c r="F908" s="13" t="s">
        <v>41335</v>
      </c>
    </row>
    <row r="909">
      <c r="B909" s="3" t="s">
        <v>1357</v>
      </c>
      <c r="C909" s="12" t="str">
        <f>IFERROR(__xludf.DUMMYFUNCTION("TEXTJOIN("";"", TRUE, FILTER($B$2:$B$14794, #REF!=$D$2:$D$14794))"),"#N/A")</f>
        <v>#N/A</v>
      </c>
      <c r="F909" s="13" t="s">
        <v>41336</v>
      </c>
    </row>
    <row r="910">
      <c r="B910" s="3" t="s">
        <v>1357</v>
      </c>
      <c r="C910" s="12" t="str">
        <f>IFERROR(__xludf.DUMMYFUNCTION("TEXTJOIN("";"", TRUE, FILTER($B$2:$B$14794, #REF!=$D$2:$D$14794))"),"#N/A")</f>
        <v>#N/A</v>
      </c>
      <c r="F910" s="13" t="s">
        <v>41337</v>
      </c>
    </row>
    <row r="911">
      <c r="B911" s="3" t="s">
        <v>1357</v>
      </c>
      <c r="C911" s="12" t="str">
        <f>IFERROR(__xludf.DUMMYFUNCTION("TEXTJOIN("";"", TRUE, FILTER($B$2:$B$14794, #REF!=$D$2:$D$14794))"),"#N/A")</f>
        <v>#N/A</v>
      </c>
      <c r="F911" s="13" t="s">
        <v>41338</v>
      </c>
    </row>
    <row r="912">
      <c r="B912" s="3" t="s">
        <v>1357</v>
      </c>
      <c r="C912" s="12" t="str">
        <f>IFERROR(__xludf.DUMMYFUNCTION("TEXTJOIN("";"", TRUE, FILTER($B$2:$B$14794, #REF!=$D$2:$D$14794))"),"#N/A")</f>
        <v>#N/A</v>
      </c>
      <c r="F912" s="13" t="s">
        <v>41339</v>
      </c>
    </row>
    <row r="913">
      <c r="B913" s="3" t="s">
        <v>1357</v>
      </c>
      <c r="C913" s="12" t="str">
        <f>IFERROR(__xludf.DUMMYFUNCTION("TEXTJOIN("";"", TRUE, FILTER($B$2:$B$14794, #REF!=$D$2:$D$14794))"),"#N/A")</f>
        <v>#N/A</v>
      </c>
      <c r="F913" s="13" t="s">
        <v>41340</v>
      </c>
    </row>
    <row r="914">
      <c r="B914" s="3" t="s">
        <v>1357</v>
      </c>
      <c r="C914" s="12" t="str">
        <f>IFERROR(__xludf.DUMMYFUNCTION("TEXTJOIN("";"", TRUE, FILTER($B$2:$B$14794, #REF!=$D$2:$D$14794))"),"#N/A")</f>
        <v>#N/A</v>
      </c>
      <c r="F914" s="13" t="s">
        <v>41341</v>
      </c>
    </row>
    <row r="915">
      <c r="B915" s="3" t="s">
        <v>1357</v>
      </c>
      <c r="C915" s="12" t="str">
        <f>IFERROR(__xludf.DUMMYFUNCTION("TEXTJOIN("";"", TRUE, FILTER($B$2:$B$14794, #REF!=$D$2:$D$14794))"),"#N/A")</f>
        <v>#N/A</v>
      </c>
      <c r="F915" s="13" t="s">
        <v>41342</v>
      </c>
    </row>
    <row r="916">
      <c r="B916" s="3" t="s">
        <v>1357</v>
      </c>
      <c r="C916" s="12" t="str">
        <f>IFERROR(__xludf.DUMMYFUNCTION("TEXTJOIN("";"", TRUE, FILTER($B$2:$B$14794, #REF!=$D$2:$D$14794))"),"#N/A")</f>
        <v>#N/A</v>
      </c>
      <c r="F916" s="13" t="s">
        <v>41343</v>
      </c>
    </row>
    <row r="917">
      <c r="B917" s="3" t="s">
        <v>1357</v>
      </c>
      <c r="C917" s="12" t="str">
        <f>IFERROR(__xludf.DUMMYFUNCTION("TEXTJOIN("";"", TRUE, FILTER($B$2:$B$14794, #REF!=$D$2:$D$14794))"),"#N/A")</f>
        <v>#N/A</v>
      </c>
      <c r="F917" s="13" t="s">
        <v>41344</v>
      </c>
    </row>
    <row r="918">
      <c r="B918" s="3" t="s">
        <v>1357</v>
      </c>
      <c r="C918" s="12" t="str">
        <f>IFERROR(__xludf.DUMMYFUNCTION("TEXTJOIN("";"", TRUE, FILTER($B$2:$B$14794, #REF!=$D$2:$D$14794))"),"#N/A")</f>
        <v>#N/A</v>
      </c>
      <c r="F918" s="13" t="s">
        <v>41345</v>
      </c>
    </row>
    <row r="919">
      <c r="B919" s="3" t="s">
        <v>1380</v>
      </c>
      <c r="C919" s="12" t="str">
        <f>IFERROR(__xludf.DUMMYFUNCTION("TEXTJOIN("";"", TRUE, FILTER($B$2:$B$14794, #REF!=$D$2:$D$14794))"),"#N/A")</f>
        <v>#N/A</v>
      </c>
      <c r="F919" s="13" t="s">
        <v>13419</v>
      </c>
    </row>
    <row r="920">
      <c r="B920" s="3" t="s">
        <v>1380</v>
      </c>
      <c r="C920" s="12" t="str">
        <f>IFERROR(__xludf.DUMMYFUNCTION("TEXTJOIN("";"", TRUE, FILTER($B$2:$B$14794, #REF!=$D$2:$D$14794))"),"#N/A")</f>
        <v>#N/A</v>
      </c>
      <c r="F920" s="13" t="s">
        <v>41346</v>
      </c>
    </row>
    <row r="921">
      <c r="B921" s="3" t="s">
        <v>1380</v>
      </c>
      <c r="C921" s="12" t="str">
        <f>IFERROR(__xludf.DUMMYFUNCTION("TEXTJOIN("";"", TRUE, FILTER($B$2:$B$14794, #REF!=$D$2:$D$14794))"),"#N/A")</f>
        <v>#N/A</v>
      </c>
      <c r="F921" s="13" t="s">
        <v>13440</v>
      </c>
    </row>
    <row r="922">
      <c r="B922" s="3" t="s">
        <v>1380</v>
      </c>
      <c r="C922" s="12" t="str">
        <f>IFERROR(__xludf.DUMMYFUNCTION("TEXTJOIN("";"", TRUE, FILTER($B$2:$B$14794, #REF!=$D$2:$D$14794))"),"#N/A")</f>
        <v>#N/A</v>
      </c>
      <c r="F922" s="13" t="s">
        <v>13441</v>
      </c>
    </row>
    <row r="923">
      <c r="B923" s="3" t="s">
        <v>1389</v>
      </c>
      <c r="C923" s="12" t="str">
        <f>IFERROR(__xludf.DUMMYFUNCTION("TEXTJOIN("";"", TRUE, FILTER($B$2:$B$14794, #REF!=$D$2:$D$14794))"),"#N/A")</f>
        <v>#N/A</v>
      </c>
      <c r="F923" s="13" t="s">
        <v>13442</v>
      </c>
    </row>
    <row r="924">
      <c r="B924" s="3" t="s">
        <v>1389</v>
      </c>
      <c r="C924" s="12" t="str">
        <f>IFERROR(__xludf.DUMMYFUNCTION("TEXTJOIN("";"", TRUE, FILTER($B$2:$B$14794, #REF!=$D$2:$D$14794))"),"#N/A")</f>
        <v>#N/A</v>
      </c>
      <c r="F924" s="13" t="s">
        <v>41347</v>
      </c>
    </row>
    <row r="925">
      <c r="B925" s="3" t="s">
        <v>1389</v>
      </c>
      <c r="C925" s="12" t="str">
        <f>IFERROR(__xludf.DUMMYFUNCTION("TEXTJOIN("";"", TRUE, FILTER($B$2:$B$14794, #REF!=$D$2:$D$14794))"),"#N/A")</f>
        <v>#N/A</v>
      </c>
      <c r="F925" s="13" t="s">
        <v>13454</v>
      </c>
    </row>
    <row r="926">
      <c r="B926" s="3" t="s">
        <v>1389</v>
      </c>
      <c r="C926" s="12" t="str">
        <f>IFERROR(__xludf.DUMMYFUNCTION("TEXTJOIN("";"", TRUE, FILTER($B$2:$B$14794, #REF!=$D$2:$D$14794))"),"#N/A")</f>
        <v>#N/A</v>
      </c>
      <c r="F926" s="13" t="s">
        <v>41348</v>
      </c>
    </row>
    <row r="927">
      <c r="B927" s="3" t="s">
        <v>1389</v>
      </c>
      <c r="C927" s="12" t="str">
        <f>IFERROR(__xludf.DUMMYFUNCTION("TEXTJOIN("";"", TRUE, FILTER($B$2:$B$14794, #REF!=$D$2:$D$14794))"),"#N/A")</f>
        <v>#N/A</v>
      </c>
      <c r="F927" s="13" t="s">
        <v>13465</v>
      </c>
    </row>
    <row r="928">
      <c r="B928" s="3" t="s">
        <v>1389</v>
      </c>
      <c r="C928" s="12" t="str">
        <f>IFERROR(__xludf.DUMMYFUNCTION("TEXTJOIN("";"", TRUE, FILTER($B$2:$B$14794, #REF!=$D$2:$D$14794))"),"#N/A")</f>
        <v>#N/A</v>
      </c>
      <c r="F928" s="13" t="s">
        <v>13466</v>
      </c>
    </row>
    <row r="929">
      <c r="B929" s="3" t="s">
        <v>1402</v>
      </c>
      <c r="C929" s="12" t="str">
        <f>IFERROR(__xludf.DUMMYFUNCTION("TEXTJOIN("";"", TRUE, FILTER($B$2:$B$14794, #REF!=$D$2:$D$14794))"),"#N/A")</f>
        <v>#N/A</v>
      </c>
      <c r="F929" s="13" t="s">
        <v>41349</v>
      </c>
    </row>
    <row r="930">
      <c r="B930" s="3" t="s">
        <v>1402</v>
      </c>
      <c r="C930" s="12" t="str">
        <f>IFERROR(__xludf.DUMMYFUNCTION("TEXTJOIN("";"", TRUE, FILTER($B$2:$B$14794, #REF!=$D$2:$D$14794))"),"#N/A")</f>
        <v>#N/A</v>
      </c>
      <c r="F930" s="13" t="s">
        <v>41350</v>
      </c>
    </row>
    <row r="931">
      <c r="B931" s="3" t="s">
        <v>1402</v>
      </c>
      <c r="C931" s="12" t="str">
        <f>IFERROR(__xludf.DUMMYFUNCTION("TEXTJOIN("";"", TRUE, FILTER($B$2:$B$14794, #REF!=$D$2:$D$14794))"),"#N/A")</f>
        <v>#N/A</v>
      </c>
      <c r="F931" s="13" t="s">
        <v>41351</v>
      </c>
    </row>
    <row r="932">
      <c r="B932" s="3" t="s">
        <v>1409</v>
      </c>
      <c r="C932" s="12" t="str">
        <f>IFERROR(__xludf.DUMMYFUNCTION("TEXTJOIN("";"", TRUE, FILTER($B$2:$B$14794, #REF!=$D$2:$D$14794))"),"#N/A")</f>
        <v>#N/A</v>
      </c>
      <c r="F932" s="13" t="s">
        <v>41352</v>
      </c>
    </row>
    <row r="933">
      <c r="B933" s="3" t="s">
        <v>1409</v>
      </c>
      <c r="C933" s="12" t="str">
        <f>IFERROR(__xludf.DUMMYFUNCTION("TEXTJOIN("";"", TRUE, FILTER($B$2:$B$14794, #REF!=$D$2:$D$14794))"),"#N/A")</f>
        <v>#N/A</v>
      </c>
      <c r="F933" s="13" t="s">
        <v>41353</v>
      </c>
    </row>
    <row r="934">
      <c r="B934" s="3" t="s">
        <v>1409</v>
      </c>
      <c r="C934" s="12" t="str">
        <f>IFERROR(__xludf.DUMMYFUNCTION("TEXTJOIN("";"", TRUE, FILTER($B$2:$B$14794, #REF!=$D$2:$D$14794))"),"#N/A")</f>
        <v>#N/A</v>
      </c>
      <c r="F934" s="13" t="s">
        <v>41354</v>
      </c>
    </row>
    <row r="935">
      <c r="B935" s="3" t="s">
        <v>1409</v>
      </c>
      <c r="C935" s="12" t="str">
        <f>IFERROR(__xludf.DUMMYFUNCTION("TEXTJOIN("";"", TRUE, FILTER($B$2:$B$14794, #REF!=$D$2:$D$14794))"),"#N/A")</f>
        <v>#N/A</v>
      </c>
      <c r="F935" s="13" t="s">
        <v>13535</v>
      </c>
    </row>
    <row r="936">
      <c r="B936" s="3" t="s">
        <v>1409</v>
      </c>
      <c r="C936" s="12" t="str">
        <f>IFERROR(__xludf.DUMMYFUNCTION("TEXTJOIN("";"", TRUE, FILTER($B$2:$B$14794, #REF!=$D$2:$D$14794))"),"#N/A")</f>
        <v>#N/A</v>
      </c>
      <c r="F936" s="13" t="s">
        <v>41355</v>
      </c>
    </row>
    <row r="937">
      <c r="B937" s="3" t="s">
        <v>1420</v>
      </c>
      <c r="C937" s="12" t="str">
        <f>IFERROR(__xludf.DUMMYFUNCTION("TEXTJOIN("";"", TRUE, FILTER($B$2:$B$14794, #REF!=$D$2:$D$14794))"),"#N/A")</f>
        <v>#N/A</v>
      </c>
      <c r="F937" s="13" t="s">
        <v>41356</v>
      </c>
    </row>
    <row r="938">
      <c r="B938" s="3" t="s">
        <v>1420</v>
      </c>
      <c r="C938" s="12" t="str">
        <f>IFERROR(__xludf.DUMMYFUNCTION("TEXTJOIN("";"", TRUE, FILTER($B$2:$B$14794, #REF!=$D$2:$D$14794))"),"#N/A")</f>
        <v>#N/A</v>
      </c>
      <c r="F938" s="13" t="s">
        <v>41357</v>
      </c>
    </row>
    <row r="939">
      <c r="B939" s="3" t="s">
        <v>1420</v>
      </c>
      <c r="C939" s="12" t="str">
        <f>IFERROR(__xludf.DUMMYFUNCTION("TEXTJOIN("";"", TRUE, FILTER($B$2:$B$14794, #REF!=$D$2:$D$14794))"),"#N/A")</f>
        <v>#N/A</v>
      </c>
      <c r="F939" s="13" t="s">
        <v>41358</v>
      </c>
    </row>
    <row r="940">
      <c r="B940" s="3" t="s">
        <v>1420</v>
      </c>
      <c r="C940" s="12" t="str">
        <f>IFERROR(__xludf.DUMMYFUNCTION("TEXTJOIN("";"", TRUE, FILTER($B$2:$B$14794, #REF!=$D$2:$D$14794))"),"#N/A")</f>
        <v>#N/A</v>
      </c>
      <c r="F940" s="13" t="s">
        <v>41359</v>
      </c>
    </row>
    <row r="941">
      <c r="B941" s="3" t="s">
        <v>1420</v>
      </c>
      <c r="C941" s="12" t="str">
        <f>IFERROR(__xludf.DUMMYFUNCTION("TEXTJOIN("";"", TRUE, FILTER($B$2:$B$14794, #REF!=$D$2:$D$14794))"),"#N/A")</f>
        <v>#N/A</v>
      </c>
      <c r="F941" s="13" t="s">
        <v>41360</v>
      </c>
    </row>
    <row r="942">
      <c r="B942" s="3" t="s">
        <v>1431</v>
      </c>
      <c r="C942" s="12" t="str">
        <f>IFERROR(__xludf.DUMMYFUNCTION("TEXTJOIN("";"", TRUE, FILTER($B$2:$B$14794, #REF!=$D$2:$D$14794))"),"#N/A")</f>
        <v>#N/A</v>
      </c>
      <c r="F942" s="13" t="s">
        <v>41361</v>
      </c>
    </row>
    <row r="943">
      <c r="B943" s="3" t="s">
        <v>1431</v>
      </c>
      <c r="C943" s="12" t="str">
        <f>IFERROR(__xludf.DUMMYFUNCTION("TEXTJOIN("";"", TRUE, FILTER($B$2:$B$14794, #REF!=$D$2:$D$14794))"),"#N/A")</f>
        <v>#N/A</v>
      </c>
      <c r="F943" s="13" t="s">
        <v>41362</v>
      </c>
    </row>
    <row r="944">
      <c r="B944" s="3" t="s">
        <v>1431</v>
      </c>
      <c r="C944" s="12" t="str">
        <f>IFERROR(__xludf.DUMMYFUNCTION("TEXTJOIN("";"", TRUE, FILTER($B$2:$B$14794, #REF!=$D$2:$D$14794))"),"#N/A")</f>
        <v>#N/A</v>
      </c>
      <c r="F944" s="13" t="s">
        <v>41363</v>
      </c>
    </row>
    <row r="945">
      <c r="B945" s="3" t="s">
        <v>1431</v>
      </c>
      <c r="C945" s="12" t="str">
        <f>IFERROR(__xludf.DUMMYFUNCTION("TEXTJOIN("";"", TRUE, FILTER($B$2:$B$14794, #REF!=$D$2:$D$14794))"),"#N/A")</f>
        <v>#N/A</v>
      </c>
      <c r="F945" s="13" t="s">
        <v>41364</v>
      </c>
    </row>
    <row r="946">
      <c r="B946" s="3" t="s">
        <v>1431</v>
      </c>
      <c r="C946" s="12" t="str">
        <f>IFERROR(__xludf.DUMMYFUNCTION("TEXTJOIN("";"", TRUE, FILTER($B$2:$B$14794, #REF!=$D$2:$D$14794))"),"#N/A")</f>
        <v>#N/A</v>
      </c>
      <c r="F946" s="13" t="s">
        <v>41365</v>
      </c>
    </row>
    <row r="947">
      <c r="B947" s="3" t="s">
        <v>1431</v>
      </c>
      <c r="C947" s="12" t="str">
        <f>IFERROR(__xludf.DUMMYFUNCTION("TEXTJOIN("";"", TRUE, FILTER($B$2:$B$14794, #REF!=$D$2:$D$14794))"),"#N/A")</f>
        <v>#N/A</v>
      </c>
      <c r="F947" s="13" t="s">
        <v>41366</v>
      </c>
    </row>
    <row r="948">
      <c r="B948" s="3" t="s">
        <v>1444</v>
      </c>
      <c r="C948" s="12" t="str">
        <f>IFERROR(__xludf.DUMMYFUNCTION("TEXTJOIN("";"", TRUE, FILTER($B$2:$B$14794, #REF!=$D$2:$D$14794))"),"#N/A")</f>
        <v>#N/A</v>
      </c>
      <c r="F948" s="13" t="s">
        <v>41367</v>
      </c>
    </row>
    <row r="949">
      <c r="B949" s="3" t="s">
        <v>1444</v>
      </c>
      <c r="C949" s="12" t="str">
        <f>IFERROR(__xludf.DUMMYFUNCTION("TEXTJOIN("";"", TRUE, FILTER($B$2:$B$14794, #REF!=$D$2:$D$14794))"),"#N/A")</f>
        <v>#N/A</v>
      </c>
      <c r="F949" s="13" t="s">
        <v>41368</v>
      </c>
    </row>
    <row r="950">
      <c r="B950" s="3" t="s">
        <v>1444</v>
      </c>
      <c r="C950" s="12" t="str">
        <f>IFERROR(__xludf.DUMMYFUNCTION("TEXTJOIN("";"", TRUE, FILTER($B$2:$B$14794, #REF!=$D$2:$D$14794))"),"#N/A")</f>
        <v>#N/A</v>
      </c>
      <c r="F950" s="13" t="s">
        <v>41369</v>
      </c>
    </row>
    <row r="951">
      <c r="B951" s="3" t="s">
        <v>1451</v>
      </c>
      <c r="C951" s="12" t="str">
        <f>IFERROR(__xludf.DUMMYFUNCTION("TEXTJOIN("";"", TRUE, FILTER($B$2:$B$14794, #REF!=$D$2:$D$14794))"),"#N/A")</f>
        <v>#N/A</v>
      </c>
      <c r="F951" s="13" t="s">
        <v>41370</v>
      </c>
    </row>
    <row r="952">
      <c r="B952" s="3" t="s">
        <v>1451</v>
      </c>
      <c r="C952" s="12" t="str">
        <f>IFERROR(__xludf.DUMMYFUNCTION("TEXTJOIN("";"", TRUE, FILTER($B$2:$B$14794, #REF!=$D$2:$D$14794))"),"#N/A")</f>
        <v>#N/A</v>
      </c>
      <c r="F952" s="13" t="s">
        <v>41371</v>
      </c>
    </row>
    <row r="953">
      <c r="B953" s="3" t="s">
        <v>1451</v>
      </c>
      <c r="C953" s="12" t="str">
        <f>IFERROR(__xludf.DUMMYFUNCTION("TEXTJOIN("";"", TRUE, FILTER($B$2:$B$14794, #REF!=$D$2:$D$14794))"),"#N/A")</f>
        <v>#N/A</v>
      </c>
      <c r="F953" s="13" t="s">
        <v>41372</v>
      </c>
    </row>
    <row r="954">
      <c r="B954" s="3" t="s">
        <v>1451</v>
      </c>
      <c r="C954" s="12" t="str">
        <f>IFERROR(__xludf.DUMMYFUNCTION("TEXTJOIN("";"", TRUE, FILTER($B$2:$B$14794, #REF!=$D$2:$D$14794))"),"#N/A")</f>
        <v>#N/A</v>
      </c>
      <c r="F954" s="13" t="s">
        <v>41373</v>
      </c>
    </row>
    <row r="955">
      <c r="B955" s="3" t="s">
        <v>1451</v>
      </c>
      <c r="C955" s="12" t="str">
        <f>IFERROR(__xludf.DUMMYFUNCTION("TEXTJOIN("";"", TRUE, FILTER($B$2:$B$14794, #REF!=$D$2:$D$14794))"),"#N/A")</f>
        <v>#N/A</v>
      </c>
      <c r="F955" s="13" t="s">
        <v>41374</v>
      </c>
    </row>
    <row r="956">
      <c r="B956" s="3" t="s">
        <v>1451</v>
      </c>
      <c r="C956" s="12" t="str">
        <f>IFERROR(__xludf.DUMMYFUNCTION("TEXTJOIN("";"", TRUE, FILTER($B$2:$B$14794, #REF!=$D$2:$D$14794))"),"#N/A")</f>
        <v>#N/A</v>
      </c>
      <c r="F956" s="13" t="s">
        <v>41375</v>
      </c>
    </row>
    <row r="957">
      <c r="B957" s="3" t="s">
        <v>1451</v>
      </c>
      <c r="C957" s="12" t="str">
        <f>IFERROR(__xludf.DUMMYFUNCTION("TEXTJOIN("";"", TRUE, FILTER($B$2:$B$14794, #REF!=$D$2:$D$14794))"),"#N/A")</f>
        <v>#N/A</v>
      </c>
      <c r="F957" s="13" t="s">
        <v>41376</v>
      </c>
    </row>
    <row r="958">
      <c r="B958" s="3" t="s">
        <v>1451</v>
      </c>
      <c r="C958" s="12" t="str">
        <f>IFERROR(__xludf.DUMMYFUNCTION("TEXTJOIN("";"", TRUE, FILTER($B$2:$B$14794, #REF!=$D$2:$D$14794))"),"#N/A")</f>
        <v>#N/A</v>
      </c>
      <c r="F958" s="13" t="s">
        <v>41377</v>
      </c>
    </row>
    <row r="959">
      <c r="B959" s="3" t="s">
        <v>1451</v>
      </c>
      <c r="C959" s="12" t="str">
        <f>IFERROR(__xludf.DUMMYFUNCTION("TEXTJOIN("";"", TRUE, FILTER($B$2:$B$14794, #REF!=$D$2:$D$14794))"),"#N/A")</f>
        <v>#N/A</v>
      </c>
      <c r="F959" s="13" t="s">
        <v>41378</v>
      </c>
    </row>
    <row r="960">
      <c r="B960" s="3" t="s">
        <v>1451</v>
      </c>
      <c r="C960" s="12" t="str">
        <f>IFERROR(__xludf.DUMMYFUNCTION("TEXTJOIN("";"", TRUE, FILTER($B$2:$B$14794, #REF!=$D$2:$D$14794))"),"#N/A")</f>
        <v>#N/A</v>
      </c>
      <c r="F960" s="13" t="s">
        <v>41379</v>
      </c>
    </row>
    <row r="961">
      <c r="B961" s="3" t="s">
        <v>1451</v>
      </c>
      <c r="C961" s="12" t="str">
        <f>IFERROR(__xludf.DUMMYFUNCTION("TEXTJOIN("";"", TRUE, FILTER($B$2:$B$14794, #REF!=$D$2:$D$14794))"),"#N/A")</f>
        <v>#N/A</v>
      </c>
      <c r="F961" s="13" t="s">
        <v>41380</v>
      </c>
    </row>
    <row r="962">
      <c r="B962" s="3" t="s">
        <v>1451</v>
      </c>
      <c r="C962" s="12" t="str">
        <f>IFERROR(__xludf.DUMMYFUNCTION("TEXTJOIN("";"", TRUE, FILTER($B$2:$B$14794, #REF!=$D$2:$D$14794))"),"#N/A")</f>
        <v>#N/A</v>
      </c>
      <c r="F962" s="13" t="s">
        <v>41381</v>
      </c>
    </row>
    <row r="963">
      <c r="B963" s="3" t="s">
        <v>1451</v>
      </c>
      <c r="C963" s="12" t="str">
        <f>IFERROR(__xludf.DUMMYFUNCTION("TEXTJOIN("";"", TRUE, FILTER($B$2:$B$14794, #REF!=$D$2:$D$14794))"),"#N/A")</f>
        <v>#N/A</v>
      </c>
      <c r="F963" s="13" t="s">
        <v>41382</v>
      </c>
    </row>
    <row r="964">
      <c r="B964" s="3" t="s">
        <v>1451</v>
      </c>
      <c r="C964" s="12" t="str">
        <f>IFERROR(__xludf.DUMMYFUNCTION("TEXTJOIN("";"", TRUE, FILTER($B$2:$B$14794, #REF!=$D$2:$D$14794))"),"#N/A")</f>
        <v>#N/A</v>
      </c>
      <c r="F964" s="13" t="s">
        <v>41383</v>
      </c>
    </row>
    <row r="965">
      <c r="B965" s="3" t="s">
        <v>1451</v>
      </c>
      <c r="C965" s="12" t="str">
        <f>IFERROR(__xludf.DUMMYFUNCTION("TEXTJOIN("";"", TRUE, FILTER($B$2:$B$14794, #REF!=$D$2:$D$14794))"),"#N/A")</f>
        <v>#N/A</v>
      </c>
      <c r="F965" s="13" t="s">
        <v>41384</v>
      </c>
    </row>
    <row r="966">
      <c r="B966" s="3" t="s">
        <v>1451</v>
      </c>
      <c r="C966" s="12" t="str">
        <f>IFERROR(__xludf.DUMMYFUNCTION("TEXTJOIN("";"", TRUE, FILTER($B$2:$B$14794, #REF!=$D$2:$D$14794))"),"#N/A")</f>
        <v>#N/A</v>
      </c>
      <c r="F966" s="13" t="s">
        <v>41385</v>
      </c>
    </row>
    <row r="967">
      <c r="B967" s="3" t="s">
        <v>1451</v>
      </c>
      <c r="C967" s="12" t="str">
        <f>IFERROR(__xludf.DUMMYFUNCTION("TEXTJOIN("";"", TRUE, FILTER($B$2:$B$14794, #REF!=$D$2:$D$14794))"),"#N/A")</f>
        <v>#N/A</v>
      </c>
      <c r="F967" s="13" t="s">
        <v>41386</v>
      </c>
    </row>
    <row r="968">
      <c r="B968" s="3" t="s">
        <v>1451</v>
      </c>
      <c r="C968" s="12" t="str">
        <f>IFERROR(__xludf.DUMMYFUNCTION("TEXTJOIN("";"", TRUE, FILTER($B$2:$B$14794, #REF!=$D$2:$D$14794))"),"#N/A")</f>
        <v>#N/A</v>
      </c>
      <c r="F968" s="13" t="s">
        <v>41387</v>
      </c>
    </row>
    <row r="969">
      <c r="B969" s="3" t="s">
        <v>1451</v>
      </c>
      <c r="C969" s="12" t="str">
        <f>IFERROR(__xludf.DUMMYFUNCTION("TEXTJOIN("";"", TRUE, FILTER($B$2:$B$14794, #REF!=$D$2:$D$14794))"),"#N/A")</f>
        <v>#N/A</v>
      </c>
      <c r="F969" s="13" t="s">
        <v>41388</v>
      </c>
    </row>
    <row r="970">
      <c r="B970" s="3" t="s">
        <v>1451</v>
      </c>
      <c r="C970" s="12" t="str">
        <f>IFERROR(__xludf.DUMMYFUNCTION("TEXTJOIN("";"", TRUE, FILTER($B$2:$B$14794, #REF!=$D$2:$D$14794))"),"#N/A")</f>
        <v>#N/A</v>
      </c>
      <c r="F970" s="13" t="s">
        <v>41389</v>
      </c>
    </row>
    <row r="971">
      <c r="B971" s="3" t="s">
        <v>1451</v>
      </c>
      <c r="C971" s="12" t="str">
        <f>IFERROR(__xludf.DUMMYFUNCTION("TEXTJOIN("";"", TRUE, FILTER($B$2:$B$14794, #REF!=$D$2:$D$14794))"),"#N/A")</f>
        <v>#N/A</v>
      </c>
      <c r="F971" s="13" t="s">
        <v>41390</v>
      </c>
    </row>
    <row r="972">
      <c r="B972" s="3" t="s">
        <v>1451</v>
      </c>
      <c r="C972" s="12" t="str">
        <f>IFERROR(__xludf.DUMMYFUNCTION("TEXTJOIN("";"", TRUE, FILTER($B$2:$B$14794, #REF!=$D$2:$D$14794))"),"#N/A")</f>
        <v>#N/A</v>
      </c>
      <c r="F972" s="13" t="s">
        <v>41391</v>
      </c>
    </row>
    <row r="973">
      <c r="B973" s="3" t="s">
        <v>1451</v>
      </c>
      <c r="C973" s="12" t="str">
        <f>IFERROR(__xludf.DUMMYFUNCTION("TEXTJOIN("";"", TRUE, FILTER($B$2:$B$14794, #REF!=$D$2:$D$14794))"),"#N/A")</f>
        <v>#N/A</v>
      </c>
      <c r="F973" s="13" t="s">
        <v>41392</v>
      </c>
    </row>
    <row r="974">
      <c r="B974" s="3" t="s">
        <v>1498</v>
      </c>
      <c r="C974" s="12" t="str">
        <f>IFERROR(__xludf.DUMMYFUNCTION("TEXTJOIN("";"", TRUE, FILTER($B$2:$B$14794, #REF!=$D$2:$D$14794))"),"#N/A")</f>
        <v>#N/A</v>
      </c>
      <c r="F974" s="13" t="s">
        <v>14042</v>
      </c>
    </row>
    <row r="975">
      <c r="B975" s="3" t="s">
        <v>1498</v>
      </c>
      <c r="C975" s="12" t="str">
        <f>IFERROR(__xludf.DUMMYFUNCTION("TEXTJOIN("";"", TRUE, FILTER($B$2:$B$14794, #REF!=$D$2:$D$14794))"),"#N/A")</f>
        <v>#N/A</v>
      </c>
      <c r="F975" s="13" t="s">
        <v>41393</v>
      </c>
    </row>
    <row r="976">
      <c r="B976" s="3" t="s">
        <v>1498</v>
      </c>
      <c r="C976" s="12" t="str">
        <f>IFERROR(__xludf.DUMMYFUNCTION("TEXTJOIN("";"", TRUE, FILTER($B$2:$B$14794, #REF!=$D$2:$D$14794))"),"#N/A")</f>
        <v>#N/A</v>
      </c>
      <c r="F976" s="13" t="s">
        <v>41394</v>
      </c>
    </row>
    <row r="977">
      <c r="B977" s="3" t="s">
        <v>1498</v>
      </c>
      <c r="C977" s="12" t="str">
        <f>IFERROR(__xludf.DUMMYFUNCTION("TEXTJOIN("";"", TRUE, FILTER($B$2:$B$14794, #REF!=$D$2:$D$14794))"),"#N/A")</f>
        <v>#N/A</v>
      </c>
      <c r="F977" s="13" t="s">
        <v>41395</v>
      </c>
    </row>
    <row r="978">
      <c r="B978" s="3" t="s">
        <v>1498</v>
      </c>
      <c r="C978" s="12" t="str">
        <f>IFERROR(__xludf.DUMMYFUNCTION("TEXTJOIN("";"", TRUE, FILTER($B$2:$B$14794, #REF!=$D$2:$D$14794))"),"#N/A")</f>
        <v>#N/A</v>
      </c>
      <c r="F978" s="13" t="s">
        <v>41396</v>
      </c>
    </row>
    <row r="979">
      <c r="B979" s="3" t="s">
        <v>1498</v>
      </c>
      <c r="C979" s="12" t="str">
        <f>IFERROR(__xludf.DUMMYFUNCTION("TEXTJOIN("";"", TRUE, FILTER($B$2:$B$14794, #REF!=$D$2:$D$14794))"),"#N/A")</f>
        <v>#N/A</v>
      </c>
      <c r="F979" s="13" t="s">
        <v>41397</v>
      </c>
    </row>
    <row r="980">
      <c r="B980" s="3" t="s">
        <v>1498</v>
      </c>
      <c r="C980" s="12" t="str">
        <f>IFERROR(__xludf.DUMMYFUNCTION("TEXTJOIN("";"", TRUE, FILTER($B$2:$B$14794, #REF!=$D$2:$D$14794))"),"#N/A")</f>
        <v>#N/A</v>
      </c>
      <c r="F980" s="13" t="s">
        <v>41398</v>
      </c>
    </row>
    <row r="981">
      <c r="B981" s="3" t="s">
        <v>1498</v>
      </c>
      <c r="C981" s="12" t="str">
        <f>IFERROR(__xludf.DUMMYFUNCTION("TEXTJOIN("";"", TRUE, FILTER($B$2:$B$14794, #REF!=$D$2:$D$14794))"),"#N/A")</f>
        <v>#N/A</v>
      </c>
      <c r="F981" s="13" t="s">
        <v>41399</v>
      </c>
    </row>
    <row r="982">
      <c r="B982" s="3" t="s">
        <v>1498</v>
      </c>
      <c r="C982" s="12" t="str">
        <f>IFERROR(__xludf.DUMMYFUNCTION("TEXTJOIN("";"", TRUE, FILTER($B$2:$B$14794, #REF!=$D$2:$D$14794))"),"#N/A")</f>
        <v>#N/A</v>
      </c>
      <c r="F982" s="13" t="s">
        <v>41400</v>
      </c>
    </row>
    <row r="983">
      <c r="B983" s="3" t="s">
        <v>1498</v>
      </c>
      <c r="C983" s="12" t="str">
        <f>IFERROR(__xludf.DUMMYFUNCTION("TEXTJOIN("";"", TRUE, FILTER($B$2:$B$14794, #REF!=$D$2:$D$14794))"),"#N/A")</f>
        <v>#N/A</v>
      </c>
      <c r="F983" s="13" t="s">
        <v>41401</v>
      </c>
    </row>
    <row r="984">
      <c r="B984" s="3" t="s">
        <v>1519</v>
      </c>
      <c r="C984" s="12" t="str">
        <f>IFERROR(__xludf.DUMMYFUNCTION("TEXTJOIN("";"", TRUE, FILTER($B$2:$B$14794, #REF!=$D$2:$D$14794))"),"#N/A")</f>
        <v>#N/A</v>
      </c>
      <c r="F984" s="13" t="s">
        <v>41402</v>
      </c>
    </row>
    <row r="985">
      <c r="B985" s="3" t="s">
        <v>1519</v>
      </c>
      <c r="C985" s="12" t="str">
        <f>IFERROR(__xludf.DUMMYFUNCTION("TEXTJOIN("";"", TRUE, FILTER($B$2:$B$14794, #REF!=$D$2:$D$14794))"),"#N/A")</f>
        <v>#N/A</v>
      </c>
      <c r="F985" s="13" t="s">
        <v>41403</v>
      </c>
    </row>
    <row r="986">
      <c r="B986" s="3" t="s">
        <v>1519</v>
      </c>
      <c r="C986" s="12" t="str">
        <f>IFERROR(__xludf.DUMMYFUNCTION("TEXTJOIN("";"", TRUE, FILTER($B$2:$B$14794, #REF!=$D$2:$D$14794))"),"#N/A")</f>
        <v>#N/A</v>
      </c>
      <c r="F986" s="13" t="s">
        <v>41404</v>
      </c>
    </row>
    <row r="987">
      <c r="B987" s="3" t="s">
        <v>1519</v>
      </c>
      <c r="C987" s="12" t="str">
        <f>IFERROR(__xludf.DUMMYFUNCTION("TEXTJOIN("";"", TRUE, FILTER($B$2:$B$14794, #REF!=$D$2:$D$14794))"),"#N/A")</f>
        <v>#N/A</v>
      </c>
      <c r="F987" s="13" t="s">
        <v>41405</v>
      </c>
    </row>
    <row r="988">
      <c r="B988" s="3" t="s">
        <v>1519</v>
      </c>
      <c r="C988" s="12" t="str">
        <f>IFERROR(__xludf.DUMMYFUNCTION("TEXTJOIN("";"", TRUE, FILTER($B$2:$B$14794, #REF!=$D$2:$D$14794))"),"#N/A")</f>
        <v>#N/A</v>
      </c>
      <c r="F988" s="13" t="s">
        <v>41406</v>
      </c>
    </row>
    <row r="989">
      <c r="B989" s="3" t="s">
        <v>1519</v>
      </c>
      <c r="C989" s="12" t="str">
        <f>IFERROR(__xludf.DUMMYFUNCTION("TEXTJOIN("";"", TRUE, FILTER($B$2:$B$14794, #REF!=$D$2:$D$14794))"),"#N/A")</f>
        <v>#N/A</v>
      </c>
      <c r="F989" s="13" t="s">
        <v>41407</v>
      </c>
    </row>
    <row r="990">
      <c r="B990" s="3" t="s">
        <v>1519</v>
      </c>
      <c r="C990" s="12" t="str">
        <f>IFERROR(__xludf.DUMMYFUNCTION("TEXTJOIN("";"", TRUE, FILTER($B$2:$B$14794, #REF!=$D$2:$D$14794))"),"#N/A")</f>
        <v>#N/A</v>
      </c>
      <c r="F990" s="13" t="s">
        <v>41408</v>
      </c>
    </row>
    <row r="991">
      <c r="B991" s="3" t="s">
        <v>1519</v>
      </c>
      <c r="C991" s="12" t="str">
        <f>IFERROR(__xludf.DUMMYFUNCTION("TEXTJOIN("";"", TRUE, FILTER($B$2:$B$14794, #REF!=$D$2:$D$14794))"),"#N/A")</f>
        <v>#N/A</v>
      </c>
      <c r="F991" s="13" t="s">
        <v>41409</v>
      </c>
    </row>
    <row r="992">
      <c r="B992" s="3" t="s">
        <v>1536</v>
      </c>
      <c r="C992" s="12" t="str">
        <f>IFERROR(__xludf.DUMMYFUNCTION("TEXTJOIN("";"", TRUE, FILTER($B$2:$B$14794, #REF!=$D$2:$D$14794))"),"#N/A")</f>
        <v>#N/A</v>
      </c>
      <c r="F992" s="13" t="s">
        <v>41410</v>
      </c>
    </row>
    <row r="993">
      <c r="B993" s="3" t="s">
        <v>1536</v>
      </c>
      <c r="C993" s="12" t="str">
        <f>IFERROR(__xludf.DUMMYFUNCTION("TEXTJOIN("";"", TRUE, FILTER($B$2:$B$14794, #REF!=$D$2:$D$14794))"),"#N/A")</f>
        <v>#N/A</v>
      </c>
      <c r="F993" s="13" t="s">
        <v>41411</v>
      </c>
    </row>
    <row r="994">
      <c r="B994" s="3" t="s">
        <v>1536</v>
      </c>
      <c r="C994" s="12" t="str">
        <f>IFERROR(__xludf.DUMMYFUNCTION("TEXTJOIN("";"", TRUE, FILTER($B$2:$B$14794, #REF!=$D$2:$D$14794))"),"#N/A")</f>
        <v>#N/A</v>
      </c>
      <c r="F994" s="13" t="s">
        <v>41412</v>
      </c>
    </row>
    <row r="995">
      <c r="B995" s="3" t="s">
        <v>1536</v>
      </c>
      <c r="C995" s="12" t="str">
        <f>IFERROR(__xludf.DUMMYFUNCTION("TEXTJOIN("";"", TRUE, FILTER($B$2:$B$14794, #REF!=$D$2:$D$14794))"),"#N/A")</f>
        <v>#N/A</v>
      </c>
      <c r="F995" s="13" t="s">
        <v>41413</v>
      </c>
    </row>
    <row r="996">
      <c r="B996" s="3" t="s">
        <v>1536</v>
      </c>
      <c r="C996" s="12" t="str">
        <f>IFERROR(__xludf.DUMMYFUNCTION("TEXTJOIN("";"", TRUE, FILTER($B$2:$B$14794, #REF!=$D$2:$D$14794))"),"#N/A")</f>
        <v>#N/A</v>
      </c>
      <c r="F996" s="13" t="s">
        <v>41414</v>
      </c>
    </row>
    <row r="997">
      <c r="B997" s="3" t="s">
        <v>1536</v>
      </c>
      <c r="C997" s="12" t="str">
        <f>IFERROR(__xludf.DUMMYFUNCTION("TEXTJOIN("";"", TRUE, FILTER($B$2:$B$14794, #REF!=$D$2:$D$14794))"),"#N/A")</f>
        <v>#N/A</v>
      </c>
      <c r="F997" s="13" t="s">
        <v>41415</v>
      </c>
    </row>
    <row r="998">
      <c r="B998" s="3" t="s">
        <v>1536</v>
      </c>
      <c r="C998" s="12" t="str">
        <f>IFERROR(__xludf.DUMMYFUNCTION("TEXTJOIN("";"", TRUE, FILTER($B$2:$B$14794, #REF!=$D$2:$D$14794))"),"#N/A")</f>
        <v>#N/A</v>
      </c>
      <c r="F998" s="13" t="s">
        <v>41416</v>
      </c>
    </row>
    <row r="999">
      <c r="B999" s="3" t="s">
        <v>1536</v>
      </c>
      <c r="C999" s="12" t="str">
        <f>IFERROR(__xludf.DUMMYFUNCTION("TEXTJOIN("";"", TRUE, FILTER($B$2:$B$14794, #REF!=$D$2:$D$14794))"),"#N/A")</f>
        <v>#N/A</v>
      </c>
      <c r="F999" s="13" t="s">
        <v>41417</v>
      </c>
    </row>
    <row r="1000">
      <c r="B1000" s="3" t="s">
        <v>1536</v>
      </c>
      <c r="C1000" s="12" t="str">
        <f>IFERROR(__xludf.DUMMYFUNCTION("TEXTJOIN("";"", TRUE, FILTER($B$2:$B$14794, #REF!=$D$2:$D$14794))"),"#N/A")</f>
        <v>#N/A</v>
      </c>
      <c r="F1000" s="13" t="s">
        <v>41418</v>
      </c>
    </row>
    <row r="1001">
      <c r="B1001" s="3" t="s">
        <v>1536</v>
      </c>
      <c r="C1001" s="12" t="str">
        <f>IFERROR(__xludf.DUMMYFUNCTION("TEXTJOIN("";"", TRUE, FILTER($B$2:$B$14794, #REF!=$D$2:$D$14794))"),"#N/A")</f>
        <v>#N/A</v>
      </c>
      <c r="F1001" s="13" t="s">
        <v>41419</v>
      </c>
    </row>
    <row r="1002">
      <c r="B1002" s="3" t="s">
        <v>1557</v>
      </c>
      <c r="C1002" s="12" t="str">
        <f>IFERROR(__xludf.DUMMYFUNCTION("TEXTJOIN("";"", TRUE, FILTER($B$2:$B$14794, #REF!=$D$2:$D$14794))"),"#N/A")</f>
        <v>#N/A</v>
      </c>
      <c r="F1002" s="13" t="s">
        <v>41420</v>
      </c>
    </row>
    <row r="1003">
      <c r="B1003" s="3" t="s">
        <v>1557</v>
      </c>
      <c r="C1003" s="12" t="str">
        <f>IFERROR(__xludf.DUMMYFUNCTION("TEXTJOIN("";"", TRUE, FILTER($B$2:$B$14794, #REF!=$D$2:$D$14794))"),"#N/A")</f>
        <v>#N/A</v>
      </c>
      <c r="F1003" s="13" t="s">
        <v>41421</v>
      </c>
    </row>
    <row r="1004">
      <c r="B1004" s="3" t="s">
        <v>1557</v>
      </c>
      <c r="C1004" s="12" t="str">
        <f>IFERROR(__xludf.DUMMYFUNCTION("TEXTJOIN("";"", TRUE, FILTER($B$2:$B$14794, #REF!=$D$2:$D$14794))"),"#N/A")</f>
        <v>#N/A</v>
      </c>
      <c r="F1004" s="13" t="s">
        <v>41422</v>
      </c>
    </row>
    <row r="1005">
      <c r="B1005" s="3" t="s">
        <v>1557</v>
      </c>
      <c r="C1005" s="12" t="str">
        <f>IFERROR(__xludf.DUMMYFUNCTION("TEXTJOIN("";"", TRUE, FILTER($B$2:$B$14794, #REF!=$D$2:$D$14794))"),"#N/A")</f>
        <v>#N/A</v>
      </c>
      <c r="F1005" s="13" t="s">
        <v>41423</v>
      </c>
    </row>
    <row r="1006">
      <c r="B1006" s="3" t="s">
        <v>1566</v>
      </c>
      <c r="C1006" s="12" t="str">
        <f>IFERROR(__xludf.DUMMYFUNCTION("TEXTJOIN("";"", TRUE, FILTER($B$2:$B$14794, #REF!=$D$2:$D$14794))"),"#N/A")</f>
        <v>#N/A</v>
      </c>
      <c r="F1006" s="13" t="s">
        <v>41424</v>
      </c>
    </row>
    <row r="1007">
      <c r="B1007" s="3" t="s">
        <v>1566</v>
      </c>
      <c r="C1007" s="12" t="str">
        <f>IFERROR(__xludf.DUMMYFUNCTION("TEXTJOIN("";"", TRUE, FILTER($B$2:$B$14794, #REF!=$D$2:$D$14794))"),"#N/A")</f>
        <v>#N/A</v>
      </c>
      <c r="F1007" s="13" t="s">
        <v>41425</v>
      </c>
    </row>
    <row r="1008">
      <c r="B1008" s="3" t="s">
        <v>1566</v>
      </c>
      <c r="C1008" s="12" t="str">
        <f>IFERROR(__xludf.DUMMYFUNCTION("TEXTJOIN("";"", TRUE, FILTER($B$2:$B$14794, #REF!=$D$2:$D$14794))"),"#N/A")</f>
        <v>#N/A</v>
      </c>
      <c r="F1008" s="13" t="s">
        <v>41426</v>
      </c>
    </row>
    <row r="1009">
      <c r="B1009" s="3" t="s">
        <v>1566</v>
      </c>
      <c r="C1009" s="12" t="str">
        <f>IFERROR(__xludf.DUMMYFUNCTION("TEXTJOIN("";"", TRUE, FILTER($B$2:$B$14794, #REF!=$D$2:$D$14794))"),"#N/A")</f>
        <v>#N/A</v>
      </c>
      <c r="F1009" s="13" t="s">
        <v>41427</v>
      </c>
    </row>
    <row r="1010">
      <c r="B1010" s="3" t="s">
        <v>1566</v>
      </c>
      <c r="C1010" s="12" t="str">
        <f>IFERROR(__xludf.DUMMYFUNCTION("TEXTJOIN("";"", TRUE, FILTER($B$2:$B$14794, #REF!=$D$2:$D$14794))"),"#N/A")</f>
        <v>#N/A</v>
      </c>
      <c r="F1010" s="13" t="s">
        <v>41428</v>
      </c>
    </row>
    <row r="1011">
      <c r="B1011" s="3" t="s">
        <v>1566</v>
      </c>
      <c r="C1011" s="12" t="str">
        <f>IFERROR(__xludf.DUMMYFUNCTION("TEXTJOIN("";"", TRUE, FILTER($B$2:$B$14794, #REF!=$D$2:$D$14794))"),"#N/A")</f>
        <v>#N/A</v>
      </c>
      <c r="F1011" s="13" t="s">
        <v>41429</v>
      </c>
    </row>
    <row r="1012">
      <c r="B1012" s="3" t="s">
        <v>1566</v>
      </c>
      <c r="C1012" s="12" t="str">
        <f>IFERROR(__xludf.DUMMYFUNCTION("TEXTJOIN("";"", TRUE, FILTER($B$2:$B$14794, #REF!=$D$2:$D$14794))"),"#N/A")</f>
        <v>#N/A</v>
      </c>
      <c r="F1012" s="13" t="s">
        <v>41430</v>
      </c>
    </row>
    <row r="1013">
      <c r="B1013" s="3" t="s">
        <v>1581</v>
      </c>
      <c r="C1013" s="12" t="str">
        <f>IFERROR(__xludf.DUMMYFUNCTION("TEXTJOIN("";"", TRUE, FILTER($B$2:$B$14794, #REF!=$D$2:$D$14794))"),"#N/A")</f>
        <v>#N/A</v>
      </c>
      <c r="F1013" s="13" t="s">
        <v>41431</v>
      </c>
    </row>
    <row r="1014">
      <c r="B1014" s="3" t="s">
        <v>1581</v>
      </c>
      <c r="C1014" s="12" t="str">
        <f>IFERROR(__xludf.DUMMYFUNCTION("TEXTJOIN("";"", TRUE, FILTER($B$2:$B$14794, #REF!=$D$2:$D$14794))"),"#N/A")</f>
        <v>#N/A</v>
      </c>
      <c r="F1014" s="13" t="s">
        <v>41432</v>
      </c>
    </row>
    <row r="1015">
      <c r="B1015" s="3" t="s">
        <v>1581</v>
      </c>
      <c r="C1015" s="12" t="str">
        <f>IFERROR(__xludf.DUMMYFUNCTION("TEXTJOIN("";"", TRUE, FILTER($B$2:$B$14794, #REF!=$D$2:$D$14794))"),"#N/A")</f>
        <v>#N/A</v>
      </c>
      <c r="F1015" s="13" t="s">
        <v>41433</v>
      </c>
    </row>
    <row r="1016">
      <c r="B1016" s="3" t="s">
        <v>1581</v>
      </c>
      <c r="C1016" s="12" t="str">
        <f>IFERROR(__xludf.DUMMYFUNCTION("TEXTJOIN("";"", TRUE, FILTER($B$2:$B$14794, #REF!=$D$2:$D$14794))"),"#N/A")</f>
        <v>#N/A</v>
      </c>
      <c r="F1016" s="13" t="s">
        <v>41434</v>
      </c>
    </row>
    <row r="1017">
      <c r="B1017" s="3" t="s">
        <v>1581</v>
      </c>
      <c r="C1017" s="12" t="str">
        <f>IFERROR(__xludf.DUMMYFUNCTION("TEXTJOIN("";"", TRUE, FILTER($B$2:$B$14794, #REF!=$D$2:$D$14794))"),"#N/A")</f>
        <v>#N/A</v>
      </c>
      <c r="F1017" s="13" t="s">
        <v>41435</v>
      </c>
    </row>
    <row r="1018">
      <c r="B1018" s="3" t="s">
        <v>1581</v>
      </c>
      <c r="C1018" s="12" t="str">
        <f>IFERROR(__xludf.DUMMYFUNCTION("TEXTJOIN("";"", TRUE, FILTER($B$2:$B$14794, #REF!=$D$2:$D$14794))"),"#N/A")</f>
        <v>#N/A</v>
      </c>
      <c r="F1018" s="13" t="s">
        <v>41436</v>
      </c>
    </row>
    <row r="1019">
      <c r="B1019" s="3" t="s">
        <v>1581</v>
      </c>
      <c r="C1019" s="12" t="str">
        <f>IFERROR(__xludf.DUMMYFUNCTION("TEXTJOIN("";"", TRUE, FILTER($B$2:$B$14794, #REF!=$D$2:$D$14794))"),"#N/A")</f>
        <v>#N/A</v>
      </c>
      <c r="F1019" s="13" t="s">
        <v>41437</v>
      </c>
    </row>
    <row r="1020">
      <c r="B1020" s="3" t="s">
        <v>1581</v>
      </c>
      <c r="C1020" s="12" t="str">
        <f>IFERROR(__xludf.DUMMYFUNCTION("TEXTJOIN("";"", TRUE, FILTER($B$2:$B$14794, #REF!=$D$2:$D$14794))"),"#N/A")</f>
        <v>#N/A</v>
      </c>
      <c r="F1020" s="13" t="s">
        <v>41438</v>
      </c>
    </row>
    <row r="1021">
      <c r="B1021" s="3" t="s">
        <v>1581</v>
      </c>
      <c r="C1021" s="12" t="str">
        <f>IFERROR(__xludf.DUMMYFUNCTION("TEXTJOIN("";"", TRUE, FILTER($B$2:$B$14794, #REF!=$D$2:$D$14794))"),"#N/A")</f>
        <v>#N/A</v>
      </c>
      <c r="F1021" s="13" t="s">
        <v>41439</v>
      </c>
    </row>
    <row r="1022">
      <c r="B1022" s="3" t="s">
        <v>1581</v>
      </c>
      <c r="C1022" s="12" t="str">
        <f>IFERROR(__xludf.DUMMYFUNCTION("TEXTJOIN("";"", TRUE, FILTER($B$2:$B$14794, #REF!=$D$2:$D$14794))"),"#N/A")</f>
        <v>#N/A</v>
      </c>
      <c r="F1022" s="13" t="s">
        <v>41440</v>
      </c>
    </row>
    <row r="1023">
      <c r="B1023" s="3" t="s">
        <v>1602</v>
      </c>
      <c r="C1023" s="12" t="str">
        <f>IFERROR(__xludf.DUMMYFUNCTION("TEXTJOIN("";"", TRUE, FILTER($B$2:$B$14794, #REF!=$D$2:$D$14794))"),"#N/A")</f>
        <v>#N/A</v>
      </c>
      <c r="F1023" s="13" t="s">
        <v>41441</v>
      </c>
    </row>
    <row r="1024">
      <c r="B1024" s="3" t="s">
        <v>1602</v>
      </c>
      <c r="C1024" s="12" t="str">
        <f>IFERROR(__xludf.DUMMYFUNCTION("TEXTJOIN("";"", TRUE, FILTER($B$2:$B$14794, #REF!=$D$2:$D$14794))"),"#N/A")</f>
        <v>#N/A</v>
      </c>
      <c r="F1024" s="13" t="s">
        <v>41442</v>
      </c>
    </row>
    <row r="1025">
      <c r="B1025" s="3" t="s">
        <v>1602</v>
      </c>
      <c r="C1025" s="12" t="str">
        <f>IFERROR(__xludf.DUMMYFUNCTION("TEXTJOIN("";"", TRUE, FILTER($B$2:$B$14794, #REF!=$D$2:$D$14794))"),"#N/A")</f>
        <v>#N/A</v>
      </c>
      <c r="F1025" s="13" t="s">
        <v>41443</v>
      </c>
    </row>
    <row r="1026">
      <c r="B1026" s="3" t="s">
        <v>1609</v>
      </c>
      <c r="C1026" s="12" t="str">
        <f>IFERROR(__xludf.DUMMYFUNCTION("TEXTJOIN("";"", TRUE, FILTER($B$2:$B$14794, #REF!=$D$2:$D$14794))"),"#N/A")</f>
        <v>#N/A</v>
      </c>
      <c r="F1026" s="13" t="s">
        <v>14821</v>
      </c>
    </row>
    <row r="1027">
      <c r="B1027" s="3" t="s">
        <v>1609</v>
      </c>
      <c r="C1027" s="12" t="str">
        <f>IFERROR(__xludf.DUMMYFUNCTION("TEXTJOIN("";"", TRUE, FILTER($B$2:$B$14794, #REF!=$D$2:$D$14794))"),"#N/A")</f>
        <v>#N/A</v>
      </c>
      <c r="F1027" s="13" t="s">
        <v>41444</v>
      </c>
    </row>
    <row r="1028">
      <c r="B1028" s="3" t="s">
        <v>1609</v>
      </c>
      <c r="C1028" s="12" t="str">
        <f>IFERROR(__xludf.DUMMYFUNCTION("TEXTJOIN("";"", TRUE, FILTER($B$2:$B$14794, #REF!=$D$2:$D$14794))"),"#N/A")</f>
        <v>#N/A</v>
      </c>
      <c r="F1028" s="13" t="s">
        <v>14830</v>
      </c>
    </row>
    <row r="1029">
      <c r="B1029" s="3" t="s">
        <v>1609</v>
      </c>
      <c r="C1029" s="12" t="str">
        <f>IFERROR(__xludf.DUMMYFUNCTION("TEXTJOIN("";"", TRUE, FILTER($B$2:$B$14794, #REF!=$D$2:$D$14794))"),"#N/A")</f>
        <v>#N/A</v>
      </c>
      <c r="F1029" s="13" t="s">
        <v>41445</v>
      </c>
    </row>
    <row r="1030">
      <c r="B1030" s="3" t="s">
        <v>1609</v>
      </c>
      <c r="C1030" s="12" t="str">
        <f>IFERROR(__xludf.DUMMYFUNCTION("TEXTJOIN("";"", TRUE, FILTER($B$2:$B$14794, #REF!=$D$2:$D$14794))"),"#N/A")</f>
        <v>#N/A</v>
      </c>
      <c r="F1030" s="13" t="s">
        <v>41446</v>
      </c>
    </row>
    <row r="1031">
      <c r="B1031" s="3" t="s">
        <v>1609</v>
      </c>
      <c r="C1031" s="12" t="str">
        <f>IFERROR(__xludf.DUMMYFUNCTION("TEXTJOIN("";"", TRUE, FILTER($B$2:$B$14794, #REF!=$D$2:$D$14794))"),"#N/A")</f>
        <v>#N/A</v>
      </c>
      <c r="F1031" s="13" t="s">
        <v>41447</v>
      </c>
    </row>
    <row r="1032">
      <c r="B1032" s="3" t="s">
        <v>1609</v>
      </c>
      <c r="C1032" s="12" t="str">
        <f>IFERROR(__xludf.DUMMYFUNCTION("TEXTJOIN("";"", TRUE, FILTER($B$2:$B$14794, #REF!=$D$2:$D$14794))"),"#N/A")</f>
        <v>#N/A</v>
      </c>
      <c r="F1032" s="13" t="s">
        <v>41448</v>
      </c>
    </row>
    <row r="1033">
      <c r="B1033" s="3" t="s">
        <v>1609</v>
      </c>
      <c r="C1033" s="12" t="str">
        <f>IFERROR(__xludf.DUMMYFUNCTION("TEXTJOIN("";"", TRUE, FILTER($B$2:$B$14794, #REF!=$D$2:$D$14794))"),"#N/A")</f>
        <v>#N/A</v>
      </c>
      <c r="F1033" s="13" t="s">
        <v>41449</v>
      </c>
    </row>
    <row r="1034">
      <c r="B1034" s="3" t="s">
        <v>1609</v>
      </c>
      <c r="C1034" s="12" t="str">
        <f>IFERROR(__xludf.DUMMYFUNCTION("TEXTJOIN("";"", TRUE, FILTER($B$2:$B$14794, #REF!=$D$2:$D$14794))"),"#N/A")</f>
        <v>#N/A</v>
      </c>
      <c r="F1034" s="13" t="s">
        <v>41450</v>
      </c>
    </row>
    <row r="1035">
      <c r="B1035" s="3" t="s">
        <v>1609</v>
      </c>
      <c r="C1035" s="12" t="str">
        <f>IFERROR(__xludf.DUMMYFUNCTION("TEXTJOIN("";"", TRUE, FILTER($B$2:$B$14794, #REF!=$D$2:$D$14794))"),"#N/A")</f>
        <v>#N/A</v>
      </c>
      <c r="F1035" s="13" t="s">
        <v>14899</v>
      </c>
    </row>
    <row r="1036">
      <c r="B1036" s="3" t="s">
        <v>1630</v>
      </c>
      <c r="C1036" s="12" t="str">
        <f>IFERROR(__xludf.DUMMYFUNCTION("TEXTJOIN("";"", TRUE, FILTER($B$2:$B$14794, #REF!=$D$2:$D$14794))"),"#N/A")</f>
        <v>#N/A</v>
      </c>
      <c r="F1036" s="13" t="s">
        <v>41451</v>
      </c>
    </row>
    <row r="1037">
      <c r="B1037" s="3" t="s">
        <v>1630</v>
      </c>
      <c r="C1037" s="12" t="str">
        <f>IFERROR(__xludf.DUMMYFUNCTION("TEXTJOIN("";"", TRUE, FILTER($B$2:$B$14794, #REF!=$D$2:$D$14794))"),"#N/A")</f>
        <v>#N/A</v>
      </c>
      <c r="F1037" s="13" t="s">
        <v>41452</v>
      </c>
    </row>
    <row r="1038">
      <c r="B1038" s="3" t="s">
        <v>1630</v>
      </c>
      <c r="C1038" s="12" t="str">
        <f>IFERROR(__xludf.DUMMYFUNCTION("TEXTJOIN("";"", TRUE, FILTER($B$2:$B$14794, #REF!=$D$2:$D$14794))"),"#N/A")</f>
        <v>#N/A</v>
      </c>
      <c r="F1038" s="13" t="s">
        <v>41453</v>
      </c>
    </row>
    <row r="1039">
      <c r="B1039" s="3" t="s">
        <v>1630</v>
      </c>
      <c r="C1039" s="12" t="str">
        <f>IFERROR(__xludf.DUMMYFUNCTION("TEXTJOIN("";"", TRUE, FILTER($B$2:$B$14794, #REF!=$D$2:$D$14794))"),"#N/A")</f>
        <v>#N/A</v>
      </c>
      <c r="F1039" s="13" t="s">
        <v>14920</v>
      </c>
    </row>
    <row r="1040">
      <c r="B1040" s="3" t="s">
        <v>1630</v>
      </c>
      <c r="C1040" s="12" t="str">
        <f>IFERROR(__xludf.DUMMYFUNCTION("TEXTJOIN("";"", TRUE, FILTER($B$2:$B$14794, #REF!=$D$2:$D$14794))"),"#N/A")</f>
        <v>#N/A</v>
      </c>
      <c r="F1040" s="13" t="s">
        <v>41454</v>
      </c>
    </row>
    <row r="1041">
      <c r="B1041" s="3" t="s">
        <v>1630</v>
      </c>
      <c r="C1041" s="12" t="str">
        <f>IFERROR(__xludf.DUMMYFUNCTION("TEXTJOIN("";"", TRUE, FILTER($B$2:$B$14794, #REF!=$D$2:$D$14794))"),"#N/A")</f>
        <v>#N/A</v>
      </c>
      <c r="F1041" s="13" t="s">
        <v>14929</v>
      </c>
    </row>
    <row r="1042">
      <c r="B1042" s="3" t="s">
        <v>1630</v>
      </c>
      <c r="C1042" s="12" t="str">
        <f>IFERROR(__xludf.DUMMYFUNCTION("TEXTJOIN("";"", TRUE, FILTER($B$2:$B$14794, #REF!=$D$2:$D$14794))"),"#N/A")</f>
        <v>#N/A</v>
      </c>
      <c r="F1042" s="13" t="s">
        <v>41455</v>
      </c>
    </row>
    <row r="1043">
      <c r="B1043" s="3" t="s">
        <v>1630</v>
      </c>
      <c r="C1043" s="12" t="str">
        <f>IFERROR(__xludf.DUMMYFUNCTION("TEXTJOIN("";"", TRUE, FILTER($B$2:$B$14794, #REF!=$D$2:$D$14794))"),"#N/A")</f>
        <v>#N/A</v>
      </c>
      <c r="F1043" s="13" t="s">
        <v>41456</v>
      </c>
    </row>
    <row r="1044">
      <c r="B1044" s="3" t="s">
        <v>1647</v>
      </c>
      <c r="C1044" s="12" t="str">
        <f>IFERROR(__xludf.DUMMYFUNCTION("TEXTJOIN("";"", TRUE, FILTER($B$2:$B$14794, #REF!=$D$2:$D$14794))"),"#N/A")</f>
        <v>#N/A</v>
      </c>
      <c r="F1044" s="13" t="s">
        <v>41457</v>
      </c>
    </row>
    <row r="1045">
      <c r="B1045" s="3" t="s">
        <v>1647</v>
      </c>
      <c r="C1045" s="12" t="str">
        <f>IFERROR(__xludf.DUMMYFUNCTION("TEXTJOIN("";"", TRUE, FILTER($B$2:$B$14794, #REF!=$D$2:$D$14794))"),"#N/A")</f>
        <v>#N/A</v>
      </c>
      <c r="F1045" s="13" t="s">
        <v>41458</v>
      </c>
    </row>
    <row r="1046">
      <c r="B1046" s="3" t="s">
        <v>1647</v>
      </c>
      <c r="C1046" s="12" t="str">
        <f>IFERROR(__xludf.DUMMYFUNCTION("TEXTJOIN("";"", TRUE, FILTER($B$2:$B$14794, #REF!=$D$2:$D$14794))"),"#N/A")</f>
        <v>#N/A</v>
      </c>
      <c r="F1046" s="13" t="s">
        <v>41459</v>
      </c>
    </row>
    <row r="1047">
      <c r="B1047" s="3" t="s">
        <v>1647</v>
      </c>
      <c r="C1047" s="12" t="str">
        <f>IFERROR(__xludf.DUMMYFUNCTION("TEXTJOIN("";"", TRUE, FILTER($B$2:$B$14794, #REF!=$D$2:$D$14794))"),"#N/A")</f>
        <v>#N/A</v>
      </c>
      <c r="F1047" s="13" t="s">
        <v>41460</v>
      </c>
    </row>
    <row r="1048">
      <c r="B1048" s="3" t="s">
        <v>1647</v>
      </c>
      <c r="C1048" s="12" t="str">
        <f>IFERROR(__xludf.DUMMYFUNCTION("TEXTJOIN("";"", TRUE, FILTER($B$2:$B$14794, #REF!=$D$2:$D$14794))"),"#N/A")</f>
        <v>#N/A</v>
      </c>
      <c r="F1048" s="13" t="s">
        <v>41461</v>
      </c>
    </row>
    <row r="1049">
      <c r="B1049" s="3" t="s">
        <v>1647</v>
      </c>
      <c r="C1049" s="12" t="str">
        <f>IFERROR(__xludf.DUMMYFUNCTION("TEXTJOIN("";"", TRUE, FILTER($B$2:$B$14794, #REF!=$D$2:$D$14794))"),"#N/A")</f>
        <v>#N/A</v>
      </c>
      <c r="F1049" s="13" t="s">
        <v>41462</v>
      </c>
    </row>
    <row r="1050">
      <c r="B1050" s="3" t="s">
        <v>1647</v>
      </c>
      <c r="C1050" s="12" t="str">
        <f>IFERROR(__xludf.DUMMYFUNCTION("TEXTJOIN("";"", TRUE, FILTER($B$2:$B$14794, #REF!=$D$2:$D$14794))"),"#N/A")</f>
        <v>#N/A</v>
      </c>
      <c r="F1050" s="13" t="s">
        <v>41463</v>
      </c>
    </row>
    <row r="1051">
      <c r="B1051" s="3" t="s">
        <v>1647</v>
      </c>
      <c r="C1051" s="12" t="str">
        <f>IFERROR(__xludf.DUMMYFUNCTION("TEXTJOIN("";"", TRUE, FILTER($B$2:$B$14794, #REF!=$D$2:$D$14794))"),"#N/A")</f>
        <v>#N/A</v>
      </c>
      <c r="F1051" s="13" t="s">
        <v>41464</v>
      </c>
    </row>
    <row r="1052">
      <c r="B1052" s="3" t="s">
        <v>1647</v>
      </c>
      <c r="C1052" s="12" t="str">
        <f>IFERROR(__xludf.DUMMYFUNCTION("TEXTJOIN("";"", TRUE, FILTER($B$2:$B$14794, #REF!=$D$2:$D$14794))"),"#N/A")</f>
        <v>#N/A</v>
      </c>
      <c r="F1052" s="13" t="s">
        <v>41465</v>
      </c>
    </row>
    <row r="1053">
      <c r="B1053" s="3" t="s">
        <v>1647</v>
      </c>
      <c r="C1053" s="12" t="str">
        <f>IFERROR(__xludf.DUMMYFUNCTION("TEXTJOIN("";"", TRUE, FILTER($B$2:$B$14794, #REF!=$D$2:$D$14794))"),"#N/A")</f>
        <v>#N/A</v>
      </c>
      <c r="F1053" s="13" t="s">
        <v>41466</v>
      </c>
    </row>
    <row r="1054">
      <c r="B1054" s="3" t="s">
        <v>1647</v>
      </c>
      <c r="C1054" s="12" t="str">
        <f>IFERROR(__xludf.DUMMYFUNCTION("TEXTJOIN("";"", TRUE, FILTER($B$2:$B$14794, #REF!=$D$2:$D$14794))"),"#N/A")</f>
        <v>#N/A</v>
      </c>
      <c r="F1054" s="13" t="s">
        <v>15038</v>
      </c>
    </row>
    <row r="1055">
      <c r="B1055" s="3" t="s">
        <v>1670</v>
      </c>
      <c r="C1055" s="12" t="str">
        <f>IFERROR(__xludf.DUMMYFUNCTION("TEXTJOIN("";"", TRUE, FILTER($B$2:$B$14794, #REF!=$D$2:$D$14794))"),"#N/A")</f>
        <v>#N/A</v>
      </c>
      <c r="F1055" s="13" t="s">
        <v>41467</v>
      </c>
    </row>
    <row r="1056">
      <c r="B1056" s="3" t="s">
        <v>1670</v>
      </c>
      <c r="C1056" s="12" t="str">
        <f>IFERROR(__xludf.DUMMYFUNCTION("TEXTJOIN("";"", TRUE, FILTER($B$2:$B$14794, #REF!=$D$2:$D$14794))"),"#N/A")</f>
        <v>#N/A</v>
      </c>
      <c r="F1056" s="13" t="s">
        <v>41468</v>
      </c>
    </row>
    <row r="1057">
      <c r="B1057" s="3" t="s">
        <v>1670</v>
      </c>
      <c r="C1057" s="12" t="str">
        <f>IFERROR(__xludf.DUMMYFUNCTION("TEXTJOIN("";"", TRUE, FILTER($B$2:$B$14794, #REF!=$D$2:$D$14794))"),"#N/A")</f>
        <v>#N/A</v>
      </c>
      <c r="F1057" s="13" t="s">
        <v>41469</v>
      </c>
    </row>
    <row r="1058">
      <c r="B1058" s="3" t="s">
        <v>1670</v>
      </c>
      <c r="C1058" s="12" t="str">
        <f>IFERROR(__xludf.DUMMYFUNCTION("TEXTJOIN("";"", TRUE, FILTER($B$2:$B$14794, #REF!=$D$2:$D$14794))"),"#N/A")</f>
        <v>#N/A</v>
      </c>
      <c r="F1058" s="13" t="s">
        <v>15071</v>
      </c>
    </row>
    <row r="1059">
      <c r="B1059" s="3" t="s">
        <v>1679</v>
      </c>
      <c r="C1059" s="12" t="str">
        <f>IFERROR(__xludf.DUMMYFUNCTION("TEXTJOIN("";"", TRUE, FILTER($B$2:$B$14794, #REF!=$D$2:$D$14794))"),"#N/A")</f>
        <v>#N/A</v>
      </c>
      <c r="F1059" s="13" t="s">
        <v>41470</v>
      </c>
    </row>
    <row r="1060">
      <c r="B1060" s="3" t="s">
        <v>1679</v>
      </c>
      <c r="C1060" s="12" t="str">
        <f>IFERROR(__xludf.DUMMYFUNCTION("TEXTJOIN("";"", TRUE, FILTER($B$2:$B$14794, #REF!=$D$2:$D$14794))"),"#N/A")</f>
        <v>#N/A</v>
      </c>
      <c r="F1060" s="13" t="s">
        <v>15076</v>
      </c>
    </row>
    <row r="1061">
      <c r="B1061" s="3" t="s">
        <v>1684</v>
      </c>
      <c r="C1061" s="12" t="str">
        <f>IFERROR(__xludf.DUMMYFUNCTION("TEXTJOIN("";"", TRUE, FILTER($B$2:$B$14794, #REF!=$D$2:$D$14794))"),"#N/A")</f>
        <v>#N/A</v>
      </c>
      <c r="F1061" s="13" t="s">
        <v>15077</v>
      </c>
    </row>
    <row r="1062">
      <c r="B1062" s="3" t="s">
        <v>1684</v>
      </c>
      <c r="C1062" s="12" t="str">
        <f>IFERROR(__xludf.DUMMYFUNCTION("TEXTJOIN("";"", TRUE, FILTER($B$2:$B$14794, #REF!=$D$2:$D$14794))"),"#N/A")</f>
        <v>#N/A</v>
      </c>
      <c r="F1062" s="13" t="s">
        <v>41471</v>
      </c>
    </row>
    <row r="1063">
      <c r="B1063" s="3" t="s">
        <v>1684</v>
      </c>
      <c r="C1063" s="12" t="str">
        <f>IFERROR(__xludf.DUMMYFUNCTION("TEXTJOIN("";"", TRUE, FILTER($B$2:$B$14794, #REF!=$D$2:$D$14794))"),"#N/A")</f>
        <v>#N/A</v>
      </c>
      <c r="F1063" s="13" t="s">
        <v>41472</v>
      </c>
    </row>
    <row r="1064">
      <c r="B1064" s="3" t="s">
        <v>1684</v>
      </c>
      <c r="C1064" s="12" t="str">
        <f>IFERROR(__xludf.DUMMYFUNCTION("TEXTJOIN("";"", TRUE, FILTER($B$2:$B$14794, #REF!=$D$2:$D$14794))"),"#N/A")</f>
        <v>#N/A</v>
      </c>
      <c r="F1064" s="13" t="s">
        <v>41473</v>
      </c>
    </row>
    <row r="1065">
      <c r="B1065" s="3" t="s">
        <v>1684</v>
      </c>
      <c r="C1065" s="12" t="str">
        <f>IFERROR(__xludf.DUMMYFUNCTION("TEXTJOIN("";"", TRUE, FILTER($B$2:$B$14794, #REF!=$D$2:$D$14794))"),"#N/A")</f>
        <v>#N/A</v>
      </c>
      <c r="F1065" s="13" t="s">
        <v>41474</v>
      </c>
    </row>
    <row r="1066">
      <c r="B1066" s="3" t="s">
        <v>1695</v>
      </c>
      <c r="C1066" s="12" t="str">
        <f>IFERROR(__xludf.DUMMYFUNCTION("TEXTJOIN("";"", TRUE, FILTER($B$2:$B$14794, #REF!=$D$2:$D$14794))"),"#N/A")</f>
        <v>#N/A</v>
      </c>
      <c r="F1066" s="13" t="s">
        <v>41475</v>
      </c>
    </row>
    <row r="1067">
      <c r="B1067" s="3" t="s">
        <v>1695</v>
      </c>
      <c r="C1067" s="12" t="str">
        <f>IFERROR(__xludf.DUMMYFUNCTION("TEXTJOIN("";"", TRUE, FILTER($B$2:$B$14794, #REF!=$D$2:$D$14794))"),"#N/A")</f>
        <v>#N/A</v>
      </c>
      <c r="F1067" s="13" t="s">
        <v>15136</v>
      </c>
    </row>
    <row r="1068">
      <c r="B1068" s="3" t="s">
        <v>1695</v>
      </c>
      <c r="C1068" s="12" t="str">
        <f>IFERROR(__xludf.DUMMYFUNCTION("TEXTJOIN("";"", TRUE, FILTER($B$2:$B$14794, #REF!=$D$2:$D$14794))"),"#N/A")</f>
        <v>#N/A</v>
      </c>
      <c r="F1068" s="13" t="s">
        <v>15137</v>
      </c>
    </row>
    <row r="1069">
      <c r="B1069" s="3" t="s">
        <v>1695</v>
      </c>
      <c r="C1069" s="12" t="str">
        <f>IFERROR(__xludf.DUMMYFUNCTION("TEXTJOIN("";"", TRUE, FILTER($B$2:$B$14794, #REF!=$D$2:$D$14794))"),"#N/A")</f>
        <v>#N/A</v>
      </c>
      <c r="F1069" s="13" t="s">
        <v>15138</v>
      </c>
    </row>
    <row r="1070">
      <c r="B1070" s="3" t="s">
        <v>1704</v>
      </c>
      <c r="C1070" s="12" t="str">
        <f>IFERROR(__xludf.DUMMYFUNCTION("TEXTJOIN("";"", TRUE, FILTER($B$2:$B$14794, #REF!=$D$2:$D$14794))"),"#N/A")</f>
        <v>#N/A</v>
      </c>
      <c r="F1070" s="13" t="s">
        <v>41476</v>
      </c>
    </row>
    <row r="1071">
      <c r="B1071" s="3" t="s">
        <v>1704</v>
      </c>
      <c r="C1071" s="12" t="str">
        <f>IFERROR(__xludf.DUMMYFUNCTION("TEXTJOIN("";"", TRUE, FILTER($B$2:$B$14794, #REF!=$D$2:$D$14794))"),"#N/A")</f>
        <v>#N/A</v>
      </c>
      <c r="F1071" s="13" t="s">
        <v>41477</v>
      </c>
    </row>
    <row r="1072">
      <c r="B1072" s="3" t="s">
        <v>1704</v>
      </c>
      <c r="C1072" s="12" t="str">
        <f>IFERROR(__xludf.DUMMYFUNCTION("TEXTJOIN("";"", TRUE, FILTER($B$2:$B$14794, #REF!=$D$2:$D$14794))"),"#N/A")</f>
        <v>#N/A</v>
      </c>
      <c r="F1072" s="13" t="s">
        <v>41478</v>
      </c>
    </row>
    <row r="1073">
      <c r="B1073" s="3" t="s">
        <v>1704</v>
      </c>
      <c r="C1073" s="12" t="str">
        <f>IFERROR(__xludf.DUMMYFUNCTION("TEXTJOIN("";"", TRUE, FILTER($B$2:$B$14794, #REF!=$D$2:$D$14794))"),"#N/A")</f>
        <v>#N/A</v>
      </c>
      <c r="F1073" s="13" t="s">
        <v>15167</v>
      </c>
    </row>
    <row r="1074">
      <c r="B1074" s="3" t="s">
        <v>1704</v>
      </c>
      <c r="C1074" s="12" t="str">
        <f>IFERROR(__xludf.DUMMYFUNCTION("TEXTJOIN("";"", TRUE, FILTER($B$2:$B$14794, #REF!=$D$2:$D$14794))"),"#N/A")</f>
        <v>#N/A</v>
      </c>
      <c r="F1074" s="13" t="s">
        <v>41479</v>
      </c>
    </row>
    <row r="1075">
      <c r="B1075" s="3" t="s">
        <v>1704</v>
      </c>
      <c r="C1075" s="12" t="str">
        <f>IFERROR(__xludf.DUMMYFUNCTION("TEXTJOIN("";"", TRUE, FILTER($B$2:$B$14794, #REF!=$D$2:$D$14794))"),"#N/A")</f>
        <v>#N/A</v>
      </c>
      <c r="F1075" s="13" t="s">
        <v>41480</v>
      </c>
    </row>
    <row r="1076">
      <c r="B1076" s="3" t="s">
        <v>1704</v>
      </c>
      <c r="C1076" s="12" t="str">
        <f>IFERROR(__xludf.DUMMYFUNCTION("TEXTJOIN("";"", TRUE, FILTER($B$2:$B$14794, #REF!=$D$2:$D$14794))"),"#N/A")</f>
        <v>#N/A</v>
      </c>
      <c r="F1076" s="13" t="s">
        <v>41481</v>
      </c>
    </row>
    <row r="1077">
      <c r="B1077" s="3" t="s">
        <v>1704</v>
      </c>
      <c r="C1077" s="12" t="str">
        <f>IFERROR(__xludf.DUMMYFUNCTION("TEXTJOIN("";"", TRUE, FILTER($B$2:$B$14794, #REF!=$D$2:$D$14794))"),"#N/A")</f>
        <v>#N/A</v>
      </c>
      <c r="F1077" s="13" t="s">
        <v>41482</v>
      </c>
    </row>
    <row r="1078">
      <c r="B1078" s="3" t="s">
        <v>1704</v>
      </c>
      <c r="C1078" s="12" t="str">
        <f>IFERROR(__xludf.DUMMYFUNCTION("TEXTJOIN("";"", TRUE, FILTER($B$2:$B$14794, #REF!=$D$2:$D$14794))"),"#N/A")</f>
        <v>#N/A</v>
      </c>
      <c r="F1078" s="13" t="s">
        <v>41483</v>
      </c>
    </row>
    <row r="1079">
      <c r="B1079" s="3" t="s">
        <v>1704</v>
      </c>
      <c r="C1079" s="12" t="str">
        <f>IFERROR(__xludf.DUMMYFUNCTION("TEXTJOIN("";"", TRUE, FILTER($B$2:$B$14794, #REF!=$D$2:$D$14794))"),"#N/A")</f>
        <v>#N/A</v>
      </c>
      <c r="F1079" s="13" t="s">
        <v>41484</v>
      </c>
    </row>
    <row r="1080">
      <c r="B1080" s="3" t="s">
        <v>1704</v>
      </c>
      <c r="C1080" s="12" t="str">
        <f>IFERROR(__xludf.DUMMYFUNCTION("TEXTJOIN("";"", TRUE, FILTER($B$2:$B$14794, #REF!=$D$2:$D$14794))"),"#N/A")</f>
        <v>#N/A</v>
      </c>
      <c r="F1080" s="13" t="s">
        <v>41485</v>
      </c>
    </row>
    <row r="1081">
      <c r="B1081" s="3" t="s">
        <v>1704</v>
      </c>
      <c r="C1081" s="12" t="str">
        <f>IFERROR(__xludf.DUMMYFUNCTION("TEXTJOIN("";"", TRUE, FILTER($B$2:$B$14794, #REF!=$D$2:$D$14794))"),"#N/A")</f>
        <v>#N/A</v>
      </c>
      <c r="F1081" s="13" t="s">
        <v>41486</v>
      </c>
    </row>
    <row r="1082">
      <c r="B1082" s="3" t="s">
        <v>1704</v>
      </c>
      <c r="C1082" s="12" t="str">
        <f>IFERROR(__xludf.DUMMYFUNCTION("TEXTJOIN("";"", TRUE, FILTER($B$2:$B$14794, #REF!=$D$2:$D$14794))"),"#N/A")</f>
        <v>#N/A</v>
      </c>
      <c r="F1082" s="13" t="s">
        <v>41487</v>
      </c>
    </row>
    <row r="1083">
      <c r="B1083" s="3" t="s">
        <v>1704</v>
      </c>
      <c r="C1083" s="12" t="str">
        <f>IFERROR(__xludf.DUMMYFUNCTION("TEXTJOIN("";"", TRUE, FILTER($B$2:$B$14794, #REF!=$D$2:$D$14794))"),"#N/A")</f>
        <v>#N/A</v>
      </c>
      <c r="F1083" s="13" t="s">
        <v>41488</v>
      </c>
    </row>
    <row r="1084">
      <c r="B1084" s="3" t="s">
        <v>1704</v>
      </c>
      <c r="C1084" s="12" t="str">
        <f>IFERROR(__xludf.DUMMYFUNCTION("TEXTJOIN("";"", TRUE, FILTER($B$2:$B$14794, #REF!=$D$2:$D$14794))"),"#N/A")</f>
        <v>#N/A</v>
      </c>
      <c r="F1084" s="13" t="s">
        <v>41489</v>
      </c>
    </row>
    <row r="1085">
      <c r="B1085" s="3" t="s">
        <v>1735</v>
      </c>
      <c r="C1085" s="12" t="str">
        <f>IFERROR(__xludf.DUMMYFUNCTION("TEXTJOIN("";"", TRUE, FILTER($B$2:$B$14794, #REF!=$D$2:$D$14794))"),"#N/A")</f>
        <v>#N/A</v>
      </c>
      <c r="F1085" s="13" t="s">
        <v>15332</v>
      </c>
    </row>
    <row r="1086">
      <c r="B1086" s="3" t="s">
        <v>1735</v>
      </c>
      <c r="C1086" s="12" t="str">
        <f>IFERROR(__xludf.DUMMYFUNCTION("TEXTJOIN("";"", TRUE, FILTER($B$2:$B$14794, #REF!=$D$2:$D$14794))"),"#N/A")</f>
        <v>#N/A</v>
      </c>
      <c r="F1086" s="13" t="s">
        <v>41490</v>
      </c>
    </row>
    <row r="1087">
      <c r="B1087" s="3" t="s">
        <v>1735</v>
      </c>
      <c r="C1087" s="12" t="str">
        <f>IFERROR(__xludf.DUMMYFUNCTION("TEXTJOIN("";"", TRUE, FILTER($B$2:$B$14794, #REF!=$D$2:$D$14794))"),"#N/A")</f>
        <v>#N/A</v>
      </c>
      <c r="F1087" s="13" t="s">
        <v>41491</v>
      </c>
    </row>
    <row r="1088">
      <c r="B1088" s="3" t="s">
        <v>1735</v>
      </c>
      <c r="C1088" s="12" t="str">
        <f>IFERROR(__xludf.DUMMYFUNCTION("TEXTJOIN("";"", TRUE, FILTER($B$2:$B$14794, #REF!=$D$2:$D$14794))"),"#N/A")</f>
        <v>#N/A</v>
      </c>
      <c r="F1088" s="13" t="s">
        <v>41492</v>
      </c>
    </row>
    <row r="1089">
      <c r="B1089" s="3" t="s">
        <v>1735</v>
      </c>
      <c r="C1089" s="12" t="str">
        <f>IFERROR(__xludf.DUMMYFUNCTION("TEXTJOIN("";"", TRUE, FILTER($B$2:$B$14794, #REF!=$D$2:$D$14794))"),"#N/A")</f>
        <v>#N/A</v>
      </c>
      <c r="F1089" s="13" t="s">
        <v>41493</v>
      </c>
    </row>
    <row r="1090">
      <c r="B1090" s="3" t="s">
        <v>1735</v>
      </c>
      <c r="C1090" s="12" t="str">
        <f>IFERROR(__xludf.DUMMYFUNCTION("TEXTJOIN("";"", TRUE, FILTER($B$2:$B$14794, #REF!=$D$2:$D$14794))"),"#N/A")</f>
        <v>#N/A</v>
      </c>
      <c r="F1090" s="13" t="s">
        <v>41494</v>
      </c>
    </row>
    <row r="1091">
      <c r="B1091" s="3" t="s">
        <v>1735</v>
      </c>
      <c r="C1091" s="12" t="str">
        <f>IFERROR(__xludf.DUMMYFUNCTION("TEXTJOIN("";"", TRUE, FILTER($B$2:$B$14794, #REF!=$D$2:$D$14794))"),"#N/A")</f>
        <v>#N/A</v>
      </c>
      <c r="F1091" s="13" t="s">
        <v>41495</v>
      </c>
    </row>
    <row r="1092">
      <c r="B1092" s="3" t="s">
        <v>1735</v>
      </c>
      <c r="C1092" s="12" t="str">
        <f>IFERROR(__xludf.DUMMYFUNCTION("TEXTJOIN("";"", TRUE, FILTER($B$2:$B$14794, #REF!=$D$2:$D$14794))"),"#N/A")</f>
        <v>#N/A</v>
      </c>
      <c r="F1092" s="13" t="s">
        <v>41496</v>
      </c>
    </row>
    <row r="1093">
      <c r="B1093" s="3" t="s">
        <v>1735</v>
      </c>
      <c r="C1093" s="12" t="str">
        <f>IFERROR(__xludf.DUMMYFUNCTION("TEXTJOIN("";"", TRUE, FILTER($B$2:$B$14794, #REF!=$D$2:$D$14794))"),"#N/A")</f>
        <v>#N/A</v>
      </c>
      <c r="F1093" s="13" t="s">
        <v>41497</v>
      </c>
    </row>
    <row r="1094">
      <c r="B1094" s="3" t="s">
        <v>1735</v>
      </c>
      <c r="C1094" s="12" t="str">
        <f>IFERROR(__xludf.DUMMYFUNCTION("TEXTJOIN("";"", TRUE, FILTER($B$2:$B$14794, #REF!=$D$2:$D$14794))"),"#N/A")</f>
        <v>#N/A</v>
      </c>
      <c r="F1094" s="13" t="s">
        <v>41498</v>
      </c>
    </row>
    <row r="1095">
      <c r="B1095" s="3" t="s">
        <v>1735</v>
      </c>
      <c r="C1095" s="12" t="str">
        <f>IFERROR(__xludf.DUMMYFUNCTION("TEXTJOIN("";"", TRUE, FILTER($B$2:$B$14794, #REF!=$D$2:$D$14794))"),"#N/A")</f>
        <v>#N/A</v>
      </c>
      <c r="F1095" s="13" t="s">
        <v>15457</v>
      </c>
    </row>
    <row r="1096">
      <c r="B1096" s="3" t="s">
        <v>1758</v>
      </c>
      <c r="C1096" s="12" t="str">
        <f>IFERROR(__xludf.DUMMYFUNCTION("TEXTJOIN("";"", TRUE, FILTER($B$2:$B$14794, #REF!=$D$2:$D$14794))"),"#N/A")</f>
        <v>#N/A</v>
      </c>
      <c r="F1096" s="13" t="s">
        <v>41499</v>
      </c>
    </row>
    <row r="1097">
      <c r="B1097" s="3" t="s">
        <v>1758</v>
      </c>
      <c r="C1097" s="12" t="str">
        <f>IFERROR(__xludf.DUMMYFUNCTION("TEXTJOIN("";"", TRUE, FILTER($B$2:$B$14794, #REF!=$D$2:$D$14794))"),"#N/A")</f>
        <v>#N/A</v>
      </c>
      <c r="F1097" s="13" t="s">
        <v>41500</v>
      </c>
    </row>
    <row r="1098">
      <c r="B1098" s="3" t="s">
        <v>1758</v>
      </c>
      <c r="C1098" s="12" t="str">
        <f>IFERROR(__xludf.DUMMYFUNCTION("TEXTJOIN("";"", TRUE, FILTER($B$2:$B$14794, #REF!=$D$2:$D$14794))"),"#N/A")</f>
        <v>#N/A</v>
      </c>
      <c r="F1098" s="13" t="s">
        <v>41501</v>
      </c>
    </row>
    <row r="1099">
      <c r="B1099" s="3" t="s">
        <v>1758</v>
      </c>
      <c r="C1099" s="12" t="str">
        <f>IFERROR(__xludf.DUMMYFUNCTION("TEXTJOIN("";"", TRUE, FILTER($B$2:$B$14794, #REF!=$D$2:$D$14794))"),"#N/A")</f>
        <v>#N/A</v>
      </c>
      <c r="F1099" s="13" t="s">
        <v>41502</v>
      </c>
    </row>
    <row r="1100">
      <c r="B1100" s="3" t="s">
        <v>1767</v>
      </c>
      <c r="C1100" s="12" t="str">
        <f>IFERROR(__xludf.DUMMYFUNCTION("TEXTJOIN("";"", TRUE, FILTER($B$2:$B$14794, #REF!=$D$2:$D$14794))"),"#N/A")</f>
        <v>#N/A</v>
      </c>
      <c r="F1100" s="13" t="s">
        <v>41503</v>
      </c>
    </row>
    <row r="1101">
      <c r="B1101" s="3" t="s">
        <v>1767</v>
      </c>
      <c r="C1101" s="12" t="str">
        <f>IFERROR(__xludf.DUMMYFUNCTION("TEXTJOIN("";"", TRUE, FILTER($B$2:$B$14794, #REF!=$D$2:$D$14794))"),"#N/A")</f>
        <v>#N/A</v>
      </c>
      <c r="F1101" s="13" t="s">
        <v>41504</v>
      </c>
    </row>
    <row r="1102">
      <c r="B1102" s="3" t="s">
        <v>1767</v>
      </c>
      <c r="C1102" s="12" t="str">
        <f>IFERROR(__xludf.DUMMYFUNCTION("TEXTJOIN("";"", TRUE, FILTER($B$2:$B$14794, #REF!=$D$2:$D$14794))"),"#N/A")</f>
        <v>#N/A</v>
      </c>
      <c r="F1102" s="13" t="s">
        <v>41505</v>
      </c>
    </row>
    <row r="1103">
      <c r="B1103" s="3" t="s">
        <v>1767</v>
      </c>
      <c r="C1103" s="12" t="str">
        <f>IFERROR(__xludf.DUMMYFUNCTION("TEXTJOIN("";"", TRUE, FILTER($B$2:$B$14794, #REF!=$D$2:$D$14794))"),"#N/A")</f>
        <v>#N/A</v>
      </c>
      <c r="F1103" s="13" t="s">
        <v>41506</v>
      </c>
    </row>
    <row r="1104">
      <c r="B1104" s="3" t="s">
        <v>1767</v>
      </c>
      <c r="C1104" s="12" t="str">
        <f>IFERROR(__xludf.DUMMYFUNCTION("TEXTJOIN("";"", TRUE, FILTER($B$2:$B$14794, #REF!=$D$2:$D$14794))"),"#N/A")</f>
        <v>#N/A</v>
      </c>
      <c r="F1104" s="13" t="s">
        <v>41507</v>
      </c>
    </row>
    <row r="1105">
      <c r="B1105" s="3" t="s">
        <v>1767</v>
      </c>
      <c r="C1105" s="12" t="str">
        <f>IFERROR(__xludf.DUMMYFUNCTION("TEXTJOIN("";"", TRUE, FILTER($B$2:$B$14794, #REF!=$D$2:$D$14794))"),"#N/A")</f>
        <v>#N/A</v>
      </c>
      <c r="F1105" s="13" t="s">
        <v>41508</v>
      </c>
    </row>
    <row r="1106">
      <c r="B1106" s="3" t="s">
        <v>1767</v>
      </c>
      <c r="C1106" s="12" t="str">
        <f>IFERROR(__xludf.DUMMYFUNCTION("TEXTJOIN("";"", TRUE, FILTER($B$2:$B$14794, #REF!=$D$2:$D$14794))"),"#N/A")</f>
        <v>#N/A</v>
      </c>
      <c r="F1106" s="13" t="s">
        <v>41509</v>
      </c>
    </row>
    <row r="1107">
      <c r="B1107" s="3" t="s">
        <v>1782</v>
      </c>
      <c r="C1107" s="12" t="str">
        <f>IFERROR(__xludf.DUMMYFUNCTION("TEXTJOIN("";"", TRUE, FILTER($B$2:$B$14794, #REF!=$D$2:$D$14794))"),"#N/A")</f>
        <v>#N/A</v>
      </c>
      <c r="F1107" s="13" t="s">
        <v>41510</v>
      </c>
    </row>
    <row r="1108">
      <c r="B1108" s="3" t="s">
        <v>1782</v>
      </c>
      <c r="C1108" s="12" t="str">
        <f>IFERROR(__xludf.DUMMYFUNCTION("TEXTJOIN("";"", TRUE, FILTER($B$2:$B$14794, #REF!=$D$2:$D$14794))"),"#N/A")</f>
        <v>#N/A</v>
      </c>
      <c r="F1108" s="13" t="s">
        <v>41511</v>
      </c>
    </row>
    <row r="1109">
      <c r="B1109" s="3" t="s">
        <v>1782</v>
      </c>
      <c r="C1109" s="12" t="str">
        <f>IFERROR(__xludf.DUMMYFUNCTION("TEXTJOIN("";"", TRUE, FILTER($B$2:$B$14794, #REF!=$D$2:$D$14794))"),"#N/A")</f>
        <v>#N/A</v>
      </c>
      <c r="F1109" s="13" t="s">
        <v>15656</v>
      </c>
    </row>
    <row r="1110">
      <c r="B1110" s="3" t="s">
        <v>1789</v>
      </c>
      <c r="C1110" s="12" t="str">
        <f>IFERROR(__xludf.DUMMYFUNCTION("TEXTJOIN("";"", TRUE, FILTER($B$2:$B$14794, #REF!=$D$2:$D$14794))"),"#N/A")</f>
        <v>#N/A</v>
      </c>
      <c r="F1110" s="13" t="s">
        <v>41512</v>
      </c>
    </row>
    <row r="1111">
      <c r="B1111" s="3" t="s">
        <v>1789</v>
      </c>
      <c r="C1111" s="12" t="str">
        <f>IFERROR(__xludf.DUMMYFUNCTION("TEXTJOIN("";"", TRUE, FILTER($B$2:$B$14794, #REF!=$D$2:$D$14794))"),"#N/A")</f>
        <v>#N/A</v>
      </c>
      <c r="F1111" s="13" t="s">
        <v>15663</v>
      </c>
    </row>
    <row r="1112">
      <c r="B1112" s="3" t="s">
        <v>1789</v>
      </c>
      <c r="C1112" s="12" t="str">
        <f>IFERROR(__xludf.DUMMYFUNCTION("TEXTJOIN("";"", TRUE, FILTER($B$2:$B$14794, #REF!=$D$2:$D$14794))"),"#N/A")</f>
        <v>#N/A</v>
      </c>
      <c r="F1112" s="13" t="s">
        <v>41513</v>
      </c>
    </row>
    <row r="1113">
      <c r="B1113" s="3" t="s">
        <v>1789</v>
      </c>
      <c r="C1113" s="12" t="str">
        <f>IFERROR(__xludf.DUMMYFUNCTION("TEXTJOIN("";"", TRUE, FILTER($B$2:$B$14794, #REF!=$D$2:$D$14794))"),"#N/A")</f>
        <v>#N/A</v>
      </c>
      <c r="F1113" s="13" t="s">
        <v>41514</v>
      </c>
    </row>
    <row r="1114">
      <c r="B1114" s="3" t="s">
        <v>1789</v>
      </c>
      <c r="C1114" s="12" t="str">
        <f>IFERROR(__xludf.DUMMYFUNCTION("TEXTJOIN("";"", TRUE, FILTER($B$2:$B$14794, #REF!=$D$2:$D$14794))"),"#N/A")</f>
        <v>#N/A</v>
      </c>
      <c r="F1114" s="13" t="s">
        <v>15678</v>
      </c>
    </row>
    <row r="1115">
      <c r="B1115" s="3" t="s">
        <v>1789</v>
      </c>
      <c r="C1115" s="12" t="str">
        <f>IFERROR(__xludf.DUMMYFUNCTION("TEXTJOIN("";"", TRUE, FILTER($B$2:$B$14794, #REF!=$D$2:$D$14794))"),"#N/A")</f>
        <v>#N/A</v>
      </c>
      <c r="F1115" s="13" t="s">
        <v>41515</v>
      </c>
    </row>
    <row r="1116">
      <c r="B1116" s="3" t="s">
        <v>1789</v>
      </c>
      <c r="C1116" s="12" t="str">
        <f>IFERROR(__xludf.DUMMYFUNCTION("TEXTJOIN("";"", TRUE, FILTER($B$2:$B$14794, #REF!=$D$2:$D$14794))"),"#N/A")</f>
        <v>#N/A</v>
      </c>
      <c r="F1116" s="13" t="s">
        <v>41516</v>
      </c>
    </row>
    <row r="1117">
      <c r="B1117" s="3" t="s">
        <v>1789</v>
      </c>
      <c r="C1117" s="12" t="str">
        <f>IFERROR(__xludf.DUMMYFUNCTION("TEXTJOIN("";"", TRUE, FILTER($B$2:$B$14794, #REF!=$D$2:$D$14794))"),"#N/A")</f>
        <v>#N/A</v>
      </c>
      <c r="F1117" s="13" t="s">
        <v>41517</v>
      </c>
    </row>
    <row r="1118">
      <c r="B1118" s="3" t="s">
        <v>1789</v>
      </c>
      <c r="C1118" s="12" t="str">
        <f>IFERROR(__xludf.DUMMYFUNCTION("TEXTJOIN("";"", TRUE, FILTER($B$2:$B$14794, #REF!=$D$2:$D$14794))"),"#N/A")</f>
        <v>#N/A</v>
      </c>
      <c r="F1118" s="13" t="s">
        <v>41518</v>
      </c>
    </row>
    <row r="1119">
      <c r="B1119" s="3" t="s">
        <v>1808</v>
      </c>
      <c r="C1119" s="12" t="str">
        <f>IFERROR(__xludf.DUMMYFUNCTION("TEXTJOIN("";"", TRUE, FILTER($B$2:$B$14794, #REF!=$D$2:$D$14794))"),"#N/A")</f>
        <v>#N/A</v>
      </c>
      <c r="F1119" s="13" t="s">
        <v>41519</v>
      </c>
    </row>
    <row r="1120">
      <c r="B1120" s="3" t="s">
        <v>1808</v>
      </c>
      <c r="C1120" s="12" t="str">
        <f>IFERROR(__xludf.DUMMYFUNCTION("TEXTJOIN("";"", TRUE, FILTER($B$2:$B$14794, #REF!=$D$2:$D$14794))"),"#N/A")</f>
        <v>#N/A</v>
      </c>
      <c r="F1120" s="13" t="s">
        <v>15737</v>
      </c>
    </row>
    <row r="1121">
      <c r="B1121" s="3" t="s">
        <v>1808</v>
      </c>
      <c r="C1121" s="12" t="str">
        <f>IFERROR(__xludf.DUMMYFUNCTION("TEXTJOIN("";"", TRUE, FILTER($B$2:$B$14794, #REF!=$D$2:$D$14794))"),"#N/A")</f>
        <v>#N/A</v>
      </c>
      <c r="F1121" s="13" t="s">
        <v>41520</v>
      </c>
    </row>
    <row r="1122">
      <c r="B1122" s="3" t="s">
        <v>1815</v>
      </c>
      <c r="C1122" s="12" t="str">
        <f>IFERROR(__xludf.DUMMYFUNCTION("TEXTJOIN("";"", TRUE, FILTER($B$2:$B$14794, #REF!=$D$2:$D$14794))"),"#N/A")</f>
        <v>#N/A</v>
      </c>
      <c r="F1122" s="13" t="s">
        <v>41521</v>
      </c>
    </row>
    <row r="1123">
      <c r="B1123" s="3" t="s">
        <v>1815</v>
      </c>
      <c r="C1123" s="12" t="str">
        <f>IFERROR(__xludf.DUMMYFUNCTION("TEXTJOIN("";"", TRUE, FILTER($B$2:$B$14794, #REF!=$D$2:$D$14794))"),"#N/A")</f>
        <v>#N/A</v>
      </c>
      <c r="F1123" s="13" t="s">
        <v>41522</v>
      </c>
    </row>
    <row r="1124">
      <c r="B1124" s="3" t="s">
        <v>1815</v>
      </c>
      <c r="C1124" s="12" t="str">
        <f>IFERROR(__xludf.DUMMYFUNCTION("TEXTJOIN("";"", TRUE, FILTER($B$2:$B$14794, #REF!=$D$2:$D$14794))"),"#N/A")</f>
        <v>#N/A</v>
      </c>
      <c r="F1124" s="13" t="s">
        <v>41523</v>
      </c>
    </row>
    <row r="1125">
      <c r="B1125" s="3" t="s">
        <v>1815</v>
      </c>
      <c r="C1125" s="12" t="str">
        <f>IFERROR(__xludf.DUMMYFUNCTION("TEXTJOIN("";"", TRUE, FILTER($B$2:$B$14794, #REF!=$D$2:$D$14794))"),"#N/A")</f>
        <v>#N/A</v>
      </c>
      <c r="F1125" s="13" t="s">
        <v>41524</v>
      </c>
    </row>
    <row r="1126">
      <c r="B1126" s="3" t="s">
        <v>1815</v>
      </c>
      <c r="C1126" s="12" t="str">
        <f>IFERROR(__xludf.DUMMYFUNCTION("TEXTJOIN("";"", TRUE, FILTER($B$2:$B$14794, #REF!=$D$2:$D$14794))"),"#N/A")</f>
        <v>#N/A</v>
      </c>
      <c r="F1126" s="13" t="s">
        <v>41525</v>
      </c>
    </row>
    <row r="1127">
      <c r="B1127" s="3" t="s">
        <v>1815</v>
      </c>
      <c r="C1127" s="12" t="str">
        <f>IFERROR(__xludf.DUMMYFUNCTION("TEXTJOIN("";"", TRUE, FILTER($B$2:$B$14794, #REF!=$D$2:$D$14794))"),"#N/A")</f>
        <v>#N/A</v>
      </c>
      <c r="F1127" s="13" t="s">
        <v>41526</v>
      </c>
    </row>
    <row r="1128">
      <c r="B1128" s="3" t="s">
        <v>1815</v>
      </c>
      <c r="C1128" s="12" t="str">
        <f>IFERROR(__xludf.DUMMYFUNCTION("TEXTJOIN("";"", TRUE, FILTER($B$2:$B$14794, #REF!=$D$2:$D$14794))"),"#N/A")</f>
        <v>#N/A</v>
      </c>
      <c r="F1128" s="13" t="s">
        <v>41527</v>
      </c>
    </row>
    <row r="1129">
      <c r="B1129" s="3" t="s">
        <v>1815</v>
      </c>
      <c r="C1129" s="12" t="str">
        <f>IFERROR(__xludf.DUMMYFUNCTION("TEXTJOIN("";"", TRUE, FILTER($B$2:$B$14794, #REF!=$D$2:$D$14794))"),"#N/A")</f>
        <v>#N/A</v>
      </c>
      <c r="F1129" s="13" t="s">
        <v>41528</v>
      </c>
    </row>
    <row r="1130">
      <c r="B1130" s="3" t="s">
        <v>1832</v>
      </c>
      <c r="C1130" s="12" t="str">
        <f>IFERROR(__xludf.DUMMYFUNCTION("TEXTJOIN("";"", TRUE, FILTER($B$2:$B$14794, #REF!=$D$2:$D$14794))"),"#N/A")</f>
        <v>#N/A</v>
      </c>
      <c r="F1130" s="13" t="s">
        <v>41529</v>
      </c>
    </row>
    <row r="1131">
      <c r="B1131" s="3" t="s">
        <v>1832</v>
      </c>
      <c r="C1131" s="12" t="str">
        <f>IFERROR(__xludf.DUMMYFUNCTION("TEXTJOIN("";"", TRUE, FILTER($B$2:$B$14794, #REF!=$D$2:$D$14794))"),"#N/A")</f>
        <v>#N/A</v>
      </c>
      <c r="F1131" s="13" t="s">
        <v>15908</v>
      </c>
    </row>
    <row r="1132">
      <c r="B1132" s="3" t="s">
        <v>1832</v>
      </c>
      <c r="C1132" s="12" t="str">
        <f>IFERROR(__xludf.DUMMYFUNCTION("TEXTJOIN("";"", TRUE, FILTER($B$2:$B$14794, #REF!=$D$2:$D$14794))"),"#N/A")</f>
        <v>#N/A</v>
      </c>
      <c r="F1132" s="13" t="s">
        <v>41530</v>
      </c>
    </row>
    <row r="1133">
      <c r="B1133" s="3" t="s">
        <v>1832</v>
      </c>
      <c r="C1133" s="12" t="str">
        <f>IFERROR(__xludf.DUMMYFUNCTION("TEXTJOIN("";"", TRUE, FILTER($B$2:$B$14794, #REF!=$D$2:$D$14794))"),"#N/A")</f>
        <v>#N/A</v>
      </c>
      <c r="F1133" s="13" t="s">
        <v>41531</v>
      </c>
    </row>
    <row r="1134">
      <c r="B1134" s="3" t="s">
        <v>1832</v>
      </c>
      <c r="C1134" s="12" t="str">
        <f>IFERROR(__xludf.DUMMYFUNCTION("TEXTJOIN("";"", TRUE, FILTER($B$2:$B$14794, #REF!=$D$2:$D$14794))"),"#N/A")</f>
        <v>#N/A</v>
      </c>
      <c r="F1134" s="13" t="s">
        <v>41532</v>
      </c>
    </row>
    <row r="1135">
      <c r="B1135" s="3" t="s">
        <v>1832</v>
      </c>
      <c r="C1135" s="12" t="str">
        <f>IFERROR(__xludf.DUMMYFUNCTION("TEXTJOIN("";"", TRUE, FILTER($B$2:$B$14794, #REF!=$D$2:$D$14794))"),"#N/A")</f>
        <v>#N/A</v>
      </c>
      <c r="F1135" s="13" t="s">
        <v>41533</v>
      </c>
    </row>
    <row r="1136">
      <c r="B1136" s="3" t="s">
        <v>1832</v>
      </c>
      <c r="C1136" s="12" t="str">
        <f>IFERROR(__xludf.DUMMYFUNCTION("TEXTJOIN("";"", TRUE, FILTER($B$2:$B$14794, #REF!=$D$2:$D$14794))"),"#N/A")</f>
        <v>#N/A</v>
      </c>
      <c r="F1136" s="13" t="s">
        <v>41534</v>
      </c>
    </row>
    <row r="1137">
      <c r="B1137" s="3" t="s">
        <v>1847</v>
      </c>
      <c r="C1137" s="12" t="str">
        <f>IFERROR(__xludf.DUMMYFUNCTION("TEXTJOIN("";"", TRUE, FILTER($B$2:$B$14794, #REF!=$D$2:$D$14794))"),"#N/A")</f>
        <v>#N/A</v>
      </c>
      <c r="F1137" s="13" t="s">
        <v>41535</v>
      </c>
    </row>
    <row r="1138">
      <c r="B1138" s="3" t="s">
        <v>1847</v>
      </c>
      <c r="C1138" s="12" t="str">
        <f>IFERROR(__xludf.DUMMYFUNCTION("TEXTJOIN("";"", TRUE, FILTER($B$2:$B$14794, #REF!=$D$2:$D$14794))"),"#N/A")</f>
        <v>#N/A</v>
      </c>
      <c r="F1138" s="13" t="s">
        <v>41536</v>
      </c>
    </row>
    <row r="1139">
      <c r="B1139" s="3" t="s">
        <v>1847</v>
      </c>
      <c r="C1139" s="12" t="str">
        <f>IFERROR(__xludf.DUMMYFUNCTION("TEXTJOIN("";"", TRUE, FILTER($B$2:$B$14794, #REF!=$D$2:$D$14794))"),"#N/A")</f>
        <v>#N/A</v>
      </c>
      <c r="F1139" s="13" t="s">
        <v>15955</v>
      </c>
    </row>
    <row r="1140">
      <c r="B1140" s="3" t="s">
        <v>1847</v>
      </c>
      <c r="C1140" s="12" t="str">
        <f>IFERROR(__xludf.DUMMYFUNCTION("TEXTJOIN("";"", TRUE, FILTER($B$2:$B$14794, #REF!=$D$2:$D$14794))"),"#N/A")</f>
        <v>#N/A</v>
      </c>
      <c r="F1140" s="13" t="s">
        <v>41537</v>
      </c>
    </row>
    <row r="1141">
      <c r="B1141" s="3" t="s">
        <v>1856</v>
      </c>
      <c r="C1141" s="12" t="str">
        <f>IFERROR(__xludf.DUMMYFUNCTION("TEXTJOIN("";"", TRUE, FILTER($B$2:$B$14794, #REF!=$D$2:$D$14794))"),"#N/A")</f>
        <v>#N/A</v>
      </c>
      <c r="F1141" s="13" t="s">
        <v>41538</v>
      </c>
    </row>
    <row r="1142">
      <c r="B1142" s="3" t="s">
        <v>1856</v>
      </c>
      <c r="C1142" s="12" t="str">
        <f>IFERROR(__xludf.DUMMYFUNCTION("TEXTJOIN("";"", TRUE, FILTER($B$2:$B$14794, #REF!=$D$2:$D$14794))"),"#N/A")</f>
        <v>#N/A</v>
      </c>
      <c r="F1142" s="13" t="s">
        <v>41539</v>
      </c>
    </row>
    <row r="1143">
      <c r="B1143" s="3" t="s">
        <v>1856</v>
      </c>
      <c r="C1143" s="12" t="str">
        <f>IFERROR(__xludf.DUMMYFUNCTION("TEXTJOIN("";"", TRUE, FILTER($B$2:$B$14794, #REF!=$D$2:$D$14794))"),"#N/A")</f>
        <v>#N/A</v>
      </c>
      <c r="F1143" s="13" t="s">
        <v>41540</v>
      </c>
    </row>
    <row r="1144">
      <c r="B1144" s="3" t="s">
        <v>1856</v>
      </c>
      <c r="C1144" s="12" t="str">
        <f>IFERROR(__xludf.DUMMYFUNCTION("TEXTJOIN("";"", TRUE, FILTER($B$2:$B$14794, #REF!=$D$2:$D$14794))"),"#N/A")</f>
        <v>#N/A</v>
      </c>
      <c r="F1144" s="13" t="s">
        <v>41541</v>
      </c>
    </row>
    <row r="1145">
      <c r="B1145" s="3" t="s">
        <v>1856</v>
      </c>
      <c r="C1145" s="12" t="str">
        <f>IFERROR(__xludf.DUMMYFUNCTION("TEXTJOIN("";"", TRUE, FILTER($B$2:$B$14794, #REF!=$D$2:$D$14794))"),"#N/A")</f>
        <v>#N/A</v>
      </c>
      <c r="F1145" s="13" t="s">
        <v>41542</v>
      </c>
    </row>
    <row r="1146">
      <c r="B1146" s="3" t="s">
        <v>1856</v>
      </c>
      <c r="C1146" s="12" t="str">
        <f>IFERROR(__xludf.DUMMYFUNCTION("TEXTJOIN("";"", TRUE, FILTER($B$2:$B$14794, #REF!=$D$2:$D$14794))"),"#N/A")</f>
        <v>#N/A</v>
      </c>
      <c r="F1146" s="13" t="s">
        <v>41543</v>
      </c>
    </row>
    <row r="1147">
      <c r="B1147" s="3" t="s">
        <v>1856</v>
      </c>
      <c r="C1147" s="12" t="str">
        <f>IFERROR(__xludf.DUMMYFUNCTION("TEXTJOIN("";"", TRUE, FILTER($B$2:$B$14794, #REF!=$D$2:$D$14794))"),"#N/A")</f>
        <v>#N/A</v>
      </c>
      <c r="F1147" s="13" t="s">
        <v>41544</v>
      </c>
    </row>
    <row r="1148">
      <c r="B1148" s="3" t="s">
        <v>1871</v>
      </c>
      <c r="C1148" s="12" t="str">
        <f>IFERROR(__xludf.DUMMYFUNCTION("TEXTJOIN("";"", TRUE, FILTER($B$2:$B$14794, #REF!=$D$2:$D$14794))"),"#N/A")</f>
        <v>#N/A</v>
      </c>
      <c r="F1148" s="13" t="s">
        <v>41545</v>
      </c>
    </row>
    <row r="1149">
      <c r="B1149" s="3" t="s">
        <v>1871</v>
      </c>
      <c r="C1149" s="12" t="str">
        <f>IFERROR(__xludf.DUMMYFUNCTION("TEXTJOIN("";"", TRUE, FILTER($B$2:$B$14794, #REF!=$D$2:$D$14794))"),"#N/A")</f>
        <v>#N/A</v>
      </c>
      <c r="F1149" s="13" t="s">
        <v>41546</v>
      </c>
    </row>
    <row r="1150">
      <c r="B1150" s="3" t="s">
        <v>1871</v>
      </c>
      <c r="C1150" s="12" t="str">
        <f>IFERROR(__xludf.DUMMYFUNCTION("TEXTJOIN("";"", TRUE, FILTER($B$2:$B$14794, #REF!=$D$2:$D$14794))"),"#N/A")</f>
        <v>#N/A</v>
      </c>
      <c r="F1150" s="13" t="s">
        <v>41547</v>
      </c>
    </row>
    <row r="1151">
      <c r="B1151" s="3" t="s">
        <v>1871</v>
      </c>
      <c r="C1151" s="12" t="str">
        <f>IFERROR(__xludf.DUMMYFUNCTION("TEXTJOIN("";"", TRUE, FILTER($B$2:$B$14794, #REF!=$D$2:$D$14794))"),"#N/A")</f>
        <v>#N/A</v>
      </c>
      <c r="F1151" s="13" t="s">
        <v>41548</v>
      </c>
    </row>
    <row r="1152">
      <c r="B1152" s="3" t="s">
        <v>1871</v>
      </c>
      <c r="C1152" s="12" t="str">
        <f>IFERROR(__xludf.DUMMYFUNCTION("TEXTJOIN("";"", TRUE, FILTER($B$2:$B$14794, #REF!=$D$2:$D$14794))"),"#N/A")</f>
        <v>#N/A</v>
      </c>
      <c r="F1152" s="13" t="s">
        <v>41549</v>
      </c>
    </row>
    <row r="1153">
      <c r="B1153" s="3" t="s">
        <v>1882</v>
      </c>
      <c r="C1153" s="12" t="str">
        <f>IFERROR(__xludf.DUMMYFUNCTION("TEXTJOIN("";"", TRUE, FILTER($B$2:$B$14794, #REF!=$D$2:$D$14794))"),"#N/A")</f>
        <v>#N/A</v>
      </c>
      <c r="F1153" s="13" t="s">
        <v>41550</v>
      </c>
    </row>
    <row r="1154">
      <c r="B1154" s="3" t="s">
        <v>1882</v>
      </c>
      <c r="C1154" s="12" t="str">
        <f>IFERROR(__xludf.DUMMYFUNCTION("TEXTJOIN("";"", TRUE, FILTER($B$2:$B$14794, #REF!=$D$2:$D$14794))"),"#N/A")</f>
        <v>#N/A</v>
      </c>
      <c r="F1154" s="13" t="s">
        <v>41551</v>
      </c>
    </row>
    <row r="1155">
      <c r="B1155" s="3" t="s">
        <v>1882</v>
      </c>
      <c r="C1155" s="12" t="str">
        <f>IFERROR(__xludf.DUMMYFUNCTION("TEXTJOIN("";"", TRUE, FILTER($B$2:$B$14794, #REF!=$D$2:$D$14794))"),"#N/A")</f>
        <v>#N/A</v>
      </c>
      <c r="F1155" s="13" t="s">
        <v>41552</v>
      </c>
    </row>
    <row r="1156">
      <c r="B1156" s="3" t="s">
        <v>1882</v>
      </c>
      <c r="C1156" s="12" t="str">
        <f>IFERROR(__xludf.DUMMYFUNCTION("TEXTJOIN("";"", TRUE, FILTER($B$2:$B$14794, #REF!=$D$2:$D$14794))"),"#N/A")</f>
        <v>#N/A</v>
      </c>
      <c r="F1156" s="13" t="s">
        <v>41553</v>
      </c>
    </row>
    <row r="1157">
      <c r="B1157" s="3" t="s">
        <v>1882</v>
      </c>
      <c r="C1157" s="12" t="str">
        <f>IFERROR(__xludf.DUMMYFUNCTION("TEXTJOIN("";"", TRUE, FILTER($B$2:$B$14794, #REF!=$D$2:$D$14794))"),"#N/A")</f>
        <v>#N/A</v>
      </c>
      <c r="F1157" s="13" t="s">
        <v>41554</v>
      </c>
    </row>
    <row r="1158">
      <c r="B1158" s="3" t="s">
        <v>1882</v>
      </c>
      <c r="C1158" s="12" t="str">
        <f>IFERROR(__xludf.DUMMYFUNCTION("TEXTJOIN("";"", TRUE, FILTER($B$2:$B$14794, #REF!=$D$2:$D$14794))"),"#N/A")</f>
        <v>#N/A</v>
      </c>
      <c r="F1158" s="13" t="s">
        <v>41555</v>
      </c>
    </row>
    <row r="1159">
      <c r="B1159" s="3" t="s">
        <v>1882</v>
      </c>
      <c r="C1159" s="12" t="str">
        <f>IFERROR(__xludf.DUMMYFUNCTION("TEXTJOIN("";"", TRUE, FILTER($B$2:$B$14794, #REF!=$D$2:$D$14794))"),"#N/A")</f>
        <v>#N/A</v>
      </c>
      <c r="F1159" s="13" t="s">
        <v>41556</v>
      </c>
    </row>
    <row r="1160">
      <c r="B1160" s="3" t="s">
        <v>1882</v>
      </c>
      <c r="C1160" s="12" t="str">
        <f>IFERROR(__xludf.DUMMYFUNCTION("TEXTJOIN("";"", TRUE, FILTER($B$2:$B$14794, #REF!=$D$2:$D$14794))"),"#N/A")</f>
        <v>#N/A</v>
      </c>
      <c r="F1160" s="13" t="s">
        <v>41557</v>
      </c>
    </row>
    <row r="1161">
      <c r="B1161" s="3" t="s">
        <v>1882</v>
      </c>
      <c r="C1161" s="12" t="str">
        <f>IFERROR(__xludf.DUMMYFUNCTION("TEXTJOIN("";"", TRUE, FILTER($B$2:$B$14794, #REF!=$D$2:$D$14794))"),"#N/A")</f>
        <v>#N/A</v>
      </c>
      <c r="F1161" s="13" t="s">
        <v>16210</v>
      </c>
    </row>
    <row r="1162">
      <c r="B1162" s="3" t="s">
        <v>1882</v>
      </c>
      <c r="C1162" s="12" t="str">
        <f>IFERROR(__xludf.DUMMYFUNCTION("TEXTJOIN("";"", TRUE, FILTER($B$2:$B$14794, #REF!=$D$2:$D$14794))"),"#N/A")</f>
        <v>#N/A</v>
      </c>
      <c r="F1162" s="13" t="s">
        <v>41558</v>
      </c>
    </row>
    <row r="1163">
      <c r="B1163" s="3" t="s">
        <v>1882</v>
      </c>
      <c r="C1163" s="12" t="str">
        <f>IFERROR(__xludf.DUMMYFUNCTION("TEXTJOIN("";"", TRUE, FILTER($B$2:$B$14794, #REF!=$D$2:$D$14794))"),"#N/A")</f>
        <v>#N/A</v>
      </c>
      <c r="F1163" s="13" t="s">
        <v>41559</v>
      </c>
    </row>
    <row r="1164">
      <c r="B1164" s="3" t="s">
        <v>1905</v>
      </c>
      <c r="C1164" s="12" t="str">
        <f>IFERROR(__xludf.DUMMYFUNCTION("TEXTJOIN("";"", TRUE, FILTER($B$2:$B$14794, #REF!=$D$2:$D$14794))"),"#N/A")</f>
        <v>#N/A</v>
      </c>
      <c r="F1164" s="13" t="s">
        <v>41560</v>
      </c>
    </row>
    <row r="1165">
      <c r="B1165" s="3" t="s">
        <v>1905</v>
      </c>
      <c r="C1165" s="12" t="str">
        <f>IFERROR(__xludf.DUMMYFUNCTION("TEXTJOIN("";"", TRUE, FILTER($B$2:$B$14794, #REF!=$D$2:$D$14794))"),"#N/A")</f>
        <v>#N/A</v>
      </c>
      <c r="F1165" s="13" t="s">
        <v>41561</v>
      </c>
    </row>
    <row r="1166">
      <c r="B1166" s="3" t="s">
        <v>1905</v>
      </c>
      <c r="C1166" s="12" t="str">
        <f>IFERROR(__xludf.DUMMYFUNCTION("TEXTJOIN("";"", TRUE, FILTER($B$2:$B$14794, #REF!=$D$2:$D$14794))"),"#N/A")</f>
        <v>#N/A</v>
      </c>
      <c r="F1166" s="13" t="s">
        <v>41562</v>
      </c>
    </row>
    <row r="1167">
      <c r="B1167" s="3" t="s">
        <v>1905</v>
      </c>
      <c r="C1167" s="12" t="str">
        <f>IFERROR(__xludf.DUMMYFUNCTION("TEXTJOIN("";"", TRUE, FILTER($B$2:$B$14794, #REF!=$D$2:$D$14794))"),"#N/A")</f>
        <v>#N/A</v>
      </c>
      <c r="F1167" s="13" t="s">
        <v>41563</v>
      </c>
    </row>
    <row r="1168">
      <c r="B1168" s="3" t="s">
        <v>1905</v>
      </c>
      <c r="C1168" s="12" t="str">
        <f>IFERROR(__xludf.DUMMYFUNCTION("TEXTJOIN("";"", TRUE, FILTER($B$2:$B$14794, #REF!=$D$2:$D$14794))"),"#N/A")</f>
        <v>#N/A</v>
      </c>
      <c r="F1168" s="13" t="s">
        <v>41564</v>
      </c>
    </row>
    <row r="1169">
      <c r="B1169" s="3" t="s">
        <v>1905</v>
      </c>
      <c r="C1169" s="12" t="str">
        <f>IFERROR(__xludf.DUMMYFUNCTION("TEXTJOIN("";"", TRUE, FILTER($B$2:$B$14794, #REF!=$D$2:$D$14794))"),"#N/A")</f>
        <v>#N/A</v>
      </c>
      <c r="F1169" s="13" t="s">
        <v>16301</v>
      </c>
    </row>
    <row r="1170">
      <c r="B1170" s="3" t="s">
        <v>1918</v>
      </c>
      <c r="C1170" s="12" t="str">
        <f>IFERROR(__xludf.DUMMYFUNCTION("TEXTJOIN("";"", TRUE, FILTER($B$2:$B$14794, #REF!=$D$2:$D$14794))"),"#N/A")</f>
        <v>#N/A</v>
      </c>
      <c r="F1170" s="13" t="s">
        <v>16302</v>
      </c>
    </row>
    <row r="1171">
      <c r="B1171" s="3" t="s">
        <v>1918</v>
      </c>
      <c r="C1171" s="12" t="str">
        <f>IFERROR(__xludf.DUMMYFUNCTION("TEXTJOIN("";"", TRUE, FILTER($B$2:$B$14794, #REF!=$D$2:$D$14794))"),"#N/A")</f>
        <v>#N/A</v>
      </c>
      <c r="F1171" s="13" t="s">
        <v>16303</v>
      </c>
    </row>
    <row r="1172">
      <c r="B1172" s="3" t="s">
        <v>1918</v>
      </c>
      <c r="C1172" s="12" t="str">
        <f>IFERROR(__xludf.DUMMYFUNCTION("TEXTJOIN("";"", TRUE, FILTER($B$2:$B$14794, #REF!=$D$2:$D$14794))"),"#N/A")</f>
        <v>#N/A</v>
      </c>
      <c r="F1172" s="13" t="s">
        <v>16304</v>
      </c>
    </row>
    <row r="1173">
      <c r="B1173" s="3" t="s">
        <v>1918</v>
      </c>
      <c r="C1173" s="12" t="str">
        <f>IFERROR(__xludf.DUMMYFUNCTION("TEXTJOIN("";"", TRUE, FILTER($B$2:$B$14794, #REF!=$D$2:$D$14794))"),"#N/A")</f>
        <v>#N/A</v>
      </c>
      <c r="F1173" s="13" t="s">
        <v>41565</v>
      </c>
    </row>
    <row r="1174">
      <c r="B1174" s="3" t="s">
        <v>1918</v>
      </c>
      <c r="C1174" s="12" t="str">
        <f>IFERROR(__xludf.DUMMYFUNCTION("TEXTJOIN("";"", TRUE, FILTER($B$2:$B$14794, #REF!=$D$2:$D$14794))"),"#N/A")</f>
        <v>#N/A</v>
      </c>
      <c r="F1174" s="13" t="s">
        <v>41566</v>
      </c>
    </row>
    <row r="1175">
      <c r="B1175" s="3" t="s">
        <v>1929</v>
      </c>
      <c r="C1175" s="12" t="str">
        <f>IFERROR(__xludf.DUMMYFUNCTION("TEXTJOIN("";"", TRUE, FILTER($B$2:$B$14794, #REF!=$D$2:$D$14794))"),"#N/A")</f>
        <v>#N/A</v>
      </c>
      <c r="F1175" s="13" t="s">
        <v>41567</v>
      </c>
    </row>
    <row r="1176">
      <c r="B1176" s="3" t="s">
        <v>1929</v>
      </c>
      <c r="C1176" s="12" t="str">
        <f>IFERROR(__xludf.DUMMYFUNCTION("TEXTJOIN("";"", TRUE, FILTER($B$2:$B$14794, #REF!=$D$2:$D$14794))"),"#N/A")</f>
        <v>#N/A</v>
      </c>
      <c r="F1176" s="13" t="s">
        <v>41568</v>
      </c>
    </row>
    <row r="1177">
      <c r="B1177" s="3" t="s">
        <v>1929</v>
      </c>
      <c r="C1177" s="12" t="str">
        <f>IFERROR(__xludf.DUMMYFUNCTION("TEXTJOIN("";"", TRUE, FILTER($B$2:$B$14794, #REF!=$D$2:$D$14794))"),"#N/A")</f>
        <v>#N/A</v>
      </c>
      <c r="F1177" s="13" t="s">
        <v>41569</v>
      </c>
    </row>
    <row r="1178">
      <c r="B1178" s="3" t="s">
        <v>1929</v>
      </c>
      <c r="C1178" s="12" t="str">
        <f>IFERROR(__xludf.DUMMYFUNCTION("TEXTJOIN("";"", TRUE, FILTER($B$2:$B$14794, #REF!=$D$2:$D$14794))"),"#N/A")</f>
        <v>#N/A</v>
      </c>
      <c r="F1178" s="13" t="s">
        <v>41570</v>
      </c>
    </row>
    <row r="1179">
      <c r="B1179" s="3" t="s">
        <v>1929</v>
      </c>
      <c r="C1179" s="12" t="str">
        <f>IFERROR(__xludf.DUMMYFUNCTION("TEXTJOIN("";"", TRUE, FILTER($B$2:$B$14794, #REF!=$D$2:$D$14794))"),"#N/A")</f>
        <v>#N/A</v>
      </c>
      <c r="F1179" s="13" t="s">
        <v>41571</v>
      </c>
    </row>
    <row r="1180">
      <c r="B1180" s="3" t="s">
        <v>1940</v>
      </c>
      <c r="C1180" s="12" t="str">
        <f>IFERROR(__xludf.DUMMYFUNCTION("TEXTJOIN("";"", TRUE, FILTER($B$2:$B$14794, #REF!=$D$2:$D$14794))"),"#N/A")</f>
        <v>#N/A</v>
      </c>
      <c r="F1180" s="13" t="s">
        <v>41572</v>
      </c>
    </row>
    <row r="1181">
      <c r="B1181" s="3" t="s">
        <v>1940</v>
      </c>
      <c r="C1181" s="12" t="str">
        <f>IFERROR(__xludf.DUMMYFUNCTION("TEXTJOIN("";"", TRUE, FILTER($B$2:$B$14794, #REF!=$D$2:$D$14794))"),"#N/A")</f>
        <v>#N/A</v>
      </c>
      <c r="F1181" s="13" t="s">
        <v>41573</v>
      </c>
    </row>
    <row r="1182">
      <c r="B1182" s="3" t="s">
        <v>1940</v>
      </c>
      <c r="C1182" s="12" t="str">
        <f>IFERROR(__xludf.DUMMYFUNCTION("TEXTJOIN("";"", TRUE, FILTER($B$2:$B$14794, #REF!=$D$2:$D$14794))"),"#N/A")</f>
        <v>#N/A</v>
      </c>
      <c r="F1182" s="13" t="s">
        <v>41574</v>
      </c>
    </row>
    <row r="1183">
      <c r="B1183" s="3" t="s">
        <v>1940</v>
      </c>
      <c r="C1183" s="12" t="str">
        <f>IFERROR(__xludf.DUMMYFUNCTION("TEXTJOIN("";"", TRUE, FILTER($B$2:$B$14794, #REF!=$D$2:$D$14794))"),"#N/A")</f>
        <v>#N/A</v>
      </c>
      <c r="F1183" s="13" t="s">
        <v>41575</v>
      </c>
    </row>
    <row r="1184">
      <c r="B1184" s="3" t="s">
        <v>1940</v>
      </c>
      <c r="C1184" s="12" t="str">
        <f>IFERROR(__xludf.DUMMYFUNCTION("TEXTJOIN("";"", TRUE, FILTER($B$2:$B$14794, #REF!=$D$2:$D$14794))"),"#N/A")</f>
        <v>#N/A</v>
      </c>
      <c r="F1184" s="13" t="s">
        <v>41576</v>
      </c>
    </row>
    <row r="1185">
      <c r="B1185" s="3" t="s">
        <v>1940</v>
      </c>
      <c r="C1185" s="12" t="str">
        <f>IFERROR(__xludf.DUMMYFUNCTION("TEXTJOIN("";"", TRUE, FILTER($B$2:$B$14794, #REF!=$D$2:$D$14794))"),"#N/A")</f>
        <v>#N/A</v>
      </c>
      <c r="F1185" s="13" t="s">
        <v>41577</v>
      </c>
    </row>
    <row r="1186">
      <c r="B1186" s="3" t="s">
        <v>1940</v>
      </c>
      <c r="C1186" s="12" t="str">
        <f>IFERROR(__xludf.DUMMYFUNCTION("TEXTJOIN("";"", TRUE, FILTER($B$2:$B$14794, #REF!=$D$2:$D$14794))"),"#N/A")</f>
        <v>#N/A</v>
      </c>
      <c r="F1186" s="13" t="s">
        <v>41578</v>
      </c>
    </row>
    <row r="1187">
      <c r="B1187" s="3" t="s">
        <v>1940</v>
      </c>
      <c r="C1187" s="12" t="str">
        <f>IFERROR(__xludf.DUMMYFUNCTION("TEXTJOIN("";"", TRUE, FILTER($B$2:$B$14794, #REF!=$D$2:$D$14794))"),"#N/A")</f>
        <v>#N/A</v>
      </c>
      <c r="F1187" s="13" t="s">
        <v>41579</v>
      </c>
    </row>
    <row r="1188">
      <c r="B1188" s="3" t="s">
        <v>1940</v>
      </c>
      <c r="C1188" s="12" t="str">
        <f>IFERROR(__xludf.DUMMYFUNCTION("TEXTJOIN("";"", TRUE, FILTER($B$2:$B$14794, #REF!=$D$2:$D$14794))"),"#N/A")</f>
        <v>#N/A</v>
      </c>
      <c r="F1188" s="13" t="s">
        <v>41580</v>
      </c>
    </row>
    <row r="1189">
      <c r="B1189" s="3" t="s">
        <v>1940</v>
      </c>
      <c r="C1189" s="12" t="str">
        <f>IFERROR(__xludf.DUMMYFUNCTION("TEXTJOIN("";"", TRUE, FILTER($B$2:$B$14794, #REF!=$D$2:$D$14794))"),"#N/A")</f>
        <v>#N/A</v>
      </c>
      <c r="F1189" s="13" t="s">
        <v>41581</v>
      </c>
    </row>
    <row r="1190">
      <c r="B1190" s="3" t="s">
        <v>1940</v>
      </c>
      <c r="C1190" s="12" t="str">
        <f>IFERROR(__xludf.DUMMYFUNCTION("TEXTJOIN("";"", TRUE, FILTER($B$2:$B$14794, #REF!=$D$2:$D$14794))"),"#N/A")</f>
        <v>#N/A</v>
      </c>
      <c r="F1190" s="13" t="s">
        <v>41582</v>
      </c>
    </row>
    <row r="1191">
      <c r="B1191" s="3" t="s">
        <v>1940</v>
      </c>
      <c r="C1191" s="12" t="str">
        <f>IFERROR(__xludf.DUMMYFUNCTION("TEXTJOIN("";"", TRUE, FILTER($B$2:$B$14794, #REF!=$D$2:$D$14794))"),"#N/A")</f>
        <v>#N/A</v>
      </c>
      <c r="F1191" s="13" t="s">
        <v>41583</v>
      </c>
    </row>
    <row r="1192">
      <c r="B1192" s="3" t="s">
        <v>1940</v>
      </c>
      <c r="C1192" s="12" t="str">
        <f>IFERROR(__xludf.DUMMYFUNCTION("TEXTJOIN("";"", TRUE, FILTER($B$2:$B$14794, #REF!=$D$2:$D$14794))"),"#N/A")</f>
        <v>#N/A</v>
      </c>
      <c r="F1192" s="13" t="s">
        <v>41584</v>
      </c>
    </row>
    <row r="1193">
      <c r="B1193" s="3" t="s">
        <v>1940</v>
      </c>
      <c r="C1193" s="12" t="str">
        <f>IFERROR(__xludf.DUMMYFUNCTION("TEXTJOIN("";"", TRUE, FILTER($B$2:$B$14794, #REF!=$D$2:$D$14794))"),"#N/A")</f>
        <v>#N/A</v>
      </c>
      <c r="F1193" s="13" t="s">
        <v>41585</v>
      </c>
    </row>
    <row r="1194">
      <c r="B1194" s="3" t="s">
        <v>1969</v>
      </c>
      <c r="C1194" s="12" t="str">
        <f>IFERROR(__xludf.DUMMYFUNCTION("TEXTJOIN("";"", TRUE, FILTER($B$2:$B$14794, #REF!=$D$2:$D$14794))"),"#N/A")</f>
        <v>#N/A</v>
      </c>
      <c r="F1194" s="13" t="s">
        <v>41586</v>
      </c>
    </row>
    <row r="1195">
      <c r="B1195" s="3" t="s">
        <v>1969</v>
      </c>
      <c r="C1195" s="12" t="str">
        <f>IFERROR(__xludf.DUMMYFUNCTION("TEXTJOIN("";"", TRUE, FILTER($B$2:$B$14794, #REF!=$D$2:$D$14794))"),"#N/A")</f>
        <v>#N/A</v>
      </c>
      <c r="F1195" s="13" t="s">
        <v>41587</v>
      </c>
    </row>
    <row r="1196">
      <c r="B1196" s="3" t="s">
        <v>1969</v>
      </c>
      <c r="C1196" s="12" t="str">
        <f>IFERROR(__xludf.DUMMYFUNCTION("TEXTJOIN("";"", TRUE, FILTER($B$2:$B$14794, #REF!=$D$2:$D$14794))"),"#N/A")</f>
        <v>#N/A</v>
      </c>
      <c r="F1196" s="13" t="s">
        <v>41588</v>
      </c>
    </row>
    <row r="1197">
      <c r="B1197" s="3" t="s">
        <v>1969</v>
      </c>
      <c r="C1197" s="12" t="str">
        <f>IFERROR(__xludf.DUMMYFUNCTION("TEXTJOIN("";"", TRUE, FILTER($B$2:$B$14794, #REF!=$D$2:$D$14794))"),"#N/A")</f>
        <v>#N/A</v>
      </c>
      <c r="F1197" s="13" t="s">
        <v>41589</v>
      </c>
    </row>
    <row r="1198">
      <c r="B1198" s="3" t="s">
        <v>1969</v>
      </c>
      <c r="C1198" s="12" t="str">
        <f>IFERROR(__xludf.DUMMYFUNCTION("TEXTJOIN("";"", TRUE, FILTER($B$2:$B$14794, #REF!=$D$2:$D$14794))"),"#N/A")</f>
        <v>#N/A</v>
      </c>
      <c r="F1198" s="13" t="s">
        <v>41590</v>
      </c>
    </row>
    <row r="1199">
      <c r="B1199" s="3" t="s">
        <v>1969</v>
      </c>
      <c r="C1199" s="12" t="str">
        <f>IFERROR(__xludf.DUMMYFUNCTION("TEXTJOIN("";"", TRUE, FILTER($B$2:$B$14794, #REF!=$D$2:$D$14794))"),"#N/A")</f>
        <v>#N/A</v>
      </c>
      <c r="F1199" s="13" t="s">
        <v>41591</v>
      </c>
    </row>
    <row r="1200">
      <c r="B1200" s="3" t="s">
        <v>1969</v>
      </c>
      <c r="C1200" s="12" t="str">
        <f>IFERROR(__xludf.DUMMYFUNCTION("TEXTJOIN("";"", TRUE, FILTER($B$2:$B$14794, #REF!=$D$2:$D$14794))"),"#N/A")</f>
        <v>#N/A</v>
      </c>
      <c r="F1200" s="13" t="s">
        <v>41592</v>
      </c>
    </row>
    <row r="1201">
      <c r="B1201" s="3" t="s">
        <v>1969</v>
      </c>
      <c r="C1201" s="12" t="str">
        <f>IFERROR(__xludf.DUMMYFUNCTION("TEXTJOIN("";"", TRUE, FILTER($B$2:$B$14794, #REF!=$D$2:$D$14794))"),"#N/A")</f>
        <v>#N/A</v>
      </c>
      <c r="F1201" s="13" t="s">
        <v>41593</v>
      </c>
    </row>
    <row r="1202">
      <c r="B1202" s="3" t="s">
        <v>1969</v>
      </c>
      <c r="C1202" s="12" t="str">
        <f>IFERROR(__xludf.DUMMYFUNCTION("TEXTJOIN("";"", TRUE, FILTER($B$2:$B$14794, #REF!=$D$2:$D$14794))"),"#N/A")</f>
        <v>#N/A</v>
      </c>
      <c r="F1202" s="13" t="s">
        <v>16695</v>
      </c>
    </row>
    <row r="1203">
      <c r="B1203" s="3" t="s">
        <v>1969</v>
      </c>
      <c r="C1203" s="12" t="str">
        <f>IFERROR(__xludf.DUMMYFUNCTION("TEXTJOIN("";"", TRUE, FILTER($B$2:$B$14794, #REF!=$D$2:$D$14794))"),"#N/A")</f>
        <v>#N/A</v>
      </c>
      <c r="F1203" s="13" t="s">
        <v>41594</v>
      </c>
    </row>
    <row r="1204">
      <c r="B1204" s="3" t="s">
        <v>1969</v>
      </c>
      <c r="C1204" s="12" t="str">
        <f>IFERROR(__xludf.DUMMYFUNCTION("TEXTJOIN("";"", TRUE, FILTER($B$2:$B$14794, #REF!=$D$2:$D$14794))"),"#N/A")</f>
        <v>#N/A</v>
      </c>
      <c r="F1204" s="13" t="s">
        <v>41595</v>
      </c>
    </row>
    <row r="1205">
      <c r="B1205" s="3" t="s">
        <v>1969</v>
      </c>
      <c r="C1205" s="12" t="str">
        <f>IFERROR(__xludf.DUMMYFUNCTION("TEXTJOIN("";"", TRUE, FILTER($B$2:$B$14794, #REF!=$D$2:$D$14794))"),"#N/A")</f>
        <v>#N/A</v>
      </c>
      <c r="F1205" s="13" t="s">
        <v>41596</v>
      </c>
    </row>
    <row r="1206">
      <c r="B1206" s="3" t="s">
        <v>1969</v>
      </c>
      <c r="C1206" s="12" t="str">
        <f>IFERROR(__xludf.DUMMYFUNCTION("TEXTJOIN("";"", TRUE, FILTER($B$2:$B$14794, #REF!=$D$2:$D$14794))"),"#N/A")</f>
        <v>#N/A</v>
      </c>
      <c r="F1206" s="13" t="s">
        <v>41597</v>
      </c>
    </row>
    <row r="1207">
      <c r="B1207" s="3" t="s">
        <v>1969</v>
      </c>
      <c r="C1207" s="12" t="str">
        <f>IFERROR(__xludf.DUMMYFUNCTION("TEXTJOIN("";"", TRUE, FILTER($B$2:$B$14794, #REF!=$D$2:$D$14794))"),"#N/A")</f>
        <v>#N/A</v>
      </c>
      <c r="F1207" s="13" t="s">
        <v>16750</v>
      </c>
    </row>
    <row r="1208">
      <c r="B1208" s="3" t="s">
        <v>1969</v>
      </c>
      <c r="C1208" s="12" t="str">
        <f>IFERROR(__xludf.DUMMYFUNCTION("TEXTJOIN("";"", TRUE, FILTER($B$2:$B$14794, #REF!=$D$2:$D$14794))"),"#N/A")</f>
        <v>#N/A</v>
      </c>
      <c r="F1208" s="13" t="s">
        <v>41598</v>
      </c>
    </row>
    <row r="1209">
      <c r="B1209" s="3" t="s">
        <v>1969</v>
      </c>
      <c r="C1209" s="12" t="str">
        <f>IFERROR(__xludf.DUMMYFUNCTION("TEXTJOIN("";"", TRUE, FILTER($B$2:$B$14794, #REF!=$D$2:$D$14794))"),"#N/A")</f>
        <v>#N/A</v>
      </c>
      <c r="F1209" s="13" t="s">
        <v>41599</v>
      </c>
    </row>
    <row r="1210">
      <c r="B1210" s="3" t="s">
        <v>1969</v>
      </c>
      <c r="C1210" s="12" t="str">
        <f>IFERROR(__xludf.DUMMYFUNCTION("TEXTJOIN("";"", TRUE, FILTER($B$2:$B$14794, #REF!=$D$2:$D$14794))"),"#N/A")</f>
        <v>#N/A</v>
      </c>
      <c r="F1210" s="13" t="s">
        <v>41600</v>
      </c>
    </row>
    <row r="1211">
      <c r="B1211" s="3" t="s">
        <v>1969</v>
      </c>
      <c r="C1211" s="12" t="str">
        <f>IFERROR(__xludf.DUMMYFUNCTION("TEXTJOIN("";"", TRUE, FILTER($B$2:$B$14794, #REF!=$D$2:$D$14794))"),"#N/A")</f>
        <v>#N/A</v>
      </c>
      <c r="F1211" s="13" t="s">
        <v>41601</v>
      </c>
    </row>
    <row r="1212">
      <c r="B1212" s="3" t="s">
        <v>1969</v>
      </c>
      <c r="C1212" s="12" t="str">
        <f>IFERROR(__xludf.DUMMYFUNCTION("TEXTJOIN("";"", TRUE, FILTER($B$2:$B$14794, #REF!=$D$2:$D$14794))"),"#N/A")</f>
        <v>#N/A</v>
      </c>
      <c r="F1212" s="13" t="s">
        <v>41602</v>
      </c>
    </row>
    <row r="1213">
      <c r="B1213" s="3" t="s">
        <v>4531</v>
      </c>
      <c r="C1213" s="12" t="str">
        <f>IFERROR(__xludf.DUMMYFUNCTION("TEXTJOIN("";"", TRUE, FILTER($B$2:$B$14794, #REF!=$D$2:$D$14794))"),"#N/A")</f>
        <v>#N/A</v>
      </c>
      <c r="F1213" s="13" t="s">
        <v>41603</v>
      </c>
    </row>
    <row r="1214">
      <c r="B1214" s="3" t="s">
        <v>4531</v>
      </c>
      <c r="C1214" s="12" t="str">
        <f>IFERROR(__xludf.DUMMYFUNCTION("TEXTJOIN("";"", TRUE, FILTER($B$2:$B$14794, #REF!=$D$2:$D$14794))"),"#N/A")</f>
        <v>#N/A</v>
      </c>
      <c r="F1214" s="13" t="s">
        <v>16815</v>
      </c>
    </row>
    <row r="1215">
      <c r="B1215" s="3" t="s">
        <v>4531</v>
      </c>
      <c r="C1215" s="12" t="str">
        <f>IFERROR(__xludf.DUMMYFUNCTION("TEXTJOIN("";"", TRUE, FILTER($B$2:$B$14794, #REF!=$D$2:$D$14794))"),"#N/A")</f>
        <v>#N/A</v>
      </c>
      <c r="F1215" s="13" t="s">
        <v>41604</v>
      </c>
    </row>
    <row r="1216">
      <c r="B1216" s="3" t="s">
        <v>4531</v>
      </c>
      <c r="C1216" s="12" t="str">
        <f>IFERROR(__xludf.DUMMYFUNCTION("TEXTJOIN("";"", TRUE, FILTER($B$2:$B$14794, #REF!=$D$2:$D$14794))"),"#N/A")</f>
        <v>#N/A</v>
      </c>
      <c r="F1216" s="13" t="s">
        <v>41605</v>
      </c>
    </row>
    <row r="1217">
      <c r="B1217" s="3" t="s">
        <v>4531</v>
      </c>
      <c r="C1217" s="12" t="str">
        <f>IFERROR(__xludf.DUMMYFUNCTION("TEXTJOIN("";"", TRUE, FILTER($B$2:$B$14794, #REF!=$D$2:$D$14794))"),"#N/A")</f>
        <v>#N/A</v>
      </c>
      <c r="F1217" s="13" t="s">
        <v>41606</v>
      </c>
    </row>
    <row r="1218">
      <c r="B1218" s="3" t="s">
        <v>4531</v>
      </c>
      <c r="C1218" s="12" t="str">
        <f>IFERROR(__xludf.DUMMYFUNCTION("TEXTJOIN("";"", TRUE, FILTER($B$2:$B$14794, #REF!=$D$2:$D$14794))"),"#N/A")</f>
        <v>#N/A</v>
      </c>
      <c r="F1218" s="13" t="s">
        <v>41607</v>
      </c>
    </row>
    <row r="1219">
      <c r="B1219" s="3" t="s">
        <v>4531</v>
      </c>
      <c r="C1219" s="12" t="str">
        <f>IFERROR(__xludf.DUMMYFUNCTION("TEXTJOIN("";"", TRUE, FILTER($B$2:$B$14794, #REF!=$D$2:$D$14794))"),"#N/A")</f>
        <v>#N/A</v>
      </c>
      <c r="F1219" s="13" t="s">
        <v>41608</v>
      </c>
    </row>
    <row r="1220">
      <c r="B1220" s="3" t="s">
        <v>4531</v>
      </c>
      <c r="C1220" s="12" t="str">
        <f>IFERROR(__xludf.DUMMYFUNCTION("TEXTJOIN("";"", TRUE, FILTER($B$2:$B$14794, #REF!=$D$2:$D$14794))"),"#N/A")</f>
        <v>#N/A</v>
      </c>
      <c r="F1220" s="13" t="s">
        <v>16888</v>
      </c>
    </row>
    <row r="1221">
      <c r="B1221" s="3" t="s">
        <v>4531</v>
      </c>
      <c r="C1221" s="12" t="str">
        <f>IFERROR(__xludf.DUMMYFUNCTION("TEXTJOIN("";"", TRUE, FILTER($B$2:$B$14794, #REF!=$D$2:$D$14794))"),"#N/A")</f>
        <v>#N/A</v>
      </c>
      <c r="F1221" s="13" t="s">
        <v>41609</v>
      </c>
    </row>
    <row r="1222">
      <c r="B1222" s="3" t="s">
        <v>4531</v>
      </c>
      <c r="C1222" s="12" t="str">
        <f>IFERROR(__xludf.DUMMYFUNCTION("TEXTJOIN("";"", TRUE, FILTER($B$2:$B$14794, #REF!=$D$2:$D$14794))"),"#N/A")</f>
        <v>#N/A</v>
      </c>
      <c r="F1222" s="13" t="s">
        <v>16899</v>
      </c>
    </row>
    <row r="1223">
      <c r="B1223" s="3" t="s">
        <v>4531</v>
      </c>
      <c r="C1223" s="12" t="str">
        <f>IFERROR(__xludf.DUMMYFUNCTION("TEXTJOIN("";"", TRUE, FILTER($B$2:$B$14794, #REF!=$D$2:$D$14794))"),"#N/A")</f>
        <v>#N/A</v>
      </c>
      <c r="F1223" s="13" t="s">
        <v>41610</v>
      </c>
    </row>
    <row r="1224">
      <c r="B1224" s="3" t="s">
        <v>4531</v>
      </c>
      <c r="C1224" s="12" t="str">
        <f>IFERROR(__xludf.DUMMYFUNCTION("TEXTJOIN("";"", TRUE, FILTER($B$2:$B$14794, #REF!=$D$2:$D$14794))"),"#N/A")</f>
        <v>#N/A</v>
      </c>
      <c r="F1224" s="13" t="s">
        <v>41611</v>
      </c>
    </row>
    <row r="1225">
      <c r="B1225" s="3" t="s">
        <v>4531</v>
      </c>
      <c r="C1225" s="12" t="str">
        <f>IFERROR(__xludf.DUMMYFUNCTION("TEXTJOIN("";"", TRUE, FILTER($B$2:$B$14794, #REF!=$D$2:$D$14794))"),"#N/A")</f>
        <v>#N/A</v>
      </c>
      <c r="F1225" s="13" t="s">
        <v>41612</v>
      </c>
    </row>
    <row r="1226">
      <c r="B1226" s="3" t="s">
        <v>4531</v>
      </c>
      <c r="C1226" s="12" t="str">
        <f>IFERROR(__xludf.DUMMYFUNCTION("TEXTJOIN("";"", TRUE, FILTER($B$2:$B$14794, #REF!=$D$2:$D$14794))"),"#N/A")</f>
        <v>#N/A</v>
      </c>
      <c r="F1226" s="13" t="s">
        <v>41613</v>
      </c>
    </row>
    <row r="1227">
      <c r="B1227" s="3" t="s">
        <v>4531</v>
      </c>
      <c r="C1227" s="12" t="str">
        <f>IFERROR(__xludf.DUMMYFUNCTION("TEXTJOIN("";"", TRUE, FILTER($B$2:$B$14794, #REF!=$D$2:$D$14794))"),"#N/A")</f>
        <v>#N/A</v>
      </c>
      <c r="F1227" s="13" t="s">
        <v>16942</v>
      </c>
    </row>
    <row r="1228">
      <c r="B1228" s="3" t="s">
        <v>4531</v>
      </c>
      <c r="C1228" s="12" t="str">
        <f>IFERROR(__xludf.DUMMYFUNCTION("TEXTJOIN("";"", TRUE, FILTER($B$2:$B$14794, #REF!=$D$2:$D$14794))"),"#N/A")</f>
        <v>#N/A</v>
      </c>
      <c r="F1228" s="13" t="s">
        <v>41614</v>
      </c>
    </row>
    <row r="1229">
      <c r="B1229" s="3" t="s">
        <v>4531</v>
      </c>
      <c r="C1229" s="12" t="str">
        <f>IFERROR(__xludf.DUMMYFUNCTION("TEXTJOIN("";"", TRUE, FILTER($B$2:$B$14794, #REF!=$D$2:$D$14794))"),"#N/A")</f>
        <v>#N/A</v>
      </c>
      <c r="F1229" s="13" t="s">
        <v>41615</v>
      </c>
    </row>
    <row r="1230">
      <c r="B1230" s="3" t="s">
        <v>4531</v>
      </c>
      <c r="C1230" s="12" t="str">
        <f>IFERROR(__xludf.DUMMYFUNCTION("TEXTJOIN("";"", TRUE, FILTER($B$2:$B$14794, #REF!=$D$2:$D$14794))"),"#N/A")</f>
        <v>#N/A</v>
      </c>
      <c r="F1230" s="13" t="s">
        <v>16977</v>
      </c>
    </row>
    <row r="1231">
      <c r="B1231" s="3" t="s">
        <v>4531</v>
      </c>
      <c r="C1231" s="12" t="str">
        <f>IFERROR(__xludf.DUMMYFUNCTION("TEXTJOIN("";"", TRUE, FILTER($B$2:$B$14794, #REF!=$D$2:$D$14794))"),"#N/A")</f>
        <v>#N/A</v>
      </c>
      <c r="F1231" s="13" t="s">
        <v>41616</v>
      </c>
    </row>
    <row r="1232">
      <c r="B1232" s="3" t="s">
        <v>4531</v>
      </c>
      <c r="C1232" s="12" t="str">
        <f>IFERROR(__xludf.DUMMYFUNCTION("TEXTJOIN("";"", TRUE, FILTER($B$2:$B$14794, #REF!=$D$2:$D$14794))"),"#N/A")</f>
        <v>#N/A</v>
      </c>
      <c r="F1232" s="13" t="s">
        <v>16988</v>
      </c>
    </row>
    <row r="1233">
      <c r="B1233" s="3" t="s">
        <v>4531</v>
      </c>
      <c r="C1233" s="12" t="str">
        <f>IFERROR(__xludf.DUMMYFUNCTION("TEXTJOIN("";"", TRUE, FILTER($B$2:$B$14794, #REF!=$D$2:$D$14794))"),"#N/A")</f>
        <v>#N/A</v>
      </c>
      <c r="F1233" s="13" t="s">
        <v>41617</v>
      </c>
    </row>
    <row r="1234">
      <c r="B1234" s="3" t="s">
        <v>4531</v>
      </c>
      <c r="C1234" s="12" t="str">
        <f>IFERROR(__xludf.DUMMYFUNCTION("TEXTJOIN("";"", TRUE, FILTER($B$2:$B$14794, #REF!=$D$2:$D$14794))"),"#N/A")</f>
        <v>#N/A</v>
      </c>
      <c r="F1234" s="13" t="s">
        <v>41618</v>
      </c>
    </row>
    <row r="1235">
      <c r="B1235" s="3" t="s">
        <v>4531</v>
      </c>
      <c r="C1235" s="12" t="str">
        <f>IFERROR(__xludf.DUMMYFUNCTION("TEXTJOIN("";"", TRUE, FILTER($B$2:$B$14794, #REF!=$D$2:$D$14794))"),"#N/A")</f>
        <v>#N/A</v>
      </c>
      <c r="F1235" s="13" t="s">
        <v>41619</v>
      </c>
    </row>
    <row r="1236">
      <c r="B1236" s="3" t="s">
        <v>4531</v>
      </c>
      <c r="C1236" s="12" t="str">
        <f>IFERROR(__xludf.DUMMYFUNCTION("TEXTJOIN("";"", TRUE, FILTER($B$2:$B$14794, #REF!=$D$2:$D$14794))"),"#N/A")</f>
        <v>#N/A</v>
      </c>
      <c r="F1236" s="13" t="s">
        <v>17021</v>
      </c>
    </row>
    <row r="1237">
      <c r="B1237" s="3" t="s">
        <v>4531</v>
      </c>
      <c r="C1237" s="12" t="str">
        <f>IFERROR(__xludf.DUMMYFUNCTION("TEXTJOIN("";"", TRUE, FILTER($B$2:$B$14794, #REF!=$D$2:$D$14794))"),"#N/A")</f>
        <v>#N/A</v>
      </c>
      <c r="F1237" s="13" t="s">
        <v>41620</v>
      </c>
    </row>
    <row r="1238">
      <c r="B1238" s="3" t="s">
        <v>2062</v>
      </c>
      <c r="C1238" s="12" t="str">
        <f>IFERROR(__xludf.DUMMYFUNCTION("TEXTJOIN("";"", TRUE, FILTER($B$2:$B$14794, #REF!=$D$2:$D$14794))"),"#N/A")</f>
        <v>#N/A</v>
      </c>
      <c r="F1238" s="13" t="s">
        <v>41621</v>
      </c>
    </row>
    <row r="1239">
      <c r="B1239" s="3" t="s">
        <v>2062</v>
      </c>
      <c r="C1239" s="12" t="str">
        <f>IFERROR(__xludf.DUMMYFUNCTION("TEXTJOIN("";"", TRUE, FILTER($B$2:$B$14794, #REF!=$D$2:$D$14794))"),"#N/A")</f>
        <v>#N/A</v>
      </c>
      <c r="F1239" s="13" t="s">
        <v>41622</v>
      </c>
    </row>
    <row r="1240">
      <c r="B1240" s="3" t="s">
        <v>2062</v>
      </c>
      <c r="C1240" s="12" t="str">
        <f>IFERROR(__xludf.DUMMYFUNCTION("TEXTJOIN("";"", TRUE, FILTER($B$2:$B$14794, #REF!=$D$2:$D$14794))"),"#N/A")</f>
        <v>#N/A</v>
      </c>
      <c r="F1240" s="13" t="s">
        <v>41623</v>
      </c>
    </row>
    <row r="1241">
      <c r="B1241" s="3" t="s">
        <v>2062</v>
      </c>
      <c r="C1241" s="12" t="str">
        <f>IFERROR(__xludf.DUMMYFUNCTION("TEXTJOIN("";"", TRUE, FILTER($B$2:$B$14794, #REF!=$D$2:$D$14794))"),"#N/A")</f>
        <v>#N/A</v>
      </c>
      <c r="F1241" s="13" t="s">
        <v>41624</v>
      </c>
    </row>
    <row r="1242">
      <c r="B1242" s="3" t="s">
        <v>2062</v>
      </c>
      <c r="C1242" s="12" t="str">
        <f>IFERROR(__xludf.DUMMYFUNCTION("TEXTJOIN("";"", TRUE, FILTER($B$2:$B$14794, #REF!=$D$2:$D$14794))"),"#N/A")</f>
        <v>#N/A</v>
      </c>
      <c r="F1242" s="13" t="s">
        <v>41625</v>
      </c>
    </row>
    <row r="1243">
      <c r="B1243" s="3" t="s">
        <v>2062</v>
      </c>
      <c r="C1243" s="12" t="str">
        <f>IFERROR(__xludf.DUMMYFUNCTION("TEXTJOIN("";"", TRUE, FILTER($B$2:$B$14794, #REF!=$D$2:$D$14794))"),"#N/A")</f>
        <v>#N/A</v>
      </c>
      <c r="F1243" s="13" t="s">
        <v>41626</v>
      </c>
    </row>
    <row r="1244">
      <c r="B1244" s="3" t="s">
        <v>2062</v>
      </c>
      <c r="C1244" s="12" t="str">
        <f>IFERROR(__xludf.DUMMYFUNCTION("TEXTJOIN("";"", TRUE, FILTER($B$2:$B$14794, #REF!=$D$2:$D$14794))"),"#N/A")</f>
        <v>#N/A</v>
      </c>
      <c r="F1244" s="13" t="s">
        <v>41627</v>
      </c>
    </row>
    <row r="1245">
      <c r="B1245" s="3" t="s">
        <v>4538</v>
      </c>
      <c r="C1245" s="12" t="str">
        <f>IFERROR(__xludf.DUMMYFUNCTION("TEXTJOIN("";"", TRUE, FILTER($B$2:$B$14794, #REF!=$D$2:$D$14794))"),"#N/A")</f>
        <v>#N/A</v>
      </c>
      <c r="F1245" s="13" t="s">
        <v>41628</v>
      </c>
    </row>
    <row r="1246">
      <c r="B1246" s="3" t="s">
        <v>4538</v>
      </c>
      <c r="C1246" s="12" t="str">
        <f>IFERROR(__xludf.DUMMYFUNCTION("TEXTJOIN("";"", TRUE, FILTER($B$2:$B$14794, #REF!=$D$2:$D$14794))"),"#N/A")</f>
        <v>#N/A</v>
      </c>
      <c r="F1246" s="13" t="s">
        <v>41629</v>
      </c>
    </row>
    <row r="1247">
      <c r="B1247" s="3" t="s">
        <v>4538</v>
      </c>
      <c r="C1247" s="12" t="str">
        <f>IFERROR(__xludf.DUMMYFUNCTION("TEXTJOIN("";"", TRUE, FILTER($B$2:$B$14794, #REF!=$D$2:$D$14794))"),"#N/A")</f>
        <v>#N/A</v>
      </c>
      <c r="F1247" s="13" t="s">
        <v>41630</v>
      </c>
    </row>
    <row r="1248">
      <c r="B1248" s="3" t="s">
        <v>4538</v>
      </c>
      <c r="C1248" s="12" t="str">
        <f>IFERROR(__xludf.DUMMYFUNCTION("TEXTJOIN("";"", TRUE, FILTER($B$2:$B$14794, #REF!=$D$2:$D$14794))"),"#N/A")</f>
        <v>#N/A</v>
      </c>
      <c r="F1248" s="13" t="s">
        <v>41631</v>
      </c>
    </row>
    <row r="1249">
      <c r="B1249" s="3" t="s">
        <v>4538</v>
      </c>
      <c r="C1249" s="12" t="str">
        <f>IFERROR(__xludf.DUMMYFUNCTION("TEXTJOIN("";"", TRUE, FILTER($B$2:$B$14794, #REF!=$D$2:$D$14794))"),"#N/A")</f>
        <v>#N/A</v>
      </c>
      <c r="F1249" s="13" t="s">
        <v>41632</v>
      </c>
    </row>
    <row r="1250">
      <c r="B1250" s="3" t="s">
        <v>4538</v>
      </c>
      <c r="C1250" s="12" t="str">
        <f>IFERROR(__xludf.DUMMYFUNCTION("TEXTJOIN("";"", TRUE, FILTER($B$2:$B$14794, #REF!=$D$2:$D$14794))"),"#N/A")</f>
        <v>#N/A</v>
      </c>
      <c r="F1250" s="13" t="s">
        <v>41633</v>
      </c>
    </row>
    <row r="1251">
      <c r="B1251" s="3" t="s">
        <v>4538</v>
      </c>
      <c r="C1251" s="12" t="str">
        <f>IFERROR(__xludf.DUMMYFUNCTION("TEXTJOIN("";"", TRUE, FILTER($B$2:$B$14794, #REF!=$D$2:$D$14794))"),"#N/A")</f>
        <v>#N/A</v>
      </c>
      <c r="F1251" s="13" t="s">
        <v>41634</v>
      </c>
    </row>
    <row r="1252">
      <c r="B1252" s="3" t="s">
        <v>4538</v>
      </c>
      <c r="C1252" s="12" t="str">
        <f>IFERROR(__xludf.DUMMYFUNCTION("TEXTJOIN("";"", TRUE, FILTER($B$2:$B$14794, #REF!=$D$2:$D$14794))"),"#N/A")</f>
        <v>#N/A</v>
      </c>
      <c r="F1252" s="13" t="s">
        <v>41635</v>
      </c>
    </row>
    <row r="1253">
      <c r="B1253" s="3" t="s">
        <v>4538</v>
      </c>
      <c r="C1253" s="12" t="str">
        <f>IFERROR(__xludf.DUMMYFUNCTION("TEXTJOIN("";"", TRUE, FILTER($B$2:$B$14794, #REF!=$D$2:$D$14794))"),"#N/A")</f>
        <v>#N/A</v>
      </c>
      <c r="F1253" s="13" t="s">
        <v>41636</v>
      </c>
    </row>
    <row r="1254">
      <c r="B1254" s="3" t="s">
        <v>4538</v>
      </c>
      <c r="C1254" s="12" t="str">
        <f>IFERROR(__xludf.DUMMYFUNCTION("TEXTJOIN("";"", TRUE, FILTER($B$2:$B$14794, #REF!=$D$2:$D$14794))"),"#N/A")</f>
        <v>#N/A</v>
      </c>
      <c r="F1254" s="13" t="s">
        <v>41637</v>
      </c>
    </row>
    <row r="1255">
      <c r="B1255" s="3" t="s">
        <v>4538</v>
      </c>
      <c r="C1255" s="12" t="str">
        <f>IFERROR(__xludf.DUMMYFUNCTION("TEXTJOIN("";"", TRUE, FILTER($B$2:$B$14794, #REF!=$D$2:$D$14794))"),"#N/A")</f>
        <v>#N/A</v>
      </c>
      <c r="F1255" s="13" t="s">
        <v>41638</v>
      </c>
    </row>
    <row r="1256">
      <c r="B1256" s="3" t="s">
        <v>4538</v>
      </c>
      <c r="C1256" s="12" t="str">
        <f>IFERROR(__xludf.DUMMYFUNCTION("TEXTJOIN("";"", TRUE, FILTER($B$2:$B$14794, #REF!=$D$2:$D$14794))"),"#N/A")</f>
        <v>#N/A</v>
      </c>
      <c r="F1256" s="13" t="s">
        <v>41639</v>
      </c>
    </row>
    <row r="1257">
      <c r="B1257" s="3" t="s">
        <v>4538</v>
      </c>
      <c r="C1257" s="12" t="str">
        <f>IFERROR(__xludf.DUMMYFUNCTION("TEXTJOIN("";"", TRUE, FILTER($B$2:$B$14794, #REF!=$D$2:$D$14794))"),"#N/A")</f>
        <v>#N/A</v>
      </c>
      <c r="F1257" s="13" t="s">
        <v>41640</v>
      </c>
    </row>
    <row r="1258">
      <c r="B1258" s="3" t="s">
        <v>4543</v>
      </c>
      <c r="C1258" s="12" t="str">
        <f>IFERROR(__xludf.DUMMYFUNCTION("TEXTJOIN("";"", TRUE, FILTER($B$2:$B$14794, #REF!=$D$2:$D$14794))"),"#N/A")</f>
        <v>#N/A</v>
      </c>
      <c r="F1258" s="13" t="s">
        <v>41641</v>
      </c>
    </row>
    <row r="1259">
      <c r="B1259" s="3" t="s">
        <v>4543</v>
      </c>
      <c r="C1259" s="12" t="str">
        <f>IFERROR(__xludf.DUMMYFUNCTION("TEXTJOIN("";"", TRUE, FILTER($B$2:$B$14794, #REF!=$D$2:$D$14794))"),"#N/A")</f>
        <v>#N/A</v>
      </c>
      <c r="F1259" s="13" t="s">
        <v>41642</v>
      </c>
    </row>
    <row r="1260">
      <c r="B1260" s="3" t="s">
        <v>4543</v>
      </c>
      <c r="C1260" s="12" t="str">
        <f>IFERROR(__xludf.DUMMYFUNCTION("TEXTJOIN("";"", TRUE, FILTER($B$2:$B$14794, #REF!=$D$2:$D$14794))"),"#N/A")</f>
        <v>#N/A</v>
      </c>
      <c r="F1260" s="13" t="s">
        <v>41643</v>
      </c>
    </row>
    <row r="1261">
      <c r="B1261" s="3" t="s">
        <v>4543</v>
      </c>
      <c r="C1261" s="12" t="str">
        <f>IFERROR(__xludf.DUMMYFUNCTION("TEXTJOIN("";"", TRUE, FILTER($B$2:$B$14794, #REF!=$D$2:$D$14794))"),"#N/A")</f>
        <v>#N/A</v>
      </c>
      <c r="F1261" s="13" t="s">
        <v>41644</v>
      </c>
    </row>
    <row r="1262">
      <c r="B1262" s="3" t="s">
        <v>4543</v>
      </c>
      <c r="C1262" s="12" t="str">
        <f>IFERROR(__xludf.DUMMYFUNCTION("TEXTJOIN("";"", TRUE, FILTER($B$2:$B$14794, #REF!=$D$2:$D$14794))"),"#N/A")</f>
        <v>#N/A</v>
      </c>
      <c r="F1262" s="13" t="s">
        <v>41645</v>
      </c>
    </row>
    <row r="1263">
      <c r="B1263" s="3" t="s">
        <v>4543</v>
      </c>
      <c r="C1263" s="12" t="str">
        <f>IFERROR(__xludf.DUMMYFUNCTION("TEXTJOIN("";"", TRUE, FILTER($B$2:$B$14794, #REF!=$D$2:$D$14794))"),"#N/A")</f>
        <v>#N/A</v>
      </c>
      <c r="F1263" s="13" t="s">
        <v>41646</v>
      </c>
    </row>
    <row r="1264">
      <c r="B1264" s="3" t="s">
        <v>4543</v>
      </c>
      <c r="C1264" s="12" t="str">
        <f>IFERROR(__xludf.DUMMYFUNCTION("TEXTJOIN("";"", TRUE, FILTER($B$2:$B$14794, #REF!=$D$2:$D$14794))"),"#N/A")</f>
        <v>#N/A</v>
      </c>
      <c r="F1264" s="13" t="s">
        <v>41647</v>
      </c>
    </row>
    <row r="1265">
      <c r="B1265" s="3" t="s">
        <v>4543</v>
      </c>
      <c r="C1265" s="12" t="str">
        <f>IFERROR(__xludf.DUMMYFUNCTION("TEXTJOIN("";"", TRUE, FILTER($B$2:$B$14794, #REF!=$D$2:$D$14794))"),"#N/A")</f>
        <v>#N/A</v>
      </c>
      <c r="F1265" s="13" t="s">
        <v>41648</v>
      </c>
    </row>
    <row r="1266">
      <c r="B1266" s="3" t="s">
        <v>4543</v>
      </c>
      <c r="C1266" s="12" t="str">
        <f>IFERROR(__xludf.DUMMYFUNCTION("TEXTJOIN("";"", TRUE, FILTER($B$2:$B$14794, #REF!=$D$2:$D$14794))"),"#N/A")</f>
        <v>#N/A</v>
      </c>
      <c r="F1266" s="13" t="s">
        <v>41649</v>
      </c>
    </row>
    <row r="1267">
      <c r="B1267" s="3" t="s">
        <v>4543</v>
      </c>
      <c r="C1267" s="12" t="str">
        <f>IFERROR(__xludf.DUMMYFUNCTION("TEXTJOIN("";"", TRUE, FILTER($B$2:$B$14794, #REF!=$D$2:$D$14794))"),"#N/A")</f>
        <v>#N/A</v>
      </c>
      <c r="F1267" s="13" t="s">
        <v>41650</v>
      </c>
    </row>
    <row r="1268">
      <c r="B1268" s="3" t="s">
        <v>4543</v>
      </c>
      <c r="C1268" s="12" t="str">
        <f>IFERROR(__xludf.DUMMYFUNCTION("TEXTJOIN("";"", TRUE, FILTER($B$2:$B$14794, #REF!=$D$2:$D$14794))"),"#N/A")</f>
        <v>#N/A</v>
      </c>
      <c r="F1268" s="13" t="s">
        <v>41651</v>
      </c>
    </row>
    <row r="1269">
      <c r="B1269" s="3" t="s">
        <v>4543</v>
      </c>
      <c r="C1269" s="12" t="str">
        <f>IFERROR(__xludf.DUMMYFUNCTION("TEXTJOIN("";"", TRUE, FILTER($B$2:$B$14794, #REF!=$D$2:$D$14794))"),"#N/A")</f>
        <v>#N/A</v>
      </c>
      <c r="F1269" s="13" t="s">
        <v>41652</v>
      </c>
    </row>
    <row r="1270">
      <c r="B1270" s="3" t="s">
        <v>4543</v>
      </c>
      <c r="C1270" s="12" t="str">
        <f>IFERROR(__xludf.DUMMYFUNCTION("TEXTJOIN("";"", TRUE, FILTER($B$2:$B$14794, #REF!=$D$2:$D$14794))"),"#N/A")</f>
        <v>#N/A</v>
      </c>
      <c r="F1270" s="13" t="s">
        <v>41653</v>
      </c>
    </row>
    <row r="1271">
      <c r="B1271" s="3" t="s">
        <v>4543</v>
      </c>
      <c r="C1271" s="12" t="str">
        <f>IFERROR(__xludf.DUMMYFUNCTION("TEXTJOIN("";"", TRUE, FILTER($B$2:$B$14794, #REF!=$D$2:$D$14794))"),"#N/A")</f>
        <v>#N/A</v>
      </c>
      <c r="F1271" s="13" t="s">
        <v>41654</v>
      </c>
    </row>
    <row r="1272">
      <c r="B1272" s="3" t="s">
        <v>4543</v>
      </c>
      <c r="C1272" s="12" t="str">
        <f>IFERROR(__xludf.DUMMYFUNCTION("TEXTJOIN("";"", TRUE, FILTER($B$2:$B$14794, #REF!=$D$2:$D$14794))"),"#N/A")</f>
        <v>#N/A</v>
      </c>
      <c r="F1272" s="13" t="s">
        <v>41655</v>
      </c>
    </row>
    <row r="1273">
      <c r="B1273" s="3" t="s">
        <v>4543</v>
      </c>
      <c r="C1273" s="12" t="str">
        <f>IFERROR(__xludf.DUMMYFUNCTION("TEXTJOIN("";"", TRUE, FILTER($B$2:$B$14794, #REF!=$D$2:$D$14794))"),"#N/A")</f>
        <v>#N/A</v>
      </c>
      <c r="F1273" s="13" t="s">
        <v>41656</v>
      </c>
    </row>
    <row r="1274">
      <c r="B1274" s="3" t="s">
        <v>4548</v>
      </c>
      <c r="C1274" s="12" t="str">
        <f>IFERROR(__xludf.DUMMYFUNCTION("TEXTJOIN("";"", TRUE, FILTER($B$2:$B$14794, #REF!=$D$2:$D$14794))"),"#N/A")</f>
        <v>#N/A</v>
      </c>
      <c r="F1274" s="13" t="s">
        <v>41657</v>
      </c>
    </row>
    <row r="1275">
      <c r="B1275" s="3" t="s">
        <v>4548</v>
      </c>
      <c r="C1275" s="12" t="str">
        <f>IFERROR(__xludf.DUMMYFUNCTION("TEXTJOIN("";"", TRUE, FILTER($B$2:$B$14794, #REF!=$D$2:$D$14794))"),"#N/A")</f>
        <v>#N/A</v>
      </c>
      <c r="F1275" s="13" t="s">
        <v>41658</v>
      </c>
    </row>
    <row r="1276">
      <c r="B1276" s="3" t="s">
        <v>4548</v>
      </c>
      <c r="C1276" s="12" t="str">
        <f>IFERROR(__xludf.DUMMYFUNCTION("TEXTJOIN("";"", TRUE, FILTER($B$2:$B$14794, #REF!=$D$2:$D$14794))"),"#N/A")</f>
        <v>#N/A</v>
      </c>
      <c r="F1276" s="13" t="s">
        <v>41659</v>
      </c>
    </row>
    <row r="1277">
      <c r="B1277" s="3" t="s">
        <v>4548</v>
      </c>
      <c r="C1277" s="12" t="str">
        <f>IFERROR(__xludf.DUMMYFUNCTION("TEXTJOIN("";"", TRUE, FILTER($B$2:$B$14794, #REF!=$D$2:$D$14794))"),"#N/A")</f>
        <v>#N/A</v>
      </c>
      <c r="F1277" s="13" t="s">
        <v>41660</v>
      </c>
    </row>
    <row r="1278">
      <c r="B1278" s="3" t="s">
        <v>4548</v>
      </c>
      <c r="C1278" s="12" t="str">
        <f>IFERROR(__xludf.DUMMYFUNCTION("TEXTJOIN("";"", TRUE, FILTER($B$2:$B$14794, #REF!=$D$2:$D$14794))"),"#N/A")</f>
        <v>#N/A</v>
      </c>
      <c r="F1278" s="13" t="s">
        <v>41661</v>
      </c>
    </row>
    <row r="1279">
      <c r="B1279" s="3" t="s">
        <v>4548</v>
      </c>
      <c r="C1279" s="12" t="str">
        <f>IFERROR(__xludf.DUMMYFUNCTION("TEXTJOIN("";"", TRUE, FILTER($B$2:$B$14794, #REF!=$D$2:$D$14794))"),"#N/A")</f>
        <v>#N/A</v>
      </c>
      <c r="F1279" s="13" t="s">
        <v>41662</v>
      </c>
    </row>
    <row r="1280">
      <c r="B1280" s="3" t="s">
        <v>4548</v>
      </c>
      <c r="C1280" s="12" t="str">
        <f>IFERROR(__xludf.DUMMYFUNCTION("TEXTJOIN("";"", TRUE, FILTER($B$2:$B$14794, #REF!=$D$2:$D$14794))"),"#N/A")</f>
        <v>#N/A</v>
      </c>
      <c r="F1280" s="13" t="s">
        <v>41663</v>
      </c>
    </row>
    <row r="1281">
      <c r="B1281" s="3" t="s">
        <v>4548</v>
      </c>
      <c r="C1281" s="12" t="str">
        <f>IFERROR(__xludf.DUMMYFUNCTION("TEXTJOIN("";"", TRUE, FILTER($B$2:$B$14794, #REF!=$D$2:$D$14794))"),"#N/A")</f>
        <v>#N/A</v>
      </c>
      <c r="F1281" s="13" t="s">
        <v>41664</v>
      </c>
    </row>
    <row r="1282">
      <c r="B1282" s="3" t="s">
        <v>4548</v>
      </c>
      <c r="C1282" s="12" t="str">
        <f>IFERROR(__xludf.DUMMYFUNCTION("TEXTJOIN("";"", TRUE, FILTER($B$2:$B$14794, #REF!=$D$2:$D$14794))"),"#N/A")</f>
        <v>#N/A</v>
      </c>
      <c r="F1282" s="13" t="s">
        <v>41665</v>
      </c>
    </row>
    <row r="1283">
      <c r="B1283" s="3" t="s">
        <v>4548</v>
      </c>
      <c r="C1283" s="12" t="str">
        <f>IFERROR(__xludf.DUMMYFUNCTION("TEXTJOIN("";"", TRUE, FILTER($B$2:$B$14794, #REF!=$D$2:$D$14794))"),"#N/A")</f>
        <v>#N/A</v>
      </c>
      <c r="F1283" s="13" t="s">
        <v>41666</v>
      </c>
    </row>
    <row r="1284">
      <c r="B1284" s="3" t="s">
        <v>4548</v>
      </c>
      <c r="C1284" s="12" t="str">
        <f>IFERROR(__xludf.DUMMYFUNCTION("TEXTJOIN("";"", TRUE, FILTER($B$2:$B$14794, #REF!=$D$2:$D$14794))"),"#N/A")</f>
        <v>#N/A</v>
      </c>
      <c r="F1284" s="13" t="s">
        <v>41667</v>
      </c>
    </row>
    <row r="1285">
      <c r="B1285" s="3" t="s">
        <v>4548</v>
      </c>
      <c r="C1285" s="12" t="str">
        <f>IFERROR(__xludf.DUMMYFUNCTION("TEXTJOIN("";"", TRUE, FILTER($B$2:$B$14794, #REF!=$D$2:$D$14794))"),"#N/A")</f>
        <v>#N/A</v>
      </c>
      <c r="F1285" s="13" t="s">
        <v>41668</v>
      </c>
    </row>
    <row r="1286">
      <c r="B1286" s="3" t="s">
        <v>4548</v>
      </c>
      <c r="C1286" s="12" t="str">
        <f>IFERROR(__xludf.DUMMYFUNCTION("TEXTJOIN("";"", TRUE, FILTER($B$2:$B$14794, #REF!=$D$2:$D$14794))"),"#N/A")</f>
        <v>#N/A</v>
      </c>
      <c r="F1286" s="13" t="s">
        <v>41669</v>
      </c>
    </row>
    <row r="1287">
      <c r="B1287" s="3" t="s">
        <v>4548</v>
      </c>
      <c r="C1287" s="12" t="str">
        <f>IFERROR(__xludf.DUMMYFUNCTION("TEXTJOIN("";"", TRUE, FILTER($B$2:$B$14794, #REF!=$D$2:$D$14794))"),"#N/A")</f>
        <v>#N/A</v>
      </c>
      <c r="F1287" s="13" t="s">
        <v>41670</v>
      </c>
    </row>
    <row r="1288">
      <c r="B1288" s="3" t="s">
        <v>4548</v>
      </c>
      <c r="C1288" s="12" t="str">
        <f>IFERROR(__xludf.DUMMYFUNCTION("TEXTJOIN("";"", TRUE, FILTER($B$2:$B$14794, #REF!=$D$2:$D$14794))"),"#N/A")</f>
        <v>#N/A</v>
      </c>
      <c r="F1288" s="13" t="s">
        <v>41671</v>
      </c>
    </row>
    <row r="1289">
      <c r="B1289" s="3" t="s">
        <v>2174</v>
      </c>
      <c r="C1289" s="12" t="str">
        <f>IFERROR(__xludf.DUMMYFUNCTION("TEXTJOIN("";"", TRUE, FILTER($B$2:$B$14794, #REF!=$D$2:$D$14794))"),"#N/A")</f>
        <v>#N/A</v>
      </c>
      <c r="F1289" s="13" t="s">
        <v>41672</v>
      </c>
    </row>
    <row r="1290">
      <c r="B1290" s="3" t="s">
        <v>2174</v>
      </c>
      <c r="C1290" s="12" t="str">
        <f>IFERROR(__xludf.DUMMYFUNCTION("TEXTJOIN("";"", TRUE, FILTER($B$2:$B$14794, #REF!=$D$2:$D$14794))"),"#N/A")</f>
        <v>#N/A</v>
      </c>
      <c r="F1290" s="13" t="s">
        <v>41673</v>
      </c>
    </row>
    <row r="1291">
      <c r="B1291" s="3" t="s">
        <v>2174</v>
      </c>
      <c r="C1291" s="12" t="str">
        <f>IFERROR(__xludf.DUMMYFUNCTION("TEXTJOIN("";"", TRUE, FILTER($B$2:$B$14794, #REF!=$D$2:$D$14794))"),"#N/A")</f>
        <v>#N/A</v>
      </c>
      <c r="F1291" s="13" t="s">
        <v>41674</v>
      </c>
    </row>
    <row r="1292">
      <c r="B1292" s="3" t="s">
        <v>2181</v>
      </c>
      <c r="C1292" s="12" t="str">
        <f>IFERROR(__xludf.DUMMYFUNCTION("TEXTJOIN("";"", TRUE, FILTER($B$2:$B$14794, #REF!=$D$2:$D$14794))"),"#N/A")</f>
        <v>#N/A</v>
      </c>
      <c r="F1292" s="13" t="s">
        <v>41675</v>
      </c>
    </row>
    <row r="1293">
      <c r="B1293" s="3" t="s">
        <v>2181</v>
      </c>
      <c r="C1293" s="12" t="str">
        <f>IFERROR(__xludf.DUMMYFUNCTION("TEXTJOIN("";"", TRUE, FILTER($B$2:$B$14794, #REF!=$D$2:$D$14794))"),"#N/A")</f>
        <v>#N/A</v>
      </c>
      <c r="F1293" s="13" t="s">
        <v>41676</v>
      </c>
    </row>
    <row r="1294">
      <c r="B1294" s="3" t="s">
        <v>2181</v>
      </c>
      <c r="C1294" s="12" t="str">
        <f>IFERROR(__xludf.DUMMYFUNCTION("TEXTJOIN("";"", TRUE, FILTER($B$2:$B$14794, #REF!=$D$2:$D$14794))"),"#N/A")</f>
        <v>#N/A</v>
      </c>
      <c r="F1294" s="13" t="s">
        <v>41677</v>
      </c>
    </row>
    <row r="1295">
      <c r="B1295" s="3" t="s">
        <v>2181</v>
      </c>
      <c r="C1295" s="12" t="str">
        <f>IFERROR(__xludf.DUMMYFUNCTION("TEXTJOIN("";"", TRUE, FILTER($B$2:$B$14794, #REF!=$D$2:$D$14794))"),"#N/A")</f>
        <v>#N/A</v>
      </c>
      <c r="F1295" s="13" t="s">
        <v>41678</v>
      </c>
    </row>
    <row r="1296">
      <c r="B1296" s="3" t="s">
        <v>2181</v>
      </c>
      <c r="C1296" s="12" t="str">
        <f>IFERROR(__xludf.DUMMYFUNCTION("TEXTJOIN("";"", TRUE, FILTER($B$2:$B$14794, #REF!=$D$2:$D$14794))"),"#N/A")</f>
        <v>#N/A</v>
      </c>
      <c r="F1296" s="13" t="s">
        <v>41679</v>
      </c>
    </row>
    <row r="1297">
      <c r="B1297" s="3" t="s">
        <v>2181</v>
      </c>
      <c r="C1297" s="12" t="str">
        <f>IFERROR(__xludf.DUMMYFUNCTION("TEXTJOIN("";"", TRUE, FILTER($B$2:$B$14794, #REF!=$D$2:$D$14794))"),"#N/A")</f>
        <v>#N/A</v>
      </c>
      <c r="F1297" s="13" t="s">
        <v>41680</v>
      </c>
    </row>
    <row r="1298">
      <c r="B1298" s="3" t="s">
        <v>2181</v>
      </c>
      <c r="C1298" s="12" t="str">
        <f>IFERROR(__xludf.DUMMYFUNCTION("TEXTJOIN("";"", TRUE, FILTER($B$2:$B$14794, #REF!=$D$2:$D$14794))"),"#N/A")</f>
        <v>#N/A</v>
      </c>
      <c r="F1298" s="13" t="s">
        <v>41681</v>
      </c>
    </row>
    <row r="1299">
      <c r="B1299" s="3" t="s">
        <v>2181</v>
      </c>
      <c r="C1299" s="12" t="str">
        <f>IFERROR(__xludf.DUMMYFUNCTION("TEXTJOIN("";"", TRUE, FILTER($B$2:$B$14794, #REF!=$D$2:$D$14794))"),"#N/A")</f>
        <v>#N/A</v>
      </c>
      <c r="F1299" s="13" t="s">
        <v>41682</v>
      </c>
    </row>
    <row r="1300">
      <c r="B1300" s="3" t="s">
        <v>2181</v>
      </c>
      <c r="C1300" s="12" t="str">
        <f>IFERROR(__xludf.DUMMYFUNCTION("TEXTJOIN("";"", TRUE, FILTER($B$2:$B$14794, #REF!=$D$2:$D$14794))"),"#N/A")</f>
        <v>#N/A</v>
      </c>
      <c r="F1300" s="13" t="s">
        <v>41683</v>
      </c>
    </row>
    <row r="1301">
      <c r="B1301" s="3" t="s">
        <v>2200</v>
      </c>
      <c r="C1301" s="12" t="str">
        <f>IFERROR(__xludf.DUMMYFUNCTION("TEXTJOIN("";"", TRUE, FILTER($B$2:$B$14794, #REF!=$D$2:$D$14794))"),"#N/A")</f>
        <v>#N/A</v>
      </c>
      <c r="F1301" s="13" t="s">
        <v>41684</v>
      </c>
    </row>
    <row r="1302">
      <c r="B1302" s="3" t="s">
        <v>2200</v>
      </c>
      <c r="C1302" s="12" t="str">
        <f>IFERROR(__xludf.DUMMYFUNCTION("TEXTJOIN("";"", TRUE, FILTER($B$2:$B$14794, #REF!=$D$2:$D$14794))"),"#N/A")</f>
        <v>#N/A</v>
      </c>
      <c r="F1302" s="13" t="s">
        <v>41685</v>
      </c>
    </row>
    <row r="1303">
      <c r="B1303" s="3" t="s">
        <v>2200</v>
      </c>
      <c r="C1303" s="12" t="str">
        <f>IFERROR(__xludf.DUMMYFUNCTION("TEXTJOIN("";"", TRUE, FILTER($B$2:$B$14794, #REF!=$D$2:$D$14794))"),"#N/A")</f>
        <v>#N/A</v>
      </c>
      <c r="F1303" s="13" t="s">
        <v>41686</v>
      </c>
    </row>
    <row r="1304">
      <c r="B1304" s="3" t="s">
        <v>2200</v>
      </c>
      <c r="C1304" s="12" t="str">
        <f>IFERROR(__xludf.DUMMYFUNCTION("TEXTJOIN("";"", TRUE, FILTER($B$2:$B$14794, #REF!=$D$2:$D$14794))"),"#N/A")</f>
        <v>#N/A</v>
      </c>
      <c r="F1304" s="13" t="s">
        <v>41687</v>
      </c>
    </row>
    <row r="1305">
      <c r="B1305" s="3" t="s">
        <v>2200</v>
      </c>
      <c r="C1305" s="12" t="str">
        <f>IFERROR(__xludf.DUMMYFUNCTION("TEXTJOIN("";"", TRUE, FILTER($B$2:$B$14794, #REF!=$D$2:$D$14794))"),"#N/A")</f>
        <v>#N/A</v>
      </c>
      <c r="F1305" s="13" t="s">
        <v>41688</v>
      </c>
    </row>
    <row r="1306">
      <c r="B1306" s="3" t="s">
        <v>2200</v>
      </c>
      <c r="C1306" s="12" t="str">
        <f>IFERROR(__xludf.DUMMYFUNCTION("TEXTJOIN("";"", TRUE, FILTER($B$2:$B$14794, #REF!=$D$2:$D$14794))"),"#N/A")</f>
        <v>#N/A</v>
      </c>
      <c r="F1306" s="13" t="s">
        <v>41689</v>
      </c>
    </row>
    <row r="1307">
      <c r="B1307" s="3" t="s">
        <v>2200</v>
      </c>
      <c r="C1307" s="12" t="str">
        <f>IFERROR(__xludf.DUMMYFUNCTION("TEXTJOIN("";"", TRUE, FILTER($B$2:$B$14794, #REF!=$D$2:$D$14794))"),"#N/A")</f>
        <v>#N/A</v>
      </c>
      <c r="F1307" s="13" t="s">
        <v>41690</v>
      </c>
    </row>
    <row r="1308">
      <c r="B1308" s="3" t="s">
        <v>2215</v>
      </c>
      <c r="C1308" s="12" t="str">
        <f>IFERROR(__xludf.DUMMYFUNCTION("TEXTJOIN("";"", TRUE, FILTER($B$2:$B$14794, #REF!=$D$2:$D$14794))"),"#N/A")</f>
        <v>#N/A</v>
      </c>
      <c r="F1308" s="13" t="s">
        <v>41691</v>
      </c>
    </row>
    <row r="1309">
      <c r="B1309" s="3" t="s">
        <v>2215</v>
      </c>
      <c r="C1309" s="12" t="str">
        <f>IFERROR(__xludf.DUMMYFUNCTION("TEXTJOIN("";"", TRUE, FILTER($B$2:$B$14794, #REF!=$D$2:$D$14794))"),"#N/A")</f>
        <v>#N/A</v>
      </c>
      <c r="F1309" s="13" t="s">
        <v>41692</v>
      </c>
    </row>
    <row r="1310">
      <c r="B1310" s="3" t="s">
        <v>2215</v>
      </c>
      <c r="C1310" s="12" t="str">
        <f>IFERROR(__xludf.DUMMYFUNCTION("TEXTJOIN("";"", TRUE, FILTER($B$2:$B$14794, #REF!=$D$2:$D$14794))"),"#N/A")</f>
        <v>#N/A</v>
      </c>
      <c r="F1310" s="13" t="s">
        <v>41693</v>
      </c>
    </row>
    <row r="1311">
      <c r="B1311" s="3" t="s">
        <v>2222</v>
      </c>
      <c r="C1311" s="12" t="str">
        <f>IFERROR(__xludf.DUMMYFUNCTION("TEXTJOIN("";"", TRUE, FILTER($B$2:$B$14794, #REF!=$D$2:$D$14794))"),"#N/A")</f>
        <v>#N/A</v>
      </c>
      <c r="F1311" s="13" t="s">
        <v>41694</v>
      </c>
    </row>
    <row r="1312">
      <c r="B1312" s="3" t="s">
        <v>2222</v>
      </c>
      <c r="C1312" s="12" t="str">
        <f>IFERROR(__xludf.DUMMYFUNCTION("TEXTJOIN("";"", TRUE, FILTER($B$2:$B$14794, #REF!=$D$2:$D$14794))"),"#N/A")</f>
        <v>#N/A</v>
      </c>
      <c r="F1312" s="13" t="s">
        <v>41695</v>
      </c>
    </row>
    <row r="1313">
      <c r="B1313" s="3" t="s">
        <v>2222</v>
      </c>
      <c r="C1313" s="12" t="str">
        <f>IFERROR(__xludf.DUMMYFUNCTION("TEXTJOIN("";"", TRUE, FILTER($B$2:$B$14794, #REF!=$D$2:$D$14794))"),"#N/A")</f>
        <v>#N/A</v>
      </c>
      <c r="F1313" s="13" t="s">
        <v>41696</v>
      </c>
    </row>
    <row r="1314">
      <c r="B1314" s="3" t="s">
        <v>2222</v>
      </c>
      <c r="C1314" s="12" t="str">
        <f>IFERROR(__xludf.DUMMYFUNCTION("TEXTJOIN("";"", TRUE, FILTER($B$2:$B$14794, #REF!=$D$2:$D$14794))"),"#N/A")</f>
        <v>#N/A</v>
      </c>
      <c r="F1314" s="13" t="s">
        <v>41697</v>
      </c>
    </row>
    <row r="1315">
      <c r="B1315" s="3" t="s">
        <v>2231</v>
      </c>
      <c r="C1315" s="12" t="str">
        <f>IFERROR(__xludf.DUMMYFUNCTION("TEXTJOIN("";"", TRUE, FILTER($B$2:$B$14794, #REF!=$D$2:$D$14794))"),"#N/A")</f>
        <v>#N/A</v>
      </c>
      <c r="F1315" s="13" t="s">
        <v>41698</v>
      </c>
    </row>
    <row r="1316">
      <c r="B1316" s="3" t="s">
        <v>2231</v>
      </c>
      <c r="C1316" s="12" t="str">
        <f>IFERROR(__xludf.DUMMYFUNCTION("TEXTJOIN("";"", TRUE, FILTER($B$2:$B$14794, #REF!=$D$2:$D$14794))"),"#N/A")</f>
        <v>#N/A</v>
      </c>
      <c r="F1316" s="13" t="s">
        <v>41699</v>
      </c>
    </row>
    <row r="1317">
      <c r="B1317" s="3" t="s">
        <v>2231</v>
      </c>
      <c r="C1317" s="12" t="str">
        <f>IFERROR(__xludf.DUMMYFUNCTION("TEXTJOIN("";"", TRUE, FILTER($B$2:$B$14794, #REF!=$D$2:$D$14794))"),"#N/A")</f>
        <v>#N/A</v>
      </c>
      <c r="F1317" s="13" t="s">
        <v>41700</v>
      </c>
    </row>
    <row r="1318">
      <c r="B1318" s="3" t="s">
        <v>2231</v>
      </c>
      <c r="C1318" s="12" t="str">
        <f>IFERROR(__xludf.DUMMYFUNCTION("TEXTJOIN("";"", TRUE, FILTER($B$2:$B$14794, #REF!=$D$2:$D$14794))"),"#N/A")</f>
        <v>#N/A</v>
      </c>
      <c r="F1318" s="13" t="s">
        <v>41701</v>
      </c>
    </row>
    <row r="1319">
      <c r="B1319" s="3" t="s">
        <v>2231</v>
      </c>
      <c r="C1319" s="12" t="str">
        <f>IFERROR(__xludf.DUMMYFUNCTION("TEXTJOIN("";"", TRUE, FILTER($B$2:$B$14794, #REF!=$D$2:$D$14794))"),"#N/A")</f>
        <v>#N/A</v>
      </c>
      <c r="F1319" s="13" t="s">
        <v>41702</v>
      </c>
    </row>
    <row r="1320">
      <c r="B1320" s="3" t="s">
        <v>2242</v>
      </c>
      <c r="C1320" s="12" t="str">
        <f>IFERROR(__xludf.DUMMYFUNCTION("TEXTJOIN("";"", TRUE, FILTER($B$2:$B$14794, #REF!=$D$2:$D$14794))"),"#N/A")</f>
        <v>#N/A</v>
      </c>
      <c r="F1320" s="13" t="s">
        <v>41703</v>
      </c>
    </row>
    <row r="1321">
      <c r="B1321" s="3" t="s">
        <v>2242</v>
      </c>
      <c r="C1321" s="12" t="str">
        <f>IFERROR(__xludf.DUMMYFUNCTION("TEXTJOIN("";"", TRUE, FILTER($B$2:$B$14794, #REF!=$D$2:$D$14794))"),"#N/A")</f>
        <v>#N/A</v>
      </c>
      <c r="F1321" s="13" t="s">
        <v>41704</v>
      </c>
    </row>
    <row r="1322">
      <c r="B1322" s="3" t="s">
        <v>2242</v>
      </c>
      <c r="C1322" s="12" t="str">
        <f>IFERROR(__xludf.DUMMYFUNCTION("TEXTJOIN("";"", TRUE, FILTER($B$2:$B$14794, #REF!=$D$2:$D$14794))"),"#N/A")</f>
        <v>#N/A</v>
      </c>
      <c r="F1322" s="13" t="s">
        <v>41705</v>
      </c>
    </row>
    <row r="1323">
      <c r="B1323" s="3" t="s">
        <v>2242</v>
      </c>
      <c r="C1323" s="12" t="str">
        <f>IFERROR(__xludf.DUMMYFUNCTION("TEXTJOIN("";"", TRUE, FILTER($B$2:$B$14794, #REF!=$D$2:$D$14794))"),"#N/A")</f>
        <v>#N/A</v>
      </c>
      <c r="F1323" s="13" t="s">
        <v>18251</v>
      </c>
    </row>
    <row r="1324">
      <c r="B1324" s="3" t="s">
        <v>2242</v>
      </c>
      <c r="C1324" s="12" t="str">
        <f>IFERROR(__xludf.DUMMYFUNCTION("TEXTJOIN("";"", TRUE, FILTER($B$2:$B$14794, #REF!=$D$2:$D$14794))"),"#N/A")</f>
        <v>#N/A</v>
      </c>
      <c r="F1324" s="13" t="s">
        <v>41706</v>
      </c>
    </row>
    <row r="1325">
      <c r="B1325" s="3" t="s">
        <v>2242</v>
      </c>
      <c r="C1325" s="12" t="str">
        <f>IFERROR(__xludf.DUMMYFUNCTION("TEXTJOIN("";"", TRUE, FILTER($B$2:$B$14794, #REF!=$D$2:$D$14794))"),"#N/A")</f>
        <v>#N/A</v>
      </c>
      <c r="F1325" s="13" t="s">
        <v>41707</v>
      </c>
    </row>
    <row r="1326">
      <c r="B1326" s="3" t="s">
        <v>2242</v>
      </c>
      <c r="C1326" s="12" t="str">
        <f>IFERROR(__xludf.DUMMYFUNCTION("TEXTJOIN("";"", TRUE, FILTER($B$2:$B$14794, #REF!=$D$2:$D$14794))"),"#N/A")</f>
        <v>#N/A</v>
      </c>
      <c r="F1326" s="13" t="s">
        <v>18266</v>
      </c>
    </row>
    <row r="1327">
      <c r="B1327" s="3" t="s">
        <v>2242</v>
      </c>
      <c r="C1327" s="12" t="str">
        <f>IFERROR(__xludf.DUMMYFUNCTION("TEXTJOIN("";"", TRUE, FILTER($B$2:$B$14794, #REF!=$D$2:$D$14794))"),"#N/A")</f>
        <v>#N/A</v>
      </c>
      <c r="F1327" s="13" t="s">
        <v>41708</v>
      </c>
    </row>
    <row r="1328">
      <c r="B1328" s="3" t="s">
        <v>2242</v>
      </c>
      <c r="C1328" s="12" t="str">
        <f>IFERROR(__xludf.DUMMYFUNCTION("TEXTJOIN("";"", TRUE, FILTER($B$2:$B$14794, #REF!=$D$2:$D$14794))"),"#N/A")</f>
        <v>#N/A</v>
      </c>
      <c r="F1328" s="13" t="s">
        <v>41709</v>
      </c>
    </row>
    <row r="1329">
      <c r="B1329" s="3" t="s">
        <v>2261</v>
      </c>
      <c r="C1329" s="12" t="str">
        <f>IFERROR(__xludf.DUMMYFUNCTION("TEXTJOIN("";"", TRUE, FILTER($B$2:$B$14794, #REF!=$D$2:$D$14794))"),"#N/A")</f>
        <v>#N/A</v>
      </c>
      <c r="F1329" s="13" t="s">
        <v>41710</v>
      </c>
    </row>
    <row r="1330">
      <c r="B1330" s="3" t="s">
        <v>2261</v>
      </c>
      <c r="C1330" s="12" t="str">
        <f>IFERROR(__xludf.DUMMYFUNCTION("TEXTJOIN("";"", TRUE, FILTER($B$2:$B$14794, #REF!=$D$2:$D$14794))"),"#N/A")</f>
        <v>#N/A</v>
      </c>
      <c r="F1330" s="13" t="s">
        <v>41711</v>
      </c>
    </row>
    <row r="1331">
      <c r="B1331" s="3" t="s">
        <v>2261</v>
      </c>
      <c r="C1331" s="12" t="str">
        <f>IFERROR(__xludf.DUMMYFUNCTION("TEXTJOIN("";"", TRUE, FILTER($B$2:$B$14794, #REF!=$D$2:$D$14794))"),"#N/A")</f>
        <v>#N/A</v>
      </c>
      <c r="F1331" s="13" t="s">
        <v>18314</v>
      </c>
    </row>
    <row r="1332">
      <c r="B1332" s="3" t="s">
        <v>2261</v>
      </c>
      <c r="C1332" s="12" t="str">
        <f>IFERROR(__xludf.DUMMYFUNCTION("TEXTJOIN("";"", TRUE, FILTER($B$2:$B$14794, #REF!=$D$2:$D$14794))"),"#N/A")</f>
        <v>#N/A</v>
      </c>
      <c r="F1332" s="13" t="s">
        <v>18315</v>
      </c>
    </row>
    <row r="1333">
      <c r="B1333" s="3" t="s">
        <v>2261</v>
      </c>
      <c r="C1333" s="12" t="str">
        <f>IFERROR(__xludf.DUMMYFUNCTION("TEXTJOIN("";"", TRUE, FILTER($B$2:$B$14794, #REF!=$D$2:$D$14794))"),"#N/A")</f>
        <v>#N/A</v>
      </c>
      <c r="F1333" s="13" t="s">
        <v>18316</v>
      </c>
    </row>
    <row r="1334">
      <c r="B1334" s="3" t="s">
        <v>2261</v>
      </c>
      <c r="C1334" s="12" t="str">
        <f>IFERROR(__xludf.DUMMYFUNCTION("TEXTJOIN("";"", TRUE, FILTER($B$2:$B$14794, #REF!=$D$2:$D$14794))"),"#N/A")</f>
        <v>#N/A</v>
      </c>
      <c r="F1334" s="13" t="s">
        <v>18317</v>
      </c>
    </row>
    <row r="1335">
      <c r="B1335" s="3" t="s">
        <v>2261</v>
      </c>
      <c r="C1335" s="12" t="str">
        <f>IFERROR(__xludf.DUMMYFUNCTION("TEXTJOIN("";"", TRUE, FILTER($B$2:$B$14794, #REF!=$D$2:$D$14794))"),"#N/A")</f>
        <v>#N/A</v>
      </c>
      <c r="F1335" s="13" t="s">
        <v>18318</v>
      </c>
    </row>
    <row r="1336">
      <c r="B1336" s="3" t="s">
        <v>2261</v>
      </c>
      <c r="C1336" s="12" t="str">
        <f>IFERROR(__xludf.DUMMYFUNCTION("TEXTJOIN("";"", TRUE, FILTER($B$2:$B$14794, #REF!=$D$2:$D$14794))"),"#N/A")</f>
        <v>#N/A</v>
      </c>
      <c r="F1336" s="13" t="s">
        <v>41712</v>
      </c>
    </row>
    <row r="1337">
      <c r="B1337" s="3" t="s">
        <v>2261</v>
      </c>
      <c r="C1337" s="12" t="str">
        <f>IFERROR(__xludf.DUMMYFUNCTION("TEXTJOIN("";"", TRUE, FILTER($B$2:$B$14794, #REF!=$D$2:$D$14794))"),"#N/A")</f>
        <v>#N/A</v>
      </c>
      <c r="F1337" s="13" t="s">
        <v>18325</v>
      </c>
    </row>
    <row r="1338">
      <c r="B1338" s="3" t="s">
        <v>2261</v>
      </c>
      <c r="C1338" s="12" t="str">
        <f>IFERROR(__xludf.DUMMYFUNCTION("TEXTJOIN("";"", TRUE, FILTER($B$2:$B$14794, #REF!=$D$2:$D$14794))"),"#N/A")</f>
        <v>#N/A</v>
      </c>
      <c r="F1338" s="13" t="s">
        <v>18326</v>
      </c>
    </row>
    <row r="1339">
      <c r="B1339" s="3" t="s">
        <v>2261</v>
      </c>
      <c r="C1339" s="12" t="str">
        <f>IFERROR(__xludf.DUMMYFUNCTION("TEXTJOIN("";"", TRUE, FILTER($B$2:$B$14794, #REF!=$D$2:$D$14794))"),"#N/A")</f>
        <v>#N/A</v>
      </c>
      <c r="F1339" s="13" t="s">
        <v>41713</v>
      </c>
    </row>
    <row r="1340">
      <c r="B1340" s="3" t="s">
        <v>2261</v>
      </c>
      <c r="C1340" s="12" t="str">
        <f>IFERROR(__xludf.DUMMYFUNCTION("TEXTJOIN("";"", TRUE, FILTER($B$2:$B$14794, #REF!=$D$2:$D$14794))"),"#N/A")</f>
        <v>#N/A</v>
      </c>
      <c r="F1340" s="13" t="s">
        <v>41714</v>
      </c>
    </row>
    <row r="1341">
      <c r="B1341" s="3" t="s">
        <v>2286</v>
      </c>
      <c r="C1341" s="12" t="str">
        <f>IFERROR(__xludf.DUMMYFUNCTION("TEXTJOIN("";"", TRUE, FILTER($B$2:$B$14794, #REF!=$D$2:$D$14794))"),"#N/A")</f>
        <v>#N/A</v>
      </c>
      <c r="F1341" s="13" t="s">
        <v>18353</v>
      </c>
    </row>
    <row r="1342">
      <c r="B1342" s="3" t="s">
        <v>2286</v>
      </c>
      <c r="C1342" s="12" t="str">
        <f>IFERROR(__xludf.DUMMYFUNCTION("TEXTJOIN("";"", TRUE, FILTER($B$2:$B$14794, #REF!=$D$2:$D$14794))"),"#N/A")</f>
        <v>#N/A</v>
      </c>
      <c r="F1342" s="13" t="s">
        <v>41715</v>
      </c>
    </row>
    <row r="1343">
      <c r="B1343" s="3" t="s">
        <v>2286</v>
      </c>
      <c r="C1343" s="12" t="str">
        <f>IFERROR(__xludf.DUMMYFUNCTION("TEXTJOIN("";"", TRUE, FILTER($B$2:$B$14794, #REF!=$D$2:$D$14794))"),"#N/A")</f>
        <v>#N/A</v>
      </c>
      <c r="F1343" s="13" t="s">
        <v>41716</v>
      </c>
    </row>
    <row r="1344">
      <c r="B1344" s="3" t="s">
        <v>2286</v>
      </c>
      <c r="C1344" s="12" t="str">
        <f>IFERROR(__xludf.DUMMYFUNCTION("TEXTJOIN("";"", TRUE, FILTER($B$2:$B$14794, #REF!=$D$2:$D$14794))"),"#N/A")</f>
        <v>#N/A</v>
      </c>
      <c r="F1344" s="13" t="s">
        <v>41717</v>
      </c>
    </row>
    <row r="1345">
      <c r="B1345" s="3" t="s">
        <v>2286</v>
      </c>
      <c r="C1345" s="12" t="str">
        <f>IFERROR(__xludf.DUMMYFUNCTION("TEXTJOIN("";"", TRUE, FILTER($B$2:$B$14794, #REF!=$D$2:$D$14794))"),"#N/A")</f>
        <v>#N/A</v>
      </c>
      <c r="F1345" s="13" t="s">
        <v>41718</v>
      </c>
    </row>
    <row r="1346">
      <c r="B1346" s="3" t="s">
        <v>2297</v>
      </c>
      <c r="C1346" s="12" t="str">
        <f>IFERROR(__xludf.DUMMYFUNCTION("TEXTJOIN("";"", TRUE, FILTER($B$2:$B$14794, #REF!=$D$2:$D$14794))"),"#N/A")</f>
        <v>#N/A</v>
      </c>
      <c r="F1346" s="13" t="s">
        <v>41719</v>
      </c>
    </row>
    <row r="1347">
      <c r="B1347" s="3" t="s">
        <v>2297</v>
      </c>
      <c r="C1347" s="12" t="str">
        <f>IFERROR(__xludf.DUMMYFUNCTION("TEXTJOIN("";"", TRUE, FILTER($B$2:$B$14794, #REF!=$D$2:$D$14794))"),"#N/A")</f>
        <v>#N/A</v>
      </c>
      <c r="F1347" s="13" t="s">
        <v>41720</v>
      </c>
    </row>
    <row r="1348">
      <c r="B1348" s="3" t="s">
        <v>2297</v>
      </c>
      <c r="C1348" s="12" t="str">
        <f>IFERROR(__xludf.DUMMYFUNCTION("TEXTJOIN("";"", TRUE, FILTER($B$2:$B$14794, #REF!=$D$2:$D$14794))"),"#N/A")</f>
        <v>#N/A</v>
      </c>
      <c r="F1348" s="13" t="s">
        <v>41721</v>
      </c>
    </row>
    <row r="1349">
      <c r="B1349" s="3" t="s">
        <v>2297</v>
      </c>
      <c r="C1349" s="12" t="str">
        <f>IFERROR(__xludf.DUMMYFUNCTION("TEXTJOIN("";"", TRUE, FILTER($B$2:$B$14794, #REF!=$D$2:$D$14794))"),"#N/A")</f>
        <v>#N/A</v>
      </c>
      <c r="F1349" s="13" t="s">
        <v>18422</v>
      </c>
    </row>
    <row r="1350">
      <c r="B1350" s="3" t="s">
        <v>2297</v>
      </c>
      <c r="C1350" s="12" t="str">
        <f>IFERROR(__xludf.DUMMYFUNCTION("TEXTJOIN("";"", TRUE, FILTER($B$2:$B$14794, #REF!=$D$2:$D$14794))"),"#N/A")</f>
        <v>#N/A</v>
      </c>
      <c r="F1350" s="13" t="s">
        <v>18423</v>
      </c>
    </row>
    <row r="1351">
      <c r="B1351" s="3" t="s">
        <v>2297</v>
      </c>
      <c r="C1351" s="12" t="str">
        <f>IFERROR(__xludf.DUMMYFUNCTION("TEXTJOIN("";"", TRUE, FILTER($B$2:$B$14794, #REF!=$D$2:$D$14794))"),"#N/A")</f>
        <v>#N/A</v>
      </c>
      <c r="F1351" s="13" t="s">
        <v>18424</v>
      </c>
    </row>
    <row r="1352">
      <c r="B1352" s="3" t="s">
        <v>2297</v>
      </c>
      <c r="C1352" s="12" t="str">
        <f>IFERROR(__xludf.DUMMYFUNCTION("TEXTJOIN("";"", TRUE, FILTER($B$2:$B$14794, #REF!=$D$2:$D$14794))"),"#N/A")</f>
        <v>#N/A</v>
      </c>
      <c r="F1352" s="13" t="s">
        <v>18425</v>
      </c>
    </row>
    <row r="1353">
      <c r="B1353" s="3" t="s">
        <v>2297</v>
      </c>
      <c r="C1353" s="12" t="str">
        <f>IFERROR(__xludf.DUMMYFUNCTION("TEXTJOIN("";"", TRUE, FILTER($B$2:$B$14794, #REF!=$D$2:$D$14794))"),"#N/A")</f>
        <v>#N/A</v>
      </c>
      <c r="F1353" s="13" t="s">
        <v>18426</v>
      </c>
    </row>
    <row r="1354">
      <c r="B1354" s="3" t="s">
        <v>2314</v>
      </c>
      <c r="C1354" s="12" t="str">
        <f>IFERROR(__xludf.DUMMYFUNCTION("TEXTJOIN("";"", TRUE, FILTER($B$2:$B$14794, #REF!=$D$2:$D$14794))"),"#N/A")</f>
        <v>#N/A</v>
      </c>
      <c r="F1354" s="13" t="s">
        <v>18427</v>
      </c>
    </row>
    <row r="1355">
      <c r="B1355" s="3" t="s">
        <v>2314</v>
      </c>
      <c r="C1355" s="12" t="str">
        <f>IFERROR(__xludf.DUMMYFUNCTION("TEXTJOIN("";"", TRUE, FILTER($B$2:$B$14794, #REF!=$D$2:$D$14794))"),"#N/A")</f>
        <v>#N/A</v>
      </c>
      <c r="F1355" s="13" t="s">
        <v>41722</v>
      </c>
    </row>
    <row r="1356">
      <c r="B1356" s="3" t="s">
        <v>2314</v>
      </c>
      <c r="C1356" s="12" t="str">
        <f>IFERROR(__xludf.DUMMYFUNCTION("TEXTJOIN("";"", TRUE, FILTER($B$2:$B$14794, #REF!=$D$2:$D$14794))"),"#N/A")</f>
        <v>#N/A</v>
      </c>
      <c r="F1356" s="13" t="s">
        <v>41723</v>
      </c>
    </row>
    <row r="1357">
      <c r="B1357" s="3" t="s">
        <v>2314</v>
      </c>
      <c r="C1357" s="12" t="str">
        <f>IFERROR(__xludf.DUMMYFUNCTION("TEXTJOIN("";"", TRUE, FILTER($B$2:$B$14794, #REF!=$D$2:$D$14794))"),"#N/A")</f>
        <v>#N/A</v>
      </c>
      <c r="F1357" s="13" t="s">
        <v>41724</v>
      </c>
    </row>
    <row r="1358">
      <c r="B1358" s="3" t="s">
        <v>2314</v>
      </c>
      <c r="C1358" s="12" t="str">
        <f>IFERROR(__xludf.DUMMYFUNCTION("TEXTJOIN("";"", TRUE, FILTER($B$2:$B$14794, #REF!=$D$2:$D$14794))"),"#N/A")</f>
        <v>#N/A</v>
      </c>
      <c r="F1358" s="13" t="s">
        <v>18452</v>
      </c>
    </row>
    <row r="1359">
      <c r="B1359" s="3" t="s">
        <v>2314</v>
      </c>
      <c r="C1359" s="12" t="str">
        <f>IFERROR(__xludf.DUMMYFUNCTION("TEXTJOIN("";"", TRUE, FILTER($B$2:$B$14794, #REF!=$D$2:$D$14794))"),"#N/A")</f>
        <v>#N/A</v>
      </c>
      <c r="F1359" s="13" t="s">
        <v>41725</v>
      </c>
    </row>
    <row r="1360">
      <c r="B1360" s="3" t="s">
        <v>2314</v>
      </c>
      <c r="C1360" s="12" t="str">
        <f>IFERROR(__xludf.DUMMYFUNCTION("TEXTJOIN("";"", TRUE, FILTER($B$2:$B$14794, #REF!=$D$2:$D$14794))"),"#N/A")</f>
        <v>#N/A</v>
      </c>
      <c r="F1360" s="13" t="s">
        <v>41726</v>
      </c>
    </row>
    <row r="1361">
      <c r="B1361" s="3" t="s">
        <v>2314</v>
      </c>
      <c r="C1361" s="12" t="str">
        <f>IFERROR(__xludf.DUMMYFUNCTION("TEXTJOIN("";"", TRUE, FILTER($B$2:$B$14794, #REF!=$D$2:$D$14794))"),"#N/A")</f>
        <v>#N/A</v>
      </c>
      <c r="F1361" s="13" t="s">
        <v>41727</v>
      </c>
    </row>
    <row r="1362">
      <c r="B1362" s="3" t="s">
        <v>2314</v>
      </c>
      <c r="C1362" s="12" t="str">
        <f>IFERROR(__xludf.DUMMYFUNCTION("TEXTJOIN("";"", TRUE, FILTER($B$2:$B$14794, #REF!=$D$2:$D$14794))"),"#N/A")</f>
        <v>#N/A</v>
      </c>
      <c r="F1362" s="13" t="s">
        <v>41728</v>
      </c>
    </row>
    <row r="1363">
      <c r="B1363" s="3" t="s">
        <v>2314</v>
      </c>
      <c r="C1363" s="12" t="str">
        <f>IFERROR(__xludf.DUMMYFUNCTION("TEXTJOIN("";"", TRUE, FILTER($B$2:$B$14794, #REF!=$D$2:$D$14794))"),"#N/A")</f>
        <v>#N/A</v>
      </c>
      <c r="F1363" s="13" t="s">
        <v>41729</v>
      </c>
    </row>
    <row r="1364">
      <c r="B1364" s="3" t="s">
        <v>2314</v>
      </c>
      <c r="C1364" s="12" t="str">
        <f>IFERROR(__xludf.DUMMYFUNCTION("TEXTJOIN("";"", TRUE, FILTER($B$2:$B$14794, #REF!=$D$2:$D$14794))"),"#N/A")</f>
        <v>#N/A</v>
      </c>
      <c r="F1364" s="13" t="s">
        <v>41730</v>
      </c>
    </row>
    <row r="1365">
      <c r="B1365" s="3" t="s">
        <v>2314</v>
      </c>
      <c r="C1365" s="12" t="str">
        <f>IFERROR(__xludf.DUMMYFUNCTION("TEXTJOIN("";"", TRUE, FILTER($B$2:$B$14794, #REF!=$D$2:$D$14794))"),"#N/A")</f>
        <v>#N/A</v>
      </c>
      <c r="F1365" s="13" t="s">
        <v>41731</v>
      </c>
    </row>
    <row r="1366">
      <c r="B1366" s="3" t="s">
        <v>2314</v>
      </c>
      <c r="C1366" s="12" t="str">
        <f>IFERROR(__xludf.DUMMYFUNCTION("TEXTJOIN("";"", TRUE, FILTER($B$2:$B$14794, #REF!=$D$2:$D$14794))"),"#N/A")</f>
        <v>#N/A</v>
      </c>
      <c r="F1366" s="13" t="s">
        <v>41732</v>
      </c>
    </row>
    <row r="1367">
      <c r="B1367" s="3" t="s">
        <v>2314</v>
      </c>
      <c r="C1367" s="12" t="str">
        <f>IFERROR(__xludf.DUMMYFUNCTION("TEXTJOIN("";"", TRUE, FILTER($B$2:$B$14794, #REF!=$D$2:$D$14794))"),"#N/A")</f>
        <v>#N/A</v>
      </c>
      <c r="F1367" s="13" t="s">
        <v>18535</v>
      </c>
    </row>
    <row r="1368">
      <c r="B1368" s="3" t="s">
        <v>2314</v>
      </c>
      <c r="C1368" s="12" t="str">
        <f>IFERROR(__xludf.DUMMYFUNCTION("TEXTJOIN("";"", TRUE, FILTER($B$2:$B$14794, #REF!=$D$2:$D$14794))"),"#N/A")</f>
        <v>#N/A</v>
      </c>
      <c r="F1368" s="13" t="s">
        <v>41733</v>
      </c>
    </row>
    <row r="1369">
      <c r="B1369" s="3" t="s">
        <v>2314</v>
      </c>
      <c r="C1369" s="12" t="str">
        <f>IFERROR(__xludf.DUMMYFUNCTION("TEXTJOIN("";"", TRUE, FILTER($B$2:$B$14794, #REF!=$D$2:$D$14794))"),"#N/A")</f>
        <v>#N/A</v>
      </c>
      <c r="F1369" s="13" t="s">
        <v>18544</v>
      </c>
    </row>
    <row r="1370">
      <c r="B1370" s="3" t="s">
        <v>2314</v>
      </c>
      <c r="C1370" s="12" t="str">
        <f>IFERROR(__xludf.DUMMYFUNCTION("TEXTJOIN("";"", TRUE, FILTER($B$2:$B$14794, #REF!=$D$2:$D$14794))"),"#N/A")</f>
        <v>#N/A</v>
      </c>
      <c r="F1370" s="13" t="s">
        <v>18545</v>
      </c>
    </row>
    <row r="1371">
      <c r="B1371" s="3" t="s">
        <v>2314</v>
      </c>
      <c r="C1371" s="12" t="str">
        <f>IFERROR(__xludf.DUMMYFUNCTION("TEXTJOIN("";"", TRUE, FILTER($B$2:$B$14794, #REF!=$D$2:$D$14794))"),"#N/A")</f>
        <v>#N/A</v>
      </c>
      <c r="F1371" s="13" t="s">
        <v>18546</v>
      </c>
    </row>
    <row r="1372">
      <c r="B1372" s="3" t="s">
        <v>2314</v>
      </c>
      <c r="C1372" s="12" t="str">
        <f>IFERROR(__xludf.DUMMYFUNCTION("TEXTJOIN("";"", TRUE, FILTER($B$2:$B$14794, #REF!=$D$2:$D$14794))"),"#N/A")</f>
        <v>#N/A</v>
      </c>
      <c r="F1372" s="13" t="s">
        <v>41734</v>
      </c>
    </row>
    <row r="1373">
      <c r="B1373" s="3" t="s">
        <v>2353</v>
      </c>
      <c r="C1373" s="12" t="str">
        <f>IFERROR(__xludf.DUMMYFUNCTION("TEXTJOIN("";"", TRUE, FILTER($B$2:$B$14794, #REF!=$D$2:$D$14794))"),"#N/A")</f>
        <v>#N/A</v>
      </c>
      <c r="F1373" s="13" t="s">
        <v>41735</v>
      </c>
    </row>
    <row r="1374">
      <c r="B1374" s="3" t="s">
        <v>2356</v>
      </c>
      <c r="C1374" s="12" t="str">
        <f>IFERROR(__xludf.DUMMYFUNCTION("TEXTJOIN("";"", TRUE, FILTER($B$2:$B$14794, #REF!=$D$2:$D$14794))"),"#N/A")</f>
        <v>#N/A</v>
      </c>
      <c r="F1374" s="13" t="s">
        <v>18559</v>
      </c>
    </row>
    <row r="1375">
      <c r="B1375" s="3" t="s">
        <v>2356</v>
      </c>
      <c r="C1375" s="12" t="str">
        <f>IFERROR(__xludf.DUMMYFUNCTION("TEXTJOIN("";"", TRUE, FILTER($B$2:$B$14794, #REF!=$D$2:$D$14794))"),"#N/A")</f>
        <v>#N/A</v>
      </c>
      <c r="F1375" s="13" t="s">
        <v>41736</v>
      </c>
    </row>
    <row r="1376">
      <c r="B1376" s="3" t="s">
        <v>2356</v>
      </c>
      <c r="C1376" s="12" t="str">
        <f>IFERROR(__xludf.DUMMYFUNCTION("TEXTJOIN("";"", TRUE, FILTER($B$2:$B$14794, #REF!=$D$2:$D$14794))"),"#N/A")</f>
        <v>#N/A</v>
      </c>
      <c r="F1376" s="13" t="s">
        <v>41737</v>
      </c>
    </row>
    <row r="1377">
      <c r="B1377" s="3" t="s">
        <v>2356</v>
      </c>
      <c r="C1377" s="12" t="str">
        <f>IFERROR(__xludf.DUMMYFUNCTION("TEXTJOIN("";"", TRUE, FILTER($B$2:$B$14794, #REF!=$D$2:$D$14794))"),"#N/A")</f>
        <v>#N/A</v>
      </c>
      <c r="F1377" s="13" t="s">
        <v>41738</v>
      </c>
    </row>
    <row r="1378">
      <c r="B1378" s="3" t="s">
        <v>2356</v>
      </c>
      <c r="C1378" s="12" t="str">
        <f>IFERROR(__xludf.DUMMYFUNCTION("TEXTJOIN("";"", TRUE, FILTER($B$2:$B$14794, #REF!=$D$2:$D$14794))"),"#N/A")</f>
        <v>#N/A</v>
      </c>
      <c r="F1378" s="13" t="s">
        <v>41739</v>
      </c>
    </row>
    <row r="1379">
      <c r="B1379" s="3" t="s">
        <v>2356</v>
      </c>
      <c r="C1379" s="12" t="str">
        <f>IFERROR(__xludf.DUMMYFUNCTION("TEXTJOIN("";"", TRUE, FILTER($B$2:$B$14794, #REF!=$D$2:$D$14794))"),"#N/A")</f>
        <v>#N/A</v>
      </c>
      <c r="F1379" s="13" t="s">
        <v>41740</v>
      </c>
    </row>
    <row r="1380">
      <c r="B1380" s="3" t="s">
        <v>2356</v>
      </c>
      <c r="C1380" s="12" t="str">
        <f>IFERROR(__xludf.DUMMYFUNCTION("TEXTJOIN("";"", TRUE, FILTER($B$2:$B$14794, #REF!=$D$2:$D$14794))"),"#N/A")</f>
        <v>#N/A</v>
      </c>
      <c r="F1380" s="13" t="s">
        <v>18598</v>
      </c>
    </row>
    <row r="1381">
      <c r="B1381" s="3" t="s">
        <v>2356</v>
      </c>
      <c r="C1381" s="12" t="str">
        <f>IFERROR(__xludf.DUMMYFUNCTION("TEXTJOIN("";"", TRUE, FILTER($B$2:$B$14794, #REF!=$D$2:$D$14794))"),"#N/A")</f>
        <v>#N/A</v>
      </c>
      <c r="F1381" s="13" t="s">
        <v>41741</v>
      </c>
    </row>
    <row r="1382">
      <c r="B1382" s="3" t="s">
        <v>2356</v>
      </c>
      <c r="C1382" s="12" t="str">
        <f>IFERROR(__xludf.DUMMYFUNCTION("TEXTJOIN("";"", TRUE, FILTER($B$2:$B$14794, #REF!=$D$2:$D$14794))"),"#N/A")</f>
        <v>#N/A</v>
      </c>
      <c r="F1382" s="13" t="s">
        <v>18609</v>
      </c>
    </row>
    <row r="1383">
      <c r="B1383" s="3" t="s">
        <v>2375</v>
      </c>
      <c r="C1383" s="12" t="str">
        <f>IFERROR(__xludf.DUMMYFUNCTION("TEXTJOIN("";"", TRUE, FILTER($B$2:$B$14794, #REF!=$D$2:$D$14794))"),"#N/A")</f>
        <v>#N/A</v>
      </c>
      <c r="F1383" s="13" t="s">
        <v>41742</v>
      </c>
    </row>
    <row r="1384">
      <c r="B1384" s="3" t="s">
        <v>2375</v>
      </c>
      <c r="C1384" s="12" t="str">
        <f>IFERROR(__xludf.DUMMYFUNCTION("TEXTJOIN("";"", TRUE, FILTER($B$2:$B$14794, #REF!=$D$2:$D$14794))"),"#N/A")</f>
        <v>#N/A</v>
      </c>
      <c r="F1384" s="13" t="s">
        <v>18614</v>
      </c>
    </row>
    <row r="1385">
      <c r="B1385" s="3" t="s">
        <v>2375</v>
      </c>
      <c r="C1385" s="12" t="str">
        <f>IFERROR(__xludf.DUMMYFUNCTION("TEXTJOIN("";"", TRUE, FILTER($B$2:$B$14794, #REF!=$D$2:$D$14794))"),"#N/A")</f>
        <v>#N/A</v>
      </c>
      <c r="F1385" s="13" t="s">
        <v>18615</v>
      </c>
    </row>
    <row r="1386">
      <c r="B1386" s="3" t="s">
        <v>2375</v>
      </c>
      <c r="C1386" s="12" t="str">
        <f>IFERROR(__xludf.DUMMYFUNCTION("TEXTJOIN("";"", TRUE, FILTER($B$2:$B$14794, #REF!=$D$2:$D$14794))"),"#N/A")</f>
        <v>#N/A</v>
      </c>
      <c r="F1386" s="13" t="s">
        <v>41743</v>
      </c>
    </row>
    <row r="1387">
      <c r="B1387" s="3" t="s">
        <v>2375</v>
      </c>
      <c r="C1387" s="12" t="str">
        <f>IFERROR(__xludf.DUMMYFUNCTION("TEXTJOIN("";"", TRUE, FILTER($B$2:$B$14794, #REF!=$D$2:$D$14794))"),"#N/A")</f>
        <v>#N/A</v>
      </c>
      <c r="F1387" s="13" t="s">
        <v>41744</v>
      </c>
    </row>
    <row r="1388">
      <c r="B1388" s="3" t="s">
        <v>2375</v>
      </c>
      <c r="C1388" s="12" t="str">
        <f>IFERROR(__xludf.DUMMYFUNCTION("TEXTJOIN("";"", TRUE, FILTER($B$2:$B$14794, #REF!=$D$2:$D$14794))"),"#N/A")</f>
        <v>#N/A</v>
      </c>
      <c r="F1388" s="13" t="s">
        <v>18626</v>
      </c>
    </row>
    <row r="1389">
      <c r="B1389" s="3" t="s">
        <v>2375</v>
      </c>
      <c r="C1389" s="12" t="str">
        <f>IFERROR(__xludf.DUMMYFUNCTION("TEXTJOIN("";"", TRUE, FILTER($B$2:$B$14794, #REF!=$D$2:$D$14794))"),"#N/A")</f>
        <v>#N/A</v>
      </c>
      <c r="F1389" s="13" t="s">
        <v>41745</v>
      </c>
    </row>
    <row r="1390">
      <c r="B1390" s="3" t="s">
        <v>2390</v>
      </c>
      <c r="C1390" s="12" t="str">
        <f>IFERROR(__xludf.DUMMYFUNCTION("TEXTJOIN("";"", TRUE, FILTER($B$2:$B$14794, #REF!=$D$2:$D$14794))"),"#N/A")</f>
        <v>#N/A</v>
      </c>
      <c r="F1390" s="13" t="s">
        <v>41746</v>
      </c>
    </row>
    <row r="1391">
      <c r="B1391" s="3" t="s">
        <v>2390</v>
      </c>
      <c r="C1391" s="12" t="str">
        <f>IFERROR(__xludf.DUMMYFUNCTION("TEXTJOIN("";"", TRUE, FILTER($B$2:$B$14794, #REF!=$D$2:$D$14794))"),"#N/A")</f>
        <v>#N/A</v>
      </c>
      <c r="F1391" s="13" t="s">
        <v>41747</v>
      </c>
    </row>
    <row r="1392">
      <c r="B1392" s="3" t="s">
        <v>2390</v>
      </c>
      <c r="C1392" s="12" t="str">
        <f>IFERROR(__xludf.DUMMYFUNCTION("TEXTJOIN("";"", TRUE, FILTER($B$2:$B$14794, #REF!=$D$2:$D$14794))"),"#N/A")</f>
        <v>#N/A</v>
      </c>
      <c r="F1392" s="13" t="s">
        <v>41748</v>
      </c>
    </row>
    <row r="1393">
      <c r="B1393" s="3" t="s">
        <v>2390</v>
      </c>
      <c r="C1393" s="12" t="str">
        <f>IFERROR(__xludf.DUMMYFUNCTION("TEXTJOIN("";"", TRUE, FILTER($B$2:$B$14794, #REF!=$D$2:$D$14794))"),"#N/A")</f>
        <v>#N/A</v>
      </c>
      <c r="F1393" s="13" t="s">
        <v>18673</v>
      </c>
    </row>
    <row r="1394">
      <c r="B1394" s="3" t="s">
        <v>2390</v>
      </c>
      <c r="C1394" s="12" t="str">
        <f>IFERROR(__xludf.DUMMYFUNCTION("TEXTJOIN("";"", TRUE, FILTER($B$2:$B$14794, #REF!=$D$2:$D$14794))"),"#N/A")</f>
        <v>#N/A</v>
      </c>
      <c r="F1394" s="13" t="s">
        <v>18674</v>
      </c>
    </row>
    <row r="1395">
      <c r="B1395" s="3" t="s">
        <v>2390</v>
      </c>
      <c r="C1395" s="12" t="str">
        <f>IFERROR(__xludf.DUMMYFUNCTION("TEXTJOIN("";"", TRUE, FILTER($B$2:$B$14794, #REF!=$D$2:$D$14794))"),"#N/A")</f>
        <v>#N/A</v>
      </c>
      <c r="F1395" s="13" t="s">
        <v>41749</v>
      </c>
    </row>
    <row r="1396">
      <c r="B1396" s="3" t="s">
        <v>2390</v>
      </c>
      <c r="C1396" s="12" t="str">
        <f>IFERROR(__xludf.DUMMYFUNCTION("TEXTJOIN("";"", TRUE, FILTER($B$2:$B$14794, #REF!=$D$2:$D$14794))"),"#N/A")</f>
        <v>#N/A</v>
      </c>
      <c r="F1396" s="13" t="s">
        <v>41750</v>
      </c>
    </row>
    <row r="1397">
      <c r="B1397" s="3" t="s">
        <v>2390</v>
      </c>
      <c r="C1397" s="12" t="str">
        <f>IFERROR(__xludf.DUMMYFUNCTION("TEXTJOIN("";"", TRUE, FILTER($B$2:$B$14794, #REF!=$D$2:$D$14794))"),"#N/A")</f>
        <v>#N/A</v>
      </c>
      <c r="F1397" s="13" t="s">
        <v>41751</v>
      </c>
    </row>
    <row r="1398">
      <c r="B1398" s="3" t="s">
        <v>2390</v>
      </c>
      <c r="C1398" s="12" t="str">
        <f>IFERROR(__xludf.DUMMYFUNCTION("TEXTJOIN("";"", TRUE, FILTER($B$2:$B$14794, #REF!=$D$2:$D$14794))"),"#N/A")</f>
        <v>#N/A</v>
      </c>
      <c r="F1398" s="13" t="s">
        <v>41752</v>
      </c>
    </row>
    <row r="1399">
      <c r="B1399" s="3" t="s">
        <v>2409</v>
      </c>
      <c r="C1399" s="12" t="str">
        <f>IFERROR(__xludf.DUMMYFUNCTION("TEXTJOIN("";"", TRUE, FILTER($B$2:$B$14794, #REF!=$D$2:$D$14794))"),"#N/A")</f>
        <v>#N/A</v>
      </c>
      <c r="F1399" s="13" t="s">
        <v>41753</v>
      </c>
    </row>
    <row r="1400">
      <c r="B1400" s="3" t="s">
        <v>2409</v>
      </c>
      <c r="C1400" s="12" t="str">
        <f>IFERROR(__xludf.DUMMYFUNCTION("TEXTJOIN("";"", TRUE, FILTER($B$2:$B$14794, #REF!=$D$2:$D$14794))"),"#N/A")</f>
        <v>#N/A</v>
      </c>
      <c r="F1400" s="13" t="s">
        <v>41754</v>
      </c>
    </row>
    <row r="1401">
      <c r="B1401" s="3" t="s">
        <v>2409</v>
      </c>
      <c r="C1401" s="12" t="str">
        <f>IFERROR(__xludf.DUMMYFUNCTION("TEXTJOIN("";"", TRUE, FILTER($B$2:$B$14794, #REF!=$D$2:$D$14794))"),"#N/A")</f>
        <v>#N/A</v>
      </c>
      <c r="F1401" s="13" t="s">
        <v>41755</v>
      </c>
    </row>
    <row r="1402">
      <c r="B1402" s="3" t="s">
        <v>2409</v>
      </c>
      <c r="C1402" s="12" t="str">
        <f>IFERROR(__xludf.DUMMYFUNCTION("TEXTJOIN("";"", TRUE, FILTER($B$2:$B$14794, #REF!=$D$2:$D$14794))"),"#N/A")</f>
        <v>#N/A</v>
      </c>
      <c r="F1402" s="13" t="s">
        <v>41756</v>
      </c>
    </row>
    <row r="1403">
      <c r="B1403" s="3" t="s">
        <v>2409</v>
      </c>
      <c r="C1403" s="12" t="str">
        <f>IFERROR(__xludf.DUMMYFUNCTION("TEXTJOIN("";"", TRUE, FILTER($B$2:$B$14794, #REF!=$D$2:$D$14794))"),"#N/A")</f>
        <v>#N/A</v>
      </c>
      <c r="F1403" s="13" t="s">
        <v>18819</v>
      </c>
    </row>
    <row r="1404">
      <c r="B1404" s="3" t="s">
        <v>2409</v>
      </c>
      <c r="C1404" s="12" t="str">
        <f>IFERROR(__xludf.DUMMYFUNCTION("TEXTJOIN("";"", TRUE, FILTER($B$2:$B$14794, #REF!=$D$2:$D$14794))"),"#N/A")</f>
        <v>#N/A</v>
      </c>
      <c r="F1404" s="13" t="s">
        <v>18820</v>
      </c>
    </row>
    <row r="1405">
      <c r="B1405" s="3" t="s">
        <v>2409</v>
      </c>
      <c r="C1405" s="12" t="str">
        <f>IFERROR(__xludf.DUMMYFUNCTION("TEXTJOIN("";"", TRUE, FILTER($B$2:$B$14794, #REF!=$D$2:$D$14794))"),"#N/A")</f>
        <v>#N/A</v>
      </c>
      <c r="F1405" s="13" t="s">
        <v>41757</v>
      </c>
    </row>
    <row r="1406">
      <c r="B1406" s="3" t="s">
        <v>2409</v>
      </c>
      <c r="C1406" s="12" t="str">
        <f>IFERROR(__xludf.DUMMYFUNCTION("TEXTJOIN("";"", TRUE, FILTER($B$2:$B$14794, #REF!=$D$2:$D$14794))"),"#N/A")</f>
        <v>#N/A</v>
      </c>
      <c r="F1406" s="13" t="s">
        <v>41758</v>
      </c>
    </row>
    <row r="1407">
      <c r="B1407" s="3" t="s">
        <v>2409</v>
      </c>
      <c r="C1407" s="12" t="str">
        <f>IFERROR(__xludf.DUMMYFUNCTION("TEXTJOIN("";"", TRUE, FILTER($B$2:$B$14794, #REF!=$D$2:$D$14794))"),"#N/A")</f>
        <v>#N/A</v>
      </c>
      <c r="F1407" s="13" t="s">
        <v>18857</v>
      </c>
    </row>
    <row r="1408">
      <c r="B1408" s="3" t="s">
        <v>2409</v>
      </c>
      <c r="C1408" s="12" t="str">
        <f>IFERROR(__xludf.DUMMYFUNCTION("TEXTJOIN("";"", TRUE, FILTER($B$2:$B$14794, #REF!=$D$2:$D$14794))"),"#N/A")</f>
        <v>#N/A</v>
      </c>
      <c r="F1408" s="13" t="s">
        <v>41759</v>
      </c>
    </row>
    <row r="1409">
      <c r="B1409" s="3" t="s">
        <v>2409</v>
      </c>
      <c r="C1409" s="12" t="str">
        <f>IFERROR(__xludf.DUMMYFUNCTION("TEXTJOIN("";"", TRUE, FILTER($B$2:$B$14794, #REF!=$D$2:$D$14794))"),"#N/A")</f>
        <v>#N/A</v>
      </c>
      <c r="F1409" s="13" t="s">
        <v>18862</v>
      </c>
    </row>
    <row r="1410">
      <c r="B1410" s="3" t="s">
        <v>2409</v>
      </c>
      <c r="C1410" s="12" t="str">
        <f>IFERROR(__xludf.DUMMYFUNCTION("TEXTJOIN("";"", TRUE, FILTER($B$2:$B$14794, #REF!=$D$2:$D$14794))"),"#N/A")</f>
        <v>#N/A</v>
      </c>
      <c r="F1410" s="13" t="s">
        <v>18863</v>
      </c>
    </row>
    <row r="1411">
      <c r="B1411" s="3" t="s">
        <v>2409</v>
      </c>
      <c r="C1411" s="12" t="str">
        <f>IFERROR(__xludf.DUMMYFUNCTION("TEXTJOIN("";"", TRUE, FILTER($B$2:$B$14794, #REF!=$D$2:$D$14794))"),"#N/A")</f>
        <v>#N/A</v>
      </c>
      <c r="F1411" s="13" t="s">
        <v>41760</v>
      </c>
    </row>
    <row r="1412">
      <c r="B1412" s="3" t="s">
        <v>2409</v>
      </c>
      <c r="C1412" s="12" t="str">
        <f>IFERROR(__xludf.DUMMYFUNCTION("TEXTJOIN("";"", TRUE, FILTER($B$2:$B$14794, #REF!=$D$2:$D$14794))"),"#N/A")</f>
        <v>#N/A</v>
      </c>
      <c r="F1412" s="13" t="s">
        <v>41761</v>
      </c>
    </row>
    <row r="1413">
      <c r="B1413" s="3" t="s">
        <v>2409</v>
      </c>
      <c r="C1413" s="12" t="str">
        <f>IFERROR(__xludf.DUMMYFUNCTION("TEXTJOIN("";"", TRUE, FILTER($B$2:$B$14794, #REF!=$D$2:$D$14794))"),"#N/A")</f>
        <v>#N/A</v>
      </c>
      <c r="F1413" s="13" t="s">
        <v>41762</v>
      </c>
    </row>
    <row r="1414">
      <c r="B1414" s="3" t="s">
        <v>2409</v>
      </c>
      <c r="C1414" s="12" t="str">
        <f>IFERROR(__xludf.DUMMYFUNCTION("TEXTJOIN("";"", TRUE, FILTER($B$2:$B$14794, #REF!=$D$2:$D$14794))"),"#N/A")</f>
        <v>#N/A</v>
      </c>
      <c r="F1414" s="13" t="s">
        <v>41763</v>
      </c>
    </row>
    <row r="1415">
      <c r="B1415" s="3" t="s">
        <v>2442</v>
      </c>
      <c r="C1415" s="12" t="str">
        <f>IFERROR(__xludf.DUMMYFUNCTION("TEXTJOIN("";"", TRUE, FILTER($B$2:$B$14794, #REF!=$D$2:$D$14794))"),"#N/A")</f>
        <v>#N/A</v>
      </c>
      <c r="F1415" s="13" t="s">
        <v>41764</v>
      </c>
    </row>
    <row r="1416">
      <c r="B1416" s="3" t="s">
        <v>2442</v>
      </c>
      <c r="C1416" s="12" t="str">
        <f>IFERROR(__xludf.DUMMYFUNCTION("TEXTJOIN("";"", TRUE, FILTER($B$2:$B$14794, #REF!=$D$2:$D$14794))"),"#N/A")</f>
        <v>#N/A</v>
      </c>
      <c r="F1416" s="13" t="s">
        <v>41765</v>
      </c>
    </row>
    <row r="1417">
      <c r="B1417" s="3" t="s">
        <v>2442</v>
      </c>
      <c r="C1417" s="12" t="str">
        <f>IFERROR(__xludf.DUMMYFUNCTION("TEXTJOIN("";"", TRUE, FILTER($B$2:$B$14794, #REF!=$D$2:$D$14794))"),"#N/A")</f>
        <v>#N/A</v>
      </c>
      <c r="F1417" s="13" t="s">
        <v>41766</v>
      </c>
    </row>
    <row r="1418">
      <c r="B1418" s="3" t="s">
        <v>2442</v>
      </c>
      <c r="C1418" s="12" t="str">
        <f>IFERROR(__xludf.DUMMYFUNCTION("TEXTJOIN("";"", TRUE, FILTER($B$2:$B$14794, #REF!=$D$2:$D$14794))"),"#N/A")</f>
        <v>#N/A</v>
      </c>
      <c r="F1418" s="13" t="s">
        <v>41767</v>
      </c>
    </row>
    <row r="1419">
      <c r="B1419" s="3" t="s">
        <v>2442</v>
      </c>
      <c r="C1419" s="12" t="str">
        <f>IFERROR(__xludf.DUMMYFUNCTION("TEXTJOIN("";"", TRUE, FILTER($B$2:$B$14794, #REF!=$D$2:$D$14794))"),"#N/A")</f>
        <v>#N/A</v>
      </c>
      <c r="F1419" s="13" t="s">
        <v>41768</v>
      </c>
    </row>
    <row r="1420">
      <c r="B1420" s="3" t="s">
        <v>2442</v>
      </c>
      <c r="C1420" s="12" t="str">
        <f>IFERROR(__xludf.DUMMYFUNCTION("TEXTJOIN("";"", TRUE, FILTER($B$2:$B$14794, #REF!=$D$2:$D$14794))"),"#N/A")</f>
        <v>#N/A</v>
      </c>
      <c r="F1420" s="13" t="s">
        <v>41769</v>
      </c>
    </row>
    <row r="1421">
      <c r="B1421" s="3" t="s">
        <v>2442</v>
      </c>
      <c r="C1421" s="12" t="str">
        <f>IFERROR(__xludf.DUMMYFUNCTION("TEXTJOIN("";"", TRUE, FILTER($B$2:$B$14794, #REF!=$D$2:$D$14794))"),"#N/A")</f>
        <v>#N/A</v>
      </c>
      <c r="F1421" s="13" t="s">
        <v>41770</v>
      </c>
    </row>
    <row r="1422">
      <c r="B1422" s="3" t="s">
        <v>2442</v>
      </c>
      <c r="C1422" s="12" t="str">
        <f>IFERROR(__xludf.DUMMYFUNCTION("TEXTJOIN("";"", TRUE, FILTER($B$2:$B$14794, #REF!=$D$2:$D$14794))"),"#N/A")</f>
        <v>#N/A</v>
      </c>
      <c r="F1422" s="13" t="s">
        <v>41771</v>
      </c>
    </row>
    <row r="1423">
      <c r="B1423" s="3" t="s">
        <v>2442</v>
      </c>
      <c r="C1423" s="12" t="str">
        <f>IFERROR(__xludf.DUMMYFUNCTION("TEXTJOIN("";"", TRUE, FILTER($B$2:$B$14794, #REF!=$D$2:$D$14794))"),"#N/A")</f>
        <v>#N/A</v>
      </c>
      <c r="F1423" s="13" t="s">
        <v>41772</v>
      </c>
    </row>
    <row r="1424">
      <c r="B1424" s="3" t="s">
        <v>2442</v>
      </c>
      <c r="C1424" s="12" t="str">
        <f>IFERROR(__xludf.DUMMYFUNCTION("TEXTJOIN("";"", TRUE, FILTER($B$2:$B$14794, #REF!=$D$2:$D$14794))"),"#N/A")</f>
        <v>#N/A</v>
      </c>
      <c r="F1424" s="13" t="s">
        <v>41773</v>
      </c>
    </row>
    <row r="1425">
      <c r="B1425" s="3" t="s">
        <v>2442</v>
      </c>
      <c r="C1425" s="12" t="str">
        <f>IFERROR(__xludf.DUMMYFUNCTION("TEXTJOIN("";"", TRUE, FILTER($B$2:$B$14794, #REF!=$D$2:$D$14794))"),"#N/A")</f>
        <v>#N/A</v>
      </c>
      <c r="F1425" s="13" t="s">
        <v>41774</v>
      </c>
    </row>
    <row r="1426">
      <c r="B1426" s="3" t="s">
        <v>2442</v>
      </c>
      <c r="C1426" s="12" t="str">
        <f>IFERROR(__xludf.DUMMYFUNCTION("TEXTJOIN("";"", TRUE, FILTER($B$2:$B$14794, #REF!=$D$2:$D$14794))"),"#N/A")</f>
        <v>#N/A</v>
      </c>
      <c r="F1426" s="13" t="s">
        <v>41775</v>
      </c>
    </row>
    <row r="1427">
      <c r="B1427" s="3" t="s">
        <v>2442</v>
      </c>
      <c r="C1427" s="12" t="str">
        <f>IFERROR(__xludf.DUMMYFUNCTION("TEXTJOIN("";"", TRUE, FILTER($B$2:$B$14794, #REF!=$D$2:$D$14794))"),"#N/A")</f>
        <v>#N/A</v>
      </c>
      <c r="F1427" s="13" t="s">
        <v>19096</v>
      </c>
    </row>
    <row r="1428">
      <c r="B1428" s="3" t="s">
        <v>2442</v>
      </c>
      <c r="C1428" s="12" t="str">
        <f>IFERROR(__xludf.DUMMYFUNCTION("TEXTJOIN("";"", TRUE, FILTER($B$2:$B$14794, #REF!=$D$2:$D$14794))"),"#N/A")</f>
        <v>#N/A</v>
      </c>
      <c r="F1428" s="13" t="s">
        <v>41776</v>
      </c>
    </row>
    <row r="1429">
      <c r="B1429" s="3" t="s">
        <v>2442</v>
      </c>
      <c r="C1429" s="12" t="str">
        <f>IFERROR(__xludf.DUMMYFUNCTION("TEXTJOIN("";"", TRUE, FILTER($B$2:$B$14794, #REF!=$D$2:$D$14794))"),"#N/A")</f>
        <v>#N/A</v>
      </c>
      <c r="F1429" s="13" t="s">
        <v>19103</v>
      </c>
    </row>
    <row r="1430">
      <c r="B1430" s="3" t="s">
        <v>2442</v>
      </c>
      <c r="C1430" s="12" t="str">
        <f>IFERROR(__xludf.DUMMYFUNCTION("TEXTJOIN("";"", TRUE, FILTER($B$2:$B$14794, #REF!=$D$2:$D$14794))"),"#N/A")</f>
        <v>#N/A</v>
      </c>
      <c r="F1430" s="13" t="s">
        <v>41777</v>
      </c>
    </row>
    <row r="1431">
      <c r="B1431" s="3" t="s">
        <v>2475</v>
      </c>
      <c r="C1431" s="12" t="str">
        <f>IFERROR(__xludf.DUMMYFUNCTION("TEXTJOIN("";"", TRUE, FILTER($B$2:$B$14794, #REF!=$D$2:$D$14794))"),"#N/A")</f>
        <v>#N/A</v>
      </c>
      <c r="F1431" s="13" t="s">
        <v>41778</v>
      </c>
    </row>
    <row r="1432">
      <c r="B1432" s="3" t="s">
        <v>2475</v>
      </c>
      <c r="C1432" s="12" t="str">
        <f>IFERROR(__xludf.DUMMYFUNCTION("TEXTJOIN("";"", TRUE, FILTER($B$2:$B$14794, #REF!=$D$2:$D$14794))"),"#N/A")</f>
        <v>#N/A</v>
      </c>
      <c r="F1432" s="13" t="s">
        <v>41779</v>
      </c>
    </row>
    <row r="1433">
      <c r="B1433" s="3" t="s">
        <v>2475</v>
      </c>
      <c r="C1433" s="12" t="str">
        <f>IFERROR(__xludf.DUMMYFUNCTION("TEXTJOIN("";"", TRUE, FILTER($B$2:$B$14794, #REF!=$D$2:$D$14794))"),"#N/A")</f>
        <v>#N/A</v>
      </c>
      <c r="F1433" s="13" t="s">
        <v>41780</v>
      </c>
    </row>
    <row r="1434">
      <c r="B1434" s="3" t="s">
        <v>2475</v>
      </c>
      <c r="C1434" s="12" t="str">
        <f>IFERROR(__xludf.DUMMYFUNCTION("TEXTJOIN("";"", TRUE, FILTER($B$2:$B$14794, #REF!=$D$2:$D$14794))"),"#N/A")</f>
        <v>#N/A</v>
      </c>
      <c r="F1434" s="13" t="s">
        <v>41781</v>
      </c>
    </row>
    <row r="1435">
      <c r="B1435" s="3" t="s">
        <v>2475</v>
      </c>
      <c r="C1435" s="12" t="str">
        <f>IFERROR(__xludf.DUMMYFUNCTION("TEXTJOIN("";"", TRUE, FILTER($B$2:$B$14794, #REF!=$D$2:$D$14794))"),"#N/A")</f>
        <v>#N/A</v>
      </c>
      <c r="F1435" s="13" t="s">
        <v>41782</v>
      </c>
    </row>
    <row r="1436">
      <c r="B1436" s="3" t="s">
        <v>2486</v>
      </c>
      <c r="C1436" s="12" t="str">
        <f>IFERROR(__xludf.DUMMYFUNCTION("TEXTJOIN("";"", TRUE, FILTER($B$2:$B$14794, #REF!=$D$2:$D$14794))"),"#N/A")</f>
        <v>#N/A</v>
      </c>
      <c r="F1436" s="13" t="s">
        <v>41783</v>
      </c>
    </row>
    <row r="1437">
      <c r="B1437" s="3" t="s">
        <v>2486</v>
      </c>
      <c r="C1437" s="12" t="str">
        <f>IFERROR(__xludf.DUMMYFUNCTION("TEXTJOIN("";"", TRUE, FILTER($B$2:$B$14794, #REF!=$D$2:$D$14794))"),"#N/A")</f>
        <v>#N/A</v>
      </c>
      <c r="F1437" s="13" t="s">
        <v>41784</v>
      </c>
    </row>
    <row r="1438">
      <c r="B1438" s="3" t="s">
        <v>2486</v>
      </c>
      <c r="C1438" s="12" t="str">
        <f>IFERROR(__xludf.DUMMYFUNCTION("TEXTJOIN("";"", TRUE, FILTER($B$2:$B$14794, #REF!=$D$2:$D$14794))"),"#N/A")</f>
        <v>#N/A</v>
      </c>
      <c r="F1438" s="13" t="s">
        <v>41785</v>
      </c>
    </row>
    <row r="1439">
      <c r="B1439" s="3" t="s">
        <v>2486</v>
      </c>
      <c r="C1439" s="12" t="str">
        <f>IFERROR(__xludf.DUMMYFUNCTION("TEXTJOIN("";"", TRUE, FILTER($B$2:$B$14794, #REF!=$D$2:$D$14794))"),"#N/A")</f>
        <v>#N/A</v>
      </c>
      <c r="F1439" s="13" t="s">
        <v>41786</v>
      </c>
    </row>
    <row r="1440">
      <c r="B1440" s="3" t="s">
        <v>2486</v>
      </c>
      <c r="C1440" s="12" t="str">
        <f>IFERROR(__xludf.DUMMYFUNCTION("TEXTJOIN("";"", TRUE, FILTER($B$2:$B$14794, #REF!=$D$2:$D$14794))"),"#N/A")</f>
        <v>#N/A</v>
      </c>
      <c r="F1440" s="13" t="s">
        <v>41787</v>
      </c>
    </row>
    <row r="1441">
      <c r="B1441" s="3" t="s">
        <v>2486</v>
      </c>
      <c r="C1441" s="12" t="str">
        <f>IFERROR(__xludf.DUMMYFUNCTION("TEXTJOIN("";"", TRUE, FILTER($B$2:$B$14794, #REF!=$D$2:$D$14794))"),"#N/A")</f>
        <v>#N/A</v>
      </c>
      <c r="F1441" s="13" t="s">
        <v>41788</v>
      </c>
    </row>
    <row r="1442">
      <c r="B1442" s="3" t="s">
        <v>2486</v>
      </c>
      <c r="C1442" s="12" t="str">
        <f>IFERROR(__xludf.DUMMYFUNCTION("TEXTJOIN("";"", TRUE, FILTER($B$2:$B$14794, #REF!=$D$2:$D$14794))"),"#N/A")</f>
        <v>#N/A</v>
      </c>
      <c r="F1442" s="13" t="s">
        <v>41789</v>
      </c>
    </row>
    <row r="1443">
      <c r="B1443" s="3" t="s">
        <v>2486</v>
      </c>
      <c r="C1443" s="12" t="str">
        <f>IFERROR(__xludf.DUMMYFUNCTION("TEXTJOIN("";"", TRUE, FILTER($B$2:$B$14794, #REF!=$D$2:$D$14794))"),"#N/A")</f>
        <v>#N/A</v>
      </c>
      <c r="F1443" s="13" t="s">
        <v>41790</v>
      </c>
    </row>
    <row r="1444">
      <c r="B1444" s="3" t="s">
        <v>2503</v>
      </c>
      <c r="C1444" s="12" t="str">
        <f>IFERROR(__xludf.DUMMYFUNCTION("TEXTJOIN("";"", TRUE, FILTER($B$2:$B$14794, #REF!=$D$2:$D$14794))"),"#N/A")</f>
        <v>#N/A</v>
      </c>
      <c r="F1444" s="13" t="s">
        <v>41791</v>
      </c>
    </row>
    <row r="1445">
      <c r="B1445" s="3" t="s">
        <v>2503</v>
      </c>
      <c r="C1445" s="12" t="str">
        <f>IFERROR(__xludf.DUMMYFUNCTION("TEXTJOIN("";"", TRUE, FILTER($B$2:$B$14794, #REF!=$D$2:$D$14794))"),"#N/A")</f>
        <v>#N/A</v>
      </c>
      <c r="F1445" s="13" t="s">
        <v>41792</v>
      </c>
    </row>
    <row r="1446">
      <c r="B1446" s="3" t="s">
        <v>2503</v>
      </c>
      <c r="C1446" s="12" t="str">
        <f>IFERROR(__xludf.DUMMYFUNCTION("TEXTJOIN("";"", TRUE, FILTER($B$2:$B$14794, #REF!=$D$2:$D$14794))"),"#N/A")</f>
        <v>#N/A</v>
      </c>
      <c r="F1446" s="13" t="s">
        <v>41793</v>
      </c>
    </row>
    <row r="1447">
      <c r="B1447" s="3" t="s">
        <v>2503</v>
      </c>
      <c r="C1447" s="12" t="str">
        <f>IFERROR(__xludf.DUMMYFUNCTION("TEXTJOIN("";"", TRUE, FILTER($B$2:$B$14794, #REF!=$D$2:$D$14794))"),"#N/A")</f>
        <v>#N/A</v>
      </c>
      <c r="F1447" s="13" t="s">
        <v>41794</v>
      </c>
    </row>
    <row r="1448">
      <c r="B1448" s="3" t="s">
        <v>2503</v>
      </c>
      <c r="C1448" s="12" t="str">
        <f>IFERROR(__xludf.DUMMYFUNCTION("TEXTJOIN("";"", TRUE, FILTER($B$2:$B$14794, #REF!=$D$2:$D$14794))"),"#N/A")</f>
        <v>#N/A</v>
      </c>
      <c r="F1448" s="13" t="s">
        <v>41795</v>
      </c>
    </row>
    <row r="1449">
      <c r="B1449" s="3" t="s">
        <v>2503</v>
      </c>
      <c r="C1449" s="12" t="str">
        <f>IFERROR(__xludf.DUMMYFUNCTION("TEXTJOIN("";"", TRUE, FILTER($B$2:$B$14794, #REF!=$D$2:$D$14794))"),"#N/A")</f>
        <v>#N/A</v>
      </c>
      <c r="F1449" s="13" t="s">
        <v>41796</v>
      </c>
    </row>
    <row r="1450">
      <c r="B1450" s="3" t="s">
        <v>2516</v>
      </c>
      <c r="C1450" s="12" t="str">
        <f>IFERROR(__xludf.DUMMYFUNCTION("TEXTJOIN("";"", TRUE, FILTER($B$2:$B$14794, #REF!=$D$2:$D$14794))"),"#N/A")</f>
        <v>#N/A</v>
      </c>
      <c r="F1450" s="13" t="s">
        <v>41797</v>
      </c>
    </row>
    <row r="1451">
      <c r="B1451" s="3" t="s">
        <v>2516</v>
      </c>
      <c r="C1451" s="12" t="str">
        <f>IFERROR(__xludf.DUMMYFUNCTION("TEXTJOIN("";"", TRUE, FILTER($B$2:$B$14794, #REF!=$D$2:$D$14794))"),"#N/A")</f>
        <v>#N/A</v>
      </c>
      <c r="F1451" s="13" t="s">
        <v>41798</v>
      </c>
    </row>
    <row r="1452">
      <c r="B1452" s="3" t="s">
        <v>2516</v>
      </c>
      <c r="C1452" s="12" t="str">
        <f>IFERROR(__xludf.DUMMYFUNCTION("TEXTJOIN("";"", TRUE, FILTER($B$2:$B$14794, #REF!=$D$2:$D$14794))"),"#N/A")</f>
        <v>#N/A</v>
      </c>
      <c r="F1452" s="13" t="s">
        <v>41799</v>
      </c>
    </row>
    <row r="1453">
      <c r="B1453" s="3" t="s">
        <v>2516</v>
      </c>
      <c r="C1453" s="12" t="str">
        <f>IFERROR(__xludf.DUMMYFUNCTION("TEXTJOIN("";"", TRUE, FILTER($B$2:$B$14794, #REF!=$D$2:$D$14794))"),"#N/A")</f>
        <v>#N/A</v>
      </c>
      <c r="F1453" s="13" t="s">
        <v>41800</v>
      </c>
    </row>
    <row r="1454">
      <c r="B1454" s="3" t="s">
        <v>2516</v>
      </c>
      <c r="C1454" s="12" t="str">
        <f>IFERROR(__xludf.DUMMYFUNCTION("TEXTJOIN("";"", TRUE, FILTER($B$2:$B$14794, #REF!=$D$2:$D$14794))"),"#N/A")</f>
        <v>#N/A</v>
      </c>
      <c r="F1454" s="13" t="s">
        <v>41801</v>
      </c>
    </row>
    <row r="1455">
      <c r="B1455" s="3" t="s">
        <v>2527</v>
      </c>
      <c r="C1455" s="12" t="str">
        <f>IFERROR(__xludf.DUMMYFUNCTION("TEXTJOIN("";"", TRUE, FILTER($B$2:$B$14794, #REF!=$D$2:$D$14794))"),"#N/A")</f>
        <v>#N/A</v>
      </c>
      <c r="F1455" s="13" t="s">
        <v>41802</v>
      </c>
    </row>
    <row r="1456">
      <c r="B1456" s="3" t="s">
        <v>2527</v>
      </c>
      <c r="C1456" s="12" t="str">
        <f>IFERROR(__xludf.DUMMYFUNCTION("TEXTJOIN("";"", TRUE, FILTER($B$2:$B$14794, #REF!=$D$2:$D$14794))"),"#N/A")</f>
        <v>#N/A</v>
      </c>
      <c r="F1456" s="13" t="s">
        <v>41803</v>
      </c>
    </row>
    <row r="1457">
      <c r="B1457" s="3" t="s">
        <v>2527</v>
      </c>
      <c r="C1457" s="12" t="str">
        <f>IFERROR(__xludf.DUMMYFUNCTION("TEXTJOIN("";"", TRUE, FILTER($B$2:$B$14794, #REF!=$D$2:$D$14794))"),"#N/A")</f>
        <v>#N/A</v>
      </c>
      <c r="F1457" s="13" t="s">
        <v>41804</v>
      </c>
    </row>
    <row r="1458">
      <c r="B1458" s="3" t="s">
        <v>2534</v>
      </c>
      <c r="C1458" s="12" t="str">
        <f>IFERROR(__xludf.DUMMYFUNCTION("TEXTJOIN("";"", TRUE, FILTER($B$2:$B$14794, #REF!=$D$2:$D$14794))"),"#N/A")</f>
        <v>#N/A</v>
      </c>
      <c r="F1458" s="13" t="s">
        <v>19480</v>
      </c>
    </row>
    <row r="1459">
      <c r="B1459" s="3" t="s">
        <v>2534</v>
      </c>
      <c r="C1459" s="12" t="str">
        <f>IFERROR(__xludf.DUMMYFUNCTION("TEXTJOIN("";"", TRUE, FILTER($B$2:$B$14794, #REF!=$D$2:$D$14794))"),"#N/A")</f>
        <v>#N/A</v>
      </c>
      <c r="F1459" s="13" t="s">
        <v>41805</v>
      </c>
    </row>
    <row r="1460">
      <c r="B1460" s="3" t="s">
        <v>2534</v>
      </c>
      <c r="C1460" s="12" t="str">
        <f>IFERROR(__xludf.DUMMYFUNCTION("TEXTJOIN("";"", TRUE, FILTER($B$2:$B$14794, #REF!=$D$2:$D$14794))"),"#N/A")</f>
        <v>#N/A</v>
      </c>
      <c r="F1460" s="13" t="s">
        <v>41806</v>
      </c>
    </row>
    <row r="1461">
      <c r="B1461" s="3" t="s">
        <v>2534</v>
      </c>
      <c r="C1461" s="12" t="str">
        <f>IFERROR(__xludf.DUMMYFUNCTION("TEXTJOIN("";"", TRUE, FILTER($B$2:$B$14794, #REF!=$D$2:$D$14794))"),"#N/A")</f>
        <v>#N/A</v>
      </c>
      <c r="F1461" s="13" t="s">
        <v>41807</v>
      </c>
    </row>
    <row r="1462">
      <c r="B1462" s="3" t="s">
        <v>2534</v>
      </c>
      <c r="C1462" s="12" t="str">
        <f>IFERROR(__xludf.DUMMYFUNCTION("TEXTJOIN("";"", TRUE, FILTER($B$2:$B$14794, #REF!=$D$2:$D$14794))"),"#N/A")</f>
        <v>#N/A</v>
      </c>
      <c r="F1462" s="13" t="s">
        <v>41808</v>
      </c>
    </row>
    <row r="1463">
      <c r="B1463" s="3" t="s">
        <v>2534</v>
      </c>
      <c r="C1463" s="12" t="str">
        <f>IFERROR(__xludf.DUMMYFUNCTION("TEXTJOIN("";"", TRUE, FILTER($B$2:$B$14794, #REF!=$D$2:$D$14794))"),"#N/A")</f>
        <v>#N/A</v>
      </c>
      <c r="F1463" s="13" t="s">
        <v>41809</v>
      </c>
    </row>
    <row r="1464">
      <c r="B1464" s="3" t="s">
        <v>2547</v>
      </c>
      <c r="C1464" s="12" t="str">
        <f>IFERROR(__xludf.DUMMYFUNCTION("TEXTJOIN("";"", TRUE, FILTER($B$2:$B$14794, #REF!=$D$2:$D$14794))"),"#N/A")</f>
        <v>#N/A</v>
      </c>
      <c r="F1464" s="13" t="s">
        <v>41810</v>
      </c>
    </row>
    <row r="1465">
      <c r="B1465" s="3" t="s">
        <v>2547</v>
      </c>
      <c r="C1465" s="12" t="str">
        <f>IFERROR(__xludf.DUMMYFUNCTION("TEXTJOIN("";"", TRUE, FILTER($B$2:$B$14794, #REF!=$D$2:$D$14794))"),"#N/A")</f>
        <v>#N/A</v>
      </c>
      <c r="F1465" s="13" t="s">
        <v>41811</v>
      </c>
    </row>
    <row r="1466">
      <c r="B1466" s="3" t="s">
        <v>2547</v>
      </c>
      <c r="C1466" s="12" t="str">
        <f>IFERROR(__xludf.DUMMYFUNCTION("TEXTJOIN("";"", TRUE, FILTER($B$2:$B$14794, #REF!=$D$2:$D$14794))"),"#N/A")</f>
        <v>#N/A</v>
      </c>
      <c r="F1466" s="13" t="s">
        <v>41812</v>
      </c>
    </row>
    <row r="1467">
      <c r="B1467" s="3" t="s">
        <v>2547</v>
      </c>
      <c r="C1467" s="12" t="str">
        <f>IFERROR(__xludf.DUMMYFUNCTION("TEXTJOIN("";"", TRUE, FILTER($B$2:$B$14794, #REF!=$D$2:$D$14794))"),"#N/A")</f>
        <v>#N/A</v>
      </c>
      <c r="F1467" s="13" t="s">
        <v>41813</v>
      </c>
    </row>
    <row r="1468">
      <c r="B1468" s="3" t="s">
        <v>2547</v>
      </c>
      <c r="C1468" s="12" t="str">
        <f>IFERROR(__xludf.DUMMYFUNCTION("TEXTJOIN("";"", TRUE, FILTER($B$2:$B$14794, #REF!=$D$2:$D$14794))"),"#N/A")</f>
        <v>#N/A</v>
      </c>
      <c r="F1468" s="13" t="s">
        <v>41814</v>
      </c>
    </row>
    <row r="1469">
      <c r="B1469" s="3" t="s">
        <v>2547</v>
      </c>
      <c r="C1469" s="12" t="str">
        <f>IFERROR(__xludf.DUMMYFUNCTION("TEXTJOIN("";"", TRUE, FILTER($B$2:$B$14794, #REF!=$D$2:$D$14794))"),"#N/A")</f>
        <v>#N/A</v>
      </c>
      <c r="F1469" s="13" t="s">
        <v>41815</v>
      </c>
    </row>
    <row r="1470">
      <c r="B1470" s="3" t="s">
        <v>2547</v>
      </c>
      <c r="C1470" s="12" t="str">
        <f>IFERROR(__xludf.DUMMYFUNCTION("TEXTJOIN("";"", TRUE, FILTER($B$2:$B$14794, #REF!=$D$2:$D$14794))"),"#N/A")</f>
        <v>#N/A</v>
      </c>
      <c r="F1470" s="13" t="s">
        <v>41816</v>
      </c>
    </row>
    <row r="1471">
      <c r="B1471" s="3" t="s">
        <v>2547</v>
      </c>
      <c r="C1471" s="12" t="str">
        <f>IFERROR(__xludf.DUMMYFUNCTION("TEXTJOIN("";"", TRUE, FILTER($B$2:$B$14794, #REF!=$D$2:$D$14794))"),"#N/A")</f>
        <v>#N/A</v>
      </c>
      <c r="F1471" s="13" t="s">
        <v>41817</v>
      </c>
    </row>
    <row r="1472">
      <c r="B1472" s="3" t="s">
        <v>2547</v>
      </c>
      <c r="C1472" s="12" t="str">
        <f>IFERROR(__xludf.DUMMYFUNCTION("TEXTJOIN("";"", TRUE, FILTER($B$2:$B$14794, #REF!=$D$2:$D$14794))"),"#N/A")</f>
        <v>#N/A</v>
      </c>
      <c r="F1472" s="13" t="s">
        <v>41818</v>
      </c>
    </row>
    <row r="1473">
      <c r="B1473" s="3" t="s">
        <v>2547</v>
      </c>
      <c r="C1473" s="12" t="str">
        <f>IFERROR(__xludf.DUMMYFUNCTION("TEXTJOIN("";"", TRUE, FILTER($B$2:$B$14794, #REF!=$D$2:$D$14794))"),"#N/A")</f>
        <v>#N/A</v>
      </c>
      <c r="F1473" s="13" t="s">
        <v>41819</v>
      </c>
    </row>
    <row r="1474">
      <c r="B1474" s="3" t="s">
        <v>2568</v>
      </c>
      <c r="C1474" s="12" t="str">
        <f>IFERROR(__xludf.DUMMYFUNCTION("TEXTJOIN("";"", TRUE, FILTER($B$2:$B$14794, #REF!=$D$2:$D$14794))"),"#N/A")</f>
        <v>#N/A</v>
      </c>
      <c r="F1474" s="13" t="s">
        <v>41820</v>
      </c>
    </row>
    <row r="1475">
      <c r="B1475" s="3" t="s">
        <v>2568</v>
      </c>
      <c r="C1475" s="12" t="str">
        <f>IFERROR(__xludf.DUMMYFUNCTION("TEXTJOIN("";"", TRUE, FILTER($B$2:$B$14794, #REF!=$D$2:$D$14794))"),"#N/A")</f>
        <v>#N/A</v>
      </c>
      <c r="F1475" s="13" t="s">
        <v>41821</v>
      </c>
    </row>
    <row r="1476">
      <c r="B1476" s="3" t="s">
        <v>2568</v>
      </c>
      <c r="C1476" s="12" t="str">
        <f>IFERROR(__xludf.DUMMYFUNCTION("TEXTJOIN("";"", TRUE, FILTER($B$2:$B$14794, #REF!=$D$2:$D$14794))"),"#N/A")</f>
        <v>#N/A</v>
      </c>
      <c r="F1476" s="13" t="s">
        <v>41822</v>
      </c>
    </row>
    <row r="1477">
      <c r="B1477" s="3" t="s">
        <v>2568</v>
      </c>
      <c r="C1477" s="12" t="str">
        <f>IFERROR(__xludf.DUMMYFUNCTION("TEXTJOIN("";"", TRUE, FILTER($B$2:$B$14794, #REF!=$D$2:$D$14794))"),"#N/A")</f>
        <v>#N/A</v>
      </c>
      <c r="F1477" s="13" t="s">
        <v>41823</v>
      </c>
    </row>
    <row r="1478">
      <c r="B1478" s="3" t="s">
        <v>2568</v>
      </c>
      <c r="C1478" s="12" t="str">
        <f>IFERROR(__xludf.DUMMYFUNCTION("TEXTJOIN("";"", TRUE, FILTER($B$2:$B$14794, #REF!=$D$2:$D$14794))"),"#N/A")</f>
        <v>#N/A</v>
      </c>
      <c r="F1478" s="13" t="s">
        <v>41824</v>
      </c>
    </row>
    <row r="1479">
      <c r="B1479" s="3" t="s">
        <v>2579</v>
      </c>
      <c r="C1479" s="12" t="str">
        <f>IFERROR(__xludf.DUMMYFUNCTION("TEXTJOIN("";"", TRUE, FILTER($B$2:$B$14794, #REF!=$D$2:$D$14794))"),"#N/A")</f>
        <v>#N/A</v>
      </c>
      <c r="F1479" s="13" t="s">
        <v>41825</v>
      </c>
    </row>
    <row r="1480">
      <c r="B1480" s="3" t="s">
        <v>2579</v>
      </c>
      <c r="C1480" s="12" t="str">
        <f>IFERROR(__xludf.DUMMYFUNCTION("TEXTJOIN("";"", TRUE, FILTER($B$2:$B$14794, #REF!=$D$2:$D$14794))"),"#N/A")</f>
        <v>#N/A</v>
      </c>
      <c r="F1480" s="13" t="s">
        <v>41826</v>
      </c>
    </row>
    <row r="1481">
      <c r="B1481" s="3" t="s">
        <v>2579</v>
      </c>
      <c r="C1481" s="12" t="str">
        <f>IFERROR(__xludf.DUMMYFUNCTION("TEXTJOIN("";"", TRUE, FILTER($B$2:$B$14794, #REF!=$D$2:$D$14794))"),"#N/A")</f>
        <v>#N/A</v>
      </c>
      <c r="F1481" s="13" t="s">
        <v>41827</v>
      </c>
    </row>
    <row r="1482">
      <c r="B1482" s="3" t="s">
        <v>2579</v>
      </c>
      <c r="C1482" s="12" t="str">
        <f>IFERROR(__xludf.DUMMYFUNCTION("TEXTJOIN("";"", TRUE, FILTER($B$2:$B$14794, #REF!=$D$2:$D$14794))"),"#N/A")</f>
        <v>#N/A</v>
      </c>
      <c r="F1482" s="13" t="s">
        <v>41828</v>
      </c>
    </row>
    <row r="1483">
      <c r="B1483" s="3" t="s">
        <v>2579</v>
      </c>
      <c r="C1483" s="12" t="str">
        <f>IFERROR(__xludf.DUMMYFUNCTION("TEXTJOIN("";"", TRUE, FILTER($B$2:$B$14794, #REF!=$D$2:$D$14794))"),"#N/A")</f>
        <v>#N/A</v>
      </c>
      <c r="F1483" s="13" t="s">
        <v>41829</v>
      </c>
    </row>
    <row r="1484">
      <c r="B1484" s="3" t="s">
        <v>2579</v>
      </c>
      <c r="C1484" s="12" t="str">
        <f>IFERROR(__xludf.DUMMYFUNCTION("TEXTJOIN("";"", TRUE, FILTER($B$2:$B$14794, #REF!=$D$2:$D$14794))"),"#N/A")</f>
        <v>#N/A</v>
      </c>
      <c r="F1484" s="13" t="s">
        <v>41830</v>
      </c>
    </row>
    <row r="1485">
      <c r="B1485" s="3" t="s">
        <v>2579</v>
      </c>
      <c r="C1485" s="12" t="str">
        <f>IFERROR(__xludf.DUMMYFUNCTION("TEXTJOIN("";"", TRUE, FILTER($B$2:$B$14794, #REF!=$D$2:$D$14794))"),"#N/A")</f>
        <v>#N/A</v>
      </c>
      <c r="F1485" s="13" t="s">
        <v>41831</v>
      </c>
    </row>
    <row r="1486">
      <c r="B1486" s="3" t="s">
        <v>2579</v>
      </c>
      <c r="C1486" s="12" t="str">
        <f>IFERROR(__xludf.DUMMYFUNCTION("TEXTJOIN("";"", TRUE, FILTER($B$2:$B$14794, #REF!=$D$2:$D$14794))"),"#N/A")</f>
        <v>#N/A</v>
      </c>
      <c r="F1486" s="13" t="s">
        <v>41832</v>
      </c>
    </row>
    <row r="1487">
      <c r="B1487" s="3" t="s">
        <v>2579</v>
      </c>
      <c r="C1487" s="12" t="str">
        <f>IFERROR(__xludf.DUMMYFUNCTION("TEXTJOIN("";"", TRUE, FILTER($B$2:$B$14794, #REF!=$D$2:$D$14794))"),"#N/A")</f>
        <v>#N/A</v>
      </c>
      <c r="F1487" s="13" t="s">
        <v>41833</v>
      </c>
    </row>
    <row r="1488">
      <c r="B1488" s="3" t="s">
        <v>2579</v>
      </c>
      <c r="C1488" s="12" t="str">
        <f>IFERROR(__xludf.DUMMYFUNCTION("TEXTJOIN("";"", TRUE, FILTER($B$2:$B$14794, #REF!=$D$2:$D$14794))"),"#N/A")</f>
        <v>#N/A</v>
      </c>
      <c r="F1488" s="13" t="s">
        <v>41834</v>
      </c>
    </row>
    <row r="1489">
      <c r="B1489" s="3" t="s">
        <v>2579</v>
      </c>
      <c r="C1489" s="12" t="str">
        <f>IFERROR(__xludf.DUMMYFUNCTION("TEXTJOIN("";"", TRUE, FILTER($B$2:$B$14794, #REF!=$D$2:$D$14794))"),"#N/A")</f>
        <v>#N/A</v>
      </c>
      <c r="F1489" s="13" t="s">
        <v>41835</v>
      </c>
    </row>
    <row r="1490">
      <c r="B1490" s="3" t="s">
        <v>2579</v>
      </c>
      <c r="C1490" s="12" t="str">
        <f>IFERROR(__xludf.DUMMYFUNCTION("TEXTJOIN("";"", TRUE, FILTER($B$2:$B$14794, #REF!=$D$2:$D$14794))"),"#N/A")</f>
        <v>#N/A</v>
      </c>
      <c r="F1490" s="13" t="s">
        <v>41836</v>
      </c>
    </row>
    <row r="1491">
      <c r="B1491" s="3" t="s">
        <v>2604</v>
      </c>
      <c r="C1491" s="12" t="str">
        <f>IFERROR(__xludf.DUMMYFUNCTION("TEXTJOIN("";"", TRUE, FILTER($B$2:$B$14794, #REF!=$D$2:$D$14794))"),"#N/A")</f>
        <v>#N/A</v>
      </c>
      <c r="F1491" s="13" t="s">
        <v>41837</v>
      </c>
    </row>
    <row r="1492">
      <c r="B1492" s="3" t="s">
        <v>2604</v>
      </c>
      <c r="C1492" s="12" t="str">
        <f>IFERROR(__xludf.DUMMYFUNCTION("TEXTJOIN("";"", TRUE, FILTER($B$2:$B$14794, #REF!=$D$2:$D$14794))"),"#N/A")</f>
        <v>#N/A</v>
      </c>
      <c r="F1492" s="13" t="s">
        <v>41838</v>
      </c>
    </row>
    <row r="1493">
      <c r="B1493" s="3" t="s">
        <v>2604</v>
      </c>
      <c r="C1493" s="12" t="str">
        <f>IFERROR(__xludf.DUMMYFUNCTION("TEXTJOIN("";"", TRUE, FILTER($B$2:$B$14794, #REF!=$D$2:$D$14794))"),"#N/A")</f>
        <v>#N/A</v>
      </c>
      <c r="F1493" s="13" t="s">
        <v>41839</v>
      </c>
    </row>
    <row r="1494">
      <c r="B1494" s="3" t="s">
        <v>2604</v>
      </c>
      <c r="C1494" s="12" t="str">
        <f>IFERROR(__xludf.DUMMYFUNCTION("TEXTJOIN("";"", TRUE, FILTER($B$2:$B$14794, #REF!=$D$2:$D$14794))"),"#N/A")</f>
        <v>#N/A</v>
      </c>
      <c r="F1494" s="13" t="s">
        <v>41840</v>
      </c>
    </row>
    <row r="1495">
      <c r="B1495" s="3" t="s">
        <v>2613</v>
      </c>
      <c r="C1495" s="12" t="str">
        <f>IFERROR(__xludf.DUMMYFUNCTION("TEXTJOIN("";"", TRUE, FILTER($B$2:$B$14794, #REF!=$D$2:$D$14794))"),"#N/A")</f>
        <v>#N/A</v>
      </c>
      <c r="F1495" s="13" t="s">
        <v>41841</v>
      </c>
    </row>
    <row r="1496">
      <c r="B1496" s="3" t="s">
        <v>2613</v>
      </c>
      <c r="C1496" s="12" t="str">
        <f>IFERROR(__xludf.DUMMYFUNCTION("TEXTJOIN("";"", TRUE, FILTER($B$2:$B$14794, #REF!=$D$2:$D$14794))"),"#N/A")</f>
        <v>#N/A</v>
      </c>
      <c r="F1496" s="13" t="s">
        <v>41842</v>
      </c>
    </row>
    <row r="1497">
      <c r="B1497" s="3" t="s">
        <v>2613</v>
      </c>
      <c r="C1497" s="12" t="str">
        <f>IFERROR(__xludf.DUMMYFUNCTION("TEXTJOIN("";"", TRUE, FILTER($B$2:$B$14794, #REF!=$D$2:$D$14794))"),"#N/A")</f>
        <v>#N/A</v>
      </c>
      <c r="F1497" s="13" t="s">
        <v>41843</v>
      </c>
    </row>
    <row r="1498">
      <c r="B1498" s="3" t="s">
        <v>2613</v>
      </c>
      <c r="C1498" s="12" t="str">
        <f>IFERROR(__xludf.DUMMYFUNCTION("TEXTJOIN("";"", TRUE, FILTER($B$2:$B$14794, #REF!=$D$2:$D$14794))"),"#N/A")</f>
        <v>#N/A</v>
      </c>
      <c r="F1498" s="13" t="s">
        <v>41844</v>
      </c>
    </row>
    <row r="1499">
      <c r="B1499" s="3" t="s">
        <v>2622</v>
      </c>
      <c r="C1499" s="12" t="str">
        <f>IFERROR(__xludf.DUMMYFUNCTION("TEXTJOIN("";"", TRUE, FILTER($B$2:$B$14794, #REF!=$D$2:$D$14794))"),"#N/A")</f>
        <v>#N/A</v>
      </c>
      <c r="F1499" s="13" t="s">
        <v>41845</v>
      </c>
    </row>
    <row r="1500">
      <c r="B1500" s="3" t="s">
        <v>2622</v>
      </c>
      <c r="C1500" s="12" t="str">
        <f>IFERROR(__xludf.DUMMYFUNCTION("TEXTJOIN("";"", TRUE, FILTER($B$2:$B$14794, #REF!=$D$2:$D$14794))"),"#N/A")</f>
        <v>#N/A</v>
      </c>
      <c r="F1500" s="13" t="s">
        <v>41846</v>
      </c>
    </row>
    <row r="1501">
      <c r="B1501" s="3" t="s">
        <v>2622</v>
      </c>
      <c r="C1501" s="12" t="str">
        <f>IFERROR(__xludf.DUMMYFUNCTION("TEXTJOIN("";"", TRUE, FILTER($B$2:$B$14794, #REF!=$D$2:$D$14794))"),"#N/A")</f>
        <v>#N/A</v>
      </c>
      <c r="F1501" s="13" t="s">
        <v>41847</v>
      </c>
    </row>
    <row r="1502">
      <c r="B1502" s="3" t="s">
        <v>2629</v>
      </c>
      <c r="C1502" s="12" t="str">
        <f>IFERROR(__xludf.DUMMYFUNCTION("TEXTJOIN("";"", TRUE, FILTER($B$2:$B$14794, #REF!=$D$2:$D$14794))"),"#N/A")</f>
        <v>#N/A</v>
      </c>
      <c r="F1502" s="13" t="s">
        <v>41848</v>
      </c>
    </row>
    <row r="1503">
      <c r="B1503" s="3" t="s">
        <v>2629</v>
      </c>
      <c r="C1503" s="12" t="str">
        <f>IFERROR(__xludf.DUMMYFUNCTION("TEXTJOIN("";"", TRUE, FILTER($B$2:$B$14794, #REF!=$D$2:$D$14794))"),"#N/A")</f>
        <v>#N/A</v>
      </c>
      <c r="F1503" s="13" t="s">
        <v>41849</v>
      </c>
    </row>
    <row r="1504">
      <c r="B1504" s="3" t="s">
        <v>2629</v>
      </c>
      <c r="C1504" s="12" t="str">
        <f>IFERROR(__xludf.DUMMYFUNCTION("TEXTJOIN("";"", TRUE, FILTER($B$2:$B$14794, #REF!=$D$2:$D$14794))"),"#N/A")</f>
        <v>#N/A</v>
      </c>
      <c r="F1504" s="13" t="s">
        <v>41850</v>
      </c>
    </row>
    <row r="1505">
      <c r="B1505" s="3" t="s">
        <v>2629</v>
      </c>
      <c r="C1505" s="12" t="str">
        <f>IFERROR(__xludf.DUMMYFUNCTION("TEXTJOIN("";"", TRUE, FILTER($B$2:$B$14794, #REF!=$D$2:$D$14794))"),"#N/A")</f>
        <v>#N/A</v>
      </c>
      <c r="F1505" s="13" t="s">
        <v>41851</v>
      </c>
    </row>
    <row r="1506">
      <c r="B1506" s="3" t="s">
        <v>2629</v>
      </c>
      <c r="C1506" s="12" t="str">
        <f>IFERROR(__xludf.DUMMYFUNCTION("TEXTJOIN("";"", TRUE, FILTER($B$2:$B$14794, #REF!=$D$2:$D$14794))"),"#N/A")</f>
        <v>#N/A</v>
      </c>
      <c r="F1506" s="13" t="s">
        <v>41852</v>
      </c>
    </row>
    <row r="1507">
      <c r="B1507" s="3" t="s">
        <v>2629</v>
      </c>
      <c r="C1507" s="12" t="str">
        <f>IFERROR(__xludf.DUMMYFUNCTION("TEXTJOIN("";"", TRUE, FILTER($B$2:$B$14794, #REF!=$D$2:$D$14794))"),"#N/A")</f>
        <v>#N/A</v>
      </c>
      <c r="F1507" s="13" t="s">
        <v>41853</v>
      </c>
    </row>
    <row r="1508">
      <c r="B1508" s="3" t="s">
        <v>2629</v>
      </c>
      <c r="C1508" s="12" t="str">
        <f>IFERROR(__xludf.DUMMYFUNCTION("TEXTJOIN("";"", TRUE, FILTER($B$2:$B$14794, #REF!=$D$2:$D$14794))"),"#N/A")</f>
        <v>#N/A</v>
      </c>
      <c r="F1508" s="13" t="s">
        <v>41854</v>
      </c>
    </row>
    <row r="1509">
      <c r="B1509" s="3" t="s">
        <v>2644</v>
      </c>
      <c r="C1509" s="12" t="str">
        <f>IFERROR(__xludf.DUMMYFUNCTION("TEXTJOIN("";"", TRUE, FILTER($B$2:$B$14794, #REF!=$D$2:$D$14794))"),"#N/A")</f>
        <v>#N/A</v>
      </c>
      <c r="F1509" s="13" t="s">
        <v>41855</v>
      </c>
    </row>
    <row r="1510">
      <c r="B1510" s="3" t="s">
        <v>2644</v>
      </c>
      <c r="C1510" s="12" t="str">
        <f>IFERROR(__xludf.DUMMYFUNCTION("TEXTJOIN("";"", TRUE, FILTER($B$2:$B$14794, #REF!=$D$2:$D$14794))"),"#N/A")</f>
        <v>#N/A</v>
      </c>
      <c r="F1510" s="13" t="s">
        <v>41856</v>
      </c>
    </row>
    <row r="1511">
      <c r="B1511" s="3" t="s">
        <v>2644</v>
      </c>
      <c r="C1511" s="12" t="str">
        <f>IFERROR(__xludf.DUMMYFUNCTION("TEXTJOIN("";"", TRUE, FILTER($B$2:$B$14794, #REF!=$D$2:$D$14794))"),"#N/A")</f>
        <v>#N/A</v>
      </c>
      <c r="F1511" s="13" t="s">
        <v>41857</v>
      </c>
    </row>
    <row r="1512">
      <c r="B1512" s="3" t="s">
        <v>2644</v>
      </c>
      <c r="C1512" s="12" t="str">
        <f>IFERROR(__xludf.DUMMYFUNCTION("TEXTJOIN("";"", TRUE, FILTER($B$2:$B$14794, #REF!=$D$2:$D$14794))"),"#N/A")</f>
        <v>#N/A</v>
      </c>
      <c r="F1512" s="13" t="s">
        <v>41858</v>
      </c>
    </row>
    <row r="1513">
      <c r="B1513" s="3" t="s">
        <v>2644</v>
      </c>
      <c r="C1513" s="12" t="str">
        <f>IFERROR(__xludf.DUMMYFUNCTION("TEXTJOIN("";"", TRUE, FILTER($B$2:$B$14794, #REF!=$D$2:$D$14794))"),"#N/A")</f>
        <v>#N/A</v>
      </c>
      <c r="F1513" s="13" t="s">
        <v>41859</v>
      </c>
    </row>
    <row r="1514">
      <c r="B1514" s="3" t="s">
        <v>2644</v>
      </c>
      <c r="C1514" s="12" t="str">
        <f>IFERROR(__xludf.DUMMYFUNCTION("TEXTJOIN("";"", TRUE, FILTER($B$2:$B$14794, #REF!=$D$2:$D$14794))"),"#N/A")</f>
        <v>#N/A</v>
      </c>
      <c r="F1514" s="13" t="s">
        <v>41860</v>
      </c>
    </row>
    <row r="1515">
      <c r="B1515" s="3" t="s">
        <v>2644</v>
      </c>
      <c r="C1515" s="12" t="str">
        <f>IFERROR(__xludf.DUMMYFUNCTION("TEXTJOIN("";"", TRUE, FILTER($B$2:$B$14794, #REF!=$D$2:$D$14794))"),"#N/A")</f>
        <v>#N/A</v>
      </c>
      <c r="F1515" s="13" t="s">
        <v>41861</v>
      </c>
    </row>
    <row r="1516">
      <c r="B1516" s="3" t="s">
        <v>2644</v>
      </c>
      <c r="C1516" s="12" t="str">
        <f>IFERROR(__xludf.DUMMYFUNCTION("TEXTJOIN("";"", TRUE, FILTER($B$2:$B$14794, #REF!=$D$2:$D$14794))"),"#N/A")</f>
        <v>#N/A</v>
      </c>
      <c r="F1516" s="13" t="s">
        <v>41862</v>
      </c>
    </row>
    <row r="1517">
      <c r="B1517" s="3" t="s">
        <v>2661</v>
      </c>
      <c r="C1517" s="12" t="str">
        <f>IFERROR(__xludf.DUMMYFUNCTION("TEXTJOIN("";"", TRUE, FILTER($B$2:$B$14794, #REF!=$D$2:$D$14794))"),"#N/A")</f>
        <v>#N/A</v>
      </c>
      <c r="F1517" s="13" t="s">
        <v>41863</v>
      </c>
    </row>
    <row r="1518">
      <c r="B1518" s="3" t="s">
        <v>2661</v>
      </c>
      <c r="C1518" s="12" t="str">
        <f>IFERROR(__xludf.DUMMYFUNCTION("TEXTJOIN("";"", TRUE, FILTER($B$2:$B$14794, #REF!=$D$2:$D$14794))"),"#N/A")</f>
        <v>#N/A</v>
      </c>
      <c r="F1518" s="13" t="s">
        <v>20164</v>
      </c>
    </row>
    <row r="1519">
      <c r="B1519" s="3" t="s">
        <v>2661</v>
      </c>
      <c r="C1519" s="12" t="str">
        <f>IFERROR(__xludf.DUMMYFUNCTION("TEXTJOIN("";"", TRUE, FILTER($B$2:$B$14794, #REF!=$D$2:$D$14794))"),"#N/A")</f>
        <v>#N/A</v>
      </c>
      <c r="F1519" s="13" t="s">
        <v>20165</v>
      </c>
    </row>
    <row r="1520">
      <c r="B1520" s="3" t="s">
        <v>2661</v>
      </c>
      <c r="C1520" s="12" t="str">
        <f>IFERROR(__xludf.DUMMYFUNCTION("TEXTJOIN("";"", TRUE, FILTER($B$2:$B$14794, #REF!=$D$2:$D$14794))"),"#N/A")</f>
        <v>#N/A</v>
      </c>
      <c r="F1520" s="13" t="s">
        <v>41864</v>
      </c>
    </row>
    <row r="1521">
      <c r="B1521" s="3" t="s">
        <v>2661</v>
      </c>
      <c r="C1521" s="12" t="str">
        <f>IFERROR(__xludf.DUMMYFUNCTION("TEXTJOIN("";"", TRUE, FILTER($B$2:$B$14794, #REF!=$D$2:$D$14794))"),"#N/A")</f>
        <v>#N/A</v>
      </c>
      <c r="F1521" s="13" t="s">
        <v>20184</v>
      </c>
    </row>
    <row r="1522">
      <c r="B1522" s="3" t="s">
        <v>2661</v>
      </c>
      <c r="C1522" s="12" t="str">
        <f>IFERROR(__xludf.DUMMYFUNCTION("TEXTJOIN("";"", TRUE, FILTER($B$2:$B$14794, #REF!=$D$2:$D$14794))"),"#N/A")</f>
        <v>#N/A</v>
      </c>
      <c r="F1522" s="13" t="s">
        <v>41865</v>
      </c>
    </row>
    <row r="1523">
      <c r="B1523" s="3" t="s">
        <v>2661</v>
      </c>
      <c r="C1523" s="12" t="str">
        <f>IFERROR(__xludf.DUMMYFUNCTION("TEXTJOIN("";"", TRUE, FILTER($B$2:$B$14794, #REF!=$D$2:$D$14794))"),"#N/A")</f>
        <v>#N/A</v>
      </c>
      <c r="F1523" s="13" t="s">
        <v>20203</v>
      </c>
    </row>
    <row r="1524">
      <c r="B1524" s="3" t="s">
        <v>2661</v>
      </c>
      <c r="C1524" s="12" t="str">
        <f>IFERROR(__xludf.DUMMYFUNCTION("TEXTJOIN("";"", TRUE, FILTER($B$2:$B$14794, #REF!=$D$2:$D$14794))"),"#N/A")</f>
        <v>#N/A</v>
      </c>
      <c r="F1524" s="13" t="s">
        <v>41866</v>
      </c>
    </row>
    <row r="1525">
      <c r="B1525" s="3" t="s">
        <v>2661</v>
      </c>
      <c r="C1525" s="12" t="str">
        <f>IFERROR(__xludf.DUMMYFUNCTION("TEXTJOIN("";"", TRUE, FILTER($B$2:$B$14794, #REF!=$D$2:$D$14794))"),"#N/A")</f>
        <v>#N/A</v>
      </c>
      <c r="F1525" s="13" t="s">
        <v>41867</v>
      </c>
    </row>
    <row r="1526">
      <c r="B1526" s="3" t="s">
        <v>2680</v>
      </c>
      <c r="C1526" s="12" t="str">
        <f>IFERROR(__xludf.DUMMYFUNCTION("TEXTJOIN("";"", TRUE, FILTER($B$2:$B$14794, #REF!=$D$2:$D$14794))"),"#N/A")</f>
        <v>#N/A</v>
      </c>
      <c r="F1526" s="13" t="s">
        <v>41868</v>
      </c>
    </row>
    <row r="1527">
      <c r="B1527" s="3" t="s">
        <v>2680</v>
      </c>
      <c r="C1527" s="12" t="str">
        <f>IFERROR(__xludf.DUMMYFUNCTION("TEXTJOIN("";"", TRUE, FILTER($B$2:$B$14794, #REF!=$D$2:$D$14794))"),"#N/A")</f>
        <v>#N/A</v>
      </c>
      <c r="F1527" s="13" t="s">
        <v>20250</v>
      </c>
    </row>
    <row r="1528">
      <c r="B1528" s="3" t="s">
        <v>2680</v>
      </c>
      <c r="C1528" s="12" t="str">
        <f>IFERROR(__xludf.DUMMYFUNCTION("TEXTJOIN("";"", TRUE, FILTER($B$2:$B$14794, #REF!=$D$2:$D$14794))"),"#N/A")</f>
        <v>#N/A</v>
      </c>
      <c r="F1528" s="13" t="s">
        <v>41869</v>
      </c>
    </row>
    <row r="1529">
      <c r="B1529" s="3" t="s">
        <v>2680</v>
      </c>
      <c r="C1529" s="12" t="str">
        <f>IFERROR(__xludf.DUMMYFUNCTION("TEXTJOIN("";"", TRUE, FILTER($B$2:$B$14794, #REF!=$D$2:$D$14794))"),"#N/A")</f>
        <v>#N/A</v>
      </c>
      <c r="F1529" s="13" t="s">
        <v>41870</v>
      </c>
    </row>
    <row r="1530">
      <c r="B1530" s="3" t="s">
        <v>2680</v>
      </c>
      <c r="C1530" s="12" t="str">
        <f>IFERROR(__xludf.DUMMYFUNCTION("TEXTJOIN("";"", TRUE, FILTER($B$2:$B$14794, #REF!=$D$2:$D$14794))"),"#N/A")</f>
        <v>#N/A</v>
      </c>
      <c r="F1530" s="13" t="s">
        <v>41871</v>
      </c>
    </row>
    <row r="1531">
      <c r="B1531" s="3" t="s">
        <v>2680</v>
      </c>
      <c r="C1531" s="12" t="str">
        <f>IFERROR(__xludf.DUMMYFUNCTION("TEXTJOIN("";"", TRUE, FILTER($B$2:$B$14794, #REF!=$D$2:$D$14794))"),"#N/A")</f>
        <v>#N/A</v>
      </c>
      <c r="F1531" s="13" t="s">
        <v>41872</v>
      </c>
    </row>
    <row r="1532">
      <c r="B1532" s="3" t="s">
        <v>2680</v>
      </c>
      <c r="C1532" s="12" t="str">
        <f>IFERROR(__xludf.DUMMYFUNCTION("TEXTJOIN("";"", TRUE, FILTER($B$2:$B$14794, #REF!=$D$2:$D$14794))"),"#N/A")</f>
        <v>#N/A</v>
      </c>
      <c r="F1532" s="13" t="s">
        <v>41873</v>
      </c>
    </row>
    <row r="1533">
      <c r="B1533" s="3" t="s">
        <v>2680</v>
      </c>
      <c r="C1533" s="12" t="str">
        <f>IFERROR(__xludf.DUMMYFUNCTION("TEXTJOIN("";"", TRUE, FILTER($B$2:$B$14794, #REF!=$D$2:$D$14794))"),"#N/A")</f>
        <v>#N/A</v>
      </c>
      <c r="F1533" s="13" t="s">
        <v>41874</v>
      </c>
    </row>
    <row r="1534">
      <c r="B1534" s="3" t="s">
        <v>2680</v>
      </c>
      <c r="C1534" s="12" t="str">
        <f>IFERROR(__xludf.DUMMYFUNCTION("TEXTJOIN("";"", TRUE, FILTER($B$2:$B$14794, #REF!=$D$2:$D$14794))"),"#N/A")</f>
        <v>#N/A</v>
      </c>
      <c r="F1534" s="13" t="s">
        <v>41875</v>
      </c>
    </row>
    <row r="1535">
      <c r="B1535" s="3" t="s">
        <v>2699</v>
      </c>
      <c r="C1535" s="12" t="str">
        <f>IFERROR(__xludf.DUMMYFUNCTION("TEXTJOIN("";"", TRUE, FILTER($B$2:$B$14794, #REF!=$D$2:$D$14794))"),"#N/A")</f>
        <v>#N/A</v>
      </c>
      <c r="F1535" s="13" t="s">
        <v>41876</v>
      </c>
    </row>
    <row r="1536">
      <c r="B1536" s="3" t="s">
        <v>2699</v>
      </c>
      <c r="C1536" s="12" t="str">
        <f>IFERROR(__xludf.DUMMYFUNCTION("TEXTJOIN("";"", TRUE, FILTER($B$2:$B$14794, #REF!=$D$2:$D$14794))"),"#N/A")</f>
        <v>#N/A</v>
      </c>
      <c r="F1536" s="13" t="s">
        <v>41877</v>
      </c>
    </row>
    <row r="1537">
      <c r="B1537" s="3" t="s">
        <v>2699</v>
      </c>
      <c r="C1537" s="12" t="str">
        <f>IFERROR(__xludf.DUMMYFUNCTION("TEXTJOIN("";"", TRUE, FILTER($B$2:$B$14794, #REF!=$D$2:$D$14794))"),"#N/A")</f>
        <v>#N/A</v>
      </c>
      <c r="F1537" s="13" t="s">
        <v>41878</v>
      </c>
    </row>
    <row r="1538">
      <c r="B1538" s="3" t="s">
        <v>2699</v>
      </c>
      <c r="C1538" s="12" t="str">
        <f>IFERROR(__xludf.DUMMYFUNCTION("TEXTJOIN("";"", TRUE, FILTER($B$2:$B$14794, #REF!=$D$2:$D$14794))"),"#N/A")</f>
        <v>#N/A</v>
      </c>
      <c r="F1538" s="13" t="s">
        <v>41879</v>
      </c>
    </row>
    <row r="1539">
      <c r="B1539" s="3" t="s">
        <v>2699</v>
      </c>
      <c r="C1539" s="12" t="str">
        <f>IFERROR(__xludf.DUMMYFUNCTION("TEXTJOIN("";"", TRUE, FILTER($B$2:$B$14794, #REF!=$D$2:$D$14794))"),"#N/A")</f>
        <v>#N/A</v>
      </c>
      <c r="F1539" s="13" t="s">
        <v>41880</v>
      </c>
    </row>
    <row r="1540">
      <c r="B1540" s="3" t="s">
        <v>2710</v>
      </c>
      <c r="C1540" s="12" t="str">
        <f>IFERROR(__xludf.DUMMYFUNCTION("TEXTJOIN("";"", TRUE, FILTER($B$2:$B$14794, #REF!=$D$2:$D$14794))"),"#N/A")</f>
        <v>#N/A</v>
      </c>
      <c r="F1540" s="13" t="s">
        <v>41881</v>
      </c>
    </row>
    <row r="1541">
      <c r="B1541" s="3" t="s">
        <v>2710</v>
      </c>
      <c r="C1541" s="12" t="str">
        <f>IFERROR(__xludf.DUMMYFUNCTION("TEXTJOIN("";"", TRUE, FILTER($B$2:$B$14794, #REF!=$D$2:$D$14794))"),"#N/A")</f>
        <v>#N/A</v>
      </c>
      <c r="F1541" s="13" t="s">
        <v>41882</v>
      </c>
    </row>
    <row r="1542">
      <c r="B1542" s="3" t="s">
        <v>2710</v>
      </c>
      <c r="C1542" s="12" t="str">
        <f>IFERROR(__xludf.DUMMYFUNCTION("TEXTJOIN("";"", TRUE, FILTER($B$2:$B$14794, #REF!=$D$2:$D$14794))"),"#N/A")</f>
        <v>#N/A</v>
      </c>
      <c r="F1542" s="13" t="s">
        <v>41883</v>
      </c>
    </row>
    <row r="1543">
      <c r="B1543" s="3" t="s">
        <v>2717</v>
      </c>
      <c r="C1543" s="12" t="str">
        <f>IFERROR(__xludf.DUMMYFUNCTION("TEXTJOIN("";"", TRUE, FILTER($B$2:$B$14794, #REF!=$D$2:$D$14794))"),"#N/A")</f>
        <v>#N/A</v>
      </c>
      <c r="F1543" s="13" t="s">
        <v>41884</v>
      </c>
    </row>
    <row r="1544">
      <c r="B1544" s="3" t="s">
        <v>2717</v>
      </c>
      <c r="C1544" s="12" t="str">
        <f>IFERROR(__xludf.DUMMYFUNCTION("TEXTJOIN("";"", TRUE, FILTER($B$2:$B$14794, #REF!=$D$2:$D$14794))"),"#N/A")</f>
        <v>#N/A</v>
      </c>
      <c r="F1544" s="13" t="s">
        <v>41885</v>
      </c>
    </row>
    <row r="1545">
      <c r="B1545" s="3" t="s">
        <v>2717</v>
      </c>
      <c r="C1545" s="12" t="str">
        <f>IFERROR(__xludf.DUMMYFUNCTION("TEXTJOIN("";"", TRUE, FILTER($B$2:$B$14794, #REF!=$D$2:$D$14794))"),"#N/A")</f>
        <v>#N/A</v>
      </c>
      <c r="F1545" s="13" t="s">
        <v>41886</v>
      </c>
    </row>
    <row r="1546">
      <c r="B1546" s="3" t="s">
        <v>2717</v>
      </c>
      <c r="C1546" s="12" t="str">
        <f>IFERROR(__xludf.DUMMYFUNCTION("TEXTJOIN("";"", TRUE, FILTER($B$2:$B$14794, #REF!=$D$2:$D$14794))"),"#N/A")</f>
        <v>#N/A</v>
      </c>
      <c r="F1546" s="13" t="s">
        <v>41887</v>
      </c>
    </row>
    <row r="1547">
      <c r="B1547" s="3" t="s">
        <v>2717</v>
      </c>
      <c r="C1547" s="12" t="str">
        <f>IFERROR(__xludf.DUMMYFUNCTION("TEXTJOIN("";"", TRUE, FILTER($B$2:$B$14794, #REF!=$D$2:$D$14794))"),"#N/A")</f>
        <v>#N/A</v>
      </c>
      <c r="F1547" s="13" t="s">
        <v>41888</v>
      </c>
    </row>
    <row r="1548">
      <c r="B1548" s="3" t="s">
        <v>2717</v>
      </c>
      <c r="C1548" s="12" t="str">
        <f>IFERROR(__xludf.DUMMYFUNCTION("TEXTJOIN("";"", TRUE, FILTER($B$2:$B$14794, #REF!=$D$2:$D$14794))"),"#N/A")</f>
        <v>#N/A</v>
      </c>
      <c r="F1548" s="13" t="s">
        <v>41889</v>
      </c>
    </row>
    <row r="1549">
      <c r="B1549" s="3" t="s">
        <v>2717</v>
      </c>
      <c r="C1549" s="12" t="str">
        <f>IFERROR(__xludf.DUMMYFUNCTION("TEXTJOIN("";"", TRUE, FILTER($B$2:$B$14794, #REF!=$D$2:$D$14794))"),"#N/A")</f>
        <v>#N/A</v>
      </c>
      <c r="F1549" s="13" t="s">
        <v>41890</v>
      </c>
    </row>
    <row r="1550">
      <c r="B1550" s="3" t="s">
        <v>2717</v>
      </c>
      <c r="C1550" s="12" t="str">
        <f>IFERROR(__xludf.DUMMYFUNCTION("TEXTJOIN("";"", TRUE, FILTER($B$2:$B$14794, #REF!=$D$2:$D$14794))"),"#N/A")</f>
        <v>#N/A</v>
      </c>
      <c r="F1550" s="13" t="s">
        <v>41891</v>
      </c>
    </row>
    <row r="1551">
      <c r="B1551" s="3" t="s">
        <v>2734</v>
      </c>
      <c r="C1551" s="12" t="str">
        <f>IFERROR(__xludf.DUMMYFUNCTION("TEXTJOIN("";"", TRUE, FILTER($B$2:$B$14794, #REF!=$D$2:$D$14794))"),"#N/A")</f>
        <v>#N/A</v>
      </c>
      <c r="F1551" s="13" t="s">
        <v>41892</v>
      </c>
    </row>
    <row r="1552">
      <c r="B1552" s="3" t="s">
        <v>2734</v>
      </c>
      <c r="C1552" s="12" t="str">
        <f>IFERROR(__xludf.DUMMYFUNCTION("TEXTJOIN("";"", TRUE, FILTER($B$2:$B$14794, #REF!=$D$2:$D$14794))"),"#N/A")</f>
        <v>#N/A</v>
      </c>
      <c r="F1552" s="13" t="s">
        <v>41893</v>
      </c>
    </row>
    <row r="1553">
      <c r="B1553" s="3" t="s">
        <v>2734</v>
      </c>
      <c r="C1553" s="12" t="str">
        <f>IFERROR(__xludf.DUMMYFUNCTION("TEXTJOIN("";"", TRUE, FILTER($B$2:$B$14794, #REF!=$D$2:$D$14794))"),"#N/A")</f>
        <v>#N/A</v>
      </c>
      <c r="F1553" s="13" t="s">
        <v>41894</v>
      </c>
    </row>
    <row r="1554">
      <c r="B1554" s="3" t="s">
        <v>2734</v>
      </c>
      <c r="C1554" s="12" t="str">
        <f>IFERROR(__xludf.DUMMYFUNCTION("TEXTJOIN("";"", TRUE, FILTER($B$2:$B$14794, #REF!=$D$2:$D$14794))"),"#N/A")</f>
        <v>#N/A</v>
      </c>
      <c r="F1554" s="13" t="s">
        <v>41895</v>
      </c>
    </row>
    <row r="1555">
      <c r="B1555" s="3" t="s">
        <v>2734</v>
      </c>
      <c r="C1555" s="12" t="str">
        <f>IFERROR(__xludf.DUMMYFUNCTION("TEXTJOIN("";"", TRUE, FILTER($B$2:$B$14794, #REF!=$D$2:$D$14794))"),"#N/A")</f>
        <v>#N/A</v>
      </c>
      <c r="F1555" s="13" t="s">
        <v>41896</v>
      </c>
    </row>
    <row r="1556">
      <c r="B1556" s="3" t="s">
        <v>2734</v>
      </c>
      <c r="C1556" s="12" t="str">
        <f>IFERROR(__xludf.DUMMYFUNCTION("TEXTJOIN("";"", TRUE, FILTER($B$2:$B$14794, #REF!=$D$2:$D$14794))"),"#N/A")</f>
        <v>#N/A</v>
      </c>
      <c r="F1556" s="13" t="s">
        <v>41897</v>
      </c>
    </row>
    <row r="1557">
      <c r="B1557" s="3" t="s">
        <v>2734</v>
      </c>
      <c r="C1557" s="12" t="str">
        <f>IFERROR(__xludf.DUMMYFUNCTION("TEXTJOIN("";"", TRUE, FILTER($B$2:$B$14794, #REF!=$D$2:$D$14794))"),"#N/A")</f>
        <v>#N/A</v>
      </c>
      <c r="F1557" s="13" t="s">
        <v>41898</v>
      </c>
    </row>
    <row r="1558">
      <c r="B1558" s="3" t="s">
        <v>2749</v>
      </c>
      <c r="C1558" s="12" t="str">
        <f>IFERROR(__xludf.DUMMYFUNCTION("TEXTJOIN("";"", TRUE, FILTER($B$2:$B$14794, #REF!=$D$2:$D$14794))"),"#N/A")</f>
        <v>#N/A</v>
      </c>
      <c r="F1558" s="13" t="s">
        <v>41899</v>
      </c>
    </row>
    <row r="1559">
      <c r="B1559" s="3" t="s">
        <v>2749</v>
      </c>
      <c r="C1559" s="12" t="str">
        <f>IFERROR(__xludf.DUMMYFUNCTION("TEXTJOIN("";"", TRUE, FILTER($B$2:$B$14794, #REF!=$D$2:$D$14794))"),"#N/A")</f>
        <v>#N/A</v>
      </c>
      <c r="F1559" s="13" t="s">
        <v>41900</v>
      </c>
    </row>
    <row r="1560">
      <c r="B1560" s="3" t="s">
        <v>2749</v>
      </c>
      <c r="C1560" s="12" t="str">
        <f>IFERROR(__xludf.DUMMYFUNCTION("TEXTJOIN("";"", TRUE, FILTER($B$2:$B$14794, #REF!=$D$2:$D$14794))"),"#N/A")</f>
        <v>#N/A</v>
      </c>
      <c r="F1560" s="13" t="s">
        <v>41901</v>
      </c>
    </row>
    <row r="1561">
      <c r="B1561" s="3" t="s">
        <v>2749</v>
      </c>
      <c r="C1561" s="12" t="str">
        <f>IFERROR(__xludf.DUMMYFUNCTION("TEXTJOIN("";"", TRUE, FILTER($B$2:$B$14794, #REF!=$D$2:$D$14794))"),"#N/A")</f>
        <v>#N/A</v>
      </c>
      <c r="F1561" s="13" t="s">
        <v>41902</v>
      </c>
    </row>
    <row r="1562">
      <c r="B1562" s="3" t="s">
        <v>2749</v>
      </c>
      <c r="C1562" s="12" t="str">
        <f>IFERROR(__xludf.DUMMYFUNCTION("TEXTJOIN("";"", TRUE, FILTER($B$2:$B$14794, #REF!=$D$2:$D$14794))"),"#N/A")</f>
        <v>#N/A</v>
      </c>
      <c r="F1562" s="13" t="s">
        <v>41903</v>
      </c>
    </row>
    <row r="1563">
      <c r="B1563" s="3" t="s">
        <v>2760</v>
      </c>
      <c r="C1563" s="12" t="str">
        <f>IFERROR(__xludf.DUMMYFUNCTION("TEXTJOIN("";"", TRUE, FILTER($B$2:$B$14794, #REF!=$D$2:$D$14794))"),"#N/A")</f>
        <v>#N/A</v>
      </c>
      <c r="F1563" s="13" t="s">
        <v>41904</v>
      </c>
    </row>
    <row r="1564">
      <c r="B1564" s="3" t="s">
        <v>2760</v>
      </c>
      <c r="C1564" s="12" t="str">
        <f>IFERROR(__xludf.DUMMYFUNCTION("TEXTJOIN("";"", TRUE, FILTER($B$2:$B$14794, #REF!=$D$2:$D$14794))"),"#N/A")</f>
        <v>#N/A</v>
      </c>
      <c r="F1564" s="13" t="s">
        <v>41905</v>
      </c>
    </row>
    <row r="1565">
      <c r="B1565" s="3" t="s">
        <v>2760</v>
      </c>
      <c r="C1565" s="12" t="str">
        <f>IFERROR(__xludf.DUMMYFUNCTION("TEXTJOIN("";"", TRUE, FILTER($B$2:$B$14794, #REF!=$D$2:$D$14794))"),"#N/A")</f>
        <v>#N/A</v>
      </c>
      <c r="F1565" s="13" t="s">
        <v>41906</v>
      </c>
    </row>
    <row r="1566">
      <c r="B1566" s="3" t="s">
        <v>2760</v>
      </c>
      <c r="C1566" s="12" t="str">
        <f>IFERROR(__xludf.DUMMYFUNCTION("TEXTJOIN("";"", TRUE, FILTER($B$2:$B$14794, #REF!=$D$2:$D$14794))"),"#N/A")</f>
        <v>#N/A</v>
      </c>
      <c r="F1566" s="13" t="s">
        <v>20903</v>
      </c>
    </row>
    <row r="1567">
      <c r="B1567" s="3" t="s">
        <v>2760</v>
      </c>
      <c r="C1567" s="12" t="str">
        <f>IFERROR(__xludf.DUMMYFUNCTION("TEXTJOIN("";"", TRUE, FILTER($B$2:$B$14794, #REF!=$D$2:$D$14794))"),"#N/A")</f>
        <v>#N/A</v>
      </c>
      <c r="F1567" s="13" t="s">
        <v>41907</v>
      </c>
    </row>
    <row r="1568">
      <c r="B1568" s="3" t="s">
        <v>2760</v>
      </c>
      <c r="C1568" s="12" t="str">
        <f>IFERROR(__xludf.DUMMYFUNCTION("TEXTJOIN("";"", TRUE, FILTER($B$2:$B$14794, #REF!=$D$2:$D$14794))"),"#N/A")</f>
        <v>#N/A</v>
      </c>
      <c r="F1568" s="13" t="s">
        <v>41908</v>
      </c>
    </row>
    <row r="1569">
      <c r="B1569" s="3" t="s">
        <v>2760</v>
      </c>
      <c r="C1569" s="12" t="str">
        <f>IFERROR(__xludf.DUMMYFUNCTION("TEXTJOIN("";"", TRUE, FILTER($B$2:$B$14794, #REF!=$D$2:$D$14794))"),"#N/A")</f>
        <v>#N/A</v>
      </c>
      <c r="F1569" s="13" t="s">
        <v>20936</v>
      </c>
    </row>
    <row r="1570">
      <c r="B1570" s="3" t="s">
        <v>2760</v>
      </c>
      <c r="C1570" s="12" t="str">
        <f>IFERROR(__xludf.DUMMYFUNCTION("TEXTJOIN("";"", TRUE, FILTER($B$2:$B$14794, #REF!=$D$2:$D$14794))"),"#N/A")</f>
        <v>#N/A</v>
      </c>
      <c r="F1570" s="13" t="s">
        <v>41909</v>
      </c>
    </row>
    <row r="1571">
      <c r="B1571" s="3" t="s">
        <v>2760</v>
      </c>
      <c r="C1571" s="12" t="str">
        <f>IFERROR(__xludf.DUMMYFUNCTION("TEXTJOIN("";"", TRUE, FILTER($B$2:$B$14794, #REF!=$D$2:$D$14794))"),"#N/A")</f>
        <v>#N/A</v>
      </c>
      <c r="F1571" s="13" t="s">
        <v>41910</v>
      </c>
    </row>
    <row r="1572">
      <c r="B1572" s="3" t="s">
        <v>2760</v>
      </c>
      <c r="C1572" s="12" t="str">
        <f>IFERROR(__xludf.DUMMYFUNCTION("TEXTJOIN("";"", TRUE, FILTER($B$2:$B$14794, #REF!=$D$2:$D$14794))"),"#N/A")</f>
        <v>#N/A</v>
      </c>
      <c r="F1572" s="13" t="s">
        <v>41911</v>
      </c>
    </row>
    <row r="1573">
      <c r="B1573" s="3" t="s">
        <v>2760</v>
      </c>
      <c r="C1573" s="12" t="str">
        <f>IFERROR(__xludf.DUMMYFUNCTION("TEXTJOIN("";"", TRUE, FILTER($B$2:$B$14794, #REF!=$D$2:$D$14794))"),"#N/A")</f>
        <v>#N/A</v>
      </c>
      <c r="F1573" s="13" t="s">
        <v>41912</v>
      </c>
    </row>
    <row r="1574">
      <c r="B1574" s="3" t="s">
        <v>2760</v>
      </c>
      <c r="C1574" s="12" t="str">
        <f>IFERROR(__xludf.DUMMYFUNCTION("TEXTJOIN("";"", TRUE, FILTER($B$2:$B$14794, #REF!=$D$2:$D$14794))"),"#N/A")</f>
        <v>#N/A</v>
      </c>
      <c r="F1574" s="13" t="s">
        <v>41913</v>
      </c>
    </row>
    <row r="1575">
      <c r="B1575" s="3" t="s">
        <v>2760</v>
      </c>
      <c r="C1575" s="12" t="str">
        <f>IFERROR(__xludf.DUMMYFUNCTION("TEXTJOIN("";"", TRUE, FILTER($B$2:$B$14794, #REF!=$D$2:$D$14794))"),"#N/A")</f>
        <v>#N/A</v>
      </c>
      <c r="F1575" s="13" t="s">
        <v>21008</v>
      </c>
    </row>
    <row r="1576">
      <c r="B1576" s="3" t="s">
        <v>2760</v>
      </c>
      <c r="C1576" s="12" t="str">
        <f>IFERROR(__xludf.DUMMYFUNCTION("TEXTJOIN("";"", TRUE, FILTER($B$2:$B$14794, #REF!=$D$2:$D$14794))"),"#N/A")</f>
        <v>#N/A</v>
      </c>
      <c r="F1576" s="13" t="s">
        <v>41914</v>
      </c>
    </row>
    <row r="1577">
      <c r="B1577" s="3" t="s">
        <v>2760</v>
      </c>
      <c r="C1577" s="12" t="str">
        <f>IFERROR(__xludf.DUMMYFUNCTION("TEXTJOIN("";"", TRUE, FILTER($B$2:$B$14794, #REF!=$D$2:$D$14794))"),"#N/A")</f>
        <v>#N/A</v>
      </c>
      <c r="F1577" s="13" t="s">
        <v>21027</v>
      </c>
    </row>
    <row r="1578">
      <c r="B1578" s="3" t="s">
        <v>2791</v>
      </c>
      <c r="C1578" s="12" t="str">
        <f>IFERROR(__xludf.DUMMYFUNCTION("TEXTJOIN("";"", TRUE, FILTER($B$2:$B$14794, #REF!=$D$2:$D$14794))"),"#N/A")</f>
        <v>#N/A</v>
      </c>
      <c r="F1578" s="13" t="s">
        <v>41915</v>
      </c>
    </row>
    <row r="1579">
      <c r="B1579" s="3" t="s">
        <v>2791</v>
      </c>
      <c r="C1579" s="12" t="str">
        <f>IFERROR(__xludf.DUMMYFUNCTION("TEXTJOIN("";"", TRUE, FILTER($B$2:$B$14794, #REF!=$D$2:$D$14794))"),"#N/A")</f>
        <v>#N/A</v>
      </c>
      <c r="F1579" s="13" t="s">
        <v>21048</v>
      </c>
    </row>
    <row r="1580">
      <c r="B1580" s="3" t="s">
        <v>2791</v>
      </c>
      <c r="C1580" s="12" t="str">
        <f>IFERROR(__xludf.DUMMYFUNCTION("TEXTJOIN("";"", TRUE, FILTER($B$2:$B$14794, #REF!=$D$2:$D$14794))"),"#N/A")</f>
        <v>#N/A</v>
      </c>
      <c r="F1580" s="13" t="s">
        <v>41916</v>
      </c>
    </row>
    <row r="1581">
      <c r="B1581" s="3" t="s">
        <v>2791</v>
      </c>
      <c r="C1581" s="12" t="str">
        <f>IFERROR(__xludf.DUMMYFUNCTION("TEXTJOIN("";"", TRUE, FILTER($B$2:$B$14794, #REF!=$D$2:$D$14794))"),"#N/A")</f>
        <v>#N/A</v>
      </c>
      <c r="F1581" s="13" t="s">
        <v>41917</v>
      </c>
    </row>
    <row r="1582">
      <c r="B1582" s="3" t="s">
        <v>2791</v>
      </c>
      <c r="C1582" s="12" t="str">
        <f>IFERROR(__xludf.DUMMYFUNCTION("TEXTJOIN("";"", TRUE, FILTER($B$2:$B$14794, #REF!=$D$2:$D$14794))"),"#N/A")</f>
        <v>#N/A</v>
      </c>
      <c r="F1582" s="13" t="s">
        <v>21071</v>
      </c>
    </row>
    <row r="1583">
      <c r="B1583" s="3" t="s">
        <v>2791</v>
      </c>
      <c r="C1583" s="12" t="str">
        <f>IFERROR(__xludf.DUMMYFUNCTION("TEXTJOIN("";"", TRUE, FILTER($B$2:$B$14794, #REF!=$D$2:$D$14794))"),"#N/A")</f>
        <v>#N/A</v>
      </c>
      <c r="F1583" s="13" t="s">
        <v>41918</v>
      </c>
    </row>
    <row r="1584">
      <c r="B1584" s="3" t="s">
        <v>2791</v>
      </c>
      <c r="C1584" s="12" t="str">
        <f>IFERROR(__xludf.DUMMYFUNCTION("TEXTJOIN("";"", TRUE, FILTER($B$2:$B$14794, #REF!=$D$2:$D$14794))"),"#N/A")</f>
        <v>#N/A</v>
      </c>
      <c r="F1584" s="13" t="s">
        <v>41919</v>
      </c>
    </row>
    <row r="1585">
      <c r="B1585" s="3" t="s">
        <v>2791</v>
      </c>
      <c r="C1585" s="12" t="str">
        <f>IFERROR(__xludf.DUMMYFUNCTION("TEXTJOIN("";"", TRUE, FILTER($B$2:$B$14794, #REF!=$D$2:$D$14794))"),"#N/A")</f>
        <v>#N/A</v>
      </c>
      <c r="F1585" s="13" t="s">
        <v>41920</v>
      </c>
    </row>
    <row r="1586">
      <c r="B1586" s="3" t="s">
        <v>2791</v>
      </c>
      <c r="C1586" s="12" t="str">
        <f>IFERROR(__xludf.DUMMYFUNCTION("TEXTJOIN("";"", TRUE, FILTER($B$2:$B$14794, #REF!=$D$2:$D$14794))"),"#N/A")</f>
        <v>#N/A</v>
      </c>
      <c r="F1586" s="13" t="s">
        <v>41921</v>
      </c>
    </row>
    <row r="1587">
      <c r="B1587" s="3" t="s">
        <v>2810</v>
      </c>
      <c r="C1587" s="12" t="str">
        <f>IFERROR(__xludf.DUMMYFUNCTION("TEXTJOIN("";"", TRUE, FILTER($B$2:$B$14794, #REF!=$D$2:$D$14794))"),"#N/A")</f>
        <v>#N/A</v>
      </c>
      <c r="F1587" s="13" t="s">
        <v>41922</v>
      </c>
    </row>
    <row r="1588">
      <c r="B1588" s="3" t="s">
        <v>2810</v>
      </c>
      <c r="C1588" s="12" t="str">
        <f>IFERROR(__xludf.DUMMYFUNCTION("TEXTJOIN("";"", TRUE, FILTER($B$2:$B$14794, #REF!=$D$2:$D$14794))"),"#N/A")</f>
        <v>#N/A</v>
      </c>
      <c r="F1588" s="13" t="s">
        <v>41923</v>
      </c>
    </row>
    <row r="1589">
      <c r="B1589" s="3" t="s">
        <v>2810</v>
      </c>
      <c r="C1589" s="12" t="str">
        <f>IFERROR(__xludf.DUMMYFUNCTION("TEXTJOIN("";"", TRUE, FILTER($B$2:$B$14794, #REF!=$D$2:$D$14794))"),"#N/A")</f>
        <v>#N/A</v>
      </c>
      <c r="F1589" s="13" t="s">
        <v>41924</v>
      </c>
    </row>
    <row r="1590">
      <c r="B1590" s="3" t="s">
        <v>2810</v>
      </c>
      <c r="C1590" s="12" t="str">
        <f>IFERROR(__xludf.DUMMYFUNCTION("TEXTJOIN("";"", TRUE, FILTER($B$2:$B$14794, #REF!=$D$2:$D$14794))"),"#N/A")</f>
        <v>#N/A</v>
      </c>
      <c r="F1590" s="13" t="s">
        <v>41925</v>
      </c>
    </row>
    <row r="1591">
      <c r="B1591" s="3" t="s">
        <v>2810</v>
      </c>
      <c r="C1591" s="12" t="str">
        <f>IFERROR(__xludf.DUMMYFUNCTION("TEXTJOIN("";"", TRUE, FILTER($B$2:$B$14794, #REF!=$D$2:$D$14794))"),"#N/A")</f>
        <v>#N/A</v>
      </c>
      <c r="F1591" s="13" t="s">
        <v>41926</v>
      </c>
    </row>
    <row r="1592">
      <c r="B1592" s="3" t="s">
        <v>2810</v>
      </c>
      <c r="C1592" s="12" t="str">
        <f>IFERROR(__xludf.DUMMYFUNCTION("TEXTJOIN("";"", TRUE, FILTER($B$2:$B$14794, #REF!=$D$2:$D$14794))"),"#N/A")</f>
        <v>#N/A</v>
      </c>
      <c r="F1592" s="13" t="s">
        <v>41927</v>
      </c>
    </row>
    <row r="1593">
      <c r="B1593" s="3" t="s">
        <v>2810</v>
      </c>
      <c r="C1593" s="12" t="str">
        <f>IFERROR(__xludf.DUMMYFUNCTION("TEXTJOIN("";"", TRUE, FILTER($B$2:$B$14794, #REF!=$D$2:$D$14794))"),"#N/A")</f>
        <v>#N/A</v>
      </c>
      <c r="F1593" s="13" t="s">
        <v>41928</v>
      </c>
    </row>
    <row r="1594">
      <c r="B1594" s="3" t="s">
        <v>2810</v>
      </c>
      <c r="C1594" s="12" t="str">
        <f>IFERROR(__xludf.DUMMYFUNCTION("TEXTJOIN("";"", TRUE, FILTER($B$2:$B$14794, #REF!=$D$2:$D$14794))"),"#N/A")</f>
        <v>#N/A</v>
      </c>
      <c r="F1594" s="13" t="s">
        <v>41929</v>
      </c>
    </row>
    <row r="1595">
      <c r="B1595" s="3" t="s">
        <v>2810</v>
      </c>
      <c r="C1595" s="12" t="str">
        <f>IFERROR(__xludf.DUMMYFUNCTION("TEXTJOIN("";"", TRUE, FILTER($B$2:$B$14794, #REF!=$D$2:$D$14794))"),"#N/A")</f>
        <v>#N/A</v>
      </c>
      <c r="F1595" s="13" t="s">
        <v>41930</v>
      </c>
    </row>
    <row r="1596">
      <c r="B1596" s="3" t="s">
        <v>2829</v>
      </c>
      <c r="C1596" s="12" t="str">
        <f>IFERROR(__xludf.DUMMYFUNCTION("TEXTJOIN("";"", TRUE, FILTER($B$2:$B$14794, #REF!=$D$2:$D$14794))"),"#N/A")</f>
        <v>#N/A</v>
      </c>
      <c r="F1596" s="13" t="s">
        <v>41931</v>
      </c>
    </row>
    <row r="1597">
      <c r="B1597" s="3" t="s">
        <v>2829</v>
      </c>
      <c r="C1597" s="12" t="str">
        <f>IFERROR(__xludf.DUMMYFUNCTION("TEXTJOIN("";"", TRUE, FILTER($B$2:$B$14794, #REF!=$D$2:$D$14794))"),"#N/A")</f>
        <v>#N/A</v>
      </c>
      <c r="F1597" s="13" t="s">
        <v>41932</v>
      </c>
    </row>
    <row r="1598">
      <c r="B1598" s="3" t="s">
        <v>2829</v>
      </c>
      <c r="C1598" s="12" t="str">
        <f>IFERROR(__xludf.DUMMYFUNCTION("TEXTJOIN("";"", TRUE, FILTER($B$2:$B$14794, #REF!=$D$2:$D$14794))"),"#N/A")</f>
        <v>#N/A</v>
      </c>
      <c r="F1598" s="13" t="s">
        <v>41933</v>
      </c>
    </row>
    <row r="1599">
      <c r="B1599" s="3" t="s">
        <v>2829</v>
      </c>
      <c r="C1599" s="12" t="str">
        <f>IFERROR(__xludf.DUMMYFUNCTION("TEXTJOIN("";"", TRUE, FILTER($B$2:$B$14794, #REF!=$D$2:$D$14794))"),"#N/A")</f>
        <v>#N/A</v>
      </c>
      <c r="F1599" s="13" t="s">
        <v>41934</v>
      </c>
    </row>
    <row r="1600">
      <c r="B1600" s="3" t="s">
        <v>2829</v>
      </c>
      <c r="C1600" s="12" t="str">
        <f>IFERROR(__xludf.DUMMYFUNCTION("TEXTJOIN("";"", TRUE, FILTER($B$2:$B$14794, #REF!=$D$2:$D$14794))"),"#N/A")</f>
        <v>#N/A</v>
      </c>
      <c r="F1600" s="13" t="s">
        <v>41935</v>
      </c>
    </row>
    <row r="1601">
      <c r="B1601" s="3" t="s">
        <v>2829</v>
      </c>
      <c r="C1601" s="12" t="str">
        <f>IFERROR(__xludf.DUMMYFUNCTION("TEXTJOIN("";"", TRUE, FILTER($B$2:$B$14794, #REF!=$D$2:$D$14794))"),"#N/A")</f>
        <v>#N/A</v>
      </c>
      <c r="F1601" s="13" t="s">
        <v>41936</v>
      </c>
    </row>
    <row r="1602">
      <c r="B1602" s="3" t="s">
        <v>2829</v>
      </c>
      <c r="C1602" s="12" t="str">
        <f>IFERROR(__xludf.DUMMYFUNCTION("TEXTJOIN("";"", TRUE, FILTER($B$2:$B$14794, #REF!=$D$2:$D$14794))"),"#N/A")</f>
        <v>#N/A</v>
      </c>
      <c r="F1602" s="13" t="s">
        <v>41937</v>
      </c>
    </row>
    <row r="1603">
      <c r="B1603" s="3" t="s">
        <v>2829</v>
      </c>
      <c r="C1603" s="12" t="str">
        <f>IFERROR(__xludf.DUMMYFUNCTION("TEXTJOIN("";"", TRUE, FILTER($B$2:$B$14794, #REF!=$D$2:$D$14794))"),"#N/A")</f>
        <v>#N/A</v>
      </c>
      <c r="F1603" s="13" t="s">
        <v>21392</v>
      </c>
    </row>
    <row r="1604">
      <c r="B1604" s="3" t="s">
        <v>2829</v>
      </c>
      <c r="C1604" s="12" t="str">
        <f>IFERROR(__xludf.DUMMYFUNCTION("TEXTJOIN("";"", TRUE, FILTER($B$2:$B$14794, #REF!=$D$2:$D$14794))"),"#N/A")</f>
        <v>#N/A</v>
      </c>
      <c r="F1604" s="13" t="s">
        <v>21393</v>
      </c>
    </row>
    <row r="1605">
      <c r="B1605" s="3" t="s">
        <v>2848</v>
      </c>
      <c r="C1605" s="12" t="str">
        <f>IFERROR(__xludf.DUMMYFUNCTION("TEXTJOIN("";"", TRUE, FILTER($B$2:$B$14794, #REF!=$D$2:$D$14794))"),"#N/A")</f>
        <v>#N/A</v>
      </c>
      <c r="F1605" s="13" t="s">
        <v>41938</v>
      </c>
    </row>
    <row r="1606">
      <c r="B1606" s="3" t="s">
        <v>2848</v>
      </c>
      <c r="C1606" s="12" t="str">
        <f>IFERROR(__xludf.DUMMYFUNCTION("TEXTJOIN("";"", TRUE, FILTER($B$2:$B$14794, #REF!=$D$2:$D$14794))"),"#N/A")</f>
        <v>#N/A</v>
      </c>
      <c r="F1606" s="13" t="s">
        <v>21402</v>
      </c>
    </row>
    <row r="1607">
      <c r="B1607" s="3" t="s">
        <v>2848</v>
      </c>
      <c r="C1607" s="12" t="str">
        <f>IFERROR(__xludf.DUMMYFUNCTION("TEXTJOIN("";"", TRUE, FILTER($B$2:$B$14794, #REF!=$D$2:$D$14794))"),"#N/A")</f>
        <v>#N/A</v>
      </c>
      <c r="F1607" s="13" t="s">
        <v>41939</v>
      </c>
    </row>
    <row r="1608">
      <c r="B1608" s="3" t="s">
        <v>2848</v>
      </c>
      <c r="C1608" s="12" t="str">
        <f>IFERROR(__xludf.DUMMYFUNCTION("TEXTJOIN("";"", TRUE, FILTER($B$2:$B$14794, #REF!=$D$2:$D$14794))"),"#N/A")</f>
        <v>#N/A</v>
      </c>
      <c r="F1608" s="13" t="s">
        <v>41940</v>
      </c>
    </row>
    <row r="1609">
      <c r="B1609" s="3" t="s">
        <v>2848</v>
      </c>
      <c r="C1609" s="12" t="str">
        <f>IFERROR(__xludf.DUMMYFUNCTION("TEXTJOIN("";"", TRUE, FILTER($B$2:$B$14794, #REF!=$D$2:$D$14794))"),"#N/A")</f>
        <v>#N/A</v>
      </c>
      <c r="F1609" s="13" t="s">
        <v>21414</v>
      </c>
    </row>
    <row r="1610">
      <c r="B1610" s="3" t="s">
        <v>2848</v>
      </c>
      <c r="C1610" s="12" t="str">
        <f>IFERROR(__xludf.DUMMYFUNCTION("TEXTJOIN("";"", TRUE, FILTER($B$2:$B$14794, #REF!=$D$2:$D$14794))"),"#N/A")</f>
        <v>#N/A</v>
      </c>
      <c r="F1610" s="13" t="s">
        <v>41941</v>
      </c>
    </row>
    <row r="1611">
      <c r="B1611" s="3" t="s">
        <v>2848</v>
      </c>
      <c r="C1611" s="12" t="str">
        <f>IFERROR(__xludf.DUMMYFUNCTION("TEXTJOIN("";"", TRUE, FILTER($B$2:$B$14794, #REF!=$D$2:$D$14794))"),"#N/A")</f>
        <v>#N/A</v>
      </c>
      <c r="F1611" s="13" t="s">
        <v>21419</v>
      </c>
    </row>
    <row r="1612">
      <c r="B1612" s="3" t="s">
        <v>2848</v>
      </c>
      <c r="C1612" s="12" t="str">
        <f>IFERROR(__xludf.DUMMYFUNCTION("TEXTJOIN("";"", TRUE, FILTER($B$2:$B$14794, #REF!=$D$2:$D$14794))"),"#N/A")</f>
        <v>#N/A</v>
      </c>
      <c r="F1612" s="13" t="s">
        <v>41942</v>
      </c>
    </row>
    <row r="1613">
      <c r="B1613" s="3" t="s">
        <v>2848</v>
      </c>
      <c r="C1613" s="12" t="str">
        <f>IFERROR(__xludf.DUMMYFUNCTION("TEXTJOIN("";"", TRUE, FILTER($B$2:$B$14794, #REF!=$D$2:$D$14794))"),"#N/A")</f>
        <v>#N/A</v>
      </c>
      <c r="F1613" s="13" t="s">
        <v>41943</v>
      </c>
    </row>
    <row r="1614">
      <c r="B1614" s="3" t="s">
        <v>2848</v>
      </c>
      <c r="C1614" s="12" t="str">
        <f>IFERROR(__xludf.DUMMYFUNCTION("TEXTJOIN("";"", TRUE, FILTER($B$2:$B$14794, #REF!=$D$2:$D$14794))"),"#N/A")</f>
        <v>#N/A</v>
      </c>
      <c r="F1614" s="13" t="s">
        <v>41944</v>
      </c>
    </row>
    <row r="1615">
      <c r="B1615" s="3" t="s">
        <v>2869</v>
      </c>
      <c r="C1615" s="12" t="str">
        <f>IFERROR(__xludf.DUMMYFUNCTION("TEXTJOIN("";"", TRUE, FILTER($B$2:$B$14794, #REF!=$D$2:$D$14794))"),"#N/A")</f>
        <v>#N/A</v>
      </c>
      <c r="F1615" s="13" t="s">
        <v>41945</v>
      </c>
    </row>
    <row r="1616">
      <c r="B1616" s="3" t="s">
        <v>2869</v>
      </c>
      <c r="C1616" s="12" t="str">
        <f>IFERROR(__xludf.DUMMYFUNCTION("TEXTJOIN("";"", TRUE, FILTER($B$2:$B$14794, #REF!=$D$2:$D$14794))"),"#N/A")</f>
        <v>#N/A</v>
      </c>
      <c r="F1616" s="13" t="s">
        <v>41946</v>
      </c>
    </row>
    <row r="1617">
      <c r="B1617" s="3" t="s">
        <v>2869</v>
      </c>
      <c r="C1617" s="12" t="str">
        <f>IFERROR(__xludf.DUMMYFUNCTION("TEXTJOIN("";"", TRUE, FILTER($B$2:$B$14794, #REF!=$D$2:$D$14794))"),"#N/A")</f>
        <v>#N/A</v>
      </c>
      <c r="F1617" s="13" t="s">
        <v>41947</v>
      </c>
    </row>
    <row r="1618">
      <c r="B1618" s="3" t="s">
        <v>2869</v>
      </c>
      <c r="C1618" s="12" t="str">
        <f>IFERROR(__xludf.DUMMYFUNCTION("TEXTJOIN("";"", TRUE, FILTER($B$2:$B$14794, #REF!=$D$2:$D$14794))"),"#N/A")</f>
        <v>#N/A</v>
      </c>
      <c r="F1618" s="13" t="s">
        <v>41948</v>
      </c>
    </row>
    <row r="1619">
      <c r="B1619" s="3" t="s">
        <v>2878</v>
      </c>
      <c r="C1619" s="12" t="str">
        <f>IFERROR(__xludf.DUMMYFUNCTION("TEXTJOIN("";"", TRUE, FILTER($B$2:$B$14794, #REF!=$D$2:$D$14794))"),"#N/A")</f>
        <v>#N/A</v>
      </c>
      <c r="F1619" s="13" t="s">
        <v>41949</v>
      </c>
    </row>
    <row r="1620">
      <c r="B1620" s="3" t="s">
        <v>2878</v>
      </c>
      <c r="C1620" s="12" t="str">
        <f>IFERROR(__xludf.DUMMYFUNCTION("TEXTJOIN("";"", TRUE, FILTER($B$2:$B$14794, #REF!=$D$2:$D$14794))"),"#N/A")</f>
        <v>#N/A</v>
      </c>
      <c r="F1620" s="13" t="s">
        <v>41950</v>
      </c>
    </row>
    <row r="1621">
      <c r="B1621" s="3" t="s">
        <v>2878</v>
      </c>
      <c r="C1621" s="12" t="str">
        <f>IFERROR(__xludf.DUMMYFUNCTION("TEXTJOIN("";"", TRUE, FILTER($B$2:$B$14794, #REF!=$D$2:$D$14794))"),"#N/A")</f>
        <v>#N/A</v>
      </c>
      <c r="F1621" s="13" t="s">
        <v>41951</v>
      </c>
    </row>
    <row r="1622">
      <c r="B1622" s="3" t="s">
        <v>2878</v>
      </c>
      <c r="C1622" s="12" t="str">
        <f>IFERROR(__xludf.DUMMYFUNCTION("TEXTJOIN("";"", TRUE, FILTER($B$2:$B$14794, #REF!=$D$2:$D$14794))"),"#N/A")</f>
        <v>#N/A</v>
      </c>
      <c r="F1622" s="13" t="s">
        <v>41952</v>
      </c>
    </row>
    <row r="1623">
      <c r="B1623" s="3" t="s">
        <v>2887</v>
      </c>
      <c r="C1623" s="12" t="str">
        <f>IFERROR(__xludf.DUMMYFUNCTION("TEXTJOIN("";"", TRUE, FILTER($B$2:$B$14794, #REF!=$D$2:$D$14794))"),"#N/A")</f>
        <v>#N/A</v>
      </c>
      <c r="F1623" s="13" t="s">
        <v>41953</v>
      </c>
    </row>
    <row r="1624">
      <c r="B1624" s="3" t="s">
        <v>2887</v>
      </c>
      <c r="C1624" s="12" t="str">
        <f>IFERROR(__xludf.DUMMYFUNCTION("TEXTJOIN("";"", TRUE, FILTER($B$2:$B$14794, #REF!=$D$2:$D$14794))"),"#N/A")</f>
        <v>#N/A</v>
      </c>
      <c r="F1624" s="13" t="s">
        <v>41954</v>
      </c>
    </row>
    <row r="1625">
      <c r="B1625" s="3" t="s">
        <v>2887</v>
      </c>
      <c r="C1625" s="12" t="str">
        <f>IFERROR(__xludf.DUMMYFUNCTION("TEXTJOIN("";"", TRUE, FILTER($B$2:$B$14794, #REF!=$D$2:$D$14794))"),"#N/A")</f>
        <v>#N/A</v>
      </c>
      <c r="F1625" s="13" t="s">
        <v>41955</v>
      </c>
    </row>
    <row r="1626">
      <c r="B1626" s="3" t="s">
        <v>2887</v>
      </c>
      <c r="C1626" s="12" t="str">
        <f>IFERROR(__xludf.DUMMYFUNCTION("TEXTJOIN("";"", TRUE, FILTER($B$2:$B$14794, #REF!=$D$2:$D$14794))"),"#N/A")</f>
        <v>#N/A</v>
      </c>
      <c r="F1626" s="13" t="s">
        <v>41956</v>
      </c>
    </row>
    <row r="1627">
      <c r="B1627" s="3" t="s">
        <v>2887</v>
      </c>
      <c r="C1627" s="12" t="str">
        <f>IFERROR(__xludf.DUMMYFUNCTION("TEXTJOIN("";"", TRUE, FILTER($B$2:$B$14794, #REF!=$D$2:$D$14794))"),"#N/A")</f>
        <v>#N/A</v>
      </c>
      <c r="F1627" s="13" t="s">
        <v>41957</v>
      </c>
    </row>
    <row r="1628">
      <c r="B1628" s="3" t="s">
        <v>2887</v>
      </c>
      <c r="C1628" s="12" t="str">
        <f>IFERROR(__xludf.DUMMYFUNCTION("TEXTJOIN("";"", TRUE, FILTER($B$2:$B$14794, #REF!=$D$2:$D$14794))"),"#N/A")</f>
        <v>#N/A</v>
      </c>
      <c r="F1628" s="13" t="s">
        <v>41958</v>
      </c>
    </row>
    <row r="1629">
      <c r="B1629" s="3" t="s">
        <v>2887</v>
      </c>
      <c r="C1629" s="12" t="str">
        <f>IFERROR(__xludf.DUMMYFUNCTION("TEXTJOIN("";"", TRUE, FILTER($B$2:$B$14794, #REF!=$D$2:$D$14794))"),"#N/A")</f>
        <v>#N/A</v>
      </c>
      <c r="F1629" s="13" t="s">
        <v>41959</v>
      </c>
    </row>
    <row r="1630">
      <c r="B1630" s="3" t="s">
        <v>2887</v>
      </c>
      <c r="C1630" s="12" t="str">
        <f>IFERROR(__xludf.DUMMYFUNCTION("TEXTJOIN("";"", TRUE, FILTER($B$2:$B$14794, #REF!=$D$2:$D$14794))"),"#N/A")</f>
        <v>#N/A</v>
      </c>
      <c r="F1630" s="13" t="s">
        <v>41960</v>
      </c>
    </row>
    <row r="1631">
      <c r="B1631" s="3" t="s">
        <v>2904</v>
      </c>
      <c r="C1631" s="12" t="str">
        <f>IFERROR(__xludf.DUMMYFUNCTION("TEXTJOIN("";"", TRUE, FILTER($B$2:$B$14794, #REF!=$D$2:$D$14794))"),"#N/A")</f>
        <v>#N/A</v>
      </c>
      <c r="F1631" s="13" t="s">
        <v>41961</v>
      </c>
    </row>
    <row r="1632">
      <c r="B1632" s="3" t="s">
        <v>2904</v>
      </c>
      <c r="C1632" s="12" t="str">
        <f>IFERROR(__xludf.DUMMYFUNCTION("TEXTJOIN("";"", TRUE, FILTER($B$2:$B$14794, #REF!=$D$2:$D$14794))"),"#N/A")</f>
        <v>#N/A</v>
      </c>
      <c r="F1632" s="13" t="s">
        <v>41962</v>
      </c>
    </row>
    <row r="1633">
      <c r="B1633" s="3" t="s">
        <v>2904</v>
      </c>
      <c r="C1633" s="12" t="str">
        <f>IFERROR(__xludf.DUMMYFUNCTION("TEXTJOIN("";"", TRUE, FILTER($B$2:$B$14794, #REF!=$D$2:$D$14794))"),"#N/A")</f>
        <v>#N/A</v>
      </c>
      <c r="F1633" s="13" t="s">
        <v>41963</v>
      </c>
    </row>
    <row r="1634">
      <c r="B1634" s="3" t="s">
        <v>2904</v>
      </c>
      <c r="C1634" s="12" t="str">
        <f>IFERROR(__xludf.DUMMYFUNCTION("TEXTJOIN("";"", TRUE, FILTER($B$2:$B$14794, #REF!=$D$2:$D$14794))"),"#N/A")</f>
        <v>#N/A</v>
      </c>
      <c r="F1634" s="13" t="s">
        <v>41964</v>
      </c>
    </row>
    <row r="1635">
      <c r="B1635" s="3" t="s">
        <v>2904</v>
      </c>
      <c r="C1635" s="12" t="str">
        <f>IFERROR(__xludf.DUMMYFUNCTION("TEXTJOIN("";"", TRUE, FILTER($B$2:$B$14794, #REF!=$D$2:$D$14794))"),"#N/A")</f>
        <v>#N/A</v>
      </c>
      <c r="F1635" s="13" t="s">
        <v>41965</v>
      </c>
    </row>
    <row r="1636">
      <c r="B1636" s="3" t="s">
        <v>2904</v>
      </c>
      <c r="C1636" s="12" t="str">
        <f>IFERROR(__xludf.DUMMYFUNCTION("TEXTJOIN("";"", TRUE, FILTER($B$2:$B$14794, #REF!=$D$2:$D$14794))"),"#N/A")</f>
        <v>#N/A</v>
      </c>
      <c r="F1636" s="13" t="s">
        <v>41966</v>
      </c>
    </row>
    <row r="1637">
      <c r="B1637" s="3" t="s">
        <v>2904</v>
      </c>
      <c r="C1637" s="12" t="str">
        <f>IFERROR(__xludf.DUMMYFUNCTION("TEXTJOIN("";"", TRUE, FILTER($B$2:$B$14794, #REF!=$D$2:$D$14794))"),"#N/A")</f>
        <v>#N/A</v>
      </c>
      <c r="F1637" s="13" t="s">
        <v>41967</v>
      </c>
    </row>
    <row r="1638">
      <c r="B1638" s="3" t="s">
        <v>2919</v>
      </c>
      <c r="C1638" s="12" t="str">
        <f>IFERROR(__xludf.DUMMYFUNCTION("TEXTJOIN("";"", TRUE, FILTER($B$2:$B$14794, #REF!=$D$2:$D$14794))"),"#N/A")</f>
        <v>#N/A</v>
      </c>
      <c r="F1638" s="13" t="s">
        <v>41968</v>
      </c>
    </row>
    <row r="1639">
      <c r="B1639" s="3" t="s">
        <v>2919</v>
      </c>
      <c r="C1639" s="12" t="str">
        <f>IFERROR(__xludf.DUMMYFUNCTION("TEXTJOIN("";"", TRUE, FILTER($B$2:$B$14794, #REF!=$D$2:$D$14794))"),"#N/A")</f>
        <v>#N/A</v>
      </c>
      <c r="F1639" s="13" t="s">
        <v>41969</v>
      </c>
    </row>
    <row r="1640">
      <c r="B1640" s="3" t="s">
        <v>2919</v>
      </c>
      <c r="C1640" s="12" t="str">
        <f>IFERROR(__xludf.DUMMYFUNCTION("TEXTJOIN("";"", TRUE, FILTER($B$2:$B$14794, #REF!=$D$2:$D$14794))"),"#N/A")</f>
        <v>#N/A</v>
      </c>
      <c r="F1640" s="13" t="s">
        <v>41970</v>
      </c>
    </row>
    <row r="1641">
      <c r="B1641" s="3" t="s">
        <v>2926</v>
      </c>
      <c r="C1641" s="12" t="str">
        <f>IFERROR(__xludf.DUMMYFUNCTION("TEXTJOIN("";"", TRUE, FILTER($B$2:$B$14794, #REF!=$D$2:$D$14794))"),"#N/A")</f>
        <v>#N/A</v>
      </c>
      <c r="F1641" s="13" t="s">
        <v>41971</v>
      </c>
    </row>
    <row r="1642">
      <c r="B1642" s="3" t="s">
        <v>2926</v>
      </c>
      <c r="C1642" s="12" t="str">
        <f>IFERROR(__xludf.DUMMYFUNCTION("TEXTJOIN("";"", TRUE, FILTER($B$2:$B$14794, #REF!=$D$2:$D$14794))"),"#N/A")</f>
        <v>#N/A</v>
      </c>
      <c r="F1642" s="13" t="s">
        <v>41972</v>
      </c>
    </row>
    <row r="1643">
      <c r="B1643" s="3" t="s">
        <v>2926</v>
      </c>
      <c r="C1643" s="12" t="str">
        <f>IFERROR(__xludf.DUMMYFUNCTION("TEXTJOIN("";"", TRUE, FILTER($B$2:$B$14794, #REF!=$D$2:$D$14794))"),"#N/A")</f>
        <v>#N/A</v>
      </c>
      <c r="F1643" s="13" t="s">
        <v>41973</v>
      </c>
    </row>
    <row r="1644">
      <c r="B1644" s="3" t="s">
        <v>2926</v>
      </c>
      <c r="C1644" s="12" t="str">
        <f>IFERROR(__xludf.DUMMYFUNCTION("TEXTJOIN("";"", TRUE, FILTER($B$2:$B$14794, #REF!=$D$2:$D$14794))"),"#N/A")</f>
        <v>#N/A</v>
      </c>
      <c r="F1644" s="13" t="s">
        <v>41974</v>
      </c>
    </row>
    <row r="1645">
      <c r="B1645" s="3" t="s">
        <v>2926</v>
      </c>
      <c r="C1645" s="12" t="str">
        <f>IFERROR(__xludf.DUMMYFUNCTION("TEXTJOIN("";"", TRUE, FILTER($B$2:$B$14794, #REF!=$D$2:$D$14794))"),"#N/A")</f>
        <v>#N/A</v>
      </c>
      <c r="F1645" s="13" t="s">
        <v>41975</v>
      </c>
    </row>
    <row r="1646">
      <c r="B1646" s="3" t="s">
        <v>2926</v>
      </c>
      <c r="C1646" s="12" t="str">
        <f>IFERROR(__xludf.DUMMYFUNCTION("TEXTJOIN("";"", TRUE, FILTER($B$2:$B$14794, #REF!=$D$2:$D$14794))"),"#N/A")</f>
        <v>#N/A</v>
      </c>
      <c r="F1646" s="13" t="s">
        <v>41976</v>
      </c>
    </row>
    <row r="1647">
      <c r="B1647" s="3" t="s">
        <v>2926</v>
      </c>
      <c r="C1647" s="12" t="str">
        <f>IFERROR(__xludf.DUMMYFUNCTION("TEXTJOIN("";"", TRUE, FILTER($B$2:$B$14794, #REF!=$D$2:$D$14794))"),"#N/A")</f>
        <v>#N/A</v>
      </c>
      <c r="F1647" s="13" t="s">
        <v>41977</v>
      </c>
    </row>
    <row r="1648">
      <c r="B1648" s="3" t="s">
        <v>2926</v>
      </c>
      <c r="C1648" s="12" t="str">
        <f>IFERROR(__xludf.DUMMYFUNCTION("TEXTJOIN("";"", TRUE, FILTER($B$2:$B$14794, #REF!=$D$2:$D$14794))"),"#N/A")</f>
        <v>#N/A</v>
      </c>
      <c r="F1648" s="13" t="s">
        <v>41978</v>
      </c>
    </row>
    <row r="1649">
      <c r="B1649" s="3" t="s">
        <v>2926</v>
      </c>
      <c r="C1649" s="12" t="str">
        <f>IFERROR(__xludf.DUMMYFUNCTION("TEXTJOIN("";"", TRUE, FILTER($B$2:$B$14794, #REF!=$D$2:$D$14794))"),"#N/A")</f>
        <v>#N/A</v>
      </c>
      <c r="F1649" s="13" t="s">
        <v>41979</v>
      </c>
    </row>
    <row r="1650">
      <c r="B1650" s="3" t="s">
        <v>2926</v>
      </c>
      <c r="C1650" s="12" t="str">
        <f>IFERROR(__xludf.DUMMYFUNCTION("TEXTJOIN("";"", TRUE, FILTER($B$2:$B$14794, #REF!=$D$2:$D$14794))"),"#N/A")</f>
        <v>#N/A</v>
      </c>
      <c r="F1650" s="13" t="s">
        <v>41980</v>
      </c>
    </row>
    <row r="1651">
      <c r="B1651" s="3" t="s">
        <v>2926</v>
      </c>
      <c r="C1651" s="12" t="str">
        <f>IFERROR(__xludf.DUMMYFUNCTION("TEXTJOIN("";"", TRUE, FILTER($B$2:$B$14794, #REF!=$D$2:$D$14794))"),"#N/A")</f>
        <v>#N/A</v>
      </c>
      <c r="F1651" s="13" t="s">
        <v>41981</v>
      </c>
    </row>
    <row r="1652">
      <c r="B1652" s="3" t="s">
        <v>2926</v>
      </c>
      <c r="C1652" s="12" t="str">
        <f>IFERROR(__xludf.DUMMYFUNCTION("TEXTJOIN("";"", TRUE, FILTER($B$2:$B$14794, #REF!=$D$2:$D$14794))"),"#N/A")</f>
        <v>#N/A</v>
      </c>
      <c r="F1652" s="13" t="s">
        <v>41982</v>
      </c>
    </row>
    <row r="1653">
      <c r="B1653" s="3" t="s">
        <v>2926</v>
      </c>
      <c r="C1653" s="12" t="str">
        <f>IFERROR(__xludf.DUMMYFUNCTION("TEXTJOIN("";"", TRUE, FILTER($B$2:$B$14794, #REF!=$D$2:$D$14794))"),"#N/A")</f>
        <v>#N/A</v>
      </c>
      <c r="F1653" s="13" t="s">
        <v>41983</v>
      </c>
    </row>
    <row r="1654">
      <c r="B1654" s="3" t="s">
        <v>2926</v>
      </c>
      <c r="C1654" s="12" t="str">
        <f>IFERROR(__xludf.DUMMYFUNCTION("TEXTJOIN("";"", TRUE, FILTER($B$2:$B$14794, #REF!=$D$2:$D$14794))"),"#N/A")</f>
        <v>#N/A</v>
      </c>
      <c r="F1654" s="13" t="s">
        <v>41984</v>
      </c>
    </row>
    <row r="1655">
      <c r="B1655" s="3" t="s">
        <v>2926</v>
      </c>
      <c r="C1655" s="12" t="str">
        <f>IFERROR(__xludf.DUMMYFUNCTION("TEXTJOIN("";"", TRUE, FILTER($B$2:$B$14794, #REF!=$D$2:$D$14794))"),"#N/A")</f>
        <v>#N/A</v>
      </c>
      <c r="F1655" s="13" t="s">
        <v>41985</v>
      </c>
    </row>
    <row r="1656">
      <c r="B1656" s="3" t="s">
        <v>2926</v>
      </c>
      <c r="C1656" s="12" t="str">
        <f>IFERROR(__xludf.DUMMYFUNCTION("TEXTJOIN("";"", TRUE, FILTER($B$2:$B$14794, #REF!=$D$2:$D$14794))"),"#N/A")</f>
        <v>#N/A</v>
      </c>
      <c r="F1656" s="13" t="s">
        <v>41986</v>
      </c>
    </row>
    <row r="1657">
      <c r="B1657" s="3" t="s">
        <v>2926</v>
      </c>
      <c r="C1657" s="12" t="str">
        <f>IFERROR(__xludf.DUMMYFUNCTION("TEXTJOIN("";"", TRUE, FILTER($B$2:$B$14794, #REF!=$D$2:$D$14794))"),"#N/A")</f>
        <v>#N/A</v>
      </c>
      <c r="F1657" s="13" t="s">
        <v>41987</v>
      </c>
    </row>
    <row r="1658">
      <c r="B1658" s="3" t="s">
        <v>2961</v>
      </c>
      <c r="C1658" s="12" t="str">
        <f>IFERROR(__xludf.DUMMYFUNCTION("TEXTJOIN("";"", TRUE, FILTER($B$2:$B$14794, #REF!=$D$2:$D$14794))"),"#N/A")</f>
        <v>#N/A</v>
      </c>
      <c r="F1658" s="13" t="s">
        <v>41988</v>
      </c>
    </row>
    <row r="1659">
      <c r="B1659" s="3" t="s">
        <v>2961</v>
      </c>
      <c r="C1659" s="12" t="str">
        <f>IFERROR(__xludf.DUMMYFUNCTION("TEXTJOIN("";"", TRUE, FILTER($B$2:$B$14794, #REF!=$D$2:$D$14794))"),"#N/A")</f>
        <v>#N/A</v>
      </c>
      <c r="F1659" s="13" t="s">
        <v>41989</v>
      </c>
    </row>
    <row r="1660">
      <c r="B1660" s="3" t="s">
        <v>2961</v>
      </c>
      <c r="C1660" s="12" t="str">
        <f>IFERROR(__xludf.DUMMYFUNCTION("TEXTJOIN("";"", TRUE, FILTER($B$2:$B$14794, #REF!=$D$2:$D$14794))"),"#N/A")</f>
        <v>#N/A</v>
      </c>
      <c r="F1660" s="13" t="s">
        <v>41990</v>
      </c>
    </row>
    <row r="1661">
      <c r="B1661" s="3" t="s">
        <v>2961</v>
      </c>
      <c r="C1661" s="12" t="str">
        <f>IFERROR(__xludf.DUMMYFUNCTION("TEXTJOIN("";"", TRUE, FILTER($B$2:$B$14794, #REF!=$D$2:$D$14794))"),"#N/A")</f>
        <v>#N/A</v>
      </c>
      <c r="F1661" s="13" t="s">
        <v>41991</v>
      </c>
    </row>
    <row r="1662">
      <c r="B1662" s="3" t="s">
        <v>2961</v>
      </c>
      <c r="C1662" s="12" t="str">
        <f>IFERROR(__xludf.DUMMYFUNCTION("TEXTJOIN("";"", TRUE, FILTER($B$2:$B$14794, #REF!=$D$2:$D$14794))"),"#N/A")</f>
        <v>#N/A</v>
      </c>
      <c r="F1662" s="13" t="s">
        <v>41992</v>
      </c>
    </row>
    <row r="1663">
      <c r="B1663" s="3" t="s">
        <v>2961</v>
      </c>
      <c r="C1663" s="12" t="str">
        <f>IFERROR(__xludf.DUMMYFUNCTION("TEXTJOIN("";"", TRUE, FILTER($B$2:$B$14794, #REF!=$D$2:$D$14794))"),"#N/A")</f>
        <v>#N/A</v>
      </c>
      <c r="F1663" s="13" t="s">
        <v>41993</v>
      </c>
    </row>
    <row r="1664">
      <c r="B1664" s="3" t="s">
        <v>2961</v>
      </c>
      <c r="C1664" s="12" t="str">
        <f>IFERROR(__xludf.DUMMYFUNCTION("TEXTJOIN("";"", TRUE, FILTER($B$2:$B$14794, #REF!=$D$2:$D$14794))"),"#N/A")</f>
        <v>#N/A</v>
      </c>
      <c r="F1664" s="13" t="s">
        <v>41994</v>
      </c>
    </row>
    <row r="1665">
      <c r="B1665" s="3" t="s">
        <v>2961</v>
      </c>
      <c r="C1665" s="12" t="str">
        <f>IFERROR(__xludf.DUMMYFUNCTION("TEXTJOIN("";"", TRUE, FILTER($B$2:$B$14794, #REF!=$D$2:$D$14794))"),"#N/A")</f>
        <v>#N/A</v>
      </c>
      <c r="F1665" s="13" t="s">
        <v>41995</v>
      </c>
    </row>
    <row r="1666">
      <c r="B1666" s="3" t="s">
        <v>2961</v>
      </c>
      <c r="C1666" s="12" t="str">
        <f>IFERROR(__xludf.DUMMYFUNCTION("TEXTJOIN("";"", TRUE, FILTER($B$2:$B$14794, #REF!=$D$2:$D$14794))"),"#N/A")</f>
        <v>#N/A</v>
      </c>
      <c r="F1666" s="13" t="s">
        <v>41996</v>
      </c>
    </row>
    <row r="1667">
      <c r="B1667" s="3" t="s">
        <v>2961</v>
      </c>
      <c r="C1667" s="12" t="str">
        <f>IFERROR(__xludf.DUMMYFUNCTION("TEXTJOIN("";"", TRUE, FILTER($B$2:$B$14794, #REF!=$D$2:$D$14794))"),"#N/A")</f>
        <v>#N/A</v>
      </c>
      <c r="F1667" s="13" t="s">
        <v>41997</v>
      </c>
    </row>
    <row r="1668">
      <c r="B1668" s="3" t="s">
        <v>2982</v>
      </c>
      <c r="C1668" s="12" t="str">
        <f>IFERROR(__xludf.DUMMYFUNCTION("TEXTJOIN("";"", TRUE, FILTER($B$2:$B$14794, #REF!=$D$2:$D$14794))"),"#N/A")</f>
        <v>#N/A</v>
      </c>
      <c r="F1668" s="13" t="s">
        <v>41998</v>
      </c>
    </row>
    <row r="1669">
      <c r="B1669" s="3" t="s">
        <v>2982</v>
      </c>
      <c r="C1669" s="12" t="str">
        <f>IFERROR(__xludf.DUMMYFUNCTION("TEXTJOIN("";"", TRUE, FILTER($B$2:$B$14794, #REF!=$D$2:$D$14794))"),"#N/A")</f>
        <v>#N/A</v>
      </c>
      <c r="F1669" s="13" t="s">
        <v>41999</v>
      </c>
    </row>
    <row r="1670">
      <c r="B1670" s="3" t="s">
        <v>2982</v>
      </c>
      <c r="C1670" s="12" t="str">
        <f>IFERROR(__xludf.DUMMYFUNCTION("TEXTJOIN("";"", TRUE, FILTER($B$2:$B$14794, #REF!=$D$2:$D$14794))"),"#N/A")</f>
        <v>#N/A</v>
      </c>
      <c r="F1670" s="13" t="s">
        <v>42000</v>
      </c>
    </row>
    <row r="1671">
      <c r="B1671" s="3" t="s">
        <v>2989</v>
      </c>
      <c r="C1671" s="12" t="str">
        <f>IFERROR(__xludf.DUMMYFUNCTION("TEXTJOIN("";"", TRUE, FILTER($B$2:$B$14794, #REF!=$D$2:$D$14794))"),"#N/A")</f>
        <v>#N/A</v>
      </c>
      <c r="F1671" s="13" t="s">
        <v>42001</v>
      </c>
    </row>
    <row r="1672">
      <c r="B1672" s="3" t="s">
        <v>2989</v>
      </c>
      <c r="C1672" s="12" t="str">
        <f>IFERROR(__xludf.DUMMYFUNCTION("TEXTJOIN("";"", TRUE, FILTER($B$2:$B$14794, #REF!=$D$2:$D$14794))"),"#N/A")</f>
        <v>#N/A</v>
      </c>
      <c r="F1672" s="13" t="s">
        <v>42002</v>
      </c>
    </row>
    <row r="1673">
      <c r="B1673" s="3" t="s">
        <v>2989</v>
      </c>
      <c r="C1673" s="12" t="str">
        <f>IFERROR(__xludf.DUMMYFUNCTION("TEXTJOIN("";"", TRUE, FILTER($B$2:$B$14794, #REF!=$D$2:$D$14794))"),"#N/A")</f>
        <v>#N/A</v>
      </c>
      <c r="F1673" s="13" t="s">
        <v>42003</v>
      </c>
    </row>
    <row r="1674">
      <c r="B1674" s="3" t="s">
        <v>2989</v>
      </c>
      <c r="C1674" s="12" t="str">
        <f>IFERROR(__xludf.DUMMYFUNCTION("TEXTJOIN("";"", TRUE, FILTER($B$2:$B$14794, #REF!=$D$2:$D$14794))"),"#N/A")</f>
        <v>#N/A</v>
      </c>
      <c r="F1674" s="13" t="s">
        <v>42004</v>
      </c>
    </row>
    <row r="1675">
      <c r="B1675" s="3" t="s">
        <v>2989</v>
      </c>
      <c r="C1675" s="12" t="str">
        <f>IFERROR(__xludf.DUMMYFUNCTION("TEXTJOIN("";"", TRUE, FILTER($B$2:$B$14794, #REF!=$D$2:$D$14794))"),"#N/A")</f>
        <v>#N/A</v>
      </c>
      <c r="F1675" s="13" t="s">
        <v>42005</v>
      </c>
    </row>
    <row r="1676">
      <c r="B1676" s="3" t="s">
        <v>2989</v>
      </c>
      <c r="C1676" s="12" t="str">
        <f>IFERROR(__xludf.DUMMYFUNCTION("TEXTJOIN("";"", TRUE, FILTER($B$2:$B$14794, #REF!=$D$2:$D$14794))"),"#N/A")</f>
        <v>#N/A</v>
      </c>
      <c r="F1676" s="13" t="s">
        <v>42006</v>
      </c>
    </row>
    <row r="1677">
      <c r="B1677" s="3" t="s">
        <v>3002</v>
      </c>
      <c r="C1677" s="12" t="str">
        <f>IFERROR(__xludf.DUMMYFUNCTION("TEXTJOIN("";"", TRUE, FILTER($B$2:$B$14794, #REF!=$D$2:$D$14794))"),"#N/A")</f>
        <v>#N/A</v>
      </c>
      <c r="F1677" s="13" t="s">
        <v>42007</v>
      </c>
    </row>
    <row r="1678">
      <c r="B1678" s="3" t="s">
        <v>3002</v>
      </c>
      <c r="C1678" s="12" t="str">
        <f>IFERROR(__xludf.DUMMYFUNCTION("TEXTJOIN("";"", TRUE, FILTER($B$2:$B$14794, #REF!=$D$2:$D$14794))"),"#N/A")</f>
        <v>#N/A</v>
      </c>
      <c r="F1678" s="13" t="s">
        <v>42008</v>
      </c>
    </row>
    <row r="1679">
      <c r="B1679" s="3" t="s">
        <v>3002</v>
      </c>
      <c r="C1679" s="12" t="str">
        <f>IFERROR(__xludf.DUMMYFUNCTION("TEXTJOIN("";"", TRUE, FILTER($B$2:$B$14794, #REF!=$D$2:$D$14794))"),"#N/A")</f>
        <v>#N/A</v>
      </c>
      <c r="F1679" s="13" t="s">
        <v>42009</v>
      </c>
    </row>
    <row r="1680">
      <c r="B1680" s="3" t="s">
        <v>3002</v>
      </c>
      <c r="C1680" s="12" t="str">
        <f>IFERROR(__xludf.DUMMYFUNCTION("TEXTJOIN("";"", TRUE, FILTER($B$2:$B$14794, #REF!=$D$2:$D$14794))"),"#N/A")</f>
        <v>#N/A</v>
      </c>
      <c r="F1680" s="13" t="s">
        <v>42010</v>
      </c>
    </row>
    <row r="1681">
      <c r="B1681" s="3" t="s">
        <v>3002</v>
      </c>
      <c r="C1681" s="12" t="str">
        <f>IFERROR(__xludf.DUMMYFUNCTION("TEXTJOIN("";"", TRUE, FILTER($B$2:$B$14794, #REF!=$D$2:$D$14794))"),"#N/A")</f>
        <v>#N/A</v>
      </c>
      <c r="F1681" s="13" t="s">
        <v>42011</v>
      </c>
    </row>
    <row r="1682">
      <c r="B1682" s="3" t="s">
        <v>3013</v>
      </c>
      <c r="C1682" s="12" t="str">
        <f>IFERROR(__xludf.DUMMYFUNCTION("TEXTJOIN("";"", TRUE, FILTER($B$2:$B$14794, #REF!=$D$2:$D$14794))"),"#N/A")</f>
        <v>#N/A</v>
      </c>
      <c r="F1682" s="13" t="s">
        <v>42012</v>
      </c>
    </row>
    <row r="1683">
      <c r="B1683" s="3" t="s">
        <v>3013</v>
      </c>
      <c r="C1683" s="12" t="str">
        <f>IFERROR(__xludf.DUMMYFUNCTION("TEXTJOIN("";"", TRUE, FILTER($B$2:$B$14794, #REF!=$D$2:$D$14794))"),"#N/A")</f>
        <v>#N/A</v>
      </c>
      <c r="F1683" s="13" t="s">
        <v>42013</v>
      </c>
    </row>
    <row r="1684">
      <c r="B1684" s="3" t="s">
        <v>3013</v>
      </c>
      <c r="C1684" s="12" t="str">
        <f>IFERROR(__xludf.DUMMYFUNCTION("TEXTJOIN("";"", TRUE, FILTER($B$2:$B$14794, #REF!=$D$2:$D$14794))"),"#N/A")</f>
        <v>#N/A</v>
      </c>
      <c r="F1684" s="13" t="s">
        <v>42014</v>
      </c>
    </row>
    <row r="1685">
      <c r="B1685" s="3" t="s">
        <v>3013</v>
      </c>
      <c r="C1685" s="12" t="str">
        <f>IFERROR(__xludf.DUMMYFUNCTION("TEXTJOIN("";"", TRUE, FILTER($B$2:$B$14794, #REF!=$D$2:$D$14794))"),"#N/A")</f>
        <v>#N/A</v>
      </c>
      <c r="F1685" s="13" t="s">
        <v>42015</v>
      </c>
    </row>
    <row r="1686">
      <c r="B1686" s="3" t="s">
        <v>3022</v>
      </c>
      <c r="C1686" s="12" t="str">
        <f>IFERROR(__xludf.DUMMYFUNCTION("TEXTJOIN("";"", TRUE, FILTER($B$2:$B$14794, #REF!=$D$2:$D$14794))"),"#N/A")</f>
        <v>#N/A</v>
      </c>
      <c r="F1686" s="13" t="s">
        <v>42016</v>
      </c>
    </row>
    <row r="1687">
      <c r="B1687" s="3" t="s">
        <v>3022</v>
      </c>
      <c r="C1687" s="12" t="str">
        <f>IFERROR(__xludf.DUMMYFUNCTION("TEXTJOIN("";"", TRUE, FILTER($B$2:$B$14794, #REF!=$D$2:$D$14794))"),"#N/A")</f>
        <v>#N/A</v>
      </c>
      <c r="F1687" s="13" t="s">
        <v>42017</v>
      </c>
    </row>
    <row r="1688">
      <c r="B1688" s="3" t="s">
        <v>3022</v>
      </c>
      <c r="C1688" s="12" t="str">
        <f>IFERROR(__xludf.DUMMYFUNCTION("TEXTJOIN("";"", TRUE, FILTER($B$2:$B$14794, #REF!=$D$2:$D$14794))"),"#N/A")</f>
        <v>#N/A</v>
      </c>
      <c r="F1688" s="13" t="s">
        <v>42018</v>
      </c>
    </row>
    <row r="1689">
      <c r="B1689" s="3" t="s">
        <v>3022</v>
      </c>
      <c r="C1689" s="12" t="str">
        <f>IFERROR(__xludf.DUMMYFUNCTION("TEXTJOIN("";"", TRUE, FILTER($B$2:$B$14794, #REF!=$D$2:$D$14794))"),"#N/A")</f>
        <v>#N/A</v>
      </c>
      <c r="F1689" s="13" t="s">
        <v>42019</v>
      </c>
    </row>
    <row r="1690">
      <c r="B1690" s="3" t="s">
        <v>3022</v>
      </c>
      <c r="C1690" s="12" t="str">
        <f>IFERROR(__xludf.DUMMYFUNCTION("TEXTJOIN("";"", TRUE, FILTER($B$2:$B$14794, #REF!=$D$2:$D$14794))"),"#N/A")</f>
        <v>#N/A</v>
      </c>
      <c r="F1690" s="13" t="s">
        <v>42020</v>
      </c>
    </row>
    <row r="1691">
      <c r="B1691" s="3" t="s">
        <v>3022</v>
      </c>
      <c r="C1691" s="12" t="str">
        <f>IFERROR(__xludf.DUMMYFUNCTION("TEXTJOIN("";"", TRUE, FILTER($B$2:$B$14794, #REF!=$D$2:$D$14794))"),"#N/A")</f>
        <v>#N/A</v>
      </c>
      <c r="F1691" s="13" t="s">
        <v>42021</v>
      </c>
    </row>
    <row r="1692">
      <c r="B1692" s="3" t="s">
        <v>3022</v>
      </c>
      <c r="C1692" s="12" t="str">
        <f>IFERROR(__xludf.DUMMYFUNCTION("TEXTJOIN("";"", TRUE, FILTER($B$2:$B$14794, #REF!=$D$2:$D$14794))"),"#N/A")</f>
        <v>#N/A</v>
      </c>
      <c r="F1692" s="13" t="s">
        <v>42022</v>
      </c>
    </row>
    <row r="1693">
      <c r="B1693" s="3" t="s">
        <v>3022</v>
      </c>
      <c r="C1693" s="12" t="str">
        <f>IFERROR(__xludf.DUMMYFUNCTION("TEXTJOIN("";"", TRUE, FILTER($B$2:$B$14794, #REF!=$D$2:$D$14794))"),"#N/A")</f>
        <v>#N/A</v>
      </c>
      <c r="F1693" s="13" t="s">
        <v>42023</v>
      </c>
    </row>
    <row r="1694">
      <c r="B1694" s="3" t="s">
        <v>3022</v>
      </c>
      <c r="C1694" s="12" t="str">
        <f>IFERROR(__xludf.DUMMYFUNCTION("TEXTJOIN("";"", TRUE, FILTER($B$2:$B$14794, #REF!=$D$2:$D$14794))"),"#N/A")</f>
        <v>#N/A</v>
      </c>
      <c r="F1694" s="13" t="s">
        <v>42024</v>
      </c>
    </row>
    <row r="1695">
      <c r="B1695" s="3" t="s">
        <v>3022</v>
      </c>
      <c r="C1695" s="12" t="str">
        <f>IFERROR(__xludf.DUMMYFUNCTION("TEXTJOIN("";"", TRUE, FILTER($B$2:$B$14794, #REF!=$D$2:$D$14794))"),"#N/A")</f>
        <v>#N/A</v>
      </c>
      <c r="F1695" s="13" t="s">
        <v>42025</v>
      </c>
    </row>
    <row r="1696">
      <c r="B1696" s="3" t="s">
        <v>3043</v>
      </c>
      <c r="C1696" s="12" t="str">
        <f>IFERROR(__xludf.DUMMYFUNCTION("TEXTJOIN("";"", TRUE, FILTER($B$2:$B$14794, #REF!=$D$2:$D$14794))"),"#N/A")</f>
        <v>#N/A</v>
      </c>
      <c r="F1696" s="13" t="s">
        <v>42026</v>
      </c>
    </row>
    <row r="1697">
      <c r="B1697" s="3" t="s">
        <v>3043</v>
      </c>
      <c r="C1697" s="12" t="str">
        <f>IFERROR(__xludf.DUMMYFUNCTION("TEXTJOIN("";"", TRUE, FILTER($B$2:$B$14794, #REF!=$D$2:$D$14794))"),"#N/A")</f>
        <v>#N/A</v>
      </c>
      <c r="F1697" s="13" t="s">
        <v>42027</v>
      </c>
    </row>
    <row r="1698">
      <c r="B1698" s="3" t="s">
        <v>3043</v>
      </c>
      <c r="C1698" s="12" t="str">
        <f>IFERROR(__xludf.DUMMYFUNCTION("TEXTJOIN("";"", TRUE, FILTER($B$2:$B$14794, #REF!=$D$2:$D$14794))"),"#N/A")</f>
        <v>#N/A</v>
      </c>
      <c r="F1698" s="13" t="s">
        <v>42028</v>
      </c>
    </row>
    <row r="1699">
      <c r="B1699" s="3" t="s">
        <v>3043</v>
      </c>
      <c r="C1699" s="12" t="str">
        <f>IFERROR(__xludf.DUMMYFUNCTION("TEXTJOIN("";"", TRUE, FILTER($B$2:$B$14794, #REF!=$D$2:$D$14794))"),"#N/A")</f>
        <v>#N/A</v>
      </c>
      <c r="F1699" s="13" t="s">
        <v>42029</v>
      </c>
    </row>
    <row r="1700">
      <c r="B1700" s="3" t="s">
        <v>3043</v>
      </c>
      <c r="C1700" s="12" t="str">
        <f>IFERROR(__xludf.DUMMYFUNCTION("TEXTJOIN("";"", TRUE, FILTER($B$2:$B$14794, #REF!=$D$2:$D$14794))"),"#N/A")</f>
        <v>#N/A</v>
      </c>
      <c r="F1700" s="13" t="s">
        <v>42030</v>
      </c>
    </row>
    <row r="1701">
      <c r="B1701" s="3" t="s">
        <v>3043</v>
      </c>
      <c r="C1701" s="12" t="str">
        <f>IFERROR(__xludf.DUMMYFUNCTION("TEXTJOIN("";"", TRUE, FILTER($B$2:$B$14794, #REF!=$D$2:$D$14794))"),"#N/A")</f>
        <v>#N/A</v>
      </c>
      <c r="F1701" s="13" t="s">
        <v>42031</v>
      </c>
    </row>
    <row r="1702">
      <c r="B1702" s="3" t="s">
        <v>3043</v>
      </c>
      <c r="C1702" s="12" t="str">
        <f>IFERROR(__xludf.DUMMYFUNCTION("TEXTJOIN("";"", TRUE, FILTER($B$2:$B$14794, #REF!=$D$2:$D$14794))"),"#N/A")</f>
        <v>#N/A</v>
      </c>
      <c r="F1702" s="13" t="s">
        <v>42032</v>
      </c>
    </row>
    <row r="1703">
      <c r="B1703" s="3" t="s">
        <v>3043</v>
      </c>
      <c r="C1703" s="12" t="str">
        <f>IFERROR(__xludf.DUMMYFUNCTION("TEXTJOIN("";"", TRUE, FILTER($B$2:$B$14794, #REF!=$D$2:$D$14794))"),"#N/A")</f>
        <v>#N/A</v>
      </c>
      <c r="F1703" s="13" t="s">
        <v>42033</v>
      </c>
    </row>
    <row r="1704">
      <c r="B1704" s="3" t="s">
        <v>3043</v>
      </c>
      <c r="C1704" s="12" t="str">
        <f>IFERROR(__xludf.DUMMYFUNCTION("TEXTJOIN("";"", TRUE, FILTER($B$2:$B$14794, #REF!=$D$2:$D$14794))"),"#N/A")</f>
        <v>#N/A</v>
      </c>
      <c r="F1704" s="13" t="s">
        <v>42034</v>
      </c>
    </row>
    <row r="1705">
      <c r="B1705" s="3" t="s">
        <v>3043</v>
      </c>
      <c r="C1705" s="12" t="str">
        <f>IFERROR(__xludf.DUMMYFUNCTION("TEXTJOIN("";"", TRUE, FILTER($B$2:$B$14794, #REF!=$D$2:$D$14794))"),"#N/A")</f>
        <v>#N/A</v>
      </c>
      <c r="F1705" s="13" t="s">
        <v>42035</v>
      </c>
    </row>
    <row r="1706">
      <c r="B1706" s="3" t="s">
        <v>3064</v>
      </c>
      <c r="C1706" s="12" t="str">
        <f>IFERROR(__xludf.DUMMYFUNCTION("TEXTJOIN("";"", TRUE, FILTER($B$2:$B$14794, #REF!=$D$2:$D$14794))"),"#N/A")</f>
        <v>#N/A</v>
      </c>
      <c r="F1706" s="13" t="s">
        <v>42036</v>
      </c>
    </row>
    <row r="1707">
      <c r="B1707" s="3" t="s">
        <v>3064</v>
      </c>
      <c r="C1707" s="12" t="str">
        <f>IFERROR(__xludf.DUMMYFUNCTION("TEXTJOIN("";"", TRUE, FILTER($B$2:$B$14794, #REF!=$D$2:$D$14794))"),"#N/A")</f>
        <v>#N/A</v>
      </c>
      <c r="F1707" s="13" t="s">
        <v>22953</v>
      </c>
    </row>
    <row r="1708">
      <c r="B1708" s="3" t="s">
        <v>3064</v>
      </c>
      <c r="C1708" s="12" t="str">
        <f>IFERROR(__xludf.DUMMYFUNCTION("TEXTJOIN("";"", TRUE, FILTER($B$2:$B$14794, #REF!=$D$2:$D$14794))"),"#N/A")</f>
        <v>#N/A</v>
      </c>
      <c r="F1708" s="13" t="s">
        <v>22954</v>
      </c>
    </row>
    <row r="1709">
      <c r="B1709" s="3" t="s">
        <v>3064</v>
      </c>
      <c r="C1709" s="12" t="str">
        <f>IFERROR(__xludf.DUMMYFUNCTION("TEXTJOIN("";"", TRUE, FILTER($B$2:$B$14794, #REF!=$D$2:$D$14794))"),"#N/A")</f>
        <v>#N/A</v>
      </c>
      <c r="F1709" s="13" t="s">
        <v>42037</v>
      </c>
    </row>
    <row r="1710">
      <c r="B1710" s="3" t="s">
        <v>3064</v>
      </c>
      <c r="C1710" s="12" t="str">
        <f>IFERROR(__xludf.DUMMYFUNCTION("TEXTJOIN("";"", TRUE, FILTER($B$2:$B$14794, #REF!=$D$2:$D$14794))"),"#N/A")</f>
        <v>#N/A</v>
      </c>
      <c r="F1710" s="13" t="s">
        <v>42038</v>
      </c>
    </row>
    <row r="1711">
      <c r="B1711" s="3" t="s">
        <v>3064</v>
      </c>
      <c r="C1711" s="12" t="str">
        <f>IFERROR(__xludf.DUMMYFUNCTION("TEXTJOIN("";"", TRUE, FILTER($B$2:$B$14794, #REF!=$D$2:$D$14794))"),"#N/A")</f>
        <v>#N/A</v>
      </c>
      <c r="F1711" s="13" t="s">
        <v>42039</v>
      </c>
    </row>
    <row r="1712">
      <c r="B1712" s="3" t="s">
        <v>3064</v>
      </c>
      <c r="C1712" s="12" t="str">
        <f>IFERROR(__xludf.DUMMYFUNCTION("TEXTJOIN("";"", TRUE, FILTER($B$2:$B$14794, #REF!=$D$2:$D$14794))"),"#N/A")</f>
        <v>#N/A</v>
      </c>
      <c r="F1712" s="13" t="s">
        <v>42040</v>
      </c>
    </row>
    <row r="1713">
      <c r="B1713" s="3" t="s">
        <v>3064</v>
      </c>
      <c r="C1713" s="12" t="str">
        <f>IFERROR(__xludf.DUMMYFUNCTION("TEXTJOIN("";"", TRUE, FILTER($B$2:$B$14794, #REF!=$D$2:$D$14794))"),"#N/A")</f>
        <v>#N/A</v>
      </c>
      <c r="F1713" s="13" t="s">
        <v>42041</v>
      </c>
    </row>
    <row r="1714">
      <c r="B1714" s="3" t="s">
        <v>3064</v>
      </c>
      <c r="C1714" s="12" t="str">
        <f>IFERROR(__xludf.DUMMYFUNCTION("TEXTJOIN("";"", TRUE, FILTER($B$2:$B$14794, #REF!=$D$2:$D$14794))"),"#N/A")</f>
        <v>#N/A</v>
      </c>
      <c r="F1714" s="13" t="s">
        <v>42042</v>
      </c>
    </row>
    <row r="1715">
      <c r="B1715" s="3" t="s">
        <v>3064</v>
      </c>
      <c r="C1715" s="12" t="str">
        <f>IFERROR(__xludf.DUMMYFUNCTION("TEXTJOIN("";"", TRUE, FILTER($B$2:$B$14794, #REF!=$D$2:$D$14794))"),"#N/A")</f>
        <v>#N/A</v>
      </c>
      <c r="F1715" s="13" t="s">
        <v>42043</v>
      </c>
    </row>
    <row r="1716">
      <c r="B1716" s="3" t="s">
        <v>3085</v>
      </c>
      <c r="C1716" s="12" t="str">
        <f>IFERROR(__xludf.DUMMYFUNCTION("TEXTJOIN("";"", TRUE, FILTER($B$2:$B$14794, #REF!=$D$2:$D$14794))"),"#N/A")</f>
        <v>#N/A</v>
      </c>
      <c r="F1716" s="13" t="s">
        <v>42044</v>
      </c>
    </row>
    <row r="1717">
      <c r="B1717" s="3" t="s">
        <v>3085</v>
      </c>
      <c r="C1717" s="12" t="str">
        <f>IFERROR(__xludf.DUMMYFUNCTION("TEXTJOIN("";"", TRUE, FILTER($B$2:$B$14794, #REF!=$D$2:$D$14794))"),"#N/A")</f>
        <v>#N/A</v>
      </c>
      <c r="F1717" s="13" t="s">
        <v>42045</v>
      </c>
    </row>
    <row r="1718">
      <c r="B1718" s="3" t="s">
        <v>3085</v>
      </c>
      <c r="C1718" s="12" t="str">
        <f>IFERROR(__xludf.DUMMYFUNCTION("TEXTJOIN("";"", TRUE, FILTER($B$2:$B$14794, #REF!=$D$2:$D$14794))"),"#N/A")</f>
        <v>#N/A</v>
      </c>
      <c r="F1718" s="13" t="s">
        <v>42046</v>
      </c>
    </row>
    <row r="1719">
      <c r="B1719" s="3" t="s">
        <v>3085</v>
      </c>
      <c r="C1719" s="12" t="str">
        <f>IFERROR(__xludf.DUMMYFUNCTION("TEXTJOIN("";"", TRUE, FILTER($B$2:$B$14794, #REF!=$D$2:$D$14794))"),"#N/A")</f>
        <v>#N/A</v>
      </c>
      <c r="F1719" s="13" t="s">
        <v>42047</v>
      </c>
    </row>
    <row r="1720">
      <c r="B1720" s="3" t="s">
        <v>3085</v>
      </c>
      <c r="C1720" s="12" t="str">
        <f>IFERROR(__xludf.DUMMYFUNCTION("TEXTJOIN("";"", TRUE, FILTER($B$2:$B$14794, #REF!=$D$2:$D$14794))"),"#N/A")</f>
        <v>#N/A</v>
      </c>
      <c r="F1720" s="13" t="s">
        <v>42048</v>
      </c>
    </row>
    <row r="1721">
      <c r="B1721" s="3" t="s">
        <v>3085</v>
      </c>
      <c r="C1721" s="12" t="str">
        <f>IFERROR(__xludf.DUMMYFUNCTION("TEXTJOIN("";"", TRUE, FILTER($B$2:$B$14794, #REF!=$D$2:$D$14794))"),"#N/A")</f>
        <v>#N/A</v>
      </c>
      <c r="F1721" s="13" t="s">
        <v>42049</v>
      </c>
    </row>
    <row r="1722">
      <c r="B1722" s="3" t="s">
        <v>3085</v>
      </c>
      <c r="C1722" s="12" t="str">
        <f>IFERROR(__xludf.DUMMYFUNCTION("TEXTJOIN("";"", TRUE, FILTER($B$2:$B$14794, #REF!=$D$2:$D$14794))"),"#N/A")</f>
        <v>#N/A</v>
      </c>
      <c r="F1722" s="13" t="s">
        <v>42050</v>
      </c>
    </row>
    <row r="1723">
      <c r="B1723" s="3" t="s">
        <v>3085</v>
      </c>
      <c r="C1723" s="12" t="str">
        <f>IFERROR(__xludf.DUMMYFUNCTION("TEXTJOIN("";"", TRUE, FILTER($B$2:$B$14794, #REF!=$D$2:$D$14794))"),"#N/A")</f>
        <v>#N/A</v>
      </c>
      <c r="F1723" s="13" t="s">
        <v>42051</v>
      </c>
    </row>
    <row r="1724">
      <c r="B1724" s="3" t="s">
        <v>3085</v>
      </c>
      <c r="C1724" s="12" t="str">
        <f>IFERROR(__xludf.DUMMYFUNCTION("TEXTJOIN("";"", TRUE, FILTER($B$2:$B$14794, #REF!=$D$2:$D$14794))"),"#N/A")</f>
        <v>#N/A</v>
      </c>
      <c r="F1724" s="13" t="s">
        <v>42052</v>
      </c>
    </row>
    <row r="1725">
      <c r="B1725" s="3" t="s">
        <v>3085</v>
      </c>
      <c r="C1725" s="12" t="str">
        <f>IFERROR(__xludf.DUMMYFUNCTION("TEXTJOIN("";"", TRUE, FILTER($B$2:$B$14794, #REF!=$D$2:$D$14794))"),"#N/A")</f>
        <v>#N/A</v>
      </c>
      <c r="F1725" s="13" t="s">
        <v>42053</v>
      </c>
    </row>
    <row r="1726">
      <c r="B1726" s="3" t="s">
        <v>3106</v>
      </c>
      <c r="C1726" s="12" t="str">
        <f>IFERROR(__xludf.DUMMYFUNCTION("TEXTJOIN("";"", TRUE, FILTER($B$2:$B$14794, #REF!=$D$2:$D$14794))"),"#N/A")</f>
        <v>#N/A</v>
      </c>
      <c r="F1726" s="13" t="s">
        <v>42054</v>
      </c>
    </row>
    <row r="1727">
      <c r="B1727" s="3" t="s">
        <v>3106</v>
      </c>
      <c r="C1727" s="12" t="str">
        <f>IFERROR(__xludf.DUMMYFUNCTION("TEXTJOIN("";"", TRUE, FILTER($B$2:$B$14794, #REF!=$D$2:$D$14794))"),"#N/A")</f>
        <v>#N/A</v>
      </c>
      <c r="F1727" s="13" t="s">
        <v>42055</v>
      </c>
    </row>
    <row r="1728">
      <c r="B1728" s="3" t="s">
        <v>3106</v>
      </c>
      <c r="C1728" s="12" t="str">
        <f>IFERROR(__xludf.DUMMYFUNCTION("TEXTJOIN("";"", TRUE, FILTER($B$2:$B$14794, #REF!=$D$2:$D$14794))"),"#N/A")</f>
        <v>#N/A</v>
      </c>
      <c r="F1728" s="13" t="s">
        <v>42056</v>
      </c>
    </row>
    <row r="1729">
      <c r="B1729" s="3" t="s">
        <v>3106</v>
      </c>
      <c r="C1729" s="12" t="str">
        <f>IFERROR(__xludf.DUMMYFUNCTION("TEXTJOIN("";"", TRUE, FILTER($B$2:$B$14794, #REF!=$D$2:$D$14794))"),"#N/A")</f>
        <v>#N/A</v>
      </c>
      <c r="F1729" s="13" t="s">
        <v>42057</v>
      </c>
    </row>
    <row r="1730">
      <c r="B1730" s="3" t="s">
        <v>3106</v>
      </c>
      <c r="C1730" s="12" t="str">
        <f>IFERROR(__xludf.DUMMYFUNCTION("TEXTJOIN("";"", TRUE, FILTER($B$2:$B$14794, #REF!=$D$2:$D$14794))"),"#N/A")</f>
        <v>#N/A</v>
      </c>
      <c r="F1730" s="13" t="s">
        <v>42058</v>
      </c>
    </row>
    <row r="1731">
      <c r="B1731" s="3" t="s">
        <v>3106</v>
      </c>
      <c r="C1731" s="12" t="str">
        <f>IFERROR(__xludf.DUMMYFUNCTION("TEXTJOIN("";"", TRUE, FILTER($B$2:$B$14794, #REF!=$D$2:$D$14794))"),"#N/A")</f>
        <v>#N/A</v>
      </c>
      <c r="F1731" s="13" t="s">
        <v>42059</v>
      </c>
    </row>
    <row r="1732">
      <c r="B1732" s="3" t="s">
        <v>3106</v>
      </c>
      <c r="C1732" s="12" t="str">
        <f>IFERROR(__xludf.DUMMYFUNCTION("TEXTJOIN("";"", TRUE, FILTER($B$2:$B$14794, #REF!=$D$2:$D$14794))"),"#N/A")</f>
        <v>#N/A</v>
      </c>
      <c r="F1732" s="13" t="s">
        <v>42060</v>
      </c>
    </row>
    <row r="1733">
      <c r="B1733" s="3" t="s">
        <v>3106</v>
      </c>
      <c r="C1733" s="12" t="str">
        <f>IFERROR(__xludf.DUMMYFUNCTION("TEXTJOIN("";"", TRUE, FILTER($B$2:$B$14794, #REF!=$D$2:$D$14794))"),"#N/A")</f>
        <v>#N/A</v>
      </c>
      <c r="F1733" s="13" t="s">
        <v>42061</v>
      </c>
    </row>
    <row r="1734">
      <c r="B1734" s="3" t="s">
        <v>3106</v>
      </c>
      <c r="C1734" s="12" t="str">
        <f>IFERROR(__xludf.DUMMYFUNCTION("TEXTJOIN("";"", TRUE, FILTER($B$2:$B$14794, #REF!=$D$2:$D$14794))"),"#N/A")</f>
        <v>#N/A</v>
      </c>
      <c r="F1734" s="13" t="s">
        <v>42062</v>
      </c>
    </row>
    <row r="1735">
      <c r="B1735" s="3" t="s">
        <v>3106</v>
      </c>
      <c r="C1735" s="12" t="str">
        <f>IFERROR(__xludf.DUMMYFUNCTION("TEXTJOIN("";"", TRUE, FILTER($B$2:$B$14794, #REF!=$D$2:$D$14794))"),"#N/A")</f>
        <v>#N/A</v>
      </c>
      <c r="F1735" s="13" t="s">
        <v>42063</v>
      </c>
    </row>
    <row r="1736">
      <c r="B1736" s="3" t="s">
        <v>3127</v>
      </c>
      <c r="C1736" s="12" t="str">
        <f>IFERROR(__xludf.DUMMYFUNCTION("TEXTJOIN("";"", TRUE, FILTER($B$2:$B$14794, #REF!=$D$2:$D$14794))"),"#N/A")</f>
        <v>#N/A</v>
      </c>
      <c r="F1736" s="13" t="s">
        <v>42064</v>
      </c>
    </row>
    <row r="1737">
      <c r="B1737" s="3" t="s">
        <v>3127</v>
      </c>
      <c r="C1737" s="12" t="str">
        <f>IFERROR(__xludf.DUMMYFUNCTION("TEXTJOIN("";"", TRUE, FILTER($B$2:$B$14794, #REF!=$D$2:$D$14794))"),"#N/A")</f>
        <v>#N/A</v>
      </c>
      <c r="F1737" s="13" t="s">
        <v>42065</v>
      </c>
    </row>
    <row r="1738">
      <c r="B1738" s="3" t="s">
        <v>3127</v>
      </c>
      <c r="C1738" s="12" t="str">
        <f>IFERROR(__xludf.DUMMYFUNCTION("TEXTJOIN("";"", TRUE, FILTER($B$2:$B$14794, #REF!=$D$2:$D$14794))"),"#N/A")</f>
        <v>#N/A</v>
      </c>
      <c r="F1738" s="13" t="s">
        <v>42066</v>
      </c>
    </row>
    <row r="1739">
      <c r="B1739" s="3" t="s">
        <v>3127</v>
      </c>
      <c r="C1739" s="12" t="str">
        <f>IFERROR(__xludf.DUMMYFUNCTION("TEXTJOIN("";"", TRUE, FILTER($B$2:$B$14794, #REF!=$D$2:$D$14794))"),"#N/A")</f>
        <v>#N/A</v>
      </c>
      <c r="F1739" s="13" t="s">
        <v>42067</v>
      </c>
    </row>
    <row r="1740">
      <c r="B1740" s="3" t="s">
        <v>3127</v>
      </c>
      <c r="C1740" s="12" t="str">
        <f>IFERROR(__xludf.DUMMYFUNCTION("TEXTJOIN("";"", TRUE, FILTER($B$2:$B$14794, #REF!=$D$2:$D$14794))"),"#N/A")</f>
        <v>#N/A</v>
      </c>
      <c r="F1740" s="13" t="s">
        <v>42068</v>
      </c>
    </row>
    <row r="1741">
      <c r="B1741" s="3" t="s">
        <v>3127</v>
      </c>
      <c r="C1741" s="12" t="str">
        <f>IFERROR(__xludf.DUMMYFUNCTION("TEXTJOIN("";"", TRUE, FILTER($B$2:$B$14794, #REF!=$D$2:$D$14794))"),"#N/A")</f>
        <v>#N/A</v>
      </c>
      <c r="F1741" s="13" t="s">
        <v>42069</v>
      </c>
    </row>
    <row r="1742">
      <c r="B1742" s="3" t="s">
        <v>3127</v>
      </c>
      <c r="C1742" s="12" t="str">
        <f>IFERROR(__xludf.DUMMYFUNCTION("TEXTJOIN("";"", TRUE, FILTER($B$2:$B$14794, #REF!=$D$2:$D$14794))"),"#N/A")</f>
        <v>#N/A</v>
      </c>
      <c r="F1742" s="13" t="s">
        <v>42070</v>
      </c>
    </row>
    <row r="1743">
      <c r="B1743" s="3" t="s">
        <v>3127</v>
      </c>
      <c r="C1743" s="12" t="str">
        <f>IFERROR(__xludf.DUMMYFUNCTION("TEXTJOIN("";"", TRUE, FILTER($B$2:$B$14794, #REF!=$D$2:$D$14794))"),"#N/A")</f>
        <v>#N/A</v>
      </c>
      <c r="F1743" s="13" t="s">
        <v>42071</v>
      </c>
    </row>
    <row r="1744">
      <c r="B1744" s="3" t="s">
        <v>3127</v>
      </c>
      <c r="C1744" s="12" t="str">
        <f>IFERROR(__xludf.DUMMYFUNCTION("TEXTJOIN("";"", TRUE, FILTER($B$2:$B$14794, #REF!=$D$2:$D$14794))"),"#N/A")</f>
        <v>#N/A</v>
      </c>
      <c r="F1744" s="13" t="s">
        <v>42072</v>
      </c>
    </row>
    <row r="1745">
      <c r="B1745" s="3" t="s">
        <v>3127</v>
      </c>
      <c r="C1745" s="12" t="str">
        <f>IFERROR(__xludf.DUMMYFUNCTION("TEXTJOIN("";"", TRUE, FILTER($B$2:$B$14794, #REF!=$D$2:$D$14794))"),"#N/A")</f>
        <v>#N/A</v>
      </c>
      <c r="F1745" s="13" t="s">
        <v>42073</v>
      </c>
    </row>
    <row r="1746">
      <c r="B1746" s="3" t="s">
        <v>3148</v>
      </c>
      <c r="C1746" s="12" t="str">
        <f>IFERROR(__xludf.DUMMYFUNCTION("TEXTJOIN("";"", TRUE, FILTER($B$2:$B$14794, #REF!=$D$2:$D$14794))"),"#N/A")</f>
        <v>#N/A</v>
      </c>
      <c r="F1746" s="13" t="s">
        <v>42074</v>
      </c>
    </row>
    <row r="1747">
      <c r="B1747" s="3" t="s">
        <v>3148</v>
      </c>
      <c r="C1747" s="12" t="str">
        <f>IFERROR(__xludf.DUMMYFUNCTION("TEXTJOIN("";"", TRUE, FILTER($B$2:$B$14794, #REF!=$D$2:$D$14794))"),"#N/A")</f>
        <v>#N/A</v>
      </c>
      <c r="F1747" s="13" t="s">
        <v>42075</v>
      </c>
    </row>
    <row r="1748">
      <c r="B1748" s="3" t="s">
        <v>3148</v>
      </c>
      <c r="C1748" s="12" t="str">
        <f>IFERROR(__xludf.DUMMYFUNCTION("TEXTJOIN("";"", TRUE, FILTER($B$2:$B$14794, #REF!=$D$2:$D$14794))"),"#N/A")</f>
        <v>#N/A</v>
      </c>
      <c r="F1748" s="13" t="s">
        <v>42076</v>
      </c>
    </row>
    <row r="1749">
      <c r="B1749" s="3" t="s">
        <v>3148</v>
      </c>
      <c r="C1749" s="12" t="str">
        <f>IFERROR(__xludf.DUMMYFUNCTION("TEXTJOIN("";"", TRUE, FILTER($B$2:$B$14794, #REF!=$D$2:$D$14794))"),"#N/A")</f>
        <v>#N/A</v>
      </c>
      <c r="F1749" s="13" t="s">
        <v>42077</v>
      </c>
    </row>
    <row r="1750">
      <c r="B1750" s="3" t="s">
        <v>3148</v>
      </c>
      <c r="C1750" s="12" t="str">
        <f>IFERROR(__xludf.DUMMYFUNCTION("TEXTJOIN("";"", TRUE, FILTER($B$2:$B$14794, #REF!=$D$2:$D$14794))"),"#N/A")</f>
        <v>#N/A</v>
      </c>
      <c r="F1750" s="13" t="s">
        <v>42078</v>
      </c>
    </row>
    <row r="1751">
      <c r="B1751" s="3" t="s">
        <v>3148</v>
      </c>
      <c r="C1751" s="12" t="str">
        <f>IFERROR(__xludf.DUMMYFUNCTION("TEXTJOIN("";"", TRUE, FILTER($B$2:$B$14794, #REF!=$D$2:$D$14794))"),"#N/A")</f>
        <v>#N/A</v>
      </c>
      <c r="F1751" s="13" t="s">
        <v>42079</v>
      </c>
    </row>
    <row r="1752">
      <c r="B1752" s="3" t="s">
        <v>3148</v>
      </c>
      <c r="C1752" s="12" t="str">
        <f>IFERROR(__xludf.DUMMYFUNCTION("TEXTJOIN("";"", TRUE, FILTER($B$2:$B$14794, #REF!=$D$2:$D$14794))"),"#N/A")</f>
        <v>#N/A</v>
      </c>
      <c r="F1752" s="13" t="s">
        <v>42080</v>
      </c>
    </row>
    <row r="1753">
      <c r="B1753" s="3" t="s">
        <v>3148</v>
      </c>
      <c r="C1753" s="12" t="str">
        <f>IFERROR(__xludf.DUMMYFUNCTION("TEXTJOIN("";"", TRUE, FILTER($B$2:$B$14794, #REF!=$D$2:$D$14794))"),"#N/A")</f>
        <v>#N/A</v>
      </c>
      <c r="F1753" s="13" t="s">
        <v>42081</v>
      </c>
    </row>
    <row r="1754">
      <c r="B1754" s="3" t="s">
        <v>3148</v>
      </c>
      <c r="C1754" s="12" t="str">
        <f>IFERROR(__xludf.DUMMYFUNCTION("TEXTJOIN("";"", TRUE, FILTER($B$2:$B$14794, #REF!=$D$2:$D$14794))"),"#N/A")</f>
        <v>#N/A</v>
      </c>
      <c r="F1754" s="13" t="s">
        <v>42082</v>
      </c>
    </row>
    <row r="1755">
      <c r="B1755" s="3" t="s">
        <v>3148</v>
      </c>
      <c r="C1755" s="12" t="str">
        <f>IFERROR(__xludf.DUMMYFUNCTION("TEXTJOIN("";"", TRUE, FILTER($B$2:$B$14794, #REF!=$D$2:$D$14794))"),"#N/A")</f>
        <v>#N/A</v>
      </c>
      <c r="F1755" s="13" t="s">
        <v>42083</v>
      </c>
    </row>
    <row r="1756">
      <c r="B1756" s="3" t="s">
        <v>3169</v>
      </c>
      <c r="C1756" s="12" t="str">
        <f>IFERROR(__xludf.DUMMYFUNCTION("TEXTJOIN("";"", TRUE, FILTER($B$2:$B$14794, #REF!=$D$2:$D$14794))"),"#N/A")</f>
        <v>#N/A</v>
      </c>
      <c r="F1756" s="13" t="s">
        <v>42084</v>
      </c>
    </row>
    <row r="1757">
      <c r="B1757" s="3" t="s">
        <v>3169</v>
      </c>
      <c r="C1757" s="12" t="str">
        <f>IFERROR(__xludf.DUMMYFUNCTION("TEXTJOIN("";"", TRUE, FILTER($B$2:$B$14794, #REF!=$D$2:$D$14794))"),"#N/A")</f>
        <v>#N/A</v>
      </c>
      <c r="F1757" s="13" t="s">
        <v>42085</v>
      </c>
    </row>
    <row r="1758">
      <c r="B1758" s="3" t="s">
        <v>3169</v>
      </c>
      <c r="C1758" s="12" t="str">
        <f>IFERROR(__xludf.DUMMYFUNCTION("TEXTJOIN("";"", TRUE, FILTER($B$2:$B$14794, #REF!=$D$2:$D$14794))"),"#N/A")</f>
        <v>#N/A</v>
      </c>
      <c r="F1758" s="13" t="s">
        <v>42086</v>
      </c>
    </row>
    <row r="1759">
      <c r="B1759" s="3" t="s">
        <v>3169</v>
      </c>
      <c r="C1759" s="12" t="str">
        <f>IFERROR(__xludf.DUMMYFUNCTION("TEXTJOIN("";"", TRUE, FILTER($B$2:$B$14794, #REF!=$D$2:$D$14794))"),"#N/A")</f>
        <v>#N/A</v>
      </c>
      <c r="F1759" s="13" t="s">
        <v>42087</v>
      </c>
    </row>
    <row r="1760">
      <c r="B1760" s="3" t="s">
        <v>3169</v>
      </c>
      <c r="C1760" s="12" t="str">
        <f>IFERROR(__xludf.DUMMYFUNCTION("TEXTJOIN("";"", TRUE, FILTER($B$2:$B$14794, #REF!=$D$2:$D$14794))"),"#N/A")</f>
        <v>#N/A</v>
      </c>
      <c r="F1760" s="13" t="s">
        <v>42088</v>
      </c>
    </row>
    <row r="1761">
      <c r="B1761" s="3" t="s">
        <v>3169</v>
      </c>
      <c r="C1761" s="12" t="str">
        <f>IFERROR(__xludf.DUMMYFUNCTION("TEXTJOIN("";"", TRUE, FILTER($B$2:$B$14794, #REF!=$D$2:$D$14794))"),"#N/A")</f>
        <v>#N/A</v>
      </c>
      <c r="F1761" s="13" t="s">
        <v>42089</v>
      </c>
    </row>
    <row r="1762">
      <c r="B1762" s="3" t="s">
        <v>3169</v>
      </c>
      <c r="C1762" s="12" t="str">
        <f>IFERROR(__xludf.DUMMYFUNCTION("TEXTJOIN("";"", TRUE, FILTER($B$2:$B$14794, #REF!=$D$2:$D$14794))"),"#N/A")</f>
        <v>#N/A</v>
      </c>
      <c r="F1762" s="13" t="s">
        <v>42090</v>
      </c>
    </row>
    <row r="1763">
      <c r="B1763" s="3" t="s">
        <v>3169</v>
      </c>
      <c r="C1763" s="12" t="str">
        <f>IFERROR(__xludf.DUMMYFUNCTION("TEXTJOIN("";"", TRUE, FILTER($B$2:$B$14794, #REF!=$D$2:$D$14794))"),"#N/A")</f>
        <v>#N/A</v>
      </c>
      <c r="F1763" s="13" t="s">
        <v>42091</v>
      </c>
    </row>
    <row r="1764">
      <c r="B1764" s="3" t="s">
        <v>3169</v>
      </c>
      <c r="C1764" s="12" t="str">
        <f>IFERROR(__xludf.DUMMYFUNCTION("TEXTJOIN("";"", TRUE, FILTER($B$2:$B$14794, #REF!=$D$2:$D$14794))"),"#N/A")</f>
        <v>#N/A</v>
      </c>
      <c r="F1764" s="13" t="s">
        <v>42092</v>
      </c>
    </row>
    <row r="1765">
      <c r="B1765" s="3" t="s">
        <v>3169</v>
      </c>
      <c r="C1765" s="12" t="str">
        <f>IFERROR(__xludf.DUMMYFUNCTION("TEXTJOIN("";"", TRUE, FILTER($B$2:$B$14794, #REF!=$D$2:$D$14794))"),"#N/A")</f>
        <v>#N/A</v>
      </c>
      <c r="F1765" s="13" t="s">
        <v>42093</v>
      </c>
    </row>
    <row r="1766">
      <c r="B1766" s="3" t="s">
        <v>3190</v>
      </c>
      <c r="C1766" s="12" t="str">
        <f>IFERROR(__xludf.DUMMYFUNCTION("TEXTJOIN("";"", TRUE, FILTER($B$2:$B$14794, #REF!=$D$2:$D$14794))"),"#N/A")</f>
        <v>#N/A</v>
      </c>
      <c r="F1766" s="13" t="s">
        <v>42094</v>
      </c>
    </row>
    <row r="1767">
      <c r="B1767" s="3" t="s">
        <v>3190</v>
      </c>
      <c r="C1767" s="12" t="str">
        <f>IFERROR(__xludf.DUMMYFUNCTION("TEXTJOIN("";"", TRUE, FILTER($B$2:$B$14794, #REF!=$D$2:$D$14794))"),"#N/A")</f>
        <v>#N/A</v>
      </c>
      <c r="F1767" s="13" t="s">
        <v>42095</v>
      </c>
    </row>
    <row r="1768">
      <c r="B1768" s="3" t="s">
        <v>3190</v>
      </c>
      <c r="C1768" s="12" t="str">
        <f>IFERROR(__xludf.DUMMYFUNCTION("TEXTJOIN("";"", TRUE, FILTER($B$2:$B$14794, #REF!=$D$2:$D$14794))"),"#N/A")</f>
        <v>#N/A</v>
      </c>
      <c r="F1768" s="13" t="s">
        <v>42096</v>
      </c>
    </row>
    <row r="1769">
      <c r="B1769" s="3" t="s">
        <v>3190</v>
      </c>
      <c r="C1769" s="12" t="str">
        <f>IFERROR(__xludf.DUMMYFUNCTION("TEXTJOIN("";"", TRUE, FILTER($B$2:$B$14794, #REF!=$D$2:$D$14794))"),"#N/A")</f>
        <v>#N/A</v>
      </c>
      <c r="F1769" s="13" t="s">
        <v>42097</v>
      </c>
    </row>
    <row r="1770">
      <c r="B1770" s="3" t="s">
        <v>3190</v>
      </c>
      <c r="C1770" s="12" t="str">
        <f>IFERROR(__xludf.DUMMYFUNCTION("TEXTJOIN("";"", TRUE, FILTER($B$2:$B$14794, #REF!=$D$2:$D$14794))"),"#N/A")</f>
        <v>#N/A</v>
      </c>
      <c r="F1770" s="13" t="s">
        <v>42098</v>
      </c>
    </row>
    <row r="1771">
      <c r="B1771" s="3" t="s">
        <v>3190</v>
      </c>
      <c r="C1771" s="12" t="str">
        <f>IFERROR(__xludf.DUMMYFUNCTION("TEXTJOIN("";"", TRUE, FILTER($B$2:$B$14794, #REF!=$D$2:$D$14794))"),"#N/A")</f>
        <v>#N/A</v>
      </c>
      <c r="F1771" s="13" t="s">
        <v>42099</v>
      </c>
    </row>
    <row r="1772">
      <c r="B1772" s="3" t="s">
        <v>3190</v>
      </c>
      <c r="C1772" s="12" t="str">
        <f>IFERROR(__xludf.DUMMYFUNCTION("TEXTJOIN("";"", TRUE, FILTER($B$2:$B$14794, #REF!=$D$2:$D$14794))"),"#N/A")</f>
        <v>#N/A</v>
      </c>
      <c r="F1772" s="13" t="s">
        <v>42100</v>
      </c>
    </row>
    <row r="1773">
      <c r="B1773" s="3" t="s">
        <v>3190</v>
      </c>
      <c r="C1773" s="12" t="str">
        <f>IFERROR(__xludf.DUMMYFUNCTION("TEXTJOIN("";"", TRUE, FILTER($B$2:$B$14794, #REF!=$D$2:$D$14794))"),"#N/A")</f>
        <v>#N/A</v>
      </c>
      <c r="F1773" s="13" t="s">
        <v>42101</v>
      </c>
    </row>
    <row r="1774">
      <c r="B1774" s="3" t="s">
        <v>3190</v>
      </c>
      <c r="C1774" s="12" t="str">
        <f>IFERROR(__xludf.DUMMYFUNCTION("TEXTJOIN("";"", TRUE, FILTER($B$2:$B$14794, #REF!=$D$2:$D$14794))"),"#N/A")</f>
        <v>#N/A</v>
      </c>
      <c r="F1774" s="13" t="s">
        <v>42102</v>
      </c>
    </row>
    <row r="1775">
      <c r="B1775" s="3" t="s">
        <v>3190</v>
      </c>
      <c r="C1775" s="12" t="str">
        <f>IFERROR(__xludf.DUMMYFUNCTION("TEXTJOIN("";"", TRUE, FILTER($B$2:$B$14794, #REF!=$D$2:$D$14794))"),"#N/A")</f>
        <v>#N/A</v>
      </c>
      <c r="F1775" s="13" t="s">
        <v>42103</v>
      </c>
    </row>
    <row r="1776">
      <c r="B1776" s="3" t="s">
        <v>3211</v>
      </c>
      <c r="C1776" s="12" t="str">
        <f>IFERROR(__xludf.DUMMYFUNCTION("TEXTJOIN("";"", TRUE, FILTER($B$2:$B$14794, #REF!=$D$2:$D$14794))"),"#N/A")</f>
        <v>#N/A</v>
      </c>
      <c r="F1776" s="13" t="s">
        <v>42104</v>
      </c>
    </row>
    <row r="1777">
      <c r="B1777" s="3" t="s">
        <v>3211</v>
      </c>
      <c r="C1777" s="12" t="str">
        <f>IFERROR(__xludf.DUMMYFUNCTION("TEXTJOIN("";"", TRUE, FILTER($B$2:$B$14794, #REF!=$D$2:$D$14794))"),"#N/A")</f>
        <v>#N/A</v>
      </c>
      <c r="F1777" s="13" t="s">
        <v>42105</v>
      </c>
    </row>
    <row r="1778">
      <c r="B1778" s="3" t="s">
        <v>3211</v>
      </c>
      <c r="C1778" s="12" t="str">
        <f>IFERROR(__xludf.DUMMYFUNCTION("TEXTJOIN("";"", TRUE, FILTER($B$2:$B$14794, #REF!=$D$2:$D$14794))"),"#N/A")</f>
        <v>#N/A</v>
      </c>
      <c r="F1778" s="13" t="s">
        <v>42106</v>
      </c>
    </row>
    <row r="1779">
      <c r="B1779" s="3" t="s">
        <v>3211</v>
      </c>
      <c r="C1779" s="12" t="str">
        <f>IFERROR(__xludf.DUMMYFUNCTION("TEXTJOIN("";"", TRUE, FILTER($B$2:$B$14794, #REF!=$D$2:$D$14794))"),"#N/A")</f>
        <v>#N/A</v>
      </c>
      <c r="F1779" s="13" t="s">
        <v>42107</v>
      </c>
    </row>
    <row r="1780">
      <c r="B1780" s="3" t="s">
        <v>3211</v>
      </c>
      <c r="C1780" s="12" t="str">
        <f>IFERROR(__xludf.DUMMYFUNCTION("TEXTJOIN("";"", TRUE, FILTER($B$2:$B$14794, #REF!=$D$2:$D$14794))"),"#N/A")</f>
        <v>#N/A</v>
      </c>
      <c r="F1780" s="13" t="s">
        <v>42108</v>
      </c>
    </row>
    <row r="1781">
      <c r="B1781" s="3" t="s">
        <v>3211</v>
      </c>
      <c r="C1781" s="12" t="str">
        <f>IFERROR(__xludf.DUMMYFUNCTION("TEXTJOIN("";"", TRUE, FILTER($B$2:$B$14794, #REF!=$D$2:$D$14794))"),"#N/A")</f>
        <v>#N/A</v>
      </c>
      <c r="F1781" s="13" t="s">
        <v>42109</v>
      </c>
    </row>
    <row r="1782">
      <c r="B1782" s="3" t="s">
        <v>3211</v>
      </c>
      <c r="C1782" s="12" t="str">
        <f>IFERROR(__xludf.DUMMYFUNCTION("TEXTJOIN("";"", TRUE, FILTER($B$2:$B$14794, #REF!=$D$2:$D$14794))"),"#N/A")</f>
        <v>#N/A</v>
      </c>
      <c r="F1782" s="13" t="s">
        <v>42110</v>
      </c>
    </row>
    <row r="1783">
      <c r="B1783" s="3" t="s">
        <v>3211</v>
      </c>
      <c r="C1783" s="12" t="str">
        <f>IFERROR(__xludf.DUMMYFUNCTION("TEXTJOIN("";"", TRUE, FILTER($B$2:$B$14794, #REF!=$D$2:$D$14794))"),"#N/A")</f>
        <v>#N/A</v>
      </c>
      <c r="F1783" s="13" t="s">
        <v>42111</v>
      </c>
    </row>
    <row r="1784">
      <c r="B1784" s="3" t="s">
        <v>3211</v>
      </c>
      <c r="C1784" s="12" t="str">
        <f>IFERROR(__xludf.DUMMYFUNCTION("TEXTJOIN("";"", TRUE, FILTER($B$2:$B$14794, #REF!=$D$2:$D$14794))"),"#N/A")</f>
        <v>#N/A</v>
      </c>
      <c r="F1784" s="13" t="s">
        <v>42112</v>
      </c>
    </row>
    <row r="1785">
      <c r="B1785" s="3" t="s">
        <v>3211</v>
      </c>
      <c r="C1785" s="12" t="str">
        <f>IFERROR(__xludf.DUMMYFUNCTION("TEXTJOIN("";"", TRUE, FILTER($B$2:$B$14794, #REF!=$D$2:$D$14794))"),"#N/A")</f>
        <v>#N/A</v>
      </c>
      <c r="F1785" s="13" t="s">
        <v>42113</v>
      </c>
    </row>
    <row r="1786">
      <c r="B1786" s="3" t="s">
        <v>3232</v>
      </c>
      <c r="C1786" s="12" t="str">
        <f>IFERROR(__xludf.DUMMYFUNCTION("TEXTJOIN("";"", TRUE, FILTER($B$2:$B$14794, #REF!=$D$2:$D$14794))"),"#N/A")</f>
        <v>#N/A</v>
      </c>
      <c r="F1786" s="13" t="s">
        <v>42114</v>
      </c>
    </row>
    <row r="1787">
      <c r="B1787" s="3" t="s">
        <v>3232</v>
      </c>
      <c r="C1787" s="12" t="str">
        <f>IFERROR(__xludf.DUMMYFUNCTION("TEXTJOIN("";"", TRUE, FILTER($B$2:$B$14794, #REF!=$D$2:$D$14794))"),"#N/A")</f>
        <v>#N/A</v>
      </c>
      <c r="F1787" s="13" t="s">
        <v>42115</v>
      </c>
    </row>
    <row r="1788">
      <c r="B1788" s="3" t="s">
        <v>3232</v>
      </c>
      <c r="C1788" s="12" t="str">
        <f>IFERROR(__xludf.DUMMYFUNCTION("TEXTJOIN("";"", TRUE, FILTER($B$2:$B$14794, #REF!=$D$2:$D$14794))"),"#N/A")</f>
        <v>#N/A</v>
      </c>
      <c r="F1788" s="13" t="s">
        <v>42116</v>
      </c>
    </row>
    <row r="1789">
      <c r="B1789" s="3" t="s">
        <v>3232</v>
      </c>
      <c r="C1789" s="12" t="str">
        <f>IFERROR(__xludf.DUMMYFUNCTION("TEXTJOIN("";"", TRUE, FILTER($B$2:$B$14794, #REF!=$D$2:$D$14794))"),"#N/A")</f>
        <v>#N/A</v>
      </c>
      <c r="F1789" s="13" t="s">
        <v>42117</v>
      </c>
    </row>
    <row r="1790">
      <c r="B1790" s="3" t="s">
        <v>3232</v>
      </c>
      <c r="C1790" s="12" t="str">
        <f>IFERROR(__xludf.DUMMYFUNCTION("TEXTJOIN("";"", TRUE, FILTER($B$2:$B$14794, #REF!=$D$2:$D$14794))"),"#N/A")</f>
        <v>#N/A</v>
      </c>
      <c r="F1790" s="13" t="s">
        <v>42118</v>
      </c>
    </row>
    <row r="1791">
      <c r="B1791" s="3" t="s">
        <v>3232</v>
      </c>
      <c r="C1791" s="12" t="str">
        <f>IFERROR(__xludf.DUMMYFUNCTION("TEXTJOIN("";"", TRUE, FILTER($B$2:$B$14794, #REF!=$D$2:$D$14794))"),"#N/A")</f>
        <v>#N/A</v>
      </c>
      <c r="F1791" s="13" t="s">
        <v>42119</v>
      </c>
    </row>
    <row r="1792">
      <c r="B1792" s="3" t="s">
        <v>3232</v>
      </c>
      <c r="C1792" s="12" t="str">
        <f>IFERROR(__xludf.DUMMYFUNCTION("TEXTJOIN("";"", TRUE, FILTER($B$2:$B$14794, #REF!=$D$2:$D$14794))"),"#N/A")</f>
        <v>#N/A</v>
      </c>
      <c r="F1792" s="13" t="s">
        <v>42120</v>
      </c>
    </row>
    <row r="1793">
      <c r="B1793" s="3" t="s">
        <v>3232</v>
      </c>
      <c r="C1793" s="12" t="str">
        <f>IFERROR(__xludf.DUMMYFUNCTION("TEXTJOIN("";"", TRUE, FILTER($B$2:$B$14794, #REF!=$D$2:$D$14794))"),"#N/A")</f>
        <v>#N/A</v>
      </c>
      <c r="F1793" s="13" t="s">
        <v>42121</v>
      </c>
    </row>
    <row r="1794">
      <c r="B1794" s="3" t="s">
        <v>3249</v>
      </c>
      <c r="C1794" s="12" t="str">
        <f>IFERROR(__xludf.DUMMYFUNCTION("TEXTJOIN("";"", TRUE, FILTER($B$2:$B$14794, #REF!=$D$2:$D$14794))"),"#N/A")</f>
        <v>#N/A</v>
      </c>
      <c r="F1794" s="13" t="s">
        <v>42122</v>
      </c>
    </row>
    <row r="1795">
      <c r="B1795" s="3" t="s">
        <v>3249</v>
      </c>
      <c r="C1795" s="12" t="str">
        <f>IFERROR(__xludf.DUMMYFUNCTION("TEXTJOIN("";"", TRUE, FILTER($B$2:$B$14794, #REF!=$D$2:$D$14794))"),"#N/A")</f>
        <v>#N/A</v>
      </c>
      <c r="F1795" s="13" t="s">
        <v>42123</v>
      </c>
    </row>
    <row r="1796">
      <c r="B1796" s="3" t="s">
        <v>3249</v>
      </c>
      <c r="C1796" s="12" t="str">
        <f>IFERROR(__xludf.DUMMYFUNCTION("TEXTJOIN("";"", TRUE, FILTER($B$2:$B$14794, #REF!=$D$2:$D$14794))"),"#N/A")</f>
        <v>#N/A</v>
      </c>
      <c r="F1796" s="13" t="s">
        <v>42124</v>
      </c>
    </row>
    <row r="1797">
      <c r="B1797" s="3" t="s">
        <v>3249</v>
      </c>
      <c r="C1797" s="12" t="str">
        <f>IFERROR(__xludf.DUMMYFUNCTION("TEXTJOIN("";"", TRUE, FILTER($B$2:$B$14794, #REF!=$D$2:$D$14794))"),"#N/A")</f>
        <v>#N/A</v>
      </c>
      <c r="F1797" s="13" t="s">
        <v>42125</v>
      </c>
    </row>
    <row r="1798">
      <c r="B1798" s="3" t="s">
        <v>3249</v>
      </c>
      <c r="C1798" s="12" t="str">
        <f>IFERROR(__xludf.DUMMYFUNCTION("TEXTJOIN("";"", TRUE, FILTER($B$2:$B$14794, #REF!=$D$2:$D$14794))"),"#N/A")</f>
        <v>#N/A</v>
      </c>
      <c r="F1798" s="13" t="s">
        <v>42126</v>
      </c>
    </row>
    <row r="1799">
      <c r="B1799" s="3" t="s">
        <v>3249</v>
      </c>
      <c r="C1799" s="12" t="str">
        <f>IFERROR(__xludf.DUMMYFUNCTION("TEXTJOIN("";"", TRUE, FILTER($B$2:$B$14794, #REF!=$D$2:$D$14794))"),"#N/A")</f>
        <v>#N/A</v>
      </c>
      <c r="F1799" s="13" t="s">
        <v>42127</v>
      </c>
    </row>
    <row r="1800">
      <c r="B1800" s="3" t="s">
        <v>3249</v>
      </c>
      <c r="C1800" s="12" t="str">
        <f>IFERROR(__xludf.DUMMYFUNCTION("TEXTJOIN("";"", TRUE, FILTER($B$2:$B$14794, #REF!=$D$2:$D$14794))"),"#N/A")</f>
        <v>#N/A</v>
      </c>
      <c r="F1800" s="13" t="s">
        <v>42128</v>
      </c>
    </row>
    <row r="1801">
      <c r="B1801" s="3" t="s">
        <v>3264</v>
      </c>
      <c r="C1801" s="12" t="str">
        <f>IFERROR(__xludf.DUMMYFUNCTION("TEXTJOIN("";"", TRUE, FILTER($B$2:$B$14794, #REF!=$D$2:$D$14794))"),"#N/A")</f>
        <v>#N/A</v>
      </c>
      <c r="F1801" s="13" t="s">
        <v>42129</v>
      </c>
    </row>
    <row r="1802">
      <c r="B1802" s="3" t="s">
        <v>3264</v>
      </c>
      <c r="C1802" s="12" t="str">
        <f>IFERROR(__xludf.DUMMYFUNCTION("TEXTJOIN("";"", TRUE, FILTER($B$2:$B$14794, #REF!=$D$2:$D$14794))"),"#N/A")</f>
        <v>#N/A</v>
      </c>
      <c r="F1802" s="13" t="s">
        <v>42130</v>
      </c>
    </row>
    <row r="1803">
      <c r="B1803" s="3" t="s">
        <v>3264</v>
      </c>
      <c r="C1803" s="12" t="str">
        <f>IFERROR(__xludf.DUMMYFUNCTION("TEXTJOIN("";"", TRUE, FILTER($B$2:$B$14794, #REF!=$D$2:$D$14794))"),"#N/A")</f>
        <v>#N/A</v>
      </c>
      <c r="F1803" s="13" t="s">
        <v>42131</v>
      </c>
    </row>
    <row r="1804">
      <c r="B1804" s="3" t="s">
        <v>3264</v>
      </c>
      <c r="C1804" s="12" t="str">
        <f>IFERROR(__xludf.DUMMYFUNCTION("TEXTJOIN("";"", TRUE, FILTER($B$2:$B$14794, #REF!=$D$2:$D$14794))"),"#N/A")</f>
        <v>#N/A</v>
      </c>
      <c r="F1804" s="13" t="s">
        <v>42132</v>
      </c>
    </row>
    <row r="1805">
      <c r="B1805" s="3" t="s">
        <v>3264</v>
      </c>
      <c r="C1805" s="12" t="str">
        <f>IFERROR(__xludf.DUMMYFUNCTION("TEXTJOIN("";"", TRUE, FILTER($B$2:$B$14794, #REF!=$D$2:$D$14794))"),"#N/A")</f>
        <v>#N/A</v>
      </c>
      <c r="F1805" s="13" t="s">
        <v>42133</v>
      </c>
    </row>
    <row r="1806">
      <c r="B1806" s="3" t="s">
        <v>3275</v>
      </c>
      <c r="C1806" s="12" t="str">
        <f>IFERROR(__xludf.DUMMYFUNCTION("TEXTJOIN("";"", TRUE, FILTER($B$2:$B$14794, #REF!=$D$2:$D$14794))"),"#N/A")</f>
        <v>#N/A</v>
      </c>
      <c r="F1806" s="13" t="s">
        <v>42134</v>
      </c>
    </row>
    <row r="1807">
      <c r="B1807" s="3" t="s">
        <v>3275</v>
      </c>
      <c r="C1807" s="12" t="str">
        <f>IFERROR(__xludf.DUMMYFUNCTION("TEXTJOIN("";"", TRUE, FILTER($B$2:$B$14794, #REF!=$D$2:$D$14794))"),"#N/A")</f>
        <v>#N/A</v>
      </c>
      <c r="F1807" s="13" t="s">
        <v>42135</v>
      </c>
    </row>
    <row r="1808">
      <c r="B1808" s="3" t="s">
        <v>3275</v>
      </c>
      <c r="C1808" s="12" t="str">
        <f>IFERROR(__xludf.DUMMYFUNCTION("TEXTJOIN("";"", TRUE, FILTER($B$2:$B$14794, #REF!=$D$2:$D$14794))"),"#N/A")</f>
        <v>#N/A</v>
      </c>
      <c r="F1808" s="13" t="s">
        <v>42136</v>
      </c>
    </row>
    <row r="1809">
      <c r="B1809" s="3" t="s">
        <v>3275</v>
      </c>
      <c r="C1809" s="12" t="str">
        <f>IFERROR(__xludf.DUMMYFUNCTION("TEXTJOIN("";"", TRUE, FILTER($B$2:$B$14794, #REF!=$D$2:$D$14794))"),"#N/A")</f>
        <v>#N/A</v>
      </c>
      <c r="F1809" s="13" t="s">
        <v>42137</v>
      </c>
    </row>
    <row r="1810">
      <c r="B1810" s="3" t="s">
        <v>3275</v>
      </c>
      <c r="C1810" s="12" t="str">
        <f>IFERROR(__xludf.DUMMYFUNCTION("TEXTJOIN("";"", TRUE, FILTER($B$2:$B$14794, #REF!=$D$2:$D$14794))"),"#N/A")</f>
        <v>#N/A</v>
      </c>
      <c r="F1810" s="13" t="s">
        <v>42138</v>
      </c>
    </row>
    <row r="1811">
      <c r="B1811" s="3" t="s">
        <v>3275</v>
      </c>
      <c r="C1811" s="12" t="str">
        <f>IFERROR(__xludf.DUMMYFUNCTION("TEXTJOIN("";"", TRUE, FILTER($B$2:$B$14794, #REF!=$D$2:$D$14794))"),"#N/A")</f>
        <v>#N/A</v>
      </c>
      <c r="F1811" s="13" t="s">
        <v>42139</v>
      </c>
    </row>
    <row r="1812">
      <c r="B1812" s="3" t="s">
        <v>3288</v>
      </c>
      <c r="C1812" s="12" t="str">
        <f>IFERROR(__xludf.DUMMYFUNCTION("TEXTJOIN("";"", TRUE, FILTER($B$2:$B$14794, #REF!=$D$2:$D$14794))"),"#N/A")</f>
        <v>#N/A</v>
      </c>
      <c r="F1812" s="13" t="s">
        <v>42140</v>
      </c>
    </row>
    <row r="1813">
      <c r="B1813" s="3" t="s">
        <v>3288</v>
      </c>
      <c r="C1813" s="12" t="str">
        <f>IFERROR(__xludf.DUMMYFUNCTION("TEXTJOIN("";"", TRUE, FILTER($B$2:$B$14794, #REF!=$D$2:$D$14794))"),"#N/A")</f>
        <v>#N/A</v>
      </c>
      <c r="F1813" s="13" t="s">
        <v>42141</v>
      </c>
    </row>
    <row r="1814">
      <c r="B1814" s="3" t="s">
        <v>3288</v>
      </c>
      <c r="C1814" s="12" t="str">
        <f>IFERROR(__xludf.DUMMYFUNCTION("TEXTJOIN("";"", TRUE, FILTER($B$2:$B$14794, #REF!=$D$2:$D$14794))"),"#N/A")</f>
        <v>#N/A</v>
      </c>
      <c r="F1814" s="13" t="s">
        <v>42142</v>
      </c>
    </row>
    <row r="1815">
      <c r="B1815" s="3" t="s">
        <v>3295</v>
      </c>
      <c r="C1815" s="12" t="str">
        <f>IFERROR(__xludf.DUMMYFUNCTION("TEXTJOIN("";"", TRUE, FILTER($B$2:$B$14794, #REF!=$D$2:$D$14794))"),"#N/A")</f>
        <v>#N/A</v>
      </c>
      <c r="F1815" s="13" t="s">
        <v>42143</v>
      </c>
    </row>
    <row r="1816">
      <c r="B1816" s="3" t="s">
        <v>3295</v>
      </c>
      <c r="C1816" s="12" t="str">
        <f>IFERROR(__xludf.DUMMYFUNCTION("TEXTJOIN("";"", TRUE, FILTER($B$2:$B$14794, #REF!=$D$2:$D$14794))"),"#N/A")</f>
        <v>#N/A</v>
      </c>
      <c r="F1816" s="13" t="s">
        <v>42144</v>
      </c>
    </row>
    <row r="1817">
      <c r="B1817" s="3" t="s">
        <v>3295</v>
      </c>
      <c r="C1817" s="12" t="str">
        <f>IFERROR(__xludf.DUMMYFUNCTION("TEXTJOIN("";"", TRUE, FILTER($B$2:$B$14794, #REF!=$D$2:$D$14794))"),"#N/A")</f>
        <v>#N/A</v>
      </c>
      <c r="F1817" s="13" t="s">
        <v>42145</v>
      </c>
    </row>
    <row r="1818">
      <c r="B1818" s="3" t="s">
        <v>3295</v>
      </c>
      <c r="C1818" s="12" t="str">
        <f>IFERROR(__xludf.DUMMYFUNCTION("TEXTJOIN("";"", TRUE, FILTER($B$2:$B$14794, #REF!=$D$2:$D$14794))"),"#N/A")</f>
        <v>#N/A</v>
      </c>
      <c r="F1818" s="13" t="s">
        <v>42146</v>
      </c>
    </row>
    <row r="1819">
      <c r="B1819" s="3" t="s">
        <v>3304</v>
      </c>
      <c r="C1819" s="12" t="str">
        <f>IFERROR(__xludf.DUMMYFUNCTION("TEXTJOIN("";"", TRUE, FILTER($B$2:$B$14794, #REF!=$D$2:$D$14794))"),"#N/A")</f>
        <v>#N/A</v>
      </c>
      <c r="F1819" s="13" t="s">
        <v>42147</v>
      </c>
    </row>
    <row r="1820">
      <c r="B1820" s="3" t="s">
        <v>3304</v>
      </c>
      <c r="C1820" s="12" t="str">
        <f>IFERROR(__xludf.DUMMYFUNCTION("TEXTJOIN("";"", TRUE, FILTER($B$2:$B$14794, #REF!=$D$2:$D$14794))"),"#N/A")</f>
        <v>#N/A</v>
      </c>
      <c r="F1820" s="13" t="s">
        <v>42148</v>
      </c>
    </row>
    <row r="1821">
      <c r="B1821" s="3" t="s">
        <v>3304</v>
      </c>
      <c r="C1821" s="12" t="str">
        <f>IFERROR(__xludf.DUMMYFUNCTION("TEXTJOIN("";"", TRUE, FILTER($B$2:$B$14794, #REF!=$D$2:$D$14794))"),"#N/A")</f>
        <v>#N/A</v>
      </c>
      <c r="F1821" s="13" t="s">
        <v>42149</v>
      </c>
    </row>
    <row r="1822">
      <c r="B1822" s="3" t="s">
        <v>3311</v>
      </c>
      <c r="C1822" s="12" t="str">
        <f>IFERROR(__xludf.DUMMYFUNCTION("TEXTJOIN("";"", TRUE, FILTER($B$2:$B$14794, #REF!=$D$2:$D$14794))"),"#N/A")</f>
        <v>#N/A</v>
      </c>
      <c r="F1822" s="13" t="s">
        <v>42150</v>
      </c>
    </row>
    <row r="1823">
      <c r="B1823" s="3" t="s">
        <v>3311</v>
      </c>
      <c r="C1823" s="12" t="str">
        <f>IFERROR(__xludf.DUMMYFUNCTION("TEXTJOIN("";"", TRUE, FILTER($B$2:$B$14794, #REF!=$D$2:$D$14794))"),"#N/A")</f>
        <v>#N/A</v>
      </c>
      <c r="F1823" s="13" t="s">
        <v>42151</v>
      </c>
    </row>
    <row r="1824">
      <c r="B1824" s="3" t="s">
        <v>3311</v>
      </c>
      <c r="C1824" s="12" t="str">
        <f>IFERROR(__xludf.DUMMYFUNCTION("TEXTJOIN("";"", TRUE, FILTER($B$2:$B$14794, #REF!=$D$2:$D$14794))"),"#N/A")</f>
        <v>#N/A</v>
      </c>
      <c r="F1824" s="13" t="s">
        <v>42152</v>
      </c>
    </row>
    <row r="1825">
      <c r="B1825" s="3" t="s">
        <v>3311</v>
      </c>
      <c r="C1825" s="12" t="str">
        <f>IFERROR(__xludf.DUMMYFUNCTION("TEXTJOIN("";"", TRUE, FILTER($B$2:$B$14794, #REF!=$D$2:$D$14794))"),"#N/A")</f>
        <v>#N/A</v>
      </c>
      <c r="F1825" s="13" t="s">
        <v>42153</v>
      </c>
    </row>
    <row r="1826">
      <c r="B1826" s="3" t="s">
        <v>3311</v>
      </c>
      <c r="C1826" s="12" t="str">
        <f>IFERROR(__xludf.DUMMYFUNCTION("TEXTJOIN("";"", TRUE, FILTER($B$2:$B$14794, #REF!=$D$2:$D$14794))"),"#N/A")</f>
        <v>#N/A</v>
      </c>
      <c r="F1826" s="13" t="s">
        <v>42154</v>
      </c>
    </row>
    <row r="1827">
      <c r="B1827" s="3" t="s">
        <v>3311</v>
      </c>
      <c r="C1827" s="12" t="str">
        <f>IFERROR(__xludf.DUMMYFUNCTION("TEXTJOIN("";"", TRUE, FILTER($B$2:$B$14794, #REF!=$D$2:$D$14794))"),"#N/A")</f>
        <v>#N/A</v>
      </c>
      <c r="F1827" s="13" t="s">
        <v>42155</v>
      </c>
    </row>
    <row r="1828">
      <c r="B1828" s="3" t="s">
        <v>3311</v>
      </c>
      <c r="C1828" s="12" t="str">
        <f>IFERROR(__xludf.DUMMYFUNCTION("TEXTJOIN("";"", TRUE, FILTER($B$2:$B$14794, #REF!=$D$2:$D$14794))"),"#N/A")</f>
        <v>#N/A</v>
      </c>
      <c r="F1828" s="13" t="s">
        <v>42156</v>
      </c>
    </row>
    <row r="1829">
      <c r="B1829" s="3" t="s">
        <v>3311</v>
      </c>
      <c r="C1829" s="12" t="str">
        <f>IFERROR(__xludf.DUMMYFUNCTION("TEXTJOIN("";"", TRUE, FILTER($B$2:$B$14794, #REF!=$D$2:$D$14794))"),"#N/A")</f>
        <v>#N/A</v>
      </c>
      <c r="F1829" s="13" t="s">
        <v>42157</v>
      </c>
    </row>
    <row r="1830">
      <c r="B1830" s="3" t="s">
        <v>3311</v>
      </c>
      <c r="C1830" s="12" t="str">
        <f>IFERROR(__xludf.DUMMYFUNCTION("TEXTJOIN("";"", TRUE, FILTER($B$2:$B$14794, #REF!=$D$2:$D$14794))"),"#N/A")</f>
        <v>#N/A</v>
      </c>
      <c r="F1830" s="13" t="s">
        <v>42158</v>
      </c>
    </row>
    <row r="1831">
      <c r="B1831" s="3" t="s">
        <v>3311</v>
      </c>
      <c r="C1831" s="12" t="str">
        <f>IFERROR(__xludf.DUMMYFUNCTION("TEXTJOIN("";"", TRUE, FILTER($B$2:$B$14794, #REF!=$D$2:$D$14794))"),"#N/A")</f>
        <v>#N/A</v>
      </c>
      <c r="F1831" s="13" t="s">
        <v>42159</v>
      </c>
    </row>
    <row r="1832">
      <c r="B1832" s="3" t="s">
        <v>3311</v>
      </c>
      <c r="C1832" s="12" t="str">
        <f>IFERROR(__xludf.DUMMYFUNCTION("TEXTJOIN("";"", TRUE, FILTER($B$2:$B$14794, #REF!=$D$2:$D$14794))"),"#N/A")</f>
        <v>#N/A</v>
      </c>
      <c r="F1832" s="13" t="s">
        <v>42160</v>
      </c>
    </row>
    <row r="1833">
      <c r="B1833" s="3" t="s">
        <v>3311</v>
      </c>
      <c r="C1833" s="12" t="str">
        <f>IFERROR(__xludf.DUMMYFUNCTION("TEXTJOIN("";"", TRUE, FILTER($B$2:$B$14794, #REF!=$D$2:$D$14794))"),"#N/A")</f>
        <v>#N/A</v>
      </c>
      <c r="F1833" s="13" t="s">
        <v>42161</v>
      </c>
    </row>
    <row r="1834">
      <c r="B1834" s="3" t="s">
        <v>3311</v>
      </c>
      <c r="C1834" s="12" t="str">
        <f>IFERROR(__xludf.DUMMYFUNCTION("TEXTJOIN("";"", TRUE, FILTER($B$2:$B$14794, #REF!=$D$2:$D$14794))"),"#N/A")</f>
        <v>#N/A</v>
      </c>
      <c r="F1834" s="13" t="s">
        <v>42162</v>
      </c>
    </row>
    <row r="1835">
      <c r="B1835" s="3" t="s">
        <v>3311</v>
      </c>
      <c r="C1835" s="12" t="str">
        <f>IFERROR(__xludf.DUMMYFUNCTION("TEXTJOIN("";"", TRUE, FILTER($B$2:$B$14794, #REF!=$D$2:$D$14794))"),"#N/A")</f>
        <v>#N/A</v>
      </c>
      <c r="F1835" s="13" t="s">
        <v>42163</v>
      </c>
    </row>
    <row r="1836">
      <c r="B1836" s="3" t="s">
        <v>3311</v>
      </c>
      <c r="C1836" s="12" t="str">
        <f>IFERROR(__xludf.DUMMYFUNCTION("TEXTJOIN("";"", TRUE, FILTER($B$2:$B$14794, #REF!=$D$2:$D$14794))"),"#N/A")</f>
        <v>#N/A</v>
      </c>
      <c r="F1836" s="13" t="s">
        <v>42164</v>
      </c>
    </row>
    <row r="1837">
      <c r="B1837" s="3" t="s">
        <v>3342</v>
      </c>
      <c r="C1837" s="12" t="str">
        <f>IFERROR(__xludf.DUMMYFUNCTION("TEXTJOIN("";"", TRUE, FILTER($B$2:$B$14794, #REF!=$D$2:$D$14794))"),"#N/A")</f>
        <v>#N/A</v>
      </c>
      <c r="F1837" s="13" t="s">
        <v>42165</v>
      </c>
    </row>
    <row r="1838">
      <c r="B1838" s="3" t="s">
        <v>3342</v>
      </c>
      <c r="C1838" s="12" t="str">
        <f>IFERROR(__xludf.DUMMYFUNCTION("TEXTJOIN("";"", TRUE, FILTER($B$2:$B$14794, #REF!=$D$2:$D$14794))"),"#N/A")</f>
        <v>#N/A</v>
      </c>
      <c r="F1838" s="13" t="s">
        <v>42166</v>
      </c>
    </row>
    <row r="1839">
      <c r="B1839" s="3" t="s">
        <v>3342</v>
      </c>
      <c r="C1839" s="12" t="str">
        <f>IFERROR(__xludf.DUMMYFUNCTION("TEXTJOIN("";"", TRUE, FILTER($B$2:$B$14794, #REF!=$D$2:$D$14794))"),"#N/A")</f>
        <v>#N/A</v>
      </c>
      <c r="F1839" s="13" t="s">
        <v>42167</v>
      </c>
    </row>
    <row r="1840">
      <c r="B1840" s="3" t="s">
        <v>3342</v>
      </c>
      <c r="C1840" s="12" t="str">
        <f>IFERROR(__xludf.DUMMYFUNCTION("TEXTJOIN("";"", TRUE, FILTER($B$2:$B$14794, #REF!=$D$2:$D$14794))"),"#N/A")</f>
        <v>#N/A</v>
      </c>
      <c r="F1840" s="13" t="s">
        <v>42168</v>
      </c>
    </row>
    <row r="1841">
      <c r="B1841" s="3" t="s">
        <v>3342</v>
      </c>
      <c r="C1841" s="12" t="str">
        <f>IFERROR(__xludf.DUMMYFUNCTION("TEXTJOIN("";"", TRUE, FILTER($B$2:$B$14794, #REF!=$D$2:$D$14794))"),"#N/A")</f>
        <v>#N/A</v>
      </c>
      <c r="F1841" s="13" t="s">
        <v>42169</v>
      </c>
    </row>
    <row r="1842">
      <c r="B1842" s="3" t="s">
        <v>3342</v>
      </c>
      <c r="C1842" s="12" t="str">
        <f>IFERROR(__xludf.DUMMYFUNCTION("TEXTJOIN("";"", TRUE, FILTER($B$2:$B$14794, #REF!=$D$2:$D$14794))"),"#N/A")</f>
        <v>#N/A</v>
      </c>
      <c r="F1842" s="13" t="s">
        <v>42170</v>
      </c>
    </row>
    <row r="1843">
      <c r="B1843" s="3" t="s">
        <v>3342</v>
      </c>
      <c r="C1843" s="12" t="str">
        <f>IFERROR(__xludf.DUMMYFUNCTION("TEXTJOIN("";"", TRUE, FILTER($B$2:$B$14794, #REF!=$D$2:$D$14794))"),"#N/A")</f>
        <v>#N/A</v>
      </c>
      <c r="F1843" s="13" t="s">
        <v>42171</v>
      </c>
    </row>
    <row r="1844">
      <c r="B1844" s="3" t="s">
        <v>3342</v>
      </c>
      <c r="C1844" s="12" t="str">
        <f>IFERROR(__xludf.DUMMYFUNCTION("TEXTJOIN("";"", TRUE, FILTER($B$2:$B$14794, #REF!=$D$2:$D$14794))"),"#N/A")</f>
        <v>#N/A</v>
      </c>
      <c r="F1844" s="13" t="s">
        <v>42172</v>
      </c>
    </row>
    <row r="1845">
      <c r="B1845" s="3" t="s">
        <v>3342</v>
      </c>
      <c r="C1845" s="12" t="str">
        <f>IFERROR(__xludf.DUMMYFUNCTION("TEXTJOIN("";"", TRUE, FILTER($B$2:$B$14794, #REF!=$D$2:$D$14794))"),"#N/A")</f>
        <v>#N/A</v>
      </c>
      <c r="F1845" s="13" t="s">
        <v>42173</v>
      </c>
    </row>
    <row r="1846">
      <c r="B1846" s="3" t="s">
        <v>3342</v>
      </c>
      <c r="C1846" s="12" t="str">
        <f>IFERROR(__xludf.DUMMYFUNCTION("TEXTJOIN("";"", TRUE, FILTER($B$2:$B$14794, #REF!=$D$2:$D$14794))"),"#N/A")</f>
        <v>#N/A</v>
      </c>
      <c r="F1846" s="13" t="s">
        <v>42174</v>
      </c>
    </row>
    <row r="1847">
      <c r="B1847" s="3" t="s">
        <v>3342</v>
      </c>
      <c r="C1847" s="12" t="str">
        <f>IFERROR(__xludf.DUMMYFUNCTION("TEXTJOIN("";"", TRUE, FILTER($B$2:$B$14794, #REF!=$D$2:$D$14794))"),"#N/A")</f>
        <v>#N/A</v>
      </c>
      <c r="F1847" s="13" t="s">
        <v>42175</v>
      </c>
    </row>
    <row r="1848">
      <c r="B1848" s="3" t="s">
        <v>3342</v>
      </c>
      <c r="C1848" s="12" t="str">
        <f>IFERROR(__xludf.DUMMYFUNCTION("TEXTJOIN("";"", TRUE, FILTER($B$2:$B$14794, #REF!=$D$2:$D$14794))"),"#N/A")</f>
        <v>#N/A</v>
      </c>
      <c r="F1848" s="13" t="s">
        <v>42176</v>
      </c>
    </row>
    <row r="1849">
      <c r="B1849" s="3" t="s">
        <v>3342</v>
      </c>
      <c r="C1849" s="12" t="str">
        <f>IFERROR(__xludf.DUMMYFUNCTION("TEXTJOIN("";"", TRUE, FILTER($B$2:$B$14794, #REF!=$D$2:$D$14794))"),"#N/A")</f>
        <v>#N/A</v>
      </c>
      <c r="F1849" s="13" t="s">
        <v>42177</v>
      </c>
    </row>
    <row r="1850">
      <c r="B1850" s="3" t="s">
        <v>3342</v>
      </c>
      <c r="C1850" s="12" t="str">
        <f>IFERROR(__xludf.DUMMYFUNCTION("TEXTJOIN("";"", TRUE, FILTER($B$2:$B$14794, #REF!=$D$2:$D$14794))"),"#N/A")</f>
        <v>#N/A</v>
      </c>
      <c r="F1850" s="13" t="s">
        <v>42178</v>
      </c>
    </row>
    <row r="1851">
      <c r="B1851" s="3" t="s">
        <v>3342</v>
      </c>
      <c r="C1851" s="12" t="str">
        <f>IFERROR(__xludf.DUMMYFUNCTION("TEXTJOIN("";"", TRUE, FILTER($B$2:$B$14794, #REF!=$D$2:$D$14794))"),"#N/A")</f>
        <v>#N/A</v>
      </c>
      <c r="F1851" s="13" t="s">
        <v>42179</v>
      </c>
    </row>
    <row r="1852">
      <c r="B1852" s="3" t="s">
        <v>3373</v>
      </c>
      <c r="C1852" s="12" t="str">
        <f>IFERROR(__xludf.DUMMYFUNCTION("TEXTJOIN("";"", TRUE, FILTER($B$2:$B$14794, #REF!=$D$2:$D$14794))"),"#N/A")</f>
        <v>#N/A</v>
      </c>
      <c r="F1852" s="13" t="s">
        <v>42180</v>
      </c>
    </row>
    <row r="1853">
      <c r="B1853" s="3" t="s">
        <v>3373</v>
      </c>
      <c r="C1853" s="12" t="str">
        <f>IFERROR(__xludf.DUMMYFUNCTION("TEXTJOIN("";"", TRUE, FILTER($B$2:$B$14794, #REF!=$D$2:$D$14794))"),"#N/A")</f>
        <v>#N/A</v>
      </c>
      <c r="F1853" s="13" t="s">
        <v>42181</v>
      </c>
    </row>
    <row r="1854">
      <c r="B1854" s="3" t="s">
        <v>3373</v>
      </c>
      <c r="C1854" s="12" t="str">
        <f>IFERROR(__xludf.DUMMYFUNCTION("TEXTJOIN("";"", TRUE, FILTER($B$2:$B$14794, #REF!=$D$2:$D$14794))"),"#N/A")</f>
        <v>#N/A</v>
      </c>
      <c r="F1854" s="13" t="s">
        <v>42182</v>
      </c>
    </row>
    <row r="1855">
      <c r="B1855" s="3" t="s">
        <v>3373</v>
      </c>
      <c r="C1855" s="12" t="str">
        <f>IFERROR(__xludf.DUMMYFUNCTION("TEXTJOIN("";"", TRUE, FILTER($B$2:$B$14794, #REF!=$D$2:$D$14794))"),"#N/A")</f>
        <v>#N/A</v>
      </c>
      <c r="F1855" s="13" t="s">
        <v>42183</v>
      </c>
    </row>
    <row r="1856">
      <c r="B1856" s="3" t="s">
        <v>3373</v>
      </c>
      <c r="C1856" s="12" t="str">
        <f>IFERROR(__xludf.DUMMYFUNCTION("TEXTJOIN("";"", TRUE, FILTER($B$2:$B$14794, #REF!=$D$2:$D$14794))"),"#N/A")</f>
        <v>#N/A</v>
      </c>
      <c r="F1856" s="13" t="s">
        <v>42184</v>
      </c>
    </row>
    <row r="1857">
      <c r="B1857" s="3" t="s">
        <v>3373</v>
      </c>
      <c r="C1857" s="12" t="str">
        <f>IFERROR(__xludf.DUMMYFUNCTION("TEXTJOIN("";"", TRUE, FILTER($B$2:$B$14794, #REF!=$D$2:$D$14794))"),"#N/A")</f>
        <v>#N/A</v>
      </c>
      <c r="F1857" s="13" t="s">
        <v>42185</v>
      </c>
    </row>
    <row r="1858">
      <c r="B1858" s="3" t="s">
        <v>3373</v>
      </c>
      <c r="C1858" s="12" t="str">
        <f>IFERROR(__xludf.DUMMYFUNCTION("TEXTJOIN("";"", TRUE, FILTER($B$2:$B$14794, #REF!=$D$2:$D$14794))"),"#N/A")</f>
        <v>#N/A</v>
      </c>
      <c r="F1858" s="13" t="s">
        <v>42186</v>
      </c>
    </row>
    <row r="1859">
      <c r="B1859" s="3" t="s">
        <v>3373</v>
      </c>
      <c r="C1859" s="12" t="str">
        <f>IFERROR(__xludf.DUMMYFUNCTION("TEXTJOIN("";"", TRUE, FILTER($B$2:$B$14794, #REF!=$D$2:$D$14794))"),"#N/A")</f>
        <v>#N/A</v>
      </c>
      <c r="F1859" s="13" t="s">
        <v>42187</v>
      </c>
    </row>
    <row r="1860">
      <c r="B1860" s="3" t="s">
        <v>3373</v>
      </c>
      <c r="C1860" s="12" t="str">
        <f>IFERROR(__xludf.DUMMYFUNCTION("TEXTJOIN("";"", TRUE, FILTER($B$2:$B$14794, #REF!=$D$2:$D$14794))"),"#N/A")</f>
        <v>#N/A</v>
      </c>
      <c r="F1860" s="13" t="s">
        <v>42188</v>
      </c>
    </row>
    <row r="1861">
      <c r="B1861" s="3" t="s">
        <v>3373</v>
      </c>
      <c r="C1861" s="12" t="str">
        <f>IFERROR(__xludf.DUMMYFUNCTION("TEXTJOIN("";"", TRUE, FILTER($B$2:$B$14794, #REF!=$D$2:$D$14794))"),"#N/A")</f>
        <v>#N/A</v>
      </c>
      <c r="F1861" s="13" t="s">
        <v>42189</v>
      </c>
    </row>
    <row r="1862">
      <c r="B1862" s="3" t="s">
        <v>3394</v>
      </c>
      <c r="C1862" s="12" t="str">
        <f>IFERROR(__xludf.DUMMYFUNCTION("TEXTJOIN("";"", TRUE, FILTER($B$2:$B$14794, #REF!=$D$2:$D$14794))"),"#N/A")</f>
        <v>#N/A</v>
      </c>
      <c r="F1862" s="13" t="s">
        <v>42190</v>
      </c>
    </row>
    <row r="1863">
      <c r="B1863" s="3" t="s">
        <v>3397</v>
      </c>
      <c r="C1863" s="12" t="str">
        <f>IFERROR(__xludf.DUMMYFUNCTION("TEXTJOIN("";"", TRUE, FILTER($B$2:$B$14794, #REF!=$D$2:$D$14794))"),"#N/A")</f>
        <v>#N/A</v>
      </c>
      <c r="F1863" s="13" t="s">
        <v>42191</v>
      </c>
    </row>
    <row r="1864">
      <c r="B1864" s="3" t="s">
        <v>3397</v>
      </c>
      <c r="C1864" s="12" t="str">
        <f>IFERROR(__xludf.DUMMYFUNCTION("TEXTJOIN("";"", TRUE, FILTER($B$2:$B$14794, #REF!=$D$2:$D$14794))"),"#N/A")</f>
        <v>#N/A</v>
      </c>
      <c r="F1864" s="13" t="s">
        <v>42192</v>
      </c>
    </row>
    <row r="1865">
      <c r="B1865" s="3" t="s">
        <v>3397</v>
      </c>
      <c r="C1865" s="12" t="str">
        <f>IFERROR(__xludf.DUMMYFUNCTION("TEXTJOIN("";"", TRUE, FILTER($B$2:$B$14794, #REF!=$D$2:$D$14794))"),"#N/A")</f>
        <v>#N/A</v>
      </c>
      <c r="F1865" s="13" t="s">
        <v>42193</v>
      </c>
    </row>
    <row r="1866">
      <c r="B1866" s="3" t="s">
        <v>3397</v>
      </c>
      <c r="C1866" s="12" t="str">
        <f>IFERROR(__xludf.DUMMYFUNCTION("TEXTJOIN("";"", TRUE, FILTER($B$2:$B$14794, #REF!=$D$2:$D$14794))"),"#N/A")</f>
        <v>#N/A</v>
      </c>
      <c r="F1866" s="13" t="s">
        <v>42194</v>
      </c>
    </row>
    <row r="1867">
      <c r="B1867" s="3" t="s">
        <v>3397</v>
      </c>
      <c r="C1867" s="12" t="str">
        <f>IFERROR(__xludf.DUMMYFUNCTION("TEXTJOIN("";"", TRUE, FILTER($B$2:$B$14794, #REF!=$D$2:$D$14794))"),"#N/A")</f>
        <v>#N/A</v>
      </c>
      <c r="F1867" s="13" t="s">
        <v>42195</v>
      </c>
    </row>
    <row r="1868">
      <c r="B1868" s="3" t="s">
        <v>3397</v>
      </c>
      <c r="C1868" s="12" t="str">
        <f>IFERROR(__xludf.DUMMYFUNCTION("TEXTJOIN("";"", TRUE, FILTER($B$2:$B$14794, #REF!=$D$2:$D$14794))"),"#N/A")</f>
        <v>#N/A</v>
      </c>
      <c r="F1868" s="13" t="s">
        <v>42196</v>
      </c>
    </row>
    <row r="1869">
      <c r="B1869" s="3" t="s">
        <v>3397</v>
      </c>
      <c r="C1869" s="12" t="str">
        <f>IFERROR(__xludf.DUMMYFUNCTION("TEXTJOIN("";"", TRUE, FILTER($B$2:$B$14794, #REF!=$D$2:$D$14794))"),"#N/A")</f>
        <v>#N/A</v>
      </c>
      <c r="F1869" s="13" t="s">
        <v>42197</v>
      </c>
    </row>
    <row r="1870">
      <c r="B1870" s="3" t="s">
        <v>3397</v>
      </c>
      <c r="C1870" s="12" t="str">
        <f>IFERROR(__xludf.DUMMYFUNCTION("TEXTJOIN("";"", TRUE, FILTER($B$2:$B$14794, #REF!=$D$2:$D$14794))"),"#N/A")</f>
        <v>#N/A</v>
      </c>
      <c r="F1870" s="13" t="s">
        <v>42198</v>
      </c>
    </row>
    <row r="1871">
      <c r="B1871" s="3" t="s">
        <v>3397</v>
      </c>
      <c r="C1871" s="12" t="str">
        <f>IFERROR(__xludf.DUMMYFUNCTION("TEXTJOIN("";"", TRUE, FILTER($B$2:$B$14794, #REF!=$D$2:$D$14794))"),"#N/A")</f>
        <v>#N/A</v>
      </c>
      <c r="F1871" s="13" t="s">
        <v>42199</v>
      </c>
    </row>
    <row r="1872">
      <c r="B1872" s="3" t="s">
        <v>3416</v>
      </c>
      <c r="C1872" s="12" t="str">
        <f>IFERROR(__xludf.DUMMYFUNCTION("TEXTJOIN("";"", TRUE, FILTER($B$2:$B$14794, #REF!=$D$2:$D$14794))"),"#N/A")</f>
        <v>#N/A</v>
      </c>
      <c r="F1872" s="13" t="s">
        <v>42200</v>
      </c>
    </row>
    <row r="1873">
      <c r="B1873" s="3" t="s">
        <v>3416</v>
      </c>
      <c r="C1873" s="12" t="str">
        <f>IFERROR(__xludf.DUMMYFUNCTION("TEXTJOIN("";"", TRUE, FILTER($B$2:$B$14794, #REF!=$D$2:$D$14794))"),"#N/A")</f>
        <v>#N/A</v>
      </c>
      <c r="F1873" s="13" t="s">
        <v>42201</v>
      </c>
    </row>
    <row r="1874">
      <c r="B1874" s="3" t="s">
        <v>3416</v>
      </c>
      <c r="C1874" s="12" t="str">
        <f>IFERROR(__xludf.DUMMYFUNCTION("TEXTJOIN("";"", TRUE, FILTER($B$2:$B$14794, #REF!=$D$2:$D$14794))"),"#N/A")</f>
        <v>#N/A</v>
      </c>
      <c r="F1874" s="13" t="s">
        <v>42202</v>
      </c>
    </row>
    <row r="1875">
      <c r="B1875" s="3" t="s">
        <v>3416</v>
      </c>
      <c r="C1875" s="12" t="str">
        <f>IFERROR(__xludf.DUMMYFUNCTION("TEXTJOIN("";"", TRUE, FILTER($B$2:$B$14794, #REF!=$D$2:$D$14794))"),"#N/A")</f>
        <v>#N/A</v>
      </c>
      <c r="F1875" s="13" t="s">
        <v>42203</v>
      </c>
    </row>
    <row r="1876">
      <c r="B1876" s="3" t="s">
        <v>3416</v>
      </c>
      <c r="C1876" s="12" t="str">
        <f>IFERROR(__xludf.DUMMYFUNCTION("TEXTJOIN("";"", TRUE, FILTER($B$2:$B$14794, #REF!=$D$2:$D$14794))"),"#N/A")</f>
        <v>#N/A</v>
      </c>
      <c r="F1876" s="13" t="s">
        <v>42204</v>
      </c>
    </row>
    <row r="1877">
      <c r="B1877" s="3" t="s">
        <v>3416</v>
      </c>
      <c r="C1877" s="12" t="str">
        <f>IFERROR(__xludf.DUMMYFUNCTION("TEXTJOIN("";"", TRUE, FILTER($B$2:$B$14794, #REF!=$D$2:$D$14794))"),"#N/A")</f>
        <v>#N/A</v>
      </c>
      <c r="F1877" s="13" t="s">
        <v>42205</v>
      </c>
    </row>
    <row r="1878">
      <c r="B1878" s="3" t="s">
        <v>3416</v>
      </c>
      <c r="C1878" s="12" t="str">
        <f>IFERROR(__xludf.DUMMYFUNCTION("TEXTJOIN("";"", TRUE, FILTER($B$2:$B$14794, #REF!=$D$2:$D$14794))"),"#N/A")</f>
        <v>#N/A</v>
      </c>
      <c r="F1878" s="13" t="s">
        <v>42206</v>
      </c>
    </row>
    <row r="1879">
      <c r="B1879" s="3" t="s">
        <v>3416</v>
      </c>
      <c r="C1879" s="12" t="str">
        <f>IFERROR(__xludf.DUMMYFUNCTION("TEXTJOIN("";"", TRUE, FILTER($B$2:$B$14794, #REF!=$D$2:$D$14794))"),"#N/A")</f>
        <v>#N/A</v>
      </c>
      <c r="F1879" s="13" t="s">
        <v>42207</v>
      </c>
    </row>
    <row r="1880">
      <c r="B1880" s="3" t="s">
        <v>3416</v>
      </c>
      <c r="C1880" s="12" t="str">
        <f>IFERROR(__xludf.DUMMYFUNCTION("TEXTJOIN("";"", TRUE, FILTER($B$2:$B$14794, #REF!=$D$2:$D$14794))"),"#N/A")</f>
        <v>#N/A</v>
      </c>
      <c r="F1880" s="13" t="s">
        <v>42208</v>
      </c>
    </row>
    <row r="1881">
      <c r="B1881" s="3" t="s">
        <v>3435</v>
      </c>
      <c r="C1881" s="12" t="str">
        <f>IFERROR(__xludf.DUMMYFUNCTION("TEXTJOIN("";"", TRUE, FILTER($B$2:$B$14794, #REF!=$D$2:$D$14794))"),"#N/A")</f>
        <v>#N/A</v>
      </c>
      <c r="F1881" s="13" t="s">
        <v>42209</v>
      </c>
    </row>
    <row r="1882">
      <c r="B1882" s="3" t="s">
        <v>3438</v>
      </c>
      <c r="C1882" s="12" t="str">
        <f>IFERROR(__xludf.DUMMYFUNCTION("TEXTJOIN("";"", TRUE, FILTER($B$2:$B$14794, #REF!=$D$2:$D$14794))"),"#N/A")</f>
        <v>#N/A</v>
      </c>
      <c r="F1882" s="13" t="s">
        <v>42210</v>
      </c>
    </row>
    <row r="1883">
      <c r="B1883" s="3" t="s">
        <v>3438</v>
      </c>
      <c r="C1883" s="12" t="str">
        <f>IFERROR(__xludf.DUMMYFUNCTION("TEXTJOIN("";"", TRUE, FILTER($B$2:$B$14794, #REF!=$D$2:$D$14794))"),"#N/A")</f>
        <v>#N/A</v>
      </c>
      <c r="F1883" s="13" t="s">
        <v>42211</v>
      </c>
    </row>
    <row r="1884">
      <c r="B1884" s="3" t="s">
        <v>3438</v>
      </c>
      <c r="C1884" s="12" t="str">
        <f>IFERROR(__xludf.DUMMYFUNCTION("TEXTJOIN("";"", TRUE, FILTER($B$2:$B$14794, #REF!=$D$2:$D$14794))"),"#N/A")</f>
        <v>#N/A</v>
      </c>
      <c r="F1884" s="13" t="s">
        <v>42212</v>
      </c>
    </row>
    <row r="1885">
      <c r="B1885" s="3" t="s">
        <v>3438</v>
      </c>
      <c r="C1885" s="12" t="str">
        <f>IFERROR(__xludf.DUMMYFUNCTION("TEXTJOIN("";"", TRUE, FILTER($B$2:$B$14794, #REF!=$D$2:$D$14794))"),"#N/A")</f>
        <v>#N/A</v>
      </c>
      <c r="F1885" s="13" t="s">
        <v>42213</v>
      </c>
    </row>
    <row r="1886">
      <c r="B1886" s="3" t="s">
        <v>3447</v>
      </c>
      <c r="C1886" s="12" t="str">
        <f>IFERROR(__xludf.DUMMYFUNCTION("TEXTJOIN("";"", TRUE, FILTER($B$2:$B$14794, #REF!=$D$2:$D$14794))"),"#N/A")</f>
        <v>#N/A</v>
      </c>
      <c r="F1886" s="13" t="s">
        <v>42214</v>
      </c>
    </row>
    <row r="1887">
      <c r="B1887" s="3" t="s">
        <v>3450</v>
      </c>
      <c r="C1887" s="12" t="str">
        <f>IFERROR(__xludf.DUMMYFUNCTION("TEXTJOIN("";"", TRUE, FILTER($B$2:$B$14794, #REF!=$D$2:$D$14794))"),"#N/A")</f>
        <v>#N/A</v>
      </c>
      <c r="F1887" s="13" t="s">
        <v>42215</v>
      </c>
    </row>
    <row r="1888">
      <c r="B1888" s="3" t="s">
        <v>3450</v>
      </c>
      <c r="C1888" s="12" t="str">
        <f>IFERROR(__xludf.DUMMYFUNCTION("TEXTJOIN("";"", TRUE, FILTER($B$2:$B$14794, #REF!=$D$2:$D$14794))"),"#N/A")</f>
        <v>#N/A</v>
      </c>
      <c r="F1888" s="13" t="s">
        <v>42216</v>
      </c>
    </row>
    <row r="1889">
      <c r="B1889" s="3" t="s">
        <v>3450</v>
      </c>
      <c r="C1889" s="12" t="str">
        <f>IFERROR(__xludf.DUMMYFUNCTION("TEXTJOIN("";"", TRUE, FILTER($B$2:$B$14794, #REF!=$D$2:$D$14794))"),"#N/A")</f>
        <v>#N/A</v>
      </c>
      <c r="F1889" s="13" t="s">
        <v>42217</v>
      </c>
    </row>
    <row r="1890">
      <c r="B1890" s="3" t="s">
        <v>3450</v>
      </c>
      <c r="C1890" s="12" t="str">
        <f>IFERROR(__xludf.DUMMYFUNCTION("TEXTJOIN("";"", TRUE, FILTER($B$2:$B$14794, #REF!=$D$2:$D$14794))"),"#N/A")</f>
        <v>#N/A</v>
      </c>
      <c r="F1890" s="13" t="s">
        <v>42218</v>
      </c>
    </row>
    <row r="1891">
      <c r="B1891" s="3" t="s">
        <v>3450</v>
      </c>
      <c r="C1891" s="12" t="str">
        <f>IFERROR(__xludf.DUMMYFUNCTION("TEXTJOIN("";"", TRUE, FILTER($B$2:$B$14794, #REF!=$D$2:$D$14794))"),"#N/A")</f>
        <v>#N/A</v>
      </c>
      <c r="F1891" s="13" t="s">
        <v>42219</v>
      </c>
    </row>
    <row r="1892">
      <c r="B1892" s="3" t="s">
        <v>3450</v>
      </c>
      <c r="C1892" s="12" t="str">
        <f>IFERROR(__xludf.DUMMYFUNCTION("TEXTJOIN("";"", TRUE, FILTER($B$2:$B$14794, #REF!=$D$2:$D$14794))"),"#N/A")</f>
        <v>#N/A</v>
      </c>
      <c r="F1892" s="13" t="s">
        <v>42220</v>
      </c>
    </row>
    <row r="1893">
      <c r="B1893" s="3" t="s">
        <v>3450</v>
      </c>
      <c r="C1893" s="12" t="str">
        <f>IFERROR(__xludf.DUMMYFUNCTION("TEXTJOIN("";"", TRUE, FILTER($B$2:$B$14794, #REF!=$D$2:$D$14794))"),"#N/A")</f>
        <v>#N/A</v>
      </c>
      <c r="F1893" s="13" t="s">
        <v>42221</v>
      </c>
    </row>
    <row r="1894">
      <c r="B1894" s="3" t="s">
        <v>3465</v>
      </c>
      <c r="C1894" s="12" t="str">
        <f>IFERROR(__xludf.DUMMYFUNCTION("TEXTJOIN("";"", TRUE, FILTER($B$2:$B$14794, #REF!=$D$2:$D$14794))"),"#N/A")</f>
        <v>#N/A</v>
      </c>
      <c r="F1894" s="13" t="s">
        <v>42222</v>
      </c>
    </row>
    <row r="1895">
      <c r="B1895" s="3" t="s">
        <v>3465</v>
      </c>
      <c r="C1895" s="12" t="str">
        <f>IFERROR(__xludf.DUMMYFUNCTION("TEXTJOIN("";"", TRUE, FILTER($B$2:$B$14794, #REF!=$D$2:$D$14794))"),"#N/A")</f>
        <v>#N/A</v>
      </c>
      <c r="F1895" s="13" t="s">
        <v>42223</v>
      </c>
    </row>
    <row r="1896">
      <c r="B1896" s="3" t="s">
        <v>3465</v>
      </c>
      <c r="C1896" s="12" t="str">
        <f>IFERROR(__xludf.DUMMYFUNCTION("TEXTJOIN("";"", TRUE, FILTER($B$2:$B$14794, #REF!=$D$2:$D$14794))"),"#N/A")</f>
        <v>#N/A</v>
      </c>
      <c r="F1896" s="13" t="s">
        <v>42224</v>
      </c>
    </row>
    <row r="1897">
      <c r="B1897" s="3" t="s">
        <v>3465</v>
      </c>
      <c r="C1897" s="12" t="str">
        <f>IFERROR(__xludf.DUMMYFUNCTION("TEXTJOIN("";"", TRUE, FILTER($B$2:$B$14794, #REF!=$D$2:$D$14794))"),"#N/A")</f>
        <v>#N/A</v>
      </c>
      <c r="F1897" s="13" t="s">
        <v>42225</v>
      </c>
    </row>
    <row r="1898">
      <c r="B1898" s="3" t="s">
        <v>3465</v>
      </c>
      <c r="C1898" s="12" t="str">
        <f>IFERROR(__xludf.DUMMYFUNCTION("TEXTJOIN("";"", TRUE, FILTER($B$2:$B$14794, #REF!=$D$2:$D$14794))"),"#N/A")</f>
        <v>#N/A</v>
      </c>
      <c r="F1898" s="13" t="s">
        <v>42226</v>
      </c>
    </row>
    <row r="1899">
      <c r="B1899" s="3" t="s">
        <v>3465</v>
      </c>
      <c r="C1899" s="12" t="str">
        <f>IFERROR(__xludf.DUMMYFUNCTION("TEXTJOIN("";"", TRUE, FILTER($B$2:$B$14794, #REF!=$D$2:$D$14794))"),"#N/A")</f>
        <v>#N/A</v>
      </c>
      <c r="F1899" s="13" t="s">
        <v>42227</v>
      </c>
    </row>
    <row r="1900">
      <c r="B1900" s="3" t="s">
        <v>3465</v>
      </c>
      <c r="C1900" s="12" t="str">
        <f>IFERROR(__xludf.DUMMYFUNCTION("TEXTJOIN("";"", TRUE, FILTER($B$2:$B$14794, #REF!=$D$2:$D$14794))"),"#N/A")</f>
        <v>#N/A</v>
      </c>
      <c r="F1900" s="13" t="s">
        <v>42228</v>
      </c>
    </row>
    <row r="1901">
      <c r="B1901" s="3" t="s">
        <v>3465</v>
      </c>
      <c r="C1901" s="12" t="str">
        <f>IFERROR(__xludf.DUMMYFUNCTION("TEXTJOIN("";"", TRUE, FILTER($B$2:$B$14794, #REF!=$D$2:$D$14794))"),"#N/A")</f>
        <v>#N/A</v>
      </c>
      <c r="F1901" s="13" t="s">
        <v>42229</v>
      </c>
    </row>
    <row r="1902">
      <c r="B1902" s="3" t="s">
        <v>3465</v>
      </c>
      <c r="C1902" s="12" t="str">
        <f>IFERROR(__xludf.DUMMYFUNCTION("TEXTJOIN("";"", TRUE, FILTER($B$2:$B$14794, #REF!=$D$2:$D$14794))"),"#N/A")</f>
        <v>#N/A</v>
      </c>
      <c r="F1902" s="13" t="s">
        <v>42230</v>
      </c>
    </row>
    <row r="1903">
      <c r="B1903" s="3" t="s">
        <v>3465</v>
      </c>
      <c r="C1903" s="12" t="str">
        <f>IFERROR(__xludf.DUMMYFUNCTION("TEXTJOIN("";"", TRUE, FILTER($B$2:$B$14794, #REF!=$D$2:$D$14794))"),"#N/A")</f>
        <v>#N/A</v>
      </c>
      <c r="F1903" s="13" t="s">
        <v>42231</v>
      </c>
    </row>
    <row r="1904">
      <c r="B1904" s="3" t="s">
        <v>3486</v>
      </c>
      <c r="C1904" s="12" t="str">
        <f>IFERROR(__xludf.DUMMYFUNCTION("TEXTJOIN("";"", TRUE, FILTER($B$2:$B$14794, #REF!=$D$2:$D$14794))"),"#N/A")</f>
        <v>#N/A</v>
      </c>
      <c r="F1904" s="13" t="s">
        <v>42232</v>
      </c>
    </row>
    <row r="1905">
      <c r="B1905" s="3" t="s">
        <v>3486</v>
      </c>
      <c r="C1905" s="12" t="str">
        <f>IFERROR(__xludf.DUMMYFUNCTION("TEXTJOIN("";"", TRUE, FILTER($B$2:$B$14794, #REF!=$D$2:$D$14794))"),"#N/A")</f>
        <v>#N/A</v>
      </c>
      <c r="F1905" s="13" t="s">
        <v>42233</v>
      </c>
    </row>
    <row r="1906">
      <c r="B1906" s="3" t="s">
        <v>3486</v>
      </c>
      <c r="C1906" s="12" t="str">
        <f>IFERROR(__xludf.DUMMYFUNCTION("TEXTJOIN("";"", TRUE, FILTER($B$2:$B$14794, #REF!=$D$2:$D$14794))"),"#N/A")</f>
        <v>#N/A</v>
      </c>
      <c r="F1906" s="13" t="s">
        <v>42234</v>
      </c>
    </row>
    <row r="1907">
      <c r="B1907" s="3" t="s">
        <v>3486</v>
      </c>
      <c r="C1907" s="12" t="str">
        <f>IFERROR(__xludf.DUMMYFUNCTION("TEXTJOIN("";"", TRUE, FILTER($B$2:$B$14794, #REF!=$D$2:$D$14794))"),"#N/A")</f>
        <v>#N/A</v>
      </c>
      <c r="F1907" s="13" t="s">
        <v>42235</v>
      </c>
    </row>
    <row r="1908">
      <c r="B1908" s="3" t="s">
        <v>3486</v>
      </c>
      <c r="C1908" s="12" t="str">
        <f>IFERROR(__xludf.DUMMYFUNCTION("TEXTJOIN("";"", TRUE, FILTER($B$2:$B$14794, #REF!=$D$2:$D$14794))"),"#N/A")</f>
        <v>#N/A</v>
      </c>
      <c r="F1908" s="13" t="s">
        <v>42236</v>
      </c>
    </row>
    <row r="1909">
      <c r="B1909" s="3" t="s">
        <v>3486</v>
      </c>
      <c r="C1909" s="12" t="str">
        <f>IFERROR(__xludf.DUMMYFUNCTION("TEXTJOIN("";"", TRUE, FILTER($B$2:$B$14794, #REF!=$D$2:$D$14794))"),"#N/A")</f>
        <v>#N/A</v>
      </c>
      <c r="F1909" s="13" t="s">
        <v>42237</v>
      </c>
    </row>
    <row r="1910">
      <c r="B1910" s="3" t="s">
        <v>3486</v>
      </c>
      <c r="C1910" s="12" t="str">
        <f>IFERROR(__xludf.DUMMYFUNCTION("TEXTJOIN("";"", TRUE, FILTER($B$2:$B$14794, #REF!=$D$2:$D$14794))"),"#N/A")</f>
        <v>#N/A</v>
      </c>
      <c r="F1910" s="13" t="s">
        <v>42238</v>
      </c>
    </row>
    <row r="1911">
      <c r="B1911" s="3" t="s">
        <v>3486</v>
      </c>
      <c r="C1911" s="12" t="str">
        <f>IFERROR(__xludf.DUMMYFUNCTION("TEXTJOIN("";"", TRUE, FILTER($B$2:$B$14794, #REF!=$D$2:$D$14794))"),"#N/A")</f>
        <v>#N/A</v>
      </c>
      <c r="F1911" s="13" t="s">
        <v>42239</v>
      </c>
    </row>
    <row r="1912">
      <c r="B1912" s="3" t="s">
        <v>3486</v>
      </c>
      <c r="C1912" s="12" t="str">
        <f>IFERROR(__xludf.DUMMYFUNCTION("TEXTJOIN("";"", TRUE, FILTER($B$2:$B$14794, #REF!=$D$2:$D$14794))"),"#N/A")</f>
        <v>#N/A</v>
      </c>
      <c r="F1912" s="13" t="s">
        <v>42240</v>
      </c>
    </row>
    <row r="1913">
      <c r="B1913" s="3" t="s">
        <v>3486</v>
      </c>
      <c r="C1913" s="12" t="str">
        <f>IFERROR(__xludf.DUMMYFUNCTION("TEXTJOIN("";"", TRUE, FILTER($B$2:$B$14794, #REF!=$D$2:$D$14794))"),"#N/A")</f>
        <v>#N/A</v>
      </c>
      <c r="F1913" s="13" t="s">
        <v>42241</v>
      </c>
    </row>
    <row r="1914">
      <c r="B1914" s="3" t="s">
        <v>3507</v>
      </c>
      <c r="C1914" s="12" t="str">
        <f>IFERROR(__xludf.DUMMYFUNCTION("TEXTJOIN("";"", TRUE, FILTER($B$2:$B$14794, #REF!=$D$2:$D$14794))"),"#N/A")</f>
        <v>#N/A</v>
      </c>
      <c r="F1914" s="13" t="s">
        <v>42242</v>
      </c>
    </row>
    <row r="1915">
      <c r="B1915" s="3" t="s">
        <v>3507</v>
      </c>
      <c r="C1915" s="12" t="str">
        <f>IFERROR(__xludf.DUMMYFUNCTION("TEXTJOIN("";"", TRUE, FILTER($B$2:$B$14794, #REF!=$D$2:$D$14794))"),"#N/A")</f>
        <v>#N/A</v>
      </c>
      <c r="F1915" s="13" t="s">
        <v>42243</v>
      </c>
    </row>
    <row r="1916">
      <c r="B1916" s="3" t="s">
        <v>3507</v>
      </c>
      <c r="C1916" s="12" t="str">
        <f>IFERROR(__xludf.DUMMYFUNCTION("TEXTJOIN("";"", TRUE, FILTER($B$2:$B$14794, #REF!=$D$2:$D$14794))"),"#N/A")</f>
        <v>#N/A</v>
      </c>
      <c r="F1916" s="13" t="s">
        <v>42244</v>
      </c>
    </row>
    <row r="1917">
      <c r="B1917" s="3" t="s">
        <v>3507</v>
      </c>
      <c r="C1917" s="12" t="str">
        <f>IFERROR(__xludf.DUMMYFUNCTION("TEXTJOIN("";"", TRUE, FILTER($B$2:$B$14794, #REF!=$D$2:$D$14794))"),"#N/A")</f>
        <v>#N/A</v>
      </c>
      <c r="F1917" s="13" t="s">
        <v>42245</v>
      </c>
    </row>
    <row r="1918">
      <c r="B1918" s="3" t="s">
        <v>3507</v>
      </c>
      <c r="C1918" s="12" t="str">
        <f>IFERROR(__xludf.DUMMYFUNCTION("TEXTJOIN("";"", TRUE, FILTER($B$2:$B$14794, #REF!=$D$2:$D$14794))"),"#N/A")</f>
        <v>#N/A</v>
      </c>
      <c r="F1918" s="13" t="s">
        <v>42246</v>
      </c>
    </row>
    <row r="1919">
      <c r="B1919" s="3" t="s">
        <v>3507</v>
      </c>
      <c r="C1919" s="12" t="str">
        <f>IFERROR(__xludf.DUMMYFUNCTION("TEXTJOIN("";"", TRUE, FILTER($B$2:$B$14794, #REF!=$D$2:$D$14794))"),"#N/A")</f>
        <v>#N/A</v>
      </c>
      <c r="F1919" s="13" t="s">
        <v>42247</v>
      </c>
    </row>
    <row r="1920">
      <c r="B1920" s="3" t="s">
        <v>3507</v>
      </c>
      <c r="C1920" s="12" t="str">
        <f>IFERROR(__xludf.DUMMYFUNCTION("TEXTJOIN("";"", TRUE, FILTER($B$2:$B$14794, #REF!=$D$2:$D$14794))"),"#N/A")</f>
        <v>#N/A</v>
      </c>
      <c r="F1920" s="13" t="s">
        <v>42248</v>
      </c>
    </row>
    <row r="1921">
      <c r="B1921" s="3" t="s">
        <v>3507</v>
      </c>
      <c r="C1921" s="12" t="str">
        <f>IFERROR(__xludf.DUMMYFUNCTION("TEXTJOIN("";"", TRUE, FILTER($B$2:$B$14794, #REF!=$D$2:$D$14794))"),"#N/A")</f>
        <v>#N/A</v>
      </c>
      <c r="F1921" s="13" t="s">
        <v>42249</v>
      </c>
    </row>
    <row r="1922">
      <c r="B1922" s="3" t="s">
        <v>3507</v>
      </c>
      <c r="C1922" s="12" t="str">
        <f>IFERROR(__xludf.DUMMYFUNCTION("TEXTJOIN("";"", TRUE, FILTER($B$2:$B$14794, #REF!=$D$2:$D$14794))"),"#N/A")</f>
        <v>#N/A</v>
      </c>
      <c r="F1922" s="13" t="s">
        <v>42250</v>
      </c>
    </row>
    <row r="1923">
      <c r="B1923" s="3" t="s">
        <v>3507</v>
      </c>
      <c r="C1923" s="12" t="str">
        <f>IFERROR(__xludf.DUMMYFUNCTION("TEXTJOIN("";"", TRUE, FILTER($B$2:$B$14794, #REF!=$D$2:$D$14794))"),"#N/A")</f>
        <v>#N/A</v>
      </c>
      <c r="F1923" s="13" t="s">
        <v>42251</v>
      </c>
    </row>
    <row r="1924">
      <c r="B1924" s="3" t="s">
        <v>3528</v>
      </c>
      <c r="C1924" s="12" t="str">
        <f>IFERROR(__xludf.DUMMYFUNCTION("TEXTJOIN("";"", TRUE, FILTER($B$2:$B$14794, #REF!=$D$2:$D$14794))"),"#N/A")</f>
        <v>#N/A</v>
      </c>
      <c r="F1924" s="13" t="s">
        <v>42252</v>
      </c>
    </row>
    <row r="1925">
      <c r="B1925" s="3" t="s">
        <v>3528</v>
      </c>
      <c r="C1925" s="12" t="str">
        <f>IFERROR(__xludf.DUMMYFUNCTION("TEXTJOIN("";"", TRUE, FILTER($B$2:$B$14794, #REF!=$D$2:$D$14794))"),"#N/A")</f>
        <v>#N/A</v>
      </c>
      <c r="F1925" s="13" t="s">
        <v>42253</v>
      </c>
    </row>
    <row r="1926">
      <c r="B1926" s="3" t="s">
        <v>3528</v>
      </c>
      <c r="C1926" s="12" t="str">
        <f>IFERROR(__xludf.DUMMYFUNCTION("TEXTJOIN("";"", TRUE, FILTER($B$2:$B$14794, #REF!=$D$2:$D$14794))"),"#N/A")</f>
        <v>#N/A</v>
      </c>
      <c r="F1926" s="13" t="s">
        <v>42254</v>
      </c>
    </row>
    <row r="1927">
      <c r="B1927" s="3" t="s">
        <v>3528</v>
      </c>
      <c r="C1927" s="12" t="str">
        <f>IFERROR(__xludf.DUMMYFUNCTION("TEXTJOIN("";"", TRUE, FILTER($B$2:$B$14794, #REF!=$D$2:$D$14794))"),"#N/A")</f>
        <v>#N/A</v>
      </c>
      <c r="F1927" s="13" t="s">
        <v>42255</v>
      </c>
    </row>
    <row r="1928">
      <c r="B1928" s="3" t="s">
        <v>3528</v>
      </c>
      <c r="C1928" s="12" t="str">
        <f>IFERROR(__xludf.DUMMYFUNCTION("TEXTJOIN("";"", TRUE, FILTER($B$2:$B$14794, #REF!=$D$2:$D$14794))"),"#N/A")</f>
        <v>#N/A</v>
      </c>
      <c r="F1928" s="13" t="s">
        <v>42256</v>
      </c>
    </row>
    <row r="1929">
      <c r="B1929" s="3" t="s">
        <v>3528</v>
      </c>
      <c r="C1929" s="12" t="str">
        <f>IFERROR(__xludf.DUMMYFUNCTION("TEXTJOIN("";"", TRUE, FILTER($B$2:$B$14794, #REF!=$D$2:$D$14794))"),"#N/A")</f>
        <v>#N/A</v>
      </c>
      <c r="F1929" s="13" t="s">
        <v>42257</v>
      </c>
    </row>
    <row r="1930">
      <c r="B1930" s="3" t="s">
        <v>3528</v>
      </c>
      <c r="C1930" s="12" t="str">
        <f>IFERROR(__xludf.DUMMYFUNCTION("TEXTJOIN("";"", TRUE, FILTER($B$2:$B$14794, #REF!=$D$2:$D$14794))"),"#N/A")</f>
        <v>#N/A</v>
      </c>
      <c r="F1930" s="13" t="s">
        <v>42258</v>
      </c>
    </row>
    <row r="1931">
      <c r="B1931" s="3" t="s">
        <v>3528</v>
      </c>
      <c r="C1931" s="12" t="str">
        <f>IFERROR(__xludf.DUMMYFUNCTION("TEXTJOIN("";"", TRUE, FILTER($B$2:$B$14794, #REF!=$D$2:$D$14794))"),"#N/A")</f>
        <v>#N/A</v>
      </c>
      <c r="F1931" s="13" t="s">
        <v>42259</v>
      </c>
    </row>
    <row r="1932">
      <c r="B1932" s="3" t="s">
        <v>3528</v>
      </c>
      <c r="C1932" s="12" t="str">
        <f>IFERROR(__xludf.DUMMYFUNCTION("TEXTJOIN("";"", TRUE, FILTER($B$2:$B$14794, #REF!=$D$2:$D$14794))"),"#N/A")</f>
        <v>#N/A</v>
      </c>
      <c r="F1932" s="13" t="s">
        <v>42260</v>
      </c>
    </row>
    <row r="1933">
      <c r="B1933" s="3" t="s">
        <v>3528</v>
      </c>
      <c r="C1933" s="12" t="str">
        <f>IFERROR(__xludf.DUMMYFUNCTION("TEXTJOIN("";"", TRUE, FILTER($B$2:$B$14794, #REF!=$D$2:$D$14794))"),"#N/A")</f>
        <v>#N/A</v>
      </c>
      <c r="F1933" s="13" t="s">
        <v>42261</v>
      </c>
    </row>
    <row r="1934">
      <c r="B1934" s="3" t="s">
        <v>3549</v>
      </c>
      <c r="C1934" s="12" t="str">
        <f>IFERROR(__xludf.DUMMYFUNCTION("TEXTJOIN("";"", TRUE, FILTER($B$2:$B$14794, #REF!=$D$2:$D$14794))"),"#N/A")</f>
        <v>#N/A</v>
      </c>
      <c r="F1934" s="13" t="s">
        <v>42262</v>
      </c>
    </row>
    <row r="1935">
      <c r="B1935" s="3" t="s">
        <v>3549</v>
      </c>
      <c r="C1935" s="12" t="str">
        <f>IFERROR(__xludf.DUMMYFUNCTION("TEXTJOIN("";"", TRUE, FILTER($B$2:$B$14794, #REF!=$D$2:$D$14794))"),"#N/A")</f>
        <v>#N/A</v>
      </c>
      <c r="F1935" s="13" t="s">
        <v>42263</v>
      </c>
    </row>
    <row r="1936">
      <c r="B1936" s="3" t="s">
        <v>3549</v>
      </c>
      <c r="C1936" s="12" t="str">
        <f>IFERROR(__xludf.DUMMYFUNCTION("TEXTJOIN("";"", TRUE, FILTER($B$2:$B$14794, #REF!=$D$2:$D$14794))"),"#N/A")</f>
        <v>#N/A</v>
      </c>
      <c r="F1936" s="13" t="s">
        <v>42264</v>
      </c>
    </row>
    <row r="1937">
      <c r="B1937" s="3" t="s">
        <v>3549</v>
      </c>
      <c r="C1937" s="12" t="str">
        <f>IFERROR(__xludf.DUMMYFUNCTION("TEXTJOIN("";"", TRUE, FILTER($B$2:$B$14794, #REF!=$D$2:$D$14794))"),"#N/A")</f>
        <v>#N/A</v>
      </c>
      <c r="F1937" s="13" t="s">
        <v>42265</v>
      </c>
    </row>
    <row r="1938">
      <c r="B1938" s="3" t="s">
        <v>3549</v>
      </c>
      <c r="C1938" s="12" t="str">
        <f>IFERROR(__xludf.DUMMYFUNCTION("TEXTJOIN("";"", TRUE, FILTER($B$2:$B$14794, #REF!=$D$2:$D$14794))"),"#N/A")</f>
        <v>#N/A</v>
      </c>
      <c r="F1938" s="13" t="s">
        <v>42266</v>
      </c>
    </row>
    <row r="1939">
      <c r="B1939" s="3" t="s">
        <v>3549</v>
      </c>
      <c r="C1939" s="12" t="str">
        <f>IFERROR(__xludf.DUMMYFUNCTION("TEXTJOIN("";"", TRUE, FILTER($B$2:$B$14794, #REF!=$D$2:$D$14794))"),"#N/A")</f>
        <v>#N/A</v>
      </c>
      <c r="F1939" s="13" t="s">
        <v>42267</v>
      </c>
    </row>
    <row r="1940">
      <c r="B1940" s="3" t="s">
        <v>3549</v>
      </c>
      <c r="C1940" s="12" t="str">
        <f>IFERROR(__xludf.DUMMYFUNCTION("TEXTJOIN("";"", TRUE, FILTER($B$2:$B$14794, #REF!=$D$2:$D$14794))"),"#N/A")</f>
        <v>#N/A</v>
      </c>
      <c r="F1940" s="13" t="s">
        <v>42268</v>
      </c>
    </row>
    <row r="1941">
      <c r="B1941" s="3" t="s">
        <v>3549</v>
      </c>
      <c r="C1941" s="12" t="str">
        <f>IFERROR(__xludf.DUMMYFUNCTION("TEXTJOIN("";"", TRUE, FILTER($B$2:$B$14794, #REF!=$D$2:$D$14794))"),"#N/A")</f>
        <v>#N/A</v>
      </c>
      <c r="F1941" s="13" t="s">
        <v>42269</v>
      </c>
    </row>
    <row r="1942">
      <c r="B1942" s="3" t="s">
        <v>3549</v>
      </c>
      <c r="C1942" s="12" t="str">
        <f>IFERROR(__xludf.DUMMYFUNCTION("TEXTJOIN("";"", TRUE, FILTER($B$2:$B$14794, #REF!=$D$2:$D$14794))"),"#N/A")</f>
        <v>#N/A</v>
      </c>
      <c r="F1942" s="13" t="s">
        <v>42270</v>
      </c>
    </row>
    <row r="1943">
      <c r="B1943" s="3" t="s">
        <v>3549</v>
      </c>
      <c r="C1943" s="12" t="str">
        <f>IFERROR(__xludf.DUMMYFUNCTION("TEXTJOIN("";"", TRUE, FILTER($B$2:$B$14794, #REF!=$D$2:$D$14794))"),"#N/A")</f>
        <v>#N/A</v>
      </c>
      <c r="F1943" s="13" t="s">
        <v>42271</v>
      </c>
    </row>
    <row r="1944">
      <c r="B1944" s="3" t="s">
        <v>3570</v>
      </c>
      <c r="C1944" s="12" t="str">
        <f>IFERROR(__xludf.DUMMYFUNCTION("TEXTJOIN("";"", TRUE, FILTER($B$2:$B$14794, #REF!=$D$2:$D$14794))"),"#N/A")</f>
        <v>#N/A</v>
      </c>
      <c r="F1944" s="13" t="s">
        <v>42272</v>
      </c>
    </row>
    <row r="1945">
      <c r="B1945" s="3" t="s">
        <v>3570</v>
      </c>
      <c r="C1945" s="12" t="str">
        <f>IFERROR(__xludf.DUMMYFUNCTION("TEXTJOIN("";"", TRUE, FILTER($B$2:$B$14794, #REF!=$D$2:$D$14794))"),"#N/A")</f>
        <v>#N/A</v>
      </c>
      <c r="F1945" s="13" t="s">
        <v>42273</v>
      </c>
    </row>
    <row r="1946">
      <c r="B1946" s="3" t="s">
        <v>3570</v>
      </c>
      <c r="C1946" s="12" t="str">
        <f>IFERROR(__xludf.DUMMYFUNCTION("TEXTJOIN("";"", TRUE, FILTER($B$2:$B$14794, #REF!=$D$2:$D$14794))"),"#N/A")</f>
        <v>#N/A</v>
      </c>
      <c r="F1946" s="13" t="s">
        <v>42274</v>
      </c>
    </row>
    <row r="1947">
      <c r="B1947" s="3" t="s">
        <v>3570</v>
      </c>
      <c r="C1947" s="12" t="str">
        <f>IFERROR(__xludf.DUMMYFUNCTION("TEXTJOIN("";"", TRUE, FILTER($B$2:$B$14794, #REF!=$D$2:$D$14794))"),"#N/A")</f>
        <v>#N/A</v>
      </c>
      <c r="F1947" s="13" t="s">
        <v>42275</v>
      </c>
    </row>
    <row r="1948">
      <c r="B1948" s="3" t="s">
        <v>3570</v>
      </c>
      <c r="C1948" s="12" t="str">
        <f>IFERROR(__xludf.DUMMYFUNCTION("TEXTJOIN("";"", TRUE, FILTER($B$2:$B$14794, #REF!=$D$2:$D$14794))"),"#N/A")</f>
        <v>#N/A</v>
      </c>
      <c r="F1948" s="13" t="s">
        <v>42276</v>
      </c>
    </row>
    <row r="1949">
      <c r="B1949" s="3" t="s">
        <v>3570</v>
      </c>
      <c r="C1949" s="12" t="str">
        <f>IFERROR(__xludf.DUMMYFUNCTION("TEXTJOIN("";"", TRUE, FILTER($B$2:$B$14794, #REF!=$D$2:$D$14794))"),"#N/A")</f>
        <v>#N/A</v>
      </c>
      <c r="F1949" s="13" t="s">
        <v>42277</v>
      </c>
    </row>
    <row r="1950">
      <c r="B1950" s="3" t="s">
        <v>3570</v>
      </c>
      <c r="C1950" s="12" t="str">
        <f>IFERROR(__xludf.DUMMYFUNCTION("TEXTJOIN("";"", TRUE, FILTER($B$2:$B$14794, #REF!=$D$2:$D$14794))"),"#N/A")</f>
        <v>#N/A</v>
      </c>
      <c r="F1950" s="13" t="s">
        <v>42278</v>
      </c>
    </row>
    <row r="1951">
      <c r="B1951" s="3" t="s">
        <v>3570</v>
      </c>
      <c r="C1951" s="12" t="str">
        <f>IFERROR(__xludf.DUMMYFUNCTION("TEXTJOIN("";"", TRUE, FILTER($B$2:$B$14794, #REF!=$D$2:$D$14794))"),"#N/A")</f>
        <v>#N/A</v>
      </c>
      <c r="F1951" s="13" t="s">
        <v>42279</v>
      </c>
    </row>
    <row r="1952">
      <c r="B1952" s="3" t="s">
        <v>3570</v>
      </c>
      <c r="C1952" s="12" t="str">
        <f>IFERROR(__xludf.DUMMYFUNCTION("TEXTJOIN("";"", TRUE, FILTER($B$2:$B$14794, #REF!=$D$2:$D$14794))"),"#N/A")</f>
        <v>#N/A</v>
      </c>
      <c r="F1952" s="13" t="s">
        <v>42280</v>
      </c>
    </row>
    <row r="1953">
      <c r="B1953" s="3" t="s">
        <v>3570</v>
      </c>
      <c r="C1953" s="12" t="str">
        <f>IFERROR(__xludf.DUMMYFUNCTION("TEXTJOIN("";"", TRUE, FILTER($B$2:$B$14794, #REF!=$D$2:$D$14794))"),"#N/A")</f>
        <v>#N/A</v>
      </c>
      <c r="F1953" s="13" t="s">
        <v>42281</v>
      </c>
    </row>
    <row r="1954">
      <c r="B1954" s="3" t="s">
        <v>3591</v>
      </c>
      <c r="C1954" s="12" t="str">
        <f>IFERROR(__xludf.DUMMYFUNCTION("TEXTJOIN("";"", TRUE, FILTER($B$2:$B$14794, #REF!=$D$2:$D$14794))"),"#N/A")</f>
        <v>#N/A</v>
      </c>
      <c r="F1954" s="13" t="s">
        <v>42282</v>
      </c>
    </row>
    <row r="1955">
      <c r="B1955" s="3" t="s">
        <v>3591</v>
      </c>
      <c r="C1955" s="12" t="str">
        <f>IFERROR(__xludf.DUMMYFUNCTION("TEXTJOIN("";"", TRUE, FILTER($B$2:$B$14794, #REF!=$D$2:$D$14794))"),"#N/A")</f>
        <v>#N/A</v>
      </c>
      <c r="F1955" s="13" t="s">
        <v>42283</v>
      </c>
    </row>
    <row r="1956">
      <c r="B1956" s="3" t="s">
        <v>3591</v>
      </c>
      <c r="C1956" s="12" t="str">
        <f>IFERROR(__xludf.DUMMYFUNCTION("TEXTJOIN("";"", TRUE, FILTER($B$2:$B$14794, #REF!=$D$2:$D$14794))"),"#N/A")</f>
        <v>#N/A</v>
      </c>
      <c r="F1956" s="13" t="s">
        <v>42284</v>
      </c>
    </row>
    <row r="1957">
      <c r="B1957" s="3" t="s">
        <v>3591</v>
      </c>
      <c r="C1957" s="12" t="str">
        <f>IFERROR(__xludf.DUMMYFUNCTION("TEXTJOIN("";"", TRUE, FILTER($B$2:$B$14794, #REF!=$D$2:$D$14794))"),"#N/A")</f>
        <v>#N/A</v>
      </c>
      <c r="F1957" s="13" t="s">
        <v>27805</v>
      </c>
    </row>
    <row r="1958">
      <c r="B1958" s="3" t="s">
        <v>3591</v>
      </c>
      <c r="C1958" s="12" t="str">
        <f>IFERROR(__xludf.DUMMYFUNCTION("TEXTJOIN("";"", TRUE, FILTER($B$2:$B$14794, #REF!=$D$2:$D$14794))"),"#N/A")</f>
        <v>#N/A</v>
      </c>
      <c r="F1958" s="13" t="s">
        <v>27806</v>
      </c>
    </row>
    <row r="1959">
      <c r="B1959" s="3" t="s">
        <v>3591</v>
      </c>
      <c r="C1959" s="12" t="str">
        <f>IFERROR(__xludf.DUMMYFUNCTION("TEXTJOIN("";"", TRUE, FILTER($B$2:$B$14794, #REF!=$D$2:$D$14794))"),"#N/A")</f>
        <v>#N/A</v>
      </c>
      <c r="F1959" s="13" t="s">
        <v>42285</v>
      </c>
    </row>
    <row r="1960">
      <c r="B1960" s="3" t="s">
        <v>3591</v>
      </c>
      <c r="C1960" s="12" t="str">
        <f>IFERROR(__xludf.DUMMYFUNCTION("TEXTJOIN("";"", TRUE, FILTER($B$2:$B$14794, #REF!=$D$2:$D$14794))"),"#N/A")</f>
        <v>#N/A</v>
      </c>
      <c r="F1960" s="13" t="s">
        <v>42286</v>
      </c>
    </row>
    <row r="1961">
      <c r="B1961" s="3" t="s">
        <v>3591</v>
      </c>
      <c r="C1961" s="12" t="str">
        <f>IFERROR(__xludf.DUMMYFUNCTION("TEXTJOIN("";"", TRUE, FILTER($B$2:$B$14794, #REF!=$D$2:$D$14794))"),"#N/A")</f>
        <v>#N/A</v>
      </c>
      <c r="F1961" s="13" t="s">
        <v>42287</v>
      </c>
    </row>
    <row r="1962">
      <c r="B1962" s="3" t="s">
        <v>3591</v>
      </c>
      <c r="C1962" s="12" t="str">
        <f>IFERROR(__xludf.DUMMYFUNCTION("TEXTJOIN("";"", TRUE, FILTER($B$2:$B$14794, #REF!=$D$2:$D$14794))"),"#N/A")</f>
        <v>#N/A</v>
      </c>
      <c r="F1962" s="13" t="s">
        <v>42288</v>
      </c>
    </row>
    <row r="1963">
      <c r="B1963" s="3" t="s">
        <v>3591</v>
      </c>
      <c r="C1963" s="12" t="str">
        <f>IFERROR(__xludf.DUMMYFUNCTION("TEXTJOIN("";"", TRUE, FILTER($B$2:$B$14794, #REF!=$D$2:$D$14794))"),"#N/A")</f>
        <v>#N/A</v>
      </c>
      <c r="F1963" s="13" t="s">
        <v>42289</v>
      </c>
    </row>
    <row r="1964">
      <c r="B1964" s="3" t="s">
        <v>3612</v>
      </c>
      <c r="C1964" s="12" t="str">
        <f>IFERROR(__xludf.DUMMYFUNCTION("TEXTJOIN("";"", TRUE, FILTER($B$2:$B$14794, #REF!=$D$2:$D$14794))"),"#N/A")</f>
        <v>#N/A</v>
      </c>
      <c r="F1964" s="13" t="s">
        <v>42290</v>
      </c>
    </row>
    <row r="1965">
      <c r="B1965" s="3" t="s">
        <v>3612</v>
      </c>
      <c r="C1965" s="12" t="str">
        <f>IFERROR(__xludf.DUMMYFUNCTION("TEXTJOIN("";"", TRUE, FILTER($B$2:$B$14794, #REF!=$D$2:$D$14794))"),"#N/A")</f>
        <v>#N/A</v>
      </c>
      <c r="F1965" s="13" t="s">
        <v>42291</v>
      </c>
    </row>
    <row r="1966">
      <c r="B1966" s="3" t="s">
        <v>3612</v>
      </c>
      <c r="C1966" s="12" t="str">
        <f>IFERROR(__xludf.DUMMYFUNCTION("TEXTJOIN("";"", TRUE, FILTER($B$2:$B$14794, #REF!=$D$2:$D$14794))"),"#N/A")</f>
        <v>#N/A</v>
      </c>
      <c r="F1966" s="13" t="s">
        <v>42292</v>
      </c>
    </row>
    <row r="1967">
      <c r="B1967" s="3" t="s">
        <v>3612</v>
      </c>
      <c r="C1967" s="12" t="str">
        <f>IFERROR(__xludf.DUMMYFUNCTION("TEXTJOIN("";"", TRUE, FILTER($B$2:$B$14794, #REF!=$D$2:$D$14794))"),"#N/A")</f>
        <v>#N/A</v>
      </c>
      <c r="F1967" s="13" t="s">
        <v>42293</v>
      </c>
    </row>
    <row r="1968">
      <c r="B1968" s="3" t="s">
        <v>3612</v>
      </c>
      <c r="C1968" s="12" t="str">
        <f>IFERROR(__xludf.DUMMYFUNCTION("TEXTJOIN("";"", TRUE, FILTER($B$2:$B$14794, #REF!=$D$2:$D$14794))"),"#N/A")</f>
        <v>#N/A</v>
      </c>
      <c r="F1968" s="13" t="s">
        <v>42294</v>
      </c>
    </row>
    <row r="1969">
      <c r="B1969" s="3" t="s">
        <v>3612</v>
      </c>
      <c r="C1969" s="12" t="str">
        <f>IFERROR(__xludf.DUMMYFUNCTION("TEXTJOIN("";"", TRUE, FILTER($B$2:$B$14794, #REF!=$D$2:$D$14794))"),"#N/A")</f>
        <v>#N/A</v>
      </c>
      <c r="F1969" s="13" t="s">
        <v>42295</v>
      </c>
    </row>
    <row r="1970">
      <c r="B1970" s="3" t="s">
        <v>3612</v>
      </c>
      <c r="C1970" s="12" t="str">
        <f>IFERROR(__xludf.DUMMYFUNCTION("TEXTJOIN("";"", TRUE, FILTER($B$2:$B$14794, #REF!=$D$2:$D$14794))"),"#N/A")</f>
        <v>#N/A</v>
      </c>
      <c r="F1970" s="13" t="s">
        <v>42296</v>
      </c>
    </row>
    <row r="1971">
      <c r="B1971" s="3" t="s">
        <v>3612</v>
      </c>
      <c r="C1971" s="12" t="str">
        <f>IFERROR(__xludf.DUMMYFUNCTION("TEXTJOIN("";"", TRUE, FILTER($B$2:$B$14794, #REF!=$D$2:$D$14794))"),"#N/A")</f>
        <v>#N/A</v>
      </c>
      <c r="F1971" s="13" t="s">
        <v>42297</v>
      </c>
    </row>
    <row r="1972">
      <c r="B1972" s="3" t="s">
        <v>3612</v>
      </c>
      <c r="C1972" s="12" t="str">
        <f>IFERROR(__xludf.DUMMYFUNCTION("TEXTJOIN("";"", TRUE, FILTER($B$2:$B$14794, #REF!=$D$2:$D$14794))"),"#N/A")</f>
        <v>#N/A</v>
      </c>
      <c r="F1972" s="13" t="s">
        <v>42298</v>
      </c>
    </row>
    <row r="1973">
      <c r="B1973" s="3" t="s">
        <v>3612</v>
      </c>
      <c r="C1973" s="12" t="str">
        <f>IFERROR(__xludf.DUMMYFUNCTION("TEXTJOIN("";"", TRUE, FILTER($B$2:$B$14794, #REF!=$D$2:$D$14794))"),"#N/A")</f>
        <v>#N/A</v>
      </c>
      <c r="F1973" s="13" t="s">
        <v>42299</v>
      </c>
    </row>
    <row r="1974">
      <c r="B1974" s="3" t="s">
        <v>3633</v>
      </c>
      <c r="C1974" s="12" t="str">
        <f>IFERROR(__xludf.DUMMYFUNCTION("TEXTJOIN("";"", TRUE, FILTER($B$2:$B$14794, #REF!=$D$2:$D$14794))"),"#N/A")</f>
        <v>#N/A</v>
      </c>
      <c r="F1974" s="13" t="s">
        <v>42300</v>
      </c>
    </row>
    <row r="1975">
      <c r="B1975" s="3" t="s">
        <v>3633</v>
      </c>
      <c r="C1975" s="12" t="str">
        <f>IFERROR(__xludf.DUMMYFUNCTION("TEXTJOIN("";"", TRUE, FILTER($B$2:$B$14794, #REF!=$D$2:$D$14794))"),"#N/A")</f>
        <v>#N/A</v>
      </c>
      <c r="F1975" s="13" t="s">
        <v>27978</v>
      </c>
    </row>
    <row r="1976">
      <c r="B1976" s="3" t="s">
        <v>3633</v>
      </c>
      <c r="C1976" s="12" t="str">
        <f>IFERROR(__xludf.DUMMYFUNCTION("TEXTJOIN("";"", TRUE, FILTER($B$2:$B$14794, #REF!=$D$2:$D$14794))"),"#N/A")</f>
        <v>#N/A</v>
      </c>
      <c r="F1976" s="13" t="s">
        <v>42301</v>
      </c>
    </row>
    <row r="1977">
      <c r="B1977" s="3" t="s">
        <v>3633</v>
      </c>
      <c r="C1977" s="12" t="str">
        <f>IFERROR(__xludf.DUMMYFUNCTION("TEXTJOIN("";"", TRUE, FILTER($B$2:$B$14794, #REF!=$D$2:$D$14794))"),"#N/A")</f>
        <v>#N/A</v>
      </c>
      <c r="F1977" s="13" t="s">
        <v>42302</v>
      </c>
    </row>
    <row r="1978">
      <c r="B1978" s="3" t="s">
        <v>3633</v>
      </c>
      <c r="C1978" s="12" t="str">
        <f>IFERROR(__xludf.DUMMYFUNCTION("TEXTJOIN("";"", TRUE, FILTER($B$2:$B$14794, #REF!=$D$2:$D$14794))"),"#N/A")</f>
        <v>#N/A</v>
      </c>
      <c r="F1978" s="13" t="s">
        <v>42303</v>
      </c>
    </row>
    <row r="1979">
      <c r="B1979" s="3" t="s">
        <v>3644</v>
      </c>
      <c r="C1979" s="12" t="str">
        <f>IFERROR(__xludf.DUMMYFUNCTION("TEXTJOIN("";"", TRUE, FILTER($B$2:$B$14794, #REF!=$D$2:$D$14794))"),"#N/A")</f>
        <v>#N/A</v>
      </c>
      <c r="F1979" s="13" t="s">
        <v>42304</v>
      </c>
    </row>
    <row r="1980">
      <c r="B1980" s="3" t="s">
        <v>3644</v>
      </c>
      <c r="C1980" s="12" t="str">
        <f>IFERROR(__xludf.DUMMYFUNCTION("TEXTJOIN("";"", TRUE, FILTER($B$2:$B$14794, #REF!=$D$2:$D$14794))"),"#N/A")</f>
        <v>#N/A</v>
      </c>
      <c r="F1980" s="13" t="s">
        <v>42305</v>
      </c>
    </row>
    <row r="1981">
      <c r="B1981" s="3" t="s">
        <v>3644</v>
      </c>
      <c r="C1981" s="12" t="str">
        <f>IFERROR(__xludf.DUMMYFUNCTION("TEXTJOIN("";"", TRUE, FILTER($B$2:$B$14794, #REF!=$D$2:$D$14794))"),"#N/A")</f>
        <v>#N/A</v>
      </c>
      <c r="F1981" s="13" t="s">
        <v>28029</v>
      </c>
    </row>
    <row r="1982">
      <c r="B1982" s="3" t="s">
        <v>3651</v>
      </c>
      <c r="C1982" s="12" t="str">
        <f>IFERROR(__xludf.DUMMYFUNCTION("TEXTJOIN("";"", TRUE, FILTER($B$2:$B$14794, #REF!=$D$2:$D$14794))"),"#N/A")</f>
        <v>#N/A</v>
      </c>
      <c r="F1982" s="13" t="s">
        <v>28030</v>
      </c>
    </row>
    <row r="1983">
      <c r="B1983" s="3" t="s">
        <v>3651</v>
      </c>
      <c r="C1983" s="12" t="str">
        <f>IFERROR(__xludf.DUMMYFUNCTION("TEXTJOIN("";"", TRUE, FILTER($B$2:$B$14794, #REF!=$D$2:$D$14794))"),"#N/A")</f>
        <v>#N/A</v>
      </c>
      <c r="F1983" s="13" t="s">
        <v>28031</v>
      </c>
    </row>
    <row r="1984">
      <c r="B1984" s="3" t="s">
        <v>3656</v>
      </c>
      <c r="C1984" s="12" t="str">
        <f>IFERROR(__xludf.DUMMYFUNCTION("TEXTJOIN("";"", TRUE, FILTER($B$2:$B$14794, #REF!=$D$2:$D$14794))"),"#N/A")</f>
        <v>#N/A</v>
      </c>
      <c r="F1984" s="13" t="s">
        <v>28032</v>
      </c>
    </row>
    <row r="1985">
      <c r="B1985" s="3" t="s">
        <v>3656</v>
      </c>
      <c r="C1985" s="12" t="str">
        <f>IFERROR(__xludf.DUMMYFUNCTION("TEXTJOIN("";"", TRUE, FILTER($B$2:$B$14794, #REF!=$D$2:$D$14794))"),"#N/A")</f>
        <v>#N/A</v>
      </c>
      <c r="F1985" s="13" t="s">
        <v>42306</v>
      </c>
    </row>
    <row r="1986">
      <c r="B1986" s="3" t="s">
        <v>3656</v>
      </c>
      <c r="C1986" s="12" t="str">
        <f>IFERROR(__xludf.DUMMYFUNCTION("TEXTJOIN("";"", TRUE, FILTER($B$2:$B$14794, #REF!=$D$2:$D$14794))"),"#N/A")</f>
        <v>#N/A</v>
      </c>
      <c r="F1986" s="13" t="s">
        <v>42307</v>
      </c>
    </row>
    <row r="1987">
      <c r="B1987" s="3" t="s">
        <v>3656</v>
      </c>
      <c r="C1987" s="12" t="str">
        <f>IFERROR(__xludf.DUMMYFUNCTION("TEXTJOIN("";"", TRUE, FILTER($B$2:$B$14794, #REF!=$D$2:$D$14794))"),"#N/A")</f>
        <v>#N/A</v>
      </c>
      <c r="F1987" s="13" t="s">
        <v>42308</v>
      </c>
    </row>
    <row r="1988">
      <c r="B1988" s="3" t="s">
        <v>3656</v>
      </c>
      <c r="C1988" s="12" t="str">
        <f>IFERROR(__xludf.DUMMYFUNCTION("TEXTJOIN("";"", TRUE, FILTER($B$2:$B$14794, #REF!=$D$2:$D$14794))"),"#N/A")</f>
        <v>#N/A</v>
      </c>
      <c r="F1988" s="13" t="s">
        <v>42309</v>
      </c>
    </row>
    <row r="1989">
      <c r="B1989" s="3" t="s">
        <v>3656</v>
      </c>
      <c r="C1989" s="12" t="str">
        <f>IFERROR(__xludf.DUMMYFUNCTION("TEXTJOIN("";"", TRUE, FILTER($B$2:$B$14794, #REF!=$D$2:$D$14794))"),"#N/A")</f>
        <v>#N/A</v>
      </c>
      <c r="F1989" s="13" t="s">
        <v>42310</v>
      </c>
    </row>
    <row r="1990">
      <c r="B1990" s="3" t="s">
        <v>3656</v>
      </c>
      <c r="C1990" s="12" t="str">
        <f>IFERROR(__xludf.DUMMYFUNCTION("TEXTJOIN("";"", TRUE, FILTER($B$2:$B$14794, #REF!=$D$2:$D$14794))"),"#N/A")</f>
        <v>#N/A</v>
      </c>
      <c r="F1990" s="13" t="s">
        <v>42311</v>
      </c>
    </row>
    <row r="1991">
      <c r="B1991" s="3" t="s">
        <v>3656</v>
      </c>
      <c r="C1991" s="12" t="str">
        <f>IFERROR(__xludf.DUMMYFUNCTION("TEXTJOIN("";"", TRUE, FILTER($B$2:$B$14794, #REF!=$D$2:$D$14794))"),"#N/A")</f>
        <v>#N/A</v>
      </c>
      <c r="F1991" s="13" t="s">
        <v>42312</v>
      </c>
    </row>
    <row r="1992">
      <c r="B1992" s="3" t="s">
        <v>3656</v>
      </c>
      <c r="C1992" s="12" t="str">
        <f>IFERROR(__xludf.DUMMYFUNCTION("TEXTJOIN("";"", TRUE, FILTER($B$2:$B$14794, #REF!=$D$2:$D$14794))"),"#N/A")</f>
        <v>#N/A</v>
      </c>
      <c r="F1992" s="13" t="s">
        <v>42313</v>
      </c>
    </row>
    <row r="1993">
      <c r="B1993" s="3" t="s">
        <v>3656</v>
      </c>
      <c r="C1993" s="12" t="str">
        <f>IFERROR(__xludf.DUMMYFUNCTION("TEXTJOIN("";"", TRUE, FILTER($B$2:$B$14794, #REF!=$D$2:$D$14794))"),"#N/A")</f>
        <v>#N/A</v>
      </c>
      <c r="F1993" s="13" t="s">
        <v>42314</v>
      </c>
    </row>
    <row r="1994">
      <c r="B1994" s="3" t="s">
        <v>3656</v>
      </c>
      <c r="C1994" s="12" t="str">
        <f>IFERROR(__xludf.DUMMYFUNCTION("TEXTJOIN("";"", TRUE, FILTER($B$2:$B$14794, #REF!=$D$2:$D$14794))"),"#N/A")</f>
        <v>#N/A</v>
      </c>
      <c r="F1994" s="13" t="s">
        <v>42315</v>
      </c>
    </row>
    <row r="1995">
      <c r="B1995" s="3" t="s">
        <v>3656</v>
      </c>
      <c r="C1995" s="12" t="str">
        <f>IFERROR(__xludf.DUMMYFUNCTION("TEXTJOIN("";"", TRUE, FILTER($B$2:$B$14794, #REF!=$D$2:$D$14794))"),"#N/A")</f>
        <v>#N/A</v>
      </c>
      <c r="F1995" s="13" t="s">
        <v>42316</v>
      </c>
    </row>
    <row r="1996">
      <c r="B1996" s="3" t="s">
        <v>3656</v>
      </c>
      <c r="C1996" s="12" t="str">
        <f>IFERROR(__xludf.DUMMYFUNCTION("TEXTJOIN("";"", TRUE, FILTER($B$2:$B$14794, #REF!=$D$2:$D$14794))"),"#N/A")</f>
        <v>#N/A</v>
      </c>
      <c r="F1996" s="13" t="s">
        <v>42317</v>
      </c>
    </row>
    <row r="1997">
      <c r="B1997" s="3" t="s">
        <v>3656</v>
      </c>
      <c r="C1997" s="12" t="str">
        <f>IFERROR(__xludf.DUMMYFUNCTION("TEXTJOIN("";"", TRUE, FILTER($B$2:$B$14794, #REF!=$D$2:$D$14794))"),"#N/A")</f>
        <v>#N/A</v>
      </c>
      <c r="F1997" s="13" t="s">
        <v>28239</v>
      </c>
    </row>
    <row r="1998">
      <c r="B1998" s="3" t="s">
        <v>3656</v>
      </c>
      <c r="C1998" s="12" t="str">
        <f>IFERROR(__xludf.DUMMYFUNCTION("TEXTJOIN("";"", TRUE, FILTER($B$2:$B$14794, #REF!=$D$2:$D$14794))"),"#N/A")</f>
        <v>#N/A</v>
      </c>
      <c r="F1998" s="13" t="s">
        <v>42318</v>
      </c>
    </row>
    <row r="1999">
      <c r="B1999" s="3" t="s">
        <v>3656</v>
      </c>
      <c r="C1999" s="12" t="str">
        <f>IFERROR(__xludf.DUMMYFUNCTION("TEXTJOIN("";"", TRUE, FILTER($B$2:$B$14794, #REF!=$D$2:$D$14794))"),"#N/A")</f>
        <v>#N/A</v>
      </c>
      <c r="F1999" s="13" t="s">
        <v>42319</v>
      </c>
    </row>
    <row r="2000">
      <c r="B2000" s="3" t="s">
        <v>3656</v>
      </c>
      <c r="C2000" s="12" t="str">
        <f>IFERROR(__xludf.DUMMYFUNCTION("TEXTJOIN("";"", TRUE, FILTER($B$2:$B$14794, #REF!=$D$2:$D$14794))"),"#N/A")</f>
        <v>#N/A</v>
      </c>
      <c r="F2000" s="13" t="s">
        <v>42320</v>
      </c>
    </row>
    <row r="2001">
      <c r="B2001" s="3" t="s">
        <v>3656</v>
      </c>
      <c r="C2001" s="12" t="str">
        <f>IFERROR(__xludf.DUMMYFUNCTION("TEXTJOIN("";"", TRUE, FILTER($B$2:$B$14794, #REF!=$D$2:$D$14794))"),"#N/A")</f>
        <v>#N/A</v>
      </c>
      <c r="F2001" s="13" t="s">
        <v>42321</v>
      </c>
    </row>
    <row r="2002">
      <c r="B2002" s="3" t="s">
        <v>3656</v>
      </c>
      <c r="C2002" s="12" t="str">
        <f>IFERROR(__xludf.DUMMYFUNCTION("TEXTJOIN("";"", TRUE, FILTER($B$2:$B$14794, #REF!=$D$2:$D$14794))"),"#N/A")</f>
        <v>#N/A</v>
      </c>
      <c r="F2002" s="13" t="s">
        <v>42322</v>
      </c>
    </row>
    <row r="2003">
      <c r="B2003" s="3" t="s">
        <v>3656</v>
      </c>
      <c r="C2003" s="12" t="str">
        <f>IFERROR(__xludf.DUMMYFUNCTION("TEXTJOIN("";"", TRUE, FILTER($B$2:$B$14794, #REF!=$D$2:$D$14794))"),"#N/A")</f>
        <v>#N/A</v>
      </c>
      <c r="F2003" s="13" t="s">
        <v>42323</v>
      </c>
    </row>
    <row r="2004">
      <c r="B2004" s="3" t="s">
        <v>3697</v>
      </c>
      <c r="C2004" s="12" t="str">
        <f>IFERROR(__xludf.DUMMYFUNCTION("TEXTJOIN("";"", TRUE, FILTER($B$2:$B$14794, #REF!=$D$2:$D$14794))"),"#N/A")</f>
        <v>#N/A</v>
      </c>
      <c r="F2004" s="13" t="s">
        <v>42324</v>
      </c>
    </row>
    <row r="2005">
      <c r="B2005" s="3" t="s">
        <v>3697</v>
      </c>
      <c r="C2005" s="12" t="str">
        <f>IFERROR(__xludf.DUMMYFUNCTION("TEXTJOIN("";"", TRUE, FILTER($B$2:$B$14794, #REF!=$D$2:$D$14794))"),"#N/A")</f>
        <v>#N/A</v>
      </c>
      <c r="F2005" s="13" t="s">
        <v>42325</v>
      </c>
    </row>
    <row r="2006">
      <c r="B2006" s="3" t="s">
        <v>3697</v>
      </c>
      <c r="C2006" s="12" t="str">
        <f>IFERROR(__xludf.DUMMYFUNCTION("TEXTJOIN("";"", TRUE, FILTER($B$2:$B$14794, #REF!=$D$2:$D$14794))"),"#N/A")</f>
        <v>#N/A</v>
      </c>
      <c r="F2006" s="13" t="s">
        <v>42326</v>
      </c>
    </row>
    <row r="2007">
      <c r="B2007" s="3" t="s">
        <v>3697</v>
      </c>
      <c r="C2007" s="12" t="str">
        <f>IFERROR(__xludf.DUMMYFUNCTION("TEXTJOIN("";"", TRUE, FILTER($B$2:$B$14794, #REF!=$D$2:$D$14794))"),"#N/A")</f>
        <v>#N/A</v>
      </c>
      <c r="F2007" s="13" t="s">
        <v>42327</v>
      </c>
    </row>
    <row r="2008">
      <c r="B2008" s="3" t="s">
        <v>3697</v>
      </c>
      <c r="C2008" s="12" t="str">
        <f>IFERROR(__xludf.DUMMYFUNCTION("TEXTJOIN("";"", TRUE, FILTER($B$2:$B$14794, #REF!=$D$2:$D$14794))"),"#N/A")</f>
        <v>#N/A</v>
      </c>
      <c r="F2008" s="13" t="s">
        <v>42328</v>
      </c>
    </row>
    <row r="2009">
      <c r="B2009" s="3" t="s">
        <v>3697</v>
      </c>
      <c r="C2009" s="12" t="str">
        <f>IFERROR(__xludf.DUMMYFUNCTION("TEXTJOIN("";"", TRUE, FILTER($B$2:$B$14794, #REF!=$D$2:$D$14794))"),"#N/A")</f>
        <v>#N/A</v>
      </c>
      <c r="F2009" s="13" t="s">
        <v>28374</v>
      </c>
    </row>
    <row r="2010">
      <c r="B2010" s="3" t="s">
        <v>3697</v>
      </c>
      <c r="C2010" s="12" t="str">
        <f>IFERROR(__xludf.DUMMYFUNCTION("TEXTJOIN("";"", TRUE, FILTER($B$2:$B$14794, #REF!=$D$2:$D$14794))"),"#N/A")</f>
        <v>#N/A</v>
      </c>
      <c r="F2010" s="13" t="s">
        <v>42329</v>
      </c>
    </row>
    <row r="2011">
      <c r="B2011" s="3" t="s">
        <v>3697</v>
      </c>
      <c r="C2011" s="12" t="str">
        <f>IFERROR(__xludf.DUMMYFUNCTION("TEXTJOIN("";"", TRUE, FILTER($B$2:$B$14794, #REF!=$D$2:$D$14794))"),"#N/A")</f>
        <v>#N/A</v>
      </c>
      <c r="F2011" s="13" t="s">
        <v>42330</v>
      </c>
    </row>
    <row r="2012">
      <c r="B2012" s="3" t="s">
        <v>3697</v>
      </c>
      <c r="C2012" s="12" t="str">
        <f>IFERROR(__xludf.DUMMYFUNCTION("TEXTJOIN("";"", TRUE, FILTER($B$2:$B$14794, #REF!=$D$2:$D$14794))"),"#N/A")</f>
        <v>#N/A</v>
      </c>
      <c r="F2012" s="13" t="s">
        <v>42331</v>
      </c>
    </row>
    <row r="2013">
      <c r="B2013" s="3" t="s">
        <v>3697</v>
      </c>
      <c r="C2013" s="12" t="str">
        <f>IFERROR(__xludf.DUMMYFUNCTION("TEXTJOIN("";"", TRUE, FILTER($B$2:$B$14794, #REF!=$D$2:$D$14794))"),"#N/A")</f>
        <v>#N/A</v>
      </c>
      <c r="F2013" s="13" t="s">
        <v>42332</v>
      </c>
    </row>
    <row r="2014">
      <c r="B2014" s="3" t="s">
        <v>3697</v>
      </c>
      <c r="C2014" s="12" t="str">
        <f>IFERROR(__xludf.DUMMYFUNCTION("TEXTJOIN("";"", TRUE, FILTER($B$2:$B$14794, #REF!=$D$2:$D$14794))"),"#N/A")</f>
        <v>#N/A</v>
      </c>
      <c r="F2014" s="13" t="s">
        <v>42333</v>
      </c>
    </row>
    <row r="2015">
      <c r="B2015" s="3" t="s">
        <v>3697</v>
      </c>
      <c r="C2015" s="12" t="str">
        <f>IFERROR(__xludf.DUMMYFUNCTION("TEXTJOIN("";"", TRUE, FILTER($B$2:$B$14794, #REF!=$D$2:$D$14794))"),"#N/A")</f>
        <v>#N/A</v>
      </c>
      <c r="F2015" s="13" t="s">
        <v>42334</v>
      </c>
    </row>
    <row r="2016">
      <c r="B2016" s="3" t="s">
        <v>3697</v>
      </c>
      <c r="C2016" s="12" t="str">
        <f>IFERROR(__xludf.DUMMYFUNCTION("TEXTJOIN("";"", TRUE, FILTER($B$2:$B$14794, #REF!=$D$2:$D$14794))"),"#N/A")</f>
        <v>#N/A</v>
      </c>
      <c r="F2016" s="13" t="s">
        <v>42335</v>
      </c>
    </row>
    <row r="2017">
      <c r="B2017" s="3" t="s">
        <v>3697</v>
      </c>
      <c r="C2017" s="12" t="str">
        <f>IFERROR(__xludf.DUMMYFUNCTION("TEXTJOIN("";"", TRUE, FILTER($B$2:$B$14794, #REF!=$D$2:$D$14794))"),"#N/A")</f>
        <v>#N/A</v>
      </c>
      <c r="F2017" s="13" t="s">
        <v>42336</v>
      </c>
    </row>
    <row r="2018">
      <c r="B2018" s="3" t="s">
        <v>3697</v>
      </c>
      <c r="C2018" s="12" t="str">
        <f>IFERROR(__xludf.DUMMYFUNCTION("TEXTJOIN("";"", TRUE, FILTER($B$2:$B$14794, #REF!=$D$2:$D$14794))"),"#N/A")</f>
        <v>#N/A</v>
      </c>
      <c r="F2018" s="13" t="s">
        <v>42337</v>
      </c>
    </row>
    <row r="2019">
      <c r="B2019" s="3" t="s">
        <v>3697</v>
      </c>
      <c r="C2019" s="12" t="str">
        <f>IFERROR(__xludf.DUMMYFUNCTION("TEXTJOIN("";"", TRUE, FILTER($B$2:$B$14794, #REF!=$D$2:$D$14794))"),"#N/A")</f>
        <v>#N/A</v>
      </c>
      <c r="F2019" s="13" t="s">
        <v>42338</v>
      </c>
    </row>
    <row r="2020">
      <c r="B2020" s="3" t="s">
        <v>3697</v>
      </c>
      <c r="C2020" s="12" t="str">
        <f>IFERROR(__xludf.DUMMYFUNCTION("TEXTJOIN("";"", TRUE, FILTER($B$2:$B$14794, #REF!=$D$2:$D$14794))"),"#N/A")</f>
        <v>#N/A</v>
      </c>
      <c r="F2020" s="13" t="s">
        <v>42339</v>
      </c>
    </row>
    <row r="2021">
      <c r="B2021" s="3" t="s">
        <v>3697</v>
      </c>
      <c r="C2021" s="12" t="str">
        <f>IFERROR(__xludf.DUMMYFUNCTION("TEXTJOIN("";"", TRUE, FILTER($B$2:$B$14794, #REF!=$D$2:$D$14794))"),"#N/A")</f>
        <v>#N/A</v>
      </c>
      <c r="F2021" s="13" t="s">
        <v>42340</v>
      </c>
    </row>
    <row r="2022">
      <c r="B2022" s="3" t="s">
        <v>3697</v>
      </c>
      <c r="C2022" s="12" t="str">
        <f>IFERROR(__xludf.DUMMYFUNCTION("TEXTJOIN("";"", TRUE, FILTER($B$2:$B$14794, #REF!=$D$2:$D$14794))"),"#N/A")</f>
        <v>#N/A</v>
      </c>
      <c r="F2022" s="13" t="s">
        <v>42341</v>
      </c>
    </row>
    <row r="2023">
      <c r="B2023" s="3" t="s">
        <v>3697</v>
      </c>
      <c r="C2023" s="12" t="str">
        <f>IFERROR(__xludf.DUMMYFUNCTION("TEXTJOIN("";"", TRUE, FILTER($B$2:$B$14794, #REF!=$D$2:$D$14794))"),"#N/A")</f>
        <v>#N/A</v>
      </c>
      <c r="F2023" s="13" t="s">
        <v>42342</v>
      </c>
    </row>
    <row r="2024">
      <c r="B2024" s="3" t="s">
        <v>3697</v>
      </c>
      <c r="C2024" s="12" t="str">
        <f>IFERROR(__xludf.DUMMYFUNCTION("TEXTJOIN("";"", TRUE, FILTER($B$2:$B$14794, #REF!=$D$2:$D$14794))"),"#N/A")</f>
        <v>#N/A</v>
      </c>
      <c r="F2024" s="13" t="s">
        <v>42343</v>
      </c>
    </row>
    <row r="2025">
      <c r="B2025" s="3" t="s">
        <v>3697</v>
      </c>
      <c r="C2025" s="12" t="str">
        <f>IFERROR(__xludf.DUMMYFUNCTION("TEXTJOIN("";"", TRUE, FILTER($B$2:$B$14794, #REF!=$D$2:$D$14794))"),"#N/A")</f>
        <v>#N/A</v>
      </c>
      <c r="F2025" s="13" t="s">
        <v>42344</v>
      </c>
    </row>
    <row r="2026">
      <c r="B2026" s="3" t="s">
        <v>3697</v>
      </c>
      <c r="C2026" s="12" t="str">
        <f>IFERROR(__xludf.DUMMYFUNCTION("TEXTJOIN("";"", TRUE, FILTER($B$2:$B$14794, #REF!=$D$2:$D$14794))"),"#N/A")</f>
        <v>#N/A</v>
      </c>
      <c r="F2026" s="13" t="s">
        <v>42345</v>
      </c>
    </row>
    <row r="2027">
      <c r="B2027" s="3" t="s">
        <v>3697</v>
      </c>
      <c r="C2027" s="12" t="str">
        <f>IFERROR(__xludf.DUMMYFUNCTION("TEXTJOIN("";"", TRUE, FILTER($B$2:$B$14794, #REF!=$D$2:$D$14794))"),"#N/A")</f>
        <v>#N/A</v>
      </c>
      <c r="F2027" s="13" t="s">
        <v>42346</v>
      </c>
    </row>
    <row r="2028">
      <c r="B2028" s="3" t="s">
        <v>3697</v>
      </c>
      <c r="C2028" s="12" t="str">
        <f>IFERROR(__xludf.DUMMYFUNCTION("TEXTJOIN("";"", TRUE, FILTER($B$2:$B$14794, #REF!=$D$2:$D$14794))"),"#N/A")</f>
        <v>#N/A</v>
      </c>
      <c r="F2028" s="13" t="s">
        <v>42347</v>
      </c>
    </row>
    <row r="2029">
      <c r="B2029" s="3" t="s">
        <v>3697</v>
      </c>
      <c r="C2029" s="12" t="str">
        <f>IFERROR(__xludf.DUMMYFUNCTION("TEXTJOIN("";"", TRUE, FILTER($B$2:$B$14794, #REF!=$D$2:$D$14794))"),"#N/A")</f>
        <v>#N/A</v>
      </c>
      <c r="F2029" s="13" t="s">
        <v>42348</v>
      </c>
    </row>
    <row r="2030">
      <c r="B2030" s="3" t="s">
        <v>3697</v>
      </c>
      <c r="C2030" s="12" t="str">
        <f>IFERROR(__xludf.DUMMYFUNCTION("TEXTJOIN("";"", TRUE, FILTER($B$2:$B$14794, #REF!=$D$2:$D$14794))"),"#N/A")</f>
        <v>#N/A</v>
      </c>
      <c r="F2030" s="13" t="s">
        <v>42349</v>
      </c>
    </row>
    <row r="2031">
      <c r="B2031" s="3" t="s">
        <v>3697</v>
      </c>
      <c r="C2031" s="12" t="str">
        <f>IFERROR(__xludf.DUMMYFUNCTION("TEXTJOIN("";"", TRUE, FILTER($B$2:$B$14794, #REF!=$D$2:$D$14794))"),"#N/A")</f>
        <v>#N/A</v>
      </c>
      <c r="F2031" s="13" t="s">
        <v>42350</v>
      </c>
    </row>
    <row r="2032">
      <c r="B2032" s="3" t="s">
        <v>3754</v>
      </c>
      <c r="C2032" s="12" t="str">
        <f>IFERROR(__xludf.DUMMYFUNCTION("TEXTJOIN("";"", TRUE, FILTER($B$2:$B$14794, #REF!=$D$2:$D$14794))"),"#N/A")</f>
        <v>#N/A</v>
      </c>
      <c r="F2032" s="13" t="s">
        <v>42351</v>
      </c>
    </row>
    <row r="2033">
      <c r="B2033" s="3" t="s">
        <v>3754</v>
      </c>
      <c r="C2033" s="12" t="str">
        <f>IFERROR(__xludf.DUMMYFUNCTION("TEXTJOIN("";"", TRUE, FILTER($B$2:$B$14794, #REF!=$D$2:$D$14794))"),"#N/A")</f>
        <v>#N/A</v>
      </c>
      <c r="F2033" s="13" t="s">
        <v>42352</v>
      </c>
    </row>
    <row r="2034">
      <c r="B2034" s="3" t="s">
        <v>3754</v>
      </c>
      <c r="C2034" s="12" t="str">
        <f>IFERROR(__xludf.DUMMYFUNCTION("TEXTJOIN("";"", TRUE, FILTER($B$2:$B$14794, #REF!=$D$2:$D$14794))"),"#N/A")</f>
        <v>#N/A</v>
      </c>
      <c r="F2034" s="13" t="s">
        <v>42353</v>
      </c>
    </row>
    <row r="2035">
      <c r="B2035" s="3" t="s">
        <v>3754</v>
      </c>
      <c r="C2035" s="12" t="str">
        <f>IFERROR(__xludf.DUMMYFUNCTION("TEXTJOIN("";"", TRUE, FILTER($B$2:$B$14794, #REF!=$D$2:$D$14794))"),"#N/A")</f>
        <v>#N/A</v>
      </c>
      <c r="F2035" s="13" t="s">
        <v>42354</v>
      </c>
    </row>
    <row r="2036">
      <c r="B2036" s="3" t="s">
        <v>3754</v>
      </c>
      <c r="C2036" s="12" t="str">
        <f>IFERROR(__xludf.DUMMYFUNCTION("TEXTJOIN("";"", TRUE, FILTER($B$2:$B$14794, #REF!=$D$2:$D$14794))"),"#N/A")</f>
        <v>#N/A</v>
      </c>
      <c r="F2036" s="13" t="s">
        <v>42355</v>
      </c>
    </row>
    <row r="2037">
      <c r="B2037" s="3" t="s">
        <v>3754</v>
      </c>
      <c r="C2037" s="12" t="str">
        <f>IFERROR(__xludf.DUMMYFUNCTION("TEXTJOIN("";"", TRUE, FILTER($B$2:$B$14794, #REF!=$D$2:$D$14794))"),"#N/A")</f>
        <v>#N/A</v>
      </c>
      <c r="F2037" s="13" t="s">
        <v>42356</v>
      </c>
    </row>
    <row r="2038">
      <c r="B2038" s="3" t="s">
        <v>3754</v>
      </c>
      <c r="C2038" s="12" t="str">
        <f>IFERROR(__xludf.DUMMYFUNCTION("TEXTJOIN("";"", TRUE, FILTER($B$2:$B$14794, #REF!=$D$2:$D$14794))"),"#N/A")</f>
        <v>#N/A</v>
      </c>
      <c r="F2038" s="13" t="s">
        <v>42357</v>
      </c>
    </row>
    <row r="2039">
      <c r="B2039" s="3" t="s">
        <v>3754</v>
      </c>
      <c r="C2039" s="12" t="str">
        <f>IFERROR(__xludf.DUMMYFUNCTION("TEXTJOIN("";"", TRUE, FILTER($B$2:$B$14794, #REF!=$D$2:$D$14794))"),"#N/A")</f>
        <v>#N/A</v>
      </c>
      <c r="F2039" s="13" t="s">
        <v>42358</v>
      </c>
    </row>
    <row r="2040">
      <c r="B2040" s="3" t="s">
        <v>3754</v>
      </c>
      <c r="C2040" s="12" t="str">
        <f>IFERROR(__xludf.DUMMYFUNCTION("TEXTJOIN("";"", TRUE, FILTER($B$2:$B$14794, #REF!=$D$2:$D$14794))"),"#N/A")</f>
        <v>#N/A</v>
      </c>
      <c r="F2040" s="13" t="s">
        <v>42359</v>
      </c>
    </row>
    <row r="2041">
      <c r="B2041" s="3" t="s">
        <v>3754</v>
      </c>
      <c r="C2041" s="12" t="str">
        <f>IFERROR(__xludf.DUMMYFUNCTION("TEXTJOIN("";"", TRUE, FILTER($B$2:$B$14794, #REF!=$D$2:$D$14794))"),"#N/A")</f>
        <v>#N/A</v>
      </c>
      <c r="F2041" s="13" t="s">
        <v>42360</v>
      </c>
    </row>
    <row r="2042">
      <c r="B2042" s="3" t="s">
        <v>3754</v>
      </c>
      <c r="C2042" s="12" t="str">
        <f>IFERROR(__xludf.DUMMYFUNCTION("TEXTJOIN("";"", TRUE, FILTER($B$2:$B$14794, #REF!=$D$2:$D$14794))"),"#N/A")</f>
        <v>#N/A</v>
      </c>
      <c r="F2042" s="13" t="s">
        <v>42361</v>
      </c>
    </row>
    <row r="2043">
      <c r="B2043" s="3" t="s">
        <v>3754</v>
      </c>
      <c r="C2043" s="12" t="str">
        <f>IFERROR(__xludf.DUMMYFUNCTION("TEXTJOIN("";"", TRUE, FILTER($B$2:$B$14794, #REF!=$D$2:$D$14794))"),"#N/A")</f>
        <v>#N/A</v>
      </c>
      <c r="F2043" s="13" t="s">
        <v>42362</v>
      </c>
    </row>
    <row r="2044">
      <c r="B2044" s="3" t="s">
        <v>3779</v>
      </c>
      <c r="C2044" s="12" t="str">
        <f>IFERROR(__xludf.DUMMYFUNCTION("TEXTJOIN("";"", TRUE, FILTER($B$2:$B$14794, #REF!=$D$2:$D$14794))"),"#N/A")</f>
        <v>#N/A</v>
      </c>
      <c r="F2044" s="13" t="s">
        <v>42363</v>
      </c>
    </row>
    <row r="2045">
      <c r="B2045" s="3" t="s">
        <v>3779</v>
      </c>
      <c r="C2045" s="12" t="str">
        <f>IFERROR(__xludf.DUMMYFUNCTION("TEXTJOIN("";"", TRUE, FILTER($B$2:$B$14794, #REF!=$D$2:$D$14794))"),"#N/A")</f>
        <v>#N/A</v>
      </c>
      <c r="F2045" s="13" t="s">
        <v>42364</v>
      </c>
    </row>
    <row r="2046">
      <c r="B2046" s="3" t="s">
        <v>3779</v>
      </c>
      <c r="C2046" s="12" t="str">
        <f>IFERROR(__xludf.DUMMYFUNCTION("TEXTJOIN("";"", TRUE, FILTER($B$2:$B$14794, #REF!=$D$2:$D$14794))"),"#N/A")</f>
        <v>#N/A</v>
      </c>
      <c r="F2046" s="13" t="s">
        <v>42365</v>
      </c>
    </row>
    <row r="2047">
      <c r="B2047" s="3" t="s">
        <v>3779</v>
      </c>
      <c r="C2047" s="12" t="str">
        <f>IFERROR(__xludf.DUMMYFUNCTION("TEXTJOIN("";"", TRUE, FILTER($B$2:$B$14794, #REF!=$D$2:$D$14794))"),"#N/A")</f>
        <v>#N/A</v>
      </c>
      <c r="F2047" s="13" t="s">
        <v>42366</v>
      </c>
    </row>
    <row r="2048">
      <c r="B2048" s="3" t="s">
        <v>3779</v>
      </c>
      <c r="C2048" s="12" t="str">
        <f>IFERROR(__xludf.DUMMYFUNCTION("TEXTJOIN("";"", TRUE, FILTER($B$2:$B$14794, #REF!=$D$2:$D$14794))"),"#N/A")</f>
        <v>#N/A</v>
      </c>
      <c r="F2048" s="13" t="s">
        <v>42367</v>
      </c>
    </row>
    <row r="2049">
      <c r="B2049" s="3" t="s">
        <v>3779</v>
      </c>
      <c r="C2049" s="12" t="str">
        <f>IFERROR(__xludf.DUMMYFUNCTION("TEXTJOIN("";"", TRUE, FILTER($B$2:$B$14794, #REF!=$D$2:$D$14794))"),"#N/A")</f>
        <v>#N/A</v>
      </c>
      <c r="F2049" s="13" t="s">
        <v>42368</v>
      </c>
    </row>
    <row r="2050">
      <c r="B2050" s="3" t="s">
        <v>3779</v>
      </c>
      <c r="C2050" s="12" t="str">
        <f>IFERROR(__xludf.DUMMYFUNCTION("TEXTJOIN("";"", TRUE, FILTER($B$2:$B$14794, #REF!=$D$2:$D$14794))"),"#N/A")</f>
        <v>#N/A</v>
      </c>
      <c r="F2050" s="13" t="s">
        <v>42369</v>
      </c>
    </row>
    <row r="2051">
      <c r="B2051" s="3" t="s">
        <v>3779</v>
      </c>
      <c r="C2051" s="12" t="str">
        <f>IFERROR(__xludf.DUMMYFUNCTION("TEXTJOIN("";"", TRUE, FILTER($B$2:$B$14794, #REF!=$D$2:$D$14794))"),"#N/A")</f>
        <v>#N/A</v>
      </c>
      <c r="F2051" s="13" t="s">
        <v>42370</v>
      </c>
    </row>
    <row r="2052">
      <c r="B2052" s="3" t="s">
        <v>3796</v>
      </c>
      <c r="C2052" s="12" t="str">
        <f>IFERROR(__xludf.DUMMYFUNCTION("TEXTJOIN("";"", TRUE, FILTER($B$2:$B$14794, #REF!=$D$2:$D$14794))"),"#N/A")</f>
        <v>#N/A</v>
      </c>
      <c r="F2052" s="13" t="s">
        <v>42371</v>
      </c>
    </row>
    <row r="2053">
      <c r="B2053" s="3" t="s">
        <v>3796</v>
      </c>
      <c r="C2053" s="12" t="str">
        <f>IFERROR(__xludf.DUMMYFUNCTION("TEXTJOIN("";"", TRUE, FILTER($B$2:$B$14794, #REF!=$D$2:$D$14794))"),"#N/A")</f>
        <v>#N/A</v>
      </c>
      <c r="F2053" s="13" t="s">
        <v>42372</v>
      </c>
    </row>
    <row r="2054">
      <c r="B2054" s="3" t="s">
        <v>3796</v>
      </c>
      <c r="C2054" s="12" t="str">
        <f>IFERROR(__xludf.DUMMYFUNCTION("TEXTJOIN("";"", TRUE, FILTER($B$2:$B$14794, #REF!=$D$2:$D$14794))"),"#N/A")</f>
        <v>#N/A</v>
      </c>
      <c r="F2054" s="13" t="s">
        <v>42373</v>
      </c>
    </row>
    <row r="2055">
      <c r="B2055" s="3" t="s">
        <v>3796</v>
      </c>
      <c r="C2055" s="12" t="str">
        <f>IFERROR(__xludf.DUMMYFUNCTION("TEXTJOIN("";"", TRUE, FILTER($B$2:$B$14794, #REF!=$D$2:$D$14794))"),"#N/A")</f>
        <v>#N/A</v>
      </c>
      <c r="F2055" s="13" t="s">
        <v>42374</v>
      </c>
    </row>
    <row r="2056">
      <c r="B2056" s="3" t="s">
        <v>3796</v>
      </c>
      <c r="C2056" s="12" t="str">
        <f>IFERROR(__xludf.DUMMYFUNCTION("TEXTJOIN("";"", TRUE, FILTER($B$2:$B$14794, #REF!=$D$2:$D$14794))"),"#N/A")</f>
        <v>#N/A</v>
      </c>
      <c r="F2056" s="13" t="s">
        <v>42375</v>
      </c>
    </row>
    <row r="2057">
      <c r="B2057" s="3" t="s">
        <v>3796</v>
      </c>
      <c r="C2057" s="12" t="str">
        <f>IFERROR(__xludf.DUMMYFUNCTION("TEXTJOIN("";"", TRUE, FILTER($B$2:$B$14794, #REF!=$D$2:$D$14794))"),"#N/A")</f>
        <v>#N/A</v>
      </c>
      <c r="F2057" s="13" t="s">
        <v>42376</v>
      </c>
    </row>
    <row r="2058">
      <c r="B2058" s="3" t="s">
        <v>3796</v>
      </c>
      <c r="C2058" s="12" t="str">
        <f>IFERROR(__xludf.DUMMYFUNCTION("TEXTJOIN("";"", TRUE, FILTER($B$2:$B$14794, #REF!=$D$2:$D$14794))"),"#N/A")</f>
        <v>#N/A</v>
      </c>
      <c r="F2058" s="13" t="s">
        <v>42377</v>
      </c>
    </row>
    <row r="2059">
      <c r="B2059" s="3" t="s">
        <v>3796</v>
      </c>
      <c r="C2059" s="12" t="str">
        <f>IFERROR(__xludf.DUMMYFUNCTION("TEXTJOIN("";"", TRUE, FILTER($B$2:$B$14794, #REF!=$D$2:$D$14794))"),"#N/A")</f>
        <v>#N/A</v>
      </c>
      <c r="F2059" s="13" t="s">
        <v>42378</v>
      </c>
    </row>
    <row r="2060">
      <c r="B2060" s="3" t="s">
        <v>3796</v>
      </c>
      <c r="C2060" s="12" t="str">
        <f>IFERROR(__xludf.DUMMYFUNCTION("TEXTJOIN("";"", TRUE, FILTER($B$2:$B$14794, #REF!=$D$2:$D$14794))"),"#N/A")</f>
        <v>#N/A</v>
      </c>
      <c r="F2060" s="13" t="s">
        <v>42379</v>
      </c>
    </row>
    <row r="2061">
      <c r="B2061" s="3" t="s">
        <v>3815</v>
      </c>
      <c r="C2061" s="12" t="str">
        <f>IFERROR(__xludf.DUMMYFUNCTION("TEXTJOIN("";"", TRUE, FILTER($B$2:$B$14794, #REF!=$D$2:$D$14794))"),"#N/A")</f>
        <v>#N/A</v>
      </c>
      <c r="F2061" s="13" t="s">
        <v>42380</v>
      </c>
    </row>
    <row r="2062">
      <c r="B2062" s="3" t="s">
        <v>3815</v>
      </c>
      <c r="C2062" s="12" t="str">
        <f>IFERROR(__xludf.DUMMYFUNCTION("TEXTJOIN("";"", TRUE, FILTER($B$2:$B$14794, #REF!=$D$2:$D$14794))"),"#N/A")</f>
        <v>#N/A</v>
      </c>
      <c r="F2062" s="13" t="s">
        <v>42381</v>
      </c>
    </row>
    <row r="2063">
      <c r="B2063" s="3" t="s">
        <v>3815</v>
      </c>
      <c r="C2063" s="12" t="str">
        <f>IFERROR(__xludf.DUMMYFUNCTION("TEXTJOIN("";"", TRUE, FILTER($B$2:$B$14794, #REF!=$D$2:$D$14794))"),"#N/A")</f>
        <v>#N/A</v>
      </c>
      <c r="F2063" s="13" t="s">
        <v>42382</v>
      </c>
    </row>
    <row r="2064">
      <c r="B2064" s="3" t="s">
        <v>3815</v>
      </c>
      <c r="C2064" s="12" t="str">
        <f>IFERROR(__xludf.DUMMYFUNCTION("TEXTJOIN("";"", TRUE, FILTER($B$2:$B$14794, #REF!=$D$2:$D$14794))"),"#N/A")</f>
        <v>#N/A</v>
      </c>
      <c r="F2064" s="13" t="s">
        <v>42383</v>
      </c>
    </row>
    <row r="2065">
      <c r="B2065" s="3" t="s">
        <v>3815</v>
      </c>
      <c r="C2065" s="12" t="str">
        <f>IFERROR(__xludf.DUMMYFUNCTION("TEXTJOIN("";"", TRUE, FILTER($B$2:$B$14794, #REF!=$D$2:$D$14794))"),"#N/A")</f>
        <v>#N/A</v>
      </c>
      <c r="F2065" s="13" t="s">
        <v>42384</v>
      </c>
    </row>
    <row r="2066">
      <c r="B2066" s="3" t="s">
        <v>3815</v>
      </c>
      <c r="C2066" s="12" t="str">
        <f>IFERROR(__xludf.DUMMYFUNCTION("TEXTJOIN("";"", TRUE, FILTER($B$2:$B$14794, #REF!=$D$2:$D$14794))"),"#N/A")</f>
        <v>#N/A</v>
      </c>
      <c r="F2066" s="13" t="s">
        <v>42385</v>
      </c>
    </row>
    <row r="2067">
      <c r="B2067" s="3" t="s">
        <v>3815</v>
      </c>
      <c r="C2067" s="12" t="str">
        <f>IFERROR(__xludf.DUMMYFUNCTION("TEXTJOIN("";"", TRUE, FILTER($B$2:$B$14794, #REF!=$D$2:$D$14794))"),"#N/A")</f>
        <v>#N/A</v>
      </c>
      <c r="F2067" s="13" t="s">
        <v>42386</v>
      </c>
    </row>
    <row r="2068">
      <c r="B2068" s="3" t="s">
        <v>3815</v>
      </c>
      <c r="C2068" s="12" t="str">
        <f>IFERROR(__xludf.DUMMYFUNCTION("TEXTJOIN("";"", TRUE, FILTER($B$2:$B$14794, #REF!=$D$2:$D$14794))"),"#N/A")</f>
        <v>#N/A</v>
      </c>
      <c r="F2068" s="13" t="s">
        <v>42387</v>
      </c>
    </row>
    <row r="2069">
      <c r="B2069" s="3" t="s">
        <v>3815</v>
      </c>
      <c r="C2069" s="12" t="str">
        <f>IFERROR(__xludf.DUMMYFUNCTION("TEXTJOIN("";"", TRUE, FILTER($B$2:$B$14794, #REF!=$D$2:$D$14794))"),"#N/A")</f>
        <v>#N/A</v>
      </c>
      <c r="F2069" s="13" t="s">
        <v>42388</v>
      </c>
    </row>
    <row r="2070">
      <c r="B2070" s="3" t="s">
        <v>3815</v>
      </c>
      <c r="C2070" s="12" t="str">
        <f>IFERROR(__xludf.DUMMYFUNCTION("TEXTJOIN("";"", TRUE, FILTER($B$2:$B$14794, #REF!=$D$2:$D$14794))"),"#N/A")</f>
        <v>#N/A</v>
      </c>
      <c r="F2070" s="13" t="s">
        <v>42389</v>
      </c>
    </row>
    <row r="2071">
      <c r="B2071" s="3" t="s">
        <v>3815</v>
      </c>
      <c r="C2071" s="12" t="str">
        <f>IFERROR(__xludf.DUMMYFUNCTION("TEXTJOIN("";"", TRUE, FILTER($B$2:$B$14794, #REF!=$D$2:$D$14794))"),"#N/A")</f>
        <v>#N/A</v>
      </c>
      <c r="F2071" s="13" t="s">
        <v>42390</v>
      </c>
    </row>
    <row r="2072">
      <c r="B2072" s="3" t="s">
        <v>3838</v>
      </c>
      <c r="C2072" s="12" t="str">
        <f>IFERROR(__xludf.DUMMYFUNCTION("TEXTJOIN("";"", TRUE, FILTER($B$2:$B$14794, #REF!=$D$2:$D$14794))"),"#N/A")</f>
        <v>#N/A</v>
      </c>
      <c r="F2072" s="13" t="s">
        <v>42391</v>
      </c>
    </row>
    <row r="2073">
      <c r="B2073" s="3" t="s">
        <v>3838</v>
      </c>
      <c r="C2073" s="12" t="str">
        <f>IFERROR(__xludf.DUMMYFUNCTION("TEXTJOIN("";"", TRUE, FILTER($B$2:$B$14794, #REF!=$D$2:$D$14794))"),"#N/A")</f>
        <v>#N/A</v>
      </c>
      <c r="F2073" s="13" t="s">
        <v>42392</v>
      </c>
    </row>
    <row r="2074">
      <c r="B2074" s="3" t="s">
        <v>3838</v>
      </c>
      <c r="C2074" s="12" t="str">
        <f>IFERROR(__xludf.DUMMYFUNCTION("TEXTJOIN("";"", TRUE, FILTER($B$2:$B$14794, #REF!=$D$2:$D$14794))"),"#N/A")</f>
        <v>#N/A</v>
      </c>
      <c r="F2074" s="13" t="s">
        <v>42393</v>
      </c>
    </row>
    <row r="2075">
      <c r="B2075" s="3" t="s">
        <v>3838</v>
      </c>
      <c r="C2075" s="12" t="str">
        <f>IFERROR(__xludf.DUMMYFUNCTION("TEXTJOIN("";"", TRUE, FILTER($B$2:$B$14794, #REF!=$D$2:$D$14794))"),"#N/A")</f>
        <v>#N/A</v>
      </c>
      <c r="F2075" s="13" t="s">
        <v>42394</v>
      </c>
    </row>
    <row r="2076">
      <c r="B2076" s="3" t="s">
        <v>3838</v>
      </c>
      <c r="C2076" s="12" t="str">
        <f>IFERROR(__xludf.DUMMYFUNCTION("TEXTJOIN("";"", TRUE, FILTER($B$2:$B$14794, #REF!=$D$2:$D$14794))"),"#N/A")</f>
        <v>#N/A</v>
      </c>
      <c r="F2076" s="13" t="s">
        <v>42395</v>
      </c>
    </row>
    <row r="2077">
      <c r="B2077" s="3" t="s">
        <v>3838</v>
      </c>
      <c r="C2077" s="12" t="str">
        <f>IFERROR(__xludf.DUMMYFUNCTION("TEXTJOIN("";"", TRUE, FILTER($B$2:$B$14794, #REF!=$D$2:$D$14794))"),"#N/A")</f>
        <v>#N/A</v>
      </c>
      <c r="F2077" s="13" t="s">
        <v>42396</v>
      </c>
    </row>
    <row r="2078">
      <c r="B2078" s="3" t="s">
        <v>3838</v>
      </c>
      <c r="C2078" s="12" t="str">
        <f>IFERROR(__xludf.DUMMYFUNCTION("TEXTJOIN("";"", TRUE, FILTER($B$2:$B$14794, #REF!=$D$2:$D$14794))"),"#N/A")</f>
        <v>#N/A</v>
      </c>
      <c r="F2078" s="13" t="s">
        <v>42397</v>
      </c>
    </row>
    <row r="2079">
      <c r="B2079" s="3" t="s">
        <v>3838</v>
      </c>
      <c r="C2079" s="12" t="str">
        <f>IFERROR(__xludf.DUMMYFUNCTION("TEXTJOIN("";"", TRUE, FILTER($B$2:$B$14794, #REF!=$D$2:$D$14794))"),"#N/A")</f>
        <v>#N/A</v>
      </c>
      <c r="F2079" s="13" t="s">
        <v>42398</v>
      </c>
    </row>
    <row r="2080">
      <c r="B2080" s="3" t="s">
        <v>3838</v>
      </c>
      <c r="C2080" s="12" t="str">
        <f>IFERROR(__xludf.DUMMYFUNCTION("TEXTJOIN("";"", TRUE, FILTER($B$2:$B$14794, #REF!=$D$2:$D$14794))"),"#N/A")</f>
        <v>#N/A</v>
      </c>
      <c r="F2080" s="13" t="s">
        <v>42399</v>
      </c>
    </row>
    <row r="2081">
      <c r="B2081" s="3" t="s">
        <v>3857</v>
      </c>
      <c r="C2081" s="12" t="str">
        <f>IFERROR(__xludf.DUMMYFUNCTION("TEXTJOIN("";"", TRUE, FILTER($B$2:$B$14794, #REF!=$D$2:$D$14794))"),"#N/A")</f>
        <v>#N/A</v>
      </c>
      <c r="F2081" s="13" t="s">
        <v>42400</v>
      </c>
    </row>
    <row r="2082">
      <c r="B2082" s="3" t="s">
        <v>3857</v>
      </c>
      <c r="C2082" s="12" t="str">
        <f>IFERROR(__xludf.DUMMYFUNCTION("TEXTJOIN("";"", TRUE, FILTER($B$2:$B$14794, #REF!=$D$2:$D$14794))"),"#N/A")</f>
        <v>#N/A</v>
      </c>
      <c r="F2082" s="13" t="s">
        <v>42401</v>
      </c>
    </row>
    <row r="2083">
      <c r="B2083" s="3" t="s">
        <v>3857</v>
      </c>
      <c r="C2083" s="12" t="str">
        <f>IFERROR(__xludf.DUMMYFUNCTION("TEXTJOIN("";"", TRUE, FILTER($B$2:$B$14794, #REF!=$D$2:$D$14794))"),"#N/A")</f>
        <v>#N/A</v>
      </c>
      <c r="F2083" s="13" t="s">
        <v>42402</v>
      </c>
    </row>
    <row r="2084">
      <c r="B2084" s="3" t="s">
        <v>3857</v>
      </c>
      <c r="C2084" s="12" t="str">
        <f>IFERROR(__xludf.DUMMYFUNCTION("TEXTJOIN("";"", TRUE, FILTER($B$2:$B$14794, #REF!=$D$2:$D$14794))"),"#N/A")</f>
        <v>#N/A</v>
      </c>
      <c r="F2084" s="13" t="s">
        <v>42403</v>
      </c>
    </row>
    <row r="2085">
      <c r="B2085" s="3" t="s">
        <v>3857</v>
      </c>
      <c r="C2085" s="12" t="str">
        <f>IFERROR(__xludf.DUMMYFUNCTION("TEXTJOIN("";"", TRUE, FILTER($B$2:$B$14794, #REF!=$D$2:$D$14794))"),"#N/A")</f>
        <v>#N/A</v>
      </c>
      <c r="F2085" s="13" t="s">
        <v>42404</v>
      </c>
    </row>
    <row r="2086">
      <c r="B2086" s="3" t="s">
        <v>3857</v>
      </c>
      <c r="C2086" s="12" t="str">
        <f>IFERROR(__xludf.DUMMYFUNCTION("TEXTJOIN("";"", TRUE, FILTER($B$2:$B$14794, #REF!=$D$2:$D$14794))"),"#N/A")</f>
        <v>#N/A</v>
      </c>
      <c r="F2086" s="13" t="s">
        <v>42405</v>
      </c>
    </row>
    <row r="2087">
      <c r="B2087" s="3" t="s">
        <v>3857</v>
      </c>
      <c r="C2087" s="12" t="str">
        <f>IFERROR(__xludf.DUMMYFUNCTION("TEXTJOIN("";"", TRUE, FILTER($B$2:$B$14794, #REF!=$D$2:$D$14794))"),"#N/A")</f>
        <v>#N/A</v>
      </c>
      <c r="F2087" s="13" t="s">
        <v>42406</v>
      </c>
    </row>
    <row r="2088">
      <c r="B2088" s="3" t="s">
        <v>3857</v>
      </c>
      <c r="C2088" s="12" t="str">
        <f>IFERROR(__xludf.DUMMYFUNCTION("TEXTJOIN("";"", TRUE, FILTER($B$2:$B$14794, #REF!=$D$2:$D$14794))"),"#N/A")</f>
        <v>#N/A</v>
      </c>
      <c r="F2088" s="13" t="s">
        <v>42407</v>
      </c>
    </row>
    <row r="2089">
      <c r="B2089" s="3" t="s">
        <v>3857</v>
      </c>
      <c r="C2089" s="12" t="str">
        <f>IFERROR(__xludf.DUMMYFUNCTION("TEXTJOIN("";"", TRUE, FILTER($B$2:$B$14794, #REF!=$D$2:$D$14794))"),"#N/A")</f>
        <v>#N/A</v>
      </c>
      <c r="F2089" s="13" t="s">
        <v>410</v>
      </c>
    </row>
    <row r="2090">
      <c r="B2090" s="3" t="s">
        <v>3857</v>
      </c>
      <c r="C2090" s="12" t="str">
        <f>IFERROR(__xludf.DUMMYFUNCTION("TEXTJOIN("";"", TRUE, FILTER($B$2:$B$14794, #REF!=$D$2:$D$14794))"),"#N/A")</f>
        <v>#N/A</v>
      </c>
      <c r="F2090" s="13" t="s">
        <v>42408</v>
      </c>
    </row>
    <row r="2091">
      <c r="B2091" s="3" t="s">
        <v>3878</v>
      </c>
      <c r="C2091" s="12" t="str">
        <f>IFERROR(__xludf.DUMMYFUNCTION("TEXTJOIN("";"", TRUE, FILTER($B$2:$B$14794, #REF!=$D$2:$D$14794))"),"#N/A")</f>
        <v>#N/A</v>
      </c>
      <c r="F2091" s="13" t="s">
        <v>42409</v>
      </c>
    </row>
    <row r="2092">
      <c r="B2092" s="3" t="s">
        <v>3878</v>
      </c>
      <c r="C2092" s="12" t="str">
        <f>IFERROR(__xludf.DUMMYFUNCTION("TEXTJOIN("";"", TRUE, FILTER($B$2:$B$14794, #REF!=$D$2:$D$14794))"),"#N/A")</f>
        <v>#N/A</v>
      </c>
      <c r="F2092" s="13" t="s">
        <v>42410</v>
      </c>
    </row>
    <row r="2093">
      <c r="B2093" s="3" t="s">
        <v>3878</v>
      </c>
      <c r="C2093" s="12" t="str">
        <f>IFERROR(__xludf.DUMMYFUNCTION("TEXTJOIN("";"", TRUE, FILTER($B$2:$B$14794, #REF!=$D$2:$D$14794))"),"#N/A")</f>
        <v>#N/A</v>
      </c>
      <c r="F2093" s="13" t="s">
        <v>42411</v>
      </c>
    </row>
    <row r="2094">
      <c r="B2094" s="3" t="s">
        <v>3878</v>
      </c>
      <c r="C2094" s="12" t="str">
        <f>IFERROR(__xludf.DUMMYFUNCTION("TEXTJOIN("";"", TRUE, FILTER($B$2:$B$14794, #REF!=$D$2:$D$14794))"),"#N/A")</f>
        <v>#N/A</v>
      </c>
      <c r="F2094" s="13" t="s">
        <v>42412</v>
      </c>
    </row>
    <row r="2095">
      <c r="B2095" s="3" t="s">
        <v>3878</v>
      </c>
      <c r="C2095" s="12" t="str">
        <f>IFERROR(__xludf.DUMMYFUNCTION("TEXTJOIN("";"", TRUE, FILTER($B$2:$B$14794, #REF!=$D$2:$D$14794))"),"#N/A")</f>
        <v>#N/A</v>
      </c>
      <c r="F2095" s="13" t="s">
        <v>42413</v>
      </c>
    </row>
    <row r="2096">
      <c r="B2096" s="3" t="s">
        <v>3878</v>
      </c>
      <c r="C2096" s="12" t="str">
        <f>IFERROR(__xludf.DUMMYFUNCTION("TEXTJOIN("";"", TRUE, FILTER($B$2:$B$14794, #REF!=$D$2:$D$14794))"),"#N/A")</f>
        <v>#N/A</v>
      </c>
      <c r="F2096" s="13" t="s">
        <v>42414</v>
      </c>
    </row>
    <row r="2097">
      <c r="B2097" s="3" t="s">
        <v>3878</v>
      </c>
      <c r="C2097" s="12" t="str">
        <f>IFERROR(__xludf.DUMMYFUNCTION("TEXTJOIN("";"", TRUE, FILTER($B$2:$B$14794, #REF!=$D$2:$D$14794))"),"#N/A")</f>
        <v>#N/A</v>
      </c>
      <c r="F2097" s="13" t="s">
        <v>42415</v>
      </c>
    </row>
    <row r="2098">
      <c r="B2098" s="3" t="s">
        <v>3878</v>
      </c>
      <c r="C2098" s="12" t="str">
        <f>IFERROR(__xludf.DUMMYFUNCTION("TEXTJOIN("";"", TRUE, FILTER($B$2:$B$14794, #REF!=$D$2:$D$14794))"),"#N/A")</f>
        <v>#N/A</v>
      </c>
      <c r="F2098" s="13" t="s">
        <v>507</v>
      </c>
    </row>
    <row r="2099">
      <c r="B2099" s="3" t="s">
        <v>3878</v>
      </c>
      <c r="C2099" s="12" t="str">
        <f>IFERROR(__xludf.DUMMYFUNCTION("TEXTJOIN("";"", TRUE, FILTER($B$2:$B$14794, #REF!=$D$2:$D$14794))"),"#N/A")</f>
        <v>#N/A</v>
      </c>
      <c r="F2099" s="13" t="s">
        <v>42416</v>
      </c>
    </row>
    <row r="2100">
      <c r="B2100" s="3" t="s">
        <v>3878</v>
      </c>
      <c r="C2100" s="12" t="str">
        <f>IFERROR(__xludf.DUMMYFUNCTION("TEXTJOIN("";"", TRUE, FILTER($B$2:$B$14794, #REF!=$D$2:$D$14794))"),"#N/A")</f>
        <v>#N/A</v>
      </c>
      <c r="F2100" s="13" t="s">
        <v>42417</v>
      </c>
    </row>
    <row r="2101">
      <c r="B2101" s="3" t="s">
        <v>3899</v>
      </c>
      <c r="C2101" s="12" t="str">
        <f>IFERROR(__xludf.DUMMYFUNCTION("TEXTJOIN("";"", TRUE, FILTER($B$2:$B$14794, #REF!=$D$2:$D$14794))"),"#N/A")</f>
        <v>#N/A</v>
      </c>
      <c r="F2101" s="13" t="s">
        <v>42418</v>
      </c>
    </row>
    <row r="2102">
      <c r="B2102" s="3" t="s">
        <v>3899</v>
      </c>
      <c r="C2102" s="12" t="str">
        <f>IFERROR(__xludf.DUMMYFUNCTION("TEXTJOIN("";"", TRUE, FILTER($B$2:$B$14794, #REF!=$D$2:$D$14794))"),"#N/A")</f>
        <v>#N/A</v>
      </c>
      <c r="F2102" s="13" t="s">
        <v>42419</v>
      </c>
    </row>
    <row r="2103">
      <c r="B2103" s="3" t="s">
        <v>3899</v>
      </c>
      <c r="C2103" s="12" t="str">
        <f>IFERROR(__xludf.DUMMYFUNCTION("TEXTJOIN("";"", TRUE, FILTER($B$2:$B$14794, #REF!=$D$2:$D$14794))"),"#N/A")</f>
        <v>#N/A</v>
      </c>
      <c r="F2103" s="13" t="s">
        <v>42420</v>
      </c>
    </row>
    <row r="2104">
      <c r="B2104" s="3" t="s">
        <v>3899</v>
      </c>
      <c r="C2104" s="12" t="str">
        <f>IFERROR(__xludf.DUMMYFUNCTION("TEXTJOIN("";"", TRUE, FILTER($B$2:$B$14794, #REF!=$D$2:$D$14794))"),"#N/A")</f>
        <v>#N/A</v>
      </c>
      <c r="F2104" s="13" t="s">
        <v>42421</v>
      </c>
    </row>
    <row r="2105">
      <c r="B2105" s="3" t="s">
        <v>3899</v>
      </c>
      <c r="C2105" s="12" t="str">
        <f>IFERROR(__xludf.DUMMYFUNCTION("TEXTJOIN("";"", TRUE, FILTER($B$2:$B$14794, #REF!=$D$2:$D$14794))"),"#N/A")</f>
        <v>#N/A</v>
      </c>
      <c r="F2105" s="13" t="s">
        <v>42422</v>
      </c>
    </row>
    <row r="2106">
      <c r="B2106" s="3" t="s">
        <v>3899</v>
      </c>
      <c r="C2106" s="12" t="str">
        <f>IFERROR(__xludf.DUMMYFUNCTION("TEXTJOIN("";"", TRUE, FILTER($B$2:$B$14794, #REF!=$D$2:$D$14794))"),"#N/A")</f>
        <v>#N/A</v>
      </c>
      <c r="F2106" s="13" t="s">
        <v>601</v>
      </c>
    </row>
    <row r="2107">
      <c r="B2107" s="3" t="s">
        <v>3899</v>
      </c>
      <c r="C2107" s="12" t="str">
        <f>IFERROR(__xludf.DUMMYFUNCTION("TEXTJOIN("";"", TRUE, FILTER($B$2:$B$14794, #REF!=$D$2:$D$14794))"),"#N/A")</f>
        <v>#N/A</v>
      </c>
      <c r="F2107" s="13" t="s">
        <v>42423</v>
      </c>
    </row>
    <row r="2108">
      <c r="B2108" s="3" t="s">
        <v>3899</v>
      </c>
      <c r="C2108" s="12" t="str">
        <f>IFERROR(__xludf.DUMMYFUNCTION("TEXTJOIN("";"", TRUE, FILTER($B$2:$B$14794, #REF!=$D$2:$D$14794))"),"#N/A")</f>
        <v>#N/A</v>
      </c>
      <c r="F2108" s="13" t="s">
        <v>42424</v>
      </c>
    </row>
    <row r="2109">
      <c r="B2109" s="3" t="s">
        <v>3899</v>
      </c>
      <c r="C2109" s="12" t="str">
        <f>IFERROR(__xludf.DUMMYFUNCTION("TEXTJOIN("";"", TRUE, FILTER($B$2:$B$14794, #REF!=$D$2:$D$14794))"),"#N/A")</f>
        <v>#N/A</v>
      </c>
      <c r="F2109" s="13" t="s">
        <v>42425</v>
      </c>
    </row>
    <row r="2110">
      <c r="B2110" s="3" t="s">
        <v>3899</v>
      </c>
      <c r="C2110" s="12" t="str">
        <f>IFERROR(__xludf.DUMMYFUNCTION("TEXTJOIN("";"", TRUE, FILTER($B$2:$B$14794, #REF!=$D$2:$D$14794))"),"#N/A")</f>
        <v>#N/A</v>
      </c>
      <c r="F2110" s="13" t="s">
        <v>42426</v>
      </c>
    </row>
    <row r="2111">
      <c r="B2111" s="3" t="s">
        <v>3920</v>
      </c>
      <c r="C2111" s="12" t="str">
        <f>IFERROR(__xludf.DUMMYFUNCTION("TEXTJOIN("";"", TRUE, FILTER($B$2:$B$14794, #REF!=$D$2:$D$14794))"),"#N/A")</f>
        <v>#N/A</v>
      </c>
      <c r="F2111" s="13" t="s">
        <v>42427</v>
      </c>
    </row>
    <row r="2112">
      <c r="B2112" s="3" t="s">
        <v>3920</v>
      </c>
      <c r="C2112" s="12" t="str">
        <f>IFERROR(__xludf.DUMMYFUNCTION("TEXTJOIN("";"", TRUE, FILTER($B$2:$B$14794, #REF!=$D$2:$D$14794))"),"#N/A")</f>
        <v>#N/A</v>
      </c>
      <c r="F2112" s="13" t="s">
        <v>42428</v>
      </c>
    </row>
    <row r="2113">
      <c r="B2113" s="3" t="s">
        <v>3920</v>
      </c>
      <c r="C2113" s="12" t="str">
        <f>IFERROR(__xludf.DUMMYFUNCTION("TEXTJOIN("";"", TRUE, FILTER($B$2:$B$14794, #REF!=$D$2:$D$14794))"),"#N/A")</f>
        <v>#N/A</v>
      </c>
      <c r="F2113" s="13" t="s">
        <v>42429</v>
      </c>
    </row>
    <row r="2114">
      <c r="B2114" s="3" t="s">
        <v>3920</v>
      </c>
      <c r="C2114" s="12" t="str">
        <f>IFERROR(__xludf.DUMMYFUNCTION("TEXTJOIN("";"", TRUE, FILTER($B$2:$B$14794, #REF!=$D$2:$D$14794))"),"#N/A")</f>
        <v>#N/A</v>
      </c>
      <c r="F2114" s="13" t="s">
        <v>42430</v>
      </c>
    </row>
    <row r="2115">
      <c r="B2115" s="3" t="s">
        <v>3920</v>
      </c>
      <c r="C2115" s="12" t="str">
        <f>IFERROR(__xludf.DUMMYFUNCTION("TEXTJOIN("";"", TRUE, FILTER($B$2:$B$14794, #REF!=$D$2:$D$14794))"),"#N/A")</f>
        <v>#N/A</v>
      </c>
      <c r="F2115" s="13" t="s">
        <v>42431</v>
      </c>
    </row>
    <row r="2116">
      <c r="B2116" s="3" t="s">
        <v>3920</v>
      </c>
      <c r="C2116" s="12" t="str">
        <f>IFERROR(__xludf.DUMMYFUNCTION("TEXTJOIN("";"", TRUE, FILTER($B$2:$B$14794, #REF!=$D$2:$D$14794))"),"#N/A")</f>
        <v>#N/A</v>
      </c>
      <c r="F2116" s="13" t="s">
        <v>42432</v>
      </c>
    </row>
    <row r="2117">
      <c r="B2117" s="3" t="s">
        <v>3920</v>
      </c>
      <c r="C2117" s="12" t="str">
        <f>IFERROR(__xludf.DUMMYFUNCTION("TEXTJOIN("";"", TRUE, FILTER($B$2:$B$14794, #REF!=$D$2:$D$14794))"),"#N/A")</f>
        <v>#N/A</v>
      </c>
      <c r="F2117" s="13" t="s">
        <v>42433</v>
      </c>
    </row>
    <row r="2118">
      <c r="B2118" s="3" t="s">
        <v>3920</v>
      </c>
      <c r="C2118" s="12" t="str">
        <f>IFERROR(__xludf.DUMMYFUNCTION("TEXTJOIN("";"", TRUE, FILTER($B$2:$B$14794, #REF!=$D$2:$D$14794))"),"#N/A")</f>
        <v>#N/A</v>
      </c>
      <c r="F2118" s="13" t="s">
        <v>42434</v>
      </c>
    </row>
    <row r="2119">
      <c r="B2119" s="3" t="s">
        <v>3920</v>
      </c>
      <c r="C2119" s="12" t="str">
        <f>IFERROR(__xludf.DUMMYFUNCTION("TEXTJOIN("";"", TRUE, FILTER($B$2:$B$14794, #REF!=$D$2:$D$14794))"),"#N/A")</f>
        <v>#N/A</v>
      </c>
      <c r="F2119" s="13" t="s">
        <v>42435</v>
      </c>
    </row>
    <row r="2120">
      <c r="B2120" s="3" t="s">
        <v>3920</v>
      </c>
      <c r="C2120" s="12" t="str">
        <f>IFERROR(__xludf.DUMMYFUNCTION("TEXTJOIN("";"", TRUE, FILTER($B$2:$B$14794, #REF!=$D$2:$D$14794))"),"#N/A")</f>
        <v>#N/A</v>
      </c>
      <c r="F2120" s="13" t="s">
        <v>42436</v>
      </c>
    </row>
    <row r="2121">
      <c r="B2121" s="3" t="s">
        <v>3941</v>
      </c>
      <c r="C2121" s="12" t="str">
        <f>IFERROR(__xludf.DUMMYFUNCTION("TEXTJOIN("";"", TRUE, FILTER($B$2:$B$14794, #REF!=$D$2:$D$14794))"),"#N/A")</f>
        <v>#N/A</v>
      </c>
      <c r="F2121" s="13" t="s">
        <v>42437</v>
      </c>
    </row>
    <row r="2122">
      <c r="B2122" s="3" t="s">
        <v>3941</v>
      </c>
      <c r="C2122" s="12" t="str">
        <f>IFERROR(__xludf.DUMMYFUNCTION("TEXTJOIN("";"", TRUE, FILTER($B$2:$B$14794, #REF!=$D$2:$D$14794))"),"#N/A")</f>
        <v>#N/A</v>
      </c>
      <c r="F2122" s="13" t="s">
        <v>42438</v>
      </c>
    </row>
    <row r="2123">
      <c r="B2123" s="3" t="s">
        <v>3941</v>
      </c>
      <c r="C2123" s="12" t="str">
        <f>IFERROR(__xludf.DUMMYFUNCTION("TEXTJOIN("";"", TRUE, FILTER($B$2:$B$14794, #REF!=$D$2:$D$14794))"),"#N/A")</f>
        <v>#N/A</v>
      </c>
      <c r="F2123" s="13" t="s">
        <v>42439</v>
      </c>
    </row>
    <row r="2124">
      <c r="B2124" s="3" t="s">
        <v>3941</v>
      </c>
      <c r="C2124" s="12" t="str">
        <f>IFERROR(__xludf.DUMMYFUNCTION("TEXTJOIN("";"", TRUE, FILTER($B$2:$B$14794, #REF!=$D$2:$D$14794))"),"#N/A")</f>
        <v>#N/A</v>
      </c>
      <c r="F2124" s="13" t="s">
        <v>42440</v>
      </c>
    </row>
    <row r="2125">
      <c r="B2125" s="3" t="s">
        <v>3941</v>
      </c>
      <c r="C2125" s="12" t="str">
        <f>IFERROR(__xludf.DUMMYFUNCTION("TEXTJOIN("";"", TRUE, FILTER($B$2:$B$14794, #REF!=$D$2:$D$14794))"),"#N/A")</f>
        <v>#N/A</v>
      </c>
      <c r="F2125" s="13" t="s">
        <v>42441</v>
      </c>
    </row>
    <row r="2126">
      <c r="B2126" s="3" t="s">
        <v>3941</v>
      </c>
      <c r="C2126" s="12" t="str">
        <f>IFERROR(__xludf.DUMMYFUNCTION("TEXTJOIN("";"", TRUE, FILTER($B$2:$B$14794, #REF!=$D$2:$D$14794))"),"#N/A")</f>
        <v>#N/A</v>
      </c>
      <c r="F2126" s="13" t="s">
        <v>42442</v>
      </c>
    </row>
    <row r="2127">
      <c r="B2127" s="3" t="s">
        <v>3954</v>
      </c>
      <c r="C2127" s="12" t="str">
        <f>IFERROR(__xludf.DUMMYFUNCTION("TEXTJOIN("";"", TRUE, FILTER($B$2:$B$14794, #REF!=$D$2:$D$14794))"),"#N/A")</f>
        <v>#N/A</v>
      </c>
      <c r="F2127" s="13" t="s">
        <v>42443</v>
      </c>
    </row>
    <row r="2128">
      <c r="B2128" s="3" t="s">
        <v>3954</v>
      </c>
      <c r="C2128" s="12" t="str">
        <f>IFERROR(__xludf.DUMMYFUNCTION("TEXTJOIN("";"", TRUE, FILTER($B$2:$B$14794, #REF!=$D$2:$D$14794))"),"#N/A")</f>
        <v>#N/A</v>
      </c>
      <c r="F2128" s="13" t="s">
        <v>42444</v>
      </c>
    </row>
    <row r="2129">
      <c r="B2129" s="3" t="s">
        <v>3959</v>
      </c>
      <c r="C2129" s="12" t="str">
        <f>IFERROR(__xludf.DUMMYFUNCTION("TEXTJOIN("";"", TRUE, FILTER($B$2:$B$14794, #REF!=$D$2:$D$14794))"),"#N/A")</f>
        <v>#N/A</v>
      </c>
      <c r="F2129" s="13" t="s">
        <v>42445</v>
      </c>
    </row>
    <row r="2130">
      <c r="B2130" s="3" t="s">
        <v>3959</v>
      </c>
      <c r="C2130" s="12" t="str">
        <f>IFERROR(__xludf.DUMMYFUNCTION("TEXTJOIN("";"", TRUE, FILTER($B$2:$B$14794, #REF!=$D$2:$D$14794))"),"#N/A")</f>
        <v>#N/A</v>
      </c>
      <c r="F2130" s="13" t="s">
        <v>42446</v>
      </c>
    </row>
    <row r="2131">
      <c r="B2131" s="3" t="s">
        <v>3959</v>
      </c>
      <c r="C2131" s="12" t="str">
        <f>IFERROR(__xludf.DUMMYFUNCTION("TEXTJOIN("";"", TRUE, FILTER($B$2:$B$14794, #REF!=$D$2:$D$14794))"),"#N/A")</f>
        <v>#N/A</v>
      </c>
      <c r="F2131" s="13" t="s">
        <v>42447</v>
      </c>
    </row>
    <row r="2132">
      <c r="B2132" s="3" t="s">
        <v>3959</v>
      </c>
      <c r="C2132" s="12" t="str">
        <f>IFERROR(__xludf.DUMMYFUNCTION("TEXTJOIN("";"", TRUE, FILTER($B$2:$B$14794, #REF!=$D$2:$D$14794))"),"#N/A")</f>
        <v>#N/A</v>
      </c>
      <c r="F2132" s="13" t="s">
        <v>42448</v>
      </c>
    </row>
    <row r="2133">
      <c r="B2133" s="3" t="s">
        <v>3959</v>
      </c>
      <c r="C2133" s="12" t="str">
        <f>IFERROR(__xludf.DUMMYFUNCTION("TEXTJOIN("";"", TRUE, FILTER($B$2:$B$14794, #REF!=$D$2:$D$14794))"),"#N/A")</f>
        <v>#N/A</v>
      </c>
      <c r="F2133" s="13" t="s">
        <v>42449</v>
      </c>
    </row>
    <row r="2134">
      <c r="B2134" s="3" t="s">
        <v>3959</v>
      </c>
      <c r="C2134" s="12" t="str">
        <f>IFERROR(__xludf.DUMMYFUNCTION("TEXTJOIN("";"", TRUE, FILTER($B$2:$B$14794, #REF!=$D$2:$D$14794))"),"#N/A")</f>
        <v>#N/A</v>
      </c>
      <c r="F2134" s="13" t="s">
        <v>1095</v>
      </c>
    </row>
    <row r="2135">
      <c r="B2135" s="3" t="s">
        <v>3959</v>
      </c>
      <c r="C2135" s="12" t="str">
        <f>IFERROR(__xludf.DUMMYFUNCTION("TEXTJOIN("";"", TRUE, FILTER($B$2:$B$14794, #REF!=$D$2:$D$14794))"),"#N/A")</f>
        <v>#N/A</v>
      </c>
      <c r="F2135" s="13" t="s">
        <v>42450</v>
      </c>
    </row>
    <row r="2136">
      <c r="B2136" s="3" t="s">
        <v>3959</v>
      </c>
      <c r="C2136" s="12" t="str">
        <f>IFERROR(__xludf.DUMMYFUNCTION("TEXTJOIN("";"", TRUE, FILTER($B$2:$B$14794, #REF!=$D$2:$D$14794))"),"#N/A")</f>
        <v>#N/A</v>
      </c>
      <c r="F2136" s="13" t="s">
        <v>42451</v>
      </c>
    </row>
    <row r="2137">
      <c r="B2137" s="3" t="s">
        <v>3959</v>
      </c>
      <c r="C2137" s="12" t="str">
        <f>IFERROR(__xludf.DUMMYFUNCTION("TEXTJOIN("";"", TRUE, FILTER($B$2:$B$14794, #REF!=$D$2:$D$14794))"),"#N/A")</f>
        <v>#N/A</v>
      </c>
      <c r="F2137" s="13" t="s">
        <v>42452</v>
      </c>
    </row>
    <row r="2138">
      <c r="B2138" s="3" t="s">
        <v>3959</v>
      </c>
      <c r="C2138" s="12" t="str">
        <f>IFERROR(__xludf.DUMMYFUNCTION("TEXTJOIN("";"", TRUE, FILTER($B$2:$B$14794, #REF!=$D$2:$D$14794))"),"#N/A")</f>
        <v>#N/A</v>
      </c>
      <c r="F2138" s="13" t="s">
        <v>42453</v>
      </c>
    </row>
    <row r="2139">
      <c r="B2139" s="3" t="s">
        <v>3959</v>
      </c>
      <c r="C2139" s="12" t="str">
        <f>IFERROR(__xludf.DUMMYFUNCTION("TEXTJOIN("";"", TRUE, FILTER($B$2:$B$14794, #REF!=$D$2:$D$14794))"),"#N/A")</f>
        <v>#N/A</v>
      </c>
      <c r="F2139" s="13" t="s">
        <v>42454</v>
      </c>
    </row>
    <row r="2140">
      <c r="B2140" s="3" t="s">
        <v>3959</v>
      </c>
      <c r="C2140" s="12" t="str">
        <f>IFERROR(__xludf.DUMMYFUNCTION("TEXTJOIN("";"", TRUE, FILTER($B$2:$B$14794, #REF!=$D$2:$D$14794))"),"#N/A")</f>
        <v>#N/A</v>
      </c>
      <c r="F2140" s="13" t="s">
        <v>42455</v>
      </c>
    </row>
    <row r="2141">
      <c r="B2141" s="3" t="s">
        <v>3959</v>
      </c>
      <c r="C2141" s="12" t="str">
        <f>IFERROR(__xludf.DUMMYFUNCTION("TEXTJOIN("";"", TRUE, FILTER($B$2:$B$14794, #REF!=$D$2:$D$14794))"),"#N/A")</f>
        <v>#N/A</v>
      </c>
      <c r="F2141" s="13" t="s">
        <v>42456</v>
      </c>
    </row>
    <row r="2142">
      <c r="B2142" s="3" t="s">
        <v>3959</v>
      </c>
      <c r="C2142" s="12" t="str">
        <f>IFERROR(__xludf.DUMMYFUNCTION("TEXTJOIN("";"", TRUE, FILTER($B$2:$B$14794, #REF!=$D$2:$D$14794))"),"#N/A")</f>
        <v>#N/A</v>
      </c>
      <c r="F2142" s="13" t="s">
        <v>42457</v>
      </c>
    </row>
    <row r="2143">
      <c r="B2143" s="3" t="s">
        <v>3959</v>
      </c>
      <c r="C2143" s="12" t="str">
        <f>IFERROR(__xludf.DUMMYFUNCTION("TEXTJOIN("";"", TRUE, FILTER($B$2:$B$14794, #REF!=$D$2:$D$14794))"),"#N/A")</f>
        <v>#N/A</v>
      </c>
      <c r="F2143" s="13" t="s">
        <v>42458</v>
      </c>
    </row>
    <row r="2144">
      <c r="B2144" s="3" t="s">
        <v>3959</v>
      </c>
      <c r="C2144" s="12" t="str">
        <f>IFERROR(__xludf.DUMMYFUNCTION("TEXTJOIN("";"", TRUE, FILTER($B$2:$B$14794, #REF!=$D$2:$D$14794))"),"#N/A")</f>
        <v>#N/A</v>
      </c>
      <c r="F2144" s="13" t="s">
        <v>42459</v>
      </c>
    </row>
    <row r="2145">
      <c r="B2145" s="3" t="s">
        <v>3959</v>
      </c>
      <c r="C2145" s="12" t="str">
        <f>IFERROR(__xludf.DUMMYFUNCTION("TEXTJOIN("";"", TRUE, FILTER($B$2:$B$14794, #REF!=$D$2:$D$14794))"),"#N/A")</f>
        <v>#N/A</v>
      </c>
      <c r="F2145" s="13" t="s">
        <v>42460</v>
      </c>
    </row>
    <row r="2146">
      <c r="B2146" s="3" t="s">
        <v>3959</v>
      </c>
      <c r="C2146" s="12" t="str">
        <f>IFERROR(__xludf.DUMMYFUNCTION("TEXTJOIN("";"", TRUE, FILTER($B$2:$B$14794, #REF!=$D$2:$D$14794))"),"#N/A")</f>
        <v>#N/A</v>
      </c>
      <c r="F2146" s="13" t="s">
        <v>42461</v>
      </c>
    </row>
    <row r="2147">
      <c r="B2147" s="3" t="s">
        <v>3959</v>
      </c>
      <c r="C2147" s="12" t="str">
        <f>IFERROR(__xludf.DUMMYFUNCTION("TEXTJOIN("";"", TRUE, FILTER($B$2:$B$14794, #REF!=$D$2:$D$14794))"),"#N/A")</f>
        <v>#N/A</v>
      </c>
      <c r="F2147" s="13" t="s">
        <v>42462</v>
      </c>
    </row>
    <row r="2148">
      <c r="B2148" s="3" t="s">
        <v>3959</v>
      </c>
      <c r="C2148" s="12" t="str">
        <f>IFERROR(__xludf.DUMMYFUNCTION("TEXTJOIN("";"", TRUE, FILTER($B$2:$B$14794, #REF!=$D$2:$D$14794))"),"#N/A")</f>
        <v>#N/A</v>
      </c>
      <c r="F2148" s="13" t="s">
        <v>42463</v>
      </c>
    </row>
    <row r="2149">
      <c r="B2149" s="3" t="s">
        <v>3959</v>
      </c>
      <c r="C2149" s="12" t="str">
        <f>IFERROR(__xludf.DUMMYFUNCTION("TEXTJOIN("";"", TRUE, FILTER($B$2:$B$14794, #REF!=$D$2:$D$14794))"),"#N/A")</f>
        <v>#N/A</v>
      </c>
      <c r="F2149" s="13" t="s">
        <v>42464</v>
      </c>
    </row>
    <row r="2150">
      <c r="B2150" s="3" t="s">
        <v>3959</v>
      </c>
      <c r="C2150" s="12" t="str">
        <f>IFERROR(__xludf.DUMMYFUNCTION("TEXTJOIN("";"", TRUE, FILTER($B$2:$B$14794, #REF!=$D$2:$D$14794))"),"#N/A")</f>
        <v>#N/A</v>
      </c>
      <c r="F2150" s="13" t="s">
        <v>42465</v>
      </c>
    </row>
    <row r="2151">
      <c r="B2151" s="3" t="s">
        <v>3959</v>
      </c>
      <c r="C2151" s="12" t="str">
        <f>IFERROR(__xludf.DUMMYFUNCTION("TEXTJOIN("";"", TRUE, FILTER($B$2:$B$14794, #REF!=$D$2:$D$14794))"),"#N/A")</f>
        <v>#N/A</v>
      </c>
      <c r="F2151" s="13" t="s">
        <v>42466</v>
      </c>
    </row>
    <row r="2152">
      <c r="B2152" s="3" t="s">
        <v>3959</v>
      </c>
      <c r="C2152" s="12" t="str">
        <f>IFERROR(__xludf.DUMMYFUNCTION("TEXTJOIN("";"", TRUE, FILTER($B$2:$B$14794, #REF!=$D$2:$D$14794))"),"#N/A")</f>
        <v>#N/A</v>
      </c>
      <c r="F2152" s="13" t="s">
        <v>42467</v>
      </c>
    </row>
    <row r="2153">
      <c r="B2153" s="3" t="s">
        <v>3959</v>
      </c>
      <c r="C2153" s="12" t="str">
        <f>IFERROR(__xludf.DUMMYFUNCTION("TEXTJOIN("";"", TRUE, FILTER($B$2:$B$14794, #REF!=$D$2:$D$14794))"),"#N/A")</f>
        <v>#N/A</v>
      </c>
      <c r="F2153" s="13" t="s">
        <v>42468</v>
      </c>
    </row>
    <row r="2154">
      <c r="B2154" s="3" t="s">
        <v>4010</v>
      </c>
      <c r="C2154" s="12" t="str">
        <f>IFERROR(__xludf.DUMMYFUNCTION("TEXTJOIN("";"", TRUE, FILTER($B$2:$B$14794, #REF!=$D$2:$D$14794))"),"#N/A")</f>
        <v>#N/A</v>
      </c>
      <c r="F2154" s="13" t="s">
        <v>42469</v>
      </c>
    </row>
    <row r="2155">
      <c r="B2155" s="3" t="s">
        <v>4010</v>
      </c>
      <c r="C2155" s="12" t="str">
        <f>IFERROR(__xludf.DUMMYFUNCTION("TEXTJOIN("";"", TRUE, FILTER($B$2:$B$14794, #REF!=$D$2:$D$14794))"),"#N/A")</f>
        <v>#N/A</v>
      </c>
      <c r="F2155" s="13" t="s">
        <v>42470</v>
      </c>
    </row>
    <row r="2156">
      <c r="B2156" s="3" t="s">
        <v>4010</v>
      </c>
      <c r="C2156" s="12" t="str">
        <f>IFERROR(__xludf.DUMMYFUNCTION("TEXTJOIN("";"", TRUE, FILTER($B$2:$B$14794, #REF!=$D$2:$D$14794))"),"#N/A")</f>
        <v>#N/A</v>
      </c>
      <c r="F2156" s="13" t="s">
        <v>42471</v>
      </c>
    </row>
    <row r="2157">
      <c r="B2157" s="3" t="s">
        <v>4010</v>
      </c>
      <c r="C2157" s="12" t="str">
        <f>IFERROR(__xludf.DUMMYFUNCTION("TEXTJOIN("";"", TRUE, FILTER($B$2:$B$14794, #REF!=$D$2:$D$14794))"),"#N/A")</f>
        <v>#N/A</v>
      </c>
      <c r="F2157" s="13" t="s">
        <v>42472</v>
      </c>
    </row>
    <row r="2158">
      <c r="B2158" s="3" t="s">
        <v>4010</v>
      </c>
      <c r="C2158" s="12" t="str">
        <f>IFERROR(__xludf.DUMMYFUNCTION("TEXTJOIN("";"", TRUE, FILTER($B$2:$B$14794, #REF!=$D$2:$D$14794))"),"#N/A")</f>
        <v>#N/A</v>
      </c>
      <c r="F2158" s="13" t="s">
        <v>42473</v>
      </c>
    </row>
    <row r="2159">
      <c r="B2159" s="3" t="s">
        <v>4010</v>
      </c>
      <c r="C2159" s="12" t="str">
        <f>IFERROR(__xludf.DUMMYFUNCTION("TEXTJOIN("";"", TRUE, FILTER($B$2:$B$14794, #REF!=$D$2:$D$14794))"),"#N/A")</f>
        <v>#N/A</v>
      </c>
      <c r="F2159" s="13" t="s">
        <v>42474</v>
      </c>
    </row>
    <row r="2160">
      <c r="B2160" s="3" t="s">
        <v>4010</v>
      </c>
      <c r="C2160" s="12" t="str">
        <f>IFERROR(__xludf.DUMMYFUNCTION("TEXTJOIN("";"", TRUE, FILTER($B$2:$B$14794, #REF!=$D$2:$D$14794))"),"#N/A")</f>
        <v>#N/A</v>
      </c>
      <c r="F2160" s="13" t="s">
        <v>42475</v>
      </c>
    </row>
    <row r="2161">
      <c r="B2161" s="3" t="s">
        <v>4010</v>
      </c>
      <c r="C2161" s="12" t="str">
        <f>IFERROR(__xludf.DUMMYFUNCTION("TEXTJOIN("";"", TRUE, FILTER($B$2:$B$14794, #REF!=$D$2:$D$14794))"),"#N/A")</f>
        <v>#N/A</v>
      </c>
      <c r="F2161" s="13" t="s">
        <v>42476</v>
      </c>
    </row>
    <row r="2162">
      <c r="B2162" s="3" t="s">
        <v>4010</v>
      </c>
      <c r="C2162" s="12" t="str">
        <f>IFERROR(__xludf.DUMMYFUNCTION("TEXTJOIN("";"", TRUE, FILTER($B$2:$B$14794, #REF!=$D$2:$D$14794))"),"#N/A")</f>
        <v>#N/A</v>
      </c>
      <c r="F2162" s="13" t="s">
        <v>42477</v>
      </c>
    </row>
    <row r="2163">
      <c r="B2163" s="3" t="s">
        <v>4010</v>
      </c>
      <c r="C2163" s="12" t="str">
        <f>IFERROR(__xludf.DUMMYFUNCTION("TEXTJOIN("";"", TRUE, FILTER($B$2:$B$14794, #REF!=$D$2:$D$14794))"),"#N/A")</f>
        <v>#N/A</v>
      </c>
      <c r="F2163" s="13" t="s">
        <v>42478</v>
      </c>
    </row>
    <row r="2164">
      <c r="B2164" s="3" t="s">
        <v>4010</v>
      </c>
      <c r="C2164" s="12" t="str">
        <f>IFERROR(__xludf.DUMMYFUNCTION("TEXTJOIN("";"", TRUE, FILTER($B$2:$B$14794, #REF!=$D$2:$D$14794))"),"#N/A")</f>
        <v>#N/A</v>
      </c>
      <c r="F2164" s="13" t="s">
        <v>42479</v>
      </c>
    </row>
    <row r="2165">
      <c r="B2165" s="3" t="s">
        <v>4010</v>
      </c>
      <c r="C2165" s="12" t="str">
        <f>IFERROR(__xludf.DUMMYFUNCTION("TEXTJOIN("";"", TRUE, FILTER($B$2:$B$14794, #REF!=$D$2:$D$14794))"),"#N/A")</f>
        <v>#N/A</v>
      </c>
      <c r="F2165" s="13" t="s">
        <v>42480</v>
      </c>
    </row>
    <row r="2166">
      <c r="B2166" s="3" t="s">
        <v>4010</v>
      </c>
      <c r="C2166" s="12" t="str">
        <f>IFERROR(__xludf.DUMMYFUNCTION("TEXTJOIN("";"", TRUE, FILTER($B$2:$B$14794, #REF!=$D$2:$D$14794))"),"#N/A")</f>
        <v>#N/A</v>
      </c>
      <c r="F2166" s="13" t="s">
        <v>42481</v>
      </c>
    </row>
    <row r="2167">
      <c r="B2167" s="3" t="s">
        <v>4010</v>
      </c>
      <c r="C2167" s="12" t="str">
        <f>IFERROR(__xludf.DUMMYFUNCTION("TEXTJOIN("";"", TRUE, FILTER($B$2:$B$14794, #REF!=$D$2:$D$14794))"),"#N/A")</f>
        <v>#N/A</v>
      </c>
      <c r="F2167" s="13" t="s">
        <v>42482</v>
      </c>
    </row>
    <row r="2168">
      <c r="B2168" s="3" t="s">
        <v>4010</v>
      </c>
      <c r="C2168" s="12" t="str">
        <f>IFERROR(__xludf.DUMMYFUNCTION("TEXTJOIN("";"", TRUE, FILTER($B$2:$B$14794, #REF!=$D$2:$D$14794))"),"#N/A")</f>
        <v>#N/A</v>
      </c>
      <c r="F2168" s="13" t="s">
        <v>42483</v>
      </c>
    </row>
    <row r="2169">
      <c r="B2169" s="3" t="s">
        <v>4010</v>
      </c>
      <c r="C2169" s="12" t="str">
        <f>IFERROR(__xludf.DUMMYFUNCTION("TEXTJOIN("";"", TRUE, FILTER($B$2:$B$14794, #REF!=$D$2:$D$14794))"),"#N/A")</f>
        <v>#N/A</v>
      </c>
      <c r="F2169" s="13" t="s">
        <v>42484</v>
      </c>
    </row>
    <row r="2170">
      <c r="B2170" s="3" t="s">
        <v>4010</v>
      </c>
      <c r="C2170" s="12" t="str">
        <f>IFERROR(__xludf.DUMMYFUNCTION("TEXTJOIN("";"", TRUE, FILTER($B$2:$B$14794, #REF!=$D$2:$D$14794))"),"#N/A")</f>
        <v>#N/A</v>
      </c>
      <c r="F2170" s="13" t="s">
        <v>42485</v>
      </c>
    </row>
    <row r="2171">
      <c r="B2171" s="3" t="s">
        <v>4010</v>
      </c>
      <c r="C2171" s="12" t="str">
        <f>IFERROR(__xludf.DUMMYFUNCTION("TEXTJOIN("";"", TRUE, FILTER($B$2:$B$14794, #REF!=$D$2:$D$14794))"),"#N/A")</f>
        <v>#N/A</v>
      </c>
      <c r="F2171" s="13" t="s">
        <v>42486</v>
      </c>
    </row>
    <row r="2172">
      <c r="B2172" s="3" t="s">
        <v>4010</v>
      </c>
      <c r="C2172" s="12" t="str">
        <f>IFERROR(__xludf.DUMMYFUNCTION("TEXTJOIN("";"", TRUE, FILTER($B$2:$B$14794, #REF!=$D$2:$D$14794))"),"#N/A")</f>
        <v>#N/A</v>
      </c>
      <c r="F2172" s="13" t="s">
        <v>42487</v>
      </c>
    </row>
    <row r="2173">
      <c r="B2173" s="3" t="s">
        <v>4010</v>
      </c>
      <c r="C2173" s="12" t="str">
        <f>IFERROR(__xludf.DUMMYFUNCTION("TEXTJOIN("";"", TRUE, FILTER($B$2:$B$14794, #REF!=$D$2:$D$14794))"),"#N/A")</f>
        <v>#N/A</v>
      </c>
      <c r="F2173" s="13" t="s">
        <v>42488</v>
      </c>
    </row>
    <row r="2174">
      <c r="B2174" s="3" t="s">
        <v>4010</v>
      </c>
      <c r="C2174" s="12" t="str">
        <f>IFERROR(__xludf.DUMMYFUNCTION("TEXTJOIN("";"", TRUE, FILTER($B$2:$B$14794, #REF!=$D$2:$D$14794))"),"#N/A")</f>
        <v>#N/A</v>
      </c>
      <c r="F2174" s="13" t="s">
        <v>42489</v>
      </c>
    </row>
    <row r="2175">
      <c r="B2175" s="3" t="s">
        <v>4010</v>
      </c>
      <c r="C2175" s="12" t="str">
        <f>IFERROR(__xludf.DUMMYFUNCTION("TEXTJOIN("";"", TRUE, FILTER($B$2:$B$14794, #REF!=$D$2:$D$14794))"),"#N/A")</f>
        <v>#N/A</v>
      </c>
      <c r="F2175" s="13" t="s">
        <v>42490</v>
      </c>
    </row>
    <row r="2176">
      <c r="B2176" s="3" t="s">
        <v>4010</v>
      </c>
      <c r="C2176" s="12" t="str">
        <f>IFERROR(__xludf.DUMMYFUNCTION("TEXTJOIN("";"", TRUE, FILTER($B$2:$B$14794, #REF!=$D$2:$D$14794))"),"#N/A")</f>
        <v>#N/A</v>
      </c>
      <c r="F2176" s="13" t="s">
        <v>42491</v>
      </c>
    </row>
    <row r="2177">
      <c r="B2177" s="3" t="s">
        <v>4010</v>
      </c>
      <c r="C2177" s="12" t="str">
        <f>IFERROR(__xludf.DUMMYFUNCTION("TEXTJOIN("";"", TRUE, FILTER($B$2:$B$14794, #REF!=$D$2:$D$14794))"),"#N/A")</f>
        <v>#N/A</v>
      </c>
      <c r="F2177" s="13" t="s">
        <v>42492</v>
      </c>
    </row>
    <row r="2178">
      <c r="B2178" s="3" t="s">
        <v>4010</v>
      </c>
      <c r="C2178" s="12" t="str">
        <f>IFERROR(__xludf.DUMMYFUNCTION("TEXTJOIN("";"", TRUE, FILTER($B$2:$B$14794, #REF!=$D$2:$D$14794))"),"#N/A")</f>
        <v>#N/A</v>
      </c>
      <c r="F2178" s="13" t="s">
        <v>42493</v>
      </c>
    </row>
    <row r="2179">
      <c r="B2179" s="3" t="s">
        <v>4061</v>
      </c>
      <c r="C2179" s="12" t="str">
        <f>IFERROR(__xludf.DUMMYFUNCTION("TEXTJOIN("";"", TRUE, FILTER($B$2:$B$14794, #REF!=$D$2:$D$14794))"),"#N/A")</f>
        <v>#N/A</v>
      </c>
      <c r="F2179" s="13" t="s">
        <v>42494</v>
      </c>
    </row>
    <row r="2180">
      <c r="B2180" s="3" t="s">
        <v>4061</v>
      </c>
      <c r="C2180" s="12" t="str">
        <f>IFERROR(__xludf.DUMMYFUNCTION("TEXTJOIN("";"", TRUE, FILTER($B$2:$B$14794, #REF!=$D$2:$D$14794))"),"#N/A")</f>
        <v>#N/A</v>
      </c>
      <c r="F2180" s="13" t="s">
        <v>42495</v>
      </c>
    </row>
    <row r="2181">
      <c r="B2181" s="3" t="s">
        <v>4061</v>
      </c>
      <c r="C2181" s="12" t="str">
        <f>IFERROR(__xludf.DUMMYFUNCTION("TEXTJOIN("";"", TRUE, FILTER($B$2:$B$14794, #REF!=$D$2:$D$14794))"),"#N/A")</f>
        <v>#N/A</v>
      </c>
      <c r="F2181" s="13" t="s">
        <v>42496</v>
      </c>
    </row>
    <row r="2182">
      <c r="B2182" s="3" t="s">
        <v>4061</v>
      </c>
      <c r="C2182" s="12" t="str">
        <f>IFERROR(__xludf.DUMMYFUNCTION("TEXTJOIN("";"", TRUE, FILTER($B$2:$B$14794, #REF!=$D$2:$D$14794))"),"#N/A")</f>
        <v>#N/A</v>
      </c>
      <c r="F2182" s="13" t="s">
        <v>42497</v>
      </c>
    </row>
    <row r="2183">
      <c r="B2183" s="3" t="s">
        <v>4061</v>
      </c>
      <c r="C2183" s="12" t="str">
        <f>IFERROR(__xludf.DUMMYFUNCTION("TEXTJOIN("";"", TRUE, FILTER($B$2:$B$14794, #REF!=$D$2:$D$14794))"),"#N/A")</f>
        <v>#N/A</v>
      </c>
      <c r="F2183" s="13" t="s">
        <v>42498</v>
      </c>
    </row>
    <row r="2184">
      <c r="B2184" s="3" t="s">
        <v>4061</v>
      </c>
      <c r="C2184" s="12" t="str">
        <f>IFERROR(__xludf.DUMMYFUNCTION("TEXTJOIN("";"", TRUE, FILTER($B$2:$B$14794, #REF!=$D$2:$D$14794))"),"#N/A")</f>
        <v>#N/A</v>
      </c>
      <c r="F2184" s="13" t="s">
        <v>42499</v>
      </c>
    </row>
    <row r="2185">
      <c r="B2185" s="3" t="s">
        <v>4061</v>
      </c>
      <c r="C2185" s="12" t="str">
        <f>IFERROR(__xludf.DUMMYFUNCTION("TEXTJOIN("";"", TRUE, FILTER($B$2:$B$14794, #REF!=$D$2:$D$14794))"),"#N/A")</f>
        <v>#N/A</v>
      </c>
      <c r="F2185" s="13" t="s">
        <v>42500</v>
      </c>
    </row>
    <row r="2186">
      <c r="B2186" s="3" t="s">
        <v>4061</v>
      </c>
      <c r="C2186" s="12" t="str">
        <f>IFERROR(__xludf.DUMMYFUNCTION("TEXTJOIN("";"", TRUE, FILTER($B$2:$B$14794, #REF!=$D$2:$D$14794))"),"#N/A")</f>
        <v>#N/A</v>
      </c>
      <c r="F2186" s="13" t="s">
        <v>42501</v>
      </c>
    </row>
    <row r="2187">
      <c r="B2187" s="3" t="s">
        <v>4061</v>
      </c>
      <c r="C2187" s="12" t="str">
        <f>IFERROR(__xludf.DUMMYFUNCTION("TEXTJOIN("";"", TRUE, FILTER($B$2:$B$14794, #REF!=$D$2:$D$14794))"),"#N/A")</f>
        <v>#N/A</v>
      </c>
      <c r="F2187" s="13" t="s">
        <v>42502</v>
      </c>
    </row>
    <row r="2188">
      <c r="B2188" s="3" t="s">
        <v>4061</v>
      </c>
      <c r="C2188" s="12" t="str">
        <f>IFERROR(__xludf.DUMMYFUNCTION("TEXTJOIN("";"", TRUE, FILTER($B$2:$B$14794, #REF!=$D$2:$D$14794))"),"#N/A")</f>
        <v>#N/A</v>
      </c>
      <c r="F2188" s="13" t="s">
        <v>42503</v>
      </c>
    </row>
    <row r="2189">
      <c r="B2189" s="3" t="s">
        <v>4061</v>
      </c>
      <c r="C2189" s="12" t="str">
        <f>IFERROR(__xludf.DUMMYFUNCTION("TEXTJOIN("";"", TRUE, FILTER($B$2:$B$14794, #REF!=$D$2:$D$14794))"),"#N/A")</f>
        <v>#N/A</v>
      </c>
      <c r="F2189" s="13" t="s">
        <v>42504</v>
      </c>
    </row>
    <row r="2190">
      <c r="B2190" s="3" t="s">
        <v>4061</v>
      </c>
      <c r="C2190" s="12" t="str">
        <f>IFERROR(__xludf.DUMMYFUNCTION("TEXTJOIN("";"", TRUE, FILTER($B$2:$B$14794, #REF!=$D$2:$D$14794))"),"#N/A")</f>
        <v>#N/A</v>
      </c>
      <c r="F2190" s="13" t="s">
        <v>42505</v>
      </c>
    </row>
    <row r="2191">
      <c r="B2191" s="3" t="s">
        <v>4061</v>
      </c>
      <c r="C2191" s="12" t="str">
        <f>IFERROR(__xludf.DUMMYFUNCTION("TEXTJOIN("";"", TRUE, FILTER($B$2:$B$14794, #REF!=$D$2:$D$14794))"),"#N/A")</f>
        <v>#N/A</v>
      </c>
      <c r="F2191" s="13" t="s">
        <v>42506</v>
      </c>
    </row>
    <row r="2192">
      <c r="B2192" s="3" t="s">
        <v>4061</v>
      </c>
      <c r="C2192" s="12" t="str">
        <f>IFERROR(__xludf.DUMMYFUNCTION("TEXTJOIN("";"", TRUE, FILTER($B$2:$B$14794, #REF!=$D$2:$D$14794))"),"#N/A")</f>
        <v>#N/A</v>
      </c>
      <c r="F2192" s="13" t="s">
        <v>42507</v>
      </c>
    </row>
    <row r="2193">
      <c r="B2193" s="3" t="s">
        <v>4061</v>
      </c>
      <c r="C2193" s="12" t="str">
        <f>IFERROR(__xludf.DUMMYFUNCTION("TEXTJOIN("";"", TRUE, FILTER($B$2:$B$14794, #REF!=$D$2:$D$14794))"),"#N/A")</f>
        <v>#N/A</v>
      </c>
      <c r="F2193" s="13" t="s">
        <v>42508</v>
      </c>
    </row>
    <row r="2194">
      <c r="B2194" s="3" t="s">
        <v>4061</v>
      </c>
      <c r="C2194" s="12" t="str">
        <f>IFERROR(__xludf.DUMMYFUNCTION("TEXTJOIN("";"", TRUE, FILTER($B$2:$B$14794, #REF!=$D$2:$D$14794))"),"#N/A")</f>
        <v>#N/A</v>
      </c>
      <c r="F2194" s="13" t="s">
        <v>42509</v>
      </c>
    </row>
    <row r="2195">
      <c r="B2195" s="3" t="s">
        <v>4061</v>
      </c>
      <c r="C2195" s="12" t="str">
        <f>IFERROR(__xludf.DUMMYFUNCTION("TEXTJOIN("";"", TRUE, FILTER($B$2:$B$14794, #REF!=$D$2:$D$14794))"),"#N/A")</f>
        <v>#N/A</v>
      </c>
      <c r="F2195" s="13" t="s">
        <v>42510</v>
      </c>
    </row>
    <row r="2196">
      <c r="B2196" s="3" t="s">
        <v>4061</v>
      </c>
      <c r="C2196" s="12" t="str">
        <f>IFERROR(__xludf.DUMMYFUNCTION("TEXTJOIN("";"", TRUE, FILTER($B$2:$B$14794, #REF!=$D$2:$D$14794))"),"#N/A")</f>
        <v>#N/A</v>
      </c>
      <c r="F2196" s="13" t="s">
        <v>42511</v>
      </c>
    </row>
    <row r="2197">
      <c r="B2197" s="3" t="s">
        <v>4061</v>
      </c>
      <c r="C2197" s="12" t="str">
        <f>IFERROR(__xludf.DUMMYFUNCTION("TEXTJOIN("";"", TRUE, FILTER($B$2:$B$14794, #REF!=$D$2:$D$14794))"),"#N/A")</f>
        <v>#N/A</v>
      </c>
      <c r="F2197" s="13" t="s">
        <v>42512</v>
      </c>
    </row>
    <row r="2198">
      <c r="B2198" s="3" t="s">
        <v>4061</v>
      </c>
      <c r="C2198" s="12" t="str">
        <f>IFERROR(__xludf.DUMMYFUNCTION("TEXTJOIN("";"", TRUE, FILTER($B$2:$B$14794, #REF!=$D$2:$D$14794))"),"#N/A")</f>
        <v>#N/A</v>
      </c>
      <c r="F2198" s="13" t="s">
        <v>42513</v>
      </c>
    </row>
    <row r="2199">
      <c r="B2199" s="3" t="s">
        <v>4061</v>
      </c>
      <c r="C2199" s="12" t="str">
        <f>IFERROR(__xludf.DUMMYFUNCTION("TEXTJOIN("";"", TRUE, FILTER($B$2:$B$14794, #REF!=$D$2:$D$14794))"),"#N/A")</f>
        <v>#N/A</v>
      </c>
      <c r="F2199" s="13" t="s">
        <v>42514</v>
      </c>
    </row>
    <row r="2200">
      <c r="B2200" s="3" t="s">
        <v>4061</v>
      </c>
      <c r="C2200" s="12" t="str">
        <f>IFERROR(__xludf.DUMMYFUNCTION("TEXTJOIN("";"", TRUE, FILTER($B$2:$B$14794, #REF!=$D$2:$D$14794))"),"#N/A")</f>
        <v>#N/A</v>
      </c>
      <c r="F2200" s="13" t="s">
        <v>42515</v>
      </c>
    </row>
    <row r="2201">
      <c r="B2201" s="3" t="s">
        <v>4061</v>
      </c>
      <c r="C2201" s="12" t="str">
        <f>IFERROR(__xludf.DUMMYFUNCTION("TEXTJOIN("";"", TRUE, FILTER($B$2:$B$14794, #REF!=$D$2:$D$14794))"),"#N/A")</f>
        <v>#N/A</v>
      </c>
      <c r="F2201" s="13" t="s">
        <v>42516</v>
      </c>
    </row>
    <row r="2202">
      <c r="B2202" s="3" t="s">
        <v>4061</v>
      </c>
      <c r="C2202" s="12" t="str">
        <f>IFERROR(__xludf.DUMMYFUNCTION("TEXTJOIN("";"", TRUE, FILTER($B$2:$B$14794, #REF!=$D$2:$D$14794))"),"#N/A")</f>
        <v>#N/A</v>
      </c>
      <c r="F2202" s="13" t="s">
        <v>42517</v>
      </c>
    </row>
    <row r="2203">
      <c r="B2203" s="3" t="s">
        <v>4061</v>
      </c>
      <c r="C2203" s="12" t="str">
        <f>IFERROR(__xludf.DUMMYFUNCTION("TEXTJOIN("";"", TRUE, FILTER($B$2:$B$14794, #REF!=$D$2:$D$14794))"),"#N/A")</f>
        <v>#N/A</v>
      </c>
      <c r="F2203" s="13" t="s">
        <v>42518</v>
      </c>
    </row>
    <row r="2204">
      <c r="B2204" s="3" t="s">
        <v>4112</v>
      </c>
      <c r="C2204" s="12" t="str">
        <f>IFERROR(__xludf.DUMMYFUNCTION("TEXTJOIN("";"", TRUE, FILTER($B$2:$B$14794, #REF!=$D$2:$D$14794))"),"#N/A")</f>
        <v>#N/A</v>
      </c>
      <c r="F2204" s="13" t="s">
        <v>42519</v>
      </c>
    </row>
    <row r="2205">
      <c r="B2205" s="3" t="s">
        <v>4112</v>
      </c>
      <c r="C2205" s="12" t="str">
        <f>IFERROR(__xludf.DUMMYFUNCTION("TEXTJOIN("";"", TRUE, FILTER($B$2:$B$14794, #REF!=$D$2:$D$14794))"),"#N/A")</f>
        <v>#N/A</v>
      </c>
      <c r="F2205" s="13" t="s">
        <v>42520</v>
      </c>
    </row>
    <row r="2206">
      <c r="B2206" s="3" t="s">
        <v>4668</v>
      </c>
      <c r="C2206" s="12" t="str">
        <f>IFERROR(__xludf.DUMMYFUNCTION("TEXTJOIN("";"", TRUE, FILTER($B$2:$B$14794, #REF!=$D$2:$D$14794))"),"#N/A")</f>
        <v>#N/A</v>
      </c>
      <c r="F2206" s="13" t="s">
        <v>42521</v>
      </c>
    </row>
    <row r="2207">
      <c r="B2207" s="3" t="s">
        <v>4668</v>
      </c>
      <c r="C2207" s="12" t="str">
        <f>IFERROR(__xludf.DUMMYFUNCTION("TEXTJOIN("";"", TRUE, FILTER($B$2:$B$14794, #REF!=$D$2:$D$14794))"),"#N/A")</f>
        <v>#N/A</v>
      </c>
      <c r="F2207" s="13" t="s">
        <v>42522</v>
      </c>
    </row>
    <row r="2208">
      <c r="B2208" s="3" t="s">
        <v>4668</v>
      </c>
      <c r="C2208" s="12" t="str">
        <f>IFERROR(__xludf.DUMMYFUNCTION("TEXTJOIN("";"", TRUE, FILTER($B$2:$B$14794, #REF!=$D$2:$D$14794))"),"#N/A")</f>
        <v>#N/A</v>
      </c>
      <c r="F2208" s="13" t="s">
        <v>42523</v>
      </c>
    </row>
    <row r="2209">
      <c r="B2209" s="3" t="s">
        <v>4668</v>
      </c>
      <c r="C2209" s="12" t="str">
        <f>IFERROR(__xludf.DUMMYFUNCTION("TEXTJOIN("";"", TRUE, FILTER($B$2:$B$14794, #REF!=$D$2:$D$14794))"),"#N/A")</f>
        <v>#N/A</v>
      </c>
      <c r="F2209" s="13" t="s">
        <v>42524</v>
      </c>
    </row>
    <row r="2210">
      <c r="B2210" s="3" t="s">
        <v>4668</v>
      </c>
      <c r="C2210" s="12" t="str">
        <f>IFERROR(__xludf.DUMMYFUNCTION("TEXTJOIN("";"", TRUE, FILTER($B$2:$B$14794, #REF!=$D$2:$D$14794))"),"#N/A")</f>
        <v>#N/A</v>
      </c>
      <c r="F2210" s="13" t="s">
        <v>42525</v>
      </c>
    </row>
    <row r="2211">
      <c r="B2211" s="3" t="s">
        <v>4668</v>
      </c>
      <c r="C2211" s="12" t="str">
        <f>IFERROR(__xludf.DUMMYFUNCTION("TEXTJOIN("";"", TRUE, FILTER($B$2:$B$14794, #REF!=$D$2:$D$14794))"),"#N/A")</f>
        <v>#N/A</v>
      </c>
      <c r="F2211" s="13" t="s">
        <v>42526</v>
      </c>
    </row>
    <row r="2212">
      <c r="B2212" s="3" t="s">
        <v>4668</v>
      </c>
      <c r="C2212" s="12" t="str">
        <f>IFERROR(__xludf.DUMMYFUNCTION("TEXTJOIN("";"", TRUE, FILTER($B$2:$B$14794, #REF!=$D$2:$D$14794))"),"#N/A")</f>
        <v>#N/A</v>
      </c>
      <c r="F2212" s="13" t="s">
        <v>42527</v>
      </c>
    </row>
    <row r="2213">
      <c r="B2213" s="3" t="s">
        <v>4668</v>
      </c>
      <c r="C2213" s="12" t="str">
        <f>IFERROR(__xludf.DUMMYFUNCTION("TEXTJOIN("";"", TRUE, FILTER($B$2:$B$14794, #REF!=$D$2:$D$14794))"),"#N/A")</f>
        <v>#N/A</v>
      </c>
      <c r="F2213" s="13" t="s">
        <v>42528</v>
      </c>
    </row>
    <row r="2214">
      <c r="B2214" s="3" t="s">
        <v>4668</v>
      </c>
      <c r="C2214" s="12" t="str">
        <f>IFERROR(__xludf.DUMMYFUNCTION("TEXTJOIN("";"", TRUE, FILTER($B$2:$B$14794, #REF!=$D$2:$D$14794))"),"#N/A")</f>
        <v>#N/A</v>
      </c>
      <c r="F2214" s="13" t="s">
        <v>42529</v>
      </c>
    </row>
    <row r="2215">
      <c r="B2215" s="3" t="s">
        <v>4668</v>
      </c>
      <c r="C2215" s="12" t="str">
        <f>IFERROR(__xludf.DUMMYFUNCTION("TEXTJOIN("";"", TRUE, FILTER($B$2:$B$14794, #REF!=$D$2:$D$14794))"),"#N/A")</f>
        <v>#N/A</v>
      </c>
      <c r="F2215" s="13" t="s">
        <v>42530</v>
      </c>
    </row>
    <row r="2216">
      <c r="B2216" s="3" t="s">
        <v>4668</v>
      </c>
      <c r="C2216" s="12" t="str">
        <f>IFERROR(__xludf.DUMMYFUNCTION("TEXTJOIN("";"", TRUE, FILTER($B$2:$B$14794, #REF!=$D$2:$D$14794))"),"#N/A")</f>
        <v>#N/A</v>
      </c>
      <c r="F2216" s="13" t="s">
        <v>42531</v>
      </c>
    </row>
    <row r="2217">
      <c r="B2217" s="3" t="s">
        <v>4668</v>
      </c>
      <c r="C2217" s="12" t="str">
        <f>IFERROR(__xludf.DUMMYFUNCTION("TEXTJOIN("";"", TRUE, FILTER($B$2:$B$14794, #REF!=$D$2:$D$14794))"),"#N/A")</f>
        <v>#N/A</v>
      </c>
      <c r="F2217" s="13" t="s">
        <v>42532</v>
      </c>
    </row>
    <row r="2218">
      <c r="B2218" s="3" t="s">
        <v>4668</v>
      </c>
      <c r="C2218" s="12" t="str">
        <f>IFERROR(__xludf.DUMMYFUNCTION("TEXTJOIN("";"", TRUE, FILTER($B$2:$B$14794, #REF!=$D$2:$D$14794))"),"#N/A")</f>
        <v>#N/A</v>
      </c>
      <c r="F2218" s="13" t="s">
        <v>42533</v>
      </c>
    </row>
    <row r="2219">
      <c r="B2219" s="3" t="s">
        <v>4668</v>
      </c>
      <c r="C2219" s="12" t="str">
        <f>IFERROR(__xludf.DUMMYFUNCTION("TEXTJOIN("";"", TRUE, FILTER($B$2:$B$14794, #REF!=$D$2:$D$14794))"),"#N/A")</f>
        <v>#N/A</v>
      </c>
      <c r="F2219" s="13" t="s">
        <v>42534</v>
      </c>
    </row>
    <row r="2220">
      <c r="B2220" s="3" t="s">
        <v>4668</v>
      </c>
      <c r="C2220" s="12" t="str">
        <f>IFERROR(__xludf.DUMMYFUNCTION("TEXTJOIN("";"", TRUE, FILTER($B$2:$B$14794, #REF!=$D$2:$D$14794))"),"#N/A")</f>
        <v>#N/A</v>
      </c>
      <c r="F2220" s="13" t="s">
        <v>42535</v>
      </c>
    </row>
    <row r="2221">
      <c r="B2221" s="3" t="s">
        <v>4668</v>
      </c>
      <c r="C2221" s="12" t="str">
        <f>IFERROR(__xludf.DUMMYFUNCTION("TEXTJOIN("";"", TRUE, FILTER($B$2:$B$14794, #REF!=$D$2:$D$14794))"),"#N/A")</f>
        <v>#N/A</v>
      </c>
      <c r="F2221" s="13" t="s">
        <v>42536</v>
      </c>
    </row>
    <row r="2222">
      <c r="B2222" s="3" t="s">
        <v>4668</v>
      </c>
      <c r="C2222" s="12" t="str">
        <f>IFERROR(__xludf.DUMMYFUNCTION("TEXTJOIN("";"", TRUE, FILTER($B$2:$B$14794, #REF!=$D$2:$D$14794))"),"#N/A")</f>
        <v>#N/A</v>
      </c>
      <c r="F2222" s="13" t="s">
        <v>42537</v>
      </c>
    </row>
    <row r="2223">
      <c r="B2223" s="3" t="s">
        <v>4668</v>
      </c>
      <c r="C2223" s="12" t="str">
        <f>IFERROR(__xludf.DUMMYFUNCTION("TEXTJOIN("";"", TRUE, FILTER($B$2:$B$14794, #REF!=$D$2:$D$14794))"),"#N/A")</f>
        <v>#N/A</v>
      </c>
      <c r="F2223" s="13" t="s">
        <v>42538</v>
      </c>
    </row>
    <row r="2224">
      <c r="B2224" s="3" t="s">
        <v>4668</v>
      </c>
      <c r="C2224" s="12" t="str">
        <f>IFERROR(__xludf.DUMMYFUNCTION("TEXTJOIN("";"", TRUE, FILTER($B$2:$B$14794, #REF!=$D$2:$D$14794))"),"#N/A")</f>
        <v>#N/A</v>
      </c>
      <c r="F2224" s="13" t="s">
        <v>42539</v>
      </c>
    </row>
    <row r="2225">
      <c r="B2225" s="3" t="s">
        <v>4668</v>
      </c>
      <c r="C2225" s="12" t="str">
        <f>IFERROR(__xludf.DUMMYFUNCTION("TEXTJOIN("";"", TRUE, FILTER($B$2:$B$14794, #REF!=$D$2:$D$14794))"),"#N/A")</f>
        <v>#N/A</v>
      </c>
      <c r="F2225" s="13" t="s">
        <v>42540</v>
      </c>
    </row>
    <row r="2226">
      <c r="B2226" s="3" t="s">
        <v>4668</v>
      </c>
      <c r="C2226" s="12" t="str">
        <f>IFERROR(__xludf.DUMMYFUNCTION("TEXTJOIN("";"", TRUE, FILTER($B$2:$B$14794, #REF!=$D$2:$D$14794))"),"#N/A")</f>
        <v>#N/A</v>
      </c>
      <c r="F2226" s="13" t="s">
        <v>42541</v>
      </c>
    </row>
    <row r="2227">
      <c r="B2227" s="3" t="s">
        <v>4668</v>
      </c>
      <c r="C2227" s="12" t="str">
        <f>IFERROR(__xludf.DUMMYFUNCTION("TEXTJOIN("";"", TRUE, FILTER($B$2:$B$14794, #REF!=$D$2:$D$14794))"),"#N/A")</f>
        <v>#N/A</v>
      </c>
      <c r="F2227" s="13" t="s">
        <v>42542</v>
      </c>
    </row>
    <row r="2228">
      <c r="B2228" s="3" t="s">
        <v>4668</v>
      </c>
      <c r="C2228" s="12" t="str">
        <f>IFERROR(__xludf.DUMMYFUNCTION("TEXTJOIN("";"", TRUE, FILTER($B$2:$B$14794, #REF!=$D$2:$D$14794))"),"#N/A")</f>
        <v>#N/A</v>
      </c>
      <c r="F2228" s="13" t="s">
        <v>2351</v>
      </c>
    </row>
    <row r="2229">
      <c r="B2229" s="3" t="s">
        <v>4668</v>
      </c>
      <c r="C2229" s="12" t="str">
        <f>IFERROR(__xludf.DUMMYFUNCTION("TEXTJOIN("";"", TRUE, FILTER($B$2:$B$14794, #REF!=$D$2:$D$14794))"),"#N/A")</f>
        <v>#N/A</v>
      </c>
      <c r="F2229" s="13" t="s">
        <v>42543</v>
      </c>
    </row>
    <row r="2230">
      <c r="B2230" s="3" t="s">
        <v>4668</v>
      </c>
      <c r="C2230" s="12" t="str">
        <f>IFERROR(__xludf.DUMMYFUNCTION("TEXTJOIN("";"", TRUE, FILTER($B$2:$B$14794, #REF!=$D$2:$D$14794))"),"#N/A")</f>
        <v>#N/A</v>
      </c>
      <c r="F2230" s="13" t="s">
        <v>42544</v>
      </c>
    </row>
    <row r="2231">
      <c r="B2231" s="3" t="s">
        <v>4668</v>
      </c>
      <c r="C2231" s="12" t="str">
        <f>IFERROR(__xludf.DUMMYFUNCTION("TEXTJOIN("";"", TRUE, FILTER($B$2:$B$14794, #REF!=$D$2:$D$14794))"),"#N/A")</f>
        <v>#N/A</v>
      </c>
      <c r="F2231" s="13" t="s">
        <v>42545</v>
      </c>
    </row>
    <row r="2232">
      <c r="B2232" s="3" t="s">
        <v>4668</v>
      </c>
      <c r="C2232" s="12" t="str">
        <f>IFERROR(__xludf.DUMMYFUNCTION("TEXTJOIN("";"", TRUE, FILTER($B$2:$B$14794, #REF!=$D$2:$D$14794))"),"#N/A")</f>
        <v>#N/A</v>
      </c>
      <c r="F2232" s="13" t="s">
        <v>42546</v>
      </c>
    </row>
    <row r="2233">
      <c r="B2233" s="3" t="s">
        <v>4668</v>
      </c>
      <c r="C2233" s="12" t="str">
        <f>IFERROR(__xludf.DUMMYFUNCTION("TEXTJOIN("";"", TRUE, FILTER($B$2:$B$14794, #REF!=$D$2:$D$14794))"),"#N/A")</f>
        <v>#N/A</v>
      </c>
      <c r="F2233" s="13" t="s">
        <v>42547</v>
      </c>
    </row>
    <row r="2234">
      <c r="B2234" s="3" t="s">
        <v>4668</v>
      </c>
      <c r="C2234" s="12" t="str">
        <f>IFERROR(__xludf.DUMMYFUNCTION("TEXTJOIN("";"", TRUE, FILTER($B$2:$B$14794, #REF!=$D$2:$D$14794))"),"#N/A")</f>
        <v>#N/A</v>
      </c>
      <c r="F2234" s="13" t="s">
        <v>42548</v>
      </c>
    </row>
    <row r="2235">
      <c r="B2235" s="3" t="s">
        <v>4668</v>
      </c>
      <c r="C2235" s="12" t="str">
        <f>IFERROR(__xludf.DUMMYFUNCTION("TEXTJOIN("";"", TRUE, FILTER($B$2:$B$14794, #REF!=$D$2:$D$14794))"),"#N/A")</f>
        <v>#N/A</v>
      </c>
      <c r="F2235" s="13" t="s">
        <v>42549</v>
      </c>
    </row>
    <row r="2236">
      <c r="B2236" s="3" t="s">
        <v>4668</v>
      </c>
      <c r="C2236" s="12" t="str">
        <f>IFERROR(__xludf.DUMMYFUNCTION("TEXTJOIN("";"", TRUE, FILTER($B$2:$B$14794, #REF!=$D$2:$D$14794))"),"#N/A")</f>
        <v>#N/A</v>
      </c>
      <c r="F2236" s="13" t="s">
        <v>42550</v>
      </c>
    </row>
    <row r="2237">
      <c r="B2237" s="3" t="s">
        <v>4668</v>
      </c>
      <c r="C2237" s="12" t="str">
        <f>IFERROR(__xludf.DUMMYFUNCTION("TEXTJOIN("";"", TRUE, FILTER($B$2:$B$14794, #REF!=$D$2:$D$14794))"),"#N/A")</f>
        <v>#N/A</v>
      </c>
      <c r="F2237" s="13" t="s">
        <v>42551</v>
      </c>
    </row>
    <row r="2238">
      <c r="B2238" s="3" t="s">
        <v>4668</v>
      </c>
      <c r="C2238" s="12" t="str">
        <f>IFERROR(__xludf.DUMMYFUNCTION("TEXTJOIN("";"", TRUE, FILTER($B$2:$B$14794, #REF!=$D$2:$D$14794))"),"#N/A")</f>
        <v>#N/A</v>
      </c>
      <c r="F2238" s="13" t="s">
        <v>42552</v>
      </c>
    </row>
    <row r="2239">
      <c r="B2239" s="3" t="s">
        <v>4668</v>
      </c>
      <c r="C2239" s="12" t="str">
        <f>IFERROR(__xludf.DUMMYFUNCTION("TEXTJOIN("";"", TRUE, FILTER($B$2:$B$14794, #REF!=$D$2:$D$14794))"),"#N/A")</f>
        <v>#N/A</v>
      </c>
      <c r="F2239" s="13" t="s">
        <v>42553</v>
      </c>
    </row>
    <row r="2240">
      <c r="B2240" s="3" t="s">
        <v>4668</v>
      </c>
      <c r="C2240" s="12" t="str">
        <f>IFERROR(__xludf.DUMMYFUNCTION("TEXTJOIN("";"", TRUE, FILTER($B$2:$B$14794, #REF!=$D$2:$D$14794))"),"#N/A")</f>
        <v>#N/A</v>
      </c>
      <c r="F2240" s="13" t="s">
        <v>42554</v>
      </c>
    </row>
    <row r="2241">
      <c r="B2241" s="3" t="s">
        <v>4668</v>
      </c>
      <c r="C2241" s="12" t="str">
        <f>IFERROR(__xludf.DUMMYFUNCTION("TEXTJOIN("";"", TRUE, FILTER($B$2:$B$14794, #REF!=$D$2:$D$14794))"),"#N/A")</f>
        <v>#N/A</v>
      </c>
      <c r="F2241" s="13" t="s">
        <v>42555</v>
      </c>
    </row>
    <row r="2242">
      <c r="B2242" s="3" t="s">
        <v>4668</v>
      </c>
      <c r="C2242" s="12" t="str">
        <f>IFERROR(__xludf.DUMMYFUNCTION("TEXTJOIN("";"", TRUE, FILTER($B$2:$B$14794, #REF!=$D$2:$D$14794))"),"#N/A")</f>
        <v>#N/A</v>
      </c>
      <c r="F2242" s="13" t="s">
        <v>42556</v>
      </c>
    </row>
    <row r="2243">
      <c r="B2243" s="3" t="s">
        <v>4668</v>
      </c>
      <c r="C2243" s="12" t="str">
        <f>IFERROR(__xludf.DUMMYFUNCTION("TEXTJOIN("";"", TRUE, FILTER($B$2:$B$14794, #REF!=$D$2:$D$14794))"),"#N/A")</f>
        <v>#N/A</v>
      </c>
      <c r="F2243" s="13" t="s">
        <v>42557</v>
      </c>
    </row>
    <row r="2244">
      <c r="B2244" s="3" t="s">
        <v>4668</v>
      </c>
      <c r="C2244" s="12" t="str">
        <f>IFERROR(__xludf.DUMMYFUNCTION("TEXTJOIN("";"", TRUE, FILTER($B$2:$B$14794, #REF!=$D$2:$D$14794))"),"#N/A")</f>
        <v>#N/A</v>
      </c>
      <c r="F2244" s="13" t="s">
        <v>42558</v>
      </c>
    </row>
    <row r="2245">
      <c r="B2245" s="3" t="s">
        <v>4668</v>
      </c>
      <c r="C2245" s="12" t="str">
        <f>IFERROR(__xludf.DUMMYFUNCTION("TEXTJOIN("";"", TRUE, FILTER($B$2:$B$14794, #REF!=$D$2:$D$14794))"),"#N/A")</f>
        <v>#N/A</v>
      </c>
      <c r="F2245" s="13" t="s">
        <v>42559</v>
      </c>
    </row>
    <row r="2246">
      <c r="B2246" s="3" t="s">
        <v>4668</v>
      </c>
      <c r="C2246" s="12" t="str">
        <f>IFERROR(__xludf.DUMMYFUNCTION("TEXTJOIN("";"", TRUE, FILTER($B$2:$B$14794, #REF!=$D$2:$D$14794))"),"#N/A")</f>
        <v>#N/A</v>
      </c>
      <c r="F2246" s="13" t="s">
        <v>42560</v>
      </c>
    </row>
    <row r="2247">
      <c r="B2247" s="3" t="s">
        <v>4668</v>
      </c>
      <c r="C2247" s="12" t="str">
        <f>IFERROR(__xludf.DUMMYFUNCTION("TEXTJOIN("";"", TRUE, FILTER($B$2:$B$14794, #REF!=$D$2:$D$14794))"),"#N/A")</f>
        <v>#N/A</v>
      </c>
      <c r="F2247" s="13" t="s">
        <v>42561</v>
      </c>
    </row>
    <row r="2248">
      <c r="B2248" s="3" t="s">
        <v>4668</v>
      </c>
      <c r="C2248" s="12" t="str">
        <f>IFERROR(__xludf.DUMMYFUNCTION("TEXTJOIN("";"", TRUE, FILTER($B$2:$B$14794, #REF!=$D$2:$D$14794))"),"#N/A")</f>
        <v>#N/A</v>
      </c>
      <c r="F2248" s="13" t="s">
        <v>42562</v>
      </c>
    </row>
    <row r="2249">
      <c r="B2249" s="3" t="s">
        <v>4207</v>
      </c>
      <c r="C2249" s="12" t="str">
        <f>IFERROR(__xludf.DUMMYFUNCTION("TEXTJOIN("";"", TRUE, FILTER($B$2:$B$14794, #REF!=$D$2:$D$14794))"),"#N/A")</f>
        <v>#N/A</v>
      </c>
      <c r="F2249" s="13" t="s">
        <v>42563</v>
      </c>
    </row>
    <row r="2250">
      <c r="B2250" s="3" t="s">
        <v>4207</v>
      </c>
      <c r="C2250" s="12" t="str">
        <f>IFERROR(__xludf.DUMMYFUNCTION("TEXTJOIN("";"", TRUE, FILTER($B$2:$B$14794, #REF!=$D$2:$D$14794))"),"#N/A")</f>
        <v>#N/A</v>
      </c>
      <c r="F2250" s="13" t="s">
        <v>42564</v>
      </c>
    </row>
    <row r="2251">
      <c r="B2251" s="3" t="s">
        <v>4207</v>
      </c>
      <c r="C2251" s="12" t="str">
        <f>IFERROR(__xludf.DUMMYFUNCTION("TEXTJOIN("";"", TRUE, FILTER($B$2:$B$14794, #REF!=$D$2:$D$14794))"),"#N/A")</f>
        <v>#N/A</v>
      </c>
      <c r="F2251" s="13" t="s">
        <v>42565</v>
      </c>
    </row>
    <row r="2252">
      <c r="B2252" s="3" t="s">
        <v>4207</v>
      </c>
      <c r="C2252" s="12" t="str">
        <f>IFERROR(__xludf.DUMMYFUNCTION("TEXTJOIN("";"", TRUE, FILTER($B$2:$B$14794, #REF!=$D$2:$D$14794))"),"#N/A")</f>
        <v>#N/A</v>
      </c>
      <c r="F2252" s="13" t="s">
        <v>42566</v>
      </c>
    </row>
    <row r="2253">
      <c r="B2253" s="3" t="s">
        <v>4207</v>
      </c>
      <c r="C2253" s="12" t="str">
        <f>IFERROR(__xludf.DUMMYFUNCTION("TEXTJOIN("";"", TRUE, FILTER($B$2:$B$14794, #REF!=$D$2:$D$14794))"),"#N/A")</f>
        <v>#N/A</v>
      </c>
      <c r="F2253" s="13" t="s">
        <v>42567</v>
      </c>
    </row>
    <row r="2254">
      <c r="B2254" s="3" t="s">
        <v>4218</v>
      </c>
      <c r="C2254" s="12" t="str">
        <f>IFERROR(__xludf.DUMMYFUNCTION("TEXTJOIN("";"", TRUE, FILTER($B$2:$B$14794, #REF!=$D$2:$D$14794))"),"#N/A")</f>
        <v>#N/A</v>
      </c>
      <c r="F2254" s="13" t="s">
        <v>42568</v>
      </c>
    </row>
    <row r="2255">
      <c r="B2255" s="3" t="s">
        <v>4218</v>
      </c>
      <c r="C2255" s="12" t="str">
        <f>IFERROR(__xludf.DUMMYFUNCTION("TEXTJOIN("";"", TRUE, FILTER($B$2:$B$14794, #REF!=$D$2:$D$14794))"),"#N/A")</f>
        <v>#N/A</v>
      </c>
      <c r="F2255" s="13" t="s">
        <v>42569</v>
      </c>
    </row>
    <row r="2256">
      <c r="B2256" s="3" t="s">
        <v>4218</v>
      </c>
      <c r="C2256" s="12" t="str">
        <f>IFERROR(__xludf.DUMMYFUNCTION("TEXTJOIN("";"", TRUE, FILTER($B$2:$B$14794, #REF!=$D$2:$D$14794))"),"#N/A")</f>
        <v>#N/A</v>
      </c>
      <c r="F2256" s="13" t="s">
        <v>42570</v>
      </c>
    </row>
    <row r="2257">
      <c r="B2257" s="3" t="s">
        <v>4218</v>
      </c>
      <c r="C2257" s="12" t="str">
        <f>IFERROR(__xludf.DUMMYFUNCTION("TEXTJOIN("";"", TRUE, FILTER($B$2:$B$14794, #REF!=$D$2:$D$14794))"),"#N/A")</f>
        <v>#N/A</v>
      </c>
      <c r="F2257" s="13" t="s">
        <v>42571</v>
      </c>
    </row>
    <row r="2258">
      <c r="B2258" s="3" t="s">
        <v>4218</v>
      </c>
      <c r="C2258" s="12" t="str">
        <f>IFERROR(__xludf.DUMMYFUNCTION("TEXTJOIN("";"", TRUE, FILTER($B$2:$B$14794, #REF!=$D$2:$D$14794))"),"#N/A")</f>
        <v>#N/A</v>
      </c>
      <c r="F2258" s="13" t="s">
        <v>42572</v>
      </c>
    </row>
    <row r="2259">
      <c r="B2259" s="3" t="s">
        <v>4218</v>
      </c>
      <c r="C2259" s="12" t="str">
        <f>IFERROR(__xludf.DUMMYFUNCTION("TEXTJOIN("";"", TRUE, FILTER($B$2:$B$14794, #REF!=$D$2:$D$14794))"),"#N/A")</f>
        <v>#N/A</v>
      </c>
      <c r="F2259" s="13" t="s">
        <v>42573</v>
      </c>
    </row>
    <row r="2260">
      <c r="B2260" s="3" t="s">
        <v>4231</v>
      </c>
      <c r="C2260" s="12" t="str">
        <f>IFERROR(__xludf.DUMMYFUNCTION("TEXTJOIN("";"", TRUE, FILTER($B$2:$B$14794, #REF!=$D$2:$D$14794))"),"#N/A")</f>
        <v>#N/A</v>
      </c>
      <c r="F2260" s="13" t="s">
        <v>42574</v>
      </c>
    </row>
    <row r="2261">
      <c r="B2261" s="3" t="s">
        <v>4231</v>
      </c>
      <c r="C2261" s="12" t="str">
        <f>IFERROR(__xludf.DUMMYFUNCTION("TEXTJOIN("";"", TRUE, FILTER($B$2:$B$14794, #REF!=$D$2:$D$14794))"),"#N/A")</f>
        <v>#N/A</v>
      </c>
      <c r="F2261" s="13" t="s">
        <v>42575</v>
      </c>
    </row>
    <row r="2262">
      <c r="B2262" s="3" t="s">
        <v>4231</v>
      </c>
      <c r="C2262" s="12" t="str">
        <f>IFERROR(__xludf.DUMMYFUNCTION("TEXTJOIN("";"", TRUE, FILTER($B$2:$B$14794, #REF!=$D$2:$D$14794))"),"#N/A")</f>
        <v>#N/A</v>
      </c>
      <c r="F2262" s="13" t="s">
        <v>42576</v>
      </c>
    </row>
    <row r="2263">
      <c r="B2263" s="3" t="s">
        <v>4231</v>
      </c>
      <c r="C2263" s="12" t="str">
        <f>IFERROR(__xludf.DUMMYFUNCTION("TEXTJOIN("";"", TRUE, FILTER($B$2:$B$14794, #REF!=$D$2:$D$14794))"),"#N/A")</f>
        <v>#N/A</v>
      </c>
      <c r="F2263" s="13" t="s">
        <v>42577</v>
      </c>
    </row>
    <row r="2264">
      <c r="B2264" s="3" t="s">
        <v>4231</v>
      </c>
      <c r="C2264" s="12" t="str">
        <f>IFERROR(__xludf.DUMMYFUNCTION("TEXTJOIN("";"", TRUE, FILTER($B$2:$B$14794, #REF!=$D$2:$D$14794))"),"#N/A")</f>
        <v>#N/A</v>
      </c>
      <c r="F2264" s="13" t="s">
        <v>42578</v>
      </c>
    </row>
    <row r="2265">
      <c r="B2265" s="3" t="s">
        <v>4231</v>
      </c>
      <c r="C2265" s="12" t="str">
        <f>IFERROR(__xludf.DUMMYFUNCTION("TEXTJOIN("";"", TRUE, FILTER($B$2:$B$14794, #REF!=$D$2:$D$14794))"),"#N/A")</f>
        <v>#N/A</v>
      </c>
      <c r="F2265" s="13" t="s">
        <v>42579</v>
      </c>
    </row>
    <row r="2266">
      <c r="B2266" s="3" t="s">
        <v>4231</v>
      </c>
      <c r="C2266" s="12" t="str">
        <f>IFERROR(__xludf.DUMMYFUNCTION("TEXTJOIN("";"", TRUE, FILTER($B$2:$B$14794, #REF!=$D$2:$D$14794))"),"#N/A")</f>
        <v>#N/A</v>
      </c>
      <c r="F2266" s="13" t="s">
        <v>42580</v>
      </c>
    </row>
    <row r="2267">
      <c r="B2267" s="3" t="s">
        <v>4231</v>
      </c>
      <c r="C2267" s="12" t="str">
        <f>IFERROR(__xludf.DUMMYFUNCTION("TEXTJOIN("";"", TRUE, FILTER($B$2:$B$14794, #REF!=$D$2:$D$14794))"),"#N/A")</f>
        <v>#N/A</v>
      </c>
      <c r="F2267" s="13" t="s">
        <v>42581</v>
      </c>
    </row>
    <row r="2268">
      <c r="B2268" s="3" t="s">
        <v>4231</v>
      </c>
      <c r="C2268" s="12" t="str">
        <f>IFERROR(__xludf.DUMMYFUNCTION("TEXTJOIN("";"", TRUE, FILTER($B$2:$B$14794, #REF!=$D$2:$D$14794))"),"#N/A")</f>
        <v>#N/A</v>
      </c>
      <c r="F2268" s="13" t="s">
        <v>42582</v>
      </c>
    </row>
    <row r="2269">
      <c r="B2269" s="3" t="s">
        <v>4231</v>
      </c>
      <c r="C2269" s="12" t="str">
        <f>IFERROR(__xludf.DUMMYFUNCTION("TEXTJOIN("";"", TRUE, FILTER($B$2:$B$14794, #REF!=$D$2:$D$14794))"),"#N/A")</f>
        <v>#N/A</v>
      </c>
      <c r="F2269" s="13" t="s">
        <v>42583</v>
      </c>
    </row>
    <row r="2270">
      <c r="B2270" s="3" t="s">
        <v>4231</v>
      </c>
      <c r="C2270" s="12" t="str">
        <f>IFERROR(__xludf.DUMMYFUNCTION("TEXTJOIN("";"", TRUE, FILTER($B$2:$B$14794, #REF!=$D$2:$D$14794))"),"#N/A")</f>
        <v>#N/A</v>
      </c>
      <c r="F2270" s="13" t="s">
        <v>42584</v>
      </c>
    </row>
    <row r="2271">
      <c r="B2271" s="3" t="s">
        <v>4254</v>
      </c>
      <c r="C2271" s="12" t="str">
        <f>IFERROR(__xludf.DUMMYFUNCTION("TEXTJOIN("";"", TRUE, FILTER($B$2:$B$14794, #REF!=$D$2:$D$14794))"),"#N/A")</f>
        <v>#N/A</v>
      </c>
      <c r="F2271" s="13" t="s">
        <v>42585</v>
      </c>
    </row>
    <row r="2272">
      <c r="B2272" s="3" t="s">
        <v>4254</v>
      </c>
      <c r="C2272" s="12" t="str">
        <f>IFERROR(__xludf.DUMMYFUNCTION("TEXTJOIN("";"", TRUE, FILTER($B$2:$B$14794, #REF!=$D$2:$D$14794))"),"#N/A")</f>
        <v>#N/A</v>
      </c>
      <c r="F2272" s="13" t="s">
        <v>42586</v>
      </c>
    </row>
    <row r="2273">
      <c r="B2273" s="3" t="s">
        <v>4254</v>
      </c>
      <c r="C2273" s="12" t="str">
        <f>IFERROR(__xludf.DUMMYFUNCTION("TEXTJOIN("";"", TRUE, FILTER($B$2:$B$14794, #REF!=$D$2:$D$14794))"),"#N/A")</f>
        <v>#N/A</v>
      </c>
      <c r="F2273" s="13" t="s">
        <v>42587</v>
      </c>
    </row>
    <row r="2274">
      <c r="B2274" s="3" t="s">
        <v>4254</v>
      </c>
      <c r="C2274" s="12" t="str">
        <f>IFERROR(__xludf.DUMMYFUNCTION("TEXTJOIN("";"", TRUE, FILTER($B$2:$B$14794, #REF!=$D$2:$D$14794))"),"#N/A")</f>
        <v>#N/A</v>
      </c>
      <c r="F2274" s="13" t="s">
        <v>42588</v>
      </c>
    </row>
    <row r="2275">
      <c r="B2275" s="3" t="s">
        <v>4254</v>
      </c>
      <c r="C2275" s="12" t="str">
        <f>IFERROR(__xludf.DUMMYFUNCTION("TEXTJOIN("";"", TRUE, FILTER($B$2:$B$14794, #REF!=$D$2:$D$14794))"),"#N/A")</f>
        <v>#N/A</v>
      </c>
      <c r="F2275" s="13" t="s">
        <v>42589</v>
      </c>
    </row>
    <row r="2276">
      <c r="B2276" s="3" t="s">
        <v>4254</v>
      </c>
      <c r="C2276" s="12" t="str">
        <f>IFERROR(__xludf.DUMMYFUNCTION("TEXTJOIN("";"", TRUE, FILTER($B$2:$B$14794, #REF!=$D$2:$D$14794))"),"#N/A")</f>
        <v>#N/A</v>
      </c>
      <c r="F2276" s="13" t="s">
        <v>42590</v>
      </c>
    </row>
    <row r="2277">
      <c r="B2277" s="3" t="s">
        <v>4254</v>
      </c>
      <c r="C2277" s="12" t="str">
        <f>IFERROR(__xludf.DUMMYFUNCTION("TEXTJOIN("";"", TRUE, FILTER($B$2:$B$14794, #REF!=$D$2:$D$14794))"),"#N/A")</f>
        <v>#N/A</v>
      </c>
      <c r="F2277" s="13" t="s">
        <v>42591</v>
      </c>
    </row>
    <row r="2278">
      <c r="B2278" s="3" t="s">
        <v>4254</v>
      </c>
      <c r="C2278" s="12" t="str">
        <f>IFERROR(__xludf.DUMMYFUNCTION("TEXTJOIN("";"", TRUE, FILTER($B$2:$B$14794, #REF!=$D$2:$D$14794))"),"#N/A")</f>
        <v>#N/A</v>
      </c>
      <c r="F2278" s="13" t="s">
        <v>42592</v>
      </c>
    </row>
    <row r="2279">
      <c r="B2279" s="3" t="s">
        <v>4254</v>
      </c>
      <c r="C2279" s="12" t="str">
        <f>IFERROR(__xludf.DUMMYFUNCTION("TEXTJOIN("";"", TRUE, FILTER($B$2:$B$14794, #REF!=$D$2:$D$14794))"),"#N/A")</f>
        <v>#N/A</v>
      </c>
      <c r="F2279" s="13" t="s">
        <v>42593</v>
      </c>
    </row>
    <row r="2280">
      <c r="B2280" s="3" t="s">
        <v>4254</v>
      </c>
      <c r="C2280" s="12" t="str">
        <f>IFERROR(__xludf.DUMMYFUNCTION("TEXTJOIN("";"", TRUE, FILTER($B$2:$B$14794, #REF!=$D$2:$D$14794))"),"#N/A")</f>
        <v>#N/A</v>
      </c>
      <c r="F2280" s="13" t="s">
        <v>42594</v>
      </c>
    </row>
    <row r="2281">
      <c r="B2281" s="3" t="s">
        <v>4275</v>
      </c>
      <c r="C2281" s="12" t="str">
        <f>IFERROR(__xludf.DUMMYFUNCTION("TEXTJOIN("";"", TRUE, FILTER($B$2:$B$14794, #REF!=$D$2:$D$14794))"),"#N/A")</f>
        <v>#N/A</v>
      </c>
      <c r="F2281" s="13" t="s">
        <v>42595</v>
      </c>
    </row>
    <row r="2282">
      <c r="B2282" s="3" t="s">
        <v>4275</v>
      </c>
      <c r="C2282" s="12" t="str">
        <f>IFERROR(__xludf.DUMMYFUNCTION("TEXTJOIN("";"", TRUE, FILTER($B$2:$B$14794, #REF!=$D$2:$D$14794))"),"#N/A")</f>
        <v>#N/A</v>
      </c>
      <c r="F2282" s="13" t="s">
        <v>42596</v>
      </c>
    </row>
    <row r="2283">
      <c r="B2283" s="3" t="s">
        <v>4275</v>
      </c>
      <c r="C2283" s="12" t="str">
        <f>IFERROR(__xludf.DUMMYFUNCTION("TEXTJOIN("";"", TRUE, FILTER($B$2:$B$14794, #REF!=$D$2:$D$14794))"),"#N/A")</f>
        <v>#N/A</v>
      </c>
      <c r="F2283" s="13" t="s">
        <v>42597</v>
      </c>
    </row>
    <row r="2284">
      <c r="B2284" s="3" t="s">
        <v>4275</v>
      </c>
      <c r="C2284" s="12" t="str">
        <f>IFERROR(__xludf.DUMMYFUNCTION("TEXTJOIN("";"", TRUE, FILTER($B$2:$B$14794, #REF!=$D$2:$D$14794))"),"#N/A")</f>
        <v>#N/A</v>
      </c>
      <c r="F2284" s="13" t="s">
        <v>42598</v>
      </c>
    </row>
    <row r="2285">
      <c r="B2285" s="3" t="s">
        <v>4275</v>
      </c>
      <c r="C2285" s="12" t="str">
        <f>IFERROR(__xludf.DUMMYFUNCTION("TEXTJOIN("";"", TRUE, FILTER($B$2:$B$14794, #REF!=$D$2:$D$14794))"),"#N/A")</f>
        <v>#N/A</v>
      </c>
      <c r="F2285" s="13" t="s">
        <v>42599</v>
      </c>
    </row>
    <row r="2286">
      <c r="B2286" s="3" t="s">
        <v>4275</v>
      </c>
      <c r="C2286" s="12" t="str">
        <f>IFERROR(__xludf.DUMMYFUNCTION("TEXTJOIN("";"", TRUE, FILTER($B$2:$B$14794, #REF!=$D$2:$D$14794))"),"#N/A")</f>
        <v>#N/A</v>
      </c>
      <c r="F2286" s="13" t="s">
        <v>42600</v>
      </c>
    </row>
    <row r="2287">
      <c r="B2287" s="3" t="s">
        <v>4275</v>
      </c>
      <c r="C2287" s="12" t="str">
        <f>IFERROR(__xludf.DUMMYFUNCTION("TEXTJOIN("";"", TRUE, FILTER($B$2:$B$14794, #REF!=$D$2:$D$14794))"),"#N/A")</f>
        <v>#N/A</v>
      </c>
      <c r="F2287" s="13" t="s">
        <v>42601</v>
      </c>
    </row>
    <row r="2288">
      <c r="B2288" s="3" t="s">
        <v>4275</v>
      </c>
      <c r="C2288" s="12" t="str">
        <f>IFERROR(__xludf.DUMMYFUNCTION("TEXTJOIN("";"", TRUE, FILTER($B$2:$B$14794, #REF!=$D$2:$D$14794))"),"#N/A")</f>
        <v>#N/A</v>
      </c>
      <c r="F2288" s="13" t="s">
        <v>42602</v>
      </c>
    </row>
    <row r="2289">
      <c r="B2289" s="3" t="s">
        <v>4275</v>
      </c>
      <c r="C2289" s="12" t="str">
        <f>IFERROR(__xludf.DUMMYFUNCTION("TEXTJOIN("";"", TRUE, FILTER($B$2:$B$14794, #REF!=$D$2:$D$14794))"),"#N/A")</f>
        <v>#N/A</v>
      </c>
      <c r="F2289" s="13" t="s">
        <v>42603</v>
      </c>
    </row>
    <row r="2290">
      <c r="B2290" s="3" t="s">
        <v>4275</v>
      </c>
      <c r="C2290" s="12" t="str">
        <f>IFERROR(__xludf.DUMMYFUNCTION("TEXTJOIN("";"", TRUE, FILTER($B$2:$B$14794, #REF!=$D$2:$D$14794))"),"#N/A")</f>
        <v>#N/A</v>
      </c>
      <c r="F2290" s="13" t="s">
        <v>42604</v>
      </c>
    </row>
    <row r="2291">
      <c r="B2291" s="3" t="s">
        <v>4296</v>
      </c>
      <c r="C2291" s="12" t="str">
        <f>IFERROR(__xludf.DUMMYFUNCTION("TEXTJOIN("";"", TRUE, FILTER($B$2:$B$14794, #REF!=$D$2:$D$14794))"),"#N/A")</f>
        <v>#N/A</v>
      </c>
      <c r="F2291" s="13" t="s">
        <v>42605</v>
      </c>
    </row>
    <row r="2292">
      <c r="B2292" s="3" t="s">
        <v>4296</v>
      </c>
      <c r="C2292" s="12" t="str">
        <f>IFERROR(__xludf.DUMMYFUNCTION("TEXTJOIN("";"", TRUE, FILTER($B$2:$B$14794, #REF!=$D$2:$D$14794))"),"#N/A")</f>
        <v>#N/A</v>
      </c>
      <c r="F2292" s="13" t="s">
        <v>3392</v>
      </c>
    </row>
    <row r="2293">
      <c r="B2293" s="3" t="s">
        <v>4296</v>
      </c>
      <c r="C2293" s="12" t="str">
        <f>IFERROR(__xludf.DUMMYFUNCTION("TEXTJOIN("";"", TRUE, FILTER($B$2:$B$14794, #REF!=$D$2:$D$14794))"),"#N/A")</f>
        <v>#N/A</v>
      </c>
      <c r="F2293" s="13" t="s">
        <v>42606</v>
      </c>
    </row>
    <row r="2294">
      <c r="B2294" s="3" t="s">
        <v>4296</v>
      </c>
      <c r="C2294" s="12" t="str">
        <f>IFERROR(__xludf.DUMMYFUNCTION("TEXTJOIN("";"", TRUE, FILTER($B$2:$B$14794, #REF!=$D$2:$D$14794))"),"#N/A")</f>
        <v>#N/A</v>
      </c>
      <c r="F2294" s="13" t="s">
        <v>42607</v>
      </c>
    </row>
    <row r="2295">
      <c r="B2295" s="3" t="s">
        <v>4296</v>
      </c>
      <c r="C2295" s="12" t="str">
        <f>IFERROR(__xludf.DUMMYFUNCTION("TEXTJOIN("";"", TRUE, FILTER($B$2:$B$14794, #REF!=$D$2:$D$14794))"),"#N/A")</f>
        <v>#N/A</v>
      </c>
      <c r="F2295" s="13" t="s">
        <v>3433</v>
      </c>
    </row>
    <row r="2296">
      <c r="B2296" s="3" t="s">
        <v>4296</v>
      </c>
      <c r="C2296" s="12" t="str">
        <f>IFERROR(__xludf.DUMMYFUNCTION("TEXTJOIN("";"", TRUE, FILTER($B$2:$B$14794, #REF!=$D$2:$D$14794))"),"#N/A")</f>
        <v>#N/A</v>
      </c>
      <c r="F2296" s="13" t="s">
        <v>42608</v>
      </c>
    </row>
    <row r="2297">
      <c r="B2297" s="3" t="s">
        <v>4296</v>
      </c>
      <c r="C2297" s="12" t="str">
        <f>IFERROR(__xludf.DUMMYFUNCTION("TEXTJOIN("";"", TRUE, FILTER($B$2:$B$14794, #REF!=$D$2:$D$14794))"),"#N/A")</f>
        <v>#N/A</v>
      </c>
      <c r="F2297" s="13" t="s">
        <v>3445</v>
      </c>
    </row>
    <row r="2298">
      <c r="B2298" s="3" t="s">
        <v>4296</v>
      </c>
      <c r="C2298" s="12" t="str">
        <f>IFERROR(__xludf.DUMMYFUNCTION("TEXTJOIN("";"", TRUE, FILTER($B$2:$B$14794, #REF!=$D$2:$D$14794))"),"#N/A")</f>
        <v>#N/A</v>
      </c>
      <c r="F2298" s="13" t="s">
        <v>42609</v>
      </c>
    </row>
    <row r="2299">
      <c r="B2299" s="3" t="s">
        <v>4296</v>
      </c>
      <c r="C2299" s="12" t="str">
        <f>IFERROR(__xludf.DUMMYFUNCTION("TEXTJOIN("";"", TRUE, FILTER($B$2:$B$14794, #REF!=$D$2:$D$14794))"),"#N/A")</f>
        <v>#N/A</v>
      </c>
      <c r="F2299" s="13" t="s">
        <v>42610</v>
      </c>
    </row>
    <row r="2300">
      <c r="B2300" s="3" t="s">
        <v>4296</v>
      </c>
      <c r="C2300" s="12" t="str">
        <f>IFERROR(__xludf.DUMMYFUNCTION("TEXTJOIN("";"", TRUE, FILTER($B$2:$B$14794, #REF!=$D$2:$D$14794))"),"#N/A")</f>
        <v>#N/A</v>
      </c>
      <c r="F2300" s="13" t="s">
        <v>42611</v>
      </c>
    </row>
    <row r="2301">
      <c r="B2301" s="3" t="s">
        <v>4296</v>
      </c>
      <c r="C2301" s="12" t="str">
        <f>IFERROR(__xludf.DUMMYFUNCTION("TEXTJOIN("";"", TRUE, FILTER($B$2:$B$14794, #REF!=$D$2:$D$14794))"),"#N/A")</f>
        <v>#N/A</v>
      </c>
      <c r="F2301" s="13" t="s">
        <v>42612</v>
      </c>
    </row>
    <row r="2302">
      <c r="B2302" s="3" t="s">
        <v>4296</v>
      </c>
      <c r="C2302" s="12" t="str">
        <f>IFERROR(__xludf.DUMMYFUNCTION("TEXTJOIN("";"", TRUE, FILTER($B$2:$B$14794, #REF!=$D$2:$D$14794))"),"#N/A")</f>
        <v>#N/A</v>
      </c>
      <c r="F2302" s="13" t="s">
        <v>42613</v>
      </c>
    </row>
    <row r="2303">
      <c r="B2303" s="3" t="s">
        <v>4296</v>
      </c>
      <c r="C2303" s="12" t="str">
        <f>IFERROR(__xludf.DUMMYFUNCTION("TEXTJOIN("";"", TRUE, FILTER($B$2:$B$14794, #REF!=$D$2:$D$14794))"),"#N/A")</f>
        <v>#N/A</v>
      </c>
      <c r="F2303" s="13" t="s">
        <v>42614</v>
      </c>
    </row>
    <row r="2304">
      <c r="B2304" s="3" t="s">
        <v>4296</v>
      </c>
      <c r="C2304" s="12" t="str">
        <f>IFERROR(__xludf.DUMMYFUNCTION("TEXTJOIN("";"", TRUE, FILTER($B$2:$B$14794, #REF!=$D$2:$D$14794))"),"#N/A")</f>
        <v>#N/A</v>
      </c>
      <c r="F2304" s="13" t="s">
        <v>42615</v>
      </c>
    </row>
    <row r="2305">
      <c r="B2305" s="3" t="s">
        <v>4296</v>
      </c>
      <c r="C2305" s="12" t="str">
        <f>IFERROR(__xludf.DUMMYFUNCTION("TEXTJOIN("";"", TRUE, FILTER($B$2:$B$14794, #REF!=$D$2:$D$14794))"),"#N/A")</f>
        <v>#N/A</v>
      </c>
      <c r="F2305" s="13" t="s">
        <v>42616</v>
      </c>
    </row>
    <row r="2306">
      <c r="B2306" s="3" t="s">
        <v>4327</v>
      </c>
      <c r="C2306" s="12" t="str">
        <f>IFERROR(__xludf.DUMMYFUNCTION("TEXTJOIN("";"", TRUE, FILTER($B$2:$B$14794, #REF!=$D$2:$D$14794))"),"#N/A")</f>
        <v>#N/A</v>
      </c>
      <c r="F2306" s="13" t="s">
        <v>42617</v>
      </c>
    </row>
    <row r="2307">
      <c r="B2307" s="3" t="s">
        <v>4327</v>
      </c>
      <c r="C2307" s="12" t="str">
        <f>IFERROR(__xludf.DUMMYFUNCTION("TEXTJOIN("";"", TRUE, FILTER($B$2:$B$14794, #REF!=$D$2:$D$14794))"),"#N/A")</f>
        <v>#N/A</v>
      </c>
      <c r="F2307" s="13" t="s">
        <v>42618</v>
      </c>
    </row>
    <row r="2308">
      <c r="B2308" s="3" t="s">
        <v>4327</v>
      </c>
      <c r="C2308" s="12" t="str">
        <f>IFERROR(__xludf.DUMMYFUNCTION("TEXTJOIN("";"", TRUE, FILTER($B$2:$B$14794, #REF!=$D$2:$D$14794))"),"#N/A")</f>
        <v>#N/A</v>
      </c>
      <c r="F2308" s="13" t="s">
        <v>42619</v>
      </c>
    </row>
    <row r="2309">
      <c r="B2309" s="3" t="s">
        <v>4327</v>
      </c>
      <c r="C2309" s="12" t="str">
        <f>IFERROR(__xludf.DUMMYFUNCTION("TEXTJOIN("";"", TRUE, FILTER($B$2:$B$14794, #REF!=$D$2:$D$14794))"),"#N/A")</f>
        <v>#N/A</v>
      </c>
      <c r="F2309" s="13" t="s">
        <v>42620</v>
      </c>
    </row>
    <row r="2310">
      <c r="B2310" s="3" t="s">
        <v>4327</v>
      </c>
      <c r="C2310" s="12" t="str">
        <f>IFERROR(__xludf.DUMMYFUNCTION("TEXTJOIN("";"", TRUE, FILTER($B$2:$B$14794, #REF!=$D$2:$D$14794))"),"#N/A")</f>
        <v>#N/A</v>
      </c>
      <c r="F2310" s="13" t="s">
        <v>42621</v>
      </c>
    </row>
    <row r="2311">
      <c r="B2311" s="3" t="s">
        <v>4327</v>
      </c>
      <c r="C2311" s="12" t="str">
        <f>IFERROR(__xludf.DUMMYFUNCTION("TEXTJOIN("";"", TRUE, FILTER($B$2:$B$14794, #REF!=$D$2:$D$14794))"),"#N/A")</f>
        <v>#N/A</v>
      </c>
      <c r="F2311" s="13" t="s">
        <v>42622</v>
      </c>
    </row>
    <row r="2312">
      <c r="B2312" s="3" t="s">
        <v>4327</v>
      </c>
      <c r="C2312" s="12" t="str">
        <f>IFERROR(__xludf.DUMMYFUNCTION("TEXTJOIN("";"", TRUE, FILTER($B$2:$B$14794, #REF!=$D$2:$D$14794))"),"#N/A")</f>
        <v>#N/A</v>
      </c>
      <c r="F2312" s="13" t="s">
        <v>42623</v>
      </c>
    </row>
    <row r="2313">
      <c r="B2313" s="3" t="s">
        <v>4327</v>
      </c>
      <c r="C2313" s="12" t="str">
        <f>IFERROR(__xludf.DUMMYFUNCTION("TEXTJOIN("";"", TRUE, FILTER($B$2:$B$14794, #REF!=$D$2:$D$14794))"),"#N/A")</f>
        <v>#N/A</v>
      </c>
      <c r="F2313" s="13" t="s">
        <v>42624</v>
      </c>
    </row>
    <row r="2314">
      <c r="B2314" s="3" t="s">
        <v>4327</v>
      </c>
      <c r="C2314" s="12" t="str">
        <f>IFERROR(__xludf.DUMMYFUNCTION("TEXTJOIN("";"", TRUE, FILTER($B$2:$B$14794, #REF!=$D$2:$D$14794))"),"#N/A")</f>
        <v>#N/A</v>
      </c>
      <c r="F2314" s="13" t="s">
        <v>42625</v>
      </c>
    </row>
    <row r="2315">
      <c r="B2315" s="3" t="s">
        <v>4327</v>
      </c>
      <c r="C2315" s="12" t="str">
        <f>IFERROR(__xludf.DUMMYFUNCTION("TEXTJOIN("";"", TRUE, FILTER($B$2:$B$14794, #REF!=$D$2:$D$14794))"),"#N/A")</f>
        <v>#N/A</v>
      </c>
      <c r="F2315" s="13" t="s">
        <v>42626</v>
      </c>
    </row>
    <row r="2316">
      <c r="B2316" s="3" t="s">
        <v>4327</v>
      </c>
      <c r="C2316" s="12" t="str">
        <f>IFERROR(__xludf.DUMMYFUNCTION("TEXTJOIN("";"", TRUE, FILTER($B$2:$B$14794, #REF!=$D$2:$D$14794))"),"#N/A")</f>
        <v>#N/A</v>
      </c>
      <c r="F2316" s="13" t="s">
        <v>42627</v>
      </c>
    </row>
    <row r="2317">
      <c r="B2317" s="3" t="s">
        <v>4350</v>
      </c>
      <c r="C2317" s="12" t="str">
        <f>IFERROR(__xludf.DUMMYFUNCTION("TEXTJOIN("";"", TRUE, FILTER($B$2:$B$14794, #REF!=$D$2:$D$14794))"),"#N/A")</f>
        <v>#N/A</v>
      </c>
      <c r="F2317" s="13" t="s">
        <v>42628</v>
      </c>
    </row>
    <row r="2318">
      <c r="B2318" s="3" t="s">
        <v>4350</v>
      </c>
      <c r="C2318" s="12" t="str">
        <f>IFERROR(__xludf.DUMMYFUNCTION("TEXTJOIN("";"", TRUE, FILTER($B$2:$B$14794, #REF!=$D$2:$D$14794))"),"#N/A")</f>
        <v>#N/A</v>
      </c>
      <c r="F2318" s="13" t="s">
        <v>42629</v>
      </c>
    </row>
    <row r="2319">
      <c r="B2319" s="3" t="s">
        <v>4350</v>
      </c>
      <c r="C2319" s="12" t="str">
        <f>IFERROR(__xludf.DUMMYFUNCTION("TEXTJOIN("";"", TRUE, FILTER($B$2:$B$14794, #REF!=$D$2:$D$14794))"),"#N/A")</f>
        <v>#N/A</v>
      </c>
      <c r="F2319" s="13" t="s">
        <v>42630</v>
      </c>
    </row>
    <row r="2320">
      <c r="B2320" s="3" t="s">
        <v>4350</v>
      </c>
      <c r="C2320" s="12" t="str">
        <f>IFERROR(__xludf.DUMMYFUNCTION("TEXTJOIN("";"", TRUE, FILTER($B$2:$B$14794, #REF!=$D$2:$D$14794))"),"#N/A")</f>
        <v>#N/A</v>
      </c>
      <c r="F2320" s="13" t="s">
        <v>42631</v>
      </c>
    </row>
    <row r="2321">
      <c r="B2321" s="3" t="s">
        <v>4350</v>
      </c>
      <c r="C2321" s="12" t="str">
        <f>IFERROR(__xludf.DUMMYFUNCTION("TEXTJOIN("";"", TRUE, FILTER($B$2:$B$14794, #REF!=$D$2:$D$14794))"),"#N/A")</f>
        <v>#N/A</v>
      </c>
      <c r="F2321" s="13" t="s">
        <v>42632</v>
      </c>
    </row>
    <row r="2322">
      <c r="B2322" s="3" t="s">
        <v>4350</v>
      </c>
      <c r="C2322" s="12" t="str">
        <f>IFERROR(__xludf.DUMMYFUNCTION("TEXTJOIN("";"", TRUE, FILTER($B$2:$B$14794, #REF!=$D$2:$D$14794))"),"#N/A")</f>
        <v>#N/A</v>
      </c>
      <c r="F2322" s="13" t="s">
        <v>42633</v>
      </c>
    </row>
    <row r="2323">
      <c r="B2323" s="3" t="s">
        <v>4350</v>
      </c>
      <c r="C2323" s="12" t="str">
        <f>IFERROR(__xludf.DUMMYFUNCTION("TEXTJOIN("";"", TRUE, FILTER($B$2:$B$14794, #REF!=$D$2:$D$14794))"),"#N/A")</f>
        <v>#N/A</v>
      </c>
      <c r="F2323" s="13" t="s">
        <v>42634</v>
      </c>
    </row>
    <row r="2324">
      <c r="B2324" s="3" t="s">
        <v>4365</v>
      </c>
      <c r="C2324" s="12" t="str">
        <f>IFERROR(__xludf.DUMMYFUNCTION("TEXTJOIN("";"", TRUE, FILTER($B$2:$B$14794, #REF!=$D$2:$D$14794))"),"#N/A")</f>
        <v>#N/A</v>
      </c>
      <c r="F2324" s="13" t="s">
        <v>42635</v>
      </c>
    </row>
    <row r="2325">
      <c r="B2325" s="3" t="s">
        <v>4365</v>
      </c>
      <c r="C2325" s="12" t="str">
        <f>IFERROR(__xludf.DUMMYFUNCTION("TEXTJOIN("";"", TRUE, FILTER($B$2:$B$14794, #REF!=$D$2:$D$14794))"),"#N/A")</f>
        <v>#N/A</v>
      </c>
      <c r="F2325" s="13" t="s">
        <v>42636</v>
      </c>
    </row>
    <row r="2326">
      <c r="B2326" s="3" t="s">
        <v>4365</v>
      </c>
      <c r="C2326" s="12" t="str">
        <f>IFERROR(__xludf.DUMMYFUNCTION("TEXTJOIN("";"", TRUE, FILTER($B$2:$B$14794, #REF!=$D$2:$D$14794))"),"#N/A")</f>
        <v>#N/A</v>
      </c>
      <c r="F2326" s="13" t="s">
        <v>42637</v>
      </c>
    </row>
    <row r="2327">
      <c r="B2327" s="3" t="s">
        <v>4365</v>
      </c>
      <c r="C2327" s="12" t="str">
        <f>IFERROR(__xludf.DUMMYFUNCTION("TEXTJOIN("";"", TRUE, FILTER($B$2:$B$14794, #REF!=$D$2:$D$14794))"),"#N/A")</f>
        <v>#N/A</v>
      </c>
      <c r="F2327" s="13" t="s">
        <v>42638</v>
      </c>
    </row>
    <row r="2328">
      <c r="B2328" s="3" t="s">
        <v>4365</v>
      </c>
      <c r="C2328" s="12" t="str">
        <f>IFERROR(__xludf.DUMMYFUNCTION("TEXTJOIN("";"", TRUE, FILTER($B$2:$B$14794, #REF!=$D$2:$D$14794))"),"#N/A")</f>
        <v>#N/A</v>
      </c>
      <c r="F2328" s="13" t="s">
        <v>42639</v>
      </c>
    </row>
    <row r="2329">
      <c r="B2329" s="3" t="s">
        <v>4365</v>
      </c>
      <c r="C2329" s="12" t="str">
        <f>IFERROR(__xludf.DUMMYFUNCTION("TEXTJOIN("";"", TRUE, FILTER($B$2:$B$14794, #REF!=$D$2:$D$14794))"),"#N/A")</f>
        <v>#N/A</v>
      </c>
      <c r="F2329" s="13" t="s">
        <v>42640</v>
      </c>
    </row>
    <row r="2330">
      <c r="B2330" s="3" t="s">
        <v>4365</v>
      </c>
      <c r="C2330" s="12" t="str">
        <f>IFERROR(__xludf.DUMMYFUNCTION("TEXTJOIN("";"", TRUE, FILTER($B$2:$B$14794, #REF!=$D$2:$D$14794))"),"#N/A")</f>
        <v>#N/A</v>
      </c>
      <c r="F2330" s="13" t="s">
        <v>42641</v>
      </c>
    </row>
    <row r="2331">
      <c r="B2331" s="3" t="s">
        <v>4365</v>
      </c>
      <c r="C2331" s="12" t="str">
        <f>IFERROR(__xludf.DUMMYFUNCTION("TEXTJOIN("";"", TRUE, FILTER($B$2:$B$14794, #REF!=$D$2:$D$14794))"),"#N/A")</f>
        <v>#N/A</v>
      </c>
      <c r="F2331" s="13" t="s">
        <v>42642</v>
      </c>
    </row>
    <row r="2332">
      <c r="B2332" s="3" t="s">
        <v>4365</v>
      </c>
      <c r="C2332" s="12" t="str">
        <f>IFERROR(__xludf.DUMMYFUNCTION("TEXTJOIN("";"", TRUE, FILTER($B$2:$B$14794, #REF!=$D$2:$D$14794))"),"#N/A")</f>
        <v>#N/A</v>
      </c>
      <c r="F2332" s="13" t="s">
        <v>42643</v>
      </c>
    </row>
    <row r="2333">
      <c r="B2333" s="3" t="s">
        <v>4365</v>
      </c>
      <c r="C2333" s="12" t="str">
        <f>IFERROR(__xludf.DUMMYFUNCTION("TEXTJOIN("";"", TRUE, FILTER($B$2:$B$14794, #REF!=$D$2:$D$14794))"),"#N/A")</f>
        <v>#N/A</v>
      </c>
      <c r="F2333" s="13" t="s">
        <v>42644</v>
      </c>
    </row>
    <row r="2334">
      <c r="B2334" s="3" t="s">
        <v>4365</v>
      </c>
      <c r="C2334" s="12" t="str">
        <f>IFERROR(__xludf.DUMMYFUNCTION("TEXTJOIN("";"", TRUE, FILTER($B$2:$B$14794, #REF!=$D$2:$D$14794))"),"#N/A")</f>
        <v>#N/A</v>
      </c>
      <c r="F2334" s="13" t="s">
        <v>42645</v>
      </c>
    </row>
    <row r="2335">
      <c r="B2335" s="3" t="s">
        <v>4365</v>
      </c>
      <c r="C2335" s="12" t="str">
        <f>IFERROR(__xludf.DUMMYFUNCTION("TEXTJOIN("";"", TRUE, FILTER($B$2:$B$14794, #REF!=$D$2:$D$14794))"),"#N/A")</f>
        <v>#N/A</v>
      </c>
      <c r="F2335" s="13" t="s">
        <v>42646</v>
      </c>
    </row>
    <row r="2336">
      <c r="B2336" s="3" t="s">
        <v>4365</v>
      </c>
      <c r="C2336" s="12" t="str">
        <f>IFERROR(__xludf.DUMMYFUNCTION("TEXTJOIN("";"", TRUE, FILTER($B$2:$B$14794, #REF!=$D$2:$D$14794))"),"#N/A")</f>
        <v>#N/A</v>
      </c>
      <c r="F2336" s="13" t="s">
        <v>42647</v>
      </c>
    </row>
    <row r="2337">
      <c r="B2337" s="3" t="s">
        <v>4365</v>
      </c>
      <c r="C2337" s="12" t="str">
        <f>IFERROR(__xludf.DUMMYFUNCTION("TEXTJOIN("";"", TRUE, FILTER($B$2:$B$14794, #REF!=$D$2:$D$14794))"),"#N/A")</f>
        <v>#N/A</v>
      </c>
      <c r="F2337" s="13" t="s">
        <v>42648</v>
      </c>
    </row>
    <row r="2338">
      <c r="B2338" s="3" t="s">
        <v>4365</v>
      </c>
      <c r="C2338" s="12" t="str">
        <f>IFERROR(__xludf.DUMMYFUNCTION("TEXTJOIN("";"", TRUE, FILTER($B$2:$B$14794, #REF!=$D$2:$D$14794))"),"#N/A")</f>
        <v>#N/A</v>
      </c>
      <c r="F2338" s="13" t="s">
        <v>42649</v>
      </c>
    </row>
    <row r="2339">
      <c r="B2339" s="3" t="s">
        <v>4365</v>
      </c>
      <c r="C2339" s="12" t="str">
        <f>IFERROR(__xludf.DUMMYFUNCTION("TEXTJOIN("";"", TRUE, FILTER($B$2:$B$14794, #REF!=$D$2:$D$14794))"),"#N/A")</f>
        <v>#N/A</v>
      </c>
      <c r="F2339" s="13" t="s">
        <v>42650</v>
      </c>
    </row>
    <row r="2340">
      <c r="B2340" s="3" t="s">
        <v>4365</v>
      </c>
      <c r="C2340" s="12" t="str">
        <f>IFERROR(__xludf.DUMMYFUNCTION("TEXTJOIN("";"", TRUE, FILTER($B$2:$B$14794, #REF!=$D$2:$D$14794))"),"#N/A")</f>
        <v>#N/A</v>
      </c>
      <c r="F2340" s="13" t="s">
        <v>42651</v>
      </c>
    </row>
    <row r="2341">
      <c r="B2341" s="3" t="s">
        <v>4365</v>
      </c>
      <c r="C2341" s="12" t="str">
        <f>IFERROR(__xludf.DUMMYFUNCTION("TEXTJOIN("";"", TRUE, FILTER($B$2:$B$14794, #REF!=$D$2:$D$14794))"),"#N/A")</f>
        <v>#N/A</v>
      </c>
      <c r="F2341" s="13" t="s">
        <v>42652</v>
      </c>
    </row>
    <row r="2342">
      <c r="B2342" s="3" t="s">
        <v>4365</v>
      </c>
      <c r="C2342" s="12" t="str">
        <f>IFERROR(__xludf.DUMMYFUNCTION("TEXTJOIN("";"", TRUE, FILTER($B$2:$B$14794, #REF!=$D$2:$D$14794))"),"#N/A")</f>
        <v>#N/A</v>
      </c>
      <c r="F2342" s="13" t="s">
        <v>42653</v>
      </c>
    </row>
    <row r="2343">
      <c r="B2343" s="3" t="s">
        <v>4365</v>
      </c>
      <c r="C2343" s="12" t="str">
        <f>IFERROR(__xludf.DUMMYFUNCTION("TEXTJOIN("";"", TRUE, FILTER($B$2:$B$14794, #REF!=$D$2:$D$14794))"),"#N/A")</f>
        <v>#N/A</v>
      </c>
      <c r="F2343" s="13" t="s">
        <v>42654</v>
      </c>
    </row>
    <row r="2344">
      <c r="B2344" s="4" t="s">
        <v>50</v>
      </c>
      <c r="C2344" s="12" t="str">
        <f>IFERROR(__xludf.DUMMYFUNCTION("TEXTJOIN("";"", TRUE, FILTER($B$2:$B$14794, #REF!=$D$2:$D$14794))"),"#N/A")</f>
        <v>#N/A</v>
      </c>
    </row>
    <row r="2345">
      <c r="B2345" s="4" t="s">
        <v>50</v>
      </c>
      <c r="C2345" s="12" t="str">
        <f>IFERROR(__xludf.DUMMYFUNCTION("TEXTJOIN("";"", TRUE, FILTER($B$2:$B$14794, #REF!=$D$2:$D$14794))"),"#N/A")</f>
        <v>#N/A</v>
      </c>
    </row>
    <row r="2346">
      <c r="B2346" s="4" t="s">
        <v>50</v>
      </c>
      <c r="C2346" s="12" t="str">
        <f>IFERROR(__xludf.DUMMYFUNCTION("TEXTJOIN("";"", TRUE, FILTER($B$2:$B$14794, #REF!=$D$2:$D$14794))"),"#N/A")</f>
        <v>#N/A</v>
      </c>
    </row>
    <row r="2347">
      <c r="B2347" s="4" t="s">
        <v>53</v>
      </c>
      <c r="C2347" s="12" t="str">
        <f>IFERROR(__xludf.DUMMYFUNCTION("TEXTJOIN("";"", TRUE, FILTER($B$2:$B$14794, #REF!=$D$2:$D$14794))"),"#N/A")</f>
        <v>#N/A</v>
      </c>
    </row>
    <row r="2348">
      <c r="B2348" s="4" t="s">
        <v>53</v>
      </c>
      <c r="C2348" s="12" t="str">
        <f>IFERROR(__xludf.DUMMYFUNCTION("TEXTJOIN("";"", TRUE, FILTER($B$2:$B$14794, #REF!=$D$2:$D$14794))"),"#N/A")</f>
        <v>#N/A</v>
      </c>
    </row>
    <row r="2349">
      <c r="B2349" s="4" t="s">
        <v>53</v>
      </c>
      <c r="C2349" s="12" t="str">
        <f>IFERROR(__xludf.DUMMYFUNCTION("TEXTJOIN("";"", TRUE, FILTER($B$2:$B$14794, #REF!=$D$2:$D$14794))"),"#N/A")</f>
        <v>#N/A</v>
      </c>
    </row>
    <row r="2350">
      <c r="B2350" s="4" t="s">
        <v>53</v>
      </c>
      <c r="C2350" s="12" t="str">
        <f>IFERROR(__xludf.DUMMYFUNCTION("TEXTJOIN("";"", TRUE, FILTER($B$2:$B$14794, #REF!=$D$2:$D$14794))"),"#N/A")</f>
        <v>#N/A</v>
      </c>
    </row>
    <row r="2351">
      <c r="B2351" s="4" t="s">
        <v>53</v>
      </c>
      <c r="C2351" s="12" t="str">
        <f>IFERROR(__xludf.DUMMYFUNCTION("TEXTJOIN("";"", TRUE, FILTER($B$2:$B$14794, #REF!=$D$2:$D$14794))"),"#N/A")</f>
        <v>#N/A</v>
      </c>
    </row>
    <row r="2352">
      <c r="B2352" s="4" t="s">
        <v>55</v>
      </c>
      <c r="C2352" s="12" t="str">
        <f>IFERROR(__xludf.DUMMYFUNCTION("TEXTJOIN("";"", TRUE, FILTER($B$2:$B$14794, #REF!=$D$2:$D$14794))"),"#N/A")</f>
        <v>#N/A</v>
      </c>
    </row>
    <row r="2353">
      <c r="B2353" s="4" t="s">
        <v>55</v>
      </c>
      <c r="C2353" s="12" t="str">
        <f>IFERROR(__xludf.DUMMYFUNCTION("TEXTJOIN("";"", TRUE, FILTER($B$2:$B$14794, #REF!=$D$2:$D$14794))"),"#N/A")</f>
        <v>#N/A</v>
      </c>
    </row>
    <row r="2354">
      <c r="B2354" s="4" t="s">
        <v>55</v>
      </c>
      <c r="C2354" s="12" t="str">
        <f>IFERROR(__xludf.DUMMYFUNCTION("TEXTJOIN("";"", TRUE, FILTER($B$2:$B$14794, #REF!=$D$2:$D$14794))"),"#N/A")</f>
        <v>#N/A</v>
      </c>
    </row>
    <row r="2355">
      <c r="B2355" s="4" t="s">
        <v>55</v>
      </c>
      <c r="C2355" s="12" t="str">
        <f>IFERROR(__xludf.DUMMYFUNCTION("TEXTJOIN("";"", TRUE, FILTER($B$2:$B$14794, #REF!=$D$2:$D$14794))"),"#N/A")</f>
        <v>#N/A</v>
      </c>
    </row>
    <row r="2356">
      <c r="B2356" s="4" t="s">
        <v>55</v>
      </c>
      <c r="C2356" s="12" t="str">
        <f>IFERROR(__xludf.DUMMYFUNCTION("TEXTJOIN("";"", TRUE, FILTER($B$2:$B$14794, #REF!=$D$2:$D$14794))"),"#N/A")</f>
        <v>#N/A</v>
      </c>
    </row>
    <row r="2357">
      <c r="B2357" s="4" t="s">
        <v>57</v>
      </c>
      <c r="C2357" s="12" t="str">
        <f>IFERROR(__xludf.DUMMYFUNCTION("TEXTJOIN("";"", TRUE, FILTER($B$2:$B$14794, #REF!=$D$2:$D$14794))"),"#N/A")</f>
        <v>#N/A</v>
      </c>
    </row>
    <row r="2358">
      <c r="B2358" s="4" t="s">
        <v>57</v>
      </c>
      <c r="C2358" s="12" t="str">
        <f>IFERROR(__xludf.DUMMYFUNCTION("TEXTJOIN("";"", TRUE, FILTER($B$2:$B$14794, #REF!=$D$2:$D$14794))"),"#N/A")</f>
        <v>#N/A</v>
      </c>
    </row>
    <row r="2359">
      <c r="B2359" s="4" t="s">
        <v>57</v>
      </c>
      <c r="C2359" s="12" t="str">
        <f>IFERROR(__xludf.DUMMYFUNCTION("TEXTJOIN("";"", TRUE, FILTER($B$2:$B$14794, #REF!=$D$2:$D$14794))"),"#N/A")</f>
        <v>#N/A</v>
      </c>
    </row>
    <row r="2360">
      <c r="B2360" s="4" t="s">
        <v>57</v>
      </c>
      <c r="C2360" s="12" t="str">
        <f>IFERROR(__xludf.DUMMYFUNCTION("TEXTJOIN("";"", TRUE, FILTER($B$2:$B$14794, #REF!=$D$2:$D$14794))"),"#N/A")</f>
        <v>#N/A</v>
      </c>
    </row>
    <row r="2361">
      <c r="B2361" s="4" t="s">
        <v>57</v>
      </c>
      <c r="C2361" s="12" t="str">
        <f>IFERROR(__xludf.DUMMYFUNCTION("TEXTJOIN("";"", TRUE, FILTER($B$2:$B$14794, #REF!=$D$2:$D$14794))"),"#N/A")</f>
        <v>#N/A</v>
      </c>
    </row>
    <row r="2362">
      <c r="B2362" s="4" t="s">
        <v>57</v>
      </c>
      <c r="C2362" s="12" t="str">
        <f>IFERROR(__xludf.DUMMYFUNCTION("TEXTJOIN("";"", TRUE, FILTER($B$2:$B$14794, #REF!=$D$2:$D$14794))"),"#N/A")</f>
        <v>#N/A</v>
      </c>
    </row>
    <row r="2363">
      <c r="B2363" s="4" t="s">
        <v>59</v>
      </c>
      <c r="C2363" s="12" t="str">
        <f>IFERROR(__xludf.DUMMYFUNCTION("TEXTJOIN("";"", TRUE, FILTER($B$2:$B$14794, #REF!=$D$2:$D$14794))"),"#N/A")</f>
        <v>#N/A</v>
      </c>
    </row>
    <row r="2364">
      <c r="B2364" s="4" t="s">
        <v>59</v>
      </c>
      <c r="C2364" s="12" t="str">
        <f>IFERROR(__xludf.DUMMYFUNCTION("TEXTJOIN("";"", TRUE, FILTER($B$2:$B$14794, #REF!=$D$2:$D$14794))"),"#N/A")</f>
        <v>#N/A</v>
      </c>
    </row>
    <row r="2365">
      <c r="B2365" s="4" t="s">
        <v>59</v>
      </c>
      <c r="C2365" s="12" t="str">
        <f>IFERROR(__xludf.DUMMYFUNCTION("TEXTJOIN("";"", TRUE, FILTER($B$2:$B$14794, #REF!=$D$2:$D$14794))"),"#N/A")</f>
        <v>#N/A</v>
      </c>
    </row>
    <row r="2366">
      <c r="B2366" s="4" t="s">
        <v>59</v>
      </c>
      <c r="C2366" s="12" t="str">
        <f>IFERROR(__xludf.DUMMYFUNCTION("TEXTJOIN("";"", TRUE, FILTER($B$2:$B$14794, #REF!=$D$2:$D$14794))"),"#N/A")</f>
        <v>#N/A</v>
      </c>
    </row>
    <row r="2367">
      <c r="B2367" s="4" t="s">
        <v>59</v>
      </c>
      <c r="C2367" s="12" t="str">
        <f>IFERROR(__xludf.DUMMYFUNCTION("TEXTJOIN("";"", TRUE, FILTER($B$2:$B$14794, #REF!=$D$2:$D$14794))"),"#N/A")</f>
        <v>#N/A</v>
      </c>
    </row>
    <row r="2368">
      <c r="B2368" s="4" t="s">
        <v>59</v>
      </c>
      <c r="C2368" s="12" t="str">
        <f>IFERROR(__xludf.DUMMYFUNCTION("TEXTJOIN("";"", TRUE, FILTER($B$2:$B$14794, #REF!=$D$2:$D$14794))"),"#N/A")</f>
        <v>#N/A</v>
      </c>
    </row>
    <row r="2369">
      <c r="B2369" s="4" t="s">
        <v>59</v>
      </c>
      <c r="C2369" s="12" t="str">
        <f>IFERROR(__xludf.DUMMYFUNCTION("TEXTJOIN("";"", TRUE, FILTER($B$2:$B$14794, #REF!=$D$2:$D$14794))"),"#N/A")</f>
        <v>#N/A</v>
      </c>
    </row>
    <row r="2370">
      <c r="B2370" s="4" t="s">
        <v>59</v>
      </c>
      <c r="C2370" s="12" t="str">
        <f>IFERROR(__xludf.DUMMYFUNCTION("TEXTJOIN("";"", TRUE, FILTER($B$2:$B$14794, #REF!=$D$2:$D$14794))"),"#N/A")</f>
        <v>#N/A</v>
      </c>
    </row>
    <row r="2371">
      <c r="B2371" s="4" t="s">
        <v>59</v>
      </c>
      <c r="C2371" s="12" t="str">
        <f>IFERROR(__xludf.DUMMYFUNCTION("TEXTJOIN("";"", TRUE, FILTER($B$2:$B$14794, #REF!=$D$2:$D$14794))"),"#N/A")</f>
        <v>#N/A</v>
      </c>
    </row>
    <row r="2372">
      <c r="B2372" s="4" t="s">
        <v>59</v>
      </c>
      <c r="C2372" s="12" t="str">
        <f>IFERROR(__xludf.DUMMYFUNCTION("TEXTJOIN("";"", TRUE, FILTER($B$2:$B$14794, #REF!=$D$2:$D$14794))"),"#N/A")</f>
        <v>#N/A</v>
      </c>
    </row>
    <row r="2373">
      <c r="B2373" s="4" t="s">
        <v>61</v>
      </c>
      <c r="C2373" s="12" t="str">
        <f>IFERROR(__xludf.DUMMYFUNCTION("TEXTJOIN("";"", TRUE, FILTER($B$2:$B$14794, #REF!=$D$2:$D$14794))"),"#N/A")</f>
        <v>#N/A</v>
      </c>
    </row>
    <row r="2374">
      <c r="B2374" s="4" t="s">
        <v>61</v>
      </c>
      <c r="C2374" s="12" t="str">
        <f>IFERROR(__xludf.DUMMYFUNCTION("TEXTJOIN("";"", TRUE, FILTER($B$2:$B$14794, #REF!=$D$2:$D$14794))"),"#N/A")</f>
        <v>#N/A</v>
      </c>
    </row>
    <row r="2375">
      <c r="B2375" s="4" t="s">
        <v>61</v>
      </c>
      <c r="C2375" s="12" t="str">
        <f>IFERROR(__xludf.DUMMYFUNCTION("TEXTJOIN("";"", TRUE, FILTER($B$2:$B$14794, #REF!=$D$2:$D$14794))"),"#N/A")</f>
        <v>#N/A</v>
      </c>
    </row>
    <row r="2376">
      <c r="B2376" s="4" t="s">
        <v>61</v>
      </c>
      <c r="C2376" s="12" t="str">
        <f>IFERROR(__xludf.DUMMYFUNCTION("TEXTJOIN("";"", TRUE, FILTER($B$2:$B$14794, #REF!=$D$2:$D$14794))"),"#N/A")</f>
        <v>#N/A</v>
      </c>
    </row>
    <row r="2377">
      <c r="B2377" s="4" t="s">
        <v>61</v>
      </c>
      <c r="C2377" s="12" t="str">
        <f>IFERROR(__xludf.DUMMYFUNCTION("TEXTJOIN("";"", TRUE, FILTER($B$2:$B$14794, #REF!=$D$2:$D$14794))"),"#N/A")</f>
        <v>#N/A</v>
      </c>
    </row>
    <row r="2378">
      <c r="B2378" s="4" t="s">
        <v>61</v>
      </c>
      <c r="C2378" s="12" t="str">
        <f>IFERROR(__xludf.DUMMYFUNCTION("TEXTJOIN("";"", TRUE, FILTER($B$2:$B$14794, #REF!=$D$2:$D$14794))"),"#N/A")</f>
        <v>#N/A</v>
      </c>
    </row>
    <row r="2379">
      <c r="B2379" s="4" t="s">
        <v>61</v>
      </c>
      <c r="C2379" s="12" t="str">
        <f>IFERROR(__xludf.DUMMYFUNCTION("TEXTJOIN("";"", TRUE, FILTER($B$2:$B$14794, #REF!=$D$2:$D$14794))"),"#N/A")</f>
        <v>#N/A</v>
      </c>
    </row>
    <row r="2380">
      <c r="B2380" s="4" t="s">
        <v>63</v>
      </c>
      <c r="C2380" s="12" t="str">
        <f>IFERROR(__xludf.DUMMYFUNCTION("TEXTJOIN("";"", TRUE, FILTER($B$2:$B$14794, #REF!=$D$2:$D$14794))"),"#N/A")</f>
        <v>#N/A</v>
      </c>
    </row>
    <row r="2381">
      <c r="B2381" s="4" t="s">
        <v>63</v>
      </c>
      <c r="C2381" s="12" t="str">
        <f>IFERROR(__xludf.DUMMYFUNCTION("TEXTJOIN("";"", TRUE, FILTER($B$2:$B$14794, #REF!=$D$2:$D$14794))"),"#N/A")</f>
        <v>#N/A</v>
      </c>
    </row>
    <row r="2382">
      <c r="B2382" s="4" t="s">
        <v>63</v>
      </c>
      <c r="C2382" s="12" t="str">
        <f>IFERROR(__xludf.DUMMYFUNCTION("TEXTJOIN("";"", TRUE, FILTER($B$2:$B$14794, #REF!=$D$2:$D$14794))"),"#N/A")</f>
        <v>#N/A</v>
      </c>
    </row>
    <row r="2383">
      <c r="B2383" s="4" t="s">
        <v>63</v>
      </c>
      <c r="C2383" s="12" t="str">
        <f>IFERROR(__xludf.DUMMYFUNCTION("TEXTJOIN("";"", TRUE, FILTER($B$2:$B$14794, #REF!=$D$2:$D$14794))"),"#N/A")</f>
        <v>#N/A</v>
      </c>
    </row>
    <row r="2384">
      <c r="B2384" s="4" t="s">
        <v>63</v>
      </c>
      <c r="C2384" s="12" t="str">
        <f>IFERROR(__xludf.DUMMYFUNCTION("TEXTJOIN("";"", TRUE, FILTER($B$2:$B$14794, #REF!=$D$2:$D$14794))"),"#N/A")</f>
        <v>#N/A</v>
      </c>
    </row>
    <row r="2385">
      <c r="B2385" s="4" t="s">
        <v>63</v>
      </c>
      <c r="C2385" s="12" t="str">
        <f>IFERROR(__xludf.DUMMYFUNCTION("TEXTJOIN("";"", TRUE, FILTER($B$2:$B$14794, #REF!=$D$2:$D$14794))"),"#N/A")</f>
        <v>#N/A</v>
      </c>
    </row>
    <row r="2386">
      <c r="B2386" s="4" t="s">
        <v>63</v>
      </c>
      <c r="C2386" s="12" t="str">
        <f>IFERROR(__xludf.DUMMYFUNCTION("TEXTJOIN("";"", TRUE, FILTER($B$2:$B$14794, #REF!=$D$2:$D$14794))"),"#N/A")</f>
        <v>#N/A</v>
      </c>
    </row>
    <row r="2387">
      <c r="B2387" s="4" t="s">
        <v>63</v>
      </c>
      <c r="C2387" s="12" t="str">
        <f>IFERROR(__xludf.DUMMYFUNCTION("TEXTJOIN("";"", TRUE, FILTER($B$2:$B$14794, #REF!=$D$2:$D$14794))"),"#N/A")</f>
        <v>#N/A</v>
      </c>
    </row>
    <row r="2388">
      <c r="B2388" s="4" t="s">
        <v>63</v>
      </c>
      <c r="C2388" s="12" t="str">
        <f>IFERROR(__xludf.DUMMYFUNCTION("TEXTJOIN("";"", TRUE, FILTER($B$2:$B$14794, #REF!=$D$2:$D$14794))"),"#N/A")</f>
        <v>#N/A</v>
      </c>
    </row>
    <row r="2389">
      <c r="B2389" s="4" t="s">
        <v>63</v>
      </c>
      <c r="C2389" s="12" t="str">
        <f>IFERROR(__xludf.DUMMYFUNCTION("TEXTJOIN("";"", TRUE, FILTER($B$2:$B$14794, #REF!=$D$2:$D$14794))"),"#N/A")</f>
        <v>#N/A</v>
      </c>
    </row>
    <row r="2390">
      <c r="B2390" s="4" t="s">
        <v>65</v>
      </c>
      <c r="C2390" s="12" t="str">
        <f>IFERROR(__xludf.DUMMYFUNCTION("TEXTJOIN("";"", TRUE, FILTER($B$2:$B$14794, #REF!=$D$2:$D$14794))"),"#N/A")</f>
        <v>#N/A</v>
      </c>
    </row>
    <row r="2391">
      <c r="B2391" s="4" t="s">
        <v>65</v>
      </c>
      <c r="C2391" s="12" t="str">
        <f>IFERROR(__xludf.DUMMYFUNCTION("TEXTJOIN("";"", TRUE, FILTER($B$2:$B$14794, #REF!=$D$2:$D$14794))"),"#N/A")</f>
        <v>#N/A</v>
      </c>
    </row>
    <row r="2392">
      <c r="B2392" s="4" t="s">
        <v>65</v>
      </c>
      <c r="C2392" s="12" t="str">
        <f>IFERROR(__xludf.DUMMYFUNCTION("TEXTJOIN("";"", TRUE, FILTER($B$2:$B$14794, #REF!=$D$2:$D$14794))"),"#N/A")</f>
        <v>#N/A</v>
      </c>
    </row>
    <row r="2393">
      <c r="B2393" s="4" t="s">
        <v>65</v>
      </c>
      <c r="C2393" s="12" t="str">
        <f>IFERROR(__xludf.DUMMYFUNCTION("TEXTJOIN("";"", TRUE, FILTER($B$2:$B$14794, #REF!=$D$2:$D$14794))"),"#N/A")</f>
        <v>#N/A</v>
      </c>
    </row>
    <row r="2394">
      <c r="B2394" s="4" t="s">
        <v>65</v>
      </c>
      <c r="C2394" s="12" t="str">
        <f>IFERROR(__xludf.DUMMYFUNCTION("TEXTJOIN("";"", TRUE, FILTER($B$2:$B$14794, #REF!=$D$2:$D$14794))"),"#N/A")</f>
        <v>#N/A</v>
      </c>
    </row>
    <row r="2395">
      <c r="B2395" s="4" t="s">
        <v>65</v>
      </c>
      <c r="C2395" s="12" t="str">
        <f>IFERROR(__xludf.DUMMYFUNCTION("TEXTJOIN("";"", TRUE, FILTER($B$2:$B$14794, #REF!=$D$2:$D$14794))"),"#N/A")</f>
        <v>#N/A</v>
      </c>
    </row>
    <row r="2396">
      <c r="B2396" s="4" t="s">
        <v>67</v>
      </c>
      <c r="C2396" s="12" t="str">
        <f>IFERROR(__xludf.DUMMYFUNCTION("TEXTJOIN("";"", TRUE, FILTER($B$2:$B$14794, #REF!=$D$2:$D$14794))"),"#N/A")</f>
        <v>#N/A</v>
      </c>
    </row>
    <row r="2397">
      <c r="B2397" s="4" t="s">
        <v>67</v>
      </c>
      <c r="C2397" s="12" t="str">
        <f>IFERROR(__xludf.DUMMYFUNCTION("TEXTJOIN("";"", TRUE, FILTER($B$2:$B$14794, #REF!=$D$2:$D$14794))"),"#N/A")</f>
        <v>#N/A</v>
      </c>
    </row>
    <row r="2398">
      <c r="B2398" s="4" t="s">
        <v>67</v>
      </c>
      <c r="C2398" s="12" t="str">
        <f>IFERROR(__xludf.DUMMYFUNCTION("TEXTJOIN("";"", TRUE, FILTER($B$2:$B$14794, #REF!=$D$2:$D$14794))"),"#N/A")</f>
        <v>#N/A</v>
      </c>
    </row>
    <row r="2399">
      <c r="B2399" s="4" t="s">
        <v>67</v>
      </c>
      <c r="C2399" s="12" t="str">
        <f>IFERROR(__xludf.DUMMYFUNCTION("TEXTJOIN("";"", TRUE, FILTER($B$2:$B$14794, #REF!=$D$2:$D$14794))"),"#N/A")</f>
        <v>#N/A</v>
      </c>
    </row>
    <row r="2400">
      <c r="B2400" s="4" t="s">
        <v>67</v>
      </c>
      <c r="C2400" s="12" t="str">
        <f>IFERROR(__xludf.DUMMYFUNCTION("TEXTJOIN("";"", TRUE, FILTER($B$2:$B$14794, #REF!=$D$2:$D$14794))"),"#N/A")</f>
        <v>#N/A</v>
      </c>
    </row>
    <row r="2401">
      <c r="B2401" s="4" t="s">
        <v>67</v>
      </c>
      <c r="C2401" s="12" t="str">
        <f>IFERROR(__xludf.DUMMYFUNCTION("TEXTJOIN("";"", TRUE, FILTER($B$2:$B$14794, #REF!=$D$2:$D$14794))"),"#N/A")</f>
        <v>#N/A</v>
      </c>
    </row>
    <row r="2402">
      <c r="B2402" s="4" t="s">
        <v>69</v>
      </c>
      <c r="C2402" s="12" t="str">
        <f>IFERROR(__xludf.DUMMYFUNCTION("TEXTJOIN("";"", TRUE, FILTER($B$2:$B$14794, #REF!=$D$2:$D$14794))"),"#N/A")</f>
        <v>#N/A</v>
      </c>
    </row>
    <row r="2403">
      <c r="B2403" s="4" t="s">
        <v>71</v>
      </c>
      <c r="C2403" s="12" t="str">
        <f>IFERROR(__xludf.DUMMYFUNCTION("TEXTJOIN("";"", TRUE, FILTER($B$2:$B$14794, #REF!=$D$2:$D$14794))"),"#N/A")</f>
        <v>#N/A</v>
      </c>
    </row>
    <row r="2404">
      <c r="B2404" s="4" t="s">
        <v>71</v>
      </c>
      <c r="C2404" s="12" t="str">
        <f>IFERROR(__xludf.DUMMYFUNCTION("TEXTJOIN("";"", TRUE, FILTER($B$2:$B$14794, #REF!=$D$2:$D$14794))"),"#N/A")</f>
        <v>#N/A</v>
      </c>
    </row>
    <row r="2405">
      <c r="B2405" s="4" t="s">
        <v>71</v>
      </c>
      <c r="C2405" s="12" t="str">
        <f>IFERROR(__xludf.DUMMYFUNCTION("TEXTJOIN("";"", TRUE, FILTER($B$2:$B$14794, #REF!=$D$2:$D$14794))"),"#N/A")</f>
        <v>#N/A</v>
      </c>
    </row>
    <row r="2406">
      <c r="B2406" s="4" t="s">
        <v>71</v>
      </c>
      <c r="C2406" s="12" t="str">
        <f>IFERROR(__xludf.DUMMYFUNCTION("TEXTJOIN("";"", TRUE, FILTER($B$2:$B$14794, #REF!=$D$2:$D$14794))"),"#N/A")</f>
        <v>#N/A</v>
      </c>
    </row>
    <row r="2407">
      <c r="B2407" s="4" t="s">
        <v>71</v>
      </c>
      <c r="C2407" s="12" t="str">
        <f>IFERROR(__xludf.DUMMYFUNCTION("TEXTJOIN("";"", TRUE, FILTER($B$2:$B$14794, #REF!=$D$2:$D$14794))"),"#N/A")</f>
        <v>#N/A</v>
      </c>
    </row>
    <row r="2408">
      <c r="B2408" s="4" t="s">
        <v>71</v>
      </c>
      <c r="C2408" s="12" t="str">
        <f>IFERROR(__xludf.DUMMYFUNCTION("TEXTJOIN("";"", TRUE, FILTER($B$2:$B$14794, #REF!=$D$2:$D$14794))"),"#N/A")</f>
        <v>#N/A</v>
      </c>
    </row>
    <row r="2409">
      <c r="B2409" s="4" t="s">
        <v>71</v>
      </c>
      <c r="C2409" s="12" t="str">
        <f>IFERROR(__xludf.DUMMYFUNCTION("TEXTJOIN("";"", TRUE, FILTER($B$2:$B$14794, #REF!=$D$2:$D$14794))"),"#N/A")</f>
        <v>#N/A</v>
      </c>
    </row>
    <row r="2410">
      <c r="B2410" s="4" t="s">
        <v>71</v>
      </c>
      <c r="C2410" s="12" t="str">
        <f>IFERROR(__xludf.DUMMYFUNCTION("TEXTJOIN("";"", TRUE, FILTER($B$2:$B$14794, #REF!=$D$2:$D$14794))"),"#N/A")</f>
        <v>#N/A</v>
      </c>
    </row>
    <row r="2411">
      <c r="B2411" s="4" t="s">
        <v>71</v>
      </c>
      <c r="C2411" s="12" t="str">
        <f>IFERROR(__xludf.DUMMYFUNCTION("TEXTJOIN("";"", TRUE, FILTER($B$2:$B$14794, #REF!=$D$2:$D$14794))"),"#N/A")</f>
        <v>#N/A</v>
      </c>
    </row>
    <row r="2412">
      <c r="B2412" s="4" t="s">
        <v>71</v>
      </c>
      <c r="C2412" s="12" t="str">
        <f>IFERROR(__xludf.DUMMYFUNCTION("TEXTJOIN("";"", TRUE, FILTER($B$2:$B$14794, #REF!=$D$2:$D$14794))"),"#N/A")</f>
        <v>#N/A</v>
      </c>
    </row>
    <row r="2413">
      <c r="B2413" s="4" t="s">
        <v>74</v>
      </c>
      <c r="C2413" s="12" t="str">
        <f>IFERROR(__xludf.DUMMYFUNCTION("TEXTJOIN("";"", TRUE, FILTER($B$2:$B$14794, #REF!=$D$2:$D$14794))"),"#N/A")</f>
        <v>#N/A</v>
      </c>
    </row>
    <row r="2414">
      <c r="B2414" s="4" t="s">
        <v>74</v>
      </c>
      <c r="C2414" s="12" t="str">
        <f>IFERROR(__xludf.DUMMYFUNCTION("TEXTJOIN("";"", TRUE, FILTER($B$2:$B$14794, #REF!=$D$2:$D$14794))"),"#N/A")</f>
        <v>#N/A</v>
      </c>
    </row>
    <row r="2415">
      <c r="B2415" s="4" t="s">
        <v>74</v>
      </c>
      <c r="C2415" s="12" t="str">
        <f>IFERROR(__xludf.DUMMYFUNCTION("TEXTJOIN("";"", TRUE, FILTER($B$2:$B$14794, #REF!=$D$2:$D$14794))"),"#N/A")</f>
        <v>#N/A</v>
      </c>
    </row>
    <row r="2416">
      <c r="B2416" s="4" t="s">
        <v>74</v>
      </c>
      <c r="C2416" s="12" t="str">
        <f>IFERROR(__xludf.DUMMYFUNCTION("TEXTJOIN("";"", TRUE, FILTER($B$2:$B$14794, #REF!=$D$2:$D$14794))"),"#N/A")</f>
        <v>#N/A</v>
      </c>
    </row>
    <row r="2417">
      <c r="B2417" s="4" t="s">
        <v>74</v>
      </c>
      <c r="C2417" s="12" t="str">
        <f>IFERROR(__xludf.DUMMYFUNCTION("TEXTJOIN("";"", TRUE, FILTER($B$2:$B$14794, #REF!=$D$2:$D$14794))"),"#N/A")</f>
        <v>#N/A</v>
      </c>
    </row>
    <row r="2418">
      <c r="B2418" s="4" t="s">
        <v>74</v>
      </c>
      <c r="C2418" s="12" t="str">
        <f>IFERROR(__xludf.DUMMYFUNCTION("TEXTJOIN("";"", TRUE, FILTER($B$2:$B$14794, #REF!=$D$2:$D$14794))"),"#N/A")</f>
        <v>#N/A</v>
      </c>
    </row>
    <row r="2419">
      <c r="B2419" s="4" t="s">
        <v>74</v>
      </c>
      <c r="C2419" s="12" t="str">
        <f>IFERROR(__xludf.DUMMYFUNCTION("TEXTJOIN("";"", TRUE, FILTER($B$2:$B$14794, #REF!=$D$2:$D$14794))"),"#N/A")</f>
        <v>#N/A</v>
      </c>
    </row>
    <row r="2420">
      <c r="B2420" s="4" t="s">
        <v>74</v>
      </c>
      <c r="C2420" s="12" t="str">
        <f>IFERROR(__xludf.DUMMYFUNCTION("TEXTJOIN("";"", TRUE, FILTER($B$2:$B$14794, #REF!=$D$2:$D$14794))"),"#N/A")</f>
        <v>#N/A</v>
      </c>
    </row>
    <row r="2421">
      <c r="B2421" s="4" t="s">
        <v>74</v>
      </c>
      <c r="C2421" s="12" t="str">
        <f>IFERROR(__xludf.DUMMYFUNCTION("TEXTJOIN("";"", TRUE, FILTER($B$2:$B$14794, #REF!=$D$2:$D$14794))"),"#N/A")</f>
        <v>#N/A</v>
      </c>
    </row>
    <row r="2422">
      <c r="B2422" s="4" t="s">
        <v>76</v>
      </c>
      <c r="C2422" s="12" t="str">
        <f>IFERROR(__xludf.DUMMYFUNCTION("TEXTJOIN("";"", TRUE, FILTER($B$2:$B$14794, #REF!=$D$2:$D$14794))"),"#N/A")</f>
        <v>#N/A</v>
      </c>
    </row>
    <row r="2423">
      <c r="B2423" s="4" t="s">
        <v>76</v>
      </c>
      <c r="C2423" s="12" t="str">
        <f>IFERROR(__xludf.DUMMYFUNCTION("TEXTJOIN("";"", TRUE, FILTER($B$2:$B$14794, #REF!=$D$2:$D$14794))"),"#N/A")</f>
        <v>#N/A</v>
      </c>
    </row>
    <row r="2424">
      <c r="B2424" s="4" t="s">
        <v>76</v>
      </c>
      <c r="C2424" s="12" t="str">
        <f>IFERROR(__xludf.DUMMYFUNCTION("TEXTJOIN("";"", TRUE, FILTER($B$2:$B$14794, #REF!=$D$2:$D$14794))"),"#N/A")</f>
        <v>#N/A</v>
      </c>
    </row>
    <row r="2425">
      <c r="B2425" s="4" t="s">
        <v>76</v>
      </c>
      <c r="C2425" s="12" t="str">
        <f>IFERROR(__xludf.DUMMYFUNCTION("TEXTJOIN("";"", TRUE, FILTER($B$2:$B$14794, #REF!=$D$2:$D$14794))"),"#N/A")</f>
        <v>#N/A</v>
      </c>
    </row>
    <row r="2426">
      <c r="B2426" s="4" t="s">
        <v>78</v>
      </c>
      <c r="C2426" s="12" t="str">
        <f>IFERROR(__xludf.DUMMYFUNCTION("TEXTJOIN("";"", TRUE, FILTER($B$2:$B$14794, #REF!=$D$2:$D$14794))"),"#N/A")</f>
        <v>#N/A</v>
      </c>
    </row>
    <row r="2427">
      <c r="B2427" s="4" t="s">
        <v>78</v>
      </c>
      <c r="C2427" s="12" t="str">
        <f>IFERROR(__xludf.DUMMYFUNCTION("TEXTJOIN("";"", TRUE, FILTER($B$2:$B$14794, #REF!=$D$2:$D$14794))"),"#N/A")</f>
        <v>#N/A</v>
      </c>
    </row>
    <row r="2428">
      <c r="B2428" s="4" t="s">
        <v>78</v>
      </c>
      <c r="C2428" s="12" t="str">
        <f>IFERROR(__xludf.DUMMYFUNCTION("TEXTJOIN("";"", TRUE, FILTER($B$2:$B$14794, #REF!=$D$2:$D$14794))"),"#N/A")</f>
        <v>#N/A</v>
      </c>
    </row>
    <row r="2429">
      <c r="B2429" s="4" t="s">
        <v>78</v>
      </c>
      <c r="C2429" s="12" t="str">
        <f>IFERROR(__xludf.DUMMYFUNCTION("TEXTJOIN("";"", TRUE, FILTER($B$2:$B$14794, #REF!=$D$2:$D$14794))"),"#N/A")</f>
        <v>#N/A</v>
      </c>
    </row>
    <row r="2430">
      <c r="B2430" s="4" t="s">
        <v>78</v>
      </c>
      <c r="C2430" s="12" t="str">
        <f>IFERROR(__xludf.DUMMYFUNCTION("TEXTJOIN("";"", TRUE, FILTER($B$2:$B$14794, #REF!=$D$2:$D$14794))"),"#N/A")</f>
        <v>#N/A</v>
      </c>
    </row>
    <row r="2431">
      <c r="B2431" s="4" t="s">
        <v>78</v>
      </c>
      <c r="C2431" s="12" t="str">
        <f>IFERROR(__xludf.DUMMYFUNCTION("TEXTJOIN("";"", TRUE, FILTER($B$2:$B$14794, #REF!=$D$2:$D$14794))"),"#N/A")</f>
        <v>#N/A</v>
      </c>
    </row>
    <row r="2432">
      <c r="B2432" s="4" t="s">
        <v>78</v>
      </c>
      <c r="C2432" s="12" t="str">
        <f>IFERROR(__xludf.DUMMYFUNCTION("TEXTJOIN("";"", TRUE, FILTER($B$2:$B$14794, #REF!=$D$2:$D$14794))"),"#N/A")</f>
        <v>#N/A</v>
      </c>
    </row>
    <row r="2433">
      <c r="B2433" s="4" t="s">
        <v>78</v>
      </c>
      <c r="C2433" s="12" t="str">
        <f>IFERROR(__xludf.DUMMYFUNCTION("TEXTJOIN("";"", TRUE, FILTER($B$2:$B$14794, #REF!=$D$2:$D$14794))"),"#N/A")</f>
        <v>#N/A</v>
      </c>
    </row>
    <row r="2434">
      <c r="B2434" s="4" t="s">
        <v>78</v>
      </c>
      <c r="C2434" s="12" t="str">
        <f>IFERROR(__xludf.DUMMYFUNCTION("TEXTJOIN("";"", TRUE, FILTER($B$2:$B$14794, #REF!=$D$2:$D$14794))"),"#N/A")</f>
        <v>#N/A</v>
      </c>
    </row>
    <row r="2435">
      <c r="B2435" s="4" t="s">
        <v>80</v>
      </c>
      <c r="C2435" s="12" t="str">
        <f>IFERROR(__xludf.DUMMYFUNCTION("TEXTJOIN("";"", TRUE, FILTER($B$2:$B$14794, #REF!=$D$2:$D$14794))"),"#N/A")</f>
        <v>#N/A</v>
      </c>
    </row>
    <row r="2436">
      <c r="B2436" s="4" t="s">
        <v>80</v>
      </c>
      <c r="C2436" s="12" t="str">
        <f>IFERROR(__xludf.DUMMYFUNCTION("TEXTJOIN("";"", TRUE, FILTER($B$2:$B$14794, #REF!=$D$2:$D$14794))"),"#N/A")</f>
        <v>#N/A</v>
      </c>
    </row>
    <row r="2437">
      <c r="B2437" s="4" t="s">
        <v>80</v>
      </c>
      <c r="C2437" s="12" t="str">
        <f>IFERROR(__xludf.DUMMYFUNCTION("TEXTJOIN("";"", TRUE, FILTER($B$2:$B$14794, #REF!=$D$2:$D$14794))"),"#N/A")</f>
        <v>#N/A</v>
      </c>
    </row>
    <row r="2438">
      <c r="B2438" s="4" t="s">
        <v>80</v>
      </c>
      <c r="C2438" s="12" t="str">
        <f>IFERROR(__xludf.DUMMYFUNCTION("TEXTJOIN("";"", TRUE, FILTER($B$2:$B$14794, #REF!=$D$2:$D$14794))"),"#N/A")</f>
        <v>#N/A</v>
      </c>
    </row>
    <row r="2439">
      <c r="B2439" s="4" t="s">
        <v>80</v>
      </c>
      <c r="C2439" s="12" t="str">
        <f>IFERROR(__xludf.DUMMYFUNCTION("TEXTJOIN("";"", TRUE, FILTER($B$2:$B$14794, #REF!=$D$2:$D$14794))"),"#N/A")</f>
        <v>#N/A</v>
      </c>
    </row>
    <row r="2440">
      <c r="B2440" s="4" t="s">
        <v>82</v>
      </c>
      <c r="C2440" s="12" t="str">
        <f>IFERROR(__xludf.DUMMYFUNCTION("TEXTJOIN("";"", TRUE, FILTER($B$2:$B$14794, #REF!=$D$2:$D$14794))"),"#N/A")</f>
        <v>#N/A</v>
      </c>
    </row>
    <row r="2441">
      <c r="B2441" s="4" t="s">
        <v>82</v>
      </c>
      <c r="C2441" s="12" t="str">
        <f>IFERROR(__xludf.DUMMYFUNCTION("TEXTJOIN("";"", TRUE, FILTER($B$2:$B$14794, #REF!=$D$2:$D$14794))"),"#N/A")</f>
        <v>#N/A</v>
      </c>
    </row>
    <row r="2442">
      <c r="B2442" s="4" t="s">
        <v>82</v>
      </c>
      <c r="C2442" s="12" t="str">
        <f>IFERROR(__xludf.DUMMYFUNCTION("TEXTJOIN("";"", TRUE, FILTER($B$2:$B$14794, #REF!=$D$2:$D$14794))"),"#N/A")</f>
        <v>#N/A</v>
      </c>
    </row>
    <row r="2443">
      <c r="B2443" s="4" t="s">
        <v>82</v>
      </c>
      <c r="C2443" s="12" t="str">
        <f>IFERROR(__xludf.DUMMYFUNCTION("TEXTJOIN("";"", TRUE, FILTER($B$2:$B$14794, #REF!=$D$2:$D$14794))"),"#N/A")</f>
        <v>#N/A</v>
      </c>
    </row>
    <row r="2444">
      <c r="B2444" s="4" t="s">
        <v>82</v>
      </c>
      <c r="C2444" s="12" t="str">
        <f>IFERROR(__xludf.DUMMYFUNCTION("TEXTJOIN("";"", TRUE, FILTER($B$2:$B$14794, #REF!=$D$2:$D$14794))"),"#N/A")</f>
        <v>#N/A</v>
      </c>
    </row>
    <row r="2445">
      <c r="B2445" s="4" t="s">
        <v>82</v>
      </c>
      <c r="C2445" s="12" t="str">
        <f>IFERROR(__xludf.DUMMYFUNCTION("TEXTJOIN("";"", TRUE, FILTER($B$2:$B$14794, #REF!=$D$2:$D$14794))"),"#N/A")</f>
        <v>#N/A</v>
      </c>
    </row>
    <row r="2446">
      <c r="B2446" s="4" t="s">
        <v>82</v>
      </c>
      <c r="C2446" s="12" t="str">
        <f>IFERROR(__xludf.DUMMYFUNCTION("TEXTJOIN("";"", TRUE, FILTER($B$2:$B$14794, #REF!=$D$2:$D$14794))"),"#N/A")</f>
        <v>#N/A</v>
      </c>
    </row>
    <row r="2447">
      <c r="B2447" s="4" t="s">
        <v>85</v>
      </c>
      <c r="C2447" s="12" t="str">
        <f>IFERROR(__xludf.DUMMYFUNCTION("TEXTJOIN("";"", TRUE, FILTER($B$2:$B$14794, #REF!=$D$2:$D$14794))"),"#N/A")</f>
        <v>#N/A</v>
      </c>
    </row>
    <row r="2448">
      <c r="B2448" s="4" t="s">
        <v>85</v>
      </c>
      <c r="C2448" s="12" t="str">
        <f>IFERROR(__xludf.DUMMYFUNCTION("TEXTJOIN("";"", TRUE, FILTER($B$2:$B$14794, #REF!=$D$2:$D$14794))"),"#N/A")</f>
        <v>#N/A</v>
      </c>
    </row>
    <row r="2449">
      <c r="B2449" s="4" t="s">
        <v>85</v>
      </c>
      <c r="C2449" s="12" t="str">
        <f>IFERROR(__xludf.DUMMYFUNCTION("TEXTJOIN("";"", TRUE, FILTER($B$2:$B$14794, #REF!=$D$2:$D$14794))"),"#N/A")</f>
        <v>#N/A</v>
      </c>
    </row>
    <row r="2450">
      <c r="B2450" s="4" t="s">
        <v>85</v>
      </c>
      <c r="C2450" s="12" t="str">
        <f>IFERROR(__xludf.DUMMYFUNCTION("TEXTJOIN("";"", TRUE, FILTER($B$2:$B$14794, #REF!=$D$2:$D$14794))"),"#N/A")</f>
        <v>#N/A</v>
      </c>
    </row>
    <row r="2451">
      <c r="B2451" s="4" t="s">
        <v>85</v>
      </c>
      <c r="C2451" s="12" t="str">
        <f>IFERROR(__xludf.DUMMYFUNCTION("TEXTJOIN("";"", TRUE, FILTER($B$2:$B$14794, #REF!=$D$2:$D$14794))"),"#N/A")</f>
        <v>#N/A</v>
      </c>
    </row>
    <row r="2452">
      <c r="B2452" s="4" t="s">
        <v>85</v>
      </c>
      <c r="C2452" s="12" t="str">
        <f>IFERROR(__xludf.DUMMYFUNCTION("TEXTJOIN("";"", TRUE, FILTER($B$2:$B$14794, #REF!=$D$2:$D$14794))"),"#N/A")</f>
        <v>#N/A</v>
      </c>
    </row>
    <row r="2453">
      <c r="B2453" s="4" t="s">
        <v>85</v>
      </c>
      <c r="C2453" s="12" t="str">
        <f>IFERROR(__xludf.DUMMYFUNCTION("TEXTJOIN("";"", TRUE, FILTER($B$2:$B$14794, #REF!=$D$2:$D$14794))"),"#N/A")</f>
        <v>#N/A</v>
      </c>
    </row>
    <row r="2454">
      <c r="B2454" s="4" t="s">
        <v>87</v>
      </c>
      <c r="C2454" s="12" t="str">
        <f>IFERROR(__xludf.DUMMYFUNCTION("TEXTJOIN("";"", TRUE, FILTER($B$2:$B$14794, #REF!=$D$2:$D$14794))"),"#N/A")</f>
        <v>#N/A</v>
      </c>
    </row>
    <row r="2455">
      <c r="B2455" s="4" t="s">
        <v>87</v>
      </c>
      <c r="C2455" s="12" t="str">
        <f>IFERROR(__xludf.DUMMYFUNCTION("TEXTJOIN("";"", TRUE, FILTER($B$2:$B$14794, #REF!=$D$2:$D$14794))"),"#N/A")</f>
        <v>#N/A</v>
      </c>
    </row>
    <row r="2456">
      <c r="B2456" s="4" t="s">
        <v>87</v>
      </c>
      <c r="C2456" s="12" t="str">
        <f>IFERROR(__xludf.DUMMYFUNCTION("TEXTJOIN("";"", TRUE, FILTER($B$2:$B$14794, #REF!=$D$2:$D$14794))"),"#N/A")</f>
        <v>#N/A</v>
      </c>
    </row>
    <row r="2457">
      <c r="B2457" s="4" t="s">
        <v>87</v>
      </c>
      <c r="C2457" s="12" t="str">
        <f>IFERROR(__xludf.DUMMYFUNCTION("TEXTJOIN("";"", TRUE, FILTER($B$2:$B$14794, #REF!=$D$2:$D$14794))"),"#N/A")</f>
        <v>#N/A</v>
      </c>
    </row>
    <row r="2458">
      <c r="B2458" s="4" t="s">
        <v>87</v>
      </c>
      <c r="C2458" s="12" t="str">
        <f>IFERROR(__xludf.DUMMYFUNCTION("TEXTJOIN("";"", TRUE, FILTER($B$2:$B$14794, #REF!=$D$2:$D$14794))"),"#N/A")</f>
        <v>#N/A</v>
      </c>
    </row>
    <row r="2459">
      <c r="B2459" s="4" t="s">
        <v>87</v>
      </c>
      <c r="C2459" s="12" t="str">
        <f>IFERROR(__xludf.DUMMYFUNCTION("TEXTJOIN("";"", TRUE, FILTER($B$2:$B$14794, #REF!=$D$2:$D$14794))"),"#N/A")</f>
        <v>#N/A</v>
      </c>
    </row>
    <row r="2460">
      <c r="B2460" s="4" t="s">
        <v>89</v>
      </c>
      <c r="C2460" s="12" t="str">
        <f>IFERROR(__xludf.DUMMYFUNCTION("TEXTJOIN("";"", TRUE, FILTER($B$2:$B$14794, #REF!=$D$2:$D$14794))"),"#N/A")</f>
        <v>#N/A</v>
      </c>
    </row>
    <row r="2461">
      <c r="B2461" s="4" t="s">
        <v>89</v>
      </c>
      <c r="C2461" s="12" t="str">
        <f>IFERROR(__xludf.DUMMYFUNCTION("TEXTJOIN("";"", TRUE, FILTER($B$2:$B$14794, #REF!=$D$2:$D$14794))"),"#N/A")</f>
        <v>#N/A</v>
      </c>
    </row>
    <row r="2462">
      <c r="B2462" s="4" t="s">
        <v>89</v>
      </c>
      <c r="C2462" s="12" t="str">
        <f>IFERROR(__xludf.DUMMYFUNCTION("TEXTJOIN("";"", TRUE, FILTER($B$2:$B$14794, #REF!=$D$2:$D$14794))"),"#N/A")</f>
        <v>#N/A</v>
      </c>
    </row>
    <row r="2463">
      <c r="B2463" s="4" t="s">
        <v>89</v>
      </c>
      <c r="C2463" s="12" t="str">
        <f>IFERROR(__xludf.DUMMYFUNCTION("TEXTJOIN("";"", TRUE, FILTER($B$2:$B$14794, #REF!=$D$2:$D$14794))"),"#N/A")</f>
        <v>#N/A</v>
      </c>
    </row>
    <row r="2464">
      <c r="B2464" s="4" t="s">
        <v>89</v>
      </c>
      <c r="C2464" s="12" t="str">
        <f>IFERROR(__xludf.DUMMYFUNCTION("TEXTJOIN("";"", TRUE, FILTER($B$2:$B$14794, #REF!=$D$2:$D$14794))"),"#N/A")</f>
        <v>#N/A</v>
      </c>
    </row>
    <row r="2465">
      <c r="B2465" s="4" t="s">
        <v>89</v>
      </c>
      <c r="C2465" s="12" t="str">
        <f>IFERROR(__xludf.DUMMYFUNCTION("TEXTJOIN("";"", TRUE, FILTER($B$2:$B$14794, #REF!=$D$2:$D$14794))"),"#N/A")</f>
        <v>#N/A</v>
      </c>
    </row>
    <row r="2466">
      <c r="B2466" s="4" t="s">
        <v>91</v>
      </c>
      <c r="C2466" s="12" t="str">
        <f>IFERROR(__xludf.DUMMYFUNCTION("TEXTJOIN("";"", TRUE, FILTER($B$2:$B$14794, #REF!=$D$2:$D$14794))"),"#N/A")</f>
        <v>#N/A</v>
      </c>
    </row>
    <row r="2467">
      <c r="B2467" s="4" t="s">
        <v>91</v>
      </c>
      <c r="C2467" s="12" t="str">
        <f>IFERROR(__xludf.DUMMYFUNCTION("TEXTJOIN("";"", TRUE, FILTER($B$2:$B$14794, #REF!=$D$2:$D$14794))"),"#N/A")</f>
        <v>#N/A</v>
      </c>
    </row>
    <row r="2468">
      <c r="B2468" s="4" t="s">
        <v>91</v>
      </c>
      <c r="C2468" s="12" t="str">
        <f>IFERROR(__xludf.DUMMYFUNCTION("TEXTJOIN("";"", TRUE, FILTER($B$2:$B$14794, #REF!=$D$2:$D$14794))"),"#N/A")</f>
        <v>#N/A</v>
      </c>
    </row>
    <row r="2469">
      <c r="B2469" s="4" t="s">
        <v>91</v>
      </c>
      <c r="C2469" s="12" t="str">
        <f>IFERROR(__xludf.DUMMYFUNCTION("TEXTJOIN("";"", TRUE, FILTER($B$2:$B$14794, #REF!=$D$2:$D$14794))"),"#N/A")</f>
        <v>#N/A</v>
      </c>
    </row>
    <row r="2470">
      <c r="B2470" s="4" t="s">
        <v>91</v>
      </c>
      <c r="C2470" s="12" t="str">
        <f>IFERROR(__xludf.DUMMYFUNCTION("TEXTJOIN("";"", TRUE, FILTER($B$2:$B$14794, #REF!=$D$2:$D$14794))"),"#N/A")</f>
        <v>#N/A</v>
      </c>
    </row>
    <row r="2471">
      <c r="B2471" s="4" t="s">
        <v>93</v>
      </c>
      <c r="C2471" s="12" t="str">
        <f>IFERROR(__xludf.DUMMYFUNCTION("TEXTJOIN("";"", TRUE, FILTER($B$2:$B$14794, #REF!=$D$2:$D$14794))"),"#N/A")</f>
        <v>#N/A</v>
      </c>
    </row>
    <row r="2472">
      <c r="B2472" s="4" t="s">
        <v>93</v>
      </c>
      <c r="C2472" s="12" t="str">
        <f>IFERROR(__xludf.DUMMYFUNCTION("TEXTJOIN("";"", TRUE, FILTER($B$2:$B$14794, #REF!=$D$2:$D$14794))"),"#N/A")</f>
        <v>#N/A</v>
      </c>
    </row>
    <row r="2473">
      <c r="B2473" s="4" t="s">
        <v>93</v>
      </c>
      <c r="C2473" s="12" t="str">
        <f>IFERROR(__xludf.DUMMYFUNCTION("TEXTJOIN("";"", TRUE, FILTER($B$2:$B$14794, #REF!=$D$2:$D$14794))"),"#N/A")</f>
        <v>#N/A</v>
      </c>
    </row>
    <row r="2474">
      <c r="B2474" s="4" t="s">
        <v>95</v>
      </c>
      <c r="C2474" s="12" t="str">
        <f>IFERROR(__xludf.DUMMYFUNCTION("TEXTJOIN("";"", TRUE, FILTER($B$2:$B$14794, #REF!=$D$2:$D$14794))"),"#N/A")</f>
        <v>#N/A</v>
      </c>
    </row>
    <row r="2475">
      <c r="B2475" s="4" t="s">
        <v>95</v>
      </c>
      <c r="C2475" s="12" t="str">
        <f>IFERROR(__xludf.DUMMYFUNCTION("TEXTJOIN("";"", TRUE, FILTER($B$2:$B$14794, #REF!=$D$2:$D$14794))"),"#N/A")</f>
        <v>#N/A</v>
      </c>
    </row>
    <row r="2476">
      <c r="B2476" s="4" t="s">
        <v>95</v>
      </c>
      <c r="C2476" s="12" t="str">
        <f>IFERROR(__xludf.DUMMYFUNCTION("TEXTJOIN("";"", TRUE, FILTER($B$2:$B$14794, #REF!=$D$2:$D$14794))"),"#N/A")</f>
        <v>#N/A</v>
      </c>
    </row>
    <row r="2477">
      <c r="B2477" s="4" t="s">
        <v>95</v>
      </c>
      <c r="C2477" s="12" t="str">
        <f>IFERROR(__xludf.DUMMYFUNCTION("TEXTJOIN("";"", TRUE, FILTER($B$2:$B$14794, #REF!=$D$2:$D$14794))"),"#N/A")</f>
        <v>#N/A</v>
      </c>
    </row>
    <row r="2478">
      <c r="B2478" s="4" t="s">
        <v>97</v>
      </c>
      <c r="C2478" s="12" t="str">
        <f>IFERROR(__xludf.DUMMYFUNCTION("TEXTJOIN("";"", TRUE, FILTER($B$2:$B$14794, #REF!=$D$2:$D$14794))"),"#N/A")</f>
        <v>#N/A</v>
      </c>
    </row>
    <row r="2479">
      <c r="B2479" s="4" t="s">
        <v>97</v>
      </c>
      <c r="C2479" s="12" t="str">
        <f>IFERROR(__xludf.DUMMYFUNCTION("TEXTJOIN("";"", TRUE, FILTER($B$2:$B$14794, #REF!=$D$2:$D$14794))"),"#N/A")</f>
        <v>#N/A</v>
      </c>
    </row>
    <row r="2480">
      <c r="B2480" s="4" t="s">
        <v>97</v>
      </c>
      <c r="C2480" s="12" t="str">
        <f>IFERROR(__xludf.DUMMYFUNCTION("TEXTJOIN("";"", TRUE, FILTER($B$2:$B$14794, #REF!=$D$2:$D$14794))"),"#N/A")</f>
        <v>#N/A</v>
      </c>
    </row>
    <row r="2481">
      <c r="B2481" s="4" t="s">
        <v>99</v>
      </c>
      <c r="C2481" s="12" t="str">
        <f>IFERROR(__xludf.DUMMYFUNCTION("TEXTJOIN("";"", TRUE, FILTER($B$2:$B$14794, #REF!=$D$2:$D$14794))"),"#N/A")</f>
        <v>#N/A</v>
      </c>
    </row>
    <row r="2482">
      <c r="B2482" s="4" t="s">
        <v>99</v>
      </c>
      <c r="C2482" s="12" t="str">
        <f>IFERROR(__xludf.DUMMYFUNCTION("TEXTJOIN("";"", TRUE, FILTER($B$2:$B$14794, #REF!=$D$2:$D$14794))"),"#N/A")</f>
        <v>#N/A</v>
      </c>
    </row>
    <row r="2483">
      <c r="B2483" s="4" t="s">
        <v>99</v>
      </c>
      <c r="C2483" s="12" t="str">
        <f>IFERROR(__xludf.DUMMYFUNCTION("TEXTJOIN("";"", TRUE, FILTER($B$2:$B$14794, #REF!=$D$2:$D$14794))"),"#N/A")</f>
        <v>#N/A</v>
      </c>
    </row>
    <row r="2484">
      <c r="B2484" s="4" t="s">
        <v>99</v>
      </c>
      <c r="C2484" s="12" t="str">
        <f>IFERROR(__xludf.DUMMYFUNCTION("TEXTJOIN("";"", TRUE, FILTER($B$2:$B$14794, #REF!=$D$2:$D$14794))"),"#N/A")</f>
        <v>#N/A</v>
      </c>
    </row>
    <row r="2485">
      <c r="B2485" s="4" t="s">
        <v>99</v>
      </c>
      <c r="C2485" s="12" t="str">
        <f>IFERROR(__xludf.DUMMYFUNCTION("TEXTJOIN("";"", TRUE, FILTER($B$2:$B$14794, #REF!=$D$2:$D$14794))"),"#N/A")</f>
        <v>#N/A</v>
      </c>
    </row>
    <row r="2486">
      <c r="B2486" s="4" t="s">
        <v>101</v>
      </c>
      <c r="C2486" s="12" t="str">
        <f>IFERROR(__xludf.DUMMYFUNCTION("TEXTJOIN("";"", TRUE, FILTER($B$2:$B$14794, #REF!=$D$2:$D$14794))"),"#N/A")</f>
        <v>#N/A</v>
      </c>
    </row>
    <row r="2487">
      <c r="B2487" s="4" t="s">
        <v>101</v>
      </c>
      <c r="C2487" s="12" t="str">
        <f>IFERROR(__xludf.DUMMYFUNCTION("TEXTJOIN("";"", TRUE, FILTER($B$2:$B$14794, #REF!=$D$2:$D$14794))"),"#N/A")</f>
        <v>#N/A</v>
      </c>
    </row>
    <row r="2488">
      <c r="B2488" s="4" t="s">
        <v>101</v>
      </c>
      <c r="C2488" s="12" t="str">
        <f>IFERROR(__xludf.DUMMYFUNCTION("TEXTJOIN("";"", TRUE, FILTER($B$2:$B$14794, #REF!=$D$2:$D$14794))"),"#N/A")</f>
        <v>#N/A</v>
      </c>
    </row>
    <row r="2489">
      <c r="B2489" s="4" t="s">
        <v>101</v>
      </c>
      <c r="C2489" s="12" t="str">
        <f>IFERROR(__xludf.DUMMYFUNCTION("TEXTJOIN("";"", TRUE, FILTER($B$2:$B$14794, #REF!=$D$2:$D$14794))"),"#N/A")</f>
        <v>#N/A</v>
      </c>
    </row>
    <row r="2490">
      <c r="B2490" s="4" t="s">
        <v>101</v>
      </c>
      <c r="C2490" s="12" t="str">
        <f>IFERROR(__xludf.DUMMYFUNCTION("TEXTJOIN("";"", TRUE, FILTER($B$2:$B$14794, #REF!=$D$2:$D$14794))"),"#N/A")</f>
        <v>#N/A</v>
      </c>
    </row>
    <row r="2491">
      <c r="B2491" s="4" t="s">
        <v>101</v>
      </c>
      <c r="C2491" s="12" t="str">
        <f>IFERROR(__xludf.DUMMYFUNCTION("TEXTJOIN("";"", TRUE, FILTER($B$2:$B$14794, #REF!=$D$2:$D$14794))"),"#N/A")</f>
        <v>#N/A</v>
      </c>
    </row>
    <row r="2492">
      <c r="B2492" s="4" t="s">
        <v>101</v>
      </c>
      <c r="C2492" s="12" t="str">
        <f>IFERROR(__xludf.DUMMYFUNCTION("TEXTJOIN("";"", TRUE, FILTER($B$2:$B$14794, #REF!=$D$2:$D$14794))"),"#N/A")</f>
        <v>#N/A</v>
      </c>
    </row>
    <row r="2493">
      <c r="B2493" s="4" t="s">
        <v>101</v>
      </c>
      <c r="C2493" s="12" t="str">
        <f>IFERROR(__xludf.DUMMYFUNCTION("TEXTJOIN("";"", TRUE, FILTER($B$2:$B$14794, #REF!=$D$2:$D$14794))"),"#N/A")</f>
        <v>#N/A</v>
      </c>
    </row>
    <row r="2494">
      <c r="B2494" s="4" t="s">
        <v>104</v>
      </c>
      <c r="C2494" s="12" t="str">
        <f>IFERROR(__xludf.DUMMYFUNCTION("TEXTJOIN("";"", TRUE, FILTER($B$2:$B$14794, #REF!=$D$2:$D$14794))"),"#N/A")</f>
        <v>#N/A</v>
      </c>
    </row>
    <row r="2495">
      <c r="B2495" s="4" t="s">
        <v>104</v>
      </c>
      <c r="C2495" s="12" t="str">
        <f>IFERROR(__xludf.DUMMYFUNCTION("TEXTJOIN("";"", TRUE, FILTER($B$2:$B$14794, #REF!=$D$2:$D$14794))"),"#N/A")</f>
        <v>#N/A</v>
      </c>
    </row>
    <row r="2496">
      <c r="B2496" s="4" t="s">
        <v>104</v>
      </c>
      <c r="C2496" s="12" t="str">
        <f>IFERROR(__xludf.DUMMYFUNCTION("TEXTJOIN("";"", TRUE, FILTER($B$2:$B$14794, #REF!=$D$2:$D$14794))"),"#N/A")</f>
        <v>#N/A</v>
      </c>
    </row>
    <row r="2497">
      <c r="B2497" s="4" t="s">
        <v>104</v>
      </c>
      <c r="C2497" s="12" t="str">
        <f>IFERROR(__xludf.DUMMYFUNCTION("TEXTJOIN("";"", TRUE, FILTER($B$2:$B$14794, #REF!=$D$2:$D$14794))"),"#N/A")</f>
        <v>#N/A</v>
      </c>
    </row>
    <row r="2498">
      <c r="B2498" s="4" t="s">
        <v>106</v>
      </c>
      <c r="C2498" s="12" t="str">
        <f>IFERROR(__xludf.DUMMYFUNCTION("TEXTJOIN("";"", TRUE, FILTER($B$2:$B$14794, #REF!=$D$2:$D$14794))"),"#N/A")</f>
        <v>#N/A</v>
      </c>
    </row>
    <row r="2499">
      <c r="B2499" s="4" t="s">
        <v>106</v>
      </c>
      <c r="C2499" s="12" t="str">
        <f>IFERROR(__xludf.DUMMYFUNCTION("TEXTJOIN("";"", TRUE, FILTER($B$2:$B$14794, #REF!=$D$2:$D$14794))"),"#N/A")</f>
        <v>#N/A</v>
      </c>
    </row>
    <row r="2500">
      <c r="B2500" s="4" t="s">
        <v>106</v>
      </c>
      <c r="C2500" s="12" t="str">
        <f>IFERROR(__xludf.DUMMYFUNCTION("TEXTJOIN("";"", TRUE, FILTER($B$2:$B$14794, #REF!=$D$2:$D$14794))"),"#N/A")</f>
        <v>#N/A</v>
      </c>
    </row>
    <row r="2501">
      <c r="B2501" s="4" t="s">
        <v>106</v>
      </c>
      <c r="C2501" s="12" t="str">
        <f>IFERROR(__xludf.DUMMYFUNCTION("TEXTJOIN("";"", TRUE, FILTER($B$2:$B$14794, #REF!=$D$2:$D$14794))"),"#N/A")</f>
        <v>#N/A</v>
      </c>
    </row>
    <row r="2502">
      <c r="B2502" s="4" t="s">
        <v>106</v>
      </c>
      <c r="C2502" s="12" t="str">
        <f>IFERROR(__xludf.DUMMYFUNCTION("TEXTJOIN("";"", TRUE, FILTER($B$2:$B$14794, #REF!=$D$2:$D$14794))"),"#N/A")</f>
        <v>#N/A</v>
      </c>
    </row>
    <row r="2503">
      <c r="B2503" s="4" t="s">
        <v>108</v>
      </c>
      <c r="C2503" s="12" t="str">
        <f>IFERROR(__xludf.DUMMYFUNCTION("TEXTJOIN("";"", TRUE, FILTER($B$2:$B$14794, #REF!=$D$2:$D$14794))"),"#N/A")</f>
        <v>#N/A</v>
      </c>
    </row>
    <row r="2504">
      <c r="B2504" s="4" t="s">
        <v>110</v>
      </c>
      <c r="C2504" s="12" t="str">
        <f>IFERROR(__xludf.DUMMYFUNCTION("TEXTJOIN("";"", TRUE, FILTER($B$2:$B$14794, #REF!=$D$2:$D$14794))"),"#N/A")</f>
        <v>#N/A</v>
      </c>
    </row>
    <row r="2505">
      <c r="B2505" s="4" t="s">
        <v>112</v>
      </c>
      <c r="C2505" s="12" t="str">
        <f>IFERROR(__xludf.DUMMYFUNCTION("TEXTJOIN("";"", TRUE, FILTER($B$2:$B$14794, #REF!=$D$2:$D$14794))"),"#N/A")</f>
        <v>#N/A</v>
      </c>
    </row>
    <row r="2506">
      <c r="B2506" s="4" t="s">
        <v>114</v>
      </c>
      <c r="C2506" s="12" t="str">
        <f>IFERROR(__xludf.DUMMYFUNCTION("TEXTJOIN("";"", TRUE, FILTER($B$2:$B$14794, #REF!=$D$2:$D$14794))"),"#N/A")</f>
        <v>#N/A</v>
      </c>
    </row>
    <row r="2507">
      <c r="B2507" s="4" t="s">
        <v>114</v>
      </c>
      <c r="C2507" s="12" t="str">
        <f>IFERROR(__xludf.DUMMYFUNCTION("TEXTJOIN("";"", TRUE, FILTER($B$2:$B$14794, #REF!=$D$2:$D$14794))"),"#N/A")</f>
        <v>#N/A</v>
      </c>
    </row>
    <row r="2508">
      <c r="B2508" s="4" t="s">
        <v>114</v>
      </c>
      <c r="C2508" s="12" t="str">
        <f>IFERROR(__xludf.DUMMYFUNCTION("TEXTJOIN("";"", TRUE, FILTER($B$2:$B$14794, #REF!=$D$2:$D$14794))"),"#N/A")</f>
        <v>#N/A</v>
      </c>
    </row>
    <row r="2509">
      <c r="B2509" s="4" t="s">
        <v>114</v>
      </c>
      <c r="C2509" s="12" t="str">
        <f>IFERROR(__xludf.DUMMYFUNCTION("TEXTJOIN("";"", TRUE, FILTER($B$2:$B$14794, #REF!=$D$2:$D$14794))"),"#N/A")</f>
        <v>#N/A</v>
      </c>
    </row>
    <row r="2510">
      <c r="B2510" s="4" t="s">
        <v>114</v>
      </c>
      <c r="C2510" s="12" t="str">
        <f>IFERROR(__xludf.DUMMYFUNCTION("TEXTJOIN("";"", TRUE, FILTER($B$2:$B$14794, #REF!=$D$2:$D$14794))"),"#N/A")</f>
        <v>#N/A</v>
      </c>
    </row>
    <row r="2511">
      <c r="B2511" s="4" t="s">
        <v>114</v>
      </c>
      <c r="C2511" s="12" t="str">
        <f>IFERROR(__xludf.DUMMYFUNCTION("TEXTJOIN("";"", TRUE, FILTER($B$2:$B$14794, #REF!=$D$2:$D$14794))"),"#N/A")</f>
        <v>#N/A</v>
      </c>
    </row>
    <row r="2512">
      <c r="B2512" s="4" t="s">
        <v>116</v>
      </c>
      <c r="C2512" s="12" t="str">
        <f>IFERROR(__xludf.DUMMYFUNCTION("TEXTJOIN("";"", TRUE, FILTER($B$2:$B$14794, #REF!=$D$2:$D$14794))"),"#N/A")</f>
        <v>#N/A</v>
      </c>
    </row>
    <row r="2513">
      <c r="B2513" s="4" t="s">
        <v>116</v>
      </c>
      <c r="C2513" s="12" t="str">
        <f>IFERROR(__xludf.DUMMYFUNCTION("TEXTJOIN("";"", TRUE, FILTER($B$2:$B$14794, #REF!=$D$2:$D$14794))"),"#N/A")</f>
        <v>#N/A</v>
      </c>
    </row>
    <row r="2514">
      <c r="B2514" s="4" t="s">
        <v>116</v>
      </c>
      <c r="C2514" s="12" t="str">
        <f>IFERROR(__xludf.DUMMYFUNCTION("TEXTJOIN("";"", TRUE, FILTER($B$2:$B$14794, #REF!=$D$2:$D$14794))"),"#N/A")</f>
        <v>#N/A</v>
      </c>
    </row>
    <row r="2515">
      <c r="B2515" s="4" t="s">
        <v>116</v>
      </c>
      <c r="C2515" s="12" t="str">
        <f>IFERROR(__xludf.DUMMYFUNCTION("TEXTJOIN("";"", TRUE, FILTER($B$2:$B$14794, #REF!=$D$2:$D$14794))"),"#N/A")</f>
        <v>#N/A</v>
      </c>
    </row>
    <row r="2516">
      <c r="B2516" s="4" t="s">
        <v>118</v>
      </c>
      <c r="C2516" s="12" t="str">
        <f>IFERROR(__xludf.DUMMYFUNCTION("TEXTJOIN("";"", TRUE, FILTER($B$2:$B$14794, #REF!=$D$2:$D$14794))"),"#N/A")</f>
        <v>#N/A</v>
      </c>
    </row>
    <row r="2517">
      <c r="B2517" s="4" t="s">
        <v>120</v>
      </c>
      <c r="C2517" s="12" t="str">
        <f>IFERROR(__xludf.DUMMYFUNCTION("TEXTJOIN("";"", TRUE, FILTER($B$2:$B$14794, #REF!=$D$2:$D$14794))"),"#N/A")</f>
        <v>#N/A</v>
      </c>
    </row>
    <row r="2518">
      <c r="B2518" s="4" t="s">
        <v>120</v>
      </c>
      <c r="C2518" s="12" t="str">
        <f>IFERROR(__xludf.DUMMYFUNCTION("TEXTJOIN("";"", TRUE, FILTER($B$2:$B$14794, #REF!=$D$2:$D$14794))"),"#N/A")</f>
        <v>#N/A</v>
      </c>
    </row>
    <row r="2519">
      <c r="B2519" s="4" t="s">
        <v>120</v>
      </c>
      <c r="C2519" s="12" t="str">
        <f>IFERROR(__xludf.DUMMYFUNCTION("TEXTJOIN("";"", TRUE, FILTER($B$2:$B$14794, #REF!=$D$2:$D$14794))"),"#N/A")</f>
        <v>#N/A</v>
      </c>
    </row>
    <row r="2520">
      <c r="B2520" s="4" t="s">
        <v>120</v>
      </c>
      <c r="C2520" s="12" t="str">
        <f>IFERROR(__xludf.DUMMYFUNCTION("TEXTJOIN("";"", TRUE, FILTER($B$2:$B$14794, #REF!=$D$2:$D$14794))"),"#N/A")</f>
        <v>#N/A</v>
      </c>
    </row>
    <row r="2521">
      <c r="B2521" s="4" t="s">
        <v>120</v>
      </c>
      <c r="C2521" s="12" t="str">
        <f>IFERROR(__xludf.DUMMYFUNCTION("TEXTJOIN("";"", TRUE, FILTER($B$2:$B$14794, #REF!=$D$2:$D$14794))"),"#N/A")</f>
        <v>#N/A</v>
      </c>
    </row>
    <row r="2522">
      <c r="B2522" s="4" t="s">
        <v>120</v>
      </c>
      <c r="C2522" s="12" t="str">
        <f>IFERROR(__xludf.DUMMYFUNCTION("TEXTJOIN("";"", TRUE, FILTER($B$2:$B$14794, #REF!=$D$2:$D$14794))"),"#N/A")</f>
        <v>#N/A</v>
      </c>
    </row>
    <row r="2523">
      <c r="B2523" s="4" t="s">
        <v>120</v>
      </c>
      <c r="C2523" s="12" t="str">
        <f>IFERROR(__xludf.DUMMYFUNCTION("TEXTJOIN("";"", TRUE, FILTER($B$2:$B$14794, #REF!=$D$2:$D$14794))"),"#N/A")</f>
        <v>#N/A</v>
      </c>
    </row>
    <row r="2524">
      <c r="B2524" s="4" t="s">
        <v>120</v>
      </c>
      <c r="C2524" s="12" t="str">
        <f>IFERROR(__xludf.DUMMYFUNCTION("TEXTJOIN("";"", TRUE, FILTER($B$2:$B$14794, #REF!=$D$2:$D$14794))"),"#N/A")</f>
        <v>#N/A</v>
      </c>
    </row>
    <row r="2525">
      <c r="B2525" s="4" t="s">
        <v>122</v>
      </c>
      <c r="C2525" s="12" t="str">
        <f>IFERROR(__xludf.DUMMYFUNCTION("TEXTJOIN("";"", TRUE, FILTER($B$2:$B$14794, #REF!=$D$2:$D$14794))"),"#N/A")</f>
        <v>#N/A</v>
      </c>
    </row>
    <row r="2526">
      <c r="B2526" s="4" t="s">
        <v>122</v>
      </c>
      <c r="C2526" s="12" t="str">
        <f>IFERROR(__xludf.DUMMYFUNCTION("TEXTJOIN("";"", TRUE, FILTER($B$2:$B$14794, #REF!=$D$2:$D$14794))"),"#N/A")</f>
        <v>#N/A</v>
      </c>
    </row>
    <row r="2527">
      <c r="B2527" s="4" t="s">
        <v>122</v>
      </c>
      <c r="C2527" s="12" t="str">
        <f>IFERROR(__xludf.DUMMYFUNCTION("TEXTJOIN("";"", TRUE, FILTER($B$2:$B$14794, #REF!=$D$2:$D$14794))"),"#N/A")</f>
        <v>#N/A</v>
      </c>
    </row>
    <row r="2528">
      <c r="B2528" s="4" t="s">
        <v>122</v>
      </c>
      <c r="C2528" s="12" t="str">
        <f>IFERROR(__xludf.DUMMYFUNCTION("TEXTJOIN("";"", TRUE, FILTER($B$2:$B$14794, #REF!=$D$2:$D$14794))"),"#N/A")</f>
        <v>#N/A</v>
      </c>
    </row>
    <row r="2529">
      <c r="B2529" s="4" t="s">
        <v>122</v>
      </c>
      <c r="C2529" s="12" t="str">
        <f>IFERROR(__xludf.DUMMYFUNCTION("TEXTJOIN("";"", TRUE, FILTER($B$2:$B$14794, #REF!=$D$2:$D$14794))"),"#N/A")</f>
        <v>#N/A</v>
      </c>
    </row>
    <row r="2530">
      <c r="B2530" s="4" t="s">
        <v>122</v>
      </c>
      <c r="C2530" s="12" t="str">
        <f>IFERROR(__xludf.DUMMYFUNCTION("TEXTJOIN("";"", TRUE, FILTER($B$2:$B$14794, #REF!=$D$2:$D$14794))"),"#N/A")</f>
        <v>#N/A</v>
      </c>
    </row>
    <row r="2531">
      <c r="B2531" s="4" t="s">
        <v>124</v>
      </c>
      <c r="C2531" s="12" t="str">
        <f>IFERROR(__xludf.DUMMYFUNCTION("TEXTJOIN("";"", TRUE, FILTER($B$2:$B$14794, #REF!=$D$2:$D$14794))"),"#N/A")</f>
        <v>#N/A</v>
      </c>
    </row>
    <row r="2532">
      <c r="B2532" s="4" t="s">
        <v>124</v>
      </c>
      <c r="C2532" s="12" t="str">
        <f>IFERROR(__xludf.DUMMYFUNCTION("TEXTJOIN("";"", TRUE, FILTER($B$2:$B$14794, #REF!=$D$2:$D$14794))"),"#N/A")</f>
        <v>#N/A</v>
      </c>
    </row>
    <row r="2533">
      <c r="B2533" s="4" t="s">
        <v>124</v>
      </c>
      <c r="C2533" s="12" t="str">
        <f>IFERROR(__xludf.DUMMYFUNCTION("TEXTJOIN("";"", TRUE, FILTER($B$2:$B$14794, #REF!=$D$2:$D$14794))"),"#N/A")</f>
        <v>#N/A</v>
      </c>
    </row>
    <row r="2534">
      <c r="B2534" s="4" t="s">
        <v>124</v>
      </c>
      <c r="C2534" s="12" t="str">
        <f>IFERROR(__xludf.DUMMYFUNCTION("TEXTJOIN("";"", TRUE, FILTER($B$2:$B$14794, #REF!=$D$2:$D$14794))"),"#N/A")</f>
        <v>#N/A</v>
      </c>
    </row>
    <row r="2535">
      <c r="B2535" s="4" t="s">
        <v>124</v>
      </c>
      <c r="C2535" s="12" t="str">
        <f>IFERROR(__xludf.DUMMYFUNCTION("TEXTJOIN("";"", TRUE, FILTER($B$2:$B$14794, #REF!=$D$2:$D$14794))"),"#N/A")</f>
        <v>#N/A</v>
      </c>
    </row>
    <row r="2536">
      <c r="B2536" s="4" t="s">
        <v>124</v>
      </c>
      <c r="C2536" s="12" t="str">
        <f>IFERROR(__xludf.DUMMYFUNCTION("TEXTJOIN("";"", TRUE, FILTER($B$2:$B$14794, #REF!=$D$2:$D$14794))"),"#N/A")</f>
        <v>#N/A</v>
      </c>
    </row>
    <row r="2537">
      <c r="B2537" s="4" t="s">
        <v>124</v>
      </c>
      <c r="C2537" s="12" t="str">
        <f>IFERROR(__xludf.DUMMYFUNCTION("TEXTJOIN("";"", TRUE, FILTER($B$2:$B$14794, #REF!=$D$2:$D$14794))"),"#N/A")</f>
        <v>#N/A</v>
      </c>
    </row>
    <row r="2538">
      <c r="B2538" s="4" t="s">
        <v>124</v>
      </c>
      <c r="C2538" s="12" t="str">
        <f>IFERROR(__xludf.DUMMYFUNCTION("TEXTJOIN("";"", TRUE, FILTER($B$2:$B$14794, #REF!=$D$2:$D$14794))"),"#N/A")</f>
        <v>#N/A</v>
      </c>
    </row>
    <row r="2539">
      <c r="B2539" s="4" t="s">
        <v>126</v>
      </c>
      <c r="C2539" s="12" t="str">
        <f>IFERROR(__xludf.DUMMYFUNCTION("TEXTJOIN("";"", TRUE, FILTER($B$2:$B$14794, #REF!=$D$2:$D$14794))"),"#N/A")</f>
        <v>#N/A</v>
      </c>
    </row>
    <row r="2540">
      <c r="B2540" s="4" t="s">
        <v>126</v>
      </c>
      <c r="C2540" s="12" t="str">
        <f>IFERROR(__xludf.DUMMYFUNCTION("TEXTJOIN("";"", TRUE, FILTER($B$2:$B$14794, #REF!=$D$2:$D$14794))"),"#N/A")</f>
        <v>#N/A</v>
      </c>
    </row>
    <row r="2541">
      <c r="B2541" s="4" t="s">
        <v>126</v>
      </c>
      <c r="C2541" s="12" t="str">
        <f>IFERROR(__xludf.DUMMYFUNCTION("TEXTJOIN("";"", TRUE, FILTER($B$2:$B$14794, #REF!=$D$2:$D$14794))"),"#N/A")</f>
        <v>#N/A</v>
      </c>
    </row>
    <row r="2542">
      <c r="B2542" s="4" t="s">
        <v>126</v>
      </c>
      <c r="C2542" s="12" t="str">
        <f>IFERROR(__xludf.DUMMYFUNCTION("TEXTJOIN("";"", TRUE, FILTER($B$2:$B$14794, #REF!=$D$2:$D$14794))"),"#N/A")</f>
        <v>#N/A</v>
      </c>
    </row>
    <row r="2543">
      <c r="B2543" s="4" t="s">
        <v>126</v>
      </c>
      <c r="C2543" s="12" t="str">
        <f>IFERROR(__xludf.DUMMYFUNCTION("TEXTJOIN("";"", TRUE, FILTER($B$2:$B$14794, #REF!=$D$2:$D$14794))"),"#N/A")</f>
        <v>#N/A</v>
      </c>
    </row>
    <row r="2544">
      <c r="B2544" s="4" t="s">
        <v>126</v>
      </c>
      <c r="C2544" s="12" t="str">
        <f>IFERROR(__xludf.DUMMYFUNCTION("TEXTJOIN("";"", TRUE, FILTER($B$2:$B$14794, #REF!=$D$2:$D$14794))"),"#N/A")</f>
        <v>#N/A</v>
      </c>
    </row>
    <row r="2545">
      <c r="B2545" s="4" t="s">
        <v>128</v>
      </c>
      <c r="C2545" s="12" t="str">
        <f>IFERROR(__xludf.DUMMYFUNCTION("TEXTJOIN("";"", TRUE, FILTER($B$2:$B$14794, #REF!=$D$2:$D$14794))"),"#N/A")</f>
        <v>#N/A</v>
      </c>
    </row>
    <row r="2546">
      <c r="B2546" s="4" t="s">
        <v>128</v>
      </c>
      <c r="C2546" s="12" t="str">
        <f>IFERROR(__xludf.DUMMYFUNCTION("TEXTJOIN("";"", TRUE, FILTER($B$2:$B$14794, #REF!=$D$2:$D$14794))"),"#N/A")</f>
        <v>#N/A</v>
      </c>
    </row>
    <row r="2547">
      <c r="B2547" s="4" t="s">
        <v>128</v>
      </c>
      <c r="C2547" s="12" t="str">
        <f>IFERROR(__xludf.DUMMYFUNCTION("TEXTJOIN("";"", TRUE, FILTER($B$2:$B$14794, #REF!=$D$2:$D$14794))"),"#N/A")</f>
        <v>#N/A</v>
      </c>
    </row>
    <row r="2548">
      <c r="B2548" s="4" t="s">
        <v>128</v>
      </c>
      <c r="C2548" s="12" t="str">
        <f>IFERROR(__xludf.DUMMYFUNCTION("TEXTJOIN("";"", TRUE, FILTER($B$2:$B$14794, #REF!=$D$2:$D$14794))"),"#N/A")</f>
        <v>#N/A</v>
      </c>
    </row>
    <row r="2549">
      <c r="B2549" s="4" t="s">
        <v>130</v>
      </c>
      <c r="C2549" s="12" t="str">
        <f>IFERROR(__xludf.DUMMYFUNCTION("TEXTJOIN("";"", TRUE, FILTER($B$2:$B$14794, #REF!=$D$2:$D$14794))"),"#N/A")</f>
        <v>#N/A</v>
      </c>
    </row>
    <row r="2550">
      <c r="B2550" s="4" t="s">
        <v>130</v>
      </c>
      <c r="C2550" s="12" t="str">
        <f>IFERROR(__xludf.DUMMYFUNCTION("TEXTJOIN("";"", TRUE, FILTER($B$2:$B$14794, #REF!=$D$2:$D$14794))"),"#N/A")</f>
        <v>#N/A</v>
      </c>
    </row>
    <row r="2551">
      <c r="B2551" s="4" t="s">
        <v>130</v>
      </c>
      <c r="C2551" s="12" t="str">
        <f>IFERROR(__xludf.DUMMYFUNCTION("TEXTJOIN("";"", TRUE, FILTER($B$2:$B$14794, #REF!=$D$2:$D$14794))"),"#N/A")</f>
        <v>#N/A</v>
      </c>
    </row>
    <row r="2552">
      <c r="B2552" s="4" t="s">
        <v>130</v>
      </c>
      <c r="C2552" s="12" t="str">
        <f>IFERROR(__xludf.DUMMYFUNCTION("TEXTJOIN("";"", TRUE, FILTER($B$2:$B$14794, #REF!=$D$2:$D$14794))"),"#N/A")</f>
        <v>#N/A</v>
      </c>
    </row>
    <row r="2553">
      <c r="B2553" s="4" t="s">
        <v>132</v>
      </c>
      <c r="C2553" s="12" t="str">
        <f>IFERROR(__xludf.DUMMYFUNCTION("TEXTJOIN("";"", TRUE, FILTER($B$2:$B$14794, #REF!=$D$2:$D$14794))"),"#N/A")</f>
        <v>#N/A</v>
      </c>
    </row>
    <row r="2554">
      <c r="B2554" s="4" t="s">
        <v>134</v>
      </c>
      <c r="C2554" s="12" t="str">
        <f>IFERROR(__xludf.DUMMYFUNCTION("TEXTJOIN("";"", TRUE, FILTER($B$2:$B$14794, #REF!=$D$2:$D$14794))"),"#N/A")</f>
        <v>#N/A</v>
      </c>
    </row>
    <row r="2555">
      <c r="B2555" s="4" t="s">
        <v>134</v>
      </c>
      <c r="C2555" s="12" t="str">
        <f>IFERROR(__xludf.DUMMYFUNCTION("TEXTJOIN("";"", TRUE, FILTER($B$2:$B$14794, #REF!=$D$2:$D$14794))"),"#N/A")</f>
        <v>#N/A</v>
      </c>
    </row>
    <row r="2556">
      <c r="B2556" s="4" t="s">
        <v>134</v>
      </c>
      <c r="C2556" s="12" t="str">
        <f>IFERROR(__xludf.DUMMYFUNCTION("TEXTJOIN("";"", TRUE, FILTER($B$2:$B$14794, #REF!=$D$2:$D$14794))"),"#N/A")</f>
        <v>#N/A</v>
      </c>
    </row>
    <row r="2557">
      <c r="B2557" s="4" t="s">
        <v>134</v>
      </c>
      <c r="C2557" s="12" t="str">
        <f>IFERROR(__xludf.DUMMYFUNCTION("TEXTJOIN("";"", TRUE, FILTER($B$2:$B$14794, #REF!=$D$2:$D$14794))"),"#N/A")</f>
        <v>#N/A</v>
      </c>
    </row>
    <row r="2558">
      <c r="B2558" s="4" t="s">
        <v>134</v>
      </c>
      <c r="C2558" s="12" t="str">
        <f>IFERROR(__xludf.DUMMYFUNCTION("TEXTJOIN("";"", TRUE, FILTER($B$2:$B$14794, #REF!=$D$2:$D$14794))"),"#N/A")</f>
        <v>#N/A</v>
      </c>
    </row>
    <row r="2559">
      <c r="B2559" s="4" t="s">
        <v>134</v>
      </c>
      <c r="C2559" s="12" t="str">
        <f>IFERROR(__xludf.DUMMYFUNCTION("TEXTJOIN("";"", TRUE, FILTER($B$2:$B$14794, #REF!=$D$2:$D$14794))"),"#N/A")</f>
        <v>#N/A</v>
      </c>
    </row>
    <row r="2560">
      <c r="B2560" s="4" t="s">
        <v>136</v>
      </c>
      <c r="C2560" s="12" t="str">
        <f>IFERROR(__xludf.DUMMYFUNCTION("TEXTJOIN("";"", TRUE, FILTER($B$2:$B$14794, #REF!=$D$2:$D$14794))"),"#N/A")</f>
        <v>#N/A</v>
      </c>
    </row>
    <row r="2561">
      <c r="B2561" s="4" t="s">
        <v>136</v>
      </c>
      <c r="C2561" s="12" t="str">
        <f>IFERROR(__xludf.DUMMYFUNCTION("TEXTJOIN("";"", TRUE, FILTER($B$2:$B$14794, #REF!=$D$2:$D$14794))"),"#N/A")</f>
        <v>#N/A</v>
      </c>
    </row>
    <row r="2562">
      <c r="B2562" s="4" t="s">
        <v>136</v>
      </c>
      <c r="C2562" s="12" t="str">
        <f>IFERROR(__xludf.DUMMYFUNCTION("TEXTJOIN("";"", TRUE, FILTER($B$2:$B$14794, #REF!=$D$2:$D$14794))"),"#N/A")</f>
        <v>#N/A</v>
      </c>
    </row>
    <row r="2563">
      <c r="B2563" s="4" t="s">
        <v>136</v>
      </c>
      <c r="C2563" s="12" t="str">
        <f>IFERROR(__xludf.DUMMYFUNCTION("TEXTJOIN("";"", TRUE, FILTER($B$2:$B$14794, #REF!=$D$2:$D$14794))"),"#N/A")</f>
        <v>#N/A</v>
      </c>
    </row>
    <row r="2564">
      <c r="B2564" s="4" t="s">
        <v>136</v>
      </c>
      <c r="C2564" s="12" t="str">
        <f>IFERROR(__xludf.DUMMYFUNCTION("TEXTJOIN("";"", TRUE, FILTER($B$2:$B$14794, #REF!=$D$2:$D$14794))"),"#N/A")</f>
        <v>#N/A</v>
      </c>
    </row>
    <row r="2565">
      <c r="B2565" s="4" t="s">
        <v>136</v>
      </c>
      <c r="C2565" s="12" t="str">
        <f>IFERROR(__xludf.DUMMYFUNCTION("TEXTJOIN("";"", TRUE, FILTER($B$2:$B$14794, #REF!=$D$2:$D$14794))"),"#N/A")</f>
        <v>#N/A</v>
      </c>
    </row>
    <row r="2566">
      <c r="B2566" s="4" t="s">
        <v>138</v>
      </c>
      <c r="C2566" s="12" t="str">
        <f>IFERROR(__xludf.DUMMYFUNCTION("TEXTJOIN("";"", TRUE, FILTER($B$2:$B$14794, #REF!=$D$2:$D$14794))"),"#N/A")</f>
        <v>#N/A</v>
      </c>
    </row>
    <row r="2567">
      <c r="B2567" s="4" t="s">
        <v>138</v>
      </c>
      <c r="C2567" s="12" t="str">
        <f>IFERROR(__xludf.DUMMYFUNCTION("TEXTJOIN("";"", TRUE, FILTER($B$2:$B$14794, #REF!=$D$2:$D$14794))"),"#N/A")</f>
        <v>#N/A</v>
      </c>
    </row>
    <row r="2568">
      <c r="B2568" s="4" t="s">
        <v>138</v>
      </c>
      <c r="C2568" s="12" t="str">
        <f>IFERROR(__xludf.DUMMYFUNCTION("TEXTJOIN("";"", TRUE, FILTER($B$2:$B$14794, #REF!=$D$2:$D$14794))"),"#N/A")</f>
        <v>#N/A</v>
      </c>
    </row>
    <row r="2569">
      <c r="B2569" s="4" t="s">
        <v>138</v>
      </c>
      <c r="C2569" s="12" t="str">
        <f>IFERROR(__xludf.DUMMYFUNCTION("TEXTJOIN("";"", TRUE, FILTER($B$2:$B$14794, #REF!=$D$2:$D$14794))"),"#N/A")</f>
        <v>#N/A</v>
      </c>
    </row>
    <row r="2570">
      <c r="B2570" s="4" t="s">
        <v>138</v>
      </c>
      <c r="C2570" s="12" t="str">
        <f>IFERROR(__xludf.DUMMYFUNCTION("TEXTJOIN("";"", TRUE, FILTER($B$2:$B$14794, #REF!=$D$2:$D$14794))"),"#N/A")</f>
        <v>#N/A</v>
      </c>
    </row>
    <row r="2571">
      <c r="B2571" s="4" t="s">
        <v>138</v>
      </c>
      <c r="C2571" s="12" t="str">
        <f>IFERROR(__xludf.DUMMYFUNCTION("TEXTJOIN("";"", TRUE, FILTER($B$2:$B$14794, #REF!=$D$2:$D$14794))"),"#N/A")</f>
        <v>#N/A</v>
      </c>
    </row>
    <row r="2572">
      <c r="B2572" s="4" t="s">
        <v>138</v>
      </c>
      <c r="C2572" s="12" t="str">
        <f>IFERROR(__xludf.DUMMYFUNCTION("TEXTJOIN("";"", TRUE, FILTER($B$2:$B$14794, #REF!=$D$2:$D$14794))"),"#N/A")</f>
        <v>#N/A</v>
      </c>
    </row>
    <row r="2573">
      <c r="B2573" s="4" t="s">
        <v>138</v>
      </c>
      <c r="C2573" s="12" t="str">
        <f>IFERROR(__xludf.DUMMYFUNCTION("TEXTJOIN("";"", TRUE, FILTER($B$2:$B$14794, #REF!=$D$2:$D$14794))"),"#N/A")</f>
        <v>#N/A</v>
      </c>
    </row>
    <row r="2574">
      <c r="B2574" s="4" t="s">
        <v>138</v>
      </c>
      <c r="C2574" s="12" t="str">
        <f>IFERROR(__xludf.DUMMYFUNCTION("TEXTJOIN("";"", TRUE, FILTER($B$2:$B$14794, #REF!=$D$2:$D$14794))"),"#N/A")</f>
        <v>#N/A</v>
      </c>
    </row>
    <row r="2575">
      <c r="B2575" s="4" t="s">
        <v>141</v>
      </c>
      <c r="C2575" s="12" t="str">
        <f>IFERROR(__xludf.DUMMYFUNCTION("TEXTJOIN("";"", TRUE, FILTER($B$2:$B$14794, #REF!=$D$2:$D$14794))"),"#N/A")</f>
        <v>#N/A</v>
      </c>
    </row>
    <row r="2576">
      <c r="B2576" s="4" t="s">
        <v>141</v>
      </c>
      <c r="C2576" s="12" t="str">
        <f>IFERROR(__xludf.DUMMYFUNCTION("TEXTJOIN("";"", TRUE, FILTER($B$2:$B$14794, #REF!=$D$2:$D$14794))"),"#N/A")</f>
        <v>#N/A</v>
      </c>
    </row>
    <row r="2577">
      <c r="B2577" s="4" t="s">
        <v>141</v>
      </c>
      <c r="C2577" s="12" t="str">
        <f>IFERROR(__xludf.DUMMYFUNCTION("TEXTJOIN("";"", TRUE, FILTER($B$2:$B$14794, #REF!=$D$2:$D$14794))"),"#N/A")</f>
        <v>#N/A</v>
      </c>
    </row>
    <row r="2578">
      <c r="B2578" s="4" t="s">
        <v>141</v>
      </c>
      <c r="C2578" s="12" t="str">
        <f>IFERROR(__xludf.DUMMYFUNCTION("TEXTJOIN("";"", TRUE, FILTER($B$2:$B$14794, #REF!=$D$2:$D$14794))"),"#N/A")</f>
        <v>#N/A</v>
      </c>
    </row>
    <row r="2579">
      <c r="B2579" s="4" t="s">
        <v>141</v>
      </c>
      <c r="C2579" s="12" t="str">
        <f>IFERROR(__xludf.DUMMYFUNCTION("TEXTJOIN("";"", TRUE, FILTER($B$2:$B$14794, #REF!=$D$2:$D$14794))"),"#N/A")</f>
        <v>#N/A</v>
      </c>
    </row>
    <row r="2580">
      <c r="B2580" s="4" t="s">
        <v>141</v>
      </c>
      <c r="C2580" s="12" t="str">
        <f>IFERROR(__xludf.DUMMYFUNCTION("TEXTJOIN("";"", TRUE, FILTER($B$2:$B$14794, #REF!=$D$2:$D$14794))"),"#N/A")</f>
        <v>#N/A</v>
      </c>
    </row>
    <row r="2581">
      <c r="B2581" s="4" t="s">
        <v>141</v>
      </c>
      <c r="C2581" s="12" t="str">
        <f>IFERROR(__xludf.DUMMYFUNCTION("TEXTJOIN("";"", TRUE, FILTER($B$2:$B$14794, #REF!=$D$2:$D$14794))"),"#N/A")</f>
        <v>#N/A</v>
      </c>
    </row>
    <row r="2582">
      <c r="B2582" s="4" t="s">
        <v>143</v>
      </c>
      <c r="C2582" s="12" t="str">
        <f>IFERROR(__xludf.DUMMYFUNCTION("TEXTJOIN("";"", TRUE, FILTER($B$2:$B$14794, #REF!=$D$2:$D$14794))"),"#N/A")</f>
        <v>#N/A</v>
      </c>
    </row>
    <row r="2583">
      <c r="B2583" s="4" t="s">
        <v>143</v>
      </c>
      <c r="C2583" s="12" t="str">
        <f>IFERROR(__xludf.DUMMYFUNCTION("TEXTJOIN("";"", TRUE, FILTER($B$2:$B$14794, #REF!=$D$2:$D$14794))"),"#N/A")</f>
        <v>#N/A</v>
      </c>
    </row>
    <row r="2584">
      <c r="B2584" s="4" t="s">
        <v>143</v>
      </c>
      <c r="C2584" s="12" t="str">
        <f>IFERROR(__xludf.DUMMYFUNCTION("TEXTJOIN("";"", TRUE, FILTER($B$2:$B$14794, #REF!=$D$2:$D$14794))"),"#N/A")</f>
        <v>#N/A</v>
      </c>
    </row>
    <row r="2585">
      <c r="B2585" s="4" t="s">
        <v>143</v>
      </c>
      <c r="C2585" s="12" t="str">
        <f>IFERROR(__xludf.DUMMYFUNCTION("TEXTJOIN("";"", TRUE, FILTER($B$2:$B$14794, #REF!=$D$2:$D$14794))"),"#N/A")</f>
        <v>#N/A</v>
      </c>
    </row>
    <row r="2586">
      <c r="B2586" s="4" t="s">
        <v>143</v>
      </c>
      <c r="C2586" s="12" t="str">
        <f>IFERROR(__xludf.DUMMYFUNCTION("TEXTJOIN("";"", TRUE, FILTER($B$2:$B$14794, #REF!=$D$2:$D$14794))"),"#N/A")</f>
        <v>#N/A</v>
      </c>
    </row>
    <row r="2587">
      <c r="B2587" s="4" t="s">
        <v>143</v>
      </c>
      <c r="C2587" s="12" t="str">
        <f>IFERROR(__xludf.DUMMYFUNCTION("TEXTJOIN("";"", TRUE, FILTER($B$2:$B$14794, #REF!=$D$2:$D$14794))"),"#N/A")</f>
        <v>#N/A</v>
      </c>
    </row>
    <row r="2588">
      <c r="B2588" s="4" t="s">
        <v>143</v>
      </c>
      <c r="C2588" s="12" t="str">
        <f>IFERROR(__xludf.DUMMYFUNCTION("TEXTJOIN("";"", TRUE, FILTER($B$2:$B$14794, #REF!=$D$2:$D$14794))"),"#N/A")</f>
        <v>#N/A</v>
      </c>
    </row>
    <row r="2589">
      <c r="B2589" s="4" t="s">
        <v>145</v>
      </c>
      <c r="C2589" s="12" t="str">
        <f>IFERROR(__xludf.DUMMYFUNCTION("TEXTJOIN("";"", TRUE, FILTER($B$2:$B$14794, #REF!=$D$2:$D$14794))"),"#N/A")</f>
        <v>#N/A</v>
      </c>
    </row>
    <row r="2590">
      <c r="B2590" s="4" t="s">
        <v>145</v>
      </c>
      <c r="C2590" s="12" t="str">
        <f>IFERROR(__xludf.DUMMYFUNCTION("TEXTJOIN("";"", TRUE, FILTER($B$2:$B$14794, #REF!=$D$2:$D$14794))"),"#N/A")</f>
        <v>#N/A</v>
      </c>
    </row>
    <row r="2591">
      <c r="B2591" s="4" t="s">
        <v>147</v>
      </c>
      <c r="C2591" s="12" t="str">
        <f>IFERROR(__xludf.DUMMYFUNCTION("TEXTJOIN("";"", TRUE, FILTER($B$2:$B$14794, #REF!=$D$2:$D$14794))"),"#N/A")</f>
        <v>#N/A</v>
      </c>
    </row>
    <row r="2592">
      <c r="B2592" s="4" t="s">
        <v>147</v>
      </c>
      <c r="C2592" s="12" t="str">
        <f>IFERROR(__xludf.DUMMYFUNCTION("TEXTJOIN("";"", TRUE, FILTER($B$2:$B$14794, #REF!=$D$2:$D$14794))"),"#N/A")</f>
        <v>#N/A</v>
      </c>
    </row>
    <row r="2593">
      <c r="B2593" s="4" t="s">
        <v>147</v>
      </c>
      <c r="C2593" s="12" t="str">
        <f>IFERROR(__xludf.DUMMYFUNCTION("TEXTJOIN("";"", TRUE, FILTER($B$2:$B$14794, #REF!=$D$2:$D$14794))"),"#N/A")</f>
        <v>#N/A</v>
      </c>
    </row>
    <row r="2594">
      <c r="B2594" s="4" t="s">
        <v>147</v>
      </c>
      <c r="C2594" s="12" t="str">
        <f>IFERROR(__xludf.DUMMYFUNCTION("TEXTJOIN("";"", TRUE, FILTER($B$2:$B$14794, #REF!=$D$2:$D$14794))"),"#N/A")</f>
        <v>#N/A</v>
      </c>
    </row>
    <row r="2595">
      <c r="B2595" s="4" t="s">
        <v>147</v>
      </c>
      <c r="C2595" s="12" t="str">
        <f>IFERROR(__xludf.DUMMYFUNCTION("TEXTJOIN("";"", TRUE, FILTER($B$2:$B$14794, #REF!=$D$2:$D$14794))"),"#N/A")</f>
        <v>#N/A</v>
      </c>
    </row>
    <row r="2596">
      <c r="B2596" s="4" t="s">
        <v>147</v>
      </c>
      <c r="C2596" s="12" t="str">
        <f>IFERROR(__xludf.DUMMYFUNCTION("TEXTJOIN("";"", TRUE, FILTER($B$2:$B$14794, #REF!=$D$2:$D$14794))"),"#N/A")</f>
        <v>#N/A</v>
      </c>
    </row>
    <row r="2597">
      <c r="B2597" s="4" t="s">
        <v>147</v>
      </c>
      <c r="C2597" s="12" t="str">
        <f>IFERROR(__xludf.DUMMYFUNCTION("TEXTJOIN("";"", TRUE, FILTER($B$2:$B$14794, #REF!=$D$2:$D$14794))"),"#N/A")</f>
        <v>#N/A</v>
      </c>
    </row>
    <row r="2598">
      <c r="B2598" s="4" t="s">
        <v>147</v>
      </c>
      <c r="C2598" s="12" t="str">
        <f>IFERROR(__xludf.DUMMYFUNCTION("TEXTJOIN("";"", TRUE, FILTER($B$2:$B$14794, #REF!=$D$2:$D$14794))"),"#N/A")</f>
        <v>#N/A</v>
      </c>
    </row>
    <row r="2599">
      <c r="B2599" s="4" t="s">
        <v>147</v>
      </c>
      <c r="C2599" s="12" t="str">
        <f>IFERROR(__xludf.DUMMYFUNCTION("TEXTJOIN("";"", TRUE, FILTER($B$2:$B$14794, #REF!=$D$2:$D$14794))"),"#N/A")</f>
        <v>#N/A</v>
      </c>
    </row>
    <row r="2600">
      <c r="B2600" s="4" t="s">
        <v>149</v>
      </c>
      <c r="C2600" s="12" t="str">
        <f>IFERROR(__xludf.DUMMYFUNCTION("TEXTJOIN("";"", TRUE, FILTER($B$2:$B$14794, #REF!=$D$2:$D$14794))"),"#N/A")</f>
        <v>#N/A</v>
      </c>
    </row>
    <row r="2601">
      <c r="B2601" s="4" t="s">
        <v>151</v>
      </c>
      <c r="C2601" s="12" t="str">
        <f>IFERROR(__xludf.DUMMYFUNCTION("TEXTJOIN("";"", TRUE, FILTER($B$2:$B$14794, #REF!=$D$2:$D$14794))"),"#N/A")</f>
        <v>#N/A</v>
      </c>
    </row>
    <row r="2602">
      <c r="B2602" s="4" t="s">
        <v>151</v>
      </c>
      <c r="C2602" s="12" t="str">
        <f>IFERROR(__xludf.DUMMYFUNCTION("TEXTJOIN("";"", TRUE, FILTER($B$2:$B$14794, #REF!=$D$2:$D$14794))"),"#N/A")</f>
        <v>#N/A</v>
      </c>
    </row>
    <row r="2603">
      <c r="B2603" s="4" t="s">
        <v>151</v>
      </c>
      <c r="C2603" s="12" t="str">
        <f>IFERROR(__xludf.DUMMYFUNCTION("TEXTJOIN("";"", TRUE, FILTER($B$2:$B$14794, #REF!=$D$2:$D$14794))"),"#N/A")</f>
        <v>#N/A</v>
      </c>
    </row>
    <row r="2604">
      <c r="B2604" s="4" t="s">
        <v>151</v>
      </c>
      <c r="C2604" s="12" t="str">
        <f>IFERROR(__xludf.DUMMYFUNCTION("TEXTJOIN("";"", TRUE, FILTER($B$2:$B$14794, #REF!=$D$2:$D$14794))"),"#N/A")</f>
        <v>#N/A</v>
      </c>
    </row>
    <row r="2605">
      <c r="B2605" s="4" t="s">
        <v>151</v>
      </c>
      <c r="C2605" s="12" t="str">
        <f>IFERROR(__xludf.DUMMYFUNCTION("TEXTJOIN("";"", TRUE, FILTER($B$2:$B$14794, #REF!=$D$2:$D$14794))"),"#N/A")</f>
        <v>#N/A</v>
      </c>
    </row>
    <row r="2606">
      <c r="B2606" s="4" t="s">
        <v>151</v>
      </c>
      <c r="C2606" s="12" t="str">
        <f>IFERROR(__xludf.DUMMYFUNCTION("TEXTJOIN("";"", TRUE, FILTER($B$2:$B$14794, #REF!=$D$2:$D$14794))"),"#N/A")</f>
        <v>#N/A</v>
      </c>
    </row>
    <row r="2607">
      <c r="B2607" s="4" t="s">
        <v>153</v>
      </c>
      <c r="C2607" s="12" t="str">
        <f>IFERROR(__xludf.DUMMYFUNCTION("TEXTJOIN("";"", TRUE, FILTER($B$2:$B$14794, #REF!=$D$2:$D$14794))"),"#N/A")</f>
        <v>#N/A</v>
      </c>
    </row>
    <row r="2608">
      <c r="B2608" s="4" t="s">
        <v>155</v>
      </c>
      <c r="C2608" s="12" t="str">
        <f>IFERROR(__xludf.DUMMYFUNCTION("TEXTJOIN("";"", TRUE, FILTER($B$2:$B$14794, #REF!=$D$2:$D$14794))"),"#N/A")</f>
        <v>#N/A</v>
      </c>
    </row>
    <row r="2609">
      <c r="B2609" s="4" t="s">
        <v>157</v>
      </c>
      <c r="C2609" s="12" t="str">
        <f>IFERROR(__xludf.DUMMYFUNCTION("TEXTJOIN("";"", TRUE, FILTER($B$2:$B$14794, #REF!=$D$2:$D$14794))"),"#N/A")</f>
        <v>#N/A</v>
      </c>
    </row>
    <row r="2610">
      <c r="B2610" s="4" t="s">
        <v>157</v>
      </c>
      <c r="C2610" s="12" t="str">
        <f>IFERROR(__xludf.DUMMYFUNCTION("TEXTJOIN("";"", TRUE, FILTER($B$2:$B$14794, #REF!=$D$2:$D$14794))"),"#N/A")</f>
        <v>#N/A</v>
      </c>
    </row>
    <row r="2611">
      <c r="B2611" s="4" t="s">
        <v>157</v>
      </c>
      <c r="C2611" s="12" t="str">
        <f>IFERROR(__xludf.DUMMYFUNCTION("TEXTJOIN("";"", TRUE, FILTER($B$2:$B$14794, #REF!=$D$2:$D$14794))"),"#N/A")</f>
        <v>#N/A</v>
      </c>
    </row>
    <row r="2612">
      <c r="B2612" s="4" t="s">
        <v>159</v>
      </c>
      <c r="C2612" s="12" t="str">
        <f>IFERROR(__xludf.DUMMYFUNCTION("TEXTJOIN("";"", TRUE, FILTER($B$2:$B$14794, #REF!=$D$2:$D$14794))"),"#N/A")</f>
        <v>#N/A</v>
      </c>
    </row>
    <row r="2613">
      <c r="B2613" s="4" t="s">
        <v>159</v>
      </c>
      <c r="C2613" s="12" t="str">
        <f>IFERROR(__xludf.DUMMYFUNCTION("TEXTJOIN("";"", TRUE, FILTER($B$2:$B$14794, #REF!=$D$2:$D$14794))"),"#N/A")</f>
        <v>#N/A</v>
      </c>
    </row>
    <row r="2614">
      <c r="B2614" s="4" t="s">
        <v>159</v>
      </c>
      <c r="C2614" s="12" t="str">
        <f>IFERROR(__xludf.DUMMYFUNCTION("TEXTJOIN("";"", TRUE, FILTER($B$2:$B$14794, #REF!=$D$2:$D$14794))"),"#N/A")</f>
        <v>#N/A</v>
      </c>
    </row>
    <row r="2615">
      <c r="B2615" s="4" t="s">
        <v>161</v>
      </c>
      <c r="C2615" s="12" t="str">
        <f>IFERROR(__xludf.DUMMYFUNCTION("TEXTJOIN("";"", TRUE, FILTER($B$2:$B$14794, #REF!=$D$2:$D$14794))"),"#N/A")</f>
        <v>#N/A</v>
      </c>
    </row>
    <row r="2616">
      <c r="B2616" s="4" t="s">
        <v>161</v>
      </c>
      <c r="C2616" s="12" t="str">
        <f>IFERROR(__xludf.DUMMYFUNCTION("TEXTJOIN("";"", TRUE, FILTER($B$2:$B$14794, #REF!=$D$2:$D$14794))"),"#N/A")</f>
        <v>#N/A</v>
      </c>
    </row>
    <row r="2617">
      <c r="B2617" s="4" t="s">
        <v>163</v>
      </c>
      <c r="C2617" s="12" t="str">
        <f>IFERROR(__xludf.DUMMYFUNCTION("TEXTJOIN("";"", TRUE, FILTER($B$2:$B$14794, #REF!=$D$2:$D$14794))"),"#N/A")</f>
        <v>#N/A</v>
      </c>
    </row>
    <row r="2618">
      <c r="B2618" s="4" t="s">
        <v>165</v>
      </c>
      <c r="C2618" s="12" t="str">
        <f>IFERROR(__xludf.DUMMYFUNCTION("TEXTJOIN("";"", TRUE, FILTER($B$2:$B$14794, #REF!=$D$2:$D$14794))"),"#N/A")</f>
        <v>#N/A</v>
      </c>
    </row>
    <row r="2619">
      <c r="B2619" s="4" t="s">
        <v>168</v>
      </c>
      <c r="C2619" s="12" t="str">
        <f>IFERROR(__xludf.DUMMYFUNCTION("TEXTJOIN("";"", TRUE, FILTER($B$2:$B$14794, #REF!=$D$2:$D$14794))"),"#N/A")</f>
        <v>#N/A</v>
      </c>
    </row>
    <row r="2620">
      <c r="B2620" s="4" t="s">
        <v>168</v>
      </c>
      <c r="C2620" s="12" t="str">
        <f>IFERROR(__xludf.DUMMYFUNCTION("TEXTJOIN("";"", TRUE, FILTER($B$2:$B$14794, #REF!=$D$2:$D$14794))"),"#N/A")</f>
        <v>#N/A</v>
      </c>
    </row>
    <row r="2621">
      <c r="B2621" s="4" t="s">
        <v>168</v>
      </c>
      <c r="C2621" s="12" t="str">
        <f>IFERROR(__xludf.DUMMYFUNCTION("TEXTJOIN("";"", TRUE, FILTER($B$2:$B$14794, #REF!=$D$2:$D$14794))"),"#N/A")</f>
        <v>#N/A</v>
      </c>
    </row>
    <row r="2622">
      <c r="B2622" s="4" t="s">
        <v>168</v>
      </c>
      <c r="C2622" s="12" t="str">
        <f>IFERROR(__xludf.DUMMYFUNCTION("TEXTJOIN("";"", TRUE, FILTER($B$2:$B$14794, #REF!=$D$2:$D$14794))"),"#N/A")</f>
        <v>#N/A</v>
      </c>
    </row>
    <row r="2623">
      <c r="B2623" s="4" t="s">
        <v>168</v>
      </c>
      <c r="C2623" s="12" t="str">
        <f>IFERROR(__xludf.DUMMYFUNCTION("TEXTJOIN("";"", TRUE, FILTER($B$2:$B$14794, #REF!=$D$2:$D$14794))"),"#N/A")</f>
        <v>#N/A</v>
      </c>
    </row>
    <row r="2624">
      <c r="B2624" s="4" t="s">
        <v>168</v>
      </c>
      <c r="C2624" s="12" t="str">
        <f>IFERROR(__xludf.DUMMYFUNCTION("TEXTJOIN("";"", TRUE, FILTER($B$2:$B$14794, #REF!=$D$2:$D$14794))"),"#N/A")</f>
        <v>#N/A</v>
      </c>
    </row>
    <row r="2625">
      <c r="B2625" s="4" t="s">
        <v>168</v>
      </c>
      <c r="C2625" s="12" t="str">
        <f>IFERROR(__xludf.DUMMYFUNCTION("TEXTJOIN("";"", TRUE, FILTER($B$2:$B$14794, #REF!=$D$2:$D$14794))"),"#N/A")</f>
        <v>#N/A</v>
      </c>
    </row>
    <row r="2626">
      <c r="B2626" s="4" t="s">
        <v>168</v>
      </c>
      <c r="C2626" s="12" t="str">
        <f>IFERROR(__xludf.DUMMYFUNCTION("TEXTJOIN("";"", TRUE, FILTER($B$2:$B$14794, #REF!=$D$2:$D$14794))"),"#N/A")</f>
        <v>#N/A</v>
      </c>
    </row>
    <row r="2627">
      <c r="B2627" s="4" t="s">
        <v>168</v>
      </c>
      <c r="C2627" s="12" t="str">
        <f>IFERROR(__xludf.DUMMYFUNCTION("TEXTJOIN("";"", TRUE, FILTER($B$2:$B$14794, #REF!=$D$2:$D$14794))"),"#N/A")</f>
        <v>#N/A</v>
      </c>
    </row>
    <row r="2628">
      <c r="B2628" s="4" t="s">
        <v>168</v>
      </c>
      <c r="C2628" s="12" t="str">
        <f>IFERROR(__xludf.DUMMYFUNCTION("TEXTJOIN("";"", TRUE, FILTER($B$2:$B$14794, #REF!=$D$2:$D$14794))"),"#N/A")</f>
        <v>#N/A</v>
      </c>
    </row>
    <row r="2629">
      <c r="B2629" s="4" t="s">
        <v>170</v>
      </c>
      <c r="C2629" s="12" t="str">
        <f>IFERROR(__xludf.DUMMYFUNCTION("TEXTJOIN("";"", TRUE, FILTER($B$2:$B$14794, #REF!=$D$2:$D$14794))"),"#N/A")</f>
        <v>#N/A</v>
      </c>
    </row>
    <row r="2630">
      <c r="B2630" s="4" t="s">
        <v>170</v>
      </c>
      <c r="C2630" s="12" t="str">
        <f>IFERROR(__xludf.DUMMYFUNCTION("TEXTJOIN("";"", TRUE, FILTER($B$2:$B$14794, #REF!=$D$2:$D$14794))"),"#N/A")</f>
        <v>#N/A</v>
      </c>
    </row>
    <row r="2631">
      <c r="B2631" s="4" t="s">
        <v>170</v>
      </c>
      <c r="C2631" s="12" t="str">
        <f>IFERROR(__xludf.DUMMYFUNCTION("TEXTJOIN("";"", TRUE, FILTER($B$2:$B$14794, #REF!=$D$2:$D$14794))"),"#N/A")</f>
        <v>#N/A</v>
      </c>
    </row>
    <row r="2632">
      <c r="B2632" s="4" t="s">
        <v>170</v>
      </c>
      <c r="C2632" s="12" t="str">
        <f>IFERROR(__xludf.DUMMYFUNCTION("TEXTJOIN("";"", TRUE, FILTER($B$2:$B$14794, #REF!=$D$2:$D$14794))"),"#N/A")</f>
        <v>#N/A</v>
      </c>
    </row>
    <row r="2633">
      <c r="B2633" s="4" t="s">
        <v>170</v>
      </c>
      <c r="C2633" s="12" t="str">
        <f>IFERROR(__xludf.DUMMYFUNCTION("TEXTJOIN("";"", TRUE, FILTER($B$2:$B$14794, #REF!=$D$2:$D$14794))"),"#N/A")</f>
        <v>#N/A</v>
      </c>
    </row>
    <row r="2634">
      <c r="B2634" s="4" t="s">
        <v>172</v>
      </c>
      <c r="C2634" s="12" t="str">
        <f>IFERROR(__xludf.DUMMYFUNCTION("TEXTJOIN("";"", TRUE, FILTER($B$2:$B$14794, #REF!=$D$2:$D$14794))"),"#N/A")</f>
        <v>#N/A</v>
      </c>
    </row>
    <row r="2635">
      <c r="B2635" s="4" t="s">
        <v>172</v>
      </c>
      <c r="C2635" s="12" t="str">
        <f>IFERROR(__xludf.DUMMYFUNCTION("TEXTJOIN("";"", TRUE, FILTER($B$2:$B$14794, #REF!=$D$2:$D$14794))"),"#N/A")</f>
        <v>#N/A</v>
      </c>
    </row>
    <row r="2636">
      <c r="B2636" s="4" t="s">
        <v>172</v>
      </c>
      <c r="C2636" s="12" t="str">
        <f>IFERROR(__xludf.DUMMYFUNCTION("TEXTJOIN("";"", TRUE, FILTER($B$2:$B$14794, #REF!=$D$2:$D$14794))"),"#N/A")</f>
        <v>#N/A</v>
      </c>
    </row>
    <row r="2637">
      <c r="B2637" s="4" t="s">
        <v>174</v>
      </c>
      <c r="C2637" s="12" t="str">
        <f>IFERROR(__xludf.DUMMYFUNCTION("TEXTJOIN("";"", TRUE, FILTER($B$2:$B$14794, #REF!=$D$2:$D$14794))"),"#N/A")</f>
        <v>#N/A</v>
      </c>
    </row>
    <row r="2638">
      <c r="B2638" s="4" t="s">
        <v>174</v>
      </c>
      <c r="C2638" s="12" t="str">
        <f>IFERROR(__xludf.DUMMYFUNCTION("TEXTJOIN("";"", TRUE, FILTER($B$2:$B$14794, #REF!=$D$2:$D$14794))"),"#N/A")</f>
        <v>#N/A</v>
      </c>
    </row>
    <row r="2639">
      <c r="B2639" s="4" t="s">
        <v>174</v>
      </c>
      <c r="C2639" s="12" t="str">
        <f>IFERROR(__xludf.DUMMYFUNCTION("TEXTJOIN("";"", TRUE, FILTER($B$2:$B$14794, #REF!=$D$2:$D$14794))"),"#N/A")</f>
        <v>#N/A</v>
      </c>
    </row>
    <row r="2640">
      <c r="B2640" s="4" t="s">
        <v>174</v>
      </c>
      <c r="C2640" s="12" t="str">
        <f>IFERROR(__xludf.DUMMYFUNCTION("TEXTJOIN("";"", TRUE, FILTER($B$2:$B$14794, #REF!=$D$2:$D$14794))"),"#N/A")</f>
        <v>#N/A</v>
      </c>
    </row>
    <row r="2641">
      <c r="B2641" s="4" t="s">
        <v>174</v>
      </c>
      <c r="C2641" s="12" t="str">
        <f>IFERROR(__xludf.DUMMYFUNCTION("TEXTJOIN("";"", TRUE, FILTER($B$2:$B$14794, #REF!=$D$2:$D$14794))"),"#N/A")</f>
        <v>#N/A</v>
      </c>
    </row>
    <row r="2642">
      <c r="B2642" s="4" t="s">
        <v>176</v>
      </c>
      <c r="C2642" s="12" t="str">
        <f>IFERROR(__xludf.DUMMYFUNCTION("TEXTJOIN("";"", TRUE, FILTER($B$2:$B$14794, #REF!=$D$2:$D$14794))"),"#N/A")</f>
        <v>#N/A</v>
      </c>
    </row>
    <row r="2643">
      <c r="B2643" s="4" t="s">
        <v>179</v>
      </c>
      <c r="C2643" s="12" t="str">
        <f>IFERROR(__xludf.DUMMYFUNCTION("TEXTJOIN("";"", TRUE, FILTER($B$2:$B$14794, #REF!=$D$2:$D$14794))"),"#N/A")</f>
        <v>#N/A</v>
      </c>
    </row>
    <row r="2644">
      <c r="B2644" s="4" t="s">
        <v>179</v>
      </c>
      <c r="C2644" s="12" t="str">
        <f>IFERROR(__xludf.DUMMYFUNCTION("TEXTJOIN("";"", TRUE, FILTER($B$2:$B$14794, #REF!=$D$2:$D$14794))"),"#N/A")</f>
        <v>#N/A</v>
      </c>
    </row>
    <row r="2645">
      <c r="B2645" s="4" t="s">
        <v>179</v>
      </c>
      <c r="C2645" s="12" t="str">
        <f>IFERROR(__xludf.DUMMYFUNCTION("TEXTJOIN("";"", TRUE, FILTER($B$2:$B$14794, #REF!=$D$2:$D$14794))"),"#N/A")</f>
        <v>#N/A</v>
      </c>
    </row>
    <row r="2646">
      <c r="B2646" s="4" t="s">
        <v>181</v>
      </c>
      <c r="C2646" s="12" t="str">
        <f>IFERROR(__xludf.DUMMYFUNCTION("TEXTJOIN("";"", TRUE, FILTER($B$2:$B$14794, #REF!=$D$2:$D$14794))"),"#N/A")</f>
        <v>#N/A</v>
      </c>
    </row>
    <row r="2647">
      <c r="B2647" s="4" t="s">
        <v>181</v>
      </c>
      <c r="C2647" s="12" t="str">
        <f>IFERROR(__xludf.DUMMYFUNCTION("TEXTJOIN("";"", TRUE, FILTER($B$2:$B$14794, #REF!=$D$2:$D$14794))"),"#N/A")</f>
        <v>#N/A</v>
      </c>
    </row>
    <row r="2648">
      <c r="B2648" s="4" t="s">
        <v>181</v>
      </c>
      <c r="C2648" s="12" t="str">
        <f>IFERROR(__xludf.DUMMYFUNCTION("TEXTJOIN("";"", TRUE, FILTER($B$2:$B$14794, #REF!=$D$2:$D$14794))"),"#N/A")</f>
        <v>#N/A</v>
      </c>
    </row>
    <row r="2649">
      <c r="B2649" s="4" t="s">
        <v>183</v>
      </c>
      <c r="C2649" s="12" t="str">
        <f>IFERROR(__xludf.DUMMYFUNCTION("TEXTJOIN("";"", TRUE, FILTER($B$2:$B$14794, #REF!=$D$2:$D$14794))"),"#N/A")</f>
        <v>#N/A</v>
      </c>
    </row>
    <row r="2650">
      <c r="B2650" s="4" t="s">
        <v>183</v>
      </c>
      <c r="C2650" s="12" t="str">
        <f>IFERROR(__xludf.DUMMYFUNCTION("TEXTJOIN("";"", TRUE, FILTER($B$2:$B$14794, #REF!=$D$2:$D$14794))"),"#N/A")</f>
        <v>#N/A</v>
      </c>
    </row>
    <row r="2651">
      <c r="B2651" s="4" t="s">
        <v>183</v>
      </c>
      <c r="C2651" s="12" t="str">
        <f>IFERROR(__xludf.DUMMYFUNCTION("TEXTJOIN("";"", TRUE, FILTER($B$2:$B$14794, #REF!=$D$2:$D$14794))"),"#N/A")</f>
        <v>#N/A</v>
      </c>
    </row>
    <row r="2652">
      <c r="B2652" s="4" t="s">
        <v>183</v>
      </c>
      <c r="C2652" s="12" t="str">
        <f>IFERROR(__xludf.DUMMYFUNCTION("TEXTJOIN("";"", TRUE, FILTER($B$2:$B$14794, #REF!=$D$2:$D$14794))"),"#N/A")</f>
        <v>#N/A</v>
      </c>
    </row>
    <row r="2653">
      <c r="B2653" s="4" t="s">
        <v>183</v>
      </c>
      <c r="C2653" s="12" t="str">
        <f>IFERROR(__xludf.DUMMYFUNCTION("TEXTJOIN("";"", TRUE, FILTER($B$2:$B$14794, #REF!=$D$2:$D$14794))"),"#N/A")</f>
        <v>#N/A</v>
      </c>
    </row>
    <row r="2654">
      <c r="B2654" s="4" t="s">
        <v>186</v>
      </c>
      <c r="C2654" s="12" t="str">
        <f>IFERROR(__xludf.DUMMYFUNCTION("TEXTJOIN("";"", TRUE, FILTER($B$2:$B$14794, #REF!=$D$2:$D$14794))"),"#N/A")</f>
        <v>#N/A</v>
      </c>
    </row>
    <row r="2655">
      <c r="B2655" s="4" t="s">
        <v>186</v>
      </c>
      <c r="C2655" s="12" t="str">
        <f>IFERROR(__xludf.DUMMYFUNCTION("TEXTJOIN("";"", TRUE, FILTER($B$2:$B$14794, #REF!=$D$2:$D$14794))"),"#N/A")</f>
        <v>#N/A</v>
      </c>
    </row>
    <row r="2656">
      <c r="B2656" s="4" t="s">
        <v>186</v>
      </c>
      <c r="C2656" s="12" t="str">
        <f>IFERROR(__xludf.DUMMYFUNCTION("TEXTJOIN("";"", TRUE, FILTER($B$2:$B$14794, #REF!=$D$2:$D$14794))"),"#N/A")</f>
        <v>#N/A</v>
      </c>
    </row>
    <row r="2657">
      <c r="B2657" s="4" t="s">
        <v>186</v>
      </c>
      <c r="C2657" s="12" t="str">
        <f>IFERROR(__xludf.DUMMYFUNCTION("TEXTJOIN("";"", TRUE, FILTER($B$2:$B$14794, #REF!=$D$2:$D$14794))"),"#N/A")</f>
        <v>#N/A</v>
      </c>
    </row>
    <row r="2658">
      <c r="B2658" s="4" t="s">
        <v>186</v>
      </c>
      <c r="C2658" s="12" t="str">
        <f>IFERROR(__xludf.DUMMYFUNCTION("TEXTJOIN("";"", TRUE, FILTER($B$2:$B$14794, #REF!=$D$2:$D$14794))"),"#N/A")</f>
        <v>#N/A</v>
      </c>
    </row>
    <row r="2659">
      <c r="B2659" s="4" t="s">
        <v>186</v>
      </c>
      <c r="C2659" s="12" t="str">
        <f>IFERROR(__xludf.DUMMYFUNCTION("TEXTJOIN("";"", TRUE, FILTER($B$2:$B$14794, #REF!=$D$2:$D$14794))"),"#N/A")</f>
        <v>#N/A</v>
      </c>
    </row>
    <row r="2660">
      <c r="B2660" s="4" t="s">
        <v>188</v>
      </c>
      <c r="C2660" s="12" t="str">
        <f>IFERROR(__xludf.DUMMYFUNCTION("TEXTJOIN("";"", TRUE, FILTER($B$2:$B$14794, #REF!=$D$2:$D$14794))"),"#N/A")</f>
        <v>#N/A</v>
      </c>
    </row>
    <row r="2661">
      <c r="B2661" s="4" t="s">
        <v>190</v>
      </c>
      <c r="C2661" s="12" t="str">
        <f>IFERROR(__xludf.DUMMYFUNCTION("TEXTJOIN("";"", TRUE, FILTER($B$2:$B$14794, #REF!=$D$2:$D$14794))"),"#N/A")</f>
        <v>#N/A</v>
      </c>
    </row>
    <row r="2662">
      <c r="B2662" s="4" t="s">
        <v>190</v>
      </c>
      <c r="C2662" s="12" t="str">
        <f>IFERROR(__xludf.DUMMYFUNCTION("TEXTJOIN("";"", TRUE, FILTER($B$2:$B$14794, #REF!=$D$2:$D$14794))"),"#N/A")</f>
        <v>#N/A</v>
      </c>
    </row>
    <row r="2663">
      <c r="B2663" s="4" t="s">
        <v>190</v>
      </c>
      <c r="C2663" s="12" t="str">
        <f>IFERROR(__xludf.DUMMYFUNCTION("TEXTJOIN("";"", TRUE, FILTER($B$2:$B$14794, #REF!=$D$2:$D$14794))"),"#N/A")</f>
        <v>#N/A</v>
      </c>
    </row>
    <row r="2664">
      <c r="B2664" s="4" t="s">
        <v>190</v>
      </c>
      <c r="C2664" s="12" t="str">
        <f>IFERROR(__xludf.DUMMYFUNCTION("TEXTJOIN("";"", TRUE, FILTER($B$2:$B$14794, #REF!=$D$2:$D$14794))"),"#N/A")</f>
        <v>#N/A</v>
      </c>
    </row>
    <row r="2665">
      <c r="B2665" s="4" t="s">
        <v>192</v>
      </c>
      <c r="C2665" s="12" t="str">
        <f>IFERROR(__xludf.DUMMYFUNCTION("TEXTJOIN("";"", TRUE, FILTER($B$2:$B$14794, #REF!=$D$2:$D$14794))"),"#N/A")</f>
        <v>#N/A</v>
      </c>
    </row>
    <row r="2666">
      <c r="B2666" s="4" t="s">
        <v>192</v>
      </c>
      <c r="C2666" s="12" t="str">
        <f>IFERROR(__xludf.DUMMYFUNCTION("TEXTJOIN("";"", TRUE, FILTER($B$2:$B$14794, #REF!=$D$2:$D$14794))"),"#N/A")</f>
        <v>#N/A</v>
      </c>
    </row>
    <row r="2667">
      <c r="B2667" s="4" t="s">
        <v>192</v>
      </c>
      <c r="C2667" s="12" t="str">
        <f>IFERROR(__xludf.DUMMYFUNCTION("TEXTJOIN("";"", TRUE, FILTER($B$2:$B$14794, #REF!=$D$2:$D$14794))"),"#N/A")</f>
        <v>#N/A</v>
      </c>
    </row>
    <row r="2668">
      <c r="B2668" s="4" t="s">
        <v>192</v>
      </c>
      <c r="C2668" s="12" t="str">
        <f>IFERROR(__xludf.DUMMYFUNCTION("TEXTJOIN("";"", TRUE, FILTER($B$2:$B$14794, #REF!=$D$2:$D$14794))"),"#N/A")</f>
        <v>#N/A</v>
      </c>
    </row>
    <row r="2669">
      <c r="B2669" s="4" t="s">
        <v>192</v>
      </c>
      <c r="C2669" s="12" t="str">
        <f>IFERROR(__xludf.DUMMYFUNCTION("TEXTJOIN("";"", TRUE, FILTER($B$2:$B$14794, #REF!=$D$2:$D$14794))"),"#N/A")</f>
        <v>#N/A</v>
      </c>
    </row>
    <row r="2670">
      <c r="B2670" s="4" t="s">
        <v>192</v>
      </c>
      <c r="C2670" s="12" t="str">
        <f>IFERROR(__xludf.DUMMYFUNCTION("TEXTJOIN("";"", TRUE, FILTER($B$2:$B$14794, #REF!=$D$2:$D$14794))"),"#N/A")</f>
        <v>#N/A</v>
      </c>
    </row>
    <row r="2671">
      <c r="B2671" s="4" t="s">
        <v>195</v>
      </c>
      <c r="C2671" s="12" t="str">
        <f>IFERROR(__xludf.DUMMYFUNCTION("TEXTJOIN("";"", TRUE, FILTER($B$2:$B$14794, #REF!=$D$2:$D$14794))"),"#N/A")</f>
        <v>#N/A</v>
      </c>
    </row>
    <row r="2672">
      <c r="B2672" s="4" t="s">
        <v>195</v>
      </c>
      <c r="C2672" s="12" t="str">
        <f>IFERROR(__xludf.DUMMYFUNCTION("TEXTJOIN("";"", TRUE, FILTER($B$2:$B$14794, #REF!=$D$2:$D$14794))"),"#N/A")</f>
        <v>#N/A</v>
      </c>
    </row>
    <row r="2673">
      <c r="B2673" s="4" t="s">
        <v>195</v>
      </c>
      <c r="C2673" s="12" t="str">
        <f>IFERROR(__xludf.DUMMYFUNCTION("TEXTJOIN("";"", TRUE, FILTER($B$2:$B$14794, #REF!=$D$2:$D$14794))"),"#N/A")</f>
        <v>#N/A</v>
      </c>
    </row>
    <row r="2674">
      <c r="B2674" s="4" t="s">
        <v>195</v>
      </c>
      <c r="C2674" s="12" t="str">
        <f>IFERROR(__xludf.DUMMYFUNCTION("TEXTJOIN("";"", TRUE, FILTER($B$2:$B$14794, #REF!=$D$2:$D$14794))"),"#N/A")</f>
        <v>#N/A</v>
      </c>
    </row>
    <row r="2675">
      <c r="B2675" s="4" t="s">
        <v>195</v>
      </c>
      <c r="C2675" s="12" t="str">
        <f>IFERROR(__xludf.DUMMYFUNCTION("TEXTJOIN("";"", TRUE, FILTER($B$2:$B$14794, #REF!=$D$2:$D$14794))"),"#N/A")</f>
        <v>#N/A</v>
      </c>
    </row>
    <row r="2676">
      <c r="B2676" s="4" t="s">
        <v>197</v>
      </c>
      <c r="C2676" s="12" t="str">
        <f>IFERROR(__xludf.DUMMYFUNCTION("TEXTJOIN("";"", TRUE, FILTER($B$2:$B$14794, #REF!=$D$2:$D$14794))"),"#N/A")</f>
        <v>#N/A</v>
      </c>
    </row>
    <row r="2677">
      <c r="B2677" s="4" t="s">
        <v>197</v>
      </c>
      <c r="C2677" s="12" t="str">
        <f>IFERROR(__xludf.DUMMYFUNCTION("TEXTJOIN("";"", TRUE, FILTER($B$2:$B$14794, #REF!=$D$2:$D$14794))"),"#N/A")</f>
        <v>#N/A</v>
      </c>
    </row>
    <row r="2678">
      <c r="B2678" s="4" t="s">
        <v>197</v>
      </c>
      <c r="C2678" s="12" t="str">
        <f>IFERROR(__xludf.DUMMYFUNCTION("TEXTJOIN("";"", TRUE, FILTER($B$2:$B$14794, #REF!=$D$2:$D$14794))"),"#N/A")</f>
        <v>#N/A</v>
      </c>
    </row>
    <row r="2679">
      <c r="B2679" s="4" t="s">
        <v>199</v>
      </c>
      <c r="C2679" s="12" t="str">
        <f>IFERROR(__xludf.DUMMYFUNCTION("TEXTJOIN("";"", TRUE, FILTER($B$2:$B$14794, #REF!=$D$2:$D$14794))"),"#N/A")</f>
        <v>#N/A</v>
      </c>
    </row>
    <row r="2680">
      <c r="B2680" s="4" t="s">
        <v>199</v>
      </c>
      <c r="C2680" s="12" t="str">
        <f>IFERROR(__xludf.DUMMYFUNCTION("TEXTJOIN("";"", TRUE, FILTER($B$2:$B$14794, #REF!=$D$2:$D$14794))"),"#N/A")</f>
        <v>#N/A</v>
      </c>
    </row>
    <row r="2681">
      <c r="B2681" s="4" t="s">
        <v>199</v>
      </c>
      <c r="C2681" s="12" t="str">
        <f>IFERROR(__xludf.DUMMYFUNCTION("TEXTJOIN("";"", TRUE, FILTER($B$2:$B$14794, #REF!=$D$2:$D$14794))"),"#N/A")</f>
        <v>#N/A</v>
      </c>
    </row>
    <row r="2682">
      <c r="B2682" s="4" t="s">
        <v>199</v>
      </c>
      <c r="C2682" s="12" t="str">
        <f>IFERROR(__xludf.DUMMYFUNCTION("TEXTJOIN("";"", TRUE, FILTER($B$2:$B$14794, #REF!=$D$2:$D$14794))"),"#N/A")</f>
        <v>#N/A</v>
      </c>
    </row>
    <row r="2683">
      <c r="B2683" s="4" t="s">
        <v>199</v>
      </c>
      <c r="C2683" s="12" t="str">
        <f>IFERROR(__xludf.DUMMYFUNCTION("TEXTJOIN("";"", TRUE, FILTER($B$2:$B$14794, #REF!=$D$2:$D$14794))"),"#N/A")</f>
        <v>#N/A</v>
      </c>
    </row>
    <row r="2684">
      <c r="B2684" s="4" t="s">
        <v>199</v>
      </c>
      <c r="C2684" s="12" t="str">
        <f>IFERROR(__xludf.DUMMYFUNCTION("TEXTJOIN("";"", TRUE, FILTER($B$2:$B$14794, #REF!=$D$2:$D$14794))"),"#N/A")</f>
        <v>#N/A</v>
      </c>
    </row>
    <row r="2685">
      <c r="B2685" s="4" t="s">
        <v>199</v>
      </c>
      <c r="C2685" s="12" t="str">
        <f>IFERROR(__xludf.DUMMYFUNCTION("TEXTJOIN("";"", TRUE, FILTER($B$2:$B$14794, #REF!=$D$2:$D$14794))"),"#N/A")</f>
        <v>#N/A</v>
      </c>
    </row>
    <row r="2686">
      <c r="B2686" s="4" t="s">
        <v>199</v>
      </c>
      <c r="C2686" s="12" t="str">
        <f>IFERROR(__xludf.DUMMYFUNCTION("TEXTJOIN("";"", TRUE, FILTER($B$2:$B$14794, #REF!=$D$2:$D$14794))"),"#N/A")</f>
        <v>#N/A</v>
      </c>
    </row>
    <row r="2687">
      <c r="B2687" s="4" t="s">
        <v>199</v>
      </c>
      <c r="C2687" s="12" t="str">
        <f>IFERROR(__xludf.DUMMYFUNCTION("TEXTJOIN("";"", TRUE, FILTER($B$2:$B$14794, #REF!=$D$2:$D$14794))"),"#N/A")</f>
        <v>#N/A</v>
      </c>
    </row>
    <row r="2688">
      <c r="B2688" s="4" t="s">
        <v>201</v>
      </c>
      <c r="C2688" s="12" t="str">
        <f>IFERROR(__xludf.DUMMYFUNCTION("TEXTJOIN("";"", TRUE, FILTER($B$2:$B$14794, #REF!=$D$2:$D$14794))"),"#N/A")</f>
        <v>#N/A</v>
      </c>
    </row>
    <row r="2689">
      <c r="B2689" s="4" t="s">
        <v>201</v>
      </c>
      <c r="C2689" s="12" t="str">
        <f>IFERROR(__xludf.DUMMYFUNCTION("TEXTJOIN("";"", TRUE, FILTER($B$2:$B$14794, #REF!=$D$2:$D$14794))"),"#N/A")</f>
        <v>#N/A</v>
      </c>
    </row>
    <row r="2690">
      <c r="B2690" s="4" t="s">
        <v>201</v>
      </c>
      <c r="C2690" s="12" t="str">
        <f>IFERROR(__xludf.DUMMYFUNCTION("TEXTJOIN("";"", TRUE, FILTER($B$2:$B$14794, #REF!=$D$2:$D$14794))"),"#N/A")</f>
        <v>#N/A</v>
      </c>
    </row>
    <row r="2691">
      <c r="B2691" s="4" t="s">
        <v>201</v>
      </c>
      <c r="C2691" s="12" t="str">
        <f>IFERROR(__xludf.DUMMYFUNCTION("TEXTJOIN("";"", TRUE, FILTER($B$2:$B$14794, #REF!=$D$2:$D$14794))"),"#N/A")</f>
        <v>#N/A</v>
      </c>
    </row>
    <row r="2692">
      <c r="B2692" s="4" t="s">
        <v>203</v>
      </c>
      <c r="C2692" s="12" t="str">
        <f>IFERROR(__xludf.DUMMYFUNCTION("TEXTJOIN("";"", TRUE, FILTER($B$2:$B$14794, #REF!=$D$2:$D$14794))"),"#N/A")</f>
        <v>#N/A</v>
      </c>
    </row>
    <row r="2693">
      <c r="B2693" s="4" t="s">
        <v>203</v>
      </c>
      <c r="C2693" s="12" t="str">
        <f>IFERROR(__xludf.DUMMYFUNCTION("TEXTJOIN("";"", TRUE, FILTER($B$2:$B$14794, #REF!=$D$2:$D$14794))"),"#N/A")</f>
        <v>#N/A</v>
      </c>
    </row>
    <row r="2694">
      <c r="B2694" s="4" t="s">
        <v>203</v>
      </c>
      <c r="C2694" s="12" t="str">
        <f>IFERROR(__xludf.DUMMYFUNCTION("TEXTJOIN("";"", TRUE, FILTER($B$2:$B$14794, #REF!=$D$2:$D$14794))"),"#N/A")</f>
        <v>#N/A</v>
      </c>
    </row>
    <row r="2695">
      <c r="B2695" s="4" t="s">
        <v>203</v>
      </c>
      <c r="C2695" s="12" t="str">
        <f>IFERROR(__xludf.DUMMYFUNCTION("TEXTJOIN("";"", TRUE, FILTER($B$2:$B$14794, #REF!=$D$2:$D$14794))"),"#N/A")</f>
        <v>#N/A</v>
      </c>
    </row>
    <row r="2696">
      <c r="B2696" s="4" t="s">
        <v>205</v>
      </c>
      <c r="C2696" s="12" t="str">
        <f>IFERROR(__xludf.DUMMYFUNCTION("TEXTJOIN("";"", TRUE, FILTER($B$2:$B$14794, #REF!=$D$2:$D$14794))"),"#N/A")</f>
        <v>#N/A</v>
      </c>
    </row>
    <row r="2697">
      <c r="B2697" s="4" t="s">
        <v>207</v>
      </c>
      <c r="C2697" s="12" t="str">
        <f>IFERROR(__xludf.DUMMYFUNCTION("TEXTJOIN("";"", TRUE, FILTER($B$2:$B$14794, #REF!=$D$2:$D$14794))"),"#N/A")</f>
        <v>#N/A</v>
      </c>
    </row>
    <row r="2698">
      <c r="B2698" s="4" t="s">
        <v>207</v>
      </c>
      <c r="C2698" s="12" t="str">
        <f>IFERROR(__xludf.DUMMYFUNCTION("TEXTJOIN("";"", TRUE, FILTER($B$2:$B$14794, #REF!=$D$2:$D$14794))"),"#N/A")</f>
        <v>#N/A</v>
      </c>
    </row>
    <row r="2699">
      <c r="B2699" s="4" t="s">
        <v>207</v>
      </c>
      <c r="C2699" s="12" t="str">
        <f>IFERROR(__xludf.DUMMYFUNCTION("TEXTJOIN("";"", TRUE, FILTER($B$2:$B$14794, #REF!=$D$2:$D$14794))"),"#N/A")</f>
        <v>#N/A</v>
      </c>
    </row>
    <row r="2700">
      <c r="B2700" s="4" t="s">
        <v>207</v>
      </c>
      <c r="C2700" s="12" t="str">
        <f>IFERROR(__xludf.DUMMYFUNCTION("TEXTJOIN("";"", TRUE, FILTER($B$2:$B$14794, #REF!=$D$2:$D$14794))"),"#N/A")</f>
        <v>#N/A</v>
      </c>
    </row>
    <row r="2701">
      <c r="B2701" s="4" t="s">
        <v>207</v>
      </c>
      <c r="C2701" s="12" t="str">
        <f>IFERROR(__xludf.DUMMYFUNCTION("TEXTJOIN("";"", TRUE, FILTER($B$2:$B$14794, #REF!=$D$2:$D$14794))"),"#N/A")</f>
        <v>#N/A</v>
      </c>
    </row>
    <row r="2702">
      <c r="B2702" s="4" t="s">
        <v>209</v>
      </c>
      <c r="C2702" s="12" t="str">
        <f>IFERROR(__xludf.DUMMYFUNCTION("TEXTJOIN("";"", TRUE, FILTER($B$2:$B$14794, #REF!=$D$2:$D$14794))"),"#N/A")</f>
        <v>#N/A</v>
      </c>
    </row>
    <row r="2703">
      <c r="B2703" s="4" t="s">
        <v>209</v>
      </c>
      <c r="C2703" s="12" t="str">
        <f>IFERROR(__xludf.DUMMYFUNCTION("TEXTJOIN("";"", TRUE, FILTER($B$2:$B$14794, #REF!=$D$2:$D$14794))"),"#N/A")</f>
        <v>#N/A</v>
      </c>
    </row>
    <row r="2704">
      <c r="B2704" s="4" t="s">
        <v>209</v>
      </c>
      <c r="C2704" s="12" t="str">
        <f>IFERROR(__xludf.DUMMYFUNCTION("TEXTJOIN("";"", TRUE, FILTER($B$2:$B$14794, #REF!=$D$2:$D$14794))"),"#N/A")</f>
        <v>#N/A</v>
      </c>
    </row>
    <row r="2705">
      <c r="B2705" s="4" t="s">
        <v>211</v>
      </c>
      <c r="C2705" s="12" t="str">
        <f>IFERROR(__xludf.DUMMYFUNCTION("TEXTJOIN("";"", TRUE, FILTER($B$2:$B$14794, #REF!=$D$2:$D$14794))"),"#N/A")</f>
        <v>#N/A</v>
      </c>
    </row>
    <row r="2706">
      <c r="B2706" s="4" t="s">
        <v>213</v>
      </c>
      <c r="C2706" s="12" t="str">
        <f>IFERROR(__xludf.DUMMYFUNCTION("TEXTJOIN("";"", TRUE, FILTER($B$2:$B$14794, #REF!=$D$2:$D$14794))"),"#N/A")</f>
        <v>#N/A</v>
      </c>
    </row>
    <row r="2707">
      <c r="B2707" s="4" t="s">
        <v>216</v>
      </c>
      <c r="C2707" s="12" t="str">
        <f>IFERROR(__xludf.DUMMYFUNCTION("TEXTJOIN("";"", TRUE, FILTER($B$2:$B$14794, #REF!=$D$2:$D$14794))"),"#N/A")</f>
        <v>#N/A</v>
      </c>
    </row>
    <row r="2708">
      <c r="B2708" s="4" t="s">
        <v>218</v>
      </c>
      <c r="C2708" s="12" t="str">
        <f>IFERROR(__xludf.DUMMYFUNCTION("TEXTJOIN("";"", TRUE, FILTER($B$2:$B$14794, #REF!=$D$2:$D$14794))"),"#N/A")</f>
        <v>#N/A</v>
      </c>
    </row>
    <row r="2709">
      <c r="B2709" s="4" t="s">
        <v>218</v>
      </c>
      <c r="C2709" s="12" t="str">
        <f>IFERROR(__xludf.DUMMYFUNCTION("TEXTJOIN("";"", TRUE, FILTER($B$2:$B$14794, #REF!=$D$2:$D$14794))"),"#N/A")</f>
        <v>#N/A</v>
      </c>
    </row>
    <row r="2710">
      <c r="B2710" s="4" t="s">
        <v>218</v>
      </c>
      <c r="C2710" s="12" t="str">
        <f>IFERROR(__xludf.DUMMYFUNCTION("TEXTJOIN("";"", TRUE, FILTER($B$2:$B$14794, #REF!=$D$2:$D$14794))"),"#N/A")</f>
        <v>#N/A</v>
      </c>
    </row>
    <row r="2711">
      <c r="B2711" s="4" t="s">
        <v>218</v>
      </c>
      <c r="C2711" s="12" t="str">
        <f>IFERROR(__xludf.DUMMYFUNCTION("TEXTJOIN("";"", TRUE, FILTER($B$2:$B$14794, #REF!=$D$2:$D$14794))"),"#N/A")</f>
        <v>#N/A</v>
      </c>
    </row>
    <row r="2712">
      <c r="B2712" s="4" t="s">
        <v>218</v>
      </c>
      <c r="C2712" s="12" t="str">
        <f>IFERROR(__xludf.DUMMYFUNCTION("TEXTJOIN("";"", TRUE, FILTER($B$2:$B$14794, #REF!=$D$2:$D$14794))"),"#N/A")</f>
        <v>#N/A</v>
      </c>
    </row>
    <row r="2713">
      <c r="B2713" s="4" t="s">
        <v>218</v>
      </c>
      <c r="C2713" s="12" t="str">
        <f>IFERROR(__xludf.DUMMYFUNCTION("TEXTJOIN("";"", TRUE, FILTER($B$2:$B$14794, #REF!=$D$2:$D$14794))"),"#N/A")</f>
        <v>#N/A</v>
      </c>
    </row>
    <row r="2714">
      <c r="B2714" s="4" t="s">
        <v>218</v>
      </c>
      <c r="C2714" s="12" t="str">
        <f>IFERROR(__xludf.DUMMYFUNCTION("TEXTJOIN("";"", TRUE, FILTER($B$2:$B$14794, #REF!=$D$2:$D$14794))"),"#N/A")</f>
        <v>#N/A</v>
      </c>
    </row>
    <row r="2715">
      <c r="B2715" s="4" t="s">
        <v>220</v>
      </c>
      <c r="C2715" s="12" t="str">
        <f>IFERROR(__xludf.DUMMYFUNCTION("TEXTJOIN("";"", TRUE, FILTER($B$2:$B$14794, #REF!=$D$2:$D$14794))"),"#N/A")</f>
        <v>#N/A</v>
      </c>
    </row>
    <row r="2716">
      <c r="B2716" s="4" t="s">
        <v>220</v>
      </c>
      <c r="C2716" s="12" t="str">
        <f>IFERROR(__xludf.DUMMYFUNCTION("TEXTJOIN("";"", TRUE, FILTER($B$2:$B$14794, #REF!=$D$2:$D$14794))"),"#N/A")</f>
        <v>#N/A</v>
      </c>
    </row>
    <row r="2717">
      <c r="B2717" s="4" t="s">
        <v>220</v>
      </c>
      <c r="C2717" s="12" t="str">
        <f>IFERROR(__xludf.DUMMYFUNCTION("TEXTJOIN("";"", TRUE, FILTER($B$2:$B$14794, #REF!=$D$2:$D$14794))"),"#N/A")</f>
        <v>#N/A</v>
      </c>
    </row>
    <row r="2718">
      <c r="B2718" s="4" t="s">
        <v>220</v>
      </c>
      <c r="C2718" s="12" t="str">
        <f>IFERROR(__xludf.DUMMYFUNCTION("TEXTJOIN("";"", TRUE, FILTER($B$2:$B$14794, #REF!=$D$2:$D$14794))"),"#N/A")</f>
        <v>#N/A</v>
      </c>
    </row>
    <row r="2719">
      <c r="B2719" s="4" t="s">
        <v>222</v>
      </c>
      <c r="C2719" s="12" t="str">
        <f>IFERROR(__xludf.DUMMYFUNCTION("TEXTJOIN("";"", TRUE, FILTER($B$2:$B$14794, #REF!=$D$2:$D$14794))"),"#N/A")</f>
        <v>#N/A</v>
      </c>
    </row>
    <row r="2720">
      <c r="B2720" s="4" t="s">
        <v>224</v>
      </c>
      <c r="C2720" s="12" t="str">
        <f>IFERROR(__xludf.DUMMYFUNCTION("TEXTJOIN("";"", TRUE, FILTER($B$2:$B$14794, #REF!=$D$2:$D$14794))"),"#N/A")</f>
        <v>#N/A</v>
      </c>
    </row>
    <row r="2721">
      <c r="B2721" s="4" t="s">
        <v>224</v>
      </c>
      <c r="C2721" s="12" t="str">
        <f>IFERROR(__xludf.DUMMYFUNCTION("TEXTJOIN("";"", TRUE, FILTER($B$2:$B$14794, #REF!=$D$2:$D$14794))"),"#N/A")</f>
        <v>#N/A</v>
      </c>
    </row>
    <row r="2722">
      <c r="B2722" s="4" t="s">
        <v>224</v>
      </c>
      <c r="C2722" s="12" t="str">
        <f>IFERROR(__xludf.DUMMYFUNCTION("TEXTJOIN("";"", TRUE, FILTER($B$2:$B$14794, #REF!=$D$2:$D$14794))"),"#N/A")</f>
        <v>#N/A</v>
      </c>
    </row>
    <row r="2723">
      <c r="B2723" s="4" t="s">
        <v>226</v>
      </c>
      <c r="C2723" s="12" t="str">
        <f>IFERROR(__xludf.DUMMYFUNCTION("TEXTJOIN("";"", TRUE, FILTER($B$2:$B$14794, #REF!=$D$2:$D$14794))"),"#N/A")</f>
        <v>#N/A</v>
      </c>
    </row>
    <row r="2724">
      <c r="B2724" s="4" t="s">
        <v>226</v>
      </c>
      <c r="C2724" s="12" t="str">
        <f>IFERROR(__xludf.DUMMYFUNCTION("TEXTJOIN("";"", TRUE, FILTER($B$2:$B$14794, #REF!=$D$2:$D$14794))"),"#N/A")</f>
        <v>#N/A</v>
      </c>
    </row>
    <row r="2725">
      <c r="B2725" s="4" t="s">
        <v>226</v>
      </c>
      <c r="C2725" s="12" t="str">
        <f>IFERROR(__xludf.DUMMYFUNCTION("TEXTJOIN("";"", TRUE, FILTER($B$2:$B$14794, #REF!=$D$2:$D$14794))"),"#N/A")</f>
        <v>#N/A</v>
      </c>
    </row>
    <row r="2726">
      <c r="B2726" s="4" t="s">
        <v>226</v>
      </c>
      <c r="C2726" s="12" t="str">
        <f>IFERROR(__xludf.DUMMYFUNCTION("TEXTJOIN("";"", TRUE, FILTER($B$2:$B$14794, #REF!=$D$2:$D$14794))"),"#N/A")</f>
        <v>#N/A</v>
      </c>
    </row>
    <row r="2727">
      <c r="B2727" s="4" t="s">
        <v>226</v>
      </c>
      <c r="C2727" s="12" t="str">
        <f>IFERROR(__xludf.DUMMYFUNCTION("TEXTJOIN("";"", TRUE, FILTER($B$2:$B$14794, #REF!=$D$2:$D$14794))"),"#N/A")</f>
        <v>#N/A</v>
      </c>
    </row>
    <row r="2728">
      <c r="B2728" s="4" t="s">
        <v>228</v>
      </c>
      <c r="C2728" s="12" t="str">
        <f>IFERROR(__xludf.DUMMYFUNCTION("TEXTJOIN("";"", TRUE, FILTER($B$2:$B$14794, #REF!=$D$2:$D$14794))"),"#N/A")</f>
        <v>#N/A</v>
      </c>
    </row>
    <row r="2729">
      <c r="B2729" s="4" t="s">
        <v>228</v>
      </c>
      <c r="C2729" s="12" t="str">
        <f>IFERROR(__xludf.DUMMYFUNCTION("TEXTJOIN("";"", TRUE, FILTER($B$2:$B$14794, #REF!=$D$2:$D$14794))"),"#N/A")</f>
        <v>#N/A</v>
      </c>
    </row>
    <row r="2730">
      <c r="B2730" s="4" t="s">
        <v>228</v>
      </c>
      <c r="C2730" s="12" t="str">
        <f>IFERROR(__xludf.DUMMYFUNCTION("TEXTJOIN("";"", TRUE, FILTER($B$2:$B$14794, #REF!=$D$2:$D$14794))"),"#N/A")</f>
        <v>#N/A</v>
      </c>
    </row>
    <row r="2731">
      <c r="B2731" s="4" t="s">
        <v>228</v>
      </c>
      <c r="C2731" s="12" t="str">
        <f>IFERROR(__xludf.DUMMYFUNCTION("TEXTJOIN("";"", TRUE, FILTER($B$2:$B$14794, #REF!=$D$2:$D$14794))"),"#N/A")</f>
        <v>#N/A</v>
      </c>
    </row>
    <row r="2732">
      <c r="B2732" s="4" t="s">
        <v>228</v>
      </c>
      <c r="C2732" s="12" t="str">
        <f>IFERROR(__xludf.DUMMYFUNCTION("TEXTJOIN("";"", TRUE, FILTER($B$2:$B$14794, #REF!=$D$2:$D$14794))"),"#N/A")</f>
        <v>#N/A</v>
      </c>
    </row>
    <row r="2733">
      <c r="B2733" s="4" t="s">
        <v>228</v>
      </c>
      <c r="C2733" s="12" t="str">
        <f>IFERROR(__xludf.DUMMYFUNCTION("TEXTJOIN("";"", TRUE, FILTER($B$2:$B$14794, #REF!=$D$2:$D$14794))"),"#N/A")</f>
        <v>#N/A</v>
      </c>
    </row>
    <row r="2734">
      <c r="B2734" s="4" t="s">
        <v>228</v>
      </c>
      <c r="C2734" s="12" t="str">
        <f>IFERROR(__xludf.DUMMYFUNCTION("TEXTJOIN("";"", TRUE, FILTER($B$2:$B$14794, #REF!=$D$2:$D$14794))"),"#N/A")</f>
        <v>#N/A</v>
      </c>
    </row>
    <row r="2735">
      <c r="B2735" s="4" t="s">
        <v>230</v>
      </c>
      <c r="C2735" s="12" t="str">
        <f>IFERROR(__xludf.DUMMYFUNCTION("TEXTJOIN("";"", TRUE, FILTER($B$2:$B$14794, #REF!=$D$2:$D$14794))"),"#N/A")</f>
        <v>#N/A</v>
      </c>
    </row>
    <row r="2736">
      <c r="B2736" s="4" t="s">
        <v>232</v>
      </c>
      <c r="C2736" s="12" t="str">
        <f>IFERROR(__xludf.DUMMYFUNCTION("TEXTJOIN("";"", TRUE, FILTER($B$2:$B$14794, #REF!=$D$2:$D$14794))"),"#N/A")</f>
        <v>#N/A</v>
      </c>
    </row>
    <row r="2737">
      <c r="B2737" s="4" t="s">
        <v>232</v>
      </c>
      <c r="C2737" s="12" t="str">
        <f>IFERROR(__xludf.DUMMYFUNCTION("TEXTJOIN("";"", TRUE, FILTER($B$2:$B$14794, #REF!=$D$2:$D$14794))"),"#N/A")</f>
        <v>#N/A</v>
      </c>
    </row>
    <row r="2738">
      <c r="B2738" s="4" t="s">
        <v>232</v>
      </c>
      <c r="C2738" s="12" t="str">
        <f>IFERROR(__xludf.DUMMYFUNCTION("TEXTJOIN("";"", TRUE, FILTER($B$2:$B$14794, #REF!=$D$2:$D$14794))"),"#N/A")</f>
        <v>#N/A</v>
      </c>
    </row>
    <row r="2739">
      <c r="B2739" s="4" t="s">
        <v>232</v>
      </c>
      <c r="C2739" s="12" t="str">
        <f>IFERROR(__xludf.DUMMYFUNCTION("TEXTJOIN("";"", TRUE, FILTER($B$2:$B$14794, #REF!=$D$2:$D$14794))"),"#N/A")</f>
        <v>#N/A</v>
      </c>
    </row>
    <row r="2740">
      <c r="B2740" s="4" t="s">
        <v>232</v>
      </c>
      <c r="C2740" s="12" t="str">
        <f>IFERROR(__xludf.DUMMYFUNCTION("TEXTJOIN("";"", TRUE, FILTER($B$2:$B$14794, #REF!=$D$2:$D$14794))"),"#N/A")</f>
        <v>#N/A</v>
      </c>
    </row>
    <row r="2741">
      <c r="B2741" s="4" t="s">
        <v>232</v>
      </c>
      <c r="C2741" s="12" t="str">
        <f>IFERROR(__xludf.DUMMYFUNCTION("TEXTJOIN("";"", TRUE, FILTER($B$2:$B$14794, #REF!=$D$2:$D$14794))"),"#N/A")</f>
        <v>#N/A</v>
      </c>
    </row>
    <row r="2742">
      <c r="B2742" s="4" t="s">
        <v>232</v>
      </c>
      <c r="C2742" s="12" t="str">
        <f>IFERROR(__xludf.DUMMYFUNCTION("TEXTJOIN("";"", TRUE, FILTER($B$2:$B$14794, #REF!=$D$2:$D$14794))"),"#N/A")</f>
        <v>#N/A</v>
      </c>
    </row>
    <row r="2743">
      <c r="B2743" s="4" t="s">
        <v>232</v>
      </c>
      <c r="C2743" s="12" t="str">
        <f>IFERROR(__xludf.DUMMYFUNCTION("TEXTJOIN("";"", TRUE, FILTER($B$2:$B$14794, #REF!=$D$2:$D$14794))"),"#N/A")</f>
        <v>#N/A</v>
      </c>
    </row>
    <row r="2744">
      <c r="B2744" s="4" t="s">
        <v>232</v>
      </c>
      <c r="C2744" s="12" t="str">
        <f>IFERROR(__xludf.DUMMYFUNCTION("TEXTJOIN("";"", TRUE, FILTER($B$2:$B$14794, #REF!=$D$2:$D$14794))"),"#N/A")</f>
        <v>#N/A</v>
      </c>
    </row>
    <row r="2745">
      <c r="B2745" s="4" t="s">
        <v>235</v>
      </c>
      <c r="C2745" s="12" t="str">
        <f>IFERROR(__xludf.DUMMYFUNCTION("TEXTJOIN("";"", TRUE, FILTER($B$2:$B$14794, #REF!=$D$2:$D$14794))"),"#N/A")</f>
        <v>#N/A</v>
      </c>
    </row>
    <row r="2746">
      <c r="B2746" s="4" t="s">
        <v>235</v>
      </c>
      <c r="C2746" s="12" t="str">
        <f>IFERROR(__xludf.DUMMYFUNCTION("TEXTJOIN("";"", TRUE, FILTER($B$2:$B$14794, #REF!=$D$2:$D$14794))"),"#N/A")</f>
        <v>#N/A</v>
      </c>
    </row>
    <row r="2747">
      <c r="B2747" s="4" t="s">
        <v>235</v>
      </c>
      <c r="C2747" s="12" t="str">
        <f>IFERROR(__xludf.DUMMYFUNCTION("TEXTJOIN("";"", TRUE, FILTER($B$2:$B$14794, #REF!=$D$2:$D$14794))"),"#N/A")</f>
        <v>#N/A</v>
      </c>
    </row>
    <row r="2748">
      <c r="B2748" s="4" t="s">
        <v>235</v>
      </c>
      <c r="C2748" s="12" t="str">
        <f>IFERROR(__xludf.DUMMYFUNCTION("TEXTJOIN("";"", TRUE, FILTER($B$2:$B$14794, #REF!=$D$2:$D$14794))"),"#N/A")</f>
        <v>#N/A</v>
      </c>
    </row>
    <row r="2749">
      <c r="B2749" s="4" t="s">
        <v>235</v>
      </c>
      <c r="C2749" s="12" t="str">
        <f>IFERROR(__xludf.DUMMYFUNCTION("TEXTJOIN("";"", TRUE, FILTER($B$2:$B$14794, #REF!=$D$2:$D$14794))"),"#N/A")</f>
        <v>#N/A</v>
      </c>
    </row>
    <row r="2750">
      <c r="B2750" s="4" t="s">
        <v>237</v>
      </c>
      <c r="C2750" s="12" t="str">
        <f>IFERROR(__xludf.DUMMYFUNCTION("TEXTJOIN("";"", TRUE, FILTER($B$2:$B$14794, #REF!=$D$2:$D$14794))"),"#N/A")</f>
        <v>#N/A</v>
      </c>
    </row>
    <row r="2751">
      <c r="B2751" s="4" t="s">
        <v>237</v>
      </c>
      <c r="C2751" s="12" t="str">
        <f>IFERROR(__xludf.DUMMYFUNCTION("TEXTJOIN("";"", TRUE, FILTER($B$2:$B$14794, #REF!=$D$2:$D$14794))"),"#N/A")</f>
        <v>#N/A</v>
      </c>
    </row>
    <row r="2752">
      <c r="B2752" s="4" t="s">
        <v>237</v>
      </c>
      <c r="C2752" s="12" t="str">
        <f>IFERROR(__xludf.DUMMYFUNCTION("TEXTJOIN("";"", TRUE, FILTER($B$2:$B$14794, #REF!=$D$2:$D$14794))"),"#N/A")</f>
        <v>#N/A</v>
      </c>
    </row>
    <row r="2753">
      <c r="B2753" s="4" t="s">
        <v>237</v>
      </c>
      <c r="C2753" s="12" t="str">
        <f>IFERROR(__xludf.DUMMYFUNCTION("TEXTJOIN("";"", TRUE, FILTER($B$2:$B$14794, #REF!=$D$2:$D$14794))"),"#N/A")</f>
        <v>#N/A</v>
      </c>
    </row>
    <row r="2754">
      <c r="B2754" s="4" t="s">
        <v>237</v>
      </c>
      <c r="C2754" s="12" t="str">
        <f>IFERROR(__xludf.DUMMYFUNCTION("TEXTJOIN("";"", TRUE, FILTER($B$2:$B$14794, #REF!=$D$2:$D$14794))"),"#N/A")</f>
        <v>#N/A</v>
      </c>
    </row>
    <row r="2755">
      <c r="B2755" s="4" t="s">
        <v>237</v>
      </c>
      <c r="C2755" s="12" t="str">
        <f>IFERROR(__xludf.DUMMYFUNCTION("TEXTJOIN("";"", TRUE, FILTER($B$2:$B$14794, #REF!=$D$2:$D$14794))"),"#N/A")</f>
        <v>#N/A</v>
      </c>
    </row>
    <row r="2756">
      <c r="B2756" s="4" t="s">
        <v>237</v>
      </c>
      <c r="C2756" s="12" t="str">
        <f>IFERROR(__xludf.DUMMYFUNCTION("TEXTJOIN("";"", TRUE, FILTER($B$2:$B$14794, #REF!=$D$2:$D$14794))"),"#N/A")</f>
        <v>#N/A</v>
      </c>
    </row>
    <row r="2757">
      <c r="B2757" s="4" t="s">
        <v>239</v>
      </c>
      <c r="C2757" s="12" t="str">
        <f>IFERROR(__xludf.DUMMYFUNCTION("TEXTJOIN("";"", TRUE, FILTER($B$2:$B$14794, #REF!=$D$2:$D$14794))"),"#N/A")</f>
        <v>#N/A</v>
      </c>
    </row>
    <row r="2758">
      <c r="B2758" s="4" t="s">
        <v>241</v>
      </c>
      <c r="C2758" s="12" t="str">
        <f>IFERROR(__xludf.DUMMYFUNCTION("TEXTJOIN("";"", TRUE, FILTER($B$2:$B$14794, #REF!=$D$2:$D$14794))"),"#N/A")</f>
        <v>#N/A</v>
      </c>
    </row>
    <row r="2759">
      <c r="B2759" s="4" t="s">
        <v>243</v>
      </c>
      <c r="C2759" s="12" t="str">
        <f>IFERROR(__xludf.DUMMYFUNCTION("TEXTJOIN("";"", TRUE, FILTER($B$2:$B$14794, #REF!=$D$2:$D$14794))"),"#N/A")</f>
        <v>#N/A</v>
      </c>
    </row>
    <row r="2760">
      <c r="B2760" s="4" t="s">
        <v>243</v>
      </c>
      <c r="C2760" s="12" t="str">
        <f>IFERROR(__xludf.DUMMYFUNCTION("TEXTJOIN("";"", TRUE, FILTER($B$2:$B$14794, #REF!=$D$2:$D$14794))"),"#N/A")</f>
        <v>#N/A</v>
      </c>
    </row>
    <row r="2761">
      <c r="B2761" s="4" t="s">
        <v>243</v>
      </c>
      <c r="C2761" s="12" t="str">
        <f>IFERROR(__xludf.DUMMYFUNCTION("TEXTJOIN("";"", TRUE, FILTER($B$2:$B$14794, #REF!=$D$2:$D$14794))"),"#N/A")</f>
        <v>#N/A</v>
      </c>
    </row>
    <row r="2762">
      <c r="B2762" s="4" t="s">
        <v>243</v>
      </c>
      <c r="C2762" s="12" t="str">
        <f>IFERROR(__xludf.DUMMYFUNCTION("TEXTJOIN("";"", TRUE, FILTER($B$2:$B$14794, #REF!=$D$2:$D$14794))"),"#N/A")</f>
        <v>#N/A</v>
      </c>
    </row>
    <row r="2763">
      <c r="B2763" s="4" t="s">
        <v>243</v>
      </c>
      <c r="C2763" s="12" t="str">
        <f>IFERROR(__xludf.DUMMYFUNCTION("TEXTJOIN("";"", TRUE, FILTER($B$2:$B$14794, #REF!=$D$2:$D$14794))"),"#N/A")</f>
        <v>#N/A</v>
      </c>
    </row>
    <row r="2764">
      <c r="B2764" s="4" t="s">
        <v>243</v>
      </c>
      <c r="C2764" s="12" t="str">
        <f>IFERROR(__xludf.DUMMYFUNCTION("TEXTJOIN("";"", TRUE, FILTER($B$2:$B$14794, #REF!=$D$2:$D$14794))"),"#N/A")</f>
        <v>#N/A</v>
      </c>
    </row>
    <row r="2765">
      <c r="B2765" s="4" t="s">
        <v>243</v>
      </c>
      <c r="C2765" s="12" t="str">
        <f>IFERROR(__xludf.DUMMYFUNCTION("TEXTJOIN("";"", TRUE, FILTER($B$2:$B$14794, #REF!=$D$2:$D$14794))"),"#N/A")</f>
        <v>#N/A</v>
      </c>
    </row>
    <row r="2766">
      <c r="B2766" s="4" t="s">
        <v>245</v>
      </c>
      <c r="C2766" s="12" t="str">
        <f>IFERROR(__xludf.DUMMYFUNCTION("TEXTJOIN("";"", TRUE, FILTER($B$2:$B$14794, #REF!=$D$2:$D$14794))"),"#N/A")</f>
        <v>#N/A</v>
      </c>
    </row>
    <row r="2767">
      <c r="B2767" s="4" t="s">
        <v>245</v>
      </c>
      <c r="C2767" s="12" t="str">
        <f>IFERROR(__xludf.DUMMYFUNCTION("TEXTJOIN("";"", TRUE, FILTER($B$2:$B$14794, #REF!=$D$2:$D$14794))"),"#N/A")</f>
        <v>#N/A</v>
      </c>
    </row>
    <row r="2768">
      <c r="B2768" s="4" t="s">
        <v>245</v>
      </c>
      <c r="C2768" s="12" t="str">
        <f>IFERROR(__xludf.DUMMYFUNCTION("TEXTJOIN("";"", TRUE, FILTER($B$2:$B$14794, #REF!=$D$2:$D$14794))"),"#N/A")</f>
        <v>#N/A</v>
      </c>
    </row>
    <row r="2769">
      <c r="B2769" s="4" t="s">
        <v>247</v>
      </c>
      <c r="C2769" s="12" t="str">
        <f>IFERROR(__xludf.DUMMYFUNCTION("TEXTJOIN("";"", TRUE, FILTER($B$2:$B$14794, #REF!=$D$2:$D$14794))"),"#N/A")</f>
        <v>#N/A</v>
      </c>
    </row>
    <row r="2770">
      <c r="B2770" s="4" t="s">
        <v>249</v>
      </c>
      <c r="C2770" s="12" t="str">
        <f>IFERROR(__xludf.DUMMYFUNCTION("TEXTJOIN("";"", TRUE, FILTER($B$2:$B$14794, #REF!=$D$2:$D$14794))"),"#N/A")</f>
        <v>#N/A</v>
      </c>
    </row>
    <row r="2771">
      <c r="B2771" s="4" t="s">
        <v>249</v>
      </c>
      <c r="C2771" s="12" t="str">
        <f>IFERROR(__xludf.DUMMYFUNCTION("TEXTJOIN("";"", TRUE, FILTER($B$2:$B$14794, #REF!=$D$2:$D$14794))"),"#N/A")</f>
        <v>#N/A</v>
      </c>
    </row>
    <row r="2772">
      <c r="B2772" s="4" t="s">
        <v>249</v>
      </c>
      <c r="C2772" s="12" t="str">
        <f>IFERROR(__xludf.DUMMYFUNCTION("TEXTJOIN("";"", TRUE, FILTER($B$2:$B$14794, #REF!=$D$2:$D$14794))"),"#N/A")</f>
        <v>#N/A</v>
      </c>
    </row>
    <row r="2773">
      <c r="B2773" s="4" t="s">
        <v>249</v>
      </c>
      <c r="C2773" s="12" t="str">
        <f>IFERROR(__xludf.DUMMYFUNCTION("TEXTJOIN("";"", TRUE, FILTER($B$2:$B$14794, #REF!=$D$2:$D$14794))"),"#N/A")</f>
        <v>#N/A</v>
      </c>
    </row>
    <row r="2774">
      <c r="B2774" s="4" t="s">
        <v>249</v>
      </c>
      <c r="C2774" s="12" t="str">
        <f>IFERROR(__xludf.DUMMYFUNCTION("TEXTJOIN("";"", TRUE, FILTER($B$2:$B$14794, #REF!=$D$2:$D$14794))"),"#N/A")</f>
        <v>#N/A</v>
      </c>
    </row>
    <row r="2775">
      <c r="B2775" s="4" t="s">
        <v>249</v>
      </c>
      <c r="C2775" s="12" t="str">
        <f>IFERROR(__xludf.DUMMYFUNCTION("TEXTJOIN("";"", TRUE, FILTER($B$2:$B$14794, #REF!=$D$2:$D$14794))"),"#N/A")</f>
        <v>#N/A</v>
      </c>
    </row>
    <row r="2776">
      <c r="B2776" s="4" t="s">
        <v>249</v>
      </c>
      <c r="C2776" s="12" t="str">
        <f>IFERROR(__xludf.DUMMYFUNCTION("TEXTJOIN("";"", TRUE, FILTER($B$2:$B$14794, #REF!=$D$2:$D$14794))"),"#N/A")</f>
        <v>#N/A</v>
      </c>
    </row>
    <row r="2777">
      <c r="B2777" s="4" t="s">
        <v>251</v>
      </c>
      <c r="C2777" s="12" t="str">
        <f>IFERROR(__xludf.DUMMYFUNCTION("TEXTJOIN("";"", TRUE, FILTER($B$2:$B$14794, #REF!=$D$2:$D$14794))"),"#N/A")</f>
        <v>#N/A</v>
      </c>
    </row>
    <row r="2778">
      <c r="B2778" s="4" t="s">
        <v>253</v>
      </c>
      <c r="C2778" s="12" t="str">
        <f>IFERROR(__xludf.DUMMYFUNCTION("TEXTJOIN("";"", TRUE, FILTER($B$2:$B$14794, #REF!=$D$2:$D$14794))"),"#N/A")</f>
        <v>#N/A</v>
      </c>
    </row>
    <row r="2779">
      <c r="B2779" s="4" t="s">
        <v>253</v>
      </c>
      <c r="C2779" s="12" t="str">
        <f>IFERROR(__xludf.DUMMYFUNCTION("TEXTJOIN("";"", TRUE, FILTER($B$2:$B$14794, #REF!=$D$2:$D$14794))"),"#N/A")</f>
        <v>#N/A</v>
      </c>
    </row>
    <row r="2780">
      <c r="B2780" s="4" t="s">
        <v>256</v>
      </c>
      <c r="C2780" s="12" t="str">
        <f>IFERROR(__xludf.DUMMYFUNCTION("TEXTJOIN("";"", TRUE, FILTER($B$2:$B$14794, #REF!=$D$2:$D$14794))"),"#N/A")</f>
        <v>#N/A</v>
      </c>
    </row>
    <row r="2781">
      <c r="B2781" s="4" t="s">
        <v>256</v>
      </c>
      <c r="C2781" s="12" t="str">
        <f>IFERROR(__xludf.DUMMYFUNCTION("TEXTJOIN("";"", TRUE, FILTER($B$2:$B$14794, #REF!=$D$2:$D$14794))"),"#N/A")</f>
        <v>#N/A</v>
      </c>
    </row>
    <row r="2782">
      <c r="B2782" s="4" t="s">
        <v>256</v>
      </c>
      <c r="C2782" s="12" t="str">
        <f>IFERROR(__xludf.DUMMYFUNCTION("TEXTJOIN("";"", TRUE, FILTER($B$2:$B$14794, #REF!=$D$2:$D$14794))"),"#N/A")</f>
        <v>#N/A</v>
      </c>
    </row>
    <row r="2783">
      <c r="B2783" s="4" t="s">
        <v>256</v>
      </c>
      <c r="C2783" s="12" t="str">
        <f>IFERROR(__xludf.DUMMYFUNCTION("TEXTJOIN("";"", TRUE, FILTER($B$2:$B$14794, #REF!=$D$2:$D$14794))"),"#N/A")</f>
        <v>#N/A</v>
      </c>
    </row>
    <row r="2784">
      <c r="B2784" s="4" t="s">
        <v>258</v>
      </c>
      <c r="C2784" s="12" t="str">
        <f>IFERROR(__xludf.DUMMYFUNCTION("TEXTJOIN("";"", TRUE, FILTER($B$2:$B$14794, #REF!=$D$2:$D$14794))"),"#N/A")</f>
        <v>#N/A</v>
      </c>
    </row>
    <row r="2785">
      <c r="B2785" s="4" t="s">
        <v>258</v>
      </c>
      <c r="C2785" s="12" t="str">
        <f>IFERROR(__xludf.DUMMYFUNCTION("TEXTJOIN("";"", TRUE, FILTER($B$2:$B$14794, #REF!=$D$2:$D$14794))"),"#N/A")</f>
        <v>#N/A</v>
      </c>
    </row>
    <row r="2786">
      <c r="B2786" s="4" t="s">
        <v>258</v>
      </c>
      <c r="C2786" s="12" t="str">
        <f>IFERROR(__xludf.DUMMYFUNCTION("TEXTJOIN("";"", TRUE, FILTER($B$2:$B$14794, #REF!=$D$2:$D$14794))"),"#N/A")</f>
        <v>#N/A</v>
      </c>
    </row>
    <row r="2787">
      <c r="B2787" s="4" t="s">
        <v>258</v>
      </c>
      <c r="C2787" s="12" t="str">
        <f>IFERROR(__xludf.DUMMYFUNCTION("TEXTJOIN("";"", TRUE, FILTER($B$2:$B$14794, #REF!=$D$2:$D$14794))"),"#N/A")</f>
        <v>#N/A</v>
      </c>
    </row>
    <row r="2788">
      <c r="B2788" s="4" t="s">
        <v>260</v>
      </c>
      <c r="C2788" s="12" t="str">
        <f>IFERROR(__xludf.DUMMYFUNCTION("TEXTJOIN("";"", TRUE, FILTER($B$2:$B$14794, #REF!=$D$2:$D$14794))"),"#N/A")</f>
        <v>#N/A</v>
      </c>
    </row>
    <row r="2789">
      <c r="B2789" s="4" t="s">
        <v>260</v>
      </c>
      <c r="C2789" s="12" t="str">
        <f>IFERROR(__xludf.DUMMYFUNCTION("TEXTJOIN("";"", TRUE, FILTER($B$2:$B$14794, #REF!=$D$2:$D$14794))"),"#N/A")</f>
        <v>#N/A</v>
      </c>
    </row>
    <row r="2790">
      <c r="B2790" s="4" t="s">
        <v>260</v>
      </c>
      <c r="C2790" s="12" t="str">
        <f>IFERROR(__xludf.DUMMYFUNCTION("TEXTJOIN("";"", TRUE, FILTER($B$2:$B$14794, #REF!=$D$2:$D$14794))"),"#N/A")</f>
        <v>#N/A</v>
      </c>
    </row>
    <row r="2791">
      <c r="B2791" s="4" t="s">
        <v>260</v>
      </c>
      <c r="C2791" s="12" t="str">
        <f>IFERROR(__xludf.DUMMYFUNCTION("TEXTJOIN("";"", TRUE, FILTER($B$2:$B$14794, #REF!=$D$2:$D$14794))"),"#N/A")</f>
        <v>#N/A</v>
      </c>
    </row>
    <row r="2792">
      <c r="B2792" s="4" t="s">
        <v>260</v>
      </c>
      <c r="C2792" s="12" t="str">
        <f>IFERROR(__xludf.DUMMYFUNCTION("TEXTJOIN("";"", TRUE, FILTER($B$2:$B$14794, #REF!=$D$2:$D$14794))"),"#N/A")</f>
        <v>#N/A</v>
      </c>
    </row>
    <row r="2793">
      <c r="B2793" s="4" t="s">
        <v>262</v>
      </c>
      <c r="C2793" s="12" t="str">
        <f>IFERROR(__xludf.DUMMYFUNCTION("TEXTJOIN("";"", TRUE, FILTER($B$2:$B$14794, #REF!=$D$2:$D$14794))"),"#N/A")</f>
        <v>#N/A</v>
      </c>
    </row>
    <row r="2794">
      <c r="B2794" s="4" t="s">
        <v>262</v>
      </c>
      <c r="C2794" s="12" t="str">
        <f>IFERROR(__xludf.DUMMYFUNCTION("TEXTJOIN("";"", TRUE, FILTER($B$2:$B$14794, #REF!=$D$2:$D$14794))"),"#N/A")</f>
        <v>#N/A</v>
      </c>
    </row>
    <row r="2795">
      <c r="B2795" s="4" t="s">
        <v>264</v>
      </c>
      <c r="C2795" s="12" t="str">
        <f>IFERROR(__xludf.DUMMYFUNCTION("TEXTJOIN("";"", TRUE, FILTER($B$2:$B$14794, #REF!=$D$2:$D$14794))"),"#N/A")</f>
        <v>#N/A</v>
      </c>
    </row>
    <row r="2796">
      <c r="B2796" s="4" t="s">
        <v>264</v>
      </c>
      <c r="C2796" s="12" t="str">
        <f>IFERROR(__xludf.DUMMYFUNCTION("TEXTJOIN("";"", TRUE, FILTER($B$2:$B$14794, #REF!=$D$2:$D$14794))"),"#N/A")</f>
        <v>#N/A</v>
      </c>
    </row>
    <row r="2797">
      <c r="B2797" s="4" t="s">
        <v>264</v>
      </c>
      <c r="C2797" s="12" t="str">
        <f>IFERROR(__xludf.DUMMYFUNCTION("TEXTJOIN("";"", TRUE, FILTER($B$2:$B$14794, #REF!=$D$2:$D$14794))"),"#N/A")</f>
        <v>#N/A</v>
      </c>
    </row>
    <row r="2798">
      <c r="B2798" s="4" t="s">
        <v>264</v>
      </c>
      <c r="C2798" s="12" t="str">
        <f>IFERROR(__xludf.DUMMYFUNCTION("TEXTJOIN("";"", TRUE, FILTER($B$2:$B$14794, #REF!=$D$2:$D$14794))"),"#N/A")</f>
        <v>#N/A</v>
      </c>
    </row>
    <row r="2799">
      <c r="B2799" s="4" t="s">
        <v>264</v>
      </c>
      <c r="C2799" s="12" t="str">
        <f>IFERROR(__xludf.DUMMYFUNCTION("TEXTJOIN("";"", TRUE, FILTER($B$2:$B$14794, #REF!=$D$2:$D$14794))"),"#N/A")</f>
        <v>#N/A</v>
      </c>
    </row>
    <row r="2800">
      <c r="B2800" s="4" t="s">
        <v>264</v>
      </c>
      <c r="C2800" s="12" t="str">
        <f>IFERROR(__xludf.DUMMYFUNCTION("TEXTJOIN("";"", TRUE, FILTER($B$2:$B$14794, #REF!=$D$2:$D$14794))"),"#N/A")</f>
        <v>#N/A</v>
      </c>
    </row>
    <row r="2801">
      <c r="B2801" s="4" t="s">
        <v>264</v>
      </c>
      <c r="C2801" s="12" t="str">
        <f>IFERROR(__xludf.DUMMYFUNCTION("TEXTJOIN("";"", TRUE, FILTER($B$2:$B$14794, #REF!=$D$2:$D$14794))"),"#N/A")</f>
        <v>#N/A</v>
      </c>
    </row>
    <row r="2802">
      <c r="B2802" s="4" t="s">
        <v>264</v>
      </c>
      <c r="C2802" s="12" t="str">
        <f>IFERROR(__xludf.DUMMYFUNCTION("TEXTJOIN("";"", TRUE, FILTER($B$2:$B$14794, #REF!=$D$2:$D$14794))"),"#N/A")</f>
        <v>#N/A</v>
      </c>
    </row>
    <row r="2803">
      <c r="B2803" s="4" t="s">
        <v>264</v>
      </c>
      <c r="C2803" s="12" t="str">
        <f>IFERROR(__xludf.DUMMYFUNCTION("TEXTJOIN("";"", TRUE, FILTER($B$2:$B$14794, #REF!=$D$2:$D$14794))"),"#N/A")</f>
        <v>#N/A</v>
      </c>
    </row>
    <row r="2804">
      <c r="B2804" s="4" t="s">
        <v>264</v>
      </c>
      <c r="C2804" s="12" t="str">
        <f>IFERROR(__xludf.DUMMYFUNCTION("TEXTJOIN("";"", TRUE, FILTER($B$2:$B$14794, #REF!=$D$2:$D$14794))"),"#N/A")</f>
        <v>#N/A</v>
      </c>
    </row>
    <row r="2805">
      <c r="B2805" s="4" t="s">
        <v>267</v>
      </c>
      <c r="C2805" s="12" t="str">
        <f>IFERROR(__xludf.DUMMYFUNCTION("TEXTJOIN("";"", TRUE, FILTER($B$2:$B$14794, #REF!=$D$2:$D$14794))"),"#N/A")</f>
        <v>#N/A</v>
      </c>
    </row>
    <row r="2806">
      <c r="B2806" s="4" t="s">
        <v>267</v>
      </c>
      <c r="C2806" s="12" t="str">
        <f>IFERROR(__xludf.DUMMYFUNCTION("TEXTJOIN("";"", TRUE, FILTER($B$2:$B$14794, #REF!=$D$2:$D$14794))"),"#N/A")</f>
        <v>#N/A</v>
      </c>
    </row>
    <row r="2807">
      <c r="B2807" s="4" t="s">
        <v>267</v>
      </c>
      <c r="C2807" s="12" t="str">
        <f>IFERROR(__xludf.DUMMYFUNCTION("TEXTJOIN("";"", TRUE, FILTER($B$2:$B$14794, #REF!=$D$2:$D$14794))"),"#N/A")</f>
        <v>#N/A</v>
      </c>
    </row>
    <row r="2808">
      <c r="B2808" s="4" t="s">
        <v>267</v>
      </c>
      <c r="C2808" s="12" t="str">
        <f>IFERROR(__xludf.DUMMYFUNCTION("TEXTJOIN("";"", TRUE, FILTER($B$2:$B$14794, #REF!=$D$2:$D$14794))"),"#N/A")</f>
        <v>#N/A</v>
      </c>
    </row>
    <row r="2809">
      <c r="B2809" s="4" t="s">
        <v>267</v>
      </c>
      <c r="C2809" s="12" t="str">
        <f>IFERROR(__xludf.DUMMYFUNCTION("TEXTJOIN("";"", TRUE, FILTER($B$2:$B$14794, #REF!=$D$2:$D$14794))"),"#N/A")</f>
        <v>#N/A</v>
      </c>
    </row>
    <row r="2810">
      <c r="B2810" s="4" t="s">
        <v>267</v>
      </c>
      <c r="C2810" s="12" t="str">
        <f>IFERROR(__xludf.DUMMYFUNCTION("TEXTJOIN("";"", TRUE, FILTER($B$2:$B$14794, #REF!=$D$2:$D$14794))"),"#N/A")</f>
        <v>#N/A</v>
      </c>
    </row>
    <row r="2811">
      <c r="B2811" s="4" t="s">
        <v>267</v>
      </c>
      <c r="C2811" s="12" t="str">
        <f>IFERROR(__xludf.DUMMYFUNCTION("TEXTJOIN("";"", TRUE, FILTER($B$2:$B$14794, #REF!=$D$2:$D$14794))"),"#N/A")</f>
        <v>#N/A</v>
      </c>
    </row>
    <row r="2812">
      <c r="B2812" s="4" t="s">
        <v>269</v>
      </c>
      <c r="C2812" s="12" t="str">
        <f>IFERROR(__xludf.DUMMYFUNCTION("TEXTJOIN("";"", TRUE, FILTER($B$2:$B$14794, #REF!=$D$2:$D$14794))"),"#N/A")</f>
        <v>#N/A</v>
      </c>
    </row>
    <row r="2813">
      <c r="B2813" s="4" t="s">
        <v>269</v>
      </c>
      <c r="C2813" s="12" t="str">
        <f>IFERROR(__xludf.DUMMYFUNCTION("TEXTJOIN("";"", TRUE, FILTER($B$2:$B$14794, #REF!=$D$2:$D$14794))"),"#N/A")</f>
        <v>#N/A</v>
      </c>
    </row>
    <row r="2814">
      <c r="B2814" s="4" t="s">
        <v>269</v>
      </c>
      <c r="C2814" s="12" t="str">
        <f>IFERROR(__xludf.DUMMYFUNCTION("TEXTJOIN("";"", TRUE, FILTER($B$2:$B$14794, #REF!=$D$2:$D$14794))"),"#N/A")</f>
        <v>#N/A</v>
      </c>
    </row>
    <row r="2815">
      <c r="B2815" s="4" t="s">
        <v>269</v>
      </c>
      <c r="C2815" s="12" t="str">
        <f>IFERROR(__xludf.DUMMYFUNCTION("TEXTJOIN("";"", TRUE, FILTER($B$2:$B$14794, #REF!=$D$2:$D$14794))"),"#N/A")</f>
        <v>#N/A</v>
      </c>
    </row>
    <row r="2816">
      <c r="B2816" s="4" t="s">
        <v>271</v>
      </c>
      <c r="C2816" s="12" t="str">
        <f>IFERROR(__xludf.DUMMYFUNCTION("TEXTJOIN("";"", TRUE, FILTER($B$2:$B$14794, #REF!=$D$2:$D$14794))"),"#N/A")</f>
        <v>#N/A</v>
      </c>
    </row>
    <row r="2817">
      <c r="B2817" s="4" t="s">
        <v>271</v>
      </c>
      <c r="C2817" s="12" t="str">
        <f>IFERROR(__xludf.DUMMYFUNCTION("TEXTJOIN("";"", TRUE, FILTER($B$2:$B$14794, #REF!=$D$2:$D$14794))"),"#N/A")</f>
        <v>#N/A</v>
      </c>
    </row>
    <row r="2818">
      <c r="B2818" s="4" t="s">
        <v>271</v>
      </c>
      <c r="C2818" s="12" t="str">
        <f>IFERROR(__xludf.DUMMYFUNCTION("TEXTJOIN("";"", TRUE, FILTER($B$2:$B$14794, #REF!=$D$2:$D$14794))"),"#N/A")</f>
        <v>#N/A</v>
      </c>
    </row>
    <row r="2819">
      <c r="B2819" s="4" t="s">
        <v>271</v>
      </c>
      <c r="C2819" s="12" t="str">
        <f>IFERROR(__xludf.DUMMYFUNCTION("TEXTJOIN("";"", TRUE, FILTER($B$2:$B$14794, #REF!=$D$2:$D$14794))"),"#N/A")</f>
        <v>#N/A</v>
      </c>
    </row>
    <row r="2820">
      <c r="B2820" s="4" t="s">
        <v>273</v>
      </c>
      <c r="C2820" s="12" t="str">
        <f>IFERROR(__xludf.DUMMYFUNCTION("TEXTJOIN("";"", TRUE, FILTER($B$2:$B$14794, #REF!=$D$2:$D$14794))"),"#N/A")</f>
        <v>#N/A</v>
      </c>
    </row>
    <row r="2821">
      <c r="B2821" s="4" t="s">
        <v>275</v>
      </c>
      <c r="C2821" s="12" t="str">
        <f>IFERROR(__xludf.DUMMYFUNCTION("TEXTJOIN("";"", TRUE, FILTER($B$2:$B$14794, #REF!=$D$2:$D$14794))"),"#N/A")</f>
        <v>#N/A</v>
      </c>
    </row>
    <row r="2822">
      <c r="B2822" s="4" t="s">
        <v>275</v>
      </c>
      <c r="C2822" s="12" t="str">
        <f>IFERROR(__xludf.DUMMYFUNCTION("TEXTJOIN("";"", TRUE, FILTER($B$2:$B$14794, #REF!=$D$2:$D$14794))"),"#N/A")</f>
        <v>#N/A</v>
      </c>
    </row>
    <row r="2823">
      <c r="B2823" s="4" t="s">
        <v>275</v>
      </c>
      <c r="C2823" s="12" t="str">
        <f>IFERROR(__xludf.DUMMYFUNCTION("TEXTJOIN("";"", TRUE, FILTER($B$2:$B$14794, #REF!=$D$2:$D$14794))"),"#N/A")</f>
        <v>#N/A</v>
      </c>
    </row>
    <row r="2824">
      <c r="B2824" s="4" t="s">
        <v>275</v>
      </c>
      <c r="C2824" s="12" t="str">
        <f>IFERROR(__xludf.DUMMYFUNCTION("TEXTJOIN("";"", TRUE, FILTER($B$2:$B$14794, #REF!=$D$2:$D$14794))"),"#N/A")</f>
        <v>#N/A</v>
      </c>
    </row>
    <row r="2825">
      <c r="B2825" s="4" t="s">
        <v>275</v>
      </c>
      <c r="C2825" s="12" t="str">
        <f>IFERROR(__xludf.DUMMYFUNCTION("TEXTJOIN("";"", TRUE, FILTER($B$2:$B$14794, #REF!=$D$2:$D$14794))"),"#N/A")</f>
        <v>#N/A</v>
      </c>
    </row>
    <row r="2826">
      <c r="B2826" s="4" t="s">
        <v>278</v>
      </c>
      <c r="C2826" s="12" t="str">
        <f>IFERROR(__xludf.DUMMYFUNCTION("TEXTJOIN("";"", TRUE, FILTER($B$2:$B$14794, #REF!=$D$2:$D$14794))"),"#N/A")</f>
        <v>#N/A</v>
      </c>
    </row>
    <row r="2827">
      <c r="B2827" s="4" t="s">
        <v>278</v>
      </c>
      <c r="C2827" s="12" t="str">
        <f>IFERROR(__xludf.DUMMYFUNCTION("TEXTJOIN("";"", TRUE, FILTER($B$2:$B$14794, #REF!=$D$2:$D$14794))"),"#N/A")</f>
        <v>#N/A</v>
      </c>
    </row>
    <row r="2828">
      <c r="B2828" s="4" t="s">
        <v>278</v>
      </c>
      <c r="C2828" s="12" t="str">
        <f>IFERROR(__xludf.DUMMYFUNCTION("TEXTJOIN("";"", TRUE, FILTER($B$2:$B$14794, #REF!=$D$2:$D$14794))"),"#N/A")</f>
        <v>#N/A</v>
      </c>
    </row>
    <row r="2829">
      <c r="B2829" s="4" t="s">
        <v>278</v>
      </c>
      <c r="C2829" s="12" t="str">
        <f>IFERROR(__xludf.DUMMYFUNCTION("TEXTJOIN("";"", TRUE, FILTER($B$2:$B$14794, #REF!=$D$2:$D$14794))"),"#N/A")</f>
        <v>#N/A</v>
      </c>
    </row>
    <row r="2830">
      <c r="B2830" s="4" t="s">
        <v>278</v>
      </c>
      <c r="C2830" s="12" t="str">
        <f>IFERROR(__xludf.DUMMYFUNCTION("TEXTJOIN("";"", TRUE, FILTER($B$2:$B$14794, #REF!=$D$2:$D$14794))"),"#N/A")</f>
        <v>#N/A</v>
      </c>
    </row>
    <row r="2831">
      <c r="B2831" s="4" t="s">
        <v>278</v>
      </c>
      <c r="C2831" s="12" t="str">
        <f>IFERROR(__xludf.DUMMYFUNCTION("TEXTJOIN("";"", TRUE, FILTER($B$2:$B$14794, #REF!=$D$2:$D$14794))"),"#N/A")</f>
        <v>#N/A</v>
      </c>
    </row>
    <row r="2832">
      <c r="B2832" s="4" t="s">
        <v>280</v>
      </c>
      <c r="C2832" s="12" t="str">
        <f>IFERROR(__xludf.DUMMYFUNCTION("TEXTJOIN("";"", TRUE, FILTER($B$2:$B$14794, #REF!=$D$2:$D$14794))"),"#N/A")</f>
        <v>#N/A</v>
      </c>
    </row>
    <row r="2833">
      <c r="B2833" s="4" t="s">
        <v>280</v>
      </c>
      <c r="C2833" s="12" t="str">
        <f>IFERROR(__xludf.DUMMYFUNCTION("TEXTJOIN("";"", TRUE, FILTER($B$2:$B$14794, #REF!=$D$2:$D$14794))"),"#N/A")</f>
        <v>#N/A</v>
      </c>
    </row>
    <row r="2834">
      <c r="B2834" s="4" t="s">
        <v>280</v>
      </c>
      <c r="C2834" s="12" t="str">
        <f>IFERROR(__xludf.DUMMYFUNCTION("TEXTJOIN("";"", TRUE, FILTER($B$2:$B$14794, #REF!=$D$2:$D$14794))"),"#N/A")</f>
        <v>#N/A</v>
      </c>
    </row>
    <row r="2835">
      <c r="B2835" s="4" t="s">
        <v>280</v>
      </c>
      <c r="C2835" s="12" t="str">
        <f>IFERROR(__xludf.DUMMYFUNCTION("TEXTJOIN("";"", TRUE, FILTER($B$2:$B$14794, #REF!=$D$2:$D$14794))"),"#N/A")</f>
        <v>#N/A</v>
      </c>
    </row>
    <row r="2836">
      <c r="B2836" s="4" t="s">
        <v>282</v>
      </c>
      <c r="C2836" s="12" t="str">
        <f>IFERROR(__xludf.DUMMYFUNCTION("TEXTJOIN("";"", TRUE, FILTER($B$2:$B$14794, #REF!=$D$2:$D$14794))"),"#N/A")</f>
        <v>#N/A</v>
      </c>
    </row>
    <row r="2837">
      <c r="B2837" s="4" t="s">
        <v>282</v>
      </c>
      <c r="C2837" s="12" t="str">
        <f>IFERROR(__xludf.DUMMYFUNCTION("TEXTJOIN("";"", TRUE, FILTER($B$2:$B$14794, #REF!=$D$2:$D$14794))"),"#N/A")</f>
        <v>#N/A</v>
      </c>
    </row>
    <row r="2838">
      <c r="B2838" s="4" t="s">
        <v>282</v>
      </c>
      <c r="C2838" s="12" t="str">
        <f>IFERROR(__xludf.DUMMYFUNCTION("TEXTJOIN("";"", TRUE, FILTER($B$2:$B$14794, #REF!=$D$2:$D$14794))"),"#N/A")</f>
        <v>#N/A</v>
      </c>
    </row>
    <row r="2839">
      <c r="B2839" s="4" t="s">
        <v>282</v>
      </c>
      <c r="C2839" s="12" t="str">
        <f>IFERROR(__xludf.DUMMYFUNCTION("TEXTJOIN("";"", TRUE, FILTER($B$2:$B$14794, #REF!=$D$2:$D$14794))"),"#N/A")</f>
        <v>#N/A</v>
      </c>
    </row>
    <row r="2840">
      <c r="B2840" s="4" t="s">
        <v>282</v>
      </c>
      <c r="C2840" s="12" t="str">
        <f>IFERROR(__xludf.DUMMYFUNCTION("TEXTJOIN("";"", TRUE, FILTER($B$2:$B$14794, #REF!=$D$2:$D$14794))"),"#N/A")</f>
        <v>#N/A</v>
      </c>
    </row>
    <row r="2841">
      <c r="B2841" s="4" t="s">
        <v>282</v>
      </c>
      <c r="C2841" s="12" t="str">
        <f>IFERROR(__xludf.DUMMYFUNCTION("TEXTJOIN("";"", TRUE, FILTER($B$2:$B$14794, #REF!=$D$2:$D$14794))"),"#N/A")</f>
        <v>#N/A</v>
      </c>
    </row>
    <row r="2842">
      <c r="B2842" s="4" t="s">
        <v>284</v>
      </c>
      <c r="C2842" s="12" t="str">
        <f>IFERROR(__xludf.DUMMYFUNCTION("TEXTJOIN("";"", TRUE, FILTER($B$2:$B$14794, #REF!=$D$2:$D$14794))"),"#N/A")</f>
        <v>#N/A</v>
      </c>
    </row>
    <row r="2843">
      <c r="B2843" s="4" t="s">
        <v>284</v>
      </c>
      <c r="C2843" s="12" t="str">
        <f>IFERROR(__xludf.DUMMYFUNCTION("TEXTJOIN("";"", TRUE, FILTER($B$2:$B$14794, #REF!=$D$2:$D$14794))"),"#N/A")</f>
        <v>#N/A</v>
      </c>
    </row>
    <row r="2844">
      <c r="B2844" s="4" t="s">
        <v>284</v>
      </c>
      <c r="C2844" s="12" t="str">
        <f>IFERROR(__xludf.DUMMYFUNCTION("TEXTJOIN("";"", TRUE, FILTER($B$2:$B$14794, #REF!=$D$2:$D$14794))"),"#N/A")</f>
        <v>#N/A</v>
      </c>
    </row>
    <row r="2845">
      <c r="B2845" s="4" t="s">
        <v>284</v>
      </c>
      <c r="C2845" s="12" t="str">
        <f>IFERROR(__xludf.DUMMYFUNCTION("TEXTJOIN("";"", TRUE, FILTER($B$2:$B$14794, #REF!=$D$2:$D$14794))"),"#N/A")</f>
        <v>#N/A</v>
      </c>
    </row>
    <row r="2846">
      <c r="B2846" s="4" t="s">
        <v>284</v>
      </c>
      <c r="C2846" s="12" t="str">
        <f>IFERROR(__xludf.DUMMYFUNCTION("TEXTJOIN("";"", TRUE, FILTER($B$2:$B$14794, #REF!=$D$2:$D$14794))"),"#N/A")</f>
        <v>#N/A</v>
      </c>
    </row>
    <row r="2847">
      <c r="B2847" s="4" t="s">
        <v>284</v>
      </c>
      <c r="C2847" s="12" t="str">
        <f>IFERROR(__xludf.DUMMYFUNCTION("TEXTJOIN("";"", TRUE, FILTER($B$2:$B$14794, #REF!=$D$2:$D$14794))"),"#N/A")</f>
        <v>#N/A</v>
      </c>
    </row>
    <row r="2848">
      <c r="B2848" s="4" t="s">
        <v>286</v>
      </c>
      <c r="C2848" s="12" t="str">
        <f>IFERROR(__xludf.DUMMYFUNCTION("TEXTJOIN("";"", TRUE, FILTER($B$2:$B$14794, #REF!=$D$2:$D$14794))"),"#N/A")</f>
        <v>#N/A</v>
      </c>
    </row>
    <row r="2849">
      <c r="B2849" s="4" t="s">
        <v>286</v>
      </c>
      <c r="C2849" s="12" t="str">
        <f>IFERROR(__xludf.DUMMYFUNCTION("TEXTJOIN("";"", TRUE, FILTER($B$2:$B$14794, #REF!=$D$2:$D$14794))"),"#N/A")</f>
        <v>#N/A</v>
      </c>
    </row>
    <row r="2850">
      <c r="B2850" s="4" t="s">
        <v>286</v>
      </c>
      <c r="C2850" s="12" t="str">
        <f>IFERROR(__xludf.DUMMYFUNCTION("TEXTJOIN("";"", TRUE, FILTER($B$2:$B$14794, #REF!=$D$2:$D$14794))"),"#N/A")</f>
        <v>#N/A</v>
      </c>
    </row>
    <row r="2851">
      <c r="B2851" s="4" t="s">
        <v>286</v>
      </c>
      <c r="C2851" s="12" t="str">
        <f>IFERROR(__xludf.DUMMYFUNCTION("TEXTJOIN("";"", TRUE, FILTER($B$2:$B$14794, #REF!=$D$2:$D$14794))"),"#N/A")</f>
        <v>#N/A</v>
      </c>
    </row>
    <row r="2852">
      <c r="B2852" s="4" t="s">
        <v>286</v>
      </c>
      <c r="C2852" s="12" t="str">
        <f>IFERROR(__xludf.DUMMYFUNCTION("TEXTJOIN("";"", TRUE, FILTER($B$2:$B$14794, #REF!=$D$2:$D$14794))"),"#N/A")</f>
        <v>#N/A</v>
      </c>
    </row>
    <row r="2853">
      <c r="B2853" s="4" t="s">
        <v>286</v>
      </c>
      <c r="C2853" s="12" t="str">
        <f>IFERROR(__xludf.DUMMYFUNCTION("TEXTJOIN("";"", TRUE, FILTER($B$2:$B$14794, #REF!=$D$2:$D$14794))"),"#N/A")</f>
        <v>#N/A</v>
      </c>
    </row>
    <row r="2854">
      <c r="B2854" s="4" t="s">
        <v>286</v>
      </c>
      <c r="C2854" s="12" t="str">
        <f>IFERROR(__xludf.DUMMYFUNCTION("TEXTJOIN("";"", TRUE, FILTER($B$2:$B$14794, #REF!=$D$2:$D$14794))"),"#N/A")</f>
        <v>#N/A</v>
      </c>
    </row>
    <row r="2855">
      <c r="B2855" s="4" t="s">
        <v>288</v>
      </c>
      <c r="C2855" s="12" t="str">
        <f>IFERROR(__xludf.DUMMYFUNCTION("TEXTJOIN("";"", TRUE, FILTER($B$2:$B$14794, #REF!=$D$2:$D$14794))"),"#N/A")</f>
        <v>#N/A</v>
      </c>
    </row>
    <row r="2856">
      <c r="B2856" s="4" t="s">
        <v>288</v>
      </c>
      <c r="C2856" s="12" t="str">
        <f>IFERROR(__xludf.DUMMYFUNCTION("TEXTJOIN("";"", TRUE, FILTER($B$2:$B$14794, #REF!=$D$2:$D$14794))"),"#N/A")</f>
        <v>#N/A</v>
      </c>
    </row>
    <row r="2857">
      <c r="B2857" s="4" t="s">
        <v>288</v>
      </c>
      <c r="C2857" s="12" t="str">
        <f>IFERROR(__xludf.DUMMYFUNCTION("TEXTJOIN("";"", TRUE, FILTER($B$2:$B$14794, #REF!=$D$2:$D$14794))"),"#N/A")</f>
        <v>#N/A</v>
      </c>
    </row>
    <row r="2858">
      <c r="B2858" s="4" t="s">
        <v>288</v>
      </c>
      <c r="C2858" s="12" t="str">
        <f>IFERROR(__xludf.DUMMYFUNCTION("TEXTJOIN("";"", TRUE, FILTER($B$2:$B$14794, #REF!=$D$2:$D$14794))"),"#N/A")</f>
        <v>#N/A</v>
      </c>
    </row>
    <row r="2859">
      <c r="B2859" s="4" t="s">
        <v>288</v>
      </c>
      <c r="C2859" s="12" t="str">
        <f>IFERROR(__xludf.DUMMYFUNCTION("TEXTJOIN("";"", TRUE, FILTER($B$2:$B$14794, #REF!=$D$2:$D$14794))"),"#N/A")</f>
        <v>#N/A</v>
      </c>
    </row>
    <row r="2860">
      <c r="B2860" s="4" t="s">
        <v>288</v>
      </c>
      <c r="C2860" s="12" t="str">
        <f>IFERROR(__xludf.DUMMYFUNCTION("TEXTJOIN("";"", TRUE, FILTER($B$2:$B$14794, #REF!=$D$2:$D$14794))"),"#N/A")</f>
        <v>#N/A</v>
      </c>
    </row>
    <row r="2861">
      <c r="B2861" s="4" t="s">
        <v>288</v>
      </c>
      <c r="C2861" s="12" t="str">
        <f>IFERROR(__xludf.DUMMYFUNCTION("TEXTJOIN("";"", TRUE, FILTER($B$2:$B$14794, #REF!=$D$2:$D$14794))"),"#N/A")</f>
        <v>#N/A</v>
      </c>
    </row>
    <row r="2862">
      <c r="B2862" s="4" t="s">
        <v>288</v>
      </c>
      <c r="C2862" s="12" t="str">
        <f>IFERROR(__xludf.DUMMYFUNCTION("TEXTJOIN("";"", TRUE, FILTER($B$2:$B$14794, #REF!=$D$2:$D$14794))"),"#N/A")</f>
        <v>#N/A</v>
      </c>
    </row>
    <row r="2863">
      <c r="B2863" s="4" t="s">
        <v>288</v>
      </c>
      <c r="C2863" s="12" t="str">
        <f>IFERROR(__xludf.DUMMYFUNCTION("TEXTJOIN("";"", TRUE, FILTER($B$2:$B$14794, #REF!=$D$2:$D$14794))"),"#N/A")</f>
        <v>#N/A</v>
      </c>
    </row>
    <row r="2864">
      <c r="B2864" s="4" t="s">
        <v>291</v>
      </c>
      <c r="C2864" s="12" t="str">
        <f>IFERROR(__xludf.DUMMYFUNCTION("TEXTJOIN("";"", TRUE, FILTER($B$2:$B$14794, #REF!=$D$2:$D$14794))"),"#N/A")</f>
        <v>#N/A</v>
      </c>
    </row>
    <row r="2865">
      <c r="B2865" s="4" t="s">
        <v>291</v>
      </c>
      <c r="C2865" s="12" t="str">
        <f>IFERROR(__xludf.DUMMYFUNCTION("TEXTJOIN("";"", TRUE, FILTER($B$2:$B$14794, #REF!=$D$2:$D$14794))"),"#N/A")</f>
        <v>#N/A</v>
      </c>
    </row>
    <row r="2866">
      <c r="B2866" s="4" t="s">
        <v>291</v>
      </c>
      <c r="C2866" s="12" t="str">
        <f>IFERROR(__xludf.DUMMYFUNCTION("TEXTJOIN("";"", TRUE, FILTER($B$2:$B$14794, #REF!=$D$2:$D$14794))"),"#N/A")</f>
        <v>#N/A</v>
      </c>
    </row>
    <row r="2867">
      <c r="B2867" s="4" t="s">
        <v>291</v>
      </c>
      <c r="C2867" s="12" t="str">
        <f>IFERROR(__xludf.DUMMYFUNCTION("TEXTJOIN("";"", TRUE, FILTER($B$2:$B$14794, #REF!=$D$2:$D$14794))"),"#N/A")</f>
        <v>#N/A</v>
      </c>
    </row>
    <row r="2868">
      <c r="B2868" s="4" t="s">
        <v>291</v>
      </c>
      <c r="C2868" s="12" t="str">
        <f>IFERROR(__xludf.DUMMYFUNCTION("TEXTJOIN("";"", TRUE, FILTER($B$2:$B$14794, #REF!=$D$2:$D$14794))"),"#N/A")</f>
        <v>#N/A</v>
      </c>
    </row>
    <row r="2869">
      <c r="B2869" s="4" t="s">
        <v>291</v>
      </c>
      <c r="C2869" s="12" t="str">
        <f>IFERROR(__xludf.DUMMYFUNCTION("TEXTJOIN("";"", TRUE, FILTER($B$2:$B$14794, #REF!=$D$2:$D$14794))"),"#N/A")</f>
        <v>#N/A</v>
      </c>
    </row>
    <row r="2870">
      <c r="B2870" s="4" t="s">
        <v>293</v>
      </c>
      <c r="C2870" s="12" t="str">
        <f>IFERROR(__xludf.DUMMYFUNCTION("TEXTJOIN("";"", TRUE, FILTER($B$2:$B$14794, #REF!=$D$2:$D$14794))"),"#N/A")</f>
        <v>#N/A</v>
      </c>
    </row>
    <row r="2871">
      <c r="B2871" s="4" t="s">
        <v>293</v>
      </c>
      <c r="C2871" s="12" t="str">
        <f>IFERROR(__xludf.DUMMYFUNCTION("TEXTJOIN("";"", TRUE, FILTER($B$2:$B$14794, #REF!=$D$2:$D$14794))"),"#N/A")</f>
        <v>#N/A</v>
      </c>
    </row>
    <row r="2872">
      <c r="B2872" s="4" t="s">
        <v>293</v>
      </c>
      <c r="C2872" s="12" t="str">
        <f>IFERROR(__xludf.DUMMYFUNCTION("TEXTJOIN("";"", TRUE, FILTER($B$2:$B$14794, #REF!=$D$2:$D$14794))"),"#N/A")</f>
        <v>#N/A</v>
      </c>
    </row>
    <row r="2873">
      <c r="B2873" s="4" t="s">
        <v>293</v>
      </c>
      <c r="C2873" s="12" t="str">
        <f>IFERROR(__xludf.DUMMYFUNCTION("TEXTJOIN("";"", TRUE, FILTER($B$2:$B$14794, #REF!=$D$2:$D$14794))"),"#N/A")</f>
        <v>#N/A</v>
      </c>
    </row>
    <row r="2874">
      <c r="B2874" s="4" t="s">
        <v>293</v>
      </c>
      <c r="C2874" s="12" t="str">
        <f>IFERROR(__xludf.DUMMYFUNCTION("TEXTJOIN("";"", TRUE, FILTER($B$2:$B$14794, #REF!=$D$2:$D$14794))"),"#N/A")</f>
        <v>#N/A</v>
      </c>
    </row>
    <row r="2875">
      <c r="B2875" s="4" t="s">
        <v>293</v>
      </c>
      <c r="C2875" s="12" t="str">
        <f>IFERROR(__xludf.DUMMYFUNCTION("TEXTJOIN("";"", TRUE, FILTER($B$2:$B$14794, #REF!=$D$2:$D$14794))"),"#N/A")</f>
        <v>#N/A</v>
      </c>
    </row>
    <row r="2876">
      <c r="B2876" s="4" t="s">
        <v>293</v>
      </c>
      <c r="C2876" s="12" t="str">
        <f>IFERROR(__xludf.DUMMYFUNCTION("TEXTJOIN("";"", TRUE, FILTER($B$2:$B$14794, #REF!=$D$2:$D$14794))"),"#N/A")</f>
        <v>#N/A</v>
      </c>
    </row>
    <row r="2877">
      <c r="B2877" s="4" t="s">
        <v>293</v>
      </c>
      <c r="C2877" s="12" t="str">
        <f>IFERROR(__xludf.DUMMYFUNCTION("TEXTJOIN("";"", TRUE, FILTER($B$2:$B$14794, #REF!=$D$2:$D$14794))"),"#N/A")</f>
        <v>#N/A</v>
      </c>
    </row>
    <row r="2878">
      <c r="B2878" s="4" t="s">
        <v>293</v>
      </c>
      <c r="C2878" s="12" t="str">
        <f>IFERROR(__xludf.DUMMYFUNCTION("TEXTJOIN("";"", TRUE, FILTER($B$2:$B$14794, #REF!=$D$2:$D$14794))"),"#N/A")</f>
        <v>#N/A</v>
      </c>
    </row>
    <row r="2879">
      <c r="B2879" s="4" t="s">
        <v>293</v>
      </c>
      <c r="C2879" s="12" t="str">
        <f>IFERROR(__xludf.DUMMYFUNCTION("TEXTJOIN("";"", TRUE, FILTER($B$2:$B$14794, #REF!=$D$2:$D$14794))"),"#N/A")</f>
        <v>#N/A</v>
      </c>
    </row>
    <row r="2880">
      <c r="B2880" s="4" t="s">
        <v>295</v>
      </c>
      <c r="C2880" s="12" t="str">
        <f>IFERROR(__xludf.DUMMYFUNCTION("TEXTJOIN("";"", TRUE, FILTER($B$2:$B$14794, #REF!=$D$2:$D$14794))"),"#N/A")</f>
        <v>#N/A</v>
      </c>
    </row>
    <row r="2881">
      <c r="B2881" s="4" t="s">
        <v>295</v>
      </c>
      <c r="C2881" s="12" t="str">
        <f>IFERROR(__xludf.DUMMYFUNCTION("TEXTJOIN("";"", TRUE, FILTER($B$2:$B$14794, #REF!=$D$2:$D$14794))"),"#N/A")</f>
        <v>#N/A</v>
      </c>
    </row>
    <row r="2882">
      <c r="B2882" s="4" t="s">
        <v>295</v>
      </c>
      <c r="C2882" s="12" t="str">
        <f>IFERROR(__xludf.DUMMYFUNCTION("TEXTJOIN("";"", TRUE, FILTER($B$2:$B$14794, #REF!=$D$2:$D$14794))"),"#N/A")</f>
        <v>#N/A</v>
      </c>
    </row>
    <row r="2883">
      <c r="B2883" s="4" t="s">
        <v>295</v>
      </c>
      <c r="C2883" s="12" t="str">
        <f>IFERROR(__xludf.DUMMYFUNCTION("TEXTJOIN("";"", TRUE, FILTER($B$2:$B$14794, #REF!=$D$2:$D$14794))"),"#N/A")</f>
        <v>#N/A</v>
      </c>
    </row>
    <row r="2884">
      <c r="B2884" s="4" t="s">
        <v>295</v>
      </c>
      <c r="C2884" s="12" t="str">
        <f>IFERROR(__xludf.DUMMYFUNCTION("TEXTJOIN("";"", TRUE, FILTER($B$2:$B$14794, #REF!=$D$2:$D$14794))"),"#N/A")</f>
        <v>#N/A</v>
      </c>
    </row>
    <row r="2885">
      <c r="B2885" s="4" t="s">
        <v>295</v>
      </c>
      <c r="C2885" s="12" t="str">
        <f>IFERROR(__xludf.DUMMYFUNCTION("TEXTJOIN("";"", TRUE, FILTER($B$2:$B$14794, #REF!=$D$2:$D$14794))"),"#N/A")</f>
        <v>#N/A</v>
      </c>
    </row>
    <row r="2886">
      <c r="B2886" s="4" t="s">
        <v>295</v>
      </c>
      <c r="C2886" s="12" t="str">
        <f>IFERROR(__xludf.DUMMYFUNCTION("TEXTJOIN("";"", TRUE, FILTER($B$2:$B$14794, #REF!=$D$2:$D$14794))"),"#N/A")</f>
        <v>#N/A</v>
      </c>
    </row>
    <row r="2887">
      <c r="B2887" s="4" t="s">
        <v>295</v>
      </c>
      <c r="C2887" s="12" t="str">
        <f>IFERROR(__xludf.DUMMYFUNCTION("TEXTJOIN("";"", TRUE, FILTER($B$2:$B$14794, #REF!=$D$2:$D$14794))"),"#N/A")</f>
        <v>#N/A</v>
      </c>
    </row>
    <row r="2888">
      <c r="B2888" s="4" t="s">
        <v>297</v>
      </c>
      <c r="C2888" s="12" t="str">
        <f>IFERROR(__xludf.DUMMYFUNCTION("TEXTJOIN("";"", TRUE, FILTER($B$2:$B$14794, #REF!=$D$2:$D$14794))"),"#N/A")</f>
        <v>#N/A</v>
      </c>
    </row>
    <row r="2889">
      <c r="B2889" s="4" t="s">
        <v>297</v>
      </c>
      <c r="C2889" s="12" t="str">
        <f>IFERROR(__xludf.DUMMYFUNCTION("TEXTJOIN("";"", TRUE, FILTER($B$2:$B$14794, #REF!=$D$2:$D$14794))"),"#N/A")</f>
        <v>#N/A</v>
      </c>
    </row>
    <row r="2890">
      <c r="B2890" s="4" t="s">
        <v>297</v>
      </c>
      <c r="C2890" s="12" t="str">
        <f>IFERROR(__xludf.DUMMYFUNCTION("TEXTJOIN("";"", TRUE, FILTER($B$2:$B$14794, #REF!=$D$2:$D$14794))"),"#N/A")</f>
        <v>#N/A</v>
      </c>
    </row>
    <row r="2891">
      <c r="B2891" s="4" t="s">
        <v>297</v>
      </c>
      <c r="C2891" s="12" t="str">
        <f>IFERROR(__xludf.DUMMYFUNCTION("TEXTJOIN("";"", TRUE, FILTER($B$2:$B$14794, #REF!=$D$2:$D$14794))"),"#N/A")</f>
        <v>#N/A</v>
      </c>
    </row>
    <row r="2892">
      <c r="B2892" s="4" t="s">
        <v>297</v>
      </c>
      <c r="C2892" s="12" t="str">
        <f>IFERROR(__xludf.DUMMYFUNCTION("TEXTJOIN("";"", TRUE, FILTER($B$2:$B$14794, #REF!=$D$2:$D$14794))"),"#N/A")</f>
        <v>#N/A</v>
      </c>
    </row>
    <row r="2893">
      <c r="B2893" s="4" t="s">
        <v>297</v>
      </c>
      <c r="C2893" s="12" t="str">
        <f>IFERROR(__xludf.DUMMYFUNCTION("TEXTJOIN("";"", TRUE, FILTER($B$2:$B$14794, #REF!=$D$2:$D$14794))"),"#N/A")</f>
        <v>#N/A</v>
      </c>
    </row>
    <row r="2894">
      <c r="B2894" s="4" t="s">
        <v>297</v>
      </c>
      <c r="C2894" s="12" t="str">
        <f>IFERROR(__xludf.DUMMYFUNCTION("TEXTJOIN("";"", TRUE, FILTER($B$2:$B$14794, #REF!=$D$2:$D$14794))"),"#N/A")</f>
        <v>#N/A</v>
      </c>
    </row>
    <row r="2895">
      <c r="B2895" s="4" t="s">
        <v>299</v>
      </c>
      <c r="C2895" s="12" t="str">
        <f>IFERROR(__xludf.DUMMYFUNCTION("TEXTJOIN("";"", TRUE, FILTER($B$2:$B$14794, #REF!=$D$2:$D$14794))"),"#N/A")</f>
        <v>#N/A</v>
      </c>
    </row>
    <row r="2896">
      <c r="B2896" s="4" t="s">
        <v>299</v>
      </c>
      <c r="C2896" s="12" t="str">
        <f>IFERROR(__xludf.DUMMYFUNCTION("TEXTJOIN("";"", TRUE, FILTER($B$2:$B$14794, #REF!=$D$2:$D$14794))"),"#N/A")</f>
        <v>#N/A</v>
      </c>
    </row>
    <row r="2897">
      <c r="B2897" s="4" t="s">
        <v>299</v>
      </c>
      <c r="C2897" s="12" t="str">
        <f>IFERROR(__xludf.DUMMYFUNCTION("TEXTJOIN("";"", TRUE, FILTER($B$2:$B$14794, #REF!=$D$2:$D$14794))"),"#N/A")</f>
        <v>#N/A</v>
      </c>
    </row>
    <row r="2898">
      <c r="B2898" s="4" t="s">
        <v>299</v>
      </c>
      <c r="C2898" s="12" t="str">
        <f>IFERROR(__xludf.DUMMYFUNCTION("TEXTJOIN("";"", TRUE, FILTER($B$2:$B$14794, #REF!=$D$2:$D$14794))"),"#N/A")</f>
        <v>#N/A</v>
      </c>
    </row>
    <row r="2899">
      <c r="B2899" s="4" t="s">
        <v>299</v>
      </c>
      <c r="C2899" s="12" t="str">
        <f>IFERROR(__xludf.DUMMYFUNCTION("TEXTJOIN("";"", TRUE, FILTER($B$2:$B$14794, #REF!=$D$2:$D$14794))"),"#N/A")</f>
        <v>#N/A</v>
      </c>
    </row>
    <row r="2900">
      <c r="B2900" s="4" t="s">
        <v>299</v>
      </c>
      <c r="C2900" s="12" t="str">
        <f>IFERROR(__xludf.DUMMYFUNCTION("TEXTJOIN("";"", TRUE, FILTER($B$2:$B$14794, #REF!=$D$2:$D$14794))"),"#N/A")</f>
        <v>#N/A</v>
      </c>
    </row>
    <row r="2901">
      <c r="B2901" s="4" t="s">
        <v>299</v>
      </c>
      <c r="C2901" s="12" t="str">
        <f>IFERROR(__xludf.DUMMYFUNCTION("TEXTJOIN("";"", TRUE, FILTER($B$2:$B$14794, #REF!=$D$2:$D$14794))"),"#N/A")</f>
        <v>#N/A</v>
      </c>
    </row>
    <row r="2902">
      <c r="B2902" s="4" t="s">
        <v>301</v>
      </c>
      <c r="C2902" s="12" t="str">
        <f>IFERROR(__xludf.DUMMYFUNCTION("TEXTJOIN("";"", TRUE, FILTER($B$2:$B$14794, #REF!=$D$2:$D$14794))"),"#N/A")</f>
        <v>#N/A</v>
      </c>
    </row>
    <row r="2903">
      <c r="B2903" s="4" t="s">
        <v>301</v>
      </c>
      <c r="C2903" s="12" t="str">
        <f>IFERROR(__xludf.DUMMYFUNCTION("TEXTJOIN("";"", TRUE, FILTER($B$2:$B$14794, #REF!=$D$2:$D$14794))"),"#N/A")</f>
        <v>#N/A</v>
      </c>
    </row>
    <row r="2904">
      <c r="B2904" s="4" t="s">
        <v>301</v>
      </c>
      <c r="C2904" s="12" t="str">
        <f>IFERROR(__xludf.DUMMYFUNCTION("TEXTJOIN("";"", TRUE, FILTER($B$2:$B$14794, #REF!=$D$2:$D$14794))"),"#N/A")</f>
        <v>#N/A</v>
      </c>
    </row>
    <row r="2905">
      <c r="B2905" s="4" t="s">
        <v>301</v>
      </c>
      <c r="C2905" s="12" t="str">
        <f>IFERROR(__xludf.DUMMYFUNCTION("TEXTJOIN("";"", TRUE, FILTER($B$2:$B$14794, #REF!=$D$2:$D$14794))"),"#N/A")</f>
        <v>#N/A</v>
      </c>
    </row>
    <row r="2906">
      <c r="B2906" s="4" t="s">
        <v>303</v>
      </c>
      <c r="C2906" s="12" t="str">
        <f>IFERROR(__xludf.DUMMYFUNCTION("TEXTJOIN("";"", TRUE, FILTER($B$2:$B$14794, #REF!=$D$2:$D$14794))"),"#N/A")</f>
        <v>#N/A</v>
      </c>
    </row>
    <row r="2907">
      <c r="B2907" s="4" t="s">
        <v>303</v>
      </c>
      <c r="C2907" s="12" t="str">
        <f>IFERROR(__xludf.DUMMYFUNCTION("TEXTJOIN("";"", TRUE, FILTER($B$2:$B$14794, #REF!=$D$2:$D$14794))"),"#N/A")</f>
        <v>#N/A</v>
      </c>
    </row>
    <row r="2908">
      <c r="B2908" s="4" t="s">
        <v>303</v>
      </c>
      <c r="C2908" s="12" t="str">
        <f>IFERROR(__xludf.DUMMYFUNCTION("TEXTJOIN("";"", TRUE, FILTER($B$2:$B$14794, #REF!=$D$2:$D$14794))"),"#N/A")</f>
        <v>#N/A</v>
      </c>
    </row>
    <row r="2909">
      <c r="B2909" s="4" t="s">
        <v>303</v>
      </c>
      <c r="C2909" s="12" t="str">
        <f>IFERROR(__xludf.DUMMYFUNCTION("TEXTJOIN("";"", TRUE, FILTER($B$2:$B$14794, #REF!=$D$2:$D$14794))"),"#N/A")</f>
        <v>#N/A</v>
      </c>
    </row>
    <row r="2910">
      <c r="B2910" s="4" t="s">
        <v>303</v>
      </c>
      <c r="C2910" s="12" t="str">
        <f>IFERROR(__xludf.DUMMYFUNCTION("TEXTJOIN("";"", TRUE, FILTER($B$2:$B$14794, #REF!=$D$2:$D$14794))"),"#N/A")</f>
        <v>#N/A</v>
      </c>
    </row>
    <row r="2911">
      <c r="B2911" s="4" t="s">
        <v>305</v>
      </c>
      <c r="C2911" s="12" t="str">
        <f>IFERROR(__xludf.DUMMYFUNCTION("TEXTJOIN("";"", TRUE, FILTER($B$2:$B$14794, #REF!=$D$2:$D$14794))"),"#N/A")</f>
        <v>#N/A</v>
      </c>
    </row>
    <row r="2912">
      <c r="B2912" s="4" t="s">
        <v>305</v>
      </c>
      <c r="C2912" s="12" t="str">
        <f>IFERROR(__xludf.DUMMYFUNCTION("TEXTJOIN("";"", TRUE, FILTER($B$2:$B$14794, #REF!=$D$2:$D$14794))"),"#N/A")</f>
        <v>#N/A</v>
      </c>
    </row>
    <row r="2913">
      <c r="B2913" s="4" t="s">
        <v>305</v>
      </c>
      <c r="C2913" s="12" t="str">
        <f>IFERROR(__xludf.DUMMYFUNCTION("TEXTJOIN("";"", TRUE, FILTER($B$2:$B$14794, #REF!=$D$2:$D$14794))"),"#N/A")</f>
        <v>#N/A</v>
      </c>
    </row>
    <row r="2914">
      <c r="B2914" s="4" t="s">
        <v>305</v>
      </c>
      <c r="C2914" s="12" t="str">
        <f>IFERROR(__xludf.DUMMYFUNCTION("TEXTJOIN("";"", TRUE, FILTER($B$2:$B$14794, #REF!=$D$2:$D$14794))"),"#N/A")</f>
        <v>#N/A</v>
      </c>
    </row>
    <row r="2915">
      <c r="B2915" s="4" t="s">
        <v>305</v>
      </c>
      <c r="C2915" s="12" t="str">
        <f>IFERROR(__xludf.DUMMYFUNCTION("TEXTJOIN("";"", TRUE, FILTER($B$2:$B$14794, #REF!=$D$2:$D$14794))"),"#N/A")</f>
        <v>#N/A</v>
      </c>
    </row>
    <row r="2916">
      <c r="B2916" s="4" t="s">
        <v>307</v>
      </c>
      <c r="C2916" s="12" t="str">
        <f>IFERROR(__xludf.DUMMYFUNCTION("TEXTJOIN("";"", TRUE, FILTER($B$2:$B$14794, #REF!=$D$2:$D$14794))"),"#N/A")</f>
        <v>#N/A</v>
      </c>
    </row>
    <row r="2917">
      <c r="B2917" s="4" t="s">
        <v>307</v>
      </c>
      <c r="C2917" s="12" t="str">
        <f>IFERROR(__xludf.DUMMYFUNCTION("TEXTJOIN("";"", TRUE, FILTER($B$2:$B$14794, #REF!=$D$2:$D$14794))"),"#N/A")</f>
        <v>#N/A</v>
      </c>
    </row>
    <row r="2918">
      <c r="B2918" s="4" t="s">
        <v>307</v>
      </c>
      <c r="C2918" s="12" t="str">
        <f>IFERROR(__xludf.DUMMYFUNCTION("TEXTJOIN("";"", TRUE, FILTER($B$2:$B$14794, #REF!=$D$2:$D$14794))"),"#N/A")</f>
        <v>#N/A</v>
      </c>
    </row>
    <row r="2919">
      <c r="B2919" s="4" t="s">
        <v>307</v>
      </c>
      <c r="C2919" s="12" t="str">
        <f>IFERROR(__xludf.DUMMYFUNCTION("TEXTJOIN("";"", TRUE, FILTER($B$2:$B$14794, #REF!=$D$2:$D$14794))"),"#N/A")</f>
        <v>#N/A</v>
      </c>
    </row>
    <row r="2920">
      <c r="B2920" s="4" t="s">
        <v>307</v>
      </c>
      <c r="C2920" s="12" t="str">
        <f>IFERROR(__xludf.DUMMYFUNCTION("TEXTJOIN("";"", TRUE, FILTER($B$2:$B$14794, #REF!=$D$2:$D$14794))"),"#N/A")</f>
        <v>#N/A</v>
      </c>
    </row>
    <row r="2921">
      <c r="B2921" s="4" t="s">
        <v>307</v>
      </c>
      <c r="C2921" s="12" t="str">
        <f>IFERROR(__xludf.DUMMYFUNCTION("TEXTJOIN("";"", TRUE, FILTER($B$2:$B$14794, #REF!=$D$2:$D$14794))"),"#N/A")</f>
        <v>#N/A</v>
      </c>
    </row>
    <row r="2922">
      <c r="B2922" s="4" t="s">
        <v>309</v>
      </c>
      <c r="C2922" s="12" t="str">
        <f>IFERROR(__xludf.DUMMYFUNCTION("TEXTJOIN("";"", TRUE, FILTER($B$2:$B$14794, #REF!=$D$2:$D$14794))"),"#N/A")</f>
        <v>#N/A</v>
      </c>
    </row>
    <row r="2923">
      <c r="B2923" s="4" t="s">
        <v>309</v>
      </c>
      <c r="C2923" s="12" t="str">
        <f>IFERROR(__xludf.DUMMYFUNCTION("TEXTJOIN("";"", TRUE, FILTER($B$2:$B$14794, #REF!=$D$2:$D$14794))"),"#N/A")</f>
        <v>#N/A</v>
      </c>
    </row>
    <row r="2924">
      <c r="B2924" s="4" t="s">
        <v>309</v>
      </c>
      <c r="C2924" s="12" t="str">
        <f>IFERROR(__xludf.DUMMYFUNCTION("TEXTJOIN("";"", TRUE, FILTER($B$2:$B$14794, #REF!=$D$2:$D$14794))"),"#N/A")</f>
        <v>#N/A</v>
      </c>
    </row>
    <row r="2925">
      <c r="B2925" s="4" t="s">
        <v>309</v>
      </c>
      <c r="C2925" s="12" t="str">
        <f>IFERROR(__xludf.DUMMYFUNCTION("TEXTJOIN("";"", TRUE, FILTER($B$2:$B$14794, #REF!=$D$2:$D$14794))"),"#N/A")</f>
        <v>#N/A</v>
      </c>
    </row>
    <row r="2926">
      <c r="B2926" s="4" t="s">
        <v>309</v>
      </c>
      <c r="C2926" s="12" t="str">
        <f>IFERROR(__xludf.DUMMYFUNCTION("TEXTJOIN("";"", TRUE, FILTER($B$2:$B$14794, #REF!=$D$2:$D$14794))"),"#N/A")</f>
        <v>#N/A</v>
      </c>
    </row>
    <row r="2927">
      <c r="B2927" s="4" t="s">
        <v>309</v>
      </c>
      <c r="C2927" s="12" t="str">
        <f>IFERROR(__xludf.DUMMYFUNCTION("TEXTJOIN("";"", TRUE, FILTER($B$2:$B$14794, #REF!=$D$2:$D$14794))"),"#N/A")</f>
        <v>#N/A</v>
      </c>
    </row>
    <row r="2928">
      <c r="B2928" s="4" t="s">
        <v>309</v>
      </c>
      <c r="C2928" s="12" t="str">
        <f>IFERROR(__xludf.DUMMYFUNCTION("TEXTJOIN("";"", TRUE, FILTER($B$2:$B$14794, #REF!=$D$2:$D$14794))"),"#N/A")</f>
        <v>#N/A</v>
      </c>
    </row>
    <row r="2929">
      <c r="B2929" s="4" t="s">
        <v>311</v>
      </c>
      <c r="C2929" s="12" t="str">
        <f>IFERROR(__xludf.DUMMYFUNCTION("TEXTJOIN("";"", TRUE, FILTER($B$2:$B$14794, #REF!=$D$2:$D$14794))"),"#N/A")</f>
        <v>#N/A</v>
      </c>
    </row>
    <row r="2930">
      <c r="B2930" s="4" t="s">
        <v>311</v>
      </c>
      <c r="C2930" s="12" t="str">
        <f>IFERROR(__xludf.DUMMYFUNCTION("TEXTJOIN("";"", TRUE, FILTER($B$2:$B$14794, #REF!=$D$2:$D$14794))"),"#N/A")</f>
        <v>#N/A</v>
      </c>
    </row>
    <row r="2931">
      <c r="B2931" s="4" t="s">
        <v>311</v>
      </c>
      <c r="C2931" s="12" t="str">
        <f>IFERROR(__xludf.DUMMYFUNCTION("TEXTJOIN("";"", TRUE, FILTER($B$2:$B$14794, #REF!=$D$2:$D$14794))"),"#N/A")</f>
        <v>#N/A</v>
      </c>
    </row>
    <row r="2932">
      <c r="B2932" s="4" t="s">
        <v>311</v>
      </c>
      <c r="C2932" s="12" t="str">
        <f>IFERROR(__xludf.DUMMYFUNCTION("TEXTJOIN("";"", TRUE, FILTER($B$2:$B$14794, #REF!=$D$2:$D$14794))"),"#N/A")</f>
        <v>#N/A</v>
      </c>
    </row>
    <row r="2933">
      <c r="B2933" s="4" t="s">
        <v>311</v>
      </c>
      <c r="C2933" s="12" t="str">
        <f>IFERROR(__xludf.DUMMYFUNCTION("TEXTJOIN("";"", TRUE, FILTER($B$2:$B$14794, #REF!=$D$2:$D$14794))"),"#N/A")</f>
        <v>#N/A</v>
      </c>
    </row>
    <row r="2934">
      <c r="B2934" s="4" t="s">
        <v>311</v>
      </c>
      <c r="C2934" s="12" t="str">
        <f>IFERROR(__xludf.DUMMYFUNCTION("TEXTJOIN("";"", TRUE, FILTER($B$2:$B$14794, #REF!=$D$2:$D$14794))"),"#N/A")</f>
        <v>#N/A</v>
      </c>
    </row>
    <row r="2935">
      <c r="B2935" s="4" t="s">
        <v>311</v>
      </c>
      <c r="C2935" s="12" t="str">
        <f>IFERROR(__xludf.DUMMYFUNCTION("TEXTJOIN("";"", TRUE, FILTER($B$2:$B$14794, #REF!=$D$2:$D$14794))"),"#N/A")</f>
        <v>#N/A</v>
      </c>
    </row>
    <row r="2936">
      <c r="B2936" s="4" t="s">
        <v>311</v>
      </c>
      <c r="C2936" s="12" t="str">
        <f>IFERROR(__xludf.DUMMYFUNCTION("TEXTJOIN("";"", TRUE, FILTER($B$2:$B$14794, #REF!=$D$2:$D$14794))"),"#N/A")</f>
        <v>#N/A</v>
      </c>
    </row>
    <row r="2937">
      <c r="B2937" s="4" t="s">
        <v>313</v>
      </c>
      <c r="C2937" s="12" t="str">
        <f>IFERROR(__xludf.DUMMYFUNCTION("TEXTJOIN("";"", TRUE, FILTER($B$2:$B$14794, #REF!=$D$2:$D$14794))"),"#N/A")</f>
        <v>#N/A</v>
      </c>
    </row>
    <row r="2938">
      <c r="B2938" s="4" t="s">
        <v>313</v>
      </c>
      <c r="C2938" s="12" t="str">
        <f>IFERROR(__xludf.DUMMYFUNCTION("TEXTJOIN("";"", TRUE, FILTER($B$2:$B$14794, #REF!=$D$2:$D$14794))"),"#N/A")</f>
        <v>#N/A</v>
      </c>
    </row>
    <row r="2939">
      <c r="B2939" s="4" t="s">
        <v>313</v>
      </c>
      <c r="C2939" s="12" t="str">
        <f>IFERROR(__xludf.DUMMYFUNCTION("TEXTJOIN("";"", TRUE, FILTER($B$2:$B$14794, #REF!=$D$2:$D$14794))"),"#N/A")</f>
        <v>#N/A</v>
      </c>
    </row>
    <row r="2940">
      <c r="B2940" s="4" t="s">
        <v>315</v>
      </c>
      <c r="C2940" s="12" t="str">
        <f>IFERROR(__xludf.DUMMYFUNCTION("TEXTJOIN("";"", TRUE, FILTER($B$2:$B$14794, #REF!=$D$2:$D$14794))"),"#N/A")</f>
        <v>#N/A</v>
      </c>
    </row>
    <row r="2941">
      <c r="B2941" s="4" t="s">
        <v>315</v>
      </c>
      <c r="C2941" s="12" t="str">
        <f>IFERROR(__xludf.DUMMYFUNCTION("TEXTJOIN("";"", TRUE, FILTER($B$2:$B$14794, #REF!=$D$2:$D$14794))"),"#N/A")</f>
        <v>#N/A</v>
      </c>
    </row>
    <row r="2942">
      <c r="B2942" s="4" t="s">
        <v>315</v>
      </c>
      <c r="C2942" s="12" t="str">
        <f>IFERROR(__xludf.DUMMYFUNCTION("TEXTJOIN("";"", TRUE, FILTER($B$2:$B$14794, #REF!=$D$2:$D$14794))"),"#N/A")</f>
        <v>#N/A</v>
      </c>
    </row>
    <row r="2943">
      <c r="B2943" s="4" t="s">
        <v>315</v>
      </c>
      <c r="C2943" s="12" t="str">
        <f>IFERROR(__xludf.DUMMYFUNCTION("TEXTJOIN("";"", TRUE, FILTER($B$2:$B$14794, #REF!=$D$2:$D$14794))"),"#N/A")</f>
        <v>#N/A</v>
      </c>
    </row>
    <row r="2944">
      <c r="B2944" s="4" t="s">
        <v>315</v>
      </c>
      <c r="C2944" s="12" t="str">
        <f>IFERROR(__xludf.DUMMYFUNCTION("TEXTJOIN("";"", TRUE, FILTER($B$2:$B$14794, #REF!=$D$2:$D$14794))"),"#N/A")</f>
        <v>#N/A</v>
      </c>
    </row>
    <row r="2945">
      <c r="B2945" s="4" t="s">
        <v>315</v>
      </c>
      <c r="C2945" s="12" t="str">
        <f>IFERROR(__xludf.DUMMYFUNCTION("TEXTJOIN("";"", TRUE, FILTER($B$2:$B$14794, #REF!=$D$2:$D$14794))"),"#N/A")</f>
        <v>#N/A</v>
      </c>
    </row>
    <row r="2946">
      <c r="B2946" s="4" t="s">
        <v>315</v>
      </c>
      <c r="C2946" s="12" t="str">
        <f>IFERROR(__xludf.DUMMYFUNCTION("TEXTJOIN("";"", TRUE, FILTER($B$2:$B$14794, #REF!=$D$2:$D$14794))"),"#N/A")</f>
        <v>#N/A</v>
      </c>
    </row>
    <row r="2947">
      <c r="B2947" s="4" t="s">
        <v>317</v>
      </c>
      <c r="C2947" s="12" t="str">
        <f>IFERROR(__xludf.DUMMYFUNCTION("TEXTJOIN("";"", TRUE, FILTER($B$2:$B$14794, #REF!=$D$2:$D$14794))"),"#N/A")</f>
        <v>#N/A</v>
      </c>
    </row>
    <row r="2948">
      <c r="B2948" s="4" t="s">
        <v>319</v>
      </c>
      <c r="C2948" s="12" t="str">
        <f>IFERROR(__xludf.DUMMYFUNCTION("TEXTJOIN("";"", TRUE, FILTER($B$2:$B$14794, #REF!=$D$2:$D$14794))"),"#N/A")</f>
        <v>#N/A</v>
      </c>
    </row>
    <row r="2949">
      <c r="B2949" s="4" t="s">
        <v>319</v>
      </c>
      <c r="C2949" s="12" t="str">
        <f>IFERROR(__xludf.DUMMYFUNCTION("TEXTJOIN("";"", TRUE, FILTER($B$2:$B$14794, #REF!=$D$2:$D$14794))"),"#N/A")</f>
        <v>#N/A</v>
      </c>
    </row>
    <row r="2950">
      <c r="B2950" s="4" t="s">
        <v>319</v>
      </c>
      <c r="C2950" s="12" t="str">
        <f>IFERROR(__xludf.DUMMYFUNCTION("TEXTJOIN("";"", TRUE, FILTER($B$2:$B$14794, #REF!=$D$2:$D$14794))"),"#N/A")</f>
        <v>#N/A</v>
      </c>
    </row>
    <row r="2951">
      <c r="B2951" s="4" t="s">
        <v>322</v>
      </c>
      <c r="C2951" s="12" t="str">
        <f>IFERROR(__xludf.DUMMYFUNCTION("TEXTJOIN("";"", TRUE, FILTER($B$2:$B$14794, #REF!=$D$2:$D$14794))"),"#N/A")</f>
        <v>#N/A</v>
      </c>
    </row>
    <row r="2952">
      <c r="B2952" s="4" t="s">
        <v>322</v>
      </c>
      <c r="C2952" s="12" t="str">
        <f>IFERROR(__xludf.DUMMYFUNCTION("TEXTJOIN("";"", TRUE, FILTER($B$2:$B$14794, #REF!=$D$2:$D$14794))"),"#N/A")</f>
        <v>#N/A</v>
      </c>
    </row>
    <row r="2953">
      <c r="B2953" s="4" t="s">
        <v>322</v>
      </c>
      <c r="C2953" s="12" t="str">
        <f>IFERROR(__xludf.DUMMYFUNCTION("TEXTJOIN("";"", TRUE, FILTER($B$2:$B$14794, #REF!=$D$2:$D$14794))"),"#N/A")</f>
        <v>#N/A</v>
      </c>
    </row>
    <row r="2954">
      <c r="B2954" s="4" t="s">
        <v>324</v>
      </c>
      <c r="C2954" s="12" t="str">
        <f>IFERROR(__xludf.DUMMYFUNCTION("TEXTJOIN("";"", TRUE, FILTER($B$2:$B$14794, #REF!=$D$2:$D$14794))"),"#N/A")</f>
        <v>#N/A</v>
      </c>
    </row>
    <row r="2955">
      <c r="B2955" s="4" t="s">
        <v>324</v>
      </c>
      <c r="C2955" s="12" t="str">
        <f>IFERROR(__xludf.DUMMYFUNCTION("TEXTJOIN("";"", TRUE, FILTER($B$2:$B$14794, #REF!=$D$2:$D$14794))"),"#N/A")</f>
        <v>#N/A</v>
      </c>
    </row>
    <row r="2956">
      <c r="B2956" s="4" t="s">
        <v>324</v>
      </c>
      <c r="C2956" s="12" t="str">
        <f>IFERROR(__xludf.DUMMYFUNCTION("TEXTJOIN("";"", TRUE, FILTER($B$2:$B$14794, #REF!=$D$2:$D$14794))"),"#N/A")</f>
        <v>#N/A</v>
      </c>
    </row>
    <row r="2957">
      <c r="B2957" s="4" t="s">
        <v>326</v>
      </c>
      <c r="C2957" s="12" t="str">
        <f>IFERROR(__xludf.DUMMYFUNCTION("TEXTJOIN("";"", TRUE, FILTER($B$2:$B$14794, #REF!=$D$2:$D$14794))"),"#N/A")</f>
        <v>#N/A</v>
      </c>
    </row>
    <row r="2958">
      <c r="B2958" s="4" t="s">
        <v>326</v>
      </c>
      <c r="C2958" s="12" t="str">
        <f>IFERROR(__xludf.DUMMYFUNCTION("TEXTJOIN("";"", TRUE, FILTER($B$2:$B$14794, #REF!=$D$2:$D$14794))"),"#N/A")</f>
        <v>#N/A</v>
      </c>
    </row>
    <row r="2959">
      <c r="B2959" s="4" t="s">
        <v>326</v>
      </c>
      <c r="C2959" s="12" t="str">
        <f>IFERROR(__xludf.DUMMYFUNCTION("TEXTJOIN("";"", TRUE, FILTER($B$2:$B$14794, #REF!=$D$2:$D$14794))"),"#N/A")</f>
        <v>#N/A</v>
      </c>
    </row>
    <row r="2960">
      <c r="B2960" s="4" t="s">
        <v>328</v>
      </c>
      <c r="C2960" s="12" t="str">
        <f>IFERROR(__xludf.DUMMYFUNCTION("TEXTJOIN("";"", TRUE, FILTER($B$2:$B$14794, #REF!=$D$2:$D$14794))"),"#N/A")</f>
        <v>#N/A</v>
      </c>
    </row>
    <row r="2961">
      <c r="B2961" s="4" t="s">
        <v>330</v>
      </c>
      <c r="C2961" s="12" t="str">
        <f>IFERROR(__xludf.DUMMYFUNCTION("TEXTJOIN("";"", TRUE, FILTER($B$2:$B$14794, #REF!=$D$2:$D$14794))"),"#N/A")</f>
        <v>#N/A</v>
      </c>
    </row>
    <row r="2962">
      <c r="B2962" s="4" t="s">
        <v>330</v>
      </c>
      <c r="C2962" s="12" t="str">
        <f>IFERROR(__xludf.DUMMYFUNCTION("TEXTJOIN("";"", TRUE, FILTER($B$2:$B$14794, #REF!=$D$2:$D$14794))"),"#N/A")</f>
        <v>#N/A</v>
      </c>
    </row>
    <row r="2963">
      <c r="B2963" s="4" t="s">
        <v>330</v>
      </c>
      <c r="C2963" s="12" t="str">
        <f>IFERROR(__xludf.DUMMYFUNCTION("TEXTJOIN("";"", TRUE, FILTER($B$2:$B$14794, #REF!=$D$2:$D$14794))"),"#N/A")</f>
        <v>#N/A</v>
      </c>
    </row>
    <row r="2964">
      <c r="B2964" s="4" t="s">
        <v>330</v>
      </c>
      <c r="C2964" s="12" t="str">
        <f>IFERROR(__xludf.DUMMYFUNCTION("TEXTJOIN("";"", TRUE, FILTER($B$2:$B$14794, #REF!=$D$2:$D$14794))"),"#N/A")</f>
        <v>#N/A</v>
      </c>
    </row>
    <row r="2965">
      <c r="B2965" s="4" t="s">
        <v>332</v>
      </c>
      <c r="C2965" s="12" t="str">
        <f>IFERROR(__xludf.DUMMYFUNCTION("TEXTJOIN("";"", TRUE, FILTER($B$2:$B$14794, #REF!=$D$2:$D$14794))"),"#N/A")</f>
        <v>#N/A</v>
      </c>
    </row>
    <row r="2966">
      <c r="B2966" s="4" t="s">
        <v>332</v>
      </c>
      <c r="C2966" s="12" t="str">
        <f>IFERROR(__xludf.DUMMYFUNCTION("TEXTJOIN("";"", TRUE, FILTER($B$2:$B$14794, #REF!=$D$2:$D$14794))"),"#N/A")</f>
        <v>#N/A</v>
      </c>
    </row>
    <row r="2967">
      <c r="B2967" s="4" t="s">
        <v>332</v>
      </c>
      <c r="C2967" s="12" t="str">
        <f>IFERROR(__xludf.DUMMYFUNCTION("TEXTJOIN("";"", TRUE, FILTER($B$2:$B$14794, #REF!=$D$2:$D$14794))"),"#N/A")</f>
        <v>#N/A</v>
      </c>
    </row>
    <row r="2968">
      <c r="B2968" s="4" t="s">
        <v>334</v>
      </c>
      <c r="C2968" s="12" t="str">
        <f>IFERROR(__xludf.DUMMYFUNCTION("TEXTJOIN("";"", TRUE, FILTER($B$2:$B$14794, #REF!=$D$2:$D$14794))"),"#N/A")</f>
        <v>#N/A</v>
      </c>
    </row>
    <row r="2969">
      <c r="B2969" s="4" t="s">
        <v>334</v>
      </c>
      <c r="C2969" s="12" t="str">
        <f>IFERROR(__xludf.DUMMYFUNCTION("TEXTJOIN("";"", TRUE, FILTER($B$2:$B$14794, #REF!=$D$2:$D$14794))"),"#N/A")</f>
        <v>#N/A</v>
      </c>
    </row>
    <row r="2970">
      <c r="B2970" s="4" t="s">
        <v>334</v>
      </c>
      <c r="C2970" s="12" t="str">
        <f>IFERROR(__xludf.DUMMYFUNCTION("TEXTJOIN("";"", TRUE, FILTER($B$2:$B$14794, #REF!=$D$2:$D$14794))"),"#N/A")</f>
        <v>#N/A</v>
      </c>
    </row>
    <row r="2971">
      <c r="B2971" s="4" t="s">
        <v>334</v>
      </c>
      <c r="C2971" s="12" t="str">
        <f>IFERROR(__xludf.DUMMYFUNCTION("TEXTJOIN("";"", TRUE, FILTER($B$2:$B$14794, #REF!=$D$2:$D$14794))"),"#N/A")</f>
        <v>#N/A</v>
      </c>
    </row>
    <row r="2972">
      <c r="B2972" s="4" t="s">
        <v>334</v>
      </c>
      <c r="C2972" s="12" t="str">
        <f>IFERROR(__xludf.DUMMYFUNCTION("TEXTJOIN("";"", TRUE, FILTER($B$2:$B$14794, #REF!=$D$2:$D$14794))"),"#N/A")</f>
        <v>#N/A</v>
      </c>
    </row>
    <row r="2973">
      <c r="B2973" s="4" t="s">
        <v>334</v>
      </c>
      <c r="C2973" s="12" t="str">
        <f>IFERROR(__xludf.DUMMYFUNCTION("TEXTJOIN("";"", TRUE, FILTER($B$2:$B$14794, #REF!=$D$2:$D$14794))"),"#N/A")</f>
        <v>#N/A</v>
      </c>
    </row>
    <row r="2974">
      <c r="B2974" s="4" t="s">
        <v>336</v>
      </c>
      <c r="C2974" s="12" t="str">
        <f>IFERROR(__xludf.DUMMYFUNCTION("TEXTJOIN("";"", TRUE, FILTER($B$2:$B$14794, #REF!=$D$2:$D$14794))"),"#N/A")</f>
        <v>#N/A</v>
      </c>
    </row>
    <row r="2975">
      <c r="B2975" s="4" t="s">
        <v>336</v>
      </c>
      <c r="C2975" s="12" t="str">
        <f>IFERROR(__xludf.DUMMYFUNCTION("TEXTJOIN("";"", TRUE, FILTER($B$2:$B$14794, #REF!=$D$2:$D$14794))"),"#N/A")</f>
        <v>#N/A</v>
      </c>
    </row>
    <row r="2976">
      <c r="B2976" s="4" t="s">
        <v>336</v>
      </c>
      <c r="C2976" s="12" t="str">
        <f>IFERROR(__xludf.DUMMYFUNCTION("TEXTJOIN("";"", TRUE, FILTER($B$2:$B$14794, #REF!=$D$2:$D$14794))"),"#N/A")</f>
        <v>#N/A</v>
      </c>
    </row>
    <row r="2977">
      <c r="B2977" s="4" t="s">
        <v>336</v>
      </c>
      <c r="C2977" s="12" t="str">
        <f>IFERROR(__xludf.DUMMYFUNCTION("TEXTJOIN("";"", TRUE, FILTER($B$2:$B$14794, #REF!=$D$2:$D$14794))"),"#N/A")</f>
        <v>#N/A</v>
      </c>
    </row>
    <row r="2978">
      <c r="B2978" s="4" t="s">
        <v>336</v>
      </c>
      <c r="C2978" s="12" t="str">
        <f>IFERROR(__xludf.DUMMYFUNCTION("TEXTJOIN("";"", TRUE, FILTER($B$2:$B$14794, #REF!=$D$2:$D$14794))"),"#N/A")</f>
        <v>#N/A</v>
      </c>
    </row>
    <row r="2979">
      <c r="B2979" s="4" t="s">
        <v>336</v>
      </c>
      <c r="C2979" s="12" t="str">
        <f>IFERROR(__xludf.DUMMYFUNCTION("TEXTJOIN("";"", TRUE, FILTER($B$2:$B$14794, #REF!=$D$2:$D$14794))"),"#N/A")</f>
        <v>#N/A</v>
      </c>
    </row>
    <row r="2980">
      <c r="B2980" s="4" t="s">
        <v>338</v>
      </c>
      <c r="C2980" s="12" t="str">
        <f>IFERROR(__xludf.DUMMYFUNCTION("TEXTJOIN("";"", TRUE, FILTER($B$2:$B$14794, #REF!=$D$2:$D$14794))"),"#N/A")</f>
        <v>#N/A</v>
      </c>
    </row>
    <row r="2981">
      <c r="B2981" s="4" t="s">
        <v>340</v>
      </c>
      <c r="C2981" s="12" t="str">
        <f>IFERROR(__xludf.DUMMYFUNCTION("TEXTJOIN("";"", TRUE, FILTER($B$2:$B$14794, #REF!=$D$2:$D$14794))"),"#N/A")</f>
        <v>#N/A</v>
      </c>
    </row>
    <row r="2982">
      <c r="B2982" s="4" t="s">
        <v>340</v>
      </c>
      <c r="C2982" s="12" t="str">
        <f>IFERROR(__xludf.DUMMYFUNCTION("TEXTJOIN("";"", TRUE, FILTER($B$2:$B$14794, #REF!=$D$2:$D$14794))"),"#N/A")</f>
        <v>#N/A</v>
      </c>
    </row>
    <row r="2983">
      <c r="B2983" s="4" t="s">
        <v>340</v>
      </c>
      <c r="C2983" s="12" t="str">
        <f>IFERROR(__xludf.DUMMYFUNCTION("TEXTJOIN("";"", TRUE, FILTER($B$2:$B$14794, #REF!=$D$2:$D$14794))"),"#N/A")</f>
        <v>#N/A</v>
      </c>
    </row>
    <row r="2984">
      <c r="B2984" s="4" t="s">
        <v>340</v>
      </c>
      <c r="C2984" s="12" t="str">
        <f>IFERROR(__xludf.DUMMYFUNCTION("TEXTJOIN("";"", TRUE, FILTER($B$2:$B$14794, #REF!=$D$2:$D$14794))"),"#N/A")</f>
        <v>#N/A</v>
      </c>
    </row>
    <row r="2985">
      <c r="B2985" s="4" t="s">
        <v>342</v>
      </c>
      <c r="C2985" s="12" t="str">
        <f>IFERROR(__xludf.DUMMYFUNCTION("TEXTJOIN("";"", TRUE, FILTER($B$2:$B$14794, #REF!=$D$2:$D$14794))"),"#N/A")</f>
        <v>#N/A</v>
      </c>
    </row>
    <row r="2986">
      <c r="B2986" s="4" t="s">
        <v>344</v>
      </c>
      <c r="C2986" s="12" t="str">
        <f>IFERROR(__xludf.DUMMYFUNCTION("TEXTJOIN("";"", TRUE, FILTER($B$2:$B$14794, #REF!=$D$2:$D$14794))"),"#N/A")</f>
        <v>#N/A</v>
      </c>
    </row>
    <row r="2987">
      <c r="B2987" s="4" t="s">
        <v>344</v>
      </c>
      <c r="C2987" s="12" t="str">
        <f>IFERROR(__xludf.DUMMYFUNCTION("TEXTJOIN("";"", TRUE, FILTER($B$2:$B$14794, #REF!=$D$2:$D$14794))"),"#N/A")</f>
        <v>#N/A</v>
      </c>
    </row>
    <row r="2988">
      <c r="B2988" s="4" t="s">
        <v>344</v>
      </c>
      <c r="C2988" s="12" t="str">
        <f>IFERROR(__xludf.DUMMYFUNCTION("TEXTJOIN("";"", TRUE, FILTER($B$2:$B$14794, #REF!=$D$2:$D$14794))"),"#N/A")</f>
        <v>#N/A</v>
      </c>
    </row>
    <row r="2989">
      <c r="B2989" s="4" t="s">
        <v>344</v>
      </c>
      <c r="C2989" s="12" t="str">
        <f>IFERROR(__xludf.DUMMYFUNCTION("TEXTJOIN("";"", TRUE, FILTER($B$2:$B$14794, #REF!=$D$2:$D$14794))"),"#N/A")</f>
        <v>#N/A</v>
      </c>
    </row>
    <row r="2990">
      <c r="B2990" s="4" t="s">
        <v>344</v>
      </c>
      <c r="C2990" s="12" t="str">
        <f>IFERROR(__xludf.DUMMYFUNCTION("TEXTJOIN("";"", TRUE, FILTER($B$2:$B$14794, #REF!=$D$2:$D$14794))"),"#N/A")</f>
        <v>#N/A</v>
      </c>
    </row>
    <row r="2991">
      <c r="B2991" s="4" t="s">
        <v>344</v>
      </c>
      <c r="C2991" s="12" t="str">
        <f>IFERROR(__xludf.DUMMYFUNCTION("TEXTJOIN("";"", TRUE, FILTER($B$2:$B$14794, #REF!=$D$2:$D$14794))"),"#N/A")</f>
        <v>#N/A</v>
      </c>
    </row>
    <row r="2992">
      <c r="B2992" s="4" t="s">
        <v>347</v>
      </c>
      <c r="C2992" s="12" t="str">
        <f>IFERROR(__xludf.DUMMYFUNCTION("TEXTJOIN("";"", TRUE, FILTER($B$2:$B$14794, #REF!=$D$2:$D$14794))"),"#N/A")</f>
        <v>#N/A</v>
      </c>
    </row>
    <row r="2993">
      <c r="B2993" s="4" t="s">
        <v>347</v>
      </c>
      <c r="C2993" s="12" t="str">
        <f>IFERROR(__xludf.DUMMYFUNCTION("TEXTJOIN("";"", TRUE, FILTER($B$2:$B$14794, #REF!=$D$2:$D$14794))"),"#N/A")</f>
        <v>#N/A</v>
      </c>
    </row>
    <row r="2994">
      <c r="B2994" s="4" t="s">
        <v>347</v>
      </c>
      <c r="C2994" s="12" t="str">
        <f>IFERROR(__xludf.DUMMYFUNCTION("TEXTJOIN("";"", TRUE, FILTER($B$2:$B$14794, #REF!=$D$2:$D$14794))"),"#N/A")</f>
        <v>#N/A</v>
      </c>
    </row>
    <row r="2995">
      <c r="B2995" s="4" t="s">
        <v>347</v>
      </c>
      <c r="C2995" s="12" t="str">
        <f>IFERROR(__xludf.DUMMYFUNCTION("TEXTJOIN("";"", TRUE, FILTER($B$2:$B$14794, #REF!=$D$2:$D$14794))"),"#N/A")</f>
        <v>#N/A</v>
      </c>
    </row>
    <row r="2996">
      <c r="B2996" s="4" t="s">
        <v>347</v>
      </c>
      <c r="C2996" s="12" t="str">
        <f>IFERROR(__xludf.DUMMYFUNCTION("TEXTJOIN("";"", TRUE, FILTER($B$2:$B$14794, #REF!=$D$2:$D$14794))"),"#N/A")</f>
        <v>#N/A</v>
      </c>
    </row>
    <row r="2997">
      <c r="B2997" s="4" t="s">
        <v>347</v>
      </c>
      <c r="C2997" s="12" t="str">
        <f>IFERROR(__xludf.DUMMYFUNCTION("TEXTJOIN("";"", TRUE, FILTER($B$2:$B$14794, #REF!=$D$2:$D$14794))"),"#N/A")</f>
        <v>#N/A</v>
      </c>
    </row>
    <row r="2998">
      <c r="B2998" s="4" t="s">
        <v>347</v>
      </c>
      <c r="C2998" s="12" t="str">
        <f>IFERROR(__xludf.DUMMYFUNCTION("TEXTJOIN("";"", TRUE, FILTER($B$2:$B$14794, #REF!=$D$2:$D$14794))"),"#N/A")</f>
        <v>#N/A</v>
      </c>
    </row>
    <row r="2999">
      <c r="B2999" s="4" t="s">
        <v>347</v>
      </c>
      <c r="C2999" s="12" t="str">
        <f>IFERROR(__xludf.DUMMYFUNCTION("TEXTJOIN("";"", TRUE, FILTER($B$2:$B$14794, #REF!=$D$2:$D$14794))"),"#N/A")</f>
        <v>#N/A</v>
      </c>
    </row>
    <row r="3000">
      <c r="B3000" s="4" t="s">
        <v>349</v>
      </c>
      <c r="C3000" s="12" t="str">
        <f>IFERROR(__xludf.DUMMYFUNCTION("TEXTJOIN("";"", TRUE, FILTER($B$2:$B$14794, #REF!=$D$2:$D$14794))"),"#N/A")</f>
        <v>#N/A</v>
      </c>
    </row>
    <row r="3001">
      <c r="B3001" s="4" t="s">
        <v>349</v>
      </c>
      <c r="C3001" s="12" t="str">
        <f>IFERROR(__xludf.DUMMYFUNCTION("TEXTJOIN("";"", TRUE, FILTER($B$2:$B$14794, #REF!=$D$2:$D$14794))"),"#N/A")</f>
        <v>#N/A</v>
      </c>
    </row>
    <row r="3002">
      <c r="B3002" s="4" t="s">
        <v>349</v>
      </c>
      <c r="C3002" s="12" t="str">
        <f>IFERROR(__xludf.DUMMYFUNCTION("TEXTJOIN("";"", TRUE, FILTER($B$2:$B$14794, #REF!=$D$2:$D$14794))"),"#N/A")</f>
        <v>#N/A</v>
      </c>
    </row>
    <row r="3003">
      <c r="B3003" s="4" t="s">
        <v>349</v>
      </c>
      <c r="C3003" s="12" t="str">
        <f>IFERROR(__xludf.DUMMYFUNCTION("TEXTJOIN("";"", TRUE, FILTER($B$2:$B$14794, #REF!=$D$2:$D$14794))"),"#N/A")</f>
        <v>#N/A</v>
      </c>
    </row>
    <row r="3004">
      <c r="B3004" s="4" t="s">
        <v>349</v>
      </c>
      <c r="C3004" s="12" t="str">
        <f>IFERROR(__xludf.DUMMYFUNCTION("TEXTJOIN("";"", TRUE, FILTER($B$2:$B$14794, #REF!=$D$2:$D$14794))"),"#N/A")</f>
        <v>#N/A</v>
      </c>
    </row>
    <row r="3005">
      <c r="B3005" s="4" t="s">
        <v>349</v>
      </c>
      <c r="C3005" s="12" t="str">
        <f>IFERROR(__xludf.DUMMYFUNCTION("TEXTJOIN("";"", TRUE, FILTER($B$2:$B$14794, #REF!=$D$2:$D$14794))"),"#N/A")</f>
        <v>#N/A</v>
      </c>
    </row>
    <row r="3006">
      <c r="B3006" s="4" t="s">
        <v>349</v>
      </c>
      <c r="C3006" s="12" t="str">
        <f>IFERROR(__xludf.DUMMYFUNCTION("TEXTJOIN("";"", TRUE, FILTER($B$2:$B$14794, #REF!=$D$2:$D$14794))"),"#N/A")</f>
        <v>#N/A</v>
      </c>
    </row>
    <row r="3007">
      <c r="B3007" s="4" t="s">
        <v>349</v>
      </c>
      <c r="C3007" s="12" t="str">
        <f>IFERROR(__xludf.DUMMYFUNCTION("TEXTJOIN("";"", TRUE, FILTER($B$2:$B$14794, #REF!=$D$2:$D$14794))"),"#N/A")</f>
        <v>#N/A</v>
      </c>
    </row>
    <row r="3008">
      <c r="B3008" s="4" t="s">
        <v>349</v>
      </c>
      <c r="C3008" s="12" t="str">
        <f>IFERROR(__xludf.DUMMYFUNCTION("TEXTJOIN("";"", TRUE, FILTER($B$2:$B$14794, #REF!=$D$2:$D$14794))"),"#N/A")</f>
        <v>#N/A</v>
      </c>
    </row>
    <row r="3009">
      <c r="B3009" s="4" t="s">
        <v>349</v>
      </c>
      <c r="C3009" s="12" t="str">
        <f>IFERROR(__xludf.DUMMYFUNCTION("TEXTJOIN("";"", TRUE, FILTER($B$2:$B$14794, #REF!=$D$2:$D$14794))"),"#N/A")</f>
        <v>#N/A</v>
      </c>
    </row>
    <row r="3010">
      <c r="B3010" s="4" t="s">
        <v>351</v>
      </c>
      <c r="C3010" s="12" t="str">
        <f>IFERROR(__xludf.DUMMYFUNCTION("TEXTJOIN("";"", TRUE, FILTER($B$2:$B$14794, #REF!=$D$2:$D$14794))"),"#N/A")</f>
        <v>#N/A</v>
      </c>
    </row>
    <row r="3011">
      <c r="B3011" s="4" t="s">
        <v>351</v>
      </c>
      <c r="C3011" s="12" t="str">
        <f>IFERROR(__xludf.DUMMYFUNCTION("TEXTJOIN("";"", TRUE, FILTER($B$2:$B$14794, #REF!=$D$2:$D$14794))"),"#N/A")</f>
        <v>#N/A</v>
      </c>
    </row>
    <row r="3012">
      <c r="B3012" s="4" t="s">
        <v>351</v>
      </c>
      <c r="C3012" s="12" t="str">
        <f>IFERROR(__xludf.DUMMYFUNCTION("TEXTJOIN("";"", TRUE, FILTER($B$2:$B$14794, #REF!=$D$2:$D$14794))"),"#N/A")</f>
        <v>#N/A</v>
      </c>
    </row>
    <row r="3013">
      <c r="B3013" s="4" t="s">
        <v>353</v>
      </c>
      <c r="C3013" s="12" t="str">
        <f>IFERROR(__xludf.DUMMYFUNCTION("TEXTJOIN("";"", TRUE, FILTER($B$2:$B$14794, #REF!=$D$2:$D$14794))"),"#N/A")</f>
        <v>#N/A</v>
      </c>
    </row>
    <row r="3014">
      <c r="B3014" s="4" t="s">
        <v>353</v>
      </c>
      <c r="C3014" s="12" t="str">
        <f>IFERROR(__xludf.DUMMYFUNCTION("TEXTJOIN("";"", TRUE, FILTER($B$2:$B$14794, #REF!=$D$2:$D$14794))"),"#N/A")</f>
        <v>#N/A</v>
      </c>
    </row>
    <row r="3015">
      <c r="B3015" s="4" t="s">
        <v>353</v>
      </c>
      <c r="C3015" s="12" t="str">
        <f>IFERROR(__xludf.DUMMYFUNCTION("TEXTJOIN("";"", TRUE, FILTER($B$2:$B$14794, #REF!=$D$2:$D$14794))"),"#N/A")</f>
        <v>#N/A</v>
      </c>
    </row>
    <row r="3016">
      <c r="B3016" s="4" t="s">
        <v>353</v>
      </c>
      <c r="C3016" s="12" t="str">
        <f>IFERROR(__xludf.DUMMYFUNCTION("TEXTJOIN("";"", TRUE, FILTER($B$2:$B$14794, #REF!=$D$2:$D$14794))"),"#N/A")</f>
        <v>#N/A</v>
      </c>
    </row>
    <row r="3017">
      <c r="B3017" s="4" t="s">
        <v>355</v>
      </c>
      <c r="C3017" s="12" t="str">
        <f>IFERROR(__xludf.DUMMYFUNCTION("TEXTJOIN("";"", TRUE, FILTER($B$2:$B$14794, #REF!=$D$2:$D$14794))"),"#N/A")</f>
        <v>#N/A</v>
      </c>
    </row>
    <row r="3018">
      <c r="B3018" s="4" t="s">
        <v>355</v>
      </c>
      <c r="C3018" s="12" t="str">
        <f>IFERROR(__xludf.DUMMYFUNCTION("TEXTJOIN("";"", TRUE, FILTER($B$2:$B$14794, #REF!=$D$2:$D$14794))"),"#N/A")</f>
        <v>#N/A</v>
      </c>
    </row>
    <row r="3019">
      <c r="B3019" s="4" t="s">
        <v>357</v>
      </c>
      <c r="C3019" s="12" t="str">
        <f>IFERROR(__xludf.DUMMYFUNCTION("TEXTJOIN("";"", TRUE, FILTER($B$2:$B$14794, #REF!=$D$2:$D$14794))"),"#N/A")</f>
        <v>#N/A</v>
      </c>
    </row>
    <row r="3020">
      <c r="B3020" s="4" t="s">
        <v>357</v>
      </c>
      <c r="C3020" s="12" t="str">
        <f>IFERROR(__xludf.DUMMYFUNCTION("TEXTJOIN("";"", TRUE, FILTER($B$2:$B$14794, #REF!=$D$2:$D$14794))"),"#N/A")</f>
        <v>#N/A</v>
      </c>
    </row>
    <row r="3021">
      <c r="B3021" s="4" t="s">
        <v>357</v>
      </c>
      <c r="C3021" s="12" t="str">
        <f>IFERROR(__xludf.DUMMYFUNCTION("TEXTJOIN("";"", TRUE, FILTER($B$2:$B$14794, #REF!=$D$2:$D$14794))"),"#N/A")</f>
        <v>#N/A</v>
      </c>
    </row>
    <row r="3022">
      <c r="B3022" s="4" t="s">
        <v>357</v>
      </c>
      <c r="C3022" s="12" t="str">
        <f>IFERROR(__xludf.DUMMYFUNCTION("TEXTJOIN("";"", TRUE, FILTER($B$2:$B$14794, #REF!=$D$2:$D$14794))"),"#N/A")</f>
        <v>#N/A</v>
      </c>
    </row>
    <row r="3023">
      <c r="B3023" s="4" t="s">
        <v>359</v>
      </c>
      <c r="C3023" s="12" t="str">
        <f>IFERROR(__xludf.DUMMYFUNCTION("TEXTJOIN("";"", TRUE, FILTER($B$2:$B$14794, #REF!=$D$2:$D$14794))"),"#N/A")</f>
        <v>#N/A</v>
      </c>
    </row>
    <row r="3024">
      <c r="B3024" s="4" t="s">
        <v>361</v>
      </c>
      <c r="C3024" s="12" t="str">
        <f>IFERROR(__xludf.DUMMYFUNCTION("TEXTJOIN("";"", TRUE, FILTER($B$2:$B$14794, #REF!=$D$2:$D$14794))"),"#N/A")</f>
        <v>#N/A</v>
      </c>
    </row>
    <row r="3025">
      <c r="B3025" s="4" t="s">
        <v>363</v>
      </c>
      <c r="C3025" s="12" t="str">
        <f>IFERROR(__xludf.DUMMYFUNCTION("TEXTJOIN("";"", TRUE, FILTER($B$2:$B$14794, #REF!=$D$2:$D$14794))"),"#N/A")</f>
        <v>#N/A</v>
      </c>
    </row>
    <row r="3026">
      <c r="B3026" s="4" t="s">
        <v>363</v>
      </c>
      <c r="C3026" s="12" t="str">
        <f>IFERROR(__xludf.DUMMYFUNCTION("TEXTJOIN("";"", TRUE, FILTER($B$2:$B$14794, #REF!=$D$2:$D$14794))"),"#N/A")</f>
        <v>#N/A</v>
      </c>
    </row>
    <row r="3027">
      <c r="B3027" s="4" t="s">
        <v>363</v>
      </c>
      <c r="C3027" s="12" t="str">
        <f>IFERROR(__xludf.DUMMYFUNCTION("TEXTJOIN("";"", TRUE, FILTER($B$2:$B$14794, #REF!=$D$2:$D$14794))"),"#N/A")</f>
        <v>#N/A</v>
      </c>
    </row>
    <row r="3028">
      <c r="B3028" s="4" t="s">
        <v>363</v>
      </c>
      <c r="C3028" s="12" t="str">
        <f>IFERROR(__xludf.DUMMYFUNCTION("TEXTJOIN("";"", TRUE, FILTER($B$2:$B$14794, #REF!=$D$2:$D$14794))"),"#N/A")</f>
        <v>#N/A</v>
      </c>
    </row>
    <row r="3029">
      <c r="B3029" s="4" t="s">
        <v>363</v>
      </c>
      <c r="C3029" s="12" t="str">
        <f>IFERROR(__xludf.DUMMYFUNCTION("TEXTJOIN("";"", TRUE, FILTER($B$2:$B$14794, #REF!=$D$2:$D$14794))"),"#N/A")</f>
        <v>#N/A</v>
      </c>
    </row>
    <row r="3030">
      <c r="B3030" s="4" t="s">
        <v>363</v>
      </c>
      <c r="C3030" s="12" t="str">
        <f>IFERROR(__xludf.DUMMYFUNCTION("TEXTJOIN("";"", TRUE, FILTER($B$2:$B$14794, #REF!=$D$2:$D$14794))"),"#N/A")</f>
        <v>#N/A</v>
      </c>
    </row>
    <row r="3031">
      <c r="B3031" s="4" t="s">
        <v>363</v>
      </c>
      <c r="C3031" s="12" t="str">
        <f>IFERROR(__xludf.DUMMYFUNCTION("TEXTJOIN("";"", TRUE, FILTER($B$2:$B$14794, #REF!=$D$2:$D$14794))"),"#N/A")</f>
        <v>#N/A</v>
      </c>
    </row>
    <row r="3032">
      <c r="B3032" s="4" t="s">
        <v>365</v>
      </c>
      <c r="C3032" s="12" t="str">
        <f>IFERROR(__xludf.DUMMYFUNCTION("TEXTJOIN("";"", TRUE, FILTER($B$2:$B$14794, #REF!=$D$2:$D$14794))"),"#N/A")</f>
        <v>#N/A</v>
      </c>
    </row>
    <row r="3033">
      <c r="B3033" s="4" t="s">
        <v>367</v>
      </c>
      <c r="C3033" s="12" t="str">
        <f>IFERROR(__xludf.DUMMYFUNCTION("TEXTJOIN("";"", TRUE, FILTER($B$2:$B$14794, #REF!=$D$2:$D$14794))"),"#N/A")</f>
        <v>#N/A</v>
      </c>
    </row>
    <row r="3034">
      <c r="B3034" s="4" t="s">
        <v>367</v>
      </c>
      <c r="C3034" s="12" t="str">
        <f>IFERROR(__xludf.DUMMYFUNCTION("TEXTJOIN("";"", TRUE, FILTER($B$2:$B$14794, #REF!=$D$2:$D$14794))"),"#N/A")</f>
        <v>#N/A</v>
      </c>
    </row>
    <row r="3035">
      <c r="B3035" s="4" t="s">
        <v>367</v>
      </c>
      <c r="C3035" s="12" t="str">
        <f>IFERROR(__xludf.DUMMYFUNCTION("TEXTJOIN("";"", TRUE, FILTER($B$2:$B$14794, #REF!=$D$2:$D$14794))"),"#N/A")</f>
        <v>#N/A</v>
      </c>
    </row>
    <row r="3036">
      <c r="B3036" s="4" t="s">
        <v>367</v>
      </c>
      <c r="C3036" s="12" t="str">
        <f>IFERROR(__xludf.DUMMYFUNCTION("TEXTJOIN("";"", TRUE, FILTER($B$2:$B$14794, #REF!=$D$2:$D$14794))"),"#N/A")</f>
        <v>#N/A</v>
      </c>
    </row>
    <row r="3037">
      <c r="B3037" s="4" t="s">
        <v>369</v>
      </c>
      <c r="C3037" s="12" t="str">
        <f>IFERROR(__xludf.DUMMYFUNCTION("TEXTJOIN("";"", TRUE, FILTER($B$2:$B$14794, #REF!=$D$2:$D$14794))"),"#N/A")</f>
        <v>#N/A</v>
      </c>
    </row>
    <row r="3038">
      <c r="B3038" s="4" t="s">
        <v>369</v>
      </c>
      <c r="C3038" s="12" t="str">
        <f>IFERROR(__xludf.DUMMYFUNCTION("TEXTJOIN("";"", TRUE, FILTER($B$2:$B$14794, #REF!=$D$2:$D$14794))"),"#N/A")</f>
        <v>#N/A</v>
      </c>
    </row>
    <row r="3039">
      <c r="B3039" s="4" t="s">
        <v>369</v>
      </c>
      <c r="C3039" s="12" t="str">
        <f>IFERROR(__xludf.DUMMYFUNCTION("TEXTJOIN("";"", TRUE, FILTER($B$2:$B$14794, #REF!=$D$2:$D$14794))"),"#N/A")</f>
        <v>#N/A</v>
      </c>
    </row>
    <row r="3040">
      <c r="B3040" s="4" t="s">
        <v>371</v>
      </c>
      <c r="C3040" s="12" t="str">
        <f>IFERROR(__xludf.DUMMYFUNCTION("TEXTJOIN("";"", TRUE, FILTER($B$2:$B$14794, #REF!=$D$2:$D$14794))"),"#N/A")</f>
        <v>#N/A</v>
      </c>
    </row>
    <row r="3041">
      <c r="B3041" s="4" t="s">
        <v>371</v>
      </c>
      <c r="C3041" s="12" t="str">
        <f>IFERROR(__xludf.DUMMYFUNCTION("TEXTJOIN("";"", TRUE, FILTER($B$2:$B$14794, #REF!=$D$2:$D$14794))"),"#N/A")</f>
        <v>#N/A</v>
      </c>
    </row>
    <row r="3042">
      <c r="B3042" s="4" t="s">
        <v>371</v>
      </c>
      <c r="C3042" s="12" t="str">
        <f>IFERROR(__xludf.DUMMYFUNCTION("TEXTJOIN("";"", TRUE, FILTER($B$2:$B$14794, #REF!=$D$2:$D$14794))"),"#N/A")</f>
        <v>#N/A</v>
      </c>
    </row>
    <row r="3043">
      <c r="B3043" s="4" t="s">
        <v>371</v>
      </c>
      <c r="C3043" s="12" t="str">
        <f>IFERROR(__xludf.DUMMYFUNCTION("TEXTJOIN("";"", TRUE, FILTER($B$2:$B$14794, #REF!=$D$2:$D$14794))"),"#N/A")</f>
        <v>#N/A</v>
      </c>
    </row>
    <row r="3044">
      <c r="B3044" s="4" t="s">
        <v>373</v>
      </c>
      <c r="C3044" s="12" t="str">
        <f>IFERROR(__xludf.DUMMYFUNCTION("TEXTJOIN("";"", TRUE, FILTER($B$2:$B$14794, #REF!=$D$2:$D$14794))"),"#N/A")</f>
        <v>#N/A</v>
      </c>
    </row>
    <row r="3045">
      <c r="B3045" s="4" t="s">
        <v>375</v>
      </c>
      <c r="C3045" s="12" t="str">
        <f>IFERROR(__xludf.DUMMYFUNCTION("TEXTJOIN("";"", TRUE, FILTER($B$2:$B$14794, #REF!=$D$2:$D$14794))"),"#N/A")</f>
        <v>#N/A</v>
      </c>
    </row>
    <row r="3046">
      <c r="B3046" s="4" t="s">
        <v>377</v>
      </c>
      <c r="C3046" s="12" t="str">
        <f>IFERROR(__xludf.DUMMYFUNCTION("TEXTJOIN("";"", TRUE, FILTER($B$2:$B$14794, #REF!=$D$2:$D$14794))"),"#N/A")</f>
        <v>#N/A</v>
      </c>
    </row>
    <row r="3047">
      <c r="B3047" s="4" t="s">
        <v>377</v>
      </c>
      <c r="C3047" s="12" t="str">
        <f>IFERROR(__xludf.DUMMYFUNCTION("TEXTJOIN("";"", TRUE, FILTER($B$2:$B$14794, #REF!=$D$2:$D$14794))"),"#N/A")</f>
        <v>#N/A</v>
      </c>
    </row>
    <row r="3048">
      <c r="B3048" s="4" t="s">
        <v>377</v>
      </c>
      <c r="C3048" s="12" t="str">
        <f>IFERROR(__xludf.DUMMYFUNCTION("TEXTJOIN("";"", TRUE, FILTER($B$2:$B$14794, #REF!=$D$2:$D$14794))"),"#N/A")</f>
        <v>#N/A</v>
      </c>
    </row>
    <row r="3049">
      <c r="B3049" s="4" t="s">
        <v>377</v>
      </c>
      <c r="C3049" s="12" t="str">
        <f>IFERROR(__xludf.DUMMYFUNCTION("TEXTJOIN("";"", TRUE, FILTER($B$2:$B$14794, #REF!=$D$2:$D$14794))"),"#N/A")</f>
        <v>#N/A</v>
      </c>
    </row>
    <row r="3050">
      <c r="B3050" s="4" t="s">
        <v>377</v>
      </c>
      <c r="C3050" s="12" t="str">
        <f>IFERROR(__xludf.DUMMYFUNCTION("TEXTJOIN("";"", TRUE, FILTER($B$2:$B$14794, #REF!=$D$2:$D$14794))"),"#N/A")</f>
        <v>#N/A</v>
      </c>
    </row>
    <row r="3051">
      <c r="B3051" s="4" t="s">
        <v>377</v>
      </c>
      <c r="C3051" s="12" t="str">
        <f>IFERROR(__xludf.DUMMYFUNCTION("TEXTJOIN("";"", TRUE, FILTER($B$2:$B$14794, #REF!=$D$2:$D$14794))"),"#N/A")</f>
        <v>#N/A</v>
      </c>
    </row>
    <row r="3052">
      <c r="B3052" s="4" t="s">
        <v>379</v>
      </c>
      <c r="C3052" s="12" t="str">
        <f>IFERROR(__xludf.DUMMYFUNCTION("TEXTJOIN("";"", TRUE, FILTER($B$2:$B$14794, #REF!=$D$2:$D$14794))"),"#N/A")</f>
        <v>#N/A</v>
      </c>
    </row>
    <row r="3053">
      <c r="B3053" s="4" t="s">
        <v>379</v>
      </c>
      <c r="C3053" s="12" t="str">
        <f>IFERROR(__xludf.DUMMYFUNCTION("TEXTJOIN("";"", TRUE, FILTER($B$2:$B$14794, #REF!=$D$2:$D$14794))"),"#N/A")</f>
        <v>#N/A</v>
      </c>
    </row>
    <row r="3054">
      <c r="B3054" s="4" t="s">
        <v>381</v>
      </c>
      <c r="C3054" s="12" t="str">
        <f>IFERROR(__xludf.DUMMYFUNCTION("TEXTJOIN("";"", TRUE, FILTER($B$2:$B$14794, #REF!=$D$2:$D$14794))"),"#N/A")</f>
        <v>#N/A</v>
      </c>
    </row>
    <row r="3055">
      <c r="B3055" s="4" t="s">
        <v>381</v>
      </c>
      <c r="C3055" s="12" t="str">
        <f>IFERROR(__xludf.DUMMYFUNCTION("TEXTJOIN("";"", TRUE, FILTER($B$2:$B$14794, #REF!=$D$2:$D$14794))"),"#N/A")</f>
        <v>#N/A</v>
      </c>
    </row>
    <row r="3056">
      <c r="B3056" s="4" t="s">
        <v>381</v>
      </c>
      <c r="C3056" s="12" t="str">
        <f>IFERROR(__xludf.DUMMYFUNCTION("TEXTJOIN("";"", TRUE, FILTER($B$2:$B$14794, #REF!=$D$2:$D$14794))"),"#N/A")</f>
        <v>#N/A</v>
      </c>
    </row>
    <row r="3057">
      <c r="B3057" s="4" t="s">
        <v>381</v>
      </c>
      <c r="C3057" s="12" t="str">
        <f>IFERROR(__xludf.DUMMYFUNCTION("TEXTJOIN("";"", TRUE, FILTER($B$2:$B$14794, #REF!=$D$2:$D$14794))"),"#N/A")</f>
        <v>#N/A</v>
      </c>
    </row>
    <row r="3058">
      <c r="B3058" s="4" t="s">
        <v>381</v>
      </c>
      <c r="C3058" s="12" t="str">
        <f>IFERROR(__xludf.DUMMYFUNCTION("TEXTJOIN("";"", TRUE, FILTER($B$2:$B$14794, #REF!=$D$2:$D$14794))"),"#N/A")</f>
        <v>#N/A</v>
      </c>
    </row>
    <row r="3059">
      <c r="B3059" s="4" t="s">
        <v>381</v>
      </c>
      <c r="C3059" s="12" t="str">
        <f>IFERROR(__xludf.DUMMYFUNCTION("TEXTJOIN("";"", TRUE, FILTER($B$2:$B$14794, #REF!=$D$2:$D$14794))"),"#N/A")</f>
        <v>#N/A</v>
      </c>
    </row>
    <row r="3060">
      <c r="B3060" s="4" t="s">
        <v>381</v>
      </c>
      <c r="C3060" s="12" t="str">
        <f>IFERROR(__xludf.DUMMYFUNCTION("TEXTJOIN("";"", TRUE, FILTER($B$2:$B$14794, #REF!=$D$2:$D$14794))"),"#N/A")</f>
        <v>#N/A</v>
      </c>
    </row>
    <row r="3061">
      <c r="B3061" s="4" t="s">
        <v>383</v>
      </c>
      <c r="C3061" s="12" t="str">
        <f>IFERROR(__xludf.DUMMYFUNCTION("TEXTJOIN("";"", TRUE, FILTER($B$2:$B$14794, #REF!=$D$2:$D$14794))"),"#N/A")</f>
        <v>#N/A</v>
      </c>
    </row>
    <row r="3062">
      <c r="B3062" s="4" t="s">
        <v>383</v>
      </c>
      <c r="C3062" s="12" t="str">
        <f>IFERROR(__xludf.DUMMYFUNCTION("TEXTJOIN("";"", TRUE, FILTER($B$2:$B$14794, #REF!=$D$2:$D$14794))"),"#N/A")</f>
        <v>#N/A</v>
      </c>
    </row>
    <row r="3063">
      <c r="B3063" s="4" t="s">
        <v>383</v>
      </c>
      <c r="C3063" s="12" t="str">
        <f>IFERROR(__xludf.DUMMYFUNCTION("TEXTJOIN("";"", TRUE, FILTER($B$2:$B$14794, #REF!=$D$2:$D$14794))"),"#N/A")</f>
        <v>#N/A</v>
      </c>
    </row>
    <row r="3064">
      <c r="B3064" s="4" t="s">
        <v>383</v>
      </c>
      <c r="C3064" s="12" t="str">
        <f>IFERROR(__xludf.DUMMYFUNCTION("TEXTJOIN("";"", TRUE, FILTER($B$2:$B$14794, #REF!=$D$2:$D$14794))"),"#N/A")</f>
        <v>#N/A</v>
      </c>
    </row>
    <row r="3065">
      <c r="B3065" s="4" t="s">
        <v>383</v>
      </c>
      <c r="C3065" s="12" t="str">
        <f>IFERROR(__xludf.DUMMYFUNCTION("TEXTJOIN("";"", TRUE, FILTER($B$2:$B$14794, #REF!=$D$2:$D$14794))"),"#N/A")</f>
        <v>#N/A</v>
      </c>
    </row>
    <row r="3066">
      <c r="B3066" s="4" t="s">
        <v>386</v>
      </c>
      <c r="C3066" s="12" t="str">
        <f>IFERROR(__xludf.DUMMYFUNCTION("TEXTJOIN("";"", TRUE, FILTER($B$2:$B$14794, #REF!=$D$2:$D$14794))"),"#N/A")</f>
        <v>#N/A</v>
      </c>
    </row>
    <row r="3067">
      <c r="B3067" s="4" t="s">
        <v>388</v>
      </c>
      <c r="C3067" s="12" t="str">
        <f>IFERROR(__xludf.DUMMYFUNCTION("TEXTJOIN("";"", TRUE, FILTER($B$2:$B$14794, #REF!=$D$2:$D$14794))"),"#N/A")</f>
        <v>#N/A</v>
      </c>
    </row>
    <row r="3068">
      <c r="B3068" s="4" t="s">
        <v>388</v>
      </c>
      <c r="C3068" s="12" t="str">
        <f>IFERROR(__xludf.DUMMYFUNCTION("TEXTJOIN("";"", TRUE, FILTER($B$2:$B$14794, #REF!=$D$2:$D$14794))"),"#N/A")</f>
        <v>#N/A</v>
      </c>
    </row>
    <row r="3069">
      <c r="B3069" s="4" t="s">
        <v>388</v>
      </c>
      <c r="C3069" s="12" t="str">
        <f>IFERROR(__xludf.DUMMYFUNCTION("TEXTJOIN("";"", TRUE, FILTER($B$2:$B$14794, #REF!=$D$2:$D$14794))"),"#N/A")</f>
        <v>#N/A</v>
      </c>
    </row>
    <row r="3070">
      <c r="B3070" s="4" t="s">
        <v>388</v>
      </c>
      <c r="C3070" s="12" t="str">
        <f>IFERROR(__xludf.DUMMYFUNCTION("TEXTJOIN("";"", TRUE, FILTER($B$2:$B$14794, #REF!=$D$2:$D$14794))"),"#N/A")</f>
        <v>#N/A</v>
      </c>
    </row>
    <row r="3071">
      <c r="B3071" s="4" t="s">
        <v>388</v>
      </c>
      <c r="C3071" s="12" t="str">
        <f>IFERROR(__xludf.DUMMYFUNCTION("TEXTJOIN("";"", TRUE, FILTER($B$2:$B$14794, #REF!=$D$2:$D$14794))"),"#N/A")</f>
        <v>#N/A</v>
      </c>
    </row>
    <row r="3072">
      <c r="B3072" s="4" t="s">
        <v>388</v>
      </c>
      <c r="C3072" s="12" t="str">
        <f>IFERROR(__xludf.DUMMYFUNCTION("TEXTJOIN("";"", TRUE, FILTER($B$2:$B$14794, #REF!=$D$2:$D$14794))"),"#N/A")</f>
        <v>#N/A</v>
      </c>
    </row>
    <row r="3073">
      <c r="B3073" s="4" t="s">
        <v>388</v>
      </c>
      <c r="C3073" s="12" t="str">
        <f>IFERROR(__xludf.DUMMYFUNCTION("TEXTJOIN("";"", TRUE, FILTER($B$2:$B$14794, #REF!=$D$2:$D$14794))"),"#N/A")</f>
        <v>#N/A</v>
      </c>
    </row>
    <row r="3074">
      <c r="B3074" s="4" t="s">
        <v>390</v>
      </c>
      <c r="C3074" s="12" t="str">
        <f>IFERROR(__xludf.DUMMYFUNCTION("TEXTJOIN("";"", TRUE, FILTER($B$2:$B$14794, #REF!=$D$2:$D$14794))"),"#N/A")</f>
        <v>#N/A</v>
      </c>
    </row>
    <row r="3075">
      <c r="B3075" s="4" t="s">
        <v>390</v>
      </c>
      <c r="C3075" s="12" t="str">
        <f>IFERROR(__xludf.DUMMYFUNCTION("TEXTJOIN("";"", TRUE, FILTER($B$2:$B$14794, #REF!=$D$2:$D$14794))"),"#N/A")</f>
        <v>#N/A</v>
      </c>
    </row>
    <row r="3076">
      <c r="B3076" s="4" t="s">
        <v>390</v>
      </c>
      <c r="C3076" s="12" t="str">
        <f>IFERROR(__xludf.DUMMYFUNCTION("TEXTJOIN("";"", TRUE, FILTER($B$2:$B$14794, #REF!=$D$2:$D$14794))"),"#N/A")</f>
        <v>#N/A</v>
      </c>
    </row>
    <row r="3077">
      <c r="B3077" s="4" t="s">
        <v>390</v>
      </c>
      <c r="C3077" s="12" t="str">
        <f>IFERROR(__xludf.DUMMYFUNCTION("TEXTJOIN("";"", TRUE, FILTER($B$2:$B$14794, #REF!=$D$2:$D$14794))"),"#N/A")</f>
        <v>#N/A</v>
      </c>
    </row>
    <row r="3078">
      <c r="B3078" s="4" t="s">
        <v>390</v>
      </c>
      <c r="C3078" s="12" t="str">
        <f>IFERROR(__xludf.DUMMYFUNCTION("TEXTJOIN("";"", TRUE, FILTER($B$2:$B$14794, #REF!=$D$2:$D$14794))"),"#N/A")</f>
        <v>#N/A</v>
      </c>
    </row>
    <row r="3079">
      <c r="B3079" s="4" t="s">
        <v>390</v>
      </c>
      <c r="C3079" s="12" t="str">
        <f>IFERROR(__xludf.DUMMYFUNCTION("TEXTJOIN("";"", TRUE, FILTER($B$2:$B$14794, #REF!=$D$2:$D$14794))"),"#N/A")</f>
        <v>#N/A</v>
      </c>
    </row>
    <row r="3080">
      <c r="B3080" s="4" t="s">
        <v>392</v>
      </c>
      <c r="C3080" s="12" t="str">
        <f>IFERROR(__xludf.DUMMYFUNCTION("TEXTJOIN("";"", TRUE, FILTER($B$2:$B$14794, #REF!=$D$2:$D$14794))"),"#N/A")</f>
        <v>#N/A</v>
      </c>
    </row>
    <row r="3081">
      <c r="B3081" s="4" t="s">
        <v>394</v>
      </c>
      <c r="C3081" s="12" t="str">
        <f>IFERROR(__xludf.DUMMYFUNCTION("TEXTJOIN("";"", TRUE, FILTER($B$2:$B$14794, #REF!=$D$2:$D$14794))"),"#N/A")</f>
        <v>#N/A</v>
      </c>
    </row>
    <row r="3082">
      <c r="B3082" s="4" t="s">
        <v>394</v>
      </c>
      <c r="C3082" s="12" t="str">
        <f>IFERROR(__xludf.DUMMYFUNCTION("TEXTJOIN("";"", TRUE, FILTER($B$2:$B$14794, #REF!=$D$2:$D$14794))"),"#N/A")</f>
        <v>#N/A</v>
      </c>
    </row>
    <row r="3083">
      <c r="B3083" s="4" t="s">
        <v>394</v>
      </c>
      <c r="C3083" s="12" t="str">
        <f>IFERROR(__xludf.DUMMYFUNCTION("TEXTJOIN("";"", TRUE, FILTER($B$2:$B$14794, #REF!=$D$2:$D$14794))"),"#N/A")</f>
        <v>#N/A</v>
      </c>
    </row>
    <row r="3084">
      <c r="B3084" s="4" t="s">
        <v>394</v>
      </c>
      <c r="C3084" s="12" t="str">
        <f>IFERROR(__xludf.DUMMYFUNCTION("TEXTJOIN("";"", TRUE, FILTER($B$2:$B$14794, #REF!=$D$2:$D$14794))"),"#N/A")</f>
        <v>#N/A</v>
      </c>
    </row>
    <row r="3085">
      <c r="B3085" s="4" t="s">
        <v>394</v>
      </c>
      <c r="C3085" s="12" t="str">
        <f>IFERROR(__xludf.DUMMYFUNCTION("TEXTJOIN("";"", TRUE, FILTER($B$2:$B$14794, #REF!=$D$2:$D$14794))"),"#N/A")</f>
        <v>#N/A</v>
      </c>
    </row>
    <row r="3086">
      <c r="B3086" s="4" t="s">
        <v>397</v>
      </c>
      <c r="C3086" s="12" t="str">
        <f>IFERROR(__xludf.DUMMYFUNCTION("TEXTJOIN("";"", TRUE, FILTER($B$2:$B$14794, #REF!=$D$2:$D$14794))"),"#N/A")</f>
        <v>#N/A</v>
      </c>
    </row>
    <row r="3087">
      <c r="B3087" s="4" t="s">
        <v>399</v>
      </c>
      <c r="C3087" s="12" t="str">
        <f>IFERROR(__xludf.DUMMYFUNCTION("TEXTJOIN("";"", TRUE, FILTER($B$2:$B$14794, #REF!=$D$2:$D$14794))"),"#N/A")</f>
        <v>#N/A</v>
      </c>
    </row>
    <row r="3088">
      <c r="B3088" s="4" t="s">
        <v>401</v>
      </c>
      <c r="C3088" s="12" t="str">
        <f>IFERROR(__xludf.DUMMYFUNCTION("TEXTJOIN("";"", TRUE, FILTER($B$2:$B$14794, #REF!=$D$2:$D$14794))"),"#N/A")</f>
        <v>#N/A</v>
      </c>
    </row>
    <row r="3089">
      <c r="B3089" s="4" t="s">
        <v>401</v>
      </c>
      <c r="C3089" s="12" t="str">
        <f>IFERROR(__xludf.DUMMYFUNCTION("TEXTJOIN("";"", TRUE, FILTER($B$2:$B$14794, #REF!=$D$2:$D$14794))"),"#N/A")</f>
        <v>#N/A</v>
      </c>
    </row>
    <row r="3090">
      <c r="B3090" s="4" t="s">
        <v>401</v>
      </c>
      <c r="C3090" s="12" t="str">
        <f>IFERROR(__xludf.DUMMYFUNCTION("TEXTJOIN("";"", TRUE, FILTER($B$2:$B$14794, #REF!=$D$2:$D$14794))"),"#N/A")</f>
        <v>#N/A</v>
      </c>
    </row>
    <row r="3091">
      <c r="B3091" s="4" t="s">
        <v>401</v>
      </c>
      <c r="C3091" s="12" t="str">
        <f>IFERROR(__xludf.DUMMYFUNCTION("TEXTJOIN("";"", TRUE, FILTER($B$2:$B$14794, #REF!=$D$2:$D$14794))"),"#N/A")</f>
        <v>#N/A</v>
      </c>
    </row>
    <row r="3092">
      <c r="B3092" s="4" t="s">
        <v>401</v>
      </c>
      <c r="C3092" s="12" t="str">
        <f>IFERROR(__xludf.DUMMYFUNCTION("TEXTJOIN("";"", TRUE, FILTER($B$2:$B$14794, #REF!=$D$2:$D$14794))"),"#N/A")</f>
        <v>#N/A</v>
      </c>
    </row>
    <row r="3093">
      <c r="B3093" s="4" t="s">
        <v>403</v>
      </c>
      <c r="C3093" s="12" t="str">
        <f>IFERROR(__xludf.DUMMYFUNCTION("TEXTJOIN("";"", TRUE, FILTER($B$2:$B$14794, #REF!=$D$2:$D$14794))"),"#N/A")</f>
        <v>#N/A</v>
      </c>
    </row>
    <row r="3094">
      <c r="B3094" s="4" t="s">
        <v>403</v>
      </c>
      <c r="C3094" s="12" t="str">
        <f>IFERROR(__xludf.DUMMYFUNCTION("TEXTJOIN("";"", TRUE, FILTER($B$2:$B$14794, #REF!=$D$2:$D$14794))"),"#N/A")</f>
        <v>#N/A</v>
      </c>
    </row>
    <row r="3095">
      <c r="B3095" s="4" t="s">
        <v>403</v>
      </c>
      <c r="C3095" s="12" t="str">
        <f>IFERROR(__xludf.DUMMYFUNCTION("TEXTJOIN("";"", TRUE, FILTER($B$2:$B$14794, #REF!=$D$2:$D$14794))"),"#N/A")</f>
        <v>#N/A</v>
      </c>
    </row>
    <row r="3096">
      <c r="B3096" s="4" t="s">
        <v>403</v>
      </c>
      <c r="C3096" s="12" t="str">
        <f>IFERROR(__xludf.DUMMYFUNCTION("TEXTJOIN("";"", TRUE, FILTER($B$2:$B$14794, #REF!=$D$2:$D$14794))"),"#N/A")</f>
        <v>#N/A</v>
      </c>
    </row>
    <row r="3097">
      <c r="B3097" s="4" t="s">
        <v>403</v>
      </c>
      <c r="C3097" s="12" t="str">
        <f>IFERROR(__xludf.DUMMYFUNCTION("TEXTJOIN("";"", TRUE, FILTER($B$2:$B$14794, #REF!=$D$2:$D$14794))"),"#N/A")</f>
        <v>#N/A</v>
      </c>
    </row>
    <row r="3098">
      <c r="B3098" s="4" t="s">
        <v>403</v>
      </c>
      <c r="C3098" s="12" t="str">
        <f>IFERROR(__xludf.DUMMYFUNCTION("TEXTJOIN("";"", TRUE, FILTER($B$2:$B$14794, #REF!=$D$2:$D$14794))"),"#N/A")</f>
        <v>#N/A</v>
      </c>
    </row>
    <row r="3099">
      <c r="B3099" s="4" t="s">
        <v>403</v>
      </c>
      <c r="C3099" s="12" t="str">
        <f>IFERROR(__xludf.DUMMYFUNCTION("TEXTJOIN("";"", TRUE, FILTER($B$2:$B$14794, #REF!=$D$2:$D$14794))"),"#N/A")</f>
        <v>#N/A</v>
      </c>
    </row>
    <row r="3100">
      <c r="B3100" s="4" t="s">
        <v>403</v>
      </c>
      <c r="C3100" s="12" t="str">
        <f>IFERROR(__xludf.DUMMYFUNCTION("TEXTJOIN("";"", TRUE, FILTER($B$2:$B$14794, #REF!=$D$2:$D$14794))"),"#N/A")</f>
        <v>#N/A</v>
      </c>
    </row>
    <row r="3101">
      <c r="B3101" s="4" t="s">
        <v>403</v>
      </c>
      <c r="C3101" s="12" t="str">
        <f>IFERROR(__xludf.DUMMYFUNCTION("TEXTJOIN("";"", TRUE, FILTER($B$2:$B$14794, #REF!=$D$2:$D$14794))"),"#N/A")</f>
        <v>#N/A</v>
      </c>
    </row>
    <row r="3102">
      <c r="B3102" s="4" t="s">
        <v>406</v>
      </c>
      <c r="C3102" s="12" t="str">
        <f>IFERROR(__xludf.DUMMYFUNCTION("TEXTJOIN("";"", TRUE, FILTER($B$2:$B$14794, #REF!=$D$2:$D$14794))"),"#N/A")</f>
        <v>#N/A</v>
      </c>
    </row>
    <row r="3103">
      <c r="B3103" s="4" t="s">
        <v>406</v>
      </c>
      <c r="C3103" s="12" t="str">
        <f>IFERROR(__xludf.DUMMYFUNCTION("TEXTJOIN("";"", TRUE, FILTER($B$2:$B$14794, #REF!=$D$2:$D$14794))"),"#N/A")</f>
        <v>#N/A</v>
      </c>
    </row>
    <row r="3104">
      <c r="B3104" s="4" t="s">
        <v>406</v>
      </c>
      <c r="C3104" s="12" t="str">
        <f>IFERROR(__xludf.DUMMYFUNCTION("TEXTJOIN("";"", TRUE, FILTER($B$2:$B$14794, #REF!=$D$2:$D$14794))"),"#N/A")</f>
        <v>#N/A</v>
      </c>
    </row>
    <row r="3105">
      <c r="B3105" s="4" t="s">
        <v>406</v>
      </c>
      <c r="C3105" s="12" t="str">
        <f>IFERROR(__xludf.DUMMYFUNCTION("TEXTJOIN("";"", TRUE, FILTER($B$2:$B$14794, #REF!=$D$2:$D$14794))"),"#N/A")</f>
        <v>#N/A</v>
      </c>
    </row>
    <row r="3106">
      <c r="B3106" s="4" t="s">
        <v>406</v>
      </c>
      <c r="C3106" s="12" t="str">
        <f>IFERROR(__xludf.DUMMYFUNCTION("TEXTJOIN("";"", TRUE, FILTER($B$2:$B$14794, #REF!=$D$2:$D$14794))"),"#N/A")</f>
        <v>#N/A</v>
      </c>
    </row>
    <row r="3107">
      <c r="B3107" s="4" t="s">
        <v>406</v>
      </c>
      <c r="C3107" s="12" t="str">
        <f>IFERROR(__xludf.DUMMYFUNCTION("TEXTJOIN("";"", TRUE, FILTER($B$2:$B$14794, #REF!=$D$2:$D$14794))"),"#N/A")</f>
        <v>#N/A</v>
      </c>
    </row>
    <row r="3108">
      <c r="B3108" s="4" t="s">
        <v>406</v>
      </c>
      <c r="C3108" s="12" t="str">
        <f>IFERROR(__xludf.DUMMYFUNCTION("TEXTJOIN("";"", TRUE, FILTER($B$2:$B$14794, #REF!=$D$2:$D$14794))"),"#N/A")</f>
        <v>#N/A</v>
      </c>
    </row>
    <row r="3109">
      <c r="B3109" s="4" t="s">
        <v>406</v>
      </c>
      <c r="C3109" s="12" t="str">
        <f>IFERROR(__xludf.DUMMYFUNCTION("TEXTJOIN("";"", TRUE, FILTER($B$2:$B$14794, #REF!=$D$2:$D$14794))"),"#N/A")</f>
        <v>#N/A</v>
      </c>
    </row>
    <row r="3110">
      <c r="B3110" s="4" t="s">
        <v>406</v>
      </c>
      <c r="C3110" s="12" t="str">
        <f>IFERROR(__xludf.DUMMYFUNCTION("TEXTJOIN("";"", TRUE, FILTER($B$2:$B$14794, #REF!=$D$2:$D$14794))"),"#N/A")</f>
        <v>#N/A</v>
      </c>
    </row>
    <row r="3111">
      <c r="B3111" s="4" t="s">
        <v>408</v>
      </c>
      <c r="C3111" s="12" t="str">
        <f>IFERROR(__xludf.DUMMYFUNCTION("TEXTJOIN("";"", TRUE, FILTER($B$2:$B$14794, #REF!=$D$2:$D$14794))"),"#N/A")</f>
        <v>#N/A</v>
      </c>
    </row>
    <row r="3112">
      <c r="B3112" s="4" t="s">
        <v>408</v>
      </c>
      <c r="C3112" s="12" t="str">
        <f>IFERROR(__xludf.DUMMYFUNCTION("TEXTJOIN("";"", TRUE, FILTER($B$2:$B$14794, #REF!=$D$2:$D$14794))"),"#N/A")</f>
        <v>#N/A</v>
      </c>
    </row>
    <row r="3113">
      <c r="B3113" s="4" t="s">
        <v>408</v>
      </c>
      <c r="C3113" s="12" t="str">
        <f>IFERROR(__xludf.DUMMYFUNCTION("TEXTJOIN("";"", TRUE, FILTER($B$2:$B$14794, #REF!=$D$2:$D$14794))"),"#N/A")</f>
        <v>#N/A</v>
      </c>
    </row>
    <row r="3114">
      <c r="B3114" s="4" t="s">
        <v>408</v>
      </c>
      <c r="C3114" s="12" t="str">
        <f>IFERROR(__xludf.DUMMYFUNCTION("TEXTJOIN("";"", TRUE, FILTER($B$2:$B$14794, #REF!=$D$2:$D$14794))"),"#N/A")</f>
        <v>#N/A</v>
      </c>
    </row>
    <row r="3115">
      <c r="B3115" s="4" t="s">
        <v>408</v>
      </c>
      <c r="C3115" s="12" t="str">
        <f>IFERROR(__xludf.DUMMYFUNCTION("TEXTJOIN("";"", TRUE, FILTER($B$2:$B$14794, #REF!=$D$2:$D$14794))"),"#N/A")</f>
        <v>#N/A</v>
      </c>
    </row>
    <row r="3116">
      <c r="B3116" s="4" t="s">
        <v>408</v>
      </c>
      <c r="C3116" s="12" t="str">
        <f>IFERROR(__xludf.DUMMYFUNCTION("TEXTJOIN("";"", TRUE, FILTER($B$2:$B$14794, #REF!=$D$2:$D$14794))"),"#N/A")</f>
        <v>#N/A</v>
      </c>
    </row>
    <row r="3117">
      <c r="B3117" s="4" t="s">
        <v>408</v>
      </c>
      <c r="C3117" s="12" t="str">
        <f>IFERROR(__xludf.DUMMYFUNCTION("TEXTJOIN("";"", TRUE, FILTER($B$2:$B$14794, #REF!=$D$2:$D$14794))"),"#N/A")</f>
        <v>#N/A</v>
      </c>
    </row>
    <row r="3118">
      <c r="B3118" s="4" t="s">
        <v>408</v>
      </c>
      <c r="C3118" s="12" t="str">
        <f>IFERROR(__xludf.DUMMYFUNCTION("TEXTJOIN("";"", TRUE, FILTER($B$2:$B$14794, #REF!=$D$2:$D$14794))"),"#N/A")</f>
        <v>#N/A</v>
      </c>
    </row>
    <row r="3119">
      <c r="B3119" s="4" t="s">
        <v>408</v>
      </c>
      <c r="C3119" s="12" t="str">
        <f>IFERROR(__xludf.DUMMYFUNCTION("TEXTJOIN("";"", TRUE, FILTER($B$2:$B$14794, #REF!=$D$2:$D$14794))"),"#N/A")</f>
        <v>#N/A</v>
      </c>
    </row>
    <row r="3120">
      <c r="B3120" s="4" t="s">
        <v>410</v>
      </c>
      <c r="C3120" s="12" t="str">
        <f>IFERROR(__xludf.DUMMYFUNCTION("TEXTJOIN("";"", TRUE, FILTER($B$2:$B$14794, #REF!=$D$2:$D$14794))"),"#N/A")</f>
        <v>#N/A</v>
      </c>
    </row>
    <row r="3121">
      <c r="B3121" s="4" t="s">
        <v>413</v>
      </c>
      <c r="C3121" s="12" t="str">
        <f>IFERROR(__xludf.DUMMYFUNCTION("TEXTJOIN("";"", TRUE, FILTER($B$2:$B$14794, #REF!=$D$2:$D$14794))"),"#N/A")</f>
        <v>#N/A</v>
      </c>
    </row>
    <row r="3122">
      <c r="B3122" s="4" t="s">
        <v>413</v>
      </c>
      <c r="C3122" s="12" t="str">
        <f>IFERROR(__xludf.DUMMYFUNCTION("TEXTJOIN("";"", TRUE, FILTER($B$2:$B$14794, #REF!=$D$2:$D$14794))"),"#N/A")</f>
        <v>#N/A</v>
      </c>
    </row>
    <row r="3123">
      <c r="B3123" s="4" t="s">
        <v>413</v>
      </c>
      <c r="C3123" s="12" t="str">
        <f>IFERROR(__xludf.DUMMYFUNCTION("TEXTJOIN("";"", TRUE, FILTER($B$2:$B$14794, #REF!=$D$2:$D$14794))"),"#N/A")</f>
        <v>#N/A</v>
      </c>
    </row>
    <row r="3124">
      <c r="B3124" s="4" t="s">
        <v>413</v>
      </c>
      <c r="C3124" s="12" t="str">
        <f>IFERROR(__xludf.DUMMYFUNCTION("TEXTJOIN("";"", TRUE, FILTER($B$2:$B$14794, #REF!=$D$2:$D$14794))"),"#N/A")</f>
        <v>#N/A</v>
      </c>
    </row>
    <row r="3125">
      <c r="B3125" s="4" t="s">
        <v>413</v>
      </c>
      <c r="C3125" s="12" t="str">
        <f>IFERROR(__xludf.DUMMYFUNCTION("TEXTJOIN("";"", TRUE, FILTER($B$2:$B$14794, #REF!=$D$2:$D$14794))"),"#N/A")</f>
        <v>#N/A</v>
      </c>
    </row>
    <row r="3126">
      <c r="B3126" s="4" t="s">
        <v>413</v>
      </c>
      <c r="C3126" s="12" t="str">
        <f>IFERROR(__xludf.DUMMYFUNCTION("TEXTJOIN("";"", TRUE, FILTER($B$2:$B$14794, #REF!=$D$2:$D$14794))"),"#N/A")</f>
        <v>#N/A</v>
      </c>
    </row>
    <row r="3127">
      <c r="B3127" s="4" t="s">
        <v>413</v>
      </c>
      <c r="C3127" s="12" t="str">
        <f>IFERROR(__xludf.DUMMYFUNCTION("TEXTJOIN("";"", TRUE, FILTER($B$2:$B$14794, #REF!=$D$2:$D$14794))"),"#N/A")</f>
        <v>#N/A</v>
      </c>
    </row>
    <row r="3128">
      <c r="B3128" s="4" t="s">
        <v>413</v>
      </c>
      <c r="C3128" s="12" t="str">
        <f>IFERROR(__xludf.DUMMYFUNCTION("TEXTJOIN("";"", TRUE, FILTER($B$2:$B$14794, #REF!=$D$2:$D$14794))"),"#N/A")</f>
        <v>#N/A</v>
      </c>
    </row>
    <row r="3129">
      <c r="B3129" s="4" t="s">
        <v>413</v>
      </c>
      <c r="C3129" s="12" t="str">
        <f>IFERROR(__xludf.DUMMYFUNCTION("TEXTJOIN("";"", TRUE, FILTER($B$2:$B$14794, #REF!=$D$2:$D$14794))"),"#N/A")</f>
        <v>#N/A</v>
      </c>
    </row>
    <row r="3130">
      <c r="B3130" s="4" t="s">
        <v>416</v>
      </c>
      <c r="C3130" s="12" t="str">
        <f>IFERROR(__xludf.DUMMYFUNCTION("TEXTJOIN("";"", TRUE, FILTER($B$2:$B$14794, #REF!=$D$2:$D$14794))"),"#N/A")</f>
        <v>#N/A</v>
      </c>
    </row>
    <row r="3131">
      <c r="B3131" s="4" t="s">
        <v>418</v>
      </c>
      <c r="C3131" s="12" t="str">
        <f>IFERROR(__xludf.DUMMYFUNCTION("TEXTJOIN("";"", TRUE, FILTER($B$2:$B$14794, #REF!=$D$2:$D$14794))"),"#N/A")</f>
        <v>#N/A</v>
      </c>
    </row>
    <row r="3132">
      <c r="B3132" s="4" t="s">
        <v>418</v>
      </c>
      <c r="C3132" s="12" t="str">
        <f>IFERROR(__xludf.DUMMYFUNCTION("TEXTJOIN("";"", TRUE, FILTER($B$2:$B$14794, #REF!=$D$2:$D$14794))"),"#N/A")</f>
        <v>#N/A</v>
      </c>
    </row>
    <row r="3133">
      <c r="B3133" s="4" t="s">
        <v>418</v>
      </c>
      <c r="C3133" s="12" t="str">
        <f>IFERROR(__xludf.DUMMYFUNCTION("TEXTJOIN("";"", TRUE, FILTER($B$2:$B$14794, #REF!=$D$2:$D$14794))"),"#N/A")</f>
        <v>#N/A</v>
      </c>
    </row>
    <row r="3134">
      <c r="B3134" s="4" t="s">
        <v>418</v>
      </c>
      <c r="C3134" s="12" t="str">
        <f>IFERROR(__xludf.DUMMYFUNCTION("TEXTJOIN("";"", TRUE, FILTER($B$2:$B$14794, #REF!=$D$2:$D$14794))"),"#N/A")</f>
        <v>#N/A</v>
      </c>
    </row>
    <row r="3135">
      <c r="B3135" s="4" t="s">
        <v>418</v>
      </c>
      <c r="C3135" s="12" t="str">
        <f>IFERROR(__xludf.DUMMYFUNCTION("TEXTJOIN("";"", TRUE, FILTER($B$2:$B$14794, #REF!=$D$2:$D$14794))"),"#N/A")</f>
        <v>#N/A</v>
      </c>
    </row>
    <row r="3136">
      <c r="B3136" s="4" t="s">
        <v>418</v>
      </c>
      <c r="C3136" s="12" t="str">
        <f>IFERROR(__xludf.DUMMYFUNCTION("TEXTJOIN("";"", TRUE, FILTER($B$2:$B$14794, #REF!=$D$2:$D$14794))"),"#N/A")</f>
        <v>#N/A</v>
      </c>
    </row>
    <row r="3137">
      <c r="B3137" s="4" t="s">
        <v>418</v>
      </c>
      <c r="C3137" s="12" t="str">
        <f>IFERROR(__xludf.DUMMYFUNCTION("TEXTJOIN("";"", TRUE, FILTER($B$2:$B$14794, #REF!=$D$2:$D$14794))"),"#N/A")</f>
        <v>#N/A</v>
      </c>
    </row>
    <row r="3138">
      <c r="B3138" s="4" t="s">
        <v>420</v>
      </c>
      <c r="C3138" s="12" t="str">
        <f>IFERROR(__xludf.DUMMYFUNCTION("TEXTJOIN("";"", TRUE, FILTER($B$2:$B$14794, #REF!=$D$2:$D$14794))"),"#N/A")</f>
        <v>#N/A</v>
      </c>
    </row>
    <row r="3139">
      <c r="B3139" s="4" t="s">
        <v>420</v>
      </c>
      <c r="C3139" s="12" t="str">
        <f>IFERROR(__xludf.DUMMYFUNCTION("TEXTJOIN("";"", TRUE, FILTER($B$2:$B$14794, #REF!=$D$2:$D$14794))"),"#N/A")</f>
        <v>#N/A</v>
      </c>
    </row>
    <row r="3140">
      <c r="B3140" s="4" t="s">
        <v>420</v>
      </c>
      <c r="C3140" s="12" t="str">
        <f>IFERROR(__xludf.DUMMYFUNCTION("TEXTJOIN("";"", TRUE, FILTER($B$2:$B$14794, #REF!=$D$2:$D$14794))"),"#N/A")</f>
        <v>#N/A</v>
      </c>
    </row>
    <row r="3141">
      <c r="B3141" s="4" t="s">
        <v>422</v>
      </c>
      <c r="C3141" s="12" t="str">
        <f>IFERROR(__xludf.DUMMYFUNCTION("TEXTJOIN("";"", TRUE, FILTER($B$2:$B$14794, #REF!=$D$2:$D$14794))"),"#N/A")</f>
        <v>#N/A</v>
      </c>
    </row>
    <row r="3142">
      <c r="B3142" s="4" t="s">
        <v>422</v>
      </c>
      <c r="C3142" s="12" t="str">
        <f>IFERROR(__xludf.DUMMYFUNCTION("TEXTJOIN("";"", TRUE, FILTER($B$2:$B$14794, #REF!=$D$2:$D$14794))"),"#N/A")</f>
        <v>#N/A</v>
      </c>
    </row>
    <row r="3143">
      <c r="B3143" s="4" t="s">
        <v>422</v>
      </c>
      <c r="C3143" s="12" t="str">
        <f>IFERROR(__xludf.DUMMYFUNCTION("TEXTJOIN("";"", TRUE, FILTER($B$2:$B$14794, #REF!=$D$2:$D$14794))"),"#N/A")</f>
        <v>#N/A</v>
      </c>
    </row>
    <row r="3144">
      <c r="B3144" s="4" t="s">
        <v>422</v>
      </c>
      <c r="C3144" s="12" t="str">
        <f>IFERROR(__xludf.DUMMYFUNCTION("TEXTJOIN("";"", TRUE, FILTER($B$2:$B$14794, #REF!=$D$2:$D$14794))"),"#N/A")</f>
        <v>#N/A</v>
      </c>
    </row>
    <row r="3145">
      <c r="B3145" s="4" t="s">
        <v>424</v>
      </c>
      <c r="C3145" s="12" t="str">
        <f>IFERROR(__xludf.DUMMYFUNCTION("TEXTJOIN("";"", TRUE, FILTER($B$2:$B$14794, #REF!=$D$2:$D$14794))"),"#N/A")</f>
        <v>#N/A</v>
      </c>
    </row>
    <row r="3146">
      <c r="B3146" s="4" t="s">
        <v>424</v>
      </c>
      <c r="C3146" s="12" t="str">
        <f>IFERROR(__xludf.DUMMYFUNCTION("TEXTJOIN("";"", TRUE, FILTER($B$2:$B$14794, #REF!=$D$2:$D$14794))"),"#N/A")</f>
        <v>#N/A</v>
      </c>
    </row>
    <row r="3147">
      <c r="B3147" s="4" t="s">
        <v>424</v>
      </c>
      <c r="C3147" s="12" t="str">
        <f>IFERROR(__xludf.DUMMYFUNCTION("TEXTJOIN("";"", TRUE, FILTER($B$2:$B$14794, #REF!=$D$2:$D$14794))"),"#N/A")</f>
        <v>#N/A</v>
      </c>
    </row>
    <row r="3148">
      <c r="B3148" s="4" t="s">
        <v>424</v>
      </c>
      <c r="C3148" s="12" t="str">
        <f>IFERROR(__xludf.DUMMYFUNCTION("TEXTJOIN("";"", TRUE, FILTER($B$2:$B$14794, #REF!=$D$2:$D$14794))"),"#N/A")</f>
        <v>#N/A</v>
      </c>
    </row>
    <row r="3149">
      <c r="B3149" s="4" t="s">
        <v>424</v>
      </c>
      <c r="C3149" s="12" t="str">
        <f>IFERROR(__xludf.DUMMYFUNCTION("TEXTJOIN("";"", TRUE, FILTER($B$2:$B$14794, #REF!=$D$2:$D$14794))"),"#N/A")</f>
        <v>#N/A</v>
      </c>
    </row>
    <row r="3150">
      <c r="B3150" s="4" t="s">
        <v>426</v>
      </c>
      <c r="C3150" s="12" t="str">
        <f>IFERROR(__xludf.DUMMYFUNCTION("TEXTJOIN("";"", TRUE, FILTER($B$2:$B$14794, #REF!=$D$2:$D$14794))"),"#N/A")</f>
        <v>#N/A</v>
      </c>
    </row>
    <row r="3151">
      <c r="B3151" s="4" t="s">
        <v>426</v>
      </c>
      <c r="C3151" s="12" t="str">
        <f>IFERROR(__xludf.DUMMYFUNCTION("TEXTJOIN("";"", TRUE, FILTER($B$2:$B$14794, #REF!=$D$2:$D$14794))"),"#N/A")</f>
        <v>#N/A</v>
      </c>
    </row>
    <row r="3152">
      <c r="B3152" s="4" t="s">
        <v>426</v>
      </c>
      <c r="C3152" s="12" t="str">
        <f>IFERROR(__xludf.DUMMYFUNCTION("TEXTJOIN("";"", TRUE, FILTER($B$2:$B$14794, #REF!=$D$2:$D$14794))"),"#N/A")</f>
        <v>#N/A</v>
      </c>
    </row>
    <row r="3153">
      <c r="B3153" s="4" t="s">
        <v>426</v>
      </c>
      <c r="C3153" s="12" t="str">
        <f>IFERROR(__xludf.DUMMYFUNCTION("TEXTJOIN("";"", TRUE, FILTER($B$2:$B$14794, #REF!=$D$2:$D$14794))"),"#N/A")</f>
        <v>#N/A</v>
      </c>
    </row>
    <row r="3154">
      <c r="B3154" s="4" t="s">
        <v>426</v>
      </c>
      <c r="C3154" s="12" t="str">
        <f>IFERROR(__xludf.DUMMYFUNCTION("TEXTJOIN("";"", TRUE, FILTER($B$2:$B$14794, #REF!=$D$2:$D$14794))"),"#N/A")</f>
        <v>#N/A</v>
      </c>
    </row>
    <row r="3155">
      <c r="B3155" s="4" t="s">
        <v>428</v>
      </c>
      <c r="C3155" s="12" t="str">
        <f>IFERROR(__xludf.DUMMYFUNCTION("TEXTJOIN("";"", TRUE, FILTER($B$2:$B$14794, #REF!=$D$2:$D$14794))"),"#N/A")</f>
        <v>#N/A</v>
      </c>
    </row>
    <row r="3156">
      <c r="B3156" s="4" t="s">
        <v>430</v>
      </c>
      <c r="C3156" s="12" t="str">
        <f>IFERROR(__xludf.DUMMYFUNCTION("TEXTJOIN("";"", TRUE, FILTER($B$2:$B$14794, #REF!=$D$2:$D$14794))"),"#N/A")</f>
        <v>#N/A</v>
      </c>
    </row>
    <row r="3157">
      <c r="B3157" s="4" t="s">
        <v>430</v>
      </c>
      <c r="C3157" s="12" t="str">
        <f>IFERROR(__xludf.DUMMYFUNCTION("TEXTJOIN("";"", TRUE, FILTER($B$2:$B$14794, #REF!=$D$2:$D$14794))"),"#N/A")</f>
        <v>#N/A</v>
      </c>
    </row>
    <row r="3158">
      <c r="B3158" s="4" t="s">
        <v>430</v>
      </c>
      <c r="C3158" s="12" t="str">
        <f>IFERROR(__xludf.DUMMYFUNCTION("TEXTJOIN("";"", TRUE, FILTER($B$2:$B$14794, #REF!=$D$2:$D$14794))"),"#N/A")</f>
        <v>#N/A</v>
      </c>
    </row>
    <row r="3159">
      <c r="B3159" s="4" t="s">
        <v>430</v>
      </c>
      <c r="C3159" s="12" t="str">
        <f>IFERROR(__xludf.DUMMYFUNCTION("TEXTJOIN("";"", TRUE, FILTER($B$2:$B$14794, #REF!=$D$2:$D$14794))"),"#N/A")</f>
        <v>#N/A</v>
      </c>
    </row>
    <row r="3160">
      <c r="B3160" s="4" t="s">
        <v>432</v>
      </c>
      <c r="C3160" s="12" t="str">
        <f>IFERROR(__xludf.DUMMYFUNCTION("TEXTJOIN("";"", TRUE, FILTER($B$2:$B$14794, #REF!=$D$2:$D$14794))"),"#N/A")</f>
        <v>#N/A</v>
      </c>
    </row>
    <row r="3161">
      <c r="B3161" s="4" t="s">
        <v>432</v>
      </c>
      <c r="C3161" s="12" t="str">
        <f>IFERROR(__xludf.DUMMYFUNCTION("TEXTJOIN("";"", TRUE, FILTER($B$2:$B$14794, #REF!=$D$2:$D$14794))"),"#N/A")</f>
        <v>#N/A</v>
      </c>
    </row>
    <row r="3162">
      <c r="B3162" s="4" t="s">
        <v>432</v>
      </c>
      <c r="C3162" s="12" t="str">
        <f>IFERROR(__xludf.DUMMYFUNCTION("TEXTJOIN("";"", TRUE, FILTER($B$2:$B$14794, #REF!=$D$2:$D$14794))"),"#N/A")</f>
        <v>#N/A</v>
      </c>
    </row>
    <row r="3163">
      <c r="B3163" s="4" t="s">
        <v>432</v>
      </c>
      <c r="C3163" s="12" t="str">
        <f>IFERROR(__xludf.DUMMYFUNCTION("TEXTJOIN("";"", TRUE, FILTER($B$2:$B$14794, #REF!=$D$2:$D$14794))"),"#N/A")</f>
        <v>#N/A</v>
      </c>
    </row>
    <row r="3164">
      <c r="B3164" s="4" t="s">
        <v>434</v>
      </c>
      <c r="C3164" s="12" t="str">
        <f>IFERROR(__xludf.DUMMYFUNCTION("TEXTJOIN("";"", TRUE, FILTER($B$2:$B$14794, #REF!=$D$2:$D$14794))"),"#N/A")</f>
        <v>#N/A</v>
      </c>
    </row>
    <row r="3165">
      <c r="B3165" s="4" t="s">
        <v>434</v>
      </c>
      <c r="C3165" s="12" t="str">
        <f>IFERROR(__xludf.DUMMYFUNCTION("TEXTJOIN("";"", TRUE, FILTER($B$2:$B$14794, #REF!=$D$2:$D$14794))"),"#N/A")</f>
        <v>#N/A</v>
      </c>
    </row>
    <row r="3166">
      <c r="B3166" s="4" t="s">
        <v>434</v>
      </c>
      <c r="C3166" s="12" t="str">
        <f>IFERROR(__xludf.DUMMYFUNCTION("TEXTJOIN("";"", TRUE, FILTER($B$2:$B$14794, #REF!=$D$2:$D$14794))"),"#N/A")</f>
        <v>#N/A</v>
      </c>
    </row>
    <row r="3167">
      <c r="B3167" s="4" t="s">
        <v>434</v>
      </c>
      <c r="C3167" s="12" t="str">
        <f>IFERROR(__xludf.DUMMYFUNCTION("TEXTJOIN("";"", TRUE, FILTER($B$2:$B$14794, #REF!=$D$2:$D$14794))"),"#N/A")</f>
        <v>#N/A</v>
      </c>
    </row>
    <row r="3168">
      <c r="B3168" s="4" t="s">
        <v>434</v>
      </c>
      <c r="C3168" s="12" t="str">
        <f>IFERROR(__xludf.DUMMYFUNCTION("TEXTJOIN("";"", TRUE, FILTER($B$2:$B$14794, #REF!=$D$2:$D$14794))"),"#N/A")</f>
        <v>#N/A</v>
      </c>
    </row>
    <row r="3169">
      <c r="B3169" s="4" t="s">
        <v>434</v>
      </c>
      <c r="C3169" s="12" t="str">
        <f>IFERROR(__xludf.DUMMYFUNCTION("TEXTJOIN("";"", TRUE, FILTER($B$2:$B$14794, #REF!=$D$2:$D$14794))"),"#N/A")</f>
        <v>#N/A</v>
      </c>
    </row>
    <row r="3170">
      <c r="B3170" s="4" t="s">
        <v>434</v>
      </c>
      <c r="C3170" s="12" t="str">
        <f>IFERROR(__xludf.DUMMYFUNCTION("TEXTJOIN("";"", TRUE, FILTER($B$2:$B$14794, #REF!=$D$2:$D$14794))"),"#N/A")</f>
        <v>#N/A</v>
      </c>
    </row>
    <row r="3171">
      <c r="B3171" s="4" t="s">
        <v>436</v>
      </c>
      <c r="C3171" s="12" t="str">
        <f>IFERROR(__xludf.DUMMYFUNCTION("TEXTJOIN("";"", TRUE, FILTER($B$2:$B$14794, #REF!=$D$2:$D$14794))"),"#N/A")</f>
        <v>#N/A</v>
      </c>
    </row>
    <row r="3172">
      <c r="B3172" s="4" t="s">
        <v>436</v>
      </c>
      <c r="C3172" s="12" t="str">
        <f>IFERROR(__xludf.DUMMYFUNCTION("TEXTJOIN("";"", TRUE, FILTER($B$2:$B$14794, #REF!=$D$2:$D$14794))"),"#N/A")</f>
        <v>#N/A</v>
      </c>
    </row>
    <row r="3173">
      <c r="B3173" s="4" t="s">
        <v>436</v>
      </c>
      <c r="C3173" s="12" t="str">
        <f>IFERROR(__xludf.DUMMYFUNCTION("TEXTJOIN("";"", TRUE, FILTER($B$2:$B$14794, #REF!=$D$2:$D$14794))"),"#N/A")</f>
        <v>#N/A</v>
      </c>
    </row>
    <row r="3174">
      <c r="B3174" s="4" t="s">
        <v>436</v>
      </c>
      <c r="C3174" s="12" t="str">
        <f>IFERROR(__xludf.DUMMYFUNCTION("TEXTJOIN("";"", TRUE, FILTER($B$2:$B$14794, #REF!=$D$2:$D$14794))"),"#N/A")</f>
        <v>#N/A</v>
      </c>
    </row>
    <row r="3175">
      <c r="B3175" s="4" t="s">
        <v>436</v>
      </c>
      <c r="C3175" s="12" t="str">
        <f>IFERROR(__xludf.DUMMYFUNCTION("TEXTJOIN("";"", TRUE, FILTER($B$2:$B$14794, #REF!=$D$2:$D$14794))"),"#N/A")</f>
        <v>#N/A</v>
      </c>
    </row>
    <row r="3176">
      <c r="B3176" s="4" t="s">
        <v>436</v>
      </c>
      <c r="C3176" s="12" t="str">
        <f>IFERROR(__xludf.DUMMYFUNCTION("TEXTJOIN("";"", TRUE, FILTER($B$2:$B$14794, #REF!=$D$2:$D$14794))"),"#N/A")</f>
        <v>#N/A</v>
      </c>
    </row>
    <row r="3177">
      <c r="B3177" s="4" t="s">
        <v>438</v>
      </c>
      <c r="C3177" s="12" t="str">
        <f>IFERROR(__xludf.DUMMYFUNCTION("TEXTJOIN("";"", TRUE, FILTER($B$2:$B$14794, #REF!=$D$2:$D$14794))"),"#N/A")</f>
        <v>#N/A</v>
      </c>
    </row>
    <row r="3178">
      <c r="B3178" s="4" t="s">
        <v>440</v>
      </c>
      <c r="C3178" s="12" t="str">
        <f>IFERROR(__xludf.DUMMYFUNCTION("TEXTJOIN("";"", TRUE, FILTER($B$2:$B$14794, #REF!=$D$2:$D$14794))"),"#N/A")</f>
        <v>#N/A</v>
      </c>
    </row>
    <row r="3179">
      <c r="B3179" s="4" t="s">
        <v>440</v>
      </c>
      <c r="C3179" s="12" t="str">
        <f>IFERROR(__xludf.DUMMYFUNCTION("TEXTJOIN("";"", TRUE, FILTER($B$2:$B$14794, #REF!=$D$2:$D$14794))"),"#N/A")</f>
        <v>#N/A</v>
      </c>
    </row>
    <row r="3180">
      <c r="B3180" s="4" t="s">
        <v>440</v>
      </c>
      <c r="C3180" s="12" t="str">
        <f>IFERROR(__xludf.DUMMYFUNCTION("TEXTJOIN("";"", TRUE, FILTER($B$2:$B$14794, #REF!=$D$2:$D$14794))"),"#N/A")</f>
        <v>#N/A</v>
      </c>
    </row>
    <row r="3181">
      <c r="B3181" s="4" t="s">
        <v>440</v>
      </c>
      <c r="C3181" s="12" t="str">
        <f>IFERROR(__xludf.DUMMYFUNCTION("TEXTJOIN("";"", TRUE, FILTER($B$2:$B$14794, #REF!=$D$2:$D$14794))"),"#N/A")</f>
        <v>#N/A</v>
      </c>
    </row>
    <row r="3182">
      <c r="B3182" s="4" t="s">
        <v>440</v>
      </c>
      <c r="C3182" s="12" t="str">
        <f>IFERROR(__xludf.DUMMYFUNCTION("TEXTJOIN("";"", TRUE, FILTER($B$2:$B$14794, #REF!=$D$2:$D$14794))"),"#N/A")</f>
        <v>#N/A</v>
      </c>
    </row>
    <row r="3183">
      <c r="B3183" s="4" t="s">
        <v>442</v>
      </c>
      <c r="C3183" s="12" t="str">
        <f>IFERROR(__xludf.DUMMYFUNCTION("TEXTJOIN("";"", TRUE, FILTER($B$2:$B$14794, #REF!=$D$2:$D$14794))"),"#N/A")</f>
        <v>#N/A</v>
      </c>
    </row>
    <row r="3184">
      <c r="B3184" s="4" t="s">
        <v>442</v>
      </c>
      <c r="C3184" s="12" t="str">
        <f>IFERROR(__xludf.DUMMYFUNCTION("TEXTJOIN("";"", TRUE, FILTER($B$2:$B$14794, #REF!=$D$2:$D$14794))"),"#N/A")</f>
        <v>#N/A</v>
      </c>
    </row>
    <row r="3185">
      <c r="B3185" s="4" t="s">
        <v>442</v>
      </c>
      <c r="C3185" s="12" t="str">
        <f>IFERROR(__xludf.DUMMYFUNCTION("TEXTJOIN("";"", TRUE, FILTER($B$2:$B$14794, #REF!=$D$2:$D$14794))"),"#N/A")</f>
        <v>#N/A</v>
      </c>
    </row>
    <row r="3186">
      <c r="B3186" s="4" t="s">
        <v>444</v>
      </c>
      <c r="C3186" s="12" t="str">
        <f>IFERROR(__xludf.DUMMYFUNCTION("TEXTJOIN("";"", TRUE, FILTER($B$2:$B$14794, #REF!=$D$2:$D$14794))"),"#N/A")</f>
        <v>#N/A</v>
      </c>
    </row>
    <row r="3187">
      <c r="B3187" s="4" t="s">
        <v>444</v>
      </c>
      <c r="C3187" s="12" t="str">
        <f>IFERROR(__xludf.DUMMYFUNCTION("TEXTJOIN("";"", TRUE, FILTER($B$2:$B$14794, #REF!=$D$2:$D$14794))"),"#N/A")</f>
        <v>#N/A</v>
      </c>
    </row>
    <row r="3188">
      <c r="B3188" s="4" t="s">
        <v>444</v>
      </c>
      <c r="C3188" s="12" t="str">
        <f>IFERROR(__xludf.DUMMYFUNCTION("TEXTJOIN("";"", TRUE, FILTER($B$2:$B$14794, #REF!=$D$2:$D$14794))"),"#N/A")</f>
        <v>#N/A</v>
      </c>
    </row>
    <row r="3189">
      <c r="B3189" s="4" t="s">
        <v>444</v>
      </c>
      <c r="C3189" s="12" t="str">
        <f>IFERROR(__xludf.DUMMYFUNCTION("TEXTJOIN("";"", TRUE, FILTER($B$2:$B$14794, #REF!=$D$2:$D$14794))"),"#N/A")</f>
        <v>#N/A</v>
      </c>
    </row>
    <row r="3190">
      <c r="B3190" s="4" t="s">
        <v>444</v>
      </c>
      <c r="C3190" s="12" t="str">
        <f>IFERROR(__xludf.DUMMYFUNCTION("TEXTJOIN("";"", TRUE, FILTER($B$2:$B$14794, #REF!=$D$2:$D$14794))"),"#N/A")</f>
        <v>#N/A</v>
      </c>
    </row>
    <row r="3191">
      <c r="B3191" s="4" t="s">
        <v>444</v>
      </c>
      <c r="C3191" s="12" t="str">
        <f>IFERROR(__xludf.DUMMYFUNCTION("TEXTJOIN("";"", TRUE, FILTER($B$2:$B$14794, #REF!=$D$2:$D$14794))"),"#N/A")</f>
        <v>#N/A</v>
      </c>
    </row>
    <row r="3192">
      <c r="B3192" s="4" t="s">
        <v>444</v>
      </c>
      <c r="C3192" s="12" t="str">
        <f>IFERROR(__xludf.DUMMYFUNCTION("TEXTJOIN("";"", TRUE, FILTER($B$2:$B$14794, #REF!=$D$2:$D$14794))"),"#N/A")</f>
        <v>#N/A</v>
      </c>
    </row>
    <row r="3193">
      <c r="B3193" s="4" t="s">
        <v>444</v>
      </c>
      <c r="C3193" s="12" t="str">
        <f>IFERROR(__xludf.DUMMYFUNCTION("TEXTJOIN("";"", TRUE, FILTER($B$2:$B$14794, #REF!=$D$2:$D$14794))"),"#N/A")</f>
        <v>#N/A</v>
      </c>
    </row>
    <row r="3194">
      <c r="B3194" s="4" t="s">
        <v>447</v>
      </c>
      <c r="C3194" s="12" t="str">
        <f>IFERROR(__xludf.DUMMYFUNCTION("TEXTJOIN("";"", TRUE, FILTER($B$2:$B$14794, #REF!=$D$2:$D$14794))"),"#N/A")</f>
        <v>#N/A</v>
      </c>
    </row>
    <row r="3195">
      <c r="B3195" s="4" t="s">
        <v>447</v>
      </c>
      <c r="C3195" s="12" t="str">
        <f>IFERROR(__xludf.DUMMYFUNCTION("TEXTJOIN("";"", TRUE, FILTER($B$2:$B$14794, #REF!=$D$2:$D$14794))"),"#N/A")</f>
        <v>#N/A</v>
      </c>
    </row>
    <row r="3196">
      <c r="B3196" s="4" t="s">
        <v>447</v>
      </c>
      <c r="C3196" s="12" t="str">
        <f>IFERROR(__xludf.DUMMYFUNCTION("TEXTJOIN("";"", TRUE, FILTER($B$2:$B$14794, #REF!=$D$2:$D$14794))"),"#N/A")</f>
        <v>#N/A</v>
      </c>
    </row>
    <row r="3197">
      <c r="B3197" s="4" t="s">
        <v>447</v>
      </c>
      <c r="C3197" s="12" t="str">
        <f>IFERROR(__xludf.DUMMYFUNCTION("TEXTJOIN("";"", TRUE, FILTER($B$2:$B$14794, #REF!=$D$2:$D$14794))"),"#N/A")</f>
        <v>#N/A</v>
      </c>
    </row>
    <row r="3198">
      <c r="B3198" s="4" t="s">
        <v>447</v>
      </c>
      <c r="C3198" s="12" t="str">
        <f>IFERROR(__xludf.DUMMYFUNCTION("TEXTJOIN("";"", TRUE, FILTER($B$2:$B$14794, #REF!=$D$2:$D$14794))"),"#N/A")</f>
        <v>#N/A</v>
      </c>
    </row>
    <row r="3199">
      <c r="B3199" s="4" t="s">
        <v>447</v>
      </c>
      <c r="C3199" s="12" t="str">
        <f>IFERROR(__xludf.DUMMYFUNCTION("TEXTJOIN("";"", TRUE, FILTER($B$2:$B$14794, #REF!=$D$2:$D$14794))"),"#N/A")</f>
        <v>#N/A</v>
      </c>
    </row>
    <row r="3200">
      <c r="B3200" s="4" t="s">
        <v>447</v>
      </c>
      <c r="C3200" s="12" t="str">
        <f>IFERROR(__xludf.DUMMYFUNCTION("TEXTJOIN("";"", TRUE, FILTER($B$2:$B$14794, #REF!=$D$2:$D$14794))"),"#N/A")</f>
        <v>#N/A</v>
      </c>
    </row>
    <row r="3201">
      <c r="B3201" s="4" t="s">
        <v>447</v>
      </c>
      <c r="C3201" s="12" t="str">
        <f>IFERROR(__xludf.DUMMYFUNCTION("TEXTJOIN("";"", TRUE, FILTER($B$2:$B$14794, #REF!=$D$2:$D$14794))"),"#N/A")</f>
        <v>#N/A</v>
      </c>
    </row>
    <row r="3202">
      <c r="B3202" s="4" t="s">
        <v>447</v>
      </c>
      <c r="C3202" s="12" t="str">
        <f>IFERROR(__xludf.DUMMYFUNCTION("TEXTJOIN("";"", TRUE, FILTER($B$2:$B$14794, #REF!=$D$2:$D$14794))"),"#N/A")</f>
        <v>#N/A</v>
      </c>
    </row>
    <row r="3203">
      <c r="B3203" s="4" t="s">
        <v>449</v>
      </c>
      <c r="C3203" s="12" t="str">
        <f>IFERROR(__xludf.DUMMYFUNCTION("TEXTJOIN("";"", TRUE, FILTER($B$2:$B$14794, #REF!=$D$2:$D$14794))"),"#N/A")</f>
        <v>#N/A</v>
      </c>
    </row>
    <row r="3204">
      <c r="B3204" s="4" t="s">
        <v>449</v>
      </c>
      <c r="C3204" s="12" t="str">
        <f>IFERROR(__xludf.DUMMYFUNCTION("TEXTJOIN("";"", TRUE, FILTER($B$2:$B$14794, #REF!=$D$2:$D$14794))"),"#N/A")</f>
        <v>#N/A</v>
      </c>
    </row>
    <row r="3205">
      <c r="B3205" s="4" t="s">
        <v>449</v>
      </c>
      <c r="C3205" s="12" t="str">
        <f>IFERROR(__xludf.DUMMYFUNCTION("TEXTJOIN("";"", TRUE, FILTER($B$2:$B$14794, #REF!=$D$2:$D$14794))"),"#N/A")</f>
        <v>#N/A</v>
      </c>
    </row>
    <row r="3206">
      <c r="B3206" s="4" t="s">
        <v>449</v>
      </c>
      <c r="C3206" s="12" t="str">
        <f>IFERROR(__xludf.DUMMYFUNCTION("TEXTJOIN("";"", TRUE, FILTER($B$2:$B$14794, #REF!=$D$2:$D$14794))"),"#N/A")</f>
        <v>#N/A</v>
      </c>
    </row>
    <row r="3207">
      <c r="B3207" s="4" t="s">
        <v>449</v>
      </c>
      <c r="C3207" s="12" t="str">
        <f>IFERROR(__xludf.DUMMYFUNCTION("TEXTJOIN("";"", TRUE, FILTER($B$2:$B$14794, #REF!=$D$2:$D$14794))"),"#N/A")</f>
        <v>#N/A</v>
      </c>
    </row>
    <row r="3208">
      <c r="B3208" s="4" t="s">
        <v>449</v>
      </c>
      <c r="C3208" s="12" t="str">
        <f>IFERROR(__xludf.DUMMYFUNCTION("TEXTJOIN("";"", TRUE, FILTER($B$2:$B$14794, #REF!=$D$2:$D$14794))"),"#N/A")</f>
        <v>#N/A</v>
      </c>
    </row>
    <row r="3209">
      <c r="B3209" s="4" t="s">
        <v>451</v>
      </c>
      <c r="C3209" s="12" t="str">
        <f>IFERROR(__xludf.DUMMYFUNCTION("TEXTJOIN("";"", TRUE, FILTER($B$2:$B$14794, #REF!=$D$2:$D$14794))"),"#N/A")</f>
        <v>#N/A</v>
      </c>
    </row>
    <row r="3210">
      <c r="B3210" s="4" t="s">
        <v>451</v>
      </c>
      <c r="C3210" s="12" t="str">
        <f>IFERROR(__xludf.DUMMYFUNCTION("TEXTJOIN("";"", TRUE, FILTER($B$2:$B$14794, #REF!=$D$2:$D$14794))"),"#N/A")</f>
        <v>#N/A</v>
      </c>
    </row>
    <row r="3211">
      <c r="B3211" s="4" t="s">
        <v>451</v>
      </c>
      <c r="C3211" s="12" t="str">
        <f>IFERROR(__xludf.DUMMYFUNCTION("TEXTJOIN("";"", TRUE, FILTER($B$2:$B$14794, #REF!=$D$2:$D$14794))"),"#N/A")</f>
        <v>#N/A</v>
      </c>
    </row>
    <row r="3212">
      <c r="B3212" s="4" t="s">
        <v>451</v>
      </c>
      <c r="C3212" s="12" t="str">
        <f>IFERROR(__xludf.DUMMYFUNCTION("TEXTJOIN("";"", TRUE, FILTER($B$2:$B$14794, #REF!=$D$2:$D$14794))"),"#N/A")</f>
        <v>#N/A</v>
      </c>
    </row>
    <row r="3213">
      <c r="B3213" s="4" t="s">
        <v>451</v>
      </c>
      <c r="C3213" s="12" t="str">
        <f>IFERROR(__xludf.DUMMYFUNCTION("TEXTJOIN("";"", TRUE, FILTER($B$2:$B$14794, #REF!=$D$2:$D$14794))"),"#N/A")</f>
        <v>#N/A</v>
      </c>
    </row>
    <row r="3214">
      <c r="B3214" s="4" t="s">
        <v>451</v>
      </c>
      <c r="C3214" s="12" t="str">
        <f>IFERROR(__xludf.DUMMYFUNCTION("TEXTJOIN("";"", TRUE, FILTER($B$2:$B$14794, #REF!=$D$2:$D$14794))"),"#N/A")</f>
        <v>#N/A</v>
      </c>
    </row>
    <row r="3215">
      <c r="B3215" s="4" t="s">
        <v>451</v>
      </c>
      <c r="C3215" s="12" t="str">
        <f>IFERROR(__xludf.DUMMYFUNCTION("TEXTJOIN("";"", TRUE, FILTER($B$2:$B$14794, #REF!=$D$2:$D$14794))"),"#N/A")</f>
        <v>#N/A</v>
      </c>
    </row>
    <row r="3216">
      <c r="B3216" s="4" t="s">
        <v>451</v>
      </c>
      <c r="C3216" s="12" t="str">
        <f>IFERROR(__xludf.DUMMYFUNCTION("TEXTJOIN("";"", TRUE, FILTER($B$2:$B$14794, #REF!=$D$2:$D$14794))"),"#N/A")</f>
        <v>#N/A</v>
      </c>
    </row>
    <row r="3217">
      <c r="B3217" s="4" t="s">
        <v>451</v>
      </c>
      <c r="C3217" s="12" t="str">
        <f>IFERROR(__xludf.DUMMYFUNCTION("TEXTJOIN("";"", TRUE, FILTER($B$2:$B$14794, #REF!=$D$2:$D$14794))"),"#N/A")</f>
        <v>#N/A</v>
      </c>
    </row>
    <row r="3218">
      <c r="B3218" s="4" t="s">
        <v>451</v>
      </c>
      <c r="C3218" s="12" t="str">
        <f>IFERROR(__xludf.DUMMYFUNCTION("TEXTJOIN("";"", TRUE, FILTER($B$2:$B$14794, #REF!=$D$2:$D$14794))"),"#N/A")</f>
        <v>#N/A</v>
      </c>
    </row>
    <row r="3219">
      <c r="B3219" s="4" t="s">
        <v>453</v>
      </c>
      <c r="C3219" s="12" t="str">
        <f>IFERROR(__xludf.DUMMYFUNCTION("TEXTJOIN("";"", TRUE, FILTER($B$2:$B$14794, #REF!=$D$2:$D$14794))"),"#N/A")</f>
        <v>#N/A</v>
      </c>
    </row>
    <row r="3220">
      <c r="B3220" s="4" t="s">
        <v>455</v>
      </c>
      <c r="C3220" s="12" t="str">
        <f>IFERROR(__xludf.DUMMYFUNCTION("TEXTJOIN("";"", TRUE, FILTER($B$2:$B$14794, #REF!=$D$2:$D$14794))"),"#N/A")</f>
        <v>#N/A</v>
      </c>
    </row>
    <row r="3221">
      <c r="B3221" s="4" t="s">
        <v>457</v>
      </c>
      <c r="C3221" s="12" t="str">
        <f>IFERROR(__xludf.DUMMYFUNCTION("TEXTJOIN("";"", TRUE, FILTER($B$2:$B$14794, #REF!=$D$2:$D$14794))"),"#N/A")</f>
        <v>#N/A</v>
      </c>
    </row>
    <row r="3222">
      <c r="B3222" s="4" t="s">
        <v>457</v>
      </c>
      <c r="C3222" s="12" t="str">
        <f>IFERROR(__xludf.DUMMYFUNCTION("TEXTJOIN("";"", TRUE, FILTER($B$2:$B$14794, #REF!=$D$2:$D$14794))"),"#N/A")</f>
        <v>#N/A</v>
      </c>
    </row>
    <row r="3223">
      <c r="B3223" s="4" t="s">
        <v>457</v>
      </c>
      <c r="C3223" s="12" t="str">
        <f>IFERROR(__xludf.DUMMYFUNCTION("TEXTJOIN("";"", TRUE, FILTER($B$2:$B$14794, #REF!=$D$2:$D$14794))"),"#N/A")</f>
        <v>#N/A</v>
      </c>
    </row>
    <row r="3224">
      <c r="B3224" s="4" t="s">
        <v>457</v>
      </c>
      <c r="C3224" s="12" t="str">
        <f>IFERROR(__xludf.DUMMYFUNCTION("TEXTJOIN("";"", TRUE, FILTER($B$2:$B$14794, #REF!=$D$2:$D$14794))"),"#N/A")</f>
        <v>#N/A</v>
      </c>
    </row>
    <row r="3225">
      <c r="B3225" s="4" t="s">
        <v>459</v>
      </c>
      <c r="C3225" s="12" t="str">
        <f>IFERROR(__xludf.DUMMYFUNCTION("TEXTJOIN("";"", TRUE, FILTER($B$2:$B$14794, #REF!=$D$2:$D$14794))"),"#N/A")</f>
        <v>#N/A</v>
      </c>
    </row>
    <row r="3226">
      <c r="B3226" s="4" t="s">
        <v>459</v>
      </c>
      <c r="C3226" s="12" t="str">
        <f>IFERROR(__xludf.DUMMYFUNCTION("TEXTJOIN("";"", TRUE, FILTER($B$2:$B$14794, #REF!=$D$2:$D$14794))"),"#N/A")</f>
        <v>#N/A</v>
      </c>
    </row>
    <row r="3227">
      <c r="B3227" s="4" t="s">
        <v>459</v>
      </c>
      <c r="C3227" s="12" t="str">
        <f>IFERROR(__xludf.DUMMYFUNCTION("TEXTJOIN("";"", TRUE, FILTER($B$2:$B$14794, #REF!=$D$2:$D$14794))"),"#N/A")</f>
        <v>#N/A</v>
      </c>
    </row>
    <row r="3228">
      <c r="B3228" s="4" t="s">
        <v>459</v>
      </c>
      <c r="C3228" s="12" t="str">
        <f>IFERROR(__xludf.DUMMYFUNCTION("TEXTJOIN("";"", TRUE, FILTER($B$2:$B$14794, #REF!=$D$2:$D$14794))"),"#N/A")</f>
        <v>#N/A</v>
      </c>
    </row>
    <row r="3229">
      <c r="B3229" s="4" t="s">
        <v>459</v>
      </c>
      <c r="C3229" s="12" t="str">
        <f>IFERROR(__xludf.DUMMYFUNCTION("TEXTJOIN("";"", TRUE, FILTER($B$2:$B$14794, #REF!=$D$2:$D$14794))"),"#N/A")</f>
        <v>#N/A</v>
      </c>
    </row>
    <row r="3230">
      <c r="B3230" s="4" t="s">
        <v>459</v>
      </c>
      <c r="C3230" s="12" t="str">
        <f>IFERROR(__xludf.DUMMYFUNCTION("TEXTJOIN("";"", TRUE, FILTER($B$2:$B$14794, #REF!=$D$2:$D$14794))"),"#N/A")</f>
        <v>#N/A</v>
      </c>
    </row>
    <row r="3231">
      <c r="B3231" s="4" t="s">
        <v>459</v>
      </c>
      <c r="C3231" s="12" t="str">
        <f>IFERROR(__xludf.DUMMYFUNCTION("TEXTJOIN("";"", TRUE, FILTER($B$2:$B$14794, #REF!=$D$2:$D$14794))"),"#N/A")</f>
        <v>#N/A</v>
      </c>
    </row>
    <row r="3232">
      <c r="B3232" s="4" t="s">
        <v>461</v>
      </c>
      <c r="C3232" s="12" t="str">
        <f>IFERROR(__xludf.DUMMYFUNCTION("TEXTJOIN("";"", TRUE, FILTER($B$2:$B$14794, #REF!=$D$2:$D$14794))"),"#N/A")</f>
        <v>#N/A</v>
      </c>
    </row>
    <row r="3233">
      <c r="B3233" s="4" t="s">
        <v>463</v>
      </c>
      <c r="C3233" s="12" t="str">
        <f>IFERROR(__xludf.DUMMYFUNCTION("TEXTJOIN("";"", TRUE, FILTER($B$2:$B$14794, #REF!=$D$2:$D$14794))"),"#N/A")</f>
        <v>#N/A</v>
      </c>
    </row>
    <row r="3234">
      <c r="B3234" s="4" t="s">
        <v>463</v>
      </c>
      <c r="C3234" s="12" t="str">
        <f>IFERROR(__xludf.DUMMYFUNCTION("TEXTJOIN("";"", TRUE, FILTER($B$2:$B$14794, #REF!=$D$2:$D$14794))"),"#N/A")</f>
        <v>#N/A</v>
      </c>
    </row>
    <row r="3235">
      <c r="B3235" s="4" t="s">
        <v>463</v>
      </c>
      <c r="C3235" s="12" t="str">
        <f>IFERROR(__xludf.DUMMYFUNCTION("TEXTJOIN("";"", TRUE, FILTER($B$2:$B$14794, #REF!=$D$2:$D$14794))"),"#N/A")</f>
        <v>#N/A</v>
      </c>
    </row>
    <row r="3236">
      <c r="B3236" s="4" t="s">
        <v>463</v>
      </c>
      <c r="C3236" s="12" t="str">
        <f>IFERROR(__xludf.DUMMYFUNCTION("TEXTJOIN("";"", TRUE, FILTER($B$2:$B$14794, #REF!=$D$2:$D$14794))"),"#N/A")</f>
        <v>#N/A</v>
      </c>
    </row>
    <row r="3237">
      <c r="B3237" s="4" t="s">
        <v>465</v>
      </c>
      <c r="C3237" s="12" t="str">
        <f>IFERROR(__xludf.DUMMYFUNCTION("TEXTJOIN("";"", TRUE, FILTER($B$2:$B$14794, #REF!=$D$2:$D$14794))"),"#N/A")</f>
        <v>#N/A</v>
      </c>
    </row>
    <row r="3238">
      <c r="B3238" s="4" t="s">
        <v>465</v>
      </c>
      <c r="C3238" s="12" t="str">
        <f>IFERROR(__xludf.DUMMYFUNCTION("TEXTJOIN("";"", TRUE, FILTER($B$2:$B$14794, #REF!=$D$2:$D$14794))"),"#N/A")</f>
        <v>#N/A</v>
      </c>
    </row>
    <row r="3239">
      <c r="B3239" s="4" t="s">
        <v>465</v>
      </c>
      <c r="C3239" s="12" t="str">
        <f>IFERROR(__xludf.DUMMYFUNCTION("TEXTJOIN("";"", TRUE, FILTER($B$2:$B$14794, #REF!=$D$2:$D$14794))"),"#N/A")</f>
        <v>#N/A</v>
      </c>
    </row>
    <row r="3240">
      <c r="B3240" s="4" t="s">
        <v>465</v>
      </c>
      <c r="C3240" s="12" t="str">
        <f>IFERROR(__xludf.DUMMYFUNCTION("TEXTJOIN("";"", TRUE, FILTER($B$2:$B$14794, #REF!=$D$2:$D$14794))"),"#N/A")</f>
        <v>#N/A</v>
      </c>
    </row>
    <row r="3241">
      <c r="B3241" s="4" t="s">
        <v>465</v>
      </c>
      <c r="C3241" s="12" t="str">
        <f>IFERROR(__xludf.DUMMYFUNCTION("TEXTJOIN("";"", TRUE, FILTER($B$2:$B$14794, #REF!=$D$2:$D$14794))"),"#N/A")</f>
        <v>#N/A</v>
      </c>
    </row>
    <row r="3242">
      <c r="B3242" s="4" t="s">
        <v>465</v>
      </c>
      <c r="C3242" s="12" t="str">
        <f>IFERROR(__xludf.DUMMYFUNCTION("TEXTJOIN("";"", TRUE, FILTER($B$2:$B$14794, #REF!=$D$2:$D$14794))"),"#N/A")</f>
        <v>#N/A</v>
      </c>
    </row>
    <row r="3243">
      <c r="B3243" s="4" t="s">
        <v>465</v>
      </c>
      <c r="C3243" s="12" t="str">
        <f>IFERROR(__xludf.DUMMYFUNCTION("TEXTJOIN("";"", TRUE, FILTER($B$2:$B$14794, #REF!=$D$2:$D$14794))"),"#N/A")</f>
        <v>#N/A</v>
      </c>
    </row>
    <row r="3244">
      <c r="B3244" s="4" t="s">
        <v>465</v>
      </c>
      <c r="C3244" s="12" t="str">
        <f>IFERROR(__xludf.DUMMYFUNCTION("TEXTJOIN("";"", TRUE, FILTER($B$2:$B$14794, #REF!=$D$2:$D$14794))"),"#N/A")</f>
        <v>#N/A</v>
      </c>
    </row>
    <row r="3245">
      <c r="B3245" s="4" t="s">
        <v>467</v>
      </c>
      <c r="C3245" s="12" t="str">
        <f>IFERROR(__xludf.DUMMYFUNCTION("TEXTJOIN("";"", TRUE, FILTER($B$2:$B$14794, #REF!=$D$2:$D$14794))"),"#N/A")</f>
        <v>#N/A</v>
      </c>
    </row>
    <row r="3246">
      <c r="B3246" s="4" t="s">
        <v>467</v>
      </c>
      <c r="C3246" s="12" t="str">
        <f>IFERROR(__xludf.DUMMYFUNCTION("TEXTJOIN("";"", TRUE, FILTER($B$2:$B$14794, #REF!=$D$2:$D$14794))"),"#N/A")</f>
        <v>#N/A</v>
      </c>
    </row>
    <row r="3247">
      <c r="B3247" s="4" t="s">
        <v>467</v>
      </c>
      <c r="C3247" s="12" t="str">
        <f>IFERROR(__xludf.DUMMYFUNCTION("TEXTJOIN("";"", TRUE, FILTER($B$2:$B$14794, #REF!=$D$2:$D$14794))"),"#N/A")</f>
        <v>#N/A</v>
      </c>
    </row>
    <row r="3248">
      <c r="B3248" s="4" t="s">
        <v>467</v>
      </c>
      <c r="C3248" s="12" t="str">
        <f>IFERROR(__xludf.DUMMYFUNCTION("TEXTJOIN("";"", TRUE, FILTER($B$2:$B$14794, #REF!=$D$2:$D$14794))"),"#N/A")</f>
        <v>#N/A</v>
      </c>
    </row>
    <row r="3249">
      <c r="B3249" s="4" t="s">
        <v>469</v>
      </c>
      <c r="C3249" s="12" t="str">
        <f>IFERROR(__xludf.DUMMYFUNCTION("TEXTJOIN("";"", TRUE, FILTER($B$2:$B$14794, #REF!=$D$2:$D$14794))"),"#N/A")</f>
        <v>#N/A</v>
      </c>
    </row>
    <row r="3250">
      <c r="B3250" s="4" t="s">
        <v>469</v>
      </c>
      <c r="C3250" s="12" t="str">
        <f>IFERROR(__xludf.DUMMYFUNCTION("TEXTJOIN("";"", TRUE, FILTER($B$2:$B$14794, #REF!=$D$2:$D$14794))"),"#N/A")</f>
        <v>#N/A</v>
      </c>
    </row>
    <row r="3251">
      <c r="B3251" s="4" t="s">
        <v>472</v>
      </c>
      <c r="C3251" s="12" t="str">
        <f>IFERROR(__xludf.DUMMYFUNCTION("TEXTJOIN("";"", TRUE, FILTER($B$2:$B$14794, #REF!=$D$2:$D$14794))"),"#N/A")</f>
        <v>#N/A</v>
      </c>
    </row>
    <row r="3252">
      <c r="B3252" s="4" t="s">
        <v>472</v>
      </c>
      <c r="C3252" s="12" t="str">
        <f>IFERROR(__xludf.DUMMYFUNCTION("TEXTJOIN("";"", TRUE, FILTER($B$2:$B$14794, #REF!=$D$2:$D$14794))"),"#N/A")</f>
        <v>#N/A</v>
      </c>
    </row>
    <row r="3253">
      <c r="B3253" s="4" t="s">
        <v>472</v>
      </c>
      <c r="C3253" s="12" t="str">
        <f>IFERROR(__xludf.DUMMYFUNCTION("TEXTJOIN("";"", TRUE, FILTER($B$2:$B$14794, #REF!=$D$2:$D$14794))"),"#N/A")</f>
        <v>#N/A</v>
      </c>
    </row>
    <row r="3254">
      <c r="B3254" s="4" t="s">
        <v>472</v>
      </c>
      <c r="C3254" s="12" t="str">
        <f>IFERROR(__xludf.DUMMYFUNCTION("TEXTJOIN("";"", TRUE, FILTER($B$2:$B$14794, #REF!=$D$2:$D$14794))"),"#N/A")</f>
        <v>#N/A</v>
      </c>
    </row>
    <row r="3255">
      <c r="B3255" s="4" t="s">
        <v>472</v>
      </c>
      <c r="C3255" s="12" t="str">
        <f>IFERROR(__xludf.DUMMYFUNCTION("TEXTJOIN("";"", TRUE, FILTER($B$2:$B$14794, #REF!=$D$2:$D$14794))"),"#N/A")</f>
        <v>#N/A</v>
      </c>
    </row>
    <row r="3256">
      <c r="B3256" s="4" t="s">
        <v>472</v>
      </c>
      <c r="C3256" s="12" t="str">
        <f>IFERROR(__xludf.DUMMYFUNCTION("TEXTJOIN("";"", TRUE, FILTER($B$2:$B$14794, #REF!=$D$2:$D$14794))"),"#N/A")</f>
        <v>#N/A</v>
      </c>
    </row>
    <row r="3257">
      <c r="B3257" s="4" t="s">
        <v>474</v>
      </c>
      <c r="C3257" s="12" t="str">
        <f>IFERROR(__xludf.DUMMYFUNCTION("TEXTJOIN("";"", TRUE, FILTER($B$2:$B$14794, #REF!=$D$2:$D$14794))"),"#N/A")</f>
        <v>#N/A</v>
      </c>
    </row>
    <row r="3258">
      <c r="B3258" s="4" t="s">
        <v>474</v>
      </c>
      <c r="C3258" s="12" t="str">
        <f>IFERROR(__xludf.DUMMYFUNCTION("TEXTJOIN("";"", TRUE, FILTER($B$2:$B$14794, #REF!=$D$2:$D$14794))"),"#N/A")</f>
        <v>#N/A</v>
      </c>
    </row>
    <row r="3259">
      <c r="B3259" s="4" t="s">
        <v>474</v>
      </c>
      <c r="C3259" s="12" t="str">
        <f>IFERROR(__xludf.DUMMYFUNCTION("TEXTJOIN("";"", TRUE, FILTER($B$2:$B$14794, #REF!=$D$2:$D$14794))"),"#N/A")</f>
        <v>#N/A</v>
      </c>
    </row>
    <row r="3260">
      <c r="B3260" s="4" t="s">
        <v>474</v>
      </c>
      <c r="C3260" s="12" t="str">
        <f>IFERROR(__xludf.DUMMYFUNCTION("TEXTJOIN("";"", TRUE, FILTER($B$2:$B$14794, #REF!=$D$2:$D$14794))"),"#N/A")</f>
        <v>#N/A</v>
      </c>
    </row>
    <row r="3261">
      <c r="B3261" s="4" t="s">
        <v>474</v>
      </c>
      <c r="C3261" s="12" t="str">
        <f>IFERROR(__xludf.DUMMYFUNCTION("TEXTJOIN("";"", TRUE, FILTER($B$2:$B$14794, #REF!=$D$2:$D$14794))"),"#N/A")</f>
        <v>#N/A</v>
      </c>
    </row>
    <row r="3262">
      <c r="B3262" s="4" t="s">
        <v>474</v>
      </c>
      <c r="C3262" s="12" t="str">
        <f>IFERROR(__xludf.DUMMYFUNCTION("TEXTJOIN("";"", TRUE, FILTER($B$2:$B$14794, #REF!=$D$2:$D$14794))"),"#N/A")</f>
        <v>#N/A</v>
      </c>
    </row>
    <row r="3263">
      <c r="B3263" s="4" t="s">
        <v>476</v>
      </c>
      <c r="C3263" s="12" t="str">
        <f>IFERROR(__xludf.DUMMYFUNCTION("TEXTJOIN("";"", TRUE, FILTER($B$2:$B$14794, #REF!=$D$2:$D$14794))"),"#N/A")</f>
        <v>#N/A</v>
      </c>
    </row>
    <row r="3264">
      <c r="B3264" s="4" t="s">
        <v>478</v>
      </c>
      <c r="C3264" s="12" t="str">
        <f>IFERROR(__xludf.DUMMYFUNCTION("TEXTJOIN("";"", TRUE, FILTER($B$2:$B$14794, #REF!=$D$2:$D$14794))"),"#N/A")</f>
        <v>#N/A</v>
      </c>
    </row>
    <row r="3265">
      <c r="B3265" s="4" t="s">
        <v>478</v>
      </c>
      <c r="C3265" s="12" t="str">
        <f>IFERROR(__xludf.DUMMYFUNCTION("TEXTJOIN("";"", TRUE, FILTER($B$2:$B$14794, #REF!=$D$2:$D$14794))"),"#N/A")</f>
        <v>#N/A</v>
      </c>
    </row>
    <row r="3266">
      <c r="B3266" s="4" t="s">
        <v>478</v>
      </c>
      <c r="C3266" s="12" t="str">
        <f>IFERROR(__xludf.DUMMYFUNCTION("TEXTJOIN("";"", TRUE, FILTER($B$2:$B$14794, #REF!=$D$2:$D$14794))"),"#N/A")</f>
        <v>#N/A</v>
      </c>
    </row>
    <row r="3267">
      <c r="B3267" s="4" t="s">
        <v>478</v>
      </c>
      <c r="C3267" s="12" t="str">
        <f>IFERROR(__xludf.DUMMYFUNCTION("TEXTJOIN("";"", TRUE, FILTER($B$2:$B$14794, #REF!=$D$2:$D$14794))"),"#N/A")</f>
        <v>#N/A</v>
      </c>
    </row>
    <row r="3268">
      <c r="B3268" s="4" t="s">
        <v>478</v>
      </c>
      <c r="C3268" s="12" t="str">
        <f>IFERROR(__xludf.DUMMYFUNCTION("TEXTJOIN("";"", TRUE, FILTER($B$2:$B$14794, #REF!=$D$2:$D$14794))"),"#N/A")</f>
        <v>#N/A</v>
      </c>
    </row>
    <row r="3269">
      <c r="B3269" s="4" t="s">
        <v>478</v>
      </c>
      <c r="C3269" s="12" t="str">
        <f>IFERROR(__xludf.DUMMYFUNCTION("TEXTJOIN("";"", TRUE, FILTER($B$2:$B$14794, #REF!=$D$2:$D$14794))"),"#N/A")</f>
        <v>#N/A</v>
      </c>
    </row>
    <row r="3270">
      <c r="B3270" s="4" t="s">
        <v>480</v>
      </c>
      <c r="C3270" s="12" t="str">
        <f>IFERROR(__xludf.DUMMYFUNCTION("TEXTJOIN("";"", TRUE, FILTER($B$2:$B$14794, #REF!=$D$2:$D$14794))"),"#N/A")</f>
        <v>#N/A</v>
      </c>
    </row>
    <row r="3271">
      <c r="B3271" s="4" t="s">
        <v>482</v>
      </c>
      <c r="C3271" s="12" t="str">
        <f>IFERROR(__xludf.DUMMYFUNCTION("TEXTJOIN("";"", TRUE, FILTER($B$2:$B$14794, #REF!=$D$2:$D$14794))"),"#N/A")</f>
        <v>#N/A</v>
      </c>
    </row>
    <row r="3272">
      <c r="B3272" s="4" t="s">
        <v>482</v>
      </c>
      <c r="C3272" s="12" t="str">
        <f>IFERROR(__xludf.DUMMYFUNCTION("TEXTJOIN("";"", TRUE, FILTER($B$2:$B$14794, #REF!=$D$2:$D$14794))"),"#N/A")</f>
        <v>#N/A</v>
      </c>
    </row>
    <row r="3273">
      <c r="B3273" s="4" t="s">
        <v>482</v>
      </c>
      <c r="C3273" s="12" t="str">
        <f>IFERROR(__xludf.DUMMYFUNCTION("TEXTJOIN("";"", TRUE, FILTER($B$2:$B$14794, #REF!=$D$2:$D$14794))"),"#N/A")</f>
        <v>#N/A</v>
      </c>
    </row>
    <row r="3274">
      <c r="B3274" s="4" t="s">
        <v>482</v>
      </c>
      <c r="C3274" s="12" t="str">
        <f>IFERROR(__xludf.DUMMYFUNCTION("TEXTJOIN("";"", TRUE, FILTER($B$2:$B$14794, #REF!=$D$2:$D$14794))"),"#N/A")</f>
        <v>#N/A</v>
      </c>
    </row>
    <row r="3275">
      <c r="B3275" s="4" t="s">
        <v>482</v>
      </c>
      <c r="C3275" s="12" t="str">
        <f>IFERROR(__xludf.DUMMYFUNCTION("TEXTJOIN("";"", TRUE, FILTER($B$2:$B$14794, #REF!=$D$2:$D$14794))"),"#N/A")</f>
        <v>#N/A</v>
      </c>
    </row>
    <row r="3276">
      <c r="B3276" s="4" t="s">
        <v>482</v>
      </c>
      <c r="C3276" s="12" t="str">
        <f>IFERROR(__xludf.DUMMYFUNCTION("TEXTJOIN("";"", TRUE, FILTER($B$2:$B$14794, #REF!=$D$2:$D$14794))"),"#N/A")</f>
        <v>#N/A</v>
      </c>
    </row>
    <row r="3277">
      <c r="B3277" s="4" t="s">
        <v>484</v>
      </c>
      <c r="C3277" s="12" t="str">
        <f>IFERROR(__xludf.DUMMYFUNCTION("TEXTJOIN("";"", TRUE, FILTER($B$2:$B$14794, #REF!=$D$2:$D$14794))"),"#N/A")</f>
        <v>#N/A</v>
      </c>
    </row>
    <row r="3278">
      <c r="B3278" s="4" t="s">
        <v>484</v>
      </c>
      <c r="C3278" s="12" t="str">
        <f>IFERROR(__xludf.DUMMYFUNCTION("TEXTJOIN("";"", TRUE, FILTER($B$2:$B$14794, #REF!=$D$2:$D$14794))"),"#N/A")</f>
        <v>#N/A</v>
      </c>
    </row>
    <row r="3279">
      <c r="B3279" s="4" t="s">
        <v>484</v>
      </c>
      <c r="C3279" s="12" t="str">
        <f>IFERROR(__xludf.DUMMYFUNCTION("TEXTJOIN("";"", TRUE, FILTER($B$2:$B$14794, #REF!=$D$2:$D$14794))"),"#N/A")</f>
        <v>#N/A</v>
      </c>
    </row>
    <row r="3280">
      <c r="B3280" s="4" t="s">
        <v>486</v>
      </c>
      <c r="C3280" s="12" t="str">
        <f>IFERROR(__xludf.DUMMYFUNCTION("TEXTJOIN("";"", TRUE, FILTER($B$2:$B$14794, #REF!=$D$2:$D$14794))"),"#N/A")</f>
        <v>#N/A</v>
      </c>
    </row>
    <row r="3281">
      <c r="B3281" s="4" t="s">
        <v>486</v>
      </c>
      <c r="C3281" s="12" t="str">
        <f>IFERROR(__xludf.DUMMYFUNCTION("TEXTJOIN("";"", TRUE, FILTER($B$2:$B$14794, #REF!=$D$2:$D$14794))"),"#N/A")</f>
        <v>#N/A</v>
      </c>
    </row>
    <row r="3282">
      <c r="B3282" s="4" t="s">
        <v>486</v>
      </c>
      <c r="C3282" s="12" t="str">
        <f>IFERROR(__xludf.DUMMYFUNCTION("TEXTJOIN("";"", TRUE, FILTER($B$2:$B$14794, #REF!=$D$2:$D$14794))"),"#N/A")</f>
        <v>#N/A</v>
      </c>
    </row>
    <row r="3283">
      <c r="B3283" s="4" t="s">
        <v>486</v>
      </c>
      <c r="C3283" s="12" t="str">
        <f>IFERROR(__xludf.DUMMYFUNCTION("TEXTJOIN("";"", TRUE, FILTER($B$2:$B$14794, #REF!=$D$2:$D$14794))"),"#N/A")</f>
        <v>#N/A</v>
      </c>
    </row>
    <row r="3284">
      <c r="B3284" s="4" t="s">
        <v>486</v>
      </c>
      <c r="C3284" s="12" t="str">
        <f>IFERROR(__xludf.DUMMYFUNCTION("TEXTJOIN("";"", TRUE, FILTER($B$2:$B$14794, #REF!=$D$2:$D$14794))"),"#N/A")</f>
        <v>#N/A</v>
      </c>
    </row>
    <row r="3285">
      <c r="B3285" s="4" t="s">
        <v>486</v>
      </c>
      <c r="C3285" s="12" t="str">
        <f>IFERROR(__xludf.DUMMYFUNCTION("TEXTJOIN("";"", TRUE, FILTER($B$2:$B$14794, #REF!=$D$2:$D$14794))"),"#N/A")</f>
        <v>#N/A</v>
      </c>
    </row>
    <row r="3286">
      <c r="B3286" s="4" t="s">
        <v>489</v>
      </c>
      <c r="C3286" s="12" t="str">
        <f>IFERROR(__xludf.DUMMYFUNCTION("TEXTJOIN("";"", TRUE, FILTER($B$2:$B$14794, #REF!=$D$2:$D$14794))"),"#N/A")</f>
        <v>#N/A</v>
      </c>
    </row>
    <row r="3287">
      <c r="B3287" s="4" t="s">
        <v>489</v>
      </c>
      <c r="C3287" s="12" t="str">
        <f>IFERROR(__xludf.DUMMYFUNCTION("TEXTJOIN("";"", TRUE, FILTER($B$2:$B$14794, #REF!=$D$2:$D$14794))"),"#N/A")</f>
        <v>#N/A</v>
      </c>
    </row>
    <row r="3288">
      <c r="B3288" s="4" t="s">
        <v>489</v>
      </c>
      <c r="C3288" s="12" t="str">
        <f>IFERROR(__xludf.DUMMYFUNCTION("TEXTJOIN("";"", TRUE, FILTER($B$2:$B$14794, #REF!=$D$2:$D$14794))"),"#N/A")</f>
        <v>#N/A</v>
      </c>
    </row>
    <row r="3289">
      <c r="B3289" s="4" t="s">
        <v>489</v>
      </c>
      <c r="C3289" s="12" t="str">
        <f>IFERROR(__xludf.DUMMYFUNCTION("TEXTJOIN("";"", TRUE, FILTER($B$2:$B$14794, #REF!=$D$2:$D$14794))"),"#N/A")</f>
        <v>#N/A</v>
      </c>
    </row>
    <row r="3290">
      <c r="B3290" s="4" t="s">
        <v>489</v>
      </c>
      <c r="C3290" s="12" t="str">
        <f>IFERROR(__xludf.DUMMYFUNCTION("TEXTJOIN("";"", TRUE, FILTER($B$2:$B$14794, #REF!=$D$2:$D$14794))"),"#N/A")</f>
        <v>#N/A</v>
      </c>
    </row>
    <row r="3291">
      <c r="B3291" s="4" t="s">
        <v>489</v>
      </c>
      <c r="C3291" s="12" t="str">
        <f>IFERROR(__xludf.DUMMYFUNCTION("TEXTJOIN("";"", TRUE, FILTER($B$2:$B$14794, #REF!=$D$2:$D$14794))"),"#N/A")</f>
        <v>#N/A</v>
      </c>
    </row>
    <row r="3292">
      <c r="B3292" s="4" t="s">
        <v>489</v>
      </c>
      <c r="C3292" s="12" t="str">
        <f>IFERROR(__xludf.DUMMYFUNCTION("TEXTJOIN("";"", TRUE, FILTER($B$2:$B$14794, #REF!=$D$2:$D$14794))"),"#N/A")</f>
        <v>#N/A</v>
      </c>
    </row>
    <row r="3293">
      <c r="B3293" s="4" t="s">
        <v>491</v>
      </c>
      <c r="C3293" s="12" t="str">
        <f>IFERROR(__xludf.DUMMYFUNCTION("TEXTJOIN("";"", TRUE, FILTER($B$2:$B$14794, #REF!=$D$2:$D$14794))"),"#N/A")</f>
        <v>#N/A</v>
      </c>
    </row>
    <row r="3294">
      <c r="B3294" s="4" t="s">
        <v>491</v>
      </c>
      <c r="C3294" s="12" t="str">
        <f>IFERROR(__xludf.DUMMYFUNCTION("TEXTJOIN("";"", TRUE, FILTER($B$2:$B$14794, #REF!=$D$2:$D$14794))"),"#N/A")</f>
        <v>#N/A</v>
      </c>
    </row>
    <row r="3295">
      <c r="B3295" s="4" t="s">
        <v>491</v>
      </c>
      <c r="C3295" s="12" t="str">
        <f>IFERROR(__xludf.DUMMYFUNCTION("TEXTJOIN("";"", TRUE, FILTER($B$2:$B$14794, #REF!=$D$2:$D$14794))"),"#N/A")</f>
        <v>#N/A</v>
      </c>
    </row>
    <row r="3296">
      <c r="B3296" s="4" t="s">
        <v>491</v>
      </c>
      <c r="C3296" s="12" t="str">
        <f>IFERROR(__xludf.DUMMYFUNCTION("TEXTJOIN("";"", TRUE, FILTER($B$2:$B$14794, #REF!=$D$2:$D$14794))"),"#N/A")</f>
        <v>#N/A</v>
      </c>
    </row>
    <row r="3297">
      <c r="B3297" s="4" t="s">
        <v>491</v>
      </c>
      <c r="C3297" s="12" t="str">
        <f>IFERROR(__xludf.DUMMYFUNCTION("TEXTJOIN("";"", TRUE, FILTER($B$2:$B$14794, #REF!=$D$2:$D$14794))"),"#N/A")</f>
        <v>#N/A</v>
      </c>
    </row>
    <row r="3298">
      <c r="B3298" s="4" t="s">
        <v>491</v>
      </c>
      <c r="C3298" s="12" t="str">
        <f>IFERROR(__xludf.DUMMYFUNCTION("TEXTJOIN("";"", TRUE, FILTER($B$2:$B$14794, #REF!=$D$2:$D$14794))"),"#N/A")</f>
        <v>#N/A</v>
      </c>
    </row>
    <row r="3299">
      <c r="B3299" s="4" t="s">
        <v>491</v>
      </c>
      <c r="C3299" s="12" t="str">
        <f>IFERROR(__xludf.DUMMYFUNCTION("TEXTJOIN("";"", TRUE, FILTER($B$2:$B$14794, #REF!=$D$2:$D$14794))"),"#N/A")</f>
        <v>#N/A</v>
      </c>
    </row>
    <row r="3300">
      <c r="B3300" s="4" t="s">
        <v>491</v>
      </c>
      <c r="C3300" s="12" t="str">
        <f>IFERROR(__xludf.DUMMYFUNCTION("TEXTJOIN("";"", TRUE, FILTER($B$2:$B$14794, #REF!=$D$2:$D$14794))"),"#N/A")</f>
        <v>#N/A</v>
      </c>
    </row>
    <row r="3301">
      <c r="B3301" s="4" t="s">
        <v>491</v>
      </c>
      <c r="C3301" s="12" t="str">
        <f>IFERROR(__xludf.DUMMYFUNCTION("TEXTJOIN("";"", TRUE, FILTER($B$2:$B$14794, #REF!=$D$2:$D$14794))"),"#N/A")</f>
        <v>#N/A</v>
      </c>
    </row>
    <row r="3302">
      <c r="B3302" s="4" t="s">
        <v>491</v>
      </c>
      <c r="C3302" s="12" t="str">
        <f>IFERROR(__xludf.DUMMYFUNCTION("TEXTJOIN("";"", TRUE, FILTER($B$2:$B$14794, #REF!=$D$2:$D$14794))"),"#N/A")</f>
        <v>#N/A</v>
      </c>
    </row>
    <row r="3303">
      <c r="B3303" s="4" t="s">
        <v>494</v>
      </c>
      <c r="C3303" s="12" t="str">
        <f>IFERROR(__xludf.DUMMYFUNCTION("TEXTJOIN("";"", TRUE, FILTER($B$2:$B$14794, #REF!=$D$2:$D$14794))"),"#N/A")</f>
        <v>#N/A</v>
      </c>
    </row>
    <row r="3304">
      <c r="B3304" s="4" t="s">
        <v>494</v>
      </c>
      <c r="C3304" s="12" t="str">
        <f>IFERROR(__xludf.DUMMYFUNCTION("TEXTJOIN("";"", TRUE, FILTER($B$2:$B$14794, #REF!=$D$2:$D$14794))"),"#N/A")</f>
        <v>#N/A</v>
      </c>
    </row>
    <row r="3305">
      <c r="B3305" s="4" t="s">
        <v>494</v>
      </c>
      <c r="C3305" s="12" t="str">
        <f>IFERROR(__xludf.DUMMYFUNCTION("TEXTJOIN("";"", TRUE, FILTER($B$2:$B$14794, #REF!=$D$2:$D$14794))"),"#N/A")</f>
        <v>#N/A</v>
      </c>
    </row>
    <row r="3306">
      <c r="B3306" s="4" t="s">
        <v>494</v>
      </c>
      <c r="C3306" s="12" t="str">
        <f>IFERROR(__xludf.DUMMYFUNCTION("TEXTJOIN("";"", TRUE, FILTER($B$2:$B$14794, #REF!=$D$2:$D$14794))"),"#N/A")</f>
        <v>#N/A</v>
      </c>
    </row>
    <row r="3307">
      <c r="B3307" s="4" t="s">
        <v>494</v>
      </c>
      <c r="C3307" s="12" t="str">
        <f>IFERROR(__xludf.DUMMYFUNCTION("TEXTJOIN("";"", TRUE, FILTER($B$2:$B$14794, #REF!=$D$2:$D$14794))"),"#N/A")</f>
        <v>#N/A</v>
      </c>
    </row>
    <row r="3308">
      <c r="B3308" s="4" t="s">
        <v>494</v>
      </c>
      <c r="C3308" s="12" t="str">
        <f>IFERROR(__xludf.DUMMYFUNCTION("TEXTJOIN("";"", TRUE, FILTER($B$2:$B$14794, #REF!=$D$2:$D$14794))"),"#N/A")</f>
        <v>#N/A</v>
      </c>
    </row>
    <row r="3309">
      <c r="B3309" s="4" t="s">
        <v>494</v>
      </c>
      <c r="C3309" s="12" t="str">
        <f>IFERROR(__xludf.DUMMYFUNCTION("TEXTJOIN("";"", TRUE, FILTER($B$2:$B$14794, #REF!=$D$2:$D$14794))"),"#N/A")</f>
        <v>#N/A</v>
      </c>
    </row>
    <row r="3310">
      <c r="B3310" s="4" t="s">
        <v>494</v>
      </c>
      <c r="C3310" s="12" t="str">
        <f>IFERROR(__xludf.DUMMYFUNCTION("TEXTJOIN("";"", TRUE, FILTER($B$2:$B$14794, #REF!=$D$2:$D$14794))"),"#N/A")</f>
        <v>#N/A</v>
      </c>
    </row>
    <row r="3311">
      <c r="B3311" s="4" t="s">
        <v>494</v>
      </c>
      <c r="C3311" s="12" t="str">
        <f>IFERROR(__xludf.DUMMYFUNCTION("TEXTJOIN("";"", TRUE, FILTER($B$2:$B$14794, #REF!=$D$2:$D$14794))"),"#N/A")</f>
        <v>#N/A</v>
      </c>
    </row>
    <row r="3312">
      <c r="B3312" s="4" t="s">
        <v>494</v>
      </c>
      <c r="C3312" s="12" t="str">
        <f>IFERROR(__xludf.DUMMYFUNCTION("TEXTJOIN("";"", TRUE, FILTER($B$2:$B$14794, #REF!=$D$2:$D$14794))"),"#N/A")</f>
        <v>#N/A</v>
      </c>
    </row>
    <row r="3313">
      <c r="B3313" s="4" t="s">
        <v>496</v>
      </c>
      <c r="C3313" s="12" t="str">
        <f>IFERROR(__xludf.DUMMYFUNCTION("TEXTJOIN("";"", TRUE, FILTER($B$2:$B$14794, #REF!=$D$2:$D$14794))"),"#N/A")</f>
        <v>#N/A</v>
      </c>
    </row>
    <row r="3314">
      <c r="B3314" s="4" t="s">
        <v>496</v>
      </c>
      <c r="C3314" s="12" t="str">
        <f>IFERROR(__xludf.DUMMYFUNCTION("TEXTJOIN("";"", TRUE, FILTER($B$2:$B$14794, #REF!=$D$2:$D$14794))"),"#N/A")</f>
        <v>#N/A</v>
      </c>
    </row>
    <row r="3315">
      <c r="B3315" s="4" t="s">
        <v>496</v>
      </c>
      <c r="C3315" s="12" t="str">
        <f>IFERROR(__xludf.DUMMYFUNCTION("TEXTJOIN("";"", TRUE, FILTER($B$2:$B$14794, #REF!=$D$2:$D$14794))"),"#N/A")</f>
        <v>#N/A</v>
      </c>
    </row>
    <row r="3316">
      <c r="B3316" s="4" t="s">
        <v>496</v>
      </c>
      <c r="C3316" s="12" t="str">
        <f>IFERROR(__xludf.DUMMYFUNCTION("TEXTJOIN("";"", TRUE, FILTER($B$2:$B$14794, #REF!=$D$2:$D$14794))"),"#N/A")</f>
        <v>#N/A</v>
      </c>
    </row>
    <row r="3317">
      <c r="B3317" s="4" t="s">
        <v>496</v>
      </c>
      <c r="C3317" s="12" t="str">
        <f>IFERROR(__xludf.DUMMYFUNCTION("TEXTJOIN("";"", TRUE, FILTER($B$2:$B$14794, #REF!=$D$2:$D$14794))"),"#N/A")</f>
        <v>#N/A</v>
      </c>
    </row>
    <row r="3318">
      <c r="B3318" s="4" t="s">
        <v>499</v>
      </c>
      <c r="C3318" s="12" t="str">
        <f>IFERROR(__xludf.DUMMYFUNCTION("TEXTJOIN("";"", TRUE, FILTER($B$2:$B$14794, #REF!=$D$2:$D$14794))"),"#N/A")</f>
        <v>#N/A</v>
      </c>
    </row>
    <row r="3319">
      <c r="B3319" s="4" t="s">
        <v>499</v>
      </c>
      <c r="C3319" s="12" t="str">
        <f>IFERROR(__xludf.DUMMYFUNCTION("TEXTJOIN("";"", TRUE, FILTER($B$2:$B$14794, #REF!=$D$2:$D$14794))"),"#N/A")</f>
        <v>#N/A</v>
      </c>
    </row>
    <row r="3320">
      <c r="B3320" s="4" t="s">
        <v>499</v>
      </c>
      <c r="C3320" s="12" t="str">
        <f>IFERROR(__xludf.DUMMYFUNCTION("TEXTJOIN("";"", TRUE, FILTER($B$2:$B$14794, #REF!=$D$2:$D$14794))"),"#N/A")</f>
        <v>#N/A</v>
      </c>
    </row>
    <row r="3321">
      <c r="B3321" s="4" t="s">
        <v>499</v>
      </c>
      <c r="C3321" s="12" t="str">
        <f>IFERROR(__xludf.DUMMYFUNCTION("TEXTJOIN("";"", TRUE, FILTER($B$2:$B$14794, #REF!=$D$2:$D$14794))"),"#N/A")</f>
        <v>#N/A</v>
      </c>
    </row>
    <row r="3322">
      <c r="B3322" s="4" t="s">
        <v>499</v>
      </c>
      <c r="C3322" s="12" t="str">
        <f>IFERROR(__xludf.DUMMYFUNCTION("TEXTJOIN("";"", TRUE, FILTER($B$2:$B$14794, #REF!=$D$2:$D$14794))"),"#N/A")</f>
        <v>#N/A</v>
      </c>
    </row>
    <row r="3323">
      <c r="B3323" s="4" t="s">
        <v>499</v>
      </c>
      <c r="C3323" s="12" t="str">
        <f>IFERROR(__xludf.DUMMYFUNCTION("TEXTJOIN("";"", TRUE, FILTER($B$2:$B$14794, #REF!=$D$2:$D$14794))"),"#N/A")</f>
        <v>#N/A</v>
      </c>
    </row>
    <row r="3324">
      <c r="B3324" s="4" t="s">
        <v>499</v>
      </c>
      <c r="C3324" s="12" t="str">
        <f>IFERROR(__xludf.DUMMYFUNCTION("TEXTJOIN("";"", TRUE, FILTER($B$2:$B$14794, #REF!=$D$2:$D$14794))"),"#N/A")</f>
        <v>#N/A</v>
      </c>
    </row>
    <row r="3325">
      <c r="B3325" s="4" t="s">
        <v>501</v>
      </c>
      <c r="C3325" s="12" t="str">
        <f>IFERROR(__xludf.DUMMYFUNCTION("TEXTJOIN("";"", TRUE, FILTER($B$2:$B$14794, #REF!=$D$2:$D$14794))"),"#N/A")</f>
        <v>#N/A</v>
      </c>
    </row>
    <row r="3326">
      <c r="B3326" s="4" t="s">
        <v>501</v>
      </c>
      <c r="C3326" s="12" t="str">
        <f>IFERROR(__xludf.DUMMYFUNCTION("TEXTJOIN("";"", TRUE, FILTER($B$2:$B$14794, #REF!=$D$2:$D$14794))"),"#N/A")</f>
        <v>#N/A</v>
      </c>
    </row>
    <row r="3327">
      <c r="B3327" s="4" t="s">
        <v>501</v>
      </c>
      <c r="C3327" s="12" t="str">
        <f>IFERROR(__xludf.DUMMYFUNCTION("TEXTJOIN("";"", TRUE, FILTER($B$2:$B$14794, #REF!=$D$2:$D$14794))"),"#N/A")</f>
        <v>#N/A</v>
      </c>
    </row>
    <row r="3328">
      <c r="B3328" s="4" t="s">
        <v>501</v>
      </c>
      <c r="C3328" s="12" t="str">
        <f>IFERROR(__xludf.DUMMYFUNCTION("TEXTJOIN("";"", TRUE, FILTER($B$2:$B$14794, #REF!=$D$2:$D$14794))"),"#N/A")</f>
        <v>#N/A</v>
      </c>
    </row>
    <row r="3329">
      <c r="B3329" s="4" t="s">
        <v>501</v>
      </c>
      <c r="C3329" s="12" t="str">
        <f>IFERROR(__xludf.DUMMYFUNCTION("TEXTJOIN("";"", TRUE, FILTER($B$2:$B$14794, #REF!=$D$2:$D$14794))"),"#N/A")</f>
        <v>#N/A</v>
      </c>
    </row>
    <row r="3330">
      <c r="B3330" s="4" t="s">
        <v>501</v>
      </c>
      <c r="C3330" s="12" t="str">
        <f>IFERROR(__xludf.DUMMYFUNCTION("TEXTJOIN("";"", TRUE, FILTER($B$2:$B$14794, #REF!=$D$2:$D$14794))"),"#N/A")</f>
        <v>#N/A</v>
      </c>
    </row>
    <row r="3331">
      <c r="B3331" s="4" t="s">
        <v>501</v>
      </c>
      <c r="C3331" s="12" t="str">
        <f>IFERROR(__xludf.DUMMYFUNCTION("TEXTJOIN("";"", TRUE, FILTER($B$2:$B$14794, #REF!=$D$2:$D$14794))"),"#N/A")</f>
        <v>#N/A</v>
      </c>
    </row>
    <row r="3332">
      <c r="B3332" s="4" t="s">
        <v>501</v>
      </c>
      <c r="C3332" s="12" t="str">
        <f>IFERROR(__xludf.DUMMYFUNCTION("TEXTJOIN("";"", TRUE, FILTER($B$2:$B$14794, #REF!=$D$2:$D$14794))"),"#N/A")</f>
        <v>#N/A</v>
      </c>
    </row>
    <row r="3333">
      <c r="B3333" s="4" t="s">
        <v>501</v>
      </c>
      <c r="C3333" s="12" t="str">
        <f>IFERROR(__xludf.DUMMYFUNCTION("TEXTJOIN("";"", TRUE, FILTER($B$2:$B$14794, #REF!=$D$2:$D$14794))"),"#N/A")</f>
        <v>#N/A</v>
      </c>
    </row>
    <row r="3334">
      <c r="B3334" s="4" t="s">
        <v>503</v>
      </c>
      <c r="C3334" s="12" t="str">
        <f>IFERROR(__xludf.DUMMYFUNCTION("TEXTJOIN("";"", TRUE, FILTER($B$2:$B$14794, #REF!=$D$2:$D$14794))"),"#N/A")</f>
        <v>#N/A</v>
      </c>
    </row>
    <row r="3335">
      <c r="B3335" s="4" t="s">
        <v>503</v>
      </c>
      <c r="C3335" s="12" t="str">
        <f>IFERROR(__xludf.DUMMYFUNCTION("TEXTJOIN("";"", TRUE, FILTER($B$2:$B$14794, #REF!=$D$2:$D$14794))"),"#N/A")</f>
        <v>#N/A</v>
      </c>
    </row>
    <row r="3336">
      <c r="B3336" s="4" t="s">
        <v>503</v>
      </c>
      <c r="C3336" s="12" t="str">
        <f>IFERROR(__xludf.DUMMYFUNCTION("TEXTJOIN("";"", TRUE, FILTER($B$2:$B$14794, #REF!=$D$2:$D$14794))"),"#N/A")</f>
        <v>#N/A</v>
      </c>
    </row>
    <row r="3337">
      <c r="B3337" s="4" t="s">
        <v>503</v>
      </c>
      <c r="C3337" s="12" t="str">
        <f>IFERROR(__xludf.DUMMYFUNCTION("TEXTJOIN("";"", TRUE, FILTER($B$2:$B$14794, #REF!=$D$2:$D$14794))"),"#N/A")</f>
        <v>#N/A</v>
      </c>
    </row>
    <row r="3338">
      <c r="B3338" s="4" t="s">
        <v>505</v>
      </c>
      <c r="C3338" s="12" t="str">
        <f>IFERROR(__xludf.DUMMYFUNCTION("TEXTJOIN("";"", TRUE, FILTER($B$2:$B$14794, #REF!=$D$2:$D$14794))"),"#N/A")</f>
        <v>#N/A</v>
      </c>
    </row>
    <row r="3339">
      <c r="B3339" s="4" t="s">
        <v>505</v>
      </c>
      <c r="C3339" s="12" t="str">
        <f>IFERROR(__xludf.DUMMYFUNCTION("TEXTJOIN("";"", TRUE, FILTER($B$2:$B$14794, #REF!=$D$2:$D$14794))"),"#N/A")</f>
        <v>#N/A</v>
      </c>
    </row>
    <row r="3340">
      <c r="B3340" s="4" t="s">
        <v>505</v>
      </c>
      <c r="C3340" s="12" t="str">
        <f>IFERROR(__xludf.DUMMYFUNCTION("TEXTJOIN("";"", TRUE, FILTER($B$2:$B$14794, #REF!=$D$2:$D$14794))"),"#N/A")</f>
        <v>#N/A</v>
      </c>
    </row>
    <row r="3341">
      <c r="B3341" s="4" t="s">
        <v>505</v>
      </c>
      <c r="C3341" s="12" t="str">
        <f>IFERROR(__xludf.DUMMYFUNCTION("TEXTJOIN("";"", TRUE, FILTER($B$2:$B$14794, #REF!=$D$2:$D$14794))"),"#N/A")</f>
        <v>#N/A</v>
      </c>
    </row>
    <row r="3342">
      <c r="B3342" s="4" t="s">
        <v>505</v>
      </c>
      <c r="C3342" s="12" t="str">
        <f>IFERROR(__xludf.DUMMYFUNCTION("TEXTJOIN("";"", TRUE, FILTER($B$2:$B$14794, #REF!=$D$2:$D$14794))"),"#N/A")</f>
        <v>#N/A</v>
      </c>
    </row>
    <row r="3343">
      <c r="B3343" s="4" t="s">
        <v>505</v>
      </c>
      <c r="C3343" s="12" t="str">
        <f>IFERROR(__xludf.DUMMYFUNCTION("TEXTJOIN("";"", TRUE, FILTER($B$2:$B$14794, #REF!=$D$2:$D$14794))"),"#N/A")</f>
        <v>#N/A</v>
      </c>
    </row>
    <row r="3344">
      <c r="B3344" s="4" t="s">
        <v>505</v>
      </c>
      <c r="C3344" s="12" t="str">
        <f>IFERROR(__xludf.DUMMYFUNCTION("TEXTJOIN("";"", TRUE, FILTER($B$2:$B$14794, #REF!=$D$2:$D$14794))"),"#N/A")</f>
        <v>#N/A</v>
      </c>
    </row>
    <row r="3345">
      <c r="B3345" s="4" t="s">
        <v>505</v>
      </c>
      <c r="C3345" s="12" t="str">
        <f>IFERROR(__xludf.DUMMYFUNCTION("TEXTJOIN("";"", TRUE, FILTER($B$2:$B$14794, #REF!=$D$2:$D$14794))"),"#N/A")</f>
        <v>#N/A</v>
      </c>
    </row>
    <row r="3346">
      <c r="B3346" s="4" t="s">
        <v>505</v>
      </c>
      <c r="C3346" s="12" t="str">
        <f>IFERROR(__xludf.DUMMYFUNCTION("TEXTJOIN("";"", TRUE, FILTER($B$2:$B$14794, #REF!=$D$2:$D$14794))"),"#N/A")</f>
        <v>#N/A</v>
      </c>
    </row>
    <row r="3347">
      <c r="B3347" s="4" t="s">
        <v>507</v>
      </c>
      <c r="C3347" s="12" t="str">
        <f>IFERROR(__xludf.DUMMYFUNCTION("TEXTJOIN("";"", TRUE, FILTER($B$2:$B$14794, #REF!=$D$2:$D$14794))"),"#N/A")</f>
        <v>#N/A</v>
      </c>
    </row>
    <row r="3348">
      <c r="B3348" s="4" t="s">
        <v>507</v>
      </c>
      <c r="C3348" s="12" t="str">
        <f>IFERROR(__xludf.DUMMYFUNCTION("TEXTJOIN("";"", TRUE, FILTER($B$2:$B$14794, #REF!=$D$2:$D$14794))"),"#N/A")</f>
        <v>#N/A</v>
      </c>
    </row>
    <row r="3349">
      <c r="B3349" s="4" t="s">
        <v>507</v>
      </c>
      <c r="C3349" s="12" t="str">
        <f>IFERROR(__xludf.DUMMYFUNCTION("TEXTJOIN("";"", TRUE, FILTER($B$2:$B$14794, #REF!=$D$2:$D$14794))"),"#N/A")</f>
        <v>#N/A</v>
      </c>
    </row>
    <row r="3350">
      <c r="B3350" s="4" t="s">
        <v>507</v>
      </c>
      <c r="C3350" s="12" t="str">
        <f>IFERROR(__xludf.DUMMYFUNCTION("TEXTJOIN("";"", TRUE, FILTER($B$2:$B$14794, #REF!=$D$2:$D$14794))"),"#N/A")</f>
        <v>#N/A</v>
      </c>
    </row>
    <row r="3351">
      <c r="B3351" s="4" t="s">
        <v>507</v>
      </c>
      <c r="C3351" s="12" t="str">
        <f>IFERROR(__xludf.DUMMYFUNCTION("TEXTJOIN("";"", TRUE, FILTER($B$2:$B$14794, #REF!=$D$2:$D$14794))"),"#N/A")</f>
        <v>#N/A</v>
      </c>
    </row>
    <row r="3352">
      <c r="B3352" s="4" t="s">
        <v>507</v>
      </c>
      <c r="C3352" s="12" t="str">
        <f>IFERROR(__xludf.DUMMYFUNCTION("TEXTJOIN("";"", TRUE, FILTER($B$2:$B$14794, #REF!=$D$2:$D$14794))"),"#N/A")</f>
        <v>#N/A</v>
      </c>
    </row>
    <row r="3353">
      <c r="B3353" s="4" t="s">
        <v>507</v>
      </c>
      <c r="C3353" s="12" t="str">
        <f>IFERROR(__xludf.DUMMYFUNCTION("TEXTJOIN("";"", TRUE, FILTER($B$2:$B$14794, #REF!=$D$2:$D$14794))"),"#N/A")</f>
        <v>#N/A</v>
      </c>
    </row>
    <row r="3354">
      <c r="B3354" s="4" t="s">
        <v>507</v>
      </c>
      <c r="C3354" s="12" t="str">
        <f>IFERROR(__xludf.DUMMYFUNCTION("TEXTJOIN("";"", TRUE, FILTER($B$2:$B$14794, #REF!=$D$2:$D$14794))"),"#N/A")</f>
        <v>#N/A</v>
      </c>
    </row>
    <row r="3355">
      <c r="B3355" s="4" t="s">
        <v>507</v>
      </c>
      <c r="C3355" s="12" t="str">
        <f>IFERROR(__xludf.DUMMYFUNCTION("TEXTJOIN("";"", TRUE, FILTER($B$2:$B$14794, #REF!=$D$2:$D$14794))"),"#N/A")</f>
        <v>#N/A</v>
      </c>
    </row>
    <row r="3356">
      <c r="B3356" s="4" t="s">
        <v>510</v>
      </c>
      <c r="C3356" s="12" t="str">
        <f>IFERROR(__xludf.DUMMYFUNCTION("TEXTJOIN("";"", TRUE, FILTER($B$2:$B$14794, #REF!=$D$2:$D$14794))"),"#N/A")</f>
        <v>#N/A</v>
      </c>
    </row>
    <row r="3357">
      <c r="B3357" s="4" t="s">
        <v>510</v>
      </c>
      <c r="C3357" s="12" t="str">
        <f>IFERROR(__xludf.DUMMYFUNCTION("TEXTJOIN("";"", TRUE, FILTER($B$2:$B$14794, #REF!=$D$2:$D$14794))"),"#N/A")</f>
        <v>#N/A</v>
      </c>
    </row>
    <row r="3358">
      <c r="B3358" s="4" t="s">
        <v>510</v>
      </c>
      <c r="C3358" s="12" t="str">
        <f>IFERROR(__xludf.DUMMYFUNCTION("TEXTJOIN("";"", TRUE, FILTER($B$2:$B$14794, #REF!=$D$2:$D$14794))"),"#N/A")</f>
        <v>#N/A</v>
      </c>
    </row>
    <row r="3359">
      <c r="B3359" s="4" t="s">
        <v>510</v>
      </c>
      <c r="C3359" s="12" t="str">
        <f>IFERROR(__xludf.DUMMYFUNCTION("TEXTJOIN("";"", TRUE, FILTER($B$2:$B$14794, #REF!=$D$2:$D$14794))"),"#N/A")</f>
        <v>#N/A</v>
      </c>
    </row>
    <row r="3360">
      <c r="B3360" s="4" t="s">
        <v>510</v>
      </c>
      <c r="C3360" s="12" t="str">
        <f>IFERROR(__xludf.DUMMYFUNCTION("TEXTJOIN("";"", TRUE, FILTER($B$2:$B$14794, #REF!=$D$2:$D$14794))"),"#N/A")</f>
        <v>#N/A</v>
      </c>
    </row>
    <row r="3361">
      <c r="B3361" s="4" t="s">
        <v>513</v>
      </c>
      <c r="C3361" s="12" t="str">
        <f>IFERROR(__xludf.DUMMYFUNCTION("TEXTJOIN("";"", TRUE, FILTER($B$2:$B$14794, #REF!=$D$2:$D$14794))"),"#N/A")</f>
        <v>#N/A</v>
      </c>
    </row>
    <row r="3362">
      <c r="B3362" s="4" t="s">
        <v>515</v>
      </c>
      <c r="C3362" s="12" t="str">
        <f>IFERROR(__xludf.DUMMYFUNCTION("TEXTJOIN("";"", TRUE, FILTER($B$2:$B$14794, #REF!=$D$2:$D$14794))"),"#N/A")</f>
        <v>#N/A</v>
      </c>
    </row>
    <row r="3363">
      <c r="B3363" s="4" t="s">
        <v>515</v>
      </c>
      <c r="C3363" s="12" t="str">
        <f>IFERROR(__xludf.DUMMYFUNCTION("TEXTJOIN("";"", TRUE, FILTER($B$2:$B$14794, #REF!=$D$2:$D$14794))"),"#N/A")</f>
        <v>#N/A</v>
      </c>
    </row>
    <row r="3364">
      <c r="B3364" s="4" t="s">
        <v>515</v>
      </c>
      <c r="C3364" s="12" t="str">
        <f>IFERROR(__xludf.DUMMYFUNCTION("TEXTJOIN("";"", TRUE, FILTER($B$2:$B$14794, #REF!=$D$2:$D$14794))"),"#N/A")</f>
        <v>#N/A</v>
      </c>
    </row>
    <row r="3365">
      <c r="B3365" s="4" t="s">
        <v>515</v>
      </c>
      <c r="C3365" s="12" t="str">
        <f>IFERROR(__xludf.DUMMYFUNCTION("TEXTJOIN("";"", TRUE, FILTER($B$2:$B$14794, #REF!=$D$2:$D$14794))"),"#N/A")</f>
        <v>#N/A</v>
      </c>
    </row>
    <row r="3366">
      <c r="B3366" s="4" t="s">
        <v>517</v>
      </c>
      <c r="C3366" s="12" t="str">
        <f>IFERROR(__xludf.DUMMYFUNCTION("TEXTJOIN("";"", TRUE, FILTER($B$2:$B$14794, #REF!=$D$2:$D$14794))"),"#N/A")</f>
        <v>#N/A</v>
      </c>
    </row>
    <row r="3367">
      <c r="B3367" s="4" t="s">
        <v>517</v>
      </c>
      <c r="C3367" s="12" t="str">
        <f>IFERROR(__xludf.DUMMYFUNCTION("TEXTJOIN("";"", TRUE, FILTER($B$2:$B$14794, #REF!=$D$2:$D$14794))"),"#N/A")</f>
        <v>#N/A</v>
      </c>
    </row>
    <row r="3368">
      <c r="B3368" s="4" t="s">
        <v>517</v>
      </c>
      <c r="C3368" s="12" t="str">
        <f>IFERROR(__xludf.DUMMYFUNCTION("TEXTJOIN("";"", TRUE, FILTER($B$2:$B$14794, #REF!=$D$2:$D$14794))"),"#N/A")</f>
        <v>#N/A</v>
      </c>
    </row>
    <row r="3369">
      <c r="B3369" s="4" t="s">
        <v>517</v>
      </c>
      <c r="C3369" s="12" t="str">
        <f>IFERROR(__xludf.DUMMYFUNCTION("TEXTJOIN("";"", TRUE, FILTER($B$2:$B$14794, #REF!=$D$2:$D$14794))"),"#N/A")</f>
        <v>#N/A</v>
      </c>
    </row>
    <row r="3370">
      <c r="B3370" s="4" t="s">
        <v>517</v>
      </c>
      <c r="C3370" s="12" t="str">
        <f>IFERROR(__xludf.DUMMYFUNCTION("TEXTJOIN("";"", TRUE, FILTER($B$2:$B$14794, #REF!=$D$2:$D$14794))"),"#N/A")</f>
        <v>#N/A</v>
      </c>
    </row>
    <row r="3371">
      <c r="B3371" s="4" t="s">
        <v>517</v>
      </c>
      <c r="C3371" s="12" t="str">
        <f>IFERROR(__xludf.DUMMYFUNCTION("TEXTJOIN("";"", TRUE, FILTER($B$2:$B$14794, #REF!=$D$2:$D$14794))"),"#N/A")</f>
        <v>#N/A</v>
      </c>
    </row>
    <row r="3372">
      <c r="B3372" s="4" t="s">
        <v>519</v>
      </c>
      <c r="C3372" s="12" t="str">
        <f>IFERROR(__xludf.DUMMYFUNCTION("TEXTJOIN("";"", TRUE, FILTER($B$2:$B$14794, #REF!=$D$2:$D$14794))"),"#N/A")</f>
        <v>#N/A</v>
      </c>
    </row>
    <row r="3373">
      <c r="B3373" s="4" t="s">
        <v>521</v>
      </c>
      <c r="C3373" s="12" t="str">
        <f>IFERROR(__xludf.DUMMYFUNCTION("TEXTJOIN("";"", TRUE, FILTER($B$2:$B$14794, #REF!=$D$2:$D$14794))"),"#N/A")</f>
        <v>#N/A</v>
      </c>
    </row>
    <row r="3374">
      <c r="B3374" s="4" t="s">
        <v>523</v>
      </c>
      <c r="C3374" s="12" t="str">
        <f>IFERROR(__xludf.DUMMYFUNCTION("TEXTJOIN("";"", TRUE, FILTER($B$2:$B$14794, #REF!=$D$2:$D$14794))"),"#N/A")</f>
        <v>#N/A</v>
      </c>
    </row>
    <row r="3375">
      <c r="B3375" s="4" t="s">
        <v>523</v>
      </c>
      <c r="C3375" s="12" t="str">
        <f>IFERROR(__xludf.DUMMYFUNCTION("TEXTJOIN("";"", TRUE, FILTER($B$2:$B$14794, #REF!=$D$2:$D$14794))"),"#N/A")</f>
        <v>#N/A</v>
      </c>
    </row>
    <row r="3376">
      <c r="B3376" s="4" t="s">
        <v>523</v>
      </c>
      <c r="C3376" s="12" t="str">
        <f>IFERROR(__xludf.DUMMYFUNCTION("TEXTJOIN("";"", TRUE, FILTER($B$2:$B$14794, #REF!=$D$2:$D$14794))"),"#N/A")</f>
        <v>#N/A</v>
      </c>
    </row>
    <row r="3377">
      <c r="B3377" s="4" t="s">
        <v>523</v>
      </c>
      <c r="C3377" s="12" t="str">
        <f>IFERROR(__xludf.DUMMYFUNCTION("TEXTJOIN("";"", TRUE, FILTER($B$2:$B$14794, #REF!=$D$2:$D$14794))"),"#N/A")</f>
        <v>#N/A</v>
      </c>
    </row>
    <row r="3378">
      <c r="B3378" s="4" t="s">
        <v>523</v>
      </c>
      <c r="C3378" s="12" t="str">
        <f>IFERROR(__xludf.DUMMYFUNCTION("TEXTJOIN("";"", TRUE, FILTER($B$2:$B$14794, #REF!=$D$2:$D$14794))"),"#N/A")</f>
        <v>#N/A</v>
      </c>
    </row>
    <row r="3379">
      <c r="B3379" s="4" t="s">
        <v>523</v>
      </c>
      <c r="C3379" s="12" t="str">
        <f>IFERROR(__xludf.DUMMYFUNCTION("TEXTJOIN("";"", TRUE, FILTER($B$2:$B$14794, #REF!=$D$2:$D$14794))"),"#N/A")</f>
        <v>#N/A</v>
      </c>
    </row>
    <row r="3380">
      <c r="B3380" s="4" t="s">
        <v>523</v>
      </c>
      <c r="C3380" s="12" t="str">
        <f>IFERROR(__xludf.DUMMYFUNCTION("TEXTJOIN("";"", TRUE, FILTER($B$2:$B$14794, #REF!=$D$2:$D$14794))"),"#N/A")</f>
        <v>#N/A</v>
      </c>
    </row>
    <row r="3381">
      <c r="B3381" s="4" t="s">
        <v>523</v>
      </c>
      <c r="C3381" s="12" t="str">
        <f>IFERROR(__xludf.DUMMYFUNCTION("TEXTJOIN("";"", TRUE, FILTER($B$2:$B$14794, #REF!=$D$2:$D$14794))"),"#N/A")</f>
        <v>#N/A</v>
      </c>
    </row>
    <row r="3382">
      <c r="B3382" s="4" t="s">
        <v>525</v>
      </c>
      <c r="C3382" s="12" t="str">
        <f>IFERROR(__xludf.DUMMYFUNCTION("TEXTJOIN("";"", TRUE, FILTER($B$2:$B$14794, #REF!=$D$2:$D$14794))"),"#N/A")</f>
        <v>#N/A</v>
      </c>
    </row>
    <row r="3383">
      <c r="B3383" s="4" t="s">
        <v>527</v>
      </c>
      <c r="C3383" s="12" t="str">
        <f>IFERROR(__xludf.DUMMYFUNCTION("TEXTJOIN("";"", TRUE, FILTER($B$2:$B$14794, #REF!=$D$2:$D$14794))"),"#N/A")</f>
        <v>#N/A</v>
      </c>
    </row>
    <row r="3384">
      <c r="B3384" s="4" t="s">
        <v>527</v>
      </c>
      <c r="C3384" s="12" t="str">
        <f>IFERROR(__xludf.DUMMYFUNCTION("TEXTJOIN("";"", TRUE, FILTER($B$2:$B$14794, #REF!=$D$2:$D$14794))"),"#N/A")</f>
        <v>#N/A</v>
      </c>
    </row>
    <row r="3385">
      <c r="B3385" s="4" t="s">
        <v>527</v>
      </c>
      <c r="C3385" s="12" t="str">
        <f>IFERROR(__xludf.DUMMYFUNCTION("TEXTJOIN("";"", TRUE, FILTER($B$2:$B$14794, #REF!=$D$2:$D$14794))"),"#N/A")</f>
        <v>#N/A</v>
      </c>
    </row>
    <row r="3386">
      <c r="B3386" s="4" t="s">
        <v>527</v>
      </c>
      <c r="C3386" s="12" t="str">
        <f>IFERROR(__xludf.DUMMYFUNCTION("TEXTJOIN("";"", TRUE, FILTER($B$2:$B$14794, #REF!=$D$2:$D$14794))"),"#N/A")</f>
        <v>#N/A</v>
      </c>
    </row>
    <row r="3387">
      <c r="B3387" s="4" t="s">
        <v>527</v>
      </c>
      <c r="C3387" s="12" t="str">
        <f>IFERROR(__xludf.DUMMYFUNCTION("TEXTJOIN("";"", TRUE, FILTER($B$2:$B$14794, #REF!=$D$2:$D$14794))"),"#N/A")</f>
        <v>#N/A</v>
      </c>
    </row>
    <row r="3388">
      <c r="B3388" s="4" t="s">
        <v>530</v>
      </c>
      <c r="C3388" s="12" t="str">
        <f>IFERROR(__xludf.DUMMYFUNCTION("TEXTJOIN("";"", TRUE, FILTER($B$2:$B$14794, #REF!=$D$2:$D$14794))"),"#N/A")</f>
        <v>#N/A</v>
      </c>
    </row>
    <row r="3389">
      <c r="B3389" s="4" t="s">
        <v>532</v>
      </c>
      <c r="C3389" s="12" t="str">
        <f>IFERROR(__xludf.DUMMYFUNCTION("TEXTJOIN("";"", TRUE, FILTER($B$2:$B$14794, #REF!=$D$2:$D$14794))"),"#N/A")</f>
        <v>#N/A</v>
      </c>
    </row>
    <row r="3390">
      <c r="B3390" s="4" t="s">
        <v>532</v>
      </c>
      <c r="C3390" s="12" t="str">
        <f>IFERROR(__xludf.DUMMYFUNCTION("TEXTJOIN("";"", TRUE, FILTER($B$2:$B$14794, #REF!=$D$2:$D$14794))"),"#N/A")</f>
        <v>#N/A</v>
      </c>
    </row>
    <row r="3391">
      <c r="B3391" s="4" t="s">
        <v>532</v>
      </c>
      <c r="C3391" s="12" t="str">
        <f>IFERROR(__xludf.DUMMYFUNCTION("TEXTJOIN("";"", TRUE, FILTER($B$2:$B$14794, #REF!=$D$2:$D$14794))"),"#N/A")</f>
        <v>#N/A</v>
      </c>
    </row>
    <row r="3392">
      <c r="B3392" s="4" t="s">
        <v>534</v>
      </c>
      <c r="C3392" s="12" t="str">
        <f>IFERROR(__xludf.DUMMYFUNCTION("TEXTJOIN("";"", TRUE, FILTER($B$2:$B$14794, #REF!=$D$2:$D$14794))"),"#N/A")</f>
        <v>#N/A</v>
      </c>
    </row>
    <row r="3393">
      <c r="B3393" s="4" t="s">
        <v>534</v>
      </c>
      <c r="C3393" s="12" t="str">
        <f>IFERROR(__xludf.DUMMYFUNCTION("TEXTJOIN("";"", TRUE, FILTER($B$2:$B$14794, #REF!=$D$2:$D$14794))"),"#N/A")</f>
        <v>#N/A</v>
      </c>
    </row>
    <row r="3394">
      <c r="B3394" s="4" t="s">
        <v>534</v>
      </c>
      <c r="C3394" s="12" t="str">
        <f>IFERROR(__xludf.DUMMYFUNCTION("TEXTJOIN("";"", TRUE, FILTER($B$2:$B$14794, #REF!=$D$2:$D$14794))"),"#N/A")</f>
        <v>#N/A</v>
      </c>
    </row>
    <row r="3395">
      <c r="B3395" s="4" t="s">
        <v>534</v>
      </c>
      <c r="C3395" s="12" t="str">
        <f>IFERROR(__xludf.DUMMYFUNCTION("TEXTJOIN("";"", TRUE, FILTER($B$2:$B$14794, #REF!=$D$2:$D$14794))"),"#N/A")</f>
        <v>#N/A</v>
      </c>
    </row>
    <row r="3396">
      <c r="B3396" s="4" t="s">
        <v>534</v>
      </c>
      <c r="C3396" s="12" t="str">
        <f>IFERROR(__xludf.DUMMYFUNCTION("TEXTJOIN("";"", TRUE, FILTER($B$2:$B$14794, #REF!=$D$2:$D$14794))"),"#N/A")</f>
        <v>#N/A</v>
      </c>
    </row>
    <row r="3397">
      <c r="B3397" s="4" t="s">
        <v>534</v>
      </c>
      <c r="C3397" s="12" t="str">
        <f>IFERROR(__xludf.DUMMYFUNCTION("TEXTJOIN("";"", TRUE, FILTER($B$2:$B$14794, #REF!=$D$2:$D$14794))"),"#N/A")</f>
        <v>#N/A</v>
      </c>
    </row>
    <row r="3398">
      <c r="B3398" s="4" t="s">
        <v>536</v>
      </c>
      <c r="C3398" s="12" t="str">
        <f>IFERROR(__xludf.DUMMYFUNCTION("TEXTJOIN("";"", TRUE, FILTER($B$2:$B$14794, #REF!=$D$2:$D$14794))"),"#N/A")</f>
        <v>#N/A</v>
      </c>
    </row>
    <row r="3399">
      <c r="B3399" s="4" t="s">
        <v>539</v>
      </c>
      <c r="C3399" s="12" t="str">
        <f>IFERROR(__xludf.DUMMYFUNCTION("TEXTJOIN("";"", TRUE, FILTER($B$2:$B$14794, #REF!=$D$2:$D$14794))"),"#N/A")</f>
        <v>#N/A</v>
      </c>
    </row>
    <row r="3400">
      <c r="B3400" s="4" t="s">
        <v>541</v>
      </c>
      <c r="C3400" s="12" t="str">
        <f>IFERROR(__xludf.DUMMYFUNCTION("TEXTJOIN("";"", TRUE, FILTER($B$2:$B$14794, #REF!=$D$2:$D$14794))"),"#N/A")</f>
        <v>#N/A</v>
      </c>
    </row>
    <row r="3401">
      <c r="B3401" s="4" t="s">
        <v>543</v>
      </c>
      <c r="C3401" s="12" t="str">
        <f>IFERROR(__xludf.DUMMYFUNCTION("TEXTJOIN("";"", TRUE, FILTER($B$2:$B$14794, #REF!=$D$2:$D$14794))"),"#N/A")</f>
        <v>#N/A</v>
      </c>
    </row>
    <row r="3402">
      <c r="B3402" s="4" t="s">
        <v>543</v>
      </c>
      <c r="C3402" s="12" t="str">
        <f>IFERROR(__xludf.DUMMYFUNCTION("TEXTJOIN("";"", TRUE, FILTER($B$2:$B$14794, #REF!=$D$2:$D$14794))"),"#N/A")</f>
        <v>#N/A</v>
      </c>
    </row>
    <row r="3403">
      <c r="B3403" s="4" t="s">
        <v>543</v>
      </c>
      <c r="C3403" s="12" t="str">
        <f>IFERROR(__xludf.DUMMYFUNCTION("TEXTJOIN("";"", TRUE, FILTER($B$2:$B$14794, #REF!=$D$2:$D$14794))"),"#N/A")</f>
        <v>#N/A</v>
      </c>
    </row>
    <row r="3404">
      <c r="B3404" s="4" t="s">
        <v>543</v>
      </c>
      <c r="C3404" s="12" t="str">
        <f>IFERROR(__xludf.DUMMYFUNCTION("TEXTJOIN("";"", TRUE, FILTER($B$2:$B$14794, #REF!=$D$2:$D$14794))"),"#N/A")</f>
        <v>#N/A</v>
      </c>
    </row>
    <row r="3405">
      <c r="B3405" s="4" t="s">
        <v>543</v>
      </c>
      <c r="C3405" s="12" t="str">
        <f>IFERROR(__xludf.DUMMYFUNCTION("TEXTJOIN("";"", TRUE, FILTER($B$2:$B$14794, #REF!=$D$2:$D$14794))"),"#N/A")</f>
        <v>#N/A</v>
      </c>
    </row>
    <row r="3406">
      <c r="B3406" s="4" t="s">
        <v>543</v>
      </c>
      <c r="C3406" s="12" t="str">
        <f>IFERROR(__xludf.DUMMYFUNCTION("TEXTJOIN("";"", TRUE, FILTER($B$2:$B$14794, #REF!=$D$2:$D$14794))"),"#N/A")</f>
        <v>#N/A</v>
      </c>
    </row>
    <row r="3407">
      <c r="B3407" s="4" t="s">
        <v>543</v>
      </c>
      <c r="C3407" s="12" t="str">
        <f>IFERROR(__xludf.DUMMYFUNCTION("TEXTJOIN("";"", TRUE, FILTER($B$2:$B$14794, #REF!=$D$2:$D$14794))"),"#N/A")</f>
        <v>#N/A</v>
      </c>
    </row>
    <row r="3408">
      <c r="B3408" s="4" t="s">
        <v>543</v>
      </c>
      <c r="C3408" s="12" t="str">
        <f>IFERROR(__xludf.DUMMYFUNCTION("TEXTJOIN("";"", TRUE, FILTER($B$2:$B$14794, #REF!=$D$2:$D$14794))"),"#N/A")</f>
        <v>#N/A</v>
      </c>
    </row>
    <row r="3409">
      <c r="B3409" s="4" t="s">
        <v>543</v>
      </c>
      <c r="C3409" s="12" t="str">
        <f>IFERROR(__xludf.DUMMYFUNCTION("TEXTJOIN("";"", TRUE, FILTER($B$2:$B$14794, #REF!=$D$2:$D$14794))"),"#N/A")</f>
        <v>#N/A</v>
      </c>
    </row>
    <row r="3410">
      <c r="B3410" s="4" t="s">
        <v>543</v>
      </c>
      <c r="C3410" s="12" t="str">
        <f>IFERROR(__xludf.DUMMYFUNCTION("TEXTJOIN("";"", TRUE, FILTER($B$2:$B$14794, #REF!=$D$2:$D$14794))"),"#N/A")</f>
        <v>#N/A</v>
      </c>
    </row>
    <row r="3411">
      <c r="B3411" s="4" t="s">
        <v>545</v>
      </c>
      <c r="C3411" s="12" t="str">
        <f>IFERROR(__xludf.DUMMYFUNCTION("TEXTJOIN("";"", TRUE, FILTER($B$2:$B$14794, #REF!=$D$2:$D$14794))"),"#N/A")</f>
        <v>#N/A</v>
      </c>
    </row>
    <row r="3412">
      <c r="B3412" s="4" t="s">
        <v>545</v>
      </c>
      <c r="C3412" s="12" t="str">
        <f>IFERROR(__xludf.DUMMYFUNCTION("TEXTJOIN("";"", TRUE, FILTER($B$2:$B$14794, #REF!=$D$2:$D$14794))"),"#N/A")</f>
        <v>#N/A</v>
      </c>
    </row>
    <row r="3413">
      <c r="B3413" s="4" t="s">
        <v>545</v>
      </c>
      <c r="C3413" s="12" t="str">
        <f>IFERROR(__xludf.DUMMYFUNCTION("TEXTJOIN("";"", TRUE, FILTER($B$2:$B$14794, #REF!=$D$2:$D$14794))"),"#N/A")</f>
        <v>#N/A</v>
      </c>
    </row>
    <row r="3414">
      <c r="B3414" s="4" t="s">
        <v>545</v>
      </c>
      <c r="C3414" s="12" t="str">
        <f>IFERROR(__xludf.DUMMYFUNCTION("TEXTJOIN("";"", TRUE, FILTER($B$2:$B$14794, #REF!=$D$2:$D$14794))"),"#N/A")</f>
        <v>#N/A</v>
      </c>
    </row>
    <row r="3415">
      <c r="B3415" s="4" t="s">
        <v>547</v>
      </c>
      <c r="C3415" s="12" t="str">
        <f>IFERROR(__xludf.DUMMYFUNCTION("TEXTJOIN("";"", TRUE, FILTER($B$2:$B$14794, #REF!=$D$2:$D$14794))"),"#N/A")</f>
        <v>#N/A</v>
      </c>
    </row>
    <row r="3416">
      <c r="B3416" s="4" t="s">
        <v>547</v>
      </c>
      <c r="C3416" s="12" t="str">
        <f>IFERROR(__xludf.DUMMYFUNCTION("TEXTJOIN("";"", TRUE, FILTER($B$2:$B$14794, #REF!=$D$2:$D$14794))"),"#N/A")</f>
        <v>#N/A</v>
      </c>
    </row>
    <row r="3417">
      <c r="B3417" s="4" t="s">
        <v>547</v>
      </c>
      <c r="C3417" s="12" t="str">
        <f>IFERROR(__xludf.DUMMYFUNCTION("TEXTJOIN("";"", TRUE, FILTER($B$2:$B$14794, #REF!=$D$2:$D$14794))"),"#N/A")</f>
        <v>#N/A</v>
      </c>
    </row>
    <row r="3418">
      <c r="B3418" s="4" t="s">
        <v>547</v>
      </c>
      <c r="C3418" s="12" t="str">
        <f>IFERROR(__xludf.DUMMYFUNCTION("TEXTJOIN("";"", TRUE, FILTER($B$2:$B$14794, #REF!=$D$2:$D$14794))"),"#N/A")</f>
        <v>#N/A</v>
      </c>
    </row>
    <row r="3419">
      <c r="B3419" s="4" t="s">
        <v>547</v>
      </c>
      <c r="C3419" s="12" t="str">
        <f>IFERROR(__xludf.DUMMYFUNCTION("TEXTJOIN("";"", TRUE, FILTER($B$2:$B$14794, #REF!=$D$2:$D$14794))"),"#N/A")</f>
        <v>#N/A</v>
      </c>
    </row>
    <row r="3420">
      <c r="B3420" s="4" t="s">
        <v>547</v>
      </c>
      <c r="C3420" s="12" t="str">
        <f>IFERROR(__xludf.DUMMYFUNCTION("TEXTJOIN("";"", TRUE, FILTER($B$2:$B$14794, #REF!=$D$2:$D$14794))"),"#N/A")</f>
        <v>#N/A</v>
      </c>
    </row>
    <row r="3421">
      <c r="B3421" s="4" t="s">
        <v>547</v>
      </c>
      <c r="C3421" s="12" t="str">
        <f>IFERROR(__xludf.DUMMYFUNCTION("TEXTJOIN("";"", TRUE, FILTER($B$2:$B$14794, #REF!=$D$2:$D$14794))"),"#N/A")</f>
        <v>#N/A</v>
      </c>
    </row>
    <row r="3422">
      <c r="B3422" s="4" t="s">
        <v>547</v>
      </c>
      <c r="C3422" s="12" t="str">
        <f>IFERROR(__xludf.DUMMYFUNCTION("TEXTJOIN("";"", TRUE, FILTER($B$2:$B$14794, #REF!=$D$2:$D$14794))"),"#N/A")</f>
        <v>#N/A</v>
      </c>
    </row>
    <row r="3423">
      <c r="B3423" s="4" t="s">
        <v>547</v>
      </c>
      <c r="C3423" s="12" t="str">
        <f>IFERROR(__xludf.DUMMYFUNCTION("TEXTJOIN("";"", TRUE, FILTER($B$2:$B$14794, #REF!=$D$2:$D$14794))"),"#N/A")</f>
        <v>#N/A</v>
      </c>
    </row>
    <row r="3424">
      <c r="B3424" s="4" t="s">
        <v>550</v>
      </c>
      <c r="C3424" s="12" t="str">
        <f>IFERROR(__xludf.DUMMYFUNCTION("TEXTJOIN("";"", TRUE, FILTER($B$2:$B$14794, #REF!=$D$2:$D$14794))"),"#N/A")</f>
        <v>#N/A</v>
      </c>
    </row>
    <row r="3425">
      <c r="B3425" s="4" t="s">
        <v>550</v>
      </c>
      <c r="C3425" s="12" t="str">
        <f>IFERROR(__xludf.DUMMYFUNCTION("TEXTJOIN("";"", TRUE, FILTER($B$2:$B$14794, #REF!=$D$2:$D$14794))"),"#N/A")</f>
        <v>#N/A</v>
      </c>
    </row>
    <row r="3426">
      <c r="B3426" s="4" t="s">
        <v>550</v>
      </c>
      <c r="C3426" s="12" t="str">
        <f>IFERROR(__xludf.DUMMYFUNCTION("TEXTJOIN("";"", TRUE, FILTER($B$2:$B$14794, #REF!=$D$2:$D$14794))"),"#N/A")</f>
        <v>#N/A</v>
      </c>
    </row>
    <row r="3427">
      <c r="B3427" s="4" t="s">
        <v>552</v>
      </c>
      <c r="C3427" s="12" t="str">
        <f>IFERROR(__xludf.DUMMYFUNCTION("TEXTJOIN("";"", TRUE, FILTER($B$2:$B$14794, #REF!=$D$2:$D$14794))"),"#N/A")</f>
        <v>#N/A</v>
      </c>
    </row>
    <row r="3428">
      <c r="B3428" s="4" t="s">
        <v>552</v>
      </c>
      <c r="C3428" s="12" t="str">
        <f>IFERROR(__xludf.DUMMYFUNCTION("TEXTJOIN("";"", TRUE, FILTER($B$2:$B$14794, #REF!=$D$2:$D$14794))"),"#N/A")</f>
        <v>#N/A</v>
      </c>
    </row>
    <row r="3429">
      <c r="B3429" s="4" t="s">
        <v>552</v>
      </c>
      <c r="C3429" s="12" t="str">
        <f>IFERROR(__xludf.DUMMYFUNCTION("TEXTJOIN("";"", TRUE, FILTER($B$2:$B$14794, #REF!=$D$2:$D$14794))"),"#N/A")</f>
        <v>#N/A</v>
      </c>
    </row>
    <row r="3430">
      <c r="B3430" s="4" t="s">
        <v>552</v>
      </c>
      <c r="C3430" s="12" t="str">
        <f>IFERROR(__xludf.DUMMYFUNCTION("TEXTJOIN("";"", TRUE, FILTER($B$2:$B$14794, #REF!=$D$2:$D$14794))"),"#N/A")</f>
        <v>#N/A</v>
      </c>
    </row>
    <row r="3431">
      <c r="B3431" s="4" t="s">
        <v>552</v>
      </c>
      <c r="C3431" s="12" t="str">
        <f>IFERROR(__xludf.DUMMYFUNCTION("TEXTJOIN("";"", TRUE, FILTER($B$2:$B$14794, #REF!=$D$2:$D$14794))"),"#N/A")</f>
        <v>#N/A</v>
      </c>
    </row>
    <row r="3432">
      <c r="B3432" s="4" t="s">
        <v>552</v>
      </c>
      <c r="C3432" s="12" t="str">
        <f>IFERROR(__xludf.DUMMYFUNCTION("TEXTJOIN("";"", TRUE, FILTER($B$2:$B$14794, #REF!=$D$2:$D$14794))"),"#N/A")</f>
        <v>#N/A</v>
      </c>
    </row>
    <row r="3433">
      <c r="B3433" s="4" t="s">
        <v>552</v>
      </c>
      <c r="C3433" s="12" t="str">
        <f>IFERROR(__xludf.DUMMYFUNCTION("TEXTJOIN("";"", TRUE, FILTER($B$2:$B$14794, #REF!=$D$2:$D$14794))"),"#N/A")</f>
        <v>#N/A</v>
      </c>
    </row>
    <row r="3434">
      <c r="B3434" s="4" t="s">
        <v>552</v>
      </c>
      <c r="C3434" s="12" t="str">
        <f>IFERROR(__xludf.DUMMYFUNCTION("TEXTJOIN("";"", TRUE, FILTER($B$2:$B$14794, #REF!=$D$2:$D$14794))"),"#N/A")</f>
        <v>#N/A</v>
      </c>
    </row>
    <row r="3435">
      <c r="B3435" s="4" t="s">
        <v>552</v>
      </c>
      <c r="C3435" s="12" t="str">
        <f>IFERROR(__xludf.DUMMYFUNCTION("TEXTJOIN("";"", TRUE, FILTER($B$2:$B$14794, #REF!=$D$2:$D$14794))"),"#N/A")</f>
        <v>#N/A</v>
      </c>
    </row>
    <row r="3436">
      <c r="B3436" s="4" t="s">
        <v>552</v>
      </c>
      <c r="C3436" s="12" t="str">
        <f>IFERROR(__xludf.DUMMYFUNCTION("TEXTJOIN("";"", TRUE, FILTER($B$2:$B$14794, #REF!=$D$2:$D$14794))"),"#N/A")</f>
        <v>#N/A</v>
      </c>
    </row>
    <row r="3437">
      <c r="B3437" s="4" t="s">
        <v>554</v>
      </c>
      <c r="C3437" s="12" t="str">
        <f>IFERROR(__xludf.DUMMYFUNCTION("TEXTJOIN("";"", TRUE, FILTER($B$2:$B$14794, #REF!=$D$2:$D$14794))"),"#N/A")</f>
        <v>#N/A</v>
      </c>
    </row>
    <row r="3438">
      <c r="B3438" s="4" t="s">
        <v>554</v>
      </c>
      <c r="C3438" s="12" t="str">
        <f>IFERROR(__xludf.DUMMYFUNCTION("TEXTJOIN("";"", TRUE, FILTER($B$2:$B$14794, #REF!=$D$2:$D$14794))"),"#N/A")</f>
        <v>#N/A</v>
      </c>
    </row>
    <row r="3439">
      <c r="B3439" s="4" t="s">
        <v>554</v>
      </c>
      <c r="C3439" s="12" t="str">
        <f>IFERROR(__xludf.DUMMYFUNCTION("TEXTJOIN("";"", TRUE, FILTER($B$2:$B$14794, #REF!=$D$2:$D$14794))"),"#N/A")</f>
        <v>#N/A</v>
      </c>
    </row>
    <row r="3440">
      <c r="B3440" s="4" t="s">
        <v>554</v>
      </c>
      <c r="C3440" s="12" t="str">
        <f>IFERROR(__xludf.DUMMYFUNCTION("TEXTJOIN("";"", TRUE, FILTER($B$2:$B$14794, #REF!=$D$2:$D$14794))"),"#N/A")</f>
        <v>#N/A</v>
      </c>
    </row>
    <row r="3441">
      <c r="B3441" s="4" t="s">
        <v>554</v>
      </c>
      <c r="C3441" s="12" t="str">
        <f>IFERROR(__xludf.DUMMYFUNCTION("TEXTJOIN("";"", TRUE, FILTER($B$2:$B$14794, #REF!=$D$2:$D$14794))"),"#N/A")</f>
        <v>#N/A</v>
      </c>
    </row>
    <row r="3442">
      <c r="B3442" s="4" t="s">
        <v>554</v>
      </c>
      <c r="C3442" s="12" t="str">
        <f>IFERROR(__xludf.DUMMYFUNCTION("TEXTJOIN("";"", TRUE, FILTER($B$2:$B$14794, #REF!=$D$2:$D$14794))"),"#N/A")</f>
        <v>#N/A</v>
      </c>
    </row>
    <row r="3443">
      <c r="B3443" s="4" t="s">
        <v>554</v>
      </c>
      <c r="C3443" s="12" t="str">
        <f>IFERROR(__xludf.DUMMYFUNCTION("TEXTJOIN("";"", TRUE, FILTER($B$2:$B$14794, #REF!=$D$2:$D$14794))"),"#N/A")</f>
        <v>#N/A</v>
      </c>
    </row>
    <row r="3444">
      <c r="B3444" s="4" t="s">
        <v>554</v>
      </c>
      <c r="C3444" s="12" t="str">
        <f>IFERROR(__xludf.DUMMYFUNCTION("TEXTJOIN("";"", TRUE, FILTER($B$2:$B$14794, #REF!=$D$2:$D$14794))"),"#N/A")</f>
        <v>#N/A</v>
      </c>
    </row>
    <row r="3445">
      <c r="B3445" s="4" t="s">
        <v>556</v>
      </c>
      <c r="C3445" s="12" t="str">
        <f>IFERROR(__xludf.DUMMYFUNCTION("TEXTJOIN("";"", TRUE, FILTER($B$2:$B$14794, #REF!=$D$2:$D$14794))"),"#N/A")</f>
        <v>#N/A</v>
      </c>
    </row>
    <row r="3446">
      <c r="B3446" s="4" t="s">
        <v>559</v>
      </c>
      <c r="C3446" s="12" t="str">
        <f>IFERROR(__xludf.DUMMYFUNCTION("TEXTJOIN("";"", TRUE, FILTER($B$2:$B$14794, #REF!=$D$2:$D$14794))"),"#N/A")</f>
        <v>#N/A</v>
      </c>
    </row>
    <row r="3447">
      <c r="B3447" s="4" t="s">
        <v>559</v>
      </c>
      <c r="C3447" s="12" t="str">
        <f>IFERROR(__xludf.DUMMYFUNCTION("TEXTJOIN("";"", TRUE, FILTER($B$2:$B$14794, #REF!=$D$2:$D$14794))"),"#N/A")</f>
        <v>#N/A</v>
      </c>
    </row>
    <row r="3448">
      <c r="B3448" s="4" t="s">
        <v>559</v>
      </c>
      <c r="C3448" s="12" t="str">
        <f>IFERROR(__xludf.DUMMYFUNCTION("TEXTJOIN("";"", TRUE, FILTER($B$2:$B$14794, #REF!=$D$2:$D$14794))"),"#N/A")</f>
        <v>#N/A</v>
      </c>
    </row>
    <row r="3449">
      <c r="B3449" s="4" t="s">
        <v>561</v>
      </c>
      <c r="C3449" s="12" t="str">
        <f>IFERROR(__xludf.DUMMYFUNCTION("TEXTJOIN("";"", TRUE, FILTER($B$2:$B$14794, #REF!=$D$2:$D$14794))"),"#N/A")</f>
        <v>#N/A</v>
      </c>
    </row>
    <row r="3450">
      <c r="B3450" s="4" t="s">
        <v>561</v>
      </c>
      <c r="C3450" s="12" t="str">
        <f>IFERROR(__xludf.DUMMYFUNCTION("TEXTJOIN("";"", TRUE, FILTER($B$2:$B$14794, #REF!=$D$2:$D$14794))"),"#N/A")</f>
        <v>#N/A</v>
      </c>
    </row>
    <row r="3451">
      <c r="B3451" s="4" t="s">
        <v>561</v>
      </c>
      <c r="C3451" s="12" t="str">
        <f>IFERROR(__xludf.DUMMYFUNCTION("TEXTJOIN("";"", TRUE, FILTER($B$2:$B$14794, #REF!=$D$2:$D$14794))"),"#N/A")</f>
        <v>#N/A</v>
      </c>
    </row>
    <row r="3452">
      <c r="B3452" s="4" t="s">
        <v>561</v>
      </c>
      <c r="C3452" s="12" t="str">
        <f>IFERROR(__xludf.DUMMYFUNCTION("TEXTJOIN("";"", TRUE, FILTER($B$2:$B$14794, #REF!=$D$2:$D$14794))"),"#N/A")</f>
        <v>#N/A</v>
      </c>
    </row>
    <row r="3453">
      <c r="B3453" s="4" t="s">
        <v>561</v>
      </c>
      <c r="C3453" s="12" t="str">
        <f>IFERROR(__xludf.DUMMYFUNCTION("TEXTJOIN("";"", TRUE, FILTER($B$2:$B$14794, #REF!=$D$2:$D$14794))"),"#N/A")</f>
        <v>#N/A</v>
      </c>
    </row>
    <row r="3454">
      <c r="B3454" s="4" t="s">
        <v>561</v>
      </c>
      <c r="C3454" s="12" t="str">
        <f>IFERROR(__xludf.DUMMYFUNCTION("TEXTJOIN("";"", TRUE, FILTER($B$2:$B$14794, #REF!=$D$2:$D$14794))"),"#N/A")</f>
        <v>#N/A</v>
      </c>
    </row>
    <row r="3455">
      <c r="B3455" s="4" t="s">
        <v>561</v>
      </c>
      <c r="C3455" s="12" t="str">
        <f>IFERROR(__xludf.DUMMYFUNCTION("TEXTJOIN("";"", TRUE, FILTER($B$2:$B$14794, #REF!=$D$2:$D$14794))"),"#N/A")</f>
        <v>#N/A</v>
      </c>
    </row>
    <row r="3456">
      <c r="B3456" s="4" t="s">
        <v>561</v>
      </c>
      <c r="C3456" s="12" t="str">
        <f>IFERROR(__xludf.DUMMYFUNCTION("TEXTJOIN("";"", TRUE, FILTER($B$2:$B$14794, #REF!=$D$2:$D$14794))"),"#N/A")</f>
        <v>#N/A</v>
      </c>
    </row>
    <row r="3457">
      <c r="B3457" s="4" t="s">
        <v>563</v>
      </c>
      <c r="C3457" s="12" t="str">
        <f>IFERROR(__xludf.DUMMYFUNCTION("TEXTJOIN("";"", TRUE, FILTER($B$2:$B$14794, #REF!=$D$2:$D$14794))"),"#N/A")</f>
        <v>#N/A</v>
      </c>
    </row>
    <row r="3458">
      <c r="B3458" s="4" t="s">
        <v>563</v>
      </c>
      <c r="C3458" s="12" t="str">
        <f>IFERROR(__xludf.DUMMYFUNCTION("TEXTJOIN("";"", TRUE, FILTER($B$2:$B$14794, #REF!=$D$2:$D$14794))"),"#N/A")</f>
        <v>#N/A</v>
      </c>
    </row>
    <row r="3459">
      <c r="B3459" s="4" t="s">
        <v>563</v>
      </c>
      <c r="C3459" s="12" t="str">
        <f>IFERROR(__xludf.DUMMYFUNCTION("TEXTJOIN("";"", TRUE, FILTER($B$2:$B$14794, #REF!=$D$2:$D$14794))"),"#N/A")</f>
        <v>#N/A</v>
      </c>
    </row>
    <row r="3460">
      <c r="B3460" s="4" t="s">
        <v>563</v>
      </c>
      <c r="C3460" s="12" t="str">
        <f>IFERROR(__xludf.DUMMYFUNCTION("TEXTJOIN("";"", TRUE, FILTER($B$2:$B$14794, #REF!=$D$2:$D$14794))"),"#N/A")</f>
        <v>#N/A</v>
      </c>
    </row>
    <row r="3461">
      <c r="B3461" s="4" t="s">
        <v>563</v>
      </c>
      <c r="C3461" s="12" t="str">
        <f>IFERROR(__xludf.DUMMYFUNCTION("TEXTJOIN("";"", TRUE, FILTER($B$2:$B$14794, #REF!=$D$2:$D$14794))"),"#N/A")</f>
        <v>#N/A</v>
      </c>
    </row>
    <row r="3462">
      <c r="B3462" s="4" t="s">
        <v>563</v>
      </c>
      <c r="C3462" s="12" t="str">
        <f>IFERROR(__xludf.DUMMYFUNCTION("TEXTJOIN("";"", TRUE, FILTER($B$2:$B$14794, #REF!=$D$2:$D$14794))"),"#N/A")</f>
        <v>#N/A</v>
      </c>
    </row>
    <row r="3463">
      <c r="B3463" s="4" t="s">
        <v>563</v>
      </c>
      <c r="C3463" s="12" t="str">
        <f>IFERROR(__xludf.DUMMYFUNCTION("TEXTJOIN("";"", TRUE, FILTER($B$2:$B$14794, #REF!=$D$2:$D$14794))"),"#N/A")</f>
        <v>#N/A</v>
      </c>
    </row>
    <row r="3464">
      <c r="B3464" s="4" t="s">
        <v>563</v>
      </c>
      <c r="C3464" s="12" t="str">
        <f>IFERROR(__xludf.DUMMYFUNCTION("TEXTJOIN("";"", TRUE, FILTER($B$2:$B$14794, #REF!=$D$2:$D$14794))"),"#N/A")</f>
        <v>#N/A</v>
      </c>
    </row>
    <row r="3465">
      <c r="B3465" s="4" t="s">
        <v>566</v>
      </c>
      <c r="C3465" s="12" t="str">
        <f>IFERROR(__xludf.DUMMYFUNCTION("TEXTJOIN("";"", TRUE, FILTER($B$2:$B$14794, #REF!=$D$2:$D$14794))"),"#N/A")</f>
        <v>#N/A</v>
      </c>
    </row>
    <row r="3466">
      <c r="B3466" s="4" t="s">
        <v>566</v>
      </c>
      <c r="C3466" s="12" t="str">
        <f>IFERROR(__xludf.DUMMYFUNCTION("TEXTJOIN("";"", TRUE, FILTER($B$2:$B$14794, #REF!=$D$2:$D$14794))"),"#N/A")</f>
        <v>#N/A</v>
      </c>
    </row>
    <row r="3467">
      <c r="B3467" s="4" t="s">
        <v>566</v>
      </c>
      <c r="C3467" s="12" t="str">
        <f>IFERROR(__xludf.DUMMYFUNCTION("TEXTJOIN("";"", TRUE, FILTER($B$2:$B$14794, #REF!=$D$2:$D$14794))"),"#N/A")</f>
        <v>#N/A</v>
      </c>
    </row>
    <row r="3468">
      <c r="B3468" s="4" t="s">
        <v>566</v>
      </c>
      <c r="C3468" s="12" t="str">
        <f>IFERROR(__xludf.DUMMYFUNCTION("TEXTJOIN("";"", TRUE, FILTER($B$2:$B$14794, #REF!=$D$2:$D$14794))"),"#N/A")</f>
        <v>#N/A</v>
      </c>
    </row>
    <row r="3469">
      <c r="B3469" s="4" t="s">
        <v>566</v>
      </c>
      <c r="C3469" s="12" t="str">
        <f>IFERROR(__xludf.DUMMYFUNCTION("TEXTJOIN("";"", TRUE, FILTER($B$2:$B$14794, #REF!=$D$2:$D$14794))"),"#N/A")</f>
        <v>#N/A</v>
      </c>
    </row>
    <row r="3470">
      <c r="B3470" s="4" t="s">
        <v>566</v>
      </c>
      <c r="C3470" s="12" t="str">
        <f>IFERROR(__xludf.DUMMYFUNCTION("TEXTJOIN("";"", TRUE, FILTER($B$2:$B$14794, #REF!=$D$2:$D$14794))"),"#N/A")</f>
        <v>#N/A</v>
      </c>
    </row>
    <row r="3471">
      <c r="B3471" s="4" t="s">
        <v>566</v>
      </c>
      <c r="C3471" s="12" t="str">
        <f>IFERROR(__xludf.DUMMYFUNCTION("TEXTJOIN("";"", TRUE, FILTER($B$2:$B$14794, #REF!=$D$2:$D$14794))"),"#N/A")</f>
        <v>#N/A</v>
      </c>
    </row>
    <row r="3472">
      <c r="B3472" s="4" t="s">
        <v>566</v>
      </c>
      <c r="C3472" s="12" t="str">
        <f>IFERROR(__xludf.DUMMYFUNCTION("TEXTJOIN("";"", TRUE, FILTER($B$2:$B$14794, #REF!=$D$2:$D$14794))"),"#N/A")</f>
        <v>#N/A</v>
      </c>
    </row>
    <row r="3473">
      <c r="B3473" s="4" t="s">
        <v>568</v>
      </c>
      <c r="C3473" s="12" t="str">
        <f>IFERROR(__xludf.DUMMYFUNCTION("TEXTJOIN("";"", TRUE, FILTER($B$2:$B$14794, #REF!=$D$2:$D$14794))"),"#N/A")</f>
        <v>#N/A</v>
      </c>
    </row>
    <row r="3474">
      <c r="B3474" s="4" t="s">
        <v>568</v>
      </c>
      <c r="C3474" s="12" t="str">
        <f>IFERROR(__xludf.DUMMYFUNCTION("TEXTJOIN("";"", TRUE, FILTER($B$2:$B$14794, #REF!=$D$2:$D$14794))"),"#N/A")</f>
        <v>#N/A</v>
      </c>
    </row>
    <row r="3475">
      <c r="B3475" s="4" t="s">
        <v>568</v>
      </c>
      <c r="C3475" s="12" t="str">
        <f>IFERROR(__xludf.DUMMYFUNCTION("TEXTJOIN("";"", TRUE, FILTER($B$2:$B$14794, #REF!=$D$2:$D$14794))"),"#N/A")</f>
        <v>#N/A</v>
      </c>
    </row>
    <row r="3476">
      <c r="B3476" s="4" t="s">
        <v>568</v>
      </c>
      <c r="C3476" s="12" t="str">
        <f>IFERROR(__xludf.DUMMYFUNCTION("TEXTJOIN("";"", TRUE, FILTER($B$2:$B$14794, #REF!=$D$2:$D$14794))"),"#N/A")</f>
        <v>#N/A</v>
      </c>
    </row>
    <row r="3477">
      <c r="B3477" s="4" t="s">
        <v>568</v>
      </c>
      <c r="C3477" s="12" t="str">
        <f>IFERROR(__xludf.DUMMYFUNCTION("TEXTJOIN("";"", TRUE, FILTER($B$2:$B$14794, #REF!=$D$2:$D$14794))"),"#N/A")</f>
        <v>#N/A</v>
      </c>
    </row>
    <row r="3478">
      <c r="B3478" s="4" t="s">
        <v>568</v>
      </c>
      <c r="C3478" s="12" t="str">
        <f>IFERROR(__xludf.DUMMYFUNCTION("TEXTJOIN("";"", TRUE, FILTER($B$2:$B$14794, #REF!=$D$2:$D$14794))"),"#N/A")</f>
        <v>#N/A</v>
      </c>
    </row>
    <row r="3479">
      <c r="B3479" s="4" t="s">
        <v>568</v>
      </c>
      <c r="C3479" s="12" t="str">
        <f>IFERROR(__xludf.DUMMYFUNCTION("TEXTJOIN("";"", TRUE, FILTER($B$2:$B$14794, #REF!=$D$2:$D$14794))"),"#N/A")</f>
        <v>#N/A</v>
      </c>
    </row>
    <row r="3480">
      <c r="B3480" s="4" t="s">
        <v>568</v>
      </c>
      <c r="C3480" s="12" t="str">
        <f>IFERROR(__xludf.DUMMYFUNCTION("TEXTJOIN("";"", TRUE, FILTER($B$2:$B$14794, #REF!=$D$2:$D$14794))"),"#N/A")</f>
        <v>#N/A</v>
      </c>
    </row>
    <row r="3481">
      <c r="B3481" s="4" t="s">
        <v>568</v>
      </c>
      <c r="C3481" s="12" t="str">
        <f>IFERROR(__xludf.DUMMYFUNCTION("TEXTJOIN("";"", TRUE, FILTER($B$2:$B$14794, #REF!=$D$2:$D$14794))"),"#N/A")</f>
        <v>#N/A</v>
      </c>
    </row>
    <row r="3482">
      <c r="B3482" s="4" t="s">
        <v>570</v>
      </c>
      <c r="C3482" s="12" t="str">
        <f>IFERROR(__xludf.DUMMYFUNCTION("TEXTJOIN("";"", TRUE, FILTER($B$2:$B$14794, #REF!=$D$2:$D$14794))"),"#N/A")</f>
        <v>#N/A</v>
      </c>
    </row>
    <row r="3483">
      <c r="B3483" s="4" t="s">
        <v>570</v>
      </c>
      <c r="C3483" s="12" t="str">
        <f>IFERROR(__xludf.DUMMYFUNCTION("TEXTJOIN("";"", TRUE, FILTER($B$2:$B$14794, #REF!=$D$2:$D$14794))"),"#N/A")</f>
        <v>#N/A</v>
      </c>
    </row>
    <row r="3484">
      <c r="B3484" s="4" t="s">
        <v>570</v>
      </c>
      <c r="C3484" s="12" t="str">
        <f>IFERROR(__xludf.DUMMYFUNCTION("TEXTJOIN("";"", TRUE, FILTER($B$2:$B$14794, #REF!=$D$2:$D$14794))"),"#N/A")</f>
        <v>#N/A</v>
      </c>
    </row>
    <row r="3485">
      <c r="B3485" s="4" t="s">
        <v>570</v>
      </c>
      <c r="C3485" s="12" t="str">
        <f>IFERROR(__xludf.DUMMYFUNCTION("TEXTJOIN("";"", TRUE, FILTER($B$2:$B$14794, #REF!=$D$2:$D$14794))"),"#N/A")</f>
        <v>#N/A</v>
      </c>
    </row>
    <row r="3486">
      <c r="B3486" s="4" t="s">
        <v>570</v>
      </c>
      <c r="C3486" s="12" t="str">
        <f>IFERROR(__xludf.DUMMYFUNCTION("TEXTJOIN("";"", TRUE, FILTER($B$2:$B$14794, #REF!=$D$2:$D$14794))"),"#N/A")</f>
        <v>#N/A</v>
      </c>
    </row>
    <row r="3487">
      <c r="B3487" s="4" t="s">
        <v>570</v>
      </c>
      <c r="C3487" s="12" t="str">
        <f>IFERROR(__xludf.DUMMYFUNCTION("TEXTJOIN("";"", TRUE, FILTER($B$2:$B$14794, #REF!=$D$2:$D$14794))"),"#N/A")</f>
        <v>#N/A</v>
      </c>
    </row>
    <row r="3488">
      <c r="B3488" s="4" t="s">
        <v>570</v>
      </c>
      <c r="C3488" s="12" t="str">
        <f>IFERROR(__xludf.DUMMYFUNCTION("TEXTJOIN("";"", TRUE, FILTER($B$2:$B$14794, #REF!=$D$2:$D$14794))"),"#N/A")</f>
        <v>#N/A</v>
      </c>
    </row>
    <row r="3489">
      <c r="B3489" s="4" t="s">
        <v>570</v>
      </c>
      <c r="C3489" s="12" t="str">
        <f>IFERROR(__xludf.DUMMYFUNCTION("TEXTJOIN("";"", TRUE, FILTER($B$2:$B$14794, #REF!=$D$2:$D$14794))"),"#N/A")</f>
        <v>#N/A</v>
      </c>
    </row>
    <row r="3490">
      <c r="B3490" s="4" t="s">
        <v>570</v>
      </c>
      <c r="C3490" s="12" t="str">
        <f>IFERROR(__xludf.DUMMYFUNCTION("TEXTJOIN("";"", TRUE, FILTER($B$2:$B$14794, #REF!=$D$2:$D$14794))"),"#N/A")</f>
        <v>#N/A</v>
      </c>
    </row>
    <row r="3491">
      <c r="B3491" s="4" t="s">
        <v>572</v>
      </c>
      <c r="C3491" s="12" t="str">
        <f>IFERROR(__xludf.DUMMYFUNCTION("TEXTJOIN("";"", TRUE, FILTER($B$2:$B$14794, #REF!=$D$2:$D$14794))"),"#N/A")</f>
        <v>#N/A</v>
      </c>
    </row>
    <row r="3492">
      <c r="B3492" s="4" t="s">
        <v>574</v>
      </c>
      <c r="C3492" s="12" t="str">
        <f>IFERROR(__xludf.DUMMYFUNCTION("TEXTJOIN("";"", TRUE, FILTER($B$2:$B$14794, #REF!=$D$2:$D$14794))"),"#N/A")</f>
        <v>#N/A</v>
      </c>
    </row>
    <row r="3493">
      <c r="B3493" s="4" t="s">
        <v>574</v>
      </c>
      <c r="C3493" s="12" t="str">
        <f>IFERROR(__xludf.DUMMYFUNCTION("TEXTJOIN("";"", TRUE, FILTER($B$2:$B$14794, #REF!=$D$2:$D$14794))"),"#N/A")</f>
        <v>#N/A</v>
      </c>
    </row>
    <row r="3494">
      <c r="B3494" s="4" t="s">
        <v>574</v>
      </c>
      <c r="C3494" s="12" t="str">
        <f>IFERROR(__xludf.DUMMYFUNCTION("TEXTJOIN("";"", TRUE, FILTER($B$2:$B$14794, #REF!=$D$2:$D$14794))"),"#N/A")</f>
        <v>#N/A</v>
      </c>
    </row>
    <row r="3495">
      <c r="B3495" s="4" t="s">
        <v>574</v>
      </c>
      <c r="C3495" s="12" t="str">
        <f>IFERROR(__xludf.DUMMYFUNCTION("TEXTJOIN("";"", TRUE, FILTER($B$2:$B$14794, #REF!=$D$2:$D$14794))"),"#N/A")</f>
        <v>#N/A</v>
      </c>
    </row>
    <row r="3496">
      <c r="B3496" s="4" t="s">
        <v>574</v>
      </c>
      <c r="C3496" s="12" t="str">
        <f>IFERROR(__xludf.DUMMYFUNCTION("TEXTJOIN("";"", TRUE, FILTER($B$2:$B$14794, #REF!=$D$2:$D$14794))"),"#N/A")</f>
        <v>#N/A</v>
      </c>
    </row>
    <row r="3497">
      <c r="B3497" s="4" t="s">
        <v>574</v>
      </c>
      <c r="C3497" s="12" t="str">
        <f>IFERROR(__xludf.DUMMYFUNCTION("TEXTJOIN("";"", TRUE, FILTER($B$2:$B$14794, #REF!=$D$2:$D$14794))"),"#N/A")</f>
        <v>#N/A</v>
      </c>
    </row>
    <row r="3498">
      <c r="B3498" s="4" t="s">
        <v>577</v>
      </c>
      <c r="C3498" s="12" t="str">
        <f>IFERROR(__xludf.DUMMYFUNCTION("TEXTJOIN("";"", TRUE, FILTER($B$2:$B$14794, #REF!=$D$2:$D$14794))"),"#N/A")</f>
        <v>#N/A</v>
      </c>
    </row>
    <row r="3499">
      <c r="B3499" s="4" t="s">
        <v>577</v>
      </c>
      <c r="C3499" s="12" t="str">
        <f>IFERROR(__xludf.DUMMYFUNCTION("TEXTJOIN("";"", TRUE, FILTER($B$2:$B$14794, #REF!=$D$2:$D$14794))"),"#N/A")</f>
        <v>#N/A</v>
      </c>
    </row>
    <row r="3500">
      <c r="B3500" s="4" t="s">
        <v>577</v>
      </c>
      <c r="C3500" s="12" t="str">
        <f>IFERROR(__xludf.DUMMYFUNCTION("TEXTJOIN("";"", TRUE, FILTER($B$2:$B$14794, #REF!=$D$2:$D$14794))"),"#N/A")</f>
        <v>#N/A</v>
      </c>
    </row>
    <row r="3501">
      <c r="B3501" s="4" t="s">
        <v>577</v>
      </c>
      <c r="C3501" s="12" t="str">
        <f>IFERROR(__xludf.DUMMYFUNCTION("TEXTJOIN("";"", TRUE, FILTER($B$2:$B$14794, #REF!=$D$2:$D$14794))"),"#N/A")</f>
        <v>#N/A</v>
      </c>
    </row>
    <row r="3502">
      <c r="B3502" s="4" t="s">
        <v>577</v>
      </c>
      <c r="C3502" s="12" t="str">
        <f>IFERROR(__xludf.DUMMYFUNCTION("TEXTJOIN("";"", TRUE, FILTER($B$2:$B$14794, #REF!=$D$2:$D$14794))"),"#N/A")</f>
        <v>#N/A</v>
      </c>
    </row>
    <row r="3503">
      <c r="B3503" s="4" t="s">
        <v>579</v>
      </c>
      <c r="C3503" s="12" t="str">
        <f>IFERROR(__xludf.DUMMYFUNCTION("TEXTJOIN("";"", TRUE, FILTER($B$2:$B$14794, #REF!=$D$2:$D$14794))"),"#N/A")</f>
        <v>#N/A</v>
      </c>
    </row>
    <row r="3504">
      <c r="B3504" s="4" t="s">
        <v>579</v>
      </c>
      <c r="C3504" s="12" t="str">
        <f>IFERROR(__xludf.DUMMYFUNCTION("TEXTJOIN("";"", TRUE, FILTER($B$2:$B$14794, #REF!=$D$2:$D$14794))"),"#N/A")</f>
        <v>#N/A</v>
      </c>
    </row>
    <row r="3505">
      <c r="B3505" s="4" t="s">
        <v>579</v>
      </c>
      <c r="C3505" s="12" t="str">
        <f>IFERROR(__xludf.DUMMYFUNCTION("TEXTJOIN("";"", TRUE, FILTER($B$2:$B$14794, #REF!=$D$2:$D$14794))"),"#N/A")</f>
        <v>#N/A</v>
      </c>
    </row>
    <row r="3506">
      <c r="B3506" s="4" t="s">
        <v>579</v>
      </c>
      <c r="C3506" s="12" t="str">
        <f>IFERROR(__xludf.DUMMYFUNCTION("TEXTJOIN("";"", TRUE, FILTER($B$2:$B$14794, #REF!=$D$2:$D$14794))"),"#N/A")</f>
        <v>#N/A</v>
      </c>
    </row>
    <row r="3507">
      <c r="B3507" s="4" t="s">
        <v>579</v>
      </c>
      <c r="C3507" s="12" t="str">
        <f>IFERROR(__xludf.DUMMYFUNCTION("TEXTJOIN("";"", TRUE, FILTER($B$2:$B$14794, #REF!=$D$2:$D$14794))"),"#N/A")</f>
        <v>#N/A</v>
      </c>
    </row>
    <row r="3508">
      <c r="B3508" s="4" t="s">
        <v>579</v>
      </c>
      <c r="C3508" s="12" t="str">
        <f>IFERROR(__xludf.DUMMYFUNCTION("TEXTJOIN("";"", TRUE, FILTER($B$2:$B$14794, #REF!=$D$2:$D$14794))"),"#N/A")</f>
        <v>#N/A</v>
      </c>
    </row>
    <row r="3509">
      <c r="B3509" s="4" t="s">
        <v>579</v>
      </c>
      <c r="C3509" s="12" t="str">
        <f>IFERROR(__xludf.DUMMYFUNCTION("TEXTJOIN("";"", TRUE, FILTER($B$2:$B$14794, #REF!=$D$2:$D$14794))"),"#N/A")</f>
        <v>#N/A</v>
      </c>
    </row>
    <row r="3510">
      <c r="B3510" s="4" t="s">
        <v>579</v>
      </c>
      <c r="C3510" s="12" t="str">
        <f>IFERROR(__xludf.DUMMYFUNCTION("TEXTJOIN("";"", TRUE, FILTER($B$2:$B$14794, #REF!=$D$2:$D$14794))"),"#N/A")</f>
        <v>#N/A</v>
      </c>
    </row>
    <row r="3511">
      <c r="B3511" s="4" t="s">
        <v>579</v>
      </c>
      <c r="C3511" s="12" t="str">
        <f>IFERROR(__xludf.DUMMYFUNCTION("TEXTJOIN("";"", TRUE, FILTER($B$2:$B$14794, #REF!=$D$2:$D$14794))"),"#N/A")</f>
        <v>#N/A</v>
      </c>
    </row>
    <row r="3512">
      <c r="B3512" s="4" t="s">
        <v>579</v>
      </c>
      <c r="C3512" s="12" t="str">
        <f>IFERROR(__xludf.DUMMYFUNCTION("TEXTJOIN("";"", TRUE, FILTER($B$2:$B$14794, #REF!=$D$2:$D$14794))"),"#N/A")</f>
        <v>#N/A</v>
      </c>
    </row>
    <row r="3513">
      <c r="B3513" s="4" t="s">
        <v>581</v>
      </c>
      <c r="C3513" s="12" t="str">
        <f>IFERROR(__xludf.DUMMYFUNCTION("TEXTJOIN("";"", TRUE, FILTER($B$2:$B$14794, #REF!=$D$2:$D$14794))"),"#N/A")</f>
        <v>#N/A</v>
      </c>
    </row>
    <row r="3514">
      <c r="B3514" s="4" t="s">
        <v>581</v>
      </c>
      <c r="C3514" s="12" t="str">
        <f>IFERROR(__xludf.DUMMYFUNCTION("TEXTJOIN("";"", TRUE, FILTER($B$2:$B$14794, #REF!=$D$2:$D$14794))"),"#N/A")</f>
        <v>#N/A</v>
      </c>
    </row>
    <row r="3515">
      <c r="B3515" s="4" t="s">
        <v>581</v>
      </c>
      <c r="C3515" s="12" t="str">
        <f>IFERROR(__xludf.DUMMYFUNCTION("TEXTJOIN("";"", TRUE, FILTER($B$2:$B$14794, #REF!=$D$2:$D$14794))"),"#N/A")</f>
        <v>#N/A</v>
      </c>
    </row>
    <row r="3516">
      <c r="B3516" s="4" t="s">
        <v>581</v>
      </c>
      <c r="C3516" s="12" t="str">
        <f>IFERROR(__xludf.DUMMYFUNCTION("TEXTJOIN("";"", TRUE, FILTER($B$2:$B$14794, #REF!=$D$2:$D$14794))"),"#N/A")</f>
        <v>#N/A</v>
      </c>
    </row>
    <row r="3517">
      <c r="B3517" s="4" t="s">
        <v>581</v>
      </c>
      <c r="C3517" s="12" t="str">
        <f>IFERROR(__xludf.DUMMYFUNCTION("TEXTJOIN("";"", TRUE, FILTER($B$2:$B$14794, #REF!=$D$2:$D$14794))"),"#N/A")</f>
        <v>#N/A</v>
      </c>
    </row>
    <row r="3518">
      <c r="B3518" s="4" t="s">
        <v>581</v>
      </c>
      <c r="C3518" s="12" t="str">
        <f>IFERROR(__xludf.DUMMYFUNCTION("TEXTJOIN("";"", TRUE, FILTER($B$2:$B$14794, #REF!=$D$2:$D$14794))"),"#N/A")</f>
        <v>#N/A</v>
      </c>
    </row>
    <row r="3519">
      <c r="B3519" s="4" t="s">
        <v>583</v>
      </c>
      <c r="C3519" s="12" t="str">
        <f>IFERROR(__xludf.DUMMYFUNCTION("TEXTJOIN("";"", TRUE, FILTER($B$2:$B$14794, #REF!=$D$2:$D$14794))"),"#N/A")</f>
        <v>#N/A</v>
      </c>
    </row>
    <row r="3520">
      <c r="B3520" s="4" t="s">
        <v>583</v>
      </c>
      <c r="C3520" s="12" t="str">
        <f>IFERROR(__xludf.DUMMYFUNCTION("TEXTJOIN("";"", TRUE, FILTER($B$2:$B$14794, #REF!=$D$2:$D$14794))"),"#N/A")</f>
        <v>#N/A</v>
      </c>
    </row>
    <row r="3521">
      <c r="B3521" s="4" t="s">
        <v>583</v>
      </c>
      <c r="C3521" s="12" t="str">
        <f>IFERROR(__xludf.DUMMYFUNCTION("TEXTJOIN("";"", TRUE, FILTER($B$2:$B$14794, #REF!=$D$2:$D$14794))"),"#N/A")</f>
        <v>#N/A</v>
      </c>
    </row>
    <row r="3522">
      <c r="B3522" s="4" t="s">
        <v>583</v>
      </c>
      <c r="C3522" s="12" t="str">
        <f>IFERROR(__xludf.DUMMYFUNCTION("TEXTJOIN("";"", TRUE, FILTER($B$2:$B$14794, #REF!=$D$2:$D$14794))"),"#N/A")</f>
        <v>#N/A</v>
      </c>
    </row>
    <row r="3523">
      <c r="B3523" s="4" t="s">
        <v>585</v>
      </c>
      <c r="C3523" s="12" t="str">
        <f>IFERROR(__xludf.DUMMYFUNCTION("TEXTJOIN("";"", TRUE, FILTER($B$2:$B$14794, #REF!=$D$2:$D$14794))"),"#N/A")</f>
        <v>#N/A</v>
      </c>
    </row>
    <row r="3524">
      <c r="B3524" s="4" t="s">
        <v>585</v>
      </c>
      <c r="C3524" s="12" t="str">
        <f>IFERROR(__xludf.DUMMYFUNCTION("TEXTJOIN("";"", TRUE, FILTER($B$2:$B$14794, #REF!=$D$2:$D$14794))"),"#N/A")</f>
        <v>#N/A</v>
      </c>
    </row>
    <row r="3525">
      <c r="B3525" s="4" t="s">
        <v>585</v>
      </c>
      <c r="C3525" s="12" t="str">
        <f>IFERROR(__xludf.DUMMYFUNCTION("TEXTJOIN("";"", TRUE, FILTER($B$2:$B$14794, #REF!=$D$2:$D$14794))"),"#N/A")</f>
        <v>#N/A</v>
      </c>
    </row>
    <row r="3526">
      <c r="B3526" s="4" t="s">
        <v>585</v>
      </c>
      <c r="C3526" s="12" t="str">
        <f>IFERROR(__xludf.DUMMYFUNCTION("TEXTJOIN("";"", TRUE, FILTER($B$2:$B$14794, #REF!=$D$2:$D$14794))"),"#N/A")</f>
        <v>#N/A</v>
      </c>
    </row>
    <row r="3527">
      <c r="B3527" s="4" t="s">
        <v>585</v>
      </c>
      <c r="C3527" s="12" t="str">
        <f>IFERROR(__xludf.DUMMYFUNCTION("TEXTJOIN("";"", TRUE, FILTER($B$2:$B$14794, #REF!=$D$2:$D$14794))"),"#N/A")</f>
        <v>#N/A</v>
      </c>
    </row>
    <row r="3528">
      <c r="B3528" s="4" t="s">
        <v>585</v>
      </c>
      <c r="C3528" s="12" t="str">
        <f>IFERROR(__xludf.DUMMYFUNCTION("TEXTJOIN("";"", TRUE, FILTER($B$2:$B$14794, #REF!=$D$2:$D$14794))"),"#N/A")</f>
        <v>#N/A</v>
      </c>
    </row>
    <row r="3529">
      <c r="B3529" s="4" t="s">
        <v>587</v>
      </c>
      <c r="C3529" s="12" t="str">
        <f>IFERROR(__xludf.DUMMYFUNCTION("TEXTJOIN("";"", TRUE, FILTER($B$2:$B$14794, #REF!=$D$2:$D$14794))"),"#N/A")</f>
        <v>#N/A</v>
      </c>
    </row>
    <row r="3530">
      <c r="B3530" s="4" t="s">
        <v>587</v>
      </c>
      <c r="C3530" s="12" t="str">
        <f>IFERROR(__xludf.DUMMYFUNCTION("TEXTJOIN("";"", TRUE, FILTER($B$2:$B$14794, #REF!=$D$2:$D$14794))"),"#N/A")</f>
        <v>#N/A</v>
      </c>
    </row>
    <row r="3531">
      <c r="B3531" s="4" t="s">
        <v>587</v>
      </c>
      <c r="C3531" s="12" t="str">
        <f>IFERROR(__xludf.DUMMYFUNCTION("TEXTJOIN("";"", TRUE, FILTER($B$2:$B$14794, #REF!=$D$2:$D$14794))"),"#N/A")</f>
        <v>#N/A</v>
      </c>
    </row>
    <row r="3532">
      <c r="B3532" s="4" t="s">
        <v>589</v>
      </c>
      <c r="C3532" s="12" t="str">
        <f>IFERROR(__xludf.DUMMYFUNCTION("TEXTJOIN("";"", TRUE, FILTER($B$2:$B$14794, #REF!=$D$2:$D$14794))"),"#N/A")</f>
        <v>#N/A</v>
      </c>
    </row>
    <row r="3533">
      <c r="B3533" s="4" t="s">
        <v>589</v>
      </c>
      <c r="C3533" s="12" t="str">
        <f>IFERROR(__xludf.DUMMYFUNCTION("TEXTJOIN("";"", TRUE, FILTER($B$2:$B$14794, #REF!=$D$2:$D$14794))"),"#N/A")</f>
        <v>#N/A</v>
      </c>
    </row>
    <row r="3534">
      <c r="B3534" s="4" t="s">
        <v>589</v>
      </c>
      <c r="C3534" s="12" t="str">
        <f>IFERROR(__xludf.DUMMYFUNCTION("TEXTJOIN("";"", TRUE, FILTER($B$2:$B$14794, #REF!=$D$2:$D$14794))"),"#N/A")</f>
        <v>#N/A</v>
      </c>
    </row>
    <row r="3535">
      <c r="B3535" s="4" t="s">
        <v>589</v>
      </c>
      <c r="C3535" s="12" t="str">
        <f>IFERROR(__xludf.DUMMYFUNCTION("TEXTJOIN("";"", TRUE, FILTER($B$2:$B$14794, #REF!=$D$2:$D$14794))"),"#N/A")</f>
        <v>#N/A</v>
      </c>
    </row>
    <row r="3536">
      <c r="B3536" s="4" t="s">
        <v>589</v>
      </c>
      <c r="C3536" s="12" t="str">
        <f>IFERROR(__xludf.DUMMYFUNCTION("TEXTJOIN("";"", TRUE, FILTER($B$2:$B$14794, #REF!=$D$2:$D$14794))"),"#N/A")</f>
        <v>#N/A</v>
      </c>
    </row>
    <row r="3537">
      <c r="B3537" s="4" t="s">
        <v>589</v>
      </c>
      <c r="C3537" s="12" t="str">
        <f>IFERROR(__xludf.DUMMYFUNCTION("TEXTJOIN("";"", TRUE, FILTER($B$2:$B$14794, #REF!=$D$2:$D$14794))"),"#N/A")</f>
        <v>#N/A</v>
      </c>
    </row>
    <row r="3538">
      <c r="B3538" s="4" t="s">
        <v>589</v>
      </c>
      <c r="C3538" s="12" t="str">
        <f>IFERROR(__xludf.DUMMYFUNCTION("TEXTJOIN("";"", TRUE, FILTER($B$2:$B$14794, #REF!=$D$2:$D$14794))"),"#N/A")</f>
        <v>#N/A</v>
      </c>
    </row>
    <row r="3539">
      <c r="B3539" s="4" t="s">
        <v>589</v>
      </c>
      <c r="C3539" s="12" t="str">
        <f>IFERROR(__xludf.DUMMYFUNCTION("TEXTJOIN("";"", TRUE, FILTER($B$2:$B$14794, #REF!=$D$2:$D$14794))"),"#N/A")</f>
        <v>#N/A</v>
      </c>
    </row>
    <row r="3540">
      <c r="B3540" s="4" t="s">
        <v>591</v>
      </c>
      <c r="C3540" s="12" t="str">
        <f>IFERROR(__xludf.DUMMYFUNCTION("TEXTJOIN("";"", TRUE, FILTER($B$2:$B$14794, #REF!=$D$2:$D$14794))"),"#N/A")</f>
        <v>#N/A</v>
      </c>
    </row>
    <row r="3541">
      <c r="B3541" s="4" t="s">
        <v>591</v>
      </c>
      <c r="C3541" s="12" t="str">
        <f>IFERROR(__xludf.DUMMYFUNCTION("TEXTJOIN("";"", TRUE, FILTER($B$2:$B$14794, #REF!=$D$2:$D$14794))"),"#N/A")</f>
        <v>#N/A</v>
      </c>
    </row>
    <row r="3542">
      <c r="B3542" s="4" t="s">
        <v>591</v>
      </c>
      <c r="C3542" s="12" t="str">
        <f>IFERROR(__xludf.DUMMYFUNCTION("TEXTJOIN("";"", TRUE, FILTER($B$2:$B$14794, #REF!=$D$2:$D$14794))"),"#N/A")</f>
        <v>#N/A</v>
      </c>
    </row>
    <row r="3543">
      <c r="B3543" s="4" t="s">
        <v>591</v>
      </c>
      <c r="C3543" s="12" t="str">
        <f>IFERROR(__xludf.DUMMYFUNCTION("TEXTJOIN("";"", TRUE, FILTER($B$2:$B$14794, #REF!=$D$2:$D$14794))"),"#N/A")</f>
        <v>#N/A</v>
      </c>
    </row>
    <row r="3544">
      <c r="B3544" s="4" t="s">
        <v>591</v>
      </c>
      <c r="C3544" s="12" t="str">
        <f>IFERROR(__xludf.DUMMYFUNCTION("TEXTJOIN("";"", TRUE, FILTER($B$2:$B$14794, #REF!=$D$2:$D$14794))"),"#N/A")</f>
        <v>#N/A</v>
      </c>
    </row>
    <row r="3545">
      <c r="B3545" s="4" t="s">
        <v>591</v>
      </c>
      <c r="C3545" s="12" t="str">
        <f>IFERROR(__xludf.DUMMYFUNCTION("TEXTJOIN("";"", TRUE, FILTER($B$2:$B$14794, #REF!=$D$2:$D$14794))"),"#N/A")</f>
        <v>#N/A</v>
      </c>
    </row>
    <row r="3546">
      <c r="B3546" s="4" t="s">
        <v>591</v>
      </c>
      <c r="C3546" s="12" t="str">
        <f>IFERROR(__xludf.DUMMYFUNCTION("TEXTJOIN("";"", TRUE, FILTER($B$2:$B$14794, #REF!=$D$2:$D$14794))"),"#N/A")</f>
        <v>#N/A</v>
      </c>
    </row>
    <row r="3547">
      <c r="B3547" s="4" t="s">
        <v>591</v>
      </c>
      <c r="C3547" s="12" t="str">
        <f>IFERROR(__xludf.DUMMYFUNCTION("TEXTJOIN("";"", TRUE, FILTER($B$2:$B$14794, #REF!=$D$2:$D$14794))"),"#N/A")</f>
        <v>#N/A</v>
      </c>
    </row>
    <row r="3548">
      <c r="B3548" s="4" t="s">
        <v>593</v>
      </c>
      <c r="C3548" s="12" t="str">
        <f>IFERROR(__xludf.DUMMYFUNCTION("TEXTJOIN("";"", TRUE, FILTER($B$2:$B$14794, #REF!=$D$2:$D$14794))"),"#N/A")</f>
        <v>#N/A</v>
      </c>
    </row>
    <row r="3549">
      <c r="B3549" s="4" t="s">
        <v>593</v>
      </c>
      <c r="C3549" s="12" t="str">
        <f>IFERROR(__xludf.DUMMYFUNCTION("TEXTJOIN("";"", TRUE, FILTER($B$2:$B$14794, #REF!=$D$2:$D$14794))"),"#N/A")</f>
        <v>#N/A</v>
      </c>
    </row>
    <row r="3550">
      <c r="B3550" s="4" t="s">
        <v>593</v>
      </c>
      <c r="C3550" s="12" t="str">
        <f>IFERROR(__xludf.DUMMYFUNCTION("TEXTJOIN("";"", TRUE, FILTER($B$2:$B$14794, #REF!=$D$2:$D$14794))"),"#N/A")</f>
        <v>#N/A</v>
      </c>
    </row>
    <row r="3551">
      <c r="B3551" s="4" t="s">
        <v>593</v>
      </c>
      <c r="C3551" s="12" t="str">
        <f>IFERROR(__xludf.DUMMYFUNCTION("TEXTJOIN("";"", TRUE, FILTER($B$2:$B$14794, #REF!=$D$2:$D$14794))"),"#N/A")</f>
        <v>#N/A</v>
      </c>
    </row>
    <row r="3552">
      <c r="B3552" s="4" t="s">
        <v>593</v>
      </c>
      <c r="C3552" s="12" t="str">
        <f>IFERROR(__xludf.DUMMYFUNCTION("TEXTJOIN("";"", TRUE, FILTER($B$2:$B$14794, #REF!=$D$2:$D$14794))"),"#N/A")</f>
        <v>#N/A</v>
      </c>
    </row>
    <row r="3553">
      <c r="B3553" s="4" t="s">
        <v>595</v>
      </c>
      <c r="C3553" s="12" t="str">
        <f>IFERROR(__xludf.DUMMYFUNCTION("TEXTJOIN("";"", TRUE, FILTER($B$2:$B$14794, #REF!=$D$2:$D$14794))"),"#N/A")</f>
        <v>#N/A</v>
      </c>
    </row>
    <row r="3554">
      <c r="B3554" s="4" t="s">
        <v>595</v>
      </c>
      <c r="C3554" s="12" t="str">
        <f>IFERROR(__xludf.DUMMYFUNCTION("TEXTJOIN("";"", TRUE, FILTER($B$2:$B$14794, #REF!=$D$2:$D$14794))"),"#N/A")</f>
        <v>#N/A</v>
      </c>
    </row>
    <row r="3555">
      <c r="B3555" s="4" t="s">
        <v>595</v>
      </c>
      <c r="C3555" s="12" t="str">
        <f>IFERROR(__xludf.DUMMYFUNCTION("TEXTJOIN("";"", TRUE, FILTER($B$2:$B$14794, #REF!=$D$2:$D$14794))"),"#N/A")</f>
        <v>#N/A</v>
      </c>
    </row>
    <row r="3556">
      <c r="B3556" s="4" t="s">
        <v>595</v>
      </c>
      <c r="C3556" s="12" t="str">
        <f>IFERROR(__xludf.DUMMYFUNCTION("TEXTJOIN("";"", TRUE, FILTER($B$2:$B$14794, #REF!=$D$2:$D$14794))"),"#N/A")</f>
        <v>#N/A</v>
      </c>
    </row>
    <row r="3557">
      <c r="B3557" s="4" t="s">
        <v>595</v>
      </c>
      <c r="C3557" s="12" t="str">
        <f>IFERROR(__xludf.DUMMYFUNCTION("TEXTJOIN("";"", TRUE, FILTER($B$2:$B$14794, #REF!=$D$2:$D$14794))"),"#N/A")</f>
        <v>#N/A</v>
      </c>
    </row>
    <row r="3558">
      <c r="B3558" s="4" t="s">
        <v>595</v>
      </c>
      <c r="C3558" s="12" t="str">
        <f>IFERROR(__xludf.DUMMYFUNCTION("TEXTJOIN("";"", TRUE, FILTER($B$2:$B$14794, #REF!=$D$2:$D$14794))"),"#N/A")</f>
        <v>#N/A</v>
      </c>
    </row>
    <row r="3559">
      <c r="B3559" s="4" t="s">
        <v>595</v>
      </c>
      <c r="C3559" s="12" t="str">
        <f>IFERROR(__xludf.DUMMYFUNCTION("TEXTJOIN("";"", TRUE, FILTER($B$2:$B$14794, #REF!=$D$2:$D$14794))"),"#N/A")</f>
        <v>#N/A</v>
      </c>
    </row>
    <row r="3560">
      <c r="B3560" s="4" t="s">
        <v>597</v>
      </c>
      <c r="C3560" s="12" t="str">
        <f>IFERROR(__xludf.DUMMYFUNCTION("TEXTJOIN("";"", TRUE, FILTER($B$2:$B$14794, #REF!=$D$2:$D$14794))"),"#N/A")</f>
        <v>#N/A</v>
      </c>
    </row>
    <row r="3561">
      <c r="B3561" s="4" t="s">
        <v>597</v>
      </c>
      <c r="C3561" s="12" t="str">
        <f>IFERROR(__xludf.DUMMYFUNCTION("TEXTJOIN("";"", TRUE, FILTER($B$2:$B$14794, #REF!=$D$2:$D$14794))"),"#N/A")</f>
        <v>#N/A</v>
      </c>
    </row>
    <row r="3562">
      <c r="B3562" s="4" t="s">
        <v>597</v>
      </c>
      <c r="C3562" s="12" t="str">
        <f>IFERROR(__xludf.DUMMYFUNCTION("TEXTJOIN("";"", TRUE, FILTER($B$2:$B$14794, #REF!=$D$2:$D$14794))"),"#N/A")</f>
        <v>#N/A</v>
      </c>
    </row>
    <row r="3563">
      <c r="B3563" s="4" t="s">
        <v>597</v>
      </c>
      <c r="C3563" s="12" t="str">
        <f>IFERROR(__xludf.DUMMYFUNCTION("TEXTJOIN("";"", TRUE, FILTER($B$2:$B$14794, #REF!=$D$2:$D$14794))"),"#N/A")</f>
        <v>#N/A</v>
      </c>
    </row>
    <row r="3564">
      <c r="B3564" s="4" t="s">
        <v>597</v>
      </c>
      <c r="C3564" s="12" t="str">
        <f>IFERROR(__xludf.DUMMYFUNCTION("TEXTJOIN("";"", TRUE, FILTER($B$2:$B$14794, #REF!=$D$2:$D$14794))"),"#N/A")</f>
        <v>#N/A</v>
      </c>
    </row>
    <row r="3565">
      <c r="B3565" s="4" t="s">
        <v>599</v>
      </c>
      <c r="C3565" s="12" t="str">
        <f>IFERROR(__xludf.DUMMYFUNCTION("TEXTJOIN("";"", TRUE, FILTER($B$2:$B$14794, #REF!=$D$2:$D$14794))"),"#N/A")</f>
        <v>#N/A</v>
      </c>
    </row>
    <row r="3566">
      <c r="B3566" s="4" t="s">
        <v>599</v>
      </c>
      <c r="C3566" s="12" t="str">
        <f>IFERROR(__xludf.DUMMYFUNCTION("TEXTJOIN("";"", TRUE, FILTER($B$2:$B$14794, #REF!=$D$2:$D$14794))"),"#N/A")</f>
        <v>#N/A</v>
      </c>
    </row>
    <row r="3567">
      <c r="B3567" s="4" t="s">
        <v>599</v>
      </c>
      <c r="C3567" s="12" t="str">
        <f>IFERROR(__xludf.DUMMYFUNCTION("TEXTJOIN("";"", TRUE, FILTER($B$2:$B$14794, #REF!=$D$2:$D$14794))"),"#N/A")</f>
        <v>#N/A</v>
      </c>
    </row>
    <row r="3568">
      <c r="B3568" s="4" t="s">
        <v>599</v>
      </c>
      <c r="C3568" s="12" t="str">
        <f>IFERROR(__xludf.DUMMYFUNCTION("TEXTJOIN("";"", TRUE, FILTER($B$2:$B$14794, #REF!=$D$2:$D$14794))"),"#N/A")</f>
        <v>#N/A</v>
      </c>
    </row>
    <row r="3569">
      <c r="B3569" s="4" t="s">
        <v>599</v>
      </c>
      <c r="C3569" s="12" t="str">
        <f>IFERROR(__xludf.DUMMYFUNCTION("TEXTJOIN("";"", TRUE, FILTER($B$2:$B$14794, #REF!=$D$2:$D$14794))"),"#N/A")</f>
        <v>#N/A</v>
      </c>
    </row>
    <row r="3570">
      <c r="B3570" s="4" t="s">
        <v>599</v>
      </c>
      <c r="C3570" s="12" t="str">
        <f>IFERROR(__xludf.DUMMYFUNCTION("TEXTJOIN("";"", TRUE, FILTER($B$2:$B$14794, #REF!=$D$2:$D$14794))"),"#N/A")</f>
        <v>#N/A</v>
      </c>
    </row>
    <row r="3571">
      <c r="B3571" s="4" t="s">
        <v>601</v>
      </c>
      <c r="C3571" s="12" t="str">
        <f>IFERROR(__xludf.DUMMYFUNCTION("TEXTJOIN("";"", TRUE, FILTER($B$2:$B$14794, #REF!=$D$2:$D$14794))"),"#N/A")</f>
        <v>#N/A</v>
      </c>
    </row>
    <row r="3572">
      <c r="B3572" s="4" t="s">
        <v>604</v>
      </c>
      <c r="C3572" s="12" t="str">
        <f>IFERROR(__xludf.DUMMYFUNCTION("TEXTJOIN("";"", TRUE, FILTER($B$2:$B$14794, #REF!=$D$2:$D$14794))"),"#N/A")</f>
        <v>#N/A</v>
      </c>
    </row>
    <row r="3573">
      <c r="B3573" s="4" t="s">
        <v>604</v>
      </c>
      <c r="C3573" s="12" t="str">
        <f>IFERROR(__xludf.DUMMYFUNCTION("TEXTJOIN("";"", TRUE, FILTER($B$2:$B$14794, #REF!=$D$2:$D$14794))"),"#N/A")</f>
        <v>#N/A</v>
      </c>
    </row>
    <row r="3574">
      <c r="B3574" s="4" t="s">
        <v>604</v>
      </c>
      <c r="C3574" s="12" t="str">
        <f>IFERROR(__xludf.DUMMYFUNCTION("TEXTJOIN("";"", TRUE, FILTER($B$2:$B$14794, #REF!=$D$2:$D$14794))"),"#N/A")</f>
        <v>#N/A</v>
      </c>
    </row>
    <row r="3575">
      <c r="B3575" s="4" t="s">
        <v>607</v>
      </c>
      <c r="C3575" s="12" t="str">
        <f>IFERROR(__xludf.DUMMYFUNCTION("TEXTJOIN("";"", TRUE, FILTER($B$2:$B$14794, #REF!=$D$2:$D$14794))"),"#N/A")</f>
        <v>#N/A</v>
      </c>
    </row>
    <row r="3576">
      <c r="B3576" s="4" t="s">
        <v>607</v>
      </c>
      <c r="C3576" s="12" t="str">
        <f>IFERROR(__xludf.DUMMYFUNCTION("TEXTJOIN("";"", TRUE, FILTER($B$2:$B$14794, #REF!=$D$2:$D$14794))"),"#N/A")</f>
        <v>#N/A</v>
      </c>
    </row>
    <row r="3577">
      <c r="B3577" s="4" t="s">
        <v>607</v>
      </c>
      <c r="C3577" s="12" t="str">
        <f>IFERROR(__xludf.DUMMYFUNCTION("TEXTJOIN("";"", TRUE, FILTER($B$2:$B$14794, #REF!=$D$2:$D$14794))"),"#N/A")</f>
        <v>#N/A</v>
      </c>
    </row>
    <row r="3578">
      <c r="B3578" s="4" t="s">
        <v>607</v>
      </c>
      <c r="C3578" s="12" t="str">
        <f>IFERROR(__xludf.DUMMYFUNCTION("TEXTJOIN("";"", TRUE, FILTER($B$2:$B$14794, #REF!=$D$2:$D$14794))"),"#N/A")</f>
        <v>#N/A</v>
      </c>
    </row>
    <row r="3579">
      <c r="B3579" s="4" t="s">
        <v>607</v>
      </c>
      <c r="C3579" s="12" t="str">
        <f>IFERROR(__xludf.DUMMYFUNCTION("TEXTJOIN("";"", TRUE, FILTER($B$2:$B$14794, #REF!=$D$2:$D$14794))"),"#N/A")</f>
        <v>#N/A</v>
      </c>
    </row>
    <row r="3580">
      <c r="B3580" s="4" t="s">
        <v>607</v>
      </c>
      <c r="C3580" s="12" t="str">
        <f>IFERROR(__xludf.DUMMYFUNCTION("TEXTJOIN("";"", TRUE, FILTER($B$2:$B$14794, #REF!=$D$2:$D$14794))"),"#N/A")</f>
        <v>#N/A</v>
      </c>
    </row>
    <row r="3581">
      <c r="B3581" s="4" t="s">
        <v>607</v>
      </c>
      <c r="C3581" s="12" t="str">
        <f>IFERROR(__xludf.DUMMYFUNCTION("TEXTJOIN("";"", TRUE, FILTER($B$2:$B$14794, #REF!=$D$2:$D$14794))"),"#N/A")</f>
        <v>#N/A</v>
      </c>
    </row>
    <row r="3582">
      <c r="B3582" s="4" t="s">
        <v>607</v>
      </c>
      <c r="C3582" s="12" t="str">
        <f>IFERROR(__xludf.DUMMYFUNCTION("TEXTJOIN("";"", TRUE, FILTER($B$2:$B$14794, #REF!=$D$2:$D$14794))"),"#N/A")</f>
        <v>#N/A</v>
      </c>
    </row>
    <row r="3583">
      <c r="B3583" s="4" t="s">
        <v>609</v>
      </c>
      <c r="C3583" s="12" t="str">
        <f>IFERROR(__xludf.DUMMYFUNCTION("TEXTJOIN("";"", TRUE, FILTER($B$2:$B$14794, #REF!=$D$2:$D$14794))"),"#N/A")</f>
        <v>#N/A</v>
      </c>
    </row>
    <row r="3584">
      <c r="B3584" s="4" t="s">
        <v>609</v>
      </c>
      <c r="C3584" s="12" t="str">
        <f>IFERROR(__xludf.DUMMYFUNCTION("TEXTJOIN("";"", TRUE, FILTER($B$2:$B$14794, #REF!=$D$2:$D$14794))"),"#N/A")</f>
        <v>#N/A</v>
      </c>
    </row>
    <row r="3585">
      <c r="B3585" s="4" t="s">
        <v>609</v>
      </c>
      <c r="C3585" s="12" t="str">
        <f>IFERROR(__xludf.DUMMYFUNCTION("TEXTJOIN("";"", TRUE, FILTER($B$2:$B$14794, #REF!=$D$2:$D$14794))"),"#N/A")</f>
        <v>#N/A</v>
      </c>
    </row>
    <row r="3586">
      <c r="B3586" s="4" t="s">
        <v>609</v>
      </c>
      <c r="C3586" s="12" t="str">
        <f>IFERROR(__xludf.DUMMYFUNCTION("TEXTJOIN("";"", TRUE, FILTER($B$2:$B$14794, #REF!=$D$2:$D$14794))"),"#N/A")</f>
        <v>#N/A</v>
      </c>
    </row>
    <row r="3587">
      <c r="B3587" s="4" t="s">
        <v>609</v>
      </c>
      <c r="C3587" s="12" t="str">
        <f>IFERROR(__xludf.DUMMYFUNCTION("TEXTJOIN("";"", TRUE, FILTER($B$2:$B$14794, #REF!=$D$2:$D$14794))"),"#N/A")</f>
        <v>#N/A</v>
      </c>
    </row>
    <row r="3588">
      <c r="B3588" s="4" t="s">
        <v>611</v>
      </c>
      <c r="C3588" s="12" t="str">
        <f>IFERROR(__xludf.DUMMYFUNCTION("TEXTJOIN("";"", TRUE, FILTER($B$2:$B$14794, #REF!=$D$2:$D$14794))"),"#N/A")</f>
        <v>#N/A</v>
      </c>
    </row>
    <row r="3589">
      <c r="B3589" s="4" t="s">
        <v>611</v>
      </c>
      <c r="C3589" s="12" t="str">
        <f>IFERROR(__xludf.DUMMYFUNCTION("TEXTJOIN("";"", TRUE, FILTER($B$2:$B$14794, #REF!=$D$2:$D$14794))"),"#N/A")</f>
        <v>#N/A</v>
      </c>
    </row>
    <row r="3590">
      <c r="B3590" s="4" t="s">
        <v>611</v>
      </c>
      <c r="C3590" s="12" t="str">
        <f>IFERROR(__xludf.DUMMYFUNCTION("TEXTJOIN("";"", TRUE, FILTER($B$2:$B$14794, #REF!=$D$2:$D$14794))"),"#N/A")</f>
        <v>#N/A</v>
      </c>
    </row>
    <row r="3591">
      <c r="B3591" s="4" t="s">
        <v>611</v>
      </c>
      <c r="C3591" s="12" t="str">
        <f>IFERROR(__xludf.DUMMYFUNCTION("TEXTJOIN("";"", TRUE, FILTER($B$2:$B$14794, #REF!=$D$2:$D$14794))"),"#N/A")</f>
        <v>#N/A</v>
      </c>
    </row>
    <row r="3592">
      <c r="B3592" s="4" t="s">
        <v>611</v>
      </c>
      <c r="C3592" s="12" t="str">
        <f>IFERROR(__xludf.DUMMYFUNCTION("TEXTJOIN("";"", TRUE, FILTER($B$2:$B$14794, #REF!=$D$2:$D$14794))"),"#N/A")</f>
        <v>#N/A</v>
      </c>
    </row>
    <row r="3593">
      <c r="B3593" s="4" t="s">
        <v>611</v>
      </c>
      <c r="C3593" s="12" t="str">
        <f>IFERROR(__xludf.DUMMYFUNCTION("TEXTJOIN("";"", TRUE, FILTER($B$2:$B$14794, #REF!=$D$2:$D$14794))"),"#N/A")</f>
        <v>#N/A</v>
      </c>
    </row>
    <row r="3594">
      <c r="B3594" s="4" t="s">
        <v>611</v>
      </c>
      <c r="C3594" s="12" t="str">
        <f>IFERROR(__xludf.DUMMYFUNCTION("TEXTJOIN("";"", TRUE, FILTER($B$2:$B$14794, #REF!=$D$2:$D$14794))"),"#N/A")</f>
        <v>#N/A</v>
      </c>
    </row>
    <row r="3595">
      <c r="B3595" s="4" t="s">
        <v>611</v>
      </c>
      <c r="C3595" s="12" t="str">
        <f>IFERROR(__xludf.DUMMYFUNCTION("TEXTJOIN("";"", TRUE, FILTER($B$2:$B$14794, #REF!=$D$2:$D$14794))"),"#N/A")</f>
        <v>#N/A</v>
      </c>
    </row>
    <row r="3596">
      <c r="B3596" s="4" t="s">
        <v>611</v>
      </c>
      <c r="C3596" s="12" t="str">
        <f>IFERROR(__xludf.DUMMYFUNCTION("TEXTJOIN("";"", TRUE, FILTER($B$2:$B$14794, #REF!=$D$2:$D$14794))"),"#N/A")</f>
        <v>#N/A</v>
      </c>
    </row>
    <row r="3597">
      <c r="B3597" s="4" t="s">
        <v>611</v>
      </c>
      <c r="C3597" s="12" t="str">
        <f>IFERROR(__xludf.DUMMYFUNCTION("TEXTJOIN("";"", TRUE, FILTER($B$2:$B$14794, #REF!=$D$2:$D$14794))"),"#N/A")</f>
        <v>#N/A</v>
      </c>
    </row>
    <row r="3598">
      <c r="B3598" s="4" t="s">
        <v>613</v>
      </c>
      <c r="C3598" s="12" t="str">
        <f>IFERROR(__xludf.DUMMYFUNCTION("TEXTJOIN("";"", TRUE, FILTER($B$2:$B$14794, #REF!=$D$2:$D$14794))"),"#N/A")</f>
        <v>#N/A</v>
      </c>
    </row>
    <row r="3599">
      <c r="B3599" s="4" t="s">
        <v>613</v>
      </c>
      <c r="C3599" s="12" t="str">
        <f>IFERROR(__xludf.DUMMYFUNCTION("TEXTJOIN("";"", TRUE, FILTER($B$2:$B$14794, #REF!=$D$2:$D$14794))"),"#N/A")</f>
        <v>#N/A</v>
      </c>
    </row>
    <row r="3600">
      <c r="B3600" s="4" t="s">
        <v>613</v>
      </c>
      <c r="C3600" s="12" t="str">
        <f>IFERROR(__xludf.DUMMYFUNCTION("TEXTJOIN("";"", TRUE, FILTER($B$2:$B$14794, #REF!=$D$2:$D$14794))"),"#N/A")</f>
        <v>#N/A</v>
      </c>
    </row>
    <row r="3601">
      <c r="B3601" s="4" t="s">
        <v>613</v>
      </c>
      <c r="C3601" s="12" t="str">
        <f>IFERROR(__xludf.DUMMYFUNCTION("TEXTJOIN("";"", TRUE, FILTER($B$2:$B$14794, #REF!=$D$2:$D$14794))"),"#N/A")</f>
        <v>#N/A</v>
      </c>
    </row>
    <row r="3602">
      <c r="B3602" s="4" t="s">
        <v>613</v>
      </c>
      <c r="C3602" s="12" t="str">
        <f>IFERROR(__xludf.DUMMYFUNCTION("TEXTJOIN("";"", TRUE, FILTER($B$2:$B$14794, #REF!=$D$2:$D$14794))"),"#N/A")</f>
        <v>#N/A</v>
      </c>
    </row>
    <row r="3603">
      <c r="B3603" s="4" t="s">
        <v>613</v>
      </c>
      <c r="C3603" s="12" t="str">
        <f>IFERROR(__xludf.DUMMYFUNCTION("TEXTJOIN("";"", TRUE, FILTER($B$2:$B$14794, #REF!=$D$2:$D$14794))"),"#N/A")</f>
        <v>#N/A</v>
      </c>
    </row>
    <row r="3604">
      <c r="B3604" s="4" t="s">
        <v>613</v>
      </c>
      <c r="C3604" s="12" t="str">
        <f>IFERROR(__xludf.DUMMYFUNCTION("TEXTJOIN("";"", TRUE, FILTER($B$2:$B$14794, #REF!=$D$2:$D$14794))"),"#N/A")</f>
        <v>#N/A</v>
      </c>
    </row>
    <row r="3605">
      <c r="B3605" s="4" t="s">
        <v>613</v>
      </c>
      <c r="C3605" s="12" t="str">
        <f>IFERROR(__xludf.DUMMYFUNCTION("TEXTJOIN("";"", TRUE, FILTER($B$2:$B$14794, #REF!=$D$2:$D$14794))"),"#N/A")</f>
        <v>#N/A</v>
      </c>
    </row>
    <row r="3606">
      <c r="B3606" s="4" t="s">
        <v>613</v>
      </c>
      <c r="C3606" s="12" t="str">
        <f>IFERROR(__xludf.DUMMYFUNCTION("TEXTJOIN("";"", TRUE, FILTER($B$2:$B$14794, #REF!=$D$2:$D$14794))"),"#N/A")</f>
        <v>#N/A</v>
      </c>
    </row>
    <row r="3607">
      <c r="B3607" s="4" t="s">
        <v>613</v>
      </c>
      <c r="C3607" s="12" t="str">
        <f>IFERROR(__xludf.DUMMYFUNCTION("TEXTJOIN("";"", TRUE, FILTER($B$2:$B$14794, #REF!=$D$2:$D$14794))"),"#N/A")</f>
        <v>#N/A</v>
      </c>
    </row>
    <row r="3608">
      <c r="B3608" s="4" t="s">
        <v>615</v>
      </c>
      <c r="C3608" s="12" t="str">
        <f>IFERROR(__xludf.DUMMYFUNCTION("TEXTJOIN("";"", TRUE, FILTER($B$2:$B$14794, #REF!=$D$2:$D$14794))"),"#N/A")</f>
        <v>#N/A</v>
      </c>
    </row>
    <row r="3609">
      <c r="B3609" s="4" t="s">
        <v>615</v>
      </c>
      <c r="C3609" s="12" t="str">
        <f>IFERROR(__xludf.DUMMYFUNCTION("TEXTJOIN("";"", TRUE, FILTER($B$2:$B$14794, #REF!=$D$2:$D$14794))"),"#N/A")</f>
        <v>#N/A</v>
      </c>
    </row>
    <row r="3610">
      <c r="B3610" s="4" t="s">
        <v>615</v>
      </c>
      <c r="C3610" s="12" t="str">
        <f>IFERROR(__xludf.DUMMYFUNCTION("TEXTJOIN("";"", TRUE, FILTER($B$2:$B$14794, #REF!=$D$2:$D$14794))"),"#N/A")</f>
        <v>#N/A</v>
      </c>
    </row>
    <row r="3611">
      <c r="B3611" s="4" t="s">
        <v>615</v>
      </c>
      <c r="C3611" s="12" t="str">
        <f>IFERROR(__xludf.DUMMYFUNCTION("TEXTJOIN("";"", TRUE, FILTER($B$2:$B$14794, #REF!=$D$2:$D$14794))"),"#N/A")</f>
        <v>#N/A</v>
      </c>
    </row>
    <row r="3612">
      <c r="B3612" s="4" t="s">
        <v>617</v>
      </c>
      <c r="C3612" s="12" t="str">
        <f>IFERROR(__xludf.DUMMYFUNCTION("TEXTJOIN("";"", TRUE, FILTER($B$2:$B$14794, #REF!=$D$2:$D$14794))"),"#N/A")</f>
        <v>#N/A</v>
      </c>
    </row>
    <row r="3613">
      <c r="B3613" s="4" t="s">
        <v>617</v>
      </c>
      <c r="C3613" s="12" t="str">
        <f>IFERROR(__xludf.DUMMYFUNCTION("TEXTJOIN("";"", TRUE, FILTER($B$2:$B$14794, #REF!=$D$2:$D$14794))"),"#N/A")</f>
        <v>#N/A</v>
      </c>
    </row>
    <row r="3614">
      <c r="B3614" s="4" t="s">
        <v>617</v>
      </c>
      <c r="C3614" s="12" t="str">
        <f>IFERROR(__xludf.DUMMYFUNCTION("TEXTJOIN("";"", TRUE, FILTER($B$2:$B$14794, #REF!=$D$2:$D$14794))"),"#N/A")</f>
        <v>#N/A</v>
      </c>
    </row>
    <row r="3615">
      <c r="B3615" s="4" t="s">
        <v>617</v>
      </c>
      <c r="C3615" s="12" t="str">
        <f>IFERROR(__xludf.DUMMYFUNCTION("TEXTJOIN("";"", TRUE, FILTER($B$2:$B$14794, #REF!=$D$2:$D$14794))"),"#N/A")</f>
        <v>#N/A</v>
      </c>
    </row>
    <row r="3616">
      <c r="B3616" s="4" t="s">
        <v>619</v>
      </c>
      <c r="C3616" s="12" t="str">
        <f>IFERROR(__xludf.DUMMYFUNCTION("TEXTJOIN("";"", TRUE, FILTER($B$2:$B$14794, #REF!=$D$2:$D$14794))"),"#N/A")</f>
        <v>#N/A</v>
      </c>
    </row>
    <row r="3617">
      <c r="B3617" s="4" t="s">
        <v>619</v>
      </c>
      <c r="C3617" s="12" t="str">
        <f>IFERROR(__xludf.DUMMYFUNCTION("TEXTJOIN("";"", TRUE, FILTER($B$2:$B$14794, #REF!=$D$2:$D$14794))"),"#N/A")</f>
        <v>#N/A</v>
      </c>
    </row>
    <row r="3618">
      <c r="B3618" s="4" t="s">
        <v>619</v>
      </c>
      <c r="C3618" s="12" t="str">
        <f>IFERROR(__xludf.DUMMYFUNCTION("TEXTJOIN("";"", TRUE, FILTER($B$2:$B$14794, #REF!=$D$2:$D$14794))"),"#N/A")</f>
        <v>#N/A</v>
      </c>
    </row>
    <row r="3619">
      <c r="B3619" s="4" t="s">
        <v>619</v>
      </c>
      <c r="C3619" s="12" t="str">
        <f>IFERROR(__xludf.DUMMYFUNCTION("TEXTJOIN("";"", TRUE, FILTER($B$2:$B$14794, #REF!=$D$2:$D$14794))"),"#N/A")</f>
        <v>#N/A</v>
      </c>
    </row>
    <row r="3620">
      <c r="B3620" s="4" t="s">
        <v>619</v>
      </c>
      <c r="C3620" s="12" t="str">
        <f>IFERROR(__xludf.DUMMYFUNCTION("TEXTJOIN("";"", TRUE, FILTER($B$2:$B$14794, #REF!=$D$2:$D$14794))"),"#N/A")</f>
        <v>#N/A</v>
      </c>
    </row>
    <row r="3621">
      <c r="B3621" s="4" t="s">
        <v>619</v>
      </c>
      <c r="C3621" s="12" t="str">
        <f>IFERROR(__xludf.DUMMYFUNCTION("TEXTJOIN("";"", TRUE, FILTER($B$2:$B$14794, #REF!=$D$2:$D$14794))"),"#N/A")</f>
        <v>#N/A</v>
      </c>
    </row>
    <row r="3622">
      <c r="B3622" s="4" t="s">
        <v>619</v>
      </c>
      <c r="C3622" s="12" t="str">
        <f>IFERROR(__xludf.DUMMYFUNCTION("TEXTJOIN("";"", TRUE, FILTER($B$2:$B$14794, #REF!=$D$2:$D$14794))"),"#N/A")</f>
        <v>#N/A</v>
      </c>
    </row>
    <row r="3623">
      <c r="B3623" s="4" t="s">
        <v>621</v>
      </c>
      <c r="C3623" s="12" t="str">
        <f>IFERROR(__xludf.DUMMYFUNCTION("TEXTJOIN("";"", TRUE, FILTER($B$2:$B$14794, #REF!=$D$2:$D$14794))"),"#N/A")</f>
        <v>#N/A</v>
      </c>
    </row>
    <row r="3624">
      <c r="B3624" s="4" t="s">
        <v>621</v>
      </c>
      <c r="C3624" s="12" t="str">
        <f>IFERROR(__xludf.DUMMYFUNCTION("TEXTJOIN("";"", TRUE, FILTER($B$2:$B$14794, #REF!=$D$2:$D$14794))"),"#N/A")</f>
        <v>#N/A</v>
      </c>
    </row>
    <row r="3625">
      <c r="B3625" s="4" t="s">
        <v>621</v>
      </c>
      <c r="C3625" s="12" t="str">
        <f>IFERROR(__xludf.DUMMYFUNCTION("TEXTJOIN("";"", TRUE, FILTER($B$2:$B$14794, #REF!=$D$2:$D$14794))"),"#N/A")</f>
        <v>#N/A</v>
      </c>
    </row>
    <row r="3626">
      <c r="B3626" s="4" t="s">
        <v>621</v>
      </c>
      <c r="C3626" s="12" t="str">
        <f>IFERROR(__xludf.DUMMYFUNCTION("TEXTJOIN("";"", TRUE, FILTER($B$2:$B$14794, #REF!=$D$2:$D$14794))"),"#N/A")</f>
        <v>#N/A</v>
      </c>
    </row>
    <row r="3627">
      <c r="B3627" s="4" t="s">
        <v>621</v>
      </c>
      <c r="C3627" s="12" t="str">
        <f>IFERROR(__xludf.DUMMYFUNCTION("TEXTJOIN("";"", TRUE, FILTER($B$2:$B$14794, #REF!=$D$2:$D$14794))"),"#N/A")</f>
        <v>#N/A</v>
      </c>
    </row>
    <row r="3628">
      <c r="B3628" s="4" t="s">
        <v>621</v>
      </c>
      <c r="C3628" s="12" t="str">
        <f>IFERROR(__xludf.DUMMYFUNCTION("TEXTJOIN("";"", TRUE, FILTER($B$2:$B$14794, #REF!=$D$2:$D$14794))"),"#N/A")</f>
        <v>#N/A</v>
      </c>
    </row>
    <row r="3629">
      <c r="B3629" s="4" t="s">
        <v>623</v>
      </c>
      <c r="C3629" s="12" t="str">
        <f>IFERROR(__xludf.DUMMYFUNCTION("TEXTJOIN("";"", TRUE, FILTER($B$2:$B$14794, #REF!=$D$2:$D$14794))"),"#N/A")</f>
        <v>#N/A</v>
      </c>
    </row>
    <row r="3630">
      <c r="B3630" s="4" t="s">
        <v>623</v>
      </c>
      <c r="C3630" s="12" t="str">
        <f>IFERROR(__xludf.DUMMYFUNCTION("TEXTJOIN("";"", TRUE, FILTER($B$2:$B$14794, #REF!=$D$2:$D$14794))"),"#N/A")</f>
        <v>#N/A</v>
      </c>
    </row>
    <row r="3631">
      <c r="B3631" s="4" t="s">
        <v>623</v>
      </c>
      <c r="C3631" s="12" t="str">
        <f>IFERROR(__xludf.DUMMYFUNCTION("TEXTJOIN("";"", TRUE, FILTER($B$2:$B$14794, #REF!=$D$2:$D$14794))"),"#N/A")</f>
        <v>#N/A</v>
      </c>
    </row>
    <row r="3632">
      <c r="B3632" s="4" t="s">
        <v>623</v>
      </c>
      <c r="C3632" s="12" t="str">
        <f>IFERROR(__xludf.DUMMYFUNCTION("TEXTJOIN("";"", TRUE, FILTER($B$2:$B$14794, #REF!=$D$2:$D$14794))"),"#N/A")</f>
        <v>#N/A</v>
      </c>
    </row>
    <row r="3633">
      <c r="B3633" s="4" t="s">
        <v>623</v>
      </c>
      <c r="C3633" s="12" t="str">
        <f>IFERROR(__xludf.DUMMYFUNCTION("TEXTJOIN("";"", TRUE, FILTER($B$2:$B$14794, #REF!=$D$2:$D$14794))"),"#N/A")</f>
        <v>#N/A</v>
      </c>
    </row>
    <row r="3634">
      <c r="B3634" s="4" t="s">
        <v>623</v>
      </c>
      <c r="C3634" s="12" t="str">
        <f>IFERROR(__xludf.DUMMYFUNCTION("TEXTJOIN("";"", TRUE, FILTER($B$2:$B$14794, #REF!=$D$2:$D$14794))"),"#N/A")</f>
        <v>#N/A</v>
      </c>
    </row>
    <row r="3635">
      <c r="B3635" s="4" t="s">
        <v>623</v>
      </c>
      <c r="C3635" s="12" t="str">
        <f>IFERROR(__xludf.DUMMYFUNCTION("TEXTJOIN("";"", TRUE, FILTER($B$2:$B$14794, #REF!=$D$2:$D$14794))"),"#N/A")</f>
        <v>#N/A</v>
      </c>
    </row>
    <row r="3636">
      <c r="B3636" s="4" t="s">
        <v>623</v>
      </c>
      <c r="C3636" s="12" t="str">
        <f>IFERROR(__xludf.DUMMYFUNCTION("TEXTJOIN("";"", TRUE, FILTER($B$2:$B$14794, #REF!=$D$2:$D$14794))"),"#N/A")</f>
        <v>#N/A</v>
      </c>
    </row>
    <row r="3637">
      <c r="B3637" s="4" t="s">
        <v>623</v>
      </c>
      <c r="C3637" s="12" t="str">
        <f>IFERROR(__xludf.DUMMYFUNCTION("TEXTJOIN("";"", TRUE, FILTER($B$2:$B$14794, #REF!=$D$2:$D$14794))"),"#N/A")</f>
        <v>#N/A</v>
      </c>
    </row>
    <row r="3638">
      <c r="B3638" s="4" t="s">
        <v>626</v>
      </c>
      <c r="C3638" s="12" t="str">
        <f>IFERROR(__xludf.DUMMYFUNCTION("TEXTJOIN("";"", TRUE, FILTER($B$2:$B$14794, #REF!=$D$2:$D$14794))"),"#N/A")</f>
        <v>#N/A</v>
      </c>
    </row>
    <row r="3639">
      <c r="B3639" s="4" t="s">
        <v>626</v>
      </c>
      <c r="C3639" s="12" t="str">
        <f>IFERROR(__xludf.DUMMYFUNCTION("TEXTJOIN("";"", TRUE, FILTER($B$2:$B$14794, #REF!=$D$2:$D$14794))"),"#N/A")</f>
        <v>#N/A</v>
      </c>
    </row>
    <row r="3640">
      <c r="B3640" s="4" t="s">
        <v>626</v>
      </c>
      <c r="C3640" s="12" t="str">
        <f>IFERROR(__xludf.DUMMYFUNCTION("TEXTJOIN("";"", TRUE, FILTER($B$2:$B$14794, #REF!=$D$2:$D$14794))"),"#N/A")</f>
        <v>#N/A</v>
      </c>
    </row>
    <row r="3641">
      <c r="B3641" s="4" t="s">
        <v>628</v>
      </c>
      <c r="C3641" s="12" t="str">
        <f>IFERROR(__xludf.DUMMYFUNCTION("TEXTJOIN("";"", TRUE, FILTER($B$2:$B$14794, #REF!=$D$2:$D$14794))"),"#N/A")</f>
        <v>#N/A</v>
      </c>
    </row>
    <row r="3642">
      <c r="B3642" s="4" t="s">
        <v>628</v>
      </c>
      <c r="C3642" s="12" t="str">
        <f>IFERROR(__xludf.DUMMYFUNCTION("TEXTJOIN("";"", TRUE, FILTER($B$2:$B$14794, #REF!=$D$2:$D$14794))"),"#N/A")</f>
        <v>#N/A</v>
      </c>
    </row>
    <row r="3643">
      <c r="B3643" s="4" t="s">
        <v>628</v>
      </c>
      <c r="C3643" s="12" t="str">
        <f>IFERROR(__xludf.DUMMYFUNCTION("TEXTJOIN("";"", TRUE, FILTER($B$2:$B$14794, #REF!=$D$2:$D$14794))"),"#N/A")</f>
        <v>#N/A</v>
      </c>
    </row>
    <row r="3644">
      <c r="B3644" s="4" t="s">
        <v>628</v>
      </c>
      <c r="C3644" s="12" t="str">
        <f>IFERROR(__xludf.DUMMYFUNCTION("TEXTJOIN("";"", TRUE, FILTER($B$2:$B$14794, #REF!=$D$2:$D$14794))"),"#N/A")</f>
        <v>#N/A</v>
      </c>
    </row>
    <row r="3645">
      <c r="B3645" s="4" t="s">
        <v>628</v>
      </c>
      <c r="C3645" s="12" t="str">
        <f>IFERROR(__xludf.DUMMYFUNCTION("TEXTJOIN("";"", TRUE, FILTER($B$2:$B$14794, #REF!=$D$2:$D$14794))"),"#N/A")</f>
        <v>#N/A</v>
      </c>
    </row>
    <row r="3646">
      <c r="B3646" s="4" t="s">
        <v>628</v>
      </c>
      <c r="C3646" s="12" t="str">
        <f>IFERROR(__xludf.DUMMYFUNCTION("TEXTJOIN("";"", TRUE, FILTER($B$2:$B$14794, #REF!=$D$2:$D$14794))"),"#N/A")</f>
        <v>#N/A</v>
      </c>
    </row>
    <row r="3647">
      <c r="B3647" s="4" t="s">
        <v>628</v>
      </c>
      <c r="C3647" s="12" t="str">
        <f>IFERROR(__xludf.DUMMYFUNCTION("TEXTJOIN("";"", TRUE, FILTER($B$2:$B$14794, #REF!=$D$2:$D$14794))"),"#N/A")</f>
        <v>#N/A</v>
      </c>
    </row>
    <row r="3648">
      <c r="B3648" s="4" t="s">
        <v>628</v>
      </c>
      <c r="C3648" s="12" t="str">
        <f>IFERROR(__xludf.DUMMYFUNCTION("TEXTJOIN("";"", TRUE, FILTER($B$2:$B$14794, #REF!=$D$2:$D$14794))"),"#N/A")</f>
        <v>#N/A</v>
      </c>
    </row>
    <row r="3649">
      <c r="B3649" s="4" t="s">
        <v>628</v>
      </c>
      <c r="C3649" s="12" t="str">
        <f>IFERROR(__xludf.DUMMYFUNCTION("TEXTJOIN("";"", TRUE, FILTER($B$2:$B$14794, #REF!=$D$2:$D$14794))"),"#N/A")</f>
        <v>#N/A</v>
      </c>
    </row>
    <row r="3650">
      <c r="B3650" s="4" t="s">
        <v>628</v>
      </c>
      <c r="C3650" s="12" t="str">
        <f>IFERROR(__xludf.DUMMYFUNCTION("TEXTJOIN("";"", TRUE, FILTER($B$2:$B$14794, #REF!=$D$2:$D$14794))"),"#N/A")</f>
        <v>#N/A</v>
      </c>
    </row>
    <row r="3651">
      <c r="B3651" s="4" t="s">
        <v>630</v>
      </c>
      <c r="C3651" s="12" t="str">
        <f>IFERROR(__xludf.DUMMYFUNCTION("TEXTJOIN("";"", TRUE, FILTER($B$2:$B$14794, #REF!=$D$2:$D$14794))"),"#N/A")</f>
        <v>#N/A</v>
      </c>
    </row>
    <row r="3652">
      <c r="B3652" s="4" t="s">
        <v>630</v>
      </c>
      <c r="C3652" s="12" t="str">
        <f>IFERROR(__xludf.DUMMYFUNCTION("TEXTJOIN("";"", TRUE, FILTER($B$2:$B$14794, #REF!=$D$2:$D$14794))"),"#N/A")</f>
        <v>#N/A</v>
      </c>
    </row>
    <row r="3653">
      <c r="B3653" s="4" t="s">
        <v>630</v>
      </c>
      <c r="C3653" s="12" t="str">
        <f>IFERROR(__xludf.DUMMYFUNCTION("TEXTJOIN("";"", TRUE, FILTER($B$2:$B$14794, #REF!=$D$2:$D$14794))"),"#N/A")</f>
        <v>#N/A</v>
      </c>
    </row>
    <row r="3654">
      <c r="B3654" s="4" t="s">
        <v>630</v>
      </c>
      <c r="C3654" s="12" t="str">
        <f>IFERROR(__xludf.DUMMYFUNCTION("TEXTJOIN("";"", TRUE, FILTER($B$2:$B$14794, #REF!=$D$2:$D$14794))"),"#N/A")</f>
        <v>#N/A</v>
      </c>
    </row>
    <row r="3655">
      <c r="B3655" s="4" t="s">
        <v>630</v>
      </c>
      <c r="C3655" s="12" t="str">
        <f>IFERROR(__xludf.DUMMYFUNCTION("TEXTJOIN("";"", TRUE, FILTER($B$2:$B$14794, #REF!=$D$2:$D$14794))"),"#N/A")</f>
        <v>#N/A</v>
      </c>
    </row>
    <row r="3656">
      <c r="B3656" s="4" t="s">
        <v>630</v>
      </c>
      <c r="C3656" s="12" t="str">
        <f>IFERROR(__xludf.DUMMYFUNCTION("TEXTJOIN("";"", TRUE, FILTER($B$2:$B$14794, #REF!=$D$2:$D$14794))"),"#N/A")</f>
        <v>#N/A</v>
      </c>
    </row>
    <row r="3657">
      <c r="B3657" s="4" t="s">
        <v>630</v>
      </c>
      <c r="C3657" s="12" t="str">
        <f>IFERROR(__xludf.DUMMYFUNCTION("TEXTJOIN("";"", TRUE, FILTER($B$2:$B$14794, #REF!=$D$2:$D$14794))"),"#N/A")</f>
        <v>#N/A</v>
      </c>
    </row>
    <row r="3658">
      <c r="B3658" s="4" t="s">
        <v>630</v>
      </c>
      <c r="C3658" s="12" t="str">
        <f>IFERROR(__xludf.DUMMYFUNCTION("TEXTJOIN("";"", TRUE, FILTER($B$2:$B$14794, #REF!=$D$2:$D$14794))"),"#N/A")</f>
        <v>#N/A</v>
      </c>
    </row>
    <row r="3659">
      <c r="B3659" s="4" t="s">
        <v>630</v>
      </c>
      <c r="C3659" s="12" t="str">
        <f>IFERROR(__xludf.DUMMYFUNCTION("TEXTJOIN("";"", TRUE, FILTER($B$2:$B$14794, #REF!=$D$2:$D$14794))"),"#N/A")</f>
        <v>#N/A</v>
      </c>
    </row>
    <row r="3660">
      <c r="B3660" s="4" t="s">
        <v>632</v>
      </c>
      <c r="C3660" s="12" t="str">
        <f>IFERROR(__xludf.DUMMYFUNCTION("TEXTJOIN("";"", TRUE, FILTER($B$2:$B$14794, #REF!=$D$2:$D$14794))"),"#N/A")</f>
        <v>#N/A</v>
      </c>
    </row>
    <row r="3661">
      <c r="B3661" s="4" t="s">
        <v>632</v>
      </c>
      <c r="C3661" s="12" t="str">
        <f>IFERROR(__xludf.DUMMYFUNCTION("TEXTJOIN("";"", TRUE, FILTER($B$2:$B$14794, #REF!=$D$2:$D$14794))"),"#N/A")</f>
        <v>#N/A</v>
      </c>
    </row>
    <row r="3662">
      <c r="B3662" s="4" t="s">
        <v>632</v>
      </c>
      <c r="C3662" s="12" t="str">
        <f>IFERROR(__xludf.DUMMYFUNCTION("TEXTJOIN("";"", TRUE, FILTER($B$2:$B$14794, #REF!=$D$2:$D$14794))"),"#N/A")</f>
        <v>#N/A</v>
      </c>
    </row>
    <row r="3663">
      <c r="B3663" s="4" t="s">
        <v>632</v>
      </c>
      <c r="C3663" s="12" t="str">
        <f>IFERROR(__xludf.DUMMYFUNCTION("TEXTJOIN("";"", TRUE, FILTER($B$2:$B$14794, #REF!=$D$2:$D$14794))"),"#N/A")</f>
        <v>#N/A</v>
      </c>
    </row>
    <row r="3664">
      <c r="B3664" s="4" t="s">
        <v>632</v>
      </c>
      <c r="C3664" s="12" t="str">
        <f>IFERROR(__xludf.DUMMYFUNCTION("TEXTJOIN("";"", TRUE, FILTER($B$2:$B$14794, #REF!=$D$2:$D$14794))"),"#N/A")</f>
        <v>#N/A</v>
      </c>
    </row>
    <row r="3665">
      <c r="B3665" s="4" t="s">
        <v>634</v>
      </c>
      <c r="C3665" s="12" t="str">
        <f>IFERROR(__xludf.DUMMYFUNCTION("TEXTJOIN("";"", TRUE, FILTER($B$2:$B$14794, #REF!=$D$2:$D$14794))"),"#N/A")</f>
        <v>#N/A</v>
      </c>
    </row>
    <row r="3666">
      <c r="B3666" s="4" t="s">
        <v>634</v>
      </c>
      <c r="C3666" s="12" t="str">
        <f>IFERROR(__xludf.DUMMYFUNCTION("TEXTJOIN("";"", TRUE, FILTER($B$2:$B$14794, #REF!=$D$2:$D$14794))"),"#N/A")</f>
        <v>#N/A</v>
      </c>
    </row>
    <row r="3667">
      <c r="B3667" s="4" t="s">
        <v>634</v>
      </c>
      <c r="C3667" s="12" t="str">
        <f>IFERROR(__xludf.DUMMYFUNCTION("TEXTJOIN("";"", TRUE, FILTER($B$2:$B$14794, #REF!=$D$2:$D$14794))"),"#N/A")</f>
        <v>#N/A</v>
      </c>
    </row>
    <row r="3668">
      <c r="B3668" s="4" t="s">
        <v>634</v>
      </c>
      <c r="C3668" s="12" t="str">
        <f>IFERROR(__xludf.DUMMYFUNCTION("TEXTJOIN("";"", TRUE, FILTER($B$2:$B$14794, #REF!=$D$2:$D$14794))"),"#N/A")</f>
        <v>#N/A</v>
      </c>
    </row>
    <row r="3669">
      <c r="B3669" s="4" t="s">
        <v>634</v>
      </c>
      <c r="C3669" s="12" t="str">
        <f>IFERROR(__xludf.DUMMYFUNCTION("TEXTJOIN("";"", TRUE, FILTER($B$2:$B$14794, #REF!=$D$2:$D$14794))"),"#N/A")</f>
        <v>#N/A</v>
      </c>
    </row>
    <row r="3670">
      <c r="B3670" s="4" t="s">
        <v>636</v>
      </c>
      <c r="C3670" s="12" t="str">
        <f>IFERROR(__xludf.DUMMYFUNCTION("TEXTJOIN("";"", TRUE, FILTER($B$2:$B$14794, #REF!=$D$2:$D$14794))"),"#N/A")</f>
        <v>#N/A</v>
      </c>
    </row>
    <row r="3671">
      <c r="B3671" s="4" t="s">
        <v>636</v>
      </c>
      <c r="C3671" s="12" t="str">
        <f>IFERROR(__xludf.DUMMYFUNCTION("TEXTJOIN("";"", TRUE, FILTER($B$2:$B$14794, #REF!=$D$2:$D$14794))"),"#N/A")</f>
        <v>#N/A</v>
      </c>
    </row>
    <row r="3672">
      <c r="B3672" s="4" t="s">
        <v>636</v>
      </c>
      <c r="C3672" s="12" t="str">
        <f>IFERROR(__xludf.DUMMYFUNCTION("TEXTJOIN("";"", TRUE, FILTER($B$2:$B$14794, #REF!=$D$2:$D$14794))"),"#N/A")</f>
        <v>#N/A</v>
      </c>
    </row>
    <row r="3673">
      <c r="B3673" s="4" t="s">
        <v>636</v>
      </c>
      <c r="C3673" s="12" t="str">
        <f>IFERROR(__xludf.DUMMYFUNCTION("TEXTJOIN("";"", TRUE, FILTER($B$2:$B$14794, #REF!=$D$2:$D$14794))"),"#N/A")</f>
        <v>#N/A</v>
      </c>
    </row>
    <row r="3674">
      <c r="B3674" s="4" t="s">
        <v>636</v>
      </c>
      <c r="C3674" s="12" t="str">
        <f>IFERROR(__xludf.DUMMYFUNCTION("TEXTJOIN("";"", TRUE, FILTER($B$2:$B$14794, #REF!=$D$2:$D$14794))"),"#N/A")</f>
        <v>#N/A</v>
      </c>
    </row>
    <row r="3675">
      <c r="B3675" s="4" t="s">
        <v>636</v>
      </c>
      <c r="C3675" s="12" t="str">
        <f>IFERROR(__xludf.DUMMYFUNCTION("TEXTJOIN("";"", TRUE, FILTER($B$2:$B$14794, #REF!=$D$2:$D$14794))"),"#N/A")</f>
        <v>#N/A</v>
      </c>
    </row>
    <row r="3676">
      <c r="B3676" s="4" t="s">
        <v>636</v>
      </c>
      <c r="C3676" s="12" t="str">
        <f>IFERROR(__xludf.DUMMYFUNCTION("TEXTJOIN("";"", TRUE, FILTER($B$2:$B$14794, #REF!=$D$2:$D$14794))"),"#N/A")</f>
        <v>#N/A</v>
      </c>
    </row>
    <row r="3677">
      <c r="B3677" s="4" t="s">
        <v>636</v>
      </c>
      <c r="C3677" s="12" t="str">
        <f>IFERROR(__xludf.DUMMYFUNCTION("TEXTJOIN("";"", TRUE, FILTER($B$2:$B$14794, #REF!=$D$2:$D$14794))"),"#N/A")</f>
        <v>#N/A</v>
      </c>
    </row>
    <row r="3678">
      <c r="B3678" s="4" t="s">
        <v>636</v>
      </c>
      <c r="C3678" s="12" t="str">
        <f>IFERROR(__xludf.DUMMYFUNCTION("TEXTJOIN("";"", TRUE, FILTER($B$2:$B$14794, #REF!=$D$2:$D$14794))"),"#N/A")</f>
        <v>#N/A</v>
      </c>
    </row>
    <row r="3679">
      <c r="B3679" s="4" t="s">
        <v>636</v>
      </c>
      <c r="C3679" s="12" t="str">
        <f>IFERROR(__xludf.DUMMYFUNCTION("TEXTJOIN("";"", TRUE, FILTER($B$2:$B$14794, #REF!=$D$2:$D$14794))"),"#N/A")</f>
        <v>#N/A</v>
      </c>
    </row>
    <row r="3680">
      <c r="B3680" s="4" t="s">
        <v>638</v>
      </c>
      <c r="C3680" s="12" t="str">
        <f>IFERROR(__xludf.DUMMYFUNCTION("TEXTJOIN("";"", TRUE, FILTER($B$2:$B$14794, #REF!=$D$2:$D$14794))"),"#N/A")</f>
        <v>#N/A</v>
      </c>
    </row>
    <row r="3681">
      <c r="B3681" s="4" t="s">
        <v>638</v>
      </c>
      <c r="C3681" s="12" t="str">
        <f>IFERROR(__xludf.DUMMYFUNCTION("TEXTJOIN("";"", TRUE, FILTER($B$2:$B$14794, #REF!=$D$2:$D$14794))"),"#N/A")</f>
        <v>#N/A</v>
      </c>
    </row>
    <row r="3682">
      <c r="B3682" s="4" t="s">
        <v>638</v>
      </c>
      <c r="C3682" s="12" t="str">
        <f>IFERROR(__xludf.DUMMYFUNCTION("TEXTJOIN("";"", TRUE, FILTER($B$2:$B$14794, #REF!=$D$2:$D$14794))"),"#N/A")</f>
        <v>#N/A</v>
      </c>
    </row>
    <row r="3683">
      <c r="B3683" s="4" t="s">
        <v>638</v>
      </c>
      <c r="C3683" s="12" t="str">
        <f>IFERROR(__xludf.DUMMYFUNCTION("TEXTJOIN("";"", TRUE, FILTER($B$2:$B$14794, #REF!=$D$2:$D$14794))"),"#N/A")</f>
        <v>#N/A</v>
      </c>
    </row>
    <row r="3684">
      <c r="B3684" s="4" t="s">
        <v>638</v>
      </c>
      <c r="C3684" s="12" t="str">
        <f>IFERROR(__xludf.DUMMYFUNCTION("TEXTJOIN("";"", TRUE, FILTER($B$2:$B$14794, #REF!=$D$2:$D$14794))"),"#N/A")</f>
        <v>#N/A</v>
      </c>
    </row>
    <row r="3685">
      <c r="B3685" s="4" t="s">
        <v>638</v>
      </c>
      <c r="C3685" s="12" t="str">
        <f>IFERROR(__xludf.DUMMYFUNCTION("TEXTJOIN("";"", TRUE, FILTER($B$2:$B$14794, #REF!=$D$2:$D$14794))"),"#N/A")</f>
        <v>#N/A</v>
      </c>
    </row>
    <row r="3686">
      <c r="B3686" s="4" t="s">
        <v>638</v>
      </c>
      <c r="C3686" s="12" t="str">
        <f>IFERROR(__xludf.DUMMYFUNCTION("TEXTJOIN("";"", TRUE, FILTER($B$2:$B$14794, #REF!=$D$2:$D$14794))"),"#N/A")</f>
        <v>#N/A</v>
      </c>
    </row>
    <row r="3687">
      <c r="B3687" s="4" t="s">
        <v>638</v>
      </c>
      <c r="C3687" s="12" t="str">
        <f>IFERROR(__xludf.DUMMYFUNCTION("TEXTJOIN("";"", TRUE, FILTER($B$2:$B$14794, #REF!=$D$2:$D$14794))"),"#N/A")</f>
        <v>#N/A</v>
      </c>
    </row>
    <row r="3688">
      <c r="B3688" s="4" t="s">
        <v>638</v>
      </c>
      <c r="C3688" s="12" t="str">
        <f>IFERROR(__xludf.DUMMYFUNCTION("TEXTJOIN("";"", TRUE, FILTER($B$2:$B$14794, #REF!=$D$2:$D$14794))"),"#N/A")</f>
        <v>#N/A</v>
      </c>
    </row>
    <row r="3689">
      <c r="B3689" s="4" t="s">
        <v>640</v>
      </c>
      <c r="C3689" s="12" t="str">
        <f>IFERROR(__xludf.DUMMYFUNCTION("TEXTJOIN("";"", TRUE, FILTER($B$2:$B$14794, #REF!=$D$2:$D$14794))"),"#N/A")</f>
        <v>#N/A</v>
      </c>
    </row>
    <row r="3690">
      <c r="B3690" s="4" t="s">
        <v>640</v>
      </c>
      <c r="C3690" s="12" t="str">
        <f>IFERROR(__xludf.DUMMYFUNCTION("TEXTJOIN("";"", TRUE, FILTER($B$2:$B$14794, #REF!=$D$2:$D$14794))"),"#N/A")</f>
        <v>#N/A</v>
      </c>
    </row>
    <row r="3691">
      <c r="B3691" s="4" t="s">
        <v>642</v>
      </c>
      <c r="C3691" s="12" t="str">
        <f>IFERROR(__xludf.DUMMYFUNCTION("TEXTJOIN("";"", TRUE, FILTER($B$2:$B$14794, #REF!=$D$2:$D$14794))"),"#N/A")</f>
        <v>#N/A</v>
      </c>
    </row>
    <row r="3692">
      <c r="B3692" s="4" t="s">
        <v>642</v>
      </c>
      <c r="C3692" s="12" t="str">
        <f>IFERROR(__xludf.DUMMYFUNCTION("TEXTJOIN("";"", TRUE, FILTER($B$2:$B$14794, #REF!=$D$2:$D$14794))"),"#N/A")</f>
        <v>#N/A</v>
      </c>
    </row>
    <row r="3693">
      <c r="B3693" s="4" t="s">
        <v>642</v>
      </c>
      <c r="C3693" s="12" t="str">
        <f>IFERROR(__xludf.DUMMYFUNCTION("TEXTJOIN("";"", TRUE, FILTER($B$2:$B$14794, #REF!=$D$2:$D$14794))"),"#N/A")</f>
        <v>#N/A</v>
      </c>
    </row>
    <row r="3694">
      <c r="B3694" s="4" t="s">
        <v>642</v>
      </c>
      <c r="C3694" s="12" t="str">
        <f>IFERROR(__xludf.DUMMYFUNCTION("TEXTJOIN("";"", TRUE, FILTER($B$2:$B$14794, #REF!=$D$2:$D$14794))"),"#N/A")</f>
        <v>#N/A</v>
      </c>
    </row>
    <row r="3695">
      <c r="B3695" s="4" t="s">
        <v>644</v>
      </c>
      <c r="C3695" s="12" t="str">
        <f>IFERROR(__xludf.DUMMYFUNCTION("TEXTJOIN("";"", TRUE, FILTER($B$2:$B$14794, #REF!=$D$2:$D$14794))"),"#N/A")</f>
        <v>#N/A</v>
      </c>
    </row>
    <row r="3696">
      <c r="B3696" s="4" t="s">
        <v>644</v>
      </c>
      <c r="C3696" s="12" t="str">
        <f>IFERROR(__xludf.DUMMYFUNCTION("TEXTJOIN("";"", TRUE, FILTER($B$2:$B$14794, #REF!=$D$2:$D$14794))"),"#N/A")</f>
        <v>#N/A</v>
      </c>
    </row>
    <row r="3697">
      <c r="B3697" s="4" t="s">
        <v>646</v>
      </c>
      <c r="C3697" s="12" t="str">
        <f>IFERROR(__xludf.DUMMYFUNCTION("TEXTJOIN("";"", TRUE, FILTER($B$2:$B$14794, #REF!=$D$2:$D$14794))"),"#N/A")</f>
        <v>#N/A</v>
      </c>
    </row>
    <row r="3698">
      <c r="B3698" s="4" t="s">
        <v>646</v>
      </c>
      <c r="C3698" s="12" t="str">
        <f>IFERROR(__xludf.DUMMYFUNCTION("TEXTJOIN("";"", TRUE, FILTER($B$2:$B$14794, #REF!=$D$2:$D$14794))"),"#N/A")</f>
        <v>#N/A</v>
      </c>
    </row>
    <row r="3699">
      <c r="B3699" s="4" t="s">
        <v>646</v>
      </c>
      <c r="C3699" s="12" t="str">
        <f>IFERROR(__xludf.DUMMYFUNCTION("TEXTJOIN("";"", TRUE, FILTER($B$2:$B$14794, #REF!=$D$2:$D$14794))"),"#N/A")</f>
        <v>#N/A</v>
      </c>
    </row>
    <row r="3700">
      <c r="B3700" s="4" t="s">
        <v>646</v>
      </c>
      <c r="C3700" s="12" t="str">
        <f>IFERROR(__xludf.DUMMYFUNCTION("TEXTJOIN("";"", TRUE, FILTER($B$2:$B$14794, #REF!=$D$2:$D$14794))"),"#N/A")</f>
        <v>#N/A</v>
      </c>
    </row>
    <row r="3701">
      <c r="B3701" s="4" t="s">
        <v>646</v>
      </c>
      <c r="C3701" s="12" t="str">
        <f>IFERROR(__xludf.DUMMYFUNCTION("TEXTJOIN("";"", TRUE, FILTER($B$2:$B$14794, #REF!=$D$2:$D$14794))"),"#N/A")</f>
        <v>#N/A</v>
      </c>
    </row>
    <row r="3702">
      <c r="B3702" s="4" t="s">
        <v>646</v>
      </c>
      <c r="C3702" s="12" t="str">
        <f>IFERROR(__xludf.DUMMYFUNCTION("TEXTJOIN("";"", TRUE, FILTER($B$2:$B$14794, #REF!=$D$2:$D$14794))"),"#N/A")</f>
        <v>#N/A</v>
      </c>
    </row>
    <row r="3703">
      <c r="B3703" s="4" t="s">
        <v>646</v>
      </c>
      <c r="C3703" s="12" t="str">
        <f>IFERROR(__xludf.DUMMYFUNCTION("TEXTJOIN("";"", TRUE, FILTER($B$2:$B$14794, #REF!=$D$2:$D$14794))"),"#N/A")</f>
        <v>#N/A</v>
      </c>
    </row>
    <row r="3704">
      <c r="B3704" s="4" t="s">
        <v>646</v>
      </c>
      <c r="C3704" s="12" t="str">
        <f>IFERROR(__xludf.DUMMYFUNCTION("TEXTJOIN("";"", TRUE, FILTER($B$2:$B$14794, #REF!=$D$2:$D$14794))"),"#N/A")</f>
        <v>#N/A</v>
      </c>
    </row>
    <row r="3705">
      <c r="B3705" s="4" t="s">
        <v>648</v>
      </c>
      <c r="C3705" s="12" t="str">
        <f>IFERROR(__xludf.DUMMYFUNCTION("TEXTJOIN("";"", TRUE, FILTER($B$2:$B$14794, #REF!=$D$2:$D$14794))"),"#N/A")</f>
        <v>#N/A</v>
      </c>
    </row>
    <row r="3706">
      <c r="B3706" s="4" t="s">
        <v>648</v>
      </c>
      <c r="C3706" s="12" t="str">
        <f>IFERROR(__xludf.DUMMYFUNCTION("TEXTJOIN("";"", TRUE, FILTER($B$2:$B$14794, #REF!=$D$2:$D$14794))"),"#N/A")</f>
        <v>#N/A</v>
      </c>
    </row>
    <row r="3707">
      <c r="B3707" s="4" t="s">
        <v>648</v>
      </c>
      <c r="C3707" s="12" t="str">
        <f>IFERROR(__xludf.DUMMYFUNCTION("TEXTJOIN("";"", TRUE, FILTER($B$2:$B$14794, #REF!=$D$2:$D$14794))"),"#N/A")</f>
        <v>#N/A</v>
      </c>
    </row>
    <row r="3708">
      <c r="B3708" s="4" t="s">
        <v>648</v>
      </c>
      <c r="C3708" s="12" t="str">
        <f>IFERROR(__xludf.DUMMYFUNCTION("TEXTJOIN("";"", TRUE, FILTER($B$2:$B$14794, #REF!=$D$2:$D$14794))"),"#N/A")</f>
        <v>#N/A</v>
      </c>
    </row>
    <row r="3709">
      <c r="B3709" s="4" t="s">
        <v>648</v>
      </c>
      <c r="C3709" s="12" t="str">
        <f>IFERROR(__xludf.DUMMYFUNCTION("TEXTJOIN("";"", TRUE, FILTER($B$2:$B$14794, #REF!=$D$2:$D$14794))"),"#N/A")</f>
        <v>#N/A</v>
      </c>
    </row>
    <row r="3710">
      <c r="B3710" s="4" t="s">
        <v>648</v>
      </c>
      <c r="C3710" s="12" t="str">
        <f>IFERROR(__xludf.DUMMYFUNCTION("TEXTJOIN("";"", TRUE, FILTER($B$2:$B$14794, #REF!=$D$2:$D$14794))"),"#N/A")</f>
        <v>#N/A</v>
      </c>
    </row>
    <row r="3711">
      <c r="B3711" s="4" t="s">
        <v>648</v>
      </c>
      <c r="C3711" s="12" t="str">
        <f>IFERROR(__xludf.DUMMYFUNCTION("TEXTJOIN("";"", TRUE, FILTER($B$2:$B$14794, #REF!=$D$2:$D$14794))"),"#N/A")</f>
        <v>#N/A</v>
      </c>
    </row>
    <row r="3712">
      <c r="B3712" s="4" t="s">
        <v>648</v>
      </c>
      <c r="C3712" s="12" t="str">
        <f>IFERROR(__xludf.DUMMYFUNCTION("TEXTJOIN("";"", TRUE, FILTER($B$2:$B$14794, #REF!=$D$2:$D$14794))"),"#N/A")</f>
        <v>#N/A</v>
      </c>
    </row>
    <row r="3713">
      <c r="B3713" s="4" t="s">
        <v>648</v>
      </c>
      <c r="C3713" s="12" t="str">
        <f>IFERROR(__xludf.DUMMYFUNCTION("TEXTJOIN("";"", TRUE, FILTER($B$2:$B$14794, #REF!=$D$2:$D$14794))"),"#N/A")</f>
        <v>#N/A</v>
      </c>
    </row>
    <row r="3714">
      <c r="B3714" s="4" t="s">
        <v>650</v>
      </c>
      <c r="C3714" s="12" t="str">
        <f>IFERROR(__xludf.DUMMYFUNCTION("TEXTJOIN("";"", TRUE, FILTER($B$2:$B$14794, #REF!=$D$2:$D$14794))"),"#N/A")</f>
        <v>#N/A</v>
      </c>
    </row>
    <row r="3715">
      <c r="B3715" s="4" t="s">
        <v>650</v>
      </c>
      <c r="C3715" s="12" t="str">
        <f>IFERROR(__xludf.DUMMYFUNCTION("TEXTJOIN("";"", TRUE, FILTER($B$2:$B$14794, #REF!=$D$2:$D$14794))"),"#N/A")</f>
        <v>#N/A</v>
      </c>
    </row>
    <row r="3716">
      <c r="B3716" s="4" t="s">
        <v>650</v>
      </c>
      <c r="C3716" s="12" t="str">
        <f>IFERROR(__xludf.DUMMYFUNCTION("TEXTJOIN("";"", TRUE, FILTER($B$2:$B$14794, #REF!=$D$2:$D$14794))"),"#N/A")</f>
        <v>#N/A</v>
      </c>
    </row>
    <row r="3717">
      <c r="B3717" s="4" t="s">
        <v>650</v>
      </c>
      <c r="C3717" s="12" t="str">
        <f>IFERROR(__xludf.DUMMYFUNCTION("TEXTJOIN("";"", TRUE, FILTER($B$2:$B$14794, #REF!=$D$2:$D$14794))"),"#N/A")</f>
        <v>#N/A</v>
      </c>
    </row>
    <row r="3718">
      <c r="B3718" s="4" t="s">
        <v>650</v>
      </c>
      <c r="C3718" s="12" t="str">
        <f>IFERROR(__xludf.DUMMYFUNCTION("TEXTJOIN("";"", TRUE, FILTER($B$2:$B$14794, #REF!=$D$2:$D$14794))"),"#N/A")</f>
        <v>#N/A</v>
      </c>
    </row>
    <row r="3719">
      <c r="B3719" s="4" t="s">
        <v>650</v>
      </c>
      <c r="C3719" s="12" t="str">
        <f>IFERROR(__xludf.DUMMYFUNCTION("TEXTJOIN("";"", TRUE, FILTER($B$2:$B$14794, #REF!=$D$2:$D$14794))"),"#N/A")</f>
        <v>#N/A</v>
      </c>
    </row>
    <row r="3720">
      <c r="B3720" s="4" t="s">
        <v>650</v>
      </c>
      <c r="C3720" s="12" t="str">
        <f>IFERROR(__xludf.DUMMYFUNCTION("TEXTJOIN("";"", TRUE, FILTER($B$2:$B$14794, #REF!=$D$2:$D$14794))"),"#N/A")</f>
        <v>#N/A</v>
      </c>
    </row>
    <row r="3721">
      <c r="B3721" s="4" t="s">
        <v>650</v>
      </c>
      <c r="C3721" s="12" t="str">
        <f>IFERROR(__xludf.DUMMYFUNCTION("TEXTJOIN("";"", TRUE, FILTER($B$2:$B$14794, #REF!=$D$2:$D$14794))"),"#N/A")</f>
        <v>#N/A</v>
      </c>
    </row>
    <row r="3722">
      <c r="B3722" s="4" t="s">
        <v>650</v>
      </c>
      <c r="C3722" s="12" t="str">
        <f>IFERROR(__xludf.DUMMYFUNCTION("TEXTJOIN("";"", TRUE, FILTER($B$2:$B$14794, #REF!=$D$2:$D$14794))"),"#N/A")</f>
        <v>#N/A</v>
      </c>
    </row>
    <row r="3723">
      <c r="B3723" s="4" t="s">
        <v>652</v>
      </c>
      <c r="C3723" s="12" t="str">
        <f>IFERROR(__xludf.DUMMYFUNCTION("TEXTJOIN("";"", TRUE, FILTER($B$2:$B$14794, #REF!=$D$2:$D$14794))"),"#N/A")</f>
        <v>#N/A</v>
      </c>
    </row>
    <row r="3724">
      <c r="B3724" s="4" t="s">
        <v>654</v>
      </c>
      <c r="C3724" s="12" t="str">
        <f>IFERROR(__xludf.DUMMYFUNCTION("TEXTJOIN("";"", TRUE, FILTER($B$2:$B$14794, #REF!=$D$2:$D$14794))"),"#N/A")</f>
        <v>#N/A</v>
      </c>
    </row>
    <row r="3725">
      <c r="B3725" s="4" t="s">
        <v>654</v>
      </c>
      <c r="C3725" s="12" t="str">
        <f>IFERROR(__xludf.DUMMYFUNCTION("TEXTJOIN("";"", TRUE, FILTER($B$2:$B$14794, #REF!=$D$2:$D$14794))"),"#N/A")</f>
        <v>#N/A</v>
      </c>
    </row>
    <row r="3726">
      <c r="B3726" s="4" t="s">
        <v>654</v>
      </c>
      <c r="C3726" s="12" t="str">
        <f>IFERROR(__xludf.DUMMYFUNCTION("TEXTJOIN("";"", TRUE, FILTER($B$2:$B$14794, #REF!=$D$2:$D$14794))"),"#N/A")</f>
        <v>#N/A</v>
      </c>
    </row>
    <row r="3727">
      <c r="B3727" s="4" t="s">
        <v>654</v>
      </c>
      <c r="C3727" s="12" t="str">
        <f>IFERROR(__xludf.DUMMYFUNCTION("TEXTJOIN("";"", TRUE, FILTER($B$2:$B$14794, #REF!=$D$2:$D$14794))"),"#N/A")</f>
        <v>#N/A</v>
      </c>
    </row>
    <row r="3728">
      <c r="B3728" s="4" t="s">
        <v>656</v>
      </c>
      <c r="C3728" s="12" t="str">
        <f>IFERROR(__xludf.DUMMYFUNCTION("TEXTJOIN("";"", TRUE, FILTER($B$2:$B$14794, #REF!=$D$2:$D$14794))"),"#N/A")</f>
        <v>#N/A</v>
      </c>
    </row>
    <row r="3729">
      <c r="B3729" s="4" t="s">
        <v>656</v>
      </c>
      <c r="C3729" s="12" t="str">
        <f>IFERROR(__xludf.DUMMYFUNCTION("TEXTJOIN("";"", TRUE, FILTER($B$2:$B$14794, #REF!=$D$2:$D$14794))"),"#N/A")</f>
        <v>#N/A</v>
      </c>
    </row>
    <row r="3730">
      <c r="B3730" s="4" t="s">
        <v>656</v>
      </c>
      <c r="C3730" s="12" t="str">
        <f>IFERROR(__xludf.DUMMYFUNCTION("TEXTJOIN("";"", TRUE, FILTER($B$2:$B$14794, #REF!=$D$2:$D$14794))"),"#N/A")</f>
        <v>#N/A</v>
      </c>
    </row>
    <row r="3731">
      <c r="B3731" s="4" t="s">
        <v>656</v>
      </c>
      <c r="C3731" s="12" t="str">
        <f>IFERROR(__xludf.DUMMYFUNCTION("TEXTJOIN("";"", TRUE, FILTER($B$2:$B$14794, #REF!=$D$2:$D$14794))"),"#N/A")</f>
        <v>#N/A</v>
      </c>
    </row>
    <row r="3732">
      <c r="B3732" s="4" t="s">
        <v>658</v>
      </c>
      <c r="C3732" s="12" t="str">
        <f>IFERROR(__xludf.DUMMYFUNCTION("TEXTJOIN("";"", TRUE, FILTER($B$2:$B$14794, #REF!=$D$2:$D$14794))"),"#N/A")</f>
        <v>#N/A</v>
      </c>
    </row>
    <row r="3733">
      <c r="B3733" s="4" t="s">
        <v>660</v>
      </c>
      <c r="C3733" s="12" t="str">
        <f>IFERROR(__xludf.DUMMYFUNCTION("TEXTJOIN("";"", TRUE, FILTER($B$2:$B$14794, #REF!=$D$2:$D$14794))"),"#N/A")</f>
        <v>#N/A</v>
      </c>
    </row>
    <row r="3734">
      <c r="B3734" s="4" t="s">
        <v>660</v>
      </c>
      <c r="C3734" s="12" t="str">
        <f>IFERROR(__xludf.DUMMYFUNCTION("TEXTJOIN("";"", TRUE, FILTER($B$2:$B$14794, #REF!=$D$2:$D$14794))"),"#N/A")</f>
        <v>#N/A</v>
      </c>
    </row>
    <row r="3735">
      <c r="B3735" s="4" t="s">
        <v>660</v>
      </c>
      <c r="C3735" s="12" t="str">
        <f>IFERROR(__xludf.DUMMYFUNCTION("TEXTJOIN("";"", TRUE, FILTER($B$2:$B$14794, #REF!=$D$2:$D$14794))"),"#N/A")</f>
        <v>#N/A</v>
      </c>
    </row>
    <row r="3736">
      <c r="B3736" s="4" t="s">
        <v>660</v>
      </c>
      <c r="C3736" s="12" t="str">
        <f>IFERROR(__xludf.DUMMYFUNCTION("TEXTJOIN("";"", TRUE, FILTER($B$2:$B$14794, #REF!=$D$2:$D$14794))"),"#N/A")</f>
        <v>#N/A</v>
      </c>
    </row>
    <row r="3737">
      <c r="B3737" s="4" t="s">
        <v>660</v>
      </c>
      <c r="C3737" s="12" t="str">
        <f>IFERROR(__xludf.DUMMYFUNCTION("TEXTJOIN("";"", TRUE, FILTER($B$2:$B$14794, #REF!=$D$2:$D$14794))"),"#N/A")</f>
        <v>#N/A</v>
      </c>
    </row>
    <row r="3738">
      <c r="B3738" s="4" t="s">
        <v>662</v>
      </c>
      <c r="C3738" s="12" t="str">
        <f>IFERROR(__xludf.DUMMYFUNCTION("TEXTJOIN("";"", TRUE, FILTER($B$2:$B$14794, #REF!=$D$2:$D$14794))"),"#N/A")</f>
        <v>#N/A</v>
      </c>
    </row>
    <row r="3739">
      <c r="B3739" s="4" t="s">
        <v>662</v>
      </c>
      <c r="C3739" s="12" t="str">
        <f>IFERROR(__xludf.DUMMYFUNCTION("TEXTJOIN("";"", TRUE, FILTER($B$2:$B$14794, #REF!=$D$2:$D$14794))"),"#N/A")</f>
        <v>#N/A</v>
      </c>
    </row>
    <row r="3740">
      <c r="B3740" s="4" t="s">
        <v>662</v>
      </c>
      <c r="C3740" s="12" t="str">
        <f>IFERROR(__xludf.DUMMYFUNCTION("TEXTJOIN("";"", TRUE, FILTER($B$2:$B$14794, #REF!=$D$2:$D$14794))"),"#N/A")</f>
        <v>#N/A</v>
      </c>
    </row>
    <row r="3741">
      <c r="B3741" s="4" t="s">
        <v>662</v>
      </c>
      <c r="C3741" s="12" t="str">
        <f>IFERROR(__xludf.DUMMYFUNCTION("TEXTJOIN("";"", TRUE, FILTER($B$2:$B$14794, #REF!=$D$2:$D$14794))"),"#N/A")</f>
        <v>#N/A</v>
      </c>
    </row>
    <row r="3742">
      <c r="B3742" s="4" t="s">
        <v>662</v>
      </c>
      <c r="C3742" s="12" t="str">
        <f>IFERROR(__xludf.DUMMYFUNCTION("TEXTJOIN("";"", TRUE, FILTER($B$2:$B$14794, #REF!=$D$2:$D$14794))"),"#N/A")</f>
        <v>#N/A</v>
      </c>
    </row>
    <row r="3743">
      <c r="B3743" s="4" t="s">
        <v>662</v>
      </c>
      <c r="C3743" s="12" t="str">
        <f>IFERROR(__xludf.DUMMYFUNCTION("TEXTJOIN("";"", TRUE, FILTER($B$2:$B$14794, #REF!=$D$2:$D$14794))"),"#N/A")</f>
        <v>#N/A</v>
      </c>
    </row>
    <row r="3744">
      <c r="B3744" s="4" t="s">
        <v>662</v>
      </c>
      <c r="C3744" s="12" t="str">
        <f>IFERROR(__xludf.DUMMYFUNCTION("TEXTJOIN("";"", TRUE, FILTER($B$2:$B$14794, #REF!=$D$2:$D$14794))"),"#N/A")</f>
        <v>#N/A</v>
      </c>
    </row>
    <row r="3745">
      <c r="B3745" s="4" t="s">
        <v>664</v>
      </c>
      <c r="C3745" s="12" t="str">
        <f>IFERROR(__xludf.DUMMYFUNCTION("TEXTJOIN("";"", TRUE, FILTER($B$2:$B$14794, #REF!=$D$2:$D$14794))"),"#N/A")</f>
        <v>#N/A</v>
      </c>
    </row>
    <row r="3746">
      <c r="B3746" s="4" t="s">
        <v>664</v>
      </c>
      <c r="C3746" s="12" t="str">
        <f>IFERROR(__xludf.DUMMYFUNCTION("TEXTJOIN("";"", TRUE, FILTER($B$2:$B$14794, #REF!=$D$2:$D$14794))"),"#N/A")</f>
        <v>#N/A</v>
      </c>
    </row>
    <row r="3747">
      <c r="B3747" s="4" t="s">
        <v>664</v>
      </c>
      <c r="C3747" s="12" t="str">
        <f>IFERROR(__xludf.DUMMYFUNCTION("TEXTJOIN("";"", TRUE, FILTER($B$2:$B$14794, #REF!=$D$2:$D$14794))"),"#N/A")</f>
        <v>#N/A</v>
      </c>
    </row>
    <row r="3748">
      <c r="B3748" s="4" t="s">
        <v>664</v>
      </c>
      <c r="C3748" s="12" t="str">
        <f>IFERROR(__xludf.DUMMYFUNCTION("TEXTJOIN("";"", TRUE, FILTER($B$2:$B$14794, #REF!=$D$2:$D$14794))"),"#N/A")</f>
        <v>#N/A</v>
      </c>
    </row>
    <row r="3749">
      <c r="B3749" s="4" t="s">
        <v>664</v>
      </c>
      <c r="C3749" s="12" t="str">
        <f>IFERROR(__xludf.DUMMYFUNCTION("TEXTJOIN("";"", TRUE, FILTER($B$2:$B$14794, #REF!=$D$2:$D$14794))"),"#N/A")</f>
        <v>#N/A</v>
      </c>
    </row>
    <row r="3750">
      <c r="B3750" s="4" t="s">
        <v>664</v>
      </c>
      <c r="C3750" s="12" t="str">
        <f>IFERROR(__xludf.DUMMYFUNCTION("TEXTJOIN("";"", TRUE, FILTER($B$2:$B$14794, #REF!=$D$2:$D$14794))"),"#N/A")</f>
        <v>#N/A</v>
      </c>
    </row>
    <row r="3751">
      <c r="B3751" s="4" t="s">
        <v>664</v>
      </c>
      <c r="C3751" s="12" t="str">
        <f>IFERROR(__xludf.DUMMYFUNCTION("TEXTJOIN("";"", TRUE, FILTER($B$2:$B$14794, #REF!=$D$2:$D$14794))"),"#N/A")</f>
        <v>#N/A</v>
      </c>
    </row>
    <row r="3752">
      <c r="B3752" s="4" t="s">
        <v>666</v>
      </c>
      <c r="C3752" s="12" t="str">
        <f>IFERROR(__xludf.DUMMYFUNCTION("TEXTJOIN("";"", TRUE, FILTER($B$2:$B$14794, #REF!=$D$2:$D$14794))"),"#N/A")</f>
        <v>#N/A</v>
      </c>
    </row>
    <row r="3753">
      <c r="B3753" s="4" t="s">
        <v>666</v>
      </c>
      <c r="C3753" s="12" t="str">
        <f>IFERROR(__xludf.DUMMYFUNCTION("TEXTJOIN("";"", TRUE, FILTER($B$2:$B$14794, #REF!=$D$2:$D$14794))"),"#N/A")</f>
        <v>#N/A</v>
      </c>
    </row>
    <row r="3754">
      <c r="B3754" s="4" t="s">
        <v>666</v>
      </c>
      <c r="C3754" s="12" t="str">
        <f>IFERROR(__xludf.DUMMYFUNCTION("TEXTJOIN("";"", TRUE, FILTER($B$2:$B$14794, #REF!=$D$2:$D$14794))"),"#N/A")</f>
        <v>#N/A</v>
      </c>
    </row>
    <row r="3755">
      <c r="B3755" s="4" t="s">
        <v>666</v>
      </c>
      <c r="C3755" s="12" t="str">
        <f>IFERROR(__xludf.DUMMYFUNCTION("TEXTJOIN("";"", TRUE, FILTER($B$2:$B$14794, #REF!=$D$2:$D$14794))"),"#N/A")</f>
        <v>#N/A</v>
      </c>
    </row>
    <row r="3756">
      <c r="B3756" s="4" t="s">
        <v>666</v>
      </c>
      <c r="C3756" s="12" t="str">
        <f>IFERROR(__xludf.DUMMYFUNCTION("TEXTJOIN("";"", TRUE, FILTER($B$2:$B$14794, #REF!=$D$2:$D$14794))"),"#N/A")</f>
        <v>#N/A</v>
      </c>
    </row>
    <row r="3757">
      <c r="B3757" s="4" t="s">
        <v>666</v>
      </c>
      <c r="C3757" s="12" t="str">
        <f>IFERROR(__xludf.DUMMYFUNCTION("TEXTJOIN("";"", TRUE, FILTER($B$2:$B$14794, #REF!=$D$2:$D$14794))"),"#N/A")</f>
        <v>#N/A</v>
      </c>
    </row>
    <row r="3758">
      <c r="B3758" s="4" t="s">
        <v>666</v>
      </c>
      <c r="C3758" s="12" t="str">
        <f>IFERROR(__xludf.DUMMYFUNCTION("TEXTJOIN("";"", TRUE, FILTER($B$2:$B$14794, #REF!=$D$2:$D$14794))"),"#N/A")</f>
        <v>#N/A</v>
      </c>
    </row>
    <row r="3759">
      <c r="B3759" s="4" t="s">
        <v>666</v>
      </c>
      <c r="C3759" s="12" t="str">
        <f>IFERROR(__xludf.DUMMYFUNCTION("TEXTJOIN("";"", TRUE, FILTER($B$2:$B$14794, #REF!=$D$2:$D$14794))"),"#N/A")</f>
        <v>#N/A</v>
      </c>
    </row>
    <row r="3760">
      <c r="B3760" s="4" t="s">
        <v>668</v>
      </c>
      <c r="C3760" s="12" t="str">
        <f>IFERROR(__xludf.DUMMYFUNCTION("TEXTJOIN("";"", TRUE, FILTER($B$2:$B$14794, #REF!=$D$2:$D$14794))"),"#N/A")</f>
        <v>#N/A</v>
      </c>
    </row>
    <row r="3761">
      <c r="B3761" s="4" t="s">
        <v>668</v>
      </c>
      <c r="C3761" s="12" t="str">
        <f>IFERROR(__xludf.DUMMYFUNCTION("TEXTJOIN("";"", TRUE, FILTER($B$2:$B$14794, #REF!=$D$2:$D$14794))"),"#N/A")</f>
        <v>#N/A</v>
      </c>
    </row>
    <row r="3762">
      <c r="B3762" s="4" t="s">
        <v>668</v>
      </c>
      <c r="C3762" s="12" t="str">
        <f>IFERROR(__xludf.DUMMYFUNCTION("TEXTJOIN("";"", TRUE, FILTER($B$2:$B$14794, #REF!=$D$2:$D$14794))"),"#N/A")</f>
        <v>#N/A</v>
      </c>
    </row>
    <row r="3763">
      <c r="B3763" s="4" t="s">
        <v>670</v>
      </c>
      <c r="C3763" s="12" t="str">
        <f>IFERROR(__xludf.DUMMYFUNCTION("TEXTJOIN("";"", TRUE, FILTER($B$2:$B$14794, #REF!=$D$2:$D$14794))"),"#N/A")</f>
        <v>#N/A</v>
      </c>
    </row>
    <row r="3764">
      <c r="B3764" s="4" t="s">
        <v>670</v>
      </c>
      <c r="C3764" s="12" t="str">
        <f>IFERROR(__xludf.DUMMYFUNCTION("TEXTJOIN("";"", TRUE, FILTER($B$2:$B$14794, #REF!=$D$2:$D$14794))"),"#N/A")</f>
        <v>#N/A</v>
      </c>
    </row>
    <row r="3765">
      <c r="B3765" s="4" t="s">
        <v>670</v>
      </c>
      <c r="C3765" s="12" t="str">
        <f>IFERROR(__xludf.DUMMYFUNCTION("TEXTJOIN("";"", TRUE, FILTER($B$2:$B$14794, #REF!=$D$2:$D$14794))"),"#N/A")</f>
        <v>#N/A</v>
      </c>
    </row>
    <row r="3766">
      <c r="B3766" s="4" t="s">
        <v>670</v>
      </c>
      <c r="C3766" s="12" t="str">
        <f>IFERROR(__xludf.DUMMYFUNCTION("TEXTJOIN("";"", TRUE, FILTER($B$2:$B$14794, #REF!=$D$2:$D$14794))"),"#N/A")</f>
        <v>#N/A</v>
      </c>
    </row>
    <row r="3767">
      <c r="B3767" s="4" t="s">
        <v>670</v>
      </c>
      <c r="C3767" s="12" t="str">
        <f>IFERROR(__xludf.DUMMYFUNCTION("TEXTJOIN("";"", TRUE, FILTER($B$2:$B$14794, #REF!=$D$2:$D$14794))"),"#N/A")</f>
        <v>#N/A</v>
      </c>
    </row>
    <row r="3768">
      <c r="B3768" s="4" t="s">
        <v>670</v>
      </c>
      <c r="C3768" s="12" t="str">
        <f>IFERROR(__xludf.DUMMYFUNCTION("TEXTJOIN("";"", TRUE, FILTER($B$2:$B$14794, #REF!=$D$2:$D$14794))"),"#N/A")</f>
        <v>#N/A</v>
      </c>
    </row>
    <row r="3769">
      <c r="B3769" s="4" t="s">
        <v>670</v>
      </c>
      <c r="C3769" s="12" t="str">
        <f>IFERROR(__xludf.DUMMYFUNCTION("TEXTJOIN("";"", TRUE, FILTER($B$2:$B$14794, #REF!=$D$2:$D$14794))"),"#N/A")</f>
        <v>#N/A</v>
      </c>
    </row>
    <row r="3770">
      <c r="B3770" s="4" t="s">
        <v>672</v>
      </c>
      <c r="C3770" s="12" t="str">
        <f>IFERROR(__xludf.DUMMYFUNCTION("TEXTJOIN("";"", TRUE, FILTER($B$2:$B$14794, #REF!=$D$2:$D$14794))"),"#N/A")</f>
        <v>#N/A</v>
      </c>
    </row>
    <row r="3771">
      <c r="B3771" s="4" t="s">
        <v>674</v>
      </c>
      <c r="C3771" s="12" t="str">
        <f>IFERROR(__xludf.DUMMYFUNCTION("TEXTJOIN("";"", TRUE, FILTER($B$2:$B$14794, #REF!=$D$2:$D$14794))"),"#N/A")</f>
        <v>#N/A</v>
      </c>
    </row>
    <row r="3772">
      <c r="B3772" s="4" t="s">
        <v>674</v>
      </c>
      <c r="C3772" s="12" t="str">
        <f>IFERROR(__xludf.DUMMYFUNCTION("TEXTJOIN("";"", TRUE, FILTER($B$2:$B$14794, #REF!=$D$2:$D$14794))"),"#N/A")</f>
        <v>#N/A</v>
      </c>
    </row>
    <row r="3773">
      <c r="B3773" s="4" t="s">
        <v>674</v>
      </c>
      <c r="C3773" s="12" t="str">
        <f>IFERROR(__xludf.DUMMYFUNCTION("TEXTJOIN("";"", TRUE, FILTER($B$2:$B$14794, #REF!=$D$2:$D$14794))"),"#N/A")</f>
        <v>#N/A</v>
      </c>
    </row>
    <row r="3774">
      <c r="B3774" s="4" t="s">
        <v>674</v>
      </c>
      <c r="C3774" s="12" t="str">
        <f>IFERROR(__xludf.DUMMYFUNCTION("TEXTJOIN("";"", TRUE, FILTER($B$2:$B$14794, #REF!=$D$2:$D$14794))"),"#N/A")</f>
        <v>#N/A</v>
      </c>
    </row>
    <row r="3775">
      <c r="B3775" s="4" t="s">
        <v>674</v>
      </c>
      <c r="C3775" s="12" t="str">
        <f>IFERROR(__xludf.DUMMYFUNCTION("TEXTJOIN("";"", TRUE, FILTER($B$2:$B$14794, #REF!=$D$2:$D$14794))"),"#N/A")</f>
        <v>#N/A</v>
      </c>
    </row>
    <row r="3776">
      <c r="B3776" s="4" t="s">
        <v>674</v>
      </c>
      <c r="C3776" s="12" t="str">
        <f>IFERROR(__xludf.DUMMYFUNCTION("TEXTJOIN("";"", TRUE, FILTER($B$2:$B$14794, #REF!=$D$2:$D$14794))"),"#N/A")</f>
        <v>#N/A</v>
      </c>
    </row>
    <row r="3777">
      <c r="B3777" s="4" t="s">
        <v>674</v>
      </c>
      <c r="C3777" s="12" t="str">
        <f>IFERROR(__xludf.DUMMYFUNCTION("TEXTJOIN("";"", TRUE, FILTER($B$2:$B$14794, #REF!=$D$2:$D$14794))"),"#N/A")</f>
        <v>#N/A</v>
      </c>
    </row>
    <row r="3778">
      <c r="B3778" s="4" t="s">
        <v>674</v>
      </c>
      <c r="C3778" s="12" t="str">
        <f>IFERROR(__xludf.DUMMYFUNCTION("TEXTJOIN("";"", TRUE, FILTER($B$2:$B$14794, #REF!=$D$2:$D$14794))"),"#N/A")</f>
        <v>#N/A</v>
      </c>
    </row>
    <row r="3779">
      <c r="B3779" s="4" t="s">
        <v>674</v>
      </c>
      <c r="C3779" s="12" t="str">
        <f>IFERROR(__xludf.DUMMYFUNCTION("TEXTJOIN("";"", TRUE, FILTER($B$2:$B$14794, #REF!=$D$2:$D$14794))"),"#N/A")</f>
        <v>#N/A</v>
      </c>
    </row>
    <row r="3780">
      <c r="B3780" s="4" t="s">
        <v>674</v>
      </c>
      <c r="C3780" s="12" t="str">
        <f>IFERROR(__xludf.DUMMYFUNCTION("TEXTJOIN("";"", TRUE, FILTER($B$2:$B$14794, #REF!=$D$2:$D$14794))"),"#N/A")</f>
        <v>#N/A</v>
      </c>
    </row>
    <row r="3781">
      <c r="B3781" s="4" t="s">
        <v>676</v>
      </c>
      <c r="C3781" s="12" t="str">
        <f>IFERROR(__xludf.DUMMYFUNCTION("TEXTJOIN("";"", TRUE, FILTER($B$2:$B$14794, #REF!=$D$2:$D$14794))"),"#N/A")</f>
        <v>#N/A</v>
      </c>
    </row>
    <row r="3782">
      <c r="B3782" s="4" t="s">
        <v>676</v>
      </c>
      <c r="C3782" s="12" t="str">
        <f>IFERROR(__xludf.DUMMYFUNCTION("TEXTJOIN("";"", TRUE, FILTER($B$2:$B$14794, #REF!=$D$2:$D$14794))"),"#N/A")</f>
        <v>#N/A</v>
      </c>
    </row>
    <row r="3783">
      <c r="B3783" s="4" t="s">
        <v>676</v>
      </c>
      <c r="C3783" s="12" t="str">
        <f>IFERROR(__xludf.DUMMYFUNCTION("TEXTJOIN("";"", TRUE, FILTER($B$2:$B$14794, #REF!=$D$2:$D$14794))"),"#N/A")</f>
        <v>#N/A</v>
      </c>
    </row>
    <row r="3784">
      <c r="B3784" s="4" t="s">
        <v>676</v>
      </c>
      <c r="C3784" s="12" t="str">
        <f>IFERROR(__xludf.DUMMYFUNCTION("TEXTJOIN("";"", TRUE, FILTER($B$2:$B$14794, #REF!=$D$2:$D$14794))"),"#N/A")</f>
        <v>#N/A</v>
      </c>
    </row>
    <row r="3785">
      <c r="B3785" s="4" t="s">
        <v>678</v>
      </c>
      <c r="C3785" s="12" t="str">
        <f>IFERROR(__xludf.DUMMYFUNCTION("TEXTJOIN("";"", TRUE, FILTER($B$2:$B$14794, #REF!=$D$2:$D$14794))"),"#N/A")</f>
        <v>#N/A</v>
      </c>
    </row>
    <row r="3786">
      <c r="B3786" s="4" t="s">
        <v>678</v>
      </c>
      <c r="C3786" s="12" t="str">
        <f>IFERROR(__xludf.DUMMYFUNCTION("TEXTJOIN("";"", TRUE, FILTER($B$2:$B$14794, #REF!=$D$2:$D$14794))"),"#N/A")</f>
        <v>#N/A</v>
      </c>
    </row>
    <row r="3787">
      <c r="B3787" s="4" t="s">
        <v>678</v>
      </c>
      <c r="C3787" s="12" t="str">
        <f>IFERROR(__xludf.DUMMYFUNCTION("TEXTJOIN("";"", TRUE, FILTER($B$2:$B$14794, #REF!=$D$2:$D$14794))"),"#N/A")</f>
        <v>#N/A</v>
      </c>
    </row>
    <row r="3788">
      <c r="B3788" s="4" t="s">
        <v>678</v>
      </c>
      <c r="C3788" s="12" t="str">
        <f>IFERROR(__xludf.DUMMYFUNCTION("TEXTJOIN("";"", TRUE, FILTER($B$2:$B$14794, #REF!=$D$2:$D$14794))"),"#N/A")</f>
        <v>#N/A</v>
      </c>
    </row>
    <row r="3789">
      <c r="B3789" s="4" t="s">
        <v>678</v>
      </c>
      <c r="C3789" s="12" t="str">
        <f>IFERROR(__xludf.DUMMYFUNCTION("TEXTJOIN("";"", TRUE, FILTER($B$2:$B$14794, #REF!=$D$2:$D$14794))"),"#N/A")</f>
        <v>#N/A</v>
      </c>
    </row>
    <row r="3790">
      <c r="B3790" s="4" t="s">
        <v>678</v>
      </c>
      <c r="C3790" s="12" t="str">
        <f>IFERROR(__xludf.DUMMYFUNCTION("TEXTJOIN("";"", TRUE, FILTER($B$2:$B$14794, #REF!=$D$2:$D$14794))"),"#N/A")</f>
        <v>#N/A</v>
      </c>
    </row>
    <row r="3791">
      <c r="B3791" s="4" t="s">
        <v>678</v>
      </c>
      <c r="C3791" s="12" t="str">
        <f>IFERROR(__xludf.DUMMYFUNCTION("TEXTJOIN("";"", TRUE, FILTER($B$2:$B$14794, #REF!=$D$2:$D$14794))"),"#N/A")</f>
        <v>#N/A</v>
      </c>
    </row>
    <row r="3792">
      <c r="B3792" s="4" t="s">
        <v>678</v>
      </c>
      <c r="C3792" s="12" t="str">
        <f>IFERROR(__xludf.DUMMYFUNCTION("TEXTJOIN("";"", TRUE, FILTER($B$2:$B$14794, #REF!=$D$2:$D$14794))"),"#N/A")</f>
        <v>#N/A</v>
      </c>
    </row>
    <row r="3793">
      <c r="B3793" s="4" t="s">
        <v>678</v>
      </c>
      <c r="C3793" s="12" t="str">
        <f>IFERROR(__xludf.DUMMYFUNCTION("TEXTJOIN("";"", TRUE, FILTER($B$2:$B$14794, #REF!=$D$2:$D$14794))"),"#N/A")</f>
        <v>#N/A</v>
      </c>
    </row>
    <row r="3794">
      <c r="B3794" s="4" t="s">
        <v>681</v>
      </c>
      <c r="C3794" s="12" t="str">
        <f>IFERROR(__xludf.DUMMYFUNCTION("TEXTJOIN("";"", TRUE, FILTER($B$2:$B$14794, #REF!=$D$2:$D$14794))"),"#N/A")</f>
        <v>#N/A</v>
      </c>
    </row>
    <row r="3795">
      <c r="B3795" s="4" t="s">
        <v>681</v>
      </c>
      <c r="C3795" s="12" t="str">
        <f>IFERROR(__xludf.DUMMYFUNCTION("TEXTJOIN("";"", TRUE, FILTER($B$2:$B$14794, #REF!=$D$2:$D$14794))"),"#N/A")</f>
        <v>#N/A</v>
      </c>
    </row>
    <row r="3796">
      <c r="B3796" s="4" t="s">
        <v>681</v>
      </c>
      <c r="C3796" s="12" t="str">
        <f>IFERROR(__xludf.DUMMYFUNCTION("TEXTJOIN("";"", TRUE, FILTER($B$2:$B$14794, #REF!=$D$2:$D$14794))"),"#N/A")</f>
        <v>#N/A</v>
      </c>
    </row>
    <row r="3797">
      <c r="B3797" s="4" t="s">
        <v>681</v>
      </c>
      <c r="C3797" s="12" t="str">
        <f>IFERROR(__xludf.DUMMYFUNCTION("TEXTJOIN("";"", TRUE, FILTER($B$2:$B$14794, #REF!=$D$2:$D$14794))"),"#N/A")</f>
        <v>#N/A</v>
      </c>
    </row>
    <row r="3798">
      <c r="B3798" s="4" t="s">
        <v>681</v>
      </c>
      <c r="C3798" s="12" t="str">
        <f>IFERROR(__xludf.DUMMYFUNCTION("TEXTJOIN("";"", TRUE, FILTER($B$2:$B$14794, #REF!=$D$2:$D$14794))"),"#N/A")</f>
        <v>#N/A</v>
      </c>
    </row>
    <row r="3799">
      <c r="B3799" s="4" t="s">
        <v>681</v>
      </c>
      <c r="C3799" s="12" t="str">
        <f>IFERROR(__xludf.DUMMYFUNCTION("TEXTJOIN("";"", TRUE, FILTER($B$2:$B$14794, #REF!=$D$2:$D$14794))"),"#N/A")</f>
        <v>#N/A</v>
      </c>
    </row>
    <row r="3800">
      <c r="B3800" s="4" t="s">
        <v>681</v>
      </c>
      <c r="C3800" s="12" t="str">
        <f>IFERROR(__xludf.DUMMYFUNCTION("TEXTJOIN("";"", TRUE, FILTER($B$2:$B$14794, #REF!=$D$2:$D$14794))"),"#N/A")</f>
        <v>#N/A</v>
      </c>
    </row>
    <row r="3801">
      <c r="B3801" s="4" t="s">
        <v>683</v>
      </c>
      <c r="C3801" s="12" t="str">
        <f>IFERROR(__xludf.DUMMYFUNCTION("TEXTJOIN("";"", TRUE, FILTER($B$2:$B$14794, #REF!=$D$2:$D$14794))"),"#N/A")</f>
        <v>#N/A</v>
      </c>
    </row>
    <row r="3802">
      <c r="B3802" s="4" t="s">
        <v>683</v>
      </c>
      <c r="C3802" s="12" t="str">
        <f>IFERROR(__xludf.DUMMYFUNCTION("TEXTJOIN("";"", TRUE, FILTER($B$2:$B$14794, #REF!=$D$2:$D$14794))"),"#N/A")</f>
        <v>#N/A</v>
      </c>
    </row>
    <row r="3803">
      <c r="B3803" s="4" t="s">
        <v>683</v>
      </c>
      <c r="C3803" s="12" t="str">
        <f>IFERROR(__xludf.DUMMYFUNCTION("TEXTJOIN("";"", TRUE, FILTER($B$2:$B$14794, #REF!=$D$2:$D$14794))"),"#N/A")</f>
        <v>#N/A</v>
      </c>
    </row>
    <row r="3804">
      <c r="B3804" s="4" t="s">
        <v>683</v>
      </c>
      <c r="C3804" s="12" t="str">
        <f>IFERROR(__xludf.DUMMYFUNCTION("TEXTJOIN("";"", TRUE, FILTER($B$2:$B$14794, #REF!=$D$2:$D$14794))"),"#N/A")</f>
        <v>#N/A</v>
      </c>
    </row>
    <row r="3805">
      <c r="B3805" s="4" t="s">
        <v>683</v>
      </c>
      <c r="C3805" s="12" t="str">
        <f>IFERROR(__xludf.DUMMYFUNCTION("TEXTJOIN("";"", TRUE, FILTER($B$2:$B$14794, #REF!=$D$2:$D$14794))"),"#N/A")</f>
        <v>#N/A</v>
      </c>
    </row>
    <row r="3806">
      <c r="B3806" s="4" t="s">
        <v>685</v>
      </c>
      <c r="C3806" s="12" t="str">
        <f>IFERROR(__xludf.DUMMYFUNCTION("TEXTJOIN("";"", TRUE, FILTER($B$2:$B$14794, #REF!=$D$2:$D$14794))"),"#N/A")</f>
        <v>#N/A</v>
      </c>
    </row>
    <row r="3807">
      <c r="B3807" s="4" t="s">
        <v>685</v>
      </c>
      <c r="C3807" s="12" t="str">
        <f>IFERROR(__xludf.DUMMYFUNCTION("TEXTJOIN("";"", TRUE, FILTER($B$2:$B$14794, #REF!=$D$2:$D$14794))"),"#N/A")</f>
        <v>#N/A</v>
      </c>
    </row>
    <row r="3808">
      <c r="B3808" s="4" t="s">
        <v>685</v>
      </c>
      <c r="C3808" s="12" t="str">
        <f>IFERROR(__xludf.DUMMYFUNCTION("TEXTJOIN("";"", TRUE, FILTER($B$2:$B$14794, #REF!=$D$2:$D$14794))"),"#N/A")</f>
        <v>#N/A</v>
      </c>
    </row>
    <row r="3809">
      <c r="B3809" s="4" t="s">
        <v>685</v>
      </c>
      <c r="C3809" s="12" t="str">
        <f>IFERROR(__xludf.DUMMYFUNCTION("TEXTJOIN("";"", TRUE, FILTER($B$2:$B$14794, #REF!=$D$2:$D$14794))"),"#N/A")</f>
        <v>#N/A</v>
      </c>
    </row>
    <row r="3810">
      <c r="B3810" s="4" t="s">
        <v>687</v>
      </c>
      <c r="C3810" s="12" t="str">
        <f>IFERROR(__xludf.DUMMYFUNCTION("TEXTJOIN("";"", TRUE, FILTER($B$2:$B$14794, #REF!=$D$2:$D$14794))"),"#N/A")</f>
        <v>#N/A</v>
      </c>
    </row>
    <row r="3811">
      <c r="B3811" s="4" t="s">
        <v>687</v>
      </c>
      <c r="C3811" s="12" t="str">
        <f>IFERROR(__xludf.DUMMYFUNCTION("TEXTJOIN("";"", TRUE, FILTER($B$2:$B$14794, #REF!=$D$2:$D$14794))"),"#N/A")</f>
        <v>#N/A</v>
      </c>
    </row>
    <row r="3812">
      <c r="B3812" s="4" t="s">
        <v>687</v>
      </c>
      <c r="C3812" s="12" t="str">
        <f>IFERROR(__xludf.DUMMYFUNCTION("TEXTJOIN("";"", TRUE, FILTER($B$2:$B$14794, #REF!=$D$2:$D$14794))"),"#N/A")</f>
        <v>#N/A</v>
      </c>
    </row>
    <row r="3813">
      <c r="B3813" s="4" t="s">
        <v>687</v>
      </c>
      <c r="C3813" s="12" t="str">
        <f>IFERROR(__xludf.DUMMYFUNCTION("TEXTJOIN("";"", TRUE, FILTER($B$2:$B$14794, #REF!=$D$2:$D$14794))"),"#N/A")</f>
        <v>#N/A</v>
      </c>
    </row>
    <row r="3814">
      <c r="B3814" s="4" t="s">
        <v>687</v>
      </c>
      <c r="C3814" s="12" t="str">
        <f>IFERROR(__xludf.DUMMYFUNCTION("TEXTJOIN("";"", TRUE, FILTER($B$2:$B$14794, #REF!=$D$2:$D$14794))"),"#N/A")</f>
        <v>#N/A</v>
      </c>
    </row>
    <row r="3815">
      <c r="B3815" s="4" t="s">
        <v>687</v>
      </c>
      <c r="C3815" s="12" t="str">
        <f>IFERROR(__xludf.DUMMYFUNCTION("TEXTJOIN("";"", TRUE, FILTER($B$2:$B$14794, #REF!=$D$2:$D$14794))"),"#N/A")</f>
        <v>#N/A</v>
      </c>
    </row>
    <row r="3816">
      <c r="B3816" s="4" t="s">
        <v>687</v>
      </c>
      <c r="C3816" s="12" t="str">
        <f>IFERROR(__xludf.DUMMYFUNCTION("TEXTJOIN("";"", TRUE, FILTER($B$2:$B$14794, #REF!=$D$2:$D$14794))"),"#N/A")</f>
        <v>#N/A</v>
      </c>
    </row>
    <row r="3817">
      <c r="B3817" s="4" t="s">
        <v>689</v>
      </c>
      <c r="C3817" s="12" t="str">
        <f>IFERROR(__xludf.DUMMYFUNCTION("TEXTJOIN("";"", TRUE, FILTER($B$2:$B$14794, #REF!=$D$2:$D$14794))"),"#N/A")</f>
        <v>#N/A</v>
      </c>
    </row>
    <row r="3818">
      <c r="B3818" s="4" t="s">
        <v>689</v>
      </c>
      <c r="C3818" s="12" t="str">
        <f>IFERROR(__xludf.DUMMYFUNCTION("TEXTJOIN("";"", TRUE, FILTER($B$2:$B$14794, #REF!=$D$2:$D$14794))"),"#N/A")</f>
        <v>#N/A</v>
      </c>
    </row>
    <row r="3819">
      <c r="B3819" s="4" t="s">
        <v>689</v>
      </c>
      <c r="C3819" s="12" t="str">
        <f>IFERROR(__xludf.DUMMYFUNCTION("TEXTJOIN("";"", TRUE, FILTER($B$2:$B$14794, #REF!=$D$2:$D$14794))"),"#N/A")</f>
        <v>#N/A</v>
      </c>
    </row>
    <row r="3820">
      <c r="B3820" s="4" t="s">
        <v>691</v>
      </c>
      <c r="C3820" s="12" t="str">
        <f>IFERROR(__xludf.DUMMYFUNCTION("TEXTJOIN("";"", TRUE, FILTER($B$2:$B$14794, #REF!=$D$2:$D$14794))"),"#N/A")</f>
        <v>#N/A</v>
      </c>
    </row>
    <row r="3821">
      <c r="B3821" s="4" t="s">
        <v>691</v>
      </c>
      <c r="C3821" s="12" t="str">
        <f>IFERROR(__xludf.DUMMYFUNCTION("TEXTJOIN("";"", TRUE, FILTER($B$2:$B$14794, #REF!=$D$2:$D$14794))"),"#N/A")</f>
        <v>#N/A</v>
      </c>
    </row>
    <row r="3822">
      <c r="B3822" s="4" t="s">
        <v>691</v>
      </c>
      <c r="C3822" s="12" t="str">
        <f>IFERROR(__xludf.DUMMYFUNCTION("TEXTJOIN("";"", TRUE, FILTER($B$2:$B$14794, #REF!=$D$2:$D$14794))"),"#N/A")</f>
        <v>#N/A</v>
      </c>
    </row>
    <row r="3823">
      <c r="B3823" s="4" t="s">
        <v>691</v>
      </c>
      <c r="C3823" s="12" t="str">
        <f>IFERROR(__xludf.DUMMYFUNCTION("TEXTJOIN("";"", TRUE, FILTER($B$2:$B$14794, #REF!=$D$2:$D$14794))"),"#N/A")</f>
        <v>#N/A</v>
      </c>
    </row>
    <row r="3824">
      <c r="B3824" s="4" t="s">
        <v>691</v>
      </c>
      <c r="C3824" s="12" t="str">
        <f>IFERROR(__xludf.DUMMYFUNCTION("TEXTJOIN("";"", TRUE, FILTER($B$2:$B$14794, #REF!=$D$2:$D$14794))"),"#N/A")</f>
        <v>#N/A</v>
      </c>
    </row>
    <row r="3825">
      <c r="B3825" s="4" t="s">
        <v>691</v>
      </c>
      <c r="C3825" s="12" t="str">
        <f>IFERROR(__xludf.DUMMYFUNCTION("TEXTJOIN("";"", TRUE, FILTER($B$2:$B$14794, #REF!=$D$2:$D$14794))"),"#N/A")</f>
        <v>#N/A</v>
      </c>
    </row>
    <row r="3826">
      <c r="B3826" s="4" t="s">
        <v>691</v>
      </c>
      <c r="C3826" s="12" t="str">
        <f>IFERROR(__xludf.DUMMYFUNCTION("TEXTJOIN("";"", TRUE, FILTER($B$2:$B$14794, #REF!=$D$2:$D$14794))"),"#N/A")</f>
        <v>#N/A</v>
      </c>
    </row>
    <row r="3827">
      <c r="B3827" s="4" t="s">
        <v>693</v>
      </c>
      <c r="C3827" s="12" t="str">
        <f>IFERROR(__xludf.DUMMYFUNCTION("TEXTJOIN("";"", TRUE, FILTER($B$2:$B$14794, #REF!=$D$2:$D$14794))"),"#N/A")</f>
        <v>#N/A</v>
      </c>
    </row>
    <row r="3828">
      <c r="B3828" s="4" t="s">
        <v>693</v>
      </c>
      <c r="C3828" s="12" t="str">
        <f>IFERROR(__xludf.DUMMYFUNCTION("TEXTJOIN("";"", TRUE, FILTER($B$2:$B$14794, #REF!=$D$2:$D$14794))"),"#N/A")</f>
        <v>#N/A</v>
      </c>
    </row>
    <row r="3829">
      <c r="B3829" s="4" t="s">
        <v>693</v>
      </c>
      <c r="C3829" s="12" t="str">
        <f>IFERROR(__xludf.DUMMYFUNCTION("TEXTJOIN("";"", TRUE, FILTER($B$2:$B$14794, #REF!=$D$2:$D$14794))"),"#N/A")</f>
        <v>#N/A</v>
      </c>
    </row>
    <row r="3830">
      <c r="B3830" s="4" t="s">
        <v>693</v>
      </c>
      <c r="C3830" s="12" t="str">
        <f>IFERROR(__xludf.DUMMYFUNCTION("TEXTJOIN("";"", TRUE, FILTER($B$2:$B$14794, #REF!=$D$2:$D$14794))"),"#N/A")</f>
        <v>#N/A</v>
      </c>
    </row>
    <row r="3831">
      <c r="B3831" s="4" t="s">
        <v>693</v>
      </c>
      <c r="C3831" s="12" t="str">
        <f>IFERROR(__xludf.DUMMYFUNCTION("TEXTJOIN("";"", TRUE, FILTER($B$2:$B$14794, #REF!=$D$2:$D$14794))"),"#N/A")</f>
        <v>#N/A</v>
      </c>
    </row>
    <row r="3832">
      <c r="B3832" s="4" t="s">
        <v>693</v>
      </c>
      <c r="C3832" s="12" t="str">
        <f>IFERROR(__xludf.DUMMYFUNCTION("TEXTJOIN("";"", TRUE, FILTER($B$2:$B$14794, #REF!=$D$2:$D$14794))"),"#N/A")</f>
        <v>#N/A</v>
      </c>
    </row>
    <row r="3833">
      <c r="B3833" s="4" t="s">
        <v>693</v>
      </c>
      <c r="C3833" s="12" t="str">
        <f>IFERROR(__xludf.DUMMYFUNCTION("TEXTJOIN("";"", TRUE, FILTER($B$2:$B$14794, #REF!=$D$2:$D$14794))"),"#N/A")</f>
        <v>#N/A</v>
      </c>
    </row>
    <row r="3834">
      <c r="B3834" s="4" t="s">
        <v>693</v>
      </c>
      <c r="C3834" s="12" t="str">
        <f>IFERROR(__xludf.DUMMYFUNCTION("TEXTJOIN("";"", TRUE, FILTER($B$2:$B$14794, #REF!=$D$2:$D$14794))"),"#N/A")</f>
        <v>#N/A</v>
      </c>
    </row>
    <row r="3835">
      <c r="B3835" s="4" t="s">
        <v>693</v>
      </c>
      <c r="C3835" s="12" t="str">
        <f>IFERROR(__xludf.DUMMYFUNCTION("TEXTJOIN("";"", TRUE, FILTER($B$2:$B$14794, #REF!=$D$2:$D$14794))"),"#N/A")</f>
        <v>#N/A</v>
      </c>
    </row>
    <row r="3836">
      <c r="B3836" s="4" t="s">
        <v>693</v>
      </c>
      <c r="C3836" s="12" t="str">
        <f>IFERROR(__xludf.DUMMYFUNCTION("TEXTJOIN("";"", TRUE, FILTER($B$2:$B$14794, #REF!=$D$2:$D$14794))"),"#N/A")</f>
        <v>#N/A</v>
      </c>
    </row>
    <row r="3837">
      <c r="B3837" s="4" t="s">
        <v>695</v>
      </c>
      <c r="C3837" s="12" t="str">
        <f>IFERROR(__xludf.DUMMYFUNCTION("TEXTJOIN("";"", TRUE, FILTER($B$2:$B$14794, #REF!=$D$2:$D$14794))"),"#N/A")</f>
        <v>#N/A</v>
      </c>
    </row>
    <row r="3838">
      <c r="B3838" s="4" t="s">
        <v>697</v>
      </c>
      <c r="C3838" s="12" t="str">
        <f>IFERROR(__xludf.DUMMYFUNCTION("TEXTJOIN("";"", TRUE, FILTER($B$2:$B$14794, #REF!=$D$2:$D$14794))"),"#N/A")</f>
        <v>#N/A</v>
      </c>
    </row>
    <row r="3839">
      <c r="B3839" s="4" t="s">
        <v>697</v>
      </c>
      <c r="C3839" s="12" t="str">
        <f>IFERROR(__xludf.DUMMYFUNCTION("TEXTJOIN("";"", TRUE, FILTER($B$2:$B$14794, #REF!=$D$2:$D$14794))"),"#N/A")</f>
        <v>#N/A</v>
      </c>
    </row>
    <row r="3840">
      <c r="B3840" s="4" t="s">
        <v>697</v>
      </c>
      <c r="C3840" s="12" t="str">
        <f>IFERROR(__xludf.DUMMYFUNCTION("TEXTJOIN("";"", TRUE, FILTER($B$2:$B$14794, #REF!=$D$2:$D$14794))"),"#N/A")</f>
        <v>#N/A</v>
      </c>
    </row>
    <row r="3841">
      <c r="B3841" s="4" t="s">
        <v>697</v>
      </c>
      <c r="C3841" s="12" t="str">
        <f>IFERROR(__xludf.DUMMYFUNCTION("TEXTJOIN("";"", TRUE, FILTER($B$2:$B$14794, #REF!=$D$2:$D$14794))"),"#N/A")</f>
        <v>#N/A</v>
      </c>
    </row>
    <row r="3842">
      <c r="B3842" s="4" t="s">
        <v>697</v>
      </c>
      <c r="C3842" s="12" t="str">
        <f>IFERROR(__xludf.DUMMYFUNCTION("TEXTJOIN("";"", TRUE, FILTER($B$2:$B$14794, #REF!=$D$2:$D$14794))"),"#N/A")</f>
        <v>#N/A</v>
      </c>
    </row>
    <row r="3843">
      <c r="B3843" s="4" t="s">
        <v>697</v>
      </c>
      <c r="C3843" s="12" t="str">
        <f>IFERROR(__xludf.DUMMYFUNCTION("TEXTJOIN("";"", TRUE, FILTER($B$2:$B$14794, #REF!=$D$2:$D$14794))"),"#N/A")</f>
        <v>#N/A</v>
      </c>
    </row>
    <row r="3844">
      <c r="B3844" s="4" t="s">
        <v>697</v>
      </c>
      <c r="C3844" s="12" t="str">
        <f>IFERROR(__xludf.DUMMYFUNCTION("TEXTJOIN("";"", TRUE, FILTER($B$2:$B$14794, #REF!=$D$2:$D$14794))"),"#N/A")</f>
        <v>#N/A</v>
      </c>
    </row>
    <row r="3845">
      <c r="B3845" s="4" t="s">
        <v>699</v>
      </c>
      <c r="C3845" s="12" t="str">
        <f>IFERROR(__xludf.DUMMYFUNCTION("TEXTJOIN("";"", TRUE, FILTER($B$2:$B$14794, #REF!=$D$2:$D$14794))"),"#N/A")</f>
        <v>#N/A</v>
      </c>
    </row>
    <row r="3846">
      <c r="B3846" s="4" t="s">
        <v>699</v>
      </c>
      <c r="C3846" s="12" t="str">
        <f>IFERROR(__xludf.DUMMYFUNCTION("TEXTJOIN("";"", TRUE, FILTER($B$2:$B$14794, #REF!=$D$2:$D$14794))"),"#N/A")</f>
        <v>#N/A</v>
      </c>
    </row>
    <row r="3847">
      <c r="B3847" s="4" t="s">
        <v>699</v>
      </c>
      <c r="C3847" s="12" t="str">
        <f>IFERROR(__xludf.DUMMYFUNCTION("TEXTJOIN("";"", TRUE, FILTER($B$2:$B$14794, #REF!=$D$2:$D$14794))"),"#N/A")</f>
        <v>#N/A</v>
      </c>
    </row>
    <row r="3848">
      <c r="B3848" s="4" t="s">
        <v>699</v>
      </c>
      <c r="C3848" s="12" t="str">
        <f>IFERROR(__xludf.DUMMYFUNCTION("TEXTJOIN("";"", TRUE, FILTER($B$2:$B$14794, #REF!=$D$2:$D$14794))"),"#N/A")</f>
        <v>#N/A</v>
      </c>
    </row>
    <row r="3849">
      <c r="B3849" s="4" t="s">
        <v>699</v>
      </c>
      <c r="C3849" s="12" t="str">
        <f>IFERROR(__xludf.DUMMYFUNCTION("TEXTJOIN("";"", TRUE, FILTER($B$2:$B$14794, #REF!=$D$2:$D$14794))"),"#N/A")</f>
        <v>#N/A</v>
      </c>
    </row>
    <row r="3850">
      <c r="B3850" s="4" t="s">
        <v>699</v>
      </c>
      <c r="C3850" s="12" t="str">
        <f>IFERROR(__xludf.DUMMYFUNCTION("TEXTJOIN("";"", TRUE, FILTER($B$2:$B$14794, #REF!=$D$2:$D$14794))"),"#N/A")</f>
        <v>#N/A</v>
      </c>
    </row>
    <row r="3851">
      <c r="B3851" s="4" t="s">
        <v>701</v>
      </c>
      <c r="C3851" s="12" t="str">
        <f>IFERROR(__xludf.DUMMYFUNCTION("TEXTJOIN("";"", TRUE, FILTER($B$2:$B$14794, #REF!=$D$2:$D$14794))"),"#N/A")</f>
        <v>#N/A</v>
      </c>
    </row>
    <row r="3852">
      <c r="B3852" s="4" t="s">
        <v>701</v>
      </c>
      <c r="C3852" s="12" t="str">
        <f>IFERROR(__xludf.DUMMYFUNCTION("TEXTJOIN("";"", TRUE, FILTER($B$2:$B$14794, #REF!=$D$2:$D$14794))"),"#N/A")</f>
        <v>#N/A</v>
      </c>
    </row>
    <row r="3853">
      <c r="B3853" s="4" t="s">
        <v>701</v>
      </c>
      <c r="C3853" s="12" t="str">
        <f>IFERROR(__xludf.DUMMYFUNCTION("TEXTJOIN("";"", TRUE, FILTER($B$2:$B$14794, #REF!=$D$2:$D$14794))"),"#N/A")</f>
        <v>#N/A</v>
      </c>
    </row>
    <row r="3854">
      <c r="B3854" s="4" t="s">
        <v>701</v>
      </c>
      <c r="C3854" s="12" t="str">
        <f>IFERROR(__xludf.DUMMYFUNCTION("TEXTJOIN("";"", TRUE, FILTER($B$2:$B$14794, #REF!=$D$2:$D$14794))"),"#N/A")</f>
        <v>#N/A</v>
      </c>
    </row>
    <row r="3855">
      <c r="B3855" s="4" t="s">
        <v>701</v>
      </c>
      <c r="C3855" s="12" t="str">
        <f>IFERROR(__xludf.DUMMYFUNCTION("TEXTJOIN("";"", TRUE, FILTER($B$2:$B$14794, #REF!=$D$2:$D$14794))"),"#N/A")</f>
        <v>#N/A</v>
      </c>
    </row>
    <row r="3856">
      <c r="B3856" s="4" t="s">
        <v>701</v>
      </c>
      <c r="C3856" s="12" t="str">
        <f>IFERROR(__xludf.DUMMYFUNCTION("TEXTJOIN("";"", TRUE, FILTER($B$2:$B$14794, #REF!=$D$2:$D$14794))"),"#N/A")</f>
        <v>#N/A</v>
      </c>
    </row>
    <row r="3857">
      <c r="B3857" s="4" t="s">
        <v>701</v>
      </c>
      <c r="C3857" s="12" t="str">
        <f>IFERROR(__xludf.DUMMYFUNCTION("TEXTJOIN("";"", TRUE, FILTER($B$2:$B$14794, #REF!=$D$2:$D$14794))"),"#N/A")</f>
        <v>#N/A</v>
      </c>
    </row>
    <row r="3858">
      <c r="B3858" s="4" t="s">
        <v>701</v>
      </c>
      <c r="C3858" s="12" t="str">
        <f>IFERROR(__xludf.DUMMYFUNCTION("TEXTJOIN("";"", TRUE, FILTER($B$2:$B$14794, #REF!=$D$2:$D$14794))"),"#N/A")</f>
        <v>#N/A</v>
      </c>
    </row>
    <row r="3859">
      <c r="B3859" s="4" t="s">
        <v>701</v>
      </c>
      <c r="C3859" s="12" t="str">
        <f>IFERROR(__xludf.DUMMYFUNCTION("TEXTJOIN("";"", TRUE, FILTER($B$2:$B$14794, #REF!=$D$2:$D$14794))"),"#N/A")</f>
        <v>#N/A</v>
      </c>
    </row>
    <row r="3860">
      <c r="B3860" s="4" t="s">
        <v>703</v>
      </c>
      <c r="C3860" s="12" t="str">
        <f>IFERROR(__xludf.DUMMYFUNCTION("TEXTJOIN("";"", TRUE, FILTER($B$2:$B$14794, #REF!=$D$2:$D$14794))"),"#N/A")</f>
        <v>#N/A</v>
      </c>
    </row>
    <row r="3861">
      <c r="B3861" s="4" t="s">
        <v>703</v>
      </c>
      <c r="C3861" s="12" t="str">
        <f>IFERROR(__xludf.DUMMYFUNCTION("TEXTJOIN("";"", TRUE, FILTER($B$2:$B$14794, #REF!=$D$2:$D$14794))"),"#N/A")</f>
        <v>#N/A</v>
      </c>
    </row>
    <row r="3862">
      <c r="B3862" s="4" t="s">
        <v>703</v>
      </c>
      <c r="C3862" s="12" t="str">
        <f>IFERROR(__xludf.DUMMYFUNCTION("TEXTJOIN("";"", TRUE, FILTER($B$2:$B$14794, #REF!=$D$2:$D$14794))"),"#N/A")</f>
        <v>#N/A</v>
      </c>
    </row>
    <row r="3863">
      <c r="B3863" s="4" t="s">
        <v>703</v>
      </c>
      <c r="C3863" s="12" t="str">
        <f>IFERROR(__xludf.DUMMYFUNCTION("TEXTJOIN("";"", TRUE, FILTER($B$2:$B$14794, #REF!=$D$2:$D$14794))"),"#N/A")</f>
        <v>#N/A</v>
      </c>
    </row>
    <row r="3864">
      <c r="B3864" s="4" t="s">
        <v>706</v>
      </c>
      <c r="C3864" s="12" t="str">
        <f>IFERROR(__xludf.DUMMYFUNCTION("TEXTJOIN("";"", TRUE, FILTER($B$2:$B$14794, #REF!=$D$2:$D$14794))"),"#N/A")</f>
        <v>#N/A</v>
      </c>
    </row>
    <row r="3865">
      <c r="B3865" s="4" t="s">
        <v>706</v>
      </c>
      <c r="C3865" s="12" t="str">
        <f>IFERROR(__xludf.DUMMYFUNCTION("TEXTJOIN("";"", TRUE, FILTER($B$2:$B$14794, #REF!=$D$2:$D$14794))"),"#N/A")</f>
        <v>#N/A</v>
      </c>
    </row>
    <row r="3866">
      <c r="B3866" s="4" t="s">
        <v>706</v>
      </c>
      <c r="C3866" s="12" t="str">
        <f>IFERROR(__xludf.DUMMYFUNCTION("TEXTJOIN("";"", TRUE, FILTER($B$2:$B$14794, #REF!=$D$2:$D$14794))"),"#N/A")</f>
        <v>#N/A</v>
      </c>
    </row>
    <row r="3867">
      <c r="B3867" s="4" t="s">
        <v>706</v>
      </c>
      <c r="C3867" s="12" t="str">
        <f>IFERROR(__xludf.DUMMYFUNCTION("TEXTJOIN("";"", TRUE, FILTER($B$2:$B$14794, #REF!=$D$2:$D$14794))"),"#N/A")</f>
        <v>#N/A</v>
      </c>
    </row>
    <row r="3868">
      <c r="B3868" s="4" t="s">
        <v>706</v>
      </c>
      <c r="C3868" s="12" t="str">
        <f>IFERROR(__xludf.DUMMYFUNCTION("TEXTJOIN("";"", TRUE, FILTER($B$2:$B$14794, #REF!=$D$2:$D$14794))"),"#N/A")</f>
        <v>#N/A</v>
      </c>
    </row>
    <row r="3869">
      <c r="B3869" s="4" t="s">
        <v>706</v>
      </c>
      <c r="C3869" s="12" t="str">
        <f>IFERROR(__xludf.DUMMYFUNCTION("TEXTJOIN("";"", TRUE, FILTER($B$2:$B$14794, #REF!=$D$2:$D$14794))"),"#N/A")</f>
        <v>#N/A</v>
      </c>
    </row>
    <row r="3870">
      <c r="B3870" s="4" t="s">
        <v>708</v>
      </c>
      <c r="C3870" s="12" t="str">
        <f>IFERROR(__xludf.DUMMYFUNCTION("TEXTJOIN("";"", TRUE, FILTER($B$2:$B$14794, #REF!=$D$2:$D$14794))"),"#N/A")</f>
        <v>#N/A</v>
      </c>
    </row>
    <row r="3871">
      <c r="B3871" s="4" t="s">
        <v>708</v>
      </c>
      <c r="C3871" s="12" t="str">
        <f>IFERROR(__xludf.DUMMYFUNCTION("TEXTJOIN("";"", TRUE, FILTER($B$2:$B$14794, #REF!=$D$2:$D$14794))"),"#N/A")</f>
        <v>#N/A</v>
      </c>
    </row>
    <row r="3872">
      <c r="B3872" s="4" t="s">
        <v>708</v>
      </c>
      <c r="C3872" s="12" t="str">
        <f>IFERROR(__xludf.DUMMYFUNCTION("TEXTJOIN("";"", TRUE, FILTER($B$2:$B$14794, #REF!=$D$2:$D$14794))"),"#N/A")</f>
        <v>#N/A</v>
      </c>
    </row>
    <row r="3873">
      <c r="B3873" s="4" t="s">
        <v>708</v>
      </c>
      <c r="C3873" s="12" t="str">
        <f>IFERROR(__xludf.DUMMYFUNCTION("TEXTJOIN("";"", TRUE, FILTER($B$2:$B$14794, #REF!=$D$2:$D$14794))"),"#N/A")</f>
        <v>#N/A</v>
      </c>
    </row>
    <row r="3874">
      <c r="B3874" s="4" t="s">
        <v>710</v>
      </c>
      <c r="C3874" s="12" t="str">
        <f>IFERROR(__xludf.DUMMYFUNCTION("TEXTJOIN("";"", TRUE, FILTER($B$2:$B$14794, #REF!=$D$2:$D$14794))"),"#N/A")</f>
        <v>#N/A</v>
      </c>
    </row>
    <row r="3875">
      <c r="B3875" s="4" t="s">
        <v>710</v>
      </c>
      <c r="C3875" s="12" t="str">
        <f>IFERROR(__xludf.DUMMYFUNCTION("TEXTJOIN("";"", TRUE, FILTER($B$2:$B$14794, #REF!=$D$2:$D$14794))"),"#N/A")</f>
        <v>#N/A</v>
      </c>
    </row>
    <row r="3876">
      <c r="B3876" s="4" t="s">
        <v>710</v>
      </c>
      <c r="C3876" s="12" t="str">
        <f>IFERROR(__xludf.DUMMYFUNCTION("TEXTJOIN("";"", TRUE, FILTER($B$2:$B$14794, #REF!=$D$2:$D$14794))"),"#N/A")</f>
        <v>#N/A</v>
      </c>
    </row>
    <row r="3877">
      <c r="B3877" s="4" t="s">
        <v>710</v>
      </c>
      <c r="C3877" s="12" t="str">
        <f>IFERROR(__xludf.DUMMYFUNCTION("TEXTJOIN("";"", TRUE, FILTER($B$2:$B$14794, #REF!=$D$2:$D$14794))"),"#N/A")</f>
        <v>#N/A</v>
      </c>
    </row>
    <row r="3878">
      <c r="B3878" s="4" t="s">
        <v>710</v>
      </c>
      <c r="C3878" s="12" t="str">
        <f>IFERROR(__xludf.DUMMYFUNCTION("TEXTJOIN("";"", TRUE, FILTER($B$2:$B$14794, #REF!=$D$2:$D$14794))"),"#N/A")</f>
        <v>#N/A</v>
      </c>
    </row>
    <row r="3879">
      <c r="B3879" s="4" t="s">
        <v>712</v>
      </c>
      <c r="C3879" s="12" t="str">
        <f>IFERROR(__xludf.DUMMYFUNCTION("TEXTJOIN("";"", TRUE, FILTER($B$2:$B$14794, #REF!=$D$2:$D$14794))"),"#N/A")</f>
        <v>#N/A</v>
      </c>
    </row>
    <row r="3880">
      <c r="B3880" s="4" t="s">
        <v>712</v>
      </c>
      <c r="C3880" s="12" t="str">
        <f>IFERROR(__xludf.DUMMYFUNCTION("TEXTJOIN("";"", TRUE, FILTER($B$2:$B$14794, #REF!=$D$2:$D$14794))"),"#N/A")</f>
        <v>#N/A</v>
      </c>
    </row>
    <row r="3881">
      <c r="B3881" s="4" t="s">
        <v>712</v>
      </c>
      <c r="C3881" s="12" t="str">
        <f>IFERROR(__xludf.DUMMYFUNCTION("TEXTJOIN("";"", TRUE, FILTER($B$2:$B$14794, #REF!=$D$2:$D$14794))"),"#N/A")</f>
        <v>#N/A</v>
      </c>
    </row>
    <row r="3882">
      <c r="B3882" s="4" t="s">
        <v>712</v>
      </c>
      <c r="C3882" s="12" t="str">
        <f>IFERROR(__xludf.DUMMYFUNCTION("TEXTJOIN("";"", TRUE, FILTER($B$2:$B$14794, #REF!=$D$2:$D$14794))"),"#N/A")</f>
        <v>#N/A</v>
      </c>
    </row>
    <row r="3883">
      <c r="B3883" s="4" t="s">
        <v>712</v>
      </c>
      <c r="C3883" s="12" t="str">
        <f>IFERROR(__xludf.DUMMYFUNCTION("TEXTJOIN("";"", TRUE, FILTER($B$2:$B$14794, #REF!=$D$2:$D$14794))"),"#N/A")</f>
        <v>#N/A</v>
      </c>
    </row>
    <row r="3884">
      <c r="B3884" s="4" t="s">
        <v>712</v>
      </c>
      <c r="C3884" s="12" t="str">
        <f>IFERROR(__xludf.DUMMYFUNCTION("TEXTJOIN("";"", TRUE, FILTER($B$2:$B$14794, #REF!=$D$2:$D$14794))"),"#N/A")</f>
        <v>#N/A</v>
      </c>
    </row>
    <row r="3885">
      <c r="B3885" s="4" t="s">
        <v>715</v>
      </c>
      <c r="C3885" s="12" t="str">
        <f>IFERROR(__xludf.DUMMYFUNCTION("TEXTJOIN("";"", TRUE, FILTER($B$2:$B$14794, #REF!=$D$2:$D$14794))"),"#N/A")</f>
        <v>#N/A</v>
      </c>
    </row>
    <row r="3886">
      <c r="B3886" s="4" t="s">
        <v>715</v>
      </c>
      <c r="C3886" s="12" t="str">
        <f>IFERROR(__xludf.DUMMYFUNCTION("TEXTJOIN("";"", TRUE, FILTER($B$2:$B$14794, #REF!=$D$2:$D$14794))"),"#N/A")</f>
        <v>#N/A</v>
      </c>
    </row>
    <row r="3887">
      <c r="B3887" s="4" t="s">
        <v>715</v>
      </c>
      <c r="C3887" s="12" t="str">
        <f>IFERROR(__xludf.DUMMYFUNCTION("TEXTJOIN("";"", TRUE, FILTER($B$2:$B$14794, #REF!=$D$2:$D$14794))"),"#N/A")</f>
        <v>#N/A</v>
      </c>
    </row>
    <row r="3888">
      <c r="B3888" s="4" t="s">
        <v>715</v>
      </c>
      <c r="C3888" s="12" t="str">
        <f>IFERROR(__xludf.DUMMYFUNCTION("TEXTJOIN("";"", TRUE, FILTER($B$2:$B$14794, #REF!=$D$2:$D$14794))"),"#N/A")</f>
        <v>#N/A</v>
      </c>
    </row>
    <row r="3889">
      <c r="B3889" s="4" t="s">
        <v>715</v>
      </c>
      <c r="C3889" s="12" t="str">
        <f>IFERROR(__xludf.DUMMYFUNCTION("TEXTJOIN("";"", TRUE, FILTER($B$2:$B$14794, #REF!=$D$2:$D$14794))"),"#N/A")</f>
        <v>#N/A</v>
      </c>
    </row>
    <row r="3890">
      <c r="B3890" s="4" t="s">
        <v>715</v>
      </c>
      <c r="C3890" s="12" t="str">
        <f>IFERROR(__xludf.DUMMYFUNCTION("TEXTJOIN("";"", TRUE, FILTER($B$2:$B$14794, #REF!=$D$2:$D$14794))"),"#N/A")</f>
        <v>#N/A</v>
      </c>
    </row>
    <row r="3891">
      <c r="B3891" s="4" t="s">
        <v>715</v>
      </c>
      <c r="C3891" s="12" t="str">
        <f>IFERROR(__xludf.DUMMYFUNCTION("TEXTJOIN("";"", TRUE, FILTER($B$2:$B$14794, #REF!=$D$2:$D$14794))"),"#N/A")</f>
        <v>#N/A</v>
      </c>
    </row>
    <row r="3892">
      <c r="B3892" s="4" t="s">
        <v>717</v>
      </c>
      <c r="C3892" s="12" t="str">
        <f>IFERROR(__xludf.DUMMYFUNCTION("TEXTJOIN("";"", TRUE, FILTER($B$2:$B$14794, #REF!=$D$2:$D$14794))"),"#N/A")</f>
        <v>#N/A</v>
      </c>
    </row>
    <row r="3893">
      <c r="B3893" s="4" t="s">
        <v>717</v>
      </c>
      <c r="C3893" s="12" t="str">
        <f>IFERROR(__xludf.DUMMYFUNCTION("TEXTJOIN("";"", TRUE, FILTER($B$2:$B$14794, #REF!=$D$2:$D$14794))"),"#N/A")</f>
        <v>#N/A</v>
      </c>
    </row>
    <row r="3894">
      <c r="B3894" s="4" t="s">
        <v>717</v>
      </c>
      <c r="C3894" s="12" t="str">
        <f>IFERROR(__xludf.DUMMYFUNCTION("TEXTJOIN("";"", TRUE, FILTER($B$2:$B$14794, #REF!=$D$2:$D$14794))"),"#N/A")</f>
        <v>#N/A</v>
      </c>
    </row>
    <row r="3895">
      <c r="B3895" s="4" t="s">
        <v>717</v>
      </c>
      <c r="C3895" s="12" t="str">
        <f>IFERROR(__xludf.DUMMYFUNCTION("TEXTJOIN("";"", TRUE, FILTER($B$2:$B$14794, #REF!=$D$2:$D$14794))"),"#N/A")</f>
        <v>#N/A</v>
      </c>
    </row>
    <row r="3896">
      <c r="B3896" s="4" t="s">
        <v>717</v>
      </c>
      <c r="C3896" s="12" t="str">
        <f>IFERROR(__xludf.DUMMYFUNCTION("TEXTJOIN("";"", TRUE, FILTER($B$2:$B$14794, #REF!=$D$2:$D$14794))"),"#N/A")</f>
        <v>#N/A</v>
      </c>
    </row>
    <row r="3897">
      <c r="B3897" s="4" t="s">
        <v>719</v>
      </c>
      <c r="C3897" s="12" t="str">
        <f>IFERROR(__xludf.DUMMYFUNCTION("TEXTJOIN("";"", TRUE, FILTER($B$2:$B$14794, #REF!=$D$2:$D$14794))"),"#N/A")</f>
        <v>#N/A</v>
      </c>
    </row>
    <row r="3898">
      <c r="B3898" s="4" t="s">
        <v>719</v>
      </c>
      <c r="C3898" s="12" t="str">
        <f>IFERROR(__xludf.DUMMYFUNCTION("TEXTJOIN("";"", TRUE, FILTER($B$2:$B$14794, #REF!=$D$2:$D$14794))"),"#N/A")</f>
        <v>#N/A</v>
      </c>
    </row>
    <row r="3899">
      <c r="B3899" s="4" t="s">
        <v>719</v>
      </c>
      <c r="C3899" s="12" t="str">
        <f>IFERROR(__xludf.DUMMYFUNCTION("TEXTJOIN("";"", TRUE, FILTER($B$2:$B$14794, #REF!=$D$2:$D$14794))"),"#N/A")</f>
        <v>#N/A</v>
      </c>
    </row>
    <row r="3900">
      <c r="B3900" s="4" t="s">
        <v>719</v>
      </c>
      <c r="C3900" s="12" t="str">
        <f>IFERROR(__xludf.DUMMYFUNCTION("TEXTJOIN("";"", TRUE, FILTER($B$2:$B$14794, #REF!=$D$2:$D$14794))"),"#N/A")</f>
        <v>#N/A</v>
      </c>
    </row>
    <row r="3901">
      <c r="B3901" s="4" t="s">
        <v>719</v>
      </c>
      <c r="C3901" s="12" t="str">
        <f>IFERROR(__xludf.DUMMYFUNCTION("TEXTJOIN("";"", TRUE, FILTER($B$2:$B$14794, #REF!=$D$2:$D$14794))"),"#N/A")</f>
        <v>#N/A</v>
      </c>
    </row>
    <row r="3902">
      <c r="B3902" s="4" t="s">
        <v>721</v>
      </c>
      <c r="C3902" s="12" t="str">
        <f>IFERROR(__xludf.DUMMYFUNCTION("TEXTJOIN("";"", TRUE, FILTER($B$2:$B$14794, #REF!=$D$2:$D$14794))"),"#N/A")</f>
        <v>#N/A</v>
      </c>
    </row>
    <row r="3903">
      <c r="B3903" s="4" t="s">
        <v>721</v>
      </c>
      <c r="C3903" s="12" t="str">
        <f>IFERROR(__xludf.DUMMYFUNCTION("TEXTJOIN("";"", TRUE, FILTER($B$2:$B$14794, #REF!=$D$2:$D$14794))"),"#N/A")</f>
        <v>#N/A</v>
      </c>
    </row>
    <row r="3904">
      <c r="B3904" s="4" t="s">
        <v>721</v>
      </c>
      <c r="C3904" s="12" t="str">
        <f>IFERROR(__xludf.DUMMYFUNCTION("TEXTJOIN("";"", TRUE, FILTER($B$2:$B$14794, #REF!=$D$2:$D$14794))"),"#N/A")</f>
        <v>#N/A</v>
      </c>
    </row>
    <row r="3905">
      <c r="B3905" s="4" t="s">
        <v>721</v>
      </c>
      <c r="C3905" s="12" t="str">
        <f>IFERROR(__xludf.DUMMYFUNCTION("TEXTJOIN("";"", TRUE, FILTER($B$2:$B$14794, #REF!=$D$2:$D$14794))"),"#N/A")</f>
        <v>#N/A</v>
      </c>
    </row>
    <row r="3906">
      <c r="B3906" s="4" t="s">
        <v>721</v>
      </c>
      <c r="C3906" s="12" t="str">
        <f>IFERROR(__xludf.DUMMYFUNCTION("TEXTJOIN("";"", TRUE, FILTER($B$2:$B$14794, #REF!=$D$2:$D$14794))"),"#N/A")</f>
        <v>#N/A</v>
      </c>
    </row>
    <row r="3907">
      <c r="B3907" s="4" t="s">
        <v>721</v>
      </c>
      <c r="C3907" s="12" t="str">
        <f>IFERROR(__xludf.DUMMYFUNCTION("TEXTJOIN("";"", TRUE, FILTER($B$2:$B$14794, #REF!=$D$2:$D$14794))"),"#N/A")</f>
        <v>#N/A</v>
      </c>
    </row>
    <row r="3908">
      <c r="B3908" s="4" t="s">
        <v>721</v>
      </c>
      <c r="C3908" s="12" t="str">
        <f>IFERROR(__xludf.DUMMYFUNCTION("TEXTJOIN("";"", TRUE, FILTER($B$2:$B$14794, #REF!=$D$2:$D$14794))"),"#N/A")</f>
        <v>#N/A</v>
      </c>
    </row>
    <row r="3909">
      <c r="B3909" s="4" t="s">
        <v>721</v>
      </c>
      <c r="C3909" s="12" t="str">
        <f>IFERROR(__xludf.DUMMYFUNCTION("TEXTJOIN("";"", TRUE, FILTER($B$2:$B$14794, #REF!=$D$2:$D$14794))"),"#N/A")</f>
        <v>#N/A</v>
      </c>
    </row>
    <row r="3910">
      <c r="B3910" s="4" t="s">
        <v>721</v>
      </c>
      <c r="C3910" s="12" t="str">
        <f>IFERROR(__xludf.DUMMYFUNCTION("TEXTJOIN("";"", TRUE, FILTER($B$2:$B$14794, #REF!=$D$2:$D$14794))"),"#N/A")</f>
        <v>#N/A</v>
      </c>
    </row>
    <row r="3911">
      <c r="B3911" s="4" t="s">
        <v>723</v>
      </c>
      <c r="C3911" s="12" t="str">
        <f>IFERROR(__xludf.DUMMYFUNCTION("TEXTJOIN("";"", TRUE, FILTER($B$2:$B$14794, #REF!=$D$2:$D$14794))"),"#N/A")</f>
        <v>#N/A</v>
      </c>
    </row>
    <row r="3912">
      <c r="B3912" s="4" t="s">
        <v>723</v>
      </c>
      <c r="C3912" s="12" t="str">
        <f>IFERROR(__xludf.DUMMYFUNCTION("TEXTJOIN("";"", TRUE, FILTER($B$2:$B$14794, #REF!=$D$2:$D$14794))"),"#N/A")</f>
        <v>#N/A</v>
      </c>
    </row>
    <row r="3913">
      <c r="B3913" s="4" t="s">
        <v>723</v>
      </c>
      <c r="C3913" s="12" t="str">
        <f>IFERROR(__xludf.DUMMYFUNCTION("TEXTJOIN("";"", TRUE, FILTER($B$2:$B$14794, #REF!=$D$2:$D$14794))"),"#N/A")</f>
        <v>#N/A</v>
      </c>
    </row>
    <row r="3914">
      <c r="B3914" s="4" t="s">
        <v>723</v>
      </c>
      <c r="C3914" s="12" t="str">
        <f>IFERROR(__xludf.DUMMYFUNCTION("TEXTJOIN("";"", TRUE, FILTER($B$2:$B$14794, #REF!=$D$2:$D$14794))"),"#N/A")</f>
        <v>#N/A</v>
      </c>
    </row>
    <row r="3915">
      <c r="B3915" s="4" t="s">
        <v>726</v>
      </c>
      <c r="C3915" s="12" t="str">
        <f>IFERROR(__xludf.DUMMYFUNCTION("TEXTJOIN("";"", TRUE, FILTER($B$2:$B$14794, #REF!=$D$2:$D$14794))"),"#N/A")</f>
        <v>#N/A</v>
      </c>
    </row>
    <row r="3916">
      <c r="B3916" s="4" t="s">
        <v>726</v>
      </c>
      <c r="C3916" s="12" t="str">
        <f>IFERROR(__xludf.DUMMYFUNCTION("TEXTJOIN("";"", TRUE, FILTER($B$2:$B$14794, #REF!=$D$2:$D$14794))"),"#N/A")</f>
        <v>#N/A</v>
      </c>
    </row>
    <row r="3917">
      <c r="B3917" s="4" t="s">
        <v>726</v>
      </c>
      <c r="C3917" s="12" t="str">
        <f>IFERROR(__xludf.DUMMYFUNCTION("TEXTJOIN("";"", TRUE, FILTER($B$2:$B$14794, #REF!=$D$2:$D$14794))"),"#N/A")</f>
        <v>#N/A</v>
      </c>
    </row>
    <row r="3918">
      <c r="B3918" s="4" t="s">
        <v>726</v>
      </c>
      <c r="C3918" s="12" t="str">
        <f>IFERROR(__xludf.DUMMYFUNCTION("TEXTJOIN("";"", TRUE, FILTER($B$2:$B$14794, #REF!=$D$2:$D$14794))"),"#N/A")</f>
        <v>#N/A</v>
      </c>
    </row>
    <row r="3919">
      <c r="B3919" s="4" t="s">
        <v>726</v>
      </c>
      <c r="C3919" s="12" t="str">
        <f>IFERROR(__xludf.DUMMYFUNCTION("TEXTJOIN("";"", TRUE, FILTER($B$2:$B$14794, #REF!=$D$2:$D$14794))"),"#N/A")</f>
        <v>#N/A</v>
      </c>
    </row>
    <row r="3920">
      <c r="B3920" s="4" t="s">
        <v>726</v>
      </c>
      <c r="C3920" s="12" t="str">
        <f>IFERROR(__xludf.DUMMYFUNCTION("TEXTJOIN("";"", TRUE, FILTER($B$2:$B$14794, #REF!=$D$2:$D$14794))"),"#N/A")</f>
        <v>#N/A</v>
      </c>
    </row>
    <row r="3921">
      <c r="B3921" s="4" t="s">
        <v>728</v>
      </c>
      <c r="C3921" s="12" t="str">
        <f>IFERROR(__xludf.DUMMYFUNCTION("TEXTJOIN("";"", TRUE, FILTER($B$2:$B$14794, #REF!=$D$2:$D$14794))"),"#N/A")</f>
        <v>#N/A</v>
      </c>
    </row>
    <row r="3922">
      <c r="B3922" s="4" t="s">
        <v>730</v>
      </c>
      <c r="C3922" s="12" t="str">
        <f>IFERROR(__xludf.DUMMYFUNCTION("TEXTJOIN("";"", TRUE, FILTER($B$2:$B$14794, #REF!=$D$2:$D$14794))"),"#N/A")</f>
        <v>#N/A</v>
      </c>
    </row>
    <row r="3923">
      <c r="B3923" s="4" t="s">
        <v>730</v>
      </c>
      <c r="C3923" s="12" t="str">
        <f>IFERROR(__xludf.DUMMYFUNCTION("TEXTJOIN("";"", TRUE, FILTER($B$2:$B$14794, #REF!=$D$2:$D$14794))"),"#N/A")</f>
        <v>#N/A</v>
      </c>
    </row>
    <row r="3924">
      <c r="B3924" s="4" t="s">
        <v>732</v>
      </c>
      <c r="C3924" s="12" t="str">
        <f>IFERROR(__xludf.DUMMYFUNCTION("TEXTJOIN("";"", TRUE, FILTER($B$2:$B$14794, #REF!=$D$2:$D$14794))"),"#N/A")</f>
        <v>#N/A</v>
      </c>
    </row>
    <row r="3925">
      <c r="B3925" s="4" t="s">
        <v>732</v>
      </c>
      <c r="C3925" s="12" t="str">
        <f>IFERROR(__xludf.DUMMYFUNCTION("TEXTJOIN("";"", TRUE, FILTER($B$2:$B$14794, #REF!=$D$2:$D$14794))"),"#N/A")</f>
        <v>#N/A</v>
      </c>
    </row>
    <row r="3926">
      <c r="B3926" s="4" t="s">
        <v>732</v>
      </c>
      <c r="C3926" s="12" t="str">
        <f>IFERROR(__xludf.DUMMYFUNCTION("TEXTJOIN("";"", TRUE, FILTER($B$2:$B$14794, #REF!=$D$2:$D$14794))"),"#N/A")</f>
        <v>#N/A</v>
      </c>
    </row>
    <row r="3927">
      <c r="B3927" s="4" t="s">
        <v>732</v>
      </c>
      <c r="C3927" s="12" t="str">
        <f>IFERROR(__xludf.DUMMYFUNCTION("TEXTJOIN("";"", TRUE, FILTER($B$2:$B$14794, #REF!=$D$2:$D$14794))"),"#N/A")</f>
        <v>#N/A</v>
      </c>
    </row>
    <row r="3928">
      <c r="B3928" s="4" t="s">
        <v>732</v>
      </c>
      <c r="C3928" s="12" t="str">
        <f>IFERROR(__xludf.DUMMYFUNCTION("TEXTJOIN("";"", TRUE, FILTER($B$2:$B$14794, #REF!=$D$2:$D$14794))"),"#N/A")</f>
        <v>#N/A</v>
      </c>
    </row>
    <row r="3929">
      <c r="B3929" s="4" t="s">
        <v>732</v>
      </c>
      <c r="C3929" s="12" t="str">
        <f>IFERROR(__xludf.DUMMYFUNCTION("TEXTJOIN("";"", TRUE, FILTER($B$2:$B$14794, #REF!=$D$2:$D$14794))"),"#N/A")</f>
        <v>#N/A</v>
      </c>
    </row>
    <row r="3930">
      <c r="B3930" s="4" t="s">
        <v>732</v>
      </c>
      <c r="C3930" s="12" t="str">
        <f>IFERROR(__xludf.DUMMYFUNCTION("TEXTJOIN("";"", TRUE, FILTER($B$2:$B$14794, #REF!=$D$2:$D$14794))"),"#N/A")</f>
        <v>#N/A</v>
      </c>
    </row>
    <row r="3931">
      <c r="B3931" s="4" t="s">
        <v>734</v>
      </c>
      <c r="C3931" s="12" t="str">
        <f>IFERROR(__xludf.DUMMYFUNCTION("TEXTJOIN("";"", TRUE, FILTER($B$2:$B$14794, #REF!=$D$2:$D$14794))"),"#N/A")</f>
        <v>#N/A</v>
      </c>
    </row>
    <row r="3932">
      <c r="B3932" s="4" t="s">
        <v>737</v>
      </c>
      <c r="C3932" s="12" t="str">
        <f>IFERROR(__xludf.DUMMYFUNCTION("TEXTJOIN("";"", TRUE, FILTER($B$2:$B$14794, #REF!=$D$2:$D$14794))"),"#N/A")</f>
        <v>#N/A</v>
      </c>
    </row>
    <row r="3933">
      <c r="B3933" s="4" t="s">
        <v>739</v>
      </c>
      <c r="C3933" s="12" t="str">
        <f>IFERROR(__xludf.DUMMYFUNCTION("TEXTJOIN("";"", TRUE, FILTER($B$2:$B$14794, #REF!=$D$2:$D$14794))"),"#N/A")</f>
        <v>#N/A</v>
      </c>
    </row>
    <row r="3934">
      <c r="B3934" s="4" t="s">
        <v>741</v>
      </c>
      <c r="C3934" s="12" t="str">
        <f>IFERROR(__xludf.DUMMYFUNCTION("TEXTJOIN("";"", TRUE, FILTER($B$2:$B$14794, #REF!=$D$2:$D$14794))"),"#N/A")</f>
        <v>#N/A</v>
      </c>
    </row>
    <row r="3935">
      <c r="B3935" s="4" t="s">
        <v>741</v>
      </c>
      <c r="C3935" s="12" t="str">
        <f>IFERROR(__xludf.DUMMYFUNCTION("TEXTJOIN("";"", TRUE, FILTER($B$2:$B$14794, #REF!=$D$2:$D$14794))"),"#N/A")</f>
        <v>#N/A</v>
      </c>
    </row>
    <row r="3936">
      <c r="B3936" s="4" t="s">
        <v>741</v>
      </c>
      <c r="C3936" s="12" t="str">
        <f>IFERROR(__xludf.DUMMYFUNCTION("TEXTJOIN("";"", TRUE, FILTER($B$2:$B$14794, #REF!=$D$2:$D$14794))"),"#N/A")</f>
        <v>#N/A</v>
      </c>
    </row>
    <row r="3937">
      <c r="B3937" s="4" t="s">
        <v>741</v>
      </c>
      <c r="C3937" s="12" t="str">
        <f>IFERROR(__xludf.DUMMYFUNCTION("TEXTJOIN("";"", TRUE, FILTER($B$2:$B$14794, #REF!=$D$2:$D$14794))"),"#N/A")</f>
        <v>#N/A</v>
      </c>
    </row>
    <row r="3938">
      <c r="B3938" s="4" t="s">
        <v>741</v>
      </c>
      <c r="C3938" s="12" t="str">
        <f>IFERROR(__xludf.DUMMYFUNCTION("TEXTJOIN("";"", TRUE, FILTER($B$2:$B$14794, #REF!=$D$2:$D$14794))"),"#N/A")</f>
        <v>#N/A</v>
      </c>
    </row>
    <row r="3939">
      <c r="B3939" s="4" t="s">
        <v>741</v>
      </c>
      <c r="C3939" s="12" t="str">
        <f>IFERROR(__xludf.DUMMYFUNCTION("TEXTJOIN("";"", TRUE, FILTER($B$2:$B$14794, #REF!=$D$2:$D$14794))"),"#N/A")</f>
        <v>#N/A</v>
      </c>
    </row>
    <row r="3940">
      <c r="B3940" s="4" t="s">
        <v>741</v>
      </c>
      <c r="C3940" s="12" t="str">
        <f>IFERROR(__xludf.DUMMYFUNCTION("TEXTJOIN("";"", TRUE, FILTER($B$2:$B$14794, #REF!=$D$2:$D$14794))"),"#N/A")</f>
        <v>#N/A</v>
      </c>
    </row>
    <row r="3941">
      <c r="B3941" s="4" t="s">
        <v>743</v>
      </c>
      <c r="C3941" s="12" t="str">
        <f>IFERROR(__xludf.DUMMYFUNCTION("TEXTJOIN("";"", TRUE, FILTER($B$2:$B$14794, #REF!=$D$2:$D$14794))"),"#N/A")</f>
        <v>#N/A</v>
      </c>
    </row>
    <row r="3942">
      <c r="B3942" s="4" t="s">
        <v>743</v>
      </c>
      <c r="C3942" s="12" t="str">
        <f>IFERROR(__xludf.DUMMYFUNCTION("TEXTJOIN("";"", TRUE, FILTER($B$2:$B$14794, #REF!=$D$2:$D$14794))"),"#N/A")</f>
        <v>#N/A</v>
      </c>
    </row>
    <row r="3943">
      <c r="B3943" s="4" t="s">
        <v>743</v>
      </c>
      <c r="C3943" s="12" t="str">
        <f>IFERROR(__xludf.DUMMYFUNCTION("TEXTJOIN("";"", TRUE, FILTER($B$2:$B$14794, #REF!=$D$2:$D$14794))"),"#N/A")</f>
        <v>#N/A</v>
      </c>
    </row>
    <row r="3944">
      <c r="B3944" s="4" t="s">
        <v>743</v>
      </c>
      <c r="C3944" s="12" t="str">
        <f>IFERROR(__xludf.DUMMYFUNCTION("TEXTJOIN("";"", TRUE, FILTER($B$2:$B$14794, #REF!=$D$2:$D$14794))"),"#N/A")</f>
        <v>#N/A</v>
      </c>
    </row>
    <row r="3945">
      <c r="B3945" s="4" t="s">
        <v>743</v>
      </c>
      <c r="C3945" s="12" t="str">
        <f>IFERROR(__xludf.DUMMYFUNCTION("TEXTJOIN("";"", TRUE, FILTER($B$2:$B$14794, #REF!=$D$2:$D$14794))"),"#N/A")</f>
        <v>#N/A</v>
      </c>
    </row>
    <row r="3946">
      <c r="B3946" s="4" t="s">
        <v>743</v>
      </c>
      <c r="C3946" s="12" t="str">
        <f>IFERROR(__xludf.DUMMYFUNCTION("TEXTJOIN("";"", TRUE, FILTER($B$2:$B$14794, #REF!=$D$2:$D$14794))"),"#N/A")</f>
        <v>#N/A</v>
      </c>
    </row>
    <row r="3947">
      <c r="B3947" s="4" t="s">
        <v>743</v>
      </c>
      <c r="C3947" s="12" t="str">
        <f>IFERROR(__xludf.DUMMYFUNCTION("TEXTJOIN("";"", TRUE, FILTER($B$2:$B$14794, #REF!=$D$2:$D$14794))"),"#N/A")</f>
        <v>#N/A</v>
      </c>
    </row>
    <row r="3948">
      <c r="B3948" s="4" t="s">
        <v>743</v>
      </c>
      <c r="C3948" s="12" t="str">
        <f>IFERROR(__xludf.DUMMYFUNCTION("TEXTJOIN("";"", TRUE, FILTER($B$2:$B$14794, #REF!=$D$2:$D$14794))"),"#N/A")</f>
        <v>#N/A</v>
      </c>
    </row>
    <row r="3949">
      <c r="B3949" s="4" t="s">
        <v>743</v>
      </c>
      <c r="C3949" s="12" t="str">
        <f>IFERROR(__xludf.DUMMYFUNCTION("TEXTJOIN("";"", TRUE, FILTER($B$2:$B$14794, #REF!=$D$2:$D$14794))"),"#N/A")</f>
        <v>#N/A</v>
      </c>
    </row>
    <row r="3950">
      <c r="B3950" s="4" t="s">
        <v>745</v>
      </c>
      <c r="C3950" s="12" t="str">
        <f>IFERROR(__xludf.DUMMYFUNCTION("TEXTJOIN("";"", TRUE, FILTER($B$2:$B$14794, #REF!=$D$2:$D$14794))"),"#N/A")</f>
        <v>#N/A</v>
      </c>
    </row>
    <row r="3951">
      <c r="B3951" s="4" t="s">
        <v>748</v>
      </c>
      <c r="C3951" s="12" t="str">
        <f>IFERROR(__xludf.DUMMYFUNCTION("TEXTJOIN("";"", TRUE, FILTER($B$2:$B$14794, #REF!=$D$2:$D$14794))"),"#N/A")</f>
        <v>#N/A</v>
      </c>
    </row>
    <row r="3952">
      <c r="B3952" s="4" t="s">
        <v>750</v>
      </c>
      <c r="C3952" s="12" t="str">
        <f>IFERROR(__xludf.DUMMYFUNCTION("TEXTJOIN("";"", TRUE, FILTER($B$2:$B$14794, #REF!=$D$2:$D$14794))"),"#N/A")</f>
        <v>#N/A</v>
      </c>
    </row>
    <row r="3953">
      <c r="B3953" s="4" t="s">
        <v>750</v>
      </c>
      <c r="C3953" s="12" t="str">
        <f>IFERROR(__xludf.DUMMYFUNCTION("TEXTJOIN("";"", TRUE, FILTER($B$2:$B$14794, #REF!=$D$2:$D$14794))"),"#N/A")</f>
        <v>#N/A</v>
      </c>
    </row>
    <row r="3954">
      <c r="B3954" s="4" t="s">
        <v>750</v>
      </c>
      <c r="C3954" s="12" t="str">
        <f>IFERROR(__xludf.DUMMYFUNCTION("TEXTJOIN("";"", TRUE, FILTER($B$2:$B$14794, #REF!=$D$2:$D$14794))"),"#N/A")</f>
        <v>#N/A</v>
      </c>
    </row>
    <row r="3955">
      <c r="B3955" s="4" t="s">
        <v>750</v>
      </c>
      <c r="C3955" s="12" t="str">
        <f>IFERROR(__xludf.DUMMYFUNCTION("TEXTJOIN("";"", TRUE, FILTER($B$2:$B$14794, #REF!=$D$2:$D$14794))"),"#N/A")</f>
        <v>#N/A</v>
      </c>
    </row>
    <row r="3956">
      <c r="B3956" s="4" t="s">
        <v>752</v>
      </c>
      <c r="C3956" s="12" t="str">
        <f>IFERROR(__xludf.DUMMYFUNCTION("TEXTJOIN("";"", TRUE, FILTER($B$2:$B$14794, #REF!=$D$2:$D$14794))"),"#N/A")</f>
        <v>#N/A</v>
      </c>
    </row>
    <row r="3957">
      <c r="B3957" s="4" t="s">
        <v>752</v>
      </c>
      <c r="C3957" s="12" t="str">
        <f>IFERROR(__xludf.DUMMYFUNCTION("TEXTJOIN("";"", TRUE, FILTER($B$2:$B$14794, #REF!=$D$2:$D$14794))"),"#N/A")</f>
        <v>#N/A</v>
      </c>
    </row>
    <row r="3958">
      <c r="B3958" s="4" t="s">
        <v>752</v>
      </c>
      <c r="C3958" s="12" t="str">
        <f>IFERROR(__xludf.DUMMYFUNCTION("TEXTJOIN("";"", TRUE, FILTER($B$2:$B$14794, #REF!=$D$2:$D$14794))"),"#N/A")</f>
        <v>#N/A</v>
      </c>
    </row>
    <row r="3959">
      <c r="B3959" s="4" t="s">
        <v>752</v>
      </c>
      <c r="C3959" s="12" t="str">
        <f>IFERROR(__xludf.DUMMYFUNCTION("TEXTJOIN("";"", TRUE, FILTER($B$2:$B$14794, #REF!=$D$2:$D$14794))"),"#N/A")</f>
        <v>#N/A</v>
      </c>
    </row>
    <row r="3960">
      <c r="B3960" s="4" t="s">
        <v>752</v>
      </c>
      <c r="C3960" s="12" t="str">
        <f>IFERROR(__xludf.DUMMYFUNCTION("TEXTJOIN("";"", TRUE, FILTER($B$2:$B$14794, #REF!=$D$2:$D$14794))"),"#N/A")</f>
        <v>#N/A</v>
      </c>
    </row>
    <row r="3961">
      <c r="B3961" s="4" t="s">
        <v>752</v>
      </c>
      <c r="C3961" s="12" t="str">
        <f>IFERROR(__xludf.DUMMYFUNCTION("TEXTJOIN("";"", TRUE, FILTER($B$2:$B$14794, #REF!=$D$2:$D$14794))"),"#N/A")</f>
        <v>#N/A</v>
      </c>
    </row>
    <row r="3962">
      <c r="B3962" s="4" t="s">
        <v>752</v>
      </c>
      <c r="C3962" s="12" t="str">
        <f>IFERROR(__xludf.DUMMYFUNCTION("TEXTJOIN("";"", TRUE, FILTER($B$2:$B$14794, #REF!=$D$2:$D$14794))"),"#N/A")</f>
        <v>#N/A</v>
      </c>
    </row>
    <row r="3963">
      <c r="B3963" s="4" t="s">
        <v>752</v>
      </c>
      <c r="C3963" s="12" t="str">
        <f>IFERROR(__xludf.DUMMYFUNCTION("TEXTJOIN("";"", TRUE, FILTER($B$2:$B$14794, #REF!=$D$2:$D$14794))"),"#N/A")</f>
        <v>#N/A</v>
      </c>
    </row>
    <row r="3964">
      <c r="B3964" s="4" t="s">
        <v>754</v>
      </c>
      <c r="C3964" s="12" t="str">
        <f>IFERROR(__xludf.DUMMYFUNCTION("TEXTJOIN("";"", TRUE, FILTER($B$2:$B$14794, #REF!=$D$2:$D$14794))"),"#N/A")</f>
        <v>#N/A</v>
      </c>
    </row>
    <row r="3965">
      <c r="B3965" s="4" t="s">
        <v>754</v>
      </c>
      <c r="C3965" s="12" t="str">
        <f>IFERROR(__xludf.DUMMYFUNCTION("TEXTJOIN("";"", TRUE, FILTER($B$2:$B$14794, #REF!=$D$2:$D$14794))"),"#N/A")</f>
        <v>#N/A</v>
      </c>
    </row>
    <row r="3966">
      <c r="B3966" s="4" t="s">
        <v>754</v>
      </c>
      <c r="C3966" s="12" t="str">
        <f>IFERROR(__xludf.DUMMYFUNCTION("TEXTJOIN("";"", TRUE, FILTER($B$2:$B$14794, #REF!=$D$2:$D$14794))"),"#N/A")</f>
        <v>#N/A</v>
      </c>
    </row>
    <row r="3967">
      <c r="B3967" s="4" t="s">
        <v>756</v>
      </c>
      <c r="C3967" s="12" t="str">
        <f>IFERROR(__xludf.DUMMYFUNCTION("TEXTJOIN("";"", TRUE, FILTER($B$2:$B$14794, #REF!=$D$2:$D$14794))"),"#N/A")</f>
        <v>#N/A</v>
      </c>
    </row>
    <row r="3968">
      <c r="B3968" s="4" t="s">
        <v>756</v>
      </c>
      <c r="C3968" s="12" t="str">
        <f>IFERROR(__xludf.DUMMYFUNCTION("TEXTJOIN("";"", TRUE, FILTER($B$2:$B$14794, #REF!=$D$2:$D$14794))"),"#N/A")</f>
        <v>#N/A</v>
      </c>
    </row>
    <row r="3969">
      <c r="B3969" s="4" t="s">
        <v>756</v>
      </c>
      <c r="C3969" s="12" t="str">
        <f>IFERROR(__xludf.DUMMYFUNCTION("TEXTJOIN("";"", TRUE, FILTER($B$2:$B$14794, #REF!=$D$2:$D$14794))"),"#N/A")</f>
        <v>#N/A</v>
      </c>
    </row>
    <row r="3970">
      <c r="B3970" s="4" t="s">
        <v>756</v>
      </c>
      <c r="C3970" s="12" t="str">
        <f>IFERROR(__xludf.DUMMYFUNCTION("TEXTJOIN("";"", TRUE, FILTER($B$2:$B$14794, #REF!=$D$2:$D$14794))"),"#N/A")</f>
        <v>#N/A</v>
      </c>
    </row>
    <row r="3971">
      <c r="B3971" s="4" t="s">
        <v>756</v>
      </c>
      <c r="C3971" s="12" t="str">
        <f>IFERROR(__xludf.DUMMYFUNCTION("TEXTJOIN("";"", TRUE, FILTER($B$2:$B$14794, #REF!=$D$2:$D$14794))"),"#N/A")</f>
        <v>#N/A</v>
      </c>
    </row>
    <row r="3972">
      <c r="B3972" s="4" t="s">
        <v>758</v>
      </c>
      <c r="C3972" s="12" t="str">
        <f>IFERROR(__xludf.DUMMYFUNCTION("TEXTJOIN("";"", TRUE, FILTER($B$2:$B$14794, #REF!=$D$2:$D$14794))"),"#N/A")</f>
        <v>#N/A</v>
      </c>
    </row>
    <row r="3973">
      <c r="B3973" s="4" t="s">
        <v>758</v>
      </c>
      <c r="C3973" s="12" t="str">
        <f>IFERROR(__xludf.DUMMYFUNCTION("TEXTJOIN("";"", TRUE, FILTER($B$2:$B$14794, #REF!=$D$2:$D$14794))"),"#N/A")</f>
        <v>#N/A</v>
      </c>
    </row>
    <row r="3974">
      <c r="B3974" s="4" t="s">
        <v>758</v>
      </c>
      <c r="C3974" s="12" t="str">
        <f>IFERROR(__xludf.DUMMYFUNCTION("TEXTJOIN("";"", TRUE, FILTER($B$2:$B$14794, #REF!=$D$2:$D$14794))"),"#N/A")</f>
        <v>#N/A</v>
      </c>
    </row>
    <row r="3975">
      <c r="B3975" s="4" t="s">
        <v>758</v>
      </c>
      <c r="C3975" s="12" t="str">
        <f>IFERROR(__xludf.DUMMYFUNCTION("TEXTJOIN("";"", TRUE, FILTER($B$2:$B$14794, #REF!=$D$2:$D$14794))"),"#N/A")</f>
        <v>#N/A</v>
      </c>
    </row>
    <row r="3976">
      <c r="B3976" s="4" t="s">
        <v>760</v>
      </c>
      <c r="C3976" s="12" t="str">
        <f>IFERROR(__xludf.DUMMYFUNCTION("TEXTJOIN("";"", TRUE, FILTER($B$2:$B$14794, #REF!=$D$2:$D$14794))"),"#N/A")</f>
        <v>#N/A</v>
      </c>
    </row>
    <row r="3977">
      <c r="B3977" s="4" t="s">
        <v>762</v>
      </c>
      <c r="C3977" s="12" t="str">
        <f>IFERROR(__xludf.DUMMYFUNCTION("TEXTJOIN("";"", TRUE, FILTER($B$2:$B$14794, #REF!=$D$2:$D$14794))"),"#N/A")</f>
        <v>#N/A</v>
      </c>
    </row>
    <row r="3978">
      <c r="B3978" s="4" t="s">
        <v>762</v>
      </c>
      <c r="C3978" s="12" t="str">
        <f>IFERROR(__xludf.DUMMYFUNCTION("TEXTJOIN("";"", TRUE, FILTER($B$2:$B$14794, #REF!=$D$2:$D$14794))"),"#N/A")</f>
        <v>#N/A</v>
      </c>
    </row>
    <row r="3979">
      <c r="B3979" s="4" t="s">
        <v>762</v>
      </c>
      <c r="C3979" s="12" t="str">
        <f>IFERROR(__xludf.DUMMYFUNCTION("TEXTJOIN("";"", TRUE, FILTER($B$2:$B$14794, #REF!=$D$2:$D$14794))"),"#N/A")</f>
        <v>#N/A</v>
      </c>
    </row>
    <row r="3980">
      <c r="B3980" s="4" t="s">
        <v>762</v>
      </c>
      <c r="C3980" s="12" t="str">
        <f>IFERROR(__xludf.DUMMYFUNCTION("TEXTJOIN("";"", TRUE, FILTER($B$2:$B$14794, #REF!=$D$2:$D$14794))"),"#N/A")</f>
        <v>#N/A</v>
      </c>
    </row>
    <row r="3981">
      <c r="B3981" s="4" t="s">
        <v>762</v>
      </c>
      <c r="C3981" s="12" t="str">
        <f>IFERROR(__xludf.DUMMYFUNCTION("TEXTJOIN("";"", TRUE, FILTER($B$2:$B$14794, #REF!=$D$2:$D$14794))"),"#N/A")</f>
        <v>#N/A</v>
      </c>
    </row>
    <row r="3982">
      <c r="B3982" s="4" t="s">
        <v>762</v>
      </c>
      <c r="C3982" s="12" t="str">
        <f>IFERROR(__xludf.DUMMYFUNCTION("TEXTJOIN("";"", TRUE, FILTER($B$2:$B$14794, #REF!=$D$2:$D$14794))"),"#N/A")</f>
        <v>#N/A</v>
      </c>
    </row>
    <row r="3983">
      <c r="B3983" s="4" t="s">
        <v>762</v>
      </c>
      <c r="C3983" s="12" t="str">
        <f>IFERROR(__xludf.DUMMYFUNCTION("TEXTJOIN("";"", TRUE, FILTER($B$2:$B$14794, #REF!=$D$2:$D$14794))"),"#N/A")</f>
        <v>#N/A</v>
      </c>
    </row>
    <row r="3984">
      <c r="B3984" s="4" t="s">
        <v>762</v>
      </c>
      <c r="C3984" s="12" t="str">
        <f>IFERROR(__xludf.DUMMYFUNCTION("TEXTJOIN("";"", TRUE, FILTER($B$2:$B$14794, #REF!=$D$2:$D$14794))"),"#N/A")</f>
        <v>#N/A</v>
      </c>
    </row>
    <row r="3985">
      <c r="B3985" s="4" t="s">
        <v>762</v>
      </c>
      <c r="C3985" s="12" t="str">
        <f>IFERROR(__xludf.DUMMYFUNCTION("TEXTJOIN("";"", TRUE, FILTER($B$2:$B$14794, #REF!=$D$2:$D$14794))"),"#N/A")</f>
        <v>#N/A</v>
      </c>
    </row>
    <row r="3986">
      <c r="B3986" s="4" t="s">
        <v>762</v>
      </c>
      <c r="C3986" s="12" t="str">
        <f>IFERROR(__xludf.DUMMYFUNCTION("TEXTJOIN("";"", TRUE, FILTER($B$2:$B$14794, #REF!=$D$2:$D$14794))"),"#N/A")</f>
        <v>#N/A</v>
      </c>
    </row>
    <row r="3987">
      <c r="B3987" s="4" t="s">
        <v>765</v>
      </c>
      <c r="C3987" s="12" t="str">
        <f>IFERROR(__xludf.DUMMYFUNCTION("TEXTJOIN("";"", TRUE, FILTER($B$2:$B$14794, #REF!=$D$2:$D$14794))"),"#N/A")</f>
        <v>#N/A</v>
      </c>
    </row>
    <row r="3988">
      <c r="B3988" s="4" t="s">
        <v>765</v>
      </c>
      <c r="C3988" s="12" t="str">
        <f>IFERROR(__xludf.DUMMYFUNCTION("TEXTJOIN("";"", TRUE, FILTER($B$2:$B$14794, #REF!=$D$2:$D$14794))"),"#N/A")</f>
        <v>#N/A</v>
      </c>
    </row>
    <row r="3989">
      <c r="B3989" s="4" t="s">
        <v>765</v>
      </c>
      <c r="C3989" s="12" t="str">
        <f>IFERROR(__xludf.DUMMYFUNCTION("TEXTJOIN("";"", TRUE, FILTER($B$2:$B$14794, #REF!=$D$2:$D$14794))"),"#N/A")</f>
        <v>#N/A</v>
      </c>
    </row>
    <row r="3990">
      <c r="B3990" s="4" t="s">
        <v>765</v>
      </c>
      <c r="C3990" s="12" t="str">
        <f>IFERROR(__xludf.DUMMYFUNCTION("TEXTJOIN("";"", TRUE, FILTER($B$2:$B$14794, #REF!=$D$2:$D$14794))"),"#N/A")</f>
        <v>#N/A</v>
      </c>
    </row>
    <row r="3991">
      <c r="B3991" s="4" t="s">
        <v>765</v>
      </c>
      <c r="C3991" s="12" t="str">
        <f>IFERROR(__xludf.DUMMYFUNCTION("TEXTJOIN("";"", TRUE, FILTER($B$2:$B$14794, #REF!=$D$2:$D$14794))"),"#N/A")</f>
        <v>#N/A</v>
      </c>
    </row>
    <row r="3992">
      <c r="B3992" s="4" t="s">
        <v>765</v>
      </c>
      <c r="C3992" s="12" t="str">
        <f>IFERROR(__xludf.DUMMYFUNCTION("TEXTJOIN("";"", TRUE, FILTER($B$2:$B$14794, #REF!=$D$2:$D$14794))"),"#N/A")</f>
        <v>#N/A</v>
      </c>
    </row>
    <row r="3993">
      <c r="B3993" s="4" t="s">
        <v>765</v>
      </c>
      <c r="C3993" s="12" t="str">
        <f>IFERROR(__xludf.DUMMYFUNCTION("TEXTJOIN("";"", TRUE, FILTER($B$2:$B$14794, #REF!=$D$2:$D$14794))"),"#N/A")</f>
        <v>#N/A</v>
      </c>
    </row>
    <row r="3994">
      <c r="B3994" s="4" t="s">
        <v>765</v>
      </c>
      <c r="C3994" s="12" t="str">
        <f>IFERROR(__xludf.DUMMYFUNCTION("TEXTJOIN("";"", TRUE, FILTER($B$2:$B$14794, #REF!=$D$2:$D$14794))"),"#N/A")</f>
        <v>#N/A</v>
      </c>
    </row>
    <row r="3995">
      <c r="B3995" s="4" t="s">
        <v>765</v>
      </c>
      <c r="C3995" s="12" t="str">
        <f>IFERROR(__xludf.DUMMYFUNCTION("TEXTJOIN("";"", TRUE, FILTER($B$2:$B$14794, #REF!=$D$2:$D$14794))"),"#N/A")</f>
        <v>#N/A</v>
      </c>
    </row>
    <row r="3996">
      <c r="B3996" s="4" t="s">
        <v>765</v>
      </c>
      <c r="C3996" s="12" t="str">
        <f>IFERROR(__xludf.DUMMYFUNCTION("TEXTJOIN("";"", TRUE, FILTER($B$2:$B$14794, #REF!=$D$2:$D$14794))"),"#N/A")</f>
        <v>#N/A</v>
      </c>
    </row>
    <row r="3997">
      <c r="B3997" s="4" t="s">
        <v>767</v>
      </c>
      <c r="C3997" s="12" t="str">
        <f>IFERROR(__xludf.DUMMYFUNCTION("TEXTJOIN("";"", TRUE, FILTER($B$2:$B$14794, #REF!=$D$2:$D$14794))"),"#N/A")</f>
        <v>#N/A</v>
      </c>
    </row>
    <row r="3998">
      <c r="B3998" s="4" t="s">
        <v>767</v>
      </c>
      <c r="C3998" s="12" t="str">
        <f>IFERROR(__xludf.DUMMYFUNCTION("TEXTJOIN("";"", TRUE, FILTER($B$2:$B$14794, #REF!=$D$2:$D$14794))"),"#N/A")</f>
        <v>#N/A</v>
      </c>
    </row>
    <row r="3999">
      <c r="B3999" s="4" t="s">
        <v>767</v>
      </c>
      <c r="C3999" s="12" t="str">
        <f>IFERROR(__xludf.DUMMYFUNCTION("TEXTJOIN("";"", TRUE, FILTER($B$2:$B$14794, #REF!=$D$2:$D$14794))"),"#N/A")</f>
        <v>#N/A</v>
      </c>
    </row>
    <row r="4000">
      <c r="B4000" s="4" t="s">
        <v>767</v>
      </c>
      <c r="C4000" s="12" t="str">
        <f>IFERROR(__xludf.DUMMYFUNCTION("TEXTJOIN("";"", TRUE, FILTER($B$2:$B$14794, #REF!=$D$2:$D$14794))"),"#N/A")</f>
        <v>#N/A</v>
      </c>
    </row>
    <row r="4001">
      <c r="B4001" s="4" t="s">
        <v>767</v>
      </c>
      <c r="C4001" s="12" t="str">
        <f>IFERROR(__xludf.DUMMYFUNCTION("TEXTJOIN("";"", TRUE, FILTER($B$2:$B$14794, #REF!=$D$2:$D$14794))"),"#N/A")</f>
        <v>#N/A</v>
      </c>
    </row>
    <row r="4002">
      <c r="B4002" s="4" t="s">
        <v>767</v>
      </c>
      <c r="C4002" s="12" t="str">
        <f>IFERROR(__xludf.DUMMYFUNCTION("TEXTJOIN("";"", TRUE, FILTER($B$2:$B$14794, #REF!=$D$2:$D$14794))"),"#N/A")</f>
        <v>#N/A</v>
      </c>
    </row>
    <row r="4003">
      <c r="B4003" s="4" t="s">
        <v>767</v>
      </c>
      <c r="C4003" s="12" t="str">
        <f>IFERROR(__xludf.DUMMYFUNCTION("TEXTJOIN("";"", TRUE, FILTER($B$2:$B$14794, #REF!=$D$2:$D$14794))"),"#N/A")</f>
        <v>#N/A</v>
      </c>
    </row>
    <row r="4004">
      <c r="B4004" s="4" t="s">
        <v>769</v>
      </c>
      <c r="C4004" s="12" t="str">
        <f>IFERROR(__xludf.DUMMYFUNCTION("TEXTJOIN("";"", TRUE, FILTER($B$2:$B$14794, #REF!=$D$2:$D$14794))"),"#N/A")</f>
        <v>#N/A</v>
      </c>
    </row>
    <row r="4005">
      <c r="B4005" s="4" t="s">
        <v>769</v>
      </c>
      <c r="C4005" s="12" t="str">
        <f>IFERROR(__xludf.DUMMYFUNCTION("TEXTJOIN("";"", TRUE, FILTER($B$2:$B$14794, #REF!=$D$2:$D$14794))"),"#N/A")</f>
        <v>#N/A</v>
      </c>
    </row>
    <row r="4006">
      <c r="B4006" s="4" t="s">
        <v>769</v>
      </c>
      <c r="C4006" s="12" t="str">
        <f>IFERROR(__xludf.DUMMYFUNCTION("TEXTJOIN("";"", TRUE, FILTER($B$2:$B$14794, #REF!=$D$2:$D$14794))"),"#N/A")</f>
        <v>#N/A</v>
      </c>
    </row>
    <row r="4007">
      <c r="B4007" s="4" t="s">
        <v>769</v>
      </c>
      <c r="C4007" s="12" t="str">
        <f>IFERROR(__xludf.DUMMYFUNCTION("TEXTJOIN("";"", TRUE, FILTER($B$2:$B$14794, #REF!=$D$2:$D$14794))"),"#N/A")</f>
        <v>#N/A</v>
      </c>
    </row>
    <row r="4008">
      <c r="B4008" s="4" t="s">
        <v>769</v>
      </c>
      <c r="C4008" s="12" t="str">
        <f>IFERROR(__xludf.DUMMYFUNCTION("TEXTJOIN("";"", TRUE, FILTER($B$2:$B$14794, #REF!=$D$2:$D$14794))"),"#N/A")</f>
        <v>#N/A</v>
      </c>
    </row>
    <row r="4009">
      <c r="B4009" s="4" t="s">
        <v>771</v>
      </c>
      <c r="C4009" s="12" t="str">
        <f>IFERROR(__xludf.DUMMYFUNCTION("TEXTJOIN("";"", TRUE, FILTER($B$2:$B$14794, #REF!=$D$2:$D$14794))"),"#N/A")</f>
        <v>#N/A</v>
      </c>
    </row>
    <row r="4010">
      <c r="B4010" s="4" t="s">
        <v>771</v>
      </c>
      <c r="C4010" s="12" t="str">
        <f>IFERROR(__xludf.DUMMYFUNCTION("TEXTJOIN("";"", TRUE, FILTER($B$2:$B$14794, #REF!=$D$2:$D$14794))"),"#N/A")</f>
        <v>#N/A</v>
      </c>
    </row>
    <row r="4011">
      <c r="B4011" s="4" t="s">
        <v>771</v>
      </c>
      <c r="C4011" s="12" t="str">
        <f>IFERROR(__xludf.DUMMYFUNCTION("TEXTJOIN("";"", TRUE, FILTER($B$2:$B$14794, #REF!=$D$2:$D$14794))"),"#N/A")</f>
        <v>#N/A</v>
      </c>
    </row>
    <row r="4012">
      <c r="B4012" s="4" t="s">
        <v>771</v>
      </c>
      <c r="C4012" s="12" t="str">
        <f>IFERROR(__xludf.DUMMYFUNCTION("TEXTJOIN("";"", TRUE, FILTER($B$2:$B$14794, #REF!=$D$2:$D$14794))"),"#N/A")</f>
        <v>#N/A</v>
      </c>
    </row>
    <row r="4013">
      <c r="B4013" s="4" t="s">
        <v>773</v>
      </c>
      <c r="C4013" s="12" t="str">
        <f>IFERROR(__xludf.DUMMYFUNCTION("TEXTJOIN("";"", TRUE, FILTER($B$2:$B$14794, #REF!=$D$2:$D$14794))"),"#N/A")</f>
        <v>#N/A</v>
      </c>
    </row>
    <row r="4014">
      <c r="B4014" s="4" t="s">
        <v>773</v>
      </c>
      <c r="C4014" s="12" t="str">
        <f>IFERROR(__xludf.DUMMYFUNCTION("TEXTJOIN("";"", TRUE, FILTER($B$2:$B$14794, #REF!=$D$2:$D$14794))"),"#N/A")</f>
        <v>#N/A</v>
      </c>
    </row>
    <row r="4015">
      <c r="B4015" s="4" t="s">
        <v>773</v>
      </c>
      <c r="C4015" s="12" t="str">
        <f>IFERROR(__xludf.DUMMYFUNCTION("TEXTJOIN("";"", TRUE, FILTER($B$2:$B$14794, #REF!=$D$2:$D$14794))"),"#N/A")</f>
        <v>#N/A</v>
      </c>
    </row>
    <row r="4016">
      <c r="B4016" s="4" t="s">
        <v>773</v>
      </c>
      <c r="C4016" s="12" t="str">
        <f>IFERROR(__xludf.DUMMYFUNCTION("TEXTJOIN("";"", TRUE, FILTER($B$2:$B$14794, #REF!=$D$2:$D$14794))"),"#N/A")</f>
        <v>#N/A</v>
      </c>
    </row>
    <row r="4017">
      <c r="B4017" s="4" t="s">
        <v>773</v>
      </c>
      <c r="C4017" s="12" t="str">
        <f>IFERROR(__xludf.DUMMYFUNCTION("TEXTJOIN("";"", TRUE, FILTER($B$2:$B$14794, #REF!=$D$2:$D$14794))"),"#N/A")</f>
        <v>#N/A</v>
      </c>
    </row>
    <row r="4018">
      <c r="B4018" s="4" t="s">
        <v>773</v>
      </c>
      <c r="C4018" s="12" t="str">
        <f>IFERROR(__xludf.DUMMYFUNCTION("TEXTJOIN("";"", TRUE, FILTER($B$2:$B$14794, #REF!=$D$2:$D$14794))"),"#N/A")</f>
        <v>#N/A</v>
      </c>
    </row>
    <row r="4019">
      <c r="B4019" s="4" t="s">
        <v>775</v>
      </c>
      <c r="C4019" s="12" t="str">
        <f>IFERROR(__xludf.DUMMYFUNCTION("TEXTJOIN("";"", TRUE, FILTER($B$2:$B$14794, #REF!=$D$2:$D$14794))"),"#N/A")</f>
        <v>#N/A</v>
      </c>
    </row>
    <row r="4020">
      <c r="B4020" s="4" t="s">
        <v>775</v>
      </c>
      <c r="C4020" s="12" t="str">
        <f>IFERROR(__xludf.DUMMYFUNCTION("TEXTJOIN("";"", TRUE, FILTER($B$2:$B$14794, #REF!=$D$2:$D$14794))"),"#N/A")</f>
        <v>#N/A</v>
      </c>
    </row>
    <row r="4021">
      <c r="B4021" s="4" t="s">
        <v>775</v>
      </c>
      <c r="C4021" s="12" t="str">
        <f>IFERROR(__xludf.DUMMYFUNCTION("TEXTJOIN("";"", TRUE, FILTER($B$2:$B$14794, #REF!=$D$2:$D$14794))"),"#N/A")</f>
        <v>#N/A</v>
      </c>
    </row>
    <row r="4022">
      <c r="B4022" s="4" t="s">
        <v>775</v>
      </c>
      <c r="C4022" s="12" t="str">
        <f>IFERROR(__xludf.DUMMYFUNCTION("TEXTJOIN("";"", TRUE, FILTER($B$2:$B$14794, #REF!=$D$2:$D$14794))"),"#N/A")</f>
        <v>#N/A</v>
      </c>
    </row>
    <row r="4023">
      <c r="B4023" s="4" t="s">
        <v>775</v>
      </c>
      <c r="C4023" s="12" t="str">
        <f>IFERROR(__xludf.DUMMYFUNCTION("TEXTJOIN("";"", TRUE, FILTER($B$2:$B$14794, #REF!=$D$2:$D$14794))"),"#N/A")</f>
        <v>#N/A</v>
      </c>
    </row>
    <row r="4024">
      <c r="B4024" s="4" t="s">
        <v>777</v>
      </c>
      <c r="C4024" s="12" t="str">
        <f>IFERROR(__xludf.DUMMYFUNCTION("TEXTJOIN("";"", TRUE, FILTER($B$2:$B$14794, #REF!=$D$2:$D$14794))"),"#N/A")</f>
        <v>#N/A</v>
      </c>
    </row>
    <row r="4025">
      <c r="B4025" s="4" t="s">
        <v>777</v>
      </c>
      <c r="C4025" s="12" t="str">
        <f>IFERROR(__xludf.DUMMYFUNCTION("TEXTJOIN("";"", TRUE, FILTER($B$2:$B$14794, #REF!=$D$2:$D$14794))"),"#N/A")</f>
        <v>#N/A</v>
      </c>
    </row>
    <row r="4026">
      <c r="B4026" s="4" t="s">
        <v>777</v>
      </c>
      <c r="C4026" s="12" t="str">
        <f>IFERROR(__xludf.DUMMYFUNCTION("TEXTJOIN("";"", TRUE, FILTER($B$2:$B$14794, #REF!=$D$2:$D$14794))"),"#N/A")</f>
        <v>#N/A</v>
      </c>
    </row>
    <row r="4027">
      <c r="B4027" s="4" t="s">
        <v>777</v>
      </c>
      <c r="C4027" s="12" t="str">
        <f>IFERROR(__xludf.DUMMYFUNCTION("TEXTJOIN("";"", TRUE, FILTER($B$2:$B$14794, #REF!=$D$2:$D$14794))"),"#N/A")</f>
        <v>#N/A</v>
      </c>
    </row>
    <row r="4028">
      <c r="B4028" s="4" t="s">
        <v>780</v>
      </c>
      <c r="C4028" s="12" t="str">
        <f>IFERROR(__xludf.DUMMYFUNCTION("TEXTJOIN("";"", TRUE, FILTER($B$2:$B$14794, #REF!=$D$2:$D$14794))"),"#N/A")</f>
        <v>#N/A</v>
      </c>
    </row>
    <row r="4029">
      <c r="B4029" s="4" t="s">
        <v>780</v>
      </c>
      <c r="C4029" s="12" t="str">
        <f>IFERROR(__xludf.DUMMYFUNCTION("TEXTJOIN("";"", TRUE, FILTER($B$2:$B$14794, #REF!=$D$2:$D$14794))"),"#N/A")</f>
        <v>#N/A</v>
      </c>
    </row>
    <row r="4030">
      <c r="B4030" s="4" t="s">
        <v>780</v>
      </c>
      <c r="C4030" s="12" t="str">
        <f>IFERROR(__xludf.DUMMYFUNCTION("TEXTJOIN("";"", TRUE, FILTER($B$2:$B$14794, #REF!=$D$2:$D$14794))"),"#N/A")</f>
        <v>#N/A</v>
      </c>
    </row>
    <row r="4031">
      <c r="B4031" s="4" t="s">
        <v>780</v>
      </c>
      <c r="C4031" s="12" t="str">
        <f>IFERROR(__xludf.DUMMYFUNCTION("TEXTJOIN("";"", TRUE, FILTER($B$2:$B$14794, #REF!=$D$2:$D$14794))"),"#N/A")</f>
        <v>#N/A</v>
      </c>
    </row>
    <row r="4032">
      <c r="B4032" s="4" t="s">
        <v>782</v>
      </c>
      <c r="C4032" s="12" t="str">
        <f>IFERROR(__xludf.DUMMYFUNCTION("TEXTJOIN("";"", TRUE, FILTER($B$2:$B$14794, #REF!=$D$2:$D$14794))"),"#N/A")</f>
        <v>#N/A</v>
      </c>
    </row>
    <row r="4033">
      <c r="B4033" s="4" t="s">
        <v>784</v>
      </c>
      <c r="C4033" s="12" t="str">
        <f>IFERROR(__xludf.DUMMYFUNCTION("TEXTJOIN("";"", TRUE, FILTER($B$2:$B$14794, #REF!=$D$2:$D$14794))"),"#N/A")</f>
        <v>#N/A</v>
      </c>
    </row>
    <row r="4034">
      <c r="B4034" s="4" t="s">
        <v>784</v>
      </c>
      <c r="C4034" s="12" t="str">
        <f>IFERROR(__xludf.DUMMYFUNCTION("TEXTJOIN("";"", TRUE, FILTER($B$2:$B$14794, #REF!=$D$2:$D$14794))"),"#N/A")</f>
        <v>#N/A</v>
      </c>
    </row>
    <row r="4035">
      <c r="B4035" s="4" t="s">
        <v>784</v>
      </c>
      <c r="C4035" s="12" t="str">
        <f>IFERROR(__xludf.DUMMYFUNCTION("TEXTJOIN("";"", TRUE, FILTER($B$2:$B$14794, #REF!=$D$2:$D$14794))"),"#N/A")</f>
        <v>#N/A</v>
      </c>
    </row>
    <row r="4036">
      <c r="B4036" s="4" t="s">
        <v>784</v>
      </c>
      <c r="C4036" s="12" t="str">
        <f>IFERROR(__xludf.DUMMYFUNCTION("TEXTJOIN("";"", TRUE, FILTER($B$2:$B$14794, #REF!=$D$2:$D$14794))"),"#N/A")</f>
        <v>#N/A</v>
      </c>
    </row>
    <row r="4037">
      <c r="B4037" s="4" t="s">
        <v>784</v>
      </c>
      <c r="C4037" s="12" t="str">
        <f>IFERROR(__xludf.DUMMYFUNCTION("TEXTJOIN("";"", TRUE, FILTER($B$2:$B$14794, #REF!=$D$2:$D$14794))"),"#N/A")</f>
        <v>#N/A</v>
      </c>
    </row>
    <row r="4038">
      <c r="B4038" s="4" t="s">
        <v>784</v>
      </c>
      <c r="C4038" s="12" t="str">
        <f>IFERROR(__xludf.DUMMYFUNCTION("TEXTJOIN("";"", TRUE, FILTER($B$2:$B$14794, #REF!=$D$2:$D$14794))"),"#N/A")</f>
        <v>#N/A</v>
      </c>
    </row>
    <row r="4039">
      <c r="B4039" s="4" t="s">
        <v>784</v>
      </c>
      <c r="C4039" s="12" t="str">
        <f>IFERROR(__xludf.DUMMYFUNCTION("TEXTJOIN("";"", TRUE, FILTER($B$2:$B$14794, #REF!=$D$2:$D$14794))"),"#N/A")</f>
        <v>#N/A</v>
      </c>
    </row>
    <row r="4040">
      <c r="B4040" s="4" t="s">
        <v>784</v>
      </c>
      <c r="C4040" s="12" t="str">
        <f>IFERROR(__xludf.DUMMYFUNCTION("TEXTJOIN("";"", TRUE, FILTER($B$2:$B$14794, #REF!=$D$2:$D$14794))"),"#N/A")</f>
        <v>#N/A</v>
      </c>
    </row>
    <row r="4041">
      <c r="B4041" s="4" t="s">
        <v>786</v>
      </c>
      <c r="C4041" s="12" t="str">
        <f>IFERROR(__xludf.DUMMYFUNCTION("TEXTJOIN("";"", TRUE, FILTER($B$2:$B$14794, #REF!=$D$2:$D$14794))"),"#N/A")</f>
        <v>#N/A</v>
      </c>
    </row>
    <row r="4042">
      <c r="B4042" s="4" t="s">
        <v>786</v>
      </c>
      <c r="C4042" s="12" t="str">
        <f>IFERROR(__xludf.DUMMYFUNCTION("TEXTJOIN("";"", TRUE, FILTER($B$2:$B$14794, #REF!=$D$2:$D$14794))"),"#N/A")</f>
        <v>#N/A</v>
      </c>
    </row>
    <row r="4043">
      <c r="B4043" s="4" t="s">
        <v>786</v>
      </c>
      <c r="C4043" s="12" t="str">
        <f>IFERROR(__xludf.DUMMYFUNCTION("TEXTJOIN("";"", TRUE, FILTER($B$2:$B$14794, #REF!=$D$2:$D$14794))"),"#N/A")</f>
        <v>#N/A</v>
      </c>
    </row>
    <row r="4044">
      <c r="B4044" s="4" t="s">
        <v>786</v>
      </c>
      <c r="C4044" s="12" t="str">
        <f>IFERROR(__xludf.DUMMYFUNCTION("TEXTJOIN("";"", TRUE, FILTER($B$2:$B$14794, #REF!=$D$2:$D$14794))"),"#N/A")</f>
        <v>#N/A</v>
      </c>
    </row>
    <row r="4045">
      <c r="B4045" s="4" t="s">
        <v>786</v>
      </c>
      <c r="C4045" s="12" t="str">
        <f>IFERROR(__xludf.DUMMYFUNCTION("TEXTJOIN("";"", TRUE, FILTER($B$2:$B$14794, #REF!=$D$2:$D$14794))"),"#N/A")</f>
        <v>#N/A</v>
      </c>
    </row>
    <row r="4046">
      <c r="B4046" s="4" t="s">
        <v>788</v>
      </c>
      <c r="C4046" s="12" t="str">
        <f>IFERROR(__xludf.DUMMYFUNCTION("TEXTJOIN("";"", TRUE, FILTER($B$2:$B$14794, #REF!=$D$2:$D$14794))"),"#N/A")</f>
        <v>#N/A</v>
      </c>
    </row>
    <row r="4047">
      <c r="B4047" s="4" t="s">
        <v>788</v>
      </c>
      <c r="C4047" s="12" t="str">
        <f>IFERROR(__xludf.DUMMYFUNCTION("TEXTJOIN("";"", TRUE, FILTER($B$2:$B$14794, #REF!=$D$2:$D$14794))"),"#N/A")</f>
        <v>#N/A</v>
      </c>
    </row>
    <row r="4048">
      <c r="B4048" s="4" t="s">
        <v>788</v>
      </c>
      <c r="C4048" s="12" t="str">
        <f>IFERROR(__xludf.DUMMYFUNCTION("TEXTJOIN("";"", TRUE, FILTER($B$2:$B$14794, #REF!=$D$2:$D$14794))"),"#N/A")</f>
        <v>#N/A</v>
      </c>
    </row>
    <row r="4049">
      <c r="B4049" s="4" t="s">
        <v>788</v>
      </c>
      <c r="C4049" s="12" t="str">
        <f>IFERROR(__xludf.DUMMYFUNCTION("TEXTJOIN("";"", TRUE, FILTER($B$2:$B$14794, #REF!=$D$2:$D$14794))"),"#N/A")</f>
        <v>#N/A</v>
      </c>
    </row>
    <row r="4050">
      <c r="B4050" s="4" t="s">
        <v>788</v>
      </c>
      <c r="C4050" s="12" t="str">
        <f>IFERROR(__xludf.DUMMYFUNCTION("TEXTJOIN("";"", TRUE, FILTER($B$2:$B$14794, #REF!=$D$2:$D$14794))"),"#N/A")</f>
        <v>#N/A</v>
      </c>
    </row>
    <row r="4051">
      <c r="B4051" s="4" t="s">
        <v>788</v>
      </c>
      <c r="C4051" s="12" t="str">
        <f>IFERROR(__xludf.DUMMYFUNCTION("TEXTJOIN("";"", TRUE, FILTER($B$2:$B$14794, #REF!=$D$2:$D$14794))"),"#N/A")</f>
        <v>#N/A</v>
      </c>
    </row>
    <row r="4052">
      <c r="B4052" s="4" t="s">
        <v>788</v>
      </c>
      <c r="C4052" s="12" t="str">
        <f>IFERROR(__xludf.DUMMYFUNCTION("TEXTJOIN("";"", TRUE, FILTER($B$2:$B$14794, #REF!=$D$2:$D$14794))"),"#N/A")</f>
        <v>#N/A</v>
      </c>
    </row>
    <row r="4053">
      <c r="B4053" s="4" t="s">
        <v>788</v>
      </c>
      <c r="C4053" s="12" t="str">
        <f>IFERROR(__xludf.DUMMYFUNCTION("TEXTJOIN("";"", TRUE, FILTER($B$2:$B$14794, #REF!=$D$2:$D$14794))"),"#N/A")</f>
        <v>#N/A</v>
      </c>
    </row>
    <row r="4054">
      <c r="B4054" s="4" t="s">
        <v>790</v>
      </c>
      <c r="C4054" s="12" t="str">
        <f>IFERROR(__xludf.DUMMYFUNCTION("TEXTJOIN("";"", TRUE, FILTER($B$2:$B$14794, #REF!=$D$2:$D$14794))"),"#N/A")</f>
        <v>#N/A</v>
      </c>
    </row>
    <row r="4055">
      <c r="B4055" s="4" t="s">
        <v>790</v>
      </c>
      <c r="C4055" s="12" t="str">
        <f>IFERROR(__xludf.DUMMYFUNCTION("TEXTJOIN("";"", TRUE, FILTER($B$2:$B$14794, #REF!=$D$2:$D$14794))"),"#N/A")</f>
        <v>#N/A</v>
      </c>
    </row>
    <row r="4056">
      <c r="B4056" s="4" t="s">
        <v>790</v>
      </c>
      <c r="C4056" s="12" t="str">
        <f>IFERROR(__xludf.DUMMYFUNCTION("TEXTJOIN("";"", TRUE, FILTER($B$2:$B$14794, #REF!=$D$2:$D$14794))"),"#N/A")</f>
        <v>#N/A</v>
      </c>
    </row>
    <row r="4057">
      <c r="B4057" s="4" t="s">
        <v>790</v>
      </c>
      <c r="C4057" s="12" t="str">
        <f>IFERROR(__xludf.DUMMYFUNCTION("TEXTJOIN("";"", TRUE, FILTER($B$2:$B$14794, #REF!=$D$2:$D$14794))"),"#N/A")</f>
        <v>#N/A</v>
      </c>
    </row>
    <row r="4058">
      <c r="B4058" s="4" t="s">
        <v>790</v>
      </c>
      <c r="C4058" s="12" t="str">
        <f>IFERROR(__xludf.DUMMYFUNCTION("TEXTJOIN("";"", TRUE, FILTER($B$2:$B$14794, #REF!=$D$2:$D$14794))"),"#N/A")</f>
        <v>#N/A</v>
      </c>
    </row>
    <row r="4059">
      <c r="B4059" s="4" t="s">
        <v>790</v>
      </c>
      <c r="C4059" s="12" t="str">
        <f>IFERROR(__xludf.DUMMYFUNCTION("TEXTJOIN("";"", TRUE, FILTER($B$2:$B$14794, #REF!=$D$2:$D$14794))"),"#N/A")</f>
        <v>#N/A</v>
      </c>
    </row>
    <row r="4060">
      <c r="B4060" s="4" t="s">
        <v>790</v>
      </c>
      <c r="C4060" s="12" t="str">
        <f>IFERROR(__xludf.DUMMYFUNCTION("TEXTJOIN("";"", TRUE, FILTER($B$2:$B$14794, #REF!=$D$2:$D$14794))"),"#N/A")</f>
        <v>#N/A</v>
      </c>
    </row>
    <row r="4061">
      <c r="B4061" s="4" t="s">
        <v>792</v>
      </c>
      <c r="C4061" s="12" t="str">
        <f>IFERROR(__xludf.DUMMYFUNCTION("TEXTJOIN("";"", TRUE, FILTER($B$2:$B$14794, #REF!=$D$2:$D$14794))"),"#N/A")</f>
        <v>#N/A</v>
      </c>
    </row>
    <row r="4062">
      <c r="B4062" s="4" t="s">
        <v>792</v>
      </c>
      <c r="C4062" s="12" t="str">
        <f>IFERROR(__xludf.DUMMYFUNCTION("TEXTJOIN("";"", TRUE, FILTER($B$2:$B$14794, #REF!=$D$2:$D$14794))"),"#N/A")</f>
        <v>#N/A</v>
      </c>
    </row>
    <row r="4063">
      <c r="B4063" s="4" t="s">
        <v>792</v>
      </c>
      <c r="C4063" s="12" t="str">
        <f>IFERROR(__xludf.DUMMYFUNCTION("TEXTJOIN("";"", TRUE, FILTER($B$2:$B$14794, #REF!=$D$2:$D$14794))"),"#N/A")</f>
        <v>#N/A</v>
      </c>
    </row>
    <row r="4064">
      <c r="B4064" s="4" t="s">
        <v>792</v>
      </c>
      <c r="C4064" s="12" t="str">
        <f>IFERROR(__xludf.DUMMYFUNCTION("TEXTJOIN("";"", TRUE, FILTER($B$2:$B$14794, #REF!=$D$2:$D$14794))"),"#N/A")</f>
        <v>#N/A</v>
      </c>
    </row>
    <row r="4065">
      <c r="B4065" s="4" t="s">
        <v>794</v>
      </c>
      <c r="C4065" s="12" t="str">
        <f>IFERROR(__xludf.DUMMYFUNCTION("TEXTJOIN("";"", TRUE, FILTER($B$2:$B$14794, #REF!=$D$2:$D$14794))"),"#N/A")</f>
        <v>#N/A</v>
      </c>
    </row>
    <row r="4066">
      <c r="B4066" s="4" t="s">
        <v>794</v>
      </c>
      <c r="C4066" s="12" t="str">
        <f>IFERROR(__xludf.DUMMYFUNCTION("TEXTJOIN("";"", TRUE, FILTER($B$2:$B$14794, #REF!=$D$2:$D$14794))"),"#N/A")</f>
        <v>#N/A</v>
      </c>
    </row>
    <row r="4067">
      <c r="B4067" s="4" t="s">
        <v>794</v>
      </c>
      <c r="C4067" s="12" t="str">
        <f>IFERROR(__xludf.DUMMYFUNCTION("TEXTJOIN("";"", TRUE, FILTER($B$2:$B$14794, #REF!=$D$2:$D$14794))"),"#N/A")</f>
        <v>#N/A</v>
      </c>
    </row>
    <row r="4068">
      <c r="B4068" s="4" t="s">
        <v>794</v>
      </c>
      <c r="C4068" s="12" t="str">
        <f>IFERROR(__xludf.DUMMYFUNCTION("TEXTJOIN("";"", TRUE, FILTER($B$2:$B$14794, #REF!=$D$2:$D$14794))"),"#N/A")</f>
        <v>#N/A</v>
      </c>
    </row>
    <row r="4069">
      <c r="B4069" s="4" t="s">
        <v>794</v>
      </c>
      <c r="C4069" s="12" t="str">
        <f>IFERROR(__xludf.DUMMYFUNCTION("TEXTJOIN("";"", TRUE, FILTER($B$2:$B$14794, #REF!=$D$2:$D$14794))"),"#N/A")</f>
        <v>#N/A</v>
      </c>
    </row>
    <row r="4070">
      <c r="B4070" s="4" t="s">
        <v>794</v>
      </c>
      <c r="C4070" s="12" t="str">
        <f>IFERROR(__xludf.DUMMYFUNCTION("TEXTJOIN("";"", TRUE, FILTER($B$2:$B$14794, #REF!=$D$2:$D$14794))"),"#N/A")</f>
        <v>#N/A</v>
      </c>
    </row>
    <row r="4071">
      <c r="B4071" s="4" t="s">
        <v>794</v>
      </c>
      <c r="C4071" s="12" t="str">
        <f>IFERROR(__xludf.DUMMYFUNCTION("TEXTJOIN("";"", TRUE, FILTER($B$2:$B$14794, #REF!=$D$2:$D$14794))"),"#N/A")</f>
        <v>#N/A</v>
      </c>
    </row>
    <row r="4072">
      <c r="B4072" s="4" t="s">
        <v>794</v>
      </c>
      <c r="C4072" s="12" t="str">
        <f>IFERROR(__xludf.DUMMYFUNCTION("TEXTJOIN("";"", TRUE, FILTER($B$2:$B$14794, #REF!=$D$2:$D$14794))"),"#N/A")</f>
        <v>#N/A</v>
      </c>
    </row>
    <row r="4073">
      <c r="B4073" s="4" t="s">
        <v>794</v>
      </c>
      <c r="C4073" s="12" t="str">
        <f>IFERROR(__xludf.DUMMYFUNCTION("TEXTJOIN("";"", TRUE, FILTER($B$2:$B$14794, #REF!=$D$2:$D$14794))"),"#N/A")</f>
        <v>#N/A</v>
      </c>
    </row>
    <row r="4074">
      <c r="B4074" s="4" t="s">
        <v>794</v>
      </c>
      <c r="C4074" s="12" t="str">
        <f>IFERROR(__xludf.DUMMYFUNCTION("TEXTJOIN("";"", TRUE, FILTER($B$2:$B$14794, #REF!=$D$2:$D$14794))"),"#N/A")</f>
        <v>#N/A</v>
      </c>
    </row>
    <row r="4075">
      <c r="B4075" s="4" t="s">
        <v>797</v>
      </c>
      <c r="C4075" s="12" t="str">
        <f>IFERROR(__xludf.DUMMYFUNCTION("TEXTJOIN("";"", TRUE, FILTER($B$2:$B$14794, #REF!=$D$2:$D$14794))"),"#N/A")</f>
        <v>#N/A</v>
      </c>
    </row>
    <row r="4076">
      <c r="B4076" s="4" t="s">
        <v>797</v>
      </c>
      <c r="C4076" s="12" t="str">
        <f>IFERROR(__xludf.DUMMYFUNCTION("TEXTJOIN("";"", TRUE, FILTER($B$2:$B$14794, #REF!=$D$2:$D$14794))"),"#N/A")</f>
        <v>#N/A</v>
      </c>
    </row>
    <row r="4077">
      <c r="B4077" s="4" t="s">
        <v>797</v>
      </c>
      <c r="C4077" s="12" t="str">
        <f>IFERROR(__xludf.DUMMYFUNCTION("TEXTJOIN("";"", TRUE, FILTER($B$2:$B$14794, #REF!=$D$2:$D$14794))"),"#N/A")</f>
        <v>#N/A</v>
      </c>
    </row>
    <row r="4078">
      <c r="B4078" s="4" t="s">
        <v>797</v>
      </c>
      <c r="C4078" s="12" t="str">
        <f>IFERROR(__xludf.DUMMYFUNCTION("TEXTJOIN("";"", TRUE, FILTER($B$2:$B$14794, #REF!=$D$2:$D$14794))"),"#N/A")</f>
        <v>#N/A</v>
      </c>
    </row>
    <row r="4079">
      <c r="B4079" s="4" t="s">
        <v>797</v>
      </c>
      <c r="C4079" s="12" t="str">
        <f>IFERROR(__xludf.DUMMYFUNCTION("TEXTJOIN("";"", TRUE, FILTER($B$2:$B$14794, #REF!=$D$2:$D$14794))"),"#N/A")</f>
        <v>#N/A</v>
      </c>
    </row>
    <row r="4080">
      <c r="B4080" s="4" t="s">
        <v>797</v>
      </c>
      <c r="C4080" s="12" t="str">
        <f>IFERROR(__xludf.DUMMYFUNCTION("TEXTJOIN("";"", TRUE, FILTER($B$2:$B$14794, #REF!=$D$2:$D$14794))"),"#N/A")</f>
        <v>#N/A</v>
      </c>
    </row>
    <row r="4081">
      <c r="B4081" s="4" t="s">
        <v>797</v>
      </c>
      <c r="C4081" s="12" t="str">
        <f>IFERROR(__xludf.DUMMYFUNCTION("TEXTJOIN("";"", TRUE, FILTER($B$2:$B$14794, #REF!=$D$2:$D$14794))"),"#N/A")</f>
        <v>#N/A</v>
      </c>
    </row>
    <row r="4082">
      <c r="B4082" s="4" t="s">
        <v>797</v>
      </c>
      <c r="C4082" s="12" t="str">
        <f>IFERROR(__xludf.DUMMYFUNCTION("TEXTJOIN("";"", TRUE, FILTER($B$2:$B$14794, #REF!=$D$2:$D$14794))"),"#N/A")</f>
        <v>#N/A</v>
      </c>
    </row>
    <row r="4083">
      <c r="B4083" s="4" t="s">
        <v>797</v>
      </c>
      <c r="C4083" s="12" t="str">
        <f>IFERROR(__xludf.DUMMYFUNCTION("TEXTJOIN("";"", TRUE, FILTER($B$2:$B$14794, #REF!=$D$2:$D$14794))"),"#N/A")</f>
        <v>#N/A</v>
      </c>
    </row>
    <row r="4084">
      <c r="B4084" s="4" t="s">
        <v>797</v>
      </c>
      <c r="C4084" s="12" t="str">
        <f>IFERROR(__xludf.DUMMYFUNCTION("TEXTJOIN("";"", TRUE, FILTER($B$2:$B$14794, #REF!=$D$2:$D$14794))"),"#N/A")</f>
        <v>#N/A</v>
      </c>
    </row>
    <row r="4085">
      <c r="B4085" s="4" t="s">
        <v>799</v>
      </c>
      <c r="C4085" s="12" t="str">
        <f>IFERROR(__xludf.DUMMYFUNCTION("TEXTJOIN("";"", TRUE, FILTER($B$2:$B$14794, #REF!=$D$2:$D$14794))"),"#N/A")</f>
        <v>#N/A</v>
      </c>
    </row>
    <row r="4086">
      <c r="B4086" s="4" t="s">
        <v>799</v>
      </c>
      <c r="C4086" s="12" t="str">
        <f>IFERROR(__xludf.DUMMYFUNCTION("TEXTJOIN("";"", TRUE, FILTER($B$2:$B$14794, #REF!=$D$2:$D$14794))"),"#N/A")</f>
        <v>#N/A</v>
      </c>
    </row>
    <row r="4087">
      <c r="B4087" s="4" t="s">
        <v>799</v>
      </c>
      <c r="C4087" s="12" t="str">
        <f>IFERROR(__xludf.DUMMYFUNCTION("TEXTJOIN("";"", TRUE, FILTER($B$2:$B$14794, #REF!=$D$2:$D$14794))"),"#N/A")</f>
        <v>#N/A</v>
      </c>
    </row>
    <row r="4088">
      <c r="B4088" s="4" t="s">
        <v>799</v>
      </c>
      <c r="C4088" s="12" t="str">
        <f>IFERROR(__xludf.DUMMYFUNCTION("TEXTJOIN("";"", TRUE, FILTER($B$2:$B$14794, #REF!=$D$2:$D$14794))"),"#N/A")</f>
        <v>#N/A</v>
      </c>
    </row>
    <row r="4089">
      <c r="B4089" s="4" t="s">
        <v>799</v>
      </c>
      <c r="C4089" s="12" t="str">
        <f>IFERROR(__xludf.DUMMYFUNCTION("TEXTJOIN("";"", TRUE, FILTER($B$2:$B$14794, #REF!=$D$2:$D$14794))"),"#N/A")</f>
        <v>#N/A</v>
      </c>
    </row>
    <row r="4090">
      <c r="B4090" s="4" t="s">
        <v>799</v>
      </c>
      <c r="C4090" s="12" t="str">
        <f>IFERROR(__xludf.DUMMYFUNCTION("TEXTJOIN("";"", TRUE, FILTER($B$2:$B$14794, #REF!=$D$2:$D$14794))"),"#N/A")</f>
        <v>#N/A</v>
      </c>
    </row>
    <row r="4091">
      <c r="B4091" s="4" t="s">
        <v>799</v>
      </c>
      <c r="C4091" s="12" t="str">
        <f>IFERROR(__xludf.DUMMYFUNCTION("TEXTJOIN("";"", TRUE, FILTER($B$2:$B$14794, #REF!=$D$2:$D$14794))"),"#N/A")</f>
        <v>#N/A</v>
      </c>
    </row>
    <row r="4092">
      <c r="B4092" s="4" t="s">
        <v>799</v>
      </c>
      <c r="C4092" s="12" t="str">
        <f>IFERROR(__xludf.DUMMYFUNCTION("TEXTJOIN("";"", TRUE, FILTER($B$2:$B$14794, #REF!=$D$2:$D$14794))"),"#N/A")</f>
        <v>#N/A</v>
      </c>
    </row>
    <row r="4093">
      <c r="B4093" s="4" t="s">
        <v>799</v>
      </c>
      <c r="C4093" s="12" t="str">
        <f>IFERROR(__xludf.DUMMYFUNCTION("TEXTJOIN("";"", TRUE, FILTER($B$2:$B$14794, #REF!=$D$2:$D$14794))"),"#N/A")</f>
        <v>#N/A</v>
      </c>
    </row>
    <row r="4094">
      <c r="B4094" s="4" t="s">
        <v>799</v>
      </c>
      <c r="C4094" s="12" t="str">
        <f>IFERROR(__xludf.DUMMYFUNCTION("TEXTJOIN("";"", TRUE, FILTER($B$2:$B$14794, #REF!=$D$2:$D$14794))"),"#N/A")</f>
        <v>#N/A</v>
      </c>
    </row>
    <row r="4095">
      <c r="B4095" s="4" t="s">
        <v>801</v>
      </c>
      <c r="C4095" s="12" t="str">
        <f>IFERROR(__xludf.DUMMYFUNCTION("TEXTJOIN("";"", TRUE, FILTER($B$2:$B$14794, #REF!=$D$2:$D$14794))"),"#N/A")</f>
        <v>#N/A</v>
      </c>
    </row>
    <row r="4096">
      <c r="B4096" s="4" t="s">
        <v>801</v>
      </c>
      <c r="C4096" s="12" t="str">
        <f>IFERROR(__xludf.DUMMYFUNCTION("TEXTJOIN("";"", TRUE, FILTER($B$2:$B$14794, #REF!=$D$2:$D$14794))"),"#N/A")</f>
        <v>#N/A</v>
      </c>
    </row>
    <row r="4097">
      <c r="B4097" s="4" t="s">
        <v>801</v>
      </c>
      <c r="C4097" s="12" t="str">
        <f>IFERROR(__xludf.DUMMYFUNCTION("TEXTJOIN("";"", TRUE, FILTER($B$2:$B$14794, #REF!=$D$2:$D$14794))"),"#N/A")</f>
        <v>#N/A</v>
      </c>
    </row>
    <row r="4098">
      <c r="B4098" s="4" t="s">
        <v>801</v>
      </c>
      <c r="C4098" s="12" t="str">
        <f>IFERROR(__xludf.DUMMYFUNCTION("TEXTJOIN("";"", TRUE, FILTER($B$2:$B$14794, #REF!=$D$2:$D$14794))"),"#N/A")</f>
        <v>#N/A</v>
      </c>
    </row>
    <row r="4099">
      <c r="B4099" s="4" t="s">
        <v>801</v>
      </c>
      <c r="C4099" s="12" t="str">
        <f>IFERROR(__xludf.DUMMYFUNCTION("TEXTJOIN("";"", TRUE, FILTER($B$2:$B$14794, #REF!=$D$2:$D$14794))"),"#N/A")</f>
        <v>#N/A</v>
      </c>
    </row>
    <row r="4100">
      <c r="B4100" s="4" t="s">
        <v>801</v>
      </c>
      <c r="C4100" s="12" t="str">
        <f>IFERROR(__xludf.DUMMYFUNCTION("TEXTJOIN("";"", TRUE, FILTER($B$2:$B$14794, #REF!=$D$2:$D$14794))"),"#N/A")</f>
        <v>#N/A</v>
      </c>
    </row>
    <row r="4101">
      <c r="B4101" s="4" t="s">
        <v>801</v>
      </c>
      <c r="C4101" s="12" t="str">
        <f>IFERROR(__xludf.DUMMYFUNCTION("TEXTJOIN("";"", TRUE, FILTER($B$2:$B$14794, #REF!=$D$2:$D$14794))"),"#N/A")</f>
        <v>#N/A</v>
      </c>
    </row>
    <row r="4102">
      <c r="B4102" s="4" t="s">
        <v>801</v>
      </c>
      <c r="C4102" s="12" t="str">
        <f>IFERROR(__xludf.DUMMYFUNCTION("TEXTJOIN("";"", TRUE, FILTER($B$2:$B$14794, #REF!=$D$2:$D$14794))"),"#N/A")</f>
        <v>#N/A</v>
      </c>
    </row>
    <row r="4103">
      <c r="B4103" s="4" t="s">
        <v>801</v>
      </c>
      <c r="C4103" s="12" t="str">
        <f>IFERROR(__xludf.DUMMYFUNCTION("TEXTJOIN("";"", TRUE, FILTER($B$2:$B$14794, #REF!=$D$2:$D$14794))"),"#N/A")</f>
        <v>#N/A</v>
      </c>
    </row>
    <row r="4104">
      <c r="B4104" s="4" t="s">
        <v>801</v>
      </c>
      <c r="C4104" s="12" t="str">
        <f>IFERROR(__xludf.DUMMYFUNCTION("TEXTJOIN("";"", TRUE, FILTER($B$2:$B$14794, #REF!=$D$2:$D$14794))"),"#N/A")</f>
        <v>#N/A</v>
      </c>
    </row>
    <row r="4105">
      <c r="B4105" s="4" t="s">
        <v>803</v>
      </c>
      <c r="C4105" s="12" t="str">
        <f>IFERROR(__xludf.DUMMYFUNCTION("TEXTJOIN("";"", TRUE, FILTER($B$2:$B$14794, #REF!=$D$2:$D$14794))"),"#N/A")</f>
        <v>#N/A</v>
      </c>
    </row>
    <row r="4106">
      <c r="B4106" s="4" t="s">
        <v>803</v>
      </c>
      <c r="C4106" s="12" t="str">
        <f>IFERROR(__xludf.DUMMYFUNCTION("TEXTJOIN("";"", TRUE, FILTER($B$2:$B$14794, #REF!=$D$2:$D$14794))"),"#N/A")</f>
        <v>#N/A</v>
      </c>
    </row>
    <row r="4107">
      <c r="B4107" s="4" t="s">
        <v>803</v>
      </c>
      <c r="C4107" s="12" t="str">
        <f>IFERROR(__xludf.DUMMYFUNCTION("TEXTJOIN("";"", TRUE, FILTER($B$2:$B$14794, #REF!=$D$2:$D$14794))"),"#N/A")</f>
        <v>#N/A</v>
      </c>
    </row>
    <row r="4108">
      <c r="B4108" s="4" t="s">
        <v>803</v>
      </c>
      <c r="C4108" s="12" t="str">
        <f>IFERROR(__xludf.DUMMYFUNCTION("TEXTJOIN("";"", TRUE, FILTER($B$2:$B$14794, #REF!=$D$2:$D$14794))"),"#N/A")</f>
        <v>#N/A</v>
      </c>
    </row>
    <row r="4109">
      <c r="B4109" s="4" t="s">
        <v>803</v>
      </c>
      <c r="C4109" s="12" t="str">
        <f>IFERROR(__xludf.DUMMYFUNCTION("TEXTJOIN("";"", TRUE, FILTER($B$2:$B$14794, #REF!=$D$2:$D$14794))"),"#N/A")</f>
        <v>#N/A</v>
      </c>
    </row>
    <row r="4110">
      <c r="B4110" s="4" t="s">
        <v>803</v>
      </c>
      <c r="C4110" s="12" t="str">
        <f>IFERROR(__xludf.DUMMYFUNCTION("TEXTJOIN("";"", TRUE, FILTER($B$2:$B$14794, #REF!=$D$2:$D$14794))"),"#N/A")</f>
        <v>#N/A</v>
      </c>
    </row>
    <row r="4111">
      <c r="B4111" s="4" t="s">
        <v>803</v>
      </c>
      <c r="C4111" s="12" t="str">
        <f>IFERROR(__xludf.DUMMYFUNCTION("TEXTJOIN("";"", TRUE, FILTER($B$2:$B$14794, #REF!=$D$2:$D$14794))"),"#N/A")</f>
        <v>#N/A</v>
      </c>
    </row>
    <row r="4112">
      <c r="B4112" s="4" t="s">
        <v>803</v>
      </c>
      <c r="C4112" s="12" t="str">
        <f>IFERROR(__xludf.DUMMYFUNCTION("TEXTJOIN("";"", TRUE, FILTER($B$2:$B$14794, #REF!=$D$2:$D$14794))"),"#N/A")</f>
        <v>#N/A</v>
      </c>
    </row>
    <row r="4113">
      <c r="B4113" s="4" t="s">
        <v>803</v>
      </c>
      <c r="C4113" s="12" t="str">
        <f>IFERROR(__xludf.DUMMYFUNCTION("TEXTJOIN("";"", TRUE, FILTER($B$2:$B$14794, #REF!=$D$2:$D$14794))"),"#N/A")</f>
        <v>#N/A</v>
      </c>
    </row>
    <row r="4114">
      <c r="B4114" s="4" t="s">
        <v>803</v>
      </c>
      <c r="C4114" s="12" t="str">
        <f>IFERROR(__xludf.DUMMYFUNCTION("TEXTJOIN("";"", TRUE, FILTER($B$2:$B$14794, #REF!=$D$2:$D$14794))"),"#N/A")</f>
        <v>#N/A</v>
      </c>
    </row>
    <row r="4115">
      <c r="B4115" s="4" t="s">
        <v>805</v>
      </c>
      <c r="C4115" s="12" t="str">
        <f>IFERROR(__xludf.DUMMYFUNCTION("TEXTJOIN("";"", TRUE, FILTER($B$2:$B$14794, #REF!=$D$2:$D$14794))"),"#N/A")</f>
        <v>#N/A</v>
      </c>
    </row>
    <row r="4116">
      <c r="B4116" s="4" t="s">
        <v>808</v>
      </c>
      <c r="C4116" s="12" t="str">
        <f>IFERROR(__xludf.DUMMYFUNCTION("TEXTJOIN("";"", TRUE, FILTER($B$2:$B$14794, #REF!=$D$2:$D$14794))"),"#N/A")</f>
        <v>#N/A</v>
      </c>
    </row>
    <row r="4117">
      <c r="B4117" s="4" t="s">
        <v>808</v>
      </c>
      <c r="C4117" s="12" t="str">
        <f>IFERROR(__xludf.DUMMYFUNCTION("TEXTJOIN("";"", TRUE, FILTER($B$2:$B$14794, #REF!=$D$2:$D$14794))"),"#N/A")</f>
        <v>#N/A</v>
      </c>
    </row>
    <row r="4118">
      <c r="B4118" s="4" t="s">
        <v>808</v>
      </c>
      <c r="C4118" s="12" t="str">
        <f>IFERROR(__xludf.DUMMYFUNCTION("TEXTJOIN("";"", TRUE, FILTER($B$2:$B$14794, #REF!=$D$2:$D$14794))"),"#N/A")</f>
        <v>#N/A</v>
      </c>
    </row>
    <row r="4119">
      <c r="B4119" s="4" t="s">
        <v>808</v>
      </c>
      <c r="C4119" s="12" t="str">
        <f>IFERROR(__xludf.DUMMYFUNCTION("TEXTJOIN("";"", TRUE, FILTER($B$2:$B$14794, #REF!=$D$2:$D$14794))"),"#N/A")</f>
        <v>#N/A</v>
      </c>
    </row>
    <row r="4120">
      <c r="B4120" s="4" t="s">
        <v>808</v>
      </c>
      <c r="C4120" s="12" t="str">
        <f>IFERROR(__xludf.DUMMYFUNCTION("TEXTJOIN("";"", TRUE, FILTER($B$2:$B$14794, #REF!=$D$2:$D$14794))"),"#N/A")</f>
        <v>#N/A</v>
      </c>
    </row>
    <row r="4121">
      <c r="B4121" s="4" t="s">
        <v>808</v>
      </c>
      <c r="C4121" s="12" t="str">
        <f>IFERROR(__xludf.DUMMYFUNCTION("TEXTJOIN("";"", TRUE, FILTER($B$2:$B$14794, #REF!=$D$2:$D$14794))"),"#N/A")</f>
        <v>#N/A</v>
      </c>
    </row>
    <row r="4122">
      <c r="B4122" s="4" t="s">
        <v>808</v>
      </c>
      <c r="C4122" s="12" t="str">
        <f>IFERROR(__xludf.DUMMYFUNCTION("TEXTJOIN("";"", TRUE, FILTER($B$2:$B$14794, #REF!=$D$2:$D$14794))"),"#N/A")</f>
        <v>#N/A</v>
      </c>
    </row>
    <row r="4123">
      <c r="B4123" s="4" t="s">
        <v>810</v>
      </c>
      <c r="C4123" s="12" t="str">
        <f>IFERROR(__xludf.DUMMYFUNCTION("TEXTJOIN("";"", TRUE, FILTER($B$2:$B$14794, #REF!=$D$2:$D$14794))"),"#N/A")</f>
        <v>#N/A</v>
      </c>
    </row>
    <row r="4124">
      <c r="B4124" s="4" t="s">
        <v>810</v>
      </c>
      <c r="C4124" s="12" t="str">
        <f>IFERROR(__xludf.DUMMYFUNCTION("TEXTJOIN("";"", TRUE, FILTER($B$2:$B$14794, #REF!=$D$2:$D$14794))"),"#N/A")</f>
        <v>#N/A</v>
      </c>
    </row>
    <row r="4125">
      <c r="B4125" s="4" t="s">
        <v>810</v>
      </c>
      <c r="C4125" s="12" t="str">
        <f>IFERROR(__xludf.DUMMYFUNCTION("TEXTJOIN("";"", TRUE, FILTER($B$2:$B$14794, #REF!=$D$2:$D$14794))"),"#N/A")</f>
        <v>#N/A</v>
      </c>
    </row>
    <row r="4126">
      <c r="B4126" s="4" t="s">
        <v>810</v>
      </c>
      <c r="C4126" s="12" t="str">
        <f>IFERROR(__xludf.DUMMYFUNCTION("TEXTJOIN("";"", TRUE, FILTER($B$2:$B$14794, #REF!=$D$2:$D$14794))"),"#N/A")</f>
        <v>#N/A</v>
      </c>
    </row>
    <row r="4127">
      <c r="B4127" s="4" t="s">
        <v>813</v>
      </c>
      <c r="C4127" s="12" t="str">
        <f>IFERROR(__xludf.DUMMYFUNCTION("TEXTJOIN("";"", TRUE, FILTER($B$2:$B$14794, #REF!=$D$2:$D$14794))"),"#N/A")</f>
        <v>#N/A</v>
      </c>
    </row>
    <row r="4128">
      <c r="B4128" s="4" t="s">
        <v>813</v>
      </c>
      <c r="C4128" s="12" t="str">
        <f>IFERROR(__xludf.DUMMYFUNCTION("TEXTJOIN("";"", TRUE, FILTER($B$2:$B$14794, #REF!=$D$2:$D$14794))"),"#N/A")</f>
        <v>#N/A</v>
      </c>
    </row>
    <row r="4129">
      <c r="B4129" s="4" t="s">
        <v>813</v>
      </c>
      <c r="C4129" s="12" t="str">
        <f>IFERROR(__xludf.DUMMYFUNCTION("TEXTJOIN("";"", TRUE, FILTER($B$2:$B$14794, #REF!=$D$2:$D$14794))"),"#N/A")</f>
        <v>#N/A</v>
      </c>
    </row>
    <row r="4130">
      <c r="B4130" s="4" t="s">
        <v>813</v>
      </c>
      <c r="C4130" s="12" t="str">
        <f>IFERROR(__xludf.DUMMYFUNCTION("TEXTJOIN("";"", TRUE, FILTER($B$2:$B$14794, #REF!=$D$2:$D$14794))"),"#N/A")</f>
        <v>#N/A</v>
      </c>
    </row>
    <row r="4131">
      <c r="B4131" s="4" t="s">
        <v>813</v>
      </c>
      <c r="C4131" s="12" t="str">
        <f>IFERROR(__xludf.DUMMYFUNCTION("TEXTJOIN("";"", TRUE, FILTER($B$2:$B$14794, #REF!=$D$2:$D$14794))"),"#N/A")</f>
        <v>#N/A</v>
      </c>
    </row>
    <row r="4132">
      <c r="B4132" s="4" t="s">
        <v>813</v>
      </c>
      <c r="C4132" s="12" t="str">
        <f>IFERROR(__xludf.DUMMYFUNCTION("TEXTJOIN("";"", TRUE, FILTER($B$2:$B$14794, #REF!=$D$2:$D$14794))"),"#N/A")</f>
        <v>#N/A</v>
      </c>
    </row>
    <row r="4133">
      <c r="B4133" s="4" t="s">
        <v>815</v>
      </c>
      <c r="C4133" s="12" t="str">
        <f>IFERROR(__xludf.DUMMYFUNCTION("TEXTJOIN("";"", TRUE, FILTER($B$2:$B$14794, #REF!=$D$2:$D$14794))"),"#N/A")</f>
        <v>#N/A</v>
      </c>
    </row>
    <row r="4134">
      <c r="B4134" s="4" t="s">
        <v>815</v>
      </c>
      <c r="C4134" s="12" t="str">
        <f>IFERROR(__xludf.DUMMYFUNCTION("TEXTJOIN("";"", TRUE, FILTER($B$2:$B$14794, #REF!=$D$2:$D$14794))"),"#N/A")</f>
        <v>#N/A</v>
      </c>
    </row>
    <row r="4135">
      <c r="B4135" s="4" t="s">
        <v>815</v>
      </c>
      <c r="C4135" s="12" t="str">
        <f>IFERROR(__xludf.DUMMYFUNCTION("TEXTJOIN("";"", TRUE, FILTER($B$2:$B$14794, #REF!=$D$2:$D$14794))"),"#N/A")</f>
        <v>#N/A</v>
      </c>
    </row>
    <row r="4136">
      <c r="B4136" s="4" t="s">
        <v>815</v>
      </c>
      <c r="C4136" s="12" t="str">
        <f>IFERROR(__xludf.DUMMYFUNCTION("TEXTJOIN("";"", TRUE, FILTER($B$2:$B$14794, #REF!=$D$2:$D$14794))"),"#N/A")</f>
        <v>#N/A</v>
      </c>
    </row>
    <row r="4137">
      <c r="B4137" s="4" t="s">
        <v>815</v>
      </c>
      <c r="C4137" s="12" t="str">
        <f>IFERROR(__xludf.DUMMYFUNCTION("TEXTJOIN("";"", TRUE, FILTER($B$2:$B$14794, #REF!=$D$2:$D$14794))"),"#N/A")</f>
        <v>#N/A</v>
      </c>
    </row>
    <row r="4138">
      <c r="B4138" s="4" t="s">
        <v>817</v>
      </c>
      <c r="C4138" s="12" t="str">
        <f>IFERROR(__xludf.DUMMYFUNCTION("TEXTJOIN("";"", TRUE, FILTER($B$2:$B$14794, #REF!=$D$2:$D$14794))"),"#N/A")</f>
        <v>#N/A</v>
      </c>
    </row>
    <row r="4139">
      <c r="B4139" s="4" t="s">
        <v>817</v>
      </c>
      <c r="C4139" s="12" t="str">
        <f>IFERROR(__xludf.DUMMYFUNCTION("TEXTJOIN("";"", TRUE, FILTER($B$2:$B$14794, #REF!=$D$2:$D$14794))"),"#N/A")</f>
        <v>#N/A</v>
      </c>
    </row>
    <row r="4140">
      <c r="B4140" s="4" t="s">
        <v>817</v>
      </c>
      <c r="C4140" s="12" t="str">
        <f>IFERROR(__xludf.DUMMYFUNCTION("TEXTJOIN("";"", TRUE, FILTER($B$2:$B$14794, #REF!=$D$2:$D$14794))"),"#N/A")</f>
        <v>#N/A</v>
      </c>
    </row>
    <row r="4141">
      <c r="B4141" s="4" t="s">
        <v>817</v>
      </c>
      <c r="C4141" s="12" t="str">
        <f>IFERROR(__xludf.DUMMYFUNCTION("TEXTJOIN("";"", TRUE, FILTER($B$2:$B$14794, #REF!=$D$2:$D$14794))"),"#N/A")</f>
        <v>#N/A</v>
      </c>
    </row>
    <row r="4142">
      <c r="B4142" s="4" t="s">
        <v>817</v>
      </c>
      <c r="C4142" s="12" t="str">
        <f>IFERROR(__xludf.DUMMYFUNCTION("TEXTJOIN("";"", TRUE, FILTER($B$2:$B$14794, #REF!=$D$2:$D$14794))"),"#N/A")</f>
        <v>#N/A</v>
      </c>
    </row>
    <row r="4143">
      <c r="B4143" s="4" t="s">
        <v>817</v>
      </c>
      <c r="C4143" s="12" t="str">
        <f>IFERROR(__xludf.DUMMYFUNCTION("TEXTJOIN("";"", TRUE, FILTER($B$2:$B$14794, #REF!=$D$2:$D$14794))"),"#N/A")</f>
        <v>#N/A</v>
      </c>
    </row>
    <row r="4144">
      <c r="B4144" s="4" t="s">
        <v>819</v>
      </c>
      <c r="C4144" s="12" t="str">
        <f>IFERROR(__xludf.DUMMYFUNCTION("TEXTJOIN("";"", TRUE, FILTER($B$2:$B$14794, #REF!=$D$2:$D$14794))"),"#N/A")</f>
        <v>#N/A</v>
      </c>
    </row>
    <row r="4145">
      <c r="B4145" s="4" t="s">
        <v>819</v>
      </c>
      <c r="C4145" s="12" t="str">
        <f>IFERROR(__xludf.DUMMYFUNCTION("TEXTJOIN("";"", TRUE, FILTER($B$2:$B$14794, #REF!=$D$2:$D$14794))"),"#N/A")</f>
        <v>#N/A</v>
      </c>
    </row>
    <row r="4146">
      <c r="B4146" s="4" t="s">
        <v>819</v>
      </c>
      <c r="C4146" s="12" t="str">
        <f>IFERROR(__xludf.DUMMYFUNCTION("TEXTJOIN("";"", TRUE, FILTER($B$2:$B$14794, #REF!=$D$2:$D$14794))"),"#N/A")</f>
        <v>#N/A</v>
      </c>
    </row>
    <row r="4147">
      <c r="B4147" s="4" t="s">
        <v>819</v>
      </c>
      <c r="C4147" s="12" t="str">
        <f>IFERROR(__xludf.DUMMYFUNCTION("TEXTJOIN("";"", TRUE, FILTER($B$2:$B$14794, #REF!=$D$2:$D$14794))"),"#N/A")</f>
        <v>#N/A</v>
      </c>
    </row>
    <row r="4148">
      <c r="B4148" s="4" t="s">
        <v>819</v>
      </c>
      <c r="C4148" s="12" t="str">
        <f>IFERROR(__xludf.DUMMYFUNCTION("TEXTJOIN("";"", TRUE, FILTER($B$2:$B$14794, #REF!=$D$2:$D$14794))"),"#N/A")</f>
        <v>#N/A</v>
      </c>
    </row>
    <row r="4149">
      <c r="B4149" s="4" t="s">
        <v>819</v>
      </c>
      <c r="C4149" s="12" t="str">
        <f>IFERROR(__xludf.DUMMYFUNCTION("TEXTJOIN("";"", TRUE, FILTER($B$2:$B$14794, #REF!=$D$2:$D$14794))"),"#N/A")</f>
        <v>#N/A</v>
      </c>
    </row>
    <row r="4150">
      <c r="B4150" s="4" t="s">
        <v>819</v>
      </c>
      <c r="C4150" s="12" t="str">
        <f>IFERROR(__xludf.DUMMYFUNCTION("TEXTJOIN("";"", TRUE, FILTER($B$2:$B$14794, #REF!=$D$2:$D$14794))"),"#N/A")</f>
        <v>#N/A</v>
      </c>
    </row>
    <row r="4151">
      <c r="B4151" s="4" t="s">
        <v>821</v>
      </c>
      <c r="C4151" s="12" t="str">
        <f>IFERROR(__xludf.DUMMYFUNCTION("TEXTJOIN("";"", TRUE, FILTER($B$2:$B$14794, #REF!=$D$2:$D$14794))"),"#N/A")</f>
        <v>#N/A</v>
      </c>
    </row>
    <row r="4152">
      <c r="B4152" s="4" t="s">
        <v>821</v>
      </c>
      <c r="C4152" s="12" t="str">
        <f>IFERROR(__xludf.DUMMYFUNCTION("TEXTJOIN("";"", TRUE, FILTER($B$2:$B$14794, #REF!=$D$2:$D$14794))"),"#N/A")</f>
        <v>#N/A</v>
      </c>
    </row>
    <row r="4153">
      <c r="B4153" s="4" t="s">
        <v>821</v>
      </c>
      <c r="C4153" s="12" t="str">
        <f>IFERROR(__xludf.DUMMYFUNCTION("TEXTJOIN("";"", TRUE, FILTER($B$2:$B$14794, #REF!=$D$2:$D$14794))"),"#N/A")</f>
        <v>#N/A</v>
      </c>
    </row>
    <row r="4154">
      <c r="B4154" s="4" t="s">
        <v>823</v>
      </c>
      <c r="C4154" s="12" t="str">
        <f>IFERROR(__xludf.DUMMYFUNCTION("TEXTJOIN("";"", TRUE, FILTER($B$2:$B$14794, #REF!=$D$2:$D$14794))"),"#N/A")</f>
        <v>#N/A</v>
      </c>
    </row>
    <row r="4155">
      <c r="B4155" s="4" t="s">
        <v>823</v>
      </c>
      <c r="C4155" s="12" t="str">
        <f>IFERROR(__xludf.DUMMYFUNCTION("TEXTJOIN("";"", TRUE, FILTER($B$2:$B$14794, #REF!=$D$2:$D$14794))"),"#N/A")</f>
        <v>#N/A</v>
      </c>
    </row>
    <row r="4156">
      <c r="B4156" s="4" t="s">
        <v>823</v>
      </c>
      <c r="C4156" s="12" t="str">
        <f>IFERROR(__xludf.DUMMYFUNCTION("TEXTJOIN("";"", TRUE, FILTER($B$2:$B$14794, #REF!=$D$2:$D$14794))"),"#N/A")</f>
        <v>#N/A</v>
      </c>
    </row>
    <row r="4157">
      <c r="B4157" s="4" t="s">
        <v>823</v>
      </c>
      <c r="C4157" s="12" t="str">
        <f>IFERROR(__xludf.DUMMYFUNCTION("TEXTJOIN("";"", TRUE, FILTER($B$2:$B$14794, #REF!=$D$2:$D$14794))"),"#N/A")</f>
        <v>#N/A</v>
      </c>
    </row>
    <row r="4158">
      <c r="B4158" s="4" t="s">
        <v>825</v>
      </c>
      <c r="C4158" s="12" t="str">
        <f>IFERROR(__xludf.DUMMYFUNCTION("TEXTJOIN("";"", TRUE, FILTER($B$2:$B$14794, #REF!=$D$2:$D$14794))"),"#N/A")</f>
        <v>#N/A</v>
      </c>
    </row>
    <row r="4159">
      <c r="B4159" s="4" t="s">
        <v>825</v>
      </c>
      <c r="C4159" s="12" t="str">
        <f>IFERROR(__xludf.DUMMYFUNCTION("TEXTJOIN("";"", TRUE, FILTER($B$2:$B$14794, #REF!=$D$2:$D$14794))"),"#N/A")</f>
        <v>#N/A</v>
      </c>
    </row>
    <row r="4160">
      <c r="B4160" s="4" t="s">
        <v>825</v>
      </c>
      <c r="C4160" s="12" t="str">
        <f>IFERROR(__xludf.DUMMYFUNCTION("TEXTJOIN("";"", TRUE, FILTER($B$2:$B$14794, #REF!=$D$2:$D$14794))"),"#N/A")</f>
        <v>#N/A</v>
      </c>
    </row>
    <row r="4161">
      <c r="B4161" s="4" t="s">
        <v>825</v>
      </c>
      <c r="C4161" s="12" t="str">
        <f>IFERROR(__xludf.DUMMYFUNCTION("TEXTJOIN("";"", TRUE, FILTER($B$2:$B$14794, #REF!=$D$2:$D$14794))"),"#N/A")</f>
        <v>#N/A</v>
      </c>
    </row>
    <row r="4162">
      <c r="B4162" s="4" t="s">
        <v>825</v>
      </c>
      <c r="C4162" s="12" t="str">
        <f>IFERROR(__xludf.DUMMYFUNCTION("TEXTJOIN("";"", TRUE, FILTER($B$2:$B$14794, #REF!=$D$2:$D$14794))"),"#N/A")</f>
        <v>#N/A</v>
      </c>
    </row>
    <row r="4163">
      <c r="B4163" s="4" t="s">
        <v>825</v>
      </c>
      <c r="C4163" s="12" t="str">
        <f>IFERROR(__xludf.DUMMYFUNCTION("TEXTJOIN("";"", TRUE, FILTER($B$2:$B$14794, #REF!=$D$2:$D$14794))"),"#N/A")</f>
        <v>#N/A</v>
      </c>
    </row>
    <row r="4164">
      <c r="B4164" s="4" t="s">
        <v>825</v>
      </c>
      <c r="C4164" s="12" t="str">
        <f>IFERROR(__xludf.DUMMYFUNCTION("TEXTJOIN("";"", TRUE, FILTER($B$2:$B$14794, #REF!=$D$2:$D$14794))"),"#N/A")</f>
        <v>#N/A</v>
      </c>
    </row>
    <row r="4165">
      <c r="B4165" s="4" t="s">
        <v>825</v>
      </c>
      <c r="C4165" s="12" t="str">
        <f>IFERROR(__xludf.DUMMYFUNCTION("TEXTJOIN("";"", TRUE, FILTER($B$2:$B$14794, #REF!=$D$2:$D$14794))"),"#N/A")</f>
        <v>#N/A</v>
      </c>
    </row>
    <row r="4166">
      <c r="B4166" s="4" t="s">
        <v>827</v>
      </c>
      <c r="C4166" s="12" t="str">
        <f>IFERROR(__xludf.DUMMYFUNCTION("TEXTJOIN("";"", TRUE, FILTER($B$2:$B$14794, #REF!=$D$2:$D$14794))"),"#N/A")</f>
        <v>#N/A</v>
      </c>
    </row>
    <row r="4167">
      <c r="B4167" s="4" t="s">
        <v>827</v>
      </c>
      <c r="C4167" s="12" t="str">
        <f>IFERROR(__xludf.DUMMYFUNCTION("TEXTJOIN("";"", TRUE, FILTER($B$2:$B$14794, #REF!=$D$2:$D$14794))"),"#N/A")</f>
        <v>#N/A</v>
      </c>
    </row>
    <row r="4168">
      <c r="B4168" s="4" t="s">
        <v>827</v>
      </c>
      <c r="C4168" s="12" t="str">
        <f>IFERROR(__xludf.DUMMYFUNCTION("TEXTJOIN("";"", TRUE, FILTER($B$2:$B$14794, #REF!=$D$2:$D$14794))"),"#N/A")</f>
        <v>#N/A</v>
      </c>
    </row>
    <row r="4169">
      <c r="B4169" s="4" t="s">
        <v>827</v>
      </c>
      <c r="C4169" s="12" t="str">
        <f>IFERROR(__xludf.DUMMYFUNCTION("TEXTJOIN("";"", TRUE, FILTER($B$2:$B$14794, #REF!=$D$2:$D$14794))"),"#N/A")</f>
        <v>#N/A</v>
      </c>
    </row>
    <row r="4170">
      <c r="B4170" s="4" t="s">
        <v>827</v>
      </c>
      <c r="C4170" s="12" t="str">
        <f>IFERROR(__xludf.DUMMYFUNCTION("TEXTJOIN("";"", TRUE, FILTER($B$2:$B$14794, #REF!=$D$2:$D$14794))"),"#N/A")</f>
        <v>#N/A</v>
      </c>
    </row>
    <row r="4171">
      <c r="B4171" s="4" t="s">
        <v>827</v>
      </c>
      <c r="C4171" s="12" t="str">
        <f>IFERROR(__xludf.DUMMYFUNCTION("TEXTJOIN("";"", TRUE, FILTER($B$2:$B$14794, #REF!=$D$2:$D$14794))"),"#N/A")</f>
        <v>#N/A</v>
      </c>
    </row>
    <row r="4172">
      <c r="B4172" s="4" t="s">
        <v>829</v>
      </c>
      <c r="C4172" s="12" t="str">
        <f>IFERROR(__xludf.DUMMYFUNCTION("TEXTJOIN("";"", TRUE, FILTER($B$2:$B$14794, #REF!=$D$2:$D$14794))"),"#N/A")</f>
        <v>#N/A</v>
      </c>
    </row>
    <row r="4173">
      <c r="B4173" s="4" t="s">
        <v>829</v>
      </c>
      <c r="C4173" s="12" t="str">
        <f>IFERROR(__xludf.DUMMYFUNCTION("TEXTJOIN("";"", TRUE, FILTER($B$2:$B$14794, #REF!=$D$2:$D$14794))"),"#N/A")</f>
        <v>#N/A</v>
      </c>
    </row>
    <row r="4174">
      <c r="B4174" s="4" t="s">
        <v>829</v>
      </c>
      <c r="C4174" s="12" t="str">
        <f>IFERROR(__xludf.DUMMYFUNCTION("TEXTJOIN("";"", TRUE, FILTER($B$2:$B$14794, #REF!=$D$2:$D$14794))"),"#N/A")</f>
        <v>#N/A</v>
      </c>
    </row>
    <row r="4175">
      <c r="B4175" s="4" t="s">
        <v>829</v>
      </c>
      <c r="C4175" s="12" t="str">
        <f>IFERROR(__xludf.DUMMYFUNCTION("TEXTJOIN("";"", TRUE, FILTER($B$2:$B$14794, #REF!=$D$2:$D$14794))"),"#N/A")</f>
        <v>#N/A</v>
      </c>
    </row>
    <row r="4176">
      <c r="B4176" s="4" t="s">
        <v>831</v>
      </c>
      <c r="C4176" s="12" t="str">
        <f>IFERROR(__xludf.DUMMYFUNCTION("TEXTJOIN("";"", TRUE, FILTER($B$2:$B$14794, #REF!=$D$2:$D$14794))"),"#N/A")</f>
        <v>#N/A</v>
      </c>
    </row>
    <row r="4177">
      <c r="B4177" s="4" t="s">
        <v>831</v>
      </c>
      <c r="C4177" s="12" t="str">
        <f>IFERROR(__xludf.DUMMYFUNCTION("TEXTJOIN("";"", TRUE, FILTER($B$2:$B$14794, #REF!=$D$2:$D$14794))"),"#N/A")</f>
        <v>#N/A</v>
      </c>
    </row>
    <row r="4178">
      <c r="B4178" s="4" t="s">
        <v>831</v>
      </c>
      <c r="C4178" s="12" t="str">
        <f>IFERROR(__xludf.DUMMYFUNCTION("TEXTJOIN("";"", TRUE, FILTER($B$2:$B$14794, #REF!=$D$2:$D$14794))"),"#N/A")</f>
        <v>#N/A</v>
      </c>
    </row>
    <row r="4179">
      <c r="B4179" s="4" t="s">
        <v>831</v>
      </c>
      <c r="C4179" s="12" t="str">
        <f>IFERROR(__xludf.DUMMYFUNCTION("TEXTJOIN("";"", TRUE, FILTER($B$2:$B$14794, #REF!=$D$2:$D$14794))"),"#N/A")</f>
        <v>#N/A</v>
      </c>
    </row>
    <row r="4180">
      <c r="B4180" s="4" t="s">
        <v>833</v>
      </c>
      <c r="C4180" s="12" t="str">
        <f>IFERROR(__xludf.DUMMYFUNCTION("TEXTJOIN("";"", TRUE, FILTER($B$2:$B$14794, #REF!=$D$2:$D$14794))"),"#N/A")</f>
        <v>#N/A</v>
      </c>
    </row>
    <row r="4181">
      <c r="B4181" s="4" t="s">
        <v>833</v>
      </c>
      <c r="C4181" s="12" t="str">
        <f>IFERROR(__xludf.DUMMYFUNCTION("TEXTJOIN("";"", TRUE, FILTER($B$2:$B$14794, #REF!=$D$2:$D$14794))"),"#N/A")</f>
        <v>#N/A</v>
      </c>
    </row>
    <row r="4182">
      <c r="B4182" s="4" t="s">
        <v>833</v>
      </c>
      <c r="C4182" s="12" t="str">
        <f>IFERROR(__xludf.DUMMYFUNCTION("TEXTJOIN("";"", TRUE, FILTER($B$2:$B$14794, #REF!=$D$2:$D$14794))"),"#N/A")</f>
        <v>#N/A</v>
      </c>
    </row>
    <row r="4183">
      <c r="B4183" s="4" t="s">
        <v>833</v>
      </c>
      <c r="C4183" s="12" t="str">
        <f>IFERROR(__xludf.DUMMYFUNCTION("TEXTJOIN("";"", TRUE, FILTER($B$2:$B$14794, #REF!=$D$2:$D$14794))"),"#N/A")</f>
        <v>#N/A</v>
      </c>
    </row>
    <row r="4184">
      <c r="B4184" s="4" t="s">
        <v>835</v>
      </c>
      <c r="C4184" s="12" t="str">
        <f>IFERROR(__xludf.DUMMYFUNCTION("TEXTJOIN("";"", TRUE, FILTER($B$2:$B$14794, #REF!=$D$2:$D$14794))"),"#N/A")</f>
        <v>#N/A</v>
      </c>
    </row>
    <row r="4185">
      <c r="B4185" s="4" t="s">
        <v>835</v>
      </c>
      <c r="C4185" s="12" t="str">
        <f>IFERROR(__xludf.DUMMYFUNCTION("TEXTJOIN("";"", TRUE, FILTER($B$2:$B$14794, #REF!=$D$2:$D$14794))"),"#N/A")</f>
        <v>#N/A</v>
      </c>
    </row>
    <row r="4186">
      <c r="B4186" s="4" t="s">
        <v>835</v>
      </c>
      <c r="C4186" s="12" t="str">
        <f>IFERROR(__xludf.DUMMYFUNCTION("TEXTJOIN("";"", TRUE, FILTER($B$2:$B$14794, #REF!=$D$2:$D$14794))"),"#N/A")</f>
        <v>#N/A</v>
      </c>
    </row>
    <row r="4187">
      <c r="B4187" s="4" t="s">
        <v>835</v>
      </c>
      <c r="C4187" s="12" t="str">
        <f>IFERROR(__xludf.DUMMYFUNCTION("TEXTJOIN("";"", TRUE, FILTER($B$2:$B$14794, #REF!=$D$2:$D$14794))"),"#N/A")</f>
        <v>#N/A</v>
      </c>
    </row>
    <row r="4188">
      <c r="B4188" s="4" t="s">
        <v>837</v>
      </c>
      <c r="C4188" s="12" t="str">
        <f>IFERROR(__xludf.DUMMYFUNCTION("TEXTJOIN("";"", TRUE, FILTER($B$2:$B$14794, #REF!=$D$2:$D$14794))"),"#N/A")</f>
        <v>#N/A</v>
      </c>
    </row>
    <row r="4189">
      <c r="B4189" s="4" t="s">
        <v>837</v>
      </c>
      <c r="C4189" s="12" t="str">
        <f>IFERROR(__xludf.DUMMYFUNCTION("TEXTJOIN("";"", TRUE, FILTER($B$2:$B$14794, #REF!=$D$2:$D$14794))"),"#N/A")</f>
        <v>#N/A</v>
      </c>
    </row>
    <row r="4190">
      <c r="B4190" s="4" t="s">
        <v>837</v>
      </c>
      <c r="C4190" s="12" t="str">
        <f>IFERROR(__xludf.DUMMYFUNCTION("TEXTJOIN("";"", TRUE, FILTER($B$2:$B$14794, #REF!=$D$2:$D$14794))"),"#N/A")</f>
        <v>#N/A</v>
      </c>
    </row>
    <row r="4191">
      <c r="B4191" s="4" t="s">
        <v>837</v>
      </c>
      <c r="C4191" s="12" t="str">
        <f>IFERROR(__xludf.DUMMYFUNCTION("TEXTJOIN("";"", TRUE, FILTER($B$2:$B$14794, #REF!=$D$2:$D$14794))"),"#N/A")</f>
        <v>#N/A</v>
      </c>
    </row>
    <row r="4192">
      <c r="B4192" s="4" t="s">
        <v>837</v>
      </c>
      <c r="C4192" s="12" t="str">
        <f>IFERROR(__xludf.DUMMYFUNCTION("TEXTJOIN("";"", TRUE, FILTER($B$2:$B$14794, #REF!=$D$2:$D$14794))"),"#N/A")</f>
        <v>#N/A</v>
      </c>
    </row>
    <row r="4193">
      <c r="B4193" s="4" t="s">
        <v>837</v>
      </c>
      <c r="C4193" s="12" t="str">
        <f>IFERROR(__xludf.DUMMYFUNCTION("TEXTJOIN("";"", TRUE, FILTER($B$2:$B$14794, #REF!=$D$2:$D$14794))"),"#N/A")</f>
        <v>#N/A</v>
      </c>
    </row>
    <row r="4194">
      <c r="B4194" s="4" t="s">
        <v>837</v>
      </c>
      <c r="C4194" s="12" t="str">
        <f>IFERROR(__xludf.DUMMYFUNCTION("TEXTJOIN("";"", TRUE, FILTER($B$2:$B$14794, #REF!=$D$2:$D$14794))"),"#N/A")</f>
        <v>#N/A</v>
      </c>
    </row>
    <row r="4195">
      <c r="B4195" s="4" t="s">
        <v>837</v>
      </c>
      <c r="C4195" s="12" t="str">
        <f>IFERROR(__xludf.DUMMYFUNCTION("TEXTJOIN("";"", TRUE, FILTER($B$2:$B$14794, #REF!=$D$2:$D$14794))"),"#N/A")</f>
        <v>#N/A</v>
      </c>
    </row>
    <row r="4196">
      <c r="B4196" s="4" t="s">
        <v>839</v>
      </c>
      <c r="C4196" s="12" t="str">
        <f>IFERROR(__xludf.DUMMYFUNCTION("TEXTJOIN("";"", TRUE, FILTER($B$2:$B$14794, #REF!=$D$2:$D$14794))"),"#N/A")</f>
        <v>#N/A</v>
      </c>
    </row>
    <row r="4197">
      <c r="B4197" s="4" t="s">
        <v>839</v>
      </c>
      <c r="C4197" s="12" t="str">
        <f>IFERROR(__xludf.DUMMYFUNCTION("TEXTJOIN("";"", TRUE, FILTER($B$2:$B$14794, #REF!=$D$2:$D$14794))"),"#N/A")</f>
        <v>#N/A</v>
      </c>
    </row>
    <row r="4198">
      <c r="B4198" s="4" t="s">
        <v>839</v>
      </c>
      <c r="C4198" s="12" t="str">
        <f>IFERROR(__xludf.DUMMYFUNCTION("TEXTJOIN("";"", TRUE, FILTER($B$2:$B$14794, #REF!=$D$2:$D$14794))"),"#N/A")</f>
        <v>#N/A</v>
      </c>
    </row>
    <row r="4199">
      <c r="B4199" s="4" t="s">
        <v>841</v>
      </c>
      <c r="C4199" s="12" t="str">
        <f>IFERROR(__xludf.DUMMYFUNCTION("TEXTJOIN("";"", TRUE, FILTER($B$2:$B$14794, #REF!=$D$2:$D$14794))"),"#N/A")</f>
        <v>#N/A</v>
      </c>
    </row>
    <row r="4200">
      <c r="B4200" s="4" t="s">
        <v>844</v>
      </c>
      <c r="C4200" s="12" t="str">
        <f>IFERROR(__xludf.DUMMYFUNCTION("TEXTJOIN("";"", TRUE, FILTER($B$2:$B$14794, #REF!=$D$2:$D$14794))"),"#N/A")</f>
        <v>#N/A</v>
      </c>
    </row>
    <row r="4201">
      <c r="B4201" s="4" t="s">
        <v>846</v>
      </c>
      <c r="C4201" s="12" t="str">
        <f>IFERROR(__xludf.DUMMYFUNCTION("TEXTJOIN("";"", TRUE, FILTER($B$2:$B$14794, #REF!=$D$2:$D$14794))"),"#N/A")</f>
        <v>#N/A</v>
      </c>
    </row>
    <row r="4202">
      <c r="B4202" s="4" t="s">
        <v>848</v>
      </c>
      <c r="C4202" s="12" t="str">
        <f>IFERROR(__xludf.DUMMYFUNCTION("TEXTJOIN("";"", TRUE, FILTER($B$2:$B$14794, #REF!=$D$2:$D$14794))"),"#N/A")</f>
        <v>#N/A</v>
      </c>
    </row>
    <row r="4203">
      <c r="B4203" s="4" t="s">
        <v>850</v>
      </c>
      <c r="C4203" s="12" t="str">
        <f>IFERROR(__xludf.DUMMYFUNCTION("TEXTJOIN("";"", TRUE, FILTER($B$2:$B$14794, #REF!=$D$2:$D$14794))"),"#N/A")</f>
        <v>#N/A</v>
      </c>
    </row>
    <row r="4204">
      <c r="B4204" s="4" t="s">
        <v>850</v>
      </c>
      <c r="C4204" s="12" t="str">
        <f>IFERROR(__xludf.DUMMYFUNCTION("TEXTJOIN("";"", TRUE, FILTER($B$2:$B$14794, #REF!=$D$2:$D$14794))"),"#N/A")</f>
        <v>#N/A</v>
      </c>
    </row>
    <row r="4205">
      <c r="B4205" s="4" t="s">
        <v>852</v>
      </c>
      <c r="C4205" s="12" t="str">
        <f>IFERROR(__xludf.DUMMYFUNCTION("TEXTJOIN("";"", TRUE, FILTER($B$2:$B$14794, #REF!=$D$2:$D$14794))"),"#N/A")</f>
        <v>#N/A</v>
      </c>
    </row>
    <row r="4206">
      <c r="B4206" s="4" t="s">
        <v>854</v>
      </c>
      <c r="C4206" s="12" t="str">
        <f>IFERROR(__xludf.DUMMYFUNCTION("TEXTJOIN("";"", TRUE, FILTER($B$2:$B$14794, #REF!=$D$2:$D$14794))"),"#N/A")</f>
        <v>#N/A</v>
      </c>
    </row>
    <row r="4207">
      <c r="B4207" s="4" t="s">
        <v>856</v>
      </c>
      <c r="C4207" s="12" t="str">
        <f>IFERROR(__xludf.DUMMYFUNCTION("TEXTJOIN("";"", TRUE, FILTER($B$2:$B$14794, #REF!=$D$2:$D$14794))"),"#N/A")</f>
        <v>#N/A</v>
      </c>
    </row>
    <row r="4208">
      <c r="B4208" s="4" t="s">
        <v>856</v>
      </c>
      <c r="C4208" s="12" t="str">
        <f>IFERROR(__xludf.DUMMYFUNCTION("TEXTJOIN("";"", TRUE, FILTER($B$2:$B$14794, #REF!=$D$2:$D$14794))"),"#N/A")</f>
        <v>#N/A</v>
      </c>
    </row>
    <row r="4209">
      <c r="B4209" s="4" t="s">
        <v>856</v>
      </c>
      <c r="C4209" s="12" t="str">
        <f>IFERROR(__xludf.DUMMYFUNCTION("TEXTJOIN("";"", TRUE, FILTER($B$2:$B$14794, #REF!=$D$2:$D$14794))"),"#N/A")</f>
        <v>#N/A</v>
      </c>
    </row>
    <row r="4210">
      <c r="B4210" s="4" t="s">
        <v>856</v>
      </c>
      <c r="C4210" s="12" t="str">
        <f>IFERROR(__xludf.DUMMYFUNCTION("TEXTJOIN("";"", TRUE, FILTER($B$2:$B$14794, #REF!=$D$2:$D$14794))"),"#N/A")</f>
        <v>#N/A</v>
      </c>
    </row>
    <row r="4211">
      <c r="B4211" s="4" t="s">
        <v>856</v>
      </c>
      <c r="C4211" s="12" t="str">
        <f>IFERROR(__xludf.DUMMYFUNCTION("TEXTJOIN("";"", TRUE, FILTER($B$2:$B$14794, #REF!=$D$2:$D$14794))"),"#N/A")</f>
        <v>#N/A</v>
      </c>
    </row>
    <row r="4212">
      <c r="B4212" s="4" t="s">
        <v>856</v>
      </c>
      <c r="C4212" s="12" t="str">
        <f>IFERROR(__xludf.DUMMYFUNCTION("TEXTJOIN("";"", TRUE, FILTER($B$2:$B$14794, #REF!=$D$2:$D$14794))"),"#N/A")</f>
        <v>#N/A</v>
      </c>
    </row>
    <row r="4213">
      <c r="B4213" s="4" t="s">
        <v>856</v>
      </c>
      <c r="C4213" s="12" t="str">
        <f>IFERROR(__xludf.DUMMYFUNCTION("TEXTJOIN("";"", TRUE, FILTER($B$2:$B$14794, #REF!=$D$2:$D$14794))"),"#N/A")</f>
        <v>#N/A</v>
      </c>
    </row>
    <row r="4214">
      <c r="B4214" s="4" t="s">
        <v>856</v>
      </c>
      <c r="C4214" s="12" t="str">
        <f>IFERROR(__xludf.DUMMYFUNCTION("TEXTJOIN("";"", TRUE, FILTER($B$2:$B$14794, #REF!=$D$2:$D$14794))"),"#N/A")</f>
        <v>#N/A</v>
      </c>
    </row>
    <row r="4215">
      <c r="B4215" s="4" t="s">
        <v>856</v>
      </c>
      <c r="C4215" s="12" t="str">
        <f>IFERROR(__xludf.DUMMYFUNCTION("TEXTJOIN("";"", TRUE, FILTER($B$2:$B$14794, #REF!=$D$2:$D$14794))"),"#N/A")</f>
        <v>#N/A</v>
      </c>
    </row>
    <row r="4216">
      <c r="B4216" s="4" t="s">
        <v>856</v>
      </c>
      <c r="C4216" s="12" t="str">
        <f>IFERROR(__xludf.DUMMYFUNCTION("TEXTJOIN("";"", TRUE, FILTER($B$2:$B$14794, #REF!=$D$2:$D$14794))"),"#N/A")</f>
        <v>#N/A</v>
      </c>
    </row>
    <row r="4217">
      <c r="B4217" s="4" t="s">
        <v>859</v>
      </c>
      <c r="C4217" s="12" t="str">
        <f>IFERROR(__xludf.DUMMYFUNCTION("TEXTJOIN("";"", TRUE, FILTER($B$2:$B$14794, #REF!=$D$2:$D$14794))"),"#N/A")</f>
        <v>#N/A</v>
      </c>
    </row>
    <row r="4218">
      <c r="B4218" s="4" t="s">
        <v>859</v>
      </c>
      <c r="C4218" s="12" t="str">
        <f>IFERROR(__xludf.DUMMYFUNCTION("TEXTJOIN("";"", TRUE, FILTER($B$2:$B$14794, #REF!=$D$2:$D$14794))"),"#N/A")</f>
        <v>#N/A</v>
      </c>
    </row>
    <row r="4219">
      <c r="B4219" s="4" t="s">
        <v>859</v>
      </c>
      <c r="C4219" s="12" t="str">
        <f>IFERROR(__xludf.DUMMYFUNCTION("TEXTJOIN("";"", TRUE, FILTER($B$2:$B$14794, #REF!=$D$2:$D$14794))"),"#N/A")</f>
        <v>#N/A</v>
      </c>
    </row>
    <row r="4220">
      <c r="B4220" s="4" t="s">
        <v>859</v>
      </c>
      <c r="C4220" s="12" t="str">
        <f>IFERROR(__xludf.DUMMYFUNCTION("TEXTJOIN("";"", TRUE, FILTER($B$2:$B$14794, #REF!=$D$2:$D$14794))"),"#N/A")</f>
        <v>#N/A</v>
      </c>
    </row>
    <row r="4221">
      <c r="B4221" s="4" t="s">
        <v>861</v>
      </c>
      <c r="C4221" s="12" t="str">
        <f>IFERROR(__xludf.DUMMYFUNCTION("TEXTJOIN("";"", TRUE, FILTER($B$2:$B$14794, #REF!=$D$2:$D$14794))"),"#N/A")</f>
        <v>#N/A</v>
      </c>
    </row>
    <row r="4222">
      <c r="B4222" s="4" t="s">
        <v>863</v>
      </c>
      <c r="C4222" s="12" t="str">
        <f>IFERROR(__xludf.DUMMYFUNCTION("TEXTJOIN("";"", TRUE, FILTER($B$2:$B$14794, #REF!=$D$2:$D$14794))"),"#N/A")</f>
        <v>#N/A</v>
      </c>
    </row>
    <row r="4223">
      <c r="B4223" s="4" t="s">
        <v>863</v>
      </c>
      <c r="C4223" s="12" t="str">
        <f>IFERROR(__xludf.DUMMYFUNCTION("TEXTJOIN("";"", TRUE, FILTER($B$2:$B$14794, #REF!=$D$2:$D$14794))"),"#N/A")</f>
        <v>#N/A</v>
      </c>
    </row>
    <row r="4224">
      <c r="B4224" s="4" t="s">
        <v>863</v>
      </c>
      <c r="C4224" s="12" t="str">
        <f>IFERROR(__xludf.DUMMYFUNCTION("TEXTJOIN("";"", TRUE, FILTER($B$2:$B$14794, #REF!=$D$2:$D$14794))"),"#N/A")</f>
        <v>#N/A</v>
      </c>
    </row>
    <row r="4225">
      <c r="B4225" s="4" t="s">
        <v>863</v>
      </c>
      <c r="C4225" s="12" t="str">
        <f>IFERROR(__xludf.DUMMYFUNCTION("TEXTJOIN("";"", TRUE, FILTER($B$2:$B$14794, #REF!=$D$2:$D$14794))"),"#N/A")</f>
        <v>#N/A</v>
      </c>
    </row>
    <row r="4226">
      <c r="B4226" s="4" t="s">
        <v>865</v>
      </c>
      <c r="C4226" s="12" t="str">
        <f>IFERROR(__xludf.DUMMYFUNCTION("TEXTJOIN("";"", TRUE, FILTER($B$2:$B$14794, #REF!=$D$2:$D$14794))"),"#N/A")</f>
        <v>#N/A</v>
      </c>
    </row>
    <row r="4227">
      <c r="B4227" s="4" t="s">
        <v>867</v>
      </c>
      <c r="C4227" s="12" t="str">
        <f>IFERROR(__xludf.DUMMYFUNCTION("TEXTJOIN("";"", TRUE, FILTER($B$2:$B$14794, #REF!=$D$2:$D$14794))"),"#N/A")</f>
        <v>#N/A</v>
      </c>
    </row>
    <row r="4228">
      <c r="B4228" s="4" t="s">
        <v>867</v>
      </c>
      <c r="C4228" s="12" t="str">
        <f>IFERROR(__xludf.DUMMYFUNCTION("TEXTJOIN("";"", TRUE, FILTER($B$2:$B$14794, #REF!=$D$2:$D$14794))"),"#N/A")</f>
        <v>#N/A</v>
      </c>
    </row>
    <row r="4229">
      <c r="B4229" s="4" t="s">
        <v>869</v>
      </c>
      <c r="C4229" s="12" t="str">
        <f>IFERROR(__xludf.DUMMYFUNCTION("TEXTJOIN("";"", TRUE, FILTER($B$2:$B$14794, #REF!=$D$2:$D$14794))"),"#N/A")</f>
        <v>#N/A</v>
      </c>
    </row>
    <row r="4230">
      <c r="B4230" s="4" t="s">
        <v>869</v>
      </c>
      <c r="C4230" s="12" t="str">
        <f>IFERROR(__xludf.DUMMYFUNCTION("TEXTJOIN("";"", TRUE, FILTER($B$2:$B$14794, #REF!=$D$2:$D$14794))"),"#N/A")</f>
        <v>#N/A</v>
      </c>
    </row>
    <row r="4231">
      <c r="B4231" s="4" t="s">
        <v>869</v>
      </c>
      <c r="C4231" s="12" t="str">
        <f>IFERROR(__xludf.DUMMYFUNCTION("TEXTJOIN("";"", TRUE, FILTER($B$2:$B$14794, #REF!=$D$2:$D$14794))"),"#N/A")</f>
        <v>#N/A</v>
      </c>
    </row>
    <row r="4232">
      <c r="B4232" s="4" t="s">
        <v>869</v>
      </c>
      <c r="C4232" s="12" t="str">
        <f>IFERROR(__xludf.DUMMYFUNCTION("TEXTJOIN("";"", TRUE, FILTER($B$2:$B$14794, #REF!=$D$2:$D$14794))"),"#N/A")</f>
        <v>#N/A</v>
      </c>
    </row>
    <row r="4233">
      <c r="B4233" s="4" t="s">
        <v>871</v>
      </c>
      <c r="C4233" s="12" t="str">
        <f>IFERROR(__xludf.DUMMYFUNCTION("TEXTJOIN("";"", TRUE, FILTER($B$2:$B$14794, #REF!=$D$2:$D$14794))"),"#N/A")</f>
        <v>#N/A</v>
      </c>
    </row>
    <row r="4234">
      <c r="B4234" s="4" t="s">
        <v>873</v>
      </c>
      <c r="C4234" s="12" t="str">
        <f>IFERROR(__xludf.DUMMYFUNCTION("TEXTJOIN("";"", TRUE, FILTER($B$2:$B$14794, #REF!=$D$2:$D$14794))"),"#N/A")</f>
        <v>#N/A</v>
      </c>
    </row>
    <row r="4235">
      <c r="B4235" s="4" t="s">
        <v>875</v>
      </c>
      <c r="C4235" s="12" t="str">
        <f>IFERROR(__xludf.DUMMYFUNCTION("TEXTJOIN("";"", TRUE, FILTER($B$2:$B$14794, #REF!=$D$2:$D$14794))"),"#N/A")</f>
        <v>#N/A</v>
      </c>
    </row>
    <row r="4236">
      <c r="B4236" s="4" t="s">
        <v>877</v>
      </c>
      <c r="C4236" s="12" t="str">
        <f>IFERROR(__xludf.DUMMYFUNCTION("TEXTJOIN("";"", TRUE, FILTER($B$2:$B$14794, #REF!=$D$2:$D$14794))"),"#N/A")</f>
        <v>#N/A</v>
      </c>
    </row>
    <row r="4237">
      <c r="B4237" s="4" t="s">
        <v>877</v>
      </c>
      <c r="C4237" s="12" t="str">
        <f>IFERROR(__xludf.DUMMYFUNCTION("TEXTJOIN("";"", TRUE, FILTER($B$2:$B$14794, #REF!=$D$2:$D$14794))"),"#N/A")</f>
        <v>#N/A</v>
      </c>
    </row>
    <row r="4238">
      <c r="B4238" s="4" t="s">
        <v>877</v>
      </c>
      <c r="C4238" s="12" t="str">
        <f>IFERROR(__xludf.DUMMYFUNCTION("TEXTJOIN("";"", TRUE, FILTER($B$2:$B$14794, #REF!=$D$2:$D$14794))"),"#N/A")</f>
        <v>#N/A</v>
      </c>
    </row>
    <row r="4239">
      <c r="B4239" s="4" t="s">
        <v>877</v>
      </c>
      <c r="C4239" s="12" t="str">
        <f>IFERROR(__xludf.DUMMYFUNCTION("TEXTJOIN("";"", TRUE, FILTER($B$2:$B$14794, #REF!=$D$2:$D$14794))"),"#N/A")</f>
        <v>#N/A</v>
      </c>
    </row>
    <row r="4240">
      <c r="B4240" s="4" t="s">
        <v>877</v>
      </c>
      <c r="C4240" s="12" t="str">
        <f>IFERROR(__xludf.DUMMYFUNCTION("TEXTJOIN("";"", TRUE, FILTER($B$2:$B$14794, #REF!=$D$2:$D$14794))"),"#N/A")</f>
        <v>#N/A</v>
      </c>
    </row>
    <row r="4241">
      <c r="B4241" s="4" t="s">
        <v>877</v>
      </c>
      <c r="C4241" s="12" t="str">
        <f>IFERROR(__xludf.DUMMYFUNCTION("TEXTJOIN("";"", TRUE, FILTER($B$2:$B$14794, #REF!=$D$2:$D$14794))"),"#N/A")</f>
        <v>#N/A</v>
      </c>
    </row>
    <row r="4242">
      <c r="B4242" s="4" t="s">
        <v>877</v>
      </c>
      <c r="C4242" s="12" t="str">
        <f>IFERROR(__xludf.DUMMYFUNCTION("TEXTJOIN("";"", TRUE, FILTER($B$2:$B$14794, #REF!=$D$2:$D$14794))"),"#N/A")</f>
        <v>#N/A</v>
      </c>
    </row>
    <row r="4243">
      <c r="B4243" s="4" t="s">
        <v>877</v>
      </c>
      <c r="C4243" s="12" t="str">
        <f>IFERROR(__xludf.DUMMYFUNCTION("TEXTJOIN("";"", TRUE, FILTER($B$2:$B$14794, #REF!=$D$2:$D$14794))"),"#N/A")</f>
        <v>#N/A</v>
      </c>
    </row>
    <row r="4244">
      <c r="B4244" s="4" t="s">
        <v>877</v>
      </c>
      <c r="C4244" s="12" t="str">
        <f>IFERROR(__xludf.DUMMYFUNCTION("TEXTJOIN("";"", TRUE, FILTER($B$2:$B$14794, #REF!=$D$2:$D$14794))"),"#N/A")</f>
        <v>#N/A</v>
      </c>
    </row>
    <row r="4245">
      <c r="B4245" s="4" t="s">
        <v>877</v>
      </c>
      <c r="C4245" s="12" t="str">
        <f>IFERROR(__xludf.DUMMYFUNCTION("TEXTJOIN("";"", TRUE, FILTER($B$2:$B$14794, #REF!=$D$2:$D$14794))"),"#N/A")</f>
        <v>#N/A</v>
      </c>
    </row>
    <row r="4246">
      <c r="B4246" s="4" t="s">
        <v>879</v>
      </c>
      <c r="C4246" s="12" t="str">
        <f>IFERROR(__xludf.DUMMYFUNCTION("TEXTJOIN("";"", TRUE, FILTER($B$2:$B$14794, #REF!=$D$2:$D$14794))"),"#N/A")</f>
        <v>#N/A</v>
      </c>
    </row>
    <row r="4247">
      <c r="B4247" s="4" t="s">
        <v>879</v>
      </c>
      <c r="C4247" s="12" t="str">
        <f>IFERROR(__xludf.DUMMYFUNCTION("TEXTJOIN("";"", TRUE, FILTER($B$2:$B$14794, #REF!=$D$2:$D$14794))"),"#N/A")</f>
        <v>#N/A</v>
      </c>
    </row>
    <row r="4248">
      <c r="B4248" s="4" t="s">
        <v>879</v>
      </c>
      <c r="C4248" s="12" t="str">
        <f>IFERROR(__xludf.DUMMYFUNCTION("TEXTJOIN("";"", TRUE, FILTER($B$2:$B$14794, #REF!=$D$2:$D$14794))"),"#N/A")</f>
        <v>#N/A</v>
      </c>
    </row>
    <row r="4249">
      <c r="B4249" s="4" t="s">
        <v>879</v>
      </c>
      <c r="C4249" s="12" t="str">
        <f>IFERROR(__xludf.DUMMYFUNCTION("TEXTJOIN("";"", TRUE, FILTER($B$2:$B$14794, #REF!=$D$2:$D$14794))"),"#N/A")</f>
        <v>#N/A</v>
      </c>
    </row>
    <row r="4250">
      <c r="B4250" s="4" t="s">
        <v>881</v>
      </c>
      <c r="C4250" s="12" t="str">
        <f>IFERROR(__xludf.DUMMYFUNCTION("TEXTJOIN("";"", TRUE, FILTER($B$2:$B$14794, #REF!=$D$2:$D$14794))"),"#N/A")</f>
        <v>#N/A</v>
      </c>
    </row>
    <row r="4251">
      <c r="B4251" s="4" t="s">
        <v>881</v>
      </c>
      <c r="C4251" s="12" t="str">
        <f>IFERROR(__xludf.DUMMYFUNCTION("TEXTJOIN("";"", TRUE, FILTER($B$2:$B$14794, #REF!=$D$2:$D$14794))"),"#N/A")</f>
        <v>#N/A</v>
      </c>
    </row>
    <row r="4252">
      <c r="B4252" s="4" t="s">
        <v>881</v>
      </c>
      <c r="C4252" s="12" t="str">
        <f>IFERROR(__xludf.DUMMYFUNCTION("TEXTJOIN("";"", TRUE, FILTER($B$2:$B$14794, #REF!=$D$2:$D$14794))"),"#N/A")</f>
        <v>#N/A</v>
      </c>
    </row>
    <row r="4253">
      <c r="B4253" s="4" t="s">
        <v>881</v>
      </c>
      <c r="C4253" s="12" t="str">
        <f>IFERROR(__xludf.DUMMYFUNCTION("TEXTJOIN("";"", TRUE, FILTER($B$2:$B$14794, #REF!=$D$2:$D$14794))"),"#N/A")</f>
        <v>#N/A</v>
      </c>
    </row>
    <row r="4254">
      <c r="B4254" s="4" t="s">
        <v>881</v>
      </c>
      <c r="C4254" s="12" t="str">
        <f>IFERROR(__xludf.DUMMYFUNCTION("TEXTJOIN("";"", TRUE, FILTER($B$2:$B$14794, #REF!=$D$2:$D$14794))"),"#N/A")</f>
        <v>#N/A</v>
      </c>
    </row>
    <row r="4255">
      <c r="B4255" s="4" t="s">
        <v>881</v>
      </c>
      <c r="C4255" s="12" t="str">
        <f>IFERROR(__xludf.DUMMYFUNCTION("TEXTJOIN("";"", TRUE, FILTER($B$2:$B$14794, #REF!=$D$2:$D$14794))"),"#N/A")</f>
        <v>#N/A</v>
      </c>
    </row>
    <row r="4256">
      <c r="B4256" s="4" t="s">
        <v>883</v>
      </c>
      <c r="C4256" s="12" t="str">
        <f>IFERROR(__xludf.DUMMYFUNCTION("TEXTJOIN("";"", TRUE, FILTER($B$2:$B$14794, #REF!=$D$2:$D$14794))"),"#N/A")</f>
        <v>#N/A</v>
      </c>
    </row>
    <row r="4257">
      <c r="B4257" s="4" t="s">
        <v>886</v>
      </c>
      <c r="C4257" s="12" t="str">
        <f>IFERROR(__xludf.DUMMYFUNCTION("TEXTJOIN("";"", TRUE, FILTER($B$2:$B$14794, #REF!=$D$2:$D$14794))"),"#N/A")</f>
        <v>#N/A</v>
      </c>
    </row>
    <row r="4258">
      <c r="B4258" s="4" t="s">
        <v>886</v>
      </c>
      <c r="C4258" s="12" t="str">
        <f>IFERROR(__xludf.DUMMYFUNCTION("TEXTJOIN("";"", TRUE, FILTER($B$2:$B$14794, #REF!=$D$2:$D$14794))"),"#N/A")</f>
        <v>#N/A</v>
      </c>
    </row>
    <row r="4259">
      <c r="B4259" s="4" t="s">
        <v>886</v>
      </c>
      <c r="C4259" s="12" t="str">
        <f>IFERROR(__xludf.DUMMYFUNCTION("TEXTJOIN("";"", TRUE, FILTER($B$2:$B$14794, #REF!=$D$2:$D$14794))"),"#N/A")</f>
        <v>#N/A</v>
      </c>
    </row>
    <row r="4260">
      <c r="B4260" s="4" t="s">
        <v>886</v>
      </c>
      <c r="C4260" s="12" t="str">
        <f>IFERROR(__xludf.DUMMYFUNCTION("TEXTJOIN("";"", TRUE, FILTER($B$2:$B$14794, #REF!=$D$2:$D$14794))"),"#N/A")</f>
        <v>#N/A</v>
      </c>
    </row>
    <row r="4261">
      <c r="B4261" s="4" t="s">
        <v>886</v>
      </c>
      <c r="C4261" s="12" t="str">
        <f>IFERROR(__xludf.DUMMYFUNCTION("TEXTJOIN("";"", TRUE, FILTER($B$2:$B$14794, #REF!=$D$2:$D$14794))"),"#N/A")</f>
        <v>#N/A</v>
      </c>
    </row>
    <row r="4262">
      <c r="B4262" s="4" t="s">
        <v>888</v>
      </c>
      <c r="C4262" s="12" t="str">
        <f>IFERROR(__xludf.DUMMYFUNCTION("TEXTJOIN("";"", TRUE, FILTER($B$2:$B$14794, #REF!=$D$2:$D$14794))"),"#N/A")</f>
        <v>#N/A</v>
      </c>
    </row>
    <row r="4263">
      <c r="B4263" s="4" t="s">
        <v>888</v>
      </c>
      <c r="C4263" s="12" t="str">
        <f>IFERROR(__xludf.DUMMYFUNCTION("TEXTJOIN("";"", TRUE, FILTER($B$2:$B$14794, #REF!=$D$2:$D$14794))"),"#N/A")</f>
        <v>#N/A</v>
      </c>
    </row>
    <row r="4264">
      <c r="B4264" s="4" t="s">
        <v>888</v>
      </c>
      <c r="C4264" s="12" t="str">
        <f>IFERROR(__xludf.DUMMYFUNCTION("TEXTJOIN("";"", TRUE, FILTER($B$2:$B$14794, #REF!=$D$2:$D$14794))"),"#N/A")</f>
        <v>#N/A</v>
      </c>
    </row>
    <row r="4265">
      <c r="B4265" s="4" t="s">
        <v>888</v>
      </c>
      <c r="C4265" s="12" t="str">
        <f>IFERROR(__xludf.DUMMYFUNCTION("TEXTJOIN("";"", TRUE, FILTER($B$2:$B$14794, #REF!=$D$2:$D$14794))"),"#N/A")</f>
        <v>#N/A</v>
      </c>
    </row>
    <row r="4266">
      <c r="B4266" s="4" t="s">
        <v>888</v>
      </c>
      <c r="C4266" s="12" t="str">
        <f>IFERROR(__xludf.DUMMYFUNCTION("TEXTJOIN("";"", TRUE, FILTER($B$2:$B$14794, #REF!=$D$2:$D$14794))"),"#N/A")</f>
        <v>#N/A</v>
      </c>
    </row>
    <row r="4267">
      <c r="B4267" s="4" t="s">
        <v>890</v>
      </c>
      <c r="C4267" s="12" t="str">
        <f>IFERROR(__xludf.DUMMYFUNCTION("TEXTJOIN("";"", TRUE, FILTER($B$2:$B$14794, #REF!=$D$2:$D$14794))"),"#N/A")</f>
        <v>#N/A</v>
      </c>
    </row>
    <row r="4268">
      <c r="B4268" s="4" t="s">
        <v>892</v>
      </c>
      <c r="C4268" s="12" t="str">
        <f>IFERROR(__xludf.DUMMYFUNCTION("TEXTJOIN("";"", TRUE, FILTER($B$2:$B$14794, #REF!=$D$2:$D$14794))"),"#N/A")</f>
        <v>#N/A</v>
      </c>
    </row>
    <row r="4269">
      <c r="B4269" s="4" t="s">
        <v>892</v>
      </c>
      <c r="C4269" s="12" t="str">
        <f>IFERROR(__xludf.DUMMYFUNCTION("TEXTJOIN("";"", TRUE, FILTER($B$2:$B$14794, #REF!=$D$2:$D$14794))"),"#N/A")</f>
        <v>#N/A</v>
      </c>
    </row>
    <row r="4270">
      <c r="B4270" s="4" t="s">
        <v>892</v>
      </c>
      <c r="C4270" s="12" t="str">
        <f>IFERROR(__xludf.DUMMYFUNCTION("TEXTJOIN("";"", TRUE, FILTER($B$2:$B$14794, #REF!=$D$2:$D$14794))"),"#N/A")</f>
        <v>#N/A</v>
      </c>
    </row>
    <row r="4271">
      <c r="B4271" s="4" t="s">
        <v>892</v>
      </c>
      <c r="C4271" s="12" t="str">
        <f>IFERROR(__xludf.DUMMYFUNCTION("TEXTJOIN("";"", TRUE, FILTER($B$2:$B$14794, #REF!=$D$2:$D$14794))"),"#N/A")</f>
        <v>#N/A</v>
      </c>
    </row>
    <row r="4272">
      <c r="B4272" s="4" t="s">
        <v>892</v>
      </c>
      <c r="C4272" s="12" t="str">
        <f>IFERROR(__xludf.DUMMYFUNCTION("TEXTJOIN("";"", TRUE, FILTER($B$2:$B$14794, #REF!=$D$2:$D$14794))"),"#N/A")</f>
        <v>#N/A</v>
      </c>
    </row>
    <row r="4273">
      <c r="B4273" s="4" t="s">
        <v>892</v>
      </c>
      <c r="C4273" s="12" t="str">
        <f>IFERROR(__xludf.DUMMYFUNCTION("TEXTJOIN("";"", TRUE, FILTER($B$2:$B$14794, #REF!=$D$2:$D$14794))"),"#N/A")</f>
        <v>#N/A</v>
      </c>
    </row>
    <row r="4274">
      <c r="B4274" s="4" t="s">
        <v>895</v>
      </c>
      <c r="C4274" s="12" t="str">
        <f>IFERROR(__xludf.DUMMYFUNCTION("TEXTJOIN("";"", TRUE, FILTER($B$2:$B$14794, #REF!=$D$2:$D$14794))"),"#N/A")</f>
        <v>#N/A</v>
      </c>
    </row>
    <row r="4275">
      <c r="B4275" s="4" t="s">
        <v>895</v>
      </c>
      <c r="C4275" s="12" t="str">
        <f>IFERROR(__xludf.DUMMYFUNCTION("TEXTJOIN("";"", TRUE, FILTER($B$2:$B$14794, #REF!=$D$2:$D$14794))"),"#N/A")</f>
        <v>#N/A</v>
      </c>
    </row>
    <row r="4276">
      <c r="B4276" s="4" t="s">
        <v>895</v>
      </c>
      <c r="C4276" s="12" t="str">
        <f>IFERROR(__xludf.DUMMYFUNCTION("TEXTJOIN("";"", TRUE, FILTER($B$2:$B$14794, #REF!=$D$2:$D$14794))"),"#N/A")</f>
        <v>#N/A</v>
      </c>
    </row>
    <row r="4277">
      <c r="B4277" s="4" t="s">
        <v>895</v>
      </c>
      <c r="C4277" s="12" t="str">
        <f>IFERROR(__xludf.DUMMYFUNCTION("TEXTJOIN("";"", TRUE, FILTER($B$2:$B$14794, #REF!=$D$2:$D$14794))"),"#N/A")</f>
        <v>#N/A</v>
      </c>
    </row>
    <row r="4278">
      <c r="B4278" s="4" t="s">
        <v>897</v>
      </c>
      <c r="C4278" s="12" t="str">
        <f>IFERROR(__xludf.DUMMYFUNCTION("TEXTJOIN("";"", TRUE, FILTER($B$2:$B$14794, #REF!=$D$2:$D$14794))"),"#N/A")</f>
        <v>#N/A</v>
      </c>
    </row>
    <row r="4279">
      <c r="B4279" s="4" t="s">
        <v>897</v>
      </c>
      <c r="C4279" s="12" t="str">
        <f>IFERROR(__xludf.DUMMYFUNCTION("TEXTJOIN("";"", TRUE, FILTER($B$2:$B$14794, #REF!=$D$2:$D$14794))"),"#N/A")</f>
        <v>#N/A</v>
      </c>
    </row>
    <row r="4280">
      <c r="B4280" s="4" t="s">
        <v>897</v>
      </c>
      <c r="C4280" s="12" t="str">
        <f>IFERROR(__xludf.DUMMYFUNCTION("TEXTJOIN("";"", TRUE, FILTER($B$2:$B$14794, #REF!=$D$2:$D$14794))"),"#N/A")</f>
        <v>#N/A</v>
      </c>
    </row>
    <row r="4281">
      <c r="B4281" s="4" t="s">
        <v>897</v>
      </c>
      <c r="C4281" s="12" t="str">
        <f>IFERROR(__xludf.DUMMYFUNCTION("TEXTJOIN("";"", TRUE, FILTER($B$2:$B$14794, #REF!=$D$2:$D$14794))"),"#N/A")</f>
        <v>#N/A</v>
      </c>
    </row>
    <row r="4282">
      <c r="B4282" s="4" t="s">
        <v>897</v>
      </c>
      <c r="C4282" s="12" t="str">
        <f>IFERROR(__xludf.DUMMYFUNCTION("TEXTJOIN("";"", TRUE, FILTER($B$2:$B$14794, #REF!=$D$2:$D$14794))"),"#N/A")</f>
        <v>#N/A</v>
      </c>
    </row>
    <row r="4283">
      <c r="B4283" s="4" t="s">
        <v>897</v>
      </c>
      <c r="C4283" s="12" t="str">
        <f>IFERROR(__xludf.DUMMYFUNCTION("TEXTJOIN("";"", TRUE, FILTER($B$2:$B$14794, #REF!=$D$2:$D$14794))"),"#N/A")</f>
        <v>#N/A</v>
      </c>
    </row>
    <row r="4284">
      <c r="B4284" s="4" t="s">
        <v>897</v>
      </c>
      <c r="C4284" s="12" t="str">
        <f>IFERROR(__xludf.DUMMYFUNCTION("TEXTJOIN("";"", TRUE, FILTER($B$2:$B$14794, #REF!=$D$2:$D$14794))"),"#N/A")</f>
        <v>#N/A</v>
      </c>
    </row>
    <row r="4285">
      <c r="B4285" s="4" t="s">
        <v>897</v>
      </c>
      <c r="C4285" s="12" t="str">
        <f>IFERROR(__xludf.DUMMYFUNCTION("TEXTJOIN("";"", TRUE, FILTER($B$2:$B$14794, #REF!=$D$2:$D$14794))"),"#N/A")</f>
        <v>#N/A</v>
      </c>
    </row>
    <row r="4286">
      <c r="B4286" s="4" t="s">
        <v>899</v>
      </c>
      <c r="C4286" s="12" t="str">
        <f>IFERROR(__xludf.DUMMYFUNCTION("TEXTJOIN("";"", TRUE, FILTER($B$2:$B$14794, #REF!=$D$2:$D$14794))"),"#N/A")</f>
        <v>#N/A</v>
      </c>
    </row>
    <row r="4287">
      <c r="B4287" s="4" t="s">
        <v>899</v>
      </c>
      <c r="C4287" s="12" t="str">
        <f>IFERROR(__xludf.DUMMYFUNCTION("TEXTJOIN("";"", TRUE, FILTER($B$2:$B$14794, #REF!=$D$2:$D$14794))"),"#N/A")</f>
        <v>#N/A</v>
      </c>
    </row>
    <row r="4288">
      <c r="B4288" s="4" t="s">
        <v>899</v>
      </c>
      <c r="C4288" s="12" t="str">
        <f>IFERROR(__xludf.DUMMYFUNCTION("TEXTJOIN("";"", TRUE, FILTER($B$2:$B$14794, #REF!=$D$2:$D$14794))"),"#N/A")</f>
        <v>#N/A</v>
      </c>
    </row>
    <row r="4289">
      <c r="B4289" s="4" t="s">
        <v>899</v>
      </c>
      <c r="C4289" s="12" t="str">
        <f>IFERROR(__xludf.DUMMYFUNCTION("TEXTJOIN("";"", TRUE, FILTER($B$2:$B$14794, #REF!=$D$2:$D$14794))"),"#N/A")</f>
        <v>#N/A</v>
      </c>
    </row>
    <row r="4290">
      <c r="B4290" s="4" t="s">
        <v>901</v>
      </c>
      <c r="C4290" s="12" t="str">
        <f>IFERROR(__xludf.DUMMYFUNCTION("TEXTJOIN("";"", TRUE, FILTER($B$2:$B$14794, #REF!=$D$2:$D$14794))"),"#N/A")</f>
        <v>#N/A</v>
      </c>
    </row>
    <row r="4291">
      <c r="B4291" s="4" t="s">
        <v>901</v>
      </c>
      <c r="C4291" s="12" t="str">
        <f>IFERROR(__xludf.DUMMYFUNCTION("TEXTJOIN("";"", TRUE, FILTER($B$2:$B$14794, #REF!=$D$2:$D$14794))"),"#N/A")</f>
        <v>#N/A</v>
      </c>
    </row>
    <row r="4292">
      <c r="B4292" s="4" t="s">
        <v>901</v>
      </c>
      <c r="C4292" s="12" t="str">
        <f>IFERROR(__xludf.DUMMYFUNCTION("TEXTJOIN("";"", TRUE, FILTER($B$2:$B$14794, #REF!=$D$2:$D$14794))"),"#N/A")</f>
        <v>#N/A</v>
      </c>
    </row>
    <row r="4293">
      <c r="B4293" s="4" t="s">
        <v>901</v>
      </c>
      <c r="C4293" s="12" t="str">
        <f>IFERROR(__xludf.DUMMYFUNCTION("TEXTJOIN("";"", TRUE, FILTER($B$2:$B$14794, #REF!=$D$2:$D$14794))"),"#N/A")</f>
        <v>#N/A</v>
      </c>
    </row>
    <row r="4294">
      <c r="B4294" s="4" t="s">
        <v>901</v>
      </c>
      <c r="C4294" s="12" t="str">
        <f>IFERROR(__xludf.DUMMYFUNCTION("TEXTJOIN("";"", TRUE, FILTER($B$2:$B$14794, #REF!=$D$2:$D$14794))"),"#N/A")</f>
        <v>#N/A</v>
      </c>
    </row>
    <row r="4295">
      <c r="B4295" s="4" t="s">
        <v>901</v>
      </c>
      <c r="C4295" s="12" t="str">
        <f>IFERROR(__xludf.DUMMYFUNCTION("TEXTJOIN("";"", TRUE, FILTER($B$2:$B$14794, #REF!=$D$2:$D$14794))"),"#N/A")</f>
        <v>#N/A</v>
      </c>
    </row>
    <row r="4296">
      <c r="B4296" s="4" t="s">
        <v>901</v>
      </c>
      <c r="C4296" s="12" t="str">
        <f>IFERROR(__xludf.DUMMYFUNCTION("TEXTJOIN("";"", TRUE, FILTER($B$2:$B$14794, #REF!=$D$2:$D$14794))"),"#N/A")</f>
        <v>#N/A</v>
      </c>
    </row>
    <row r="4297">
      <c r="B4297" s="4" t="s">
        <v>903</v>
      </c>
      <c r="C4297" s="12" t="str">
        <f>IFERROR(__xludf.DUMMYFUNCTION("TEXTJOIN("";"", TRUE, FILTER($B$2:$B$14794, #REF!=$D$2:$D$14794))"),"#N/A")</f>
        <v>#N/A</v>
      </c>
    </row>
    <row r="4298">
      <c r="B4298" s="4" t="s">
        <v>903</v>
      </c>
      <c r="C4298" s="12" t="str">
        <f>IFERROR(__xludf.DUMMYFUNCTION("TEXTJOIN("";"", TRUE, FILTER($B$2:$B$14794, #REF!=$D$2:$D$14794))"),"#N/A")</f>
        <v>#N/A</v>
      </c>
    </row>
    <row r="4299">
      <c r="B4299" s="4" t="s">
        <v>903</v>
      </c>
      <c r="C4299" s="12" t="str">
        <f>IFERROR(__xludf.DUMMYFUNCTION("TEXTJOIN("";"", TRUE, FILTER($B$2:$B$14794, #REF!=$D$2:$D$14794))"),"#N/A")</f>
        <v>#N/A</v>
      </c>
    </row>
    <row r="4300">
      <c r="B4300" s="4" t="s">
        <v>903</v>
      </c>
      <c r="C4300" s="12" t="str">
        <f>IFERROR(__xludf.DUMMYFUNCTION("TEXTJOIN("";"", TRUE, FILTER($B$2:$B$14794, #REF!=$D$2:$D$14794))"),"#N/A")</f>
        <v>#N/A</v>
      </c>
    </row>
    <row r="4301">
      <c r="B4301" s="4" t="s">
        <v>903</v>
      </c>
      <c r="C4301" s="12" t="str">
        <f>IFERROR(__xludf.DUMMYFUNCTION("TEXTJOIN("";"", TRUE, FILTER($B$2:$B$14794, #REF!=$D$2:$D$14794))"),"#N/A")</f>
        <v>#N/A</v>
      </c>
    </row>
    <row r="4302">
      <c r="B4302" s="4" t="s">
        <v>903</v>
      </c>
      <c r="C4302" s="12" t="str">
        <f>IFERROR(__xludf.DUMMYFUNCTION("TEXTJOIN("";"", TRUE, FILTER($B$2:$B$14794, #REF!=$D$2:$D$14794))"),"#N/A")</f>
        <v>#N/A</v>
      </c>
    </row>
    <row r="4303">
      <c r="B4303" s="4" t="s">
        <v>903</v>
      </c>
      <c r="C4303" s="12" t="str">
        <f>IFERROR(__xludf.DUMMYFUNCTION("TEXTJOIN("";"", TRUE, FILTER($B$2:$B$14794, #REF!=$D$2:$D$14794))"),"#N/A")</f>
        <v>#N/A</v>
      </c>
    </row>
    <row r="4304">
      <c r="B4304" s="4" t="s">
        <v>905</v>
      </c>
      <c r="C4304" s="12" t="str">
        <f>IFERROR(__xludf.DUMMYFUNCTION("TEXTJOIN("";"", TRUE, FILTER($B$2:$B$14794, #REF!=$D$2:$D$14794))"),"#N/A")</f>
        <v>#N/A</v>
      </c>
    </row>
    <row r="4305">
      <c r="B4305" s="4" t="s">
        <v>905</v>
      </c>
      <c r="C4305" s="12" t="str">
        <f>IFERROR(__xludf.DUMMYFUNCTION("TEXTJOIN("";"", TRUE, FILTER($B$2:$B$14794, #REF!=$D$2:$D$14794))"),"#N/A")</f>
        <v>#N/A</v>
      </c>
    </row>
    <row r="4306">
      <c r="B4306" s="4" t="s">
        <v>905</v>
      </c>
      <c r="C4306" s="12" t="str">
        <f>IFERROR(__xludf.DUMMYFUNCTION("TEXTJOIN("";"", TRUE, FILTER($B$2:$B$14794, #REF!=$D$2:$D$14794))"),"#N/A")</f>
        <v>#N/A</v>
      </c>
    </row>
    <row r="4307">
      <c r="B4307" s="4" t="s">
        <v>905</v>
      </c>
      <c r="C4307" s="12" t="str">
        <f>IFERROR(__xludf.DUMMYFUNCTION("TEXTJOIN("";"", TRUE, FILTER($B$2:$B$14794, #REF!=$D$2:$D$14794))"),"#N/A")</f>
        <v>#N/A</v>
      </c>
    </row>
    <row r="4308">
      <c r="B4308" s="4" t="s">
        <v>905</v>
      </c>
      <c r="C4308" s="12" t="str">
        <f>IFERROR(__xludf.DUMMYFUNCTION("TEXTJOIN("";"", TRUE, FILTER($B$2:$B$14794, #REF!=$D$2:$D$14794))"),"#N/A")</f>
        <v>#N/A</v>
      </c>
    </row>
    <row r="4309">
      <c r="B4309" s="4" t="s">
        <v>905</v>
      </c>
      <c r="C4309" s="12" t="str">
        <f>IFERROR(__xludf.DUMMYFUNCTION("TEXTJOIN("";"", TRUE, FILTER($B$2:$B$14794, #REF!=$D$2:$D$14794))"),"#N/A")</f>
        <v>#N/A</v>
      </c>
    </row>
    <row r="4310">
      <c r="B4310" s="4" t="s">
        <v>907</v>
      </c>
      <c r="C4310" s="12" t="str">
        <f>IFERROR(__xludf.DUMMYFUNCTION("TEXTJOIN("";"", TRUE, FILTER($B$2:$B$14794, #REF!=$D$2:$D$14794))"),"#N/A")</f>
        <v>#N/A</v>
      </c>
    </row>
    <row r="4311">
      <c r="B4311" s="4" t="s">
        <v>907</v>
      </c>
      <c r="C4311" s="12" t="str">
        <f>IFERROR(__xludf.DUMMYFUNCTION("TEXTJOIN("";"", TRUE, FILTER($B$2:$B$14794, #REF!=$D$2:$D$14794))"),"#N/A")</f>
        <v>#N/A</v>
      </c>
    </row>
    <row r="4312">
      <c r="B4312" s="4" t="s">
        <v>907</v>
      </c>
      <c r="C4312" s="12" t="str">
        <f>IFERROR(__xludf.DUMMYFUNCTION("TEXTJOIN("";"", TRUE, FILTER($B$2:$B$14794, #REF!=$D$2:$D$14794))"),"#N/A")</f>
        <v>#N/A</v>
      </c>
    </row>
    <row r="4313">
      <c r="B4313" s="4" t="s">
        <v>907</v>
      </c>
      <c r="C4313" s="12" t="str">
        <f>IFERROR(__xludf.DUMMYFUNCTION("TEXTJOIN("";"", TRUE, FILTER($B$2:$B$14794, #REF!=$D$2:$D$14794))"),"#N/A")</f>
        <v>#N/A</v>
      </c>
    </row>
    <row r="4314">
      <c r="B4314" s="4" t="s">
        <v>909</v>
      </c>
      <c r="C4314" s="12" t="str">
        <f>IFERROR(__xludf.DUMMYFUNCTION("TEXTJOIN("";"", TRUE, FILTER($B$2:$B$14794, #REF!=$D$2:$D$14794))"),"#N/A")</f>
        <v>#N/A</v>
      </c>
    </row>
    <row r="4315">
      <c r="B4315" s="4" t="s">
        <v>909</v>
      </c>
      <c r="C4315" s="12" t="str">
        <f>IFERROR(__xludf.DUMMYFUNCTION("TEXTJOIN("";"", TRUE, FILTER($B$2:$B$14794, #REF!=$D$2:$D$14794))"),"#N/A")</f>
        <v>#N/A</v>
      </c>
    </row>
    <row r="4316">
      <c r="B4316" s="4" t="s">
        <v>909</v>
      </c>
      <c r="C4316" s="12" t="str">
        <f>IFERROR(__xludf.DUMMYFUNCTION("TEXTJOIN("";"", TRUE, FILTER($B$2:$B$14794, #REF!=$D$2:$D$14794))"),"#N/A")</f>
        <v>#N/A</v>
      </c>
    </row>
    <row r="4317">
      <c r="B4317" s="4" t="s">
        <v>909</v>
      </c>
      <c r="C4317" s="12" t="str">
        <f>IFERROR(__xludf.DUMMYFUNCTION("TEXTJOIN("";"", TRUE, FILTER($B$2:$B$14794, #REF!=$D$2:$D$14794))"),"#N/A")</f>
        <v>#N/A</v>
      </c>
    </row>
    <row r="4318">
      <c r="B4318" s="4" t="s">
        <v>909</v>
      </c>
      <c r="C4318" s="12" t="str">
        <f>IFERROR(__xludf.DUMMYFUNCTION("TEXTJOIN("";"", TRUE, FILTER($B$2:$B$14794, #REF!=$D$2:$D$14794))"),"#N/A")</f>
        <v>#N/A</v>
      </c>
    </row>
    <row r="4319">
      <c r="B4319" s="4" t="s">
        <v>909</v>
      </c>
      <c r="C4319" s="12" t="str">
        <f>IFERROR(__xludf.DUMMYFUNCTION("TEXTJOIN("";"", TRUE, FILTER($B$2:$B$14794, #REF!=$D$2:$D$14794))"),"#N/A")</f>
        <v>#N/A</v>
      </c>
    </row>
    <row r="4320">
      <c r="B4320" s="4" t="s">
        <v>909</v>
      </c>
      <c r="C4320" s="12" t="str">
        <f>IFERROR(__xludf.DUMMYFUNCTION("TEXTJOIN("";"", TRUE, FILTER($B$2:$B$14794, #REF!=$D$2:$D$14794))"),"#N/A")</f>
        <v>#N/A</v>
      </c>
    </row>
    <row r="4321">
      <c r="B4321" s="4" t="s">
        <v>909</v>
      </c>
      <c r="C4321" s="12" t="str">
        <f>IFERROR(__xludf.DUMMYFUNCTION("TEXTJOIN("";"", TRUE, FILTER($B$2:$B$14794, #REF!=$D$2:$D$14794))"),"#N/A")</f>
        <v>#N/A</v>
      </c>
    </row>
    <row r="4322">
      <c r="B4322" s="4" t="s">
        <v>909</v>
      </c>
      <c r="C4322" s="12" t="str">
        <f>IFERROR(__xludf.DUMMYFUNCTION("TEXTJOIN("";"", TRUE, FILTER($B$2:$B$14794, #REF!=$D$2:$D$14794))"),"#N/A")</f>
        <v>#N/A</v>
      </c>
    </row>
    <row r="4323">
      <c r="B4323" s="4" t="s">
        <v>911</v>
      </c>
      <c r="C4323" s="12" t="str">
        <f>IFERROR(__xludf.DUMMYFUNCTION("TEXTJOIN("";"", TRUE, FILTER($B$2:$B$14794, #REF!=$D$2:$D$14794))"),"#N/A")</f>
        <v>#N/A</v>
      </c>
    </row>
    <row r="4324">
      <c r="B4324" s="4" t="s">
        <v>911</v>
      </c>
      <c r="C4324" s="12" t="str">
        <f>IFERROR(__xludf.DUMMYFUNCTION("TEXTJOIN("";"", TRUE, FILTER($B$2:$B$14794, #REF!=$D$2:$D$14794))"),"#N/A")</f>
        <v>#N/A</v>
      </c>
    </row>
    <row r="4325">
      <c r="B4325" s="4" t="s">
        <v>911</v>
      </c>
      <c r="C4325" s="12" t="str">
        <f>IFERROR(__xludf.DUMMYFUNCTION("TEXTJOIN("";"", TRUE, FILTER($B$2:$B$14794, #REF!=$D$2:$D$14794))"),"#N/A")</f>
        <v>#N/A</v>
      </c>
    </row>
    <row r="4326">
      <c r="B4326" s="4" t="s">
        <v>911</v>
      </c>
      <c r="C4326" s="12" t="str">
        <f>IFERROR(__xludf.DUMMYFUNCTION("TEXTJOIN("";"", TRUE, FILTER($B$2:$B$14794, #REF!=$D$2:$D$14794))"),"#N/A")</f>
        <v>#N/A</v>
      </c>
    </row>
    <row r="4327">
      <c r="B4327" s="4" t="s">
        <v>913</v>
      </c>
      <c r="C4327" s="12" t="str">
        <f>IFERROR(__xludf.DUMMYFUNCTION("TEXTJOIN("";"", TRUE, FILTER($B$2:$B$14794, #REF!=$D$2:$D$14794))"),"#N/A")</f>
        <v>#N/A</v>
      </c>
    </row>
    <row r="4328">
      <c r="B4328" s="4" t="s">
        <v>913</v>
      </c>
      <c r="C4328" s="12" t="str">
        <f>IFERROR(__xludf.DUMMYFUNCTION("TEXTJOIN("";"", TRUE, FILTER($B$2:$B$14794, #REF!=$D$2:$D$14794))"),"#N/A")</f>
        <v>#N/A</v>
      </c>
    </row>
    <row r="4329">
      <c r="B4329" s="4" t="s">
        <v>913</v>
      </c>
      <c r="C4329" s="12" t="str">
        <f>IFERROR(__xludf.DUMMYFUNCTION("TEXTJOIN("";"", TRUE, FILTER($B$2:$B$14794, #REF!=$D$2:$D$14794))"),"#N/A")</f>
        <v>#N/A</v>
      </c>
    </row>
    <row r="4330">
      <c r="B4330" s="4" t="s">
        <v>913</v>
      </c>
      <c r="C4330" s="12" t="str">
        <f>IFERROR(__xludf.DUMMYFUNCTION("TEXTJOIN("";"", TRUE, FILTER($B$2:$B$14794, #REF!=$D$2:$D$14794))"),"#N/A")</f>
        <v>#N/A</v>
      </c>
    </row>
    <row r="4331">
      <c r="B4331" s="4" t="s">
        <v>913</v>
      </c>
      <c r="C4331" s="12" t="str">
        <f>IFERROR(__xludf.DUMMYFUNCTION("TEXTJOIN("";"", TRUE, FILTER($B$2:$B$14794, #REF!=$D$2:$D$14794))"),"#N/A")</f>
        <v>#N/A</v>
      </c>
    </row>
    <row r="4332">
      <c r="B4332" s="4" t="s">
        <v>913</v>
      </c>
      <c r="C4332" s="12" t="str">
        <f>IFERROR(__xludf.DUMMYFUNCTION("TEXTJOIN("";"", TRUE, FILTER($B$2:$B$14794, #REF!=$D$2:$D$14794))"),"#N/A")</f>
        <v>#N/A</v>
      </c>
    </row>
    <row r="4333">
      <c r="B4333" s="4" t="s">
        <v>913</v>
      </c>
      <c r="C4333" s="12" t="str">
        <f>IFERROR(__xludf.DUMMYFUNCTION("TEXTJOIN("";"", TRUE, FILTER($B$2:$B$14794, #REF!=$D$2:$D$14794))"),"#N/A")</f>
        <v>#N/A</v>
      </c>
    </row>
    <row r="4334">
      <c r="B4334" s="4" t="s">
        <v>913</v>
      </c>
      <c r="C4334" s="12" t="str">
        <f>IFERROR(__xludf.DUMMYFUNCTION("TEXTJOIN("";"", TRUE, FILTER($B$2:$B$14794, #REF!=$D$2:$D$14794))"),"#N/A")</f>
        <v>#N/A</v>
      </c>
    </row>
    <row r="4335">
      <c r="B4335" s="4" t="s">
        <v>915</v>
      </c>
      <c r="C4335" s="12" t="str">
        <f>IFERROR(__xludf.DUMMYFUNCTION("TEXTJOIN("";"", TRUE, FILTER($B$2:$B$14794, #REF!=$D$2:$D$14794))"),"#N/A")</f>
        <v>#N/A</v>
      </c>
    </row>
    <row r="4336">
      <c r="B4336" s="4" t="s">
        <v>915</v>
      </c>
      <c r="C4336" s="12" t="str">
        <f>IFERROR(__xludf.DUMMYFUNCTION("TEXTJOIN("";"", TRUE, FILTER($B$2:$B$14794, #REF!=$D$2:$D$14794))"),"#N/A")</f>
        <v>#N/A</v>
      </c>
    </row>
    <row r="4337">
      <c r="B4337" s="4" t="s">
        <v>915</v>
      </c>
      <c r="C4337" s="12" t="str">
        <f>IFERROR(__xludf.DUMMYFUNCTION("TEXTJOIN("";"", TRUE, FILTER($B$2:$B$14794, #REF!=$D$2:$D$14794))"),"#N/A")</f>
        <v>#N/A</v>
      </c>
    </row>
    <row r="4338">
      <c r="B4338" s="4" t="s">
        <v>915</v>
      </c>
      <c r="C4338" s="12" t="str">
        <f>IFERROR(__xludf.DUMMYFUNCTION("TEXTJOIN("";"", TRUE, FILTER($B$2:$B$14794, #REF!=$D$2:$D$14794))"),"#N/A")</f>
        <v>#N/A</v>
      </c>
    </row>
    <row r="4339">
      <c r="B4339" s="4" t="s">
        <v>915</v>
      </c>
      <c r="C4339" s="12" t="str">
        <f>IFERROR(__xludf.DUMMYFUNCTION("TEXTJOIN("";"", TRUE, FILTER($B$2:$B$14794, #REF!=$D$2:$D$14794))"),"#N/A")</f>
        <v>#N/A</v>
      </c>
    </row>
    <row r="4340">
      <c r="B4340" s="4" t="s">
        <v>915</v>
      </c>
      <c r="C4340" s="12" t="str">
        <f>IFERROR(__xludf.DUMMYFUNCTION("TEXTJOIN("";"", TRUE, FILTER($B$2:$B$14794, #REF!=$D$2:$D$14794))"),"#N/A")</f>
        <v>#N/A</v>
      </c>
    </row>
    <row r="4341">
      <c r="B4341" s="4" t="s">
        <v>915</v>
      </c>
      <c r="C4341" s="12" t="str">
        <f>IFERROR(__xludf.DUMMYFUNCTION("TEXTJOIN("";"", TRUE, FILTER($B$2:$B$14794, #REF!=$D$2:$D$14794))"),"#N/A")</f>
        <v>#N/A</v>
      </c>
    </row>
    <row r="4342">
      <c r="B4342" s="4" t="s">
        <v>915</v>
      </c>
      <c r="C4342" s="12" t="str">
        <f>IFERROR(__xludf.DUMMYFUNCTION("TEXTJOIN("";"", TRUE, FILTER($B$2:$B$14794, #REF!=$D$2:$D$14794))"),"#N/A")</f>
        <v>#N/A</v>
      </c>
    </row>
    <row r="4343">
      <c r="B4343" s="4" t="s">
        <v>917</v>
      </c>
      <c r="C4343" s="12" t="str">
        <f>IFERROR(__xludf.DUMMYFUNCTION("TEXTJOIN("";"", TRUE, FILTER($B$2:$B$14794, #REF!=$D$2:$D$14794))"),"#N/A")</f>
        <v>#N/A</v>
      </c>
    </row>
    <row r="4344">
      <c r="B4344" s="4" t="s">
        <v>917</v>
      </c>
      <c r="C4344" s="12" t="str">
        <f>IFERROR(__xludf.DUMMYFUNCTION("TEXTJOIN("";"", TRUE, FILTER($B$2:$B$14794, #REF!=$D$2:$D$14794))"),"#N/A")</f>
        <v>#N/A</v>
      </c>
    </row>
    <row r="4345">
      <c r="B4345" s="4" t="s">
        <v>917</v>
      </c>
      <c r="C4345" s="12" t="str">
        <f>IFERROR(__xludf.DUMMYFUNCTION("TEXTJOIN("";"", TRUE, FILTER($B$2:$B$14794, #REF!=$D$2:$D$14794))"),"#N/A")</f>
        <v>#N/A</v>
      </c>
    </row>
    <row r="4346">
      <c r="B4346" s="4" t="s">
        <v>917</v>
      </c>
      <c r="C4346" s="12" t="str">
        <f>IFERROR(__xludf.DUMMYFUNCTION("TEXTJOIN("";"", TRUE, FILTER($B$2:$B$14794, #REF!=$D$2:$D$14794))"),"#N/A")</f>
        <v>#N/A</v>
      </c>
    </row>
    <row r="4347">
      <c r="B4347" s="4" t="s">
        <v>919</v>
      </c>
      <c r="C4347" s="12" t="str">
        <f>IFERROR(__xludf.DUMMYFUNCTION("TEXTJOIN("";"", TRUE, FILTER($B$2:$B$14794, #REF!=$D$2:$D$14794))"),"#N/A")</f>
        <v>#N/A</v>
      </c>
    </row>
    <row r="4348">
      <c r="B4348" s="4" t="s">
        <v>919</v>
      </c>
      <c r="C4348" s="12" t="str">
        <f>IFERROR(__xludf.DUMMYFUNCTION("TEXTJOIN("";"", TRUE, FILTER($B$2:$B$14794, #REF!=$D$2:$D$14794))"),"#N/A")</f>
        <v>#N/A</v>
      </c>
    </row>
    <row r="4349">
      <c r="B4349" s="4" t="s">
        <v>919</v>
      </c>
      <c r="C4349" s="12" t="str">
        <f>IFERROR(__xludf.DUMMYFUNCTION("TEXTJOIN("";"", TRUE, FILTER($B$2:$B$14794, #REF!=$D$2:$D$14794))"),"#N/A")</f>
        <v>#N/A</v>
      </c>
    </row>
    <row r="4350">
      <c r="B4350" s="4" t="s">
        <v>919</v>
      </c>
      <c r="C4350" s="12" t="str">
        <f>IFERROR(__xludf.DUMMYFUNCTION("TEXTJOIN("";"", TRUE, FILTER($B$2:$B$14794, #REF!=$D$2:$D$14794))"),"#N/A")</f>
        <v>#N/A</v>
      </c>
    </row>
    <row r="4351">
      <c r="B4351" s="4" t="s">
        <v>919</v>
      </c>
      <c r="C4351" s="12" t="str">
        <f>IFERROR(__xludf.DUMMYFUNCTION("TEXTJOIN("";"", TRUE, FILTER($B$2:$B$14794, #REF!=$D$2:$D$14794))"),"#N/A")</f>
        <v>#N/A</v>
      </c>
    </row>
    <row r="4352">
      <c r="B4352" s="4" t="s">
        <v>919</v>
      </c>
      <c r="C4352" s="12" t="str">
        <f>IFERROR(__xludf.DUMMYFUNCTION("TEXTJOIN("";"", TRUE, FILTER($B$2:$B$14794, #REF!=$D$2:$D$14794))"),"#N/A")</f>
        <v>#N/A</v>
      </c>
    </row>
    <row r="4353">
      <c r="B4353" s="4" t="s">
        <v>919</v>
      </c>
      <c r="C4353" s="12" t="str">
        <f>IFERROR(__xludf.DUMMYFUNCTION("TEXTJOIN("";"", TRUE, FILTER($B$2:$B$14794, #REF!=$D$2:$D$14794))"),"#N/A")</f>
        <v>#N/A</v>
      </c>
    </row>
    <row r="4354">
      <c r="B4354" s="4" t="s">
        <v>921</v>
      </c>
      <c r="C4354" s="12" t="str">
        <f>IFERROR(__xludf.DUMMYFUNCTION("TEXTJOIN("";"", TRUE, FILTER($B$2:$B$14794, #REF!=$D$2:$D$14794))"),"#N/A")</f>
        <v>#N/A</v>
      </c>
    </row>
    <row r="4355">
      <c r="B4355" s="4" t="s">
        <v>923</v>
      </c>
      <c r="C4355" s="12" t="str">
        <f>IFERROR(__xludf.DUMMYFUNCTION("TEXTJOIN("";"", TRUE, FILTER($B$2:$B$14794, #REF!=$D$2:$D$14794))"),"#N/A")</f>
        <v>#N/A</v>
      </c>
    </row>
    <row r="4356">
      <c r="B4356" s="4" t="s">
        <v>923</v>
      </c>
      <c r="C4356" s="12" t="str">
        <f>IFERROR(__xludf.DUMMYFUNCTION("TEXTJOIN("";"", TRUE, FILTER($B$2:$B$14794, #REF!=$D$2:$D$14794))"),"#N/A")</f>
        <v>#N/A</v>
      </c>
    </row>
    <row r="4357">
      <c r="B4357" s="4" t="s">
        <v>923</v>
      </c>
      <c r="C4357" s="12" t="str">
        <f>IFERROR(__xludf.DUMMYFUNCTION("TEXTJOIN("";"", TRUE, FILTER($B$2:$B$14794, #REF!=$D$2:$D$14794))"),"#N/A")</f>
        <v>#N/A</v>
      </c>
    </row>
    <row r="4358">
      <c r="B4358" s="4" t="s">
        <v>923</v>
      </c>
      <c r="C4358" s="12" t="str">
        <f>IFERROR(__xludf.DUMMYFUNCTION("TEXTJOIN("";"", TRUE, FILTER($B$2:$B$14794, #REF!=$D$2:$D$14794))"),"#N/A")</f>
        <v>#N/A</v>
      </c>
    </row>
    <row r="4359">
      <c r="B4359" s="4" t="s">
        <v>923</v>
      </c>
      <c r="C4359" s="12" t="str">
        <f>IFERROR(__xludf.DUMMYFUNCTION("TEXTJOIN("";"", TRUE, FILTER($B$2:$B$14794, #REF!=$D$2:$D$14794))"),"#N/A")</f>
        <v>#N/A</v>
      </c>
    </row>
    <row r="4360">
      <c r="B4360" s="4" t="s">
        <v>923</v>
      </c>
      <c r="C4360" s="12" t="str">
        <f>IFERROR(__xludf.DUMMYFUNCTION("TEXTJOIN("";"", TRUE, FILTER($B$2:$B$14794, #REF!=$D$2:$D$14794))"),"#N/A")</f>
        <v>#N/A</v>
      </c>
    </row>
    <row r="4361">
      <c r="B4361" s="4" t="s">
        <v>923</v>
      </c>
      <c r="C4361" s="12" t="str">
        <f>IFERROR(__xludf.DUMMYFUNCTION("TEXTJOIN("";"", TRUE, FILTER($B$2:$B$14794, #REF!=$D$2:$D$14794))"),"#N/A")</f>
        <v>#N/A</v>
      </c>
    </row>
    <row r="4362">
      <c r="B4362" s="4" t="s">
        <v>923</v>
      </c>
      <c r="C4362" s="12" t="str">
        <f>IFERROR(__xludf.DUMMYFUNCTION("TEXTJOIN("";"", TRUE, FILTER($B$2:$B$14794, #REF!=$D$2:$D$14794))"),"#N/A")</f>
        <v>#N/A</v>
      </c>
    </row>
    <row r="4363">
      <c r="B4363" s="4" t="s">
        <v>923</v>
      </c>
      <c r="C4363" s="12" t="str">
        <f>IFERROR(__xludf.DUMMYFUNCTION("TEXTJOIN("";"", TRUE, FILTER($B$2:$B$14794, #REF!=$D$2:$D$14794))"),"#N/A")</f>
        <v>#N/A</v>
      </c>
    </row>
    <row r="4364">
      <c r="B4364" s="4" t="s">
        <v>925</v>
      </c>
      <c r="C4364" s="12" t="str">
        <f>IFERROR(__xludf.DUMMYFUNCTION("TEXTJOIN("";"", TRUE, FILTER($B$2:$B$14794, #REF!=$D$2:$D$14794))"),"#N/A")</f>
        <v>#N/A</v>
      </c>
    </row>
    <row r="4365">
      <c r="B4365" s="4" t="s">
        <v>925</v>
      </c>
      <c r="C4365" s="12" t="str">
        <f>IFERROR(__xludf.DUMMYFUNCTION("TEXTJOIN("";"", TRUE, FILTER($B$2:$B$14794, #REF!=$D$2:$D$14794))"),"#N/A")</f>
        <v>#N/A</v>
      </c>
    </row>
    <row r="4366">
      <c r="B4366" s="4" t="s">
        <v>925</v>
      </c>
      <c r="C4366" s="12" t="str">
        <f>IFERROR(__xludf.DUMMYFUNCTION("TEXTJOIN("";"", TRUE, FILTER($B$2:$B$14794, #REF!=$D$2:$D$14794))"),"#N/A")</f>
        <v>#N/A</v>
      </c>
    </row>
    <row r="4367">
      <c r="B4367" s="4" t="s">
        <v>925</v>
      </c>
      <c r="C4367" s="12" t="str">
        <f>IFERROR(__xludf.DUMMYFUNCTION("TEXTJOIN("";"", TRUE, FILTER($B$2:$B$14794, #REF!=$D$2:$D$14794))"),"#N/A")</f>
        <v>#N/A</v>
      </c>
    </row>
    <row r="4368">
      <c r="B4368" s="4" t="s">
        <v>925</v>
      </c>
      <c r="C4368" s="12" t="str">
        <f>IFERROR(__xludf.DUMMYFUNCTION("TEXTJOIN("";"", TRUE, FILTER($B$2:$B$14794, #REF!=$D$2:$D$14794))"),"#N/A")</f>
        <v>#N/A</v>
      </c>
    </row>
    <row r="4369">
      <c r="B4369" s="4" t="s">
        <v>927</v>
      </c>
      <c r="C4369" s="12" t="str">
        <f>IFERROR(__xludf.DUMMYFUNCTION("TEXTJOIN("";"", TRUE, FILTER($B$2:$B$14794, #REF!=$D$2:$D$14794))"),"#N/A")</f>
        <v>#N/A</v>
      </c>
    </row>
    <row r="4370">
      <c r="B4370" s="4" t="s">
        <v>927</v>
      </c>
      <c r="C4370" s="12" t="str">
        <f>IFERROR(__xludf.DUMMYFUNCTION("TEXTJOIN("";"", TRUE, FILTER($B$2:$B$14794, #REF!=$D$2:$D$14794))"),"#N/A")</f>
        <v>#N/A</v>
      </c>
    </row>
    <row r="4371">
      <c r="B4371" s="4" t="s">
        <v>927</v>
      </c>
      <c r="C4371" s="12" t="str">
        <f>IFERROR(__xludf.DUMMYFUNCTION("TEXTJOIN("";"", TRUE, FILTER($B$2:$B$14794, #REF!=$D$2:$D$14794))"),"#N/A")</f>
        <v>#N/A</v>
      </c>
    </row>
    <row r="4372">
      <c r="B4372" s="4" t="s">
        <v>927</v>
      </c>
      <c r="C4372" s="12" t="str">
        <f>IFERROR(__xludf.DUMMYFUNCTION("TEXTJOIN("";"", TRUE, FILTER($B$2:$B$14794, #REF!=$D$2:$D$14794))"),"#N/A")</f>
        <v>#N/A</v>
      </c>
    </row>
    <row r="4373">
      <c r="B4373" s="4" t="s">
        <v>927</v>
      </c>
      <c r="C4373" s="12" t="str">
        <f>IFERROR(__xludf.DUMMYFUNCTION("TEXTJOIN("";"", TRUE, FILTER($B$2:$B$14794, #REF!=$D$2:$D$14794))"),"#N/A")</f>
        <v>#N/A</v>
      </c>
    </row>
    <row r="4374">
      <c r="B4374" s="4" t="s">
        <v>927</v>
      </c>
      <c r="C4374" s="12" t="str">
        <f>IFERROR(__xludf.DUMMYFUNCTION("TEXTJOIN("";"", TRUE, FILTER($B$2:$B$14794, #REF!=$D$2:$D$14794))"),"#N/A")</f>
        <v>#N/A</v>
      </c>
    </row>
    <row r="4375">
      <c r="B4375" s="4" t="s">
        <v>927</v>
      </c>
      <c r="C4375" s="12" t="str">
        <f>IFERROR(__xludf.DUMMYFUNCTION("TEXTJOIN("";"", TRUE, FILTER($B$2:$B$14794, #REF!=$D$2:$D$14794))"),"#N/A")</f>
        <v>#N/A</v>
      </c>
    </row>
    <row r="4376">
      <c r="B4376" s="4" t="s">
        <v>927</v>
      </c>
      <c r="C4376" s="12" t="str">
        <f>IFERROR(__xludf.DUMMYFUNCTION("TEXTJOIN("";"", TRUE, FILTER($B$2:$B$14794, #REF!=$D$2:$D$14794))"),"#N/A")</f>
        <v>#N/A</v>
      </c>
    </row>
    <row r="4377">
      <c r="B4377" s="4" t="s">
        <v>927</v>
      </c>
      <c r="C4377" s="12" t="str">
        <f>IFERROR(__xludf.DUMMYFUNCTION("TEXTJOIN("";"", TRUE, FILTER($B$2:$B$14794, #REF!=$D$2:$D$14794))"),"#N/A")</f>
        <v>#N/A</v>
      </c>
    </row>
    <row r="4378">
      <c r="B4378" s="4" t="s">
        <v>929</v>
      </c>
      <c r="C4378" s="12" t="str">
        <f>IFERROR(__xludf.DUMMYFUNCTION("TEXTJOIN("";"", TRUE, FILTER($B$2:$B$14794, #REF!=$D$2:$D$14794))"),"#N/A")</f>
        <v>#N/A</v>
      </c>
    </row>
    <row r="4379">
      <c r="B4379" s="4" t="s">
        <v>931</v>
      </c>
      <c r="C4379" s="12" t="str">
        <f>IFERROR(__xludf.DUMMYFUNCTION("TEXTJOIN("";"", TRUE, FILTER($B$2:$B$14794, #REF!=$D$2:$D$14794))"),"#N/A")</f>
        <v>#N/A</v>
      </c>
    </row>
    <row r="4380">
      <c r="B4380" s="4" t="s">
        <v>931</v>
      </c>
      <c r="C4380" s="12" t="str">
        <f>IFERROR(__xludf.DUMMYFUNCTION("TEXTJOIN("";"", TRUE, FILTER($B$2:$B$14794, #REF!=$D$2:$D$14794))"),"#N/A")</f>
        <v>#N/A</v>
      </c>
    </row>
    <row r="4381">
      <c r="B4381" s="4" t="s">
        <v>931</v>
      </c>
      <c r="C4381" s="12" t="str">
        <f>IFERROR(__xludf.DUMMYFUNCTION("TEXTJOIN("";"", TRUE, FILTER($B$2:$B$14794, #REF!=$D$2:$D$14794))"),"#N/A")</f>
        <v>#N/A</v>
      </c>
    </row>
    <row r="4382">
      <c r="B4382" s="4" t="s">
        <v>931</v>
      </c>
      <c r="C4382" s="12" t="str">
        <f>IFERROR(__xludf.DUMMYFUNCTION("TEXTJOIN("";"", TRUE, FILTER($B$2:$B$14794, #REF!=$D$2:$D$14794))"),"#N/A")</f>
        <v>#N/A</v>
      </c>
    </row>
    <row r="4383">
      <c r="B4383" s="4" t="s">
        <v>934</v>
      </c>
      <c r="C4383" s="12" t="str">
        <f>IFERROR(__xludf.DUMMYFUNCTION("TEXTJOIN("";"", TRUE, FILTER($B$2:$B$14794, #REF!=$D$2:$D$14794))"),"#N/A")</f>
        <v>#N/A</v>
      </c>
    </row>
    <row r="4384">
      <c r="B4384" s="4" t="s">
        <v>934</v>
      </c>
      <c r="C4384" s="12" t="str">
        <f>IFERROR(__xludf.DUMMYFUNCTION("TEXTJOIN("";"", TRUE, FILTER($B$2:$B$14794, #REF!=$D$2:$D$14794))"),"#N/A")</f>
        <v>#N/A</v>
      </c>
    </row>
    <row r="4385">
      <c r="B4385" s="4" t="s">
        <v>934</v>
      </c>
      <c r="C4385" s="12" t="str">
        <f>IFERROR(__xludf.DUMMYFUNCTION("TEXTJOIN("";"", TRUE, FILTER($B$2:$B$14794, #REF!=$D$2:$D$14794))"),"#N/A")</f>
        <v>#N/A</v>
      </c>
    </row>
    <row r="4386">
      <c r="B4386" s="4" t="s">
        <v>934</v>
      </c>
      <c r="C4386" s="12" t="str">
        <f>IFERROR(__xludf.DUMMYFUNCTION("TEXTJOIN("";"", TRUE, FILTER($B$2:$B$14794, #REF!=$D$2:$D$14794))"),"#N/A")</f>
        <v>#N/A</v>
      </c>
    </row>
    <row r="4387">
      <c r="B4387" s="4" t="s">
        <v>934</v>
      </c>
      <c r="C4387" s="12" t="str">
        <f>IFERROR(__xludf.DUMMYFUNCTION("TEXTJOIN("";"", TRUE, FILTER($B$2:$B$14794, #REF!=$D$2:$D$14794))"),"#N/A")</f>
        <v>#N/A</v>
      </c>
    </row>
    <row r="4388">
      <c r="B4388" s="4" t="s">
        <v>934</v>
      </c>
      <c r="C4388" s="12" t="str">
        <f>IFERROR(__xludf.DUMMYFUNCTION("TEXTJOIN("";"", TRUE, FILTER($B$2:$B$14794, #REF!=$D$2:$D$14794))"),"#N/A")</f>
        <v>#N/A</v>
      </c>
    </row>
    <row r="4389">
      <c r="B4389" s="4" t="s">
        <v>936</v>
      </c>
      <c r="C4389" s="12" t="str">
        <f>IFERROR(__xludf.DUMMYFUNCTION("TEXTJOIN("";"", TRUE, FILTER($B$2:$B$14794, #REF!=$D$2:$D$14794))"),"#N/A")</f>
        <v>#N/A</v>
      </c>
    </row>
    <row r="4390">
      <c r="B4390" s="4" t="s">
        <v>936</v>
      </c>
      <c r="C4390" s="12" t="str">
        <f>IFERROR(__xludf.DUMMYFUNCTION("TEXTJOIN("";"", TRUE, FILTER($B$2:$B$14794, #REF!=$D$2:$D$14794))"),"#N/A")</f>
        <v>#N/A</v>
      </c>
    </row>
    <row r="4391">
      <c r="B4391" s="4" t="s">
        <v>936</v>
      </c>
      <c r="C4391" s="12" t="str">
        <f>IFERROR(__xludf.DUMMYFUNCTION("TEXTJOIN("";"", TRUE, FILTER($B$2:$B$14794, #REF!=$D$2:$D$14794))"),"#N/A")</f>
        <v>#N/A</v>
      </c>
    </row>
    <row r="4392">
      <c r="B4392" s="4" t="s">
        <v>936</v>
      </c>
      <c r="C4392" s="12" t="str">
        <f>IFERROR(__xludf.DUMMYFUNCTION("TEXTJOIN("";"", TRUE, FILTER($B$2:$B$14794, #REF!=$D$2:$D$14794))"),"#N/A")</f>
        <v>#N/A</v>
      </c>
    </row>
    <row r="4393">
      <c r="B4393" s="4" t="s">
        <v>936</v>
      </c>
      <c r="C4393" s="12" t="str">
        <f>IFERROR(__xludf.DUMMYFUNCTION("TEXTJOIN("";"", TRUE, FILTER($B$2:$B$14794, #REF!=$D$2:$D$14794))"),"#N/A")</f>
        <v>#N/A</v>
      </c>
    </row>
    <row r="4394">
      <c r="B4394" s="4" t="s">
        <v>936</v>
      </c>
      <c r="C4394" s="12" t="str">
        <f>IFERROR(__xludf.DUMMYFUNCTION("TEXTJOIN("";"", TRUE, FILTER($B$2:$B$14794, #REF!=$D$2:$D$14794))"),"#N/A")</f>
        <v>#N/A</v>
      </c>
    </row>
    <row r="4395">
      <c r="B4395" s="4" t="s">
        <v>938</v>
      </c>
      <c r="C4395" s="12" t="str">
        <f>IFERROR(__xludf.DUMMYFUNCTION("TEXTJOIN("";"", TRUE, FILTER($B$2:$B$14794, #REF!=$D$2:$D$14794))"),"#N/A")</f>
        <v>#N/A</v>
      </c>
    </row>
    <row r="4396">
      <c r="B4396" s="4" t="s">
        <v>940</v>
      </c>
      <c r="C4396" s="12" t="str">
        <f>IFERROR(__xludf.DUMMYFUNCTION("TEXTJOIN("";"", TRUE, FILTER($B$2:$B$14794, #REF!=$D$2:$D$14794))"),"#N/A")</f>
        <v>#N/A</v>
      </c>
    </row>
    <row r="4397">
      <c r="B4397" s="4" t="s">
        <v>942</v>
      </c>
      <c r="C4397" s="12" t="str">
        <f>IFERROR(__xludf.DUMMYFUNCTION("TEXTJOIN("";"", TRUE, FILTER($B$2:$B$14794, #REF!=$D$2:$D$14794))"),"#N/A")</f>
        <v>#N/A</v>
      </c>
    </row>
    <row r="4398">
      <c r="B4398" s="4" t="s">
        <v>942</v>
      </c>
      <c r="C4398" s="12" t="str">
        <f>IFERROR(__xludf.DUMMYFUNCTION("TEXTJOIN("";"", TRUE, FILTER($B$2:$B$14794, #REF!=$D$2:$D$14794))"),"#N/A")</f>
        <v>#N/A</v>
      </c>
    </row>
    <row r="4399">
      <c r="B4399" s="4" t="s">
        <v>942</v>
      </c>
      <c r="C4399" s="12" t="str">
        <f>IFERROR(__xludf.DUMMYFUNCTION("TEXTJOIN("";"", TRUE, FILTER($B$2:$B$14794, #REF!=$D$2:$D$14794))"),"#N/A")</f>
        <v>#N/A</v>
      </c>
    </row>
    <row r="4400">
      <c r="B4400" s="4" t="s">
        <v>942</v>
      </c>
      <c r="C4400" s="12" t="str">
        <f>IFERROR(__xludf.DUMMYFUNCTION("TEXTJOIN("";"", TRUE, FILTER($B$2:$B$14794, #REF!=$D$2:$D$14794))"),"#N/A")</f>
        <v>#N/A</v>
      </c>
    </row>
    <row r="4401">
      <c r="B4401" s="4" t="s">
        <v>944</v>
      </c>
      <c r="C4401" s="12" t="str">
        <f>IFERROR(__xludf.DUMMYFUNCTION("TEXTJOIN("";"", TRUE, FILTER($B$2:$B$14794, #REF!=$D$2:$D$14794))"),"#N/A")</f>
        <v>#N/A</v>
      </c>
    </row>
    <row r="4402">
      <c r="B4402" s="4" t="s">
        <v>944</v>
      </c>
      <c r="C4402" s="12" t="str">
        <f>IFERROR(__xludf.DUMMYFUNCTION("TEXTJOIN("";"", TRUE, FILTER($B$2:$B$14794, #REF!=$D$2:$D$14794))"),"#N/A")</f>
        <v>#N/A</v>
      </c>
    </row>
    <row r="4403">
      <c r="B4403" s="4" t="s">
        <v>944</v>
      </c>
      <c r="C4403" s="12" t="str">
        <f>IFERROR(__xludf.DUMMYFUNCTION("TEXTJOIN("";"", TRUE, FILTER($B$2:$B$14794, #REF!=$D$2:$D$14794))"),"#N/A")</f>
        <v>#N/A</v>
      </c>
    </row>
    <row r="4404">
      <c r="B4404" s="4" t="s">
        <v>944</v>
      </c>
      <c r="C4404" s="12" t="str">
        <f>IFERROR(__xludf.DUMMYFUNCTION("TEXTJOIN("";"", TRUE, FILTER($B$2:$B$14794, #REF!=$D$2:$D$14794))"),"#N/A")</f>
        <v>#N/A</v>
      </c>
    </row>
    <row r="4405">
      <c r="B4405" s="4" t="s">
        <v>944</v>
      </c>
      <c r="C4405" s="12" t="str">
        <f>IFERROR(__xludf.DUMMYFUNCTION("TEXTJOIN("";"", TRUE, FILTER($B$2:$B$14794, #REF!=$D$2:$D$14794))"),"#N/A")</f>
        <v>#N/A</v>
      </c>
    </row>
    <row r="4406">
      <c r="B4406" s="4" t="s">
        <v>944</v>
      </c>
      <c r="C4406" s="12" t="str">
        <f>IFERROR(__xludf.DUMMYFUNCTION("TEXTJOIN("";"", TRUE, FILTER($B$2:$B$14794, #REF!=$D$2:$D$14794))"),"#N/A")</f>
        <v>#N/A</v>
      </c>
    </row>
    <row r="4407">
      <c r="B4407" s="4" t="s">
        <v>944</v>
      </c>
      <c r="C4407" s="12" t="str">
        <f>IFERROR(__xludf.DUMMYFUNCTION("TEXTJOIN("";"", TRUE, FILTER($B$2:$B$14794, #REF!=$D$2:$D$14794))"),"#N/A")</f>
        <v>#N/A</v>
      </c>
    </row>
    <row r="4408">
      <c r="B4408" s="4" t="s">
        <v>944</v>
      </c>
      <c r="C4408" s="12" t="str">
        <f>IFERROR(__xludf.DUMMYFUNCTION("TEXTJOIN("";"", TRUE, FILTER($B$2:$B$14794, #REF!=$D$2:$D$14794))"),"#N/A")</f>
        <v>#N/A</v>
      </c>
    </row>
    <row r="4409">
      <c r="B4409" s="4" t="s">
        <v>944</v>
      </c>
      <c r="C4409" s="12" t="str">
        <f>IFERROR(__xludf.DUMMYFUNCTION("TEXTJOIN("";"", TRUE, FILTER($B$2:$B$14794, #REF!=$D$2:$D$14794))"),"#N/A")</f>
        <v>#N/A</v>
      </c>
    </row>
    <row r="4410">
      <c r="B4410" s="4" t="s">
        <v>944</v>
      </c>
      <c r="C4410" s="12" t="str">
        <f>IFERROR(__xludf.DUMMYFUNCTION("TEXTJOIN("";"", TRUE, FILTER($B$2:$B$14794, #REF!=$D$2:$D$14794))"),"#N/A")</f>
        <v>#N/A</v>
      </c>
    </row>
    <row r="4411">
      <c r="B4411" s="4" t="s">
        <v>946</v>
      </c>
      <c r="C4411" s="12" t="str">
        <f>IFERROR(__xludf.DUMMYFUNCTION("TEXTJOIN("";"", TRUE, FILTER($B$2:$B$14794, #REF!=$D$2:$D$14794))"),"#N/A")</f>
        <v>#N/A</v>
      </c>
    </row>
    <row r="4412">
      <c r="B4412" s="4" t="s">
        <v>946</v>
      </c>
      <c r="C4412" s="12" t="str">
        <f>IFERROR(__xludf.DUMMYFUNCTION("TEXTJOIN("";"", TRUE, FILTER($B$2:$B$14794, #REF!=$D$2:$D$14794))"),"#N/A")</f>
        <v>#N/A</v>
      </c>
    </row>
    <row r="4413">
      <c r="B4413" s="4" t="s">
        <v>946</v>
      </c>
      <c r="C4413" s="12" t="str">
        <f>IFERROR(__xludf.DUMMYFUNCTION("TEXTJOIN("";"", TRUE, FILTER($B$2:$B$14794, #REF!=$D$2:$D$14794))"),"#N/A")</f>
        <v>#N/A</v>
      </c>
    </row>
    <row r="4414">
      <c r="B4414" s="4" t="s">
        <v>946</v>
      </c>
      <c r="C4414" s="12" t="str">
        <f>IFERROR(__xludf.DUMMYFUNCTION("TEXTJOIN("";"", TRUE, FILTER($B$2:$B$14794, #REF!=$D$2:$D$14794))"),"#N/A")</f>
        <v>#N/A</v>
      </c>
    </row>
    <row r="4415">
      <c r="B4415" s="4" t="s">
        <v>946</v>
      </c>
      <c r="C4415" s="12" t="str">
        <f>IFERROR(__xludf.DUMMYFUNCTION("TEXTJOIN("";"", TRUE, FILTER($B$2:$B$14794, #REF!=$D$2:$D$14794))"),"#N/A")</f>
        <v>#N/A</v>
      </c>
    </row>
    <row r="4416">
      <c r="B4416" s="4" t="s">
        <v>948</v>
      </c>
      <c r="C4416" s="12" t="str">
        <f>IFERROR(__xludf.DUMMYFUNCTION("TEXTJOIN("";"", TRUE, FILTER($B$2:$B$14794, #REF!=$D$2:$D$14794))"),"#N/A")</f>
        <v>#N/A</v>
      </c>
    </row>
    <row r="4417">
      <c r="B4417" s="4" t="s">
        <v>950</v>
      </c>
      <c r="C4417" s="12" t="str">
        <f>IFERROR(__xludf.DUMMYFUNCTION("TEXTJOIN("";"", TRUE, FILTER($B$2:$B$14794, #REF!=$D$2:$D$14794))"),"#N/A")</f>
        <v>#N/A</v>
      </c>
    </row>
    <row r="4418">
      <c r="B4418" s="4" t="s">
        <v>950</v>
      </c>
      <c r="C4418" s="12" t="str">
        <f>IFERROR(__xludf.DUMMYFUNCTION("TEXTJOIN("";"", TRUE, FILTER($B$2:$B$14794, #REF!=$D$2:$D$14794))"),"#N/A")</f>
        <v>#N/A</v>
      </c>
    </row>
    <row r="4419">
      <c r="B4419" s="4" t="s">
        <v>950</v>
      </c>
      <c r="C4419" s="12" t="str">
        <f>IFERROR(__xludf.DUMMYFUNCTION("TEXTJOIN("";"", TRUE, FILTER($B$2:$B$14794, #REF!=$D$2:$D$14794))"),"#N/A")</f>
        <v>#N/A</v>
      </c>
    </row>
    <row r="4420">
      <c r="B4420" s="4" t="s">
        <v>950</v>
      </c>
      <c r="C4420" s="12" t="str">
        <f>IFERROR(__xludf.DUMMYFUNCTION("TEXTJOIN("";"", TRUE, FILTER($B$2:$B$14794, #REF!=$D$2:$D$14794))"),"#N/A")</f>
        <v>#N/A</v>
      </c>
    </row>
    <row r="4421">
      <c r="B4421" s="4" t="s">
        <v>950</v>
      </c>
      <c r="C4421" s="12" t="str">
        <f>IFERROR(__xludf.DUMMYFUNCTION("TEXTJOIN("";"", TRUE, FILTER($B$2:$B$14794, #REF!=$D$2:$D$14794))"),"#N/A")</f>
        <v>#N/A</v>
      </c>
    </row>
    <row r="4422">
      <c r="B4422" s="4" t="s">
        <v>950</v>
      </c>
      <c r="C4422" s="12" t="str">
        <f>IFERROR(__xludf.DUMMYFUNCTION("TEXTJOIN("";"", TRUE, FILTER($B$2:$B$14794, #REF!=$D$2:$D$14794))"),"#N/A")</f>
        <v>#N/A</v>
      </c>
    </row>
    <row r="4423">
      <c r="B4423" s="4" t="s">
        <v>950</v>
      </c>
      <c r="C4423" s="12" t="str">
        <f>IFERROR(__xludf.DUMMYFUNCTION("TEXTJOIN("";"", TRUE, FILTER($B$2:$B$14794, #REF!=$D$2:$D$14794))"),"#N/A")</f>
        <v>#N/A</v>
      </c>
    </row>
    <row r="4424">
      <c r="B4424" s="4" t="s">
        <v>950</v>
      </c>
      <c r="C4424" s="12" t="str">
        <f>IFERROR(__xludf.DUMMYFUNCTION("TEXTJOIN("";"", TRUE, FILTER($B$2:$B$14794, #REF!=$D$2:$D$14794))"),"#N/A")</f>
        <v>#N/A</v>
      </c>
    </row>
    <row r="4425">
      <c r="B4425" s="4" t="s">
        <v>950</v>
      </c>
      <c r="C4425" s="12" t="str">
        <f>IFERROR(__xludf.DUMMYFUNCTION("TEXTJOIN("";"", TRUE, FILTER($B$2:$B$14794, #REF!=$D$2:$D$14794))"),"#N/A")</f>
        <v>#N/A</v>
      </c>
    </row>
    <row r="4426">
      <c r="B4426" s="4" t="s">
        <v>950</v>
      </c>
      <c r="C4426" s="12" t="str">
        <f>IFERROR(__xludf.DUMMYFUNCTION("TEXTJOIN("";"", TRUE, FILTER($B$2:$B$14794, #REF!=$D$2:$D$14794))"),"#N/A")</f>
        <v>#N/A</v>
      </c>
    </row>
    <row r="4427">
      <c r="B4427" s="4" t="s">
        <v>953</v>
      </c>
      <c r="C4427" s="12" t="str">
        <f>IFERROR(__xludf.DUMMYFUNCTION("TEXTJOIN("";"", TRUE, FILTER($B$2:$B$14794, #REF!=$D$2:$D$14794))"),"#N/A")</f>
        <v>#N/A</v>
      </c>
    </row>
    <row r="4428">
      <c r="B4428" s="4" t="s">
        <v>953</v>
      </c>
      <c r="C4428" s="12" t="str">
        <f>IFERROR(__xludf.DUMMYFUNCTION("TEXTJOIN("";"", TRUE, FILTER($B$2:$B$14794, #REF!=$D$2:$D$14794))"),"#N/A")</f>
        <v>#N/A</v>
      </c>
    </row>
    <row r="4429">
      <c r="B4429" s="4" t="s">
        <v>953</v>
      </c>
      <c r="C4429" s="12" t="str">
        <f>IFERROR(__xludf.DUMMYFUNCTION("TEXTJOIN("";"", TRUE, FILTER($B$2:$B$14794, #REF!=$D$2:$D$14794))"),"#N/A")</f>
        <v>#N/A</v>
      </c>
    </row>
    <row r="4430">
      <c r="B4430" s="4" t="s">
        <v>953</v>
      </c>
      <c r="C4430" s="12" t="str">
        <f>IFERROR(__xludf.DUMMYFUNCTION("TEXTJOIN("";"", TRUE, FILTER($B$2:$B$14794, #REF!=$D$2:$D$14794))"),"#N/A")</f>
        <v>#N/A</v>
      </c>
    </row>
    <row r="4431">
      <c r="B4431" s="4" t="s">
        <v>953</v>
      </c>
      <c r="C4431" s="12" t="str">
        <f>IFERROR(__xludf.DUMMYFUNCTION("TEXTJOIN("";"", TRUE, FILTER($B$2:$B$14794, #REF!=$D$2:$D$14794))"),"#N/A")</f>
        <v>#N/A</v>
      </c>
    </row>
    <row r="4432">
      <c r="B4432" s="4" t="s">
        <v>953</v>
      </c>
      <c r="C4432" s="12" t="str">
        <f>IFERROR(__xludf.DUMMYFUNCTION("TEXTJOIN("";"", TRUE, FILTER($B$2:$B$14794, #REF!=$D$2:$D$14794))"),"#N/A")</f>
        <v>#N/A</v>
      </c>
    </row>
    <row r="4433">
      <c r="B4433" s="4" t="s">
        <v>953</v>
      </c>
      <c r="C4433" s="12" t="str">
        <f>IFERROR(__xludf.DUMMYFUNCTION("TEXTJOIN("";"", TRUE, FILTER($B$2:$B$14794, #REF!=$D$2:$D$14794))"),"#N/A")</f>
        <v>#N/A</v>
      </c>
    </row>
    <row r="4434">
      <c r="B4434" s="4" t="s">
        <v>953</v>
      </c>
      <c r="C4434" s="12" t="str">
        <f>IFERROR(__xludf.DUMMYFUNCTION("TEXTJOIN("";"", TRUE, FILTER($B$2:$B$14794, #REF!=$D$2:$D$14794))"),"#N/A")</f>
        <v>#N/A</v>
      </c>
    </row>
    <row r="4435">
      <c r="B4435" s="4" t="s">
        <v>953</v>
      </c>
      <c r="C4435" s="12" t="str">
        <f>IFERROR(__xludf.DUMMYFUNCTION("TEXTJOIN("";"", TRUE, FILTER($B$2:$B$14794, #REF!=$D$2:$D$14794))"),"#N/A")</f>
        <v>#N/A</v>
      </c>
    </row>
    <row r="4436">
      <c r="B4436" s="4" t="s">
        <v>953</v>
      </c>
      <c r="C4436" s="12" t="str">
        <f>IFERROR(__xludf.DUMMYFUNCTION("TEXTJOIN("";"", TRUE, FILTER($B$2:$B$14794, #REF!=$D$2:$D$14794))"),"#N/A")</f>
        <v>#N/A</v>
      </c>
    </row>
    <row r="4437">
      <c r="B4437" s="4" t="s">
        <v>955</v>
      </c>
      <c r="C4437" s="12" t="str">
        <f>IFERROR(__xludf.DUMMYFUNCTION("TEXTJOIN("";"", TRUE, FILTER($B$2:$B$14794, #REF!=$D$2:$D$14794))"),"#N/A")</f>
        <v>#N/A</v>
      </c>
    </row>
    <row r="4438">
      <c r="B4438" s="4" t="s">
        <v>955</v>
      </c>
      <c r="C4438" s="12" t="str">
        <f>IFERROR(__xludf.DUMMYFUNCTION("TEXTJOIN("";"", TRUE, FILTER($B$2:$B$14794, #REF!=$D$2:$D$14794))"),"#N/A")</f>
        <v>#N/A</v>
      </c>
    </row>
    <row r="4439">
      <c r="B4439" s="4" t="s">
        <v>955</v>
      </c>
      <c r="C4439" s="12" t="str">
        <f>IFERROR(__xludf.DUMMYFUNCTION("TEXTJOIN("";"", TRUE, FILTER($B$2:$B$14794, #REF!=$D$2:$D$14794))"),"#N/A")</f>
        <v>#N/A</v>
      </c>
    </row>
    <row r="4440">
      <c r="B4440" s="4" t="s">
        <v>955</v>
      </c>
      <c r="C4440" s="12" t="str">
        <f>IFERROR(__xludf.DUMMYFUNCTION("TEXTJOIN("";"", TRUE, FILTER($B$2:$B$14794, #REF!=$D$2:$D$14794))"),"#N/A")</f>
        <v>#N/A</v>
      </c>
    </row>
    <row r="4441">
      <c r="B4441" s="4" t="s">
        <v>955</v>
      </c>
      <c r="C4441" s="12" t="str">
        <f>IFERROR(__xludf.DUMMYFUNCTION("TEXTJOIN("";"", TRUE, FILTER($B$2:$B$14794, #REF!=$D$2:$D$14794))"),"#N/A")</f>
        <v>#N/A</v>
      </c>
    </row>
    <row r="4442">
      <c r="B4442" s="4" t="s">
        <v>955</v>
      </c>
      <c r="C4442" s="12" t="str">
        <f>IFERROR(__xludf.DUMMYFUNCTION("TEXTJOIN("";"", TRUE, FILTER($B$2:$B$14794, #REF!=$D$2:$D$14794))"),"#N/A")</f>
        <v>#N/A</v>
      </c>
    </row>
    <row r="4443">
      <c r="B4443" s="4" t="s">
        <v>955</v>
      </c>
      <c r="C4443" s="12" t="str">
        <f>IFERROR(__xludf.DUMMYFUNCTION("TEXTJOIN("";"", TRUE, FILTER($B$2:$B$14794, #REF!=$D$2:$D$14794))"),"#N/A")</f>
        <v>#N/A</v>
      </c>
    </row>
    <row r="4444">
      <c r="B4444" s="4" t="s">
        <v>955</v>
      </c>
      <c r="C4444" s="12" t="str">
        <f>IFERROR(__xludf.DUMMYFUNCTION("TEXTJOIN("";"", TRUE, FILTER($B$2:$B$14794, #REF!=$D$2:$D$14794))"),"#N/A")</f>
        <v>#N/A</v>
      </c>
    </row>
    <row r="4445">
      <c r="B4445" s="4" t="s">
        <v>955</v>
      </c>
      <c r="C4445" s="12" t="str">
        <f>IFERROR(__xludf.DUMMYFUNCTION("TEXTJOIN("";"", TRUE, FILTER($B$2:$B$14794, #REF!=$D$2:$D$14794))"),"#N/A")</f>
        <v>#N/A</v>
      </c>
    </row>
    <row r="4446">
      <c r="B4446" s="4" t="s">
        <v>955</v>
      </c>
      <c r="C4446" s="12" t="str">
        <f>IFERROR(__xludf.DUMMYFUNCTION("TEXTJOIN("";"", TRUE, FILTER($B$2:$B$14794, #REF!=$D$2:$D$14794))"),"#N/A")</f>
        <v>#N/A</v>
      </c>
    </row>
    <row r="4447">
      <c r="B4447" s="4" t="s">
        <v>957</v>
      </c>
      <c r="C4447" s="12" t="str">
        <f>IFERROR(__xludf.DUMMYFUNCTION("TEXTJOIN("";"", TRUE, FILTER($B$2:$B$14794, #REF!=$D$2:$D$14794))"),"#N/A")</f>
        <v>#N/A</v>
      </c>
    </row>
    <row r="4448">
      <c r="B4448" s="4" t="s">
        <v>957</v>
      </c>
      <c r="C4448" s="12" t="str">
        <f>IFERROR(__xludf.DUMMYFUNCTION("TEXTJOIN("";"", TRUE, FILTER($B$2:$B$14794, #REF!=$D$2:$D$14794))"),"#N/A")</f>
        <v>#N/A</v>
      </c>
    </row>
    <row r="4449">
      <c r="B4449" s="4" t="s">
        <v>957</v>
      </c>
      <c r="C4449" s="12" t="str">
        <f>IFERROR(__xludf.DUMMYFUNCTION("TEXTJOIN("";"", TRUE, FILTER($B$2:$B$14794, #REF!=$D$2:$D$14794))"),"#N/A")</f>
        <v>#N/A</v>
      </c>
    </row>
    <row r="4450">
      <c r="B4450" s="4" t="s">
        <v>957</v>
      </c>
      <c r="C4450" s="12" t="str">
        <f>IFERROR(__xludf.DUMMYFUNCTION("TEXTJOIN("";"", TRUE, FILTER($B$2:$B$14794, #REF!=$D$2:$D$14794))"),"#N/A")</f>
        <v>#N/A</v>
      </c>
    </row>
    <row r="4451">
      <c r="B4451" s="4" t="s">
        <v>957</v>
      </c>
      <c r="C4451" s="12" t="str">
        <f>IFERROR(__xludf.DUMMYFUNCTION("TEXTJOIN("";"", TRUE, FILTER($B$2:$B$14794, #REF!=$D$2:$D$14794))"),"#N/A")</f>
        <v>#N/A</v>
      </c>
    </row>
    <row r="4452">
      <c r="B4452" s="4" t="s">
        <v>957</v>
      </c>
      <c r="C4452" s="12" t="str">
        <f>IFERROR(__xludf.DUMMYFUNCTION("TEXTJOIN("";"", TRUE, FILTER($B$2:$B$14794, #REF!=$D$2:$D$14794))"),"#N/A")</f>
        <v>#N/A</v>
      </c>
    </row>
    <row r="4453">
      <c r="B4453" s="4" t="s">
        <v>957</v>
      </c>
      <c r="C4453" s="12" t="str">
        <f>IFERROR(__xludf.DUMMYFUNCTION("TEXTJOIN("";"", TRUE, FILTER($B$2:$B$14794, #REF!=$D$2:$D$14794))"),"#N/A")</f>
        <v>#N/A</v>
      </c>
    </row>
    <row r="4454">
      <c r="B4454" s="4" t="s">
        <v>957</v>
      </c>
      <c r="C4454" s="12" t="str">
        <f>IFERROR(__xludf.DUMMYFUNCTION("TEXTJOIN("";"", TRUE, FILTER($B$2:$B$14794, #REF!=$D$2:$D$14794))"),"#N/A")</f>
        <v>#N/A</v>
      </c>
    </row>
    <row r="4455">
      <c r="B4455" s="4" t="s">
        <v>957</v>
      </c>
      <c r="C4455" s="12" t="str">
        <f>IFERROR(__xludf.DUMMYFUNCTION("TEXTJOIN("";"", TRUE, FILTER($B$2:$B$14794, #REF!=$D$2:$D$14794))"),"#N/A")</f>
        <v>#N/A</v>
      </c>
    </row>
    <row r="4456">
      <c r="B4456" s="4" t="s">
        <v>957</v>
      </c>
      <c r="C4456" s="12" t="str">
        <f>IFERROR(__xludf.DUMMYFUNCTION("TEXTJOIN("";"", TRUE, FILTER($B$2:$B$14794, #REF!=$D$2:$D$14794))"),"#N/A")</f>
        <v>#N/A</v>
      </c>
    </row>
    <row r="4457">
      <c r="B4457" s="4" t="s">
        <v>959</v>
      </c>
      <c r="C4457" s="12" t="str">
        <f>IFERROR(__xludf.DUMMYFUNCTION("TEXTJOIN("";"", TRUE, FILTER($B$2:$B$14794, #REF!=$D$2:$D$14794))"),"#N/A")</f>
        <v>#N/A</v>
      </c>
    </row>
    <row r="4458">
      <c r="B4458" s="4" t="s">
        <v>959</v>
      </c>
      <c r="C4458" s="12" t="str">
        <f>IFERROR(__xludf.DUMMYFUNCTION("TEXTJOIN("";"", TRUE, FILTER($B$2:$B$14794, #REF!=$D$2:$D$14794))"),"#N/A")</f>
        <v>#N/A</v>
      </c>
    </row>
    <row r="4459">
      <c r="B4459" s="4" t="s">
        <v>959</v>
      </c>
      <c r="C4459" s="12" t="str">
        <f>IFERROR(__xludf.DUMMYFUNCTION("TEXTJOIN("";"", TRUE, FILTER($B$2:$B$14794, #REF!=$D$2:$D$14794))"),"#N/A")</f>
        <v>#N/A</v>
      </c>
    </row>
    <row r="4460">
      <c r="B4460" s="4" t="s">
        <v>959</v>
      </c>
      <c r="C4460" s="12" t="str">
        <f>IFERROR(__xludf.DUMMYFUNCTION("TEXTJOIN("";"", TRUE, FILTER($B$2:$B$14794, #REF!=$D$2:$D$14794))"),"#N/A")</f>
        <v>#N/A</v>
      </c>
    </row>
    <row r="4461">
      <c r="B4461" s="4" t="s">
        <v>959</v>
      </c>
      <c r="C4461" s="12" t="str">
        <f>IFERROR(__xludf.DUMMYFUNCTION("TEXTJOIN("";"", TRUE, FILTER($B$2:$B$14794, #REF!=$D$2:$D$14794))"),"#N/A")</f>
        <v>#N/A</v>
      </c>
    </row>
    <row r="4462">
      <c r="B4462" s="4" t="s">
        <v>959</v>
      </c>
      <c r="C4462" s="12" t="str">
        <f>IFERROR(__xludf.DUMMYFUNCTION("TEXTJOIN("";"", TRUE, FILTER($B$2:$B$14794, #REF!=$D$2:$D$14794))"),"#N/A")</f>
        <v>#N/A</v>
      </c>
    </row>
    <row r="4463">
      <c r="B4463" s="4" t="s">
        <v>959</v>
      </c>
      <c r="C4463" s="12" t="str">
        <f>IFERROR(__xludf.DUMMYFUNCTION("TEXTJOIN("";"", TRUE, FILTER($B$2:$B$14794, #REF!=$D$2:$D$14794))"),"#N/A")</f>
        <v>#N/A</v>
      </c>
    </row>
    <row r="4464">
      <c r="B4464" s="4" t="s">
        <v>959</v>
      </c>
      <c r="C4464" s="12" t="str">
        <f>IFERROR(__xludf.DUMMYFUNCTION("TEXTJOIN("";"", TRUE, FILTER($B$2:$B$14794, #REF!=$D$2:$D$14794))"),"#N/A")</f>
        <v>#N/A</v>
      </c>
    </row>
    <row r="4465">
      <c r="B4465" s="4" t="s">
        <v>959</v>
      </c>
      <c r="C4465" s="12" t="str">
        <f>IFERROR(__xludf.DUMMYFUNCTION("TEXTJOIN("";"", TRUE, FILTER($B$2:$B$14794, #REF!=$D$2:$D$14794))"),"#N/A")</f>
        <v>#N/A</v>
      </c>
    </row>
    <row r="4466">
      <c r="B4466" s="4" t="s">
        <v>959</v>
      </c>
      <c r="C4466" s="12" t="str">
        <f>IFERROR(__xludf.DUMMYFUNCTION("TEXTJOIN("";"", TRUE, FILTER($B$2:$B$14794, #REF!=$D$2:$D$14794))"),"#N/A")</f>
        <v>#N/A</v>
      </c>
    </row>
    <row r="4467">
      <c r="B4467" s="4" t="s">
        <v>961</v>
      </c>
      <c r="C4467" s="12" t="str">
        <f>IFERROR(__xludf.DUMMYFUNCTION("TEXTJOIN("";"", TRUE, FILTER($B$2:$B$14794, #REF!=$D$2:$D$14794))"),"#N/A")</f>
        <v>#N/A</v>
      </c>
    </row>
    <row r="4468">
      <c r="B4468" s="4" t="s">
        <v>961</v>
      </c>
      <c r="C4468" s="12" t="str">
        <f>IFERROR(__xludf.DUMMYFUNCTION("TEXTJOIN("";"", TRUE, FILTER($B$2:$B$14794, #REF!=$D$2:$D$14794))"),"#N/A")</f>
        <v>#N/A</v>
      </c>
    </row>
    <row r="4469">
      <c r="B4469" s="4" t="s">
        <v>961</v>
      </c>
      <c r="C4469" s="12" t="str">
        <f>IFERROR(__xludf.DUMMYFUNCTION("TEXTJOIN("";"", TRUE, FILTER($B$2:$B$14794, #REF!=$D$2:$D$14794))"),"#N/A")</f>
        <v>#N/A</v>
      </c>
    </row>
    <row r="4470">
      <c r="B4470" s="4" t="s">
        <v>961</v>
      </c>
      <c r="C4470" s="12" t="str">
        <f>IFERROR(__xludf.DUMMYFUNCTION("TEXTJOIN("";"", TRUE, FILTER($B$2:$B$14794, #REF!=$D$2:$D$14794))"),"#N/A")</f>
        <v>#N/A</v>
      </c>
    </row>
    <row r="4471">
      <c r="B4471" s="4" t="s">
        <v>961</v>
      </c>
      <c r="C4471" s="12" t="str">
        <f>IFERROR(__xludf.DUMMYFUNCTION("TEXTJOIN("";"", TRUE, FILTER($B$2:$B$14794, #REF!=$D$2:$D$14794))"),"#N/A")</f>
        <v>#N/A</v>
      </c>
    </row>
    <row r="4472">
      <c r="B4472" s="4" t="s">
        <v>961</v>
      </c>
      <c r="C4472" s="12" t="str">
        <f>IFERROR(__xludf.DUMMYFUNCTION("TEXTJOIN("";"", TRUE, FILTER($B$2:$B$14794, #REF!=$D$2:$D$14794))"),"#N/A")</f>
        <v>#N/A</v>
      </c>
    </row>
    <row r="4473">
      <c r="B4473" s="4" t="s">
        <v>961</v>
      </c>
      <c r="C4473" s="12" t="str">
        <f>IFERROR(__xludf.DUMMYFUNCTION("TEXTJOIN("";"", TRUE, FILTER($B$2:$B$14794, #REF!=$D$2:$D$14794))"),"#N/A")</f>
        <v>#N/A</v>
      </c>
    </row>
    <row r="4474">
      <c r="B4474" s="4" t="s">
        <v>961</v>
      </c>
      <c r="C4474" s="12" t="str">
        <f>IFERROR(__xludf.DUMMYFUNCTION("TEXTJOIN("";"", TRUE, FILTER($B$2:$B$14794, #REF!=$D$2:$D$14794))"),"#N/A")</f>
        <v>#N/A</v>
      </c>
    </row>
    <row r="4475">
      <c r="B4475" s="4" t="s">
        <v>961</v>
      </c>
      <c r="C4475" s="12" t="str">
        <f>IFERROR(__xludf.DUMMYFUNCTION("TEXTJOIN("";"", TRUE, FILTER($B$2:$B$14794, #REF!=$D$2:$D$14794))"),"#N/A")</f>
        <v>#N/A</v>
      </c>
    </row>
    <row r="4476">
      <c r="B4476" s="4" t="s">
        <v>961</v>
      </c>
      <c r="C4476" s="12" t="str">
        <f>IFERROR(__xludf.DUMMYFUNCTION("TEXTJOIN("";"", TRUE, FILTER($B$2:$B$14794, #REF!=$D$2:$D$14794))"),"#N/A")</f>
        <v>#N/A</v>
      </c>
    </row>
    <row r="4477">
      <c r="B4477" s="4" t="s">
        <v>963</v>
      </c>
      <c r="C4477" s="12" t="str">
        <f>IFERROR(__xludf.DUMMYFUNCTION("TEXTJOIN("";"", TRUE, FILTER($B$2:$B$14794, #REF!=$D$2:$D$14794))"),"#N/A")</f>
        <v>#N/A</v>
      </c>
    </row>
    <row r="4478">
      <c r="B4478" s="4" t="s">
        <v>963</v>
      </c>
      <c r="C4478" s="12" t="str">
        <f>IFERROR(__xludf.DUMMYFUNCTION("TEXTJOIN("";"", TRUE, FILTER($B$2:$B$14794, #REF!=$D$2:$D$14794))"),"#N/A")</f>
        <v>#N/A</v>
      </c>
    </row>
    <row r="4479">
      <c r="B4479" s="4" t="s">
        <v>963</v>
      </c>
      <c r="C4479" s="12" t="str">
        <f>IFERROR(__xludf.DUMMYFUNCTION("TEXTJOIN("";"", TRUE, FILTER($B$2:$B$14794, #REF!=$D$2:$D$14794))"),"#N/A")</f>
        <v>#N/A</v>
      </c>
    </row>
    <row r="4480">
      <c r="B4480" s="4" t="s">
        <v>963</v>
      </c>
      <c r="C4480" s="12" t="str">
        <f>IFERROR(__xludf.DUMMYFUNCTION("TEXTJOIN("";"", TRUE, FILTER($B$2:$B$14794, #REF!=$D$2:$D$14794))"),"#N/A")</f>
        <v>#N/A</v>
      </c>
    </row>
    <row r="4481">
      <c r="B4481" s="4" t="s">
        <v>963</v>
      </c>
      <c r="C4481" s="12" t="str">
        <f>IFERROR(__xludf.DUMMYFUNCTION("TEXTJOIN("";"", TRUE, FILTER($B$2:$B$14794, #REF!=$D$2:$D$14794))"),"#N/A")</f>
        <v>#N/A</v>
      </c>
    </row>
    <row r="4482">
      <c r="B4482" s="4" t="s">
        <v>963</v>
      </c>
      <c r="C4482" s="12" t="str">
        <f>IFERROR(__xludf.DUMMYFUNCTION("TEXTJOIN("";"", TRUE, FILTER($B$2:$B$14794, #REF!=$D$2:$D$14794))"),"#N/A")</f>
        <v>#N/A</v>
      </c>
    </row>
    <row r="4483">
      <c r="B4483" s="4" t="s">
        <v>963</v>
      </c>
      <c r="C4483" s="12" t="str">
        <f>IFERROR(__xludf.DUMMYFUNCTION("TEXTJOIN("";"", TRUE, FILTER($B$2:$B$14794, #REF!=$D$2:$D$14794))"),"#N/A")</f>
        <v>#N/A</v>
      </c>
    </row>
    <row r="4484">
      <c r="B4484" s="4" t="s">
        <v>963</v>
      </c>
      <c r="C4484" s="12" t="str">
        <f>IFERROR(__xludf.DUMMYFUNCTION("TEXTJOIN("";"", TRUE, FILTER($B$2:$B$14794, #REF!=$D$2:$D$14794))"),"#N/A")</f>
        <v>#N/A</v>
      </c>
    </row>
    <row r="4485">
      <c r="B4485" s="4" t="s">
        <v>963</v>
      </c>
      <c r="C4485" s="12" t="str">
        <f>IFERROR(__xludf.DUMMYFUNCTION("TEXTJOIN("";"", TRUE, FILTER($B$2:$B$14794, #REF!=$D$2:$D$14794))"),"#N/A")</f>
        <v>#N/A</v>
      </c>
    </row>
    <row r="4486">
      <c r="B4486" s="4" t="s">
        <v>963</v>
      </c>
      <c r="C4486" s="12" t="str">
        <f>IFERROR(__xludf.DUMMYFUNCTION("TEXTJOIN("";"", TRUE, FILTER($B$2:$B$14794, #REF!=$D$2:$D$14794))"),"#N/A")</f>
        <v>#N/A</v>
      </c>
    </row>
    <row r="4487">
      <c r="B4487" s="4" t="s">
        <v>965</v>
      </c>
      <c r="C4487" s="12" t="str">
        <f>IFERROR(__xludf.DUMMYFUNCTION("TEXTJOIN("";"", TRUE, FILTER($B$2:$B$14794, #REF!=$D$2:$D$14794))"),"#N/A")</f>
        <v>#N/A</v>
      </c>
    </row>
    <row r="4488">
      <c r="B4488" s="4" t="s">
        <v>965</v>
      </c>
      <c r="C4488" s="12" t="str">
        <f>IFERROR(__xludf.DUMMYFUNCTION("TEXTJOIN("";"", TRUE, FILTER($B$2:$B$14794, #REF!=$D$2:$D$14794))"),"#N/A")</f>
        <v>#N/A</v>
      </c>
    </row>
    <row r="4489">
      <c r="B4489" s="4" t="s">
        <v>965</v>
      </c>
      <c r="C4489" s="12" t="str">
        <f>IFERROR(__xludf.DUMMYFUNCTION("TEXTJOIN("";"", TRUE, FILTER($B$2:$B$14794, #REF!=$D$2:$D$14794))"),"#N/A")</f>
        <v>#N/A</v>
      </c>
    </row>
    <row r="4490">
      <c r="B4490" s="4" t="s">
        <v>965</v>
      </c>
      <c r="C4490" s="12" t="str">
        <f>IFERROR(__xludf.DUMMYFUNCTION("TEXTJOIN("";"", TRUE, FILTER($B$2:$B$14794, #REF!=$D$2:$D$14794))"),"#N/A")</f>
        <v>#N/A</v>
      </c>
    </row>
    <row r="4491">
      <c r="B4491" s="4" t="s">
        <v>965</v>
      </c>
      <c r="C4491" s="12" t="str">
        <f>IFERROR(__xludf.DUMMYFUNCTION("TEXTJOIN("";"", TRUE, FILTER($B$2:$B$14794, #REF!=$D$2:$D$14794))"),"#N/A")</f>
        <v>#N/A</v>
      </c>
    </row>
    <row r="4492">
      <c r="B4492" s="4" t="s">
        <v>965</v>
      </c>
      <c r="C4492" s="12" t="str">
        <f>IFERROR(__xludf.DUMMYFUNCTION("TEXTJOIN("";"", TRUE, FILTER($B$2:$B$14794, #REF!=$D$2:$D$14794))"),"#N/A")</f>
        <v>#N/A</v>
      </c>
    </row>
    <row r="4493">
      <c r="B4493" s="4" t="s">
        <v>965</v>
      </c>
      <c r="C4493" s="12" t="str">
        <f>IFERROR(__xludf.DUMMYFUNCTION("TEXTJOIN("";"", TRUE, FILTER($B$2:$B$14794, #REF!=$D$2:$D$14794))"),"#N/A")</f>
        <v>#N/A</v>
      </c>
    </row>
    <row r="4494">
      <c r="B4494" s="4" t="s">
        <v>965</v>
      </c>
      <c r="C4494" s="12" t="str">
        <f>IFERROR(__xludf.DUMMYFUNCTION("TEXTJOIN("";"", TRUE, FILTER($B$2:$B$14794, #REF!=$D$2:$D$14794))"),"#N/A")</f>
        <v>#N/A</v>
      </c>
    </row>
    <row r="4495">
      <c r="B4495" s="4" t="s">
        <v>965</v>
      </c>
      <c r="C4495" s="12" t="str">
        <f>IFERROR(__xludf.DUMMYFUNCTION("TEXTJOIN("";"", TRUE, FILTER($B$2:$B$14794, #REF!=$D$2:$D$14794))"),"#N/A")</f>
        <v>#N/A</v>
      </c>
    </row>
    <row r="4496">
      <c r="B4496" s="4" t="s">
        <v>965</v>
      </c>
      <c r="C4496" s="12" t="str">
        <f>IFERROR(__xludf.DUMMYFUNCTION("TEXTJOIN("";"", TRUE, FILTER($B$2:$B$14794, #REF!=$D$2:$D$14794))"),"#N/A")</f>
        <v>#N/A</v>
      </c>
    </row>
    <row r="4497">
      <c r="B4497" s="4" t="s">
        <v>967</v>
      </c>
      <c r="C4497" s="12" t="str">
        <f>IFERROR(__xludf.DUMMYFUNCTION("TEXTJOIN("";"", TRUE, FILTER($B$2:$B$14794, #REF!=$D$2:$D$14794))"),"#N/A")</f>
        <v>#N/A</v>
      </c>
    </row>
    <row r="4498">
      <c r="B4498" s="4" t="s">
        <v>967</v>
      </c>
      <c r="C4498" s="12" t="str">
        <f>IFERROR(__xludf.DUMMYFUNCTION("TEXTJOIN("";"", TRUE, FILTER($B$2:$B$14794, #REF!=$D$2:$D$14794))"),"#N/A")</f>
        <v>#N/A</v>
      </c>
    </row>
    <row r="4499">
      <c r="B4499" s="4" t="s">
        <v>967</v>
      </c>
      <c r="C4499" s="12" t="str">
        <f>IFERROR(__xludf.DUMMYFUNCTION("TEXTJOIN("";"", TRUE, FILTER($B$2:$B$14794, #REF!=$D$2:$D$14794))"),"#N/A")</f>
        <v>#N/A</v>
      </c>
    </row>
    <row r="4500">
      <c r="B4500" s="4" t="s">
        <v>967</v>
      </c>
      <c r="C4500" s="12" t="str">
        <f>IFERROR(__xludf.DUMMYFUNCTION("TEXTJOIN("";"", TRUE, FILTER($B$2:$B$14794, #REF!=$D$2:$D$14794))"),"#N/A")</f>
        <v>#N/A</v>
      </c>
    </row>
    <row r="4501">
      <c r="B4501" s="4" t="s">
        <v>967</v>
      </c>
      <c r="C4501" s="12" t="str">
        <f>IFERROR(__xludf.DUMMYFUNCTION("TEXTJOIN("";"", TRUE, FILTER($B$2:$B$14794, #REF!=$D$2:$D$14794))"),"#N/A")</f>
        <v>#N/A</v>
      </c>
    </row>
    <row r="4502">
      <c r="B4502" s="4" t="s">
        <v>967</v>
      </c>
      <c r="C4502" s="12" t="str">
        <f>IFERROR(__xludf.DUMMYFUNCTION("TEXTJOIN("";"", TRUE, FILTER($B$2:$B$14794, #REF!=$D$2:$D$14794))"),"#N/A")</f>
        <v>#N/A</v>
      </c>
    </row>
    <row r="4503">
      <c r="B4503" s="4" t="s">
        <v>967</v>
      </c>
      <c r="C4503" s="12" t="str">
        <f>IFERROR(__xludf.DUMMYFUNCTION("TEXTJOIN("";"", TRUE, FILTER($B$2:$B$14794, #REF!=$D$2:$D$14794))"),"#N/A")</f>
        <v>#N/A</v>
      </c>
    </row>
    <row r="4504">
      <c r="B4504" s="4" t="s">
        <v>967</v>
      </c>
      <c r="C4504" s="12" t="str">
        <f>IFERROR(__xludf.DUMMYFUNCTION("TEXTJOIN("";"", TRUE, FILTER($B$2:$B$14794, #REF!=$D$2:$D$14794))"),"#N/A")</f>
        <v>#N/A</v>
      </c>
    </row>
    <row r="4505">
      <c r="B4505" s="4" t="s">
        <v>967</v>
      </c>
      <c r="C4505" s="12" t="str">
        <f>IFERROR(__xludf.DUMMYFUNCTION("TEXTJOIN("";"", TRUE, FILTER($B$2:$B$14794, #REF!=$D$2:$D$14794))"),"#N/A")</f>
        <v>#N/A</v>
      </c>
    </row>
    <row r="4506">
      <c r="B4506" s="4" t="s">
        <v>967</v>
      </c>
      <c r="C4506" s="12" t="str">
        <f>IFERROR(__xludf.DUMMYFUNCTION("TEXTJOIN("";"", TRUE, FILTER($B$2:$B$14794, #REF!=$D$2:$D$14794))"),"#N/A")</f>
        <v>#N/A</v>
      </c>
    </row>
    <row r="4507">
      <c r="B4507" s="4" t="s">
        <v>969</v>
      </c>
      <c r="C4507" s="12" t="str">
        <f>IFERROR(__xludf.DUMMYFUNCTION("TEXTJOIN("";"", TRUE, FILTER($B$2:$B$14794, #REF!=$D$2:$D$14794))"),"#N/A")</f>
        <v>#N/A</v>
      </c>
    </row>
    <row r="4508">
      <c r="B4508" s="4" t="s">
        <v>969</v>
      </c>
      <c r="C4508" s="12" t="str">
        <f>IFERROR(__xludf.DUMMYFUNCTION("TEXTJOIN("";"", TRUE, FILTER($B$2:$B$14794, #REF!=$D$2:$D$14794))"),"#N/A")</f>
        <v>#N/A</v>
      </c>
    </row>
    <row r="4509">
      <c r="B4509" s="4" t="s">
        <v>969</v>
      </c>
      <c r="C4509" s="12" t="str">
        <f>IFERROR(__xludf.DUMMYFUNCTION("TEXTJOIN("";"", TRUE, FILTER($B$2:$B$14794, #REF!=$D$2:$D$14794))"),"#N/A")</f>
        <v>#N/A</v>
      </c>
    </row>
    <row r="4510">
      <c r="B4510" s="4" t="s">
        <v>969</v>
      </c>
      <c r="C4510" s="12" t="str">
        <f>IFERROR(__xludf.DUMMYFUNCTION("TEXTJOIN("";"", TRUE, FILTER($B$2:$B$14794, #REF!=$D$2:$D$14794))"),"#N/A")</f>
        <v>#N/A</v>
      </c>
    </row>
    <row r="4511">
      <c r="B4511" s="4" t="s">
        <v>969</v>
      </c>
      <c r="C4511" s="12" t="str">
        <f>IFERROR(__xludf.DUMMYFUNCTION("TEXTJOIN("";"", TRUE, FILTER($B$2:$B$14794, #REF!=$D$2:$D$14794))"),"#N/A")</f>
        <v>#N/A</v>
      </c>
    </row>
    <row r="4512">
      <c r="B4512" s="4" t="s">
        <v>969</v>
      </c>
      <c r="C4512" s="12" t="str">
        <f>IFERROR(__xludf.DUMMYFUNCTION("TEXTJOIN("";"", TRUE, FILTER($B$2:$B$14794, #REF!=$D$2:$D$14794))"),"#N/A")</f>
        <v>#N/A</v>
      </c>
    </row>
    <row r="4513">
      <c r="B4513" s="4" t="s">
        <v>969</v>
      </c>
      <c r="C4513" s="12" t="str">
        <f>IFERROR(__xludf.DUMMYFUNCTION("TEXTJOIN("";"", TRUE, FILTER($B$2:$B$14794, #REF!=$D$2:$D$14794))"),"#N/A")</f>
        <v>#N/A</v>
      </c>
    </row>
    <row r="4514">
      <c r="B4514" s="4" t="s">
        <v>969</v>
      </c>
      <c r="C4514" s="12" t="str">
        <f>IFERROR(__xludf.DUMMYFUNCTION("TEXTJOIN("";"", TRUE, FILTER($B$2:$B$14794, #REF!=$D$2:$D$14794))"),"#N/A")</f>
        <v>#N/A</v>
      </c>
    </row>
    <row r="4515">
      <c r="B4515" s="4" t="s">
        <v>969</v>
      </c>
      <c r="C4515" s="12" t="str">
        <f>IFERROR(__xludf.DUMMYFUNCTION("TEXTJOIN("";"", TRUE, FILTER($B$2:$B$14794, #REF!=$D$2:$D$14794))"),"#N/A")</f>
        <v>#N/A</v>
      </c>
    </row>
    <row r="4516">
      <c r="B4516" s="4" t="s">
        <v>969</v>
      </c>
      <c r="C4516" s="12" t="str">
        <f>IFERROR(__xludf.DUMMYFUNCTION("TEXTJOIN("";"", TRUE, FILTER($B$2:$B$14794, #REF!=$D$2:$D$14794))"),"#N/A")</f>
        <v>#N/A</v>
      </c>
    </row>
    <row r="4517">
      <c r="B4517" s="4" t="s">
        <v>971</v>
      </c>
      <c r="C4517" s="12" t="str">
        <f>IFERROR(__xludf.DUMMYFUNCTION("TEXTJOIN("";"", TRUE, FILTER($B$2:$B$14794, #REF!=$D$2:$D$14794))"),"#N/A")</f>
        <v>#N/A</v>
      </c>
    </row>
    <row r="4518">
      <c r="B4518" s="4" t="s">
        <v>971</v>
      </c>
      <c r="C4518" s="12" t="str">
        <f>IFERROR(__xludf.DUMMYFUNCTION("TEXTJOIN("";"", TRUE, FILTER($B$2:$B$14794, #REF!=$D$2:$D$14794))"),"#N/A")</f>
        <v>#N/A</v>
      </c>
    </row>
    <row r="4519">
      <c r="B4519" s="4" t="s">
        <v>971</v>
      </c>
      <c r="C4519" s="12" t="str">
        <f>IFERROR(__xludf.DUMMYFUNCTION("TEXTJOIN("";"", TRUE, FILTER($B$2:$B$14794, #REF!=$D$2:$D$14794))"),"#N/A")</f>
        <v>#N/A</v>
      </c>
    </row>
    <row r="4520">
      <c r="B4520" s="4" t="s">
        <v>971</v>
      </c>
      <c r="C4520" s="12" t="str">
        <f>IFERROR(__xludf.DUMMYFUNCTION("TEXTJOIN("";"", TRUE, FILTER($B$2:$B$14794, #REF!=$D$2:$D$14794))"),"#N/A")</f>
        <v>#N/A</v>
      </c>
    </row>
    <row r="4521">
      <c r="B4521" s="4" t="s">
        <v>971</v>
      </c>
      <c r="C4521" s="12" t="str">
        <f>IFERROR(__xludf.DUMMYFUNCTION("TEXTJOIN("";"", TRUE, FILTER($B$2:$B$14794, #REF!=$D$2:$D$14794))"),"#N/A")</f>
        <v>#N/A</v>
      </c>
    </row>
    <row r="4522">
      <c r="B4522" s="4" t="s">
        <v>971</v>
      </c>
      <c r="C4522" s="12" t="str">
        <f>IFERROR(__xludf.DUMMYFUNCTION("TEXTJOIN("";"", TRUE, FILTER($B$2:$B$14794, #REF!=$D$2:$D$14794))"),"#N/A")</f>
        <v>#N/A</v>
      </c>
    </row>
    <row r="4523">
      <c r="B4523" s="4" t="s">
        <v>971</v>
      </c>
      <c r="C4523" s="12" t="str">
        <f>IFERROR(__xludf.DUMMYFUNCTION("TEXTJOIN("";"", TRUE, FILTER($B$2:$B$14794, #REF!=$D$2:$D$14794))"),"#N/A")</f>
        <v>#N/A</v>
      </c>
    </row>
    <row r="4524">
      <c r="B4524" s="4" t="s">
        <v>971</v>
      </c>
      <c r="C4524" s="12" t="str">
        <f>IFERROR(__xludf.DUMMYFUNCTION("TEXTJOIN("";"", TRUE, FILTER($B$2:$B$14794, #REF!=$D$2:$D$14794))"),"#N/A")</f>
        <v>#N/A</v>
      </c>
    </row>
    <row r="4525">
      <c r="B4525" s="4" t="s">
        <v>971</v>
      </c>
      <c r="C4525" s="12" t="str">
        <f>IFERROR(__xludf.DUMMYFUNCTION("TEXTJOIN("";"", TRUE, FILTER($B$2:$B$14794, #REF!=$D$2:$D$14794))"),"#N/A")</f>
        <v>#N/A</v>
      </c>
    </row>
    <row r="4526">
      <c r="B4526" s="4" t="s">
        <v>974</v>
      </c>
      <c r="C4526" s="12" t="str">
        <f>IFERROR(__xludf.DUMMYFUNCTION("TEXTJOIN("";"", TRUE, FILTER($B$2:$B$14794, #REF!=$D$2:$D$14794))"),"#N/A")</f>
        <v>#N/A</v>
      </c>
    </row>
    <row r="4527">
      <c r="B4527" s="4" t="s">
        <v>976</v>
      </c>
      <c r="C4527" s="12" t="str">
        <f>IFERROR(__xludf.DUMMYFUNCTION("TEXTJOIN("";"", TRUE, FILTER($B$2:$B$14794, #REF!=$D$2:$D$14794))"),"#N/A")</f>
        <v>#N/A</v>
      </c>
    </row>
    <row r="4528">
      <c r="B4528" s="4" t="s">
        <v>976</v>
      </c>
      <c r="C4528" s="12" t="str">
        <f>IFERROR(__xludf.DUMMYFUNCTION("TEXTJOIN("";"", TRUE, FILTER($B$2:$B$14794, #REF!=$D$2:$D$14794))"),"#N/A")</f>
        <v>#N/A</v>
      </c>
    </row>
    <row r="4529">
      <c r="B4529" s="4" t="s">
        <v>976</v>
      </c>
      <c r="C4529" s="12" t="str">
        <f>IFERROR(__xludf.DUMMYFUNCTION("TEXTJOIN("";"", TRUE, FILTER($B$2:$B$14794, #REF!=$D$2:$D$14794))"),"#N/A")</f>
        <v>#N/A</v>
      </c>
    </row>
    <row r="4530">
      <c r="B4530" s="4" t="s">
        <v>978</v>
      </c>
      <c r="C4530" s="12" t="str">
        <f>IFERROR(__xludf.DUMMYFUNCTION("TEXTJOIN("";"", TRUE, FILTER($B$2:$B$14794, #REF!=$D$2:$D$14794))"),"#N/A")</f>
        <v>#N/A</v>
      </c>
    </row>
    <row r="4531">
      <c r="B4531" s="4" t="s">
        <v>978</v>
      </c>
      <c r="C4531" s="12" t="str">
        <f>IFERROR(__xludf.DUMMYFUNCTION("TEXTJOIN("";"", TRUE, FILTER($B$2:$B$14794, #REF!=$D$2:$D$14794))"),"#N/A")</f>
        <v>#N/A</v>
      </c>
    </row>
    <row r="4532">
      <c r="B4532" s="4" t="s">
        <v>978</v>
      </c>
      <c r="C4532" s="12" t="str">
        <f>IFERROR(__xludf.DUMMYFUNCTION("TEXTJOIN("";"", TRUE, FILTER($B$2:$B$14794, #REF!=$D$2:$D$14794))"),"#N/A")</f>
        <v>#N/A</v>
      </c>
    </row>
    <row r="4533">
      <c r="B4533" s="4" t="s">
        <v>978</v>
      </c>
      <c r="C4533" s="12" t="str">
        <f>IFERROR(__xludf.DUMMYFUNCTION("TEXTJOIN("";"", TRUE, FILTER($B$2:$B$14794, #REF!=$D$2:$D$14794))"),"#N/A")</f>
        <v>#N/A</v>
      </c>
    </row>
    <row r="4534">
      <c r="B4534" s="4" t="s">
        <v>978</v>
      </c>
      <c r="C4534" s="12" t="str">
        <f>IFERROR(__xludf.DUMMYFUNCTION("TEXTJOIN("";"", TRUE, FILTER($B$2:$B$14794, #REF!=$D$2:$D$14794))"),"#N/A")</f>
        <v>#N/A</v>
      </c>
    </row>
    <row r="4535">
      <c r="B4535" s="4" t="s">
        <v>978</v>
      </c>
      <c r="C4535" s="12" t="str">
        <f>IFERROR(__xludf.DUMMYFUNCTION("TEXTJOIN("";"", TRUE, FILTER($B$2:$B$14794, #REF!=$D$2:$D$14794))"),"#N/A")</f>
        <v>#N/A</v>
      </c>
    </row>
    <row r="4536">
      <c r="B4536" s="4" t="s">
        <v>980</v>
      </c>
      <c r="C4536" s="12" t="str">
        <f>IFERROR(__xludf.DUMMYFUNCTION("TEXTJOIN("";"", TRUE, FILTER($B$2:$B$14794, #REF!=$D$2:$D$14794))"),"#N/A")</f>
        <v>#N/A</v>
      </c>
    </row>
    <row r="4537">
      <c r="B4537" s="4" t="s">
        <v>982</v>
      </c>
      <c r="C4537" s="12" t="str">
        <f>IFERROR(__xludf.DUMMYFUNCTION("TEXTJOIN("";"", TRUE, FILTER($B$2:$B$14794, #REF!=$D$2:$D$14794))"),"#N/A")</f>
        <v>#N/A</v>
      </c>
    </row>
    <row r="4538">
      <c r="B4538" s="4" t="s">
        <v>982</v>
      </c>
      <c r="C4538" s="12" t="str">
        <f>IFERROR(__xludf.DUMMYFUNCTION("TEXTJOIN("";"", TRUE, FILTER($B$2:$B$14794, #REF!=$D$2:$D$14794))"),"#N/A")</f>
        <v>#N/A</v>
      </c>
    </row>
    <row r="4539">
      <c r="B4539" s="4" t="s">
        <v>982</v>
      </c>
      <c r="C4539" s="12" t="str">
        <f>IFERROR(__xludf.DUMMYFUNCTION("TEXTJOIN("";"", TRUE, FILTER($B$2:$B$14794, #REF!=$D$2:$D$14794))"),"#N/A")</f>
        <v>#N/A</v>
      </c>
    </row>
    <row r="4540">
      <c r="B4540" s="4" t="s">
        <v>982</v>
      </c>
      <c r="C4540" s="12" t="str">
        <f>IFERROR(__xludf.DUMMYFUNCTION("TEXTJOIN("";"", TRUE, FILTER($B$2:$B$14794, #REF!=$D$2:$D$14794))"),"#N/A")</f>
        <v>#N/A</v>
      </c>
    </row>
    <row r="4541">
      <c r="B4541" s="4" t="s">
        <v>982</v>
      </c>
      <c r="C4541" s="12" t="str">
        <f>IFERROR(__xludf.DUMMYFUNCTION("TEXTJOIN("";"", TRUE, FILTER($B$2:$B$14794, #REF!=$D$2:$D$14794))"),"#N/A")</f>
        <v>#N/A</v>
      </c>
    </row>
    <row r="4542">
      <c r="B4542" s="4" t="s">
        <v>984</v>
      </c>
      <c r="C4542" s="12" t="str">
        <f>IFERROR(__xludf.DUMMYFUNCTION("TEXTJOIN("";"", TRUE, FILTER($B$2:$B$14794, #REF!=$D$2:$D$14794))"),"#N/A")</f>
        <v>#N/A</v>
      </c>
    </row>
    <row r="4543">
      <c r="B4543" s="4" t="s">
        <v>986</v>
      </c>
      <c r="C4543" s="12" t="str">
        <f>IFERROR(__xludf.DUMMYFUNCTION("TEXTJOIN("";"", TRUE, FILTER($B$2:$B$14794, #REF!=$D$2:$D$14794))"),"#N/A")</f>
        <v>#N/A</v>
      </c>
    </row>
    <row r="4544">
      <c r="B4544" s="4" t="s">
        <v>988</v>
      </c>
      <c r="C4544" s="12" t="str">
        <f>IFERROR(__xludf.DUMMYFUNCTION("TEXTJOIN("";"", TRUE, FILTER($B$2:$B$14794, #REF!=$D$2:$D$14794))"),"#N/A")</f>
        <v>#N/A</v>
      </c>
    </row>
    <row r="4545">
      <c r="B4545" s="4" t="s">
        <v>988</v>
      </c>
      <c r="C4545" s="12" t="str">
        <f>IFERROR(__xludf.DUMMYFUNCTION("TEXTJOIN("";"", TRUE, FILTER($B$2:$B$14794, #REF!=$D$2:$D$14794))"),"#N/A")</f>
        <v>#N/A</v>
      </c>
    </row>
    <row r="4546">
      <c r="B4546" s="4" t="s">
        <v>988</v>
      </c>
      <c r="C4546" s="12" t="str">
        <f>IFERROR(__xludf.DUMMYFUNCTION("TEXTJOIN("";"", TRUE, FILTER($B$2:$B$14794, #REF!=$D$2:$D$14794))"),"#N/A")</f>
        <v>#N/A</v>
      </c>
    </row>
    <row r="4547">
      <c r="B4547" s="4" t="s">
        <v>988</v>
      </c>
      <c r="C4547" s="12" t="str">
        <f>IFERROR(__xludf.DUMMYFUNCTION("TEXTJOIN("";"", TRUE, FILTER($B$2:$B$14794, #REF!=$D$2:$D$14794))"),"#N/A")</f>
        <v>#N/A</v>
      </c>
    </row>
    <row r="4548">
      <c r="B4548" s="4" t="s">
        <v>988</v>
      </c>
      <c r="C4548" s="12" t="str">
        <f>IFERROR(__xludf.DUMMYFUNCTION("TEXTJOIN("";"", TRUE, FILTER($B$2:$B$14794, #REF!=$D$2:$D$14794))"),"#N/A")</f>
        <v>#N/A</v>
      </c>
    </row>
    <row r="4549">
      <c r="B4549" s="4" t="s">
        <v>991</v>
      </c>
      <c r="C4549" s="12" t="str">
        <f>IFERROR(__xludf.DUMMYFUNCTION("TEXTJOIN("";"", TRUE, FILTER($B$2:$B$14794, #REF!=$D$2:$D$14794))"),"#N/A")</f>
        <v>#N/A</v>
      </c>
    </row>
    <row r="4550">
      <c r="B4550" s="4" t="s">
        <v>991</v>
      </c>
      <c r="C4550" s="12" t="str">
        <f>IFERROR(__xludf.DUMMYFUNCTION("TEXTJOIN("";"", TRUE, FILTER($B$2:$B$14794, #REF!=$D$2:$D$14794))"),"#N/A")</f>
        <v>#N/A</v>
      </c>
    </row>
    <row r="4551">
      <c r="B4551" s="4" t="s">
        <v>991</v>
      </c>
      <c r="C4551" s="12" t="str">
        <f>IFERROR(__xludf.DUMMYFUNCTION("TEXTJOIN("";"", TRUE, FILTER($B$2:$B$14794, #REF!=$D$2:$D$14794))"),"#N/A")</f>
        <v>#N/A</v>
      </c>
    </row>
    <row r="4552">
      <c r="B4552" s="4" t="s">
        <v>991</v>
      </c>
      <c r="C4552" s="12" t="str">
        <f>IFERROR(__xludf.DUMMYFUNCTION("TEXTJOIN("";"", TRUE, FILTER($B$2:$B$14794, #REF!=$D$2:$D$14794))"),"#N/A")</f>
        <v>#N/A</v>
      </c>
    </row>
    <row r="4553">
      <c r="B4553" s="4" t="s">
        <v>991</v>
      </c>
      <c r="C4553" s="12" t="str">
        <f>IFERROR(__xludf.DUMMYFUNCTION("TEXTJOIN("";"", TRUE, FILTER($B$2:$B$14794, #REF!=$D$2:$D$14794))"),"#N/A")</f>
        <v>#N/A</v>
      </c>
    </row>
    <row r="4554">
      <c r="B4554" s="4" t="s">
        <v>991</v>
      </c>
      <c r="C4554" s="12" t="str">
        <f>IFERROR(__xludf.DUMMYFUNCTION("TEXTJOIN("";"", TRUE, FILTER($B$2:$B$14794, #REF!=$D$2:$D$14794))"),"#N/A")</f>
        <v>#N/A</v>
      </c>
    </row>
    <row r="4555">
      <c r="B4555" s="4" t="s">
        <v>991</v>
      </c>
      <c r="C4555" s="12" t="str">
        <f>IFERROR(__xludf.DUMMYFUNCTION("TEXTJOIN("";"", TRUE, FILTER($B$2:$B$14794, #REF!=$D$2:$D$14794))"),"#N/A")</f>
        <v>#N/A</v>
      </c>
    </row>
    <row r="4556">
      <c r="B4556" s="4" t="s">
        <v>991</v>
      </c>
      <c r="C4556" s="12" t="str">
        <f>IFERROR(__xludf.DUMMYFUNCTION("TEXTJOIN("";"", TRUE, FILTER($B$2:$B$14794, #REF!=$D$2:$D$14794))"),"#N/A")</f>
        <v>#N/A</v>
      </c>
    </row>
    <row r="4557">
      <c r="B4557" s="4" t="s">
        <v>991</v>
      </c>
      <c r="C4557" s="12" t="str">
        <f>IFERROR(__xludf.DUMMYFUNCTION("TEXTJOIN("";"", TRUE, FILTER($B$2:$B$14794, #REF!=$D$2:$D$14794))"),"#N/A")</f>
        <v>#N/A</v>
      </c>
    </row>
    <row r="4558">
      <c r="B4558" s="4" t="s">
        <v>991</v>
      </c>
      <c r="C4558" s="12" t="str">
        <f>IFERROR(__xludf.DUMMYFUNCTION("TEXTJOIN("";"", TRUE, FILTER($B$2:$B$14794, #REF!=$D$2:$D$14794))"),"#N/A")</f>
        <v>#N/A</v>
      </c>
    </row>
    <row r="4559">
      <c r="B4559" s="4" t="s">
        <v>993</v>
      </c>
      <c r="C4559" s="12" t="str">
        <f>IFERROR(__xludf.DUMMYFUNCTION("TEXTJOIN("";"", TRUE, FILTER($B$2:$B$14794, #REF!=$D$2:$D$14794))"),"#N/A")</f>
        <v>#N/A</v>
      </c>
    </row>
    <row r="4560">
      <c r="B4560" s="4" t="s">
        <v>993</v>
      </c>
      <c r="C4560" s="12" t="str">
        <f>IFERROR(__xludf.DUMMYFUNCTION("TEXTJOIN("";"", TRUE, FILTER($B$2:$B$14794, #REF!=$D$2:$D$14794))"),"#N/A")</f>
        <v>#N/A</v>
      </c>
    </row>
    <row r="4561">
      <c r="B4561" s="4" t="s">
        <v>993</v>
      </c>
      <c r="C4561" s="12" t="str">
        <f>IFERROR(__xludf.DUMMYFUNCTION("TEXTJOIN("";"", TRUE, FILTER($B$2:$B$14794, #REF!=$D$2:$D$14794))"),"#N/A")</f>
        <v>#N/A</v>
      </c>
    </row>
    <row r="4562">
      <c r="B4562" s="4" t="s">
        <v>993</v>
      </c>
      <c r="C4562" s="12" t="str">
        <f>IFERROR(__xludf.DUMMYFUNCTION("TEXTJOIN("";"", TRUE, FILTER($B$2:$B$14794, #REF!=$D$2:$D$14794))"),"#N/A")</f>
        <v>#N/A</v>
      </c>
    </row>
    <row r="4563">
      <c r="B4563" s="4" t="s">
        <v>993</v>
      </c>
      <c r="C4563" s="12" t="str">
        <f>IFERROR(__xludf.DUMMYFUNCTION("TEXTJOIN("";"", TRUE, FILTER($B$2:$B$14794, #REF!=$D$2:$D$14794))"),"#N/A")</f>
        <v>#N/A</v>
      </c>
    </row>
    <row r="4564">
      <c r="B4564" s="4" t="s">
        <v>993</v>
      </c>
      <c r="C4564" s="12" t="str">
        <f>IFERROR(__xludf.DUMMYFUNCTION("TEXTJOIN("";"", TRUE, FILTER($B$2:$B$14794, #REF!=$D$2:$D$14794))"),"#N/A")</f>
        <v>#N/A</v>
      </c>
    </row>
    <row r="4565">
      <c r="B4565" s="4" t="s">
        <v>995</v>
      </c>
      <c r="C4565" s="12" t="str">
        <f>IFERROR(__xludf.DUMMYFUNCTION("TEXTJOIN("";"", TRUE, FILTER($B$2:$B$14794, #REF!=$D$2:$D$14794))"),"#N/A")</f>
        <v>#N/A</v>
      </c>
    </row>
    <row r="4566">
      <c r="B4566" s="4" t="s">
        <v>995</v>
      </c>
      <c r="C4566" s="12" t="str">
        <f>IFERROR(__xludf.DUMMYFUNCTION("TEXTJOIN("";"", TRUE, FILTER($B$2:$B$14794, #REF!=$D$2:$D$14794))"),"#N/A")</f>
        <v>#N/A</v>
      </c>
    </row>
    <row r="4567">
      <c r="B4567" s="4" t="s">
        <v>995</v>
      </c>
      <c r="C4567" s="12" t="str">
        <f>IFERROR(__xludf.DUMMYFUNCTION("TEXTJOIN("";"", TRUE, FILTER($B$2:$B$14794, #REF!=$D$2:$D$14794))"),"#N/A")</f>
        <v>#N/A</v>
      </c>
    </row>
    <row r="4568">
      <c r="B4568" s="4" t="s">
        <v>995</v>
      </c>
      <c r="C4568" s="12" t="str">
        <f>IFERROR(__xludf.DUMMYFUNCTION("TEXTJOIN("";"", TRUE, FILTER($B$2:$B$14794, #REF!=$D$2:$D$14794))"),"#N/A")</f>
        <v>#N/A</v>
      </c>
    </row>
    <row r="4569">
      <c r="B4569" s="4" t="s">
        <v>995</v>
      </c>
      <c r="C4569" s="12" t="str">
        <f>IFERROR(__xludf.DUMMYFUNCTION("TEXTJOIN("";"", TRUE, FILTER($B$2:$B$14794, #REF!=$D$2:$D$14794))"),"#N/A")</f>
        <v>#N/A</v>
      </c>
    </row>
    <row r="4570">
      <c r="B4570" s="4" t="s">
        <v>995</v>
      </c>
      <c r="C4570" s="12" t="str">
        <f>IFERROR(__xludf.DUMMYFUNCTION("TEXTJOIN("";"", TRUE, FILTER($B$2:$B$14794, #REF!=$D$2:$D$14794))"),"#N/A")</f>
        <v>#N/A</v>
      </c>
    </row>
    <row r="4571">
      <c r="B4571" s="4" t="s">
        <v>995</v>
      </c>
      <c r="C4571" s="12" t="str">
        <f>IFERROR(__xludf.DUMMYFUNCTION("TEXTJOIN("";"", TRUE, FILTER($B$2:$B$14794, #REF!=$D$2:$D$14794))"),"#N/A")</f>
        <v>#N/A</v>
      </c>
    </row>
    <row r="4572">
      <c r="B4572" s="4" t="s">
        <v>997</v>
      </c>
      <c r="C4572" s="12" t="str">
        <f>IFERROR(__xludf.DUMMYFUNCTION("TEXTJOIN("";"", TRUE, FILTER($B$2:$B$14794, #REF!=$D$2:$D$14794))"),"#N/A")</f>
        <v>#N/A</v>
      </c>
    </row>
    <row r="4573">
      <c r="B4573" s="4" t="s">
        <v>997</v>
      </c>
      <c r="C4573" s="12" t="str">
        <f>IFERROR(__xludf.DUMMYFUNCTION("TEXTJOIN("";"", TRUE, FILTER($B$2:$B$14794, #REF!=$D$2:$D$14794))"),"#N/A")</f>
        <v>#N/A</v>
      </c>
    </row>
    <row r="4574">
      <c r="B4574" s="4" t="s">
        <v>997</v>
      </c>
      <c r="C4574" s="12" t="str">
        <f>IFERROR(__xludf.DUMMYFUNCTION("TEXTJOIN("";"", TRUE, FILTER($B$2:$B$14794, #REF!=$D$2:$D$14794))"),"#N/A")</f>
        <v>#N/A</v>
      </c>
    </row>
    <row r="4575">
      <c r="B4575" s="4" t="s">
        <v>997</v>
      </c>
      <c r="C4575" s="12" t="str">
        <f>IFERROR(__xludf.DUMMYFUNCTION("TEXTJOIN("";"", TRUE, FILTER($B$2:$B$14794, #REF!=$D$2:$D$14794))"),"#N/A")</f>
        <v>#N/A</v>
      </c>
    </row>
    <row r="4576">
      <c r="B4576" s="4" t="s">
        <v>999</v>
      </c>
      <c r="C4576" s="12" t="str">
        <f>IFERROR(__xludf.DUMMYFUNCTION("TEXTJOIN("";"", TRUE, FILTER($B$2:$B$14794, #REF!=$D$2:$D$14794))"),"#N/A")</f>
        <v>#N/A</v>
      </c>
    </row>
    <row r="4577">
      <c r="B4577" s="4" t="s">
        <v>999</v>
      </c>
      <c r="C4577" s="12" t="str">
        <f>IFERROR(__xludf.DUMMYFUNCTION("TEXTJOIN("";"", TRUE, FILTER($B$2:$B$14794, #REF!=$D$2:$D$14794))"),"#N/A")</f>
        <v>#N/A</v>
      </c>
    </row>
    <row r="4578">
      <c r="B4578" s="4" t="s">
        <v>999</v>
      </c>
      <c r="C4578" s="12" t="str">
        <f>IFERROR(__xludf.DUMMYFUNCTION("TEXTJOIN("";"", TRUE, FILTER($B$2:$B$14794, #REF!=$D$2:$D$14794))"),"#N/A")</f>
        <v>#N/A</v>
      </c>
    </row>
    <row r="4579">
      <c r="B4579" s="4" t="s">
        <v>1001</v>
      </c>
      <c r="C4579" s="12" t="str">
        <f>IFERROR(__xludf.DUMMYFUNCTION("TEXTJOIN("";"", TRUE, FILTER($B$2:$B$14794, #REF!=$D$2:$D$14794))"),"#N/A")</f>
        <v>#N/A</v>
      </c>
    </row>
    <row r="4580">
      <c r="B4580" s="4" t="s">
        <v>1003</v>
      </c>
      <c r="C4580" s="12" t="str">
        <f>IFERROR(__xludf.DUMMYFUNCTION("TEXTJOIN("";"", TRUE, FILTER($B$2:$B$14794, #REF!=$D$2:$D$14794))"),"#N/A")</f>
        <v>#N/A</v>
      </c>
    </row>
    <row r="4581">
      <c r="B4581" s="4" t="s">
        <v>1003</v>
      </c>
      <c r="C4581" s="12" t="str">
        <f>IFERROR(__xludf.DUMMYFUNCTION("TEXTJOIN("";"", TRUE, FILTER($B$2:$B$14794, #REF!=$D$2:$D$14794))"),"#N/A")</f>
        <v>#N/A</v>
      </c>
    </row>
    <row r="4582">
      <c r="B4582" s="4" t="s">
        <v>1003</v>
      </c>
      <c r="C4582" s="12" t="str">
        <f>IFERROR(__xludf.DUMMYFUNCTION("TEXTJOIN("";"", TRUE, FILTER($B$2:$B$14794, #REF!=$D$2:$D$14794))"),"#N/A")</f>
        <v>#N/A</v>
      </c>
    </row>
    <row r="4583">
      <c r="B4583" s="4" t="s">
        <v>1003</v>
      </c>
      <c r="C4583" s="12" t="str">
        <f>IFERROR(__xludf.DUMMYFUNCTION("TEXTJOIN("";"", TRUE, FILTER($B$2:$B$14794, #REF!=$D$2:$D$14794))"),"#N/A")</f>
        <v>#N/A</v>
      </c>
    </row>
    <row r="4584">
      <c r="B4584" s="4" t="s">
        <v>1003</v>
      </c>
      <c r="C4584" s="12" t="str">
        <f>IFERROR(__xludf.DUMMYFUNCTION("TEXTJOIN("";"", TRUE, FILTER($B$2:$B$14794, #REF!=$D$2:$D$14794))"),"#N/A")</f>
        <v>#N/A</v>
      </c>
    </row>
    <row r="4585">
      <c r="B4585" s="4" t="s">
        <v>1006</v>
      </c>
      <c r="C4585" s="12" t="str">
        <f>IFERROR(__xludf.DUMMYFUNCTION("TEXTJOIN("";"", TRUE, FILTER($B$2:$B$14794, #REF!=$D$2:$D$14794))"),"#N/A")</f>
        <v>#N/A</v>
      </c>
    </row>
    <row r="4586">
      <c r="B4586" s="4" t="s">
        <v>1006</v>
      </c>
      <c r="C4586" s="12" t="str">
        <f>IFERROR(__xludf.DUMMYFUNCTION("TEXTJOIN("";"", TRUE, FILTER($B$2:$B$14794, #REF!=$D$2:$D$14794))"),"#N/A")</f>
        <v>#N/A</v>
      </c>
    </row>
    <row r="4587">
      <c r="B4587" s="4" t="s">
        <v>1006</v>
      </c>
      <c r="C4587" s="12" t="str">
        <f>IFERROR(__xludf.DUMMYFUNCTION("TEXTJOIN("";"", TRUE, FILTER($B$2:$B$14794, #REF!=$D$2:$D$14794))"),"#N/A")</f>
        <v>#N/A</v>
      </c>
    </row>
    <row r="4588">
      <c r="B4588" s="4" t="s">
        <v>1006</v>
      </c>
      <c r="C4588" s="12" t="str">
        <f>IFERROR(__xludf.DUMMYFUNCTION("TEXTJOIN("";"", TRUE, FILTER($B$2:$B$14794, #REF!=$D$2:$D$14794))"),"#N/A")</f>
        <v>#N/A</v>
      </c>
    </row>
    <row r="4589">
      <c r="B4589" s="4" t="s">
        <v>1006</v>
      </c>
      <c r="C4589" s="12" t="str">
        <f>IFERROR(__xludf.DUMMYFUNCTION("TEXTJOIN("";"", TRUE, FILTER($B$2:$B$14794, #REF!=$D$2:$D$14794))"),"#N/A")</f>
        <v>#N/A</v>
      </c>
    </row>
    <row r="4590">
      <c r="B4590" s="4" t="s">
        <v>1006</v>
      </c>
      <c r="C4590" s="12" t="str">
        <f>IFERROR(__xludf.DUMMYFUNCTION("TEXTJOIN("";"", TRUE, FILTER($B$2:$B$14794, #REF!=$D$2:$D$14794))"),"#N/A")</f>
        <v>#N/A</v>
      </c>
    </row>
    <row r="4591">
      <c r="B4591" s="4" t="s">
        <v>1008</v>
      </c>
      <c r="C4591" s="12" t="str">
        <f>IFERROR(__xludf.DUMMYFUNCTION("TEXTJOIN("";"", TRUE, FILTER($B$2:$B$14794, #REF!=$D$2:$D$14794))"),"#N/A")</f>
        <v>#N/A</v>
      </c>
    </row>
    <row r="4592">
      <c r="B4592" s="4" t="s">
        <v>1008</v>
      </c>
      <c r="C4592" s="12" t="str">
        <f>IFERROR(__xludf.DUMMYFUNCTION("TEXTJOIN("";"", TRUE, FILTER($B$2:$B$14794, #REF!=$D$2:$D$14794))"),"#N/A")</f>
        <v>#N/A</v>
      </c>
    </row>
    <row r="4593">
      <c r="B4593" s="4" t="s">
        <v>1008</v>
      </c>
      <c r="C4593" s="12" t="str">
        <f>IFERROR(__xludf.DUMMYFUNCTION("TEXTJOIN("";"", TRUE, FILTER($B$2:$B$14794, #REF!=$D$2:$D$14794))"),"#N/A")</f>
        <v>#N/A</v>
      </c>
    </row>
    <row r="4594">
      <c r="B4594" s="4" t="s">
        <v>1008</v>
      </c>
      <c r="C4594" s="12" t="str">
        <f>IFERROR(__xludf.DUMMYFUNCTION("TEXTJOIN("";"", TRUE, FILTER($B$2:$B$14794, #REF!=$D$2:$D$14794))"),"#N/A")</f>
        <v>#N/A</v>
      </c>
    </row>
    <row r="4595">
      <c r="B4595" s="4" t="s">
        <v>1008</v>
      </c>
      <c r="C4595" s="12" t="str">
        <f>IFERROR(__xludf.DUMMYFUNCTION("TEXTJOIN("";"", TRUE, FILTER($B$2:$B$14794, #REF!=$D$2:$D$14794))"),"#N/A")</f>
        <v>#N/A</v>
      </c>
    </row>
    <row r="4596">
      <c r="B4596" s="4" t="s">
        <v>1010</v>
      </c>
      <c r="C4596" s="12" t="str">
        <f>IFERROR(__xludf.DUMMYFUNCTION("TEXTJOIN("";"", TRUE, FILTER($B$2:$B$14794, #REF!=$D$2:$D$14794))"),"#N/A")</f>
        <v>#N/A</v>
      </c>
    </row>
    <row r="4597">
      <c r="B4597" s="4" t="s">
        <v>1010</v>
      </c>
      <c r="C4597" s="12" t="str">
        <f>IFERROR(__xludf.DUMMYFUNCTION("TEXTJOIN("";"", TRUE, FILTER($B$2:$B$14794, #REF!=$D$2:$D$14794))"),"#N/A")</f>
        <v>#N/A</v>
      </c>
    </row>
    <row r="4598">
      <c r="B4598" s="4" t="s">
        <v>1010</v>
      </c>
      <c r="C4598" s="12" t="str">
        <f>IFERROR(__xludf.DUMMYFUNCTION("TEXTJOIN("";"", TRUE, FILTER($B$2:$B$14794, #REF!=$D$2:$D$14794))"),"#N/A")</f>
        <v>#N/A</v>
      </c>
    </row>
    <row r="4599">
      <c r="B4599" s="4" t="s">
        <v>1010</v>
      </c>
      <c r="C4599" s="12" t="str">
        <f>IFERROR(__xludf.DUMMYFUNCTION("TEXTJOIN("";"", TRUE, FILTER($B$2:$B$14794, #REF!=$D$2:$D$14794))"),"#N/A")</f>
        <v>#N/A</v>
      </c>
    </row>
    <row r="4600">
      <c r="B4600" s="4" t="s">
        <v>1010</v>
      </c>
      <c r="C4600" s="12" t="str">
        <f>IFERROR(__xludf.DUMMYFUNCTION("TEXTJOIN("";"", TRUE, FILTER($B$2:$B$14794, #REF!=$D$2:$D$14794))"),"#N/A")</f>
        <v>#N/A</v>
      </c>
    </row>
    <row r="4601">
      <c r="B4601" s="4" t="s">
        <v>1012</v>
      </c>
      <c r="C4601" s="12" t="str">
        <f>IFERROR(__xludf.DUMMYFUNCTION("TEXTJOIN("";"", TRUE, FILTER($B$2:$B$14794, #REF!=$D$2:$D$14794))"),"#N/A")</f>
        <v>#N/A</v>
      </c>
    </row>
    <row r="4602">
      <c r="B4602" s="4" t="s">
        <v>1012</v>
      </c>
      <c r="C4602" s="12" t="str">
        <f>IFERROR(__xludf.DUMMYFUNCTION("TEXTJOIN("";"", TRUE, FILTER($B$2:$B$14794, #REF!=$D$2:$D$14794))"),"#N/A")</f>
        <v>#N/A</v>
      </c>
    </row>
    <row r="4603">
      <c r="B4603" s="4" t="s">
        <v>1012</v>
      </c>
      <c r="C4603" s="12" t="str">
        <f>IFERROR(__xludf.DUMMYFUNCTION("TEXTJOIN("";"", TRUE, FILTER($B$2:$B$14794, #REF!=$D$2:$D$14794))"),"#N/A")</f>
        <v>#N/A</v>
      </c>
    </row>
    <row r="4604">
      <c r="B4604" s="4" t="s">
        <v>1012</v>
      </c>
      <c r="C4604" s="12" t="str">
        <f>IFERROR(__xludf.DUMMYFUNCTION("TEXTJOIN("";"", TRUE, FILTER($B$2:$B$14794, #REF!=$D$2:$D$14794))"),"#N/A")</f>
        <v>#N/A</v>
      </c>
    </row>
    <row r="4605">
      <c r="B4605" s="4" t="s">
        <v>1012</v>
      </c>
      <c r="C4605" s="12" t="str">
        <f>IFERROR(__xludf.DUMMYFUNCTION("TEXTJOIN("";"", TRUE, FILTER($B$2:$B$14794, #REF!=$D$2:$D$14794))"),"#N/A")</f>
        <v>#N/A</v>
      </c>
    </row>
    <row r="4606">
      <c r="B4606" s="4" t="s">
        <v>1012</v>
      </c>
      <c r="C4606" s="12" t="str">
        <f>IFERROR(__xludf.DUMMYFUNCTION("TEXTJOIN("";"", TRUE, FILTER($B$2:$B$14794, #REF!=$D$2:$D$14794))"),"#N/A")</f>
        <v>#N/A</v>
      </c>
    </row>
    <row r="4607">
      <c r="B4607" s="4" t="s">
        <v>1012</v>
      </c>
      <c r="C4607" s="12" t="str">
        <f>IFERROR(__xludf.DUMMYFUNCTION("TEXTJOIN("";"", TRUE, FILTER($B$2:$B$14794, #REF!=$D$2:$D$14794))"),"#N/A")</f>
        <v>#N/A</v>
      </c>
    </row>
    <row r="4608">
      <c r="B4608" s="4" t="s">
        <v>1012</v>
      </c>
      <c r="C4608" s="12" t="str">
        <f>IFERROR(__xludf.DUMMYFUNCTION("TEXTJOIN("";"", TRUE, FILTER($B$2:$B$14794, #REF!=$D$2:$D$14794))"),"#N/A")</f>
        <v>#N/A</v>
      </c>
    </row>
    <row r="4609">
      <c r="B4609" s="4" t="s">
        <v>1012</v>
      </c>
      <c r="C4609" s="12" t="str">
        <f>IFERROR(__xludf.DUMMYFUNCTION("TEXTJOIN("";"", TRUE, FILTER($B$2:$B$14794, #REF!=$D$2:$D$14794))"),"#N/A")</f>
        <v>#N/A</v>
      </c>
    </row>
    <row r="4610">
      <c r="B4610" s="4" t="s">
        <v>1012</v>
      </c>
      <c r="C4610" s="12" t="str">
        <f>IFERROR(__xludf.DUMMYFUNCTION("TEXTJOIN("";"", TRUE, FILTER($B$2:$B$14794, #REF!=$D$2:$D$14794))"),"#N/A")</f>
        <v>#N/A</v>
      </c>
    </row>
    <row r="4611">
      <c r="B4611" s="4" t="s">
        <v>1014</v>
      </c>
      <c r="C4611" s="12" t="str">
        <f>IFERROR(__xludf.DUMMYFUNCTION("TEXTJOIN("";"", TRUE, FILTER($B$2:$B$14794, #REF!=$D$2:$D$14794))"),"#N/A")</f>
        <v>#N/A</v>
      </c>
    </row>
    <row r="4612">
      <c r="B4612" s="4" t="s">
        <v>1014</v>
      </c>
      <c r="C4612" s="12" t="str">
        <f>IFERROR(__xludf.DUMMYFUNCTION("TEXTJOIN("";"", TRUE, FILTER($B$2:$B$14794, #REF!=$D$2:$D$14794))"),"#N/A")</f>
        <v>#N/A</v>
      </c>
    </row>
    <row r="4613">
      <c r="B4613" s="4" t="s">
        <v>1014</v>
      </c>
      <c r="C4613" s="12" t="str">
        <f>IFERROR(__xludf.DUMMYFUNCTION("TEXTJOIN("";"", TRUE, FILTER($B$2:$B$14794, #REF!=$D$2:$D$14794))"),"#N/A")</f>
        <v>#N/A</v>
      </c>
    </row>
    <row r="4614">
      <c r="B4614" s="4" t="s">
        <v>1014</v>
      </c>
      <c r="C4614" s="12" t="str">
        <f>IFERROR(__xludf.DUMMYFUNCTION("TEXTJOIN("";"", TRUE, FILTER($B$2:$B$14794, #REF!=$D$2:$D$14794))"),"#N/A")</f>
        <v>#N/A</v>
      </c>
    </row>
    <row r="4615">
      <c r="B4615" s="4" t="s">
        <v>1014</v>
      </c>
      <c r="C4615" s="12" t="str">
        <f>IFERROR(__xludf.DUMMYFUNCTION("TEXTJOIN("";"", TRUE, FILTER($B$2:$B$14794, #REF!=$D$2:$D$14794))"),"#N/A")</f>
        <v>#N/A</v>
      </c>
    </row>
    <row r="4616">
      <c r="B4616" s="4" t="s">
        <v>1014</v>
      </c>
      <c r="C4616" s="12" t="str">
        <f>IFERROR(__xludf.DUMMYFUNCTION("TEXTJOIN("";"", TRUE, FILTER($B$2:$B$14794, #REF!=$D$2:$D$14794))"),"#N/A")</f>
        <v>#N/A</v>
      </c>
    </row>
    <row r="4617">
      <c r="B4617" s="4" t="s">
        <v>1014</v>
      </c>
      <c r="C4617" s="12" t="str">
        <f>IFERROR(__xludf.DUMMYFUNCTION("TEXTJOIN("";"", TRUE, FILTER($B$2:$B$14794, #REF!=$D$2:$D$14794))"),"#N/A")</f>
        <v>#N/A</v>
      </c>
    </row>
    <row r="4618">
      <c r="B4618" s="4" t="s">
        <v>1016</v>
      </c>
      <c r="C4618" s="12" t="str">
        <f>IFERROR(__xludf.DUMMYFUNCTION("TEXTJOIN("";"", TRUE, FILTER($B$2:$B$14794, #REF!=$D$2:$D$14794))"),"#N/A")</f>
        <v>#N/A</v>
      </c>
    </row>
    <row r="4619">
      <c r="B4619" s="4" t="s">
        <v>1016</v>
      </c>
      <c r="C4619" s="12" t="str">
        <f>IFERROR(__xludf.DUMMYFUNCTION("TEXTJOIN("";"", TRUE, FILTER($B$2:$B$14794, #REF!=$D$2:$D$14794))"),"#N/A")</f>
        <v>#N/A</v>
      </c>
    </row>
    <row r="4620">
      <c r="B4620" s="4" t="s">
        <v>1016</v>
      </c>
      <c r="C4620" s="12" t="str">
        <f>IFERROR(__xludf.DUMMYFUNCTION("TEXTJOIN("";"", TRUE, FILTER($B$2:$B$14794, #REF!=$D$2:$D$14794))"),"#N/A")</f>
        <v>#N/A</v>
      </c>
    </row>
    <row r="4621">
      <c r="B4621" s="4" t="s">
        <v>1016</v>
      </c>
      <c r="C4621" s="12" t="str">
        <f>IFERROR(__xludf.DUMMYFUNCTION("TEXTJOIN("";"", TRUE, FILTER($B$2:$B$14794, #REF!=$D$2:$D$14794))"),"#N/A")</f>
        <v>#N/A</v>
      </c>
    </row>
    <row r="4622">
      <c r="B4622" s="4" t="s">
        <v>1018</v>
      </c>
      <c r="C4622" s="12" t="str">
        <f>IFERROR(__xludf.DUMMYFUNCTION("TEXTJOIN("";"", TRUE, FILTER($B$2:$B$14794, #REF!=$D$2:$D$14794))"),"#N/A")</f>
        <v>#N/A</v>
      </c>
    </row>
    <row r="4623">
      <c r="B4623" s="4" t="s">
        <v>1018</v>
      </c>
      <c r="C4623" s="12" t="str">
        <f>IFERROR(__xludf.DUMMYFUNCTION("TEXTJOIN("";"", TRUE, FILTER($B$2:$B$14794, #REF!=$D$2:$D$14794))"),"#N/A")</f>
        <v>#N/A</v>
      </c>
    </row>
    <row r="4624">
      <c r="B4624" s="4" t="s">
        <v>1018</v>
      </c>
      <c r="C4624" s="12" t="str">
        <f>IFERROR(__xludf.DUMMYFUNCTION("TEXTJOIN("";"", TRUE, FILTER($B$2:$B$14794, #REF!=$D$2:$D$14794))"),"#N/A")</f>
        <v>#N/A</v>
      </c>
    </row>
    <row r="4625">
      <c r="B4625" s="4" t="s">
        <v>1018</v>
      </c>
      <c r="C4625" s="12" t="str">
        <f>IFERROR(__xludf.DUMMYFUNCTION("TEXTJOIN("";"", TRUE, FILTER($B$2:$B$14794, #REF!=$D$2:$D$14794))"),"#N/A")</f>
        <v>#N/A</v>
      </c>
    </row>
    <row r="4626">
      <c r="B4626" s="4" t="s">
        <v>1018</v>
      </c>
      <c r="C4626" s="12" t="str">
        <f>IFERROR(__xludf.DUMMYFUNCTION("TEXTJOIN("";"", TRUE, FILTER($B$2:$B$14794, #REF!=$D$2:$D$14794))"),"#N/A")</f>
        <v>#N/A</v>
      </c>
    </row>
    <row r="4627">
      <c r="B4627" s="4" t="s">
        <v>1018</v>
      </c>
      <c r="C4627" s="12" t="str">
        <f>IFERROR(__xludf.DUMMYFUNCTION("TEXTJOIN("";"", TRUE, FILTER($B$2:$B$14794, #REF!=$D$2:$D$14794))"),"#N/A")</f>
        <v>#N/A</v>
      </c>
    </row>
    <row r="4628">
      <c r="B4628" s="4" t="s">
        <v>1018</v>
      </c>
      <c r="C4628" s="12" t="str">
        <f>IFERROR(__xludf.DUMMYFUNCTION("TEXTJOIN("";"", TRUE, FILTER($B$2:$B$14794, #REF!=$D$2:$D$14794))"),"#N/A")</f>
        <v>#N/A</v>
      </c>
    </row>
    <row r="4629">
      <c r="B4629" s="4" t="s">
        <v>1018</v>
      </c>
      <c r="C4629" s="12" t="str">
        <f>IFERROR(__xludf.DUMMYFUNCTION("TEXTJOIN("";"", TRUE, FILTER($B$2:$B$14794, #REF!=$D$2:$D$14794))"),"#N/A")</f>
        <v>#N/A</v>
      </c>
    </row>
    <row r="4630">
      <c r="B4630" s="4" t="s">
        <v>1021</v>
      </c>
      <c r="C4630" s="12" t="str">
        <f>IFERROR(__xludf.DUMMYFUNCTION("TEXTJOIN("";"", TRUE, FILTER($B$2:$B$14794, #REF!=$D$2:$D$14794))"),"#N/A")</f>
        <v>#N/A</v>
      </c>
    </row>
    <row r="4631">
      <c r="B4631" s="4" t="s">
        <v>1021</v>
      </c>
      <c r="C4631" s="12" t="str">
        <f>IFERROR(__xludf.DUMMYFUNCTION("TEXTJOIN("";"", TRUE, FILTER($B$2:$B$14794, #REF!=$D$2:$D$14794))"),"#N/A")</f>
        <v>#N/A</v>
      </c>
    </row>
    <row r="4632">
      <c r="B4632" s="4" t="s">
        <v>1021</v>
      </c>
      <c r="C4632" s="12" t="str">
        <f>IFERROR(__xludf.DUMMYFUNCTION("TEXTJOIN("";"", TRUE, FILTER($B$2:$B$14794, #REF!=$D$2:$D$14794))"),"#N/A")</f>
        <v>#N/A</v>
      </c>
    </row>
    <row r="4633">
      <c r="B4633" s="4" t="s">
        <v>1021</v>
      </c>
      <c r="C4633" s="12" t="str">
        <f>IFERROR(__xludf.DUMMYFUNCTION("TEXTJOIN("";"", TRUE, FILTER($B$2:$B$14794, #REF!=$D$2:$D$14794))"),"#N/A")</f>
        <v>#N/A</v>
      </c>
    </row>
    <row r="4634">
      <c r="B4634" s="4" t="s">
        <v>1021</v>
      </c>
      <c r="C4634" s="12" t="str">
        <f>IFERROR(__xludf.DUMMYFUNCTION("TEXTJOIN("";"", TRUE, FILTER($B$2:$B$14794, #REF!=$D$2:$D$14794))"),"#N/A")</f>
        <v>#N/A</v>
      </c>
    </row>
    <row r="4635">
      <c r="B4635" s="4" t="s">
        <v>1021</v>
      </c>
      <c r="C4635" s="12" t="str">
        <f>IFERROR(__xludf.DUMMYFUNCTION("TEXTJOIN("";"", TRUE, FILTER($B$2:$B$14794, #REF!=$D$2:$D$14794))"),"#N/A")</f>
        <v>#N/A</v>
      </c>
    </row>
    <row r="4636">
      <c r="B4636" s="4" t="s">
        <v>1021</v>
      </c>
      <c r="C4636" s="12" t="str">
        <f>IFERROR(__xludf.DUMMYFUNCTION("TEXTJOIN("";"", TRUE, FILTER($B$2:$B$14794, #REF!=$D$2:$D$14794))"),"#N/A")</f>
        <v>#N/A</v>
      </c>
    </row>
    <row r="4637">
      <c r="B4637" s="4" t="s">
        <v>1021</v>
      </c>
      <c r="C4637" s="12" t="str">
        <f>IFERROR(__xludf.DUMMYFUNCTION("TEXTJOIN("";"", TRUE, FILTER($B$2:$B$14794, #REF!=$D$2:$D$14794))"),"#N/A")</f>
        <v>#N/A</v>
      </c>
    </row>
    <row r="4638">
      <c r="B4638" s="4" t="s">
        <v>1023</v>
      </c>
      <c r="C4638" s="12" t="str">
        <f>IFERROR(__xludf.DUMMYFUNCTION("TEXTJOIN("";"", TRUE, FILTER($B$2:$B$14794, #REF!=$D$2:$D$14794))"),"#N/A")</f>
        <v>#N/A</v>
      </c>
    </row>
    <row r="4639">
      <c r="B4639" s="4" t="s">
        <v>1023</v>
      </c>
      <c r="C4639" s="12" t="str">
        <f>IFERROR(__xludf.DUMMYFUNCTION("TEXTJOIN("";"", TRUE, FILTER($B$2:$B$14794, #REF!=$D$2:$D$14794))"),"#N/A")</f>
        <v>#N/A</v>
      </c>
    </row>
    <row r="4640">
      <c r="B4640" s="4" t="s">
        <v>1023</v>
      </c>
      <c r="C4640" s="12" t="str">
        <f>IFERROR(__xludf.DUMMYFUNCTION("TEXTJOIN("";"", TRUE, FILTER($B$2:$B$14794, #REF!=$D$2:$D$14794))"),"#N/A")</f>
        <v>#N/A</v>
      </c>
    </row>
    <row r="4641">
      <c r="B4641" s="4" t="s">
        <v>1023</v>
      </c>
      <c r="C4641" s="12" t="str">
        <f>IFERROR(__xludf.DUMMYFUNCTION("TEXTJOIN("";"", TRUE, FILTER($B$2:$B$14794, #REF!=$D$2:$D$14794))"),"#N/A")</f>
        <v>#N/A</v>
      </c>
    </row>
    <row r="4642">
      <c r="B4642" s="4" t="s">
        <v>1023</v>
      </c>
      <c r="C4642" s="12" t="str">
        <f>IFERROR(__xludf.DUMMYFUNCTION("TEXTJOIN("";"", TRUE, FILTER($B$2:$B$14794, #REF!=$D$2:$D$14794))"),"#N/A")</f>
        <v>#N/A</v>
      </c>
    </row>
    <row r="4643">
      <c r="B4643" s="4" t="s">
        <v>1023</v>
      </c>
      <c r="C4643" s="12" t="str">
        <f>IFERROR(__xludf.DUMMYFUNCTION("TEXTJOIN("";"", TRUE, FILTER($B$2:$B$14794, #REF!=$D$2:$D$14794))"),"#N/A")</f>
        <v>#N/A</v>
      </c>
    </row>
    <row r="4644">
      <c r="B4644" s="4" t="s">
        <v>1023</v>
      </c>
      <c r="C4644" s="12" t="str">
        <f>IFERROR(__xludf.DUMMYFUNCTION("TEXTJOIN("";"", TRUE, FILTER($B$2:$B$14794, #REF!=$D$2:$D$14794))"),"#N/A")</f>
        <v>#N/A</v>
      </c>
    </row>
    <row r="4645">
      <c r="B4645" s="4" t="s">
        <v>1023</v>
      </c>
      <c r="C4645" s="12" t="str">
        <f>IFERROR(__xludf.DUMMYFUNCTION("TEXTJOIN("";"", TRUE, FILTER($B$2:$B$14794, #REF!=$D$2:$D$14794))"),"#N/A")</f>
        <v>#N/A</v>
      </c>
    </row>
    <row r="4646">
      <c r="B4646" s="4" t="s">
        <v>1023</v>
      </c>
      <c r="C4646" s="12" t="str">
        <f>IFERROR(__xludf.DUMMYFUNCTION("TEXTJOIN("";"", TRUE, FILTER($B$2:$B$14794, #REF!=$D$2:$D$14794))"),"#N/A")</f>
        <v>#N/A</v>
      </c>
    </row>
    <row r="4647">
      <c r="B4647" s="4" t="s">
        <v>1023</v>
      </c>
      <c r="C4647" s="12" t="str">
        <f>IFERROR(__xludf.DUMMYFUNCTION("TEXTJOIN("";"", TRUE, FILTER($B$2:$B$14794, #REF!=$D$2:$D$14794))"),"#N/A")</f>
        <v>#N/A</v>
      </c>
    </row>
    <row r="4648">
      <c r="B4648" s="4" t="s">
        <v>1025</v>
      </c>
      <c r="C4648" s="12" t="str">
        <f>IFERROR(__xludf.DUMMYFUNCTION("TEXTJOIN("";"", TRUE, FILTER($B$2:$B$14794, #REF!=$D$2:$D$14794))"),"#N/A")</f>
        <v>#N/A</v>
      </c>
    </row>
    <row r="4649">
      <c r="B4649" s="4" t="s">
        <v>1025</v>
      </c>
      <c r="C4649" s="12" t="str">
        <f>IFERROR(__xludf.DUMMYFUNCTION("TEXTJOIN("";"", TRUE, FILTER($B$2:$B$14794, #REF!=$D$2:$D$14794))"),"#N/A")</f>
        <v>#N/A</v>
      </c>
    </row>
    <row r="4650">
      <c r="B4650" s="4" t="s">
        <v>1025</v>
      </c>
      <c r="C4650" s="12" t="str">
        <f>IFERROR(__xludf.DUMMYFUNCTION("TEXTJOIN("";"", TRUE, FILTER($B$2:$B$14794, #REF!=$D$2:$D$14794))"),"#N/A")</f>
        <v>#N/A</v>
      </c>
    </row>
    <row r="4651">
      <c r="B4651" s="4" t="s">
        <v>1025</v>
      </c>
      <c r="C4651" s="12" t="str">
        <f>IFERROR(__xludf.DUMMYFUNCTION("TEXTJOIN("";"", TRUE, FILTER($B$2:$B$14794, #REF!=$D$2:$D$14794))"),"#N/A")</f>
        <v>#N/A</v>
      </c>
    </row>
    <row r="4652">
      <c r="B4652" s="4" t="s">
        <v>1027</v>
      </c>
      <c r="C4652" s="12" t="str">
        <f>IFERROR(__xludf.DUMMYFUNCTION("TEXTJOIN("";"", TRUE, FILTER($B$2:$B$14794, #REF!=$D$2:$D$14794))"),"#N/A")</f>
        <v>#N/A</v>
      </c>
    </row>
    <row r="4653">
      <c r="B4653" s="4" t="s">
        <v>1029</v>
      </c>
      <c r="C4653" s="12" t="str">
        <f>IFERROR(__xludf.DUMMYFUNCTION("TEXTJOIN("";"", TRUE, FILTER($B$2:$B$14794, #REF!=$D$2:$D$14794))"),"#N/A")</f>
        <v>#N/A</v>
      </c>
    </row>
    <row r="4654">
      <c r="B4654" s="4" t="s">
        <v>1031</v>
      </c>
      <c r="C4654" s="12" t="str">
        <f>IFERROR(__xludf.DUMMYFUNCTION("TEXTJOIN("";"", TRUE, FILTER($B$2:$B$14794, #REF!=$D$2:$D$14794))"),"#N/A")</f>
        <v>#N/A</v>
      </c>
    </row>
    <row r="4655">
      <c r="B4655" s="4" t="s">
        <v>1033</v>
      </c>
      <c r="C4655" s="12" t="str">
        <f>IFERROR(__xludf.DUMMYFUNCTION("TEXTJOIN("";"", TRUE, FILTER($B$2:$B$14794, #REF!=$D$2:$D$14794))"),"#N/A")</f>
        <v>#N/A</v>
      </c>
    </row>
    <row r="4656">
      <c r="B4656" s="4" t="s">
        <v>1033</v>
      </c>
      <c r="C4656" s="12" t="str">
        <f>IFERROR(__xludf.DUMMYFUNCTION("TEXTJOIN("";"", TRUE, FILTER($B$2:$B$14794, #REF!=$D$2:$D$14794))"),"#N/A")</f>
        <v>#N/A</v>
      </c>
    </row>
    <row r="4657">
      <c r="B4657" s="4" t="s">
        <v>1033</v>
      </c>
      <c r="C4657" s="12" t="str">
        <f>IFERROR(__xludf.DUMMYFUNCTION("TEXTJOIN("";"", TRUE, FILTER($B$2:$B$14794, #REF!=$D$2:$D$14794))"),"#N/A")</f>
        <v>#N/A</v>
      </c>
    </row>
    <row r="4658">
      <c r="B4658" s="4" t="s">
        <v>1033</v>
      </c>
      <c r="C4658" s="12" t="str">
        <f>IFERROR(__xludf.DUMMYFUNCTION("TEXTJOIN("";"", TRUE, FILTER($B$2:$B$14794, #REF!=$D$2:$D$14794))"),"#N/A")</f>
        <v>#N/A</v>
      </c>
    </row>
    <row r="4659">
      <c r="B4659" s="4" t="s">
        <v>1033</v>
      </c>
      <c r="C4659" s="12" t="str">
        <f>IFERROR(__xludf.DUMMYFUNCTION("TEXTJOIN("";"", TRUE, FILTER($B$2:$B$14794, #REF!=$D$2:$D$14794))"),"#N/A")</f>
        <v>#N/A</v>
      </c>
    </row>
    <row r="4660">
      <c r="B4660" s="4" t="s">
        <v>1033</v>
      </c>
      <c r="C4660" s="12" t="str">
        <f>IFERROR(__xludf.DUMMYFUNCTION("TEXTJOIN("";"", TRUE, FILTER($B$2:$B$14794, #REF!=$D$2:$D$14794))"),"#N/A")</f>
        <v>#N/A</v>
      </c>
    </row>
    <row r="4661">
      <c r="B4661" s="4" t="s">
        <v>1033</v>
      </c>
      <c r="C4661" s="12" t="str">
        <f>IFERROR(__xludf.DUMMYFUNCTION("TEXTJOIN("";"", TRUE, FILTER($B$2:$B$14794, #REF!=$D$2:$D$14794))"),"#N/A")</f>
        <v>#N/A</v>
      </c>
    </row>
    <row r="4662">
      <c r="B4662" s="4" t="s">
        <v>1033</v>
      </c>
      <c r="C4662" s="12" t="str">
        <f>IFERROR(__xludf.DUMMYFUNCTION("TEXTJOIN("";"", TRUE, FILTER($B$2:$B$14794, #REF!=$D$2:$D$14794))"),"#N/A")</f>
        <v>#N/A</v>
      </c>
    </row>
    <row r="4663">
      <c r="B4663" s="4" t="s">
        <v>1033</v>
      </c>
      <c r="C4663" s="12" t="str">
        <f>IFERROR(__xludf.DUMMYFUNCTION("TEXTJOIN("";"", TRUE, FILTER($B$2:$B$14794, #REF!=$D$2:$D$14794))"),"#N/A")</f>
        <v>#N/A</v>
      </c>
    </row>
    <row r="4664">
      <c r="B4664" s="4" t="s">
        <v>1033</v>
      </c>
      <c r="C4664" s="12" t="str">
        <f>IFERROR(__xludf.DUMMYFUNCTION("TEXTJOIN("";"", TRUE, FILTER($B$2:$B$14794, #REF!=$D$2:$D$14794))"),"#N/A")</f>
        <v>#N/A</v>
      </c>
    </row>
    <row r="4665">
      <c r="B4665" s="4" t="s">
        <v>1036</v>
      </c>
      <c r="C4665" s="12" t="str">
        <f>IFERROR(__xludf.DUMMYFUNCTION("TEXTJOIN("";"", TRUE, FILTER($B$2:$B$14794, #REF!=$D$2:$D$14794))"),"#N/A")</f>
        <v>#N/A</v>
      </c>
    </row>
    <row r="4666">
      <c r="B4666" s="4" t="s">
        <v>1038</v>
      </c>
      <c r="C4666" s="12" t="str">
        <f>IFERROR(__xludf.DUMMYFUNCTION("TEXTJOIN("";"", TRUE, FILTER($B$2:$B$14794, #REF!=$D$2:$D$14794))"),"#N/A")</f>
        <v>#N/A</v>
      </c>
    </row>
    <row r="4667">
      <c r="B4667" s="4" t="s">
        <v>1038</v>
      </c>
      <c r="C4667" s="12" t="str">
        <f>IFERROR(__xludf.DUMMYFUNCTION("TEXTJOIN("";"", TRUE, FILTER($B$2:$B$14794, #REF!=$D$2:$D$14794))"),"#N/A")</f>
        <v>#N/A</v>
      </c>
    </row>
    <row r="4668">
      <c r="B4668" s="4" t="s">
        <v>1038</v>
      </c>
      <c r="C4668" s="12" t="str">
        <f>IFERROR(__xludf.DUMMYFUNCTION("TEXTJOIN("";"", TRUE, FILTER($B$2:$B$14794, #REF!=$D$2:$D$14794))"),"#N/A")</f>
        <v>#N/A</v>
      </c>
    </row>
    <row r="4669">
      <c r="B4669" s="4" t="s">
        <v>1038</v>
      </c>
      <c r="C4669" s="12" t="str">
        <f>IFERROR(__xludf.DUMMYFUNCTION("TEXTJOIN("";"", TRUE, FILTER($B$2:$B$14794, #REF!=$D$2:$D$14794))"),"#N/A")</f>
        <v>#N/A</v>
      </c>
    </row>
    <row r="4670">
      <c r="B4670" s="4" t="s">
        <v>1040</v>
      </c>
      <c r="C4670" s="12" t="str">
        <f>IFERROR(__xludf.DUMMYFUNCTION("TEXTJOIN("";"", TRUE, FILTER($B$2:$B$14794, #REF!=$D$2:$D$14794))"),"#N/A")</f>
        <v>#N/A</v>
      </c>
    </row>
    <row r="4671">
      <c r="B4671" s="4" t="s">
        <v>1040</v>
      </c>
      <c r="C4671" s="12" t="str">
        <f>IFERROR(__xludf.DUMMYFUNCTION("TEXTJOIN("";"", TRUE, FILTER($B$2:$B$14794, #REF!=$D$2:$D$14794))"),"#N/A")</f>
        <v>#N/A</v>
      </c>
    </row>
    <row r="4672">
      <c r="B4672" s="4" t="s">
        <v>1040</v>
      </c>
      <c r="C4672" s="12" t="str">
        <f>IFERROR(__xludf.DUMMYFUNCTION("TEXTJOIN("";"", TRUE, FILTER($B$2:$B$14794, #REF!=$D$2:$D$14794))"),"#N/A")</f>
        <v>#N/A</v>
      </c>
    </row>
    <row r="4673">
      <c r="B4673" s="4" t="s">
        <v>1040</v>
      </c>
      <c r="C4673" s="12" t="str">
        <f>IFERROR(__xludf.DUMMYFUNCTION("TEXTJOIN("";"", TRUE, FILTER($B$2:$B$14794, #REF!=$D$2:$D$14794))"),"#N/A")</f>
        <v>#N/A</v>
      </c>
    </row>
    <row r="4674">
      <c r="B4674" s="4" t="s">
        <v>1040</v>
      </c>
      <c r="C4674" s="12" t="str">
        <f>IFERROR(__xludf.DUMMYFUNCTION("TEXTJOIN("";"", TRUE, FILTER($B$2:$B$14794, #REF!=$D$2:$D$14794))"),"#N/A")</f>
        <v>#N/A</v>
      </c>
    </row>
    <row r="4675">
      <c r="B4675" s="4" t="s">
        <v>1040</v>
      </c>
      <c r="C4675" s="12" t="str">
        <f>IFERROR(__xludf.DUMMYFUNCTION("TEXTJOIN("";"", TRUE, FILTER($B$2:$B$14794, #REF!=$D$2:$D$14794))"),"#N/A")</f>
        <v>#N/A</v>
      </c>
    </row>
    <row r="4676">
      <c r="B4676" s="4" t="s">
        <v>1042</v>
      </c>
      <c r="C4676" s="12" t="str">
        <f>IFERROR(__xludf.DUMMYFUNCTION("TEXTJOIN("";"", TRUE, FILTER($B$2:$B$14794, #REF!=$D$2:$D$14794))"),"#N/A")</f>
        <v>#N/A</v>
      </c>
    </row>
    <row r="4677">
      <c r="B4677" s="4" t="s">
        <v>1042</v>
      </c>
      <c r="C4677" s="12" t="str">
        <f>IFERROR(__xludf.DUMMYFUNCTION("TEXTJOIN("";"", TRUE, FILTER($B$2:$B$14794, #REF!=$D$2:$D$14794))"),"#N/A")</f>
        <v>#N/A</v>
      </c>
    </row>
    <row r="4678">
      <c r="B4678" s="4" t="s">
        <v>1042</v>
      </c>
      <c r="C4678" s="12" t="str">
        <f>IFERROR(__xludf.DUMMYFUNCTION("TEXTJOIN("";"", TRUE, FILTER($B$2:$B$14794, #REF!=$D$2:$D$14794))"),"#N/A")</f>
        <v>#N/A</v>
      </c>
    </row>
    <row r="4679">
      <c r="B4679" s="4" t="s">
        <v>1042</v>
      </c>
      <c r="C4679" s="12" t="str">
        <f>IFERROR(__xludf.DUMMYFUNCTION("TEXTJOIN("";"", TRUE, FILTER($B$2:$B$14794, #REF!=$D$2:$D$14794))"),"#N/A")</f>
        <v>#N/A</v>
      </c>
    </row>
    <row r="4680">
      <c r="B4680" s="4" t="s">
        <v>1042</v>
      </c>
      <c r="C4680" s="12" t="str">
        <f>IFERROR(__xludf.DUMMYFUNCTION("TEXTJOIN("";"", TRUE, FILTER($B$2:$B$14794, #REF!=$D$2:$D$14794))"),"#N/A")</f>
        <v>#N/A</v>
      </c>
    </row>
    <row r="4681">
      <c r="B4681" s="4" t="s">
        <v>1044</v>
      </c>
      <c r="C4681" s="12" t="str">
        <f>IFERROR(__xludf.DUMMYFUNCTION("TEXTJOIN("";"", TRUE, FILTER($B$2:$B$14794, #REF!=$D$2:$D$14794))"),"#N/A")</f>
        <v>#N/A</v>
      </c>
    </row>
    <row r="4682">
      <c r="B4682" s="4" t="s">
        <v>1044</v>
      </c>
      <c r="C4682" s="12" t="str">
        <f>IFERROR(__xludf.DUMMYFUNCTION("TEXTJOIN("";"", TRUE, FILTER($B$2:$B$14794, #REF!=$D$2:$D$14794))"),"#N/A")</f>
        <v>#N/A</v>
      </c>
    </row>
    <row r="4683">
      <c r="B4683" s="4" t="s">
        <v>1044</v>
      </c>
      <c r="C4683" s="12" t="str">
        <f>IFERROR(__xludf.DUMMYFUNCTION("TEXTJOIN("";"", TRUE, FILTER($B$2:$B$14794, #REF!=$D$2:$D$14794))"),"#N/A")</f>
        <v>#N/A</v>
      </c>
    </row>
    <row r="4684">
      <c r="B4684" s="4" t="s">
        <v>1044</v>
      </c>
      <c r="C4684" s="12" t="str">
        <f>IFERROR(__xludf.DUMMYFUNCTION("TEXTJOIN("";"", TRUE, FILTER($B$2:$B$14794, #REF!=$D$2:$D$14794))"),"#N/A")</f>
        <v>#N/A</v>
      </c>
    </row>
    <row r="4685">
      <c r="B4685" s="4" t="s">
        <v>1044</v>
      </c>
      <c r="C4685" s="12" t="str">
        <f>IFERROR(__xludf.DUMMYFUNCTION("TEXTJOIN("";"", TRUE, FILTER($B$2:$B$14794, #REF!=$D$2:$D$14794))"),"#N/A")</f>
        <v>#N/A</v>
      </c>
    </row>
    <row r="4686">
      <c r="B4686" s="4" t="s">
        <v>1044</v>
      </c>
      <c r="C4686" s="12" t="str">
        <f>IFERROR(__xludf.DUMMYFUNCTION("TEXTJOIN("";"", TRUE, FILTER($B$2:$B$14794, #REF!=$D$2:$D$14794))"),"#N/A")</f>
        <v>#N/A</v>
      </c>
    </row>
    <row r="4687">
      <c r="B4687" s="4" t="s">
        <v>1044</v>
      </c>
      <c r="C4687" s="12" t="str">
        <f>IFERROR(__xludf.DUMMYFUNCTION("TEXTJOIN("";"", TRUE, FILTER($B$2:$B$14794, #REF!=$D$2:$D$14794))"),"#N/A")</f>
        <v>#N/A</v>
      </c>
    </row>
    <row r="4688">
      <c r="B4688" s="4" t="s">
        <v>1044</v>
      </c>
      <c r="C4688" s="12" t="str">
        <f>IFERROR(__xludf.DUMMYFUNCTION("TEXTJOIN("";"", TRUE, FILTER($B$2:$B$14794, #REF!=$D$2:$D$14794))"),"#N/A")</f>
        <v>#N/A</v>
      </c>
    </row>
    <row r="4689">
      <c r="B4689" s="4" t="s">
        <v>1044</v>
      </c>
      <c r="C4689" s="12" t="str">
        <f>IFERROR(__xludf.DUMMYFUNCTION("TEXTJOIN("";"", TRUE, FILTER($B$2:$B$14794, #REF!=$D$2:$D$14794))"),"#N/A")</f>
        <v>#N/A</v>
      </c>
    </row>
    <row r="4690">
      <c r="B4690" s="4" t="s">
        <v>1046</v>
      </c>
      <c r="C4690" s="12" t="str">
        <f>IFERROR(__xludf.DUMMYFUNCTION("TEXTJOIN("";"", TRUE, FILTER($B$2:$B$14794, #REF!=$D$2:$D$14794))"),"#N/A")</f>
        <v>#N/A</v>
      </c>
    </row>
    <row r="4691">
      <c r="B4691" s="4" t="s">
        <v>1046</v>
      </c>
      <c r="C4691" s="12" t="str">
        <f>IFERROR(__xludf.DUMMYFUNCTION("TEXTJOIN("";"", TRUE, FILTER($B$2:$B$14794, #REF!=$D$2:$D$14794))"),"#N/A")</f>
        <v>#N/A</v>
      </c>
    </row>
    <row r="4692">
      <c r="B4692" s="4" t="s">
        <v>1046</v>
      </c>
      <c r="C4692" s="12" t="str">
        <f>IFERROR(__xludf.DUMMYFUNCTION("TEXTJOIN("";"", TRUE, FILTER($B$2:$B$14794, #REF!=$D$2:$D$14794))"),"#N/A")</f>
        <v>#N/A</v>
      </c>
    </row>
    <row r="4693">
      <c r="B4693" s="4" t="s">
        <v>1046</v>
      </c>
      <c r="C4693" s="12" t="str">
        <f>IFERROR(__xludf.DUMMYFUNCTION("TEXTJOIN("";"", TRUE, FILTER($B$2:$B$14794, #REF!=$D$2:$D$14794))"),"#N/A")</f>
        <v>#N/A</v>
      </c>
    </row>
    <row r="4694">
      <c r="B4694" s="4" t="s">
        <v>1046</v>
      </c>
      <c r="C4694" s="12" t="str">
        <f>IFERROR(__xludf.DUMMYFUNCTION("TEXTJOIN("";"", TRUE, FILTER($B$2:$B$14794, #REF!=$D$2:$D$14794))"),"#N/A")</f>
        <v>#N/A</v>
      </c>
    </row>
    <row r="4695">
      <c r="B4695" s="4" t="s">
        <v>1048</v>
      </c>
      <c r="C4695" s="12" t="str">
        <f>IFERROR(__xludf.DUMMYFUNCTION("TEXTJOIN("";"", TRUE, FILTER($B$2:$B$14794, #REF!=$D$2:$D$14794))"),"#N/A")</f>
        <v>#N/A</v>
      </c>
    </row>
    <row r="4696">
      <c r="B4696" s="4" t="s">
        <v>1048</v>
      </c>
      <c r="C4696" s="12" t="str">
        <f>IFERROR(__xludf.DUMMYFUNCTION("TEXTJOIN("";"", TRUE, FILTER($B$2:$B$14794, #REF!=$D$2:$D$14794))"),"#N/A")</f>
        <v>#N/A</v>
      </c>
    </row>
    <row r="4697">
      <c r="B4697" s="4" t="s">
        <v>1048</v>
      </c>
      <c r="C4697" s="12" t="str">
        <f>IFERROR(__xludf.DUMMYFUNCTION("TEXTJOIN("";"", TRUE, FILTER($B$2:$B$14794, #REF!=$D$2:$D$14794))"),"#N/A")</f>
        <v>#N/A</v>
      </c>
    </row>
    <row r="4698">
      <c r="B4698" s="4" t="s">
        <v>1050</v>
      </c>
      <c r="C4698" s="12" t="str">
        <f>IFERROR(__xludf.DUMMYFUNCTION("TEXTJOIN("";"", TRUE, FILTER($B$2:$B$14794, #REF!=$D$2:$D$14794))"),"#N/A")</f>
        <v>#N/A</v>
      </c>
    </row>
    <row r="4699">
      <c r="B4699" s="4" t="s">
        <v>1052</v>
      </c>
      <c r="C4699" s="12" t="str">
        <f>IFERROR(__xludf.DUMMYFUNCTION("TEXTJOIN("";"", TRUE, FILTER($B$2:$B$14794, #REF!=$D$2:$D$14794))"),"#N/A")</f>
        <v>#N/A</v>
      </c>
    </row>
    <row r="4700">
      <c r="B4700" s="4" t="s">
        <v>1052</v>
      </c>
      <c r="C4700" s="12" t="str">
        <f>IFERROR(__xludf.DUMMYFUNCTION("TEXTJOIN("";"", TRUE, FILTER($B$2:$B$14794, #REF!=$D$2:$D$14794))"),"#N/A")</f>
        <v>#N/A</v>
      </c>
    </row>
    <row r="4701">
      <c r="B4701" s="4" t="s">
        <v>1052</v>
      </c>
      <c r="C4701" s="12" t="str">
        <f>IFERROR(__xludf.DUMMYFUNCTION("TEXTJOIN("";"", TRUE, FILTER($B$2:$B$14794, #REF!=$D$2:$D$14794))"),"#N/A")</f>
        <v>#N/A</v>
      </c>
    </row>
    <row r="4702">
      <c r="B4702" s="4" t="s">
        <v>1052</v>
      </c>
      <c r="C4702" s="12" t="str">
        <f>IFERROR(__xludf.DUMMYFUNCTION("TEXTJOIN("";"", TRUE, FILTER($B$2:$B$14794, #REF!=$D$2:$D$14794))"),"#N/A")</f>
        <v>#N/A</v>
      </c>
    </row>
    <row r="4703">
      <c r="B4703" s="4" t="s">
        <v>1055</v>
      </c>
      <c r="C4703" s="12" t="str">
        <f>IFERROR(__xludf.DUMMYFUNCTION("TEXTJOIN("";"", TRUE, FILTER($B$2:$B$14794, #REF!=$D$2:$D$14794))"),"#N/A")</f>
        <v>#N/A</v>
      </c>
    </row>
    <row r="4704">
      <c r="B4704" s="4" t="s">
        <v>1055</v>
      </c>
      <c r="C4704" s="12" t="str">
        <f>IFERROR(__xludf.DUMMYFUNCTION("TEXTJOIN("";"", TRUE, FILTER($B$2:$B$14794, #REF!=$D$2:$D$14794))"),"#N/A")</f>
        <v>#N/A</v>
      </c>
    </row>
    <row r="4705">
      <c r="B4705" s="4" t="s">
        <v>1055</v>
      </c>
      <c r="C4705" s="12" t="str">
        <f>IFERROR(__xludf.DUMMYFUNCTION("TEXTJOIN("";"", TRUE, FILTER($B$2:$B$14794, #REF!=$D$2:$D$14794))"),"#N/A")</f>
        <v>#N/A</v>
      </c>
    </row>
    <row r="4706">
      <c r="B4706" s="4" t="s">
        <v>1055</v>
      </c>
      <c r="C4706" s="12" t="str">
        <f>IFERROR(__xludf.DUMMYFUNCTION("TEXTJOIN("";"", TRUE, FILTER($B$2:$B$14794, #REF!=$D$2:$D$14794))"),"#N/A")</f>
        <v>#N/A</v>
      </c>
    </row>
    <row r="4707">
      <c r="B4707" s="4" t="s">
        <v>1057</v>
      </c>
      <c r="C4707" s="12" t="str">
        <f>IFERROR(__xludf.DUMMYFUNCTION("TEXTJOIN("";"", TRUE, FILTER($B$2:$B$14794, #REF!=$D$2:$D$14794))"),"#N/A")</f>
        <v>#N/A</v>
      </c>
    </row>
    <row r="4708">
      <c r="B4708" s="4" t="s">
        <v>1057</v>
      </c>
      <c r="C4708" s="12" t="str">
        <f>IFERROR(__xludf.DUMMYFUNCTION("TEXTJOIN("";"", TRUE, FILTER($B$2:$B$14794, #REF!=$D$2:$D$14794))"),"#N/A")</f>
        <v>#N/A</v>
      </c>
    </row>
    <row r="4709">
      <c r="B4709" s="4" t="s">
        <v>1057</v>
      </c>
      <c r="C4709" s="12" t="str">
        <f>IFERROR(__xludf.DUMMYFUNCTION("TEXTJOIN("";"", TRUE, FILTER($B$2:$B$14794, #REF!=$D$2:$D$14794))"),"#N/A")</f>
        <v>#N/A</v>
      </c>
    </row>
    <row r="4710">
      <c r="B4710" s="4" t="s">
        <v>1057</v>
      </c>
      <c r="C4710" s="12" t="str">
        <f>IFERROR(__xludf.DUMMYFUNCTION("TEXTJOIN("";"", TRUE, FILTER($B$2:$B$14794, #REF!=$D$2:$D$14794))"),"#N/A")</f>
        <v>#N/A</v>
      </c>
    </row>
    <row r="4711">
      <c r="B4711" s="4" t="s">
        <v>1059</v>
      </c>
      <c r="C4711" s="12" t="str">
        <f>IFERROR(__xludf.DUMMYFUNCTION("TEXTJOIN("";"", TRUE, FILTER($B$2:$B$14794, #REF!=$D$2:$D$14794))"),"#N/A")</f>
        <v>#N/A</v>
      </c>
    </row>
    <row r="4712">
      <c r="B4712" s="4" t="s">
        <v>1059</v>
      </c>
      <c r="C4712" s="12" t="str">
        <f>IFERROR(__xludf.DUMMYFUNCTION("TEXTJOIN("";"", TRUE, FILTER($B$2:$B$14794, #REF!=$D$2:$D$14794))"),"#N/A")</f>
        <v>#N/A</v>
      </c>
    </row>
    <row r="4713">
      <c r="B4713" s="4" t="s">
        <v>1059</v>
      </c>
      <c r="C4713" s="12" t="str">
        <f>IFERROR(__xludf.DUMMYFUNCTION("TEXTJOIN("";"", TRUE, FILTER($B$2:$B$14794, #REF!=$D$2:$D$14794))"),"#N/A")</f>
        <v>#N/A</v>
      </c>
    </row>
    <row r="4714">
      <c r="B4714" s="4" t="s">
        <v>1059</v>
      </c>
      <c r="C4714" s="12" t="str">
        <f>IFERROR(__xludf.DUMMYFUNCTION("TEXTJOIN("";"", TRUE, FILTER($B$2:$B$14794, #REF!=$D$2:$D$14794))"),"#N/A")</f>
        <v>#N/A</v>
      </c>
    </row>
    <row r="4715">
      <c r="B4715" s="4" t="s">
        <v>1061</v>
      </c>
      <c r="C4715" s="12" t="str">
        <f>IFERROR(__xludf.DUMMYFUNCTION("TEXTJOIN("";"", TRUE, FILTER($B$2:$B$14794, #REF!=$D$2:$D$14794))"),"#N/A")</f>
        <v>#N/A</v>
      </c>
    </row>
    <row r="4716">
      <c r="B4716" s="4" t="s">
        <v>1061</v>
      </c>
      <c r="C4716" s="12" t="str">
        <f>IFERROR(__xludf.DUMMYFUNCTION("TEXTJOIN("";"", TRUE, FILTER($B$2:$B$14794, #REF!=$D$2:$D$14794))"),"#N/A")</f>
        <v>#N/A</v>
      </c>
    </row>
    <row r="4717">
      <c r="B4717" s="4" t="s">
        <v>1061</v>
      </c>
      <c r="C4717" s="12" t="str">
        <f>IFERROR(__xludf.DUMMYFUNCTION("TEXTJOIN("";"", TRUE, FILTER($B$2:$B$14794, #REF!=$D$2:$D$14794))"),"#N/A")</f>
        <v>#N/A</v>
      </c>
    </row>
    <row r="4718">
      <c r="B4718" s="4" t="s">
        <v>1061</v>
      </c>
      <c r="C4718" s="12" t="str">
        <f>IFERROR(__xludf.DUMMYFUNCTION("TEXTJOIN("";"", TRUE, FILTER($B$2:$B$14794, #REF!=$D$2:$D$14794))"),"#N/A")</f>
        <v>#N/A</v>
      </c>
    </row>
    <row r="4719">
      <c r="B4719" s="4" t="s">
        <v>1063</v>
      </c>
      <c r="C4719" s="12" t="str">
        <f>IFERROR(__xludf.DUMMYFUNCTION("TEXTJOIN("";"", TRUE, FILTER($B$2:$B$14794, #REF!=$D$2:$D$14794))"),"#N/A")</f>
        <v>#N/A</v>
      </c>
    </row>
    <row r="4720">
      <c r="B4720" s="4" t="s">
        <v>1063</v>
      </c>
      <c r="C4720" s="12" t="str">
        <f>IFERROR(__xludf.DUMMYFUNCTION("TEXTJOIN("";"", TRUE, FILTER($B$2:$B$14794, #REF!=$D$2:$D$14794))"),"#N/A")</f>
        <v>#N/A</v>
      </c>
    </row>
    <row r="4721">
      <c r="B4721" s="4" t="s">
        <v>1063</v>
      </c>
      <c r="C4721" s="12" t="str">
        <f>IFERROR(__xludf.DUMMYFUNCTION("TEXTJOIN("";"", TRUE, FILTER($B$2:$B$14794, #REF!=$D$2:$D$14794))"),"#N/A")</f>
        <v>#N/A</v>
      </c>
    </row>
    <row r="4722">
      <c r="B4722" s="4" t="s">
        <v>1063</v>
      </c>
      <c r="C4722" s="12" t="str">
        <f>IFERROR(__xludf.DUMMYFUNCTION("TEXTJOIN("";"", TRUE, FILTER($B$2:$B$14794, #REF!=$D$2:$D$14794))"),"#N/A")</f>
        <v>#N/A</v>
      </c>
    </row>
    <row r="4723">
      <c r="B4723" s="4" t="s">
        <v>1065</v>
      </c>
      <c r="C4723" s="12" t="str">
        <f>IFERROR(__xludf.DUMMYFUNCTION("TEXTJOIN("";"", TRUE, FILTER($B$2:$B$14794, #REF!=$D$2:$D$14794))"),"#N/A")</f>
        <v>#N/A</v>
      </c>
    </row>
    <row r="4724">
      <c r="B4724" s="4" t="s">
        <v>1065</v>
      </c>
      <c r="C4724" s="12" t="str">
        <f>IFERROR(__xludf.DUMMYFUNCTION("TEXTJOIN("";"", TRUE, FILTER($B$2:$B$14794, #REF!=$D$2:$D$14794))"),"#N/A")</f>
        <v>#N/A</v>
      </c>
    </row>
    <row r="4725">
      <c r="B4725" s="4" t="s">
        <v>1065</v>
      </c>
      <c r="C4725" s="12" t="str">
        <f>IFERROR(__xludf.DUMMYFUNCTION("TEXTJOIN("";"", TRUE, FILTER($B$2:$B$14794, #REF!=$D$2:$D$14794))"),"#N/A")</f>
        <v>#N/A</v>
      </c>
    </row>
    <row r="4726">
      <c r="B4726" s="4" t="s">
        <v>1065</v>
      </c>
      <c r="C4726" s="12" t="str">
        <f>IFERROR(__xludf.DUMMYFUNCTION("TEXTJOIN("";"", TRUE, FILTER($B$2:$B$14794, #REF!=$D$2:$D$14794))"),"#N/A")</f>
        <v>#N/A</v>
      </c>
    </row>
    <row r="4727">
      <c r="B4727" s="4" t="s">
        <v>1065</v>
      </c>
      <c r="C4727" s="12" t="str">
        <f>IFERROR(__xludf.DUMMYFUNCTION("TEXTJOIN("";"", TRUE, FILTER($B$2:$B$14794, #REF!=$D$2:$D$14794))"),"#N/A")</f>
        <v>#N/A</v>
      </c>
    </row>
    <row r="4728">
      <c r="B4728" s="4" t="s">
        <v>1065</v>
      </c>
      <c r="C4728" s="12" t="str">
        <f>IFERROR(__xludf.DUMMYFUNCTION("TEXTJOIN("";"", TRUE, FILTER($B$2:$B$14794, #REF!=$D$2:$D$14794))"),"#N/A")</f>
        <v>#N/A</v>
      </c>
    </row>
    <row r="4729">
      <c r="B4729" s="4" t="s">
        <v>1068</v>
      </c>
      <c r="C4729" s="12" t="str">
        <f>IFERROR(__xludf.DUMMYFUNCTION("TEXTJOIN("";"", TRUE, FILTER($B$2:$B$14794, #REF!=$D$2:$D$14794))"),"#N/A")</f>
        <v>#N/A</v>
      </c>
    </row>
    <row r="4730">
      <c r="B4730" s="4" t="s">
        <v>1068</v>
      </c>
      <c r="C4730" s="12" t="str">
        <f>IFERROR(__xludf.DUMMYFUNCTION("TEXTJOIN("";"", TRUE, FILTER($B$2:$B$14794, #REF!=$D$2:$D$14794))"),"#N/A")</f>
        <v>#N/A</v>
      </c>
    </row>
    <row r="4731">
      <c r="B4731" s="4" t="s">
        <v>1068</v>
      </c>
      <c r="C4731" s="12" t="str">
        <f>IFERROR(__xludf.DUMMYFUNCTION("TEXTJOIN("";"", TRUE, FILTER($B$2:$B$14794, #REF!=$D$2:$D$14794))"),"#N/A")</f>
        <v>#N/A</v>
      </c>
    </row>
    <row r="4732">
      <c r="B4732" s="4" t="s">
        <v>1068</v>
      </c>
      <c r="C4732" s="12" t="str">
        <f>IFERROR(__xludf.DUMMYFUNCTION("TEXTJOIN("";"", TRUE, FILTER($B$2:$B$14794, #REF!=$D$2:$D$14794))"),"#N/A")</f>
        <v>#N/A</v>
      </c>
    </row>
    <row r="4733">
      <c r="B4733" s="4" t="s">
        <v>1068</v>
      </c>
      <c r="C4733" s="12" t="str">
        <f>IFERROR(__xludf.DUMMYFUNCTION("TEXTJOIN("";"", TRUE, FILTER($B$2:$B$14794, #REF!=$D$2:$D$14794))"),"#N/A")</f>
        <v>#N/A</v>
      </c>
    </row>
    <row r="4734">
      <c r="B4734" s="4" t="s">
        <v>1068</v>
      </c>
      <c r="C4734" s="12" t="str">
        <f>IFERROR(__xludf.DUMMYFUNCTION("TEXTJOIN("";"", TRUE, FILTER($B$2:$B$14794, #REF!=$D$2:$D$14794))"),"#N/A")</f>
        <v>#N/A</v>
      </c>
    </row>
    <row r="4735">
      <c r="B4735" s="4" t="s">
        <v>1070</v>
      </c>
      <c r="C4735" s="12" t="str">
        <f>IFERROR(__xludf.DUMMYFUNCTION("TEXTJOIN("";"", TRUE, FILTER($B$2:$B$14794, #REF!=$D$2:$D$14794))"),"#N/A")</f>
        <v>#N/A</v>
      </c>
    </row>
    <row r="4736">
      <c r="B4736" s="4" t="s">
        <v>1072</v>
      </c>
      <c r="C4736" s="12" t="str">
        <f>IFERROR(__xludf.DUMMYFUNCTION("TEXTJOIN("";"", TRUE, FILTER($B$2:$B$14794, #REF!=$D$2:$D$14794))"),"#N/A")</f>
        <v>#N/A</v>
      </c>
    </row>
    <row r="4737">
      <c r="B4737" s="4" t="s">
        <v>1074</v>
      </c>
      <c r="C4737" s="12" t="str">
        <f>IFERROR(__xludf.DUMMYFUNCTION("TEXTJOIN("";"", TRUE, FILTER($B$2:$B$14794, #REF!=$D$2:$D$14794))"),"#N/A")</f>
        <v>#N/A</v>
      </c>
    </row>
    <row r="4738">
      <c r="B4738" s="4" t="s">
        <v>1074</v>
      </c>
      <c r="C4738" s="12" t="str">
        <f>IFERROR(__xludf.DUMMYFUNCTION("TEXTJOIN("";"", TRUE, FILTER($B$2:$B$14794, #REF!=$D$2:$D$14794))"),"#N/A")</f>
        <v>#N/A</v>
      </c>
    </row>
    <row r="4739">
      <c r="B4739" s="4" t="s">
        <v>1074</v>
      </c>
      <c r="C4739" s="12" t="str">
        <f>IFERROR(__xludf.DUMMYFUNCTION("TEXTJOIN("";"", TRUE, FILTER($B$2:$B$14794, #REF!=$D$2:$D$14794))"),"#N/A")</f>
        <v>#N/A</v>
      </c>
    </row>
    <row r="4740">
      <c r="B4740" s="4" t="s">
        <v>1074</v>
      </c>
      <c r="C4740" s="12" t="str">
        <f>IFERROR(__xludf.DUMMYFUNCTION("TEXTJOIN("";"", TRUE, FILTER($B$2:$B$14794, #REF!=$D$2:$D$14794))"),"#N/A")</f>
        <v>#N/A</v>
      </c>
    </row>
    <row r="4741">
      <c r="B4741" s="4" t="s">
        <v>1074</v>
      </c>
      <c r="C4741" s="12" t="str">
        <f>IFERROR(__xludf.DUMMYFUNCTION("TEXTJOIN("";"", TRUE, FILTER($B$2:$B$14794, #REF!=$D$2:$D$14794))"),"#N/A")</f>
        <v>#N/A</v>
      </c>
    </row>
    <row r="4742">
      <c r="B4742" s="4" t="s">
        <v>1074</v>
      </c>
      <c r="C4742" s="12" t="str">
        <f>IFERROR(__xludf.DUMMYFUNCTION("TEXTJOIN("";"", TRUE, FILTER($B$2:$B$14794, #REF!=$D$2:$D$14794))"),"#N/A")</f>
        <v>#N/A</v>
      </c>
    </row>
    <row r="4743">
      <c r="B4743" s="4" t="s">
        <v>1074</v>
      </c>
      <c r="C4743" s="12" t="str">
        <f>IFERROR(__xludf.DUMMYFUNCTION("TEXTJOIN("";"", TRUE, FILTER($B$2:$B$14794, #REF!=$D$2:$D$14794))"),"#N/A")</f>
        <v>#N/A</v>
      </c>
    </row>
    <row r="4744">
      <c r="B4744" s="4" t="s">
        <v>1074</v>
      </c>
      <c r="C4744" s="12" t="str">
        <f>IFERROR(__xludf.DUMMYFUNCTION("TEXTJOIN("";"", TRUE, FILTER($B$2:$B$14794, #REF!=$D$2:$D$14794))"),"#N/A")</f>
        <v>#N/A</v>
      </c>
    </row>
    <row r="4745">
      <c r="B4745" s="4" t="s">
        <v>1076</v>
      </c>
      <c r="C4745" s="12" t="str">
        <f>IFERROR(__xludf.DUMMYFUNCTION("TEXTJOIN("";"", TRUE, FILTER($B$2:$B$14794, #REF!=$D$2:$D$14794))"),"#N/A")</f>
        <v>#N/A</v>
      </c>
    </row>
    <row r="4746">
      <c r="B4746" s="4" t="s">
        <v>1078</v>
      </c>
      <c r="C4746" s="12" t="str">
        <f>IFERROR(__xludf.DUMMYFUNCTION("TEXTJOIN("";"", TRUE, FILTER($B$2:$B$14794, #REF!=$D$2:$D$14794))"),"#N/A")</f>
        <v>#N/A</v>
      </c>
    </row>
    <row r="4747">
      <c r="B4747" s="4" t="s">
        <v>1080</v>
      </c>
      <c r="C4747" s="12" t="str">
        <f>IFERROR(__xludf.DUMMYFUNCTION("TEXTJOIN("";"", TRUE, FILTER($B$2:$B$14794, #REF!=$D$2:$D$14794))"),"#N/A")</f>
        <v>#N/A</v>
      </c>
    </row>
    <row r="4748">
      <c r="B4748" s="4" t="s">
        <v>1080</v>
      </c>
      <c r="C4748" s="12" t="str">
        <f>IFERROR(__xludf.DUMMYFUNCTION("TEXTJOIN("";"", TRUE, FILTER($B$2:$B$14794, #REF!=$D$2:$D$14794))"),"#N/A")</f>
        <v>#N/A</v>
      </c>
    </row>
    <row r="4749">
      <c r="B4749" s="4" t="s">
        <v>1080</v>
      </c>
      <c r="C4749" s="12" t="str">
        <f>IFERROR(__xludf.DUMMYFUNCTION("TEXTJOIN("";"", TRUE, FILTER($B$2:$B$14794, #REF!=$D$2:$D$14794))"),"#N/A")</f>
        <v>#N/A</v>
      </c>
    </row>
    <row r="4750">
      <c r="B4750" s="4" t="s">
        <v>1080</v>
      </c>
      <c r="C4750" s="12" t="str">
        <f>IFERROR(__xludf.DUMMYFUNCTION("TEXTJOIN("";"", TRUE, FILTER($B$2:$B$14794, #REF!=$D$2:$D$14794))"),"#N/A")</f>
        <v>#N/A</v>
      </c>
    </row>
    <row r="4751">
      <c r="B4751" s="4" t="s">
        <v>1083</v>
      </c>
      <c r="C4751" s="12" t="str">
        <f>IFERROR(__xludf.DUMMYFUNCTION("TEXTJOIN("";"", TRUE, FILTER($B$2:$B$14794, #REF!=$D$2:$D$14794))"),"#N/A")</f>
        <v>#N/A</v>
      </c>
    </row>
    <row r="4752">
      <c r="B4752" s="4" t="s">
        <v>1083</v>
      </c>
      <c r="C4752" s="12" t="str">
        <f>IFERROR(__xludf.DUMMYFUNCTION("TEXTJOIN("";"", TRUE, FILTER($B$2:$B$14794, #REF!=$D$2:$D$14794))"),"#N/A")</f>
        <v>#N/A</v>
      </c>
    </row>
    <row r="4753">
      <c r="B4753" s="4" t="s">
        <v>1083</v>
      </c>
      <c r="C4753" s="12" t="str">
        <f>IFERROR(__xludf.DUMMYFUNCTION("TEXTJOIN("";"", TRUE, FILTER($B$2:$B$14794, #REF!=$D$2:$D$14794))"),"#N/A")</f>
        <v>#N/A</v>
      </c>
    </row>
    <row r="4754">
      <c r="B4754" s="4" t="s">
        <v>1083</v>
      </c>
      <c r="C4754" s="12" t="str">
        <f>IFERROR(__xludf.DUMMYFUNCTION("TEXTJOIN("";"", TRUE, FILTER($B$2:$B$14794, #REF!=$D$2:$D$14794))"),"#N/A")</f>
        <v>#N/A</v>
      </c>
    </row>
    <row r="4755">
      <c r="B4755" s="4" t="s">
        <v>1083</v>
      </c>
      <c r="C4755" s="12" t="str">
        <f>IFERROR(__xludf.DUMMYFUNCTION("TEXTJOIN("";"", TRUE, FILTER($B$2:$B$14794, #REF!=$D$2:$D$14794))"),"#N/A")</f>
        <v>#N/A</v>
      </c>
    </row>
    <row r="4756">
      <c r="B4756" s="4" t="s">
        <v>1083</v>
      </c>
      <c r="C4756" s="12" t="str">
        <f>IFERROR(__xludf.DUMMYFUNCTION("TEXTJOIN("";"", TRUE, FILTER($B$2:$B$14794, #REF!=$D$2:$D$14794))"),"#N/A")</f>
        <v>#N/A</v>
      </c>
    </row>
    <row r="4757">
      <c r="B4757" s="4" t="s">
        <v>1085</v>
      </c>
      <c r="C4757" s="12" t="str">
        <f>IFERROR(__xludf.DUMMYFUNCTION("TEXTJOIN("";"", TRUE, FILTER($B$2:$B$14794, #REF!=$D$2:$D$14794))"),"#N/A")</f>
        <v>#N/A</v>
      </c>
    </row>
    <row r="4758">
      <c r="B4758" s="4" t="s">
        <v>1085</v>
      </c>
      <c r="C4758" s="12" t="str">
        <f>IFERROR(__xludf.DUMMYFUNCTION("TEXTJOIN("";"", TRUE, FILTER($B$2:$B$14794, #REF!=$D$2:$D$14794))"),"#N/A")</f>
        <v>#N/A</v>
      </c>
    </row>
    <row r="4759">
      <c r="B4759" s="4" t="s">
        <v>1085</v>
      </c>
      <c r="C4759" s="12" t="str">
        <f>IFERROR(__xludf.DUMMYFUNCTION("TEXTJOIN("";"", TRUE, FILTER($B$2:$B$14794, #REF!=$D$2:$D$14794))"),"#N/A")</f>
        <v>#N/A</v>
      </c>
    </row>
    <row r="4760">
      <c r="B4760" s="4" t="s">
        <v>1087</v>
      </c>
      <c r="C4760" s="12" t="str">
        <f>IFERROR(__xludf.DUMMYFUNCTION("TEXTJOIN("";"", TRUE, FILTER($B$2:$B$14794, #REF!=$D$2:$D$14794))"),"#N/A")</f>
        <v>#N/A</v>
      </c>
    </row>
    <row r="4761">
      <c r="B4761" s="4" t="s">
        <v>1087</v>
      </c>
      <c r="C4761" s="12" t="str">
        <f>IFERROR(__xludf.DUMMYFUNCTION("TEXTJOIN("";"", TRUE, FILTER($B$2:$B$14794, #REF!=$D$2:$D$14794))"),"#N/A")</f>
        <v>#N/A</v>
      </c>
    </row>
    <row r="4762">
      <c r="B4762" s="4" t="s">
        <v>1087</v>
      </c>
      <c r="C4762" s="12" t="str">
        <f>IFERROR(__xludf.DUMMYFUNCTION("TEXTJOIN("";"", TRUE, FILTER($B$2:$B$14794, #REF!=$D$2:$D$14794))"),"#N/A")</f>
        <v>#N/A</v>
      </c>
    </row>
    <row r="4763">
      <c r="B4763" s="4" t="s">
        <v>1087</v>
      </c>
      <c r="C4763" s="12" t="str">
        <f>IFERROR(__xludf.DUMMYFUNCTION("TEXTJOIN("";"", TRUE, FILTER($B$2:$B$14794, #REF!=$D$2:$D$14794))"),"#N/A")</f>
        <v>#N/A</v>
      </c>
    </row>
    <row r="4764">
      <c r="B4764" s="4" t="s">
        <v>1087</v>
      </c>
      <c r="C4764" s="12" t="str">
        <f>IFERROR(__xludf.DUMMYFUNCTION("TEXTJOIN("";"", TRUE, FILTER($B$2:$B$14794, #REF!=$D$2:$D$14794))"),"#N/A")</f>
        <v>#N/A</v>
      </c>
    </row>
    <row r="4765">
      <c r="B4765" s="4" t="s">
        <v>1087</v>
      </c>
      <c r="C4765" s="12" t="str">
        <f>IFERROR(__xludf.DUMMYFUNCTION("TEXTJOIN("";"", TRUE, FILTER($B$2:$B$14794, #REF!=$D$2:$D$14794))"),"#N/A")</f>
        <v>#N/A</v>
      </c>
    </row>
    <row r="4766">
      <c r="B4766" s="4" t="s">
        <v>1089</v>
      </c>
      <c r="C4766" s="12" t="str">
        <f>IFERROR(__xludf.DUMMYFUNCTION("TEXTJOIN("";"", TRUE, FILTER($B$2:$B$14794, #REF!=$D$2:$D$14794))"),"#N/A")</f>
        <v>#N/A</v>
      </c>
    </row>
    <row r="4767">
      <c r="B4767" s="4" t="s">
        <v>1089</v>
      </c>
      <c r="C4767" s="12" t="str">
        <f>IFERROR(__xludf.DUMMYFUNCTION("TEXTJOIN("";"", TRUE, FILTER($B$2:$B$14794, #REF!=$D$2:$D$14794))"),"#N/A")</f>
        <v>#N/A</v>
      </c>
    </row>
    <row r="4768">
      <c r="B4768" s="4" t="s">
        <v>1089</v>
      </c>
      <c r="C4768" s="12" t="str">
        <f>IFERROR(__xludf.DUMMYFUNCTION("TEXTJOIN("";"", TRUE, FILTER($B$2:$B$14794, #REF!=$D$2:$D$14794))"),"#N/A")</f>
        <v>#N/A</v>
      </c>
    </row>
    <row r="4769">
      <c r="B4769" s="4" t="s">
        <v>1089</v>
      </c>
      <c r="C4769" s="12" t="str">
        <f>IFERROR(__xludf.DUMMYFUNCTION("TEXTJOIN("";"", TRUE, FILTER($B$2:$B$14794, #REF!=$D$2:$D$14794))"),"#N/A")</f>
        <v>#N/A</v>
      </c>
    </row>
    <row r="4770">
      <c r="B4770" s="4" t="s">
        <v>1089</v>
      </c>
      <c r="C4770" s="12" t="str">
        <f>IFERROR(__xludf.DUMMYFUNCTION("TEXTJOIN("";"", TRUE, FILTER($B$2:$B$14794, #REF!=$D$2:$D$14794))"),"#N/A")</f>
        <v>#N/A</v>
      </c>
    </row>
    <row r="4771">
      <c r="B4771" s="4" t="s">
        <v>1091</v>
      </c>
      <c r="C4771" s="12" t="str">
        <f>IFERROR(__xludf.DUMMYFUNCTION("TEXTJOIN("";"", TRUE, FILTER($B$2:$B$14794, #REF!=$D$2:$D$14794))"),"#N/A")</f>
        <v>#N/A</v>
      </c>
    </row>
    <row r="4772">
      <c r="B4772" s="4" t="s">
        <v>1091</v>
      </c>
      <c r="C4772" s="12" t="str">
        <f>IFERROR(__xludf.DUMMYFUNCTION("TEXTJOIN("";"", TRUE, FILTER($B$2:$B$14794, #REF!=$D$2:$D$14794))"),"#N/A")</f>
        <v>#N/A</v>
      </c>
    </row>
    <row r="4773">
      <c r="B4773" s="4" t="s">
        <v>1091</v>
      </c>
      <c r="C4773" s="12" t="str">
        <f>IFERROR(__xludf.DUMMYFUNCTION("TEXTJOIN("";"", TRUE, FILTER($B$2:$B$14794, #REF!=$D$2:$D$14794))"),"#N/A")</f>
        <v>#N/A</v>
      </c>
    </row>
    <row r="4774">
      <c r="B4774" s="4" t="s">
        <v>1091</v>
      </c>
      <c r="C4774" s="12" t="str">
        <f>IFERROR(__xludf.DUMMYFUNCTION("TEXTJOIN("";"", TRUE, FILTER($B$2:$B$14794, #REF!=$D$2:$D$14794))"),"#N/A")</f>
        <v>#N/A</v>
      </c>
    </row>
    <row r="4775">
      <c r="B4775" s="4" t="s">
        <v>1091</v>
      </c>
      <c r="C4775" s="12" t="str">
        <f>IFERROR(__xludf.DUMMYFUNCTION("TEXTJOIN("";"", TRUE, FILTER($B$2:$B$14794, #REF!=$D$2:$D$14794))"),"#N/A")</f>
        <v>#N/A</v>
      </c>
    </row>
    <row r="4776">
      <c r="B4776" s="4" t="s">
        <v>1093</v>
      </c>
      <c r="C4776" s="12" t="str">
        <f>IFERROR(__xludf.DUMMYFUNCTION("TEXTJOIN("";"", TRUE, FILTER($B$2:$B$14794, #REF!=$D$2:$D$14794))"),"#N/A")</f>
        <v>#N/A</v>
      </c>
    </row>
    <row r="4777">
      <c r="B4777" s="4" t="s">
        <v>1093</v>
      </c>
      <c r="C4777" s="12" t="str">
        <f>IFERROR(__xludf.DUMMYFUNCTION("TEXTJOIN("";"", TRUE, FILTER($B$2:$B$14794, #REF!=$D$2:$D$14794))"),"#N/A")</f>
        <v>#N/A</v>
      </c>
    </row>
    <row r="4778">
      <c r="B4778" s="4" t="s">
        <v>1093</v>
      </c>
      <c r="C4778" s="12" t="str">
        <f>IFERROR(__xludf.DUMMYFUNCTION("TEXTJOIN("";"", TRUE, FILTER($B$2:$B$14794, #REF!=$D$2:$D$14794))"),"#N/A")</f>
        <v>#N/A</v>
      </c>
    </row>
    <row r="4779">
      <c r="B4779" s="4" t="s">
        <v>1093</v>
      </c>
      <c r="C4779" s="12" t="str">
        <f>IFERROR(__xludf.DUMMYFUNCTION("TEXTJOIN("";"", TRUE, FILTER($B$2:$B$14794, #REF!=$D$2:$D$14794))"),"#N/A")</f>
        <v>#N/A</v>
      </c>
    </row>
    <row r="4780">
      <c r="B4780" s="4" t="s">
        <v>1093</v>
      </c>
      <c r="C4780" s="12" t="str">
        <f>IFERROR(__xludf.DUMMYFUNCTION("TEXTJOIN("";"", TRUE, FILTER($B$2:$B$14794, #REF!=$D$2:$D$14794))"),"#N/A")</f>
        <v>#N/A</v>
      </c>
    </row>
    <row r="4781">
      <c r="B4781" s="4" t="s">
        <v>1093</v>
      </c>
      <c r="C4781" s="12" t="str">
        <f>IFERROR(__xludf.DUMMYFUNCTION("TEXTJOIN("";"", TRUE, FILTER($B$2:$B$14794, #REF!=$D$2:$D$14794))"),"#N/A")</f>
        <v>#N/A</v>
      </c>
    </row>
    <row r="4782">
      <c r="B4782" s="4" t="s">
        <v>1093</v>
      </c>
      <c r="C4782" s="12" t="str">
        <f>IFERROR(__xludf.DUMMYFUNCTION("TEXTJOIN("";"", TRUE, FILTER($B$2:$B$14794, #REF!=$D$2:$D$14794))"),"#N/A")</f>
        <v>#N/A</v>
      </c>
    </row>
    <row r="4783">
      <c r="B4783" s="4" t="s">
        <v>1093</v>
      </c>
      <c r="C4783" s="12" t="str">
        <f>IFERROR(__xludf.DUMMYFUNCTION("TEXTJOIN("";"", TRUE, FILTER($B$2:$B$14794, #REF!=$D$2:$D$14794))"),"#N/A")</f>
        <v>#N/A</v>
      </c>
    </row>
    <row r="4784">
      <c r="B4784" s="4" t="s">
        <v>1093</v>
      </c>
      <c r="C4784" s="12" t="str">
        <f>IFERROR(__xludf.DUMMYFUNCTION("TEXTJOIN("";"", TRUE, FILTER($B$2:$B$14794, #REF!=$D$2:$D$14794))"),"#N/A")</f>
        <v>#N/A</v>
      </c>
    </row>
    <row r="4785">
      <c r="B4785" s="4" t="s">
        <v>1095</v>
      </c>
      <c r="C4785" s="12" t="str">
        <f>IFERROR(__xludf.DUMMYFUNCTION("TEXTJOIN("";"", TRUE, FILTER($B$2:$B$14794, #REF!=$D$2:$D$14794))"),"#N/A")</f>
        <v>#N/A</v>
      </c>
    </row>
    <row r="4786">
      <c r="B4786" s="4" t="s">
        <v>1098</v>
      </c>
      <c r="C4786" s="12" t="str">
        <f>IFERROR(__xludf.DUMMYFUNCTION("TEXTJOIN("";"", TRUE, FILTER($B$2:$B$14794, #REF!=$D$2:$D$14794))"),"#N/A")</f>
        <v>#N/A</v>
      </c>
    </row>
    <row r="4787">
      <c r="B4787" s="4" t="s">
        <v>1098</v>
      </c>
      <c r="C4787" s="12" t="str">
        <f>IFERROR(__xludf.DUMMYFUNCTION("TEXTJOIN("";"", TRUE, FILTER($B$2:$B$14794, #REF!=$D$2:$D$14794))"),"#N/A")</f>
        <v>#N/A</v>
      </c>
    </row>
    <row r="4788">
      <c r="B4788" s="4" t="s">
        <v>1098</v>
      </c>
      <c r="C4788" s="12" t="str">
        <f>IFERROR(__xludf.DUMMYFUNCTION("TEXTJOIN("";"", TRUE, FILTER($B$2:$B$14794, #REF!=$D$2:$D$14794))"),"#N/A")</f>
        <v>#N/A</v>
      </c>
    </row>
    <row r="4789">
      <c r="B4789" s="4" t="s">
        <v>1098</v>
      </c>
      <c r="C4789" s="12" t="str">
        <f>IFERROR(__xludf.DUMMYFUNCTION("TEXTJOIN("";"", TRUE, FILTER($B$2:$B$14794, #REF!=$D$2:$D$14794))"),"#N/A")</f>
        <v>#N/A</v>
      </c>
    </row>
    <row r="4790">
      <c r="B4790" s="4" t="s">
        <v>1098</v>
      </c>
      <c r="C4790" s="12" t="str">
        <f>IFERROR(__xludf.DUMMYFUNCTION("TEXTJOIN("";"", TRUE, FILTER($B$2:$B$14794, #REF!=$D$2:$D$14794))"),"#N/A")</f>
        <v>#N/A</v>
      </c>
    </row>
    <row r="4791">
      <c r="B4791" s="4" t="s">
        <v>1098</v>
      </c>
      <c r="C4791" s="12" t="str">
        <f>IFERROR(__xludf.DUMMYFUNCTION("TEXTJOIN("";"", TRUE, FILTER($B$2:$B$14794, #REF!=$D$2:$D$14794))"),"#N/A")</f>
        <v>#N/A</v>
      </c>
    </row>
    <row r="4792">
      <c r="B4792" s="4" t="s">
        <v>1101</v>
      </c>
      <c r="C4792" s="12" t="str">
        <f>IFERROR(__xludf.DUMMYFUNCTION("TEXTJOIN("";"", TRUE, FILTER($B$2:$B$14794, #REF!=$D$2:$D$14794))"),"#N/A")</f>
        <v>#N/A</v>
      </c>
    </row>
    <row r="4793">
      <c r="B4793" s="4" t="s">
        <v>1103</v>
      </c>
      <c r="C4793" s="12" t="str">
        <f>IFERROR(__xludf.DUMMYFUNCTION("TEXTJOIN("";"", TRUE, FILTER($B$2:$B$14794, #REF!=$D$2:$D$14794))"),"#N/A")</f>
        <v>#N/A</v>
      </c>
    </row>
    <row r="4794">
      <c r="B4794" s="4" t="s">
        <v>1103</v>
      </c>
      <c r="C4794" s="12" t="str">
        <f>IFERROR(__xludf.DUMMYFUNCTION("TEXTJOIN("";"", TRUE, FILTER($B$2:$B$14794, #REF!=$D$2:$D$14794))"),"#N/A")</f>
        <v>#N/A</v>
      </c>
    </row>
    <row r="4795">
      <c r="B4795" s="4" t="s">
        <v>1103</v>
      </c>
      <c r="C4795" s="12" t="str">
        <f>IFERROR(__xludf.DUMMYFUNCTION("TEXTJOIN("";"", TRUE, FILTER($B$2:$B$14794, #REF!=$D$2:$D$14794))"),"#N/A")</f>
        <v>#N/A</v>
      </c>
    </row>
    <row r="4796">
      <c r="B4796" s="4" t="s">
        <v>1105</v>
      </c>
      <c r="C4796" s="12" t="str">
        <f>IFERROR(__xludf.DUMMYFUNCTION("TEXTJOIN("";"", TRUE, FILTER($B$2:$B$14794, #REF!=$D$2:$D$14794))"),"#N/A")</f>
        <v>#N/A</v>
      </c>
    </row>
    <row r="4797">
      <c r="B4797" s="4" t="s">
        <v>1105</v>
      </c>
      <c r="C4797" s="12" t="str">
        <f>IFERROR(__xludf.DUMMYFUNCTION("TEXTJOIN("";"", TRUE, FILTER($B$2:$B$14794, #REF!=$D$2:$D$14794))"),"#N/A")</f>
        <v>#N/A</v>
      </c>
    </row>
    <row r="4798">
      <c r="B4798" s="4" t="s">
        <v>1105</v>
      </c>
      <c r="C4798" s="12" t="str">
        <f>IFERROR(__xludf.DUMMYFUNCTION("TEXTJOIN("";"", TRUE, FILTER($B$2:$B$14794, #REF!=$D$2:$D$14794))"),"#N/A")</f>
        <v>#N/A</v>
      </c>
    </row>
    <row r="4799">
      <c r="B4799" s="4" t="s">
        <v>1105</v>
      </c>
      <c r="C4799" s="12" t="str">
        <f>IFERROR(__xludf.DUMMYFUNCTION("TEXTJOIN("";"", TRUE, FILTER($B$2:$B$14794, #REF!=$D$2:$D$14794))"),"#N/A")</f>
        <v>#N/A</v>
      </c>
    </row>
    <row r="4800">
      <c r="B4800" s="4" t="s">
        <v>1105</v>
      </c>
      <c r="C4800" s="12" t="str">
        <f>IFERROR(__xludf.DUMMYFUNCTION("TEXTJOIN("";"", TRUE, FILTER($B$2:$B$14794, #REF!=$D$2:$D$14794))"),"#N/A")</f>
        <v>#N/A</v>
      </c>
    </row>
    <row r="4801">
      <c r="B4801" s="4" t="s">
        <v>1107</v>
      </c>
      <c r="C4801" s="12" t="str">
        <f>IFERROR(__xludf.DUMMYFUNCTION("TEXTJOIN("";"", TRUE, FILTER($B$2:$B$14794, #REF!=$D$2:$D$14794))"),"#N/A")</f>
        <v>#N/A</v>
      </c>
    </row>
    <row r="4802">
      <c r="B4802" s="4" t="s">
        <v>1107</v>
      </c>
      <c r="C4802" s="12" t="str">
        <f>IFERROR(__xludf.DUMMYFUNCTION("TEXTJOIN("";"", TRUE, FILTER($B$2:$B$14794, #REF!=$D$2:$D$14794))"),"#N/A")</f>
        <v>#N/A</v>
      </c>
    </row>
    <row r="4803">
      <c r="B4803" s="4" t="s">
        <v>1107</v>
      </c>
      <c r="C4803" s="12" t="str">
        <f>IFERROR(__xludf.DUMMYFUNCTION("TEXTJOIN("";"", TRUE, FILTER($B$2:$B$14794, #REF!=$D$2:$D$14794))"),"#N/A")</f>
        <v>#N/A</v>
      </c>
    </row>
    <row r="4804">
      <c r="B4804" s="4" t="s">
        <v>1107</v>
      </c>
      <c r="C4804" s="12" t="str">
        <f>IFERROR(__xludf.DUMMYFUNCTION("TEXTJOIN("";"", TRUE, FILTER($B$2:$B$14794, #REF!=$D$2:$D$14794))"),"#N/A")</f>
        <v>#N/A</v>
      </c>
    </row>
    <row r="4805">
      <c r="B4805" s="4" t="s">
        <v>1107</v>
      </c>
      <c r="C4805" s="12" t="str">
        <f>IFERROR(__xludf.DUMMYFUNCTION("TEXTJOIN("";"", TRUE, FILTER($B$2:$B$14794, #REF!=$D$2:$D$14794))"),"#N/A")</f>
        <v>#N/A</v>
      </c>
    </row>
    <row r="4806">
      <c r="B4806" s="4" t="s">
        <v>1109</v>
      </c>
      <c r="C4806" s="12" t="str">
        <f>IFERROR(__xludf.DUMMYFUNCTION("TEXTJOIN("";"", TRUE, FILTER($B$2:$B$14794, #REF!=$D$2:$D$14794))"),"#N/A")</f>
        <v>#N/A</v>
      </c>
    </row>
    <row r="4807">
      <c r="B4807" s="4" t="s">
        <v>1109</v>
      </c>
      <c r="C4807" s="12" t="str">
        <f>IFERROR(__xludf.DUMMYFUNCTION("TEXTJOIN("";"", TRUE, FILTER($B$2:$B$14794, #REF!=$D$2:$D$14794))"),"#N/A")</f>
        <v>#N/A</v>
      </c>
    </row>
    <row r="4808">
      <c r="B4808" s="4" t="s">
        <v>1109</v>
      </c>
      <c r="C4808" s="12" t="str">
        <f>IFERROR(__xludf.DUMMYFUNCTION("TEXTJOIN("";"", TRUE, FILTER($B$2:$B$14794, #REF!=$D$2:$D$14794))"),"#N/A")</f>
        <v>#N/A</v>
      </c>
    </row>
    <row r="4809">
      <c r="B4809" s="4" t="s">
        <v>1109</v>
      </c>
      <c r="C4809" s="12" t="str">
        <f>IFERROR(__xludf.DUMMYFUNCTION("TEXTJOIN("";"", TRUE, FILTER($B$2:$B$14794, #REF!=$D$2:$D$14794))"),"#N/A")</f>
        <v>#N/A</v>
      </c>
    </row>
    <row r="4810">
      <c r="B4810" s="4" t="s">
        <v>1111</v>
      </c>
      <c r="C4810" s="12" t="str">
        <f>IFERROR(__xludf.DUMMYFUNCTION("TEXTJOIN("";"", TRUE, FILTER($B$2:$B$14794, #REF!=$D$2:$D$14794))"),"#N/A")</f>
        <v>#N/A</v>
      </c>
    </row>
    <row r="4811">
      <c r="B4811" s="4" t="s">
        <v>1111</v>
      </c>
      <c r="C4811" s="12" t="str">
        <f>IFERROR(__xludf.DUMMYFUNCTION("TEXTJOIN("";"", TRUE, FILTER($B$2:$B$14794, #REF!=$D$2:$D$14794))"),"#N/A")</f>
        <v>#N/A</v>
      </c>
    </row>
    <row r="4812">
      <c r="B4812" s="4" t="s">
        <v>1111</v>
      </c>
      <c r="C4812" s="12" t="str">
        <f>IFERROR(__xludf.DUMMYFUNCTION("TEXTJOIN("";"", TRUE, FILTER($B$2:$B$14794, #REF!=$D$2:$D$14794))"),"#N/A")</f>
        <v>#N/A</v>
      </c>
    </row>
    <row r="4813">
      <c r="B4813" s="4" t="s">
        <v>1113</v>
      </c>
      <c r="C4813" s="12" t="str">
        <f>IFERROR(__xludf.DUMMYFUNCTION("TEXTJOIN("";"", TRUE, FILTER($B$2:$B$14794, #REF!=$D$2:$D$14794))"),"#N/A")</f>
        <v>#N/A</v>
      </c>
    </row>
    <row r="4814">
      <c r="B4814" s="4" t="s">
        <v>1115</v>
      </c>
      <c r="C4814" s="12" t="str">
        <f>IFERROR(__xludf.DUMMYFUNCTION("TEXTJOIN("";"", TRUE, FILTER($B$2:$B$14794, #REF!=$D$2:$D$14794))"),"#N/A")</f>
        <v>#N/A</v>
      </c>
    </row>
    <row r="4815">
      <c r="B4815" s="4" t="s">
        <v>1117</v>
      </c>
      <c r="C4815" s="12" t="str">
        <f>IFERROR(__xludf.DUMMYFUNCTION("TEXTJOIN("";"", TRUE, FILTER($B$2:$B$14794, #REF!=$D$2:$D$14794))"),"#N/A")</f>
        <v>#N/A</v>
      </c>
    </row>
    <row r="4816">
      <c r="B4816" s="4" t="s">
        <v>1119</v>
      </c>
      <c r="C4816" s="12" t="str">
        <f>IFERROR(__xludf.DUMMYFUNCTION("TEXTJOIN("";"", TRUE, FILTER($B$2:$B$14794, #REF!=$D$2:$D$14794))"),"#N/A")</f>
        <v>#N/A</v>
      </c>
    </row>
    <row r="4817">
      <c r="B4817" s="4" t="s">
        <v>1122</v>
      </c>
      <c r="C4817" s="12" t="str">
        <f>IFERROR(__xludf.DUMMYFUNCTION("TEXTJOIN("";"", TRUE, FILTER($B$2:$B$14794, #REF!=$D$2:$D$14794))"),"#N/A")</f>
        <v>#N/A</v>
      </c>
    </row>
    <row r="4818">
      <c r="B4818" s="4" t="s">
        <v>1122</v>
      </c>
      <c r="C4818" s="12" t="str">
        <f>IFERROR(__xludf.DUMMYFUNCTION("TEXTJOIN("";"", TRUE, FILTER($B$2:$B$14794, #REF!=$D$2:$D$14794))"),"#N/A")</f>
        <v>#N/A</v>
      </c>
    </row>
    <row r="4819">
      <c r="B4819" s="4" t="s">
        <v>1122</v>
      </c>
      <c r="C4819" s="12" t="str">
        <f>IFERROR(__xludf.DUMMYFUNCTION("TEXTJOIN("";"", TRUE, FILTER($B$2:$B$14794, #REF!=$D$2:$D$14794))"),"#N/A")</f>
        <v>#N/A</v>
      </c>
    </row>
    <row r="4820">
      <c r="B4820" s="4" t="s">
        <v>1122</v>
      </c>
      <c r="C4820" s="12" t="str">
        <f>IFERROR(__xludf.DUMMYFUNCTION("TEXTJOIN("";"", TRUE, FILTER($B$2:$B$14794, #REF!=$D$2:$D$14794))"),"#N/A")</f>
        <v>#N/A</v>
      </c>
    </row>
    <row r="4821">
      <c r="B4821" s="4" t="s">
        <v>1122</v>
      </c>
      <c r="C4821" s="12" t="str">
        <f>IFERROR(__xludf.DUMMYFUNCTION("TEXTJOIN("";"", TRUE, FILTER($B$2:$B$14794, #REF!=$D$2:$D$14794))"),"#N/A")</f>
        <v>#N/A</v>
      </c>
    </row>
    <row r="4822">
      <c r="B4822" s="4" t="s">
        <v>1122</v>
      </c>
      <c r="C4822" s="12" t="str">
        <f>IFERROR(__xludf.DUMMYFUNCTION("TEXTJOIN("";"", TRUE, FILTER($B$2:$B$14794, #REF!=$D$2:$D$14794))"),"#N/A")</f>
        <v>#N/A</v>
      </c>
    </row>
    <row r="4823">
      <c r="B4823" s="4" t="s">
        <v>1122</v>
      </c>
      <c r="C4823" s="12" t="str">
        <f>IFERROR(__xludf.DUMMYFUNCTION("TEXTJOIN("";"", TRUE, FILTER($B$2:$B$14794, #REF!=$D$2:$D$14794))"),"#N/A")</f>
        <v>#N/A</v>
      </c>
    </row>
    <row r="4824">
      <c r="B4824" s="4" t="s">
        <v>1124</v>
      </c>
      <c r="C4824" s="12" t="str">
        <f>IFERROR(__xludf.DUMMYFUNCTION("TEXTJOIN("";"", TRUE, FILTER($B$2:$B$14794, #REF!=$D$2:$D$14794))"),"#N/A")</f>
        <v>#N/A</v>
      </c>
    </row>
    <row r="4825">
      <c r="B4825" s="4" t="s">
        <v>1124</v>
      </c>
      <c r="C4825" s="12" t="str">
        <f>IFERROR(__xludf.DUMMYFUNCTION("TEXTJOIN("";"", TRUE, FILTER($B$2:$B$14794, #REF!=$D$2:$D$14794))"),"#N/A")</f>
        <v>#N/A</v>
      </c>
    </row>
    <row r="4826">
      <c r="B4826" s="4" t="s">
        <v>1124</v>
      </c>
      <c r="C4826" s="12" t="str">
        <f>IFERROR(__xludf.DUMMYFUNCTION("TEXTJOIN("";"", TRUE, FILTER($B$2:$B$14794, #REF!=$D$2:$D$14794))"),"#N/A")</f>
        <v>#N/A</v>
      </c>
    </row>
    <row r="4827">
      <c r="B4827" s="4" t="s">
        <v>1124</v>
      </c>
      <c r="C4827" s="12" t="str">
        <f>IFERROR(__xludf.DUMMYFUNCTION("TEXTJOIN("";"", TRUE, FILTER($B$2:$B$14794, #REF!=$D$2:$D$14794))"),"#N/A")</f>
        <v>#N/A</v>
      </c>
    </row>
    <row r="4828">
      <c r="B4828" s="4" t="s">
        <v>1124</v>
      </c>
      <c r="C4828" s="12" t="str">
        <f>IFERROR(__xludf.DUMMYFUNCTION("TEXTJOIN("";"", TRUE, FILTER($B$2:$B$14794, #REF!=$D$2:$D$14794))"),"#N/A")</f>
        <v>#N/A</v>
      </c>
    </row>
    <row r="4829">
      <c r="B4829" s="4" t="s">
        <v>1126</v>
      </c>
      <c r="C4829" s="12" t="str">
        <f>IFERROR(__xludf.DUMMYFUNCTION("TEXTJOIN("";"", TRUE, FILTER($B$2:$B$14794, #REF!=$D$2:$D$14794))"),"#N/A")</f>
        <v>#N/A</v>
      </c>
    </row>
    <row r="4830">
      <c r="B4830" s="4" t="s">
        <v>1126</v>
      </c>
      <c r="C4830" s="12" t="str">
        <f>IFERROR(__xludf.DUMMYFUNCTION("TEXTJOIN("";"", TRUE, FILTER($B$2:$B$14794, #REF!=$D$2:$D$14794))"),"#N/A")</f>
        <v>#N/A</v>
      </c>
    </row>
    <row r="4831">
      <c r="B4831" s="4" t="s">
        <v>1126</v>
      </c>
      <c r="C4831" s="12" t="str">
        <f>IFERROR(__xludf.DUMMYFUNCTION("TEXTJOIN("";"", TRUE, FILTER($B$2:$B$14794, #REF!=$D$2:$D$14794))"),"#N/A")</f>
        <v>#N/A</v>
      </c>
    </row>
    <row r="4832">
      <c r="B4832" s="4" t="s">
        <v>1126</v>
      </c>
      <c r="C4832" s="12" t="str">
        <f>IFERROR(__xludf.DUMMYFUNCTION("TEXTJOIN("";"", TRUE, FILTER($B$2:$B$14794, #REF!=$D$2:$D$14794))"),"#N/A")</f>
        <v>#N/A</v>
      </c>
    </row>
    <row r="4833">
      <c r="B4833" s="4" t="s">
        <v>1128</v>
      </c>
      <c r="C4833" s="12" t="str">
        <f>IFERROR(__xludf.DUMMYFUNCTION("TEXTJOIN("";"", TRUE, FILTER($B$2:$B$14794, #REF!=$D$2:$D$14794))"),"#N/A")</f>
        <v>#N/A</v>
      </c>
    </row>
    <row r="4834">
      <c r="B4834" s="4" t="s">
        <v>1131</v>
      </c>
      <c r="C4834" s="12" t="str">
        <f>IFERROR(__xludf.DUMMYFUNCTION("TEXTJOIN("";"", TRUE, FILTER($B$2:$B$14794, #REF!=$D$2:$D$14794))"),"#N/A")</f>
        <v>#N/A</v>
      </c>
    </row>
    <row r="4835">
      <c r="B4835" s="4" t="s">
        <v>1131</v>
      </c>
      <c r="C4835" s="12" t="str">
        <f>IFERROR(__xludf.DUMMYFUNCTION("TEXTJOIN("";"", TRUE, FILTER($B$2:$B$14794, #REF!=$D$2:$D$14794))"),"#N/A")</f>
        <v>#N/A</v>
      </c>
    </row>
    <row r="4836">
      <c r="B4836" s="4" t="s">
        <v>1131</v>
      </c>
      <c r="C4836" s="12" t="str">
        <f>IFERROR(__xludf.DUMMYFUNCTION("TEXTJOIN("";"", TRUE, FILTER($B$2:$B$14794, #REF!=$D$2:$D$14794))"),"#N/A")</f>
        <v>#N/A</v>
      </c>
    </row>
    <row r="4837">
      <c r="B4837" s="4" t="s">
        <v>1131</v>
      </c>
      <c r="C4837" s="12" t="str">
        <f>IFERROR(__xludf.DUMMYFUNCTION("TEXTJOIN("";"", TRUE, FILTER($B$2:$B$14794, #REF!=$D$2:$D$14794))"),"#N/A")</f>
        <v>#N/A</v>
      </c>
    </row>
    <row r="4838">
      <c r="B4838" s="4" t="s">
        <v>1131</v>
      </c>
      <c r="C4838" s="12" t="str">
        <f>IFERROR(__xludf.DUMMYFUNCTION("TEXTJOIN("";"", TRUE, FILTER($B$2:$B$14794, #REF!=$D$2:$D$14794))"),"#N/A")</f>
        <v>#N/A</v>
      </c>
    </row>
    <row r="4839">
      <c r="B4839" s="4" t="s">
        <v>1131</v>
      </c>
      <c r="C4839" s="12" t="str">
        <f>IFERROR(__xludf.DUMMYFUNCTION("TEXTJOIN("";"", TRUE, FILTER($B$2:$B$14794, #REF!=$D$2:$D$14794))"),"#N/A")</f>
        <v>#N/A</v>
      </c>
    </row>
    <row r="4840">
      <c r="B4840" s="4" t="s">
        <v>1133</v>
      </c>
      <c r="C4840" s="12" t="str">
        <f>IFERROR(__xludf.DUMMYFUNCTION("TEXTJOIN("";"", TRUE, FILTER($B$2:$B$14794, #REF!=$D$2:$D$14794))"),"#N/A")</f>
        <v>#N/A</v>
      </c>
    </row>
    <row r="4841">
      <c r="B4841" s="4" t="s">
        <v>1135</v>
      </c>
      <c r="C4841" s="12" t="str">
        <f>IFERROR(__xludf.DUMMYFUNCTION("TEXTJOIN("";"", TRUE, FILTER($B$2:$B$14794, #REF!=$D$2:$D$14794))"),"#N/A")</f>
        <v>#N/A</v>
      </c>
    </row>
    <row r="4842">
      <c r="B4842" s="4" t="s">
        <v>1135</v>
      </c>
      <c r="C4842" s="12" t="str">
        <f>IFERROR(__xludf.DUMMYFUNCTION("TEXTJOIN("";"", TRUE, FILTER($B$2:$B$14794, #REF!=$D$2:$D$14794))"),"#N/A")</f>
        <v>#N/A</v>
      </c>
    </row>
    <row r="4843">
      <c r="B4843" s="4" t="s">
        <v>1135</v>
      </c>
      <c r="C4843" s="12" t="str">
        <f>IFERROR(__xludf.DUMMYFUNCTION("TEXTJOIN("";"", TRUE, FILTER($B$2:$B$14794, #REF!=$D$2:$D$14794))"),"#N/A")</f>
        <v>#N/A</v>
      </c>
    </row>
    <row r="4844">
      <c r="B4844" s="4" t="s">
        <v>1135</v>
      </c>
      <c r="C4844" s="12" t="str">
        <f>IFERROR(__xludf.DUMMYFUNCTION("TEXTJOIN("";"", TRUE, FILTER($B$2:$B$14794, #REF!=$D$2:$D$14794))"),"#N/A")</f>
        <v>#N/A</v>
      </c>
    </row>
    <row r="4845">
      <c r="B4845" s="4" t="s">
        <v>1135</v>
      </c>
      <c r="C4845" s="12" t="str">
        <f>IFERROR(__xludf.DUMMYFUNCTION("TEXTJOIN("";"", TRUE, FILTER($B$2:$B$14794, #REF!=$D$2:$D$14794))"),"#N/A")</f>
        <v>#N/A</v>
      </c>
    </row>
    <row r="4846">
      <c r="B4846" s="4" t="s">
        <v>1137</v>
      </c>
      <c r="C4846" s="12" t="str">
        <f>IFERROR(__xludf.DUMMYFUNCTION("TEXTJOIN("";"", TRUE, FILTER($B$2:$B$14794, #REF!=$D$2:$D$14794))"),"#N/A")</f>
        <v>#N/A</v>
      </c>
    </row>
    <row r="4847">
      <c r="B4847" s="4" t="s">
        <v>1137</v>
      </c>
      <c r="C4847" s="12" t="str">
        <f>IFERROR(__xludf.DUMMYFUNCTION("TEXTJOIN("";"", TRUE, FILTER($B$2:$B$14794, #REF!=$D$2:$D$14794))"),"#N/A")</f>
        <v>#N/A</v>
      </c>
    </row>
    <row r="4848">
      <c r="B4848" s="4" t="s">
        <v>1137</v>
      </c>
      <c r="C4848" s="12" t="str">
        <f>IFERROR(__xludf.DUMMYFUNCTION("TEXTJOIN("";"", TRUE, FILTER($B$2:$B$14794, #REF!=$D$2:$D$14794))"),"#N/A")</f>
        <v>#N/A</v>
      </c>
    </row>
    <row r="4849">
      <c r="B4849" s="4" t="s">
        <v>1137</v>
      </c>
      <c r="C4849" s="12" t="str">
        <f>IFERROR(__xludf.DUMMYFUNCTION("TEXTJOIN("";"", TRUE, FILTER($B$2:$B$14794, #REF!=$D$2:$D$14794))"),"#N/A")</f>
        <v>#N/A</v>
      </c>
    </row>
    <row r="4850">
      <c r="B4850" s="4" t="s">
        <v>1137</v>
      </c>
      <c r="C4850" s="12" t="str">
        <f>IFERROR(__xludf.DUMMYFUNCTION("TEXTJOIN("";"", TRUE, FILTER($B$2:$B$14794, #REF!=$D$2:$D$14794))"),"#N/A")</f>
        <v>#N/A</v>
      </c>
    </row>
    <row r="4851">
      <c r="B4851" s="4" t="s">
        <v>1137</v>
      </c>
      <c r="C4851" s="12" t="str">
        <f>IFERROR(__xludf.DUMMYFUNCTION("TEXTJOIN("";"", TRUE, FILTER($B$2:$B$14794, #REF!=$D$2:$D$14794))"),"#N/A")</f>
        <v>#N/A</v>
      </c>
    </row>
    <row r="4852">
      <c r="B4852" s="4" t="s">
        <v>1137</v>
      </c>
      <c r="C4852" s="12" t="str">
        <f>IFERROR(__xludf.DUMMYFUNCTION("TEXTJOIN("";"", TRUE, FILTER($B$2:$B$14794, #REF!=$D$2:$D$14794))"),"#N/A")</f>
        <v>#N/A</v>
      </c>
    </row>
    <row r="4853">
      <c r="B4853" s="4" t="s">
        <v>1137</v>
      </c>
      <c r="C4853" s="12" t="str">
        <f>IFERROR(__xludf.DUMMYFUNCTION("TEXTJOIN("";"", TRUE, FILTER($B$2:$B$14794, #REF!=$D$2:$D$14794))"),"#N/A")</f>
        <v>#N/A</v>
      </c>
    </row>
    <row r="4854">
      <c r="B4854" s="4" t="s">
        <v>1139</v>
      </c>
      <c r="C4854" s="12" t="str">
        <f>IFERROR(__xludf.DUMMYFUNCTION("TEXTJOIN("";"", TRUE, FILTER($B$2:$B$14794, #REF!=$D$2:$D$14794))"),"#N/A")</f>
        <v>#N/A</v>
      </c>
    </row>
    <row r="4855">
      <c r="B4855" s="4" t="s">
        <v>1139</v>
      </c>
      <c r="C4855" s="12" t="str">
        <f>IFERROR(__xludf.DUMMYFUNCTION("TEXTJOIN("";"", TRUE, FILTER($B$2:$B$14794, #REF!=$D$2:$D$14794))"),"#N/A")</f>
        <v>#N/A</v>
      </c>
    </row>
    <row r="4856">
      <c r="B4856" s="4" t="s">
        <v>1139</v>
      </c>
      <c r="C4856" s="12" t="str">
        <f>IFERROR(__xludf.DUMMYFUNCTION("TEXTJOIN("";"", TRUE, FILTER($B$2:$B$14794, #REF!=$D$2:$D$14794))"),"#N/A")</f>
        <v>#N/A</v>
      </c>
    </row>
    <row r="4857">
      <c r="B4857" s="4" t="s">
        <v>1139</v>
      </c>
      <c r="C4857" s="12" t="str">
        <f>IFERROR(__xludf.DUMMYFUNCTION("TEXTJOIN("";"", TRUE, FILTER($B$2:$B$14794, #REF!=$D$2:$D$14794))"),"#N/A")</f>
        <v>#N/A</v>
      </c>
    </row>
    <row r="4858">
      <c r="B4858" s="4" t="s">
        <v>1139</v>
      </c>
      <c r="C4858" s="12" t="str">
        <f>IFERROR(__xludf.DUMMYFUNCTION("TEXTJOIN("";"", TRUE, FILTER($B$2:$B$14794, #REF!=$D$2:$D$14794))"),"#N/A")</f>
        <v>#N/A</v>
      </c>
    </row>
    <row r="4859">
      <c r="B4859" s="4" t="s">
        <v>1139</v>
      </c>
      <c r="C4859" s="12" t="str">
        <f>IFERROR(__xludf.DUMMYFUNCTION("TEXTJOIN("";"", TRUE, FILTER($B$2:$B$14794, #REF!=$D$2:$D$14794))"),"#N/A")</f>
        <v>#N/A</v>
      </c>
    </row>
    <row r="4860">
      <c r="B4860" s="4" t="s">
        <v>1139</v>
      </c>
      <c r="C4860" s="12" t="str">
        <f>IFERROR(__xludf.DUMMYFUNCTION("TEXTJOIN("";"", TRUE, FILTER($B$2:$B$14794, #REF!=$D$2:$D$14794))"),"#N/A")</f>
        <v>#N/A</v>
      </c>
    </row>
    <row r="4861">
      <c r="B4861" s="4" t="s">
        <v>1139</v>
      </c>
      <c r="C4861" s="12" t="str">
        <f>IFERROR(__xludf.DUMMYFUNCTION("TEXTJOIN("";"", TRUE, FILTER($B$2:$B$14794, #REF!=$D$2:$D$14794))"),"#N/A")</f>
        <v>#N/A</v>
      </c>
    </row>
    <row r="4862">
      <c r="B4862" s="4" t="s">
        <v>1139</v>
      </c>
      <c r="C4862" s="12" t="str">
        <f>IFERROR(__xludf.DUMMYFUNCTION("TEXTJOIN("";"", TRUE, FILTER($B$2:$B$14794, #REF!=$D$2:$D$14794))"),"#N/A")</f>
        <v>#N/A</v>
      </c>
    </row>
    <row r="4863">
      <c r="B4863" s="4" t="s">
        <v>1141</v>
      </c>
      <c r="C4863" s="12" t="str">
        <f>IFERROR(__xludf.DUMMYFUNCTION("TEXTJOIN("";"", TRUE, FILTER($B$2:$B$14794, #REF!=$D$2:$D$14794))"),"#N/A")</f>
        <v>#N/A</v>
      </c>
    </row>
    <row r="4864">
      <c r="B4864" s="4" t="s">
        <v>1143</v>
      </c>
      <c r="C4864" s="12" t="str">
        <f>IFERROR(__xludf.DUMMYFUNCTION("TEXTJOIN("";"", TRUE, FILTER($B$2:$B$14794, #REF!=$D$2:$D$14794))"),"#N/A")</f>
        <v>#N/A</v>
      </c>
    </row>
    <row r="4865">
      <c r="B4865" s="4" t="s">
        <v>1143</v>
      </c>
      <c r="C4865" s="12" t="str">
        <f>IFERROR(__xludf.DUMMYFUNCTION("TEXTJOIN("";"", TRUE, FILTER($B$2:$B$14794, #REF!=$D$2:$D$14794))"),"#N/A")</f>
        <v>#N/A</v>
      </c>
    </row>
    <row r="4866">
      <c r="B4866" s="4" t="s">
        <v>1143</v>
      </c>
      <c r="C4866" s="12" t="str">
        <f>IFERROR(__xludf.DUMMYFUNCTION("TEXTJOIN("";"", TRUE, FILTER($B$2:$B$14794, #REF!=$D$2:$D$14794))"),"#N/A")</f>
        <v>#N/A</v>
      </c>
    </row>
    <row r="4867">
      <c r="B4867" s="4" t="s">
        <v>1143</v>
      </c>
      <c r="C4867" s="12" t="str">
        <f>IFERROR(__xludf.DUMMYFUNCTION("TEXTJOIN("";"", TRUE, FILTER($B$2:$B$14794, #REF!=$D$2:$D$14794))"),"#N/A")</f>
        <v>#N/A</v>
      </c>
    </row>
    <row r="4868">
      <c r="B4868" s="4" t="s">
        <v>1146</v>
      </c>
      <c r="C4868" s="12" t="str">
        <f>IFERROR(__xludf.DUMMYFUNCTION("TEXTJOIN("";"", TRUE, FILTER($B$2:$B$14794, #REF!=$D$2:$D$14794))"),"#N/A")</f>
        <v>#N/A</v>
      </c>
    </row>
    <row r="4869">
      <c r="B4869" s="4" t="s">
        <v>1146</v>
      </c>
      <c r="C4869" s="12" t="str">
        <f>IFERROR(__xludf.DUMMYFUNCTION("TEXTJOIN("";"", TRUE, FILTER($B$2:$B$14794, #REF!=$D$2:$D$14794))"),"#N/A")</f>
        <v>#N/A</v>
      </c>
    </row>
    <row r="4870">
      <c r="B4870" s="4" t="s">
        <v>1146</v>
      </c>
      <c r="C4870" s="12" t="str">
        <f>IFERROR(__xludf.DUMMYFUNCTION("TEXTJOIN("";"", TRUE, FILTER($B$2:$B$14794, #REF!=$D$2:$D$14794))"),"#N/A")</f>
        <v>#N/A</v>
      </c>
    </row>
    <row r="4871">
      <c r="B4871" s="4" t="s">
        <v>1146</v>
      </c>
      <c r="C4871" s="12" t="str">
        <f>IFERROR(__xludf.DUMMYFUNCTION("TEXTJOIN("";"", TRUE, FILTER($B$2:$B$14794, #REF!=$D$2:$D$14794))"),"#N/A")</f>
        <v>#N/A</v>
      </c>
    </row>
    <row r="4872">
      <c r="B4872" s="4" t="s">
        <v>1146</v>
      </c>
      <c r="C4872" s="12" t="str">
        <f>IFERROR(__xludf.DUMMYFUNCTION("TEXTJOIN("";"", TRUE, FILTER($B$2:$B$14794, #REF!=$D$2:$D$14794))"),"#N/A")</f>
        <v>#N/A</v>
      </c>
    </row>
    <row r="4873">
      <c r="B4873" s="4" t="s">
        <v>1148</v>
      </c>
      <c r="C4873" s="12" t="str">
        <f>IFERROR(__xludf.DUMMYFUNCTION("TEXTJOIN("";"", TRUE, FILTER($B$2:$B$14794, #REF!=$D$2:$D$14794))"),"#N/A")</f>
        <v>#N/A</v>
      </c>
    </row>
    <row r="4874">
      <c r="B4874" s="4" t="s">
        <v>1148</v>
      </c>
      <c r="C4874" s="12" t="str">
        <f>IFERROR(__xludf.DUMMYFUNCTION("TEXTJOIN("";"", TRUE, FILTER($B$2:$B$14794, #REF!=$D$2:$D$14794))"),"#N/A")</f>
        <v>#N/A</v>
      </c>
    </row>
    <row r="4875">
      <c r="B4875" s="4" t="s">
        <v>1150</v>
      </c>
      <c r="C4875" s="12" t="str">
        <f>IFERROR(__xludf.DUMMYFUNCTION("TEXTJOIN("";"", TRUE, FILTER($B$2:$B$14794, #REF!=$D$2:$D$14794))"),"#N/A")</f>
        <v>#N/A</v>
      </c>
    </row>
    <row r="4876">
      <c r="B4876" s="4" t="s">
        <v>1153</v>
      </c>
      <c r="C4876" s="12" t="str">
        <f>IFERROR(__xludf.DUMMYFUNCTION("TEXTJOIN("";"", TRUE, FILTER($B$2:$B$14794, #REF!=$D$2:$D$14794))"),"#N/A")</f>
        <v>#N/A</v>
      </c>
    </row>
    <row r="4877">
      <c r="B4877" s="4" t="s">
        <v>1153</v>
      </c>
      <c r="C4877" s="12" t="str">
        <f>IFERROR(__xludf.DUMMYFUNCTION("TEXTJOIN("";"", TRUE, FILTER($B$2:$B$14794, #REF!=$D$2:$D$14794))"),"#N/A")</f>
        <v>#N/A</v>
      </c>
    </row>
    <row r="4878">
      <c r="B4878" s="4" t="s">
        <v>1153</v>
      </c>
      <c r="C4878" s="12" t="str">
        <f>IFERROR(__xludf.DUMMYFUNCTION("TEXTJOIN("";"", TRUE, FILTER($B$2:$B$14794, #REF!=$D$2:$D$14794))"),"#N/A")</f>
        <v>#N/A</v>
      </c>
    </row>
    <row r="4879">
      <c r="B4879" s="4" t="s">
        <v>1153</v>
      </c>
      <c r="C4879" s="12" t="str">
        <f>IFERROR(__xludf.DUMMYFUNCTION("TEXTJOIN("";"", TRUE, FILTER($B$2:$B$14794, #REF!=$D$2:$D$14794))"),"#N/A")</f>
        <v>#N/A</v>
      </c>
    </row>
    <row r="4880">
      <c r="B4880" s="4" t="s">
        <v>1155</v>
      </c>
      <c r="C4880" s="12" t="str">
        <f>IFERROR(__xludf.DUMMYFUNCTION("TEXTJOIN("";"", TRUE, FILTER($B$2:$B$14794, #REF!=$D$2:$D$14794))"),"#N/A")</f>
        <v>#N/A</v>
      </c>
    </row>
    <row r="4881">
      <c r="B4881" s="4" t="s">
        <v>1155</v>
      </c>
      <c r="C4881" s="12" t="str">
        <f>IFERROR(__xludf.DUMMYFUNCTION("TEXTJOIN("";"", TRUE, FILTER($B$2:$B$14794, #REF!=$D$2:$D$14794))"),"#N/A")</f>
        <v>#N/A</v>
      </c>
    </row>
    <row r="4882">
      <c r="B4882" s="4" t="s">
        <v>1155</v>
      </c>
      <c r="C4882" s="12" t="str">
        <f>IFERROR(__xludf.DUMMYFUNCTION("TEXTJOIN("";"", TRUE, FILTER($B$2:$B$14794, #REF!=$D$2:$D$14794))"),"#N/A")</f>
        <v>#N/A</v>
      </c>
    </row>
    <row r="4883">
      <c r="B4883" s="4" t="s">
        <v>1155</v>
      </c>
      <c r="C4883" s="12" t="str">
        <f>IFERROR(__xludf.DUMMYFUNCTION("TEXTJOIN("";"", TRUE, FILTER($B$2:$B$14794, #REF!=$D$2:$D$14794))"),"#N/A")</f>
        <v>#N/A</v>
      </c>
    </row>
    <row r="4884">
      <c r="B4884" s="4" t="s">
        <v>1155</v>
      </c>
      <c r="C4884" s="12" t="str">
        <f>IFERROR(__xludf.DUMMYFUNCTION("TEXTJOIN("";"", TRUE, FILTER($B$2:$B$14794, #REF!=$D$2:$D$14794))"),"#N/A")</f>
        <v>#N/A</v>
      </c>
    </row>
    <row r="4885">
      <c r="B4885" s="4" t="s">
        <v>1155</v>
      </c>
      <c r="C4885" s="12" t="str">
        <f>IFERROR(__xludf.DUMMYFUNCTION("TEXTJOIN("";"", TRUE, FILTER($B$2:$B$14794, #REF!=$D$2:$D$14794))"),"#N/A")</f>
        <v>#N/A</v>
      </c>
    </row>
    <row r="4886">
      <c r="B4886" s="4" t="s">
        <v>1155</v>
      </c>
      <c r="C4886" s="12" t="str">
        <f>IFERROR(__xludf.DUMMYFUNCTION("TEXTJOIN("";"", TRUE, FILTER($B$2:$B$14794, #REF!=$D$2:$D$14794))"),"#N/A")</f>
        <v>#N/A</v>
      </c>
    </row>
    <row r="4887">
      <c r="B4887" s="4" t="s">
        <v>1155</v>
      </c>
      <c r="C4887" s="12" t="str">
        <f>IFERROR(__xludf.DUMMYFUNCTION("TEXTJOIN("";"", TRUE, FILTER($B$2:$B$14794, #REF!=$D$2:$D$14794))"),"#N/A")</f>
        <v>#N/A</v>
      </c>
    </row>
    <row r="4888">
      <c r="B4888" s="4" t="s">
        <v>1157</v>
      </c>
      <c r="C4888" s="12" t="str">
        <f>IFERROR(__xludf.DUMMYFUNCTION("TEXTJOIN("";"", TRUE, FILTER($B$2:$B$14794, #REF!=$D$2:$D$14794))"),"#N/A")</f>
        <v>#N/A</v>
      </c>
    </row>
    <row r="4889">
      <c r="B4889" s="4" t="s">
        <v>1157</v>
      </c>
      <c r="C4889" s="12" t="str">
        <f>IFERROR(__xludf.DUMMYFUNCTION("TEXTJOIN("";"", TRUE, FILTER($B$2:$B$14794, #REF!=$D$2:$D$14794))"),"#N/A")</f>
        <v>#N/A</v>
      </c>
    </row>
    <row r="4890">
      <c r="B4890" s="4" t="s">
        <v>1157</v>
      </c>
      <c r="C4890" s="12" t="str">
        <f>IFERROR(__xludf.DUMMYFUNCTION("TEXTJOIN("";"", TRUE, FILTER($B$2:$B$14794, #REF!=$D$2:$D$14794))"),"#N/A")</f>
        <v>#N/A</v>
      </c>
    </row>
    <row r="4891">
      <c r="B4891" s="4" t="s">
        <v>1157</v>
      </c>
      <c r="C4891" s="12" t="str">
        <f>IFERROR(__xludf.DUMMYFUNCTION("TEXTJOIN("";"", TRUE, FILTER($B$2:$B$14794, #REF!=$D$2:$D$14794))"),"#N/A")</f>
        <v>#N/A</v>
      </c>
    </row>
    <row r="4892">
      <c r="B4892" s="4" t="s">
        <v>1157</v>
      </c>
      <c r="C4892" s="12" t="str">
        <f>IFERROR(__xludf.DUMMYFUNCTION("TEXTJOIN("";"", TRUE, FILTER($B$2:$B$14794, #REF!=$D$2:$D$14794))"),"#N/A")</f>
        <v>#N/A</v>
      </c>
    </row>
    <row r="4893">
      <c r="B4893" s="4" t="s">
        <v>1157</v>
      </c>
      <c r="C4893" s="12" t="str">
        <f>IFERROR(__xludf.DUMMYFUNCTION("TEXTJOIN("";"", TRUE, FILTER($B$2:$B$14794, #REF!=$D$2:$D$14794))"),"#N/A")</f>
        <v>#N/A</v>
      </c>
    </row>
    <row r="4894">
      <c r="B4894" s="4" t="s">
        <v>1157</v>
      </c>
      <c r="C4894" s="12" t="str">
        <f>IFERROR(__xludf.DUMMYFUNCTION("TEXTJOIN("";"", TRUE, FILTER($B$2:$B$14794, #REF!=$D$2:$D$14794))"),"#N/A")</f>
        <v>#N/A</v>
      </c>
    </row>
    <row r="4895">
      <c r="B4895" s="4" t="s">
        <v>1157</v>
      </c>
      <c r="C4895" s="12" t="str">
        <f>IFERROR(__xludf.DUMMYFUNCTION("TEXTJOIN("";"", TRUE, FILTER($B$2:$B$14794, #REF!=$D$2:$D$14794))"),"#N/A")</f>
        <v>#N/A</v>
      </c>
    </row>
    <row r="4896">
      <c r="B4896" s="4" t="s">
        <v>1157</v>
      </c>
      <c r="C4896" s="12" t="str">
        <f>IFERROR(__xludf.DUMMYFUNCTION("TEXTJOIN("";"", TRUE, FILTER($B$2:$B$14794, #REF!=$D$2:$D$14794))"),"#N/A")</f>
        <v>#N/A</v>
      </c>
    </row>
    <row r="4897">
      <c r="B4897" s="4" t="s">
        <v>1157</v>
      </c>
      <c r="C4897" s="12" t="str">
        <f>IFERROR(__xludf.DUMMYFUNCTION("TEXTJOIN("";"", TRUE, FILTER($B$2:$B$14794, #REF!=$D$2:$D$14794))"),"#N/A")</f>
        <v>#N/A</v>
      </c>
    </row>
    <row r="4898">
      <c r="B4898" s="4" t="s">
        <v>1160</v>
      </c>
      <c r="C4898" s="12" t="str">
        <f>IFERROR(__xludf.DUMMYFUNCTION("TEXTJOIN("";"", TRUE, FILTER($B$2:$B$14794, #REF!=$D$2:$D$14794))"),"#N/A")</f>
        <v>#N/A</v>
      </c>
    </row>
    <row r="4899">
      <c r="B4899" s="4" t="s">
        <v>1160</v>
      </c>
      <c r="C4899" s="12" t="str">
        <f>IFERROR(__xludf.DUMMYFUNCTION("TEXTJOIN("";"", TRUE, FILTER($B$2:$B$14794, #REF!=$D$2:$D$14794))"),"#N/A")</f>
        <v>#N/A</v>
      </c>
    </row>
    <row r="4900">
      <c r="B4900" s="4" t="s">
        <v>1160</v>
      </c>
      <c r="C4900" s="12" t="str">
        <f>IFERROR(__xludf.DUMMYFUNCTION("TEXTJOIN("";"", TRUE, FILTER($B$2:$B$14794, #REF!=$D$2:$D$14794))"),"#N/A")</f>
        <v>#N/A</v>
      </c>
    </row>
    <row r="4901">
      <c r="B4901" s="4" t="s">
        <v>1160</v>
      </c>
      <c r="C4901" s="12" t="str">
        <f>IFERROR(__xludf.DUMMYFUNCTION("TEXTJOIN("";"", TRUE, FILTER($B$2:$B$14794, #REF!=$D$2:$D$14794))"),"#N/A")</f>
        <v>#N/A</v>
      </c>
    </row>
    <row r="4902">
      <c r="B4902" s="4" t="s">
        <v>1160</v>
      </c>
      <c r="C4902" s="12" t="str">
        <f>IFERROR(__xludf.DUMMYFUNCTION("TEXTJOIN("";"", TRUE, FILTER($B$2:$B$14794, #REF!=$D$2:$D$14794))"),"#N/A")</f>
        <v>#N/A</v>
      </c>
    </row>
    <row r="4903">
      <c r="B4903" s="4" t="s">
        <v>1162</v>
      </c>
      <c r="C4903" s="12" t="str">
        <f>IFERROR(__xludf.DUMMYFUNCTION("TEXTJOIN("";"", TRUE, FILTER($B$2:$B$14794, #REF!=$D$2:$D$14794))"),"#N/A")</f>
        <v>#N/A</v>
      </c>
    </row>
    <row r="4904">
      <c r="B4904" s="4" t="s">
        <v>1162</v>
      </c>
      <c r="C4904" s="12" t="str">
        <f>IFERROR(__xludf.DUMMYFUNCTION("TEXTJOIN("";"", TRUE, FILTER($B$2:$B$14794, #REF!=$D$2:$D$14794))"),"#N/A")</f>
        <v>#N/A</v>
      </c>
    </row>
    <row r="4905">
      <c r="B4905" s="4" t="s">
        <v>1162</v>
      </c>
      <c r="C4905" s="12" t="str">
        <f>IFERROR(__xludf.DUMMYFUNCTION("TEXTJOIN("";"", TRUE, FILTER($B$2:$B$14794, #REF!=$D$2:$D$14794))"),"#N/A")</f>
        <v>#N/A</v>
      </c>
    </row>
    <row r="4906">
      <c r="B4906" s="4" t="s">
        <v>1162</v>
      </c>
      <c r="C4906" s="12" t="str">
        <f>IFERROR(__xludf.DUMMYFUNCTION("TEXTJOIN("";"", TRUE, FILTER($B$2:$B$14794, #REF!=$D$2:$D$14794))"),"#N/A")</f>
        <v>#N/A</v>
      </c>
    </row>
    <row r="4907">
      <c r="B4907" s="4" t="s">
        <v>1162</v>
      </c>
      <c r="C4907" s="12" t="str">
        <f>IFERROR(__xludf.DUMMYFUNCTION("TEXTJOIN("";"", TRUE, FILTER($B$2:$B$14794, #REF!=$D$2:$D$14794))"),"#N/A")</f>
        <v>#N/A</v>
      </c>
    </row>
    <row r="4908">
      <c r="B4908" s="4" t="s">
        <v>1162</v>
      </c>
      <c r="C4908" s="12" t="str">
        <f>IFERROR(__xludf.DUMMYFUNCTION("TEXTJOIN("";"", TRUE, FILTER($B$2:$B$14794, #REF!=$D$2:$D$14794))"),"#N/A")</f>
        <v>#N/A</v>
      </c>
    </row>
    <row r="4909">
      <c r="B4909" s="4" t="s">
        <v>1164</v>
      </c>
      <c r="C4909" s="12" t="str">
        <f>IFERROR(__xludf.DUMMYFUNCTION("TEXTJOIN("";"", TRUE, FILTER($B$2:$B$14794, #REF!=$D$2:$D$14794))"),"#N/A")</f>
        <v>#N/A</v>
      </c>
    </row>
    <row r="4910">
      <c r="B4910" s="4" t="s">
        <v>1164</v>
      </c>
      <c r="C4910" s="12" t="str">
        <f>IFERROR(__xludf.DUMMYFUNCTION("TEXTJOIN("";"", TRUE, FILTER($B$2:$B$14794, #REF!=$D$2:$D$14794))"),"#N/A")</f>
        <v>#N/A</v>
      </c>
    </row>
    <row r="4911">
      <c r="B4911" s="4" t="s">
        <v>1164</v>
      </c>
      <c r="C4911" s="12" t="str">
        <f>IFERROR(__xludf.DUMMYFUNCTION("TEXTJOIN("";"", TRUE, FILTER($B$2:$B$14794, #REF!=$D$2:$D$14794))"),"#N/A")</f>
        <v>#N/A</v>
      </c>
    </row>
    <row r="4912">
      <c r="B4912" s="4" t="s">
        <v>1164</v>
      </c>
      <c r="C4912" s="12" t="str">
        <f>IFERROR(__xludf.DUMMYFUNCTION("TEXTJOIN("";"", TRUE, FILTER($B$2:$B$14794, #REF!=$D$2:$D$14794))"),"#N/A")</f>
        <v>#N/A</v>
      </c>
    </row>
    <row r="4913">
      <c r="B4913" s="4" t="s">
        <v>1164</v>
      </c>
      <c r="C4913" s="12" t="str">
        <f>IFERROR(__xludf.DUMMYFUNCTION("TEXTJOIN("";"", TRUE, FILTER($B$2:$B$14794, #REF!=$D$2:$D$14794))"),"#N/A")</f>
        <v>#N/A</v>
      </c>
    </row>
    <row r="4914">
      <c r="B4914" s="4" t="s">
        <v>1164</v>
      </c>
      <c r="C4914" s="12" t="str">
        <f>IFERROR(__xludf.DUMMYFUNCTION("TEXTJOIN("";"", TRUE, FILTER($B$2:$B$14794, #REF!=$D$2:$D$14794))"),"#N/A")</f>
        <v>#N/A</v>
      </c>
    </row>
    <row r="4915">
      <c r="B4915" s="4" t="s">
        <v>1166</v>
      </c>
      <c r="C4915" s="12" t="str">
        <f>IFERROR(__xludf.DUMMYFUNCTION("TEXTJOIN("";"", TRUE, FILTER($B$2:$B$14794, #REF!=$D$2:$D$14794))"),"#N/A")</f>
        <v>#N/A</v>
      </c>
    </row>
    <row r="4916">
      <c r="B4916" s="4" t="s">
        <v>1166</v>
      </c>
      <c r="C4916" s="12" t="str">
        <f>IFERROR(__xludf.DUMMYFUNCTION("TEXTJOIN("";"", TRUE, FILTER($B$2:$B$14794, #REF!=$D$2:$D$14794))"),"#N/A")</f>
        <v>#N/A</v>
      </c>
    </row>
    <row r="4917">
      <c r="B4917" s="4" t="s">
        <v>1166</v>
      </c>
      <c r="C4917" s="12" t="str">
        <f>IFERROR(__xludf.DUMMYFUNCTION("TEXTJOIN("";"", TRUE, FILTER($B$2:$B$14794, #REF!=$D$2:$D$14794))"),"#N/A")</f>
        <v>#N/A</v>
      </c>
    </row>
    <row r="4918">
      <c r="B4918" s="4" t="s">
        <v>1166</v>
      </c>
      <c r="C4918" s="12" t="str">
        <f>IFERROR(__xludf.DUMMYFUNCTION("TEXTJOIN("";"", TRUE, FILTER($B$2:$B$14794, #REF!=$D$2:$D$14794))"),"#N/A")</f>
        <v>#N/A</v>
      </c>
    </row>
    <row r="4919">
      <c r="B4919" s="4" t="s">
        <v>1166</v>
      </c>
      <c r="C4919" s="12" t="str">
        <f>IFERROR(__xludf.DUMMYFUNCTION("TEXTJOIN("";"", TRUE, FILTER($B$2:$B$14794, #REF!=$D$2:$D$14794))"),"#N/A")</f>
        <v>#N/A</v>
      </c>
    </row>
    <row r="4920">
      <c r="B4920" s="4" t="s">
        <v>1166</v>
      </c>
      <c r="C4920" s="12" t="str">
        <f>IFERROR(__xludf.DUMMYFUNCTION("TEXTJOIN("";"", TRUE, FILTER($B$2:$B$14794, #REF!=$D$2:$D$14794))"),"#N/A")</f>
        <v>#N/A</v>
      </c>
    </row>
    <row r="4921">
      <c r="B4921" s="4" t="s">
        <v>1166</v>
      </c>
      <c r="C4921" s="12" t="str">
        <f>IFERROR(__xludf.DUMMYFUNCTION("TEXTJOIN("";"", TRUE, FILTER($B$2:$B$14794, #REF!=$D$2:$D$14794))"),"#N/A")</f>
        <v>#N/A</v>
      </c>
    </row>
    <row r="4922">
      <c r="B4922" s="4" t="s">
        <v>1168</v>
      </c>
      <c r="C4922" s="12" t="str">
        <f>IFERROR(__xludf.DUMMYFUNCTION("TEXTJOIN("";"", TRUE, FILTER($B$2:$B$14794, #REF!=$D$2:$D$14794))"),"#N/A")</f>
        <v>#N/A</v>
      </c>
    </row>
    <row r="4923">
      <c r="B4923" s="4" t="s">
        <v>1168</v>
      </c>
      <c r="C4923" s="12" t="str">
        <f>IFERROR(__xludf.DUMMYFUNCTION("TEXTJOIN("";"", TRUE, FILTER($B$2:$B$14794, #REF!=$D$2:$D$14794))"),"#N/A")</f>
        <v>#N/A</v>
      </c>
    </row>
    <row r="4924">
      <c r="B4924" s="4" t="s">
        <v>1168</v>
      </c>
      <c r="C4924" s="12" t="str">
        <f>IFERROR(__xludf.DUMMYFUNCTION("TEXTJOIN("";"", TRUE, FILTER($B$2:$B$14794, #REF!=$D$2:$D$14794))"),"#N/A")</f>
        <v>#N/A</v>
      </c>
    </row>
    <row r="4925">
      <c r="B4925" s="4" t="s">
        <v>1168</v>
      </c>
      <c r="C4925" s="12" t="str">
        <f>IFERROR(__xludf.DUMMYFUNCTION("TEXTJOIN("";"", TRUE, FILTER($B$2:$B$14794, #REF!=$D$2:$D$14794))"),"#N/A")</f>
        <v>#N/A</v>
      </c>
    </row>
    <row r="4926">
      <c r="B4926" s="4" t="s">
        <v>1168</v>
      </c>
      <c r="C4926" s="12" t="str">
        <f>IFERROR(__xludf.DUMMYFUNCTION("TEXTJOIN("";"", TRUE, FILTER($B$2:$B$14794, #REF!=$D$2:$D$14794))"),"#N/A")</f>
        <v>#N/A</v>
      </c>
    </row>
    <row r="4927">
      <c r="B4927" s="4" t="s">
        <v>1168</v>
      </c>
      <c r="C4927" s="12" t="str">
        <f>IFERROR(__xludf.DUMMYFUNCTION("TEXTJOIN("";"", TRUE, FILTER($B$2:$B$14794, #REF!=$D$2:$D$14794))"),"#N/A")</f>
        <v>#N/A</v>
      </c>
    </row>
    <row r="4928">
      <c r="B4928" s="4" t="s">
        <v>1168</v>
      </c>
      <c r="C4928" s="12" t="str">
        <f>IFERROR(__xludf.DUMMYFUNCTION("TEXTJOIN("";"", TRUE, FILTER($B$2:$B$14794, #REF!=$D$2:$D$14794))"),"#N/A")</f>
        <v>#N/A</v>
      </c>
    </row>
    <row r="4929">
      <c r="B4929" s="4" t="s">
        <v>1168</v>
      </c>
      <c r="C4929" s="12" t="str">
        <f>IFERROR(__xludf.DUMMYFUNCTION("TEXTJOIN("";"", TRUE, FILTER($B$2:$B$14794, #REF!=$D$2:$D$14794))"),"#N/A")</f>
        <v>#N/A</v>
      </c>
    </row>
    <row r="4930">
      <c r="B4930" s="4" t="s">
        <v>1168</v>
      </c>
      <c r="C4930" s="12" t="str">
        <f>IFERROR(__xludf.DUMMYFUNCTION("TEXTJOIN("";"", TRUE, FILTER($B$2:$B$14794, #REF!=$D$2:$D$14794))"),"#N/A")</f>
        <v>#N/A</v>
      </c>
    </row>
    <row r="4931">
      <c r="B4931" s="4" t="s">
        <v>1170</v>
      </c>
      <c r="C4931" s="12" t="str">
        <f>IFERROR(__xludf.DUMMYFUNCTION("TEXTJOIN("";"", TRUE, FILTER($B$2:$B$14794, #REF!=$D$2:$D$14794))"),"#N/A")</f>
        <v>#N/A</v>
      </c>
    </row>
    <row r="4932">
      <c r="B4932" s="4" t="s">
        <v>1170</v>
      </c>
      <c r="C4932" s="12" t="str">
        <f>IFERROR(__xludf.DUMMYFUNCTION("TEXTJOIN("";"", TRUE, FILTER($B$2:$B$14794, #REF!=$D$2:$D$14794))"),"#N/A")</f>
        <v>#N/A</v>
      </c>
    </row>
    <row r="4933">
      <c r="B4933" s="4" t="s">
        <v>1170</v>
      </c>
      <c r="C4933" s="12" t="str">
        <f>IFERROR(__xludf.DUMMYFUNCTION("TEXTJOIN("";"", TRUE, FILTER($B$2:$B$14794, #REF!=$D$2:$D$14794))"),"#N/A")</f>
        <v>#N/A</v>
      </c>
    </row>
    <row r="4934">
      <c r="B4934" s="4" t="s">
        <v>1170</v>
      </c>
      <c r="C4934" s="12" t="str">
        <f>IFERROR(__xludf.DUMMYFUNCTION("TEXTJOIN("";"", TRUE, FILTER($B$2:$B$14794, #REF!=$D$2:$D$14794))"),"#N/A")</f>
        <v>#N/A</v>
      </c>
    </row>
    <row r="4935">
      <c r="B4935" s="4" t="s">
        <v>1170</v>
      </c>
      <c r="C4935" s="12" t="str">
        <f>IFERROR(__xludf.DUMMYFUNCTION("TEXTJOIN("";"", TRUE, FILTER($B$2:$B$14794, #REF!=$D$2:$D$14794))"),"#N/A")</f>
        <v>#N/A</v>
      </c>
    </row>
    <row r="4936">
      <c r="B4936" s="4" t="s">
        <v>1170</v>
      </c>
      <c r="C4936" s="12" t="str">
        <f>IFERROR(__xludf.DUMMYFUNCTION("TEXTJOIN("";"", TRUE, FILTER($B$2:$B$14794, #REF!=$D$2:$D$14794))"),"#N/A")</f>
        <v>#N/A</v>
      </c>
    </row>
    <row r="4937">
      <c r="B4937" s="4" t="s">
        <v>1170</v>
      </c>
      <c r="C4937" s="12" t="str">
        <f>IFERROR(__xludf.DUMMYFUNCTION("TEXTJOIN("";"", TRUE, FILTER($B$2:$B$14794, #REF!=$D$2:$D$14794))"),"#N/A")</f>
        <v>#N/A</v>
      </c>
    </row>
    <row r="4938">
      <c r="B4938" s="4" t="s">
        <v>1172</v>
      </c>
      <c r="C4938" s="12" t="str">
        <f>IFERROR(__xludf.DUMMYFUNCTION("TEXTJOIN("";"", TRUE, FILTER($B$2:$B$14794, #REF!=$D$2:$D$14794))"),"#N/A")</f>
        <v>#N/A</v>
      </c>
    </row>
    <row r="4939">
      <c r="B4939" s="4" t="s">
        <v>1172</v>
      </c>
      <c r="C4939" s="12" t="str">
        <f>IFERROR(__xludf.DUMMYFUNCTION("TEXTJOIN("";"", TRUE, FILTER($B$2:$B$14794, #REF!=$D$2:$D$14794))"),"#N/A")</f>
        <v>#N/A</v>
      </c>
    </row>
    <row r="4940">
      <c r="B4940" s="4" t="s">
        <v>1172</v>
      </c>
      <c r="C4940" s="12" t="str">
        <f>IFERROR(__xludf.DUMMYFUNCTION("TEXTJOIN("";"", TRUE, FILTER($B$2:$B$14794, #REF!=$D$2:$D$14794))"),"#N/A")</f>
        <v>#N/A</v>
      </c>
    </row>
    <row r="4941">
      <c r="B4941" s="4" t="s">
        <v>1172</v>
      </c>
      <c r="C4941" s="12" t="str">
        <f>IFERROR(__xludf.DUMMYFUNCTION("TEXTJOIN("";"", TRUE, FILTER($B$2:$B$14794, #REF!=$D$2:$D$14794))"),"#N/A")</f>
        <v>#N/A</v>
      </c>
    </row>
    <row r="4942">
      <c r="B4942" s="4" t="s">
        <v>1175</v>
      </c>
      <c r="C4942" s="12" t="str">
        <f>IFERROR(__xludf.DUMMYFUNCTION("TEXTJOIN("";"", TRUE, FILTER($B$2:$B$14794, #REF!=$D$2:$D$14794))"),"#N/A")</f>
        <v>#N/A</v>
      </c>
    </row>
    <row r="4943">
      <c r="B4943" s="4" t="s">
        <v>1175</v>
      </c>
      <c r="C4943" s="12" t="str">
        <f>IFERROR(__xludf.DUMMYFUNCTION("TEXTJOIN("";"", TRUE, FILTER($B$2:$B$14794, #REF!=$D$2:$D$14794))"),"#N/A")</f>
        <v>#N/A</v>
      </c>
    </row>
    <row r="4944">
      <c r="B4944" s="4" t="s">
        <v>1175</v>
      </c>
      <c r="C4944" s="12" t="str">
        <f>IFERROR(__xludf.DUMMYFUNCTION("TEXTJOIN("";"", TRUE, FILTER($B$2:$B$14794, #REF!=$D$2:$D$14794))"),"#N/A")</f>
        <v>#N/A</v>
      </c>
    </row>
    <row r="4945">
      <c r="B4945" s="4" t="s">
        <v>1175</v>
      </c>
      <c r="C4945" s="12" t="str">
        <f>IFERROR(__xludf.DUMMYFUNCTION("TEXTJOIN("";"", TRUE, FILTER($B$2:$B$14794, #REF!=$D$2:$D$14794))"),"#N/A")</f>
        <v>#N/A</v>
      </c>
    </row>
    <row r="4946">
      <c r="B4946" s="4" t="s">
        <v>1175</v>
      </c>
      <c r="C4946" s="12" t="str">
        <f>IFERROR(__xludf.DUMMYFUNCTION("TEXTJOIN("";"", TRUE, FILTER($B$2:$B$14794, #REF!=$D$2:$D$14794))"),"#N/A")</f>
        <v>#N/A</v>
      </c>
    </row>
    <row r="4947">
      <c r="B4947" s="4" t="s">
        <v>1175</v>
      </c>
      <c r="C4947" s="12" t="str">
        <f>IFERROR(__xludf.DUMMYFUNCTION("TEXTJOIN("";"", TRUE, FILTER($B$2:$B$14794, #REF!=$D$2:$D$14794))"),"#N/A")</f>
        <v>#N/A</v>
      </c>
    </row>
    <row r="4948">
      <c r="B4948" s="4" t="s">
        <v>1175</v>
      </c>
      <c r="C4948" s="12" t="str">
        <f>IFERROR(__xludf.DUMMYFUNCTION("TEXTJOIN("";"", TRUE, FILTER($B$2:$B$14794, #REF!=$D$2:$D$14794))"),"#N/A")</f>
        <v>#N/A</v>
      </c>
    </row>
    <row r="4949">
      <c r="B4949" s="4" t="s">
        <v>1177</v>
      </c>
      <c r="C4949" s="12" t="str">
        <f>IFERROR(__xludf.DUMMYFUNCTION("TEXTJOIN("";"", TRUE, FILTER($B$2:$B$14794, #REF!=$D$2:$D$14794))"),"#N/A")</f>
        <v>#N/A</v>
      </c>
    </row>
    <row r="4950">
      <c r="B4950" s="4" t="s">
        <v>1177</v>
      </c>
      <c r="C4950" s="12" t="str">
        <f>IFERROR(__xludf.DUMMYFUNCTION("TEXTJOIN("";"", TRUE, FILTER($B$2:$B$14794, #REF!=$D$2:$D$14794))"),"#N/A")</f>
        <v>#N/A</v>
      </c>
    </row>
    <row r="4951">
      <c r="B4951" s="4" t="s">
        <v>1177</v>
      </c>
      <c r="C4951" s="12" t="str">
        <f>IFERROR(__xludf.DUMMYFUNCTION("TEXTJOIN("";"", TRUE, FILTER($B$2:$B$14794, #REF!=$D$2:$D$14794))"),"#N/A")</f>
        <v>#N/A</v>
      </c>
    </row>
    <row r="4952">
      <c r="B4952" s="4" t="s">
        <v>1177</v>
      </c>
      <c r="C4952" s="12" t="str">
        <f>IFERROR(__xludf.DUMMYFUNCTION("TEXTJOIN("";"", TRUE, FILTER($B$2:$B$14794, #REF!=$D$2:$D$14794))"),"#N/A")</f>
        <v>#N/A</v>
      </c>
    </row>
    <row r="4953">
      <c r="B4953" s="4" t="s">
        <v>1177</v>
      </c>
      <c r="C4953" s="12" t="str">
        <f>IFERROR(__xludf.DUMMYFUNCTION("TEXTJOIN("";"", TRUE, FILTER($B$2:$B$14794, #REF!=$D$2:$D$14794))"),"#N/A")</f>
        <v>#N/A</v>
      </c>
    </row>
    <row r="4954">
      <c r="B4954" s="4" t="s">
        <v>1177</v>
      </c>
      <c r="C4954" s="12" t="str">
        <f>IFERROR(__xludf.DUMMYFUNCTION("TEXTJOIN("";"", TRUE, FILTER($B$2:$B$14794, #REF!=$D$2:$D$14794))"),"#N/A")</f>
        <v>#N/A</v>
      </c>
    </row>
    <row r="4955">
      <c r="B4955" s="4" t="s">
        <v>1177</v>
      </c>
      <c r="C4955" s="12" t="str">
        <f>IFERROR(__xludf.DUMMYFUNCTION("TEXTJOIN("";"", TRUE, FILTER($B$2:$B$14794, #REF!=$D$2:$D$14794))"),"#N/A")</f>
        <v>#N/A</v>
      </c>
    </row>
    <row r="4956">
      <c r="B4956" s="4" t="s">
        <v>1179</v>
      </c>
      <c r="C4956" s="12" t="str">
        <f>IFERROR(__xludf.DUMMYFUNCTION("TEXTJOIN("";"", TRUE, FILTER($B$2:$B$14794, #REF!=$D$2:$D$14794))"),"#N/A")</f>
        <v>#N/A</v>
      </c>
    </row>
    <row r="4957">
      <c r="B4957" s="4" t="s">
        <v>1179</v>
      </c>
      <c r="C4957" s="12" t="str">
        <f>IFERROR(__xludf.DUMMYFUNCTION("TEXTJOIN("";"", TRUE, FILTER($B$2:$B$14794, #REF!=$D$2:$D$14794))"),"#N/A")</f>
        <v>#N/A</v>
      </c>
    </row>
    <row r="4958">
      <c r="B4958" s="4" t="s">
        <v>1179</v>
      </c>
      <c r="C4958" s="12" t="str">
        <f>IFERROR(__xludf.DUMMYFUNCTION("TEXTJOIN("";"", TRUE, FILTER($B$2:$B$14794, #REF!=$D$2:$D$14794))"),"#N/A")</f>
        <v>#N/A</v>
      </c>
    </row>
    <row r="4959">
      <c r="B4959" s="4" t="s">
        <v>1179</v>
      </c>
      <c r="C4959" s="12" t="str">
        <f>IFERROR(__xludf.DUMMYFUNCTION("TEXTJOIN("";"", TRUE, FILTER($B$2:$B$14794, #REF!=$D$2:$D$14794))"),"#N/A")</f>
        <v>#N/A</v>
      </c>
    </row>
    <row r="4960">
      <c r="B4960" s="4" t="s">
        <v>1179</v>
      </c>
      <c r="C4960" s="12" t="str">
        <f>IFERROR(__xludf.DUMMYFUNCTION("TEXTJOIN("";"", TRUE, FILTER($B$2:$B$14794, #REF!=$D$2:$D$14794))"),"#N/A")</f>
        <v>#N/A</v>
      </c>
    </row>
    <row r="4961">
      <c r="B4961" s="4" t="s">
        <v>1181</v>
      </c>
      <c r="C4961" s="12" t="str">
        <f>IFERROR(__xludf.DUMMYFUNCTION("TEXTJOIN("";"", TRUE, FILTER($B$2:$B$14794, #REF!=$D$2:$D$14794))"),"#N/A")</f>
        <v>#N/A</v>
      </c>
    </row>
    <row r="4962">
      <c r="B4962" s="4" t="s">
        <v>1181</v>
      </c>
      <c r="C4962" s="12" t="str">
        <f>IFERROR(__xludf.DUMMYFUNCTION("TEXTJOIN("";"", TRUE, FILTER($B$2:$B$14794, #REF!=$D$2:$D$14794))"),"#N/A")</f>
        <v>#N/A</v>
      </c>
    </row>
    <row r="4963">
      <c r="B4963" s="4" t="s">
        <v>1181</v>
      </c>
      <c r="C4963" s="12" t="str">
        <f>IFERROR(__xludf.DUMMYFUNCTION("TEXTJOIN("";"", TRUE, FILTER($B$2:$B$14794, #REF!=$D$2:$D$14794))"),"#N/A")</f>
        <v>#N/A</v>
      </c>
    </row>
    <row r="4964">
      <c r="B4964" s="4" t="s">
        <v>1181</v>
      </c>
      <c r="C4964" s="12" t="str">
        <f>IFERROR(__xludf.DUMMYFUNCTION("TEXTJOIN("";"", TRUE, FILTER($B$2:$B$14794, #REF!=$D$2:$D$14794))"),"#N/A")</f>
        <v>#N/A</v>
      </c>
    </row>
    <row r="4965">
      <c r="B4965" s="4" t="s">
        <v>1181</v>
      </c>
      <c r="C4965" s="12" t="str">
        <f>IFERROR(__xludf.DUMMYFUNCTION("TEXTJOIN("";"", TRUE, FILTER($B$2:$B$14794, #REF!=$D$2:$D$14794))"),"#N/A")</f>
        <v>#N/A</v>
      </c>
    </row>
    <row r="4966">
      <c r="B4966" s="4" t="s">
        <v>1181</v>
      </c>
      <c r="C4966" s="12" t="str">
        <f>IFERROR(__xludf.DUMMYFUNCTION("TEXTJOIN("";"", TRUE, FILTER($B$2:$B$14794, #REF!=$D$2:$D$14794))"),"#N/A")</f>
        <v>#N/A</v>
      </c>
    </row>
    <row r="4967">
      <c r="B4967" s="4" t="s">
        <v>1181</v>
      </c>
      <c r="C4967" s="12" t="str">
        <f>IFERROR(__xludf.DUMMYFUNCTION("TEXTJOIN("";"", TRUE, FILTER($B$2:$B$14794, #REF!=$D$2:$D$14794))"),"#N/A")</f>
        <v>#N/A</v>
      </c>
    </row>
    <row r="4968">
      <c r="B4968" s="4" t="s">
        <v>1181</v>
      </c>
      <c r="C4968" s="12" t="str">
        <f>IFERROR(__xludf.DUMMYFUNCTION("TEXTJOIN("";"", TRUE, FILTER($B$2:$B$14794, #REF!=$D$2:$D$14794))"),"#N/A")</f>
        <v>#N/A</v>
      </c>
    </row>
    <row r="4969">
      <c r="B4969" s="4" t="s">
        <v>1181</v>
      </c>
      <c r="C4969" s="12" t="str">
        <f>IFERROR(__xludf.DUMMYFUNCTION("TEXTJOIN("";"", TRUE, FILTER($B$2:$B$14794, #REF!=$D$2:$D$14794))"),"#N/A")</f>
        <v>#N/A</v>
      </c>
    </row>
    <row r="4970">
      <c r="B4970" s="4" t="s">
        <v>1181</v>
      </c>
      <c r="C4970" s="12" t="str">
        <f>IFERROR(__xludf.DUMMYFUNCTION("TEXTJOIN("";"", TRUE, FILTER($B$2:$B$14794, #REF!=$D$2:$D$14794))"),"#N/A")</f>
        <v>#N/A</v>
      </c>
    </row>
    <row r="4971">
      <c r="B4971" s="4" t="s">
        <v>1183</v>
      </c>
      <c r="C4971" s="12" t="str">
        <f>IFERROR(__xludf.DUMMYFUNCTION("TEXTJOIN("";"", TRUE, FILTER($B$2:$B$14794, #REF!=$D$2:$D$14794))"),"#N/A")</f>
        <v>#N/A</v>
      </c>
    </row>
    <row r="4972">
      <c r="B4972" s="4" t="s">
        <v>1183</v>
      </c>
      <c r="C4972" s="12" t="str">
        <f>IFERROR(__xludf.DUMMYFUNCTION("TEXTJOIN("";"", TRUE, FILTER($B$2:$B$14794, #REF!=$D$2:$D$14794))"),"#N/A")</f>
        <v>#N/A</v>
      </c>
    </row>
    <row r="4973">
      <c r="B4973" s="4" t="s">
        <v>1183</v>
      </c>
      <c r="C4973" s="12" t="str">
        <f>IFERROR(__xludf.DUMMYFUNCTION("TEXTJOIN("";"", TRUE, FILTER($B$2:$B$14794, #REF!=$D$2:$D$14794))"),"#N/A")</f>
        <v>#N/A</v>
      </c>
    </row>
    <row r="4974">
      <c r="B4974" s="4" t="s">
        <v>1183</v>
      </c>
      <c r="C4974" s="12" t="str">
        <f>IFERROR(__xludf.DUMMYFUNCTION("TEXTJOIN("";"", TRUE, FILTER($B$2:$B$14794, #REF!=$D$2:$D$14794))"),"#N/A")</f>
        <v>#N/A</v>
      </c>
    </row>
    <row r="4975">
      <c r="B4975" s="4" t="s">
        <v>1183</v>
      </c>
      <c r="C4975" s="12" t="str">
        <f>IFERROR(__xludf.DUMMYFUNCTION("TEXTJOIN("";"", TRUE, FILTER($B$2:$B$14794, #REF!=$D$2:$D$14794))"),"#N/A")</f>
        <v>#N/A</v>
      </c>
    </row>
    <row r="4976">
      <c r="B4976" s="4" t="s">
        <v>1185</v>
      </c>
      <c r="C4976" s="12" t="str">
        <f>IFERROR(__xludf.DUMMYFUNCTION("TEXTJOIN("";"", TRUE, FILTER($B$2:$B$14794, #REF!=$D$2:$D$14794))"),"#N/A")</f>
        <v>#N/A</v>
      </c>
    </row>
    <row r="4977">
      <c r="B4977" s="4" t="s">
        <v>1185</v>
      </c>
      <c r="C4977" s="12" t="str">
        <f>IFERROR(__xludf.DUMMYFUNCTION("TEXTJOIN("";"", TRUE, FILTER($B$2:$B$14794, #REF!=$D$2:$D$14794))"),"#N/A")</f>
        <v>#N/A</v>
      </c>
    </row>
    <row r="4978">
      <c r="B4978" s="4" t="s">
        <v>1185</v>
      </c>
      <c r="C4978" s="12" t="str">
        <f>IFERROR(__xludf.DUMMYFUNCTION("TEXTJOIN("";"", TRUE, FILTER($B$2:$B$14794, #REF!=$D$2:$D$14794))"),"#N/A")</f>
        <v>#N/A</v>
      </c>
    </row>
    <row r="4979">
      <c r="B4979" s="4" t="s">
        <v>1185</v>
      </c>
      <c r="C4979" s="12" t="str">
        <f>IFERROR(__xludf.DUMMYFUNCTION("TEXTJOIN("";"", TRUE, FILTER($B$2:$B$14794, #REF!=$D$2:$D$14794))"),"#N/A")</f>
        <v>#N/A</v>
      </c>
    </row>
    <row r="4980">
      <c r="B4980" s="4" t="s">
        <v>1185</v>
      </c>
      <c r="C4980" s="12" t="str">
        <f>IFERROR(__xludf.DUMMYFUNCTION("TEXTJOIN("";"", TRUE, FILTER($B$2:$B$14794, #REF!=$D$2:$D$14794))"),"#N/A")</f>
        <v>#N/A</v>
      </c>
    </row>
    <row r="4981">
      <c r="B4981" s="4" t="s">
        <v>1185</v>
      </c>
      <c r="C4981" s="12" t="str">
        <f>IFERROR(__xludf.DUMMYFUNCTION("TEXTJOIN("";"", TRUE, FILTER($B$2:$B$14794, #REF!=$D$2:$D$14794))"),"#N/A")</f>
        <v>#N/A</v>
      </c>
    </row>
    <row r="4982">
      <c r="B4982" s="4" t="s">
        <v>1185</v>
      </c>
      <c r="C4982" s="12" t="str">
        <f>IFERROR(__xludf.DUMMYFUNCTION("TEXTJOIN("";"", TRUE, FILTER($B$2:$B$14794, #REF!=$D$2:$D$14794))"),"#N/A")</f>
        <v>#N/A</v>
      </c>
    </row>
    <row r="4983">
      <c r="B4983" s="4" t="s">
        <v>1187</v>
      </c>
      <c r="C4983" s="12" t="str">
        <f>IFERROR(__xludf.DUMMYFUNCTION("TEXTJOIN("";"", TRUE, FILTER($B$2:$B$14794, #REF!=$D$2:$D$14794))"),"#N/A")</f>
        <v>#N/A</v>
      </c>
    </row>
    <row r="4984">
      <c r="B4984" s="4" t="s">
        <v>1187</v>
      </c>
      <c r="C4984" s="12" t="str">
        <f>IFERROR(__xludf.DUMMYFUNCTION("TEXTJOIN("";"", TRUE, FILTER($B$2:$B$14794, #REF!=$D$2:$D$14794))"),"#N/A")</f>
        <v>#N/A</v>
      </c>
    </row>
    <row r="4985">
      <c r="B4985" s="4" t="s">
        <v>1187</v>
      </c>
      <c r="C4985" s="12" t="str">
        <f>IFERROR(__xludf.DUMMYFUNCTION("TEXTJOIN("";"", TRUE, FILTER($B$2:$B$14794, #REF!=$D$2:$D$14794))"),"#N/A")</f>
        <v>#N/A</v>
      </c>
    </row>
    <row r="4986">
      <c r="B4986" s="4" t="s">
        <v>1187</v>
      </c>
      <c r="C4986" s="12" t="str">
        <f>IFERROR(__xludf.DUMMYFUNCTION("TEXTJOIN("";"", TRUE, FILTER($B$2:$B$14794, #REF!=$D$2:$D$14794))"),"#N/A")</f>
        <v>#N/A</v>
      </c>
    </row>
    <row r="4987">
      <c r="B4987" s="4" t="s">
        <v>1187</v>
      </c>
      <c r="C4987" s="12" t="str">
        <f>IFERROR(__xludf.DUMMYFUNCTION("TEXTJOIN("";"", TRUE, FILTER($B$2:$B$14794, #REF!=$D$2:$D$14794))"),"#N/A")</f>
        <v>#N/A</v>
      </c>
    </row>
    <row r="4988">
      <c r="B4988" s="4" t="s">
        <v>1187</v>
      </c>
      <c r="C4988" s="12" t="str">
        <f>IFERROR(__xludf.DUMMYFUNCTION("TEXTJOIN("";"", TRUE, FILTER($B$2:$B$14794, #REF!=$D$2:$D$14794))"),"#N/A")</f>
        <v>#N/A</v>
      </c>
    </row>
    <row r="4989">
      <c r="B4989" s="4" t="s">
        <v>1187</v>
      </c>
      <c r="C4989" s="12" t="str">
        <f>IFERROR(__xludf.DUMMYFUNCTION("TEXTJOIN("";"", TRUE, FILTER($B$2:$B$14794, #REF!=$D$2:$D$14794))"),"#N/A")</f>
        <v>#N/A</v>
      </c>
    </row>
    <row r="4990">
      <c r="B4990" s="4" t="s">
        <v>1187</v>
      </c>
      <c r="C4990" s="12" t="str">
        <f>IFERROR(__xludf.DUMMYFUNCTION("TEXTJOIN("";"", TRUE, FILTER($B$2:$B$14794, #REF!=$D$2:$D$14794))"),"#N/A")</f>
        <v>#N/A</v>
      </c>
    </row>
    <row r="4991">
      <c r="B4991" s="4" t="s">
        <v>1187</v>
      </c>
      <c r="C4991" s="12" t="str">
        <f>IFERROR(__xludf.DUMMYFUNCTION("TEXTJOIN("";"", TRUE, FILTER($B$2:$B$14794, #REF!=$D$2:$D$14794))"),"#N/A")</f>
        <v>#N/A</v>
      </c>
    </row>
    <row r="4992">
      <c r="B4992" s="4" t="s">
        <v>1189</v>
      </c>
      <c r="C4992" s="12" t="str">
        <f>IFERROR(__xludf.DUMMYFUNCTION("TEXTJOIN("";"", TRUE, FILTER($B$2:$B$14794, #REF!=$D$2:$D$14794))"),"#N/A")</f>
        <v>#N/A</v>
      </c>
    </row>
    <row r="4993">
      <c r="B4993" s="4" t="s">
        <v>1189</v>
      </c>
      <c r="C4993" s="12" t="str">
        <f>IFERROR(__xludf.DUMMYFUNCTION("TEXTJOIN("";"", TRUE, FILTER($B$2:$B$14794, #REF!=$D$2:$D$14794))"),"#N/A")</f>
        <v>#N/A</v>
      </c>
    </row>
    <row r="4994">
      <c r="B4994" s="4" t="s">
        <v>1189</v>
      </c>
      <c r="C4994" s="12" t="str">
        <f>IFERROR(__xludf.DUMMYFUNCTION("TEXTJOIN("";"", TRUE, FILTER($B$2:$B$14794, #REF!=$D$2:$D$14794))"),"#N/A")</f>
        <v>#N/A</v>
      </c>
    </row>
    <row r="4995">
      <c r="B4995" s="4" t="s">
        <v>1189</v>
      </c>
      <c r="C4995" s="12" t="str">
        <f>IFERROR(__xludf.DUMMYFUNCTION("TEXTJOIN("";"", TRUE, FILTER($B$2:$B$14794, #REF!=$D$2:$D$14794))"),"#N/A")</f>
        <v>#N/A</v>
      </c>
    </row>
    <row r="4996">
      <c r="B4996" s="4" t="s">
        <v>1191</v>
      </c>
      <c r="C4996" s="12" t="str">
        <f>IFERROR(__xludf.DUMMYFUNCTION("TEXTJOIN("";"", TRUE, FILTER($B$2:$B$14794, #REF!=$D$2:$D$14794))"),"#N/A")</f>
        <v>#N/A</v>
      </c>
    </row>
    <row r="4997">
      <c r="B4997" s="4" t="s">
        <v>1191</v>
      </c>
      <c r="C4997" s="12" t="str">
        <f>IFERROR(__xludf.DUMMYFUNCTION("TEXTJOIN("";"", TRUE, FILTER($B$2:$B$14794, #REF!=$D$2:$D$14794))"),"#N/A")</f>
        <v>#N/A</v>
      </c>
    </row>
    <row r="4998">
      <c r="B4998" s="4" t="s">
        <v>1193</v>
      </c>
      <c r="C4998" s="12" t="str">
        <f>IFERROR(__xludf.DUMMYFUNCTION("TEXTJOIN("";"", TRUE, FILTER($B$2:$B$14794, #REF!=$D$2:$D$14794))"),"#N/A")</f>
        <v>#N/A</v>
      </c>
    </row>
    <row r="4999">
      <c r="B4999" s="4" t="s">
        <v>1193</v>
      </c>
      <c r="C4999" s="12" t="str">
        <f>IFERROR(__xludf.DUMMYFUNCTION("TEXTJOIN("";"", TRUE, FILTER($B$2:$B$14794, #REF!=$D$2:$D$14794))"),"#N/A")</f>
        <v>#N/A</v>
      </c>
    </row>
    <row r="5000">
      <c r="B5000" s="4" t="s">
        <v>1193</v>
      </c>
      <c r="C5000" s="12" t="str">
        <f>IFERROR(__xludf.DUMMYFUNCTION("TEXTJOIN("";"", TRUE, FILTER($B$2:$B$14794, #REF!=$D$2:$D$14794))"),"#N/A")</f>
        <v>#N/A</v>
      </c>
    </row>
    <row r="5001">
      <c r="B5001" s="4" t="s">
        <v>1193</v>
      </c>
      <c r="C5001" s="12" t="str">
        <f>IFERROR(__xludf.DUMMYFUNCTION("TEXTJOIN("";"", TRUE, FILTER($B$2:$B$14794, #REF!=$D$2:$D$14794))"),"#N/A")</f>
        <v>#N/A</v>
      </c>
    </row>
    <row r="5002">
      <c r="B5002" s="4" t="s">
        <v>1193</v>
      </c>
      <c r="C5002" s="12" t="str">
        <f>IFERROR(__xludf.DUMMYFUNCTION("TEXTJOIN("";"", TRUE, FILTER($B$2:$B$14794, #REF!=$D$2:$D$14794))"),"#N/A")</f>
        <v>#N/A</v>
      </c>
    </row>
    <row r="5003">
      <c r="B5003" s="4" t="s">
        <v>1193</v>
      </c>
      <c r="C5003" s="12" t="str">
        <f>IFERROR(__xludf.DUMMYFUNCTION("TEXTJOIN("";"", TRUE, FILTER($B$2:$B$14794, #REF!=$D$2:$D$14794))"),"#N/A")</f>
        <v>#N/A</v>
      </c>
    </row>
    <row r="5004">
      <c r="B5004" s="4" t="s">
        <v>1196</v>
      </c>
      <c r="C5004" s="12" t="str">
        <f>IFERROR(__xludf.DUMMYFUNCTION("TEXTJOIN("";"", TRUE, FILTER($B$2:$B$14794, #REF!=$D$2:$D$14794))"),"#N/A")</f>
        <v>#N/A</v>
      </c>
    </row>
    <row r="5005">
      <c r="B5005" s="4" t="s">
        <v>1196</v>
      </c>
      <c r="C5005" s="12" t="str">
        <f>IFERROR(__xludf.DUMMYFUNCTION("TEXTJOIN("";"", TRUE, FILTER($B$2:$B$14794, #REF!=$D$2:$D$14794))"),"#N/A")</f>
        <v>#N/A</v>
      </c>
    </row>
    <row r="5006">
      <c r="B5006" s="4" t="s">
        <v>1196</v>
      </c>
      <c r="C5006" s="12" t="str">
        <f>IFERROR(__xludf.DUMMYFUNCTION("TEXTJOIN("";"", TRUE, FILTER($B$2:$B$14794, #REF!=$D$2:$D$14794))"),"#N/A")</f>
        <v>#N/A</v>
      </c>
    </row>
    <row r="5007">
      <c r="B5007" s="4" t="s">
        <v>1196</v>
      </c>
      <c r="C5007" s="12" t="str">
        <f>IFERROR(__xludf.DUMMYFUNCTION("TEXTJOIN("";"", TRUE, FILTER($B$2:$B$14794, #REF!=$D$2:$D$14794))"),"#N/A")</f>
        <v>#N/A</v>
      </c>
    </row>
    <row r="5008">
      <c r="B5008" s="4" t="s">
        <v>1198</v>
      </c>
      <c r="C5008" s="12" t="str">
        <f>IFERROR(__xludf.DUMMYFUNCTION("TEXTJOIN("";"", TRUE, FILTER($B$2:$B$14794, #REF!=$D$2:$D$14794))"),"#N/A")</f>
        <v>#N/A</v>
      </c>
    </row>
    <row r="5009">
      <c r="B5009" s="4" t="s">
        <v>1198</v>
      </c>
      <c r="C5009" s="12" t="str">
        <f>IFERROR(__xludf.DUMMYFUNCTION("TEXTJOIN("";"", TRUE, FILTER($B$2:$B$14794, #REF!=$D$2:$D$14794))"),"#N/A")</f>
        <v>#N/A</v>
      </c>
    </row>
    <row r="5010">
      <c r="B5010" s="4" t="s">
        <v>1198</v>
      </c>
      <c r="C5010" s="12" t="str">
        <f>IFERROR(__xludf.DUMMYFUNCTION("TEXTJOIN("";"", TRUE, FILTER($B$2:$B$14794, #REF!=$D$2:$D$14794))"),"#N/A")</f>
        <v>#N/A</v>
      </c>
    </row>
    <row r="5011">
      <c r="B5011" s="4" t="s">
        <v>1198</v>
      </c>
      <c r="C5011" s="12" t="str">
        <f>IFERROR(__xludf.DUMMYFUNCTION("TEXTJOIN("";"", TRUE, FILTER($B$2:$B$14794, #REF!=$D$2:$D$14794))"),"#N/A")</f>
        <v>#N/A</v>
      </c>
    </row>
    <row r="5012">
      <c r="B5012" s="4" t="s">
        <v>1198</v>
      </c>
      <c r="C5012" s="12" t="str">
        <f>IFERROR(__xludf.DUMMYFUNCTION("TEXTJOIN("";"", TRUE, FILTER($B$2:$B$14794, #REF!=$D$2:$D$14794))"),"#N/A")</f>
        <v>#N/A</v>
      </c>
    </row>
    <row r="5013">
      <c r="B5013" s="4" t="s">
        <v>1200</v>
      </c>
      <c r="C5013" s="12" t="str">
        <f>IFERROR(__xludf.DUMMYFUNCTION("TEXTJOIN("";"", TRUE, FILTER($B$2:$B$14794, #REF!=$D$2:$D$14794))"),"#N/A")</f>
        <v>#N/A</v>
      </c>
    </row>
    <row r="5014">
      <c r="B5014" s="4" t="s">
        <v>1200</v>
      </c>
      <c r="C5014" s="12" t="str">
        <f>IFERROR(__xludf.DUMMYFUNCTION("TEXTJOIN("";"", TRUE, FILTER($B$2:$B$14794, #REF!=$D$2:$D$14794))"),"#N/A")</f>
        <v>#N/A</v>
      </c>
    </row>
    <row r="5015">
      <c r="B5015" s="4" t="s">
        <v>1200</v>
      </c>
      <c r="C5015" s="12" t="str">
        <f>IFERROR(__xludf.DUMMYFUNCTION("TEXTJOIN("";"", TRUE, FILTER($B$2:$B$14794, #REF!=$D$2:$D$14794))"),"#N/A")</f>
        <v>#N/A</v>
      </c>
    </row>
    <row r="5016">
      <c r="B5016" s="4" t="s">
        <v>1200</v>
      </c>
      <c r="C5016" s="12" t="str">
        <f>IFERROR(__xludf.DUMMYFUNCTION("TEXTJOIN("";"", TRUE, FILTER($B$2:$B$14794, #REF!=$D$2:$D$14794))"),"#N/A")</f>
        <v>#N/A</v>
      </c>
    </row>
    <row r="5017">
      <c r="B5017" s="4" t="s">
        <v>1200</v>
      </c>
      <c r="C5017" s="12" t="str">
        <f>IFERROR(__xludf.DUMMYFUNCTION("TEXTJOIN("";"", TRUE, FILTER($B$2:$B$14794, #REF!=$D$2:$D$14794))"),"#N/A")</f>
        <v>#N/A</v>
      </c>
    </row>
    <row r="5018">
      <c r="B5018" s="4" t="s">
        <v>1200</v>
      </c>
      <c r="C5018" s="12" t="str">
        <f>IFERROR(__xludf.DUMMYFUNCTION("TEXTJOIN("";"", TRUE, FILTER($B$2:$B$14794, #REF!=$D$2:$D$14794))"),"#N/A")</f>
        <v>#N/A</v>
      </c>
    </row>
    <row r="5019">
      <c r="B5019" s="4" t="s">
        <v>1200</v>
      </c>
      <c r="C5019" s="12" t="str">
        <f>IFERROR(__xludf.DUMMYFUNCTION("TEXTJOIN("";"", TRUE, FILTER($B$2:$B$14794, #REF!=$D$2:$D$14794))"),"#N/A")</f>
        <v>#N/A</v>
      </c>
    </row>
    <row r="5020">
      <c r="B5020" s="4" t="s">
        <v>1200</v>
      </c>
      <c r="C5020" s="12" t="str">
        <f>IFERROR(__xludf.DUMMYFUNCTION("TEXTJOIN("";"", TRUE, FILTER($B$2:$B$14794, #REF!=$D$2:$D$14794))"),"#N/A")</f>
        <v>#N/A</v>
      </c>
    </row>
    <row r="5021">
      <c r="B5021" s="4" t="s">
        <v>1202</v>
      </c>
      <c r="C5021" s="12" t="str">
        <f>IFERROR(__xludf.DUMMYFUNCTION("TEXTJOIN("";"", TRUE, FILTER($B$2:$B$14794, #REF!=$D$2:$D$14794))"),"#N/A")</f>
        <v>#N/A</v>
      </c>
    </row>
    <row r="5022">
      <c r="B5022" s="4" t="s">
        <v>1204</v>
      </c>
      <c r="C5022" s="12" t="str">
        <f>IFERROR(__xludf.DUMMYFUNCTION("TEXTJOIN("";"", TRUE, FILTER($B$2:$B$14794, #REF!=$D$2:$D$14794))"),"#N/A")</f>
        <v>#N/A</v>
      </c>
    </row>
    <row r="5023">
      <c r="B5023" s="4" t="s">
        <v>1204</v>
      </c>
      <c r="C5023" s="12" t="str">
        <f>IFERROR(__xludf.DUMMYFUNCTION("TEXTJOIN("";"", TRUE, FILTER($B$2:$B$14794, #REF!=$D$2:$D$14794))"),"#N/A")</f>
        <v>#N/A</v>
      </c>
    </row>
    <row r="5024">
      <c r="B5024" s="4" t="s">
        <v>1204</v>
      </c>
      <c r="C5024" s="12" t="str">
        <f>IFERROR(__xludf.DUMMYFUNCTION("TEXTJOIN("";"", TRUE, FILTER($B$2:$B$14794, #REF!=$D$2:$D$14794))"),"#N/A")</f>
        <v>#N/A</v>
      </c>
    </row>
    <row r="5025">
      <c r="B5025" s="4" t="s">
        <v>1204</v>
      </c>
      <c r="C5025" s="12" t="str">
        <f>IFERROR(__xludf.DUMMYFUNCTION("TEXTJOIN("";"", TRUE, FILTER($B$2:$B$14794, #REF!=$D$2:$D$14794))"),"#N/A")</f>
        <v>#N/A</v>
      </c>
    </row>
    <row r="5026">
      <c r="B5026" s="4" t="s">
        <v>1204</v>
      </c>
      <c r="C5026" s="12" t="str">
        <f>IFERROR(__xludf.DUMMYFUNCTION("TEXTJOIN("";"", TRUE, FILTER($B$2:$B$14794, #REF!=$D$2:$D$14794))"),"#N/A")</f>
        <v>#N/A</v>
      </c>
    </row>
    <row r="5027">
      <c r="B5027" s="4" t="s">
        <v>1207</v>
      </c>
      <c r="C5027" s="12" t="str">
        <f>IFERROR(__xludf.DUMMYFUNCTION("TEXTJOIN("";"", TRUE, FILTER($B$2:$B$14794, #REF!=$D$2:$D$14794))"),"#N/A")</f>
        <v>#N/A</v>
      </c>
    </row>
    <row r="5028">
      <c r="B5028" s="4" t="s">
        <v>1207</v>
      </c>
      <c r="C5028" s="12" t="str">
        <f>IFERROR(__xludf.DUMMYFUNCTION("TEXTJOIN("";"", TRUE, FILTER($B$2:$B$14794, #REF!=$D$2:$D$14794))"),"#N/A")</f>
        <v>#N/A</v>
      </c>
    </row>
    <row r="5029">
      <c r="B5029" s="4" t="s">
        <v>1207</v>
      </c>
      <c r="C5029" s="12" t="str">
        <f>IFERROR(__xludf.DUMMYFUNCTION("TEXTJOIN("";"", TRUE, FILTER($B$2:$B$14794, #REF!=$D$2:$D$14794))"),"#N/A")</f>
        <v>#N/A</v>
      </c>
    </row>
    <row r="5030">
      <c r="B5030" s="4" t="s">
        <v>1207</v>
      </c>
      <c r="C5030" s="12" t="str">
        <f>IFERROR(__xludf.DUMMYFUNCTION("TEXTJOIN("";"", TRUE, FILTER($B$2:$B$14794, #REF!=$D$2:$D$14794))"),"#N/A")</f>
        <v>#N/A</v>
      </c>
    </row>
    <row r="5031">
      <c r="B5031" s="4" t="s">
        <v>1207</v>
      </c>
      <c r="C5031" s="12" t="str">
        <f>IFERROR(__xludf.DUMMYFUNCTION("TEXTJOIN("";"", TRUE, FILTER($B$2:$B$14794, #REF!=$D$2:$D$14794))"),"#N/A")</f>
        <v>#N/A</v>
      </c>
    </row>
    <row r="5032">
      <c r="B5032" s="4" t="s">
        <v>1207</v>
      </c>
      <c r="C5032" s="12" t="str">
        <f>IFERROR(__xludf.DUMMYFUNCTION("TEXTJOIN("";"", TRUE, FILTER($B$2:$B$14794, #REF!=$D$2:$D$14794))"),"#N/A")</f>
        <v>#N/A</v>
      </c>
    </row>
    <row r="5033">
      <c r="B5033" s="4" t="s">
        <v>1209</v>
      </c>
      <c r="C5033" s="12" t="str">
        <f>IFERROR(__xludf.DUMMYFUNCTION("TEXTJOIN("";"", TRUE, FILTER($B$2:$B$14794, #REF!=$D$2:$D$14794))"),"#N/A")</f>
        <v>#N/A</v>
      </c>
    </row>
    <row r="5034">
      <c r="B5034" s="4" t="s">
        <v>1209</v>
      </c>
      <c r="C5034" s="12" t="str">
        <f>IFERROR(__xludf.DUMMYFUNCTION("TEXTJOIN("";"", TRUE, FILTER($B$2:$B$14794, #REF!=$D$2:$D$14794))"),"#N/A")</f>
        <v>#N/A</v>
      </c>
    </row>
    <row r="5035">
      <c r="B5035" s="4" t="s">
        <v>1209</v>
      </c>
      <c r="C5035" s="12" t="str">
        <f>IFERROR(__xludf.DUMMYFUNCTION("TEXTJOIN("";"", TRUE, FILTER($B$2:$B$14794, #REF!=$D$2:$D$14794))"),"#N/A")</f>
        <v>#N/A</v>
      </c>
    </row>
    <row r="5036">
      <c r="B5036" s="4" t="s">
        <v>1209</v>
      </c>
      <c r="C5036" s="12" t="str">
        <f>IFERROR(__xludf.DUMMYFUNCTION("TEXTJOIN("";"", TRUE, FILTER($B$2:$B$14794, #REF!=$D$2:$D$14794))"),"#N/A")</f>
        <v>#N/A</v>
      </c>
    </row>
    <row r="5037">
      <c r="B5037" s="4" t="s">
        <v>1209</v>
      </c>
      <c r="C5037" s="12" t="str">
        <f>IFERROR(__xludf.DUMMYFUNCTION("TEXTJOIN("";"", TRUE, FILTER($B$2:$B$14794, #REF!=$D$2:$D$14794))"),"#N/A")</f>
        <v>#N/A</v>
      </c>
    </row>
    <row r="5038">
      <c r="B5038" s="4" t="s">
        <v>1209</v>
      </c>
      <c r="C5038" s="12" t="str">
        <f>IFERROR(__xludf.DUMMYFUNCTION("TEXTJOIN("";"", TRUE, FILTER($B$2:$B$14794, #REF!=$D$2:$D$14794))"),"#N/A")</f>
        <v>#N/A</v>
      </c>
    </row>
    <row r="5039">
      <c r="B5039" s="4" t="s">
        <v>1209</v>
      </c>
      <c r="C5039" s="12" t="str">
        <f>IFERROR(__xludf.DUMMYFUNCTION("TEXTJOIN("";"", TRUE, FILTER($B$2:$B$14794, #REF!=$D$2:$D$14794))"),"#N/A")</f>
        <v>#N/A</v>
      </c>
    </row>
    <row r="5040">
      <c r="B5040" s="4" t="s">
        <v>1211</v>
      </c>
      <c r="C5040" s="12" t="str">
        <f>IFERROR(__xludf.DUMMYFUNCTION("TEXTJOIN("";"", TRUE, FILTER($B$2:$B$14794, #REF!=$D$2:$D$14794))"),"#N/A")</f>
        <v>#N/A</v>
      </c>
    </row>
    <row r="5041">
      <c r="B5041" s="4" t="s">
        <v>1211</v>
      </c>
      <c r="C5041" s="12" t="str">
        <f>IFERROR(__xludf.DUMMYFUNCTION("TEXTJOIN("";"", TRUE, FILTER($B$2:$B$14794, #REF!=$D$2:$D$14794))"),"#N/A")</f>
        <v>#N/A</v>
      </c>
    </row>
    <row r="5042">
      <c r="B5042" s="4" t="s">
        <v>1211</v>
      </c>
      <c r="C5042" s="12" t="str">
        <f>IFERROR(__xludf.DUMMYFUNCTION("TEXTJOIN("";"", TRUE, FILTER($B$2:$B$14794, #REF!=$D$2:$D$14794))"),"#N/A")</f>
        <v>#N/A</v>
      </c>
    </row>
    <row r="5043">
      <c r="B5043" s="4" t="s">
        <v>1211</v>
      </c>
      <c r="C5043" s="12" t="str">
        <f>IFERROR(__xludf.DUMMYFUNCTION("TEXTJOIN("";"", TRUE, FILTER($B$2:$B$14794, #REF!=$D$2:$D$14794))"),"#N/A")</f>
        <v>#N/A</v>
      </c>
    </row>
    <row r="5044">
      <c r="B5044" s="4" t="s">
        <v>1211</v>
      </c>
      <c r="C5044" s="12" t="str">
        <f>IFERROR(__xludf.DUMMYFUNCTION("TEXTJOIN("";"", TRUE, FILTER($B$2:$B$14794, #REF!=$D$2:$D$14794))"),"#N/A")</f>
        <v>#N/A</v>
      </c>
    </row>
    <row r="5045">
      <c r="B5045" s="4" t="s">
        <v>1211</v>
      </c>
      <c r="C5045" s="12" t="str">
        <f>IFERROR(__xludf.DUMMYFUNCTION("TEXTJOIN("";"", TRUE, FILTER($B$2:$B$14794, #REF!=$D$2:$D$14794))"),"#N/A")</f>
        <v>#N/A</v>
      </c>
    </row>
    <row r="5046">
      <c r="B5046" s="4" t="s">
        <v>1211</v>
      </c>
      <c r="C5046" s="12" t="str">
        <f>IFERROR(__xludf.DUMMYFUNCTION("TEXTJOIN("";"", TRUE, FILTER($B$2:$B$14794, #REF!=$D$2:$D$14794))"),"#N/A")</f>
        <v>#N/A</v>
      </c>
    </row>
    <row r="5047">
      <c r="B5047" s="4" t="s">
        <v>1211</v>
      </c>
      <c r="C5047" s="12" t="str">
        <f>IFERROR(__xludf.DUMMYFUNCTION("TEXTJOIN("";"", TRUE, FILTER($B$2:$B$14794, #REF!=$D$2:$D$14794))"),"#N/A")</f>
        <v>#N/A</v>
      </c>
    </row>
    <row r="5048">
      <c r="B5048" s="4" t="s">
        <v>1213</v>
      </c>
      <c r="C5048" s="12" t="str">
        <f>IFERROR(__xludf.DUMMYFUNCTION("TEXTJOIN("";"", TRUE, FILTER($B$2:$B$14794, #REF!=$D$2:$D$14794))"),"#N/A")</f>
        <v>#N/A</v>
      </c>
    </row>
    <row r="5049">
      <c r="B5049" s="4" t="s">
        <v>1213</v>
      </c>
      <c r="C5049" s="12" t="str">
        <f>IFERROR(__xludf.DUMMYFUNCTION("TEXTJOIN("";"", TRUE, FILTER($B$2:$B$14794, #REF!=$D$2:$D$14794))"),"#N/A")</f>
        <v>#N/A</v>
      </c>
    </row>
    <row r="5050">
      <c r="B5050" s="4" t="s">
        <v>1213</v>
      </c>
      <c r="C5050" s="12" t="str">
        <f>IFERROR(__xludf.DUMMYFUNCTION("TEXTJOIN("";"", TRUE, FILTER($B$2:$B$14794, #REF!=$D$2:$D$14794))"),"#N/A")</f>
        <v>#N/A</v>
      </c>
    </row>
    <row r="5051">
      <c r="B5051" s="4" t="s">
        <v>1213</v>
      </c>
      <c r="C5051" s="12" t="str">
        <f>IFERROR(__xludf.DUMMYFUNCTION("TEXTJOIN("";"", TRUE, FILTER($B$2:$B$14794, #REF!=$D$2:$D$14794))"),"#N/A")</f>
        <v>#N/A</v>
      </c>
    </row>
    <row r="5052">
      <c r="B5052" s="4" t="s">
        <v>1213</v>
      </c>
      <c r="C5052" s="12" t="str">
        <f>IFERROR(__xludf.DUMMYFUNCTION("TEXTJOIN("";"", TRUE, FILTER($B$2:$B$14794, #REF!=$D$2:$D$14794))"),"#N/A")</f>
        <v>#N/A</v>
      </c>
    </row>
    <row r="5053">
      <c r="B5053" s="4" t="s">
        <v>1213</v>
      </c>
      <c r="C5053" s="12" t="str">
        <f>IFERROR(__xludf.DUMMYFUNCTION("TEXTJOIN("";"", TRUE, FILTER($B$2:$B$14794, #REF!=$D$2:$D$14794))"),"#N/A")</f>
        <v>#N/A</v>
      </c>
    </row>
    <row r="5054">
      <c r="B5054" s="4" t="s">
        <v>1213</v>
      </c>
      <c r="C5054" s="12" t="str">
        <f>IFERROR(__xludf.DUMMYFUNCTION("TEXTJOIN("";"", TRUE, FILTER($B$2:$B$14794, #REF!=$D$2:$D$14794))"),"#N/A")</f>
        <v>#N/A</v>
      </c>
    </row>
    <row r="5055">
      <c r="B5055" s="4" t="s">
        <v>1216</v>
      </c>
      <c r="C5055" s="12" t="str">
        <f>IFERROR(__xludf.DUMMYFUNCTION("TEXTJOIN("";"", TRUE, FILTER($B$2:$B$14794, #REF!=$D$2:$D$14794))"),"#N/A")</f>
        <v>#N/A</v>
      </c>
    </row>
    <row r="5056">
      <c r="B5056" s="4" t="s">
        <v>1216</v>
      </c>
      <c r="C5056" s="12" t="str">
        <f>IFERROR(__xludf.DUMMYFUNCTION("TEXTJOIN("";"", TRUE, FILTER($B$2:$B$14794, #REF!=$D$2:$D$14794))"),"#N/A")</f>
        <v>#N/A</v>
      </c>
    </row>
    <row r="5057">
      <c r="B5057" s="4" t="s">
        <v>1216</v>
      </c>
      <c r="C5057" s="12" t="str">
        <f>IFERROR(__xludf.DUMMYFUNCTION("TEXTJOIN("";"", TRUE, FILTER($B$2:$B$14794, #REF!=$D$2:$D$14794))"),"#N/A")</f>
        <v>#N/A</v>
      </c>
    </row>
    <row r="5058">
      <c r="B5058" s="4" t="s">
        <v>1218</v>
      </c>
      <c r="C5058" s="12" t="str">
        <f>IFERROR(__xludf.DUMMYFUNCTION("TEXTJOIN("";"", TRUE, FILTER($B$2:$B$14794, #REF!=$D$2:$D$14794))"),"#N/A")</f>
        <v>#N/A</v>
      </c>
    </row>
    <row r="5059">
      <c r="B5059" s="4" t="s">
        <v>1218</v>
      </c>
      <c r="C5059" s="12" t="str">
        <f>IFERROR(__xludf.DUMMYFUNCTION("TEXTJOIN("";"", TRUE, FILTER($B$2:$B$14794, #REF!=$D$2:$D$14794))"),"#N/A")</f>
        <v>#N/A</v>
      </c>
    </row>
    <row r="5060">
      <c r="B5060" s="4" t="s">
        <v>1218</v>
      </c>
      <c r="C5060" s="12" t="str">
        <f>IFERROR(__xludf.DUMMYFUNCTION("TEXTJOIN("";"", TRUE, FILTER($B$2:$B$14794, #REF!=$D$2:$D$14794))"),"#N/A")</f>
        <v>#N/A</v>
      </c>
    </row>
    <row r="5061">
      <c r="B5061" s="4" t="s">
        <v>1218</v>
      </c>
      <c r="C5061" s="12" t="str">
        <f>IFERROR(__xludf.DUMMYFUNCTION("TEXTJOIN("";"", TRUE, FILTER($B$2:$B$14794, #REF!=$D$2:$D$14794))"),"#N/A")</f>
        <v>#N/A</v>
      </c>
    </row>
    <row r="5062">
      <c r="B5062" s="4" t="s">
        <v>1218</v>
      </c>
      <c r="C5062" s="12" t="str">
        <f>IFERROR(__xludf.DUMMYFUNCTION("TEXTJOIN("";"", TRUE, FILTER($B$2:$B$14794, #REF!=$D$2:$D$14794))"),"#N/A")</f>
        <v>#N/A</v>
      </c>
    </row>
    <row r="5063">
      <c r="B5063" s="4" t="s">
        <v>1218</v>
      </c>
      <c r="C5063" s="12" t="str">
        <f>IFERROR(__xludf.DUMMYFUNCTION("TEXTJOIN("";"", TRUE, FILTER($B$2:$B$14794, #REF!=$D$2:$D$14794))"),"#N/A")</f>
        <v>#N/A</v>
      </c>
    </row>
    <row r="5064">
      <c r="B5064" s="4" t="s">
        <v>1220</v>
      </c>
      <c r="C5064" s="12" t="str">
        <f>IFERROR(__xludf.DUMMYFUNCTION("TEXTJOIN("";"", TRUE, FILTER($B$2:$B$14794, #REF!=$D$2:$D$14794))"),"#N/A")</f>
        <v>#N/A</v>
      </c>
    </row>
    <row r="5065">
      <c r="B5065" s="4" t="s">
        <v>1220</v>
      </c>
      <c r="C5065" s="12" t="str">
        <f>IFERROR(__xludf.DUMMYFUNCTION("TEXTJOIN("";"", TRUE, FILTER($B$2:$B$14794, #REF!=$D$2:$D$14794))"),"#N/A")</f>
        <v>#N/A</v>
      </c>
    </row>
    <row r="5066">
      <c r="B5066" s="4" t="s">
        <v>1220</v>
      </c>
      <c r="C5066" s="12" t="str">
        <f>IFERROR(__xludf.DUMMYFUNCTION("TEXTJOIN("";"", TRUE, FILTER($B$2:$B$14794, #REF!=$D$2:$D$14794))"),"#N/A")</f>
        <v>#N/A</v>
      </c>
    </row>
    <row r="5067">
      <c r="B5067" s="4" t="s">
        <v>1220</v>
      </c>
      <c r="C5067" s="12" t="str">
        <f>IFERROR(__xludf.DUMMYFUNCTION("TEXTJOIN("";"", TRUE, FILTER($B$2:$B$14794, #REF!=$D$2:$D$14794))"),"#N/A")</f>
        <v>#N/A</v>
      </c>
    </row>
    <row r="5068">
      <c r="B5068" s="4" t="s">
        <v>1220</v>
      </c>
      <c r="C5068" s="12" t="str">
        <f>IFERROR(__xludf.DUMMYFUNCTION("TEXTJOIN("";"", TRUE, FILTER($B$2:$B$14794, #REF!=$D$2:$D$14794))"),"#N/A")</f>
        <v>#N/A</v>
      </c>
    </row>
    <row r="5069">
      <c r="B5069" s="4" t="s">
        <v>1220</v>
      </c>
      <c r="C5069" s="12" t="str">
        <f>IFERROR(__xludf.DUMMYFUNCTION("TEXTJOIN("";"", TRUE, FILTER($B$2:$B$14794, #REF!=$D$2:$D$14794))"),"#N/A")</f>
        <v>#N/A</v>
      </c>
    </row>
    <row r="5070">
      <c r="B5070" s="4" t="s">
        <v>1220</v>
      </c>
      <c r="C5070" s="12" t="str">
        <f>IFERROR(__xludf.DUMMYFUNCTION("TEXTJOIN("";"", TRUE, FILTER($B$2:$B$14794, #REF!=$D$2:$D$14794))"),"#N/A")</f>
        <v>#N/A</v>
      </c>
    </row>
    <row r="5071">
      <c r="B5071" s="4" t="s">
        <v>1222</v>
      </c>
      <c r="C5071" s="12" t="str">
        <f>IFERROR(__xludf.DUMMYFUNCTION("TEXTJOIN("";"", TRUE, FILTER($B$2:$B$14794, #REF!=$D$2:$D$14794))"),"#N/A")</f>
        <v>#N/A</v>
      </c>
    </row>
    <row r="5072">
      <c r="B5072" s="4" t="s">
        <v>1222</v>
      </c>
      <c r="C5072" s="12" t="str">
        <f>IFERROR(__xludf.DUMMYFUNCTION("TEXTJOIN("";"", TRUE, FILTER($B$2:$B$14794, #REF!=$D$2:$D$14794))"),"#N/A")</f>
        <v>#N/A</v>
      </c>
    </row>
    <row r="5073">
      <c r="B5073" s="4" t="s">
        <v>1222</v>
      </c>
      <c r="C5073" s="12" t="str">
        <f>IFERROR(__xludf.DUMMYFUNCTION("TEXTJOIN("";"", TRUE, FILTER($B$2:$B$14794, #REF!=$D$2:$D$14794))"),"#N/A")</f>
        <v>#N/A</v>
      </c>
    </row>
    <row r="5074">
      <c r="B5074" s="4" t="s">
        <v>1222</v>
      </c>
      <c r="C5074" s="12" t="str">
        <f>IFERROR(__xludf.DUMMYFUNCTION("TEXTJOIN("";"", TRUE, FILTER($B$2:$B$14794, #REF!=$D$2:$D$14794))"),"#N/A")</f>
        <v>#N/A</v>
      </c>
    </row>
    <row r="5075">
      <c r="B5075" s="4" t="s">
        <v>1222</v>
      </c>
      <c r="C5075" s="12" t="str">
        <f>IFERROR(__xludf.DUMMYFUNCTION("TEXTJOIN("";"", TRUE, FILTER($B$2:$B$14794, #REF!=$D$2:$D$14794))"),"#N/A")</f>
        <v>#N/A</v>
      </c>
    </row>
    <row r="5076">
      <c r="B5076" s="4" t="s">
        <v>1222</v>
      </c>
      <c r="C5076" s="12" t="str">
        <f>IFERROR(__xludf.DUMMYFUNCTION("TEXTJOIN("";"", TRUE, FILTER($B$2:$B$14794, #REF!=$D$2:$D$14794))"),"#N/A")</f>
        <v>#N/A</v>
      </c>
    </row>
    <row r="5077">
      <c r="B5077" s="4" t="s">
        <v>1222</v>
      </c>
      <c r="C5077" s="12" t="str">
        <f>IFERROR(__xludf.DUMMYFUNCTION("TEXTJOIN("";"", TRUE, FILTER($B$2:$B$14794, #REF!=$D$2:$D$14794))"),"#N/A")</f>
        <v>#N/A</v>
      </c>
    </row>
    <row r="5078">
      <c r="B5078" s="4" t="s">
        <v>1225</v>
      </c>
      <c r="C5078" s="12" t="str">
        <f>IFERROR(__xludf.DUMMYFUNCTION("TEXTJOIN("";"", TRUE, FILTER($B$2:$B$14794, #REF!=$D$2:$D$14794))"),"#N/A")</f>
        <v>#N/A</v>
      </c>
    </row>
    <row r="5079">
      <c r="B5079" s="4" t="s">
        <v>1225</v>
      </c>
      <c r="C5079" s="12" t="str">
        <f>IFERROR(__xludf.DUMMYFUNCTION("TEXTJOIN("";"", TRUE, FILTER($B$2:$B$14794, #REF!=$D$2:$D$14794))"),"#N/A")</f>
        <v>#N/A</v>
      </c>
    </row>
    <row r="5080">
      <c r="B5080" s="4" t="s">
        <v>1225</v>
      </c>
      <c r="C5080" s="12" t="str">
        <f>IFERROR(__xludf.DUMMYFUNCTION("TEXTJOIN("";"", TRUE, FILTER($B$2:$B$14794, #REF!=$D$2:$D$14794))"),"#N/A")</f>
        <v>#N/A</v>
      </c>
    </row>
    <row r="5081">
      <c r="B5081" s="4" t="s">
        <v>1225</v>
      </c>
      <c r="C5081" s="12" t="str">
        <f>IFERROR(__xludf.DUMMYFUNCTION("TEXTJOIN("";"", TRUE, FILTER($B$2:$B$14794, #REF!=$D$2:$D$14794))"),"#N/A")</f>
        <v>#N/A</v>
      </c>
    </row>
    <row r="5082">
      <c r="B5082" s="4" t="s">
        <v>1225</v>
      </c>
      <c r="C5082" s="12" t="str">
        <f>IFERROR(__xludf.DUMMYFUNCTION("TEXTJOIN("";"", TRUE, FILTER($B$2:$B$14794, #REF!=$D$2:$D$14794))"),"#N/A")</f>
        <v>#N/A</v>
      </c>
    </row>
    <row r="5083">
      <c r="B5083" s="4" t="s">
        <v>1225</v>
      </c>
      <c r="C5083" s="12" t="str">
        <f>IFERROR(__xludf.DUMMYFUNCTION("TEXTJOIN("";"", TRUE, FILTER($B$2:$B$14794, #REF!=$D$2:$D$14794))"),"#N/A")</f>
        <v>#N/A</v>
      </c>
    </row>
    <row r="5084">
      <c r="B5084" s="4" t="s">
        <v>1227</v>
      </c>
      <c r="C5084" s="12" t="str">
        <f>IFERROR(__xludf.DUMMYFUNCTION("TEXTJOIN("";"", TRUE, FILTER($B$2:$B$14794, #REF!=$D$2:$D$14794))"),"#N/A")</f>
        <v>#N/A</v>
      </c>
    </row>
    <row r="5085">
      <c r="B5085" s="4" t="s">
        <v>1229</v>
      </c>
      <c r="C5085" s="12" t="str">
        <f>IFERROR(__xludf.DUMMYFUNCTION("TEXTJOIN("";"", TRUE, FILTER($B$2:$B$14794, #REF!=$D$2:$D$14794))"),"#N/A")</f>
        <v>#N/A</v>
      </c>
    </row>
    <row r="5086">
      <c r="B5086" s="4" t="s">
        <v>1229</v>
      </c>
      <c r="C5086" s="12" t="str">
        <f>IFERROR(__xludf.DUMMYFUNCTION("TEXTJOIN("";"", TRUE, FILTER($B$2:$B$14794, #REF!=$D$2:$D$14794))"),"#N/A")</f>
        <v>#N/A</v>
      </c>
    </row>
    <row r="5087">
      <c r="B5087" s="4" t="s">
        <v>1229</v>
      </c>
      <c r="C5087" s="12" t="str">
        <f>IFERROR(__xludf.DUMMYFUNCTION("TEXTJOIN("";"", TRUE, FILTER($B$2:$B$14794, #REF!=$D$2:$D$14794))"),"#N/A")</f>
        <v>#N/A</v>
      </c>
    </row>
    <row r="5088">
      <c r="B5088" s="4" t="s">
        <v>1229</v>
      </c>
      <c r="C5088" s="12" t="str">
        <f>IFERROR(__xludf.DUMMYFUNCTION("TEXTJOIN("";"", TRUE, FILTER($B$2:$B$14794, #REF!=$D$2:$D$14794))"),"#N/A")</f>
        <v>#N/A</v>
      </c>
    </row>
    <row r="5089">
      <c r="B5089" s="4" t="s">
        <v>1229</v>
      </c>
      <c r="C5089" s="12" t="str">
        <f>IFERROR(__xludf.DUMMYFUNCTION("TEXTJOIN("";"", TRUE, FILTER($B$2:$B$14794, #REF!=$D$2:$D$14794))"),"#N/A")</f>
        <v>#N/A</v>
      </c>
    </row>
    <row r="5090">
      <c r="B5090" s="4" t="s">
        <v>1229</v>
      </c>
      <c r="C5090" s="12" t="str">
        <f>IFERROR(__xludf.DUMMYFUNCTION("TEXTJOIN("";"", TRUE, FILTER($B$2:$B$14794, #REF!=$D$2:$D$14794))"),"#N/A")</f>
        <v>#N/A</v>
      </c>
    </row>
    <row r="5091">
      <c r="B5091" s="4" t="s">
        <v>1229</v>
      </c>
      <c r="C5091" s="12" t="str">
        <f>IFERROR(__xludf.DUMMYFUNCTION("TEXTJOIN("";"", TRUE, FILTER($B$2:$B$14794, #REF!=$D$2:$D$14794))"),"#N/A")</f>
        <v>#N/A</v>
      </c>
    </row>
    <row r="5092">
      <c r="B5092" s="4" t="s">
        <v>1229</v>
      </c>
      <c r="C5092" s="12" t="str">
        <f>IFERROR(__xludf.DUMMYFUNCTION("TEXTJOIN("";"", TRUE, FILTER($B$2:$B$14794, #REF!=$D$2:$D$14794))"),"#N/A")</f>
        <v>#N/A</v>
      </c>
    </row>
    <row r="5093">
      <c r="B5093" s="4" t="s">
        <v>1229</v>
      </c>
      <c r="C5093" s="12" t="str">
        <f>IFERROR(__xludf.DUMMYFUNCTION("TEXTJOIN("";"", TRUE, FILTER($B$2:$B$14794, #REF!=$D$2:$D$14794))"),"#N/A")</f>
        <v>#N/A</v>
      </c>
    </row>
    <row r="5094">
      <c r="B5094" s="4" t="s">
        <v>1229</v>
      </c>
      <c r="C5094" s="12" t="str">
        <f>IFERROR(__xludf.DUMMYFUNCTION("TEXTJOIN("";"", TRUE, FILTER($B$2:$B$14794, #REF!=$D$2:$D$14794))"),"#N/A")</f>
        <v>#N/A</v>
      </c>
    </row>
    <row r="5095">
      <c r="B5095" s="4" t="s">
        <v>1231</v>
      </c>
      <c r="C5095" s="12" t="str">
        <f>IFERROR(__xludf.DUMMYFUNCTION("TEXTJOIN("";"", TRUE, FILTER($B$2:$B$14794, #REF!=$D$2:$D$14794))"),"#N/A")</f>
        <v>#N/A</v>
      </c>
    </row>
    <row r="5096">
      <c r="B5096" s="4" t="s">
        <v>1231</v>
      </c>
      <c r="C5096" s="12" t="str">
        <f>IFERROR(__xludf.DUMMYFUNCTION("TEXTJOIN("";"", TRUE, FILTER($B$2:$B$14794, #REF!=$D$2:$D$14794))"),"#N/A")</f>
        <v>#N/A</v>
      </c>
    </row>
    <row r="5097">
      <c r="B5097" s="4" t="s">
        <v>1231</v>
      </c>
      <c r="C5097" s="12" t="str">
        <f>IFERROR(__xludf.DUMMYFUNCTION("TEXTJOIN("";"", TRUE, FILTER($B$2:$B$14794, #REF!=$D$2:$D$14794))"),"#N/A")</f>
        <v>#N/A</v>
      </c>
    </row>
    <row r="5098">
      <c r="B5098" s="4" t="s">
        <v>1231</v>
      </c>
      <c r="C5098" s="12" t="str">
        <f>IFERROR(__xludf.DUMMYFUNCTION("TEXTJOIN("";"", TRUE, FILTER($B$2:$B$14794, #REF!=$D$2:$D$14794))"),"#N/A")</f>
        <v>#N/A</v>
      </c>
    </row>
    <row r="5099">
      <c r="B5099" s="4" t="s">
        <v>1233</v>
      </c>
      <c r="C5099" s="12" t="str">
        <f>IFERROR(__xludf.DUMMYFUNCTION("TEXTJOIN("";"", TRUE, FILTER($B$2:$B$14794, #REF!=$D$2:$D$14794))"),"#N/A")</f>
        <v>#N/A</v>
      </c>
    </row>
    <row r="5100">
      <c r="B5100" s="4" t="s">
        <v>1233</v>
      </c>
      <c r="C5100" s="12" t="str">
        <f>IFERROR(__xludf.DUMMYFUNCTION("TEXTJOIN("";"", TRUE, FILTER($B$2:$B$14794, #REF!=$D$2:$D$14794))"),"#N/A")</f>
        <v>#N/A</v>
      </c>
    </row>
    <row r="5101">
      <c r="B5101" s="4" t="s">
        <v>1233</v>
      </c>
      <c r="C5101" s="12" t="str">
        <f>IFERROR(__xludf.DUMMYFUNCTION("TEXTJOIN("";"", TRUE, FILTER($B$2:$B$14794, #REF!=$D$2:$D$14794))"),"#N/A")</f>
        <v>#N/A</v>
      </c>
    </row>
    <row r="5102">
      <c r="B5102" s="4" t="s">
        <v>1233</v>
      </c>
      <c r="C5102" s="12" t="str">
        <f>IFERROR(__xludf.DUMMYFUNCTION("TEXTJOIN("";"", TRUE, FILTER($B$2:$B$14794, #REF!=$D$2:$D$14794))"),"#N/A")</f>
        <v>#N/A</v>
      </c>
    </row>
    <row r="5103">
      <c r="B5103" s="4" t="s">
        <v>1233</v>
      </c>
      <c r="C5103" s="12" t="str">
        <f>IFERROR(__xludf.DUMMYFUNCTION("TEXTJOIN("";"", TRUE, FILTER($B$2:$B$14794, #REF!=$D$2:$D$14794))"),"#N/A")</f>
        <v>#N/A</v>
      </c>
    </row>
    <row r="5104">
      <c r="B5104" s="4" t="s">
        <v>1235</v>
      </c>
      <c r="C5104" s="12" t="str">
        <f>IFERROR(__xludf.DUMMYFUNCTION("TEXTJOIN("";"", TRUE, FILTER($B$2:$B$14794, #REF!=$D$2:$D$14794))"),"#N/A")</f>
        <v>#N/A</v>
      </c>
    </row>
    <row r="5105">
      <c r="B5105" s="4" t="s">
        <v>1235</v>
      </c>
      <c r="C5105" s="12" t="str">
        <f>IFERROR(__xludf.DUMMYFUNCTION("TEXTJOIN("";"", TRUE, FILTER($B$2:$B$14794, #REF!=$D$2:$D$14794))"),"#N/A")</f>
        <v>#N/A</v>
      </c>
    </row>
    <row r="5106">
      <c r="B5106" s="4" t="s">
        <v>1235</v>
      </c>
      <c r="C5106" s="12" t="str">
        <f>IFERROR(__xludf.DUMMYFUNCTION("TEXTJOIN("";"", TRUE, FILTER($B$2:$B$14794, #REF!=$D$2:$D$14794))"),"#N/A")</f>
        <v>#N/A</v>
      </c>
    </row>
    <row r="5107">
      <c r="B5107" s="4" t="s">
        <v>1235</v>
      </c>
      <c r="C5107" s="12" t="str">
        <f>IFERROR(__xludf.DUMMYFUNCTION("TEXTJOIN("";"", TRUE, FILTER($B$2:$B$14794, #REF!=$D$2:$D$14794))"),"#N/A")</f>
        <v>#N/A</v>
      </c>
    </row>
    <row r="5108">
      <c r="B5108" s="4" t="s">
        <v>1237</v>
      </c>
      <c r="C5108" s="12" t="str">
        <f>IFERROR(__xludf.DUMMYFUNCTION("TEXTJOIN("";"", TRUE, FILTER($B$2:$B$14794, #REF!=$D$2:$D$14794))"),"#N/A")</f>
        <v>#N/A</v>
      </c>
    </row>
    <row r="5109">
      <c r="B5109" s="4" t="s">
        <v>1237</v>
      </c>
      <c r="C5109" s="12" t="str">
        <f>IFERROR(__xludf.DUMMYFUNCTION("TEXTJOIN("";"", TRUE, FILTER($B$2:$B$14794, #REF!=$D$2:$D$14794))"),"#N/A")</f>
        <v>#N/A</v>
      </c>
    </row>
    <row r="5110">
      <c r="B5110" s="4" t="s">
        <v>1237</v>
      </c>
      <c r="C5110" s="12" t="str">
        <f>IFERROR(__xludf.DUMMYFUNCTION("TEXTJOIN("";"", TRUE, FILTER($B$2:$B$14794, #REF!=$D$2:$D$14794))"),"#N/A")</f>
        <v>#N/A</v>
      </c>
    </row>
    <row r="5111">
      <c r="B5111" s="4" t="s">
        <v>1237</v>
      </c>
      <c r="C5111" s="12" t="str">
        <f>IFERROR(__xludf.DUMMYFUNCTION("TEXTJOIN("";"", TRUE, FILTER($B$2:$B$14794, #REF!=$D$2:$D$14794))"),"#N/A")</f>
        <v>#N/A</v>
      </c>
    </row>
    <row r="5112">
      <c r="B5112" s="4" t="s">
        <v>1237</v>
      </c>
      <c r="C5112" s="12" t="str">
        <f>IFERROR(__xludf.DUMMYFUNCTION("TEXTJOIN("";"", TRUE, FILTER($B$2:$B$14794, #REF!=$D$2:$D$14794))"),"#N/A")</f>
        <v>#N/A</v>
      </c>
    </row>
    <row r="5113">
      <c r="B5113" s="4" t="s">
        <v>1239</v>
      </c>
      <c r="C5113" s="12" t="str">
        <f>IFERROR(__xludf.DUMMYFUNCTION("TEXTJOIN("";"", TRUE, FILTER($B$2:$B$14794, #REF!=$D$2:$D$14794))"),"#N/A")</f>
        <v>#N/A</v>
      </c>
    </row>
    <row r="5114">
      <c r="B5114" s="4" t="s">
        <v>1241</v>
      </c>
      <c r="C5114" s="12" t="str">
        <f>IFERROR(__xludf.DUMMYFUNCTION("TEXTJOIN("";"", TRUE, FILTER($B$2:$B$14794, #REF!=$D$2:$D$14794))"),"#N/A")</f>
        <v>#N/A</v>
      </c>
    </row>
    <row r="5115">
      <c r="B5115" s="4" t="s">
        <v>1241</v>
      </c>
      <c r="C5115" s="12" t="str">
        <f>IFERROR(__xludf.DUMMYFUNCTION("TEXTJOIN("";"", TRUE, FILTER($B$2:$B$14794, #REF!=$D$2:$D$14794))"),"#N/A")</f>
        <v>#N/A</v>
      </c>
    </row>
    <row r="5116">
      <c r="B5116" s="4" t="s">
        <v>1241</v>
      </c>
      <c r="C5116" s="12" t="str">
        <f>IFERROR(__xludf.DUMMYFUNCTION("TEXTJOIN("";"", TRUE, FILTER($B$2:$B$14794, #REF!=$D$2:$D$14794))"),"#N/A")</f>
        <v>#N/A</v>
      </c>
    </row>
    <row r="5117">
      <c r="B5117" s="4" t="s">
        <v>1241</v>
      </c>
      <c r="C5117" s="12" t="str">
        <f>IFERROR(__xludf.DUMMYFUNCTION("TEXTJOIN("";"", TRUE, FILTER($B$2:$B$14794, #REF!=$D$2:$D$14794))"),"#N/A")</f>
        <v>#N/A</v>
      </c>
    </row>
    <row r="5118">
      <c r="B5118" s="4" t="s">
        <v>1243</v>
      </c>
      <c r="C5118" s="12" t="str">
        <f>IFERROR(__xludf.DUMMYFUNCTION("TEXTJOIN("";"", TRUE, FILTER($B$2:$B$14794, #REF!=$D$2:$D$14794))"),"#N/A")</f>
        <v>#N/A</v>
      </c>
    </row>
    <row r="5119">
      <c r="B5119" s="4" t="s">
        <v>1243</v>
      </c>
      <c r="C5119" s="12" t="str">
        <f>IFERROR(__xludf.DUMMYFUNCTION("TEXTJOIN("";"", TRUE, FILTER($B$2:$B$14794, #REF!=$D$2:$D$14794))"),"#N/A")</f>
        <v>#N/A</v>
      </c>
    </row>
    <row r="5120">
      <c r="B5120" s="4" t="s">
        <v>1246</v>
      </c>
      <c r="C5120" s="12" t="str">
        <f>IFERROR(__xludf.DUMMYFUNCTION("TEXTJOIN("";"", TRUE, FILTER($B$2:$B$14794, #REF!=$D$2:$D$14794))"),"#N/A")</f>
        <v>#N/A</v>
      </c>
    </row>
    <row r="5121">
      <c r="B5121" s="4" t="s">
        <v>1246</v>
      </c>
      <c r="C5121" s="12" t="str">
        <f>IFERROR(__xludf.DUMMYFUNCTION("TEXTJOIN("";"", TRUE, FILTER($B$2:$B$14794, #REF!=$D$2:$D$14794))"),"#N/A")</f>
        <v>#N/A</v>
      </c>
    </row>
    <row r="5122">
      <c r="B5122" s="4" t="s">
        <v>1246</v>
      </c>
      <c r="C5122" s="12" t="str">
        <f>IFERROR(__xludf.DUMMYFUNCTION("TEXTJOIN("";"", TRUE, FILTER($B$2:$B$14794, #REF!=$D$2:$D$14794))"),"#N/A")</f>
        <v>#N/A</v>
      </c>
    </row>
    <row r="5123">
      <c r="B5123" s="4" t="s">
        <v>1246</v>
      </c>
      <c r="C5123" s="12" t="str">
        <f>IFERROR(__xludf.DUMMYFUNCTION("TEXTJOIN("";"", TRUE, FILTER($B$2:$B$14794, #REF!=$D$2:$D$14794))"),"#N/A")</f>
        <v>#N/A</v>
      </c>
    </row>
    <row r="5124">
      <c r="B5124" s="4" t="s">
        <v>1248</v>
      </c>
      <c r="C5124" s="12" t="str">
        <f>IFERROR(__xludf.DUMMYFUNCTION("TEXTJOIN("";"", TRUE, FILTER($B$2:$B$14794, #REF!=$D$2:$D$14794))"),"#N/A")</f>
        <v>#N/A</v>
      </c>
    </row>
    <row r="5125">
      <c r="B5125" s="4" t="s">
        <v>1248</v>
      </c>
      <c r="C5125" s="12" t="str">
        <f>IFERROR(__xludf.DUMMYFUNCTION("TEXTJOIN("";"", TRUE, FILTER($B$2:$B$14794, #REF!=$D$2:$D$14794))"),"#N/A")</f>
        <v>#N/A</v>
      </c>
    </row>
    <row r="5126">
      <c r="B5126" s="4" t="s">
        <v>1248</v>
      </c>
      <c r="C5126" s="12" t="str">
        <f>IFERROR(__xludf.DUMMYFUNCTION("TEXTJOIN("";"", TRUE, FILTER($B$2:$B$14794, #REF!=$D$2:$D$14794))"),"#N/A")</f>
        <v>#N/A</v>
      </c>
    </row>
    <row r="5127">
      <c r="B5127" s="4" t="s">
        <v>1248</v>
      </c>
      <c r="C5127" s="12" t="str">
        <f>IFERROR(__xludf.DUMMYFUNCTION("TEXTJOIN("";"", TRUE, FILTER($B$2:$B$14794, #REF!=$D$2:$D$14794))"),"#N/A")</f>
        <v>#N/A</v>
      </c>
    </row>
    <row r="5128">
      <c r="B5128" s="4" t="s">
        <v>1248</v>
      </c>
      <c r="C5128" s="12" t="str">
        <f>IFERROR(__xludf.DUMMYFUNCTION("TEXTJOIN("";"", TRUE, FILTER($B$2:$B$14794, #REF!=$D$2:$D$14794))"),"#N/A")</f>
        <v>#N/A</v>
      </c>
    </row>
    <row r="5129">
      <c r="B5129" s="4" t="s">
        <v>1248</v>
      </c>
      <c r="C5129" s="12" t="str">
        <f>IFERROR(__xludf.DUMMYFUNCTION("TEXTJOIN("";"", TRUE, FILTER($B$2:$B$14794, #REF!=$D$2:$D$14794))"),"#N/A")</f>
        <v>#N/A</v>
      </c>
    </row>
    <row r="5130">
      <c r="B5130" s="4" t="s">
        <v>1248</v>
      </c>
      <c r="C5130" s="12" t="str">
        <f>IFERROR(__xludf.DUMMYFUNCTION("TEXTJOIN("";"", TRUE, FILTER($B$2:$B$14794, #REF!=$D$2:$D$14794))"),"#N/A")</f>
        <v>#N/A</v>
      </c>
    </row>
    <row r="5131">
      <c r="B5131" s="4" t="s">
        <v>1248</v>
      </c>
      <c r="C5131" s="12" t="str">
        <f>IFERROR(__xludf.DUMMYFUNCTION("TEXTJOIN("";"", TRUE, FILTER($B$2:$B$14794, #REF!=$D$2:$D$14794))"),"#N/A")</f>
        <v>#N/A</v>
      </c>
    </row>
    <row r="5132">
      <c r="B5132" s="4" t="s">
        <v>1248</v>
      </c>
      <c r="C5132" s="12" t="str">
        <f>IFERROR(__xludf.DUMMYFUNCTION("TEXTJOIN("";"", TRUE, FILTER($B$2:$B$14794, #REF!=$D$2:$D$14794))"),"#N/A")</f>
        <v>#N/A</v>
      </c>
    </row>
    <row r="5133">
      <c r="B5133" s="4" t="s">
        <v>1248</v>
      </c>
      <c r="C5133" s="12" t="str">
        <f>IFERROR(__xludf.DUMMYFUNCTION("TEXTJOIN("";"", TRUE, FILTER($B$2:$B$14794, #REF!=$D$2:$D$14794))"),"#N/A")</f>
        <v>#N/A</v>
      </c>
    </row>
    <row r="5134">
      <c r="B5134" s="4" t="s">
        <v>1250</v>
      </c>
      <c r="C5134" s="12" t="str">
        <f>IFERROR(__xludf.DUMMYFUNCTION("TEXTJOIN("";"", TRUE, FILTER($B$2:$B$14794, #REF!=$D$2:$D$14794))"),"#N/A")</f>
        <v>#N/A</v>
      </c>
    </row>
    <row r="5135">
      <c r="B5135" s="4" t="s">
        <v>1250</v>
      </c>
      <c r="C5135" s="12" t="str">
        <f>IFERROR(__xludf.DUMMYFUNCTION("TEXTJOIN("";"", TRUE, FILTER($B$2:$B$14794, #REF!=$D$2:$D$14794))"),"#N/A")</f>
        <v>#N/A</v>
      </c>
    </row>
    <row r="5136">
      <c r="B5136" s="4" t="s">
        <v>1250</v>
      </c>
      <c r="C5136" s="12" t="str">
        <f>IFERROR(__xludf.DUMMYFUNCTION("TEXTJOIN("";"", TRUE, FILTER($B$2:$B$14794, #REF!=$D$2:$D$14794))"),"#N/A")</f>
        <v>#N/A</v>
      </c>
    </row>
    <row r="5137">
      <c r="B5137" s="4" t="s">
        <v>1252</v>
      </c>
      <c r="C5137" s="12" t="str">
        <f>IFERROR(__xludf.DUMMYFUNCTION("TEXTJOIN("";"", TRUE, FILTER($B$2:$B$14794, #REF!=$D$2:$D$14794))"),"#N/A")</f>
        <v>#N/A</v>
      </c>
    </row>
    <row r="5138">
      <c r="B5138" s="4" t="s">
        <v>1252</v>
      </c>
      <c r="C5138" s="12" t="str">
        <f>IFERROR(__xludf.DUMMYFUNCTION("TEXTJOIN("";"", TRUE, FILTER($B$2:$B$14794, #REF!=$D$2:$D$14794))"),"#N/A")</f>
        <v>#N/A</v>
      </c>
    </row>
    <row r="5139">
      <c r="B5139" s="4" t="s">
        <v>1252</v>
      </c>
      <c r="C5139" s="12" t="str">
        <f>IFERROR(__xludf.DUMMYFUNCTION("TEXTJOIN("";"", TRUE, FILTER($B$2:$B$14794, #REF!=$D$2:$D$14794))"),"#N/A")</f>
        <v>#N/A</v>
      </c>
    </row>
    <row r="5140">
      <c r="B5140" s="4" t="s">
        <v>1252</v>
      </c>
      <c r="C5140" s="12" t="str">
        <f>IFERROR(__xludf.DUMMYFUNCTION("TEXTJOIN("";"", TRUE, FILTER($B$2:$B$14794, #REF!=$D$2:$D$14794))"),"#N/A")</f>
        <v>#N/A</v>
      </c>
    </row>
    <row r="5141">
      <c r="B5141" s="4" t="s">
        <v>1252</v>
      </c>
      <c r="C5141" s="12" t="str">
        <f>IFERROR(__xludf.DUMMYFUNCTION("TEXTJOIN("";"", TRUE, FILTER($B$2:$B$14794, #REF!=$D$2:$D$14794))"),"#N/A")</f>
        <v>#N/A</v>
      </c>
    </row>
    <row r="5142">
      <c r="B5142" s="4" t="s">
        <v>1252</v>
      </c>
      <c r="C5142" s="12" t="str">
        <f>IFERROR(__xludf.DUMMYFUNCTION("TEXTJOIN("";"", TRUE, FILTER($B$2:$B$14794, #REF!=$D$2:$D$14794))"),"#N/A")</f>
        <v>#N/A</v>
      </c>
    </row>
    <row r="5143">
      <c r="B5143" s="4" t="s">
        <v>1252</v>
      </c>
      <c r="C5143" s="12" t="str">
        <f>IFERROR(__xludf.DUMMYFUNCTION("TEXTJOIN("";"", TRUE, FILTER($B$2:$B$14794, #REF!=$D$2:$D$14794))"),"#N/A")</f>
        <v>#N/A</v>
      </c>
    </row>
    <row r="5144">
      <c r="B5144" s="4" t="s">
        <v>1252</v>
      </c>
      <c r="C5144" s="12" t="str">
        <f>IFERROR(__xludf.DUMMYFUNCTION("TEXTJOIN("";"", TRUE, FILTER($B$2:$B$14794, #REF!=$D$2:$D$14794))"),"#N/A")</f>
        <v>#N/A</v>
      </c>
    </row>
    <row r="5145">
      <c r="B5145" s="4" t="s">
        <v>1252</v>
      </c>
      <c r="C5145" s="12" t="str">
        <f>IFERROR(__xludf.DUMMYFUNCTION("TEXTJOIN("";"", TRUE, FILTER($B$2:$B$14794, #REF!=$D$2:$D$14794))"),"#N/A")</f>
        <v>#N/A</v>
      </c>
    </row>
    <row r="5146">
      <c r="B5146" s="4" t="s">
        <v>1254</v>
      </c>
      <c r="C5146" s="12" t="str">
        <f>IFERROR(__xludf.DUMMYFUNCTION("TEXTJOIN("";"", TRUE, FILTER($B$2:$B$14794, #REF!=$D$2:$D$14794))"),"#N/A")</f>
        <v>#N/A</v>
      </c>
    </row>
    <row r="5147">
      <c r="B5147" s="4" t="s">
        <v>1254</v>
      </c>
      <c r="C5147" s="12" t="str">
        <f>IFERROR(__xludf.DUMMYFUNCTION("TEXTJOIN("";"", TRUE, FILTER($B$2:$B$14794, #REF!=$D$2:$D$14794))"),"#N/A")</f>
        <v>#N/A</v>
      </c>
    </row>
    <row r="5148">
      <c r="B5148" s="4" t="s">
        <v>1254</v>
      </c>
      <c r="C5148" s="12" t="str">
        <f>IFERROR(__xludf.DUMMYFUNCTION("TEXTJOIN("";"", TRUE, FILTER($B$2:$B$14794, #REF!=$D$2:$D$14794))"),"#N/A")</f>
        <v>#N/A</v>
      </c>
    </row>
    <row r="5149">
      <c r="B5149" s="4" t="s">
        <v>1254</v>
      </c>
      <c r="C5149" s="12" t="str">
        <f>IFERROR(__xludf.DUMMYFUNCTION("TEXTJOIN("";"", TRUE, FILTER($B$2:$B$14794, #REF!=$D$2:$D$14794))"),"#N/A")</f>
        <v>#N/A</v>
      </c>
    </row>
    <row r="5150">
      <c r="B5150" s="4" t="s">
        <v>1254</v>
      </c>
      <c r="C5150" s="12" t="str">
        <f>IFERROR(__xludf.DUMMYFUNCTION("TEXTJOIN("";"", TRUE, FILTER($B$2:$B$14794, #REF!=$D$2:$D$14794))"),"#N/A")</f>
        <v>#N/A</v>
      </c>
    </row>
    <row r="5151">
      <c r="B5151" s="4" t="s">
        <v>1254</v>
      </c>
      <c r="C5151" s="12" t="str">
        <f>IFERROR(__xludf.DUMMYFUNCTION("TEXTJOIN("";"", TRUE, FILTER($B$2:$B$14794, #REF!=$D$2:$D$14794))"),"#N/A")</f>
        <v>#N/A</v>
      </c>
    </row>
    <row r="5152">
      <c r="B5152" s="4" t="s">
        <v>1254</v>
      </c>
      <c r="C5152" s="12" t="str">
        <f>IFERROR(__xludf.DUMMYFUNCTION("TEXTJOIN("";"", TRUE, FILTER($B$2:$B$14794, #REF!=$D$2:$D$14794))"),"#N/A")</f>
        <v>#N/A</v>
      </c>
    </row>
    <row r="5153">
      <c r="B5153" s="4" t="s">
        <v>1254</v>
      </c>
      <c r="C5153" s="12" t="str">
        <f>IFERROR(__xludf.DUMMYFUNCTION("TEXTJOIN("";"", TRUE, FILTER($B$2:$B$14794, #REF!=$D$2:$D$14794))"),"#N/A")</f>
        <v>#N/A</v>
      </c>
    </row>
    <row r="5154">
      <c r="B5154" s="4" t="s">
        <v>1256</v>
      </c>
      <c r="C5154" s="12" t="str">
        <f>IFERROR(__xludf.DUMMYFUNCTION("TEXTJOIN("";"", TRUE, FILTER($B$2:$B$14794, #REF!=$D$2:$D$14794))"),"#N/A")</f>
        <v>#N/A</v>
      </c>
    </row>
    <row r="5155">
      <c r="B5155" s="4" t="s">
        <v>1256</v>
      </c>
      <c r="C5155" s="12" t="str">
        <f>IFERROR(__xludf.DUMMYFUNCTION("TEXTJOIN("";"", TRUE, FILTER($B$2:$B$14794, #REF!=$D$2:$D$14794))"),"#N/A")</f>
        <v>#N/A</v>
      </c>
    </row>
    <row r="5156">
      <c r="B5156" s="4" t="s">
        <v>1256</v>
      </c>
      <c r="C5156" s="12" t="str">
        <f>IFERROR(__xludf.DUMMYFUNCTION("TEXTJOIN("";"", TRUE, FILTER($B$2:$B$14794, #REF!=$D$2:$D$14794))"),"#N/A")</f>
        <v>#N/A</v>
      </c>
    </row>
    <row r="5157">
      <c r="B5157" s="4" t="s">
        <v>1256</v>
      </c>
      <c r="C5157" s="12" t="str">
        <f>IFERROR(__xludf.DUMMYFUNCTION("TEXTJOIN("";"", TRUE, FILTER($B$2:$B$14794, #REF!=$D$2:$D$14794))"),"#N/A")</f>
        <v>#N/A</v>
      </c>
    </row>
    <row r="5158">
      <c r="B5158" s="4" t="s">
        <v>1258</v>
      </c>
      <c r="C5158" s="12" t="str">
        <f>IFERROR(__xludf.DUMMYFUNCTION("TEXTJOIN("";"", TRUE, FILTER($B$2:$B$14794, #REF!=$D$2:$D$14794))"),"#N/A")</f>
        <v>#N/A</v>
      </c>
    </row>
    <row r="5159">
      <c r="B5159" s="4" t="s">
        <v>1258</v>
      </c>
      <c r="C5159" s="12" t="str">
        <f>IFERROR(__xludf.DUMMYFUNCTION("TEXTJOIN("";"", TRUE, FILTER($B$2:$B$14794, #REF!=$D$2:$D$14794))"),"#N/A")</f>
        <v>#N/A</v>
      </c>
    </row>
    <row r="5160">
      <c r="B5160" s="4" t="s">
        <v>1258</v>
      </c>
      <c r="C5160" s="12" t="str">
        <f>IFERROR(__xludf.DUMMYFUNCTION("TEXTJOIN("";"", TRUE, FILTER($B$2:$B$14794, #REF!=$D$2:$D$14794))"),"#N/A")</f>
        <v>#N/A</v>
      </c>
    </row>
    <row r="5161">
      <c r="B5161" s="4" t="s">
        <v>1258</v>
      </c>
      <c r="C5161" s="12" t="str">
        <f>IFERROR(__xludf.DUMMYFUNCTION("TEXTJOIN("";"", TRUE, FILTER($B$2:$B$14794, #REF!=$D$2:$D$14794))"),"#N/A")</f>
        <v>#N/A</v>
      </c>
    </row>
    <row r="5162">
      <c r="B5162" s="4" t="s">
        <v>1258</v>
      </c>
      <c r="C5162" s="12" t="str">
        <f>IFERROR(__xludf.DUMMYFUNCTION("TEXTJOIN("";"", TRUE, FILTER($B$2:$B$14794, #REF!=$D$2:$D$14794))"),"#N/A")</f>
        <v>#N/A</v>
      </c>
    </row>
    <row r="5163">
      <c r="B5163" s="4" t="s">
        <v>1258</v>
      </c>
      <c r="C5163" s="12" t="str">
        <f>IFERROR(__xludf.DUMMYFUNCTION("TEXTJOIN("";"", TRUE, FILTER($B$2:$B$14794, #REF!=$D$2:$D$14794))"),"#N/A")</f>
        <v>#N/A</v>
      </c>
    </row>
    <row r="5164">
      <c r="B5164" s="4" t="s">
        <v>1258</v>
      </c>
      <c r="C5164" s="12" t="str">
        <f>IFERROR(__xludf.DUMMYFUNCTION("TEXTJOIN("";"", TRUE, FILTER($B$2:$B$14794, #REF!=$D$2:$D$14794))"),"#N/A")</f>
        <v>#N/A</v>
      </c>
    </row>
    <row r="5165">
      <c r="B5165" s="4" t="s">
        <v>1258</v>
      </c>
      <c r="C5165" s="12" t="str">
        <f>IFERROR(__xludf.DUMMYFUNCTION("TEXTJOIN("";"", TRUE, FILTER($B$2:$B$14794, #REF!=$D$2:$D$14794))"),"#N/A")</f>
        <v>#N/A</v>
      </c>
    </row>
    <row r="5166">
      <c r="B5166" s="4" t="s">
        <v>1261</v>
      </c>
      <c r="C5166" s="12" t="str">
        <f>IFERROR(__xludf.DUMMYFUNCTION("TEXTJOIN("";"", TRUE, FILTER($B$2:$B$14794, #REF!=$D$2:$D$14794))"),"#N/A")</f>
        <v>#N/A</v>
      </c>
    </row>
    <row r="5167">
      <c r="B5167" s="4" t="s">
        <v>1261</v>
      </c>
      <c r="C5167" s="12" t="str">
        <f>IFERROR(__xludf.DUMMYFUNCTION("TEXTJOIN("";"", TRUE, FILTER($B$2:$B$14794, #REF!=$D$2:$D$14794))"),"#N/A")</f>
        <v>#N/A</v>
      </c>
    </row>
    <row r="5168">
      <c r="B5168" s="4" t="s">
        <v>1261</v>
      </c>
      <c r="C5168" s="12" t="str">
        <f>IFERROR(__xludf.DUMMYFUNCTION("TEXTJOIN("";"", TRUE, FILTER($B$2:$B$14794, #REF!=$D$2:$D$14794))"),"#N/A")</f>
        <v>#N/A</v>
      </c>
    </row>
    <row r="5169">
      <c r="B5169" s="4" t="s">
        <v>1261</v>
      </c>
      <c r="C5169" s="12" t="str">
        <f>IFERROR(__xludf.DUMMYFUNCTION("TEXTJOIN("";"", TRUE, FILTER($B$2:$B$14794, #REF!=$D$2:$D$14794))"),"#N/A")</f>
        <v>#N/A</v>
      </c>
    </row>
    <row r="5170">
      <c r="B5170" s="4" t="s">
        <v>1261</v>
      </c>
      <c r="C5170" s="12" t="str">
        <f>IFERROR(__xludf.DUMMYFUNCTION("TEXTJOIN("";"", TRUE, FILTER($B$2:$B$14794, #REF!=$D$2:$D$14794))"),"#N/A")</f>
        <v>#N/A</v>
      </c>
    </row>
    <row r="5171">
      <c r="B5171" s="4" t="s">
        <v>1261</v>
      </c>
      <c r="C5171" s="12" t="str">
        <f>IFERROR(__xludf.DUMMYFUNCTION("TEXTJOIN("";"", TRUE, FILTER($B$2:$B$14794, #REF!=$D$2:$D$14794))"),"#N/A")</f>
        <v>#N/A</v>
      </c>
    </row>
    <row r="5172">
      <c r="B5172" s="4" t="s">
        <v>1261</v>
      </c>
      <c r="C5172" s="12" t="str">
        <f>IFERROR(__xludf.DUMMYFUNCTION("TEXTJOIN("";"", TRUE, FILTER($B$2:$B$14794, #REF!=$D$2:$D$14794))"),"#N/A")</f>
        <v>#N/A</v>
      </c>
    </row>
    <row r="5173">
      <c r="B5173" s="4" t="s">
        <v>1263</v>
      </c>
      <c r="C5173" s="12" t="str">
        <f>IFERROR(__xludf.DUMMYFUNCTION("TEXTJOIN("";"", TRUE, FILTER($B$2:$B$14794, #REF!=$D$2:$D$14794))"),"#N/A")</f>
        <v>#N/A</v>
      </c>
    </row>
    <row r="5174">
      <c r="B5174" s="4" t="s">
        <v>1263</v>
      </c>
      <c r="C5174" s="12" t="str">
        <f>IFERROR(__xludf.DUMMYFUNCTION("TEXTJOIN("";"", TRUE, FILTER($B$2:$B$14794, #REF!=$D$2:$D$14794))"),"#N/A")</f>
        <v>#N/A</v>
      </c>
    </row>
    <row r="5175">
      <c r="B5175" s="4" t="s">
        <v>1263</v>
      </c>
      <c r="C5175" s="12" t="str">
        <f>IFERROR(__xludf.DUMMYFUNCTION("TEXTJOIN("";"", TRUE, FILTER($B$2:$B$14794, #REF!=$D$2:$D$14794))"),"#N/A")</f>
        <v>#N/A</v>
      </c>
    </row>
    <row r="5176">
      <c r="B5176" s="4" t="s">
        <v>1263</v>
      </c>
      <c r="C5176" s="12" t="str">
        <f>IFERROR(__xludf.DUMMYFUNCTION("TEXTJOIN("";"", TRUE, FILTER($B$2:$B$14794, #REF!=$D$2:$D$14794))"),"#N/A")</f>
        <v>#N/A</v>
      </c>
    </row>
    <row r="5177">
      <c r="B5177" s="4" t="s">
        <v>1263</v>
      </c>
      <c r="C5177" s="12" t="str">
        <f>IFERROR(__xludf.DUMMYFUNCTION("TEXTJOIN("";"", TRUE, FILTER($B$2:$B$14794, #REF!=$D$2:$D$14794))"),"#N/A")</f>
        <v>#N/A</v>
      </c>
    </row>
    <row r="5178">
      <c r="B5178" s="4" t="s">
        <v>1265</v>
      </c>
      <c r="C5178" s="12" t="str">
        <f>IFERROR(__xludf.DUMMYFUNCTION("TEXTJOIN("";"", TRUE, FILTER($B$2:$B$14794, #REF!=$D$2:$D$14794))"),"#N/A")</f>
        <v>#N/A</v>
      </c>
    </row>
    <row r="5179">
      <c r="B5179" s="4" t="s">
        <v>1265</v>
      </c>
      <c r="C5179" s="12" t="str">
        <f>IFERROR(__xludf.DUMMYFUNCTION("TEXTJOIN("";"", TRUE, FILTER($B$2:$B$14794, #REF!=$D$2:$D$14794))"),"#N/A")</f>
        <v>#N/A</v>
      </c>
    </row>
    <row r="5180">
      <c r="B5180" s="4" t="s">
        <v>1265</v>
      </c>
      <c r="C5180" s="12" t="str">
        <f>IFERROR(__xludf.DUMMYFUNCTION("TEXTJOIN("";"", TRUE, FILTER($B$2:$B$14794, #REF!=$D$2:$D$14794))"),"#N/A")</f>
        <v>#N/A</v>
      </c>
    </row>
    <row r="5181">
      <c r="B5181" s="4" t="s">
        <v>1265</v>
      </c>
      <c r="C5181" s="12" t="str">
        <f>IFERROR(__xludf.DUMMYFUNCTION("TEXTJOIN("";"", TRUE, FILTER($B$2:$B$14794, #REF!=$D$2:$D$14794))"),"#N/A")</f>
        <v>#N/A</v>
      </c>
    </row>
    <row r="5182">
      <c r="B5182" s="4" t="s">
        <v>1268</v>
      </c>
      <c r="C5182" s="12" t="str">
        <f>IFERROR(__xludf.DUMMYFUNCTION("TEXTJOIN("";"", TRUE, FILTER($B$2:$B$14794, #REF!=$D$2:$D$14794))"),"#N/A")</f>
        <v>#N/A</v>
      </c>
    </row>
    <row r="5183">
      <c r="B5183" s="4" t="s">
        <v>1268</v>
      </c>
      <c r="C5183" s="12" t="str">
        <f>IFERROR(__xludf.DUMMYFUNCTION("TEXTJOIN("";"", TRUE, FILTER($B$2:$B$14794, #REF!=$D$2:$D$14794))"),"#N/A")</f>
        <v>#N/A</v>
      </c>
    </row>
    <row r="5184">
      <c r="B5184" s="4" t="s">
        <v>1268</v>
      </c>
      <c r="C5184" s="12" t="str">
        <f>IFERROR(__xludf.DUMMYFUNCTION("TEXTJOIN("";"", TRUE, FILTER($B$2:$B$14794, #REF!=$D$2:$D$14794))"),"#N/A")</f>
        <v>#N/A</v>
      </c>
    </row>
    <row r="5185">
      <c r="B5185" s="4" t="s">
        <v>1268</v>
      </c>
      <c r="C5185" s="12" t="str">
        <f>IFERROR(__xludf.DUMMYFUNCTION("TEXTJOIN("";"", TRUE, FILTER($B$2:$B$14794, #REF!=$D$2:$D$14794))"),"#N/A")</f>
        <v>#N/A</v>
      </c>
    </row>
    <row r="5186">
      <c r="B5186" s="4" t="s">
        <v>1268</v>
      </c>
      <c r="C5186" s="12" t="str">
        <f>IFERROR(__xludf.DUMMYFUNCTION("TEXTJOIN("";"", TRUE, FILTER($B$2:$B$14794, #REF!=$D$2:$D$14794))"),"#N/A")</f>
        <v>#N/A</v>
      </c>
    </row>
    <row r="5187">
      <c r="B5187" s="4" t="s">
        <v>1268</v>
      </c>
      <c r="C5187" s="12" t="str">
        <f>IFERROR(__xludf.DUMMYFUNCTION("TEXTJOIN("";"", TRUE, FILTER($B$2:$B$14794, #REF!=$D$2:$D$14794))"),"#N/A")</f>
        <v>#N/A</v>
      </c>
    </row>
    <row r="5188">
      <c r="B5188" s="4" t="s">
        <v>1268</v>
      </c>
      <c r="C5188" s="12" t="str">
        <f>IFERROR(__xludf.DUMMYFUNCTION("TEXTJOIN("";"", TRUE, FILTER($B$2:$B$14794, #REF!=$D$2:$D$14794))"),"#N/A")</f>
        <v>#N/A</v>
      </c>
    </row>
    <row r="5189">
      <c r="B5189" s="4" t="s">
        <v>1270</v>
      </c>
      <c r="C5189" s="12" t="str">
        <f>IFERROR(__xludf.DUMMYFUNCTION("TEXTJOIN("";"", TRUE, FILTER($B$2:$B$14794, #REF!=$D$2:$D$14794))"),"#N/A")</f>
        <v>#N/A</v>
      </c>
    </row>
    <row r="5190">
      <c r="B5190" s="4" t="s">
        <v>1270</v>
      </c>
      <c r="C5190" s="12" t="str">
        <f>IFERROR(__xludf.DUMMYFUNCTION("TEXTJOIN("";"", TRUE, FILTER($B$2:$B$14794, #REF!=$D$2:$D$14794))"),"#N/A")</f>
        <v>#N/A</v>
      </c>
    </row>
    <row r="5191">
      <c r="B5191" s="4" t="s">
        <v>1270</v>
      </c>
      <c r="C5191" s="12" t="str">
        <f>IFERROR(__xludf.DUMMYFUNCTION("TEXTJOIN("";"", TRUE, FILTER($B$2:$B$14794, #REF!=$D$2:$D$14794))"),"#N/A")</f>
        <v>#N/A</v>
      </c>
    </row>
    <row r="5192">
      <c r="B5192" s="4" t="s">
        <v>1270</v>
      </c>
      <c r="C5192" s="12" t="str">
        <f>IFERROR(__xludf.DUMMYFUNCTION("TEXTJOIN("";"", TRUE, FILTER($B$2:$B$14794, #REF!=$D$2:$D$14794))"),"#N/A")</f>
        <v>#N/A</v>
      </c>
    </row>
    <row r="5193">
      <c r="B5193" s="4" t="s">
        <v>1272</v>
      </c>
      <c r="C5193" s="12" t="str">
        <f>IFERROR(__xludf.DUMMYFUNCTION("TEXTJOIN("";"", TRUE, FILTER($B$2:$B$14794, #REF!=$D$2:$D$14794))"),"#N/A")</f>
        <v>#N/A</v>
      </c>
    </row>
    <row r="5194">
      <c r="B5194" s="4" t="s">
        <v>1272</v>
      </c>
      <c r="C5194" s="12" t="str">
        <f>IFERROR(__xludf.DUMMYFUNCTION("TEXTJOIN("";"", TRUE, FILTER($B$2:$B$14794, #REF!=$D$2:$D$14794))"),"#N/A")</f>
        <v>#N/A</v>
      </c>
    </row>
    <row r="5195">
      <c r="B5195" s="4" t="s">
        <v>1272</v>
      </c>
      <c r="C5195" s="12" t="str">
        <f>IFERROR(__xludf.DUMMYFUNCTION("TEXTJOIN("";"", TRUE, FILTER($B$2:$B$14794, #REF!=$D$2:$D$14794))"),"#N/A")</f>
        <v>#N/A</v>
      </c>
    </row>
    <row r="5196">
      <c r="B5196" s="4" t="s">
        <v>1272</v>
      </c>
      <c r="C5196" s="12" t="str">
        <f>IFERROR(__xludf.DUMMYFUNCTION("TEXTJOIN("";"", TRUE, FILTER($B$2:$B$14794, #REF!=$D$2:$D$14794))"),"#N/A")</f>
        <v>#N/A</v>
      </c>
    </row>
    <row r="5197">
      <c r="B5197" s="4" t="s">
        <v>1272</v>
      </c>
      <c r="C5197" s="12" t="str">
        <f>IFERROR(__xludf.DUMMYFUNCTION("TEXTJOIN("";"", TRUE, FILTER($B$2:$B$14794, #REF!=$D$2:$D$14794))"),"#N/A")</f>
        <v>#N/A</v>
      </c>
    </row>
    <row r="5198">
      <c r="B5198" s="4" t="s">
        <v>1272</v>
      </c>
      <c r="C5198" s="12" t="str">
        <f>IFERROR(__xludf.DUMMYFUNCTION("TEXTJOIN("";"", TRUE, FILTER($B$2:$B$14794, #REF!=$D$2:$D$14794))"),"#N/A")</f>
        <v>#N/A</v>
      </c>
    </row>
    <row r="5199">
      <c r="B5199" s="4" t="s">
        <v>1272</v>
      </c>
      <c r="C5199" s="12" t="str">
        <f>IFERROR(__xludf.DUMMYFUNCTION("TEXTJOIN("";"", TRUE, FILTER($B$2:$B$14794, #REF!=$D$2:$D$14794))"),"#N/A")</f>
        <v>#N/A</v>
      </c>
    </row>
    <row r="5200">
      <c r="B5200" s="4" t="s">
        <v>1272</v>
      </c>
      <c r="C5200" s="12" t="str">
        <f>IFERROR(__xludf.DUMMYFUNCTION("TEXTJOIN("";"", TRUE, FILTER($B$2:$B$14794, #REF!=$D$2:$D$14794))"),"#N/A")</f>
        <v>#N/A</v>
      </c>
    </row>
    <row r="5201">
      <c r="B5201" s="4" t="s">
        <v>1272</v>
      </c>
      <c r="C5201" s="12" t="str">
        <f>IFERROR(__xludf.DUMMYFUNCTION("TEXTJOIN("";"", TRUE, FILTER($B$2:$B$14794, #REF!=$D$2:$D$14794))"),"#N/A")</f>
        <v>#N/A</v>
      </c>
    </row>
    <row r="5202">
      <c r="B5202" s="4" t="s">
        <v>1272</v>
      </c>
      <c r="C5202" s="12" t="str">
        <f>IFERROR(__xludf.DUMMYFUNCTION("TEXTJOIN("";"", TRUE, FILTER($B$2:$B$14794, #REF!=$D$2:$D$14794))"),"#N/A")</f>
        <v>#N/A</v>
      </c>
    </row>
    <row r="5203">
      <c r="B5203" s="4" t="s">
        <v>1274</v>
      </c>
      <c r="C5203" s="12" t="str">
        <f>IFERROR(__xludf.DUMMYFUNCTION("TEXTJOIN("";"", TRUE, FILTER($B$2:$B$14794, #REF!=$D$2:$D$14794))"),"#N/A")</f>
        <v>#N/A</v>
      </c>
    </row>
    <row r="5204">
      <c r="B5204" s="4" t="s">
        <v>1274</v>
      </c>
      <c r="C5204" s="12" t="str">
        <f>IFERROR(__xludf.DUMMYFUNCTION("TEXTJOIN("";"", TRUE, FILTER($B$2:$B$14794, #REF!=$D$2:$D$14794))"),"#N/A")</f>
        <v>#N/A</v>
      </c>
    </row>
    <row r="5205">
      <c r="B5205" s="4" t="s">
        <v>1274</v>
      </c>
      <c r="C5205" s="12" t="str">
        <f>IFERROR(__xludf.DUMMYFUNCTION("TEXTJOIN("";"", TRUE, FILTER($B$2:$B$14794, #REF!=$D$2:$D$14794))"),"#N/A")</f>
        <v>#N/A</v>
      </c>
    </row>
    <row r="5206">
      <c r="B5206" s="4" t="s">
        <v>1274</v>
      </c>
      <c r="C5206" s="12" t="str">
        <f>IFERROR(__xludf.DUMMYFUNCTION("TEXTJOIN("";"", TRUE, FILTER($B$2:$B$14794, #REF!=$D$2:$D$14794))"),"#N/A")</f>
        <v>#N/A</v>
      </c>
    </row>
    <row r="5207">
      <c r="B5207" s="4" t="s">
        <v>1274</v>
      </c>
      <c r="C5207" s="12" t="str">
        <f>IFERROR(__xludf.DUMMYFUNCTION("TEXTJOIN("";"", TRUE, FILTER($B$2:$B$14794, #REF!=$D$2:$D$14794))"),"#N/A")</f>
        <v>#N/A</v>
      </c>
    </row>
    <row r="5208">
      <c r="B5208" s="4" t="s">
        <v>1276</v>
      </c>
      <c r="C5208" s="12" t="str">
        <f>IFERROR(__xludf.DUMMYFUNCTION("TEXTJOIN("";"", TRUE, FILTER($B$2:$B$14794, #REF!=$D$2:$D$14794))"),"#N/A")</f>
        <v>#N/A</v>
      </c>
    </row>
    <row r="5209">
      <c r="B5209" s="4" t="s">
        <v>1276</v>
      </c>
      <c r="C5209" s="12" t="str">
        <f>IFERROR(__xludf.DUMMYFUNCTION("TEXTJOIN("";"", TRUE, FILTER($B$2:$B$14794, #REF!=$D$2:$D$14794))"),"#N/A")</f>
        <v>#N/A</v>
      </c>
    </row>
    <row r="5210">
      <c r="B5210" s="4" t="s">
        <v>1276</v>
      </c>
      <c r="C5210" s="12" t="str">
        <f>IFERROR(__xludf.DUMMYFUNCTION("TEXTJOIN("";"", TRUE, FILTER($B$2:$B$14794, #REF!=$D$2:$D$14794))"),"#N/A")</f>
        <v>#N/A</v>
      </c>
    </row>
    <row r="5211">
      <c r="B5211" s="4" t="s">
        <v>1276</v>
      </c>
      <c r="C5211" s="12" t="str">
        <f>IFERROR(__xludf.DUMMYFUNCTION("TEXTJOIN("";"", TRUE, FILTER($B$2:$B$14794, #REF!=$D$2:$D$14794))"),"#N/A")</f>
        <v>#N/A</v>
      </c>
    </row>
    <row r="5212">
      <c r="B5212" s="4" t="s">
        <v>1276</v>
      </c>
      <c r="C5212" s="12" t="str">
        <f>IFERROR(__xludf.DUMMYFUNCTION("TEXTJOIN("";"", TRUE, FILTER($B$2:$B$14794, #REF!=$D$2:$D$14794))"),"#N/A")</f>
        <v>#N/A</v>
      </c>
    </row>
    <row r="5213">
      <c r="B5213" s="4" t="s">
        <v>1278</v>
      </c>
      <c r="C5213" s="12" t="str">
        <f>IFERROR(__xludf.DUMMYFUNCTION("TEXTJOIN("";"", TRUE, FILTER($B$2:$B$14794, #REF!=$D$2:$D$14794))"),"#N/A")</f>
        <v>#N/A</v>
      </c>
    </row>
    <row r="5214">
      <c r="B5214" s="4" t="s">
        <v>1278</v>
      </c>
      <c r="C5214" s="12" t="str">
        <f>IFERROR(__xludf.DUMMYFUNCTION("TEXTJOIN("";"", TRUE, FILTER($B$2:$B$14794, #REF!=$D$2:$D$14794))"),"#N/A")</f>
        <v>#N/A</v>
      </c>
    </row>
    <row r="5215">
      <c r="B5215" s="4" t="s">
        <v>1278</v>
      </c>
      <c r="C5215" s="12" t="str">
        <f>IFERROR(__xludf.DUMMYFUNCTION("TEXTJOIN("";"", TRUE, FILTER($B$2:$B$14794, #REF!=$D$2:$D$14794))"),"#N/A")</f>
        <v>#N/A</v>
      </c>
    </row>
    <row r="5216">
      <c r="B5216" s="4" t="s">
        <v>1278</v>
      </c>
      <c r="C5216" s="12" t="str">
        <f>IFERROR(__xludf.DUMMYFUNCTION("TEXTJOIN("";"", TRUE, FILTER($B$2:$B$14794, #REF!=$D$2:$D$14794))"),"#N/A")</f>
        <v>#N/A</v>
      </c>
    </row>
    <row r="5217">
      <c r="B5217" s="4" t="s">
        <v>1278</v>
      </c>
      <c r="C5217" s="12" t="str">
        <f>IFERROR(__xludf.DUMMYFUNCTION("TEXTJOIN("";"", TRUE, FILTER($B$2:$B$14794, #REF!=$D$2:$D$14794))"),"#N/A")</f>
        <v>#N/A</v>
      </c>
    </row>
    <row r="5218">
      <c r="B5218" s="4" t="s">
        <v>1278</v>
      </c>
      <c r="C5218" s="12" t="str">
        <f>IFERROR(__xludf.DUMMYFUNCTION("TEXTJOIN("";"", TRUE, FILTER($B$2:$B$14794, #REF!=$D$2:$D$14794))"),"#N/A")</f>
        <v>#N/A</v>
      </c>
    </row>
    <row r="5219">
      <c r="B5219" s="4" t="s">
        <v>1278</v>
      </c>
      <c r="C5219" s="12" t="str">
        <f>IFERROR(__xludf.DUMMYFUNCTION("TEXTJOIN("";"", TRUE, FILTER($B$2:$B$14794, #REF!=$D$2:$D$14794))"),"#N/A")</f>
        <v>#N/A</v>
      </c>
    </row>
    <row r="5220">
      <c r="B5220" s="4" t="s">
        <v>1278</v>
      </c>
      <c r="C5220" s="12" t="str">
        <f>IFERROR(__xludf.DUMMYFUNCTION("TEXTJOIN("";"", TRUE, FILTER($B$2:$B$14794, #REF!=$D$2:$D$14794))"),"#N/A")</f>
        <v>#N/A</v>
      </c>
    </row>
    <row r="5221">
      <c r="B5221" s="4" t="s">
        <v>1280</v>
      </c>
      <c r="C5221" s="12" t="str">
        <f>IFERROR(__xludf.DUMMYFUNCTION("TEXTJOIN("";"", TRUE, FILTER($B$2:$B$14794, #REF!=$D$2:$D$14794))"),"#N/A")</f>
        <v>#N/A</v>
      </c>
    </row>
    <row r="5222">
      <c r="B5222" s="4" t="s">
        <v>1280</v>
      </c>
      <c r="C5222" s="12" t="str">
        <f>IFERROR(__xludf.DUMMYFUNCTION("TEXTJOIN("";"", TRUE, FILTER($B$2:$B$14794, #REF!=$D$2:$D$14794))"),"#N/A")</f>
        <v>#N/A</v>
      </c>
    </row>
    <row r="5223">
      <c r="B5223" s="4" t="s">
        <v>1280</v>
      </c>
      <c r="C5223" s="12" t="str">
        <f>IFERROR(__xludf.DUMMYFUNCTION("TEXTJOIN("";"", TRUE, FILTER($B$2:$B$14794, #REF!=$D$2:$D$14794))"),"#N/A")</f>
        <v>#N/A</v>
      </c>
    </row>
    <row r="5224">
      <c r="B5224" s="4" t="s">
        <v>1282</v>
      </c>
      <c r="C5224" s="12" t="str">
        <f>IFERROR(__xludf.DUMMYFUNCTION("TEXTJOIN("";"", TRUE, FILTER($B$2:$B$14794, #REF!=$D$2:$D$14794))"),"#N/A")</f>
        <v>#N/A</v>
      </c>
    </row>
    <row r="5225">
      <c r="B5225" s="4" t="s">
        <v>1282</v>
      </c>
      <c r="C5225" s="12" t="str">
        <f>IFERROR(__xludf.DUMMYFUNCTION("TEXTJOIN("";"", TRUE, FILTER($B$2:$B$14794, #REF!=$D$2:$D$14794))"),"#N/A")</f>
        <v>#N/A</v>
      </c>
    </row>
    <row r="5226">
      <c r="B5226" s="4" t="s">
        <v>1282</v>
      </c>
      <c r="C5226" s="12" t="str">
        <f>IFERROR(__xludf.DUMMYFUNCTION("TEXTJOIN("";"", TRUE, FILTER($B$2:$B$14794, #REF!=$D$2:$D$14794))"),"#N/A")</f>
        <v>#N/A</v>
      </c>
    </row>
    <row r="5227">
      <c r="B5227" s="4" t="s">
        <v>1282</v>
      </c>
      <c r="C5227" s="12" t="str">
        <f>IFERROR(__xludf.DUMMYFUNCTION("TEXTJOIN("";"", TRUE, FILTER($B$2:$B$14794, #REF!=$D$2:$D$14794))"),"#N/A")</f>
        <v>#N/A</v>
      </c>
    </row>
    <row r="5228">
      <c r="B5228" s="4" t="s">
        <v>1282</v>
      </c>
      <c r="C5228" s="12" t="str">
        <f>IFERROR(__xludf.DUMMYFUNCTION("TEXTJOIN("";"", TRUE, FILTER($B$2:$B$14794, #REF!=$D$2:$D$14794))"),"#N/A")</f>
        <v>#N/A</v>
      </c>
    </row>
    <row r="5229">
      <c r="B5229" s="4" t="s">
        <v>1285</v>
      </c>
      <c r="C5229" s="12" t="str">
        <f>IFERROR(__xludf.DUMMYFUNCTION("TEXTJOIN("";"", TRUE, FILTER($B$2:$B$14794, #REF!=$D$2:$D$14794))"),"#N/A")</f>
        <v>#N/A</v>
      </c>
    </row>
    <row r="5230">
      <c r="B5230" s="4" t="s">
        <v>1285</v>
      </c>
      <c r="C5230" s="12" t="str">
        <f>IFERROR(__xludf.DUMMYFUNCTION("TEXTJOIN("";"", TRUE, FILTER($B$2:$B$14794, #REF!=$D$2:$D$14794))"),"#N/A")</f>
        <v>#N/A</v>
      </c>
    </row>
    <row r="5231">
      <c r="B5231" s="4" t="s">
        <v>1285</v>
      </c>
      <c r="C5231" s="12" t="str">
        <f>IFERROR(__xludf.DUMMYFUNCTION("TEXTJOIN("";"", TRUE, FILTER($B$2:$B$14794, #REF!=$D$2:$D$14794))"),"#N/A")</f>
        <v>#N/A</v>
      </c>
    </row>
    <row r="5232">
      <c r="B5232" s="4" t="s">
        <v>1285</v>
      </c>
      <c r="C5232" s="12" t="str">
        <f>IFERROR(__xludf.DUMMYFUNCTION("TEXTJOIN("";"", TRUE, FILTER($B$2:$B$14794, #REF!=$D$2:$D$14794))"),"#N/A")</f>
        <v>#N/A</v>
      </c>
    </row>
    <row r="5233">
      <c r="B5233" s="4" t="s">
        <v>1285</v>
      </c>
      <c r="C5233" s="12" t="str">
        <f>IFERROR(__xludf.DUMMYFUNCTION("TEXTJOIN("";"", TRUE, FILTER($B$2:$B$14794, #REF!=$D$2:$D$14794))"),"#N/A")</f>
        <v>#N/A</v>
      </c>
    </row>
    <row r="5234">
      <c r="B5234" s="4" t="s">
        <v>1285</v>
      </c>
      <c r="C5234" s="12" t="str">
        <f>IFERROR(__xludf.DUMMYFUNCTION("TEXTJOIN("";"", TRUE, FILTER($B$2:$B$14794, #REF!=$D$2:$D$14794))"),"#N/A")</f>
        <v>#N/A</v>
      </c>
    </row>
    <row r="5235">
      <c r="B5235" s="4" t="s">
        <v>1285</v>
      </c>
      <c r="C5235" s="12" t="str">
        <f>IFERROR(__xludf.DUMMYFUNCTION("TEXTJOIN("";"", TRUE, FILTER($B$2:$B$14794, #REF!=$D$2:$D$14794))"),"#N/A")</f>
        <v>#N/A</v>
      </c>
    </row>
    <row r="5236">
      <c r="B5236" s="4" t="s">
        <v>1287</v>
      </c>
      <c r="C5236" s="12" t="str">
        <f>IFERROR(__xludf.DUMMYFUNCTION("TEXTJOIN("";"", TRUE, FILTER($B$2:$B$14794, #REF!=$D$2:$D$14794))"),"#N/A")</f>
        <v>#N/A</v>
      </c>
    </row>
    <row r="5237">
      <c r="B5237" s="4" t="s">
        <v>1287</v>
      </c>
      <c r="C5237" s="12" t="str">
        <f>IFERROR(__xludf.DUMMYFUNCTION("TEXTJOIN("";"", TRUE, FILTER($B$2:$B$14794, #REF!=$D$2:$D$14794))"),"#N/A")</f>
        <v>#N/A</v>
      </c>
    </row>
    <row r="5238">
      <c r="B5238" s="4" t="s">
        <v>1287</v>
      </c>
      <c r="C5238" s="12" t="str">
        <f>IFERROR(__xludf.DUMMYFUNCTION("TEXTJOIN("";"", TRUE, FILTER($B$2:$B$14794, #REF!=$D$2:$D$14794))"),"#N/A")</f>
        <v>#N/A</v>
      </c>
    </row>
    <row r="5239">
      <c r="B5239" s="4" t="s">
        <v>1287</v>
      </c>
      <c r="C5239" s="12" t="str">
        <f>IFERROR(__xludf.DUMMYFUNCTION("TEXTJOIN("";"", TRUE, FILTER($B$2:$B$14794, #REF!=$D$2:$D$14794))"),"#N/A")</f>
        <v>#N/A</v>
      </c>
    </row>
    <row r="5240">
      <c r="B5240" s="4" t="s">
        <v>1289</v>
      </c>
      <c r="C5240" s="12" t="str">
        <f>IFERROR(__xludf.DUMMYFUNCTION("TEXTJOIN("";"", TRUE, FILTER($B$2:$B$14794, #REF!=$D$2:$D$14794))"),"#N/A")</f>
        <v>#N/A</v>
      </c>
    </row>
    <row r="5241">
      <c r="B5241" s="4" t="s">
        <v>1289</v>
      </c>
      <c r="C5241" s="12" t="str">
        <f>IFERROR(__xludf.DUMMYFUNCTION("TEXTJOIN("";"", TRUE, FILTER($B$2:$B$14794, #REF!=$D$2:$D$14794))"),"#N/A")</f>
        <v>#N/A</v>
      </c>
    </row>
    <row r="5242">
      <c r="B5242" s="4" t="s">
        <v>1289</v>
      </c>
      <c r="C5242" s="12" t="str">
        <f>IFERROR(__xludf.DUMMYFUNCTION("TEXTJOIN("";"", TRUE, FILTER($B$2:$B$14794, #REF!=$D$2:$D$14794))"),"#N/A")</f>
        <v>#N/A</v>
      </c>
    </row>
    <row r="5243">
      <c r="B5243" s="4" t="s">
        <v>1289</v>
      </c>
      <c r="C5243" s="12" t="str">
        <f>IFERROR(__xludf.DUMMYFUNCTION("TEXTJOIN("";"", TRUE, FILTER($B$2:$B$14794, #REF!=$D$2:$D$14794))"),"#N/A")</f>
        <v>#N/A</v>
      </c>
    </row>
    <row r="5244">
      <c r="B5244" s="4" t="s">
        <v>1291</v>
      </c>
      <c r="C5244" s="12" t="str">
        <f>IFERROR(__xludf.DUMMYFUNCTION("TEXTJOIN("";"", TRUE, FILTER($B$2:$B$14794, #REF!=$D$2:$D$14794))"),"#N/A")</f>
        <v>#N/A</v>
      </c>
    </row>
    <row r="5245">
      <c r="B5245" s="4" t="s">
        <v>1291</v>
      </c>
      <c r="C5245" s="12" t="str">
        <f>IFERROR(__xludf.DUMMYFUNCTION("TEXTJOIN("";"", TRUE, FILTER($B$2:$B$14794, #REF!=$D$2:$D$14794))"),"#N/A")</f>
        <v>#N/A</v>
      </c>
    </row>
    <row r="5246">
      <c r="B5246" s="4" t="s">
        <v>1291</v>
      </c>
      <c r="C5246" s="12" t="str">
        <f>IFERROR(__xludf.DUMMYFUNCTION("TEXTJOIN("";"", TRUE, FILTER($B$2:$B$14794, #REF!=$D$2:$D$14794))"),"#N/A")</f>
        <v>#N/A</v>
      </c>
    </row>
    <row r="5247">
      <c r="B5247" s="4" t="s">
        <v>1291</v>
      </c>
      <c r="C5247" s="12" t="str">
        <f>IFERROR(__xludf.DUMMYFUNCTION("TEXTJOIN("";"", TRUE, FILTER($B$2:$B$14794, #REF!=$D$2:$D$14794))"),"#N/A")</f>
        <v>#N/A</v>
      </c>
    </row>
    <row r="5248">
      <c r="B5248" s="4" t="s">
        <v>1291</v>
      </c>
      <c r="C5248" s="12" t="str">
        <f>IFERROR(__xludf.DUMMYFUNCTION("TEXTJOIN("";"", TRUE, FILTER($B$2:$B$14794, #REF!=$D$2:$D$14794))"),"#N/A")</f>
        <v>#N/A</v>
      </c>
    </row>
    <row r="5249">
      <c r="B5249" s="4" t="s">
        <v>1294</v>
      </c>
      <c r="C5249" s="12" t="str">
        <f>IFERROR(__xludf.DUMMYFUNCTION("TEXTJOIN("";"", TRUE, FILTER($B$2:$B$14794, #REF!=$D$2:$D$14794))"),"#N/A")</f>
        <v>#N/A</v>
      </c>
    </row>
    <row r="5250">
      <c r="B5250" s="4" t="s">
        <v>1294</v>
      </c>
      <c r="C5250" s="12" t="str">
        <f>IFERROR(__xludf.DUMMYFUNCTION("TEXTJOIN("";"", TRUE, FILTER($B$2:$B$14794, #REF!=$D$2:$D$14794))"),"#N/A")</f>
        <v>#N/A</v>
      </c>
    </row>
    <row r="5251">
      <c r="B5251" s="4" t="s">
        <v>1294</v>
      </c>
      <c r="C5251" s="12" t="str">
        <f>IFERROR(__xludf.DUMMYFUNCTION("TEXTJOIN("";"", TRUE, FILTER($B$2:$B$14794, #REF!=$D$2:$D$14794))"),"#N/A")</f>
        <v>#N/A</v>
      </c>
    </row>
    <row r="5252">
      <c r="B5252" s="4" t="s">
        <v>1294</v>
      </c>
      <c r="C5252" s="12" t="str">
        <f>IFERROR(__xludf.DUMMYFUNCTION("TEXTJOIN("";"", TRUE, FILTER($B$2:$B$14794, #REF!=$D$2:$D$14794))"),"#N/A")</f>
        <v>#N/A</v>
      </c>
    </row>
    <row r="5253">
      <c r="B5253" s="4" t="s">
        <v>1294</v>
      </c>
      <c r="C5253" s="12" t="str">
        <f>IFERROR(__xludf.DUMMYFUNCTION("TEXTJOIN("";"", TRUE, FILTER($B$2:$B$14794, #REF!=$D$2:$D$14794))"),"#N/A")</f>
        <v>#N/A</v>
      </c>
    </row>
    <row r="5254">
      <c r="B5254" s="4" t="s">
        <v>1294</v>
      </c>
      <c r="C5254" s="12" t="str">
        <f>IFERROR(__xludf.DUMMYFUNCTION("TEXTJOIN("";"", TRUE, FILTER($B$2:$B$14794, #REF!=$D$2:$D$14794))"),"#N/A")</f>
        <v>#N/A</v>
      </c>
    </row>
    <row r="5255">
      <c r="B5255" s="4" t="s">
        <v>1294</v>
      </c>
      <c r="C5255" s="12" t="str">
        <f>IFERROR(__xludf.DUMMYFUNCTION("TEXTJOIN("";"", TRUE, FILTER($B$2:$B$14794, #REF!=$D$2:$D$14794))"),"#N/A")</f>
        <v>#N/A</v>
      </c>
    </row>
    <row r="5256">
      <c r="B5256" s="4" t="s">
        <v>1296</v>
      </c>
      <c r="C5256" s="12" t="str">
        <f>IFERROR(__xludf.DUMMYFUNCTION("TEXTJOIN("";"", TRUE, FILTER($B$2:$B$14794, #REF!=$D$2:$D$14794))"),"#N/A")</f>
        <v>#N/A</v>
      </c>
    </row>
    <row r="5257">
      <c r="B5257" s="4" t="s">
        <v>1296</v>
      </c>
      <c r="C5257" s="12" t="str">
        <f>IFERROR(__xludf.DUMMYFUNCTION("TEXTJOIN("";"", TRUE, FILTER($B$2:$B$14794, #REF!=$D$2:$D$14794))"),"#N/A")</f>
        <v>#N/A</v>
      </c>
    </row>
    <row r="5258">
      <c r="B5258" s="4" t="s">
        <v>1298</v>
      </c>
      <c r="C5258" s="12" t="str">
        <f>IFERROR(__xludf.DUMMYFUNCTION("TEXTJOIN("";"", TRUE, FILTER($B$2:$B$14794, #REF!=$D$2:$D$14794))"),"#N/A")</f>
        <v>#N/A</v>
      </c>
    </row>
    <row r="5259">
      <c r="B5259" s="4" t="s">
        <v>1298</v>
      </c>
      <c r="C5259" s="12" t="str">
        <f>IFERROR(__xludf.DUMMYFUNCTION("TEXTJOIN("";"", TRUE, FILTER($B$2:$B$14794, #REF!=$D$2:$D$14794))"),"#N/A")</f>
        <v>#N/A</v>
      </c>
    </row>
    <row r="5260">
      <c r="B5260" s="4" t="s">
        <v>1298</v>
      </c>
      <c r="C5260" s="12" t="str">
        <f>IFERROR(__xludf.DUMMYFUNCTION("TEXTJOIN("";"", TRUE, FILTER($B$2:$B$14794, #REF!=$D$2:$D$14794))"),"#N/A")</f>
        <v>#N/A</v>
      </c>
    </row>
    <row r="5261">
      <c r="B5261" s="4" t="s">
        <v>1298</v>
      </c>
      <c r="C5261" s="12" t="str">
        <f>IFERROR(__xludf.DUMMYFUNCTION("TEXTJOIN("";"", TRUE, FILTER($B$2:$B$14794, #REF!=$D$2:$D$14794))"),"#N/A")</f>
        <v>#N/A</v>
      </c>
    </row>
    <row r="5262">
      <c r="B5262" s="4" t="s">
        <v>1298</v>
      </c>
      <c r="C5262" s="12" t="str">
        <f>IFERROR(__xludf.DUMMYFUNCTION("TEXTJOIN("";"", TRUE, FILTER($B$2:$B$14794, #REF!=$D$2:$D$14794))"),"#N/A")</f>
        <v>#N/A</v>
      </c>
    </row>
    <row r="5263">
      <c r="B5263" s="4" t="s">
        <v>1298</v>
      </c>
      <c r="C5263" s="12" t="str">
        <f>IFERROR(__xludf.DUMMYFUNCTION("TEXTJOIN("";"", TRUE, FILTER($B$2:$B$14794, #REF!=$D$2:$D$14794))"),"#N/A")</f>
        <v>#N/A</v>
      </c>
    </row>
    <row r="5264">
      <c r="B5264" s="4" t="s">
        <v>1300</v>
      </c>
      <c r="C5264" s="12" t="str">
        <f>IFERROR(__xludf.DUMMYFUNCTION("TEXTJOIN("";"", TRUE, FILTER($B$2:$B$14794, #REF!=$D$2:$D$14794))"),"#N/A")</f>
        <v>#N/A</v>
      </c>
    </row>
    <row r="5265">
      <c r="B5265" s="4" t="s">
        <v>1300</v>
      </c>
      <c r="C5265" s="12" t="str">
        <f>IFERROR(__xludf.DUMMYFUNCTION("TEXTJOIN("";"", TRUE, FILTER($B$2:$B$14794, #REF!=$D$2:$D$14794))"),"#N/A")</f>
        <v>#N/A</v>
      </c>
    </row>
    <row r="5266">
      <c r="B5266" s="4" t="s">
        <v>1300</v>
      </c>
      <c r="C5266" s="12" t="str">
        <f>IFERROR(__xludf.DUMMYFUNCTION("TEXTJOIN("";"", TRUE, FILTER($B$2:$B$14794, #REF!=$D$2:$D$14794))"),"#N/A")</f>
        <v>#N/A</v>
      </c>
    </row>
    <row r="5267">
      <c r="B5267" s="4" t="s">
        <v>1300</v>
      </c>
      <c r="C5267" s="12" t="str">
        <f>IFERROR(__xludf.DUMMYFUNCTION("TEXTJOIN("";"", TRUE, FILTER($B$2:$B$14794, #REF!=$D$2:$D$14794))"),"#N/A")</f>
        <v>#N/A</v>
      </c>
    </row>
    <row r="5268">
      <c r="B5268" s="4" t="s">
        <v>1300</v>
      </c>
      <c r="C5268" s="12" t="str">
        <f>IFERROR(__xludf.DUMMYFUNCTION("TEXTJOIN("";"", TRUE, FILTER($B$2:$B$14794, #REF!=$D$2:$D$14794))"),"#N/A")</f>
        <v>#N/A</v>
      </c>
    </row>
    <row r="5269">
      <c r="B5269" s="4" t="s">
        <v>1302</v>
      </c>
      <c r="C5269" s="12" t="str">
        <f>IFERROR(__xludf.DUMMYFUNCTION("TEXTJOIN("";"", TRUE, FILTER($B$2:$B$14794, #REF!=$D$2:$D$14794))"),"#N/A")</f>
        <v>#N/A</v>
      </c>
    </row>
    <row r="5270">
      <c r="B5270" s="4" t="s">
        <v>1302</v>
      </c>
      <c r="C5270" s="12" t="str">
        <f>IFERROR(__xludf.DUMMYFUNCTION("TEXTJOIN("";"", TRUE, FILTER($B$2:$B$14794, #REF!=$D$2:$D$14794))"),"#N/A")</f>
        <v>#N/A</v>
      </c>
    </row>
    <row r="5271">
      <c r="B5271" s="4" t="s">
        <v>1302</v>
      </c>
      <c r="C5271" s="12" t="str">
        <f>IFERROR(__xludf.DUMMYFUNCTION("TEXTJOIN("";"", TRUE, FILTER($B$2:$B$14794, #REF!=$D$2:$D$14794))"),"#N/A")</f>
        <v>#N/A</v>
      </c>
    </row>
    <row r="5272">
      <c r="B5272" s="4" t="s">
        <v>1302</v>
      </c>
      <c r="C5272" s="12" t="str">
        <f>IFERROR(__xludf.DUMMYFUNCTION("TEXTJOIN("";"", TRUE, FILTER($B$2:$B$14794, #REF!=$D$2:$D$14794))"),"#N/A")</f>
        <v>#N/A</v>
      </c>
    </row>
    <row r="5273">
      <c r="B5273" s="4" t="s">
        <v>1302</v>
      </c>
      <c r="C5273" s="12" t="str">
        <f>IFERROR(__xludf.DUMMYFUNCTION("TEXTJOIN("";"", TRUE, FILTER($B$2:$B$14794, #REF!=$D$2:$D$14794))"),"#N/A")</f>
        <v>#N/A</v>
      </c>
    </row>
    <row r="5274">
      <c r="B5274" s="4" t="s">
        <v>1302</v>
      </c>
      <c r="C5274" s="12" t="str">
        <f>IFERROR(__xludf.DUMMYFUNCTION("TEXTJOIN("";"", TRUE, FILTER($B$2:$B$14794, #REF!=$D$2:$D$14794))"),"#N/A")</f>
        <v>#N/A</v>
      </c>
    </row>
    <row r="5275">
      <c r="B5275" s="4" t="s">
        <v>1302</v>
      </c>
      <c r="C5275" s="12" t="str">
        <f>IFERROR(__xludf.DUMMYFUNCTION("TEXTJOIN("";"", TRUE, FILTER($B$2:$B$14794, #REF!=$D$2:$D$14794))"),"#N/A")</f>
        <v>#N/A</v>
      </c>
    </row>
    <row r="5276">
      <c r="B5276" s="4" t="s">
        <v>1302</v>
      </c>
      <c r="C5276" s="12" t="str">
        <f>IFERROR(__xludf.DUMMYFUNCTION("TEXTJOIN("";"", TRUE, FILTER($B$2:$B$14794, #REF!=$D$2:$D$14794))"),"#N/A")</f>
        <v>#N/A</v>
      </c>
    </row>
    <row r="5277">
      <c r="B5277" s="4" t="s">
        <v>1302</v>
      </c>
      <c r="C5277" s="12" t="str">
        <f>IFERROR(__xludf.DUMMYFUNCTION("TEXTJOIN("";"", TRUE, FILTER($B$2:$B$14794, #REF!=$D$2:$D$14794))"),"#N/A")</f>
        <v>#N/A</v>
      </c>
    </row>
    <row r="5278">
      <c r="B5278" s="4" t="s">
        <v>1302</v>
      </c>
      <c r="C5278" s="12" t="str">
        <f>IFERROR(__xludf.DUMMYFUNCTION("TEXTJOIN("";"", TRUE, FILTER($B$2:$B$14794, #REF!=$D$2:$D$14794))"),"#N/A")</f>
        <v>#N/A</v>
      </c>
    </row>
    <row r="5279">
      <c r="B5279" s="4" t="s">
        <v>1304</v>
      </c>
      <c r="C5279" s="12" t="str">
        <f>IFERROR(__xludf.DUMMYFUNCTION("TEXTJOIN("";"", TRUE, FILTER($B$2:$B$14794, #REF!=$D$2:$D$14794))"),"#N/A")</f>
        <v>#N/A</v>
      </c>
    </row>
    <row r="5280">
      <c r="B5280" s="4" t="s">
        <v>1304</v>
      </c>
      <c r="C5280" s="12" t="str">
        <f>IFERROR(__xludf.DUMMYFUNCTION("TEXTJOIN("";"", TRUE, FILTER($B$2:$B$14794, #REF!=$D$2:$D$14794))"),"#N/A")</f>
        <v>#N/A</v>
      </c>
    </row>
    <row r="5281">
      <c r="B5281" s="4" t="s">
        <v>1306</v>
      </c>
      <c r="C5281" s="12" t="str">
        <f>IFERROR(__xludf.DUMMYFUNCTION("TEXTJOIN("";"", TRUE, FILTER($B$2:$B$14794, #REF!=$D$2:$D$14794))"),"#N/A")</f>
        <v>#N/A</v>
      </c>
    </row>
    <row r="5282">
      <c r="B5282" s="4" t="s">
        <v>1306</v>
      </c>
      <c r="C5282" s="12" t="str">
        <f>IFERROR(__xludf.DUMMYFUNCTION("TEXTJOIN("";"", TRUE, FILTER($B$2:$B$14794, #REF!=$D$2:$D$14794))"),"#N/A")</f>
        <v>#N/A</v>
      </c>
    </row>
    <row r="5283">
      <c r="B5283" s="4" t="s">
        <v>1306</v>
      </c>
      <c r="C5283" s="12" t="str">
        <f>IFERROR(__xludf.DUMMYFUNCTION("TEXTJOIN("";"", TRUE, FILTER($B$2:$B$14794, #REF!=$D$2:$D$14794))"),"#N/A")</f>
        <v>#N/A</v>
      </c>
    </row>
    <row r="5284">
      <c r="B5284" s="4" t="s">
        <v>1306</v>
      </c>
      <c r="C5284" s="12" t="str">
        <f>IFERROR(__xludf.DUMMYFUNCTION("TEXTJOIN("";"", TRUE, FILTER($B$2:$B$14794, #REF!=$D$2:$D$14794))"),"#N/A")</f>
        <v>#N/A</v>
      </c>
    </row>
    <row r="5285">
      <c r="B5285" s="4" t="s">
        <v>1306</v>
      </c>
      <c r="C5285" s="12" t="str">
        <f>IFERROR(__xludf.DUMMYFUNCTION("TEXTJOIN("";"", TRUE, FILTER($B$2:$B$14794, #REF!=$D$2:$D$14794))"),"#N/A")</f>
        <v>#N/A</v>
      </c>
    </row>
    <row r="5286">
      <c r="B5286" s="4" t="s">
        <v>1306</v>
      </c>
      <c r="C5286" s="12" t="str">
        <f>IFERROR(__xludf.DUMMYFUNCTION("TEXTJOIN("";"", TRUE, FILTER($B$2:$B$14794, #REF!=$D$2:$D$14794))"),"#N/A")</f>
        <v>#N/A</v>
      </c>
    </row>
    <row r="5287">
      <c r="B5287" s="4" t="s">
        <v>1306</v>
      </c>
      <c r="C5287" s="12" t="str">
        <f>IFERROR(__xludf.DUMMYFUNCTION("TEXTJOIN("";"", TRUE, FILTER($B$2:$B$14794, #REF!=$D$2:$D$14794))"),"#N/A")</f>
        <v>#N/A</v>
      </c>
    </row>
    <row r="5288">
      <c r="B5288" s="4" t="s">
        <v>1306</v>
      </c>
      <c r="C5288" s="12" t="str">
        <f>IFERROR(__xludf.DUMMYFUNCTION("TEXTJOIN("";"", TRUE, FILTER($B$2:$B$14794, #REF!=$D$2:$D$14794))"),"#N/A")</f>
        <v>#N/A</v>
      </c>
    </row>
    <row r="5289">
      <c r="B5289" s="4" t="s">
        <v>1306</v>
      </c>
      <c r="C5289" s="12" t="str">
        <f>IFERROR(__xludf.DUMMYFUNCTION("TEXTJOIN("";"", TRUE, FILTER($B$2:$B$14794, #REF!=$D$2:$D$14794))"),"#N/A")</f>
        <v>#N/A</v>
      </c>
    </row>
    <row r="5290">
      <c r="B5290" s="4" t="s">
        <v>1309</v>
      </c>
      <c r="C5290" s="12" t="str">
        <f>IFERROR(__xludf.DUMMYFUNCTION("TEXTJOIN("";"", TRUE, FILTER($B$2:$B$14794, #REF!=$D$2:$D$14794))"),"#N/A")</f>
        <v>#N/A</v>
      </c>
    </row>
    <row r="5291">
      <c r="B5291" s="4" t="s">
        <v>1309</v>
      </c>
      <c r="C5291" s="12" t="str">
        <f>IFERROR(__xludf.DUMMYFUNCTION("TEXTJOIN("";"", TRUE, FILTER($B$2:$B$14794, #REF!=$D$2:$D$14794))"),"#N/A")</f>
        <v>#N/A</v>
      </c>
    </row>
    <row r="5292">
      <c r="B5292" s="4" t="s">
        <v>1311</v>
      </c>
      <c r="C5292" s="12" t="str">
        <f>IFERROR(__xludf.DUMMYFUNCTION("TEXTJOIN("";"", TRUE, FILTER($B$2:$B$14794, #REF!=$D$2:$D$14794))"),"#N/A")</f>
        <v>#N/A</v>
      </c>
    </row>
    <row r="5293">
      <c r="B5293" s="4" t="s">
        <v>1311</v>
      </c>
      <c r="C5293" s="12" t="str">
        <f>IFERROR(__xludf.DUMMYFUNCTION("TEXTJOIN("";"", TRUE, FILTER($B$2:$B$14794, #REF!=$D$2:$D$14794))"),"#N/A")</f>
        <v>#N/A</v>
      </c>
    </row>
    <row r="5294">
      <c r="B5294" s="4" t="s">
        <v>1311</v>
      </c>
      <c r="C5294" s="12" t="str">
        <f>IFERROR(__xludf.DUMMYFUNCTION("TEXTJOIN("";"", TRUE, FILTER($B$2:$B$14794, #REF!=$D$2:$D$14794))"),"#N/A")</f>
        <v>#N/A</v>
      </c>
    </row>
    <row r="5295">
      <c r="B5295" s="4" t="s">
        <v>1311</v>
      </c>
      <c r="C5295" s="12" t="str">
        <f>IFERROR(__xludf.DUMMYFUNCTION("TEXTJOIN("";"", TRUE, FILTER($B$2:$B$14794, #REF!=$D$2:$D$14794))"),"#N/A")</f>
        <v>#N/A</v>
      </c>
    </row>
    <row r="5296">
      <c r="B5296" s="4" t="s">
        <v>1311</v>
      </c>
      <c r="C5296" s="12" t="str">
        <f>IFERROR(__xludf.DUMMYFUNCTION("TEXTJOIN("";"", TRUE, FILTER($B$2:$B$14794, #REF!=$D$2:$D$14794))"),"#N/A")</f>
        <v>#N/A</v>
      </c>
    </row>
    <row r="5297">
      <c r="B5297" s="4" t="s">
        <v>1311</v>
      </c>
      <c r="C5297" s="12" t="str">
        <f>IFERROR(__xludf.DUMMYFUNCTION("TEXTJOIN("";"", TRUE, FILTER($B$2:$B$14794, #REF!=$D$2:$D$14794))"),"#N/A")</f>
        <v>#N/A</v>
      </c>
    </row>
    <row r="5298">
      <c r="B5298" s="4" t="s">
        <v>1314</v>
      </c>
      <c r="C5298" s="12" t="str">
        <f>IFERROR(__xludf.DUMMYFUNCTION("TEXTJOIN("";"", TRUE, FILTER($B$2:$B$14794, #REF!=$D$2:$D$14794))"),"#N/A")</f>
        <v>#N/A</v>
      </c>
    </row>
    <row r="5299">
      <c r="B5299" s="4" t="s">
        <v>1314</v>
      </c>
      <c r="C5299" s="12" t="str">
        <f>IFERROR(__xludf.DUMMYFUNCTION("TEXTJOIN("";"", TRUE, FILTER($B$2:$B$14794, #REF!=$D$2:$D$14794))"),"#N/A")</f>
        <v>#N/A</v>
      </c>
    </row>
    <row r="5300">
      <c r="B5300" s="4" t="s">
        <v>1314</v>
      </c>
      <c r="C5300" s="12" t="str">
        <f>IFERROR(__xludf.DUMMYFUNCTION("TEXTJOIN("";"", TRUE, FILTER($B$2:$B$14794, #REF!=$D$2:$D$14794))"),"#N/A")</f>
        <v>#N/A</v>
      </c>
    </row>
    <row r="5301">
      <c r="B5301" s="4" t="s">
        <v>1314</v>
      </c>
      <c r="C5301" s="12" t="str">
        <f>IFERROR(__xludf.DUMMYFUNCTION("TEXTJOIN("";"", TRUE, FILTER($B$2:$B$14794, #REF!=$D$2:$D$14794))"),"#N/A")</f>
        <v>#N/A</v>
      </c>
    </row>
    <row r="5302">
      <c r="B5302" s="4" t="s">
        <v>1314</v>
      </c>
      <c r="C5302" s="12" t="str">
        <f>IFERROR(__xludf.DUMMYFUNCTION("TEXTJOIN("";"", TRUE, FILTER($B$2:$B$14794, #REF!=$D$2:$D$14794))"),"#N/A")</f>
        <v>#N/A</v>
      </c>
    </row>
    <row r="5303">
      <c r="B5303" s="4" t="s">
        <v>1314</v>
      </c>
      <c r="C5303" s="12" t="str">
        <f>IFERROR(__xludf.DUMMYFUNCTION("TEXTJOIN("";"", TRUE, FILTER($B$2:$B$14794, #REF!=$D$2:$D$14794))"),"#N/A")</f>
        <v>#N/A</v>
      </c>
    </row>
    <row r="5304">
      <c r="B5304" s="4" t="s">
        <v>1314</v>
      </c>
      <c r="C5304" s="12" t="str">
        <f>IFERROR(__xludf.DUMMYFUNCTION("TEXTJOIN("";"", TRUE, FILTER($B$2:$B$14794, #REF!=$D$2:$D$14794))"),"#N/A")</f>
        <v>#N/A</v>
      </c>
    </row>
    <row r="5305">
      <c r="B5305" s="4" t="s">
        <v>1314</v>
      </c>
      <c r="C5305" s="12" t="str">
        <f>IFERROR(__xludf.DUMMYFUNCTION("TEXTJOIN("";"", TRUE, FILTER($B$2:$B$14794, #REF!=$D$2:$D$14794))"),"#N/A")</f>
        <v>#N/A</v>
      </c>
    </row>
    <row r="5306">
      <c r="B5306" s="4" t="s">
        <v>1314</v>
      </c>
      <c r="C5306" s="12" t="str">
        <f>IFERROR(__xludf.DUMMYFUNCTION("TEXTJOIN("";"", TRUE, FILTER($B$2:$B$14794, #REF!=$D$2:$D$14794))"),"#N/A")</f>
        <v>#N/A</v>
      </c>
    </row>
    <row r="5307">
      <c r="B5307" s="4" t="s">
        <v>1314</v>
      </c>
      <c r="C5307" s="12" t="str">
        <f>IFERROR(__xludf.DUMMYFUNCTION("TEXTJOIN("";"", TRUE, FILTER($B$2:$B$14794, #REF!=$D$2:$D$14794))"),"#N/A")</f>
        <v>#N/A</v>
      </c>
    </row>
    <row r="5308">
      <c r="B5308" s="4" t="s">
        <v>1316</v>
      </c>
      <c r="C5308" s="12" t="str">
        <f>IFERROR(__xludf.DUMMYFUNCTION("TEXTJOIN("";"", TRUE, FILTER($B$2:$B$14794, #REF!=$D$2:$D$14794))"),"#N/A")</f>
        <v>#N/A</v>
      </c>
    </row>
    <row r="5309">
      <c r="B5309" s="4" t="s">
        <v>1316</v>
      </c>
      <c r="C5309" s="12" t="str">
        <f>IFERROR(__xludf.DUMMYFUNCTION("TEXTJOIN("";"", TRUE, FILTER($B$2:$B$14794, #REF!=$D$2:$D$14794))"),"#N/A")</f>
        <v>#N/A</v>
      </c>
    </row>
    <row r="5310">
      <c r="B5310" s="4" t="s">
        <v>1316</v>
      </c>
      <c r="C5310" s="12" t="str">
        <f>IFERROR(__xludf.DUMMYFUNCTION("TEXTJOIN("";"", TRUE, FILTER($B$2:$B$14794, #REF!=$D$2:$D$14794))"),"#N/A")</f>
        <v>#N/A</v>
      </c>
    </row>
    <row r="5311">
      <c r="B5311" s="4" t="s">
        <v>1318</v>
      </c>
      <c r="C5311" s="12" t="str">
        <f>IFERROR(__xludf.DUMMYFUNCTION("TEXTJOIN("";"", TRUE, FILTER($B$2:$B$14794, #REF!=$D$2:$D$14794))"),"#N/A")</f>
        <v>#N/A</v>
      </c>
    </row>
    <row r="5312">
      <c r="B5312" s="4" t="s">
        <v>1321</v>
      </c>
      <c r="C5312" s="12" t="str">
        <f>IFERROR(__xludf.DUMMYFUNCTION("TEXTJOIN("";"", TRUE, FILTER($B$2:$B$14794, #REF!=$D$2:$D$14794))"),"#N/A")</f>
        <v>#N/A</v>
      </c>
    </row>
    <row r="5313">
      <c r="B5313" s="4" t="s">
        <v>1321</v>
      </c>
      <c r="C5313" s="12" t="str">
        <f>IFERROR(__xludf.DUMMYFUNCTION("TEXTJOIN("";"", TRUE, FILTER($B$2:$B$14794, #REF!=$D$2:$D$14794))"),"#N/A")</f>
        <v>#N/A</v>
      </c>
    </row>
    <row r="5314">
      <c r="B5314" s="4" t="s">
        <v>1321</v>
      </c>
      <c r="C5314" s="12" t="str">
        <f>IFERROR(__xludf.DUMMYFUNCTION("TEXTJOIN("";"", TRUE, FILTER($B$2:$B$14794, #REF!=$D$2:$D$14794))"),"#N/A")</f>
        <v>#N/A</v>
      </c>
    </row>
    <row r="5315">
      <c r="B5315" s="4" t="s">
        <v>1321</v>
      </c>
      <c r="C5315" s="12" t="str">
        <f>IFERROR(__xludf.DUMMYFUNCTION("TEXTJOIN("";"", TRUE, FILTER($B$2:$B$14794, #REF!=$D$2:$D$14794))"),"#N/A")</f>
        <v>#N/A</v>
      </c>
    </row>
    <row r="5316">
      <c r="B5316" s="4" t="s">
        <v>1321</v>
      </c>
      <c r="C5316" s="12" t="str">
        <f>IFERROR(__xludf.DUMMYFUNCTION("TEXTJOIN("";"", TRUE, FILTER($B$2:$B$14794, #REF!=$D$2:$D$14794))"),"#N/A")</f>
        <v>#N/A</v>
      </c>
    </row>
    <row r="5317">
      <c r="B5317" s="4" t="s">
        <v>1321</v>
      </c>
      <c r="C5317" s="12" t="str">
        <f>IFERROR(__xludf.DUMMYFUNCTION("TEXTJOIN("";"", TRUE, FILTER($B$2:$B$14794, #REF!=$D$2:$D$14794))"),"#N/A")</f>
        <v>#N/A</v>
      </c>
    </row>
    <row r="5318">
      <c r="B5318" s="4" t="s">
        <v>1321</v>
      </c>
      <c r="C5318" s="12" t="str">
        <f>IFERROR(__xludf.DUMMYFUNCTION("TEXTJOIN("";"", TRUE, FILTER($B$2:$B$14794, #REF!=$D$2:$D$14794))"),"#N/A")</f>
        <v>#N/A</v>
      </c>
    </row>
    <row r="5319">
      <c r="B5319" s="4" t="s">
        <v>1321</v>
      </c>
      <c r="C5319" s="12" t="str">
        <f>IFERROR(__xludf.DUMMYFUNCTION("TEXTJOIN("";"", TRUE, FILTER($B$2:$B$14794, #REF!=$D$2:$D$14794))"),"#N/A")</f>
        <v>#N/A</v>
      </c>
    </row>
    <row r="5320">
      <c r="B5320" s="4" t="s">
        <v>1323</v>
      </c>
      <c r="C5320" s="12" t="str">
        <f>IFERROR(__xludf.DUMMYFUNCTION("TEXTJOIN("";"", TRUE, FILTER($B$2:$B$14794, #REF!=$D$2:$D$14794))"),"#N/A")</f>
        <v>#N/A</v>
      </c>
    </row>
    <row r="5321">
      <c r="B5321" s="4" t="s">
        <v>1323</v>
      </c>
      <c r="C5321" s="12" t="str">
        <f>IFERROR(__xludf.DUMMYFUNCTION("TEXTJOIN("";"", TRUE, FILTER($B$2:$B$14794, #REF!=$D$2:$D$14794))"),"#N/A")</f>
        <v>#N/A</v>
      </c>
    </row>
    <row r="5322">
      <c r="B5322" s="4" t="s">
        <v>1323</v>
      </c>
      <c r="C5322" s="12" t="str">
        <f>IFERROR(__xludf.DUMMYFUNCTION("TEXTJOIN("";"", TRUE, FILTER($B$2:$B$14794, #REF!=$D$2:$D$14794))"),"#N/A")</f>
        <v>#N/A</v>
      </c>
    </row>
    <row r="5323">
      <c r="B5323" s="4" t="s">
        <v>1325</v>
      </c>
      <c r="C5323" s="12" t="str">
        <f>IFERROR(__xludf.DUMMYFUNCTION("TEXTJOIN("";"", TRUE, FILTER($B$2:$B$14794, #REF!=$D$2:$D$14794))"),"#N/A")</f>
        <v>#N/A</v>
      </c>
    </row>
    <row r="5324">
      <c r="B5324" s="4" t="s">
        <v>1325</v>
      </c>
      <c r="C5324" s="12" t="str">
        <f>IFERROR(__xludf.DUMMYFUNCTION("TEXTJOIN("";"", TRUE, FILTER($B$2:$B$14794, #REF!=$D$2:$D$14794))"),"#N/A")</f>
        <v>#N/A</v>
      </c>
    </row>
    <row r="5325">
      <c r="B5325" s="4" t="s">
        <v>1325</v>
      </c>
      <c r="C5325" s="12" t="str">
        <f>IFERROR(__xludf.DUMMYFUNCTION("TEXTJOIN("";"", TRUE, FILTER($B$2:$B$14794, #REF!=$D$2:$D$14794))"),"#N/A")</f>
        <v>#N/A</v>
      </c>
    </row>
    <row r="5326">
      <c r="B5326" s="4" t="s">
        <v>1325</v>
      </c>
      <c r="C5326" s="12" t="str">
        <f>IFERROR(__xludf.DUMMYFUNCTION("TEXTJOIN("";"", TRUE, FILTER($B$2:$B$14794, #REF!=$D$2:$D$14794))"),"#N/A")</f>
        <v>#N/A</v>
      </c>
    </row>
    <row r="5327">
      <c r="B5327" s="4" t="s">
        <v>1325</v>
      </c>
      <c r="C5327" s="12" t="str">
        <f>IFERROR(__xludf.DUMMYFUNCTION("TEXTJOIN("";"", TRUE, FILTER($B$2:$B$14794, #REF!=$D$2:$D$14794))"),"#N/A")</f>
        <v>#N/A</v>
      </c>
    </row>
    <row r="5328">
      <c r="B5328" s="4" t="s">
        <v>1325</v>
      </c>
      <c r="C5328" s="12" t="str">
        <f>IFERROR(__xludf.DUMMYFUNCTION("TEXTJOIN("";"", TRUE, FILTER($B$2:$B$14794, #REF!=$D$2:$D$14794))"),"#N/A")</f>
        <v>#N/A</v>
      </c>
    </row>
    <row r="5329">
      <c r="B5329" s="4" t="s">
        <v>1325</v>
      </c>
      <c r="C5329" s="12" t="str">
        <f>IFERROR(__xludf.DUMMYFUNCTION("TEXTJOIN("";"", TRUE, FILTER($B$2:$B$14794, #REF!=$D$2:$D$14794))"),"#N/A")</f>
        <v>#N/A</v>
      </c>
    </row>
    <row r="5330">
      <c r="B5330" s="4" t="s">
        <v>1328</v>
      </c>
      <c r="C5330" s="12" t="str">
        <f>IFERROR(__xludf.DUMMYFUNCTION("TEXTJOIN("";"", TRUE, FILTER($B$2:$B$14794, #REF!=$D$2:$D$14794))"),"#N/A")</f>
        <v>#N/A</v>
      </c>
    </row>
    <row r="5331">
      <c r="B5331" s="4" t="s">
        <v>1328</v>
      </c>
      <c r="C5331" s="12" t="str">
        <f>IFERROR(__xludf.DUMMYFUNCTION("TEXTJOIN("";"", TRUE, FILTER($B$2:$B$14794, #REF!=$D$2:$D$14794))"),"#N/A")</f>
        <v>#N/A</v>
      </c>
    </row>
    <row r="5332">
      <c r="B5332" s="4" t="s">
        <v>1328</v>
      </c>
      <c r="C5332" s="12" t="str">
        <f>IFERROR(__xludf.DUMMYFUNCTION("TEXTJOIN("";"", TRUE, FILTER($B$2:$B$14794, #REF!=$D$2:$D$14794))"),"#N/A")</f>
        <v>#N/A</v>
      </c>
    </row>
    <row r="5333">
      <c r="B5333" s="4" t="s">
        <v>1328</v>
      </c>
      <c r="C5333" s="12" t="str">
        <f>IFERROR(__xludf.DUMMYFUNCTION("TEXTJOIN("";"", TRUE, FILTER($B$2:$B$14794, #REF!=$D$2:$D$14794))"),"#N/A")</f>
        <v>#N/A</v>
      </c>
    </row>
    <row r="5334">
      <c r="B5334" s="4" t="s">
        <v>1328</v>
      </c>
      <c r="C5334" s="12" t="str">
        <f>IFERROR(__xludf.DUMMYFUNCTION("TEXTJOIN("";"", TRUE, FILTER($B$2:$B$14794, #REF!=$D$2:$D$14794))"),"#N/A")</f>
        <v>#N/A</v>
      </c>
    </row>
    <row r="5335">
      <c r="B5335" s="4" t="s">
        <v>1328</v>
      </c>
      <c r="C5335" s="12" t="str">
        <f>IFERROR(__xludf.DUMMYFUNCTION("TEXTJOIN("";"", TRUE, FILTER($B$2:$B$14794, #REF!=$D$2:$D$14794))"),"#N/A")</f>
        <v>#N/A</v>
      </c>
    </row>
    <row r="5336">
      <c r="B5336" s="4" t="s">
        <v>1328</v>
      </c>
      <c r="C5336" s="12" t="str">
        <f>IFERROR(__xludf.DUMMYFUNCTION("TEXTJOIN("";"", TRUE, FILTER($B$2:$B$14794, #REF!=$D$2:$D$14794))"),"#N/A")</f>
        <v>#N/A</v>
      </c>
    </row>
    <row r="5337">
      <c r="B5337" s="4" t="s">
        <v>1328</v>
      </c>
      <c r="C5337" s="12" t="str">
        <f>IFERROR(__xludf.DUMMYFUNCTION("TEXTJOIN("";"", TRUE, FILTER($B$2:$B$14794, #REF!=$D$2:$D$14794))"),"#N/A")</f>
        <v>#N/A</v>
      </c>
    </row>
    <row r="5338">
      <c r="B5338" s="4" t="s">
        <v>1328</v>
      </c>
      <c r="C5338" s="12" t="str">
        <f>IFERROR(__xludf.DUMMYFUNCTION("TEXTJOIN("";"", TRUE, FILTER($B$2:$B$14794, #REF!=$D$2:$D$14794))"),"#N/A")</f>
        <v>#N/A</v>
      </c>
    </row>
    <row r="5339">
      <c r="B5339" s="4" t="s">
        <v>1330</v>
      </c>
      <c r="C5339" s="12" t="str">
        <f>IFERROR(__xludf.DUMMYFUNCTION("TEXTJOIN("";"", TRUE, FILTER($B$2:$B$14794, #REF!=$D$2:$D$14794))"),"#N/A")</f>
        <v>#N/A</v>
      </c>
    </row>
    <row r="5340">
      <c r="B5340" s="4" t="s">
        <v>1330</v>
      </c>
      <c r="C5340" s="12" t="str">
        <f>IFERROR(__xludf.DUMMYFUNCTION("TEXTJOIN("";"", TRUE, FILTER($B$2:$B$14794, #REF!=$D$2:$D$14794))"),"#N/A")</f>
        <v>#N/A</v>
      </c>
    </row>
    <row r="5341">
      <c r="B5341" s="4" t="s">
        <v>1330</v>
      </c>
      <c r="C5341" s="12" t="str">
        <f>IFERROR(__xludf.DUMMYFUNCTION("TEXTJOIN("";"", TRUE, FILTER($B$2:$B$14794, #REF!=$D$2:$D$14794))"),"#N/A")</f>
        <v>#N/A</v>
      </c>
    </row>
    <row r="5342">
      <c r="B5342" s="4" t="s">
        <v>1330</v>
      </c>
      <c r="C5342" s="12" t="str">
        <f>IFERROR(__xludf.DUMMYFUNCTION("TEXTJOIN("";"", TRUE, FILTER($B$2:$B$14794, #REF!=$D$2:$D$14794))"),"#N/A")</f>
        <v>#N/A</v>
      </c>
    </row>
    <row r="5343">
      <c r="B5343" s="4" t="s">
        <v>1330</v>
      </c>
      <c r="C5343" s="12" t="str">
        <f>IFERROR(__xludf.DUMMYFUNCTION("TEXTJOIN("";"", TRUE, FILTER($B$2:$B$14794, #REF!=$D$2:$D$14794))"),"#N/A")</f>
        <v>#N/A</v>
      </c>
    </row>
    <row r="5344">
      <c r="B5344" s="4" t="s">
        <v>1332</v>
      </c>
      <c r="C5344" s="12" t="str">
        <f>IFERROR(__xludf.DUMMYFUNCTION("TEXTJOIN("";"", TRUE, FILTER($B$2:$B$14794, #REF!=$D$2:$D$14794))"),"#N/A")</f>
        <v>#N/A</v>
      </c>
    </row>
    <row r="5345">
      <c r="B5345" s="4" t="s">
        <v>1332</v>
      </c>
      <c r="C5345" s="12" t="str">
        <f>IFERROR(__xludf.DUMMYFUNCTION("TEXTJOIN("";"", TRUE, FILTER($B$2:$B$14794, #REF!=$D$2:$D$14794))"),"#N/A")</f>
        <v>#N/A</v>
      </c>
    </row>
    <row r="5346">
      <c r="B5346" s="4" t="s">
        <v>1332</v>
      </c>
      <c r="C5346" s="12" t="str">
        <f>IFERROR(__xludf.DUMMYFUNCTION("TEXTJOIN("";"", TRUE, FILTER($B$2:$B$14794, #REF!=$D$2:$D$14794))"),"#N/A")</f>
        <v>#N/A</v>
      </c>
    </row>
    <row r="5347">
      <c r="B5347" s="4" t="s">
        <v>1332</v>
      </c>
      <c r="C5347" s="12" t="str">
        <f>IFERROR(__xludf.DUMMYFUNCTION("TEXTJOIN("";"", TRUE, FILTER($B$2:$B$14794, #REF!=$D$2:$D$14794))"),"#N/A")</f>
        <v>#N/A</v>
      </c>
    </row>
    <row r="5348">
      <c r="B5348" s="4" t="s">
        <v>1332</v>
      </c>
      <c r="C5348" s="12" t="str">
        <f>IFERROR(__xludf.DUMMYFUNCTION("TEXTJOIN("";"", TRUE, FILTER($B$2:$B$14794, #REF!=$D$2:$D$14794))"),"#N/A")</f>
        <v>#N/A</v>
      </c>
    </row>
    <row r="5349">
      <c r="B5349" s="4" t="s">
        <v>1332</v>
      </c>
      <c r="C5349" s="12" t="str">
        <f>IFERROR(__xludf.DUMMYFUNCTION("TEXTJOIN("";"", TRUE, FILTER($B$2:$B$14794, #REF!=$D$2:$D$14794))"),"#N/A")</f>
        <v>#N/A</v>
      </c>
    </row>
    <row r="5350">
      <c r="B5350" s="4" t="s">
        <v>1332</v>
      </c>
      <c r="C5350" s="12" t="str">
        <f>IFERROR(__xludf.DUMMYFUNCTION("TEXTJOIN("";"", TRUE, FILTER($B$2:$B$14794, #REF!=$D$2:$D$14794))"),"#N/A")</f>
        <v>#N/A</v>
      </c>
    </row>
    <row r="5351">
      <c r="B5351" s="4" t="s">
        <v>1332</v>
      </c>
      <c r="C5351" s="12" t="str">
        <f>IFERROR(__xludf.DUMMYFUNCTION("TEXTJOIN("";"", TRUE, FILTER($B$2:$B$14794, #REF!=$D$2:$D$14794))"),"#N/A")</f>
        <v>#N/A</v>
      </c>
    </row>
    <row r="5352">
      <c r="B5352" s="4" t="s">
        <v>1334</v>
      </c>
      <c r="C5352" s="12" t="str">
        <f>IFERROR(__xludf.DUMMYFUNCTION("TEXTJOIN("";"", TRUE, FILTER($B$2:$B$14794, #REF!=$D$2:$D$14794))"),"#N/A")</f>
        <v>#N/A</v>
      </c>
    </row>
    <row r="5353">
      <c r="B5353" s="4" t="s">
        <v>1334</v>
      </c>
      <c r="C5353" s="12" t="str">
        <f>IFERROR(__xludf.DUMMYFUNCTION("TEXTJOIN("";"", TRUE, FILTER($B$2:$B$14794, #REF!=$D$2:$D$14794))"),"#N/A")</f>
        <v>#N/A</v>
      </c>
    </row>
    <row r="5354">
      <c r="B5354" s="4" t="s">
        <v>1334</v>
      </c>
      <c r="C5354" s="12" t="str">
        <f>IFERROR(__xludf.DUMMYFUNCTION("TEXTJOIN("";"", TRUE, FILTER($B$2:$B$14794, #REF!=$D$2:$D$14794))"),"#N/A")</f>
        <v>#N/A</v>
      </c>
    </row>
    <row r="5355">
      <c r="B5355" s="4" t="s">
        <v>1334</v>
      </c>
      <c r="C5355" s="12" t="str">
        <f>IFERROR(__xludf.DUMMYFUNCTION("TEXTJOIN("";"", TRUE, FILTER($B$2:$B$14794, #REF!=$D$2:$D$14794))"),"#N/A")</f>
        <v>#N/A</v>
      </c>
    </row>
    <row r="5356">
      <c r="B5356" s="4" t="s">
        <v>1334</v>
      </c>
      <c r="C5356" s="12" t="str">
        <f>IFERROR(__xludf.DUMMYFUNCTION("TEXTJOIN("";"", TRUE, FILTER($B$2:$B$14794, #REF!=$D$2:$D$14794))"),"#N/A")</f>
        <v>#N/A</v>
      </c>
    </row>
    <row r="5357">
      <c r="B5357" s="4" t="s">
        <v>1334</v>
      </c>
      <c r="C5357" s="12" t="str">
        <f>IFERROR(__xludf.DUMMYFUNCTION("TEXTJOIN("";"", TRUE, FILTER($B$2:$B$14794, #REF!=$D$2:$D$14794))"),"#N/A")</f>
        <v>#N/A</v>
      </c>
    </row>
    <row r="5358">
      <c r="B5358" s="4" t="s">
        <v>1334</v>
      </c>
      <c r="C5358" s="12" t="str">
        <f>IFERROR(__xludf.DUMMYFUNCTION("TEXTJOIN("";"", TRUE, FILTER($B$2:$B$14794, #REF!=$D$2:$D$14794))"),"#N/A")</f>
        <v>#N/A</v>
      </c>
    </row>
    <row r="5359">
      <c r="B5359" s="4" t="s">
        <v>1334</v>
      </c>
      <c r="C5359" s="12" t="str">
        <f>IFERROR(__xludf.DUMMYFUNCTION("TEXTJOIN("";"", TRUE, FILTER($B$2:$B$14794, #REF!=$D$2:$D$14794))"),"#N/A")</f>
        <v>#N/A</v>
      </c>
    </row>
    <row r="5360">
      <c r="B5360" s="4" t="s">
        <v>1334</v>
      </c>
      <c r="C5360" s="12" t="str">
        <f>IFERROR(__xludf.DUMMYFUNCTION("TEXTJOIN("";"", TRUE, FILTER($B$2:$B$14794, #REF!=$D$2:$D$14794))"),"#N/A")</f>
        <v>#N/A</v>
      </c>
    </row>
    <row r="5361">
      <c r="B5361" s="4" t="s">
        <v>1337</v>
      </c>
      <c r="C5361" s="12" t="str">
        <f>IFERROR(__xludf.DUMMYFUNCTION("TEXTJOIN("";"", TRUE, FILTER($B$2:$B$14794, #REF!=$D$2:$D$14794))"),"#N/A")</f>
        <v>#N/A</v>
      </c>
    </row>
    <row r="5362">
      <c r="B5362" s="4" t="s">
        <v>1337</v>
      </c>
      <c r="C5362" s="12" t="str">
        <f>IFERROR(__xludf.DUMMYFUNCTION("TEXTJOIN("";"", TRUE, FILTER($B$2:$B$14794, #REF!=$D$2:$D$14794))"),"#N/A")</f>
        <v>#N/A</v>
      </c>
    </row>
    <row r="5363">
      <c r="B5363" s="4" t="s">
        <v>1337</v>
      </c>
      <c r="C5363" s="12" t="str">
        <f>IFERROR(__xludf.DUMMYFUNCTION("TEXTJOIN("";"", TRUE, FILTER($B$2:$B$14794, #REF!=$D$2:$D$14794))"),"#N/A")</f>
        <v>#N/A</v>
      </c>
    </row>
    <row r="5364">
      <c r="B5364" s="4" t="s">
        <v>1337</v>
      </c>
      <c r="C5364" s="12" t="str">
        <f>IFERROR(__xludf.DUMMYFUNCTION("TEXTJOIN("";"", TRUE, FILTER($B$2:$B$14794, #REF!=$D$2:$D$14794))"),"#N/A")</f>
        <v>#N/A</v>
      </c>
    </row>
    <row r="5365">
      <c r="B5365" s="4" t="s">
        <v>1337</v>
      </c>
      <c r="C5365" s="12" t="str">
        <f>IFERROR(__xludf.DUMMYFUNCTION("TEXTJOIN("";"", TRUE, FILTER($B$2:$B$14794, #REF!=$D$2:$D$14794))"),"#N/A")</f>
        <v>#N/A</v>
      </c>
    </row>
    <row r="5366">
      <c r="B5366" s="4" t="s">
        <v>1337</v>
      </c>
      <c r="C5366" s="12" t="str">
        <f>IFERROR(__xludf.DUMMYFUNCTION("TEXTJOIN("";"", TRUE, FILTER($B$2:$B$14794, #REF!=$D$2:$D$14794))"),"#N/A")</f>
        <v>#N/A</v>
      </c>
    </row>
    <row r="5367">
      <c r="B5367" s="4" t="s">
        <v>1337</v>
      </c>
      <c r="C5367" s="12" t="str">
        <f>IFERROR(__xludf.DUMMYFUNCTION("TEXTJOIN("";"", TRUE, FILTER($B$2:$B$14794, #REF!=$D$2:$D$14794))"),"#N/A")</f>
        <v>#N/A</v>
      </c>
    </row>
    <row r="5368">
      <c r="B5368" s="4" t="s">
        <v>1337</v>
      </c>
      <c r="C5368" s="12" t="str">
        <f>IFERROR(__xludf.DUMMYFUNCTION("TEXTJOIN("";"", TRUE, FILTER($B$2:$B$14794, #REF!=$D$2:$D$14794))"),"#N/A")</f>
        <v>#N/A</v>
      </c>
    </row>
    <row r="5369">
      <c r="B5369" s="4" t="s">
        <v>1339</v>
      </c>
      <c r="C5369" s="12" t="str">
        <f>IFERROR(__xludf.DUMMYFUNCTION("TEXTJOIN("";"", TRUE, FILTER($B$2:$B$14794, #REF!=$D$2:$D$14794))"),"#N/A")</f>
        <v>#N/A</v>
      </c>
    </row>
    <row r="5370">
      <c r="B5370" s="4" t="s">
        <v>1342</v>
      </c>
      <c r="C5370" s="12" t="str">
        <f>IFERROR(__xludf.DUMMYFUNCTION("TEXTJOIN("";"", TRUE, FILTER($B$2:$B$14794, #REF!=$D$2:$D$14794))"),"#N/A")</f>
        <v>#N/A</v>
      </c>
    </row>
    <row r="5371">
      <c r="B5371" s="4" t="s">
        <v>1342</v>
      </c>
      <c r="C5371" s="12" t="str">
        <f>IFERROR(__xludf.DUMMYFUNCTION("TEXTJOIN("";"", TRUE, FILTER($B$2:$B$14794, #REF!=$D$2:$D$14794))"),"#N/A")</f>
        <v>#N/A</v>
      </c>
    </row>
    <row r="5372">
      <c r="B5372" s="4" t="s">
        <v>1342</v>
      </c>
      <c r="C5372" s="12" t="str">
        <f>IFERROR(__xludf.DUMMYFUNCTION("TEXTJOIN("";"", TRUE, FILTER($B$2:$B$14794, #REF!=$D$2:$D$14794))"),"#N/A")</f>
        <v>#N/A</v>
      </c>
    </row>
    <row r="5373">
      <c r="B5373" s="4" t="s">
        <v>1342</v>
      </c>
      <c r="C5373" s="12" t="str">
        <f>IFERROR(__xludf.DUMMYFUNCTION("TEXTJOIN("";"", TRUE, FILTER($B$2:$B$14794, #REF!=$D$2:$D$14794))"),"#N/A")</f>
        <v>#N/A</v>
      </c>
    </row>
    <row r="5374">
      <c r="B5374" s="4" t="s">
        <v>1344</v>
      </c>
      <c r="C5374" s="12" t="str">
        <f>IFERROR(__xludf.DUMMYFUNCTION("TEXTJOIN("";"", TRUE, FILTER($B$2:$B$14794, #REF!=$D$2:$D$14794))"),"#N/A")</f>
        <v>#N/A</v>
      </c>
    </row>
    <row r="5375">
      <c r="B5375" s="4" t="s">
        <v>1344</v>
      </c>
      <c r="C5375" s="12" t="str">
        <f>IFERROR(__xludf.DUMMYFUNCTION("TEXTJOIN("";"", TRUE, FILTER($B$2:$B$14794, #REF!=$D$2:$D$14794))"),"#N/A")</f>
        <v>#N/A</v>
      </c>
    </row>
    <row r="5376">
      <c r="B5376" s="4" t="s">
        <v>1344</v>
      </c>
      <c r="C5376" s="12" t="str">
        <f>IFERROR(__xludf.DUMMYFUNCTION("TEXTJOIN("";"", TRUE, FILTER($B$2:$B$14794, #REF!=$D$2:$D$14794))"),"#N/A")</f>
        <v>#N/A</v>
      </c>
    </row>
    <row r="5377">
      <c r="B5377" s="4" t="s">
        <v>1346</v>
      </c>
      <c r="C5377" s="12" t="str">
        <f>IFERROR(__xludf.DUMMYFUNCTION("TEXTJOIN("";"", TRUE, FILTER($B$2:$B$14794, #REF!=$D$2:$D$14794))"),"#N/A")</f>
        <v>#N/A</v>
      </c>
    </row>
    <row r="5378">
      <c r="B5378" s="4" t="s">
        <v>1346</v>
      </c>
      <c r="C5378" s="12" t="str">
        <f>IFERROR(__xludf.DUMMYFUNCTION("TEXTJOIN("";"", TRUE, FILTER($B$2:$B$14794, #REF!=$D$2:$D$14794))"),"#N/A")</f>
        <v>#N/A</v>
      </c>
    </row>
    <row r="5379">
      <c r="B5379" s="4" t="s">
        <v>1346</v>
      </c>
      <c r="C5379" s="12" t="str">
        <f>IFERROR(__xludf.DUMMYFUNCTION("TEXTJOIN("";"", TRUE, FILTER($B$2:$B$14794, #REF!=$D$2:$D$14794))"),"#N/A")</f>
        <v>#N/A</v>
      </c>
    </row>
    <row r="5380">
      <c r="B5380" s="4" t="s">
        <v>1348</v>
      </c>
      <c r="C5380" s="12" t="str">
        <f>IFERROR(__xludf.DUMMYFUNCTION("TEXTJOIN("";"", TRUE, FILTER($B$2:$B$14794, #REF!=$D$2:$D$14794))"),"#N/A")</f>
        <v>#N/A</v>
      </c>
    </row>
    <row r="5381">
      <c r="B5381" s="4" t="s">
        <v>1348</v>
      </c>
      <c r="C5381" s="12" t="str">
        <f>IFERROR(__xludf.DUMMYFUNCTION("TEXTJOIN("";"", TRUE, FILTER($B$2:$B$14794, #REF!=$D$2:$D$14794))"),"#N/A")</f>
        <v>#N/A</v>
      </c>
    </row>
    <row r="5382">
      <c r="B5382" s="4" t="s">
        <v>1348</v>
      </c>
      <c r="C5382" s="12" t="str">
        <f>IFERROR(__xludf.DUMMYFUNCTION("TEXTJOIN("";"", TRUE, FILTER($B$2:$B$14794, #REF!=$D$2:$D$14794))"),"#N/A")</f>
        <v>#N/A</v>
      </c>
    </row>
    <row r="5383">
      <c r="B5383" s="4" t="s">
        <v>1348</v>
      </c>
      <c r="C5383" s="12" t="str">
        <f>IFERROR(__xludf.DUMMYFUNCTION("TEXTJOIN("";"", TRUE, FILTER($B$2:$B$14794, #REF!=$D$2:$D$14794))"),"#N/A")</f>
        <v>#N/A</v>
      </c>
    </row>
    <row r="5384">
      <c r="B5384" s="4" t="s">
        <v>1348</v>
      </c>
      <c r="C5384" s="12" t="str">
        <f>IFERROR(__xludf.DUMMYFUNCTION("TEXTJOIN("";"", TRUE, FILTER($B$2:$B$14794, #REF!=$D$2:$D$14794))"),"#N/A")</f>
        <v>#N/A</v>
      </c>
    </row>
    <row r="5385">
      <c r="B5385" s="4" t="s">
        <v>1348</v>
      </c>
      <c r="C5385" s="12" t="str">
        <f>IFERROR(__xludf.DUMMYFUNCTION("TEXTJOIN("";"", TRUE, FILTER($B$2:$B$14794, #REF!=$D$2:$D$14794))"),"#N/A")</f>
        <v>#N/A</v>
      </c>
    </row>
    <row r="5386">
      <c r="B5386" s="4" t="s">
        <v>1348</v>
      </c>
      <c r="C5386" s="12" t="str">
        <f>IFERROR(__xludf.DUMMYFUNCTION("TEXTJOIN("";"", TRUE, FILTER($B$2:$B$14794, #REF!=$D$2:$D$14794))"),"#N/A")</f>
        <v>#N/A</v>
      </c>
    </row>
    <row r="5387">
      <c r="B5387" s="4" t="s">
        <v>1348</v>
      </c>
      <c r="C5387" s="12" t="str">
        <f>IFERROR(__xludf.DUMMYFUNCTION("TEXTJOIN("";"", TRUE, FILTER($B$2:$B$14794, #REF!=$D$2:$D$14794))"),"#N/A")</f>
        <v>#N/A</v>
      </c>
    </row>
    <row r="5388">
      <c r="B5388" s="4" t="s">
        <v>1351</v>
      </c>
      <c r="C5388" s="12" t="str">
        <f>IFERROR(__xludf.DUMMYFUNCTION("TEXTJOIN("";"", TRUE, FILTER($B$2:$B$14794, #REF!=$D$2:$D$14794))"),"#N/A")</f>
        <v>#N/A</v>
      </c>
    </row>
    <row r="5389">
      <c r="B5389" s="4" t="s">
        <v>1351</v>
      </c>
      <c r="C5389" s="12" t="str">
        <f>IFERROR(__xludf.DUMMYFUNCTION("TEXTJOIN("";"", TRUE, FILTER($B$2:$B$14794, #REF!=$D$2:$D$14794))"),"#N/A")</f>
        <v>#N/A</v>
      </c>
    </row>
    <row r="5390">
      <c r="B5390" s="4" t="s">
        <v>1351</v>
      </c>
      <c r="C5390" s="12" t="str">
        <f>IFERROR(__xludf.DUMMYFUNCTION("TEXTJOIN("";"", TRUE, FILTER($B$2:$B$14794, #REF!=$D$2:$D$14794))"),"#N/A")</f>
        <v>#N/A</v>
      </c>
    </row>
    <row r="5391">
      <c r="B5391" s="4" t="s">
        <v>1351</v>
      </c>
      <c r="C5391" s="12" t="str">
        <f>IFERROR(__xludf.DUMMYFUNCTION("TEXTJOIN("";"", TRUE, FILTER($B$2:$B$14794, #REF!=$D$2:$D$14794))"),"#N/A")</f>
        <v>#N/A</v>
      </c>
    </row>
    <row r="5392">
      <c r="B5392" s="4" t="s">
        <v>1351</v>
      </c>
      <c r="C5392" s="12" t="str">
        <f>IFERROR(__xludf.DUMMYFUNCTION("TEXTJOIN("";"", TRUE, FILTER($B$2:$B$14794, #REF!=$D$2:$D$14794))"),"#N/A")</f>
        <v>#N/A</v>
      </c>
    </row>
    <row r="5393">
      <c r="B5393" s="4" t="s">
        <v>1351</v>
      </c>
      <c r="C5393" s="12" t="str">
        <f>IFERROR(__xludf.DUMMYFUNCTION("TEXTJOIN("";"", TRUE, FILTER($B$2:$B$14794, #REF!=$D$2:$D$14794))"),"#N/A")</f>
        <v>#N/A</v>
      </c>
    </row>
    <row r="5394">
      <c r="B5394" s="4" t="s">
        <v>1353</v>
      </c>
      <c r="C5394" s="12" t="str">
        <f>IFERROR(__xludf.DUMMYFUNCTION("TEXTJOIN("";"", TRUE, FILTER($B$2:$B$14794, #REF!=$D$2:$D$14794))"),"#N/A")</f>
        <v>#N/A</v>
      </c>
    </row>
    <row r="5395">
      <c r="B5395" s="4" t="s">
        <v>1353</v>
      </c>
      <c r="C5395" s="12" t="str">
        <f>IFERROR(__xludf.DUMMYFUNCTION("TEXTJOIN("";"", TRUE, FILTER($B$2:$B$14794, #REF!=$D$2:$D$14794))"),"#N/A")</f>
        <v>#N/A</v>
      </c>
    </row>
    <row r="5396">
      <c r="B5396" s="4" t="s">
        <v>1353</v>
      </c>
      <c r="C5396" s="12" t="str">
        <f>IFERROR(__xludf.DUMMYFUNCTION("TEXTJOIN("";"", TRUE, FILTER($B$2:$B$14794, #REF!=$D$2:$D$14794))"),"#N/A")</f>
        <v>#N/A</v>
      </c>
    </row>
    <row r="5397">
      <c r="B5397" s="4" t="s">
        <v>1353</v>
      </c>
      <c r="C5397" s="12" t="str">
        <f>IFERROR(__xludf.DUMMYFUNCTION("TEXTJOIN("";"", TRUE, FILTER($B$2:$B$14794, #REF!=$D$2:$D$14794))"),"#N/A")</f>
        <v>#N/A</v>
      </c>
    </row>
    <row r="5398">
      <c r="B5398" s="4" t="s">
        <v>1353</v>
      </c>
      <c r="C5398" s="12" t="str">
        <f>IFERROR(__xludf.DUMMYFUNCTION("TEXTJOIN("";"", TRUE, FILTER($B$2:$B$14794, #REF!=$D$2:$D$14794))"),"#N/A")</f>
        <v>#N/A</v>
      </c>
    </row>
    <row r="5399">
      <c r="B5399" s="4" t="s">
        <v>1353</v>
      </c>
      <c r="C5399" s="12" t="str">
        <f>IFERROR(__xludf.DUMMYFUNCTION("TEXTJOIN("";"", TRUE, FILTER($B$2:$B$14794, #REF!=$D$2:$D$14794))"),"#N/A")</f>
        <v>#N/A</v>
      </c>
    </row>
    <row r="5400">
      <c r="B5400" s="4" t="s">
        <v>1355</v>
      </c>
      <c r="C5400" s="12" t="str">
        <f>IFERROR(__xludf.DUMMYFUNCTION("TEXTJOIN("";"", TRUE, FILTER($B$2:$B$14794, #REF!=$D$2:$D$14794))"),"#N/A")</f>
        <v>#N/A</v>
      </c>
    </row>
    <row r="5401">
      <c r="B5401" s="4" t="s">
        <v>1355</v>
      </c>
      <c r="C5401" s="12" t="str">
        <f>IFERROR(__xludf.DUMMYFUNCTION("TEXTJOIN("";"", TRUE, FILTER($B$2:$B$14794, #REF!=$D$2:$D$14794))"),"#N/A")</f>
        <v>#N/A</v>
      </c>
    </row>
    <row r="5402">
      <c r="B5402" s="4" t="s">
        <v>1355</v>
      </c>
      <c r="C5402" s="12" t="str">
        <f>IFERROR(__xludf.DUMMYFUNCTION("TEXTJOIN("";"", TRUE, FILTER($B$2:$B$14794, #REF!=$D$2:$D$14794))"),"#N/A")</f>
        <v>#N/A</v>
      </c>
    </row>
    <row r="5403">
      <c r="B5403" s="4" t="s">
        <v>1355</v>
      </c>
      <c r="C5403" s="12" t="str">
        <f>IFERROR(__xludf.DUMMYFUNCTION("TEXTJOIN("";"", TRUE, FILTER($B$2:$B$14794, #REF!=$D$2:$D$14794))"),"#N/A")</f>
        <v>#N/A</v>
      </c>
    </row>
    <row r="5404">
      <c r="B5404" s="4" t="s">
        <v>1355</v>
      </c>
      <c r="C5404" s="12" t="str">
        <f>IFERROR(__xludf.DUMMYFUNCTION("TEXTJOIN("";"", TRUE, FILTER($B$2:$B$14794, #REF!=$D$2:$D$14794))"),"#N/A")</f>
        <v>#N/A</v>
      </c>
    </row>
    <row r="5405">
      <c r="B5405" s="4" t="s">
        <v>1355</v>
      </c>
      <c r="C5405" s="12" t="str">
        <f>IFERROR(__xludf.DUMMYFUNCTION("TEXTJOIN("";"", TRUE, FILTER($B$2:$B$14794, #REF!=$D$2:$D$14794))"),"#N/A")</f>
        <v>#N/A</v>
      </c>
    </row>
    <row r="5406">
      <c r="B5406" s="4" t="s">
        <v>1358</v>
      </c>
      <c r="C5406" s="12" t="str">
        <f>IFERROR(__xludf.DUMMYFUNCTION("TEXTJOIN("";"", TRUE, FILTER($B$2:$B$14794, #REF!=$D$2:$D$14794))"),"#N/A")</f>
        <v>#N/A</v>
      </c>
    </row>
    <row r="5407">
      <c r="B5407" s="4" t="s">
        <v>1358</v>
      </c>
      <c r="C5407" s="12" t="str">
        <f>IFERROR(__xludf.DUMMYFUNCTION("TEXTJOIN("";"", TRUE, FILTER($B$2:$B$14794, #REF!=$D$2:$D$14794))"),"#N/A")</f>
        <v>#N/A</v>
      </c>
    </row>
    <row r="5408">
      <c r="B5408" s="4" t="s">
        <v>1358</v>
      </c>
      <c r="C5408" s="12" t="str">
        <f>IFERROR(__xludf.DUMMYFUNCTION("TEXTJOIN("";"", TRUE, FILTER($B$2:$B$14794, #REF!=$D$2:$D$14794))"),"#N/A")</f>
        <v>#N/A</v>
      </c>
    </row>
    <row r="5409">
      <c r="B5409" s="4" t="s">
        <v>1358</v>
      </c>
      <c r="C5409" s="12" t="str">
        <f>IFERROR(__xludf.DUMMYFUNCTION("TEXTJOIN("";"", TRUE, FILTER($B$2:$B$14794, #REF!=$D$2:$D$14794))"),"#N/A")</f>
        <v>#N/A</v>
      </c>
    </row>
    <row r="5410">
      <c r="B5410" s="4" t="s">
        <v>1358</v>
      </c>
      <c r="C5410" s="12" t="str">
        <f>IFERROR(__xludf.DUMMYFUNCTION("TEXTJOIN("";"", TRUE, FILTER($B$2:$B$14794, #REF!=$D$2:$D$14794))"),"#N/A")</f>
        <v>#N/A</v>
      </c>
    </row>
    <row r="5411">
      <c r="B5411" s="4" t="s">
        <v>1358</v>
      </c>
      <c r="C5411" s="12" t="str">
        <f>IFERROR(__xludf.DUMMYFUNCTION("TEXTJOIN("";"", TRUE, FILTER($B$2:$B$14794, #REF!=$D$2:$D$14794))"),"#N/A")</f>
        <v>#N/A</v>
      </c>
    </row>
    <row r="5412">
      <c r="B5412" s="4" t="s">
        <v>1360</v>
      </c>
      <c r="C5412" s="12" t="str">
        <f>IFERROR(__xludf.DUMMYFUNCTION("TEXTJOIN("";"", TRUE, FILTER($B$2:$B$14794, #REF!=$D$2:$D$14794))"),"#N/A")</f>
        <v>#N/A</v>
      </c>
    </row>
    <row r="5413">
      <c r="B5413" s="4" t="s">
        <v>1360</v>
      </c>
      <c r="C5413" s="12" t="str">
        <f>IFERROR(__xludf.DUMMYFUNCTION("TEXTJOIN("";"", TRUE, FILTER($B$2:$B$14794, #REF!=$D$2:$D$14794))"),"#N/A")</f>
        <v>#N/A</v>
      </c>
    </row>
    <row r="5414">
      <c r="B5414" s="4" t="s">
        <v>1360</v>
      </c>
      <c r="C5414" s="12" t="str">
        <f>IFERROR(__xludf.DUMMYFUNCTION("TEXTJOIN("";"", TRUE, FILTER($B$2:$B$14794, #REF!=$D$2:$D$14794))"),"#N/A")</f>
        <v>#N/A</v>
      </c>
    </row>
    <row r="5415">
      <c r="B5415" s="4" t="s">
        <v>1362</v>
      </c>
      <c r="C5415" s="12" t="str">
        <f>IFERROR(__xludf.DUMMYFUNCTION("TEXTJOIN("";"", TRUE, FILTER($B$2:$B$14794, #REF!=$D$2:$D$14794))"),"#N/A")</f>
        <v>#N/A</v>
      </c>
    </row>
    <row r="5416">
      <c r="B5416" s="4" t="s">
        <v>1362</v>
      </c>
      <c r="C5416" s="12" t="str">
        <f>IFERROR(__xludf.DUMMYFUNCTION("TEXTJOIN("";"", TRUE, FILTER($B$2:$B$14794, #REF!=$D$2:$D$14794))"),"#N/A")</f>
        <v>#N/A</v>
      </c>
    </row>
    <row r="5417">
      <c r="B5417" s="4" t="s">
        <v>1364</v>
      </c>
      <c r="C5417" s="12" t="str">
        <f>IFERROR(__xludf.DUMMYFUNCTION("TEXTJOIN("";"", TRUE, FILTER($B$2:$B$14794, #REF!=$D$2:$D$14794))"),"#N/A")</f>
        <v>#N/A</v>
      </c>
    </row>
    <row r="5418">
      <c r="B5418" s="4" t="s">
        <v>1364</v>
      </c>
      <c r="C5418" s="12" t="str">
        <f>IFERROR(__xludf.DUMMYFUNCTION("TEXTJOIN("";"", TRUE, FILTER($B$2:$B$14794, #REF!=$D$2:$D$14794))"),"#N/A")</f>
        <v>#N/A</v>
      </c>
    </row>
    <row r="5419">
      <c r="B5419" s="4" t="s">
        <v>1364</v>
      </c>
      <c r="C5419" s="12" t="str">
        <f>IFERROR(__xludf.DUMMYFUNCTION("TEXTJOIN("";"", TRUE, FILTER($B$2:$B$14794, #REF!=$D$2:$D$14794))"),"#N/A")</f>
        <v>#N/A</v>
      </c>
    </row>
    <row r="5420">
      <c r="B5420" s="4" t="s">
        <v>1366</v>
      </c>
      <c r="C5420" s="12" t="str">
        <f>IFERROR(__xludf.DUMMYFUNCTION("TEXTJOIN("";"", TRUE, FILTER($B$2:$B$14794, #REF!=$D$2:$D$14794))"),"#N/A")</f>
        <v>#N/A</v>
      </c>
    </row>
    <row r="5421">
      <c r="B5421" s="4" t="s">
        <v>1366</v>
      </c>
      <c r="C5421" s="12" t="str">
        <f>IFERROR(__xludf.DUMMYFUNCTION("TEXTJOIN("";"", TRUE, FILTER($B$2:$B$14794, #REF!=$D$2:$D$14794))"),"#N/A")</f>
        <v>#N/A</v>
      </c>
    </row>
    <row r="5422">
      <c r="B5422" s="4" t="s">
        <v>1366</v>
      </c>
      <c r="C5422" s="12" t="str">
        <f>IFERROR(__xludf.DUMMYFUNCTION("TEXTJOIN("";"", TRUE, FILTER($B$2:$B$14794, #REF!=$D$2:$D$14794))"),"#N/A")</f>
        <v>#N/A</v>
      </c>
    </row>
    <row r="5423">
      <c r="B5423" s="4" t="s">
        <v>1366</v>
      </c>
      <c r="C5423" s="12" t="str">
        <f>IFERROR(__xludf.DUMMYFUNCTION("TEXTJOIN("";"", TRUE, FILTER($B$2:$B$14794, #REF!=$D$2:$D$14794))"),"#N/A")</f>
        <v>#N/A</v>
      </c>
    </row>
    <row r="5424">
      <c r="B5424" s="4" t="s">
        <v>1366</v>
      </c>
      <c r="C5424" s="12" t="str">
        <f>IFERROR(__xludf.DUMMYFUNCTION("TEXTJOIN("";"", TRUE, FILTER($B$2:$B$14794, #REF!=$D$2:$D$14794))"),"#N/A")</f>
        <v>#N/A</v>
      </c>
    </row>
    <row r="5425">
      <c r="B5425" s="4" t="s">
        <v>1368</v>
      </c>
      <c r="C5425" s="12" t="str">
        <f>IFERROR(__xludf.DUMMYFUNCTION("TEXTJOIN("";"", TRUE, FILTER($B$2:$B$14794, #REF!=$D$2:$D$14794))"),"#N/A")</f>
        <v>#N/A</v>
      </c>
    </row>
    <row r="5426">
      <c r="B5426" s="4" t="s">
        <v>1370</v>
      </c>
      <c r="C5426" s="12" t="str">
        <f>IFERROR(__xludf.DUMMYFUNCTION("TEXTJOIN("";"", TRUE, FILTER($B$2:$B$14794, #REF!=$D$2:$D$14794))"),"#N/A")</f>
        <v>#N/A</v>
      </c>
    </row>
    <row r="5427">
      <c r="B5427" s="4" t="s">
        <v>1370</v>
      </c>
      <c r="C5427" s="12" t="str">
        <f>IFERROR(__xludf.DUMMYFUNCTION("TEXTJOIN("";"", TRUE, FILTER($B$2:$B$14794, #REF!=$D$2:$D$14794))"),"#N/A")</f>
        <v>#N/A</v>
      </c>
    </row>
    <row r="5428">
      <c r="B5428" s="4" t="s">
        <v>1370</v>
      </c>
      <c r="C5428" s="12" t="str">
        <f>IFERROR(__xludf.DUMMYFUNCTION("TEXTJOIN("";"", TRUE, FILTER($B$2:$B$14794, #REF!=$D$2:$D$14794))"),"#N/A")</f>
        <v>#N/A</v>
      </c>
    </row>
    <row r="5429">
      <c r="B5429" s="4" t="s">
        <v>1370</v>
      </c>
      <c r="C5429" s="12" t="str">
        <f>IFERROR(__xludf.DUMMYFUNCTION("TEXTJOIN("";"", TRUE, FILTER($B$2:$B$14794, #REF!=$D$2:$D$14794))"),"#N/A")</f>
        <v>#N/A</v>
      </c>
    </row>
    <row r="5430">
      <c r="B5430" s="4" t="s">
        <v>1370</v>
      </c>
      <c r="C5430" s="12" t="str">
        <f>IFERROR(__xludf.DUMMYFUNCTION("TEXTJOIN("";"", TRUE, FILTER($B$2:$B$14794, #REF!=$D$2:$D$14794))"),"#N/A")</f>
        <v>#N/A</v>
      </c>
    </row>
    <row r="5431">
      <c r="B5431" s="4" t="s">
        <v>1372</v>
      </c>
      <c r="C5431" s="12" t="str">
        <f>IFERROR(__xludf.DUMMYFUNCTION("TEXTJOIN("";"", TRUE, FILTER($B$2:$B$14794, #REF!=$D$2:$D$14794))"),"#N/A")</f>
        <v>#N/A</v>
      </c>
    </row>
    <row r="5432">
      <c r="B5432" s="4" t="s">
        <v>1372</v>
      </c>
      <c r="C5432" s="12" t="str">
        <f>IFERROR(__xludf.DUMMYFUNCTION("TEXTJOIN("";"", TRUE, FILTER($B$2:$B$14794, #REF!=$D$2:$D$14794))"),"#N/A")</f>
        <v>#N/A</v>
      </c>
    </row>
    <row r="5433">
      <c r="B5433" s="4" t="s">
        <v>1372</v>
      </c>
      <c r="C5433" s="12" t="str">
        <f>IFERROR(__xludf.DUMMYFUNCTION("TEXTJOIN("";"", TRUE, FILTER($B$2:$B$14794, #REF!=$D$2:$D$14794))"),"#N/A")</f>
        <v>#N/A</v>
      </c>
    </row>
    <row r="5434">
      <c r="B5434" s="4" t="s">
        <v>1372</v>
      </c>
      <c r="C5434" s="12" t="str">
        <f>IFERROR(__xludf.DUMMYFUNCTION("TEXTJOIN("";"", TRUE, FILTER($B$2:$B$14794, #REF!=$D$2:$D$14794))"),"#N/A")</f>
        <v>#N/A</v>
      </c>
    </row>
    <row r="5435">
      <c r="B5435" s="4" t="s">
        <v>1374</v>
      </c>
      <c r="C5435" s="12" t="str">
        <f>IFERROR(__xludf.DUMMYFUNCTION("TEXTJOIN("";"", TRUE, FILTER($B$2:$B$14794, #REF!=$D$2:$D$14794))"),"#N/A")</f>
        <v>#N/A</v>
      </c>
    </row>
    <row r="5436">
      <c r="B5436" s="4" t="s">
        <v>1374</v>
      </c>
      <c r="C5436" s="12" t="str">
        <f>IFERROR(__xludf.DUMMYFUNCTION("TEXTJOIN("";"", TRUE, FILTER($B$2:$B$14794, #REF!=$D$2:$D$14794))"),"#N/A")</f>
        <v>#N/A</v>
      </c>
    </row>
    <row r="5437">
      <c r="B5437" s="4" t="s">
        <v>1374</v>
      </c>
      <c r="C5437" s="12" t="str">
        <f>IFERROR(__xludf.DUMMYFUNCTION("TEXTJOIN("";"", TRUE, FILTER($B$2:$B$14794, #REF!=$D$2:$D$14794))"),"#N/A")</f>
        <v>#N/A</v>
      </c>
    </row>
    <row r="5438">
      <c r="B5438" s="4" t="s">
        <v>1374</v>
      </c>
      <c r="C5438" s="12" t="str">
        <f>IFERROR(__xludf.DUMMYFUNCTION("TEXTJOIN("";"", TRUE, FILTER($B$2:$B$14794, #REF!=$D$2:$D$14794))"),"#N/A")</f>
        <v>#N/A</v>
      </c>
    </row>
    <row r="5439">
      <c r="B5439" s="4" t="s">
        <v>1374</v>
      </c>
      <c r="C5439" s="12" t="str">
        <f>IFERROR(__xludf.DUMMYFUNCTION("TEXTJOIN("";"", TRUE, FILTER($B$2:$B$14794, #REF!=$D$2:$D$14794))"),"#N/A")</f>
        <v>#N/A</v>
      </c>
    </row>
    <row r="5440">
      <c r="B5440" s="4" t="s">
        <v>1374</v>
      </c>
      <c r="C5440" s="12" t="str">
        <f>IFERROR(__xludf.DUMMYFUNCTION("TEXTJOIN("";"", TRUE, FILTER($B$2:$B$14794, #REF!=$D$2:$D$14794))"),"#N/A")</f>
        <v>#N/A</v>
      </c>
    </row>
    <row r="5441">
      <c r="B5441" s="4" t="s">
        <v>1374</v>
      </c>
      <c r="C5441" s="12" t="str">
        <f>IFERROR(__xludf.DUMMYFUNCTION("TEXTJOIN("";"", TRUE, FILTER($B$2:$B$14794, #REF!=$D$2:$D$14794))"),"#N/A")</f>
        <v>#N/A</v>
      </c>
    </row>
    <row r="5442">
      <c r="B5442" s="4" t="s">
        <v>1376</v>
      </c>
      <c r="C5442" s="12" t="str">
        <f>IFERROR(__xludf.DUMMYFUNCTION("TEXTJOIN("";"", TRUE, FILTER($B$2:$B$14794, #REF!=$D$2:$D$14794))"),"#N/A")</f>
        <v>#N/A</v>
      </c>
    </row>
    <row r="5443">
      <c r="B5443" s="4" t="s">
        <v>1376</v>
      </c>
      <c r="C5443" s="12" t="str">
        <f>IFERROR(__xludf.DUMMYFUNCTION("TEXTJOIN("";"", TRUE, FILTER($B$2:$B$14794, #REF!=$D$2:$D$14794))"),"#N/A")</f>
        <v>#N/A</v>
      </c>
    </row>
    <row r="5444">
      <c r="B5444" s="4" t="s">
        <v>1378</v>
      </c>
      <c r="C5444" s="12" t="str">
        <f>IFERROR(__xludf.DUMMYFUNCTION("TEXTJOIN("";"", TRUE, FILTER($B$2:$B$14794, #REF!=$D$2:$D$14794))"),"#N/A")</f>
        <v>#N/A</v>
      </c>
    </row>
    <row r="5445">
      <c r="B5445" s="4" t="s">
        <v>1378</v>
      </c>
      <c r="C5445" s="12" t="str">
        <f>IFERROR(__xludf.DUMMYFUNCTION("TEXTJOIN("";"", TRUE, FILTER($B$2:$B$14794, #REF!=$D$2:$D$14794))"),"#N/A")</f>
        <v>#N/A</v>
      </c>
    </row>
    <row r="5446">
      <c r="B5446" s="4" t="s">
        <v>1378</v>
      </c>
      <c r="C5446" s="12" t="str">
        <f>IFERROR(__xludf.DUMMYFUNCTION("TEXTJOIN("";"", TRUE, FILTER($B$2:$B$14794, #REF!=$D$2:$D$14794))"),"#N/A")</f>
        <v>#N/A</v>
      </c>
    </row>
    <row r="5447">
      <c r="B5447" s="4" t="s">
        <v>1378</v>
      </c>
      <c r="C5447" s="12" t="str">
        <f>IFERROR(__xludf.DUMMYFUNCTION("TEXTJOIN("";"", TRUE, FILTER($B$2:$B$14794, #REF!=$D$2:$D$14794))"),"#N/A")</f>
        <v>#N/A</v>
      </c>
    </row>
    <row r="5448">
      <c r="B5448" s="4" t="s">
        <v>1378</v>
      </c>
      <c r="C5448" s="12" t="str">
        <f>IFERROR(__xludf.DUMMYFUNCTION("TEXTJOIN("";"", TRUE, FILTER($B$2:$B$14794, #REF!=$D$2:$D$14794))"),"#N/A")</f>
        <v>#N/A</v>
      </c>
    </row>
    <row r="5449">
      <c r="B5449" s="4" t="s">
        <v>1381</v>
      </c>
      <c r="C5449" s="12" t="str">
        <f>IFERROR(__xludf.DUMMYFUNCTION("TEXTJOIN("";"", TRUE, FILTER($B$2:$B$14794, #REF!=$D$2:$D$14794))"),"#N/A")</f>
        <v>#N/A</v>
      </c>
    </row>
    <row r="5450">
      <c r="B5450" s="4" t="s">
        <v>1381</v>
      </c>
      <c r="C5450" s="12" t="str">
        <f>IFERROR(__xludf.DUMMYFUNCTION("TEXTJOIN("";"", TRUE, FILTER($B$2:$B$14794, #REF!=$D$2:$D$14794))"),"#N/A")</f>
        <v>#N/A</v>
      </c>
    </row>
    <row r="5451">
      <c r="B5451" s="4" t="s">
        <v>1381</v>
      </c>
      <c r="C5451" s="12" t="str">
        <f>IFERROR(__xludf.DUMMYFUNCTION("TEXTJOIN("";"", TRUE, FILTER($B$2:$B$14794, #REF!=$D$2:$D$14794))"),"#N/A")</f>
        <v>#N/A</v>
      </c>
    </row>
    <row r="5452">
      <c r="B5452" s="4" t="s">
        <v>1381</v>
      </c>
      <c r="C5452" s="12" t="str">
        <f>IFERROR(__xludf.DUMMYFUNCTION("TEXTJOIN("";"", TRUE, FILTER($B$2:$B$14794, #REF!=$D$2:$D$14794))"),"#N/A")</f>
        <v>#N/A</v>
      </c>
    </row>
    <row r="5453">
      <c r="B5453" s="4" t="s">
        <v>1381</v>
      </c>
      <c r="C5453" s="12" t="str">
        <f>IFERROR(__xludf.DUMMYFUNCTION("TEXTJOIN("";"", TRUE, FILTER($B$2:$B$14794, #REF!=$D$2:$D$14794))"),"#N/A")</f>
        <v>#N/A</v>
      </c>
    </row>
    <row r="5454">
      <c r="B5454" s="4" t="s">
        <v>1381</v>
      </c>
      <c r="C5454" s="12" t="str">
        <f>IFERROR(__xludf.DUMMYFUNCTION("TEXTJOIN("";"", TRUE, FILTER($B$2:$B$14794, #REF!=$D$2:$D$14794))"),"#N/A")</f>
        <v>#N/A</v>
      </c>
    </row>
    <row r="5455">
      <c r="B5455" s="4" t="s">
        <v>1381</v>
      </c>
      <c r="C5455" s="12" t="str">
        <f>IFERROR(__xludf.DUMMYFUNCTION("TEXTJOIN("";"", TRUE, FILTER($B$2:$B$14794, #REF!=$D$2:$D$14794))"),"#N/A")</f>
        <v>#N/A</v>
      </c>
    </row>
    <row r="5456">
      <c r="B5456" s="4" t="s">
        <v>1383</v>
      </c>
      <c r="C5456" s="12" t="str">
        <f>IFERROR(__xludf.DUMMYFUNCTION("TEXTJOIN("";"", TRUE, FILTER($B$2:$B$14794, #REF!=$D$2:$D$14794))"),"#N/A")</f>
        <v>#N/A</v>
      </c>
    </row>
    <row r="5457">
      <c r="B5457" s="4" t="s">
        <v>1385</v>
      </c>
      <c r="C5457" s="12" t="str">
        <f>IFERROR(__xludf.DUMMYFUNCTION("TEXTJOIN("";"", TRUE, FILTER($B$2:$B$14794, #REF!=$D$2:$D$14794))"),"#N/A")</f>
        <v>#N/A</v>
      </c>
    </row>
    <row r="5458">
      <c r="B5458" s="4" t="s">
        <v>1385</v>
      </c>
      <c r="C5458" s="12" t="str">
        <f>IFERROR(__xludf.DUMMYFUNCTION("TEXTJOIN("";"", TRUE, FILTER($B$2:$B$14794, #REF!=$D$2:$D$14794))"),"#N/A")</f>
        <v>#N/A</v>
      </c>
    </row>
    <row r="5459">
      <c r="B5459" s="4" t="s">
        <v>1385</v>
      </c>
      <c r="C5459" s="12" t="str">
        <f>IFERROR(__xludf.DUMMYFUNCTION("TEXTJOIN("";"", TRUE, FILTER($B$2:$B$14794, #REF!=$D$2:$D$14794))"),"#N/A")</f>
        <v>#N/A</v>
      </c>
    </row>
    <row r="5460">
      <c r="B5460" s="4" t="s">
        <v>1385</v>
      </c>
      <c r="C5460" s="12" t="str">
        <f>IFERROR(__xludf.DUMMYFUNCTION("TEXTJOIN("";"", TRUE, FILTER($B$2:$B$14794, #REF!=$D$2:$D$14794))"),"#N/A")</f>
        <v>#N/A</v>
      </c>
    </row>
    <row r="5461">
      <c r="B5461" s="4" t="s">
        <v>1385</v>
      </c>
      <c r="C5461" s="12" t="str">
        <f>IFERROR(__xludf.DUMMYFUNCTION("TEXTJOIN("";"", TRUE, FILTER($B$2:$B$14794, #REF!=$D$2:$D$14794))"),"#N/A")</f>
        <v>#N/A</v>
      </c>
    </row>
    <row r="5462">
      <c r="B5462" s="4" t="s">
        <v>1385</v>
      </c>
      <c r="C5462" s="12" t="str">
        <f>IFERROR(__xludf.DUMMYFUNCTION("TEXTJOIN("";"", TRUE, FILTER($B$2:$B$14794, #REF!=$D$2:$D$14794))"),"#N/A")</f>
        <v>#N/A</v>
      </c>
    </row>
    <row r="5463">
      <c r="B5463" s="4" t="s">
        <v>1387</v>
      </c>
      <c r="C5463" s="12" t="str">
        <f>IFERROR(__xludf.DUMMYFUNCTION("TEXTJOIN("";"", TRUE, FILTER($B$2:$B$14794, #REF!=$D$2:$D$14794))"),"#N/A")</f>
        <v>#N/A</v>
      </c>
    </row>
    <row r="5464">
      <c r="B5464" s="4" t="s">
        <v>1387</v>
      </c>
      <c r="C5464" s="12" t="str">
        <f>IFERROR(__xludf.DUMMYFUNCTION("TEXTJOIN("";"", TRUE, FILTER($B$2:$B$14794, #REF!=$D$2:$D$14794))"),"#N/A")</f>
        <v>#N/A</v>
      </c>
    </row>
    <row r="5465">
      <c r="B5465" s="4" t="s">
        <v>1387</v>
      </c>
      <c r="C5465" s="12" t="str">
        <f>IFERROR(__xludf.DUMMYFUNCTION("TEXTJOIN("";"", TRUE, FILTER($B$2:$B$14794, #REF!=$D$2:$D$14794))"),"#N/A")</f>
        <v>#N/A</v>
      </c>
    </row>
    <row r="5466">
      <c r="B5466" s="4" t="s">
        <v>1387</v>
      </c>
      <c r="C5466" s="12" t="str">
        <f>IFERROR(__xludf.DUMMYFUNCTION("TEXTJOIN("";"", TRUE, FILTER($B$2:$B$14794, #REF!=$D$2:$D$14794))"),"#N/A")</f>
        <v>#N/A</v>
      </c>
    </row>
    <row r="5467">
      <c r="B5467" s="4" t="s">
        <v>1387</v>
      </c>
      <c r="C5467" s="12" t="str">
        <f>IFERROR(__xludf.DUMMYFUNCTION("TEXTJOIN("";"", TRUE, FILTER($B$2:$B$14794, #REF!=$D$2:$D$14794))"),"#N/A")</f>
        <v>#N/A</v>
      </c>
    </row>
    <row r="5468">
      <c r="B5468" s="4" t="s">
        <v>1387</v>
      </c>
      <c r="C5468" s="12" t="str">
        <f>IFERROR(__xludf.DUMMYFUNCTION("TEXTJOIN("";"", TRUE, FILTER($B$2:$B$14794, #REF!=$D$2:$D$14794))"),"#N/A")</f>
        <v>#N/A</v>
      </c>
    </row>
    <row r="5469">
      <c r="B5469" s="4" t="s">
        <v>1387</v>
      </c>
      <c r="C5469" s="12" t="str">
        <f>IFERROR(__xludf.DUMMYFUNCTION("TEXTJOIN("";"", TRUE, FILTER($B$2:$B$14794, #REF!=$D$2:$D$14794))"),"#N/A")</f>
        <v>#N/A</v>
      </c>
    </row>
    <row r="5470">
      <c r="B5470" s="4" t="s">
        <v>1387</v>
      </c>
      <c r="C5470" s="12" t="str">
        <f>IFERROR(__xludf.DUMMYFUNCTION("TEXTJOIN("";"", TRUE, FILTER($B$2:$B$14794, #REF!=$D$2:$D$14794))"),"#N/A")</f>
        <v>#N/A</v>
      </c>
    </row>
    <row r="5471">
      <c r="B5471" s="4" t="s">
        <v>1387</v>
      </c>
      <c r="C5471" s="12" t="str">
        <f>IFERROR(__xludf.DUMMYFUNCTION("TEXTJOIN("";"", TRUE, FILTER($B$2:$B$14794, #REF!=$D$2:$D$14794))"),"#N/A")</f>
        <v>#N/A</v>
      </c>
    </row>
    <row r="5472">
      <c r="B5472" s="4" t="s">
        <v>1390</v>
      </c>
      <c r="C5472" s="12" t="str">
        <f>IFERROR(__xludf.DUMMYFUNCTION("TEXTJOIN("";"", TRUE, FILTER($B$2:$B$14794, #REF!=$D$2:$D$14794))"),"#N/A")</f>
        <v>#N/A</v>
      </c>
    </row>
    <row r="5473">
      <c r="B5473" s="4" t="s">
        <v>1390</v>
      </c>
      <c r="C5473" s="12" t="str">
        <f>IFERROR(__xludf.DUMMYFUNCTION("TEXTJOIN("";"", TRUE, FILTER($B$2:$B$14794, #REF!=$D$2:$D$14794))"),"#N/A")</f>
        <v>#N/A</v>
      </c>
    </row>
    <row r="5474">
      <c r="B5474" s="4" t="s">
        <v>1390</v>
      </c>
      <c r="C5474" s="12" t="str">
        <f>IFERROR(__xludf.DUMMYFUNCTION("TEXTJOIN("";"", TRUE, FILTER($B$2:$B$14794, #REF!=$D$2:$D$14794))"),"#N/A")</f>
        <v>#N/A</v>
      </c>
    </row>
    <row r="5475">
      <c r="B5475" s="4" t="s">
        <v>1390</v>
      </c>
      <c r="C5475" s="12" t="str">
        <f>IFERROR(__xludf.DUMMYFUNCTION("TEXTJOIN("";"", TRUE, FILTER($B$2:$B$14794, #REF!=$D$2:$D$14794))"),"#N/A")</f>
        <v>#N/A</v>
      </c>
    </row>
    <row r="5476">
      <c r="B5476" s="4" t="s">
        <v>1390</v>
      </c>
      <c r="C5476" s="12" t="str">
        <f>IFERROR(__xludf.DUMMYFUNCTION("TEXTJOIN("";"", TRUE, FILTER($B$2:$B$14794, #REF!=$D$2:$D$14794))"),"#N/A")</f>
        <v>#N/A</v>
      </c>
    </row>
    <row r="5477">
      <c r="B5477" s="4" t="s">
        <v>1390</v>
      </c>
      <c r="C5477" s="12" t="str">
        <f>IFERROR(__xludf.DUMMYFUNCTION("TEXTJOIN("";"", TRUE, FILTER($B$2:$B$14794, #REF!=$D$2:$D$14794))"),"#N/A")</f>
        <v>#N/A</v>
      </c>
    </row>
    <row r="5478">
      <c r="B5478" s="4" t="s">
        <v>1392</v>
      </c>
      <c r="C5478" s="12" t="str">
        <f>IFERROR(__xludf.DUMMYFUNCTION("TEXTJOIN("";"", TRUE, FILTER($B$2:$B$14794, #REF!=$D$2:$D$14794))"),"#N/A")</f>
        <v>#N/A</v>
      </c>
    </row>
    <row r="5479">
      <c r="B5479" s="4" t="s">
        <v>1392</v>
      </c>
      <c r="C5479" s="12" t="str">
        <f>IFERROR(__xludf.DUMMYFUNCTION("TEXTJOIN("";"", TRUE, FILTER($B$2:$B$14794, #REF!=$D$2:$D$14794))"),"#N/A")</f>
        <v>#N/A</v>
      </c>
    </row>
    <row r="5480">
      <c r="B5480" s="4" t="s">
        <v>1392</v>
      </c>
      <c r="C5480" s="12" t="str">
        <f>IFERROR(__xludf.DUMMYFUNCTION("TEXTJOIN("";"", TRUE, FILTER($B$2:$B$14794, #REF!=$D$2:$D$14794))"),"#N/A")</f>
        <v>#N/A</v>
      </c>
    </row>
    <row r="5481">
      <c r="B5481" s="4" t="s">
        <v>1394</v>
      </c>
      <c r="C5481" s="12" t="str">
        <f>IFERROR(__xludf.DUMMYFUNCTION("TEXTJOIN("";"", TRUE, FILTER($B$2:$B$14794, #REF!=$D$2:$D$14794))"),"#N/A")</f>
        <v>#N/A</v>
      </c>
    </row>
    <row r="5482">
      <c r="B5482" s="4" t="s">
        <v>1394</v>
      </c>
      <c r="C5482" s="12" t="str">
        <f>IFERROR(__xludf.DUMMYFUNCTION("TEXTJOIN("";"", TRUE, FILTER($B$2:$B$14794, #REF!=$D$2:$D$14794))"),"#N/A")</f>
        <v>#N/A</v>
      </c>
    </row>
    <row r="5483">
      <c r="B5483" s="4" t="s">
        <v>1394</v>
      </c>
      <c r="C5483" s="12" t="str">
        <f>IFERROR(__xludf.DUMMYFUNCTION("TEXTJOIN("";"", TRUE, FILTER($B$2:$B$14794, #REF!=$D$2:$D$14794))"),"#N/A")</f>
        <v>#N/A</v>
      </c>
    </row>
    <row r="5484">
      <c r="B5484" s="4" t="s">
        <v>1394</v>
      </c>
      <c r="C5484" s="12" t="str">
        <f>IFERROR(__xludf.DUMMYFUNCTION("TEXTJOIN("";"", TRUE, FILTER($B$2:$B$14794, #REF!=$D$2:$D$14794))"),"#N/A")</f>
        <v>#N/A</v>
      </c>
    </row>
    <row r="5485">
      <c r="B5485" s="4" t="s">
        <v>1394</v>
      </c>
      <c r="C5485" s="12" t="str">
        <f>IFERROR(__xludf.DUMMYFUNCTION("TEXTJOIN("";"", TRUE, FILTER($B$2:$B$14794, #REF!=$D$2:$D$14794))"),"#N/A")</f>
        <v>#N/A</v>
      </c>
    </row>
    <row r="5486">
      <c r="B5486" s="4" t="s">
        <v>1394</v>
      </c>
      <c r="C5486" s="12" t="str">
        <f>IFERROR(__xludf.DUMMYFUNCTION("TEXTJOIN("";"", TRUE, FILTER($B$2:$B$14794, #REF!=$D$2:$D$14794))"),"#N/A")</f>
        <v>#N/A</v>
      </c>
    </row>
    <row r="5487">
      <c r="B5487" s="4" t="s">
        <v>1396</v>
      </c>
      <c r="C5487" s="12" t="str">
        <f>IFERROR(__xludf.DUMMYFUNCTION("TEXTJOIN("";"", TRUE, FILTER($B$2:$B$14794, #REF!=$D$2:$D$14794))"),"#N/A")</f>
        <v>#N/A</v>
      </c>
    </row>
    <row r="5488">
      <c r="B5488" s="4" t="s">
        <v>1396</v>
      </c>
      <c r="C5488" s="12" t="str">
        <f>IFERROR(__xludf.DUMMYFUNCTION("TEXTJOIN("";"", TRUE, FILTER($B$2:$B$14794, #REF!=$D$2:$D$14794))"),"#N/A")</f>
        <v>#N/A</v>
      </c>
    </row>
    <row r="5489">
      <c r="B5489" s="4" t="s">
        <v>1398</v>
      </c>
      <c r="C5489" s="12" t="str">
        <f>IFERROR(__xludf.DUMMYFUNCTION("TEXTJOIN("";"", TRUE, FILTER($B$2:$B$14794, #REF!=$D$2:$D$14794))"),"#N/A")</f>
        <v>#N/A</v>
      </c>
    </row>
    <row r="5490">
      <c r="B5490" s="4" t="s">
        <v>1398</v>
      </c>
      <c r="C5490" s="12" t="str">
        <f>IFERROR(__xludf.DUMMYFUNCTION("TEXTJOIN("";"", TRUE, FILTER($B$2:$B$14794, #REF!=$D$2:$D$14794))"),"#N/A")</f>
        <v>#N/A</v>
      </c>
    </row>
    <row r="5491">
      <c r="B5491" s="4" t="s">
        <v>1398</v>
      </c>
      <c r="C5491" s="12" t="str">
        <f>IFERROR(__xludf.DUMMYFUNCTION("TEXTJOIN("";"", TRUE, FILTER($B$2:$B$14794, #REF!=$D$2:$D$14794))"),"#N/A")</f>
        <v>#N/A</v>
      </c>
    </row>
    <row r="5492">
      <c r="B5492" s="4" t="s">
        <v>1398</v>
      </c>
      <c r="C5492" s="12" t="str">
        <f>IFERROR(__xludf.DUMMYFUNCTION("TEXTJOIN("";"", TRUE, FILTER($B$2:$B$14794, #REF!=$D$2:$D$14794))"),"#N/A")</f>
        <v>#N/A</v>
      </c>
    </row>
    <row r="5493">
      <c r="B5493" s="4" t="s">
        <v>1400</v>
      </c>
      <c r="C5493" s="12" t="str">
        <f>IFERROR(__xludf.DUMMYFUNCTION("TEXTJOIN("";"", TRUE, FILTER($B$2:$B$14794, #REF!=$D$2:$D$14794))"),"#N/A")</f>
        <v>#N/A</v>
      </c>
    </row>
    <row r="5494">
      <c r="B5494" s="4" t="s">
        <v>1403</v>
      </c>
      <c r="C5494" s="12" t="str">
        <f>IFERROR(__xludf.DUMMYFUNCTION("TEXTJOIN("";"", TRUE, FILTER($B$2:$B$14794, #REF!=$D$2:$D$14794))"),"#N/A")</f>
        <v>#N/A</v>
      </c>
    </row>
    <row r="5495">
      <c r="B5495" s="4" t="s">
        <v>1403</v>
      </c>
      <c r="C5495" s="12" t="str">
        <f>IFERROR(__xludf.DUMMYFUNCTION("TEXTJOIN("";"", TRUE, FILTER($B$2:$B$14794, #REF!=$D$2:$D$14794))"),"#N/A")</f>
        <v>#N/A</v>
      </c>
    </row>
    <row r="5496">
      <c r="B5496" s="4" t="s">
        <v>1403</v>
      </c>
      <c r="C5496" s="12" t="str">
        <f>IFERROR(__xludf.DUMMYFUNCTION("TEXTJOIN("";"", TRUE, FILTER($B$2:$B$14794, #REF!=$D$2:$D$14794))"),"#N/A")</f>
        <v>#N/A</v>
      </c>
    </row>
    <row r="5497">
      <c r="B5497" s="4" t="s">
        <v>1403</v>
      </c>
      <c r="C5497" s="12" t="str">
        <f>IFERROR(__xludf.DUMMYFUNCTION("TEXTJOIN("";"", TRUE, FILTER($B$2:$B$14794, #REF!=$D$2:$D$14794))"),"#N/A")</f>
        <v>#N/A</v>
      </c>
    </row>
    <row r="5498">
      <c r="B5498" s="4" t="s">
        <v>1403</v>
      </c>
      <c r="C5498" s="12" t="str">
        <f>IFERROR(__xludf.DUMMYFUNCTION("TEXTJOIN("";"", TRUE, FILTER($B$2:$B$14794, #REF!=$D$2:$D$14794))"),"#N/A")</f>
        <v>#N/A</v>
      </c>
    </row>
    <row r="5499">
      <c r="B5499" s="4" t="s">
        <v>1405</v>
      </c>
      <c r="C5499" s="12" t="str">
        <f>IFERROR(__xludf.DUMMYFUNCTION("TEXTJOIN("";"", TRUE, FILTER($B$2:$B$14794, #REF!=$D$2:$D$14794))"),"#N/A")</f>
        <v>#N/A</v>
      </c>
    </row>
    <row r="5500">
      <c r="B5500" s="4" t="s">
        <v>1405</v>
      </c>
      <c r="C5500" s="12" t="str">
        <f>IFERROR(__xludf.DUMMYFUNCTION("TEXTJOIN("";"", TRUE, FILTER($B$2:$B$14794, #REF!=$D$2:$D$14794))"),"#N/A")</f>
        <v>#N/A</v>
      </c>
    </row>
    <row r="5501">
      <c r="B5501" s="4" t="s">
        <v>1407</v>
      </c>
      <c r="C5501" s="12" t="str">
        <f>IFERROR(__xludf.DUMMYFUNCTION("TEXTJOIN("";"", TRUE, FILTER($B$2:$B$14794, #REF!=$D$2:$D$14794))"),"#N/A")</f>
        <v>#N/A</v>
      </c>
    </row>
    <row r="5502">
      <c r="B5502" s="4" t="s">
        <v>1407</v>
      </c>
      <c r="C5502" s="12" t="str">
        <f>IFERROR(__xludf.DUMMYFUNCTION("TEXTJOIN("";"", TRUE, FILTER($B$2:$B$14794, #REF!=$D$2:$D$14794))"),"#N/A")</f>
        <v>#N/A</v>
      </c>
    </row>
    <row r="5503">
      <c r="B5503" s="4" t="s">
        <v>1407</v>
      </c>
      <c r="C5503" s="12" t="str">
        <f>IFERROR(__xludf.DUMMYFUNCTION("TEXTJOIN("";"", TRUE, FILTER($B$2:$B$14794, #REF!=$D$2:$D$14794))"),"#N/A")</f>
        <v>#N/A</v>
      </c>
    </row>
    <row r="5504">
      <c r="B5504" s="4" t="s">
        <v>1407</v>
      </c>
      <c r="C5504" s="12" t="str">
        <f>IFERROR(__xludf.DUMMYFUNCTION("TEXTJOIN("";"", TRUE, FILTER($B$2:$B$14794, #REF!=$D$2:$D$14794))"),"#N/A")</f>
        <v>#N/A</v>
      </c>
    </row>
    <row r="5505">
      <c r="B5505" s="4" t="s">
        <v>1407</v>
      </c>
      <c r="C5505" s="12" t="str">
        <f>IFERROR(__xludf.DUMMYFUNCTION("TEXTJOIN("";"", TRUE, FILTER($B$2:$B$14794, #REF!=$D$2:$D$14794))"),"#N/A")</f>
        <v>#N/A</v>
      </c>
    </row>
    <row r="5506">
      <c r="B5506" s="4" t="s">
        <v>1410</v>
      </c>
      <c r="C5506" s="12" t="str">
        <f>IFERROR(__xludf.DUMMYFUNCTION("TEXTJOIN("";"", TRUE, FILTER($B$2:$B$14794, #REF!=$D$2:$D$14794))"),"#N/A")</f>
        <v>#N/A</v>
      </c>
    </row>
    <row r="5507">
      <c r="B5507" s="4" t="s">
        <v>1410</v>
      </c>
      <c r="C5507" s="12" t="str">
        <f>IFERROR(__xludf.DUMMYFUNCTION("TEXTJOIN("";"", TRUE, FILTER($B$2:$B$14794, #REF!=$D$2:$D$14794))"),"#N/A")</f>
        <v>#N/A</v>
      </c>
    </row>
    <row r="5508">
      <c r="B5508" s="4" t="s">
        <v>1410</v>
      </c>
      <c r="C5508" s="12" t="str">
        <f>IFERROR(__xludf.DUMMYFUNCTION("TEXTJOIN("";"", TRUE, FILTER($B$2:$B$14794, #REF!=$D$2:$D$14794))"),"#N/A")</f>
        <v>#N/A</v>
      </c>
    </row>
    <row r="5509">
      <c r="B5509" s="4" t="s">
        <v>1410</v>
      </c>
      <c r="C5509" s="12" t="str">
        <f>IFERROR(__xludf.DUMMYFUNCTION("TEXTJOIN("";"", TRUE, FILTER($B$2:$B$14794, #REF!=$D$2:$D$14794))"),"#N/A")</f>
        <v>#N/A</v>
      </c>
    </row>
    <row r="5510">
      <c r="B5510" s="4" t="s">
        <v>1410</v>
      </c>
      <c r="C5510" s="12" t="str">
        <f>IFERROR(__xludf.DUMMYFUNCTION("TEXTJOIN("";"", TRUE, FILTER($B$2:$B$14794, #REF!=$D$2:$D$14794))"),"#N/A")</f>
        <v>#N/A</v>
      </c>
    </row>
    <row r="5511">
      <c r="B5511" s="4" t="s">
        <v>1412</v>
      </c>
      <c r="C5511" s="12" t="str">
        <f>IFERROR(__xludf.DUMMYFUNCTION("TEXTJOIN("";"", TRUE, FILTER($B$2:$B$14794, #REF!=$D$2:$D$14794))"),"#N/A")</f>
        <v>#N/A</v>
      </c>
    </row>
    <row r="5512">
      <c r="B5512" s="4" t="s">
        <v>1412</v>
      </c>
      <c r="C5512" s="12" t="str">
        <f>IFERROR(__xludf.DUMMYFUNCTION("TEXTJOIN("";"", TRUE, FILTER($B$2:$B$14794, #REF!=$D$2:$D$14794))"),"#N/A")</f>
        <v>#N/A</v>
      </c>
    </row>
    <row r="5513">
      <c r="B5513" s="4" t="s">
        <v>1412</v>
      </c>
      <c r="C5513" s="12" t="str">
        <f>IFERROR(__xludf.DUMMYFUNCTION("TEXTJOIN("";"", TRUE, FILTER($B$2:$B$14794, #REF!=$D$2:$D$14794))"),"#N/A")</f>
        <v>#N/A</v>
      </c>
    </row>
    <row r="5514">
      <c r="B5514" s="4" t="s">
        <v>1412</v>
      </c>
      <c r="C5514" s="12" t="str">
        <f>IFERROR(__xludf.DUMMYFUNCTION("TEXTJOIN("";"", TRUE, FILTER($B$2:$B$14794, #REF!=$D$2:$D$14794))"),"#N/A")</f>
        <v>#N/A</v>
      </c>
    </row>
    <row r="5515">
      <c r="B5515" s="4" t="s">
        <v>1412</v>
      </c>
      <c r="C5515" s="12" t="str">
        <f>IFERROR(__xludf.DUMMYFUNCTION("TEXTJOIN("";"", TRUE, FILTER($B$2:$B$14794, #REF!=$D$2:$D$14794))"),"#N/A")</f>
        <v>#N/A</v>
      </c>
    </row>
    <row r="5516">
      <c r="B5516" s="4" t="s">
        <v>1414</v>
      </c>
      <c r="C5516" s="12" t="str">
        <f>IFERROR(__xludf.DUMMYFUNCTION("TEXTJOIN("";"", TRUE, FILTER($B$2:$B$14794, #REF!=$D$2:$D$14794))"),"#N/A")</f>
        <v>#N/A</v>
      </c>
    </row>
    <row r="5517">
      <c r="B5517" s="4" t="s">
        <v>1414</v>
      </c>
      <c r="C5517" s="12" t="str">
        <f>IFERROR(__xludf.DUMMYFUNCTION("TEXTJOIN("";"", TRUE, FILTER($B$2:$B$14794, #REF!=$D$2:$D$14794))"),"#N/A")</f>
        <v>#N/A</v>
      </c>
    </row>
    <row r="5518">
      <c r="B5518" s="4" t="s">
        <v>1414</v>
      </c>
      <c r="C5518" s="12" t="str">
        <f>IFERROR(__xludf.DUMMYFUNCTION("TEXTJOIN("";"", TRUE, FILTER($B$2:$B$14794, #REF!=$D$2:$D$14794))"),"#N/A")</f>
        <v>#N/A</v>
      </c>
    </row>
    <row r="5519">
      <c r="B5519" s="4" t="s">
        <v>1414</v>
      </c>
      <c r="C5519" s="12" t="str">
        <f>IFERROR(__xludf.DUMMYFUNCTION("TEXTJOIN("";"", TRUE, FILTER($B$2:$B$14794, #REF!=$D$2:$D$14794))"),"#N/A")</f>
        <v>#N/A</v>
      </c>
    </row>
    <row r="5520">
      <c r="B5520" s="4" t="s">
        <v>1414</v>
      </c>
      <c r="C5520" s="12" t="str">
        <f>IFERROR(__xludf.DUMMYFUNCTION("TEXTJOIN("";"", TRUE, FILTER($B$2:$B$14794, #REF!=$D$2:$D$14794))"),"#N/A")</f>
        <v>#N/A</v>
      </c>
    </row>
    <row r="5521">
      <c r="B5521" s="4" t="s">
        <v>1414</v>
      </c>
      <c r="C5521" s="12" t="str">
        <f>IFERROR(__xludf.DUMMYFUNCTION("TEXTJOIN("";"", TRUE, FILTER($B$2:$B$14794, #REF!=$D$2:$D$14794))"),"#N/A")</f>
        <v>#N/A</v>
      </c>
    </row>
    <row r="5522">
      <c r="B5522" s="4" t="s">
        <v>1416</v>
      </c>
      <c r="C5522" s="12" t="str">
        <f>IFERROR(__xludf.DUMMYFUNCTION("TEXTJOIN("";"", TRUE, FILTER($B$2:$B$14794, #REF!=$D$2:$D$14794))"),"#N/A")</f>
        <v>#N/A</v>
      </c>
    </row>
    <row r="5523">
      <c r="B5523" s="4" t="s">
        <v>1416</v>
      </c>
      <c r="C5523" s="12" t="str">
        <f>IFERROR(__xludf.DUMMYFUNCTION("TEXTJOIN("";"", TRUE, FILTER($B$2:$B$14794, #REF!=$D$2:$D$14794))"),"#N/A")</f>
        <v>#N/A</v>
      </c>
    </row>
    <row r="5524">
      <c r="B5524" s="4" t="s">
        <v>1416</v>
      </c>
      <c r="C5524" s="12" t="str">
        <f>IFERROR(__xludf.DUMMYFUNCTION("TEXTJOIN("";"", TRUE, FILTER($B$2:$B$14794, #REF!=$D$2:$D$14794))"),"#N/A")</f>
        <v>#N/A</v>
      </c>
    </row>
    <row r="5525">
      <c r="B5525" s="4" t="s">
        <v>1416</v>
      </c>
      <c r="C5525" s="12" t="str">
        <f>IFERROR(__xludf.DUMMYFUNCTION("TEXTJOIN("";"", TRUE, FILTER($B$2:$B$14794, #REF!=$D$2:$D$14794))"),"#N/A")</f>
        <v>#N/A</v>
      </c>
    </row>
    <row r="5526">
      <c r="B5526" s="4" t="s">
        <v>1416</v>
      </c>
      <c r="C5526" s="12" t="str">
        <f>IFERROR(__xludf.DUMMYFUNCTION("TEXTJOIN("";"", TRUE, FILTER($B$2:$B$14794, #REF!=$D$2:$D$14794))"),"#N/A")</f>
        <v>#N/A</v>
      </c>
    </row>
    <row r="5527">
      <c r="B5527" s="4" t="s">
        <v>1418</v>
      </c>
      <c r="C5527" s="12" t="str">
        <f>IFERROR(__xludf.DUMMYFUNCTION("TEXTJOIN("";"", TRUE, FILTER($B$2:$B$14794, #REF!=$D$2:$D$14794))"),"#N/A")</f>
        <v>#N/A</v>
      </c>
    </row>
    <row r="5528">
      <c r="B5528" s="4" t="s">
        <v>1421</v>
      </c>
      <c r="C5528" s="12" t="str">
        <f>IFERROR(__xludf.DUMMYFUNCTION("TEXTJOIN("";"", TRUE, FILTER($B$2:$B$14794, #REF!=$D$2:$D$14794))"),"#N/A")</f>
        <v>#N/A</v>
      </c>
    </row>
    <row r="5529">
      <c r="B5529" s="4" t="s">
        <v>1421</v>
      </c>
      <c r="C5529" s="12" t="str">
        <f>IFERROR(__xludf.DUMMYFUNCTION("TEXTJOIN("";"", TRUE, FILTER($B$2:$B$14794, #REF!=$D$2:$D$14794))"),"#N/A")</f>
        <v>#N/A</v>
      </c>
    </row>
    <row r="5530">
      <c r="B5530" s="4" t="s">
        <v>1423</v>
      </c>
      <c r="C5530" s="12" t="str">
        <f>IFERROR(__xludf.DUMMYFUNCTION("TEXTJOIN("";"", TRUE, FILTER($B$2:$B$14794, #REF!=$D$2:$D$14794))"),"#N/A")</f>
        <v>#N/A</v>
      </c>
    </row>
    <row r="5531">
      <c r="B5531" s="4" t="s">
        <v>1423</v>
      </c>
      <c r="C5531" s="12" t="str">
        <f>IFERROR(__xludf.DUMMYFUNCTION("TEXTJOIN("";"", TRUE, FILTER($B$2:$B$14794, #REF!=$D$2:$D$14794))"),"#N/A")</f>
        <v>#N/A</v>
      </c>
    </row>
    <row r="5532">
      <c r="B5532" s="4" t="s">
        <v>1425</v>
      </c>
      <c r="C5532" s="12" t="str">
        <f>IFERROR(__xludf.DUMMYFUNCTION("TEXTJOIN("";"", TRUE, FILTER($B$2:$B$14794, #REF!=$D$2:$D$14794))"),"#N/A")</f>
        <v>#N/A</v>
      </c>
    </row>
    <row r="5533">
      <c r="B5533" s="4" t="s">
        <v>1425</v>
      </c>
      <c r="C5533" s="12" t="str">
        <f>IFERROR(__xludf.DUMMYFUNCTION("TEXTJOIN("";"", TRUE, FILTER($B$2:$B$14794, #REF!=$D$2:$D$14794))"),"#N/A")</f>
        <v>#N/A</v>
      </c>
    </row>
    <row r="5534">
      <c r="B5534" s="4" t="s">
        <v>1425</v>
      </c>
      <c r="C5534" s="12" t="str">
        <f>IFERROR(__xludf.DUMMYFUNCTION("TEXTJOIN("";"", TRUE, FILTER($B$2:$B$14794, #REF!=$D$2:$D$14794))"),"#N/A")</f>
        <v>#N/A</v>
      </c>
    </row>
    <row r="5535">
      <c r="B5535" s="4" t="s">
        <v>1425</v>
      </c>
      <c r="C5535" s="12" t="str">
        <f>IFERROR(__xludf.DUMMYFUNCTION("TEXTJOIN("";"", TRUE, FILTER($B$2:$B$14794, #REF!=$D$2:$D$14794))"),"#N/A")</f>
        <v>#N/A</v>
      </c>
    </row>
    <row r="5536">
      <c r="B5536" s="4" t="s">
        <v>1427</v>
      </c>
      <c r="C5536" s="12" t="str">
        <f>IFERROR(__xludf.DUMMYFUNCTION("TEXTJOIN("";"", TRUE, FILTER($B$2:$B$14794, #REF!=$D$2:$D$14794))"),"#N/A")</f>
        <v>#N/A</v>
      </c>
    </row>
    <row r="5537">
      <c r="B5537" s="4" t="s">
        <v>1427</v>
      </c>
      <c r="C5537" s="12" t="str">
        <f>IFERROR(__xludf.DUMMYFUNCTION("TEXTJOIN("";"", TRUE, FILTER($B$2:$B$14794, #REF!=$D$2:$D$14794))"),"#N/A")</f>
        <v>#N/A</v>
      </c>
    </row>
    <row r="5538">
      <c r="B5538" s="4" t="s">
        <v>1427</v>
      </c>
      <c r="C5538" s="12" t="str">
        <f>IFERROR(__xludf.DUMMYFUNCTION("TEXTJOIN("";"", TRUE, FILTER($B$2:$B$14794, #REF!=$D$2:$D$14794))"),"#N/A")</f>
        <v>#N/A</v>
      </c>
    </row>
    <row r="5539">
      <c r="B5539" s="4" t="s">
        <v>1427</v>
      </c>
      <c r="C5539" s="12" t="str">
        <f>IFERROR(__xludf.DUMMYFUNCTION("TEXTJOIN("";"", TRUE, FILTER($B$2:$B$14794, #REF!=$D$2:$D$14794))"),"#N/A")</f>
        <v>#N/A</v>
      </c>
    </row>
    <row r="5540">
      <c r="B5540" s="4" t="s">
        <v>1427</v>
      </c>
      <c r="C5540" s="12" t="str">
        <f>IFERROR(__xludf.DUMMYFUNCTION("TEXTJOIN("";"", TRUE, FILTER($B$2:$B$14794, #REF!=$D$2:$D$14794))"),"#N/A")</f>
        <v>#N/A</v>
      </c>
    </row>
    <row r="5541">
      <c r="B5541" s="4" t="s">
        <v>1429</v>
      </c>
      <c r="C5541" s="12" t="str">
        <f>IFERROR(__xludf.DUMMYFUNCTION("TEXTJOIN("";"", TRUE, FILTER($B$2:$B$14794, #REF!=$D$2:$D$14794))"),"#N/A")</f>
        <v>#N/A</v>
      </c>
    </row>
    <row r="5542">
      <c r="B5542" s="4" t="s">
        <v>1429</v>
      </c>
      <c r="C5542" s="12" t="str">
        <f>IFERROR(__xludf.DUMMYFUNCTION("TEXTJOIN("";"", TRUE, FILTER($B$2:$B$14794, #REF!=$D$2:$D$14794))"),"#N/A")</f>
        <v>#N/A</v>
      </c>
    </row>
    <row r="5543">
      <c r="B5543" s="4" t="s">
        <v>1429</v>
      </c>
      <c r="C5543" s="12" t="str">
        <f>IFERROR(__xludf.DUMMYFUNCTION("TEXTJOIN("";"", TRUE, FILTER($B$2:$B$14794, #REF!=$D$2:$D$14794))"),"#N/A")</f>
        <v>#N/A</v>
      </c>
    </row>
    <row r="5544">
      <c r="B5544" s="4" t="s">
        <v>1429</v>
      </c>
      <c r="C5544" s="12" t="str">
        <f>IFERROR(__xludf.DUMMYFUNCTION("TEXTJOIN("";"", TRUE, FILTER($B$2:$B$14794, #REF!=$D$2:$D$14794))"),"#N/A")</f>
        <v>#N/A</v>
      </c>
    </row>
    <row r="5545">
      <c r="B5545" s="4" t="s">
        <v>1432</v>
      </c>
      <c r="C5545" s="12" t="str">
        <f>IFERROR(__xludf.DUMMYFUNCTION("TEXTJOIN("";"", TRUE, FILTER($B$2:$B$14794, #REF!=$D$2:$D$14794))"),"#N/A")</f>
        <v>#N/A</v>
      </c>
    </row>
    <row r="5546">
      <c r="B5546" s="4" t="s">
        <v>1432</v>
      </c>
      <c r="C5546" s="12" t="str">
        <f>IFERROR(__xludf.DUMMYFUNCTION("TEXTJOIN("";"", TRUE, FILTER($B$2:$B$14794, #REF!=$D$2:$D$14794))"),"#N/A")</f>
        <v>#N/A</v>
      </c>
    </row>
    <row r="5547">
      <c r="B5547" s="4" t="s">
        <v>1432</v>
      </c>
      <c r="C5547" s="12" t="str">
        <f>IFERROR(__xludf.DUMMYFUNCTION("TEXTJOIN("";"", TRUE, FILTER($B$2:$B$14794, #REF!=$D$2:$D$14794))"),"#N/A")</f>
        <v>#N/A</v>
      </c>
    </row>
    <row r="5548">
      <c r="B5548" s="4" t="s">
        <v>1432</v>
      </c>
      <c r="C5548" s="12" t="str">
        <f>IFERROR(__xludf.DUMMYFUNCTION("TEXTJOIN("";"", TRUE, FILTER($B$2:$B$14794, #REF!=$D$2:$D$14794))"),"#N/A")</f>
        <v>#N/A</v>
      </c>
    </row>
    <row r="5549">
      <c r="B5549" s="4" t="s">
        <v>1432</v>
      </c>
      <c r="C5549" s="12" t="str">
        <f>IFERROR(__xludf.DUMMYFUNCTION("TEXTJOIN("";"", TRUE, FILTER($B$2:$B$14794, #REF!=$D$2:$D$14794))"),"#N/A")</f>
        <v>#N/A</v>
      </c>
    </row>
    <row r="5550">
      <c r="B5550" s="4" t="s">
        <v>1432</v>
      </c>
      <c r="C5550" s="12" t="str">
        <f>IFERROR(__xludf.DUMMYFUNCTION("TEXTJOIN("";"", TRUE, FILTER($B$2:$B$14794, #REF!=$D$2:$D$14794))"),"#N/A")</f>
        <v>#N/A</v>
      </c>
    </row>
    <row r="5551">
      <c r="B5551" s="4" t="s">
        <v>1434</v>
      </c>
      <c r="C5551" s="12" t="str">
        <f>IFERROR(__xludf.DUMMYFUNCTION("TEXTJOIN("";"", TRUE, FILTER($B$2:$B$14794, #REF!=$D$2:$D$14794))"),"#N/A")</f>
        <v>#N/A</v>
      </c>
    </row>
    <row r="5552">
      <c r="B5552" s="4" t="s">
        <v>1434</v>
      </c>
      <c r="C5552" s="12" t="str">
        <f>IFERROR(__xludf.DUMMYFUNCTION("TEXTJOIN("";"", TRUE, FILTER($B$2:$B$14794, #REF!=$D$2:$D$14794))"),"#N/A")</f>
        <v>#N/A</v>
      </c>
    </row>
    <row r="5553">
      <c r="B5553" s="4" t="s">
        <v>1434</v>
      </c>
      <c r="C5553" s="12" t="str">
        <f>IFERROR(__xludf.DUMMYFUNCTION("TEXTJOIN("";"", TRUE, FILTER($B$2:$B$14794, #REF!=$D$2:$D$14794))"),"#N/A")</f>
        <v>#N/A</v>
      </c>
    </row>
    <row r="5554">
      <c r="B5554" s="4" t="s">
        <v>1434</v>
      </c>
      <c r="C5554" s="12" t="str">
        <f>IFERROR(__xludf.DUMMYFUNCTION("TEXTJOIN("";"", TRUE, FILTER($B$2:$B$14794, #REF!=$D$2:$D$14794))"),"#N/A")</f>
        <v>#N/A</v>
      </c>
    </row>
    <row r="5555">
      <c r="B5555" s="4" t="s">
        <v>1436</v>
      </c>
      <c r="C5555" s="12" t="str">
        <f>IFERROR(__xludf.DUMMYFUNCTION("TEXTJOIN("";"", TRUE, FILTER($B$2:$B$14794, #REF!=$D$2:$D$14794))"),"#N/A")</f>
        <v>#N/A</v>
      </c>
    </row>
    <row r="5556">
      <c r="B5556" s="4" t="s">
        <v>1436</v>
      </c>
      <c r="C5556" s="12" t="str">
        <f>IFERROR(__xludf.DUMMYFUNCTION("TEXTJOIN("";"", TRUE, FILTER($B$2:$B$14794, #REF!=$D$2:$D$14794))"),"#N/A")</f>
        <v>#N/A</v>
      </c>
    </row>
    <row r="5557">
      <c r="B5557" s="4" t="s">
        <v>1436</v>
      </c>
      <c r="C5557" s="12" t="str">
        <f>IFERROR(__xludf.DUMMYFUNCTION("TEXTJOIN("";"", TRUE, FILTER($B$2:$B$14794, #REF!=$D$2:$D$14794))"),"#N/A")</f>
        <v>#N/A</v>
      </c>
    </row>
    <row r="5558">
      <c r="B5558" s="4" t="s">
        <v>1436</v>
      </c>
      <c r="C5558" s="12" t="str">
        <f>IFERROR(__xludf.DUMMYFUNCTION("TEXTJOIN("";"", TRUE, FILTER($B$2:$B$14794, #REF!=$D$2:$D$14794))"),"#N/A")</f>
        <v>#N/A</v>
      </c>
    </row>
    <row r="5559">
      <c r="B5559" s="4" t="s">
        <v>1436</v>
      </c>
      <c r="C5559" s="12" t="str">
        <f>IFERROR(__xludf.DUMMYFUNCTION("TEXTJOIN("";"", TRUE, FILTER($B$2:$B$14794, #REF!=$D$2:$D$14794))"),"#N/A")</f>
        <v>#N/A</v>
      </c>
    </row>
    <row r="5560">
      <c r="B5560" s="4" t="s">
        <v>1436</v>
      </c>
      <c r="C5560" s="12" t="str">
        <f>IFERROR(__xludf.DUMMYFUNCTION("TEXTJOIN("";"", TRUE, FILTER($B$2:$B$14794, #REF!=$D$2:$D$14794))"),"#N/A")</f>
        <v>#N/A</v>
      </c>
    </row>
    <row r="5561">
      <c r="B5561" s="4" t="s">
        <v>1436</v>
      </c>
      <c r="C5561" s="12" t="str">
        <f>IFERROR(__xludf.DUMMYFUNCTION("TEXTJOIN("";"", TRUE, FILTER($B$2:$B$14794, #REF!=$D$2:$D$14794))"),"#N/A")</f>
        <v>#N/A</v>
      </c>
    </row>
    <row r="5562">
      <c r="B5562" s="4" t="s">
        <v>1436</v>
      </c>
      <c r="C5562" s="12" t="str">
        <f>IFERROR(__xludf.DUMMYFUNCTION("TEXTJOIN("";"", TRUE, FILTER($B$2:$B$14794, #REF!=$D$2:$D$14794))"),"#N/A")</f>
        <v>#N/A</v>
      </c>
    </row>
    <row r="5563">
      <c r="B5563" s="4" t="s">
        <v>1438</v>
      </c>
      <c r="C5563" s="12" t="str">
        <f>IFERROR(__xludf.DUMMYFUNCTION("TEXTJOIN("";"", TRUE, FILTER($B$2:$B$14794, #REF!=$D$2:$D$14794))"),"#N/A")</f>
        <v>#N/A</v>
      </c>
    </row>
    <row r="5564">
      <c r="B5564" s="4" t="s">
        <v>1438</v>
      </c>
      <c r="C5564" s="12" t="str">
        <f>IFERROR(__xludf.DUMMYFUNCTION("TEXTJOIN("";"", TRUE, FILTER($B$2:$B$14794, #REF!=$D$2:$D$14794))"),"#N/A")</f>
        <v>#N/A</v>
      </c>
    </row>
    <row r="5565">
      <c r="B5565" s="4" t="s">
        <v>1438</v>
      </c>
      <c r="C5565" s="12" t="str">
        <f>IFERROR(__xludf.DUMMYFUNCTION("TEXTJOIN("";"", TRUE, FILTER($B$2:$B$14794, #REF!=$D$2:$D$14794))"),"#N/A")</f>
        <v>#N/A</v>
      </c>
    </row>
    <row r="5566">
      <c r="B5566" s="4" t="s">
        <v>1438</v>
      </c>
      <c r="C5566" s="12" t="str">
        <f>IFERROR(__xludf.DUMMYFUNCTION("TEXTJOIN("";"", TRUE, FILTER($B$2:$B$14794, #REF!=$D$2:$D$14794))"),"#N/A")</f>
        <v>#N/A</v>
      </c>
    </row>
    <row r="5567">
      <c r="B5567" s="4" t="s">
        <v>1440</v>
      </c>
      <c r="C5567" s="12" t="str">
        <f>IFERROR(__xludf.DUMMYFUNCTION("TEXTJOIN("";"", TRUE, FILTER($B$2:$B$14794, #REF!=$D$2:$D$14794))"),"#N/A")</f>
        <v>#N/A</v>
      </c>
    </row>
    <row r="5568">
      <c r="B5568" s="4" t="s">
        <v>1440</v>
      </c>
      <c r="C5568" s="12" t="str">
        <f>IFERROR(__xludf.DUMMYFUNCTION("TEXTJOIN("";"", TRUE, FILTER($B$2:$B$14794, #REF!=$D$2:$D$14794))"),"#N/A")</f>
        <v>#N/A</v>
      </c>
    </row>
    <row r="5569">
      <c r="B5569" s="4" t="s">
        <v>1440</v>
      </c>
      <c r="C5569" s="12" t="str">
        <f>IFERROR(__xludf.DUMMYFUNCTION("TEXTJOIN("";"", TRUE, FILTER($B$2:$B$14794, #REF!=$D$2:$D$14794))"),"#N/A")</f>
        <v>#N/A</v>
      </c>
    </row>
    <row r="5570">
      <c r="B5570" s="4" t="s">
        <v>1440</v>
      </c>
      <c r="C5570" s="12" t="str">
        <f>IFERROR(__xludf.DUMMYFUNCTION("TEXTJOIN("";"", TRUE, FILTER($B$2:$B$14794, #REF!=$D$2:$D$14794))"),"#N/A")</f>
        <v>#N/A</v>
      </c>
    </row>
    <row r="5571">
      <c r="B5571" s="4" t="s">
        <v>1440</v>
      </c>
      <c r="C5571" s="12" t="str">
        <f>IFERROR(__xludf.DUMMYFUNCTION("TEXTJOIN("";"", TRUE, FILTER($B$2:$B$14794, #REF!=$D$2:$D$14794))"),"#N/A")</f>
        <v>#N/A</v>
      </c>
    </row>
    <row r="5572">
      <c r="B5572" s="4" t="s">
        <v>1440</v>
      </c>
      <c r="C5572" s="12" t="str">
        <f>IFERROR(__xludf.DUMMYFUNCTION("TEXTJOIN("";"", TRUE, FILTER($B$2:$B$14794, #REF!=$D$2:$D$14794))"),"#N/A")</f>
        <v>#N/A</v>
      </c>
    </row>
    <row r="5573">
      <c r="B5573" s="4" t="s">
        <v>1440</v>
      </c>
      <c r="C5573" s="12" t="str">
        <f>IFERROR(__xludf.DUMMYFUNCTION("TEXTJOIN("";"", TRUE, FILTER($B$2:$B$14794, #REF!=$D$2:$D$14794))"),"#N/A")</f>
        <v>#N/A</v>
      </c>
    </row>
    <row r="5574">
      <c r="B5574" s="4" t="s">
        <v>1440</v>
      </c>
      <c r="C5574" s="12" t="str">
        <f>IFERROR(__xludf.DUMMYFUNCTION("TEXTJOIN("";"", TRUE, FILTER($B$2:$B$14794, #REF!=$D$2:$D$14794))"),"#N/A")</f>
        <v>#N/A</v>
      </c>
    </row>
    <row r="5575">
      <c r="B5575" s="4" t="s">
        <v>1440</v>
      </c>
      <c r="C5575" s="12" t="str">
        <f>IFERROR(__xludf.DUMMYFUNCTION("TEXTJOIN("";"", TRUE, FILTER($B$2:$B$14794, #REF!=$D$2:$D$14794))"),"#N/A")</f>
        <v>#N/A</v>
      </c>
    </row>
    <row r="5576">
      <c r="B5576" s="4" t="s">
        <v>1442</v>
      </c>
      <c r="C5576" s="12" t="str">
        <f>IFERROR(__xludf.DUMMYFUNCTION("TEXTJOIN("";"", TRUE, FILTER($B$2:$B$14794, #REF!=$D$2:$D$14794))"),"#N/A")</f>
        <v>#N/A</v>
      </c>
    </row>
    <row r="5577">
      <c r="B5577" s="4" t="s">
        <v>1442</v>
      </c>
      <c r="C5577" s="12" t="str">
        <f>IFERROR(__xludf.DUMMYFUNCTION("TEXTJOIN("";"", TRUE, FILTER($B$2:$B$14794, #REF!=$D$2:$D$14794))"),"#N/A")</f>
        <v>#N/A</v>
      </c>
    </row>
    <row r="5578">
      <c r="B5578" s="4" t="s">
        <v>1445</v>
      </c>
      <c r="C5578" s="12" t="str">
        <f>IFERROR(__xludf.DUMMYFUNCTION("TEXTJOIN("";"", TRUE, FILTER($B$2:$B$14794, #REF!=$D$2:$D$14794))"),"#N/A")</f>
        <v>#N/A</v>
      </c>
    </row>
    <row r="5579">
      <c r="B5579" s="4" t="s">
        <v>1445</v>
      </c>
      <c r="C5579" s="12" t="str">
        <f>IFERROR(__xludf.DUMMYFUNCTION("TEXTJOIN("";"", TRUE, FILTER($B$2:$B$14794, #REF!=$D$2:$D$14794))"),"#N/A")</f>
        <v>#N/A</v>
      </c>
    </row>
    <row r="5580">
      <c r="B5580" s="4" t="s">
        <v>1445</v>
      </c>
      <c r="C5580" s="12" t="str">
        <f>IFERROR(__xludf.DUMMYFUNCTION("TEXTJOIN("";"", TRUE, FILTER($B$2:$B$14794, #REF!=$D$2:$D$14794))"),"#N/A")</f>
        <v>#N/A</v>
      </c>
    </row>
    <row r="5581">
      <c r="B5581" s="4" t="s">
        <v>1445</v>
      </c>
      <c r="C5581" s="12" t="str">
        <f>IFERROR(__xludf.DUMMYFUNCTION("TEXTJOIN("";"", TRUE, FILTER($B$2:$B$14794, #REF!=$D$2:$D$14794))"),"#N/A")</f>
        <v>#N/A</v>
      </c>
    </row>
    <row r="5582">
      <c r="B5582" s="4" t="s">
        <v>1445</v>
      </c>
      <c r="C5582" s="12" t="str">
        <f>IFERROR(__xludf.DUMMYFUNCTION("TEXTJOIN("";"", TRUE, FILTER($B$2:$B$14794, #REF!=$D$2:$D$14794))"),"#N/A")</f>
        <v>#N/A</v>
      </c>
    </row>
    <row r="5583">
      <c r="B5583" s="4" t="s">
        <v>1447</v>
      </c>
      <c r="C5583" s="12" t="str">
        <f>IFERROR(__xludf.DUMMYFUNCTION("TEXTJOIN("";"", TRUE, FILTER($B$2:$B$14794, #REF!=$D$2:$D$14794))"),"#N/A")</f>
        <v>#N/A</v>
      </c>
    </row>
    <row r="5584">
      <c r="B5584" s="4" t="s">
        <v>1447</v>
      </c>
      <c r="C5584" s="12" t="str">
        <f>IFERROR(__xludf.DUMMYFUNCTION("TEXTJOIN("";"", TRUE, FILTER($B$2:$B$14794, #REF!=$D$2:$D$14794))"),"#N/A")</f>
        <v>#N/A</v>
      </c>
    </row>
    <row r="5585">
      <c r="B5585" s="4" t="s">
        <v>1447</v>
      </c>
      <c r="C5585" s="12" t="str">
        <f>IFERROR(__xludf.DUMMYFUNCTION("TEXTJOIN("";"", TRUE, FILTER($B$2:$B$14794, #REF!=$D$2:$D$14794))"),"#N/A")</f>
        <v>#N/A</v>
      </c>
    </row>
    <row r="5586">
      <c r="B5586" s="4" t="s">
        <v>1447</v>
      </c>
      <c r="C5586" s="12" t="str">
        <f>IFERROR(__xludf.DUMMYFUNCTION("TEXTJOIN("";"", TRUE, FILTER($B$2:$B$14794, #REF!=$D$2:$D$14794))"),"#N/A")</f>
        <v>#N/A</v>
      </c>
    </row>
    <row r="5587">
      <c r="B5587" s="4" t="s">
        <v>1449</v>
      </c>
      <c r="C5587" s="12" t="str">
        <f>IFERROR(__xludf.DUMMYFUNCTION("TEXTJOIN("";"", TRUE, FILTER($B$2:$B$14794, #REF!=$D$2:$D$14794))"),"#N/A")</f>
        <v>#N/A</v>
      </c>
    </row>
    <row r="5588">
      <c r="B5588" s="4" t="s">
        <v>1449</v>
      </c>
      <c r="C5588" s="12" t="str">
        <f>IFERROR(__xludf.DUMMYFUNCTION("TEXTJOIN("";"", TRUE, FILTER($B$2:$B$14794, #REF!=$D$2:$D$14794))"),"#N/A")</f>
        <v>#N/A</v>
      </c>
    </row>
    <row r="5589">
      <c r="B5589" s="4" t="s">
        <v>1449</v>
      </c>
      <c r="C5589" s="12" t="str">
        <f>IFERROR(__xludf.DUMMYFUNCTION("TEXTJOIN("";"", TRUE, FILTER($B$2:$B$14794, #REF!=$D$2:$D$14794))"),"#N/A")</f>
        <v>#N/A</v>
      </c>
    </row>
    <row r="5590">
      <c r="B5590" s="4" t="s">
        <v>1449</v>
      </c>
      <c r="C5590" s="12" t="str">
        <f>IFERROR(__xludf.DUMMYFUNCTION("TEXTJOIN("";"", TRUE, FILTER($B$2:$B$14794, #REF!=$D$2:$D$14794))"),"#N/A")</f>
        <v>#N/A</v>
      </c>
    </row>
    <row r="5591">
      <c r="B5591" s="4" t="s">
        <v>1452</v>
      </c>
      <c r="C5591" s="12" t="str">
        <f>IFERROR(__xludf.DUMMYFUNCTION("TEXTJOIN("";"", TRUE, FILTER($B$2:$B$14794, #REF!=$D$2:$D$14794))"),"#N/A")</f>
        <v>#N/A</v>
      </c>
    </row>
    <row r="5592">
      <c r="B5592" s="4" t="s">
        <v>1452</v>
      </c>
      <c r="C5592" s="12" t="str">
        <f>IFERROR(__xludf.DUMMYFUNCTION("TEXTJOIN("";"", TRUE, FILTER($B$2:$B$14794, #REF!=$D$2:$D$14794))"),"#N/A")</f>
        <v>#N/A</v>
      </c>
    </row>
    <row r="5593">
      <c r="B5593" s="4" t="s">
        <v>1452</v>
      </c>
      <c r="C5593" s="12" t="str">
        <f>IFERROR(__xludf.DUMMYFUNCTION("TEXTJOIN("";"", TRUE, FILTER($B$2:$B$14794, #REF!=$D$2:$D$14794))"),"#N/A")</f>
        <v>#N/A</v>
      </c>
    </row>
    <row r="5594">
      <c r="B5594" s="4" t="s">
        <v>1452</v>
      </c>
      <c r="C5594" s="12" t="str">
        <f>IFERROR(__xludf.DUMMYFUNCTION("TEXTJOIN("";"", TRUE, FILTER($B$2:$B$14794, #REF!=$D$2:$D$14794))"),"#N/A")</f>
        <v>#N/A</v>
      </c>
    </row>
    <row r="5595">
      <c r="B5595" s="4" t="s">
        <v>1452</v>
      </c>
      <c r="C5595" s="12" t="str">
        <f>IFERROR(__xludf.DUMMYFUNCTION("TEXTJOIN("";"", TRUE, FILTER($B$2:$B$14794, #REF!=$D$2:$D$14794))"),"#N/A")</f>
        <v>#N/A</v>
      </c>
    </row>
    <row r="5596">
      <c r="B5596" s="4" t="s">
        <v>1452</v>
      </c>
      <c r="C5596" s="12" t="str">
        <f>IFERROR(__xludf.DUMMYFUNCTION("TEXTJOIN("";"", TRUE, FILTER($B$2:$B$14794, #REF!=$D$2:$D$14794))"),"#N/A")</f>
        <v>#N/A</v>
      </c>
    </row>
    <row r="5597">
      <c r="B5597" s="4" t="s">
        <v>1454</v>
      </c>
      <c r="C5597" s="12" t="str">
        <f>IFERROR(__xludf.DUMMYFUNCTION("TEXTJOIN("";"", TRUE, FILTER($B$2:$B$14794, #REF!=$D$2:$D$14794))"),"#N/A")</f>
        <v>#N/A</v>
      </c>
    </row>
    <row r="5598">
      <c r="B5598" s="4" t="s">
        <v>1454</v>
      </c>
      <c r="C5598" s="12" t="str">
        <f>IFERROR(__xludf.DUMMYFUNCTION("TEXTJOIN("";"", TRUE, FILTER($B$2:$B$14794, #REF!=$D$2:$D$14794))"),"#N/A")</f>
        <v>#N/A</v>
      </c>
    </row>
    <row r="5599">
      <c r="B5599" s="4" t="s">
        <v>1454</v>
      </c>
      <c r="C5599" s="12" t="str">
        <f>IFERROR(__xludf.DUMMYFUNCTION("TEXTJOIN("";"", TRUE, FILTER($B$2:$B$14794, #REF!=$D$2:$D$14794))"),"#N/A")</f>
        <v>#N/A</v>
      </c>
    </row>
    <row r="5600">
      <c r="B5600" s="4" t="s">
        <v>1456</v>
      </c>
      <c r="C5600" s="12" t="str">
        <f>IFERROR(__xludf.DUMMYFUNCTION("TEXTJOIN("";"", TRUE, FILTER($B$2:$B$14794, #REF!=$D$2:$D$14794))"),"#N/A")</f>
        <v>#N/A</v>
      </c>
    </row>
    <row r="5601">
      <c r="B5601" s="4" t="s">
        <v>1456</v>
      </c>
      <c r="C5601" s="12" t="str">
        <f>IFERROR(__xludf.DUMMYFUNCTION("TEXTJOIN("";"", TRUE, FILTER($B$2:$B$14794, #REF!=$D$2:$D$14794))"),"#N/A")</f>
        <v>#N/A</v>
      </c>
    </row>
    <row r="5602">
      <c r="B5602" s="4" t="s">
        <v>1458</v>
      </c>
      <c r="C5602" s="12" t="str">
        <f>IFERROR(__xludf.DUMMYFUNCTION("TEXTJOIN("";"", TRUE, FILTER($B$2:$B$14794, #REF!=$D$2:$D$14794))"),"#N/A")</f>
        <v>#N/A</v>
      </c>
    </row>
    <row r="5603">
      <c r="B5603" s="4" t="s">
        <v>1458</v>
      </c>
      <c r="C5603" s="12" t="str">
        <f>IFERROR(__xludf.DUMMYFUNCTION("TEXTJOIN("";"", TRUE, FILTER($B$2:$B$14794, #REF!=$D$2:$D$14794))"),"#N/A")</f>
        <v>#N/A</v>
      </c>
    </row>
    <row r="5604">
      <c r="B5604" s="4" t="s">
        <v>1458</v>
      </c>
      <c r="C5604" s="12" t="str">
        <f>IFERROR(__xludf.DUMMYFUNCTION("TEXTJOIN("";"", TRUE, FILTER($B$2:$B$14794, #REF!=$D$2:$D$14794))"),"#N/A")</f>
        <v>#N/A</v>
      </c>
    </row>
    <row r="5605">
      <c r="B5605" s="4" t="s">
        <v>1458</v>
      </c>
      <c r="C5605" s="12" t="str">
        <f>IFERROR(__xludf.DUMMYFUNCTION("TEXTJOIN("";"", TRUE, FILTER($B$2:$B$14794, #REF!=$D$2:$D$14794))"),"#N/A")</f>
        <v>#N/A</v>
      </c>
    </row>
    <row r="5606">
      <c r="B5606" s="4" t="s">
        <v>1458</v>
      </c>
      <c r="C5606" s="12" t="str">
        <f>IFERROR(__xludf.DUMMYFUNCTION("TEXTJOIN("";"", TRUE, FILTER($B$2:$B$14794, #REF!=$D$2:$D$14794))"),"#N/A")</f>
        <v>#N/A</v>
      </c>
    </row>
    <row r="5607">
      <c r="B5607" s="4" t="s">
        <v>1460</v>
      </c>
      <c r="C5607" s="12" t="str">
        <f>IFERROR(__xludf.DUMMYFUNCTION("TEXTJOIN("";"", TRUE, FILTER($B$2:$B$14794, #REF!=$D$2:$D$14794))"),"#N/A")</f>
        <v>#N/A</v>
      </c>
    </row>
    <row r="5608">
      <c r="B5608" s="4" t="s">
        <v>1460</v>
      </c>
      <c r="C5608" s="12" t="str">
        <f>IFERROR(__xludf.DUMMYFUNCTION("TEXTJOIN("";"", TRUE, FILTER($B$2:$B$14794, #REF!=$D$2:$D$14794))"),"#N/A")</f>
        <v>#N/A</v>
      </c>
    </row>
    <row r="5609">
      <c r="B5609" s="4" t="s">
        <v>1460</v>
      </c>
      <c r="C5609" s="12" t="str">
        <f>IFERROR(__xludf.DUMMYFUNCTION("TEXTJOIN("";"", TRUE, FILTER($B$2:$B$14794, #REF!=$D$2:$D$14794))"),"#N/A")</f>
        <v>#N/A</v>
      </c>
    </row>
    <row r="5610">
      <c r="B5610" s="4" t="s">
        <v>1460</v>
      </c>
      <c r="C5610" s="12" t="str">
        <f>IFERROR(__xludf.DUMMYFUNCTION("TEXTJOIN("";"", TRUE, FILTER($B$2:$B$14794, #REF!=$D$2:$D$14794))"),"#N/A")</f>
        <v>#N/A</v>
      </c>
    </row>
    <row r="5611">
      <c r="B5611" s="4" t="s">
        <v>1460</v>
      </c>
      <c r="C5611" s="12" t="str">
        <f>IFERROR(__xludf.DUMMYFUNCTION("TEXTJOIN("";"", TRUE, FILTER($B$2:$B$14794, #REF!=$D$2:$D$14794))"),"#N/A")</f>
        <v>#N/A</v>
      </c>
    </row>
    <row r="5612">
      <c r="B5612" s="4" t="s">
        <v>1462</v>
      </c>
      <c r="C5612" s="12" t="str">
        <f>IFERROR(__xludf.DUMMYFUNCTION("TEXTJOIN("";"", TRUE, FILTER($B$2:$B$14794, #REF!=$D$2:$D$14794))"),"#N/A")</f>
        <v>#N/A</v>
      </c>
    </row>
    <row r="5613">
      <c r="B5613" s="4" t="s">
        <v>1462</v>
      </c>
      <c r="C5613" s="12" t="str">
        <f>IFERROR(__xludf.DUMMYFUNCTION("TEXTJOIN("";"", TRUE, FILTER($B$2:$B$14794, #REF!=$D$2:$D$14794))"),"#N/A")</f>
        <v>#N/A</v>
      </c>
    </row>
    <row r="5614">
      <c r="B5614" s="4" t="s">
        <v>1462</v>
      </c>
      <c r="C5614" s="12" t="str">
        <f>IFERROR(__xludf.DUMMYFUNCTION("TEXTJOIN("";"", TRUE, FILTER($B$2:$B$14794, #REF!=$D$2:$D$14794))"),"#N/A")</f>
        <v>#N/A</v>
      </c>
    </row>
    <row r="5615">
      <c r="B5615" s="4" t="s">
        <v>1462</v>
      </c>
      <c r="C5615" s="12" t="str">
        <f>IFERROR(__xludf.DUMMYFUNCTION("TEXTJOIN("";"", TRUE, FILTER($B$2:$B$14794, #REF!=$D$2:$D$14794))"),"#N/A")</f>
        <v>#N/A</v>
      </c>
    </row>
    <row r="5616">
      <c r="B5616" s="4" t="s">
        <v>1462</v>
      </c>
      <c r="C5616" s="12" t="str">
        <f>IFERROR(__xludf.DUMMYFUNCTION("TEXTJOIN("";"", TRUE, FILTER($B$2:$B$14794, #REF!=$D$2:$D$14794))"),"#N/A")</f>
        <v>#N/A</v>
      </c>
    </row>
    <row r="5617">
      <c r="B5617" s="4" t="s">
        <v>1464</v>
      </c>
      <c r="C5617" s="12" t="str">
        <f>IFERROR(__xludf.DUMMYFUNCTION("TEXTJOIN("";"", TRUE, FILTER($B$2:$B$14794, #REF!=$D$2:$D$14794))"),"#N/A")</f>
        <v>#N/A</v>
      </c>
    </row>
    <row r="5618">
      <c r="B5618" s="4" t="s">
        <v>1464</v>
      </c>
      <c r="C5618" s="12" t="str">
        <f>IFERROR(__xludf.DUMMYFUNCTION("TEXTJOIN("";"", TRUE, FILTER($B$2:$B$14794, #REF!=$D$2:$D$14794))"),"#N/A")</f>
        <v>#N/A</v>
      </c>
    </row>
    <row r="5619">
      <c r="B5619" s="4" t="s">
        <v>1464</v>
      </c>
      <c r="C5619" s="12" t="str">
        <f>IFERROR(__xludf.DUMMYFUNCTION("TEXTJOIN("";"", TRUE, FILTER($B$2:$B$14794, #REF!=$D$2:$D$14794))"),"#N/A")</f>
        <v>#N/A</v>
      </c>
    </row>
    <row r="5620">
      <c r="B5620" s="4" t="s">
        <v>1464</v>
      </c>
      <c r="C5620" s="12" t="str">
        <f>IFERROR(__xludf.DUMMYFUNCTION("TEXTJOIN("";"", TRUE, FILTER($B$2:$B$14794, #REF!=$D$2:$D$14794))"),"#N/A")</f>
        <v>#N/A</v>
      </c>
    </row>
    <row r="5621">
      <c r="B5621" s="4" t="s">
        <v>1464</v>
      </c>
      <c r="C5621" s="12" t="str">
        <f>IFERROR(__xludf.DUMMYFUNCTION("TEXTJOIN("";"", TRUE, FILTER($B$2:$B$14794, #REF!=$D$2:$D$14794))"),"#N/A")</f>
        <v>#N/A</v>
      </c>
    </row>
    <row r="5622">
      <c r="B5622" s="4" t="s">
        <v>1466</v>
      </c>
      <c r="C5622" s="12" t="str">
        <f>IFERROR(__xludf.DUMMYFUNCTION("TEXTJOIN("";"", TRUE, FILTER($B$2:$B$14794, #REF!=$D$2:$D$14794))"),"#N/A")</f>
        <v>#N/A</v>
      </c>
    </row>
    <row r="5623">
      <c r="B5623" s="4" t="s">
        <v>1468</v>
      </c>
      <c r="C5623" s="12" t="str">
        <f>IFERROR(__xludf.DUMMYFUNCTION("TEXTJOIN("";"", TRUE, FILTER($B$2:$B$14794, #REF!=$D$2:$D$14794))"),"#N/A")</f>
        <v>#N/A</v>
      </c>
    </row>
    <row r="5624">
      <c r="B5624" s="4" t="s">
        <v>1468</v>
      </c>
      <c r="C5624" s="12" t="str">
        <f>IFERROR(__xludf.DUMMYFUNCTION("TEXTJOIN("";"", TRUE, FILTER($B$2:$B$14794, #REF!=$D$2:$D$14794))"),"#N/A")</f>
        <v>#N/A</v>
      </c>
    </row>
    <row r="5625">
      <c r="B5625" s="4" t="s">
        <v>1468</v>
      </c>
      <c r="C5625" s="12" t="str">
        <f>IFERROR(__xludf.DUMMYFUNCTION("TEXTJOIN("";"", TRUE, FILTER($B$2:$B$14794, #REF!=$D$2:$D$14794))"),"#N/A")</f>
        <v>#N/A</v>
      </c>
    </row>
    <row r="5626">
      <c r="B5626" s="4" t="s">
        <v>1468</v>
      </c>
      <c r="C5626" s="12" t="str">
        <f>IFERROR(__xludf.DUMMYFUNCTION("TEXTJOIN("";"", TRUE, FILTER($B$2:$B$14794, #REF!=$D$2:$D$14794))"),"#N/A")</f>
        <v>#N/A</v>
      </c>
    </row>
    <row r="5627">
      <c r="B5627" s="4" t="s">
        <v>1468</v>
      </c>
      <c r="C5627" s="12" t="str">
        <f>IFERROR(__xludf.DUMMYFUNCTION("TEXTJOIN("";"", TRUE, FILTER($B$2:$B$14794, #REF!=$D$2:$D$14794))"),"#N/A")</f>
        <v>#N/A</v>
      </c>
    </row>
    <row r="5628">
      <c r="B5628" s="4" t="s">
        <v>1468</v>
      </c>
      <c r="C5628" s="12" t="str">
        <f>IFERROR(__xludf.DUMMYFUNCTION("TEXTJOIN("";"", TRUE, FILTER($B$2:$B$14794, #REF!=$D$2:$D$14794))"),"#N/A")</f>
        <v>#N/A</v>
      </c>
    </row>
    <row r="5629">
      <c r="B5629" s="4" t="s">
        <v>1470</v>
      </c>
      <c r="C5629" s="12" t="str">
        <f>IFERROR(__xludf.DUMMYFUNCTION("TEXTJOIN("";"", TRUE, FILTER($B$2:$B$14794, #REF!=$D$2:$D$14794))"),"#N/A")</f>
        <v>#N/A</v>
      </c>
    </row>
    <row r="5630">
      <c r="B5630" s="4" t="s">
        <v>1470</v>
      </c>
      <c r="C5630" s="12" t="str">
        <f>IFERROR(__xludf.DUMMYFUNCTION("TEXTJOIN("";"", TRUE, FILTER($B$2:$B$14794, #REF!=$D$2:$D$14794))"),"#N/A")</f>
        <v>#N/A</v>
      </c>
    </row>
    <row r="5631">
      <c r="B5631" s="4" t="s">
        <v>1470</v>
      </c>
      <c r="C5631" s="12" t="str">
        <f>IFERROR(__xludf.DUMMYFUNCTION("TEXTJOIN("";"", TRUE, FILTER($B$2:$B$14794, #REF!=$D$2:$D$14794))"),"#N/A")</f>
        <v>#N/A</v>
      </c>
    </row>
    <row r="5632">
      <c r="B5632" s="4" t="s">
        <v>1470</v>
      </c>
      <c r="C5632" s="12" t="str">
        <f>IFERROR(__xludf.DUMMYFUNCTION("TEXTJOIN("";"", TRUE, FILTER($B$2:$B$14794, #REF!=$D$2:$D$14794))"),"#N/A")</f>
        <v>#N/A</v>
      </c>
    </row>
    <row r="5633">
      <c r="B5633" s="4" t="s">
        <v>1472</v>
      </c>
      <c r="C5633" s="12" t="str">
        <f>IFERROR(__xludf.DUMMYFUNCTION("TEXTJOIN("";"", TRUE, FILTER($B$2:$B$14794, #REF!=$D$2:$D$14794))"),"#N/A")</f>
        <v>#N/A</v>
      </c>
    </row>
    <row r="5634">
      <c r="B5634" s="4" t="s">
        <v>1472</v>
      </c>
      <c r="C5634" s="12" t="str">
        <f>IFERROR(__xludf.DUMMYFUNCTION("TEXTJOIN("";"", TRUE, FILTER($B$2:$B$14794, #REF!=$D$2:$D$14794))"),"#N/A")</f>
        <v>#N/A</v>
      </c>
    </row>
    <row r="5635">
      <c r="B5635" s="4" t="s">
        <v>1472</v>
      </c>
      <c r="C5635" s="12" t="str">
        <f>IFERROR(__xludf.DUMMYFUNCTION("TEXTJOIN("";"", TRUE, FILTER($B$2:$B$14794, #REF!=$D$2:$D$14794))"),"#N/A")</f>
        <v>#N/A</v>
      </c>
    </row>
    <row r="5636">
      <c r="B5636" s="4" t="s">
        <v>1472</v>
      </c>
      <c r="C5636" s="12" t="str">
        <f>IFERROR(__xludf.DUMMYFUNCTION("TEXTJOIN("";"", TRUE, FILTER($B$2:$B$14794, #REF!=$D$2:$D$14794))"),"#N/A")</f>
        <v>#N/A</v>
      </c>
    </row>
    <row r="5637">
      <c r="B5637" s="4" t="s">
        <v>1474</v>
      </c>
      <c r="C5637" s="12" t="str">
        <f>IFERROR(__xludf.DUMMYFUNCTION("TEXTJOIN("";"", TRUE, FILTER($B$2:$B$14794, #REF!=$D$2:$D$14794))"),"#N/A")</f>
        <v>#N/A</v>
      </c>
    </row>
    <row r="5638">
      <c r="B5638" s="4" t="s">
        <v>1474</v>
      </c>
      <c r="C5638" s="12" t="str">
        <f>IFERROR(__xludf.DUMMYFUNCTION("TEXTJOIN("";"", TRUE, FILTER($B$2:$B$14794, #REF!=$D$2:$D$14794))"),"#N/A")</f>
        <v>#N/A</v>
      </c>
    </row>
    <row r="5639">
      <c r="B5639" s="4" t="s">
        <v>1474</v>
      </c>
      <c r="C5639" s="12" t="str">
        <f>IFERROR(__xludf.DUMMYFUNCTION("TEXTJOIN("";"", TRUE, FILTER($B$2:$B$14794, #REF!=$D$2:$D$14794))"),"#N/A")</f>
        <v>#N/A</v>
      </c>
    </row>
    <row r="5640">
      <c r="B5640" s="4" t="s">
        <v>1474</v>
      </c>
      <c r="C5640" s="12" t="str">
        <f>IFERROR(__xludf.DUMMYFUNCTION("TEXTJOIN("";"", TRUE, FILTER($B$2:$B$14794, #REF!=$D$2:$D$14794))"),"#N/A")</f>
        <v>#N/A</v>
      </c>
    </row>
    <row r="5641">
      <c r="B5641" s="4" t="s">
        <v>1474</v>
      </c>
      <c r="C5641" s="12" t="str">
        <f>IFERROR(__xludf.DUMMYFUNCTION("TEXTJOIN("";"", TRUE, FILTER($B$2:$B$14794, #REF!=$D$2:$D$14794))"),"#N/A")</f>
        <v>#N/A</v>
      </c>
    </row>
    <row r="5642">
      <c r="B5642" s="4" t="s">
        <v>1474</v>
      </c>
      <c r="C5642" s="12" t="str">
        <f>IFERROR(__xludf.DUMMYFUNCTION("TEXTJOIN("";"", TRUE, FILTER($B$2:$B$14794, #REF!=$D$2:$D$14794))"),"#N/A")</f>
        <v>#N/A</v>
      </c>
    </row>
    <row r="5643">
      <c r="B5643" s="4" t="s">
        <v>1474</v>
      </c>
      <c r="C5643" s="12" t="str">
        <f>IFERROR(__xludf.DUMMYFUNCTION("TEXTJOIN("";"", TRUE, FILTER($B$2:$B$14794, #REF!=$D$2:$D$14794))"),"#N/A")</f>
        <v>#N/A</v>
      </c>
    </row>
    <row r="5644">
      <c r="B5644" s="4" t="s">
        <v>1474</v>
      </c>
      <c r="C5644" s="12" t="str">
        <f>IFERROR(__xludf.DUMMYFUNCTION("TEXTJOIN("";"", TRUE, FILTER($B$2:$B$14794, #REF!=$D$2:$D$14794))"),"#N/A")</f>
        <v>#N/A</v>
      </c>
    </row>
    <row r="5645">
      <c r="B5645" s="4" t="s">
        <v>1474</v>
      </c>
      <c r="C5645" s="12" t="str">
        <f>IFERROR(__xludf.DUMMYFUNCTION("TEXTJOIN("";"", TRUE, FILTER($B$2:$B$14794, #REF!=$D$2:$D$14794))"),"#N/A")</f>
        <v>#N/A</v>
      </c>
    </row>
    <row r="5646">
      <c r="B5646" s="4" t="s">
        <v>1474</v>
      </c>
      <c r="C5646" s="12" t="str">
        <f>IFERROR(__xludf.DUMMYFUNCTION("TEXTJOIN("";"", TRUE, FILTER($B$2:$B$14794, #REF!=$D$2:$D$14794))"),"#N/A")</f>
        <v>#N/A</v>
      </c>
    </row>
    <row r="5647">
      <c r="B5647" s="4" t="s">
        <v>1476</v>
      </c>
      <c r="C5647" s="12" t="str">
        <f>IFERROR(__xludf.DUMMYFUNCTION("TEXTJOIN("";"", TRUE, FILTER($B$2:$B$14794, #REF!=$D$2:$D$14794))"),"#N/A")</f>
        <v>#N/A</v>
      </c>
    </row>
    <row r="5648">
      <c r="B5648" s="4" t="s">
        <v>1476</v>
      </c>
      <c r="C5648" s="12" t="str">
        <f>IFERROR(__xludf.DUMMYFUNCTION("TEXTJOIN("";"", TRUE, FILTER($B$2:$B$14794, #REF!=$D$2:$D$14794))"),"#N/A")</f>
        <v>#N/A</v>
      </c>
    </row>
    <row r="5649">
      <c r="B5649" s="4" t="s">
        <v>1476</v>
      </c>
      <c r="C5649" s="12" t="str">
        <f>IFERROR(__xludf.DUMMYFUNCTION("TEXTJOIN("";"", TRUE, FILTER($B$2:$B$14794, #REF!=$D$2:$D$14794))"),"#N/A")</f>
        <v>#N/A</v>
      </c>
    </row>
    <row r="5650">
      <c r="B5650" s="4" t="s">
        <v>1476</v>
      </c>
      <c r="C5650" s="12" t="str">
        <f>IFERROR(__xludf.DUMMYFUNCTION("TEXTJOIN("";"", TRUE, FILTER($B$2:$B$14794, #REF!=$D$2:$D$14794))"),"#N/A")</f>
        <v>#N/A</v>
      </c>
    </row>
    <row r="5651">
      <c r="B5651" s="4" t="s">
        <v>1478</v>
      </c>
      <c r="C5651" s="12" t="str">
        <f>IFERROR(__xludf.DUMMYFUNCTION("TEXTJOIN("";"", TRUE, FILTER($B$2:$B$14794, #REF!=$D$2:$D$14794))"),"#N/A")</f>
        <v>#N/A</v>
      </c>
    </row>
    <row r="5652">
      <c r="B5652" s="4" t="s">
        <v>1478</v>
      </c>
      <c r="C5652" s="12" t="str">
        <f>IFERROR(__xludf.DUMMYFUNCTION("TEXTJOIN("";"", TRUE, FILTER($B$2:$B$14794, #REF!=$D$2:$D$14794))"),"#N/A")</f>
        <v>#N/A</v>
      </c>
    </row>
    <row r="5653">
      <c r="B5653" s="4" t="s">
        <v>1478</v>
      </c>
      <c r="C5653" s="12" t="str">
        <f>IFERROR(__xludf.DUMMYFUNCTION("TEXTJOIN("";"", TRUE, FILTER($B$2:$B$14794, #REF!=$D$2:$D$14794))"),"#N/A")</f>
        <v>#N/A</v>
      </c>
    </row>
    <row r="5654">
      <c r="B5654" s="4" t="s">
        <v>1478</v>
      </c>
      <c r="C5654" s="12" t="str">
        <f>IFERROR(__xludf.DUMMYFUNCTION("TEXTJOIN("";"", TRUE, FILTER($B$2:$B$14794, #REF!=$D$2:$D$14794))"),"#N/A")</f>
        <v>#N/A</v>
      </c>
    </row>
    <row r="5655">
      <c r="B5655" s="4" t="s">
        <v>1478</v>
      </c>
      <c r="C5655" s="12" t="str">
        <f>IFERROR(__xludf.DUMMYFUNCTION("TEXTJOIN("";"", TRUE, FILTER($B$2:$B$14794, #REF!=$D$2:$D$14794))"),"#N/A")</f>
        <v>#N/A</v>
      </c>
    </row>
    <row r="5656">
      <c r="B5656" s="4" t="s">
        <v>1478</v>
      </c>
      <c r="C5656" s="12" t="str">
        <f>IFERROR(__xludf.DUMMYFUNCTION("TEXTJOIN("";"", TRUE, FILTER($B$2:$B$14794, #REF!=$D$2:$D$14794))"),"#N/A")</f>
        <v>#N/A</v>
      </c>
    </row>
    <row r="5657">
      <c r="B5657" s="4" t="s">
        <v>1478</v>
      </c>
      <c r="C5657" s="12" t="str">
        <f>IFERROR(__xludf.DUMMYFUNCTION("TEXTJOIN("";"", TRUE, FILTER($B$2:$B$14794, #REF!=$D$2:$D$14794))"),"#N/A")</f>
        <v>#N/A</v>
      </c>
    </row>
    <row r="5658">
      <c r="B5658" s="4" t="s">
        <v>1478</v>
      </c>
      <c r="C5658" s="12" t="str">
        <f>IFERROR(__xludf.DUMMYFUNCTION("TEXTJOIN("";"", TRUE, FILTER($B$2:$B$14794, #REF!=$D$2:$D$14794))"),"#N/A")</f>
        <v>#N/A</v>
      </c>
    </row>
    <row r="5659">
      <c r="B5659" s="4" t="s">
        <v>1480</v>
      </c>
      <c r="C5659" s="12" t="str">
        <f>IFERROR(__xludf.DUMMYFUNCTION("TEXTJOIN("";"", TRUE, FILTER($B$2:$B$14794, #REF!=$D$2:$D$14794))"),"#N/A")</f>
        <v>#N/A</v>
      </c>
    </row>
    <row r="5660">
      <c r="B5660" s="4" t="s">
        <v>1480</v>
      </c>
      <c r="C5660" s="12" t="str">
        <f>IFERROR(__xludf.DUMMYFUNCTION("TEXTJOIN("";"", TRUE, FILTER($B$2:$B$14794, #REF!=$D$2:$D$14794))"),"#N/A")</f>
        <v>#N/A</v>
      </c>
    </row>
    <row r="5661">
      <c r="B5661" s="4" t="s">
        <v>1480</v>
      </c>
      <c r="C5661" s="12" t="str">
        <f>IFERROR(__xludf.DUMMYFUNCTION("TEXTJOIN("";"", TRUE, FILTER($B$2:$B$14794, #REF!=$D$2:$D$14794))"),"#N/A")</f>
        <v>#N/A</v>
      </c>
    </row>
    <row r="5662">
      <c r="B5662" s="4" t="s">
        <v>1480</v>
      </c>
      <c r="C5662" s="12" t="str">
        <f>IFERROR(__xludf.DUMMYFUNCTION("TEXTJOIN("";"", TRUE, FILTER($B$2:$B$14794, #REF!=$D$2:$D$14794))"),"#N/A")</f>
        <v>#N/A</v>
      </c>
    </row>
    <row r="5663">
      <c r="B5663" s="4" t="s">
        <v>1480</v>
      </c>
      <c r="C5663" s="12" t="str">
        <f>IFERROR(__xludf.DUMMYFUNCTION("TEXTJOIN("";"", TRUE, FILTER($B$2:$B$14794, #REF!=$D$2:$D$14794))"),"#N/A")</f>
        <v>#N/A</v>
      </c>
    </row>
    <row r="5664">
      <c r="B5664" s="4" t="s">
        <v>1480</v>
      </c>
      <c r="C5664" s="12" t="str">
        <f>IFERROR(__xludf.DUMMYFUNCTION("TEXTJOIN("";"", TRUE, FILTER($B$2:$B$14794, #REF!=$D$2:$D$14794))"),"#N/A")</f>
        <v>#N/A</v>
      </c>
    </row>
    <row r="5665">
      <c r="B5665" s="4" t="s">
        <v>1480</v>
      </c>
      <c r="C5665" s="12" t="str">
        <f>IFERROR(__xludf.DUMMYFUNCTION("TEXTJOIN("";"", TRUE, FILTER($B$2:$B$14794, #REF!=$D$2:$D$14794))"),"#N/A")</f>
        <v>#N/A</v>
      </c>
    </row>
    <row r="5666">
      <c r="B5666" s="4" t="s">
        <v>1480</v>
      </c>
      <c r="C5666" s="12" t="str">
        <f>IFERROR(__xludf.DUMMYFUNCTION("TEXTJOIN("";"", TRUE, FILTER($B$2:$B$14794, #REF!=$D$2:$D$14794))"),"#N/A")</f>
        <v>#N/A</v>
      </c>
    </row>
    <row r="5667">
      <c r="B5667" s="4" t="s">
        <v>1480</v>
      </c>
      <c r="C5667" s="12" t="str">
        <f>IFERROR(__xludf.DUMMYFUNCTION("TEXTJOIN("";"", TRUE, FILTER($B$2:$B$14794, #REF!=$D$2:$D$14794))"),"#N/A")</f>
        <v>#N/A</v>
      </c>
    </row>
    <row r="5668">
      <c r="B5668" s="4" t="s">
        <v>1482</v>
      </c>
      <c r="C5668" s="12" t="str">
        <f>IFERROR(__xludf.DUMMYFUNCTION("TEXTJOIN("";"", TRUE, FILTER($B$2:$B$14794, #REF!=$D$2:$D$14794))"),"#N/A")</f>
        <v>#N/A</v>
      </c>
    </row>
    <row r="5669">
      <c r="B5669" s="4" t="s">
        <v>1482</v>
      </c>
      <c r="C5669" s="12" t="str">
        <f>IFERROR(__xludf.DUMMYFUNCTION("TEXTJOIN("";"", TRUE, FILTER($B$2:$B$14794, #REF!=$D$2:$D$14794))"),"#N/A")</f>
        <v>#N/A</v>
      </c>
    </row>
    <row r="5670">
      <c r="B5670" s="4" t="s">
        <v>1482</v>
      </c>
      <c r="C5670" s="12" t="str">
        <f>IFERROR(__xludf.DUMMYFUNCTION("TEXTJOIN("";"", TRUE, FILTER($B$2:$B$14794, #REF!=$D$2:$D$14794))"),"#N/A")</f>
        <v>#N/A</v>
      </c>
    </row>
    <row r="5671">
      <c r="B5671" s="4" t="s">
        <v>1484</v>
      </c>
      <c r="C5671" s="12" t="str">
        <f>IFERROR(__xludf.DUMMYFUNCTION("TEXTJOIN("";"", TRUE, FILTER($B$2:$B$14794, #REF!=$D$2:$D$14794))"),"#N/A")</f>
        <v>#N/A</v>
      </c>
    </row>
    <row r="5672">
      <c r="B5672" s="4" t="s">
        <v>1484</v>
      </c>
      <c r="C5672" s="12" t="str">
        <f>IFERROR(__xludf.DUMMYFUNCTION("TEXTJOIN("";"", TRUE, FILTER($B$2:$B$14794, #REF!=$D$2:$D$14794))"),"#N/A")</f>
        <v>#N/A</v>
      </c>
    </row>
    <row r="5673">
      <c r="B5673" s="4" t="s">
        <v>1484</v>
      </c>
      <c r="C5673" s="12" t="str">
        <f>IFERROR(__xludf.DUMMYFUNCTION("TEXTJOIN("";"", TRUE, FILTER($B$2:$B$14794, #REF!=$D$2:$D$14794))"),"#N/A")</f>
        <v>#N/A</v>
      </c>
    </row>
    <row r="5674">
      <c r="B5674" s="4" t="s">
        <v>1484</v>
      </c>
      <c r="C5674" s="12" t="str">
        <f>IFERROR(__xludf.DUMMYFUNCTION("TEXTJOIN("";"", TRUE, FILTER($B$2:$B$14794, #REF!=$D$2:$D$14794))"),"#N/A")</f>
        <v>#N/A</v>
      </c>
    </row>
    <row r="5675">
      <c r="B5675" s="4" t="s">
        <v>1486</v>
      </c>
      <c r="C5675" s="12" t="str">
        <f>IFERROR(__xludf.DUMMYFUNCTION("TEXTJOIN("";"", TRUE, FILTER($B$2:$B$14794, #REF!=$D$2:$D$14794))"),"#N/A")</f>
        <v>#N/A</v>
      </c>
    </row>
    <row r="5676">
      <c r="B5676" s="4" t="s">
        <v>1488</v>
      </c>
      <c r="C5676" s="12" t="str">
        <f>IFERROR(__xludf.DUMMYFUNCTION("TEXTJOIN("";"", TRUE, FILTER($B$2:$B$14794, #REF!=$D$2:$D$14794))"),"#N/A")</f>
        <v>#N/A</v>
      </c>
    </row>
    <row r="5677">
      <c r="B5677" s="4" t="s">
        <v>1488</v>
      </c>
      <c r="C5677" s="12" t="str">
        <f>IFERROR(__xludf.DUMMYFUNCTION("TEXTJOIN("";"", TRUE, FILTER($B$2:$B$14794, #REF!=$D$2:$D$14794))"),"#N/A")</f>
        <v>#N/A</v>
      </c>
    </row>
    <row r="5678">
      <c r="B5678" s="4" t="s">
        <v>1488</v>
      </c>
      <c r="C5678" s="12" t="str">
        <f>IFERROR(__xludf.DUMMYFUNCTION("TEXTJOIN("";"", TRUE, FILTER($B$2:$B$14794, #REF!=$D$2:$D$14794))"),"#N/A")</f>
        <v>#N/A</v>
      </c>
    </row>
    <row r="5679">
      <c r="B5679" s="4" t="s">
        <v>1488</v>
      </c>
      <c r="C5679" s="12" t="str">
        <f>IFERROR(__xludf.DUMMYFUNCTION("TEXTJOIN("";"", TRUE, FILTER($B$2:$B$14794, #REF!=$D$2:$D$14794))"),"#N/A")</f>
        <v>#N/A</v>
      </c>
    </row>
    <row r="5680">
      <c r="B5680" s="4" t="s">
        <v>1488</v>
      </c>
      <c r="C5680" s="12" t="str">
        <f>IFERROR(__xludf.DUMMYFUNCTION("TEXTJOIN("";"", TRUE, FILTER($B$2:$B$14794, #REF!=$D$2:$D$14794))"),"#N/A")</f>
        <v>#N/A</v>
      </c>
    </row>
    <row r="5681">
      <c r="B5681" s="4" t="s">
        <v>1488</v>
      </c>
      <c r="C5681" s="12" t="str">
        <f>IFERROR(__xludf.DUMMYFUNCTION("TEXTJOIN("";"", TRUE, FILTER($B$2:$B$14794, #REF!=$D$2:$D$14794))"),"#N/A")</f>
        <v>#N/A</v>
      </c>
    </row>
    <row r="5682">
      <c r="B5682" s="4" t="s">
        <v>1488</v>
      </c>
      <c r="C5682" s="12" t="str">
        <f>IFERROR(__xludf.DUMMYFUNCTION("TEXTJOIN("";"", TRUE, FILTER($B$2:$B$14794, #REF!=$D$2:$D$14794))"),"#N/A")</f>
        <v>#N/A</v>
      </c>
    </row>
    <row r="5683">
      <c r="B5683" s="4" t="s">
        <v>1488</v>
      </c>
      <c r="C5683" s="12" t="str">
        <f>IFERROR(__xludf.DUMMYFUNCTION("TEXTJOIN("";"", TRUE, FILTER($B$2:$B$14794, #REF!=$D$2:$D$14794))"),"#N/A")</f>
        <v>#N/A</v>
      </c>
    </row>
    <row r="5684">
      <c r="B5684" s="4" t="s">
        <v>1490</v>
      </c>
      <c r="C5684" s="12" t="str">
        <f>IFERROR(__xludf.DUMMYFUNCTION("TEXTJOIN("";"", TRUE, FILTER($B$2:$B$14794, #REF!=$D$2:$D$14794))"),"#N/A")</f>
        <v>#N/A</v>
      </c>
    </row>
    <row r="5685">
      <c r="B5685" s="4" t="s">
        <v>1490</v>
      </c>
      <c r="C5685" s="12" t="str">
        <f>IFERROR(__xludf.DUMMYFUNCTION("TEXTJOIN("";"", TRUE, FILTER($B$2:$B$14794, #REF!=$D$2:$D$14794))"),"#N/A")</f>
        <v>#N/A</v>
      </c>
    </row>
    <row r="5686">
      <c r="B5686" s="4" t="s">
        <v>1490</v>
      </c>
      <c r="C5686" s="12" t="str">
        <f>IFERROR(__xludf.DUMMYFUNCTION("TEXTJOIN("";"", TRUE, FILTER($B$2:$B$14794, #REF!=$D$2:$D$14794))"),"#N/A")</f>
        <v>#N/A</v>
      </c>
    </row>
    <row r="5687">
      <c r="B5687" s="4" t="s">
        <v>1492</v>
      </c>
      <c r="C5687" s="12" t="str">
        <f>IFERROR(__xludf.DUMMYFUNCTION("TEXTJOIN("";"", TRUE, FILTER($B$2:$B$14794, #REF!=$D$2:$D$14794))"),"#N/A")</f>
        <v>#N/A</v>
      </c>
    </row>
    <row r="5688">
      <c r="B5688" s="4" t="s">
        <v>1492</v>
      </c>
      <c r="C5688" s="12" t="str">
        <f>IFERROR(__xludf.DUMMYFUNCTION("TEXTJOIN("";"", TRUE, FILTER($B$2:$B$14794, #REF!=$D$2:$D$14794))"),"#N/A")</f>
        <v>#N/A</v>
      </c>
    </row>
    <row r="5689">
      <c r="B5689" s="4" t="s">
        <v>1492</v>
      </c>
      <c r="C5689" s="12" t="str">
        <f>IFERROR(__xludf.DUMMYFUNCTION("TEXTJOIN("";"", TRUE, FILTER($B$2:$B$14794, #REF!=$D$2:$D$14794))"),"#N/A")</f>
        <v>#N/A</v>
      </c>
    </row>
    <row r="5690">
      <c r="B5690" s="4" t="s">
        <v>1492</v>
      </c>
      <c r="C5690" s="12" t="str">
        <f>IFERROR(__xludf.DUMMYFUNCTION("TEXTJOIN("";"", TRUE, FILTER($B$2:$B$14794, #REF!=$D$2:$D$14794))"),"#N/A")</f>
        <v>#N/A</v>
      </c>
    </row>
    <row r="5691">
      <c r="B5691" s="4" t="s">
        <v>1492</v>
      </c>
      <c r="C5691" s="12" t="str">
        <f>IFERROR(__xludf.DUMMYFUNCTION("TEXTJOIN("";"", TRUE, FILTER($B$2:$B$14794, #REF!=$D$2:$D$14794))"),"#N/A")</f>
        <v>#N/A</v>
      </c>
    </row>
    <row r="5692">
      <c r="B5692" s="4" t="s">
        <v>1492</v>
      </c>
      <c r="C5692" s="12" t="str">
        <f>IFERROR(__xludf.DUMMYFUNCTION("TEXTJOIN("";"", TRUE, FILTER($B$2:$B$14794, #REF!=$D$2:$D$14794))"),"#N/A")</f>
        <v>#N/A</v>
      </c>
    </row>
    <row r="5693">
      <c r="B5693" s="4" t="s">
        <v>1492</v>
      </c>
      <c r="C5693" s="12" t="str">
        <f>IFERROR(__xludf.DUMMYFUNCTION("TEXTJOIN("";"", TRUE, FILTER($B$2:$B$14794, #REF!=$D$2:$D$14794))"),"#N/A")</f>
        <v>#N/A</v>
      </c>
    </row>
    <row r="5694">
      <c r="B5694" s="4" t="s">
        <v>1492</v>
      </c>
      <c r="C5694" s="12" t="str">
        <f>IFERROR(__xludf.DUMMYFUNCTION("TEXTJOIN("";"", TRUE, FILTER($B$2:$B$14794, #REF!=$D$2:$D$14794))"),"#N/A")</f>
        <v>#N/A</v>
      </c>
    </row>
    <row r="5695">
      <c r="B5695" s="4" t="s">
        <v>1492</v>
      </c>
      <c r="C5695" s="12" t="str">
        <f>IFERROR(__xludf.DUMMYFUNCTION("TEXTJOIN("";"", TRUE, FILTER($B$2:$B$14794, #REF!=$D$2:$D$14794))"),"#N/A")</f>
        <v>#N/A</v>
      </c>
    </row>
    <row r="5696">
      <c r="B5696" s="4" t="s">
        <v>1492</v>
      </c>
      <c r="C5696" s="12" t="str">
        <f>IFERROR(__xludf.DUMMYFUNCTION("TEXTJOIN("";"", TRUE, FILTER($B$2:$B$14794, #REF!=$D$2:$D$14794))"),"#N/A")</f>
        <v>#N/A</v>
      </c>
    </row>
    <row r="5697">
      <c r="B5697" s="4" t="s">
        <v>1494</v>
      </c>
      <c r="C5697" s="12" t="str">
        <f>IFERROR(__xludf.DUMMYFUNCTION("TEXTJOIN("";"", TRUE, FILTER($B$2:$B$14794, #REF!=$D$2:$D$14794))"),"#N/A")</f>
        <v>#N/A</v>
      </c>
    </row>
    <row r="5698">
      <c r="B5698" s="4" t="s">
        <v>1494</v>
      </c>
      <c r="C5698" s="12" t="str">
        <f>IFERROR(__xludf.DUMMYFUNCTION("TEXTJOIN("";"", TRUE, FILTER($B$2:$B$14794, #REF!=$D$2:$D$14794))"),"#N/A")</f>
        <v>#N/A</v>
      </c>
    </row>
    <row r="5699">
      <c r="B5699" s="4" t="s">
        <v>1494</v>
      </c>
      <c r="C5699" s="12" t="str">
        <f>IFERROR(__xludf.DUMMYFUNCTION("TEXTJOIN("";"", TRUE, FILTER($B$2:$B$14794, #REF!=$D$2:$D$14794))"),"#N/A")</f>
        <v>#N/A</v>
      </c>
    </row>
    <row r="5700">
      <c r="B5700" s="4" t="s">
        <v>1496</v>
      </c>
      <c r="C5700" s="12" t="str">
        <f>IFERROR(__xludf.DUMMYFUNCTION("TEXTJOIN("";"", TRUE, FILTER($B$2:$B$14794, #REF!=$D$2:$D$14794))"),"#N/A")</f>
        <v>#N/A</v>
      </c>
    </row>
    <row r="5701">
      <c r="B5701" s="4" t="s">
        <v>1496</v>
      </c>
      <c r="C5701" s="12" t="str">
        <f>IFERROR(__xludf.DUMMYFUNCTION("TEXTJOIN("";"", TRUE, FILTER($B$2:$B$14794, #REF!=$D$2:$D$14794))"),"#N/A")</f>
        <v>#N/A</v>
      </c>
    </row>
    <row r="5702">
      <c r="B5702" s="4" t="s">
        <v>1496</v>
      </c>
      <c r="C5702" s="12" t="str">
        <f>IFERROR(__xludf.DUMMYFUNCTION("TEXTJOIN("";"", TRUE, FILTER($B$2:$B$14794, #REF!=$D$2:$D$14794))"),"#N/A")</f>
        <v>#N/A</v>
      </c>
    </row>
    <row r="5703">
      <c r="B5703" s="4" t="s">
        <v>1496</v>
      </c>
      <c r="C5703" s="12" t="str">
        <f>IFERROR(__xludf.DUMMYFUNCTION("TEXTJOIN("";"", TRUE, FILTER($B$2:$B$14794, #REF!=$D$2:$D$14794))"),"#N/A")</f>
        <v>#N/A</v>
      </c>
    </row>
    <row r="5704">
      <c r="B5704" s="4" t="s">
        <v>1496</v>
      </c>
      <c r="C5704" s="12" t="str">
        <f>IFERROR(__xludf.DUMMYFUNCTION("TEXTJOIN("";"", TRUE, FILTER($B$2:$B$14794, #REF!=$D$2:$D$14794))"),"#N/A")</f>
        <v>#N/A</v>
      </c>
    </row>
    <row r="5705">
      <c r="B5705" s="4" t="s">
        <v>1496</v>
      </c>
      <c r="C5705" s="12" t="str">
        <f>IFERROR(__xludf.DUMMYFUNCTION("TEXTJOIN("";"", TRUE, FILTER($B$2:$B$14794, #REF!=$D$2:$D$14794))"),"#N/A")</f>
        <v>#N/A</v>
      </c>
    </row>
    <row r="5706">
      <c r="B5706" s="4" t="s">
        <v>1496</v>
      </c>
      <c r="C5706" s="12" t="str">
        <f>IFERROR(__xludf.DUMMYFUNCTION("TEXTJOIN("";"", TRUE, FILTER($B$2:$B$14794, #REF!=$D$2:$D$14794))"),"#N/A")</f>
        <v>#N/A</v>
      </c>
    </row>
    <row r="5707">
      <c r="B5707" s="4" t="s">
        <v>1496</v>
      </c>
      <c r="C5707" s="12" t="str">
        <f>IFERROR(__xludf.DUMMYFUNCTION("TEXTJOIN("";"", TRUE, FILTER($B$2:$B$14794, #REF!=$D$2:$D$14794))"),"#N/A")</f>
        <v>#N/A</v>
      </c>
    </row>
    <row r="5708">
      <c r="B5708" s="4" t="s">
        <v>1496</v>
      </c>
      <c r="C5708" s="12" t="str">
        <f>IFERROR(__xludf.DUMMYFUNCTION("TEXTJOIN("";"", TRUE, FILTER($B$2:$B$14794, #REF!=$D$2:$D$14794))"),"#N/A")</f>
        <v>#N/A</v>
      </c>
    </row>
    <row r="5709">
      <c r="B5709" s="4" t="s">
        <v>1496</v>
      </c>
      <c r="C5709" s="12" t="str">
        <f>IFERROR(__xludf.DUMMYFUNCTION("TEXTJOIN("";"", TRUE, FILTER($B$2:$B$14794, #REF!=$D$2:$D$14794))"),"#N/A")</f>
        <v>#N/A</v>
      </c>
    </row>
    <row r="5710">
      <c r="B5710" s="4" t="s">
        <v>1499</v>
      </c>
      <c r="C5710" s="12" t="str">
        <f>IFERROR(__xludf.DUMMYFUNCTION("TEXTJOIN("";"", TRUE, FILTER($B$2:$B$14794, #REF!=$D$2:$D$14794))"),"#N/A")</f>
        <v>#N/A</v>
      </c>
    </row>
    <row r="5711">
      <c r="B5711" s="4" t="s">
        <v>1499</v>
      </c>
      <c r="C5711" s="12" t="str">
        <f>IFERROR(__xludf.DUMMYFUNCTION("TEXTJOIN("";"", TRUE, FILTER($B$2:$B$14794, #REF!=$D$2:$D$14794))"),"#N/A")</f>
        <v>#N/A</v>
      </c>
    </row>
    <row r="5712">
      <c r="B5712" s="4" t="s">
        <v>1499</v>
      </c>
      <c r="C5712" s="12" t="str">
        <f>IFERROR(__xludf.DUMMYFUNCTION("TEXTJOIN("";"", TRUE, FILTER($B$2:$B$14794, #REF!=$D$2:$D$14794))"),"#N/A")</f>
        <v>#N/A</v>
      </c>
    </row>
    <row r="5713">
      <c r="B5713" s="4" t="s">
        <v>1499</v>
      </c>
      <c r="C5713" s="12" t="str">
        <f>IFERROR(__xludf.DUMMYFUNCTION("TEXTJOIN("";"", TRUE, FILTER($B$2:$B$14794, #REF!=$D$2:$D$14794))"),"#N/A")</f>
        <v>#N/A</v>
      </c>
    </row>
    <row r="5714">
      <c r="B5714" s="4" t="s">
        <v>1499</v>
      </c>
      <c r="C5714" s="12" t="str">
        <f>IFERROR(__xludf.DUMMYFUNCTION("TEXTJOIN("";"", TRUE, FILTER($B$2:$B$14794, #REF!=$D$2:$D$14794))"),"#N/A")</f>
        <v>#N/A</v>
      </c>
    </row>
    <row r="5715">
      <c r="B5715" s="4" t="s">
        <v>1499</v>
      </c>
      <c r="C5715" s="12" t="str">
        <f>IFERROR(__xludf.DUMMYFUNCTION("TEXTJOIN("";"", TRUE, FILTER($B$2:$B$14794, #REF!=$D$2:$D$14794))"),"#N/A")</f>
        <v>#N/A</v>
      </c>
    </row>
    <row r="5716">
      <c r="B5716" s="4" t="s">
        <v>1499</v>
      </c>
      <c r="C5716" s="12" t="str">
        <f>IFERROR(__xludf.DUMMYFUNCTION("TEXTJOIN("";"", TRUE, FILTER($B$2:$B$14794, #REF!=$D$2:$D$14794))"),"#N/A")</f>
        <v>#N/A</v>
      </c>
    </row>
    <row r="5717">
      <c r="B5717" s="4" t="s">
        <v>1499</v>
      </c>
      <c r="C5717" s="12" t="str">
        <f>IFERROR(__xludf.DUMMYFUNCTION("TEXTJOIN("";"", TRUE, FILTER($B$2:$B$14794, #REF!=$D$2:$D$14794))"),"#N/A")</f>
        <v>#N/A</v>
      </c>
    </row>
    <row r="5718">
      <c r="B5718" s="4" t="s">
        <v>1499</v>
      </c>
      <c r="C5718" s="12" t="str">
        <f>IFERROR(__xludf.DUMMYFUNCTION("TEXTJOIN("";"", TRUE, FILTER($B$2:$B$14794, #REF!=$D$2:$D$14794))"),"#N/A")</f>
        <v>#N/A</v>
      </c>
    </row>
    <row r="5719">
      <c r="B5719" s="4" t="s">
        <v>1501</v>
      </c>
      <c r="C5719" s="12" t="str">
        <f>IFERROR(__xludf.DUMMYFUNCTION("TEXTJOIN("";"", TRUE, FILTER($B$2:$B$14794, #REF!=$D$2:$D$14794))"),"#N/A")</f>
        <v>#N/A</v>
      </c>
    </row>
    <row r="5720">
      <c r="B5720" s="4" t="s">
        <v>1501</v>
      </c>
      <c r="C5720" s="12" t="str">
        <f>IFERROR(__xludf.DUMMYFUNCTION("TEXTJOIN("";"", TRUE, FILTER($B$2:$B$14794, #REF!=$D$2:$D$14794))"),"#N/A")</f>
        <v>#N/A</v>
      </c>
    </row>
    <row r="5721">
      <c r="B5721" s="4" t="s">
        <v>1501</v>
      </c>
      <c r="C5721" s="12" t="str">
        <f>IFERROR(__xludf.DUMMYFUNCTION("TEXTJOIN("";"", TRUE, FILTER($B$2:$B$14794, #REF!=$D$2:$D$14794))"),"#N/A")</f>
        <v>#N/A</v>
      </c>
    </row>
    <row r="5722">
      <c r="B5722" s="4" t="s">
        <v>1503</v>
      </c>
      <c r="C5722" s="12" t="str">
        <f>IFERROR(__xludf.DUMMYFUNCTION("TEXTJOIN("";"", TRUE, FILTER($B$2:$B$14794, #REF!=$D$2:$D$14794))"),"#N/A")</f>
        <v>#N/A</v>
      </c>
    </row>
    <row r="5723">
      <c r="B5723" s="4" t="s">
        <v>1503</v>
      </c>
      <c r="C5723" s="12" t="str">
        <f>IFERROR(__xludf.DUMMYFUNCTION("TEXTJOIN("";"", TRUE, FILTER($B$2:$B$14794, #REF!=$D$2:$D$14794))"),"#N/A")</f>
        <v>#N/A</v>
      </c>
    </row>
    <row r="5724">
      <c r="B5724" s="4" t="s">
        <v>1503</v>
      </c>
      <c r="C5724" s="12" t="str">
        <f>IFERROR(__xludf.DUMMYFUNCTION("TEXTJOIN("";"", TRUE, FILTER($B$2:$B$14794, #REF!=$D$2:$D$14794))"),"#N/A")</f>
        <v>#N/A</v>
      </c>
    </row>
    <row r="5725">
      <c r="B5725" s="4" t="s">
        <v>1503</v>
      </c>
      <c r="C5725" s="12" t="str">
        <f>IFERROR(__xludf.DUMMYFUNCTION("TEXTJOIN("";"", TRUE, FILTER($B$2:$B$14794, #REF!=$D$2:$D$14794))"),"#N/A")</f>
        <v>#N/A</v>
      </c>
    </row>
    <row r="5726">
      <c r="B5726" s="4" t="s">
        <v>1503</v>
      </c>
      <c r="C5726" s="12" t="str">
        <f>IFERROR(__xludf.DUMMYFUNCTION("TEXTJOIN("";"", TRUE, FILTER($B$2:$B$14794, #REF!=$D$2:$D$14794))"),"#N/A")</f>
        <v>#N/A</v>
      </c>
    </row>
    <row r="5727">
      <c r="B5727" s="4" t="s">
        <v>1503</v>
      </c>
      <c r="C5727" s="12" t="str">
        <f>IFERROR(__xludf.DUMMYFUNCTION("TEXTJOIN("";"", TRUE, FILTER($B$2:$B$14794, #REF!=$D$2:$D$14794))"),"#N/A")</f>
        <v>#N/A</v>
      </c>
    </row>
    <row r="5728">
      <c r="B5728" s="4" t="s">
        <v>1503</v>
      </c>
      <c r="C5728" s="12" t="str">
        <f>IFERROR(__xludf.DUMMYFUNCTION("TEXTJOIN("";"", TRUE, FILTER($B$2:$B$14794, #REF!=$D$2:$D$14794))"),"#N/A")</f>
        <v>#N/A</v>
      </c>
    </row>
    <row r="5729">
      <c r="B5729" s="4" t="s">
        <v>1503</v>
      </c>
      <c r="C5729" s="12" t="str">
        <f>IFERROR(__xludf.DUMMYFUNCTION("TEXTJOIN("";"", TRUE, FILTER($B$2:$B$14794, #REF!=$D$2:$D$14794))"),"#N/A")</f>
        <v>#N/A</v>
      </c>
    </row>
    <row r="5730">
      <c r="B5730" s="4" t="s">
        <v>1503</v>
      </c>
      <c r="C5730" s="12" t="str">
        <f>IFERROR(__xludf.DUMMYFUNCTION("TEXTJOIN("";"", TRUE, FILTER($B$2:$B$14794, #REF!=$D$2:$D$14794))"),"#N/A")</f>
        <v>#N/A</v>
      </c>
    </row>
    <row r="5731">
      <c r="B5731" s="4" t="s">
        <v>1505</v>
      </c>
      <c r="C5731" s="12" t="str">
        <f>IFERROR(__xludf.DUMMYFUNCTION("TEXTJOIN("";"", TRUE, FILTER($B$2:$B$14794, #REF!=$D$2:$D$14794))"),"#N/A")</f>
        <v>#N/A</v>
      </c>
    </row>
    <row r="5732">
      <c r="B5732" s="4" t="s">
        <v>1507</v>
      </c>
      <c r="C5732" s="12" t="str">
        <f>IFERROR(__xludf.DUMMYFUNCTION("TEXTJOIN("";"", TRUE, FILTER($B$2:$B$14794, #REF!=$D$2:$D$14794))"),"#N/A")</f>
        <v>#N/A</v>
      </c>
    </row>
    <row r="5733">
      <c r="B5733" s="4" t="s">
        <v>1507</v>
      </c>
      <c r="C5733" s="12" t="str">
        <f>IFERROR(__xludf.DUMMYFUNCTION("TEXTJOIN("";"", TRUE, FILTER($B$2:$B$14794, #REF!=$D$2:$D$14794))"),"#N/A")</f>
        <v>#N/A</v>
      </c>
    </row>
    <row r="5734">
      <c r="B5734" s="4" t="s">
        <v>1507</v>
      </c>
      <c r="C5734" s="12" t="str">
        <f>IFERROR(__xludf.DUMMYFUNCTION("TEXTJOIN("";"", TRUE, FILTER($B$2:$B$14794, #REF!=$D$2:$D$14794))"),"#N/A")</f>
        <v>#N/A</v>
      </c>
    </row>
    <row r="5735">
      <c r="B5735" s="4" t="s">
        <v>1507</v>
      </c>
      <c r="C5735" s="12" t="str">
        <f>IFERROR(__xludf.DUMMYFUNCTION("TEXTJOIN("";"", TRUE, FILTER($B$2:$B$14794, #REF!=$D$2:$D$14794))"),"#N/A")</f>
        <v>#N/A</v>
      </c>
    </row>
    <row r="5736">
      <c r="B5736" s="4" t="s">
        <v>1507</v>
      </c>
      <c r="C5736" s="12" t="str">
        <f>IFERROR(__xludf.DUMMYFUNCTION("TEXTJOIN("";"", TRUE, FILTER($B$2:$B$14794, #REF!=$D$2:$D$14794))"),"#N/A")</f>
        <v>#N/A</v>
      </c>
    </row>
    <row r="5737">
      <c r="B5737" s="4" t="s">
        <v>1507</v>
      </c>
      <c r="C5737" s="12" t="str">
        <f>IFERROR(__xludf.DUMMYFUNCTION("TEXTJOIN("";"", TRUE, FILTER($B$2:$B$14794, #REF!=$D$2:$D$14794))"),"#N/A")</f>
        <v>#N/A</v>
      </c>
    </row>
    <row r="5738">
      <c r="B5738" s="4" t="s">
        <v>1509</v>
      </c>
      <c r="C5738" s="12" t="str">
        <f>IFERROR(__xludf.DUMMYFUNCTION("TEXTJOIN("";"", TRUE, FILTER($B$2:$B$14794, #REF!=$D$2:$D$14794))"),"#N/A")</f>
        <v>#N/A</v>
      </c>
    </row>
    <row r="5739">
      <c r="B5739" s="4" t="s">
        <v>1509</v>
      </c>
      <c r="C5739" s="12" t="str">
        <f>IFERROR(__xludf.DUMMYFUNCTION("TEXTJOIN("";"", TRUE, FILTER($B$2:$B$14794, #REF!=$D$2:$D$14794))"),"#N/A")</f>
        <v>#N/A</v>
      </c>
    </row>
    <row r="5740">
      <c r="B5740" s="4" t="s">
        <v>1509</v>
      </c>
      <c r="C5740" s="12" t="str">
        <f>IFERROR(__xludf.DUMMYFUNCTION("TEXTJOIN("";"", TRUE, FILTER($B$2:$B$14794, #REF!=$D$2:$D$14794))"),"#N/A")</f>
        <v>#N/A</v>
      </c>
    </row>
    <row r="5741">
      <c r="B5741" s="4" t="s">
        <v>1509</v>
      </c>
      <c r="C5741" s="12" t="str">
        <f>IFERROR(__xludf.DUMMYFUNCTION("TEXTJOIN("";"", TRUE, FILTER($B$2:$B$14794, #REF!=$D$2:$D$14794))"),"#N/A")</f>
        <v>#N/A</v>
      </c>
    </row>
    <row r="5742">
      <c r="B5742" s="4" t="s">
        <v>1509</v>
      </c>
      <c r="C5742" s="12" t="str">
        <f>IFERROR(__xludf.DUMMYFUNCTION("TEXTJOIN("";"", TRUE, FILTER($B$2:$B$14794, #REF!=$D$2:$D$14794))"),"#N/A")</f>
        <v>#N/A</v>
      </c>
    </row>
    <row r="5743">
      <c r="B5743" s="4" t="s">
        <v>1509</v>
      </c>
      <c r="C5743" s="12" t="str">
        <f>IFERROR(__xludf.DUMMYFUNCTION("TEXTJOIN("";"", TRUE, FILTER($B$2:$B$14794, #REF!=$D$2:$D$14794))"),"#N/A")</f>
        <v>#N/A</v>
      </c>
    </row>
    <row r="5744">
      <c r="B5744" s="4" t="s">
        <v>1509</v>
      </c>
      <c r="C5744" s="12" t="str">
        <f>IFERROR(__xludf.DUMMYFUNCTION("TEXTJOIN("";"", TRUE, FILTER($B$2:$B$14794, #REF!=$D$2:$D$14794))"),"#N/A")</f>
        <v>#N/A</v>
      </c>
    </row>
    <row r="5745">
      <c r="B5745" s="4" t="s">
        <v>1511</v>
      </c>
      <c r="C5745" s="12" t="str">
        <f>IFERROR(__xludf.DUMMYFUNCTION("TEXTJOIN("";"", TRUE, FILTER($B$2:$B$14794, #REF!=$D$2:$D$14794))"),"#N/A")</f>
        <v>#N/A</v>
      </c>
    </row>
    <row r="5746">
      <c r="B5746" s="4" t="s">
        <v>1511</v>
      </c>
      <c r="C5746" s="12" t="str">
        <f>IFERROR(__xludf.DUMMYFUNCTION("TEXTJOIN("";"", TRUE, FILTER($B$2:$B$14794, #REF!=$D$2:$D$14794))"),"#N/A")</f>
        <v>#N/A</v>
      </c>
    </row>
    <row r="5747">
      <c r="B5747" s="4" t="s">
        <v>1511</v>
      </c>
      <c r="C5747" s="12" t="str">
        <f>IFERROR(__xludf.DUMMYFUNCTION("TEXTJOIN("";"", TRUE, FILTER($B$2:$B$14794, #REF!=$D$2:$D$14794))"),"#N/A")</f>
        <v>#N/A</v>
      </c>
    </row>
    <row r="5748">
      <c r="B5748" s="4" t="s">
        <v>1511</v>
      </c>
      <c r="C5748" s="12" t="str">
        <f>IFERROR(__xludf.DUMMYFUNCTION("TEXTJOIN("";"", TRUE, FILTER($B$2:$B$14794, #REF!=$D$2:$D$14794))"),"#N/A")</f>
        <v>#N/A</v>
      </c>
    </row>
    <row r="5749">
      <c r="B5749" s="4" t="s">
        <v>1511</v>
      </c>
      <c r="C5749" s="12" t="str">
        <f>IFERROR(__xludf.DUMMYFUNCTION("TEXTJOIN("";"", TRUE, FILTER($B$2:$B$14794, #REF!=$D$2:$D$14794))"),"#N/A")</f>
        <v>#N/A</v>
      </c>
    </row>
    <row r="5750">
      <c r="B5750" s="4" t="s">
        <v>1511</v>
      </c>
      <c r="C5750" s="12" t="str">
        <f>IFERROR(__xludf.DUMMYFUNCTION("TEXTJOIN("";"", TRUE, FILTER($B$2:$B$14794, #REF!=$D$2:$D$14794))"),"#N/A")</f>
        <v>#N/A</v>
      </c>
    </row>
    <row r="5751">
      <c r="B5751" s="4" t="s">
        <v>1511</v>
      </c>
      <c r="C5751" s="12" t="str">
        <f>IFERROR(__xludf.DUMMYFUNCTION("TEXTJOIN("";"", TRUE, FILTER($B$2:$B$14794, #REF!=$D$2:$D$14794))"),"#N/A")</f>
        <v>#N/A</v>
      </c>
    </row>
    <row r="5752">
      <c r="B5752" s="4" t="s">
        <v>1511</v>
      </c>
      <c r="C5752" s="12" t="str">
        <f>IFERROR(__xludf.DUMMYFUNCTION("TEXTJOIN("";"", TRUE, FILTER($B$2:$B$14794, #REF!=$D$2:$D$14794))"),"#N/A")</f>
        <v>#N/A</v>
      </c>
    </row>
    <row r="5753">
      <c r="B5753" s="4" t="s">
        <v>1511</v>
      </c>
      <c r="C5753" s="12" t="str">
        <f>IFERROR(__xludf.DUMMYFUNCTION("TEXTJOIN("";"", TRUE, FILTER($B$2:$B$14794, #REF!=$D$2:$D$14794))"),"#N/A")</f>
        <v>#N/A</v>
      </c>
    </row>
    <row r="5754">
      <c r="B5754" s="4" t="s">
        <v>1511</v>
      </c>
      <c r="C5754" s="12" t="str">
        <f>IFERROR(__xludf.DUMMYFUNCTION("TEXTJOIN("";"", TRUE, FILTER($B$2:$B$14794, #REF!=$D$2:$D$14794))"),"#N/A")</f>
        <v>#N/A</v>
      </c>
    </row>
    <row r="5755">
      <c r="B5755" s="4" t="s">
        <v>1513</v>
      </c>
      <c r="C5755" s="12" t="str">
        <f>IFERROR(__xludf.DUMMYFUNCTION("TEXTJOIN("";"", TRUE, FILTER($B$2:$B$14794, #REF!=$D$2:$D$14794))"),"#N/A")</f>
        <v>#N/A</v>
      </c>
    </row>
    <row r="5756">
      <c r="B5756" s="4" t="s">
        <v>1513</v>
      </c>
      <c r="C5756" s="12" t="str">
        <f>IFERROR(__xludf.DUMMYFUNCTION("TEXTJOIN("";"", TRUE, FILTER($B$2:$B$14794, #REF!=$D$2:$D$14794))"),"#N/A")</f>
        <v>#N/A</v>
      </c>
    </row>
    <row r="5757">
      <c r="B5757" s="4" t="s">
        <v>1513</v>
      </c>
      <c r="C5757" s="12" t="str">
        <f>IFERROR(__xludf.DUMMYFUNCTION("TEXTJOIN("";"", TRUE, FILTER($B$2:$B$14794, #REF!=$D$2:$D$14794))"),"#N/A")</f>
        <v>#N/A</v>
      </c>
    </row>
    <row r="5758">
      <c r="B5758" s="4" t="s">
        <v>1513</v>
      </c>
      <c r="C5758" s="12" t="str">
        <f>IFERROR(__xludf.DUMMYFUNCTION("TEXTJOIN("";"", TRUE, FILTER($B$2:$B$14794, #REF!=$D$2:$D$14794))"),"#N/A")</f>
        <v>#N/A</v>
      </c>
    </row>
    <row r="5759">
      <c r="B5759" s="4" t="s">
        <v>1515</v>
      </c>
      <c r="C5759" s="12" t="str">
        <f>IFERROR(__xludf.DUMMYFUNCTION("TEXTJOIN("";"", TRUE, FILTER($B$2:$B$14794, #REF!=$D$2:$D$14794))"),"#N/A")</f>
        <v>#N/A</v>
      </c>
    </row>
    <row r="5760">
      <c r="B5760" s="4" t="s">
        <v>1515</v>
      </c>
      <c r="C5760" s="12" t="str">
        <f>IFERROR(__xludf.DUMMYFUNCTION("TEXTJOIN("";"", TRUE, FILTER($B$2:$B$14794, #REF!=$D$2:$D$14794))"),"#N/A")</f>
        <v>#N/A</v>
      </c>
    </row>
    <row r="5761">
      <c r="B5761" s="4" t="s">
        <v>1515</v>
      </c>
      <c r="C5761" s="12" t="str">
        <f>IFERROR(__xludf.DUMMYFUNCTION("TEXTJOIN("";"", TRUE, FILTER($B$2:$B$14794, #REF!=$D$2:$D$14794))"),"#N/A")</f>
        <v>#N/A</v>
      </c>
    </row>
    <row r="5762">
      <c r="B5762" s="4" t="s">
        <v>1515</v>
      </c>
      <c r="C5762" s="12" t="str">
        <f>IFERROR(__xludf.DUMMYFUNCTION("TEXTJOIN("";"", TRUE, FILTER($B$2:$B$14794, #REF!=$D$2:$D$14794))"),"#N/A")</f>
        <v>#N/A</v>
      </c>
    </row>
    <row r="5763">
      <c r="B5763" s="4" t="s">
        <v>1515</v>
      </c>
      <c r="C5763" s="12" t="str">
        <f>IFERROR(__xludf.DUMMYFUNCTION("TEXTJOIN("";"", TRUE, FILTER($B$2:$B$14794, #REF!=$D$2:$D$14794))"),"#N/A")</f>
        <v>#N/A</v>
      </c>
    </row>
    <row r="5764">
      <c r="B5764" s="4" t="s">
        <v>1515</v>
      </c>
      <c r="C5764" s="12" t="str">
        <f>IFERROR(__xludf.DUMMYFUNCTION("TEXTJOIN("";"", TRUE, FILTER($B$2:$B$14794, #REF!=$D$2:$D$14794))"),"#N/A")</f>
        <v>#N/A</v>
      </c>
    </row>
    <row r="5765">
      <c r="B5765" s="4" t="s">
        <v>1517</v>
      </c>
      <c r="C5765" s="12" t="str">
        <f>IFERROR(__xludf.DUMMYFUNCTION("TEXTJOIN("";"", TRUE, FILTER($B$2:$B$14794, #REF!=$D$2:$D$14794))"),"#N/A")</f>
        <v>#N/A</v>
      </c>
    </row>
    <row r="5766">
      <c r="B5766" s="4" t="s">
        <v>1517</v>
      </c>
      <c r="C5766" s="12" t="str">
        <f>IFERROR(__xludf.DUMMYFUNCTION("TEXTJOIN("";"", TRUE, FILTER($B$2:$B$14794, #REF!=$D$2:$D$14794))"),"#N/A")</f>
        <v>#N/A</v>
      </c>
    </row>
    <row r="5767">
      <c r="B5767" s="4" t="s">
        <v>1517</v>
      </c>
      <c r="C5767" s="12" t="str">
        <f>IFERROR(__xludf.DUMMYFUNCTION("TEXTJOIN("";"", TRUE, FILTER($B$2:$B$14794, #REF!=$D$2:$D$14794))"),"#N/A")</f>
        <v>#N/A</v>
      </c>
    </row>
    <row r="5768">
      <c r="B5768" s="4" t="s">
        <v>1517</v>
      </c>
      <c r="C5768" s="12" t="str">
        <f>IFERROR(__xludf.DUMMYFUNCTION("TEXTJOIN("";"", TRUE, FILTER($B$2:$B$14794, #REF!=$D$2:$D$14794))"),"#N/A")</f>
        <v>#N/A</v>
      </c>
    </row>
    <row r="5769">
      <c r="B5769" s="4" t="s">
        <v>1517</v>
      </c>
      <c r="C5769" s="12" t="str">
        <f>IFERROR(__xludf.DUMMYFUNCTION("TEXTJOIN("";"", TRUE, FILTER($B$2:$B$14794, #REF!=$D$2:$D$14794))"),"#N/A")</f>
        <v>#N/A</v>
      </c>
    </row>
    <row r="5770">
      <c r="B5770" s="4" t="s">
        <v>1520</v>
      </c>
      <c r="C5770" s="12" t="str">
        <f>IFERROR(__xludf.DUMMYFUNCTION("TEXTJOIN("";"", TRUE, FILTER($B$2:$B$14794, #REF!=$D$2:$D$14794))"),"#N/A")</f>
        <v>#N/A</v>
      </c>
    </row>
    <row r="5771">
      <c r="B5771" s="4" t="s">
        <v>1520</v>
      </c>
      <c r="C5771" s="12" t="str">
        <f>IFERROR(__xludf.DUMMYFUNCTION("TEXTJOIN("";"", TRUE, FILTER($B$2:$B$14794, #REF!=$D$2:$D$14794))"),"#N/A")</f>
        <v>#N/A</v>
      </c>
    </row>
    <row r="5772">
      <c r="B5772" s="4" t="s">
        <v>1520</v>
      </c>
      <c r="C5772" s="12" t="str">
        <f>IFERROR(__xludf.DUMMYFUNCTION("TEXTJOIN("";"", TRUE, FILTER($B$2:$B$14794, #REF!=$D$2:$D$14794))"),"#N/A")</f>
        <v>#N/A</v>
      </c>
    </row>
    <row r="5773">
      <c r="B5773" s="4" t="s">
        <v>1520</v>
      </c>
      <c r="C5773" s="12" t="str">
        <f>IFERROR(__xludf.DUMMYFUNCTION("TEXTJOIN("";"", TRUE, FILTER($B$2:$B$14794, #REF!=$D$2:$D$14794))"),"#N/A")</f>
        <v>#N/A</v>
      </c>
    </row>
    <row r="5774">
      <c r="B5774" s="4" t="s">
        <v>1520</v>
      </c>
      <c r="C5774" s="12" t="str">
        <f>IFERROR(__xludf.DUMMYFUNCTION("TEXTJOIN("";"", TRUE, FILTER($B$2:$B$14794, #REF!=$D$2:$D$14794))"),"#N/A")</f>
        <v>#N/A</v>
      </c>
    </row>
    <row r="5775">
      <c r="B5775" s="4" t="s">
        <v>1520</v>
      </c>
      <c r="C5775" s="12" t="str">
        <f>IFERROR(__xludf.DUMMYFUNCTION("TEXTJOIN("";"", TRUE, FILTER($B$2:$B$14794, #REF!=$D$2:$D$14794))"),"#N/A")</f>
        <v>#N/A</v>
      </c>
    </row>
    <row r="5776">
      <c r="B5776" s="4" t="s">
        <v>1520</v>
      </c>
      <c r="C5776" s="12" t="str">
        <f>IFERROR(__xludf.DUMMYFUNCTION("TEXTJOIN("";"", TRUE, FILTER($B$2:$B$14794, #REF!=$D$2:$D$14794))"),"#N/A")</f>
        <v>#N/A</v>
      </c>
    </row>
    <row r="5777">
      <c r="B5777" s="4" t="s">
        <v>1520</v>
      </c>
      <c r="C5777" s="12" t="str">
        <f>IFERROR(__xludf.DUMMYFUNCTION("TEXTJOIN("";"", TRUE, FILTER($B$2:$B$14794, #REF!=$D$2:$D$14794))"),"#N/A")</f>
        <v>#N/A</v>
      </c>
    </row>
    <row r="5778">
      <c r="B5778" s="4" t="s">
        <v>1520</v>
      </c>
      <c r="C5778" s="12" t="str">
        <f>IFERROR(__xludf.DUMMYFUNCTION("TEXTJOIN("";"", TRUE, FILTER($B$2:$B$14794, #REF!=$D$2:$D$14794))"),"#N/A")</f>
        <v>#N/A</v>
      </c>
    </row>
    <row r="5779">
      <c r="B5779" s="4" t="s">
        <v>1522</v>
      </c>
      <c r="C5779" s="12" t="str">
        <f>IFERROR(__xludf.DUMMYFUNCTION("TEXTJOIN("";"", TRUE, FILTER($B$2:$B$14794, #REF!=$D$2:$D$14794))"),"#N/A")</f>
        <v>#N/A</v>
      </c>
    </row>
    <row r="5780">
      <c r="B5780" s="4" t="s">
        <v>1522</v>
      </c>
      <c r="C5780" s="12" t="str">
        <f>IFERROR(__xludf.DUMMYFUNCTION("TEXTJOIN("";"", TRUE, FILTER($B$2:$B$14794, #REF!=$D$2:$D$14794))"),"#N/A")</f>
        <v>#N/A</v>
      </c>
    </row>
    <row r="5781">
      <c r="B5781" s="4" t="s">
        <v>1522</v>
      </c>
      <c r="C5781" s="12" t="str">
        <f>IFERROR(__xludf.DUMMYFUNCTION("TEXTJOIN("";"", TRUE, FILTER($B$2:$B$14794, #REF!=$D$2:$D$14794))"),"#N/A")</f>
        <v>#N/A</v>
      </c>
    </row>
    <row r="5782">
      <c r="B5782" s="4" t="s">
        <v>1522</v>
      </c>
      <c r="C5782" s="12" t="str">
        <f>IFERROR(__xludf.DUMMYFUNCTION("TEXTJOIN("";"", TRUE, FILTER($B$2:$B$14794, #REF!=$D$2:$D$14794))"),"#N/A")</f>
        <v>#N/A</v>
      </c>
    </row>
    <row r="5783">
      <c r="B5783" s="4" t="s">
        <v>1522</v>
      </c>
      <c r="C5783" s="12" t="str">
        <f>IFERROR(__xludf.DUMMYFUNCTION("TEXTJOIN("";"", TRUE, FILTER($B$2:$B$14794, #REF!=$D$2:$D$14794))"),"#N/A")</f>
        <v>#N/A</v>
      </c>
    </row>
    <row r="5784">
      <c r="B5784" s="4" t="s">
        <v>1522</v>
      </c>
      <c r="C5784" s="12" t="str">
        <f>IFERROR(__xludf.DUMMYFUNCTION("TEXTJOIN("";"", TRUE, FILTER($B$2:$B$14794, #REF!=$D$2:$D$14794))"),"#N/A")</f>
        <v>#N/A</v>
      </c>
    </row>
    <row r="5785">
      <c r="B5785" s="4" t="s">
        <v>1522</v>
      </c>
      <c r="C5785" s="12" t="str">
        <f>IFERROR(__xludf.DUMMYFUNCTION("TEXTJOIN("";"", TRUE, FILTER($B$2:$B$14794, #REF!=$D$2:$D$14794))"),"#N/A")</f>
        <v>#N/A</v>
      </c>
    </row>
    <row r="5786">
      <c r="B5786" s="4" t="s">
        <v>1524</v>
      </c>
      <c r="C5786" s="12" t="str">
        <f>IFERROR(__xludf.DUMMYFUNCTION("TEXTJOIN("";"", TRUE, FILTER($B$2:$B$14794, #REF!=$D$2:$D$14794))"),"#N/A")</f>
        <v>#N/A</v>
      </c>
    </row>
    <row r="5787">
      <c r="B5787" s="4" t="s">
        <v>1524</v>
      </c>
      <c r="C5787" s="12" t="str">
        <f>IFERROR(__xludf.DUMMYFUNCTION("TEXTJOIN("";"", TRUE, FILTER($B$2:$B$14794, #REF!=$D$2:$D$14794))"),"#N/A")</f>
        <v>#N/A</v>
      </c>
    </row>
    <row r="5788">
      <c r="B5788" s="4" t="s">
        <v>1524</v>
      </c>
      <c r="C5788" s="12" t="str">
        <f>IFERROR(__xludf.DUMMYFUNCTION("TEXTJOIN("";"", TRUE, FILTER($B$2:$B$14794, #REF!=$D$2:$D$14794))"),"#N/A")</f>
        <v>#N/A</v>
      </c>
    </row>
    <row r="5789">
      <c r="B5789" s="4" t="s">
        <v>1524</v>
      </c>
      <c r="C5789" s="12" t="str">
        <f>IFERROR(__xludf.DUMMYFUNCTION("TEXTJOIN("";"", TRUE, FILTER($B$2:$B$14794, #REF!=$D$2:$D$14794))"),"#N/A")</f>
        <v>#N/A</v>
      </c>
    </row>
    <row r="5790">
      <c r="B5790" s="4" t="s">
        <v>1526</v>
      </c>
      <c r="C5790" s="12" t="str">
        <f>IFERROR(__xludf.DUMMYFUNCTION("TEXTJOIN("";"", TRUE, FILTER($B$2:$B$14794, #REF!=$D$2:$D$14794))"),"#N/A")</f>
        <v>#N/A</v>
      </c>
    </row>
    <row r="5791">
      <c r="B5791" s="4" t="s">
        <v>1526</v>
      </c>
      <c r="C5791" s="12" t="str">
        <f>IFERROR(__xludf.DUMMYFUNCTION("TEXTJOIN("";"", TRUE, FILTER($B$2:$B$14794, #REF!=$D$2:$D$14794))"),"#N/A")</f>
        <v>#N/A</v>
      </c>
    </row>
    <row r="5792">
      <c r="B5792" s="4" t="s">
        <v>1526</v>
      </c>
      <c r="C5792" s="12" t="str">
        <f>IFERROR(__xludf.DUMMYFUNCTION("TEXTJOIN("";"", TRUE, FILTER($B$2:$B$14794, #REF!=$D$2:$D$14794))"),"#N/A")</f>
        <v>#N/A</v>
      </c>
    </row>
    <row r="5793">
      <c r="B5793" s="4" t="s">
        <v>1526</v>
      </c>
      <c r="C5793" s="12" t="str">
        <f>IFERROR(__xludf.DUMMYFUNCTION("TEXTJOIN("";"", TRUE, FILTER($B$2:$B$14794, #REF!=$D$2:$D$14794))"),"#N/A")</f>
        <v>#N/A</v>
      </c>
    </row>
    <row r="5794">
      <c r="B5794" s="4" t="s">
        <v>1526</v>
      </c>
      <c r="C5794" s="12" t="str">
        <f>IFERROR(__xludf.DUMMYFUNCTION("TEXTJOIN("";"", TRUE, FILTER($B$2:$B$14794, #REF!=$D$2:$D$14794))"),"#N/A")</f>
        <v>#N/A</v>
      </c>
    </row>
    <row r="5795">
      <c r="B5795" s="4" t="s">
        <v>1526</v>
      </c>
      <c r="C5795" s="12" t="str">
        <f>IFERROR(__xludf.DUMMYFUNCTION("TEXTJOIN("";"", TRUE, FILTER($B$2:$B$14794, #REF!=$D$2:$D$14794))"),"#N/A")</f>
        <v>#N/A</v>
      </c>
    </row>
    <row r="5796">
      <c r="B5796" s="4" t="s">
        <v>1526</v>
      </c>
      <c r="C5796" s="12" t="str">
        <f>IFERROR(__xludf.DUMMYFUNCTION("TEXTJOIN("";"", TRUE, FILTER($B$2:$B$14794, #REF!=$D$2:$D$14794))"),"#N/A")</f>
        <v>#N/A</v>
      </c>
    </row>
    <row r="5797">
      <c r="B5797" s="4" t="s">
        <v>1526</v>
      </c>
      <c r="C5797" s="12" t="str">
        <f>IFERROR(__xludf.DUMMYFUNCTION("TEXTJOIN("";"", TRUE, FILTER($B$2:$B$14794, #REF!=$D$2:$D$14794))"),"#N/A")</f>
        <v>#N/A</v>
      </c>
    </row>
    <row r="5798">
      <c r="B5798" s="4" t="s">
        <v>1528</v>
      </c>
      <c r="C5798" s="12" t="str">
        <f>IFERROR(__xludf.DUMMYFUNCTION("TEXTJOIN("";"", TRUE, FILTER($B$2:$B$14794, #REF!=$D$2:$D$14794))"),"#N/A")</f>
        <v>#N/A</v>
      </c>
    </row>
    <row r="5799">
      <c r="B5799" s="4" t="s">
        <v>1528</v>
      </c>
      <c r="C5799" s="12" t="str">
        <f>IFERROR(__xludf.DUMMYFUNCTION("TEXTJOIN("";"", TRUE, FILTER($B$2:$B$14794, #REF!=$D$2:$D$14794))"),"#N/A")</f>
        <v>#N/A</v>
      </c>
    </row>
    <row r="5800">
      <c r="B5800" s="4" t="s">
        <v>1528</v>
      </c>
      <c r="C5800" s="12" t="str">
        <f>IFERROR(__xludf.DUMMYFUNCTION("TEXTJOIN("";"", TRUE, FILTER($B$2:$B$14794, #REF!=$D$2:$D$14794))"),"#N/A")</f>
        <v>#N/A</v>
      </c>
    </row>
    <row r="5801">
      <c r="B5801" s="4" t="s">
        <v>1528</v>
      </c>
      <c r="C5801" s="12" t="str">
        <f>IFERROR(__xludf.DUMMYFUNCTION("TEXTJOIN("";"", TRUE, FILTER($B$2:$B$14794, #REF!=$D$2:$D$14794))"),"#N/A")</f>
        <v>#N/A</v>
      </c>
    </row>
    <row r="5802">
      <c r="B5802" s="4" t="s">
        <v>1528</v>
      </c>
      <c r="C5802" s="12" t="str">
        <f>IFERROR(__xludf.DUMMYFUNCTION("TEXTJOIN("";"", TRUE, FILTER($B$2:$B$14794, #REF!=$D$2:$D$14794))"),"#N/A")</f>
        <v>#N/A</v>
      </c>
    </row>
    <row r="5803">
      <c r="B5803" s="4" t="s">
        <v>1528</v>
      </c>
      <c r="C5803" s="12" t="str">
        <f>IFERROR(__xludf.DUMMYFUNCTION("TEXTJOIN("";"", TRUE, FILTER($B$2:$B$14794, #REF!=$D$2:$D$14794))"),"#N/A")</f>
        <v>#N/A</v>
      </c>
    </row>
    <row r="5804">
      <c r="B5804" s="4" t="s">
        <v>1528</v>
      </c>
      <c r="C5804" s="12" t="str">
        <f>IFERROR(__xludf.DUMMYFUNCTION("TEXTJOIN("";"", TRUE, FILTER($B$2:$B$14794, #REF!=$D$2:$D$14794))"),"#N/A")</f>
        <v>#N/A</v>
      </c>
    </row>
    <row r="5805">
      <c r="B5805" s="4" t="s">
        <v>1528</v>
      </c>
      <c r="C5805" s="12" t="str">
        <f>IFERROR(__xludf.DUMMYFUNCTION("TEXTJOIN("";"", TRUE, FILTER($B$2:$B$14794, #REF!=$D$2:$D$14794))"),"#N/A")</f>
        <v>#N/A</v>
      </c>
    </row>
    <row r="5806">
      <c r="B5806" s="4" t="s">
        <v>1528</v>
      </c>
      <c r="C5806" s="12" t="str">
        <f>IFERROR(__xludf.DUMMYFUNCTION("TEXTJOIN("";"", TRUE, FILTER($B$2:$B$14794, #REF!=$D$2:$D$14794))"),"#N/A")</f>
        <v>#N/A</v>
      </c>
    </row>
    <row r="5807">
      <c r="B5807" s="4" t="s">
        <v>1530</v>
      </c>
      <c r="C5807" s="12" t="str">
        <f>IFERROR(__xludf.DUMMYFUNCTION("TEXTJOIN("";"", TRUE, FILTER($B$2:$B$14794, #REF!=$D$2:$D$14794))"),"#N/A")</f>
        <v>#N/A</v>
      </c>
    </row>
    <row r="5808">
      <c r="B5808" s="4" t="s">
        <v>1530</v>
      </c>
      <c r="C5808" s="12" t="str">
        <f>IFERROR(__xludf.DUMMYFUNCTION("TEXTJOIN("";"", TRUE, FILTER($B$2:$B$14794, #REF!=$D$2:$D$14794))"),"#N/A")</f>
        <v>#N/A</v>
      </c>
    </row>
    <row r="5809">
      <c r="B5809" s="4" t="s">
        <v>1530</v>
      </c>
      <c r="C5809" s="12" t="str">
        <f>IFERROR(__xludf.DUMMYFUNCTION("TEXTJOIN("";"", TRUE, FILTER($B$2:$B$14794, #REF!=$D$2:$D$14794))"),"#N/A")</f>
        <v>#N/A</v>
      </c>
    </row>
    <row r="5810">
      <c r="B5810" s="4" t="s">
        <v>1530</v>
      </c>
      <c r="C5810" s="12" t="str">
        <f>IFERROR(__xludf.DUMMYFUNCTION("TEXTJOIN("";"", TRUE, FILTER($B$2:$B$14794, #REF!=$D$2:$D$14794))"),"#N/A")</f>
        <v>#N/A</v>
      </c>
    </row>
    <row r="5811">
      <c r="B5811" s="4" t="s">
        <v>1532</v>
      </c>
      <c r="C5811" s="12" t="str">
        <f>IFERROR(__xludf.DUMMYFUNCTION("TEXTJOIN("";"", TRUE, FILTER($B$2:$B$14794, #REF!=$D$2:$D$14794))"),"#N/A")</f>
        <v>#N/A</v>
      </c>
    </row>
    <row r="5812">
      <c r="B5812" s="4" t="s">
        <v>1532</v>
      </c>
      <c r="C5812" s="12" t="str">
        <f>IFERROR(__xludf.DUMMYFUNCTION("TEXTJOIN("";"", TRUE, FILTER($B$2:$B$14794, #REF!=$D$2:$D$14794))"),"#N/A")</f>
        <v>#N/A</v>
      </c>
    </row>
    <row r="5813">
      <c r="B5813" s="4" t="s">
        <v>1532</v>
      </c>
      <c r="C5813" s="12" t="str">
        <f>IFERROR(__xludf.DUMMYFUNCTION("TEXTJOIN("";"", TRUE, FILTER($B$2:$B$14794, #REF!=$D$2:$D$14794))"),"#N/A")</f>
        <v>#N/A</v>
      </c>
    </row>
    <row r="5814">
      <c r="B5814" s="4" t="s">
        <v>1532</v>
      </c>
      <c r="C5814" s="12" t="str">
        <f>IFERROR(__xludf.DUMMYFUNCTION("TEXTJOIN("";"", TRUE, FILTER($B$2:$B$14794, #REF!=$D$2:$D$14794))"),"#N/A")</f>
        <v>#N/A</v>
      </c>
    </row>
    <row r="5815">
      <c r="B5815" s="4" t="s">
        <v>1534</v>
      </c>
      <c r="C5815" s="12" t="str">
        <f>IFERROR(__xludf.DUMMYFUNCTION("TEXTJOIN("";"", TRUE, FILTER($B$2:$B$14794, #REF!=$D$2:$D$14794))"),"#N/A")</f>
        <v>#N/A</v>
      </c>
    </row>
    <row r="5816">
      <c r="B5816" s="4" t="s">
        <v>1534</v>
      </c>
      <c r="C5816" s="12" t="str">
        <f>IFERROR(__xludf.DUMMYFUNCTION("TEXTJOIN("";"", TRUE, FILTER($B$2:$B$14794, #REF!=$D$2:$D$14794))"),"#N/A")</f>
        <v>#N/A</v>
      </c>
    </row>
    <row r="5817">
      <c r="B5817" s="4" t="s">
        <v>1534</v>
      </c>
      <c r="C5817" s="12" t="str">
        <f>IFERROR(__xludf.DUMMYFUNCTION("TEXTJOIN("";"", TRUE, FILTER($B$2:$B$14794, #REF!=$D$2:$D$14794))"),"#N/A")</f>
        <v>#N/A</v>
      </c>
    </row>
    <row r="5818">
      <c r="B5818" s="4" t="s">
        <v>1534</v>
      </c>
      <c r="C5818" s="12" t="str">
        <f>IFERROR(__xludf.DUMMYFUNCTION("TEXTJOIN("";"", TRUE, FILTER($B$2:$B$14794, #REF!=$D$2:$D$14794))"),"#N/A")</f>
        <v>#N/A</v>
      </c>
    </row>
    <row r="5819">
      <c r="B5819" s="4" t="s">
        <v>1534</v>
      </c>
      <c r="C5819" s="12" t="str">
        <f>IFERROR(__xludf.DUMMYFUNCTION("TEXTJOIN("";"", TRUE, FILTER($B$2:$B$14794, #REF!=$D$2:$D$14794))"),"#N/A")</f>
        <v>#N/A</v>
      </c>
    </row>
    <row r="5820">
      <c r="B5820" s="4" t="s">
        <v>1534</v>
      </c>
      <c r="C5820" s="12" t="str">
        <f>IFERROR(__xludf.DUMMYFUNCTION("TEXTJOIN("";"", TRUE, FILTER($B$2:$B$14794, #REF!=$D$2:$D$14794))"),"#N/A")</f>
        <v>#N/A</v>
      </c>
    </row>
    <row r="5821">
      <c r="B5821" s="4" t="s">
        <v>1537</v>
      </c>
      <c r="C5821" s="12" t="str">
        <f>IFERROR(__xludf.DUMMYFUNCTION("TEXTJOIN("";"", TRUE, FILTER($B$2:$B$14794, #REF!=$D$2:$D$14794))"),"#N/A")</f>
        <v>#N/A</v>
      </c>
    </row>
    <row r="5822">
      <c r="B5822" s="4" t="s">
        <v>1539</v>
      </c>
      <c r="C5822" s="12" t="str">
        <f>IFERROR(__xludf.DUMMYFUNCTION("TEXTJOIN("";"", TRUE, FILTER($B$2:$B$14794, #REF!=$D$2:$D$14794))"),"#N/A")</f>
        <v>#N/A</v>
      </c>
    </row>
    <row r="5823">
      <c r="B5823" s="4" t="s">
        <v>1539</v>
      </c>
      <c r="C5823" s="12" t="str">
        <f>IFERROR(__xludf.DUMMYFUNCTION("TEXTJOIN("";"", TRUE, FILTER($B$2:$B$14794, #REF!=$D$2:$D$14794))"),"#N/A")</f>
        <v>#N/A</v>
      </c>
    </row>
    <row r="5824">
      <c r="B5824" s="4" t="s">
        <v>1539</v>
      </c>
      <c r="C5824" s="12" t="str">
        <f>IFERROR(__xludf.DUMMYFUNCTION("TEXTJOIN("";"", TRUE, FILTER($B$2:$B$14794, #REF!=$D$2:$D$14794))"),"#N/A")</f>
        <v>#N/A</v>
      </c>
    </row>
    <row r="5825">
      <c r="B5825" s="4" t="s">
        <v>1539</v>
      </c>
      <c r="C5825" s="12" t="str">
        <f>IFERROR(__xludf.DUMMYFUNCTION("TEXTJOIN("";"", TRUE, FILTER($B$2:$B$14794, #REF!=$D$2:$D$14794))"),"#N/A")</f>
        <v>#N/A</v>
      </c>
    </row>
    <row r="5826">
      <c r="B5826" s="4" t="s">
        <v>1539</v>
      </c>
      <c r="C5826" s="12" t="str">
        <f>IFERROR(__xludf.DUMMYFUNCTION("TEXTJOIN("";"", TRUE, FILTER($B$2:$B$14794, #REF!=$D$2:$D$14794))"),"#N/A")</f>
        <v>#N/A</v>
      </c>
    </row>
    <row r="5827">
      <c r="B5827" s="4" t="s">
        <v>1539</v>
      </c>
      <c r="C5827" s="12" t="str">
        <f>IFERROR(__xludf.DUMMYFUNCTION("TEXTJOIN("";"", TRUE, FILTER($B$2:$B$14794, #REF!=$D$2:$D$14794))"),"#N/A")</f>
        <v>#N/A</v>
      </c>
    </row>
    <row r="5828">
      <c r="B5828" s="4" t="s">
        <v>1541</v>
      </c>
      <c r="C5828" s="12" t="str">
        <f>IFERROR(__xludf.DUMMYFUNCTION("TEXTJOIN("";"", TRUE, FILTER($B$2:$B$14794, #REF!=$D$2:$D$14794))"),"#N/A")</f>
        <v>#N/A</v>
      </c>
    </row>
    <row r="5829">
      <c r="B5829" s="4" t="s">
        <v>1541</v>
      </c>
      <c r="C5829" s="12" t="str">
        <f>IFERROR(__xludf.DUMMYFUNCTION("TEXTJOIN("";"", TRUE, FILTER($B$2:$B$14794, #REF!=$D$2:$D$14794))"),"#N/A")</f>
        <v>#N/A</v>
      </c>
    </row>
    <row r="5830">
      <c r="B5830" s="4" t="s">
        <v>1541</v>
      </c>
      <c r="C5830" s="12" t="str">
        <f>IFERROR(__xludf.DUMMYFUNCTION("TEXTJOIN("";"", TRUE, FILTER($B$2:$B$14794, #REF!=$D$2:$D$14794))"),"#N/A")</f>
        <v>#N/A</v>
      </c>
    </row>
    <row r="5831">
      <c r="B5831" s="4" t="s">
        <v>1541</v>
      </c>
      <c r="C5831" s="12" t="str">
        <f>IFERROR(__xludf.DUMMYFUNCTION("TEXTJOIN("";"", TRUE, FILTER($B$2:$B$14794, #REF!=$D$2:$D$14794))"),"#N/A")</f>
        <v>#N/A</v>
      </c>
    </row>
    <row r="5832">
      <c r="B5832" s="4" t="s">
        <v>1543</v>
      </c>
      <c r="C5832" s="12" t="str">
        <f>IFERROR(__xludf.DUMMYFUNCTION("TEXTJOIN("";"", TRUE, FILTER($B$2:$B$14794, #REF!=$D$2:$D$14794))"),"#N/A")</f>
        <v>#N/A</v>
      </c>
    </row>
    <row r="5833">
      <c r="B5833" s="4" t="s">
        <v>1543</v>
      </c>
      <c r="C5833" s="12" t="str">
        <f>IFERROR(__xludf.DUMMYFUNCTION("TEXTJOIN("";"", TRUE, FILTER($B$2:$B$14794, #REF!=$D$2:$D$14794))"),"#N/A")</f>
        <v>#N/A</v>
      </c>
    </row>
    <row r="5834">
      <c r="B5834" s="4" t="s">
        <v>1543</v>
      </c>
      <c r="C5834" s="12" t="str">
        <f>IFERROR(__xludf.DUMMYFUNCTION("TEXTJOIN("";"", TRUE, FILTER($B$2:$B$14794, #REF!=$D$2:$D$14794))"),"#N/A")</f>
        <v>#N/A</v>
      </c>
    </row>
    <row r="5835">
      <c r="B5835" s="4" t="s">
        <v>1543</v>
      </c>
      <c r="C5835" s="12" t="str">
        <f>IFERROR(__xludf.DUMMYFUNCTION("TEXTJOIN("";"", TRUE, FILTER($B$2:$B$14794, #REF!=$D$2:$D$14794))"),"#N/A")</f>
        <v>#N/A</v>
      </c>
    </row>
    <row r="5836">
      <c r="B5836" s="4" t="s">
        <v>1543</v>
      </c>
      <c r="C5836" s="12" t="str">
        <f>IFERROR(__xludf.DUMMYFUNCTION("TEXTJOIN("";"", TRUE, FILTER($B$2:$B$14794, #REF!=$D$2:$D$14794))"),"#N/A")</f>
        <v>#N/A</v>
      </c>
    </row>
    <row r="5837">
      <c r="B5837" s="4" t="s">
        <v>1543</v>
      </c>
      <c r="C5837" s="12" t="str">
        <f>IFERROR(__xludf.DUMMYFUNCTION("TEXTJOIN("";"", TRUE, FILTER($B$2:$B$14794, #REF!=$D$2:$D$14794))"),"#N/A")</f>
        <v>#N/A</v>
      </c>
    </row>
    <row r="5838">
      <c r="B5838" s="4" t="s">
        <v>1543</v>
      </c>
      <c r="C5838" s="12" t="str">
        <f>IFERROR(__xludf.DUMMYFUNCTION("TEXTJOIN("";"", TRUE, FILTER($B$2:$B$14794, #REF!=$D$2:$D$14794))"),"#N/A")</f>
        <v>#N/A</v>
      </c>
    </row>
    <row r="5839">
      <c r="B5839" s="4" t="s">
        <v>1543</v>
      </c>
      <c r="C5839" s="12" t="str">
        <f>IFERROR(__xludf.DUMMYFUNCTION("TEXTJOIN("";"", TRUE, FILTER($B$2:$B$14794, #REF!=$D$2:$D$14794))"),"#N/A")</f>
        <v>#N/A</v>
      </c>
    </row>
    <row r="5840">
      <c r="B5840" s="4" t="s">
        <v>1543</v>
      </c>
      <c r="C5840" s="12" t="str">
        <f>IFERROR(__xludf.DUMMYFUNCTION("TEXTJOIN("";"", TRUE, FILTER($B$2:$B$14794, #REF!=$D$2:$D$14794))"),"#N/A")</f>
        <v>#N/A</v>
      </c>
    </row>
    <row r="5841">
      <c r="B5841" s="4" t="s">
        <v>1543</v>
      </c>
      <c r="C5841" s="12" t="str">
        <f>IFERROR(__xludf.DUMMYFUNCTION("TEXTJOIN("";"", TRUE, FILTER($B$2:$B$14794, #REF!=$D$2:$D$14794))"),"#N/A")</f>
        <v>#N/A</v>
      </c>
    </row>
    <row r="5842">
      <c r="B5842" s="4" t="s">
        <v>1545</v>
      </c>
      <c r="C5842" s="12" t="str">
        <f>IFERROR(__xludf.DUMMYFUNCTION("TEXTJOIN("";"", TRUE, FILTER($B$2:$B$14794, #REF!=$D$2:$D$14794))"),"#N/A")</f>
        <v>#N/A</v>
      </c>
    </row>
    <row r="5843">
      <c r="B5843" s="4" t="s">
        <v>1545</v>
      </c>
      <c r="C5843" s="12" t="str">
        <f>IFERROR(__xludf.DUMMYFUNCTION("TEXTJOIN("";"", TRUE, FILTER($B$2:$B$14794, #REF!=$D$2:$D$14794))"),"#N/A")</f>
        <v>#N/A</v>
      </c>
    </row>
    <row r="5844">
      <c r="B5844" s="4" t="s">
        <v>1547</v>
      </c>
      <c r="C5844" s="12" t="str">
        <f>IFERROR(__xludf.DUMMYFUNCTION("TEXTJOIN("";"", TRUE, FILTER($B$2:$B$14794, #REF!=$D$2:$D$14794))"),"#N/A")</f>
        <v>#N/A</v>
      </c>
    </row>
    <row r="5845">
      <c r="B5845" s="4" t="s">
        <v>1547</v>
      </c>
      <c r="C5845" s="12" t="str">
        <f>IFERROR(__xludf.DUMMYFUNCTION("TEXTJOIN("";"", TRUE, FILTER($B$2:$B$14794, #REF!=$D$2:$D$14794))"),"#N/A")</f>
        <v>#N/A</v>
      </c>
    </row>
    <row r="5846">
      <c r="B5846" s="4" t="s">
        <v>1547</v>
      </c>
      <c r="C5846" s="12" t="str">
        <f>IFERROR(__xludf.DUMMYFUNCTION("TEXTJOIN("";"", TRUE, FILTER($B$2:$B$14794, #REF!=$D$2:$D$14794))"),"#N/A")</f>
        <v>#N/A</v>
      </c>
    </row>
    <row r="5847">
      <c r="B5847" s="4" t="s">
        <v>1547</v>
      </c>
      <c r="C5847" s="12" t="str">
        <f>IFERROR(__xludf.DUMMYFUNCTION("TEXTJOIN("";"", TRUE, FILTER($B$2:$B$14794, #REF!=$D$2:$D$14794))"),"#N/A")</f>
        <v>#N/A</v>
      </c>
    </row>
    <row r="5848">
      <c r="B5848" s="4" t="s">
        <v>1547</v>
      </c>
      <c r="C5848" s="12" t="str">
        <f>IFERROR(__xludf.DUMMYFUNCTION("TEXTJOIN("";"", TRUE, FILTER($B$2:$B$14794, #REF!=$D$2:$D$14794))"),"#N/A")</f>
        <v>#N/A</v>
      </c>
    </row>
    <row r="5849">
      <c r="B5849" s="4" t="s">
        <v>1547</v>
      </c>
      <c r="C5849" s="12" t="str">
        <f>IFERROR(__xludf.DUMMYFUNCTION("TEXTJOIN("";"", TRUE, FILTER($B$2:$B$14794, #REF!=$D$2:$D$14794))"),"#N/A")</f>
        <v>#N/A</v>
      </c>
    </row>
    <row r="5850">
      <c r="B5850" s="4" t="s">
        <v>1549</v>
      </c>
      <c r="C5850" s="12" t="str">
        <f>IFERROR(__xludf.DUMMYFUNCTION("TEXTJOIN("";"", TRUE, FILTER($B$2:$B$14794, #REF!=$D$2:$D$14794))"),"#N/A")</f>
        <v>#N/A</v>
      </c>
    </row>
    <row r="5851">
      <c r="B5851" s="4" t="s">
        <v>1549</v>
      </c>
      <c r="C5851" s="12" t="str">
        <f>IFERROR(__xludf.DUMMYFUNCTION("TEXTJOIN("";"", TRUE, FILTER($B$2:$B$14794, #REF!=$D$2:$D$14794))"),"#N/A")</f>
        <v>#N/A</v>
      </c>
    </row>
    <row r="5852">
      <c r="B5852" s="4" t="s">
        <v>1549</v>
      </c>
      <c r="C5852" s="12" t="str">
        <f>IFERROR(__xludf.DUMMYFUNCTION("TEXTJOIN("";"", TRUE, FILTER($B$2:$B$14794, #REF!=$D$2:$D$14794))"),"#N/A")</f>
        <v>#N/A</v>
      </c>
    </row>
    <row r="5853">
      <c r="B5853" s="4" t="s">
        <v>1549</v>
      </c>
      <c r="C5853" s="12" t="str">
        <f>IFERROR(__xludf.DUMMYFUNCTION("TEXTJOIN("";"", TRUE, FILTER($B$2:$B$14794, #REF!=$D$2:$D$14794))"),"#N/A")</f>
        <v>#N/A</v>
      </c>
    </row>
    <row r="5854">
      <c r="B5854" s="4" t="s">
        <v>1549</v>
      </c>
      <c r="C5854" s="12" t="str">
        <f>IFERROR(__xludf.DUMMYFUNCTION("TEXTJOIN("";"", TRUE, FILTER($B$2:$B$14794, #REF!=$D$2:$D$14794))"),"#N/A")</f>
        <v>#N/A</v>
      </c>
    </row>
    <row r="5855">
      <c r="B5855" s="4" t="s">
        <v>1551</v>
      </c>
      <c r="C5855" s="12" t="str">
        <f>IFERROR(__xludf.DUMMYFUNCTION("TEXTJOIN("";"", TRUE, FILTER($B$2:$B$14794, #REF!=$D$2:$D$14794))"),"#N/A")</f>
        <v>#N/A</v>
      </c>
    </row>
    <row r="5856">
      <c r="B5856" s="4" t="s">
        <v>1551</v>
      </c>
      <c r="C5856" s="12" t="str">
        <f>IFERROR(__xludf.DUMMYFUNCTION("TEXTJOIN("";"", TRUE, FILTER($B$2:$B$14794, #REF!=$D$2:$D$14794))"),"#N/A")</f>
        <v>#N/A</v>
      </c>
    </row>
    <row r="5857">
      <c r="B5857" s="4" t="s">
        <v>1551</v>
      </c>
      <c r="C5857" s="12" t="str">
        <f>IFERROR(__xludf.DUMMYFUNCTION("TEXTJOIN("";"", TRUE, FILTER($B$2:$B$14794, #REF!=$D$2:$D$14794))"),"#N/A")</f>
        <v>#N/A</v>
      </c>
    </row>
    <row r="5858">
      <c r="B5858" s="4" t="s">
        <v>1551</v>
      </c>
      <c r="C5858" s="12" t="str">
        <f>IFERROR(__xludf.DUMMYFUNCTION("TEXTJOIN("";"", TRUE, FILTER($B$2:$B$14794, #REF!=$D$2:$D$14794))"),"#N/A")</f>
        <v>#N/A</v>
      </c>
    </row>
    <row r="5859">
      <c r="B5859" s="4" t="s">
        <v>1553</v>
      </c>
      <c r="C5859" s="12" t="str">
        <f>IFERROR(__xludf.DUMMYFUNCTION("TEXTJOIN("";"", TRUE, FILTER($B$2:$B$14794, #REF!=$D$2:$D$14794))"),"#N/A")</f>
        <v>#N/A</v>
      </c>
    </row>
    <row r="5860">
      <c r="B5860" s="4" t="s">
        <v>1553</v>
      </c>
      <c r="C5860" s="12" t="str">
        <f>IFERROR(__xludf.DUMMYFUNCTION("TEXTJOIN("";"", TRUE, FILTER($B$2:$B$14794, #REF!=$D$2:$D$14794))"),"#N/A")</f>
        <v>#N/A</v>
      </c>
    </row>
    <row r="5861">
      <c r="B5861" s="4" t="s">
        <v>1553</v>
      </c>
      <c r="C5861" s="12" t="str">
        <f>IFERROR(__xludf.DUMMYFUNCTION("TEXTJOIN("";"", TRUE, FILTER($B$2:$B$14794, #REF!=$D$2:$D$14794))"),"#N/A")</f>
        <v>#N/A</v>
      </c>
    </row>
    <row r="5862">
      <c r="B5862" s="4" t="s">
        <v>1553</v>
      </c>
      <c r="C5862" s="12" t="str">
        <f>IFERROR(__xludf.DUMMYFUNCTION("TEXTJOIN("";"", TRUE, FILTER($B$2:$B$14794, #REF!=$D$2:$D$14794))"),"#N/A")</f>
        <v>#N/A</v>
      </c>
    </row>
    <row r="5863">
      <c r="B5863" s="4" t="s">
        <v>1555</v>
      </c>
      <c r="C5863" s="12" t="str">
        <f>IFERROR(__xludf.DUMMYFUNCTION("TEXTJOIN("";"", TRUE, FILTER($B$2:$B$14794, #REF!=$D$2:$D$14794))"),"#N/A")</f>
        <v>#N/A</v>
      </c>
    </row>
    <row r="5864">
      <c r="B5864" s="4" t="s">
        <v>1555</v>
      </c>
      <c r="C5864" s="12" t="str">
        <f>IFERROR(__xludf.DUMMYFUNCTION("TEXTJOIN("";"", TRUE, FILTER($B$2:$B$14794, #REF!=$D$2:$D$14794))"),"#N/A")</f>
        <v>#N/A</v>
      </c>
    </row>
    <row r="5865">
      <c r="B5865" s="4" t="s">
        <v>1555</v>
      </c>
      <c r="C5865" s="12" t="str">
        <f>IFERROR(__xludf.DUMMYFUNCTION("TEXTJOIN("";"", TRUE, FILTER($B$2:$B$14794, #REF!=$D$2:$D$14794))"),"#N/A")</f>
        <v>#N/A</v>
      </c>
    </row>
    <row r="5866">
      <c r="B5866" s="4" t="s">
        <v>1555</v>
      </c>
      <c r="C5866" s="12" t="str">
        <f>IFERROR(__xludf.DUMMYFUNCTION("TEXTJOIN("";"", TRUE, FILTER($B$2:$B$14794, #REF!=$D$2:$D$14794))"),"#N/A")</f>
        <v>#N/A</v>
      </c>
    </row>
    <row r="5867">
      <c r="B5867" s="4" t="s">
        <v>1555</v>
      </c>
      <c r="C5867" s="12" t="str">
        <f>IFERROR(__xludf.DUMMYFUNCTION("TEXTJOIN("";"", TRUE, FILTER($B$2:$B$14794, #REF!=$D$2:$D$14794))"),"#N/A")</f>
        <v>#N/A</v>
      </c>
    </row>
    <row r="5868">
      <c r="B5868" s="4" t="s">
        <v>1558</v>
      </c>
      <c r="C5868" s="12" t="str">
        <f>IFERROR(__xludf.DUMMYFUNCTION("TEXTJOIN("";"", TRUE, FILTER($B$2:$B$14794, #REF!=$D$2:$D$14794))"),"#N/A")</f>
        <v>#N/A</v>
      </c>
    </row>
    <row r="5869">
      <c r="B5869" s="4" t="s">
        <v>1558</v>
      </c>
      <c r="C5869" s="12" t="str">
        <f>IFERROR(__xludf.DUMMYFUNCTION("TEXTJOIN("";"", TRUE, FILTER($B$2:$B$14794, #REF!=$D$2:$D$14794))"),"#N/A")</f>
        <v>#N/A</v>
      </c>
    </row>
    <row r="5870">
      <c r="B5870" s="4" t="s">
        <v>1558</v>
      </c>
      <c r="C5870" s="12" t="str">
        <f>IFERROR(__xludf.DUMMYFUNCTION("TEXTJOIN("";"", TRUE, FILTER($B$2:$B$14794, #REF!=$D$2:$D$14794))"),"#N/A")</f>
        <v>#N/A</v>
      </c>
    </row>
    <row r="5871">
      <c r="B5871" s="4" t="s">
        <v>1558</v>
      </c>
      <c r="C5871" s="12" t="str">
        <f>IFERROR(__xludf.DUMMYFUNCTION("TEXTJOIN("";"", TRUE, FILTER($B$2:$B$14794, #REF!=$D$2:$D$14794))"),"#N/A")</f>
        <v>#N/A</v>
      </c>
    </row>
    <row r="5872">
      <c r="B5872" s="4" t="s">
        <v>1558</v>
      </c>
      <c r="C5872" s="12" t="str">
        <f>IFERROR(__xludf.DUMMYFUNCTION("TEXTJOIN("";"", TRUE, FILTER($B$2:$B$14794, #REF!=$D$2:$D$14794))"),"#N/A")</f>
        <v>#N/A</v>
      </c>
    </row>
    <row r="5873">
      <c r="B5873" s="4" t="s">
        <v>1560</v>
      </c>
      <c r="C5873" s="12" t="str">
        <f>IFERROR(__xludf.DUMMYFUNCTION("TEXTJOIN("";"", TRUE, FILTER($B$2:$B$14794, #REF!=$D$2:$D$14794))"),"#N/A")</f>
        <v>#N/A</v>
      </c>
    </row>
    <row r="5874">
      <c r="B5874" s="4" t="s">
        <v>1560</v>
      </c>
      <c r="C5874" s="12" t="str">
        <f>IFERROR(__xludf.DUMMYFUNCTION("TEXTJOIN("";"", TRUE, FILTER($B$2:$B$14794, #REF!=$D$2:$D$14794))"),"#N/A")</f>
        <v>#N/A</v>
      </c>
    </row>
    <row r="5875">
      <c r="B5875" s="4" t="s">
        <v>1560</v>
      </c>
      <c r="C5875" s="12" t="str">
        <f>IFERROR(__xludf.DUMMYFUNCTION("TEXTJOIN("";"", TRUE, FILTER($B$2:$B$14794, #REF!=$D$2:$D$14794))"),"#N/A")</f>
        <v>#N/A</v>
      </c>
    </row>
    <row r="5876">
      <c r="B5876" s="4" t="s">
        <v>1560</v>
      </c>
      <c r="C5876" s="12" t="str">
        <f>IFERROR(__xludf.DUMMYFUNCTION("TEXTJOIN("";"", TRUE, FILTER($B$2:$B$14794, #REF!=$D$2:$D$14794))"),"#N/A")</f>
        <v>#N/A</v>
      </c>
    </row>
    <row r="5877">
      <c r="B5877" s="4" t="s">
        <v>1562</v>
      </c>
      <c r="C5877" s="12" t="str">
        <f>IFERROR(__xludf.DUMMYFUNCTION("TEXTJOIN("";"", TRUE, FILTER($B$2:$B$14794, #REF!=$D$2:$D$14794))"),"#N/A")</f>
        <v>#N/A</v>
      </c>
    </row>
    <row r="5878">
      <c r="B5878" s="4" t="s">
        <v>1564</v>
      </c>
      <c r="C5878" s="12" t="str">
        <f>IFERROR(__xludf.DUMMYFUNCTION("TEXTJOIN("";"", TRUE, FILTER($B$2:$B$14794, #REF!=$D$2:$D$14794))"),"#N/A")</f>
        <v>#N/A</v>
      </c>
    </row>
    <row r="5879">
      <c r="B5879" s="4" t="s">
        <v>1567</v>
      </c>
      <c r="C5879" s="12" t="str">
        <f>IFERROR(__xludf.DUMMYFUNCTION("TEXTJOIN("";"", TRUE, FILTER($B$2:$B$14794, #REF!=$D$2:$D$14794))"),"#N/A")</f>
        <v>#N/A</v>
      </c>
    </row>
    <row r="5880">
      <c r="B5880" s="4" t="s">
        <v>1567</v>
      </c>
      <c r="C5880" s="12" t="str">
        <f>IFERROR(__xludf.DUMMYFUNCTION("TEXTJOIN("";"", TRUE, FILTER($B$2:$B$14794, #REF!=$D$2:$D$14794))"),"#N/A")</f>
        <v>#N/A</v>
      </c>
    </row>
    <row r="5881">
      <c r="B5881" s="4" t="s">
        <v>1567</v>
      </c>
      <c r="C5881" s="12" t="str">
        <f>IFERROR(__xludf.DUMMYFUNCTION("TEXTJOIN("";"", TRUE, FILTER($B$2:$B$14794, #REF!=$D$2:$D$14794))"),"#N/A")</f>
        <v>#N/A</v>
      </c>
    </row>
    <row r="5882">
      <c r="B5882" s="4" t="s">
        <v>1567</v>
      </c>
      <c r="C5882" s="12" t="str">
        <f>IFERROR(__xludf.DUMMYFUNCTION("TEXTJOIN("";"", TRUE, FILTER($B$2:$B$14794, #REF!=$D$2:$D$14794))"),"#N/A")</f>
        <v>#N/A</v>
      </c>
    </row>
    <row r="5883">
      <c r="B5883" s="4" t="s">
        <v>1567</v>
      </c>
      <c r="C5883" s="12" t="str">
        <f>IFERROR(__xludf.DUMMYFUNCTION("TEXTJOIN("";"", TRUE, FILTER($B$2:$B$14794, #REF!=$D$2:$D$14794))"),"#N/A")</f>
        <v>#N/A</v>
      </c>
    </row>
    <row r="5884">
      <c r="B5884" s="4" t="s">
        <v>1567</v>
      </c>
      <c r="C5884" s="12" t="str">
        <f>IFERROR(__xludf.DUMMYFUNCTION("TEXTJOIN("";"", TRUE, FILTER($B$2:$B$14794, #REF!=$D$2:$D$14794))"),"#N/A")</f>
        <v>#N/A</v>
      </c>
    </row>
    <row r="5885">
      <c r="B5885" s="4" t="s">
        <v>1567</v>
      </c>
      <c r="C5885" s="12" t="str">
        <f>IFERROR(__xludf.DUMMYFUNCTION("TEXTJOIN("";"", TRUE, FILTER($B$2:$B$14794, #REF!=$D$2:$D$14794))"),"#N/A")</f>
        <v>#N/A</v>
      </c>
    </row>
    <row r="5886">
      <c r="B5886" s="4" t="s">
        <v>1569</v>
      </c>
      <c r="C5886" s="12" t="str">
        <f>IFERROR(__xludf.DUMMYFUNCTION("TEXTJOIN("";"", TRUE, FILTER($B$2:$B$14794, #REF!=$D$2:$D$14794))"),"#N/A")</f>
        <v>#N/A</v>
      </c>
    </row>
    <row r="5887">
      <c r="B5887" s="4" t="s">
        <v>1569</v>
      </c>
      <c r="C5887" s="12" t="str">
        <f>IFERROR(__xludf.DUMMYFUNCTION("TEXTJOIN("";"", TRUE, FILTER($B$2:$B$14794, #REF!=$D$2:$D$14794))"),"#N/A")</f>
        <v>#N/A</v>
      </c>
    </row>
    <row r="5888">
      <c r="B5888" s="4" t="s">
        <v>1569</v>
      </c>
      <c r="C5888" s="12" t="str">
        <f>IFERROR(__xludf.DUMMYFUNCTION("TEXTJOIN("";"", TRUE, FILTER($B$2:$B$14794, #REF!=$D$2:$D$14794))"),"#N/A")</f>
        <v>#N/A</v>
      </c>
    </row>
    <row r="5889">
      <c r="B5889" s="4" t="s">
        <v>1571</v>
      </c>
      <c r="C5889" s="12" t="str">
        <f>IFERROR(__xludf.DUMMYFUNCTION("TEXTJOIN("";"", TRUE, FILTER($B$2:$B$14794, #REF!=$D$2:$D$14794))"),"#N/A")</f>
        <v>#N/A</v>
      </c>
    </row>
    <row r="5890">
      <c r="B5890" s="4" t="s">
        <v>1571</v>
      </c>
      <c r="C5890" s="12" t="str">
        <f>IFERROR(__xludf.DUMMYFUNCTION("TEXTJOIN("";"", TRUE, FILTER($B$2:$B$14794, #REF!=$D$2:$D$14794))"),"#N/A")</f>
        <v>#N/A</v>
      </c>
    </row>
    <row r="5891">
      <c r="B5891" s="4" t="s">
        <v>1571</v>
      </c>
      <c r="C5891" s="12" t="str">
        <f>IFERROR(__xludf.DUMMYFUNCTION("TEXTJOIN("";"", TRUE, FILTER($B$2:$B$14794, #REF!=$D$2:$D$14794))"),"#N/A")</f>
        <v>#N/A</v>
      </c>
    </row>
    <row r="5892">
      <c r="B5892" s="4" t="s">
        <v>1573</v>
      </c>
      <c r="C5892" s="12" t="str">
        <f>IFERROR(__xludf.DUMMYFUNCTION("TEXTJOIN("";"", TRUE, FILTER($B$2:$B$14794, #REF!=$D$2:$D$14794))"),"#N/A")</f>
        <v>#N/A</v>
      </c>
    </row>
    <row r="5893">
      <c r="B5893" s="4" t="s">
        <v>1573</v>
      </c>
      <c r="C5893" s="12" t="str">
        <f>IFERROR(__xludf.DUMMYFUNCTION("TEXTJOIN("";"", TRUE, FILTER($B$2:$B$14794, #REF!=$D$2:$D$14794))"),"#N/A")</f>
        <v>#N/A</v>
      </c>
    </row>
    <row r="5894">
      <c r="B5894" s="4" t="s">
        <v>1573</v>
      </c>
      <c r="C5894" s="12" t="str">
        <f>IFERROR(__xludf.DUMMYFUNCTION("TEXTJOIN("";"", TRUE, FILTER($B$2:$B$14794, #REF!=$D$2:$D$14794))"),"#N/A")</f>
        <v>#N/A</v>
      </c>
    </row>
    <row r="5895">
      <c r="B5895" s="4" t="s">
        <v>1575</v>
      </c>
      <c r="C5895" s="12" t="str">
        <f>IFERROR(__xludf.DUMMYFUNCTION("TEXTJOIN("";"", TRUE, FILTER($B$2:$B$14794, #REF!=$D$2:$D$14794))"),"#N/A")</f>
        <v>#N/A</v>
      </c>
    </row>
    <row r="5896">
      <c r="B5896" s="4" t="s">
        <v>1575</v>
      </c>
      <c r="C5896" s="12" t="str">
        <f>IFERROR(__xludf.DUMMYFUNCTION("TEXTJOIN("";"", TRUE, FILTER($B$2:$B$14794, #REF!=$D$2:$D$14794))"),"#N/A")</f>
        <v>#N/A</v>
      </c>
    </row>
    <row r="5897">
      <c r="B5897" s="4" t="s">
        <v>1577</v>
      </c>
      <c r="C5897" s="12" t="str">
        <f>IFERROR(__xludf.DUMMYFUNCTION("TEXTJOIN("";"", TRUE, FILTER($B$2:$B$14794, #REF!=$D$2:$D$14794))"),"#N/A")</f>
        <v>#N/A</v>
      </c>
    </row>
    <row r="5898">
      <c r="B5898" s="4" t="s">
        <v>1577</v>
      </c>
      <c r="C5898" s="12" t="str">
        <f>IFERROR(__xludf.DUMMYFUNCTION("TEXTJOIN("";"", TRUE, FILTER($B$2:$B$14794, #REF!=$D$2:$D$14794))"),"#N/A")</f>
        <v>#N/A</v>
      </c>
    </row>
    <row r="5899">
      <c r="B5899" s="4" t="s">
        <v>1577</v>
      </c>
      <c r="C5899" s="12" t="str">
        <f>IFERROR(__xludf.DUMMYFUNCTION("TEXTJOIN("";"", TRUE, FILTER($B$2:$B$14794, #REF!=$D$2:$D$14794))"),"#N/A")</f>
        <v>#N/A</v>
      </c>
    </row>
    <row r="5900">
      <c r="B5900" s="4" t="s">
        <v>1579</v>
      </c>
      <c r="C5900" s="12" t="str">
        <f>IFERROR(__xludf.DUMMYFUNCTION("TEXTJOIN("";"", TRUE, FILTER($B$2:$B$14794, #REF!=$D$2:$D$14794))"),"#N/A")</f>
        <v>#N/A</v>
      </c>
    </row>
    <row r="5901">
      <c r="B5901" s="4" t="s">
        <v>1582</v>
      </c>
      <c r="C5901" s="12" t="str">
        <f>IFERROR(__xludf.DUMMYFUNCTION("TEXTJOIN("";"", TRUE, FILTER($B$2:$B$14794, #REF!=$D$2:$D$14794))"),"#N/A")</f>
        <v>#N/A</v>
      </c>
    </row>
    <row r="5902">
      <c r="B5902" s="4" t="s">
        <v>1582</v>
      </c>
      <c r="C5902" s="12" t="str">
        <f>IFERROR(__xludf.DUMMYFUNCTION("TEXTJOIN("";"", TRUE, FILTER($B$2:$B$14794, #REF!=$D$2:$D$14794))"),"#N/A")</f>
        <v>#N/A</v>
      </c>
    </row>
    <row r="5903">
      <c r="B5903" s="4" t="s">
        <v>1582</v>
      </c>
      <c r="C5903" s="12" t="str">
        <f>IFERROR(__xludf.DUMMYFUNCTION("TEXTJOIN("";"", TRUE, FILTER($B$2:$B$14794, #REF!=$D$2:$D$14794))"),"#N/A")</f>
        <v>#N/A</v>
      </c>
    </row>
    <row r="5904">
      <c r="B5904" s="4" t="s">
        <v>1584</v>
      </c>
      <c r="C5904" s="12" t="str">
        <f>IFERROR(__xludf.DUMMYFUNCTION("TEXTJOIN("";"", TRUE, FILTER($B$2:$B$14794, #REF!=$D$2:$D$14794))"),"#N/A")</f>
        <v>#N/A</v>
      </c>
    </row>
    <row r="5905">
      <c r="B5905" s="4" t="s">
        <v>1584</v>
      </c>
      <c r="C5905" s="12" t="str">
        <f>IFERROR(__xludf.DUMMYFUNCTION("TEXTJOIN("";"", TRUE, FILTER($B$2:$B$14794, #REF!=$D$2:$D$14794))"),"#N/A")</f>
        <v>#N/A</v>
      </c>
    </row>
    <row r="5906">
      <c r="B5906" s="4" t="s">
        <v>1584</v>
      </c>
      <c r="C5906" s="12" t="str">
        <f>IFERROR(__xludf.DUMMYFUNCTION("TEXTJOIN("";"", TRUE, FILTER($B$2:$B$14794, #REF!=$D$2:$D$14794))"),"#N/A")</f>
        <v>#N/A</v>
      </c>
    </row>
    <row r="5907">
      <c r="B5907" s="4" t="s">
        <v>1586</v>
      </c>
      <c r="C5907" s="12" t="str">
        <f>IFERROR(__xludf.DUMMYFUNCTION("TEXTJOIN("";"", TRUE, FILTER($B$2:$B$14794, #REF!=$D$2:$D$14794))"),"#N/A")</f>
        <v>#N/A</v>
      </c>
    </row>
    <row r="5908">
      <c r="B5908" s="4" t="s">
        <v>1586</v>
      </c>
      <c r="C5908" s="12" t="str">
        <f>IFERROR(__xludf.DUMMYFUNCTION("TEXTJOIN("";"", TRUE, FILTER($B$2:$B$14794, #REF!=$D$2:$D$14794))"),"#N/A")</f>
        <v>#N/A</v>
      </c>
    </row>
    <row r="5909">
      <c r="B5909" s="4" t="s">
        <v>1586</v>
      </c>
      <c r="C5909" s="12" t="str">
        <f>IFERROR(__xludf.DUMMYFUNCTION("TEXTJOIN("";"", TRUE, FILTER($B$2:$B$14794, #REF!=$D$2:$D$14794))"),"#N/A")</f>
        <v>#N/A</v>
      </c>
    </row>
    <row r="5910">
      <c r="B5910" s="4" t="s">
        <v>1586</v>
      </c>
      <c r="C5910" s="12" t="str">
        <f>IFERROR(__xludf.DUMMYFUNCTION("TEXTJOIN("";"", TRUE, FILTER($B$2:$B$14794, #REF!=$D$2:$D$14794))"),"#N/A")</f>
        <v>#N/A</v>
      </c>
    </row>
    <row r="5911">
      <c r="B5911" s="4" t="s">
        <v>1586</v>
      </c>
      <c r="C5911" s="12" t="str">
        <f>IFERROR(__xludf.DUMMYFUNCTION("TEXTJOIN("";"", TRUE, FILTER($B$2:$B$14794, #REF!=$D$2:$D$14794))"),"#N/A")</f>
        <v>#N/A</v>
      </c>
    </row>
    <row r="5912">
      <c r="B5912" s="4" t="s">
        <v>1588</v>
      </c>
      <c r="C5912" s="12" t="str">
        <f>IFERROR(__xludf.DUMMYFUNCTION("TEXTJOIN("";"", TRUE, FILTER($B$2:$B$14794, #REF!=$D$2:$D$14794))"),"#N/A")</f>
        <v>#N/A</v>
      </c>
    </row>
    <row r="5913">
      <c r="B5913" s="4" t="s">
        <v>1590</v>
      </c>
      <c r="C5913" s="12" t="str">
        <f>IFERROR(__xludf.DUMMYFUNCTION("TEXTJOIN("";"", TRUE, FILTER($B$2:$B$14794, #REF!=$D$2:$D$14794))"),"#N/A")</f>
        <v>#N/A</v>
      </c>
    </row>
    <row r="5914">
      <c r="B5914" s="4" t="s">
        <v>1592</v>
      </c>
      <c r="C5914" s="12" t="str">
        <f>IFERROR(__xludf.DUMMYFUNCTION("TEXTJOIN("";"", TRUE, FILTER($B$2:$B$14794, #REF!=$D$2:$D$14794))"),"#N/A")</f>
        <v>#N/A</v>
      </c>
    </row>
    <row r="5915">
      <c r="B5915" s="4" t="s">
        <v>1592</v>
      </c>
      <c r="C5915" s="12" t="str">
        <f>IFERROR(__xludf.DUMMYFUNCTION("TEXTJOIN("";"", TRUE, FILTER($B$2:$B$14794, #REF!=$D$2:$D$14794))"),"#N/A")</f>
        <v>#N/A</v>
      </c>
    </row>
    <row r="5916">
      <c r="B5916" s="4" t="s">
        <v>1592</v>
      </c>
      <c r="C5916" s="12" t="str">
        <f>IFERROR(__xludf.DUMMYFUNCTION("TEXTJOIN("";"", TRUE, FILTER($B$2:$B$14794, #REF!=$D$2:$D$14794))"),"#N/A")</f>
        <v>#N/A</v>
      </c>
    </row>
    <row r="5917">
      <c r="B5917" s="4" t="s">
        <v>1592</v>
      </c>
      <c r="C5917" s="12" t="str">
        <f>IFERROR(__xludf.DUMMYFUNCTION("TEXTJOIN("";"", TRUE, FILTER($B$2:$B$14794, #REF!=$D$2:$D$14794))"),"#N/A")</f>
        <v>#N/A</v>
      </c>
    </row>
    <row r="5918">
      <c r="B5918" s="4" t="s">
        <v>1592</v>
      </c>
      <c r="C5918" s="12" t="str">
        <f>IFERROR(__xludf.DUMMYFUNCTION("TEXTJOIN("";"", TRUE, FILTER($B$2:$B$14794, #REF!=$D$2:$D$14794))"),"#N/A")</f>
        <v>#N/A</v>
      </c>
    </row>
    <row r="5919">
      <c r="B5919" s="4" t="s">
        <v>1592</v>
      </c>
      <c r="C5919" s="12" t="str">
        <f>IFERROR(__xludf.DUMMYFUNCTION("TEXTJOIN("";"", TRUE, FILTER($B$2:$B$14794, #REF!=$D$2:$D$14794))"),"#N/A")</f>
        <v>#N/A</v>
      </c>
    </row>
    <row r="5920">
      <c r="B5920" s="4" t="s">
        <v>1592</v>
      </c>
      <c r="C5920" s="12" t="str">
        <f>IFERROR(__xludf.DUMMYFUNCTION("TEXTJOIN("";"", TRUE, FILTER($B$2:$B$14794, #REF!=$D$2:$D$14794))"),"#N/A")</f>
        <v>#N/A</v>
      </c>
    </row>
    <row r="5921">
      <c r="B5921" s="4" t="s">
        <v>1592</v>
      </c>
      <c r="C5921" s="12" t="str">
        <f>IFERROR(__xludf.DUMMYFUNCTION("TEXTJOIN("";"", TRUE, FILTER($B$2:$B$14794, #REF!=$D$2:$D$14794))"),"#N/A")</f>
        <v>#N/A</v>
      </c>
    </row>
    <row r="5922">
      <c r="B5922" s="4" t="s">
        <v>1592</v>
      </c>
      <c r="C5922" s="12" t="str">
        <f>IFERROR(__xludf.DUMMYFUNCTION("TEXTJOIN("";"", TRUE, FILTER($B$2:$B$14794, #REF!=$D$2:$D$14794))"),"#N/A")</f>
        <v>#N/A</v>
      </c>
    </row>
    <row r="5923">
      <c r="B5923" s="4" t="s">
        <v>1592</v>
      </c>
      <c r="C5923" s="12" t="str">
        <f>IFERROR(__xludf.DUMMYFUNCTION("TEXTJOIN("";"", TRUE, FILTER($B$2:$B$14794, #REF!=$D$2:$D$14794))"),"#N/A")</f>
        <v>#N/A</v>
      </c>
    </row>
    <row r="5924">
      <c r="B5924" s="4" t="s">
        <v>1594</v>
      </c>
      <c r="C5924" s="12" t="str">
        <f>IFERROR(__xludf.DUMMYFUNCTION("TEXTJOIN("";"", TRUE, FILTER($B$2:$B$14794, #REF!=$D$2:$D$14794))"),"#N/A")</f>
        <v>#N/A</v>
      </c>
    </row>
    <row r="5925">
      <c r="B5925" s="4" t="s">
        <v>1594</v>
      </c>
      <c r="C5925" s="12" t="str">
        <f>IFERROR(__xludf.DUMMYFUNCTION("TEXTJOIN("";"", TRUE, FILTER($B$2:$B$14794, #REF!=$D$2:$D$14794))"),"#N/A")</f>
        <v>#N/A</v>
      </c>
    </row>
    <row r="5926">
      <c r="B5926" s="4" t="s">
        <v>1596</v>
      </c>
      <c r="C5926" s="12" t="str">
        <f>IFERROR(__xludf.DUMMYFUNCTION("TEXTJOIN("";"", TRUE, FILTER($B$2:$B$14794, #REF!=$D$2:$D$14794))"),"#N/A")</f>
        <v>#N/A</v>
      </c>
    </row>
    <row r="5927">
      <c r="B5927" s="4" t="s">
        <v>1596</v>
      </c>
      <c r="C5927" s="12" t="str">
        <f>IFERROR(__xludf.DUMMYFUNCTION("TEXTJOIN("";"", TRUE, FILTER($B$2:$B$14794, #REF!=$D$2:$D$14794))"),"#N/A")</f>
        <v>#N/A</v>
      </c>
    </row>
    <row r="5928">
      <c r="B5928" s="4" t="s">
        <v>1596</v>
      </c>
      <c r="C5928" s="12" t="str">
        <f>IFERROR(__xludf.DUMMYFUNCTION("TEXTJOIN("";"", TRUE, FILTER($B$2:$B$14794, #REF!=$D$2:$D$14794))"),"#N/A")</f>
        <v>#N/A</v>
      </c>
    </row>
    <row r="5929">
      <c r="B5929" s="4" t="s">
        <v>1596</v>
      </c>
      <c r="C5929" s="12" t="str">
        <f>IFERROR(__xludf.DUMMYFUNCTION("TEXTJOIN("";"", TRUE, FILTER($B$2:$B$14794, #REF!=$D$2:$D$14794))"),"#N/A")</f>
        <v>#N/A</v>
      </c>
    </row>
    <row r="5930">
      <c r="B5930" s="4" t="s">
        <v>1596</v>
      </c>
      <c r="C5930" s="12" t="str">
        <f>IFERROR(__xludf.DUMMYFUNCTION("TEXTJOIN("";"", TRUE, FILTER($B$2:$B$14794, #REF!=$D$2:$D$14794))"),"#N/A")</f>
        <v>#N/A</v>
      </c>
    </row>
    <row r="5931">
      <c r="B5931" s="4" t="s">
        <v>1598</v>
      </c>
      <c r="C5931" s="12" t="str">
        <f>IFERROR(__xludf.DUMMYFUNCTION("TEXTJOIN("";"", TRUE, FILTER($B$2:$B$14794, #REF!=$D$2:$D$14794))"),"#N/A")</f>
        <v>#N/A</v>
      </c>
    </row>
    <row r="5932">
      <c r="B5932" s="4" t="s">
        <v>1598</v>
      </c>
      <c r="C5932" s="12" t="str">
        <f>IFERROR(__xludf.DUMMYFUNCTION("TEXTJOIN("";"", TRUE, FILTER($B$2:$B$14794, #REF!=$D$2:$D$14794))"),"#N/A")</f>
        <v>#N/A</v>
      </c>
    </row>
    <row r="5933">
      <c r="B5933" s="4" t="s">
        <v>1598</v>
      </c>
      <c r="C5933" s="12" t="str">
        <f>IFERROR(__xludf.DUMMYFUNCTION("TEXTJOIN("";"", TRUE, FILTER($B$2:$B$14794, #REF!=$D$2:$D$14794))"),"#N/A")</f>
        <v>#N/A</v>
      </c>
    </row>
    <row r="5934">
      <c r="B5934" s="4" t="s">
        <v>1598</v>
      </c>
      <c r="C5934" s="12" t="str">
        <f>IFERROR(__xludf.DUMMYFUNCTION("TEXTJOIN("";"", TRUE, FILTER($B$2:$B$14794, #REF!=$D$2:$D$14794))"),"#N/A")</f>
        <v>#N/A</v>
      </c>
    </row>
    <row r="5935">
      <c r="B5935" s="4" t="s">
        <v>1598</v>
      </c>
      <c r="C5935" s="12" t="str">
        <f>IFERROR(__xludf.DUMMYFUNCTION("TEXTJOIN("";"", TRUE, FILTER($B$2:$B$14794, #REF!=$D$2:$D$14794))"),"#N/A")</f>
        <v>#N/A</v>
      </c>
    </row>
    <row r="5936">
      <c r="B5936" s="4" t="s">
        <v>1600</v>
      </c>
      <c r="C5936" s="12" t="str">
        <f>IFERROR(__xludf.DUMMYFUNCTION("TEXTJOIN("";"", TRUE, FILTER($B$2:$B$14794, #REF!=$D$2:$D$14794))"),"#N/A")</f>
        <v>#N/A</v>
      </c>
    </row>
    <row r="5937">
      <c r="B5937" s="4" t="s">
        <v>1600</v>
      </c>
      <c r="C5937" s="12" t="str">
        <f>IFERROR(__xludf.DUMMYFUNCTION("TEXTJOIN("";"", TRUE, FILTER($B$2:$B$14794, #REF!=$D$2:$D$14794))"),"#N/A")</f>
        <v>#N/A</v>
      </c>
    </row>
    <row r="5938">
      <c r="B5938" s="4" t="s">
        <v>1600</v>
      </c>
      <c r="C5938" s="12" t="str">
        <f>IFERROR(__xludf.DUMMYFUNCTION("TEXTJOIN("";"", TRUE, FILTER($B$2:$B$14794, #REF!=$D$2:$D$14794))"),"#N/A")</f>
        <v>#N/A</v>
      </c>
    </row>
    <row r="5939">
      <c r="B5939" s="4" t="s">
        <v>1600</v>
      </c>
      <c r="C5939" s="12" t="str">
        <f>IFERROR(__xludf.DUMMYFUNCTION("TEXTJOIN("";"", TRUE, FILTER($B$2:$B$14794, #REF!=$D$2:$D$14794))"),"#N/A")</f>
        <v>#N/A</v>
      </c>
    </row>
    <row r="5940">
      <c r="B5940" s="4" t="s">
        <v>1600</v>
      </c>
      <c r="C5940" s="12" t="str">
        <f>IFERROR(__xludf.DUMMYFUNCTION("TEXTJOIN("";"", TRUE, FILTER($B$2:$B$14794, #REF!=$D$2:$D$14794))"),"#N/A")</f>
        <v>#N/A</v>
      </c>
    </row>
    <row r="5941">
      <c r="B5941" s="4" t="s">
        <v>1600</v>
      </c>
      <c r="C5941" s="12" t="str">
        <f>IFERROR(__xludf.DUMMYFUNCTION("TEXTJOIN("";"", TRUE, FILTER($B$2:$B$14794, #REF!=$D$2:$D$14794))"),"#N/A")</f>
        <v>#N/A</v>
      </c>
    </row>
    <row r="5942">
      <c r="B5942" s="4" t="s">
        <v>1600</v>
      </c>
      <c r="C5942" s="12" t="str">
        <f>IFERROR(__xludf.DUMMYFUNCTION("TEXTJOIN("";"", TRUE, FILTER($B$2:$B$14794, #REF!=$D$2:$D$14794))"),"#N/A")</f>
        <v>#N/A</v>
      </c>
    </row>
    <row r="5943">
      <c r="B5943" s="4" t="s">
        <v>1600</v>
      </c>
      <c r="C5943" s="12" t="str">
        <f>IFERROR(__xludf.DUMMYFUNCTION("TEXTJOIN("";"", TRUE, FILTER($B$2:$B$14794, #REF!=$D$2:$D$14794))"),"#N/A")</f>
        <v>#N/A</v>
      </c>
    </row>
    <row r="5944">
      <c r="B5944" s="4" t="s">
        <v>1600</v>
      </c>
      <c r="C5944" s="12" t="str">
        <f>IFERROR(__xludf.DUMMYFUNCTION("TEXTJOIN("";"", TRUE, FILTER($B$2:$B$14794, #REF!=$D$2:$D$14794))"),"#N/A")</f>
        <v>#N/A</v>
      </c>
    </row>
    <row r="5945">
      <c r="B5945" s="4" t="s">
        <v>1600</v>
      </c>
      <c r="C5945" s="12" t="str">
        <f>IFERROR(__xludf.DUMMYFUNCTION("TEXTJOIN("";"", TRUE, FILTER($B$2:$B$14794, #REF!=$D$2:$D$14794))"),"#N/A")</f>
        <v>#N/A</v>
      </c>
    </row>
    <row r="5946">
      <c r="B5946" s="4" t="s">
        <v>1603</v>
      </c>
      <c r="C5946" s="12" t="str">
        <f>IFERROR(__xludf.DUMMYFUNCTION("TEXTJOIN("";"", TRUE, FILTER($B$2:$B$14794, #REF!=$D$2:$D$14794))"),"#N/A")</f>
        <v>#N/A</v>
      </c>
    </row>
    <row r="5947">
      <c r="B5947" s="4" t="s">
        <v>1603</v>
      </c>
      <c r="C5947" s="12" t="str">
        <f>IFERROR(__xludf.DUMMYFUNCTION("TEXTJOIN("";"", TRUE, FILTER($B$2:$B$14794, #REF!=$D$2:$D$14794))"),"#N/A")</f>
        <v>#N/A</v>
      </c>
    </row>
    <row r="5948">
      <c r="B5948" s="4" t="s">
        <v>1603</v>
      </c>
      <c r="C5948" s="12" t="str">
        <f>IFERROR(__xludf.DUMMYFUNCTION("TEXTJOIN("";"", TRUE, FILTER($B$2:$B$14794, #REF!=$D$2:$D$14794))"),"#N/A")</f>
        <v>#N/A</v>
      </c>
    </row>
    <row r="5949">
      <c r="B5949" s="4" t="s">
        <v>1605</v>
      </c>
      <c r="C5949" s="12" t="str">
        <f>IFERROR(__xludf.DUMMYFUNCTION("TEXTJOIN("";"", TRUE, FILTER($B$2:$B$14794, #REF!=$D$2:$D$14794))"),"#N/A")</f>
        <v>#N/A</v>
      </c>
    </row>
    <row r="5950">
      <c r="B5950" s="4" t="s">
        <v>1607</v>
      </c>
      <c r="C5950" s="12" t="str">
        <f>IFERROR(__xludf.DUMMYFUNCTION("TEXTJOIN("";"", TRUE, FILTER($B$2:$B$14794, #REF!=$D$2:$D$14794))"),"#N/A")</f>
        <v>#N/A</v>
      </c>
    </row>
    <row r="5951">
      <c r="B5951" s="4" t="s">
        <v>1607</v>
      </c>
      <c r="C5951" s="12" t="str">
        <f>IFERROR(__xludf.DUMMYFUNCTION("TEXTJOIN("";"", TRUE, FILTER($B$2:$B$14794, #REF!=$D$2:$D$14794))"),"#N/A")</f>
        <v>#N/A</v>
      </c>
    </row>
    <row r="5952">
      <c r="B5952" s="4" t="s">
        <v>1607</v>
      </c>
      <c r="C5952" s="12" t="str">
        <f>IFERROR(__xludf.DUMMYFUNCTION("TEXTJOIN("";"", TRUE, FILTER($B$2:$B$14794, #REF!=$D$2:$D$14794))"),"#N/A")</f>
        <v>#N/A</v>
      </c>
    </row>
    <row r="5953">
      <c r="B5953" s="4" t="s">
        <v>1607</v>
      </c>
      <c r="C5953" s="12" t="str">
        <f>IFERROR(__xludf.DUMMYFUNCTION("TEXTJOIN("";"", TRUE, FILTER($B$2:$B$14794, #REF!=$D$2:$D$14794))"),"#N/A")</f>
        <v>#N/A</v>
      </c>
    </row>
    <row r="5954">
      <c r="B5954" s="4" t="s">
        <v>1607</v>
      </c>
      <c r="C5954" s="12" t="str">
        <f>IFERROR(__xludf.DUMMYFUNCTION("TEXTJOIN("";"", TRUE, FILTER($B$2:$B$14794, #REF!=$D$2:$D$14794))"),"#N/A")</f>
        <v>#N/A</v>
      </c>
    </row>
    <row r="5955">
      <c r="B5955" s="4" t="s">
        <v>1610</v>
      </c>
      <c r="C5955" s="12" t="str">
        <f>IFERROR(__xludf.DUMMYFUNCTION("TEXTJOIN("";"", TRUE, FILTER($B$2:$B$14794, #REF!=$D$2:$D$14794))"),"#N/A")</f>
        <v>#N/A</v>
      </c>
    </row>
    <row r="5956">
      <c r="B5956" s="4" t="s">
        <v>1610</v>
      </c>
      <c r="C5956" s="12" t="str">
        <f>IFERROR(__xludf.DUMMYFUNCTION("TEXTJOIN("";"", TRUE, FILTER($B$2:$B$14794, #REF!=$D$2:$D$14794))"),"#N/A")</f>
        <v>#N/A</v>
      </c>
    </row>
    <row r="5957">
      <c r="B5957" s="4" t="s">
        <v>1610</v>
      </c>
      <c r="C5957" s="12" t="str">
        <f>IFERROR(__xludf.DUMMYFUNCTION("TEXTJOIN("";"", TRUE, FILTER($B$2:$B$14794, #REF!=$D$2:$D$14794))"),"#N/A")</f>
        <v>#N/A</v>
      </c>
    </row>
    <row r="5958">
      <c r="B5958" s="4" t="s">
        <v>1612</v>
      </c>
      <c r="C5958" s="12" t="str">
        <f>IFERROR(__xludf.DUMMYFUNCTION("TEXTJOIN("";"", TRUE, FILTER($B$2:$B$14794, #REF!=$D$2:$D$14794))"),"#N/A")</f>
        <v>#N/A</v>
      </c>
    </row>
    <row r="5959">
      <c r="B5959" s="4" t="s">
        <v>1612</v>
      </c>
      <c r="C5959" s="12" t="str">
        <f>IFERROR(__xludf.DUMMYFUNCTION("TEXTJOIN("";"", TRUE, FILTER($B$2:$B$14794, #REF!=$D$2:$D$14794))"),"#N/A")</f>
        <v>#N/A</v>
      </c>
    </row>
    <row r="5960">
      <c r="B5960" s="4" t="s">
        <v>1612</v>
      </c>
      <c r="C5960" s="12" t="str">
        <f>IFERROR(__xludf.DUMMYFUNCTION("TEXTJOIN("";"", TRUE, FILTER($B$2:$B$14794, #REF!=$D$2:$D$14794))"),"#N/A")</f>
        <v>#N/A</v>
      </c>
    </row>
    <row r="5961">
      <c r="B5961" s="4" t="s">
        <v>1612</v>
      </c>
      <c r="C5961" s="12" t="str">
        <f>IFERROR(__xludf.DUMMYFUNCTION("TEXTJOIN("";"", TRUE, FILTER($B$2:$B$14794, #REF!=$D$2:$D$14794))"),"#N/A")</f>
        <v>#N/A</v>
      </c>
    </row>
    <row r="5962">
      <c r="B5962" s="4" t="s">
        <v>1612</v>
      </c>
      <c r="C5962" s="12" t="str">
        <f>IFERROR(__xludf.DUMMYFUNCTION("TEXTJOIN("";"", TRUE, FILTER($B$2:$B$14794, #REF!=$D$2:$D$14794))"),"#N/A")</f>
        <v>#N/A</v>
      </c>
    </row>
    <row r="5963">
      <c r="B5963" s="4" t="s">
        <v>1612</v>
      </c>
      <c r="C5963" s="12" t="str">
        <f>IFERROR(__xludf.DUMMYFUNCTION("TEXTJOIN("";"", TRUE, FILTER($B$2:$B$14794, #REF!=$D$2:$D$14794))"),"#N/A")</f>
        <v>#N/A</v>
      </c>
    </row>
    <row r="5964">
      <c r="B5964" s="4" t="s">
        <v>1612</v>
      </c>
      <c r="C5964" s="12" t="str">
        <f>IFERROR(__xludf.DUMMYFUNCTION("TEXTJOIN("";"", TRUE, FILTER($B$2:$B$14794, #REF!=$D$2:$D$14794))"),"#N/A")</f>
        <v>#N/A</v>
      </c>
    </row>
    <row r="5965">
      <c r="B5965" s="4" t="s">
        <v>1614</v>
      </c>
      <c r="C5965" s="12" t="str">
        <f>IFERROR(__xludf.DUMMYFUNCTION("TEXTJOIN("";"", TRUE, FILTER($B$2:$B$14794, #REF!=$D$2:$D$14794))"),"#N/A")</f>
        <v>#N/A</v>
      </c>
    </row>
    <row r="5966">
      <c r="B5966" s="4" t="s">
        <v>1614</v>
      </c>
      <c r="C5966" s="12" t="str">
        <f>IFERROR(__xludf.DUMMYFUNCTION("TEXTJOIN("";"", TRUE, FILTER($B$2:$B$14794, #REF!=$D$2:$D$14794))"),"#N/A")</f>
        <v>#N/A</v>
      </c>
    </row>
    <row r="5967">
      <c r="B5967" s="4" t="s">
        <v>1614</v>
      </c>
      <c r="C5967" s="12" t="str">
        <f>IFERROR(__xludf.DUMMYFUNCTION("TEXTJOIN("";"", TRUE, FILTER($B$2:$B$14794, #REF!=$D$2:$D$14794))"),"#N/A")</f>
        <v>#N/A</v>
      </c>
    </row>
    <row r="5968">
      <c r="B5968" s="4" t="s">
        <v>1614</v>
      </c>
      <c r="C5968" s="12" t="str">
        <f>IFERROR(__xludf.DUMMYFUNCTION("TEXTJOIN("";"", TRUE, FILTER($B$2:$B$14794, #REF!=$D$2:$D$14794))"),"#N/A")</f>
        <v>#N/A</v>
      </c>
    </row>
    <row r="5969">
      <c r="B5969" s="4" t="s">
        <v>1616</v>
      </c>
      <c r="C5969" s="12" t="str">
        <f>IFERROR(__xludf.DUMMYFUNCTION("TEXTJOIN("";"", TRUE, FILTER($B$2:$B$14794, #REF!=$D$2:$D$14794))"),"#N/A")</f>
        <v>#N/A</v>
      </c>
    </row>
    <row r="5970">
      <c r="B5970" s="4" t="s">
        <v>1616</v>
      </c>
      <c r="C5970" s="12" t="str">
        <f>IFERROR(__xludf.DUMMYFUNCTION("TEXTJOIN("";"", TRUE, FILTER($B$2:$B$14794, #REF!=$D$2:$D$14794))"),"#N/A")</f>
        <v>#N/A</v>
      </c>
    </row>
    <row r="5971">
      <c r="B5971" s="4" t="s">
        <v>1616</v>
      </c>
      <c r="C5971" s="12" t="str">
        <f>IFERROR(__xludf.DUMMYFUNCTION("TEXTJOIN("";"", TRUE, FILTER($B$2:$B$14794, #REF!=$D$2:$D$14794))"),"#N/A")</f>
        <v>#N/A</v>
      </c>
    </row>
    <row r="5972">
      <c r="B5972" s="4" t="s">
        <v>1616</v>
      </c>
      <c r="C5972" s="12" t="str">
        <f>IFERROR(__xludf.DUMMYFUNCTION("TEXTJOIN("";"", TRUE, FILTER($B$2:$B$14794, #REF!=$D$2:$D$14794))"),"#N/A")</f>
        <v>#N/A</v>
      </c>
    </row>
    <row r="5973">
      <c r="B5973" s="4" t="s">
        <v>1616</v>
      </c>
      <c r="C5973" s="12" t="str">
        <f>IFERROR(__xludf.DUMMYFUNCTION("TEXTJOIN("";"", TRUE, FILTER($B$2:$B$14794, #REF!=$D$2:$D$14794))"),"#N/A")</f>
        <v>#N/A</v>
      </c>
    </row>
    <row r="5974">
      <c r="B5974" s="4" t="s">
        <v>1618</v>
      </c>
      <c r="C5974" s="12" t="str">
        <f>IFERROR(__xludf.DUMMYFUNCTION("TEXTJOIN("";"", TRUE, FILTER($B$2:$B$14794, #REF!=$D$2:$D$14794))"),"#N/A")</f>
        <v>#N/A</v>
      </c>
    </row>
    <row r="5975">
      <c r="B5975" s="4" t="s">
        <v>1618</v>
      </c>
      <c r="C5975" s="12" t="str">
        <f>IFERROR(__xludf.DUMMYFUNCTION("TEXTJOIN("";"", TRUE, FILTER($B$2:$B$14794, #REF!=$D$2:$D$14794))"),"#N/A")</f>
        <v>#N/A</v>
      </c>
    </row>
    <row r="5976">
      <c r="B5976" s="4" t="s">
        <v>1618</v>
      </c>
      <c r="C5976" s="12" t="str">
        <f>IFERROR(__xludf.DUMMYFUNCTION("TEXTJOIN("";"", TRUE, FILTER($B$2:$B$14794, #REF!=$D$2:$D$14794))"),"#N/A")</f>
        <v>#N/A</v>
      </c>
    </row>
    <row r="5977">
      <c r="B5977" s="4" t="s">
        <v>1618</v>
      </c>
      <c r="C5977" s="12" t="str">
        <f>IFERROR(__xludf.DUMMYFUNCTION("TEXTJOIN("";"", TRUE, FILTER($B$2:$B$14794, #REF!=$D$2:$D$14794))"),"#N/A")</f>
        <v>#N/A</v>
      </c>
    </row>
    <row r="5978">
      <c r="B5978" s="4" t="s">
        <v>1618</v>
      </c>
      <c r="C5978" s="12" t="str">
        <f>IFERROR(__xludf.DUMMYFUNCTION("TEXTJOIN("";"", TRUE, FILTER($B$2:$B$14794, #REF!=$D$2:$D$14794))"),"#N/A")</f>
        <v>#N/A</v>
      </c>
    </row>
    <row r="5979">
      <c r="B5979" s="4" t="s">
        <v>1618</v>
      </c>
      <c r="C5979" s="12" t="str">
        <f>IFERROR(__xludf.DUMMYFUNCTION("TEXTJOIN("";"", TRUE, FILTER($B$2:$B$14794, #REF!=$D$2:$D$14794))"),"#N/A")</f>
        <v>#N/A</v>
      </c>
    </row>
    <row r="5980">
      <c r="B5980" s="4" t="s">
        <v>1620</v>
      </c>
      <c r="C5980" s="12" t="str">
        <f>IFERROR(__xludf.DUMMYFUNCTION("TEXTJOIN("";"", TRUE, FILTER($B$2:$B$14794, #REF!=$D$2:$D$14794))"),"#N/A")</f>
        <v>#N/A</v>
      </c>
    </row>
    <row r="5981">
      <c r="B5981" s="4" t="s">
        <v>1622</v>
      </c>
      <c r="C5981" s="12" t="str">
        <f>IFERROR(__xludf.DUMMYFUNCTION("TEXTJOIN("";"", TRUE, FILTER($B$2:$B$14794, #REF!=$D$2:$D$14794))"),"#N/A")</f>
        <v>#N/A</v>
      </c>
    </row>
    <row r="5982">
      <c r="B5982" s="4" t="s">
        <v>1622</v>
      </c>
      <c r="C5982" s="12" t="str">
        <f>IFERROR(__xludf.DUMMYFUNCTION("TEXTJOIN("";"", TRUE, FILTER($B$2:$B$14794, #REF!=$D$2:$D$14794))"),"#N/A")</f>
        <v>#N/A</v>
      </c>
    </row>
    <row r="5983">
      <c r="B5983" s="4" t="s">
        <v>1624</v>
      </c>
      <c r="C5983" s="12" t="str">
        <f>IFERROR(__xludf.DUMMYFUNCTION("TEXTJOIN("";"", TRUE, FILTER($B$2:$B$14794, #REF!=$D$2:$D$14794))"),"#N/A")</f>
        <v>#N/A</v>
      </c>
    </row>
    <row r="5984">
      <c r="B5984" s="4" t="s">
        <v>1624</v>
      </c>
      <c r="C5984" s="12" t="str">
        <f>IFERROR(__xludf.DUMMYFUNCTION("TEXTJOIN("";"", TRUE, FILTER($B$2:$B$14794, #REF!=$D$2:$D$14794))"),"#N/A")</f>
        <v>#N/A</v>
      </c>
    </row>
    <row r="5985">
      <c r="B5985" s="4" t="s">
        <v>1624</v>
      </c>
      <c r="C5985" s="12" t="str">
        <f>IFERROR(__xludf.DUMMYFUNCTION("TEXTJOIN("";"", TRUE, FILTER($B$2:$B$14794, #REF!=$D$2:$D$14794))"),"#N/A")</f>
        <v>#N/A</v>
      </c>
    </row>
    <row r="5986">
      <c r="B5986" s="4" t="s">
        <v>1624</v>
      </c>
      <c r="C5986" s="12" t="str">
        <f>IFERROR(__xludf.DUMMYFUNCTION("TEXTJOIN("";"", TRUE, FILTER($B$2:$B$14794, #REF!=$D$2:$D$14794))"),"#N/A")</f>
        <v>#N/A</v>
      </c>
    </row>
    <row r="5987">
      <c r="B5987" s="4" t="s">
        <v>1624</v>
      </c>
      <c r="C5987" s="12" t="str">
        <f>IFERROR(__xludf.DUMMYFUNCTION("TEXTJOIN("";"", TRUE, FILTER($B$2:$B$14794, #REF!=$D$2:$D$14794))"),"#N/A")</f>
        <v>#N/A</v>
      </c>
    </row>
    <row r="5988">
      <c r="B5988" s="4" t="s">
        <v>1624</v>
      </c>
      <c r="C5988" s="12" t="str">
        <f>IFERROR(__xludf.DUMMYFUNCTION("TEXTJOIN("";"", TRUE, FILTER($B$2:$B$14794, #REF!=$D$2:$D$14794))"),"#N/A")</f>
        <v>#N/A</v>
      </c>
    </row>
    <row r="5989">
      <c r="B5989" s="4" t="s">
        <v>1624</v>
      </c>
      <c r="C5989" s="12" t="str">
        <f>IFERROR(__xludf.DUMMYFUNCTION("TEXTJOIN("";"", TRUE, FILTER($B$2:$B$14794, #REF!=$D$2:$D$14794))"),"#N/A")</f>
        <v>#N/A</v>
      </c>
    </row>
    <row r="5990">
      <c r="B5990" s="4" t="s">
        <v>1624</v>
      </c>
      <c r="C5990" s="12" t="str">
        <f>IFERROR(__xludf.DUMMYFUNCTION("TEXTJOIN("";"", TRUE, FILTER($B$2:$B$14794, #REF!=$D$2:$D$14794))"),"#N/A")</f>
        <v>#N/A</v>
      </c>
    </row>
    <row r="5991">
      <c r="B5991" s="4" t="s">
        <v>1626</v>
      </c>
      <c r="C5991" s="12" t="str">
        <f>IFERROR(__xludf.DUMMYFUNCTION("TEXTJOIN("";"", TRUE, FILTER($B$2:$B$14794, #REF!=$D$2:$D$14794))"),"#N/A")</f>
        <v>#N/A</v>
      </c>
    </row>
    <row r="5992">
      <c r="B5992" s="4" t="s">
        <v>1626</v>
      </c>
      <c r="C5992" s="12" t="str">
        <f>IFERROR(__xludf.DUMMYFUNCTION("TEXTJOIN("";"", TRUE, FILTER($B$2:$B$14794, #REF!=$D$2:$D$14794))"),"#N/A")</f>
        <v>#N/A</v>
      </c>
    </row>
    <row r="5993">
      <c r="B5993" s="4" t="s">
        <v>1626</v>
      </c>
      <c r="C5993" s="12" t="str">
        <f>IFERROR(__xludf.DUMMYFUNCTION("TEXTJOIN("";"", TRUE, FILTER($B$2:$B$14794, #REF!=$D$2:$D$14794))"),"#N/A")</f>
        <v>#N/A</v>
      </c>
    </row>
    <row r="5994">
      <c r="B5994" s="4" t="s">
        <v>1626</v>
      </c>
      <c r="C5994" s="12" t="str">
        <f>IFERROR(__xludf.DUMMYFUNCTION("TEXTJOIN("";"", TRUE, FILTER($B$2:$B$14794, #REF!=$D$2:$D$14794))"),"#N/A")</f>
        <v>#N/A</v>
      </c>
    </row>
    <row r="5995">
      <c r="B5995" s="4" t="s">
        <v>1626</v>
      </c>
      <c r="C5995" s="12" t="str">
        <f>IFERROR(__xludf.DUMMYFUNCTION("TEXTJOIN("";"", TRUE, FILTER($B$2:$B$14794, #REF!=$D$2:$D$14794))"),"#N/A")</f>
        <v>#N/A</v>
      </c>
    </row>
    <row r="5996">
      <c r="B5996" s="4" t="s">
        <v>1626</v>
      </c>
      <c r="C5996" s="12" t="str">
        <f>IFERROR(__xludf.DUMMYFUNCTION("TEXTJOIN("";"", TRUE, FILTER($B$2:$B$14794, #REF!=$D$2:$D$14794))"),"#N/A")</f>
        <v>#N/A</v>
      </c>
    </row>
    <row r="5997">
      <c r="B5997" s="4" t="s">
        <v>1628</v>
      </c>
      <c r="C5997" s="12" t="str">
        <f>IFERROR(__xludf.DUMMYFUNCTION("TEXTJOIN("";"", TRUE, FILTER($B$2:$B$14794, #REF!=$D$2:$D$14794))"),"#N/A")</f>
        <v>#N/A</v>
      </c>
    </row>
    <row r="5998">
      <c r="B5998" s="4" t="s">
        <v>1631</v>
      </c>
      <c r="C5998" s="12" t="str">
        <f>IFERROR(__xludf.DUMMYFUNCTION("TEXTJOIN("";"", TRUE, FILTER($B$2:$B$14794, #REF!=$D$2:$D$14794))"),"#N/A")</f>
        <v>#N/A</v>
      </c>
    </row>
    <row r="5999">
      <c r="B5999" s="4" t="s">
        <v>1631</v>
      </c>
      <c r="C5999" s="12" t="str">
        <f>IFERROR(__xludf.DUMMYFUNCTION("TEXTJOIN("";"", TRUE, FILTER($B$2:$B$14794, #REF!=$D$2:$D$14794))"),"#N/A")</f>
        <v>#N/A</v>
      </c>
    </row>
    <row r="6000">
      <c r="B6000" s="4" t="s">
        <v>1631</v>
      </c>
      <c r="C6000" s="12" t="str">
        <f>IFERROR(__xludf.DUMMYFUNCTION("TEXTJOIN("";"", TRUE, FILTER($B$2:$B$14794, #REF!=$D$2:$D$14794))"),"#N/A")</f>
        <v>#N/A</v>
      </c>
    </row>
    <row r="6001">
      <c r="B6001" s="4" t="s">
        <v>1633</v>
      </c>
      <c r="C6001" s="12" t="str">
        <f>IFERROR(__xludf.DUMMYFUNCTION("TEXTJOIN("";"", TRUE, FILTER($B$2:$B$14794, #REF!=$D$2:$D$14794))"),"#N/A")</f>
        <v>#N/A</v>
      </c>
    </row>
    <row r="6002">
      <c r="B6002" s="4" t="s">
        <v>1635</v>
      </c>
      <c r="C6002" s="12" t="str">
        <f>IFERROR(__xludf.DUMMYFUNCTION("TEXTJOIN("";"", TRUE, FILTER($B$2:$B$14794, #REF!=$D$2:$D$14794))"),"#N/A")</f>
        <v>#N/A</v>
      </c>
    </row>
    <row r="6003">
      <c r="B6003" s="4" t="s">
        <v>1635</v>
      </c>
      <c r="C6003" s="12" t="str">
        <f>IFERROR(__xludf.DUMMYFUNCTION("TEXTJOIN("";"", TRUE, FILTER($B$2:$B$14794, #REF!=$D$2:$D$14794))"),"#N/A")</f>
        <v>#N/A</v>
      </c>
    </row>
    <row r="6004">
      <c r="B6004" s="4" t="s">
        <v>1635</v>
      </c>
      <c r="C6004" s="12" t="str">
        <f>IFERROR(__xludf.DUMMYFUNCTION("TEXTJOIN("";"", TRUE, FILTER($B$2:$B$14794, #REF!=$D$2:$D$14794))"),"#N/A")</f>
        <v>#N/A</v>
      </c>
    </row>
    <row r="6005">
      <c r="B6005" s="4" t="s">
        <v>1635</v>
      </c>
      <c r="C6005" s="12" t="str">
        <f>IFERROR(__xludf.DUMMYFUNCTION("TEXTJOIN("";"", TRUE, FILTER($B$2:$B$14794, #REF!=$D$2:$D$14794))"),"#N/A")</f>
        <v>#N/A</v>
      </c>
    </row>
    <row r="6006">
      <c r="B6006" s="4" t="s">
        <v>1635</v>
      </c>
      <c r="C6006" s="12" t="str">
        <f>IFERROR(__xludf.DUMMYFUNCTION("TEXTJOIN("";"", TRUE, FILTER($B$2:$B$14794, #REF!=$D$2:$D$14794))"),"#N/A")</f>
        <v>#N/A</v>
      </c>
    </row>
    <row r="6007">
      <c r="B6007" s="4" t="s">
        <v>1637</v>
      </c>
      <c r="C6007" s="12" t="str">
        <f>IFERROR(__xludf.DUMMYFUNCTION("TEXTJOIN("";"", TRUE, FILTER($B$2:$B$14794, #REF!=$D$2:$D$14794))"),"#N/A")</f>
        <v>#N/A</v>
      </c>
    </row>
    <row r="6008">
      <c r="B6008" s="4" t="s">
        <v>1637</v>
      </c>
      <c r="C6008" s="12" t="str">
        <f>IFERROR(__xludf.DUMMYFUNCTION("TEXTJOIN("";"", TRUE, FILTER($B$2:$B$14794, #REF!=$D$2:$D$14794))"),"#N/A")</f>
        <v>#N/A</v>
      </c>
    </row>
    <row r="6009">
      <c r="B6009" s="4" t="s">
        <v>1637</v>
      </c>
      <c r="C6009" s="12" t="str">
        <f>IFERROR(__xludf.DUMMYFUNCTION("TEXTJOIN("";"", TRUE, FILTER($B$2:$B$14794, #REF!=$D$2:$D$14794))"),"#N/A")</f>
        <v>#N/A</v>
      </c>
    </row>
    <row r="6010">
      <c r="B6010" s="4" t="s">
        <v>1637</v>
      </c>
      <c r="C6010" s="12" t="str">
        <f>IFERROR(__xludf.DUMMYFUNCTION("TEXTJOIN("";"", TRUE, FILTER($B$2:$B$14794, #REF!=$D$2:$D$14794))"),"#N/A")</f>
        <v>#N/A</v>
      </c>
    </row>
    <row r="6011">
      <c r="B6011" s="4" t="s">
        <v>1639</v>
      </c>
      <c r="C6011" s="12" t="str">
        <f>IFERROR(__xludf.DUMMYFUNCTION("TEXTJOIN("";"", TRUE, FILTER($B$2:$B$14794, #REF!=$D$2:$D$14794))"),"#N/A")</f>
        <v>#N/A</v>
      </c>
    </row>
    <row r="6012">
      <c r="B6012" s="4" t="s">
        <v>1639</v>
      </c>
      <c r="C6012" s="12" t="str">
        <f>IFERROR(__xludf.DUMMYFUNCTION("TEXTJOIN("";"", TRUE, FILTER($B$2:$B$14794, #REF!=$D$2:$D$14794))"),"#N/A")</f>
        <v>#N/A</v>
      </c>
    </row>
    <row r="6013">
      <c r="B6013" s="4" t="s">
        <v>1639</v>
      </c>
      <c r="C6013" s="12" t="str">
        <f>IFERROR(__xludf.DUMMYFUNCTION("TEXTJOIN("";"", TRUE, FILTER($B$2:$B$14794, #REF!=$D$2:$D$14794))"),"#N/A")</f>
        <v>#N/A</v>
      </c>
    </row>
    <row r="6014">
      <c r="B6014" s="4" t="s">
        <v>1639</v>
      </c>
      <c r="C6014" s="12" t="str">
        <f>IFERROR(__xludf.DUMMYFUNCTION("TEXTJOIN("";"", TRUE, FILTER($B$2:$B$14794, #REF!=$D$2:$D$14794))"),"#N/A")</f>
        <v>#N/A</v>
      </c>
    </row>
    <row r="6015">
      <c r="B6015" s="4" t="s">
        <v>1641</v>
      </c>
      <c r="C6015" s="12" t="str">
        <f>IFERROR(__xludf.DUMMYFUNCTION("TEXTJOIN("";"", TRUE, FILTER($B$2:$B$14794, #REF!=$D$2:$D$14794))"),"#N/A")</f>
        <v>#N/A</v>
      </c>
    </row>
    <row r="6016">
      <c r="B6016" s="4" t="s">
        <v>1643</v>
      </c>
      <c r="C6016" s="12" t="str">
        <f>IFERROR(__xludf.DUMMYFUNCTION("TEXTJOIN("";"", TRUE, FILTER($B$2:$B$14794, #REF!=$D$2:$D$14794))"),"#N/A")</f>
        <v>#N/A</v>
      </c>
    </row>
    <row r="6017">
      <c r="B6017" s="4" t="s">
        <v>1645</v>
      </c>
      <c r="C6017" s="12" t="str">
        <f>IFERROR(__xludf.DUMMYFUNCTION("TEXTJOIN("";"", TRUE, FILTER($B$2:$B$14794, #REF!=$D$2:$D$14794))"),"#N/A")</f>
        <v>#N/A</v>
      </c>
    </row>
    <row r="6018">
      <c r="B6018" s="4" t="s">
        <v>1648</v>
      </c>
      <c r="C6018" s="12" t="str">
        <f>IFERROR(__xludf.DUMMYFUNCTION("TEXTJOIN("";"", TRUE, FILTER($B$2:$B$14794, #REF!=$D$2:$D$14794))"),"#N/A")</f>
        <v>#N/A</v>
      </c>
    </row>
    <row r="6019">
      <c r="B6019" s="4" t="s">
        <v>1650</v>
      </c>
      <c r="C6019" s="12" t="str">
        <f>IFERROR(__xludf.DUMMYFUNCTION("TEXTJOIN("";"", TRUE, FILTER($B$2:$B$14794, #REF!=$D$2:$D$14794))"),"#N/A")</f>
        <v>#N/A</v>
      </c>
    </row>
    <row r="6020">
      <c r="B6020" s="4" t="s">
        <v>1650</v>
      </c>
      <c r="C6020" s="12" t="str">
        <f>IFERROR(__xludf.DUMMYFUNCTION("TEXTJOIN("";"", TRUE, FILTER($B$2:$B$14794, #REF!=$D$2:$D$14794))"),"#N/A")</f>
        <v>#N/A</v>
      </c>
    </row>
    <row r="6021">
      <c r="B6021" s="4" t="s">
        <v>1652</v>
      </c>
      <c r="C6021" s="12" t="str">
        <f>IFERROR(__xludf.DUMMYFUNCTION("TEXTJOIN("";"", TRUE, FILTER($B$2:$B$14794, #REF!=$D$2:$D$14794))"),"#N/A")</f>
        <v>#N/A</v>
      </c>
    </row>
    <row r="6022">
      <c r="B6022" s="4" t="s">
        <v>1652</v>
      </c>
      <c r="C6022" s="12" t="str">
        <f>IFERROR(__xludf.DUMMYFUNCTION("TEXTJOIN("";"", TRUE, FILTER($B$2:$B$14794, #REF!=$D$2:$D$14794))"),"#N/A")</f>
        <v>#N/A</v>
      </c>
    </row>
    <row r="6023">
      <c r="B6023" s="4" t="s">
        <v>1652</v>
      </c>
      <c r="C6023" s="12" t="str">
        <f>IFERROR(__xludf.DUMMYFUNCTION("TEXTJOIN("";"", TRUE, FILTER($B$2:$B$14794, #REF!=$D$2:$D$14794))"),"#N/A")</f>
        <v>#N/A</v>
      </c>
    </row>
    <row r="6024">
      <c r="B6024" s="4" t="s">
        <v>1652</v>
      </c>
      <c r="C6024" s="12" t="str">
        <f>IFERROR(__xludf.DUMMYFUNCTION("TEXTJOIN("";"", TRUE, FILTER($B$2:$B$14794, #REF!=$D$2:$D$14794))"),"#N/A")</f>
        <v>#N/A</v>
      </c>
    </row>
    <row r="6025">
      <c r="B6025" s="4" t="s">
        <v>1652</v>
      </c>
      <c r="C6025" s="12" t="str">
        <f>IFERROR(__xludf.DUMMYFUNCTION("TEXTJOIN("";"", TRUE, FILTER($B$2:$B$14794, #REF!=$D$2:$D$14794))"),"#N/A")</f>
        <v>#N/A</v>
      </c>
    </row>
    <row r="6026">
      <c r="B6026" s="4" t="s">
        <v>1652</v>
      </c>
      <c r="C6026" s="12" t="str">
        <f>IFERROR(__xludf.DUMMYFUNCTION("TEXTJOIN("";"", TRUE, FILTER($B$2:$B$14794, #REF!=$D$2:$D$14794))"),"#N/A")</f>
        <v>#N/A</v>
      </c>
    </row>
    <row r="6027">
      <c r="B6027" s="4" t="s">
        <v>1652</v>
      </c>
      <c r="C6027" s="12" t="str">
        <f>IFERROR(__xludf.DUMMYFUNCTION("TEXTJOIN("";"", TRUE, FILTER($B$2:$B$14794, #REF!=$D$2:$D$14794))"),"#N/A")</f>
        <v>#N/A</v>
      </c>
    </row>
    <row r="6028">
      <c r="B6028" s="4" t="s">
        <v>1654</v>
      </c>
      <c r="C6028" s="12" t="str">
        <f>IFERROR(__xludf.DUMMYFUNCTION("TEXTJOIN("";"", TRUE, FILTER($B$2:$B$14794, #REF!=$D$2:$D$14794))"),"#N/A")</f>
        <v>#N/A</v>
      </c>
    </row>
    <row r="6029">
      <c r="B6029" s="4" t="s">
        <v>1656</v>
      </c>
      <c r="C6029" s="12" t="str">
        <f>IFERROR(__xludf.DUMMYFUNCTION("TEXTJOIN("";"", TRUE, FILTER($B$2:$B$14794, #REF!=$D$2:$D$14794))"),"#N/A")</f>
        <v>#N/A</v>
      </c>
    </row>
    <row r="6030">
      <c r="B6030" s="4" t="s">
        <v>1658</v>
      </c>
      <c r="C6030" s="12" t="str">
        <f>IFERROR(__xludf.DUMMYFUNCTION("TEXTJOIN("";"", TRUE, FILTER($B$2:$B$14794, #REF!=$D$2:$D$14794))"),"#N/A")</f>
        <v>#N/A</v>
      </c>
    </row>
    <row r="6031">
      <c r="B6031" s="4" t="s">
        <v>1658</v>
      </c>
      <c r="C6031" s="12" t="str">
        <f>IFERROR(__xludf.DUMMYFUNCTION("TEXTJOIN("";"", TRUE, FILTER($B$2:$B$14794, #REF!=$D$2:$D$14794))"),"#N/A")</f>
        <v>#N/A</v>
      </c>
    </row>
    <row r="6032">
      <c r="B6032" s="4" t="s">
        <v>1658</v>
      </c>
      <c r="C6032" s="12" t="str">
        <f>IFERROR(__xludf.DUMMYFUNCTION("TEXTJOIN("";"", TRUE, FILTER($B$2:$B$14794, #REF!=$D$2:$D$14794))"),"#N/A")</f>
        <v>#N/A</v>
      </c>
    </row>
    <row r="6033">
      <c r="B6033" s="4" t="s">
        <v>1658</v>
      </c>
      <c r="C6033" s="12" t="str">
        <f>IFERROR(__xludf.DUMMYFUNCTION("TEXTJOIN("";"", TRUE, FILTER($B$2:$B$14794, #REF!=$D$2:$D$14794))"),"#N/A")</f>
        <v>#N/A</v>
      </c>
    </row>
    <row r="6034">
      <c r="B6034" s="4" t="s">
        <v>1660</v>
      </c>
      <c r="C6034" s="12" t="str">
        <f>IFERROR(__xludf.DUMMYFUNCTION("TEXTJOIN("";"", TRUE, FILTER($B$2:$B$14794, #REF!=$D$2:$D$14794))"),"#N/A")</f>
        <v>#N/A</v>
      </c>
    </row>
    <row r="6035">
      <c r="B6035" s="4" t="s">
        <v>1660</v>
      </c>
      <c r="C6035" s="12" t="str">
        <f>IFERROR(__xludf.DUMMYFUNCTION("TEXTJOIN("";"", TRUE, FILTER($B$2:$B$14794, #REF!=$D$2:$D$14794))"),"#N/A")</f>
        <v>#N/A</v>
      </c>
    </row>
    <row r="6036">
      <c r="B6036" s="4" t="s">
        <v>1660</v>
      </c>
      <c r="C6036" s="12" t="str">
        <f>IFERROR(__xludf.DUMMYFUNCTION("TEXTJOIN("";"", TRUE, FILTER($B$2:$B$14794, #REF!=$D$2:$D$14794))"),"#N/A")</f>
        <v>#N/A</v>
      </c>
    </row>
    <row r="6037">
      <c r="B6037" s="4" t="s">
        <v>1660</v>
      </c>
      <c r="C6037" s="12" t="str">
        <f>IFERROR(__xludf.DUMMYFUNCTION("TEXTJOIN("";"", TRUE, FILTER($B$2:$B$14794, #REF!=$D$2:$D$14794))"),"#N/A")</f>
        <v>#N/A</v>
      </c>
    </row>
    <row r="6038">
      <c r="B6038" s="4" t="s">
        <v>1660</v>
      </c>
      <c r="C6038" s="12" t="str">
        <f>IFERROR(__xludf.DUMMYFUNCTION("TEXTJOIN("";"", TRUE, FILTER($B$2:$B$14794, #REF!=$D$2:$D$14794))"),"#N/A")</f>
        <v>#N/A</v>
      </c>
    </row>
    <row r="6039">
      <c r="B6039" s="4" t="s">
        <v>1660</v>
      </c>
      <c r="C6039" s="12" t="str">
        <f>IFERROR(__xludf.DUMMYFUNCTION("TEXTJOIN("";"", TRUE, FILTER($B$2:$B$14794, #REF!=$D$2:$D$14794))"),"#N/A")</f>
        <v>#N/A</v>
      </c>
    </row>
    <row r="6040">
      <c r="B6040" s="4" t="s">
        <v>1660</v>
      </c>
      <c r="C6040" s="12" t="str">
        <f>IFERROR(__xludf.DUMMYFUNCTION("TEXTJOIN("";"", TRUE, FILTER($B$2:$B$14794, #REF!=$D$2:$D$14794))"),"#N/A")</f>
        <v>#N/A</v>
      </c>
    </row>
    <row r="6041">
      <c r="B6041" s="4" t="s">
        <v>1660</v>
      </c>
      <c r="C6041" s="12" t="str">
        <f>IFERROR(__xludf.DUMMYFUNCTION("TEXTJOIN("";"", TRUE, FILTER($B$2:$B$14794, #REF!=$D$2:$D$14794))"),"#N/A")</f>
        <v>#N/A</v>
      </c>
    </row>
    <row r="6042">
      <c r="B6042" s="4" t="s">
        <v>1660</v>
      </c>
      <c r="C6042" s="12" t="str">
        <f>IFERROR(__xludf.DUMMYFUNCTION("TEXTJOIN("";"", TRUE, FILTER($B$2:$B$14794, #REF!=$D$2:$D$14794))"),"#N/A")</f>
        <v>#N/A</v>
      </c>
    </row>
    <row r="6043">
      <c r="B6043" s="4" t="s">
        <v>1660</v>
      </c>
      <c r="C6043" s="12" t="str">
        <f>IFERROR(__xludf.DUMMYFUNCTION("TEXTJOIN("";"", TRUE, FILTER($B$2:$B$14794, #REF!=$D$2:$D$14794))"),"#N/A")</f>
        <v>#N/A</v>
      </c>
    </row>
    <row r="6044">
      <c r="B6044" s="4" t="s">
        <v>1662</v>
      </c>
      <c r="C6044" s="12" t="str">
        <f>IFERROR(__xludf.DUMMYFUNCTION("TEXTJOIN("";"", TRUE, FILTER($B$2:$B$14794, #REF!=$D$2:$D$14794))"),"#N/A")</f>
        <v>#N/A</v>
      </c>
    </row>
    <row r="6045">
      <c r="B6045" s="4" t="s">
        <v>1662</v>
      </c>
      <c r="C6045" s="12" t="str">
        <f>IFERROR(__xludf.DUMMYFUNCTION("TEXTJOIN("";"", TRUE, FILTER($B$2:$B$14794, #REF!=$D$2:$D$14794))"),"#N/A")</f>
        <v>#N/A</v>
      </c>
    </row>
    <row r="6046">
      <c r="B6046" s="4" t="s">
        <v>1662</v>
      </c>
      <c r="C6046" s="12" t="str">
        <f>IFERROR(__xludf.DUMMYFUNCTION("TEXTJOIN("";"", TRUE, FILTER($B$2:$B$14794, #REF!=$D$2:$D$14794))"),"#N/A")</f>
        <v>#N/A</v>
      </c>
    </row>
    <row r="6047">
      <c r="B6047" s="4" t="s">
        <v>1662</v>
      </c>
      <c r="C6047" s="12" t="str">
        <f>IFERROR(__xludf.DUMMYFUNCTION("TEXTJOIN("";"", TRUE, FILTER($B$2:$B$14794, #REF!=$D$2:$D$14794))"),"#N/A")</f>
        <v>#N/A</v>
      </c>
    </row>
    <row r="6048">
      <c r="B6048" s="4" t="s">
        <v>1662</v>
      </c>
      <c r="C6048" s="12" t="str">
        <f>IFERROR(__xludf.DUMMYFUNCTION("TEXTJOIN("";"", TRUE, FILTER($B$2:$B$14794, #REF!=$D$2:$D$14794))"),"#N/A")</f>
        <v>#N/A</v>
      </c>
    </row>
    <row r="6049">
      <c r="B6049" s="4" t="s">
        <v>1662</v>
      </c>
      <c r="C6049" s="12" t="str">
        <f>IFERROR(__xludf.DUMMYFUNCTION("TEXTJOIN("";"", TRUE, FILTER($B$2:$B$14794, #REF!=$D$2:$D$14794))"),"#N/A")</f>
        <v>#N/A</v>
      </c>
    </row>
    <row r="6050">
      <c r="B6050" s="4" t="s">
        <v>1662</v>
      </c>
      <c r="C6050" s="12" t="str">
        <f>IFERROR(__xludf.DUMMYFUNCTION("TEXTJOIN("";"", TRUE, FILTER($B$2:$B$14794, #REF!=$D$2:$D$14794))"),"#N/A")</f>
        <v>#N/A</v>
      </c>
    </row>
    <row r="6051">
      <c r="B6051" s="4" t="s">
        <v>1664</v>
      </c>
      <c r="C6051" s="12" t="str">
        <f>IFERROR(__xludf.DUMMYFUNCTION("TEXTJOIN("";"", TRUE, FILTER($B$2:$B$14794, #REF!=$D$2:$D$14794))"),"#N/A")</f>
        <v>#N/A</v>
      </c>
    </row>
    <row r="6052">
      <c r="B6052" s="4" t="s">
        <v>1664</v>
      </c>
      <c r="C6052" s="12" t="str">
        <f>IFERROR(__xludf.DUMMYFUNCTION("TEXTJOIN("";"", TRUE, FILTER($B$2:$B$14794, #REF!=$D$2:$D$14794))"),"#N/A")</f>
        <v>#N/A</v>
      </c>
    </row>
    <row r="6053">
      <c r="B6053" s="4" t="s">
        <v>1664</v>
      </c>
      <c r="C6053" s="12" t="str">
        <f>IFERROR(__xludf.DUMMYFUNCTION("TEXTJOIN("";"", TRUE, FILTER($B$2:$B$14794, #REF!=$D$2:$D$14794))"),"#N/A")</f>
        <v>#N/A</v>
      </c>
    </row>
    <row r="6054">
      <c r="B6054" s="4" t="s">
        <v>1666</v>
      </c>
      <c r="C6054" s="12" t="str">
        <f>IFERROR(__xludf.DUMMYFUNCTION("TEXTJOIN("";"", TRUE, FILTER($B$2:$B$14794, #REF!=$D$2:$D$14794))"),"#N/A")</f>
        <v>#N/A</v>
      </c>
    </row>
    <row r="6055">
      <c r="B6055" s="4" t="s">
        <v>1666</v>
      </c>
      <c r="C6055" s="12" t="str">
        <f>IFERROR(__xludf.DUMMYFUNCTION("TEXTJOIN("";"", TRUE, FILTER($B$2:$B$14794, #REF!=$D$2:$D$14794))"),"#N/A")</f>
        <v>#N/A</v>
      </c>
    </row>
    <row r="6056">
      <c r="B6056" s="4" t="s">
        <v>1666</v>
      </c>
      <c r="C6056" s="12" t="str">
        <f>IFERROR(__xludf.DUMMYFUNCTION("TEXTJOIN("";"", TRUE, FILTER($B$2:$B$14794, #REF!=$D$2:$D$14794))"),"#N/A")</f>
        <v>#N/A</v>
      </c>
    </row>
    <row r="6057">
      <c r="B6057" s="4" t="s">
        <v>1666</v>
      </c>
      <c r="C6057" s="12" t="str">
        <f>IFERROR(__xludf.DUMMYFUNCTION("TEXTJOIN("";"", TRUE, FILTER($B$2:$B$14794, #REF!=$D$2:$D$14794))"),"#N/A")</f>
        <v>#N/A</v>
      </c>
    </row>
    <row r="6058">
      <c r="B6058" s="4" t="s">
        <v>1666</v>
      </c>
      <c r="C6058" s="12" t="str">
        <f>IFERROR(__xludf.DUMMYFUNCTION("TEXTJOIN("";"", TRUE, FILTER($B$2:$B$14794, #REF!=$D$2:$D$14794))"),"#N/A")</f>
        <v>#N/A</v>
      </c>
    </row>
    <row r="6059">
      <c r="B6059" s="4" t="s">
        <v>1666</v>
      </c>
      <c r="C6059" s="12" t="str">
        <f>IFERROR(__xludf.DUMMYFUNCTION("TEXTJOIN("";"", TRUE, FILTER($B$2:$B$14794, #REF!=$D$2:$D$14794))"),"#N/A")</f>
        <v>#N/A</v>
      </c>
    </row>
    <row r="6060">
      <c r="B6060" s="4" t="s">
        <v>1666</v>
      </c>
      <c r="C6060" s="12" t="str">
        <f>IFERROR(__xludf.DUMMYFUNCTION("TEXTJOIN("";"", TRUE, FILTER($B$2:$B$14794, #REF!=$D$2:$D$14794))"),"#N/A")</f>
        <v>#N/A</v>
      </c>
    </row>
    <row r="6061">
      <c r="B6061" s="4" t="s">
        <v>1668</v>
      </c>
      <c r="C6061" s="12" t="str">
        <f>IFERROR(__xludf.DUMMYFUNCTION("TEXTJOIN("";"", TRUE, FILTER($B$2:$B$14794, #REF!=$D$2:$D$14794))"),"#N/A")</f>
        <v>#N/A</v>
      </c>
    </row>
    <row r="6062">
      <c r="B6062" s="4" t="s">
        <v>1671</v>
      </c>
      <c r="C6062" s="12" t="str">
        <f>IFERROR(__xludf.DUMMYFUNCTION("TEXTJOIN("";"", TRUE, FILTER($B$2:$B$14794, #REF!=$D$2:$D$14794))"),"#N/A")</f>
        <v>#N/A</v>
      </c>
    </row>
    <row r="6063">
      <c r="B6063" s="4" t="s">
        <v>1673</v>
      </c>
      <c r="C6063" s="12" t="str">
        <f>IFERROR(__xludf.DUMMYFUNCTION("TEXTJOIN("";"", TRUE, FILTER($B$2:$B$14794, #REF!=$D$2:$D$14794))"),"#N/A")</f>
        <v>#N/A</v>
      </c>
    </row>
    <row r="6064">
      <c r="B6064" s="4" t="s">
        <v>1675</v>
      </c>
      <c r="C6064" s="12" t="str">
        <f>IFERROR(__xludf.DUMMYFUNCTION("TEXTJOIN("";"", TRUE, FILTER($B$2:$B$14794, #REF!=$D$2:$D$14794))"),"#N/A")</f>
        <v>#N/A</v>
      </c>
    </row>
    <row r="6065">
      <c r="B6065" s="4" t="s">
        <v>1675</v>
      </c>
      <c r="C6065" s="12" t="str">
        <f>IFERROR(__xludf.DUMMYFUNCTION("TEXTJOIN("";"", TRUE, FILTER($B$2:$B$14794, #REF!=$D$2:$D$14794))"),"#N/A")</f>
        <v>#N/A</v>
      </c>
    </row>
    <row r="6066">
      <c r="B6066" s="4" t="s">
        <v>1675</v>
      </c>
      <c r="C6066" s="12" t="str">
        <f>IFERROR(__xludf.DUMMYFUNCTION("TEXTJOIN("";"", TRUE, FILTER($B$2:$B$14794, #REF!=$D$2:$D$14794))"),"#N/A")</f>
        <v>#N/A</v>
      </c>
    </row>
    <row r="6067">
      <c r="B6067" s="4" t="s">
        <v>1675</v>
      </c>
      <c r="C6067" s="12" t="str">
        <f>IFERROR(__xludf.DUMMYFUNCTION("TEXTJOIN("";"", TRUE, FILTER($B$2:$B$14794, #REF!=$D$2:$D$14794))"),"#N/A")</f>
        <v>#N/A</v>
      </c>
    </row>
    <row r="6068">
      <c r="B6068" s="4" t="s">
        <v>1677</v>
      </c>
      <c r="C6068" s="12" t="str">
        <f>IFERROR(__xludf.DUMMYFUNCTION("TEXTJOIN("";"", TRUE, FILTER($B$2:$B$14794, #REF!=$D$2:$D$14794))"),"#N/A")</f>
        <v>#N/A</v>
      </c>
    </row>
    <row r="6069">
      <c r="B6069" s="4" t="s">
        <v>1677</v>
      </c>
      <c r="C6069" s="12" t="str">
        <f>IFERROR(__xludf.DUMMYFUNCTION("TEXTJOIN("";"", TRUE, FILTER($B$2:$B$14794, #REF!=$D$2:$D$14794))"),"#N/A")</f>
        <v>#N/A</v>
      </c>
    </row>
    <row r="6070">
      <c r="B6070" s="4" t="s">
        <v>1677</v>
      </c>
      <c r="C6070" s="12" t="str">
        <f>IFERROR(__xludf.DUMMYFUNCTION("TEXTJOIN("";"", TRUE, FILTER($B$2:$B$14794, #REF!=$D$2:$D$14794))"),"#N/A")</f>
        <v>#N/A</v>
      </c>
    </row>
    <row r="6071">
      <c r="B6071" s="4" t="s">
        <v>1677</v>
      </c>
      <c r="C6071" s="12" t="str">
        <f>IFERROR(__xludf.DUMMYFUNCTION("TEXTJOIN("";"", TRUE, FILTER($B$2:$B$14794, #REF!=$D$2:$D$14794))"),"#N/A")</f>
        <v>#N/A</v>
      </c>
    </row>
    <row r="6072">
      <c r="B6072" s="4" t="s">
        <v>1680</v>
      </c>
      <c r="C6072" s="12" t="str">
        <f>IFERROR(__xludf.DUMMYFUNCTION("TEXTJOIN("";"", TRUE, FILTER($B$2:$B$14794, #REF!=$D$2:$D$14794))"),"#N/A")</f>
        <v>#N/A</v>
      </c>
    </row>
    <row r="6073">
      <c r="B6073" s="4" t="s">
        <v>1680</v>
      </c>
      <c r="C6073" s="12" t="str">
        <f>IFERROR(__xludf.DUMMYFUNCTION("TEXTJOIN("";"", TRUE, FILTER($B$2:$B$14794, #REF!=$D$2:$D$14794))"),"#N/A")</f>
        <v>#N/A</v>
      </c>
    </row>
    <row r="6074">
      <c r="B6074" s="4" t="s">
        <v>1682</v>
      </c>
      <c r="C6074" s="12" t="str">
        <f>IFERROR(__xludf.DUMMYFUNCTION("TEXTJOIN("";"", TRUE, FILTER($B$2:$B$14794, #REF!=$D$2:$D$14794))"),"#N/A")</f>
        <v>#N/A</v>
      </c>
    </row>
    <row r="6075">
      <c r="B6075" s="4" t="s">
        <v>1685</v>
      </c>
      <c r="C6075" s="12" t="str">
        <f>IFERROR(__xludf.DUMMYFUNCTION("TEXTJOIN("";"", TRUE, FILTER($B$2:$B$14794, #REF!=$D$2:$D$14794))"),"#N/A")</f>
        <v>#N/A</v>
      </c>
    </row>
    <row r="6076">
      <c r="B6076" s="4" t="s">
        <v>1687</v>
      </c>
      <c r="C6076" s="12" t="str">
        <f>IFERROR(__xludf.DUMMYFUNCTION("TEXTJOIN("";"", TRUE, FILTER($B$2:$B$14794, #REF!=$D$2:$D$14794))"),"#N/A")</f>
        <v>#N/A</v>
      </c>
    </row>
    <row r="6077">
      <c r="B6077" s="4" t="s">
        <v>1687</v>
      </c>
      <c r="C6077" s="12" t="str">
        <f>IFERROR(__xludf.DUMMYFUNCTION("TEXTJOIN("";"", TRUE, FILTER($B$2:$B$14794, #REF!=$D$2:$D$14794))"),"#N/A")</f>
        <v>#N/A</v>
      </c>
    </row>
    <row r="6078">
      <c r="B6078" s="4" t="s">
        <v>1689</v>
      </c>
      <c r="C6078" s="12" t="str">
        <f>IFERROR(__xludf.DUMMYFUNCTION("TEXTJOIN("";"", TRUE, FILTER($B$2:$B$14794, #REF!=$D$2:$D$14794))"),"#N/A")</f>
        <v>#N/A</v>
      </c>
    </row>
    <row r="6079">
      <c r="B6079" s="4" t="s">
        <v>1689</v>
      </c>
      <c r="C6079" s="12" t="str">
        <f>IFERROR(__xludf.DUMMYFUNCTION("TEXTJOIN("";"", TRUE, FILTER($B$2:$B$14794, #REF!=$D$2:$D$14794))"),"#N/A")</f>
        <v>#N/A</v>
      </c>
    </row>
    <row r="6080">
      <c r="B6080" s="4" t="s">
        <v>1689</v>
      </c>
      <c r="C6080" s="12" t="str">
        <f>IFERROR(__xludf.DUMMYFUNCTION("TEXTJOIN("";"", TRUE, FILTER($B$2:$B$14794, #REF!=$D$2:$D$14794))"),"#N/A")</f>
        <v>#N/A</v>
      </c>
    </row>
    <row r="6081">
      <c r="B6081" s="4" t="s">
        <v>1689</v>
      </c>
      <c r="C6081" s="12" t="str">
        <f>IFERROR(__xludf.DUMMYFUNCTION("TEXTJOIN("";"", TRUE, FILTER($B$2:$B$14794, #REF!=$D$2:$D$14794))"),"#N/A")</f>
        <v>#N/A</v>
      </c>
    </row>
    <row r="6082">
      <c r="B6082" s="4" t="s">
        <v>1691</v>
      </c>
      <c r="C6082" s="12" t="str">
        <f>IFERROR(__xludf.DUMMYFUNCTION("TEXTJOIN("";"", TRUE, FILTER($B$2:$B$14794, #REF!=$D$2:$D$14794))"),"#N/A")</f>
        <v>#N/A</v>
      </c>
    </row>
    <row r="6083">
      <c r="B6083" s="4" t="s">
        <v>1691</v>
      </c>
      <c r="C6083" s="12" t="str">
        <f>IFERROR(__xludf.DUMMYFUNCTION("TEXTJOIN("";"", TRUE, FILTER($B$2:$B$14794, #REF!=$D$2:$D$14794))"),"#N/A")</f>
        <v>#N/A</v>
      </c>
    </row>
    <row r="6084">
      <c r="B6084" s="4" t="s">
        <v>1691</v>
      </c>
      <c r="C6084" s="12" t="str">
        <f>IFERROR(__xludf.DUMMYFUNCTION("TEXTJOIN("";"", TRUE, FILTER($B$2:$B$14794, #REF!=$D$2:$D$14794))"),"#N/A")</f>
        <v>#N/A</v>
      </c>
    </row>
    <row r="6085">
      <c r="B6085" s="4" t="s">
        <v>1691</v>
      </c>
      <c r="C6085" s="12" t="str">
        <f>IFERROR(__xludf.DUMMYFUNCTION("TEXTJOIN("";"", TRUE, FILTER($B$2:$B$14794, #REF!=$D$2:$D$14794))"),"#N/A")</f>
        <v>#N/A</v>
      </c>
    </row>
    <row r="6086">
      <c r="B6086" s="4" t="s">
        <v>1691</v>
      </c>
      <c r="C6086" s="12" t="str">
        <f>IFERROR(__xludf.DUMMYFUNCTION("TEXTJOIN("";"", TRUE, FILTER($B$2:$B$14794, #REF!=$D$2:$D$14794))"),"#N/A")</f>
        <v>#N/A</v>
      </c>
    </row>
    <row r="6087">
      <c r="B6087" s="4" t="s">
        <v>1693</v>
      </c>
      <c r="C6087" s="12" t="str">
        <f>IFERROR(__xludf.DUMMYFUNCTION("TEXTJOIN("";"", TRUE, FILTER($B$2:$B$14794, #REF!=$D$2:$D$14794))"),"#N/A")</f>
        <v>#N/A</v>
      </c>
    </row>
    <row r="6088">
      <c r="B6088" s="4" t="s">
        <v>1693</v>
      </c>
      <c r="C6088" s="12" t="str">
        <f>IFERROR(__xludf.DUMMYFUNCTION("TEXTJOIN("";"", TRUE, FILTER($B$2:$B$14794, #REF!=$D$2:$D$14794))"),"#N/A")</f>
        <v>#N/A</v>
      </c>
    </row>
    <row r="6089">
      <c r="B6089" s="4" t="s">
        <v>1693</v>
      </c>
      <c r="C6089" s="12" t="str">
        <f>IFERROR(__xludf.DUMMYFUNCTION("TEXTJOIN("";"", TRUE, FILTER($B$2:$B$14794, #REF!=$D$2:$D$14794))"),"#N/A")</f>
        <v>#N/A</v>
      </c>
    </row>
    <row r="6090">
      <c r="B6090" s="4" t="s">
        <v>1693</v>
      </c>
      <c r="C6090" s="12" t="str">
        <f>IFERROR(__xludf.DUMMYFUNCTION("TEXTJOIN("";"", TRUE, FILTER($B$2:$B$14794, #REF!=$D$2:$D$14794))"),"#N/A")</f>
        <v>#N/A</v>
      </c>
    </row>
    <row r="6091">
      <c r="B6091" s="4" t="s">
        <v>1693</v>
      </c>
      <c r="C6091" s="12" t="str">
        <f>IFERROR(__xludf.DUMMYFUNCTION("TEXTJOIN("";"", TRUE, FILTER($B$2:$B$14794, #REF!=$D$2:$D$14794))"),"#N/A")</f>
        <v>#N/A</v>
      </c>
    </row>
    <row r="6092">
      <c r="B6092" s="4" t="s">
        <v>1693</v>
      </c>
      <c r="C6092" s="12" t="str">
        <f>IFERROR(__xludf.DUMMYFUNCTION("TEXTJOIN("";"", TRUE, FILTER($B$2:$B$14794, #REF!=$D$2:$D$14794))"),"#N/A")</f>
        <v>#N/A</v>
      </c>
    </row>
    <row r="6093">
      <c r="B6093" s="4" t="s">
        <v>1693</v>
      </c>
      <c r="C6093" s="12" t="str">
        <f>IFERROR(__xludf.DUMMYFUNCTION("TEXTJOIN("";"", TRUE, FILTER($B$2:$B$14794, #REF!=$D$2:$D$14794))"),"#N/A")</f>
        <v>#N/A</v>
      </c>
    </row>
    <row r="6094">
      <c r="B6094" s="4" t="s">
        <v>1693</v>
      </c>
      <c r="C6094" s="12" t="str">
        <f>IFERROR(__xludf.DUMMYFUNCTION("TEXTJOIN("";"", TRUE, FILTER($B$2:$B$14794, #REF!=$D$2:$D$14794))"),"#N/A")</f>
        <v>#N/A</v>
      </c>
    </row>
    <row r="6095">
      <c r="B6095" s="4" t="s">
        <v>1696</v>
      </c>
      <c r="C6095" s="12" t="str">
        <f>IFERROR(__xludf.DUMMYFUNCTION("TEXTJOIN("";"", TRUE, FILTER($B$2:$B$14794, #REF!=$D$2:$D$14794))"),"#N/A")</f>
        <v>#N/A</v>
      </c>
    </row>
    <row r="6096">
      <c r="B6096" s="4" t="s">
        <v>1696</v>
      </c>
      <c r="C6096" s="12" t="str">
        <f>IFERROR(__xludf.DUMMYFUNCTION("TEXTJOIN("";"", TRUE, FILTER($B$2:$B$14794, #REF!=$D$2:$D$14794))"),"#N/A")</f>
        <v>#N/A</v>
      </c>
    </row>
    <row r="6097">
      <c r="B6097" s="4" t="s">
        <v>1696</v>
      </c>
      <c r="C6097" s="12" t="str">
        <f>IFERROR(__xludf.DUMMYFUNCTION("TEXTJOIN("";"", TRUE, FILTER($B$2:$B$14794, #REF!=$D$2:$D$14794))"),"#N/A")</f>
        <v>#N/A</v>
      </c>
    </row>
    <row r="6098">
      <c r="B6098" s="4" t="s">
        <v>1698</v>
      </c>
      <c r="C6098" s="12" t="str">
        <f>IFERROR(__xludf.DUMMYFUNCTION("TEXTJOIN("";"", TRUE, FILTER($B$2:$B$14794, #REF!=$D$2:$D$14794))"),"#N/A")</f>
        <v>#N/A</v>
      </c>
    </row>
    <row r="6099">
      <c r="B6099" s="4" t="s">
        <v>1698</v>
      </c>
      <c r="C6099" s="12" t="str">
        <f>IFERROR(__xludf.DUMMYFUNCTION("TEXTJOIN("";"", TRUE, FILTER($B$2:$B$14794, #REF!=$D$2:$D$14794))"),"#N/A")</f>
        <v>#N/A</v>
      </c>
    </row>
    <row r="6100">
      <c r="B6100" s="4" t="s">
        <v>1698</v>
      </c>
      <c r="C6100" s="12" t="str">
        <f>IFERROR(__xludf.DUMMYFUNCTION("TEXTJOIN("";"", TRUE, FILTER($B$2:$B$14794, #REF!=$D$2:$D$14794))"),"#N/A")</f>
        <v>#N/A</v>
      </c>
    </row>
    <row r="6101">
      <c r="B6101" s="4" t="s">
        <v>1698</v>
      </c>
      <c r="C6101" s="12" t="str">
        <f>IFERROR(__xludf.DUMMYFUNCTION("TEXTJOIN("";"", TRUE, FILTER($B$2:$B$14794, #REF!=$D$2:$D$14794))"),"#N/A")</f>
        <v>#N/A</v>
      </c>
    </row>
    <row r="6102">
      <c r="B6102" s="4" t="s">
        <v>1698</v>
      </c>
      <c r="C6102" s="12" t="str">
        <f>IFERROR(__xludf.DUMMYFUNCTION("TEXTJOIN("";"", TRUE, FILTER($B$2:$B$14794, #REF!=$D$2:$D$14794))"),"#N/A")</f>
        <v>#N/A</v>
      </c>
    </row>
    <row r="6103">
      <c r="B6103" s="4" t="s">
        <v>1698</v>
      </c>
      <c r="C6103" s="12" t="str">
        <f>IFERROR(__xludf.DUMMYFUNCTION("TEXTJOIN("";"", TRUE, FILTER($B$2:$B$14794, #REF!=$D$2:$D$14794))"),"#N/A")</f>
        <v>#N/A</v>
      </c>
    </row>
    <row r="6104">
      <c r="B6104" s="4" t="s">
        <v>1698</v>
      </c>
      <c r="C6104" s="12" t="str">
        <f>IFERROR(__xludf.DUMMYFUNCTION("TEXTJOIN("";"", TRUE, FILTER($B$2:$B$14794, #REF!=$D$2:$D$14794))"),"#N/A")</f>
        <v>#N/A</v>
      </c>
    </row>
    <row r="6105">
      <c r="B6105" s="4" t="s">
        <v>1698</v>
      </c>
      <c r="C6105" s="12" t="str">
        <f>IFERROR(__xludf.DUMMYFUNCTION("TEXTJOIN("";"", TRUE, FILTER($B$2:$B$14794, #REF!=$D$2:$D$14794))"),"#N/A")</f>
        <v>#N/A</v>
      </c>
    </row>
    <row r="6106">
      <c r="B6106" s="4" t="s">
        <v>1698</v>
      </c>
      <c r="C6106" s="12" t="str">
        <f>IFERROR(__xludf.DUMMYFUNCTION("TEXTJOIN("";"", TRUE, FILTER($B$2:$B$14794, #REF!=$D$2:$D$14794))"),"#N/A")</f>
        <v>#N/A</v>
      </c>
    </row>
    <row r="6107">
      <c r="B6107" s="4" t="s">
        <v>1700</v>
      </c>
      <c r="C6107" s="12" t="str">
        <f>IFERROR(__xludf.DUMMYFUNCTION("TEXTJOIN("";"", TRUE, FILTER($B$2:$B$14794, #REF!=$D$2:$D$14794))"),"#N/A")</f>
        <v>#N/A</v>
      </c>
    </row>
    <row r="6108">
      <c r="B6108" s="4" t="s">
        <v>1700</v>
      </c>
      <c r="C6108" s="12" t="str">
        <f>IFERROR(__xludf.DUMMYFUNCTION("TEXTJOIN("";"", TRUE, FILTER($B$2:$B$14794, #REF!=$D$2:$D$14794))"),"#N/A")</f>
        <v>#N/A</v>
      </c>
    </row>
    <row r="6109">
      <c r="B6109" s="4" t="s">
        <v>1700</v>
      </c>
      <c r="C6109" s="12" t="str">
        <f>IFERROR(__xludf.DUMMYFUNCTION("TEXTJOIN("";"", TRUE, FILTER($B$2:$B$14794, #REF!=$D$2:$D$14794))"),"#N/A")</f>
        <v>#N/A</v>
      </c>
    </row>
    <row r="6110">
      <c r="B6110" s="4" t="s">
        <v>1702</v>
      </c>
      <c r="C6110" s="12" t="str">
        <f>IFERROR(__xludf.DUMMYFUNCTION("TEXTJOIN("";"", TRUE, FILTER($B$2:$B$14794, #REF!=$D$2:$D$14794))"),"#N/A")</f>
        <v>#N/A</v>
      </c>
    </row>
    <row r="6111">
      <c r="B6111" s="4" t="s">
        <v>1702</v>
      </c>
      <c r="C6111" s="12" t="str">
        <f>IFERROR(__xludf.DUMMYFUNCTION("TEXTJOIN("";"", TRUE, FILTER($B$2:$B$14794, #REF!=$D$2:$D$14794))"),"#N/A")</f>
        <v>#N/A</v>
      </c>
    </row>
    <row r="6112">
      <c r="B6112" s="4" t="s">
        <v>1702</v>
      </c>
      <c r="C6112" s="12" t="str">
        <f>IFERROR(__xludf.DUMMYFUNCTION("TEXTJOIN("";"", TRUE, FILTER($B$2:$B$14794, #REF!=$D$2:$D$14794))"),"#N/A")</f>
        <v>#N/A</v>
      </c>
    </row>
    <row r="6113">
      <c r="B6113" s="4" t="s">
        <v>1702</v>
      </c>
      <c r="C6113" s="12" t="str">
        <f>IFERROR(__xludf.DUMMYFUNCTION("TEXTJOIN("";"", TRUE, FILTER($B$2:$B$14794, #REF!=$D$2:$D$14794))"),"#N/A")</f>
        <v>#N/A</v>
      </c>
    </row>
    <row r="6114">
      <c r="B6114" s="4" t="s">
        <v>1702</v>
      </c>
      <c r="C6114" s="12" t="str">
        <f>IFERROR(__xludf.DUMMYFUNCTION("TEXTJOIN("";"", TRUE, FILTER($B$2:$B$14794, #REF!=$D$2:$D$14794))"),"#N/A")</f>
        <v>#N/A</v>
      </c>
    </row>
    <row r="6115">
      <c r="B6115" s="4" t="s">
        <v>1702</v>
      </c>
      <c r="C6115" s="12" t="str">
        <f>IFERROR(__xludf.DUMMYFUNCTION("TEXTJOIN("";"", TRUE, FILTER($B$2:$B$14794, #REF!=$D$2:$D$14794))"),"#N/A")</f>
        <v>#N/A</v>
      </c>
    </row>
    <row r="6116">
      <c r="B6116" s="4" t="s">
        <v>1702</v>
      </c>
      <c r="C6116" s="12" t="str">
        <f>IFERROR(__xludf.DUMMYFUNCTION("TEXTJOIN("";"", TRUE, FILTER($B$2:$B$14794, #REF!=$D$2:$D$14794))"),"#N/A")</f>
        <v>#N/A</v>
      </c>
    </row>
    <row r="6117">
      <c r="B6117" s="4" t="s">
        <v>1702</v>
      </c>
      <c r="C6117" s="12" t="str">
        <f>IFERROR(__xludf.DUMMYFUNCTION("TEXTJOIN("";"", TRUE, FILTER($B$2:$B$14794, #REF!=$D$2:$D$14794))"),"#N/A")</f>
        <v>#N/A</v>
      </c>
    </row>
    <row r="6118">
      <c r="B6118" s="4" t="s">
        <v>1702</v>
      </c>
      <c r="C6118" s="12" t="str">
        <f>IFERROR(__xludf.DUMMYFUNCTION("TEXTJOIN("";"", TRUE, FILTER($B$2:$B$14794, #REF!=$D$2:$D$14794))"),"#N/A")</f>
        <v>#N/A</v>
      </c>
    </row>
    <row r="6119">
      <c r="B6119" s="4" t="s">
        <v>1702</v>
      </c>
      <c r="C6119" s="12" t="str">
        <f>IFERROR(__xludf.DUMMYFUNCTION("TEXTJOIN("";"", TRUE, FILTER($B$2:$B$14794, #REF!=$D$2:$D$14794))"),"#N/A")</f>
        <v>#N/A</v>
      </c>
    </row>
    <row r="6120">
      <c r="B6120" s="4" t="s">
        <v>1705</v>
      </c>
      <c r="C6120" s="12" t="str">
        <f>IFERROR(__xludf.DUMMYFUNCTION("TEXTJOIN("";"", TRUE, FILTER($B$2:$B$14794, #REF!=$D$2:$D$14794))"),"#N/A")</f>
        <v>#N/A</v>
      </c>
    </row>
    <row r="6121">
      <c r="B6121" s="4" t="s">
        <v>1705</v>
      </c>
      <c r="C6121" s="12" t="str">
        <f>IFERROR(__xludf.DUMMYFUNCTION("TEXTJOIN("";"", TRUE, FILTER($B$2:$B$14794, #REF!=$D$2:$D$14794))"),"#N/A")</f>
        <v>#N/A</v>
      </c>
    </row>
    <row r="6122">
      <c r="B6122" s="4" t="s">
        <v>1707</v>
      </c>
      <c r="C6122" s="12" t="str">
        <f>IFERROR(__xludf.DUMMYFUNCTION("TEXTJOIN("";"", TRUE, FILTER($B$2:$B$14794, #REF!=$D$2:$D$14794))"),"#N/A")</f>
        <v>#N/A</v>
      </c>
    </row>
    <row r="6123">
      <c r="B6123" s="4" t="s">
        <v>1707</v>
      </c>
      <c r="C6123" s="12" t="str">
        <f>IFERROR(__xludf.DUMMYFUNCTION("TEXTJOIN("";"", TRUE, FILTER($B$2:$B$14794, #REF!=$D$2:$D$14794))"),"#N/A")</f>
        <v>#N/A</v>
      </c>
    </row>
    <row r="6124">
      <c r="B6124" s="4" t="s">
        <v>1707</v>
      </c>
      <c r="C6124" s="12" t="str">
        <f>IFERROR(__xludf.DUMMYFUNCTION("TEXTJOIN("";"", TRUE, FILTER($B$2:$B$14794, #REF!=$D$2:$D$14794))"),"#N/A")</f>
        <v>#N/A</v>
      </c>
    </row>
    <row r="6125">
      <c r="B6125" s="4" t="s">
        <v>1707</v>
      </c>
      <c r="C6125" s="12" t="str">
        <f>IFERROR(__xludf.DUMMYFUNCTION("TEXTJOIN("";"", TRUE, FILTER($B$2:$B$14794, #REF!=$D$2:$D$14794))"),"#N/A")</f>
        <v>#N/A</v>
      </c>
    </row>
    <row r="6126">
      <c r="B6126" s="4" t="s">
        <v>1707</v>
      </c>
      <c r="C6126" s="12" t="str">
        <f>IFERROR(__xludf.DUMMYFUNCTION("TEXTJOIN("";"", TRUE, FILTER($B$2:$B$14794, #REF!=$D$2:$D$14794))"),"#N/A")</f>
        <v>#N/A</v>
      </c>
    </row>
    <row r="6127">
      <c r="B6127" s="4" t="s">
        <v>1707</v>
      </c>
      <c r="C6127" s="12" t="str">
        <f>IFERROR(__xludf.DUMMYFUNCTION("TEXTJOIN("";"", TRUE, FILTER($B$2:$B$14794, #REF!=$D$2:$D$14794))"),"#N/A")</f>
        <v>#N/A</v>
      </c>
    </row>
    <row r="6128">
      <c r="B6128" s="4" t="s">
        <v>1707</v>
      </c>
      <c r="C6128" s="12" t="str">
        <f>IFERROR(__xludf.DUMMYFUNCTION("TEXTJOIN("";"", TRUE, FILTER($B$2:$B$14794, #REF!=$D$2:$D$14794))"),"#N/A")</f>
        <v>#N/A</v>
      </c>
    </row>
    <row r="6129">
      <c r="B6129" s="4" t="s">
        <v>1709</v>
      </c>
      <c r="C6129" s="12" t="str">
        <f>IFERROR(__xludf.DUMMYFUNCTION("TEXTJOIN("";"", TRUE, FILTER($B$2:$B$14794, #REF!=$D$2:$D$14794))"),"#N/A")</f>
        <v>#N/A</v>
      </c>
    </row>
    <row r="6130">
      <c r="B6130" s="4" t="s">
        <v>1709</v>
      </c>
      <c r="C6130" s="12" t="str">
        <f>IFERROR(__xludf.DUMMYFUNCTION("TEXTJOIN("";"", TRUE, FILTER($B$2:$B$14794, #REF!=$D$2:$D$14794))"),"#N/A")</f>
        <v>#N/A</v>
      </c>
    </row>
    <row r="6131">
      <c r="B6131" s="4" t="s">
        <v>1709</v>
      </c>
      <c r="C6131" s="12" t="str">
        <f>IFERROR(__xludf.DUMMYFUNCTION("TEXTJOIN("";"", TRUE, FILTER($B$2:$B$14794, #REF!=$D$2:$D$14794))"),"#N/A")</f>
        <v>#N/A</v>
      </c>
    </row>
    <row r="6132">
      <c r="B6132" s="4" t="s">
        <v>1709</v>
      </c>
      <c r="C6132" s="12" t="str">
        <f>IFERROR(__xludf.DUMMYFUNCTION("TEXTJOIN("";"", TRUE, FILTER($B$2:$B$14794, #REF!=$D$2:$D$14794))"),"#N/A")</f>
        <v>#N/A</v>
      </c>
    </row>
    <row r="6133">
      <c r="B6133" s="4" t="s">
        <v>1709</v>
      </c>
      <c r="C6133" s="12" t="str">
        <f>IFERROR(__xludf.DUMMYFUNCTION("TEXTJOIN("";"", TRUE, FILTER($B$2:$B$14794, #REF!=$D$2:$D$14794))"),"#N/A")</f>
        <v>#N/A</v>
      </c>
    </row>
    <row r="6134">
      <c r="B6134" s="4" t="s">
        <v>1709</v>
      </c>
      <c r="C6134" s="12" t="str">
        <f>IFERROR(__xludf.DUMMYFUNCTION("TEXTJOIN("";"", TRUE, FILTER($B$2:$B$14794, #REF!=$D$2:$D$14794))"),"#N/A")</f>
        <v>#N/A</v>
      </c>
    </row>
    <row r="6135">
      <c r="B6135" s="4" t="s">
        <v>1709</v>
      </c>
      <c r="C6135" s="12" t="str">
        <f>IFERROR(__xludf.DUMMYFUNCTION("TEXTJOIN("";"", TRUE, FILTER($B$2:$B$14794, #REF!=$D$2:$D$14794))"),"#N/A")</f>
        <v>#N/A</v>
      </c>
    </row>
    <row r="6136">
      <c r="B6136" s="4" t="s">
        <v>1709</v>
      </c>
      <c r="C6136" s="12" t="str">
        <f>IFERROR(__xludf.DUMMYFUNCTION("TEXTJOIN("";"", TRUE, FILTER($B$2:$B$14794, #REF!=$D$2:$D$14794))"),"#N/A")</f>
        <v>#N/A</v>
      </c>
    </row>
    <row r="6137">
      <c r="B6137" s="4" t="s">
        <v>1709</v>
      </c>
      <c r="C6137" s="12" t="str">
        <f>IFERROR(__xludf.DUMMYFUNCTION("TEXTJOIN("";"", TRUE, FILTER($B$2:$B$14794, #REF!=$D$2:$D$14794))"),"#N/A")</f>
        <v>#N/A</v>
      </c>
    </row>
    <row r="6138">
      <c r="B6138" s="4" t="s">
        <v>1709</v>
      </c>
      <c r="C6138" s="12" t="str">
        <f>IFERROR(__xludf.DUMMYFUNCTION("TEXTJOIN("";"", TRUE, FILTER($B$2:$B$14794, #REF!=$D$2:$D$14794))"),"#N/A")</f>
        <v>#N/A</v>
      </c>
    </row>
    <row r="6139">
      <c r="B6139" s="4" t="s">
        <v>1711</v>
      </c>
      <c r="C6139" s="12" t="str">
        <f>IFERROR(__xludf.DUMMYFUNCTION("TEXTJOIN("";"", TRUE, FILTER($B$2:$B$14794, #REF!=$D$2:$D$14794))"),"#N/A")</f>
        <v>#N/A</v>
      </c>
    </row>
    <row r="6140">
      <c r="B6140" s="4" t="s">
        <v>1711</v>
      </c>
      <c r="C6140" s="12" t="str">
        <f>IFERROR(__xludf.DUMMYFUNCTION("TEXTJOIN("";"", TRUE, FILTER($B$2:$B$14794, #REF!=$D$2:$D$14794))"),"#N/A")</f>
        <v>#N/A</v>
      </c>
    </row>
    <row r="6141">
      <c r="B6141" s="4" t="s">
        <v>1711</v>
      </c>
      <c r="C6141" s="12" t="str">
        <f>IFERROR(__xludf.DUMMYFUNCTION("TEXTJOIN("";"", TRUE, FILTER($B$2:$B$14794, #REF!=$D$2:$D$14794))"),"#N/A")</f>
        <v>#N/A</v>
      </c>
    </row>
    <row r="6142">
      <c r="B6142" s="4" t="s">
        <v>1711</v>
      </c>
      <c r="C6142" s="12" t="str">
        <f>IFERROR(__xludf.DUMMYFUNCTION("TEXTJOIN("";"", TRUE, FILTER($B$2:$B$14794, #REF!=$D$2:$D$14794))"),"#N/A")</f>
        <v>#N/A</v>
      </c>
    </row>
    <row r="6143">
      <c r="B6143" s="4" t="s">
        <v>1711</v>
      </c>
      <c r="C6143" s="12" t="str">
        <f>IFERROR(__xludf.DUMMYFUNCTION("TEXTJOIN("";"", TRUE, FILTER($B$2:$B$14794, #REF!=$D$2:$D$14794))"),"#N/A")</f>
        <v>#N/A</v>
      </c>
    </row>
    <row r="6144">
      <c r="B6144" s="4" t="s">
        <v>1711</v>
      </c>
      <c r="C6144" s="12" t="str">
        <f>IFERROR(__xludf.DUMMYFUNCTION("TEXTJOIN("";"", TRUE, FILTER($B$2:$B$14794, #REF!=$D$2:$D$14794))"),"#N/A")</f>
        <v>#N/A</v>
      </c>
    </row>
    <row r="6145">
      <c r="B6145" s="4" t="s">
        <v>1711</v>
      </c>
      <c r="C6145" s="12" t="str">
        <f>IFERROR(__xludf.DUMMYFUNCTION("TEXTJOIN("";"", TRUE, FILTER($B$2:$B$14794, #REF!=$D$2:$D$14794))"),"#N/A")</f>
        <v>#N/A</v>
      </c>
    </row>
    <row r="6146">
      <c r="B6146" s="4" t="s">
        <v>1711</v>
      </c>
      <c r="C6146" s="12" t="str">
        <f>IFERROR(__xludf.DUMMYFUNCTION("TEXTJOIN("";"", TRUE, FILTER($B$2:$B$14794, #REF!=$D$2:$D$14794))"),"#N/A")</f>
        <v>#N/A</v>
      </c>
    </row>
    <row r="6147">
      <c r="B6147" s="4" t="s">
        <v>1711</v>
      </c>
      <c r="C6147" s="12" t="str">
        <f>IFERROR(__xludf.DUMMYFUNCTION("TEXTJOIN("";"", TRUE, FILTER($B$2:$B$14794, #REF!=$D$2:$D$14794))"),"#N/A")</f>
        <v>#N/A</v>
      </c>
    </row>
    <row r="6148">
      <c r="B6148" s="4" t="s">
        <v>1711</v>
      </c>
      <c r="C6148" s="12" t="str">
        <f>IFERROR(__xludf.DUMMYFUNCTION("TEXTJOIN("";"", TRUE, FILTER($B$2:$B$14794, #REF!=$D$2:$D$14794))"),"#N/A")</f>
        <v>#N/A</v>
      </c>
    </row>
    <row r="6149">
      <c r="B6149" s="4" t="s">
        <v>1713</v>
      </c>
      <c r="C6149" s="12" t="str">
        <f>IFERROR(__xludf.DUMMYFUNCTION("TEXTJOIN("";"", TRUE, FILTER($B$2:$B$14794, #REF!=$D$2:$D$14794))"),"#N/A")</f>
        <v>#N/A</v>
      </c>
    </row>
    <row r="6150">
      <c r="B6150" s="4" t="s">
        <v>1713</v>
      </c>
      <c r="C6150" s="12" t="str">
        <f>IFERROR(__xludf.DUMMYFUNCTION("TEXTJOIN("";"", TRUE, FILTER($B$2:$B$14794, #REF!=$D$2:$D$14794))"),"#N/A")</f>
        <v>#N/A</v>
      </c>
    </row>
    <row r="6151">
      <c r="B6151" s="4" t="s">
        <v>1713</v>
      </c>
      <c r="C6151" s="12" t="str">
        <f>IFERROR(__xludf.DUMMYFUNCTION("TEXTJOIN("";"", TRUE, FILTER($B$2:$B$14794, #REF!=$D$2:$D$14794))"),"#N/A")</f>
        <v>#N/A</v>
      </c>
    </row>
    <row r="6152">
      <c r="B6152" s="4" t="s">
        <v>1713</v>
      </c>
      <c r="C6152" s="12" t="str">
        <f>IFERROR(__xludf.DUMMYFUNCTION("TEXTJOIN("";"", TRUE, FILTER($B$2:$B$14794, #REF!=$D$2:$D$14794))"),"#N/A")</f>
        <v>#N/A</v>
      </c>
    </row>
    <row r="6153">
      <c r="B6153" s="4" t="s">
        <v>1713</v>
      </c>
      <c r="C6153" s="12" t="str">
        <f>IFERROR(__xludf.DUMMYFUNCTION("TEXTJOIN("";"", TRUE, FILTER($B$2:$B$14794, #REF!=$D$2:$D$14794))"),"#N/A")</f>
        <v>#N/A</v>
      </c>
    </row>
    <row r="6154">
      <c r="B6154" s="4" t="s">
        <v>1713</v>
      </c>
      <c r="C6154" s="12" t="str">
        <f>IFERROR(__xludf.DUMMYFUNCTION("TEXTJOIN("";"", TRUE, FILTER($B$2:$B$14794, #REF!=$D$2:$D$14794))"),"#N/A")</f>
        <v>#N/A</v>
      </c>
    </row>
    <row r="6155">
      <c r="B6155" s="4" t="s">
        <v>1713</v>
      </c>
      <c r="C6155" s="12" t="str">
        <f>IFERROR(__xludf.DUMMYFUNCTION("TEXTJOIN("";"", TRUE, FILTER($B$2:$B$14794, #REF!=$D$2:$D$14794))"),"#N/A")</f>
        <v>#N/A</v>
      </c>
    </row>
    <row r="6156">
      <c r="B6156" s="4" t="s">
        <v>1715</v>
      </c>
      <c r="C6156" s="12" t="str">
        <f>IFERROR(__xludf.DUMMYFUNCTION("TEXTJOIN("";"", TRUE, FILTER($B$2:$B$14794, #REF!=$D$2:$D$14794))"),"#N/A")</f>
        <v>#N/A</v>
      </c>
    </row>
    <row r="6157">
      <c r="B6157" s="4" t="s">
        <v>1715</v>
      </c>
      <c r="C6157" s="12" t="str">
        <f>IFERROR(__xludf.DUMMYFUNCTION("TEXTJOIN("";"", TRUE, FILTER($B$2:$B$14794, #REF!=$D$2:$D$14794))"),"#N/A")</f>
        <v>#N/A</v>
      </c>
    </row>
    <row r="6158">
      <c r="B6158" s="4" t="s">
        <v>1715</v>
      </c>
      <c r="C6158" s="12" t="str">
        <f>IFERROR(__xludf.DUMMYFUNCTION("TEXTJOIN("";"", TRUE, FILTER($B$2:$B$14794, #REF!=$D$2:$D$14794))"),"#N/A")</f>
        <v>#N/A</v>
      </c>
    </row>
    <row r="6159">
      <c r="B6159" s="4" t="s">
        <v>1715</v>
      </c>
      <c r="C6159" s="12" t="str">
        <f>IFERROR(__xludf.DUMMYFUNCTION("TEXTJOIN("";"", TRUE, FILTER($B$2:$B$14794, #REF!=$D$2:$D$14794))"),"#N/A")</f>
        <v>#N/A</v>
      </c>
    </row>
    <row r="6160">
      <c r="B6160" s="4" t="s">
        <v>1715</v>
      </c>
      <c r="C6160" s="12" t="str">
        <f>IFERROR(__xludf.DUMMYFUNCTION("TEXTJOIN("";"", TRUE, FILTER($B$2:$B$14794, #REF!=$D$2:$D$14794))"),"#N/A")</f>
        <v>#N/A</v>
      </c>
    </row>
    <row r="6161">
      <c r="B6161" s="4" t="s">
        <v>1717</v>
      </c>
      <c r="C6161" s="12" t="str">
        <f>IFERROR(__xludf.DUMMYFUNCTION("TEXTJOIN("";"", TRUE, FILTER($B$2:$B$14794, #REF!=$D$2:$D$14794))"),"#N/A")</f>
        <v>#N/A</v>
      </c>
    </row>
    <row r="6162">
      <c r="B6162" s="4" t="s">
        <v>1717</v>
      </c>
      <c r="C6162" s="12" t="str">
        <f>IFERROR(__xludf.DUMMYFUNCTION("TEXTJOIN("";"", TRUE, FILTER($B$2:$B$14794, #REF!=$D$2:$D$14794))"),"#N/A")</f>
        <v>#N/A</v>
      </c>
    </row>
    <row r="6163">
      <c r="B6163" s="4" t="s">
        <v>1717</v>
      </c>
      <c r="C6163" s="12" t="str">
        <f>IFERROR(__xludf.DUMMYFUNCTION("TEXTJOIN("";"", TRUE, FILTER($B$2:$B$14794, #REF!=$D$2:$D$14794))"),"#N/A")</f>
        <v>#N/A</v>
      </c>
    </row>
    <row r="6164">
      <c r="B6164" s="4" t="s">
        <v>1717</v>
      </c>
      <c r="C6164" s="12" t="str">
        <f>IFERROR(__xludf.DUMMYFUNCTION("TEXTJOIN("";"", TRUE, FILTER($B$2:$B$14794, #REF!=$D$2:$D$14794))"),"#N/A")</f>
        <v>#N/A</v>
      </c>
    </row>
    <row r="6165">
      <c r="B6165" s="4" t="s">
        <v>1717</v>
      </c>
      <c r="C6165" s="12" t="str">
        <f>IFERROR(__xludf.DUMMYFUNCTION("TEXTJOIN("";"", TRUE, FILTER($B$2:$B$14794, #REF!=$D$2:$D$14794))"),"#N/A")</f>
        <v>#N/A</v>
      </c>
    </row>
    <row r="6166">
      <c r="B6166" s="4" t="s">
        <v>1717</v>
      </c>
      <c r="C6166" s="12" t="str">
        <f>IFERROR(__xludf.DUMMYFUNCTION("TEXTJOIN("";"", TRUE, FILTER($B$2:$B$14794, #REF!=$D$2:$D$14794))"),"#N/A")</f>
        <v>#N/A</v>
      </c>
    </row>
    <row r="6167">
      <c r="B6167" s="4" t="s">
        <v>1717</v>
      </c>
      <c r="C6167" s="12" t="str">
        <f>IFERROR(__xludf.DUMMYFUNCTION("TEXTJOIN("";"", TRUE, FILTER($B$2:$B$14794, #REF!=$D$2:$D$14794))"),"#N/A")</f>
        <v>#N/A</v>
      </c>
    </row>
    <row r="6168">
      <c r="B6168" s="4" t="s">
        <v>1717</v>
      </c>
      <c r="C6168" s="12" t="str">
        <f>IFERROR(__xludf.DUMMYFUNCTION("TEXTJOIN("";"", TRUE, FILTER($B$2:$B$14794, #REF!=$D$2:$D$14794))"),"#N/A")</f>
        <v>#N/A</v>
      </c>
    </row>
    <row r="6169">
      <c r="B6169" s="4" t="s">
        <v>1717</v>
      </c>
      <c r="C6169" s="12" t="str">
        <f>IFERROR(__xludf.DUMMYFUNCTION("TEXTJOIN("";"", TRUE, FILTER($B$2:$B$14794, #REF!=$D$2:$D$14794))"),"#N/A")</f>
        <v>#N/A</v>
      </c>
    </row>
    <row r="6170">
      <c r="B6170" s="4" t="s">
        <v>1719</v>
      </c>
      <c r="C6170" s="12" t="str">
        <f>IFERROR(__xludf.DUMMYFUNCTION("TEXTJOIN("";"", TRUE, FILTER($B$2:$B$14794, #REF!=$D$2:$D$14794))"),"#N/A")</f>
        <v>#N/A</v>
      </c>
    </row>
    <row r="6171">
      <c r="B6171" s="4" t="s">
        <v>1719</v>
      </c>
      <c r="C6171" s="12" t="str">
        <f>IFERROR(__xludf.DUMMYFUNCTION("TEXTJOIN("";"", TRUE, FILTER($B$2:$B$14794, #REF!=$D$2:$D$14794))"),"#N/A")</f>
        <v>#N/A</v>
      </c>
    </row>
    <row r="6172">
      <c r="B6172" s="4" t="s">
        <v>1719</v>
      </c>
      <c r="C6172" s="12" t="str">
        <f>IFERROR(__xludf.DUMMYFUNCTION("TEXTJOIN("";"", TRUE, FILTER($B$2:$B$14794, #REF!=$D$2:$D$14794))"),"#N/A")</f>
        <v>#N/A</v>
      </c>
    </row>
    <row r="6173">
      <c r="B6173" s="4" t="s">
        <v>1719</v>
      </c>
      <c r="C6173" s="12" t="str">
        <f>IFERROR(__xludf.DUMMYFUNCTION("TEXTJOIN("";"", TRUE, FILTER($B$2:$B$14794, #REF!=$D$2:$D$14794))"),"#N/A")</f>
        <v>#N/A</v>
      </c>
    </row>
    <row r="6174">
      <c r="B6174" s="4" t="s">
        <v>1719</v>
      </c>
      <c r="C6174" s="12" t="str">
        <f>IFERROR(__xludf.DUMMYFUNCTION("TEXTJOIN("";"", TRUE, FILTER($B$2:$B$14794, #REF!=$D$2:$D$14794))"),"#N/A")</f>
        <v>#N/A</v>
      </c>
    </row>
    <row r="6175">
      <c r="B6175" s="4" t="s">
        <v>1719</v>
      </c>
      <c r="C6175" s="12" t="str">
        <f>IFERROR(__xludf.DUMMYFUNCTION("TEXTJOIN("";"", TRUE, FILTER($B$2:$B$14794, #REF!=$D$2:$D$14794))"),"#N/A")</f>
        <v>#N/A</v>
      </c>
    </row>
    <row r="6176">
      <c r="B6176" s="4" t="s">
        <v>1721</v>
      </c>
      <c r="C6176" s="12" t="str">
        <f>IFERROR(__xludf.DUMMYFUNCTION("TEXTJOIN("";"", TRUE, FILTER($B$2:$B$14794, #REF!=$D$2:$D$14794))"),"#N/A")</f>
        <v>#N/A</v>
      </c>
    </row>
    <row r="6177">
      <c r="B6177" s="4" t="s">
        <v>1721</v>
      </c>
      <c r="C6177" s="12" t="str">
        <f>IFERROR(__xludf.DUMMYFUNCTION("TEXTJOIN("";"", TRUE, FILTER($B$2:$B$14794, #REF!=$D$2:$D$14794))"),"#N/A")</f>
        <v>#N/A</v>
      </c>
    </row>
    <row r="6178">
      <c r="B6178" s="4" t="s">
        <v>1721</v>
      </c>
      <c r="C6178" s="12" t="str">
        <f>IFERROR(__xludf.DUMMYFUNCTION("TEXTJOIN("";"", TRUE, FILTER($B$2:$B$14794, #REF!=$D$2:$D$14794))"),"#N/A")</f>
        <v>#N/A</v>
      </c>
    </row>
    <row r="6179">
      <c r="B6179" s="4" t="s">
        <v>1721</v>
      </c>
      <c r="C6179" s="12" t="str">
        <f>IFERROR(__xludf.DUMMYFUNCTION("TEXTJOIN("";"", TRUE, FILTER($B$2:$B$14794, #REF!=$D$2:$D$14794))"),"#N/A")</f>
        <v>#N/A</v>
      </c>
    </row>
    <row r="6180">
      <c r="B6180" s="4" t="s">
        <v>1721</v>
      </c>
      <c r="C6180" s="12" t="str">
        <f>IFERROR(__xludf.DUMMYFUNCTION("TEXTJOIN("";"", TRUE, FILTER($B$2:$B$14794, #REF!=$D$2:$D$14794))"),"#N/A")</f>
        <v>#N/A</v>
      </c>
    </row>
    <row r="6181">
      <c r="B6181" s="4" t="s">
        <v>1723</v>
      </c>
      <c r="C6181" s="12" t="str">
        <f>IFERROR(__xludf.DUMMYFUNCTION("TEXTJOIN("";"", TRUE, FILTER($B$2:$B$14794, #REF!=$D$2:$D$14794))"),"#N/A")</f>
        <v>#N/A</v>
      </c>
    </row>
    <row r="6182">
      <c r="B6182" s="4" t="s">
        <v>1723</v>
      </c>
      <c r="C6182" s="12" t="str">
        <f>IFERROR(__xludf.DUMMYFUNCTION("TEXTJOIN("";"", TRUE, FILTER($B$2:$B$14794, #REF!=$D$2:$D$14794))"),"#N/A")</f>
        <v>#N/A</v>
      </c>
    </row>
    <row r="6183">
      <c r="B6183" s="4" t="s">
        <v>1723</v>
      </c>
      <c r="C6183" s="12" t="str">
        <f>IFERROR(__xludf.DUMMYFUNCTION("TEXTJOIN("";"", TRUE, FILTER($B$2:$B$14794, #REF!=$D$2:$D$14794))"),"#N/A")</f>
        <v>#N/A</v>
      </c>
    </row>
    <row r="6184">
      <c r="B6184" s="4" t="s">
        <v>1723</v>
      </c>
      <c r="C6184" s="12" t="str">
        <f>IFERROR(__xludf.DUMMYFUNCTION("TEXTJOIN("";"", TRUE, FILTER($B$2:$B$14794, #REF!=$D$2:$D$14794))"),"#N/A")</f>
        <v>#N/A</v>
      </c>
    </row>
    <row r="6185">
      <c r="B6185" s="4" t="s">
        <v>1723</v>
      </c>
      <c r="C6185" s="12" t="str">
        <f>IFERROR(__xludf.DUMMYFUNCTION("TEXTJOIN("";"", TRUE, FILTER($B$2:$B$14794, #REF!=$D$2:$D$14794))"),"#N/A")</f>
        <v>#N/A</v>
      </c>
    </row>
    <row r="6186">
      <c r="B6186" s="4" t="s">
        <v>1723</v>
      </c>
      <c r="C6186" s="12" t="str">
        <f>IFERROR(__xludf.DUMMYFUNCTION("TEXTJOIN("";"", TRUE, FILTER($B$2:$B$14794, #REF!=$D$2:$D$14794))"),"#N/A")</f>
        <v>#N/A</v>
      </c>
    </row>
    <row r="6187">
      <c r="B6187" s="4" t="s">
        <v>1725</v>
      </c>
      <c r="C6187" s="12" t="str">
        <f>IFERROR(__xludf.DUMMYFUNCTION("TEXTJOIN("";"", TRUE, FILTER($B$2:$B$14794, #REF!=$D$2:$D$14794))"),"#N/A")</f>
        <v>#N/A</v>
      </c>
    </row>
    <row r="6188">
      <c r="B6188" s="4" t="s">
        <v>1725</v>
      </c>
      <c r="C6188" s="12" t="str">
        <f>IFERROR(__xludf.DUMMYFUNCTION("TEXTJOIN("";"", TRUE, FILTER($B$2:$B$14794, #REF!=$D$2:$D$14794))"),"#N/A")</f>
        <v>#N/A</v>
      </c>
    </row>
    <row r="6189">
      <c r="B6189" s="4" t="s">
        <v>1725</v>
      </c>
      <c r="C6189" s="12" t="str">
        <f>IFERROR(__xludf.DUMMYFUNCTION("TEXTJOIN("";"", TRUE, FILTER($B$2:$B$14794, #REF!=$D$2:$D$14794))"),"#N/A")</f>
        <v>#N/A</v>
      </c>
    </row>
    <row r="6190">
      <c r="B6190" s="4" t="s">
        <v>1725</v>
      </c>
      <c r="C6190" s="12" t="str">
        <f>IFERROR(__xludf.DUMMYFUNCTION("TEXTJOIN("";"", TRUE, FILTER($B$2:$B$14794, #REF!=$D$2:$D$14794))"),"#N/A")</f>
        <v>#N/A</v>
      </c>
    </row>
    <row r="6191">
      <c r="B6191" s="4" t="s">
        <v>1725</v>
      </c>
      <c r="C6191" s="12" t="str">
        <f>IFERROR(__xludf.DUMMYFUNCTION("TEXTJOIN("";"", TRUE, FILTER($B$2:$B$14794, #REF!=$D$2:$D$14794))"),"#N/A")</f>
        <v>#N/A</v>
      </c>
    </row>
    <row r="6192">
      <c r="B6192" s="4" t="s">
        <v>1725</v>
      </c>
      <c r="C6192" s="12" t="str">
        <f>IFERROR(__xludf.DUMMYFUNCTION("TEXTJOIN("";"", TRUE, FILTER($B$2:$B$14794, #REF!=$D$2:$D$14794))"),"#N/A")</f>
        <v>#N/A</v>
      </c>
    </row>
    <row r="6193">
      <c r="B6193" s="4" t="s">
        <v>1725</v>
      </c>
      <c r="C6193" s="12" t="str">
        <f>IFERROR(__xludf.DUMMYFUNCTION("TEXTJOIN("";"", TRUE, FILTER($B$2:$B$14794, #REF!=$D$2:$D$14794))"),"#N/A")</f>
        <v>#N/A</v>
      </c>
    </row>
    <row r="6194">
      <c r="B6194" s="4" t="s">
        <v>1725</v>
      </c>
      <c r="C6194" s="12" t="str">
        <f>IFERROR(__xludf.DUMMYFUNCTION("TEXTJOIN("";"", TRUE, FILTER($B$2:$B$14794, #REF!=$D$2:$D$14794))"),"#N/A")</f>
        <v>#N/A</v>
      </c>
    </row>
    <row r="6195">
      <c r="B6195" s="4" t="s">
        <v>1725</v>
      </c>
      <c r="C6195" s="12" t="str">
        <f>IFERROR(__xludf.DUMMYFUNCTION("TEXTJOIN("";"", TRUE, FILTER($B$2:$B$14794, #REF!=$D$2:$D$14794))"),"#N/A")</f>
        <v>#N/A</v>
      </c>
    </row>
    <row r="6196">
      <c r="B6196" s="4" t="s">
        <v>1725</v>
      </c>
      <c r="C6196" s="12" t="str">
        <f>IFERROR(__xludf.DUMMYFUNCTION("TEXTJOIN("";"", TRUE, FILTER($B$2:$B$14794, #REF!=$D$2:$D$14794))"),"#N/A")</f>
        <v>#N/A</v>
      </c>
    </row>
    <row r="6197">
      <c r="B6197" s="4" t="s">
        <v>1727</v>
      </c>
      <c r="C6197" s="12" t="str">
        <f>IFERROR(__xludf.DUMMYFUNCTION("TEXTJOIN("";"", TRUE, FILTER($B$2:$B$14794, #REF!=$D$2:$D$14794))"),"#N/A")</f>
        <v>#N/A</v>
      </c>
    </row>
    <row r="6198">
      <c r="B6198" s="4" t="s">
        <v>1727</v>
      </c>
      <c r="C6198" s="12" t="str">
        <f>IFERROR(__xludf.DUMMYFUNCTION("TEXTJOIN("";"", TRUE, FILTER($B$2:$B$14794, #REF!=$D$2:$D$14794))"),"#N/A")</f>
        <v>#N/A</v>
      </c>
    </row>
    <row r="6199">
      <c r="B6199" s="4" t="s">
        <v>1727</v>
      </c>
      <c r="C6199" s="12" t="str">
        <f>IFERROR(__xludf.DUMMYFUNCTION("TEXTJOIN("";"", TRUE, FILTER($B$2:$B$14794, #REF!=$D$2:$D$14794))"),"#N/A")</f>
        <v>#N/A</v>
      </c>
    </row>
    <row r="6200">
      <c r="B6200" s="4" t="s">
        <v>1729</v>
      </c>
      <c r="C6200" s="12" t="str">
        <f>IFERROR(__xludf.DUMMYFUNCTION("TEXTJOIN("";"", TRUE, FILTER($B$2:$B$14794, #REF!=$D$2:$D$14794))"),"#N/A")</f>
        <v>#N/A</v>
      </c>
    </row>
    <row r="6201">
      <c r="B6201" s="4" t="s">
        <v>1729</v>
      </c>
      <c r="C6201" s="12" t="str">
        <f>IFERROR(__xludf.DUMMYFUNCTION("TEXTJOIN("";"", TRUE, FILTER($B$2:$B$14794, #REF!=$D$2:$D$14794))"),"#N/A")</f>
        <v>#N/A</v>
      </c>
    </row>
    <row r="6202">
      <c r="B6202" s="4" t="s">
        <v>1729</v>
      </c>
      <c r="C6202" s="12" t="str">
        <f>IFERROR(__xludf.DUMMYFUNCTION("TEXTJOIN("";"", TRUE, FILTER($B$2:$B$14794, #REF!=$D$2:$D$14794))"),"#N/A")</f>
        <v>#N/A</v>
      </c>
    </row>
    <row r="6203">
      <c r="B6203" s="4" t="s">
        <v>1729</v>
      </c>
      <c r="C6203" s="12" t="str">
        <f>IFERROR(__xludf.DUMMYFUNCTION("TEXTJOIN("";"", TRUE, FILTER($B$2:$B$14794, #REF!=$D$2:$D$14794))"),"#N/A")</f>
        <v>#N/A</v>
      </c>
    </row>
    <row r="6204">
      <c r="B6204" s="4" t="s">
        <v>1729</v>
      </c>
      <c r="C6204" s="12" t="str">
        <f>IFERROR(__xludf.DUMMYFUNCTION("TEXTJOIN("";"", TRUE, FILTER($B$2:$B$14794, #REF!=$D$2:$D$14794))"),"#N/A")</f>
        <v>#N/A</v>
      </c>
    </row>
    <row r="6205">
      <c r="B6205" s="4" t="s">
        <v>1729</v>
      </c>
      <c r="C6205" s="12" t="str">
        <f>IFERROR(__xludf.DUMMYFUNCTION("TEXTJOIN("";"", TRUE, FILTER($B$2:$B$14794, #REF!=$D$2:$D$14794))"),"#N/A")</f>
        <v>#N/A</v>
      </c>
    </row>
    <row r="6206">
      <c r="B6206" s="4" t="s">
        <v>1729</v>
      </c>
      <c r="C6206" s="12" t="str">
        <f>IFERROR(__xludf.DUMMYFUNCTION("TEXTJOIN("";"", TRUE, FILTER($B$2:$B$14794, #REF!=$D$2:$D$14794))"),"#N/A")</f>
        <v>#N/A</v>
      </c>
    </row>
    <row r="6207">
      <c r="B6207" s="4" t="s">
        <v>1729</v>
      </c>
      <c r="C6207" s="12" t="str">
        <f>IFERROR(__xludf.DUMMYFUNCTION("TEXTJOIN("";"", TRUE, FILTER($B$2:$B$14794, #REF!=$D$2:$D$14794))"),"#N/A")</f>
        <v>#N/A</v>
      </c>
    </row>
    <row r="6208">
      <c r="B6208" s="4" t="s">
        <v>1731</v>
      </c>
      <c r="C6208" s="12" t="str">
        <f>IFERROR(__xludf.DUMMYFUNCTION("TEXTJOIN("";"", TRUE, FILTER($B$2:$B$14794, #REF!=$D$2:$D$14794))"),"#N/A")</f>
        <v>#N/A</v>
      </c>
    </row>
    <row r="6209">
      <c r="B6209" s="4" t="s">
        <v>1731</v>
      </c>
      <c r="C6209" s="12" t="str">
        <f>IFERROR(__xludf.DUMMYFUNCTION("TEXTJOIN("";"", TRUE, FILTER($B$2:$B$14794, #REF!=$D$2:$D$14794))"),"#N/A")</f>
        <v>#N/A</v>
      </c>
    </row>
    <row r="6210">
      <c r="B6210" s="4" t="s">
        <v>1731</v>
      </c>
      <c r="C6210" s="12" t="str">
        <f>IFERROR(__xludf.DUMMYFUNCTION("TEXTJOIN("";"", TRUE, FILTER($B$2:$B$14794, #REF!=$D$2:$D$14794))"),"#N/A")</f>
        <v>#N/A</v>
      </c>
    </row>
    <row r="6211">
      <c r="B6211" s="4" t="s">
        <v>1731</v>
      </c>
      <c r="C6211" s="12" t="str">
        <f>IFERROR(__xludf.DUMMYFUNCTION("TEXTJOIN("";"", TRUE, FILTER($B$2:$B$14794, #REF!=$D$2:$D$14794))"),"#N/A")</f>
        <v>#N/A</v>
      </c>
    </row>
    <row r="6212">
      <c r="B6212" s="4" t="s">
        <v>1731</v>
      </c>
      <c r="C6212" s="12" t="str">
        <f>IFERROR(__xludf.DUMMYFUNCTION("TEXTJOIN("";"", TRUE, FILTER($B$2:$B$14794, #REF!=$D$2:$D$14794))"),"#N/A")</f>
        <v>#N/A</v>
      </c>
    </row>
    <row r="6213">
      <c r="B6213" s="4" t="s">
        <v>1731</v>
      </c>
      <c r="C6213" s="12" t="str">
        <f>IFERROR(__xludf.DUMMYFUNCTION("TEXTJOIN("";"", TRUE, FILTER($B$2:$B$14794, #REF!=$D$2:$D$14794))"),"#N/A")</f>
        <v>#N/A</v>
      </c>
    </row>
    <row r="6214">
      <c r="B6214" s="4" t="s">
        <v>1731</v>
      </c>
      <c r="C6214" s="12" t="str">
        <f>IFERROR(__xludf.DUMMYFUNCTION("TEXTJOIN("";"", TRUE, FILTER($B$2:$B$14794, #REF!=$D$2:$D$14794))"),"#N/A")</f>
        <v>#N/A</v>
      </c>
    </row>
    <row r="6215">
      <c r="B6215" s="4" t="s">
        <v>1731</v>
      </c>
      <c r="C6215" s="12" t="str">
        <f>IFERROR(__xludf.DUMMYFUNCTION("TEXTJOIN("";"", TRUE, FILTER($B$2:$B$14794, #REF!=$D$2:$D$14794))"),"#N/A")</f>
        <v>#N/A</v>
      </c>
    </row>
    <row r="6216">
      <c r="B6216" s="4" t="s">
        <v>1731</v>
      </c>
      <c r="C6216" s="12" t="str">
        <f>IFERROR(__xludf.DUMMYFUNCTION("TEXTJOIN("";"", TRUE, FILTER($B$2:$B$14794, #REF!=$D$2:$D$14794))"),"#N/A")</f>
        <v>#N/A</v>
      </c>
    </row>
    <row r="6217">
      <c r="B6217" s="4" t="s">
        <v>1733</v>
      </c>
      <c r="C6217" s="12" t="str">
        <f>IFERROR(__xludf.DUMMYFUNCTION("TEXTJOIN("";"", TRUE, FILTER($B$2:$B$14794, #REF!=$D$2:$D$14794))"),"#N/A")</f>
        <v>#N/A</v>
      </c>
    </row>
    <row r="6218">
      <c r="B6218" s="4" t="s">
        <v>1736</v>
      </c>
      <c r="C6218" s="12" t="str">
        <f>IFERROR(__xludf.DUMMYFUNCTION("TEXTJOIN("";"", TRUE, FILTER($B$2:$B$14794, #REF!=$D$2:$D$14794))"),"#N/A")</f>
        <v>#N/A</v>
      </c>
    </row>
    <row r="6219">
      <c r="B6219" s="4" t="s">
        <v>1736</v>
      </c>
      <c r="C6219" s="12" t="str">
        <f>IFERROR(__xludf.DUMMYFUNCTION("TEXTJOIN("";"", TRUE, FILTER($B$2:$B$14794, #REF!=$D$2:$D$14794))"),"#N/A")</f>
        <v>#N/A</v>
      </c>
    </row>
    <row r="6220">
      <c r="B6220" s="4" t="s">
        <v>1738</v>
      </c>
      <c r="C6220" s="12" t="str">
        <f>IFERROR(__xludf.DUMMYFUNCTION("TEXTJOIN("";"", TRUE, FILTER($B$2:$B$14794, #REF!=$D$2:$D$14794))"),"#N/A")</f>
        <v>#N/A</v>
      </c>
    </row>
    <row r="6221">
      <c r="B6221" s="4" t="s">
        <v>1738</v>
      </c>
      <c r="C6221" s="12" t="str">
        <f>IFERROR(__xludf.DUMMYFUNCTION("TEXTJOIN("";"", TRUE, FILTER($B$2:$B$14794, #REF!=$D$2:$D$14794))"),"#N/A")</f>
        <v>#N/A</v>
      </c>
    </row>
    <row r="6222">
      <c r="B6222" s="4" t="s">
        <v>1738</v>
      </c>
      <c r="C6222" s="12" t="str">
        <f>IFERROR(__xludf.DUMMYFUNCTION("TEXTJOIN("";"", TRUE, FILTER($B$2:$B$14794, #REF!=$D$2:$D$14794))"),"#N/A")</f>
        <v>#N/A</v>
      </c>
    </row>
    <row r="6223">
      <c r="B6223" s="4" t="s">
        <v>1738</v>
      </c>
      <c r="C6223" s="12" t="str">
        <f>IFERROR(__xludf.DUMMYFUNCTION("TEXTJOIN("";"", TRUE, FILTER($B$2:$B$14794, #REF!=$D$2:$D$14794))"),"#N/A")</f>
        <v>#N/A</v>
      </c>
    </row>
    <row r="6224">
      <c r="B6224" s="4" t="s">
        <v>1738</v>
      </c>
      <c r="C6224" s="12" t="str">
        <f>IFERROR(__xludf.DUMMYFUNCTION("TEXTJOIN("";"", TRUE, FILTER($B$2:$B$14794, #REF!=$D$2:$D$14794))"),"#N/A")</f>
        <v>#N/A</v>
      </c>
    </row>
    <row r="6225">
      <c r="B6225" s="4" t="s">
        <v>1738</v>
      </c>
      <c r="C6225" s="12" t="str">
        <f>IFERROR(__xludf.DUMMYFUNCTION("TEXTJOIN("";"", TRUE, FILTER($B$2:$B$14794, #REF!=$D$2:$D$14794))"),"#N/A")</f>
        <v>#N/A</v>
      </c>
    </row>
    <row r="6226">
      <c r="B6226" s="4" t="s">
        <v>1738</v>
      </c>
      <c r="C6226" s="12" t="str">
        <f>IFERROR(__xludf.DUMMYFUNCTION("TEXTJOIN("";"", TRUE, FILTER($B$2:$B$14794, #REF!=$D$2:$D$14794))"),"#N/A")</f>
        <v>#N/A</v>
      </c>
    </row>
    <row r="6227">
      <c r="B6227" s="4" t="s">
        <v>1738</v>
      </c>
      <c r="C6227" s="12" t="str">
        <f>IFERROR(__xludf.DUMMYFUNCTION("TEXTJOIN("";"", TRUE, FILTER($B$2:$B$14794, #REF!=$D$2:$D$14794))"),"#N/A")</f>
        <v>#N/A</v>
      </c>
    </row>
    <row r="6228">
      <c r="B6228" s="4" t="s">
        <v>1738</v>
      </c>
      <c r="C6228" s="12" t="str">
        <f>IFERROR(__xludf.DUMMYFUNCTION("TEXTJOIN("";"", TRUE, FILTER($B$2:$B$14794, #REF!=$D$2:$D$14794))"),"#N/A")</f>
        <v>#N/A</v>
      </c>
    </row>
    <row r="6229">
      <c r="B6229" s="4" t="s">
        <v>1738</v>
      </c>
      <c r="C6229" s="12" t="str">
        <f>IFERROR(__xludf.DUMMYFUNCTION("TEXTJOIN("";"", TRUE, FILTER($B$2:$B$14794, #REF!=$D$2:$D$14794))"),"#N/A")</f>
        <v>#N/A</v>
      </c>
    </row>
    <row r="6230">
      <c r="B6230" s="4" t="s">
        <v>1740</v>
      </c>
      <c r="C6230" s="12" t="str">
        <f>IFERROR(__xludf.DUMMYFUNCTION("TEXTJOIN("";"", TRUE, FILTER($B$2:$B$14794, #REF!=$D$2:$D$14794))"),"#N/A")</f>
        <v>#N/A</v>
      </c>
    </row>
    <row r="6231">
      <c r="B6231" s="4" t="s">
        <v>1740</v>
      </c>
      <c r="C6231" s="12" t="str">
        <f>IFERROR(__xludf.DUMMYFUNCTION("TEXTJOIN("";"", TRUE, FILTER($B$2:$B$14794, #REF!=$D$2:$D$14794))"),"#N/A")</f>
        <v>#N/A</v>
      </c>
    </row>
    <row r="6232">
      <c r="B6232" s="4" t="s">
        <v>1740</v>
      </c>
      <c r="C6232" s="12" t="str">
        <f>IFERROR(__xludf.DUMMYFUNCTION("TEXTJOIN("";"", TRUE, FILTER($B$2:$B$14794, #REF!=$D$2:$D$14794))"),"#N/A")</f>
        <v>#N/A</v>
      </c>
    </row>
    <row r="6233">
      <c r="B6233" s="4" t="s">
        <v>1742</v>
      </c>
      <c r="C6233" s="12" t="str">
        <f>IFERROR(__xludf.DUMMYFUNCTION("TEXTJOIN("";"", TRUE, FILTER($B$2:$B$14794, #REF!=$D$2:$D$14794))"),"#N/A")</f>
        <v>#N/A</v>
      </c>
    </row>
    <row r="6234">
      <c r="B6234" s="4" t="s">
        <v>1742</v>
      </c>
      <c r="C6234" s="12" t="str">
        <f>IFERROR(__xludf.DUMMYFUNCTION("TEXTJOIN("";"", TRUE, FILTER($B$2:$B$14794, #REF!=$D$2:$D$14794))"),"#N/A")</f>
        <v>#N/A</v>
      </c>
    </row>
    <row r="6235">
      <c r="B6235" s="4" t="s">
        <v>1742</v>
      </c>
      <c r="C6235" s="12" t="str">
        <f>IFERROR(__xludf.DUMMYFUNCTION("TEXTJOIN("";"", TRUE, FILTER($B$2:$B$14794, #REF!=$D$2:$D$14794))"),"#N/A")</f>
        <v>#N/A</v>
      </c>
    </row>
    <row r="6236">
      <c r="B6236" s="4" t="s">
        <v>1742</v>
      </c>
      <c r="C6236" s="12" t="str">
        <f>IFERROR(__xludf.DUMMYFUNCTION("TEXTJOIN("";"", TRUE, FILTER($B$2:$B$14794, #REF!=$D$2:$D$14794))"),"#N/A")</f>
        <v>#N/A</v>
      </c>
    </row>
    <row r="6237">
      <c r="B6237" s="4" t="s">
        <v>1742</v>
      </c>
      <c r="C6237" s="12" t="str">
        <f>IFERROR(__xludf.DUMMYFUNCTION("TEXTJOIN("";"", TRUE, FILTER($B$2:$B$14794, #REF!=$D$2:$D$14794))"),"#N/A")</f>
        <v>#N/A</v>
      </c>
    </row>
    <row r="6238">
      <c r="B6238" s="4" t="s">
        <v>1742</v>
      </c>
      <c r="C6238" s="12" t="str">
        <f>IFERROR(__xludf.DUMMYFUNCTION("TEXTJOIN("";"", TRUE, FILTER($B$2:$B$14794, #REF!=$D$2:$D$14794))"),"#N/A")</f>
        <v>#N/A</v>
      </c>
    </row>
    <row r="6239">
      <c r="B6239" s="4" t="s">
        <v>1742</v>
      </c>
      <c r="C6239" s="12" t="str">
        <f>IFERROR(__xludf.DUMMYFUNCTION("TEXTJOIN("";"", TRUE, FILTER($B$2:$B$14794, #REF!=$D$2:$D$14794))"),"#N/A")</f>
        <v>#N/A</v>
      </c>
    </row>
    <row r="6240">
      <c r="B6240" s="4" t="s">
        <v>1742</v>
      </c>
      <c r="C6240" s="12" t="str">
        <f>IFERROR(__xludf.DUMMYFUNCTION("TEXTJOIN("";"", TRUE, FILTER($B$2:$B$14794, #REF!=$D$2:$D$14794))"),"#N/A")</f>
        <v>#N/A</v>
      </c>
    </row>
    <row r="6241">
      <c r="B6241" s="4" t="s">
        <v>1742</v>
      </c>
      <c r="C6241" s="12" t="str">
        <f>IFERROR(__xludf.DUMMYFUNCTION("TEXTJOIN("";"", TRUE, FILTER($B$2:$B$14794, #REF!=$D$2:$D$14794))"),"#N/A")</f>
        <v>#N/A</v>
      </c>
    </row>
    <row r="6242">
      <c r="B6242" s="4" t="s">
        <v>1744</v>
      </c>
      <c r="C6242" s="12" t="str">
        <f>IFERROR(__xludf.DUMMYFUNCTION("TEXTJOIN("";"", TRUE, FILTER($B$2:$B$14794, #REF!=$D$2:$D$14794))"),"#N/A")</f>
        <v>#N/A</v>
      </c>
    </row>
    <row r="6243">
      <c r="B6243" s="4" t="s">
        <v>1744</v>
      </c>
      <c r="C6243" s="12" t="str">
        <f>IFERROR(__xludf.DUMMYFUNCTION("TEXTJOIN("";"", TRUE, FILTER($B$2:$B$14794, #REF!=$D$2:$D$14794))"),"#N/A")</f>
        <v>#N/A</v>
      </c>
    </row>
    <row r="6244">
      <c r="B6244" s="4" t="s">
        <v>1744</v>
      </c>
      <c r="C6244" s="12" t="str">
        <f>IFERROR(__xludf.DUMMYFUNCTION("TEXTJOIN("";"", TRUE, FILTER($B$2:$B$14794, #REF!=$D$2:$D$14794))"),"#N/A")</f>
        <v>#N/A</v>
      </c>
    </row>
    <row r="6245">
      <c r="B6245" s="4" t="s">
        <v>1744</v>
      </c>
      <c r="C6245" s="12" t="str">
        <f>IFERROR(__xludf.DUMMYFUNCTION("TEXTJOIN("";"", TRUE, FILTER($B$2:$B$14794, #REF!=$D$2:$D$14794))"),"#N/A")</f>
        <v>#N/A</v>
      </c>
    </row>
    <row r="6246">
      <c r="B6246" s="4" t="s">
        <v>1744</v>
      </c>
      <c r="C6246" s="12" t="str">
        <f>IFERROR(__xludf.DUMMYFUNCTION("TEXTJOIN("";"", TRUE, FILTER($B$2:$B$14794, #REF!=$D$2:$D$14794))"),"#N/A")</f>
        <v>#N/A</v>
      </c>
    </row>
    <row r="6247">
      <c r="B6247" s="4" t="s">
        <v>1744</v>
      </c>
      <c r="C6247" s="12" t="str">
        <f>IFERROR(__xludf.DUMMYFUNCTION("TEXTJOIN("";"", TRUE, FILTER($B$2:$B$14794, #REF!=$D$2:$D$14794))"),"#N/A")</f>
        <v>#N/A</v>
      </c>
    </row>
    <row r="6248">
      <c r="B6248" s="4" t="s">
        <v>1744</v>
      </c>
      <c r="C6248" s="12" t="str">
        <f>IFERROR(__xludf.DUMMYFUNCTION("TEXTJOIN("";"", TRUE, FILTER($B$2:$B$14794, #REF!=$D$2:$D$14794))"),"#N/A")</f>
        <v>#N/A</v>
      </c>
    </row>
    <row r="6249">
      <c r="B6249" s="4" t="s">
        <v>1744</v>
      </c>
      <c r="C6249" s="12" t="str">
        <f>IFERROR(__xludf.DUMMYFUNCTION("TEXTJOIN("";"", TRUE, FILTER($B$2:$B$14794, #REF!=$D$2:$D$14794))"),"#N/A")</f>
        <v>#N/A</v>
      </c>
    </row>
    <row r="6250">
      <c r="B6250" s="4" t="s">
        <v>1744</v>
      </c>
      <c r="C6250" s="12" t="str">
        <f>IFERROR(__xludf.DUMMYFUNCTION("TEXTJOIN("";"", TRUE, FILTER($B$2:$B$14794, #REF!=$D$2:$D$14794))"),"#N/A")</f>
        <v>#N/A</v>
      </c>
    </row>
    <row r="6251">
      <c r="B6251" s="4" t="s">
        <v>1746</v>
      </c>
      <c r="C6251" s="12" t="str">
        <f>IFERROR(__xludf.DUMMYFUNCTION("TEXTJOIN("";"", TRUE, FILTER($B$2:$B$14794, #REF!=$D$2:$D$14794))"),"#N/A")</f>
        <v>#N/A</v>
      </c>
    </row>
    <row r="6252">
      <c r="B6252" s="4" t="s">
        <v>1746</v>
      </c>
      <c r="C6252" s="12" t="str">
        <f>IFERROR(__xludf.DUMMYFUNCTION("TEXTJOIN("";"", TRUE, FILTER($B$2:$B$14794, #REF!=$D$2:$D$14794))"),"#N/A")</f>
        <v>#N/A</v>
      </c>
    </row>
    <row r="6253">
      <c r="B6253" s="4" t="s">
        <v>1746</v>
      </c>
      <c r="C6253" s="12" t="str">
        <f>IFERROR(__xludf.DUMMYFUNCTION("TEXTJOIN("";"", TRUE, FILTER($B$2:$B$14794, #REF!=$D$2:$D$14794))"),"#N/A")</f>
        <v>#N/A</v>
      </c>
    </row>
    <row r="6254">
      <c r="B6254" s="4" t="s">
        <v>1746</v>
      </c>
      <c r="C6254" s="12" t="str">
        <f>IFERROR(__xludf.DUMMYFUNCTION("TEXTJOIN("";"", TRUE, FILTER($B$2:$B$14794, #REF!=$D$2:$D$14794))"),"#N/A")</f>
        <v>#N/A</v>
      </c>
    </row>
    <row r="6255">
      <c r="B6255" s="4" t="s">
        <v>1746</v>
      </c>
      <c r="C6255" s="12" t="str">
        <f>IFERROR(__xludf.DUMMYFUNCTION("TEXTJOIN("";"", TRUE, FILTER($B$2:$B$14794, #REF!=$D$2:$D$14794))"),"#N/A")</f>
        <v>#N/A</v>
      </c>
    </row>
    <row r="6256">
      <c r="B6256" s="4" t="s">
        <v>1746</v>
      </c>
      <c r="C6256" s="12" t="str">
        <f>IFERROR(__xludf.DUMMYFUNCTION("TEXTJOIN("";"", TRUE, FILTER($B$2:$B$14794, #REF!=$D$2:$D$14794))"),"#N/A")</f>
        <v>#N/A</v>
      </c>
    </row>
    <row r="6257">
      <c r="B6257" s="4" t="s">
        <v>1746</v>
      </c>
      <c r="C6257" s="12" t="str">
        <f>IFERROR(__xludf.DUMMYFUNCTION("TEXTJOIN("";"", TRUE, FILTER($B$2:$B$14794, #REF!=$D$2:$D$14794))"),"#N/A")</f>
        <v>#N/A</v>
      </c>
    </row>
    <row r="6258">
      <c r="B6258" s="4" t="s">
        <v>1746</v>
      </c>
      <c r="C6258" s="12" t="str">
        <f>IFERROR(__xludf.DUMMYFUNCTION("TEXTJOIN("";"", TRUE, FILTER($B$2:$B$14794, #REF!=$D$2:$D$14794))"),"#N/A")</f>
        <v>#N/A</v>
      </c>
    </row>
    <row r="6259">
      <c r="B6259" s="4" t="s">
        <v>1746</v>
      </c>
      <c r="C6259" s="12" t="str">
        <f>IFERROR(__xludf.DUMMYFUNCTION("TEXTJOIN("";"", TRUE, FILTER($B$2:$B$14794, #REF!=$D$2:$D$14794))"),"#N/A")</f>
        <v>#N/A</v>
      </c>
    </row>
    <row r="6260">
      <c r="B6260" s="4" t="s">
        <v>1748</v>
      </c>
      <c r="C6260" s="12" t="str">
        <f>IFERROR(__xludf.DUMMYFUNCTION("TEXTJOIN("";"", TRUE, FILTER($B$2:$B$14794, #REF!=$D$2:$D$14794))"),"#N/A")</f>
        <v>#N/A</v>
      </c>
    </row>
    <row r="6261">
      <c r="B6261" s="4" t="s">
        <v>1748</v>
      </c>
      <c r="C6261" s="12" t="str">
        <f>IFERROR(__xludf.DUMMYFUNCTION("TEXTJOIN("";"", TRUE, FILTER($B$2:$B$14794, #REF!=$D$2:$D$14794))"),"#N/A")</f>
        <v>#N/A</v>
      </c>
    </row>
    <row r="6262">
      <c r="B6262" s="4" t="s">
        <v>1748</v>
      </c>
      <c r="C6262" s="12" t="str">
        <f>IFERROR(__xludf.DUMMYFUNCTION("TEXTJOIN("";"", TRUE, FILTER($B$2:$B$14794, #REF!=$D$2:$D$14794))"),"#N/A")</f>
        <v>#N/A</v>
      </c>
    </row>
    <row r="6263">
      <c r="B6263" s="4" t="s">
        <v>1748</v>
      </c>
      <c r="C6263" s="12" t="str">
        <f>IFERROR(__xludf.DUMMYFUNCTION("TEXTJOIN("";"", TRUE, FILTER($B$2:$B$14794, #REF!=$D$2:$D$14794))"),"#N/A")</f>
        <v>#N/A</v>
      </c>
    </row>
    <row r="6264">
      <c r="B6264" s="4" t="s">
        <v>1748</v>
      </c>
      <c r="C6264" s="12" t="str">
        <f>IFERROR(__xludf.DUMMYFUNCTION("TEXTJOIN("";"", TRUE, FILTER($B$2:$B$14794, #REF!=$D$2:$D$14794))"),"#N/A")</f>
        <v>#N/A</v>
      </c>
    </row>
    <row r="6265">
      <c r="B6265" s="4" t="s">
        <v>1748</v>
      </c>
      <c r="C6265" s="12" t="str">
        <f>IFERROR(__xludf.DUMMYFUNCTION("TEXTJOIN("";"", TRUE, FILTER($B$2:$B$14794, #REF!=$D$2:$D$14794))"),"#N/A")</f>
        <v>#N/A</v>
      </c>
    </row>
    <row r="6266">
      <c r="B6266" s="4" t="s">
        <v>1748</v>
      </c>
      <c r="C6266" s="12" t="str">
        <f>IFERROR(__xludf.DUMMYFUNCTION("TEXTJOIN("";"", TRUE, FILTER($B$2:$B$14794, #REF!=$D$2:$D$14794))"),"#N/A")</f>
        <v>#N/A</v>
      </c>
    </row>
    <row r="6267">
      <c r="B6267" s="4" t="s">
        <v>1748</v>
      </c>
      <c r="C6267" s="12" t="str">
        <f>IFERROR(__xludf.DUMMYFUNCTION("TEXTJOIN("";"", TRUE, FILTER($B$2:$B$14794, #REF!=$D$2:$D$14794))"),"#N/A")</f>
        <v>#N/A</v>
      </c>
    </row>
    <row r="6268">
      <c r="B6268" s="4" t="s">
        <v>1748</v>
      </c>
      <c r="C6268" s="12" t="str">
        <f>IFERROR(__xludf.DUMMYFUNCTION("TEXTJOIN("";"", TRUE, FILTER($B$2:$B$14794, #REF!=$D$2:$D$14794))"),"#N/A")</f>
        <v>#N/A</v>
      </c>
    </row>
    <row r="6269">
      <c r="B6269" s="4" t="s">
        <v>1750</v>
      </c>
      <c r="C6269" s="12" t="str">
        <f>IFERROR(__xludf.DUMMYFUNCTION("TEXTJOIN("";"", TRUE, FILTER($B$2:$B$14794, #REF!=$D$2:$D$14794))"),"#N/A")</f>
        <v>#N/A</v>
      </c>
    </row>
    <row r="6270">
      <c r="B6270" s="4" t="s">
        <v>1750</v>
      </c>
      <c r="C6270" s="12" t="str">
        <f>IFERROR(__xludf.DUMMYFUNCTION("TEXTJOIN("";"", TRUE, FILTER($B$2:$B$14794, #REF!=$D$2:$D$14794))"),"#N/A")</f>
        <v>#N/A</v>
      </c>
    </row>
    <row r="6271">
      <c r="B6271" s="4" t="s">
        <v>1750</v>
      </c>
      <c r="C6271" s="12" t="str">
        <f>IFERROR(__xludf.DUMMYFUNCTION("TEXTJOIN("";"", TRUE, FILTER($B$2:$B$14794, #REF!=$D$2:$D$14794))"),"#N/A")</f>
        <v>#N/A</v>
      </c>
    </row>
    <row r="6272">
      <c r="B6272" s="4" t="s">
        <v>1750</v>
      </c>
      <c r="C6272" s="12" t="str">
        <f>IFERROR(__xludf.DUMMYFUNCTION("TEXTJOIN("";"", TRUE, FILTER($B$2:$B$14794, #REF!=$D$2:$D$14794))"),"#N/A")</f>
        <v>#N/A</v>
      </c>
    </row>
    <row r="6273">
      <c r="B6273" s="4" t="s">
        <v>1750</v>
      </c>
      <c r="C6273" s="12" t="str">
        <f>IFERROR(__xludf.DUMMYFUNCTION("TEXTJOIN("";"", TRUE, FILTER($B$2:$B$14794, #REF!=$D$2:$D$14794))"),"#N/A")</f>
        <v>#N/A</v>
      </c>
    </row>
    <row r="6274">
      <c r="B6274" s="4" t="s">
        <v>1750</v>
      </c>
      <c r="C6274" s="12" t="str">
        <f>IFERROR(__xludf.DUMMYFUNCTION("TEXTJOIN("";"", TRUE, FILTER($B$2:$B$14794, #REF!=$D$2:$D$14794))"),"#N/A")</f>
        <v>#N/A</v>
      </c>
    </row>
    <row r="6275">
      <c r="B6275" s="4" t="s">
        <v>1750</v>
      </c>
      <c r="C6275" s="12" t="str">
        <f>IFERROR(__xludf.DUMMYFUNCTION("TEXTJOIN("";"", TRUE, FILTER($B$2:$B$14794, #REF!=$D$2:$D$14794))"),"#N/A")</f>
        <v>#N/A</v>
      </c>
    </row>
    <row r="6276">
      <c r="B6276" s="4" t="s">
        <v>1750</v>
      </c>
      <c r="C6276" s="12" t="str">
        <f>IFERROR(__xludf.DUMMYFUNCTION("TEXTJOIN("";"", TRUE, FILTER($B$2:$B$14794, #REF!=$D$2:$D$14794))"),"#N/A")</f>
        <v>#N/A</v>
      </c>
    </row>
    <row r="6277">
      <c r="B6277" s="4" t="s">
        <v>1750</v>
      </c>
      <c r="C6277" s="12" t="str">
        <f>IFERROR(__xludf.DUMMYFUNCTION("TEXTJOIN("";"", TRUE, FILTER($B$2:$B$14794, #REF!=$D$2:$D$14794))"),"#N/A")</f>
        <v>#N/A</v>
      </c>
    </row>
    <row r="6278">
      <c r="B6278" s="4" t="s">
        <v>1750</v>
      </c>
      <c r="C6278" s="12" t="str">
        <f>IFERROR(__xludf.DUMMYFUNCTION("TEXTJOIN("";"", TRUE, FILTER($B$2:$B$14794, #REF!=$D$2:$D$14794))"),"#N/A")</f>
        <v>#N/A</v>
      </c>
    </row>
    <row r="6279">
      <c r="B6279" s="4" t="s">
        <v>1752</v>
      </c>
      <c r="C6279" s="12" t="str">
        <f>IFERROR(__xludf.DUMMYFUNCTION("TEXTJOIN("";"", TRUE, FILTER($B$2:$B$14794, #REF!=$D$2:$D$14794))"),"#N/A")</f>
        <v>#N/A</v>
      </c>
    </row>
    <row r="6280">
      <c r="B6280" s="4" t="s">
        <v>1754</v>
      </c>
      <c r="C6280" s="12" t="str">
        <f>IFERROR(__xludf.DUMMYFUNCTION("TEXTJOIN("";"", TRUE, FILTER($B$2:$B$14794, #REF!=$D$2:$D$14794))"),"#N/A")</f>
        <v>#N/A</v>
      </c>
    </row>
    <row r="6281">
      <c r="B6281" s="4" t="s">
        <v>1754</v>
      </c>
      <c r="C6281" s="12" t="str">
        <f>IFERROR(__xludf.DUMMYFUNCTION("TEXTJOIN("";"", TRUE, FILTER($B$2:$B$14794, #REF!=$D$2:$D$14794))"),"#N/A")</f>
        <v>#N/A</v>
      </c>
    </row>
    <row r="6282">
      <c r="B6282" s="4" t="s">
        <v>1754</v>
      </c>
      <c r="C6282" s="12" t="str">
        <f>IFERROR(__xludf.DUMMYFUNCTION("TEXTJOIN("";"", TRUE, FILTER($B$2:$B$14794, #REF!=$D$2:$D$14794))"),"#N/A")</f>
        <v>#N/A</v>
      </c>
    </row>
    <row r="6283">
      <c r="B6283" s="4" t="s">
        <v>1754</v>
      </c>
      <c r="C6283" s="12" t="str">
        <f>IFERROR(__xludf.DUMMYFUNCTION("TEXTJOIN("";"", TRUE, FILTER($B$2:$B$14794, #REF!=$D$2:$D$14794))"),"#N/A")</f>
        <v>#N/A</v>
      </c>
    </row>
    <row r="6284">
      <c r="B6284" s="4" t="s">
        <v>1754</v>
      </c>
      <c r="C6284" s="12" t="str">
        <f>IFERROR(__xludf.DUMMYFUNCTION("TEXTJOIN("";"", TRUE, FILTER($B$2:$B$14794, #REF!=$D$2:$D$14794))"),"#N/A")</f>
        <v>#N/A</v>
      </c>
    </row>
    <row r="6285">
      <c r="B6285" s="4" t="s">
        <v>1754</v>
      </c>
      <c r="C6285" s="12" t="str">
        <f>IFERROR(__xludf.DUMMYFUNCTION("TEXTJOIN("";"", TRUE, FILTER($B$2:$B$14794, #REF!=$D$2:$D$14794))"),"#N/A")</f>
        <v>#N/A</v>
      </c>
    </row>
    <row r="6286">
      <c r="B6286" s="4" t="s">
        <v>1754</v>
      </c>
      <c r="C6286" s="12" t="str">
        <f>IFERROR(__xludf.DUMMYFUNCTION("TEXTJOIN("";"", TRUE, FILTER($B$2:$B$14794, #REF!=$D$2:$D$14794))"),"#N/A")</f>
        <v>#N/A</v>
      </c>
    </row>
    <row r="6287">
      <c r="B6287" s="4" t="s">
        <v>1754</v>
      </c>
      <c r="C6287" s="12" t="str">
        <f>IFERROR(__xludf.DUMMYFUNCTION("TEXTJOIN("";"", TRUE, FILTER($B$2:$B$14794, #REF!=$D$2:$D$14794))"),"#N/A")</f>
        <v>#N/A</v>
      </c>
    </row>
    <row r="6288">
      <c r="B6288" s="4" t="s">
        <v>1754</v>
      </c>
      <c r="C6288" s="12" t="str">
        <f>IFERROR(__xludf.DUMMYFUNCTION("TEXTJOIN("";"", TRUE, FILTER($B$2:$B$14794, #REF!=$D$2:$D$14794))"),"#N/A")</f>
        <v>#N/A</v>
      </c>
    </row>
    <row r="6289">
      <c r="B6289" s="4" t="s">
        <v>1754</v>
      </c>
      <c r="C6289" s="12" t="str">
        <f>IFERROR(__xludf.DUMMYFUNCTION("TEXTJOIN("";"", TRUE, FILTER($B$2:$B$14794, #REF!=$D$2:$D$14794))"),"#N/A")</f>
        <v>#N/A</v>
      </c>
    </row>
    <row r="6290">
      <c r="B6290" s="4" t="s">
        <v>1756</v>
      </c>
      <c r="C6290" s="12" t="str">
        <f>IFERROR(__xludf.DUMMYFUNCTION("TEXTJOIN("";"", TRUE, FILTER($B$2:$B$14794, #REF!=$D$2:$D$14794))"),"#N/A")</f>
        <v>#N/A</v>
      </c>
    </row>
    <row r="6291">
      <c r="B6291" s="4" t="s">
        <v>1756</v>
      </c>
      <c r="C6291" s="12" t="str">
        <f>IFERROR(__xludf.DUMMYFUNCTION("TEXTJOIN("";"", TRUE, FILTER($B$2:$B$14794, #REF!=$D$2:$D$14794))"),"#N/A")</f>
        <v>#N/A</v>
      </c>
    </row>
    <row r="6292">
      <c r="B6292" s="4" t="s">
        <v>1756</v>
      </c>
      <c r="C6292" s="12" t="str">
        <f>IFERROR(__xludf.DUMMYFUNCTION("TEXTJOIN("";"", TRUE, FILTER($B$2:$B$14794, #REF!=$D$2:$D$14794))"),"#N/A")</f>
        <v>#N/A</v>
      </c>
    </row>
    <row r="6293">
      <c r="B6293" s="4" t="s">
        <v>1759</v>
      </c>
      <c r="C6293" s="12" t="str">
        <f>IFERROR(__xludf.DUMMYFUNCTION("TEXTJOIN("";"", TRUE, FILTER($B$2:$B$14794, #REF!=$D$2:$D$14794))"),"#N/A")</f>
        <v>#N/A</v>
      </c>
    </row>
    <row r="6294">
      <c r="B6294" s="4" t="s">
        <v>1761</v>
      </c>
      <c r="C6294" s="12" t="str">
        <f>IFERROR(__xludf.DUMMYFUNCTION("TEXTJOIN("";"", TRUE, FILTER($B$2:$B$14794, #REF!=$D$2:$D$14794))"),"#N/A")</f>
        <v>#N/A</v>
      </c>
    </row>
    <row r="6295">
      <c r="B6295" s="4" t="s">
        <v>1763</v>
      </c>
      <c r="C6295" s="12" t="str">
        <f>IFERROR(__xludf.DUMMYFUNCTION("TEXTJOIN("";"", TRUE, FILTER($B$2:$B$14794, #REF!=$D$2:$D$14794))"),"#N/A")</f>
        <v>#N/A</v>
      </c>
    </row>
    <row r="6296">
      <c r="B6296" s="4" t="s">
        <v>1763</v>
      </c>
      <c r="C6296" s="12" t="str">
        <f>IFERROR(__xludf.DUMMYFUNCTION("TEXTJOIN("";"", TRUE, FILTER($B$2:$B$14794, #REF!=$D$2:$D$14794))"),"#N/A")</f>
        <v>#N/A</v>
      </c>
    </row>
    <row r="6297">
      <c r="B6297" s="4" t="s">
        <v>1763</v>
      </c>
      <c r="C6297" s="12" t="str">
        <f>IFERROR(__xludf.DUMMYFUNCTION("TEXTJOIN("";"", TRUE, FILTER($B$2:$B$14794, #REF!=$D$2:$D$14794))"),"#N/A")</f>
        <v>#N/A</v>
      </c>
    </row>
    <row r="6298">
      <c r="B6298" s="4" t="s">
        <v>1763</v>
      </c>
      <c r="C6298" s="12" t="str">
        <f>IFERROR(__xludf.DUMMYFUNCTION("TEXTJOIN("";"", TRUE, FILTER($B$2:$B$14794, #REF!=$D$2:$D$14794))"),"#N/A")</f>
        <v>#N/A</v>
      </c>
    </row>
    <row r="6299">
      <c r="B6299" s="4" t="s">
        <v>1763</v>
      </c>
      <c r="C6299" s="12" t="str">
        <f>IFERROR(__xludf.DUMMYFUNCTION("TEXTJOIN("";"", TRUE, FILTER($B$2:$B$14794, #REF!=$D$2:$D$14794))"),"#N/A")</f>
        <v>#N/A</v>
      </c>
    </row>
    <row r="6300">
      <c r="B6300" s="4" t="s">
        <v>1763</v>
      </c>
      <c r="C6300" s="12" t="str">
        <f>IFERROR(__xludf.DUMMYFUNCTION("TEXTJOIN("";"", TRUE, FILTER($B$2:$B$14794, #REF!=$D$2:$D$14794))"),"#N/A")</f>
        <v>#N/A</v>
      </c>
    </row>
    <row r="6301">
      <c r="B6301" s="4" t="s">
        <v>1765</v>
      </c>
      <c r="C6301" s="12" t="str">
        <f>IFERROR(__xludf.DUMMYFUNCTION("TEXTJOIN("";"", TRUE, FILTER($B$2:$B$14794, #REF!=$D$2:$D$14794))"),"#N/A")</f>
        <v>#N/A</v>
      </c>
    </row>
    <row r="6302">
      <c r="B6302" s="4" t="s">
        <v>1765</v>
      </c>
      <c r="C6302" s="12" t="str">
        <f>IFERROR(__xludf.DUMMYFUNCTION("TEXTJOIN("";"", TRUE, FILTER($B$2:$B$14794, #REF!=$D$2:$D$14794))"),"#N/A")</f>
        <v>#N/A</v>
      </c>
    </row>
    <row r="6303">
      <c r="B6303" s="4" t="s">
        <v>1765</v>
      </c>
      <c r="C6303" s="12" t="str">
        <f>IFERROR(__xludf.DUMMYFUNCTION("TEXTJOIN("";"", TRUE, FILTER($B$2:$B$14794, #REF!=$D$2:$D$14794))"),"#N/A")</f>
        <v>#N/A</v>
      </c>
    </row>
    <row r="6304">
      <c r="B6304" s="4" t="s">
        <v>1765</v>
      </c>
      <c r="C6304" s="12" t="str">
        <f>IFERROR(__xludf.DUMMYFUNCTION("TEXTJOIN("";"", TRUE, FILTER($B$2:$B$14794, #REF!=$D$2:$D$14794))"),"#N/A")</f>
        <v>#N/A</v>
      </c>
    </row>
    <row r="6305">
      <c r="B6305" s="4" t="s">
        <v>1765</v>
      </c>
      <c r="C6305" s="12" t="str">
        <f>IFERROR(__xludf.DUMMYFUNCTION("TEXTJOIN("";"", TRUE, FILTER($B$2:$B$14794, #REF!=$D$2:$D$14794))"),"#N/A")</f>
        <v>#N/A</v>
      </c>
    </row>
    <row r="6306">
      <c r="B6306" s="4" t="s">
        <v>1765</v>
      </c>
      <c r="C6306" s="12" t="str">
        <f>IFERROR(__xludf.DUMMYFUNCTION("TEXTJOIN("";"", TRUE, FILTER($B$2:$B$14794, #REF!=$D$2:$D$14794))"),"#N/A")</f>
        <v>#N/A</v>
      </c>
    </row>
    <row r="6307">
      <c r="B6307" s="4" t="s">
        <v>1768</v>
      </c>
      <c r="C6307" s="12" t="str">
        <f>IFERROR(__xludf.DUMMYFUNCTION("TEXTJOIN("";"", TRUE, FILTER($B$2:$B$14794, #REF!=$D$2:$D$14794))"),"#N/A")</f>
        <v>#N/A</v>
      </c>
    </row>
    <row r="6308">
      <c r="B6308" s="4" t="s">
        <v>1768</v>
      </c>
      <c r="C6308" s="12" t="str">
        <f>IFERROR(__xludf.DUMMYFUNCTION("TEXTJOIN("";"", TRUE, FILTER($B$2:$B$14794, #REF!=$D$2:$D$14794))"),"#N/A")</f>
        <v>#N/A</v>
      </c>
    </row>
    <row r="6309">
      <c r="B6309" s="4" t="s">
        <v>1768</v>
      </c>
      <c r="C6309" s="12" t="str">
        <f>IFERROR(__xludf.DUMMYFUNCTION("TEXTJOIN("";"", TRUE, FILTER($B$2:$B$14794, #REF!=$D$2:$D$14794))"),"#N/A")</f>
        <v>#N/A</v>
      </c>
    </row>
    <row r="6310">
      <c r="B6310" s="4" t="s">
        <v>1768</v>
      </c>
      <c r="C6310" s="12" t="str">
        <f>IFERROR(__xludf.DUMMYFUNCTION("TEXTJOIN("";"", TRUE, FILTER($B$2:$B$14794, #REF!=$D$2:$D$14794))"),"#N/A")</f>
        <v>#N/A</v>
      </c>
    </row>
    <row r="6311">
      <c r="B6311" s="4" t="s">
        <v>1768</v>
      </c>
      <c r="C6311" s="12" t="str">
        <f>IFERROR(__xludf.DUMMYFUNCTION("TEXTJOIN("";"", TRUE, FILTER($B$2:$B$14794, #REF!=$D$2:$D$14794))"),"#N/A")</f>
        <v>#N/A</v>
      </c>
    </row>
    <row r="6312">
      <c r="B6312" s="4" t="s">
        <v>1768</v>
      </c>
      <c r="C6312" s="12" t="str">
        <f>IFERROR(__xludf.DUMMYFUNCTION("TEXTJOIN("";"", TRUE, FILTER($B$2:$B$14794, #REF!=$D$2:$D$14794))"),"#N/A")</f>
        <v>#N/A</v>
      </c>
    </row>
    <row r="6313">
      <c r="B6313" s="4" t="s">
        <v>1770</v>
      </c>
      <c r="C6313" s="12" t="str">
        <f>IFERROR(__xludf.DUMMYFUNCTION("TEXTJOIN("";"", TRUE, FILTER($B$2:$B$14794, #REF!=$D$2:$D$14794))"),"#N/A")</f>
        <v>#N/A</v>
      </c>
    </row>
    <row r="6314">
      <c r="B6314" s="4" t="s">
        <v>1770</v>
      </c>
      <c r="C6314" s="12" t="str">
        <f>IFERROR(__xludf.DUMMYFUNCTION("TEXTJOIN("";"", TRUE, FILTER($B$2:$B$14794, #REF!=$D$2:$D$14794))"),"#N/A")</f>
        <v>#N/A</v>
      </c>
    </row>
    <row r="6315">
      <c r="B6315" s="4" t="s">
        <v>1770</v>
      </c>
      <c r="C6315" s="12" t="str">
        <f>IFERROR(__xludf.DUMMYFUNCTION("TEXTJOIN("";"", TRUE, FILTER($B$2:$B$14794, #REF!=$D$2:$D$14794))"),"#N/A")</f>
        <v>#N/A</v>
      </c>
    </row>
    <row r="6316">
      <c r="B6316" s="4" t="s">
        <v>1772</v>
      </c>
      <c r="C6316" s="12" t="str">
        <f>IFERROR(__xludf.DUMMYFUNCTION("TEXTJOIN("";"", TRUE, FILTER($B$2:$B$14794, #REF!=$D$2:$D$14794))"),"#N/A")</f>
        <v>#N/A</v>
      </c>
    </row>
    <row r="6317">
      <c r="B6317" s="4" t="s">
        <v>1772</v>
      </c>
      <c r="C6317" s="12" t="str">
        <f>IFERROR(__xludf.DUMMYFUNCTION("TEXTJOIN("";"", TRUE, FILTER($B$2:$B$14794, #REF!=$D$2:$D$14794))"),"#N/A")</f>
        <v>#N/A</v>
      </c>
    </row>
    <row r="6318">
      <c r="B6318" s="4" t="s">
        <v>1772</v>
      </c>
      <c r="C6318" s="12" t="str">
        <f>IFERROR(__xludf.DUMMYFUNCTION("TEXTJOIN("";"", TRUE, FILTER($B$2:$B$14794, #REF!=$D$2:$D$14794))"),"#N/A")</f>
        <v>#N/A</v>
      </c>
    </row>
    <row r="6319">
      <c r="B6319" s="4" t="s">
        <v>1774</v>
      </c>
      <c r="C6319" s="12" t="str">
        <f>IFERROR(__xludf.DUMMYFUNCTION("TEXTJOIN("";"", TRUE, FILTER($B$2:$B$14794, #REF!=$D$2:$D$14794))"),"#N/A")</f>
        <v>#N/A</v>
      </c>
    </row>
    <row r="6320">
      <c r="B6320" s="4" t="s">
        <v>1774</v>
      </c>
      <c r="C6320" s="12" t="str">
        <f>IFERROR(__xludf.DUMMYFUNCTION("TEXTJOIN("";"", TRUE, FILTER($B$2:$B$14794, #REF!=$D$2:$D$14794))"),"#N/A")</f>
        <v>#N/A</v>
      </c>
    </row>
    <row r="6321">
      <c r="B6321" s="4" t="s">
        <v>1774</v>
      </c>
      <c r="C6321" s="12" t="str">
        <f>IFERROR(__xludf.DUMMYFUNCTION("TEXTJOIN("";"", TRUE, FILTER($B$2:$B$14794, #REF!=$D$2:$D$14794))"),"#N/A")</f>
        <v>#N/A</v>
      </c>
    </row>
    <row r="6322">
      <c r="B6322" s="4" t="s">
        <v>1776</v>
      </c>
      <c r="C6322" s="12" t="str">
        <f>IFERROR(__xludf.DUMMYFUNCTION("TEXTJOIN("";"", TRUE, FILTER($B$2:$B$14794, #REF!=$D$2:$D$14794))"),"#N/A")</f>
        <v>#N/A</v>
      </c>
    </row>
    <row r="6323">
      <c r="B6323" s="4" t="s">
        <v>1776</v>
      </c>
      <c r="C6323" s="12" t="str">
        <f>IFERROR(__xludf.DUMMYFUNCTION("TEXTJOIN("";"", TRUE, FILTER($B$2:$B$14794, #REF!=$D$2:$D$14794))"),"#N/A")</f>
        <v>#N/A</v>
      </c>
    </row>
    <row r="6324">
      <c r="B6324" s="4" t="s">
        <v>1776</v>
      </c>
      <c r="C6324" s="12" t="str">
        <f>IFERROR(__xludf.DUMMYFUNCTION("TEXTJOIN("";"", TRUE, FILTER($B$2:$B$14794, #REF!=$D$2:$D$14794))"),"#N/A")</f>
        <v>#N/A</v>
      </c>
    </row>
    <row r="6325">
      <c r="B6325" s="4" t="s">
        <v>1778</v>
      </c>
      <c r="C6325" s="12" t="str">
        <f>IFERROR(__xludf.DUMMYFUNCTION("TEXTJOIN("";"", TRUE, FILTER($B$2:$B$14794, #REF!=$D$2:$D$14794))"),"#N/A")</f>
        <v>#N/A</v>
      </c>
    </row>
    <row r="6326">
      <c r="B6326" s="4" t="s">
        <v>1778</v>
      </c>
      <c r="C6326" s="12" t="str">
        <f>IFERROR(__xludf.DUMMYFUNCTION("TEXTJOIN("";"", TRUE, FILTER($B$2:$B$14794, #REF!=$D$2:$D$14794))"),"#N/A")</f>
        <v>#N/A</v>
      </c>
    </row>
    <row r="6327">
      <c r="B6327" s="4" t="s">
        <v>1778</v>
      </c>
      <c r="C6327" s="12" t="str">
        <f>IFERROR(__xludf.DUMMYFUNCTION("TEXTJOIN("";"", TRUE, FILTER($B$2:$B$14794, #REF!=$D$2:$D$14794))"),"#N/A")</f>
        <v>#N/A</v>
      </c>
    </row>
    <row r="6328">
      <c r="B6328" s="4" t="s">
        <v>1780</v>
      </c>
      <c r="C6328" s="12" t="str">
        <f>IFERROR(__xludf.DUMMYFUNCTION("TEXTJOIN("";"", TRUE, FILTER($B$2:$B$14794, #REF!=$D$2:$D$14794))"),"#N/A")</f>
        <v>#N/A</v>
      </c>
    </row>
    <row r="6329">
      <c r="B6329" s="4" t="s">
        <v>1780</v>
      </c>
      <c r="C6329" s="12" t="str">
        <f>IFERROR(__xludf.DUMMYFUNCTION("TEXTJOIN("";"", TRUE, FILTER($B$2:$B$14794, #REF!=$D$2:$D$14794))"),"#N/A")</f>
        <v>#N/A</v>
      </c>
    </row>
    <row r="6330">
      <c r="B6330" s="4" t="s">
        <v>1780</v>
      </c>
      <c r="C6330" s="12" t="str">
        <f>IFERROR(__xludf.DUMMYFUNCTION("TEXTJOIN("";"", TRUE, FILTER($B$2:$B$14794, #REF!=$D$2:$D$14794))"),"#N/A")</f>
        <v>#N/A</v>
      </c>
    </row>
    <row r="6331">
      <c r="B6331" s="4" t="s">
        <v>1780</v>
      </c>
      <c r="C6331" s="12" t="str">
        <f>IFERROR(__xludf.DUMMYFUNCTION("TEXTJOIN("";"", TRUE, FILTER($B$2:$B$14794, #REF!=$D$2:$D$14794))"),"#N/A")</f>
        <v>#N/A</v>
      </c>
    </row>
    <row r="6332">
      <c r="B6332" s="4" t="s">
        <v>1783</v>
      </c>
      <c r="C6332" s="12" t="str">
        <f>IFERROR(__xludf.DUMMYFUNCTION("TEXTJOIN("";"", TRUE, FILTER($B$2:$B$14794, #REF!=$D$2:$D$14794))"),"#N/A")</f>
        <v>#N/A</v>
      </c>
    </row>
    <row r="6333">
      <c r="B6333" s="4" t="s">
        <v>1783</v>
      </c>
      <c r="C6333" s="12" t="str">
        <f>IFERROR(__xludf.DUMMYFUNCTION("TEXTJOIN("";"", TRUE, FILTER($B$2:$B$14794, #REF!=$D$2:$D$14794))"),"#N/A")</f>
        <v>#N/A</v>
      </c>
    </row>
    <row r="6334">
      <c r="B6334" s="4" t="s">
        <v>1783</v>
      </c>
      <c r="C6334" s="12" t="str">
        <f>IFERROR(__xludf.DUMMYFUNCTION("TEXTJOIN("";"", TRUE, FILTER($B$2:$B$14794, #REF!=$D$2:$D$14794))"),"#N/A")</f>
        <v>#N/A</v>
      </c>
    </row>
    <row r="6335">
      <c r="B6335" s="4" t="s">
        <v>1783</v>
      </c>
      <c r="C6335" s="12" t="str">
        <f>IFERROR(__xludf.DUMMYFUNCTION("TEXTJOIN("";"", TRUE, FILTER($B$2:$B$14794, #REF!=$D$2:$D$14794))"),"#N/A")</f>
        <v>#N/A</v>
      </c>
    </row>
    <row r="6336">
      <c r="B6336" s="4" t="s">
        <v>1783</v>
      </c>
      <c r="C6336" s="12" t="str">
        <f>IFERROR(__xludf.DUMMYFUNCTION("TEXTJOIN("";"", TRUE, FILTER($B$2:$B$14794, #REF!=$D$2:$D$14794))"),"#N/A")</f>
        <v>#N/A</v>
      </c>
    </row>
    <row r="6337">
      <c r="B6337" s="4" t="s">
        <v>1783</v>
      </c>
      <c r="C6337" s="12" t="str">
        <f>IFERROR(__xludf.DUMMYFUNCTION("TEXTJOIN("";"", TRUE, FILTER($B$2:$B$14794, #REF!=$D$2:$D$14794))"),"#N/A")</f>
        <v>#N/A</v>
      </c>
    </row>
    <row r="6338">
      <c r="B6338" s="4" t="s">
        <v>1783</v>
      </c>
      <c r="C6338" s="12" t="str">
        <f>IFERROR(__xludf.DUMMYFUNCTION("TEXTJOIN("";"", TRUE, FILTER($B$2:$B$14794, #REF!=$D$2:$D$14794))"),"#N/A")</f>
        <v>#N/A</v>
      </c>
    </row>
    <row r="6339">
      <c r="B6339" s="4" t="s">
        <v>1783</v>
      </c>
      <c r="C6339" s="12" t="str">
        <f>IFERROR(__xludf.DUMMYFUNCTION("TEXTJOIN("";"", TRUE, FILTER($B$2:$B$14794, #REF!=$D$2:$D$14794))"),"#N/A")</f>
        <v>#N/A</v>
      </c>
    </row>
    <row r="6340">
      <c r="B6340" s="4" t="s">
        <v>1785</v>
      </c>
      <c r="C6340" s="12" t="str">
        <f>IFERROR(__xludf.DUMMYFUNCTION("TEXTJOIN("";"", TRUE, FILTER($B$2:$B$14794, #REF!=$D$2:$D$14794))"),"#N/A")</f>
        <v>#N/A</v>
      </c>
    </row>
    <row r="6341">
      <c r="B6341" s="4" t="s">
        <v>1785</v>
      </c>
      <c r="C6341" s="12" t="str">
        <f>IFERROR(__xludf.DUMMYFUNCTION("TEXTJOIN("";"", TRUE, FILTER($B$2:$B$14794, #REF!=$D$2:$D$14794))"),"#N/A")</f>
        <v>#N/A</v>
      </c>
    </row>
    <row r="6342">
      <c r="B6342" s="4" t="s">
        <v>1785</v>
      </c>
      <c r="C6342" s="12" t="str">
        <f>IFERROR(__xludf.DUMMYFUNCTION("TEXTJOIN("";"", TRUE, FILTER($B$2:$B$14794, #REF!=$D$2:$D$14794))"),"#N/A")</f>
        <v>#N/A</v>
      </c>
    </row>
    <row r="6343">
      <c r="B6343" s="4" t="s">
        <v>1785</v>
      </c>
      <c r="C6343" s="12" t="str">
        <f>IFERROR(__xludf.DUMMYFUNCTION("TEXTJOIN("";"", TRUE, FILTER($B$2:$B$14794, #REF!=$D$2:$D$14794))"),"#N/A")</f>
        <v>#N/A</v>
      </c>
    </row>
    <row r="6344">
      <c r="B6344" s="4" t="s">
        <v>1785</v>
      </c>
      <c r="C6344" s="12" t="str">
        <f>IFERROR(__xludf.DUMMYFUNCTION("TEXTJOIN("";"", TRUE, FILTER($B$2:$B$14794, #REF!=$D$2:$D$14794))"),"#N/A")</f>
        <v>#N/A</v>
      </c>
    </row>
    <row r="6345">
      <c r="B6345" s="4" t="s">
        <v>1787</v>
      </c>
      <c r="C6345" s="12" t="str">
        <f>IFERROR(__xludf.DUMMYFUNCTION("TEXTJOIN("";"", TRUE, FILTER($B$2:$B$14794, #REF!=$D$2:$D$14794))"),"#N/A")</f>
        <v>#N/A</v>
      </c>
    </row>
    <row r="6346">
      <c r="B6346" s="4" t="s">
        <v>1787</v>
      </c>
      <c r="C6346" s="12" t="str">
        <f>IFERROR(__xludf.DUMMYFUNCTION("TEXTJOIN("";"", TRUE, FILTER($B$2:$B$14794, #REF!=$D$2:$D$14794))"),"#N/A")</f>
        <v>#N/A</v>
      </c>
    </row>
    <row r="6347">
      <c r="B6347" s="4" t="s">
        <v>1787</v>
      </c>
      <c r="C6347" s="12" t="str">
        <f>IFERROR(__xludf.DUMMYFUNCTION("TEXTJOIN("";"", TRUE, FILTER($B$2:$B$14794, #REF!=$D$2:$D$14794))"),"#N/A")</f>
        <v>#N/A</v>
      </c>
    </row>
    <row r="6348">
      <c r="B6348" s="4" t="s">
        <v>1787</v>
      </c>
      <c r="C6348" s="12" t="str">
        <f>IFERROR(__xludf.DUMMYFUNCTION("TEXTJOIN("";"", TRUE, FILTER($B$2:$B$14794, #REF!=$D$2:$D$14794))"),"#N/A")</f>
        <v>#N/A</v>
      </c>
    </row>
    <row r="6349">
      <c r="B6349" s="4" t="s">
        <v>1787</v>
      </c>
      <c r="C6349" s="12" t="str">
        <f>IFERROR(__xludf.DUMMYFUNCTION("TEXTJOIN("";"", TRUE, FILTER($B$2:$B$14794, #REF!=$D$2:$D$14794))"),"#N/A")</f>
        <v>#N/A</v>
      </c>
    </row>
    <row r="6350">
      <c r="B6350" s="4" t="s">
        <v>1790</v>
      </c>
      <c r="C6350" s="12" t="str">
        <f>IFERROR(__xludf.DUMMYFUNCTION("TEXTJOIN("";"", TRUE, FILTER($B$2:$B$14794, #REF!=$D$2:$D$14794))"),"#N/A")</f>
        <v>#N/A</v>
      </c>
    </row>
    <row r="6351">
      <c r="B6351" s="4" t="s">
        <v>1790</v>
      </c>
      <c r="C6351" s="12" t="str">
        <f>IFERROR(__xludf.DUMMYFUNCTION("TEXTJOIN("";"", TRUE, FILTER($B$2:$B$14794, #REF!=$D$2:$D$14794))"),"#N/A")</f>
        <v>#N/A</v>
      </c>
    </row>
    <row r="6352">
      <c r="B6352" s="4" t="s">
        <v>1790</v>
      </c>
      <c r="C6352" s="12" t="str">
        <f>IFERROR(__xludf.DUMMYFUNCTION("TEXTJOIN("";"", TRUE, FILTER($B$2:$B$14794, #REF!=$D$2:$D$14794))"),"#N/A")</f>
        <v>#N/A</v>
      </c>
    </row>
    <row r="6353">
      <c r="B6353" s="4" t="s">
        <v>1790</v>
      </c>
      <c r="C6353" s="12" t="str">
        <f>IFERROR(__xludf.DUMMYFUNCTION("TEXTJOIN("";"", TRUE, FILTER($B$2:$B$14794, #REF!=$D$2:$D$14794))"),"#N/A")</f>
        <v>#N/A</v>
      </c>
    </row>
    <row r="6354">
      <c r="B6354" s="4" t="s">
        <v>1790</v>
      </c>
      <c r="C6354" s="12" t="str">
        <f>IFERROR(__xludf.DUMMYFUNCTION("TEXTJOIN("";"", TRUE, FILTER($B$2:$B$14794, #REF!=$D$2:$D$14794))"),"#N/A")</f>
        <v>#N/A</v>
      </c>
    </row>
    <row r="6355">
      <c r="B6355" s="4" t="s">
        <v>1790</v>
      </c>
      <c r="C6355" s="12" t="str">
        <f>IFERROR(__xludf.DUMMYFUNCTION("TEXTJOIN("";"", TRUE, FILTER($B$2:$B$14794, #REF!=$D$2:$D$14794))"),"#N/A")</f>
        <v>#N/A</v>
      </c>
    </row>
    <row r="6356">
      <c r="B6356" s="4" t="s">
        <v>1790</v>
      </c>
      <c r="C6356" s="12" t="str">
        <f>IFERROR(__xludf.DUMMYFUNCTION("TEXTJOIN("";"", TRUE, FILTER($B$2:$B$14794, #REF!=$D$2:$D$14794))"),"#N/A")</f>
        <v>#N/A</v>
      </c>
    </row>
    <row r="6357">
      <c r="B6357" s="4" t="s">
        <v>1790</v>
      </c>
      <c r="C6357" s="12" t="str">
        <f>IFERROR(__xludf.DUMMYFUNCTION("TEXTJOIN("";"", TRUE, FILTER($B$2:$B$14794, #REF!=$D$2:$D$14794))"),"#N/A")</f>
        <v>#N/A</v>
      </c>
    </row>
    <row r="6358">
      <c r="B6358" s="4" t="s">
        <v>1792</v>
      </c>
      <c r="C6358" s="12" t="str">
        <f>IFERROR(__xludf.DUMMYFUNCTION("TEXTJOIN("";"", TRUE, FILTER($B$2:$B$14794, #REF!=$D$2:$D$14794))"),"#N/A")</f>
        <v>#N/A</v>
      </c>
    </row>
    <row r="6359">
      <c r="B6359" s="4" t="s">
        <v>1792</v>
      </c>
      <c r="C6359" s="12" t="str">
        <f>IFERROR(__xludf.DUMMYFUNCTION("TEXTJOIN("";"", TRUE, FILTER($B$2:$B$14794, #REF!=$D$2:$D$14794))"),"#N/A")</f>
        <v>#N/A</v>
      </c>
    </row>
    <row r="6360">
      <c r="B6360" s="4" t="s">
        <v>1792</v>
      </c>
      <c r="C6360" s="12" t="str">
        <f>IFERROR(__xludf.DUMMYFUNCTION("TEXTJOIN("";"", TRUE, FILTER($B$2:$B$14794, #REF!=$D$2:$D$14794))"),"#N/A")</f>
        <v>#N/A</v>
      </c>
    </row>
    <row r="6361">
      <c r="B6361" s="4" t="s">
        <v>1792</v>
      </c>
      <c r="C6361" s="12" t="str">
        <f>IFERROR(__xludf.DUMMYFUNCTION("TEXTJOIN("";"", TRUE, FILTER($B$2:$B$14794, #REF!=$D$2:$D$14794))"),"#N/A")</f>
        <v>#N/A</v>
      </c>
    </row>
    <row r="6362">
      <c r="B6362" s="4" t="s">
        <v>1792</v>
      </c>
      <c r="C6362" s="12" t="str">
        <f>IFERROR(__xludf.DUMMYFUNCTION("TEXTJOIN("";"", TRUE, FILTER($B$2:$B$14794, #REF!=$D$2:$D$14794))"),"#N/A")</f>
        <v>#N/A</v>
      </c>
    </row>
    <row r="6363">
      <c r="B6363" s="4" t="s">
        <v>1792</v>
      </c>
      <c r="C6363" s="12" t="str">
        <f>IFERROR(__xludf.DUMMYFUNCTION("TEXTJOIN("";"", TRUE, FILTER($B$2:$B$14794, #REF!=$D$2:$D$14794))"),"#N/A")</f>
        <v>#N/A</v>
      </c>
    </row>
    <row r="6364">
      <c r="B6364" s="4" t="s">
        <v>1792</v>
      </c>
      <c r="C6364" s="12" t="str">
        <f>IFERROR(__xludf.DUMMYFUNCTION("TEXTJOIN("";"", TRUE, FILTER($B$2:$B$14794, #REF!=$D$2:$D$14794))"),"#N/A")</f>
        <v>#N/A</v>
      </c>
    </row>
    <row r="6365">
      <c r="B6365" s="4" t="s">
        <v>1792</v>
      </c>
      <c r="C6365" s="12" t="str">
        <f>IFERROR(__xludf.DUMMYFUNCTION("TEXTJOIN("";"", TRUE, FILTER($B$2:$B$14794, #REF!=$D$2:$D$14794))"),"#N/A")</f>
        <v>#N/A</v>
      </c>
    </row>
    <row r="6366">
      <c r="B6366" s="4" t="s">
        <v>1794</v>
      </c>
      <c r="C6366" s="12" t="str">
        <f>IFERROR(__xludf.DUMMYFUNCTION("TEXTJOIN("";"", TRUE, FILTER($B$2:$B$14794, #REF!=$D$2:$D$14794))"),"#N/A")</f>
        <v>#N/A</v>
      </c>
    </row>
    <row r="6367">
      <c r="B6367" s="4" t="s">
        <v>1794</v>
      </c>
      <c r="C6367" s="12" t="str">
        <f>IFERROR(__xludf.DUMMYFUNCTION("TEXTJOIN("";"", TRUE, FILTER($B$2:$B$14794, #REF!=$D$2:$D$14794))"),"#N/A")</f>
        <v>#N/A</v>
      </c>
    </row>
    <row r="6368">
      <c r="B6368" s="4" t="s">
        <v>1796</v>
      </c>
      <c r="C6368" s="12" t="str">
        <f>IFERROR(__xludf.DUMMYFUNCTION("TEXTJOIN("";"", TRUE, FILTER($B$2:$B$14794, #REF!=$D$2:$D$14794))"),"#N/A")</f>
        <v>#N/A</v>
      </c>
    </row>
    <row r="6369">
      <c r="B6369" s="4" t="s">
        <v>1796</v>
      </c>
      <c r="C6369" s="12" t="str">
        <f>IFERROR(__xludf.DUMMYFUNCTION("TEXTJOIN("";"", TRUE, FILTER($B$2:$B$14794, #REF!=$D$2:$D$14794))"),"#N/A")</f>
        <v>#N/A</v>
      </c>
    </row>
    <row r="6370">
      <c r="B6370" s="4" t="s">
        <v>1796</v>
      </c>
      <c r="C6370" s="12" t="str">
        <f>IFERROR(__xludf.DUMMYFUNCTION("TEXTJOIN("";"", TRUE, FILTER($B$2:$B$14794, #REF!=$D$2:$D$14794))"),"#N/A")</f>
        <v>#N/A</v>
      </c>
    </row>
    <row r="6371">
      <c r="B6371" s="4" t="s">
        <v>1796</v>
      </c>
      <c r="C6371" s="12" t="str">
        <f>IFERROR(__xludf.DUMMYFUNCTION("TEXTJOIN("";"", TRUE, FILTER($B$2:$B$14794, #REF!=$D$2:$D$14794))"),"#N/A")</f>
        <v>#N/A</v>
      </c>
    </row>
    <row r="6372">
      <c r="B6372" s="4" t="s">
        <v>1796</v>
      </c>
      <c r="C6372" s="12" t="str">
        <f>IFERROR(__xludf.DUMMYFUNCTION("TEXTJOIN("";"", TRUE, FILTER($B$2:$B$14794, #REF!=$D$2:$D$14794))"),"#N/A")</f>
        <v>#N/A</v>
      </c>
    </row>
    <row r="6373">
      <c r="B6373" s="4" t="s">
        <v>1796</v>
      </c>
      <c r="C6373" s="12" t="str">
        <f>IFERROR(__xludf.DUMMYFUNCTION("TEXTJOIN("";"", TRUE, FILTER($B$2:$B$14794, #REF!=$D$2:$D$14794))"),"#N/A")</f>
        <v>#N/A</v>
      </c>
    </row>
    <row r="6374">
      <c r="B6374" s="4" t="s">
        <v>1796</v>
      </c>
      <c r="C6374" s="12" t="str">
        <f>IFERROR(__xludf.DUMMYFUNCTION("TEXTJOIN("";"", TRUE, FILTER($B$2:$B$14794, #REF!=$D$2:$D$14794))"),"#N/A")</f>
        <v>#N/A</v>
      </c>
    </row>
    <row r="6375">
      <c r="B6375" s="4" t="s">
        <v>1798</v>
      </c>
      <c r="C6375" s="12" t="str">
        <f>IFERROR(__xludf.DUMMYFUNCTION("TEXTJOIN("";"", TRUE, FILTER($B$2:$B$14794, #REF!=$D$2:$D$14794))"),"#N/A")</f>
        <v>#N/A</v>
      </c>
    </row>
    <row r="6376">
      <c r="B6376" s="4" t="s">
        <v>1798</v>
      </c>
      <c r="C6376" s="12" t="str">
        <f>IFERROR(__xludf.DUMMYFUNCTION("TEXTJOIN("";"", TRUE, FILTER($B$2:$B$14794, #REF!=$D$2:$D$14794))"),"#N/A")</f>
        <v>#N/A</v>
      </c>
    </row>
    <row r="6377">
      <c r="B6377" s="4" t="s">
        <v>1798</v>
      </c>
      <c r="C6377" s="12" t="str">
        <f>IFERROR(__xludf.DUMMYFUNCTION("TEXTJOIN("";"", TRUE, FILTER($B$2:$B$14794, #REF!=$D$2:$D$14794))"),"#N/A")</f>
        <v>#N/A</v>
      </c>
    </row>
    <row r="6378">
      <c r="B6378" s="4" t="s">
        <v>1798</v>
      </c>
      <c r="C6378" s="12" t="str">
        <f>IFERROR(__xludf.DUMMYFUNCTION("TEXTJOIN("";"", TRUE, FILTER($B$2:$B$14794, #REF!=$D$2:$D$14794))"),"#N/A")</f>
        <v>#N/A</v>
      </c>
    </row>
    <row r="6379">
      <c r="B6379" s="4" t="s">
        <v>1798</v>
      </c>
      <c r="C6379" s="12" t="str">
        <f>IFERROR(__xludf.DUMMYFUNCTION("TEXTJOIN("";"", TRUE, FILTER($B$2:$B$14794, #REF!=$D$2:$D$14794))"),"#N/A")</f>
        <v>#N/A</v>
      </c>
    </row>
    <row r="6380">
      <c r="B6380" s="4" t="s">
        <v>1798</v>
      </c>
      <c r="C6380" s="12" t="str">
        <f>IFERROR(__xludf.DUMMYFUNCTION("TEXTJOIN("";"", TRUE, FILTER($B$2:$B$14794, #REF!=$D$2:$D$14794))"),"#N/A")</f>
        <v>#N/A</v>
      </c>
    </row>
    <row r="6381">
      <c r="B6381" s="4" t="s">
        <v>1800</v>
      </c>
      <c r="C6381" s="12" t="str">
        <f>IFERROR(__xludf.DUMMYFUNCTION("TEXTJOIN("";"", TRUE, FILTER($B$2:$B$14794, #REF!=$D$2:$D$14794))"),"#N/A")</f>
        <v>#N/A</v>
      </c>
    </row>
    <row r="6382">
      <c r="B6382" s="4" t="s">
        <v>1800</v>
      </c>
      <c r="C6382" s="12" t="str">
        <f>IFERROR(__xludf.DUMMYFUNCTION("TEXTJOIN("";"", TRUE, FILTER($B$2:$B$14794, #REF!=$D$2:$D$14794))"),"#N/A")</f>
        <v>#N/A</v>
      </c>
    </row>
    <row r="6383">
      <c r="B6383" s="4" t="s">
        <v>1800</v>
      </c>
      <c r="C6383" s="12" t="str">
        <f>IFERROR(__xludf.DUMMYFUNCTION("TEXTJOIN("";"", TRUE, FILTER($B$2:$B$14794, #REF!=$D$2:$D$14794))"),"#N/A")</f>
        <v>#N/A</v>
      </c>
    </row>
    <row r="6384">
      <c r="B6384" s="4" t="s">
        <v>1800</v>
      </c>
      <c r="C6384" s="12" t="str">
        <f>IFERROR(__xludf.DUMMYFUNCTION("TEXTJOIN("";"", TRUE, FILTER($B$2:$B$14794, #REF!=$D$2:$D$14794))"),"#N/A")</f>
        <v>#N/A</v>
      </c>
    </row>
    <row r="6385">
      <c r="B6385" s="4" t="s">
        <v>1800</v>
      </c>
      <c r="C6385" s="12" t="str">
        <f>IFERROR(__xludf.DUMMYFUNCTION("TEXTJOIN("";"", TRUE, FILTER($B$2:$B$14794, #REF!=$D$2:$D$14794))"),"#N/A")</f>
        <v>#N/A</v>
      </c>
    </row>
    <row r="6386">
      <c r="B6386" s="4" t="s">
        <v>1802</v>
      </c>
      <c r="C6386" s="12" t="str">
        <f>IFERROR(__xludf.DUMMYFUNCTION("TEXTJOIN("";"", TRUE, FILTER($B$2:$B$14794, #REF!=$D$2:$D$14794))"),"#N/A")</f>
        <v>#N/A</v>
      </c>
    </row>
    <row r="6387">
      <c r="B6387" s="4" t="s">
        <v>1802</v>
      </c>
      <c r="C6387" s="12" t="str">
        <f>IFERROR(__xludf.DUMMYFUNCTION("TEXTJOIN("";"", TRUE, FILTER($B$2:$B$14794, #REF!=$D$2:$D$14794))"),"#N/A")</f>
        <v>#N/A</v>
      </c>
    </row>
    <row r="6388">
      <c r="B6388" s="4" t="s">
        <v>1802</v>
      </c>
      <c r="C6388" s="12" t="str">
        <f>IFERROR(__xludf.DUMMYFUNCTION("TEXTJOIN("";"", TRUE, FILTER($B$2:$B$14794, #REF!=$D$2:$D$14794))"),"#N/A")</f>
        <v>#N/A</v>
      </c>
    </row>
    <row r="6389">
      <c r="B6389" s="4" t="s">
        <v>1802</v>
      </c>
      <c r="C6389" s="12" t="str">
        <f>IFERROR(__xludf.DUMMYFUNCTION("TEXTJOIN("";"", TRUE, FILTER($B$2:$B$14794, #REF!=$D$2:$D$14794))"),"#N/A")</f>
        <v>#N/A</v>
      </c>
    </row>
    <row r="6390">
      <c r="B6390" s="4" t="s">
        <v>1802</v>
      </c>
      <c r="C6390" s="12" t="str">
        <f>IFERROR(__xludf.DUMMYFUNCTION("TEXTJOIN("";"", TRUE, FILTER($B$2:$B$14794, #REF!=$D$2:$D$14794))"),"#N/A")</f>
        <v>#N/A</v>
      </c>
    </row>
    <row r="6391">
      <c r="B6391" s="4" t="s">
        <v>1802</v>
      </c>
      <c r="C6391" s="12" t="str">
        <f>IFERROR(__xludf.DUMMYFUNCTION("TEXTJOIN("";"", TRUE, FILTER($B$2:$B$14794, #REF!=$D$2:$D$14794))"),"#N/A")</f>
        <v>#N/A</v>
      </c>
    </row>
    <row r="6392">
      <c r="B6392" s="4" t="s">
        <v>1802</v>
      </c>
      <c r="C6392" s="12" t="str">
        <f>IFERROR(__xludf.DUMMYFUNCTION("TEXTJOIN("";"", TRUE, FILTER($B$2:$B$14794, #REF!=$D$2:$D$14794))"),"#N/A")</f>
        <v>#N/A</v>
      </c>
    </row>
    <row r="6393">
      <c r="B6393" s="4" t="s">
        <v>1802</v>
      </c>
      <c r="C6393" s="12" t="str">
        <f>IFERROR(__xludf.DUMMYFUNCTION("TEXTJOIN("";"", TRUE, FILTER($B$2:$B$14794, #REF!=$D$2:$D$14794))"),"#N/A")</f>
        <v>#N/A</v>
      </c>
    </row>
    <row r="6394">
      <c r="B6394" s="4" t="s">
        <v>1802</v>
      </c>
      <c r="C6394" s="12" t="str">
        <f>IFERROR(__xludf.DUMMYFUNCTION("TEXTJOIN("";"", TRUE, FILTER($B$2:$B$14794, #REF!=$D$2:$D$14794))"),"#N/A")</f>
        <v>#N/A</v>
      </c>
    </row>
    <row r="6395">
      <c r="B6395" s="4" t="s">
        <v>1802</v>
      </c>
      <c r="C6395" s="12" t="str">
        <f>IFERROR(__xludf.DUMMYFUNCTION("TEXTJOIN("";"", TRUE, FILTER($B$2:$B$14794, #REF!=$D$2:$D$14794))"),"#N/A")</f>
        <v>#N/A</v>
      </c>
    </row>
    <row r="6396">
      <c r="B6396" s="4" t="s">
        <v>1804</v>
      </c>
      <c r="C6396" s="12" t="str">
        <f>IFERROR(__xludf.DUMMYFUNCTION("TEXTJOIN("";"", TRUE, FILTER($B$2:$B$14794, #REF!=$D$2:$D$14794))"),"#N/A")</f>
        <v>#N/A</v>
      </c>
    </row>
    <row r="6397">
      <c r="B6397" s="4" t="s">
        <v>1804</v>
      </c>
      <c r="C6397" s="12" t="str">
        <f>IFERROR(__xludf.DUMMYFUNCTION("TEXTJOIN("";"", TRUE, FILTER($B$2:$B$14794, #REF!=$D$2:$D$14794))"),"#N/A")</f>
        <v>#N/A</v>
      </c>
    </row>
    <row r="6398">
      <c r="B6398" s="4" t="s">
        <v>1804</v>
      </c>
      <c r="C6398" s="12" t="str">
        <f>IFERROR(__xludf.DUMMYFUNCTION("TEXTJOIN("";"", TRUE, FILTER($B$2:$B$14794, #REF!=$D$2:$D$14794))"),"#N/A")</f>
        <v>#N/A</v>
      </c>
    </row>
    <row r="6399">
      <c r="B6399" s="4" t="s">
        <v>1804</v>
      </c>
      <c r="C6399" s="12" t="str">
        <f>IFERROR(__xludf.DUMMYFUNCTION("TEXTJOIN("";"", TRUE, FILTER($B$2:$B$14794, #REF!=$D$2:$D$14794))"),"#N/A")</f>
        <v>#N/A</v>
      </c>
    </row>
    <row r="6400">
      <c r="B6400" s="4" t="s">
        <v>1804</v>
      </c>
      <c r="C6400" s="12" t="str">
        <f>IFERROR(__xludf.DUMMYFUNCTION("TEXTJOIN("";"", TRUE, FILTER($B$2:$B$14794, #REF!=$D$2:$D$14794))"),"#N/A")</f>
        <v>#N/A</v>
      </c>
    </row>
    <row r="6401">
      <c r="B6401" s="4" t="s">
        <v>1804</v>
      </c>
      <c r="C6401" s="12" t="str">
        <f>IFERROR(__xludf.DUMMYFUNCTION("TEXTJOIN("";"", TRUE, FILTER($B$2:$B$14794, #REF!=$D$2:$D$14794))"),"#N/A")</f>
        <v>#N/A</v>
      </c>
    </row>
    <row r="6402">
      <c r="B6402" s="4" t="s">
        <v>1804</v>
      </c>
      <c r="C6402" s="12" t="str">
        <f>IFERROR(__xludf.DUMMYFUNCTION("TEXTJOIN("";"", TRUE, FILTER($B$2:$B$14794, #REF!=$D$2:$D$14794))"),"#N/A")</f>
        <v>#N/A</v>
      </c>
    </row>
    <row r="6403">
      <c r="B6403" s="4" t="s">
        <v>1804</v>
      </c>
      <c r="C6403" s="12" t="str">
        <f>IFERROR(__xludf.DUMMYFUNCTION("TEXTJOIN("";"", TRUE, FILTER($B$2:$B$14794, #REF!=$D$2:$D$14794))"),"#N/A")</f>
        <v>#N/A</v>
      </c>
    </row>
    <row r="6404">
      <c r="B6404" s="4" t="s">
        <v>1806</v>
      </c>
      <c r="C6404" s="12" t="str">
        <f>IFERROR(__xludf.DUMMYFUNCTION("TEXTJOIN("";"", TRUE, FILTER($B$2:$B$14794, #REF!=$D$2:$D$14794))"),"#N/A")</f>
        <v>#N/A</v>
      </c>
    </row>
    <row r="6405">
      <c r="B6405" s="4" t="s">
        <v>1806</v>
      </c>
      <c r="C6405" s="12" t="str">
        <f>IFERROR(__xludf.DUMMYFUNCTION("TEXTJOIN("";"", TRUE, FILTER($B$2:$B$14794, #REF!=$D$2:$D$14794))"),"#N/A")</f>
        <v>#N/A</v>
      </c>
    </row>
    <row r="6406">
      <c r="B6406" s="4" t="s">
        <v>1806</v>
      </c>
      <c r="C6406" s="12" t="str">
        <f>IFERROR(__xludf.DUMMYFUNCTION("TEXTJOIN("";"", TRUE, FILTER($B$2:$B$14794, #REF!=$D$2:$D$14794))"),"#N/A")</f>
        <v>#N/A</v>
      </c>
    </row>
    <row r="6407">
      <c r="B6407" s="4" t="s">
        <v>1809</v>
      </c>
      <c r="C6407" s="12" t="str">
        <f>IFERROR(__xludf.DUMMYFUNCTION("TEXTJOIN("";"", TRUE, FILTER($B$2:$B$14794, #REF!=$D$2:$D$14794))"),"#N/A")</f>
        <v>#N/A</v>
      </c>
    </row>
    <row r="6408">
      <c r="B6408" s="4" t="s">
        <v>1809</v>
      </c>
      <c r="C6408" s="12" t="str">
        <f>IFERROR(__xludf.DUMMYFUNCTION("TEXTJOIN("";"", TRUE, FILTER($B$2:$B$14794, #REF!=$D$2:$D$14794))"),"#N/A")</f>
        <v>#N/A</v>
      </c>
    </row>
    <row r="6409">
      <c r="B6409" s="4" t="s">
        <v>1809</v>
      </c>
      <c r="C6409" s="12" t="str">
        <f>IFERROR(__xludf.DUMMYFUNCTION("TEXTJOIN("";"", TRUE, FILTER($B$2:$B$14794, #REF!=$D$2:$D$14794))"),"#N/A")</f>
        <v>#N/A</v>
      </c>
    </row>
    <row r="6410">
      <c r="B6410" s="4" t="s">
        <v>1809</v>
      </c>
      <c r="C6410" s="12" t="str">
        <f>IFERROR(__xludf.DUMMYFUNCTION("TEXTJOIN("";"", TRUE, FILTER($B$2:$B$14794, #REF!=$D$2:$D$14794))"),"#N/A")</f>
        <v>#N/A</v>
      </c>
    </row>
    <row r="6411">
      <c r="B6411" s="4" t="s">
        <v>1811</v>
      </c>
      <c r="C6411" s="12" t="str">
        <f>IFERROR(__xludf.DUMMYFUNCTION("TEXTJOIN("";"", TRUE, FILTER($B$2:$B$14794, #REF!=$D$2:$D$14794))"),"#N/A")</f>
        <v>#N/A</v>
      </c>
    </row>
    <row r="6412">
      <c r="B6412" s="4" t="s">
        <v>1811</v>
      </c>
      <c r="C6412" s="12" t="str">
        <f>IFERROR(__xludf.DUMMYFUNCTION("TEXTJOIN("";"", TRUE, FILTER($B$2:$B$14794, #REF!=$D$2:$D$14794))"),"#N/A")</f>
        <v>#N/A</v>
      </c>
    </row>
    <row r="6413">
      <c r="B6413" s="4" t="s">
        <v>1811</v>
      </c>
      <c r="C6413" s="12" t="str">
        <f>IFERROR(__xludf.DUMMYFUNCTION("TEXTJOIN("";"", TRUE, FILTER($B$2:$B$14794, #REF!=$D$2:$D$14794))"),"#N/A")</f>
        <v>#N/A</v>
      </c>
    </row>
    <row r="6414">
      <c r="B6414" s="4" t="s">
        <v>1811</v>
      </c>
      <c r="C6414" s="12" t="str">
        <f>IFERROR(__xludf.DUMMYFUNCTION("TEXTJOIN("";"", TRUE, FILTER($B$2:$B$14794, #REF!=$D$2:$D$14794))"),"#N/A")</f>
        <v>#N/A</v>
      </c>
    </row>
    <row r="6415">
      <c r="B6415" s="4" t="s">
        <v>1811</v>
      </c>
      <c r="C6415" s="12" t="str">
        <f>IFERROR(__xludf.DUMMYFUNCTION("TEXTJOIN("";"", TRUE, FILTER($B$2:$B$14794, #REF!=$D$2:$D$14794))"),"#N/A")</f>
        <v>#N/A</v>
      </c>
    </row>
    <row r="6416">
      <c r="B6416" s="4" t="s">
        <v>1813</v>
      </c>
      <c r="C6416" s="12" t="str">
        <f>IFERROR(__xludf.DUMMYFUNCTION("TEXTJOIN("";"", TRUE, FILTER($B$2:$B$14794, #REF!=$D$2:$D$14794))"),"#N/A")</f>
        <v>#N/A</v>
      </c>
    </row>
    <row r="6417">
      <c r="B6417" s="4" t="s">
        <v>1813</v>
      </c>
      <c r="C6417" s="12" t="str">
        <f>IFERROR(__xludf.DUMMYFUNCTION("TEXTJOIN("";"", TRUE, FILTER($B$2:$B$14794, #REF!=$D$2:$D$14794))"),"#N/A")</f>
        <v>#N/A</v>
      </c>
    </row>
    <row r="6418">
      <c r="B6418" s="4" t="s">
        <v>1813</v>
      </c>
      <c r="C6418" s="12" t="str">
        <f>IFERROR(__xludf.DUMMYFUNCTION("TEXTJOIN("";"", TRUE, FILTER($B$2:$B$14794, #REF!=$D$2:$D$14794))"),"#N/A")</f>
        <v>#N/A</v>
      </c>
    </row>
    <row r="6419">
      <c r="B6419" s="4" t="s">
        <v>1813</v>
      </c>
      <c r="C6419" s="12" t="str">
        <f>IFERROR(__xludf.DUMMYFUNCTION("TEXTJOIN("";"", TRUE, FILTER($B$2:$B$14794, #REF!=$D$2:$D$14794))"),"#N/A")</f>
        <v>#N/A</v>
      </c>
    </row>
    <row r="6420">
      <c r="B6420" s="4" t="s">
        <v>1813</v>
      </c>
      <c r="C6420" s="12" t="str">
        <f>IFERROR(__xludf.DUMMYFUNCTION("TEXTJOIN("";"", TRUE, FILTER($B$2:$B$14794, #REF!=$D$2:$D$14794))"),"#N/A")</f>
        <v>#N/A</v>
      </c>
    </row>
    <row r="6421">
      <c r="B6421" s="4" t="s">
        <v>1813</v>
      </c>
      <c r="C6421" s="12" t="str">
        <f>IFERROR(__xludf.DUMMYFUNCTION("TEXTJOIN("";"", TRUE, FILTER($B$2:$B$14794, #REF!=$D$2:$D$14794))"),"#N/A")</f>
        <v>#N/A</v>
      </c>
    </row>
    <row r="6422">
      <c r="B6422" s="4" t="s">
        <v>1816</v>
      </c>
      <c r="C6422" s="12" t="str">
        <f>IFERROR(__xludf.DUMMYFUNCTION("TEXTJOIN("";"", TRUE, FILTER($B$2:$B$14794, #REF!=$D$2:$D$14794))"),"#N/A")</f>
        <v>#N/A</v>
      </c>
    </row>
    <row r="6423">
      <c r="B6423" s="4" t="s">
        <v>1816</v>
      </c>
      <c r="C6423" s="12" t="str">
        <f>IFERROR(__xludf.DUMMYFUNCTION("TEXTJOIN("";"", TRUE, FILTER($B$2:$B$14794, #REF!=$D$2:$D$14794))"),"#N/A")</f>
        <v>#N/A</v>
      </c>
    </row>
    <row r="6424">
      <c r="B6424" s="4" t="s">
        <v>1816</v>
      </c>
      <c r="C6424" s="12" t="str">
        <f>IFERROR(__xludf.DUMMYFUNCTION("TEXTJOIN("";"", TRUE, FILTER($B$2:$B$14794, #REF!=$D$2:$D$14794))"),"#N/A")</f>
        <v>#N/A</v>
      </c>
    </row>
    <row r="6425">
      <c r="B6425" s="4" t="s">
        <v>1816</v>
      </c>
      <c r="C6425" s="12" t="str">
        <f>IFERROR(__xludf.DUMMYFUNCTION("TEXTJOIN("";"", TRUE, FILTER($B$2:$B$14794, #REF!=$D$2:$D$14794))"),"#N/A")</f>
        <v>#N/A</v>
      </c>
    </row>
    <row r="6426">
      <c r="B6426" s="4" t="s">
        <v>1816</v>
      </c>
      <c r="C6426" s="12" t="str">
        <f>IFERROR(__xludf.DUMMYFUNCTION("TEXTJOIN("";"", TRUE, FILTER($B$2:$B$14794, #REF!=$D$2:$D$14794))"),"#N/A")</f>
        <v>#N/A</v>
      </c>
    </row>
    <row r="6427">
      <c r="B6427" s="4" t="s">
        <v>1816</v>
      </c>
      <c r="C6427" s="12" t="str">
        <f>IFERROR(__xludf.DUMMYFUNCTION("TEXTJOIN("";"", TRUE, FILTER($B$2:$B$14794, #REF!=$D$2:$D$14794))"),"#N/A")</f>
        <v>#N/A</v>
      </c>
    </row>
    <row r="6428">
      <c r="B6428" s="4" t="s">
        <v>1816</v>
      </c>
      <c r="C6428" s="12" t="str">
        <f>IFERROR(__xludf.DUMMYFUNCTION("TEXTJOIN("";"", TRUE, FILTER($B$2:$B$14794, #REF!=$D$2:$D$14794))"),"#N/A")</f>
        <v>#N/A</v>
      </c>
    </row>
    <row r="6429">
      <c r="B6429" s="4" t="s">
        <v>1816</v>
      </c>
      <c r="C6429" s="12" t="str">
        <f>IFERROR(__xludf.DUMMYFUNCTION("TEXTJOIN("";"", TRUE, FILTER($B$2:$B$14794, #REF!=$D$2:$D$14794))"),"#N/A")</f>
        <v>#N/A</v>
      </c>
    </row>
    <row r="6430">
      <c r="B6430" s="4" t="s">
        <v>1816</v>
      </c>
      <c r="C6430" s="12" t="str">
        <f>IFERROR(__xludf.DUMMYFUNCTION("TEXTJOIN("";"", TRUE, FILTER($B$2:$B$14794, #REF!=$D$2:$D$14794))"),"#N/A")</f>
        <v>#N/A</v>
      </c>
    </row>
    <row r="6431">
      <c r="B6431" s="4" t="s">
        <v>1816</v>
      </c>
      <c r="C6431" s="12" t="str">
        <f>IFERROR(__xludf.DUMMYFUNCTION("TEXTJOIN("";"", TRUE, FILTER($B$2:$B$14794, #REF!=$D$2:$D$14794))"),"#N/A")</f>
        <v>#N/A</v>
      </c>
    </row>
    <row r="6432">
      <c r="B6432" s="4" t="s">
        <v>1818</v>
      </c>
      <c r="C6432" s="12" t="str">
        <f>IFERROR(__xludf.DUMMYFUNCTION("TEXTJOIN("";"", TRUE, FILTER($B$2:$B$14794, #REF!=$D$2:$D$14794))"),"#N/A")</f>
        <v>#N/A</v>
      </c>
    </row>
    <row r="6433">
      <c r="B6433" s="4" t="s">
        <v>1818</v>
      </c>
      <c r="C6433" s="12" t="str">
        <f>IFERROR(__xludf.DUMMYFUNCTION("TEXTJOIN("";"", TRUE, FILTER($B$2:$B$14794, #REF!=$D$2:$D$14794))"),"#N/A")</f>
        <v>#N/A</v>
      </c>
    </row>
    <row r="6434">
      <c r="B6434" s="4" t="s">
        <v>1818</v>
      </c>
      <c r="C6434" s="12" t="str">
        <f>IFERROR(__xludf.DUMMYFUNCTION("TEXTJOIN("";"", TRUE, FILTER($B$2:$B$14794, #REF!=$D$2:$D$14794))"),"#N/A")</f>
        <v>#N/A</v>
      </c>
    </row>
    <row r="6435">
      <c r="B6435" s="4" t="s">
        <v>1820</v>
      </c>
      <c r="C6435" s="12" t="str">
        <f>IFERROR(__xludf.DUMMYFUNCTION("TEXTJOIN("";"", TRUE, FILTER($B$2:$B$14794, #REF!=$D$2:$D$14794))"),"#N/A")</f>
        <v>#N/A</v>
      </c>
    </row>
    <row r="6436">
      <c r="B6436" s="4" t="s">
        <v>1820</v>
      </c>
      <c r="C6436" s="12" t="str">
        <f>IFERROR(__xludf.DUMMYFUNCTION("TEXTJOIN("";"", TRUE, FILTER($B$2:$B$14794, #REF!=$D$2:$D$14794))"),"#N/A")</f>
        <v>#N/A</v>
      </c>
    </row>
    <row r="6437">
      <c r="B6437" s="4" t="s">
        <v>1820</v>
      </c>
      <c r="C6437" s="12" t="str">
        <f>IFERROR(__xludf.DUMMYFUNCTION("TEXTJOIN("";"", TRUE, FILTER($B$2:$B$14794, #REF!=$D$2:$D$14794))"),"#N/A")</f>
        <v>#N/A</v>
      </c>
    </row>
    <row r="6438">
      <c r="B6438" s="4" t="s">
        <v>1820</v>
      </c>
      <c r="C6438" s="12" t="str">
        <f>IFERROR(__xludf.DUMMYFUNCTION("TEXTJOIN("";"", TRUE, FILTER($B$2:$B$14794, #REF!=$D$2:$D$14794))"),"#N/A")</f>
        <v>#N/A</v>
      </c>
    </row>
    <row r="6439">
      <c r="B6439" s="4" t="s">
        <v>1820</v>
      </c>
      <c r="C6439" s="12" t="str">
        <f>IFERROR(__xludf.DUMMYFUNCTION("TEXTJOIN("";"", TRUE, FILTER($B$2:$B$14794, #REF!=$D$2:$D$14794))"),"#N/A")</f>
        <v>#N/A</v>
      </c>
    </row>
    <row r="6440">
      <c r="B6440" s="4" t="s">
        <v>1822</v>
      </c>
      <c r="C6440" s="12" t="str">
        <f>IFERROR(__xludf.DUMMYFUNCTION("TEXTJOIN("";"", TRUE, FILTER($B$2:$B$14794, #REF!=$D$2:$D$14794))"),"#N/A")</f>
        <v>#N/A</v>
      </c>
    </row>
    <row r="6441">
      <c r="B6441" s="4" t="s">
        <v>1822</v>
      </c>
      <c r="C6441" s="12" t="str">
        <f>IFERROR(__xludf.DUMMYFUNCTION("TEXTJOIN("";"", TRUE, FILTER($B$2:$B$14794, #REF!=$D$2:$D$14794))"),"#N/A")</f>
        <v>#N/A</v>
      </c>
    </row>
    <row r="6442">
      <c r="B6442" s="4" t="s">
        <v>1822</v>
      </c>
      <c r="C6442" s="12" t="str">
        <f>IFERROR(__xludf.DUMMYFUNCTION("TEXTJOIN("";"", TRUE, FILTER($B$2:$B$14794, #REF!=$D$2:$D$14794))"),"#N/A")</f>
        <v>#N/A</v>
      </c>
    </row>
    <row r="6443">
      <c r="B6443" s="4" t="s">
        <v>1822</v>
      </c>
      <c r="C6443" s="12" t="str">
        <f>IFERROR(__xludf.DUMMYFUNCTION("TEXTJOIN("";"", TRUE, FILTER($B$2:$B$14794, #REF!=$D$2:$D$14794))"),"#N/A")</f>
        <v>#N/A</v>
      </c>
    </row>
    <row r="6444">
      <c r="B6444" s="4" t="s">
        <v>1822</v>
      </c>
      <c r="C6444" s="12" t="str">
        <f>IFERROR(__xludf.DUMMYFUNCTION("TEXTJOIN("";"", TRUE, FILTER($B$2:$B$14794, #REF!=$D$2:$D$14794))"),"#N/A")</f>
        <v>#N/A</v>
      </c>
    </row>
    <row r="6445">
      <c r="B6445" s="4" t="s">
        <v>1822</v>
      </c>
      <c r="C6445" s="12" t="str">
        <f>IFERROR(__xludf.DUMMYFUNCTION("TEXTJOIN("";"", TRUE, FILTER($B$2:$B$14794, #REF!=$D$2:$D$14794))"),"#N/A")</f>
        <v>#N/A</v>
      </c>
    </row>
    <row r="6446">
      <c r="B6446" s="4" t="s">
        <v>1822</v>
      </c>
      <c r="C6446" s="12" t="str">
        <f>IFERROR(__xludf.DUMMYFUNCTION("TEXTJOIN("";"", TRUE, FILTER($B$2:$B$14794, #REF!=$D$2:$D$14794))"),"#N/A")</f>
        <v>#N/A</v>
      </c>
    </row>
    <row r="6447">
      <c r="B6447" s="4" t="s">
        <v>1824</v>
      </c>
      <c r="C6447" s="12" t="str">
        <f>IFERROR(__xludf.DUMMYFUNCTION("TEXTJOIN("";"", TRUE, FILTER($B$2:$B$14794, #REF!=$D$2:$D$14794))"),"#N/A")</f>
        <v>#N/A</v>
      </c>
    </row>
    <row r="6448">
      <c r="B6448" s="4" t="s">
        <v>1824</v>
      </c>
      <c r="C6448" s="12" t="str">
        <f>IFERROR(__xludf.DUMMYFUNCTION("TEXTJOIN("";"", TRUE, FILTER($B$2:$B$14794, #REF!=$D$2:$D$14794))"),"#N/A")</f>
        <v>#N/A</v>
      </c>
    </row>
    <row r="6449">
      <c r="B6449" s="4" t="s">
        <v>1824</v>
      </c>
      <c r="C6449" s="12" t="str">
        <f>IFERROR(__xludf.DUMMYFUNCTION("TEXTJOIN("";"", TRUE, FILTER($B$2:$B$14794, #REF!=$D$2:$D$14794))"),"#N/A")</f>
        <v>#N/A</v>
      </c>
    </row>
    <row r="6450">
      <c r="B6450" s="4" t="s">
        <v>1824</v>
      </c>
      <c r="C6450" s="12" t="str">
        <f>IFERROR(__xludf.DUMMYFUNCTION("TEXTJOIN("";"", TRUE, FILTER($B$2:$B$14794, #REF!=$D$2:$D$14794))"),"#N/A")</f>
        <v>#N/A</v>
      </c>
    </row>
    <row r="6451">
      <c r="B6451" s="4" t="s">
        <v>1824</v>
      </c>
      <c r="C6451" s="12" t="str">
        <f>IFERROR(__xludf.DUMMYFUNCTION("TEXTJOIN("";"", TRUE, FILTER($B$2:$B$14794, #REF!=$D$2:$D$14794))"),"#N/A")</f>
        <v>#N/A</v>
      </c>
    </row>
    <row r="6452">
      <c r="B6452" s="4" t="s">
        <v>1824</v>
      </c>
      <c r="C6452" s="12" t="str">
        <f>IFERROR(__xludf.DUMMYFUNCTION("TEXTJOIN("";"", TRUE, FILTER($B$2:$B$14794, #REF!=$D$2:$D$14794))"),"#N/A")</f>
        <v>#N/A</v>
      </c>
    </row>
    <row r="6453">
      <c r="B6453" s="4" t="s">
        <v>1824</v>
      </c>
      <c r="C6453" s="12" t="str">
        <f>IFERROR(__xludf.DUMMYFUNCTION("TEXTJOIN("";"", TRUE, FILTER($B$2:$B$14794, #REF!=$D$2:$D$14794))"),"#N/A")</f>
        <v>#N/A</v>
      </c>
    </row>
    <row r="6454">
      <c r="B6454" s="4" t="s">
        <v>1826</v>
      </c>
      <c r="C6454" s="12" t="str">
        <f>IFERROR(__xludf.DUMMYFUNCTION("TEXTJOIN("";"", TRUE, FILTER($B$2:$B$14794, #REF!=$D$2:$D$14794))"),"#N/A")</f>
        <v>#N/A</v>
      </c>
    </row>
    <row r="6455">
      <c r="B6455" s="4" t="s">
        <v>1826</v>
      </c>
      <c r="C6455" s="12" t="str">
        <f>IFERROR(__xludf.DUMMYFUNCTION("TEXTJOIN("";"", TRUE, FILTER($B$2:$B$14794, #REF!=$D$2:$D$14794))"),"#N/A")</f>
        <v>#N/A</v>
      </c>
    </row>
    <row r="6456">
      <c r="B6456" s="4" t="s">
        <v>1826</v>
      </c>
      <c r="C6456" s="12" t="str">
        <f>IFERROR(__xludf.DUMMYFUNCTION("TEXTJOIN("";"", TRUE, FILTER($B$2:$B$14794, #REF!=$D$2:$D$14794))"),"#N/A")</f>
        <v>#N/A</v>
      </c>
    </row>
    <row r="6457">
      <c r="B6457" s="4" t="s">
        <v>1826</v>
      </c>
      <c r="C6457" s="12" t="str">
        <f>IFERROR(__xludf.DUMMYFUNCTION("TEXTJOIN("";"", TRUE, FILTER($B$2:$B$14794, #REF!=$D$2:$D$14794))"),"#N/A")</f>
        <v>#N/A</v>
      </c>
    </row>
    <row r="6458">
      <c r="B6458" s="4" t="s">
        <v>1826</v>
      </c>
      <c r="C6458" s="12" t="str">
        <f>IFERROR(__xludf.DUMMYFUNCTION("TEXTJOIN("";"", TRUE, FILTER($B$2:$B$14794, #REF!=$D$2:$D$14794))"),"#N/A")</f>
        <v>#N/A</v>
      </c>
    </row>
    <row r="6459">
      <c r="B6459" s="4" t="s">
        <v>1826</v>
      </c>
      <c r="C6459" s="12" t="str">
        <f>IFERROR(__xludf.DUMMYFUNCTION("TEXTJOIN("";"", TRUE, FILTER($B$2:$B$14794, #REF!=$D$2:$D$14794))"),"#N/A")</f>
        <v>#N/A</v>
      </c>
    </row>
    <row r="6460">
      <c r="B6460" s="4" t="s">
        <v>1826</v>
      </c>
      <c r="C6460" s="12" t="str">
        <f>IFERROR(__xludf.DUMMYFUNCTION("TEXTJOIN("";"", TRUE, FILTER($B$2:$B$14794, #REF!=$D$2:$D$14794))"),"#N/A")</f>
        <v>#N/A</v>
      </c>
    </row>
    <row r="6461">
      <c r="B6461" s="4" t="s">
        <v>1826</v>
      </c>
      <c r="C6461" s="12" t="str">
        <f>IFERROR(__xludf.DUMMYFUNCTION("TEXTJOIN("";"", TRUE, FILTER($B$2:$B$14794, #REF!=$D$2:$D$14794))"),"#N/A")</f>
        <v>#N/A</v>
      </c>
    </row>
    <row r="6462">
      <c r="B6462" s="4" t="s">
        <v>1826</v>
      </c>
      <c r="C6462" s="12" t="str">
        <f>IFERROR(__xludf.DUMMYFUNCTION("TEXTJOIN("";"", TRUE, FILTER($B$2:$B$14794, #REF!=$D$2:$D$14794))"),"#N/A")</f>
        <v>#N/A</v>
      </c>
    </row>
    <row r="6463">
      <c r="B6463" s="4" t="s">
        <v>1826</v>
      </c>
      <c r="C6463" s="12" t="str">
        <f>IFERROR(__xludf.DUMMYFUNCTION("TEXTJOIN("";"", TRUE, FILTER($B$2:$B$14794, #REF!=$D$2:$D$14794))"),"#N/A")</f>
        <v>#N/A</v>
      </c>
    </row>
    <row r="6464">
      <c r="B6464" s="4" t="s">
        <v>1828</v>
      </c>
      <c r="C6464" s="12" t="str">
        <f>IFERROR(__xludf.DUMMYFUNCTION("TEXTJOIN("";"", TRUE, FILTER($B$2:$B$14794, #REF!=$D$2:$D$14794))"),"#N/A")</f>
        <v>#N/A</v>
      </c>
    </row>
    <row r="6465">
      <c r="B6465" s="4" t="s">
        <v>1828</v>
      </c>
      <c r="C6465" s="12" t="str">
        <f>IFERROR(__xludf.DUMMYFUNCTION("TEXTJOIN("";"", TRUE, FILTER($B$2:$B$14794, #REF!=$D$2:$D$14794))"),"#N/A")</f>
        <v>#N/A</v>
      </c>
    </row>
    <row r="6466">
      <c r="B6466" s="4" t="s">
        <v>1830</v>
      </c>
      <c r="C6466" s="12" t="str">
        <f>IFERROR(__xludf.DUMMYFUNCTION("TEXTJOIN("";"", TRUE, FILTER($B$2:$B$14794, #REF!=$D$2:$D$14794))"),"#N/A")</f>
        <v>#N/A</v>
      </c>
    </row>
    <row r="6467">
      <c r="B6467" s="4" t="s">
        <v>1830</v>
      </c>
      <c r="C6467" s="12" t="str">
        <f>IFERROR(__xludf.DUMMYFUNCTION("TEXTJOIN("";"", TRUE, FILTER($B$2:$B$14794, #REF!=$D$2:$D$14794))"),"#N/A")</f>
        <v>#N/A</v>
      </c>
    </row>
    <row r="6468">
      <c r="B6468" s="4" t="s">
        <v>1830</v>
      </c>
      <c r="C6468" s="12" t="str">
        <f>IFERROR(__xludf.DUMMYFUNCTION("TEXTJOIN("";"", TRUE, FILTER($B$2:$B$14794, #REF!=$D$2:$D$14794))"),"#N/A")</f>
        <v>#N/A</v>
      </c>
    </row>
    <row r="6469">
      <c r="B6469" s="4" t="s">
        <v>1830</v>
      </c>
      <c r="C6469" s="12" t="str">
        <f>IFERROR(__xludf.DUMMYFUNCTION("TEXTJOIN("";"", TRUE, FILTER($B$2:$B$14794, #REF!=$D$2:$D$14794))"),"#N/A")</f>
        <v>#N/A</v>
      </c>
    </row>
    <row r="6470">
      <c r="B6470" s="4" t="s">
        <v>1830</v>
      </c>
      <c r="C6470" s="12" t="str">
        <f>IFERROR(__xludf.DUMMYFUNCTION("TEXTJOIN("";"", TRUE, FILTER($B$2:$B$14794, #REF!=$D$2:$D$14794))"),"#N/A")</f>
        <v>#N/A</v>
      </c>
    </row>
    <row r="6471">
      <c r="B6471" s="4" t="s">
        <v>1830</v>
      </c>
      <c r="C6471" s="12" t="str">
        <f>IFERROR(__xludf.DUMMYFUNCTION("TEXTJOIN("";"", TRUE, FILTER($B$2:$B$14794, #REF!=$D$2:$D$14794))"),"#N/A")</f>
        <v>#N/A</v>
      </c>
    </row>
    <row r="6472">
      <c r="B6472" s="4" t="s">
        <v>1830</v>
      </c>
      <c r="C6472" s="12" t="str">
        <f>IFERROR(__xludf.DUMMYFUNCTION("TEXTJOIN("";"", TRUE, FILTER($B$2:$B$14794, #REF!=$D$2:$D$14794))"),"#N/A")</f>
        <v>#N/A</v>
      </c>
    </row>
    <row r="6473">
      <c r="B6473" s="4" t="s">
        <v>1833</v>
      </c>
      <c r="C6473" s="12" t="str">
        <f>IFERROR(__xludf.DUMMYFUNCTION("TEXTJOIN("";"", TRUE, FILTER($B$2:$B$14794, #REF!=$D$2:$D$14794))"),"#N/A")</f>
        <v>#N/A</v>
      </c>
    </row>
    <row r="6474">
      <c r="B6474" s="4" t="s">
        <v>1833</v>
      </c>
      <c r="C6474" s="12" t="str">
        <f>IFERROR(__xludf.DUMMYFUNCTION("TEXTJOIN("";"", TRUE, FILTER($B$2:$B$14794, #REF!=$D$2:$D$14794))"),"#N/A")</f>
        <v>#N/A</v>
      </c>
    </row>
    <row r="6475">
      <c r="B6475" s="4" t="s">
        <v>1833</v>
      </c>
      <c r="C6475" s="12" t="str">
        <f>IFERROR(__xludf.DUMMYFUNCTION("TEXTJOIN("";"", TRUE, FILTER($B$2:$B$14794, #REF!=$D$2:$D$14794))"),"#N/A")</f>
        <v>#N/A</v>
      </c>
    </row>
    <row r="6476">
      <c r="B6476" s="4" t="s">
        <v>1833</v>
      </c>
      <c r="C6476" s="12" t="str">
        <f>IFERROR(__xludf.DUMMYFUNCTION("TEXTJOIN("";"", TRUE, FILTER($B$2:$B$14794, #REF!=$D$2:$D$14794))"),"#N/A")</f>
        <v>#N/A</v>
      </c>
    </row>
    <row r="6477">
      <c r="B6477" s="4" t="s">
        <v>1835</v>
      </c>
      <c r="C6477" s="12" t="str">
        <f>IFERROR(__xludf.DUMMYFUNCTION("TEXTJOIN("";"", TRUE, FILTER($B$2:$B$14794, #REF!=$D$2:$D$14794))"),"#N/A")</f>
        <v>#N/A</v>
      </c>
    </row>
    <row r="6478">
      <c r="B6478" s="4" t="s">
        <v>1835</v>
      </c>
      <c r="C6478" s="12" t="str">
        <f>IFERROR(__xludf.DUMMYFUNCTION("TEXTJOIN("";"", TRUE, FILTER($B$2:$B$14794, #REF!=$D$2:$D$14794))"),"#N/A")</f>
        <v>#N/A</v>
      </c>
    </row>
    <row r="6479">
      <c r="B6479" s="4" t="s">
        <v>1835</v>
      </c>
      <c r="C6479" s="12" t="str">
        <f>IFERROR(__xludf.DUMMYFUNCTION("TEXTJOIN("";"", TRUE, FILTER($B$2:$B$14794, #REF!=$D$2:$D$14794))"),"#N/A")</f>
        <v>#N/A</v>
      </c>
    </row>
    <row r="6480">
      <c r="B6480" s="4" t="s">
        <v>1835</v>
      </c>
      <c r="C6480" s="12" t="str">
        <f>IFERROR(__xludf.DUMMYFUNCTION("TEXTJOIN("";"", TRUE, FILTER($B$2:$B$14794, #REF!=$D$2:$D$14794))"),"#N/A")</f>
        <v>#N/A</v>
      </c>
    </row>
    <row r="6481">
      <c r="B6481" s="4" t="s">
        <v>1835</v>
      </c>
      <c r="C6481" s="12" t="str">
        <f>IFERROR(__xludf.DUMMYFUNCTION("TEXTJOIN("";"", TRUE, FILTER($B$2:$B$14794, #REF!=$D$2:$D$14794))"),"#N/A")</f>
        <v>#N/A</v>
      </c>
    </row>
    <row r="6482">
      <c r="B6482" s="4" t="s">
        <v>1835</v>
      </c>
      <c r="C6482" s="12" t="str">
        <f>IFERROR(__xludf.DUMMYFUNCTION("TEXTJOIN("";"", TRUE, FILTER($B$2:$B$14794, #REF!=$D$2:$D$14794))"),"#N/A")</f>
        <v>#N/A</v>
      </c>
    </row>
    <row r="6483">
      <c r="B6483" s="4" t="s">
        <v>1835</v>
      </c>
      <c r="C6483" s="12" t="str">
        <f>IFERROR(__xludf.DUMMYFUNCTION("TEXTJOIN("";"", TRUE, FILTER($B$2:$B$14794, #REF!=$D$2:$D$14794))"),"#N/A")</f>
        <v>#N/A</v>
      </c>
    </row>
    <row r="6484">
      <c r="B6484" s="4" t="s">
        <v>1837</v>
      </c>
      <c r="C6484" s="12" t="str">
        <f>IFERROR(__xludf.DUMMYFUNCTION("TEXTJOIN("";"", TRUE, FILTER($B$2:$B$14794, #REF!=$D$2:$D$14794))"),"#N/A")</f>
        <v>#N/A</v>
      </c>
    </row>
    <row r="6485">
      <c r="B6485" s="4" t="s">
        <v>1837</v>
      </c>
      <c r="C6485" s="12" t="str">
        <f>IFERROR(__xludf.DUMMYFUNCTION("TEXTJOIN("";"", TRUE, FILTER($B$2:$B$14794, #REF!=$D$2:$D$14794))"),"#N/A")</f>
        <v>#N/A</v>
      </c>
    </row>
    <row r="6486">
      <c r="B6486" s="4" t="s">
        <v>1837</v>
      </c>
      <c r="C6486" s="12" t="str">
        <f>IFERROR(__xludf.DUMMYFUNCTION("TEXTJOIN("";"", TRUE, FILTER($B$2:$B$14794, #REF!=$D$2:$D$14794))"),"#N/A")</f>
        <v>#N/A</v>
      </c>
    </row>
    <row r="6487">
      <c r="B6487" s="4" t="s">
        <v>1837</v>
      </c>
      <c r="C6487" s="12" t="str">
        <f>IFERROR(__xludf.DUMMYFUNCTION("TEXTJOIN("";"", TRUE, FILTER($B$2:$B$14794, #REF!=$D$2:$D$14794))"),"#N/A")</f>
        <v>#N/A</v>
      </c>
    </row>
    <row r="6488">
      <c r="B6488" s="4" t="s">
        <v>1837</v>
      </c>
      <c r="C6488" s="12" t="str">
        <f>IFERROR(__xludf.DUMMYFUNCTION("TEXTJOIN("";"", TRUE, FILTER($B$2:$B$14794, #REF!=$D$2:$D$14794))"),"#N/A")</f>
        <v>#N/A</v>
      </c>
    </row>
    <row r="6489">
      <c r="B6489" s="4" t="s">
        <v>1837</v>
      </c>
      <c r="C6489" s="12" t="str">
        <f>IFERROR(__xludf.DUMMYFUNCTION("TEXTJOIN("";"", TRUE, FILTER($B$2:$B$14794, #REF!=$D$2:$D$14794))"),"#N/A")</f>
        <v>#N/A</v>
      </c>
    </row>
    <row r="6490">
      <c r="B6490" s="4" t="s">
        <v>1837</v>
      </c>
      <c r="C6490" s="12" t="str">
        <f>IFERROR(__xludf.DUMMYFUNCTION("TEXTJOIN("";"", TRUE, FILTER($B$2:$B$14794, #REF!=$D$2:$D$14794))"),"#N/A")</f>
        <v>#N/A</v>
      </c>
    </row>
    <row r="6491">
      <c r="B6491" s="4" t="s">
        <v>1837</v>
      </c>
      <c r="C6491" s="12" t="str">
        <f>IFERROR(__xludf.DUMMYFUNCTION("TEXTJOIN("";"", TRUE, FILTER($B$2:$B$14794, #REF!=$D$2:$D$14794))"),"#N/A")</f>
        <v>#N/A</v>
      </c>
    </row>
    <row r="6492">
      <c r="B6492" s="4" t="s">
        <v>1839</v>
      </c>
      <c r="C6492" s="12" t="str">
        <f>IFERROR(__xludf.DUMMYFUNCTION("TEXTJOIN("";"", TRUE, FILTER($B$2:$B$14794, #REF!=$D$2:$D$14794))"),"#N/A")</f>
        <v>#N/A</v>
      </c>
    </row>
    <row r="6493">
      <c r="B6493" s="4" t="s">
        <v>1839</v>
      </c>
      <c r="C6493" s="12" t="str">
        <f>IFERROR(__xludf.DUMMYFUNCTION("TEXTJOIN("";"", TRUE, FILTER($B$2:$B$14794, #REF!=$D$2:$D$14794))"),"#N/A")</f>
        <v>#N/A</v>
      </c>
    </row>
    <row r="6494">
      <c r="B6494" s="4" t="s">
        <v>1839</v>
      </c>
      <c r="C6494" s="12" t="str">
        <f>IFERROR(__xludf.DUMMYFUNCTION("TEXTJOIN("";"", TRUE, FILTER($B$2:$B$14794, #REF!=$D$2:$D$14794))"),"#N/A")</f>
        <v>#N/A</v>
      </c>
    </row>
    <row r="6495">
      <c r="B6495" s="4" t="s">
        <v>1839</v>
      </c>
      <c r="C6495" s="12" t="str">
        <f>IFERROR(__xludf.DUMMYFUNCTION("TEXTJOIN("";"", TRUE, FILTER($B$2:$B$14794, #REF!=$D$2:$D$14794))"),"#N/A")</f>
        <v>#N/A</v>
      </c>
    </row>
    <row r="6496">
      <c r="B6496" s="4" t="s">
        <v>1839</v>
      </c>
      <c r="C6496" s="12" t="str">
        <f>IFERROR(__xludf.DUMMYFUNCTION("TEXTJOIN("";"", TRUE, FILTER($B$2:$B$14794, #REF!=$D$2:$D$14794))"),"#N/A")</f>
        <v>#N/A</v>
      </c>
    </row>
    <row r="6497">
      <c r="B6497" s="4" t="s">
        <v>1839</v>
      </c>
      <c r="C6497" s="12" t="str">
        <f>IFERROR(__xludf.DUMMYFUNCTION("TEXTJOIN("";"", TRUE, FILTER($B$2:$B$14794, #REF!=$D$2:$D$14794))"),"#N/A")</f>
        <v>#N/A</v>
      </c>
    </row>
    <row r="6498">
      <c r="B6498" s="4" t="s">
        <v>1841</v>
      </c>
      <c r="C6498" s="12" t="str">
        <f>IFERROR(__xludf.DUMMYFUNCTION("TEXTJOIN("";"", TRUE, FILTER($B$2:$B$14794, #REF!=$D$2:$D$14794))"),"#N/A")</f>
        <v>#N/A</v>
      </c>
    </row>
    <row r="6499">
      <c r="B6499" s="4" t="s">
        <v>1841</v>
      </c>
      <c r="C6499" s="12" t="str">
        <f>IFERROR(__xludf.DUMMYFUNCTION("TEXTJOIN("";"", TRUE, FILTER($B$2:$B$14794, #REF!=$D$2:$D$14794))"),"#N/A")</f>
        <v>#N/A</v>
      </c>
    </row>
    <row r="6500">
      <c r="B6500" s="4" t="s">
        <v>1841</v>
      </c>
      <c r="C6500" s="12" t="str">
        <f>IFERROR(__xludf.DUMMYFUNCTION("TEXTJOIN("";"", TRUE, FILTER($B$2:$B$14794, #REF!=$D$2:$D$14794))"),"#N/A")</f>
        <v>#N/A</v>
      </c>
    </row>
    <row r="6501">
      <c r="B6501" s="4" t="s">
        <v>1841</v>
      </c>
      <c r="C6501" s="12" t="str">
        <f>IFERROR(__xludf.DUMMYFUNCTION("TEXTJOIN("";"", TRUE, FILTER($B$2:$B$14794, #REF!=$D$2:$D$14794))"),"#N/A")</f>
        <v>#N/A</v>
      </c>
    </row>
    <row r="6502">
      <c r="B6502" s="4" t="s">
        <v>1841</v>
      </c>
      <c r="C6502" s="12" t="str">
        <f>IFERROR(__xludf.DUMMYFUNCTION("TEXTJOIN("";"", TRUE, FILTER($B$2:$B$14794, #REF!=$D$2:$D$14794))"),"#N/A")</f>
        <v>#N/A</v>
      </c>
    </row>
    <row r="6503">
      <c r="B6503" s="4" t="s">
        <v>1841</v>
      </c>
      <c r="C6503" s="12" t="str">
        <f>IFERROR(__xludf.DUMMYFUNCTION("TEXTJOIN("";"", TRUE, FILTER($B$2:$B$14794, #REF!=$D$2:$D$14794))"),"#N/A")</f>
        <v>#N/A</v>
      </c>
    </row>
    <row r="6504">
      <c r="B6504" s="4" t="s">
        <v>1843</v>
      </c>
      <c r="C6504" s="12" t="str">
        <f>IFERROR(__xludf.DUMMYFUNCTION("TEXTJOIN("";"", TRUE, FILTER($B$2:$B$14794, #REF!=$D$2:$D$14794))"),"#N/A")</f>
        <v>#N/A</v>
      </c>
    </row>
    <row r="6505">
      <c r="B6505" s="4" t="s">
        <v>1843</v>
      </c>
      <c r="C6505" s="12" t="str">
        <f>IFERROR(__xludf.DUMMYFUNCTION("TEXTJOIN("";"", TRUE, FILTER($B$2:$B$14794, #REF!=$D$2:$D$14794))"),"#N/A")</f>
        <v>#N/A</v>
      </c>
    </row>
    <row r="6506">
      <c r="B6506" s="4" t="s">
        <v>1845</v>
      </c>
      <c r="C6506" s="12" t="str">
        <f>IFERROR(__xludf.DUMMYFUNCTION("TEXTJOIN("";"", TRUE, FILTER($B$2:$B$14794, #REF!=$D$2:$D$14794))"),"#N/A")</f>
        <v>#N/A</v>
      </c>
    </row>
    <row r="6507">
      <c r="B6507" s="4" t="s">
        <v>1845</v>
      </c>
      <c r="C6507" s="12" t="str">
        <f>IFERROR(__xludf.DUMMYFUNCTION("TEXTJOIN("";"", TRUE, FILTER($B$2:$B$14794, #REF!=$D$2:$D$14794))"),"#N/A")</f>
        <v>#N/A</v>
      </c>
    </row>
    <row r="6508">
      <c r="B6508" s="4" t="s">
        <v>1845</v>
      </c>
      <c r="C6508" s="12" t="str">
        <f>IFERROR(__xludf.DUMMYFUNCTION("TEXTJOIN("";"", TRUE, FILTER($B$2:$B$14794, #REF!=$D$2:$D$14794))"),"#N/A")</f>
        <v>#N/A</v>
      </c>
    </row>
    <row r="6509">
      <c r="B6509" s="4" t="s">
        <v>1845</v>
      </c>
      <c r="C6509" s="12" t="str">
        <f>IFERROR(__xludf.DUMMYFUNCTION("TEXTJOIN("";"", TRUE, FILTER($B$2:$B$14794, #REF!=$D$2:$D$14794))"),"#N/A")</f>
        <v>#N/A</v>
      </c>
    </row>
    <row r="6510">
      <c r="B6510" s="4" t="s">
        <v>1845</v>
      </c>
      <c r="C6510" s="12" t="str">
        <f>IFERROR(__xludf.DUMMYFUNCTION("TEXTJOIN("";"", TRUE, FILTER($B$2:$B$14794, #REF!=$D$2:$D$14794))"),"#N/A")</f>
        <v>#N/A</v>
      </c>
    </row>
    <row r="6511">
      <c r="B6511" s="4" t="s">
        <v>1845</v>
      </c>
      <c r="C6511" s="12" t="str">
        <f>IFERROR(__xludf.DUMMYFUNCTION("TEXTJOIN("";"", TRUE, FILTER($B$2:$B$14794, #REF!=$D$2:$D$14794))"),"#N/A")</f>
        <v>#N/A</v>
      </c>
    </row>
    <row r="6512">
      <c r="B6512" s="4" t="s">
        <v>1845</v>
      </c>
      <c r="C6512" s="12" t="str">
        <f>IFERROR(__xludf.DUMMYFUNCTION("TEXTJOIN("";"", TRUE, FILTER($B$2:$B$14794, #REF!=$D$2:$D$14794))"),"#N/A")</f>
        <v>#N/A</v>
      </c>
    </row>
    <row r="6513">
      <c r="B6513" s="4" t="s">
        <v>1848</v>
      </c>
      <c r="C6513" s="12" t="str">
        <f>IFERROR(__xludf.DUMMYFUNCTION("TEXTJOIN("";"", TRUE, FILTER($B$2:$B$14794, #REF!=$D$2:$D$14794))"),"#N/A")</f>
        <v>#N/A</v>
      </c>
    </row>
    <row r="6514">
      <c r="B6514" s="4" t="s">
        <v>1848</v>
      </c>
      <c r="C6514" s="12" t="str">
        <f>IFERROR(__xludf.DUMMYFUNCTION("TEXTJOIN("";"", TRUE, FILTER($B$2:$B$14794, #REF!=$D$2:$D$14794))"),"#N/A")</f>
        <v>#N/A</v>
      </c>
    </row>
    <row r="6515">
      <c r="B6515" s="4" t="s">
        <v>1848</v>
      </c>
      <c r="C6515" s="12" t="str">
        <f>IFERROR(__xludf.DUMMYFUNCTION("TEXTJOIN("";"", TRUE, FILTER($B$2:$B$14794, #REF!=$D$2:$D$14794))"),"#N/A")</f>
        <v>#N/A</v>
      </c>
    </row>
    <row r="6516">
      <c r="B6516" s="4" t="s">
        <v>1848</v>
      </c>
      <c r="C6516" s="12" t="str">
        <f>IFERROR(__xludf.DUMMYFUNCTION("TEXTJOIN("";"", TRUE, FILTER($B$2:$B$14794, #REF!=$D$2:$D$14794))"),"#N/A")</f>
        <v>#N/A</v>
      </c>
    </row>
    <row r="6517">
      <c r="B6517" s="4" t="s">
        <v>1848</v>
      </c>
      <c r="C6517" s="12" t="str">
        <f>IFERROR(__xludf.DUMMYFUNCTION("TEXTJOIN("";"", TRUE, FILTER($B$2:$B$14794, #REF!=$D$2:$D$14794))"),"#N/A")</f>
        <v>#N/A</v>
      </c>
    </row>
    <row r="6518">
      <c r="B6518" s="4" t="s">
        <v>1848</v>
      </c>
      <c r="C6518" s="12" t="str">
        <f>IFERROR(__xludf.DUMMYFUNCTION("TEXTJOIN("";"", TRUE, FILTER($B$2:$B$14794, #REF!=$D$2:$D$14794))"),"#N/A")</f>
        <v>#N/A</v>
      </c>
    </row>
    <row r="6519">
      <c r="B6519" s="4" t="s">
        <v>1848</v>
      </c>
      <c r="C6519" s="12" t="str">
        <f>IFERROR(__xludf.DUMMYFUNCTION("TEXTJOIN("";"", TRUE, FILTER($B$2:$B$14794, #REF!=$D$2:$D$14794))"),"#N/A")</f>
        <v>#N/A</v>
      </c>
    </row>
    <row r="6520">
      <c r="B6520" s="4" t="s">
        <v>1848</v>
      </c>
      <c r="C6520" s="12" t="str">
        <f>IFERROR(__xludf.DUMMYFUNCTION("TEXTJOIN("";"", TRUE, FILTER($B$2:$B$14794, #REF!=$D$2:$D$14794))"),"#N/A")</f>
        <v>#N/A</v>
      </c>
    </row>
    <row r="6521">
      <c r="B6521" s="4" t="s">
        <v>1850</v>
      </c>
      <c r="C6521" s="12" t="str">
        <f>IFERROR(__xludf.DUMMYFUNCTION("TEXTJOIN("";"", TRUE, FILTER($B$2:$B$14794, #REF!=$D$2:$D$14794))"),"#N/A")</f>
        <v>#N/A</v>
      </c>
    </row>
    <row r="6522">
      <c r="B6522" s="4" t="s">
        <v>1850</v>
      </c>
      <c r="C6522" s="12" t="str">
        <f>IFERROR(__xludf.DUMMYFUNCTION("TEXTJOIN("";"", TRUE, FILTER($B$2:$B$14794, #REF!=$D$2:$D$14794))"),"#N/A")</f>
        <v>#N/A</v>
      </c>
    </row>
    <row r="6523">
      <c r="B6523" s="4" t="s">
        <v>1850</v>
      </c>
      <c r="C6523" s="12" t="str">
        <f>IFERROR(__xludf.DUMMYFUNCTION("TEXTJOIN("";"", TRUE, FILTER($B$2:$B$14794, #REF!=$D$2:$D$14794))"),"#N/A")</f>
        <v>#N/A</v>
      </c>
    </row>
    <row r="6524">
      <c r="B6524" s="4" t="s">
        <v>1850</v>
      </c>
      <c r="C6524" s="12" t="str">
        <f>IFERROR(__xludf.DUMMYFUNCTION("TEXTJOIN("";"", TRUE, FILTER($B$2:$B$14794, #REF!=$D$2:$D$14794))"),"#N/A")</f>
        <v>#N/A</v>
      </c>
    </row>
    <row r="6525">
      <c r="B6525" s="4" t="s">
        <v>1850</v>
      </c>
      <c r="C6525" s="12" t="str">
        <f>IFERROR(__xludf.DUMMYFUNCTION("TEXTJOIN("";"", TRUE, FILTER($B$2:$B$14794, #REF!=$D$2:$D$14794))"),"#N/A")</f>
        <v>#N/A</v>
      </c>
    </row>
    <row r="6526">
      <c r="B6526" s="4" t="s">
        <v>1852</v>
      </c>
      <c r="C6526" s="12" t="str">
        <f>IFERROR(__xludf.DUMMYFUNCTION("TEXTJOIN("";"", TRUE, FILTER($B$2:$B$14794, #REF!=$D$2:$D$14794))"),"#N/A")</f>
        <v>#N/A</v>
      </c>
    </row>
    <row r="6527">
      <c r="B6527" s="4" t="s">
        <v>1852</v>
      </c>
      <c r="C6527" s="12" t="str">
        <f>IFERROR(__xludf.DUMMYFUNCTION("TEXTJOIN("";"", TRUE, FILTER($B$2:$B$14794, #REF!=$D$2:$D$14794))"),"#N/A")</f>
        <v>#N/A</v>
      </c>
    </row>
    <row r="6528">
      <c r="B6528" s="4" t="s">
        <v>1852</v>
      </c>
      <c r="C6528" s="12" t="str">
        <f>IFERROR(__xludf.DUMMYFUNCTION("TEXTJOIN("";"", TRUE, FILTER($B$2:$B$14794, #REF!=$D$2:$D$14794))"),"#N/A")</f>
        <v>#N/A</v>
      </c>
    </row>
    <row r="6529">
      <c r="B6529" s="4" t="s">
        <v>1854</v>
      </c>
      <c r="C6529" s="12" t="str">
        <f>IFERROR(__xludf.DUMMYFUNCTION("TEXTJOIN("";"", TRUE, FILTER($B$2:$B$14794, #REF!=$D$2:$D$14794))"),"#N/A")</f>
        <v>#N/A</v>
      </c>
    </row>
    <row r="6530">
      <c r="B6530" s="4" t="s">
        <v>1857</v>
      </c>
      <c r="C6530" s="12" t="str">
        <f>IFERROR(__xludf.DUMMYFUNCTION("TEXTJOIN("";"", TRUE, FILTER($B$2:$B$14794, #REF!=$D$2:$D$14794))"),"#N/A")</f>
        <v>#N/A</v>
      </c>
    </row>
    <row r="6531">
      <c r="B6531" s="4" t="s">
        <v>1857</v>
      </c>
      <c r="C6531" s="12" t="str">
        <f>IFERROR(__xludf.DUMMYFUNCTION("TEXTJOIN("";"", TRUE, FILTER($B$2:$B$14794, #REF!=$D$2:$D$14794))"),"#N/A")</f>
        <v>#N/A</v>
      </c>
    </row>
    <row r="6532">
      <c r="B6532" s="4" t="s">
        <v>1859</v>
      </c>
      <c r="C6532" s="12" t="str">
        <f>IFERROR(__xludf.DUMMYFUNCTION("TEXTJOIN("";"", TRUE, FILTER($B$2:$B$14794, #REF!=$D$2:$D$14794))"),"#N/A")</f>
        <v>#N/A</v>
      </c>
    </row>
    <row r="6533">
      <c r="B6533" s="4" t="s">
        <v>1859</v>
      </c>
      <c r="C6533" s="12" t="str">
        <f>IFERROR(__xludf.DUMMYFUNCTION("TEXTJOIN("";"", TRUE, FILTER($B$2:$B$14794, #REF!=$D$2:$D$14794))"),"#N/A")</f>
        <v>#N/A</v>
      </c>
    </row>
    <row r="6534">
      <c r="B6534" s="4" t="s">
        <v>1859</v>
      </c>
      <c r="C6534" s="12" t="str">
        <f>IFERROR(__xludf.DUMMYFUNCTION("TEXTJOIN("";"", TRUE, FILTER($B$2:$B$14794, #REF!=$D$2:$D$14794))"),"#N/A")</f>
        <v>#N/A</v>
      </c>
    </row>
    <row r="6535">
      <c r="B6535" s="4" t="s">
        <v>1859</v>
      </c>
      <c r="C6535" s="12" t="str">
        <f>IFERROR(__xludf.DUMMYFUNCTION("TEXTJOIN("";"", TRUE, FILTER($B$2:$B$14794, #REF!=$D$2:$D$14794))"),"#N/A")</f>
        <v>#N/A</v>
      </c>
    </row>
    <row r="6536">
      <c r="B6536" s="4" t="s">
        <v>1859</v>
      </c>
      <c r="C6536" s="12" t="str">
        <f>IFERROR(__xludf.DUMMYFUNCTION("TEXTJOIN("";"", TRUE, FILTER($B$2:$B$14794, #REF!=$D$2:$D$14794))"),"#N/A")</f>
        <v>#N/A</v>
      </c>
    </row>
    <row r="6537">
      <c r="B6537" s="4" t="s">
        <v>1859</v>
      </c>
      <c r="C6537" s="12" t="str">
        <f>IFERROR(__xludf.DUMMYFUNCTION("TEXTJOIN("";"", TRUE, FILTER($B$2:$B$14794, #REF!=$D$2:$D$14794))"),"#N/A")</f>
        <v>#N/A</v>
      </c>
    </row>
    <row r="6538">
      <c r="B6538" s="4" t="s">
        <v>1859</v>
      </c>
      <c r="C6538" s="12" t="str">
        <f>IFERROR(__xludf.DUMMYFUNCTION("TEXTJOIN("";"", TRUE, FILTER($B$2:$B$14794, #REF!=$D$2:$D$14794))"),"#N/A")</f>
        <v>#N/A</v>
      </c>
    </row>
    <row r="6539">
      <c r="B6539" s="4" t="s">
        <v>1861</v>
      </c>
      <c r="C6539" s="12" t="str">
        <f>IFERROR(__xludf.DUMMYFUNCTION("TEXTJOIN("";"", TRUE, FILTER($B$2:$B$14794, #REF!=$D$2:$D$14794))"),"#N/A")</f>
        <v>#N/A</v>
      </c>
    </row>
    <row r="6540">
      <c r="B6540" s="4" t="s">
        <v>1861</v>
      </c>
      <c r="C6540" s="12" t="str">
        <f>IFERROR(__xludf.DUMMYFUNCTION("TEXTJOIN("";"", TRUE, FILTER($B$2:$B$14794, #REF!=$D$2:$D$14794))"),"#N/A")</f>
        <v>#N/A</v>
      </c>
    </row>
    <row r="6541">
      <c r="B6541" s="4" t="s">
        <v>1861</v>
      </c>
      <c r="C6541" s="12" t="str">
        <f>IFERROR(__xludf.DUMMYFUNCTION("TEXTJOIN("";"", TRUE, FILTER($B$2:$B$14794, #REF!=$D$2:$D$14794))"),"#N/A")</f>
        <v>#N/A</v>
      </c>
    </row>
    <row r="6542">
      <c r="B6542" s="4" t="s">
        <v>1861</v>
      </c>
      <c r="C6542" s="12" t="str">
        <f>IFERROR(__xludf.DUMMYFUNCTION("TEXTJOIN("";"", TRUE, FILTER($B$2:$B$14794, #REF!=$D$2:$D$14794))"),"#N/A")</f>
        <v>#N/A</v>
      </c>
    </row>
    <row r="6543">
      <c r="B6543" s="4" t="s">
        <v>1861</v>
      </c>
      <c r="C6543" s="12" t="str">
        <f>IFERROR(__xludf.DUMMYFUNCTION("TEXTJOIN("";"", TRUE, FILTER($B$2:$B$14794, #REF!=$D$2:$D$14794))"),"#N/A")</f>
        <v>#N/A</v>
      </c>
    </row>
    <row r="6544">
      <c r="B6544" s="4" t="s">
        <v>1861</v>
      </c>
      <c r="C6544" s="12" t="str">
        <f>IFERROR(__xludf.DUMMYFUNCTION("TEXTJOIN("";"", TRUE, FILTER($B$2:$B$14794, #REF!=$D$2:$D$14794))"),"#N/A")</f>
        <v>#N/A</v>
      </c>
    </row>
    <row r="6545">
      <c r="B6545" s="4" t="s">
        <v>1863</v>
      </c>
      <c r="C6545" s="12" t="str">
        <f>IFERROR(__xludf.DUMMYFUNCTION("TEXTJOIN("";"", TRUE, FILTER($B$2:$B$14794, #REF!=$D$2:$D$14794))"),"#N/A")</f>
        <v>#N/A</v>
      </c>
    </row>
    <row r="6546">
      <c r="B6546" s="4" t="s">
        <v>1863</v>
      </c>
      <c r="C6546" s="12" t="str">
        <f>IFERROR(__xludf.DUMMYFUNCTION("TEXTJOIN("";"", TRUE, FILTER($B$2:$B$14794, #REF!=$D$2:$D$14794))"),"#N/A")</f>
        <v>#N/A</v>
      </c>
    </row>
    <row r="6547">
      <c r="B6547" s="4" t="s">
        <v>1863</v>
      </c>
      <c r="C6547" s="12" t="str">
        <f>IFERROR(__xludf.DUMMYFUNCTION("TEXTJOIN("";"", TRUE, FILTER($B$2:$B$14794, #REF!=$D$2:$D$14794))"),"#N/A")</f>
        <v>#N/A</v>
      </c>
    </row>
    <row r="6548">
      <c r="B6548" s="4" t="s">
        <v>1863</v>
      </c>
      <c r="C6548" s="12" t="str">
        <f>IFERROR(__xludf.DUMMYFUNCTION("TEXTJOIN("";"", TRUE, FILTER($B$2:$B$14794, #REF!=$D$2:$D$14794))"),"#N/A")</f>
        <v>#N/A</v>
      </c>
    </row>
    <row r="6549">
      <c r="B6549" s="4" t="s">
        <v>1863</v>
      </c>
      <c r="C6549" s="12" t="str">
        <f>IFERROR(__xludf.DUMMYFUNCTION("TEXTJOIN("";"", TRUE, FILTER($B$2:$B$14794, #REF!=$D$2:$D$14794))"),"#N/A")</f>
        <v>#N/A</v>
      </c>
    </row>
    <row r="6550">
      <c r="B6550" s="4" t="s">
        <v>1863</v>
      </c>
      <c r="C6550" s="12" t="str">
        <f>IFERROR(__xludf.DUMMYFUNCTION("TEXTJOIN("";"", TRUE, FILTER($B$2:$B$14794, #REF!=$D$2:$D$14794))"),"#N/A")</f>
        <v>#N/A</v>
      </c>
    </row>
    <row r="6551">
      <c r="B6551" s="4" t="s">
        <v>1865</v>
      </c>
      <c r="C6551" s="12" t="str">
        <f>IFERROR(__xludf.DUMMYFUNCTION("TEXTJOIN("";"", TRUE, FILTER($B$2:$B$14794, #REF!=$D$2:$D$14794))"),"#N/A")</f>
        <v>#N/A</v>
      </c>
    </row>
    <row r="6552">
      <c r="B6552" s="4" t="s">
        <v>1865</v>
      </c>
      <c r="C6552" s="12" t="str">
        <f>IFERROR(__xludf.DUMMYFUNCTION("TEXTJOIN("";"", TRUE, FILTER($B$2:$B$14794, #REF!=$D$2:$D$14794))"),"#N/A")</f>
        <v>#N/A</v>
      </c>
    </row>
    <row r="6553">
      <c r="B6553" s="4" t="s">
        <v>1867</v>
      </c>
      <c r="C6553" s="12" t="str">
        <f>IFERROR(__xludf.DUMMYFUNCTION("TEXTJOIN("";"", TRUE, FILTER($B$2:$B$14794, #REF!=$D$2:$D$14794))"),"#N/A")</f>
        <v>#N/A</v>
      </c>
    </row>
    <row r="6554">
      <c r="B6554" s="4" t="s">
        <v>1867</v>
      </c>
      <c r="C6554" s="12" t="str">
        <f>IFERROR(__xludf.DUMMYFUNCTION("TEXTJOIN("";"", TRUE, FILTER($B$2:$B$14794, #REF!=$D$2:$D$14794))"),"#N/A")</f>
        <v>#N/A</v>
      </c>
    </row>
    <row r="6555">
      <c r="B6555" s="4" t="s">
        <v>1867</v>
      </c>
      <c r="C6555" s="12" t="str">
        <f>IFERROR(__xludf.DUMMYFUNCTION("TEXTJOIN("";"", TRUE, FILTER($B$2:$B$14794, #REF!=$D$2:$D$14794))"),"#N/A")</f>
        <v>#N/A</v>
      </c>
    </row>
    <row r="6556">
      <c r="B6556" s="4" t="s">
        <v>1867</v>
      </c>
      <c r="C6556" s="12" t="str">
        <f>IFERROR(__xludf.DUMMYFUNCTION("TEXTJOIN("";"", TRUE, FILTER($B$2:$B$14794, #REF!=$D$2:$D$14794))"),"#N/A")</f>
        <v>#N/A</v>
      </c>
    </row>
    <row r="6557">
      <c r="B6557" s="4" t="s">
        <v>1869</v>
      </c>
      <c r="C6557" s="12" t="str">
        <f>IFERROR(__xludf.DUMMYFUNCTION("TEXTJOIN("";"", TRUE, FILTER($B$2:$B$14794, #REF!=$D$2:$D$14794))"),"#N/A")</f>
        <v>#N/A</v>
      </c>
    </row>
    <row r="6558">
      <c r="B6558" s="4" t="s">
        <v>1869</v>
      </c>
      <c r="C6558" s="12" t="str">
        <f>IFERROR(__xludf.DUMMYFUNCTION("TEXTJOIN("";"", TRUE, FILTER($B$2:$B$14794, #REF!=$D$2:$D$14794))"),"#N/A")</f>
        <v>#N/A</v>
      </c>
    </row>
    <row r="6559">
      <c r="B6559" s="4" t="s">
        <v>1869</v>
      </c>
      <c r="C6559" s="12" t="str">
        <f>IFERROR(__xludf.DUMMYFUNCTION("TEXTJOIN("";"", TRUE, FILTER($B$2:$B$14794, #REF!=$D$2:$D$14794))"),"#N/A")</f>
        <v>#N/A</v>
      </c>
    </row>
    <row r="6560">
      <c r="B6560" s="4" t="s">
        <v>1869</v>
      </c>
      <c r="C6560" s="12" t="str">
        <f>IFERROR(__xludf.DUMMYFUNCTION("TEXTJOIN("";"", TRUE, FILTER($B$2:$B$14794, #REF!=$D$2:$D$14794))"),"#N/A")</f>
        <v>#N/A</v>
      </c>
    </row>
    <row r="6561">
      <c r="B6561" s="4" t="s">
        <v>1869</v>
      </c>
      <c r="C6561" s="12" t="str">
        <f>IFERROR(__xludf.DUMMYFUNCTION("TEXTJOIN("";"", TRUE, FILTER($B$2:$B$14794, #REF!=$D$2:$D$14794))"),"#N/A")</f>
        <v>#N/A</v>
      </c>
    </row>
    <row r="6562">
      <c r="B6562" s="4" t="s">
        <v>1869</v>
      </c>
      <c r="C6562" s="12" t="str">
        <f>IFERROR(__xludf.DUMMYFUNCTION("TEXTJOIN("";"", TRUE, FILTER($B$2:$B$14794, #REF!=$D$2:$D$14794))"),"#N/A")</f>
        <v>#N/A</v>
      </c>
    </row>
    <row r="6563">
      <c r="B6563" s="4" t="s">
        <v>1869</v>
      </c>
      <c r="C6563" s="12" t="str">
        <f>IFERROR(__xludf.DUMMYFUNCTION("TEXTJOIN("";"", TRUE, FILTER($B$2:$B$14794, #REF!=$D$2:$D$14794))"),"#N/A")</f>
        <v>#N/A</v>
      </c>
    </row>
    <row r="6564">
      <c r="B6564" s="4" t="s">
        <v>1869</v>
      </c>
      <c r="C6564" s="12" t="str">
        <f>IFERROR(__xludf.DUMMYFUNCTION("TEXTJOIN("";"", TRUE, FILTER($B$2:$B$14794, #REF!=$D$2:$D$14794))"),"#N/A")</f>
        <v>#N/A</v>
      </c>
    </row>
    <row r="6565">
      <c r="B6565" s="4" t="s">
        <v>1872</v>
      </c>
      <c r="C6565" s="12" t="str">
        <f>IFERROR(__xludf.DUMMYFUNCTION("TEXTJOIN("";"", TRUE, FILTER($B$2:$B$14794, #REF!=$D$2:$D$14794))"),"#N/A")</f>
        <v>#N/A</v>
      </c>
    </row>
    <row r="6566">
      <c r="B6566" s="4" t="s">
        <v>1872</v>
      </c>
      <c r="C6566" s="12" t="str">
        <f>IFERROR(__xludf.DUMMYFUNCTION("TEXTJOIN("";"", TRUE, FILTER($B$2:$B$14794, #REF!=$D$2:$D$14794))"),"#N/A")</f>
        <v>#N/A</v>
      </c>
    </row>
    <row r="6567">
      <c r="B6567" s="4" t="s">
        <v>1872</v>
      </c>
      <c r="C6567" s="12" t="str">
        <f>IFERROR(__xludf.DUMMYFUNCTION("TEXTJOIN("";"", TRUE, FILTER($B$2:$B$14794, #REF!=$D$2:$D$14794))"),"#N/A")</f>
        <v>#N/A</v>
      </c>
    </row>
    <row r="6568">
      <c r="B6568" s="4" t="s">
        <v>1872</v>
      </c>
      <c r="C6568" s="12" t="str">
        <f>IFERROR(__xludf.DUMMYFUNCTION("TEXTJOIN("";"", TRUE, FILTER($B$2:$B$14794, #REF!=$D$2:$D$14794))"),"#N/A")</f>
        <v>#N/A</v>
      </c>
    </row>
    <row r="6569">
      <c r="B6569" s="4" t="s">
        <v>1874</v>
      </c>
      <c r="C6569" s="12" t="str">
        <f>IFERROR(__xludf.DUMMYFUNCTION("TEXTJOIN("";"", TRUE, FILTER($B$2:$B$14794, #REF!=$D$2:$D$14794))"),"#N/A")</f>
        <v>#N/A</v>
      </c>
    </row>
    <row r="6570">
      <c r="B6570" s="4" t="s">
        <v>1874</v>
      </c>
      <c r="C6570" s="12" t="str">
        <f>IFERROR(__xludf.DUMMYFUNCTION("TEXTJOIN("";"", TRUE, FILTER($B$2:$B$14794, #REF!=$D$2:$D$14794))"),"#N/A")</f>
        <v>#N/A</v>
      </c>
    </row>
    <row r="6571">
      <c r="B6571" s="4" t="s">
        <v>1874</v>
      </c>
      <c r="C6571" s="12" t="str">
        <f>IFERROR(__xludf.DUMMYFUNCTION("TEXTJOIN("";"", TRUE, FILTER($B$2:$B$14794, #REF!=$D$2:$D$14794))"),"#N/A")</f>
        <v>#N/A</v>
      </c>
    </row>
    <row r="6572">
      <c r="B6572" s="4" t="s">
        <v>1874</v>
      </c>
      <c r="C6572" s="12" t="str">
        <f>IFERROR(__xludf.DUMMYFUNCTION("TEXTJOIN("";"", TRUE, FILTER($B$2:$B$14794, #REF!=$D$2:$D$14794))"),"#N/A")</f>
        <v>#N/A</v>
      </c>
    </row>
    <row r="6573">
      <c r="B6573" s="4" t="s">
        <v>1874</v>
      </c>
      <c r="C6573" s="12" t="str">
        <f>IFERROR(__xludf.DUMMYFUNCTION("TEXTJOIN("";"", TRUE, FILTER($B$2:$B$14794, #REF!=$D$2:$D$14794))"),"#N/A")</f>
        <v>#N/A</v>
      </c>
    </row>
    <row r="6574">
      <c r="B6574" s="4" t="s">
        <v>1874</v>
      </c>
      <c r="C6574" s="12" t="str">
        <f>IFERROR(__xludf.DUMMYFUNCTION("TEXTJOIN("";"", TRUE, FILTER($B$2:$B$14794, #REF!=$D$2:$D$14794))"),"#N/A")</f>
        <v>#N/A</v>
      </c>
    </row>
    <row r="6575">
      <c r="B6575" s="4" t="s">
        <v>1876</v>
      </c>
      <c r="C6575" s="12" t="str">
        <f>IFERROR(__xludf.DUMMYFUNCTION("TEXTJOIN("";"", TRUE, FILTER($B$2:$B$14794, #REF!=$D$2:$D$14794))"),"#N/A")</f>
        <v>#N/A</v>
      </c>
    </row>
    <row r="6576">
      <c r="B6576" s="4" t="s">
        <v>1876</v>
      </c>
      <c r="C6576" s="12" t="str">
        <f>IFERROR(__xludf.DUMMYFUNCTION("TEXTJOIN("";"", TRUE, FILTER($B$2:$B$14794, #REF!=$D$2:$D$14794))"),"#N/A")</f>
        <v>#N/A</v>
      </c>
    </row>
    <row r="6577">
      <c r="B6577" s="4" t="s">
        <v>1876</v>
      </c>
      <c r="C6577" s="12" t="str">
        <f>IFERROR(__xludf.DUMMYFUNCTION("TEXTJOIN("";"", TRUE, FILTER($B$2:$B$14794, #REF!=$D$2:$D$14794))"),"#N/A")</f>
        <v>#N/A</v>
      </c>
    </row>
    <row r="6578">
      <c r="B6578" s="4" t="s">
        <v>1876</v>
      </c>
      <c r="C6578" s="12" t="str">
        <f>IFERROR(__xludf.DUMMYFUNCTION("TEXTJOIN("";"", TRUE, FILTER($B$2:$B$14794, #REF!=$D$2:$D$14794))"),"#N/A")</f>
        <v>#N/A</v>
      </c>
    </row>
    <row r="6579">
      <c r="B6579" s="4" t="s">
        <v>1878</v>
      </c>
      <c r="C6579" s="12" t="str">
        <f>IFERROR(__xludf.DUMMYFUNCTION("TEXTJOIN("";"", TRUE, FILTER($B$2:$B$14794, #REF!=$D$2:$D$14794))"),"#N/A")</f>
        <v>#N/A</v>
      </c>
    </row>
    <row r="6580">
      <c r="B6580" s="4" t="s">
        <v>1880</v>
      </c>
      <c r="C6580" s="12" t="str">
        <f>IFERROR(__xludf.DUMMYFUNCTION("TEXTJOIN("";"", TRUE, FILTER($B$2:$B$14794, #REF!=$D$2:$D$14794))"),"#N/A")</f>
        <v>#N/A</v>
      </c>
    </row>
    <row r="6581">
      <c r="B6581" s="4" t="s">
        <v>1880</v>
      </c>
      <c r="C6581" s="12" t="str">
        <f>IFERROR(__xludf.DUMMYFUNCTION("TEXTJOIN("";"", TRUE, FILTER($B$2:$B$14794, #REF!=$D$2:$D$14794))"),"#N/A")</f>
        <v>#N/A</v>
      </c>
    </row>
    <row r="6582">
      <c r="B6582" s="4" t="s">
        <v>1880</v>
      </c>
      <c r="C6582" s="12" t="str">
        <f>IFERROR(__xludf.DUMMYFUNCTION("TEXTJOIN("";"", TRUE, FILTER($B$2:$B$14794, #REF!=$D$2:$D$14794))"),"#N/A")</f>
        <v>#N/A</v>
      </c>
    </row>
    <row r="6583">
      <c r="B6583" s="4" t="s">
        <v>1883</v>
      </c>
      <c r="C6583" s="12" t="str">
        <f>IFERROR(__xludf.DUMMYFUNCTION("TEXTJOIN("";"", TRUE, FILTER($B$2:$B$14794, #REF!=$D$2:$D$14794))"),"#N/A")</f>
        <v>#N/A</v>
      </c>
    </row>
    <row r="6584">
      <c r="B6584" s="4" t="s">
        <v>1883</v>
      </c>
      <c r="C6584" s="12" t="str">
        <f>IFERROR(__xludf.DUMMYFUNCTION("TEXTJOIN("";"", TRUE, FILTER($B$2:$B$14794, #REF!=$D$2:$D$14794))"),"#N/A")</f>
        <v>#N/A</v>
      </c>
    </row>
    <row r="6585">
      <c r="B6585" s="4" t="s">
        <v>1883</v>
      </c>
      <c r="C6585" s="12" t="str">
        <f>IFERROR(__xludf.DUMMYFUNCTION("TEXTJOIN("";"", TRUE, FILTER($B$2:$B$14794, #REF!=$D$2:$D$14794))"),"#N/A")</f>
        <v>#N/A</v>
      </c>
    </row>
    <row r="6586">
      <c r="B6586" s="4" t="s">
        <v>1883</v>
      </c>
      <c r="C6586" s="12" t="str">
        <f>IFERROR(__xludf.DUMMYFUNCTION("TEXTJOIN("";"", TRUE, FILTER($B$2:$B$14794, #REF!=$D$2:$D$14794))"),"#N/A")</f>
        <v>#N/A</v>
      </c>
    </row>
    <row r="6587">
      <c r="B6587" s="4" t="s">
        <v>1885</v>
      </c>
      <c r="C6587" s="12" t="str">
        <f>IFERROR(__xludf.DUMMYFUNCTION("TEXTJOIN("";"", TRUE, FILTER($B$2:$B$14794, #REF!=$D$2:$D$14794))"),"#N/A")</f>
        <v>#N/A</v>
      </c>
    </row>
    <row r="6588">
      <c r="B6588" s="4" t="s">
        <v>1887</v>
      </c>
      <c r="C6588" s="12" t="str">
        <f>IFERROR(__xludf.DUMMYFUNCTION("TEXTJOIN("";"", TRUE, FILTER($B$2:$B$14794, #REF!=$D$2:$D$14794))"),"#N/A")</f>
        <v>#N/A</v>
      </c>
    </row>
    <row r="6589">
      <c r="B6589" s="4" t="s">
        <v>1887</v>
      </c>
      <c r="C6589" s="12" t="str">
        <f>IFERROR(__xludf.DUMMYFUNCTION("TEXTJOIN("";"", TRUE, FILTER($B$2:$B$14794, #REF!=$D$2:$D$14794))"),"#N/A")</f>
        <v>#N/A</v>
      </c>
    </row>
    <row r="6590">
      <c r="B6590" s="4" t="s">
        <v>1887</v>
      </c>
      <c r="C6590" s="12" t="str">
        <f>IFERROR(__xludf.DUMMYFUNCTION("TEXTJOIN("";"", TRUE, FILTER($B$2:$B$14794, #REF!=$D$2:$D$14794))"),"#N/A")</f>
        <v>#N/A</v>
      </c>
    </row>
    <row r="6591">
      <c r="B6591" s="4" t="s">
        <v>1887</v>
      </c>
      <c r="C6591" s="12" t="str">
        <f>IFERROR(__xludf.DUMMYFUNCTION("TEXTJOIN("";"", TRUE, FILTER($B$2:$B$14794, #REF!=$D$2:$D$14794))"),"#N/A")</f>
        <v>#N/A</v>
      </c>
    </row>
    <row r="6592">
      <c r="B6592" s="4" t="s">
        <v>1887</v>
      </c>
      <c r="C6592" s="12" t="str">
        <f>IFERROR(__xludf.DUMMYFUNCTION("TEXTJOIN("";"", TRUE, FILTER($B$2:$B$14794, #REF!=$D$2:$D$14794))"),"#N/A")</f>
        <v>#N/A</v>
      </c>
    </row>
    <row r="6593">
      <c r="B6593" s="4" t="s">
        <v>1887</v>
      </c>
      <c r="C6593" s="12" t="str">
        <f>IFERROR(__xludf.DUMMYFUNCTION("TEXTJOIN("";"", TRUE, FILTER($B$2:$B$14794, #REF!=$D$2:$D$14794))"),"#N/A")</f>
        <v>#N/A</v>
      </c>
    </row>
    <row r="6594">
      <c r="B6594" s="4" t="s">
        <v>1887</v>
      </c>
      <c r="C6594" s="12" t="str">
        <f>IFERROR(__xludf.DUMMYFUNCTION("TEXTJOIN("";"", TRUE, FILTER($B$2:$B$14794, #REF!=$D$2:$D$14794))"),"#N/A")</f>
        <v>#N/A</v>
      </c>
    </row>
    <row r="6595">
      <c r="B6595" s="4" t="s">
        <v>1887</v>
      </c>
      <c r="C6595" s="12" t="str">
        <f>IFERROR(__xludf.DUMMYFUNCTION("TEXTJOIN("";"", TRUE, FILTER($B$2:$B$14794, #REF!=$D$2:$D$14794))"),"#N/A")</f>
        <v>#N/A</v>
      </c>
    </row>
    <row r="6596">
      <c r="B6596" s="4" t="s">
        <v>1887</v>
      </c>
      <c r="C6596" s="12" t="str">
        <f>IFERROR(__xludf.DUMMYFUNCTION("TEXTJOIN("";"", TRUE, FILTER($B$2:$B$14794, #REF!=$D$2:$D$14794))"),"#N/A")</f>
        <v>#N/A</v>
      </c>
    </row>
    <row r="6597">
      <c r="B6597" s="4" t="s">
        <v>1887</v>
      </c>
      <c r="C6597" s="12" t="str">
        <f>IFERROR(__xludf.DUMMYFUNCTION("TEXTJOIN("";"", TRUE, FILTER($B$2:$B$14794, #REF!=$D$2:$D$14794))"),"#N/A")</f>
        <v>#N/A</v>
      </c>
    </row>
    <row r="6598">
      <c r="B6598" s="4" t="s">
        <v>1889</v>
      </c>
      <c r="C6598" s="12" t="str">
        <f>IFERROR(__xludf.DUMMYFUNCTION("TEXTJOIN("";"", TRUE, FILTER($B$2:$B$14794, #REF!=$D$2:$D$14794))"),"#N/A")</f>
        <v>#N/A</v>
      </c>
    </row>
    <row r="6599">
      <c r="B6599" s="4" t="s">
        <v>1889</v>
      </c>
      <c r="C6599" s="12" t="str">
        <f>IFERROR(__xludf.DUMMYFUNCTION("TEXTJOIN("";"", TRUE, FILTER($B$2:$B$14794, #REF!=$D$2:$D$14794))"),"#N/A")</f>
        <v>#N/A</v>
      </c>
    </row>
    <row r="6600">
      <c r="B6600" s="4" t="s">
        <v>1889</v>
      </c>
      <c r="C6600" s="12" t="str">
        <f>IFERROR(__xludf.DUMMYFUNCTION("TEXTJOIN("";"", TRUE, FILTER($B$2:$B$14794, #REF!=$D$2:$D$14794))"),"#N/A")</f>
        <v>#N/A</v>
      </c>
    </row>
    <row r="6601">
      <c r="B6601" s="4" t="s">
        <v>1889</v>
      </c>
      <c r="C6601" s="12" t="str">
        <f>IFERROR(__xludf.DUMMYFUNCTION("TEXTJOIN("";"", TRUE, FILTER($B$2:$B$14794, #REF!=$D$2:$D$14794))"),"#N/A")</f>
        <v>#N/A</v>
      </c>
    </row>
    <row r="6602">
      <c r="B6602" s="4" t="s">
        <v>1889</v>
      </c>
      <c r="C6602" s="12" t="str">
        <f>IFERROR(__xludf.DUMMYFUNCTION("TEXTJOIN("";"", TRUE, FILTER($B$2:$B$14794, #REF!=$D$2:$D$14794))"),"#N/A")</f>
        <v>#N/A</v>
      </c>
    </row>
    <row r="6603">
      <c r="B6603" s="4" t="s">
        <v>1889</v>
      </c>
      <c r="C6603" s="12" t="str">
        <f>IFERROR(__xludf.DUMMYFUNCTION("TEXTJOIN("";"", TRUE, FILTER($B$2:$B$14794, #REF!=$D$2:$D$14794))"),"#N/A")</f>
        <v>#N/A</v>
      </c>
    </row>
    <row r="6604">
      <c r="B6604" s="4" t="s">
        <v>1889</v>
      </c>
      <c r="C6604" s="12" t="str">
        <f>IFERROR(__xludf.DUMMYFUNCTION("TEXTJOIN("";"", TRUE, FILTER($B$2:$B$14794, #REF!=$D$2:$D$14794))"),"#N/A")</f>
        <v>#N/A</v>
      </c>
    </row>
    <row r="6605">
      <c r="B6605" s="4" t="s">
        <v>1889</v>
      </c>
      <c r="C6605" s="12" t="str">
        <f>IFERROR(__xludf.DUMMYFUNCTION("TEXTJOIN("";"", TRUE, FILTER($B$2:$B$14794, #REF!=$D$2:$D$14794))"),"#N/A")</f>
        <v>#N/A</v>
      </c>
    </row>
    <row r="6606">
      <c r="B6606" s="4" t="s">
        <v>1889</v>
      </c>
      <c r="C6606" s="12" t="str">
        <f>IFERROR(__xludf.DUMMYFUNCTION("TEXTJOIN("";"", TRUE, FILTER($B$2:$B$14794, #REF!=$D$2:$D$14794))"),"#N/A")</f>
        <v>#N/A</v>
      </c>
    </row>
    <row r="6607">
      <c r="B6607" s="4" t="s">
        <v>1889</v>
      </c>
      <c r="C6607" s="12" t="str">
        <f>IFERROR(__xludf.DUMMYFUNCTION("TEXTJOIN("";"", TRUE, FILTER($B$2:$B$14794, #REF!=$D$2:$D$14794))"),"#N/A")</f>
        <v>#N/A</v>
      </c>
    </row>
    <row r="6608">
      <c r="B6608" s="4" t="s">
        <v>1891</v>
      </c>
      <c r="C6608" s="12" t="str">
        <f>IFERROR(__xludf.DUMMYFUNCTION("TEXTJOIN("";"", TRUE, FILTER($B$2:$B$14794, #REF!=$D$2:$D$14794))"),"#N/A")</f>
        <v>#N/A</v>
      </c>
    </row>
    <row r="6609">
      <c r="B6609" s="4" t="s">
        <v>1891</v>
      </c>
      <c r="C6609" s="12" t="str">
        <f>IFERROR(__xludf.DUMMYFUNCTION("TEXTJOIN("";"", TRUE, FILTER($B$2:$B$14794, #REF!=$D$2:$D$14794))"),"#N/A")</f>
        <v>#N/A</v>
      </c>
    </row>
    <row r="6610">
      <c r="B6610" s="4" t="s">
        <v>1891</v>
      </c>
      <c r="C6610" s="12" t="str">
        <f>IFERROR(__xludf.DUMMYFUNCTION("TEXTJOIN("";"", TRUE, FILTER($B$2:$B$14794, #REF!=$D$2:$D$14794))"),"#N/A")</f>
        <v>#N/A</v>
      </c>
    </row>
    <row r="6611">
      <c r="B6611" s="4" t="s">
        <v>1891</v>
      </c>
      <c r="C6611" s="12" t="str">
        <f>IFERROR(__xludf.DUMMYFUNCTION("TEXTJOIN("";"", TRUE, FILTER($B$2:$B$14794, #REF!=$D$2:$D$14794))"),"#N/A")</f>
        <v>#N/A</v>
      </c>
    </row>
    <row r="6612">
      <c r="B6612" s="4" t="s">
        <v>1891</v>
      </c>
      <c r="C6612" s="12" t="str">
        <f>IFERROR(__xludf.DUMMYFUNCTION("TEXTJOIN("";"", TRUE, FILTER($B$2:$B$14794, #REF!=$D$2:$D$14794))"),"#N/A")</f>
        <v>#N/A</v>
      </c>
    </row>
    <row r="6613">
      <c r="B6613" s="4" t="s">
        <v>1891</v>
      </c>
      <c r="C6613" s="12" t="str">
        <f>IFERROR(__xludf.DUMMYFUNCTION("TEXTJOIN("";"", TRUE, FILTER($B$2:$B$14794, #REF!=$D$2:$D$14794))"),"#N/A")</f>
        <v>#N/A</v>
      </c>
    </row>
    <row r="6614">
      <c r="B6614" s="4" t="s">
        <v>1891</v>
      </c>
      <c r="C6614" s="12" t="str">
        <f>IFERROR(__xludf.DUMMYFUNCTION("TEXTJOIN("";"", TRUE, FILTER($B$2:$B$14794, #REF!=$D$2:$D$14794))"),"#N/A")</f>
        <v>#N/A</v>
      </c>
    </row>
    <row r="6615">
      <c r="B6615" s="4" t="s">
        <v>1891</v>
      </c>
      <c r="C6615" s="12" t="str">
        <f>IFERROR(__xludf.DUMMYFUNCTION("TEXTJOIN("";"", TRUE, FILTER($B$2:$B$14794, #REF!=$D$2:$D$14794))"),"#N/A")</f>
        <v>#N/A</v>
      </c>
    </row>
    <row r="6616">
      <c r="B6616" s="4" t="s">
        <v>1893</v>
      </c>
      <c r="C6616" s="12" t="str">
        <f>IFERROR(__xludf.DUMMYFUNCTION("TEXTJOIN("";"", TRUE, FILTER($B$2:$B$14794, #REF!=$D$2:$D$14794))"),"#N/A")</f>
        <v>#N/A</v>
      </c>
    </row>
    <row r="6617">
      <c r="B6617" s="4" t="s">
        <v>1895</v>
      </c>
      <c r="C6617" s="12" t="str">
        <f>IFERROR(__xludf.DUMMYFUNCTION("TEXTJOIN("";"", TRUE, FILTER($B$2:$B$14794, #REF!=$D$2:$D$14794))"),"#N/A")</f>
        <v>#N/A</v>
      </c>
    </row>
    <row r="6618">
      <c r="B6618" s="4" t="s">
        <v>1895</v>
      </c>
      <c r="C6618" s="12" t="str">
        <f>IFERROR(__xludf.DUMMYFUNCTION("TEXTJOIN("";"", TRUE, FILTER($B$2:$B$14794, #REF!=$D$2:$D$14794))"),"#N/A")</f>
        <v>#N/A</v>
      </c>
    </row>
    <row r="6619">
      <c r="B6619" s="4" t="s">
        <v>1895</v>
      </c>
      <c r="C6619" s="12" t="str">
        <f>IFERROR(__xludf.DUMMYFUNCTION("TEXTJOIN("";"", TRUE, FILTER($B$2:$B$14794, #REF!=$D$2:$D$14794))"),"#N/A")</f>
        <v>#N/A</v>
      </c>
    </row>
    <row r="6620">
      <c r="B6620" s="4" t="s">
        <v>1895</v>
      </c>
      <c r="C6620" s="12" t="str">
        <f>IFERROR(__xludf.DUMMYFUNCTION("TEXTJOIN("";"", TRUE, FILTER($B$2:$B$14794, #REF!=$D$2:$D$14794))"),"#N/A")</f>
        <v>#N/A</v>
      </c>
    </row>
    <row r="6621">
      <c r="B6621" s="4" t="s">
        <v>1895</v>
      </c>
      <c r="C6621" s="12" t="str">
        <f>IFERROR(__xludf.DUMMYFUNCTION("TEXTJOIN("";"", TRUE, FILTER($B$2:$B$14794, #REF!=$D$2:$D$14794))"),"#N/A")</f>
        <v>#N/A</v>
      </c>
    </row>
    <row r="6622">
      <c r="B6622" s="4" t="s">
        <v>1897</v>
      </c>
      <c r="C6622" s="12" t="str">
        <f>IFERROR(__xludf.DUMMYFUNCTION("TEXTJOIN("";"", TRUE, FILTER($B$2:$B$14794, #REF!=$D$2:$D$14794))"),"#N/A")</f>
        <v>#N/A</v>
      </c>
    </row>
    <row r="6623">
      <c r="B6623" s="4" t="s">
        <v>1897</v>
      </c>
      <c r="C6623" s="12" t="str">
        <f>IFERROR(__xludf.DUMMYFUNCTION("TEXTJOIN("";"", TRUE, FILTER($B$2:$B$14794, #REF!=$D$2:$D$14794))"),"#N/A")</f>
        <v>#N/A</v>
      </c>
    </row>
    <row r="6624">
      <c r="B6624" s="4" t="s">
        <v>1897</v>
      </c>
      <c r="C6624" s="12" t="str">
        <f>IFERROR(__xludf.DUMMYFUNCTION("TEXTJOIN("";"", TRUE, FILTER($B$2:$B$14794, #REF!=$D$2:$D$14794))"),"#N/A")</f>
        <v>#N/A</v>
      </c>
    </row>
    <row r="6625">
      <c r="B6625" s="4" t="s">
        <v>1899</v>
      </c>
      <c r="C6625" s="12" t="str">
        <f>IFERROR(__xludf.DUMMYFUNCTION("TEXTJOIN("";"", TRUE, FILTER($B$2:$B$14794, #REF!=$D$2:$D$14794))"),"#N/A")</f>
        <v>#N/A</v>
      </c>
    </row>
    <row r="6626">
      <c r="B6626" s="4" t="s">
        <v>1899</v>
      </c>
      <c r="C6626" s="12" t="str">
        <f>IFERROR(__xludf.DUMMYFUNCTION("TEXTJOIN("";"", TRUE, FILTER($B$2:$B$14794, #REF!=$D$2:$D$14794))"),"#N/A")</f>
        <v>#N/A</v>
      </c>
    </row>
    <row r="6627">
      <c r="B6627" s="4" t="s">
        <v>1899</v>
      </c>
      <c r="C6627" s="12" t="str">
        <f>IFERROR(__xludf.DUMMYFUNCTION("TEXTJOIN("";"", TRUE, FILTER($B$2:$B$14794, #REF!=$D$2:$D$14794))"),"#N/A")</f>
        <v>#N/A</v>
      </c>
    </row>
    <row r="6628">
      <c r="B6628" s="4" t="s">
        <v>1899</v>
      </c>
      <c r="C6628" s="12" t="str">
        <f>IFERROR(__xludf.DUMMYFUNCTION("TEXTJOIN("";"", TRUE, FILTER($B$2:$B$14794, #REF!=$D$2:$D$14794))"),"#N/A")</f>
        <v>#N/A</v>
      </c>
    </row>
    <row r="6629">
      <c r="B6629" s="4" t="s">
        <v>1899</v>
      </c>
      <c r="C6629" s="12" t="str">
        <f>IFERROR(__xludf.DUMMYFUNCTION("TEXTJOIN("";"", TRUE, FILTER($B$2:$B$14794, #REF!=$D$2:$D$14794))"),"#N/A")</f>
        <v>#N/A</v>
      </c>
    </row>
    <row r="6630">
      <c r="B6630" s="4" t="s">
        <v>1899</v>
      </c>
      <c r="C6630" s="12" t="str">
        <f>IFERROR(__xludf.DUMMYFUNCTION("TEXTJOIN("";"", TRUE, FILTER($B$2:$B$14794, #REF!=$D$2:$D$14794))"),"#N/A")</f>
        <v>#N/A</v>
      </c>
    </row>
    <row r="6631">
      <c r="B6631" s="4" t="s">
        <v>1901</v>
      </c>
      <c r="C6631" s="12" t="str">
        <f>IFERROR(__xludf.DUMMYFUNCTION("TEXTJOIN("";"", TRUE, FILTER($B$2:$B$14794, #REF!=$D$2:$D$14794))"),"#N/A")</f>
        <v>#N/A</v>
      </c>
    </row>
    <row r="6632">
      <c r="B6632" s="4" t="s">
        <v>1901</v>
      </c>
      <c r="C6632" s="12" t="str">
        <f>IFERROR(__xludf.DUMMYFUNCTION("TEXTJOIN("";"", TRUE, FILTER($B$2:$B$14794, #REF!=$D$2:$D$14794))"),"#N/A")</f>
        <v>#N/A</v>
      </c>
    </row>
    <row r="6633">
      <c r="B6633" s="4" t="s">
        <v>1901</v>
      </c>
      <c r="C6633" s="12" t="str">
        <f>IFERROR(__xludf.DUMMYFUNCTION("TEXTJOIN("";"", TRUE, FILTER($B$2:$B$14794, #REF!=$D$2:$D$14794))"),"#N/A")</f>
        <v>#N/A</v>
      </c>
    </row>
    <row r="6634">
      <c r="B6634" s="4" t="s">
        <v>1901</v>
      </c>
      <c r="C6634" s="12" t="str">
        <f>IFERROR(__xludf.DUMMYFUNCTION("TEXTJOIN("";"", TRUE, FILTER($B$2:$B$14794, #REF!=$D$2:$D$14794))"),"#N/A")</f>
        <v>#N/A</v>
      </c>
    </row>
    <row r="6635">
      <c r="B6635" s="4" t="s">
        <v>1901</v>
      </c>
      <c r="C6635" s="12" t="str">
        <f>IFERROR(__xludf.DUMMYFUNCTION("TEXTJOIN("";"", TRUE, FILTER($B$2:$B$14794, #REF!=$D$2:$D$14794))"),"#N/A")</f>
        <v>#N/A</v>
      </c>
    </row>
    <row r="6636">
      <c r="B6636" s="4" t="s">
        <v>1901</v>
      </c>
      <c r="C6636" s="12" t="str">
        <f>IFERROR(__xludf.DUMMYFUNCTION("TEXTJOIN("";"", TRUE, FILTER($B$2:$B$14794, #REF!=$D$2:$D$14794))"),"#N/A")</f>
        <v>#N/A</v>
      </c>
    </row>
    <row r="6637">
      <c r="B6637" s="4" t="s">
        <v>1901</v>
      </c>
      <c r="C6637" s="12" t="str">
        <f>IFERROR(__xludf.DUMMYFUNCTION("TEXTJOIN("";"", TRUE, FILTER($B$2:$B$14794, #REF!=$D$2:$D$14794))"),"#N/A")</f>
        <v>#N/A</v>
      </c>
    </row>
    <row r="6638">
      <c r="B6638" s="4" t="s">
        <v>1901</v>
      </c>
      <c r="C6638" s="12" t="str">
        <f>IFERROR(__xludf.DUMMYFUNCTION("TEXTJOIN("";"", TRUE, FILTER($B$2:$B$14794, #REF!=$D$2:$D$14794))"),"#N/A")</f>
        <v>#N/A</v>
      </c>
    </row>
    <row r="6639">
      <c r="B6639" s="4" t="s">
        <v>1903</v>
      </c>
      <c r="C6639" s="12" t="str">
        <f>IFERROR(__xludf.DUMMYFUNCTION("TEXTJOIN("";"", TRUE, FILTER($B$2:$B$14794, #REF!=$D$2:$D$14794))"),"#N/A")</f>
        <v>#N/A</v>
      </c>
    </row>
    <row r="6640">
      <c r="B6640" s="4" t="s">
        <v>1903</v>
      </c>
      <c r="C6640" s="12" t="str">
        <f>IFERROR(__xludf.DUMMYFUNCTION("TEXTJOIN("";"", TRUE, FILTER($B$2:$B$14794, #REF!=$D$2:$D$14794))"),"#N/A")</f>
        <v>#N/A</v>
      </c>
    </row>
    <row r="6641">
      <c r="B6641" s="4" t="s">
        <v>1903</v>
      </c>
      <c r="C6641" s="12" t="str">
        <f>IFERROR(__xludf.DUMMYFUNCTION("TEXTJOIN("";"", TRUE, FILTER($B$2:$B$14794, #REF!=$D$2:$D$14794))"),"#N/A")</f>
        <v>#N/A</v>
      </c>
    </row>
    <row r="6642">
      <c r="B6642" s="4" t="s">
        <v>1903</v>
      </c>
      <c r="C6642" s="12" t="str">
        <f>IFERROR(__xludf.DUMMYFUNCTION("TEXTJOIN("";"", TRUE, FILTER($B$2:$B$14794, #REF!=$D$2:$D$14794))"),"#N/A")</f>
        <v>#N/A</v>
      </c>
    </row>
    <row r="6643">
      <c r="B6643" s="4" t="s">
        <v>1903</v>
      </c>
      <c r="C6643" s="12" t="str">
        <f>IFERROR(__xludf.DUMMYFUNCTION("TEXTJOIN("";"", TRUE, FILTER($B$2:$B$14794, #REF!=$D$2:$D$14794))"),"#N/A")</f>
        <v>#N/A</v>
      </c>
    </row>
    <row r="6644">
      <c r="B6644" s="4" t="s">
        <v>1903</v>
      </c>
      <c r="C6644" s="12" t="str">
        <f>IFERROR(__xludf.DUMMYFUNCTION("TEXTJOIN("";"", TRUE, FILTER($B$2:$B$14794, #REF!=$D$2:$D$14794))"),"#N/A")</f>
        <v>#N/A</v>
      </c>
    </row>
    <row r="6645">
      <c r="B6645" s="4" t="s">
        <v>1903</v>
      </c>
      <c r="C6645" s="12" t="str">
        <f>IFERROR(__xludf.DUMMYFUNCTION("TEXTJOIN("";"", TRUE, FILTER($B$2:$B$14794, #REF!=$D$2:$D$14794))"),"#N/A")</f>
        <v>#N/A</v>
      </c>
    </row>
    <row r="6646">
      <c r="B6646" s="4" t="s">
        <v>1903</v>
      </c>
      <c r="C6646" s="12" t="str">
        <f>IFERROR(__xludf.DUMMYFUNCTION("TEXTJOIN("";"", TRUE, FILTER($B$2:$B$14794, #REF!=$D$2:$D$14794))"),"#N/A")</f>
        <v>#N/A</v>
      </c>
    </row>
    <row r="6647">
      <c r="B6647" s="4" t="s">
        <v>1906</v>
      </c>
      <c r="C6647" s="12" t="str">
        <f>IFERROR(__xludf.DUMMYFUNCTION("TEXTJOIN("";"", TRUE, FILTER($B$2:$B$14794, #REF!=$D$2:$D$14794))"),"#N/A")</f>
        <v>#N/A</v>
      </c>
    </row>
    <row r="6648">
      <c r="B6648" s="4" t="s">
        <v>1906</v>
      </c>
      <c r="C6648" s="12" t="str">
        <f>IFERROR(__xludf.DUMMYFUNCTION("TEXTJOIN("";"", TRUE, FILTER($B$2:$B$14794, #REF!=$D$2:$D$14794))"),"#N/A")</f>
        <v>#N/A</v>
      </c>
    </row>
    <row r="6649">
      <c r="B6649" s="4" t="s">
        <v>1906</v>
      </c>
      <c r="C6649" s="12" t="str">
        <f>IFERROR(__xludf.DUMMYFUNCTION("TEXTJOIN("";"", TRUE, FILTER($B$2:$B$14794, #REF!=$D$2:$D$14794))"),"#N/A")</f>
        <v>#N/A</v>
      </c>
    </row>
    <row r="6650">
      <c r="B6650" s="4" t="s">
        <v>1906</v>
      </c>
      <c r="C6650" s="12" t="str">
        <f>IFERROR(__xludf.DUMMYFUNCTION("TEXTJOIN("";"", TRUE, FILTER($B$2:$B$14794, #REF!=$D$2:$D$14794))"),"#N/A")</f>
        <v>#N/A</v>
      </c>
    </row>
    <row r="6651">
      <c r="B6651" s="4" t="s">
        <v>1906</v>
      </c>
      <c r="C6651" s="12" t="str">
        <f>IFERROR(__xludf.DUMMYFUNCTION("TEXTJOIN("";"", TRUE, FILTER($B$2:$B$14794, #REF!=$D$2:$D$14794))"),"#N/A")</f>
        <v>#N/A</v>
      </c>
    </row>
    <row r="6652">
      <c r="B6652" s="4" t="s">
        <v>1906</v>
      </c>
      <c r="C6652" s="12" t="str">
        <f>IFERROR(__xludf.DUMMYFUNCTION("TEXTJOIN("";"", TRUE, FILTER($B$2:$B$14794, #REF!=$D$2:$D$14794))"),"#N/A")</f>
        <v>#N/A</v>
      </c>
    </row>
    <row r="6653">
      <c r="B6653" s="4" t="s">
        <v>1906</v>
      </c>
      <c r="C6653" s="12" t="str">
        <f>IFERROR(__xludf.DUMMYFUNCTION("TEXTJOIN("";"", TRUE, FILTER($B$2:$B$14794, #REF!=$D$2:$D$14794))"),"#N/A")</f>
        <v>#N/A</v>
      </c>
    </row>
    <row r="6654">
      <c r="B6654" s="4" t="s">
        <v>1906</v>
      </c>
      <c r="C6654" s="12" t="str">
        <f>IFERROR(__xludf.DUMMYFUNCTION("TEXTJOIN("";"", TRUE, FILTER($B$2:$B$14794, #REF!=$D$2:$D$14794))"),"#N/A")</f>
        <v>#N/A</v>
      </c>
    </row>
    <row r="6655">
      <c r="B6655" s="4" t="s">
        <v>1908</v>
      </c>
      <c r="C6655" s="12" t="str">
        <f>IFERROR(__xludf.DUMMYFUNCTION("TEXTJOIN("";"", TRUE, FILTER($B$2:$B$14794, #REF!=$D$2:$D$14794))"),"#N/A")</f>
        <v>#N/A</v>
      </c>
    </row>
    <row r="6656">
      <c r="B6656" s="4" t="s">
        <v>1910</v>
      </c>
      <c r="C6656" s="12" t="str">
        <f>IFERROR(__xludf.DUMMYFUNCTION("TEXTJOIN("";"", TRUE, FILTER($B$2:$B$14794, #REF!=$D$2:$D$14794))"),"#N/A")</f>
        <v>#N/A</v>
      </c>
    </row>
    <row r="6657">
      <c r="B6657" s="4" t="s">
        <v>1910</v>
      </c>
      <c r="C6657" s="12" t="str">
        <f>IFERROR(__xludf.DUMMYFUNCTION("TEXTJOIN("";"", TRUE, FILTER($B$2:$B$14794, #REF!=$D$2:$D$14794))"),"#N/A")</f>
        <v>#N/A</v>
      </c>
    </row>
    <row r="6658">
      <c r="B6658" s="4" t="s">
        <v>1910</v>
      </c>
      <c r="C6658" s="12" t="str">
        <f>IFERROR(__xludf.DUMMYFUNCTION("TEXTJOIN("";"", TRUE, FILTER($B$2:$B$14794, #REF!=$D$2:$D$14794))"),"#N/A")</f>
        <v>#N/A</v>
      </c>
    </row>
    <row r="6659">
      <c r="B6659" s="4" t="s">
        <v>1910</v>
      </c>
      <c r="C6659" s="12" t="str">
        <f>IFERROR(__xludf.DUMMYFUNCTION("TEXTJOIN("";"", TRUE, FILTER($B$2:$B$14794, #REF!=$D$2:$D$14794))"),"#N/A")</f>
        <v>#N/A</v>
      </c>
    </row>
    <row r="6660">
      <c r="B6660" s="4" t="s">
        <v>1910</v>
      </c>
      <c r="C6660" s="12" t="str">
        <f>IFERROR(__xludf.DUMMYFUNCTION("TEXTJOIN("";"", TRUE, FILTER($B$2:$B$14794, #REF!=$D$2:$D$14794))"),"#N/A")</f>
        <v>#N/A</v>
      </c>
    </row>
    <row r="6661">
      <c r="B6661" s="4" t="s">
        <v>1910</v>
      </c>
      <c r="C6661" s="12" t="str">
        <f>IFERROR(__xludf.DUMMYFUNCTION("TEXTJOIN("";"", TRUE, FILTER($B$2:$B$14794, #REF!=$D$2:$D$14794))"),"#N/A")</f>
        <v>#N/A</v>
      </c>
    </row>
    <row r="6662">
      <c r="B6662" s="4" t="s">
        <v>1912</v>
      </c>
      <c r="C6662" s="12" t="str">
        <f>IFERROR(__xludf.DUMMYFUNCTION("TEXTJOIN("";"", TRUE, FILTER($B$2:$B$14794, #REF!=$D$2:$D$14794))"),"#N/A")</f>
        <v>#N/A</v>
      </c>
    </row>
    <row r="6663">
      <c r="B6663" s="4" t="s">
        <v>1912</v>
      </c>
      <c r="C6663" s="12" t="str">
        <f>IFERROR(__xludf.DUMMYFUNCTION("TEXTJOIN("";"", TRUE, FILTER($B$2:$B$14794, #REF!=$D$2:$D$14794))"),"#N/A")</f>
        <v>#N/A</v>
      </c>
    </row>
    <row r="6664">
      <c r="B6664" s="4" t="s">
        <v>1912</v>
      </c>
      <c r="C6664" s="12" t="str">
        <f>IFERROR(__xludf.DUMMYFUNCTION("TEXTJOIN("";"", TRUE, FILTER($B$2:$B$14794, #REF!=$D$2:$D$14794))"),"#N/A")</f>
        <v>#N/A</v>
      </c>
    </row>
    <row r="6665">
      <c r="B6665" s="4" t="s">
        <v>1912</v>
      </c>
      <c r="C6665" s="12" t="str">
        <f>IFERROR(__xludf.DUMMYFUNCTION("TEXTJOIN("";"", TRUE, FILTER($B$2:$B$14794, #REF!=$D$2:$D$14794))"),"#N/A")</f>
        <v>#N/A</v>
      </c>
    </row>
    <row r="6666">
      <c r="B6666" s="4" t="s">
        <v>1912</v>
      </c>
      <c r="C6666" s="12" t="str">
        <f>IFERROR(__xludf.DUMMYFUNCTION("TEXTJOIN("";"", TRUE, FILTER($B$2:$B$14794, #REF!=$D$2:$D$14794))"),"#N/A")</f>
        <v>#N/A</v>
      </c>
    </row>
    <row r="6667">
      <c r="B6667" s="4" t="s">
        <v>1912</v>
      </c>
      <c r="C6667" s="12" t="str">
        <f>IFERROR(__xludf.DUMMYFUNCTION("TEXTJOIN("";"", TRUE, FILTER($B$2:$B$14794, #REF!=$D$2:$D$14794))"),"#N/A")</f>
        <v>#N/A</v>
      </c>
    </row>
    <row r="6668">
      <c r="B6668" s="4" t="s">
        <v>1912</v>
      </c>
      <c r="C6668" s="12" t="str">
        <f>IFERROR(__xludf.DUMMYFUNCTION("TEXTJOIN("";"", TRUE, FILTER($B$2:$B$14794, #REF!=$D$2:$D$14794))"),"#N/A")</f>
        <v>#N/A</v>
      </c>
    </row>
    <row r="6669">
      <c r="B6669" s="4" t="s">
        <v>1914</v>
      </c>
      <c r="C6669" s="12" t="str">
        <f>IFERROR(__xludf.DUMMYFUNCTION("TEXTJOIN("";"", TRUE, FILTER($B$2:$B$14794, #REF!=$D$2:$D$14794))"),"#N/A")</f>
        <v>#N/A</v>
      </c>
    </row>
    <row r="6670">
      <c r="B6670" s="4" t="s">
        <v>1916</v>
      </c>
      <c r="C6670" s="12" t="str">
        <f>IFERROR(__xludf.DUMMYFUNCTION("TEXTJOIN("";"", TRUE, FILTER($B$2:$B$14794, #REF!=$D$2:$D$14794))"),"#N/A")</f>
        <v>#N/A</v>
      </c>
    </row>
    <row r="6671">
      <c r="B6671" s="4" t="s">
        <v>1916</v>
      </c>
      <c r="C6671" s="12" t="str">
        <f>IFERROR(__xludf.DUMMYFUNCTION("TEXTJOIN("";"", TRUE, FILTER($B$2:$B$14794, #REF!=$D$2:$D$14794))"),"#N/A")</f>
        <v>#N/A</v>
      </c>
    </row>
    <row r="6672">
      <c r="B6672" s="4" t="s">
        <v>1916</v>
      </c>
      <c r="C6672" s="12" t="str">
        <f>IFERROR(__xludf.DUMMYFUNCTION("TEXTJOIN("";"", TRUE, FILTER($B$2:$B$14794, #REF!=$D$2:$D$14794))"),"#N/A")</f>
        <v>#N/A</v>
      </c>
    </row>
    <row r="6673">
      <c r="B6673" s="4" t="s">
        <v>1916</v>
      </c>
      <c r="C6673" s="12" t="str">
        <f>IFERROR(__xludf.DUMMYFUNCTION("TEXTJOIN("";"", TRUE, FILTER($B$2:$B$14794, #REF!=$D$2:$D$14794))"),"#N/A")</f>
        <v>#N/A</v>
      </c>
    </row>
    <row r="6674">
      <c r="B6674" s="4" t="s">
        <v>1916</v>
      </c>
      <c r="C6674" s="12" t="str">
        <f>IFERROR(__xludf.DUMMYFUNCTION("TEXTJOIN("";"", TRUE, FILTER($B$2:$B$14794, #REF!=$D$2:$D$14794))"),"#N/A")</f>
        <v>#N/A</v>
      </c>
    </row>
    <row r="6675">
      <c r="B6675" s="4" t="s">
        <v>1916</v>
      </c>
      <c r="C6675" s="12" t="str">
        <f>IFERROR(__xludf.DUMMYFUNCTION("TEXTJOIN("";"", TRUE, FILTER($B$2:$B$14794, #REF!=$D$2:$D$14794))"),"#N/A")</f>
        <v>#N/A</v>
      </c>
    </row>
    <row r="6676">
      <c r="B6676" s="4" t="s">
        <v>1916</v>
      </c>
      <c r="C6676" s="12" t="str">
        <f>IFERROR(__xludf.DUMMYFUNCTION("TEXTJOIN("";"", TRUE, FILTER($B$2:$B$14794, #REF!=$D$2:$D$14794))"),"#N/A")</f>
        <v>#N/A</v>
      </c>
    </row>
    <row r="6677">
      <c r="B6677" s="4" t="s">
        <v>1916</v>
      </c>
      <c r="C6677" s="12" t="str">
        <f>IFERROR(__xludf.DUMMYFUNCTION("TEXTJOIN("";"", TRUE, FILTER($B$2:$B$14794, #REF!=$D$2:$D$14794))"),"#N/A")</f>
        <v>#N/A</v>
      </c>
    </row>
    <row r="6678">
      <c r="B6678" s="4" t="s">
        <v>1916</v>
      </c>
      <c r="C6678" s="12" t="str">
        <f>IFERROR(__xludf.DUMMYFUNCTION("TEXTJOIN("";"", TRUE, FILTER($B$2:$B$14794, #REF!=$D$2:$D$14794))"),"#N/A")</f>
        <v>#N/A</v>
      </c>
    </row>
    <row r="6679">
      <c r="B6679" s="4" t="s">
        <v>1919</v>
      </c>
      <c r="C6679" s="12" t="str">
        <f>IFERROR(__xludf.DUMMYFUNCTION("TEXTJOIN("";"", TRUE, FILTER($B$2:$B$14794, #REF!=$D$2:$D$14794))"),"#N/A")</f>
        <v>#N/A</v>
      </c>
    </row>
    <row r="6680">
      <c r="B6680" s="4" t="s">
        <v>1919</v>
      </c>
      <c r="C6680" s="12" t="str">
        <f>IFERROR(__xludf.DUMMYFUNCTION("TEXTJOIN("";"", TRUE, FILTER($B$2:$B$14794, #REF!=$D$2:$D$14794))"),"#N/A")</f>
        <v>#N/A</v>
      </c>
    </row>
    <row r="6681">
      <c r="B6681" s="4" t="s">
        <v>1919</v>
      </c>
      <c r="C6681" s="12" t="str">
        <f>IFERROR(__xludf.DUMMYFUNCTION("TEXTJOIN("";"", TRUE, FILTER($B$2:$B$14794, #REF!=$D$2:$D$14794))"),"#N/A")</f>
        <v>#N/A</v>
      </c>
    </row>
    <row r="6682">
      <c r="B6682" s="4" t="s">
        <v>1919</v>
      </c>
      <c r="C6682" s="12" t="str">
        <f>IFERROR(__xludf.DUMMYFUNCTION("TEXTJOIN("";"", TRUE, FILTER($B$2:$B$14794, #REF!=$D$2:$D$14794))"),"#N/A")</f>
        <v>#N/A</v>
      </c>
    </row>
    <row r="6683">
      <c r="B6683" s="4" t="s">
        <v>1919</v>
      </c>
      <c r="C6683" s="12" t="str">
        <f>IFERROR(__xludf.DUMMYFUNCTION("TEXTJOIN("";"", TRUE, FILTER($B$2:$B$14794, #REF!=$D$2:$D$14794))"),"#N/A")</f>
        <v>#N/A</v>
      </c>
    </row>
    <row r="6684">
      <c r="B6684" s="4" t="s">
        <v>1921</v>
      </c>
      <c r="C6684" s="12" t="str">
        <f>IFERROR(__xludf.DUMMYFUNCTION("TEXTJOIN("";"", TRUE, FILTER($B$2:$B$14794, #REF!=$D$2:$D$14794))"),"#N/A")</f>
        <v>#N/A</v>
      </c>
    </row>
    <row r="6685">
      <c r="B6685" s="4" t="s">
        <v>1923</v>
      </c>
      <c r="C6685" s="12" t="str">
        <f>IFERROR(__xludf.DUMMYFUNCTION("TEXTJOIN("";"", TRUE, FILTER($B$2:$B$14794, #REF!=$D$2:$D$14794))"),"#N/A")</f>
        <v>#N/A</v>
      </c>
    </row>
    <row r="6686">
      <c r="B6686" s="4" t="s">
        <v>1923</v>
      </c>
      <c r="C6686" s="12" t="str">
        <f>IFERROR(__xludf.DUMMYFUNCTION("TEXTJOIN("";"", TRUE, FILTER($B$2:$B$14794, #REF!=$D$2:$D$14794))"),"#N/A")</f>
        <v>#N/A</v>
      </c>
    </row>
    <row r="6687">
      <c r="B6687" s="4" t="s">
        <v>1923</v>
      </c>
      <c r="C6687" s="12" t="str">
        <f>IFERROR(__xludf.DUMMYFUNCTION("TEXTJOIN("";"", TRUE, FILTER($B$2:$B$14794, #REF!=$D$2:$D$14794))"),"#N/A")</f>
        <v>#N/A</v>
      </c>
    </row>
    <row r="6688">
      <c r="B6688" s="4" t="s">
        <v>1923</v>
      </c>
      <c r="C6688" s="12" t="str">
        <f>IFERROR(__xludf.DUMMYFUNCTION("TEXTJOIN("";"", TRUE, FILTER($B$2:$B$14794, #REF!=$D$2:$D$14794))"),"#N/A")</f>
        <v>#N/A</v>
      </c>
    </row>
    <row r="6689">
      <c r="B6689" s="4" t="s">
        <v>1923</v>
      </c>
      <c r="C6689" s="12" t="str">
        <f>IFERROR(__xludf.DUMMYFUNCTION("TEXTJOIN("";"", TRUE, FILTER($B$2:$B$14794, #REF!=$D$2:$D$14794))"),"#N/A")</f>
        <v>#N/A</v>
      </c>
    </row>
    <row r="6690">
      <c r="B6690" s="4" t="s">
        <v>1923</v>
      </c>
      <c r="C6690" s="12" t="str">
        <f>IFERROR(__xludf.DUMMYFUNCTION("TEXTJOIN("";"", TRUE, FILTER($B$2:$B$14794, #REF!=$D$2:$D$14794))"),"#N/A")</f>
        <v>#N/A</v>
      </c>
    </row>
    <row r="6691">
      <c r="B6691" s="4" t="s">
        <v>1925</v>
      </c>
      <c r="C6691" s="12" t="str">
        <f>IFERROR(__xludf.DUMMYFUNCTION("TEXTJOIN("";"", TRUE, FILTER($B$2:$B$14794, #REF!=$D$2:$D$14794))"),"#N/A")</f>
        <v>#N/A</v>
      </c>
    </row>
    <row r="6692">
      <c r="B6692" s="4" t="s">
        <v>1925</v>
      </c>
      <c r="C6692" s="12" t="str">
        <f>IFERROR(__xludf.DUMMYFUNCTION("TEXTJOIN("";"", TRUE, FILTER($B$2:$B$14794, #REF!=$D$2:$D$14794))"),"#N/A")</f>
        <v>#N/A</v>
      </c>
    </row>
    <row r="6693">
      <c r="B6693" s="4" t="s">
        <v>1927</v>
      </c>
      <c r="C6693" s="12" t="str">
        <f>IFERROR(__xludf.DUMMYFUNCTION("TEXTJOIN("";"", TRUE, FILTER($B$2:$B$14794, #REF!=$D$2:$D$14794))"),"#N/A")</f>
        <v>#N/A</v>
      </c>
    </row>
    <row r="6694">
      <c r="B6694" s="4" t="s">
        <v>1927</v>
      </c>
      <c r="C6694" s="12" t="str">
        <f>IFERROR(__xludf.DUMMYFUNCTION("TEXTJOIN("";"", TRUE, FILTER($B$2:$B$14794, #REF!=$D$2:$D$14794))"),"#N/A")</f>
        <v>#N/A</v>
      </c>
    </row>
    <row r="6695">
      <c r="B6695" s="4" t="s">
        <v>1927</v>
      </c>
      <c r="C6695" s="12" t="str">
        <f>IFERROR(__xludf.DUMMYFUNCTION("TEXTJOIN("";"", TRUE, FILTER($B$2:$B$14794, #REF!=$D$2:$D$14794))"),"#N/A")</f>
        <v>#N/A</v>
      </c>
    </row>
    <row r="6696">
      <c r="B6696" s="4" t="s">
        <v>1927</v>
      </c>
      <c r="C6696" s="12" t="str">
        <f>IFERROR(__xludf.DUMMYFUNCTION("TEXTJOIN("";"", TRUE, FILTER($B$2:$B$14794, #REF!=$D$2:$D$14794))"),"#N/A")</f>
        <v>#N/A</v>
      </c>
    </row>
    <row r="6697">
      <c r="B6697" s="4" t="s">
        <v>1927</v>
      </c>
      <c r="C6697" s="12" t="str">
        <f>IFERROR(__xludf.DUMMYFUNCTION("TEXTJOIN("";"", TRUE, FILTER($B$2:$B$14794, #REF!=$D$2:$D$14794))"),"#N/A")</f>
        <v>#N/A</v>
      </c>
    </row>
    <row r="6698">
      <c r="B6698" s="4" t="s">
        <v>1930</v>
      </c>
      <c r="C6698" s="12" t="str">
        <f>IFERROR(__xludf.DUMMYFUNCTION("TEXTJOIN("";"", TRUE, FILTER($B$2:$B$14794, #REF!=$D$2:$D$14794))"),"#N/A")</f>
        <v>#N/A</v>
      </c>
    </row>
    <row r="6699">
      <c r="B6699" s="4" t="s">
        <v>1930</v>
      </c>
      <c r="C6699" s="12" t="str">
        <f>IFERROR(__xludf.DUMMYFUNCTION("TEXTJOIN("";"", TRUE, FILTER($B$2:$B$14794, #REF!=$D$2:$D$14794))"),"#N/A")</f>
        <v>#N/A</v>
      </c>
    </row>
    <row r="6700">
      <c r="B6700" s="4" t="s">
        <v>1930</v>
      </c>
      <c r="C6700" s="12" t="str">
        <f>IFERROR(__xludf.DUMMYFUNCTION("TEXTJOIN("";"", TRUE, FILTER($B$2:$B$14794, #REF!=$D$2:$D$14794))"),"#N/A")</f>
        <v>#N/A</v>
      </c>
    </row>
    <row r="6701">
      <c r="B6701" s="4" t="s">
        <v>1930</v>
      </c>
      <c r="C6701" s="12" t="str">
        <f>IFERROR(__xludf.DUMMYFUNCTION("TEXTJOIN("";"", TRUE, FILTER($B$2:$B$14794, #REF!=$D$2:$D$14794))"),"#N/A")</f>
        <v>#N/A</v>
      </c>
    </row>
    <row r="6702">
      <c r="B6702" s="4" t="s">
        <v>1930</v>
      </c>
      <c r="C6702" s="12" t="str">
        <f>IFERROR(__xludf.DUMMYFUNCTION("TEXTJOIN("";"", TRUE, FILTER($B$2:$B$14794, #REF!=$D$2:$D$14794))"),"#N/A")</f>
        <v>#N/A</v>
      </c>
    </row>
    <row r="6703">
      <c r="B6703" s="4" t="s">
        <v>1930</v>
      </c>
      <c r="C6703" s="12" t="str">
        <f>IFERROR(__xludf.DUMMYFUNCTION("TEXTJOIN("";"", TRUE, FILTER($B$2:$B$14794, #REF!=$D$2:$D$14794))"),"#N/A")</f>
        <v>#N/A</v>
      </c>
    </row>
    <row r="6704">
      <c r="B6704" s="4" t="s">
        <v>1930</v>
      </c>
      <c r="C6704" s="12" t="str">
        <f>IFERROR(__xludf.DUMMYFUNCTION("TEXTJOIN("";"", TRUE, FILTER($B$2:$B$14794, #REF!=$D$2:$D$14794))"),"#N/A")</f>
        <v>#N/A</v>
      </c>
    </row>
    <row r="6705">
      <c r="B6705" s="4" t="s">
        <v>1932</v>
      </c>
      <c r="C6705" s="12" t="str">
        <f>IFERROR(__xludf.DUMMYFUNCTION("TEXTJOIN("";"", TRUE, FILTER($B$2:$B$14794, #REF!=$D$2:$D$14794))"),"#N/A")</f>
        <v>#N/A</v>
      </c>
    </row>
    <row r="6706">
      <c r="B6706" s="4" t="s">
        <v>1932</v>
      </c>
      <c r="C6706" s="12" t="str">
        <f>IFERROR(__xludf.DUMMYFUNCTION("TEXTJOIN("";"", TRUE, FILTER($B$2:$B$14794, #REF!=$D$2:$D$14794))"),"#N/A")</f>
        <v>#N/A</v>
      </c>
    </row>
    <row r="6707">
      <c r="B6707" s="4" t="s">
        <v>1932</v>
      </c>
      <c r="C6707" s="12" t="str">
        <f>IFERROR(__xludf.DUMMYFUNCTION("TEXTJOIN("";"", TRUE, FILTER($B$2:$B$14794, #REF!=$D$2:$D$14794))"),"#N/A")</f>
        <v>#N/A</v>
      </c>
    </row>
    <row r="6708">
      <c r="B6708" s="4" t="s">
        <v>1932</v>
      </c>
      <c r="C6708" s="12" t="str">
        <f>IFERROR(__xludf.DUMMYFUNCTION("TEXTJOIN("";"", TRUE, FILTER($B$2:$B$14794, #REF!=$D$2:$D$14794))"),"#N/A")</f>
        <v>#N/A</v>
      </c>
    </row>
    <row r="6709">
      <c r="B6709" s="4" t="s">
        <v>1932</v>
      </c>
      <c r="C6709" s="12" t="str">
        <f>IFERROR(__xludf.DUMMYFUNCTION("TEXTJOIN("";"", TRUE, FILTER($B$2:$B$14794, #REF!=$D$2:$D$14794))"),"#N/A")</f>
        <v>#N/A</v>
      </c>
    </row>
    <row r="6710">
      <c r="B6710" s="4" t="s">
        <v>1932</v>
      </c>
      <c r="C6710" s="12" t="str">
        <f>IFERROR(__xludf.DUMMYFUNCTION("TEXTJOIN("";"", TRUE, FILTER($B$2:$B$14794, #REF!=$D$2:$D$14794))"),"#N/A")</f>
        <v>#N/A</v>
      </c>
    </row>
    <row r="6711">
      <c r="B6711" s="4" t="s">
        <v>1932</v>
      </c>
      <c r="C6711" s="12" t="str">
        <f>IFERROR(__xludf.DUMMYFUNCTION("TEXTJOIN("";"", TRUE, FILTER($B$2:$B$14794, #REF!=$D$2:$D$14794))"),"#N/A")</f>
        <v>#N/A</v>
      </c>
    </row>
    <row r="6712">
      <c r="B6712" s="4" t="s">
        <v>1932</v>
      </c>
      <c r="C6712" s="12" t="str">
        <f>IFERROR(__xludf.DUMMYFUNCTION("TEXTJOIN("";"", TRUE, FILTER($B$2:$B$14794, #REF!=$D$2:$D$14794))"),"#N/A")</f>
        <v>#N/A</v>
      </c>
    </row>
    <row r="6713">
      <c r="B6713" s="4" t="s">
        <v>1934</v>
      </c>
      <c r="C6713" s="12" t="str">
        <f>IFERROR(__xludf.DUMMYFUNCTION("TEXTJOIN("";"", TRUE, FILTER($B$2:$B$14794, #REF!=$D$2:$D$14794))"),"#N/A")</f>
        <v>#N/A</v>
      </c>
    </row>
    <row r="6714">
      <c r="B6714" s="4" t="s">
        <v>1934</v>
      </c>
      <c r="C6714" s="12" t="str">
        <f>IFERROR(__xludf.DUMMYFUNCTION("TEXTJOIN("";"", TRUE, FILTER($B$2:$B$14794, #REF!=$D$2:$D$14794))"),"#N/A")</f>
        <v>#N/A</v>
      </c>
    </row>
    <row r="6715">
      <c r="B6715" s="4" t="s">
        <v>1934</v>
      </c>
      <c r="C6715" s="12" t="str">
        <f>IFERROR(__xludf.DUMMYFUNCTION("TEXTJOIN("";"", TRUE, FILTER($B$2:$B$14794, #REF!=$D$2:$D$14794))"),"#N/A")</f>
        <v>#N/A</v>
      </c>
    </row>
    <row r="6716">
      <c r="B6716" s="4" t="s">
        <v>1936</v>
      </c>
      <c r="C6716" s="12" t="str">
        <f>IFERROR(__xludf.DUMMYFUNCTION("TEXTJOIN("";"", TRUE, FILTER($B$2:$B$14794, #REF!=$D$2:$D$14794))"),"#N/A")</f>
        <v>#N/A</v>
      </c>
    </row>
    <row r="6717">
      <c r="B6717" s="4" t="s">
        <v>1936</v>
      </c>
      <c r="C6717" s="12" t="str">
        <f>IFERROR(__xludf.DUMMYFUNCTION("TEXTJOIN("";"", TRUE, FILTER($B$2:$B$14794, #REF!=$D$2:$D$14794))"),"#N/A")</f>
        <v>#N/A</v>
      </c>
    </row>
    <row r="6718">
      <c r="B6718" s="4" t="s">
        <v>1936</v>
      </c>
      <c r="C6718" s="12" t="str">
        <f>IFERROR(__xludf.DUMMYFUNCTION("TEXTJOIN("";"", TRUE, FILTER($B$2:$B$14794, #REF!=$D$2:$D$14794))"),"#N/A")</f>
        <v>#N/A</v>
      </c>
    </row>
    <row r="6719">
      <c r="B6719" s="4" t="s">
        <v>1938</v>
      </c>
      <c r="C6719" s="12" t="str">
        <f>IFERROR(__xludf.DUMMYFUNCTION("TEXTJOIN("";"", TRUE, FILTER($B$2:$B$14794, #REF!=$D$2:$D$14794))"),"#N/A")</f>
        <v>#N/A</v>
      </c>
    </row>
    <row r="6720">
      <c r="B6720" s="4" t="s">
        <v>1938</v>
      </c>
      <c r="C6720" s="12" t="str">
        <f>IFERROR(__xludf.DUMMYFUNCTION("TEXTJOIN("";"", TRUE, FILTER($B$2:$B$14794, #REF!=$D$2:$D$14794))"),"#N/A")</f>
        <v>#N/A</v>
      </c>
    </row>
    <row r="6721">
      <c r="B6721" s="4" t="s">
        <v>1938</v>
      </c>
      <c r="C6721" s="12" t="str">
        <f>IFERROR(__xludf.DUMMYFUNCTION("TEXTJOIN("";"", TRUE, FILTER($B$2:$B$14794, #REF!=$D$2:$D$14794))"),"#N/A")</f>
        <v>#N/A</v>
      </c>
    </row>
    <row r="6722">
      <c r="B6722" s="4" t="s">
        <v>1938</v>
      </c>
      <c r="C6722" s="12" t="str">
        <f>IFERROR(__xludf.DUMMYFUNCTION("TEXTJOIN("";"", TRUE, FILTER($B$2:$B$14794, #REF!=$D$2:$D$14794))"),"#N/A")</f>
        <v>#N/A</v>
      </c>
    </row>
    <row r="6723">
      <c r="B6723" s="4" t="s">
        <v>1938</v>
      </c>
      <c r="C6723" s="12" t="str">
        <f>IFERROR(__xludf.DUMMYFUNCTION("TEXTJOIN("";"", TRUE, FILTER($B$2:$B$14794, #REF!=$D$2:$D$14794))"),"#N/A")</f>
        <v>#N/A</v>
      </c>
    </row>
    <row r="6724">
      <c r="B6724" s="4" t="s">
        <v>1938</v>
      </c>
      <c r="C6724" s="12" t="str">
        <f>IFERROR(__xludf.DUMMYFUNCTION("TEXTJOIN("";"", TRUE, FILTER($B$2:$B$14794, #REF!=$D$2:$D$14794))"),"#N/A")</f>
        <v>#N/A</v>
      </c>
    </row>
    <row r="6725">
      <c r="B6725" s="4" t="s">
        <v>1938</v>
      </c>
      <c r="C6725" s="12" t="str">
        <f>IFERROR(__xludf.DUMMYFUNCTION("TEXTJOIN("";"", TRUE, FILTER($B$2:$B$14794, #REF!=$D$2:$D$14794))"),"#N/A")</f>
        <v>#N/A</v>
      </c>
    </row>
    <row r="6726">
      <c r="B6726" s="4" t="s">
        <v>1938</v>
      </c>
      <c r="C6726" s="12" t="str">
        <f>IFERROR(__xludf.DUMMYFUNCTION("TEXTJOIN("";"", TRUE, FILTER($B$2:$B$14794, #REF!=$D$2:$D$14794))"),"#N/A")</f>
        <v>#N/A</v>
      </c>
    </row>
    <row r="6727">
      <c r="B6727" s="4" t="s">
        <v>1941</v>
      </c>
      <c r="C6727" s="12" t="str">
        <f>IFERROR(__xludf.DUMMYFUNCTION("TEXTJOIN("";"", TRUE, FILTER($B$2:$B$14794, #REF!=$D$2:$D$14794))"),"#N/A")</f>
        <v>#N/A</v>
      </c>
    </row>
    <row r="6728">
      <c r="B6728" s="4" t="s">
        <v>1941</v>
      </c>
      <c r="C6728" s="12" t="str">
        <f>IFERROR(__xludf.DUMMYFUNCTION("TEXTJOIN("";"", TRUE, FILTER($B$2:$B$14794, #REF!=$D$2:$D$14794))"),"#N/A")</f>
        <v>#N/A</v>
      </c>
    </row>
    <row r="6729">
      <c r="B6729" s="4" t="s">
        <v>1943</v>
      </c>
      <c r="C6729" s="12" t="str">
        <f>IFERROR(__xludf.DUMMYFUNCTION("TEXTJOIN("";"", TRUE, FILTER($B$2:$B$14794, #REF!=$D$2:$D$14794))"),"#N/A")</f>
        <v>#N/A</v>
      </c>
    </row>
    <row r="6730">
      <c r="B6730" s="4" t="s">
        <v>1943</v>
      </c>
      <c r="C6730" s="12" t="str">
        <f>IFERROR(__xludf.DUMMYFUNCTION("TEXTJOIN("";"", TRUE, FILTER($B$2:$B$14794, #REF!=$D$2:$D$14794))"),"#N/A")</f>
        <v>#N/A</v>
      </c>
    </row>
    <row r="6731">
      <c r="B6731" s="4" t="s">
        <v>1943</v>
      </c>
      <c r="C6731" s="12" t="str">
        <f>IFERROR(__xludf.DUMMYFUNCTION("TEXTJOIN("";"", TRUE, FILTER($B$2:$B$14794, #REF!=$D$2:$D$14794))"),"#N/A")</f>
        <v>#N/A</v>
      </c>
    </row>
    <row r="6732">
      <c r="B6732" s="4" t="s">
        <v>1943</v>
      </c>
      <c r="C6732" s="12" t="str">
        <f>IFERROR(__xludf.DUMMYFUNCTION("TEXTJOIN("";"", TRUE, FILTER($B$2:$B$14794, #REF!=$D$2:$D$14794))"),"#N/A")</f>
        <v>#N/A</v>
      </c>
    </row>
    <row r="6733">
      <c r="B6733" s="4" t="s">
        <v>1943</v>
      </c>
      <c r="C6733" s="12" t="str">
        <f>IFERROR(__xludf.DUMMYFUNCTION("TEXTJOIN("";"", TRUE, FILTER($B$2:$B$14794, #REF!=$D$2:$D$14794))"),"#N/A")</f>
        <v>#N/A</v>
      </c>
    </row>
    <row r="6734">
      <c r="B6734" s="4" t="s">
        <v>1945</v>
      </c>
      <c r="C6734" s="12" t="str">
        <f>IFERROR(__xludf.DUMMYFUNCTION("TEXTJOIN("";"", TRUE, FILTER($B$2:$B$14794, #REF!=$D$2:$D$14794))"),"#N/A")</f>
        <v>#N/A</v>
      </c>
    </row>
    <row r="6735">
      <c r="B6735" s="4" t="s">
        <v>1945</v>
      </c>
      <c r="C6735" s="12" t="str">
        <f>IFERROR(__xludf.DUMMYFUNCTION("TEXTJOIN("";"", TRUE, FILTER($B$2:$B$14794, #REF!=$D$2:$D$14794))"),"#N/A")</f>
        <v>#N/A</v>
      </c>
    </row>
    <row r="6736">
      <c r="B6736" s="4" t="s">
        <v>1945</v>
      </c>
      <c r="C6736" s="12" t="str">
        <f>IFERROR(__xludf.DUMMYFUNCTION("TEXTJOIN("";"", TRUE, FILTER($B$2:$B$14794, #REF!=$D$2:$D$14794))"),"#N/A")</f>
        <v>#N/A</v>
      </c>
    </row>
    <row r="6737">
      <c r="B6737" s="4" t="s">
        <v>1947</v>
      </c>
      <c r="C6737" s="12" t="str">
        <f>IFERROR(__xludf.DUMMYFUNCTION("TEXTJOIN("";"", TRUE, FILTER($B$2:$B$14794, #REF!=$D$2:$D$14794))"),"#N/A")</f>
        <v>#N/A</v>
      </c>
    </row>
    <row r="6738">
      <c r="B6738" s="4" t="s">
        <v>1947</v>
      </c>
      <c r="C6738" s="12" t="str">
        <f>IFERROR(__xludf.DUMMYFUNCTION("TEXTJOIN("";"", TRUE, FILTER($B$2:$B$14794, #REF!=$D$2:$D$14794))"),"#N/A")</f>
        <v>#N/A</v>
      </c>
    </row>
    <row r="6739">
      <c r="B6739" s="4" t="s">
        <v>1947</v>
      </c>
      <c r="C6739" s="12" t="str">
        <f>IFERROR(__xludf.DUMMYFUNCTION("TEXTJOIN("";"", TRUE, FILTER($B$2:$B$14794, #REF!=$D$2:$D$14794))"),"#N/A")</f>
        <v>#N/A</v>
      </c>
    </row>
    <row r="6740">
      <c r="B6740" s="4" t="s">
        <v>1947</v>
      </c>
      <c r="C6740" s="12" t="str">
        <f>IFERROR(__xludf.DUMMYFUNCTION("TEXTJOIN("";"", TRUE, FILTER($B$2:$B$14794, #REF!=$D$2:$D$14794))"),"#N/A")</f>
        <v>#N/A</v>
      </c>
    </row>
    <row r="6741">
      <c r="B6741" s="4" t="s">
        <v>1947</v>
      </c>
      <c r="C6741" s="12" t="str">
        <f>IFERROR(__xludf.DUMMYFUNCTION("TEXTJOIN("";"", TRUE, FILTER($B$2:$B$14794, #REF!=$D$2:$D$14794))"),"#N/A")</f>
        <v>#N/A</v>
      </c>
    </row>
    <row r="6742">
      <c r="B6742" s="4" t="s">
        <v>1949</v>
      </c>
      <c r="C6742" s="12" t="str">
        <f>IFERROR(__xludf.DUMMYFUNCTION("TEXTJOIN("";"", TRUE, FILTER($B$2:$B$14794, #REF!=$D$2:$D$14794))"),"#N/A")</f>
        <v>#N/A</v>
      </c>
    </row>
    <row r="6743">
      <c r="B6743" s="4" t="s">
        <v>1949</v>
      </c>
      <c r="C6743" s="12" t="str">
        <f>IFERROR(__xludf.DUMMYFUNCTION("TEXTJOIN("";"", TRUE, FILTER($B$2:$B$14794, #REF!=$D$2:$D$14794))"),"#N/A")</f>
        <v>#N/A</v>
      </c>
    </row>
    <row r="6744">
      <c r="B6744" s="4" t="s">
        <v>1949</v>
      </c>
      <c r="C6744" s="12" t="str">
        <f>IFERROR(__xludf.DUMMYFUNCTION("TEXTJOIN("";"", TRUE, FILTER($B$2:$B$14794, #REF!=$D$2:$D$14794))"),"#N/A")</f>
        <v>#N/A</v>
      </c>
    </row>
    <row r="6745">
      <c r="B6745" s="4" t="s">
        <v>1949</v>
      </c>
      <c r="C6745" s="12" t="str">
        <f>IFERROR(__xludf.DUMMYFUNCTION("TEXTJOIN("";"", TRUE, FILTER($B$2:$B$14794, #REF!=$D$2:$D$14794))"),"#N/A")</f>
        <v>#N/A</v>
      </c>
    </row>
    <row r="6746">
      <c r="B6746" s="4" t="s">
        <v>1949</v>
      </c>
      <c r="C6746" s="12" t="str">
        <f>IFERROR(__xludf.DUMMYFUNCTION("TEXTJOIN("";"", TRUE, FILTER($B$2:$B$14794, #REF!=$D$2:$D$14794))"),"#N/A")</f>
        <v>#N/A</v>
      </c>
    </row>
    <row r="6747">
      <c r="B6747" s="4" t="s">
        <v>1949</v>
      </c>
      <c r="C6747" s="12" t="str">
        <f>IFERROR(__xludf.DUMMYFUNCTION("TEXTJOIN("";"", TRUE, FILTER($B$2:$B$14794, #REF!=$D$2:$D$14794))"),"#N/A")</f>
        <v>#N/A</v>
      </c>
    </row>
    <row r="6748">
      <c r="B6748" s="4" t="s">
        <v>1949</v>
      </c>
      <c r="C6748" s="12" t="str">
        <f>IFERROR(__xludf.DUMMYFUNCTION("TEXTJOIN("";"", TRUE, FILTER($B$2:$B$14794, #REF!=$D$2:$D$14794))"),"#N/A")</f>
        <v>#N/A</v>
      </c>
    </row>
    <row r="6749">
      <c r="B6749" s="4" t="s">
        <v>1951</v>
      </c>
      <c r="C6749" s="12" t="str">
        <f>IFERROR(__xludf.DUMMYFUNCTION("TEXTJOIN("";"", TRUE, FILTER($B$2:$B$14794, #REF!=$D$2:$D$14794))"),"#N/A")</f>
        <v>#N/A</v>
      </c>
    </row>
    <row r="6750">
      <c r="B6750" s="4" t="s">
        <v>1951</v>
      </c>
      <c r="C6750" s="12" t="str">
        <f>IFERROR(__xludf.DUMMYFUNCTION("TEXTJOIN("";"", TRUE, FILTER($B$2:$B$14794, #REF!=$D$2:$D$14794))"),"#N/A")</f>
        <v>#N/A</v>
      </c>
    </row>
    <row r="6751">
      <c r="B6751" s="4" t="s">
        <v>1951</v>
      </c>
      <c r="C6751" s="12" t="str">
        <f>IFERROR(__xludf.DUMMYFUNCTION("TEXTJOIN("";"", TRUE, FILTER($B$2:$B$14794, #REF!=$D$2:$D$14794))"),"#N/A")</f>
        <v>#N/A</v>
      </c>
    </row>
    <row r="6752">
      <c r="B6752" s="4" t="s">
        <v>1951</v>
      </c>
      <c r="C6752" s="12" t="str">
        <f>IFERROR(__xludf.DUMMYFUNCTION("TEXTJOIN("";"", TRUE, FILTER($B$2:$B$14794, #REF!=$D$2:$D$14794))"),"#N/A")</f>
        <v>#N/A</v>
      </c>
    </row>
    <row r="6753">
      <c r="B6753" s="4" t="s">
        <v>1953</v>
      </c>
      <c r="C6753" s="12" t="str">
        <f>IFERROR(__xludf.DUMMYFUNCTION("TEXTJOIN("";"", TRUE, FILTER($B$2:$B$14794, #REF!=$D$2:$D$14794))"),"#N/A")</f>
        <v>#N/A</v>
      </c>
    </row>
    <row r="6754">
      <c r="B6754" s="4" t="s">
        <v>1953</v>
      </c>
      <c r="C6754" s="12" t="str">
        <f>IFERROR(__xludf.DUMMYFUNCTION("TEXTJOIN("";"", TRUE, FILTER($B$2:$B$14794, #REF!=$D$2:$D$14794))"),"#N/A")</f>
        <v>#N/A</v>
      </c>
    </row>
    <row r="6755">
      <c r="B6755" s="4" t="s">
        <v>1953</v>
      </c>
      <c r="C6755" s="12" t="str">
        <f>IFERROR(__xludf.DUMMYFUNCTION("TEXTJOIN("";"", TRUE, FILTER($B$2:$B$14794, #REF!=$D$2:$D$14794))"),"#N/A")</f>
        <v>#N/A</v>
      </c>
    </row>
    <row r="6756">
      <c r="B6756" s="4" t="s">
        <v>1953</v>
      </c>
      <c r="C6756" s="12" t="str">
        <f>IFERROR(__xludf.DUMMYFUNCTION("TEXTJOIN("";"", TRUE, FILTER($B$2:$B$14794, #REF!=$D$2:$D$14794))"),"#N/A")</f>
        <v>#N/A</v>
      </c>
    </row>
    <row r="6757">
      <c r="B6757" s="4" t="s">
        <v>1953</v>
      </c>
      <c r="C6757" s="12" t="str">
        <f>IFERROR(__xludf.DUMMYFUNCTION("TEXTJOIN("";"", TRUE, FILTER($B$2:$B$14794, #REF!=$D$2:$D$14794))"),"#N/A")</f>
        <v>#N/A</v>
      </c>
    </row>
    <row r="6758">
      <c r="B6758" s="4" t="s">
        <v>1953</v>
      </c>
      <c r="C6758" s="12" t="str">
        <f>IFERROR(__xludf.DUMMYFUNCTION("TEXTJOIN("";"", TRUE, FILTER($B$2:$B$14794, #REF!=$D$2:$D$14794))"),"#N/A")</f>
        <v>#N/A</v>
      </c>
    </row>
    <row r="6759">
      <c r="B6759" s="4" t="s">
        <v>1955</v>
      </c>
      <c r="C6759" s="12" t="str">
        <f>IFERROR(__xludf.DUMMYFUNCTION("TEXTJOIN("";"", TRUE, FILTER($B$2:$B$14794, #REF!=$D$2:$D$14794))"),"#N/A")</f>
        <v>#N/A</v>
      </c>
    </row>
    <row r="6760">
      <c r="B6760" s="4" t="s">
        <v>1955</v>
      </c>
      <c r="C6760" s="12" t="str">
        <f>IFERROR(__xludf.DUMMYFUNCTION("TEXTJOIN("";"", TRUE, FILTER($B$2:$B$14794, #REF!=$D$2:$D$14794))"),"#N/A")</f>
        <v>#N/A</v>
      </c>
    </row>
    <row r="6761">
      <c r="B6761" s="4" t="s">
        <v>1955</v>
      </c>
      <c r="C6761" s="12" t="str">
        <f>IFERROR(__xludf.DUMMYFUNCTION("TEXTJOIN("";"", TRUE, FILTER($B$2:$B$14794, #REF!=$D$2:$D$14794))"),"#N/A")</f>
        <v>#N/A</v>
      </c>
    </row>
    <row r="6762">
      <c r="B6762" s="4" t="s">
        <v>1955</v>
      </c>
      <c r="C6762" s="12" t="str">
        <f>IFERROR(__xludf.DUMMYFUNCTION("TEXTJOIN("";"", TRUE, FILTER($B$2:$B$14794, #REF!=$D$2:$D$14794))"),"#N/A")</f>
        <v>#N/A</v>
      </c>
    </row>
    <row r="6763">
      <c r="B6763" s="4" t="s">
        <v>1955</v>
      </c>
      <c r="C6763" s="12" t="str">
        <f>IFERROR(__xludf.DUMMYFUNCTION("TEXTJOIN("";"", TRUE, FILTER($B$2:$B$14794, #REF!=$D$2:$D$14794))"),"#N/A")</f>
        <v>#N/A</v>
      </c>
    </row>
    <row r="6764">
      <c r="B6764" s="4" t="s">
        <v>1955</v>
      </c>
      <c r="C6764" s="12" t="str">
        <f>IFERROR(__xludf.DUMMYFUNCTION("TEXTJOIN("";"", TRUE, FILTER($B$2:$B$14794, #REF!=$D$2:$D$14794))"),"#N/A")</f>
        <v>#N/A</v>
      </c>
    </row>
    <row r="6765">
      <c r="B6765" s="4" t="s">
        <v>1955</v>
      </c>
      <c r="C6765" s="12" t="str">
        <f>IFERROR(__xludf.DUMMYFUNCTION("TEXTJOIN("";"", TRUE, FILTER($B$2:$B$14794, #REF!=$D$2:$D$14794))"),"#N/A")</f>
        <v>#N/A</v>
      </c>
    </row>
    <row r="6766">
      <c r="B6766" s="4" t="s">
        <v>1955</v>
      </c>
      <c r="C6766" s="12" t="str">
        <f>IFERROR(__xludf.DUMMYFUNCTION("TEXTJOIN("";"", TRUE, FILTER($B$2:$B$14794, #REF!=$D$2:$D$14794))"),"#N/A")</f>
        <v>#N/A</v>
      </c>
    </row>
    <row r="6767">
      <c r="B6767" s="4" t="s">
        <v>1957</v>
      </c>
      <c r="C6767" s="12" t="str">
        <f>IFERROR(__xludf.DUMMYFUNCTION("TEXTJOIN("";"", TRUE, FILTER($B$2:$B$14794, #REF!=$D$2:$D$14794))"),"#N/A")</f>
        <v>#N/A</v>
      </c>
    </row>
    <row r="6768">
      <c r="B6768" s="4" t="s">
        <v>1957</v>
      </c>
      <c r="C6768" s="12" t="str">
        <f>IFERROR(__xludf.DUMMYFUNCTION("TEXTJOIN("";"", TRUE, FILTER($B$2:$B$14794, #REF!=$D$2:$D$14794))"),"#N/A")</f>
        <v>#N/A</v>
      </c>
    </row>
    <row r="6769">
      <c r="B6769" s="4" t="s">
        <v>1957</v>
      </c>
      <c r="C6769" s="12" t="str">
        <f>IFERROR(__xludf.DUMMYFUNCTION("TEXTJOIN("";"", TRUE, FILTER($B$2:$B$14794, #REF!=$D$2:$D$14794))"),"#N/A")</f>
        <v>#N/A</v>
      </c>
    </row>
    <row r="6770">
      <c r="B6770" s="4" t="s">
        <v>1957</v>
      </c>
      <c r="C6770" s="12" t="str">
        <f>IFERROR(__xludf.DUMMYFUNCTION("TEXTJOIN("";"", TRUE, FILTER($B$2:$B$14794, #REF!=$D$2:$D$14794))"),"#N/A")</f>
        <v>#N/A</v>
      </c>
    </row>
    <row r="6771">
      <c r="B6771" s="4" t="s">
        <v>1959</v>
      </c>
      <c r="C6771" s="12" t="str">
        <f>IFERROR(__xludf.DUMMYFUNCTION("TEXTJOIN("";"", TRUE, FILTER($B$2:$B$14794, #REF!=$D$2:$D$14794))"),"#N/A")</f>
        <v>#N/A</v>
      </c>
    </row>
    <row r="6772">
      <c r="B6772" s="4" t="s">
        <v>1959</v>
      </c>
      <c r="C6772" s="12" t="str">
        <f>IFERROR(__xludf.DUMMYFUNCTION("TEXTJOIN("";"", TRUE, FILTER($B$2:$B$14794, #REF!=$D$2:$D$14794))"),"#N/A")</f>
        <v>#N/A</v>
      </c>
    </row>
    <row r="6773">
      <c r="B6773" s="4" t="s">
        <v>1959</v>
      </c>
      <c r="C6773" s="12" t="str">
        <f>IFERROR(__xludf.DUMMYFUNCTION("TEXTJOIN("";"", TRUE, FILTER($B$2:$B$14794, #REF!=$D$2:$D$14794))"),"#N/A")</f>
        <v>#N/A</v>
      </c>
    </row>
    <row r="6774">
      <c r="B6774" s="4" t="s">
        <v>1959</v>
      </c>
      <c r="C6774" s="12" t="str">
        <f>IFERROR(__xludf.DUMMYFUNCTION("TEXTJOIN("";"", TRUE, FILTER($B$2:$B$14794, #REF!=$D$2:$D$14794))"),"#N/A")</f>
        <v>#N/A</v>
      </c>
    </row>
    <row r="6775">
      <c r="B6775" s="4" t="s">
        <v>1959</v>
      </c>
      <c r="C6775" s="12" t="str">
        <f>IFERROR(__xludf.DUMMYFUNCTION("TEXTJOIN("";"", TRUE, FILTER($B$2:$B$14794, #REF!=$D$2:$D$14794))"),"#N/A")</f>
        <v>#N/A</v>
      </c>
    </row>
    <row r="6776">
      <c r="B6776" s="4" t="s">
        <v>1961</v>
      </c>
      <c r="C6776" s="12" t="str">
        <f>IFERROR(__xludf.DUMMYFUNCTION("TEXTJOIN("";"", TRUE, FILTER($B$2:$B$14794, #REF!=$D$2:$D$14794))"),"#N/A")</f>
        <v>#N/A</v>
      </c>
    </row>
    <row r="6777">
      <c r="B6777" s="4" t="s">
        <v>1961</v>
      </c>
      <c r="C6777" s="12" t="str">
        <f>IFERROR(__xludf.DUMMYFUNCTION("TEXTJOIN("";"", TRUE, FILTER($B$2:$B$14794, #REF!=$D$2:$D$14794))"),"#N/A")</f>
        <v>#N/A</v>
      </c>
    </row>
    <row r="6778">
      <c r="B6778" s="4" t="s">
        <v>1961</v>
      </c>
      <c r="C6778" s="12" t="str">
        <f>IFERROR(__xludf.DUMMYFUNCTION("TEXTJOIN("";"", TRUE, FILTER($B$2:$B$14794, #REF!=$D$2:$D$14794))"),"#N/A")</f>
        <v>#N/A</v>
      </c>
    </row>
    <row r="6779">
      <c r="B6779" s="4" t="s">
        <v>1961</v>
      </c>
      <c r="C6779" s="12" t="str">
        <f>IFERROR(__xludf.DUMMYFUNCTION("TEXTJOIN("";"", TRUE, FILTER($B$2:$B$14794, #REF!=$D$2:$D$14794))"),"#N/A")</f>
        <v>#N/A</v>
      </c>
    </row>
    <row r="6780">
      <c r="B6780" s="4" t="s">
        <v>1961</v>
      </c>
      <c r="C6780" s="12" t="str">
        <f>IFERROR(__xludf.DUMMYFUNCTION("TEXTJOIN("";"", TRUE, FILTER($B$2:$B$14794, #REF!=$D$2:$D$14794))"),"#N/A")</f>
        <v>#N/A</v>
      </c>
    </row>
    <row r="6781">
      <c r="B6781" s="4" t="s">
        <v>1963</v>
      </c>
      <c r="C6781" s="12" t="str">
        <f>IFERROR(__xludf.DUMMYFUNCTION("TEXTJOIN("";"", TRUE, FILTER($B$2:$B$14794, #REF!=$D$2:$D$14794))"),"#N/A")</f>
        <v>#N/A</v>
      </c>
    </row>
    <row r="6782">
      <c r="B6782" s="4" t="s">
        <v>1963</v>
      </c>
      <c r="C6782" s="12" t="str">
        <f>IFERROR(__xludf.DUMMYFUNCTION("TEXTJOIN("";"", TRUE, FILTER($B$2:$B$14794, #REF!=$D$2:$D$14794))"),"#N/A")</f>
        <v>#N/A</v>
      </c>
    </row>
    <row r="6783">
      <c r="B6783" s="4" t="s">
        <v>1963</v>
      </c>
      <c r="C6783" s="12" t="str">
        <f>IFERROR(__xludf.DUMMYFUNCTION("TEXTJOIN("";"", TRUE, FILTER($B$2:$B$14794, #REF!=$D$2:$D$14794))"),"#N/A")</f>
        <v>#N/A</v>
      </c>
    </row>
    <row r="6784">
      <c r="B6784" s="4" t="s">
        <v>1963</v>
      </c>
      <c r="C6784" s="12" t="str">
        <f>IFERROR(__xludf.DUMMYFUNCTION("TEXTJOIN("";"", TRUE, FILTER($B$2:$B$14794, #REF!=$D$2:$D$14794))"),"#N/A")</f>
        <v>#N/A</v>
      </c>
    </row>
    <row r="6785">
      <c r="B6785" s="4" t="s">
        <v>1963</v>
      </c>
      <c r="C6785" s="12" t="str">
        <f>IFERROR(__xludf.DUMMYFUNCTION("TEXTJOIN("";"", TRUE, FILTER($B$2:$B$14794, #REF!=$D$2:$D$14794))"),"#N/A")</f>
        <v>#N/A</v>
      </c>
    </row>
    <row r="6786">
      <c r="B6786" s="4" t="s">
        <v>1963</v>
      </c>
      <c r="C6786" s="12" t="str">
        <f>IFERROR(__xludf.DUMMYFUNCTION("TEXTJOIN("";"", TRUE, FILTER($B$2:$B$14794, #REF!=$D$2:$D$14794))"),"#N/A")</f>
        <v>#N/A</v>
      </c>
    </row>
    <row r="6787">
      <c r="B6787" s="4" t="s">
        <v>1963</v>
      </c>
      <c r="C6787" s="12" t="str">
        <f>IFERROR(__xludf.DUMMYFUNCTION("TEXTJOIN("";"", TRUE, FILTER($B$2:$B$14794, #REF!=$D$2:$D$14794))"),"#N/A")</f>
        <v>#N/A</v>
      </c>
    </row>
    <row r="6788">
      <c r="B6788" s="4" t="s">
        <v>1965</v>
      </c>
      <c r="C6788" s="12" t="str">
        <f>IFERROR(__xludf.DUMMYFUNCTION("TEXTJOIN("";"", TRUE, FILTER($B$2:$B$14794, #REF!=$D$2:$D$14794))"),"#N/A")</f>
        <v>#N/A</v>
      </c>
    </row>
    <row r="6789">
      <c r="B6789" s="4" t="s">
        <v>1965</v>
      </c>
      <c r="C6789" s="12" t="str">
        <f>IFERROR(__xludf.DUMMYFUNCTION("TEXTJOIN("";"", TRUE, FILTER($B$2:$B$14794, #REF!=$D$2:$D$14794))"),"#N/A")</f>
        <v>#N/A</v>
      </c>
    </row>
    <row r="6790">
      <c r="B6790" s="4" t="s">
        <v>1965</v>
      </c>
      <c r="C6790" s="12" t="str">
        <f>IFERROR(__xludf.DUMMYFUNCTION("TEXTJOIN("";"", TRUE, FILTER($B$2:$B$14794, #REF!=$D$2:$D$14794))"),"#N/A")</f>
        <v>#N/A</v>
      </c>
    </row>
    <row r="6791">
      <c r="B6791" s="4" t="s">
        <v>1965</v>
      </c>
      <c r="C6791" s="12" t="str">
        <f>IFERROR(__xludf.DUMMYFUNCTION("TEXTJOIN("";"", TRUE, FILTER($B$2:$B$14794, #REF!=$D$2:$D$14794))"),"#N/A")</f>
        <v>#N/A</v>
      </c>
    </row>
    <row r="6792">
      <c r="B6792" s="4" t="s">
        <v>1965</v>
      </c>
      <c r="C6792" s="12" t="str">
        <f>IFERROR(__xludf.DUMMYFUNCTION("TEXTJOIN("";"", TRUE, FILTER($B$2:$B$14794, #REF!=$D$2:$D$14794))"),"#N/A")</f>
        <v>#N/A</v>
      </c>
    </row>
    <row r="6793">
      <c r="B6793" s="4" t="s">
        <v>1967</v>
      </c>
      <c r="C6793" s="12" t="str">
        <f>IFERROR(__xludf.DUMMYFUNCTION("TEXTJOIN("";"", TRUE, FILTER($B$2:$B$14794, #REF!=$D$2:$D$14794))"),"#N/A")</f>
        <v>#N/A</v>
      </c>
    </row>
    <row r="6794">
      <c r="B6794" s="4" t="s">
        <v>1970</v>
      </c>
      <c r="C6794" s="12" t="str">
        <f>IFERROR(__xludf.DUMMYFUNCTION("TEXTJOIN("";"", TRUE, FILTER($B$2:$B$14794, #REF!=$D$2:$D$14794))"),"#N/A")</f>
        <v>#N/A</v>
      </c>
    </row>
    <row r="6795">
      <c r="B6795" s="4" t="s">
        <v>1970</v>
      </c>
      <c r="C6795" s="12" t="str">
        <f>IFERROR(__xludf.DUMMYFUNCTION("TEXTJOIN("";"", TRUE, FILTER($B$2:$B$14794, #REF!=$D$2:$D$14794))"),"#N/A")</f>
        <v>#N/A</v>
      </c>
    </row>
    <row r="6796">
      <c r="B6796" s="4" t="s">
        <v>1970</v>
      </c>
      <c r="C6796" s="12" t="str">
        <f>IFERROR(__xludf.DUMMYFUNCTION("TEXTJOIN("";"", TRUE, FILTER($B$2:$B$14794, #REF!=$D$2:$D$14794))"),"#N/A")</f>
        <v>#N/A</v>
      </c>
    </row>
    <row r="6797">
      <c r="B6797" s="4" t="s">
        <v>1970</v>
      </c>
      <c r="C6797" s="12" t="str">
        <f>IFERROR(__xludf.DUMMYFUNCTION("TEXTJOIN("";"", TRUE, FILTER($B$2:$B$14794, #REF!=$D$2:$D$14794))"),"#N/A")</f>
        <v>#N/A</v>
      </c>
    </row>
    <row r="6798">
      <c r="B6798" s="4" t="s">
        <v>1970</v>
      </c>
      <c r="C6798" s="12" t="str">
        <f>IFERROR(__xludf.DUMMYFUNCTION("TEXTJOIN("";"", TRUE, FILTER($B$2:$B$14794, #REF!=$D$2:$D$14794))"),"#N/A")</f>
        <v>#N/A</v>
      </c>
    </row>
    <row r="6799">
      <c r="B6799" s="4" t="s">
        <v>1970</v>
      </c>
      <c r="C6799" s="12" t="str">
        <f>IFERROR(__xludf.DUMMYFUNCTION("TEXTJOIN("";"", TRUE, FILTER($B$2:$B$14794, #REF!=$D$2:$D$14794))"),"#N/A")</f>
        <v>#N/A</v>
      </c>
    </row>
    <row r="6800">
      <c r="B6800" s="4" t="s">
        <v>1970</v>
      </c>
      <c r="C6800" s="12" t="str">
        <f>IFERROR(__xludf.DUMMYFUNCTION("TEXTJOIN("";"", TRUE, FILTER($B$2:$B$14794, #REF!=$D$2:$D$14794))"),"#N/A")</f>
        <v>#N/A</v>
      </c>
    </row>
    <row r="6801">
      <c r="B6801" s="4" t="s">
        <v>1970</v>
      </c>
      <c r="C6801" s="12" t="str">
        <f>IFERROR(__xludf.DUMMYFUNCTION("TEXTJOIN("";"", TRUE, FILTER($B$2:$B$14794, #REF!=$D$2:$D$14794))"),"#N/A")</f>
        <v>#N/A</v>
      </c>
    </row>
    <row r="6802">
      <c r="B6802" s="4" t="s">
        <v>1970</v>
      </c>
      <c r="C6802" s="12" t="str">
        <f>IFERROR(__xludf.DUMMYFUNCTION("TEXTJOIN("";"", TRUE, FILTER($B$2:$B$14794, #REF!=$D$2:$D$14794))"),"#N/A")</f>
        <v>#N/A</v>
      </c>
    </row>
    <row r="6803">
      <c r="B6803" s="4" t="s">
        <v>1970</v>
      </c>
      <c r="C6803" s="12" t="str">
        <f>IFERROR(__xludf.DUMMYFUNCTION("TEXTJOIN("";"", TRUE, FILTER($B$2:$B$14794, #REF!=$D$2:$D$14794))"),"#N/A")</f>
        <v>#N/A</v>
      </c>
    </row>
    <row r="6804">
      <c r="B6804" s="4" t="s">
        <v>1972</v>
      </c>
      <c r="C6804" s="12" t="str">
        <f>IFERROR(__xludf.DUMMYFUNCTION("TEXTJOIN("";"", TRUE, FILTER($B$2:$B$14794, #REF!=$D$2:$D$14794))"),"#N/A")</f>
        <v>#N/A</v>
      </c>
    </row>
    <row r="6805">
      <c r="B6805" s="4" t="s">
        <v>1974</v>
      </c>
      <c r="C6805" s="12" t="str">
        <f>IFERROR(__xludf.DUMMYFUNCTION("TEXTJOIN("";"", TRUE, FILTER($B$2:$B$14794, #REF!=$D$2:$D$14794))"),"#N/A")</f>
        <v>#N/A</v>
      </c>
    </row>
    <row r="6806">
      <c r="B6806" s="4" t="s">
        <v>1976</v>
      </c>
      <c r="C6806" s="12" t="str">
        <f>IFERROR(__xludf.DUMMYFUNCTION("TEXTJOIN("";"", TRUE, FILTER($B$2:$B$14794, #REF!=$D$2:$D$14794))"),"#N/A")</f>
        <v>#N/A</v>
      </c>
    </row>
    <row r="6807">
      <c r="B6807" s="4" t="s">
        <v>1978</v>
      </c>
      <c r="C6807" s="12" t="str">
        <f>IFERROR(__xludf.DUMMYFUNCTION("TEXTJOIN("";"", TRUE, FILTER($B$2:$B$14794, #REF!=$D$2:$D$14794))"),"#N/A")</f>
        <v>#N/A</v>
      </c>
    </row>
    <row r="6808">
      <c r="B6808" s="4" t="s">
        <v>1978</v>
      </c>
      <c r="C6808" s="12" t="str">
        <f>IFERROR(__xludf.DUMMYFUNCTION("TEXTJOIN("";"", TRUE, FILTER($B$2:$B$14794, #REF!=$D$2:$D$14794))"),"#N/A")</f>
        <v>#N/A</v>
      </c>
    </row>
    <row r="6809">
      <c r="B6809" s="4" t="s">
        <v>1978</v>
      </c>
      <c r="C6809" s="12" t="str">
        <f>IFERROR(__xludf.DUMMYFUNCTION("TEXTJOIN("";"", TRUE, FILTER($B$2:$B$14794, #REF!=$D$2:$D$14794))"),"#N/A")</f>
        <v>#N/A</v>
      </c>
    </row>
    <row r="6810">
      <c r="B6810" s="4" t="s">
        <v>1978</v>
      </c>
      <c r="C6810" s="12" t="str">
        <f>IFERROR(__xludf.DUMMYFUNCTION("TEXTJOIN("";"", TRUE, FILTER($B$2:$B$14794, #REF!=$D$2:$D$14794))"),"#N/A")</f>
        <v>#N/A</v>
      </c>
    </row>
    <row r="6811">
      <c r="B6811" s="4" t="s">
        <v>1978</v>
      </c>
      <c r="C6811" s="12" t="str">
        <f>IFERROR(__xludf.DUMMYFUNCTION("TEXTJOIN("";"", TRUE, FILTER($B$2:$B$14794, #REF!=$D$2:$D$14794))"),"#N/A")</f>
        <v>#N/A</v>
      </c>
    </row>
    <row r="6812">
      <c r="B6812" s="4" t="s">
        <v>1978</v>
      </c>
      <c r="C6812" s="12" t="str">
        <f>IFERROR(__xludf.DUMMYFUNCTION("TEXTJOIN("";"", TRUE, FILTER($B$2:$B$14794, #REF!=$D$2:$D$14794))"),"#N/A")</f>
        <v>#N/A</v>
      </c>
    </row>
    <row r="6813">
      <c r="B6813" s="4" t="s">
        <v>1980</v>
      </c>
      <c r="C6813" s="12" t="str">
        <f>IFERROR(__xludf.DUMMYFUNCTION("TEXTJOIN("";"", TRUE, FILTER($B$2:$B$14794, #REF!=$D$2:$D$14794))"),"#N/A")</f>
        <v>#N/A</v>
      </c>
    </row>
    <row r="6814">
      <c r="B6814" s="4" t="s">
        <v>1982</v>
      </c>
      <c r="C6814" s="12" t="str">
        <f>IFERROR(__xludf.DUMMYFUNCTION("TEXTJOIN("";"", TRUE, FILTER($B$2:$B$14794, #REF!=$D$2:$D$14794))"),"#N/A")</f>
        <v>#N/A</v>
      </c>
    </row>
    <row r="6815">
      <c r="B6815" s="4" t="s">
        <v>1982</v>
      </c>
      <c r="C6815" s="12" t="str">
        <f>IFERROR(__xludf.DUMMYFUNCTION("TEXTJOIN("";"", TRUE, FILTER($B$2:$B$14794, #REF!=$D$2:$D$14794))"),"#N/A")</f>
        <v>#N/A</v>
      </c>
    </row>
    <row r="6816">
      <c r="B6816" s="4" t="s">
        <v>1982</v>
      </c>
      <c r="C6816" s="12" t="str">
        <f>IFERROR(__xludf.DUMMYFUNCTION("TEXTJOIN("";"", TRUE, FILTER($B$2:$B$14794, #REF!=$D$2:$D$14794))"),"#N/A")</f>
        <v>#N/A</v>
      </c>
    </row>
    <row r="6817">
      <c r="B6817" s="4" t="s">
        <v>1982</v>
      </c>
      <c r="C6817" s="12" t="str">
        <f>IFERROR(__xludf.DUMMYFUNCTION("TEXTJOIN("";"", TRUE, FILTER($B$2:$B$14794, #REF!=$D$2:$D$14794))"),"#N/A")</f>
        <v>#N/A</v>
      </c>
    </row>
    <row r="6818">
      <c r="B6818" s="4" t="s">
        <v>1982</v>
      </c>
      <c r="C6818" s="12" t="str">
        <f>IFERROR(__xludf.DUMMYFUNCTION("TEXTJOIN("";"", TRUE, FILTER($B$2:$B$14794, #REF!=$D$2:$D$14794))"),"#N/A")</f>
        <v>#N/A</v>
      </c>
    </row>
    <row r="6819">
      <c r="B6819" s="4" t="s">
        <v>1984</v>
      </c>
      <c r="C6819" s="12" t="str">
        <f>IFERROR(__xludf.DUMMYFUNCTION("TEXTJOIN("";"", TRUE, FILTER($B$2:$B$14794, #REF!=$D$2:$D$14794))"),"#N/A")</f>
        <v>#N/A</v>
      </c>
    </row>
    <row r="6820">
      <c r="B6820" s="4" t="s">
        <v>1986</v>
      </c>
      <c r="C6820" s="12" t="str">
        <f>IFERROR(__xludf.DUMMYFUNCTION("TEXTJOIN("";"", TRUE, FILTER($B$2:$B$14794, #REF!=$D$2:$D$14794))"),"#N/A")</f>
        <v>#N/A</v>
      </c>
    </row>
    <row r="6821">
      <c r="B6821" s="4" t="s">
        <v>1988</v>
      </c>
      <c r="C6821" s="12" t="str">
        <f>IFERROR(__xludf.DUMMYFUNCTION("TEXTJOIN("";"", TRUE, FILTER($B$2:$B$14794, #REF!=$D$2:$D$14794))"),"#N/A")</f>
        <v>#N/A</v>
      </c>
    </row>
    <row r="6822">
      <c r="B6822" s="4" t="s">
        <v>1988</v>
      </c>
      <c r="C6822" s="12" t="str">
        <f>IFERROR(__xludf.DUMMYFUNCTION("TEXTJOIN("";"", TRUE, FILTER($B$2:$B$14794, #REF!=$D$2:$D$14794))"),"#N/A")</f>
        <v>#N/A</v>
      </c>
    </row>
    <row r="6823">
      <c r="B6823" s="4" t="s">
        <v>1988</v>
      </c>
      <c r="C6823" s="12" t="str">
        <f>IFERROR(__xludf.DUMMYFUNCTION("TEXTJOIN("";"", TRUE, FILTER($B$2:$B$14794, #REF!=$D$2:$D$14794))"),"#N/A")</f>
        <v>#N/A</v>
      </c>
    </row>
    <row r="6824">
      <c r="B6824" s="4" t="s">
        <v>1988</v>
      </c>
      <c r="C6824" s="12" t="str">
        <f>IFERROR(__xludf.DUMMYFUNCTION("TEXTJOIN("";"", TRUE, FILTER($B$2:$B$14794, #REF!=$D$2:$D$14794))"),"#N/A")</f>
        <v>#N/A</v>
      </c>
    </row>
    <row r="6825">
      <c r="B6825" s="4" t="s">
        <v>1988</v>
      </c>
      <c r="C6825" s="12" t="str">
        <f>IFERROR(__xludf.DUMMYFUNCTION("TEXTJOIN("";"", TRUE, FILTER($B$2:$B$14794, #REF!=$D$2:$D$14794))"),"#N/A")</f>
        <v>#N/A</v>
      </c>
    </row>
    <row r="6826">
      <c r="B6826" s="4" t="s">
        <v>1988</v>
      </c>
      <c r="C6826" s="12" t="str">
        <f>IFERROR(__xludf.DUMMYFUNCTION("TEXTJOIN("";"", TRUE, FILTER($B$2:$B$14794, #REF!=$D$2:$D$14794))"),"#N/A")</f>
        <v>#N/A</v>
      </c>
    </row>
    <row r="6827">
      <c r="B6827" s="4" t="s">
        <v>1988</v>
      </c>
      <c r="C6827" s="12" t="str">
        <f>IFERROR(__xludf.DUMMYFUNCTION("TEXTJOIN("";"", TRUE, FILTER($B$2:$B$14794, #REF!=$D$2:$D$14794))"),"#N/A")</f>
        <v>#N/A</v>
      </c>
    </row>
    <row r="6828">
      <c r="B6828" s="4" t="s">
        <v>1988</v>
      </c>
      <c r="C6828" s="12" t="str">
        <f>IFERROR(__xludf.DUMMYFUNCTION("TEXTJOIN("";"", TRUE, FILTER($B$2:$B$14794, #REF!=$D$2:$D$14794))"),"#N/A")</f>
        <v>#N/A</v>
      </c>
    </row>
    <row r="6829">
      <c r="B6829" s="4" t="s">
        <v>1988</v>
      </c>
      <c r="C6829" s="12" t="str">
        <f>IFERROR(__xludf.DUMMYFUNCTION("TEXTJOIN("";"", TRUE, FILTER($B$2:$B$14794, #REF!=$D$2:$D$14794))"),"#N/A")</f>
        <v>#N/A</v>
      </c>
    </row>
    <row r="6830">
      <c r="B6830" s="4" t="s">
        <v>1990</v>
      </c>
      <c r="C6830" s="12" t="str">
        <f>IFERROR(__xludf.DUMMYFUNCTION("TEXTJOIN("";"", TRUE, FILTER($B$2:$B$14794, #REF!=$D$2:$D$14794))"),"#N/A")</f>
        <v>#N/A</v>
      </c>
    </row>
    <row r="6831">
      <c r="B6831" s="4" t="s">
        <v>1990</v>
      </c>
      <c r="C6831" s="12" t="str">
        <f>IFERROR(__xludf.DUMMYFUNCTION("TEXTJOIN("";"", TRUE, FILTER($B$2:$B$14794, #REF!=$D$2:$D$14794))"),"#N/A")</f>
        <v>#N/A</v>
      </c>
    </row>
    <row r="6832">
      <c r="B6832" s="4" t="s">
        <v>1990</v>
      </c>
      <c r="C6832" s="12" t="str">
        <f>IFERROR(__xludf.DUMMYFUNCTION("TEXTJOIN("";"", TRUE, FILTER($B$2:$B$14794, #REF!=$D$2:$D$14794))"),"#N/A")</f>
        <v>#N/A</v>
      </c>
    </row>
    <row r="6833">
      <c r="B6833" s="4" t="s">
        <v>1992</v>
      </c>
      <c r="C6833" s="12" t="str">
        <f>IFERROR(__xludf.DUMMYFUNCTION("TEXTJOIN("";"", TRUE, FILTER($B$2:$B$14794, #REF!=$D$2:$D$14794))"),"#N/A")</f>
        <v>#N/A</v>
      </c>
    </row>
    <row r="6834">
      <c r="B6834" s="4" t="s">
        <v>1992</v>
      </c>
      <c r="C6834" s="12" t="str">
        <f>IFERROR(__xludf.DUMMYFUNCTION("TEXTJOIN("";"", TRUE, FILTER($B$2:$B$14794, #REF!=$D$2:$D$14794))"),"#N/A")</f>
        <v>#N/A</v>
      </c>
    </row>
    <row r="6835">
      <c r="B6835" s="4" t="s">
        <v>1992</v>
      </c>
      <c r="C6835" s="12" t="str">
        <f>IFERROR(__xludf.DUMMYFUNCTION("TEXTJOIN("";"", TRUE, FILTER($B$2:$B$14794, #REF!=$D$2:$D$14794))"),"#N/A")</f>
        <v>#N/A</v>
      </c>
    </row>
    <row r="6836">
      <c r="B6836" s="4" t="s">
        <v>1992</v>
      </c>
      <c r="C6836" s="12" t="str">
        <f>IFERROR(__xludf.DUMMYFUNCTION("TEXTJOIN("";"", TRUE, FILTER($B$2:$B$14794, #REF!=$D$2:$D$14794))"),"#N/A")</f>
        <v>#N/A</v>
      </c>
    </row>
    <row r="6837">
      <c r="B6837" s="4" t="s">
        <v>1992</v>
      </c>
      <c r="C6837" s="12" t="str">
        <f>IFERROR(__xludf.DUMMYFUNCTION("TEXTJOIN("";"", TRUE, FILTER($B$2:$B$14794, #REF!=$D$2:$D$14794))"),"#N/A")</f>
        <v>#N/A</v>
      </c>
    </row>
    <row r="6838">
      <c r="B6838" s="4" t="s">
        <v>1992</v>
      </c>
      <c r="C6838" s="12" t="str">
        <f>IFERROR(__xludf.DUMMYFUNCTION("TEXTJOIN("";"", TRUE, FILTER($B$2:$B$14794, #REF!=$D$2:$D$14794))"),"#N/A")</f>
        <v>#N/A</v>
      </c>
    </row>
    <row r="6839">
      <c r="B6839" s="4" t="s">
        <v>1994</v>
      </c>
      <c r="C6839" s="12" t="str">
        <f>IFERROR(__xludf.DUMMYFUNCTION("TEXTJOIN("";"", TRUE, FILTER($B$2:$B$14794, #REF!=$D$2:$D$14794))"),"#N/A")</f>
        <v>#N/A</v>
      </c>
    </row>
    <row r="6840">
      <c r="B6840" s="4" t="s">
        <v>1994</v>
      </c>
      <c r="C6840" s="12" t="str">
        <f>IFERROR(__xludf.DUMMYFUNCTION("TEXTJOIN("";"", TRUE, FILTER($B$2:$B$14794, #REF!=$D$2:$D$14794))"),"#N/A")</f>
        <v>#N/A</v>
      </c>
    </row>
    <row r="6841">
      <c r="B6841" s="4" t="s">
        <v>1994</v>
      </c>
      <c r="C6841" s="12" t="str">
        <f>IFERROR(__xludf.DUMMYFUNCTION("TEXTJOIN("";"", TRUE, FILTER($B$2:$B$14794, #REF!=$D$2:$D$14794))"),"#N/A")</f>
        <v>#N/A</v>
      </c>
    </row>
    <row r="6842">
      <c r="B6842" s="4" t="s">
        <v>1996</v>
      </c>
      <c r="C6842" s="12" t="str">
        <f>IFERROR(__xludf.DUMMYFUNCTION("TEXTJOIN("";"", TRUE, FILTER($B$2:$B$14794, #REF!=$D$2:$D$14794))"),"#N/A")</f>
        <v>#N/A</v>
      </c>
    </row>
    <row r="6843">
      <c r="B6843" s="4" t="s">
        <v>1996</v>
      </c>
      <c r="C6843" s="12" t="str">
        <f>IFERROR(__xludf.DUMMYFUNCTION("TEXTJOIN("";"", TRUE, FILTER($B$2:$B$14794, #REF!=$D$2:$D$14794))"),"#N/A")</f>
        <v>#N/A</v>
      </c>
    </row>
    <row r="6844">
      <c r="B6844" s="4" t="s">
        <v>1996</v>
      </c>
      <c r="C6844" s="12" t="str">
        <f>IFERROR(__xludf.DUMMYFUNCTION("TEXTJOIN("";"", TRUE, FILTER($B$2:$B$14794, #REF!=$D$2:$D$14794))"),"#N/A")</f>
        <v>#N/A</v>
      </c>
    </row>
    <row r="6845">
      <c r="B6845" s="4" t="s">
        <v>1996</v>
      </c>
      <c r="C6845" s="12" t="str">
        <f>IFERROR(__xludf.DUMMYFUNCTION("TEXTJOIN("";"", TRUE, FILTER($B$2:$B$14794, #REF!=$D$2:$D$14794))"),"#N/A")</f>
        <v>#N/A</v>
      </c>
    </row>
    <row r="6846">
      <c r="B6846" s="4" t="s">
        <v>1996</v>
      </c>
      <c r="C6846" s="12" t="str">
        <f>IFERROR(__xludf.DUMMYFUNCTION("TEXTJOIN("";"", TRUE, FILTER($B$2:$B$14794, #REF!=$D$2:$D$14794))"),"#N/A")</f>
        <v>#N/A</v>
      </c>
    </row>
    <row r="6847">
      <c r="B6847" s="4" t="s">
        <v>1996</v>
      </c>
      <c r="C6847" s="12" t="str">
        <f>IFERROR(__xludf.DUMMYFUNCTION("TEXTJOIN("";"", TRUE, FILTER($B$2:$B$14794, #REF!=$D$2:$D$14794))"),"#N/A")</f>
        <v>#N/A</v>
      </c>
    </row>
    <row r="6848">
      <c r="B6848" s="4" t="s">
        <v>1996</v>
      </c>
      <c r="C6848" s="12" t="str">
        <f>IFERROR(__xludf.DUMMYFUNCTION("TEXTJOIN("";"", TRUE, FILTER($B$2:$B$14794, #REF!=$D$2:$D$14794))"),"#N/A")</f>
        <v>#N/A</v>
      </c>
    </row>
    <row r="6849">
      <c r="B6849" s="4" t="s">
        <v>1996</v>
      </c>
      <c r="C6849" s="12" t="str">
        <f>IFERROR(__xludf.DUMMYFUNCTION("TEXTJOIN("";"", TRUE, FILTER($B$2:$B$14794, #REF!=$D$2:$D$14794))"),"#N/A")</f>
        <v>#N/A</v>
      </c>
    </row>
    <row r="6850">
      <c r="B6850" s="4" t="s">
        <v>1996</v>
      </c>
      <c r="C6850" s="12" t="str">
        <f>IFERROR(__xludf.DUMMYFUNCTION("TEXTJOIN("";"", TRUE, FILTER($B$2:$B$14794, #REF!=$D$2:$D$14794))"),"#N/A")</f>
        <v>#N/A</v>
      </c>
    </row>
    <row r="6851">
      <c r="B6851" s="4" t="s">
        <v>1998</v>
      </c>
      <c r="C6851" s="12" t="str">
        <f>IFERROR(__xludf.DUMMYFUNCTION("TEXTJOIN("";"", TRUE, FILTER($B$2:$B$14794, #REF!=$D$2:$D$14794))"),"#N/A")</f>
        <v>#N/A</v>
      </c>
    </row>
    <row r="6852">
      <c r="B6852" s="4" t="s">
        <v>1998</v>
      </c>
      <c r="C6852" s="12" t="str">
        <f>IFERROR(__xludf.DUMMYFUNCTION("TEXTJOIN("";"", TRUE, FILTER($B$2:$B$14794, #REF!=$D$2:$D$14794))"),"#N/A")</f>
        <v>#N/A</v>
      </c>
    </row>
    <row r="6853">
      <c r="B6853" s="4" t="s">
        <v>1998</v>
      </c>
      <c r="C6853" s="12" t="str">
        <f>IFERROR(__xludf.DUMMYFUNCTION("TEXTJOIN("";"", TRUE, FILTER($B$2:$B$14794, #REF!=$D$2:$D$14794))"),"#N/A")</f>
        <v>#N/A</v>
      </c>
    </row>
    <row r="6854">
      <c r="B6854" s="4" t="s">
        <v>1998</v>
      </c>
      <c r="C6854" s="12" t="str">
        <f>IFERROR(__xludf.DUMMYFUNCTION("TEXTJOIN("";"", TRUE, FILTER($B$2:$B$14794, #REF!=$D$2:$D$14794))"),"#N/A")</f>
        <v>#N/A</v>
      </c>
    </row>
    <row r="6855">
      <c r="B6855" s="4" t="s">
        <v>2000</v>
      </c>
      <c r="C6855" s="12" t="str">
        <f>IFERROR(__xludf.DUMMYFUNCTION("TEXTJOIN("";"", TRUE, FILTER($B$2:$B$14794, #REF!=$D$2:$D$14794))"),"#N/A")</f>
        <v>#N/A</v>
      </c>
    </row>
    <row r="6856">
      <c r="B6856" s="4" t="s">
        <v>2002</v>
      </c>
      <c r="C6856" s="12" t="str">
        <f>IFERROR(__xludf.DUMMYFUNCTION("TEXTJOIN("";"", TRUE, FILTER($B$2:$B$14794, #REF!=$D$2:$D$14794))"),"#N/A")</f>
        <v>#N/A</v>
      </c>
    </row>
    <row r="6857">
      <c r="B6857" s="4" t="s">
        <v>2002</v>
      </c>
      <c r="C6857" s="12" t="str">
        <f>IFERROR(__xludf.DUMMYFUNCTION("TEXTJOIN("";"", TRUE, FILTER($B$2:$B$14794, #REF!=$D$2:$D$14794))"),"#N/A")</f>
        <v>#N/A</v>
      </c>
    </row>
    <row r="6858">
      <c r="B6858" s="4" t="s">
        <v>2002</v>
      </c>
      <c r="C6858" s="12" t="str">
        <f>IFERROR(__xludf.DUMMYFUNCTION("TEXTJOIN("";"", TRUE, FILTER($B$2:$B$14794, #REF!=$D$2:$D$14794))"),"#N/A")</f>
        <v>#N/A</v>
      </c>
    </row>
    <row r="6859">
      <c r="B6859" s="4" t="s">
        <v>2002</v>
      </c>
      <c r="C6859" s="12" t="str">
        <f>IFERROR(__xludf.DUMMYFUNCTION("TEXTJOIN("";"", TRUE, FILTER($B$2:$B$14794, #REF!=$D$2:$D$14794))"),"#N/A")</f>
        <v>#N/A</v>
      </c>
    </row>
    <row r="6860">
      <c r="B6860" s="4" t="s">
        <v>2002</v>
      </c>
      <c r="C6860" s="12" t="str">
        <f>IFERROR(__xludf.DUMMYFUNCTION("TEXTJOIN("";"", TRUE, FILTER($B$2:$B$14794, #REF!=$D$2:$D$14794))"),"#N/A")</f>
        <v>#N/A</v>
      </c>
    </row>
    <row r="6861">
      <c r="B6861" s="4" t="s">
        <v>2002</v>
      </c>
      <c r="C6861" s="12" t="str">
        <f>IFERROR(__xludf.DUMMYFUNCTION("TEXTJOIN("";"", TRUE, FILTER($B$2:$B$14794, #REF!=$D$2:$D$14794))"),"#N/A")</f>
        <v>#N/A</v>
      </c>
    </row>
    <row r="6862">
      <c r="B6862" s="4" t="s">
        <v>2002</v>
      </c>
      <c r="C6862" s="12" t="str">
        <f>IFERROR(__xludf.DUMMYFUNCTION("TEXTJOIN("";"", TRUE, FILTER($B$2:$B$14794, #REF!=$D$2:$D$14794))"),"#N/A")</f>
        <v>#N/A</v>
      </c>
    </row>
    <row r="6863">
      <c r="B6863" s="4" t="s">
        <v>2002</v>
      </c>
      <c r="C6863" s="12" t="str">
        <f>IFERROR(__xludf.DUMMYFUNCTION("TEXTJOIN("";"", TRUE, FILTER($B$2:$B$14794, #REF!=$D$2:$D$14794))"),"#N/A")</f>
        <v>#N/A</v>
      </c>
    </row>
    <row r="6864">
      <c r="B6864" s="4" t="s">
        <v>2002</v>
      </c>
      <c r="C6864" s="12" t="str">
        <f>IFERROR(__xludf.DUMMYFUNCTION("TEXTJOIN("";"", TRUE, FILTER($B$2:$B$14794, #REF!=$D$2:$D$14794))"),"#N/A")</f>
        <v>#N/A</v>
      </c>
    </row>
    <row r="6865">
      <c r="B6865" s="4" t="s">
        <v>2004</v>
      </c>
      <c r="C6865" s="12" t="str">
        <f>IFERROR(__xludf.DUMMYFUNCTION("TEXTJOIN("";"", TRUE, FILTER($B$2:$B$14794, #REF!=$D$2:$D$14794))"),"#N/A")</f>
        <v>#N/A</v>
      </c>
    </row>
    <row r="6866">
      <c r="B6866" s="4" t="s">
        <v>2004</v>
      </c>
      <c r="C6866" s="12" t="str">
        <f>IFERROR(__xludf.DUMMYFUNCTION("TEXTJOIN("";"", TRUE, FILTER($B$2:$B$14794, #REF!=$D$2:$D$14794))"),"#N/A")</f>
        <v>#N/A</v>
      </c>
    </row>
    <row r="6867">
      <c r="B6867" s="4" t="s">
        <v>2006</v>
      </c>
      <c r="C6867" s="12" t="str">
        <f>IFERROR(__xludf.DUMMYFUNCTION("TEXTJOIN("";"", TRUE, FILTER($B$2:$B$14794, #REF!=$D$2:$D$14794))"),"#N/A")</f>
        <v>#N/A</v>
      </c>
    </row>
    <row r="6868">
      <c r="B6868" s="4" t="s">
        <v>2006</v>
      </c>
      <c r="C6868" s="12" t="str">
        <f>IFERROR(__xludf.DUMMYFUNCTION("TEXTJOIN("";"", TRUE, FILTER($B$2:$B$14794, #REF!=$D$2:$D$14794))"),"#N/A")</f>
        <v>#N/A</v>
      </c>
    </row>
    <row r="6869">
      <c r="B6869" s="4" t="s">
        <v>2006</v>
      </c>
      <c r="C6869" s="12" t="str">
        <f>IFERROR(__xludf.DUMMYFUNCTION("TEXTJOIN("";"", TRUE, FILTER($B$2:$B$14794, #REF!=$D$2:$D$14794))"),"#N/A")</f>
        <v>#N/A</v>
      </c>
    </row>
    <row r="6870">
      <c r="B6870" s="4" t="s">
        <v>2006</v>
      </c>
      <c r="C6870" s="12" t="str">
        <f>IFERROR(__xludf.DUMMYFUNCTION("TEXTJOIN("";"", TRUE, FILTER($B$2:$B$14794, #REF!=$D$2:$D$14794))"),"#N/A")</f>
        <v>#N/A</v>
      </c>
    </row>
    <row r="6871">
      <c r="B6871" s="4" t="s">
        <v>2006</v>
      </c>
      <c r="C6871" s="12" t="str">
        <f>IFERROR(__xludf.DUMMYFUNCTION("TEXTJOIN("";"", TRUE, FILTER($B$2:$B$14794, #REF!=$D$2:$D$14794))"),"#N/A")</f>
        <v>#N/A</v>
      </c>
    </row>
    <row r="6872">
      <c r="B6872" s="4" t="s">
        <v>2009</v>
      </c>
      <c r="C6872" s="12" t="str">
        <f>IFERROR(__xludf.DUMMYFUNCTION("TEXTJOIN("";"", TRUE, FILTER($B$2:$B$14794, #REF!=$D$2:$D$14794))"),"#N/A")</f>
        <v>#N/A</v>
      </c>
    </row>
    <row r="6873">
      <c r="B6873" s="4" t="s">
        <v>2009</v>
      </c>
      <c r="C6873" s="12" t="str">
        <f>IFERROR(__xludf.DUMMYFUNCTION("TEXTJOIN("";"", TRUE, FILTER($B$2:$B$14794, #REF!=$D$2:$D$14794))"),"#N/A")</f>
        <v>#N/A</v>
      </c>
    </row>
    <row r="6874">
      <c r="B6874" s="4" t="s">
        <v>2009</v>
      </c>
      <c r="C6874" s="12" t="str">
        <f>IFERROR(__xludf.DUMMYFUNCTION("TEXTJOIN("";"", TRUE, FILTER($B$2:$B$14794, #REF!=$D$2:$D$14794))"),"#N/A")</f>
        <v>#N/A</v>
      </c>
    </row>
    <row r="6875">
      <c r="B6875" s="4" t="s">
        <v>2009</v>
      </c>
      <c r="C6875" s="12" t="str">
        <f>IFERROR(__xludf.DUMMYFUNCTION("TEXTJOIN("";"", TRUE, FILTER($B$2:$B$14794, #REF!=$D$2:$D$14794))"),"#N/A")</f>
        <v>#N/A</v>
      </c>
    </row>
    <row r="6876">
      <c r="B6876" s="4" t="s">
        <v>2009</v>
      </c>
      <c r="C6876" s="12" t="str">
        <f>IFERROR(__xludf.DUMMYFUNCTION("TEXTJOIN("";"", TRUE, FILTER($B$2:$B$14794, #REF!=$D$2:$D$14794))"),"#N/A")</f>
        <v>#N/A</v>
      </c>
    </row>
    <row r="6877">
      <c r="B6877" s="4" t="s">
        <v>2009</v>
      </c>
      <c r="C6877" s="12" t="str">
        <f>IFERROR(__xludf.DUMMYFUNCTION("TEXTJOIN("";"", TRUE, FILTER($B$2:$B$14794, #REF!=$D$2:$D$14794))"),"#N/A")</f>
        <v>#N/A</v>
      </c>
    </row>
    <row r="6878">
      <c r="B6878" s="4" t="s">
        <v>2009</v>
      </c>
      <c r="C6878" s="12" t="str">
        <f>IFERROR(__xludf.DUMMYFUNCTION("TEXTJOIN("";"", TRUE, FILTER($B$2:$B$14794, #REF!=$D$2:$D$14794))"),"#N/A")</f>
        <v>#N/A</v>
      </c>
    </row>
    <row r="6879">
      <c r="B6879" s="4" t="s">
        <v>2009</v>
      </c>
      <c r="C6879" s="12" t="str">
        <f>IFERROR(__xludf.DUMMYFUNCTION("TEXTJOIN("";"", TRUE, FILTER($B$2:$B$14794, #REF!=$D$2:$D$14794))"),"#N/A")</f>
        <v>#N/A</v>
      </c>
    </row>
    <row r="6880">
      <c r="B6880" s="4" t="s">
        <v>2011</v>
      </c>
      <c r="C6880" s="12" t="str">
        <f>IFERROR(__xludf.DUMMYFUNCTION("TEXTJOIN("";"", TRUE, FILTER($B$2:$B$14794, #REF!=$D$2:$D$14794))"),"#N/A")</f>
        <v>#N/A</v>
      </c>
    </row>
    <row r="6881">
      <c r="B6881" s="4" t="s">
        <v>2011</v>
      </c>
      <c r="C6881" s="12" t="str">
        <f>IFERROR(__xludf.DUMMYFUNCTION("TEXTJOIN("";"", TRUE, FILTER($B$2:$B$14794, #REF!=$D$2:$D$14794))"),"#N/A")</f>
        <v>#N/A</v>
      </c>
    </row>
    <row r="6882">
      <c r="B6882" s="4" t="s">
        <v>2011</v>
      </c>
      <c r="C6882" s="12" t="str">
        <f>IFERROR(__xludf.DUMMYFUNCTION("TEXTJOIN("";"", TRUE, FILTER($B$2:$B$14794, #REF!=$D$2:$D$14794))"),"#N/A")</f>
        <v>#N/A</v>
      </c>
    </row>
    <row r="6883">
      <c r="B6883" s="4" t="s">
        <v>2011</v>
      </c>
      <c r="C6883" s="12" t="str">
        <f>IFERROR(__xludf.DUMMYFUNCTION("TEXTJOIN("";"", TRUE, FILTER($B$2:$B$14794, #REF!=$D$2:$D$14794))"),"#N/A")</f>
        <v>#N/A</v>
      </c>
    </row>
    <row r="6884">
      <c r="B6884" s="4" t="s">
        <v>2011</v>
      </c>
      <c r="C6884" s="12" t="str">
        <f>IFERROR(__xludf.DUMMYFUNCTION("TEXTJOIN("";"", TRUE, FILTER($B$2:$B$14794, #REF!=$D$2:$D$14794))"),"#N/A")</f>
        <v>#N/A</v>
      </c>
    </row>
    <row r="6885">
      <c r="B6885" s="4" t="s">
        <v>2011</v>
      </c>
      <c r="C6885" s="12" t="str">
        <f>IFERROR(__xludf.DUMMYFUNCTION("TEXTJOIN("";"", TRUE, FILTER($B$2:$B$14794, #REF!=$D$2:$D$14794))"),"#N/A")</f>
        <v>#N/A</v>
      </c>
    </row>
    <row r="6886">
      <c r="B6886" s="4" t="s">
        <v>2013</v>
      </c>
      <c r="C6886" s="12" t="str">
        <f>IFERROR(__xludf.DUMMYFUNCTION("TEXTJOIN("";"", TRUE, FILTER($B$2:$B$14794, #REF!=$D$2:$D$14794))"),"#N/A")</f>
        <v>#N/A</v>
      </c>
    </row>
    <row r="6887">
      <c r="B6887" s="4" t="s">
        <v>2013</v>
      </c>
      <c r="C6887" s="12" t="str">
        <f>IFERROR(__xludf.DUMMYFUNCTION("TEXTJOIN("";"", TRUE, FILTER($B$2:$B$14794, #REF!=$D$2:$D$14794))"),"#N/A")</f>
        <v>#N/A</v>
      </c>
    </row>
    <row r="6888">
      <c r="B6888" s="4" t="s">
        <v>2013</v>
      </c>
      <c r="C6888" s="12" t="str">
        <f>IFERROR(__xludf.DUMMYFUNCTION("TEXTJOIN("";"", TRUE, FILTER($B$2:$B$14794, #REF!=$D$2:$D$14794))"),"#N/A")</f>
        <v>#N/A</v>
      </c>
    </row>
    <row r="6889">
      <c r="B6889" s="4" t="s">
        <v>2013</v>
      </c>
      <c r="C6889" s="12" t="str">
        <f>IFERROR(__xludf.DUMMYFUNCTION("TEXTJOIN("";"", TRUE, FILTER($B$2:$B$14794, #REF!=$D$2:$D$14794))"),"#N/A")</f>
        <v>#N/A</v>
      </c>
    </row>
    <row r="6890">
      <c r="B6890" s="4" t="s">
        <v>2015</v>
      </c>
      <c r="C6890" s="12" t="str">
        <f>IFERROR(__xludf.DUMMYFUNCTION("TEXTJOIN("";"", TRUE, FILTER($B$2:$B$14794, #REF!=$D$2:$D$14794))"),"#N/A")</f>
        <v>#N/A</v>
      </c>
    </row>
    <row r="6891">
      <c r="B6891" s="4" t="s">
        <v>2015</v>
      </c>
      <c r="C6891" s="12" t="str">
        <f>IFERROR(__xludf.DUMMYFUNCTION("TEXTJOIN("";"", TRUE, FILTER($B$2:$B$14794, #REF!=$D$2:$D$14794))"),"#N/A")</f>
        <v>#N/A</v>
      </c>
    </row>
    <row r="6892">
      <c r="B6892" s="4" t="s">
        <v>2015</v>
      </c>
      <c r="C6892" s="12" t="str">
        <f>IFERROR(__xludf.DUMMYFUNCTION("TEXTJOIN("";"", TRUE, FILTER($B$2:$B$14794, #REF!=$D$2:$D$14794))"),"#N/A")</f>
        <v>#N/A</v>
      </c>
    </row>
    <row r="6893">
      <c r="B6893" s="4" t="s">
        <v>2015</v>
      </c>
      <c r="C6893" s="12" t="str">
        <f>IFERROR(__xludf.DUMMYFUNCTION("TEXTJOIN("";"", TRUE, FILTER($B$2:$B$14794, #REF!=$D$2:$D$14794))"),"#N/A")</f>
        <v>#N/A</v>
      </c>
    </row>
    <row r="6894">
      <c r="B6894" s="4" t="s">
        <v>2015</v>
      </c>
      <c r="C6894" s="12" t="str">
        <f>IFERROR(__xludf.DUMMYFUNCTION("TEXTJOIN("";"", TRUE, FILTER($B$2:$B$14794, #REF!=$D$2:$D$14794))"),"#N/A")</f>
        <v>#N/A</v>
      </c>
    </row>
    <row r="6895">
      <c r="B6895" s="4" t="s">
        <v>2015</v>
      </c>
      <c r="C6895" s="12" t="str">
        <f>IFERROR(__xludf.DUMMYFUNCTION("TEXTJOIN("";"", TRUE, FILTER($B$2:$B$14794, #REF!=$D$2:$D$14794))"),"#N/A")</f>
        <v>#N/A</v>
      </c>
    </row>
    <row r="6896">
      <c r="B6896" s="4" t="s">
        <v>2018</v>
      </c>
      <c r="C6896" s="12" t="str">
        <f>IFERROR(__xludf.DUMMYFUNCTION("TEXTJOIN("";"", TRUE, FILTER($B$2:$B$14794, #REF!=$D$2:$D$14794))"),"#N/A")</f>
        <v>#N/A</v>
      </c>
    </row>
    <row r="6897">
      <c r="B6897" s="4" t="s">
        <v>2018</v>
      </c>
      <c r="C6897" s="12" t="str">
        <f>IFERROR(__xludf.DUMMYFUNCTION("TEXTJOIN("";"", TRUE, FILTER($B$2:$B$14794, #REF!=$D$2:$D$14794))"),"#N/A")</f>
        <v>#N/A</v>
      </c>
    </row>
    <row r="6898">
      <c r="B6898" s="4" t="s">
        <v>2018</v>
      </c>
      <c r="C6898" s="12" t="str">
        <f>IFERROR(__xludf.DUMMYFUNCTION("TEXTJOIN("";"", TRUE, FILTER($B$2:$B$14794, #REF!=$D$2:$D$14794))"),"#N/A")</f>
        <v>#N/A</v>
      </c>
    </row>
    <row r="6899">
      <c r="B6899" s="4" t="s">
        <v>2018</v>
      </c>
      <c r="C6899" s="12" t="str">
        <f>IFERROR(__xludf.DUMMYFUNCTION("TEXTJOIN("";"", TRUE, FILTER($B$2:$B$14794, #REF!=$D$2:$D$14794))"),"#N/A")</f>
        <v>#N/A</v>
      </c>
    </row>
    <row r="6900">
      <c r="B6900" s="4" t="s">
        <v>2018</v>
      </c>
      <c r="C6900" s="12" t="str">
        <f>IFERROR(__xludf.DUMMYFUNCTION("TEXTJOIN("";"", TRUE, FILTER($B$2:$B$14794, #REF!=$D$2:$D$14794))"),"#N/A")</f>
        <v>#N/A</v>
      </c>
    </row>
    <row r="6901">
      <c r="B6901" s="4" t="s">
        <v>2018</v>
      </c>
      <c r="C6901" s="12" t="str">
        <f>IFERROR(__xludf.DUMMYFUNCTION("TEXTJOIN("";"", TRUE, FILTER($B$2:$B$14794, #REF!=$D$2:$D$14794))"),"#N/A")</f>
        <v>#N/A</v>
      </c>
    </row>
    <row r="6902">
      <c r="B6902" s="4" t="s">
        <v>2018</v>
      </c>
      <c r="C6902" s="12" t="str">
        <f>IFERROR(__xludf.DUMMYFUNCTION("TEXTJOIN("";"", TRUE, FILTER($B$2:$B$14794, #REF!=$D$2:$D$14794))"),"#N/A")</f>
        <v>#N/A</v>
      </c>
    </row>
    <row r="6903">
      <c r="B6903" s="4" t="s">
        <v>2020</v>
      </c>
      <c r="C6903" s="12" t="str">
        <f>IFERROR(__xludf.DUMMYFUNCTION("TEXTJOIN("";"", TRUE, FILTER($B$2:$B$14794, #REF!=$D$2:$D$14794))"),"#N/A")</f>
        <v>#N/A</v>
      </c>
    </row>
    <row r="6904">
      <c r="B6904" s="4" t="s">
        <v>2020</v>
      </c>
      <c r="C6904" s="12" t="str">
        <f>IFERROR(__xludf.DUMMYFUNCTION("TEXTJOIN("";"", TRUE, FILTER($B$2:$B$14794, #REF!=$D$2:$D$14794))"),"#N/A")</f>
        <v>#N/A</v>
      </c>
    </row>
    <row r="6905">
      <c r="B6905" s="4" t="s">
        <v>2020</v>
      </c>
      <c r="C6905" s="12" t="str">
        <f>IFERROR(__xludf.DUMMYFUNCTION("TEXTJOIN("";"", TRUE, FILTER($B$2:$B$14794, #REF!=$D$2:$D$14794))"),"#N/A")</f>
        <v>#N/A</v>
      </c>
    </row>
    <row r="6906">
      <c r="B6906" s="4" t="s">
        <v>2020</v>
      </c>
      <c r="C6906" s="12" t="str">
        <f>IFERROR(__xludf.DUMMYFUNCTION("TEXTJOIN("";"", TRUE, FILTER($B$2:$B$14794, #REF!=$D$2:$D$14794))"),"#N/A")</f>
        <v>#N/A</v>
      </c>
    </row>
    <row r="6907">
      <c r="B6907" s="4" t="s">
        <v>2020</v>
      </c>
      <c r="C6907" s="12" t="str">
        <f>IFERROR(__xludf.DUMMYFUNCTION("TEXTJOIN("";"", TRUE, FILTER($B$2:$B$14794, #REF!=$D$2:$D$14794))"),"#N/A")</f>
        <v>#N/A</v>
      </c>
    </row>
    <row r="6908">
      <c r="B6908" s="4" t="s">
        <v>2020</v>
      </c>
      <c r="C6908" s="12" t="str">
        <f>IFERROR(__xludf.DUMMYFUNCTION("TEXTJOIN("";"", TRUE, FILTER($B$2:$B$14794, #REF!=$D$2:$D$14794))"),"#N/A")</f>
        <v>#N/A</v>
      </c>
    </row>
    <row r="6909">
      <c r="B6909" s="4" t="s">
        <v>2020</v>
      </c>
      <c r="C6909" s="12" t="str">
        <f>IFERROR(__xludf.DUMMYFUNCTION("TEXTJOIN("";"", TRUE, FILTER($B$2:$B$14794, #REF!=$D$2:$D$14794))"),"#N/A")</f>
        <v>#N/A</v>
      </c>
    </row>
    <row r="6910">
      <c r="B6910" s="4" t="s">
        <v>2022</v>
      </c>
      <c r="C6910" s="12" t="str">
        <f>IFERROR(__xludf.DUMMYFUNCTION("TEXTJOIN("";"", TRUE, FILTER($B$2:$B$14794, #REF!=$D$2:$D$14794))"),"#N/A")</f>
        <v>#N/A</v>
      </c>
    </row>
    <row r="6911">
      <c r="B6911" s="4" t="s">
        <v>2022</v>
      </c>
      <c r="C6911" s="12" t="str">
        <f>IFERROR(__xludf.DUMMYFUNCTION("TEXTJOIN("";"", TRUE, FILTER($B$2:$B$14794, #REF!=$D$2:$D$14794))"),"#N/A")</f>
        <v>#N/A</v>
      </c>
    </row>
    <row r="6912">
      <c r="B6912" s="4" t="s">
        <v>2022</v>
      </c>
      <c r="C6912" s="12" t="str">
        <f>IFERROR(__xludf.DUMMYFUNCTION("TEXTJOIN("";"", TRUE, FILTER($B$2:$B$14794, #REF!=$D$2:$D$14794))"),"#N/A")</f>
        <v>#N/A</v>
      </c>
    </row>
    <row r="6913">
      <c r="B6913" s="4" t="s">
        <v>2022</v>
      </c>
      <c r="C6913" s="12" t="str">
        <f>IFERROR(__xludf.DUMMYFUNCTION("TEXTJOIN("";"", TRUE, FILTER($B$2:$B$14794, #REF!=$D$2:$D$14794))"),"#N/A")</f>
        <v>#N/A</v>
      </c>
    </row>
    <row r="6914">
      <c r="B6914" s="4" t="s">
        <v>2022</v>
      </c>
      <c r="C6914" s="12" t="str">
        <f>IFERROR(__xludf.DUMMYFUNCTION("TEXTJOIN("";"", TRUE, FILTER($B$2:$B$14794, #REF!=$D$2:$D$14794))"),"#N/A")</f>
        <v>#N/A</v>
      </c>
    </row>
    <row r="6915">
      <c r="B6915" s="4" t="s">
        <v>2022</v>
      </c>
      <c r="C6915" s="12" t="str">
        <f>IFERROR(__xludf.DUMMYFUNCTION("TEXTJOIN("";"", TRUE, FILTER($B$2:$B$14794, #REF!=$D$2:$D$14794))"),"#N/A")</f>
        <v>#N/A</v>
      </c>
    </row>
    <row r="6916">
      <c r="B6916" s="4" t="s">
        <v>2022</v>
      </c>
      <c r="C6916" s="12" t="str">
        <f>IFERROR(__xludf.DUMMYFUNCTION("TEXTJOIN("";"", TRUE, FILTER($B$2:$B$14794, #REF!=$D$2:$D$14794))"),"#N/A")</f>
        <v>#N/A</v>
      </c>
    </row>
    <row r="6917">
      <c r="B6917" s="4" t="s">
        <v>2024</v>
      </c>
      <c r="C6917" s="12" t="str">
        <f>IFERROR(__xludf.DUMMYFUNCTION("TEXTJOIN("";"", TRUE, FILTER($B$2:$B$14794, #REF!=$D$2:$D$14794))"),"#N/A")</f>
        <v>#N/A</v>
      </c>
    </row>
    <row r="6918">
      <c r="B6918" s="4" t="s">
        <v>2024</v>
      </c>
      <c r="C6918" s="12" t="str">
        <f>IFERROR(__xludf.DUMMYFUNCTION("TEXTJOIN("";"", TRUE, FILTER($B$2:$B$14794, #REF!=$D$2:$D$14794))"),"#N/A")</f>
        <v>#N/A</v>
      </c>
    </row>
    <row r="6919">
      <c r="B6919" s="4" t="s">
        <v>2024</v>
      </c>
      <c r="C6919" s="12" t="str">
        <f>IFERROR(__xludf.DUMMYFUNCTION("TEXTJOIN("";"", TRUE, FILTER($B$2:$B$14794, #REF!=$D$2:$D$14794))"),"#N/A")</f>
        <v>#N/A</v>
      </c>
    </row>
    <row r="6920">
      <c r="B6920" s="4" t="s">
        <v>2024</v>
      </c>
      <c r="C6920" s="12" t="str">
        <f>IFERROR(__xludf.DUMMYFUNCTION("TEXTJOIN("";"", TRUE, FILTER($B$2:$B$14794, #REF!=$D$2:$D$14794))"),"#N/A")</f>
        <v>#N/A</v>
      </c>
    </row>
    <row r="6921">
      <c r="B6921" s="4" t="s">
        <v>2026</v>
      </c>
      <c r="C6921" s="12" t="str">
        <f>IFERROR(__xludf.DUMMYFUNCTION("TEXTJOIN("";"", TRUE, FILTER($B$2:$B$14794, #REF!=$D$2:$D$14794))"),"#N/A")</f>
        <v>#N/A</v>
      </c>
    </row>
    <row r="6922">
      <c r="B6922" s="4" t="s">
        <v>2026</v>
      </c>
      <c r="C6922" s="12" t="str">
        <f>IFERROR(__xludf.DUMMYFUNCTION("TEXTJOIN("";"", TRUE, FILTER($B$2:$B$14794, #REF!=$D$2:$D$14794))"),"#N/A")</f>
        <v>#N/A</v>
      </c>
    </row>
    <row r="6923">
      <c r="B6923" s="4" t="s">
        <v>2026</v>
      </c>
      <c r="C6923" s="12" t="str">
        <f>IFERROR(__xludf.DUMMYFUNCTION("TEXTJOIN("";"", TRUE, FILTER($B$2:$B$14794, #REF!=$D$2:$D$14794))"),"#N/A")</f>
        <v>#N/A</v>
      </c>
    </row>
    <row r="6924">
      <c r="B6924" s="4" t="s">
        <v>2026</v>
      </c>
      <c r="C6924" s="12" t="str">
        <f>IFERROR(__xludf.DUMMYFUNCTION("TEXTJOIN("";"", TRUE, FILTER($B$2:$B$14794, #REF!=$D$2:$D$14794))"),"#N/A")</f>
        <v>#N/A</v>
      </c>
    </row>
    <row r="6925">
      <c r="B6925" s="4" t="s">
        <v>2026</v>
      </c>
      <c r="C6925" s="12" t="str">
        <f>IFERROR(__xludf.DUMMYFUNCTION("TEXTJOIN("";"", TRUE, FILTER($B$2:$B$14794, #REF!=$D$2:$D$14794))"),"#N/A")</f>
        <v>#N/A</v>
      </c>
    </row>
    <row r="6926">
      <c r="B6926" s="4" t="s">
        <v>2026</v>
      </c>
      <c r="C6926" s="12" t="str">
        <f>IFERROR(__xludf.DUMMYFUNCTION("TEXTJOIN("";"", TRUE, FILTER($B$2:$B$14794, #REF!=$D$2:$D$14794))"),"#N/A")</f>
        <v>#N/A</v>
      </c>
    </row>
    <row r="6927">
      <c r="B6927" s="4" t="s">
        <v>2028</v>
      </c>
      <c r="C6927" s="12" t="str">
        <f>IFERROR(__xludf.DUMMYFUNCTION("TEXTJOIN("";"", TRUE, FILTER($B$2:$B$14794, #REF!=$D$2:$D$14794))"),"#N/A")</f>
        <v>#N/A</v>
      </c>
    </row>
    <row r="6928">
      <c r="B6928" s="4" t="s">
        <v>2028</v>
      </c>
      <c r="C6928" s="12" t="str">
        <f>IFERROR(__xludf.DUMMYFUNCTION("TEXTJOIN("";"", TRUE, FILTER($B$2:$B$14794, #REF!=$D$2:$D$14794))"),"#N/A")</f>
        <v>#N/A</v>
      </c>
    </row>
    <row r="6929">
      <c r="B6929" s="4" t="s">
        <v>2028</v>
      </c>
      <c r="C6929" s="12" t="str">
        <f>IFERROR(__xludf.DUMMYFUNCTION("TEXTJOIN("";"", TRUE, FILTER($B$2:$B$14794, #REF!=$D$2:$D$14794))"),"#N/A")</f>
        <v>#N/A</v>
      </c>
    </row>
    <row r="6930">
      <c r="B6930" s="4" t="s">
        <v>2028</v>
      </c>
      <c r="C6930" s="12" t="str">
        <f>IFERROR(__xludf.DUMMYFUNCTION("TEXTJOIN("";"", TRUE, FILTER($B$2:$B$14794, #REF!=$D$2:$D$14794))"),"#N/A")</f>
        <v>#N/A</v>
      </c>
    </row>
    <row r="6931">
      <c r="B6931" s="4" t="s">
        <v>2028</v>
      </c>
      <c r="C6931" s="12" t="str">
        <f>IFERROR(__xludf.DUMMYFUNCTION("TEXTJOIN("";"", TRUE, FILTER($B$2:$B$14794, #REF!=$D$2:$D$14794))"),"#N/A")</f>
        <v>#N/A</v>
      </c>
    </row>
    <row r="6932">
      <c r="B6932" s="4" t="s">
        <v>2030</v>
      </c>
      <c r="C6932" s="12" t="str">
        <f>IFERROR(__xludf.DUMMYFUNCTION("TEXTJOIN("";"", TRUE, FILTER($B$2:$B$14794, #REF!=$D$2:$D$14794))"),"#N/A")</f>
        <v>#N/A</v>
      </c>
    </row>
    <row r="6933">
      <c r="B6933" s="4" t="s">
        <v>2030</v>
      </c>
      <c r="C6933" s="12" t="str">
        <f>IFERROR(__xludf.DUMMYFUNCTION("TEXTJOIN("";"", TRUE, FILTER($B$2:$B$14794, #REF!=$D$2:$D$14794))"),"#N/A")</f>
        <v>#N/A</v>
      </c>
    </row>
    <row r="6934">
      <c r="B6934" s="4" t="s">
        <v>2030</v>
      </c>
      <c r="C6934" s="12" t="str">
        <f>IFERROR(__xludf.DUMMYFUNCTION("TEXTJOIN("";"", TRUE, FILTER($B$2:$B$14794, #REF!=$D$2:$D$14794))"),"#N/A")</f>
        <v>#N/A</v>
      </c>
    </row>
    <row r="6935">
      <c r="B6935" s="4" t="s">
        <v>2030</v>
      </c>
      <c r="C6935" s="12" t="str">
        <f>IFERROR(__xludf.DUMMYFUNCTION("TEXTJOIN("";"", TRUE, FILTER($B$2:$B$14794, #REF!=$D$2:$D$14794))"),"#N/A")</f>
        <v>#N/A</v>
      </c>
    </row>
    <row r="6936">
      <c r="B6936" s="4" t="s">
        <v>2030</v>
      </c>
      <c r="C6936" s="12" t="str">
        <f>IFERROR(__xludf.DUMMYFUNCTION("TEXTJOIN("";"", TRUE, FILTER($B$2:$B$14794, #REF!=$D$2:$D$14794))"),"#N/A")</f>
        <v>#N/A</v>
      </c>
    </row>
    <row r="6937">
      <c r="B6937" s="4" t="s">
        <v>2030</v>
      </c>
      <c r="C6937" s="12" t="str">
        <f>IFERROR(__xludf.DUMMYFUNCTION("TEXTJOIN("";"", TRUE, FILTER($B$2:$B$14794, #REF!=$D$2:$D$14794))"),"#N/A")</f>
        <v>#N/A</v>
      </c>
    </row>
    <row r="6938">
      <c r="B6938" s="4" t="s">
        <v>2030</v>
      </c>
      <c r="C6938" s="12" t="str">
        <f>IFERROR(__xludf.DUMMYFUNCTION("TEXTJOIN("";"", TRUE, FILTER($B$2:$B$14794, #REF!=$D$2:$D$14794))"),"#N/A")</f>
        <v>#N/A</v>
      </c>
    </row>
    <row r="6939">
      <c r="B6939" s="4" t="s">
        <v>2032</v>
      </c>
      <c r="C6939" s="12" t="str">
        <f>IFERROR(__xludf.DUMMYFUNCTION("TEXTJOIN("";"", TRUE, FILTER($B$2:$B$14794, #REF!=$D$2:$D$14794))"),"#N/A")</f>
        <v>#N/A</v>
      </c>
    </row>
    <row r="6940">
      <c r="B6940" s="4" t="s">
        <v>2032</v>
      </c>
      <c r="C6940" s="12" t="str">
        <f>IFERROR(__xludf.DUMMYFUNCTION("TEXTJOIN("";"", TRUE, FILTER($B$2:$B$14794, #REF!=$D$2:$D$14794))"),"#N/A")</f>
        <v>#N/A</v>
      </c>
    </row>
    <row r="6941">
      <c r="B6941" s="4" t="s">
        <v>2032</v>
      </c>
      <c r="C6941" s="12" t="str">
        <f>IFERROR(__xludf.DUMMYFUNCTION("TEXTJOIN("";"", TRUE, FILTER($B$2:$B$14794, #REF!=$D$2:$D$14794))"),"#N/A")</f>
        <v>#N/A</v>
      </c>
    </row>
    <row r="6942">
      <c r="B6942" s="4" t="s">
        <v>2032</v>
      </c>
      <c r="C6942" s="12" t="str">
        <f>IFERROR(__xludf.DUMMYFUNCTION("TEXTJOIN("";"", TRUE, FILTER($B$2:$B$14794, #REF!=$D$2:$D$14794))"),"#N/A")</f>
        <v>#N/A</v>
      </c>
    </row>
    <row r="6943">
      <c r="B6943" s="4" t="s">
        <v>2034</v>
      </c>
      <c r="C6943" s="12" t="str">
        <f>IFERROR(__xludf.DUMMYFUNCTION("TEXTJOIN("";"", TRUE, FILTER($B$2:$B$14794, #REF!=$D$2:$D$14794))"),"#N/A")</f>
        <v>#N/A</v>
      </c>
    </row>
    <row r="6944">
      <c r="B6944" s="4" t="s">
        <v>2034</v>
      </c>
      <c r="C6944" s="12" t="str">
        <f>IFERROR(__xludf.DUMMYFUNCTION("TEXTJOIN("";"", TRUE, FILTER($B$2:$B$14794, #REF!=$D$2:$D$14794))"),"#N/A")</f>
        <v>#N/A</v>
      </c>
    </row>
    <row r="6945">
      <c r="B6945" s="4" t="s">
        <v>2034</v>
      </c>
      <c r="C6945" s="12" t="str">
        <f>IFERROR(__xludf.DUMMYFUNCTION("TEXTJOIN("";"", TRUE, FILTER($B$2:$B$14794, #REF!=$D$2:$D$14794))"),"#N/A")</f>
        <v>#N/A</v>
      </c>
    </row>
    <row r="6946">
      <c r="B6946" s="4" t="s">
        <v>2034</v>
      </c>
      <c r="C6946" s="12" t="str">
        <f>IFERROR(__xludf.DUMMYFUNCTION("TEXTJOIN("";"", TRUE, FILTER($B$2:$B$14794, #REF!=$D$2:$D$14794))"),"#N/A")</f>
        <v>#N/A</v>
      </c>
    </row>
    <row r="6947">
      <c r="B6947" s="4" t="s">
        <v>2034</v>
      </c>
      <c r="C6947" s="12" t="str">
        <f>IFERROR(__xludf.DUMMYFUNCTION("TEXTJOIN("";"", TRUE, FILTER($B$2:$B$14794, #REF!=$D$2:$D$14794))"),"#N/A")</f>
        <v>#N/A</v>
      </c>
    </row>
    <row r="6948">
      <c r="B6948" s="4" t="s">
        <v>2034</v>
      </c>
      <c r="C6948" s="12" t="str">
        <f>IFERROR(__xludf.DUMMYFUNCTION("TEXTJOIN("";"", TRUE, FILTER($B$2:$B$14794, #REF!=$D$2:$D$14794))"),"#N/A")</f>
        <v>#N/A</v>
      </c>
    </row>
    <row r="6949">
      <c r="B6949" s="4" t="s">
        <v>2034</v>
      </c>
      <c r="C6949" s="12" t="str">
        <f>IFERROR(__xludf.DUMMYFUNCTION("TEXTJOIN("";"", TRUE, FILTER($B$2:$B$14794, #REF!=$D$2:$D$14794))"),"#N/A")</f>
        <v>#N/A</v>
      </c>
    </row>
    <row r="6950">
      <c r="B6950" s="4" t="s">
        <v>2034</v>
      </c>
      <c r="C6950" s="12" t="str">
        <f>IFERROR(__xludf.DUMMYFUNCTION("TEXTJOIN("";"", TRUE, FILTER($B$2:$B$14794, #REF!=$D$2:$D$14794))"),"#N/A")</f>
        <v>#N/A</v>
      </c>
    </row>
    <row r="6951">
      <c r="B6951" s="4" t="s">
        <v>2036</v>
      </c>
      <c r="C6951" s="12" t="str">
        <f>IFERROR(__xludf.DUMMYFUNCTION("TEXTJOIN("";"", TRUE, FILTER($B$2:$B$14794, #REF!=$D$2:$D$14794))"),"#N/A")</f>
        <v>#N/A</v>
      </c>
    </row>
    <row r="6952">
      <c r="B6952" s="4" t="s">
        <v>2036</v>
      </c>
      <c r="C6952" s="12" t="str">
        <f>IFERROR(__xludf.DUMMYFUNCTION("TEXTJOIN("";"", TRUE, FILTER($B$2:$B$14794, #REF!=$D$2:$D$14794))"),"#N/A")</f>
        <v>#N/A</v>
      </c>
    </row>
    <row r="6953">
      <c r="B6953" s="4" t="s">
        <v>2036</v>
      </c>
      <c r="C6953" s="12" t="str">
        <f>IFERROR(__xludf.DUMMYFUNCTION("TEXTJOIN("";"", TRUE, FILTER($B$2:$B$14794, #REF!=$D$2:$D$14794))"),"#N/A")</f>
        <v>#N/A</v>
      </c>
    </row>
    <row r="6954">
      <c r="B6954" s="4" t="s">
        <v>2036</v>
      </c>
      <c r="C6954" s="12" t="str">
        <f>IFERROR(__xludf.DUMMYFUNCTION("TEXTJOIN("";"", TRUE, FILTER($B$2:$B$14794, #REF!=$D$2:$D$14794))"),"#N/A")</f>
        <v>#N/A</v>
      </c>
    </row>
    <row r="6955">
      <c r="B6955" s="4" t="s">
        <v>2036</v>
      </c>
      <c r="C6955" s="12" t="str">
        <f>IFERROR(__xludf.DUMMYFUNCTION("TEXTJOIN("";"", TRUE, FILTER($B$2:$B$14794, #REF!=$D$2:$D$14794))"),"#N/A")</f>
        <v>#N/A</v>
      </c>
    </row>
    <row r="6956">
      <c r="B6956" s="4" t="s">
        <v>2036</v>
      </c>
      <c r="C6956" s="12" t="str">
        <f>IFERROR(__xludf.DUMMYFUNCTION("TEXTJOIN("";"", TRUE, FILTER($B$2:$B$14794, #REF!=$D$2:$D$14794))"),"#N/A")</f>
        <v>#N/A</v>
      </c>
    </row>
    <row r="6957">
      <c r="B6957" s="4" t="s">
        <v>2036</v>
      </c>
      <c r="C6957" s="12" t="str">
        <f>IFERROR(__xludf.DUMMYFUNCTION("TEXTJOIN("";"", TRUE, FILTER($B$2:$B$14794, #REF!=$D$2:$D$14794))"),"#N/A")</f>
        <v>#N/A</v>
      </c>
    </row>
    <row r="6958">
      <c r="B6958" s="4" t="s">
        <v>2039</v>
      </c>
      <c r="C6958" s="12" t="str">
        <f>IFERROR(__xludf.DUMMYFUNCTION("TEXTJOIN("";"", TRUE, FILTER($B$2:$B$14794, #REF!=$D$2:$D$14794))"),"#N/A")</f>
        <v>#N/A</v>
      </c>
    </row>
    <row r="6959">
      <c r="B6959" s="4" t="s">
        <v>2039</v>
      </c>
      <c r="C6959" s="12" t="str">
        <f>IFERROR(__xludf.DUMMYFUNCTION("TEXTJOIN("";"", TRUE, FILTER($B$2:$B$14794, #REF!=$D$2:$D$14794))"),"#N/A")</f>
        <v>#N/A</v>
      </c>
    </row>
    <row r="6960">
      <c r="B6960" s="4" t="s">
        <v>2039</v>
      </c>
      <c r="C6960" s="12" t="str">
        <f>IFERROR(__xludf.DUMMYFUNCTION("TEXTJOIN("";"", TRUE, FILTER($B$2:$B$14794, #REF!=$D$2:$D$14794))"),"#N/A")</f>
        <v>#N/A</v>
      </c>
    </row>
    <row r="6961">
      <c r="B6961" s="4" t="s">
        <v>2039</v>
      </c>
      <c r="C6961" s="12" t="str">
        <f>IFERROR(__xludf.DUMMYFUNCTION("TEXTJOIN("";"", TRUE, FILTER($B$2:$B$14794, #REF!=$D$2:$D$14794))"),"#N/A")</f>
        <v>#N/A</v>
      </c>
    </row>
    <row r="6962">
      <c r="B6962" s="4" t="s">
        <v>2039</v>
      </c>
      <c r="C6962" s="12" t="str">
        <f>IFERROR(__xludf.DUMMYFUNCTION("TEXTJOIN("";"", TRUE, FILTER($B$2:$B$14794, #REF!=$D$2:$D$14794))"),"#N/A")</f>
        <v>#N/A</v>
      </c>
    </row>
    <row r="6963">
      <c r="B6963" s="4" t="s">
        <v>2039</v>
      </c>
      <c r="C6963" s="12" t="str">
        <f>IFERROR(__xludf.DUMMYFUNCTION("TEXTJOIN("";"", TRUE, FILTER($B$2:$B$14794, #REF!=$D$2:$D$14794))"),"#N/A")</f>
        <v>#N/A</v>
      </c>
    </row>
    <row r="6964">
      <c r="B6964" s="4" t="s">
        <v>2039</v>
      </c>
      <c r="C6964" s="12" t="str">
        <f>IFERROR(__xludf.DUMMYFUNCTION("TEXTJOIN("";"", TRUE, FILTER($B$2:$B$14794, #REF!=$D$2:$D$14794))"),"#N/A")</f>
        <v>#N/A</v>
      </c>
    </row>
    <row r="6965">
      <c r="B6965" s="4" t="s">
        <v>2039</v>
      </c>
      <c r="C6965" s="12" t="str">
        <f>IFERROR(__xludf.DUMMYFUNCTION("TEXTJOIN("";"", TRUE, FILTER($B$2:$B$14794, #REF!=$D$2:$D$14794))"),"#N/A")</f>
        <v>#N/A</v>
      </c>
    </row>
    <row r="6966">
      <c r="B6966" s="4" t="s">
        <v>2039</v>
      </c>
      <c r="C6966" s="12" t="str">
        <f>IFERROR(__xludf.DUMMYFUNCTION("TEXTJOIN("";"", TRUE, FILTER($B$2:$B$14794, #REF!=$D$2:$D$14794))"),"#N/A")</f>
        <v>#N/A</v>
      </c>
    </row>
    <row r="6967">
      <c r="B6967" s="4" t="s">
        <v>2041</v>
      </c>
      <c r="C6967" s="12" t="str">
        <f>IFERROR(__xludf.DUMMYFUNCTION("TEXTJOIN("";"", TRUE, FILTER($B$2:$B$14794, #REF!=$D$2:$D$14794))"),"#N/A")</f>
        <v>#N/A</v>
      </c>
    </row>
    <row r="6968">
      <c r="B6968" s="4" t="s">
        <v>2041</v>
      </c>
      <c r="C6968" s="12" t="str">
        <f>IFERROR(__xludf.DUMMYFUNCTION("TEXTJOIN("";"", TRUE, FILTER($B$2:$B$14794, #REF!=$D$2:$D$14794))"),"#N/A")</f>
        <v>#N/A</v>
      </c>
    </row>
    <row r="6969">
      <c r="B6969" s="4" t="s">
        <v>2041</v>
      </c>
      <c r="C6969" s="12" t="str">
        <f>IFERROR(__xludf.DUMMYFUNCTION("TEXTJOIN("";"", TRUE, FILTER($B$2:$B$14794, #REF!=$D$2:$D$14794))"),"#N/A")</f>
        <v>#N/A</v>
      </c>
    </row>
    <row r="6970">
      <c r="B6970" s="4" t="s">
        <v>2041</v>
      </c>
      <c r="C6970" s="12" t="str">
        <f>IFERROR(__xludf.DUMMYFUNCTION("TEXTJOIN("";"", TRUE, FILTER($B$2:$B$14794, #REF!=$D$2:$D$14794))"),"#N/A")</f>
        <v>#N/A</v>
      </c>
    </row>
    <row r="6971">
      <c r="B6971" s="4" t="s">
        <v>2041</v>
      </c>
      <c r="C6971" s="12" t="str">
        <f>IFERROR(__xludf.DUMMYFUNCTION("TEXTJOIN("";"", TRUE, FILTER($B$2:$B$14794, #REF!=$D$2:$D$14794))"),"#N/A")</f>
        <v>#N/A</v>
      </c>
    </row>
    <row r="6972">
      <c r="B6972" s="4" t="s">
        <v>2041</v>
      </c>
      <c r="C6972" s="12" t="str">
        <f>IFERROR(__xludf.DUMMYFUNCTION("TEXTJOIN("";"", TRUE, FILTER($B$2:$B$14794, #REF!=$D$2:$D$14794))"),"#N/A")</f>
        <v>#N/A</v>
      </c>
    </row>
    <row r="6973">
      <c r="B6973" s="4" t="s">
        <v>2041</v>
      </c>
      <c r="C6973" s="12" t="str">
        <f>IFERROR(__xludf.DUMMYFUNCTION("TEXTJOIN("";"", TRUE, FILTER($B$2:$B$14794, #REF!=$D$2:$D$14794))"),"#N/A")</f>
        <v>#N/A</v>
      </c>
    </row>
    <row r="6974">
      <c r="B6974" s="4" t="s">
        <v>2043</v>
      </c>
      <c r="C6974" s="12" t="str">
        <f>IFERROR(__xludf.DUMMYFUNCTION("TEXTJOIN("";"", TRUE, FILTER($B$2:$B$14794, #REF!=$D$2:$D$14794))"),"#N/A")</f>
        <v>#N/A</v>
      </c>
    </row>
    <row r="6975">
      <c r="B6975" s="4" t="s">
        <v>2043</v>
      </c>
      <c r="C6975" s="12" t="str">
        <f>IFERROR(__xludf.DUMMYFUNCTION("TEXTJOIN("";"", TRUE, FILTER($B$2:$B$14794, #REF!=$D$2:$D$14794))"),"#N/A")</f>
        <v>#N/A</v>
      </c>
    </row>
    <row r="6976">
      <c r="B6976" s="4" t="s">
        <v>2043</v>
      </c>
      <c r="C6976" s="12" t="str">
        <f>IFERROR(__xludf.DUMMYFUNCTION("TEXTJOIN("";"", TRUE, FILTER($B$2:$B$14794, #REF!=$D$2:$D$14794))"),"#N/A")</f>
        <v>#N/A</v>
      </c>
    </row>
    <row r="6977">
      <c r="B6977" s="4" t="s">
        <v>2043</v>
      </c>
      <c r="C6977" s="12" t="str">
        <f>IFERROR(__xludf.DUMMYFUNCTION("TEXTJOIN("";"", TRUE, FILTER($B$2:$B$14794, #REF!=$D$2:$D$14794))"),"#N/A")</f>
        <v>#N/A</v>
      </c>
    </row>
    <row r="6978">
      <c r="B6978" s="4" t="s">
        <v>2043</v>
      </c>
      <c r="C6978" s="12" t="str">
        <f>IFERROR(__xludf.DUMMYFUNCTION("TEXTJOIN("";"", TRUE, FILTER($B$2:$B$14794, #REF!=$D$2:$D$14794))"),"#N/A")</f>
        <v>#N/A</v>
      </c>
    </row>
    <row r="6979">
      <c r="B6979" s="4" t="s">
        <v>2043</v>
      </c>
      <c r="C6979" s="12" t="str">
        <f>IFERROR(__xludf.DUMMYFUNCTION("TEXTJOIN("";"", TRUE, FILTER($B$2:$B$14794, #REF!=$D$2:$D$14794))"),"#N/A")</f>
        <v>#N/A</v>
      </c>
    </row>
    <row r="6980">
      <c r="B6980" s="4" t="s">
        <v>2043</v>
      </c>
      <c r="C6980" s="12" t="str">
        <f>IFERROR(__xludf.DUMMYFUNCTION("TEXTJOIN("";"", TRUE, FILTER($B$2:$B$14794, #REF!=$D$2:$D$14794))"),"#N/A")</f>
        <v>#N/A</v>
      </c>
    </row>
    <row r="6981">
      <c r="B6981" s="4" t="s">
        <v>2045</v>
      </c>
      <c r="C6981" s="12" t="str">
        <f>IFERROR(__xludf.DUMMYFUNCTION("TEXTJOIN("";"", TRUE, FILTER($B$2:$B$14794, #REF!=$D$2:$D$14794))"),"#N/A")</f>
        <v>#N/A</v>
      </c>
    </row>
    <row r="6982">
      <c r="B6982" s="4" t="s">
        <v>2045</v>
      </c>
      <c r="C6982" s="12" t="str">
        <f>IFERROR(__xludf.DUMMYFUNCTION("TEXTJOIN("";"", TRUE, FILTER($B$2:$B$14794, #REF!=$D$2:$D$14794))"),"#N/A")</f>
        <v>#N/A</v>
      </c>
    </row>
    <row r="6983">
      <c r="B6983" s="4" t="s">
        <v>2045</v>
      </c>
      <c r="C6983" s="12" t="str">
        <f>IFERROR(__xludf.DUMMYFUNCTION("TEXTJOIN("";"", TRUE, FILTER($B$2:$B$14794, #REF!=$D$2:$D$14794))"),"#N/A")</f>
        <v>#N/A</v>
      </c>
    </row>
    <row r="6984">
      <c r="B6984" s="4" t="s">
        <v>2045</v>
      </c>
      <c r="C6984" s="12" t="str">
        <f>IFERROR(__xludf.DUMMYFUNCTION("TEXTJOIN("";"", TRUE, FILTER($B$2:$B$14794, #REF!=$D$2:$D$14794))"),"#N/A")</f>
        <v>#N/A</v>
      </c>
    </row>
    <row r="6985">
      <c r="B6985" s="4" t="s">
        <v>2045</v>
      </c>
      <c r="C6985" s="12" t="str">
        <f>IFERROR(__xludf.DUMMYFUNCTION("TEXTJOIN("";"", TRUE, FILTER($B$2:$B$14794, #REF!=$D$2:$D$14794))"),"#N/A")</f>
        <v>#N/A</v>
      </c>
    </row>
    <row r="6986">
      <c r="B6986" s="4" t="s">
        <v>2047</v>
      </c>
      <c r="C6986" s="12" t="str">
        <f>IFERROR(__xludf.DUMMYFUNCTION("TEXTJOIN("";"", TRUE, FILTER($B$2:$B$14794, #REF!=$D$2:$D$14794))"),"#N/A")</f>
        <v>#N/A</v>
      </c>
    </row>
    <row r="6987">
      <c r="B6987" s="4" t="s">
        <v>2047</v>
      </c>
      <c r="C6987" s="12" t="str">
        <f>IFERROR(__xludf.DUMMYFUNCTION("TEXTJOIN("";"", TRUE, FILTER($B$2:$B$14794, #REF!=$D$2:$D$14794))"),"#N/A")</f>
        <v>#N/A</v>
      </c>
    </row>
    <row r="6988">
      <c r="B6988" s="4" t="s">
        <v>2047</v>
      </c>
      <c r="C6988" s="12" t="str">
        <f>IFERROR(__xludf.DUMMYFUNCTION("TEXTJOIN("";"", TRUE, FILTER($B$2:$B$14794, #REF!=$D$2:$D$14794))"),"#N/A")</f>
        <v>#N/A</v>
      </c>
    </row>
    <row r="6989">
      <c r="B6989" s="4" t="s">
        <v>2047</v>
      </c>
      <c r="C6989" s="12" t="str">
        <f>IFERROR(__xludf.DUMMYFUNCTION("TEXTJOIN("";"", TRUE, FILTER($B$2:$B$14794, #REF!=$D$2:$D$14794))"),"#N/A")</f>
        <v>#N/A</v>
      </c>
    </row>
    <row r="6990">
      <c r="B6990" s="4" t="s">
        <v>2047</v>
      </c>
      <c r="C6990" s="12" t="str">
        <f>IFERROR(__xludf.DUMMYFUNCTION("TEXTJOIN("";"", TRUE, FILTER($B$2:$B$14794, #REF!=$D$2:$D$14794))"),"#N/A")</f>
        <v>#N/A</v>
      </c>
    </row>
    <row r="6991">
      <c r="B6991" s="4" t="s">
        <v>2047</v>
      </c>
      <c r="C6991" s="12" t="str">
        <f>IFERROR(__xludf.DUMMYFUNCTION("TEXTJOIN("";"", TRUE, FILTER($B$2:$B$14794, #REF!=$D$2:$D$14794))"),"#N/A")</f>
        <v>#N/A</v>
      </c>
    </row>
    <row r="6992">
      <c r="B6992" s="4" t="s">
        <v>2047</v>
      </c>
      <c r="C6992" s="12" t="str">
        <f>IFERROR(__xludf.DUMMYFUNCTION("TEXTJOIN("";"", TRUE, FILTER($B$2:$B$14794, #REF!=$D$2:$D$14794))"),"#N/A")</f>
        <v>#N/A</v>
      </c>
    </row>
    <row r="6993">
      <c r="B6993" s="4" t="s">
        <v>2050</v>
      </c>
      <c r="C6993" s="12" t="str">
        <f>IFERROR(__xludf.DUMMYFUNCTION("TEXTJOIN("";"", TRUE, FILTER($B$2:$B$14794, #REF!=$D$2:$D$14794))"),"#N/A")</f>
        <v>#N/A</v>
      </c>
    </row>
    <row r="6994">
      <c r="B6994" s="4" t="s">
        <v>2050</v>
      </c>
      <c r="C6994" s="12" t="str">
        <f>IFERROR(__xludf.DUMMYFUNCTION("TEXTJOIN("";"", TRUE, FILTER($B$2:$B$14794, #REF!=$D$2:$D$14794))"),"#N/A")</f>
        <v>#N/A</v>
      </c>
    </row>
    <row r="6995">
      <c r="B6995" s="4" t="s">
        <v>2050</v>
      </c>
      <c r="C6995" s="12" t="str">
        <f>IFERROR(__xludf.DUMMYFUNCTION("TEXTJOIN("";"", TRUE, FILTER($B$2:$B$14794, #REF!=$D$2:$D$14794))"),"#N/A")</f>
        <v>#N/A</v>
      </c>
    </row>
    <row r="6996">
      <c r="B6996" s="4" t="s">
        <v>2050</v>
      </c>
      <c r="C6996" s="12" t="str">
        <f>IFERROR(__xludf.DUMMYFUNCTION("TEXTJOIN("";"", TRUE, FILTER($B$2:$B$14794, #REF!=$D$2:$D$14794))"),"#N/A")</f>
        <v>#N/A</v>
      </c>
    </row>
    <row r="6997">
      <c r="B6997" s="4" t="s">
        <v>2050</v>
      </c>
      <c r="C6997" s="12" t="str">
        <f>IFERROR(__xludf.DUMMYFUNCTION("TEXTJOIN("";"", TRUE, FILTER($B$2:$B$14794, #REF!=$D$2:$D$14794))"),"#N/A")</f>
        <v>#N/A</v>
      </c>
    </row>
    <row r="6998">
      <c r="B6998" s="4" t="s">
        <v>2050</v>
      </c>
      <c r="C6998" s="12" t="str">
        <f>IFERROR(__xludf.DUMMYFUNCTION("TEXTJOIN("";"", TRUE, FILTER($B$2:$B$14794, #REF!=$D$2:$D$14794))"),"#N/A")</f>
        <v>#N/A</v>
      </c>
    </row>
    <row r="6999">
      <c r="B6999" s="4" t="s">
        <v>2050</v>
      </c>
      <c r="C6999" s="12" t="str">
        <f>IFERROR(__xludf.DUMMYFUNCTION("TEXTJOIN("";"", TRUE, FILTER($B$2:$B$14794, #REF!=$D$2:$D$14794))"),"#N/A")</f>
        <v>#N/A</v>
      </c>
    </row>
    <row r="7000">
      <c r="B7000" s="4" t="s">
        <v>2050</v>
      </c>
      <c r="C7000" s="12" t="str">
        <f>IFERROR(__xludf.DUMMYFUNCTION("TEXTJOIN("";"", TRUE, FILTER($B$2:$B$14794, #REF!=$D$2:$D$14794))"),"#N/A")</f>
        <v>#N/A</v>
      </c>
    </row>
    <row r="7001">
      <c r="B7001" s="4" t="s">
        <v>2050</v>
      </c>
      <c r="C7001" s="12" t="str">
        <f>IFERROR(__xludf.DUMMYFUNCTION("TEXTJOIN("";"", TRUE, FILTER($B$2:$B$14794, #REF!=$D$2:$D$14794))"),"#N/A")</f>
        <v>#N/A</v>
      </c>
    </row>
    <row r="7002">
      <c r="B7002" s="4" t="s">
        <v>2050</v>
      </c>
      <c r="C7002" s="12" t="str">
        <f>IFERROR(__xludf.DUMMYFUNCTION("TEXTJOIN("";"", TRUE, FILTER($B$2:$B$14794, #REF!=$D$2:$D$14794))"),"#N/A")</f>
        <v>#N/A</v>
      </c>
    </row>
    <row r="7003">
      <c r="B7003" s="4" t="s">
        <v>2052</v>
      </c>
      <c r="C7003" s="12" t="str">
        <f>IFERROR(__xludf.DUMMYFUNCTION("TEXTJOIN("";"", TRUE, FILTER($B$2:$B$14794, #REF!=$D$2:$D$14794))"),"#N/A")</f>
        <v>#N/A</v>
      </c>
    </row>
    <row r="7004">
      <c r="B7004" s="4" t="s">
        <v>2052</v>
      </c>
      <c r="C7004" s="12" t="str">
        <f>IFERROR(__xludf.DUMMYFUNCTION("TEXTJOIN("";"", TRUE, FILTER($B$2:$B$14794, #REF!=$D$2:$D$14794))"),"#N/A")</f>
        <v>#N/A</v>
      </c>
    </row>
    <row r="7005">
      <c r="B7005" s="4" t="s">
        <v>2052</v>
      </c>
      <c r="C7005" s="12" t="str">
        <f>IFERROR(__xludf.DUMMYFUNCTION("TEXTJOIN("";"", TRUE, FILTER($B$2:$B$14794, #REF!=$D$2:$D$14794))"),"#N/A")</f>
        <v>#N/A</v>
      </c>
    </row>
    <row r="7006">
      <c r="B7006" s="4" t="s">
        <v>2052</v>
      </c>
      <c r="C7006" s="12" t="str">
        <f>IFERROR(__xludf.DUMMYFUNCTION("TEXTJOIN("";"", TRUE, FILTER($B$2:$B$14794, #REF!=$D$2:$D$14794))"),"#N/A")</f>
        <v>#N/A</v>
      </c>
    </row>
    <row r="7007">
      <c r="B7007" s="4" t="s">
        <v>2052</v>
      </c>
      <c r="C7007" s="12" t="str">
        <f>IFERROR(__xludf.DUMMYFUNCTION("TEXTJOIN("";"", TRUE, FILTER($B$2:$B$14794, #REF!=$D$2:$D$14794))"),"#N/A")</f>
        <v>#N/A</v>
      </c>
    </row>
    <row r="7008">
      <c r="B7008" s="4" t="s">
        <v>2052</v>
      </c>
      <c r="C7008" s="12" t="str">
        <f>IFERROR(__xludf.DUMMYFUNCTION("TEXTJOIN("";"", TRUE, FILTER($B$2:$B$14794, #REF!=$D$2:$D$14794))"),"#N/A")</f>
        <v>#N/A</v>
      </c>
    </row>
    <row r="7009">
      <c r="B7009" s="4" t="s">
        <v>2052</v>
      </c>
      <c r="C7009" s="12" t="str">
        <f>IFERROR(__xludf.DUMMYFUNCTION("TEXTJOIN("";"", TRUE, FILTER($B$2:$B$14794, #REF!=$D$2:$D$14794))"),"#N/A")</f>
        <v>#N/A</v>
      </c>
    </row>
    <row r="7010">
      <c r="B7010" s="4" t="s">
        <v>2054</v>
      </c>
      <c r="C7010" s="12" t="str">
        <f>IFERROR(__xludf.DUMMYFUNCTION("TEXTJOIN("";"", TRUE, FILTER($B$2:$B$14794, #REF!=$D$2:$D$14794))"),"#N/A")</f>
        <v>#N/A</v>
      </c>
    </row>
    <row r="7011">
      <c r="B7011" s="4" t="s">
        <v>2054</v>
      </c>
      <c r="C7011" s="12" t="str">
        <f>IFERROR(__xludf.DUMMYFUNCTION("TEXTJOIN("";"", TRUE, FILTER($B$2:$B$14794, #REF!=$D$2:$D$14794))"),"#N/A")</f>
        <v>#N/A</v>
      </c>
    </row>
    <row r="7012">
      <c r="B7012" s="4" t="s">
        <v>2054</v>
      </c>
      <c r="C7012" s="12" t="str">
        <f>IFERROR(__xludf.DUMMYFUNCTION("TEXTJOIN("";"", TRUE, FILTER($B$2:$B$14794, #REF!=$D$2:$D$14794))"),"#N/A")</f>
        <v>#N/A</v>
      </c>
    </row>
    <row r="7013">
      <c r="B7013" s="4" t="s">
        <v>2054</v>
      </c>
      <c r="C7013" s="12" t="str">
        <f>IFERROR(__xludf.DUMMYFUNCTION("TEXTJOIN("";"", TRUE, FILTER($B$2:$B$14794, #REF!=$D$2:$D$14794))"),"#N/A")</f>
        <v>#N/A</v>
      </c>
    </row>
    <row r="7014">
      <c r="B7014" s="4" t="s">
        <v>2054</v>
      </c>
      <c r="C7014" s="12" t="str">
        <f>IFERROR(__xludf.DUMMYFUNCTION("TEXTJOIN("";"", TRUE, FILTER($B$2:$B$14794, #REF!=$D$2:$D$14794))"),"#N/A")</f>
        <v>#N/A</v>
      </c>
    </row>
    <row r="7015">
      <c r="B7015" s="4" t="s">
        <v>2054</v>
      </c>
      <c r="C7015" s="12" t="str">
        <f>IFERROR(__xludf.DUMMYFUNCTION("TEXTJOIN("";"", TRUE, FILTER($B$2:$B$14794, #REF!=$D$2:$D$14794))"),"#N/A")</f>
        <v>#N/A</v>
      </c>
    </row>
    <row r="7016">
      <c r="B7016" s="4" t="s">
        <v>2054</v>
      </c>
      <c r="C7016" s="12" t="str">
        <f>IFERROR(__xludf.DUMMYFUNCTION("TEXTJOIN("";"", TRUE, FILTER($B$2:$B$14794, #REF!=$D$2:$D$14794))"),"#N/A")</f>
        <v>#N/A</v>
      </c>
    </row>
    <row r="7017">
      <c r="B7017" s="4" t="s">
        <v>2054</v>
      </c>
      <c r="C7017" s="12" t="str">
        <f>IFERROR(__xludf.DUMMYFUNCTION("TEXTJOIN("";"", TRUE, FILTER($B$2:$B$14794, #REF!=$D$2:$D$14794))"),"#N/A")</f>
        <v>#N/A</v>
      </c>
    </row>
    <row r="7018">
      <c r="B7018" s="4" t="s">
        <v>2054</v>
      </c>
      <c r="C7018" s="12" t="str">
        <f>IFERROR(__xludf.DUMMYFUNCTION("TEXTJOIN("";"", TRUE, FILTER($B$2:$B$14794, #REF!=$D$2:$D$14794))"),"#N/A")</f>
        <v>#N/A</v>
      </c>
    </row>
    <row r="7019">
      <c r="B7019" s="4" t="s">
        <v>2056</v>
      </c>
      <c r="C7019" s="12" t="str">
        <f>IFERROR(__xludf.DUMMYFUNCTION("TEXTJOIN("";"", TRUE, FILTER($B$2:$B$14794, #REF!=$D$2:$D$14794))"),"#N/A")</f>
        <v>#N/A</v>
      </c>
    </row>
    <row r="7020">
      <c r="B7020" s="4" t="s">
        <v>2056</v>
      </c>
      <c r="C7020" s="12" t="str">
        <f>IFERROR(__xludf.DUMMYFUNCTION("TEXTJOIN("";"", TRUE, FILTER($B$2:$B$14794, #REF!=$D$2:$D$14794))"),"#N/A")</f>
        <v>#N/A</v>
      </c>
    </row>
    <row r="7021">
      <c r="B7021" s="4" t="s">
        <v>2056</v>
      </c>
      <c r="C7021" s="12" t="str">
        <f>IFERROR(__xludf.DUMMYFUNCTION("TEXTJOIN("";"", TRUE, FILTER($B$2:$B$14794, #REF!=$D$2:$D$14794))"),"#N/A")</f>
        <v>#N/A</v>
      </c>
    </row>
    <row r="7022">
      <c r="B7022" s="4" t="s">
        <v>2056</v>
      </c>
      <c r="C7022" s="12" t="str">
        <f>IFERROR(__xludf.DUMMYFUNCTION("TEXTJOIN("";"", TRUE, FILTER($B$2:$B$14794, #REF!=$D$2:$D$14794))"),"#N/A")</f>
        <v>#N/A</v>
      </c>
    </row>
    <row r="7023">
      <c r="B7023" s="4" t="s">
        <v>2056</v>
      </c>
      <c r="C7023" s="12" t="str">
        <f>IFERROR(__xludf.DUMMYFUNCTION("TEXTJOIN("";"", TRUE, FILTER($B$2:$B$14794, #REF!=$D$2:$D$14794))"),"#N/A")</f>
        <v>#N/A</v>
      </c>
    </row>
    <row r="7024">
      <c r="B7024" s="4" t="s">
        <v>2056</v>
      </c>
      <c r="C7024" s="12" t="str">
        <f>IFERROR(__xludf.DUMMYFUNCTION("TEXTJOIN("";"", TRUE, FILTER($B$2:$B$14794, #REF!=$D$2:$D$14794))"),"#N/A")</f>
        <v>#N/A</v>
      </c>
    </row>
    <row r="7025">
      <c r="B7025" s="4" t="s">
        <v>2056</v>
      </c>
      <c r="C7025" s="12" t="str">
        <f>IFERROR(__xludf.DUMMYFUNCTION("TEXTJOIN("";"", TRUE, FILTER($B$2:$B$14794, #REF!=$D$2:$D$14794))"),"#N/A")</f>
        <v>#N/A</v>
      </c>
    </row>
    <row r="7026">
      <c r="B7026" s="4" t="s">
        <v>2056</v>
      </c>
      <c r="C7026" s="12" t="str">
        <f>IFERROR(__xludf.DUMMYFUNCTION("TEXTJOIN("";"", TRUE, FILTER($B$2:$B$14794, #REF!=$D$2:$D$14794))"),"#N/A")</f>
        <v>#N/A</v>
      </c>
    </row>
    <row r="7027">
      <c r="B7027" s="4" t="s">
        <v>2056</v>
      </c>
      <c r="C7027" s="12" t="str">
        <f>IFERROR(__xludf.DUMMYFUNCTION("TEXTJOIN("";"", TRUE, FILTER($B$2:$B$14794, #REF!=$D$2:$D$14794))"),"#N/A")</f>
        <v>#N/A</v>
      </c>
    </row>
    <row r="7028">
      <c r="B7028" s="4" t="s">
        <v>2056</v>
      </c>
      <c r="C7028" s="12" t="str">
        <f>IFERROR(__xludf.DUMMYFUNCTION("TEXTJOIN("";"", TRUE, FILTER($B$2:$B$14794, #REF!=$D$2:$D$14794))"),"#N/A")</f>
        <v>#N/A</v>
      </c>
    </row>
    <row r="7029">
      <c r="B7029" s="4" t="s">
        <v>2058</v>
      </c>
      <c r="C7029" s="12" t="str">
        <f>IFERROR(__xludf.DUMMYFUNCTION("TEXTJOIN("";"", TRUE, FILTER($B$2:$B$14794, #REF!=$D$2:$D$14794))"),"#N/A")</f>
        <v>#N/A</v>
      </c>
    </row>
    <row r="7030">
      <c r="B7030" s="4" t="s">
        <v>2058</v>
      </c>
      <c r="C7030" s="12" t="str">
        <f>IFERROR(__xludf.DUMMYFUNCTION("TEXTJOIN("";"", TRUE, FILTER($B$2:$B$14794, #REF!=$D$2:$D$14794))"),"#N/A")</f>
        <v>#N/A</v>
      </c>
    </row>
    <row r="7031">
      <c r="B7031" s="4" t="s">
        <v>2058</v>
      </c>
      <c r="C7031" s="12" t="str">
        <f>IFERROR(__xludf.DUMMYFUNCTION("TEXTJOIN("";"", TRUE, FILTER($B$2:$B$14794, #REF!=$D$2:$D$14794))"),"#N/A")</f>
        <v>#N/A</v>
      </c>
    </row>
    <row r="7032">
      <c r="B7032" s="4" t="s">
        <v>2058</v>
      </c>
      <c r="C7032" s="12" t="str">
        <f>IFERROR(__xludf.DUMMYFUNCTION("TEXTJOIN("";"", TRUE, FILTER($B$2:$B$14794, #REF!=$D$2:$D$14794))"),"#N/A")</f>
        <v>#N/A</v>
      </c>
    </row>
    <row r="7033">
      <c r="B7033" s="4" t="s">
        <v>2058</v>
      </c>
      <c r="C7033" s="12" t="str">
        <f>IFERROR(__xludf.DUMMYFUNCTION("TEXTJOIN("";"", TRUE, FILTER($B$2:$B$14794, #REF!=$D$2:$D$14794))"),"#N/A")</f>
        <v>#N/A</v>
      </c>
    </row>
    <row r="7034">
      <c r="B7034" s="4" t="s">
        <v>2058</v>
      </c>
      <c r="C7034" s="12" t="str">
        <f>IFERROR(__xludf.DUMMYFUNCTION("TEXTJOIN("";"", TRUE, FILTER($B$2:$B$14794, #REF!=$D$2:$D$14794))"),"#N/A")</f>
        <v>#N/A</v>
      </c>
    </row>
    <row r="7035">
      <c r="B7035" s="4" t="s">
        <v>2058</v>
      </c>
      <c r="C7035" s="12" t="str">
        <f>IFERROR(__xludf.DUMMYFUNCTION("TEXTJOIN("";"", TRUE, FILTER($B$2:$B$14794, #REF!=$D$2:$D$14794))"),"#N/A")</f>
        <v>#N/A</v>
      </c>
    </row>
    <row r="7036">
      <c r="B7036" s="4" t="s">
        <v>2058</v>
      </c>
      <c r="C7036" s="12" t="str">
        <f>IFERROR(__xludf.DUMMYFUNCTION("TEXTJOIN("";"", TRUE, FILTER($B$2:$B$14794, #REF!=$D$2:$D$14794))"),"#N/A")</f>
        <v>#N/A</v>
      </c>
    </row>
    <row r="7037">
      <c r="B7037" s="4" t="s">
        <v>2058</v>
      </c>
      <c r="C7037" s="12" t="str">
        <f>IFERROR(__xludf.DUMMYFUNCTION("TEXTJOIN("";"", TRUE, FILTER($B$2:$B$14794, #REF!=$D$2:$D$14794))"),"#N/A")</f>
        <v>#N/A</v>
      </c>
    </row>
    <row r="7038">
      <c r="B7038" s="4" t="s">
        <v>2058</v>
      </c>
      <c r="C7038" s="12" t="str">
        <f>IFERROR(__xludf.DUMMYFUNCTION("TEXTJOIN("";"", TRUE, FILTER($B$2:$B$14794, #REF!=$D$2:$D$14794))"),"#N/A")</f>
        <v>#N/A</v>
      </c>
    </row>
    <row r="7039">
      <c r="B7039" s="4" t="s">
        <v>2060</v>
      </c>
      <c r="C7039" s="12" t="str">
        <f>IFERROR(__xludf.DUMMYFUNCTION("TEXTJOIN("";"", TRUE, FILTER($B$2:$B$14794, #REF!=$D$2:$D$14794))"),"#N/A")</f>
        <v>#N/A</v>
      </c>
    </row>
    <row r="7040">
      <c r="B7040" s="4" t="s">
        <v>2060</v>
      </c>
      <c r="C7040" s="12" t="str">
        <f>IFERROR(__xludf.DUMMYFUNCTION("TEXTJOIN("";"", TRUE, FILTER($B$2:$B$14794, #REF!=$D$2:$D$14794))"),"#N/A")</f>
        <v>#N/A</v>
      </c>
    </row>
    <row r="7041">
      <c r="B7041" s="4" t="s">
        <v>2060</v>
      </c>
      <c r="C7041" s="12" t="str">
        <f>IFERROR(__xludf.DUMMYFUNCTION("TEXTJOIN("";"", TRUE, FILTER($B$2:$B$14794, #REF!=$D$2:$D$14794))"),"#N/A")</f>
        <v>#N/A</v>
      </c>
    </row>
    <row r="7042">
      <c r="B7042" s="4" t="s">
        <v>2060</v>
      </c>
      <c r="C7042" s="12" t="str">
        <f>IFERROR(__xludf.DUMMYFUNCTION("TEXTJOIN("";"", TRUE, FILTER($B$2:$B$14794, #REF!=$D$2:$D$14794))"),"#N/A")</f>
        <v>#N/A</v>
      </c>
    </row>
    <row r="7043">
      <c r="B7043" s="4" t="s">
        <v>2060</v>
      </c>
      <c r="C7043" s="12" t="str">
        <f>IFERROR(__xludf.DUMMYFUNCTION("TEXTJOIN("";"", TRUE, FILTER($B$2:$B$14794, #REF!=$D$2:$D$14794))"),"#N/A")</f>
        <v>#N/A</v>
      </c>
    </row>
    <row r="7044">
      <c r="B7044" s="4" t="s">
        <v>2063</v>
      </c>
      <c r="C7044" s="12" t="str">
        <f>IFERROR(__xludf.DUMMYFUNCTION("TEXTJOIN("";"", TRUE, FILTER($B$2:$B$14794, #REF!=$D$2:$D$14794))"),"#N/A")</f>
        <v>#N/A</v>
      </c>
    </row>
    <row r="7045">
      <c r="B7045" s="4" t="s">
        <v>2063</v>
      </c>
      <c r="C7045" s="12" t="str">
        <f>IFERROR(__xludf.DUMMYFUNCTION("TEXTJOIN("";"", TRUE, FILTER($B$2:$B$14794, #REF!=$D$2:$D$14794))"),"#N/A")</f>
        <v>#N/A</v>
      </c>
    </row>
    <row r="7046">
      <c r="B7046" s="4" t="s">
        <v>2063</v>
      </c>
      <c r="C7046" s="12" t="str">
        <f>IFERROR(__xludf.DUMMYFUNCTION("TEXTJOIN("";"", TRUE, FILTER($B$2:$B$14794, #REF!=$D$2:$D$14794))"),"#N/A")</f>
        <v>#N/A</v>
      </c>
    </row>
    <row r="7047">
      <c r="B7047" s="4" t="s">
        <v>2063</v>
      </c>
      <c r="C7047" s="12" t="str">
        <f>IFERROR(__xludf.DUMMYFUNCTION("TEXTJOIN("";"", TRUE, FILTER($B$2:$B$14794, #REF!=$D$2:$D$14794))"),"#N/A")</f>
        <v>#N/A</v>
      </c>
    </row>
    <row r="7048">
      <c r="B7048" s="4" t="s">
        <v>2063</v>
      </c>
      <c r="C7048" s="12" t="str">
        <f>IFERROR(__xludf.DUMMYFUNCTION("TEXTJOIN("";"", TRUE, FILTER($B$2:$B$14794, #REF!=$D$2:$D$14794))"),"#N/A")</f>
        <v>#N/A</v>
      </c>
    </row>
    <row r="7049">
      <c r="B7049" s="4" t="s">
        <v>2063</v>
      </c>
      <c r="C7049" s="12" t="str">
        <f>IFERROR(__xludf.DUMMYFUNCTION("TEXTJOIN("";"", TRUE, FILTER($B$2:$B$14794, #REF!=$D$2:$D$14794))"),"#N/A")</f>
        <v>#N/A</v>
      </c>
    </row>
    <row r="7050">
      <c r="B7050" s="4" t="s">
        <v>2063</v>
      </c>
      <c r="C7050" s="12" t="str">
        <f>IFERROR(__xludf.DUMMYFUNCTION("TEXTJOIN("";"", TRUE, FILTER($B$2:$B$14794, #REF!=$D$2:$D$14794))"),"#N/A")</f>
        <v>#N/A</v>
      </c>
    </row>
    <row r="7051">
      <c r="B7051" s="4" t="s">
        <v>2063</v>
      </c>
      <c r="C7051" s="12" t="str">
        <f>IFERROR(__xludf.DUMMYFUNCTION("TEXTJOIN("";"", TRUE, FILTER($B$2:$B$14794, #REF!=$D$2:$D$14794))"),"#N/A")</f>
        <v>#N/A</v>
      </c>
    </row>
    <row r="7052">
      <c r="B7052" s="4" t="s">
        <v>2063</v>
      </c>
      <c r="C7052" s="12" t="str">
        <f>IFERROR(__xludf.DUMMYFUNCTION("TEXTJOIN("";"", TRUE, FILTER($B$2:$B$14794, #REF!=$D$2:$D$14794))"),"#N/A")</f>
        <v>#N/A</v>
      </c>
    </row>
    <row r="7053">
      <c r="B7053" s="4" t="s">
        <v>2063</v>
      </c>
      <c r="C7053" s="12" t="str">
        <f>IFERROR(__xludf.DUMMYFUNCTION("TEXTJOIN("";"", TRUE, FILTER($B$2:$B$14794, #REF!=$D$2:$D$14794))"),"#N/A")</f>
        <v>#N/A</v>
      </c>
    </row>
    <row r="7054">
      <c r="B7054" s="4" t="s">
        <v>2065</v>
      </c>
      <c r="C7054" s="12" t="str">
        <f>IFERROR(__xludf.DUMMYFUNCTION("TEXTJOIN("";"", TRUE, FILTER($B$2:$B$14794, #REF!=$D$2:$D$14794))"),"#N/A")</f>
        <v>#N/A</v>
      </c>
    </row>
    <row r="7055">
      <c r="B7055" s="4" t="s">
        <v>2065</v>
      </c>
      <c r="C7055" s="12" t="str">
        <f>IFERROR(__xludf.DUMMYFUNCTION("TEXTJOIN("";"", TRUE, FILTER($B$2:$B$14794, #REF!=$D$2:$D$14794))"),"#N/A")</f>
        <v>#N/A</v>
      </c>
    </row>
    <row r="7056">
      <c r="B7056" s="4" t="s">
        <v>2065</v>
      </c>
      <c r="C7056" s="12" t="str">
        <f>IFERROR(__xludf.DUMMYFUNCTION("TEXTJOIN("";"", TRUE, FILTER($B$2:$B$14794, #REF!=$D$2:$D$14794))"),"#N/A")</f>
        <v>#N/A</v>
      </c>
    </row>
    <row r="7057">
      <c r="B7057" s="4" t="s">
        <v>2065</v>
      </c>
      <c r="C7057" s="12" t="str">
        <f>IFERROR(__xludf.DUMMYFUNCTION("TEXTJOIN("";"", TRUE, FILTER($B$2:$B$14794, #REF!=$D$2:$D$14794))"),"#N/A")</f>
        <v>#N/A</v>
      </c>
    </row>
    <row r="7058">
      <c r="B7058" s="4" t="s">
        <v>2067</v>
      </c>
      <c r="C7058" s="12" t="str">
        <f>IFERROR(__xludf.DUMMYFUNCTION("TEXTJOIN("";"", TRUE, FILTER($B$2:$B$14794, #REF!=$D$2:$D$14794))"),"#N/A")</f>
        <v>#N/A</v>
      </c>
    </row>
    <row r="7059">
      <c r="B7059" s="4" t="s">
        <v>2067</v>
      </c>
      <c r="C7059" s="12" t="str">
        <f>IFERROR(__xludf.DUMMYFUNCTION("TEXTJOIN("";"", TRUE, FILTER($B$2:$B$14794, #REF!=$D$2:$D$14794))"),"#N/A")</f>
        <v>#N/A</v>
      </c>
    </row>
    <row r="7060">
      <c r="B7060" s="4" t="s">
        <v>2067</v>
      </c>
      <c r="C7060" s="12" t="str">
        <f>IFERROR(__xludf.DUMMYFUNCTION("TEXTJOIN("";"", TRUE, FILTER($B$2:$B$14794, #REF!=$D$2:$D$14794))"),"#N/A")</f>
        <v>#N/A</v>
      </c>
    </row>
    <row r="7061">
      <c r="B7061" s="4" t="s">
        <v>2067</v>
      </c>
      <c r="C7061" s="12" t="str">
        <f>IFERROR(__xludf.DUMMYFUNCTION("TEXTJOIN("";"", TRUE, FILTER($B$2:$B$14794, #REF!=$D$2:$D$14794))"),"#N/A")</f>
        <v>#N/A</v>
      </c>
    </row>
    <row r="7062">
      <c r="B7062" s="4" t="s">
        <v>2069</v>
      </c>
      <c r="C7062" s="12" t="str">
        <f>IFERROR(__xludf.DUMMYFUNCTION("TEXTJOIN("";"", TRUE, FILTER($B$2:$B$14794, #REF!=$D$2:$D$14794))"),"#N/A")</f>
        <v>#N/A</v>
      </c>
    </row>
    <row r="7063">
      <c r="B7063" s="4" t="s">
        <v>2069</v>
      </c>
      <c r="C7063" s="12" t="str">
        <f>IFERROR(__xludf.DUMMYFUNCTION("TEXTJOIN("";"", TRUE, FILTER($B$2:$B$14794, #REF!=$D$2:$D$14794))"),"#N/A")</f>
        <v>#N/A</v>
      </c>
    </row>
    <row r="7064">
      <c r="B7064" s="4" t="s">
        <v>2069</v>
      </c>
      <c r="C7064" s="12" t="str">
        <f>IFERROR(__xludf.DUMMYFUNCTION("TEXTJOIN("";"", TRUE, FILTER($B$2:$B$14794, #REF!=$D$2:$D$14794))"),"#N/A")</f>
        <v>#N/A</v>
      </c>
    </row>
    <row r="7065">
      <c r="B7065" s="4" t="s">
        <v>2069</v>
      </c>
      <c r="C7065" s="12" t="str">
        <f>IFERROR(__xludf.DUMMYFUNCTION("TEXTJOIN("";"", TRUE, FILTER($B$2:$B$14794, #REF!=$D$2:$D$14794))"),"#N/A")</f>
        <v>#N/A</v>
      </c>
    </row>
    <row r="7066">
      <c r="B7066" s="4" t="s">
        <v>2069</v>
      </c>
      <c r="C7066" s="12" t="str">
        <f>IFERROR(__xludf.DUMMYFUNCTION("TEXTJOIN("";"", TRUE, FILTER($B$2:$B$14794, #REF!=$D$2:$D$14794))"),"#N/A")</f>
        <v>#N/A</v>
      </c>
    </row>
    <row r="7067">
      <c r="B7067" s="4" t="s">
        <v>2071</v>
      </c>
      <c r="C7067" s="12" t="str">
        <f>IFERROR(__xludf.DUMMYFUNCTION("TEXTJOIN("";"", TRUE, FILTER($B$2:$B$14794, #REF!=$D$2:$D$14794))"),"#N/A")</f>
        <v>#N/A</v>
      </c>
    </row>
    <row r="7068">
      <c r="B7068" s="4" t="s">
        <v>2071</v>
      </c>
      <c r="C7068" s="12" t="str">
        <f>IFERROR(__xludf.DUMMYFUNCTION("TEXTJOIN("";"", TRUE, FILTER($B$2:$B$14794, #REF!=$D$2:$D$14794))"),"#N/A")</f>
        <v>#N/A</v>
      </c>
    </row>
    <row r="7069">
      <c r="B7069" s="4" t="s">
        <v>2071</v>
      </c>
      <c r="C7069" s="12" t="str">
        <f>IFERROR(__xludf.DUMMYFUNCTION("TEXTJOIN("";"", TRUE, FILTER($B$2:$B$14794, #REF!=$D$2:$D$14794))"),"#N/A")</f>
        <v>#N/A</v>
      </c>
    </row>
    <row r="7070">
      <c r="B7070" s="4" t="s">
        <v>2071</v>
      </c>
      <c r="C7070" s="12" t="str">
        <f>IFERROR(__xludf.DUMMYFUNCTION("TEXTJOIN("";"", TRUE, FILTER($B$2:$B$14794, #REF!=$D$2:$D$14794))"),"#N/A")</f>
        <v>#N/A</v>
      </c>
    </row>
    <row r="7071">
      <c r="B7071" s="4" t="s">
        <v>2071</v>
      </c>
      <c r="C7071" s="12" t="str">
        <f>IFERROR(__xludf.DUMMYFUNCTION("TEXTJOIN("";"", TRUE, FILTER($B$2:$B$14794, #REF!=$D$2:$D$14794))"),"#N/A")</f>
        <v>#N/A</v>
      </c>
    </row>
    <row r="7072">
      <c r="B7072" s="4" t="s">
        <v>2071</v>
      </c>
      <c r="C7072" s="12" t="str">
        <f>IFERROR(__xludf.DUMMYFUNCTION("TEXTJOIN("";"", TRUE, FILTER($B$2:$B$14794, #REF!=$D$2:$D$14794))"),"#N/A")</f>
        <v>#N/A</v>
      </c>
    </row>
    <row r="7073">
      <c r="B7073" s="4" t="s">
        <v>2071</v>
      </c>
      <c r="C7073" s="12" t="str">
        <f>IFERROR(__xludf.DUMMYFUNCTION("TEXTJOIN("";"", TRUE, FILTER($B$2:$B$14794, #REF!=$D$2:$D$14794))"),"#N/A")</f>
        <v>#N/A</v>
      </c>
    </row>
    <row r="7074">
      <c r="B7074" s="4" t="s">
        <v>2071</v>
      </c>
      <c r="C7074" s="12" t="str">
        <f>IFERROR(__xludf.DUMMYFUNCTION("TEXTJOIN("";"", TRUE, FILTER($B$2:$B$14794, #REF!=$D$2:$D$14794))"),"#N/A")</f>
        <v>#N/A</v>
      </c>
    </row>
    <row r="7075">
      <c r="B7075" s="4" t="s">
        <v>2071</v>
      </c>
      <c r="C7075" s="12" t="str">
        <f>IFERROR(__xludf.DUMMYFUNCTION("TEXTJOIN("";"", TRUE, FILTER($B$2:$B$14794, #REF!=$D$2:$D$14794))"),"#N/A")</f>
        <v>#N/A</v>
      </c>
    </row>
    <row r="7076">
      <c r="B7076" s="4" t="s">
        <v>2071</v>
      </c>
      <c r="C7076" s="12" t="str">
        <f>IFERROR(__xludf.DUMMYFUNCTION("TEXTJOIN("";"", TRUE, FILTER($B$2:$B$14794, #REF!=$D$2:$D$14794))"),"#N/A")</f>
        <v>#N/A</v>
      </c>
    </row>
    <row r="7077">
      <c r="B7077" s="4" t="s">
        <v>2073</v>
      </c>
      <c r="C7077" s="12" t="str">
        <f>IFERROR(__xludf.DUMMYFUNCTION("TEXTJOIN("";"", TRUE, FILTER($B$2:$B$14794, #REF!=$D$2:$D$14794))"),"#N/A")</f>
        <v>#N/A</v>
      </c>
    </row>
    <row r="7078">
      <c r="B7078" s="4" t="s">
        <v>2073</v>
      </c>
      <c r="C7078" s="12" t="str">
        <f>IFERROR(__xludf.DUMMYFUNCTION("TEXTJOIN("";"", TRUE, FILTER($B$2:$B$14794, #REF!=$D$2:$D$14794))"),"#N/A")</f>
        <v>#N/A</v>
      </c>
    </row>
    <row r="7079">
      <c r="B7079" s="4" t="s">
        <v>2073</v>
      </c>
      <c r="C7079" s="12" t="str">
        <f>IFERROR(__xludf.DUMMYFUNCTION("TEXTJOIN("";"", TRUE, FILTER($B$2:$B$14794, #REF!=$D$2:$D$14794))"),"#N/A")</f>
        <v>#N/A</v>
      </c>
    </row>
    <row r="7080">
      <c r="B7080" s="4" t="s">
        <v>2073</v>
      </c>
      <c r="C7080" s="12" t="str">
        <f>IFERROR(__xludf.DUMMYFUNCTION("TEXTJOIN("";"", TRUE, FILTER($B$2:$B$14794, #REF!=$D$2:$D$14794))"),"#N/A")</f>
        <v>#N/A</v>
      </c>
    </row>
    <row r="7081">
      <c r="B7081" s="4" t="s">
        <v>2073</v>
      </c>
      <c r="C7081" s="12" t="str">
        <f>IFERROR(__xludf.DUMMYFUNCTION("TEXTJOIN("";"", TRUE, FILTER($B$2:$B$14794, #REF!=$D$2:$D$14794))"),"#N/A")</f>
        <v>#N/A</v>
      </c>
    </row>
    <row r="7082">
      <c r="B7082" s="4" t="s">
        <v>2073</v>
      </c>
      <c r="C7082" s="12" t="str">
        <f>IFERROR(__xludf.DUMMYFUNCTION("TEXTJOIN("";"", TRUE, FILTER($B$2:$B$14794, #REF!=$D$2:$D$14794))"),"#N/A")</f>
        <v>#N/A</v>
      </c>
    </row>
    <row r="7083">
      <c r="B7083" s="4" t="s">
        <v>2075</v>
      </c>
      <c r="C7083" s="12" t="str">
        <f>IFERROR(__xludf.DUMMYFUNCTION("TEXTJOIN("";"", TRUE, FILTER($B$2:$B$14794, #REF!=$D$2:$D$14794))"),"#N/A")</f>
        <v>#N/A</v>
      </c>
    </row>
    <row r="7084">
      <c r="B7084" s="4" t="s">
        <v>2075</v>
      </c>
      <c r="C7084" s="12" t="str">
        <f>IFERROR(__xludf.DUMMYFUNCTION("TEXTJOIN("";"", TRUE, FILTER($B$2:$B$14794, #REF!=$D$2:$D$14794))"),"#N/A")</f>
        <v>#N/A</v>
      </c>
    </row>
    <row r="7085">
      <c r="B7085" s="4" t="s">
        <v>2075</v>
      </c>
      <c r="C7085" s="12" t="str">
        <f>IFERROR(__xludf.DUMMYFUNCTION("TEXTJOIN("";"", TRUE, FILTER($B$2:$B$14794, #REF!=$D$2:$D$14794))"),"#N/A")</f>
        <v>#N/A</v>
      </c>
    </row>
    <row r="7086">
      <c r="B7086" s="4" t="s">
        <v>2075</v>
      </c>
      <c r="C7086" s="12" t="str">
        <f>IFERROR(__xludf.DUMMYFUNCTION("TEXTJOIN("";"", TRUE, FILTER($B$2:$B$14794, #REF!=$D$2:$D$14794))"),"#N/A")</f>
        <v>#N/A</v>
      </c>
    </row>
    <row r="7087">
      <c r="B7087" s="4" t="s">
        <v>2075</v>
      </c>
      <c r="C7087" s="12" t="str">
        <f>IFERROR(__xludf.DUMMYFUNCTION("TEXTJOIN("";"", TRUE, FILTER($B$2:$B$14794, #REF!=$D$2:$D$14794))"),"#N/A")</f>
        <v>#N/A</v>
      </c>
    </row>
    <row r="7088">
      <c r="B7088" s="4" t="s">
        <v>2075</v>
      </c>
      <c r="C7088" s="12" t="str">
        <f>IFERROR(__xludf.DUMMYFUNCTION("TEXTJOIN("";"", TRUE, FILTER($B$2:$B$14794, #REF!=$D$2:$D$14794))"),"#N/A")</f>
        <v>#N/A</v>
      </c>
    </row>
    <row r="7089">
      <c r="B7089" s="4" t="s">
        <v>2078</v>
      </c>
      <c r="C7089" s="12" t="str">
        <f>IFERROR(__xludf.DUMMYFUNCTION("TEXTJOIN("";"", TRUE, FILTER($B$2:$B$14794, #REF!=$D$2:$D$14794))"),"#N/A")</f>
        <v>#N/A</v>
      </c>
    </row>
    <row r="7090">
      <c r="B7090" s="4" t="s">
        <v>2078</v>
      </c>
      <c r="C7090" s="12" t="str">
        <f>IFERROR(__xludf.DUMMYFUNCTION("TEXTJOIN("";"", TRUE, FILTER($B$2:$B$14794, #REF!=$D$2:$D$14794))"),"#N/A")</f>
        <v>#N/A</v>
      </c>
    </row>
    <row r="7091">
      <c r="B7091" s="4" t="s">
        <v>2078</v>
      </c>
      <c r="C7091" s="12" t="str">
        <f>IFERROR(__xludf.DUMMYFUNCTION("TEXTJOIN("";"", TRUE, FILTER($B$2:$B$14794, #REF!=$D$2:$D$14794))"),"#N/A")</f>
        <v>#N/A</v>
      </c>
    </row>
    <row r="7092">
      <c r="B7092" s="4" t="s">
        <v>2078</v>
      </c>
      <c r="C7092" s="12" t="str">
        <f>IFERROR(__xludf.DUMMYFUNCTION("TEXTJOIN("";"", TRUE, FILTER($B$2:$B$14794, #REF!=$D$2:$D$14794))"),"#N/A")</f>
        <v>#N/A</v>
      </c>
    </row>
    <row r="7093">
      <c r="B7093" s="4" t="s">
        <v>2078</v>
      </c>
      <c r="C7093" s="12" t="str">
        <f>IFERROR(__xludf.DUMMYFUNCTION("TEXTJOIN("";"", TRUE, FILTER($B$2:$B$14794, #REF!=$D$2:$D$14794))"),"#N/A")</f>
        <v>#N/A</v>
      </c>
    </row>
    <row r="7094">
      <c r="B7094" s="4" t="s">
        <v>2078</v>
      </c>
      <c r="C7094" s="12" t="str">
        <f>IFERROR(__xludf.DUMMYFUNCTION("TEXTJOIN("";"", TRUE, FILTER($B$2:$B$14794, #REF!=$D$2:$D$14794))"),"#N/A")</f>
        <v>#N/A</v>
      </c>
    </row>
    <row r="7095">
      <c r="B7095" s="4" t="s">
        <v>2078</v>
      </c>
      <c r="C7095" s="12" t="str">
        <f>IFERROR(__xludf.DUMMYFUNCTION("TEXTJOIN("";"", TRUE, FILTER($B$2:$B$14794, #REF!=$D$2:$D$14794))"),"#N/A")</f>
        <v>#N/A</v>
      </c>
    </row>
    <row r="7096">
      <c r="B7096" s="4" t="s">
        <v>2078</v>
      </c>
      <c r="C7096" s="12" t="str">
        <f>IFERROR(__xludf.DUMMYFUNCTION("TEXTJOIN("";"", TRUE, FILTER($B$2:$B$14794, #REF!=$D$2:$D$14794))"),"#N/A")</f>
        <v>#N/A</v>
      </c>
    </row>
    <row r="7097">
      <c r="B7097" s="4" t="s">
        <v>2080</v>
      </c>
      <c r="C7097" s="12" t="str">
        <f>IFERROR(__xludf.DUMMYFUNCTION("TEXTJOIN("";"", TRUE, FILTER($B$2:$B$14794, #REF!=$D$2:$D$14794))"),"#N/A")</f>
        <v>#N/A</v>
      </c>
    </row>
    <row r="7098">
      <c r="B7098" s="4" t="s">
        <v>2080</v>
      </c>
      <c r="C7098" s="12" t="str">
        <f>IFERROR(__xludf.DUMMYFUNCTION("TEXTJOIN("";"", TRUE, FILTER($B$2:$B$14794, #REF!=$D$2:$D$14794))"),"#N/A")</f>
        <v>#N/A</v>
      </c>
    </row>
    <row r="7099">
      <c r="B7099" s="4" t="s">
        <v>2080</v>
      </c>
      <c r="C7099" s="12" t="str">
        <f>IFERROR(__xludf.DUMMYFUNCTION("TEXTJOIN("";"", TRUE, FILTER($B$2:$B$14794, #REF!=$D$2:$D$14794))"),"#N/A")</f>
        <v>#N/A</v>
      </c>
    </row>
    <row r="7100">
      <c r="B7100" s="4" t="s">
        <v>2082</v>
      </c>
      <c r="C7100" s="12" t="str">
        <f>IFERROR(__xludf.DUMMYFUNCTION("TEXTJOIN("";"", TRUE, FILTER($B$2:$B$14794, #REF!=$D$2:$D$14794))"),"#N/A")</f>
        <v>#N/A</v>
      </c>
    </row>
    <row r="7101">
      <c r="B7101" s="4" t="s">
        <v>2082</v>
      </c>
      <c r="C7101" s="12" t="str">
        <f>IFERROR(__xludf.DUMMYFUNCTION("TEXTJOIN("";"", TRUE, FILTER($B$2:$B$14794, #REF!=$D$2:$D$14794))"),"#N/A")</f>
        <v>#N/A</v>
      </c>
    </row>
    <row r="7102">
      <c r="B7102" s="4" t="s">
        <v>2082</v>
      </c>
      <c r="C7102" s="12" t="str">
        <f>IFERROR(__xludf.DUMMYFUNCTION("TEXTJOIN("";"", TRUE, FILTER($B$2:$B$14794, #REF!=$D$2:$D$14794))"),"#N/A")</f>
        <v>#N/A</v>
      </c>
    </row>
    <row r="7103">
      <c r="B7103" s="4" t="s">
        <v>2082</v>
      </c>
      <c r="C7103" s="12" t="str">
        <f>IFERROR(__xludf.DUMMYFUNCTION("TEXTJOIN("";"", TRUE, FILTER($B$2:$B$14794, #REF!=$D$2:$D$14794))"),"#N/A")</f>
        <v>#N/A</v>
      </c>
    </row>
    <row r="7104">
      <c r="B7104" s="4" t="s">
        <v>2082</v>
      </c>
      <c r="C7104" s="12" t="str">
        <f>IFERROR(__xludf.DUMMYFUNCTION("TEXTJOIN("";"", TRUE, FILTER($B$2:$B$14794, #REF!=$D$2:$D$14794))"),"#N/A")</f>
        <v>#N/A</v>
      </c>
    </row>
    <row r="7105">
      <c r="B7105" s="4" t="s">
        <v>2082</v>
      </c>
      <c r="C7105" s="12" t="str">
        <f>IFERROR(__xludf.DUMMYFUNCTION("TEXTJOIN("";"", TRUE, FILTER($B$2:$B$14794, #REF!=$D$2:$D$14794))"),"#N/A")</f>
        <v>#N/A</v>
      </c>
    </row>
    <row r="7106">
      <c r="B7106" s="4" t="s">
        <v>2082</v>
      </c>
      <c r="C7106" s="12" t="str">
        <f>IFERROR(__xludf.DUMMYFUNCTION("TEXTJOIN("";"", TRUE, FILTER($B$2:$B$14794, #REF!=$D$2:$D$14794))"),"#N/A")</f>
        <v>#N/A</v>
      </c>
    </row>
    <row r="7107">
      <c r="B7107" s="4" t="s">
        <v>2082</v>
      </c>
      <c r="C7107" s="12" t="str">
        <f>IFERROR(__xludf.DUMMYFUNCTION("TEXTJOIN("";"", TRUE, FILTER($B$2:$B$14794, #REF!=$D$2:$D$14794))"),"#N/A")</f>
        <v>#N/A</v>
      </c>
    </row>
    <row r="7108">
      <c r="B7108" s="4" t="s">
        <v>2082</v>
      </c>
      <c r="C7108" s="12" t="str">
        <f>IFERROR(__xludf.DUMMYFUNCTION("TEXTJOIN("";"", TRUE, FILTER($B$2:$B$14794, #REF!=$D$2:$D$14794))"),"#N/A")</f>
        <v>#N/A</v>
      </c>
    </row>
    <row r="7109">
      <c r="B7109" s="4" t="s">
        <v>2084</v>
      </c>
      <c r="C7109" s="12" t="str">
        <f>IFERROR(__xludf.DUMMYFUNCTION("TEXTJOIN("";"", TRUE, FILTER($B$2:$B$14794, #REF!=$D$2:$D$14794))"),"#N/A")</f>
        <v>#N/A</v>
      </c>
    </row>
    <row r="7110">
      <c r="B7110" s="4" t="s">
        <v>2087</v>
      </c>
      <c r="C7110" s="12" t="str">
        <f>IFERROR(__xludf.DUMMYFUNCTION("TEXTJOIN("";"", TRUE, FILTER($B$2:$B$14794, #REF!=$D$2:$D$14794))"),"#N/A")</f>
        <v>#N/A</v>
      </c>
    </row>
    <row r="7111">
      <c r="B7111" s="4" t="s">
        <v>2087</v>
      </c>
      <c r="C7111" s="12" t="str">
        <f>IFERROR(__xludf.DUMMYFUNCTION("TEXTJOIN("";"", TRUE, FILTER($B$2:$B$14794, #REF!=$D$2:$D$14794))"),"#N/A")</f>
        <v>#N/A</v>
      </c>
    </row>
    <row r="7112">
      <c r="B7112" s="4" t="s">
        <v>2087</v>
      </c>
      <c r="C7112" s="12" t="str">
        <f>IFERROR(__xludf.DUMMYFUNCTION("TEXTJOIN("";"", TRUE, FILTER($B$2:$B$14794, #REF!=$D$2:$D$14794))"),"#N/A")</f>
        <v>#N/A</v>
      </c>
    </row>
    <row r="7113">
      <c r="B7113" s="4" t="s">
        <v>2087</v>
      </c>
      <c r="C7113" s="12" t="str">
        <f>IFERROR(__xludf.DUMMYFUNCTION("TEXTJOIN("";"", TRUE, FILTER($B$2:$B$14794, #REF!=$D$2:$D$14794))"),"#N/A")</f>
        <v>#N/A</v>
      </c>
    </row>
    <row r="7114">
      <c r="B7114" s="4" t="s">
        <v>2087</v>
      </c>
      <c r="C7114" s="12" t="str">
        <f>IFERROR(__xludf.DUMMYFUNCTION("TEXTJOIN("";"", TRUE, FILTER($B$2:$B$14794, #REF!=$D$2:$D$14794))"),"#N/A")</f>
        <v>#N/A</v>
      </c>
    </row>
    <row r="7115">
      <c r="B7115" s="4" t="s">
        <v>2087</v>
      </c>
      <c r="C7115" s="12" t="str">
        <f>IFERROR(__xludf.DUMMYFUNCTION("TEXTJOIN("";"", TRUE, FILTER($B$2:$B$14794, #REF!=$D$2:$D$14794))"),"#N/A")</f>
        <v>#N/A</v>
      </c>
    </row>
    <row r="7116">
      <c r="B7116" s="4" t="s">
        <v>2087</v>
      </c>
      <c r="C7116" s="12" t="str">
        <f>IFERROR(__xludf.DUMMYFUNCTION("TEXTJOIN("";"", TRUE, FILTER($B$2:$B$14794, #REF!=$D$2:$D$14794))"),"#N/A")</f>
        <v>#N/A</v>
      </c>
    </row>
    <row r="7117">
      <c r="B7117" s="4" t="s">
        <v>2087</v>
      </c>
      <c r="C7117" s="12" t="str">
        <f>IFERROR(__xludf.DUMMYFUNCTION("TEXTJOIN("";"", TRUE, FILTER($B$2:$B$14794, #REF!=$D$2:$D$14794))"),"#N/A")</f>
        <v>#N/A</v>
      </c>
    </row>
    <row r="7118">
      <c r="B7118" s="4" t="s">
        <v>2089</v>
      </c>
      <c r="C7118" s="12" t="str">
        <f>IFERROR(__xludf.DUMMYFUNCTION("TEXTJOIN("";"", TRUE, FILTER($B$2:$B$14794, #REF!=$D$2:$D$14794))"),"#N/A")</f>
        <v>#N/A</v>
      </c>
    </row>
    <row r="7119">
      <c r="B7119" s="4" t="s">
        <v>2089</v>
      </c>
      <c r="C7119" s="12" t="str">
        <f>IFERROR(__xludf.DUMMYFUNCTION("TEXTJOIN("";"", TRUE, FILTER($B$2:$B$14794, #REF!=$D$2:$D$14794))"),"#N/A")</f>
        <v>#N/A</v>
      </c>
    </row>
    <row r="7120">
      <c r="B7120" s="4" t="s">
        <v>2089</v>
      </c>
      <c r="C7120" s="12" t="str">
        <f>IFERROR(__xludf.DUMMYFUNCTION("TEXTJOIN("";"", TRUE, FILTER($B$2:$B$14794, #REF!=$D$2:$D$14794))"),"#N/A")</f>
        <v>#N/A</v>
      </c>
    </row>
    <row r="7121">
      <c r="B7121" s="4" t="s">
        <v>2089</v>
      </c>
      <c r="C7121" s="12" t="str">
        <f>IFERROR(__xludf.DUMMYFUNCTION("TEXTJOIN("";"", TRUE, FILTER($B$2:$B$14794, #REF!=$D$2:$D$14794))"),"#N/A")</f>
        <v>#N/A</v>
      </c>
    </row>
    <row r="7122">
      <c r="B7122" s="4" t="s">
        <v>2089</v>
      </c>
      <c r="C7122" s="12" t="str">
        <f>IFERROR(__xludf.DUMMYFUNCTION("TEXTJOIN("";"", TRUE, FILTER($B$2:$B$14794, #REF!=$D$2:$D$14794))"),"#N/A")</f>
        <v>#N/A</v>
      </c>
    </row>
    <row r="7123">
      <c r="B7123" s="4" t="s">
        <v>2091</v>
      </c>
      <c r="C7123" s="12" t="str">
        <f>IFERROR(__xludf.DUMMYFUNCTION("TEXTJOIN("";"", TRUE, FILTER($B$2:$B$14794, #REF!=$D$2:$D$14794))"),"#N/A")</f>
        <v>#N/A</v>
      </c>
    </row>
    <row r="7124">
      <c r="B7124" s="4" t="s">
        <v>2091</v>
      </c>
      <c r="C7124" s="12" t="str">
        <f>IFERROR(__xludf.DUMMYFUNCTION("TEXTJOIN("";"", TRUE, FILTER($B$2:$B$14794, #REF!=$D$2:$D$14794))"),"#N/A")</f>
        <v>#N/A</v>
      </c>
    </row>
    <row r="7125">
      <c r="B7125" s="4" t="s">
        <v>2091</v>
      </c>
      <c r="C7125" s="12" t="str">
        <f>IFERROR(__xludf.DUMMYFUNCTION("TEXTJOIN("";"", TRUE, FILTER($B$2:$B$14794, #REF!=$D$2:$D$14794))"),"#N/A")</f>
        <v>#N/A</v>
      </c>
    </row>
    <row r="7126">
      <c r="B7126" s="4" t="s">
        <v>2091</v>
      </c>
      <c r="C7126" s="12" t="str">
        <f>IFERROR(__xludf.DUMMYFUNCTION("TEXTJOIN("";"", TRUE, FILTER($B$2:$B$14794, #REF!=$D$2:$D$14794))"),"#N/A")</f>
        <v>#N/A</v>
      </c>
    </row>
    <row r="7127">
      <c r="B7127" s="4" t="s">
        <v>2091</v>
      </c>
      <c r="C7127" s="12" t="str">
        <f>IFERROR(__xludf.DUMMYFUNCTION("TEXTJOIN("";"", TRUE, FILTER($B$2:$B$14794, #REF!=$D$2:$D$14794))"),"#N/A")</f>
        <v>#N/A</v>
      </c>
    </row>
    <row r="7128">
      <c r="B7128" s="4" t="s">
        <v>2091</v>
      </c>
      <c r="C7128" s="12" t="str">
        <f>IFERROR(__xludf.DUMMYFUNCTION("TEXTJOIN("";"", TRUE, FILTER($B$2:$B$14794, #REF!=$D$2:$D$14794))"),"#N/A")</f>
        <v>#N/A</v>
      </c>
    </row>
    <row r="7129">
      <c r="B7129" s="4" t="s">
        <v>2091</v>
      </c>
      <c r="C7129" s="12" t="str">
        <f>IFERROR(__xludf.DUMMYFUNCTION("TEXTJOIN("";"", TRUE, FILTER($B$2:$B$14794, #REF!=$D$2:$D$14794))"),"#N/A")</f>
        <v>#N/A</v>
      </c>
    </row>
    <row r="7130">
      <c r="B7130" s="4" t="s">
        <v>2091</v>
      </c>
      <c r="C7130" s="12" t="str">
        <f>IFERROR(__xludf.DUMMYFUNCTION("TEXTJOIN("";"", TRUE, FILTER($B$2:$B$14794, #REF!=$D$2:$D$14794))"),"#N/A")</f>
        <v>#N/A</v>
      </c>
    </row>
    <row r="7131">
      <c r="B7131" s="4" t="s">
        <v>2093</v>
      </c>
      <c r="C7131" s="12" t="str">
        <f>IFERROR(__xludf.DUMMYFUNCTION("TEXTJOIN("";"", TRUE, FILTER($B$2:$B$14794, #REF!=$D$2:$D$14794))"),"#N/A")</f>
        <v>#N/A</v>
      </c>
    </row>
    <row r="7132">
      <c r="B7132" s="4" t="s">
        <v>2093</v>
      </c>
      <c r="C7132" s="12" t="str">
        <f>IFERROR(__xludf.DUMMYFUNCTION("TEXTJOIN("";"", TRUE, FILTER($B$2:$B$14794, #REF!=$D$2:$D$14794))"),"#N/A")</f>
        <v>#N/A</v>
      </c>
    </row>
    <row r="7133">
      <c r="B7133" s="4" t="s">
        <v>2093</v>
      </c>
      <c r="C7133" s="12" t="str">
        <f>IFERROR(__xludf.DUMMYFUNCTION("TEXTJOIN("";"", TRUE, FILTER($B$2:$B$14794, #REF!=$D$2:$D$14794))"),"#N/A")</f>
        <v>#N/A</v>
      </c>
    </row>
    <row r="7134">
      <c r="B7134" s="4" t="s">
        <v>2093</v>
      </c>
      <c r="C7134" s="12" t="str">
        <f>IFERROR(__xludf.DUMMYFUNCTION("TEXTJOIN("";"", TRUE, FILTER($B$2:$B$14794, #REF!=$D$2:$D$14794))"),"#N/A")</f>
        <v>#N/A</v>
      </c>
    </row>
    <row r="7135">
      <c r="B7135" s="4" t="s">
        <v>2093</v>
      </c>
      <c r="C7135" s="12" t="str">
        <f>IFERROR(__xludf.DUMMYFUNCTION("TEXTJOIN("";"", TRUE, FILTER($B$2:$B$14794, #REF!=$D$2:$D$14794))"),"#N/A")</f>
        <v>#N/A</v>
      </c>
    </row>
    <row r="7136">
      <c r="B7136" s="4" t="s">
        <v>2093</v>
      </c>
      <c r="C7136" s="12" t="str">
        <f>IFERROR(__xludf.DUMMYFUNCTION("TEXTJOIN("";"", TRUE, FILTER($B$2:$B$14794, #REF!=$D$2:$D$14794))"),"#N/A")</f>
        <v>#N/A</v>
      </c>
    </row>
    <row r="7137">
      <c r="B7137" s="4" t="s">
        <v>2093</v>
      </c>
      <c r="C7137" s="12" t="str">
        <f>IFERROR(__xludf.DUMMYFUNCTION("TEXTJOIN("";"", TRUE, FILTER($B$2:$B$14794, #REF!=$D$2:$D$14794))"),"#N/A")</f>
        <v>#N/A</v>
      </c>
    </row>
    <row r="7138">
      <c r="B7138" s="4" t="s">
        <v>2095</v>
      </c>
      <c r="C7138" s="12" t="str">
        <f>IFERROR(__xludf.DUMMYFUNCTION("TEXTJOIN("";"", TRUE, FILTER($B$2:$B$14794, #REF!=$D$2:$D$14794))"),"#N/A")</f>
        <v>#N/A</v>
      </c>
    </row>
    <row r="7139">
      <c r="B7139" s="4" t="s">
        <v>2095</v>
      </c>
      <c r="C7139" s="12" t="str">
        <f>IFERROR(__xludf.DUMMYFUNCTION("TEXTJOIN("";"", TRUE, FILTER($B$2:$B$14794, #REF!=$D$2:$D$14794))"),"#N/A")</f>
        <v>#N/A</v>
      </c>
    </row>
    <row r="7140">
      <c r="B7140" s="4" t="s">
        <v>2095</v>
      </c>
      <c r="C7140" s="12" t="str">
        <f>IFERROR(__xludf.DUMMYFUNCTION("TEXTJOIN("";"", TRUE, FILTER($B$2:$B$14794, #REF!=$D$2:$D$14794))"),"#N/A")</f>
        <v>#N/A</v>
      </c>
    </row>
    <row r="7141">
      <c r="B7141" s="4" t="s">
        <v>2095</v>
      </c>
      <c r="C7141" s="12" t="str">
        <f>IFERROR(__xludf.DUMMYFUNCTION("TEXTJOIN("";"", TRUE, FILTER($B$2:$B$14794, #REF!=$D$2:$D$14794))"),"#N/A")</f>
        <v>#N/A</v>
      </c>
    </row>
    <row r="7142">
      <c r="B7142" s="4" t="s">
        <v>2095</v>
      </c>
      <c r="C7142" s="12" t="str">
        <f>IFERROR(__xludf.DUMMYFUNCTION("TEXTJOIN("";"", TRUE, FILTER($B$2:$B$14794, #REF!=$D$2:$D$14794))"),"#N/A")</f>
        <v>#N/A</v>
      </c>
    </row>
    <row r="7143">
      <c r="B7143" s="4" t="s">
        <v>2095</v>
      </c>
      <c r="C7143" s="12" t="str">
        <f>IFERROR(__xludf.DUMMYFUNCTION("TEXTJOIN("";"", TRUE, FILTER($B$2:$B$14794, #REF!=$D$2:$D$14794))"),"#N/A")</f>
        <v>#N/A</v>
      </c>
    </row>
    <row r="7144">
      <c r="B7144" s="4" t="s">
        <v>2098</v>
      </c>
      <c r="C7144" s="12" t="str">
        <f>IFERROR(__xludf.DUMMYFUNCTION("TEXTJOIN("";"", TRUE, FILTER($B$2:$B$14794, #REF!=$D$2:$D$14794))"),"#N/A")</f>
        <v>#N/A</v>
      </c>
    </row>
    <row r="7145">
      <c r="B7145" s="4" t="s">
        <v>2098</v>
      </c>
      <c r="C7145" s="12" t="str">
        <f>IFERROR(__xludf.DUMMYFUNCTION("TEXTJOIN("";"", TRUE, FILTER($B$2:$B$14794, #REF!=$D$2:$D$14794))"),"#N/A")</f>
        <v>#N/A</v>
      </c>
    </row>
    <row r="7146">
      <c r="B7146" s="4" t="s">
        <v>2098</v>
      </c>
      <c r="C7146" s="12" t="str">
        <f>IFERROR(__xludf.DUMMYFUNCTION("TEXTJOIN("";"", TRUE, FILTER($B$2:$B$14794, #REF!=$D$2:$D$14794))"),"#N/A")</f>
        <v>#N/A</v>
      </c>
    </row>
    <row r="7147">
      <c r="B7147" s="4" t="s">
        <v>2098</v>
      </c>
      <c r="C7147" s="12" t="str">
        <f>IFERROR(__xludf.DUMMYFUNCTION("TEXTJOIN("";"", TRUE, FILTER($B$2:$B$14794, #REF!=$D$2:$D$14794))"),"#N/A")</f>
        <v>#N/A</v>
      </c>
    </row>
    <row r="7148">
      <c r="B7148" s="4" t="s">
        <v>2098</v>
      </c>
      <c r="C7148" s="12" t="str">
        <f>IFERROR(__xludf.DUMMYFUNCTION("TEXTJOIN("";"", TRUE, FILTER($B$2:$B$14794, #REF!=$D$2:$D$14794))"),"#N/A")</f>
        <v>#N/A</v>
      </c>
    </row>
    <row r="7149">
      <c r="B7149" s="4" t="s">
        <v>2098</v>
      </c>
      <c r="C7149" s="12" t="str">
        <f>IFERROR(__xludf.DUMMYFUNCTION("TEXTJOIN("";"", TRUE, FILTER($B$2:$B$14794, #REF!=$D$2:$D$14794))"),"#N/A")</f>
        <v>#N/A</v>
      </c>
    </row>
    <row r="7150">
      <c r="B7150" s="4" t="s">
        <v>2098</v>
      </c>
      <c r="C7150" s="12" t="str">
        <f>IFERROR(__xludf.DUMMYFUNCTION("TEXTJOIN("";"", TRUE, FILTER($B$2:$B$14794, #REF!=$D$2:$D$14794))"),"#N/A")</f>
        <v>#N/A</v>
      </c>
    </row>
    <row r="7151">
      <c r="B7151" s="4" t="s">
        <v>2100</v>
      </c>
      <c r="C7151" s="12" t="str">
        <f>IFERROR(__xludf.DUMMYFUNCTION("TEXTJOIN("";"", TRUE, FILTER($B$2:$B$14794, #REF!=$D$2:$D$14794))"),"#N/A")</f>
        <v>#N/A</v>
      </c>
    </row>
    <row r="7152">
      <c r="B7152" s="4" t="s">
        <v>2100</v>
      </c>
      <c r="C7152" s="12" t="str">
        <f>IFERROR(__xludf.DUMMYFUNCTION("TEXTJOIN("";"", TRUE, FILTER($B$2:$B$14794, #REF!=$D$2:$D$14794))"),"#N/A")</f>
        <v>#N/A</v>
      </c>
    </row>
    <row r="7153">
      <c r="B7153" s="4" t="s">
        <v>2100</v>
      </c>
      <c r="C7153" s="12" t="str">
        <f>IFERROR(__xludf.DUMMYFUNCTION("TEXTJOIN("";"", TRUE, FILTER($B$2:$B$14794, #REF!=$D$2:$D$14794))"),"#N/A")</f>
        <v>#N/A</v>
      </c>
    </row>
    <row r="7154">
      <c r="B7154" s="4" t="s">
        <v>2100</v>
      </c>
      <c r="C7154" s="12" t="str">
        <f>IFERROR(__xludf.DUMMYFUNCTION("TEXTJOIN("";"", TRUE, FILTER($B$2:$B$14794, #REF!=$D$2:$D$14794))"),"#N/A")</f>
        <v>#N/A</v>
      </c>
    </row>
    <row r="7155">
      <c r="B7155" s="4" t="s">
        <v>2100</v>
      </c>
      <c r="C7155" s="12" t="str">
        <f>IFERROR(__xludf.DUMMYFUNCTION("TEXTJOIN("";"", TRUE, FILTER($B$2:$B$14794, #REF!=$D$2:$D$14794))"),"#N/A")</f>
        <v>#N/A</v>
      </c>
    </row>
    <row r="7156">
      <c r="B7156" s="4" t="s">
        <v>2100</v>
      </c>
      <c r="C7156" s="12" t="str">
        <f>IFERROR(__xludf.DUMMYFUNCTION("TEXTJOIN("";"", TRUE, FILTER($B$2:$B$14794, #REF!=$D$2:$D$14794))"),"#N/A")</f>
        <v>#N/A</v>
      </c>
    </row>
    <row r="7157">
      <c r="B7157" s="4" t="s">
        <v>2102</v>
      </c>
      <c r="C7157" s="12" t="str">
        <f>IFERROR(__xludf.DUMMYFUNCTION("TEXTJOIN("";"", TRUE, FILTER($B$2:$B$14794, #REF!=$D$2:$D$14794))"),"#N/A")</f>
        <v>#N/A</v>
      </c>
    </row>
    <row r="7158">
      <c r="B7158" s="4" t="s">
        <v>2102</v>
      </c>
      <c r="C7158" s="12" t="str">
        <f>IFERROR(__xludf.DUMMYFUNCTION("TEXTJOIN("";"", TRUE, FILTER($B$2:$B$14794, #REF!=$D$2:$D$14794))"),"#N/A")</f>
        <v>#N/A</v>
      </c>
    </row>
    <row r="7159">
      <c r="B7159" s="4" t="s">
        <v>2102</v>
      </c>
      <c r="C7159" s="12" t="str">
        <f>IFERROR(__xludf.DUMMYFUNCTION("TEXTJOIN("";"", TRUE, FILTER($B$2:$B$14794, #REF!=$D$2:$D$14794))"),"#N/A")</f>
        <v>#N/A</v>
      </c>
    </row>
    <row r="7160">
      <c r="B7160" s="4" t="s">
        <v>2102</v>
      </c>
      <c r="C7160" s="12" t="str">
        <f>IFERROR(__xludf.DUMMYFUNCTION("TEXTJOIN("";"", TRUE, FILTER($B$2:$B$14794, #REF!=$D$2:$D$14794))"),"#N/A")</f>
        <v>#N/A</v>
      </c>
    </row>
    <row r="7161">
      <c r="B7161" s="4" t="s">
        <v>2102</v>
      </c>
      <c r="C7161" s="12" t="str">
        <f>IFERROR(__xludf.DUMMYFUNCTION("TEXTJOIN("";"", TRUE, FILTER($B$2:$B$14794, #REF!=$D$2:$D$14794))"),"#N/A")</f>
        <v>#N/A</v>
      </c>
    </row>
    <row r="7162">
      <c r="B7162" s="4" t="s">
        <v>2102</v>
      </c>
      <c r="C7162" s="12" t="str">
        <f>IFERROR(__xludf.DUMMYFUNCTION("TEXTJOIN("";"", TRUE, FILTER($B$2:$B$14794, #REF!=$D$2:$D$14794))"),"#N/A")</f>
        <v>#N/A</v>
      </c>
    </row>
    <row r="7163">
      <c r="B7163" s="4" t="s">
        <v>2102</v>
      </c>
      <c r="C7163" s="12" t="str">
        <f>IFERROR(__xludf.DUMMYFUNCTION("TEXTJOIN("";"", TRUE, FILTER($B$2:$B$14794, #REF!=$D$2:$D$14794))"),"#N/A")</f>
        <v>#N/A</v>
      </c>
    </row>
    <row r="7164">
      <c r="B7164" s="4" t="s">
        <v>2102</v>
      </c>
      <c r="C7164" s="12" t="str">
        <f>IFERROR(__xludf.DUMMYFUNCTION("TEXTJOIN("";"", TRUE, FILTER($B$2:$B$14794, #REF!=$D$2:$D$14794))"),"#N/A")</f>
        <v>#N/A</v>
      </c>
    </row>
    <row r="7165">
      <c r="B7165" s="4" t="s">
        <v>2102</v>
      </c>
      <c r="C7165" s="12" t="str">
        <f>IFERROR(__xludf.DUMMYFUNCTION("TEXTJOIN("";"", TRUE, FILTER($B$2:$B$14794, #REF!=$D$2:$D$14794))"),"#N/A")</f>
        <v>#N/A</v>
      </c>
    </row>
    <row r="7166">
      <c r="B7166" s="4" t="s">
        <v>2104</v>
      </c>
      <c r="C7166" s="12" t="str">
        <f>IFERROR(__xludf.DUMMYFUNCTION("TEXTJOIN("";"", TRUE, FILTER($B$2:$B$14794, #REF!=$D$2:$D$14794))"),"#N/A")</f>
        <v>#N/A</v>
      </c>
    </row>
    <row r="7167">
      <c r="B7167" s="4" t="s">
        <v>2104</v>
      </c>
      <c r="C7167" s="12" t="str">
        <f>IFERROR(__xludf.DUMMYFUNCTION("TEXTJOIN("";"", TRUE, FILTER($B$2:$B$14794, #REF!=$D$2:$D$14794))"),"#N/A")</f>
        <v>#N/A</v>
      </c>
    </row>
    <row r="7168">
      <c r="B7168" s="4" t="s">
        <v>2104</v>
      </c>
      <c r="C7168" s="12" t="str">
        <f>IFERROR(__xludf.DUMMYFUNCTION("TEXTJOIN("";"", TRUE, FILTER($B$2:$B$14794, #REF!=$D$2:$D$14794))"),"#N/A")</f>
        <v>#N/A</v>
      </c>
    </row>
    <row r="7169">
      <c r="B7169" s="4" t="s">
        <v>2104</v>
      </c>
      <c r="C7169" s="12" t="str">
        <f>IFERROR(__xludf.DUMMYFUNCTION("TEXTJOIN("";"", TRUE, FILTER($B$2:$B$14794, #REF!=$D$2:$D$14794))"),"#N/A")</f>
        <v>#N/A</v>
      </c>
    </row>
    <row r="7170">
      <c r="B7170" s="4" t="s">
        <v>2104</v>
      </c>
      <c r="C7170" s="12" t="str">
        <f>IFERROR(__xludf.DUMMYFUNCTION("TEXTJOIN("";"", TRUE, FILTER($B$2:$B$14794, #REF!=$D$2:$D$14794))"),"#N/A")</f>
        <v>#N/A</v>
      </c>
    </row>
    <row r="7171">
      <c r="B7171" s="4" t="s">
        <v>2107</v>
      </c>
      <c r="C7171" s="12" t="str">
        <f>IFERROR(__xludf.DUMMYFUNCTION("TEXTJOIN("";"", TRUE, FILTER($B$2:$B$14794, #REF!=$D$2:$D$14794))"),"#N/A")</f>
        <v>#N/A</v>
      </c>
    </row>
    <row r="7172">
      <c r="B7172" s="4" t="s">
        <v>2107</v>
      </c>
      <c r="C7172" s="12" t="str">
        <f>IFERROR(__xludf.DUMMYFUNCTION("TEXTJOIN("";"", TRUE, FILTER($B$2:$B$14794, #REF!=$D$2:$D$14794))"),"#N/A")</f>
        <v>#N/A</v>
      </c>
    </row>
    <row r="7173">
      <c r="B7173" s="4" t="s">
        <v>2107</v>
      </c>
      <c r="C7173" s="12" t="str">
        <f>IFERROR(__xludf.DUMMYFUNCTION("TEXTJOIN("";"", TRUE, FILTER($B$2:$B$14794, #REF!=$D$2:$D$14794))"),"#N/A")</f>
        <v>#N/A</v>
      </c>
    </row>
    <row r="7174">
      <c r="B7174" s="4" t="s">
        <v>2107</v>
      </c>
      <c r="C7174" s="12" t="str">
        <f>IFERROR(__xludf.DUMMYFUNCTION("TEXTJOIN("";"", TRUE, FILTER($B$2:$B$14794, #REF!=$D$2:$D$14794))"),"#N/A")</f>
        <v>#N/A</v>
      </c>
    </row>
    <row r="7175">
      <c r="B7175" s="4" t="s">
        <v>2107</v>
      </c>
      <c r="C7175" s="12" t="str">
        <f>IFERROR(__xludf.DUMMYFUNCTION("TEXTJOIN("";"", TRUE, FILTER($B$2:$B$14794, #REF!=$D$2:$D$14794))"),"#N/A")</f>
        <v>#N/A</v>
      </c>
    </row>
    <row r="7176">
      <c r="B7176" s="4" t="s">
        <v>2107</v>
      </c>
      <c r="C7176" s="12" t="str">
        <f>IFERROR(__xludf.DUMMYFUNCTION("TEXTJOIN("";"", TRUE, FILTER($B$2:$B$14794, #REF!=$D$2:$D$14794))"),"#N/A")</f>
        <v>#N/A</v>
      </c>
    </row>
    <row r="7177">
      <c r="B7177" s="4" t="s">
        <v>2107</v>
      </c>
      <c r="C7177" s="12" t="str">
        <f>IFERROR(__xludf.DUMMYFUNCTION("TEXTJOIN("";"", TRUE, FILTER($B$2:$B$14794, #REF!=$D$2:$D$14794))"),"#N/A")</f>
        <v>#N/A</v>
      </c>
    </row>
    <row r="7178">
      <c r="B7178" s="4" t="s">
        <v>2109</v>
      </c>
      <c r="C7178" s="12" t="str">
        <f>IFERROR(__xludf.DUMMYFUNCTION("TEXTJOIN("";"", TRUE, FILTER($B$2:$B$14794, #REF!=$D$2:$D$14794))"),"#N/A")</f>
        <v>#N/A</v>
      </c>
    </row>
    <row r="7179">
      <c r="B7179" s="4" t="s">
        <v>2109</v>
      </c>
      <c r="C7179" s="12" t="str">
        <f>IFERROR(__xludf.DUMMYFUNCTION("TEXTJOIN("";"", TRUE, FILTER($B$2:$B$14794, #REF!=$D$2:$D$14794))"),"#N/A")</f>
        <v>#N/A</v>
      </c>
    </row>
    <row r="7180">
      <c r="B7180" s="4" t="s">
        <v>2109</v>
      </c>
      <c r="C7180" s="12" t="str">
        <f>IFERROR(__xludf.DUMMYFUNCTION("TEXTJOIN("";"", TRUE, FILTER($B$2:$B$14794, #REF!=$D$2:$D$14794))"),"#N/A")</f>
        <v>#N/A</v>
      </c>
    </row>
    <row r="7181">
      <c r="B7181" s="4" t="s">
        <v>2109</v>
      </c>
      <c r="C7181" s="12" t="str">
        <f>IFERROR(__xludf.DUMMYFUNCTION("TEXTJOIN("";"", TRUE, FILTER($B$2:$B$14794, #REF!=$D$2:$D$14794))"),"#N/A")</f>
        <v>#N/A</v>
      </c>
    </row>
    <row r="7182">
      <c r="B7182" s="4" t="s">
        <v>2109</v>
      </c>
      <c r="C7182" s="12" t="str">
        <f>IFERROR(__xludf.DUMMYFUNCTION("TEXTJOIN("";"", TRUE, FILTER($B$2:$B$14794, #REF!=$D$2:$D$14794))"),"#N/A")</f>
        <v>#N/A</v>
      </c>
    </row>
    <row r="7183">
      <c r="B7183" s="4" t="s">
        <v>2109</v>
      </c>
      <c r="C7183" s="12" t="str">
        <f>IFERROR(__xludf.DUMMYFUNCTION("TEXTJOIN("";"", TRUE, FILTER($B$2:$B$14794, #REF!=$D$2:$D$14794))"),"#N/A")</f>
        <v>#N/A</v>
      </c>
    </row>
    <row r="7184">
      <c r="B7184" s="4" t="s">
        <v>2109</v>
      </c>
      <c r="C7184" s="12" t="str">
        <f>IFERROR(__xludf.DUMMYFUNCTION("TEXTJOIN("";"", TRUE, FILTER($B$2:$B$14794, #REF!=$D$2:$D$14794))"),"#N/A")</f>
        <v>#N/A</v>
      </c>
    </row>
    <row r="7185">
      <c r="B7185" s="4" t="s">
        <v>2109</v>
      </c>
      <c r="C7185" s="12" t="str">
        <f>IFERROR(__xludf.DUMMYFUNCTION("TEXTJOIN("";"", TRUE, FILTER($B$2:$B$14794, #REF!=$D$2:$D$14794))"),"#N/A")</f>
        <v>#N/A</v>
      </c>
    </row>
    <row r="7186">
      <c r="B7186" s="4" t="s">
        <v>2109</v>
      </c>
      <c r="C7186" s="12" t="str">
        <f>IFERROR(__xludf.DUMMYFUNCTION("TEXTJOIN("";"", TRUE, FILTER($B$2:$B$14794, #REF!=$D$2:$D$14794))"),"#N/A")</f>
        <v>#N/A</v>
      </c>
    </row>
    <row r="7187">
      <c r="B7187" s="4" t="s">
        <v>2111</v>
      </c>
      <c r="C7187" s="12" t="str">
        <f>IFERROR(__xludf.DUMMYFUNCTION("TEXTJOIN("";"", TRUE, FILTER($B$2:$B$14794, #REF!=$D$2:$D$14794))"),"#N/A")</f>
        <v>#N/A</v>
      </c>
    </row>
    <row r="7188">
      <c r="B7188" s="4" t="s">
        <v>2111</v>
      </c>
      <c r="C7188" s="12" t="str">
        <f>IFERROR(__xludf.DUMMYFUNCTION("TEXTJOIN("";"", TRUE, FILTER($B$2:$B$14794, #REF!=$D$2:$D$14794))"),"#N/A")</f>
        <v>#N/A</v>
      </c>
    </row>
    <row r="7189">
      <c r="B7189" s="4" t="s">
        <v>2111</v>
      </c>
      <c r="C7189" s="12" t="str">
        <f>IFERROR(__xludf.DUMMYFUNCTION("TEXTJOIN("";"", TRUE, FILTER($B$2:$B$14794, #REF!=$D$2:$D$14794))"),"#N/A")</f>
        <v>#N/A</v>
      </c>
    </row>
    <row r="7190">
      <c r="B7190" s="4" t="s">
        <v>2111</v>
      </c>
      <c r="C7190" s="12" t="str">
        <f>IFERROR(__xludf.DUMMYFUNCTION("TEXTJOIN("";"", TRUE, FILTER($B$2:$B$14794, #REF!=$D$2:$D$14794))"),"#N/A")</f>
        <v>#N/A</v>
      </c>
    </row>
    <row r="7191">
      <c r="B7191" s="4" t="s">
        <v>2111</v>
      </c>
      <c r="C7191" s="12" t="str">
        <f>IFERROR(__xludf.DUMMYFUNCTION("TEXTJOIN("";"", TRUE, FILTER($B$2:$B$14794, #REF!=$D$2:$D$14794))"),"#N/A")</f>
        <v>#N/A</v>
      </c>
    </row>
    <row r="7192">
      <c r="B7192" s="4" t="s">
        <v>2113</v>
      </c>
      <c r="C7192" s="12" t="str">
        <f>IFERROR(__xludf.DUMMYFUNCTION("TEXTJOIN("";"", TRUE, FILTER($B$2:$B$14794, #REF!=$D$2:$D$14794))"),"#N/A")</f>
        <v>#N/A</v>
      </c>
    </row>
    <row r="7193">
      <c r="B7193" s="4" t="s">
        <v>2113</v>
      </c>
      <c r="C7193" s="12" t="str">
        <f>IFERROR(__xludf.DUMMYFUNCTION("TEXTJOIN("";"", TRUE, FILTER($B$2:$B$14794, #REF!=$D$2:$D$14794))"),"#N/A")</f>
        <v>#N/A</v>
      </c>
    </row>
    <row r="7194">
      <c r="B7194" s="4" t="s">
        <v>2113</v>
      </c>
      <c r="C7194" s="12" t="str">
        <f>IFERROR(__xludf.DUMMYFUNCTION("TEXTJOIN("";"", TRUE, FILTER($B$2:$B$14794, #REF!=$D$2:$D$14794))"),"#N/A")</f>
        <v>#N/A</v>
      </c>
    </row>
    <row r="7195">
      <c r="B7195" s="4" t="s">
        <v>2113</v>
      </c>
      <c r="C7195" s="12" t="str">
        <f>IFERROR(__xludf.DUMMYFUNCTION("TEXTJOIN("";"", TRUE, FILTER($B$2:$B$14794, #REF!=$D$2:$D$14794))"),"#N/A")</f>
        <v>#N/A</v>
      </c>
    </row>
    <row r="7196">
      <c r="B7196" s="4" t="s">
        <v>2113</v>
      </c>
      <c r="C7196" s="12" t="str">
        <f>IFERROR(__xludf.DUMMYFUNCTION("TEXTJOIN("";"", TRUE, FILTER($B$2:$B$14794, #REF!=$D$2:$D$14794))"),"#N/A")</f>
        <v>#N/A</v>
      </c>
    </row>
    <row r="7197">
      <c r="B7197" s="4" t="s">
        <v>2113</v>
      </c>
      <c r="C7197" s="12" t="str">
        <f>IFERROR(__xludf.DUMMYFUNCTION("TEXTJOIN("";"", TRUE, FILTER($B$2:$B$14794, #REF!=$D$2:$D$14794))"),"#N/A")</f>
        <v>#N/A</v>
      </c>
    </row>
    <row r="7198">
      <c r="B7198" s="4" t="s">
        <v>2113</v>
      </c>
      <c r="C7198" s="12" t="str">
        <f>IFERROR(__xludf.DUMMYFUNCTION("TEXTJOIN("";"", TRUE, FILTER($B$2:$B$14794, #REF!=$D$2:$D$14794))"),"#N/A")</f>
        <v>#N/A</v>
      </c>
    </row>
    <row r="7199">
      <c r="B7199" s="4" t="s">
        <v>2116</v>
      </c>
      <c r="C7199" s="12" t="str">
        <f>IFERROR(__xludf.DUMMYFUNCTION("TEXTJOIN("";"", TRUE, FILTER($B$2:$B$14794, #REF!=$D$2:$D$14794))"),"#N/A")</f>
        <v>#N/A</v>
      </c>
    </row>
    <row r="7200">
      <c r="B7200" s="4" t="s">
        <v>2116</v>
      </c>
      <c r="C7200" s="12" t="str">
        <f>IFERROR(__xludf.DUMMYFUNCTION("TEXTJOIN("";"", TRUE, FILTER($B$2:$B$14794, #REF!=$D$2:$D$14794))"),"#N/A")</f>
        <v>#N/A</v>
      </c>
    </row>
    <row r="7201">
      <c r="B7201" s="4" t="s">
        <v>2116</v>
      </c>
      <c r="C7201" s="12" t="str">
        <f>IFERROR(__xludf.DUMMYFUNCTION("TEXTJOIN("";"", TRUE, FILTER($B$2:$B$14794, #REF!=$D$2:$D$14794))"),"#N/A")</f>
        <v>#N/A</v>
      </c>
    </row>
    <row r="7202">
      <c r="B7202" s="4" t="s">
        <v>2116</v>
      </c>
      <c r="C7202" s="12" t="str">
        <f>IFERROR(__xludf.DUMMYFUNCTION("TEXTJOIN("";"", TRUE, FILTER($B$2:$B$14794, #REF!=$D$2:$D$14794))"),"#N/A")</f>
        <v>#N/A</v>
      </c>
    </row>
    <row r="7203">
      <c r="B7203" s="4" t="s">
        <v>2116</v>
      </c>
      <c r="C7203" s="12" t="str">
        <f>IFERROR(__xludf.DUMMYFUNCTION("TEXTJOIN("";"", TRUE, FILTER($B$2:$B$14794, #REF!=$D$2:$D$14794))"),"#N/A")</f>
        <v>#N/A</v>
      </c>
    </row>
    <row r="7204">
      <c r="B7204" s="4" t="s">
        <v>2116</v>
      </c>
      <c r="C7204" s="12" t="str">
        <f>IFERROR(__xludf.DUMMYFUNCTION("TEXTJOIN("";"", TRUE, FILTER($B$2:$B$14794, #REF!=$D$2:$D$14794))"),"#N/A")</f>
        <v>#N/A</v>
      </c>
    </row>
    <row r="7205">
      <c r="B7205" s="4" t="s">
        <v>2118</v>
      </c>
      <c r="C7205" s="12" t="str">
        <f>IFERROR(__xludf.DUMMYFUNCTION("TEXTJOIN("";"", TRUE, FILTER($B$2:$B$14794, #REF!=$D$2:$D$14794))"),"#N/A")</f>
        <v>#N/A</v>
      </c>
    </row>
    <row r="7206">
      <c r="B7206" s="4" t="s">
        <v>2118</v>
      </c>
      <c r="C7206" s="12" t="str">
        <f>IFERROR(__xludf.DUMMYFUNCTION("TEXTJOIN("";"", TRUE, FILTER($B$2:$B$14794, #REF!=$D$2:$D$14794))"),"#N/A")</f>
        <v>#N/A</v>
      </c>
    </row>
    <row r="7207">
      <c r="B7207" s="4" t="s">
        <v>2118</v>
      </c>
      <c r="C7207" s="12" t="str">
        <f>IFERROR(__xludf.DUMMYFUNCTION("TEXTJOIN("";"", TRUE, FILTER($B$2:$B$14794, #REF!=$D$2:$D$14794))"),"#N/A")</f>
        <v>#N/A</v>
      </c>
    </row>
    <row r="7208">
      <c r="B7208" s="4" t="s">
        <v>2118</v>
      </c>
      <c r="C7208" s="12" t="str">
        <f>IFERROR(__xludf.DUMMYFUNCTION("TEXTJOIN("";"", TRUE, FILTER($B$2:$B$14794, #REF!=$D$2:$D$14794))"),"#N/A")</f>
        <v>#N/A</v>
      </c>
    </row>
    <row r="7209">
      <c r="B7209" s="4" t="s">
        <v>2118</v>
      </c>
      <c r="C7209" s="12" t="str">
        <f>IFERROR(__xludf.DUMMYFUNCTION("TEXTJOIN("";"", TRUE, FILTER($B$2:$B$14794, #REF!=$D$2:$D$14794))"),"#N/A")</f>
        <v>#N/A</v>
      </c>
    </row>
    <row r="7210">
      <c r="B7210" s="4" t="s">
        <v>2118</v>
      </c>
      <c r="C7210" s="12" t="str">
        <f>IFERROR(__xludf.DUMMYFUNCTION("TEXTJOIN("";"", TRUE, FILTER($B$2:$B$14794, #REF!=$D$2:$D$14794))"),"#N/A")</f>
        <v>#N/A</v>
      </c>
    </row>
    <row r="7211">
      <c r="B7211" s="4" t="s">
        <v>2118</v>
      </c>
      <c r="C7211" s="12" t="str">
        <f>IFERROR(__xludf.DUMMYFUNCTION("TEXTJOIN("";"", TRUE, FILTER($B$2:$B$14794, #REF!=$D$2:$D$14794))"),"#N/A")</f>
        <v>#N/A</v>
      </c>
    </row>
    <row r="7212">
      <c r="B7212" s="4" t="s">
        <v>2120</v>
      </c>
      <c r="C7212" s="12" t="str">
        <f>IFERROR(__xludf.DUMMYFUNCTION("TEXTJOIN("";"", TRUE, FILTER($B$2:$B$14794, #REF!=$D$2:$D$14794))"),"#N/A")</f>
        <v>#N/A</v>
      </c>
    </row>
    <row r="7213">
      <c r="B7213" s="4" t="s">
        <v>2120</v>
      </c>
      <c r="C7213" s="12" t="str">
        <f>IFERROR(__xludf.DUMMYFUNCTION("TEXTJOIN("";"", TRUE, FILTER($B$2:$B$14794, #REF!=$D$2:$D$14794))"),"#N/A")</f>
        <v>#N/A</v>
      </c>
    </row>
    <row r="7214">
      <c r="B7214" s="4" t="s">
        <v>2122</v>
      </c>
      <c r="C7214" s="12" t="str">
        <f>IFERROR(__xludf.DUMMYFUNCTION("TEXTJOIN("";"", TRUE, FILTER($B$2:$B$14794, #REF!=$D$2:$D$14794))"),"#N/A")</f>
        <v>#N/A</v>
      </c>
    </row>
    <row r="7215">
      <c r="B7215" s="4" t="s">
        <v>2122</v>
      </c>
      <c r="C7215" s="12" t="str">
        <f>IFERROR(__xludf.DUMMYFUNCTION("TEXTJOIN("";"", TRUE, FILTER($B$2:$B$14794, #REF!=$D$2:$D$14794))"),"#N/A")</f>
        <v>#N/A</v>
      </c>
    </row>
    <row r="7216">
      <c r="B7216" s="4" t="s">
        <v>2122</v>
      </c>
      <c r="C7216" s="12" t="str">
        <f>IFERROR(__xludf.DUMMYFUNCTION("TEXTJOIN("";"", TRUE, FILTER($B$2:$B$14794, #REF!=$D$2:$D$14794))"),"#N/A")</f>
        <v>#N/A</v>
      </c>
    </row>
    <row r="7217">
      <c r="B7217" s="4" t="s">
        <v>2122</v>
      </c>
      <c r="C7217" s="12" t="str">
        <f>IFERROR(__xludf.DUMMYFUNCTION("TEXTJOIN("";"", TRUE, FILTER($B$2:$B$14794, #REF!=$D$2:$D$14794))"),"#N/A")</f>
        <v>#N/A</v>
      </c>
    </row>
    <row r="7218">
      <c r="B7218" s="4" t="s">
        <v>2122</v>
      </c>
      <c r="C7218" s="12" t="str">
        <f>IFERROR(__xludf.DUMMYFUNCTION("TEXTJOIN("";"", TRUE, FILTER($B$2:$B$14794, #REF!=$D$2:$D$14794))"),"#N/A")</f>
        <v>#N/A</v>
      </c>
    </row>
    <row r="7219">
      <c r="B7219" s="4" t="s">
        <v>2122</v>
      </c>
      <c r="C7219" s="12" t="str">
        <f>IFERROR(__xludf.DUMMYFUNCTION("TEXTJOIN("";"", TRUE, FILTER($B$2:$B$14794, #REF!=$D$2:$D$14794))"),"#N/A")</f>
        <v>#N/A</v>
      </c>
    </row>
    <row r="7220">
      <c r="B7220" s="4" t="s">
        <v>2122</v>
      </c>
      <c r="C7220" s="12" t="str">
        <f>IFERROR(__xludf.DUMMYFUNCTION("TEXTJOIN("";"", TRUE, FILTER($B$2:$B$14794, #REF!=$D$2:$D$14794))"),"#N/A")</f>
        <v>#N/A</v>
      </c>
    </row>
    <row r="7221">
      <c r="B7221" s="4" t="s">
        <v>2122</v>
      </c>
      <c r="C7221" s="12" t="str">
        <f>IFERROR(__xludf.DUMMYFUNCTION("TEXTJOIN("";"", TRUE, FILTER($B$2:$B$14794, #REF!=$D$2:$D$14794))"),"#N/A")</f>
        <v>#N/A</v>
      </c>
    </row>
    <row r="7222">
      <c r="B7222" s="4" t="s">
        <v>2122</v>
      </c>
      <c r="C7222" s="12" t="str">
        <f>IFERROR(__xludf.DUMMYFUNCTION("TEXTJOIN("";"", TRUE, FILTER($B$2:$B$14794, #REF!=$D$2:$D$14794))"),"#N/A")</f>
        <v>#N/A</v>
      </c>
    </row>
    <row r="7223">
      <c r="B7223" s="4" t="s">
        <v>2122</v>
      </c>
      <c r="C7223" s="12" t="str">
        <f>IFERROR(__xludf.DUMMYFUNCTION("TEXTJOIN("";"", TRUE, FILTER($B$2:$B$14794, #REF!=$D$2:$D$14794))"),"#N/A")</f>
        <v>#N/A</v>
      </c>
    </row>
    <row r="7224">
      <c r="B7224" s="4" t="s">
        <v>2125</v>
      </c>
      <c r="C7224" s="12" t="str">
        <f>IFERROR(__xludf.DUMMYFUNCTION("TEXTJOIN("";"", TRUE, FILTER($B$2:$B$14794, #REF!=$D$2:$D$14794))"),"#N/A")</f>
        <v>#N/A</v>
      </c>
    </row>
    <row r="7225">
      <c r="B7225" s="4" t="s">
        <v>2125</v>
      </c>
      <c r="C7225" s="12" t="str">
        <f>IFERROR(__xludf.DUMMYFUNCTION("TEXTJOIN("";"", TRUE, FILTER($B$2:$B$14794, #REF!=$D$2:$D$14794))"),"#N/A")</f>
        <v>#N/A</v>
      </c>
    </row>
    <row r="7226">
      <c r="B7226" s="4" t="s">
        <v>2125</v>
      </c>
      <c r="C7226" s="12" t="str">
        <f>IFERROR(__xludf.DUMMYFUNCTION("TEXTJOIN("";"", TRUE, FILTER($B$2:$B$14794, #REF!=$D$2:$D$14794))"),"#N/A")</f>
        <v>#N/A</v>
      </c>
    </row>
    <row r="7227">
      <c r="B7227" s="4" t="s">
        <v>2125</v>
      </c>
      <c r="C7227" s="12" t="str">
        <f>IFERROR(__xludf.DUMMYFUNCTION("TEXTJOIN("";"", TRUE, FILTER($B$2:$B$14794, #REF!=$D$2:$D$14794))"),"#N/A")</f>
        <v>#N/A</v>
      </c>
    </row>
    <row r="7228">
      <c r="B7228" s="4" t="s">
        <v>2125</v>
      </c>
      <c r="C7228" s="12" t="str">
        <f>IFERROR(__xludf.DUMMYFUNCTION("TEXTJOIN("";"", TRUE, FILTER($B$2:$B$14794, #REF!=$D$2:$D$14794))"),"#N/A")</f>
        <v>#N/A</v>
      </c>
    </row>
    <row r="7229">
      <c r="B7229" s="4" t="s">
        <v>2125</v>
      </c>
      <c r="C7229" s="12" t="str">
        <f>IFERROR(__xludf.DUMMYFUNCTION("TEXTJOIN("";"", TRUE, FILTER($B$2:$B$14794, #REF!=$D$2:$D$14794))"),"#N/A")</f>
        <v>#N/A</v>
      </c>
    </row>
    <row r="7230">
      <c r="B7230" s="4" t="s">
        <v>2125</v>
      </c>
      <c r="C7230" s="12" t="str">
        <f>IFERROR(__xludf.DUMMYFUNCTION("TEXTJOIN("";"", TRUE, FILTER($B$2:$B$14794, #REF!=$D$2:$D$14794))"),"#N/A")</f>
        <v>#N/A</v>
      </c>
    </row>
    <row r="7231">
      <c r="B7231" s="4" t="s">
        <v>2125</v>
      </c>
      <c r="C7231" s="12" t="str">
        <f>IFERROR(__xludf.DUMMYFUNCTION("TEXTJOIN("";"", TRUE, FILTER($B$2:$B$14794, #REF!=$D$2:$D$14794))"),"#N/A")</f>
        <v>#N/A</v>
      </c>
    </row>
    <row r="7232">
      <c r="B7232" s="4" t="s">
        <v>2127</v>
      </c>
      <c r="C7232" s="12" t="str">
        <f>IFERROR(__xludf.DUMMYFUNCTION("TEXTJOIN("";"", TRUE, FILTER($B$2:$B$14794, #REF!=$D$2:$D$14794))"),"#N/A")</f>
        <v>#N/A</v>
      </c>
    </row>
    <row r="7233">
      <c r="B7233" s="4" t="s">
        <v>2127</v>
      </c>
      <c r="C7233" s="12" t="str">
        <f>IFERROR(__xludf.DUMMYFUNCTION("TEXTJOIN("";"", TRUE, FILTER($B$2:$B$14794, #REF!=$D$2:$D$14794))"),"#N/A")</f>
        <v>#N/A</v>
      </c>
    </row>
    <row r="7234">
      <c r="B7234" s="4" t="s">
        <v>2127</v>
      </c>
      <c r="C7234" s="12" t="str">
        <f>IFERROR(__xludf.DUMMYFUNCTION("TEXTJOIN("";"", TRUE, FILTER($B$2:$B$14794, #REF!=$D$2:$D$14794))"),"#N/A")</f>
        <v>#N/A</v>
      </c>
    </row>
    <row r="7235">
      <c r="B7235" s="4" t="s">
        <v>2127</v>
      </c>
      <c r="C7235" s="12" t="str">
        <f>IFERROR(__xludf.DUMMYFUNCTION("TEXTJOIN("";"", TRUE, FILTER($B$2:$B$14794, #REF!=$D$2:$D$14794))"),"#N/A")</f>
        <v>#N/A</v>
      </c>
    </row>
    <row r="7236">
      <c r="B7236" s="4" t="s">
        <v>2127</v>
      </c>
      <c r="C7236" s="12" t="str">
        <f>IFERROR(__xludf.DUMMYFUNCTION("TEXTJOIN("";"", TRUE, FILTER($B$2:$B$14794, #REF!=$D$2:$D$14794))"),"#N/A")</f>
        <v>#N/A</v>
      </c>
    </row>
    <row r="7237">
      <c r="B7237" s="4" t="s">
        <v>2127</v>
      </c>
      <c r="C7237" s="12" t="str">
        <f>IFERROR(__xludf.DUMMYFUNCTION("TEXTJOIN("";"", TRUE, FILTER($B$2:$B$14794, #REF!=$D$2:$D$14794))"),"#N/A")</f>
        <v>#N/A</v>
      </c>
    </row>
    <row r="7238">
      <c r="B7238" s="4" t="s">
        <v>2127</v>
      </c>
      <c r="C7238" s="12" t="str">
        <f>IFERROR(__xludf.DUMMYFUNCTION("TEXTJOIN("";"", TRUE, FILTER($B$2:$B$14794, #REF!=$D$2:$D$14794))"),"#N/A")</f>
        <v>#N/A</v>
      </c>
    </row>
    <row r="7239">
      <c r="B7239" s="4" t="s">
        <v>2129</v>
      </c>
      <c r="C7239" s="12" t="str">
        <f>IFERROR(__xludf.DUMMYFUNCTION("TEXTJOIN("";"", TRUE, FILTER($B$2:$B$14794, #REF!=$D$2:$D$14794))"),"#N/A")</f>
        <v>#N/A</v>
      </c>
    </row>
    <row r="7240">
      <c r="B7240" s="4" t="s">
        <v>2129</v>
      </c>
      <c r="C7240" s="12" t="str">
        <f>IFERROR(__xludf.DUMMYFUNCTION("TEXTJOIN("";"", TRUE, FILTER($B$2:$B$14794, #REF!=$D$2:$D$14794))"),"#N/A")</f>
        <v>#N/A</v>
      </c>
    </row>
    <row r="7241">
      <c r="B7241" s="4" t="s">
        <v>2129</v>
      </c>
      <c r="C7241" s="12" t="str">
        <f>IFERROR(__xludf.DUMMYFUNCTION("TEXTJOIN("";"", TRUE, FILTER($B$2:$B$14794, #REF!=$D$2:$D$14794))"),"#N/A")</f>
        <v>#N/A</v>
      </c>
    </row>
    <row r="7242">
      <c r="B7242" s="4" t="s">
        <v>2131</v>
      </c>
      <c r="C7242" s="12" t="str">
        <f>IFERROR(__xludf.DUMMYFUNCTION("TEXTJOIN("";"", TRUE, FILTER($B$2:$B$14794, #REF!=$D$2:$D$14794))"),"#N/A")</f>
        <v>#N/A</v>
      </c>
    </row>
    <row r="7243">
      <c r="B7243" s="4" t="s">
        <v>2131</v>
      </c>
      <c r="C7243" s="12" t="str">
        <f>IFERROR(__xludf.DUMMYFUNCTION("TEXTJOIN("";"", TRUE, FILTER($B$2:$B$14794, #REF!=$D$2:$D$14794))"),"#N/A")</f>
        <v>#N/A</v>
      </c>
    </row>
    <row r="7244">
      <c r="B7244" s="4" t="s">
        <v>2131</v>
      </c>
      <c r="C7244" s="12" t="str">
        <f>IFERROR(__xludf.DUMMYFUNCTION("TEXTJOIN("";"", TRUE, FILTER($B$2:$B$14794, #REF!=$D$2:$D$14794))"),"#N/A")</f>
        <v>#N/A</v>
      </c>
    </row>
    <row r="7245">
      <c r="B7245" s="4" t="s">
        <v>2131</v>
      </c>
      <c r="C7245" s="12" t="str">
        <f>IFERROR(__xludf.DUMMYFUNCTION("TEXTJOIN("";"", TRUE, FILTER($B$2:$B$14794, #REF!=$D$2:$D$14794))"),"#N/A")</f>
        <v>#N/A</v>
      </c>
    </row>
    <row r="7246">
      <c r="B7246" s="4" t="s">
        <v>2131</v>
      </c>
      <c r="C7246" s="12" t="str">
        <f>IFERROR(__xludf.DUMMYFUNCTION("TEXTJOIN("";"", TRUE, FILTER($B$2:$B$14794, #REF!=$D$2:$D$14794))"),"#N/A")</f>
        <v>#N/A</v>
      </c>
    </row>
    <row r="7247">
      <c r="B7247" s="4" t="s">
        <v>2131</v>
      </c>
      <c r="C7247" s="12" t="str">
        <f>IFERROR(__xludf.DUMMYFUNCTION("TEXTJOIN("";"", TRUE, FILTER($B$2:$B$14794, #REF!=$D$2:$D$14794))"),"#N/A")</f>
        <v>#N/A</v>
      </c>
    </row>
    <row r="7248">
      <c r="B7248" s="4" t="s">
        <v>2131</v>
      </c>
      <c r="C7248" s="12" t="str">
        <f>IFERROR(__xludf.DUMMYFUNCTION("TEXTJOIN("";"", TRUE, FILTER($B$2:$B$14794, #REF!=$D$2:$D$14794))"),"#N/A")</f>
        <v>#N/A</v>
      </c>
    </row>
    <row r="7249">
      <c r="B7249" s="4" t="s">
        <v>2131</v>
      </c>
      <c r="C7249" s="12" t="str">
        <f>IFERROR(__xludf.DUMMYFUNCTION("TEXTJOIN("";"", TRUE, FILTER($B$2:$B$14794, #REF!=$D$2:$D$14794))"),"#N/A")</f>
        <v>#N/A</v>
      </c>
    </row>
    <row r="7250">
      <c r="B7250" s="4" t="s">
        <v>2133</v>
      </c>
      <c r="C7250" s="12" t="str">
        <f>IFERROR(__xludf.DUMMYFUNCTION("TEXTJOIN("";"", TRUE, FILTER($B$2:$B$14794, #REF!=$D$2:$D$14794))"),"#N/A")</f>
        <v>#N/A</v>
      </c>
    </row>
    <row r="7251">
      <c r="B7251" s="4" t="s">
        <v>2133</v>
      </c>
      <c r="C7251" s="12" t="str">
        <f>IFERROR(__xludf.DUMMYFUNCTION("TEXTJOIN("";"", TRUE, FILTER($B$2:$B$14794, #REF!=$D$2:$D$14794))"),"#N/A")</f>
        <v>#N/A</v>
      </c>
    </row>
    <row r="7252">
      <c r="B7252" s="4" t="s">
        <v>2133</v>
      </c>
      <c r="C7252" s="12" t="str">
        <f>IFERROR(__xludf.DUMMYFUNCTION("TEXTJOIN("";"", TRUE, FILTER($B$2:$B$14794, #REF!=$D$2:$D$14794))"),"#N/A")</f>
        <v>#N/A</v>
      </c>
    </row>
    <row r="7253">
      <c r="B7253" s="4" t="s">
        <v>2133</v>
      </c>
      <c r="C7253" s="12" t="str">
        <f>IFERROR(__xludf.DUMMYFUNCTION("TEXTJOIN("";"", TRUE, FILTER($B$2:$B$14794, #REF!=$D$2:$D$14794))"),"#N/A")</f>
        <v>#N/A</v>
      </c>
    </row>
    <row r="7254">
      <c r="B7254" s="4" t="s">
        <v>2133</v>
      </c>
      <c r="C7254" s="12" t="str">
        <f>IFERROR(__xludf.DUMMYFUNCTION("TEXTJOIN("";"", TRUE, FILTER($B$2:$B$14794, #REF!=$D$2:$D$14794))"),"#N/A")</f>
        <v>#N/A</v>
      </c>
    </row>
    <row r="7255">
      <c r="B7255" s="4" t="s">
        <v>2133</v>
      </c>
      <c r="C7255" s="12" t="str">
        <f>IFERROR(__xludf.DUMMYFUNCTION("TEXTJOIN("";"", TRUE, FILTER($B$2:$B$14794, #REF!=$D$2:$D$14794))"),"#N/A")</f>
        <v>#N/A</v>
      </c>
    </row>
    <row r="7256">
      <c r="B7256" s="4" t="s">
        <v>2133</v>
      </c>
      <c r="C7256" s="12" t="str">
        <f>IFERROR(__xludf.DUMMYFUNCTION("TEXTJOIN("";"", TRUE, FILTER($B$2:$B$14794, #REF!=$D$2:$D$14794))"),"#N/A")</f>
        <v>#N/A</v>
      </c>
    </row>
    <row r="7257">
      <c r="B7257" s="4" t="s">
        <v>2133</v>
      </c>
      <c r="C7257" s="12" t="str">
        <f>IFERROR(__xludf.DUMMYFUNCTION("TEXTJOIN("";"", TRUE, FILTER($B$2:$B$14794, #REF!=$D$2:$D$14794))"),"#N/A")</f>
        <v>#N/A</v>
      </c>
    </row>
    <row r="7258">
      <c r="B7258" s="4" t="s">
        <v>2133</v>
      </c>
      <c r="C7258" s="12" t="str">
        <f>IFERROR(__xludf.DUMMYFUNCTION("TEXTJOIN("";"", TRUE, FILTER($B$2:$B$14794, #REF!=$D$2:$D$14794))"),"#N/A")</f>
        <v>#N/A</v>
      </c>
    </row>
    <row r="7259">
      <c r="B7259" s="4" t="s">
        <v>2133</v>
      </c>
      <c r="C7259" s="12" t="str">
        <f>IFERROR(__xludf.DUMMYFUNCTION("TEXTJOIN("";"", TRUE, FILTER($B$2:$B$14794, #REF!=$D$2:$D$14794))"),"#N/A")</f>
        <v>#N/A</v>
      </c>
    </row>
    <row r="7260">
      <c r="B7260" s="4" t="s">
        <v>2135</v>
      </c>
      <c r="C7260" s="12" t="str">
        <f>IFERROR(__xludf.DUMMYFUNCTION("TEXTJOIN("";"", TRUE, FILTER($B$2:$B$14794, #REF!=$D$2:$D$14794))"),"#N/A")</f>
        <v>#N/A</v>
      </c>
    </row>
    <row r="7261">
      <c r="B7261" s="4" t="s">
        <v>2135</v>
      </c>
      <c r="C7261" s="12" t="str">
        <f>IFERROR(__xludf.DUMMYFUNCTION("TEXTJOIN("";"", TRUE, FILTER($B$2:$B$14794, #REF!=$D$2:$D$14794))"),"#N/A")</f>
        <v>#N/A</v>
      </c>
    </row>
    <row r="7262">
      <c r="B7262" s="4" t="s">
        <v>2135</v>
      </c>
      <c r="C7262" s="12" t="str">
        <f>IFERROR(__xludf.DUMMYFUNCTION("TEXTJOIN("";"", TRUE, FILTER($B$2:$B$14794, #REF!=$D$2:$D$14794))"),"#N/A")</f>
        <v>#N/A</v>
      </c>
    </row>
    <row r="7263">
      <c r="B7263" s="4" t="s">
        <v>2135</v>
      </c>
      <c r="C7263" s="12" t="str">
        <f>IFERROR(__xludf.DUMMYFUNCTION("TEXTJOIN("";"", TRUE, FILTER($B$2:$B$14794, #REF!=$D$2:$D$14794))"),"#N/A")</f>
        <v>#N/A</v>
      </c>
    </row>
    <row r="7264">
      <c r="B7264" s="4" t="s">
        <v>2135</v>
      </c>
      <c r="C7264" s="12" t="str">
        <f>IFERROR(__xludf.DUMMYFUNCTION("TEXTJOIN("";"", TRUE, FILTER($B$2:$B$14794, #REF!=$D$2:$D$14794))"),"#N/A")</f>
        <v>#N/A</v>
      </c>
    </row>
    <row r="7265">
      <c r="B7265" s="4" t="s">
        <v>2135</v>
      </c>
      <c r="C7265" s="12" t="str">
        <f>IFERROR(__xludf.DUMMYFUNCTION("TEXTJOIN("";"", TRUE, FILTER($B$2:$B$14794, #REF!=$D$2:$D$14794))"),"#N/A")</f>
        <v>#N/A</v>
      </c>
    </row>
    <row r="7266">
      <c r="B7266" s="4" t="s">
        <v>2135</v>
      </c>
      <c r="C7266" s="12" t="str">
        <f>IFERROR(__xludf.DUMMYFUNCTION("TEXTJOIN("";"", TRUE, FILTER($B$2:$B$14794, #REF!=$D$2:$D$14794))"),"#N/A")</f>
        <v>#N/A</v>
      </c>
    </row>
    <row r="7267">
      <c r="B7267" s="4" t="s">
        <v>2135</v>
      </c>
      <c r="C7267" s="12" t="str">
        <f>IFERROR(__xludf.DUMMYFUNCTION("TEXTJOIN("";"", TRUE, FILTER($B$2:$B$14794, #REF!=$D$2:$D$14794))"),"#N/A")</f>
        <v>#N/A</v>
      </c>
    </row>
    <row r="7268">
      <c r="B7268" s="4" t="s">
        <v>2137</v>
      </c>
      <c r="C7268" s="12" t="str">
        <f>IFERROR(__xludf.DUMMYFUNCTION("TEXTJOIN("";"", TRUE, FILTER($B$2:$B$14794, #REF!=$D$2:$D$14794))"),"#N/A")</f>
        <v>#N/A</v>
      </c>
    </row>
    <row r="7269">
      <c r="B7269" s="4" t="s">
        <v>2137</v>
      </c>
      <c r="C7269" s="12" t="str">
        <f>IFERROR(__xludf.DUMMYFUNCTION("TEXTJOIN("";"", TRUE, FILTER($B$2:$B$14794, #REF!=$D$2:$D$14794))"),"#N/A")</f>
        <v>#N/A</v>
      </c>
    </row>
    <row r="7270">
      <c r="B7270" s="4" t="s">
        <v>2137</v>
      </c>
      <c r="C7270" s="12" t="str">
        <f>IFERROR(__xludf.DUMMYFUNCTION("TEXTJOIN("";"", TRUE, FILTER($B$2:$B$14794, #REF!=$D$2:$D$14794))"),"#N/A")</f>
        <v>#N/A</v>
      </c>
    </row>
    <row r="7271">
      <c r="B7271" s="4" t="s">
        <v>2137</v>
      </c>
      <c r="C7271" s="12" t="str">
        <f>IFERROR(__xludf.DUMMYFUNCTION("TEXTJOIN("";"", TRUE, FILTER($B$2:$B$14794, #REF!=$D$2:$D$14794))"),"#N/A")</f>
        <v>#N/A</v>
      </c>
    </row>
    <row r="7272">
      <c r="B7272" s="4" t="s">
        <v>2137</v>
      </c>
      <c r="C7272" s="12" t="str">
        <f>IFERROR(__xludf.DUMMYFUNCTION("TEXTJOIN("";"", TRUE, FILTER($B$2:$B$14794, #REF!=$D$2:$D$14794))"),"#N/A")</f>
        <v>#N/A</v>
      </c>
    </row>
    <row r="7273">
      <c r="B7273" s="4" t="s">
        <v>2137</v>
      </c>
      <c r="C7273" s="12" t="str">
        <f>IFERROR(__xludf.DUMMYFUNCTION("TEXTJOIN("";"", TRUE, FILTER($B$2:$B$14794, #REF!=$D$2:$D$14794))"),"#N/A")</f>
        <v>#N/A</v>
      </c>
    </row>
    <row r="7274">
      <c r="B7274" s="4" t="s">
        <v>2137</v>
      </c>
      <c r="C7274" s="12" t="str">
        <f>IFERROR(__xludf.DUMMYFUNCTION("TEXTJOIN("";"", TRUE, FILTER($B$2:$B$14794, #REF!=$D$2:$D$14794))"),"#N/A")</f>
        <v>#N/A</v>
      </c>
    </row>
    <row r="7275">
      <c r="B7275" s="4" t="s">
        <v>2137</v>
      </c>
      <c r="C7275" s="12" t="str">
        <f>IFERROR(__xludf.DUMMYFUNCTION("TEXTJOIN("";"", TRUE, FILTER($B$2:$B$14794, #REF!=$D$2:$D$14794))"),"#N/A")</f>
        <v>#N/A</v>
      </c>
    </row>
    <row r="7276">
      <c r="B7276" s="4" t="s">
        <v>2137</v>
      </c>
      <c r="C7276" s="12" t="str">
        <f>IFERROR(__xludf.DUMMYFUNCTION("TEXTJOIN("";"", TRUE, FILTER($B$2:$B$14794, #REF!=$D$2:$D$14794))"),"#N/A")</f>
        <v>#N/A</v>
      </c>
    </row>
    <row r="7277">
      <c r="B7277" s="4" t="s">
        <v>2137</v>
      </c>
      <c r="C7277" s="12" t="str">
        <f>IFERROR(__xludf.DUMMYFUNCTION("TEXTJOIN("";"", TRUE, FILTER($B$2:$B$14794, #REF!=$D$2:$D$14794))"),"#N/A")</f>
        <v>#N/A</v>
      </c>
    </row>
    <row r="7278">
      <c r="B7278" s="4" t="s">
        <v>2139</v>
      </c>
      <c r="C7278" s="12" t="str">
        <f>IFERROR(__xludf.DUMMYFUNCTION("TEXTJOIN("";"", TRUE, FILTER($B$2:$B$14794, #REF!=$D$2:$D$14794))"),"#N/A")</f>
        <v>#N/A</v>
      </c>
    </row>
    <row r="7279">
      <c r="B7279" s="4" t="s">
        <v>2139</v>
      </c>
      <c r="C7279" s="12" t="str">
        <f>IFERROR(__xludf.DUMMYFUNCTION("TEXTJOIN("";"", TRUE, FILTER($B$2:$B$14794, #REF!=$D$2:$D$14794))"),"#N/A")</f>
        <v>#N/A</v>
      </c>
    </row>
    <row r="7280">
      <c r="B7280" s="4" t="s">
        <v>2139</v>
      </c>
      <c r="C7280" s="12" t="str">
        <f>IFERROR(__xludf.DUMMYFUNCTION("TEXTJOIN("";"", TRUE, FILTER($B$2:$B$14794, #REF!=$D$2:$D$14794))"),"#N/A")</f>
        <v>#N/A</v>
      </c>
    </row>
    <row r="7281">
      <c r="B7281" s="4" t="s">
        <v>2139</v>
      </c>
      <c r="C7281" s="12" t="str">
        <f>IFERROR(__xludf.DUMMYFUNCTION("TEXTJOIN("";"", TRUE, FILTER($B$2:$B$14794, #REF!=$D$2:$D$14794))"),"#N/A")</f>
        <v>#N/A</v>
      </c>
    </row>
    <row r="7282">
      <c r="B7282" s="4" t="s">
        <v>2139</v>
      </c>
      <c r="C7282" s="12" t="str">
        <f>IFERROR(__xludf.DUMMYFUNCTION("TEXTJOIN("";"", TRUE, FILTER($B$2:$B$14794, #REF!=$D$2:$D$14794))"),"#N/A")</f>
        <v>#N/A</v>
      </c>
    </row>
    <row r="7283">
      <c r="B7283" s="4" t="s">
        <v>2139</v>
      </c>
      <c r="C7283" s="12" t="str">
        <f>IFERROR(__xludf.DUMMYFUNCTION("TEXTJOIN("";"", TRUE, FILTER($B$2:$B$14794, #REF!=$D$2:$D$14794))"),"#N/A")</f>
        <v>#N/A</v>
      </c>
    </row>
    <row r="7284">
      <c r="B7284" s="4" t="s">
        <v>2139</v>
      </c>
      <c r="C7284" s="12" t="str">
        <f>IFERROR(__xludf.DUMMYFUNCTION("TEXTJOIN("";"", TRUE, FILTER($B$2:$B$14794, #REF!=$D$2:$D$14794))"),"#N/A")</f>
        <v>#N/A</v>
      </c>
    </row>
    <row r="7285">
      <c r="B7285" s="4" t="s">
        <v>2139</v>
      </c>
      <c r="C7285" s="12" t="str">
        <f>IFERROR(__xludf.DUMMYFUNCTION("TEXTJOIN("";"", TRUE, FILTER($B$2:$B$14794, #REF!=$D$2:$D$14794))"),"#N/A")</f>
        <v>#N/A</v>
      </c>
    </row>
    <row r="7286">
      <c r="B7286" s="4" t="s">
        <v>2142</v>
      </c>
      <c r="C7286" s="12" t="str">
        <f>IFERROR(__xludf.DUMMYFUNCTION("TEXTJOIN("";"", TRUE, FILTER($B$2:$B$14794, #REF!=$D$2:$D$14794))"),"#N/A")</f>
        <v>#N/A</v>
      </c>
    </row>
    <row r="7287">
      <c r="B7287" s="4" t="s">
        <v>2142</v>
      </c>
      <c r="C7287" s="12" t="str">
        <f>IFERROR(__xludf.DUMMYFUNCTION("TEXTJOIN("";"", TRUE, FILTER($B$2:$B$14794, #REF!=$D$2:$D$14794))"),"#N/A")</f>
        <v>#N/A</v>
      </c>
    </row>
    <row r="7288">
      <c r="B7288" s="4" t="s">
        <v>2142</v>
      </c>
      <c r="C7288" s="12" t="str">
        <f>IFERROR(__xludf.DUMMYFUNCTION("TEXTJOIN("";"", TRUE, FILTER($B$2:$B$14794, #REF!=$D$2:$D$14794))"),"#N/A")</f>
        <v>#N/A</v>
      </c>
    </row>
    <row r="7289">
      <c r="B7289" s="4" t="s">
        <v>2142</v>
      </c>
      <c r="C7289" s="12" t="str">
        <f>IFERROR(__xludf.DUMMYFUNCTION("TEXTJOIN("";"", TRUE, FILTER($B$2:$B$14794, #REF!=$D$2:$D$14794))"),"#N/A")</f>
        <v>#N/A</v>
      </c>
    </row>
    <row r="7290">
      <c r="B7290" s="4" t="s">
        <v>2142</v>
      </c>
      <c r="C7290" s="12" t="str">
        <f>IFERROR(__xludf.DUMMYFUNCTION("TEXTJOIN("";"", TRUE, FILTER($B$2:$B$14794, #REF!=$D$2:$D$14794))"),"#N/A")</f>
        <v>#N/A</v>
      </c>
    </row>
    <row r="7291">
      <c r="B7291" s="4" t="s">
        <v>2142</v>
      </c>
      <c r="C7291" s="12" t="str">
        <f>IFERROR(__xludf.DUMMYFUNCTION("TEXTJOIN("";"", TRUE, FILTER($B$2:$B$14794, #REF!=$D$2:$D$14794))"),"#N/A")</f>
        <v>#N/A</v>
      </c>
    </row>
    <row r="7292">
      <c r="B7292" s="4" t="s">
        <v>2142</v>
      </c>
      <c r="C7292" s="12" t="str">
        <f>IFERROR(__xludf.DUMMYFUNCTION("TEXTJOIN("";"", TRUE, FILTER($B$2:$B$14794, #REF!=$D$2:$D$14794))"),"#N/A")</f>
        <v>#N/A</v>
      </c>
    </row>
    <row r="7293">
      <c r="B7293" s="4" t="s">
        <v>2142</v>
      </c>
      <c r="C7293" s="12" t="str">
        <f>IFERROR(__xludf.DUMMYFUNCTION("TEXTJOIN("";"", TRUE, FILTER($B$2:$B$14794, #REF!=$D$2:$D$14794))"),"#N/A")</f>
        <v>#N/A</v>
      </c>
    </row>
    <row r="7294">
      <c r="B7294" s="4" t="s">
        <v>2142</v>
      </c>
      <c r="C7294" s="12" t="str">
        <f>IFERROR(__xludf.DUMMYFUNCTION("TEXTJOIN("";"", TRUE, FILTER($B$2:$B$14794, #REF!=$D$2:$D$14794))"),"#N/A")</f>
        <v>#N/A</v>
      </c>
    </row>
    <row r="7295">
      <c r="B7295" s="4" t="s">
        <v>2144</v>
      </c>
      <c r="C7295" s="12" t="str">
        <f>IFERROR(__xludf.DUMMYFUNCTION("TEXTJOIN("";"", TRUE, FILTER($B$2:$B$14794, #REF!=$D$2:$D$14794))"),"#N/A")</f>
        <v>#N/A</v>
      </c>
    </row>
    <row r="7296">
      <c r="B7296" s="4" t="s">
        <v>2144</v>
      </c>
      <c r="C7296" s="12" t="str">
        <f>IFERROR(__xludf.DUMMYFUNCTION("TEXTJOIN("";"", TRUE, FILTER($B$2:$B$14794, #REF!=$D$2:$D$14794))"),"#N/A")</f>
        <v>#N/A</v>
      </c>
    </row>
    <row r="7297">
      <c r="B7297" s="4" t="s">
        <v>2144</v>
      </c>
      <c r="C7297" s="12" t="str">
        <f>IFERROR(__xludf.DUMMYFUNCTION("TEXTJOIN("";"", TRUE, FILTER($B$2:$B$14794, #REF!=$D$2:$D$14794))"),"#N/A")</f>
        <v>#N/A</v>
      </c>
    </row>
    <row r="7298">
      <c r="B7298" s="4" t="s">
        <v>2146</v>
      </c>
      <c r="C7298" s="12" t="str">
        <f>IFERROR(__xludf.DUMMYFUNCTION("TEXTJOIN("";"", TRUE, FILTER($B$2:$B$14794, #REF!=$D$2:$D$14794))"),"#N/A")</f>
        <v>#N/A</v>
      </c>
    </row>
    <row r="7299">
      <c r="B7299" s="4" t="s">
        <v>2146</v>
      </c>
      <c r="C7299" s="12" t="str">
        <f>IFERROR(__xludf.DUMMYFUNCTION("TEXTJOIN("";"", TRUE, FILTER($B$2:$B$14794, #REF!=$D$2:$D$14794))"),"#N/A")</f>
        <v>#N/A</v>
      </c>
    </row>
    <row r="7300">
      <c r="B7300" s="4" t="s">
        <v>2146</v>
      </c>
      <c r="C7300" s="12" t="str">
        <f>IFERROR(__xludf.DUMMYFUNCTION("TEXTJOIN("";"", TRUE, FILTER($B$2:$B$14794, #REF!=$D$2:$D$14794))"),"#N/A")</f>
        <v>#N/A</v>
      </c>
    </row>
    <row r="7301">
      <c r="B7301" s="4" t="s">
        <v>2146</v>
      </c>
      <c r="C7301" s="12" t="str">
        <f>IFERROR(__xludf.DUMMYFUNCTION("TEXTJOIN("";"", TRUE, FILTER($B$2:$B$14794, #REF!=$D$2:$D$14794))"),"#N/A")</f>
        <v>#N/A</v>
      </c>
    </row>
    <row r="7302">
      <c r="B7302" s="4" t="s">
        <v>2146</v>
      </c>
      <c r="C7302" s="12" t="str">
        <f>IFERROR(__xludf.DUMMYFUNCTION("TEXTJOIN("";"", TRUE, FILTER($B$2:$B$14794, #REF!=$D$2:$D$14794))"),"#N/A")</f>
        <v>#N/A</v>
      </c>
    </row>
    <row r="7303">
      <c r="B7303" s="4" t="s">
        <v>2146</v>
      </c>
      <c r="C7303" s="12" t="str">
        <f>IFERROR(__xludf.DUMMYFUNCTION("TEXTJOIN("";"", TRUE, FILTER($B$2:$B$14794, #REF!=$D$2:$D$14794))"),"#N/A")</f>
        <v>#N/A</v>
      </c>
    </row>
    <row r="7304">
      <c r="B7304" s="4" t="s">
        <v>2146</v>
      </c>
      <c r="C7304" s="12" t="str">
        <f>IFERROR(__xludf.DUMMYFUNCTION("TEXTJOIN("";"", TRUE, FILTER($B$2:$B$14794, #REF!=$D$2:$D$14794))"),"#N/A")</f>
        <v>#N/A</v>
      </c>
    </row>
    <row r="7305">
      <c r="B7305" s="4" t="s">
        <v>2146</v>
      </c>
      <c r="C7305" s="12" t="str">
        <f>IFERROR(__xludf.DUMMYFUNCTION("TEXTJOIN("";"", TRUE, FILTER($B$2:$B$14794, #REF!=$D$2:$D$14794))"),"#N/A")</f>
        <v>#N/A</v>
      </c>
    </row>
    <row r="7306">
      <c r="B7306" s="4" t="s">
        <v>2148</v>
      </c>
      <c r="C7306" s="12" t="str">
        <f>IFERROR(__xludf.DUMMYFUNCTION("TEXTJOIN("";"", TRUE, FILTER($B$2:$B$14794, #REF!=$D$2:$D$14794))"),"#N/A")</f>
        <v>#N/A</v>
      </c>
    </row>
    <row r="7307">
      <c r="B7307" s="4" t="s">
        <v>2148</v>
      </c>
      <c r="C7307" s="12" t="str">
        <f>IFERROR(__xludf.DUMMYFUNCTION("TEXTJOIN("";"", TRUE, FILTER($B$2:$B$14794, #REF!=$D$2:$D$14794))"),"#N/A")</f>
        <v>#N/A</v>
      </c>
    </row>
    <row r="7308">
      <c r="B7308" s="4" t="s">
        <v>2148</v>
      </c>
      <c r="C7308" s="12" t="str">
        <f>IFERROR(__xludf.DUMMYFUNCTION("TEXTJOIN("";"", TRUE, FILTER($B$2:$B$14794, #REF!=$D$2:$D$14794))"),"#N/A")</f>
        <v>#N/A</v>
      </c>
    </row>
    <row r="7309">
      <c r="B7309" s="4" t="s">
        <v>2148</v>
      </c>
      <c r="C7309" s="12" t="str">
        <f>IFERROR(__xludf.DUMMYFUNCTION("TEXTJOIN("";"", TRUE, FILTER($B$2:$B$14794, #REF!=$D$2:$D$14794))"),"#N/A")</f>
        <v>#N/A</v>
      </c>
    </row>
    <row r="7310">
      <c r="B7310" s="4" t="s">
        <v>2148</v>
      </c>
      <c r="C7310" s="12" t="str">
        <f>IFERROR(__xludf.DUMMYFUNCTION("TEXTJOIN("";"", TRUE, FILTER($B$2:$B$14794, #REF!=$D$2:$D$14794))"),"#N/A")</f>
        <v>#N/A</v>
      </c>
    </row>
    <row r="7311">
      <c r="B7311" s="4" t="s">
        <v>2148</v>
      </c>
      <c r="C7311" s="12" t="str">
        <f>IFERROR(__xludf.DUMMYFUNCTION("TEXTJOIN("";"", TRUE, FILTER($B$2:$B$14794, #REF!=$D$2:$D$14794))"),"#N/A")</f>
        <v>#N/A</v>
      </c>
    </row>
    <row r="7312">
      <c r="B7312" s="4" t="s">
        <v>2148</v>
      </c>
      <c r="C7312" s="12" t="str">
        <f>IFERROR(__xludf.DUMMYFUNCTION("TEXTJOIN("";"", TRUE, FILTER($B$2:$B$14794, #REF!=$D$2:$D$14794))"),"#N/A")</f>
        <v>#N/A</v>
      </c>
    </row>
    <row r="7313">
      <c r="B7313" s="4" t="s">
        <v>2150</v>
      </c>
      <c r="C7313" s="12" t="str">
        <f>IFERROR(__xludf.DUMMYFUNCTION("TEXTJOIN("";"", TRUE, FILTER($B$2:$B$14794, #REF!=$D$2:$D$14794))"),"#N/A")</f>
        <v>#N/A</v>
      </c>
    </row>
    <row r="7314">
      <c r="B7314" s="4" t="s">
        <v>2150</v>
      </c>
      <c r="C7314" s="12" t="str">
        <f>IFERROR(__xludf.DUMMYFUNCTION("TEXTJOIN("";"", TRUE, FILTER($B$2:$B$14794, #REF!=$D$2:$D$14794))"),"#N/A")</f>
        <v>#N/A</v>
      </c>
    </row>
    <row r="7315">
      <c r="B7315" s="4" t="s">
        <v>2150</v>
      </c>
      <c r="C7315" s="12" t="str">
        <f>IFERROR(__xludf.DUMMYFUNCTION("TEXTJOIN("";"", TRUE, FILTER($B$2:$B$14794, #REF!=$D$2:$D$14794))"),"#N/A")</f>
        <v>#N/A</v>
      </c>
    </row>
    <row r="7316">
      <c r="B7316" s="4" t="s">
        <v>2150</v>
      </c>
      <c r="C7316" s="12" t="str">
        <f>IFERROR(__xludf.DUMMYFUNCTION("TEXTJOIN("";"", TRUE, FILTER($B$2:$B$14794, #REF!=$D$2:$D$14794))"),"#N/A")</f>
        <v>#N/A</v>
      </c>
    </row>
    <row r="7317">
      <c r="B7317" s="4" t="s">
        <v>2150</v>
      </c>
      <c r="C7317" s="12" t="str">
        <f>IFERROR(__xludf.DUMMYFUNCTION("TEXTJOIN("";"", TRUE, FILTER($B$2:$B$14794, #REF!=$D$2:$D$14794))"),"#N/A")</f>
        <v>#N/A</v>
      </c>
    </row>
    <row r="7318">
      <c r="B7318" s="4" t="s">
        <v>2150</v>
      </c>
      <c r="C7318" s="12" t="str">
        <f>IFERROR(__xludf.DUMMYFUNCTION("TEXTJOIN("";"", TRUE, FILTER($B$2:$B$14794, #REF!=$D$2:$D$14794))"),"#N/A")</f>
        <v>#N/A</v>
      </c>
    </row>
    <row r="7319">
      <c r="B7319" s="4" t="s">
        <v>2150</v>
      </c>
      <c r="C7319" s="12" t="str">
        <f>IFERROR(__xludf.DUMMYFUNCTION("TEXTJOIN("";"", TRUE, FILTER($B$2:$B$14794, #REF!=$D$2:$D$14794))"),"#N/A")</f>
        <v>#N/A</v>
      </c>
    </row>
    <row r="7320">
      <c r="B7320" s="4" t="s">
        <v>2150</v>
      </c>
      <c r="C7320" s="12" t="str">
        <f>IFERROR(__xludf.DUMMYFUNCTION("TEXTJOIN("";"", TRUE, FILTER($B$2:$B$14794, #REF!=$D$2:$D$14794))"),"#N/A")</f>
        <v>#N/A</v>
      </c>
    </row>
    <row r="7321">
      <c r="B7321" s="4" t="s">
        <v>2150</v>
      </c>
      <c r="C7321" s="12" t="str">
        <f>IFERROR(__xludf.DUMMYFUNCTION("TEXTJOIN("";"", TRUE, FILTER($B$2:$B$14794, #REF!=$D$2:$D$14794))"),"#N/A")</f>
        <v>#N/A</v>
      </c>
    </row>
    <row r="7322">
      <c r="B7322" s="4" t="s">
        <v>2152</v>
      </c>
      <c r="C7322" s="12" t="str">
        <f>IFERROR(__xludf.DUMMYFUNCTION("TEXTJOIN("";"", TRUE, FILTER($B$2:$B$14794, #REF!=$D$2:$D$14794))"),"#N/A")</f>
        <v>#N/A</v>
      </c>
    </row>
    <row r="7323">
      <c r="B7323" s="4" t="s">
        <v>2152</v>
      </c>
      <c r="C7323" s="12" t="str">
        <f>IFERROR(__xludf.DUMMYFUNCTION("TEXTJOIN("";"", TRUE, FILTER($B$2:$B$14794, #REF!=$D$2:$D$14794))"),"#N/A")</f>
        <v>#N/A</v>
      </c>
    </row>
    <row r="7324">
      <c r="B7324" s="4" t="s">
        <v>2152</v>
      </c>
      <c r="C7324" s="12" t="str">
        <f>IFERROR(__xludf.DUMMYFUNCTION("TEXTJOIN("";"", TRUE, FILTER($B$2:$B$14794, #REF!=$D$2:$D$14794))"),"#N/A")</f>
        <v>#N/A</v>
      </c>
    </row>
    <row r="7325">
      <c r="B7325" s="4" t="s">
        <v>2152</v>
      </c>
      <c r="C7325" s="12" t="str">
        <f>IFERROR(__xludf.DUMMYFUNCTION("TEXTJOIN("";"", TRUE, FILTER($B$2:$B$14794, #REF!=$D$2:$D$14794))"),"#N/A")</f>
        <v>#N/A</v>
      </c>
    </row>
    <row r="7326">
      <c r="B7326" s="4" t="s">
        <v>2152</v>
      </c>
      <c r="C7326" s="12" t="str">
        <f>IFERROR(__xludf.DUMMYFUNCTION("TEXTJOIN("";"", TRUE, FILTER($B$2:$B$14794, #REF!=$D$2:$D$14794))"),"#N/A")</f>
        <v>#N/A</v>
      </c>
    </row>
    <row r="7327">
      <c r="B7327" s="4" t="s">
        <v>2152</v>
      </c>
      <c r="C7327" s="12" t="str">
        <f>IFERROR(__xludf.DUMMYFUNCTION("TEXTJOIN("";"", TRUE, FILTER($B$2:$B$14794, #REF!=$D$2:$D$14794))"),"#N/A")</f>
        <v>#N/A</v>
      </c>
    </row>
    <row r="7328">
      <c r="B7328" s="4" t="s">
        <v>2152</v>
      </c>
      <c r="C7328" s="12" t="str">
        <f>IFERROR(__xludf.DUMMYFUNCTION("TEXTJOIN("";"", TRUE, FILTER($B$2:$B$14794, #REF!=$D$2:$D$14794))"),"#N/A")</f>
        <v>#N/A</v>
      </c>
    </row>
    <row r="7329">
      <c r="B7329" s="4" t="s">
        <v>2152</v>
      </c>
      <c r="C7329" s="12" t="str">
        <f>IFERROR(__xludf.DUMMYFUNCTION("TEXTJOIN("";"", TRUE, FILTER($B$2:$B$14794, #REF!=$D$2:$D$14794))"),"#N/A")</f>
        <v>#N/A</v>
      </c>
    </row>
    <row r="7330">
      <c r="B7330" s="4" t="s">
        <v>2152</v>
      </c>
      <c r="C7330" s="12" t="str">
        <f>IFERROR(__xludf.DUMMYFUNCTION("TEXTJOIN("";"", TRUE, FILTER($B$2:$B$14794, #REF!=$D$2:$D$14794))"),"#N/A")</f>
        <v>#N/A</v>
      </c>
    </row>
    <row r="7331">
      <c r="B7331" s="4" t="s">
        <v>2155</v>
      </c>
      <c r="C7331" s="12" t="str">
        <f>IFERROR(__xludf.DUMMYFUNCTION("TEXTJOIN("";"", TRUE, FILTER($B$2:$B$14794, #REF!=$D$2:$D$14794))"),"#N/A")</f>
        <v>#N/A</v>
      </c>
    </row>
    <row r="7332">
      <c r="B7332" s="4" t="s">
        <v>2155</v>
      </c>
      <c r="C7332" s="12" t="str">
        <f>IFERROR(__xludf.DUMMYFUNCTION("TEXTJOIN("";"", TRUE, FILTER($B$2:$B$14794, #REF!=$D$2:$D$14794))"),"#N/A")</f>
        <v>#N/A</v>
      </c>
    </row>
    <row r="7333">
      <c r="B7333" s="4" t="s">
        <v>2155</v>
      </c>
      <c r="C7333" s="12" t="str">
        <f>IFERROR(__xludf.DUMMYFUNCTION("TEXTJOIN("";"", TRUE, FILTER($B$2:$B$14794, #REF!=$D$2:$D$14794))"),"#N/A")</f>
        <v>#N/A</v>
      </c>
    </row>
    <row r="7334">
      <c r="B7334" s="4" t="s">
        <v>2155</v>
      </c>
      <c r="C7334" s="12" t="str">
        <f>IFERROR(__xludf.DUMMYFUNCTION("TEXTJOIN("";"", TRUE, FILTER($B$2:$B$14794, #REF!=$D$2:$D$14794))"),"#N/A")</f>
        <v>#N/A</v>
      </c>
    </row>
    <row r="7335">
      <c r="B7335" s="4" t="s">
        <v>2155</v>
      </c>
      <c r="C7335" s="12" t="str">
        <f>IFERROR(__xludf.DUMMYFUNCTION("TEXTJOIN("";"", TRUE, FILTER($B$2:$B$14794, #REF!=$D$2:$D$14794))"),"#N/A")</f>
        <v>#N/A</v>
      </c>
    </row>
    <row r="7336">
      <c r="B7336" s="4" t="s">
        <v>2155</v>
      </c>
      <c r="C7336" s="12" t="str">
        <f>IFERROR(__xludf.DUMMYFUNCTION("TEXTJOIN("";"", TRUE, FILTER($B$2:$B$14794, #REF!=$D$2:$D$14794))"),"#N/A")</f>
        <v>#N/A</v>
      </c>
    </row>
    <row r="7337">
      <c r="B7337" s="4" t="s">
        <v>2157</v>
      </c>
      <c r="C7337" s="12" t="str">
        <f>IFERROR(__xludf.DUMMYFUNCTION("TEXTJOIN("";"", TRUE, FILTER($B$2:$B$14794, #REF!=$D$2:$D$14794))"),"#N/A")</f>
        <v>#N/A</v>
      </c>
    </row>
    <row r="7338">
      <c r="B7338" s="4" t="s">
        <v>2157</v>
      </c>
      <c r="C7338" s="12" t="str">
        <f>IFERROR(__xludf.DUMMYFUNCTION("TEXTJOIN("";"", TRUE, FILTER($B$2:$B$14794, #REF!=$D$2:$D$14794))"),"#N/A")</f>
        <v>#N/A</v>
      </c>
    </row>
    <row r="7339">
      <c r="B7339" s="4" t="s">
        <v>2157</v>
      </c>
      <c r="C7339" s="12" t="str">
        <f>IFERROR(__xludf.DUMMYFUNCTION("TEXTJOIN("";"", TRUE, FILTER($B$2:$B$14794, #REF!=$D$2:$D$14794))"),"#N/A")</f>
        <v>#N/A</v>
      </c>
    </row>
    <row r="7340">
      <c r="B7340" s="4" t="s">
        <v>2159</v>
      </c>
      <c r="C7340" s="12" t="str">
        <f>IFERROR(__xludf.DUMMYFUNCTION("TEXTJOIN("";"", TRUE, FILTER($B$2:$B$14794, #REF!=$D$2:$D$14794))"),"#N/A")</f>
        <v>#N/A</v>
      </c>
    </row>
    <row r="7341">
      <c r="B7341" s="4" t="s">
        <v>2159</v>
      </c>
      <c r="C7341" s="12" t="str">
        <f>IFERROR(__xludf.DUMMYFUNCTION("TEXTJOIN("";"", TRUE, FILTER($B$2:$B$14794, #REF!=$D$2:$D$14794))"),"#N/A")</f>
        <v>#N/A</v>
      </c>
    </row>
    <row r="7342">
      <c r="B7342" s="4" t="s">
        <v>2159</v>
      </c>
      <c r="C7342" s="12" t="str">
        <f>IFERROR(__xludf.DUMMYFUNCTION("TEXTJOIN("";"", TRUE, FILTER($B$2:$B$14794, #REF!=$D$2:$D$14794))"),"#N/A")</f>
        <v>#N/A</v>
      </c>
    </row>
    <row r="7343">
      <c r="B7343" s="4" t="s">
        <v>2159</v>
      </c>
      <c r="C7343" s="12" t="str">
        <f>IFERROR(__xludf.DUMMYFUNCTION("TEXTJOIN("";"", TRUE, FILTER($B$2:$B$14794, #REF!=$D$2:$D$14794))"),"#N/A")</f>
        <v>#N/A</v>
      </c>
    </row>
    <row r="7344">
      <c r="B7344" s="4" t="s">
        <v>2159</v>
      </c>
      <c r="C7344" s="12" t="str">
        <f>IFERROR(__xludf.DUMMYFUNCTION("TEXTJOIN("";"", TRUE, FILTER($B$2:$B$14794, #REF!=$D$2:$D$14794))"),"#N/A")</f>
        <v>#N/A</v>
      </c>
    </row>
    <row r="7345">
      <c r="B7345" s="4" t="s">
        <v>2159</v>
      </c>
      <c r="C7345" s="12" t="str">
        <f>IFERROR(__xludf.DUMMYFUNCTION("TEXTJOIN("";"", TRUE, FILTER($B$2:$B$14794, #REF!=$D$2:$D$14794))"),"#N/A")</f>
        <v>#N/A</v>
      </c>
    </row>
    <row r="7346">
      <c r="B7346" s="4" t="s">
        <v>2159</v>
      </c>
      <c r="C7346" s="12" t="str">
        <f>IFERROR(__xludf.DUMMYFUNCTION("TEXTJOIN("";"", TRUE, FILTER($B$2:$B$14794, #REF!=$D$2:$D$14794))"),"#N/A")</f>
        <v>#N/A</v>
      </c>
    </row>
    <row r="7347">
      <c r="B7347" s="4" t="s">
        <v>2159</v>
      </c>
      <c r="C7347" s="12" t="str">
        <f>IFERROR(__xludf.DUMMYFUNCTION("TEXTJOIN("";"", TRUE, FILTER($B$2:$B$14794, #REF!=$D$2:$D$14794))"),"#N/A")</f>
        <v>#N/A</v>
      </c>
    </row>
    <row r="7348">
      <c r="B7348" s="4" t="s">
        <v>2159</v>
      </c>
      <c r="C7348" s="12" t="str">
        <f>IFERROR(__xludf.DUMMYFUNCTION("TEXTJOIN("";"", TRUE, FILTER($B$2:$B$14794, #REF!=$D$2:$D$14794))"),"#N/A")</f>
        <v>#N/A</v>
      </c>
    </row>
    <row r="7349">
      <c r="B7349" s="4" t="s">
        <v>2161</v>
      </c>
      <c r="C7349" s="12" t="str">
        <f>IFERROR(__xludf.DUMMYFUNCTION("TEXTJOIN("";"", TRUE, FILTER($B$2:$B$14794, #REF!=$D$2:$D$14794))"),"#N/A")</f>
        <v>#N/A</v>
      </c>
    </row>
    <row r="7350">
      <c r="B7350" s="4" t="s">
        <v>2161</v>
      </c>
      <c r="C7350" s="12" t="str">
        <f>IFERROR(__xludf.DUMMYFUNCTION("TEXTJOIN("";"", TRUE, FILTER($B$2:$B$14794, #REF!=$D$2:$D$14794))"),"#N/A")</f>
        <v>#N/A</v>
      </c>
    </row>
    <row r="7351">
      <c r="B7351" s="4" t="s">
        <v>2161</v>
      </c>
      <c r="C7351" s="12" t="str">
        <f>IFERROR(__xludf.DUMMYFUNCTION("TEXTJOIN("";"", TRUE, FILTER($B$2:$B$14794, #REF!=$D$2:$D$14794))"),"#N/A")</f>
        <v>#N/A</v>
      </c>
    </row>
    <row r="7352">
      <c r="B7352" s="4" t="s">
        <v>2161</v>
      </c>
      <c r="C7352" s="12" t="str">
        <f>IFERROR(__xludf.DUMMYFUNCTION("TEXTJOIN("";"", TRUE, FILTER($B$2:$B$14794, #REF!=$D$2:$D$14794))"),"#N/A")</f>
        <v>#N/A</v>
      </c>
    </row>
    <row r="7353">
      <c r="B7353" s="4" t="s">
        <v>2161</v>
      </c>
      <c r="C7353" s="12" t="str">
        <f>IFERROR(__xludf.DUMMYFUNCTION("TEXTJOIN("";"", TRUE, FILTER($B$2:$B$14794, #REF!=$D$2:$D$14794))"),"#N/A")</f>
        <v>#N/A</v>
      </c>
    </row>
    <row r="7354">
      <c r="B7354" s="4" t="s">
        <v>2161</v>
      </c>
      <c r="C7354" s="12" t="str">
        <f>IFERROR(__xludf.DUMMYFUNCTION("TEXTJOIN("";"", TRUE, FILTER($B$2:$B$14794, #REF!=$D$2:$D$14794))"),"#N/A")</f>
        <v>#N/A</v>
      </c>
    </row>
    <row r="7355">
      <c r="B7355" s="4" t="s">
        <v>2161</v>
      </c>
      <c r="C7355" s="12" t="str">
        <f>IFERROR(__xludf.DUMMYFUNCTION("TEXTJOIN("";"", TRUE, FILTER($B$2:$B$14794, #REF!=$D$2:$D$14794))"),"#N/A")</f>
        <v>#N/A</v>
      </c>
    </row>
    <row r="7356">
      <c r="B7356" s="4" t="s">
        <v>2161</v>
      </c>
      <c r="C7356" s="12" t="str">
        <f>IFERROR(__xludf.DUMMYFUNCTION("TEXTJOIN("";"", TRUE, FILTER($B$2:$B$14794, #REF!=$D$2:$D$14794))"),"#N/A")</f>
        <v>#N/A</v>
      </c>
    </row>
    <row r="7357">
      <c r="B7357" s="4" t="s">
        <v>2161</v>
      </c>
      <c r="C7357" s="12" t="str">
        <f>IFERROR(__xludf.DUMMYFUNCTION("TEXTJOIN("";"", TRUE, FILTER($B$2:$B$14794, #REF!=$D$2:$D$14794))"),"#N/A")</f>
        <v>#N/A</v>
      </c>
    </row>
    <row r="7358">
      <c r="B7358" s="4" t="s">
        <v>2163</v>
      </c>
      <c r="C7358" s="12" t="str">
        <f>IFERROR(__xludf.DUMMYFUNCTION("TEXTJOIN("";"", TRUE, FILTER($B$2:$B$14794, #REF!=$D$2:$D$14794))"),"#N/A")</f>
        <v>#N/A</v>
      </c>
    </row>
    <row r="7359">
      <c r="B7359" s="4" t="s">
        <v>2163</v>
      </c>
      <c r="C7359" s="12" t="str">
        <f>IFERROR(__xludf.DUMMYFUNCTION("TEXTJOIN("";"", TRUE, FILTER($B$2:$B$14794, #REF!=$D$2:$D$14794))"),"#N/A")</f>
        <v>#N/A</v>
      </c>
    </row>
    <row r="7360">
      <c r="B7360" s="4" t="s">
        <v>2163</v>
      </c>
      <c r="C7360" s="12" t="str">
        <f>IFERROR(__xludf.DUMMYFUNCTION("TEXTJOIN("";"", TRUE, FILTER($B$2:$B$14794, #REF!=$D$2:$D$14794))"),"#N/A")</f>
        <v>#N/A</v>
      </c>
    </row>
    <row r="7361">
      <c r="B7361" s="4" t="s">
        <v>2163</v>
      </c>
      <c r="C7361" s="12" t="str">
        <f>IFERROR(__xludf.DUMMYFUNCTION("TEXTJOIN("";"", TRUE, FILTER($B$2:$B$14794, #REF!=$D$2:$D$14794))"),"#N/A")</f>
        <v>#N/A</v>
      </c>
    </row>
    <row r="7362">
      <c r="B7362" s="4" t="s">
        <v>2163</v>
      </c>
      <c r="C7362" s="12" t="str">
        <f>IFERROR(__xludf.DUMMYFUNCTION("TEXTJOIN("";"", TRUE, FILTER($B$2:$B$14794, #REF!=$D$2:$D$14794))"),"#N/A")</f>
        <v>#N/A</v>
      </c>
    </row>
    <row r="7363">
      <c r="B7363" s="4" t="s">
        <v>2163</v>
      </c>
      <c r="C7363" s="12" t="str">
        <f>IFERROR(__xludf.DUMMYFUNCTION("TEXTJOIN("";"", TRUE, FILTER($B$2:$B$14794, #REF!=$D$2:$D$14794))"),"#N/A")</f>
        <v>#N/A</v>
      </c>
    </row>
    <row r="7364">
      <c r="B7364" s="4" t="s">
        <v>2166</v>
      </c>
      <c r="C7364" s="12" t="str">
        <f>IFERROR(__xludf.DUMMYFUNCTION("TEXTJOIN("";"", TRUE, FILTER($B$2:$B$14794, #REF!=$D$2:$D$14794))"),"#N/A")</f>
        <v>#N/A</v>
      </c>
    </row>
    <row r="7365">
      <c r="B7365" s="4" t="s">
        <v>2166</v>
      </c>
      <c r="C7365" s="12" t="str">
        <f>IFERROR(__xludf.DUMMYFUNCTION("TEXTJOIN("";"", TRUE, FILTER($B$2:$B$14794, #REF!=$D$2:$D$14794))"),"#N/A")</f>
        <v>#N/A</v>
      </c>
    </row>
    <row r="7366">
      <c r="B7366" s="4" t="s">
        <v>2166</v>
      </c>
      <c r="C7366" s="12" t="str">
        <f>IFERROR(__xludf.DUMMYFUNCTION("TEXTJOIN("";"", TRUE, FILTER($B$2:$B$14794, #REF!=$D$2:$D$14794))"),"#N/A")</f>
        <v>#N/A</v>
      </c>
    </row>
    <row r="7367">
      <c r="B7367" s="4" t="s">
        <v>2166</v>
      </c>
      <c r="C7367" s="12" t="str">
        <f>IFERROR(__xludf.DUMMYFUNCTION("TEXTJOIN("";"", TRUE, FILTER($B$2:$B$14794, #REF!=$D$2:$D$14794))"),"#N/A")</f>
        <v>#N/A</v>
      </c>
    </row>
    <row r="7368">
      <c r="B7368" s="4" t="s">
        <v>2166</v>
      </c>
      <c r="C7368" s="12" t="str">
        <f>IFERROR(__xludf.DUMMYFUNCTION("TEXTJOIN("";"", TRUE, FILTER($B$2:$B$14794, #REF!=$D$2:$D$14794))"),"#N/A")</f>
        <v>#N/A</v>
      </c>
    </row>
    <row r="7369">
      <c r="B7369" s="4" t="s">
        <v>2166</v>
      </c>
      <c r="C7369" s="12" t="str">
        <f>IFERROR(__xludf.DUMMYFUNCTION("TEXTJOIN("";"", TRUE, FILTER($B$2:$B$14794, #REF!=$D$2:$D$14794))"),"#N/A")</f>
        <v>#N/A</v>
      </c>
    </row>
    <row r="7370">
      <c r="B7370" s="4" t="s">
        <v>2166</v>
      </c>
      <c r="C7370" s="12" t="str">
        <f>IFERROR(__xludf.DUMMYFUNCTION("TEXTJOIN("";"", TRUE, FILTER($B$2:$B$14794, #REF!=$D$2:$D$14794))"),"#N/A")</f>
        <v>#N/A</v>
      </c>
    </row>
    <row r="7371">
      <c r="B7371" s="4" t="s">
        <v>2166</v>
      </c>
      <c r="C7371" s="12" t="str">
        <f>IFERROR(__xludf.DUMMYFUNCTION("TEXTJOIN("";"", TRUE, FILTER($B$2:$B$14794, #REF!=$D$2:$D$14794))"),"#N/A")</f>
        <v>#N/A</v>
      </c>
    </row>
    <row r="7372">
      <c r="B7372" s="4" t="s">
        <v>2166</v>
      </c>
      <c r="C7372" s="12" t="str">
        <f>IFERROR(__xludf.DUMMYFUNCTION("TEXTJOIN("";"", TRUE, FILTER($B$2:$B$14794, #REF!=$D$2:$D$14794))"),"#N/A")</f>
        <v>#N/A</v>
      </c>
    </row>
    <row r="7373">
      <c r="B7373" s="4" t="s">
        <v>2166</v>
      </c>
      <c r="C7373" s="12" t="str">
        <f>IFERROR(__xludf.DUMMYFUNCTION("TEXTJOIN("";"", TRUE, FILTER($B$2:$B$14794, #REF!=$D$2:$D$14794))"),"#N/A")</f>
        <v>#N/A</v>
      </c>
    </row>
    <row r="7374">
      <c r="B7374" s="4" t="s">
        <v>2168</v>
      </c>
      <c r="C7374" s="12" t="str">
        <f>IFERROR(__xludf.DUMMYFUNCTION("TEXTJOIN("";"", TRUE, FILTER($B$2:$B$14794, #REF!=$D$2:$D$14794))"),"#N/A")</f>
        <v>#N/A</v>
      </c>
    </row>
    <row r="7375">
      <c r="B7375" s="4" t="s">
        <v>2168</v>
      </c>
      <c r="C7375" s="12" t="str">
        <f>IFERROR(__xludf.DUMMYFUNCTION("TEXTJOIN("";"", TRUE, FILTER($B$2:$B$14794, #REF!=$D$2:$D$14794))"),"#N/A")</f>
        <v>#N/A</v>
      </c>
    </row>
    <row r="7376">
      <c r="B7376" s="4" t="s">
        <v>2168</v>
      </c>
      <c r="C7376" s="12" t="str">
        <f>IFERROR(__xludf.DUMMYFUNCTION("TEXTJOIN("";"", TRUE, FILTER($B$2:$B$14794, #REF!=$D$2:$D$14794))"),"#N/A")</f>
        <v>#N/A</v>
      </c>
    </row>
    <row r="7377">
      <c r="B7377" s="4" t="s">
        <v>2168</v>
      </c>
      <c r="C7377" s="12" t="str">
        <f>IFERROR(__xludf.DUMMYFUNCTION("TEXTJOIN("";"", TRUE, FILTER($B$2:$B$14794, #REF!=$D$2:$D$14794))"),"#N/A")</f>
        <v>#N/A</v>
      </c>
    </row>
    <row r="7378">
      <c r="B7378" s="4" t="s">
        <v>2168</v>
      </c>
      <c r="C7378" s="12" t="str">
        <f>IFERROR(__xludf.DUMMYFUNCTION("TEXTJOIN("";"", TRUE, FILTER($B$2:$B$14794, #REF!=$D$2:$D$14794))"),"#N/A")</f>
        <v>#N/A</v>
      </c>
    </row>
    <row r="7379">
      <c r="B7379" s="4" t="s">
        <v>2170</v>
      </c>
      <c r="C7379" s="12" t="str">
        <f>IFERROR(__xludf.DUMMYFUNCTION("TEXTJOIN("";"", TRUE, FILTER($B$2:$B$14794, #REF!=$D$2:$D$14794))"),"#N/A")</f>
        <v>#N/A</v>
      </c>
    </row>
    <row r="7380">
      <c r="B7380" s="4" t="s">
        <v>2170</v>
      </c>
      <c r="C7380" s="12" t="str">
        <f>IFERROR(__xludf.DUMMYFUNCTION("TEXTJOIN("";"", TRUE, FILTER($B$2:$B$14794, #REF!=$D$2:$D$14794))"),"#N/A")</f>
        <v>#N/A</v>
      </c>
    </row>
    <row r="7381">
      <c r="B7381" s="4" t="s">
        <v>2170</v>
      </c>
      <c r="C7381" s="12" t="str">
        <f>IFERROR(__xludf.DUMMYFUNCTION("TEXTJOIN("";"", TRUE, FILTER($B$2:$B$14794, #REF!=$D$2:$D$14794))"),"#N/A")</f>
        <v>#N/A</v>
      </c>
    </row>
    <row r="7382">
      <c r="B7382" s="4" t="s">
        <v>2170</v>
      </c>
      <c r="C7382" s="12" t="str">
        <f>IFERROR(__xludf.DUMMYFUNCTION("TEXTJOIN("";"", TRUE, FILTER($B$2:$B$14794, #REF!=$D$2:$D$14794))"),"#N/A")</f>
        <v>#N/A</v>
      </c>
    </row>
    <row r="7383">
      <c r="B7383" s="4" t="s">
        <v>2170</v>
      </c>
      <c r="C7383" s="12" t="str">
        <f>IFERROR(__xludf.DUMMYFUNCTION("TEXTJOIN("";"", TRUE, FILTER($B$2:$B$14794, #REF!=$D$2:$D$14794))"),"#N/A")</f>
        <v>#N/A</v>
      </c>
    </row>
    <row r="7384">
      <c r="B7384" s="4" t="s">
        <v>2170</v>
      </c>
      <c r="C7384" s="12" t="str">
        <f>IFERROR(__xludf.DUMMYFUNCTION("TEXTJOIN("";"", TRUE, FILTER($B$2:$B$14794, #REF!=$D$2:$D$14794))"),"#N/A")</f>
        <v>#N/A</v>
      </c>
    </row>
    <row r="7385">
      <c r="B7385" s="4" t="s">
        <v>2172</v>
      </c>
      <c r="C7385" s="12" t="str">
        <f>IFERROR(__xludf.DUMMYFUNCTION("TEXTJOIN("";"", TRUE, FILTER($B$2:$B$14794, #REF!=$D$2:$D$14794))"),"#N/A")</f>
        <v>#N/A</v>
      </c>
    </row>
    <row r="7386">
      <c r="B7386" s="4" t="s">
        <v>2172</v>
      </c>
      <c r="C7386" s="12" t="str">
        <f>IFERROR(__xludf.DUMMYFUNCTION("TEXTJOIN("";"", TRUE, FILTER($B$2:$B$14794, #REF!=$D$2:$D$14794))"),"#N/A")</f>
        <v>#N/A</v>
      </c>
    </row>
    <row r="7387">
      <c r="B7387" s="4" t="s">
        <v>2172</v>
      </c>
      <c r="C7387" s="12" t="str">
        <f>IFERROR(__xludf.DUMMYFUNCTION("TEXTJOIN("";"", TRUE, FILTER($B$2:$B$14794, #REF!=$D$2:$D$14794))"),"#N/A")</f>
        <v>#N/A</v>
      </c>
    </row>
    <row r="7388">
      <c r="B7388" s="4" t="s">
        <v>2172</v>
      </c>
      <c r="C7388" s="12" t="str">
        <f>IFERROR(__xludf.DUMMYFUNCTION("TEXTJOIN("";"", TRUE, FILTER($B$2:$B$14794, #REF!=$D$2:$D$14794))"),"#N/A")</f>
        <v>#N/A</v>
      </c>
    </row>
    <row r="7389">
      <c r="B7389" s="4" t="s">
        <v>2172</v>
      </c>
      <c r="C7389" s="12" t="str">
        <f>IFERROR(__xludf.DUMMYFUNCTION("TEXTJOIN("";"", TRUE, FILTER($B$2:$B$14794, #REF!=$D$2:$D$14794))"),"#N/A")</f>
        <v>#N/A</v>
      </c>
    </row>
    <row r="7390">
      <c r="B7390" s="4" t="s">
        <v>2172</v>
      </c>
      <c r="C7390" s="12" t="str">
        <f>IFERROR(__xludf.DUMMYFUNCTION("TEXTJOIN("";"", TRUE, FILTER($B$2:$B$14794, #REF!=$D$2:$D$14794))"),"#N/A")</f>
        <v>#N/A</v>
      </c>
    </row>
    <row r="7391">
      <c r="B7391" s="4" t="s">
        <v>2172</v>
      </c>
      <c r="C7391" s="12" t="str">
        <f>IFERROR(__xludf.DUMMYFUNCTION("TEXTJOIN("";"", TRUE, FILTER($B$2:$B$14794, #REF!=$D$2:$D$14794))"),"#N/A")</f>
        <v>#N/A</v>
      </c>
    </row>
    <row r="7392">
      <c r="B7392" s="4" t="s">
        <v>2172</v>
      </c>
      <c r="C7392" s="12" t="str">
        <f>IFERROR(__xludf.DUMMYFUNCTION("TEXTJOIN("";"", TRUE, FILTER($B$2:$B$14794, #REF!=$D$2:$D$14794))"),"#N/A")</f>
        <v>#N/A</v>
      </c>
    </row>
    <row r="7393">
      <c r="B7393" s="4" t="s">
        <v>2175</v>
      </c>
      <c r="C7393" s="12" t="str">
        <f>IFERROR(__xludf.DUMMYFUNCTION("TEXTJOIN("";"", TRUE, FILTER($B$2:$B$14794, #REF!=$D$2:$D$14794))"),"#N/A")</f>
        <v>#N/A</v>
      </c>
    </row>
    <row r="7394">
      <c r="B7394" s="4" t="s">
        <v>2175</v>
      </c>
      <c r="C7394" s="12" t="str">
        <f>IFERROR(__xludf.DUMMYFUNCTION("TEXTJOIN("";"", TRUE, FILTER($B$2:$B$14794, #REF!=$D$2:$D$14794))"),"#N/A")</f>
        <v>#N/A</v>
      </c>
    </row>
    <row r="7395">
      <c r="B7395" s="4" t="s">
        <v>2175</v>
      </c>
      <c r="C7395" s="12" t="str">
        <f>IFERROR(__xludf.DUMMYFUNCTION("TEXTJOIN("";"", TRUE, FILTER($B$2:$B$14794, #REF!=$D$2:$D$14794))"),"#N/A")</f>
        <v>#N/A</v>
      </c>
    </row>
    <row r="7396">
      <c r="B7396" s="4" t="s">
        <v>2175</v>
      </c>
      <c r="C7396" s="12" t="str">
        <f>IFERROR(__xludf.DUMMYFUNCTION("TEXTJOIN("";"", TRUE, FILTER($B$2:$B$14794, #REF!=$D$2:$D$14794))"),"#N/A")</f>
        <v>#N/A</v>
      </c>
    </row>
    <row r="7397">
      <c r="B7397" s="4" t="s">
        <v>2175</v>
      </c>
      <c r="C7397" s="12" t="str">
        <f>IFERROR(__xludf.DUMMYFUNCTION("TEXTJOIN("";"", TRUE, FILTER($B$2:$B$14794, #REF!=$D$2:$D$14794))"),"#N/A")</f>
        <v>#N/A</v>
      </c>
    </row>
    <row r="7398">
      <c r="B7398" s="4" t="s">
        <v>2175</v>
      </c>
      <c r="C7398" s="12" t="str">
        <f>IFERROR(__xludf.DUMMYFUNCTION("TEXTJOIN("";"", TRUE, FILTER($B$2:$B$14794, #REF!=$D$2:$D$14794))"),"#N/A")</f>
        <v>#N/A</v>
      </c>
    </row>
    <row r="7399">
      <c r="B7399" s="4" t="s">
        <v>2175</v>
      </c>
      <c r="C7399" s="12" t="str">
        <f>IFERROR(__xludf.DUMMYFUNCTION("TEXTJOIN("";"", TRUE, FILTER($B$2:$B$14794, #REF!=$D$2:$D$14794))"),"#N/A")</f>
        <v>#N/A</v>
      </c>
    </row>
    <row r="7400">
      <c r="B7400" s="4" t="s">
        <v>2175</v>
      </c>
      <c r="C7400" s="12" t="str">
        <f>IFERROR(__xludf.DUMMYFUNCTION("TEXTJOIN("";"", TRUE, FILTER($B$2:$B$14794, #REF!=$D$2:$D$14794))"),"#N/A")</f>
        <v>#N/A</v>
      </c>
    </row>
    <row r="7401">
      <c r="B7401" s="4" t="s">
        <v>2175</v>
      </c>
      <c r="C7401" s="12" t="str">
        <f>IFERROR(__xludf.DUMMYFUNCTION("TEXTJOIN("";"", TRUE, FILTER($B$2:$B$14794, #REF!=$D$2:$D$14794))"),"#N/A")</f>
        <v>#N/A</v>
      </c>
    </row>
    <row r="7402">
      <c r="B7402" s="4" t="s">
        <v>2177</v>
      </c>
      <c r="C7402" s="12" t="str">
        <f>IFERROR(__xludf.DUMMYFUNCTION("TEXTJOIN("";"", TRUE, FILTER($B$2:$B$14794, #REF!=$D$2:$D$14794))"),"#N/A")</f>
        <v>#N/A</v>
      </c>
    </row>
    <row r="7403">
      <c r="B7403" s="4" t="s">
        <v>2177</v>
      </c>
      <c r="C7403" s="12" t="str">
        <f>IFERROR(__xludf.DUMMYFUNCTION("TEXTJOIN("";"", TRUE, FILTER($B$2:$B$14794, #REF!=$D$2:$D$14794))"),"#N/A")</f>
        <v>#N/A</v>
      </c>
    </row>
    <row r="7404">
      <c r="B7404" s="4" t="s">
        <v>2177</v>
      </c>
      <c r="C7404" s="12" t="str">
        <f>IFERROR(__xludf.DUMMYFUNCTION("TEXTJOIN("";"", TRUE, FILTER($B$2:$B$14794, #REF!=$D$2:$D$14794))"),"#N/A")</f>
        <v>#N/A</v>
      </c>
    </row>
    <row r="7405">
      <c r="B7405" s="4" t="s">
        <v>2177</v>
      </c>
      <c r="C7405" s="12" t="str">
        <f>IFERROR(__xludf.DUMMYFUNCTION("TEXTJOIN("";"", TRUE, FILTER($B$2:$B$14794, #REF!=$D$2:$D$14794))"),"#N/A")</f>
        <v>#N/A</v>
      </c>
    </row>
    <row r="7406">
      <c r="B7406" s="4" t="s">
        <v>2177</v>
      </c>
      <c r="C7406" s="12" t="str">
        <f>IFERROR(__xludf.DUMMYFUNCTION("TEXTJOIN("";"", TRUE, FILTER($B$2:$B$14794, #REF!=$D$2:$D$14794))"),"#N/A")</f>
        <v>#N/A</v>
      </c>
    </row>
    <row r="7407">
      <c r="B7407" s="4" t="s">
        <v>2177</v>
      </c>
      <c r="C7407" s="12" t="str">
        <f>IFERROR(__xludf.DUMMYFUNCTION("TEXTJOIN("";"", TRUE, FILTER($B$2:$B$14794, #REF!=$D$2:$D$14794))"),"#N/A")</f>
        <v>#N/A</v>
      </c>
    </row>
    <row r="7408">
      <c r="B7408" s="4" t="s">
        <v>2177</v>
      </c>
      <c r="C7408" s="12" t="str">
        <f>IFERROR(__xludf.DUMMYFUNCTION("TEXTJOIN("";"", TRUE, FILTER($B$2:$B$14794, #REF!=$D$2:$D$14794))"),"#N/A")</f>
        <v>#N/A</v>
      </c>
    </row>
    <row r="7409">
      <c r="B7409" s="4" t="s">
        <v>2177</v>
      </c>
      <c r="C7409" s="12" t="str">
        <f>IFERROR(__xludf.DUMMYFUNCTION("TEXTJOIN("";"", TRUE, FILTER($B$2:$B$14794, #REF!=$D$2:$D$14794))"),"#N/A")</f>
        <v>#N/A</v>
      </c>
    </row>
    <row r="7410">
      <c r="B7410" s="4" t="s">
        <v>2177</v>
      </c>
      <c r="C7410" s="12" t="str">
        <f>IFERROR(__xludf.DUMMYFUNCTION("TEXTJOIN("";"", TRUE, FILTER($B$2:$B$14794, #REF!=$D$2:$D$14794))"),"#N/A")</f>
        <v>#N/A</v>
      </c>
    </row>
    <row r="7411">
      <c r="B7411" s="4" t="s">
        <v>2177</v>
      </c>
      <c r="C7411" s="12" t="str">
        <f>IFERROR(__xludf.DUMMYFUNCTION("TEXTJOIN("";"", TRUE, FILTER($B$2:$B$14794, #REF!=$D$2:$D$14794))"),"#N/A")</f>
        <v>#N/A</v>
      </c>
    </row>
    <row r="7412">
      <c r="B7412" s="4" t="s">
        <v>2179</v>
      </c>
      <c r="C7412" s="12" t="str">
        <f>IFERROR(__xludf.DUMMYFUNCTION("TEXTJOIN("";"", TRUE, FILTER($B$2:$B$14794, #REF!=$D$2:$D$14794))"),"#N/A")</f>
        <v>#N/A</v>
      </c>
    </row>
    <row r="7413">
      <c r="B7413" s="4" t="s">
        <v>2179</v>
      </c>
      <c r="C7413" s="12" t="str">
        <f>IFERROR(__xludf.DUMMYFUNCTION("TEXTJOIN("";"", TRUE, FILTER($B$2:$B$14794, #REF!=$D$2:$D$14794))"),"#N/A")</f>
        <v>#N/A</v>
      </c>
    </row>
    <row r="7414">
      <c r="B7414" s="4" t="s">
        <v>2179</v>
      </c>
      <c r="C7414" s="12" t="str">
        <f>IFERROR(__xludf.DUMMYFUNCTION("TEXTJOIN("";"", TRUE, FILTER($B$2:$B$14794, #REF!=$D$2:$D$14794))"),"#N/A")</f>
        <v>#N/A</v>
      </c>
    </row>
    <row r="7415">
      <c r="B7415" s="4" t="s">
        <v>2179</v>
      </c>
      <c r="C7415" s="12" t="str">
        <f>IFERROR(__xludf.DUMMYFUNCTION("TEXTJOIN("";"", TRUE, FILTER($B$2:$B$14794, #REF!=$D$2:$D$14794))"),"#N/A")</f>
        <v>#N/A</v>
      </c>
    </row>
    <row r="7416">
      <c r="B7416" s="4" t="s">
        <v>2179</v>
      </c>
      <c r="C7416" s="12" t="str">
        <f>IFERROR(__xludf.DUMMYFUNCTION("TEXTJOIN("";"", TRUE, FILTER($B$2:$B$14794, #REF!=$D$2:$D$14794))"),"#N/A")</f>
        <v>#N/A</v>
      </c>
    </row>
    <row r="7417">
      <c r="B7417" s="4" t="s">
        <v>2179</v>
      </c>
      <c r="C7417" s="12" t="str">
        <f>IFERROR(__xludf.DUMMYFUNCTION("TEXTJOIN("";"", TRUE, FILTER($B$2:$B$14794, #REF!=$D$2:$D$14794))"),"#N/A")</f>
        <v>#N/A</v>
      </c>
    </row>
    <row r="7418">
      <c r="B7418" s="4" t="s">
        <v>2179</v>
      </c>
      <c r="C7418" s="12" t="str">
        <f>IFERROR(__xludf.DUMMYFUNCTION("TEXTJOIN("";"", TRUE, FILTER($B$2:$B$14794, #REF!=$D$2:$D$14794))"),"#N/A")</f>
        <v>#N/A</v>
      </c>
    </row>
    <row r="7419">
      <c r="B7419" s="4" t="s">
        <v>2179</v>
      </c>
      <c r="C7419" s="12" t="str">
        <f>IFERROR(__xludf.DUMMYFUNCTION("TEXTJOIN("";"", TRUE, FILTER($B$2:$B$14794, #REF!=$D$2:$D$14794))"),"#N/A")</f>
        <v>#N/A</v>
      </c>
    </row>
    <row r="7420">
      <c r="B7420" s="4" t="s">
        <v>2179</v>
      </c>
      <c r="C7420" s="12" t="str">
        <f>IFERROR(__xludf.DUMMYFUNCTION("TEXTJOIN("";"", TRUE, FILTER($B$2:$B$14794, #REF!=$D$2:$D$14794))"),"#N/A")</f>
        <v>#N/A</v>
      </c>
    </row>
    <row r="7421">
      <c r="B7421" s="4" t="s">
        <v>2179</v>
      </c>
      <c r="C7421" s="12" t="str">
        <f>IFERROR(__xludf.DUMMYFUNCTION("TEXTJOIN("";"", TRUE, FILTER($B$2:$B$14794, #REF!=$D$2:$D$14794))"),"#N/A")</f>
        <v>#N/A</v>
      </c>
    </row>
    <row r="7422">
      <c r="B7422" s="4" t="s">
        <v>2182</v>
      </c>
      <c r="C7422" s="12" t="str">
        <f>IFERROR(__xludf.DUMMYFUNCTION("TEXTJOIN("";"", TRUE, FILTER($B$2:$B$14794, #REF!=$D$2:$D$14794))"),"#N/A")</f>
        <v>#N/A</v>
      </c>
    </row>
    <row r="7423">
      <c r="B7423" s="4" t="s">
        <v>2182</v>
      </c>
      <c r="C7423" s="12" t="str">
        <f>IFERROR(__xludf.DUMMYFUNCTION("TEXTJOIN("";"", TRUE, FILTER($B$2:$B$14794, #REF!=$D$2:$D$14794))"),"#N/A")</f>
        <v>#N/A</v>
      </c>
    </row>
    <row r="7424">
      <c r="B7424" s="4" t="s">
        <v>2182</v>
      </c>
      <c r="C7424" s="12" t="str">
        <f>IFERROR(__xludf.DUMMYFUNCTION("TEXTJOIN("";"", TRUE, FILTER($B$2:$B$14794, #REF!=$D$2:$D$14794))"),"#N/A")</f>
        <v>#N/A</v>
      </c>
    </row>
    <row r="7425">
      <c r="B7425" s="4" t="s">
        <v>2182</v>
      </c>
      <c r="C7425" s="12" t="str">
        <f>IFERROR(__xludf.DUMMYFUNCTION("TEXTJOIN("";"", TRUE, FILTER($B$2:$B$14794, #REF!=$D$2:$D$14794))"),"#N/A")</f>
        <v>#N/A</v>
      </c>
    </row>
    <row r="7426">
      <c r="B7426" s="4" t="s">
        <v>2182</v>
      </c>
      <c r="C7426" s="12" t="str">
        <f>IFERROR(__xludf.DUMMYFUNCTION("TEXTJOIN("";"", TRUE, FILTER($B$2:$B$14794, #REF!=$D$2:$D$14794))"),"#N/A")</f>
        <v>#N/A</v>
      </c>
    </row>
    <row r="7427">
      <c r="B7427" s="4" t="s">
        <v>2182</v>
      </c>
      <c r="C7427" s="12" t="str">
        <f>IFERROR(__xludf.DUMMYFUNCTION("TEXTJOIN("";"", TRUE, FILTER($B$2:$B$14794, #REF!=$D$2:$D$14794))"),"#N/A")</f>
        <v>#N/A</v>
      </c>
    </row>
    <row r="7428">
      <c r="B7428" s="4" t="s">
        <v>2182</v>
      </c>
      <c r="C7428" s="12" t="str">
        <f>IFERROR(__xludf.DUMMYFUNCTION("TEXTJOIN("";"", TRUE, FILTER($B$2:$B$14794, #REF!=$D$2:$D$14794))"),"#N/A")</f>
        <v>#N/A</v>
      </c>
    </row>
    <row r="7429">
      <c r="B7429" s="4" t="s">
        <v>2182</v>
      </c>
      <c r="C7429" s="12" t="str">
        <f>IFERROR(__xludf.DUMMYFUNCTION("TEXTJOIN("";"", TRUE, FILTER($B$2:$B$14794, #REF!=$D$2:$D$14794))"),"#N/A")</f>
        <v>#N/A</v>
      </c>
    </row>
    <row r="7430">
      <c r="B7430" s="4" t="s">
        <v>2182</v>
      </c>
      <c r="C7430" s="12" t="str">
        <f>IFERROR(__xludf.DUMMYFUNCTION("TEXTJOIN("";"", TRUE, FILTER($B$2:$B$14794, #REF!=$D$2:$D$14794))"),"#N/A")</f>
        <v>#N/A</v>
      </c>
    </row>
    <row r="7431">
      <c r="B7431" s="4" t="s">
        <v>2182</v>
      </c>
      <c r="C7431" s="12" t="str">
        <f>IFERROR(__xludf.DUMMYFUNCTION("TEXTJOIN("";"", TRUE, FILTER($B$2:$B$14794, #REF!=$D$2:$D$14794))"),"#N/A")</f>
        <v>#N/A</v>
      </c>
    </row>
    <row r="7432">
      <c r="B7432" s="4" t="s">
        <v>2184</v>
      </c>
      <c r="C7432" s="12" t="str">
        <f>IFERROR(__xludf.DUMMYFUNCTION("TEXTJOIN("";"", TRUE, FILTER($B$2:$B$14794, #REF!=$D$2:$D$14794))"),"#N/A")</f>
        <v>#N/A</v>
      </c>
    </row>
    <row r="7433">
      <c r="B7433" s="4" t="s">
        <v>2184</v>
      </c>
      <c r="C7433" s="12" t="str">
        <f>IFERROR(__xludf.DUMMYFUNCTION("TEXTJOIN("";"", TRUE, FILTER($B$2:$B$14794, #REF!=$D$2:$D$14794))"),"#N/A")</f>
        <v>#N/A</v>
      </c>
    </row>
    <row r="7434">
      <c r="B7434" s="4" t="s">
        <v>2184</v>
      </c>
      <c r="C7434" s="12" t="str">
        <f>IFERROR(__xludf.DUMMYFUNCTION("TEXTJOIN("";"", TRUE, FILTER($B$2:$B$14794, #REF!=$D$2:$D$14794))"),"#N/A")</f>
        <v>#N/A</v>
      </c>
    </row>
    <row r="7435">
      <c r="B7435" s="4" t="s">
        <v>2184</v>
      </c>
      <c r="C7435" s="12" t="str">
        <f>IFERROR(__xludf.DUMMYFUNCTION("TEXTJOIN("";"", TRUE, FILTER($B$2:$B$14794, #REF!=$D$2:$D$14794))"),"#N/A")</f>
        <v>#N/A</v>
      </c>
    </row>
    <row r="7436">
      <c r="B7436" s="4" t="s">
        <v>2184</v>
      </c>
      <c r="C7436" s="12" t="str">
        <f>IFERROR(__xludf.DUMMYFUNCTION("TEXTJOIN("";"", TRUE, FILTER($B$2:$B$14794, #REF!=$D$2:$D$14794))"),"#N/A")</f>
        <v>#N/A</v>
      </c>
    </row>
    <row r="7437">
      <c r="B7437" s="4" t="s">
        <v>2184</v>
      </c>
      <c r="C7437" s="12" t="str">
        <f>IFERROR(__xludf.DUMMYFUNCTION("TEXTJOIN("";"", TRUE, FILTER($B$2:$B$14794, #REF!=$D$2:$D$14794))"),"#N/A")</f>
        <v>#N/A</v>
      </c>
    </row>
    <row r="7438">
      <c r="B7438" s="4" t="s">
        <v>2184</v>
      </c>
      <c r="C7438" s="12" t="str">
        <f>IFERROR(__xludf.DUMMYFUNCTION("TEXTJOIN("";"", TRUE, FILTER($B$2:$B$14794, #REF!=$D$2:$D$14794))"),"#N/A")</f>
        <v>#N/A</v>
      </c>
    </row>
    <row r="7439">
      <c r="B7439" s="4" t="s">
        <v>2184</v>
      </c>
      <c r="C7439" s="12" t="str">
        <f>IFERROR(__xludf.DUMMYFUNCTION("TEXTJOIN("";"", TRUE, FILTER($B$2:$B$14794, #REF!=$D$2:$D$14794))"),"#N/A")</f>
        <v>#N/A</v>
      </c>
    </row>
    <row r="7440">
      <c r="B7440" s="4" t="s">
        <v>2184</v>
      </c>
      <c r="C7440" s="12" t="str">
        <f>IFERROR(__xludf.DUMMYFUNCTION("TEXTJOIN("";"", TRUE, FILTER($B$2:$B$14794, #REF!=$D$2:$D$14794))"),"#N/A")</f>
        <v>#N/A</v>
      </c>
    </row>
    <row r="7441">
      <c r="B7441" s="4" t="s">
        <v>2184</v>
      </c>
      <c r="C7441" s="12" t="str">
        <f>IFERROR(__xludf.DUMMYFUNCTION("TEXTJOIN("";"", TRUE, FILTER($B$2:$B$14794, #REF!=$D$2:$D$14794))"),"#N/A")</f>
        <v>#N/A</v>
      </c>
    </row>
    <row r="7442">
      <c r="B7442" s="4" t="s">
        <v>2186</v>
      </c>
      <c r="C7442" s="12" t="str">
        <f>IFERROR(__xludf.DUMMYFUNCTION("TEXTJOIN("";"", TRUE, FILTER($B$2:$B$14794, #REF!=$D$2:$D$14794))"),"#N/A")</f>
        <v>#N/A</v>
      </c>
    </row>
    <row r="7443">
      <c r="B7443" s="4" t="s">
        <v>2186</v>
      </c>
      <c r="C7443" s="12" t="str">
        <f>IFERROR(__xludf.DUMMYFUNCTION("TEXTJOIN("";"", TRUE, FILTER($B$2:$B$14794, #REF!=$D$2:$D$14794))"),"#N/A")</f>
        <v>#N/A</v>
      </c>
    </row>
    <row r="7444">
      <c r="B7444" s="4" t="s">
        <v>2186</v>
      </c>
      <c r="C7444" s="12" t="str">
        <f>IFERROR(__xludf.DUMMYFUNCTION("TEXTJOIN("";"", TRUE, FILTER($B$2:$B$14794, #REF!=$D$2:$D$14794))"),"#N/A")</f>
        <v>#N/A</v>
      </c>
    </row>
    <row r="7445">
      <c r="B7445" s="4" t="s">
        <v>2186</v>
      </c>
      <c r="C7445" s="12" t="str">
        <f>IFERROR(__xludf.DUMMYFUNCTION("TEXTJOIN("";"", TRUE, FILTER($B$2:$B$14794, #REF!=$D$2:$D$14794))"),"#N/A")</f>
        <v>#N/A</v>
      </c>
    </row>
    <row r="7446">
      <c r="B7446" s="4" t="s">
        <v>2186</v>
      </c>
      <c r="C7446" s="12" t="str">
        <f>IFERROR(__xludf.DUMMYFUNCTION("TEXTJOIN("";"", TRUE, FILTER($B$2:$B$14794, #REF!=$D$2:$D$14794))"),"#N/A")</f>
        <v>#N/A</v>
      </c>
    </row>
    <row r="7447">
      <c r="B7447" s="4" t="s">
        <v>2186</v>
      </c>
      <c r="C7447" s="12" t="str">
        <f>IFERROR(__xludf.DUMMYFUNCTION("TEXTJOIN("";"", TRUE, FILTER($B$2:$B$14794, #REF!=$D$2:$D$14794))"),"#N/A")</f>
        <v>#N/A</v>
      </c>
    </row>
    <row r="7448">
      <c r="B7448" s="4" t="s">
        <v>2186</v>
      </c>
      <c r="C7448" s="12" t="str">
        <f>IFERROR(__xludf.DUMMYFUNCTION("TEXTJOIN("";"", TRUE, FILTER($B$2:$B$14794, #REF!=$D$2:$D$14794))"),"#N/A")</f>
        <v>#N/A</v>
      </c>
    </row>
    <row r="7449">
      <c r="B7449" s="4" t="s">
        <v>2186</v>
      </c>
      <c r="C7449" s="12" t="str">
        <f>IFERROR(__xludf.DUMMYFUNCTION("TEXTJOIN("";"", TRUE, FILTER($B$2:$B$14794, #REF!=$D$2:$D$14794))"),"#N/A")</f>
        <v>#N/A</v>
      </c>
    </row>
    <row r="7450">
      <c r="B7450" s="4" t="s">
        <v>2186</v>
      </c>
      <c r="C7450" s="12" t="str">
        <f>IFERROR(__xludf.DUMMYFUNCTION("TEXTJOIN("";"", TRUE, FILTER($B$2:$B$14794, #REF!=$D$2:$D$14794))"),"#N/A")</f>
        <v>#N/A</v>
      </c>
    </row>
    <row r="7451">
      <c r="B7451" s="4" t="s">
        <v>2186</v>
      </c>
      <c r="C7451" s="12" t="str">
        <f>IFERROR(__xludf.DUMMYFUNCTION("TEXTJOIN("";"", TRUE, FILTER($B$2:$B$14794, #REF!=$D$2:$D$14794))"),"#N/A")</f>
        <v>#N/A</v>
      </c>
    </row>
    <row r="7452">
      <c r="B7452" s="4" t="s">
        <v>2188</v>
      </c>
      <c r="C7452" s="12" t="str">
        <f>IFERROR(__xludf.DUMMYFUNCTION("TEXTJOIN("";"", TRUE, FILTER($B$2:$B$14794, #REF!=$D$2:$D$14794))"),"#N/A")</f>
        <v>#N/A</v>
      </c>
    </row>
    <row r="7453">
      <c r="B7453" s="4" t="s">
        <v>2188</v>
      </c>
      <c r="C7453" s="12" t="str">
        <f>IFERROR(__xludf.DUMMYFUNCTION("TEXTJOIN("";"", TRUE, FILTER($B$2:$B$14794, #REF!=$D$2:$D$14794))"),"#N/A")</f>
        <v>#N/A</v>
      </c>
    </row>
    <row r="7454">
      <c r="B7454" s="4" t="s">
        <v>2188</v>
      </c>
      <c r="C7454" s="12" t="str">
        <f>IFERROR(__xludf.DUMMYFUNCTION("TEXTJOIN("";"", TRUE, FILTER($B$2:$B$14794, #REF!=$D$2:$D$14794))"),"#N/A")</f>
        <v>#N/A</v>
      </c>
    </row>
    <row r="7455">
      <c r="B7455" s="4" t="s">
        <v>2188</v>
      </c>
      <c r="C7455" s="12" t="str">
        <f>IFERROR(__xludf.DUMMYFUNCTION("TEXTJOIN("";"", TRUE, FILTER($B$2:$B$14794, #REF!=$D$2:$D$14794))"),"#N/A")</f>
        <v>#N/A</v>
      </c>
    </row>
    <row r="7456">
      <c r="B7456" s="4" t="s">
        <v>2188</v>
      </c>
      <c r="C7456" s="12" t="str">
        <f>IFERROR(__xludf.DUMMYFUNCTION("TEXTJOIN("";"", TRUE, FILTER($B$2:$B$14794, #REF!=$D$2:$D$14794))"),"#N/A")</f>
        <v>#N/A</v>
      </c>
    </row>
    <row r="7457">
      <c r="B7457" s="4" t="s">
        <v>2188</v>
      </c>
      <c r="C7457" s="12" t="str">
        <f>IFERROR(__xludf.DUMMYFUNCTION("TEXTJOIN("";"", TRUE, FILTER($B$2:$B$14794, #REF!=$D$2:$D$14794))"),"#N/A")</f>
        <v>#N/A</v>
      </c>
    </row>
    <row r="7458">
      <c r="B7458" s="4" t="s">
        <v>2188</v>
      </c>
      <c r="C7458" s="12" t="str">
        <f>IFERROR(__xludf.DUMMYFUNCTION("TEXTJOIN("";"", TRUE, FILTER($B$2:$B$14794, #REF!=$D$2:$D$14794))"),"#N/A")</f>
        <v>#N/A</v>
      </c>
    </row>
    <row r="7459">
      <c r="B7459" s="4" t="s">
        <v>2188</v>
      </c>
      <c r="C7459" s="12" t="str">
        <f>IFERROR(__xludf.DUMMYFUNCTION("TEXTJOIN("";"", TRUE, FILTER($B$2:$B$14794, #REF!=$D$2:$D$14794))"),"#N/A")</f>
        <v>#N/A</v>
      </c>
    </row>
    <row r="7460">
      <c r="B7460" s="4" t="s">
        <v>2188</v>
      </c>
      <c r="C7460" s="12" t="str">
        <f>IFERROR(__xludf.DUMMYFUNCTION("TEXTJOIN("";"", TRUE, FILTER($B$2:$B$14794, #REF!=$D$2:$D$14794))"),"#N/A")</f>
        <v>#N/A</v>
      </c>
    </row>
    <row r="7461">
      <c r="B7461" s="4" t="s">
        <v>2188</v>
      </c>
      <c r="C7461" s="12" t="str">
        <f>IFERROR(__xludf.DUMMYFUNCTION("TEXTJOIN("";"", TRUE, FILTER($B$2:$B$14794, #REF!=$D$2:$D$14794))"),"#N/A")</f>
        <v>#N/A</v>
      </c>
    </row>
    <row r="7462">
      <c r="B7462" s="4" t="s">
        <v>2190</v>
      </c>
      <c r="C7462" s="12" t="str">
        <f>IFERROR(__xludf.DUMMYFUNCTION("TEXTJOIN("";"", TRUE, FILTER($B$2:$B$14794, #REF!=$D$2:$D$14794))"),"#N/A")</f>
        <v>#N/A</v>
      </c>
    </row>
    <row r="7463">
      <c r="B7463" s="4" t="s">
        <v>2190</v>
      </c>
      <c r="C7463" s="12" t="str">
        <f>IFERROR(__xludf.DUMMYFUNCTION("TEXTJOIN("";"", TRUE, FILTER($B$2:$B$14794, #REF!=$D$2:$D$14794))"),"#N/A")</f>
        <v>#N/A</v>
      </c>
    </row>
    <row r="7464">
      <c r="B7464" s="4" t="s">
        <v>2190</v>
      </c>
      <c r="C7464" s="12" t="str">
        <f>IFERROR(__xludf.DUMMYFUNCTION("TEXTJOIN("";"", TRUE, FILTER($B$2:$B$14794, #REF!=$D$2:$D$14794))"),"#N/A")</f>
        <v>#N/A</v>
      </c>
    </row>
    <row r="7465">
      <c r="B7465" s="4" t="s">
        <v>2190</v>
      </c>
      <c r="C7465" s="12" t="str">
        <f>IFERROR(__xludf.DUMMYFUNCTION("TEXTJOIN("";"", TRUE, FILTER($B$2:$B$14794, #REF!=$D$2:$D$14794))"),"#N/A")</f>
        <v>#N/A</v>
      </c>
    </row>
    <row r="7466">
      <c r="B7466" s="4" t="s">
        <v>2190</v>
      </c>
      <c r="C7466" s="12" t="str">
        <f>IFERROR(__xludf.DUMMYFUNCTION("TEXTJOIN("";"", TRUE, FILTER($B$2:$B$14794, #REF!=$D$2:$D$14794))"),"#N/A")</f>
        <v>#N/A</v>
      </c>
    </row>
    <row r="7467">
      <c r="B7467" s="4" t="s">
        <v>2190</v>
      </c>
      <c r="C7467" s="12" t="str">
        <f>IFERROR(__xludf.DUMMYFUNCTION("TEXTJOIN("";"", TRUE, FILTER($B$2:$B$14794, #REF!=$D$2:$D$14794))"),"#N/A")</f>
        <v>#N/A</v>
      </c>
    </row>
    <row r="7468">
      <c r="B7468" s="4" t="s">
        <v>2190</v>
      </c>
      <c r="C7468" s="12" t="str">
        <f>IFERROR(__xludf.DUMMYFUNCTION("TEXTJOIN("";"", TRUE, FILTER($B$2:$B$14794, #REF!=$D$2:$D$14794))"),"#N/A")</f>
        <v>#N/A</v>
      </c>
    </row>
    <row r="7469">
      <c r="B7469" s="4" t="s">
        <v>2190</v>
      </c>
      <c r="C7469" s="12" t="str">
        <f>IFERROR(__xludf.DUMMYFUNCTION("TEXTJOIN("";"", TRUE, FILTER($B$2:$B$14794, #REF!=$D$2:$D$14794))"),"#N/A")</f>
        <v>#N/A</v>
      </c>
    </row>
    <row r="7470">
      <c r="B7470" s="4" t="s">
        <v>2190</v>
      </c>
      <c r="C7470" s="12" t="str">
        <f>IFERROR(__xludf.DUMMYFUNCTION("TEXTJOIN("";"", TRUE, FILTER($B$2:$B$14794, #REF!=$D$2:$D$14794))"),"#N/A")</f>
        <v>#N/A</v>
      </c>
    </row>
    <row r="7471">
      <c r="B7471" s="4" t="s">
        <v>2190</v>
      </c>
      <c r="C7471" s="12" t="str">
        <f>IFERROR(__xludf.DUMMYFUNCTION("TEXTJOIN("";"", TRUE, FILTER($B$2:$B$14794, #REF!=$D$2:$D$14794))"),"#N/A")</f>
        <v>#N/A</v>
      </c>
    </row>
    <row r="7472">
      <c r="B7472" s="4" t="s">
        <v>2192</v>
      </c>
      <c r="C7472" s="12" t="str">
        <f>IFERROR(__xludf.DUMMYFUNCTION("TEXTJOIN("";"", TRUE, FILTER($B$2:$B$14794, #REF!=$D$2:$D$14794))"),"#N/A")</f>
        <v>#N/A</v>
      </c>
    </row>
    <row r="7473">
      <c r="B7473" s="4" t="s">
        <v>2192</v>
      </c>
      <c r="C7473" s="12" t="str">
        <f>IFERROR(__xludf.DUMMYFUNCTION("TEXTJOIN("";"", TRUE, FILTER($B$2:$B$14794, #REF!=$D$2:$D$14794))"),"#N/A")</f>
        <v>#N/A</v>
      </c>
    </row>
    <row r="7474">
      <c r="B7474" s="4" t="s">
        <v>2192</v>
      </c>
      <c r="C7474" s="12" t="str">
        <f>IFERROR(__xludf.DUMMYFUNCTION("TEXTJOIN("";"", TRUE, FILTER($B$2:$B$14794, #REF!=$D$2:$D$14794))"),"#N/A")</f>
        <v>#N/A</v>
      </c>
    </row>
    <row r="7475">
      <c r="B7475" s="4" t="s">
        <v>2192</v>
      </c>
      <c r="C7475" s="12" t="str">
        <f>IFERROR(__xludf.DUMMYFUNCTION("TEXTJOIN("";"", TRUE, FILTER($B$2:$B$14794, #REF!=$D$2:$D$14794))"),"#N/A")</f>
        <v>#N/A</v>
      </c>
    </row>
    <row r="7476">
      <c r="B7476" s="4" t="s">
        <v>2192</v>
      </c>
      <c r="C7476" s="12" t="str">
        <f>IFERROR(__xludf.DUMMYFUNCTION("TEXTJOIN("";"", TRUE, FILTER($B$2:$B$14794, #REF!=$D$2:$D$14794))"),"#N/A")</f>
        <v>#N/A</v>
      </c>
    </row>
    <row r="7477">
      <c r="B7477" s="4" t="s">
        <v>2192</v>
      </c>
      <c r="C7477" s="12" t="str">
        <f>IFERROR(__xludf.DUMMYFUNCTION("TEXTJOIN("";"", TRUE, FILTER($B$2:$B$14794, #REF!=$D$2:$D$14794))"),"#N/A")</f>
        <v>#N/A</v>
      </c>
    </row>
    <row r="7478">
      <c r="B7478" s="4" t="s">
        <v>2192</v>
      </c>
      <c r="C7478" s="12" t="str">
        <f>IFERROR(__xludf.DUMMYFUNCTION("TEXTJOIN("";"", TRUE, FILTER($B$2:$B$14794, #REF!=$D$2:$D$14794))"),"#N/A")</f>
        <v>#N/A</v>
      </c>
    </row>
    <row r="7479">
      <c r="B7479" s="4" t="s">
        <v>2192</v>
      </c>
      <c r="C7479" s="12" t="str">
        <f>IFERROR(__xludf.DUMMYFUNCTION("TEXTJOIN("";"", TRUE, FILTER($B$2:$B$14794, #REF!=$D$2:$D$14794))"),"#N/A")</f>
        <v>#N/A</v>
      </c>
    </row>
    <row r="7480">
      <c r="B7480" s="4" t="s">
        <v>2192</v>
      </c>
      <c r="C7480" s="12" t="str">
        <f>IFERROR(__xludf.DUMMYFUNCTION("TEXTJOIN("";"", TRUE, FILTER($B$2:$B$14794, #REF!=$D$2:$D$14794))"),"#N/A")</f>
        <v>#N/A</v>
      </c>
    </row>
    <row r="7481">
      <c r="B7481" s="4" t="s">
        <v>2192</v>
      </c>
      <c r="C7481" s="12" t="str">
        <f>IFERROR(__xludf.DUMMYFUNCTION("TEXTJOIN("";"", TRUE, FILTER($B$2:$B$14794, #REF!=$D$2:$D$14794))"),"#N/A")</f>
        <v>#N/A</v>
      </c>
    </row>
    <row r="7482">
      <c r="B7482" s="4" t="s">
        <v>2194</v>
      </c>
      <c r="C7482" s="12" t="str">
        <f>IFERROR(__xludf.DUMMYFUNCTION("TEXTJOIN("";"", TRUE, FILTER($B$2:$B$14794, #REF!=$D$2:$D$14794))"),"#N/A")</f>
        <v>#N/A</v>
      </c>
    </row>
    <row r="7483">
      <c r="B7483" s="4" t="s">
        <v>2194</v>
      </c>
      <c r="C7483" s="12" t="str">
        <f>IFERROR(__xludf.DUMMYFUNCTION("TEXTJOIN("";"", TRUE, FILTER($B$2:$B$14794, #REF!=$D$2:$D$14794))"),"#N/A")</f>
        <v>#N/A</v>
      </c>
    </row>
    <row r="7484">
      <c r="B7484" s="4" t="s">
        <v>2194</v>
      </c>
      <c r="C7484" s="12" t="str">
        <f>IFERROR(__xludf.DUMMYFUNCTION("TEXTJOIN("";"", TRUE, FILTER($B$2:$B$14794, #REF!=$D$2:$D$14794))"),"#N/A")</f>
        <v>#N/A</v>
      </c>
    </row>
    <row r="7485">
      <c r="B7485" s="4" t="s">
        <v>2194</v>
      </c>
      <c r="C7485" s="12" t="str">
        <f>IFERROR(__xludf.DUMMYFUNCTION("TEXTJOIN("";"", TRUE, FILTER($B$2:$B$14794, #REF!=$D$2:$D$14794))"),"#N/A")</f>
        <v>#N/A</v>
      </c>
    </row>
    <row r="7486">
      <c r="B7486" s="4" t="s">
        <v>2194</v>
      </c>
      <c r="C7486" s="12" t="str">
        <f>IFERROR(__xludf.DUMMYFUNCTION("TEXTJOIN("";"", TRUE, FILTER($B$2:$B$14794, #REF!=$D$2:$D$14794))"),"#N/A")</f>
        <v>#N/A</v>
      </c>
    </row>
    <row r="7487">
      <c r="B7487" s="4" t="s">
        <v>2194</v>
      </c>
      <c r="C7487" s="12" t="str">
        <f>IFERROR(__xludf.DUMMYFUNCTION("TEXTJOIN("";"", TRUE, FILTER($B$2:$B$14794, #REF!=$D$2:$D$14794))"),"#N/A")</f>
        <v>#N/A</v>
      </c>
    </row>
    <row r="7488">
      <c r="B7488" s="4" t="s">
        <v>2194</v>
      </c>
      <c r="C7488" s="12" t="str">
        <f>IFERROR(__xludf.DUMMYFUNCTION("TEXTJOIN("";"", TRUE, FILTER($B$2:$B$14794, #REF!=$D$2:$D$14794))"),"#N/A")</f>
        <v>#N/A</v>
      </c>
    </row>
    <row r="7489">
      <c r="B7489" s="4" t="s">
        <v>2194</v>
      </c>
      <c r="C7489" s="12" t="str">
        <f>IFERROR(__xludf.DUMMYFUNCTION("TEXTJOIN("";"", TRUE, FILTER($B$2:$B$14794, #REF!=$D$2:$D$14794))"),"#N/A")</f>
        <v>#N/A</v>
      </c>
    </row>
    <row r="7490">
      <c r="B7490" s="4" t="s">
        <v>2194</v>
      </c>
      <c r="C7490" s="12" t="str">
        <f>IFERROR(__xludf.DUMMYFUNCTION("TEXTJOIN("";"", TRUE, FILTER($B$2:$B$14794, #REF!=$D$2:$D$14794))"),"#N/A")</f>
        <v>#N/A</v>
      </c>
    </row>
    <row r="7491">
      <c r="B7491" s="4" t="s">
        <v>2194</v>
      </c>
      <c r="C7491" s="12" t="str">
        <f>IFERROR(__xludf.DUMMYFUNCTION("TEXTJOIN("";"", TRUE, FILTER($B$2:$B$14794, #REF!=$D$2:$D$14794))"),"#N/A")</f>
        <v>#N/A</v>
      </c>
    </row>
    <row r="7492">
      <c r="B7492" s="4" t="s">
        <v>2196</v>
      </c>
      <c r="C7492" s="12" t="str">
        <f>IFERROR(__xludf.DUMMYFUNCTION("TEXTJOIN("";"", TRUE, FILTER($B$2:$B$14794, #REF!=$D$2:$D$14794))"),"#N/A")</f>
        <v>#N/A</v>
      </c>
    </row>
    <row r="7493">
      <c r="B7493" s="4" t="s">
        <v>2196</v>
      </c>
      <c r="C7493" s="12" t="str">
        <f>IFERROR(__xludf.DUMMYFUNCTION("TEXTJOIN("";"", TRUE, FILTER($B$2:$B$14794, #REF!=$D$2:$D$14794))"),"#N/A")</f>
        <v>#N/A</v>
      </c>
    </row>
    <row r="7494">
      <c r="B7494" s="4" t="s">
        <v>2196</v>
      </c>
      <c r="C7494" s="12" t="str">
        <f>IFERROR(__xludf.DUMMYFUNCTION("TEXTJOIN("";"", TRUE, FILTER($B$2:$B$14794, #REF!=$D$2:$D$14794))"),"#N/A")</f>
        <v>#N/A</v>
      </c>
    </row>
    <row r="7495">
      <c r="B7495" s="4" t="s">
        <v>2196</v>
      </c>
      <c r="C7495" s="12" t="str">
        <f>IFERROR(__xludf.DUMMYFUNCTION("TEXTJOIN("";"", TRUE, FILTER($B$2:$B$14794, #REF!=$D$2:$D$14794))"),"#N/A")</f>
        <v>#N/A</v>
      </c>
    </row>
    <row r="7496">
      <c r="B7496" s="4" t="s">
        <v>2196</v>
      </c>
      <c r="C7496" s="12" t="str">
        <f>IFERROR(__xludf.DUMMYFUNCTION("TEXTJOIN("";"", TRUE, FILTER($B$2:$B$14794, #REF!=$D$2:$D$14794))"),"#N/A")</f>
        <v>#N/A</v>
      </c>
    </row>
    <row r="7497">
      <c r="B7497" s="4" t="s">
        <v>2196</v>
      </c>
      <c r="C7497" s="12" t="str">
        <f>IFERROR(__xludf.DUMMYFUNCTION("TEXTJOIN("";"", TRUE, FILTER($B$2:$B$14794, #REF!=$D$2:$D$14794))"),"#N/A")</f>
        <v>#N/A</v>
      </c>
    </row>
    <row r="7498">
      <c r="B7498" s="4" t="s">
        <v>2196</v>
      </c>
      <c r="C7498" s="12" t="str">
        <f>IFERROR(__xludf.DUMMYFUNCTION("TEXTJOIN("";"", TRUE, FILTER($B$2:$B$14794, #REF!=$D$2:$D$14794))"),"#N/A")</f>
        <v>#N/A</v>
      </c>
    </row>
    <row r="7499">
      <c r="B7499" s="4" t="s">
        <v>2198</v>
      </c>
      <c r="C7499" s="12" t="str">
        <f>IFERROR(__xludf.DUMMYFUNCTION("TEXTJOIN("";"", TRUE, FILTER($B$2:$B$14794, #REF!=$D$2:$D$14794))"),"#N/A")</f>
        <v>#N/A</v>
      </c>
    </row>
    <row r="7500">
      <c r="B7500" s="4" t="s">
        <v>2201</v>
      </c>
      <c r="C7500" s="12" t="str">
        <f>IFERROR(__xludf.DUMMYFUNCTION("TEXTJOIN("";"", TRUE, FILTER($B$2:$B$14794, #REF!=$D$2:$D$14794))"),"#N/A")</f>
        <v>#N/A</v>
      </c>
    </row>
    <row r="7501">
      <c r="B7501" s="4" t="s">
        <v>2201</v>
      </c>
      <c r="C7501" s="12" t="str">
        <f>IFERROR(__xludf.DUMMYFUNCTION("TEXTJOIN("";"", TRUE, FILTER($B$2:$B$14794, #REF!=$D$2:$D$14794))"),"#N/A")</f>
        <v>#N/A</v>
      </c>
    </row>
    <row r="7502">
      <c r="B7502" s="4" t="s">
        <v>2201</v>
      </c>
      <c r="C7502" s="12" t="str">
        <f>IFERROR(__xludf.DUMMYFUNCTION("TEXTJOIN("";"", TRUE, FILTER($B$2:$B$14794, #REF!=$D$2:$D$14794))"),"#N/A")</f>
        <v>#N/A</v>
      </c>
    </row>
    <row r="7503">
      <c r="B7503" s="4" t="s">
        <v>2201</v>
      </c>
      <c r="C7503" s="12" t="str">
        <f>IFERROR(__xludf.DUMMYFUNCTION("TEXTJOIN("";"", TRUE, FILTER($B$2:$B$14794, #REF!=$D$2:$D$14794))"),"#N/A")</f>
        <v>#N/A</v>
      </c>
    </row>
    <row r="7504">
      <c r="B7504" s="4" t="s">
        <v>2203</v>
      </c>
      <c r="C7504" s="12" t="str">
        <f>IFERROR(__xludf.DUMMYFUNCTION("TEXTJOIN("";"", TRUE, FILTER($B$2:$B$14794, #REF!=$D$2:$D$14794))"),"#N/A")</f>
        <v>#N/A</v>
      </c>
    </row>
    <row r="7505">
      <c r="B7505" s="4" t="s">
        <v>2205</v>
      </c>
      <c r="C7505" s="12" t="str">
        <f>IFERROR(__xludf.DUMMYFUNCTION("TEXTJOIN("";"", TRUE, FILTER($B$2:$B$14794, #REF!=$D$2:$D$14794))"),"#N/A")</f>
        <v>#N/A</v>
      </c>
    </row>
    <row r="7506">
      <c r="B7506" s="4" t="s">
        <v>2205</v>
      </c>
      <c r="C7506" s="12" t="str">
        <f>IFERROR(__xludf.DUMMYFUNCTION("TEXTJOIN("";"", TRUE, FILTER($B$2:$B$14794, #REF!=$D$2:$D$14794))"),"#N/A")</f>
        <v>#N/A</v>
      </c>
    </row>
    <row r="7507">
      <c r="B7507" s="4" t="s">
        <v>2205</v>
      </c>
      <c r="C7507" s="12" t="str">
        <f>IFERROR(__xludf.DUMMYFUNCTION("TEXTJOIN("";"", TRUE, FILTER($B$2:$B$14794, #REF!=$D$2:$D$14794))"),"#N/A")</f>
        <v>#N/A</v>
      </c>
    </row>
    <row r="7508">
      <c r="B7508" s="4" t="s">
        <v>2205</v>
      </c>
      <c r="C7508" s="12" t="str">
        <f>IFERROR(__xludf.DUMMYFUNCTION("TEXTJOIN("";"", TRUE, FILTER($B$2:$B$14794, #REF!=$D$2:$D$14794))"),"#N/A")</f>
        <v>#N/A</v>
      </c>
    </row>
    <row r="7509">
      <c r="B7509" s="4" t="s">
        <v>2205</v>
      </c>
      <c r="C7509" s="12" t="str">
        <f>IFERROR(__xludf.DUMMYFUNCTION("TEXTJOIN("";"", TRUE, FILTER($B$2:$B$14794, #REF!=$D$2:$D$14794))"),"#N/A")</f>
        <v>#N/A</v>
      </c>
    </row>
    <row r="7510">
      <c r="B7510" s="4" t="s">
        <v>2205</v>
      </c>
      <c r="C7510" s="12" t="str">
        <f>IFERROR(__xludf.DUMMYFUNCTION("TEXTJOIN("";"", TRUE, FILTER($B$2:$B$14794, #REF!=$D$2:$D$14794))"),"#N/A")</f>
        <v>#N/A</v>
      </c>
    </row>
    <row r="7511">
      <c r="B7511" s="4" t="s">
        <v>2205</v>
      </c>
      <c r="C7511" s="12" t="str">
        <f>IFERROR(__xludf.DUMMYFUNCTION("TEXTJOIN("";"", TRUE, FILTER($B$2:$B$14794, #REF!=$D$2:$D$14794))"),"#N/A")</f>
        <v>#N/A</v>
      </c>
    </row>
    <row r="7512">
      <c r="B7512" s="4" t="s">
        <v>2205</v>
      </c>
      <c r="C7512" s="12" t="str">
        <f>IFERROR(__xludf.DUMMYFUNCTION("TEXTJOIN("";"", TRUE, FILTER($B$2:$B$14794, #REF!=$D$2:$D$14794))"),"#N/A")</f>
        <v>#N/A</v>
      </c>
    </row>
    <row r="7513">
      <c r="B7513" s="4" t="s">
        <v>2205</v>
      </c>
      <c r="C7513" s="12" t="str">
        <f>IFERROR(__xludf.DUMMYFUNCTION("TEXTJOIN("";"", TRUE, FILTER($B$2:$B$14794, #REF!=$D$2:$D$14794))"),"#N/A")</f>
        <v>#N/A</v>
      </c>
    </row>
    <row r="7514">
      <c r="B7514" s="4" t="s">
        <v>2205</v>
      </c>
      <c r="C7514" s="12" t="str">
        <f>IFERROR(__xludf.DUMMYFUNCTION("TEXTJOIN("";"", TRUE, FILTER($B$2:$B$14794, #REF!=$D$2:$D$14794))"),"#N/A")</f>
        <v>#N/A</v>
      </c>
    </row>
    <row r="7515">
      <c r="B7515" s="4" t="s">
        <v>2207</v>
      </c>
      <c r="C7515" s="12" t="str">
        <f>IFERROR(__xludf.DUMMYFUNCTION("TEXTJOIN("";"", TRUE, FILTER($B$2:$B$14794, #REF!=$D$2:$D$14794))"),"#N/A")</f>
        <v>#N/A</v>
      </c>
    </row>
    <row r="7516">
      <c r="B7516" s="4" t="s">
        <v>2207</v>
      </c>
      <c r="C7516" s="12" t="str">
        <f>IFERROR(__xludf.DUMMYFUNCTION("TEXTJOIN("";"", TRUE, FILTER($B$2:$B$14794, #REF!=$D$2:$D$14794))"),"#N/A")</f>
        <v>#N/A</v>
      </c>
    </row>
    <row r="7517">
      <c r="B7517" s="4" t="s">
        <v>2207</v>
      </c>
      <c r="C7517" s="12" t="str">
        <f>IFERROR(__xludf.DUMMYFUNCTION("TEXTJOIN("";"", TRUE, FILTER($B$2:$B$14794, #REF!=$D$2:$D$14794))"),"#N/A")</f>
        <v>#N/A</v>
      </c>
    </row>
    <row r="7518">
      <c r="B7518" s="4" t="s">
        <v>2207</v>
      </c>
      <c r="C7518" s="12" t="str">
        <f>IFERROR(__xludf.DUMMYFUNCTION("TEXTJOIN("";"", TRUE, FILTER($B$2:$B$14794, #REF!=$D$2:$D$14794))"),"#N/A")</f>
        <v>#N/A</v>
      </c>
    </row>
    <row r="7519">
      <c r="B7519" s="4" t="s">
        <v>2207</v>
      </c>
      <c r="C7519" s="12" t="str">
        <f>IFERROR(__xludf.DUMMYFUNCTION("TEXTJOIN("";"", TRUE, FILTER($B$2:$B$14794, #REF!=$D$2:$D$14794))"),"#N/A")</f>
        <v>#N/A</v>
      </c>
    </row>
    <row r="7520">
      <c r="B7520" s="4" t="s">
        <v>2209</v>
      </c>
      <c r="C7520" s="12" t="str">
        <f>IFERROR(__xludf.DUMMYFUNCTION("TEXTJOIN("";"", TRUE, FILTER($B$2:$B$14794, #REF!=$D$2:$D$14794))"),"#N/A")</f>
        <v>#N/A</v>
      </c>
    </row>
    <row r="7521">
      <c r="B7521" s="4" t="s">
        <v>2209</v>
      </c>
      <c r="C7521" s="12" t="str">
        <f>IFERROR(__xludf.DUMMYFUNCTION("TEXTJOIN("";"", TRUE, FILTER($B$2:$B$14794, #REF!=$D$2:$D$14794))"),"#N/A")</f>
        <v>#N/A</v>
      </c>
    </row>
    <row r="7522">
      <c r="B7522" s="4" t="s">
        <v>2209</v>
      </c>
      <c r="C7522" s="12" t="str">
        <f>IFERROR(__xludf.DUMMYFUNCTION("TEXTJOIN("";"", TRUE, FILTER($B$2:$B$14794, #REF!=$D$2:$D$14794))"),"#N/A")</f>
        <v>#N/A</v>
      </c>
    </row>
    <row r="7523">
      <c r="B7523" s="4" t="s">
        <v>2209</v>
      </c>
      <c r="C7523" s="12" t="str">
        <f>IFERROR(__xludf.DUMMYFUNCTION("TEXTJOIN("";"", TRUE, FILTER($B$2:$B$14794, #REF!=$D$2:$D$14794))"),"#N/A")</f>
        <v>#N/A</v>
      </c>
    </row>
    <row r="7524">
      <c r="B7524" s="4" t="s">
        <v>2211</v>
      </c>
      <c r="C7524" s="12" t="str">
        <f>IFERROR(__xludf.DUMMYFUNCTION("TEXTJOIN("";"", TRUE, FILTER($B$2:$B$14794, #REF!=$D$2:$D$14794))"),"#N/A")</f>
        <v>#N/A</v>
      </c>
    </row>
    <row r="7525">
      <c r="B7525" s="4" t="s">
        <v>2211</v>
      </c>
      <c r="C7525" s="12" t="str">
        <f>IFERROR(__xludf.DUMMYFUNCTION("TEXTJOIN("";"", TRUE, FILTER($B$2:$B$14794, #REF!=$D$2:$D$14794))"),"#N/A")</f>
        <v>#N/A</v>
      </c>
    </row>
    <row r="7526">
      <c r="B7526" s="4" t="s">
        <v>2211</v>
      </c>
      <c r="C7526" s="12" t="str">
        <f>IFERROR(__xludf.DUMMYFUNCTION("TEXTJOIN("";"", TRUE, FILTER($B$2:$B$14794, #REF!=$D$2:$D$14794))"),"#N/A")</f>
        <v>#N/A</v>
      </c>
    </row>
    <row r="7527">
      <c r="B7527" s="4" t="s">
        <v>2211</v>
      </c>
      <c r="C7527" s="12" t="str">
        <f>IFERROR(__xludf.DUMMYFUNCTION("TEXTJOIN("";"", TRUE, FILTER($B$2:$B$14794, #REF!=$D$2:$D$14794))"),"#N/A")</f>
        <v>#N/A</v>
      </c>
    </row>
    <row r="7528">
      <c r="B7528" s="4" t="s">
        <v>2211</v>
      </c>
      <c r="C7528" s="12" t="str">
        <f>IFERROR(__xludf.DUMMYFUNCTION("TEXTJOIN("";"", TRUE, FILTER($B$2:$B$14794, #REF!=$D$2:$D$14794))"),"#N/A")</f>
        <v>#N/A</v>
      </c>
    </row>
    <row r="7529">
      <c r="B7529" s="4" t="s">
        <v>2211</v>
      </c>
      <c r="C7529" s="12" t="str">
        <f>IFERROR(__xludf.DUMMYFUNCTION("TEXTJOIN("";"", TRUE, FILTER($B$2:$B$14794, #REF!=$D$2:$D$14794))"),"#N/A")</f>
        <v>#N/A</v>
      </c>
    </row>
    <row r="7530">
      <c r="B7530" s="4" t="s">
        <v>2211</v>
      </c>
      <c r="C7530" s="12" t="str">
        <f>IFERROR(__xludf.DUMMYFUNCTION("TEXTJOIN("";"", TRUE, FILTER($B$2:$B$14794, #REF!=$D$2:$D$14794))"),"#N/A")</f>
        <v>#N/A</v>
      </c>
    </row>
    <row r="7531">
      <c r="B7531" s="4" t="s">
        <v>2213</v>
      </c>
      <c r="C7531" s="12" t="str">
        <f>IFERROR(__xludf.DUMMYFUNCTION("TEXTJOIN("";"", TRUE, FILTER($B$2:$B$14794, #REF!=$D$2:$D$14794))"),"#N/A")</f>
        <v>#N/A</v>
      </c>
    </row>
    <row r="7532">
      <c r="B7532" s="4" t="s">
        <v>2213</v>
      </c>
      <c r="C7532" s="12" t="str">
        <f>IFERROR(__xludf.DUMMYFUNCTION("TEXTJOIN("";"", TRUE, FILTER($B$2:$B$14794, #REF!=$D$2:$D$14794))"),"#N/A")</f>
        <v>#N/A</v>
      </c>
    </row>
    <row r="7533">
      <c r="B7533" s="4" t="s">
        <v>2213</v>
      </c>
      <c r="C7533" s="12" t="str">
        <f>IFERROR(__xludf.DUMMYFUNCTION("TEXTJOIN("";"", TRUE, FILTER($B$2:$B$14794, #REF!=$D$2:$D$14794))"),"#N/A")</f>
        <v>#N/A</v>
      </c>
    </row>
    <row r="7534">
      <c r="B7534" s="4" t="s">
        <v>2213</v>
      </c>
      <c r="C7534" s="12" t="str">
        <f>IFERROR(__xludf.DUMMYFUNCTION("TEXTJOIN("";"", TRUE, FILTER($B$2:$B$14794, #REF!=$D$2:$D$14794))"),"#N/A")</f>
        <v>#N/A</v>
      </c>
    </row>
    <row r="7535">
      <c r="B7535" s="4" t="s">
        <v>2213</v>
      </c>
      <c r="C7535" s="12" t="str">
        <f>IFERROR(__xludf.DUMMYFUNCTION("TEXTJOIN("";"", TRUE, FILTER($B$2:$B$14794, #REF!=$D$2:$D$14794))"),"#N/A")</f>
        <v>#N/A</v>
      </c>
    </row>
    <row r="7536">
      <c r="B7536" s="4" t="s">
        <v>2216</v>
      </c>
      <c r="C7536" s="12" t="str">
        <f>IFERROR(__xludf.DUMMYFUNCTION("TEXTJOIN("";"", TRUE, FILTER($B$2:$B$14794, #REF!=$D$2:$D$14794))"),"#N/A")</f>
        <v>#N/A</v>
      </c>
    </row>
    <row r="7537">
      <c r="B7537" s="4" t="s">
        <v>2216</v>
      </c>
      <c r="C7537" s="12" t="str">
        <f>IFERROR(__xludf.DUMMYFUNCTION("TEXTJOIN("";"", TRUE, FILTER($B$2:$B$14794, #REF!=$D$2:$D$14794))"),"#N/A")</f>
        <v>#N/A</v>
      </c>
    </row>
    <row r="7538">
      <c r="B7538" s="4" t="s">
        <v>2216</v>
      </c>
      <c r="C7538" s="12" t="str">
        <f>IFERROR(__xludf.DUMMYFUNCTION("TEXTJOIN("";"", TRUE, FILTER($B$2:$B$14794, #REF!=$D$2:$D$14794))"),"#N/A")</f>
        <v>#N/A</v>
      </c>
    </row>
    <row r="7539">
      <c r="B7539" s="4" t="s">
        <v>2218</v>
      </c>
      <c r="C7539" s="12" t="str">
        <f>IFERROR(__xludf.DUMMYFUNCTION("TEXTJOIN("";"", TRUE, FILTER($B$2:$B$14794, #REF!=$D$2:$D$14794))"),"#N/A")</f>
        <v>#N/A</v>
      </c>
    </row>
    <row r="7540">
      <c r="B7540" s="4" t="s">
        <v>2220</v>
      </c>
      <c r="C7540" s="12" t="str">
        <f>IFERROR(__xludf.DUMMYFUNCTION("TEXTJOIN("";"", TRUE, FILTER($B$2:$B$14794, #REF!=$D$2:$D$14794))"),"#N/A")</f>
        <v>#N/A</v>
      </c>
    </row>
    <row r="7541">
      <c r="B7541" s="4" t="s">
        <v>2220</v>
      </c>
      <c r="C7541" s="12" t="str">
        <f>IFERROR(__xludf.DUMMYFUNCTION("TEXTJOIN("";"", TRUE, FILTER($B$2:$B$14794, #REF!=$D$2:$D$14794))"),"#N/A")</f>
        <v>#N/A</v>
      </c>
    </row>
    <row r="7542">
      <c r="B7542" s="4" t="s">
        <v>2220</v>
      </c>
      <c r="C7542" s="12" t="str">
        <f>IFERROR(__xludf.DUMMYFUNCTION("TEXTJOIN("";"", TRUE, FILTER($B$2:$B$14794, #REF!=$D$2:$D$14794))"),"#N/A")</f>
        <v>#N/A</v>
      </c>
    </row>
    <row r="7543">
      <c r="B7543" s="4" t="s">
        <v>2220</v>
      </c>
      <c r="C7543" s="12" t="str">
        <f>IFERROR(__xludf.DUMMYFUNCTION("TEXTJOIN("";"", TRUE, FILTER($B$2:$B$14794, #REF!=$D$2:$D$14794))"),"#N/A")</f>
        <v>#N/A</v>
      </c>
    </row>
    <row r="7544">
      <c r="B7544" s="4" t="s">
        <v>2223</v>
      </c>
      <c r="C7544" s="12" t="str">
        <f>IFERROR(__xludf.DUMMYFUNCTION("TEXTJOIN("";"", TRUE, FILTER($B$2:$B$14794, #REF!=$D$2:$D$14794))"),"#N/A")</f>
        <v>#N/A</v>
      </c>
    </row>
    <row r="7545">
      <c r="B7545" s="4" t="s">
        <v>2223</v>
      </c>
      <c r="C7545" s="12" t="str">
        <f>IFERROR(__xludf.DUMMYFUNCTION("TEXTJOIN("";"", TRUE, FILTER($B$2:$B$14794, #REF!=$D$2:$D$14794))"),"#N/A")</f>
        <v>#N/A</v>
      </c>
    </row>
    <row r="7546">
      <c r="B7546" s="4" t="s">
        <v>2223</v>
      </c>
      <c r="C7546" s="12" t="str">
        <f>IFERROR(__xludf.DUMMYFUNCTION("TEXTJOIN("";"", TRUE, FILTER($B$2:$B$14794, #REF!=$D$2:$D$14794))"),"#N/A")</f>
        <v>#N/A</v>
      </c>
    </row>
    <row r="7547">
      <c r="B7547" s="4" t="s">
        <v>2223</v>
      </c>
      <c r="C7547" s="12" t="str">
        <f>IFERROR(__xludf.DUMMYFUNCTION("TEXTJOIN("";"", TRUE, FILTER($B$2:$B$14794, #REF!=$D$2:$D$14794))"),"#N/A")</f>
        <v>#N/A</v>
      </c>
    </row>
    <row r="7548">
      <c r="B7548" s="4" t="s">
        <v>2225</v>
      </c>
      <c r="C7548" s="12" t="str">
        <f>IFERROR(__xludf.DUMMYFUNCTION("TEXTJOIN("";"", TRUE, FILTER($B$2:$B$14794, #REF!=$D$2:$D$14794))"),"#N/A")</f>
        <v>#N/A</v>
      </c>
    </row>
    <row r="7549">
      <c r="B7549" s="4" t="s">
        <v>2225</v>
      </c>
      <c r="C7549" s="12" t="str">
        <f>IFERROR(__xludf.DUMMYFUNCTION("TEXTJOIN("";"", TRUE, FILTER($B$2:$B$14794, #REF!=$D$2:$D$14794))"),"#N/A")</f>
        <v>#N/A</v>
      </c>
    </row>
    <row r="7550">
      <c r="B7550" s="4" t="s">
        <v>2227</v>
      </c>
      <c r="C7550" s="12" t="str">
        <f>IFERROR(__xludf.DUMMYFUNCTION("TEXTJOIN("";"", TRUE, FILTER($B$2:$B$14794, #REF!=$D$2:$D$14794))"),"#N/A")</f>
        <v>#N/A</v>
      </c>
    </row>
    <row r="7551">
      <c r="B7551" s="4" t="s">
        <v>2229</v>
      </c>
      <c r="C7551" s="12" t="str">
        <f>IFERROR(__xludf.DUMMYFUNCTION("TEXTJOIN("";"", TRUE, FILTER($B$2:$B$14794, #REF!=$D$2:$D$14794))"),"#N/A")</f>
        <v>#N/A</v>
      </c>
    </row>
    <row r="7552">
      <c r="B7552" s="4" t="s">
        <v>2229</v>
      </c>
      <c r="C7552" s="12" t="str">
        <f>IFERROR(__xludf.DUMMYFUNCTION("TEXTJOIN("";"", TRUE, FILTER($B$2:$B$14794, #REF!=$D$2:$D$14794))"),"#N/A")</f>
        <v>#N/A</v>
      </c>
    </row>
    <row r="7553">
      <c r="B7553" s="4" t="s">
        <v>2229</v>
      </c>
      <c r="C7553" s="12" t="str">
        <f>IFERROR(__xludf.DUMMYFUNCTION("TEXTJOIN("";"", TRUE, FILTER($B$2:$B$14794, #REF!=$D$2:$D$14794))"),"#N/A")</f>
        <v>#N/A</v>
      </c>
    </row>
    <row r="7554">
      <c r="B7554" s="4" t="s">
        <v>2229</v>
      </c>
      <c r="C7554" s="12" t="str">
        <f>IFERROR(__xludf.DUMMYFUNCTION("TEXTJOIN("";"", TRUE, FILTER($B$2:$B$14794, #REF!=$D$2:$D$14794))"),"#N/A")</f>
        <v>#N/A</v>
      </c>
    </row>
    <row r="7555">
      <c r="B7555" s="4" t="s">
        <v>2232</v>
      </c>
      <c r="C7555" s="12" t="str">
        <f>IFERROR(__xludf.DUMMYFUNCTION("TEXTJOIN("";"", TRUE, FILTER($B$2:$B$14794, #REF!=$D$2:$D$14794))"),"#N/A")</f>
        <v>#N/A</v>
      </c>
    </row>
    <row r="7556">
      <c r="B7556" s="4" t="s">
        <v>2234</v>
      </c>
      <c r="C7556" s="12" t="str">
        <f>IFERROR(__xludf.DUMMYFUNCTION("TEXTJOIN("";"", TRUE, FILTER($B$2:$B$14794, #REF!=$D$2:$D$14794))"),"#N/A")</f>
        <v>#N/A</v>
      </c>
    </row>
    <row r="7557">
      <c r="B7557" s="4" t="s">
        <v>2234</v>
      </c>
      <c r="C7557" s="12" t="str">
        <f>IFERROR(__xludf.DUMMYFUNCTION("TEXTJOIN("";"", TRUE, FILTER($B$2:$B$14794, #REF!=$D$2:$D$14794))"),"#N/A")</f>
        <v>#N/A</v>
      </c>
    </row>
    <row r="7558">
      <c r="B7558" s="4" t="s">
        <v>2234</v>
      </c>
      <c r="C7558" s="12" t="str">
        <f>IFERROR(__xludf.DUMMYFUNCTION("TEXTJOIN("";"", TRUE, FILTER($B$2:$B$14794, #REF!=$D$2:$D$14794))"),"#N/A")</f>
        <v>#N/A</v>
      </c>
    </row>
    <row r="7559">
      <c r="B7559" s="4" t="s">
        <v>2236</v>
      </c>
      <c r="C7559" s="12" t="str">
        <f>IFERROR(__xludf.DUMMYFUNCTION("TEXTJOIN("";"", TRUE, FILTER($B$2:$B$14794, #REF!=$D$2:$D$14794))"),"#N/A")</f>
        <v>#N/A</v>
      </c>
    </row>
    <row r="7560">
      <c r="B7560" s="4" t="s">
        <v>2236</v>
      </c>
      <c r="C7560" s="12" t="str">
        <f>IFERROR(__xludf.DUMMYFUNCTION("TEXTJOIN("";"", TRUE, FILTER($B$2:$B$14794, #REF!=$D$2:$D$14794))"),"#N/A")</f>
        <v>#N/A</v>
      </c>
    </row>
    <row r="7561">
      <c r="B7561" s="4" t="s">
        <v>2236</v>
      </c>
      <c r="C7561" s="12" t="str">
        <f>IFERROR(__xludf.DUMMYFUNCTION("TEXTJOIN("";"", TRUE, FILTER($B$2:$B$14794, #REF!=$D$2:$D$14794))"),"#N/A")</f>
        <v>#N/A</v>
      </c>
    </row>
    <row r="7562">
      <c r="B7562" s="4" t="s">
        <v>2236</v>
      </c>
      <c r="C7562" s="12" t="str">
        <f>IFERROR(__xludf.DUMMYFUNCTION("TEXTJOIN("";"", TRUE, FILTER($B$2:$B$14794, #REF!=$D$2:$D$14794))"),"#N/A")</f>
        <v>#N/A</v>
      </c>
    </row>
    <row r="7563">
      <c r="B7563" s="4" t="s">
        <v>2238</v>
      </c>
      <c r="C7563" s="12" t="str">
        <f>IFERROR(__xludf.DUMMYFUNCTION("TEXTJOIN("";"", TRUE, FILTER($B$2:$B$14794, #REF!=$D$2:$D$14794))"),"#N/A")</f>
        <v>#N/A</v>
      </c>
    </row>
    <row r="7564">
      <c r="B7564" s="4" t="s">
        <v>2238</v>
      </c>
      <c r="C7564" s="12" t="str">
        <f>IFERROR(__xludf.DUMMYFUNCTION("TEXTJOIN("";"", TRUE, FILTER($B$2:$B$14794, #REF!=$D$2:$D$14794))"),"#N/A")</f>
        <v>#N/A</v>
      </c>
    </row>
    <row r="7565">
      <c r="B7565" s="4" t="s">
        <v>2238</v>
      </c>
      <c r="C7565" s="12" t="str">
        <f>IFERROR(__xludf.DUMMYFUNCTION("TEXTJOIN("";"", TRUE, FILTER($B$2:$B$14794, #REF!=$D$2:$D$14794))"),"#N/A")</f>
        <v>#N/A</v>
      </c>
    </row>
    <row r="7566">
      <c r="B7566" s="4" t="s">
        <v>2240</v>
      </c>
      <c r="C7566" s="12" t="str">
        <f>IFERROR(__xludf.DUMMYFUNCTION("TEXTJOIN("";"", TRUE, FILTER($B$2:$B$14794, #REF!=$D$2:$D$14794))"),"#N/A")</f>
        <v>#N/A</v>
      </c>
    </row>
    <row r="7567">
      <c r="B7567" s="4" t="s">
        <v>2240</v>
      </c>
      <c r="C7567" s="12" t="str">
        <f>IFERROR(__xludf.DUMMYFUNCTION("TEXTJOIN("";"", TRUE, FILTER($B$2:$B$14794, #REF!=$D$2:$D$14794))"),"#N/A")</f>
        <v>#N/A</v>
      </c>
    </row>
    <row r="7568">
      <c r="B7568" s="4" t="s">
        <v>2240</v>
      </c>
      <c r="C7568" s="12" t="str">
        <f>IFERROR(__xludf.DUMMYFUNCTION("TEXTJOIN("";"", TRUE, FILTER($B$2:$B$14794, #REF!=$D$2:$D$14794))"),"#N/A")</f>
        <v>#N/A</v>
      </c>
    </row>
    <row r="7569">
      <c r="B7569" s="4" t="s">
        <v>2240</v>
      </c>
      <c r="C7569" s="12" t="str">
        <f>IFERROR(__xludf.DUMMYFUNCTION("TEXTJOIN("";"", TRUE, FILTER($B$2:$B$14794, #REF!=$D$2:$D$14794))"),"#N/A")</f>
        <v>#N/A</v>
      </c>
    </row>
    <row r="7570">
      <c r="B7570" s="4" t="s">
        <v>2240</v>
      </c>
      <c r="C7570" s="12" t="str">
        <f>IFERROR(__xludf.DUMMYFUNCTION("TEXTJOIN("";"", TRUE, FILTER($B$2:$B$14794, #REF!=$D$2:$D$14794))"),"#N/A")</f>
        <v>#N/A</v>
      </c>
    </row>
    <row r="7571">
      <c r="B7571" s="4" t="s">
        <v>2240</v>
      </c>
      <c r="C7571" s="12" t="str">
        <f>IFERROR(__xludf.DUMMYFUNCTION("TEXTJOIN("";"", TRUE, FILTER($B$2:$B$14794, #REF!=$D$2:$D$14794))"),"#N/A")</f>
        <v>#N/A</v>
      </c>
    </row>
    <row r="7572">
      <c r="B7572" s="4" t="s">
        <v>2240</v>
      </c>
      <c r="C7572" s="12" t="str">
        <f>IFERROR(__xludf.DUMMYFUNCTION("TEXTJOIN("";"", TRUE, FILTER($B$2:$B$14794, #REF!=$D$2:$D$14794))"),"#N/A")</f>
        <v>#N/A</v>
      </c>
    </row>
    <row r="7573">
      <c r="B7573" s="4" t="s">
        <v>2243</v>
      </c>
      <c r="C7573" s="12" t="str">
        <f>IFERROR(__xludf.DUMMYFUNCTION("TEXTJOIN("";"", TRUE, FILTER($B$2:$B$14794, #REF!=$D$2:$D$14794))"),"#N/A")</f>
        <v>#N/A</v>
      </c>
    </row>
    <row r="7574">
      <c r="B7574" s="4" t="s">
        <v>2243</v>
      </c>
      <c r="C7574" s="12" t="str">
        <f>IFERROR(__xludf.DUMMYFUNCTION("TEXTJOIN("";"", TRUE, FILTER($B$2:$B$14794, #REF!=$D$2:$D$14794))"),"#N/A")</f>
        <v>#N/A</v>
      </c>
    </row>
    <row r="7575">
      <c r="B7575" s="4" t="s">
        <v>2243</v>
      </c>
      <c r="C7575" s="12" t="str">
        <f>IFERROR(__xludf.DUMMYFUNCTION("TEXTJOIN("";"", TRUE, FILTER($B$2:$B$14794, #REF!=$D$2:$D$14794))"),"#N/A")</f>
        <v>#N/A</v>
      </c>
    </row>
    <row r="7576">
      <c r="B7576" s="4" t="s">
        <v>2243</v>
      </c>
      <c r="C7576" s="12" t="str">
        <f>IFERROR(__xludf.DUMMYFUNCTION("TEXTJOIN("";"", TRUE, FILTER($B$2:$B$14794, #REF!=$D$2:$D$14794))"),"#N/A")</f>
        <v>#N/A</v>
      </c>
    </row>
    <row r="7577">
      <c r="B7577" s="4" t="s">
        <v>2243</v>
      </c>
      <c r="C7577" s="12" t="str">
        <f>IFERROR(__xludf.DUMMYFUNCTION("TEXTJOIN("";"", TRUE, FILTER($B$2:$B$14794, #REF!=$D$2:$D$14794))"),"#N/A")</f>
        <v>#N/A</v>
      </c>
    </row>
    <row r="7578">
      <c r="B7578" s="4" t="s">
        <v>2245</v>
      </c>
      <c r="C7578" s="12" t="str">
        <f>IFERROR(__xludf.DUMMYFUNCTION("TEXTJOIN("";"", TRUE, FILTER($B$2:$B$14794, #REF!=$D$2:$D$14794))"),"#N/A")</f>
        <v>#N/A</v>
      </c>
    </row>
    <row r="7579">
      <c r="B7579" s="4" t="s">
        <v>2245</v>
      </c>
      <c r="C7579" s="12" t="str">
        <f>IFERROR(__xludf.DUMMYFUNCTION("TEXTJOIN("";"", TRUE, FILTER($B$2:$B$14794, #REF!=$D$2:$D$14794))"),"#N/A")</f>
        <v>#N/A</v>
      </c>
    </row>
    <row r="7580">
      <c r="B7580" s="4" t="s">
        <v>2245</v>
      </c>
      <c r="C7580" s="12" t="str">
        <f>IFERROR(__xludf.DUMMYFUNCTION("TEXTJOIN("";"", TRUE, FILTER($B$2:$B$14794, #REF!=$D$2:$D$14794))"),"#N/A")</f>
        <v>#N/A</v>
      </c>
    </row>
    <row r="7581">
      <c r="B7581" s="4" t="s">
        <v>2245</v>
      </c>
      <c r="C7581" s="12" t="str">
        <f>IFERROR(__xludf.DUMMYFUNCTION("TEXTJOIN("";"", TRUE, FILTER($B$2:$B$14794, #REF!=$D$2:$D$14794))"),"#N/A")</f>
        <v>#N/A</v>
      </c>
    </row>
    <row r="7582">
      <c r="B7582" s="4" t="s">
        <v>2245</v>
      </c>
      <c r="C7582" s="12" t="str">
        <f>IFERROR(__xludf.DUMMYFUNCTION("TEXTJOIN("";"", TRUE, FILTER($B$2:$B$14794, #REF!=$D$2:$D$14794))"),"#N/A")</f>
        <v>#N/A</v>
      </c>
    </row>
    <row r="7583">
      <c r="B7583" s="4" t="s">
        <v>2245</v>
      </c>
      <c r="C7583" s="12" t="str">
        <f>IFERROR(__xludf.DUMMYFUNCTION("TEXTJOIN("";"", TRUE, FILTER($B$2:$B$14794, #REF!=$D$2:$D$14794))"),"#N/A")</f>
        <v>#N/A</v>
      </c>
    </row>
    <row r="7584">
      <c r="B7584" s="4" t="s">
        <v>2245</v>
      </c>
      <c r="C7584" s="12" t="str">
        <f>IFERROR(__xludf.DUMMYFUNCTION("TEXTJOIN("";"", TRUE, FILTER($B$2:$B$14794, #REF!=$D$2:$D$14794))"),"#N/A")</f>
        <v>#N/A</v>
      </c>
    </row>
    <row r="7585">
      <c r="B7585" s="4" t="s">
        <v>2247</v>
      </c>
      <c r="C7585" s="12" t="str">
        <f>IFERROR(__xludf.DUMMYFUNCTION("TEXTJOIN("";"", TRUE, FILTER($B$2:$B$14794, #REF!=$D$2:$D$14794))"),"#N/A")</f>
        <v>#N/A</v>
      </c>
    </row>
    <row r="7586">
      <c r="B7586" s="4" t="s">
        <v>2247</v>
      </c>
      <c r="C7586" s="12" t="str">
        <f>IFERROR(__xludf.DUMMYFUNCTION("TEXTJOIN("";"", TRUE, FILTER($B$2:$B$14794, #REF!=$D$2:$D$14794))"),"#N/A")</f>
        <v>#N/A</v>
      </c>
    </row>
    <row r="7587">
      <c r="B7587" s="4" t="s">
        <v>2249</v>
      </c>
      <c r="C7587" s="12" t="str">
        <f>IFERROR(__xludf.DUMMYFUNCTION("TEXTJOIN("";"", TRUE, FILTER($B$2:$B$14794, #REF!=$D$2:$D$14794))"),"#N/A")</f>
        <v>#N/A</v>
      </c>
    </row>
    <row r="7588">
      <c r="B7588" s="4" t="s">
        <v>2249</v>
      </c>
      <c r="C7588" s="12" t="str">
        <f>IFERROR(__xludf.DUMMYFUNCTION("TEXTJOIN("";"", TRUE, FILTER($B$2:$B$14794, #REF!=$D$2:$D$14794))"),"#N/A")</f>
        <v>#N/A</v>
      </c>
    </row>
    <row r="7589">
      <c r="B7589" s="4" t="s">
        <v>2249</v>
      </c>
      <c r="C7589" s="12" t="str">
        <f>IFERROR(__xludf.DUMMYFUNCTION("TEXTJOIN("";"", TRUE, FILTER($B$2:$B$14794, #REF!=$D$2:$D$14794))"),"#N/A")</f>
        <v>#N/A</v>
      </c>
    </row>
    <row r="7590">
      <c r="B7590" s="4" t="s">
        <v>2249</v>
      </c>
      <c r="C7590" s="12" t="str">
        <f>IFERROR(__xludf.DUMMYFUNCTION("TEXTJOIN("";"", TRUE, FILTER($B$2:$B$14794, #REF!=$D$2:$D$14794))"),"#N/A")</f>
        <v>#N/A</v>
      </c>
    </row>
    <row r="7591">
      <c r="B7591" s="4" t="s">
        <v>2251</v>
      </c>
      <c r="C7591" s="12" t="str">
        <f>IFERROR(__xludf.DUMMYFUNCTION("TEXTJOIN("";"", TRUE, FILTER($B$2:$B$14794, #REF!=$D$2:$D$14794))"),"#N/A")</f>
        <v>#N/A</v>
      </c>
    </row>
    <row r="7592">
      <c r="B7592" s="4" t="s">
        <v>2251</v>
      </c>
      <c r="C7592" s="12" t="str">
        <f>IFERROR(__xludf.DUMMYFUNCTION("TEXTJOIN("";"", TRUE, FILTER($B$2:$B$14794, #REF!=$D$2:$D$14794))"),"#N/A")</f>
        <v>#N/A</v>
      </c>
    </row>
    <row r="7593">
      <c r="B7593" s="4" t="s">
        <v>2251</v>
      </c>
      <c r="C7593" s="12" t="str">
        <f>IFERROR(__xludf.DUMMYFUNCTION("TEXTJOIN("";"", TRUE, FILTER($B$2:$B$14794, #REF!=$D$2:$D$14794))"),"#N/A")</f>
        <v>#N/A</v>
      </c>
    </row>
    <row r="7594">
      <c r="B7594" s="4" t="s">
        <v>2251</v>
      </c>
      <c r="C7594" s="12" t="str">
        <f>IFERROR(__xludf.DUMMYFUNCTION("TEXTJOIN("";"", TRUE, FILTER($B$2:$B$14794, #REF!=$D$2:$D$14794))"),"#N/A")</f>
        <v>#N/A</v>
      </c>
    </row>
    <row r="7595">
      <c r="B7595" s="4" t="s">
        <v>2253</v>
      </c>
      <c r="C7595" s="12" t="str">
        <f>IFERROR(__xludf.DUMMYFUNCTION("TEXTJOIN("";"", TRUE, FILTER($B$2:$B$14794, #REF!=$D$2:$D$14794))"),"#N/A")</f>
        <v>#N/A</v>
      </c>
    </row>
    <row r="7596">
      <c r="B7596" s="4" t="s">
        <v>2253</v>
      </c>
      <c r="C7596" s="12" t="str">
        <f>IFERROR(__xludf.DUMMYFUNCTION("TEXTJOIN("";"", TRUE, FILTER($B$2:$B$14794, #REF!=$D$2:$D$14794))"),"#N/A")</f>
        <v>#N/A</v>
      </c>
    </row>
    <row r="7597">
      <c r="B7597" s="4" t="s">
        <v>2253</v>
      </c>
      <c r="C7597" s="12" t="str">
        <f>IFERROR(__xludf.DUMMYFUNCTION("TEXTJOIN("";"", TRUE, FILTER($B$2:$B$14794, #REF!=$D$2:$D$14794))"),"#N/A")</f>
        <v>#N/A</v>
      </c>
    </row>
    <row r="7598">
      <c r="B7598" s="4" t="s">
        <v>2253</v>
      </c>
      <c r="C7598" s="12" t="str">
        <f>IFERROR(__xludf.DUMMYFUNCTION("TEXTJOIN("";"", TRUE, FILTER($B$2:$B$14794, #REF!=$D$2:$D$14794))"),"#N/A")</f>
        <v>#N/A</v>
      </c>
    </row>
    <row r="7599">
      <c r="B7599" s="4" t="s">
        <v>2253</v>
      </c>
      <c r="C7599" s="12" t="str">
        <f>IFERROR(__xludf.DUMMYFUNCTION("TEXTJOIN("";"", TRUE, FILTER($B$2:$B$14794, #REF!=$D$2:$D$14794))"),"#N/A")</f>
        <v>#N/A</v>
      </c>
    </row>
    <row r="7600">
      <c r="B7600" s="4" t="s">
        <v>2253</v>
      </c>
      <c r="C7600" s="12" t="str">
        <f>IFERROR(__xludf.DUMMYFUNCTION("TEXTJOIN("";"", TRUE, FILTER($B$2:$B$14794, #REF!=$D$2:$D$14794))"),"#N/A")</f>
        <v>#N/A</v>
      </c>
    </row>
    <row r="7601">
      <c r="B7601" s="4" t="s">
        <v>2255</v>
      </c>
      <c r="C7601" s="12" t="str">
        <f>IFERROR(__xludf.DUMMYFUNCTION("TEXTJOIN("";"", TRUE, FILTER($B$2:$B$14794, #REF!=$D$2:$D$14794))"),"#N/A")</f>
        <v>#N/A</v>
      </c>
    </row>
    <row r="7602">
      <c r="B7602" s="4" t="s">
        <v>2255</v>
      </c>
      <c r="C7602" s="12" t="str">
        <f>IFERROR(__xludf.DUMMYFUNCTION("TEXTJOIN("";"", TRUE, FILTER($B$2:$B$14794, #REF!=$D$2:$D$14794))"),"#N/A")</f>
        <v>#N/A</v>
      </c>
    </row>
    <row r="7603">
      <c r="B7603" s="4" t="s">
        <v>2257</v>
      </c>
      <c r="C7603" s="12" t="str">
        <f>IFERROR(__xludf.DUMMYFUNCTION("TEXTJOIN("";"", TRUE, FILTER($B$2:$B$14794, #REF!=$D$2:$D$14794))"),"#N/A")</f>
        <v>#N/A</v>
      </c>
    </row>
    <row r="7604">
      <c r="B7604" s="4" t="s">
        <v>2257</v>
      </c>
      <c r="C7604" s="12" t="str">
        <f>IFERROR(__xludf.DUMMYFUNCTION("TEXTJOIN("";"", TRUE, FILTER($B$2:$B$14794, #REF!=$D$2:$D$14794))"),"#N/A")</f>
        <v>#N/A</v>
      </c>
    </row>
    <row r="7605">
      <c r="B7605" s="4" t="s">
        <v>2257</v>
      </c>
      <c r="C7605" s="12" t="str">
        <f>IFERROR(__xludf.DUMMYFUNCTION("TEXTJOIN("";"", TRUE, FILTER($B$2:$B$14794, #REF!=$D$2:$D$14794))"),"#N/A")</f>
        <v>#N/A</v>
      </c>
    </row>
    <row r="7606">
      <c r="B7606" s="4" t="s">
        <v>2257</v>
      </c>
      <c r="C7606" s="12" t="str">
        <f>IFERROR(__xludf.DUMMYFUNCTION("TEXTJOIN("";"", TRUE, FILTER($B$2:$B$14794, #REF!=$D$2:$D$14794))"),"#N/A")</f>
        <v>#N/A</v>
      </c>
    </row>
    <row r="7607">
      <c r="B7607" s="4" t="s">
        <v>2257</v>
      </c>
      <c r="C7607" s="12" t="str">
        <f>IFERROR(__xludf.DUMMYFUNCTION("TEXTJOIN("";"", TRUE, FILTER($B$2:$B$14794, #REF!=$D$2:$D$14794))"),"#N/A")</f>
        <v>#N/A</v>
      </c>
    </row>
    <row r="7608">
      <c r="B7608" s="4" t="s">
        <v>2257</v>
      </c>
      <c r="C7608" s="12" t="str">
        <f>IFERROR(__xludf.DUMMYFUNCTION("TEXTJOIN("";"", TRUE, FILTER($B$2:$B$14794, #REF!=$D$2:$D$14794))"),"#N/A")</f>
        <v>#N/A</v>
      </c>
    </row>
    <row r="7609">
      <c r="B7609" s="4" t="s">
        <v>2257</v>
      </c>
      <c r="C7609" s="12" t="str">
        <f>IFERROR(__xludf.DUMMYFUNCTION("TEXTJOIN("";"", TRUE, FILTER($B$2:$B$14794, #REF!=$D$2:$D$14794))"),"#N/A")</f>
        <v>#N/A</v>
      </c>
    </row>
    <row r="7610">
      <c r="B7610" s="4" t="s">
        <v>2259</v>
      </c>
      <c r="C7610" s="12" t="str">
        <f>IFERROR(__xludf.DUMMYFUNCTION("TEXTJOIN("";"", TRUE, FILTER($B$2:$B$14794, #REF!=$D$2:$D$14794))"),"#N/A")</f>
        <v>#N/A</v>
      </c>
    </row>
    <row r="7611">
      <c r="B7611" s="4" t="s">
        <v>2262</v>
      </c>
      <c r="C7611" s="12" t="str">
        <f>IFERROR(__xludf.DUMMYFUNCTION("TEXTJOIN("";"", TRUE, FILTER($B$2:$B$14794, #REF!=$D$2:$D$14794))"),"#N/A")</f>
        <v>#N/A</v>
      </c>
    </row>
    <row r="7612">
      <c r="B7612" s="4" t="s">
        <v>2262</v>
      </c>
      <c r="C7612" s="12" t="str">
        <f>IFERROR(__xludf.DUMMYFUNCTION("TEXTJOIN("";"", TRUE, FILTER($B$2:$B$14794, #REF!=$D$2:$D$14794))"),"#N/A")</f>
        <v>#N/A</v>
      </c>
    </row>
    <row r="7613">
      <c r="B7613" s="4" t="s">
        <v>2262</v>
      </c>
      <c r="C7613" s="12" t="str">
        <f>IFERROR(__xludf.DUMMYFUNCTION("TEXTJOIN("";"", TRUE, FILTER($B$2:$B$14794, #REF!=$D$2:$D$14794))"),"#N/A")</f>
        <v>#N/A</v>
      </c>
    </row>
    <row r="7614">
      <c r="B7614" s="4" t="s">
        <v>2262</v>
      </c>
      <c r="C7614" s="12" t="str">
        <f>IFERROR(__xludf.DUMMYFUNCTION("TEXTJOIN("";"", TRUE, FILTER($B$2:$B$14794, #REF!=$D$2:$D$14794))"),"#N/A")</f>
        <v>#N/A</v>
      </c>
    </row>
    <row r="7615">
      <c r="B7615" s="4" t="s">
        <v>2262</v>
      </c>
      <c r="C7615" s="12" t="str">
        <f>IFERROR(__xludf.DUMMYFUNCTION("TEXTJOIN("";"", TRUE, FILTER($B$2:$B$14794, #REF!=$D$2:$D$14794))"),"#N/A")</f>
        <v>#N/A</v>
      </c>
    </row>
    <row r="7616">
      <c r="B7616" s="4" t="s">
        <v>2262</v>
      </c>
      <c r="C7616" s="12" t="str">
        <f>IFERROR(__xludf.DUMMYFUNCTION("TEXTJOIN("";"", TRUE, FILTER($B$2:$B$14794, #REF!=$D$2:$D$14794))"),"#N/A")</f>
        <v>#N/A</v>
      </c>
    </row>
    <row r="7617">
      <c r="B7617" s="4" t="s">
        <v>2264</v>
      </c>
      <c r="C7617" s="12" t="str">
        <f>IFERROR(__xludf.DUMMYFUNCTION("TEXTJOIN("";"", TRUE, FILTER($B$2:$B$14794, #REF!=$D$2:$D$14794))"),"#N/A")</f>
        <v>#N/A</v>
      </c>
    </row>
    <row r="7618">
      <c r="B7618" s="4" t="s">
        <v>2264</v>
      </c>
      <c r="C7618" s="12" t="str">
        <f>IFERROR(__xludf.DUMMYFUNCTION("TEXTJOIN("";"", TRUE, FILTER($B$2:$B$14794, #REF!=$D$2:$D$14794))"),"#N/A")</f>
        <v>#N/A</v>
      </c>
    </row>
    <row r="7619">
      <c r="B7619" s="4" t="s">
        <v>2264</v>
      </c>
      <c r="C7619" s="12" t="str">
        <f>IFERROR(__xludf.DUMMYFUNCTION("TEXTJOIN("";"", TRUE, FILTER($B$2:$B$14794, #REF!=$D$2:$D$14794))"),"#N/A")</f>
        <v>#N/A</v>
      </c>
    </row>
    <row r="7620">
      <c r="B7620" s="4" t="s">
        <v>2264</v>
      </c>
      <c r="C7620" s="12" t="str">
        <f>IFERROR(__xludf.DUMMYFUNCTION("TEXTJOIN("";"", TRUE, FILTER($B$2:$B$14794, #REF!=$D$2:$D$14794))"),"#N/A")</f>
        <v>#N/A</v>
      </c>
    </row>
    <row r="7621">
      <c r="B7621" s="4" t="s">
        <v>2264</v>
      </c>
      <c r="C7621" s="12" t="str">
        <f>IFERROR(__xludf.DUMMYFUNCTION("TEXTJOIN("";"", TRUE, FILTER($B$2:$B$14794, #REF!=$D$2:$D$14794))"),"#N/A")</f>
        <v>#N/A</v>
      </c>
    </row>
    <row r="7622">
      <c r="B7622" s="4" t="s">
        <v>2266</v>
      </c>
      <c r="C7622" s="12" t="str">
        <f>IFERROR(__xludf.DUMMYFUNCTION("TEXTJOIN("";"", TRUE, FILTER($B$2:$B$14794, #REF!=$D$2:$D$14794))"),"#N/A")</f>
        <v>#N/A</v>
      </c>
    </row>
    <row r="7623">
      <c r="B7623" s="4" t="s">
        <v>2266</v>
      </c>
      <c r="C7623" s="12" t="str">
        <f>IFERROR(__xludf.DUMMYFUNCTION("TEXTJOIN("";"", TRUE, FILTER($B$2:$B$14794, #REF!=$D$2:$D$14794))"),"#N/A")</f>
        <v>#N/A</v>
      </c>
    </row>
    <row r="7624">
      <c r="B7624" s="4" t="s">
        <v>2266</v>
      </c>
      <c r="C7624" s="12" t="str">
        <f>IFERROR(__xludf.DUMMYFUNCTION("TEXTJOIN("";"", TRUE, FILTER($B$2:$B$14794, #REF!=$D$2:$D$14794))"),"#N/A")</f>
        <v>#N/A</v>
      </c>
    </row>
    <row r="7625">
      <c r="B7625" s="4" t="s">
        <v>2266</v>
      </c>
      <c r="C7625" s="12" t="str">
        <f>IFERROR(__xludf.DUMMYFUNCTION("TEXTJOIN("";"", TRUE, FILTER($B$2:$B$14794, #REF!=$D$2:$D$14794))"),"#N/A")</f>
        <v>#N/A</v>
      </c>
    </row>
    <row r="7626">
      <c r="B7626" s="4" t="s">
        <v>2266</v>
      </c>
      <c r="C7626" s="12" t="str">
        <f>IFERROR(__xludf.DUMMYFUNCTION("TEXTJOIN("";"", TRUE, FILTER($B$2:$B$14794, #REF!=$D$2:$D$14794))"),"#N/A")</f>
        <v>#N/A</v>
      </c>
    </row>
    <row r="7627">
      <c r="B7627" s="4" t="s">
        <v>2268</v>
      </c>
      <c r="C7627" s="12" t="str">
        <f>IFERROR(__xludf.DUMMYFUNCTION("TEXTJOIN("";"", TRUE, FILTER($B$2:$B$14794, #REF!=$D$2:$D$14794))"),"#N/A")</f>
        <v>#N/A</v>
      </c>
    </row>
    <row r="7628">
      <c r="B7628" s="4" t="s">
        <v>2270</v>
      </c>
      <c r="C7628" s="12" t="str">
        <f>IFERROR(__xludf.DUMMYFUNCTION("TEXTJOIN("";"", TRUE, FILTER($B$2:$B$14794, #REF!=$D$2:$D$14794))"),"#N/A")</f>
        <v>#N/A</v>
      </c>
    </row>
    <row r="7629">
      <c r="B7629" s="4" t="s">
        <v>2270</v>
      </c>
      <c r="C7629" s="12" t="str">
        <f>IFERROR(__xludf.DUMMYFUNCTION("TEXTJOIN("";"", TRUE, FILTER($B$2:$B$14794, #REF!=$D$2:$D$14794))"),"#N/A")</f>
        <v>#N/A</v>
      </c>
    </row>
    <row r="7630">
      <c r="B7630" s="4" t="s">
        <v>2272</v>
      </c>
      <c r="C7630" s="12" t="str">
        <f>IFERROR(__xludf.DUMMYFUNCTION("TEXTJOIN("";"", TRUE, FILTER($B$2:$B$14794, #REF!=$D$2:$D$14794))"),"#N/A")</f>
        <v>#N/A</v>
      </c>
    </row>
    <row r="7631">
      <c r="B7631" s="4" t="s">
        <v>2274</v>
      </c>
      <c r="C7631" s="12" t="str">
        <f>IFERROR(__xludf.DUMMYFUNCTION("TEXTJOIN("";"", TRUE, FILTER($B$2:$B$14794, #REF!=$D$2:$D$14794))"),"#N/A")</f>
        <v>#N/A</v>
      </c>
    </row>
    <row r="7632">
      <c r="B7632" s="4" t="s">
        <v>2276</v>
      </c>
      <c r="C7632" s="12" t="str">
        <f>IFERROR(__xludf.DUMMYFUNCTION("TEXTJOIN("";"", TRUE, FILTER($B$2:$B$14794, #REF!=$D$2:$D$14794))"),"#N/A")</f>
        <v>#N/A</v>
      </c>
    </row>
    <row r="7633">
      <c r="B7633" s="4" t="s">
        <v>2276</v>
      </c>
      <c r="C7633" s="12" t="str">
        <f>IFERROR(__xludf.DUMMYFUNCTION("TEXTJOIN("";"", TRUE, FILTER($B$2:$B$14794, #REF!=$D$2:$D$14794))"),"#N/A")</f>
        <v>#N/A</v>
      </c>
    </row>
    <row r="7634">
      <c r="B7634" s="4" t="s">
        <v>2276</v>
      </c>
      <c r="C7634" s="12" t="str">
        <f>IFERROR(__xludf.DUMMYFUNCTION("TEXTJOIN("";"", TRUE, FILTER($B$2:$B$14794, #REF!=$D$2:$D$14794))"),"#N/A")</f>
        <v>#N/A</v>
      </c>
    </row>
    <row r="7635">
      <c r="B7635" s="4" t="s">
        <v>2276</v>
      </c>
      <c r="C7635" s="12" t="str">
        <f>IFERROR(__xludf.DUMMYFUNCTION("TEXTJOIN("";"", TRUE, FILTER($B$2:$B$14794, #REF!=$D$2:$D$14794))"),"#N/A")</f>
        <v>#N/A</v>
      </c>
    </row>
    <row r="7636">
      <c r="B7636" s="4" t="s">
        <v>2276</v>
      </c>
      <c r="C7636" s="12" t="str">
        <f>IFERROR(__xludf.DUMMYFUNCTION("TEXTJOIN("";"", TRUE, FILTER($B$2:$B$14794, #REF!=$D$2:$D$14794))"),"#N/A")</f>
        <v>#N/A</v>
      </c>
    </row>
    <row r="7637">
      <c r="B7637" s="4" t="s">
        <v>2276</v>
      </c>
      <c r="C7637" s="12" t="str">
        <f>IFERROR(__xludf.DUMMYFUNCTION("TEXTJOIN("";"", TRUE, FILTER($B$2:$B$14794, #REF!=$D$2:$D$14794))"),"#N/A")</f>
        <v>#N/A</v>
      </c>
    </row>
    <row r="7638">
      <c r="B7638" s="4" t="s">
        <v>2276</v>
      </c>
      <c r="C7638" s="12" t="str">
        <f>IFERROR(__xludf.DUMMYFUNCTION("TEXTJOIN("";"", TRUE, FILTER($B$2:$B$14794, #REF!=$D$2:$D$14794))"),"#N/A")</f>
        <v>#N/A</v>
      </c>
    </row>
    <row r="7639">
      <c r="B7639" s="4" t="s">
        <v>2276</v>
      </c>
      <c r="C7639" s="12" t="str">
        <f>IFERROR(__xludf.DUMMYFUNCTION("TEXTJOIN("";"", TRUE, FILTER($B$2:$B$14794, #REF!=$D$2:$D$14794))"),"#N/A")</f>
        <v>#N/A</v>
      </c>
    </row>
    <row r="7640">
      <c r="B7640" s="4" t="s">
        <v>2276</v>
      </c>
      <c r="C7640" s="12" t="str">
        <f>IFERROR(__xludf.DUMMYFUNCTION("TEXTJOIN("";"", TRUE, FILTER($B$2:$B$14794, #REF!=$D$2:$D$14794))"),"#N/A")</f>
        <v>#N/A</v>
      </c>
    </row>
    <row r="7641">
      <c r="B7641" s="4" t="s">
        <v>2278</v>
      </c>
      <c r="C7641" s="12" t="str">
        <f>IFERROR(__xludf.DUMMYFUNCTION("TEXTJOIN("";"", TRUE, FILTER($B$2:$B$14794, #REF!=$D$2:$D$14794))"),"#N/A")</f>
        <v>#N/A</v>
      </c>
    </row>
    <row r="7642">
      <c r="B7642" s="4" t="s">
        <v>2278</v>
      </c>
      <c r="C7642" s="12" t="str">
        <f>IFERROR(__xludf.DUMMYFUNCTION("TEXTJOIN("";"", TRUE, FILTER($B$2:$B$14794, #REF!=$D$2:$D$14794))"),"#N/A")</f>
        <v>#N/A</v>
      </c>
    </row>
    <row r="7643">
      <c r="B7643" s="4" t="s">
        <v>2278</v>
      </c>
      <c r="C7643" s="12" t="str">
        <f>IFERROR(__xludf.DUMMYFUNCTION("TEXTJOIN("";"", TRUE, FILTER($B$2:$B$14794, #REF!=$D$2:$D$14794))"),"#N/A")</f>
        <v>#N/A</v>
      </c>
    </row>
    <row r="7644">
      <c r="B7644" s="4" t="s">
        <v>2278</v>
      </c>
      <c r="C7644" s="12" t="str">
        <f>IFERROR(__xludf.DUMMYFUNCTION("TEXTJOIN("";"", TRUE, FILTER($B$2:$B$14794, #REF!=$D$2:$D$14794))"),"#N/A")</f>
        <v>#N/A</v>
      </c>
    </row>
    <row r="7645">
      <c r="B7645" s="4" t="s">
        <v>2278</v>
      </c>
      <c r="C7645" s="12" t="str">
        <f>IFERROR(__xludf.DUMMYFUNCTION("TEXTJOIN("";"", TRUE, FILTER($B$2:$B$14794, #REF!=$D$2:$D$14794))"),"#N/A")</f>
        <v>#N/A</v>
      </c>
    </row>
    <row r="7646">
      <c r="B7646" s="4" t="s">
        <v>2280</v>
      </c>
      <c r="C7646" s="12" t="str">
        <f>IFERROR(__xludf.DUMMYFUNCTION("TEXTJOIN("";"", TRUE, FILTER($B$2:$B$14794, #REF!=$D$2:$D$14794))"),"#N/A")</f>
        <v>#N/A</v>
      </c>
    </row>
    <row r="7647">
      <c r="B7647" s="4" t="s">
        <v>2280</v>
      </c>
      <c r="C7647" s="12" t="str">
        <f>IFERROR(__xludf.DUMMYFUNCTION("TEXTJOIN("";"", TRUE, FILTER($B$2:$B$14794, #REF!=$D$2:$D$14794))"),"#N/A")</f>
        <v>#N/A</v>
      </c>
    </row>
    <row r="7648">
      <c r="B7648" s="4" t="s">
        <v>2280</v>
      </c>
      <c r="C7648" s="12" t="str">
        <f>IFERROR(__xludf.DUMMYFUNCTION("TEXTJOIN("";"", TRUE, FILTER($B$2:$B$14794, #REF!=$D$2:$D$14794))"),"#N/A")</f>
        <v>#N/A</v>
      </c>
    </row>
    <row r="7649">
      <c r="B7649" s="4" t="s">
        <v>2280</v>
      </c>
      <c r="C7649" s="12" t="str">
        <f>IFERROR(__xludf.DUMMYFUNCTION("TEXTJOIN("";"", TRUE, FILTER($B$2:$B$14794, #REF!=$D$2:$D$14794))"),"#N/A")</f>
        <v>#N/A</v>
      </c>
    </row>
    <row r="7650">
      <c r="B7650" s="4" t="s">
        <v>2282</v>
      </c>
      <c r="C7650" s="12" t="str">
        <f>IFERROR(__xludf.DUMMYFUNCTION("TEXTJOIN("";"", TRUE, FILTER($B$2:$B$14794, #REF!=$D$2:$D$14794))"),"#N/A")</f>
        <v>#N/A</v>
      </c>
    </row>
    <row r="7651">
      <c r="B7651" s="4" t="s">
        <v>2282</v>
      </c>
      <c r="C7651" s="12" t="str">
        <f>IFERROR(__xludf.DUMMYFUNCTION("TEXTJOIN("";"", TRUE, FILTER($B$2:$B$14794, #REF!=$D$2:$D$14794))"),"#N/A")</f>
        <v>#N/A</v>
      </c>
    </row>
    <row r="7652">
      <c r="B7652" s="4" t="s">
        <v>2282</v>
      </c>
      <c r="C7652" s="12" t="str">
        <f>IFERROR(__xludf.DUMMYFUNCTION("TEXTJOIN("";"", TRUE, FILTER($B$2:$B$14794, #REF!=$D$2:$D$14794))"),"#N/A")</f>
        <v>#N/A</v>
      </c>
    </row>
    <row r="7653">
      <c r="B7653" s="4" t="s">
        <v>2282</v>
      </c>
      <c r="C7653" s="12" t="str">
        <f>IFERROR(__xludf.DUMMYFUNCTION("TEXTJOIN("";"", TRUE, FILTER($B$2:$B$14794, #REF!=$D$2:$D$14794))"),"#N/A")</f>
        <v>#N/A</v>
      </c>
    </row>
    <row r="7654">
      <c r="B7654" s="4" t="s">
        <v>2284</v>
      </c>
      <c r="C7654" s="12" t="str">
        <f>IFERROR(__xludf.DUMMYFUNCTION("TEXTJOIN("";"", TRUE, FILTER($B$2:$B$14794, #REF!=$D$2:$D$14794))"),"#N/A")</f>
        <v>#N/A</v>
      </c>
    </row>
    <row r="7655">
      <c r="B7655" s="4" t="s">
        <v>2284</v>
      </c>
      <c r="C7655" s="12" t="str">
        <f>IFERROR(__xludf.DUMMYFUNCTION("TEXTJOIN("";"", TRUE, FILTER($B$2:$B$14794, #REF!=$D$2:$D$14794))"),"#N/A")</f>
        <v>#N/A</v>
      </c>
    </row>
    <row r="7656">
      <c r="B7656" s="4" t="s">
        <v>2284</v>
      </c>
      <c r="C7656" s="12" t="str">
        <f>IFERROR(__xludf.DUMMYFUNCTION("TEXTJOIN("";"", TRUE, FILTER($B$2:$B$14794, #REF!=$D$2:$D$14794))"),"#N/A")</f>
        <v>#N/A</v>
      </c>
    </row>
    <row r="7657">
      <c r="B7657" s="4" t="s">
        <v>2284</v>
      </c>
      <c r="C7657" s="12" t="str">
        <f>IFERROR(__xludf.DUMMYFUNCTION("TEXTJOIN("";"", TRUE, FILTER($B$2:$B$14794, #REF!=$D$2:$D$14794))"),"#N/A")</f>
        <v>#N/A</v>
      </c>
    </row>
    <row r="7658">
      <c r="B7658" s="4" t="s">
        <v>2284</v>
      </c>
      <c r="C7658" s="12" t="str">
        <f>IFERROR(__xludf.DUMMYFUNCTION("TEXTJOIN("";"", TRUE, FILTER($B$2:$B$14794, #REF!=$D$2:$D$14794))"),"#N/A")</f>
        <v>#N/A</v>
      </c>
    </row>
    <row r="7659">
      <c r="B7659" s="4" t="s">
        <v>2284</v>
      </c>
      <c r="C7659" s="12" t="str">
        <f>IFERROR(__xludf.DUMMYFUNCTION("TEXTJOIN("";"", TRUE, FILTER($B$2:$B$14794, #REF!=$D$2:$D$14794))"),"#N/A")</f>
        <v>#N/A</v>
      </c>
    </row>
    <row r="7660">
      <c r="B7660" s="4" t="s">
        <v>2284</v>
      </c>
      <c r="C7660" s="12" t="str">
        <f>IFERROR(__xludf.DUMMYFUNCTION("TEXTJOIN("";"", TRUE, FILTER($B$2:$B$14794, #REF!=$D$2:$D$14794))"),"#N/A")</f>
        <v>#N/A</v>
      </c>
    </row>
    <row r="7661">
      <c r="B7661" s="4" t="s">
        <v>2287</v>
      </c>
      <c r="C7661" s="12" t="str">
        <f>IFERROR(__xludf.DUMMYFUNCTION("TEXTJOIN("";"", TRUE, FILTER($B$2:$B$14794, #REF!=$D$2:$D$14794))"),"#N/A")</f>
        <v>#N/A</v>
      </c>
    </row>
    <row r="7662">
      <c r="B7662" s="4" t="s">
        <v>2289</v>
      </c>
      <c r="C7662" s="12" t="str">
        <f>IFERROR(__xludf.DUMMYFUNCTION("TEXTJOIN("";"", TRUE, FILTER($B$2:$B$14794, #REF!=$D$2:$D$14794))"),"#N/A")</f>
        <v>#N/A</v>
      </c>
    </row>
    <row r="7663">
      <c r="B7663" s="4" t="s">
        <v>2291</v>
      </c>
      <c r="C7663" s="12" t="str">
        <f>IFERROR(__xludf.DUMMYFUNCTION("TEXTJOIN("";"", TRUE, FILTER($B$2:$B$14794, #REF!=$D$2:$D$14794))"),"#N/A")</f>
        <v>#N/A</v>
      </c>
    </row>
    <row r="7664">
      <c r="B7664" s="4" t="s">
        <v>2293</v>
      </c>
      <c r="C7664" s="12" t="str">
        <f>IFERROR(__xludf.DUMMYFUNCTION("TEXTJOIN("";"", TRUE, FILTER($B$2:$B$14794, #REF!=$D$2:$D$14794))"),"#N/A")</f>
        <v>#N/A</v>
      </c>
    </row>
    <row r="7665">
      <c r="B7665" s="4" t="s">
        <v>2293</v>
      </c>
      <c r="C7665" s="12" t="str">
        <f>IFERROR(__xludf.DUMMYFUNCTION("TEXTJOIN("";"", TRUE, FILTER($B$2:$B$14794, #REF!=$D$2:$D$14794))"),"#N/A")</f>
        <v>#N/A</v>
      </c>
    </row>
    <row r="7666">
      <c r="B7666" s="4" t="s">
        <v>2293</v>
      </c>
      <c r="C7666" s="12" t="str">
        <f>IFERROR(__xludf.DUMMYFUNCTION("TEXTJOIN("";"", TRUE, FILTER($B$2:$B$14794, #REF!=$D$2:$D$14794))"),"#N/A")</f>
        <v>#N/A</v>
      </c>
    </row>
    <row r="7667">
      <c r="B7667" s="4" t="s">
        <v>2293</v>
      </c>
      <c r="C7667" s="12" t="str">
        <f>IFERROR(__xludf.DUMMYFUNCTION("TEXTJOIN("";"", TRUE, FILTER($B$2:$B$14794, #REF!=$D$2:$D$14794))"),"#N/A")</f>
        <v>#N/A</v>
      </c>
    </row>
    <row r="7668">
      <c r="B7668" s="4" t="s">
        <v>2293</v>
      </c>
      <c r="C7668" s="12" t="str">
        <f>IFERROR(__xludf.DUMMYFUNCTION("TEXTJOIN("";"", TRUE, FILTER($B$2:$B$14794, #REF!=$D$2:$D$14794))"),"#N/A")</f>
        <v>#N/A</v>
      </c>
    </row>
    <row r="7669">
      <c r="B7669" s="4" t="s">
        <v>2293</v>
      </c>
      <c r="C7669" s="12" t="str">
        <f>IFERROR(__xludf.DUMMYFUNCTION("TEXTJOIN("";"", TRUE, FILTER($B$2:$B$14794, #REF!=$D$2:$D$14794))"),"#N/A")</f>
        <v>#N/A</v>
      </c>
    </row>
    <row r="7670">
      <c r="B7670" s="4" t="s">
        <v>2293</v>
      </c>
      <c r="C7670" s="12" t="str">
        <f>IFERROR(__xludf.DUMMYFUNCTION("TEXTJOIN("";"", TRUE, FILTER($B$2:$B$14794, #REF!=$D$2:$D$14794))"),"#N/A")</f>
        <v>#N/A</v>
      </c>
    </row>
    <row r="7671">
      <c r="B7671" s="4" t="s">
        <v>2293</v>
      </c>
      <c r="C7671" s="12" t="str">
        <f>IFERROR(__xludf.DUMMYFUNCTION("TEXTJOIN("";"", TRUE, FILTER($B$2:$B$14794, #REF!=$D$2:$D$14794))"),"#N/A")</f>
        <v>#N/A</v>
      </c>
    </row>
    <row r="7672">
      <c r="B7672" s="4" t="s">
        <v>2295</v>
      </c>
      <c r="C7672" s="12" t="str">
        <f>IFERROR(__xludf.DUMMYFUNCTION("TEXTJOIN("";"", TRUE, FILTER($B$2:$B$14794, #REF!=$D$2:$D$14794))"),"#N/A")</f>
        <v>#N/A</v>
      </c>
    </row>
    <row r="7673">
      <c r="B7673" s="4" t="s">
        <v>2295</v>
      </c>
      <c r="C7673" s="12" t="str">
        <f>IFERROR(__xludf.DUMMYFUNCTION("TEXTJOIN("";"", TRUE, FILTER($B$2:$B$14794, #REF!=$D$2:$D$14794))"),"#N/A")</f>
        <v>#N/A</v>
      </c>
    </row>
    <row r="7674">
      <c r="B7674" s="4" t="s">
        <v>2295</v>
      </c>
      <c r="C7674" s="12" t="str">
        <f>IFERROR(__xludf.DUMMYFUNCTION("TEXTJOIN("";"", TRUE, FILTER($B$2:$B$14794, #REF!=$D$2:$D$14794))"),"#N/A")</f>
        <v>#N/A</v>
      </c>
    </row>
    <row r="7675">
      <c r="B7675" s="4" t="s">
        <v>2298</v>
      </c>
      <c r="C7675" s="12" t="str">
        <f>IFERROR(__xludf.DUMMYFUNCTION("TEXTJOIN("";"", TRUE, FILTER($B$2:$B$14794, #REF!=$D$2:$D$14794))"),"#N/A")</f>
        <v>#N/A</v>
      </c>
    </row>
    <row r="7676">
      <c r="B7676" s="4" t="s">
        <v>2298</v>
      </c>
      <c r="C7676" s="12" t="str">
        <f>IFERROR(__xludf.DUMMYFUNCTION("TEXTJOIN("";"", TRUE, FILTER($B$2:$B$14794, #REF!=$D$2:$D$14794))"),"#N/A")</f>
        <v>#N/A</v>
      </c>
    </row>
    <row r="7677">
      <c r="B7677" s="4" t="s">
        <v>2298</v>
      </c>
      <c r="C7677" s="12" t="str">
        <f>IFERROR(__xludf.DUMMYFUNCTION("TEXTJOIN("";"", TRUE, FILTER($B$2:$B$14794, #REF!=$D$2:$D$14794))"),"#N/A")</f>
        <v>#N/A</v>
      </c>
    </row>
    <row r="7678">
      <c r="B7678" s="4" t="s">
        <v>2300</v>
      </c>
      <c r="C7678" s="12" t="str">
        <f>IFERROR(__xludf.DUMMYFUNCTION("TEXTJOIN("";"", TRUE, FILTER($B$2:$B$14794, #REF!=$D$2:$D$14794))"),"#N/A")</f>
        <v>#N/A</v>
      </c>
    </row>
    <row r="7679">
      <c r="B7679" s="4" t="s">
        <v>2302</v>
      </c>
      <c r="C7679" s="12" t="str">
        <f>IFERROR(__xludf.DUMMYFUNCTION("TEXTJOIN("";"", TRUE, FILTER($B$2:$B$14794, #REF!=$D$2:$D$14794))"),"#N/A")</f>
        <v>#N/A</v>
      </c>
    </row>
    <row r="7680">
      <c r="B7680" s="4" t="s">
        <v>2302</v>
      </c>
      <c r="C7680" s="12" t="str">
        <f>IFERROR(__xludf.DUMMYFUNCTION("TEXTJOIN("";"", TRUE, FILTER($B$2:$B$14794, #REF!=$D$2:$D$14794))"),"#N/A")</f>
        <v>#N/A</v>
      </c>
    </row>
    <row r="7681">
      <c r="B7681" s="4" t="s">
        <v>2302</v>
      </c>
      <c r="C7681" s="12" t="str">
        <f>IFERROR(__xludf.DUMMYFUNCTION("TEXTJOIN("";"", TRUE, FILTER($B$2:$B$14794, #REF!=$D$2:$D$14794))"),"#N/A")</f>
        <v>#N/A</v>
      </c>
    </row>
    <row r="7682">
      <c r="B7682" s="4" t="s">
        <v>2302</v>
      </c>
      <c r="C7682" s="12" t="str">
        <f>IFERROR(__xludf.DUMMYFUNCTION("TEXTJOIN("";"", TRUE, FILTER($B$2:$B$14794, #REF!=$D$2:$D$14794))"),"#N/A")</f>
        <v>#N/A</v>
      </c>
    </row>
    <row r="7683">
      <c r="B7683" s="4" t="s">
        <v>2302</v>
      </c>
      <c r="C7683" s="12" t="str">
        <f>IFERROR(__xludf.DUMMYFUNCTION("TEXTJOIN("";"", TRUE, FILTER($B$2:$B$14794, #REF!=$D$2:$D$14794))"),"#N/A")</f>
        <v>#N/A</v>
      </c>
    </row>
    <row r="7684">
      <c r="B7684" s="4" t="s">
        <v>2302</v>
      </c>
      <c r="C7684" s="12" t="str">
        <f>IFERROR(__xludf.DUMMYFUNCTION("TEXTJOIN("";"", TRUE, FILTER($B$2:$B$14794, #REF!=$D$2:$D$14794))"),"#N/A")</f>
        <v>#N/A</v>
      </c>
    </row>
    <row r="7685">
      <c r="B7685" s="4" t="s">
        <v>2302</v>
      </c>
      <c r="C7685" s="12" t="str">
        <f>IFERROR(__xludf.DUMMYFUNCTION("TEXTJOIN("";"", TRUE, FILTER($B$2:$B$14794, #REF!=$D$2:$D$14794))"),"#N/A")</f>
        <v>#N/A</v>
      </c>
    </row>
    <row r="7686">
      <c r="B7686" s="4" t="s">
        <v>2302</v>
      </c>
      <c r="C7686" s="12" t="str">
        <f>IFERROR(__xludf.DUMMYFUNCTION("TEXTJOIN("";"", TRUE, FILTER($B$2:$B$14794, #REF!=$D$2:$D$14794))"),"#N/A")</f>
        <v>#N/A</v>
      </c>
    </row>
    <row r="7687">
      <c r="B7687" s="4" t="s">
        <v>2302</v>
      </c>
      <c r="C7687" s="12" t="str">
        <f>IFERROR(__xludf.DUMMYFUNCTION("TEXTJOIN("";"", TRUE, FILTER($B$2:$B$14794, #REF!=$D$2:$D$14794))"),"#N/A")</f>
        <v>#N/A</v>
      </c>
    </row>
    <row r="7688">
      <c r="B7688" s="4" t="s">
        <v>2304</v>
      </c>
      <c r="C7688" s="12" t="str">
        <f>IFERROR(__xludf.DUMMYFUNCTION("TEXTJOIN("";"", TRUE, FILTER($B$2:$B$14794, #REF!=$D$2:$D$14794))"),"#N/A")</f>
        <v>#N/A</v>
      </c>
    </row>
    <row r="7689">
      <c r="B7689" s="4" t="s">
        <v>2304</v>
      </c>
      <c r="C7689" s="12" t="str">
        <f>IFERROR(__xludf.DUMMYFUNCTION("TEXTJOIN("";"", TRUE, FILTER($B$2:$B$14794, #REF!=$D$2:$D$14794))"),"#N/A")</f>
        <v>#N/A</v>
      </c>
    </row>
    <row r="7690">
      <c r="B7690" s="4" t="s">
        <v>2304</v>
      </c>
      <c r="C7690" s="12" t="str">
        <f>IFERROR(__xludf.DUMMYFUNCTION("TEXTJOIN("";"", TRUE, FILTER($B$2:$B$14794, #REF!=$D$2:$D$14794))"),"#N/A")</f>
        <v>#N/A</v>
      </c>
    </row>
    <row r="7691">
      <c r="B7691" s="4" t="s">
        <v>2304</v>
      </c>
      <c r="C7691" s="12" t="str">
        <f>IFERROR(__xludf.DUMMYFUNCTION("TEXTJOIN("";"", TRUE, FILTER($B$2:$B$14794, #REF!=$D$2:$D$14794))"),"#N/A")</f>
        <v>#N/A</v>
      </c>
    </row>
    <row r="7692">
      <c r="B7692" s="4" t="s">
        <v>2304</v>
      </c>
      <c r="C7692" s="12" t="str">
        <f>IFERROR(__xludf.DUMMYFUNCTION("TEXTJOIN("";"", TRUE, FILTER($B$2:$B$14794, #REF!=$D$2:$D$14794))"),"#N/A")</f>
        <v>#N/A</v>
      </c>
    </row>
    <row r="7693">
      <c r="B7693" s="4" t="s">
        <v>2304</v>
      </c>
      <c r="C7693" s="12" t="str">
        <f>IFERROR(__xludf.DUMMYFUNCTION("TEXTJOIN("";"", TRUE, FILTER($B$2:$B$14794, #REF!=$D$2:$D$14794))"),"#N/A")</f>
        <v>#N/A</v>
      </c>
    </row>
    <row r="7694">
      <c r="B7694" s="4" t="s">
        <v>2306</v>
      </c>
      <c r="C7694" s="12" t="str">
        <f>IFERROR(__xludf.DUMMYFUNCTION("TEXTJOIN("";"", TRUE, FILTER($B$2:$B$14794, #REF!=$D$2:$D$14794))"),"#N/A")</f>
        <v>#N/A</v>
      </c>
    </row>
    <row r="7695">
      <c r="B7695" s="4" t="s">
        <v>2306</v>
      </c>
      <c r="C7695" s="12" t="str">
        <f>IFERROR(__xludf.DUMMYFUNCTION("TEXTJOIN("";"", TRUE, FILTER($B$2:$B$14794, #REF!=$D$2:$D$14794))"),"#N/A")</f>
        <v>#N/A</v>
      </c>
    </row>
    <row r="7696">
      <c r="B7696" s="4" t="s">
        <v>2306</v>
      </c>
      <c r="C7696" s="12" t="str">
        <f>IFERROR(__xludf.DUMMYFUNCTION("TEXTJOIN("";"", TRUE, FILTER($B$2:$B$14794, #REF!=$D$2:$D$14794))"),"#N/A")</f>
        <v>#N/A</v>
      </c>
    </row>
    <row r="7697">
      <c r="B7697" s="4" t="s">
        <v>2306</v>
      </c>
      <c r="C7697" s="12" t="str">
        <f>IFERROR(__xludf.DUMMYFUNCTION("TEXTJOIN("";"", TRUE, FILTER($B$2:$B$14794, #REF!=$D$2:$D$14794))"),"#N/A")</f>
        <v>#N/A</v>
      </c>
    </row>
    <row r="7698">
      <c r="B7698" s="4" t="s">
        <v>2308</v>
      </c>
      <c r="C7698" s="12" t="str">
        <f>IFERROR(__xludf.DUMMYFUNCTION("TEXTJOIN("";"", TRUE, FILTER($B$2:$B$14794, #REF!=$D$2:$D$14794))"),"#N/A")</f>
        <v>#N/A</v>
      </c>
    </row>
    <row r="7699">
      <c r="B7699" s="4" t="s">
        <v>2308</v>
      </c>
      <c r="C7699" s="12" t="str">
        <f>IFERROR(__xludf.DUMMYFUNCTION("TEXTJOIN("";"", TRUE, FILTER($B$2:$B$14794, #REF!=$D$2:$D$14794))"),"#N/A")</f>
        <v>#N/A</v>
      </c>
    </row>
    <row r="7700">
      <c r="B7700" s="4" t="s">
        <v>2308</v>
      </c>
      <c r="C7700" s="12" t="str">
        <f>IFERROR(__xludf.DUMMYFUNCTION("TEXTJOIN("";"", TRUE, FILTER($B$2:$B$14794, #REF!=$D$2:$D$14794))"),"#N/A")</f>
        <v>#N/A</v>
      </c>
    </row>
    <row r="7701">
      <c r="B7701" s="4" t="s">
        <v>2308</v>
      </c>
      <c r="C7701" s="12" t="str">
        <f>IFERROR(__xludf.DUMMYFUNCTION("TEXTJOIN("";"", TRUE, FILTER($B$2:$B$14794, #REF!=$D$2:$D$14794))"),"#N/A")</f>
        <v>#N/A</v>
      </c>
    </row>
    <row r="7702">
      <c r="B7702" s="4" t="s">
        <v>2308</v>
      </c>
      <c r="C7702" s="12" t="str">
        <f>IFERROR(__xludf.DUMMYFUNCTION("TEXTJOIN("";"", TRUE, FILTER($B$2:$B$14794, #REF!=$D$2:$D$14794))"),"#N/A")</f>
        <v>#N/A</v>
      </c>
    </row>
    <row r="7703">
      <c r="B7703" s="4" t="s">
        <v>2308</v>
      </c>
      <c r="C7703" s="12" t="str">
        <f>IFERROR(__xludf.DUMMYFUNCTION("TEXTJOIN("";"", TRUE, FILTER($B$2:$B$14794, #REF!=$D$2:$D$14794))"),"#N/A")</f>
        <v>#N/A</v>
      </c>
    </row>
    <row r="7704">
      <c r="B7704" s="4" t="s">
        <v>2308</v>
      </c>
      <c r="C7704" s="12" t="str">
        <f>IFERROR(__xludf.DUMMYFUNCTION("TEXTJOIN("";"", TRUE, FILTER($B$2:$B$14794, #REF!=$D$2:$D$14794))"),"#N/A")</f>
        <v>#N/A</v>
      </c>
    </row>
    <row r="7705">
      <c r="B7705" s="4" t="s">
        <v>2308</v>
      </c>
      <c r="C7705" s="12" t="str">
        <f>IFERROR(__xludf.DUMMYFUNCTION("TEXTJOIN("";"", TRUE, FILTER($B$2:$B$14794, #REF!=$D$2:$D$14794))"),"#N/A")</f>
        <v>#N/A</v>
      </c>
    </row>
    <row r="7706">
      <c r="B7706" s="4" t="s">
        <v>2310</v>
      </c>
      <c r="C7706" s="12" t="str">
        <f>IFERROR(__xludf.DUMMYFUNCTION("TEXTJOIN("";"", TRUE, FILTER($B$2:$B$14794, #REF!=$D$2:$D$14794))"),"#N/A")</f>
        <v>#N/A</v>
      </c>
    </row>
    <row r="7707">
      <c r="B7707" s="4" t="s">
        <v>2310</v>
      </c>
      <c r="C7707" s="12" t="str">
        <f>IFERROR(__xludf.DUMMYFUNCTION("TEXTJOIN("";"", TRUE, FILTER($B$2:$B$14794, #REF!=$D$2:$D$14794))"),"#N/A")</f>
        <v>#N/A</v>
      </c>
    </row>
    <row r="7708">
      <c r="B7708" s="4" t="s">
        <v>2310</v>
      </c>
      <c r="C7708" s="12" t="str">
        <f>IFERROR(__xludf.DUMMYFUNCTION("TEXTJOIN("";"", TRUE, FILTER($B$2:$B$14794, #REF!=$D$2:$D$14794))"),"#N/A")</f>
        <v>#N/A</v>
      </c>
    </row>
    <row r="7709">
      <c r="B7709" s="4" t="s">
        <v>2312</v>
      </c>
      <c r="C7709" s="12" t="str">
        <f>IFERROR(__xludf.DUMMYFUNCTION("TEXTJOIN("";"", TRUE, FILTER($B$2:$B$14794, #REF!=$D$2:$D$14794))"),"#N/A")</f>
        <v>#N/A</v>
      </c>
    </row>
    <row r="7710">
      <c r="B7710" s="4" t="s">
        <v>2312</v>
      </c>
      <c r="C7710" s="12" t="str">
        <f>IFERROR(__xludf.DUMMYFUNCTION("TEXTJOIN("";"", TRUE, FILTER($B$2:$B$14794, #REF!=$D$2:$D$14794))"),"#N/A")</f>
        <v>#N/A</v>
      </c>
    </row>
    <row r="7711">
      <c r="B7711" s="4" t="s">
        <v>2312</v>
      </c>
      <c r="C7711" s="12" t="str">
        <f>IFERROR(__xludf.DUMMYFUNCTION("TEXTJOIN("";"", TRUE, FILTER($B$2:$B$14794, #REF!=$D$2:$D$14794))"),"#N/A")</f>
        <v>#N/A</v>
      </c>
    </row>
    <row r="7712">
      <c r="B7712" s="4" t="s">
        <v>2312</v>
      </c>
      <c r="C7712" s="12" t="str">
        <f>IFERROR(__xludf.DUMMYFUNCTION("TEXTJOIN("";"", TRUE, FILTER($B$2:$B$14794, #REF!=$D$2:$D$14794))"),"#N/A")</f>
        <v>#N/A</v>
      </c>
    </row>
    <row r="7713">
      <c r="B7713" s="4" t="s">
        <v>2312</v>
      </c>
      <c r="C7713" s="12" t="str">
        <f>IFERROR(__xludf.DUMMYFUNCTION("TEXTJOIN("";"", TRUE, FILTER($B$2:$B$14794, #REF!=$D$2:$D$14794))"),"#N/A")</f>
        <v>#N/A</v>
      </c>
    </row>
    <row r="7714">
      <c r="B7714" s="4" t="s">
        <v>2312</v>
      </c>
      <c r="C7714" s="12" t="str">
        <f>IFERROR(__xludf.DUMMYFUNCTION("TEXTJOIN("";"", TRUE, FILTER($B$2:$B$14794, #REF!=$D$2:$D$14794))"),"#N/A")</f>
        <v>#N/A</v>
      </c>
    </row>
    <row r="7715">
      <c r="B7715" s="4" t="s">
        <v>2312</v>
      </c>
      <c r="C7715" s="12" t="str">
        <f>IFERROR(__xludf.DUMMYFUNCTION("TEXTJOIN("";"", TRUE, FILTER($B$2:$B$14794, #REF!=$D$2:$D$14794))"),"#N/A")</f>
        <v>#N/A</v>
      </c>
    </row>
    <row r="7716">
      <c r="B7716" s="4" t="s">
        <v>2312</v>
      </c>
      <c r="C7716" s="12" t="str">
        <f>IFERROR(__xludf.DUMMYFUNCTION("TEXTJOIN("";"", TRUE, FILTER($B$2:$B$14794, #REF!=$D$2:$D$14794))"),"#N/A")</f>
        <v>#N/A</v>
      </c>
    </row>
    <row r="7717">
      <c r="B7717" s="4" t="s">
        <v>2312</v>
      </c>
      <c r="C7717" s="12" t="str">
        <f>IFERROR(__xludf.DUMMYFUNCTION("TEXTJOIN("";"", TRUE, FILTER($B$2:$B$14794, #REF!=$D$2:$D$14794))"),"#N/A")</f>
        <v>#N/A</v>
      </c>
    </row>
    <row r="7718">
      <c r="B7718" s="4" t="s">
        <v>2315</v>
      </c>
      <c r="C7718" s="12" t="str">
        <f>IFERROR(__xludf.DUMMYFUNCTION("TEXTJOIN("";"", TRUE, FILTER($B$2:$B$14794, #REF!=$D$2:$D$14794))"),"#N/A")</f>
        <v>#N/A</v>
      </c>
    </row>
    <row r="7719">
      <c r="B7719" s="4" t="s">
        <v>2315</v>
      </c>
      <c r="C7719" s="12" t="str">
        <f>IFERROR(__xludf.DUMMYFUNCTION("TEXTJOIN("";"", TRUE, FILTER($B$2:$B$14794, #REF!=$D$2:$D$14794))"),"#N/A")</f>
        <v>#N/A</v>
      </c>
    </row>
    <row r="7720">
      <c r="B7720" s="4" t="s">
        <v>2315</v>
      </c>
      <c r="C7720" s="12" t="str">
        <f>IFERROR(__xludf.DUMMYFUNCTION("TEXTJOIN("";"", TRUE, FILTER($B$2:$B$14794, #REF!=$D$2:$D$14794))"),"#N/A")</f>
        <v>#N/A</v>
      </c>
    </row>
    <row r="7721">
      <c r="B7721" s="4" t="s">
        <v>2315</v>
      </c>
      <c r="C7721" s="12" t="str">
        <f>IFERROR(__xludf.DUMMYFUNCTION("TEXTJOIN("";"", TRUE, FILTER($B$2:$B$14794, #REF!=$D$2:$D$14794))"),"#N/A")</f>
        <v>#N/A</v>
      </c>
    </row>
    <row r="7722">
      <c r="B7722" s="4" t="s">
        <v>2315</v>
      </c>
      <c r="C7722" s="12" t="str">
        <f>IFERROR(__xludf.DUMMYFUNCTION("TEXTJOIN("";"", TRUE, FILTER($B$2:$B$14794, #REF!=$D$2:$D$14794))"),"#N/A")</f>
        <v>#N/A</v>
      </c>
    </row>
    <row r="7723">
      <c r="B7723" s="4" t="s">
        <v>2315</v>
      </c>
      <c r="C7723" s="12" t="str">
        <f>IFERROR(__xludf.DUMMYFUNCTION("TEXTJOIN("";"", TRUE, FILTER($B$2:$B$14794, #REF!=$D$2:$D$14794))"),"#N/A")</f>
        <v>#N/A</v>
      </c>
    </row>
    <row r="7724">
      <c r="B7724" s="4" t="s">
        <v>2315</v>
      </c>
      <c r="C7724" s="12" t="str">
        <f>IFERROR(__xludf.DUMMYFUNCTION("TEXTJOIN("";"", TRUE, FILTER($B$2:$B$14794, #REF!=$D$2:$D$14794))"),"#N/A")</f>
        <v>#N/A</v>
      </c>
    </row>
    <row r="7725">
      <c r="B7725" s="4" t="s">
        <v>2315</v>
      </c>
      <c r="C7725" s="12" t="str">
        <f>IFERROR(__xludf.DUMMYFUNCTION("TEXTJOIN("";"", TRUE, FILTER($B$2:$B$14794, #REF!=$D$2:$D$14794))"),"#N/A")</f>
        <v>#N/A</v>
      </c>
    </row>
    <row r="7726">
      <c r="B7726" s="4" t="s">
        <v>2315</v>
      </c>
      <c r="C7726" s="12" t="str">
        <f>IFERROR(__xludf.DUMMYFUNCTION("TEXTJOIN("";"", TRUE, FILTER($B$2:$B$14794, #REF!=$D$2:$D$14794))"),"#N/A")</f>
        <v>#N/A</v>
      </c>
    </row>
    <row r="7727">
      <c r="B7727" s="4" t="s">
        <v>2317</v>
      </c>
      <c r="C7727" s="12" t="str">
        <f>IFERROR(__xludf.DUMMYFUNCTION("TEXTJOIN("";"", TRUE, FILTER($B$2:$B$14794, #REF!=$D$2:$D$14794))"),"#N/A")</f>
        <v>#N/A</v>
      </c>
    </row>
    <row r="7728">
      <c r="B7728" s="4" t="s">
        <v>2317</v>
      </c>
      <c r="C7728" s="12" t="str">
        <f>IFERROR(__xludf.DUMMYFUNCTION("TEXTJOIN("";"", TRUE, FILTER($B$2:$B$14794, #REF!=$D$2:$D$14794))"),"#N/A")</f>
        <v>#N/A</v>
      </c>
    </row>
    <row r="7729">
      <c r="B7729" s="4" t="s">
        <v>2317</v>
      </c>
      <c r="C7729" s="12" t="str">
        <f>IFERROR(__xludf.DUMMYFUNCTION("TEXTJOIN("";"", TRUE, FILTER($B$2:$B$14794, #REF!=$D$2:$D$14794))"),"#N/A")</f>
        <v>#N/A</v>
      </c>
    </row>
    <row r="7730">
      <c r="B7730" s="4" t="s">
        <v>2317</v>
      </c>
      <c r="C7730" s="12" t="str">
        <f>IFERROR(__xludf.DUMMYFUNCTION("TEXTJOIN("";"", TRUE, FILTER($B$2:$B$14794, #REF!=$D$2:$D$14794))"),"#N/A")</f>
        <v>#N/A</v>
      </c>
    </row>
    <row r="7731">
      <c r="B7731" s="4" t="s">
        <v>2317</v>
      </c>
      <c r="C7731" s="12" t="str">
        <f>IFERROR(__xludf.DUMMYFUNCTION("TEXTJOIN("";"", TRUE, FILTER($B$2:$B$14794, #REF!=$D$2:$D$14794))"),"#N/A")</f>
        <v>#N/A</v>
      </c>
    </row>
    <row r="7732">
      <c r="B7732" s="4" t="s">
        <v>2317</v>
      </c>
      <c r="C7732" s="12" t="str">
        <f>IFERROR(__xludf.DUMMYFUNCTION("TEXTJOIN("";"", TRUE, FILTER($B$2:$B$14794, #REF!=$D$2:$D$14794))"),"#N/A")</f>
        <v>#N/A</v>
      </c>
    </row>
    <row r="7733">
      <c r="B7733" s="4" t="s">
        <v>2317</v>
      </c>
      <c r="C7733" s="12" t="str">
        <f>IFERROR(__xludf.DUMMYFUNCTION("TEXTJOIN("";"", TRUE, FILTER($B$2:$B$14794, #REF!=$D$2:$D$14794))"),"#N/A")</f>
        <v>#N/A</v>
      </c>
    </row>
    <row r="7734">
      <c r="B7734" s="4" t="s">
        <v>2317</v>
      </c>
      <c r="C7734" s="12" t="str">
        <f>IFERROR(__xludf.DUMMYFUNCTION("TEXTJOIN("";"", TRUE, FILTER($B$2:$B$14794, #REF!=$D$2:$D$14794))"),"#N/A")</f>
        <v>#N/A</v>
      </c>
    </row>
    <row r="7735">
      <c r="B7735" s="4" t="s">
        <v>2319</v>
      </c>
      <c r="C7735" s="12" t="str">
        <f>IFERROR(__xludf.DUMMYFUNCTION("TEXTJOIN("";"", TRUE, FILTER($B$2:$B$14794, #REF!=$D$2:$D$14794))"),"#N/A")</f>
        <v>#N/A</v>
      </c>
    </row>
    <row r="7736">
      <c r="B7736" s="4" t="s">
        <v>2319</v>
      </c>
      <c r="C7736" s="12" t="str">
        <f>IFERROR(__xludf.DUMMYFUNCTION("TEXTJOIN("";"", TRUE, FILTER($B$2:$B$14794, #REF!=$D$2:$D$14794))"),"#N/A")</f>
        <v>#N/A</v>
      </c>
    </row>
    <row r="7737">
      <c r="B7737" s="4" t="s">
        <v>2319</v>
      </c>
      <c r="C7737" s="12" t="str">
        <f>IFERROR(__xludf.DUMMYFUNCTION("TEXTJOIN("";"", TRUE, FILTER($B$2:$B$14794, #REF!=$D$2:$D$14794))"),"#N/A")</f>
        <v>#N/A</v>
      </c>
    </row>
    <row r="7738">
      <c r="B7738" s="4" t="s">
        <v>2319</v>
      </c>
      <c r="C7738" s="12" t="str">
        <f>IFERROR(__xludf.DUMMYFUNCTION("TEXTJOIN("";"", TRUE, FILTER($B$2:$B$14794, #REF!=$D$2:$D$14794))"),"#N/A")</f>
        <v>#N/A</v>
      </c>
    </row>
    <row r="7739">
      <c r="B7739" s="4" t="s">
        <v>2319</v>
      </c>
      <c r="C7739" s="12" t="str">
        <f>IFERROR(__xludf.DUMMYFUNCTION("TEXTJOIN("";"", TRUE, FILTER($B$2:$B$14794, #REF!=$D$2:$D$14794))"),"#N/A")</f>
        <v>#N/A</v>
      </c>
    </row>
    <row r="7740">
      <c r="B7740" s="4" t="s">
        <v>2319</v>
      </c>
      <c r="C7740" s="12" t="str">
        <f>IFERROR(__xludf.DUMMYFUNCTION("TEXTJOIN("";"", TRUE, FILTER($B$2:$B$14794, #REF!=$D$2:$D$14794))"),"#N/A")</f>
        <v>#N/A</v>
      </c>
    </row>
    <row r="7741">
      <c r="B7741" s="4" t="s">
        <v>2319</v>
      </c>
      <c r="C7741" s="12" t="str">
        <f>IFERROR(__xludf.DUMMYFUNCTION("TEXTJOIN("";"", TRUE, FILTER($B$2:$B$14794, #REF!=$D$2:$D$14794))"),"#N/A")</f>
        <v>#N/A</v>
      </c>
    </row>
    <row r="7742">
      <c r="B7742" s="4" t="s">
        <v>2319</v>
      </c>
      <c r="C7742" s="12" t="str">
        <f>IFERROR(__xludf.DUMMYFUNCTION("TEXTJOIN("";"", TRUE, FILTER($B$2:$B$14794, #REF!=$D$2:$D$14794))"),"#N/A")</f>
        <v>#N/A</v>
      </c>
    </row>
    <row r="7743">
      <c r="B7743" s="4" t="s">
        <v>2319</v>
      </c>
      <c r="C7743" s="12" t="str">
        <f>IFERROR(__xludf.DUMMYFUNCTION("TEXTJOIN("";"", TRUE, FILTER($B$2:$B$14794, #REF!=$D$2:$D$14794))"),"#N/A")</f>
        <v>#N/A</v>
      </c>
    </row>
    <row r="7744">
      <c r="B7744" s="4" t="s">
        <v>2319</v>
      </c>
      <c r="C7744" s="12" t="str">
        <f>IFERROR(__xludf.DUMMYFUNCTION("TEXTJOIN("";"", TRUE, FILTER($B$2:$B$14794, #REF!=$D$2:$D$14794))"),"#N/A")</f>
        <v>#N/A</v>
      </c>
    </row>
    <row r="7745">
      <c r="B7745" s="4" t="s">
        <v>2321</v>
      </c>
      <c r="C7745" s="12" t="str">
        <f>IFERROR(__xludf.DUMMYFUNCTION("TEXTJOIN("";"", TRUE, FILTER($B$2:$B$14794, #REF!=$D$2:$D$14794))"),"#N/A")</f>
        <v>#N/A</v>
      </c>
    </row>
    <row r="7746">
      <c r="B7746" s="4" t="s">
        <v>2321</v>
      </c>
      <c r="C7746" s="12" t="str">
        <f>IFERROR(__xludf.DUMMYFUNCTION("TEXTJOIN("";"", TRUE, FILTER($B$2:$B$14794, #REF!=$D$2:$D$14794))"),"#N/A")</f>
        <v>#N/A</v>
      </c>
    </row>
    <row r="7747">
      <c r="B7747" s="4" t="s">
        <v>2321</v>
      </c>
      <c r="C7747" s="12" t="str">
        <f>IFERROR(__xludf.DUMMYFUNCTION("TEXTJOIN("";"", TRUE, FILTER($B$2:$B$14794, #REF!=$D$2:$D$14794))"),"#N/A")</f>
        <v>#N/A</v>
      </c>
    </row>
    <row r="7748">
      <c r="B7748" s="4" t="s">
        <v>2321</v>
      </c>
      <c r="C7748" s="12" t="str">
        <f>IFERROR(__xludf.DUMMYFUNCTION("TEXTJOIN("";"", TRUE, FILTER($B$2:$B$14794, #REF!=$D$2:$D$14794))"),"#N/A")</f>
        <v>#N/A</v>
      </c>
    </row>
    <row r="7749">
      <c r="B7749" s="4" t="s">
        <v>2321</v>
      </c>
      <c r="C7749" s="12" t="str">
        <f>IFERROR(__xludf.DUMMYFUNCTION("TEXTJOIN("";"", TRUE, FILTER($B$2:$B$14794, #REF!=$D$2:$D$14794))"),"#N/A")</f>
        <v>#N/A</v>
      </c>
    </row>
    <row r="7750">
      <c r="B7750" s="4" t="s">
        <v>2321</v>
      </c>
      <c r="C7750" s="12" t="str">
        <f>IFERROR(__xludf.DUMMYFUNCTION("TEXTJOIN("";"", TRUE, FILTER($B$2:$B$14794, #REF!=$D$2:$D$14794))"),"#N/A")</f>
        <v>#N/A</v>
      </c>
    </row>
    <row r="7751">
      <c r="B7751" s="4" t="s">
        <v>2323</v>
      </c>
      <c r="C7751" s="12" t="str">
        <f>IFERROR(__xludf.DUMMYFUNCTION("TEXTJOIN("";"", TRUE, FILTER($B$2:$B$14794, #REF!=$D$2:$D$14794))"),"#N/A")</f>
        <v>#N/A</v>
      </c>
    </row>
    <row r="7752">
      <c r="B7752" s="4" t="s">
        <v>2323</v>
      </c>
      <c r="C7752" s="12" t="str">
        <f>IFERROR(__xludf.DUMMYFUNCTION("TEXTJOIN("";"", TRUE, FILTER($B$2:$B$14794, #REF!=$D$2:$D$14794))"),"#N/A")</f>
        <v>#N/A</v>
      </c>
    </row>
    <row r="7753">
      <c r="B7753" s="4" t="s">
        <v>2323</v>
      </c>
      <c r="C7753" s="12" t="str">
        <f>IFERROR(__xludf.DUMMYFUNCTION("TEXTJOIN("";"", TRUE, FILTER($B$2:$B$14794, #REF!=$D$2:$D$14794))"),"#N/A")</f>
        <v>#N/A</v>
      </c>
    </row>
    <row r="7754">
      <c r="B7754" s="4" t="s">
        <v>2323</v>
      </c>
      <c r="C7754" s="12" t="str">
        <f>IFERROR(__xludf.DUMMYFUNCTION("TEXTJOIN("";"", TRUE, FILTER($B$2:$B$14794, #REF!=$D$2:$D$14794))"),"#N/A")</f>
        <v>#N/A</v>
      </c>
    </row>
    <row r="7755">
      <c r="B7755" s="4" t="s">
        <v>2323</v>
      </c>
      <c r="C7755" s="12" t="str">
        <f>IFERROR(__xludf.DUMMYFUNCTION("TEXTJOIN("";"", TRUE, FILTER($B$2:$B$14794, #REF!=$D$2:$D$14794))"),"#N/A")</f>
        <v>#N/A</v>
      </c>
    </row>
    <row r="7756">
      <c r="B7756" s="4" t="s">
        <v>2323</v>
      </c>
      <c r="C7756" s="12" t="str">
        <f>IFERROR(__xludf.DUMMYFUNCTION("TEXTJOIN("";"", TRUE, FILTER($B$2:$B$14794, #REF!=$D$2:$D$14794))"),"#N/A")</f>
        <v>#N/A</v>
      </c>
    </row>
    <row r="7757">
      <c r="B7757" s="4" t="s">
        <v>2323</v>
      </c>
      <c r="C7757" s="12" t="str">
        <f>IFERROR(__xludf.DUMMYFUNCTION("TEXTJOIN("";"", TRUE, FILTER($B$2:$B$14794, #REF!=$D$2:$D$14794))"),"#N/A")</f>
        <v>#N/A</v>
      </c>
    </row>
    <row r="7758">
      <c r="B7758" s="4" t="s">
        <v>2323</v>
      </c>
      <c r="C7758" s="12" t="str">
        <f>IFERROR(__xludf.DUMMYFUNCTION("TEXTJOIN("";"", TRUE, FILTER($B$2:$B$14794, #REF!=$D$2:$D$14794))"),"#N/A")</f>
        <v>#N/A</v>
      </c>
    </row>
    <row r="7759">
      <c r="B7759" s="4" t="s">
        <v>2323</v>
      </c>
      <c r="C7759" s="12" t="str">
        <f>IFERROR(__xludf.DUMMYFUNCTION("TEXTJOIN("";"", TRUE, FILTER($B$2:$B$14794, #REF!=$D$2:$D$14794))"),"#N/A")</f>
        <v>#N/A</v>
      </c>
    </row>
    <row r="7760">
      <c r="B7760" s="4" t="s">
        <v>2323</v>
      </c>
      <c r="C7760" s="12" t="str">
        <f>IFERROR(__xludf.DUMMYFUNCTION("TEXTJOIN("";"", TRUE, FILTER($B$2:$B$14794, #REF!=$D$2:$D$14794))"),"#N/A")</f>
        <v>#N/A</v>
      </c>
    </row>
    <row r="7761">
      <c r="B7761" s="4" t="s">
        <v>2325</v>
      </c>
      <c r="C7761" s="12" t="str">
        <f>IFERROR(__xludf.DUMMYFUNCTION("TEXTJOIN("";"", TRUE, FILTER($B$2:$B$14794, #REF!=$D$2:$D$14794))"),"#N/A")</f>
        <v>#N/A</v>
      </c>
    </row>
    <row r="7762">
      <c r="B7762" s="4" t="s">
        <v>2327</v>
      </c>
      <c r="C7762" s="12" t="str">
        <f>IFERROR(__xludf.DUMMYFUNCTION("TEXTJOIN("";"", TRUE, FILTER($B$2:$B$14794, #REF!=$D$2:$D$14794))"),"#N/A")</f>
        <v>#N/A</v>
      </c>
    </row>
    <row r="7763">
      <c r="B7763" s="4" t="s">
        <v>2327</v>
      </c>
      <c r="C7763" s="12" t="str">
        <f>IFERROR(__xludf.DUMMYFUNCTION("TEXTJOIN("";"", TRUE, FILTER($B$2:$B$14794, #REF!=$D$2:$D$14794))"),"#N/A")</f>
        <v>#N/A</v>
      </c>
    </row>
    <row r="7764">
      <c r="B7764" s="4" t="s">
        <v>2327</v>
      </c>
      <c r="C7764" s="12" t="str">
        <f>IFERROR(__xludf.DUMMYFUNCTION("TEXTJOIN("";"", TRUE, FILTER($B$2:$B$14794, #REF!=$D$2:$D$14794))"),"#N/A")</f>
        <v>#N/A</v>
      </c>
    </row>
    <row r="7765">
      <c r="B7765" s="4" t="s">
        <v>2327</v>
      </c>
      <c r="C7765" s="12" t="str">
        <f>IFERROR(__xludf.DUMMYFUNCTION("TEXTJOIN("";"", TRUE, FILTER($B$2:$B$14794, #REF!=$D$2:$D$14794))"),"#N/A")</f>
        <v>#N/A</v>
      </c>
    </row>
    <row r="7766">
      <c r="B7766" s="4" t="s">
        <v>2329</v>
      </c>
      <c r="C7766" s="12" t="str">
        <f>IFERROR(__xludf.DUMMYFUNCTION("TEXTJOIN("";"", TRUE, FILTER($B$2:$B$14794, #REF!=$D$2:$D$14794))"),"#N/A")</f>
        <v>#N/A</v>
      </c>
    </row>
    <row r="7767">
      <c r="B7767" s="4" t="s">
        <v>2329</v>
      </c>
      <c r="C7767" s="12" t="str">
        <f>IFERROR(__xludf.DUMMYFUNCTION("TEXTJOIN("";"", TRUE, FILTER($B$2:$B$14794, #REF!=$D$2:$D$14794))"),"#N/A")</f>
        <v>#N/A</v>
      </c>
    </row>
    <row r="7768">
      <c r="B7768" s="4" t="s">
        <v>2329</v>
      </c>
      <c r="C7768" s="12" t="str">
        <f>IFERROR(__xludf.DUMMYFUNCTION("TEXTJOIN("";"", TRUE, FILTER($B$2:$B$14794, #REF!=$D$2:$D$14794))"),"#N/A")</f>
        <v>#N/A</v>
      </c>
    </row>
    <row r="7769">
      <c r="B7769" s="4" t="s">
        <v>2329</v>
      </c>
      <c r="C7769" s="12" t="str">
        <f>IFERROR(__xludf.DUMMYFUNCTION("TEXTJOIN("";"", TRUE, FILTER($B$2:$B$14794, #REF!=$D$2:$D$14794))"),"#N/A")</f>
        <v>#N/A</v>
      </c>
    </row>
    <row r="7770">
      <c r="B7770" s="4" t="s">
        <v>2329</v>
      </c>
      <c r="C7770" s="12" t="str">
        <f>IFERROR(__xludf.DUMMYFUNCTION("TEXTJOIN("";"", TRUE, FILTER($B$2:$B$14794, #REF!=$D$2:$D$14794))"),"#N/A")</f>
        <v>#N/A</v>
      </c>
    </row>
    <row r="7771">
      <c r="B7771" s="4" t="s">
        <v>2329</v>
      </c>
      <c r="C7771" s="12" t="str">
        <f>IFERROR(__xludf.DUMMYFUNCTION("TEXTJOIN("";"", TRUE, FILTER($B$2:$B$14794, #REF!=$D$2:$D$14794))"),"#N/A")</f>
        <v>#N/A</v>
      </c>
    </row>
    <row r="7772">
      <c r="B7772" s="4" t="s">
        <v>2329</v>
      </c>
      <c r="C7772" s="12" t="str">
        <f>IFERROR(__xludf.DUMMYFUNCTION("TEXTJOIN("";"", TRUE, FILTER($B$2:$B$14794, #REF!=$D$2:$D$14794))"),"#N/A")</f>
        <v>#N/A</v>
      </c>
    </row>
    <row r="7773">
      <c r="B7773" s="4" t="s">
        <v>2331</v>
      </c>
      <c r="C7773" s="12" t="str">
        <f>IFERROR(__xludf.DUMMYFUNCTION("TEXTJOIN("";"", TRUE, FILTER($B$2:$B$14794, #REF!=$D$2:$D$14794))"),"#N/A")</f>
        <v>#N/A</v>
      </c>
    </row>
    <row r="7774">
      <c r="B7774" s="4" t="s">
        <v>2331</v>
      </c>
      <c r="C7774" s="12" t="str">
        <f>IFERROR(__xludf.DUMMYFUNCTION("TEXTJOIN("";"", TRUE, FILTER($B$2:$B$14794, #REF!=$D$2:$D$14794))"),"#N/A")</f>
        <v>#N/A</v>
      </c>
    </row>
    <row r="7775">
      <c r="B7775" s="4" t="s">
        <v>2331</v>
      </c>
      <c r="C7775" s="12" t="str">
        <f>IFERROR(__xludf.DUMMYFUNCTION("TEXTJOIN("";"", TRUE, FILTER($B$2:$B$14794, #REF!=$D$2:$D$14794))"),"#N/A")</f>
        <v>#N/A</v>
      </c>
    </row>
    <row r="7776">
      <c r="B7776" s="4" t="s">
        <v>2331</v>
      </c>
      <c r="C7776" s="12" t="str">
        <f>IFERROR(__xludf.DUMMYFUNCTION("TEXTJOIN("";"", TRUE, FILTER($B$2:$B$14794, #REF!=$D$2:$D$14794))"),"#N/A")</f>
        <v>#N/A</v>
      </c>
    </row>
    <row r="7777">
      <c r="B7777" s="4" t="s">
        <v>2331</v>
      </c>
      <c r="C7777" s="12" t="str">
        <f>IFERROR(__xludf.DUMMYFUNCTION("TEXTJOIN("";"", TRUE, FILTER($B$2:$B$14794, #REF!=$D$2:$D$14794))"),"#N/A")</f>
        <v>#N/A</v>
      </c>
    </row>
    <row r="7778">
      <c r="B7778" s="4" t="s">
        <v>2331</v>
      </c>
      <c r="C7778" s="12" t="str">
        <f>IFERROR(__xludf.DUMMYFUNCTION("TEXTJOIN("";"", TRUE, FILTER($B$2:$B$14794, #REF!=$D$2:$D$14794))"),"#N/A")</f>
        <v>#N/A</v>
      </c>
    </row>
    <row r="7779">
      <c r="B7779" s="4" t="s">
        <v>2331</v>
      </c>
      <c r="C7779" s="12" t="str">
        <f>IFERROR(__xludf.DUMMYFUNCTION("TEXTJOIN("";"", TRUE, FILTER($B$2:$B$14794, #REF!=$D$2:$D$14794))"),"#N/A")</f>
        <v>#N/A</v>
      </c>
    </row>
    <row r="7780">
      <c r="B7780" s="4" t="s">
        <v>2331</v>
      </c>
      <c r="C7780" s="12" t="str">
        <f>IFERROR(__xludf.DUMMYFUNCTION("TEXTJOIN("";"", TRUE, FILTER($B$2:$B$14794, #REF!=$D$2:$D$14794))"),"#N/A")</f>
        <v>#N/A</v>
      </c>
    </row>
    <row r="7781">
      <c r="B7781" s="4" t="s">
        <v>2331</v>
      </c>
      <c r="C7781" s="12" t="str">
        <f>IFERROR(__xludf.DUMMYFUNCTION("TEXTJOIN("";"", TRUE, FILTER($B$2:$B$14794, #REF!=$D$2:$D$14794))"),"#N/A")</f>
        <v>#N/A</v>
      </c>
    </row>
    <row r="7782">
      <c r="B7782" s="4" t="s">
        <v>2331</v>
      </c>
      <c r="C7782" s="12" t="str">
        <f>IFERROR(__xludf.DUMMYFUNCTION("TEXTJOIN("";"", TRUE, FILTER($B$2:$B$14794, #REF!=$D$2:$D$14794))"),"#N/A")</f>
        <v>#N/A</v>
      </c>
    </row>
    <row r="7783">
      <c r="B7783" s="4" t="s">
        <v>2333</v>
      </c>
      <c r="C7783" s="12" t="str">
        <f>IFERROR(__xludf.DUMMYFUNCTION("TEXTJOIN("";"", TRUE, FILTER($B$2:$B$14794, #REF!=$D$2:$D$14794))"),"#N/A")</f>
        <v>#N/A</v>
      </c>
    </row>
    <row r="7784">
      <c r="B7784" s="4" t="s">
        <v>2333</v>
      </c>
      <c r="C7784" s="12" t="str">
        <f>IFERROR(__xludf.DUMMYFUNCTION("TEXTJOIN("";"", TRUE, FILTER($B$2:$B$14794, #REF!=$D$2:$D$14794))"),"#N/A")</f>
        <v>#N/A</v>
      </c>
    </row>
    <row r="7785">
      <c r="B7785" s="4" t="s">
        <v>2333</v>
      </c>
      <c r="C7785" s="12" t="str">
        <f>IFERROR(__xludf.DUMMYFUNCTION("TEXTJOIN("";"", TRUE, FILTER($B$2:$B$14794, #REF!=$D$2:$D$14794))"),"#N/A")</f>
        <v>#N/A</v>
      </c>
    </row>
    <row r="7786">
      <c r="B7786" s="4" t="s">
        <v>2333</v>
      </c>
      <c r="C7786" s="12" t="str">
        <f>IFERROR(__xludf.DUMMYFUNCTION("TEXTJOIN("";"", TRUE, FILTER($B$2:$B$14794, #REF!=$D$2:$D$14794))"),"#N/A")</f>
        <v>#N/A</v>
      </c>
    </row>
    <row r="7787">
      <c r="B7787" s="4" t="s">
        <v>2333</v>
      </c>
      <c r="C7787" s="12" t="str">
        <f>IFERROR(__xludf.DUMMYFUNCTION("TEXTJOIN("";"", TRUE, FILTER($B$2:$B$14794, #REF!=$D$2:$D$14794))"),"#N/A")</f>
        <v>#N/A</v>
      </c>
    </row>
    <row r="7788">
      <c r="B7788" s="4" t="s">
        <v>2333</v>
      </c>
      <c r="C7788" s="12" t="str">
        <f>IFERROR(__xludf.DUMMYFUNCTION("TEXTJOIN("";"", TRUE, FILTER($B$2:$B$14794, #REF!=$D$2:$D$14794))"),"#N/A")</f>
        <v>#N/A</v>
      </c>
    </row>
    <row r="7789">
      <c r="B7789" s="4" t="s">
        <v>2333</v>
      </c>
      <c r="C7789" s="12" t="str">
        <f>IFERROR(__xludf.DUMMYFUNCTION("TEXTJOIN("";"", TRUE, FILTER($B$2:$B$14794, #REF!=$D$2:$D$14794))"),"#N/A")</f>
        <v>#N/A</v>
      </c>
    </row>
    <row r="7790">
      <c r="B7790" s="4" t="s">
        <v>2333</v>
      </c>
      <c r="C7790" s="12" t="str">
        <f>IFERROR(__xludf.DUMMYFUNCTION("TEXTJOIN("";"", TRUE, FILTER($B$2:$B$14794, #REF!=$D$2:$D$14794))"),"#N/A")</f>
        <v>#N/A</v>
      </c>
    </row>
    <row r="7791">
      <c r="B7791" s="4" t="s">
        <v>2333</v>
      </c>
      <c r="C7791" s="12" t="str">
        <f>IFERROR(__xludf.DUMMYFUNCTION("TEXTJOIN("";"", TRUE, FILTER($B$2:$B$14794, #REF!=$D$2:$D$14794))"),"#N/A")</f>
        <v>#N/A</v>
      </c>
    </row>
    <row r="7792">
      <c r="B7792" s="4" t="s">
        <v>2333</v>
      </c>
      <c r="C7792" s="12" t="str">
        <f>IFERROR(__xludf.DUMMYFUNCTION("TEXTJOIN("";"", TRUE, FILTER($B$2:$B$14794, #REF!=$D$2:$D$14794))"),"#N/A")</f>
        <v>#N/A</v>
      </c>
    </row>
    <row r="7793">
      <c r="B7793" s="4" t="s">
        <v>2335</v>
      </c>
      <c r="C7793" s="12" t="str">
        <f>IFERROR(__xludf.DUMMYFUNCTION("TEXTJOIN("";"", TRUE, FILTER($B$2:$B$14794, #REF!=$D$2:$D$14794))"),"#N/A")</f>
        <v>#N/A</v>
      </c>
    </row>
    <row r="7794">
      <c r="B7794" s="4" t="s">
        <v>2335</v>
      </c>
      <c r="C7794" s="12" t="str">
        <f>IFERROR(__xludf.DUMMYFUNCTION("TEXTJOIN("";"", TRUE, FILTER($B$2:$B$14794, #REF!=$D$2:$D$14794))"),"#N/A")</f>
        <v>#N/A</v>
      </c>
    </row>
    <row r="7795">
      <c r="B7795" s="4" t="s">
        <v>2335</v>
      </c>
      <c r="C7795" s="12" t="str">
        <f>IFERROR(__xludf.DUMMYFUNCTION("TEXTJOIN("";"", TRUE, FILTER($B$2:$B$14794, #REF!=$D$2:$D$14794))"),"#N/A")</f>
        <v>#N/A</v>
      </c>
    </row>
    <row r="7796">
      <c r="B7796" s="4" t="s">
        <v>2335</v>
      </c>
      <c r="C7796" s="12" t="str">
        <f>IFERROR(__xludf.DUMMYFUNCTION("TEXTJOIN("";"", TRUE, FILTER($B$2:$B$14794, #REF!=$D$2:$D$14794))"),"#N/A")</f>
        <v>#N/A</v>
      </c>
    </row>
    <row r="7797">
      <c r="B7797" s="4" t="s">
        <v>2335</v>
      </c>
      <c r="C7797" s="12" t="str">
        <f>IFERROR(__xludf.DUMMYFUNCTION("TEXTJOIN("";"", TRUE, FILTER($B$2:$B$14794, #REF!=$D$2:$D$14794))"),"#N/A")</f>
        <v>#N/A</v>
      </c>
    </row>
    <row r="7798">
      <c r="B7798" s="4" t="s">
        <v>2335</v>
      </c>
      <c r="C7798" s="12" t="str">
        <f>IFERROR(__xludf.DUMMYFUNCTION("TEXTJOIN("";"", TRUE, FILTER($B$2:$B$14794, #REF!=$D$2:$D$14794))"),"#N/A")</f>
        <v>#N/A</v>
      </c>
    </row>
    <row r="7799">
      <c r="B7799" s="4" t="s">
        <v>2337</v>
      </c>
      <c r="C7799" s="12" t="str">
        <f>IFERROR(__xludf.DUMMYFUNCTION("TEXTJOIN("";"", TRUE, FILTER($B$2:$B$14794, #REF!=$D$2:$D$14794))"),"#N/A")</f>
        <v>#N/A</v>
      </c>
    </row>
    <row r="7800">
      <c r="B7800" s="4" t="s">
        <v>2337</v>
      </c>
      <c r="C7800" s="12" t="str">
        <f>IFERROR(__xludf.DUMMYFUNCTION("TEXTJOIN("";"", TRUE, FILTER($B$2:$B$14794, #REF!=$D$2:$D$14794))"),"#N/A")</f>
        <v>#N/A</v>
      </c>
    </row>
    <row r="7801">
      <c r="B7801" s="4" t="s">
        <v>2337</v>
      </c>
      <c r="C7801" s="12" t="str">
        <f>IFERROR(__xludf.DUMMYFUNCTION("TEXTJOIN("";"", TRUE, FILTER($B$2:$B$14794, #REF!=$D$2:$D$14794))"),"#N/A")</f>
        <v>#N/A</v>
      </c>
    </row>
    <row r="7802">
      <c r="B7802" s="4" t="s">
        <v>2337</v>
      </c>
      <c r="C7802" s="12" t="str">
        <f>IFERROR(__xludf.DUMMYFUNCTION("TEXTJOIN("";"", TRUE, FILTER($B$2:$B$14794, #REF!=$D$2:$D$14794))"),"#N/A")</f>
        <v>#N/A</v>
      </c>
    </row>
    <row r="7803">
      <c r="B7803" s="4" t="s">
        <v>2337</v>
      </c>
      <c r="C7803" s="12" t="str">
        <f>IFERROR(__xludf.DUMMYFUNCTION("TEXTJOIN("";"", TRUE, FILTER($B$2:$B$14794, #REF!=$D$2:$D$14794))"),"#N/A")</f>
        <v>#N/A</v>
      </c>
    </row>
    <row r="7804">
      <c r="B7804" s="4" t="s">
        <v>2337</v>
      </c>
      <c r="C7804" s="12" t="str">
        <f>IFERROR(__xludf.DUMMYFUNCTION("TEXTJOIN("";"", TRUE, FILTER($B$2:$B$14794, #REF!=$D$2:$D$14794))"),"#N/A")</f>
        <v>#N/A</v>
      </c>
    </row>
    <row r="7805">
      <c r="B7805" s="4" t="s">
        <v>2337</v>
      </c>
      <c r="C7805" s="12" t="str">
        <f>IFERROR(__xludf.DUMMYFUNCTION("TEXTJOIN("";"", TRUE, FILTER($B$2:$B$14794, #REF!=$D$2:$D$14794))"),"#N/A")</f>
        <v>#N/A</v>
      </c>
    </row>
    <row r="7806">
      <c r="B7806" s="4" t="s">
        <v>2339</v>
      </c>
      <c r="C7806" s="12" t="str">
        <f>IFERROR(__xludf.DUMMYFUNCTION("TEXTJOIN("";"", TRUE, FILTER($B$2:$B$14794, #REF!=$D$2:$D$14794))"),"#N/A")</f>
        <v>#N/A</v>
      </c>
    </row>
    <row r="7807">
      <c r="B7807" s="4" t="s">
        <v>2339</v>
      </c>
      <c r="C7807" s="12" t="str">
        <f>IFERROR(__xludf.DUMMYFUNCTION("TEXTJOIN("";"", TRUE, FILTER($B$2:$B$14794, #REF!=$D$2:$D$14794))"),"#N/A")</f>
        <v>#N/A</v>
      </c>
    </row>
    <row r="7808">
      <c r="B7808" s="4" t="s">
        <v>2339</v>
      </c>
      <c r="C7808" s="12" t="str">
        <f>IFERROR(__xludf.DUMMYFUNCTION("TEXTJOIN("";"", TRUE, FILTER($B$2:$B$14794, #REF!=$D$2:$D$14794))"),"#N/A")</f>
        <v>#N/A</v>
      </c>
    </row>
    <row r="7809">
      <c r="B7809" s="4" t="s">
        <v>2341</v>
      </c>
      <c r="C7809" s="12" t="str">
        <f>IFERROR(__xludf.DUMMYFUNCTION("TEXTJOIN("";"", TRUE, FILTER($B$2:$B$14794, #REF!=$D$2:$D$14794))"),"#N/A")</f>
        <v>#N/A</v>
      </c>
    </row>
    <row r="7810">
      <c r="B7810" s="4" t="s">
        <v>2341</v>
      </c>
      <c r="C7810" s="12" t="str">
        <f>IFERROR(__xludf.DUMMYFUNCTION("TEXTJOIN("";"", TRUE, FILTER($B$2:$B$14794, #REF!=$D$2:$D$14794))"),"#N/A")</f>
        <v>#N/A</v>
      </c>
    </row>
    <row r="7811">
      <c r="B7811" s="4" t="s">
        <v>2341</v>
      </c>
      <c r="C7811" s="12" t="str">
        <f>IFERROR(__xludf.DUMMYFUNCTION("TEXTJOIN("";"", TRUE, FILTER($B$2:$B$14794, #REF!=$D$2:$D$14794))"),"#N/A")</f>
        <v>#N/A</v>
      </c>
    </row>
    <row r="7812">
      <c r="B7812" s="4" t="s">
        <v>2341</v>
      </c>
      <c r="C7812" s="12" t="str">
        <f>IFERROR(__xludf.DUMMYFUNCTION("TEXTJOIN("";"", TRUE, FILTER($B$2:$B$14794, #REF!=$D$2:$D$14794))"),"#N/A")</f>
        <v>#N/A</v>
      </c>
    </row>
    <row r="7813">
      <c r="B7813" s="4" t="s">
        <v>2341</v>
      </c>
      <c r="C7813" s="12" t="str">
        <f>IFERROR(__xludf.DUMMYFUNCTION("TEXTJOIN("";"", TRUE, FILTER($B$2:$B$14794, #REF!=$D$2:$D$14794))"),"#N/A")</f>
        <v>#N/A</v>
      </c>
    </row>
    <row r="7814">
      <c r="B7814" s="4" t="s">
        <v>2341</v>
      </c>
      <c r="C7814" s="12" t="str">
        <f>IFERROR(__xludf.DUMMYFUNCTION("TEXTJOIN("";"", TRUE, FILTER($B$2:$B$14794, #REF!=$D$2:$D$14794))"),"#N/A")</f>
        <v>#N/A</v>
      </c>
    </row>
    <row r="7815">
      <c r="B7815" s="4" t="s">
        <v>2341</v>
      </c>
      <c r="C7815" s="12" t="str">
        <f>IFERROR(__xludf.DUMMYFUNCTION("TEXTJOIN("";"", TRUE, FILTER($B$2:$B$14794, #REF!=$D$2:$D$14794))"),"#N/A")</f>
        <v>#N/A</v>
      </c>
    </row>
    <row r="7816">
      <c r="B7816" s="4" t="s">
        <v>2341</v>
      </c>
      <c r="C7816" s="12" t="str">
        <f>IFERROR(__xludf.DUMMYFUNCTION("TEXTJOIN("";"", TRUE, FILTER($B$2:$B$14794, #REF!=$D$2:$D$14794))"),"#N/A")</f>
        <v>#N/A</v>
      </c>
    </row>
    <row r="7817">
      <c r="B7817" s="4" t="s">
        <v>2341</v>
      </c>
      <c r="C7817" s="12" t="str">
        <f>IFERROR(__xludf.DUMMYFUNCTION("TEXTJOIN("";"", TRUE, FILTER($B$2:$B$14794, #REF!=$D$2:$D$14794))"),"#N/A")</f>
        <v>#N/A</v>
      </c>
    </row>
    <row r="7818">
      <c r="B7818" s="4" t="s">
        <v>2343</v>
      </c>
      <c r="C7818" s="12" t="str">
        <f>IFERROR(__xludf.DUMMYFUNCTION("TEXTJOIN("";"", TRUE, FILTER($B$2:$B$14794, #REF!=$D$2:$D$14794))"),"#N/A")</f>
        <v>#N/A</v>
      </c>
    </row>
    <row r="7819">
      <c r="B7819" s="4" t="s">
        <v>2343</v>
      </c>
      <c r="C7819" s="12" t="str">
        <f>IFERROR(__xludf.DUMMYFUNCTION("TEXTJOIN("";"", TRUE, FILTER($B$2:$B$14794, #REF!=$D$2:$D$14794))"),"#N/A")</f>
        <v>#N/A</v>
      </c>
    </row>
    <row r="7820">
      <c r="B7820" s="4" t="s">
        <v>2343</v>
      </c>
      <c r="C7820" s="12" t="str">
        <f>IFERROR(__xludf.DUMMYFUNCTION("TEXTJOIN("";"", TRUE, FILTER($B$2:$B$14794, #REF!=$D$2:$D$14794))"),"#N/A")</f>
        <v>#N/A</v>
      </c>
    </row>
    <row r="7821">
      <c r="B7821" s="4" t="s">
        <v>2343</v>
      </c>
      <c r="C7821" s="12" t="str">
        <f>IFERROR(__xludf.DUMMYFUNCTION("TEXTJOIN("";"", TRUE, FILTER($B$2:$B$14794, #REF!=$D$2:$D$14794))"),"#N/A")</f>
        <v>#N/A</v>
      </c>
    </row>
    <row r="7822">
      <c r="B7822" s="4" t="s">
        <v>2343</v>
      </c>
      <c r="C7822" s="12" t="str">
        <f>IFERROR(__xludf.DUMMYFUNCTION("TEXTJOIN("";"", TRUE, FILTER($B$2:$B$14794, #REF!=$D$2:$D$14794))"),"#N/A")</f>
        <v>#N/A</v>
      </c>
    </row>
    <row r="7823">
      <c r="B7823" s="4" t="s">
        <v>2343</v>
      </c>
      <c r="C7823" s="12" t="str">
        <f>IFERROR(__xludf.DUMMYFUNCTION("TEXTJOIN("";"", TRUE, FILTER($B$2:$B$14794, #REF!=$D$2:$D$14794))"),"#N/A")</f>
        <v>#N/A</v>
      </c>
    </row>
    <row r="7824">
      <c r="B7824" s="4" t="s">
        <v>2345</v>
      </c>
      <c r="C7824" s="12" t="str">
        <f>IFERROR(__xludf.DUMMYFUNCTION("TEXTJOIN("";"", TRUE, FILTER($B$2:$B$14794, #REF!=$D$2:$D$14794))"),"#N/A")</f>
        <v>#N/A</v>
      </c>
    </row>
    <row r="7825">
      <c r="B7825" s="4" t="s">
        <v>2347</v>
      </c>
      <c r="C7825" s="12" t="str">
        <f>IFERROR(__xludf.DUMMYFUNCTION("TEXTJOIN("";"", TRUE, FILTER($B$2:$B$14794, #REF!=$D$2:$D$14794))"),"#N/A")</f>
        <v>#N/A</v>
      </c>
    </row>
    <row r="7826">
      <c r="B7826" s="4" t="s">
        <v>2347</v>
      </c>
      <c r="C7826" s="12" t="str">
        <f>IFERROR(__xludf.DUMMYFUNCTION("TEXTJOIN("";"", TRUE, FILTER($B$2:$B$14794, #REF!=$D$2:$D$14794))"),"#N/A")</f>
        <v>#N/A</v>
      </c>
    </row>
    <row r="7827">
      <c r="B7827" s="4" t="s">
        <v>2347</v>
      </c>
      <c r="C7827" s="12" t="str">
        <f>IFERROR(__xludf.DUMMYFUNCTION("TEXTJOIN("";"", TRUE, FILTER($B$2:$B$14794, #REF!=$D$2:$D$14794))"),"#N/A")</f>
        <v>#N/A</v>
      </c>
    </row>
    <row r="7828">
      <c r="B7828" s="4" t="s">
        <v>2347</v>
      </c>
      <c r="C7828" s="12" t="str">
        <f>IFERROR(__xludf.DUMMYFUNCTION("TEXTJOIN("";"", TRUE, FILTER($B$2:$B$14794, #REF!=$D$2:$D$14794))"),"#N/A")</f>
        <v>#N/A</v>
      </c>
    </row>
    <row r="7829">
      <c r="B7829" s="4" t="s">
        <v>2347</v>
      </c>
      <c r="C7829" s="12" t="str">
        <f>IFERROR(__xludf.DUMMYFUNCTION("TEXTJOIN("";"", TRUE, FILTER($B$2:$B$14794, #REF!=$D$2:$D$14794))"),"#N/A")</f>
        <v>#N/A</v>
      </c>
    </row>
    <row r="7830">
      <c r="B7830" s="4" t="s">
        <v>2347</v>
      </c>
      <c r="C7830" s="12" t="str">
        <f>IFERROR(__xludf.DUMMYFUNCTION("TEXTJOIN("";"", TRUE, FILTER($B$2:$B$14794, #REF!=$D$2:$D$14794))"),"#N/A")</f>
        <v>#N/A</v>
      </c>
    </row>
    <row r="7831">
      <c r="B7831" s="4" t="s">
        <v>2347</v>
      </c>
      <c r="C7831" s="12" t="str">
        <f>IFERROR(__xludf.DUMMYFUNCTION("TEXTJOIN("";"", TRUE, FILTER($B$2:$B$14794, #REF!=$D$2:$D$14794))"),"#N/A")</f>
        <v>#N/A</v>
      </c>
    </row>
    <row r="7832">
      <c r="B7832" s="4" t="s">
        <v>2349</v>
      </c>
      <c r="C7832" s="12" t="str">
        <f>IFERROR(__xludf.DUMMYFUNCTION("TEXTJOIN("";"", TRUE, FILTER($B$2:$B$14794, #REF!=$D$2:$D$14794))"),"#N/A")</f>
        <v>#N/A</v>
      </c>
    </row>
    <row r="7833">
      <c r="B7833" s="4" t="s">
        <v>2349</v>
      </c>
      <c r="C7833" s="12" t="str">
        <f>IFERROR(__xludf.DUMMYFUNCTION("TEXTJOIN("";"", TRUE, FILTER($B$2:$B$14794, #REF!=$D$2:$D$14794))"),"#N/A")</f>
        <v>#N/A</v>
      </c>
    </row>
    <row r="7834">
      <c r="B7834" s="4" t="s">
        <v>2349</v>
      </c>
      <c r="C7834" s="12" t="str">
        <f>IFERROR(__xludf.DUMMYFUNCTION("TEXTJOIN("";"", TRUE, FILTER($B$2:$B$14794, #REF!=$D$2:$D$14794))"),"#N/A")</f>
        <v>#N/A</v>
      </c>
    </row>
    <row r="7835">
      <c r="B7835" s="4" t="s">
        <v>2349</v>
      </c>
      <c r="C7835" s="12" t="str">
        <f>IFERROR(__xludf.DUMMYFUNCTION("TEXTJOIN("";"", TRUE, FILTER($B$2:$B$14794, #REF!=$D$2:$D$14794))"),"#N/A")</f>
        <v>#N/A</v>
      </c>
    </row>
    <row r="7836">
      <c r="B7836" s="4" t="s">
        <v>2349</v>
      </c>
      <c r="C7836" s="12" t="str">
        <f>IFERROR(__xludf.DUMMYFUNCTION("TEXTJOIN("";"", TRUE, FILTER($B$2:$B$14794, #REF!=$D$2:$D$14794))"),"#N/A")</f>
        <v>#N/A</v>
      </c>
    </row>
    <row r="7837">
      <c r="B7837" s="4" t="s">
        <v>2349</v>
      </c>
      <c r="C7837" s="12" t="str">
        <f>IFERROR(__xludf.DUMMYFUNCTION("TEXTJOIN("";"", TRUE, FILTER($B$2:$B$14794, #REF!=$D$2:$D$14794))"),"#N/A")</f>
        <v>#N/A</v>
      </c>
    </row>
    <row r="7838">
      <c r="B7838" s="4" t="s">
        <v>2351</v>
      </c>
      <c r="C7838" s="12" t="str">
        <f>IFERROR(__xludf.DUMMYFUNCTION("TEXTJOIN("";"", TRUE, FILTER($B$2:$B$14794, #REF!=$D$2:$D$14794))"),"#N/A")</f>
        <v>#N/A</v>
      </c>
    </row>
    <row r="7839">
      <c r="B7839" s="4" t="s">
        <v>2351</v>
      </c>
      <c r="C7839" s="12" t="str">
        <f>IFERROR(__xludf.DUMMYFUNCTION("TEXTJOIN("";"", TRUE, FILTER($B$2:$B$14794, #REF!=$D$2:$D$14794))"),"#N/A")</f>
        <v>#N/A</v>
      </c>
    </row>
    <row r="7840">
      <c r="B7840" s="4" t="s">
        <v>2351</v>
      </c>
      <c r="C7840" s="12" t="str">
        <f>IFERROR(__xludf.DUMMYFUNCTION("TEXTJOIN("";"", TRUE, FILTER($B$2:$B$14794, #REF!=$D$2:$D$14794))"),"#N/A")</f>
        <v>#N/A</v>
      </c>
    </row>
    <row r="7841">
      <c r="B7841" s="4" t="s">
        <v>2351</v>
      </c>
      <c r="C7841" s="12" t="str">
        <f>IFERROR(__xludf.DUMMYFUNCTION("TEXTJOIN("";"", TRUE, FILTER($B$2:$B$14794, #REF!=$D$2:$D$14794))"),"#N/A")</f>
        <v>#N/A</v>
      </c>
    </row>
    <row r="7842">
      <c r="B7842" s="4" t="s">
        <v>2351</v>
      </c>
      <c r="C7842" s="12" t="str">
        <f>IFERROR(__xludf.DUMMYFUNCTION("TEXTJOIN("";"", TRUE, FILTER($B$2:$B$14794, #REF!=$D$2:$D$14794))"),"#N/A")</f>
        <v>#N/A</v>
      </c>
    </row>
    <row r="7843">
      <c r="B7843" s="4" t="s">
        <v>2351</v>
      </c>
      <c r="C7843" s="12" t="str">
        <f>IFERROR(__xludf.DUMMYFUNCTION("TEXTJOIN("";"", TRUE, FILTER($B$2:$B$14794, #REF!=$D$2:$D$14794))"),"#N/A")</f>
        <v>#N/A</v>
      </c>
    </row>
    <row r="7844">
      <c r="B7844" s="4" t="s">
        <v>2351</v>
      </c>
      <c r="C7844" s="12" t="str">
        <f>IFERROR(__xludf.DUMMYFUNCTION("TEXTJOIN("";"", TRUE, FILTER($B$2:$B$14794, #REF!=$D$2:$D$14794))"),"#N/A")</f>
        <v>#N/A</v>
      </c>
    </row>
    <row r="7845">
      <c r="B7845" s="4" t="s">
        <v>2351</v>
      </c>
      <c r="C7845" s="12" t="str">
        <f>IFERROR(__xludf.DUMMYFUNCTION("TEXTJOIN("";"", TRUE, FILTER($B$2:$B$14794, #REF!=$D$2:$D$14794))"),"#N/A")</f>
        <v>#N/A</v>
      </c>
    </row>
    <row r="7846">
      <c r="B7846" s="4" t="s">
        <v>2354</v>
      </c>
      <c r="C7846" s="12" t="str">
        <f>IFERROR(__xludf.DUMMYFUNCTION("TEXTJOIN("";"", TRUE, FILTER($B$2:$B$14794, #REF!=$D$2:$D$14794))"),"#N/A")</f>
        <v>#N/A</v>
      </c>
    </row>
    <row r="7847">
      <c r="B7847" s="4" t="s">
        <v>2354</v>
      </c>
      <c r="C7847" s="12" t="str">
        <f>IFERROR(__xludf.DUMMYFUNCTION("TEXTJOIN("";"", TRUE, FILTER($B$2:$B$14794, #REF!=$D$2:$D$14794))"),"#N/A")</f>
        <v>#N/A</v>
      </c>
    </row>
    <row r="7848">
      <c r="B7848" s="4" t="s">
        <v>2354</v>
      </c>
      <c r="C7848" s="12" t="str">
        <f>IFERROR(__xludf.DUMMYFUNCTION("TEXTJOIN("";"", TRUE, FILTER($B$2:$B$14794, #REF!=$D$2:$D$14794))"),"#N/A")</f>
        <v>#N/A</v>
      </c>
    </row>
    <row r="7849">
      <c r="B7849" s="4" t="s">
        <v>2354</v>
      </c>
      <c r="C7849" s="12" t="str">
        <f>IFERROR(__xludf.DUMMYFUNCTION("TEXTJOIN("";"", TRUE, FILTER($B$2:$B$14794, #REF!=$D$2:$D$14794))"),"#N/A")</f>
        <v>#N/A</v>
      </c>
    </row>
    <row r="7850">
      <c r="B7850" s="4" t="s">
        <v>2354</v>
      </c>
      <c r="C7850" s="12" t="str">
        <f>IFERROR(__xludf.DUMMYFUNCTION("TEXTJOIN("";"", TRUE, FILTER($B$2:$B$14794, #REF!=$D$2:$D$14794))"),"#N/A")</f>
        <v>#N/A</v>
      </c>
    </row>
    <row r="7851">
      <c r="B7851" s="4" t="s">
        <v>2357</v>
      </c>
      <c r="C7851" s="12" t="str">
        <f>IFERROR(__xludf.DUMMYFUNCTION("TEXTJOIN("";"", TRUE, FILTER($B$2:$B$14794, #REF!=$D$2:$D$14794))"),"#N/A")</f>
        <v>#N/A</v>
      </c>
    </row>
    <row r="7852">
      <c r="B7852" s="4" t="s">
        <v>2357</v>
      </c>
      <c r="C7852" s="12" t="str">
        <f>IFERROR(__xludf.DUMMYFUNCTION("TEXTJOIN("";"", TRUE, FILTER($B$2:$B$14794, #REF!=$D$2:$D$14794))"),"#N/A")</f>
        <v>#N/A</v>
      </c>
    </row>
    <row r="7853">
      <c r="B7853" s="4" t="s">
        <v>2357</v>
      </c>
      <c r="C7853" s="12" t="str">
        <f>IFERROR(__xludf.DUMMYFUNCTION("TEXTJOIN("";"", TRUE, FILTER($B$2:$B$14794, #REF!=$D$2:$D$14794))"),"#N/A")</f>
        <v>#N/A</v>
      </c>
    </row>
    <row r="7854">
      <c r="B7854" s="4" t="s">
        <v>2359</v>
      </c>
      <c r="C7854" s="12" t="str">
        <f>IFERROR(__xludf.DUMMYFUNCTION("TEXTJOIN("";"", TRUE, FILTER($B$2:$B$14794, #REF!=$D$2:$D$14794))"),"#N/A")</f>
        <v>#N/A</v>
      </c>
    </row>
    <row r="7855">
      <c r="B7855" s="4" t="s">
        <v>2359</v>
      </c>
      <c r="C7855" s="12" t="str">
        <f>IFERROR(__xludf.DUMMYFUNCTION("TEXTJOIN("";"", TRUE, FILTER($B$2:$B$14794, #REF!=$D$2:$D$14794))"),"#N/A")</f>
        <v>#N/A</v>
      </c>
    </row>
    <row r="7856">
      <c r="B7856" s="4" t="s">
        <v>2359</v>
      </c>
      <c r="C7856" s="12" t="str">
        <f>IFERROR(__xludf.DUMMYFUNCTION("TEXTJOIN("";"", TRUE, FILTER($B$2:$B$14794, #REF!=$D$2:$D$14794))"),"#N/A")</f>
        <v>#N/A</v>
      </c>
    </row>
    <row r="7857">
      <c r="B7857" s="4" t="s">
        <v>2359</v>
      </c>
      <c r="C7857" s="12" t="str">
        <f>IFERROR(__xludf.DUMMYFUNCTION("TEXTJOIN("";"", TRUE, FILTER($B$2:$B$14794, #REF!=$D$2:$D$14794))"),"#N/A")</f>
        <v>#N/A</v>
      </c>
    </row>
    <row r="7858">
      <c r="B7858" s="4" t="s">
        <v>2361</v>
      </c>
      <c r="C7858" s="12" t="str">
        <f>IFERROR(__xludf.DUMMYFUNCTION("TEXTJOIN("";"", TRUE, FILTER($B$2:$B$14794, #REF!=$D$2:$D$14794))"),"#N/A")</f>
        <v>#N/A</v>
      </c>
    </row>
    <row r="7859">
      <c r="B7859" s="4" t="s">
        <v>2361</v>
      </c>
      <c r="C7859" s="12" t="str">
        <f>IFERROR(__xludf.DUMMYFUNCTION("TEXTJOIN("";"", TRUE, FILTER($B$2:$B$14794, #REF!=$D$2:$D$14794))"),"#N/A")</f>
        <v>#N/A</v>
      </c>
    </row>
    <row r="7860">
      <c r="B7860" s="4" t="s">
        <v>2361</v>
      </c>
      <c r="C7860" s="12" t="str">
        <f>IFERROR(__xludf.DUMMYFUNCTION("TEXTJOIN("";"", TRUE, FILTER($B$2:$B$14794, #REF!=$D$2:$D$14794))"),"#N/A")</f>
        <v>#N/A</v>
      </c>
    </row>
    <row r="7861">
      <c r="B7861" s="4" t="s">
        <v>2361</v>
      </c>
      <c r="C7861" s="12" t="str">
        <f>IFERROR(__xludf.DUMMYFUNCTION("TEXTJOIN("";"", TRUE, FILTER($B$2:$B$14794, #REF!=$D$2:$D$14794))"),"#N/A")</f>
        <v>#N/A</v>
      </c>
    </row>
    <row r="7862">
      <c r="B7862" s="4" t="s">
        <v>2361</v>
      </c>
      <c r="C7862" s="12" t="str">
        <f>IFERROR(__xludf.DUMMYFUNCTION("TEXTJOIN("";"", TRUE, FILTER($B$2:$B$14794, #REF!=$D$2:$D$14794))"),"#N/A")</f>
        <v>#N/A</v>
      </c>
    </row>
    <row r="7863">
      <c r="B7863" s="4" t="s">
        <v>2361</v>
      </c>
      <c r="C7863" s="12" t="str">
        <f>IFERROR(__xludf.DUMMYFUNCTION("TEXTJOIN("";"", TRUE, FILTER($B$2:$B$14794, #REF!=$D$2:$D$14794))"),"#N/A")</f>
        <v>#N/A</v>
      </c>
    </row>
    <row r="7864">
      <c r="B7864" s="4" t="s">
        <v>2361</v>
      </c>
      <c r="C7864" s="12" t="str">
        <f>IFERROR(__xludf.DUMMYFUNCTION("TEXTJOIN("";"", TRUE, FILTER($B$2:$B$14794, #REF!=$D$2:$D$14794))"),"#N/A")</f>
        <v>#N/A</v>
      </c>
    </row>
    <row r="7865">
      <c r="B7865" s="4" t="s">
        <v>2361</v>
      </c>
      <c r="C7865" s="12" t="str">
        <f>IFERROR(__xludf.DUMMYFUNCTION("TEXTJOIN("";"", TRUE, FILTER($B$2:$B$14794, #REF!=$D$2:$D$14794))"),"#N/A")</f>
        <v>#N/A</v>
      </c>
    </row>
    <row r="7866">
      <c r="B7866" s="4" t="s">
        <v>2361</v>
      </c>
      <c r="C7866" s="12" t="str">
        <f>IFERROR(__xludf.DUMMYFUNCTION("TEXTJOIN("";"", TRUE, FILTER($B$2:$B$14794, #REF!=$D$2:$D$14794))"),"#N/A")</f>
        <v>#N/A</v>
      </c>
    </row>
    <row r="7867">
      <c r="B7867" s="4" t="s">
        <v>2361</v>
      </c>
      <c r="C7867" s="12" t="str">
        <f>IFERROR(__xludf.DUMMYFUNCTION("TEXTJOIN("";"", TRUE, FILTER($B$2:$B$14794, #REF!=$D$2:$D$14794))"),"#N/A")</f>
        <v>#N/A</v>
      </c>
    </row>
    <row r="7868">
      <c r="B7868" s="4" t="s">
        <v>2363</v>
      </c>
      <c r="C7868" s="12" t="str">
        <f>IFERROR(__xludf.DUMMYFUNCTION("TEXTJOIN("";"", TRUE, FILTER($B$2:$B$14794, #REF!=$D$2:$D$14794))"),"#N/A")</f>
        <v>#N/A</v>
      </c>
    </row>
    <row r="7869">
      <c r="B7869" s="4" t="s">
        <v>2363</v>
      </c>
      <c r="C7869" s="12" t="str">
        <f>IFERROR(__xludf.DUMMYFUNCTION("TEXTJOIN("";"", TRUE, FILTER($B$2:$B$14794, #REF!=$D$2:$D$14794))"),"#N/A")</f>
        <v>#N/A</v>
      </c>
    </row>
    <row r="7870">
      <c r="B7870" s="4" t="s">
        <v>2363</v>
      </c>
      <c r="C7870" s="12" t="str">
        <f>IFERROR(__xludf.DUMMYFUNCTION("TEXTJOIN("";"", TRUE, FILTER($B$2:$B$14794, #REF!=$D$2:$D$14794))"),"#N/A")</f>
        <v>#N/A</v>
      </c>
    </row>
    <row r="7871">
      <c r="B7871" s="4" t="s">
        <v>2363</v>
      </c>
      <c r="C7871" s="12" t="str">
        <f>IFERROR(__xludf.DUMMYFUNCTION("TEXTJOIN("";"", TRUE, FILTER($B$2:$B$14794, #REF!=$D$2:$D$14794))"),"#N/A")</f>
        <v>#N/A</v>
      </c>
    </row>
    <row r="7872">
      <c r="B7872" s="4" t="s">
        <v>2363</v>
      </c>
      <c r="C7872" s="12" t="str">
        <f>IFERROR(__xludf.DUMMYFUNCTION("TEXTJOIN("";"", TRUE, FILTER($B$2:$B$14794, #REF!=$D$2:$D$14794))"),"#N/A")</f>
        <v>#N/A</v>
      </c>
    </row>
    <row r="7873">
      <c r="B7873" s="4" t="s">
        <v>2363</v>
      </c>
      <c r="C7873" s="12" t="str">
        <f>IFERROR(__xludf.DUMMYFUNCTION("TEXTJOIN("";"", TRUE, FILTER($B$2:$B$14794, #REF!=$D$2:$D$14794))"),"#N/A")</f>
        <v>#N/A</v>
      </c>
    </row>
    <row r="7874">
      <c r="B7874" s="4" t="s">
        <v>2363</v>
      </c>
      <c r="C7874" s="12" t="str">
        <f>IFERROR(__xludf.DUMMYFUNCTION("TEXTJOIN("";"", TRUE, FILTER($B$2:$B$14794, #REF!=$D$2:$D$14794))"),"#N/A")</f>
        <v>#N/A</v>
      </c>
    </row>
    <row r="7875">
      <c r="B7875" s="4" t="s">
        <v>2363</v>
      </c>
      <c r="C7875" s="12" t="str">
        <f>IFERROR(__xludf.DUMMYFUNCTION("TEXTJOIN("";"", TRUE, FILTER($B$2:$B$14794, #REF!=$D$2:$D$14794))"),"#N/A")</f>
        <v>#N/A</v>
      </c>
    </row>
    <row r="7876">
      <c r="B7876" s="4" t="s">
        <v>2363</v>
      </c>
      <c r="C7876" s="12" t="str">
        <f>IFERROR(__xludf.DUMMYFUNCTION("TEXTJOIN("";"", TRUE, FILTER($B$2:$B$14794, #REF!=$D$2:$D$14794))"),"#N/A")</f>
        <v>#N/A</v>
      </c>
    </row>
    <row r="7877">
      <c r="B7877" s="4" t="s">
        <v>2363</v>
      </c>
      <c r="C7877" s="12" t="str">
        <f>IFERROR(__xludf.DUMMYFUNCTION("TEXTJOIN("";"", TRUE, FILTER($B$2:$B$14794, #REF!=$D$2:$D$14794))"),"#N/A")</f>
        <v>#N/A</v>
      </c>
    </row>
    <row r="7878">
      <c r="B7878" s="4" t="s">
        <v>2365</v>
      </c>
      <c r="C7878" s="12" t="str">
        <f>IFERROR(__xludf.DUMMYFUNCTION("TEXTJOIN("";"", TRUE, FILTER($B$2:$B$14794, #REF!=$D$2:$D$14794))"),"#N/A")</f>
        <v>#N/A</v>
      </c>
    </row>
    <row r="7879">
      <c r="B7879" s="4" t="s">
        <v>2365</v>
      </c>
      <c r="C7879" s="12" t="str">
        <f>IFERROR(__xludf.DUMMYFUNCTION("TEXTJOIN("";"", TRUE, FILTER($B$2:$B$14794, #REF!=$D$2:$D$14794))"),"#N/A")</f>
        <v>#N/A</v>
      </c>
    </row>
    <row r="7880">
      <c r="B7880" s="4" t="s">
        <v>2365</v>
      </c>
      <c r="C7880" s="12" t="str">
        <f>IFERROR(__xludf.DUMMYFUNCTION("TEXTJOIN("";"", TRUE, FILTER($B$2:$B$14794, #REF!=$D$2:$D$14794))"),"#N/A")</f>
        <v>#N/A</v>
      </c>
    </row>
    <row r="7881">
      <c r="B7881" s="4" t="s">
        <v>2365</v>
      </c>
      <c r="C7881" s="12" t="str">
        <f>IFERROR(__xludf.DUMMYFUNCTION("TEXTJOIN("";"", TRUE, FILTER($B$2:$B$14794, #REF!=$D$2:$D$14794))"),"#N/A")</f>
        <v>#N/A</v>
      </c>
    </row>
    <row r="7882">
      <c r="B7882" s="4" t="s">
        <v>2365</v>
      </c>
      <c r="C7882" s="12" t="str">
        <f>IFERROR(__xludf.DUMMYFUNCTION("TEXTJOIN("";"", TRUE, FILTER($B$2:$B$14794, #REF!=$D$2:$D$14794))"),"#N/A")</f>
        <v>#N/A</v>
      </c>
    </row>
    <row r="7883">
      <c r="B7883" s="4" t="s">
        <v>2365</v>
      </c>
      <c r="C7883" s="12" t="str">
        <f>IFERROR(__xludf.DUMMYFUNCTION("TEXTJOIN("";"", TRUE, FILTER($B$2:$B$14794, #REF!=$D$2:$D$14794))"),"#N/A")</f>
        <v>#N/A</v>
      </c>
    </row>
    <row r="7884">
      <c r="B7884" s="4" t="s">
        <v>2365</v>
      </c>
      <c r="C7884" s="12" t="str">
        <f>IFERROR(__xludf.DUMMYFUNCTION("TEXTJOIN("";"", TRUE, FILTER($B$2:$B$14794, #REF!=$D$2:$D$14794))"),"#N/A")</f>
        <v>#N/A</v>
      </c>
    </row>
    <row r="7885">
      <c r="B7885" s="4" t="s">
        <v>2365</v>
      </c>
      <c r="C7885" s="12" t="str">
        <f>IFERROR(__xludf.DUMMYFUNCTION("TEXTJOIN("";"", TRUE, FILTER($B$2:$B$14794, #REF!=$D$2:$D$14794))"),"#N/A")</f>
        <v>#N/A</v>
      </c>
    </row>
    <row r="7886">
      <c r="B7886" s="4" t="s">
        <v>2365</v>
      </c>
      <c r="C7886" s="12" t="str">
        <f>IFERROR(__xludf.DUMMYFUNCTION("TEXTJOIN("";"", TRUE, FILTER($B$2:$B$14794, #REF!=$D$2:$D$14794))"),"#N/A")</f>
        <v>#N/A</v>
      </c>
    </row>
    <row r="7887">
      <c r="B7887" s="4" t="s">
        <v>2365</v>
      </c>
      <c r="C7887" s="12" t="str">
        <f>IFERROR(__xludf.DUMMYFUNCTION("TEXTJOIN("";"", TRUE, FILTER($B$2:$B$14794, #REF!=$D$2:$D$14794))"),"#N/A")</f>
        <v>#N/A</v>
      </c>
    </row>
    <row r="7888">
      <c r="B7888" s="4" t="s">
        <v>2367</v>
      </c>
      <c r="C7888" s="12" t="str">
        <f>IFERROR(__xludf.DUMMYFUNCTION("TEXTJOIN("";"", TRUE, FILTER($B$2:$B$14794, #REF!=$D$2:$D$14794))"),"#N/A")</f>
        <v>#N/A</v>
      </c>
    </row>
    <row r="7889">
      <c r="B7889" s="4" t="s">
        <v>2367</v>
      </c>
      <c r="C7889" s="12" t="str">
        <f>IFERROR(__xludf.DUMMYFUNCTION("TEXTJOIN("";"", TRUE, FILTER($B$2:$B$14794, #REF!=$D$2:$D$14794))"),"#N/A")</f>
        <v>#N/A</v>
      </c>
    </row>
    <row r="7890">
      <c r="B7890" s="4" t="s">
        <v>2367</v>
      </c>
      <c r="C7890" s="12" t="str">
        <f>IFERROR(__xludf.DUMMYFUNCTION("TEXTJOIN("";"", TRUE, FILTER($B$2:$B$14794, #REF!=$D$2:$D$14794))"),"#N/A")</f>
        <v>#N/A</v>
      </c>
    </row>
    <row r="7891">
      <c r="B7891" s="4" t="s">
        <v>2367</v>
      </c>
      <c r="C7891" s="12" t="str">
        <f>IFERROR(__xludf.DUMMYFUNCTION("TEXTJOIN("";"", TRUE, FILTER($B$2:$B$14794, #REF!=$D$2:$D$14794))"),"#N/A")</f>
        <v>#N/A</v>
      </c>
    </row>
    <row r="7892">
      <c r="B7892" s="4" t="s">
        <v>2367</v>
      </c>
      <c r="C7892" s="12" t="str">
        <f>IFERROR(__xludf.DUMMYFUNCTION("TEXTJOIN("";"", TRUE, FILTER($B$2:$B$14794, #REF!=$D$2:$D$14794))"),"#N/A")</f>
        <v>#N/A</v>
      </c>
    </row>
    <row r="7893">
      <c r="B7893" s="4" t="s">
        <v>2367</v>
      </c>
      <c r="C7893" s="12" t="str">
        <f>IFERROR(__xludf.DUMMYFUNCTION("TEXTJOIN("";"", TRUE, FILTER($B$2:$B$14794, #REF!=$D$2:$D$14794))"),"#N/A")</f>
        <v>#N/A</v>
      </c>
    </row>
    <row r="7894">
      <c r="B7894" s="4" t="s">
        <v>2367</v>
      </c>
      <c r="C7894" s="12" t="str">
        <f>IFERROR(__xludf.DUMMYFUNCTION("TEXTJOIN("";"", TRUE, FILTER($B$2:$B$14794, #REF!=$D$2:$D$14794))"),"#N/A")</f>
        <v>#N/A</v>
      </c>
    </row>
    <row r="7895">
      <c r="B7895" s="4" t="s">
        <v>2367</v>
      </c>
      <c r="C7895" s="12" t="str">
        <f>IFERROR(__xludf.DUMMYFUNCTION("TEXTJOIN("";"", TRUE, FILTER($B$2:$B$14794, #REF!=$D$2:$D$14794))"),"#N/A")</f>
        <v>#N/A</v>
      </c>
    </row>
    <row r="7896">
      <c r="B7896" s="4" t="s">
        <v>2367</v>
      </c>
      <c r="C7896" s="12" t="str">
        <f>IFERROR(__xludf.DUMMYFUNCTION("TEXTJOIN("";"", TRUE, FILTER($B$2:$B$14794, #REF!=$D$2:$D$14794))"),"#N/A")</f>
        <v>#N/A</v>
      </c>
    </row>
    <row r="7897">
      <c r="B7897" s="4" t="s">
        <v>2367</v>
      </c>
      <c r="C7897" s="12" t="str">
        <f>IFERROR(__xludf.DUMMYFUNCTION("TEXTJOIN("";"", TRUE, FILTER($B$2:$B$14794, #REF!=$D$2:$D$14794))"),"#N/A")</f>
        <v>#N/A</v>
      </c>
    </row>
    <row r="7898">
      <c r="B7898" s="4" t="s">
        <v>2369</v>
      </c>
      <c r="C7898" s="12" t="str">
        <f>IFERROR(__xludf.DUMMYFUNCTION("TEXTJOIN("";"", TRUE, FILTER($B$2:$B$14794, #REF!=$D$2:$D$14794))"),"#N/A")</f>
        <v>#N/A</v>
      </c>
    </row>
    <row r="7899">
      <c r="B7899" s="4" t="s">
        <v>2369</v>
      </c>
      <c r="C7899" s="12" t="str">
        <f>IFERROR(__xludf.DUMMYFUNCTION("TEXTJOIN("";"", TRUE, FILTER($B$2:$B$14794, #REF!=$D$2:$D$14794))"),"#N/A")</f>
        <v>#N/A</v>
      </c>
    </row>
    <row r="7900">
      <c r="B7900" s="4" t="s">
        <v>2369</v>
      </c>
      <c r="C7900" s="12" t="str">
        <f>IFERROR(__xludf.DUMMYFUNCTION("TEXTJOIN("";"", TRUE, FILTER($B$2:$B$14794, #REF!=$D$2:$D$14794))"),"#N/A")</f>
        <v>#N/A</v>
      </c>
    </row>
    <row r="7901">
      <c r="B7901" s="4" t="s">
        <v>2369</v>
      </c>
      <c r="C7901" s="12" t="str">
        <f>IFERROR(__xludf.DUMMYFUNCTION("TEXTJOIN("";"", TRUE, FILTER($B$2:$B$14794, #REF!=$D$2:$D$14794))"),"#N/A")</f>
        <v>#N/A</v>
      </c>
    </row>
    <row r="7902">
      <c r="B7902" s="4" t="s">
        <v>2369</v>
      </c>
      <c r="C7902" s="12" t="str">
        <f>IFERROR(__xludf.DUMMYFUNCTION("TEXTJOIN("";"", TRUE, FILTER($B$2:$B$14794, #REF!=$D$2:$D$14794))"),"#N/A")</f>
        <v>#N/A</v>
      </c>
    </row>
    <row r="7903">
      <c r="B7903" s="4" t="s">
        <v>2369</v>
      </c>
      <c r="C7903" s="12" t="str">
        <f>IFERROR(__xludf.DUMMYFUNCTION("TEXTJOIN("";"", TRUE, FILTER($B$2:$B$14794, #REF!=$D$2:$D$14794))"),"#N/A")</f>
        <v>#N/A</v>
      </c>
    </row>
    <row r="7904">
      <c r="B7904" s="4" t="s">
        <v>2369</v>
      </c>
      <c r="C7904" s="12" t="str">
        <f>IFERROR(__xludf.DUMMYFUNCTION("TEXTJOIN("";"", TRUE, FILTER($B$2:$B$14794, #REF!=$D$2:$D$14794))"),"#N/A")</f>
        <v>#N/A</v>
      </c>
    </row>
    <row r="7905">
      <c r="B7905" s="4" t="s">
        <v>2369</v>
      </c>
      <c r="C7905" s="12" t="str">
        <f>IFERROR(__xludf.DUMMYFUNCTION("TEXTJOIN("";"", TRUE, FILTER($B$2:$B$14794, #REF!=$D$2:$D$14794))"),"#N/A")</f>
        <v>#N/A</v>
      </c>
    </row>
    <row r="7906">
      <c r="B7906" s="4" t="s">
        <v>2369</v>
      </c>
      <c r="C7906" s="12" t="str">
        <f>IFERROR(__xludf.DUMMYFUNCTION("TEXTJOIN("";"", TRUE, FILTER($B$2:$B$14794, #REF!=$D$2:$D$14794))"),"#N/A")</f>
        <v>#N/A</v>
      </c>
    </row>
    <row r="7907">
      <c r="B7907" s="4" t="s">
        <v>2369</v>
      </c>
      <c r="C7907" s="12" t="str">
        <f>IFERROR(__xludf.DUMMYFUNCTION("TEXTJOIN("";"", TRUE, FILTER($B$2:$B$14794, #REF!=$D$2:$D$14794))"),"#N/A")</f>
        <v>#N/A</v>
      </c>
    </row>
    <row r="7908">
      <c r="B7908" s="4" t="s">
        <v>2371</v>
      </c>
      <c r="C7908" s="12" t="str">
        <f>IFERROR(__xludf.DUMMYFUNCTION("TEXTJOIN("";"", TRUE, FILTER($B$2:$B$14794, #REF!=$D$2:$D$14794))"),"#N/A")</f>
        <v>#N/A</v>
      </c>
    </row>
    <row r="7909">
      <c r="B7909" s="4" t="s">
        <v>2371</v>
      </c>
      <c r="C7909" s="12" t="str">
        <f>IFERROR(__xludf.DUMMYFUNCTION("TEXTJOIN("";"", TRUE, FILTER($B$2:$B$14794, #REF!=$D$2:$D$14794))"),"#N/A")</f>
        <v>#N/A</v>
      </c>
    </row>
    <row r="7910">
      <c r="B7910" s="4" t="s">
        <v>2371</v>
      </c>
      <c r="C7910" s="12" t="str">
        <f>IFERROR(__xludf.DUMMYFUNCTION("TEXTJOIN("";"", TRUE, FILTER($B$2:$B$14794, #REF!=$D$2:$D$14794))"),"#N/A")</f>
        <v>#N/A</v>
      </c>
    </row>
    <row r="7911">
      <c r="B7911" s="4" t="s">
        <v>2371</v>
      </c>
      <c r="C7911" s="12" t="str">
        <f>IFERROR(__xludf.DUMMYFUNCTION("TEXTJOIN("";"", TRUE, FILTER($B$2:$B$14794, #REF!=$D$2:$D$14794))"),"#N/A")</f>
        <v>#N/A</v>
      </c>
    </row>
    <row r="7912">
      <c r="B7912" s="4" t="s">
        <v>2371</v>
      </c>
      <c r="C7912" s="12" t="str">
        <f>IFERROR(__xludf.DUMMYFUNCTION("TEXTJOIN("";"", TRUE, FILTER($B$2:$B$14794, #REF!=$D$2:$D$14794))"),"#N/A")</f>
        <v>#N/A</v>
      </c>
    </row>
    <row r="7913">
      <c r="B7913" s="4" t="s">
        <v>2371</v>
      </c>
      <c r="C7913" s="12" t="str">
        <f>IFERROR(__xludf.DUMMYFUNCTION("TEXTJOIN("";"", TRUE, FILTER($B$2:$B$14794, #REF!=$D$2:$D$14794))"),"#N/A")</f>
        <v>#N/A</v>
      </c>
    </row>
    <row r="7914">
      <c r="B7914" s="4" t="s">
        <v>2371</v>
      </c>
      <c r="C7914" s="12" t="str">
        <f>IFERROR(__xludf.DUMMYFUNCTION("TEXTJOIN("";"", TRUE, FILTER($B$2:$B$14794, #REF!=$D$2:$D$14794))"),"#N/A")</f>
        <v>#N/A</v>
      </c>
    </row>
    <row r="7915">
      <c r="B7915" s="4" t="s">
        <v>2371</v>
      </c>
      <c r="C7915" s="12" t="str">
        <f>IFERROR(__xludf.DUMMYFUNCTION("TEXTJOIN("";"", TRUE, FILTER($B$2:$B$14794, #REF!=$D$2:$D$14794))"),"#N/A")</f>
        <v>#N/A</v>
      </c>
    </row>
    <row r="7916">
      <c r="B7916" s="4" t="s">
        <v>2371</v>
      </c>
      <c r="C7916" s="12" t="str">
        <f>IFERROR(__xludf.DUMMYFUNCTION("TEXTJOIN("";"", TRUE, FILTER($B$2:$B$14794, #REF!=$D$2:$D$14794))"),"#N/A")</f>
        <v>#N/A</v>
      </c>
    </row>
    <row r="7917">
      <c r="B7917" s="4" t="s">
        <v>2371</v>
      </c>
      <c r="C7917" s="12" t="str">
        <f>IFERROR(__xludf.DUMMYFUNCTION("TEXTJOIN("";"", TRUE, FILTER($B$2:$B$14794, #REF!=$D$2:$D$14794))"),"#N/A")</f>
        <v>#N/A</v>
      </c>
    </row>
    <row r="7918">
      <c r="B7918" s="4" t="s">
        <v>2373</v>
      </c>
      <c r="C7918" s="12" t="str">
        <f>IFERROR(__xludf.DUMMYFUNCTION("TEXTJOIN("";"", TRUE, FILTER($B$2:$B$14794, #REF!=$D$2:$D$14794))"),"#N/A")</f>
        <v>#N/A</v>
      </c>
    </row>
    <row r="7919">
      <c r="B7919" s="4" t="s">
        <v>2373</v>
      </c>
      <c r="C7919" s="12" t="str">
        <f>IFERROR(__xludf.DUMMYFUNCTION("TEXTJOIN("";"", TRUE, FILTER($B$2:$B$14794, #REF!=$D$2:$D$14794))"),"#N/A")</f>
        <v>#N/A</v>
      </c>
    </row>
    <row r="7920">
      <c r="B7920" s="4" t="s">
        <v>2373</v>
      </c>
      <c r="C7920" s="12" t="str">
        <f>IFERROR(__xludf.DUMMYFUNCTION("TEXTJOIN("";"", TRUE, FILTER($B$2:$B$14794, #REF!=$D$2:$D$14794))"),"#N/A")</f>
        <v>#N/A</v>
      </c>
    </row>
    <row r="7921">
      <c r="B7921" s="4" t="s">
        <v>2373</v>
      </c>
      <c r="C7921" s="12" t="str">
        <f>IFERROR(__xludf.DUMMYFUNCTION("TEXTJOIN("";"", TRUE, FILTER($B$2:$B$14794, #REF!=$D$2:$D$14794))"),"#N/A")</f>
        <v>#N/A</v>
      </c>
    </row>
    <row r="7922">
      <c r="B7922" s="4" t="s">
        <v>2373</v>
      </c>
      <c r="C7922" s="12" t="str">
        <f>IFERROR(__xludf.DUMMYFUNCTION("TEXTJOIN("";"", TRUE, FILTER($B$2:$B$14794, #REF!=$D$2:$D$14794))"),"#N/A")</f>
        <v>#N/A</v>
      </c>
    </row>
    <row r="7923">
      <c r="B7923" s="4" t="s">
        <v>2373</v>
      </c>
      <c r="C7923" s="12" t="str">
        <f>IFERROR(__xludf.DUMMYFUNCTION("TEXTJOIN("";"", TRUE, FILTER($B$2:$B$14794, #REF!=$D$2:$D$14794))"),"#N/A")</f>
        <v>#N/A</v>
      </c>
    </row>
    <row r="7924">
      <c r="B7924" s="4" t="s">
        <v>2376</v>
      </c>
      <c r="C7924" s="12" t="str">
        <f>IFERROR(__xludf.DUMMYFUNCTION("TEXTJOIN("";"", TRUE, FILTER($B$2:$B$14794, #REF!=$D$2:$D$14794))"),"#N/A")</f>
        <v>#N/A</v>
      </c>
    </row>
    <row r="7925">
      <c r="B7925" s="4" t="s">
        <v>2378</v>
      </c>
      <c r="C7925" s="12" t="str">
        <f>IFERROR(__xludf.DUMMYFUNCTION("TEXTJOIN("";"", TRUE, FILTER($B$2:$B$14794, #REF!=$D$2:$D$14794))"),"#N/A")</f>
        <v>#N/A</v>
      </c>
    </row>
    <row r="7926">
      <c r="B7926" s="4" t="s">
        <v>2378</v>
      </c>
      <c r="C7926" s="12" t="str">
        <f>IFERROR(__xludf.DUMMYFUNCTION("TEXTJOIN("";"", TRUE, FILTER($B$2:$B$14794, #REF!=$D$2:$D$14794))"),"#N/A")</f>
        <v>#N/A</v>
      </c>
    </row>
    <row r="7927">
      <c r="B7927" s="4" t="s">
        <v>2378</v>
      </c>
      <c r="C7927" s="12" t="str">
        <f>IFERROR(__xludf.DUMMYFUNCTION("TEXTJOIN("";"", TRUE, FILTER($B$2:$B$14794, #REF!=$D$2:$D$14794))"),"#N/A")</f>
        <v>#N/A</v>
      </c>
    </row>
    <row r="7928">
      <c r="B7928" s="4" t="s">
        <v>2380</v>
      </c>
      <c r="C7928" s="12" t="str">
        <f>IFERROR(__xludf.DUMMYFUNCTION("TEXTJOIN("";"", TRUE, FILTER($B$2:$B$14794, #REF!=$D$2:$D$14794))"),"#N/A")</f>
        <v>#N/A</v>
      </c>
    </row>
    <row r="7929">
      <c r="B7929" s="4" t="s">
        <v>2382</v>
      </c>
      <c r="C7929" s="12" t="str">
        <f>IFERROR(__xludf.DUMMYFUNCTION("TEXTJOIN("";"", TRUE, FILTER($B$2:$B$14794, #REF!=$D$2:$D$14794))"),"#N/A")</f>
        <v>#N/A</v>
      </c>
    </row>
    <row r="7930">
      <c r="B7930" s="4" t="s">
        <v>2382</v>
      </c>
      <c r="C7930" s="12" t="str">
        <f>IFERROR(__xludf.DUMMYFUNCTION("TEXTJOIN("";"", TRUE, FILTER($B$2:$B$14794, #REF!=$D$2:$D$14794))"),"#N/A")</f>
        <v>#N/A</v>
      </c>
    </row>
    <row r="7931">
      <c r="B7931" s="4" t="s">
        <v>2382</v>
      </c>
      <c r="C7931" s="12" t="str">
        <f>IFERROR(__xludf.DUMMYFUNCTION("TEXTJOIN("";"", TRUE, FILTER($B$2:$B$14794, #REF!=$D$2:$D$14794))"),"#N/A")</f>
        <v>#N/A</v>
      </c>
    </row>
    <row r="7932">
      <c r="B7932" s="4" t="s">
        <v>2384</v>
      </c>
      <c r="C7932" s="12" t="str">
        <f>IFERROR(__xludf.DUMMYFUNCTION("TEXTJOIN("";"", TRUE, FILTER($B$2:$B$14794, #REF!=$D$2:$D$14794))"),"#N/A")</f>
        <v>#N/A</v>
      </c>
    </row>
    <row r="7933">
      <c r="B7933" s="4" t="s">
        <v>2384</v>
      </c>
      <c r="C7933" s="12" t="str">
        <f>IFERROR(__xludf.DUMMYFUNCTION("TEXTJOIN("";"", TRUE, FILTER($B$2:$B$14794, #REF!=$D$2:$D$14794))"),"#N/A")</f>
        <v>#N/A</v>
      </c>
    </row>
    <row r="7934">
      <c r="B7934" s="4" t="s">
        <v>2384</v>
      </c>
      <c r="C7934" s="12" t="str">
        <f>IFERROR(__xludf.DUMMYFUNCTION("TEXTJOIN("";"", TRUE, FILTER($B$2:$B$14794, #REF!=$D$2:$D$14794))"),"#N/A")</f>
        <v>#N/A</v>
      </c>
    </row>
    <row r="7935">
      <c r="B7935" s="4" t="s">
        <v>2384</v>
      </c>
      <c r="C7935" s="12" t="str">
        <f>IFERROR(__xludf.DUMMYFUNCTION("TEXTJOIN("";"", TRUE, FILTER($B$2:$B$14794, #REF!=$D$2:$D$14794))"),"#N/A")</f>
        <v>#N/A</v>
      </c>
    </row>
    <row r="7936">
      <c r="B7936" s="4" t="s">
        <v>2386</v>
      </c>
      <c r="C7936" s="12" t="str">
        <f>IFERROR(__xludf.DUMMYFUNCTION("TEXTJOIN("";"", TRUE, FILTER($B$2:$B$14794, #REF!=$D$2:$D$14794))"),"#N/A")</f>
        <v>#N/A</v>
      </c>
    </row>
    <row r="7937">
      <c r="B7937" s="4" t="s">
        <v>2388</v>
      </c>
      <c r="C7937" s="12" t="str">
        <f>IFERROR(__xludf.DUMMYFUNCTION("TEXTJOIN("";"", TRUE, FILTER($B$2:$B$14794, #REF!=$D$2:$D$14794))"),"#N/A")</f>
        <v>#N/A</v>
      </c>
    </row>
    <row r="7938">
      <c r="B7938" s="4" t="s">
        <v>2388</v>
      </c>
      <c r="C7938" s="12" t="str">
        <f>IFERROR(__xludf.DUMMYFUNCTION("TEXTJOIN("";"", TRUE, FILTER($B$2:$B$14794, #REF!=$D$2:$D$14794))"),"#N/A")</f>
        <v>#N/A</v>
      </c>
    </row>
    <row r="7939">
      <c r="B7939" s="4" t="s">
        <v>2388</v>
      </c>
      <c r="C7939" s="12" t="str">
        <f>IFERROR(__xludf.DUMMYFUNCTION("TEXTJOIN("";"", TRUE, FILTER($B$2:$B$14794, #REF!=$D$2:$D$14794))"),"#N/A")</f>
        <v>#N/A</v>
      </c>
    </row>
    <row r="7940">
      <c r="B7940" s="4" t="s">
        <v>2391</v>
      </c>
      <c r="C7940" s="12" t="str">
        <f>IFERROR(__xludf.DUMMYFUNCTION("TEXTJOIN("";"", TRUE, FILTER($B$2:$B$14794, #REF!=$D$2:$D$14794))"),"#N/A")</f>
        <v>#N/A</v>
      </c>
    </row>
    <row r="7941">
      <c r="B7941" s="4" t="s">
        <v>2391</v>
      </c>
      <c r="C7941" s="12" t="str">
        <f>IFERROR(__xludf.DUMMYFUNCTION("TEXTJOIN("";"", TRUE, FILTER($B$2:$B$14794, #REF!=$D$2:$D$14794))"),"#N/A")</f>
        <v>#N/A</v>
      </c>
    </row>
    <row r="7942">
      <c r="B7942" s="4" t="s">
        <v>2391</v>
      </c>
      <c r="C7942" s="12" t="str">
        <f>IFERROR(__xludf.DUMMYFUNCTION("TEXTJOIN("";"", TRUE, FILTER($B$2:$B$14794, #REF!=$D$2:$D$14794))"),"#N/A")</f>
        <v>#N/A</v>
      </c>
    </row>
    <row r="7943">
      <c r="B7943" s="4" t="s">
        <v>2391</v>
      </c>
      <c r="C7943" s="12" t="str">
        <f>IFERROR(__xludf.DUMMYFUNCTION("TEXTJOIN("";"", TRUE, FILTER($B$2:$B$14794, #REF!=$D$2:$D$14794))"),"#N/A")</f>
        <v>#N/A</v>
      </c>
    </row>
    <row r="7944">
      <c r="B7944" s="4" t="s">
        <v>2391</v>
      </c>
      <c r="C7944" s="12" t="str">
        <f>IFERROR(__xludf.DUMMYFUNCTION("TEXTJOIN("";"", TRUE, FILTER($B$2:$B$14794, #REF!=$D$2:$D$14794))"),"#N/A")</f>
        <v>#N/A</v>
      </c>
    </row>
    <row r="7945">
      <c r="B7945" s="4" t="s">
        <v>2393</v>
      </c>
      <c r="C7945" s="12" t="str">
        <f>IFERROR(__xludf.DUMMYFUNCTION("TEXTJOIN("";"", TRUE, FILTER($B$2:$B$14794, #REF!=$D$2:$D$14794))"),"#N/A")</f>
        <v>#N/A</v>
      </c>
    </row>
    <row r="7946">
      <c r="B7946" s="4" t="s">
        <v>2393</v>
      </c>
      <c r="C7946" s="12" t="str">
        <f>IFERROR(__xludf.DUMMYFUNCTION("TEXTJOIN("";"", TRUE, FILTER($B$2:$B$14794, #REF!=$D$2:$D$14794))"),"#N/A")</f>
        <v>#N/A</v>
      </c>
    </row>
    <row r="7947">
      <c r="B7947" s="4" t="s">
        <v>2393</v>
      </c>
      <c r="C7947" s="12" t="str">
        <f>IFERROR(__xludf.DUMMYFUNCTION("TEXTJOIN("";"", TRUE, FILTER($B$2:$B$14794, #REF!=$D$2:$D$14794))"),"#N/A")</f>
        <v>#N/A</v>
      </c>
    </row>
    <row r="7948">
      <c r="B7948" s="4" t="s">
        <v>2393</v>
      </c>
      <c r="C7948" s="12" t="str">
        <f>IFERROR(__xludf.DUMMYFUNCTION("TEXTJOIN("";"", TRUE, FILTER($B$2:$B$14794, #REF!=$D$2:$D$14794))"),"#N/A")</f>
        <v>#N/A</v>
      </c>
    </row>
    <row r="7949">
      <c r="B7949" s="4" t="s">
        <v>2393</v>
      </c>
      <c r="C7949" s="12" t="str">
        <f>IFERROR(__xludf.DUMMYFUNCTION("TEXTJOIN("";"", TRUE, FILTER($B$2:$B$14794, #REF!=$D$2:$D$14794))"),"#N/A")</f>
        <v>#N/A</v>
      </c>
    </row>
    <row r="7950">
      <c r="B7950" s="4" t="s">
        <v>2393</v>
      </c>
      <c r="C7950" s="12" t="str">
        <f>IFERROR(__xludf.DUMMYFUNCTION("TEXTJOIN("";"", TRUE, FILTER($B$2:$B$14794, #REF!=$D$2:$D$14794))"),"#N/A")</f>
        <v>#N/A</v>
      </c>
    </row>
    <row r="7951">
      <c r="B7951" s="4" t="s">
        <v>2393</v>
      </c>
      <c r="C7951" s="12" t="str">
        <f>IFERROR(__xludf.DUMMYFUNCTION("TEXTJOIN("";"", TRUE, FILTER($B$2:$B$14794, #REF!=$D$2:$D$14794))"),"#N/A")</f>
        <v>#N/A</v>
      </c>
    </row>
    <row r="7952">
      <c r="B7952" s="4" t="s">
        <v>2393</v>
      </c>
      <c r="C7952" s="12" t="str">
        <f>IFERROR(__xludf.DUMMYFUNCTION("TEXTJOIN("";"", TRUE, FILTER($B$2:$B$14794, #REF!=$D$2:$D$14794))"),"#N/A")</f>
        <v>#N/A</v>
      </c>
    </row>
    <row r="7953">
      <c r="B7953" s="4" t="s">
        <v>2395</v>
      </c>
      <c r="C7953" s="12" t="str">
        <f>IFERROR(__xludf.DUMMYFUNCTION("TEXTJOIN("";"", TRUE, FILTER($B$2:$B$14794, #REF!=$D$2:$D$14794))"),"#N/A")</f>
        <v>#N/A</v>
      </c>
    </row>
    <row r="7954">
      <c r="B7954" s="4" t="s">
        <v>2395</v>
      </c>
      <c r="C7954" s="12" t="str">
        <f>IFERROR(__xludf.DUMMYFUNCTION("TEXTJOIN("";"", TRUE, FILTER($B$2:$B$14794, #REF!=$D$2:$D$14794))"),"#N/A")</f>
        <v>#N/A</v>
      </c>
    </row>
    <row r="7955">
      <c r="B7955" s="4" t="s">
        <v>2395</v>
      </c>
      <c r="C7955" s="12" t="str">
        <f>IFERROR(__xludf.DUMMYFUNCTION("TEXTJOIN("";"", TRUE, FILTER($B$2:$B$14794, #REF!=$D$2:$D$14794))"),"#N/A")</f>
        <v>#N/A</v>
      </c>
    </row>
    <row r="7956">
      <c r="B7956" s="4" t="s">
        <v>2395</v>
      </c>
      <c r="C7956" s="12" t="str">
        <f>IFERROR(__xludf.DUMMYFUNCTION("TEXTJOIN("";"", TRUE, FILTER($B$2:$B$14794, #REF!=$D$2:$D$14794))"),"#N/A")</f>
        <v>#N/A</v>
      </c>
    </row>
    <row r="7957">
      <c r="B7957" s="4" t="s">
        <v>2395</v>
      </c>
      <c r="C7957" s="12" t="str">
        <f>IFERROR(__xludf.DUMMYFUNCTION("TEXTJOIN("";"", TRUE, FILTER($B$2:$B$14794, #REF!=$D$2:$D$14794))"),"#N/A")</f>
        <v>#N/A</v>
      </c>
    </row>
    <row r="7958">
      <c r="B7958" s="4" t="s">
        <v>2395</v>
      </c>
      <c r="C7958" s="12" t="str">
        <f>IFERROR(__xludf.DUMMYFUNCTION("TEXTJOIN("";"", TRUE, FILTER($B$2:$B$14794, #REF!=$D$2:$D$14794))"),"#N/A")</f>
        <v>#N/A</v>
      </c>
    </row>
    <row r="7959">
      <c r="B7959" s="4" t="s">
        <v>2395</v>
      </c>
      <c r="C7959" s="12" t="str">
        <f>IFERROR(__xludf.DUMMYFUNCTION("TEXTJOIN("";"", TRUE, FILTER($B$2:$B$14794, #REF!=$D$2:$D$14794))"),"#N/A")</f>
        <v>#N/A</v>
      </c>
    </row>
    <row r="7960">
      <c r="B7960" s="4" t="s">
        <v>2397</v>
      </c>
      <c r="C7960" s="12" t="str">
        <f>IFERROR(__xludf.DUMMYFUNCTION("TEXTJOIN("";"", TRUE, FILTER($B$2:$B$14794, #REF!=$D$2:$D$14794))"),"#N/A")</f>
        <v>#N/A</v>
      </c>
    </row>
    <row r="7961">
      <c r="B7961" s="4" t="s">
        <v>2397</v>
      </c>
      <c r="C7961" s="12" t="str">
        <f>IFERROR(__xludf.DUMMYFUNCTION("TEXTJOIN("";"", TRUE, FILTER($B$2:$B$14794, #REF!=$D$2:$D$14794))"),"#N/A")</f>
        <v>#N/A</v>
      </c>
    </row>
    <row r="7962">
      <c r="B7962" s="4" t="s">
        <v>2397</v>
      </c>
      <c r="C7962" s="12" t="str">
        <f>IFERROR(__xludf.DUMMYFUNCTION("TEXTJOIN("";"", TRUE, FILTER($B$2:$B$14794, #REF!=$D$2:$D$14794))"),"#N/A")</f>
        <v>#N/A</v>
      </c>
    </row>
    <row r="7963">
      <c r="B7963" s="4" t="s">
        <v>2397</v>
      </c>
      <c r="C7963" s="12" t="str">
        <f>IFERROR(__xludf.DUMMYFUNCTION("TEXTJOIN("";"", TRUE, FILTER($B$2:$B$14794, #REF!=$D$2:$D$14794))"),"#N/A")</f>
        <v>#N/A</v>
      </c>
    </row>
    <row r="7964">
      <c r="B7964" s="4" t="s">
        <v>2397</v>
      </c>
      <c r="C7964" s="12" t="str">
        <f>IFERROR(__xludf.DUMMYFUNCTION("TEXTJOIN("";"", TRUE, FILTER($B$2:$B$14794, #REF!=$D$2:$D$14794))"),"#N/A")</f>
        <v>#N/A</v>
      </c>
    </row>
    <row r="7965">
      <c r="B7965" s="4" t="s">
        <v>2397</v>
      </c>
      <c r="C7965" s="12" t="str">
        <f>IFERROR(__xludf.DUMMYFUNCTION("TEXTJOIN("";"", TRUE, FILTER($B$2:$B$14794, #REF!=$D$2:$D$14794))"),"#N/A")</f>
        <v>#N/A</v>
      </c>
    </row>
    <row r="7966">
      <c r="B7966" s="4" t="s">
        <v>2399</v>
      </c>
      <c r="C7966" s="12" t="str">
        <f>IFERROR(__xludf.DUMMYFUNCTION("TEXTJOIN("";"", TRUE, FILTER($B$2:$B$14794, #REF!=$D$2:$D$14794))"),"#N/A")</f>
        <v>#N/A</v>
      </c>
    </row>
    <row r="7967">
      <c r="B7967" s="4" t="s">
        <v>2401</v>
      </c>
      <c r="C7967" s="12" t="str">
        <f>IFERROR(__xludf.DUMMYFUNCTION("TEXTJOIN("";"", TRUE, FILTER($B$2:$B$14794, #REF!=$D$2:$D$14794))"),"#N/A")</f>
        <v>#N/A</v>
      </c>
    </row>
    <row r="7968">
      <c r="B7968" s="4" t="s">
        <v>2401</v>
      </c>
      <c r="C7968" s="12" t="str">
        <f>IFERROR(__xludf.DUMMYFUNCTION("TEXTJOIN("";"", TRUE, FILTER($B$2:$B$14794, #REF!=$D$2:$D$14794))"),"#N/A")</f>
        <v>#N/A</v>
      </c>
    </row>
    <row r="7969">
      <c r="B7969" s="4" t="s">
        <v>2401</v>
      </c>
      <c r="C7969" s="12" t="str">
        <f>IFERROR(__xludf.DUMMYFUNCTION("TEXTJOIN("";"", TRUE, FILTER($B$2:$B$14794, #REF!=$D$2:$D$14794))"),"#N/A")</f>
        <v>#N/A</v>
      </c>
    </row>
    <row r="7970">
      <c r="B7970" s="4" t="s">
        <v>2401</v>
      </c>
      <c r="C7970" s="12" t="str">
        <f>IFERROR(__xludf.DUMMYFUNCTION("TEXTJOIN("";"", TRUE, FILTER($B$2:$B$14794, #REF!=$D$2:$D$14794))"),"#N/A")</f>
        <v>#N/A</v>
      </c>
    </row>
    <row r="7971">
      <c r="B7971" s="4" t="s">
        <v>2401</v>
      </c>
      <c r="C7971" s="12" t="str">
        <f>IFERROR(__xludf.DUMMYFUNCTION("TEXTJOIN("";"", TRUE, FILTER($B$2:$B$14794, #REF!=$D$2:$D$14794))"),"#N/A")</f>
        <v>#N/A</v>
      </c>
    </row>
    <row r="7972">
      <c r="B7972" s="4" t="s">
        <v>2401</v>
      </c>
      <c r="C7972" s="12" t="str">
        <f>IFERROR(__xludf.DUMMYFUNCTION("TEXTJOIN("";"", TRUE, FILTER($B$2:$B$14794, #REF!=$D$2:$D$14794))"),"#N/A")</f>
        <v>#N/A</v>
      </c>
    </row>
    <row r="7973">
      <c r="B7973" s="4" t="s">
        <v>2401</v>
      </c>
      <c r="C7973" s="12" t="str">
        <f>IFERROR(__xludf.DUMMYFUNCTION("TEXTJOIN("";"", TRUE, FILTER($B$2:$B$14794, #REF!=$D$2:$D$14794))"),"#N/A")</f>
        <v>#N/A</v>
      </c>
    </row>
    <row r="7974">
      <c r="B7974" s="4" t="s">
        <v>2401</v>
      </c>
      <c r="C7974" s="12" t="str">
        <f>IFERROR(__xludf.DUMMYFUNCTION("TEXTJOIN("";"", TRUE, FILTER($B$2:$B$14794, #REF!=$D$2:$D$14794))"),"#N/A")</f>
        <v>#N/A</v>
      </c>
    </row>
    <row r="7975">
      <c r="B7975" s="4" t="s">
        <v>2401</v>
      </c>
      <c r="C7975" s="12" t="str">
        <f>IFERROR(__xludf.DUMMYFUNCTION("TEXTJOIN("";"", TRUE, FILTER($B$2:$B$14794, #REF!=$D$2:$D$14794))"),"#N/A")</f>
        <v>#N/A</v>
      </c>
    </row>
    <row r="7976">
      <c r="B7976" s="4" t="s">
        <v>2401</v>
      </c>
      <c r="C7976" s="12" t="str">
        <f>IFERROR(__xludf.DUMMYFUNCTION("TEXTJOIN("";"", TRUE, FILTER($B$2:$B$14794, #REF!=$D$2:$D$14794))"),"#N/A")</f>
        <v>#N/A</v>
      </c>
    </row>
    <row r="7977">
      <c r="B7977" s="4" t="s">
        <v>2403</v>
      </c>
      <c r="C7977" s="12" t="str">
        <f>IFERROR(__xludf.DUMMYFUNCTION("TEXTJOIN("";"", TRUE, FILTER($B$2:$B$14794, #REF!=$D$2:$D$14794))"),"#N/A")</f>
        <v>#N/A</v>
      </c>
    </row>
    <row r="7978">
      <c r="B7978" s="4" t="s">
        <v>2403</v>
      </c>
      <c r="C7978" s="12" t="str">
        <f>IFERROR(__xludf.DUMMYFUNCTION("TEXTJOIN("";"", TRUE, FILTER($B$2:$B$14794, #REF!=$D$2:$D$14794))"),"#N/A")</f>
        <v>#N/A</v>
      </c>
    </row>
    <row r="7979">
      <c r="B7979" s="4" t="s">
        <v>2403</v>
      </c>
      <c r="C7979" s="12" t="str">
        <f>IFERROR(__xludf.DUMMYFUNCTION("TEXTJOIN("";"", TRUE, FILTER($B$2:$B$14794, #REF!=$D$2:$D$14794))"),"#N/A")</f>
        <v>#N/A</v>
      </c>
    </row>
    <row r="7980">
      <c r="B7980" s="4" t="s">
        <v>2403</v>
      </c>
      <c r="C7980" s="12" t="str">
        <f>IFERROR(__xludf.DUMMYFUNCTION("TEXTJOIN("";"", TRUE, FILTER($B$2:$B$14794, #REF!=$D$2:$D$14794))"),"#N/A")</f>
        <v>#N/A</v>
      </c>
    </row>
    <row r="7981">
      <c r="B7981" s="4" t="s">
        <v>2403</v>
      </c>
      <c r="C7981" s="12" t="str">
        <f>IFERROR(__xludf.DUMMYFUNCTION("TEXTJOIN("";"", TRUE, FILTER($B$2:$B$14794, #REF!=$D$2:$D$14794))"),"#N/A")</f>
        <v>#N/A</v>
      </c>
    </row>
    <row r="7982">
      <c r="B7982" s="4" t="s">
        <v>2403</v>
      </c>
      <c r="C7982" s="12" t="str">
        <f>IFERROR(__xludf.DUMMYFUNCTION("TEXTJOIN("";"", TRUE, FILTER($B$2:$B$14794, #REF!=$D$2:$D$14794))"),"#N/A")</f>
        <v>#N/A</v>
      </c>
    </row>
    <row r="7983">
      <c r="B7983" s="4" t="s">
        <v>2403</v>
      </c>
      <c r="C7983" s="12" t="str">
        <f>IFERROR(__xludf.DUMMYFUNCTION("TEXTJOIN("";"", TRUE, FILTER($B$2:$B$14794, #REF!=$D$2:$D$14794))"),"#N/A")</f>
        <v>#N/A</v>
      </c>
    </row>
    <row r="7984">
      <c r="B7984" s="4" t="s">
        <v>2403</v>
      </c>
      <c r="C7984" s="12" t="str">
        <f>IFERROR(__xludf.DUMMYFUNCTION("TEXTJOIN("";"", TRUE, FILTER($B$2:$B$14794, #REF!=$D$2:$D$14794))"),"#N/A")</f>
        <v>#N/A</v>
      </c>
    </row>
    <row r="7985">
      <c r="B7985" s="4" t="s">
        <v>2405</v>
      </c>
      <c r="C7985" s="12" t="str">
        <f>IFERROR(__xludf.DUMMYFUNCTION("TEXTJOIN("";"", TRUE, FILTER($B$2:$B$14794, #REF!=$D$2:$D$14794))"),"#N/A")</f>
        <v>#N/A</v>
      </c>
    </row>
    <row r="7986">
      <c r="B7986" s="4" t="s">
        <v>2405</v>
      </c>
      <c r="C7986" s="12" t="str">
        <f>IFERROR(__xludf.DUMMYFUNCTION("TEXTJOIN("";"", TRUE, FILTER($B$2:$B$14794, #REF!=$D$2:$D$14794))"),"#N/A")</f>
        <v>#N/A</v>
      </c>
    </row>
    <row r="7987">
      <c r="B7987" s="4" t="s">
        <v>2405</v>
      </c>
      <c r="C7987" s="12" t="str">
        <f>IFERROR(__xludf.DUMMYFUNCTION("TEXTJOIN("";"", TRUE, FILTER($B$2:$B$14794, #REF!=$D$2:$D$14794))"),"#N/A")</f>
        <v>#N/A</v>
      </c>
    </row>
    <row r="7988">
      <c r="B7988" s="4" t="s">
        <v>2405</v>
      </c>
      <c r="C7988" s="12" t="str">
        <f>IFERROR(__xludf.DUMMYFUNCTION("TEXTJOIN("";"", TRUE, FILTER($B$2:$B$14794, #REF!=$D$2:$D$14794))"),"#N/A")</f>
        <v>#N/A</v>
      </c>
    </row>
    <row r="7989">
      <c r="B7989" s="4" t="s">
        <v>2405</v>
      </c>
      <c r="C7989" s="12" t="str">
        <f>IFERROR(__xludf.DUMMYFUNCTION("TEXTJOIN("";"", TRUE, FILTER($B$2:$B$14794, #REF!=$D$2:$D$14794))"),"#N/A")</f>
        <v>#N/A</v>
      </c>
    </row>
    <row r="7990">
      <c r="B7990" s="4" t="s">
        <v>2405</v>
      </c>
      <c r="C7990" s="12" t="str">
        <f>IFERROR(__xludf.DUMMYFUNCTION("TEXTJOIN("";"", TRUE, FILTER($B$2:$B$14794, #REF!=$D$2:$D$14794))"),"#N/A")</f>
        <v>#N/A</v>
      </c>
    </row>
    <row r="7991">
      <c r="B7991" s="4" t="s">
        <v>2405</v>
      </c>
      <c r="C7991" s="12" t="str">
        <f>IFERROR(__xludf.DUMMYFUNCTION("TEXTJOIN("";"", TRUE, FILTER($B$2:$B$14794, #REF!=$D$2:$D$14794))"),"#N/A")</f>
        <v>#N/A</v>
      </c>
    </row>
    <row r="7992">
      <c r="B7992" s="4" t="s">
        <v>2405</v>
      </c>
      <c r="C7992" s="12" t="str">
        <f>IFERROR(__xludf.DUMMYFUNCTION("TEXTJOIN("";"", TRUE, FILTER($B$2:$B$14794, #REF!=$D$2:$D$14794))"),"#N/A")</f>
        <v>#N/A</v>
      </c>
    </row>
    <row r="7993">
      <c r="B7993" s="4" t="s">
        <v>2405</v>
      </c>
      <c r="C7993" s="12" t="str">
        <f>IFERROR(__xludf.DUMMYFUNCTION("TEXTJOIN("";"", TRUE, FILTER($B$2:$B$14794, #REF!=$D$2:$D$14794))"),"#N/A")</f>
        <v>#N/A</v>
      </c>
    </row>
    <row r="7994">
      <c r="B7994" s="4" t="s">
        <v>2407</v>
      </c>
      <c r="C7994" s="12" t="str">
        <f>IFERROR(__xludf.DUMMYFUNCTION("TEXTJOIN("";"", TRUE, FILTER($B$2:$B$14794, #REF!=$D$2:$D$14794))"),"#N/A")</f>
        <v>#N/A</v>
      </c>
    </row>
    <row r="7995">
      <c r="B7995" s="4" t="s">
        <v>2407</v>
      </c>
      <c r="C7995" s="12" t="str">
        <f>IFERROR(__xludf.DUMMYFUNCTION("TEXTJOIN("";"", TRUE, FILTER($B$2:$B$14794, #REF!=$D$2:$D$14794))"),"#N/A")</f>
        <v>#N/A</v>
      </c>
    </row>
    <row r="7996">
      <c r="B7996" s="4" t="s">
        <v>2407</v>
      </c>
      <c r="C7996" s="12" t="str">
        <f>IFERROR(__xludf.DUMMYFUNCTION("TEXTJOIN("";"", TRUE, FILTER($B$2:$B$14794, #REF!=$D$2:$D$14794))"),"#N/A")</f>
        <v>#N/A</v>
      </c>
    </row>
    <row r="7997">
      <c r="B7997" s="4" t="s">
        <v>2407</v>
      </c>
      <c r="C7997" s="12" t="str">
        <f>IFERROR(__xludf.DUMMYFUNCTION("TEXTJOIN("";"", TRUE, FILTER($B$2:$B$14794, #REF!=$D$2:$D$14794))"),"#N/A")</f>
        <v>#N/A</v>
      </c>
    </row>
    <row r="7998">
      <c r="B7998" s="4" t="s">
        <v>2407</v>
      </c>
      <c r="C7998" s="12" t="str">
        <f>IFERROR(__xludf.DUMMYFUNCTION("TEXTJOIN("";"", TRUE, FILTER($B$2:$B$14794, #REF!=$D$2:$D$14794))"),"#N/A")</f>
        <v>#N/A</v>
      </c>
    </row>
    <row r="7999">
      <c r="B7999" s="4" t="s">
        <v>2410</v>
      </c>
      <c r="C7999" s="12" t="str">
        <f>IFERROR(__xludf.DUMMYFUNCTION("TEXTJOIN("";"", TRUE, FILTER($B$2:$B$14794, #REF!=$D$2:$D$14794))"),"#N/A")</f>
        <v>#N/A</v>
      </c>
    </row>
    <row r="8000">
      <c r="B8000" s="4" t="s">
        <v>2410</v>
      </c>
      <c r="C8000" s="12" t="str">
        <f>IFERROR(__xludf.DUMMYFUNCTION("TEXTJOIN("";"", TRUE, FILTER($B$2:$B$14794, #REF!=$D$2:$D$14794))"),"#N/A")</f>
        <v>#N/A</v>
      </c>
    </row>
    <row r="8001">
      <c r="B8001" s="4" t="s">
        <v>2410</v>
      </c>
      <c r="C8001" s="12" t="str">
        <f>IFERROR(__xludf.DUMMYFUNCTION("TEXTJOIN("";"", TRUE, FILTER($B$2:$B$14794, #REF!=$D$2:$D$14794))"),"#N/A")</f>
        <v>#N/A</v>
      </c>
    </row>
    <row r="8002">
      <c r="B8002" s="4" t="s">
        <v>2410</v>
      </c>
      <c r="C8002" s="12" t="str">
        <f>IFERROR(__xludf.DUMMYFUNCTION("TEXTJOIN("";"", TRUE, FILTER($B$2:$B$14794, #REF!=$D$2:$D$14794))"),"#N/A")</f>
        <v>#N/A</v>
      </c>
    </row>
    <row r="8003">
      <c r="B8003" s="4" t="s">
        <v>2412</v>
      </c>
      <c r="C8003" s="12" t="str">
        <f>IFERROR(__xludf.DUMMYFUNCTION("TEXTJOIN("";"", TRUE, FILTER($B$2:$B$14794, #REF!=$D$2:$D$14794))"),"#N/A")</f>
        <v>#N/A</v>
      </c>
    </row>
    <row r="8004">
      <c r="B8004" s="4" t="s">
        <v>2412</v>
      </c>
      <c r="C8004" s="12" t="str">
        <f>IFERROR(__xludf.DUMMYFUNCTION("TEXTJOIN("";"", TRUE, FILTER($B$2:$B$14794, #REF!=$D$2:$D$14794))"),"#N/A")</f>
        <v>#N/A</v>
      </c>
    </row>
    <row r="8005">
      <c r="B8005" s="4" t="s">
        <v>2412</v>
      </c>
      <c r="C8005" s="12" t="str">
        <f>IFERROR(__xludf.DUMMYFUNCTION("TEXTJOIN("";"", TRUE, FILTER($B$2:$B$14794, #REF!=$D$2:$D$14794))"),"#N/A")</f>
        <v>#N/A</v>
      </c>
    </row>
    <row r="8006">
      <c r="B8006" s="4" t="s">
        <v>2412</v>
      </c>
      <c r="C8006" s="12" t="str">
        <f>IFERROR(__xludf.DUMMYFUNCTION("TEXTJOIN("";"", TRUE, FILTER($B$2:$B$14794, #REF!=$D$2:$D$14794))"),"#N/A")</f>
        <v>#N/A</v>
      </c>
    </row>
    <row r="8007">
      <c r="B8007" s="4" t="s">
        <v>2412</v>
      </c>
      <c r="C8007" s="12" t="str">
        <f>IFERROR(__xludf.DUMMYFUNCTION("TEXTJOIN("";"", TRUE, FILTER($B$2:$B$14794, #REF!=$D$2:$D$14794))"),"#N/A")</f>
        <v>#N/A</v>
      </c>
    </row>
    <row r="8008">
      <c r="B8008" s="4" t="s">
        <v>2412</v>
      </c>
      <c r="C8008" s="12" t="str">
        <f>IFERROR(__xludf.DUMMYFUNCTION("TEXTJOIN("";"", TRUE, FILTER($B$2:$B$14794, #REF!=$D$2:$D$14794))"),"#N/A")</f>
        <v>#N/A</v>
      </c>
    </row>
    <row r="8009">
      <c r="B8009" s="4" t="s">
        <v>2412</v>
      </c>
      <c r="C8009" s="12" t="str">
        <f>IFERROR(__xludf.DUMMYFUNCTION("TEXTJOIN("";"", TRUE, FILTER($B$2:$B$14794, #REF!=$D$2:$D$14794))"),"#N/A")</f>
        <v>#N/A</v>
      </c>
    </row>
    <row r="8010">
      <c r="B8010" s="4" t="s">
        <v>2412</v>
      </c>
      <c r="C8010" s="12" t="str">
        <f>IFERROR(__xludf.DUMMYFUNCTION("TEXTJOIN("";"", TRUE, FILTER($B$2:$B$14794, #REF!=$D$2:$D$14794))"),"#N/A")</f>
        <v>#N/A</v>
      </c>
    </row>
    <row r="8011">
      <c r="B8011" s="4" t="s">
        <v>2412</v>
      </c>
      <c r="C8011" s="12" t="str">
        <f>IFERROR(__xludf.DUMMYFUNCTION("TEXTJOIN("";"", TRUE, FILTER($B$2:$B$14794, #REF!=$D$2:$D$14794))"),"#N/A")</f>
        <v>#N/A</v>
      </c>
    </row>
    <row r="8012">
      <c r="B8012" s="4" t="s">
        <v>2414</v>
      </c>
      <c r="C8012" s="12" t="str">
        <f>IFERROR(__xludf.DUMMYFUNCTION("TEXTJOIN("";"", TRUE, FILTER($B$2:$B$14794, #REF!=$D$2:$D$14794))"),"#N/A")</f>
        <v>#N/A</v>
      </c>
    </row>
    <row r="8013">
      <c r="B8013" s="4" t="s">
        <v>2414</v>
      </c>
      <c r="C8013" s="12" t="str">
        <f>IFERROR(__xludf.DUMMYFUNCTION("TEXTJOIN("";"", TRUE, FILTER($B$2:$B$14794, #REF!=$D$2:$D$14794))"),"#N/A")</f>
        <v>#N/A</v>
      </c>
    </row>
    <row r="8014">
      <c r="B8014" s="4" t="s">
        <v>2414</v>
      </c>
      <c r="C8014" s="12" t="str">
        <f>IFERROR(__xludf.DUMMYFUNCTION("TEXTJOIN("";"", TRUE, FILTER($B$2:$B$14794, #REF!=$D$2:$D$14794))"),"#N/A")</f>
        <v>#N/A</v>
      </c>
    </row>
    <row r="8015">
      <c r="B8015" s="4" t="s">
        <v>2414</v>
      </c>
      <c r="C8015" s="12" t="str">
        <f>IFERROR(__xludf.DUMMYFUNCTION("TEXTJOIN("";"", TRUE, FILTER($B$2:$B$14794, #REF!=$D$2:$D$14794))"),"#N/A")</f>
        <v>#N/A</v>
      </c>
    </row>
    <row r="8016">
      <c r="B8016" s="4" t="s">
        <v>2414</v>
      </c>
      <c r="C8016" s="12" t="str">
        <f>IFERROR(__xludf.DUMMYFUNCTION("TEXTJOIN("";"", TRUE, FILTER($B$2:$B$14794, #REF!=$D$2:$D$14794))"),"#N/A")</f>
        <v>#N/A</v>
      </c>
    </row>
    <row r="8017">
      <c r="B8017" s="4" t="s">
        <v>2414</v>
      </c>
      <c r="C8017" s="12" t="str">
        <f>IFERROR(__xludf.DUMMYFUNCTION("TEXTJOIN("";"", TRUE, FILTER($B$2:$B$14794, #REF!=$D$2:$D$14794))"),"#N/A")</f>
        <v>#N/A</v>
      </c>
    </row>
    <row r="8018">
      <c r="B8018" s="4" t="s">
        <v>2414</v>
      </c>
      <c r="C8018" s="12" t="str">
        <f>IFERROR(__xludf.DUMMYFUNCTION("TEXTJOIN("";"", TRUE, FILTER($B$2:$B$14794, #REF!=$D$2:$D$14794))"),"#N/A")</f>
        <v>#N/A</v>
      </c>
    </row>
    <row r="8019">
      <c r="B8019" s="4" t="s">
        <v>2414</v>
      </c>
      <c r="C8019" s="12" t="str">
        <f>IFERROR(__xludf.DUMMYFUNCTION("TEXTJOIN("";"", TRUE, FILTER($B$2:$B$14794, #REF!=$D$2:$D$14794))"),"#N/A")</f>
        <v>#N/A</v>
      </c>
    </row>
    <row r="8020">
      <c r="B8020" s="4" t="s">
        <v>2414</v>
      </c>
      <c r="C8020" s="12" t="str">
        <f>IFERROR(__xludf.DUMMYFUNCTION("TEXTJOIN("";"", TRUE, FILTER($B$2:$B$14794, #REF!=$D$2:$D$14794))"),"#N/A")</f>
        <v>#N/A</v>
      </c>
    </row>
    <row r="8021">
      <c r="B8021" s="4" t="s">
        <v>2414</v>
      </c>
      <c r="C8021" s="12" t="str">
        <f>IFERROR(__xludf.DUMMYFUNCTION("TEXTJOIN("";"", TRUE, FILTER($B$2:$B$14794, #REF!=$D$2:$D$14794))"),"#N/A")</f>
        <v>#N/A</v>
      </c>
    </row>
    <row r="8022">
      <c r="B8022" s="4" t="s">
        <v>2416</v>
      </c>
      <c r="C8022" s="12" t="str">
        <f>IFERROR(__xludf.DUMMYFUNCTION("TEXTJOIN("";"", TRUE, FILTER($B$2:$B$14794, #REF!=$D$2:$D$14794))"),"#N/A")</f>
        <v>#N/A</v>
      </c>
    </row>
    <row r="8023">
      <c r="B8023" s="4" t="s">
        <v>2416</v>
      </c>
      <c r="C8023" s="12" t="str">
        <f>IFERROR(__xludf.DUMMYFUNCTION("TEXTJOIN("";"", TRUE, FILTER($B$2:$B$14794, #REF!=$D$2:$D$14794))"),"#N/A")</f>
        <v>#N/A</v>
      </c>
    </row>
    <row r="8024">
      <c r="B8024" s="4" t="s">
        <v>2416</v>
      </c>
      <c r="C8024" s="12" t="str">
        <f>IFERROR(__xludf.DUMMYFUNCTION("TEXTJOIN("";"", TRUE, FILTER($B$2:$B$14794, #REF!=$D$2:$D$14794))"),"#N/A")</f>
        <v>#N/A</v>
      </c>
    </row>
    <row r="8025">
      <c r="B8025" s="4" t="s">
        <v>2416</v>
      </c>
      <c r="C8025" s="12" t="str">
        <f>IFERROR(__xludf.DUMMYFUNCTION("TEXTJOIN("";"", TRUE, FILTER($B$2:$B$14794, #REF!=$D$2:$D$14794))"),"#N/A")</f>
        <v>#N/A</v>
      </c>
    </row>
    <row r="8026">
      <c r="B8026" s="4" t="s">
        <v>2416</v>
      </c>
      <c r="C8026" s="12" t="str">
        <f>IFERROR(__xludf.DUMMYFUNCTION("TEXTJOIN("";"", TRUE, FILTER($B$2:$B$14794, #REF!=$D$2:$D$14794))"),"#N/A")</f>
        <v>#N/A</v>
      </c>
    </row>
    <row r="8027">
      <c r="B8027" s="4" t="s">
        <v>2416</v>
      </c>
      <c r="C8027" s="12" t="str">
        <f>IFERROR(__xludf.DUMMYFUNCTION("TEXTJOIN("";"", TRUE, FILTER($B$2:$B$14794, #REF!=$D$2:$D$14794))"),"#N/A")</f>
        <v>#N/A</v>
      </c>
    </row>
    <row r="8028">
      <c r="B8028" s="4" t="s">
        <v>2416</v>
      </c>
      <c r="C8028" s="12" t="str">
        <f>IFERROR(__xludf.DUMMYFUNCTION("TEXTJOIN("";"", TRUE, FILTER($B$2:$B$14794, #REF!=$D$2:$D$14794))"),"#N/A")</f>
        <v>#N/A</v>
      </c>
    </row>
    <row r="8029">
      <c r="B8029" s="4" t="s">
        <v>2416</v>
      </c>
      <c r="C8029" s="12" t="str">
        <f>IFERROR(__xludf.DUMMYFUNCTION("TEXTJOIN("";"", TRUE, FILTER($B$2:$B$14794, #REF!=$D$2:$D$14794))"),"#N/A")</f>
        <v>#N/A</v>
      </c>
    </row>
    <row r="8030">
      <c r="B8030" s="4" t="s">
        <v>2416</v>
      </c>
      <c r="C8030" s="12" t="str">
        <f>IFERROR(__xludf.DUMMYFUNCTION("TEXTJOIN("";"", TRUE, FILTER($B$2:$B$14794, #REF!=$D$2:$D$14794))"),"#N/A")</f>
        <v>#N/A</v>
      </c>
    </row>
    <row r="8031">
      <c r="B8031" s="4" t="s">
        <v>2416</v>
      </c>
      <c r="C8031" s="12" t="str">
        <f>IFERROR(__xludf.DUMMYFUNCTION("TEXTJOIN("";"", TRUE, FILTER($B$2:$B$14794, #REF!=$D$2:$D$14794))"),"#N/A")</f>
        <v>#N/A</v>
      </c>
    </row>
    <row r="8032">
      <c r="B8032" s="4" t="s">
        <v>2418</v>
      </c>
      <c r="C8032" s="12" t="str">
        <f>IFERROR(__xludf.DUMMYFUNCTION("TEXTJOIN("";"", TRUE, FILTER($B$2:$B$14794, #REF!=$D$2:$D$14794))"),"#N/A")</f>
        <v>#N/A</v>
      </c>
    </row>
    <row r="8033">
      <c r="B8033" s="4" t="s">
        <v>2418</v>
      </c>
      <c r="C8033" s="12" t="str">
        <f>IFERROR(__xludf.DUMMYFUNCTION("TEXTJOIN("";"", TRUE, FILTER($B$2:$B$14794, #REF!=$D$2:$D$14794))"),"#N/A")</f>
        <v>#N/A</v>
      </c>
    </row>
    <row r="8034">
      <c r="B8034" s="4" t="s">
        <v>2418</v>
      </c>
      <c r="C8034" s="12" t="str">
        <f>IFERROR(__xludf.DUMMYFUNCTION("TEXTJOIN("";"", TRUE, FILTER($B$2:$B$14794, #REF!=$D$2:$D$14794))"),"#N/A")</f>
        <v>#N/A</v>
      </c>
    </row>
    <row r="8035">
      <c r="B8035" s="4" t="s">
        <v>2418</v>
      </c>
      <c r="C8035" s="12" t="str">
        <f>IFERROR(__xludf.DUMMYFUNCTION("TEXTJOIN("";"", TRUE, FILTER($B$2:$B$14794, #REF!=$D$2:$D$14794))"),"#N/A")</f>
        <v>#N/A</v>
      </c>
    </row>
    <row r="8036">
      <c r="B8036" s="4" t="s">
        <v>2418</v>
      </c>
      <c r="C8036" s="12" t="str">
        <f>IFERROR(__xludf.DUMMYFUNCTION("TEXTJOIN("";"", TRUE, FILTER($B$2:$B$14794, #REF!=$D$2:$D$14794))"),"#N/A")</f>
        <v>#N/A</v>
      </c>
    </row>
    <row r="8037">
      <c r="B8037" s="4" t="s">
        <v>2418</v>
      </c>
      <c r="C8037" s="12" t="str">
        <f>IFERROR(__xludf.DUMMYFUNCTION("TEXTJOIN("";"", TRUE, FILTER($B$2:$B$14794, #REF!=$D$2:$D$14794))"),"#N/A")</f>
        <v>#N/A</v>
      </c>
    </row>
    <row r="8038">
      <c r="B8038" s="4" t="s">
        <v>2418</v>
      </c>
      <c r="C8038" s="12" t="str">
        <f>IFERROR(__xludf.DUMMYFUNCTION("TEXTJOIN("";"", TRUE, FILTER($B$2:$B$14794, #REF!=$D$2:$D$14794))"),"#N/A")</f>
        <v>#N/A</v>
      </c>
    </row>
    <row r="8039">
      <c r="B8039" s="4" t="s">
        <v>2418</v>
      </c>
      <c r="C8039" s="12" t="str">
        <f>IFERROR(__xludf.DUMMYFUNCTION("TEXTJOIN("";"", TRUE, FILTER($B$2:$B$14794, #REF!=$D$2:$D$14794))"),"#N/A")</f>
        <v>#N/A</v>
      </c>
    </row>
    <row r="8040">
      <c r="B8040" s="4" t="s">
        <v>2418</v>
      </c>
      <c r="C8040" s="12" t="str">
        <f>IFERROR(__xludf.DUMMYFUNCTION("TEXTJOIN("";"", TRUE, FILTER($B$2:$B$14794, #REF!=$D$2:$D$14794))"),"#N/A")</f>
        <v>#N/A</v>
      </c>
    </row>
    <row r="8041">
      <c r="B8041" s="4" t="s">
        <v>2418</v>
      </c>
      <c r="C8041" s="12" t="str">
        <f>IFERROR(__xludf.DUMMYFUNCTION("TEXTJOIN("";"", TRUE, FILTER($B$2:$B$14794, #REF!=$D$2:$D$14794))"),"#N/A")</f>
        <v>#N/A</v>
      </c>
    </row>
    <row r="8042">
      <c r="B8042" s="4" t="s">
        <v>2420</v>
      </c>
      <c r="C8042" s="12" t="str">
        <f>IFERROR(__xludf.DUMMYFUNCTION("TEXTJOIN("";"", TRUE, FILTER($B$2:$B$14794, #REF!=$D$2:$D$14794))"),"#N/A")</f>
        <v>#N/A</v>
      </c>
    </row>
    <row r="8043">
      <c r="B8043" s="4" t="s">
        <v>2420</v>
      </c>
      <c r="C8043" s="12" t="str">
        <f>IFERROR(__xludf.DUMMYFUNCTION("TEXTJOIN("";"", TRUE, FILTER($B$2:$B$14794, #REF!=$D$2:$D$14794))"),"#N/A")</f>
        <v>#N/A</v>
      </c>
    </row>
    <row r="8044">
      <c r="B8044" s="4" t="s">
        <v>2420</v>
      </c>
      <c r="C8044" s="12" t="str">
        <f>IFERROR(__xludf.DUMMYFUNCTION("TEXTJOIN("";"", TRUE, FILTER($B$2:$B$14794, #REF!=$D$2:$D$14794))"),"#N/A")</f>
        <v>#N/A</v>
      </c>
    </row>
    <row r="8045">
      <c r="B8045" s="4" t="s">
        <v>2420</v>
      </c>
      <c r="C8045" s="12" t="str">
        <f>IFERROR(__xludf.DUMMYFUNCTION("TEXTJOIN("";"", TRUE, FILTER($B$2:$B$14794, #REF!=$D$2:$D$14794))"),"#N/A")</f>
        <v>#N/A</v>
      </c>
    </row>
    <row r="8046">
      <c r="B8046" s="4" t="s">
        <v>2420</v>
      </c>
      <c r="C8046" s="12" t="str">
        <f>IFERROR(__xludf.DUMMYFUNCTION("TEXTJOIN("";"", TRUE, FILTER($B$2:$B$14794, #REF!=$D$2:$D$14794))"),"#N/A")</f>
        <v>#N/A</v>
      </c>
    </row>
    <row r="8047">
      <c r="B8047" s="4" t="s">
        <v>2420</v>
      </c>
      <c r="C8047" s="12" t="str">
        <f>IFERROR(__xludf.DUMMYFUNCTION("TEXTJOIN("";"", TRUE, FILTER($B$2:$B$14794, #REF!=$D$2:$D$14794))"),"#N/A")</f>
        <v>#N/A</v>
      </c>
    </row>
    <row r="8048">
      <c r="B8048" s="4" t="s">
        <v>2420</v>
      </c>
      <c r="C8048" s="12" t="str">
        <f>IFERROR(__xludf.DUMMYFUNCTION("TEXTJOIN("";"", TRUE, FILTER($B$2:$B$14794, #REF!=$D$2:$D$14794))"),"#N/A")</f>
        <v>#N/A</v>
      </c>
    </row>
    <row r="8049">
      <c r="B8049" s="4" t="s">
        <v>2420</v>
      </c>
      <c r="C8049" s="12" t="str">
        <f>IFERROR(__xludf.DUMMYFUNCTION("TEXTJOIN("";"", TRUE, FILTER($B$2:$B$14794, #REF!=$D$2:$D$14794))"),"#N/A")</f>
        <v>#N/A</v>
      </c>
    </row>
    <row r="8050">
      <c r="B8050" s="4" t="s">
        <v>2420</v>
      </c>
      <c r="C8050" s="12" t="str">
        <f>IFERROR(__xludf.DUMMYFUNCTION("TEXTJOIN("";"", TRUE, FILTER($B$2:$B$14794, #REF!=$D$2:$D$14794))"),"#N/A")</f>
        <v>#N/A</v>
      </c>
    </row>
    <row r="8051">
      <c r="B8051" s="4" t="s">
        <v>2420</v>
      </c>
      <c r="C8051" s="12" t="str">
        <f>IFERROR(__xludf.DUMMYFUNCTION("TEXTJOIN("";"", TRUE, FILTER($B$2:$B$14794, #REF!=$D$2:$D$14794))"),"#N/A")</f>
        <v>#N/A</v>
      </c>
    </row>
    <row r="8052">
      <c r="B8052" s="4" t="s">
        <v>2422</v>
      </c>
      <c r="C8052" s="12" t="str">
        <f>IFERROR(__xludf.DUMMYFUNCTION("TEXTJOIN("";"", TRUE, FILTER($B$2:$B$14794, #REF!=$D$2:$D$14794))"),"#N/A")</f>
        <v>#N/A</v>
      </c>
    </row>
    <row r="8053">
      <c r="B8053" s="4" t="s">
        <v>2424</v>
      </c>
      <c r="C8053" s="12" t="str">
        <f>IFERROR(__xludf.DUMMYFUNCTION("TEXTJOIN("";"", TRUE, FILTER($B$2:$B$14794, #REF!=$D$2:$D$14794))"),"#N/A")</f>
        <v>#N/A</v>
      </c>
    </row>
    <row r="8054">
      <c r="B8054" s="4" t="s">
        <v>2424</v>
      </c>
      <c r="C8054" s="12" t="str">
        <f>IFERROR(__xludf.DUMMYFUNCTION("TEXTJOIN("";"", TRUE, FILTER($B$2:$B$14794, #REF!=$D$2:$D$14794))"),"#N/A")</f>
        <v>#N/A</v>
      </c>
    </row>
    <row r="8055">
      <c r="B8055" s="4" t="s">
        <v>2424</v>
      </c>
      <c r="C8055" s="12" t="str">
        <f>IFERROR(__xludf.DUMMYFUNCTION("TEXTJOIN("";"", TRUE, FILTER($B$2:$B$14794, #REF!=$D$2:$D$14794))"),"#N/A")</f>
        <v>#N/A</v>
      </c>
    </row>
    <row r="8056">
      <c r="B8056" s="4" t="s">
        <v>2424</v>
      </c>
      <c r="C8056" s="12" t="str">
        <f>IFERROR(__xludf.DUMMYFUNCTION("TEXTJOIN("";"", TRUE, FILTER($B$2:$B$14794, #REF!=$D$2:$D$14794))"),"#N/A")</f>
        <v>#N/A</v>
      </c>
    </row>
    <row r="8057">
      <c r="B8057" s="4" t="s">
        <v>2426</v>
      </c>
      <c r="C8057" s="12" t="str">
        <f>IFERROR(__xludf.DUMMYFUNCTION("TEXTJOIN("";"", TRUE, FILTER($B$2:$B$14794, #REF!=$D$2:$D$14794))"),"#N/A")</f>
        <v>#N/A</v>
      </c>
    </row>
    <row r="8058">
      <c r="B8058" s="4" t="s">
        <v>2426</v>
      </c>
      <c r="C8058" s="12" t="str">
        <f>IFERROR(__xludf.DUMMYFUNCTION("TEXTJOIN("";"", TRUE, FILTER($B$2:$B$14794, #REF!=$D$2:$D$14794))"),"#N/A")</f>
        <v>#N/A</v>
      </c>
    </row>
    <row r="8059">
      <c r="B8059" s="4" t="s">
        <v>2426</v>
      </c>
      <c r="C8059" s="12" t="str">
        <f>IFERROR(__xludf.DUMMYFUNCTION("TEXTJOIN("";"", TRUE, FILTER($B$2:$B$14794, #REF!=$D$2:$D$14794))"),"#N/A")</f>
        <v>#N/A</v>
      </c>
    </row>
    <row r="8060">
      <c r="B8060" s="4" t="s">
        <v>2426</v>
      </c>
      <c r="C8060" s="12" t="str">
        <f>IFERROR(__xludf.DUMMYFUNCTION("TEXTJOIN("";"", TRUE, FILTER($B$2:$B$14794, #REF!=$D$2:$D$14794))"),"#N/A")</f>
        <v>#N/A</v>
      </c>
    </row>
    <row r="8061">
      <c r="B8061" s="4" t="s">
        <v>2428</v>
      </c>
      <c r="C8061" s="12" t="str">
        <f>IFERROR(__xludf.DUMMYFUNCTION("TEXTJOIN("";"", TRUE, FILTER($B$2:$B$14794, #REF!=$D$2:$D$14794))"),"#N/A")</f>
        <v>#N/A</v>
      </c>
    </row>
    <row r="8062">
      <c r="B8062" s="4" t="s">
        <v>2428</v>
      </c>
      <c r="C8062" s="12" t="str">
        <f>IFERROR(__xludf.DUMMYFUNCTION("TEXTJOIN("";"", TRUE, FILTER($B$2:$B$14794, #REF!=$D$2:$D$14794))"),"#N/A")</f>
        <v>#N/A</v>
      </c>
    </row>
    <row r="8063">
      <c r="B8063" s="4" t="s">
        <v>2428</v>
      </c>
      <c r="C8063" s="12" t="str">
        <f>IFERROR(__xludf.DUMMYFUNCTION("TEXTJOIN("";"", TRUE, FILTER($B$2:$B$14794, #REF!=$D$2:$D$14794))"),"#N/A")</f>
        <v>#N/A</v>
      </c>
    </row>
    <row r="8064">
      <c r="B8064" s="4" t="s">
        <v>2428</v>
      </c>
      <c r="C8064" s="12" t="str">
        <f>IFERROR(__xludf.DUMMYFUNCTION("TEXTJOIN("";"", TRUE, FILTER($B$2:$B$14794, #REF!=$D$2:$D$14794))"),"#N/A")</f>
        <v>#N/A</v>
      </c>
    </row>
    <row r="8065">
      <c r="B8065" s="4" t="s">
        <v>2430</v>
      </c>
      <c r="C8065" s="12" t="str">
        <f>IFERROR(__xludf.DUMMYFUNCTION("TEXTJOIN("";"", TRUE, FILTER($B$2:$B$14794, #REF!=$D$2:$D$14794))"),"#N/A")</f>
        <v>#N/A</v>
      </c>
    </row>
    <row r="8066">
      <c r="B8066" s="4" t="s">
        <v>2430</v>
      </c>
      <c r="C8066" s="12" t="str">
        <f>IFERROR(__xludf.DUMMYFUNCTION("TEXTJOIN("";"", TRUE, FILTER($B$2:$B$14794, #REF!=$D$2:$D$14794))"),"#N/A")</f>
        <v>#N/A</v>
      </c>
    </row>
    <row r="8067">
      <c r="B8067" s="4" t="s">
        <v>2432</v>
      </c>
      <c r="C8067" s="12" t="str">
        <f>IFERROR(__xludf.DUMMYFUNCTION("TEXTJOIN("";"", TRUE, FILTER($B$2:$B$14794, #REF!=$D$2:$D$14794))"),"#N/A")</f>
        <v>#N/A</v>
      </c>
    </row>
    <row r="8068">
      <c r="B8068" s="4" t="s">
        <v>2432</v>
      </c>
      <c r="C8068" s="12" t="str">
        <f>IFERROR(__xludf.DUMMYFUNCTION("TEXTJOIN("";"", TRUE, FILTER($B$2:$B$14794, #REF!=$D$2:$D$14794))"),"#N/A")</f>
        <v>#N/A</v>
      </c>
    </row>
    <row r="8069">
      <c r="B8069" s="4" t="s">
        <v>2432</v>
      </c>
      <c r="C8069" s="12" t="str">
        <f>IFERROR(__xludf.DUMMYFUNCTION("TEXTJOIN("";"", TRUE, FILTER($B$2:$B$14794, #REF!=$D$2:$D$14794))"),"#N/A")</f>
        <v>#N/A</v>
      </c>
    </row>
    <row r="8070">
      <c r="B8070" s="4" t="s">
        <v>2434</v>
      </c>
      <c r="C8070" s="12" t="str">
        <f>IFERROR(__xludf.DUMMYFUNCTION("TEXTJOIN("";"", TRUE, FILTER($B$2:$B$14794, #REF!=$D$2:$D$14794))"),"#N/A")</f>
        <v>#N/A</v>
      </c>
    </row>
    <row r="8071">
      <c r="B8071" s="4" t="s">
        <v>2434</v>
      </c>
      <c r="C8071" s="12" t="str">
        <f>IFERROR(__xludf.DUMMYFUNCTION("TEXTJOIN("";"", TRUE, FILTER($B$2:$B$14794, #REF!=$D$2:$D$14794))"),"#N/A")</f>
        <v>#N/A</v>
      </c>
    </row>
    <row r="8072">
      <c r="B8072" s="4" t="s">
        <v>2434</v>
      </c>
      <c r="C8072" s="12" t="str">
        <f>IFERROR(__xludf.DUMMYFUNCTION("TEXTJOIN("";"", TRUE, FILTER($B$2:$B$14794, #REF!=$D$2:$D$14794))"),"#N/A")</f>
        <v>#N/A</v>
      </c>
    </row>
    <row r="8073">
      <c r="B8073" s="4" t="s">
        <v>2436</v>
      </c>
      <c r="C8073" s="12" t="str">
        <f>IFERROR(__xludf.DUMMYFUNCTION("TEXTJOIN("";"", TRUE, FILTER($B$2:$B$14794, #REF!=$D$2:$D$14794))"),"#N/A")</f>
        <v>#N/A</v>
      </c>
    </row>
    <row r="8074">
      <c r="B8074" s="4" t="s">
        <v>2436</v>
      </c>
      <c r="C8074" s="12" t="str">
        <f>IFERROR(__xludf.DUMMYFUNCTION("TEXTJOIN("";"", TRUE, FILTER($B$2:$B$14794, #REF!=$D$2:$D$14794))"),"#N/A")</f>
        <v>#N/A</v>
      </c>
    </row>
    <row r="8075">
      <c r="B8075" s="4" t="s">
        <v>2436</v>
      </c>
      <c r="C8075" s="12" t="str">
        <f>IFERROR(__xludf.DUMMYFUNCTION("TEXTJOIN("";"", TRUE, FILTER($B$2:$B$14794, #REF!=$D$2:$D$14794))"),"#N/A")</f>
        <v>#N/A</v>
      </c>
    </row>
    <row r="8076">
      <c r="B8076" s="4" t="s">
        <v>2438</v>
      </c>
      <c r="C8076" s="12" t="str">
        <f>IFERROR(__xludf.DUMMYFUNCTION("TEXTJOIN("";"", TRUE, FILTER($B$2:$B$14794, #REF!=$D$2:$D$14794))"),"#N/A")</f>
        <v>#N/A</v>
      </c>
    </row>
    <row r="8077">
      <c r="B8077" s="4" t="s">
        <v>2440</v>
      </c>
      <c r="C8077" s="12" t="str">
        <f>IFERROR(__xludf.DUMMYFUNCTION("TEXTJOIN("";"", TRUE, FILTER($B$2:$B$14794, #REF!=$D$2:$D$14794))"),"#N/A")</f>
        <v>#N/A</v>
      </c>
    </row>
    <row r="8078">
      <c r="B8078" s="4" t="s">
        <v>2440</v>
      </c>
      <c r="C8078" s="12" t="str">
        <f>IFERROR(__xludf.DUMMYFUNCTION("TEXTJOIN("";"", TRUE, FILTER($B$2:$B$14794, #REF!=$D$2:$D$14794))"),"#N/A")</f>
        <v>#N/A</v>
      </c>
    </row>
    <row r="8079">
      <c r="B8079" s="4" t="s">
        <v>2440</v>
      </c>
      <c r="C8079" s="12" t="str">
        <f>IFERROR(__xludf.DUMMYFUNCTION("TEXTJOIN("";"", TRUE, FILTER($B$2:$B$14794, #REF!=$D$2:$D$14794))"),"#N/A")</f>
        <v>#N/A</v>
      </c>
    </row>
    <row r="8080">
      <c r="B8080" s="4" t="s">
        <v>2443</v>
      </c>
      <c r="C8080" s="12" t="str">
        <f>IFERROR(__xludf.DUMMYFUNCTION("TEXTJOIN("";"", TRUE, FILTER($B$2:$B$14794, #REF!=$D$2:$D$14794))"),"#N/A")</f>
        <v>#N/A</v>
      </c>
    </row>
    <row r="8081">
      <c r="B8081" s="4" t="s">
        <v>2443</v>
      </c>
      <c r="C8081" s="12" t="str">
        <f>IFERROR(__xludf.DUMMYFUNCTION("TEXTJOIN("";"", TRUE, FILTER($B$2:$B$14794, #REF!=$D$2:$D$14794))"),"#N/A")</f>
        <v>#N/A</v>
      </c>
    </row>
    <row r="8082">
      <c r="B8082" s="4" t="s">
        <v>2443</v>
      </c>
      <c r="C8082" s="12" t="str">
        <f>IFERROR(__xludf.DUMMYFUNCTION("TEXTJOIN("";"", TRUE, FILTER($B$2:$B$14794, #REF!=$D$2:$D$14794))"),"#N/A")</f>
        <v>#N/A</v>
      </c>
    </row>
    <row r="8083">
      <c r="B8083" s="4" t="s">
        <v>2443</v>
      </c>
      <c r="C8083" s="12" t="str">
        <f>IFERROR(__xludf.DUMMYFUNCTION("TEXTJOIN("";"", TRUE, FILTER($B$2:$B$14794, #REF!=$D$2:$D$14794))"),"#N/A")</f>
        <v>#N/A</v>
      </c>
    </row>
    <row r="8084">
      <c r="B8084" s="4" t="s">
        <v>2445</v>
      </c>
      <c r="C8084" s="12" t="str">
        <f>IFERROR(__xludf.DUMMYFUNCTION("TEXTJOIN("";"", TRUE, FILTER($B$2:$B$14794, #REF!=$D$2:$D$14794))"),"#N/A")</f>
        <v>#N/A</v>
      </c>
    </row>
    <row r="8085">
      <c r="B8085" s="4" t="s">
        <v>2445</v>
      </c>
      <c r="C8085" s="12" t="str">
        <f>IFERROR(__xludf.DUMMYFUNCTION("TEXTJOIN("";"", TRUE, FILTER($B$2:$B$14794, #REF!=$D$2:$D$14794))"),"#N/A")</f>
        <v>#N/A</v>
      </c>
    </row>
    <row r="8086">
      <c r="B8086" s="4" t="s">
        <v>2445</v>
      </c>
      <c r="C8086" s="12" t="str">
        <f>IFERROR(__xludf.DUMMYFUNCTION("TEXTJOIN("";"", TRUE, FILTER($B$2:$B$14794, #REF!=$D$2:$D$14794))"),"#N/A")</f>
        <v>#N/A</v>
      </c>
    </row>
    <row r="8087">
      <c r="B8087" s="4" t="s">
        <v>2445</v>
      </c>
      <c r="C8087" s="12" t="str">
        <f>IFERROR(__xludf.DUMMYFUNCTION("TEXTJOIN("";"", TRUE, FILTER($B$2:$B$14794, #REF!=$D$2:$D$14794))"),"#N/A")</f>
        <v>#N/A</v>
      </c>
    </row>
    <row r="8088">
      <c r="B8088" s="4" t="s">
        <v>2445</v>
      </c>
      <c r="C8088" s="12" t="str">
        <f>IFERROR(__xludf.DUMMYFUNCTION("TEXTJOIN("";"", TRUE, FILTER($B$2:$B$14794, #REF!=$D$2:$D$14794))"),"#N/A")</f>
        <v>#N/A</v>
      </c>
    </row>
    <row r="8089">
      <c r="B8089" s="4" t="s">
        <v>2445</v>
      </c>
      <c r="C8089" s="12" t="str">
        <f>IFERROR(__xludf.DUMMYFUNCTION("TEXTJOIN("";"", TRUE, FILTER($B$2:$B$14794, #REF!=$D$2:$D$14794))"),"#N/A")</f>
        <v>#N/A</v>
      </c>
    </row>
    <row r="8090">
      <c r="B8090" s="4" t="s">
        <v>2445</v>
      </c>
      <c r="C8090" s="12" t="str">
        <f>IFERROR(__xludf.DUMMYFUNCTION("TEXTJOIN("";"", TRUE, FILTER($B$2:$B$14794, #REF!=$D$2:$D$14794))"),"#N/A")</f>
        <v>#N/A</v>
      </c>
    </row>
    <row r="8091">
      <c r="B8091" s="4" t="s">
        <v>2447</v>
      </c>
      <c r="C8091" s="12" t="str">
        <f>IFERROR(__xludf.DUMMYFUNCTION("TEXTJOIN("";"", TRUE, FILTER($B$2:$B$14794, #REF!=$D$2:$D$14794))"),"#N/A")</f>
        <v>#N/A</v>
      </c>
    </row>
    <row r="8092">
      <c r="B8092" s="4" t="s">
        <v>2447</v>
      </c>
      <c r="C8092" s="12" t="str">
        <f>IFERROR(__xludf.DUMMYFUNCTION("TEXTJOIN("";"", TRUE, FILTER($B$2:$B$14794, #REF!=$D$2:$D$14794))"),"#N/A")</f>
        <v>#N/A</v>
      </c>
    </row>
    <row r="8093">
      <c r="B8093" s="4" t="s">
        <v>2447</v>
      </c>
      <c r="C8093" s="12" t="str">
        <f>IFERROR(__xludf.DUMMYFUNCTION("TEXTJOIN("";"", TRUE, FILTER($B$2:$B$14794, #REF!=$D$2:$D$14794))"),"#N/A")</f>
        <v>#N/A</v>
      </c>
    </row>
    <row r="8094">
      <c r="B8094" s="4" t="s">
        <v>2447</v>
      </c>
      <c r="C8094" s="12" t="str">
        <f>IFERROR(__xludf.DUMMYFUNCTION("TEXTJOIN("";"", TRUE, FILTER($B$2:$B$14794, #REF!=$D$2:$D$14794))"),"#N/A")</f>
        <v>#N/A</v>
      </c>
    </row>
    <row r="8095">
      <c r="B8095" s="4" t="s">
        <v>2449</v>
      </c>
      <c r="C8095" s="12" t="str">
        <f>IFERROR(__xludf.DUMMYFUNCTION("TEXTJOIN("";"", TRUE, FILTER($B$2:$B$14794, #REF!=$D$2:$D$14794))"),"#N/A")</f>
        <v>#N/A</v>
      </c>
    </row>
    <row r="8096">
      <c r="B8096" s="4" t="s">
        <v>2449</v>
      </c>
      <c r="C8096" s="12" t="str">
        <f>IFERROR(__xludf.DUMMYFUNCTION("TEXTJOIN("";"", TRUE, FILTER($B$2:$B$14794, #REF!=$D$2:$D$14794))"),"#N/A")</f>
        <v>#N/A</v>
      </c>
    </row>
    <row r="8097">
      <c r="B8097" s="4" t="s">
        <v>2449</v>
      </c>
      <c r="C8097" s="12" t="str">
        <f>IFERROR(__xludf.DUMMYFUNCTION("TEXTJOIN("";"", TRUE, FILTER($B$2:$B$14794, #REF!=$D$2:$D$14794))"),"#N/A")</f>
        <v>#N/A</v>
      </c>
    </row>
    <row r="8098">
      <c r="B8098" s="4" t="s">
        <v>2449</v>
      </c>
      <c r="C8098" s="12" t="str">
        <f>IFERROR(__xludf.DUMMYFUNCTION("TEXTJOIN("";"", TRUE, FILTER($B$2:$B$14794, #REF!=$D$2:$D$14794))"),"#N/A")</f>
        <v>#N/A</v>
      </c>
    </row>
    <row r="8099">
      <c r="B8099" s="4" t="s">
        <v>2449</v>
      </c>
      <c r="C8099" s="12" t="str">
        <f>IFERROR(__xludf.DUMMYFUNCTION("TEXTJOIN("";"", TRUE, FILTER($B$2:$B$14794, #REF!=$D$2:$D$14794))"),"#N/A")</f>
        <v>#N/A</v>
      </c>
    </row>
    <row r="8100">
      <c r="B8100" s="4" t="s">
        <v>2449</v>
      </c>
      <c r="C8100" s="12" t="str">
        <f>IFERROR(__xludf.DUMMYFUNCTION("TEXTJOIN("";"", TRUE, FILTER($B$2:$B$14794, #REF!=$D$2:$D$14794))"),"#N/A")</f>
        <v>#N/A</v>
      </c>
    </row>
    <row r="8101">
      <c r="B8101" s="4" t="s">
        <v>2449</v>
      </c>
      <c r="C8101" s="12" t="str">
        <f>IFERROR(__xludf.DUMMYFUNCTION("TEXTJOIN("";"", TRUE, FILTER($B$2:$B$14794, #REF!=$D$2:$D$14794))"),"#N/A")</f>
        <v>#N/A</v>
      </c>
    </row>
    <row r="8102">
      <c r="B8102" s="4" t="s">
        <v>2449</v>
      </c>
      <c r="C8102" s="12" t="str">
        <f>IFERROR(__xludf.DUMMYFUNCTION("TEXTJOIN("";"", TRUE, FILTER($B$2:$B$14794, #REF!=$D$2:$D$14794))"),"#N/A")</f>
        <v>#N/A</v>
      </c>
    </row>
    <row r="8103">
      <c r="B8103" s="4" t="s">
        <v>2451</v>
      </c>
      <c r="C8103" s="12" t="str">
        <f>IFERROR(__xludf.DUMMYFUNCTION("TEXTJOIN("";"", TRUE, FILTER($B$2:$B$14794, #REF!=$D$2:$D$14794))"),"#N/A")</f>
        <v>#N/A</v>
      </c>
    </row>
    <row r="8104">
      <c r="B8104" s="4" t="s">
        <v>2451</v>
      </c>
      <c r="C8104" s="12" t="str">
        <f>IFERROR(__xludf.DUMMYFUNCTION("TEXTJOIN("";"", TRUE, FILTER($B$2:$B$14794, #REF!=$D$2:$D$14794))"),"#N/A")</f>
        <v>#N/A</v>
      </c>
    </row>
    <row r="8105">
      <c r="B8105" s="4" t="s">
        <v>2451</v>
      </c>
      <c r="C8105" s="12" t="str">
        <f>IFERROR(__xludf.DUMMYFUNCTION("TEXTJOIN("";"", TRUE, FILTER($B$2:$B$14794, #REF!=$D$2:$D$14794))"),"#N/A")</f>
        <v>#N/A</v>
      </c>
    </row>
    <row r="8106">
      <c r="B8106" s="4" t="s">
        <v>2451</v>
      </c>
      <c r="C8106" s="12" t="str">
        <f>IFERROR(__xludf.DUMMYFUNCTION("TEXTJOIN("";"", TRUE, FILTER($B$2:$B$14794, #REF!=$D$2:$D$14794))"),"#N/A")</f>
        <v>#N/A</v>
      </c>
    </row>
    <row r="8107">
      <c r="B8107" s="4" t="s">
        <v>2451</v>
      </c>
      <c r="C8107" s="12" t="str">
        <f>IFERROR(__xludf.DUMMYFUNCTION("TEXTJOIN("";"", TRUE, FILTER($B$2:$B$14794, #REF!=$D$2:$D$14794))"),"#N/A")</f>
        <v>#N/A</v>
      </c>
    </row>
    <row r="8108">
      <c r="B8108" s="4" t="s">
        <v>2451</v>
      </c>
      <c r="C8108" s="12" t="str">
        <f>IFERROR(__xludf.DUMMYFUNCTION("TEXTJOIN("";"", TRUE, FILTER($B$2:$B$14794, #REF!=$D$2:$D$14794))"),"#N/A")</f>
        <v>#N/A</v>
      </c>
    </row>
    <row r="8109">
      <c r="B8109" s="4" t="s">
        <v>2451</v>
      </c>
      <c r="C8109" s="12" t="str">
        <f>IFERROR(__xludf.DUMMYFUNCTION("TEXTJOIN("";"", TRUE, FILTER($B$2:$B$14794, #REF!=$D$2:$D$14794))"),"#N/A")</f>
        <v>#N/A</v>
      </c>
    </row>
    <row r="8110">
      <c r="B8110" s="4" t="s">
        <v>2451</v>
      </c>
      <c r="C8110" s="12" t="str">
        <f>IFERROR(__xludf.DUMMYFUNCTION("TEXTJOIN("";"", TRUE, FILTER($B$2:$B$14794, #REF!=$D$2:$D$14794))"),"#N/A")</f>
        <v>#N/A</v>
      </c>
    </row>
    <row r="8111">
      <c r="B8111" s="4" t="s">
        <v>2453</v>
      </c>
      <c r="C8111" s="12" t="str">
        <f>IFERROR(__xludf.DUMMYFUNCTION("TEXTJOIN("";"", TRUE, FILTER($B$2:$B$14794, #REF!=$D$2:$D$14794))"),"#N/A")</f>
        <v>#N/A</v>
      </c>
    </row>
    <row r="8112">
      <c r="B8112" s="4" t="s">
        <v>2453</v>
      </c>
      <c r="C8112" s="12" t="str">
        <f>IFERROR(__xludf.DUMMYFUNCTION("TEXTJOIN("";"", TRUE, FILTER($B$2:$B$14794, #REF!=$D$2:$D$14794))"),"#N/A")</f>
        <v>#N/A</v>
      </c>
    </row>
    <row r="8113">
      <c r="B8113" s="4" t="s">
        <v>2453</v>
      </c>
      <c r="C8113" s="12" t="str">
        <f>IFERROR(__xludf.DUMMYFUNCTION("TEXTJOIN("";"", TRUE, FILTER($B$2:$B$14794, #REF!=$D$2:$D$14794))"),"#N/A")</f>
        <v>#N/A</v>
      </c>
    </row>
    <row r="8114">
      <c r="B8114" s="4" t="s">
        <v>2453</v>
      </c>
      <c r="C8114" s="12" t="str">
        <f>IFERROR(__xludf.DUMMYFUNCTION("TEXTJOIN("";"", TRUE, FILTER($B$2:$B$14794, #REF!=$D$2:$D$14794))"),"#N/A")</f>
        <v>#N/A</v>
      </c>
    </row>
    <row r="8115">
      <c r="B8115" s="4" t="s">
        <v>2453</v>
      </c>
      <c r="C8115" s="12" t="str">
        <f>IFERROR(__xludf.DUMMYFUNCTION("TEXTJOIN("";"", TRUE, FILTER($B$2:$B$14794, #REF!=$D$2:$D$14794))"),"#N/A")</f>
        <v>#N/A</v>
      </c>
    </row>
    <row r="8116">
      <c r="B8116" s="4" t="s">
        <v>2453</v>
      </c>
      <c r="C8116" s="12" t="str">
        <f>IFERROR(__xludf.DUMMYFUNCTION("TEXTJOIN("";"", TRUE, FILTER($B$2:$B$14794, #REF!=$D$2:$D$14794))"),"#N/A")</f>
        <v>#N/A</v>
      </c>
    </row>
    <row r="8117">
      <c r="B8117" s="4" t="s">
        <v>2453</v>
      </c>
      <c r="C8117" s="12" t="str">
        <f>IFERROR(__xludf.DUMMYFUNCTION("TEXTJOIN("";"", TRUE, FILTER($B$2:$B$14794, #REF!=$D$2:$D$14794))"),"#N/A")</f>
        <v>#N/A</v>
      </c>
    </row>
    <row r="8118">
      <c r="B8118" s="4" t="s">
        <v>2453</v>
      </c>
      <c r="C8118" s="12" t="str">
        <f>IFERROR(__xludf.DUMMYFUNCTION("TEXTJOIN("";"", TRUE, FILTER($B$2:$B$14794, #REF!=$D$2:$D$14794))"),"#N/A")</f>
        <v>#N/A</v>
      </c>
    </row>
    <row r="8119">
      <c r="B8119" s="4" t="s">
        <v>2455</v>
      </c>
      <c r="C8119" s="12" t="str">
        <f>IFERROR(__xludf.DUMMYFUNCTION("TEXTJOIN("";"", TRUE, FILTER($B$2:$B$14794, #REF!=$D$2:$D$14794))"),"#N/A")</f>
        <v>#N/A</v>
      </c>
    </row>
    <row r="8120">
      <c r="B8120" s="4" t="s">
        <v>2455</v>
      </c>
      <c r="C8120" s="12" t="str">
        <f>IFERROR(__xludf.DUMMYFUNCTION("TEXTJOIN("";"", TRUE, FILTER($B$2:$B$14794, #REF!=$D$2:$D$14794))"),"#N/A")</f>
        <v>#N/A</v>
      </c>
    </row>
    <row r="8121">
      <c r="B8121" s="4" t="s">
        <v>2455</v>
      </c>
      <c r="C8121" s="12" t="str">
        <f>IFERROR(__xludf.DUMMYFUNCTION("TEXTJOIN("";"", TRUE, FILTER($B$2:$B$14794, #REF!=$D$2:$D$14794))"),"#N/A")</f>
        <v>#N/A</v>
      </c>
    </row>
    <row r="8122">
      <c r="B8122" s="4" t="s">
        <v>2457</v>
      </c>
      <c r="C8122" s="12" t="str">
        <f>IFERROR(__xludf.DUMMYFUNCTION("TEXTJOIN("";"", TRUE, FILTER($B$2:$B$14794, #REF!=$D$2:$D$14794))"),"#N/A")</f>
        <v>#N/A</v>
      </c>
    </row>
    <row r="8123">
      <c r="B8123" s="4" t="s">
        <v>2457</v>
      </c>
      <c r="C8123" s="12" t="str">
        <f>IFERROR(__xludf.DUMMYFUNCTION("TEXTJOIN("";"", TRUE, FILTER($B$2:$B$14794, #REF!=$D$2:$D$14794))"),"#N/A")</f>
        <v>#N/A</v>
      </c>
    </row>
    <row r="8124">
      <c r="B8124" s="4" t="s">
        <v>2457</v>
      </c>
      <c r="C8124" s="12" t="str">
        <f>IFERROR(__xludf.DUMMYFUNCTION("TEXTJOIN("";"", TRUE, FILTER($B$2:$B$14794, #REF!=$D$2:$D$14794))"),"#N/A")</f>
        <v>#N/A</v>
      </c>
    </row>
    <row r="8125">
      <c r="B8125" s="4" t="s">
        <v>2457</v>
      </c>
      <c r="C8125" s="12" t="str">
        <f>IFERROR(__xludf.DUMMYFUNCTION("TEXTJOIN("";"", TRUE, FILTER($B$2:$B$14794, #REF!=$D$2:$D$14794))"),"#N/A")</f>
        <v>#N/A</v>
      </c>
    </row>
    <row r="8126">
      <c r="B8126" s="4" t="s">
        <v>2457</v>
      </c>
      <c r="C8126" s="12" t="str">
        <f>IFERROR(__xludf.DUMMYFUNCTION("TEXTJOIN("";"", TRUE, FILTER($B$2:$B$14794, #REF!=$D$2:$D$14794))"),"#N/A")</f>
        <v>#N/A</v>
      </c>
    </row>
    <row r="8127">
      <c r="B8127" s="4" t="s">
        <v>2457</v>
      </c>
      <c r="C8127" s="12" t="str">
        <f>IFERROR(__xludf.DUMMYFUNCTION("TEXTJOIN("";"", TRUE, FILTER($B$2:$B$14794, #REF!=$D$2:$D$14794))"),"#N/A")</f>
        <v>#N/A</v>
      </c>
    </row>
    <row r="8128">
      <c r="B8128" s="4" t="s">
        <v>2459</v>
      </c>
      <c r="C8128" s="12" t="str">
        <f>IFERROR(__xludf.DUMMYFUNCTION("TEXTJOIN("";"", TRUE, FILTER($B$2:$B$14794, #REF!=$D$2:$D$14794))"),"#N/A")</f>
        <v>#N/A</v>
      </c>
    </row>
    <row r="8129">
      <c r="B8129" s="4" t="s">
        <v>2459</v>
      </c>
      <c r="C8129" s="12" t="str">
        <f>IFERROR(__xludf.DUMMYFUNCTION("TEXTJOIN("";"", TRUE, FILTER($B$2:$B$14794, #REF!=$D$2:$D$14794))"),"#N/A")</f>
        <v>#N/A</v>
      </c>
    </row>
    <row r="8130">
      <c r="B8130" s="4" t="s">
        <v>2459</v>
      </c>
      <c r="C8130" s="12" t="str">
        <f>IFERROR(__xludf.DUMMYFUNCTION("TEXTJOIN("";"", TRUE, FILTER($B$2:$B$14794, #REF!=$D$2:$D$14794))"),"#N/A")</f>
        <v>#N/A</v>
      </c>
    </row>
    <row r="8131">
      <c r="B8131" s="4" t="s">
        <v>2459</v>
      </c>
      <c r="C8131" s="12" t="str">
        <f>IFERROR(__xludf.DUMMYFUNCTION("TEXTJOIN("";"", TRUE, FILTER($B$2:$B$14794, #REF!=$D$2:$D$14794))"),"#N/A")</f>
        <v>#N/A</v>
      </c>
    </row>
    <row r="8132">
      <c r="B8132" s="4" t="s">
        <v>2459</v>
      </c>
      <c r="C8132" s="12" t="str">
        <f>IFERROR(__xludf.DUMMYFUNCTION("TEXTJOIN("";"", TRUE, FILTER($B$2:$B$14794, #REF!=$D$2:$D$14794))"),"#N/A")</f>
        <v>#N/A</v>
      </c>
    </row>
    <row r="8133">
      <c r="B8133" s="4" t="s">
        <v>2459</v>
      </c>
      <c r="C8133" s="12" t="str">
        <f>IFERROR(__xludf.DUMMYFUNCTION("TEXTJOIN("";"", TRUE, FILTER($B$2:$B$14794, #REF!=$D$2:$D$14794))"),"#N/A")</f>
        <v>#N/A</v>
      </c>
    </row>
    <row r="8134">
      <c r="B8134" s="4" t="s">
        <v>2459</v>
      </c>
      <c r="C8134" s="12" t="str">
        <f>IFERROR(__xludf.DUMMYFUNCTION("TEXTJOIN("";"", TRUE, FILTER($B$2:$B$14794, #REF!=$D$2:$D$14794))"),"#N/A")</f>
        <v>#N/A</v>
      </c>
    </row>
    <row r="8135">
      <c r="B8135" s="4" t="s">
        <v>2459</v>
      </c>
      <c r="C8135" s="12" t="str">
        <f>IFERROR(__xludf.DUMMYFUNCTION("TEXTJOIN("";"", TRUE, FILTER($B$2:$B$14794, #REF!=$D$2:$D$14794))"),"#N/A")</f>
        <v>#N/A</v>
      </c>
    </row>
    <row r="8136">
      <c r="B8136" s="4" t="s">
        <v>2461</v>
      </c>
      <c r="C8136" s="12" t="str">
        <f>IFERROR(__xludf.DUMMYFUNCTION("TEXTJOIN("";"", TRUE, FILTER($B$2:$B$14794, #REF!=$D$2:$D$14794))"),"#N/A")</f>
        <v>#N/A</v>
      </c>
    </row>
    <row r="8137">
      <c r="B8137" s="4" t="s">
        <v>2461</v>
      </c>
      <c r="C8137" s="12" t="str">
        <f>IFERROR(__xludf.DUMMYFUNCTION("TEXTJOIN("";"", TRUE, FILTER($B$2:$B$14794, #REF!=$D$2:$D$14794))"),"#N/A")</f>
        <v>#N/A</v>
      </c>
    </row>
    <row r="8138">
      <c r="B8138" s="4" t="s">
        <v>2461</v>
      </c>
      <c r="C8138" s="12" t="str">
        <f>IFERROR(__xludf.DUMMYFUNCTION("TEXTJOIN("";"", TRUE, FILTER($B$2:$B$14794, #REF!=$D$2:$D$14794))"),"#N/A")</f>
        <v>#N/A</v>
      </c>
    </row>
    <row r="8139">
      <c r="B8139" s="4" t="s">
        <v>2461</v>
      </c>
      <c r="C8139" s="12" t="str">
        <f>IFERROR(__xludf.DUMMYFUNCTION("TEXTJOIN("";"", TRUE, FILTER($B$2:$B$14794, #REF!=$D$2:$D$14794))"),"#N/A")</f>
        <v>#N/A</v>
      </c>
    </row>
    <row r="8140">
      <c r="B8140" s="4" t="s">
        <v>2461</v>
      </c>
      <c r="C8140" s="12" t="str">
        <f>IFERROR(__xludf.DUMMYFUNCTION("TEXTJOIN("";"", TRUE, FILTER($B$2:$B$14794, #REF!=$D$2:$D$14794))"),"#N/A")</f>
        <v>#N/A</v>
      </c>
    </row>
    <row r="8141">
      <c r="B8141" s="4" t="s">
        <v>2463</v>
      </c>
      <c r="C8141" s="12" t="str">
        <f>IFERROR(__xludf.DUMMYFUNCTION("TEXTJOIN("";"", TRUE, FILTER($B$2:$B$14794, #REF!=$D$2:$D$14794))"),"#N/A")</f>
        <v>#N/A</v>
      </c>
    </row>
    <row r="8142">
      <c r="B8142" s="4" t="s">
        <v>2463</v>
      </c>
      <c r="C8142" s="12" t="str">
        <f>IFERROR(__xludf.DUMMYFUNCTION("TEXTJOIN("";"", TRUE, FILTER($B$2:$B$14794, #REF!=$D$2:$D$14794))"),"#N/A")</f>
        <v>#N/A</v>
      </c>
    </row>
    <row r="8143">
      <c r="B8143" s="4" t="s">
        <v>2463</v>
      </c>
      <c r="C8143" s="12" t="str">
        <f>IFERROR(__xludf.DUMMYFUNCTION("TEXTJOIN("";"", TRUE, FILTER($B$2:$B$14794, #REF!=$D$2:$D$14794))"),"#N/A")</f>
        <v>#N/A</v>
      </c>
    </row>
    <row r="8144">
      <c r="B8144" s="4" t="s">
        <v>2463</v>
      </c>
      <c r="C8144" s="12" t="str">
        <f>IFERROR(__xludf.DUMMYFUNCTION("TEXTJOIN("";"", TRUE, FILTER($B$2:$B$14794, #REF!=$D$2:$D$14794))"),"#N/A")</f>
        <v>#N/A</v>
      </c>
    </row>
    <row r="8145">
      <c r="B8145" s="4" t="s">
        <v>2463</v>
      </c>
      <c r="C8145" s="12" t="str">
        <f>IFERROR(__xludf.DUMMYFUNCTION("TEXTJOIN("";"", TRUE, FILTER($B$2:$B$14794, #REF!=$D$2:$D$14794))"),"#N/A")</f>
        <v>#N/A</v>
      </c>
    </row>
    <row r="8146">
      <c r="B8146" s="4" t="s">
        <v>2463</v>
      </c>
      <c r="C8146" s="12" t="str">
        <f>IFERROR(__xludf.DUMMYFUNCTION("TEXTJOIN("";"", TRUE, FILTER($B$2:$B$14794, #REF!=$D$2:$D$14794))"),"#N/A")</f>
        <v>#N/A</v>
      </c>
    </row>
    <row r="8147">
      <c r="B8147" s="4" t="s">
        <v>2463</v>
      </c>
      <c r="C8147" s="12" t="str">
        <f>IFERROR(__xludf.DUMMYFUNCTION("TEXTJOIN("";"", TRUE, FILTER($B$2:$B$14794, #REF!=$D$2:$D$14794))"),"#N/A")</f>
        <v>#N/A</v>
      </c>
    </row>
    <row r="8148">
      <c r="B8148" s="4" t="s">
        <v>2463</v>
      </c>
      <c r="C8148" s="12" t="str">
        <f>IFERROR(__xludf.DUMMYFUNCTION("TEXTJOIN("";"", TRUE, FILTER($B$2:$B$14794, #REF!=$D$2:$D$14794))"),"#N/A")</f>
        <v>#N/A</v>
      </c>
    </row>
    <row r="8149">
      <c r="B8149" s="4" t="s">
        <v>2463</v>
      </c>
      <c r="C8149" s="12" t="str">
        <f>IFERROR(__xludf.DUMMYFUNCTION("TEXTJOIN("";"", TRUE, FILTER($B$2:$B$14794, #REF!=$D$2:$D$14794))"),"#N/A")</f>
        <v>#N/A</v>
      </c>
    </row>
    <row r="8150">
      <c r="B8150" s="4" t="s">
        <v>2463</v>
      </c>
      <c r="C8150" s="12" t="str">
        <f>IFERROR(__xludf.DUMMYFUNCTION("TEXTJOIN("";"", TRUE, FILTER($B$2:$B$14794, #REF!=$D$2:$D$14794))"),"#N/A")</f>
        <v>#N/A</v>
      </c>
    </row>
    <row r="8151">
      <c r="B8151" s="4" t="s">
        <v>2465</v>
      </c>
      <c r="C8151" s="12" t="str">
        <f>IFERROR(__xludf.DUMMYFUNCTION("TEXTJOIN("";"", TRUE, FILTER($B$2:$B$14794, #REF!=$D$2:$D$14794))"),"#N/A")</f>
        <v>#N/A</v>
      </c>
    </row>
    <row r="8152">
      <c r="B8152" s="4" t="s">
        <v>2465</v>
      </c>
      <c r="C8152" s="12" t="str">
        <f>IFERROR(__xludf.DUMMYFUNCTION("TEXTJOIN("";"", TRUE, FILTER($B$2:$B$14794, #REF!=$D$2:$D$14794))"),"#N/A")</f>
        <v>#N/A</v>
      </c>
    </row>
    <row r="8153">
      <c r="B8153" s="4" t="s">
        <v>2465</v>
      </c>
      <c r="C8153" s="12" t="str">
        <f>IFERROR(__xludf.DUMMYFUNCTION("TEXTJOIN("";"", TRUE, FILTER($B$2:$B$14794, #REF!=$D$2:$D$14794))"),"#N/A")</f>
        <v>#N/A</v>
      </c>
    </row>
    <row r="8154">
      <c r="B8154" s="4" t="s">
        <v>2465</v>
      </c>
      <c r="C8154" s="12" t="str">
        <f>IFERROR(__xludf.DUMMYFUNCTION("TEXTJOIN("";"", TRUE, FILTER($B$2:$B$14794, #REF!=$D$2:$D$14794))"),"#N/A")</f>
        <v>#N/A</v>
      </c>
    </row>
    <row r="8155">
      <c r="B8155" s="4" t="s">
        <v>2467</v>
      </c>
      <c r="C8155" s="12" t="str">
        <f>IFERROR(__xludf.DUMMYFUNCTION("TEXTJOIN("";"", TRUE, FILTER($B$2:$B$14794, #REF!=$D$2:$D$14794))"),"#N/A")</f>
        <v>#N/A</v>
      </c>
    </row>
    <row r="8156">
      <c r="B8156" s="4" t="s">
        <v>2467</v>
      </c>
      <c r="C8156" s="12" t="str">
        <f>IFERROR(__xludf.DUMMYFUNCTION("TEXTJOIN("";"", TRUE, FILTER($B$2:$B$14794, #REF!=$D$2:$D$14794))"),"#N/A")</f>
        <v>#N/A</v>
      </c>
    </row>
    <row r="8157">
      <c r="B8157" s="4" t="s">
        <v>2469</v>
      </c>
      <c r="C8157" s="12" t="str">
        <f>IFERROR(__xludf.DUMMYFUNCTION("TEXTJOIN("";"", TRUE, FILTER($B$2:$B$14794, #REF!=$D$2:$D$14794))"),"#N/A")</f>
        <v>#N/A</v>
      </c>
    </row>
    <row r="8158">
      <c r="B8158" s="4" t="s">
        <v>2469</v>
      </c>
      <c r="C8158" s="12" t="str">
        <f>IFERROR(__xludf.DUMMYFUNCTION("TEXTJOIN("";"", TRUE, FILTER($B$2:$B$14794, #REF!=$D$2:$D$14794))"),"#N/A")</f>
        <v>#N/A</v>
      </c>
    </row>
    <row r="8159">
      <c r="B8159" s="4" t="s">
        <v>2469</v>
      </c>
      <c r="C8159" s="12" t="str">
        <f>IFERROR(__xludf.DUMMYFUNCTION("TEXTJOIN("";"", TRUE, FILTER($B$2:$B$14794, #REF!=$D$2:$D$14794))"),"#N/A")</f>
        <v>#N/A</v>
      </c>
    </row>
    <row r="8160">
      <c r="B8160" s="4" t="s">
        <v>2469</v>
      </c>
      <c r="C8160" s="12" t="str">
        <f>IFERROR(__xludf.DUMMYFUNCTION("TEXTJOIN("";"", TRUE, FILTER($B$2:$B$14794, #REF!=$D$2:$D$14794))"),"#N/A")</f>
        <v>#N/A</v>
      </c>
    </row>
    <row r="8161">
      <c r="B8161" s="4" t="s">
        <v>2469</v>
      </c>
      <c r="C8161" s="12" t="str">
        <f>IFERROR(__xludf.DUMMYFUNCTION("TEXTJOIN("";"", TRUE, FILTER($B$2:$B$14794, #REF!=$D$2:$D$14794))"),"#N/A")</f>
        <v>#N/A</v>
      </c>
    </row>
    <row r="8162">
      <c r="B8162" s="4" t="s">
        <v>2469</v>
      </c>
      <c r="C8162" s="12" t="str">
        <f>IFERROR(__xludf.DUMMYFUNCTION("TEXTJOIN("";"", TRUE, FILTER($B$2:$B$14794, #REF!=$D$2:$D$14794))"),"#N/A")</f>
        <v>#N/A</v>
      </c>
    </row>
    <row r="8163">
      <c r="B8163" s="4" t="s">
        <v>2469</v>
      </c>
      <c r="C8163" s="12" t="str">
        <f>IFERROR(__xludf.DUMMYFUNCTION("TEXTJOIN("";"", TRUE, FILTER($B$2:$B$14794, #REF!=$D$2:$D$14794))"),"#N/A")</f>
        <v>#N/A</v>
      </c>
    </row>
    <row r="8164">
      <c r="B8164" s="4" t="s">
        <v>2469</v>
      </c>
      <c r="C8164" s="12" t="str">
        <f>IFERROR(__xludf.DUMMYFUNCTION("TEXTJOIN("";"", TRUE, FILTER($B$2:$B$14794, #REF!=$D$2:$D$14794))"),"#N/A")</f>
        <v>#N/A</v>
      </c>
    </row>
    <row r="8165">
      <c r="B8165" s="4" t="s">
        <v>2469</v>
      </c>
      <c r="C8165" s="12" t="str">
        <f>IFERROR(__xludf.DUMMYFUNCTION("TEXTJOIN("";"", TRUE, FILTER($B$2:$B$14794, #REF!=$D$2:$D$14794))"),"#N/A")</f>
        <v>#N/A</v>
      </c>
    </row>
    <row r="8166">
      <c r="B8166" s="4" t="s">
        <v>2469</v>
      </c>
      <c r="C8166" s="12" t="str">
        <f>IFERROR(__xludf.DUMMYFUNCTION("TEXTJOIN("";"", TRUE, FILTER($B$2:$B$14794, #REF!=$D$2:$D$14794))"),"#N/A")</f>
        <v>#N/A</v>
      </c>
    </row>
    <row r="8167">
      <c r="B8167" s="4" t="s">
        <v>2471</v>
      </c>
      <c r="C8167" s="12" t="str">
        <f>IFERROR(__xludf.DUMMYFUNCTION("TEXTJOIN("";"", TRUE, FILTER($B$2:$B$14794, #REF!=$D$2:$D$14794))"),"#N/A")</f>
        <v>#N/A</v>
      </c>
    </row>
    <row r="8168">
      <c r="B8168" s="4" t="s">
        <v>2471</v>
      </c>
      <c r="C8168" s="12" t="str">
        <f>IFERROR(__xludf.DUMMYFUNCTION("TEXTJOIN("";"", TRUE, FILTER($B$2:$B$14794, #REF!=$D$2:$D$14794))"),"#N/A")</f>
        <v>#N/A</v>
      </c>
    </row>
    <row r="8169">
      <c r="B8169" s="4" t="s">
        <v>2471</v>
      </c>
      <c r="C8169" s="12" t="str">
        <f>IFERROR(__xludf.DUMMYFUNCTION("TEXTJOIN("";"", TRUE, FILTER($B$2:$B$14794, #REF!=$D$2:$D$14794))"),"#N/A")</f>
        <v>#N/A</v>
      </c>
    </row>
    <row r="8170">
      <c r="B8170" s="4" t="s">
        <v>2471</v>
      </c>
      <c r="C8170" s="12" t="str">
        <f>IFERROR(__xludf.DUMMYFUNCTION("TEXTJOIN("";"", TRUE, FILTER($B$2:$B$14794, #REF!=$D$2:$D$14794))"),"#N/A")</f>
        <v>#N/A</v>
      </c>
    </row>
    <row r="8171">
      <c r="B8171" s="4" t="s">
        <v>2471</v>
      </c>
      <c r="C8171" s="12" t="str">
        <f>IFERROR(__xludf.DUMMYFUNCTION("TEXTJOIN("";"", TRUE, FILTER($B$2:$B$14794, #REF!=$D$2:$D$14794))"),"#N/A")</f>
        <v>#N/A</v>
      </c>
    </row>
    <row r="8172">
      <c r="B8172" s="4" t="s">
        <v>2471</v>
      </c>
      <c r="C8172" s="12" t="str">
        <f>IFERROR(__xludf.DUMMYFUNCTION("TEXTJOIN("";"", TRUE, FILTER($B$2:$B$14794, #REF!=$D$2:$D$14794))"),"#N/A")</f>
        <v>#N/A</v>
      </c>
    </row>
    <row r="8173">
      <c r="B8173" s="4" t="s">
        <v>2471</v>
      </c>
      <c r="C8173" s="12" t="str">
        <f>IFERROR(__xludf.DUMMYFUNCTION("TEXTJOIN("";"", TRUE, FILTER($B$2:$B$14794, #REF!=$D$2:$D$14794))"),"#N/A")</f>
        <v>#N/A</v>
      </c>
    </row>
    <row r="8174">
      <c r="B8174" s="4" t="s">
        <v>2471</v>
      </c>
      <c r="C8174" s="12" t="str">
        <f>IFERROR(__xludf.DUMMYFUNCTION("TEXTJOIN("";"", TRUE, FILTER($B$2:$B$14794, #REF!=$D$2:$D$14794))"),"#N/A")</f>
        <v>#N/A</v>
      </c>
    </row>
    <row r="8175">
      <c r="B8175" s="4" t="s">
        <v>2471</v>
      </c>
      <c r="C8175" s="12" t="str">
        <f>IFERROR(__xludf.DUMMYFUNCTION("TEXTJOIN("";"", TRUE, FILTER($B$2:$B$14794, #REF!=$D$2:$D$14794))"),"#N/A")</f>
        <v>#N/A</v>
      </c>
    </row>
    <row r="8176">
      <c r="B8176" s="4" t="s">
        <v>2471</v>
      </c>
      <c r="C8176" s="12" t="str">
        <f>IFERROR(__xludf.DUMMYFUNCTION("TEXTJOIN("";"", TRUE, FILTER($B$2:$B$14794, #REF!=$D$2:$D$14794))"),"#N/A")</f>
        <v>#N/A</v>
      </c>
    </row>
    <row r="8177">
      <c r="B8177" s="4" t="s">
        <v>2473</v>
      </c>
      <c r="C8177" s="12" t="str">
        <f>IFERROR(__xludf.DUMMYFUNCTION("TEXTJOIN("";"", TRUE, FILTER($B$2:$B$14794, #REF!=$D$2:$D$14794))"),"#N/A")</f>
        <v>#N/A</v>
      </c>
    </row>
    <row r="8178">
      <c r="B8178" s="4" t="s">
        <v>2473</v>
      </c>
      <c r="C8178" s="12" t="str">
        <f>IFERROR(__xludf.DUMMYFUNCTION("TEXTJOIN("";"", TRUE, FILTER($B$2:$B$14794, #REF!=$D$2:$D$14794))"),"#N/A")</f>
        <v>#N/A</v>
      </c>
    </row>
    <row r="8179">
      <c r="B8179" s="4" t="s">
        <v>2473</v>
      </c>
      <c r="C8179" s="12" t="str">
        <f>IFERROR(__xludf.DUMMYFUNCTION("TEXTJOIN("";"", TRUE, FILTER($B$2:$B$14794, #REF!=$D$2:$D$14794))"),"#N/A")</f>
        <v>#N/A</v>
      </c>
    </row>
    <row r="8180">
      <c r="B8180" s="4" t="s">
        <v>2473</v>
      </c>
      <c r="C8180" s="12" t="str">
        <f>IFERROR(__xludf.DUMMYFUNCTION("TEXTJOIN("";"", TRUE, FILTER($B$2:$B$14794, #REF!=$D$2:$D$14794))"),"#N/A")</f>
        <v>#N/A</v>
      </c>
    </row>
    <row r="8181">
      <c r="B8181" s="4" t="s">
        <v>2476</v>
      </c>
      <c r="C8181" s="12" t="str">
        <f>IFERROR(__xludf.DUMMYFUNCTION("TEXTJOIN("";"", TRUE, FILTER($B$2:$B$14794, #REF!=$D$2:$D$14794))"),"#N/A")</f>
        <v>#N/A</v>
      </c>
    </row>
    <row r="8182">
      <c r="B8182" s="4" t="s">
        <v>2476</v>
      </c>
      <c r="C8182" s="12" t="str">
        <f>IFERROR(__xludf.DUMMYFUNCTION("TEXTJOIN("";"", TRUE, FILTER($B$2:$B$14794, #REF!=$D$2:$D$14794))"),"#N/A")</f>
        <v>#N/A</v>
      </c>
    </row>
    <row r="8183">
      <c r="B8183" s="4" t="s">
        <v>2476</v>
      </c>
      <c r="C8183" s="12" t="str">
        <f>IFERROR(__xludf.DUMMYFUNCTION("TEXTJOIN("";"", TRUE, FILTER($B$2:$B$14794, #REF!=$D$2:$D$14794))"),"#N/A")</f>
        <v>#N/A</v>
      </c>
    </row>
    <row r="8184">
      <c r="B8184" s="4" t="s">
        <v>2476</v>
      </c>
      <c r="C8184" s="12" t="str">
        <f>IFERROR(__xludf.DUMMYFUNCTION("TEXTJOIN("";"", TRUE, FILTER($B$2:$B$14794, #REF!=$D$2:$D$14794))"),"#N/A")</f>
        <v>#N/A</v>
      </c>
    </row>
    <row r="8185">
      <c r="B8185" s="4" t="s">
        <v>2476</v>
      </c>
      <c r="C8185" s="12" t="str">
        <f>IFERROR(__xludf.DUMMYFUNCTION("TEXTJOIN("";"", TRUE, FILTER($B$2:$B$14794, #REF!=$D$2:$D$14794))"),"#N/A")</f>
        <v>#N/A</v>
      </c>
    </row>
    <row r="8186">
      <c r="B8186" s="4" t="s">
        <v>2476</v>
      </c>
      <c r="C8186" s="12" t="str">
        <f>IFERROR(__xludf.DUMMYFUNCTION("TEXTJOIN("";"", TRUE, FILTER($B$2:$B$14794, #REF!=$D$2:$D$14794))"),"#N/A")</f>
        <v>#N/A</v>
      </c>
    </row>
    <row r="8187">
      <c r="B8187" s="4" t="s">
        <v>2478</v>
      </c>
      <c r="C8187" s="12" t="str">
        <f>IFERROR(__xludf.DUMMYFUNCTION("TEXTJOIN("";"", TRUE, FILTER($B$2:$B$14794, #REF!=$D$2:$D$14794))"),"#N/A")</f>
        <v>#N/A</v>
      </c>
    </row>
    <row r="8188">
      <c r="B8188" s="4" t="s">
        <v>2478</v>
      </c>
      <c r="C8188" s="12" t="str">
        <f>IFERROR(__xludf.DUMMYFUNCTION("TEXTJOIN("";"", TRUE, FILTER($B$2:$B$14794, #REF!=$D$2:$D$14794))"),"#N/A")</f>
        <v>#N/A</v>
      </c>
    </row>
    <row r="8189">
      <c r="B8189" s="4" t="s">
        <v>2478</v>
      </c>
      <c r="C8189" s="12" t="str">
        <f>IFERROR(__xludf.DUMMYFUNCTION("TEXTJOIN("";"", TRUE, FILTER($B$2:$B$14794, #REF!=$D$2:$D$14794))"),"#N/A")</f>
        <v>#N/A</v>
      </c>
    </row>
    <row r="8190">
      <c r="B8190" s="4" t="s">
        <v>2478</v>
      </c>
      <c r="C8190" s="12" t="str">
        <f>IFERROR(__xludf.DUMMYFUNCTION("TEXTJOIN("";"", TRUE, FILTER($B$2:$B$14794, #REF!=$D$2:$D$14794))"),"#N/A")</f>
        <v>#N/A</v>
      </c>
    </row>
    <row r="8191">
      <c r="B8191" s="4" t="s">
        <v>2478</v>
      </c>
      <c r="C8191" s="12" t="str">
        <f>IFERROR(__xludf.DUMMYFUNCTION("TEXTJOIN("";"", TRUE, FILTER($B$2:$B$14794, #REF!=$D$2:$D$14794))"),"#N/A")</f>
        <v>#N/A</v>
      </c>
    </row>
    <row r="8192">
      <c r="B8192" s="4" t="s">
        <v>2480</v>
      </c>
      <c r="C8192" s="12" t="str">
        <f>IFERROR(__xludf.DUMMYFUNCTION("TEXTJOIN("";"", TRUE, FILTER($B$2:$B$14794, #REF!=$D$2:$D$14794))"),"#N/A")</f>
        <v>#N/A</v>
      </c>
    </row>
    <row r="8193">
      <c r="B8193" s="4" t="s">
        <v>2480</v>
      </c>
      <c r="C8193" s="12" t="str">
        <f>IFERROR(__xludf.DUMMYFUNCTION("TEXTJOIN("";"", TRUE, FILTER($B$2:$B$14794, #REF!=$D$2:$D$14794))"),"#N/A")</f>
        <v>#N/A</v>
      </c>
    </row>
    <row r="8194">
      <c r="B8194" s="4" t="s">
        <v>2480</v>
      </c>
      <c r="C8194" s="12" t="str">
        <f>IFERROR(__xludf.DUMMYFUNCTION("TEXTJOIN("";"", TRUE, FILTER($B$2:$B$14794, #REF!=$D$2:$D$14794))"),"#N/A")</f>
        <v>#N/A</v>
      </c>
    </row>
    <row r="8195">
      <c r="B8195" s="4" t="s">
        <v>2480</v>
      </c>
      <c r="C8195" s="12" t="str">
        <f>IFERROR(__xludf.DUMMYFUNCTION("TEXTJOIN("";"", TRUE, FILTER($B$2:$B$14794, #REF!=$D$2:$D$14794))"),"#N/A")</f>
        <v>#N/A</v>
      </c>
    </row>
    <row r="8196">
      <c r="B8196" s="4" t="s">
        <v>2480</v>
      </c>
      <c r="C8196" s="12" t="str">
        <f>IFERROR(__xludf.DUMMYFUNCTION("TEXTJOIN("";"", TRUE, FILTER($B$2:$B$14794, #REF!=$D$2:$D$14794))"),"#N/A")</f>
        <v>#N/A</v>
      </c>
    </row>
    <row r="8197">
      <c r="B8197" s="4" t="s">
        <v>2480</v>
      </c>
      <c r="C8197" s="12" t="str">
        <f>IFERROR(__xludf.DUMMYFUNCTION("TEXTJOIN("";"", TRUE, FILTER($B$2:$B$14794, #REF!=$D$2:$D$14794))"),"#N/A")</f>
        <v>#N/A</v>
      </c>
    </row>
    <row r="8198">
      <c r="B8198" s="4" t="s">
        <v>2480</v>
      </c>
      <c r="C8198" s="12" t="str">
        <f>IFERROR(__xludf.DUMMYFUNCTION("TEXTJOIN("";"", TRUE, FILTER($B$2:$B$14794, #REF!=$D$2:$D$14794))"),"#N/A")</f>
        <v>#N/A</v>
      </c>
    </row>
    <row r="8199">
      <c r="B8199" s="4" t="s">
        <v>2482</v>
      </c>
      <c r="C8199" s="12" t="str">
        <f>IFERROR(__xludf.DUMMYFUNCTION("TEXTJOIN("";"", TRUE, FILTER($B$2:$B$14794, #REF!=$D$2:$D$14794))"),"#N/A")</f>
        <v>#N/A</v>
      </c>
    </row>
    <row r="8200">
      <c r="B8200" s="4" t="s">
        <v>2482</v>
      </c>
      <c r="C8200" s="12" t="str">
        <f>IFERROR(__xludf.DUMMYFUNCTION("TEXTJOIN("";"", TRUE, FILTER($B$2:$B$14794, #REF!=$D$2:$D$14794))"),"#N/A")</f>
        <v>#N/A</v>
      </c>
    </row>
    <row r="8201">
      <c r="B8201" s="4" t="s">
        <v>2482</v>
      </c>
      <c r="C8201" s="12" t="str">
        <f>IFERROR(__xludf.DUMMYFUNCTION("TEXTJOIN("";"", TRUE, FILTER($B$2:$B$14794, #REF!=$D$2:$D$14794))"),"#N/A")</f>
        <v>#N/A</v>
      </c>
    </row>
    <row r="8202">
      <c r="B8202" s="4" t="s">
        <v>2482</v>
      </c>
      <c r="C8202" s="12" t="str">
        <f>IFERROR(__xludf.DUMMYFUNCTION("TEXTJOIN("";"", TRUE, FILTER($B$2:$B$14794, #REF!=$D$2:$D$14794))"),"#N/A")</f>
        <v>#N/A</v>
      </c>
    </row>
    <row r="8203">
      <c r="B8203" s="4" t="s">
        <v>2482</v>
      </c>
      <c r="C8203" s="12" t="str">
        <f>IFERROR(__xludf.DUMMYFUNCTION("TEXTJOIN("";"", TRUE, FILTER($B$2:$B$14794, #REF!=$D$2:$D$14794))"),"#N/A")</f>
        <v>#N/A</v>
      </c>
    </row>
    <row r="8204">
      <c r="B8204" s="4" t="s">
        <v>2484</v>
      </c>
      <c r="C8204" s="12" t="str">
        <f>IFERROR(__xludf.DUMMYFUNCTION("TEXTJOIN("";"", TRUE, FILTER($B$2:$B$14794, #REF!=$D$2:$D$14794))"),"#N/A")</f>
        <v>#N/A</v>
      </c>
    </row>
    <row r="8205">
      <c r="B8205" s="4" t="s">
        <v>2487</v>
      </c>
      <c r="C8205" s="12" t="str">
        <f>IFERROR(__xludf.DUMMYFUNCTION("TEXTJOIN("";"", TRUE, FILTER($B$2:$B$14794, #REF!=$D$2:$D$14794))"),"#N/A")</f>
        <v>#N/A</v>
      </c>
    </row>
    <row r="8206">
      <c r="B8206" s="4" t="s">
        <v>2487</v>
      </c>
      <c r="C8206" s="12" t="str">
        <f>IFERROR(__xludf.DUMMYFUNCTION("TEXTJOIN("";"", TRUE, FILTER($B$2:$B$14794, #REF!=$D$2:$D$14794))"),"#N/A")</f>
        <v>#N/A</v>
      </c>
    </row>
    <row r="8207">
      <c r="B8207" s="4" t="s">
        <v>2487</v>
      </c>
      <c r="C8207" s="12" t="str">
        <f>IFERROR(__xludf.DUMMYFUNCTION("TEXTJOIN("";"", TRUE, FILTER($B$2:$B$14794, #REF!=$D$2:$D$14794))"),"#N/A")</f>
        <v>#N/A</v>
      </c>
    </row>
    <row r="8208">
      <c r="B8208" s="4" t="s">
        <v>2487</v>
      </c>
      <c r="C8208" s="12" t="str">
        <f>IFERROR(__xludf.DUMMYFUNCTION("TEXTJOIN("";"", TRUE, FILTER($B$2:$B$14794, #REF!=$D$2:$D$14794))"),"#N/A")</f>
        <v>#N/A</v>
      </c>
    </row>
    <row r="8209">
      <c r="B8209" s="4" t="s">
        <v>2487</v>
      </c>
      <c r="C8209" s="12" t="str">
        <f>IFERROR(__xludf.DUMMYFUNCTION("TEXTJOIN("";"", TRUE, FILTER($B$2:$B$14794, #REF!=$D$2:$D$14794))"),"#N/A")</f>
        <v>#N/A</v>
      </c>
    </row>
    <row r="8210">
      <c r="B8210" s="4" t="s">
        <v>2487</v>
      </c>
      <c r="C8210" s="12" t="str">
        <f>IFERROR(__xludf.DUMMYFUNCTION("TEXTJOIN("";"", TRUE, FILTER($B$2:$B$14794, #REF!=$D$2:$D$14794))"),"#N/A")</f>
        <v>#N/A</v>
      </c>
    </row>
    <row r="8211">
      <c r="B8211" s="4" t="s">
        <v>2489</v>
      </c>
      <c r="C8211" s="12" t="str">
        <f>IFERROR(__xludf.DUMMYFUNCTION("TEXTJOIN("";"", TRUE, FILTER($B$2:$B$14794, #REF!=$D$2:$D$14794))"),"#N/A")</f>
        <v>#N/A</v>
      </c>
    </row>
    <row r="8212">
      <c r="B8212" s="4" t="s">
        <v>2489</v>
      </c>
      <c r="C8212" s="12" t="str">
        <f>IFERROR(__xludf.DUMMYFUNCTION("TEXTJOIN("";"", TRUE, FILTER($B$2:$B$14794, #REF!=$D$2:$D$14794))"),"#N/A")</f>
        <v>#N/A</v>
      </c>
    </row>
    <row r="8213">
      <c r="B8213" s="4" t="s">
        <v>2489</v>
      </c>
      <c r="C8213" s="12" t="str">
        <f>IFERROR(__xludf.DUMMYFUNCTION("TEXTJOIN("";"", TRUE, FILTER($B$2:$B$14794, #REF!=$D$2:$D$14794))"),"#N/A")</f>
        <v>#N/A</v>
      </c>
    </row>
    <row r="8214">
      <c r="B8214" s="4" t="s">
        <v>2489</v>
      </c>
      <c r="C8214" s="12" t="str">
        <f>IFERROR(__xludf.DUMMYFUNCTION("TEXTJOIN("";"", TRUE, FILTER($B$2:$B$14794, #REF!=$D$2:$D$14794))"),"#N/A")</f>
        <v>#N/A</v>
      </c>
    </row>
    <row r="8215">
      <c r="B8215" s="4" t="s">
        <v>2489</v>
      </c>
      <c r="C8215" s="12" t="str">
        <f>IFERROR(__xludf.DUMMYFUNCTION("TEXTJOIN("";"", TRUE, FILTER($B$2:$B$14794, #REF!=$D$2:$D$14794))"),"#N/A")</f>
        <v>#N/A</v>
      </c>
    </row>
    <row r="8216">
      <c r="B8216" s="4" t="s">
        <v>2489</v>
      </c>
      <c r="C8216" s="12" t="str">
        <f>IFERROR(__xludf.DUMMYFUNCTION("TEXTJOIN("";"", TRUE, FILTER($B$2:$B$14794, #REF!=$D$2:$D$14794))"),"#N/A")</f>
        <v>#N/A</v>
      </c>
    </row>
    <row r="8217">
      <c r="B8217" s="4" t="s">
        <v>2491</v>
      </c>
      <c r="C8217" s="12" t="str">
        <f>IFERROR(__xludf.DUMMYFUNCTION("TEXTJOIN("";"", TRUE, FILTER($B$2:$B$14794, #REF!=$D$2:$D$14794))"),"#N/A")</f>
        <v>#N/A</v>
      </c>
    </row>
    <row r="8218">
      <c r="B8218" s="4" t="s">
        <v>2491</v>
      </c>
      <c r="C8218" s="12" t="str">
        <f>IFERROR(__xludf.DUMMYFUNCTION("TEXTJOIN("";"", TRUE, FILTER($B$2:$B$14794, #REF!=$D$2:$D$14794))"),"#N/A")</f>
        <v>#N/A</v>
      </c>
    </row>
    <row r="8219">
      <c r="B8219" s="4" t="s">
        <v>2491</v>
      </c>
      <c r="C8219" s="12" t="str">
        <f>IFERROR(__xludf.DUMMYFUNCTION("TEXTJOIN("";"", TRUE, FILTER($B$2:$B$14794, #REF!=$D$2:$D$14794))"),"#N/A")</f>
        <v>#N/A</v>
      </c>
    </row>
    <row r="8220">
      <c r="B8220" s="4" t="s">
        <v>2491</v>
      </c>
      <c r="C8220" s="12" t="str">
        <f>IFERROR(__xludf.DUMMYFUNCTION("TEXTJOIN("";"", TRUE, FILTER($B$2:$B$14794, #REF!=$D$2:$D$14794))"),"#N/A")</f>
        <v>#N/A</v>
      </c>
    </row>
    <row r="8221">
      <c r="B8221" s="4" t="s">
        <v>2491</v>
      </c>
      <c r="C8221" s="12" t="str">
        <f>IFERROR(__xludf.DUMMYFUNCTION("TEXTJOIN("";"", TRUE, FILTER($B$2:$B$14794, #REF!=$D$2:$D$14794))"),"#N/A")</f>
        <v>#N/A</v>
      </c>
    </row>
    <row r="8222">
      <c r="B8222" s="4" t="s">
        <v>2493</v>
      </c>
      <c r="C8222" s="12" t="str">
        <f>IFERROR(__xludf.DUMMYFUNCTION("TEXTJOIN("";"", TRUE, FILTER($B$2:$B$14794, #REF!=$D$2:$D$14794))"),"#N/A")</f>
        <v>#N/A</v>
      </c>
    </row>
    <row r="8223">
      <c r="B8223" s="4" t="s">
        <v>2493</v>
      </c>
      <c r="C8223" s="12" t="str">
        <f>IFERROR(__xludf.DUMMYFUNCTION("TEXTJOIN("";"", TRUE, FILTER($B$2:$B$14794, #REF!=$D$2:$D$14794))"),"#N/A")</f>
        <v>#N/A</v>
      </c>
    </row>
    <row r="8224">
      <c r="B8224" s="4" t="s">
        <v>2493</v>
      </c>
      <c r="C8224" s="12" t="str">
        <f>IFERROR(__xludf.DUMMYFUNCTION("TEXTJOIN("";"", TRUE, FILTER($B$2:$B$14794, #REF!=$D$2:$D$14794))"),"#N/A")</f>
        <v>#N/A</v>
      </c>
    </row>
    <row r="8225">
      <c r="B8225" s="4" t="s">
        <v>2493</v>
      </c>
      <c r="C8225" s="12" t="str">
        <f>IFERROR(__xludf.DUMMYFUNCTION("TEXTJOIN("";"", TRUE, FILTER($B$2:$B$14794, #REF!=$D$2:$D$14794))"),"#N/A")</f>
        <v>#N/A</v>
      </c>
    </row>
    <row r="8226">
      <c r="B8226" s="4" t="s">
        <v>2493</v>
      </c>
      <c r="C8226" s="12" t="str">
        <f>IFERROR(__xludf.DUMMYFUNCTION("TEXTJOIN("";"", TRUE, FILTER($B$2:$B$14794, #REF!=$D$2:$D$14794))"),"#N/A")</f>
        <v>#N/A</v>
      </c>
    </row>
    <row r="8227">
      <c r="B8227" s="4" t="s">
        <v>2493</v>
      </c>
      <c r="C8227" s="12" t="str">
        <f>IFERROR(__xludf.DUMMYFUNCTION("TEXTJOIN("";"", TRUE, FILTER($B$2:$B$14794, #REF!=$D$2:$D$14794))"),"#N/A")</f>
        <v>#N/A</v>
      </c>
    </row>
    <row r="8228">
      <c r="B8228" s="4" t="s">
        <v>2493</v>
      </c>
      <c r="C8228" s="12" t="str">
        <f>IFERROR(__xludf.DUMMYFUNCTION("TEXTJOIN("";"", TRUE, FILTER($B$2:$B$14794, #REF!=$D$2:$D$14794))"),"#N/A")</f>
        <v>#N/A</v>
      </c>
    </row>
    <row r="8229">
      <c r="B8229" s="4" t="s">
        <v>2493</v>
      </c>
      <c r="C8229" s="12" t="str">
        <f>IFERROR(__xludf.DUMMYFUNCTION("TEXTJOIN("";"", TRUE, FILTER($B$2:$B$14794, #REF!=$D$2:$D$14794))"),"#N/A")</f>
        <v>#N/A</v>
      </c>
    </row>
    <row r="8230">
      <c r="B8230" s="4" t="s">
        <v>2493</v>
      </c>
      <c r="C8230" s="12" t="str">
        <f>IFERROR(__xludf.DUMMYFUNCTION("TEXTJOIN("";"", TRUE, FILTER($B$2:$B$14794, #REF!=$D$2:$D$14794))"),"#N/A")</f>
        <v>#N/A</v>
      </c>
    </row>
    <row r="8231">
      <c r="B8231" s="4" t="s">
        <v>2495</v>
      </c>
      <c r="C8231" s="12" t="str">
        <f>IFERROR(__xludf.DUMMYFUNCTION("TEXTJOIN("";"", TRUE, FILTER($B$2:$B$14794, #REF!=$D$2:$D$14794))"),"#N/A")</f>
        <v>#N/A</v>
      </c>
    </row>
    <row r="8232">
      <c r="B8232" s="4" t="s">
        <v>2495</v>
      </c>
      <c r="C8232" s="12" t="str">
        <f>IFERROR(__xludf.DUMMYFUNCTION("TEXTJOIN("";"", TRUE, FILTER($B$2:$B$14794, #REF!=$D$2:$D$14794))"),"#N/A")</f>
        <v>#N/A</v>
      </c>
    </row>
    <row r="8233">
      <c r="B8233" s="4" t="s">
        <v>2495</v>
      </c>
      <c r="C8233" s="12" t="str">
        <f>IFERROR(__xludf.DUMMYFUNCTION("TEXTJOIN("";"", TRUE, FILTER($B$2:$B$14794, #REF!=$D$2:$D$14794))"),"#N/A")</f>
        <v>#N/A</v>
      </c>
    </row>
    <row r="8234">
      <c r="B8234" s="4" t="s">
        <v>2495</v>
      </c>
      <c r="C8234" s="12" t="str">
        <f>IFERROR(__xludf.DUMMYFUNCTION("TEXTJOIN("";"", TRUE, FILTER($B$2:$B$14794, #REF!=$D$2:$D$14794))"),"#N/A")</f>
        <v>#N/A</v>
      </c>
    </row>
    <row r="8235">
      <c r="B8235" s="4" t="s">
        <v>2495</v>
      </c>
      <c r="C8235" s="12" t="str">
        <f>IFERROR(__xludf.DUMMYFUNCTION("TEXTJOIN("";"", TRUE, FILTER($B$2:$B$14794, #REF!=$D$2:$D$14794))"),"#N/A")</f>
        <v>#N/A</v>
      </c>
    </row>
    <row r="8236">
      <c r="B8236" s="4" t="s">
        <v>2495</v>
      </c>
      <c r="C8236" s="12" t="str">
        <f>IFERROR(__xludf.DUMMYFUNCTION("TEXTJOIN("";"", TRUE, FILTER($B$2:$B$14794, #REF!=$D$2:$D$14794))"),"#N/A")</f>
        <v>#N/A</v>
      </c>
    </row>
    <row r="8237">
      <c r="B8237" s="4" t="s">
        <v>2495</v>
      </c>
      <c r="C8237" s="12" t="str">
        <f>IFERROR(__xludf.DUMMYFUNCTION("TEXTJOIN("";"", TRUE, FILTER($B$2:$B$14794, #REF!=$D$2:$D$14794))"),"#N/A")</f>
        <v>#N/A</v>
      </c>
    </row>
    <row r="8238">
      <c r="B8238" s="4" t="s">
        <v>2495</v>
      </c>
      <c r="C8238" s="12" t="str">
        <f>IFERROR(__xludf.DUMMYFUNCTION("TEXTJOIN("";"", TRUE, FILTER($B$2:$B$14794, #REF!=$D$2:$D$14794))"),"#N/A")</f>
        <v>#N/A</v>
      </c>
    </row>
    <row r="8239">
      <c r="B8239" s="4" t="s">
        <v>2497</v>
      </c>
      <c r="C8239" s="12" t="str">
        <f>IFERROR(__xludf.DUMMYFUNCTION("TEXTJOIN("";"", TRUE, FILTER($B$2:$B$14794, #REF!=$D$2:$D$14794))"),"#N/A")</f>
        <v>#N/A</v>
      </c>
    </row>
    <row r="8240">
      <c r="B8240" s="4" t="s">
        <v>2497</v>
      </c>
      <c r="C8240" s="12" t="str">
        <f>IFERROR(__xludf.DUMMYFUNCTION("TEXTJOIN("";"", TRUE, FILTER($B$2:$B$14794, #REF!=$D$2:$D$14794))"),"#N/A")</f>
        <v>#N/A</v>
      </c>
    </row>
    <row r="8241">
      <c r="B8241" s="4" t="s">
        <v>2497</v>
      </c>
      <c r="C8241" s="12" t="str">
        <f>IFERROR(__xludf.DUMMYFUNCTION("TEXTJOIN("";"", TRUE, FILTER($B$2:$B$14794, #REF!=$D$2:$D$14794))"),"#N/A")</f>
        <v>#N/A</v>
      </c>
    </row>
    <row r="8242">
      <c r="B8242" s="4" t="s">
        <v>2499</v>
      </c>
      <c r="C8242" s="12" t="str">
        <f>IFERROR(__xludf.DUMMYFUNCTION("TEXTJOIN("";"", TRUE, FILTER($B$2:$B$14794, #REF!=$D$2:$D$14794))"),"#N/A")</f>
        <v>#N/A</v>
      </c>
    </row>
    <row r="8243">
      <c r="B8243" s="4" t="s">
        <v>2499</v>
      </c>
      <c r="C8243" s="12" t="str">
        <f>IFERROR(__xludf.DUMMYFUNCTION("TEXTJOIN("";"", TRUE, FILTER($B$2:$B$14794, #REF!=$D$2:$D$14794))"),"#N/A")</f>
        <v>#N/A</v>
      </c>
    </row>
    <row r="8244">
      <c r="B8244" s="4" t="s">
        <v>2499</v>
      </c>
      <c r="C8244" s="12" t="str">
        <f>IFERROR(__xludf.DUMMYFUNCTION("TEXTJOIN("";"", TRUE, FILTER($B$2:$B$14794, #REF!=$D$2:$D$14794))"),"#N/A")</f>
        <v>#N/A</v>
      </c>
    </row>
    <row r="8245">
      <c r="B8245" s="4" t="s">
        <v>2499</v>
      </c>
      <c r="C8245" s="12" t="str">
        <f>IFERROR(__xludf.DUMMYFUNCTION("TEXTJOIN("";"", TRUE, FILTER($B$2:$B$14794, #REF!=$D$2:$D$14794))"),"#N/A")</f>
        <v>#N/A</v>
      </c>
    </row>
    <row r="8246">
      <c r="B8246" s="4" t="s">
        <v>2499</v>
      </c>
      <c r="C8246" s="12" t="str">
        <f>IFERROR(__xludf.DUMMYFUNCTION("TEXTJOIN("";"", TRUE, FILTER($B$2:$B$14794, #REF!=$D$2:$D$14794))"),"#N/A")</f>
        <v>#N/A</v>
      </c>
    </row>
    <row r="8247">
      <c r="B8247" s="4" t="s">
        <v>2499</v>
      </c>
      <c r="C8247" s="12" t="str">
        <f>IFERROR(__xludf.DUMMYFUNCTION("TEXTJOIN("";"", TRUE, FILTER($B$2:$B$14794, #REF!=$D$2:$D$14794))"),"#N/A")</f>
        <v>#N/A</v>
      </c>
    </row>
    <row r="8248">
      <c r="B8248" s="4" t="s">
        <v>2499</v>
      </c>
      <c r="C8248" s="12" t="str">
        <f>IFERROR(__xludf.DUMMYFUNCTION("TEXTJOIN("";"", TRUE, FILTER($B$2:$B$14794, #REF!=$D$2:$D$14794))"),"#N/A")</f>
        <v>#N/A</v>
      </c>
    </row>
    <row r="8249">
      <c r="B8249" s="4" t="s">
        <v>2499</v>
      </c>
      <c r="C8249" s="12" t="str">
        <f>IFERROR(__xludf.DUMMYFUNCTION("TEXTJOIN("";"", TRUE, FILTER($B$2:$B$14794, #REF!=$D$2:$D$14794))"),"#N/A")</f>
        <v>#N/A</v>
      </c>
    </row>
    <row r="8250">
      <c r="B8250" s="4" t="s">
        <v>2501</v>
      </c>
      <c r="C8250" s="12" t="str">
        <f>IFERROR(__xludf.DUMMYFUNCTION("TEXTJOIN("";"", TRUE, FILTER($B$2:$B$14794, #REF!=$D$2:$D$14794))"),"#N/A")</f>
        <v>#N/A</v>
      </c>
    </row>
    <row r="8251">
      <c r="B8251" s="4" t="s">
        <v>2504</v>
      </c>
      <c r="C8251" s="12" t="str">
        <f>IFERROR(__xludf.DUMMYFUNCTION("TEXTJOIN("";"", TRUE, FILTER($B$2:$B$14794, #REF!=$D$2:$D$14794))"),"#N/A")</f>
        <v>#N/A</v>
      </c>
    </row>
    <row r="8252">
      <c r="B8252" s="4" t="s">
        <v>2506</v>
      </c>
      <c r="C8252" s="12" t="str">
        <f>IFERROR(__xludf.DUMMYFUNCTION("TEXTJOIN("";"", TRUE, FILTER($B$2:$B$14794, #REF!=$D$2:$D$14794))"),"#N/A")</f>
        <v>#N/A</v>
      </c>
    </row>
    <row r="8253">
      <c r="B8253" s="4" t="s">
        <v>2508</v>
      </c>
      <c r="C8253" s="12" t="str">
        <f>IFERROR(__xludf.DUMMYFUNCTION("TEXTJOIN("";"", TRUE, FILTER($B$2:$B$14794, #REF!=$D$2:$D$14794))"),"#N/A")</f>
        <v>#N/A</v>
      </c>
    </row>
    <row r="8254">
      <c r="B8254" s="4" t="s">
        <v>2510</v>
      </c>
      <c r="C8254" s="12" t="str">
        <f>IFERROR(__xludf.DUMMYFUNCTION("TEXTJOIN("";"", TRUE, FILTER($B$2:$B$14794, #REF!=$D$2:$D$14794))"),"#N/A")</f>
        <v>#N/A</v>
      </c>
    </row>
    <row r="8255">
      <c r="B8255" s="4" t="s">
        <v>2510</v>
      </c>
      <c r="C8255" s="12" t="str">
        <f>IFERROR(__xludf.DUMMYFUNCTION("TEXTJOIN("";"", TRUE, FILTER($B$2:$B$14794, #REF!=$D$2:$D$14794))"),"#N/A")</f>
        <v>#N/A</v>
      </c>
    </row>
    <row r="8256">
      <c r="B8256" s="4" t="s">
        <v>2510</v>
      </c>
      <c r="C8256" s="12" t="str">
        <f>IFERROR(__xludf.DUMMYFUNCTION("TEXTJOIN("";"", TRUE, FILTER($B$2:$B$14794, #REF!=$D$2:$D$14794))"),"#N/A")</f>
        <v>#N/A</v>
      </c>
    </row>
    <row r="8257">
      <c r="B8257" s="4" t="s">
        <v>2510</v>
      </c>
      <c r="C8257" s="12" t="str">
        <f>IFERROR(__xludf.DUMMYFUNCTION("TEXTJOIN("";"", TRUE, FILTER($B$2:$B$14794, #REF!=$D$2:$D$14794))"),"#N/A")</f>
        <v>#N/A</v>
      </c>
    </row>
    <row r="8258">
      <c r="B8258" s="4" t="s">
        <v>2510</v>
      </c>
      <c r="C8258" s="12" t="str">
        <f>IFERROR(__xludf.DUMMYFUNCTION("TEXTJOIN("";"", TRUE, FILTER($B$2:$B$14794, #REF!=$D$2:$D$14794))"),"#N/A")</f>
        <v>#N/A</v>
      </c>
    </row>
    <row r="8259">
      <c r="B8259" s="4" t="s">
        <v>2510</v>
      </c>
      <c r="C8259" s="12" t="str">
        <f>IFERROR(__xludf.DUMMYFUNCTION("TEXTJOIN("";"", TRUE, FILTER($B$2:$B$14794, #REF!=$D$2:$D$14794))"),"#N/A")</f>
        <v>#N/A</v>
      </c>
    </row>
    <row r="8260">
      <c r="B8260" s="4" t="s">
        <v>2510</v>
      </c>
      <c r="C8260" s="12" t="str">
        <f>IFERROR(__xludf.DUMMYFUNCTION("TEXTJOIN("";"", TRUE, FILTER($B$2:$B$14794, #REF!=$D$2:$D$14794))"),"#N/A")</f>
        <v>#N/A</v>
      </c>
    </row>
    <row r="8261">
      <c r="B8261" s="4" t="s">
        <v>2510</v>
      </c>
      <c r="C8261" s="12" t="str">
        <f>IFERROR(__xludf.DUMMYFUNCTION("TEXTJOIN("";"", TRUE, FILTER($B$2:$B$14794, #REF!=$D$2:$D$14794))"),"#N/A")</f>
        <v>#N/A</v>
      </c>
    </row>
    <row r="8262">
      <c r="B8262" s="4" t="s">
        <v>2510</v>
      </c>
      <c r="C8262" s="12" t="str">
        <f>IFERROR(__xludf.DUMMYFUNCTION("TEXTJOIN("";"", TRUE, FILTER($B$2:$B$14794, #REF!=$D$2:$D$14794))"),"#N/A")</f>
        <v>#N/A</v>
      </c>
    </row>
    <row r="8263">
      <c r="B8263" s="4" t="s">
        <v>2512</v>
      </c>
      <c r="C8263" s="12" t="str">
        <f>IFERROR(__xludf.DUMMYFUNCTION("TEXTJOIN("";"", TRUE, FILTER($B$2:$B$14794, #REF!=$D$2:$D$14794))"),"#N/A")</f>
        <v>#N/A</v>
      </c>
    </row>
    <row r="8264">
      <c r="B8264" s="4" t="s">
        <v>2512</v>
      </c>
      <c r="C8264" s="12" t="str">
        <f>IFERROR(__xludf.DUMMYFUNCTION("TEXTJOIN("";"", TRUE, FILTER($B$2:$B$14794, #REF!=$D$2:$D$14794))"),"#N/A")</f>
        <v>#N/A</v>
      </c>
    </row>
    <row r="8265">
      <c r="B8265" s="4" t="s">
        <v>2512</v>
      </c>
      <c r="C8265" s="12" t="str">
        <f>IFERROR(__xludf.DUMMYFUNCTION("TEXTJOIN("";"", TRUE, FILTER($B$2:$B$14794, #REF!=$D$2:$D$14794))"),"#N/A")</f>
        <v>#N/A</v>
      </c>
    </row>
    <row r="8266">
      <c r="B8266" s="4" t="s">
        <v>2512</v>
      </c>
      <c r="C8266" s="12" t="str">
        <f>IFERROR(__xludf.DUMMYFUNCTION("TEXTJOIN("";"", TRUE, FILTER($B$2:$B$14794, #REF!=$D$2:$D$14794))"),"#N/A")</f>
        <v>#N/A</v>
      </c>
    </row>
    <row r="8267">
      <c r="B8267" s="4" t="s">
        <v>2512</v>
      </c>
      <c r="C8267" s="12" t="str">
        <f>IFERROR(__xludf.DUMMYFUNCTION("TEXTJOIN("";"", TRUE, FILTER($B$2:$B$14794, #REF!=$D$2:$D$14794))"),"#N/A")</f>
        <v>#N/A</v>
      </c>
    </row>
    <row r="8268">
      <c r="B8268" s="4" t="s">
        <v>2512</v>
      </c>
      <c r="C8268" s="12" t="str">
        <f>IFERROR(__xludf.DUMMYFUNCTION("TEXTJOIN("";"", TRUE, FILTER($B$2:$B$14794, #REF!=$D$2:$D$14794))"),"#N/A")</f>
        <v>#N/A</v>
      </c>
    </row>
    <row r="8269">
      <c r="B8269" s="4" t="s">
        <v>2512</v>
      </c>
      <c r="C8269" s="12" t="str">
        <f>IFERROR(__xludf.DUMMYFUNCTION("TEXTJOIN("";"", TRUE, FILTER($B$2:$B$14794, #REF!=$D$2:$D$14794))"),"#N/A")</f>
        <v>#N/A</v>
      </c>
    </row>
    <row r="8270">
      <c r="B8270" s="4" t="s">
        <v>2512</v>
      </c>
      <c r="C8270" s="12" t="str">
        <f>IFERROR(__xludf.DUMMYFUNCTION("TEXTJOIN("";"", TRUE, FILTER($B$2:$B$14794, #REF!=$D$2:$D$14794))"),"#N/A")</f>
        <v>#N/A</v>
      </c>
    </row>
    <row r="8271">
      <c r="B8271" s="4" t="s">
        <v>2512</v>
      </c>
      <c r="C8271" s="12" t="str">
        <f>IFERROR(__xludf.DUMMYFUNCTION("TEXTJOIN("";"", TRUE, FILTER($B$2:$B$14794, #REF!=$D$2:$D$14794))"),"#N/A")</f>
        <v>#N/A</v>
      </c>
    </row>
    <row r="8272">
      <c r="B8272" s="4" t="s">
        <v>2514</v>
      </c>
      <c r="C8272" s="12" t="str">
        <f>IFERROR(__xludf.DUMMYFUNCTION("TEXTJOIN("";"", TRUE, FILTER($B$2:$B$14794, #REF!=$D$2:$D$14794))"),"#N/A")</f>
        <v>#N/A</v>
      </c>
    </row>
    <row r="8273">
      <c r="B8273" s="4" t="s">
        <v>2514</v>
      </c>
      <c r="C8273" s="12" t="str">
        <f>IFERROR(__xludf.DUMMYFUNCTION("TEXTJOIN("";"", TRUE, FILTER($B$2:$B$14794, #REF!=$D$2:$D$14794))"),"#N/A")</f>
        <v>#N/A</v>
      </c>
    </row>
    <row r="8274">
      <c r="B8274" s="4" t="s">
        <v>2514</v>
      </c>
      <c r="C8274" s="12" t="str">
        <f>IFERROR(__xludf.DUMMYFUNCTION("TEXTJOIN("";"", TRUE, FILTER($B$2:$B$14794, #REF!=$D$2:$D$14794))"),"#N/A")</f>
        <v>#N/A</v>
      </c>
    </row>
    <row r="8275">
      <c r="B8275" s="4" t="s">
        <v>2514</v>
      </c>
      <c r="C8275" s="12" t="str">
        <f>IFERROR(__xludf.DUMMYFUNCTION("TEXTJOIN("";"", TRUE, FILTER($B$2:$B$14794, #REF!=$D$2:$D$14794))"),"#N/A")</f>
        <v>#N/A</v>
      </c>
    </row>
    <row r="8276">
      <c r="B8276" s="4" t="s">
        <v>2514</v>
      </c>
      <c r="C8276" s="12" t="str">
        <f>IFERROR(__xludf.DUMMYFUNCTION("TEXTJOIN("";"", TRUE, FILTER($B$2:$B$14794, #REF!=$D$2:$D$14794))"),"#N/A")</f>
        <v>#N/A</v>
      </c>
    </row>
    <row r="8277">
      <c r="B8277" s="4" t="s">
        <v>2514</v>
      </c>
      <c r="C8277" s="12" t="str">
        <f>IFERROR(__xludf.DUMMYFUNCTION("TEXTJOIN("";"", TRUE, FILTER($B$2:$B$14794, #REF!=$D$2:$D$14794))"),"#N/A")</f>
        <v>#N/A</v>
      </c>
    </row>
    <row r="8278">
      <c r="B8278" s="4" t="s">
        <v>2514</v>
      </c>
      <c r="C8278" s="12" t="str">
        <f>IFERROR(__xludf.DUMMYFUNCTION("TEXTJOIN("";"", TRUE, FILTER($B$2:$B$14794, #REF!=$D$2:$D$14794))"),"#N/A")</f>
        <v>#N/A</v>
      </c>
    </row>
    <row r="8279">
      <c r="B8279" s="4" t="s">
        <v>2514</v>
      </c>
      <c r="C8279" s="12" t="str">
        <f>IFERROR(__xludf.DUMMYFUNCTION("TEXTJOIN("";"", TRUE, FILTER($B$2:$B$14794, #REF!=$D$2:$D$14794))"),"#N/A")</f>
        <v>#N/A</v>
      </c>
    </row>
    <row r="8280">
      <c r="B8280" s="4" t="s">
        <v>2514</v>
      </c>
      <c r="C8280" s="12" t="str">
        <f>IFERROR(__xludf.DUMMYFUNCTION("TEXTJOIN("";"", TRUE, FILTER($B$2:$B$14794, #REF!=$D$2:$D$14794))"),"#N/A")</f>
        <v>#N/A</v>
      </c>
    </row>
    <row r="8281">
      <c r="B8281" s="4" t="s">
        <v>2514</v>
      </c>
      <c r="C8281" s="12" t="str">
        <f>IFERROR(__xludf.DUMMYFUNCTION("TEXTJOIN("";"", TRUE, FILTER($B$2:$B$14794, #REF!=$D$2:$D$14794))"),"#N/A")</f>
        <v>#N/A</v>
      </c>
    </row>
    <row r="8282">
      <c r="B8282" s="4" t="s">
        <v>2517</v>
      </c>
      <c r="C8282" s="12" t="str">
        <f>IFERROR(__xludf.DUMMYFUNCTION("TEXTJOIN("";"", TRUE, FILTER($B$2:$B$14794, #REF!=$D$2:$D$14794))"),"#N/A")</f>
        <v>#N/A</v>
      </c>
    </row>
    <row r="8283">
      <c r="B8283" s="4" t="s">
        <v>2517</v>
      </c>
      <c r="C8283" s="12" t="str">
        <f>IFERROR(__xludf.DUMMYFUNCTION("TEXTJOIN("";"", TRUE, FILTER($B$2:$B$14794, #REF!=$D$2:$D$14794))"),"#N/A")</f>
        <v>#N/A</v>
      </c>
    </row>
    <row r="8284">
      <c r="B8284" s="4" t="s">
        <v>2517</v>
      </c>
      <c r="C8284" s="12" t="str">
        <f>IFERROR(__xludf.DUMMYFUNCTION("TEXTJOIN("";"", TRUE, FILTER($B$2:$B$14794, #REF!=$D$2:$D$14794))"),"#N/A")</f>
        <v>#N/A</v>
      </c>
    </row>
    <row r="8285">
      <c r="B8285" s="4" t="s">
        <v>2517</v>
      </c>
      <c r="C8285" s="12" t="str">
        <f>IFERROR(__xludf.DUMMYFUNCTION("TEXTJOIN("";"", TRUE, FILTER($B$2:$B$14794, #REF!=$D$2:$D$14794))"),"#N/A")</f>
        <v>#N/A</v>
      </c>
    </row>
    <row r="8286">
      <c r="B8286" s="4" t="s">
        <v>2517</v>
      </c>
      <c r="C8286" s="12" t="str">
        <f>IFERROR(__xludf.DUMMYFUNCTION("TEXTJOIN("";"", TRUE, FILTER($B$2:$B$14794, #REF!=$D$2:$D$14794))"),"#N/A")</f>
        <v>#N/A</v>
      </c>
    </row>
    <row r="8287">
      <c r="B8287" s="4" t="s">
        <v>2517</v>
      </c>
      <c r="C8287" s="12" t="str">
        <f>IFERROR(__xludf.DUMMYFUNCTION("TEXTJOIN("";"", TRUE, FILTER($B$2:$B$14794, #REF!=$D$2:$D$14794))"),"#N/A")</f>
        <v>#N/A</v>
      </c>
    </row>
    <row r="8288">
      <c r="B8288" s="4" t="s">
        <v>2517</v>
      </c>
      <c r="C8288" s="12" t="str">
        <f>IFERROR(__xludf.DUMMYFUNCTION("TEXTJOIN("";"", TRUE, FILTER($B$2:$B$14794, #REF!=$D$2:$D$14794))"),"#N/A")</f>
        <v>#N/A</v>
      </c>
    </row>
    <row r="8289">
      <c r="B8289" s="4" t="s">
        <v>2517</v>
      </c>
      <c r="C8289" s="12" t="str">
        <f>IFERROR(__xludf.DUMMYFUNCTION("TEXTJOIN("";"", TRUE, FILTER($B$2:$B$14794, #REF!=$D$2:$D$14794))"),"#N/A")</f>
        <v>#N/A</v>
      </c>
    </row>
    <row r="8290">
      <c r="B8290" s="4" t="s">
        <v>2517</v>
      </c>
      <c r="C8290" s="12" t="str">
        <f>IFERROR(__xludf.DUMMYFUNCTION("TEXTJOIN("";"", TRUE, FILTER($B$2:$B$14794, #REF!=$D$2:$D$14794))"),"#N/A")</f>
        <v>#N/A</v>
      </c>
    </row>
    <row r="8291">
      <c r="B8291" s="4" t="s">
        <v>2517</v>
      </c>
      <c r="C8291" s="12" t="str">
        <f>IFERROR(__xludf.DUMMYFUNCTION("TEXTJOIN("";"", TRUE, FILTER($B$2:$B$14794, #REF!=$D$2:$D$14794))"),"#N/A")</f>
        <v>#N/A</v>
      </c>
    </row>
    <row r="8292">
      <c r="B8292" s="4" t="s">
        <v>2519</v>
      </c>
      <c r="C8292" s="12" t="str">
        <f>IFERROR(__xludf.DUMMYFUNCTION("TEXTJOIN("";"", TRUE, FILTER($B$2:$B$14794, #REF!=$D$2:$D$14794))"),"#N/A")</f>
        <v>#N/A</v>
      </c>
    </row>
    <row r="8293">
      <c r="B8293" s="4" t="s">
        <v>2519</v>
      </c>
      <c r="C8293" s="12" t="str">
        <f>IFERROR(__xludf.DUMMYFUNCTION("TEXTJOIN("";"", TRUE, FILTER($B$2:$B$14794, #REF!=$D$2:$D$14794))"),"#N/A")</f>
        <v>#N/A</v>
      </c>
    </row>
    <row r="8294">
      <c r="B8294" s="4" t="s">
        <v>2519</v>
      </c>
      <c r="C8294" s="12" t="str">
        <f>IFERROR(__xludf.DUMMYFUNCTION("TEXTJOIN("";"", TRUE, FILTER($B$2:$B$14794, #REF!=$D$2:$D$14794))"),"#N/A")</f>
        <v>#N/A</v>
      </c>
    </row>
    <row r="8295">
      <c r="B8295" s="4" t="s">
        <v>2519</v>
      </c>
      <c r="C8295" s="12" t="str">
        <f>IFERROR(__xludf.DUMMYFUNCTION("TEXTJOIN("";"", TRUE, FILTER($B$2:$B$14794, #REF!=$D$2:$D$14794))"),"#N/A")</f>
        <v>#N/A</v>
      </c>
    </row>
    <row r="8296">
      <c r="B8296" s="4" t="s">
        <v>2519</v>
      </c>
      <c r="C8296" s="12" t="str">
        <f>IFERROR(__xludf.DUMMYFUNCTION("TEXTJOIN("";"", TRUE, FILTER($B$2:$B$14794, #REF!=$D$2:$D$14794))"),"#N/A")</f>
        <v>#N/A</v>
      </c>
    </row>
    <row r="8297">
      <c r="B8297" s="4" t="s">
        <v>2519</v>
      </c>
      <c r="C8297" s="12" t="str">
        <f>IFERROR(__xludf.DUMMYFUNCTION("TEXTJOIN("";"", TRUE, FILTER($B$2:$B$14794, #REF!=$D$2:$D$14794))"),"#N/A")</f>
        <v>#N/A</v>
      </c>
    </row>
    <row r="8298">
      <c r="B8298" s="4" t="s">
        <v>2519</v>
      </c>
      <c r="C8298" s="12" t="str">
        <f>IFERROR(__xludf.DUMMYFUNCTION("TEXTJOIN("";"", TRUE, FILTER($B$2:$B$14794, #REF!=$D$2:$D$14794))"),"#N/A")</f>
        <v>#N/A</v>
      </c>
    </row>
    <row r="8299">
      <c r="B8299" s="4" t="s">
        <v>2519</v>
      </c>
      <c r="C8299" s="12" t="str">
        <f>IFERROR(__xludf.DUMMYFUNCTION("TEXTJOIN("";"", TRUE, FILTER($B$2:$B$14794, #REF!=$D$2:$D$14794))"),"#N/A")</f>
        <v>#N/A</v>
      </c>
    </row>
    <row r="8300">
      <c r="B8300" s="4" t="s">
        <v>2519</v>
      </c>
      <c r="C8300" s="12" t="str">
        <f>IFERROR(__xludf.DUMMYFUNCTION("TEXTJOIN("";"", TRUE, FILTER($B$2:$B$14794, #REF!=$D$2:$D$14794))"),"#N/A")</f>
        <v>#N/A</v>
      </c>
    </row>
    <row r="8301">
      <c r="B8301" s="4" t="s">
        <v>2519</v>
      </c>
      <c r="C8301" s="12" t="str">
        <f>IFERROR(__xludf.DUMMYFUNCTION("TEXTJOIN("";"", TRUE, FILTER($B$2:$B$14794, #REF!=$D$2:$D$14794))"),"#N/A")</f>
        <v>#N/A</v>
      </c>
    </row>
    <row r="8302">
      <c r="B8302" s="4" t="s">
        <v>2521</v>
      </c>
      <c r="C8302" s="12" t="str">
        <f>IFERROR(__xludf.DUMMYFUNCTION("TEXTJOIN("";"", TRUE, FILTER($B$2:$B$14794, #REF!=$D$2:$D$14794))"),"#N/A")</f>
        <v>#N/A</v>
      </c>
    </row>
    <row r="8303">
      <c r="B8303" s="4" t="s">
        <v>2521</v>
      </c>
      <c r="C8303" s="12" t="str">
        <f>IFERROR(__xludf.DUMMYFUNCTION("TEXTJOIN("";"", TRUE, FILTER($B$2:$B$14794, #REF!=$D$2:$D$14794))"),"#N/A")</f>
        <v>#N/A</v>
      </c>
    </row>
    <row r="8304">
      <c r="B8304" s="4" t="s">
        <v>2521</v>
      </c>
      <c r="C8304" s="12" t="str">
        <f>IFERROR(__xludf.DUMMYFUNCTION("TEXTJOIN("";"", TRUE, FILTER($B$2:$B$14794, #REF!=$D$2:$D$14794))"),"#N/A")</f>
        <v>#N/A</v>
      </c>
    </row>
    <row r="8305">
      <c r="B8305" s="4" t="s">
        <v>2521</v>
      </c>
      <c r="C8305" s="12" t="str">
        <f>IFERROR(__xludf.DUMMYFUNCTION("TEXTJOIN("";"", TRUE, FILTER($B$2:$B$14794, #REF!=$D$2:$D$14794))"),"#N/A")</f>
        <v>#N/A</v>
      </c>
    </row>
    <row r="8306">
      <c r="B8306" s="4" t="s">
        <v>2521</v>
      </c>
      <c r="C8306" s="12" t="str">
        <f>IFERROR(__xludf.DUMMYFUNCTION("TEXTJOIN("";"", TRUE, FILTER($B$2:$B$14794, #REF!=$D$2:$D$14794))"),"#N/A")</f>
        <v>#N/A</v>
      </c>
    </row>
    <row r="8307">
      <c r="B8307" s="4" t="s">
        <v>2521</v>
      </c>
      <c r="C8307" s="12" t="str">
        <f>IFERROR(__xludf.DUMMYFUNCTION("TEXTJOIN("";"", TRUE, FILTER($B$2:$B$14794, #REF!=$D$2:$D$14794))"),"#N/A")</f>
        <v>#N/A</v>
      </c>
    </row>
    <row r="8308">
      <c r="B8308" s="4" t="s">
        <v>2521</v>
      </c>
      <c r="C8308" s="12" t="str">
        <f>IFERROR(__xludf.DUMMYFUNCTION("TEXTJOIN("";"", TRUE, FILTER($B$2:$B$14794, #REF!=$D$2:$D$14794))"),"#N/A")</f>
        <v>#N/A</v>
      </c>
    </row>
    <row r="8309">
      <c r="B8309" s="4" t="s">
        <v>2521</v>
      </c>
      <c r="C8309" s="12" t="str">
        <f>IFERROR(__xludf.DUMMYFUNCTION("TEXTJOIN("";"", TRUE, FILTER($B$2:$B$14794, #REF!=$D$2:$D$14794))"),"#N/A")</f>
        <v>#N/A</v>
      </c>
    </row>
    <row r="8310">
      <c r="B8310" s="4" t="s">
        <v>2521</v>
      </c>
      <c r="C8310" s="12" t="str">
        <f>IFERROR(__xludf.DUMMYFUNCTION("TEXTJOIN("";"", TRUE, FILTER($B$2:$B$14794, #REF!=$D$2:$D$14794))"),"#N/A")</f>
        <v>#N/A</v>
      </c>
    </row>
    <row r="8311">
      <c r="B8311" s="4" t="s">
        <v>2523</v>
      </c>
      <c r="C8311" s="12" t="str">
        <f>IFERROR(__xludf.DUMMYFUNCTION("TEXTJOIN("";"", TRUE, FILTER($B$2:$B$14794, #REF!=$D$2:$D$14794))"),"#N/A")</f>
        <v>#N/A</v>
      </c>
    </row>
    <row r="8312">
      <c r="B8312" s="4" t="s">
        <v>2523</v>
      </c>
      <c r="C8312" s="12" t="str">
        <f>IFERROR(__xludf.DUMMYFUNCTION("TEXTJOIN("";"", TRUE, FILTER($B$2:$B$14794, #REF!=$D$2:$D$14794))"),"#N/A")</f>
        <v>#N/A</v>
      </c>
    </row>
    <row r="8313">
      <c r="B8313" s="4" t="s">
        <v>2523</v>
      </c>
      <c r="C8313" s="12" t="str">
        <f>IFERROR(__xludf.DUMMYFUNCTION("TEXTJOIN("";"", TRUE, FILTER($B$2:$B$14794, #REF!=$D$2:$D$14794))"),"#N/A")</f>
        <v>#N/A</v>
      </c>
    </row>
    <row r="8314">
      <c r="B8314" s="4" t="s">
        <v>2523</v>
      </c>
      <c r="C8314" s="12" t="str">
        <f>IFERROR(__xludf.DUMMYFUNCTION("TEXTJOIN("";"", TRUE, FILTER($B$2:$B$14794, #REF!=$D$2:$D$14794))"),"#N/A")</f>
        <v>#N/A</v>
      </c>
    </row>
    <row r="8315">
      <c r="B8315" s="4" t="s">
        <v>2523</v>
      </c>
      <c r="C8315" s="12" t="str">
        <f>IFERROR(__xludf.DUMMYFUNCTION("TEXTJOIN("";"", TRUE, FILTER($B$2:$B$14794, #REF!=$D$2:$D$14794))"),"#N/A")</f>
        <v>#N/A</v>
      </c>
    </row>
    <row r="8316">
      <c r="B8316" s="4" t="s">
        <v>2523</v>
      </c>
      <c r="C8316" s="12" t="str">
        <f>IFERROR(__xludf.DUMMYFUNCTION("TEXTJOIN("";"", TRUE, FILTER($B$2:$B$14794, #REF!=$D$2:$D$14794))"),"#N/A")</f>
        <v>#N/A</v>
      </c>
    </row>
    <row r="8317">
      <c r="B8317" s="4" t="s">
        <v>2523</v>
      </c>
      <c r="C8317" s="12" t="str">
        <f>IFERROR(__xludf.DUMMYFUNCTION("TEXTJOIN("";"", TRUE, FILTER($B$2:$B$14794, #REF!=$D$2:$D$14794))"),"#N/A")</f>
        <v>#N/A</v>
      </c>
    </row>
    <row r="8318">
      <c r="B8318" s="4" t="s">
        <v>2523</v>
      </c>
      <c r="C8318" s="12" t="str">
        <f>IFERROR(__xludf.DUMMYFUNCTION("TEXTJOIN("";"", TRUE, FILTER($B$2:$B$14794, #REF!=$D$2:$D$14794))"),"#N/A")</f>
        <v>#N/A</v>
      </c>
    </row>
    <row r="8319">
      <c r="B8319" s="4" t="s">
        <v>2523</v>
      </c>
      <c r="C8319" s="12" t="str">
        <f>IFERROR(__xludf.DUMMYFUNCTION("TEXTJOIN("";"", TRUE, FILTER($B$2:$B$14794, #REF!=$D$2:$D$14794))"),"#N/A")</f>
        <v>#N/A</v>
      </c>
    </row>
    <row r="8320">
      <c r="B8320" s="4" t="s">
        <v>2525</v>
      </c>
      <c r="C8320" s="12" t="str">
        <f>IFERROR(__xludf.DUMMYFUNCTION("TEXTJOIN("";"", TRUE, FILTER($B$2:$B$14794, #REF!=$D$2:$D$14794))"),"#N/A")</f>
        <v>#N/A</v>
      </c>
    </row>
    <row r="8321">
      <c r="B8321" s="4" t="s">
        <v>2525</v>
      </c>
      <c r="C8321" s="12" t="str">
        <f>IFERROR(__xludf.DUMMYFUNCTION("TEXTJOIN("";"", TRUE, FILTER($B$2:$B$14794, #REF!=$D$2:$D$14794))"),"#N/A")</f>
        <v>#N/A</v>
      </c>
    </row>
    <row r="8322">
      <c r="B8322" s="4" t="s">
        <v>2525</v>
      </c>
      <c r="C8322" s="12" t="str">
        <f>IFERROR(__xludf.DUMMYFUNCTION("TEXTJOIN("";"", TRUE, FILTER($B$2:$B$14794, #REF!=$D$2:$D$14794))"),"#N/A")</f>
        <v>#N/A</v>
      </c>
    </row>
    <row r="8323">
      <c r="B8323" s="4" t="s">
        <v>2525</v>
      </c>
      <c r="C8323" s="12" t="str">
        <f>IFERROR(__xludf.DUMMYFUNCTION("TEXTJOIN("";"", TRUE, FILTER($B$2:$B$14794, #REF!=$D$2:$D$14794))"),"#N/A")</f>
        <v>#N/A</v>
      </c>
    </row>
    <row r="8324">
      <c r="B8324" s="4" t="s">
        <v>2528</v>
      </c>
      <c r="C8324" s="12" t="str">
        <f>IFERROR(__xludf.DUMMYFUNCTION("TEXTJOIN("";"", TRUE, FILTER($B$2:$B$14794, #REF!=$D$2:$D$14794))"),"#N/A")</f>
        <v>#N/A</v>
      </c>
    </row>
    <row r="8325">
      <c r="B8325" s="4" t="s">
        <v>2528</v>
      </c>
      <c r="C8325" s="12" t="str">
        <f>IFERROR(__xludf.DUMMYFUNCTION("TEXTJOIN("";"", TRUE, FILTER($B$2:$B$14794, #REF!=$D$2:$D$14794))"),"#N/A")</f>
        <v>#N/A</v>
      </c>
    </row>
    <row r="8326">
      <c r="B8326" s="4" t="s">
        <v>2528</v>
      </c>
      <c r="C8326" s="12" t="str">
        <f>IFERROR(__xludf.DUMMYFUNCTION("TEXTJOIN("";"", TRUE, FILTER($B$2:$B$14794, #REF!=$D$2:$D$14794))"),"#N/A")</f>
        <v>#N/A</v>
      </c>
    </row>
    <row r="8327">
      <c r="B8327" s="4" t="s">
        <v>2528</v>
      </c>
      <c r="C8327" s="12" t="str">
        <f>IFERROR(__xludf.DUMMYFUNCTION("TEXTJOIN("";"", TRUE, FILTER($B$2:$B$14794, #REF!=$D$2:$D$14794))"),"#N/A")</f>
        <v>#N/A</v>
      </c>
    </row>
    <row r="8328">
      <c r="B8328" s="4" t="s">
        <v>2530</v>
      </c>
      <c r="C8328" s="12" t="str">
        <f>IFERROR(__xludf.DUMMYFUNCTION("TEXTJOIN("";"", TRUE, FILTER($B$2:$B$14794, #REF!=$D$2:$D$14794))"),"#N/A")</f>
        <v>#N/A</v>
      </c>
    </row>
    <row r="8329">
      <c r="B8329" s="4" t="s">
        <v>2530</v>
      </c>
      <c r="C8329" s="12" t="str">
        <f>IFERROR(__xludf.DUMMYFUNCTION("TEXTJOIN("";"", TRUE, FILTER($B$2:$B$14794, #REF!=$D$2:$D$14794))"),"#N/A")</f>
        <v>#N/A</v>
      </c>
    </row>
    <row r="8330">
      <c r="B8330" s="4" t="s">
        <v>2530</v>
      </c>
      <c r="C8330" s="12" t="str">
        <f>IFERROR(__xludf.DUMMYFUNCTION("TEXTJOIN("";"", TRUE, FILTER($B$2:$B$14794, #REF!=$D$2:$D$14794))"),"#N/A")</f>
        <v>#N/A</v>
      </c>
    </row>
    <row r="8331">
      <c r="B8331" s="4" t="s">
        <v>2532</v>
      </c>
      <c r="C8331" s="12" t="str">
        <f>IFERROR(__xludf.DUMMYFUNCTION("TEXTJOIN("";"", TRUE, FILTER($B$2:$B$14794, #REF!=$D$2:$D$14794))"),"#N/A")</f>
        <v>#N/A</v>
      </c>
    </row>
    <row r="8332">
      <c r="B8332" s="4" t="s">
        <v>2532</v>
      </c>
      <c r="C8332" s="12" t="str">
        <f>IFERROR(__xludf.DUMMYFUNCTION("TEXTJOIN("";"", TRUE, FILTER($B$2:$B$14794, #REF!=$D$2:$D$14794))"),"#N/A")</f>
        <v>#N/A</v>
      </c>
    </row>
    <row r="8333">
      <c r="B8333" s="4" t="s">
        <v>2532</v>
      </c>
      <c r="C8333" s="12" t="str">
        <f>IFERROR(__xludf.DUMMYFUNCTION("TEXTJOIN("";"", TRUE, FILTER($B$2:$B$14794, #REF!=$D$2:$D$14794))"),"#N/A")</f>
        <v>#N/A</v>
      </c>
    </row>
    <row r="8334">
      <c r="B8334" s="4" t="s">
        <v>2532</v>
      </c>
      <c r="C8334" s="12" t="str">
        <f>IFERROR(__xludf.DUMMYFUNCTION("TEXTJOIN("";"", TRUE, FILTER($B$2:$B$14794, #REF!=$D$2:$D$14794))"),"#N/A")</f>
        <v>#N/A</v>
      </c>
    </row>
    <row r="8335">
      <c r="B8335" s="4" t="s">
        <v>2532</v>
      </c>
      <c r="C8335" s="12" t="str">
        <f>IFERROR(__xludf.DUMMYFUNCTION("TEXTJOIN("";"", TRUE, FILTER($B$2:$B$14794, #REF!=$D$2:$D$14794))"),"#N/A")</f>
        <v>#N/A</v>
      </c>
    </row>
    <row r="8336">
      <c r="B8336" s="4" t="s">
        <v>2532</v>
      </c>
      <c r="C8336" s="12" t="str">
        <f>IFERROR(__xludf.DUMMYFUNCTION("TEXTJOIN("";"", TRUE, FILTER($B$2:$B$14794, #REF!=$D$2:$D$14794))"),"#N/A")</f>
        <v>#N/A</v>
      </c>
    </row>
    <row r="8337">
      <c r="B8337" s="4" t="s">
        <v>2532</v>
      </c>
      <c r="C8337" s="12" t="str">
        <f>IFERROR(__xludf.DUMMYFUNCTION("TEXTJOIN("";"", TRUE, FILTER($B$2:$B$14794, #REF!=$D$2:$D$14794))"),"#N/A")</f>
        <v>#N/A</v>
      </c>
    </row>
    <row r="8338">
      <c r="B8338" s="4" t="s">
        <v>2535</v>
      </c>
      <c r="C8338" s="12" t="str">
        <f>IFERROR(__xludf.DUMMYFUNCTION("TEXTJOIN("";"", TRUE, FILTER($B$2:$B$14794, #REF!=$D$2:$D$14794))"),"#N/A")</f>
        <v>#N/A</v>
      </c>
    </row>
    <row r="8339">
      <c r="B8339" s="4" t="s">
        <v>2535</v>
      </c>
      <c r="C8339" s="12" t="str">
        <f>IFERROR(__xludf.DUMMYFUNCTION("TEXTJOIN("";"", TRUE, FILTER($B$2:$B$14794, #REF!=$D$2:$D$14794))"),"#N/A")</f>
        <v>#N/A</v>
      </c>
    </row>
    <row r="8340">
      <c r="B8340" s="4" t="s">
        <v>2535</v>
      </c>
      <c r="C8340" s="12" t="str">
        <f>IFERROR(__xludf.DUMMYFUNCTION("TEXTJOIN("";"", TRUE, FILTER($B$2:$B$14794, #REF!=$D$2:$D$14794))"),"#N/A")</f>
        <v>#N/A</v>
      </c>
    </row>
    <row r="8341">
      <c r="B8341" s="4" t="s">
        <v>2535</v>
      </c>
      <c r="C8341" s="12" t="str">
        <f>IFERROR(__xludf.DUMMYFUNCTION("TEXTJOIN("";"", TRUE, FILTER($B$2:$B$14794, #REF!=$D$2:$D$14794))"),"#N/A")</f>
        <v>#N/A</v>
      </c>
    </row>
    <row r="8342">
      <c r="B8342" s="4" t="s">
        <v>2535</v>
      </c>
      <c r="C8342" s="12" t="str">
        <f>IFERROR(__xludf.DUMMYFUNCTION("TEXTJOIN("";"", TRUE, FILTER($B$2:$B$14794, #REF!=$D$2:$D$14794))"),"#N/A")</f>
        <v>#N/A</v>
      </c>
    </row>
    <row r="8343">
      <c r="B8343" s="4" t="s">
        <v>2535</v>
      </c>
      <c r="C8343" s="12" t="str">
        <f>IFERROR(__xludf.DUMMYFUNCTION("TEXTJOIN("";"", TRUE, FILTER($B$2:$B$14794, #REF!=$D$2:$D$14794))"),"#N/A")</f>
        <v>#N/A</v>
      </c>
    </row>
    <row r="8344">
      <c r="B8344" s="4" t="s">
        <v>2535</v>
      </c>
      <c r="C8344" s="12" t="str">
        <f>IFERROR(__xludf.DUMMYFUNCTION("TEXTJOIN("";"", TRUE, FILTER($B$2:$B$14794, #REF!=$D$2:$D$14794))"),"#N/A")</f>
        <v>#N/A</v>
      </c>
    </row>
    <row r="8345">
      <c r="B8345" s="4" t="s">
        <v>2537</v>
      </c>
      <c r="C8345" s="12" t="str">
        <f>IFERROR(__xludf.DUMMYFUNCTION("TEXTJOIN("";"", TRUE, FILTER($B$2:$B$14794, #REF!=$D$2:$D$14794))"),"#N/A")</f>
        <v>#N/A</v>
      </c>
    </row>
    <row r="8346">
      <c r="B8346" s="4" t="s">
        <v>2537</v>
      </c>
      <c r="C8346" s="12" t="str">
        <f>IFERROR(__xludf.DUMMYFUNCTION("TEXTJOIN("";"", TRUE, FILTER($B$2:$B$14794, #REF!=$D$2:$D$14794))"),"#N/A")</f>
        <v>#N/A</v>
      </c>
    </row>
    <row r="8347">
      <c r="B8347" s="4" t="s">
        <v>2537</v>
      </c>
      <c r="C8347" s="12" t="str">
        <f>IFERROR(__xludf.DUMMYFUNCTION("TEXTJOIN("";"", TRUE, FILTER($B$2:$B$14794, #REF!=$D$2:$D$14794))"),"#N/A")</f>
        <v>#N/A</v>
      </c>
    </row>
    <row r="8348">
      <c r="B8348" s="4" t="s">
        <v>2537</v>
      </c>
      <c r="C8348" s="12" t="str">
        <f>IFERROR(__xludf.DUMMYFUNCTION("TEXTJOIN("";"", TRUE, FILTER($B$2:$B$14794, #REF!=$D$2:$D$14794))"),"#N/A")</f>
        <v>#N/A</v>
      </c>
    </row>
    <row r="8349">
      <c r="B8349" s="4" t="s">
        <v>2537</v>
      </c>
      <c r="C8349" s="12" t="str">
        <f>IFERROR(__xludf.DUMMYFUNCTION("TEXTJOIN("";"", TRUE, FILTER($B$2:$B$14794, #REF!=$D$2:$D$14794))"),"#N/A")</f>
        <v>#N/A</v>
      </c>
    </row>
    <row r="8350">
      <c r="B8350" s="4" t="s">
        <v>2537</v>
      </c>
      <c r="C8350" s="12" t="str">
        <f>IFERROR(__xludf.DUMMYFUNCTION("TEXTJOIN("";"", TRUE, FILTER($B$2:$B$14794, #REF!=$D$2:$D$14794))"),"#N/A")</f>
        <v>#N/A</v>
      </c>
    </row>
    <row r="8351">
      <c r="B8351" s="4" t="s">
        <v>2537</v>
      </c>
      <c r="C8351" s="12" t="str">
        <f>IFERROR(__xludf.DUMMYFUNCTION("TEXTJOIN("";"", TRUE, FILTER($B$2:$B$14794, #REF!=$D$2:$D$14794))"),"#N/A")</f>
        <v>#N/A</v>
      </c>
    </row>
    <row r="8352">
      <c r="B8352" s="4" t="s">
        <v>2539</v>
      </c>
      <c r="C8352" s="12" t="str">
        <f>IFERROR(__xludf.DUMMYFUNCTION("TEXTJOIN("";"", TRUE, FILTER($B$2:$B$14794, #REF!=$D$2:$D$14794))"),"#N/A")</f>
        <v>#N/A</v>
      </c>
    </row>
    <row r="8353">
      <c r="B8353" s="4" t="s">
        <v>2539</v>
      </c>
      <c r="C8353" s="12" t="str">
        <f>IFERROR(__xludf.DUMMYFUNCTION("TEXTJOIN("";"", TRUE, FILTER($B$2:$B$14794, #REF!=$D$2:$D$14794))"),"#N/A")</f>
        <v>#N/A</v>
      </c>
    </row>
    <row r="8354">
      <c r="B8354" s="4" t="s">
        <v>2539</v>
      </c>
      <c r="C8354" s="12" t="str">
        <f>IFERROR(__xludf.DUMMYFUNCTION("TEXTJOIN("";"", TRUE, FILTER($B$2:$B$14794, #REF!=$D$2:$D$14794))"),"#N/A")</f>
        <v>#N/A</v>
      </c>
    </row>
    <row r="8355">
      <c r="B8355" s="4" t="s">
        <v>2539</v>
      </c>
      <c r="C8355" s="12" t="str">
        <f>IFERROR(__xludf.DUMMYFUNCTION("TEXTJOIN("";"", TRUE, FILTER($B$2:$B$14794, #REF!=$D$2:$D$14794))"),"#N/A")</f>
        <v>#N/A</v>
      </c>
    </row>
    <row r="8356">
      <c r="B8356" s="4" t="s">
        <v>2539</v>
      </c>
      <c r="C8356" s="12" t="str">
        <f>IFERROR(__xludf.DUMMYFUNCTION("TEXTJOIN("";"", TRUE, FILTER($B$2:$B$14794, #REF!=$D$2:$D$14794))"),"#N/A")</f>
        <v>#N/A</v>
      </c>
    </row>
    <row r="8357">
      <c r="B8357" s="4" t="s">
        <v>2539</v>
      </c>
      <c r="C8357" s="12" t="str">
        <f>IFERROR(__xludf.DUMMYFUNCTION("TEXTJOIN("";"", TRUE, FILTER($B$2:$B$14794, #REF!=$D$2:$D$14794))"),"#N/A")</f>
        <v>#N/A</v>
      </c>
    </row>
    <row r="8358">
      <c r="B8358" s="4" t="s">
        <v>2539</v>
      </c>
      <c r="C8358" s="12" t="str">
        <f>IFERROR(__xludf.DUMMYFUNCTION("TEXTJOIN("";"", TRUE, FILTER($B$2:$B$14794, #REF!=$D$2:$D$14794))"),"#N/A")</f>
        <v>#N/A</v>
      </c>
    </row>
    <row r="8359">
      <c r="B8359" s="4" t="s">
        <v>2541</v>
      </c>
      <c r="C8359" s="12" t="str">
        <f>IFERROR(__xludf.DUMMYFUNCTION("TEXTJOIN("";"", TRUE, FILTER($B$2:$B$14794, #REF!=$D$2:$D$14794))"),"#N/A")</f>
        <v>#N/A</v>
      </c>
    </row>
    <row r="8360">
      <c r="B8360" s="4" t="s">
        <v>2541</v>
      </c>
      <c r="C8360" s="12" t="str">
        <f>IFERROR(__xludf.DUMMYFUNCTION("TEXTJOIN("";"", TRUE, FILTER($B$2:$B$14794, #REF!=$D$2:$D$14794))"),"#N/A")</f>
        <v>#N/A</v>
      </c>
    </row>
    <row r="8361">
      <c r="B8361" s="4" t="s">
        <v>2541</v>
      </c>
      <c r="C8361" s="12" t="str">
        <f>IFERROR(__xludf.DUMMYFUNCTION("TEXTJOIN("";"", TRUE, FILTER($B$2:$B$14794, #REF!=$D$2:$D$14794))"),"#N/A")</f>
        <v>#N/A</v>
      </c>
    </row>
    <row r="8362">
      <c r="B8362" s="4" t="s">
        <v>2541</v>
      </c>
      <c r="C8362" s="12" t="str">
        <f>IFERROR(__xludf.DUMMYFUNCTION("TEXTJOIN("";"", TRUE, FILTER($B$2:$B$14794, #REF!=$D$2:$D$14794))"),"#N/A")</f>
        <v>#N/A</v>
      </c>
    </row>
    <row r="8363">
      <c r="B8363" s="4" t="s">
        <v>2541</v>
      </c>
      <c r="C8363" s="12" t="str">
        <f>IFERROR(__xludf.DUMMYFUNCTION("TEXTJOIN("";"", TRUE, FILTER($B$2:$B$14794, #REF!=$D$2:$D$14794))"),"#N/A")</f>
        <v>#N/A</v>
      </c>
    </row>
    <row r="8364">
      <c r="B8364" s="4" t="s">
        <v>2541</v>
      </c>
      <c r="C8364" s="12" t="str">
        <f>IFERROR(__xludf.DUMMYFUNCTION("TEXTJOIN("";"", TRUE, FILTER($B$2:$B$14794, #REF!=$D$2:$D$14794))"),"#N/A")</f>
        <v>#N/A</v>
      </c>
    </row>
    <row r="8365">
      <c r="B8365" s="4" t="s">
        <v>2543</v>
      </c>
      <c r="C8365" s="12" t="str">
        <f>IFERROR(__xludf.DUMMYFUNCTION("TEXTJOIN("";"", TRUE, FILTER($B$2:$B$14794, #REF!=$D$2:$D$14794))"),"#N/A")</f>
        <v>#N/A</v>
      </c>
    </row>
    <row r="8366">
      <c r="B8366" s="4" t="s">
        <v>2543</v>
      </c>
      <c r="C8366" s="12" t="str">
        <f>IFERROR(__xludf.DUMMYFUNCTION("TEXTJOIN("";"", TRUE, FILTER($B$2:$B$14794, #REF!=$D$2:$D$14794))"),"#N/A")</f>
        <v>#N/A</v>
      </c>
    </row>
    <row r="8367">
      <c r="B8367" s="4" t="s">
        <v>2543</v>
      </c>
      <c r="C8367" s="12" t="str">
        <f>IFERROR(__xludf.DUMMYFUNCTION("TEXTJOIN("";"", TRUE, FILTER($B$2:$B$14794, #REF!=$D$2:$D$14794))"),"#N/A")</f>
        <v>#N/A</v>
      </c>
    </row>
    <row r="8368">
      <c r="B8368" s="4" t="s">
        <v>2543</v>
      </c>
      <c r="C8368" s="12" t="str">
        <f>IFERROR(__xludf.DUMMYFUNCTION("TEXTJOIN("";"", TRUE, FILTER($B$2:$B$14794, #REF!=$D$2:$D$14794))"),"#N/A")</f>
        <v>#N/A</v>
      </c>
    </row>
    <row r="8369">
      <c r="B8369" s="4" t="s">
        <v>2543</v>
      </c>
      <c r="C8369" s="12" t="str">
        <f>IFERROR(__xludf.DUMMYFUNCTION("TEXTJOIN("";"", TRUE, FILTER($B$2:$B$14794, #REF!=$D$2:$D$14794))"),"#N/A")</f>
        <v>#N/A</v>
      </c>
    </row>
    <row r="8370">
      <c r="B8370" s="4" t="s">
        <v>2543</v>
      </c>
      <c r="C8370" s="12" t="str">
        <f>IFERROR(__xludf.DUMMYFUNCTION("TEXTJOIN("";"", TRUE, FILTER($B$2:$B$14794, #REF!=$D$2:$D$14794))"),"#N/A")</f>
        <v>#N/A</v>
      </c>
    </row>
    <row r="8371">
      <c r="B8371" s="4" t="s">
        <v>2543</v>
      </c>
      <c r="C8371" s="12" t="str">
        <f>IFERROR(__xludf.DUMMYFUNCTION("TEXTJOIN("";"", TRUE, FILTER($B$2:$B$14794, #REF!=$D$2:$D$14794))"),"#N/A")</f>
        <v>#N/A</v>
      </c>
    </row>
    <row r="8372">
      <c r="B8372" s="4" t="s">
        <v>2543</v>
      </c>
      <c r="C8372" s="12" t="str">
        <f>IFERROR(__xludf.DUMMYFUNCTION("TEXTJOIN("";"", TRUE, FILTER($B$2:$B$14794, #REF!=$D$2:$D$14794))"),"#N/A")</f>
        <v>#N/A</v>
      </c>
    </row>
    <row r="8373">
      <c r="B8373" s="4" t="s">
        <v>2543</v>
      </c>
      <c r="C8373" s="12" t="str">
        <f>IFERROR(__xludf.DUMMYFUNCTION("TEXTJOIN("";"", TRUE, FILTER($B$2:$B$14794, #REF!=$D$2:$D$14794))"),"#N/A")</f>
        <v>#N/A</v>
      </c>
    </row>
    <row r="8374">
      <c r="B8374" s="4" t="s">
        <v>2545</v>
      </c>
      <c r="C8374" s="12" t="str">
        <f>IFERROR(__xludf.DUMMYFUNCTION("TEXTJOIN("";"", TRUE, FILTER($B$2:$B$14794, #REF!=$D$2:$D$14794))"),"#N/A")</f>
        <v>#N/A</v>
      </c>
    </row>
    <row r="8375">
      <c r="B8375" s="4" t="s">
        <v>2545</v>
      </c>
      <c r="C8375" s="12" t="str">
        <f>IFERROR(__xludf.DUMMYFUNCTION("TEXTJOIN("";"", TRUE, FILTER($B$2:$B$14794, #REF!=$D$2:$D$14794))"),"#N/A")</f>
        <v>#N/A</v>
      </c>
    </row>
    <row r="8376">
      <c r="B8376" s="4" t="s">
        <v>2545</v>
      </c>
      <c r="C8376" s="12" t="str">
        <f>IFERROR(__xludf.DUMMYFUNCTION("TEXTJOIN("";"", TRUE, FILTER($B$2:$B$14794, #REF!=$D$2:$D$14794))"),"#N/A")</f>
        <v>#N/A</v>
      </c>
    </row>
    <row r="8377">
      <c r="B8377" s="4" t="s">
        <v>2548</v>
      </c>
      <c r="C8377" s="12" t="str">
        <f>IFERROR(__xludf.DUMMYFUNCTION("TEXTJOIN("";"", TRUE, FILTER($B$2:$B$14794, #REF!=$D$2:$D$14794))"),"#N/A")</f>
        <v>#N/A</v>
      </c>
    </row>
    <row r="8378">
      <c r="B8378" s="4" t="s">
        <v>2548</v>
      </c>
      <c r="C8378" s="12" t="str">
        <f>IFERROR(__xludf.DUMMYFUNCTION("TEXTJOIN("";"", TRUE, FILTER($B$2:$B$14794, #REF!=$D$2:$D$14794))"),"#N/A")</f>
        <v>#N/A</v>
      </c>
    </row>
    <row r="8379">
      <c r="B8379" s="4" t="s">
        <v>2548</v>
      </c>
      <c r="C8379" s="12" t="str">
        <f>IFERROR(__xludf.DUMMYFUNCTION("TEXTJOIN("";"", TRUE, FILTER($B$2:$B$14794, #REF!=$D$2:$D$14794))"),"#N/A")</f>
        <v>#N/A</v>
      </c>
    </row>
    <row r="8380">
      <c r="B8380" s="4" t="s">
        <v>2550</v>
      </c>
      <c r="C8380" s="12" t="str">
        <f>IFERROR(__xludf.DUMMYFUNCTION("TEXTJOIN("";"", TRUE, FILTER($B$2:$B$14794, #REF!=$D$2:$D$14794))"),"#N/A")</f>
        <v>#N/A</v>
      </c>
    </row>
    <row r="8381">
      <c r="B8381" s="4" t="s">
        <v>2550</v>
      </c>
      <c r="C8381" s="12" t="str">
        <f>IFERROR(__xludf.DUMMYFUNCTION("TEXTJOIN("";"", TRUE, FILTER($B$2:$B$14794, #REF!=$D$2:$D$14794))"),"#N/A")</f>
        <v>#N/A</v>
      </c>
    </row>
    <row r="8382">
      <c r="B8382" s="4" t="s">
        <v>2550</v>
      </c>
      <c r="C8382" s="12" t="str">
        <f>IFERROR(__xludf.DUMMYFUNCTION("TEXTJOIN("";"", TRUE, FILTER($B$2:$B$14794, #REF!=$D$2:$D$14794))"),"#N/A")</f>
        <v>#N/A</v>
      </c>
    </row>
    <row r="8383">
      <c r="B8383" s="4" t="s">
        <v>2550</v>
      </c>
      <c r="C8383" s="12" t="str">
        <f>IFERROR(__xludf.DUMMYFUNCTION("TEXTJOIN("";"", TRUE, FILTER($B$2:$B$14794, #REF!=$D$2:$D$14794))"),"#N/A")</f>
        <v>#N/A</v>
      </c>
    </row>
    <row r="8384">
      <c r="B8384" s="4" t="s">
        <v>2552</v>
      </c>
      <c r="C8384" s="12" t="str">
        <f>IFERROR(__xludf.DUMMYFUNCTION("TEXTJOIN("";"", TRUE, FILTER($B$2:$B$14794, #REF!=$D$2:$D$14794))"),"#N/A")</f>
        <v>#N/A</v>
      </c>
    </row>
    <row r="8385">
      <c r="B8385" s="4" t="s">
        <v>2552</v>
      </c>
      <c r="C8385" s="12" t="str">
        <f>IFERROR(__xludf.DUMMYFUNCTION("TEXTJOIN("";"", TRUE, FILTER($B$2:$B$14794, #REF!=$D$2:$D$14794))"),"#N/A")</f>
        <v>#N/A</v>
      </c>
    </row>
    <row r="8386">
      <c r="B8386" s="4" t="s">
        <v>2552</v>
      </c>
      <c r="C8386" s="12" t="str">
        <f>IFERROR(__xludf.DUMMYFUNCTION("TEXTJOIN("";"", TRUE, FILTER($B$2:$B$14794, #REF!=$D$2:$D$14794))"),"#N/A")</f>
        <v>#N/A</v>
      </c>
    </row>
    <row r="8387">
      <c r="B8387" s="4" t="s">
        <v>2552</v>
      </c>
      <c r="C8387" s="12" t="str">
        <f>IFERROR(__xludf.DUMMYFUNCTION("TEXTJOIN("";"", TRUE, FILTER($B$2:$B$14794, #REF!=$D$2:$D$14794))"),"#N/A")</f>
        <v>#N/A</v>
      </c>
    </row>
    <row r="8388">
      <c r="B8388" s="4" t="s">
        <v>2552</v>
      </c>
      <c r="C8388" s="12" t="str">
        <f>IFERROR(__xludf.DUMMYFUNCTION("TEXTJOIN("";"", TRUE, FILTER($B$2:$B$14794, #REF!=$D$2:$D$14794))"),"#N/A")</f>
        <v>#N/A</v>
      </c>
    </row>
    <row r="8389">
      <c r="B8389" s="4" t="s">
        <v>2552</v>
      </c>
      <c r="C8389" s="12" t="str">
        <f>IFERROR(__xludf.DUMMYFUNCTION("TEXTJOIN("";"", TRUE, FILTER($B$2:$B$14794, #REF!=$D$2:$D$14794))"),"#N/A")</f>
        <v>#N/A</v>
      </c>
    </row>
    <row r="8390">
      <c r="B8390" s="4" t="s">
        <v>2552</v>
      </c>
      <c r="C8390" s="12" t="str">
        <f>IFERROR(__xludf.DUMMYFUNCTION("TEXTJOIN("";"", TRUE, FILTER($B$2:$B$14794, #REF!=$D$2:$D$14794))"),"#N/A")</f>
        <v>#N/A</v>
      </c>
    </row>
    <row r="8391">
      <c r="B8391" s="4" t="s">
        <v>2552</v>
      </c>
      <c r="C8391" s="12" t="str">
        <f>IFERROR(__xludf.DUMMYFUNCTION("TEXTJOIN("";"", TRUE, FILTER($B$2:$B$14794, #REF!=$D$2:$D$14794))"),"#N/A")</f>
        <v>#N/A</v>
      </c>
    </row>
    <row r="8392">
      <c r="B8392" s="4" t="s">
        <v>2552</v>
      </c>
      <c r="C8392" s="12" t="str">
        <f>IFERROR(__xludf.DUMMYFUNCTION("TEXTJOIN("";"", TRUE, FILTER($B$2:$B$14794, #REF!=$D$2:$D$14794))"),"#N/A")</f>
        <v>#N/A</v>
      </c>
    </row>
    <row r="8393">
      <c r="B8393" s="4" t="s">
        <v>2554</v>
      </c>
      <c r="C8393" s="12" t="str">
        <f>IFERROR(__xludf.DUMMYFUNCTION("TEXTJOIN("";"", TRUE, FILTER($B$2:$B$14794, #REF!=$D$2:$D$14794))"),"#N/A")</f>
        <v>#N/A</v>
      </c>
    </row>
    <row r="8394">
      <c r="B8394" s="4" t="s">
        <v>2554</v>
      </c>
      <c r="C8394" s="12" t="str">
        <f>IFERROR(__xludf.DUMMYFUNCTION("TEXTJOIN("";"", TRUE, FILTER($B$2:$B$14794, #REF!=$D$2:$D$14794))"),"#N/A")</f>
        <v>#N/A</v>
      </c>
    </row>
    <row r="8395">
      <c r="B8395" s="4" t="s">
        <v>2554</v>
      </c>
      <c r="C8395" s="12" t="str">
        <f>IFERROR(__xludf.DUMMYFUNCTION("TEXTJOIN("";"", TRUE, FILTER($B$2:$B$14794, #REF!=$D$2:$D$14794))"),"#N/A")</f>
        <v>#N/A</v>
      </c>
    </row>
    <row r="8396">
      <c r="B8396" s="4" t="s">
        <v>2554</v>
      </c>
      <c r="C8396" s="12" t="str">
        <f>IFERROR(__xludf.DUMMYFUNCTION("TEXTJOIN("";"", TRUE, FILTER($B$2:$B$14794, #REF!=$D$2:$D$14794))"),"#N/A")</f>
        <v>#N/A</v>
      </c>
    </row>
    <row r="8397">
      <c r="B8397" s="4" t="s">
        <v>2554</v>
      </c>
      <c r="C8397" s="12" t="str">
        <f>IFERROR(__xludf.DUMMYFUNCTION("TEXTJOIN("";"", TRUE, FILTER($B$2:$B$14794, #REF!=$D$2:$D$14794))"),"#N/A")</f>
        <v>#N/A</v>
      </c>
    </row>
    <row r="8398">
      <c r="B8398" s="4" t="s">
        <v>2554</v>
      </c>
      <c r="C8398" s="12" t="str">
        <f>IFERROR(__xludf.DUMMYFUNCTION("TEXTJOIN("";"", TRUE, FILTER($B$2:$B$14794, #REF!=$D$2:$D$14794))"),"#N/A")</f>
        <v>#N/A</v>
      </c>
    </row>
    <row r="8399">
      <c r="B8399" s="4" t="s">
        <v>2556</v>
      </c>
      <c r="C8399" s="12" t="str">
        <f>IFERROR(__xludf.DUMMYFUNCTION("TEXTJOIN("";"", TRUE, FILTER($B$2:$B$14794, #REF!=$D$2:$D$14794))"),"#N/A")</f>
        <v>#N/A</v>
      </c>
    </row>
    <row r="8400">
      <c r="B8400" s="4" t="s">
        <v>2556</v>
      </c>
      <c r="C8400" s="12" t="str">
        <f>IFERROR(__xludf.DUMMYFUNCTION("TEXTJOIN("";"", TRUE, FILTER($B$2:$B$14794, #REF!=$D$2:$D$14794))"),"#N/A")</f>
        <v>#N/A</v>
      </c>
    </row>
    <row r="8401">
      <c r="B8401" s="4" t="s">
        <v>2556</v>
      </c>
      <c r="C8401" s="12" t="str">
        <f>IFERROR(__xludf.DUMMYFUNCTION("TEXTJOIN("";"", TRUE, FILTER($B$2:$B$14794, #REF!=$D$2:$D$14794))"),"#N/A")</f>
        <v>#N/A</v>
      </c>
    </row>
    <row r="8402">
      <c r="B8402" s="4" t="s">
        <v>2556</v>
      </c>
      <c r="C8402" s="12" t="str">
        <f>IFERROR(__xludf.DUMMYFUNCTION("TEXTJOIN("";"", TRUE, FILTER($B$2:$B$14794, #REF!=$D$2:$D$14794))"),"#N/A")</f>
        <v>#N/A</v>
      </c>
    </row>
    <row r="8403">
      <c r="B8403" s="4" t="s">
        <v>2556</v>
      </c>
      <c r="C8403" s="12" t="str">
        <f>IFERROR(__xludf.DUMMYFUNCTION("TEXTJOIN("";"", TRUE, FILTER($B$2:$B$14794, #REF!=$D$2:$D$14794))"),"#N/A")</f>
        <v>#N/A</v>
      </c>
    </row>
    <row r="8404">
      <c r="B8404" s="4" t="s">
        <v>2558</v>
      </c>
      <c r="C8404" s="12" t="str">
        <f>IFERROR(__xludf.DUMMYFUNCTION("TEXTJOIN("";"", TRUE, FILTER($B$2:$B$14794, #REF!=$D$2:$D$14794))"),"#N/A")</f>
        <v>#N/A</v>
      </c>
    </row>
    <row r="8405">
      <c r="B8405" s="4" t="s">
        <v>2558</v>
      </c>
      <c r="C8405" s="12" t="str">
        <f>IFERROR(__xludf.DUMMYFUNCTION("TEXTJOIN("";"", TRUE, FILTER($B$2:$B$14794, #REF!=$D$2:$D$14794))"),"#N/A")</f>
        <v>#N/A</v>
      </c>
    </row>
    <row r="8406">
      <c r="B8406" s="4" t="s">
        <v>2558</v>
      </c>
      <c r="C8406" s="12" t="str">
        <f>IFERROR(__xludf.DUMMYFUNCTION("TEXTJOIN("";"", TRUE, FILTER($B$2:$B$14794, #REF!=$D$2:$D$14794))"),"#N/A")</f>
        <v>#N/A</v>
      </c>
    </row>
    <row r="8407">
      <c r="B8407" s="4" t="s">
        <v>2558</v>
      </c>
      <c r="C8407" s="12" t="str">
        <f>IFERROR(__xludf.DUMMYFUNCTION("TEXTJOIN("";"", TRUE, FILTER($B$2:$B$14794, #REF!=$D$2:$D$14794))"),"#N/A")</f>
        <v>#N/A</v>
      </c>
    </row>
    <row r="8408">
      <c r="B8408" s="4" t="s">
        <v>2560</v>
      </c>
      <c r="C8408" s="12" t="str">
        <f>IFERROR(__xludf.DUMMYFUNCTION("TEXTJOIN("";"", TRUE, FILTER($B$2:$B$14794, #REF!=$D$2:$D$14794))"),"#N/A")</f>
        <v>#N/A</v>
      </c>
    </row>
    <row r="8409">
      <c r="B8409" s="4" t="s">
        <v>2560</v>
      </c>
      <c r="C8409" s="12" t="str">
        <f>IFERROR(__xludf.DUMMYFUNCTION("TEXTJOIN("";"", TRUE, FILTER($B$2:$B$14794, #REF!=$D$2:$D$14794))"),"#N/A")</f>
        <v>#N/A</v>
      </c>
    </row>
    <row r="8410">
      <c r="B8410" s="4" t="s">
        <v>2560</v>
      </c>
      <c r="C8410" s="12" t="str">
        <f>IFERROR(__xludf.DUMMYFUNCTION("TEXTJOIN("";"", TRUE, FILTER($B$2:$B$14794, #REF!=$D$2:$D$14794))"),"#N/A")</f>
        <v>#N/A</v>
      </c>
    </row>
    <row r="8411">
      <c r="B8411" s="4" t="s">
        <v>2560</v>
      </c>
      <c r="C8411" s="12" t="str">
        <f>IFERROR(__xludf.DUMMYFUNCTION("TEXTJOIN("";"", TRUE, FILTER($B$2:$B$14794, #REF!=$D$2:$D$14794))"),"#N/A")</f>
        <v>#N/A</v>
      </c>
    </row>
    <row r="8412">
      <c r="B8412" s="4" t="s">
        <v>2562</v>
      </c>
      <c r="C8412" s="12" t="str">
        <f>IFERROR(__xludf.DUMMYFUNCTION("TEXTJOIN("";"", TRUE, FILTER($B$2:$B$14794, #REF!=$D$2:$D$14794))"),"#N/A")</f>
        <v>#N/A</v>
      </c>
    </row>
    <row r="8413">
      <c r="B8413" s="4" t="s">
        <v>2562</v>
      </c>
      <c r="C8413" s="12" t="str">
        <f>IFERROR(__xludf.DUMMYFUNCTION("TEXTJOIN("";"", TRUE, FILTER($B$2:$B$14794, #REF!=$D$2:$D$14794))"),"#N/A")</f>
        <v>#N/A</v>
      </c>
    </row>
    <row r="8414">
      <c r="B8414" s="4" t="s">
        <v>2562</v>
      </c>
      <c r="C8414" s="12" t="str">
        <f>IFERROR(__xludf.DUMMYFUNCTION("TEXTJOIN("";"", TRUE, FILTER($B$2:$B$14794, #REF!=$D$2:$D$14794))"),"#N/A")</f>
        <v>#N/A</v>
      </c>
    </row>
    <row r="8415">
      <c r="B8415" s="4" t="s">
        <v>2562</v>
      </c>
      <c r="C8415" s="12" t="str">
        <f>IFERROR(__xludf.DUMMYFUNCTION("TEXTJOIN("";"", TRUE, FILTER($B$2:$B$14794, #REF!=$D$2:$D$14794))"),"#N/A")</f>
        <v>#N/A</v>
      </c>
    </row>
    <row r="8416">
      <c r="B8416" s="4" t="s">
        <v>2562</v>
      </c>
      <c r="C8416" s="12" t="str">
        <f>IFERROR(__xludf.DUMMYFUNCTION("TEXTJOIN("";"", TRUE, FILTER($B$2:$B$14794, #REF!=$D$2:$D$14794))"),"#N/A")</f>
        <v>#N/A</v>
      </c>
    </row>
    <row r="8417">
      <c r="B8417" s="4" t="s">
        <v>2562</v>
      </c>
      <c r="C8417" s="12" t="str">
        <f>IFERROR(__xludf.DUMMYFUNCTION("TEXTJOIN("";"", TRUE, FILTER($B$2:$B$14794, #REF!=$D$2:$D$14794))"),"#N/A")</f>
        <v>#N/A</v>
      </c>
    </row>
    <row r="8418">
      <c r="B8418" s="4" t="s">
        <v>2562</v>
      </c>
      <c r="C8418" s="12" t="str">
        <f>IFERROR(__xludf.DUMMYFUNCTION("TEXTJOIN("";"", TRUE, FILTER($B$2:$B$14794, #REF!=$D$2:$D$14794))"),"#N/A")</f>
        <v>#N/A</v>
      </c>
    </row>
    <row r="8419">
      <c r="B8419" s="4" t="s">
        <v>2562</v>
      </c>
      <c r="C8419" s="12" t="str">
        <f>IFERROR(__xludf.DUMMYFUNCTION("TEXTJOIN("";"", TRUE, FILTER($B$2:$B$14794, #REF!=$D$2:$D$14794))"),"#N/A")</f>
        <v>#N/A</v>
      </c>
    </row>
    <row r="8420">
      <c r="B8420" s="4" t="s">
        <v>2564</v>
      </c>
      <c r="C8420" s="12" t="str">
        <f>IFERROR(__xludf.DUMMYFUNCTION("TEXTJOIN("";"", TRUE, FILTER($B$2:$B$14794, #REF!=$D$2:$D$14794))"),"#N/A")</f>
        <v>#N/A</v>
      </c>
    </row>
    <row r="8421">
      <c r="B8421" s="4" t="s">
        <v>2564</v>
      </c>
      <c r="C8421" s="12" t="str">
        <f>IFERROR(__xludf.DUMMYFUNCTION("TEXTJOIN("";"", TRUE, FILTER($B$2:$B$14794, #REF!=$D$2:$D$14794))"),"#N/A")</f>
        <v>#N/A</v>
      </c>
    </row>
    <row r="8422">
      <c r="B8422" s="4" t="s">
        <v>2564</v>
      </c>
      <c r="C8422" s="12" t="str">
        <f>IFERROR(__xludf.DUMMYFUNCTION("TEXTJOIN("";"", TRUE, FILTER($B$2:$B$14794, #REF!=$D$2:$D$14794))"),"#N/A")</f>
        <v>#N/A</v>
      </c>
    </row>
    <row r="8423">
      <c r="B8423" s="4" t="s">
        <v>2564</v>
      </c>
      <c r="C8423" s="12" t="str">
        <f>IFERROR(__xludf.DUMMYFUNCTION("TEXTJOIN("";"", TRUE, FILTER($B$2:$B$14794, #REF!=$D$2:$D$14794))"),"#N/A")</f>
        <v>#N/A</v>
      </c>
    </row>
    <row r="8424">
      <c r="B8424" s="4" t="s">
        <v>2564</v>
      </c>
      <c r="C8424" s="12" t="str">
        <f>IFERROR(__xludf.DUMMYFUNCTION("TEXTJOIN("";"", TRUE, FILTER($B$2:$B$14794, #REF!=$D$2:$D$14794))"),"#N/A")</f>
        <v>#N/A</v>
      </c>
    </row>
    <row r="8425">
      <c r="B8425" s="4" t="s">
        <v>2564</v>
      </c>
      <c r="C8425" s="12" t="str">
        <f>IFERROR(__xludf.DUMMYFUNCTION("TEXTJOIN("";"", TRUE, FILTER($B$2:$B$14794, #REF!=$D$2:$D$14794))"),"#N/A")</f>
        <v>#N/A</v>
      </c>
    </row>
    <row r="8426">
      <c r="B8426" s="4" t="s">
        <v>2564</v>
      </c>
      <c r="C8426" s="12" t="str">
        <f>IFERROR(__xludf.DUMMYFUNCTION("TEXTJOIN("";"", TRUE, FILTER($B$2:$B$14794, #REF!=$D$2:$D$14794))"),"#N/A")</f>
        <v>#N/A</v>
      </c>
    </row>
    <row r="8427">
      <c r="B8427" s="4" t="s">
        <v>2566</v>
      </c>
      <c r="C8427" s="12" t="str">
        <f>IFERROR(__xludf.DUMMYFUNCTION("TEXTJOIN("";"", TRUE, FILTER($B$2:$B$14794, #REF!=$D$2:$D$14794))"),"#N/A")</f>
        <v>#N/A</v>
      </c>
    </row>
    <row r="8428">
      <c r="B8428" s="4" t="s">
        <v>2566</v>
      </c>
      <c r="C8428" s="12" t="str">
        <f>IFERROR(__xludf.DUMMYFUNCTION("TEXTJOIN("";"", TRUE, FILTER($B$2:$B$14794, #REF!=$D$2:$D$14794))"),"#N/A")</f>
        <v>#N/A</v>
      </c>
    </row>
    <row r="8429">
      <c r="B8429" s="4" t="s">
        <v>2566</v>
      </c>
      <c r="C8429" s="12" t="str">
        <f>IFERROR(__xludf.DUMMYFUNCTION("TEXTJOIN("";"", TRUE, FILTER($B$2:$B$14794, #REF!=$D$2:$D$14794))"),"#N/A")</f>
        <v>#N/A</v>
      </c>
    </row>
    <row r="8430">
      <c r="B8430" s="4" t="s">
        <v>2566</v>
      </c>
      <c r="C8430" s="12" t="str">
        <f>IFERROR(__xludf.DUMMYFUNCTION("TEXTJOIN("";"", TRUE, FILTER($B$2:$B$14794, #REF!=$D$2:$D$14794))"),"#N/A")</f>
        <v>#N/A</v>
      </c>
    </row>
    <row r="8431">
      <c r="B8431" s="4" t="s">
        <v>2566</v>
      </c>
      <c r="C8431" s="12" t="str">
        <f>IFERROR(__xludf.DUMMYFUNCTION("TEXTJOIN("";"", TRUE, FILTER($B$2:$B$14794, #REF!=$D$2:$D$14794))"),"#N/A")</f>
        <v>#N/A</v>
      </c>
    </row>
    <row r="8432">
      <c r="B8432" s="4" t="s">
        <v>2566</v>
      </c>
      <c r="C8432" s="12" t="str">
        <f>IFERROR(__xludf.DUMMYFUNCTION("TEXTJOIN("";"", TRUE, FILTER($B$2:$B$14794, #REF!=$D$2:$D$14794))"),"#N/A")</f>
        <v>#N/A</v>
      </c>
    </row>
    <row r="8433">
      <c r="B8433" s="4" t="s">
        <v>2569</v>
      </c>
      <c r="C8433" s="12" t="str">
        <f>IFERROR(__xludf.DUMMYFUNCTION("TEXTJOIN("";"", TRUE, FILTER($B$2:$B$14794, #REF!=$D$2:$D$14794))"),"#N/A")</f>
        <v>#N/A</v>
      </c>
    </row>
    <row r="8434">
      <c r="B8434" s="4" t="s">
        <v>2569</v>
      </c>
      <c r="C8434" s="12" t="str">
        <f>IFERROR(__xludf.DUMMYFUNCTION("TEXTJOIN("";"", TRUE, FILTER($B$2:$B$14794, #REF!=$D$2:$D$14794))"),"#N/A")</f>
        <v>#N/A</v>
      </c>
    </row>
    <row r="8435">
      <c r="B8435" s="4" t="s">
        <v>2569</v>
      </c>
      <c r="C8435" s="12" t="str">
        <f>IFERROR(__xludf.DUMMYFUNCTION("TEXTJOIN("";"", TRUE, FILTER($B$2:$B$14794, #REF!=$D$2:$D$14794))"),"#N/A")</f>
        <v>#N/A</v>
      </c>
    </row>
    <row r="8436">
      <c r="B8436" s="4" t="s">
        <v>2569</v>
      </c>
      <c r="C8436" s="12" t="str">
        <f>IFERROR(__xludf.DUMMYFUNCTION("TEXTJOIN("";"", TRUE, FILTER($B$2:$B$14794, #REF!=$D$2:$D$14794))"),"#N/A")</f>
        <v>#N/A</v>
      </c>
    </row>
    <row r="8437">
      <c r="B8437" s="4" t="s">
        <v>2569</v>
      </c>
      <c r="C8437" s="12" t="str">
        <f>IFERROR(__xludf.DUMMYFUNCTION("TEXTJOIN("";"", TRUE, FILTER($B$2:$B$14794, #REF!=$D$2:$D$14794))"),"#N/A")</f>
        <v>#N/A</v>
      </c>
    </row>
    <row r="8438">
      <c r="B8438" s="4" t="s">
        <v>2569</v>
      </c>
      <c r="C8438" s="12" t="str">
        <f>IFERROR(__xludf.DUMMYFUNCTION("TEXTJOIN("";"", TRUE, FILTER($B$2:$B$14794, #REF!=$D$2:$D$14794))"),"#N/A")</f>
        <v>#N/A</v>
      </c>
    </row>
    <row r="8439">
      <c r="B8439" s="4" t="s">
        <v>2569</v>
      </c>
      <c r="C8439" s="12" t="str">
        <f>IFERROR(__xludf.DUMMYFUNCTION("TEXTJOIN("";"", TRUE, FILTER($B$2:$B$14794, #REF!=$D$2:$D$14794))"),"#N/A")</f>
        <v>#N/A</v>
      </c>
    </row>
    <row r="8440">
      <c r="B8440" s="4" t="s">
        <v>2569</v>
      </c>
      <c r="C8440" s="12" t="str">
        <f>IFERROR(__xludf.DUMMYFUNCTION("TEXTJOIN("";"", TRUE, FILTER($B$2:$B$14794, #REF!=$D$2:$D$14794))"),"#N/A")</f>
        <v>#N/A</v>
      </c>
    </row>
    <row r="8441">
      <c r="B8441" s="4" t="s">
        <v>2571</v>
      </c>
      <c r="C8441" s="12" t="str">
        <f>IFERROR(__xludf.DUMMYFUNCTION("TEXTJOIN("";"", TRUE, FILTER($B$2:$B$14794, #REF!=$D$2:$D$14794))"),"#N/A")</f>
        <v>#N/A</v>
      </c>
    </row>
    <row r="8442">
      <c r="B8442" s="4" t="s">
        <v>2571</v>
      </c>
      <c r="C8442" s="12" t="str">
        <f>IFERROR(__xludf.DUMMYFUNCTION("TEXTJOIN("";"", TRUE, FILTER($B$2:$B$14794, #REF!=$D$2:$D$14794))"),"#N/A")</f>
        <v>#N/A</v>
      </c>
    </row>
    <row r="8443">
      <c r="B8443" s="4" t="s">
        <v>2571</v>
      </c>
      <c r="C8443" s="12" t="str">
        <f>IFERROR(__xludf.DUMMYFUNCTION("TEXTJOIN("";"", TRUE, FILTER($B$2:$B$14794, #REF!=$D$2:$D$14794))"),"#N/A")</f>
        <v>#N/A</v>
      </c>
    </row>
    <row r="8444">
      <c r="B8444" s="4" t="s">
        <v>2571</v>
      </c>
      <c r="C8444" s="12" t="str">
        <f>IFERROR(__xludf.DUMMYFUNCTION("TEXTJOIN("";"", TRUE, FILTER($B$2:$B$14794, #REF!=$D$2:$D$14794))"),"#N/A")</f>
        <v>#N/A</v>
      </c>
    </row>
    <row r="8445">
      <c r="B8445" s="4" t="s">
        <v>2571</v>
      </c>
      <c r="C8445" s="12" t="str">
        <f>IFERROR(__xludf.DUMMYFUNCTION("TEXTJOIN("";"", TRUE, FILTER($B$2:$B$14794, #REF!=$D$2:$D$14794))"),"#N/A")</f>
        <v>#N/A</v>
      </c>
    </row>
    <row r="8446">
      <c r="B8446" s="4" t="s">
        <v>2571</v>
      </c>
      <c r="C8446" s="12" t="str">
        <f>IFERROR(__xludf.DUMMYFUNCTION("TEXTJOIN("";"", TRUE, FILTER($B$2:$B$14794, #REF!=$D$2:$D$14794))"),"#N/A")</f>
        <v>#N/A</v>
      </c>
    </row>
    <row r="8447">
      <c r="B8447" s="4" t="s">
        <v>2571</v>
      </c>
      <c r="C8447" s="12" t="str">
        <f>IFERROR(__xludf.DUMMYFUNCTION("TEXTJOIN("";"", TRUE, FILTER($B$2:$B$14794, #REF!=$D$2:$D$14794))"),"#N/A")</f>
        <v>#N/A</v>
      </c>
    </row>
    <row r="8448">
      <c r="B8448" s="4" t="s">
        <v>2571</v>
      </c>
      <c r="C8448" s="12" t="str">
        <f>IFERROR(__xludf.DUMMYFUNCTION("TEXTJOIN("";"", TRUE, FILTER($B$2:$B$14794, #REF!=$D$2:$D$14794))"),"#N/A")</f>
        <v>#N/A</v>
      </c>
    </row>
    <row r="8449">
      <c r="B8449" s="4" t="s">
        <v>2573</v>
      </c>
      <c r="C8449" s="12" t="str">
        <f>IFERROR(__xludf.DUMMYFUNCTION("TEXTJOIN("";"", TRUE, FILTER($B$2:$B$14794, #REF!=$D$2:$D$14794))"),"#N/A")</f>
        <v>#N/A</v>
      </c>
    </row>
    <row r="8450">
      <c r="B8450" s="4" t="s">
        <v>2575</v>
      </c>
      <c r="C8450" s="12" t="str">
        <f>IFERROR(__xludf.DUMMYFUNCTION("TEXTJOIN("";"", TRUE, FILTER($B$2:$B$14794, #REF!=$D$2:$D$14794))"),"#N/A")</f>
        <v>#N/A</v>
      </c>
    </row>
    <row r="8451">
      <c r="B8451" s="4" t="s">
        <v>2575</v>
      </c>
      <c r="C8451" s="12" t="str">
        <f>IFERROR(__xludf.DUMMYFUNCTION("TEXTJOIN("";"", TRUE, FILTER($B$2:$B$14794, #REF!=$D$2:$D$14794))"),"#N/A")</f>
        <v>#N/A</v>
      </c>
    </row>
    <row r="8452">
      <c r="B8452" s="4" t="s">
        <v>2575</v>
      </c>
      <c r="C8452" s="12" t="str">
        <f>IFERROR(__xludf.DUMMYFUNCTION("TEXTJOIN("";"", TRUE, FILTER($B$2:$B$14794, #REF!=$D$2:$D$14794))"),"#N/A")</f>
        <v>#N/A</v>
      </c>
    </row>
    <row r="8453">
      <c r="B8453" s="4" t="s">
        <v>2575</v>
      </c>
      <c r="C8453" s="12" t="str">
        <f>IFERROR(__xludf.DUMMYFUNCTION("TEXTJOIN("";"", TRUE, FILTER($B$2:$B$14794, #REF!=$D$2:$D$14794))"),"#N/A")</f>
        <v>#N/A</v>
      </c>
    </row>
    <row r="8454">
      <c r="B8454" s="4" t="s">
        <v>2575</v>
      </c>
      <c r="C8454" s="12" t="str">
        <f>IFERROR(__xludf.DUMMYFUNCTION("TEXTJOIN("";"", TRUE, FILTER($B$2:$B$14794, #REF!=$D$2:$D$14794))"),"#N/A")</f>
        <v>#N/A</v>
      </c>
    </row>
    <row r="8455">
      <c r="B8455" s="4" t="s">
        <v>2575</v>
      </c>
      <c r="C8455" s="12" t="str">
        <f>IFERROR(__xludf.DUMMYFUNCTION("TEXTJOIN("";"", TRUE, FILTER($B$2:$B$14794, #REF!=$D$2:$D$14794))"),"#N/A")</f>
        <v>#N/A</v>
      </c>
    </row>
    <row r="8456">
      <c r="B8456" s="4" t="s">
        <v>2575</v>
      </c>
      <c r="C8456" s="12" t="str">
        <f>IFERROR(__xludf.DUMMYFUNCTION("TEXTJOIN("";"", TRUE, FILTER($B$2:$B$14794, #REF!=$D$2:$D$14794))"),"#N/A")</f>
        <v>#N/A</v>
      </c>
    </row>
    <row r="8457">
      <c r="B8457" s="4" t="s">
        <v>2577</v>
      </c>
      <c r="C8457" s="12" t="str">
        <f>IFERROR(__xludf.DUMMYFUNCTION("TEXTJOIN("";"", TRUE, FILTER($B$2:$B$14794, #REF!=$D$2:$D$14794))"),"#N/A")</f>
        <v>#N/A</v>
      </c>
    </row>
    <row r="8458">
      <c r="B8458" s="4" t="s">
        <v>2577</v>
      </c>
      <c r="C8458" s="12" t="str">
        <f>IFERROR(__xludf.DUMMYFUNCTION("TEXTJOIN("";"", TRUE, FILTER($B$2:$B$14794, #REF!=$D$2:$D$14794))"),"#N/A")</f>
        <v>#N/A</v>
      </c>
    </row>
    <row r="8459">
      <c r="B8459" s="4" t="s">
        <v>2577</v>
      </c>
      <c r="C8459" s="12" t="str">
        <f>IFERROR(__xludf.DUMMYFUNCTION("TEXTJOIN("";"", TRUE, FILTER($B$2:$B$14794, #REF!=$D$2:$D$14794))"),"#N/A")</f>
        <v>#N/A</v>
      </c>
    </row>
    <row r="8460">
      <c r="B8460" s="4" t="s">
        <v>2577</v>
      </c>
      <c r="C8460" s="12" t="str">
        <f>IFERROR(__xludf.DUMMYFUNCTION("TEXTJOIN("";"", TRUE, FILTER($B$2:$B$14794, #REF!=$D$2:$D$14794))"),"#N/A")</f>
        <v>#N/A</v>
      </c>
    </row>
    <row r="8461">
      <c r="B8461" s="4" t="s">
        <v>2577</v>
      </c>
      <c r="C8461" s="12" t="str">
        <f>IFERROR(__xludf.DUMMYFUNCTION("TEXTJOIN("";"", TRUE, FILTER($B$2:$B$14794, #REF!=$D$2:$D$14794))"),"#N/A")</f>
        <v>#N/A</v>
      </c>
    </row>
    <row r="8462">
      <c r="B8462" s="4" t="s">
        <v>2577</v>
      </c>
      <c r="C8462" s="12" t="str">
        <f>IFERROR(__xludf.DUMMYFUNCTION("TEXTJOIN("";"", TRUE, FILTER($B$2:$B$14794, #REF!=$D$2:$D$14794))"),"#N/A")</f>
        <v>#N/A</v>
      </c>
    </row>
    <row r="8463">
      <c r="B8463" s="4" t="s">
        <v>2577</v>
      </c>
      <c r="C8463" s="12" t="str">
        <f>IFERROR(__xludf.DUMMYFUNCTION("TEXTJOIN("";"", TRUE, FILTER($B$2:$B$14794, #REF!=$D$2:$D$14794))"),"#N/A")</f>
        <v>#N/A</v>
      </c>
    </row>
    <row r="8464">
      <c r="B8464" s="4" t="s">
        <v>2577</v>
      </c>
      <c r="C8464" s="12" t="str">
        <f>IFERROR(__xludf.DUMMYFUNCTION("TEXTJOIN("";"", TRUE, FILTER($B$2:$B$14794, #REF!=$D$2:$D$14794))"),"#N/A")</f>
        <v>#N/A</v>
      </c>
    </row>
    <row r="8465">
      <c r="B8465" s="4" t="s">
        <v>2580</v>
      </c>
      <c r="C8465" s="12" t="str">
        <f>IFERROR(__xludf.DUMMYFUNCTION("TEXTJOIN("";"", TRUE, FILTER($B$2:$B$14794, #REF!=$D$2:$D$14794))"),"#N/A")</f>
        <v>#N/A</v>
      </c>
    </row>
    <row r="8466">
      <c r="B8466" s="4" t="s">
        <v>2580</v>
      </c>
      <c r="C8466" s="12" t="str">
        <f>IFERROR(__xludf.DUMMYFUNCTION("TEXTJOIN("";"", TRUE, FILTER($B$2:$B$14794, #REF!=$D$2:$D$14794))"),"#N/A")</f>
        <v>#N/A</v>
      </c>
    </row>
    <row r="8467">
      <c r="B8467" s="4" t="s">
        <v>2580</v>
      </c>
      <c r="C8467" s="12" t="str">
        <f>IFERROR(__xludf.DUMMYFUNCTION("TEXTJOIN("";"", TRUE, FILTER($B$2:$B$14794, #REF!=$D$2:$D$14794))"),"#N/A")</f>
        <v>#N/A</v>
      </c>
    </row>
    <row r="8468">
      <c r="B8468" s="4" t="s">
        <v>2582</v>
      </c>
      <c r="C8468" s="12" t="str">
        <f>IFERROR(__xludf.DUMMYFUNCTION("TEXTJOIN("";"", TRUE, FILTER($B$2:$B$14794, #REF!=$D$2:$D$14794))"),"#N/A")</f>
        <v>#N/A</v>
      </c>
    </row>
    <row r="8469">
      <c r="B8469" s="4" t="s">
        <v>2582</v>
      </c>
      <c r="C8469" s="12" t="str">
        <f>IFERROR(__xludf.DUMMYFUNCTION("TEXTJOIN("";"", TRUE, FILTER($B$2:$B$14794, #REF!=$D$2:$D$14794))"),"#N/A")</f>
        <v>#N/A</v>
      </c>
    </row>
    <row r="8470">
      <c r="B8470" s="4" t="s">
        <v>2582</v>
      </c>
      <c r="C8470" s="12" t="str">
        <f>IFERROR(__xludf.DUMMYFUNCTION("TEXTJOIN("";"", TRUE, FILTER($B$2:$B$14794, #REF!=$D$2:$D$14794))"),"#N/A")</f>
        <v>#N/A</v>
      </c>
    </row>
    <row r="8471">
      <c r="B8471" s="4" t="s">
        <v>2582</v>
      </c>
      <c r="C8471" s="12" t="str">
        <f>IFERROR(__xludf.DUMMYFUNCTION("TEXTJOIN("";"", TRUE, FILTER($B$2:$B$14794, #REF!=$D$2:$D$14794))"),"#N/A")</f>
        <v>#N/A</v>
      </c>
    </row>
    <row r="8472">
      <c r="B8472" s="4" t="s">
        <v>2582</v>
      </c>
      <c r="C8472" s="12" t="str">
        <f>IFERROR(__xludf.DUMMYFUNCTION("TEXTJOIN("";"", TRUE, FILTER($B$2:$B$14794, #REF!=$D$2:$D$14794))"),"#N/A")</f>
        <v>#N/A</v>
      </c>
    </row>
    <row r="8473">
      <c r="B8473" s="4" t="s">
        <v>2582</v>
      </c>
      <c r="C8473" s="12" t="str">
        <f>IFERROR(__xludf.DUMMYFUNCTION("TEXTJOIN("";"", TRUE, FILTER($B$2:$B$14794, #REF!=$D$2:$D$14794))"),"#N/A")</f>
        <v>#N/A</v>
      </c>
    </row>
    <row r="8474">
      <c r="B8474" s="4" t="s">
        <v>2582</v>
      </c>
      <c r="C8474" s="12" t="str">
        <f>IFERROR(__xludf.DUMMYFUNCTION("TEXTJOIN("";"", TRUE, FILTER($B$2:$B$14794, #REF!=$D$2:$D$14794))"),"#N/A")</f>
        <v>#N/A</v>
      </c>
    </row>
    <row r="8475">
      <c r="B8475" s="4" t="s">
        <v>2582</v>
      </c>
      <c r="C8475" s="12" t="str">
        <f>IFERROR(__xludf.DUMMYFUNCTION("TEXTJOIN("";"", TRUE, FILTER($B$2:$B$14794, #REF!=$D$2:$D$14794))"),"#N/A")</f>
        <v>#N/A</v>
      </c>
    </row>
    <row r="8476">
      <c r="B8476" s="4" t="s">
        <v>2582</v>
      </c>
      <c r="C8476" s="12" t="str">
        <f>IFERROR(__xludf.DUMMYFUNCTION("TEXTJOIN("";"", TRUE, FILTER($B$2:$B$14794, #REF!=$D$2:$D$14794))"),"#N/A")</f>
        <v>#N/A</v>
      </c>
    </row>
    <row r="8477">
      <c r="B8477" s="4" t="s">
        <v>2584</v>
      </c>
      <c r="C8477" s="12" t="str">
        <f>IFERROR(__xludf.DUMMYFUNCTION("TEXTJOIN("";"", TRUE, FILTER($B$2:$B$14794, #REF!=$D$2:$D$14794))"),"#N/A")</f>
        <v>#N/A</v>
      </c>
    </row>
    <row r="8478">
      <c r="B8478" s="4" t="s">
        <v>2586</v>
      </c>
      <c r="C8478" s="12" t="str">
        <f>IFERROR(__xludf.DUMMYFUNCTION("TEXTJOIN("";"", TRUE, FILTER($B$2:$B$14794, #REF!=$D$2:$D$14794))"),"#N/A")</f>
        <v>#N/A</v>
      </c>
    </row>
    <row r="8479">
      <c r="B8479" s="4" t="s">
        <v>2586</v>
      </c>
      <c r="C8479" s="12" t="str">
        <f>IFERROR(__xludf.DUMMYFUNCTION("TEXTJOIN("";"", TRUE, FILTER($B$2:$B$14794, #REF!=$D$2:$D$14794))"),"#N/A")</f>
        <v>#N/A</v>
      </c>
    </row>
    <row r="8480">
      <c r="B8480" s="4" t="s">
        <v>2586</v>
      </c>
      <c r="C8480" s="12" t="str">
        <f>IFERROR(__xludf.DUMMYFUNCTION("TEXTJOIN("";"", TRUE, FILTER($B$2:$B$14794, #REF!=$D$2:$D$14794))"),"#N/A")</f>
        <v>#N/A</v>
      </c>
    </row>
    <row r="8481">
      <c r="B8481" s="4" t="s">
        <v>2586</v>
      </c>
      <c r="C8481" s="12" t="str">
        <f>IFERROR(__xludf.DUMMYFUNCTION("TEXTJOIN("";"", TRUE, FILTER($B$2:$B$14794, #REF!=$D$2:$D$14794))"),"#N/A")</f>
        <v>#N/A</v>
      </c>
    </row>
    <row r="8482">
      <c r="B8482" s="4" t="s">
        <v>2586</v>
      </c>
      <c r="C8482" s="12" t="str">
        <f>IFERROR(__xludf.DUMMYFUNCTION("TEXTJOIN("";"", TRUE, FILTER($B$2:$B$14794, #REF!=$D$2:$D$14794))"),"#N/A")</f>
        <v>#N/A</v>
      </c>
    </row>
    <row r="8483">
      <c r="B8483" s="4" t="s">
        <v>2586</v>
      </c>
      <c r="C8483" s="12" t="str">
        <f>IFERROR(__xludf.DUMMYFUNCTION("TEXTJOIN("";"", TRUE, FILTER($B$2:$B$14794, #REF!=$D$2:$D$14794))"),"#N/A")</f>
        <v>#N/A</v>
      </c>
    </row>
    <row r="8484">
      <c r="B8484" s="4" t="s">
        <v>2586</v>
      </c>
      <c r="C8484" s="12" t="str">
        <f>IFERROR(__xludf.DUMMYFUNCTION("TEXTJOIN("";"", TRUE, FILTER($B$2:$B$14794, #REF!=$D$2:$D$14794))"),"#N/A")</f>
        <v>#N/A</v>
      </c>
    </row>
    <row r="8485">
      <c r="B8485" s="4" t="s">
        <v>2586</v>
      </c>
      <c r="C8485" s="12" t="str">
        <f>IFERROR(__xludf.DUMMYFUNCTION("TEXTJOIN("";"", TRUE, FILTER($B$2:$B$14794, #REF!=$D$2:$D$14794))"),"#N/A")</f>
        <v>#N/A</v>
      </c>
    </row>
    <row r="8486">
      <c r="B8486" s="4" t="s">
        <v>2586</v>
      </c>
      <c r="C8486" s="12" t="str">
        <f>IFERROR(__xludf.DUMMYFUNCTION("TEXTJOIN("";"", TRUE, FILTER($B$2:$B$14794, #REF!=$D$2:$D$14794))"),"#N/A")</f>
        <v>#N/A</v>
      </c>
    </row>
    <row r="8487">
      <c r="B8487" s="4" t="s">
        <v>2588</v>
      </c>
      <c r="C8487" s="12" t="str">
        <f>IFERROR(__xludf.DUMMYFUNCTION("TEXTJOIN("";"", TRUE, FILTER($B$2:$B$14794, #REF!=$D$2:$D$14794))"),"#N/A")</f>
        <v>#N/A</v>
      </c>
    </row>
    <row r="8488">
      <c r="B8488" s="4" t="s">
        <v>2588</v>
      </c>
      <c r="C8488" s="12" t="str">
        <f>IFERROR(__xludf.DUMMYFUNCTION("TEXTJOIN("";"", TRUE, FILTER($B$2:$B$14794, #REF!=$D$2:$D$14794))"),"#N/A")</f>
        <v>#N/A</v>
      </c>
    </row>
    <row r="8489">
      <c r="B8489" s="4" t="s">
        <v>2588</v>
      </c>
      <c r="C8489" s="12" t="str">
        <f>IFERROR(__xludf.DUMMYFUNCTION("TEXTJOIN("";"", TRUE, FILTER($B$2:$B$14794, #REF!=$D$2:$D$14794))"),"#N/A")</f>
        <v>#N/A</v>
      </c>
    </row>
    <row r="8490">
      <c r="B8490" s="4" t="s">
        <v>2588</v>
      </c>
      <c r="C8490" s="12" t="str">
        <f>IFERROR(__xludf.DUMMYFUNCTION("TEXTJOIN("";"", TRUE, FILTER($B$2:$B$14794, #REF!=$D$2:$D$14794))"),"#N/A")</f>
        <v>#N/A</v>
      </c>
    </row>
    <row r="8491">
      <c r="B8491" s="4" t="s">
        <v>2590</v>
      </c>
      <c r="C8491" s="12" t="str">
        <f>IFERROR(__xludf.DUMMYFUNCTION("TEXTJOIN("";"", TRUE, FILTER($B$2:$B$14794, #REF!=$D$2:$D$14794))"),"#N/A")</f>
        <v>#N/A</v>
      </c>
    </row>
    <row r="8492">
      <c r="B8492" s="4" t="s">
        <v>2590</v>
      </c>
      <c r="C8492" s="12" t="str">
        <f>IFERROR(__xludf.DUMMYFUNCTION("TEXTJOIN("";"", TRUE, FILTER($B$2:$B$14794, #REF!=$D$2:$D$14794))"),"#N/A")</f>
        <v>#N/A</v>
      </c>
    </row>
    <row r="8493">
      <c r="B8493" s="4" t="s">
        <v>2592</v>
      </c>
      <c r="C8493" s="12" t="str">
        <f>IFERROR(__xludf.DUMMYFUNCTION("TEXTJOIN("";"", TRUE, FILTER($B$2:$B$14794, #REF!=$D$2:$D$14794))"),"#N/A")</f>
        <v>#N/A</v>
      </c>
    </row>
    <row r="8494">
      <c r="B8494" s="4" t="s">
        <v>2592</v>
      </c>
      <c r="C8494" s="12" t="str">
        <f>IFERROR(__xludf.DUMMYFUNCTION("TEXTJOIN("";"", TRUE, FILTER($B$2:$B$14794, #REF!=$D$2:$D$14794))"),"#N/A")</f>
        <v>#N/A</v>
      </c>
    </row>
    <row r="8495">
      <c r="B8495" s="4" t="s">
        <v>2592</v>
      </c>
      <c r="C8495" s="12" t="str">
        <f>IFERROR(__xludf.DUMMYFUNCTION("TEXTJOIN("";"", TRUE, FILTER($B$2:$B$14794, #REF!=$D$2:$D$14794))"),"#N/A")</f>
        <v>#N/A</v>
      </c>
    </row>
    <row r="8496">
      <c r="B8496" s="4" t="s">
        <v>2594</v>
      </c>
      <c r="C8496" s="12" t="str">
        <f>IFERROR(__xludf.DUMMYFUNCTION("TEXTJOIN("";"", TRUE, FILTER($B$2:$B$14794, #REF!=$D$2:$D$14794))"),"#N/A")</f>
        <v>#N/A</v>
      </c>
    </row>
    <row r="8497">
      <c r="B8497" s="4" t="s">
        <v>2594</v>
      </c>
      <c r="C8497" s="12" t="str">
        <f>IFERROR(__xludf.DUMMYFUNCTION("TEXTJOIN("";"", TRUE, FILTER($B$2:$B$14794, #REF!=$D$2:$D$14794))"),"#N/A")</f>
        <v>#N/A</v>
      </c>
    </row>
    <row r="8498">
      <c r="B8498" s="4" t="s">
        <v>2594</v>
      </c>
      <c r="C8498" s="12" t="str">
        <f>IFERROR(__xludf.DUMMYFUNCTION("TEXTJOIN("";"", TRUE, FILTER($B$2:$B$14794, #REF!=$D$2:$D$14794))"),"#N/A")</f>
        <v>#N/A</v>
      </c>
    </row>
    <row r="8499">
      <c r="B8499" s="4" t="s">
        <v>2594</v>
      </c>
      <c r="C8499" s="12" t="str">
        <f>IFERROR(__xludf.DUMMYFUNCTION("TEXTJOIN("";"", TRUE, FILTER($B$2:$B$14794, #REF!=$D$2:$D$14794))"),"#N/A")</f>
        <v>#N/A</v>
      </c>
    </row>
    <row r="8500">
      <c r="B8500" s="4" t="s">
        <v>2594</v>
      </c>
      <c r="C8500" s="12" t="str">
        <f>IFERROR(__xludf.DUMMYFUNCTION("TEXTJOIN("";"", TRUE, FILTER($B$2:$B$14794, #REF!=$D$2:$D$14794))"),"#N/A")</f>
        <v>#N/A</v>
      </c>
    </row>
    <row r="8501">
      <c r="B8501" s="4" t="s">
        <v>2594</v>
      </c>
      <c r="C8501" s="12" t="str">
        <f>IFERROR(__xludf.DUMMYFUNCTION("TEXTJOIN("";"", TRUE, FILTER($B$2:$B$14794, #REF!=$D$2:$D$14794))"),"#N/A")</f>
        <v>#N/A</v>
      </c>
    </row>
    <row r="8502">
      <c r="B8502" s="4" t="s">
        <v>2594</v>
      </c>
      <c r="C8502" s="12" t="str">
        <f>IFERROR(__xludf.DUMMYFUNCTION("TEXTJOIN("";"", TRUE, FILTER($B$2:$B$14794, #REF!=$D$2:$D$14794))"),"#N/A")</f>
        <v>#N/A</v>
      </c>
    </row>
    <row r="8503">
      <c r="B8503" s="4" t="s">
        <v>2594</v>
      </c>
      <c r="C8503" s="12" t="str">
        <f>IFERROR(__xludf.DUMMYFUNCTION("TEXTJOIN("";"", TRUE, FILTER($B$2:$B$14794, #REF!=$D$2:$D$14794))"),"#N/A")</f>
        <v>#N/A</v>
      </c>
    </row>
    <row r="8504">
      <c r="B8504" s="4" t="s">
        <v>2596</v>
      </c>
      <c r="C8504" s="12" t="str">
        <f>IFERROR(__xludf.DUMMYFUNCTION("TEXTJOIN("";"", TRUE, FILTER($B$2:$B$14794, #REF!=$D$2:$D$14794))"),"#N/A")</f>
        <v>#N/A</v>
      </c>
    </row>
    <row r="8505">
      <c r="B8505" s="4" t="s">
        <v>2596</v>
      </c>
      <c r="C8505" s="12" t="str">
        <f>IFERROR(__xludf.DUMMYFUNCTION("TEXTJOIN("";"", TRUE, FILTER($B$2:$B$14794, #REF!=$D$2:$D$14794))"),"#N/A")</f>
        <v>#N/A</v>
      </c>
    </row>
    <row r="8506">
      <c r="B8506" s="4" t="s">
        <v>2596</v>
      </c>
      <c r="C8506" s="12" t="str">
        <f>IFERROR(__xludf.DUMMYFUNCTION("TEXTJOIN("";"", TRUE, FILTER($B$2:$B$14794, #REF!=$D$2:$D$14794))"),"#N/A")</f>
        <v>#N/A</v>
      </c>
    </row>
    <row r="8507">
      <c r="B8507" s="4" t="s">
        <v>2596</v>
      </c>
      <c r="C8507" s="12" t="str">
        <f>IFERROR(__xludf.DUMMYFUNCTION("TEXTJOIN("";"", TRUE, FILTER($B$2:$B$14794, #REF!=$D$2:$D$14794))"),"#N/A")</f>
        <v>#N/A</v>
      </c>
    </row>
    <row r="8508">
      <c r="B8508" s="4" t="s">
        <v>2596</v>
      </c>
      <c r="C8508" s="12" t="str">
        <f>IFERROR(__xludf.DUMMYFUNCTION("TEXTJOIN("";"", TRUE, FILTER($B$2:$B$14794, #REF!=$D$2:$D$14794))"),"#N/A")</f>
        <v>#N/A</v>
      </c>
    </row>
    <row r="8509">
      <c r="B8509" s="4" t="s">
        <v>2596</v>
      </c>
      <c r="C8509" s="12" t="str">
        <f>IFERROR(__xludf.DUMMYFUNCTION("TEXTJOIN("";"", TRUE, FILTER($B$2:$B$14794, #REF!=$D$2:$D$14794))"),"#N/A")</f>
        <v>#N/A</v>
      </c>
    </row>
    <row r="8510">
      <c r="B8510" s="4" t="s">
        <v>2598</v>
      </c>
      <c r="C8510" s="12" t="str">
        <f>IFERROR(__xludf.DUMMYFUNCTION("TEXTJOIN("";"", TRUE, FILTER($B$2:$B$14794, #REF!=$D$2:$D$14794))"),"#N/A")</f>
        <v>#N/A</v>
      </c>
    </row>
    <row r="8511">
      <c r="B8511" s="4" t="s">
        <v>2600</v>
      </c>
      <c r="C8511" s="12" t="str">
        <f>IFERROR(__xludf.DUMMYFUNCTION("TEXTJOIN("";"", TRUE, FILTER($B$2:$B$14794, #REF!=$D$2:$D$14794))"),"#N/A")</f>
        <v>#N/A</v>
      </c>
    </row>
    <row r="8512">
      <c r="B8512" s="4" t="s">
        <v>2600</v>
      </c>
      <c r="C8512" s="12" t="str">
        <f>IFERROR(__xludf.DUMMYFUNCTION("TEXTJOIN("";"", TRUE, FILTER($B$2:$B$14794, #REF!=$D$2:$D$14794))"),"#N/A")</f>
        <v>#N/A</v>
      </c>
    </row>
    <row r="8513">
      <c r="B8513" s="4" t="s">
        <v>2600</v>
      </c>
      <c r="C8513" s="12" t="str">
        <f>IFERROR(__xludf.DUMMYFUNCTION("TEXTJOIN("";"", TRUE, FILTER($B$2:$B$14794, #REF!=$D$2:$D$14794))"),"#N/A")</f>
        <v>#N/A</v>
      </c>
    </row>
    <row r="8514">
      <c r="B8514" s="4" t="s">
        <v>2600</v>
      </c>
      <c r="C8514" s="12" t="str">
        <f>IFERROR(__xludf.DUMMYFUNCTION("TEXTJOIN("";"", TRUE, FILTER($B$2:$B$14794, #REF!=$D$2:$D$14794))"),"#N/A")</f>
        <v>#N/A</v>
      </c>
    </row>
    <row r="8515">
      <c r="B8515" s="4" t="s">
        <v>2600</v>
      </c>
      <c r="C8515" s="12" t="str">
        <f>IFERROR(__xludf.DUMMYFUNCTION("TEXTJOIN("";"", TRUE, FILTER($B$2:$B$14794, #REF!=$D$2:$D$14794))"),"#N/A")</f>
        <v>#N/A</v>
      </c>
    </row>
    <row r="8516">
      <c r="B8516" s="4" t="s">
        <v>2600</v>
      </c>
      <c r="C8516" s="12" t="str">
        <f>IFERROR(__xludf.DUMMYFUNCTION("TEXTJOIN("";"", TRUE, FILTER($B$2:$B$14794, #REF!=$D$2:$D$14794))"),"#N/A")</f>
        <v>#N/A</v>
      </c>
    </row>
    <row r="8517">
      <c r="B8517" s="4" t="s">
        <v>2600</v>
      </c>
      <c r="C8517" s="12" t="str">
        <f>IFERROR(__xludf.DUMMYFUNCTION("TEXTJOIN("";"", TRUE, FILTER($B$2:$B$14794, #REF!=$D$2:$D$14794))"),"#N/A")</f>
        <v>#N/A</v>
      </c>
    </row>
    <row r="8518">
      <c r="B8518" s="4" t="s">
        <v>2600</v>
      </c>
      <c r="C8518" s="12" t="str">
        <f>IFERROR(__xludf.DUMMYFUNCTION("TEXTJOIN("";"", TRUE, FILTER($B$2:$B$14794, #REF!=$D$2:$D$14794))"),"#N/A")</f>
        <v>#N/A</v>
      </c>
    </row>
    <row r="8519">
      <c r="B8519" s="4" t="s">
        <v>2600</v>
      </c>
      <c r="C8519" s="12" t="str">
        <f>IFERROR(__xludf.DUMMYFUNCTION("TEXTJOIN("";"", TRUE, FILTER($B$2:$B$14794, #REF!=$D$2:$D$14794))"),"#N/A")</f>
        <v>#N/A</v>
      </c>
    </row>
    <row r="8520">
      <c r="B8520" s="4" t="s">
        <v>2602</v>
      </c>
      <c r="C8520" s="12" t="str">
        <f>IFERROR(__xludf.DUMMYFUNCTION("TEXTJOIN("";"", TRUE, FILTER($B$2:$B$14794, #REF!=$D$2:$D$14794))"),"#N/A")</f>
        <v>#N/A</v>
      </c>
    </row>
    <row r="8521">
      <c r="B8521" s="4" t="s">
        <v>2602</v>
      </c>
      <c r="C8521" s="12" t="str">
        <f>IFERROR(__xludf.DUMMYFUNCTION("TEXTJOIN("";"", TRUE, FILTER($B$2:$B$14794, #REF!=$D$2:$D$14794))"),"#N/A")</f>
        <v>#N/A</v>
      </c>
    </row>
    <row r="8522">
      <c r="B8522" s="4" t="s">
        <v>2602</v>
      </c>
      <c r="C8522" s="12" t="str">
        <f>IFERROR(__xludf.DUMMYFUNCTION("TEXTJOIN("";"", TRUE, FILTER($B$2:$B$14794, #REF!=$D$2:$D$14794))"),"#N/A")</f>
        <v>#N/A</v>
      </c>
    </row>
    <row r="8523">
      <c r="B8523" s="4" t="s">
        <v>2602</v>
      </c>
      <c r="C8523" s="12" t="str">
        <f>IFERROR(__xludf.DUMMYFUNCTION("TEXTJOIN("";"", TRUE, FILTER($B$2:$B$14794, #REF!=$D$2:$D$14794))"),"#N/A")</f>
        <v>#N/A</v>
      </c>
    </row>
    <row r="8524">
      <c r="B8524" s="4" t="s">
        <v>2602</v>
      </c>
      <c r="C8524" s="12" t="str">
        <f>IFERROR(__xludf.DUMMYFUNCTION("TEXTJOIN("";"", TRUE, FILTER($B$2:$B$14794, #REF!=$D$2:$D$14794))"),"#N/A")</f>
        <v>#N/A</v>
      </c>
    </row>
    <row r="8525">
      <c r="B8525" s="4" t="s">
        <v>2602</v>
      </c>
      <c r="C8525" s="12" t="str">
        <f>IFERROR(__xludf.DUMMYFUNCTION("TEXTJOIN("";"", TRUE, FILTER($B$2:$B$14794, #REF!=$D$2:$D$14794))"),"#N/A")</f>
        <v>#N/A</v>
      </c>
    </row>
    <row r="8526">
      <c r="B8526" s="4" t="s">
        <v>2602</v>
      </c>
      <c r="C8526" s="12" t="str">
        <f>IFERROR(__xludf.DUMMYFUNCTION("TEXTJOIN("";"", TRUE, FILTER($B$2:$B$14794, #REF!=$D$2:$D$14794))"),"#N/A")</f>
        <v>#N/A</v>
      </c>
    </row>
    <row r="8527">
      <c r="B8527" s="4" t="s">
        <v>2605</v>
      </c>
      <c r="C8527" s="12" t="str">
        <f>IFERROR(__xludf.DUMMYFUNCTION("TEXTJOIN("";"", TRUE, FILTER($B$2:$B$14794, #REF!=$D$2:$D$14794))"),"#N/A")</f>
        <v>#N/A</v>
      </c>
    </row>
    <row r="8528">
      <c r="B8528" s="4" t="s">
        <v>2605</v>
      </c>
      <c r="C8528" s="12" t="str">
        <f>IFERROR(__xludf.DUMMYFUNCTION("TEXTJOIN("";"", TRUE, FILTER($B$2:$B$14794, #REF!=$D$2:$D$14794))"),"#N/A")</f>
        <v>#N/A</v>
      </c>
    </row>
    <row r="8529">
      <c r="B8529" s="4" t="s">
        <v>2605</v>
      </c>
      <c r="C8529" s="12" t="str">
        <f>IFERROR(__xludf.DUMMYFUNCTION("TEXTJOIN("";"", TRUE, FILTER($B$2:$B$14794, #REF!=$D$2:$D$14794))"),"#N/A")</f>
        <v>#N/A</v>
      </c>
    </row>
    <row r="8530">
      <c r="B8530" s="4" t="s">
        <v>2605</v>
      </c>
      <c r="C8530" s="12" t="str">
        <f>IFERROR(__xludf.DUMMYFUNCTION("TEXTJOIN("";"", TRUE, FILTER($B$2:$B$14794, #REF!=$D$2:$D$14794))"),"#N/A")</f>
        <v>#N/A</v>
      </c>
    </row>
    <row r="8531">
      <c r="B8531" s="4" t="s">
        <v>2605</v>
      </c>
      <c r="C8531" s="12" t="str">
        <f>IFERROR(__xludf.DUMMYFUNCTION("TEXTJOIN("";"", TRUE, FILTER($B$2:$B$14794, #REF!=$D$2:$D$14794))"),"#N/A")</f>
        <v>#N/A</v>
      </c>
    </row>
    <row r="8532">
      <c r="B8532" s="4" t="s">
        <v>2605</v>
      </c>
      <c r="C8532" s="12" t="str">
        <f>IFERROR(__xludf.DUMMYFUNCTION("TEXTJOIN("";"", TRUE, FILTER($B$2:$B$14794, #REF!=$D$2:$D$14794))"),"#N/A")</f>
        <v>#N/A</v>
      </c>
    </row>
    <row r="8533">
      <c r="B8533" s="4" t="s">
        <v>2605</v>
      </c>
      <c r="C8533" s="12" t="str">
        <f>IFERROR(__xludf.DUMMYFUNCTION("TEXTJOIN("";"", TRUE, FILTER($B$2:$B$14794, #REF!=$D$2:$D$14794))"),"#N/A")</f>
        <v>#N/A</v>
      </c>
    </row>
    <row r="8534">
      <c r="B8534" s="4" t="s">
        <v>2607</v>
      </c>
      <c r="C8534" s="12" t="str">
        <f>IFERROR(__xludf.DUMMYFUNCTION("TEXTJOIN("";"", TRUE, FILTER($B$2:$B$14794, #REF!=$D$2:$D$14794))"),"#N/A")</f>
        <v>#N/A</v>
      </c>
    </row>
    <row r="8535">
      <c r="B8535" s="4" t="s">
        <v>2607</v>
      </c>
      <c r="C8535" s="12" t="str">
        <f>IFERROR(__xludf.DUMMYFUNCTION("TEXTJOIN("";"", TRUE, FILTER($B$2:$B$14794, #REF!=$D$2:$D$14794))"),"#N/A")</f>
        <v>#N/A</v>
      </c>
    </row>
    <row r="8536">
      <c r="B8536" s="4" t="s">
        <v>2607</v>
      </c>
      <c r="C8536" s="12" t="str">
        <f>IFERROR(__xludf.DUMMYFUNCTION("TEXTJOIN("";"", TRUE, FILTER($B$2:$B$14794, #REF!=$D$2:$D$14794))"),"#N/A")</f>
        <v>#N/A</v>
      </c>
    </row>
    <row r="8537">
      <c r="B8537" s="4" t="s">
        <v>2607</v>
      </c>
      <c r="C8537" s="12" t="str">
        <f>IFERROR(__xludf.DUMMYFUNCTION("TEXTJOIN("";"", TRUE, FILTER($B$2:$B$14794, #REF!=$D$2:$D$14794))"),"#N/A")</f>
        <v>#N/A</v>
      </c>
    </row>
    <row r="8538">
      <c r="B8538" s="4" t="s">
        <v>2607</v>
      </c>
      <c r="C8538" s="12" t="str">
        <f>IFERROR(__xludf.DUMMYFUNCTION("TEXTJOIN("";"", TRUE, FILTER($B$2:$B$14794, #REF!=$D$2:$D$14794))"),"#N/A")</f>
        <v>#N/A</v>
      </c>
    </row>
    <row r="8539">
      <c r="B8539" s="4" t="s">
        <v>2609</v>
      </c>
      <c r="C8539" s="12" t="str">
        <f>IFERROR(__xludf.DUMMYFUNCTION("TEXTJOIN("";"", TRUE, FILTER($B$2:$B$14794, #REF!=$D$2:$D$14794))"),"#N/A")</f>
        <v>#N/A</v>
      </c>
    </row>
    <row r="8540">
      <c r="B8540" s="4" t="s">
        <v>2609</v>
      </c>
      <c r="C8540" s="12" t="str">
        <f>IFERROR(__xludf.DUMMYFUNCTION("TEXTJOIN("";"", TRUE, FILTER($B$2:$B$14794, #REF!=$D$2:$D$14794))"),"#N/A")</f>
        <v>#N/A</v>
      </c>
    </row>
    <row r="8541">
      <c r="B8541" s="4" t="s">
        <v>2609</v>
      </c>
      <c r="C8541" s="12" t="str">
        <f>IFERROR(__xludf.DUMMYFUNCTION("TEXTJOIN("";"", TRUE, FILTER($B$2:$B$14794, #REF!=$D$2:$D$14794))"),"#N/A")</f>
        <v>#N/A</v>
      </c>
    </row>
    <row r="8542">
      <c r="B8542" s="4" t="s">
        <v>2609</v>
      </c>
      <c r="C8542" s="12" t="str">
        <f>IFERROR(__xludf.DUMMYFUNCTION("TEXTJOIN("";"", TRUE, FILTER($B$2:$B$14794, #REF!=$D$2:$D$14794))"),"#N/A")</f>
        <v>#N/A</v>
      </c>
    </row>
    <row r="8543">
      <c r="B8543" s="4" t="s">
        <v>2609</v>
      </c>
      <c r="C8543" s="12" t="str">
        <f>IFERROR(__xludf.DUMMYFUNCTION("TEXTJOIN("";"", TRUE, FILTER($B$2:$B$14794, #REF!=$D$2:$D$14794))"),"#N/A")</f>
        <v>#N/A</v>
      </c>
    </row>
    <row r="8544">
      <c r="B8544" s="4" t="s">
        <v>2609</v>
      </c>
      <c r="C8544" s="12" t="str">
        <f>IFERROR(__xludf.DUMMYFUNCTION("TEXTJOIN("";"", TRUE, FILTER($B$2:$B$14794, #REF!=$D$2:$D$14794))"),"#N/A")</f>
        <v>#N/A</v>
      </c>
    </row>
    <row r="8545">
      <c r="B8545" s="4" t="s">
        <v>2609</v>
      </c>
      <c r="C8545" s="12" t="str">
        <f>IFERROR(__xludf.DUMMYFUNCTION("TEXTJOIN("";"", TRUE, FILTER($B$2:$B$14794, #REF!=$D$2:$D$14794))"),"#N/A")</f>
        <v>#N/A</v>
      </c>
    </row>
    <row r="8546">
      <c r="B8546" s="4" t="s">
        <v>2609</v>
      </c>
      <c r="C8546" s="12" t="str">
        <f>IFERROR(__xludf.DUMMYFUNCTION("TEXTJOIN("";"", TRUE, FILTER($B$2:$B$14794, #REF!=$D$2:$D$14794))"),"#N/A")</f>
        <v>#N/A</v>
      </c>
    </row>
    <row r="8547">
      <c r="B8547" s="4" t="s">
        <v>2611</v>
      </c>
      <c r="C8547" s="12" t="str">
        <f>IFERROR(__xludf.DUMMYFUNCTION("TEXTJOIN("";"", TRUE, FILTER($B$2:$B$14794, #REF!=$D$2:$D$14794))"),"#N/A")</f>
        <v>#N/A</v>
      </c>
    </row>
    <row r="8548">
      <c r="B8548" s="4" t="s">
        <v>2614</v>
      </c>
      <c r="C8548" s="12" t="str">
        <f>IFERROR(__xludf.DUMMYFUNCTION("TEXTJOIN("";"", TRUE, FILTER($B$2:$B$14794, #REF!=$D$2:$D$14794))"),"#N/A")</f>
        <v>#N/A</v>
      </c>
    </row>
    <row r="8549">
      <c r="B8549" s="4" t="s">
        <v>2614</v>
      </c>
      <c r="C8549" s="12" t="str">
        <f>IFERROR(__xludf.DUMMYFUNCTION("TEXTJOIN("";"", TRUE, FILTER($B$2:$B$14794, #REF!=$D$2:$D$14794))"),"#N/A")</f>
        <v>#N/A</v>
      </c>
    </row>
    <row r="8550">
      <c r="B8550" s="4" t="s">
        <v>2614</v>
      </c>
      <c r="C8550" s="12" t="str">
        <f>IFERROR(__xludf.DUMMYFUNCTION("TEXTJOIN("";"", TRUE, FILTER($B$2:$B$14794, #REF!=$D$2:$D$14794))"),"#N/A")</f>
        <v>#N/A</v>
      </c>
    </row>
    <row r="8551">
      <c r="B8551" s="4" t="s">
        <v>2614</v>
      </c>
      <c r="C8551" s="12" t="str">
        <f>IFERROR(__xludf.DUMMYFUNCTION("TEXTJOIN("";"", TRUE, FILTER($B$2:$B$14794, #REF!=$D$2:$D$14794))"),"#N/A")</f>
        <v>#N/A</v>
      </c>
    </row>
    <row r="8552">
      <c r="B8552" s="4" t="s">
        <v>2614</v>
      </c>
      <c r="C8552" s="12" t="str">
        <f>IFERROR(__xludf.DUMMYFUNCTION("TEXTJOIN("";"", TRUE, FILTER($B$2:$B$14794, #REF!=$D$2:$D$14794))"),"#N/A")</f>
        <v>#N/A</v>
      </c>
    </row>
    <row r="8553">
      <c r="B8553" s="4" t="s">
        <v>2616</v>
      </c>
      <c r="C8553" s="12" t="str">
        <f>IFERROR(__xludf.DUMMYFUNCTION("TEXTJOIN("";"", TRUE, FILTER($B$2:$B$14794, #REF!=$D$2:$D$14794))"),"#N/A")</f>
        <v>#N/A</v>
      </c>
    </row>
    <row r="8554">
      <c r="B8554" s="4" t="s">
        <v>2618</v>
      </c>
      <c r="C8554" s="12" t="str">
        <f>IFERROR(__xludf.DUMMYFUNCTION("TEXTJOIN("";"", TRUE, FILTER($B$2:$B$14794, #REF!=$D$2:$D$14794))"),"#N/A")</f>
        <v>#N/A</v>
      </c>
    </row>
    <row r="8555">
      <c r="B8555" s="4" t="s">
        <v>2618</v>
      </c>
      <c r="C8555" s="12" t="str">
        <f>IFERROR(__xludf.DUMMYFUNCTION("TEXTJOIN("";"", TRUE, FILTER($B$2:$B$14794, #REF!=$D$2:$D$14794))"),"#N/A")</f>
        <v>#N/A</v>
      </c>
    </row>
    <row r="8556">
      <c r="B8556" s="4" t="s">
        <v>2618</v>
      </c>
      <c r="C8556" s="12" t="str">
        <f>IFERROR(__xludf.DUMMYFUNCTION("TEXTJOIN("";"", TRUE, FILTER($B$2:$B$14794, #REF!=$D$2:$D$14794))"),"#N/A")</f>
        <v>#N/A</v>
      </c>
    </row>
    <row r="8557">
      <c r="B8557" s="4" t="s">
        <v>2618</v>
      </c>
      <c r="C8557" s="12" t="str">
        <f>IFERROR(__xludf.DUMMYFUNCTION("TEXTJOIN("";"", TRUE, FILTER($B$2:$B$14794, #REF!=$D$2:$D$14794))"),"#N/A")</f>
        <v>#N/A</v>
      </c>
    </row>
    <row r="8558">
      <c r="B8558" s="4" t="s">
        <v>2618</v>
      </c>
      <c r="C8558" s="12" t="str">
        <f>IFERROR(__xludf.DUMMYFUNCTION("TEXTJOIN("";"", TRUE, FILTER($B$2:$B$14794, #REF!=$D$2:$D$14794))"),"#N/A")</f>
        <v>#N/A</v>
      </c>
    </row>
    <row r="8559">
      <c r="B8559" s="4" t="s">
        <v>2618</v>
      </c>
      <c r="C8559" s="12" t="str">
        <f>IFERROR(__xludf.DUMMYFUNCTION("TEXTJOIN("";"", TRUE, FILTER($B$2:$B$14794, #REF!=$D$2:$D$14794))"),"#N/A")</f>
        <v>#N/A</v>
      </c>
    </row>
    <row r="8560">
      <c r="B8560" s="4" t="s">
        <v>2620</v>
      </c>
      <c r="C8560" s="12" t="str">
        <f>IFERROR(__xludf.DUMMYFUNCTION("TEXTJOIN("";"", TRUE, FILTER($B$2:$B$14794, #REF!=$D$2:$D$14794))"),"#N/A")</f>
        <v>#N/A</v>
      </c>
    </row>
    <row r="8561">
      <c r="B8561" s="4" t="s">
        <v>2620</v>
      </c>
      <c r="C8561" s="12" t="str">
        <f>IFERROR(__xludf.DUMMYFUNCTION("TEXTJOIN("";"", TRUE, FILTER($B$2:$B$14794, #REF!=$D$2:$D$14794))"),"#N/A")</f>
        <v>#N/A</v>
      </c>
    </row>
    <row r="8562">
      <c r="B8562" s="4" t="s">
        <v>2620</v>
      </c>
      <c r="C8562" s="12" t="str">
        <f>IFERROR(__xludf.DUMMYFUNCTION("TEXTJOIN("";"", TRUE, FILTER($B$2:$B$14794, #REF!=$D$2:$D$14794))"),"#N/A")</f>
        <v>#N/A</v>
      </c>
    </row>
    <row r="8563">
      <c r="B8563" s="4" t="s">
        <v>2623</v>
      </c>
      <c r="C8563" s="12" t="str">
        <f>IFERROR(__xludf.DUMMYFUNCTION("TEXTJOIN("";"", TRUE, FILTER($B$2:$B$14794, #REF!=$D$2:$D$14794))"),"#N/A")</f>
        <v>#N/A</v>
      </c>
    </row>
    <row r="8564">
      <c r="B8564" s="4" t="s">
        <v>2623</v>
      </c>
      <c r="C8564" s="12" t="str">
        <f>IFERROR(__xludf.DUMMYFUNCTION("TEXTJOIN("";"", TRUE, FILTER($B$2:$B$14794, #REF!=$D$2:$D$14794))"),"#N/A")</f>
        <v>#N/A</v>
      </c>
    </row>
    <row r="8565">
      <c r="B8565" s="4" t="s">
        <v>2623</v>
      </c>
      <c r="C8565" s="12" t="str">
        <f>IFERROR(__xludf.DUMMYFUNCTION("TEXTJOIN("";"", TRUE, FILTER($B$2:$B$14794, #REF!=$D$2:$D$14794))"),"#N/A")</f>
        <v>#N/A</v>
      </c>
    </row>
    <row r="8566">
      <c r="B8566" s="4" t="s">
        <v>2625</v>
      </c>
      <c r="C8566" s="12" t="str">
        <f>IFERROR(__xludf.DUMMYFUNCTION("TEXTJOIN("";"", TRUE, FILTER($B$2:$B$14794, #REF!=$D$2:$D$14794))"),"#N/A")</f>
        <v>#N/A</v>
      </c>
    </row>
    <row r="8567">
      <c r="B8567" s="4" t="s">
        <v>2625</v>
      </c>
      <c r="C8567" s="12" t="str">
        <f>IFERROR(__xludf.DUMMYFUNCTION("TEXTJOIN("";"", TRUE, FILTER($B$2:$B$14794, #REF!=$D$2:$D$14794))"),"#N/A")</f>
        <v>#N/A</v>
      </c>
    </row>
    <row r="8568">
      <c r="B8568" s="4" t="s">
        <v>2625</v>
      </c>
      <c r="C8568" s="12" t="str">
        <f>IFERROR(__xludf.DUMMYFUNCTION("TEXTJOIN("";"", TRUE, FILTER($B$2:$B$14794, #REF!=$D$2:$D$14794))"),"#N/A")</f>
        <v>#N/A</v>
      </c>
    </row>
    <row r="8569">
      <c r="B8569" s="4" t="s">
        <v>2625</v>
      </c>
      <c r="C8569" s="12" t="str">
        <f>IFERROR(__xludf.DUMMYFUNCTION("TEXTJOIN("";"", TRUE, FILTER($B$2:$B$14794, #REF!=$D$2:$D$14794))"),"#N/A")</f>
        <v>#N/A</v>
      </c>
    </row>
    <row r="8570">
      <c r="B8570" s="4" t="s">
        <v>2625</v>
      </c>
      <c r="C8570" s="12" t="str">
        <f>IFERROR(__xludf.DUMMYFUNCTION("TEXTJOIN("";"", TRUE, FILTER($B$2:$B$14794, #REF!=$D$2:$D$14794))"),"#N/A")</f>
        <v>#N/A</v>
      </c>
    </row>
    <row r="8571">
      <c r="B8571" s="4" t="s">
        <v>2625</v>
      </c>
      <c r="C8571" s="12" t="str">
        <f>IFERROR(__xludf.DUMMYFUNCTION("TEXTJOIN("";"", TRUE, FILTER($B$2:$B$14794, #REF!=$D$2:$D$14794))"),"#N/A")</f>
        <v>#N/A</v>
      </c>
    </row>
    <row r="8572">
      <c r="B8572" s="4" t="s">
        <v>2625</v>
      </c>
      <c r="C8572" s="12" t="str">
        <f>IFERROR(__xludf.DUMMYFUNCTION("TEXTJOIN("";"", TRUE, FILTER($B$2:$B$14794, #REF!=$D$2:$D$14794))"),"#N/A")</f>
        <v>#N/A</v>
      </c>
    </row>
    <row r="8573">
      <c r="B8573" s="4" t="s">
        <v>2625</v>
      </c>
      <c r="C8573" s="12" t="str">
        <f>IFERROR(__xludf.DUMMYFUNCTION("TEXTJOIN("";"", TRUE, FILTER($B$2:$B$14794, #REF!=$D$2:$D$14794))"),"#N/A")</f>
        <v>#N/A</v>
      </c>
    </row>
    <row r="8574">
      <c r="B8574" s="4" t="s">
        <v>2625</v>
      </c>
      <c r="C8574" s="12" t="str">
        <f>IFERROR(__xludf.DUMMYFUNCTION("TEXTJOIN("";"", TRUE, FILTER($B$2:$B$14794, #REF!=$D$2:$D$14794))"),"#N/A")</f>
        <v>#N/A</v>
      </c>
    </row>
    <row r="8575">
      <c r="B8575" s="4" t="s">
        <v>2627</v>
      </c>
      <c r="C8575" s="12" t="str">
        <f>IFERROR(__xludf.DUMMYFUNCTION("TEXTJOIN("";"", TRUE, FILTER($B$2:$B$14794, #REF!=$D$2:$D$14794))"),"#N/A")</f>
        <v>#N/A</v>
      </c>
    </row>
    <row r="8576">
      <c r="B8576" s="4" t="s">
        <v>2630</v>
      </c>
      <c r="C8576" s="12" t="str">
        <f>IFERROR(__xludf.DUMMYFUNCTION("TEXTJOIN("";"", TRUE, FILTER($B$2:$B$14794, #REF!=$D$2:$D$14794))"),"#N/A")</f>
        <v>#N/A</v>
      </c>
    </row>
    <row r="8577">
      <c r="B8577" s="4" t="s">
        <v>2630</v>
      </c>
      <c r="C8577" s="12" t="str">
        <f>IFERROR(__xludf.DUMMYFUNCTION("TEXTJOIN("";"", TRUE, FILTER($B$2:$B$14794, #REF!=$D$2:$D$14794))"),"#N/A")</f>
        <v>#N/A</v>
      </c>
    </row>
    <row r="8578">
      <c r="B8578" s="4" t="s">
        <v>2630</v>
      </c>
      <c r="C8578" s="12" t="str">
        <f>IFERROR(__xludf.DUMMYFUNCTION("TEXTJOIN("";"", TRUE, FILTER($B$2:$B$14794, #REF!=$D$2:$D$14794))"),"#N/A")</f>
        <v>#N/A</v>
      </c>
    </row>
    <row r="8579">
      <c r="B8579" s="4" t="s">
        <v>2630</v>
      </c>
      <c r="C8579" s="12" t="str">
        <f>IFERROR(__xludf.DUMMYFUNCTION("TEXTJOIN("";"", TRUE, FILTER($B$2:$B$14794, #REF!=$D$2:$D$14794))"),"#N/A")</f>
        <v>#N/A</v>
      </c>
    </row>
    <row r="8580">
      <c r="B8580" s="4" t="s">
        <v>2630</v>
      </c>
      <c r="C8580" s="12" t="str">
        <f>IFERROR(__xludf.DUMMYFUNCTION("TEXTJOIN("";"", TRUE, FILTER($B$2:$B$14794, #REF!=$D$2:$D$14794))"),"#N/A")</f>
        <v>#N/A</v>
      </c>
    </row>
    <row r="8581">
      <c r="B8581" s="4" t="s">
        <v>2630</v>
      </c>
      <c r="C8581" s="12" t="str">
        <f>IFERROR(__xludf.DUMMYFUNCTION("TEXTJOIN("";"", TRUE, FILTER($B$2:$B$14794, #REF!=$D$2:$D$14794))"),"#N/A")</f>
        <v>#N/A</v>
      </c>
    </row>
    <row r="8582">
      <c r="B8582" s="4" t="s">
        <v>2630</v>
      </c>
      <c r="C8582" s="12" t="str">
        <f>IFERROR(__xludf.DUMMYFUNCTION("TEXTJOIN("";"", TRUE, FILTER($B$2:$B$14794, #REF!=$D$2:$D$14794))"),"#N/A")</f>
        <v>#N/A</v>
      </c>
    </row>
    <row r="8583">
      <c r="B8583" s="4" t="s">
        <v>2630</v>
      </c>
      <c r="C8583" s="12" t="str">
        <f>IFERROR(__xludf.DUMMYFUNCTION("TEXTJOIN("";"", TRUE, FILTER($B$2:$B$14794, #REF!=$D$2:$D$14794))"),"#N/A")</f>
        <v>#N/A</v>
      </c>
    </row>
    <row r="8584">
      <c r="B8584" s="4" t="s">
        <v>2630</v>
      </c>
      <c r="C8584" s="12" t="str">
        <f>IFERROR(__xludf.DUMMYFUNCTION("TEXTJOIN("";"", TRUE, FILTER($B$2:$B$14794, #REF!=$D$2:$D$14794))"),"#N/A")</f>
        <v>#N/A</v>
      </c>
    </row>
    <row r="8585">
      <c r="B8585" s="4" t="s">
        <v>2632</v>
      </c>
      <c r="C8585" s="12" t="str">
        <f>IFERROR(__xludf.DUMMYFUNCTION("TEXTJOIN("";"", TRUE, FILTER($B$2:$B$14794, #REF!=$D$2:$D$14794))"),"#N/A")</f>
        <v>#N/A</v>
      </c>
    </row>
    <row r="8586">
      <c r="B8586" s="4" t="s">
        <v>2632</v>
      </c>
      <c r="C8586" s="12" t="str">
        <f>IFERROR(__xludf.DUMMYFUNCTION("TEXTJOIN("";"", TRUE, FILTER($B$2:$B$14794, #REF!=$D$2:$D$14794))"),"#N/A")</f>
        <v>#N/A</v>
      </c>
    </row>
    <row r="8587">
      <c r="B8587" s="4" t="s">
        <v>2632</v>
      </c>
      <c r="C8587" s="12" t="str">
        <f>IFERROR(__xludf.DUMMYFUNCTION("TEXTJOIN("";"", TRUE, FILTER($B$2:$B$14794, #REF!=$D$2:$D$14794))"),"#N/A")</f>
        <v>#N/A</v>
      </c>
    </row>
    <row r="8588">
      <c r="B8588" s="4" t="s">
        <v>2632</v>
      </c>
      <c r="C8588" s="12" t="str">
        <f>IFERROR(__xludf.DUMMYFUNCTION("TEXTJOIN("";"", TRUE, FILTER($B$2:$B$14794, #REF!=$D$2:$D$14794))"),"#N/A")</f>
        <v>#N/A</v>
      </c>
    </row>
    <row r="8589">
      <c r="B8589" s="4" t="s">
        <v>2632</v>
      </c>
      <c r="C8589" s="12" t="str">
        <f>IFERROR(__xludf.DUMMYFUNCTION("TEXTJOIN("";"", TRUE, FILTER($B$2:$B$14794, #REF!=$D$2:$D$14794))"),"#N/A")</f>
        <v>#N/A</v>
      </c>
    </row>
    <row r="8590">
      <c r="B8590" s="4" t="s">
        <v>2632</v>
      </c>
      <c r="C8590" s="12" t="str">
        <f>IFERROR(__xludf.DUMMYFUNCTION("TEXTJOIN("";"", TRUE, FILTER($B$2:$B$14794, #REF!=$D$2:$D$14794))"),"#N/A")</f>
        <v>#N/A</v>
      </c>
    </row>
    <row r="8591">
      <c r="B8591" s="4" t="s">
        <v>2632</v>
      </c>
      <c r="C8591" s="12" t="str">
        <f>IFERROR(__xludf.DUMMYFUNCTION("TEXTJOIN("";"", TRUE, FILTER($B$2:$B$14794, #REF!=$D$2:$D$14794))"),"#N/A")</f>
        <v>#N/A</v>
      </c>
    </row>
    <row r="8592">
      <c r="B8592" s="4" t="s">
        <v>2632</v>
      </c>
      <c r="C8592" s="12" t="str">
        <f>IFERROR(__xludf.DUMMYFUNCTION("TEXTJOIN("";"", TRUE, FILTER($B$2:$B$14794, #REF!=$D$2:$D$14794))"),"#N/A")</f>
        <v>#N/A</v>
      </c>
    </row>
    <row r="8593">
      <c r="B8593" s="4" t="s">
        <v>2634</v>
      </c>
      <c r="C8593" s="12" t="str">
        <f>IFERROR(__xludf.DUMMYFUNCTION("TEXTJOIN("";"", TRUE, FILTER($B$2:$B$14794, #REF!=$D$2:$D$14794))"),"#N/A")</f>
        <v>#N/A</v>
      </c>
    </row>
    <row r="8594">
      <c r="B8594" s="4" t="s">
        <v>2636</v>
      </c>
      <c r="C8594" s="12" t="str">
        <f>IFERROR(__xludf.DUMMYFUNCTION("TEXTJOIN("";"", TRUE, FILTER($B$2:$B$14794, #REF!=$D$2:$D$14794))"),"#N/A")</f>
        <v>#N/A</v>
      </c>
    </row>
    <row r="8595">
      <c r="B8595" s="4" t="s">
        <v>2636</v>
      </c>
      <c r="C8595" s="12" t="str">
        <f>IFERROR(__xludf.DUMMYFUNCTION("TEXTJOIN("";"", TRUE, FILTER($B$2:$B$14794, #REF!=$D$2:$D$14794))"),"#N/A")</f>
        <v>#N/A</v>
      </c>
    </row>
    <row r="8596">
      <c r="B8596" s="4" t="s">
        <v>2636</v>
      </c>
      <c r="C8596" s="12" t="str">
        <f>IFERROR(__xludf.DUMMYFUNCTION("TEXTJOIN("";"", TRUE, FILTER($B$2:$B$14794, #REF!=$D$2:$D$14794))"),"#N/A")</f>
        <v>#N/A</v>
      </c>
    </row>
    <row r="8597">
      <c r="B8597" s="4" t="s">
        <v>2636</v>
      </c>
      <c r="C8597" s="12" t="str">
        <f>IFERROR(__xludf.DUMMYFUNCTION("TEXTJOIN("";"", TRUE, FILTER($B$2:$B$14794, #REF!=$D$2:$D$14794))"),"#N/A")</f>
        <v>#N/A</v>
      </c>
    </row>
    <row r="8598">
      <c r="B8598" s="4" t="s">
        <v>2636</v>
      </c>
      <c r="C8598" s="12" t="str">
        <f>IFERROR(__xludf.DUMMYFUNCTION("TEXTJOIN("";"", TRUE, FILTER($B$2:$B$14794, #REF!=$D$2:$D$14794))"),"#N/A")</f>
        <v>#N/A</v>
      </c>
    </row>
    <row r="8599">
      <c r="B8599" s="4" t="s">
        <v>2638</v>
      </c>
      <c r="C8599" s="12" t="str">
        <f>IFERROR(__xludf.DUMMYFUNCTION("TEXTJOIN("";"", TRUE, FILTER($B$2:$B$14794, #REF!=$D$2:$D$14794))"),"#N/A")</f>
        <v>#N/A</v>
      </c>
    </row>
    <row r="8600">
      <c r="B8600" s="4" t="s">
        <v>2640</v>
      </c>
      <c r="C8600" s="12" t="str">
        <f>IFERROR(__xludf.DUMMYFUNCTION("TEXTJOIN("";"", TRUE, FILTER($B$2:$B$14794, #REF!=$D$2:$D$14794))"),"#N/A")</f>
        <v>#N/A</v>
      </c>
    </row>
    <row r="8601">
      <c r="B8601" s="4" t="s">
        <v>2640</v>
      </c>
      <c r="C8601" s="12" t="str">
        <f>IFERROR(__xludf.DUMMYFUNCTION("TEXTJOIN("";"", TRUE, FILTER($B$2:$B$14794, #REF!=$D$2:$D$14794))"),"#N/A")</f>
        <v>#N/A</v>
      </c>
    </row>
    <row r="8602">
      <c r="B8602" s="4" t="s">
        <v>2640</v>
      </c>
      <c r="C8602" s="12" t="str">
        <f>IFERROR(__xludf.DUMMYFUNCTION("TEXTJOIN("";"", TRUE, FILTER($B$2:$B$14794, #REF!=$D$2:$D$14794))"),"#N/A")</f>
        <v>#N/A</v>
      </c>
    </row>
    <row r="8603">
      <c r="B8603" s="4" t="s">
        <v>2640</v>
      </c>
      <c r="C8603" s="12" t="str">
        <f>IFERROR(__xludf.DUMMYFUNCTION("TEXTJOIN("";"", TRUE, FILTER($B$2:$B$14794, #REF!=$D$2:$D$14794))"),"#N/A")</f>
        <v>#N/A</v>
      </c>
    </row>
    <row r="8604">
      <c r="B8604" s="4" t="s">
        <v>2640</v>
      </c>
      <c r="C8604" s="12" t="str">
        <f>IFERROR(__xludf.DUMMYFUNCTION("TEXTJOIN("";"", TRUE, FILTER($B$2:$B$14794, #REF!=$D$2:$D$14794))"),"#N/A")</f>
        <v>#N/A</v>
      </c>
    </row>
    <row r="8605">
      <c r="B8605" s="4" t="s">
        <v>2640</v>
      </c>
      <c r="C8605" s="12" t="str">
        <f>IFERROR(__xludf.DUMMYFUNCTION("TEXTJOIN("";"", TRUE, FILTER($B$2:$B$14794, #REF!=$D$2:$D$14794))"),"#N/A")</f>
        <v>#N/A</v>
      </c>
    </row>
    <row r="8606">
      <c r="B8606" s="4" t="s">
        <v>2640</v>
      </c>
      <c r="C8606" s="12" t="str">
        <f>IFERROR(__xludf.DUMMYFUNCTION("TEXTJOIN("";"", TRUE, FILTER($B$2:$B$14794, #REF!=$D$2:$D$14794))"),"#N/A")</f>
        <v>#N/A</v>
      </c>
    </row>
    <row r="8607">
      <c r="B8607" s="4" t="s">
        <v>2640</v>
      </c>
      <c r="C8607" s="12" t="str">
        <f>IFERROR(__xludf.DUMMYFUNCTION("TEXTJOIN("";"", TRUE, FILTER($B$2:$B$14794, #REF!=$D$2:$D$14794))"),"#N/A")</f>
        <v>#N/A</v>
      </c>
    </row>
    <row r="8608">
      <c r="B8608" s="4" t="s">
        <v>2642</v>
      </c>
      <c r="C8608" s="12" t="str">
        <f>IFERROR(__xludf.DUMMYFUNCTION("TEXTJOIN("";"", TRUE, FILTER($B$2:$B$14794, #REF!=$D$2:$D$14794))"),"#N/A")</f>
        <v>#N/A</v>
      </c>
    </row>
    <row r="8609">
      <c r="B8609" s="4" t="s">
        <v>2642</v>
      </c>
      <c r="C8609" s="12" t="str">
        <f>IFERROR(__xludf.DUMMYFUNCTION("TEXTJOIN("";"", TRUE, FILTER($B$2:$B$14794, #REF!=$D$2:$D$14794))"),"#N/A")</f>
        <v>#N/A</v>
      </c>
    </row>
    <row r="8610">
      <c r="B8610" s="4" t="s">
        <v>2642</v>
      </c>
      <c r="C8610" s="12" t="str">
        <f>IFERROR(__xludf.DUMMYFUNCTION("TEXTJOIN("";"", TRUE, FILTER($B$2:$B$14794, #REF!=$D$2:$D$14794))"),"#N/A")</f>
        <v>#N/A</v>
      </c>
    </row>
    <row r="8611">
      <c r="B8611" s="4" t="s">
        <v>2645</v>
      </c>
      <c r="C8611" s="12" t="str">
        <f>IFERROR(__xludf.DUMMYFUNCTION("TEXTJOIN("";"", TRUE, FILTER($B$2:$B$14794, #REF!=$D$2:$D$14794))"),"#N/A")</f>
        <v>#N/A</v>
      </c>
    </row>
    <row r="8612">
      <c r="B8612" s="4" t="s">
        <v>2645</v>
      </c>
      <c r="C8612" s="12" t="str">
        <f>IFERROR(__xludf.DUMMYFUNCTION("TEXTJOIN("";"", TRUE, FILTER($B$2:$B$14794, #REF!=$D$2:$D$14794))"),"#N/A")</f>
        <v>#N/A</v>
      </c>
    </row>
    <row r="8613">
      <c r="B8613" s="4" t="s">
        <v>2645</v>
      </c>
      <c r="C8613" s="12" t="str">
        <f>IFERROR(__xludf.DUMMYFUNCTION("TEXTJOIN("";"", TRUE, FILTER($B$2:$B$14794, #REF!=$D$2:$D$14794))"),"#N/A")</f>
        <v>#N/A</v>
      </c>
    </row>
    <row r="8614">
      <c r="B8614" s="4" t="s">
        <v>2645</v>
      </c>
      <c r="C8614" s="12" t="str">
        <f>IFERROR(__xludf.DUMMYFUNCTION("TEXTJOIN("";"", TRUE, FILTER($B$2:$B$14794, #REF!=$D$2:$D$14794))"),"#N/A")</f>
        <v>#N/A</v>
      </c>
    </row>
    <row r="8615">
      <c r="B8615" s="4" t="s">
        <v>2645</v>
      </c>
      <c r="C8615" s="12" t="str">
        <f>IFERROR(__xludf.DUMMYFUNCTION("TEXTJOIN("";"", TRUE, FILTER($B$2:$B$14794, #REF!=$D$2:$D$14794))"),"#N/A")</f>
        <v>#N/A</v>
      </c>
    </row>
    <row r="8616">
      <c r="B8616" s="4" t="s">
        <v>2647</v>
      </c>
      <c r="C8616" s="12" t="str">
        <f>IFERROR(__xludf.DUMMYFUNCTION("TEXTJOIN("";"", TRUE, FILTER($B$2:$B$14794, #REF!=$D$2:$D$14794))"),"#N/A")</f>
        <v>#N/A</v>
      </c>
    </row>
    <row r="8617">
      <c r="B8617" s="4" t="s">
        <v>2649</v>
      </c>
      <c r="C8617" s="12" t="str">
        <f>IFERROR(__xludf.DUMMYFUNCTION("TEXTJOIN("";"", TRUE, FILTER($B$2:$B$14794, #REF!=$D$2:$D$14794))"),"#N/A")</f>
        <v>#N/A</v>
      </c>
    </row>
    <row r="8618">
      <c r="B8618" s="4" t="s">
        <v>2649</v>
      </c>
      <c r="C8618" s="12" t="str">
        <f>IFERROR(__xludf.DUMMYFUNCTION("TEXTJOIN("";"", TRUE, FILTER($B$2:$B$14794, #REF!=$D$2:$D$14794))"),"#N/A")</f>
        <v>#N/A</v>
      </c>
    </row>
    <row r="8619">
      <c r="B8619" s="4" t="s">
        <v>2649</v>
      </c>
      <c r="C8619" s="12" t="str">
        <f>IFERROR(__xludf.DUMMYFUNCTION("TEXTJOIN("";"", TRUE, FILTER($B$2:$B$14794, #REF!=$D$2:$D$14794))"),"#N/A")</f>
        <v>#N/A</v>
      </c>
    </row>
    <row r="8620">
      <c r="B8620" s="4" t="s">
        <v>2649</v>
      </c>
      <c r="C8620" s="12" t="str">
        <f>IFERROR(__xludf.DUMMYFUNCTION("TEXTJOIN("";"", TRUE, FILTER($B$2:$B$14794, #REF!=$D$2:$D$14794))"),"#N/A")</f>
        <v>#N/A</v>
      </c>
    </row>
    <row r="8621">
      <c r="B8621" s="4" t="s">
        <v>2651</v>
      </c>
      <c r="C8621" s="12" t="str">
        <f>IFERROR(__xludf.DUMMYFUNCTION("TEXTJOIN("";"", TRUE, FILTER($B$2:$B$14794, #REF!=$D$2:$D$14794))"),"#N/A")</f>
        <v>#N/A</v>
      </c>
    </row>
    <row r="8622">
      <c r="B8622" s="4" t="s">
        <v>2651</v>
      </c>
      <c r="C8622" s="12" t="str">
        <f>IFERROR(__xludf.DUMMYFUNCTION("TEXTJOIN("";"", TRUE, FILTER($B$2:$B$14794, #REF!=$D$2:$D$14794))"),"#N/A")</f>
        <v>#N/A</v>
      </c>
    </row>
    <row r="8623">
      <c r="B8623" s="4" t="s">
        <v>2651</v>
      </c>
      <c r="C8623" s="12" t="str">
        <f>IFERROR(__xludf.DUMMYFUNCTION("TEXTJOIN("";"", TRUE, FILTER($B$2:$B$14794, #REF!=$D$2:$D$14794))"),"#N/A")</f>
        <v>#N/A</v>
      </c>
    </row>
    <row r="8624">
      <c r="B8624" s="4" t="s">
        <v>2651</v>
      </c>
      <c r="C8624" s="12" t="str">
        <f>IFERROR(__xludf.DUMMYFUNCTION("TEXTJOIN("";"", TRUE, FILTER($B$2:$B$14794, #REF!=$D$2:$D$14794))"),"#N/A")</f>
        <v>#N/A</v>
      </c>
    </row>
    <row r="8625">
      <c r="B8625" s="4" t="s">
        <v>2651</v>
      </c>
      <c r="C8625" s="12" t="str">
        <f>IFERROR(__xludf.DUMMYFUNCTION("TEXTJOIN("";"", TRUE, FILTER($B$2:$B$14794, #REF!=$D$2:$D$14794))"),"#N/A")</f>
        <v>#N/A</v>
      </c>
    </row>
    <row r="8626">
      <c r="B8626" s="4" t="s">
        <v>2651</v>
      </c>
      <c r="C8626" s="12" t="str">
        <f>IFERROR(__xludf.DUMMYFUNCTION("TEXTJOIN("";"", TRUE, FILTER($B$2:$B$14794, #REF!=$D$2:$D$14794))"),"#N/A")</f>
        <v>#N/A</v>
      </c>
    </row>
    <row r="8627">
      <c r="B8627" s="4" t="s">
        <v>2651</v>
      </c>
      <c r="C8627" s="12" t="str">
        <f>IFERROR(__xludf.DUMMYFUNCTION("TEXTJOIN("";"", TRUE, FILTER($B$2:$B$14794, #REF!=$D$2:$D$14794))"),"#N/A")</f>
        <v>#N/A</v>
      </c>
    </row>
    <row r="8628">
      <c r="B8628" s="4" t="s">
        <v>2651</v>
      </c>
      <c r="C8628" s="12" t="str">
        <f>IFERROR(__xludf.DUMMYFUNCTION("TEXTJOIN("";"", TRUE, FILTER($B$2:$B$14794, #REF!=$D$2:$D$14794))"),"#N/A")</f>
        <v>#N/A</v>
      </c>
    </row>
    <row r="8629">
      <c r="B8629" s="4" t="s">
        <v>2651</v>
      </c>
      <c r="C8629" s="12" t="str">
        <f>IFERROR(__xludf.DUMMYFUNCTION("TEXTJOIN("";"", TRUE, FILTER($B$2:$B$14794, #REF!=$D$2:$D$14794))"),"#N/A")</f>
        <v>#N/A</v>
      </c>
    </row>
    <row r="8630">
      <c r="B8630" s="4" t="s">
        <v>2653</v>
      </c>
      <c r="C8630" s="12" t="str">
        <f>IFERROR(__xludf.DUMMYFUNCTION("TEXTJOIN("";"", TRUE, FILTER($B$2:$B$14794, #REF!=$D$2:$D$14794))"),"#N/A")</f>
        <v>#N/A</v>
      </c>
    </row>
    <row r="8631">
      <c r="B8631" s="4" t="s">
        <v>2653</v>
      </c>
      <c r="C8631" s="12" t="str">
        <f>IFERROR(__xludf.DUMMYFUNCTION("TEXTJOIN("";"", TRUE, FILTER($B$2:$B$14794, #REF!=$D$2:$D$14794))"),"#N/A")</f>
        <v>#N/A</v>
      </c>
    </row>
    <row r="8632">
      <c r="B8632" s="4" t="s">
        <v>2653</v>
      </c>
      <c r="C8632" s="12" t="str">
        <f>IFERROR(__xludf.DUMMYFUNCTION("TEXTJOIN("";"", TRUE, FILTER($B$2:$B$14794, #REF!=$D$2:$D$14794))"),"#N/A")</f>
        <v>#N/A</v>
      </c>
    </row>
    <row r="8633">
      <c r="B8633" s="4" t="s">
        <v>2653</v>
      </c>
      <c r="C8633" s="12" t="str">
        <f>IFERROR(__xludf.DUMMYFUNCTION("TEXTJOIN("";"", TRUE, FILTER($B$2:$B$14794, #REF!=$D$2:$D$14794))"),"#N/A")</f>
        <v>#N/A</v>
      </c>
    </row>
    <row r="8634">
      <c r="B8634" s="4" t="s">
        <v>2653</v>
      </c>
      <c r="C8634" s="12" t="str">
        <f>IFERROR(__xludf.DUMMYFUNCTION("TEXTJOIN("";"", TRUE, FILTER($B$2:$B$14794, #REF!=$D$2:$D$14794))"),"#N/A")</f>
        <v>#N/A</v>
      </c>
    </row>
    <row r="8635">
      <c r="B8635" s="4" t="s">
        <v>2653</v>
      </c>
      <c r="C8635" s="12" t="str">
        <f>IFERROR(__xludf.DUMMYFUNCTION("TEXTJOIN("";"", TRUE, FILTER($B$2:$B$14794, #REF!=$D$2:$D$14794))"),"#N/A")</f>
        <v>#N/A</v>
      </c>
    </row>
    <row r="8636">
      <c r="B8636" s="4" t="s">
        <v>2653</v>
      </c>
      <c r="C8636" s="12" t="str">
        <f>IFERROR(__xludf.DUMMYFUNCTION("TEXTJOIN("";"", TRUE, FILTER($B$2:$B$14794, #REF!=$D$2:$D$14794))"),"#N/A")</f>
        <v>#N/A</v>
      </c>
    </row>
    <row r="8637">
      <c r="B8637" s="4" t="s">
        <v>2653</v>
      </c>
      <c r="C8637" s="12" t="str">
        <f>IFERROR(__xludf.DUMMYFUNCTION("TEXTJOIN("";"", TRUE, FILTER($B$2:$B$14794, #REF!=$D$2:$D$14794))"),"#N/A")</f>
        <v>#N/A</v>
      </c>
    </row>
    <row r="8638">
      <c r="B8638" s="4" t="s">
        <v>2653</v>
      </c>
      <c r="C8638" s="12" t="str">
        <f>IFERROR(__xludf.DUMMYFUNCTION("TEXTJOIN("";"", TRUE, FILTER($B$2:$B$14794, #REF!=$D$2:$D$14794))"),"#N/A")</f>
        <v>#N/A</v>
      </c>
    </row>
    <row r="8639">
      <c r="B8639" s="4" t="s">
        <v>2653</v>
      </c>
      <c r="C8639" s="12" t="str">
        <f>IFERROR(__xludf.DUMMYFUNCTION("TEXTJOIN("";"", TRUE, FILTER($B$2:$B$14794, #REF!=$D$2:$D$14794))"),"#N/A")</f>
        <v>#N/A</v>
      </c>
    </row>
    <row r="8640">
      <c r="B8640" s="4" t="s">
        <v>2655</v>
      </c>
      <c r="C8640" s="12" t="str">
        <f>IFERROR(__xludf.DUMMYFUNCTION("TEXTJOIN("";"", TRUE, FILTER($B$2:$B$14794, #REF!=$D$2:$D$14794))"),"#N/A")</f>
        <v>#N/A</v>
      </c>
    </row>
    <row r="8641">
      <c r="B8641" s="4" t="s">
        <v>2655</v>
      </c>
      <c r="C8641" s="12" t="str">
        <f>IFERROR(__xludf.DUMMYFUNCTION("TEXTJOIN("";"", TRUE, FILTER($B$2:$B$14794, #REF!=$D$2:$D$14794))"),"#N/A")</f>
        <v>#N/A</v>
      </c>
    </row>
    <row r="8642">
      <c r="B8642" s="4" t="s">
        <v>2655</v>
      </c>
      <c r="C8642" s="12" t="str">
        <f>IFERROR(__xludf.DUMMYFUNCTION("TEXTJOIN("";"", TRUE, FILTER($B$2:$B$14794, #REF!=$D$2:$D$14794))"),"#N/A")</f>
        <v>#N/A</v>
      </c>
    </row>
    <row r="8643">
      <c r="B8643" s="4" t="s">
        <v>2655</v>
      </c>
      <c r="C8643" s="12" t="str">
        <f>IFERROR(__xludf.DUMMYFUNCTION("TEXTJOIN("";"", TRUE, FILTER($B$2:$B$14794, #REF!=$D$2:$D$14794))"),"#N/A")</f>
        <v>#N/A</v>
      </c>
    </row>
    <row r="8644">
      <c r="B8644" s="4" t="s">
        <v>2655</v>
      </c>
      <c r="C8644" s="12" t="str">
        <f>IFERROR(__xludf.DUMMYFUNCTION("TEXTJOIN("";"", TRUE, FILTER($B$2:$B$14794, #REF!=$D$2:$D$14794))"),"#N/A")</f>
        <v>#N/A</v>
      </c>
    </row>
    <row r="8645">
      <c r="B8645" s="4" t="s">
        <v>2655</v>
      </c>
      <c r="C8645" s="12" t="str">
        <f>IFERROR(__xludf.DUMMYFUNCTION("TEXTJOIN("";"", TRUE, FILTER($B$2:$B$14794, #REF!=$D$2:$D$14794))"),"#N/A")</f>
        <v>#N/A</v>
      </c>
    </row>
    <row r="8646">
      <c r="B8646" s="4" t="s">
        <v>2655</v>
      </c>
      <c r="C8646" s="12" t="str">
        <f>IFERROR(__xludf.DUMMYFUNCTION("TEXTJOIN("";"", TRUE, FILTER($B$2:$B$14794, #REF!=$D$2:$D$14794))"),"#N/A")</f>
        <v>#N/A</v>
      </c>
    </row>
    <row r="8647">
      <c r="B8647" s="4" t="s">
        <v>2657</v>
      </c>
      <c r="C8647" s="12" t="str">
        <f>IFERROR(__xludf.DUMMYFUNCTION("TEXTJOIN("";"", TRUE, FILTER($B$2:$B$14794, #REF!=$D$2:$D$14794))"),"#N/A")</f>
        <v>#N/A</v>
      </c>
    </row>
    <row r="8648">
      <c r="B8648" s="4" t="s">
        <v>2657</v>
      </c>
      <c r="C8648" s="12" t="str">
        <f>IFERROR(__xludf.DUMMYFUNCTION("TEXTJOIN("";"", TRUE, FILTER($B$2:$B$14794, #REF!=$D$2:$D$14794))"),"#N/A")</f>
        <v>#N/A</v>
      </c>
    </row>
    <row r="8649">
      <c r="B8649" s="4" t="s">
        <v>2657</v>
      </c>
      <c r="C8649" s="12" t="str">
        <f>IFERROR(__xludf.DUMMYFUNCTION("TEXTJOIN("";"", TRUE, FILTER($B$2:$B$14794, #REF!=$D$2:$D$14794))"),"#N/A")</f>
        <v>#N/A</v>
      </c>
    </row>
    <row r="8650">
      <c r="B8650" s="4" t="s">
        <v>2659</v>
      </c>
      <c r="C8650" s="12" t="str">
        <f>IFERROR(__xludf.DUMMYFUNCTION("TEXTJOIN("";"", TRUE, FILTER($B$2:$B$14794, #REF!=$D$2:$D$14794))"),"#N/A")</f>
        <v>#N/A</v>
      </c>
    </row>
    <row r="8651">
      <c r="B8651" s="4" t="s">
        <v>2659</v>
      </c>
      <c r="C8651" s="12" t="str">
        <f>IFERROR(__xludf.DUMMYFUNCTION("TEXTJOIN("";"", TRUE, FILTER($B$2:$B$14794, #REF!=$D$2:$D$14794))"),"#N/A")</f>
        <v>#N/A</v>
      </c>
    </row>
    <row r="8652">
      <c r="B8652" s="4" t="s">
        <v>2659</v>
      </c>
      <c r="C8652" s="12" t="str">
        <f>IFERROR(__xludf.DUMMYFUNCTION("TEXTJOIN("";"", TRUE, FILTER($B$2:$B$14794, #REF!=$D$2:$D$14794))"),"#N/A")</f>
        <v>#N/A</v>
      </c>
    </row>
    <row r="8653">
      <c r="B8653" s="4" t="s">
        <v>2659</v>
      </c>
      <c r="C8653" s="12" t="str">
        <f>IFERROR(__xludf.DUMMYFUNCTION("TEXTJOIN("";"", TRUE, FILTER($B$2:$B$14794, #REF!=$D$2:$D$14794))"),"#N/A")</f>
        <v>#N/A</v>
      </c>
    </row>
    <row r="8654">
      <c r="B8654" s="4" t="s">
        <v>2659</v>
      </c>
      <c r="C8654" s="12" t="str">
        <f>IFERROR(__xludf.DUMMYFUNCTION("TEXTJOIN("";"", TRUE, FILTER($B$2:$B$14794, #REF!=$D$2:$D$14794))"),"#N/A")</f>
        <v>#N/A</v>
      </c>
    </row>
    <row r="8655">
      <c r="B8655" s="4" t="s">
        <v>2659</v>
      </c>
      <c r="C8655" s="12" t="str">
        <f>IFERROR(__xludf.DUMMYFUNCTION("TEXTJOIN("";"", TRUE, FILTER($B$2:$B$14794, #REF!=$D$2:$D$14794))"),"#N/A")</f>
        <v>#N/A</v>
      </c>
    </row>
    <row r="8656">
      <c r="B8656" s="4" t="s">
        <v>2659</v>
      </c>
      <c r="C8656" s="12" t="str">
        <f>IFERROR(__xludf.DUMMYFUNCTION("TEXTJOIN("";"", TRUE, FILTER($B$2:$B$14794, #REF!=$D$2:$D$14794))"),"#N/A")</f>
        <v>#N/A</v>
      </c>
    </row>
    <row r="8657">
      <c r="B8657" s="4" t="s">
        <v>2659</v>
      </c>
      <c r="C8657" s="12" t="str">
        <f>IFERROR(__xludf.DUMMYFUNCTION("TEXTJOIN("";"", TRUE, FILTER($B$2:$B$14794, #REF!=$D$2:$D$14794))"),"#N/A")</f>
        <v>#N/A</v>
      </c>
    </row>
    <row r="8658">
      <c r="B8658" s="4" t="s">
        <v>2662</v>
      </c>
      <c r="C8658" s="12" t="str">
        <f>IFERROR(__xludf.DUMMYFUNCTION("TEXTJOIN("";"", TRUE, FILTER($B$2:$B$14794, #REF!=$D$2:$D$14794))"),"#N/A")</f>
        <v>#N/A</v>
      </c>
    </row>
    <row r="8659">
      <c r="B8659" s="4" t="s">
        <v>2662</v>
      </c>
      <c r="C8659" s="12" t="str">
        <f>IFERROR(__xludf.DUMMYFUNCTION("TEXTJOIN("";"", TRUE, FILTER($B$2:$B$14794, #REF!=$D$2:$D$14794))"),"#N/A")</f>
        <v>#N/A</v>
      </c>
    </row>
    <row r="8660">
      <c r="B8660" s="4" t="s">
        <v>2662</v>
      </c>
      <c r="C8660" s="12" t="str">
        <f>IFERROR(__xludf.DUMMYFUNCTION("TEXTJOIN("";"", TRUE, FILTER($B$2:$B$14794, #REF!=$D$2:$D$14794))"),"#N/A")</f>
        <v>#N/A</v>
      </c>
    </row>
    <row r="8661">
      <c r="B8661" s="4" t="s">
        <v>2662</v>
      </c>
      <c r="C8661" s="12" t="str">
        <f>IFERROR(__xludf.DUMMYFUNCTION("TEXTJOIN("";"", TRUE, FILTER($B$2:$B$14794, #REF!=$D$2:$D$14794))"),"#N/A")</f>
        <v>#N/A</v>
      </c>
    </row>
    <row r="8662">
      <c r="B8662" s="4" t="s">
        <v>2664</v>
      </c>
      <c r="C8662" s="12" t="str">
        <f>IFERROR(__xludf.DUMMYFUNCTION("TEXTJOIN("";"", TRUE, FILTER($B$2:$B$14794, #REF!=$D$2:$D$14794))"),"#N/A")</f>
        <v>#N/A</v>
      </c>
    </row>
    <row r="8663">
      <c r="B8663" s="4" t="s">
        <v>2664</v>
      </c>
      <c r="C8663" s="12" t="str">
        <f>IFERROR(__xludf.DUMMYFUNCTION("TEXTJOIN("";"", TRUE, FILTER($B$2:$B$14794, #REF!=$D$2:$D$14794))"),"#N/A")</f>
        <v>#N/A</v>
      </c>
    </row>
    <row r="8664">
      <c r="B8664" s="4" t="s">
        <v>2664</v>
      </c>
      <c r="C8664" s="12" t="str">
        <f>IFERROR(__xludf.DUMMYFUNCTION("TEXTJOIN("";"", TRUE, FILTER($B$2:$B$14794, #REF!=$D$2:$D$14794))"),"#N/A")</f>
        <v>#N/A</v>
      </c>
    </row>
    <row r="8665">
      <c r="B8665" s="4" t="s">
        <v>2664</v>
      </c>
      <c r="C8665" s="12" t="str">
        <f>IFERROR(__xludf.DUMMYFUNCTION("TEXTJOIN("";"", TRUE, FILTER($B$2:$B$14794, #REF!=$D$2:$D$14794))"),"#N/A")</f>
        <v>#N/A</v>
      </c>
    </row>
    <row r="8666">
      <c r="B8666" s="4" t="s">
        <v>2664</v>
      </c>
      <c r="C8666" s="12" t="str">
        <f>IFERROR(__xludf.DUMMYFUNCTION("TEXTJOIN("";"", TRUE, FILTER($B$2:$B$14794, #REF!=$D$2:$D$14794))"),"#N/A")</f>
        <v>#N/A</v>
      </c>
    </row>
    <row r="8667">
      <c r="B8667" s="4" t="s">
        <v>2664</v>
      </c>
      <c r="C8667" s="12" t="str">
        <f>IFERROR(__xludf.DUMMYFUNCTION("TEXTJOIN("";"", TRUE, FILTER($B$2:$B$14794, #REF!=$D$2:$D$14794))"),"#N/A")</f>
        <v>#N/A</v>
      </c>
    </row>
    <row r="8668">
      <c r="B8668" s="4" t="s">
        <v>2664</v>
      </c>
      <c r="C8668" s="12" t="str">
        <f>IFERROR(__xludf.DUMMYFUNCTION("TEXTJOIN("";"", TRUE, FILTER($B$2:$B$14794, #REF!=$D$2:$D$14794))"),"#N/A")</f>
        <v>#N/A</v>
      </c>
    </row>
    <row r="8669">
      <c r="B8669" s="4" t="s">
        <v>2666</v>
      </c>
      <c r="C8669" s="12" t="str">
        <f>IFERROR(__xludf.DUMMYFUNCTION("TEXTJOIN("";"", TRUE, FILTER($B$2:$B$14794, #REF!=$D$2:$D$14794))"),"#N/A")</f>
        <v>#N/A</v>
      </c>
    </row>
    <row r="8670">
      <c r="B8670" s="4" t="s">
        <v>2666</v>
      </c>
      <c r="C8670" s="12" t="str">
        <f>IFERROR(__xludf.DUMMYFUNCTION("TEXTJOIN("";"", TRUE, FILTER($B$2:$B$14794, #REF!=$D$2:$D$14794))"),"#N/A")</f>
        <v>#N/A</v>
      </c>
    </row>
    <row r="8671">
      <c r="B8671" s="4" t="s">
        <v>2666</v>
      </c>
      <c r="C8671" s="12" t="str">
        <f>IFERROR(__xludf.DUMMYFUNCTION("TEXTJOIN("";"", TRUE, FILTER($B$2:$B$14794, #REF!=$D$2:$D$14794))"),"#N/A")</f>
        <v>#N/A</v>
      </c>
    </row>
    <row r="8672">
      <c r="B8672" s="4" t="s">
        <v>2666</v>
      </c>
      <c r="C8672" s="12" t="str">
        <f>IFERROR(__xludf.DUMMYFUNCTION("TEXTJOIN("";"", TRUE, FILTER($B$2:$B$14794, #REF!=$D$2:$D$14794))"),"#N/A")</f>
        <v>#N/A</v>
      </c>
    </row>
    <row r="8673">
      <c r="B8673" s="4" t="s">
        <v>2666</v>
      </c>
      <c r="C8673" s="12" t="str">
        <f>IFERROR(__xludf.DUMMYFUNCTION("TEXTJOIN("";"", TRUE, FILTER($B$2:$B$14794, #REF!=$D$2:$D$14794))"),"#N/A")</f>
        <v>#N/A</v>
      </c>
    </row>
    <row r="8674">
      <c r="B8674" s="4" t="s">
        <v>2666</v>
      </c>
      <c r="C8674" s="12" t="str">
        <f>IFERROR(__xludf.DUMMYFUNCTION("TEXTJOIN("";"", TRUE, FILTER($B$2:$B$14794, #REF!=$D$2:$D$14794))"),"#N/A")</f>
        <v>#N/A</v>
      </c>
    </row>
    <row r="8675">
      <c r="B8675" s="4" t="s">
        <v>2666</v>
      </c>
      <c r="C8675" s="12" t="str">
        <f>IFERROR(__xludf.DUMMYFUNCTION("TEXTJOIN("";"", TRUE, FILTER($B$2:$B$14794, #REF!=$D$2:$D$14794))"),"#N/A")</f>
        <v>#N/A</v>
      </c>
    </row>
    <row r="8676">
      <c r="B8676" s="4" t="s">
        <v>2666</v>
      </c>
      <c r="C8676" s="12" t="str">
        <f>IFERROR(__xludf.DUMMYFUNCTION("TEXTJOIN("";"", TRUE, FILTER($B$2:$B$14794, #REF!=$D$2:$D$14794))"),"#N/A")</f>
        <v>#N/A</v>
      </c>
    </row>
    <row r="8677">
      <c r="B8677" s="4" t="s">
        <v>2668</v>
      </c>
      <c r="C8677" s="12" t="str">
        <f>IFERROR(__xludf.DUMMYFUNCTION("TEXTJOIN("";"", TRUE, FILTER($B$2:$B$14794, #REF!=$D$2:$D$14794))"),"#N/A")</f>
        <v>#N/A</v>
      </c>
    </row>
    <row r="8678">
      <c r="B8678" s="4" t="s">
        <v>2668</v>
      </c>
      <c r="C8678" s="12" t="str">
        <f>IFERROR(__xludf.DUMMYFUNCTION("TEXTJOIN("";"", TRUE, FILTER($B$2:$B$14794, #REF!=$D$2:$D$14794))"),"#N/A")</f>
        <v>#N/A</v>
      </c>
    </row>
    <row r="8679">
      <c r="B8679" s="4" t="s">
        <v>2668</v>
      </c>
      <c r="C8679" s="12" t="str">
        <f>IFERROR(__xludf.DUMMYFUNCTION("TEXTJOIN("";"", TRUE, FILTER($B$2:$B$14794, #REF!=$D$2:$D$14794))"),"#N/A")</f>
        <v>#N/A</v>
      </c>
    </row>
    <row r="8680">
      <c r="B8680" s="4" t="s">
        <v>2668</v>
      </c>
      <c r="C8680" s="12" t="str">
        <f>IFERROR(__xludf.DUMMYFUNCTION("TEXTJOIN("";"", TRUE, FILTER($B$2:$B$14794, #REF!=$D$2:$D$14794))"),"#N/A")</f>
        <v>#N/A</v>
      </c>
    </row>
    <row r="8681">
      <c r="B8681" s="4" t="s">
        <v>2668</v>
      </c>
      <c r="C8681" s="12" t="str">
        <f>IFERROR(__xludf.DUMMYFUNCTION("TEXTJOIN("";"", TRUE, FILTER($B$2:$B$14794, #REF!=$D$2:$D$14794))"),"#N/A")</f>
        <v>#N/A</v>
      </c>
    </row>
    <row r="8682">
      <c r="B8682" s="4" t="s">
        <v>2668</v>
      </c>
      <c r="C8682" s="12" t="str">
        <f>IFERROR(__xludf.DUMMYFUNCTION("TEXTJOIN("";"", TRUE, FILTER($B$2:$B$14794, #REF!=$D$2:$D$14794))"),"#N/A")</f>
        <v>#N/A</v>
      </c>
    </row>
    <row r="8683">
      <c r="B8683" s="4" t="s">
        <v>2670</v>
      </c>
      <c r="C8683" s="12" t="str">
        <f>IFERROR(__xludf.DUMMYFUNCTION("TEXTJOIN("";"", TRUE, FILTER($B$2:$B$14794, #REF!=$D$2:$D$14794))"),"#N/A")</f>
        <v>#N/A</v>
      </c>
    </row>
    <row r="8684">
      <c r="B8684" s="4" t="s">
        <v>2670</v>
      </c>
      <c r="C8684" s="12" t="str">
        <f>IFERROR(__xludf.DUMMYFUNCTION("TEXTJOIN("";"", TRUE, FILTER($B$2:$B$14794, #REF!=$D$2:$D$14794))"),"#N/A")</f>
        <v>#N/A</v>
      </c>
    </row>
    <row r="8685">
      <c r="B8685" s="4" t="s">
        <v>2670</v>
      </c>
      <c r="C8685" s="12" t="str">
        <f>IFERROR(__xludf.DUMMYFUNCTION("TEXTJOIN("";"", TRUE, FILTER($B$2:$B$14794, #REF!=$D$2:$D$14794))"),"#N/A")</f>
        <v>#N/A</v>
      </c>
    </row>
    <row r="8686">
      <c r="B8686" s="4" t="s">
        <v>2672</v>
      </c>
      <c r="C8686" s="12" t="str">
        <f>IFERROR(__xludf.DUMMYFUNCTION("TEXTJOIN("";"", TRUE, FILTER($B$2:$B$14794, #REF!=$D$2:$D$14794))"),"#N/A")</f>
        <v>#N/A</v>
      </c>
    </row>
    <row r="8687">
      <c r="B8687" s="4" t="s">
        <v>2672</v>
      </c>
      <c r="C8687" s="12" t="str">
        <f>IFERROR(__xludf.DUMMYFUNCTION("TEXTJOIN("";"", TRUE, FILTER($B$2:$B$14794, #REF!=$D$2:$D$14794))"),"#N/A")</f>
        <v>#N/A</v>
      </c>
    </row>
    <row r="8688">
      <c r="B8688" s="4" t="s">
        <v>2672</v>
      </c>
      <c r="C8688" s="12" t="str">
        <f>IFERROR(__xludf.DUMMYFUNCTION("TEXTJOIN("";"", TRUE, FILTER($B$2:$B$14794, #REF!=$D$2:$D$14794))"),"#N/A")</f>
        <v>#N/A</v>
      </c>
    </row>
    <row r="8689">
      <c r="B8689" s="4" t="s">
        <v>2672</v>
      </c>
      <c r="C8689" s="12" t="str">
        <f>IFERROR(__xludf.DUMMYFUNCTION("TEXTJOIN("";"", TRUE, FILTER($B$2:$B$14794, #REF!=$D$2:$D$14794))"),"#N/A")</f>
        <v>#N/A</v>
      </c>
    </row>
    <row r="8690">
      <c r="B8690" s="4" t="s">
        <v>2672</v>
      </c>
      <c r="C8690" s="12" t="str">
        <f>IFERROR(__xludf.DUMMYFUNCTION("TEXTJOIN("";"", TRUE, FILTER($B$2:$B$14794, #REF!=$D$2:$D$14794))"),"#N/A")</f>
        <v>#N/A</v>
      </c>
    </row>
    <row r="8691">
      <c r="B8691" s="4" t="s">
        <v>2672</v>
      </c>
      <c r="C8691" s="12" t="str">
        <f>IFERROR(__xludf.DUMMYFUNCTION("TEXTJOIN("";"", TRUE, FILTER($B$2:$B$14794, #REF!=$D$2:$D$14794))"),"#N/A")</f>
        <v>#N/A</v>
      </c>
    </row>
    <row r="8692">
      <c r="B8692" s="4" t="s">
        <v>2672</v>
      </c>
      <c r="C8692" s="12" t="str">
        <f>IFERROR(__xludf.DUMMYFUNCTION("TEXTJOIN("";"", TRUE, FILTER($B$2:$B$14794, #REF!=$D$2:$D$14794))"),"#N/A")</f>
        <v>#N/A</v>
      </c>
    </row>
    <row r="8693">
      <c r="B8693" s="4" t="s">
        <v>2674</v>
      </c>
      <c r="C8693" s="12" t="str">
        <f>IFERROR(__xludf.DUMMYFUNCTION("TEXTJOIN("";"", TRUE, FILTER($B$2:$B$14794, #REF!=$D$2:$D$14794))"),"#N/A")</f>
        <v>#N/A</v>
      </c>
    </row>
    <row r="8694">
      <c r="B8694" s="4" t="s">
        <v>2674</v>
      </c>
      <c r="C8694" s="12" t="str">
        <f>IFERROR(__xludf.DUMMYFUNCTION("TEXTJOIN("";"", TRUE, FILTER($B$2:$B$14794, #REF!=$D$2:$D$14794))"),"#N/A")</f>
        <v>#N/A</v>
      </c>
    </row>
    <row r="8695">
      <c r="B8695" s="4" t="s">
        <v>2674</v>
      </c>
      <c r="C8695" s="12" t="str">
        <f>IFERROR(__xludf.DUMMYFUNCTION("TEXTJOIN("";"", TRUE, FILTER($B$2:$B$14794, #REF!=$D$2:$D$14794))"),"#N/A")</f>
        <v>#N/A</v>
      </c>
    </row>
    <row r="8696">
      <c r="B8696" s="4" t="s">
        <v>2674</v>
      </c>
      <c r="C8696" s="12" t="str">
        <f>IFERROR(__xludf.DUMMYFUNCTION("TEXTJOIN("";"", TRUE, FILTER($B$2:$B$14794, #REF!=$D$2:$D$14794))"),"#N/A")</f>
        <v>#N/A</v>
      </c>
    </row>
    <row r="8697">
      <c r="B8697" s="4" t="s">
        <v>2674</v>
      </c>
      <c r="C8697" s="12" t="str">
        <f>IFERROR(__xludf.DUMMYFUNCTION("TEXTJOIN("";"", TRUE, FILTER($B$2:$B$14794, #REF!=$D$2:$D$14794))"),"#N/A")</f>
        <v>#N/A</v>
      </c>
    </row>
    <row r="8698">
      <c r="B8698" s="4" t="s">
        <v>2674</v>
      </c>
      <c r="C8698" s="12" t="str">
        <f>IFERROR(__xludf.DUMMYFUNCTION("TEXTJOIN("";"", TRUE, FILTER($B$2:$B$14794, #REF!=$D$2:$D$14794))"),"#N/A")</f>
        <v>#N/A</v>
      </c>
    </row>
    <row r="8699">
      <c r="B8699" s="4" t="s">
        <v>2674</v>
      </c>
      <c r="C8699" s="12" t="str">
        <f>IFERROR(__xludf.DUMMYFUNCTION("TEXTJOIN("";"", TRUE, FILTER($B$2:$B$14794, #REF!=$D$2:$D$14794))"),"#N/A")</f>
        <v>#N/A</v>
      </c>
    </row>
    <row r="8700">
      <c r="B8700" s="4" t="s">
        <v>2674</v>
      </c>
      <c r="C8700" s="12" t="str">
        <f>IFERROR(__xludf.DUMMYFUNCTION("TEXTJOIN("";"", TRUE, FILTER($B$2:$B$14794, #REF!=$D$2:$D$14794))"),"#N/A")</f>
        <v>#N/A</v>
      </c>
    </row>
    <row r="8701">
      <c r="B8701" s="4" t="s">
        <v>2676</v>
      </c>
      <c r="C8701" s="12" t="str">
        <f>IFERROR(__xludf.DUMMYFUNCTION("TEXTJOIN("";"", TRUE, FILTER($B$2:$B$14794, #REF!=$D$2:$D$14794))"),"#N/A")</f>
        <v>#N/A</v>
      </c>
    </row>
    <row r="8702">
      <c r="B8702" s="4" t="s">
        <v>2676</v>
      </c>
      <c r="C8702" s="12" t="str">
        <f>IFERROR(__xludf.DUMMYFUNCTION("TEXTJOIN("";"", TRUE, FILTER($B$2:$B$14794, #REF!=$D$2:$D$14794))"),"#N/A")</f>
        <v>#N/A</v>
      </c>
    </row>
    <row r="8703">
      <c r="B8703" s="4" t="s">
        <v>2676</v>
      </c>
      <c r="C8703" s="12" t="str">
        <f>IFERROR(__xludf.DUMMYFUNCTION("TEXTJOIN("";"", TRUE, FILTER($B$2:$B$14794, #REF!=$D$2:$D$14794))"),"#N/A")</f>
        <v>#N/A</v>
      </c>
    </row>
    <row r="8704">
      <c r="B8704" s="4" t="s">
        <v>2676</v>
      </c>
      <c r="C8704" s="12" t="str">
        <f>IFERROR(__xludf.DUMMYFUNCTION("TEXTJOIN("";"", TRUE, FILTER($B$2:$B$14794, #REF!=$D$2:$D$14794))"),"#N/A")</f>
        <v>#N/A</v>
      </c>
    </row>
    <row r="8705">
      <c r="B8705" s="4" t="s">
        <v>2676</v>
      </c>
      <c r="C8705" s="12" t="str">
        <f>IFERROR(__xludf.DUMMYFUNCTION("TEXTJOIN("";"", TRUE, FILTER($B$2:$B$14794, #REF!=$D$2:$D$14794))"),"#N/A")</f>
        <v>#N/A</v>
      </c>
    </row>
    <row r="8706">
      <c r="B8706" s="4" t="s">
        <v>2676</v>
      </c>
      <c r="C8706" s="12" t="str">
        <f>IFERROR(__xludf.DUMMYFUNCTION("TEXTJOIN("";"", TRUE, FILTER($B$2:$B$14794, #REF!=$D$2:$D$14794))"),"#N/A")</f>
        <v>#N/A</v>
      </c>
    </row>
    <row r="8707">
      <c r="B8707" s="4" t="s">
        <v>2676</v>
      </c>
      <c r="C8707" s="12" t="str">
        <f>IFERROR(__xludf.DUMMYFUNCTION("TEXTJOIN("";"", TRUE, FILTER($B$2:$B$14794, #REF!=$D$2:$D$14794))"),"#N/A")</f>
        <v>#N/A</v>
      </c>
    </row>
    <row r="8708">
      <c r="B8708" s="4" t="s">
        <v>2676</v>
      </c>
      <c r="C8708" s="12" t="str">
        <f>IFERROR(__xludf.DUMMYFUNCTION("TEXTJOIN("";"", TRUE, FILTER($B$2:$B$14794, #REF!=$D$2:$D$14794))"),"#N/A")</f>
        <v>#N/A</v>
      </c>
    </row>
    <row r="8709">
      <c r="B8709" s="4" t="s">
        <v>2676</v>
      </c>
      <c r="C8709" s="12" t="str">
        <f>IFERROR(__xludf.DUMMYFUNCTION("TEXTJOIN("";"", TRUE, FILTER($B$2:$B$14794, #REF!=$D$2:$D$14794))"),"#N/A")</f>
        <v>#N/A</v>
      </c>
    </row>
    <row r="8710">
      <c r="B8710" s="4" t="s">
        <v>2676</v>
      </c>
      <c r="C8710" s="12" t="str">
        <f>IFERROR(__xludf.DUMMYFUNCTION("TEXTJOIN("";"", TRUE, FILTER($B$2:$B$14794, #REF!=$D$2:$D$14794))"),"#N/A")</f>
        <v>#N/A</v>
      </c>
    </row>
    <row r="8711">
      <c r="B8711" s="4" t="s">
        <v>2678</v>
      </c>
      <c r="C8711" s="12" t="str">
        <f>IFERROR(__xludf.DUMMYFUNCTION("TEXTJOIN("";"", TRUE, FILTER($B$2:$B$14794, #REF!=$D$2:$D$14794))"),"#N/A")</f>
        <v>#N/A</v>
      </c>
    </row>
    <row r="8712">
      <c r="B8712" s="4" t="s">
        <v>2678</v>
      </c>
      <c r="C8712" s="12" t="str">
        <f>IFERROR(__xludf.DUMMYFUNCTION("TEXTJOIN("";"", TRUE, FILTER($B$2:$B$14794, #REF!=$D$2:$D$14794))"),"#N/A")</f>
        <v>#N/A</v>
      </c>
    </row>
    <row r="8713">
      <c r="B8713" s="4" t="s">
        <v>2678</v>
      </c>
      <c r="C8713" s="12" t="str">
        <f>IFERROR(__xludf.DUMMYFUNCTION("TEXTJOIN("";"", TRUE, FILTER($B$2:$B$14794, #REF!=$D$2:$D$14794))"),"#N/A")</f>
        <v>#N/A</v>
      </c>
    </row>
    <row r="8714">
      <c r="B8714" s="4" t="s">
        <v>2678</v>
      </c>
      <c r="C8714" s="12" t="str">
        <f>IFERROR(__xludf.DUMMYFUNCTION("TEXTJOIN("";"", TRUE, FILTER($B$2:$B$14794, #REF!=$D$2:$D$14794))"),"#N/A")</f>
        <v>#N/A</v>
      </c>
    </row>
    <row r="8715">
      <c r="B8715" s="4" t="s">
        <v>2678</v>
      </c>
      <c r="C8715" s="12" t="str">
        <f>IFERROR(__xludf.DUMMYFUNCTION("TEXTJOIN("";"", TRUE, FILTER($B$2:$B$14794, #REF!=$D$2:$D$14794))"),"#N/A")</f>
        <v>#N/A</v>
      </c>
    </row>
    <row r="8716">
      <c r="B8716" s="4" t="s">
        <v>2678</v>
      </c>
      <c r="C8716" s="12" t="str">
        <f>IFERROR(__xludf.DUMMYFUNCTION("TEXTJOIN("";"", TRUE, FILTER($B$2:$B$14794, #REF!=$D$2:$D$14794))"),"#N/A")</f>
        <v>#N/A</v>
      </c>
    </row>
    <row r="8717">
      <c r="B8717" s="4" t="s">
        <v>2678</v>
      </c>
      <c r="C8717" s="12" t="str">
        <f>IFERROR(__xludf.DUMMYFUNCTION("TEXTJOIN("";"", TRUE, FILTER($B$2:$B$14794, #REF!=$D$2:$D$14794))"),"#N/A")</f>
        <v>#N/A</v>
      </c>
    </row>
    <row r="8718">
      <c r="B8718" s="4" t="s">
        <v>2678</v>
      </c>
      <c r="C8718" s="12" t="str">
        <f>IFERROR(__xludf.DUMMYFUNCTION("TEXTJOIN("";"", TRUE, FILTER($B$2:$B$14794, #REF!=$D$2:$D$14794))"),"#N/A")</f>
        <v>#N/A</v>
      </c>
    </row>
    <row r="8719">
      <c r="B8719" s="4" t="s">
        <v>2678</v>
      </c>
      <c r="C8719" s="12" t="str">
        <f>IFERROR(__xludf.DUMMYFUNCTION("TEXTJOIN("";"", TRUE, FILTER($B$2:$B$14794, #REF!=$D$2:$D$14794))"),"#N/A")</f>
        <v>#N/A</v>
      </c>
    </row>
    <row r="8720">
      <c r="B8720" s="4" t="s">
        <v>2681</v>
      </c>
      <c r="C8720" s="12" t="str">
        <f>IFERROR(__xludf.DUMMYFUNCTION("TEXTJOIN("";"", TRUE, FILTER($B$2:$B$14794, #REF!=$D$2:$D$14794))"),"#N/A")</f>
        <v>#N/A</v>
      </c>
    </row>
    <row r="8721">
      <c r="B8721" s="4" t="s">
        <v>2681</v>
      </c>
      <c r="C8721" s="12" t="str">
        <f>IFERROR(__xludf.DUMMYFUNCTION("TEXTJOIN("";"", TRUE, FILTER($B$2:$B$14794, #REF!=$D$2:$D$14794))"),"#N/A")</f>
        <v>#N/A</v>
      </c>
    </row>
    <row r="8722">
      <c r="B8722" s="4" t="s">
        <v>2681</v>
      </c>
      <c r="C8722" s="12" t="str">
        <f>IFERROR(__xludf.DUMMYFUNCTION("TEXTJOIN("";"", TRUE, FILTER($B$2:$B$14794, #REF!=$D$2:$D$14794))"),"#N/A")</f>
        <v>#N/A</v>
      </c>
    </row>
    <row r="8723">
      <c r="B8723" s="4" t="s">
        <v>2681</v>
      </c>
      <c r="C8723" s="12" t="str">
        <f>IFERROR(__xludf.DUMMYFUNCTION("TEXTJOIN("";"", TRUE, FILTER($B$2:$B$14794, #REF!=$D$2:$D$14794))"),"#N/A")</f>
        <v>#N/A</v>
      </c>
    </row>
    <row r="8724">
      <c r="B8724" s="4" t="s">
        <v>2681</v>
      </c>
      <c r="C8724" s="12" t="str">
        <f>IFERROR(__xludf.DUMMYFUNCTION("TEXTJOIN("";"", TRUE, FILTER($B$2:$B$14794, #REF!=$D$2:$D$14794))"),"#N/A")</f>
        <v>#N/A</v>
      </c>
    </row>
    <row r="8725">
      <c r="B8725" s="4" t="s">
        <v>2681</v>
      </c>
      <c r="C8725" s="12" t="str">
        <f>IFERROR(__xludf.DUMMYFUNCTION("TEXTJOIN("";"", TRUE, FILTER($B$2:$B$14794, #REF!=$D$2:$D$14794))"),"#N/A")</f>
        <v>#N/A</v>
      </c>
    </row>
    <row r="8726">
      <c r="B8726" s="4" t="s">
        <v>2681</v>
      </c>
      <c r="C8726" s="12" t="str">
        <f>IFERROR(__xludf.DUMMYFUNCTION("TEXTJOIN("";"", TRUE, FILTER($B$2:$B$14794, #REF!=$D$2:$D$14794))"),"#N/A")</f>
        <v>#N/A</v>
      </c>
    </row>
    <row r="8727">
      <c r="B8727" s="4" t="s">
        <v>2683</v>
      </c>
      <c r="C8727" s="12" t="str">
        <f>IFERROR(__xludf.DUMMYFUNCTION("TEXTJOIN("";"", TRUE, FILTER($B$2:$B$14794, #REF!=$D$2:$D$14794))"),"#N/A")</f>
        <v>#N/A</v>
      </c>
    </row>
    <row r="8728">
      <c r="B8728" s="4" t="s">
        <v>2683</v>
      </c>
      <c r="C8728" s="12" t="str">
        <f>IFERROR(__xludf.DUMMYFUNCTION("TEXTJOIN("";"", TRUE, FILTER($B$2:$B$14794, #REF!=$D$2:$D$14794))"),"#N/A")</f>
        <v>#N/A</v>
      </c>
    </row>
    <row r="8729">
      <c r="B8729" s="4" t="s">
        <v>2683</v>
      </c>
      <c r="C8729" s="12" t="str">
        <f>IFERROR(__xludf.DUMMYFUNCTION("TEXTJOIN("";"", TRUE, FILTER($B$2:$B$14794, #REF!=$D$2:$D$14794))"),"#N/A")</f>
        <v>#N/A</v>
      </c>
    </row>
    <row r="8730">
      <c r="B8730" s="4" t="s">
        <v>2683</v>
      </c>
      <c r="C8730" s="12" t="str">
        <f>IFERROR(__xludf.DUMMYFUNCTION("TEXTJOIN("";"", TRUE, FILTER($B$2:$B$14794, #REF!=$D$2:$D$14794))"),"#N/A")</f>
        <v>#N/A</v>
      </c>
    </row>
    <row r="8731">
      <c r="B8731" s="4" t="s">
        <v>2683</v>
      </c>
      <c r="C8731" s="12" t="str">
        <f>IFERROR(__xludf.DUMMYFUNCTION("TEXTJOIN("";"", TRUE, FILTER($B$2:$B$14794, #REF!=$D$2:$D$14794))"),"#N/A")</f>
        <v>#N/A</v>
      </c>
    </row>
    <row r="8732">
      <c r="B8732" s="4" t="s">
        <v>2683</v>
      </c>
      <c r="C8732" s="12" t="str">
        <f>IFERROR(__xludf.DUMMYFUNCTION("TEXTJOIN("";"", TRUE, FILTER($B$2:$B$14794, #REF!=$D$2:$D$14794))"),"#N/A")</f>
        <v>#N/A</v>
      </c>
    </row>
    <row r="8733">
      <c r="B8733" s="4" t="s">
        <v>2683</v>
      </c>
      <c r="C8733" s="12" t="str">
        <f>IFERROR(__xludf.DUMMYFUNCTION("TEXTJOIN("";"", TRUE, FILTER($B$2:$B$14794, #REF!=$D$2:$D$14794))"),"#N/A")</f>
        <v>#N/A</v>
      </c>
    </row>
    <row r="8734">
      <c r="B8734" s="4" t="s">
        <v>2683</v>
      </c>
      <c r="C8734" s="12" t="str">
        <f>IFERROR(__xludf.DUMMYFUNCTION("TEXTJOIN("";"", TRUE, FILTER($B$2:$B$14794, #REF!=$D$2:$D$14794))"),"#N/A")</f>
        <v>#N/A</v>
      </c>
    </row>
    <row r="8735">
      <c r="B8735" s="4" t="s">
        <v>2683</v>
      </c>
      <c r="C8735" s="12" t="str">
        <f>IFERROR(__xludf.DUMMYFUNCTION("TEXTJOIN("";"", TRUE, FILTER($B$2:$B$14794, #REF!=$D$2:$D$14794))"),"#N/A")</f>
        <v>#N/A</v>
      </c>
    </row>
    <row r="8736">
      <c r="B8736" s="4" t="s">
        <v>2685</v>
      </c>
      <c r="C8736" s="12" t="str">
        <f>IFERROR(__xludf.DUMMYFUNCTION("TEXTJOIN("";"", TRUE, FILTER($B$2:$B$14794, #REF!=$D$2:$D$14794))"),"#N/A")</f>
        <v>#N/A</v>
      </c>
    </row>
    <row r="8737">
      <c r="B8737" s="4" t="s">
        <v>2685</v>
      </c>
      <c r="C8737" s="12" t="str">
        <f>IFERROR(__xludf.DUMMYFUNCTION("TEXTJOIN("";"", TRUE, FILTER($B$2:$B$14794, #REF!=$D$2:$D$14794))"),"#N/A")</f>
        <v>#N/A</v>
      </c>
    </row>
    <row r="8738">
      <c r="B8738" s="4" t="s">
        <v>2685</v>
      </c>
      <c r="C8738" s="12" t="str">
        <f>IFERROR(__xludf.DUMMYFUNCTION("TEXTJOIN("";"", TRUE, FILTER($B$2:$B$14794, #REF!=$D$2:$D$14794))"),"#N/A")</f>
        <v>#N/A</v>
      </c>
    </row>
    <row r="8739">
      <c r="B8739" s="4" t="s">
        <v>2685</v>
      </c>
      <c r="C8739" s="12" t="str">
        <f>IFERROR(__xludf.DUMMYFUNCTION("TEXTJOIN("";"", TRUE, FILTER($B$2:$B$14794, #REF!=$D$2:$D$14794))"),"#N/A")</f>
        <v>#N/A</v>
      </c>
    </row>
    <row r="8740">
      <c r="B8740" s="4" t="s">
        <v>2685</v>
      </c>
      <c r="C8740" s="12" t="str">
        <f>IFERROR(__xludf.DUMMYFUNCTION("TEXTJOIN("";"", TRUE, FILTER($B$2:$B$14794, #REF!=$D$2:$D$14794))"),"#N/A")</f>
        <v>#N/A</v>
      </c>
    </row>
    <row r="8741">
      <c r="B8741" s="4" t="s">
        <v>2685</v>
      </c>
      <c r="C8741" s="12" t="str">
        <f>IFERROR(__xludf.DUMMYFUNCTION("TEXTJOIN("";"", TRUE, FILTER($B$2:$B$14794, #REF!=$D$2:$D$14794))"),"#N/A")</f>
        <v>#N/A</v>
      </c>
    </row>
    <row r="8742">
      <c r="B8742" s="4" t="s">
        <v>2685</v>
      </c>
      <c r="C8742" s="12" t="str">
        <f>IFERROR(__xludf.DUMMYFUNCTION("TEXTJOIN("";"", TRUE, FILTER($B$2:$B$14794, #REF!=$D$2:$D$14794))"),"#N/A")</f>
        <v>#N/A</v>
      </c>
    </row>
    <row r="8743">
      <c r="B8743" s="4" t="s">
        <v>2687</v>
      </c>
      <c r="C8743" s="12" t="str">
        <f>IFERROR(__xludf.DUMMYFUNCTION("TEXTJOIN("";"", TRUE, FILTER($B$2:$B$14794, #REF!=$D$2:$D$14794))"),"#N/A")</f>
        <v>#N/A</v>
      </c>
    </row>
    <row r="8744">
      <c r="B8744" s="4" t="s">
        <v>2687</v>
      </c>
      <c r="C8744" s="12" t="str">
        <f>IFERROR(__xludf.DUMMYFUNCTION("TEXTJOIN("";"", TRUE, FILTER($B$2:$B$14794, #REF!=$D$2:$D$14794))"),"#N/A")</f>
        <v>#N/A</v>
      </c>
    </row>
    <row r="8745">
      <c r="B8745" s="4" t="s">
        <v>2687</v>
      </c>
      <c r="C8745" s="12" t="str">
        <f>IFERROR(__xludf.DUMMYFUNCTION("TEXTJOIN("";"", TRUE, FILTER($B$2:$B$14794, #REF!=$D$2:$D$14794))"),"#N/A")</f>
        <v>#N/A</v>
      </c>
    </row>
    <row r="8746">
      <c r="B8746" s="4" t="s">
        <v>2687</v>
      </c>
      <c r="C8746" s="12" t="str">
        <f>IFERROR(__xludf.DUMMYFUNCTION("TEXTJOIN("";"", TRUE, FILTER($B$2:$B$14794, #REF!=$D$2:$D$14794))"),"#N/A")</f>
        <v>#N/A</v>
      </c>
    </row>
    <row r="8747">
      <c r="B8747" s="4" t="s">
        <v>2687</v>
      </c>
      <c r="C8747" s="12" t="str">
        <f>IFERROR(__xludf.DUMMYFUNCTION("TEXTJOIN("";"", TRUE, FILTER($B$2:$B$14794, #REF!=$D$2:$D$14794))"),"#N/A")</f>
        <v>#N/A</v>
      </c>
    </row>
    <row r="8748">
      <c r="B8748" s="4" t="s">
        <v>2687</v>
      </c>
      <c r="C8748" s="12" t="str">
        <f>IFERROR(__xludf.DUMMYFUNCTION("TEXTJOIN("";"", TRUE, FILTER($B$2:$B$14794, #REF!=$D$2:$D$14794))"),"#N/A")</f>
        <v>#N/A</v>
      </c>
    </row>
    <row r="8749">
      <c r="B8749" s="4" t="s">
        <v>2687</v>
      </c>
      <c r="C8749" s="12" t="str">
        <f>IFERROR(__xludf.DUMMYFUNCTION("TEXTJOIN("";"", TRUE, FILTER($B$2:$B$14794, #REF!=$D$2:$D$14794))"),"#N/A")</f>
        <v>#N/A</v>
      </c>
    </row>
    <row r="8750">
      <c r="B8750" s="4" t="s">
        <v>2687</v>
      </c>
      <c r="C8750" s="12" t="str">
        <f>IFERROR(__xludf.DUMMYFUNCTION("TEXTJOIN("";"", TRUE, FILTER($B$2:$B$14794, #REF!=$D$2:$D$14794))"),"#N/A")</f>
        <v>#N/A</v>
      </c>
    </row>
    <row r="8751">
      <c r="B8751" s="4" t="s">
        <v>2687</v>
      </c>
      <c r="C8751" s="12" t="str">
        <f>IFERROR(__xludf.DUMMYFUNCTION("TEXTJOIN("";"", TRUE, FILTER($B$2:$B$14794, #REF!=$D$2:$D$14794))"),"#N/A")</f>
        <v>#N/A</v>
      </c>
    </row>
    <row r="8752">
      <c r="B8752" s="4" t="s">
        <v>2689</v>
      </c>
      <c r="C8752" s="12" t="str">
        <f>IFERROR(__xludf.DUMMYFUNCTION("TEXTJOIN("";"", TRUE, FILTER($B$2:$B$14794, #REF!=$D$2:$D$14794))"),"#N/A")</f>
        <v>#N/A</v>
      </c>
    </row>
    <row r="8753">
      <c r="B8753" s="4" t="s">
        <v>2689</v>
      </c>
      <c r="C8753" s="12" t="str">
        <f>IFERROR(__xludf.DUMMYFUNCTION("TEXTJOIN("";"", TRUE, FILTER($B$2:$B$14794, #REF!=$D$2:$D$14794))"),"#N/A")</f>
        <v>#N/A</v>
      </c>
    </row>
    <row r="8754">
      <c r="B8754" s="4" t="s">
        <v>2689</v>
      </c>
      <c r="C8754" s="12" t="str">
        <f>IFERROR(__xludf.DUMMYFUNCTION("TEXTJOIN("";"", TRUE, FILTER($B$2:$B$14794, #REF!=$D$2:$D$14794))"),"#N/A")</f>
        <v>#N/A</v>
      </c>
    </row>
    <row r="8755">
      <c r="B8755" s="4" t="s">
        <v>2689</v>
      </c>
      <c r="C8755" s="12" t="str">
        <f>IFERROR(__xludf.DUMMYFUNCTION("TEXTJOIN("";"", TRUE, FILTER($B$2:$B$14794, #REF!=$D$2:$D$14794))"),"#N/A")</f>
        <v>#N/A</v>
      </c>
    </row>
    <row r="8756">
      <c r="B8756" s="4" t="s">
        <v>2689</v>
      </c>
      <c r="C8756" s="12" t="str">
        <f>IFERROR(__xludf.DUMMYFUNCTION("TEXTJOIN("";"", TRUE, FILTER($B$2:$B$14794, #REF!=$D$2:$D$14794))"),"#N/A")</f>
        <v>#N/A</v>
      </c>
    </row>
    <row r="8757">
      <c r="B8757" s="4" t="s">
        <v>2689</v>
      </c>
      <c r="C8757" s="12" t="str">
        <f>IFERROR(__xludf.DUMMYFUNCTION("TEXTJOIN("";"", TRUE, FILTER($B$2:$B$14794, #REF!=$D$2:$D$14794))"),"#N/A")</f>
        <v>#N/A</v>
      </c>
    </row>
    <row r="8758">
      <c r="B8758" s="4" t="s">
        <v>2689</v>
      </c>
      <c r="C8758" s="12" t="str">
        <f>IFERROR(__xludf.DUMMYFUNCTION("TEXTJOIN("";"", TRUE, FILTER($B$2:$B$14794, #REF!=$D$2:$D$14794))"),"#N/A")</f>
        <v>#N/A</v>
      </c>
    </row>
    <row r="8759">
      <c r="B8759" s="4" t="s">
        <v>2689</v>
      </c>
      <c r="C8759" s="12" t="str">
        <f>IFERROR(__xludf.DUMMYFUNCTION("TEXTJOIN("";"", TRUE, FILTER($B$2:$B$14794, #REF!=$D$2:$D$14794))"),"#N/A")</f>
        <v>#N/A</v>
      </c>
    </row>
    <row r="8760">
      <c r="B8760" s="4" t="s">
        <v>2689</v>
      </c>
      <c r="C8760" s="12" t="str">
        <f>IFERROR(__xludf.DUMMYFUNCTION("TEXTJOIN("";"", TRUE, FILTER($B$2:$B$14794, #REF!=$D$2:$D$14794))"),"#N/A")</f>
        <v>#N/A</v>
      </c>
    </row>
    <row r="8761">
      <c r="B8761" s="4" t="s">
        <v>2689</v>
      </c>
      <c r="C8761" s="12" t="str">
        <f>IFERROR(__xludf.DUMMYFUNCTION("TEXTJOIN("";"", TRUE, FILTER($B$2:$B$14794, #REF!=$D$2:$D$14794))"),"#N/A")</f>
        <v>#N/A</v>
      </c>
    </row>
    <row r="8762">
      <c r="B8762" s="4" t="s">
        <v>2691</v>
      </c>
      <c r="C8762" s="12" t="str">
        <f>IFERROR(__xludf.DUMMYFUNCTION("TEXTJOIN("";"", TRUE, FILTER($B$2:$B$14794, #REF!=$D$2:$D$14794))"),"#N/A")</f>
        <v>#N/A</v>
      </c>
    </row>
    <row r="8763">
      <c r="B8763" s="4" t="s">
        <v>2691</v>
      </c>
      <c r="C8763" s="12" t="str">
        <f>IFERROR(__xludf.DUMMYFUNCTION("TEXTJOIN("";"", TRUE, FILTER($B$2:$B$14794, #REF!=$D$2:$D$14794))"),"#N/A")</f>
        <v>#N/A</v>
      </c>
    </row>
    <row r="8764">
      <c r="B8764" s="4" t="s">
        <v>2691</v>
      </c>
      <c r="C8764" s="12" t="str">
        <f>IFERROR(__xludf.DUMMYFUNCTION("TEXTJOIN("";"", TRUE, FILTER($B$2:$B$14794, #REF!=$D$2:$D$14794))"),"#N/A")</f>
        <v>#N/A</v>
      </c>
    </row>
    <row r="8765">
      <c r="B8765" s="4" t="s">
        <v>2691</v>
      </c>
      <c r="C8765" s="12" t="str">
        <f>IFERROR(__xludf.DUMMYFUNCTION("TEXTJOIN("";"", TRUE, FILTER($B$2:$B$14794, #REF!=$D$2:$D$14794))"),"#N/A")</f>
        <v>#N/A</v>
      </c>
    </row>
    <row r="8766">
      <c r="B8766" s="4" t="s">
        <v>2691</v>
      </c>
      <c r="C8766" s="12" t="str">
        <f>IFERROR(__xludf.DUMMYFUNCTION("TEXTJOIN("";"", TRUE, FILTER($B$2:$B$14794, #REF!=$D$2:$D$14794))"),"#N/A")</f>
        <v>#N/A</v>
      </c>
    </row>
    <row r="8767">
      <c r="B8767" s="4" t="s">
        <v>2691</v>
      </c>
      <c r="C8767" s="12" t="str">
        <f>IFERROR(__xludf.DUMMYFUNCTION("TEXTJOIN("";"", TRUE, FILTER($B$2:$B$14794, #REF!=$D$2:$D$14794))"),"#N/A")</f>
        <v>#N/A</v>
      </c>
    </row>
    <row r="8768">
      <c r="B8768" s="4" t="s">
        <v>2691</v>
      </c>
      <c r="C8768" s="12" t="str">
        <f>IFERROR(__xludf.DUMMYFUNCTION("TEXTJOIN("";"", TRUE, FILTER($B$2:$B$14794, #REF!=$D$2:$D$14794))"),"#N/A")</f>
        <v>#N/A</v>
      </c>
    </row>
    <row r="8769">
      <c r="B8769" s="4" t="s">
        <v>2691</v>
      </c>
      <c r="C8769" s="12" t="str">
        <f>IFERROR(__xludf.DUMMYFUNCTION("TEXTJOIN("";"", TRUE, FILTER($B$2:$B$14794, #REF!=$D$2:$D$14794))"),"#N/A")</f>
        <v>#N/A</v>
      </c>
    </row>
    <row r="8770">
      <c r="B8770" s="4" t="s">
        <v>2691</v>
      </c>
      <c r="C8770" s="12" t="str">
        <f>IFERROR(__xludf.DUMMYFUNCTION("TEXTJOIN("";"", TRUE, FILTER($B$2:$B$14794, #REF!=$D$2:$D$14794))"),"#N/A")</f>
        <v>#N/A</v>
      </c>
    </row>
    <row r="8771">
      <c r="B8771" s="4" t="s">
        <v>2693</v>
      </c>
      <c r="C8771" s="12" t="str">
        <f>IFERROR(__xludf.DUMMYFUNCTION("TEXTJOIN("";"", TRUE, FILTER($B$2:$B$14794, #REF!=$D$2:$D$14794))"),"#N/A")</f>
        <v>#N/A</v>
      </c>
    </row>
    <row r="8772">
      <c r="B8772" s="4" t="s">
        <v>2693</v>
      </c>
      <c r="C8772" s="12" t="str">
        <f>IFERROR(__xludf.DUMMYFUNCTION("TEXTJOIN("";"", TRUE, FILTER($B$2:$B$14794, #REF!=$D$2:$D$14794))"),"#N/A")</f>
        <v>#N/A</v>
      </c>
    </row>
    <row r="8773">
      <c r="B8773" s="4" t="s">
        <v>2693</v>
      </c>
      <c r="C8773" s="12" t="str">
        <f>IFERROR(__xludf.DUMMYFUNCTION("TEXTJOIN("";"", TRUE, FILTER($B$2:$B$14794, #REF!=$D$2:$D$14794))"),"#N/A")</f>
        <v>#N/A</v>
      </c>
    </row>
    <row r="8774">
      <c r="B8774" s="4" t="s">
        <v>2693</v>
      </c>
      <c r="C8774" s="12" t="str">
        <f>IFERROR(__xludf.DUMMYFUNCTION("TEXTJOIN("";"", TRUE, FILTER($B$2:$B$14794, #REF!=$D$2:$D$14794))"),"#N/A")</f>
        <v>#N/A</v>
      </c>
    </row>
    <row r="8775">
      <c r="B8775" s="4" t="s">
        <v>2693</v>
      </c>
      <c r="C8775" s="12" t="str">
        <f>IFERROR(__xludf.DUMMYFUNCTION("TEXTJOIN("";"", TRUE, FILTER($B$2:$B$14794, #REF!=$D$2:$D$14794))"),"#N/A")</f>
        <v>#N/A</v>
      </c>
    </row>
    <row r="8776">
      <c r="B8776" s="4" t="s">
        <v>2693</v>
      </c>
      <c r="C8776" s="12" t="str">
        <f>IFERROR(__xludf.DUMMYFUNCTION("TEXTJOIN("";"", TRUE, FILTER($B$2:$B$14794, #REF!=$D$2:$D$14794))"),"#N/A")</f>
        <v>#N/A</v>
      </c>
    </row>
    <row r="8777">
      <c r="B8777" s="4" t="s">
        <v>2693</v>
      </c>
      <c r="C8777" s="12" t="str">
        <f>IFERROR(__xludf.DUMMYFUNCTION("TEXTJOIN("";"", TRUE, FILTER($B$2:$B$14794, #REF!=$D$2:$D$14794))"),"#N/A")</f>
        <v>#N/A</v>
      </c>
    </row>
    <row r="8778">
      <c r="B8778" s="4" t="s">
        <v>2695</v>
      </c>
      <c r="C8778" s="12" t="str">
        <f>IFERROR(__xludf.DUMMYFUNCTION("TEXTJOIN("";"", TRUE, FILTER($B$2:$B$14794, #REF!=$D$2:$D$14794))"),"#N/A")</f>
        <v>#N/A</v>
      </c>
    </row>
    <row r="8779">
      <c r="B8779" s="4" t="s">
        <v>2695</v>
      </c>
      <c r="C8779" s="12" t="str">
        <f>IFERROR(__xludf.DUMMYFUNCTION("TEXTJOIN("";"", TRUE, FILTER($B$2:$B$14794, #REF!=$D$2:$D$14794))"),"#N/A")</f>
        <v>#N/A</v>
      </c>
    </row>
    <row r="8780">
      <c r="B8780" s="4" t="s">
        <v>2695</v>
      </c>
      <c r="C8780" s="12" t="str">
        <f>IFERROR(__xludf.DUMMYFUNCTION("TEXTJOIN("";"", TRUE, FILTER($B$2:$B$14794, #REF!=$D$2:$D$14794))"),"#N/A")</f>
        <v>#N/A</v>
      </c>
    </row>
    <row r="8781">
      <c r="B8781" s="4" t="s">
        <v>2695</v>
      </c>
      <c r="C8781" s="12" t="str">
        <f>IFERROR(__xludf.DUMMYFUNCTION("TEXTJOIN("";"", TRUE, FILTER($B$2:$B$14794, #REF!=$D$2:$D$14794))"),"#N/A")</f>
        <v>#N/A</v>
      </c>
    </row>
    <row r="8782">
      <c r="B8782" s="4" t="s">
        <v>2695</v>
      </c>
      <c r="C8782" s="12" t="str">
        <f>IFERROR(__xludf.DUMMYFUNCTION("TEXTJOIN("";"", TRUE, FILTER($B$2:$B$14794, #REF!=$D$2:$D$14794))"),"#N/A")</f>
        <v>#N/A</v>
      </c>
    </row>
    <row r="8783">
      <c r="B8783" s="4" t="s">
        <v>2695</v>
      </c>
      <c r="C8783" s="12" t="str">
        <f>IFERROR(__xludf.DUMMYFUNCTION("TEXTJOIN("";"", TRUE, FILTER($B$2:$B$14794, #REF!=$D$2:$D$14794))"),"#N/A")</f>
        <v>#N/A</v>
      </c>
    </row>
    <row r="8784">
      <c r="B8784" s="4" t="s">
        <v>2697</v>
      </c>
      <c r="C8784" s="12" t="str">
        <f>IFERROR(__xludf.DUMMYFUNCTION("TEXTJOIN("";"", TRUE, FILTER($B$2:$B$14794, #REF!=$D$2:$D$14794))"),"#N/A")</f>
        <v>#N/A</v>
      </c>
    </row>
    <row r="8785">
      <c r="B8785" s="4" t="s">
        <v>2697</v>
      </c>
      <c r="C8785" s="12" t="str">
        <f>IFERROR(__xludf.DUMMYFUNCTION("TEXTJOIN("";"", TRUE, FILTER($B$2:$B$14794, #REF!=$D$2:$D$14794))"),"#N/A")</f>
        <v>#N/A</v>
      </c>
    </row>
    <row r="8786">
      <c r="B8786" s="4" t="s">
        <v>2697</v>
      </c>
      <c r="C8786" s="12" t="str">
        <f>IFERROR(__xludf.DUMMYFUNCTION("TEXTJOIN("";"", TRUE, FILTER($B$2:$B$14794, #REF!=$D$2:$D$14794))"),"#N/A")</f>
        <v>#N/A</v>
      </c>
    </row>
    <row r="8787">
      <c r="B8787" s="4" t="s">
        <v>2697</v>
      </c>
      <c r="C8787" s="12" t="str">
        <f>IFERROR(__xludf.DUMMYFUNCTION("TEXTJOIN("";"", TRUE, FILTER($B$2:$B$14794, #REF!=$D$2:$D$14794))"),"#N/A")</f>
        <v>#N/A</v>
      </c>
    </row>
    <row r="8788">
      <c r="B8788" s="4" t="s">
        <v>2697</v>
      </c>
      <c r="C8788" s="12" t="str">
        <f>IFERROR(__xludf.DUMMYFUNCTION("TEXTJOIN("";"", TRUE, FILTER($B$2:$B$14794, #REF!=$D$2:$D$14794))"),"#N/A")</f>
        <v>#N/A</v>
      </c>
    </row>
    <row r="8789">
      <c r="B8789" s="4" t="s">
        <v>2697</v>
      </c>
      <c r="C8789" s="12" t="str">
        <f>IFERROR(__xludf.DUMMYFUNCTION("TEXTJOIN("";"", TRUE, FILTER($B$2:$B$14794, #REF!=$D$2:$D$14794))"),"#N/A")</f>
        <v>#N/A</v>
      </c>
    </row>
    <row r="8790">
      <c r="B8790" s="4" t="s">
        <v>2700</v>
      </c>
      <c r="C8790" s="12" t="str">
        <f>IFERROR(__xludf.DUMMYFUNCTION("TEXTJOIN("";"", TRUE, FILTER($B$2:$B$14794, #REF!=$D$2:$D$14794))"),"#N/A")</f>
        <v>#N/A</v>
      </c>
    </row>
    <row r="8791">
      <c r="B8791" s="4" t="s">
        <v>2700</v>
      </c>
      <c r="C8791" s="12" t="str">
        <f>IFERROR(__xludf.DUMMYFUNCTION("TEXTJOIN("";"", TRUE, FILTER($B$2:$B$14794, #REF!=$D$2:$D$14794))"),"#N/A")</f>
        <v>#N/A</v>
      </c>
    </row>
    <row r="8792">
      <c r="B8792" s="4" t="s">
        <v>2700</v>
      </c>
      <c r="C8792" s="12" t="str">
        <f>IFERROR(__xludf.DUMMYFUNCTION("TEXTJOIN("";"", TRUE, FILTER($B$2:$B$14794, #REF!=$D$2:$D$14794))"),"#N/A")</f>
        <v>#N/A</v>
      </c>
    </row>
    <row r="8793">
      <c r="B8793" s="4" t="s">
        <v>2700</v>
      </c>
      <c r="C8793" s="12" t="str">
        <f>IFERROR(__xludf.DUMMYFUNCTION("TEXTJOIN("";"", TRUE, FILTER($B$2:$B$14794, #REF!=$D$2:$D$14794))"),"#N/A")</f>
        <v>#N/A</v>
      </c>
    </row>
    <row r="8794">
      <c r="B8794" s="4" t="s">
        <v>2700</v>
      </c>
      <c r="C8794" s="12" t="str">
        <f>IFERROR(__xludf.DUMMYFUNCTION("TEXTJOIN("";"", TRUE, FILTER($B$2:$B$14794, #REF!=$D$2:$D$14794))"),"#N/A")</f>
        <v>#N/A</v>
      </c>
    </row>
    <row r="8795">
      <c r="B8795" s="4" t="s">
        <v>2700</v>
      </c>
      <c r="C8795" s="12" t="str">
        <f>IFERROR(__xludf.DUMMYFUNCTION("TEXTJOIN("";"", TRUE, FILTER($B$2:$B$14794, #REF!=$D$2:$D$14794))"),"#N/A")</f>
        <v>#N/A</v>
      </c>
    </row>
    <row r="8796">
      <c r="B8796" s="4" t="s">
        <v>2700</v>
      </c>
      <c r="C8796" s="12" t="str">
        <f>IFERROR(__xludf.DUMMYFUNCTION("TEXTJOIN("";"", TRUE, FILTER($B$2:$B$14794, #REF!=$D$2:$D$14794))"),"#N/A")</f>
        <v>#N/A</v>
      </c>
    </row>
    <row r="8797">
      <c r="B8797" s="4" t="s">
        <v>2702</v>
      </c>
      <c r="C8797" s="12" t="str">
        <f>IFERROR(__xludf.DUMMYFUNCTION("TEXTJOIN("";"", TRUE, FILTER($B$2:$B$14794, #REF!=$D$2:$D$14794))"),"#N/A")</f>
        <v>#N/A</v>
      </c>
    </row>
    <row r="8798">
      <c r="B8798" s="4" t="s">
        <v>2702</v>
      </c>
      <c r="C8798" s="12" t="str">
        <f>IFERROR(__xludf.DUMMYFUNCTION("TEXTJOIN("";"", TRUE, FILTER($B$2:$B$14794, #REF!=$D$2:$D$14794))"),"#N/A")</f>
        <v>#N/A</v>
      </c>
    </row>
    <row r="8799">
      <c r="B8799" s="4" t="s">
        <v>2702</v>
      </c>
      <c r="C8799" s="12" t="str">
        <f>IFERROR(__xludf.DUMMYFUNCTION("TEXTJOIN("";"", TRUE, FILTER($B$2:$B$14794, #REF!=$D$2:$D$14794))"),"#N/A")</f>
        <v>#N/A</v>
      </c>
    </row>
    <row r="8800">
      <c r="B8800" s="4" t="s">
        <v>2702</v>
      </c>
      <c r="C8800" s="12" t="str">
        <f>IFERROR(__xludf.DUMMYFUNCTION("TEXTJOIN("";"", TRUE, FILTER($B$2:$B$14794, #REF!=$D$2:$D$14794))"),"#N/A")</f>
        <v>#N/A</v>
      </c>
    </row>
    <row r="8801">
      <c r="B8801" s="4" t="s">
        <v>2702</v>
      </c>
      <c r="C8801" s="12" t="str">
        <f>IFERROR(__xludf.DUMMYFUNCTION("TEXTJOIN("";"", TRUE, FILTER($B$2:$B$14794, #REF!=$D$2:$D$14794))"),"#N/A")</f>
        <v>#N/A</v>
      </c>
    </row>
    <row r="8802">
      <c r="B8802" s="4" t="s">
        <v>2704</v>
      </c>
      <c r="C8802" s="12" t="str">
        <f>IFERROR(__xludf.DUMMYFUNCTION("TEXTJOIN("";"", TRUE, FILTER($B$2:$B$14794, #REF!=$D$2:$D$14794))"),"#N/A")</f>
        <v>#N/A</v>
      </c>
    </row>
    <row r="8803">
      <c r="B8803" s="4" t="s">
        <v>2704</v>
      </c>
      <c r="C8803" s="12" t="str">
        <f>IFERROR(__xludf.DUMMYFUNCTION("TEXTJOIN("";"", TRUE, FILTER($B$2:$B$14794, #REF!=$D$2:$D$14794))"),"#N/A")</f>
        <v>#N/A</v>
      </c>
    </row>
    <row r="8804">
      <c r="B8804" s="4" t="s">
        <v>2704</v>
      </c>
      <c r="C8804" s="12" t="str">
        <f>IFERROR(__xludf.DUMMYFUNCTION("TEXTJOIN("";"", TRUE, FILTER($B$2:$B$14794, #REF!=$D$2:$D$14794))"),"#N/A")</f>
        <v>#N/A</v>
      </c>
    </row>
    <row r="8805">
      <c r="B8805" s="4" t="s">
        <v>2704</v>
      </c>
      <c r="C8805" s="12" t="str">
        <f>IFERROR(__xludf.DUMMYFUNCTION("TEXTJOIN("";"", TRUE, FILTER($B$2:$B$14794, #REF!=$D$2:$D$14794))"),"#N/A")</f>
        <v>#N/A</v>
      </c>
    </row>
    <row r="8806">
      <c r="B8806" s="4" t="s">
        <v>2704</v>
      </c>
      <c r="C8806" s="12" t="str">
        <f>IFERROR(__xludf.DUMMYFUNCTION("TEXTJOIN("";"", TRUE, FILTER($B$2:$B$14794, #REF!=$D$2:$D$14794))"),"#N/A")</f>
        <v>#N/A</v>
      </c>
    </row>
    <row r="8807">
      <c r="B8807" s="4" t="s">
        <v>2704</v>
      </c>
      <c r="C8807" s="12" t="str">
        <f>IFERROR(__xludf.DUMMYFUNCTION("TEXTJOIN("";"", TRUE, FILTER($B$2:$B$14794, #REF!=$D$2:$D$14794))"),"#N/A")</f>
        <v>#N/A</v>
      </c>
    </row>
    <row r="8808">
      <c r="B8808" s="4" t="s">
        <v>2704</v>
      </c>
      <c r="C8808" s="12" t="str">
        <f>IFERROR(__xludf.DUMMYFUNCTION("TEXTJOIN("";"", TRUE, FILTER($B$2:$B$14794, #REF!=$D$2:$D$14794))"),"#N/A")</f>
        <v>#N/A</v>
      </c>
    </row>
    <row r="8809">
      <c r="B8809" s="4" t="s">
        <v>2704</v>
      </c>
      <c r="C8809" s="12" t="str">
        <f>IFERROR(__xludf.DUMMYFUNCTION("TEXTJOIN("";"", TRUE, FILTER($B$2:$B$14794, #REF!=$D$2:$D$14794))"),"#N/A")</f>
        <v>#N/A</v>
      </c>
    </row>
    <row r="8810">
      <c r="B8810" s="4" t="s">
        <v>2704</v>
      </c>
      <c r="C8810" s="12" t="str">
        <f>IFERROR(__xludf.DUMMYFUNCTION("TEXTJOIN("";"", TRUE, FILTER($B$2:$B$14794, #REF!=$D$2:$D$14794))"),"#N/A")</f>
        <v>#N/A</v>
      </c>
    </row>
    <row r="8811">
      <c r="B8811" s="4" t="s">
        <v>2706</v>
      </c>
      <c r="C8811" s="12" t="str">
        <f>IFERROR(__xludf.DUMMYFUNCTION("TEXTJOIN("";"", TRUE, FILTER($B$2:$B$14794, #REF!=$D$2:$D$14794))"),"#N/A")</f>
        <v>#N/A</v>
      </c>
    </row>
    <row r="8812">
      <c r="B8812" s="4" t="s">
        <v>2706</v>
      </c>
      <c r="C8812" s="12" t="str">
        <f>IFERROR(__xludf.DUMMYFUNCTION("TEXTJOIN("";"", TRUE, FILTER($B$2:$B$14794, #REF!=$D$2:$D$14794))"),"#N/A")</f>
        <v>#N/A</v>
      </c>
    </row>
    <row r="8813">
      <c r="B8813" s="4" t="s">
        <v>2706</v>
      </c>
      <c r="C8813" s="12" t="str">
        <f>IFERROR(__xludf.DUMMYFUNCTION("TEXTJOIN("";"", TRUE, FILTER($B$2:$B$14794, #REF!=$D$2:$D$14794))"),"#N/A")</f>
        <v>#N/A</v>
      </c>
    </row>
    <row r="8814">
      <c r="B8814" s="4" t="s">
        <v>2706</v>
      </c>
      <c r="C8814" s="12" t="str">
        <f>IFERROR(__xludf.DUMMYFUNCTION("TEXTJOIN("";"", TRUE, FILTER($B$2:$B$14794, #REF!=$D$2:$D$14794))"),"#N/A")</f>
        <v>#N/A</v>
      </c>
    </row>
    <row r="8815">
      <c r="B8815" s="4" t="s">
        <v>2708</v>
      </c>
      <c r="C8815" s="12" t="str">
        <f>IFERROR(__xludf.DUMMYFUNCTION("TEXTJOIN("";"", TRUE, FILTER($B$2:$B$14794, #REF!=$D$2:$D$14794))"),"#N/A")</f>
        <v>#N/A</v>
      </c>
    </row>
    <row r="8816">
      <c r="B8816" s="4" t="s">
        <v>2708</v>
      </c>
      <c r="C8816" s="12" t="str">
        <f>IFERROR(__xludf.DUMMYFUNCTION("TEXTJOIN("";"", TRUE, FILTER($B$2:$B$14794, #REF!=$D$2:$D$14794))"),"#N/A")</f>
        <v>#N/A</v>
      </c>
    </row>
    <row r="8817">
      <c r="B8817" s="4" t="s">
        <v>2708</v>
      </c>
      <c r="C8817" s="12" t="str">
        <f>IFERROR(__xludf.DUMMYFUNCTION("TEXTJOIN("";"", TRUE, FILTER($B$2:$B$14794, #REF!=$D$2:$D$14794))"),"#N/A")</f>
        <v>#N/A</v>
      </c>
    </row>
    <row r="8818">
      <c r="B8818" s="4" t="s">
        <v>2708</v>
      </c>
      <c r="C8818" s="12" t="str">
        <f>IFERROR(__xludf.DUMMYFUNCTION("TEXTJOIN("";"", TRUE, FILTER($B$2:$B$14794, #REF!=$D$2:$D$14794))"),"#N/A")</f>
        <v>#N/A</v>
      </c>
    </row>
    <row r="8819">
      <c r="B8819" s="4" t="s">
        <v>2708</v>
      </c>
      <c r="C8819" s="12" t="str">
        <f>IFERROR(__xludf.DUMMYFUNCTION("TEXTJOIN("";"", TRUE, FILTER($B$2:$B$14794, #REF!=$D$2:$D$14794))"),"#N/A")</f>
        <v>#N/A</v>
      </c>
    </row>
    <row r="8820">
      <c r="B8820" s="4" t="s">
        <v>2711</v>
      </c>
      <c r="C8820" s="12" t="str">
        <f>IFERROR(__xludf.DUMMYFUNCTION("TEXTJOIN("";"", TRUE, FILTER($B$2:$B$14794, #REF!=$D$2:$D$14794))"),"#N/A")</f>
        <v>#N/A</v>
      </c>
    </row>
    <row r="8821">
      <c r="B8821" s="4" t="s">
        <v>2711</v>
      </c>
      <c r="C8821" s="12" t="str">
        <f>IFERROR(__xludf.DUMMYFUNCTION("TEXTJOIN("";"", TRUE, FILTER($B$2:$B$14794, #REF!=$D$2:$D$14794))"),"#N/A")</f>
        <v>#N/A</v>
      </c>
    </row>
    <row r="8822">
      <c r="B8822" s="4" t="s">
        <v>2711</v>
      </c>
      <c r="C8822" s="12" t="str">
        <f>IFERROR(__xludf.DUMMYFUNCTION("TEXTJOIN("";"", TRUE, FILTER($B$2:$B$14794, #REF!=$D$2:$D$14794))"),"#N/A")</f>
        <v>#N/A</v>
      </c>
    </row>
    <row r="8823">
      <c r="B8823" s="4" t="s">
        <v>2713</v>
      </c>
      <c r="C8823" s="12" t="str">
        <f>IFERROR(__xludf.DUMMYFUNCTION("TEXTJOIN("";"", TRUE, FILTER($B$2:$B$14794, #REF!=$D$2:$D$14794))"),"#N/A")</f>
        <v>#N/A</v>
      </c>
    </row>
    <row r="8824">
      <c r="B8824" s="4" t="s">
        <v>2713</v>
      </c>
      <c r="C8824" s="12" t="str">
        <f>IFERROR(__xludf.DUMMYFUNCTION("TEXTJOIN("";"", TRUE, FILTER($B$2:$B$14794, #REF!=$D$2:$D$14794))"),"#N/A")</f>
        <v>#N/A</v>
      </c>
    </row>
    <row r="8825">
      <c r="B8825" s="4" t="s">
        <v>2713</v>
      </c>
      <c r="C8825" s="12" t="str">
        <f>IFERROR(__xludf.DUMMYFUNCTION("TEXTJOIN("";"", TRUE, FILTER($B$2:$B$14794, #REF!=$D$2:$D$14794))"),"#N/A")</f>
        <v>#N/A</v>
      </c>
    </row>
    <row r="8826">
      <c r="B8826" s="4" t="s">
        <v>2713</v>
      </c>
      <c r="C8826" s="12" t="str">
        <f>IFERROR(__xludf.DUMMYFUNCTION("TEXTJOIN("";"", TRUE, FILTER($B$2:$B$14794, #REF!=$D$2:$D$14794))"),"#N/A")</f>
        <v>#N/A</v>
      </c>
    </row>
    <row r="8827">
      <c r="B8827" s="4" t="s">
        <v>2713</v>
      </c>
      <c r="C8827" s="12" t="str">
        <f>IFERROR(__xludf.DUMMYFUNCTION("TEXTJOIN("";"", TRUE, FILTER($B$2:$B$14794, #REF!=$D$2:$D$14794))"),"#N/A")</f>
        <v>#N/A</v>
      </c>
    </row>
    <row r="8828">
      <c r="B8828" s="4" t="s">
        <v>2713</v>
      </c>
      <c r="C8828" s="12" t="str">
        <f>IFERROR(__xludf.DUMMYFUNCTION("TEXTJOIN("";"", TRUE, FILTER($B$2:$B$14794, #REF!=$D$2:$D$14794))"),"#N/A")</f>
        <v>#N/A</v>
      </c>
    </row>
    <row r="8829">
      <c r="B8829" s="4" t="s">
        <v>2713</v>
      </c>
      <c r="C8829" s="12" t="str">
        <f>IFERROR(__xludf.DUMMYFUNCTION("TEXTJOIN("";"", TRUE, FILTER($B$2:$B$14794, #REF!=$D$2:$D$14794))"),"#N/A")</f>
        <v>#N/A</v>
      </c>
    </row>
    <row r="8830">
      <c r="B8830" s="4" t="s">
        <v>2713</v>
      </c>
      <c r="C8830" s="12" t="str">
        <f>IFERROR(__xludf.DUMMYFUNCTION("TEXTJOIN("";"", TRUE, FILTER($B$2:$B$14794, #REF!=$D$2:$D$14794))"),"#N/A")</f>
        <v>#N/A</v>
      </c>
    </row>
    <row r="8831">
      <c r="B8831" s="4" t="s">
        <v>2715</v>
      </c>
      <c r="C8831" s="12" t="str">
        <f>IFERROR(__xludf.DUMMYFUNCTION("TEXTJOIN("";"", TRUE, FILTER($B$2:$B$14794, #REF!=$D$2:$D$14794))"),"#N/A")</f>
        <v>#N/A</v>
      </c>
    </row>
    <row r="8832">
      <c r="B8832" s="4" t="s">
        <v>2715</v>
      </c>
      <c r="C8832" s="12" t="str">
        <f>IFERROR(__xludf.DUMMYFUNCTION("TEXTJOIN("";"", TRUE, FILTER($B$2:$B$14794, #REF!=$D$2:$D$14794))"),"#N/A")</f>
        <v>#N/A</v>
      </c>
    </row>
    <row r="8833">
      <c r="B8833" s="4" t="s">
        <v>2715</v>
      </c>
      <c r="C8833" s="12" t="str">
        <f>IFERROR(__xludf.DUMMYFUNCTION("TEXTJOIN("";"", TRUE, FILTER($B$2:$B$14794, #REF!=$D$2:$D$14794))"),"#N/A")</f>
        <v>#N/A</v>
      </c>
    </row>
    <row r="8834">
      <c r="B8834" s="4" t="s">
        <v>2715</v>
      </c>
      <c r="C8834" s="12" t="str">
        <f>IFERROR(__xludf.DUMMYFUNCTION("TEXTJOIN("";"", TRUE, FILTER($B$2:$B$14794, #REF!=$D$2:$D$14794))"),"#N/A")</f>
        <v>#N/A</v>
      </c>
    </row>
    <row r="8835">
      <c r="B8835" s="4" t="s">
        <v>2715</v>
      </c>
      <c r="C8835" s="12" t="str">
        <f>IFERROR(__xludf.DUMMYFUNCTION("TEXTJOIN("";"", TRUE, FILTER($B$2:$B$14794, #REF!=$D$2:$D$14794))"),"#N/A")</f>
        <v>#N/A</v>
      </c>
    </row>
    <row r="8836">
      <c r="B8836" s="4" t="s">
        <v>2715</v>
      </c>
      <c r="C8836" s="12" t="str">
        <f>IFERROR(__xludf.DUMMYFUNCTION("TEXTJOIN("";"", TRUE, FILTER($B$2:$B$14794, #REF!=$D$2:$D$14794))"),"#N/A")</f>
        <v>#N/A</v>
      </c>
    </row>
    <row r="8837">
      <c r="B8837" s="4" t="s">
        <v>2715</v>
      </c>
      <c r="C8837" s="12" t="str">
        <f>IFERROR(__xludf.DUMMYFUNCTION("TEXTJOIN("";"", TRUE, FILTER($B$2:$B$14794, #REF!=$D$2:$D$14794))"),"#N/A")</f>
        <v>#N/A</v>
      </c>
    </row>
    <row r="8838">
      <c r="B8838" s="4" t="s">
        <v>2715</v>
      </c>
      <c r="C8838" s="12" t="str">
        <f>IFERROR(__xludf.DUMMYFUNCTION("TEXTJOIN("";"", TRUE, FILTER($B$2:$B$14794, #REF!=$D$2:$D$14794))"),"#N/A")</f>
        <v>#N/A</v>
      </c>
    </row>
    <row r="8839">
      <c r="B8839" s="4" t="s">
        <v>2715</v>
      </c>
      <c r="C8839" s="12" t="str">
        <f>IFERROR(__xludf.DUMMYFUNCTION("TEXTJOIN("";"", TRUE, FILTER($B$2:$B$14794, #REF!=$D$2:$D$14794))"),"#N/A")</f>
        <v>#N/A</v>
      </c>
    </row>
    <row r="8840">
      <c r="B8840" s="4" t="s">
        <v>2718</v>
      </c>
      <c r="C8840" s="12" t="str">
        <f>IFERROR(__xludf.DUMMYFUNCTION("TEXTJOIN("";"", TRUE, FILTER($B$2:$B$14794, #REF!=$D$2:$D$14794))"),"#N/A")</f>
        <v>#N/A</v>
      </c>
    </row>
    <row r="8841">
      <c r="B8841" s="4" t="s">
        <v>2718</v>
      </c>
      <c r="C8841" s="12" t="str">
        <f>IFERROR(__xludf.DUMMYFUNCTION("TEXTJOIN("";"", TRUE, FILTER($B$2:$B$14794, #REF!=$D$2:$D$14794))"),"#N/A")</f>
        <v>#N/A</v>
      </c>
    </row>
    <row r="8842">
      <c r="B8842" s="4" t="s">
        <v>2718</v>
      </c>
      <c r="C8842" s="12" t="str">
        <f>IFERROR(__xludf.DUMMYFUNCTION("TEXTJOIN("";"", TRUE, FILTER($B$2:$B$14794, #REF!=$D$2:$D$14794))"),"#N/A")</f>
        <v>#N/A</v>
      </c>
    </row>
    <row r="8843">
      <c r="B8843" s="4" t="s">
        <v>2718</v>
      </c>
      <c r="C8843" s="12" t="str">
        <f>IFERROR(__xludf.DUMMYFUNCTION("TEXTJOIN("";"", TRUE, FILTER($B$2:$B$14794, #REF!=$D$2:$D$14794))"),"#N/A")</f>
        <v>#N/A</v>
      </c>
    </row>
    <row r="8844">
      <c r="B8844" s="4" t="s">
        <v>2718</v>
      </c>
      <c r="C8844" s="12" t="str">
        <f>IFERROR(__xludf.DUMMYFUNCTION("TEXTJOIN("";"", TRUE, FILTER($B$2:$B$14794, #REF!=$D$2:$D$14794))"),"#N/A")</f>
        <v>#N/A</v>
      </c>
    </row>
    <row r="8845">
      <c r="B8845" s="4" t="s">
        <v>2718</v>
      </c>
      <c r="C8845" s="12" t="str">
        <f>IFERROR(__xludf.DUMMYFUNCTION("TEXTJOIN("";"", TRUE, FILTER($B$2:$B$14794, #REF!=$D$2:$D$14794))"),"#N/A")</f>
        <v>#N/A</v>
      </c>
    </row>
    <row r="8846">
      <c r="B8846" s="4" t="s">
        <v>2718</v>
      </c>
      <c r="C8846" s="12" t="str">
        <f>IFERROR(__xludf.DUMMYFUNCTION("TEXTJOIN("";"", TRUE, FILTER($B$2:$B$14794, #REF!=$D$2:$D$14794))"),"#N/A")</f>
        <v>#N/A</v>
      </c>
    </row>
    <row r="8847">
      <c r="B8847" s="4" t="s">
        <v>2718</v>
      </c>
      <c r="C8847" s="12" t="str">
        <f>IFERROR(__xludf.DUMMYFUNCTION("TEXTJOIN("";"", TRUE, FILTER($B$2:$B$14794, #REF!=$D$2:$D$14794))"),"#N/A")</f>
        <v>#N/A</v>
      </c>
    </row>
    <row r="8848">
      <c r="B8848" s="4" t="s">
        <v>2718</v>
      </c>
      <c r="C8848" s="12" t="str">
        <f>IFERROR(__xludf.DUMMYFUNCTION("TEXTJOIN("";"", TRUE, FILTER($B$2:$B$14794, #REF!=$D$2:$D$14794))"),"#N/A")</f>
        <v>#N/A</v>
      </c>
    </row>
    <row r="8849">
      <c r="B8849" s="4" t="s">
        <v>2720</v>
      </c>
      <c r="C8849" s="12" t="str">
        <f>IFERROR(__xludf.DUMMYFUNCTION("TEXTJOIN("";"", TRUE, FILTER($B$2:$B$14794, #REF!=$D$2:$D$14794))"),"#N/A")</f>
        <v>#N/A</v>
      </c>
    </row>
    <row r="8850">
      <c r="B8850" s="4" t="s">
        <v>2720</v>
      </c>
      <c r="C8850" s="12" t="str">
        <f>IFERROR(__xludf.DUMMYFUNCTION("TEXTJOIN("";"", TRUE, FILTER($B$2:$B$14794, #REF!=$D$2:$D$14794))"),"#N/A")</f>
        <v>#N/A</v>
      </c>
    </row>
    <row r="8851">
      <c r="B8851" s="4" t="s">
        <v>2720</v>
      </c>
      <c r="C8851" s="12" t="str">
        <f>IFERROR(__xludf.DUMMYFUNCTION("TEXTJOIN("";"", TRUE, FILTER($B$2:$B$14794, #REF!=$D$2:$D$14794))"),"#N/A")</f>
        <v>#N/A</v>
      </c>
    </row>
    <row r="8852">
      <c r="B8852" s="4" t="s">
        <v>2720</v>
      </c>
      <c r="C8852" s="12" t="str">
        <f>IFERROR(__xludf.DUMMYFUNCTION("TEXTJOIN("";"", TRUE, FILTER($B$2:$B$14794, #REF!=$D$2:$D$14794))"),"#N/A")</f>
        <v>#N/A</v>
      </c>
    </row>
    <row r="8853">
      <c r="B8853" s="4" t="s">
        <v>2720</v>
      </c>
      <c r="C8853" s="12" t="str">
        <f>IFERROR(__xludf.DUMMYFUNCTION("TEXTJOIN("";"", TRUE, FILTER($B$2:$B$14794, #REF!=$D$2:$D$14794))"),"#N/A")</f>
        <v>#N/A</v>
      </c>
    </row>
    <row r="8854">
      <c r="B8854" s="4" t="s">
        <v>2720</v>
      </c>
      <c r="C8854" s="12" t="str">
        <f>IFERROR(__xludf.DUMMYFUNCTION("TEXTJOIN("";"", TRUE, FILTER($B$2:$B$14794, #REF!=$D$2:$D$14794))"),"#N/A")</f>
        <v>#N/A</v>
      </c>
    </row>
    <row r="8855">
      <c r="B8855" s="4" t="s">
        <v>2722</v>
      </c>
      <c r="C8855" s="12" t="str">
        <f>IFERROR(__xludf.DUMMYFUNCTION("TEXTJOIN("";"", TRUE, FILTER($B$2:$B$14794, #REF!=$D$2:$D$14794))"),"#N/A")</f>
        <v>#N/A</v>
      </c>
    </row>
    <row r="8856">
      <c r="B8856" s="4" t="s">
        <v>2722</v>
      </c>
      <c r="C8856" s="12" t="str">
        <f>IFERROR(__xludf.DUMMYFUNCTION("TEXTJOIN("";"", TRUE, FILTER($B$2:$B$14794, #REF!=$D$2:$D$14794))"),"#N/A")</f>
        <v>#N/A</v>
      </c>
    </row>
    <row r="8857">
      <c r="B8857" s="4" t="s">
        <v>2722</v>
      </c>
      <c r="C8857" s="12" t="str">
        <f>IFERROR(__xludf.DUMMYFUNCTION("TEXTJOIN("";"", TRUE, FILTER($B$2:$B$14794, #REF!=$D$2:$D$14794))"),"#N/A")</f>
        <v>#N/A</v>
      </c>
    </row>
    <row r="8858">
      <c r="B8858" s="4" t="s">
        <v>2722</v>
      </c>
      <c r="C8858" s="12" t="str">
        <f>IFERROR(__xludf.DUMMYFUNCTION("TEXTJOIN("";"", TRUE, FILTER($B$2:$B$14794, #REF!=$D$2:$D$14794))"),"#N/A")</f>
        <v>#N/A</v>
      </c>
    </row>
    <row r="8859">
      <c r="B8859" s="4" t="s">
        <v>2722</v>
      </c>
      <c r="C8859" s="12" t="str">
        <f>IFERROR(__xludf.DUMMYFUNCTION("TEXTJOIN("";"", TRUE, FILTER($B$2:$B$14794, #REF!=$D$2:$D$14794))"),"#N/A")</f>
        <v>#N/A</v>
      </c>
    </row>
    <row r="8860">
      <c r="B8860" s="4" t="s">
        <v>2724</v>
      </c>
      <c r="C8860" s="12" t="str">
        <f>IFERROR(__xludf.DUMMYFUNCTION("TEXTJOIN("";"", TRUE, FILTER($B$2:$B$14794, #REF!=$D$2:$D$14794))"),"#N/A")</f>
        <v>#N/A</v>
      </c>
    </row>
    <row r="8861">
      <c r="B8861" s="4" t="s">
        <v>2724</v>
      </c>
      <c r="C8861" s="12" t="str">
        <f>IFERROR(__xludf.DUMMYFUNCTION("TEXTJOIN("";"", TRUE, FILTER($B$2:$B$14794, #REF!=$D$2:$D$14794))"),"#N/A")</f>
        <v>#N/A</v>
      </c>
    </row>
    <row r="8862">
      <c r="B8862" s="4" t="s">
        <v>2724</v>
      </c>
      <c r="C8862" s="12" t="str">
        <f>IFERROR(__xludf.DUMMYFUNCTION("TEXTJOIN("";"", TRUE, FILTER($B$2:$B$14794, #REF!=$D$2:$D$14794))"),"#N/A")</f>
        <v>#N/A</v>
      </c>
    </row>
    <row r="8863">
      <c r="B8863" s="4" t="s">
        <v>2724</v>
      </c>
      <c r="C8863" s="12" t="str">
        <f>IFERROR(__xludf.DUMMYFUNCTION("TEXTJOIN("";"", TRUE, FILTER($B$2:$B$14794, #REF!=$D$2:$D$14794))"),"#N/A")</f>
        <v>#N/A</v>
      </c>
    </row>
    <row r="8864">
      <c r="B8864" s="4" t="s">
        <v>2724</v>
      </c>
      <c r="C8864" s="12" t="str">
        <f>IFERROR(__xludf.DUMMYFUNCTION("TEXTJOIN("";"", TRUE, FILTER($B$2:$B$14794, #REF!=$D$2:$D$14794))"),"#N/A")</f>
        <v>#N/A</v>
      </c>
    </row>
    <row r="8865">
      <c r="B8865" s="4" t="s">
        <v>2724</v>
      </c>
      <c r="C8865" s="12" t="str">
        <f>IFERROR(__xludf.DUMMYFUNCTION("TEXTJOIN("";"", TRUE, FILTER($B$2:$B$14794, #REF!=$D$2:$D$14794))"),"#N/A")</f>
        <v>#N/A</v>
      </c>
    </row>
    <row r="8866">
      <c r="B8866" s="4" t="s">
        <v>2726</v>
      </c>
      <c r="C8866" s="12" t="str">
        <f>IFERROR(__xludf.DUMMYFUNCTION("TEXTJOIN("";"", TRUE, FILTER($B$2:$B$14794, #REF!=$D$2:$D$14794))"),"#N/A")</f>
        <v>#N/A</v>
      </c>
    </row>
    <row r="8867">
      <c r="B8867" s="4" t="s">
        <v>2726</v>
      </c>
      <c r="C8867" s="12" t="str">
        <f>IFERROR(__xludf.DUMMYFUNCTION("TEXTJOIN("";"", TRUE, FILTER($B$2:$B$14794, #REF!=$D$2:$D$14794))"),"#N/A")</f>
        <v>#N/A</v>
      </c>
    </row>
    <row r="8868">
      <c r="B8868" s="4" t="s">
        <v>2726</v>
      </c>
      <c r="C8868" s="12" t="str">
        <f>IFERROR(__xludf.DUMMYFUNCTION("TEXTJOIN("";"", TRUE, FILTER($B$2:$B$14794, #REF!=$D$2:$D$14794))"),"#N/A")</f>
        <v>#N/A</v>
      </c>
    </row>
    <row r="8869">
      <c r="B8869" s="4" t="s">
        <v>2726</v>
      </c>
      <c r="C8869" s="12" t="str">
        <f>IFERROR(__xludf.DUMMYFUNCTION("TEXTJOIN("";"", TRUE, FILTER($B$2:$B$14794, #REF!=$D$2:$D$14794))"),"#N/A")</f>
        <v>#N/A</v>
      </c>
    </row>
    <row r="8870">
      <c r="B8870" s="4" t="s">
        <v>2726</v>
      </c>
      <c r="C8870" s="12" t="str">
        <f>IFERROR(__xludf.DUMMYFUNCTION("TEXTJOIN("";"", TRUE, FILTER($B$2:$B$14794, #REF!=$D$2:$D$14794))"),"#N/A")</f>
        <v>#N/A</v>
      </c>
    </row>
    <row r="8871">
      <c r="B8871" s="4" t="s">
        <v>2726</v>
      </c>
      <c r="C8871" s="12" t="str">
        <f>IFERROR(__xludf.DUMMYFUNCTION("TEXTJOIN("";"", TRUE, FILTER($B$2:$B$14794, #REF!=$D$2:$D$14794))"),"#N/A")</f>
        <v>#N/A</v>
      </c>
    </row>
    <row r="8872">
      <c r="B8872" s="4" t="s">
        <v>2726</v>
      </c>
      <c r="C8872" s="12" t="str">
        <f>IFERROR(__xludf.DUMMYFUNCTION("TEXTJOIN("";"", TRUE, FILTER($B$2:$B$14794, #REF!=$D$2:$D$14794))"),"#N/A")</f>
        <v>#N/A</v>
      </c>
    </row>
    <row r="8873">
      <c r="B8873" s="4" t="s">
        <v>2726</v>
      </c>
      <c r="C8873" s="12" t="str">
        <f>IFERROR(__xludf.DUMMYFUNCTION("TEXTJOIN("";"", TRUE, FILTER($B$2:$B$14794, #REF!=$D$2:$D$14794))"),"#N/A")</f>
        <v>#N/A</v>
      </c>
    </row>
    <row r="8874">
      <c r="B8874" s="4" t="s">
        <v>2726</v>
      </c>
      <c r="C8874" s="12" t="str">
        <f>IFERROR(__xludf.DUMMYFUNCTION("TEXTJOIN("";"", TRUE, FILTER($B$2:$B$14794, #REF!=$D$2:$D$14794))"),"#N/A")</f>
        <v>#N/A</v>
      </c>
    </row>
    <row r="8875">
      <c r="B8875" s="4" t="s">
        <v>2726</v>
      </c>
      <c r="C8875" s="12" t="str">
        <f>IFERROR(__xludf.DUMMYFUNCTION("TEXTJOIN("";"", TRUE, FILTER($B$2:$B$14794, #REF!=$D$2:$D$14794))"),"#N/A")</f>
        <v>#N/A</v>
      </c>
    </row>
    <row r="8876">
      <c r="B8876" s="4" t="s">
        <v>2728</v>
      </c>
      <c r="C8876" s="12" t="str">
        <f>IFERROR(__xludf.DUMMYFUNCTION("TEXTJOIN("";"", TRUE, FILTER($B$2:$B$14794, #REF!=$D$2:$D$14794))"),"#N/A")</f>
        <v>#N/A</v>
      </c>
    </row>
    <row r="8877">
      <c r="B8877" s="4" t="s">
        <v>2728</v>
      </c>
      <c r="C8877" s="12" t="str">
        <f>IFERROR(__xludf.DUMMYFUNCTION("TEXTJOIN("";"", TRUE, FILTER($B$2:$B$14794, #REF!=$D$2:$D$14794))"),"#N/A")</f>
        <v>#N/A</v>
      </c>
    </row>
    <row r="8878">
      <c r="B8878" s="4" t="s">
        <v>2728</v>
      </c>
      <c r="C8878" s="12" t="str">
        <f>IFERROR(__xludf.DUMMYFUNCTION("TEXTJOIN("";"", TRUE, FILTER($B$2:$B$14794, #REF!=$D$2:$D$14794))"),"#N/A")</f>
        <v>#N/A</v>
      </c>
    </row>
    <row r="8879">
      <c r="B8879" s="4" t="s">
        <v>2728</v>
      </c>
      <c r="C8879" s="12" t="str">
        <f>IFERROR(__xludf.DUMMYFUNCTION("TEXTJOIN("";"", TRUE, FILTER($B$2:$B$14794, #REF!=$D$2:$D$14794))"),"#N/A")</f>
        <v>#N/A</v>
      </c>
    </row>
    <row r="8880">
      <c r="B8880" s="4" t="s">
        <v>2728</v>
      </c>
      <c r="C8880" s="12" t="str">
        <f>IFERROR(__xludf.DUMMYFUNCTION("TEXTJOIN("";"", TRUE, FILTER($B$2:$B$14794, #REF!=$D$2:$D$14794))"),"#N/A")</f>
        <v>#N/A</v>
      </c>
    </row>
    <row r="8881">
      <c r="B8881" s="4" t="s">
        <v>2728</v>
      </c>
      <c r="C8881" s="12" t="str">
        <f>IFERROR(__xludf.DUMMYFUNCTION("TEXTJOIN("";"", TRUE, FILTER($B$2:$B$14794, #REF!=$D$2:$D$14794))"),"#N/A")</f>
        <v>#N/A</v>
      </c>
    </row>
    <row r="8882">
      <c r="B8882" s="4" t="s">
        <v>2728</v>
      </c>
      <c r="C8882" s="12" t="str">
        <f>IFERROR(__xludf.DUMMYFUNCTION("TEXTJOIN("";"", TRUE, FILTER($B$2:$B$14794, #REF!=$D$2:$D$14794))"),"#N/A")</f>
        <v>#N/A</v>
      </c>
    </row>
    <row r="8883">
      <c r="B8883" s="4" t="s">
        <v>2728</v>
      </c>
      <c r="C8883" s="12" t="str">
        <f>IFERROR(__xludf.DUMMYFUNCTION("TEXTJOIN("";"", TRUE, FILTER($B$2:$B$14794, #REF!=$D$2:$D$14794))"),"#N/A")</f>
        <v>#N/A</v>
      </c>
    </row>
    <row r="8884">
      <c r="B8884" s="4" t="s">
        <v>2730</v>
      </c>
      <c r="C8884" s="12" t="str">
        <f>IFERROR(__xludf.DUMMYFUNCTION("TEXTJOIN("";"", TRUE, FILTER($B$2:$B$14794, #REF!=$D$2:$D$14794))"),"#N/A")</f>
        <v>#N/A</v>
      </c>
    </row>
    <row r="8885">
      <c r="B8885" s="4" t="s">
        <v>2730</v>
      </c>
      <c r="C8885" s="12" t="str">
        <f>IFERROR(__xludf.DUMMYFUNCTION("TEXTJOIN("";"", TRUE, FILTER($B$2:$B$14794, #REF!=$D$2:$D$14794))"),"#N/A")</f>
        <v>#N/A</v>
      </c>
    </row>
    <row r="8886">
      <c r="B8886" s="4" t="s">
        <v>2730</v>
      </c>
      <c r="C8886" s="12" t="str">
        <f>IFERROR(__xludf.DUMMYFUNCTION("TEXTJOIN("";"", TRUE, FILTER($B$2:$B$14794, #REF!=$D$2:$D$14794))"),"#N/A")</f>
        <v>#N/A</v>
      </c>
    </row>
    <row r="8887">
      <c r="B8887" s="4" t="s">
        <v>2730</v>
      </c>
      <c r="C8887" s="12" t="str">
        <f>IFERROR(__xludf.DUMMYFUNCTION("TEXTJOIN("";"", TRUE, FILTER($B$2:$B$14794, #REF!=$D$2:$D$14794))"),"#N/A")</f>
        <v>#N/A</v>
      </c>
    </row>
    <row r="8888">
      <c r="B8888" s="4" t="s">
        <v>2730</v>
      </c>
      <c r="C8888" s="12" t="str">
        <f>IFERROR(__xludf.DUMMYFUNCTION("TEXTJOIN("";"", TRUE, FILTER($B$2:$B$14794, #REF!=$D$2:$D$14794))"),"#N/A")</f>
        <v>#N/A</v>
      </c>
    </row>
    <row r="8889">
      <c r="B8889" s="4" t="s">
        <v>2730</v>
      </c>
      <c r="C8889" s="12" t="str">
        <f>IFERROR(__xludf.DUMMYFUNCTION("TEXTJOIN("";"", TRUE, FILTER($B$2:$B$14794, #REF!=$D$2:$D$14794))"),"#N/A")</f>
        <v>#N/A</v>
      </c>
    </row>
    <row r="8890">
      <c r="B8890" s="4" t="s">
        <v>2732</v>
      </c>
      <c r="C8890" s="12" t="str">
        <f>IFERROR(__xludf.DUMMYFUNCTION("TEXTJOIN("";"", TRUE, FILTER($B$2:$B$14794, #REF!=$D$2:$D$14794))"),"#N/A")</f>
        <v>#N/A</v>
      </c>
    </row>
    <row r="8891">
      <c r="B8891" s="4" t="s">
        <v>2732</v>
      </c>
      <c r="C8891" s="12" t="str">
        <f>IFERROR(__xludf.DUMMYFUNCTION("TEXTJOIN("";"", TRUE, FILTER($B$2:$B$14794, #REF!=$D$2:$D$14794))"),"#N/A")</f>
        <v>#N/A</v>
      </c>
    </row>
    <row r="8892">
      <c r="B8892" s="4" t="s">
        <v>2732</v>
      </c>
      <c r="C8892" s="12" t="str">
        <f>IFERROR(__xludf.DUMMYFUNCTION("TEXTJOIN("";"", TRUE, FILTER($B$2:$B$14794, #REF!=$D$2:$D$14794))"),"#N/A")</f>
        <v>#N/A</v>
      </c>
    </row>
    <row r="8893">
      <c r="B8893" s="4" t="s">
        <v>2732</v>
      </c>
      <c r="C8893" s="12" t="str">
        <f>IFERROR(__xludf.DUMMYFUNCTION("TEXTJOIN("";"", TRUE, FILTER($B$2:$B$14794, #REF!=$D$2:$D$14794))"),"#N/A")</f>
        <v>#N/A</v>
      </c>
    </row>
    <row r="8894">
      <c r="B8894" s="4" t="s">
        <v>2732</v>
      </c>
      <c r="C8894" s="12" t="str">
        <f>IFERROR(__xludf.DUMMYFUNCTION("TEXTJOIN("";"", TRUE, FILTER($B$2:$B$14794, #REF!=$D$2:$D$14794))"),"#N/A")</f>
        <v>#N/A</v>
      </c>
    </row>
    <row r="8895">
      <c r="B8895" s="4" t="s">
        <v>2732</v>
      </c>
      <c r="C8895" s="12" t="str">
        <f>IFERROR(__xludf.DUMMYFUNCTION("TEXTJOIN("";"", TRUE, FILTER($B$2:$B$14794, #REF!=$D$2:$D$14794))"),"#N/A")</f>
        <v>#N/A</v>
      </c>
    </row>
    <row r="8896">
      <c r="B8896" s="4" t="s">
        <v>2732</v>
      </c>
      <c r="C8896" s="12" t="str">
        <f>IFERROR(__xludf.DUMMYFUNCTION("TEXTJOIN("";"", TRUE, FILTER($B$2:$B$14794, #REF!=$D$2:$D$14794))"),"#N/A")</f>
        <v>#N/A</v>
      </c>
    </row>
    <row r="8897">
      <c r="B8897" s="4" t="s">
        <v>2735</v>
      </c>
      <c r="C8897" s="12" t="str">
        <f>IFERROR(__xludf.DUMMYFUNCTION("TEXTJOIN("";"", TRUE, FILTER($B$2:$B$14794, #REF!=$D$2:$D$14794))"),"#N/A")</f>
        <v>#N/A</v>
      </c>
    </row>
    <row r="8898">
      <c r="B8898" s="4" t="s">
        <v>2735</v>
      </c>
      <c r="C8898" s="12" t="str">
        <f>IFERROR(__xludf.DUMMYFUNCTION("TEXTJOIN("";"", TRUE, FILTER($B$2:$B$14794, #REF!=$D$2:$D$14794))"),"#N/A")</f>
        <v>#N/A</v>
      </c>
    </row>
    <row r="8899">
      <c r="B8899" s="4" t="s">
        <v>2735</v>
      </c>
      <c r="C8899" s="12" t="str">
        <f>IFERROR(__xludf.DUMMYFUNCTION("TEXTJOIN("";"", TRUE, FILTER($B$2:$B$14794, #REF!=$D$2:$D$14794))"),"#N/A")</f>
        <v>#N/A</v>
      </c>
    </row>
    <row r="8900">
      <c r="B8900" s="4" t="s">
        <v>2735</v>
      </c>
      <c r="C8900" s="12" t="str">
        <f>IFERROR(__xludf.DUMMYFUNCTION("TEXTJOIN("";"", TRUE, FILTER($B$2:$B$14794, #REF!=$D$2:$D$14794))"),"#N/A")</f>
        <v>#N/A</v>
      </c>
    </row>
    <row r="8901">
      <c r="B8901" s="4" t="s">
        <v>2735</v>
      </c>
      <c r="C8901" s="12" t="str">
        <f>IFERROR(__xludf.DUMMYFUNCTION("TEXTJOIN("";"", TRUE, FILTER($B$2:$B$14794, #REF!=$D$2:$D$14794))"),"#N/A")</f>
        <v>#N/A</v>
      </c>
    </row>
    <row r="8902">
      <c r="B8902" s="4" t="s">
        <v>2735</v>
      </c>
      <c r="C8902" s="12" t="str">
        <f>IFERROR(__xludf.DUMMYFUNCTION("TEXTJOIN("";"", TRUE, FILTER($B$2:$B$14794, #REF!=$D$2:$D$14794))"),"#N/A")</f>
        <v>#N/A</v>
      </c>
    </row>
    <row r="8903">
      <c r="B8903" s="4" t="s">
        <v>2735</v>
      </c>
      <c r="C8903" s="12" t="str">
        <f>IFERROR(__xludf.DUMMYFUNCTION("TEXTJOIN("";"", TRUE, FILTER($B$2:$B$14794, #REF!=$D$2:$D$14794))"),"#N/A")</f>
        <v>#N/A</v>
      </c>
    </row>
    <row r="8904">
      <c r="B8904" s="4" t="s">
        <v>2735</v>
      </c>
      <c r="C8904" s="12" t="str">
        <f>IFERROR(__xludf.DUMMYFUNCTION("TEXTJOIN("";"", TRUE, FILTER($B$2:$B$14794, #REF!=$D$2:$D$14794))"),"#N/A")</f>
        <v>#N/A</v>
      </c>
    </row>
    <row r="8905">
      <c r="B8905" s="4" t="s">
        <v>2735</v>
      </c>
      <c r="C8905" s="12" t="str">
        <f>IFERROR(__xludf.DUMMYFUNCTION("TEXTJOIN("";"", TRUE, FILTER($B$2:$B$14794, #REF!=$D$2:$D$14794))"),"#N/A")</f>
        <v>#N/A</v>
      </c>
    </row>
    <row r="8906">
      <c r="B8906" s="4" t="s">
        <v>2735</v>
      </c>
      <c r="C8906" s="12" t="str">
        <f>IFERROR(__xludf.DUMMYFUNCTION("TEXTJOIN("";"", TRUE, FILTER($B$2:$B$14794, #REF!=$D$2:$D$14794))"),"#N/A")</f>
        <v>#N/A</v>
      </c>
    </row>
    <row r="8907">
      <c r="B8907" s="4" t="s">
        <v>2737</v>
      </c>
      <c r="C8907" s="12" t="str">
        <f>IFERROR(__xludf.DUMMYFUNCTION("TEXTJOIN("";"", TRUE, FILTER($B$2:$B$14794, #REF!=$D$2:$D$14794))"),"#N/A")</f>
        <v>#N/A</v>
      </c>
    </row>
    <row r="8908">
      <c r="B8908" s="4" t="s">
        <v>2737</v>
      </c>
      <c r="C8908" s="12" t="str">
        <f>IFERROR(__xludf.DUMMYFUNCTION("TEXTJOIN("";"", TRUE, FILTER($B$2:$B$14794, #REF!=$D$2:$D$14794))"),"#N/A")</f>
        <v>#N/A</v>
      </c>
    </row>
    <row r="8909">
      <c r="B8909" s="4" t="s">
        <v>2737</v>
      </c>
      <c r="C8909" s="12" t="str">
        <f>IFERROR(__xludf.DUMMYFUNCTION("TEXTJOIN("";"", TRUE, FILTER($B$2:$B$14794, #REF!=$D$2:$D$14794))"),"#N/A")</f>
        <v>#N/A</v>
      </c>
    </row>
    <row r="8910">
      <c r="B8910" s="4" t="s">
        <v>2737</v>
      </c>
      <c r="C8910" s="12" t="str">
        <f>IFERROR(__xludf.DUMMYFUNCTION("TEXTJOIN("";"", TRUE, FILTER($B$2:$B$14794, #REF!=$D$2:$D$14794))"),"#N/A")</f>
        <v>#N/A</v>
      </c>
    </row>
    <row r="8911">
      <c r="B8911" s="4" t="s">
        <v>2737</v>
      </c>
      <c r="C8911" s="12" t="str">
        <f>IFERROR(__xludf.DUMMYFUNCTION("TEXTJOIN("";"", TRUE, FILTER($B$2:$B$14794, #REF!=$D$2:$D$14794))"),"#N/A")</f>
        <v>#N/A</v>
      </c>
    </row>
    <row r="8912">
      <c r="B8912" s="4" t="s">
        <v>2737</v>
      </c>
      <c r="C8912" s="12" t="str">
        <f>IFERROR(__xludf.DUMMYFUNCTION("TEXTJOIN("";"", TRUE, FILTER($B$2:$B$14794, #REF!=$D$2:$D$14794))"),"#N/A")</f>
        <v>#N/A</v>
      </c>
    </row>
    <row r="8913">
      <c r="B8913" s="4" t="s">
        <v>2737</v>
      </c>
      <c r="C8913" s="12" t="str">
        <f>IFERROR(__xludf.DUMMYFUNCTION("TEXTJOIN("";"", TRUE, FILTER($B$2:$B$14794, #REF!=$D$2:$D$14794))"),"#N/A")</f>
        <v>#N/A</v>
      </c>
    </row>
    <row r="8914">
      <c r="B8914" s="4" t="s">
        <v>2737</v>
      </c>
      <c r="C8914" s="12" t="str">
        <f>IFERROR(__xludf.DUMMYFUNCTION("TEXTJOIN("";"", TRUE, FILTER($B$2:$B$14794, #REF!=$D$2:$D$14794))"),"#N/A")</f>
        <v>#N/A</v>
      </c>
    </row>
    <row r="8915">
      <c r="B8915" s="4" t="s">
        <v>2737</v>
      </c>
      <c r="C8915" s="12" t="str">
        <f>IFERROR(__xludf.DUMMYFUNCTION("TEXTJOIN("";"", TRUE, FILTER($B$2:$B$14794, #REF!=$D$2:$D$14794))"),"#N/A")</f>
        <v>#N/A</v>
      </c>
    </row>
    <row r="8916">
      <c r="B8916" s="4" t="s">
        <v>2737</v>
      </c>
      <c r="C8916" s="12" t="str">
        <f>IFERROR(__xludf.DUMMYFUNCTION("TEXTJOIN("";"", TRUE, FILTER($B$2:$B$14794, #REF!=$D$2:$D$14794))"),"#N/A")</f>
        <v>#N/A</v>
      </c>
    </row>
    <row r="8917">
      <c r="B8917" s="4" t="s">
        <v>2739</v>
      </c>
      <c r="C8917" s="12" t="str">
        <f>IFERROR(__xludf.DUMMYFUNCTION("TEXTJOIN("";"", TRUE, FILTER($B$2:$B$14794, #REF!=$D$2:$D$14794))"),"#N/A")</f>
        <v>#N/A</v>
      </c>
    </row>
    <row r="8918">
      <c r="B8918" s="4" t="s">
        <v>2739</v>
      </c>
      <c r="C8918" s="12" t="str">
        <f>IFERROR(__xludf.DUMMYFUNCTION("TEXTJOIN("";"", TRUE, FILTER($B$2:$B$14794, #REF!=$D$2:$D$14794))"),"#N/A")</f>
        <v>#N/A</v>
      </c>
    </row>
    <row r="8919">
      <c r="B8919" s="4" t="s">
        <v>2739</v>
      </c>
      <c r="C8919" s="12" t="str">
        <f>IFERROR(__xludf.DUMMYFUNCTION("TEXTJOIN("";"", TRUE, FILTER($B$2:$B$14794, #REF!=$D$2:$D$14794))"),"#N/A")</f>
        <v>#N/A</v>
      </c>
    </row>
    <row r="8920">
      <c r="B8920" s="4" t="s">
        <v>2739</v>
      </c>
      <c r="C8920" s="12" t="str">
        <f>IFERROR(__xludf.DUMMYFUNCTION("TEXTJOIN("";"", TRUE, FILTER($B$2:$B$14794, #REF!=$D$2:$D$14794))"),"#N/A")</f>
        <v>#N/A</v>
      </c>
    </row>
    <row r="8921">
      <c r="B8921" s="4" t="s">
        <v>2741</v>
      </c>
      <c r="C8921" s="12" t="str">
        <f>IFERROR(__xludf.DUMMYFUNCTION("TEXTJOIN("";"", TRUE, FILTER($B$2:$B$14794, #REF!=$D$2:$D$14794))"),"#N/A")</f>
        <v>#N/A</v>
      </c>
    </row>
    <row r="8922">
      <c r="B8922" s="4" t="s">
        <v>2741</v>
      </c>
      <c r="C8922" s="12" t="str">
        <f>IFERROR(__xludf.DUMMYFUNCTION("TEXTJOIN("";"", TRUE, FILTER($B$2:$B$14794, #REF!=$D$2:$D$14794))"),"#N/A")</f>
        <v>#N/A</v>
      </c>
    </row>
    <row r="8923">
      <c r="B8923" s="4" t="s">
        <v>2741</v>
      </c>
      <c r="C8923" s="12" t="str">
        <f>IFERROR(__xludf.DUMMYFUNCTION("TEXTJOIN("";"", TRUE, FILTER($B$2:$B$14794, #REF!=$D$2:$D$14794))"),"#N/A")</f>
        <v>#N/A</v>
      </c>
    </row>
    <row r="8924">
      <c r="B8924" s="4" t="s">
        <v>2741</v>
      </c>
      <c r="C8924" s="12" t="str">
        <f>IFERROR(__xludf.DUMMYFUNCTION("TEXTJOIN("";"", TRUE, FILTER($B$2:$B$14794, #REF!=$D$2:$D$14794))"),"#N/A")</f>
        <v>#N/A</v>
      </c>
    </row>
    <row r="8925">
      <c r="B8925" s="4" t="s">
        <v>2741</v>
      </c>
      <c r="C8925" s="12" t="str">
        <f>IFERROR(__xludf.DUMMYFUNCTION("TEXTJOIN("";"", TRUE, FILTER($B$2:$B$14794, #REF!=$D$2:$D$14794))"),"#N/A")</f>
        <v>#N/A</v>
      </c>
    </row>
    <row r="8926">
      <c r="B8926" s="4" t="s">
        <v>2741</v>
      </c>
      <c r="C8926" s="12" t="str">
        <f>IFERROR(__xludf.DUMMYFUNCTION("TEXTJOIN("";"", TRUE, FILTER($B$2:$B$14794, #REF!=$D$2:$D$14794))"),"#N/A")</f>
        <v>#N/A</v>
      </c>
    </row>
    <row r="8927">
      <c r="B8927" s="4" t="s">
        <v>2741</v>
      </c>
      <c r="C8927" s="12" t="str">
        <f>IFERROR(__xludf.DUMMYFUNCTION("TEXTJOIN("";"", TRUE, FILTER($B$2:$B$14794, #REF!=$D$2:$D$14794))"),"#N/A")</f>
        <v>#N/A</v>
      </c>
    </row>
    <row r="8928">
      <c r="B8928" s="4" t="s">
        <v>2743</v>
      </c>
      <c r="C8928" s="12" t="str">
        <f>IFERROR(__xludf.DUMMYFUNCTION("TEXTJOIN("";"", TRUE, FILTER($B$2:$B$14794, #REF!=$D$2:$D$14794))"),"#N/A")</f>
        <v>#N/A</v>
      </c>
    </row>
    <row r="8929">
      <c r="B8929" s="4" t="s">
        <v>2743</v>
      </c>
      <c r="C8929" s="12" t="str">
        <f>IFERROR(__xludf.DUMMYFUNCTION("TEXTJOIN("";"", TRUE, FILTER($B$2:$B$14794, #REF!=$D$2:$D$14794))"),"#N/A")</f>
        <v>#N/A</v>
      </c>
    </row>
    <row r="8930">
      <c r="B8930" s="4" t="s">
        <v>2743</v>
      </c>
      <c r="C8930" s="12" t="str">
        <f>IFERROR(__xludf.DUMMYFUNCTION("TEXTJOIN("";"", TRUE, FILTER($B$2:$B$14794, #REF!=$D$2:$D$14794))"),"#N/A")</f>
        <v>#N/A</v>
      </c>
    </row>
    <row r="8931">
      <c r="B8931" s="4" t="s">
        <v>2743</v>
      </c>
      <c r="C8931" s="12" t="str">
        <f>IFERROR(__xludf.DUMMYFUNCTION("TEXTJOIN("";"", TRUE, FILTER($B$2:$B$14794, #REF!=$D$2:$D$14794))"),"#N/A")</f>
        <v>#N/A</v>
      </c>
    </row>
    <row r="8932">
      <c r="B8932" s="4" t="s">
        <v>2743</v>
      </c>
      <c r="C8932" s="12" t="str">
        <f>IFERROR(__xludf.DUMMYFUNCTION("TEXTJOIN("";"", TRUE, FILTER($B$2:$B$14794, #REF!=$D$2:$D$14794))"),"#N/A")</f>
        <v>#N/A</v>
      </c>
    </row>
    <row r="8933">
      <c r="B8933" s="4" t="s">
        <v>2743</v>
      </c>
      <c r="C8933" s="12" t="str">
        <f>IFERROR(__xludf.DUMMYFUNCTION("TEXTJOIN("";"", TRUE, FILTER($B$2:$B$14794, #REF!=$D$2:$D$14794))"),"#N/A")</f>
        <v>#N/A</v>
      </c>
    </row>
    <row r="8934">
      <c r="B8934" s="4" t="s">
        <v>2743</v>
      </c>
      <c r="C8934" s="12" t="str">
        <f>IFERROR(__xludf.DUMMYFUNCTION("TEXTJOIN("";"", TRUE, FILTER($B$2:$B$14794, #REF!=$D$2:$D$14794))"),"#N/A")</f>
        <v>#N/A</v>
      </c>
    </row>
    <row r="8935">
      <c r="B8935" s="4" t="s">
        <v>2743</v>
      </c>
      <c r="C8935" s="12" t="str">
        <f>IFERROR(__xludf.DUMMYFUNCTION("TEXTJOIN("";"", TRUE, FILTER($B$2:$B$14794, #REF!=$D$2:$D$14794))"),"#N/A")</f>
        <v>#N/A</v>
      </c>
    </row>
    <row r="8936">
      <c r="B8936" s="4" t="s">
        <v>2743</v>
      </c>
      <c r="C8936" s="12" t="str">
        <f>IFERROR(__xludf.DUMMYFUNCTION("TEXTJOIN("";"", TRUE, FILTER($B$2:$B$14794, #REF!=$D$2:$D$14794))"),"#N/A")</f>
        <v>#N/A</v>
      </c>
    </row>
    <row r="8937">
      <c r="B8937" s="4" t="s">
        <v>2745</v>
      </c>
      <c r="C8937" s="12" t="str">
        <f>IFERROR(__xludf.DUMMYFUNCTION("TEXTJOIN("";"", TRUE, FILTER($B$2:$B$14794, #REF!=$D$2:$D$14794))"),"#N/A")</f>
        <v>#N/A</v>
      </c>
    </row>
    <row r="8938">
      <c r="B8938" s="4" t="s">
        <v>2745</v>
      </c>
      <c r="C8938" s="12" t="str">
        <f>IFERROR(__xludf.DUMMYFUNCTION("TEXTJOIN("";"", TRUE, FILTER($B$2:$B$14794, #REF!=$D$2:$D$14794))"),"#N/A")</f>
        <v>#N/A</v>
      </c>
    </row>
    <row r="8939">
      <c r="B8939" s="4" t="s">
        <v>2745</v>
      </c>
      <c r="C8939" s="12" t="str">
        <f>IFERROR(__xludf.DUMMYFUNCTION("TEXTJOIN("";"", TRUE, FILTER($B$2:$B$14794, #REF!=$D$2:$D$14794))"),"#N/A")</f>
        <v>#N/A</v>
      </c>
    </row>
    <row r="8940">
      <c r="B8940" s="4" t="s">
        <v>2745</v>
      </c>
      <c r="C8940" s="12" t="str">
        <f>IFERROR(__xludf.DUMMYFUNCTION("TEXTJOIN("";"", TRUE, FILTER($B$2:$B$14794, #REF!=$D$2:$D$14794))"),"#N/A")</f>
        <v>#N/A</v>
      </c>
    </row>
    <row r="8941">
      <c r="B8941" s="4" t="s">
        <v>2745</v>
      </c>
      <c r="C8941" s="12" t="str">
        <f>IFERROR(__xludf.DUMMYFUNCTION("TEXTJOIN("";"", TRUE, FILTER($B$2:$B$14794, #REF!=$D$2:$D$14794))"),"#N/A")</f>
        <v>#N/A</v>
      </c>
    </row>
    <row r="8942">
      <c r="B8942" s="4" t="s">
        <v>2747</v>
      </c>
      <c r="C8942" s="12" t="str">
        <f>IFERROR(__xludf.DUMMYFUNCTION("TEXTJOIN("";"", TRUE, FILTER($B$2:$B$14794, #REF!=$D$2:$D$14794))"),"#N/A")</f>
        <v>#N/A</v>
      </c>
    </row>
    <row r="8943">
      <c r="B8943" s="4" t="s">
        <v>2747</v>
      </c>
      <c r="C8943" s="12" t="str">
        <f>IFERROR(__xludf.DUMMYFUNCTION("TEXTJOIN("";"", TRUE, FILTER($B$2:$B$14794, #REF!=$D$2:$D$14794))"),"#N/A")</f>
        <v>#N/A</v>
      </c>
    </row>
    <row r="8944">
      <c r="B8944" s="4" t="s">
        <v>2747</v>
      </c>
      <c r="C8944" s="12" t="str">
        <f>IFERROR(__xludf.DUMMYFUNCTION("TEXTJOIN("";"", TRUE, FILTER($B$2:$B$14794, #REF!=$D$2:$D$14794))"),"#N/A")</f>
        <v>#N/A</v>
      </c>
    </row>
    <row r="8945">
      <c r="B8945" s="4" t="s">
        <v>2747</v>
      </c>
      <c r="C8945" s="12" t="str">
        <f>IFERROR(__xludf.DUMMYFUNCTION("TEXTJOIN("";"", TRUE, FILTER($B$2:$B$14794, #REF!=$D$2:$D$14794))"),"#N/A")</f>
        <v>#N/A</v>
      </c>
    </row>
    <row r="8946">
      <c r="B8946" s="4" t="s">
        <v>2747</v>
      </c>
      <c r="C8946" s="12" t="str">
        <f>IFERROR(__xludf.DUMMYFUNCTION("TEXTJOIN("";"", TRUE, FILTER($B$2:$B$14794, #REF!=$D$2:$D$14794))"),"#N/A")</f>
        <v>#N/A</v>
      </c>
    </row>
    <row r="8947">
      <c r="B8947" s="4" t="s">
        <v>2747</v>
      </c>
      <c r="C8947" s="12" t="str">
        <f>IFERROR(__xludf.DUMMYFUNCTION("TEXTJOIN("";"", TRUE, FILTER($B$2:$B$14794, #REF!=$D$2:$D$14794))"),"#N/A")</f>
        <v>#N/A</v>
      </c>
    </row>
    <row r="8948">
      <c r="B8948" s="4" t="s">
        <v>2747</v>
      </c>
      <c r="C8948" s="12" t="str">
        <f>IFERROR(__xludf.DUMMYFUNCTION("TEXTJOIN("";"", TRUE, FILTER($B$2:$B$14794, #REF!=$D$2:$D$14794))"),"#N/A")</f>
        <v>#N/A</v>
      </c>
    </row>
    <row r="8949">
      <c r="B8949" s="4" t="s">
        <v>2750</v>
      </c>
      <c r="C8949" s="12" t="str">
        <f>IFERROR(__xludf.DUMMYFUNCTION("TEXTJOIN("";"", TRUE, FILTER($B$2:$B$14794, #REF!=$D$2:$D$14794))"),"#N/A")</f>
        <v>#N/A</v>
      </c>
    </row>
    <row r="8950">
      <c r="B8950" s="4" t="s">
        <v>2750</v>
      </c>
      <c r="C8950" s="12" t="str">
        <f>IFERROR(__xludf.DUMMYFUNCTION("TEXTJOIN("";"", TRUE, FILTER($B$2:$B$14794, #REF!=$D$2:$D$14794))"),"#N/A")</f>
        <v>#N/A</v>
      </c>
    </row>
    <row r="8951">
      <c r="B8951" s="4" t="s">
        <v>2750</v>
      </c>
      <c r="C8951" s="12" t="str">
        <f>IFERROR(__xludf.DUMMYFUNCTION("TEXTJOIN("";"", TRUE, FILTER($B$2:$B$14794, #REF!=$D$2:$D$14794))"),"#N/A")</f>
        <v>#N/A</v>
      </c>
    </row>
    <row r="8952">
      <c r="B8952" s="4" t="s">
        <v>2750</v>
      </c>
      <c r="C8952" s="12" t="str">
        <f>IFERROR(__xludf.DUMMYFUNCTION("TEXTJOIN("";"", TRUE, FILTER($B$2:$B$14794, #REF!=$D$2:$D$14794))"),"#N/A")</f>
        <v>#N/A</v>
      </c>
    </row>
    <row r="8953">
      <c r="B8953" s="4" t="s">
        <v>2750</v>
      </c>
      <c r="C8953" s="12" t="str">
        <f>IFERROR(__xludf.DUMMYFUNCTION("TEXTJOIN("";"", TRUE, FILTER($B$2:$B$14794, #REF!=$D$2:$D$14794))"),"#N/A")</f>
        <v>#N/A</v>
      </c>
    </row>
    <row r="8954">
      <c r="B8954" s="4" t="s">
        <v>2750</v>
      </c>
      <c r="C8954" s="12" t="str">
        <f>IFERROR(__xludf.DUMMYFUNCTION("TEXTJOIN("";"", TRUE, FILTER($B$2:$B$14794, #REF!=$D$2:$D$14794))"),"#N/A")</f>
        <v>#N/A</v>
      </c>
    </row>
    <row r="8955">
      <c r="B8955" s="4" t="s">
        <v>2750</v>
      </c>
      <c r="C8955" s="12" t="str">
        <f>IFERROR(__xludf.DUMMYFUNCTION("TEXTJOIN("";"", TRUE, FILTER($B$2:$B$14794, #REF!=$D$2:$D$14794))"),"#N/A")</f>
        <v>#N/A</v>
      </c>
    </row>
    <row r="8956">
      <c r="B8956" s="4" t="s">
        <v>2750</v>
      </c>
      <c r="C8956" s="12" t="str">
        <f>IFERROR(__xludf.DUMMYFUNCTION("TEXTJOIN("";"", TRUE, FILTER($B$2:$B$14794, #REF!=$D$2:$D$14794))"),"#N/A")</f>
        <v>#N/A</v>
      </c>
    </row>
    <row r="8957">
      <c r="B8957" s="4" t="s">
        <v>2752</v>
      </c>
      <c r="C8957" s="12" t="str">
        <f>IFERROR(__xludf.DUMMYFUNCTION("TEXTJOIN("";"", TRUE, FILTER($B$2:$B$14794, #REF!=$D$2:$D$14794))"),"#N/A")</f>
        <v>#N/A</v>
      </c>
    </row>
    <row r="8958">
      <c r="B8958" s="4" t="s">
        <v>2752</v>
      </c>
      <c r="C8958" s="12" t="str">
        <f>IFERROR(__xludf.DUMMYFUNCTION("TEXTJOIN("";"", TRUE, FILTER($B$2:$B$14794, #REF!=$D$2:$D$14794))"),"#N/A")</f>
        <v>#N/A</v>
      </c>
    </row>
    <row r="8959">
      <c r="B8959" s="4" t="s">
        <v>2752</v>
      </c>
      <c r="C8959" s="12" t="str">
        <f>IFERROR(__xludf.DUMMYFUNCTION("TEXTJOIN("";"", TRUE, FILTER($B$2:$B$14794, #REF!=$D$2:$D$14794))"),"#N/A")</f>
        <v>#N/A</v>
      </c>
    </row>
    <row r="8960">
      <c r="B8960" s="4" t="s">
        <v>2752</v>
      </c>
      <c r="C8960" s="12" t="str">
        <f>IFERROR(__xludf.DUMMYFUNCTION("TEXTJOIN("";"", TRUE, FILTER($B$2:$B$14794, #REF!=$D$2:$D$14794))"),"#N/A")</f>
        <v>#N/A</v>
      </c>
    </row>
    <row r="8961">
      <c r="B8961" s="4" t="s">
        <v>2752</v>
      </c>
      <c r="C8961" s="12" t="str">
        <f>IFERROR(__xludf.DUMMYFUNCTION("TEXTJOIN("";"", TRUE, FILTER($B$2:$B$14794, #REF!=$D$2:$D$14794))"),"#N/A")</f>
        <v>#N/A</v>
      </c>
    </row>
    <row r="8962">
      <c r="B8962" s="4" t="s">
        <v>2752</v>
      </c>
      <c r="C8962" s="12" t="str">
        <f>IFERROR(__xludf.DUMMYFUNCTION("TEXTJOIN("";"", TRUE, FILTER($B$2:$B$14794, #REF!=$D$2:$D$14794))"),"#N/A")</f>
        <v>#N/A</v>
      </c>
    </row>
    <row r="8963">
      <c r="B8963" s="4" t="s">
        <v>2752</v>
      </c>
      <c r="C8963" s="12" t="str">
        <f>IFERROR(__xludf.DUMMYFUNCTION("TEXTJOIN("";"", TRUE, FILTER($B$2:$B$14794, #REF!=$D$2:$D$14794))"),"#N/A")</f>
        <v>#N/A</v>
      </c>
    </row>
    <row r="8964">
      <c r="B8964" s="4" t="s">
        <v>2752</v>
      </c>
      <c r="C8964" s="12" t="str">
        <f>IFERROR(__xludf.DUMMYFUNCTION("TEXTJOIN("";"", TRUE, FILTER($B$2:$B$14794, #REF!=$D$2:$D$14794))"),"#N/A")</f>
        <v>#N/A</v>
      </c>
    </row>
    <row r="8965">
      <c r="B8965" s="4" t="s">
        <v>2752</v>
      </c>
      <c r="C8965" s="12" t="str">
        <f>IFERROR(__xludf.DUMMYFUNCTION("TEXTJOIN("";"", TRUE, FILTER($B$2:$B$14794, #REF!=$D$2:$D$14794))"),"#N/A")</f>
        <v>#N/A</v>
      </c>
    </row>
    <row r="8966">
      <c r="B8966" s="4" t="s">
        <v>2754</v>
      </c>
      <c r="C8966" s="12" t="str">
        <f>IFERROR(__xludf.DUMMYFUNCTION("TEXTJOIN("";"", TRUE, FILTER($B$2:$B$14794, #REF!=$D$2:$D$14794))"),"#N/A")</f>
        <v>#N/A</v>
      </c>
    </row>
    <row r="8967">
      <c r="B8967" s="4" t="s">
        <v>2754</v>
      </c>
      <c r="C8967" s="12" t="str">
        <f>IFERROR(__xludf.DUMMYFUNCTION("TEXTJOIN("";"", TRUE, FILTER($B$2:$B$14794, #REF!=$D$2:$D$14794))"),"#N/A")</f>
        <v>#N/A</v>
      </c>
    </row>
    <row r="8968">
      <c r="B8968" s="4" t="s">
        <v>2754</v>
      </c>
      <c r="C8968" s="12" t="str">
        <f>IFERROR(__xludf.DUMMYFUNCTION("TEXTJOIN("";"", TRUE, FILTER($B$2:$B$14794, #REF!=$D$2:$D$14794))"),"#N/A")</f>
        <v>#N/A</v>
      </c>
    </row>
    <row r="8969">
      <c r="B8969" s="4" t="s">
        <v>2754</v>
      </c>
      <c r="C8969" s="12" t="str">
        <f>IFERROR(__xludf.DUMMYFUNCTION("TEXTJOIN("";"", TRUE, FILTER($B$2:$B$14794, #REF!=$D$2:$D$14794))"),"#N/A")</f>
        <v>#N/A</v>
      </c>
    </row>
    <row r="8970">
      <c r="B8970" s="4" t="s">
        <v>2754</v>
      </c>
      <c r="C8970" s="12" t="str">
        <f>IFERROR(__xludf.DUMMYFUNCTION("TEXTJOIN("";"", TRUE, FILTER($B$2:$B$14794, #REF!=$D$2:$D$14794))"),"#N/A")</f>
        <v>#N/A</v>
      </c>
    </row>
    <row r="8971">
      <c r="B8971" s="4" t="s">
        <v>2754</v>
      </c>
      <c r="C8971" s="12" t="str">
        <f>IFERROR(__xludf.DUMMYFUNCTION("TEXTJOIN("";"", TRUE, FILTER($B$2:$B$14794, #REF!=$D$2:$D$14794))"),"#N/A")</f>
        <v>#N/A</v>
      </c>
    </row>
    <row r="8972">
      <c r="B8972" s="4" t="s">
        <v>2756</v>
      </c>
      <c r="C8972" s="12" t="str">
        <f>IFERROR(__xludf.DUMMYFUNCTION("TEXTJOIN("";"", TRUE, FILTER($B$2:$B$14794, #REF!=$D$2:$D$14794))"),"#N/A")</f>
        <v>#N/A</v>
      </c>
    </row>
    <row r="8973">
      <c r="B8973" s="4" t="s">
        <v>2756</v>
      </c>
      <c r="C8973" s="12" t="str">
        <f>IFERROR(__xludf.DUMMYFUNCTION("TEXTJOIN("";"", TRUE, FILTER($B$2:$B$14794, #REF!=$D$2:$D$14794))"),"#N/A")</f>
        <v>#N/A</v>
      </c>
    </row>
    <row r="8974">
      <c r="B8974" s="4" t="s">
        <v>2756</v>
      </c>
      <c r="C8974" s="12" t="str">
        <f>IFERROR(__xludf.DUMMYFUNCTION("TEXTJOIN("";"", TRUE, FILTER($B$2:$B$14794, #REF!=$D$2:$D$14794))"),"#N/A")</f>
        <v>#N/A</v>
      </c>
    </row>
    <row r="8975">
      <c r="B8975" s="4" t="s">
        <v>2756</v>
      </c>
      <c r="C8975" s="12" t="str">
        <f>IFERROR(__xludf.DUMMYFUNCTION("TEXTJOIN("";"", TRUE, FILTER($B$2:$B$14794, #REF!=$D$2:$D$14794))"),"#N/A")</f>
        <v>#N/A</v>
      </c>
    </row>
    <row r="8976">
      <c r="B8976" s="4" t="s">
        <v>2756</v>
      </c>
      <c r="C8976" s="12" t="str">
        <f>IFERROR(__xludf.DUMMYFUNCTION("TEXTJOIN("";"", TRUE, FILTER($B$2:$B$14794, #REF!=$D$2:$D$14794))"),"#N/A")</f>
        <v>#N/A</v>
      </c>
    </row>
    <row r="8977">
      <c r="B8977" s="4" t="s">
        <v>2756</v>
      </c>
      <c r="C8977" s="12" t="str">
        <f>IFERROR(__xludf.DUMMYFUNCTION("TEXTJOIN("";"", TRUE, FILTER($B$2:$B$14794, #REF!=$D$2:$D$14794))"),"#N/A")</f>
        <v>#N/A</v>
      </c>
    </row>
    <row r="8978">
      <c r="B8978" s="4" t="s">
        <v>2756</v>
      </c>
      <c r="C8978" s="12" t="str">
        <f>IFERROR(__xludf.DUMMYFUNCTION("TEXTJOIN("";"", TRUE, FILTER($B$2:$B$14794, #REF!=$D$2:$D$14794))"),"#N/A")</f>
        <v>#N/A</v>
      </c>
    </row>
    <row r="8979">
      <c r="B8979" s="4" t="s">
        <v>2756</v>
      </c>
      <c r="C8979" s="12" t="str">
        <f>IFERROR(__xludf.DUMMYFUNCTION("TEXTJOIN("";"", TRUE, FILTER($B$2:$B$14794, #REF!=$D$2:$D$14794))"),"#N/A")</f>
        <v>#N/A</v>
      </c>
    </row>
    <row r="8980">
      <c r="B8980" s="4" t="s">
        <v>2756</v>
      </c>
      <c r="C8980" s="12" t="str">
        <f>IFERROR(__xludf.DUMMYFUNCTION("TEXTJOIN("";"", TRUE, FILTER($B$2:$B$14794, #REF!=$D$2:$D$14794))"),"#N/A")</f>
        <v>#N/A</v>
      </c>
    </row>
    <row r="8981">
      <c r="B8981" s="4" t="s">
        <v>2756</v>
      </c>
      <c r="C8981" s="12" t="str">
        <f>IFERROR(__xludf.DUMMYFUNCTION("TEXTJOIN("";"", TRUE, FILTER($B$2:$B$14794, #REF!=$D$2:$D$14794))"),"#N/A")</f>
        <v>#N/A</v>
      </c>
    </row>
    <row r="8982">
      <c r="B8982" s="4" t="s">
        <v>2758</v>
      </c>
      <c r="C8982" s="12" t="str">
        <f>IFERROR(__xludf.DUMMYFUNCTION("TEXTJOIN("";"", TRUE, FILTER($B$2:$B$14794, #REF!=$D$2:$D$14794))"),"#N/A")</f>
        <v>#N/A</v>
      </c>
    </row>
    <row r="8983">
      <c r="B8983" s="4" t="s">
        <v>2758</v>
      </c>
      <c r="C8983" s="12" t="str">
        <f>IFERROR(__xludf.DUMMYFUNCTION("TEXTJOIN("";"", TRUE, FILTER($B$2:$B$14794, #REF!=$D$2:$D$14794))"),"#N/A")</f>
        <v>#N/A</v>
      </c>
    </row>
    <row r="8984">
      <c r="B8984" s="4" t="s">
        <v>2758</v>
      </c>
      <c r="C8984" s="12" t="str">
        <f>IFERROR(__xludf.DUMMYFUNCTION("TEXTJOIN("";"", TRUE, FILTER($B$2:$B$14794, #REF!=$D$2:$D$14794))"),"#N/A")</f>
        <v>#N/A</v>
      </c>
    </row>
    <row r="8985">
      <c r="B8985" s="4" t="s">
        <v>2758</v>
      </c>
      <c r="C8985" s="12" t="str">
        <f>IFERROR(__xludf.DUMMYFUNCTION("TEXTJOIN("";"", TRUE, FILTER($B$2:$B$14794, #REF!=$D$2:$D$14794))"),"#N/A")</f>
        <v>#N/A</v>
      </c>
    </row>
    <row r="8986">
      <c r="B8986" s="4" t="s">
        <v>2758</v>
      </c>
      <c r="C8986" s="12" t="str">
        <f>IFERROR(__xludf.DUMMYFUNCTION("TEXTJOIN("";"", TRUE, FILTER($B$2:$B$14794, #REF!=$D$2:$D$14794))"),"#N/A")</f>
        <v>#N/A</v>
      </c>
    </row>
    <row r="8987">
      <c r="B8987" s="4" t="s">
        <v>2758</v>
      </c>
      <c r="C8987" s="12" t="str">
        <f>IFERROR(__xludf.DUMMYFUNCTION("TEXTJOIN("";"", TRUE, FILTER($B$2:$B$14794, #REF!=$D$2:$D$14794))"),"#N/A")</f>
        <v>#N/A</v>
      </c>
    </row>
    <row r="8988">
      <c r="B8988" s="4" t="s">
        <v>2758</v>
      </c>
      <c r="C8988" s="12" t="str">
        <f>IFERROR(__xludf.DUMMYFUNCTION("TEXTJOIN("";"", TRUE, FILTER($B$2:$B$14794, #REF!=$D$2:$D$14794))"),"#N/A")</f>
        <v>#N/A</v>
      </c>
    </row>
    <row r="8989">
      <c r="B8989" s="4" t="s">
        <v>2758</v>
      </c>
      <c r="C8989" s="12" t="str">
        <f>IFERROR(__xludf.DUMMYFUNCTION("TEXTJOIN("";"", TRUE, FILTER($B$2:$B$14794, #REF!=$D$2:$D$14794))"),"#N/A")</f>
        <v>#N/A</v>
      </c>
    </row>
    <row r="8990">
      <c r="B8990" s="4" t="s">
        <v>2758</v>
      </c>
      <c r="C8990" s="12" t="str">
        <f>IFERROR(__xludf.DUMMYFUNCTION("TEXTJOIN("";"", TRUE, FILTER($B$2:$B$14794, #REF!=$D$2:$D$14794))"),"#N/A")</f>
        <v>#N/A</v>
      </c>
    </row>
    <row r="8991">
      <c r="B8991" s="4" t="s">
        <v>2761</v>
      </c>
      <c r="C8991" s="12" t="str">
        <f>IFERROR(__xludf.DUMMYFUNCTION("TEXTJOIN("";"", TRUE, FILTER($B$2:$B$14794, #REF!=$D$2:$D$14794))"),"#N/A")</f>
        <v>#N/A</v>
      </c>
    </row>
    <row r="8992">
      <c r="B8992" s="4" t="s">
        <v>2761</v>
      </c>
      <c r="C8992" s="12" t="str">
        <f>IFERROR(__xludf.DUMMYFUNCTION("TEXTJOIN("";"", TRUE, FILTER($B$2:$B$14794, #REF!=$D$2:$D$14794))"),"#N/A")</f>
        <v>#N/A</v>
      </c>
    </row>
    <row r="8993">
      <c r="B8993" s="4" t="s">
        <v>2761</v>
      </c>
      <c r="C8993" s="12" t="str">
        <f>IFERROR(__xludf.DUMMYFUNCTION("TEXTJOIN("";"", TRUE, FILTER($B$2:$B$14794, #REF!=$D$2:$D$14794))"),"#N/A")</f>
        <v>#N/A</v>
      </c>
    </row>
    <row r="8994">
      <c r="B8994" s="4" t="s">
        <v>2761</v>
      </c>
      <c r="C8994" s="12" t="str">
        <f>IFERROR(__xludf.DUMMYFUNCTION("TEXTJOIN("";"", TRUE, FILTER($B$2:$B$14794, #REF!=$D$2:$D$14794))"),"#N/A")</f>
        <v>#N/A</v>
      </c>
    </row>
    <row r="8995">
      <c r="B8995" s="4" t="s">
        <v>2761</v>
      </c>
      <c r="C8995" s="12" t="str">
        <f>IFERROR(__xludf.DUMMYFUNCTION("TEXTJOIN("";"", TRUE, FILTER($B$2:$B$14794, #REF!=$D$2:$D$14794))"),"#N/A")</f>
        <v>#N/A</v>
      </c>
    </row>
    <row r="8996">
      <c r="B8996" s="4" t="s">
        <v>2761</v>
      </c>
      <c r="C8996" s="12" t="str">
        <f>IFERROR(__xludf.DUMMYFUNCTION("TEXTJOIN("";"", TRUE, FILTER($B$2:$B$14794, #REF!=$D$2:$D$14794))"),"#N/A")</f>
        <v>#N/A</v>
      </c>
    </row>
    <row r="8997">
      <c r="B8997" s="4" t="s">
        <v>2761</v>
      </c>
      <c r="C8997" s="12" t="str">
        <f>IFERROR(__xludf.DUMMYFUNCTION("TEXTJOIN("";"", TRUE, FILTER($B$2:$B$14794, #REF!=$D$2:$D$14794))"),"#N/A")</f>
        <v>#N/A</v>
      </c>
    </row>
    <row r="8998">
      <c r="B8998" s="4" t="s">
        <v>2761</v>
      </c>
      <c r="C8998" s="12" t="str">
        <f>IFERROR(__xludf.DUMMYFUNCTION("TEXTJOIN("";"", TRUE, FILTER($B$2:$B$14794, #REF!=$D$2:$D$14794))"),"#N/A")</f>
        <v>#N/A</v>
      </c>
    </row>
    <row r="8999">
      <c r="B8999" s="4" t="s">
        <v>2761</v>
      </c>
      <c r="C8999" s="12" t="str">
        <f>IFERROR(__xludf.DUMMYFUNCTION("TEXTJOIN("";"", TRUE, FILTER($B$2:$B$14794, #REF!=$D$2:$D$14794))"),"#N/A")</f>
        <v>#N/A</v>
      </c>
    </row>
    <row r="9000">
      <c r="B9000" s="4" t="s">
        <v>2761</v>
      </c>
      <c r="C9000" s="12" t="str">
        <f>IFERROR(__xludf.DUMMYFUNCTION("TEXTJOIN("";"", TRUE, FILTER($B$2:$B$14794, #REF!=$D$2:$D$14794))"),"#N/A")</f>
        <v>#N/A</v>
      </c>
    </row>
    <row r="9001">
      <c r="B9001" s="4" t="s">
        <v>2763</v>
      </c>
      <c r="C9001" s="12" t="str">
        <f>IFERROR(__xludf.DUMMYFUNCTION("TEXTJOIN("";"", TRUE, FILTER($B$2:$B$14794, #REF!=$D$2:$D$14794))"),"#N/A")</f>
        <v>#N/A</v>
      </c>
    </row>
    <row r="9002">
      <c r="B9002" s="4" t="s">
        <v>2763</v>
      </c>
      <c r="C9002" s="12" t="str">
        <f>IFERROR(__xludf.DUMMYFUNCTION("TEXTJOIN("";"", TRUE, FILTER($B$2:$B$14794, #REF!=$D$2:$D$14794))"),"#N/A")</f>
        <v>#N/A</v>
      </c>
    </row>
    <row r="9003">
      <c r="B9003" s="4" t="s">
        <v>2763</v>
      </c>
      <c r="C9003" s="12" t="str">
        <f>IFERROR(__xludf.DUMMYFUNCTION("TEXTJOIN("";"", TRUE, FILTER($B$2:$B$14794, #REF!=$D$2:$D$14794))"),"#N/A")</f>
        <v>#N/A</v>
      </c>
    </row>
    <row r="9004">
      <c r="B9004" s="4" t="s">
        <v>2763</v>
      </c>
      <c r="C9004" s="12" t="str">
        <f>IFERROR(__xludf.DUMMYFUNCTION("TEXTJOIN("";"", TRUE, FILTER($B$2:$B$14794, #REF!=$D$2:$D$14794))"),"#N/A")</f>
        <v>#N/A</v>
      </c>
    </row>
    <row r="9005">
      <c r="B9005" s="4" t="s">
        <v>2763</v>
      </c>
      <c r="C9005" s="12" t="str">
        <f>IFERROR(__xludf.DUMMYFUNCTION("TEXTJOIN("";"", TRUE, FILTER($B$2:$B$14794, #REF!=$D$2:$D$14794))"),"#N/A")</f>
        <v>#N/A</v>
      </c>
    </row>
    <row r="9006">
      <c r="B9006" s="4" t="s">
        <v>2763</v>
      </c>
      <c r="C9006" s="12" t="str">
        <f>IFERROR(__xludf.DUMMYFUNCTION("TEXTJOIN("";"", TRUE, FILTER($B$2:$B$14794, #REF!=$D$2:$D$14794))"),"#N/A")</f>
        <v>#N/A</v>
      </c>
    </row>
    <row r="9007">
      <c r="B9007" s="4" t="s">
        <v>2763</v>
      </c>
      <c r="C9007" s="12" t="str">
        <f>IFERROR(__xludf.DUMMYFUNCTION("TEXTJOIN("";"", TRUE, FILTER($B$2:$B$14794, #REF!=$D$2:$D$14794))"),"#N/A")</f>
        <v>#N/A</v>
      </c>
    </row>
    <row r="9008">
      <c r="B9008" s="4" t="s">
        <v>2763</v>
      </c>
      <c r="C9008" s="12" t="str">
        <f>IFERROR(__xludf.DUMMYFUNCTION("TEXTJOIN("";"", TRUE, FILTER($B$2:$B$14794, #REF!=$D$2:$D$14794))"),"#N/A")</f>
        <v>#N/A</v>
      </c>
    </row>
    <row r="9009">
      <c r="B9009" s="4" t="s">
        <v>2763</v>
      </c>
      <c r="C9009" s="12" t="str">
        <f>IFERROR(__xludf.DUMMYFUNCTION("TEXTJOIN("";"", TRUE, FILTER($B$2:$B$14794, #REF!=$D$2:$D$14794))"),"#N/A")</f>
        <v>#N/A</v>
      </c>
    </row>
    <row r="9010">
      <c r="B9010" s="4" t="s">
        <v>2765</v>
      </c>
      <c r="C9010" s="12" t="str">
        <f>IFERROR(__xludf.DUMMYFUNCTION("TEXTJOIN("";"", TRUE, FILTER($B$2:$B$14794, #REF!=$D$2:$D$14794))"),"#N/A")</f>
        <v>#N/A</v>
      </c>
    </row>
    <row r="9011">
      <c r="B9011" s="4" t="s">
        <v>2765</v>
      </c>
      <c r="C9011" s="12" t="str">
        <f>IFERROR(__xludf.DUMMYFUNCTION("TEXTJOIN("";"", TRUE, FILTER($B$2:$B$14794, #REF!=$D$2:$D$14794))"),"#N/A")</f>
        <v>#N/A</v>
      </c>
    </row>
    <row r="9012">
      <c r="B9012" s="4" t="s">
        <v>2765</v>
      </c>
      <c r="C9012" s="12" t="str">
        <f>IFERROR(__xludf.DUMMYFUNCTION("TEXTJOIN("";"", TRUE, FILTER($B$2:$B$14794, #REF!=$D$2:$D$14794))"),"#N/A")</f>
        <v>#N/A</v>
      </c>
    </row>
    <row r="9013">
      <c r="B9013" s="4" t="s">
        <v>2765</v>
      </c>
      <c r="C9013" s="12" t="str">
        <f>IFERROR(__xludf.DUMMYFUNCTION("TEXTJOIN("";"", TRUE, FILTER($B$2:$B$14794, #REF!=$D$2:$D$14794))"),"#N/A")</f>
        <v>#N/A</v>
      </c>
    </row>
    <row r="9014">
      <c r="B9014" s="4" t="s">
        <v>2765</v>
      </c>
      <c r="C9014" s="12" t="str">
        <f>IFERROR(__xludf.DUMMYFUNCTION("TEXTJOIN("";"", TRUE, FILTER($B$2:$B$14794, #REF!=$D$2:$D$14794))"),"#N/A")</f>
        <v>#N/A</v>
      </c>
    </row>
    <row r="9015">
      <c r="B9015" s="4" t="s">
        <v>2765</v>
      </c>
      <c r="C9015" s="12" t="str">
        <f>IFERROR(__xludf.DUMMYFUNCTION("TEXTJOIN("";"", TRUE, FILTER($B$2:$B$14794, #REF!=$D$2:$D$14794))"),"#N/A")</f>
        <v>#N/A</v>
      </c>
    </row>
    <row r="9016">
      <c r="B9016" s="4" t="s">
        <v>2765</v>
      </c>
      <c r="C9016" s="12" t="str">
        <f>IFERROR(__xludf.DUMMYFUNCTION("TEXTJOIN("";"", TRUE, FILTER($B$2:$B$14794, #REF!=$D$2:$D$14794))"),"#N/A")</f>
        <v>#N/A</v>
      </c>
    </row>
    <row r="9017">
      <c r="B9017" s="4" t="s">
        <v>2767</v>
      </c>
      <c r="C9017" s="12" t="str">
        <f>IFERROR(__xludf.DUMMYFUNCTION("TEXTJOIN("";"", TRUE, FILTER($B$2:$B$14794, #REF!=$D$2:$D$14794))"),"#N/A")</f>
        <v>#N/A</v>
      </c>
    </row>
    <row r="9018">
      <c r="B9018" s="4" t="s">
        <v>2767</v>
      </c>
      <c r="C9018" s="12" t="str">
        <f>IFERROR(__xludf.DUMMYFUNCTION("TEXTJOIN("";"", TRUE, FILTER($B$2:$B$14794, #REF!=$D$2:$D$14794))"),"#N/A")</f>
        <v>#N/A</v>
      </c>
    </row>
    <row r="9019">
      <c r="B9019" s="4" t="s">
        <v>2767</v>
      </c>
      <c r="C9019" s="12" t="str">
        <f>IFERROR(__xludf.DUMMYFUNCTION("TEXTJOIN("";"", TRUE, FILTER($B$2:$B$14794, #REF!=$D$2:$D$14794))"),"#N/A")</f>
        <v>#N/A</v>
      </c>
    </row>
    <row r="9020">
      <c r="B9020" s="4" t="s">
        <v>2767</v>
      </c>
      <c r="C9020" s="12" t="str">
        <f>IFERROR(__xludf.DUMMYFUNCTION("TEXTJOIN("";"", TRUE, FILTER($B$2:$B$14794, #REF!=$D$2:$D$14794))"),"#N/A")</f>
        <v>#N/A</v>
      </c>
    </row>
    <row r="9021">
      <c r="B9021" s="4" t="s">
        <v>2769</v>
      </c>
      <c r="C9021" s="12" t="str">
        <f>IFERROR(__xludf.DUMMYFUNCTION("TEXTJOIN("";"", TRUE, FILTER($B$2:$B$14794, #REF!=$D$2:$D$14794))"),"#N/A")</f>
        <v>#N/A</v>
      </c>
    </row>
    <row r="9022">
      <c r="B9022" s="4" t="s">
        <v>2769</v>
      </c>
      <c r="C9022" s="12" t="str">
        <f>IFERROR(__xludf.DUMMYFUNCTION("TEXTJOIN("";"", TRUE, FILTER($B$2:$B$14794, #REF!=$D$2:$D$14794))"),"#N/A")</f>
        <v>#N/A</v>
      </c>
    </row>
    <row r="9023">
      <c r="B9023" s="4" t="s">
        <v>2769</v>
      </c>
      <c r="C9023" s="12" t="str">
        <f>IFERROR(__xludf.DUMMYFUNCTION("TEXTJOIN("";"", TRUE, FILTER($B$2:$B$14794, #REF!=$D$2:$D$14794))"),"#N/A")</f>
        <v>#N/A</v>
      </c>
    </row>
    <row r="9024">
      <c r="B9024" s="4" t="s">
        <v>2769</v>
      </c>
      <c r="C9024" s="12" t="str">
        <f>IFERROR(__xludf.DUMMYFUNCTION("TEXTJOIN("";"", TRUE, FILTER($B$2:$B$14794, #REF!=$D$2:$D$14794))"),"#N/A")</f>
        <v>#N/A</v>
      </c>
    </row>
    <row r="9025">
      <c r="B9025" s="4" t="s">
        <v>2769</v>
      </c>
      <c r="C9025" s="12" t="str">
        <f>IFERROR(__xludf.DUMMYFUNCTION("TEXTJOIN("";"", TRUE, FILTER($B$2:$B$14794, #REF!=$D$2:$D$14794))"),"#N/A")</f>
        <v>#N/A</v>
      </c>
    </row>
    <row r="9026">
      <c r="B9026" s="4" t="s">
        <v>2769</v>
      </c>
      <c r="C9026" s="12" t="str">
        <f>IFERROR(__xludf.DUMMYFUNCTION("TEXTJOIN("";"", TRUE, FILTER($B$2:$B$14794, #REF!=$D$2:$D$14794))"),"#N/A")</f>
        <v>#N/A</v>
      </c>
    </row>
    <row r="9027">
      <c r="B9027" s="4" t="s">
        <v>2771</v>
      </c>
      <c r="C9027" s="12" t="str">
        <f>IFERROR(__xludf.DUMMYFUNCTION("TEXTJOIN("";"", TRUE, FILTER($B$2:$B$14794, #REF!=$D$2:$D$14794))"),"#N/A")</f>
        <v>#N/A</v>
      </c>
    </row>
    <row r="9028">
      <c r="B9028" s="4" t="s">
        <v>2771</v>
      </c>
      <c r="C9028" s="12" t="str">
        <f>IFERROR(__xludf.DUMMYFUNCTION("TEXTJOIN("";"", TRUE, FILTER($B$2:$B$14794, #REF!=$D$2:$D$14794))"),"#N/A")</f>
        <v>#N/A</v>
      </c>
    </row>
    <row r="9029">
      <c r="B9029" s="4" t="s">
        <v>2771</v>
      </c>
      <c r="C9029" s="12" t="str">
        <f>IFERROR(__xludf.DUMMYFUNCTION("TEXTJOIN("";"", TRUE, FILTER($B$2:$B$14794, #REF!=$D$2:$D$14794))"),"#N/A")</f>
        <v>#N/A</v>
      </c>
    </row>
    <row r="9030">
      <c r="B9030" s="4" t="s">
        <v>2771</v>
      </c>
      <c r="C9030" s="12" t="str">
        <f>IFERROR(__xludf.DUMMYFUNCTION("TEXTJOIN("";"", TRUE, FILTER($B$2:$B$14794, #REF!=$D$2:$D$14794))"),"#N/A")</f>
        <v>#N/A</v>
      </c>
    </row>
    <row r="9031">
      <c r="B9031" s="4" t="s">
        <v>2771</v>
      </c>
      <c r="C9031" s="12" t="str">
        <f>IFERROR(__xludf.DUMMYFUNCTION("TEXTJOIN("";"", TRUE, FILTER($B$2:$B$14794, #REF!=$D$2:$D$14794))"),"#N/A")</f>
        <v>#N/A</v>
      </c>
    </row>
    <row r="9032">
      <c r="B9032" s="4" t="s">
        <v>2771</v>
      </c>
      <c r="C9032" s="12" t="str">
        <f>IFERROR(__xludf.DUMMYFUNCTION("TEXTJOIN("";"", TRUE, FILTER($B$2:$B$14794, #REF!=$D$2:$D$14794))"),"#N/A")</f>
        <v>#N/A</v>
      </c>
    </row>
    <row r="9033">
      <c r="B9033" s="4" t="s">
        <v>2771</v>
      </c>
      <c r="C9033" s="12" t="str">
        <f>IFERROR(__xludf.DUMMYFUNCTION("TEXTJOIN("";"", TRUE, FILTER($B$2:$B$14794, #REF!=$D$2:$D$14794))"),"#N/A")</f>
        <v>#N/A</v>
      </c>
    </row>
    <row r="9034">
      <c r="B9034" s="4" t="s">
        <v>2771</v>
      </c>
      <c r="C9034" s="12" t="str">
        <f>IFERROR(__xludf.DUMMYFUNCTION("TEXTJOIN("";"", TRUE, FILTER($B$2:$B$14794, #REF!=$D$2:$D$14794))"),"#N/A")</f>
        <v>#N/A</v>
      </c>
    </row>
    <row r="9035">
      <c r="B9035" s="4" t="s">
        <v>2771</v>
      </c>
      <c r="C9035" s="12" t="str">
        <f>IFERROR(__xludf.DUMMYFUNCTION("TEXTJOIN("";"", TRUE, FILTER($B$2:$B$14794, #REF!=$D$2:$D$14794))"),"#N/A")</f>
        <v>#N/A</v>
      </c>
    </row>
    <row r="9036">
      <c r="B9036" s="4" t="s">
        <v>2773</v>
      </c>
      <c r="C9036" s="12" t="str">
        <f>IFERROR(__xludf.DUMMYFUNCTION("TEXTJOIN("";"", TRUE, FILTER($B$2:$B$14794, #REF!=$D$2:$D$14794))"),"#N/A")</f>
        <v>#N/A</v>
      </c>
    </row>
    <row r="9037">
      <c r="B9037" s="4" t="s">
        <v>2773</v>
      </c>
      <c r="C9037" s="12" t="str">
        <f>IFERROR(__xludf.DUMMYFUNCTION("TEXTJOIN("";"", TRUE, FILTER($B$2:$B$14794, #REF!=$D$2:$D$14794))"),"#N/A")</f>
        <v>#N/A</v>
      </c>
    </row>
    <row r="9038">
      <c r="B9038" s="4" t="s">
        <v>2773</v>
      </c>
      <c r="C9038" s="12" t="str">
        <f>IFERROR(__xludf.DUMMYFUNCTION("TEXTJOIN("";"", TRUE, FILTER($B$2:$B$14794, #REF!=$D$2:$D$14794))"),"#N/A")</f>
        <v>#N/A</v>
      </c>
    </row>
    <row r="9039">
      <c r="B9039" s="4" t="s">
        <v>2773</v>
      </c>
      <c r="C9039" s="12" t="str">
        <f>IFERROR(__xludf.DUMMYFUNCTION("TEXTJOIN("";"", TRUE, FILTER($B$2:$B$14794, #REF!=$D$2:$D$14794))"),"#N/A")</f>
        <v>#N/A</v>
      </c>
    </row>
    <row r="9040">
      <c r="B9040" s="4" t="s">
        <v>2773</v>
      </c>
      <c r="C9040" s="12" t="str">
        <f>IFERROR(__xludf.DUMMYFUNCTION("TEXTJOIN("";"", TRUE, FILTER($B$2:$B$14794, #REF!=$D$2:$D$14794))"),"#N/A")</f>
        <v>#N/A</v>
      </c>
    </row>
    <row r="9041">
      <c r="B9041" s="4" t="s">
        <v>2773</v>
      </c>
      <c r="C9041" s="12" t="str">
        <f>IFERROR(__xludf.DUMMYFUNCTION("TEXTJOIN("";"", TRUE, FILTER($B$2:$B$14794, #REF!=$D$2:$D$14794))"),"#N/A")</f>
        <v>#N/A</v>
      </c>
    </row>
    <row r="9042">
      <c r="B9042" s="4" t="s">
        <v>2773</v>
      </c>
      <c r="C9042" s="12" t="str">
        <f>IFERROR(__xludf.DUMMYFUNCTION("TEXTJOIN("";"", TRUE, FILTER($B$2:$B$14794, #REF!=$D$2:$D$14794))"),"#N/A")</f>
        <v>#N/A</v>
      </c>
    </row>
    <row r="9043">
      <c r="B9043" s="4" t="s">
        <v>2773</v>
      </c>
      <c r="C9043" s="12" t="str">
        <f>IFERROR(__xludf.DUMMYFUNCTION("TEXTJOIN("";"", TRUE, FILTER($B$2:$B$14794, #REF!=$D$2:$D$14794))"),"#N/A")</f>
        <v>#N/A</v>
      </c>
    </row>
    <row r="9044">
      <c r="B9044" s="4" t="s">
        <v>2773</v>
      </c>
      <c r="C9044" s="12" t="str">
        <f>IFERROR(__xludf.DUMMYFUNCTION("TEXTJOIN("";"", TRUE, FILTER($B$2:$B$14794, #REF!=$D$2:$D$14794))"),"#N/A")</f>
        <v>#N/A</v>
      </c>
    </row>
    <row r="9045">
      <c r="B9045" s="4" t="s">
        <v>2773</v>
      </c>
      <c r="C9045" s="12" t="str">
        <f>IFERROR(__xludf.DUMMYFUNCTION("TEXTJOIN("";"", TRUE, FILTER($B$2:$B$14794, #REF!=$D$2:$D$14794))"),"#N/A")</f>
        <v>#N/A</v>
      </c>
    </row>
    <row r="9046">
      <c r="B9046" s="4" t="s">
        <v>2775</v>
      </c>
      <c r="C9046" s="12" t="str">
        <f>IFERROR(__xludf.DUMMYFUNCTION("TEXTJOIN("";"", TRUE, FILTER($B$2:$B$14794, #REF!=$D$2:$D$14794))"),"#N/A")</f>
        <v>#N/A</v>
      </c>
    </row>
    <row r="9047">
      <c r="B9047" s="4" t="s">
        <v>2775</v>
      </c>
      <c r="C9047" s="12" t="str">
        <f>IFERROR(__xludf.DUMMYFUNCTION("TEXTJOIN("";"", TRUE, FILTER($B$2:$B$14794, #REF!=$D$2:$D$14794))"),"#N/A")</f>
        <v>#N/A</v>
      </c>
    </row>
    <row r="9048">
      <c r="B9048" s="4" t="s">
        <v>2775</v>
      </c>
      <c r="C9048" s="12" t="str">
        <f>IFERROR(__xludf.DUMMYFUNCTION("TEXTJOIN("";"", TRUE, FILTER($B$2:$B$14794, #REF!=$D$2:$D$14794))"),"#N/A")</f>
        <v>#N/A</v>
      </c>
    </row>
    <row r="9049">
      <c r="B9049" s="4" t="s">
        <v>2777</v>
      </c>
      <c r="C9049" s="12" t="str">
        <f>IFERROR(__xludf.DUMMYFUNCTION("TEXTJOIN("";"", TRUE, FILTER($B$2:$B$14794, #REF!=$D$2:$D$14794))"),"#N/A")</f>
        <v>#N/A</v>
      </c>
    </row>
    <row r="9050">
      <c r="B9050" s="4" t="s">
        <v>2777</v>
      </c>
      <c r="C9050" s="12" t="str">
        <f>IFERROR(__xludf.DUMMYFUNCTION("TEXTJOIN("";"", TRUE, FILTER($B$2:$B$14794, #REF!=$D$2:$D$14794))"),"#N/A")</f>
        <v>#N/A</v>
      </c>
    </row>
    <row r="9051">
      <c r="B9051" s="4" t="s">
        <v>2777</v>
      </c>
      <c r="C9051" s="12" t="str">
        <f>IFERROR(__xludf.DUMMYFUNCTION("TEXTJOIN("";"", TRUE, FILTER($B$2:$B$14794, #REF!=$D$2:$D$14794))"),"#N/A")</f>
        <v>#N/A</v>
      </c>
    </row>
    <row r="9052">
      <c r="B9052" s="4" t="s">
        <v>2777</v>
      </c>
      <c r="C9052" s="12" t="str">
        <f>IFERROR(__xludf.DUMMYFUNCTION("TEXTJOIN("";"", TRUE, FILTER($B$2:$B$14794, #REF!=$D$2:$D$14794))"),"#N/A")</f>
        <v>#N/A</v>
      </c>
    </row>
    <row r="9053">
      <c r="B9053" s="4" t="s">
        <v>2777</v>
      </c>
      <c r="C9053" s="12" t="str">
        <f>IFERROR(__xludf.DUMMYFUNCTION("TEXTJOIN("";"", TRUE, FILTER($B$2:$B$14794, #REF!=$D$2:$D$14794))"),"#N/A")</f>
        <v>#N/A</v>
      </c>
    </row>
    <row r="9054">
      <c r="B9054" s="4" t="s">
        <v>2777</v>
      </c>
      <c r="C9054" s="12" t="str">
        <f>IFERROR(__xludf.DUMMYFUNCTION("TEXTJOIN("";"", TRUE, FILTER($B$2:$B$14794, #REF!=$D$2:$D$14794))"),"#N/A")</f>
        <v>#N/A</v>
      </c>
    </row>
    <row r="9055">
      <c r="B9055" s="4" t="s">
        <v>2779</v>
      </c>
      <c r="C9055" s="12" t="str">
        <f>IFERROR(__xludf.DUMMYFUNCTION("TEXTJOIN("";"", TRUE, FILTER($B$2:$B$14794, #REF!=$D$2:$D$14794))"),"#N/A")</f>
        <v>#N/A</v>
      </c>
    </row>
    <row r="9056">
      <c r="B9056" s="4" t="s">
        <v>2779</v>
      </c>
      <c r="C9056" s="12" t="str">
        <f>IFERROR(__xludf.DUMMYFUNCTION("TEXTJOIN("";"", TRUE, FILTER($B$2:$B$14794, #REF!=$D$2:$D$14794))"),"#N/A")</f>
        <v>#N/A</v>
      </c>
    </row>
    <row r="9057">
      <c r="B9057" s="4" t="s">
        <v>2779</v>
      </c>
      <c r="C9057" s="12" t="str">
        <f>IFERROR(__xludf.DUMMYFUNCTION("TEXTJOIN("";"", TRUE, FILTER($B$2:$B$14794, #REF!=$D$2:$D$14794))"),"#N/A")</f>
        <v>#N/A</v>
      </c>
    </row>
    <row r="9058">
      <c r="B9058" s="4" t="s">
        <v>2779</v>
      </c>
      <c r="C9058" s="12" t="str">
        <f>IFERROR(__xludf.DUMMYFUNCTION("TEXTJOIN("";"", TRUE, FILTER($B$2:$B$14794, #REF!=$D$2:$D$14794))"),"#N/A")</f>
        <v>#N/A</v>
      </c>
    </row>
    <row r="9059">
      <c r="B9059" s="4" t="s">
        <v>2779</v>
      </c>
      <c r="C9059" s="12" t="str">
        <f>IFERROR(__xludf.DUMMYFUNCTION("TEXTJOIN("";"", TRUE, FILTER($B$2:$B$14794, #REF!=$D$2:$D$14794))"),"#N/A")</f>
        <v>#N/A</v>
      </c>
    </row>
    <row r="9060">
      <c r="B9060" s="4" t="s">
        <v>2779</v>
      </c>
      <c r="C9060" s="12" t="str">
        <f>IFERROR(__xludf.DUMMYFUNCTION("TEXTJOIN("";"", TRUE, FILTER($B$2:$B$14794, #REF!=$D$2:$D$14794))"),"#N/A")</f>
        <v>#N/A</v>
      </c>
    </row>
    <row r="9061">
      <c r="B9061" s="4" t="s">
        <v>2779</v>
      </c>
      <c r="C9061" s="12" t="str">
        <f>IFERROR(__xludf.DUMMYFUNCTION("TEXTJOIN("";"", TRUE, FILTER($B$2:$B$14794, #REF!=$D$2:$D$14794))"),"#N/A")</f>
        <v>#N/A</v>
      </c>
    </row>
    <row r="9062">
      <c r="B9062" s="4" t="s">
        <v>2779</v>
      </c>
      <c r="C9062" s="12" t="str">
        <f>IFERROR(__xludf.DUMMYFUNCTION("TEXTJOIN("";"", TRUE, FILTER($B$2:$B$14794, #REF!=$D$2:$D$14794))"),"#N/A")</f>
        <v>#N/A</v>
      </c>
    </row>
    <row r="9063">
      <c r="B9063" s="4" t="s">
        <v>2781</v>
      </c>
      <c r="C9063" s="12" t="str">
        <f>IFERROR(__xludf.DUMMYFUNCTION("TEXTJOIN("";"", TRUE, FILTER($B$2:$B$14794, #REF!=$D$2:$D$14794))"),"#N/A")</f>
        <v>#N/A</v>
      </c>
    </row>
    <row r="9064">
      <c r="B9064" s="4" t="s">
        <v>2781</v>
      </c>
      <c r="C9064" s="12" t="str">
        <f>IFERROR(__xludf.DUMMYFUNCTION("TEXTJOIN("";"", TRUE, FILTER($B$2:$B$14794, #REF!=$D$2:$D$14794))"),"#N/A")</f>
        <v>#N/A</v>
      </c>
    </row>
    <row r="9065">
      <c r="B9065" s="4" t="s">
        <v>2781</v>
      </c>
      <c r="C9065" s="12" t="str">
        <f>IFERROR(__xludf.DUMMYFUNCTION("TEXTJOIN("";"", TRUE, FILTER($B$2:$B$14794, #REF!=$D$2:$D$14794))"),"#N/A")</f>
        <v>#N/A</v>
      </c>
    </row>
    <row r="9066">
      <c r="B9066" s="4" t="s">
        <v>2781</v>
      </c>
      <c r="C9066" s="12" t="str">
        <f>IFERROR(__xludf.DUMMYFUNCTION("TEXTJOIN("";"", TRUE, FILTER($B$2:$B$14794, #REF!=$D$2:$D$14794))"),"#N/A")</f>
        <v>#N/A</v>
      </c>
    </row>
    <row r="9067">
      <c r="B9067" s="4" t="s">
        <v>2781</v>
      </c>
      <c r="C9067" s="12" t="str">
        <f>IFERROR(__xludf.DUMMYFUNCTION("TEXTJOIN("";"", TRUE, FILTER($B$2:$B$14794, #REF!=$D$2:$D$14794))"),"#N/A")</f>
        <v>#N/A</v>
      </c>
    </row>
    <row r="9068">
      <c r="B9068" s="4" t="s">
        <v>2781</v>
      </c>
      <c r="C9068" s="12" t="str">
        <f>IFERROR(__xludf.DUMMYFUNCTION("TEXTJOIN("";"", TRUE, FILTER($B$2:$B$14794, #REF!=$D$2:$D$14794))"),"#N/A")</f>
        <v>#N/A</v>
      </c>
    </row>
    <row r="9069">
      <c r="B9069" s="4" t="s">
        <v>2781</v>
      </c>
      <c r="C9069" s="12" t="str">
        <f>IFERROR(__xludf.DUMMYFUNCTION("TEXTJOIN("";"", TRUE, FILTER($B$2:$B$14794, #REF!=$D$2:$D$14794))"),"#N/A")</f>
        <v>#N/A</v>
      </c>
    </row>
    <row r="9070">
      <c r="B9070" s="4" t="s">
        <v>2781</v>
      </c>
      <c r="C9070" s="12" t="str">
        <f>IFERROR(__xludf.DUMMYFUNCTION("TEXTJOIN("";"", TRUE, FILTER($B$2:$B$14794, #REF!=$D$2:$D$14794))"),"#N/A")</f>
        <v>#N/A</v>
      </c>
    </row>
    <row r="9071">
      <c r="B9071" s="4" t="s">
        <v>2781</v>
      </c>
      <c r="C9071" s="12" t="str">
        <f>IFERROR(__xludf.DUMMYFUNCTION("TEXTJOIN("";"", TRUE, FILTER($B$2:$B$14794, #REF!=$D$2:$D$14794))"),"#N/A")</f>
        <v>#N/A</v>
      </c>
    </row>
    <row r="9072">
      <c r="B9072" s="4" t="s">
        <v>2781</v>
      </c>
      <c r="C9072" s="12" t="str">
        <f>IFERROR(__xludf.DUMMYFUNCTION("TEXTJOIN("";"", TRUE, FILTER($B$2:$B$14794, #REF!=$D$2:$D$14794))"),"#N/A")</f>
        <v>#N/A</v>
      </c>
    </row>
    <row r="9073">
      <c r="B9073" s="4" t="s">
        <v>2783</v>
      </c>
      <c r="C9073" s="12" t="str">
        <f>IFERROR(__xludf.DUMMYFUNCTION("TEXTJOIN("";"", TRUE, FILTER($B$2:$B$14794, #REF!=$D$2:$D$14794))"),"#N/A")</f>
        <v>#N/A</v>
      </c>
    </row>
    <row r="9074">
      <c r="B9074" s="4" t="s">
        <v>2783</v>
      </c>
      <c r="C9074" s="12" t="str">
        <f>IFERROR(__xludf.DUMMYFUNCTION("TEXTJOIN("";"", TRUE, FILTER($B$2:$B$14794, #REF!=$D$2:$D$14794))"),"#N/A")</f>
        <v>#N/A</v>
      </c>
    </row>
    <row r="9075">
      <c r="B9075" s="4" t="s">
        <v>2783</v>
      </c>
      <c r="C9075" s="12" t="str">
        <f>IFERROR(__xludf.DUMMYFUNCTION("TEXTJOIN("";"", TRUE, FILTER($B$2:$B$14794, #REF!=$D$2:$D$14794))"),"#N/A")</f>
        <v>#N/A</v>
      </c>
    </row>
    <row r="9076">
      <c r="B9076" s="4" t="s">
        <v>2783</v>
      </c>
      <c r="C9076" s="12" t="str">
        <f>IFERROR(__xludf.DUMMYFUNCTION("TEXTJOIN("";"", TRUE, FILTER($B$2:$B$14794, #REF!=$D$2:$D$14794))"),"#N/A")</f>
        <v>#N/A</v>
      </c>
    </row>
    <row r="9077">
      <c r="B9077" s="4" t="s">
        <v>2783</v>
      </c>
      <c r="C9077" s="12" t="str">
        <f>IFERROR(__xludf.DUMMYFUNCTION("TEXTJOIN("";"", TRUE, FILTER($B$2:$B$14794, #REF!=$D$2:$D$14794))"),"#N/A")</f>
        <v>#N/A</v>
      </c>
    </row>
    <row r="9078">
      <c r="B9078" s="4" t="s">
        <v>2783</v>
      </c>
      <c r="C9078" s="12" t="str">
        <f>IFERROR(__xludf.DUMMYFUNCTION("TEXTJOIN("";"", TRUE, FILTER($B$2:$B$14794, #REF!=$D$2:$D$14794))"),"#N/A")</f>
        <v>#N/A</v>
      </c>
    </row>
    <row r="9079">
      <c r="B9079" s="4" t="s">
        <v>2783</v>
      </c>
      <c r="C9079" s="12" t="str">
        <f>IFERROR(__xludf.DUMMYFUNCTION("TEXTJOIN("";"", TRUE, FILTER($B$2:$B$14794, #REF!=$D$2:$D$14794))"),"#N/A")</f>
        <v>#N/A</v>
      </c>
    </row>
    <row r="9080">
      <c r="B9080" s="4" t="s">
        <v>2783</v>
      </c>
      <c r="C9080" s="12" t="str">
        <f>IFERROR(__xludf.DUMMYFUNCTION("TEXTJOIN("";"", TRUE, FILTER($B$2:$B$14794, #REF!=$D$2:$D$14794))"),"#N/A")</f>
        <v>#N/A</v>
      </c>
    </row>
    <row r="9081">
      <c r="B9081" s="4" t="s">
        <v>2783</v>
      </c>
      <c r="C9081" s="12" t="str">
        <f>IFERROR(__xludf.DUMMYFUNCTION("TEXTJOIN("";"", TRUE, FILTER($B$2:$B$14794, #REF!=$D$2:$D$14794))"),"#N/A")</f>
        <v>#N/A</v>
      </c>
    </row>
    <row r="9082">
      <c r="B9082" s="4" t="s">
        <v>2783</v>
      </c>
      <c r="C9082" s="12" t="str">
        <f>IFERROR(__xludf.DUMMYFUNCTION("TEXTJOIN("";"", TRUE, FILTER($B$2:$B$14794, #REF!=$D$2:$D$14794))"),"#N/A")</f>
        <v>#N/A</v>
      </c>
    </row>
    <row r="9083">
      <c r="B9083" s="4" t="s">
        <v>2785</v>
      </c>
      <c r="C9083" s="12" t="str">
        <f>IFERROR(__xludf.DUMMYFUNCTION("TEXTJOIN("";"", TRUE, FILTER($B$2:$B$14794, #REF!=$D$2:$D$14794))"),"#N/A")</f>
        <v>#N/A</v>
      </c>
    </row>
    <row r="9084">
      <c r="B9084" s="4" t="s">
        <v>2785</v>
      </c>
      <c r="C9084" s="12" t="str">
        <f>IFERROR(__xludf.DUMMYFUNCTION("TEXTJOIN("";"", TRUE, FILTER($B$2:$B$14794, #REF!=$D$2:$D$14794))"),"#N/A")</f>
        <v>#N/A</v>
      </c>
    </row>
    <row r="9085">
      <c r="B9085" s="4" t="s">
        <v>2785</v>
      </c>
      <c r="C9085" s="12" t="str">
        <f>IFERROR(__xludf.DUMMYFUNCTION("TEXTJOIN("";"", TRUE, FILTER($B$2:$B$14794, #REF!=$D$2:$D$14794))"),"#N/A")</f>
        <v>#N/A</v>
      </c>
    </row>
    <row r="9086">
      <c r="B9086" s="4" t="s">
        <v>2785</v>
      </c>
      <c r="C9086" s="12" t="str">
        <f>IFERROR(__xludf.DUMMYFUNCTION("TEXTJOIN("";"", TRUE, FILTER($B$2:$B$14794, #REF!=$D$2:$D$14794))"),"#N/A")</f>
        <v>#N/A</v>
      </c>
    </row>
    <row r="9087">
      <c r="B9087" s="4" t="s">
        <v>2785</v>
      </c>
      <c r="C9087" s="12" t="str">
        <f>IFERROR(__xludf.DUMMYFUNCTION("TEXTJOIN("";"", TRUE, FILTER($B$2:$B$14794, #REF!=$D$2:$D$14794))"),"#N/A")</f>
        <v>#N/A</v>
      </c>
    </row>
    <row r="9088">
      <c r="B9088" s="4" t="s">
        <v>2785</v>
      </c>
      <c r="C9088" s="12" t="str">
        <f>IFERROR(__xludf.DUMMYFUNCTION("TEXTJOIN("";"", TRUE, FILTER($B$2:$B$14794, #REF!=$D$2:$D$14794))"),"#N/A")</f>
        <v>#N/A</v>
      </c>
    </row>
    <row r="9089">
      <c r="B9089" s="4" t="s">
        <v>2785</v>
      </c>
      <c r="C9089" s="12" t="str">
        <f>IFERROR(__xludf.DUMMYFUNCTION("TEXTJOIN("";"", TRUE, FILTER($B$2:$B$14794, #REF!=$D$2:$D$14794))"),"#N/A")</f>
        <v>#N/A</v>
      </c>
    </row>
    <row r="9090">
      <c r="B9090" s="4" t="s">
        <v>2785</v>
      </c>
      <c r="C9090" s="12" t="str">
        <f>IFERROR(__xludf.DUMMYFUNCTION("TEXTJOIN("";"", TRUE, FILTER($B$2:$B$14794, #REF!=$D$2:$D$14794))"),"#N/A")</f>
        <v>#N/A</v>
      </c>
    </row>
    <row r="9091">
      <c r="B9091" s="4" t="s">
        <v>2785</v>
      </c>
      <c r="C9091" s="12" t="str">
        <f>IFERROR(__xludf.DUMMYFUNCTION("TEXTJOIN("";"", TRUE, FILTER($B$2:$B$14794, #REF!=$D$2:$D$14794))"),"#N/A")</f>
        <v>#N/A</v>
      </c>
    </row>
    <row r="9092">
      <c r="B9092" s="4" t="s">
        <v>2787</v>
      </c>
      <c r="C9092" s="12" t="str">
        <f>IFERROR(__xludf.DUMMYFUNCTION("TEXTJOIN("";"", TRUE, FILTER($B$2:$B$14794, #REF!=$D$2:$D$14794))"),"#N/A")</f>
        <v>#N/A</v>
      </c>
    </row>
    <row r="9093">
      <c r="B9093" s="4" t="s">
        <v>2787</v>
      </c>
      <c r="C9093" s="12" t="str">
        <f>IFERROR(__xludf.DUMMYFUNCTION("TEXTJOIN("";"", TRUE, FILTER($B$2:$B$14794, #REF!=$D$2:$D$14794))"),"#N/A")</f>
        <v>#N/A</v>
      </c>
    </row>
    <row r="9094">
      <c r="B9094" s="4" t="s">
        <v>2787</v>
      </c>
      <c r="C9094" s="12" t="str">
        <f>IFERROR(__xludf.DUMMYFUNCTION("TEXTJOIN("";"", TRUE, FILTER($B$2:$B$14794, #REF!=$D$2:$D$14794))"),"#N/A")</f>
        <v>#N/A</v>
      </c>
    </row>
    <row r="9095">
      <c r="B9095" s="4" t="s">
        <v>2787</v>
      </c>
      <c r="C9095" s="12" t="str">
        <f>IFERROR(__xludf.DUMMYFUNCTION("TEXTJOIN("";"", TRUE, FILTER($B$2:$B$14794, #REF!=$D$2:$D$14794))"),"#N/A")</f>
        <v>#N/A</v>
      </c>
    </row>
    <row r="9096">
      <c r="B9096" s="4" t="s">
        <v>2787</v>
      </c>
      <c r="C9096" s="12" t="str">
        <f>IFERROR(__xludf.DUMMYFUNCTION("TEXTJOIN("";"", TRUE, FILTER($B$2:$B$14794, #REF!=$D$2:$D$14794))"),"#N/A")</f>
        <v>#N/A</v>
      </c>
    </row>
    <row r="9097">
      <c r="B9097" s="4" t="s">
        <v>2787</v>
      </c>
      <c r="C9097" s="12" t="str">
        <f>IFERROR(__xludf.DUMMYFUNCTION("TEXTJOIN("";"", TRUE, FILTER($B$2:$B$14794, #REF!=$D$2:$D$14794))"),"#N/A")</f>
        <v>#N/A</v>
      </c>
    </row>
    <row r="9098">
      <c r="B9098" s="4" t="s">
        <v>2787</v>
      </c>
      <c r="C9098" s="12" t="str">
        <f>IFERROR(__xludf.DUMMYFUNCTION("TEXTJOIN("";"", TRUE, FILTER($B$2:$B$14794, #REF!=$D$2:$D$14794))"),"#N/A")</f>
        <v>#N/A</v>
      </c>
    </row>
    <row r="9099">
      <c r="B9099" s="4" t="s">
        <v>2787</v>
      </c>
      <c r="C9099" s="12" t="str">
        <f>IFERROR(__xludf.DUMMYFUNCTION("TEXTJOIN("";"", TRUE, FILTER($B$2:$B$14794, #REF!=$D$2:$D$14794))"),"#N/A")</f>
        <v>#N/A</v>
      </c>
    </row>
    <row r="9100">
      <c r="B9100" s="4" t="s">
        <v>2787</v>
      </c>
      <c r="C9100" s="12" t="str">
        <f>IFERROR(__xludf.DUMMYFUNCTION("TEXTJOIN("";"", TRUE, FILTER($B$2:$B$14794, #REF!=$D$2:$D$14794))"),"#N/A")</f>
        <v>#N/A</v>
      </c>
    </row>
    <row r="9101">
      <c r="B9101" s="4" t="s">
        <v>2789</v>
      </c>
      <c r="C9101" s="12" t="str">
        <f>IFERROR(__xludf.DUMMYFUNCTION("TEXTJOIN("";"", TRUE, FILTER($B$2:$B$14794, #REF!=$D$2:$D$14794))"),"#N/A")</f>
        <v>#N/A</v>
      </c>
    </row>
    <row r="9102">
      <c r="B9102" s="4" t="s">
        <v>2789</v>
      </c>
      <c r="C9102" s="12" t="str">
        <f>IFERROR(__xludf.DUMMYFUNCTION("TEXTJOIN("";"", TRUE, FILTER($B$2:$B$14794, #REF!=$D$2:$D$14794))"),"#N/A")</f>
        <v>#N/A</v>
      </c>
    </row>
    <row r="9103">
      <c r="B9103" s="4" t="s">
        <v>2789</v>
      </c>
      <c r="C9103" s="12" t="str">
        <f>IFERROR(__xludf.DUMMYFUNCTION("TEXTJOIN("";"", TRUE, FILTER($B$2:$B$14794, #REF!=$D$2:$D$14794))"),"#N/A")</f>
        <v>#N/A</v>
      </c>
    </row>
    <row r="9104">
      <c r="B9104" s="4" t="s">
        <v>2789</v>
      </c>
      <c r="C9104" s="12" t="str">
        <f>IFERROR(__xludf.DUMMYFUNCTION("TEXTJOIN("";"", TRUE, FILTER($B$2:$B$14794, #REF!=$D$2:$D$14794))"),"#N/A")</f>
        <v>#N/A</v>
      </c>
    </row>
    <row r="9105">
      <c r="B9105" s="4" t="s">
        <v>2789</v>
      </c>
      <c r="C9105" s="12" t="str">
        <f>IFERROR(__xludf.DUMMYFUNCTION("TEXTJOIN("";"", TRUE, FILTER($B$2:$B$14794, #REF!=$D$2:$D$14794))"),"#N/A")</f>
        <v>#N/A</v>
      </c>
    </row>
    <row r="9106">
      <c r="B9106" s="4" t="s">
        <v>2789</v>
      </c>
      <c r="C9106" s="12" t="str">
        <f>IFERROR(__xludf.DUMMYFUNCTION("TEXTJOIN("";"", TRUE, FILTER($B$2:$B$14794, #REF!=$D$2:$D$14794))"),"#N/A")</f>
        <v>#N/A</v>
      </c>
    </row>
    <row r="9107">
      <c r="B9107" s="4" t="s">
        <v>2789</v>
      </c>
      <c r="C9107" s="12" t="str">
        <f>IFERROR(__xludf.DUMMYFUNCTION("TEXTJOIN("";"", TRUE, FILTER($B$2:$B$14794, #REF!=$D$2:$D$14794))"),"#N/A")</f>
        <v>#N/A</v>
      </c>
    </row>
    <row r="9108">
      <c r="B9108" s="4" t="s">
        <v>2792</v>
      </c>
      <c r="C9108" s="12" t="str">
        <f>IFERROR(__xludf.DUMMYFUNCTION("TEXTJOIN("";"", TRUE, FILTER($B$2:$B$14794, #REF!=$D$2:$D$14794))"),"#N/A")</f>
        <v>#N/A</v>
      </c>
    </row>
    <row r="9109">
      <c r="B9109" s="4" t="s">
        <v>2792</v>
      </c>
      <c r="C9109" s="12" t="str">
        <f>IFERROR(__xludf.DUMMYFUNCTION("TEXTJOIN("";"", TRUE, FILTER($B$2:$B$14794, #REF!=$D$2:$D$14794))"),"#N/A")</f>
        <v>#N/A</v>
      </c>
    </row>
    <row r="9110">
      <c r="B9110" s="4" t="s">
        <v>2792</v>
      </c>
      <c r="C9110" s="12" t="str">
        <f>IFERROR(__xludf.DUMMYFUNCTION("TEXTJOIN("";"", TRUE, FILTER($B$2:$B$14794, #REF!=$D$2:$D$14794))"),"#N/A")</f>
        <v>#N/A</v>
      </c>
    </row>
    <row r="9111">
      <c r="B9111" s="4" t="s">
        <v>2792</v>
      </c>
      <c r="C9111" s="12" t="str">
        <f>IFERROR(__xludf.DUMMYFUNCTION("TEXTJOIN("";"", TRUE, FILTER($B$2:$B$14794, #REF!=$D$2:$D$14794))"),"#N/A")</f>
        <v>#N/A</v>
      </c>
    </row>
    <row r="9112">
      <c r="B9112" s="4" t="s">
        <v>2792</v>
      </c>
      <c r="C9112" s="12" t="str">
        <f>IFERROR(__xludf.DUMMYFUNCTION("TEXTJOIN("";"", TRUE, FILTER($B$2:$B$14794, #REF!=$D$2:$D$14794))"),"#N/A")</f>
        <v>#N/A</v>
      </c>
    </row>
    <row r="9113">
      <c r="B9113" s="4" t="s">
        <v>2794</v>
      </c>
      <c r="C9113" s="12" t="str">
        <f>IFERROR(__xludf.DUMMYFUNCTION("TEXTJOIN("";"", TRUE, FILTER($B$2:$B$14794, #REF!=$D$2:$D$14794))"),"#N/A")</f>
        <v>#N/A</v>
      </c>
    </row>
    <row r="9114">
      <c r="B9114" s="4" t="s">
        <v>2794</v>
      </c>
      <c r="C9114" s="12" t="str">
        <f>IFERROR(__xludf.DUMMYFUNCTION("TEXTJOIN("";"", TRUE, FILTER($B$2:$B$14794, #REF!=$D$2:$D$14794))"),"#N/A")</f>
        <v>#N/A</v>
      </c>
    </row>
    <row r="9115">
      <c r="B9115" s="4" t="s">
        <v>2794</v>
      </c>
      <c r="C9115" s="12" t="str">
        <f>IFERROR(__xludf.DUMMYFUNCTION("TEXTJOIN("";"", TRUE, FILTER($B$2:$B$14794, #REF!=$D$2:$D$14794))"),"#N/A")</f>
        <v>#N/A</v>
      </c>
    </row>
    <row r="9116">
      <c r="B9116" s="4" t="s">
        <v>2794</v>
      </c>
      <c r="C9116" s="12" t="str">
        <f>IFERROR(__xludf.DUMMYFUNCTION("TEXTJOIN("";"", TRUE, FILTER($B$2:$B$14794, #REF!=$D$2:$D$14794))"),"#N/A")</f>
        <v>#N/A</v>
      </c>
    </row>
    <row r="9117">
      <c r="B9117" s="4" t="s">
        <v>2794</v>
      </c>
      <c r="C9117" s="12" t="str">
        <f>IFERROR(__xludf.DUMMYFUNCTION("TEXTJOIN("";"", TRUE, FILTER($B$2:$B$14794, #REF!=$D$2:$D$14794))"),"#N/A")</f>
        <v>#N/A</v>
      </c>
    </row>
    <row r="9118">
      <c r="B9118" s="4" t="s">
        <v>2794</v>
      </c>
      <c r="C9118" s="12" t="str">
        <f>IFERROR(__xludf.DUMMYFUNCTION("TEXTJOIN("";"", TRUE, FILTER($B$2:$B$14794, #REF!=$D$2:$D$14794))"),"#N/A")</f>
        <v>#N/A</v>
      </c>
    </row>
    <row r="9119">
      <c r="B9119" s="4" t="s">
        <v>2794</v>
      </c>
      <c r="C9119" s="12" t="str">
        <f>IFERROR(__xludf.DUMMYFUNCTION("TEXTJOIN("";"", TRUE, FILTER($B$2:$B$14794, #REF!=$D$2:$D$14794))"),"#N/A")</f>
        <v>#N/A</v>
      </c>
    </row>
    <row r="9120">
      <c r="B9120" s="4" t="s">
        <v>2794</v>
      </c>
      <c r="C9120" s="12" t="str">
        <f>IFERROR(__xludf.DUMMYFUNCTION("TEXTJOIN("";"", TRUE, FILTER($B$2:$B$14794, #REF!=$D$2:$D$14794))"),"#N/A")</f>
        <v>#N/A</v>
      </c>
    </row>
    <row r="9121">
      <c r="B9121" s="4" t="s">
        <v>2796</v>
      </c>
      <c r="C9121" s="12" t="str">
        <f>IFERROR(__xludf.DUMMYFUNCTION("TEXTJOIN("";"", TRUE, FILTER($B$2:$B$14794, #REF!=$D$2:$D$14794))"),"#N/A")</f>
        <v>#N/A</v>
      </c>
    </row>
    <row r="9122">
      <c r="B9122" s="4" t="s">
        <v>2796</v>
      </c>
      <c r="C9122" s="12" t="str">
        <f>IFERROR(__xludf.DUMMYFUNCTION("TEXTJOIN("";"", TRUE, FILTER($B$2:$B$14794, #REF!=$D$2:$D$14794))"),"#N/A")</f>
        <v>#N/A</v>
      </c>
    </row>
    <row r="9123">
      <c r="B9123" s="4" t="s">
        <v>2796</v>
      </c>
      <c r="C9123" s="12" t="str">
        <f>IFERROR(__xludf.DUMMYFUNCTION("TEXTJOIN("";"", TRUE, FILTER($B$2:$B$14794, #REF!=$D$2:$D$14794))"),"#N/A")</f>
        <v>#N/A</v>
      </c>
    </row>
    <row r="9124">
      <c r="B9124" s="4" t="s">
        <v>2796</v>
      </c>
      <c r="C9124" s="12" t="str">
        <f>IFERROR(__xludf.DUMMYFUNCTION("TEXTJOIN("";"", TRUE, FILTER($B$2:$B$14794, #REF!=$D$2:$D$14794))"),"#N/A")</f>
        <v>#N/A</v>
      </c>
    </row>
    <row r="9125">
      <c r="B9125" s="4" t="s">
        <v>2796</v>
      </c>
      <c r="C9125" s="12" t="str">
        <f>IFERROR(__xludf.DUMMYFUNCTION("TEXTJOIN("";"", TRUE, FILTER($B$2:$B$14794, #REF!=$D$2:$D$14794))"),"#N/A")</f>
        <v>#N/A</v>
      </c>
    </row>
    <row r="9126">
      <c r="B9126" s="4" t="s">
        <v>2796</v>
      </c>
      <c r="C9126" s="12" t="str">
        <f>IFERROR(__xludf.DUMMYFUNCTION("TEXTJOIN("";"", TRUE, FILTER($B$2:$B$14794, #REF!=$D$2:$D$14794))"),"#N/A")</f>
        <v>#N/A</v>
      </c>
    </row>
    <row r="9127">
      <c r="B9127" s="4" t="s">
        <v>2798</v>
      </c>
      <c r="C9127" s="12" t="str">
        <f>IFERROR(__xludf.DUMMYFUNCTION("TEXTJOIN("";"", TRUE, FILTER($B$2:$B$14794, #REF!=$D$2:$D$14794))"),"#N/A")</f>
        <v>#N/A</v>
      </c>
    </row>
    <row r="9128">
      <c r="B9128" s="4" t="s">
        <v>2798</v>
      </c>
      <c r="C9128" s="12" t="str">
        <f>IFERROR(__xludf.DUMMYFUNCTION("TEXTJOIN("";"", TRUE, FILTER($B$2:$B$14794, #REF!=$D$2:$D$14794))"),"#N/A")</f>
        <v>#N/A</v>
      </c>
    </row>
    <row r="9129">
      <c r="B9129" s="4" t="s">
        <v>2798</v>
      </c>
      <c r="C9129" s="12" t="str">
        <f>IFERROR(__xludf.DUMMYFUNCTION("TEXTJOIN("";"", TRUE, FILTER($B$2:$B$14794, #REF!=$D$2:$D$14794))"),"#N/A")</f>
        <v>#N/A</v>
      </c>
    </row>
    <row r="9130">
      <c r="B9130" s="4" t="s">
        <v>2798</v>
      </c>
      <c r="C9130" s="12" t="str">
        <f>IFERROR(__xludf.DUMMYFUNCTION("TEXTJOIN("";"", TRUE, FILTER($B$2:$B$14794, #REF!=$D$2:$D$14794))"),"#N/A")</f>
        <v>#N/A</v>
      </c>
    </row>
    <row r="9131">
      <c r="B9131" s="4" t="s">
        <v>2798</v>
      </c>
      <c r="C9131" s="12" t="str">
        <f>IFERROR(__xludf.DUMMYFUNCTION("TEXTJOIN("";"", TRUE, FILTER($B$2:$B$14794, #REF!=$D$2:$D$14794))"),"#N/A")</f>
        <v>#N/A</v>
      </c>
    </row>
    <row r="9132">
      <c r="B9132" s="4" t="s">
        <v>2798</v>
      </c>
      <c r="C9132" s="12" t="str">
        <f>IFERROR(__xludf.DUMMYFUNCTION("TEXTJOIN("";"", TRUE, FILTER($B$2:$B$14794, #REF!=$D$2:$D$14794))"),"#N/A")</f>
        <v>#N/A</v>
      </c>
    </row>
    <row r="9133">
      <c r="B9133" s="4" t="s">
        <v>2798</v>
      </c>
      <c r="C9133" s="12" t="str">
        <f>IFERROR(__xludf.DUMMYFUNCTION("TEXTJOIN("";"", TRUE, FILTER($B$2:$B$14794, #REF!=$D$2:$D$14794))"),"#N/A")</f>
        <v>#N/A</v>
      </c>
    </row>
    <row r="9134">
      <c r="B9134" s="4" t="s">
        <v>2798</v>
      </c>
      <c r="C9134" s="12" t="str">
        <f>IFERROR(__xludf.DUMMYFUNCTION("TEXTJOIN("";"", TRUE, FILTER($B$2:$B$14794, #REF!=$D$2:$D$14794))"),"#N/A")</f>
        <v>#N/A</v>
      </c>
    </row>
    <row r="9135">
      <c r="B9135" s="4" t="s">
        <v>2798</v>
      </c>
      <c r="C9135" s="12" t="str">
        <f>IFERROR(__xludf.DUMMYFUNCTION("TEXTJOIN("";"", TRUE, FILTER($B$2:$B$14794, #REF!=$D$2:$D$14794))"),"#N/A")</f>
        <v>#N/A</v>
      </c>
    </row>
    <row r="9136">
      <c r="B9136" s="4" t="s">
        <v>2800</v>
      </c>
      <c r="C9136" s="12" t="str">
        <f>IFERROR(__xludf.DUMMYFUNCTION("TEXTJOIN("";"", TRUE, FILTER($B$2:$B$14794, #REF!=$D$2:$D$14794))"),"#N/A")</f>
        <v>#N/A</v>
      </c>
    </row>
    <row r="9137">
      <c r="B9137" s="4" t="s">
        <v>2800</v>
      </c>
      <c r="C9137" s="12" t="str">
        <f>IFERROR(__xludf.DUMMYFUNCTION("TEXTJOIN("";"", TRUE, FILTER($B$2:$B$14794, #REF!=$D$2:$D$14794))"),"#N/A")</f>
        <v>#N/A</v>
      </c>
    </row>
    <row r="9138">
      <c r="B9138" s="4" t="s">
        <v>2800</v>
      </c>
      <c r="C9138" s="12" t="str">
        <f>IFERROR(__xludf.DUMMYFUNCTION("TEXTJOIN("";"", TRUE, FILTER($B$2:$B$14794, #REF!=$D$2:$D$14794))"),"#N/A")</f>
        <v>#N/A</v>
      </c>
    </row>
    <row r="9139">
      <c r="B9139" s="4" t="s">
        <v>2800</v>
      </c>
      <c r="C9139" s="12" t="str">
        <f>IFERROR(__xludf.DUMMYFUNCTION("TEXTJOIN("";"", TRUE, FILTER($B$2:$B$14794, #REF!=$D$2:$D$14794))"),"#N/A")</f>
        <v>#N/A</v>
      </c>
    </row>
    <row r="9140">
      <c r="B9140" s="4" t="s">
        <v>2802</v>
      </c>
      <c r="C9140" s="12" t="str">
        <f>IFERROR(__xludf.DUMMYFUNCTION("TEXTJOIN("";"", TRUE, FILTER($B$2:$B$14794, #REF!=$D$2:$D$14794))"),"#N/A")</f>
        <v>#N/A</v>
      </c>
    </row>
    <row r="9141">
      <c r="B9141" s="4" t="s">
        <v>2802</v>
      </c>
      <c r="C9141" s="12" t="str">
        <f>IFERROR(__xludf.DUMMYFUNCTION("TEXTJOIN("";"", TRUE, FILTER($B$2:$B$14794, #REF!=$D$2:$D$14794))"),"#N/A")</f>
        <v>#N/A</v>
      </c>
    </row>
    <row r="9142">
      <c r="B9142" s="4" t="s">
        <v>2802</v>
      </c>
      <c r="C9142" s="12" t="str">
        <f>IFERROR(__xludf.DUMMYFUNCTION("TEXTJOIN("";"", TRUE, FILTER($B$2:$B$14794, #REF!=$D$2:$D$14794))"),"#N/A")</f>
        <v>#N/A</v>
      </c>
    </row>
    <row r="9143">
      <c r="B9143" s="4" t="s">
        <v>2802</v>
      </c>
      <c r="C9143" s="12" t="str">
        <f>IFERROR(__xludf.DUMMYFUNCTION("TEXTJOIN("";"", TRUE, FILTER($B$2:$B$14794, #REF!=$D$2:$D$14794))"),"#N/A")</f>
        <v>#N/A</v>
      </c>
    </row>
    <row r="9144">
      <c r="B9144" s="4" t="s">
        <v>2804</v>
      </c>
      <c r="C9144" s="12" t="str">
        <f>IFERROR(__xludf.DUMMYFUNCTION("TEXTJOIN("";"", TRUE, FILTER($B$2:$B$14794, #REF!=$D$2:$D$14794))"),"#N/A")</f>
        <v>#N/A</v>
      </c>
    </row>
    <row r="9145">
      <c r="B9145" s="4" t="s">
        <v>2804</v>
      </c>
      <c r="C9145" s="12" t="str">
        <f>IFERROR(__xludf.DUMMYFUNCTION("TEXTJOIN("";"", TRUE, FILTER($B$2:$B$14794, #REF!=$D$2:$D$14794))"),"#N/A")</f>
        <v>#N/A</v>
      </c>
    </row>
    <row r="9146">
      <c r="B9146" s="4" t="s">
        <v>2804</v>
      </c>
      <c r="C9146" s="12" t="str">
        <f>IFERROR(__xludf.DUMMYFUNCTION("TEXTJOIN("";"", TRUE, FILTER($B$2:$B$14794, #REF!=$D$2:$D$14794))"),"#N/A")</f>
        <v>#N/A</v>
      </c>
    </row>
    <row r="9147">
      <c r="B9147" s="4" t="s">
        <v>2804</v>
      </c>
      <c r="C9147" s="12" t="str">
        <f>IFERROR(__xludf.DUMMYFUNCTION("TEXTJOIN("";"", TRUE, FILTER($B$2:$B$14794, #REF!=$D$2:$D$14794))"),"#N/A")</f>
        <v>#N/A</v>
      </c>
    </row>
    <row r="9148">
      <c r="B9148" s="4" t="s">
        <v>2804</v>
      </c>
      <c r="C9148" s="12" t="str">
        <f>IFERROR(__xludf.DUMMYFUNCTION("TEXTJOIN("";"", TRUE, FILTER($B$2:$B$14794, #REF!=$D$2:$D$14794))"),"#N/A")</f>
        <v>#N/A</v>
      </c>
    </row>
    <row r="9149">
      <c r="B9149" s="4" t="s">
        <v>2804</v>
      </c>
      <c r="C9149" s="12" t="str">
        <f>IFERROR(__xludf.DUMMYFUNCTION("TEXTJOIN("";"", TRUE, FILTER($B$2:$B$14794, #REF!=$D$2:$D$14794))"),"#N/A")</f>
        <v>#N/A</v>
      </c>
    </row>
    <row r="9150">
      <c r="B9150" s="4" t="s">
        <v>2804</v>
      </c>
      <c r="C9150" s="12" t="str">
        <f>IFERROR(__xludf.DUMMYFUNCTION("TEXTJOIN("";"", TRUE, FILTER($B$2:$B$14794, #REF!=$D$2:$D$14794))"),"#N/A")</f>
        <v>#N/A</v>
      </c>
    </row>
    <row r="9151">
      <c r="B9151" s="4" t="s">
        <v>2806</v>
      </c>
      <c r="C9151" s="12" t="str">
        <f>IFERROR(__xludf.DUMMYFUNCTION("TEXTJOIN("";"", TRUE, FILTER($B$2:$B$14794, #REF!=$D$2:$D$14794))"),"#N/A")</f>
        <v>#N/A</v>
      </c>
    </row>
    <row r="9152">
      <c r="B9152" s="4" t="s">
        <v>2806</v>
      </c>
      <c r="C9152" s="12" t="str">
        <f>IFERROR(__xludf.DUMMYFUNCTION("TEXTJOIN("";"", TRUE, FILTER($B$2:$B$14794, #REF!=$D$2:$D$14794))"),"#N/A")</f>
        <v>#N/A</v>
      </c>
    </row>
    <row r="9153">
      <c r="B9153" s="4" t="s">
        <v>2806</v>
      </c>
      <c r="C9153" s="12" t="str">
        <f>IFERROR(__xludf.DUMMYFUNCTION("TEXTJOIN("";"", TRUE, FILTER($B$2:$B$14794, #REF!=$D$2:$D$14794))"),"#N/A")</f>
        <v>#N/A</v>
      </c>
    </row>
    <row r="9154">
      <c r="B9154" s="4" t="s">
        <v>2806</v>
      </c>
      <c r="C9154" s="12" t="str">
        <f>IFERROR(__xludf.DUMMYFUNCTION("TEXTJOIN("";"", TRUE, FILTER($B$2:$B$14794, #REF!=$D$2:$D$14794))"),"#N/A")</f>
        <v>#N/A</v>
      </c>
    </row>
    <row r="9155">
      <c r="B9155" s="4" t="s">
        <v>2806</v>
      </c>
      <c r="C9155" s="12" t="str">
        <f>IFERROR(__xludf.DUMMYFUNCTION("TEXTJOIN("";"", TRUE, FILTER($B$2:$B$14794, #REF!=$D$2:$D$14794))"),"#N/A")</f>
        <v>#N/A</v>
      </c>
    </row>
    <row r="9156">
      <c r="B9156" s="4" t="s">
        <v>2806</v>
      </c>
      <c r="C9156" s="12" t="str">
        <f>IFERROR(__xludf.DUMMYFUNCTION("TEXTJOIN("";"", TRUE, FILTER($B$2:$B$14794, #REF!=$D$2:$D$14794))"),"#N/A")</f>
        <v>#N/A</v>
      </c>
    </row>
    <row r="9157">
      <c r="B9157" s="4" t="s">
        <v>2806</v>
      </c>
      <c r="C9157" s="12" t="str">
        <f>IFERROR(__xludf.DUMMYFUNCTION("TEXTJOIN("";"", TRUE, FILTER($B$2:$B$14794, #REF!=$D$2:$D$14794))"),"#N/A")</f>
        <v>#N/A</v>
      </c>
    </row>
    <row r="9158">
      <c r="B9158" s="4" t="s">
        <v>2806</v>
      </c>
      <c r="C9158" s="12" t="str">
        <f>IFERROR(__xludf.DUMMYFUNCTION("TEXTJOIN("";"", TRUE, FILTER($B$2:$B$14794, #REF!=$D$2:$D$14794))"),"#N/A")</f>
        <v>#N/A</v>
      </c>
    </row>
    <row r="9159">
      <c r="B9159" s="4" t="s">
        <v>2808</v>
      </c>
      <c r="C9159" s="12" t="str">
        <f>IFERROR(__xludf.DUMMYFUNCTION("TEXTJOIN("";"", TRUE, FILTER($B$2:$B$14794, #REF!=$D$2:$D$14794))"),"#N/A")</f>
        <v>#N/A</v>
      </c>
    </row>
    <row r="9160">
      <c r="B9160" s="4" t="s">
        <v>2808</v>
      </c>
      <c r="C9160" s="12" t="str">
        <f>IFERROR(__xludf.DUMMYFUNCTION("TEXTJOIN("";"", TRUE, FILTER($B$2:$B$14794, #REF!=$D$2:$D$14794))"),"#N/A")</f>
        <v>#N/A</v>
      </c>
    </row>
    <row r="9161">
      <c r="B9161" s="4" t="s">
        <v>2808</v>
      </c>
      <c r="C9161" s="12" t="str">
        <f>IFERROR(__xludf.DUMMYFUNCTION("TEXTJOIN("";"", TRUE, FILTER($B$2:$B$14794, #REF!=$D$2:$D$14794))"),"#N/A")</f>
        <v>#N/A</v>
      </c>
    </row>
    <row r="9162">
      <c r="B9162" s="4" t="s">
        <v>2808</v>
      </c>
      <c r="C9162" s="12" t="str">
        <f>IFERROR(__xludf.DUMMYFUNCTION("TEXTJOIN("";"", TRUE, FILTER($B$2:$B$14794, #REF!=$D$2:$D$14794))"),"#N/A")</f>
        <v>#N/A</v>
      </c>
    </row>
    <row r="9163">
      <c r="B9163" s="4" t="s">
        <v>2811</v>
      </c>
      <c r="C9163" s="12" t="str">
        <f>IFERROR(__xludf.DUMMYFUNCTION("TEXTJOIN("";"", TRUE, FILTER($B$2:$B$14794, #REF!=$D$2:$D$14794))"),"#N/A")</f>
        <v>#N/A</v>
      </c>
    </row>
    <row r="9164">
      <c r="B9164" s="4" t="s">
        <v>2811</v>
      </c>
      <c r="C9164" s="12" t="str">
        <f>IFERROR(__xludf.DUMMYFUNCTION("TEXTJOIN("";"", TRUE, FILTER($B$2:$B$14794, #REF!=$D$2:$D$14794))"),"#N/A")</f>
        <v>#N/A</v>
      </c>
    </row>
    <row r="9165">
      <c r="B9165" s="4" t="s">
        <v>2811</v>
      </c>
      <c r="C9165" s="12" t="str">
        <f>IFERROR(__xludf.DUMMYFUNCTION("TEXTJOIN("";"", TRUE, FILTER($B$2:$B$14794, #REF!=$D$2:$D$14794))"),"#N/A")</f>
        <v>#N/A</v>
      </c>
    </row>
    <row r="9166">
      <c r="B9166" s="4" t="s">
        <v>2811</v>
      </c>
      <c r="C9166" s="12" t="str">
        <f>IFERROR(__xludf.DUMMYFUNCTION("TEXTJOIN("";"", TRUE, FILTER($B$2:$B$14794, #REF!=$D$2:$D$14794))"),"#N/A")</f>
        <v>#N/A</v>
      </c>
    </row>
    <row r="9167">
      <c r="B9167" s="4" t="s">
        <v>2811</v>
      </c>
      <c r="C9167" s="12" t="str">
        <f>IFERROR(__xludf.DUMMYFUNCTION("TEXTJOIN("";"", TRUE, FILTER($B$2:$B$14794, #REF!=$D$2:$D$14794))"),"#N/A")</f>
        <v>#N/A</v>
      </c>
    </row>
    <row r="9168">
      <c r="B9168" s="4" t="s">
        <v>2811</v>
      </c>
      <c r="C9168" s="12" t="str">
        <f>IFERROR(__xludf.DUMMYFUNCTION("TEXTJOIN("";"", TRUE, FILTER($B$2:$B$14794, #REF!=$D$2:$D$14794))"),"#N/A")</f>
        <v>#N/A</v>
      </c>
    </row>
    <row r="9169">
      <c r="B9169" s="4" t="s">
        <v>2811</v>
      </c>
      <c r="C9169" s="12" t="str">
        <f>IFERROR(__xludf.DUMMYFUNCTION("TEXTJOIN("";"", TRUE, FILTER($B$2:$B$14794, #REF!=$D$2:$D$14794))"),"#N/A")</f>
        <v>#N/A</v>
      </c>
    </row>
    <row r="9170">
      <c r="B9170" s="4" t="s">
        <v>2811</v>
      </c>
      <c r="C9170" s="12" t="str">
        <f>IFERROR(__xludf.DUMMYFUNCTION("TEXTJOIN("";"", TRUE, FILTER($B$2:$B$14794, #REF!=$D$2:$D$14794))"),"#N/A")</f>
        <v>#N/A</v>
      </c>
    </row>
    <row r="9171">
      <c r="B9171" s="4" t="s">
        <v>2813</v>
      </c>
      <c r="C9171" s="12" t="str">
        <f>IFERROR(__xludf.DUMMYFUNCTION("TEXTJOIN("";"", TRUE, FILTER($B$2:$B$14794, #REF!=$D$2:$D$14794))"),"#N/A")</f>
        <v>#N/A</v>
      </c>
    </row>
    <row r="9172">
      <c r="B9172" s="4" t="s">
        <v>2813</v>
      </c>
      <c r="C9172" s="12" t="str">
        <f>IFERROR(__xludf.DUMMYFUNCTION("TEXTJOIN("";"", TRUE, FILTER($B$2:$B$14794, #REF!=$D$2:$D$14794))"),"#N/A")</f>
        <v>#N/A</v>
      </c>
    </row>
    <row r="9173">
      <c r="B9173" s="4" t="s">
        <v>2813</v>
      </c>
      <c r="C9173" s="12" t="str">
        <f>IFERROR(__xludf.DUMMYFUNCTION("TEXTJOIN("";"", TRUE, FILTER($B$2:$B$14794, #REF!=$D$2:$D$14794))"),"#N/A")</f>
        <v>#N/A</v>
      </c>
    </row>
    <row r="9174">
      <c r="B9174" s="4" t="s">
        <v>2813</v>
      </c>
      <c r="C9174" s="12" t="str">
        <f>IFERROR(__xludf.DUMMYFUNCTION("TEXTJOIN("";"", TRUE, FILTER($B$2:$B$14794, #REF!=$D$2:$D$14794))"),"#N/A")</f>
        <v>#N/A</v>
      </c>
    </row>
    <row r="9175">
      <c r="B9175" s="4" t="s">
        <v>2813</v>
      </c>
      <c r="C9175" s="12" t="str">
        <f>IFERROR(__xludf.DUMMYFUNCTION("TEXTJOIN("";"", TRUE, FILTER($B$2:$B$14794, #REF!=$D$2:$D$14794))"),"#N/A")</f>
        <v>#N/A</v>
      </c>
    </row>
    <row r="9176">
      <c r="B9176" s="4" t="s">
        <v>2813</v>
      </c>
      <c r="C9176" s="12" t="str">
        <f>IFERROR(__xludf.DUMMYFUNCTION("TEXTJOIN("";"", TRUE, FILTER($B$2:$B$14794, #REF!=$D$2:$D$14794))"),"#N/A")</f>
        <v>#N/A</v>
      </c>
    </row>
    <row r="9177">
      <c r="B9177" s="4" t="s">
        <v>2813</v>
      </c>
      <c r="C9177" s="12" t="str">
        <f>IFERROR(__xludf.DUMMYFUNCTION("TEXTJOIN("";"", TRUE, FILTER($B$2:$B$14794, #REF!=$D$2:$D$14794))"),"#N/A")</f>
        <v>#N/A</v>
      </c>
    </row>
    <row r="9178">
      <c r="B9178" s="4" t="s">
        <v>2813</v>
      </c>
      <c r="C9178" s="12" t="str">
        <f>IFERROR(__xludf.DUMMYFUNCTION("TEXTJOIN("";"", TRUE, FILTER($B$2:$B$14794, #REF!=$D$2:$D$14794))"),"#N/A")</f>
        <v>#N/A</v>
      </c>
    </row>
    <row r="9179">
      <c r="B9179" s="4" t="s">
        <v>2813</v>
      </c>
      <c r="C9179" s="12" t="str">
        <f>IFERROR(__xludf.DUMMYFUNCTION("TEXTJOIN("";"", TRUE, FILTER($B$2:$B$14794, #REF!=$D$2:$D$14794))"),"#N/A")</f>
        <v>#N/A</v>
      </c>
    </row>
    <row r="9180">
      <c r="B9180" s="4" t="s">
        <v>2813</v>
      </c>
      <c r="C9180" s="12" t="str">
        <f>IFERROR(__xludf.DUMMYFUNCTION("TEXTJOIN("";"", TRUE, FILTER($B$2:$B$14794, #REF!=$D$2:$D$14794))"),"#N/A")</f>
        <v>#N/A</v>
      </c>
    </row>
    <row r="9181">
      <c r="B9181" s="4" t="s">
        <v>2815</v>
      </c>
      <c r="C9181" s="12" t="str">
        <f>IFERROR(__xludf.DUMMYFUNCTION("TEXTJOIN("";"", TRUE, FILTER($B$2:$B$14794, #REF!=$D$2:$D$14794))"),"#N/A")</f>
        <v>#N/A</v>
      </c>
    </row>
    <row r="9182">
      <c r="B9182" s="4" t="s">
        <v>2815</v>
      </c>
      <c r="C9182" s="12" t="str">
        <f>IFERROR(__xludf.DUMMYFUNCTION("TEXTJOIN("";"", TRUE, FILTER($B$2:$B$14794, #REF!=$D$2:$D$14794))"),"#N/A")</f>
        <v>#N/A</v>
      </c>
    </row>
    <row r="9183">
      <c r="B9183" s="4" t="s">
        <v>2815</v>
      </c>
      <c r="C9183" s="12" t="str">
        <f>IFERROR(__xludf.DUMMYFUNCTION("TEXTJOIN("";"", TRUE, FILTER($B$2:$B$14794, #REF!=$D$2:$D$14794))"),"#N/A")</f>
        <v>#N/A</v>
      </c>
    </row>
    <row r="9184">
      <c r="B9184" s="4" t="s">
        <v>2815</v>
      </c>
      <c r="C9184" s="12" t="str">
        <f>IFERROR(__xludf.DUMMYFUNCTION("TEXTJOIN("";"", TRUE, FILTER($B$2:$B$14794, #REF!=$D$2:$D$14794))"),"#N/A")</f>
        <v>#N/A</v>
      </c>
    </row>
    <row r="9185">
      <c r="B9185" s="4" t="s">
        <v>2815</v>
      </c>
      <c r="C9185" s="12" t="str">
        <f>IFERROR(__xludf.DUMMYFUNCTION("TEXTJOIN("";"", TRUE, FILTER($B$2:$B$14794, #REF!=$D$2:$D$14794))"),"#N/A")</f>
        <v>#N/A</v>
      </c>
    </row>
    <row r="9186">
      <c r="B9186" s="4" t="s">
        <v>2815</v>
      </c>
      <c r="C9186" s="12" t="str">
        <f>IFERROR(__xludf.DUMMYFUNCTION("TEXTJOIN("";"", TRUE, FILTER($B$2:$B$14794, #REF!=$D$2:$D$14794))"),"#N/A")</f>
        <v>#N/A</v>
      </c>
    </row>
    <row r="9187">
      <c r="B9187" s="4" t="s">
        <v>2815</v>
      </c>
      <c r="C9187" s="12" t="str">
        <f>IFERROR(__xludf.DUMMYFUNCTION("TEXTJOIN("";"", TRUE, FILTER($B$2:$B$14794, #REF!=$D$2:$D$14794))"),"#N/A")</f>
        <v>#N/A</v>
      </c>
    </row>
    <row r="9188">
      <c r="B9188" s="4" t="s">
        <v>2815</v>
      </c>
      <c r="C9188" s="12" t="str">
        <f>IFERROR(__xludf.DUMMYFUNCTION("TEXTJOIN("";"", TRUE, FILTER($B$2:$B$14794, #REF!=$D$2:$D$14794))"),"#N/A")</f>
        <v>#N/A</v>
      </c>
    </row>
    <row r="9189">
      <c r="B9189" s="4" t="s">
        <v>2815</v>
      </c>
      <c r="C9189" s="12" t="str">
        <f>IFERROR(__xludf.DUMMYFUNCTION("TEXTJOIN("";"", TRUE, FILTER($B$2:$B$14794, #REF!=$D$2:$D$14794))"),"#N/A")</f>
        <v>#N/A</v>
      </c>
    </row>
    <row r="9190">
      <c r="B9190" s="4" t="s">
        <v>2815</v>
      </c>
      <c r="C9190" s="12" t="str">
        <f>IFERROR(__xludf.DUMMYFUNCTION("TEXTJOIN("";"", TRUE, FILTER($B$2:$B$14794, #REF!=$D$2:$D$14794))"),"#N/A")</f>
        <v>#N/A</v>
      </c>
    </row>
    <row r="9191">
      <c r="B9191" s="4" t="s">
        <v>2817</v>
      </c>
      <c r="C9191" s="12" t="str">
        <f>IFERROR(__xludf.DUMMYFUNCTION("TEXTJOIN("";"", TRUE, FILTER($B$2:$B$14794, #REF!=$D$2:$D$14794))"),"#N/A")</f>
        <v>#N/A</v>
      </c>
    </row>
    <row r="9192">
      <c r="B9192" s="4" t="s">
        <v>2817</v>
      </c>
      <c r="C9192" s="12" t="str">
        <f>IFERROR(__xludf.DUMMYFUNCTION("TEXTJOIN("";"", TRUE, FILTER($B$2:$B$14794, #REF!=$D$2:$D$14794))"),"#N/A")</f>
        <v>#N/A</v>
      </c>
    </row>
    <row r="9193">
      <c r="B9193" s="4" t="s">
        <v>2817</v>
      </c>
      <c r="C9193" s="12" t="str">
        <f>IFERROR(__xludf.DUMMYFUNCTION("TEXTJOIN("";"", TRUE, FILTER($B$2:$B$14794, #REF!=$D$2:$D$14794))"),"#N/A")</f>
        <v>#N/A</v>
      </c>
    </row>
    <row r="9194">
      <c r="B9194" s="4" t="s">
        <v>2817</v>
      </c>
      <c r="C9194" s="12" t="str">
        <f>IFERROR(__xludf.DUMMYFUNCTION("TEXTJOIN("";"", TRUE, FILTER($B$2:$B$14794, #REF!=$D$2:$D$14794))"),"#N/A")</f>
        <v>#N/A</v>
      </c>
    </row>
    <row r="9195">
      <c r="B9195" s="4" t="s">
        <v>2817</v>
      </c>
      <c r="C9195" s="12" t="str">
        <f>IFERROR(__xludf.DUMMYFUNCTION("TEXTJOIN("";"", TRUE, FILTER($B$2:$B$14794, #REF!=$D$2:$D$14794))"),"#N/A")</f>
        <v>#N/A</v>
      </c>
    </row>
    <row r="9196">
      <c r="B9196" s="4" t="s">
        <v>2817</v>
      </c>
      <c r="C9196" s="12" t="str">
        <f>IFERROR(__xludf.DUMMYFUNCTION("TEXTJOIN("";"", TRUE, FILTER($B$2:$B$14794, #REF!=$D$2:$D$14794))"),"#N/A")</f>
        <v>#N/A</v>
      </c>
    </row>
    <row r="9197">
      <c r="B9197" s="4" t="s">
        <v>2817</v>
      </c>
      <c r="C9197" s="12" t="str">
        <f>IFERROR(__xludf.DUMMYFUNCTION("TEXTJOIN("";"", TRUE, FILTER($B$2:$B$14794, #REF!=$D$2:$D$14794))"),"#N/A")</f>
        <v>#N/A</v>
      </c>
    </row>
    <row r="9198">
      <c r="B9198" s="4" t="s">
        <v>2817</v>
      </c>
      <c r="C9198" s="12" t="str">
        <f>IFERROR(__xludf.DUMMYFUNCTION("TEXTJOIN("";"", TRUE, FILTER($B$2:$B$14794, #REF!=$D$2:$D$14794))"),"#N/A")</f>
        <v>#N/A</v>
      </c>
    </row>
    <row r="9199">
      <c r="B9199" s="4" t="s">
        <v>2819</v>
      </c>
      <c r="C9199" s="12" t="str">
        <f>IFERROR(__xludf.DUMMYFUNCTION("TEXTJOIN("";"", TRUE, FILTER($B$2:$B$14794, #REF!=$D$2:$D$14794))"),"#N/A")</f>
        <v>#N/A</v>
      </c>
    </row>
    <row r="9200">
      <c r="B9200" s="4" t="s">
        <v>2819</v>
      </c>
      <c r="C9200" s="12" t="str">
        <f>IFERROR(__xludf.DUMMYFUNCTION("TEXTJOIN("";"", TRUE, FILTER($B$2:$B$14794, #REF!=$D$2:$D$14794))"),"#N/A")</f>
        <v>#N/A</v>
      </c>
    </row>
    <row r="9201">
      <c r="B9201" s="4" t="s">
        <v>2819</v>
      </c>
      <c r="C9201" s="12" t="str">
        <f>IFERROR(__xludf.DUMMYFUNCTION("TEXTJOIN("";"", TRUE, FILTER($B$2:$B$14794, #REF!=$D$2:$D$14794))"),"#N/A")</f>
        <v>#N/A</v>
      </c>
    </row>
    <row r="9202">
      <c r="B9202" s="4" t="s">
        <v>2819</v>
      </c>
      <c r="C9202" s="12" t="str">
        <f>IFERROR(__xludf.DUMMYFUNCTION("TEXTJOIN("";"", TRUE, FILTER($B$2:$B$14794, #REF!=$D$2:$D$14794))"),"#N/A")</f>
        <v>#N/A</v>
      </c>
    </row>
    <row r="9203">
      <c r="B9203" s="4" t="s">
        <v>2819</v>
      </c>
      <c r="C9203" s="12" t="str">
        <f>IFERROR(__xludf.DUMMYFUNCTION("TEXTJOIN("";"", TRUE, FILTER($B$2:$B$14794, #REF!=$D$2:$D$14794))"),"#N/A")</f>
        <v>#N/A</v>
      </c>
    </row>
    <row r="9204">
      <c r="B9204" s="4" t="s">
        <v>2819</v>
      </c>
      <c r="C9204" s="12" t="str">
        <f>IFERROR(__xludf.DUMMYFUNCTION("TEXTJOIN("";"", TRUE, FILTER($B$2:$B$14794, #REF!=$D$2:$D$14794))"),"#N/A")</f>
        <v>#N/A</v>
      </c>
    </row>
    <row r="9205">
      <c r="B9205" s="4" t="s">
        <v>2819</v>
      </c>
      <c r="C9205" s="12" t="str">
        <f>IFERROR(__xludf.DUMMYFUNCTION("TEXTJOIN("";"", TRUE, FILTER($B$2:$B$14794, #REF!=$D$2:$D$14794))"),"#N/A")</f>
        <v>#N/A</v>
      </c>
    </row>
    <row r="9206">
      <c r="B9206" s="4" t="s">
        <v>2821</v>
      </c>
      <c r="C9206" s="12" t="str">
        <f>IFERROR(__xludf.DUMMYFUNCTION("TEXTJOIN("";"", TRUE, FILTER($B$2:$B$14794, #REF!=$D$2:$D$14794))"),"#N/A")</f>
        <v>#N/A</v>
      </c>
    </row>
    <row r="9207">
      <c r="B9207" s="4" t="s">
        <v>2821</v>
      </c>
      <c r="C9207" s="12" t="str">
        <f>IFERROR(__xludf.DUMMYFUNCTION("TEXTJOIN("";"", TRUE, FILTER($B$2:$B$14794, #REF!=$D$2:$D$14794))"),"#N/A")</f>
        <v>#N/A</v>
      </c>
    </row>
    <row r="9208">
      <c r="B9208" s="4" t="s">
        <v>2821</v>
      </c>
      <c r="C9208" s="12" t="str">
        <f>IFERROR(__xludf.DUMMYFUNCTION("TEXTJOIN("";"", TRUE, FILTER($B$2:$B$14794, #REF!=$D$2:$D$14794))"),"#N/A")</f>
        <v>#N/A</v>
      </c>
    </row>
    <row r="9209">
      <c r="B9209" s="4" t="s">
        <v>2821</v>
      </c>
      <c r="C9209" s="12" t="str">
        <f>IFERROR(__xludf.DUMMYFUNCTION("TEXTJOIN("";"", TRUE, FILTER($B$2:$B$14794, #REF!=$D$2:$D$14794))"),"#N/A")</f>
        <v>#N/A</v>
      </c>
    </row>
    <row r="9210">
      <c r="B9210" s="4" t="s">
        <v>2821</v>
      </c>
      <c r="C9210" s="12" t="str">
        <f>IFERROR(__xludf.DUMMYFUNCTION("TEXTJOIN("";"", TRUE, FILTER($B$2:$B$14794, #REF!=$D$2:$D$14794))"),"#N/A")</f>
        <v>#N/A</v>
      </c>
    </row>
    <row r="9211">
      <c r="B9211" s="4" t="s">
        <v>2821</v>
      </c>
      <c r="C9211" s="12" t="str">
        <f>IFERROR(__xludf.DUMMYFUNCTION("TEXTJOIN("";"", TRUE, FILTER($B$2:$B$14794, #REF!=$D$2:$D$14794))"),"#N/A")</f>
        <v>#N/A</v>
      </c>
    </row>
    <row r="9212">
      <c r="B9212" s="4" t="s">
        <v>2823</v>
      </c>
      <c r="C9212" s="12" t="str">
        <f>IFERROR(__xludf.DUMMYFUNCTION("TEXTJOIN("";"", TRUE, FILTER($B$2:$B$14794, #REF!=$D$2:$D$14794))"),"#N/A")</f>
        <v>#N/A</v>
      </c>
    </row>
    <row r="9213">
      <c r="B9213" s="4" t="s">
        <v>2823</v>
      </c>
      <c r="C9213" s="12" t="str">
        <f>IFERROR(__xludf.DUMMYFUNCTION("TEXTJOIN("";"", TRUE, FILTER($B$2:$B$14794, #REF!=$D$2:$D$14794))"),"#N/A")</f>
        <v>#N/A</v>
      </c>
    </row>
    <row r="9214">
      <c r="B9214" s="4" t="s">
        <v>2823</v>
      </c>
      <c r="C9214" s="12" t="str">
        <f>IFERROR(__xludf.DUMMYFUNCTION("TEXTJOIN("";"", TRUE, FILTER($B$2:$B$14794, #REF!=$D$2:$D$14794))"),"#N/A")</f>
        <v>#N/A</v>
      </c>
    </row>
    <row r="9215">
      <c r="B9215" s="4" t="s">
        <v>2823</v>
      </c>
      <c r="C9215" s="12" t="str">
        <f>IFERROR(__xludf.DUMMYFUNCTION("TEXTJOIN("";"", TRUE, FILTER($B$2:$B$14794, #REF!=$D$2:$D$14794))"),"#N/A")</f>
        <v>#N/A</v>
      </c>
    </row>
    <row r="9216">
      <c r="B9216" s="4" t="s">
        <v>2823</v>
      </c>
      <c r="C9216" s="12" t="str">
        <f>IFERROR(__xludf.DUMMYFUNCTION("TEXTJOIN("";"", TRUE, FILTER($B$2:$B$14794, #REF!=$D$2:$D$14794))"),"#N/A")</f>
        <v>#N/A</v>
      </c>
    </row>
    <row r="9217">
      <c r="B9217" s="4" t="s">
        <v>2823</v>
      </c>
      <c r="C9217" s="12" t="str">
        <f>IFERROR(__xludf.DUMMYFUNCTION("TEXTJOIN("";"", TRUE, FILTER($B$2:$B$14794, #REF!=$D$2:$D$14794))"),"#N/A")</f>
        <v>#N/A</v>
      </c>
    </row>
    <row r="9218">
      <c r="B9218" s="4" t="s">
        <v>2823</v>
      </c>
      <c r="C9218" s="12" t="str">
        <f>IFERROR(__xludf.DUMMYFUNCTION("TEXTJOIN("";"", TRUE, FILTER($B$2:$B$14794, #REF!=$D$2:$D$14794))"),"#N/A")</f>
        <v>#N/A</v>
      </c>
    </row>
    <row r="9219">
      <c r="B9219" s="4" t="s">
        <v>2823</v>
      </c>
      <c r="C9219" s="12" t="str">
        <f>IFERROR(__xludf.DUMMYFUNCTION("TEXTJOIN("";"", TRUE, FILTER($B$2:$B$14794, #REF!=$D$2:$D$14794))"),"#N/A")</f>
        <v>#N/A</v>
      </c>
    </row>
    <row r="9220">
      <c r="B9220" s="4" t="s">
        <v>2823</v>
      </c>
      <c r="C9220" s="12" t="str">
        <f>IFERROR(__xludf.DUMMYFUNCTION("TEXTJOIN("";"", TRUE, FILTER($B$2:$B$14794, #REF!=$D$2:$D$14794))"),"#N/A")</f>
        <v>#N/A</v>
      </c>
    </row>
    <row r="9221">
      <c r="B9221" s="4" t="s">
        <v>2823</v>
      </c>
      <c r="C9221" s="12" t="str">
        <f>IFERROR(__xludf.DUMMYFUNCTION("TEXTJOIN("";"", TRUE, FILTER($B$2:$B$14794, #REF!=$D$2:$D$14794))"),"#N/A")</f>
        <v>#N/A</v>
      </c>
    </row>
    <row r="9222">
      <c r="B9222" s="4" t="s">
        <v>2825</v>
      </c>
      <c r="C9222" s="12" t="str">
        <f>IFERROR(__xludf.DUMMYFUNCTION("TEXTJOIN("";"", TRUE, FILTER($B$2:$B$14794, #REF!=$D$2:$D$14794))"),"#N/A")</f>
        <v>#N/A</v>
      </c>
    </row>
    <row r="9223">
      <c r="B9223" s="4" t="s">
        <v>2825</v>
      </c>
      <c r="C9223" s="12" t="str">
        <f>IFERROR(__xludf.DUMMYFUNCTION("TEXTJOIN("";"", TRUE, FILTER($B$2:$B$14794, #REF!=$D$2:$D$14794))"),"#N/A")</f>
        <v>#N/A</v>
      </c>
    </row>
    <row r="9224">
      <c r="B9224" s="4" t="s">
        <v>2825</v>
      </c>
      <c r="C9224" s="12" t="str">
        <f>IFERROR(__xludf.DUMMYFUNCTION("TEXTJOIN("";"", TRUE, FILTER($B$2:$B$14794, #REF!=$D$2:$D$14794))"),"#N/A")</f>
        <v>#N/A</v>
      </c>
    </row>
    <row r="9225">
      <c r="B9225" s="4" t="s">
        <v>2825</v>
      </c>
      <c r="C9225" s="12" t="str">
        <f>IFERROR(__xludf.DUMMYFUNCTION("TEXTJOIN("";"", TRUE, FILTER($B$2:$B$14794, #REF!=$D$2:$D$14794))"),"#N/A")</f>
        <v>#N/A</v>
      </c>
    </row>
    <row r="9226">
      <c r="B9226" s="4" t="s">
        <v>2825</v>
      </c>
      <c r="C9226" s="12" t="str">
        <f>IFERROR(__xludf.DUMMYFUNCTION("TEXTJOIN("";"", TRUE, FILTER($B$2:$B$14794, #REF!=$D$2:$D$14794))"),"#N/A")</f>
        <v>#N/A</v>
      </c>
    </row>
    <row r="9227">
      <c r="B9227" s="4" t="s">
        <v>2827</v>
      </c>
      <c r="C9227" s="12" t="str">
        <f>IFERROR(__xludf.DUMMYFUNCTION("TEXTJOIN("";"", TRUE, FILTER($B$2:$B$14794, #REF!=$D$2:$D$14794))"),"#N/A")</f>
        <v>#N/A</v>
      </c>
    </row>
    <row r="9228">
      <c r="B9228" s="4" t="s">
        <v>2827</v>
      </c>
      <c r="C9228" s="12" t="str">
        <f>IFERROR(__xludf.DUMMYFUNCTION("TEXTJOIN("";"", TRUE, FILTER($B$2:$B$14794, #REF!=$D$2:$D$14794))"),"#N/A")</f>
        <v>#N/A</v>
      </c>
    </row>
    <row r="9229">
      <c r="B9229" s="4" t="s">
        <v>2827</v>
      </c>
      <c r="C9229" s="12" t="str">
        <f>IFERROR(__xludf.DUMMYFUNCTION("TEXTJOIN("";"", TRUE, FILTER($B$2:$B$14794, #REF!=$D$2:$D$14794))"),"#N/A")</f>
        <v>#N/A</v>
      </c>
    </row>
    <row r="9230">
      <c r="B9230" s="4" t="s">
        <v>2827</v>
      </c>
      <c r="C9230" s="12" t="str">
        <f>IFERROR(__xludf.DUMMYFUNCTION("TEXTJOIN("";"", TRUE, FILTER($B$2:$B$14794, #REF!=$D$2:$D$14794))"),"#N/A")</f>
        <v>#N/A</v>
      </c>
    </row>
    <row r="9231">
      <c r="B9231" s="4" t="s">
        <v>2830</v>
      </c>
      <c r="C9231" s="12" t="str">
        <f>IFERROR(__xludf.DUMMYFUNCTION("TEXTJOIN("";"", TRUE, FILTER($B$2:$B$14794, #REF!=$D$2:$D$14794))"),"#N/A")</f>
        <v>#N/A</v>
      </c>
    </row>
    <row r="9232">
      <c r="B9232" s="4" t="s">
        <v>2830</v>
      </c>
      <c r="C9232" s="12" t="str">
        <f>IFERROR(__xludf.DUMMYFUNCTION("TEXTJOIN("";"", TRUE, FILTER($B$2:$B$14794, #REF!=$D$2:$D$14794))"),"#N/A")</f>
        <v>#N/A</v>
      </c>
    </row>
    <row r="9233">
      <c r="B9233" s="4" t="s">
        <v>2830</v>
      </c>
      <c r="C9233" s="12" t="str">
        <f>IFERROR(__xludf.DUMMYFUNCTION("TEXTJOIN("";"", TRUE, FILTER($B$2:$B$14794, #REF!=$D$2:$D$14794))"),"#N/A")</f>
        <v>#N/A</v>
      </c>
    </row>
    <row r="9234">
      <c r="B9234" s="4" t="s">
        <v>2832</v>
      </c>
      <c r="C9234" s="12" t="str">
        <f>IFERROR(__xludf.DUMMYFUNCTION("TEXTJOIN("";"", TRUE, FILTER($B$2:$B$14794, #REF!=$D$2:$D$14794))"),"#N/A")</f>
        <v>#N/A</v>
      </c>
    </row>
    <row r="9235">
      <c r="B9235" s="4" t="s">
        <v>2834</v>
      </c>
      <c r="C9235" s="12" t="str">
        <f>IFERROR(__xludf.DUMMYFUNCTION("TEXTJOIN("";"", TRUE, FILTER($B$2:$B$14794, #REF!=$D$2:$D$14794))"),"#N/A")</f>
        <v>#N/A</v>
      </c>
    </row>
    <row r="9236">
      <c r="B9236" s="4" t="s">
        <v>2834</v>
      </c>
      <c r="C9236" s="12" t="str">
        <f>IFERROR(__xludf.DUMMYFUNCTION("TEXTJOIN("";"", TRUE, FILTER($B$2:$B$14794, #REF!=$D$2:$D$14794))"),"#N/A")</f>
        <v>#N/A</v>
      </c>
    </row>
    <row r="9237">
      <c r="B9237" s="4" t="s">
        <v>2836</v>
      </c>
      <c r="C9237" s="12" t="str">
        <f>IFERROR(__xludf.DUMMYFUNCTION("TEXTJOIN("";"", TRUE, FILTER($B$2:$B$14794, #REF!=$D$2:$D$14794))"),"#N/A")</f>
        <v>#N/A</v>
      </c>
    </row>
    <row r="9238">
      <c r="B9238" s="4" t="s">
        <v>2836</v>
      </c>
      <c r="C9238" s="12" t="str">
        <f>IFERROR(__xludf.DUMMYFUNCTION("TEXTJOIN("";"", TRUE, FILTER($B$2:$B$14794, #REF!=$D$2:$D$14794))"),"#N/A")</f>
        <v>#N/A</v>
      </c>
    </row>
    <row r="9239">
      <c r="B9239" s="4" t="s">
        <v>2836</v>
      </c>
      <c r="C9239" s="12" t="str">
        <f>IFERROR(__xludf.DUMMYFUNCTION("TEXTJOIN("";"", TRUE, FILTER($B$2:$B$14794, #REF!=$D$2:$D$14794))"),"#N/A")</f>
        <v>#N/A</v>
      </c>
    </row>
    <row r="9240">
      <c r="B9240" s="4" t="s">
        <v>2836</v>
      </c>
      <c r="C9240" s="12" t="str">
        <f>IFERROR(__xludf.DUMMYFUNCTION("TEXTJOIN("";"", TRUE, FILTER($B$2:$B$14794, #REF!=$D$2:$D$14794))"),"#N/A")</f>
        <v>#N/A</v>
      </c>
    </row>
    <row r="9241">
      <c r="B9241" s="4" t="s">
        <v>2836</v>
      </c>
      <c r="C9241" s="12" t="str">
        <f>IFERROR(__xludf.DUMMYFUNCTION("TEXTJOIN("";"", TRUE, FILTER($B$2:$B$14794, #REF!=$D$2:$D$14794))"),"#N/A")</f>
        <v>#N/A</v>
      </c>
    </row>
    <row r="9242">
      <c r="B9242" s="4" t="s">
        <v>2838</v>
      </c>
      <c r="C9242" s="12" t="str">
        <f>IFERROR(__xludf.DUMMYFUNCTION("TEXTJOIN("";"", TRUE, FILTER($B$2:$B$14794, #REF!=$D$2:$D$14794))"),"#N/A")</f>
        <v>#N/A</v>
      </c>
    </row>
    <row r="9243">
      <c r="B9243" s="4" t="s">
        <v>2840</v>
      </c>
      <c r="C9243" s="12" t="str">
        <f>IFERROR(__xludf.DUMMYFUNCTION("TEXTJOIN("";"", TRUE, FILTER($B$2:$B$14794, #REF!=$D$2:$D$14794))"),"#N/A")</f>
        <v>#N/A</v>
      </c>
    </row>
    <row r="9244">
      <c r="B9244" s="4" t="s">
        <v>2840</v>
      </c>
      <c r="C9244" s="12" t="str">
        <f>IFERROR(__xludf.DUMMYFUNCTION("TEXTJOIN("";"", TRUE, FILTER($B$2:$B$14794, #REF!=$D$2:$D$14794))"),"#N/A")</f>
        <v>#N/A</v>
      </c>
    </row>
    <row r="9245">
      <c r="B9245" s="4" t="s">
        <v>2840</v>
      </c>
      <c r="C9245" s="12" t="str">
        <f>IFERROR(__xludf.DUMMYFUNCTION("TEXTJOIN("";"", TRUE, FILTER($B$2:$B$14794, #REF!=$D$2:$D$14794))"),"#N/A")</f>
        <v>#N/A</v>
      </c>
    </row>
    <row r="9246">
      <c r="B9246" s="4" t="s">
        <v>2840</v>
      </c>
      <c r="C9246" s="12" t="str">
        <f>IFERROR(__xludf.DUMMYFUNCTION("TEXTJOIN("";"", TRUE, FILTER($B$2:$B$14794, #REF!=$D$2:$D$14794))"),"#N/A")</f>
        <v>#N/A</v>
      </c>
    </row>
    <row r="9247">
      <c r="B9247" s="4" t="s">
        <v>2840</v>
      </c>
      <c r="C9247" s="12" t="str">
        <f>IFERROR(__xludf.DUMMYFUNCTION("TEXTJOIN("";"", TRUE, FILTER($B$2:$B$14794, #REF!=$D$2:$D$14794))"),"#N/A")</f>
        <v>#N/A</v>
      </c>
    </row>
    <row r="9248">
      <c r="B9248" s="4" t="s">
        <v>2840</v>
      </c>
      <c r="C9248" s="12" t="str">
        <f>IFERROR(__xludf.DUMMYFUNCTION("TEXTJOIN("";"", TRUE, FILTER($B$2:$B$14794, #REF!=$D$2:$D$14794))"),"#N/A")</f>
        <v>#N/A</v>
      </c>
    </row>
    <row r="9249">
      <c r="B9249" s="4" t="s">
        <v>2840</v>
      </c>
      <c r="C9249" s="12" t="str">
        <f>IFERROR(__xludf.DUMMYFUNCTION("TEXTJOIN("";"", TRUE, FILTER($B$2:$B$14794, #REF!=$D$2:$D$14794))"),"#N/A")</f>
        <v>#N/A</v>
      </c>
    </row>
    <row r="9250">
      <c r="B9250" s="4" t="s">
        <v>2840</v>
      </c>
      <c r="C9250" s="12" t="str">
        <f>IFERROR(__xludf.DUMMYFUNCTION("TEXTJOIN("";"", TRUE, FILTER($B$2:$B$14794, #REF!=$D$2:$D$14794))"),"#N/A")</f>
        <v>#N/A</v>
      </c>
    </row>
    <row r="9251">
      <c r="B9251" s="4" t="s">
        <v>2840</v>
      </c>
      <c r="C9251" s="12" t="str">
        <f>IFERROR(__xludf.DUMMYFUNCTION("TEXTJOIN("";"", TRUE, FILTER($B$2:$B$14794, #REF!=$D$2:$D$14794))"),"#N/A")</f>
        <v>#N/A</v>
      </c>
    </row>
    <row r="9252">
      <c r="B9252" s="4" t="s">
        <v>2842</v>
      </c>
      <c r="C9252" s="12" t="str">
        <f>IFERROR(__xludf.DUMMYFUNCTION("TEXTJOIN("";"", TRUE, FILTER($B$2:$B$14794, #REF!=$D$2:$D$14794))"),"#N/A")</f>
        <v>#N/A</v>
      </c>
    </row>
    <row r="9253">
      <c r="B9253" s="4" t="s">
        <v>2842</v>
      </c>
      <c r="C9253" s="12" t="str">
        <f>IFERROR(__xludf.DUMMYFUNCTION("TEXTJOIN("";"", TRUE, FILTER($B$2:$B$14794, #REF!=$D$2:$D$14794))"),"#N/A")</f>
        <v>#N/A</v>
      </c>
    </row>
    <row r="9254">
      <c r="B9254" s="4" t="s">
        <v>2842</v>
      </c>
      <c r="C9254" s="12" t="str">
        <f>IFERROR(__xludf.DUMMYFUNCTION("TEXTJOIN("";"", TRUE, FILTER($B$2:$B$14794, #REF!=$D$2:$D$14794))"),"#N/A")</f>
        <v>#N/A</v>
      </c>
    </row>
    <row r="9255">
      <c r="B9255" s="4" t="s">
        <v>2842</v>
      </c>
      <c r="C9255" s="12" t="str">
        <f>IFERROR(__xludf.DUMMYFUNCTION("TEXTJOIN("";"", TRUE, FILTER($B$2:$B$14794, #REF!=$D$2:$D$14794))"),"#N/A")</f>
        <v>#N/A</v>
      </c>
    </row>
    <row r="9256">
      <c r="B9256" s="4" t="s">
        <v>2842</v>
      </c>
      <c r="C9256" s="12" t="str">
        <f>IFERROR(__xludf.DUMMYFUNCTION("TEXTJOIN("";"", TRUE, FILTER($B$2:$B$14794, #REF!=$D$2:$D$14794))"),"#N/A")</f>
        <v>#N/A</v>
      </c>
    </row>
    <row r="9257">
      <c r="B9257" s="4" t="s">
        <v>2844</v>
      </c>
      <c r="C9257" s="12" t="str">
        <f>IFERROR(__xludf.DUMMYFUNCTION("TEXTJOIN("";"", TRUE, FILTER($B$2:$B$14794, #REF!=$D$2:$D$14794))"),"#N/A")</f>
        <v>#N/A</v>
      </c>
    </row>
    <row r="9258">
      <c r="B9258" s="4" t="s">
        <v>2844</v>
      </c>
      <c r="C9258" s="12" t="str">
        <f>IFERROR(__xludf.DUMMYFUNCTION("TEXTJOIN("";"", TRUE, FILTER($B$2:$B$14794, #REF!=$D$2:$D$14794))"),"#N/A")</f>
        <v>#N/A</v>
      </c>
    </row>
    <row r="9259">
      <c r="B9259" s="4" t="s">
        <v>2844</v>
      </c>
      <c r="C9259" s="12" t="str">
        <f>IFERROR(__xludf.DUMMYFUNCTION("TEXTJOIN("";"", TRUE, FILTER($B$2:$B$14794, #REF!=$D$2:$D$14794))"),"#N/A")</f>
        <v>#N/A</v>
      </c>
    </row>
    <row r="9260">
      <c r="B9260" s="4" t="s">
        <v>2844</v>
      </c>
      <c r="C9260" s="12" t="str">
        <f>IFERROR(__xludf.DUMMYFUNCTION("TEXTJOIN("";"", TRUE, FILTER($B$2:$B$14794, #REF!=$D$2:$D$14794))"),"#N/A")</f>
        <v>#N/A</v>
      </c>
    </row>
    <row r="9261">
      <c r="B9261" s="4" t="s">
        <v>2844</v>
      </c>
      <c r="C9261" s="12" t="str">
        <f>IFERROR(__xludf.DUMMYFUNCTION("TEXTJOIN("";"", TRUE, FILTER($B$2:$B$14794, #REF!=$D$2:$D$14794))"),"#N/A")</f>
        <v>#N/A</v>
      </c>
    </row>
    <row r="9262">
      <c r="B9262" s="4" t="s">
        <v>2846</v>
      </c>
      <c r="C9262" s="12" t="str">
        <f>IFERROR(__xludf.DUMMYFUNCTION("TEXTJOIN("";"", TRUE, FILTER($B$2:$B$14794, #REF!=$D$2:$D$14794))"),"#N/A")</f>
        <v>#N/A</v>
      </c>
    </row>
    <row r="9263">
      <c r="B9263" s="4" t="s">
        <v>2846</v>
      </c>
      <c r="C9263" s="12" t="str">
        <f>IFERROR(__xludf.DUMMYFUNCTION("TEXTJOIN("";"", TRUE, FILTER($B$2:$B$14794, #REF!=$D$2:$D$14794))"),"#N/A")</f>
        <v>#N/A</v>
      </c>
    </row>
    <row r="9264">
      <c r="B9264" s="4" t="s">
        <v>2846</v>
      </c>
      <c r="C9264" s="12" t="str">
        <f>IFERROR(__xludf.DUMMYFUNCTION("TEXTJOIN("";"", TRUE, FILTER($B$2:$B$14794, #REF!=$D$2:$D$14794))"),"#N/A")</f>
        <v>#N/A</v>
      </c>
    </row>
    <row r="9265">
      <c r="B9265" s="4" t="s">
        <v>2846</v>
      </c>
      <c r="C9265" s="12" t="str">
        <f>IFERROR(__xludf.DUMMYFUNCTION("TEXTJOIN("";"", TRUE, FILTER($B$2:$B$14794, #REF!=$D$2:$D$14794))"),"#N/A")</f>
        <v>#N/A</v>
      </c>
    </row>
    <row r="9266">
      <c r="B9266" s="4" t="s">
        <v>2846</v>
      </c>
      <c r="C9266" s="12" t="str">
        <f>IFERROR(__xludf.DUMMYFUNCTION("TEXTJOIN("";"", TRUE, FILTER($B$2:$B$14794, #REF!=$D$2:$D$14794))"),"#N/A")</f>
        <v>#N/A</v>
      </c>
    </row>
    <row r="9267">
      <c r="B9267" s="4" t="s">
        <v>2849</v>
      </c>
      <c r="C9267" s="12" t="str">
        <f>IFERROR(__xludf.DUMMYFUNCTION("TEXTJOIN("";"", TRUE, FILTER($B$2:$B$14794, #REF!=$D$2:$D$14794))"),"#N/A")</f>
        <v>#N/A</v>
      </c>
    </row>
    <row r="9268">
      <c r="B9268" s="4" t="s">
        <v>2851</v>
      </c>
      <c r="C9268" s="12" t="str">
        <f>IFERROR(__xludf.DUMMYFUNCTION("TEXTJOIN("";"", TRUE, FILTER($B$2:$B$14794, #REF!=$D$2:$D$14794))"),"#N/A")</f>
        <v>#N/A</v>
      </c>
    </row>
    <row r="9269">
      <c r="B9269" s="4" t="s">
        <v>2853</v>
      </c>
      <c r="C9269" s="12" t="str">
        <f>IFERROR(__xludf.DUMMYFUNCTION("TEXTJOIN("";"", TRUE, FILTER($B$2:$B$14794, #REF!=$D$2:$D$14794))"),"#N/A")</f>
        <v>#N/A</v>
      </c>
    </row>
    <row r="9270">
      <c r="B9270" s="4" t="s">
        <v>2855</v>
      </c>
      <c r="C9270" s="12" t="str">
        <f>IFERROR(__xludf.DUMMYFUNCTION("TEXTJOIN("";"", TRUE, FILTER($B$2:$B$14794, #REF!=$D$2:$D$14794))"),"#N/A")</f>
        <v>#N/A</v>
      </c>
    </row>
    <row r="9271">
      <c r="B9271" s="4" t="s">
        <v>2857</v>
      </c>
      <c r="C9271" s="12" t="str">
        <f>IFERROR(__xludf.DUMMYFUNCTION("TEXTJOIN("";"", TRUE, FILTER($B$2:$B$14794, #REF!=$D$2:$D$14794))"),"#N/A")</f>
        <v>#N/A</v>
      </c>
    </row>
    <row r="9272">
      <c r="B9272" s="4" t="s">
        <v>2859</v>
      </c>
      <c r="C9272" s="12" t="str">
        <f>IFERROR(__xludf.DUMMYFUNCTION("TEXTJOIN("";"", TRUE, FILTER($B$2:$B$14794, #REF!=$D$2:$D$14794))"),"#N/A")</f>
        <v>#N/A</v>
      </c>
    </row>
    <row r="9273">
      <c r="B9273" s="4" t="s">
        <v>2859</v>
      </c>
      <c r="C9273" s="12" t="str">
        <f>IFERROR(__xludf.DUMMYFUNCTION("TEXTJOIN("";"", TRUE, FILTER($B$2:$B$14794, #REF!=$D$2:$D$14794))"),"#N/A")</f>
        <v>#N/A</v>
      </c>
    </row>
    <row r="9274">
      <c r="B9274" s="4" t="s">
        <v>2859</v>
      </c>
      <c r="C9274" s="12" t="str">
        <f>IFERROR(__xludf.DUMMYFUNCTION("TEXTJOIN("";"", TRUE, FILTER($B$2:$B$14794, #REF!=$D$2:$D$14794))"),"#N/A")</f>
        <v>#N/A</v>
      </c>
    </row>
    <row r="9275">
      <c r="B9275" s="4" t="s">
        <v>2861</v>
      </c>
      <c r="C9275" s="12" t="str">
        <f>IFERROR(__xludf.DUMMYFUNCTION("TEXTJOIN("";"", TRUE, FILTER($B$2:$B$14794, #REF!=$D$2:$D$14794))"),"#N/A")</f>
        <v>#N/A</v>
      </c>
    </row>
    <row r="9276">
      <c r="B9276" s="4" t="s">
        <v>2863</v>
      </c>
      <c r="C9276" s="12" t="str">
        <f>IFERROR(__xludf.DUMMYFUNCTION("TEXTJOIN("";"", TRUE, FILTER($B$2:$B$14794, #REF!=$D$2:$D$14794))"),"#N/A")</f>
        <v>#N/A</v>
      </c>
    </row>
    <row r="9277">
      <c r="B9277" s="4" t="s">
        <v>2865</v>
      </c>
      <c r="C9277" s="12" t="str">
        <f>IFERROR(__xludf.DUMMYFUNCTION("TEXTJOIN("";"", TRUE, FILTER($B$2:$B$14794, #REF!=$D$2:$D$14794))"),"#N/A")</f>
        <v>#N/A</v>
      </c>
    </row>
    <row r="9278">
      <c r="B9278" s="4" t="s">
        <v>2865</v>
      </c>
      <c r="C9278" s="12" t="str">
        <f>IFERROR(__xludf.DUMMYFUNCTION("TEXTJOIN("";"", TRUE, FILTER($B$2:$B$14794, #REF!=$D$2:$D$14794))"),"#N/A")</f>
        <v>#N/A</v>
      </c>
    </row>
    <row r="9279">
      <c r="B9279" s="4" t="s">
        <v>2865</v>
      </c>
      <c r="C9279" s="12" t="str">
        <f>IFERROR(__xludf.DUMMYFUNCTION("TEXTJOIN("";"", TRUE, FILTER($B$2:$B$14794, #REF!=$D$2:$D$14794))"),"#N/A")</f>
        <v>#N/A</v>
      </c>
    </row>
    <row r="9280">
      <c r="B9280" s="4" t="s">
        <v>2865</v>
      </c>
      <c r="C9280" s="12" t="str">
        <f>IFERROR(__xludf.DUMMYFUNCTION("TEXTJOIN("";"", TRUE, FILTER($B$2:$B$14794, #REF!=$D$2:$D$14794))"),"#N/A")</f>
        <v>#N/A</v>
      </c>
    </row>
    <row r="9281">
      <c r="B9281" s="4" t="s">
        <v>2865</v>
      </c>
      <c r="C9281" s="12" t="str">
        <f>IFERROR(__xludf.DUMMYFUNCTION("TEXTJOIN("";"", TRUE, FILTER($B$2:$B$14794, #REF!=$D$2:$D$14794))"),"#N/A")</f>
        <v>#N/A</v>
      </c>
    </row>
    <row r="9282">
      <c r="B9282" s="4" t="s">
        <v>2865</v>
      </c>
      <c r="C9282" s="12" t="str">
        <f>IFERROR(__xludf.DUMMYFUNCTION("TEXTJOIN("";"", TRUE, FILTER($B$2:$B$14794, #REF!=$D$2:$D$14794))"),"#N/A")</f>
        <v>#N/A</v>
      </c>
    </row>
    <row r="9283">
      <c r="B9283" s="4" t="s">
        <v>2865</v>
      </c>
      <c r="C9283" s="12" t="str">
        <f>IFERROR(__xludf.DUMMYFUNCTION("TEXTJOIN("";"", TRUE, FILTER($B$2:$B$14794, #REF!=$D$2:$D$14794))"),"#N/A")</f>
        <v>#N/A</v>
      </c>
    </row>
    <row r="9284">
      <c r="B9284" s="4" t="s">
        <v>2865</v>
      </c>
      <c r="C9284" s="12" t="str">
        <f>IFERROR(__xludf.DUMMYFUNCTION("TEXTJOIN("";"", TRUE, FILTER($B$2:$B$14794, #REF!=$D$2:$D$14794))"),"#N/A")</f>
        <v>#N/A</v>
      </c>
    </row>
    <row r="9285">
      <c r="B9285" s="4" t="s">
        <v>2867</v>
      </c>
      <c r="C9285" s="12" t="str">
        <f>IFERROR(__xludf.DUMMYFUNCTION("TEXTJOIN("";"", TRUE, FILTER($B$2:$B$14794, #REF!=$D$2:$D$14794))"),"#N/A")</f>
        <v>#N/A</v>
      </c>
    </row>
    <row r="9286">
      <c r="B9286" s="4" t="s">
        <v>2867</v>
      </c>
      <c r="C9286" s="12" t="str">
        <f>IFERROR(__xludf.DUMMYFUNCTION("TEXTJOIN("";"", TRUE, FILTER($B$2:$B$14794, #REF!=$D$2:$D$14794))"),"#N/A")</f>
        <v>#N/A</v>
      </c>
    </row>
    <row r="9287">
      <c r="B9287" s="4" t="s">
        <v>2867</v>
      </c>
      <c r="C9287" s="12" t="str">
        <f>IFERROR(__xludf.DUMMYFUNCTION("TEXTJOIN("";"", TRUE, FILTER($B$2:$B$14794, #REF!=$D$2:$D$14794))"),"#N/A")</f>
        <v>#N/A</v>
      </c>
    </row>
    <row r="9288">
      <c r="B9288" s="4" t="s">
        <v>2867</v>
      </c>
      <c r="C9288" s="12" t="str">
        <f>IFERROR(__xludf.DUMMYFUNCTION("TEXTJOIN("";"", TRUE, FILTER($B$2:$B$14794, #REF!=$D$2:$D$14794))"),"#N/A")</f>
        <v>#N/A</v>
      </c>
    </row>
    <row r="9289">
      <c r="B9289" s="4" t="s">
        <v>2867</v>
      </c>
      <c r="C9289" s="12" t="str">
        <f>IFERROR(__xludf.DUMMYFUNCTION("TEXTJOIN("";"", TRUE, FILTER($B$2:$B$14794, #REF!=$D$2:$D$14794))"),"#N/A")</f>
        <v>#N/A</v>
      </c>
    </row>
    <row r="9290">
      <c r="B9290" s="4" t="s">
        <v>2870</v>
      </c>
      <c r="C9290" s="12" t="str">
        <f>IFERROR(__xludf.DUMMYFUNCTION("TEXTJOIN("";"", TRUE, FILTER($B$2:$B$14794, #REF!=$D$2:$D$14794))"),"#N/A")</f>
        <v>#N/A</v>
      </c>
    </row>
    <row r="9291">
      <c r="B9291" s="4" t="s">
        <v>2872</v>
      </c>
      <c r="C9291" s="12" t="str">
        <f>IFERROR(__xludf.DUMMYFUNCTION("TEXTJOIN("";"", TRUE, FILTER($B$2:$B$14794, #REF!=$D$2:$D$14794))"),"#N/A")</f>
        <v>#N/A</v>
      </c>
    </row>
    <row r="9292">
      <c r="B9292" s="4" t="s">
        <v>2872</v>
      </c>
      <c r="C9292" s="12" t="str">
        <f>IFERROR(__xludf.DUMMYFUNCTION("TEXTJOIN("";"", TRUE, FILTER($B$2:$B$14794, #REF!=$D$2:$D$14794))"),"#N/A")</f>
        <v>#N/A</v>
      </c>
    </row>
    <row r="9293">
      <c r="B9293" s="4" t="s">
        <v>2872</v>
      </c>
      <c r="C9293" s="12" t="str">
        <f>IFERROR(__xludf.DUMMYFUNCTION("TEXTJOIN("";"", TRUE, FILTER($B$2:$B$14794, #REF!=$D$2:$D$14794))"),"#N/A")</f>
        <v>#N/A</v>
      </c>
    </row>
    <row r="9294">
      <c r="B9294" s="4" t="s">
        <v>2872</v>
      </c>
      <c r="C9294" s="12" t="str">
        <f>IFERROR(__xludf.DUMMYFUNCTION("TEXTJOIN("";"", TRUE, FILTER($B$2:$B$14794, #REF!=$D$2:$D$14794))"),"#N/A")</f>
        <v>#N/A</v>
      </c>
    </row>
    <row r="9295">
      <c r="B9295" s="4" t="s">
        <v>2872</v>
      </c>
      <c r="C9295" s="12" t="str">
        <f>IFERROR(__xludf.DUMMYFUNCTION("TEXTJOIN("";"", TRUE, FILTER($B$2:$B$14794, #REF!=$D$2:$D$14794))"),"#N/A")</f>
        <v>#N/A</v>
      </c>
    </row>
    <row r="9296">
      <c r="B9296" s="4" t="s">
        <v>2872</v>
      </c>
      <c r="C9296" s="12" t="str">
        <f>IFERROR(__xludf.DUMMYFUNCTION("TEXTJOIN("";"", TRUE, FILTER($B$2:$B$14794, #REF!=$D$2:$D$14794))"),"#N/A")</f>
        <v>#N/A</v>
      </c>
    </row>
    <row r="9297">
      <c r="B9297" s="4" t="s">
        <v>2872</v>
      </c>
      <c r="C9297" s="12" t="str">
        <f>IFERROR(__xludf.DUMMYFUNCTION("TEXTJOIN("";"", TRUE, FILTER($B$2:$B$14794, #REF!=$D$2:$D$14794))"),"#N/A")</f>
        <v>#N/A</v>
      </c>
    </row>
    <row r="9298">
      <c r="B9298" s="4" t="s">
        <v>2874</v>
      </c>
      <c r="C9298" s="12" t="str">
        <f>IFERROR(__xludf.DUMMYFUNCTION("TEXTJOIN("";"", TRUE, FILTER($B$2:$B$14794, #REF!=$D$2:$D$14794))"),"#N/A")</f>
        <v>#N/A</v>
      </c>
    </row>
    <row r="9299">
      <c r="B9299" s="4" t="s">
        <v>2874</v>
      </c>
      <c r="C9299" s="12" t="str">
        <f>IFERROR(__xludf.DUMMYFUNCTION("TEXTJOIN("";"", TRUE, FILTER($B$2:$B$14794, #REF!=$D$2:$D$14794))"),"#N/A")</f>
        <v>#N/A</v>
      </c>
    </row>
    <row r="9300">
      <c r="B9300" s="4" t="s">
        <v>2874</v>
      </c>
      <c r="C9300" s="12" t="str">
        <f>IFERROR(__xludf.DUMMYFUNCTION("TEXTJOIN("";"", TRUE, FILTER($B$2:$B$14794, #REF!=$D$2:$D$14794))"),"#N/A")</f>
        <v>#N/A</v>
      </c>
    </row>
    <row r="9301">
      <c r="B9301" s="4" t="s">
        <v>2874</v>
      </c>
      <c r="C9301" s="12" t="str">
        <f>IFERROR(__xludf.DUMMYFUNCTION("TEXTJOIN("";"", TRUE, FILTER($B$2:$B$14794, #REF!=$D$2:$D$14794))"),"#N/A")</f>
        <v>#N/A</v>
      </c>
    </row>
    <row r="9302">
      <c r="B9302" s="4" t="s">
        <v>2874</v>
      </c>
      <c r="C9302" s="12" t="str">
        <f>IFERROR(__xludf.DUMMYFUNCTION("TEXTJOIN("";"", TRUE, FILTER($B$2:$B$14794, #REF!=$D$2:$D$14794))"),"#N/A")</f>
        <v>#N/A</v>
      </c>
    </row>
    <row r="9303">
      <c r="B9303" s="4" t="s">
        <v>2874</v>
      </c>
      <c r="C9303" s="12" t="str">
        <f>IFERROR(__xludf.DUMMYFUNCTION("TEXTJOIN("";"", TRUE, FILTER($B$2:$B$14794, #REF!=$D$2:$D$14794))"),"#N/A")</f>
        <v>#N/A</v>
      </c>
    </row>
    <row r="9304">
      <c r="B9304" s="4" t="s">
        <v>2876</v>
      </c>
      <c r="C9304" s="12" t="str">
        <f>IFERROR(__xludf.DUMMYFUNCTION("TEXTJOIN("";"", TRUE, FILTER($B$2:$B$14794, #REF!=$D$2:$D$14794))"),"#N/A")</f>
        <v>#N/A</v>
      </c>
    </row>
    <row r="9305">
      <c r="B9305" s="4" t="s">
        <v>2876</v>
      </c>
      <c r="C9305" s="12" t="str">
        <f>IFERROR(__xludf.DUMMYFUNCTION("TEXTJOIN("";"", TRUE, FILTER($B$2:$B$14794, #REF!=$D$2:$D$14794))"),"#N/A")</f>
        <v>#N/A</v>
      </c>
    </row>
    <row r="9306">
      <c r="B9306" s="4" t="s">
        <v>2876</v>
      </c>
      <c r="C9306" s="12" t="str">
        <f>IFERROR(__xludf.DUMMYFUNCTION("TEXTJOIN("";"", TRUE, FILTER($B$2:$B$14794, #REF!=$D$2:$D$14794))"),"#N/A")</f>
        <v>#N/A</v>
      </c>
    </row>
    <row r="9307">
      <c r="B9307" s="4" t="s">
        <v>2876</v>
      </c>
      <c r="C9307" s="12" t="str">
        <f>IFERROR(__xludf.DUMMYFUNCTION("TEXTJOIN("";"", TRUE, FILTER($B$2:$B$14794, #REF!=$D$2:$D$14794))"),"#N/A")</f>
        <v>#N/A</v>
      </c>
    </row>
    <row r="9308">
      <c r="B9308" s="4" t="s">
        <v>2876</v>
      </c>
      <c r="C9308" s="12" t="str">
        <f>IFERROR(__xludf.DUMMYFUNCTION("TEXTJOIN("";"", TRUE, FILTER($B$2:$B$14794, #REF!=$D$2:$D$14794))"),"#N/A")</f>
        <v>#N/A</v>
      </c>
    </row>
    <row r="9309">
      <c r="B9309" s="4" t="s">
        <v>2879</v>
      </c>
      <c r="C9309" s="12" t="str">
        <f>IFERROR(__xludf.DUMMYFUNCTION("TEXTJOIN("";"", TRUE, FILTER($B$2:$B$14794, #REF!=$D$2:$D$14794))"),"#N/A")</f>
        <v>#N/A</v>
      </c>
    </row>
    <row r="9310">
      <c r="B9310" s="4" t="s">
        <v>2879</v>
      </c>
      <c r="C9310" s="12" t="str">
        <f>IFERROR(__xludf.DUMMYFUNCTION("TEXTJOIN("";"", TRUE, FILTER($B$2:$B$14794, #REF!=$D$2:$D$14794))"),"#N/A")</f>
        <v>#N/A</v>
      </c>
    </row>
    <row r="9311">
      <c r="B9311" s="4" t="s">
        <v>2879</v>
      </c>
      <c r="C9311" s="12" t="str">
        <f>IFERROR(__xludf.DUMMYFUNCTION("TEXTJOIN("";"", TRUE, FILTER($B$2:$B$14794, #REF!=$D$2:$D$14794))"),"#N/A")</f>
        <v>#N/A</v>
      </c>
    </row>
    <row r="9312">
      <c r="B9312" s="4" t="s">
        <v>2879</v>
      </c>
      <c r="C9312" s="12" t="str">
        <f>IFERROR(__xludf.DUMMYFUNCTION("TEXTJOIN("";"", TRUE, FILTER($B$2:$B$14794, #REF!=$D$2:$D$14794))"),"#N/A")</f>
        <v>#N/A</v>
      </c>
    </row>
    <row r="9313">
      <c r="B9313" s="4" t="s">
        <v>2881</v>
      </c>
      <c r="C9313" s="12" t="str">
        <f>IFERROR(__xludf.DUMMYFUNCTION("TEXTJOIN("";"", TRUE, FILTER($B$2:$B$14794, #REF!=$D$2:$D$14794))"),"#N/A")</f>
        <v>#N/A</v>
      </c>
    </row>
    <row r="9314">
      <c r="B9314" s="4" t="s">
        <v>2881</v>
      </c>
      <c r="C9314" s="12" t="str">
        <f>IFERROR(__xludf.DUMMYFUNCTION("TEXTJOIN("";"", TRUE, FILTER($B$2:$B$14794, #REF!=$D$2:$D$14794))"),"#N/A")</f>
        <v>#N/A</v>
      </c>
    </row>
    <row r="9315">
      <c r="B9315" s="4" t="s">
        <v>2883</v>
      </c>
      <c r="C9315" s="12" t="str">
        <f>IFERROR(__xludf.DUMMYFUNCTION("TEXTJOIN("";"", TRUE, FILTER($B$2:$B$14794, #REF!=$D$2:$D$14794))"),"#N/A")</f>
        <v>#N/A</v>
      </c>
    </row>
    <row r="9316">
      <c r="B9316" s="4" t="s">
        <v>2883</v>
      </c>
      <c r="C9316" s="12" t="str">
        <f>IFERROR(__xludf.DUMMYFUNCTION("TEXTJOIN("";"", TRUE, FILTER($B$2:$B$14794, #REF!=$D$2:$D$14794))"),"#N/A")</f>
        <v>#N/A</v>
      </c>
    </row>
    <row r="9317">
      <c r="B9317" s="4" t="s">
        <v>2883</v>
      </c>
      <c r="C9317" s="12" t="str">
        <f>IFERROR(__xludf.DUMMYFUNCTION("TEXTJOIN("";"", TRUE, FILTER($B$2:$B$14794, #REF!=$D$2:$D$14794))"),"#N/A")</f>
        <v>#N/A</v>
      </c>
    </row>
    <row r="9318">
      <c r="B9318" s="4" t="s">
        <v>2883</v>
      </c>
      <c r="C9318" s="12" t="str">
        <f>IFERROR(__xludf.DUMMYFUNCTION("TEXTJOIN("";"", TRUE, FILTER($B$2:$B$14794, #REF!=$D$2:$D$14794))"),"#N/A")</f>
        <v>#N/A</v>
      </c>
    </row>
    <row r="9319">
      <c r="B9319" s="4" t="s">
        <v>2883</v>
      </c>
      <c r="C9319" s="12" t="str">
        <f>IFERROR(__xludf.DUMMYFUNCTION("TEXTJOIN("";"", TRUE, FILTER($B$2:$B$14794, #REF!=$D$2:$D$14794))"),"#N/A")</f>
        <v>#N/A</v>
      </c>
    </row>
    <row r="9320">
      <c r="B9320" s="4" t="s">
        <v>2883</v>
      </c>
      <c r="C9320" s="12" t="str">
        <f>IFERROR(__xludf.DUMMYFUNCTION("TEXTJOIN("";"", TRUE, FILTER($B$2:$B$14794, #REF!=$D$2:$D$14794))"),"#N/A")</f>
        <v>#N/A</v>
      </c>
    </row>
    <row r="9321">
      <c r="B9321" s="4" t="s">
        <v>2883</v>
      </c>
      <c r="C9321" s="12" t="str">
        <f>IFERROR(__xludf.DUMMYFUNCTION("TEXTJOIN("";"", TRUE, FILTER($B$2:$B$14794, #REF!=$D$2:$D$14794))"),"#N/A")</f>
        <v>#N/A</v>
      </c>
    </row>
    <row r="9322">
      <c r="B9322" s="4" t="s">
        <v>2885</v>
      </c>
      <c r="C9322" s="12" t="str">
        <f>IFERROR(__xludf.DUMMYFUNCTION("TEXTJOIN("";"", TRUE, FILTER($B$2:$B$14794, #REF!=$D$2:$D$14794))"),"#N/A")</f>
        <v>#N/A</v>
      </c>
    </row>
    <row r="9323">
      <c r="B9323" s="4" t="s">
        <v>2885</v>
      </c>
      <c r="C9323" s="12" t="str">
        <f>IFERROR(__xludf.DUMMYFUNCTION("TEXTJOIN("";"", TRUE, FILTER($B$2:$B$14794, #REF!=$D$2:$D$14794))"),"#N/A")</f>
        <v>#N/A</v>
      </c>
    </row>
    <row r="9324">
      <c r="B9324" s="4" t="s">
        <v>2885</v>
      </c>
      <c r="C9324" s="12" t="str">
        <f>IFERROR(__xludf.DUMMYFUNCTION("TEXTJOIN("";"", TRUE, FILTER($B$2:$B$14794, #REF!=$D$2:$D$14794))"),"#N/A")</f>
        <v>#N/A</v>
      </c>
    </row>
    <row r="9325">
      <c r="B9325" s="4" t="s">
        <v>2888</v>
      </c>
      <c r="C9325" s="12" t="str">
        <f>IFERROR(__xludf.DUMMYFUNCTION("TEXTJOIN("";"", TRUE, FILTER($B$2:$B$14794, #REF!=$D$2:$D$14794))"),"#N/A")</f>
        <v>#N/A</v>
      </c>
    </row>
    <row r="9326">
      <c r="B9326" s="4" t="s">
        <v>2890</v>
      </c>
      <c r="C9326" s="12" t="str">
        <f>IFERROR(__xludf.DUMMYFUNCTION("TEXTJOIN("";"", TRUE, FILTER($B$2:$B$14794, #REF!=$D$2:$D$14794))"),"#N/A")</f>
        <v>#N/A</v>
      </c>
    </row>
    <row r="9327">
      <c r="B9327" s="4" t="s">
        <v>2892</v>
      </c>
      <c r="C9327" s="12" t="str">
        <f>IFERROR(__xludf.DUMMYFUNCTION("TEXTJOIN("";"", TRUE, FILTER($B$2:$B$14794, #REF!=$D$2:$D$14794))"),"#N/A")</f>
        <v>#N/A</v>
      </c>
    </row>
    <row r="9328">
      <c r="B9328" s="4" t="s">
        <v>2894</v>
      </c>
      <c r="C9328" s="12" t="str">
        <f>IFERROR(__xludf.DUMMYFUNCTION("TEXTJOIN("";"", TRUE, FILTER($B$2:$B$14794, #REF!=$D$2:$D$14794))"),"#N/A")</f>
        <v>#N/A</v>
      </c>
    </row>
    <row r="9329">
      <c r="B9329" s="4" t="s">
        <v>2896</v>
      </c>
      <c r="C9329" s="12" t="str">
        <f>IFERROR(__xludf.DUMMYFUNCTION("TEXTJOIN("";"", TRUE, FILTER($B$2:$B$14794, #REF!=$D$2:$D$14794))"),"#N/A")</f>
        <v>#N/A</v>
      </c>
    </row>
    <row r="9330">
      <c r="B9330" s="4" t="s">
        <v>2898</v>
      </c>
      <c r="C9330" s="12" t="str">
        <f>IFERROR(__xludf.DUMMYFUNCTION("TEXTJOIN("";"", TRUE, FILTER($B$2:$B$14794, #REF!=$D$2:$D$14794))"),"#N/A")</f>
        <v>#N/A</v>
      </c>
    </row>
    <row r="9331">
      <c r="B9331" s="4" t="s">
        <v>2900</v>
      </c>
      <c r="C9331" s="12" t="str">
        <f>IFERROR(__xludf.DUMMYFUNCTION("TEXTJOIN("";"", TRUE, FILTER($B$2:$B$14794, #REF!=$D$2:$D$14794))"),"#N/A")</f>
        <v>#N/A</v>
      </c>
    </row>
    <row r="9332">
      <c r="B9332" s="4" t="s">
        <v>2900</v>
      </c>
      <c r="C9332" s="12" t="str">
        <f>IFERROR(__xludf.DUMMYFUNCTION("TEXTJOIN("";"", TRUE, FILTER($B$2:$B$14794, #REF!=$D$2:$D$14794))"),"#N/A")</f>
        <v>#N/A</v>
      </c>
    </row>
    <row r="9333">
      <c r="B9333" s="4" t="s">
        <v>2900</v>
      </c>
      <c r="C9333" s="12" t="str">
        <f>IFERROR(__xludf.DUMMYFUNCTION("TEXTJOIN("";"", TRUE, FILTER($B$2:$B$14794, #REF!=$D$2:$D$14794))"),"#N/A")</f>
        <v>#N/A</v>
      </c>
    </row>
    <row r="9334">
      <c r="B9334" s="4" t="s">
        <v>2900</v>
      </c>
      <c r="C9334" s="12" t="str">
        <f>IFERROR(__xludf.DUMMYFUNCTION("TEXTJOIN("";"", TRUE, FILTER($B$2:$B$14794, #REF!=$D$2:$D$14794))"),"#N/A")</f>
        <v>#N/A</v>
      </c>
    </row>
    <row r="9335">
      <c r="B9335" s="4" t="s">
        <v>2902</v>
      </c>
      <c r="C9335" s="12" t="str">
        <f>IFERROR(__xludf.DUMMYFUNCTION("TEXTJOIN("";"", TRUE, FILTER($B$2:$B$14794, #REF!=$D$2:$D$14794))"),"#N/A")</f>
        <v>#N/A</v>
      </c>
    </row>
    <row r="9336">
      <c r="B9336" s="4" t="s">
        <v>2902</v>
      </c>
      <c r="C9336" s="12" t="str">
        <f>IFERROR(__xludf.DUMMYFUNCTION("TEXTJOIN("";"", TRUE, FILTER($B$2:$B$14794, #REF!=$D$2:$D$14794))"),"#N/A")</f>
        <v>#N/A</v>
      </c>
    </row>
    <row r="9337">
      <c r="B9337" s="4" t="s">
        <v>2902</v>
      </c>
      <c r="C9337" s="12" t="str">
        <f>IFERROR(__xludf.DUMMYFUNCTION("TEXTJOIN("";"", TRUE, FILTER($B$2:$B$14794, #REF!=$D$2:$D$14794))"),"#N/A")</f>
        <v>#N/A</v>
      </c>
    </row>
    <row r="9338">
      <c r="B9338" s="4" t="s">
        <v>2905</v>
      </c>
      <c r="C9338" s="12" t="str">
        <f>IFERROR(__xludf.DUMMYFUNCTION("TEXTJOIN("";"", TRUE, FILTER($B$2:$B$14794, #REF!=$D$2:$D$14794))"),"#N/A")</f>
        <v>#N/A</v>
      </c>
    </row>
    <row r="9339">
      <c r="B9339" s="4" t="s">
        <v>2905</v>
      </c>
      <c r="C9339" s="12" t="str">
        <f>IFERROR(__xludf.DUMMYFUNCTION("TEXTJOIN("";"", TRUE, FILTER($B$2:$B$14794, #REF!=$D$2:$D$14794))"),"#N/A")</f>
        <v>#N/A</v>
      </c>
    </row>
    <row r="9340">
      <c r="B9340" s="4" t="s">
        <v>2905</v>
      </c>
      <c r="C9340" s="12" t="str">
        <f>IFERROR(__xludf.DUMMYFUNCTION("TEXTJOIN("";"", TRUE, FILTER($B$2:$B$14794, #REF!=$D$2:$D$14794))"),"#N/A")</f>
        <v>#N/A</v>
      </c>
    </row>
    <row r="9341">
      <c r="B9341" s="4" t="s">
        <v>2905</v>
      </c>
      <c r="C9341" s="12" t="str">
        <f>IFERROR(__xludf.DUMMYFUNCTION("TEXTJOIN("";"", TRUE, FILTER($B$2:$B$14794, #REF!=$D$2:$D$14794))"),"#N/A")</f>
        <v>#N/A</v>
      </c>
    </row>
    <row r="9342">
      <c r="B9342" s="4" t="s">
        <v>2905</v>
      </c>
      <c r="C9342" s="12" t="str">
        <f>IFERROR(__xludf.DUMMYFUNCTION("TEXTJOIN("";"", TRUE, FILTER($B$2:$B$14794, #REF!=$D$2:$D$14794))"),"#N/A")</f>
        <v>#N/A</v>
      </c>
    </row>
    <row r="9343">
      <c r="B9343" s="4" t="s">
        <v>2907</v>
      </c>
      <c r="C9343" s="12" t="str">
        <f>IFERROR(__xludf.DUMMYFUNCTION("TEXTJOIN("";"", TRUE, FILTER($B$2:$B$14794, #REF!=$D$2:$D$14794))"),"#N/A")</f>
        <v>#N/A</v>
      </c>
    </row>
    <row r="9344">
      <c r="B9344" s="4" t="s">
        <v>2909</v>
      </c>
      <c r="C9344" s="12" t="str">
        <f>IFERROR(__xludf.DUMMYFUNCTION("TEXTJOIN("";"", TRUE, FILTER($B$2:$B$14794, #REF!=$D$2:$D$14794))"),"#N/A")</f>
        <v>#N/A</v>
      </c>
    </row>
    <row r="9345">
      <c r="B9345" s="4" t="s">
        <v>2909</v>
      </c>
      <c r="C9345" s="12" t="str">
        <f>IFERROR(__xludf.DUMMYFUNCTION("TEXTJOIN("";"", TRUE, FILTER($B$2:$B$14794, #REF!=$D$2:$D$14794))"),"#N/A")</f>
        <v>#N/A</v>
      </c>
    </row>
    <row r="9346">
      <c r="B9346" s="4" t="s">
        <v>2909</v>
      </c>
      <c r="C9346" s="12" t="str">
        <f>IFERROR(__xludf.DUMMYFUNCTION("TEXTJOIN("";"", TRUE, FILTER($B$2:$B$14794, #REF!=$D$2:$D$14794))"),"#N/A")</f>
        <v>#N/A</v>
      </c>
    </row>
    <row r="9347">
      <c r="B9347" s="4" t="s">
        <v>2909</v>
      </c>
      <c r="C9347" s="12" t="str">
        <f>IFERROR(__xludf.DUMMYFUNCTION("TEXTJOIN("";"", TRUE, FILTER($B$2:$B$14794, #REF!=$D$2:$D$14794))"),"#N/A")</f>
        <v>#N/A</v>
      </c>
    </row>
    <row r="9348">
      <c r="B9348" s="4" t="s">
        <v>2911</v>
      </c>
      <c r="C9348" s="12" t="str">
        <f>IFERROR(__xludf.DUMMYFUNCTION("TEXTJOIN("";"", TRUE, FILTER($B$2:$B$14794, #REF!=$D$2:$D$14794))"),"#N/A")</f>
        <v>#N/A</v>
      </c>
    </row>
    <row r="9349">
      <c r="B9349" s="4" t="s">
        <v>2911</v>
      </c>
      <c r="C9349" s="12" t="str">
        <f>IFERROR(__xludf.DUMMYFUNCTION("TEXTJOIN("";"", TRUE, FILTER($B$2:$B$14794, #REF!=$D$2:$D$14794))"),"#N/A")</f>
        <v>#N/A</v>
      </c>
    </row>
    <row r="9350">
      <c r="B9350" s="4" t="s">
        <v>2911</v>
      </c>
      <c r="C9350" s="12" t="str">
        <f>IFERROR(__xludf.DUMMYFUNCTION("TEXTJOIN("";"", TRUE, FILTER($B$2:$B$14794, #REF!=$D$2:$D$14794))"),"#N/A")</f>
        <v>#N/A</v>
      </c>
    </row>
    <row r="9351">
      <c r="B9351" s="4" t="s">
        <v>2911</v>
      </c>
      <c r="C9351" s="12" t="str">
        <f>IFERROR(__xludf.DUMMYFUNCTION("TEXTJOIN("";"", TRUE, FILTER($B$2:$B$14794, #REF!=$D$2:$D$14794))"),"#N/A")</f>
        <v>#N/A</v>
      </c>
    </row>
    <row r="9352">
      <c r="B9352" s="4" t="s">
        <v>2911</v>
      </c>
      <c r="C9352" s="12" t="str">
        <f>IFERROR(__xludf.DUMMYFUNCTION("TEXTJOIN("";"", TRUE, FILTER($B$2:$B$14794, #REF!=$D$2:$D$14794))"),"#N/A")</f>
        <v>#N/A</v>
      </c>
    </row>
    <row r="9353">
      <c r="B9353" s="4" t="s">
        <v>2913</v>
      </c>
      <c r="C9353" s="12" t="str">
        <f>IFERROR(__xludf.DUMMYFUNCTION("TEXTJOIN("";"", TRUE, FILTER($B$2:$B$14794, #REF!=$D$2:$D$14794))"),"#N/A")</f>
        <v>#N/A</v>
      </c>
    </row>
    <row r="9354">
      <c r="B9354" s="4" t="s">
        <v>2913</v>
      </c>
      <c r="C9354" s="12" t="str">
        <f>IFERROR(__xludf.DUMMYFUNCTION("TEXTJOIN("";"", TRUE, FILTER($B$2:$B$14794, #REF!=$D$2:$D$14794))"),"#N/A")</f>
        <v>#N/A</v>
      </c>
    </row>
    <row r="9355">
      <c r="B9355" s="4" t="s">
        <v>2913</v>
      </c>
      <c r="C9355" s="12" t="str">
        <f>IFERROR(__xludf.DUMMYFUNCTION("TEXTJOIN("";"", TRUE, FILTER($B$2:$B$14794, #REF!=$D$2:$D$14794))"),"#N/A")</f>
        <v>#N/A</v>
      </c>
    </row>
    <row r="9356">
      <c r="B9356" s="4" t="s">
        <v>2913</v>
      </c>
      <c r="C9356" s="12" t="str">
        <f>IFERROR(__xludf.DUMMYFUNCTION("TEXTJOIN("";"", TRUE, FILTER($B$2:$B$14794, #REF!=$D$2:$D$14794))"),"#N/A")</f>
        <v>#N/A</v>
      </c>
    </row>
    <row r="9357">
      <c r="B9357" s="4" t="s">
        <v>2913</v>
      </c>
      <c r="C9357" s="12" t="str">
        <f>IFERROR(__xludf.DUMMYFUNCTION("TEXTJOIN("";"", TRUE, FILTER($B$2:$B$14794, #REF!=$D$2:$D$14794))"),"#N/A")</f>
        <v>#N/A</v>
      </c>
    </row>
    <row r="9358">
      <c r="B9358" s="4" t="s">
        <v>2913</v>
      </c>
      <c r="C9358" s="12" t="str">
        <f>IFERROR(__xludf.DUMMYFUNCTION("TEXTJOIN("";"", TRUE, FILTER($B$2:$B$14794, #REF!=$D$2:$D$14794))"),"#N/A")</f>
        <v>#N/A</v>
      </c>
    </row>
    <row r="9359">
      <c r="B9359" s="4" t="s">
        <v>2913</v>
      </c>
      <c r="C9359" s="12" t="str">
        <f>IFERROR(__xludf.DUMMYFUNCTION("TEXTJOIN("";"", TRUE, FILTER($B$2:$B$14794, #REF!=$D$2:$D$14794))"),"#N/A")</f>
        <v>#N/A</v>
      </c>
    </row>
    <row r="9360">
      <c r="B9360" s="4" t="s">
        <v>2913</v>
      </c>
      <c r="C9360" s="12" t="str">
        <f>IFERROR(__xludf.DUMMYFUNCTION("TEXTJOIN("";"", TRUE, FILTER($B$2:$B$14794, #REF!=$D$2:$D$14794))"),"#N/A")</f>
        <v>#N/A</v>
      </c>
    </row>
    <row r="9361">
      <c r="B9361" s="4" t="s">
        <v>2913</v>
      </c>
      <c r="C9361" s="12" t="str">
        <f>IFERROR(__xludf.DUMMYFUNCTION("TEXTJOIN("";"", TRUE, FILTER($B$2:$B$14794, #REF!=$D$2:$D$14794))"),"#N/A")</f>
        <v>#N/A</v>
      </c>
    </row>
    <row r="9362">
      <c r="B9362" s="4" t="s">
        <v>2915</v>
      </c>
      <c r="C9362" s="12" t="str">
        <f>IFERROR(__xludf.DUMMYFUNCTION("TEXTJOIN("";"", TRUE, FILTER($B$2:$B$14794, #REF!=$D$2:$D$14794))"),"#N/A")</f>
        <v>#N/A</v>
      </c>
    </row>
    <row r="9363">
      <c r="B9363" s="4" t="s">
        <v>2915</v>
      </c>
      <c r="C9363" s="12" t="str">
        <f>IFERROR(__xludf.DUMMYFUNCTION("TEXTJOIN("";"", TRUE, FILTER($B$2:$B$14794, #REF!=$D$2:$D$14794))"),"#N/A")</f>
        <v>#N/A</v>
      </c>
    </row>
    <row r="9364">
      <c r="B9364" s="4" t="s">
        <v>2915</v>
      </c>
      <c r="C9364" s="12" t="str">
        <f>IFERROR(__xludf.DUMMYFUNCTION("TEXTJOIN("";"", TRUE, FILTER($B$2:$B$14794, #REF!=$D$2:$D$14794))"),"#N/A")</f>
        <v>#N/A</v>
      </c>
    </row>
    <row r="9365">
      <c r="B9365" s="4" t="s">
        <v>2915</v>
      </c>
      <c r="C9365" s="12" t="str">
        <f>IFERROR(__xludf.DUMMYFUNCTION("TEXTJOIN("";"", TRUE, FILTER($B$2:$B$14794, #REF!=$D$2:$D$14794))"),"#N/A")</f>
        <v>#N/A</v>
      </c>
    </row>
    <row r="9366">
      <c r="B9366" s="4" t="s">
        <v>2915</v>
      </c>
      <c r="C9366" s="12" t="str">
        <f>IFERROR(__xludf.DUMMYFUNCTION("TEXTJOIN("";"", TRUE, FILTER($B$2:$B$14794, #REF!=$D$2:$D$14794))"),"#N/A")</f>
        <v>#N/A</v>
      </c>
    </row>
    <row r="9367">
      <c r="B9367" s="4" t="s">
        <v>2915</v>
      </c>
      <c r="C9367" s="12" t="str">
        <f>IFERROR(__xludf.DUMMYFUNCTION("TEXTJOIN("";"", TRUE, FILTER($B$2:$B$14794, #REF!=$D$2:$D$14794))"),"#N/A")</f>
        <v>#N/A</v>
      </c>
    </row>
    <row r="9368">
      <c r="B9368" s="4" t="s">
        <v>2915</v>
      </c>
      <c r="C9368" s="12" t="str">
        <f>IFERROR(__xludf.DUMMYFUNCTION("TEXTJOIN("";"", TRUE, FILTER($B$2:$B$14794, #REF!=$D$2:$D$14794))"),"#N/A")</f>
        <v>#N/A</v>
      </c>
    </row>
    <row r="9369">
      <c r="B9369" s="4" t="s">
        <v>2915</v>
      </c>
      <c r="C9369" s="12" t="str">
        <f>IFERROR(__xludf.DUMMYFUNCTION("TEXTJOIN("";"", TRUE, FILTER($B$2:$B$14794, #REF!=$D$2:$D$14794))"),"#N/A")</f>
        <v>#N/A</v>
      </c>
    </row>
    <row r="9370">
      <c r="B9370" s="4" t="s">
        <v>2915</v>
      </c>
      <c r="C9370" s="12" t="str">
        <f>IFERROR(__xludf.DUMMYFUNCTION("TEXTJOIN("";"", TRUE, FILTER($B$2:$B$14794, #REF!=$D$2:$D$14794))"),"#N/A")</f>
        <v>#N/A</v>
      </c>
    </row>
    <row r="9371">
      <c r="B9371" s="4" t="s">
        <v>2917</v>
      </c>
      <c r="C9371" s="12" t="str">
        <f>IFERROR(__xludf.DUMMYFUNCTION("TEXTJOIN("";"", TRUE, FILTER($B$2:$B$14794, #REF!=$D$2:$D$14794))"),"#N/A")</f>
        <v>#N/A</v>
      </c>
    </row>
    <row r="9372">
      <c r="B9372" s="4" t="s">
        <v>2917</v>
      </c>
      <c r="C9372" s="12" t="str">
        <f>IFERROR(__xludf.DUMMYFUNCTION("TEXTJOIN("";"", TRUE, FILTER($B$2:$B$14794, #REF!=$D$2:$D$14794))"),"#N/A")</f>
        <v>#N/A</v>
      </c>
    </row>
    <row r="9373">
      <c r="B9373" s="4" t="s">
        <v>2917</v>
      </c>
      <c r="C9373" s="12" t="str">
        <f>IFERROR(__xludf.DUMMYFUNCTION("TEXTJOIN("";"", TRUE, FILTER($B$2:$B$14794, #REF!=$D$2:$D$14794))"),"#N/A")</f>
        <v>#N/A</v>
      </c>
    </row>
    <row r="9374">
      <c r="B9374" s="4" t="s">
        <v>2920</v>
      </c>
      <c r="C9374" s="12" t="str">
        <f>IFERROR(__xludf.DUMMYFUNCTION("TEXTJOIN("";"", TRUE, FILTER($B$2:$B$14794, #REF!=$D$2:$D$14794))"),"#N/A")</f>
        <v>#N/A</v>
      </c>
    </row>
    <row r="9375">
      <c r="B9375" s="4" t="s">
        <v>2920</v>
      </c>
      <c r="C9375" s="12" t="str">
        <f>IFERROR(__xludf.DUMMYFUNCTION("TEXTJOIN("";"", TRUE, FILTER($B$2:$B$14794, #REF!=$D$2:$D$14794))"),"#N/A")</f>
        <v>#N/A</v>
      </c>
    </row>
    <row r="9376">
      <c r="B9376" s="4" t="s">
        <v>2920</v>
      </c>
      <c r="C9376" s="12" t="str">
        <f>IFERROR(__xludf.DUMMYFUNCTION("TEXTJOIN("";"", TRUE, FILTER($B$2:$B$14794, #REF!=$D$2:$D$14794))"),"#N/A")</f>
        <v>#N/A</v>
      </c>
    </row>
    <row r="9377">
      <c r="B9377" s="4" t="s">
        <v>2920</v>
      </c>
      <c r="C9377" s="12" t="str">
        <f>IFERROR(__xludf.DUMMYFUNCTION("TEXTJOIN("";"", TRUE, FILTER($B$2:$B$14794, #REF!=$D$2:$D$14794))"),"#N/A")</f>
        <v>#N/A</v>
      </c>
    </row>
    <row r="9378">
      <c r="B9378" s="4" t="s">
        <v>2922</v>
      </c>
      <c r="C9378" s="12" t="str">
        <f>IFERROR(__xludf.DUMMYFUNCTION("TEXTJOIN("";"", TRUE, FILTER($B$2:$B$14794, #REF!=$D$2:$D$14794))"),"#N/A")</f>
        <v>#N/A</v>
      </c>
    </row>
    <row r="9379">
      <c r="B9379" s="4" t="s">
        <v>2922</v>
      </c>
      <c r="C9379" s="12" t="str">
        <f>IFERROR(__xludf.DUMMYFUNCTION("TEXTJOIN("";"", TRUE, FILTER($B$2:$B$14794, #REF!=$D$2:$D$14794))"),"#N/A")</f>
        <v>#N/A</v>
      </c>
    </row>
    <row r="9380">
      <c r="B9380" s="4" t="s">
        <v>2922</v>
      </c>
      <c r="C9380" s="12" t="str">
        <f>IFERROR(__xludf.DUMMYFUNCTION("TEXTJOIN("";"", TRUE, FILTER($B$2:$B$14794, #REF!=$D$2:$D$14794))"),"#N/A")</f>
        <v>#N/A</v>
      </c>
    </row>
    <row r="9381">
      <c r="B9381" s="4" t="s">
        <v>2922</v>
      </c>
      <c r="C9381" s="12" t="str">
        <f>IFERROR(__xludf.DUMMYFUNCTION("TEXTJOIN("";"", TRUE, FILTER($B$2:$B$14794, #REF!=$D$2:$D$14794))"),"#N/A")</f>
        <v>#N/A</v>
      </c>
    </row>
    <row r="9382">
      <c r="B9382" s="4" t="s">
        <v>2924</v>
      </c>
      <c r="C9382" s="12" t="str">
        <f>IFERROR(__xludf.DUMMYFUNCTION("TEXTJOIN("";"", TRUE, FILTER($B$2:$B$14794, #REF!=$D$2:$D$14794))"),"#N/A")</f>
        <v>#N/A</v>
      </c>
    </row>
    <row r="9383">
      <c r="B9383" s="4" t="s">
        <v>2924</v>
      </c>
      <c r="C9383" s="12" t="str">
        <f>IFERROR(__xludf.DUMMYFUNCTION("TEXTJOIN("";"", TRUE, FILTER($B$2:$B$14794, #REF!=$D$2:$D$14794))"),"#N/A")</f>
        <v>#N/A</v>
      </c>
    </row>
    <row r="9384">
      <c r="B9384" s="4" t="s">
        <v>2924</v>
      </c>
      <c r="C9384" s="12" t="str">
        <f>IFERROR(__xludf.DUMMYFUNCTION("TEXTJOIN("";"", TRUE, FILTER($B$2:$B$14794, #REF!=$D$2:$D$14794))"),"#N/A")</f>
        <v>#N/A</v>
      </c>
    </row>
    <row r="9385">
      <c r="B9385" s="4" t="s">
        <v>2927</v>
      </c>
      <c r="C9385" s="12" t="str">
        <f>IFERROR(__xludf.DUMMYFUNCTION("TEXTJOIN("";"", TRUE, FILTER($B$2:$B$14794, #REF!=$D$2:$D$14794))"),"#N/A")</f>
        <v>#N/A</v>
      </c>
    </row>
    <row r="9386">
      <c r="B9386" s="4" t="s">
        <v>2929</v>
      </c>
      <c r="C9386" s="12" t="str">
        <f>IFERROR(__xludf.DUMMYFUNCTION("TEXTJOIN("";"", TRUE, FILTER($B$2:$B$14794, #REF!=$D$2:$D$14794))"),"#N/A")</f>
        <v>#N/A</v>
      </c>
    </row>
    <row r="9387">
      <c r="B9387" s="4" t="s">
        <v>2929</v>
      </c>
      <c r="C9387" s="12" t="str">
        <f>IFERROR(__xludf.DUMMYFUNCTION("TEXTJOIN("";"", TRUE, FILTER($B$2:$B$14794, #REF!=$D$2:$D$14794))"),"#N/A")</f>
        <v>#N/A</v>
      </c>
    </row>
    <row r="9388">
      <c r="B9388" s="4" t="s">
        <v>2929</v>
      </c>
      <c r="C9388" s="12" t="str">
        <f>IFERROR(__xludf.DUMMYFUNCTION("TEXTJOIN("";"", TRUE, FILTER($B$2:$B$14794, #REF!=$D$2:$D$14794))"),"#N/A")</f>
        <v>#N/A</v>
      </c>
    </row>
    <row r="9389">
      <c r="B9389" s="4" t="s">
        <v>2929</v>
      </c>
      <c r="C9389" s="12" t="str">
        <f>IFERROR(__xludf.DUMMYFUNCTION("TEXTJOIN("";"", TRUE, FILTER($B$2:$B$14794, #REF!=$D$2:$D$14794))"),"#N/A")</f>
        <v>#N/A</v>
      </c>
    </row>
    <row r="9390">
      <c r="B9390" s="4" t="s">
        <v>2931</v>
      </c>
      <c r="C9390" s="12" t="str">
        <f>IFERROR(__xludf.DUMMYFUNCTION("TEXTJOIN("";"", TRUE, FILTER($B$2:$B$14794, #REF!=$D$2:$D$14794))"),"#N/A")</f>
        <v>#N/A</v>
      </c>
    </row>
    <row r="9391">
      <c r="B9391" s="4" t="s">
        <v>2933</v>
      </c>
      <c r="C9391" s="12" t="str">
        <f>IFERROR(__xludf.DUMMYFUNCTION("TEXTJOIN("";"", TRUE, FILTER($B$2:$B$14794, #REF!=$D$2:$D$14794))"),"#N/A")</f>
        <v>#N/A</v>
      </c>
    </row>
    <row r="9392">
      <c r="B9392" s="4" t="s">
        <v>2935</v>
      </c>
      <c r="C9392" s="12" t="str">
        <f>IFERROR(__xludf.DUMMYFUNCTION("TEXTJOIN("";"", TRUE, FILTER($B$2:$B$14794, #REF!=$D$2:$D$14794))"),"#N/A")</f>
        <v>#N/A</v>
      </c>
    </row>
    <row r="9393">
      <c r="B9393" s="4" t="s">
        <v>2937</v>
      </c>
      <c r="C9393" s="12" t="str">
        <f>IFERROR(__xludf.DUMMYFUNCTION("TEXTJOIN("";"", TRUE, FILTER($B$2:$B$14794, #REF!=$D$2:$D$14794))"),"#N/A")</f>
        <v>#N/A</v>
      </c>
    </row>
    <row r="9394">
      <c r="B9394" s="4" t="s">
        <v>2937</v>
      </c>
      <c r="C9394" s="12" t="str">
        <f>IFERROR(__xludf.DUMMYFUNCTION("TEXTJOIN("";"", TRUE, FILTER($B$2:$B$14794, #REF!=$D$2:$D$14794))"),"#N/A")</f>
        <v>#N/A</v>
      </c>
    </row>
    <row r="9395">
      <c r="B9395" s="4" t="s">
        <v>2939</v>
      </c>
      <c r="C9395" s="12" t="str">
        <f>IFERROR(__xludf.DUMMYFUNCTION("TEXTJOIN("";"", TRUE, FILTER($B$2:$B$14794, #REF!=$D$2:$D$14794))"),"#N/A")</f>
        <v>#N/A</v>
      </c>
    </row>
    <row r="9396">
      <c r="B9396" s="4" t="s">
        <v>2939</v>
      </c>
      <c r="C9396" s="12" t="str">
        <f>IFERROR(__xludf.DUMMYFUNCTION("TEXTJOIN("";"", TRUE, FILTER($B$2:$B$14794, #REF!=$D$2:$D$14794))"),"#N/A")</f>
        <v>#N/A</v>
      </c>
    </row>
    <row r="9397">
      <c r="B9397" s="4" t="s">
        <v>2939</v>
      </c>
      <c r="C9397" s="12" t="str">
        <f>IFERROR(__xludf.DUMMYFUNCTION("TEXTJOIN("";"", TRUE, FILTER($B$2:$B$14794, #REF!=$D$2:$D$14794))"),"#N/A")</f>
        <v>#N/A</v>
      </c>
    </row>
    <row r="9398">
      <c r="B9398" s="4" t="s">
        <v>2939</v>
      </c>
      <c r="C9398" s="12" t="str">
        <f>IFERROR(__xludf.DUMMYFUNCTION("TEXTJOIN("";"", TRUE, FILTER($B$2:$B$14794, #REF!=$D$2:$D$14794))"),"#N/A")</f>
        <v>#N/A</v>
      </c>
    </row>
    <row r="9399">
      <c r="B9399" s="4" t="s">
        <v>2941</v>
      </c>
      <c r="C9399" s="12" t="str">
        <f>IFERROR(__xludf.DUMMYFUNCTION("TEXTJOIN("";"", TRUE, FILTER($B$2:$B$14794, #REF!=$D$2:$D$14794))"),"#N/A")</f>
        <v>#N/A</v>
      </c>
    </row>
    <row r="9400">
      <c r="B9400" s="4" t="s">
        <v>2943</v>
      </c>
      <c r="C9400" s="12" t="str">
        <f>IFERROR(__xludf.DUMMYFUNCTION("TEXTJOIN("";"", TRUE, FILTER($B$2:$B$14794, #REF!=$D$2:$D$14794))"),"#N/A")</f>
        <v>#N/A</v>
      </c>
    </row>
    <row r="9401">
      <c r="B9401" s="4" t="s">
        <v>2943</v>
      </c>
      <c r="C9401" s="12" t="str">
        <f>IFERROR(__xludf.DUMMYFUNCTION("TEXTJOIN("";"", TRUE, FILTER($B$2:$B$14794, #REF!=$D$2:$D$14794))"),"#N/A")</f>
        <v>#N/A</v>
      </c>
    </row>
    <row r="9402">
      <c r="B9402" s="4" t="s">
        <v>2943</v>
      </c>
      <c r="C9402" s="12" t="str">
        <f>IFERROR(__xludf.DUMMYFUNCTION("TEXTJOIN("";"", TRUE, FILTER($B$2:$B$14794, #REF!=$D$2:$D$14794))"),"#N/A")</f>
        <v>#N/A</v>
      </c>
    </row>
    <row r="9403">
      <c r="B9403" s="4" t="s">
        <v>2945</v>
      </c>
      <c r="C9403" s="12" t="str">
        <f>IFERROR(__xludf.DUMMYFUNCTION("TEXTJOIN("";"", TRUE, FILTER($B$2:$B$14794, #REF!=$D$2:$D$14794))"),"#N/A")</f>
        <v>#N/A</v>
      </c>
    </row>
    <row r="9404">
      <c r="B9404" s="4" t="s">
        <v>2945</v>
      </c>
      <c r="C9404" s="12" t="str">
        <f>IFERROR(__xludf.DUMMYFUNCTION("TEXTJOIN("";"", TRUE, FILTER($B$2:$B$14794, #REF!=$D$2:$D$14794))"),"#N/A")</f>
        <v>#N/A</v>
      </c>
    </row>
    <row r="9405">
      <c r="B9405" s="4" t="s">
        <v>2945</v>
      </c>
      <c r="C9405" s="12" t="str">
        <f>IFERROR(__xludf.DUMMYFUNCTION("TEXTJOIN("";"", TRUE, FILTER($B$2:$B$14794, #REF!=$D$2:$D$14794))"),"#N/A")</f>
        <v>#N/A</v>
      </c>
    </row>
    <row r="9406">
      <c r="B9406" s="4" t="s">
        <v>2947</v>
      </c>
      <c r="C9406" s="12" t="str">
        <f>IFERROR(__xludf.DUMMYFUNCTION("TEXTJOIN("";"", TRUE, FILTER($B$2:$B$14794, #REF!=$D$2:$D$14794))"),"#N/A")</f>
        <v>#N/A</v>
      </c>
    </row>
    <row r="9407">
      <c r="B9407" s="4" t="s">
        <v>2947</v>
      </c>
      <c r="C9407" s="12" t="str">
        <f>IFERROR(__xludf.DUMMYFUNCTION("TEXTJOIN("";"", TRUE, FILTER($B$2:$B$14794, #REF!=$D$2:$D$14794))"),"#N/A")</f>
        <v>#N/A</v>
      </c>
    </row>
    <row r="9408">
      <c r="B9408" s="4" t="s">
        <v>2947</v>
      </c>
      <c r="C9408" s="12" t="str">
        <f>IFERROR(__xludf.DUMMYFUNCTION("TEXTJOIN("";"", TRUE, FILTER($B$2:$B$14794, #REF!=$D$2:$D$14794))"),"#N/A")</f>
        <v>#N/A</v>
      </c>
    </row>
    <row r="9409">
      <c r="B9409" s="4" t="s">
        <v>2949</v>
      </c>
      <c r="C9409" s="12" t="str">
        <f>IFERROR(__xludf.DUMMYFUNCTION("TEXTJOIN("";"", TRUE, FILTER($B$2:$B$14794, #REF!=$D$2:$D$14794))"),"#N/A")</f>
        <v>#N/A</v>
      </c>
    </row>
    <row r="9410">
      <c r="B9410" s="4" t="s">
        <v>2949</v>
      </c>
      <c r="C9410" s="12" t="str">
        <f>IFERROR(__xludf.DUMMYFUNCTION("TEXTJOIN("";"", TRUE, FILTER($B$2:$B$14794, #REF!=$D$2:$D$14794))"),"#N/A")</f>
        <v>#N/A</v>
      </c>
    </row>
    <row r="9411">
      <c r="B9411" s="4" t="s">
        <v>2949</v>
      </c>
      <c r="C9411" s="12" t="str">
        <f>IFERROR(__xludf.DUMMYFUNCTION("TEXTJOIN("";"", TRUE, FILTER($B$2:$B$14794, #REF!=$D$2:$D$14794))"),"#N/A")</f>
        <v>#N/A</v>
      </c>
    </row>
    <row r="9412">
      <c r="B9412" s="4" t="s">
        <v>2951</v>
      </c>
      <c r="C9412" s="12" t="str">
        <f>IFERROR(__xludf.DUMMYFUNCTION("TEXTJOIN("";"", TRUE, FILTER($B$2:$B$14794, #REF!=$D$2:$D$14794))"),"#N/A")</f>
        <v>#N/A</v>
      </c>
    </row>
    <row r="9413">
      <c r="B9413" s="4" t="s">
        <v>2951</v>
      </c>
      <c r="C9413" s="12" t="str">
        <f>IFERROR(__xludf.DUMMYFUNCTION("TEXTJOIN("";"", TRUE, FILTER($B$2:$B$14794, #REF!=$D$2:$D$14794))"),"#N/A")</f>
        <v>#N/A</v>
      </c>
    </row>
    <row r="9414">
      <c r="B9414" s="4" t="s">
        <v>2951</v>
      </c>
      <c r="C9414" s="12" t="str">
        <f>IFERROR(__xludf.DUMMYFUNCTION("TEXTJOIN("";"", TRUE, FILTER($B$2:$B$14794, #REF!=$D$2:$D$14794))"),"#N/A")</f>
        <v>#N/A</v>
      </c>
    </row>
    <row r="9415">
      <c r="B9415" s="4" t="s">
        <v>2951</v>
      </c>
      <c r="C9415" s="12" t="str">
        <f>IFERROR(__xludf.DUMMYFUNCTION("TEXTJOIN("";"", TRUE, FILTER($B$2:$B$14794, #REF!=$D$2:$D$14794))"),"#N/A")</f>
        <v>#N/A</v>
      </c>
    </row>
    <row r="9416">
      <c r="B9416" s="4" t="s">
        <v>2951</v>
      </c>
      <c r="C9416" s="12" t="str">
        <f>IFERROR(__xludf.DUMMYFUNCTION("TEXTJOIN("";"", TRUE, FILTER($B$2:$B$14794, #REF!=$D$2:$D$14794))"),"#N/A")</f>
        <v>#N/A</v>
      </c>
    </row>
    <row r="9417">
      <c r="B9417" s="4" t="s">
        <v>2951</v>
      </c>
      <c r="C9417" s="12" t="str">
        <f>IFERROR(__xludf.DUMMYFUNCTION("TEXTJOIN("";"", TRUE, FILTER($B$2:$B$14794, #REF!=$D$2:$D$14794))"),"#N/A")</f>
        <v>#N/A</v>
      </c>
    </row>
    <row r="9418">
      <c r="B9418" s="4" t="s">
        <v>2951</v>
      </c>
      <c r="C9418" s="12" t="str">
        <f>IFERROR(__xludf.DUMMYFUNCTION("TEXTJOIN("";"", TRUE, FILTER($B$2:$B$14794, #REF!=$D$2:$D$14794))"),"#N/A")</f>
        <v>#N/A</v>
      </c>
    </row>
    <row r="9419">
      <c r="B9419" s="4" t="s">
        <v>2953</v>
      </c>
      <c r="C9419" s="12" t="str">
        <f>IFERROR(__xludf.DUMMYFUNCTION("TEXTJOIN("";"", TRUE, FILTER($B$2:$B$14794, #REF!=$D$2:$D$14794))"),"#N/A")</f>
        <v>#N/A</v>
      </c>
    </row>
    <row r="9420">
      <c r="B9420" s="4" t="s">
        <v>2955</v>
      </c>
      <c r="C9420" s="12" t="str">
        <f>IFERROR(__xludf.DUMMYFUNCTION("TEXTJOIN("";"", TRUE, FILTER($B$2:$B$14794, #REF!=$D$2:$D$14794))"),"#N/A")</f>
        <v>#N/A</v>
      </c>
    </row>
    <row r="9421">
      <c r="B9421" s="4" t="s">
        <v>2955</v>
      </c>
      <c r="C9421" s="12" t="str">
        <f>IFERROR(__xludf.DUMMYFUNCTION("TEXTJOIN("";"", TRUE, FILTER($B$2:$B$14794, #REF!=$D$2:$D$14794))"),"#N/A")</f>
        <v>#N/A</v>
      </c>
    </row>
    <row r="9422">
      <c r="B9422" s="4" t="s">
        <v>2955</v>
      </c>
      <c r="C9422" s="12" t="str">
        <f>IFERROR(__xludf.DUMMYFUNCTION("TEXTJOIN("";"", TRUE, FILTER($B$2:$B$14794, #REF!=$D$2:$D$14794))"),"#N/A")</f>
        <v>#N/A</v>
      </c>
    </row>
    <row r="9423">
      <c r="B9423" s="4" t="s">
        <v>2955</v>
      </c>
      <c r="C9423" s="12" t="str">
        <f>IFERROR(__xludf.DUMMYFUNCTION("TEXTJOIN("";"", TRUE, FILTER($B$2:$B$14794, #REF!=$D$2:$D$14794))"),"#N/A")</f>
        <v>#N/A</v>
      </c>
    </row>
    <row r="9424">
      <c r="B9424" s="4" t="s">
        <v>2955</v>
      </c>
      <c r="C9424" s="12" t="str">
        <f>IFERROR(__xludf.DUMMYFUNCTION("TEXTJOIN("";"", TRUE, FILTER($B$2:$B$14794, #REF!=$D$2:$D$14794))"),"#N/A")</f>
        <v>#N/A</v>
      </c>
    </row>
    <row r="9425">
      <c r="B9425" s="4" t="s">
        <v>2957</v>
      </c>
      <c r="C9425" s="12" t="str">
        <f>IFERROR(__xludf.DUMMYFUNCTION("TEXTJOIN("";"", TRUE, FILTER($B$2:$B$14794, #REF!=$D$2:$D$14794))"),"#N/A")</f>
        <v>#N/A</v>
      </c>
    </row>
    <row r="9426">
      <c r="B9426" s="4" t="s">
        <v>2959</v>
      </c>
      <c r="C9426" s="12" t="str">
        <f>IFERROR(__xludf.DUMMYFUNCTION("TEXTJOIN("";"", TRUE, FILTER($B$2:$B$14794, #REF!=$D$2:$D$14794))"),"#N/A")</f>
        <v>#N/A</v>
      </c>
    </row>
    <row r="9427">
      <c r="B9427" s="4" t="s">
        <v>2959</v>
      </c>
      <c r="C9427" s="12" t="str">
        <f>IFERROR(__xludf.DUMMYFUNCTION("TEXTJOIN("";"", TRUE, FILTER($B$2:$B$14794, #REF!=$D$2:$D$14794))"),"#N/A")</f>
        <v>#N/A</v>
      </c>
    </row>
    <row r="9428">
      <c r="B9428" s="4" t="s">
        <v>2962</v>
      </c>
      <c r="C9428" s="12" t="str">
        <f>IFERROR(__xludf.DUMMYFUNCTION("TEXTJOIN("";"", TRUE, FILTER($B$2:$B$14794, #REF!=$D$2:$D$14794))"),"#N/A")</f>
        <v>#N/A</v>
      </c>
    </row>
    <row r="9429">
      <c r="B9429" s="4" t="s">
        <v>2964</v>
      </c>
      <c r="C9429" s="12" t="str">
        <f>IFERROR(__xludf.DUMMYFUNCTION("TEXTJOIN("";"", TRUE, FILTER($B$2:$B$14794, #REF!=$D$2:$D$14794))"),"#N/A")</f>
        <v>#N/A</v>
      </c>
    </row>
    <row r="9430">
      <c r="B9430" s="4" t="s">
        <v>2966</v>
      </c>
      <c r="C9430" s="12" t="str">
        <f>IFERROR(__xludf.DUMMYFUNCTION("TEXTJOIN("";"", TRUE, FILTER($B$2:$B$14794, #REF!=$D$2:$D$14794))"),"#N/A")</f>
        <v>#N/A</v>
      </c>
    </row>
    <row r="9431">
      <c r="B9431" s="4" t="s">
        <v>2966</v>
      </c>
      <c r="C9431" s="12" t="str">
        <f>IFERROR(__xludf.DUMMYFUNCTION("TEXTJOIN("";"", TRUE, FILTER($B$2:$B$14794, #REF!=$D$2:$D$14794))"),"#N/A")</f>
        <v>#N/A</v>
      </c>
    </row>
    <row r="9432">
      <c r="B9432" s="4" t="s">
        <v>2968</v>
      </c>
      <c r="C9432" s="12" t="str">
        <f>IFERROR(__xludf.DUMMYFUNCTION("TEXTJOIN("";"", TRUE, FILTER($B$2:$B$14794, #REF!=$D$2:$D$14794))"),"#N/A")</f>
        <v>#N/A</v>
      </c>
    </row>
    <row r="9433">
      <c r="B9433" s="4" t="s">
        <v>2968</v>
      </c>
      <c r="C9433" s="12" t="str">
        <f>IFERROR(__xludf.DUMMYFUNCTION("TEXTJOIN("";"", TRUE, FILTER($B$2:$B$14794, #REF!=$D$2:$D$14794))"),"#N/A")</f>
        <v>#N/A</v>
      </c>
    </row>
    <row r="9434">
      <c r="B9434" s="4" t="s">
        <v>2968</v>
      </c>
      <c r="C9434" s="12" t="str">
        <f>IFERROR(__xludf.DUMMYFUNCTION("TEXTJOIN("";"", TRUE, FILTER($B$2:$B$14794, #REF!=$D$2:$D$14794))"),"#N/A")</f>
        <v>#N/A</v>
      </c>
    </row>
    <row r="9435">
      <c r="B9435" s="4" t="s">
        <v>2970</v>
      </c>
      <c r="C9435" s="12" t="str">
        <f>IFERROR(__xludf.DUMMYFUNCTION("TEXTJOIN("";"", TRUE, FILTER($B$2:$B$14794, #REF!=$D$2:$D$14794))"),"#N/A")</f>
        <v>#N/A</v>
      </c>
    </row>
    <row r="9436">
      <c r="B9436" s="4" t="s">
        <v>2972</v>
      </c>
      <c r="C9436" s="12" t="str">
        <f>IFERROR(__xludf.DUMMYFUNCTION("TEXTJOIN("";"", TRUE, FILTER($B$2:$B$14794, #REF!=$D$2:$D$14794))"),"#N/A")</f>
        <v>#N/A</v>
      </c>
    </row>
    <row r="9437">
      <c r="B9437" s="4" t="s">
        <v>2972</v>
      </c>
      <c r="C9437" s="12" t="str">
        <f>IFERROR(__xludf.DUMMYFUNCTION("TEXTJOIN("";"", TRUE, FILTER($B$2:$B$14794, #REF!=$D$2:$D$14794))"),"#N/A")</f>
        <v>#N/A</v>
      </c>
    </row>
    <row r="9438">
      <c r="B9438" s="4" t="s">
        <v>2972</v>
      </c>
      <c r="C9438" s="12" t="str">
        <f>IFERROR(__xludf.DUMMYFUNCTION("TEXTJOIN("";"", TRUE, FILTER($B$2:$B$14794, #REF!=$D$2:$D$14794))"),"#N/A")</f>
        <v>#N/A</v>
      </c>
    </row>
    <row r="9439">
      <c r="B9439" s="4" t="s">
        <v>2972</v>
      </c>
      <c r="C9439" s="12" t="str">
        <f>IFERROR(__xludf.DUMMYFUNCTION("TEXTJOIN("";"", TRUE, FILTER($B$2:$B$14794, #REF!=$D$2:$D$14794))"),"#N/A")</f>
        <v>#N/A</v>
      </c>
    </row>
    <row r="9440">
      <c r="B9440" s="4" t="s">
        <v>2972</v>
      </c>
      <c r="C9440" s="12" t="str">
        <f>IFERROR(__xludf.DUMMYFUNCTION("TEXTJOIN("";"", TRUE, FILTER($B$2:$B$14794, #REF!=$D$2:$D$14794))"),"#N/A")</f>
        <v>#N/A</v>
      </c>
    </row>
    <row r="9441">
      <c r="B9441" s="4" t="s">
        <v>2974</v>
      </c>
      <c r="C9441" s="12" t="str">
        <f>IFERROR(__xludf.DUMMYFUNCTION("TEXTJOIN("";"", TRUE, FILTER($B$2:$B$14794, #REF!=$D$2:$D$14794))"),"#N/A")</f>
        <v>#N/A</v>
      </c>
    </row>
    <row r="9442">
      <c r="B9442" s="4" t="s">
        <v>2974</v>
      </c>
      <c r="C9442" s="12" t="str">
        <f>IFERROR(__xludf.DUMMYFUNCTION("TEXTJOIN("";"", TRUE, FILTER($B$2:$B$14794, #REF!=$D$2:$D$14794))"),"#N/A")</f>
        <v>#N/A</v>
      </c>
    </row>
    <row r="9443">
      <c r="B9443" s="4" t="s">
        <v>2974</v>
      </c>
      <c r="C9443" s="12" t="str">
        <f>IFERROR(__xludf.DUMMYFUNCTION("TEXTJOIN("";"", TRUE, FILTER($B$2:$B$14794, #REF!=$D$2:$D$14794))"),"#N/A")</f>
        <v>#N/A</v>
      </c>
    </row>
    <row r="9444">
      <c r="B9444" s="4" t="s">
        <v>2974</v>
      </c>
      <c r="C9444" s="12" t="str">
        <f>IFERROR(__xludf.DUMMYFUNCTION("TEXTJOIN("";"", TRUE, FILTER($B$2:$B$14794, #REF!=$D$2:$D$14794))"),"#N/A")</f>
        <v>#N/A</v>
      </c>
    </row>
    <row r="9445">
      <c r="B9445" s="4" t="s">
        <v>2974</v>
      </c>
      <c r="C9445" s="12" t="str">
        <f>IFERROR(__xludf.DUMMYFUNCTION("TEXTJOIN("";"", TRUE, FILTER($B$2:$B$14794, #REF!=$D$2:$D$14794))"),"#N/A")</f>
        <v>#N/A</v>
      </c>
    </row>
    <row r="9446">
      <c r="B9446" s="4" t="s">
        <v>2976</v>
      </c>
      <c r="C9446" s="12" t="str">
        <f>IFERROR(__xludf.DUMMYFUNCTION("TEXTJOIN("";"", TRUE, FILTER($B$2:$B$14794, #REF!=$D$2:$D$14794))"),"#N/A")</f>
        <v>#N/A</v>
      </c>
    </row>
    <row r="9447">
      <c r="B9447" s="4" t="s">
        <v>2976</v>
      </c>
      <c r="C9447" s="12" t="str">
        <f>IFERROR(__xludf.DUMMYFUNCTION("TEXTJOIN("";"", TRUE, FILTER($B$2:$B$14794, #REF!=$D$2:$D$14794))"),"#N/A")</f>
        <v>#N/A</v>
      </c>
    </row>
    <row r="9448">
      <c r="B9448" s="4" t="s">
        <v>2976</v>
      </c>
      <c r="C9448" s="12" t="str">
        <f>IFERROR(__xludf.DUMMYFUNCTION("TEXTJOIN("";"", TRUE, FILTER($B$2:$B$14794, #REF!=$D$2:$D$14794))"),"#N/A")</f>
        <v>#N/A</v>
      </c>
    </row>
    <row r="9449">
      <c r="B9449" s="4" t="s">
        <v>2976</v>
      </c>
      <c r="C9449" s="12" t="str">
        <f>IFERROR(__xludf.DUMMYFUNCTION("TEXTJOIN("";"", TRUE, FILTER($B$2:$B$14794, #REF!=$D$2:$D$14794))"),"#N/A")</f>
        <v>#N/A</v>
      </c>
    </row>
    <row r="9450">
      <c r="B9450" s="4" t="s">
        <v>2976</v>
      </c>
      <c r="C9450" s="12" t="str">
        <f>IFERROR(__xludf.DUMMYFUNCTION("TEXTJOIN("";"", TRUE, FILTER($B$2:$B$14794, #REF!=$D$2:$D$14794))"),"#N/A")</f>
        <v>#N/A</v>
      </c>
    </row>
    <row r="9451">
      <c r="B9451" s="4" t="s">
        <v>2976</v>
      </c>
      <c r="C9451" s="12" t="str">
        <f>IFERROR(__xludf.DUMMYFUNCTION("TEXTJOIN("";"", TRUE, FILTER($B$2:$B$14794, #REF!=$D$2:$D$14794))"),"#N/A")</f>
        <v>#N/A</v>
      </c>
    </row>
    <row r="9452">
      <c r="B9452" s="4" t="s">
        <v>2976</v>
      </c>
      <c r="C9452" s="12" t="str">
        <f>IFERROR(__xludf.DUMMYFUNCTION("TEXTJOIN("";"", TRUE, FILTER($B$2:$B$14794, #REF!=$D$2:$D$14794))"),"#N/A")</f>
        <v>#N/A</v>
      </c>
    </row>
    <row r="9453">
      <c r="B9453" s="4" t="s">
        <v>2976</v>
      </c>
      <c r="C9453" s="12" t="str">
        <f>IFERROR(__xludf.DUMMYFUNCTION("TEXTJOIN("";"", TRUE, FILTER($B$2:$B$14794, #REF!=$D$2:$D$14794))"),"#N/A")</f>
        <v>#N/A</v>
      </c>
    </row>
    <row r="9454">
      <c r="B9454" s="4" t="s">
        <v>2976</v>
      </c>
      <c r="C9454" s="12" t="str">
        <f>IFERROR(__xludf.DUMMYFUNCTION("TEXTJOIN("";"", TRUE, FILTER($B$2:$B$14794, #REF!=$D$2:$D$14794))"),"#N/A")</f>
        <v>#N/A</v>
      </c>
    </row>
    <row r="9455">
      <c r="B9455" s="4" t="s">
        <v>2976</v>
      </c>
      <c r="C9455" s="12" t="str">
        <f>IFERROR(__xludf.DUMMYFUNCTION("TEXTJOIN("";"", TRUE, FILTER($B$2:$B$14794, #REF!=$D$2:$D$14794))"),"#N/A")</f>
        <v>#N/A</v>
      </c>
    </row>
    <row r="9456">
      <c r="B9456" s="4" t="s">
        <v>2978</v>
      </c>
      <c r="C9456" s="12" t="str">
        <f>IFERROR(__xludf.DUMMYFUNCTION("TEXTJOIN("";"", TRUE, FILTER($B$2:$B$14794, #REF!=$D$2:$D$14794))"),"#N/A")</f>
        <v>#N/A</v>
      </c>
    </row>
    <row r="9457">
      <c r="B9457" s="4" t="s">
        <v>2978</v>
      </c>
      <c r="C9457" s="12" t="str">
        <f>IFERROR(__xludf.DUMMYFUNCTION("TEXTJOIN("";"", TRUE, FILTER($B$2:$B$14794, #REF!=$D$2:$D$14794))"),"#N/A")</f>
        <v>#N/A</v>
      </c>
    </row>
    <row r="9458">
      <c r="B9458" s="4" t="s">
        <v>2978</v>
      </c>
      <c r="C9458" s="12" t="str">
        <f>IFERROR(__xludf.DUMMYFUNCTION("TEXTJOIN("";"", TRUE, FILTER($B$2:$B$14794, #REF!=$D$2:$D$14794))"),"#N/A")</f>
        <v>#N/A</v>
      </c>
    </row>
    <row r="9459">
      <c r="B9459" s="4" t="s">
        <v>2980</v>
      </c>
      <c r="C9459" s="12" t="str">
        <f>IFERROR(__xludf.DUMMYFUNCTION("TEXTJOIN("";"", TRUE, FILTER($B$2:$B$14794, #REF!=$D$2:$D$14794))"),"#N/A")</f>
        <v>#N/A</v>
      </c>
    </row>
    <row r="9460">
      <c r="B9460" s="4" t="s">
        <v>2983</v>
      </c>
      <c r="C9460" s="12" t="str">
        <f>IFERROR(__xludf.DUMMYFUNCTION("TEXTJOIN("";"", TRUE, FILTER($B$2:$B$14794, #REF!=$D$2:$D$14794))"),"#N/A")</f>
        <v>#N/A</v>
      </c>
    </row>
    <row r="9461">
      <c r="B9461" s="4" t="s">
        <v>2985</v>
      </c>
      <c r="C9461" s="12" t="str">
        <f>IFERROR(__xludf.DUMMYFUNCTION("TEXTJOIN("";"", TRUE, FILTER($B$2:$B$14794, #REF!=$D$2:$D$14794))"),"#N/A")</f>
        <v>#N/A</v>
      </c>
    </row>
    <row r="9462">
      <c r="B9462" s="4" t="s">
        <v>2985</v>
      </c>
      <c r="C9462" s="12" t="str">
        <f>IFERROR(__xludf.DUMMYFUNCTION("TEXTJOIN("";"", TRUE, FILTER($B$2:$B$14794, #REF!=$D$2:$D$14794))"),"#N/A")</f>
        <v>#N/A</v>
      </c>
    </row>
    <row r="9463">
      <c r="B9463" s="4" t="s">
        <v>2985</v>
      </c>
      <c r="C9463" s="12" t="str">
        <f>IFERROR(__xludf.DUMMYFUNCTION("TEXTJOIN("";"", TRUE, FILTER($B$2:$B$14794, #REF!=$D$2:$D$14794))"),"#N/A")</f>
        <v>#N/A</v>
      </c>
    </row>
    <row r="9464">
      <c r="B9464" s="4" t="s">
        <v>2985</v>
      </c>
      <c r="C9464" s="12" t="str">
        <f>IFERROR(__xludf.DUMMYFUNCTION("TEXTJOIN("";"", TRUE, FILTER($B$2:$B$14794, #REF!=$D$2:$D$14794))"),"#N/A")</f>
        <v>#N/A</v>
      </c>
    </row>
    <row r="9465">
      <c r="B9465" s="4" t="s">
        <v>2985</v>
      </c>
      <c r="C9465" s="12" t="str">
        <f>IFERROR(__xludf.DUMMYFUNCTION("TEXTJOIN("";"", TRUE, FILTER($B$2:$B$14794, #REF!=$D$2:$D$14794))"),"#N/A")</f>
        <v>#N/A</v>
      </c>
    </row>
    <row r="9466">
      <c r="B9466" s="4" t="s">
        <v>2985</v>
      </c>
      <c r="C9466" s="12" t="str">
        <f>IFERROR(__xludf.DUMMYFUNCTION("TEXTJOIN("";"", TRUE, FILTER($B$2:$B$14794, #REF!=$D$2:$D$14794))"),"#N/A")</f>
        <v>#N/A</v>
      </c>
    </row>
    <row r="9467">
      <c r="B9467" s="4" t="s">
        <v>2985</v>
      </c>
      <c r="C9467" s="12" t="str">
        <f>IFERROR(__xludf.DUMMYFUNCTION("TEXTJOIN("";"", TRUE, FILTER($B$2:$B$14794, #REF!=$D$2:$D$14794))"),"#N/A")</f>
        <v>#N/A</v>
      </c>
    </row>
    <row r="9468">
      <c r="B9468" s="4" t="s">
        <v>2985</v>
      </c>
      <c r="C9468" s="12" t="str">
        <f>IFERROR(__xludf.DUMMYFUNCTION("TEXTJOIN("";"", TRUE, FILTER($B$2:$B$14794, #REF!=$D$2:$D$14794))"),"#N/A")</f>
        <v>#N/A</v>
      </c>
    </row>
    <row r="9469">
      <c r="B9469" s="4" t="s">
        <v>2985</v>
      </c>
      <c r="C9469" s="12" t="str">
        <f>IFERROR(__xludf.DUMMYFUNCTION("TEXTJOIN("";"", TRUE, FILTER($B$2:$B$14794, #REF!=$D$2:$D$14794))"),"#N/A")</f>
        <v>#N/A</v>
      </c>
    </row>
    <row r="9470">
      <c r="B9470" s="4" t="s">
        <v>2985</v>
      </c>
      <c r="C9470" s="12" t="str">
        <f>IFERROR(__xludf.DUMMYFUNCTION("TEXTJOIN("";"", TRUE, FILTER($B$2:$B$14794, #REF!=$D$2:$D$14794))"),"#N/A")</f>
        <v>#N/A</v>
      </c>
    </row>
    <row r="9471">
      <c r="B9471" s="4" t="s">
        <v>2987</v>
      </c>
      <c r="C9471" s="12" t="str">
        <f>IFERROR(__xludf.DUMMYFUNCTION("TEXTJOIN("";"", TRUE, FILTER($B$2:$B$14794, #REF!=$D$2:$D$14794))"),"#N/A")</f>
        <v>#N/A</v>
      </c>
    </row>
    <row r="9472">
      <c r="B9472" s="4" t="s">
        <v>2987</v>
      </c>
      <c r="C9472" s="12" t="str">
        <f>IFERROR(__xludf.DUMMYFUNCTION("TEXTJOIN("";"", TRUE, FILTER($B$2:$B$14794, #REF!=$D$2:$D$14794))"),"#N/A")</f>
        <v>#N/A</v>
      </c>
    </row>
    <row r="9473">
      <c r="B9473" s="4" t="s">
        <v>2987</v>
      </c>
      <c r="C9473" s="12" t="str">
        <f>IFERROR(__xludf.DUMMYFUNCTION("TEXTJOIN("";"", TRUE, FILTER($B$2:$B$14794, #REF!=$D$2:$D$14794))"),"#N/A")</f>
        <v>#N/A</v>
      </c>
    </row>
    <row r="9474">
      <c r="B9474" s="4" t="s">
        <v>2987</v>
      </c>
      <c r="C9474" s="12" t="str">
        <f>IFERROR(__xludf.DUMMYFUNCTION("TEXTJOIN("";"", TRUE, FILTER($B$2:$B$14794, #REF!=$D$2:$D$14794))"),"#N/A")</f>
        <v>#N/A</v>
      </c>
    </row>
    <row r="9475">
      <c r="B9475" s="4" t="s">
        <v>2987</v>
      </c>
      <c r="C9475" s="12" t="str">
        <f>IFERROR(__xludf.DUMMYFUNCTION("TEXTJOIN("";"", TRUE, FILTER($B$2:$B$14794, #REF!=$D$2:$D$14794))"),"#N/A")</f>
        <v>#N/A</v>
      </c>
    </row>
    <row r="9476">
      <c r="B9476" s="4" t="s">
        <v>2987</v>
      </c>
      <c r="C9476" s="12" t="str">
        <f>IFERROR(__xludf.DUMMYFUNCTION("TEXTJOIN("";"", TRUE, FILTER($B$2:$B$14794, #REF!=$D$2:$D$14794))"),"#N/A")</f>
        <v>#N/A</v>
      </c>
    </row>
    <row r="9477">
      <c r="B9477" s="4" t="s">
        <v>2987</v>
      </c>
      <c r="C9477" s="12" t="str">
        <f>IFERROR(__xludf.DUMMYFUNCTION("TEXTJOIN("";"", TRUE, FILTER($B$2:$B$14794, #REF!=$D$2:$D$14794))"),"#N/A")</f>
        <v>#N/A</v>
      </c>
    </row>
    <row r="9478">
      <c r="B9478" s="4" t="s">
        <v>2987</v>
      </c>
      <c r="C9478" s="12" t="str">
        <f>IFERROR(__xludf.DUMMYFUNCTION("TEXTJOIN("";"", TRUE, FILTER($B$2:$B$14794, #REF!=$D$2:$D$14794))"),"#N/A")</f>
        <v>#N/A</v>
      </c>
    </row>
    <row r="9479">
      <c r="B9479" s="4" t="s">
        <v>2987</v>
      </c>
      <c r="C9479" s="12" t="str">
        <f>IFERROR(__xludf.DUMMYFUNCTION("TEXTJOIN("";"", TRUE, FILTER($B$2:$B$14794, #REF!=$D$2:$D$14794))"),"#N/A")</f>
        <v>#N/A</v>
      </c>
    </row>
    <row r="9480">
      <c r="B9480" s="4" t="s">
        <v>2987</v>
      </c>
      <c r="C9480" s="12" t="str">
        <f>IFERROR(__xludf.DUMMYFUNCTION("TEXTJOIN("";"", TRUE, FILTER($B$2:$B$14794, #REF!=$D$2:$D$14794))"),"#N/A")</f>
        <v>#N/A</v>
      </c>
    </row>
    <row r="9481">
      <c r="B9481" s="4" t="s">
        <v>2990</v>
      </c>
      <c r="C9481" s="12" t="str">
        <f>IFERROR(__xludf.DUMMYFUNCTION("TEXTJOIN("";"", TRUE, FILTER($B$2:$B$14794, #REF!=$D$2:$D$14794))"),"#N/A")</f>
        <v>#N/A</v>
      </c>
    </row>
    <row r="9482">
      <c r="B9482" s="4" t="s">
        <v>2990</v>
      </c>
      <c r="C9482" s="12" t="str">
        <f>IFERROR(__xludf.DUMMYFUNCTION("TEXTJOIN("";"", TRUE, FILTER($B$2:$B$14794, #REF!=$D$2:$D$14794))"),"#N/A")</f>
        <v>#N/A</v>
      </c>
    </row>
    <row r="9483">
      <c r="B9483" s="4" t="s">
        <v>2990</v>
      </c>
      <c r="C9483" s="12" t="str">
        <f>IFERROR(__xludf.DUMMYFUNCTION("TEXTJOIN("";"", TRUE, FILTER($B$2:$B$14794, #REF!=$D$2:$D$14794))"),"#N/A")</f>
        <v>#N/A</v>
      </c>
    </row>
    <row r="9484">
      <c r="B9484" s="4" t="s">
        <v>2990</v>
      </c>
      <c r="C9484" s="12" t="str">
        <f>IFERROR(__xludf.DUMMYFUNCTION("TEXTJOIN("";"", TRUE, FILTER($B$2:$B$14794, #REF!=$D$2:$D$14794))"),"#N/A")</f>
        <v>#N/A</v>
      </c>
    </row>
    <row r="9485">
      <c r="B9485" s="4" t="s">
        <v>2990</v>
      </c>
      <c r="C9485" s="12" t="str">
        <f>IFERROR(__xludf.DUMMYFUNCTION("TEXTJOIN("";"", TRUE, FILTER($B$2:$B$14794, #REF!=$D$2:$D$14794))"),"#N/A")</f>
        <v>#N/A</v>
      </c>
    </row>
    <row r="9486">
      <c r="B9486" s="4" t="s">
        <v>2990</v>
      </c>
      <c r="C9486" s="12" t="str">
        <f>IFERROR(__xludf.DUMMYFUNCTION("TEXTJOIN("";"", TRUE, FILTER($B$2:$B$14794, #REF!=$D$2:$D$14794))"),"#N/A")</f>
        <v>#N/A</v>
      </c>
    </row>
    <row r="9487">
      <c r="B9487" s="4" t="s">
        <v>2990</v>
      </c>
      <c r="C9487" s="12" t="str">
        <f>IFERROR(__xludf.DUMMYFUNCTION("TEXTJOIN("";"", TRUE, FILTER($B$2:$B$14794, #REF!=$D$2:$D$14794))"),"#N/A")</f>
        <v>#N/A</v>
      </c>
    </row>
    <row r="9488">
      <c r="B9488" s="4" t="s">
        <v>2990</v>
      </c>
      <c r="C9488" s="12" t="str">
        <f>IFERROR(__xludf.DUMMYFUNCTION("TEXTJOIN("";"", TRUE, FILTER($B$2:$B$14794, #REF!=$D$2:$D$14794))"),"#N/A")</f>
        <v>#N/A</v>
      </c>
    </row>
    <row r="9489">
      <c r="B9489" s="4" t="s">
        <v>2990</v>
      </c>
      <c r="C9489" s="12" t="str">
        <f>IFERROR(__xludf.DUMMYFUNCTION("TEXTJOIN("";"", TRUE, FILTER($B$2:$B$14794, #REF!=$D$2:$D$14794))"),"#N/A")</f>
        <v>#N/A</v>
      </c>
    </row>
    <row r="9490">
      <c r="B9490" s="4" t="s">
        <v>2990</v>
      </c>
      <c r="C9490" s="12" t="str">
        <f>IFERROR(__xludf.DUMMYFUNCTION("TEXTJOIN("";"", TRUE, FILTER($B$2:$B$14794, #REF!=$D$2:$D$14794))"),"#N/A")</f>
        <v>#N/A</v>
      </c>
    </row>
    <row r="9491">
      <c r="B9491" s="4" t="s">
        <v>2992</v>
      </c>
      <c r="C9491" s="12" t="str">
        <f>IFERROR(__xludf.DUMMYFUNCTION("TEXTJOIN("";"", TRUE, FILTER($B$2:$B$14794, #REF!=$D$2:$D$14794))"),"#N/A")</f>
        <v>#N/A</v>
      </c>
    </row>
    <row r="9492">
      <c r="B9492" s="4" t="s">
        <v>2992</v>
      </c>
      <c r="C9492" s="12" t="str">
        <f>IFERROR(__xludf.DUMMYFUNCTION("TEXTJOIN("";"", TRUE, FILTER($B$2:$B$14794, #REF!=$D$2:$D$14794))"),"#N/A")</f>
        <v>#N/A</v>
      </c>
    </row>
    <row r="9493">
      <c r="B9493" s="4" t="s">
        <v>2992</v>
      </c>
      <c r="C9493" s="12" t="str">
        <f>IFERROR(__xludf.DUMMYFUNCTION("TEXTJOIN("";"", TRUE, FILTER($B$2:$B$14794, #REF!=$D$2:$D$14794))"),"#N/A")</f>
        <v>#N/A</v>
      </c>
    </row>
    <row r="9494">
      <c r="B9494" s="4" t="s">
        <v>2992</v>
      </c>
      <c r="C9494" s="12" t="str">
        <f>IFERROR(__xludf.DUMMYFUNCTION("TEXTJOIN("";"", TRUE, FILTER($B$2:$B$14794, #REF!=$D$2:$D$14794))"),"#N/A")</f>
        <v>#N/A</v>
      </c>
    </row>
    <row r="9495">
      <c r="B9495" s="4" t="s">
        <v>2992</v>
      </c>
      <c r="C9495" s="12" t="str">
        <f>IFERROR(__xludf.DUMMYFUNCTION("TEXTJOIN("";"", TRUE, FILTER($B$2:$B$14794, #REF!=$D$2:$D$14794))"),"#N/A")</f>
        <v>#N/A</v>
      </c>
    </row>
    <row r="9496">
      <c r="B9496" s="4" t="s">
        <v>2992</v>
      </c>
      <c r="C9496" s="12" t="str">
        <f>IFERROR(__xludf.DUMMYFUNCTION("TEXTJOIN("";"", TRUE, FILTER($B$2:$B$14794, #REF!=$D$2:$D$14794))"),"#N/A")</f>
        <v>#N/A</v>
      </c>
    </row>
    <row r="9497">
      <c r="B9497" s="4" t="s">
        <v>2992</v>
      </c>
      <c r="C9497" s="12" t="str">
        <f>IFERROR(__xludf.DUMMYFUNCTION("TEXTJOIN("";"", TRUE, FILTER($B$2:$B$14794, #REF!=$D$2:$D$14794))"),"#N/A")</f>
        <v>#N/A</v>
      </c>
    </row>
    <row r="9498">
      <c r="B9498" s="4" t="s">
        <v>2992</v>
      </c>
      <c r="C9498" s="12" t="str">
        <f>IFERROR(__xludf.DUMMYFUNCTION("TEXTJOIN("";"", TRUE, FILTER($B$2:$B$14794, #REF!=$D$2:$D$14794))"),"#N/A")</f>
        <v>#N/A</v>
      </c>
    </row>
    <row r="9499">
      <c r="B9499" s="4" t="s">
        <v>2992</v>
      </c>
      <c r="C9499" s="12" t="str">
        <f>IFERROR(__xludf.DUMMYFUNCTION("TEXTJOIN("";"", TRUE, FILTER($B$2:$B$14794, #REF!=$D$2:$D$14794))"),"#N/A")</f>
        <v>#N/A</v>
      </c>
    </row>
    <row r="9500">
      <c r="B9500" s="4" t="s">
        <v>2992</v>
      </c>
      <c r="C9500" s="12" t="str">
        <f>IFERROR(__xludf.DUMMYFUNCTION("TEXTJOIN("";"", TRUE, FILTER($B$2:$B$14794, #REF!=$D$2:$D$14794))"),"#N/A")</f>
        <v>#N/A</v>
      </c>
    </row>
    <row r="9501">
      <c r="B9501" s="4" t="s">
        <v>2994</v>
      </c>
      <c r="C9501" s="12" t="str">
        <f>IFERROR(__xludf.DUMMYFUNCTION("TEXTJOIN("";"", TRUE, FILTER($B$2:$B$14794, #REF!=$D$2:$D$14794))"),"#N/A")</f>
        <v>#N/A</v>
      </c>
    </row>
    <row r="9502">
      <c r="B9502" s="4" t="s">
        <v>2994</v>
      </c>
      <c r="C9502" s="12" t="str">
        <f>IFERROR(__xludf.DUMMYFUNCTION("TEXTJOIN("";"", TRUE, FILTER($B$2:$B$14794, #REF!=$D$2:$D$14794))"),"#N/A")</f>
        <v>#N/A</v>
      </c>
    </row>
    <row r="9503">
      <c r="B9503" s="4" t="s">
        <v>2994</v>
      </c>
      <c r="C9503" s="12" t="str">
        <f>IFERROR(__xludf.DUMMYFUNCTION("TEXTJOIN("";"", TRUE, FILTER($B$2:$B$14794, #REF!=$D$2:$D$14794))"),"#N/A")</f>
        <v>#N/A</v>
      </c>
    </row>
    <row r="9504">
      <c r="B9504" s="4" t="s">
        <v>2994</v>
      </c>
      <c r="C9504" s="12" t="str">
        <f>IFERROR(__xludf.DUMMYFUNCTION("TEXTJOIN("";"", TRUE, FILTER($B$2:$B$14794, #REF!=$D$2:$D$14794))"),"#N/A")</f>
        <v>#N/A</v>
      </c>
    </row>
    <row r="9505">
      <c r="B9505" s="4" t="s">
        <v>2994</v>
      </c>
      <c r="C9505" s="12" t="str">
        <f>IFERROR(__xludf.DUMMYFUNCTION("TEXTJOIN("";"", TRUE, FILTER($B$2:$B$14794, #REF!=$D$2:$D$14794))"),"#N/A")</f>
        <v>#N/A</v>
      </c>
    </row>
    <row r="9506">
      <c r="B9506" s="4" t="s">
        <v>2994</v>
      </c>
      <c r="C9506" s="12" t="str">
        <f>IFERROR(__xludf.DUMMYFUNCTION("TEXTJOIN("";"", TRUE, FILTER($B$2:$B$14794, #REF!=$D$2:$D$14794))"),"#N/A")</f>
        <v>#N/A</v>
      </c>
    </row>
    <row r="9507">
      <c r="B9507" s="4" t="s">
        <v>2994</v>
      </c>
      <c r="C9507" s="12" t="str">
        <f>IFERROR(__xludf.DUMMYFUNCTION("TEXTJOIN("";"", TRUE, FILTER($B$2:$B$14794, #REF!=$D$2:$D$14794))"),"#N/A")</f>
        <v>#N/A</v>
      </c>
    </row>
    <row r="9508">
      <c r="B9508" s="4" t="s">
        <v>2994</v>
      </c>
      <c r="C9508" s="12" t="str">
        <f>IFERROR(__xludf.DUMMYFUNCTION("TEXTJOIN("";"", TRUE, FILTER($B$2:$B$14794, #REF!=$D$2:$D$14794))"),"#N/A")</f>
        <v>#N/A</v>
      </c>
    </row>
    <row r="9509">
      <c r="B9509" s="4" t="s">
        <v>2994</v>
      </c>
      <c r="C9509" s="12" t="str">
        <f>IFERROR(__xludf.DUMMYFUNCTION("TEXTJOIN("";"", TRUE, FILTER($B$2:$B$14794, #REF!=$D$2:$D$14794))"),"#N/A")</f>
        <v>#N/A</v>
      </c>
    </row>
    <row r="9510">
      <c r="B9510" s="4" t="s">
        <v>2994</v>
      </c>
      <c r="C9510" s="12" t="str">
        <f>IFERROR(__xludf.DUMMYFUNCTION("TEXTJOIN("";"", TRUE, FILTER($B$2:$B$14794, #REF!=$D$2:$D$14794))"),"#N/A")</f>
        <v>#N/A</v>
      </c>
    </row>
    <row r="9511">
      <c r="B9511" s="4" t="s">
        <v>2996</v>
      </c>
      <c r="C9511" s="12" t="str">
        <f>IFERROR(__xludf.DUMMYFUNCTION("TEXTJOIN("";"", TRUE, FILTER($B$2:$B$14794, #REF!=$D$2:$D$14794))"),"#N/A")</f>
        <v>#N/A</v>
      </c>
    </row>
    <row r="9512">
      <c r="B9512" s="4" t="s">
        <v>2996</v>
      </c>
      <c r="C9512" s="12" t="str">
        <f>IFERROR(__xludf.DUMMYFUNCTION("TEXTJOIN("";"", TRUE, FILTER($B$2:$B$14794, #REF!=$D$2:$D$14794))"),"#N/A")</f>
        <v>#N/A</v>
      </c>
    </row>
    <row r="9513">
      <c r="B9513" s="4" t="s">
        <v>2996</v>
      </c>
      <c r="C9513" s="12" t="str">
        <f>IFERROR(__xludf.DUMMYFUNCTION("TEXTJOIN("";"", TRUE, FILTER($B$2:$B$14794, #REF!=$D$2:$D$14794))"),"#N/A")</f>
        <v>#N/A</v>
      </c>
    </row>
    <row r="9514">
      <c r="B9514" s="4" t="s">
        <v>2996</v>
      </c>
      <c r="C9514" s="12" t="str">
        <f>IFERROR(__xludf.DUMMYFUNCTION("TEXTJOIN("";"", TRUE, FILTER($B$2:$B$14794, #REF!=$D$2:$D$14794))"),"#N/A")</f>
        <v>#N/A</v>
      </c>
    </row>
    <row r="9515">
      <c r="B9515" s="4" t="s">
        <v>2996</v>
      </c>
      <c r="C9515" s="12" t="str">
        <f>IFERROR(__xludf.DUMMYFUNCTION("TEXTJOIN("";"", TRUE, FILTER($B$2:$B$14794, #REF!=$D$2:$D$14794))"),"#N/A")</f>
        <v>#N/A</v>
      </c>
    </row>
    <row r="9516">
      <c r="B9516" s="4" t="s">
        <v>2996</v>
      </c>
      <c r="C9516" s="12" t="str">
        <f>IFERROR(__xludf.DUMMYFUNCTION("TEXTJOIN("";"", TRUE, FILTER($B$2:$B$14794, #REF!=$D$2:$D$14794))"),"#N/A")</f>
        <v>#N/A</v>
      </c>
    </row>
    <row r="9517">
      <c r="B9517" s="4" t="s">
        <v>2996</v>
      </c>
      <c r="C9517" s="12" t="str">
        <f>IFERROR(__xludf.DUMMYFUNCTION("TEXTJOIN("";"", TRUE, FILTER($B$2:$B$14794, #REF!=$D$2:$D$14794))"),"#N/A")</f>
        <v>#N/A</v>
      </c>
    </row>
    <row r="9518">
      <c r="B9518" s="4" t="s">
        <v>2996</v>
      </c>
      <c r="C9518" s="12" t="str">
        <f>IFERROR(__xludf.DUMMYFUNCTION("TEXTJOIN("";"", TRUE, FILTER($B$2:$B$14794, #REF!=$D$2:$D$14794))"),"#N/A")</f>
        <v>#N/A</v>
      </c>
    </row>
    <row r="9519">
      <c r="B9519" s="4" t="s">
        <v>2996</v>
      </c>
      <c r="C9519" s="12" t="str">
        <f>IFERROR(__xludf.DUMMYFUNCTION("TEXTJOIN("";"", TRUE, FILTER($B$2:$B$14794, #REF!=$D$2:$D$14794))"),"#N/A")</f>
        <v>#N/A</v>
      </c>
    </row>
    <row r="9520">
      <c r="B9520" s="4" t="s">
        <v>2996</v>
      </c>
      <c r="C9520" s="12" t="str">
        <f>IFERROR(__xludf.DUMMYFUNCTION("TEXTJOIN("";"", TRUE, FILTER($B$2:$B$14794, #REF!=$D$2:$D$14794))"),"#N/A")</f>
        <v>#N/A</v>
      </c>
    </row>
    <row r="9521">
      <c r="B9521" s="4" t="s">
        <v>2998</v>
      </c>
      <c r="C9521" s="12" t="str">
        <f>IFERROR(__xludf.DUMMYFUNCTION("TEXTJOIN("";"", TRUE, FILTER($B$2:$B$14794, #REF!=$D$2:$D$14794))"),"#N/A")</f>
        <v>#N/A</v>
      </c>
    </row>
    <row r="9522">
      <c r="B9522" s="4" t="s">
        <v>2998</v>
      </c>
      <c r="C9522" s="12" t="str">
        <f>IFERROR(__xludf.DUMMYFUNCTION("TEXTJOIN("";"", TRUE, FILTER($B$2:$B$14794, #REF!=$D$2:$D$14794))"),"#N/A")</f>
        <v>#N/A</v>
      </c>
    </row>
    <row r="9523">
      <c r="B9523" s="4" t="s">
        <v>2998</v>
      </c>
      <c r="C9523" s="12" t="str">
        <f>IFERROR(__xludf.DUMMYFUNCTION("TEXTJOIN("";"", TRUE, FILTER($B$2:$B$14794, #REF!=$D$2:$D$14794))"),"#N/A")</f>
        <v>#N/A</v>
      </c>
    </row>
    <row r="9524">
      <c r="B9524" s="4" t="s">
        <v>2998</v>
      </c>
      <c r="C9524" s="12" t="str">
        <f>IFERROR(__xludf.DUMMYFUNCTION("TEXTJOIN("";"", TRUE, FILTER($B$2:$B$14794, #REF!=$D$2:$D$14794))"),"#N/A")</f>
        <v>#N/A</v>
      </c>
    </row>
    <row r="9525">
      <c r="B9525" s="4" t="s">
        <v>2998</v>
      </c>
      <c r="C9525" s="12" t="str">
        <f>IFERROR(__xludf.DUMMYFUNCTION("TEXTJOIN("";"", TRUE, FILTER($B$2:$B$14794, #REF!=$D$2:$D$14794))"),"#N/A")</f>
        <v>#N/A</v>
      </c>
    </row>
    <row r="9526">
      <c r="B9526" s="4" t="s">
        <v>2998</v>
      </c>
      <c r="C9526" s="12" t="str">
        <f>IFERROR(__xludf.DUMMYFUNCTION("TEXTJOIN("";"", TRUE, FILTER($B$2:$B$14794, #REF!=$D$2:$D$14794))"),"#N/A")</f>
        <v>#N/A</v>
      </c>
    </row>
    <row r="9527">
      <c r="B9527" s="4" t="s">
        <v>2998</v>
      </c>
      <c r="C9527" s="12" t="str">
        <f>IFERROR(__xludf.DUMMYFUNCTION("TEXTJOIN("";"", TRUE, FILTER($B$2:$B$14794, #REF!=$D$2:$D$14794))"),"#N/A")</f>
        <v>#N/A</v>
      </c>
    </row>
    <row r="9528">
      <c r="B9528" s="4" t="s">
        <v>2998</v>
      </c>
      <c r="C9528" s="12" t="str">
        <f>IFERROR(__xludf.DUMMYFUNCTION("TEXTJOIN("";"", TRUE, FILTER($B$2:$B$14794, #REF!=$D$2:$D$14794))"),"#N/A")</f>
        <v>#N/A</v>
      </c>
    </row>
    <row r="9529">
      <c r="B9529" s="4" t="s">
        <v>2998</v>
      </c>
      <c r="C9529" s="12" t="str">
        <f>IFERROR(__xludf.DUMMYFUNCTION("TEXTJOIN("";"", TRUE, FILTER($B$2:$B$14794, #REF!=$D$2:$D$14794))"),"#N/A")</f>
        <v>#N/A</v>
      </c>
    </row>
    <row r="9530">
      <c r="B9530" s="4" t="s">
        <v>2998</v>
      </c>
      <c r="C9530" s="12" t="str">
        <f>IFERROR(__xludf.DUMMYFUNCTION("TEXTJOIN("";"", TRUE, FILTER($B$2:$B$14794, #REF!=$D$2:$D$14794))"),"#N/A")</f>
        <v>#N/A</v>
      </c>
    </row>
    <row r="9531">
      <c r="B9531" s="4" t="s">
        <v>3000</v>
      </c>
      <c r="C9531" s="12" t="str">
        <f>IFERROR(__xludf.DUMMYFUNCTION("TEXTJOIN("";"", TRUE, FILTER($B$2:$B$14794, #REF!=$D$2:$D$14794))"),"#N/A")</f>
        <v>#N/A</v>
      </c>
    </row>
    <row r="9532">
      <c r="B9532" s="4" t="s">
        <v>3000</v>
      </c>
      <c r="C9532" s="12" t="str">
        <f>IFERROR(__xludf.DUMMYFUNCTION("TEXTJOIN("";"", TRUE, FILTER($B$2:$B$14794, #REF!=$D$2:$D$14794))"),"#N/A")</f>
        <v>#N/A</v>
      </c>
    </row>
    <row r="9533">
      <c r="B9533" s="4" t="s">
        <v>3003</v>
      </c>
      <c r="C9533" s="12" t="str">
        <f>IFERROR(__xludf.DUMMYFUNCTION("TEXTJOIN("";"", TRUE, FILTER($B$2:$B$14794, #REF!=$D$2:$D$14794))"),"#N/A")</f>
        <v>#N/A</v>
      </c>
    </row>
    <row r="9534">
      <c r="B9534" s="4" t="s">
        <v>3005</v>
      </c>
      <c r="C9534" s="12" t="str">
        <f>IFERROR(__xludf.DUMMYFUNCTION("TEXTJOIN("";"", TRUE, FILTER($B$2:$B$14794, #REF!=$D$2:$D$14794))"),"#N/A")</f>
        <v>#N/A</v>
      </c>
    </row>
    <row r="9535">
      <c r="B9535" s="4" t="s">
        <v>3007</v>
      </c>
      <c r="C9535" s="12" t="str">
        <f>IFERROR(__xludf.DUMMYFUNCTION("TEXTJOIN("";"", TRUE, FILTER($B$2:$B$14794, #REF!=$D$2:$D$14794))"),"#N/A")</f>
        <v>#N/A</v>
      </c>
    </row>
    <row r="9536">
      <c r="B9536" s="4" t="s">
        <v>3007</v>
      </c>
      <c r="C9536" s="12" t="str">
        <f>IFERROR(__xludf.DUMMYFUNCTION("TEXTJOIN("";"", TRUE, FILTER($B$2:$B$14794, #REF!=$D$2:$D$14794))"),"#N/A")</f>
        <v>#N/A</v>
      </c>
    </row>
    <row r="9537">
      <c r="B9537" s="4" t="s">
        <v>3007</v>
      </c>
      <c r="C9537" s="12" t="str">
        <f>IFERROR(__xludf.DUMMYFUNCTION("TEXTJOIN("";"", TRUE, FILTER($B$2:$B$14794, #REF!=$D$2:$D$14794))"),"#N/A")</f>
        <v>#N/A</v>
      </c>
    </row>
    <row r="9538">
      <c r="B9538" s="4" t="s">
        <v>3007</v>
      </c>
      <c r="C9538" s="12" t="str">
        <f>IFERROR(__xludf.DUMMYFUNCTION("TEXTJOIN("";"", TRUE, FILTER($B$2:$B$14794, #REF!=$D$2:$D$14794))"),"#N/A")</f>
        <v>#N/A</v>
      </c>
    </row>
    <row r="9539">
      <c r="B9539" s="4" t="s">
        <v>3007</v>
      </c>
      <c r="C9539" s="12" t="str">
        <f>IFERROR(__xludf.DUMMYFUNCTION("TEXTJOIN("";"", TRUE, FILTER($B$2:$B$14794, #REF!=$D$2:$D$14794))"),"#N/A")</f>
        <v>#N/A</v>
      </c>
    </row>
    <row r="9540">
      <c r="B9540" s="4" t="s">
        <v>3007</v>
      </c>
      <c r="C9540" s="12" t="str">
        <f>IFERROR(__xludf.DUMMYFUNCTION("TEXTJOIN("";"", TRUE, FILTER($B$2:$B$14794, #REF!=$D$2:$D$14794))"),"#N/A")</f>
        <v>#N/A</v>
      </c>
    </row>
    <row r="9541">
      <c r="B9541" s="4" t="s">
        <v>3007</v>
      </c>
      <c r="C9541" s="12" t="str">
        <f>IFERROR(__xludf.DUMMYFUNCTION("TEXTJOIN("";"", TRUE, FILTER($B$2:$B$14794, #REF!=$D$2:$D$14794))"),"#N/A")</f>
        <v>#N/A</v>
      </c>
    </row>
    <row r="9542">
      <c r="B9542" s="4" t="s">
        <v>3007</v>
      </c>
      <c r="C9542" s="12" t="str">
        <f>IFERROR(__xludf.DUMMYFUNCTION("TEXTJOIN("";"", TRUE, FILTER($B$2:$B$14794, #REF!=$D$2:$D$14794))"),"#N/A")</f>
        <v>#N/A</v>
      </c>
    </row>
    <row r="9543">
      <c r="B9543" s="4" t="s">
        <v>3007</v>
      </c>
      <c r="C9543" s="12" t="str">
        <f>IFERROR(__xludf.DUMMYFUNCTION("TEXTJOIN("";"", TRUE, FILTER($B$2:$B$14794, #REF!=$D$2:$D$14794))"),"#N/A")</f>
        <v>#N/A</v>
      </c>
    </row>
    <row r="9544">
      <c r="B9544" s="4" t="s">
        <v>3009</v>
      </c>
      <c r="C9544" s="12" t="str">
        <f>IFERROR(__xludf.DUMMYFUNCTION("TEXTJOIN("";"", TRUE, FILTER($B$2:$B$14794, #REF!=$D$2:$D$14794))"),"#N/A")</f>
        <v>#N/A</v>
      </c>
    </row>
    <row r="9545">
      <c r="B9545" s="4" t="s">
        <v>3009</v>
      </c>
      <c r="C9545" s="12" t="str">
        <f>IFERROR(__xludf.DUMMYFUNCTION("TEXTJOIN("";"", TRUE, FILTER($B$2:$B$14794, #REF!=$D$2:$D$14794))"),"#N/A")</f>
        <v>#N/A</v>
      </c>
    </row>
    <row r="9546">
      <c r="B9546" s="4" t="s">
        <v>3009</v>
      </c>
      <c r="C9546" s="12" t="str">
        <f>IFERROR(__xludf.DUMMYFUNCTION("TEXTJOIN("";"", TRUE, FILTER($B$2:$B$14794, #REF!=$D$2:$D$14794))"),"#N/A")</f>
        <v>#N/A</v>
      </c>
    </row>
    <row r="9547">
      <c r="B9547" s="4" t="s">
        <v>3009</v>
      </c>
      <c r="C9547" s="12" t="str">
        <f>IFERROR(__xludf.DUMMYFUNCTION("TEXTJOIN("";"", TRUE, FILTER($B$2:$B$14794, #REF!=$D$2:$D$14794))"),"#N/A")</f>
        <v>#N/A</v>
      </c>
    </row>
    <row r="9548">
      <c r="B9548" s="4" t="s">
        <v>3009</v>
      </c>
      <c r="C9548" s="12" t="str">
        <f>IFERROR(__xludf.DUMMYFUNCTION("TEXTJOIN("";"", TRUE, FILTER($B$2:$B$14794, #REF!=$D$2:$D$14794))"),"#N/A")</f>
        <v>#N/A</v>
      </c>
    </row>
    <row r="9549">
      <c r="B9549" s="4" t="s">
        <v>3009</v>
      </c>
      <c r="C9549" s="12" t="str">
        <f>IFERROR(__xludf.DUMMYFUNCTION("TEXTJOIN("";"", TRUE, FILTER($B$2:$B$14794, #REF!=$D$2:$D$14794))"),"#N/A")</f>
        <v>#N/A</v>
      </c>
    </row>
    <row r="9550">
      <c r="B9550" s="4" t="s">
        <v>3009</v>
      </c>
      <c r="C9550" s="12" t="str">
        <f>IFERROR(__xludf.DUMMYFUNCTION("TEXTJOIN("";"", TRUE, FILTER($B$2:$B$14794, #REF!=$D$2:$D$14794))"),"#N/A")</f>
        <v>#N/A</v>
      </c>
    </row>
    <row r="9551">
      <c r="B9551" s="4" t="s">
        <v>3009</v>
      </c>
      <c r="C9551" s="12" t="str">
        <f>IFERROR(__xludf.DUMMYFUNCTION("TEXTJOIN("";"", TRUE, FILTER($B$2:$B$14794, #REF!=$D$2:$D$14794))"),"#N/A")</f>
        <v>#N/A</v>
      </c>
    </row>
    <row r="9552">
      <c r="B9552" s="4" t="s">
        <v>3009</v>
      </c>
      <c r="C9552" s="12" t="str">
        <f>IFERROR(__xludf.DUMMYFUNCTION("TEXTJOIN("";"", TRUE, FILTER($B$2:$B$14794, #REF!=$D$2:$D$14794))"),"#N/A")</f>
        <v>#N/A</v>
      </c>
    </row>
    <row r="9553">
      <c r="B9553" s="4" t="s">
        <v>3011</v>
      </c>
      <c r="C9553" s="12" t="str">
        <f>IFERROR(__xludf.DUMMYFUNCTION("TEXTJOIN("";"", TRUE, FILTER($B$2:$B$14794, #REF!=$D$2:$D$14794))"),"#N/A")</f>
        <v>#N/A</v>
      </c>
    </row>
    <row r="9554">
      <c r="B9554" s="4" t="s">
        <v>3014</v>
      </c>
      <c r="C9554" s="12" t="str">
        <f>IFERROR(__xludf.DUMMYFUNCTION("TEXTJOIN("";"", TRUE, FILTER($B$2:$B$14794, #REF!=$D$2:$D$14794))"),"#N/A")</f>
        <v>#N/A</v>
      </c>
    </row>
    <row r="9555">
      <c r="B9555" s="4" t="s">
        <v>3014</v>
      </c>
      <c r="C9555" s="12" t="str">
        <f>IFERROR(__xludf.DUMMYFUNCTION("TEXTJOIN("";"", TRUE, FILTER($B$2:$B$14794, #REF!=$D$2:$D$14794))"),"#N/A")</f>
        <v>#N/A</v>
      </c>
    </row>
    <row r="9556">
      <c r="B9556" s="4" t="s">
        <v>3016</v>
      </c>
      <c r="C9556" s="12" t="str">
        <f>IFERROR(__xludf.DUMMYFUNCTION("TEXTJOIN("";"", TRUE, FILTER($B$2:$B$14794, #REF!=$D$2:$D$14794))"),"#N/A")</f>
        <v>#N/A</v>
      </c>
    </row>
    <row r="9557">
      <c r="B9557" s="4" t="s">
        <v>3018</v>
      </c>
      <c r="C9557" s="12" t="str">
        <f>IFERROR(__xludf.DUMMYFUNCTION("TEXTJOIN("";"", TRUE, FILTER($B$2:$B$14794, #REF!=$D$2:$D$14794))"),"#N/A")</f>
        <v>#N/A</v>
      </c>
    </row>
    <row r="9558">
      <c r="B9558" s="4" t="s">
        <v>3020</v>
      </c>
      <c r="C9558" s="12" t="str">
        <f>IFERROR(__xludf.DUMMYFUNCTION("TEXTJOIN("";"", TRUE, FILTER($B$2:$B$14794, #REF!=$D$2:$D$14794))"),"#N/A")</f>
        <v>#N/A</v>
      </c>
    </row>
    <row r="9559">
      <c r="B9559" s="4" t="s">
        <v>3020</v>
      </c>
      <c r="C9559" s="12" t="str">
        <f>IFERROR(__xludf.DUMMYFUNCTION("TEXTJOIN("";"", TRUE, FILTER($B$2:$B$14794, #REF!=$D$2:$D$14794))"),"#N/A")</f>
        <v>#N/A</v>
      </c>
    </row>
    <row r="9560">
      <c r="B9560" s="4" t="s">
        <v>3020</v>
      </c>
      <c r="C9560" s="12" t="str">
        <f>IFERROR(__xludf.DUMMYFUNCTION("TEXTJOIN("";"", TRUE, FILTER($B$2:$B$14794, #REF!=$D$2:$D$14794))"),"#N/A")</f>
        <v>#N/A</v>
      </c>
    </row>
    <row r="9561">
      <c r="B9561" s="4" t="s">
        <v>3020</v>
      </c>
      <c r="C9561" s="12" t="str">
        <f>IFERROR(__xludf.DUMMYFUNCTION("TEXTJOIN("";"", TRUE, FILTER($B$2:$B$14794, #REF!=$D$2:$D$14794))"),"#N/A")</f>
        <v>#N/A</v>
      </c>
    </row>
    <row r="9562">
      <c r="B9562" s="4" t="s">
        <v>3020</v>
      </c>
      <c r="C9562" s="12" t="str">
        <f>IFERROR(__xludf.DUMMYFUNCTION("TEXTJOIN("";"", TRUE, FILTER($B$2:$B$14794, #REF!=$D$2:$D$14794))"),"#N/A")</f>
        <v>#N/A</v>
      </c>
    </row>
    <row r="9563">
      <c r="B9563" s="4" t="s">
        <v>3020</v>
      </c>
      <c r="C9563" s="12" t="str">
        <f>IFERROR(__xludf.DUMMYFUNCTION("TEXTJOIN("";"", TRUE, FILTER($B$2:$B$14794, #REF!=$D$2:$D$14794))"),"#N/A")</f>
        <v>#N/A</v>
      </c>
    </row>
    <row r="9564">
      <c r="B9564" s="4" t="s">
        <v>3020</v>
      </c>
      <c r="C9564" s="12" t="str">
        <f>IFERROR(__xludf.DUMMYFUNCTION("TEXTJOIN("";"", TRUE, FILTER($B$2:$B$14794, #REF!=$D$2:$D$14794))"),"#N/A")</f>
        <v>#N/A</v>
      </c>
    </row>
    <row r="9565">
      <c r="B9565" s="4" t="s">
        <v>3020</v>
      </c>
      <c r="C9565" s="12" t="str">
        <f>IFERROR(__xludf.DUMMYFUNCTION("TEXTJOIN("";"", TRUE, FILTER($B$2:$B$14794, #REF!=$D$2:$D$14794))"),"#N/A")</f>
        <v>#N/A</v>
      </c>
    </row>
    <row r="9566">
      <c r="B9566" s="4" t="s">
        <v>3020</v>
      </c>
      <c r="C9566" s="12" t="str">
        <f>IFERROR(__xludf.DUMMYFUNCTION("TEXTJOIN("";"", TRUE, FILTER($B$2:$B$14794, #REF!=$D$2:$D$14794))"),"#N/A")</f>
        <v>#N/A</v>
      </c>
    </row>
    <row r="9567">
      <c r="B9567" s="4" t="s">
        <v>3023</v>
      </c>
      <c r="C9567" s="12" t="str">
        <f>IFERROR(__xludf.DUMMYFUNCTION("TEXTJOIN("";"", TRUE, FILTER($B$2:$B$14794, #REF!=$D$2:$D$14794))"),"#N/A")</f>
        <v>#N/A</v>
      </c>
    </row>
    <row r="9568">
      <c r="B9568" s="4" t="s">
        <v>3023</v>
      </c>
      <c r="C9568" s="12" t="str">
        <f>IFERROR(__xludf.DUMMYFUNCTION("TEXTJOIN("";"", TRUE, FILTER($B$2:$B$14794, #REF!=$D$2:$D$14794))"),"#N/A")</f>
        <v>#N/A</v>
      </c>
    </row>
    <row r="9569">
      <c r="B9569" s="4" t="s">
        <v>3023</v>
      </c>
      <c r="C9569" s="12" t="str">
        <f>IFERROR(__xludf.DUMMYFUNCTION("TEXTJOIN("";"", TRUE, FILTER($B$2:$B$14794, #REF!=$D$2:$D$14794))"),"#N/A")</f>
        <v>#N/A</v>
      </c>
    </row>
    <row r="9570">
      <c r="B9570" s="4" t="s">
        <v>3023</v>
      </c>
      <c r="C9570" s="12" t="str">
        <f>IFERROR(__xludf.DUMMYFUNCTION("TEXTJOIN("";"", TRUE, FILTER($B$2:$B$14794, #REF!=$D$2:$D$14794))"),"#N/A")</f>
        <v>#N/A</v>
      </c>
    </row>
    <row r="9571">
      <c r="B9571" s="4" t="s">
        <v>3023</v>
      </c>
      <c r="C9571" s="12" t="str">
        <f>IFERROR(__xludf.DUMMYFUNCTION("TEXTJOIN("";"", TRUE, FILTER($B$2:$B$14794, #REF!=$D$2:$D$14794))"),"#N/A")</f>
        <v>#N/A</v>
      </c>
    </row>
    <row r="9572">
      <c r="B9572" s="4" t="s">
        <v>3023</v>
      </c>
      <c r="C9572" s="12" t="str">
        <f>IFERROR(__xludf.DUMMYFUNCTION("TEXTJOIN("";"", TRUE, FILTER($B$2:$B$14794, #REF!=$D$2:$D$14794))"),"#N/A")</f>
        <v>#N/A</v>
      </c>
    </row>
    <row r="9573">
      <c r="B9573" s="4" t="s">
        <v>3023</v>
      </c>
      <c r="C9573" s="12" t="str">
        <f>IFERROR(__xludf.DUMMYFUNCTION("TEXTJOIN("";"", TRUE, FILTER($B$2:$B$14794, #REF!=$D$2:$D$14794))"),"#N/A")</f>
        <v>#N/A</v>
      </c>
    </row>
    <row r="9574">
      <c r="B9574" s="4" t="s">
        <v>3023</v>
      </c>
      <c r="C9574" s="12" t="str">
        <f>IFERROR(__xludf.DUMMYFUNCTION("TEXTJOIN("";"", TRUE, FILTER($B$2:$B$14794, #REF!=$D$2:$D$14794))"),"#N/A")</f>
        <v>#N/A</v>
      </c>
    </row>
    <row r="9575">
      <c r="B9575" s="4" t="s">
        <v>3023</v>
      </c>
      <c r="C9575" s="12" t="str">
        <f>IFERROR(__xludf.DUMMYFUNCTION("TEXTJOIN("";"", TRUE, FILTER($B$2:$B$14794, #REF!=$D$2:$D$14794))"),"#N/A")</f>
        <v>#N/A</v>
      </c>
    </row>
    <row r="9576">
      <c r="B9576" s="4" t="s">
        <v>3025</v>
      </c>
      <c r="C9576" s="12" t="str">
        <f>IFERROR(__xludf.DUMMYFUNCTION("TEXTJOIN("";"", TRUE, FILTER($B$2:$B$14794, #REF!=$D$2:$D$14794))"),"#N/A")</f>
        <v>#N/A</v>
      </c>
    </row>
    <row r="9577">
      <c r="B9577" s="4" t="s">
        <v>3025</v>
      </c>
      <c r="C9577" s="12" t="str">
        <f>IFERROR(__xludf.DUMMYFUNCTION("TEXTJOIN("";"", TRUE, FILTER($B$2:$B$14794, #REF!=$D$2:$D$14794))"),"#N/A")</f>
        <v>#N/A</v>
      </c>
    </row>
    <row r="9578">
      <c r="B9578" s="4" t="s">
        <v>3025</v>
      </c>
      <c r="C9578" s="12" t="str">
        <f>IFERROR(__xludf.DUMMYFUNCTION("TEXTJOIN("";"", TRUE, FILTER($B$2:$B$14794, #REF!=$D$2:$D$14794))"),"#N/A")</f>
        <v>#N/A</v>
      </c>
    </row>
    <row r="9579">
      <c r="B9579" s="4" t="s">
        <v>3025</v>
      </c>
      <c r="C9579" s="12" t="str">
        <f>IFERROR(__xludf.DUMMYFUNCTION("TEXTJOIN("";"", TRUE, FILTER($B$2:$B$14794, #REF!=$D$2:$D$14794))"),"#N/A")</f>
        <v>#N/A</v>
      </c>
    </row>
    <row r="9580">
      <c r="B9580" s="4" t="s">
        <v>3025</v>
      </c>
      <c r="C9580" s="12" t="str">
        <f>IFERROR(__xludf.DUMMYFUNCTION("TEXTJOIN("";"", TRUE, FILTER($B$2:$B$14794, #REF!=$D$2:$D$14794))"),"#N/A")</f>
        <v>#N/A</v>
      </c>
    </row>
    <row r="9581">
      <c r="B9581" s="4" t="s">
        <v>3025</v>
      </c>
      <c r="C9581" s="12" t="str">
        <f>IFERROR(__xludf.DUMMYFUNCTION("TEXTJOIN("";"", TRUE, FILTER($B$2:$B$14794, #REF!=$D$2:$D$14794))"),"#N/A")</f>
        <v>#N/A</v>
      </c>
    </row>
    <row r="9582">
      <c r="B9582" s="4" t="s">
        <v>3025</v>
      </c>
      <c r="C9582" s="12" t="str">
        <f>IFERROR(__xludf.DUMMYFUNCTION("TEXTJOIN("";"", TRUE, FILTER($B$2:$B$14794, #REF!=$D$2:$D$14794))"),"#N/A")</f>
        <v>#N/A</v>
      </c>
    </row>
    <row r="9583">
      <c r="B9583" s="4" t="s">
        <v>3025</v>
      </c>
      <c r="C9583" s="12" t="str">
        <f>IFERROR(__xludf.DUMMYFUNCTION("TEXTJOIN("";"", TRUE, FILTER($B$2:$B$14794, #REF!=$D$2:$D$14794))"),"#N/A")</f>
        <v>#N/A</v>
      </c>
    </row>
    <row r="9584">
      <c r="B9584" s="4" t="s">
        <v>3025</v>
      </c>
      <c r="C9584" s="12" t="str">
        <f>IFERROR(__xludf.DUMMYFUNCTION("TEXTJOIN("";"", TRUE, FILTER($B$2:$B$14794, #REF!=$D$2:$D$14794))"),"#N/A")</f>
        <v>#N/A</v>
      </c>
    </row>
    <row r="9585">
      <c r="B9585" s="4" t="s">
        <v>3025</v>
      </c>
      <c r="C9585" s="12" t="str">
        <f>IFERROR(__xludf.DUMMYFUNCTION("TEXTJOIN("";"", TRUE, FILTER($B$2:$B$14794, #REF!=$D$2:$D$14794))"),"#N/A")</f>
        <v>#N/A</v>
      </c>
    </row>
    <row r="9586">
      <c r="B9586" s="4" t="s">
        <v>3027</v>
      </c>
      <c r="C9586" s="12" t="str">
        <f>IFERROR(__xludf.DUMMYFUNCTION("TEXTJOIN("";"", TRUE, FILTER($B$2:$B$14794, #REF!=$D$2:$D$14794))"),"#N/A")</f>
        <v>#N/A</v>
      </c>
    </row>
    <row r="9587">
      <c r="B9587" s="4" t="s">
        <v>3027</v>
      </c>
      <c r="C9587" s="12" t="str">
        <f>IFERROR(__xludf.DUMMYFUNCTION("TEXTJOIN("";"", TRUE, FILTER($B$2:$B$14794, #REF!=$D$2:$D$14794))"),"#N/A")</f>
        <v>#N/A</v>
      </c>
    </row>
    <row r="9588">
      <c r="B9588" s="4" t="s">
        <v>3027</v>
      </c>
      <c r="C9588" s="12" t="str">
        <f>IFERROR(__xludf.DUMMYFUNCTION("TEXTJOIN("";"", TRUE, FILTER($B$2:$B$14794, #REF!=$D$2:$D$14794))"),"#N/A")</f>
        <v>#N/A</v>
      </c>
    </row>
    <row r="9589">
      <c r="B9589" s="4" t="s">
        <v>3027</v>
      </c>
      <c r="C9589" s="12" t="str">
        <f>IFERROR(__xludf.DUMMYFUNCTION("TEXTJOIN("";"", TRUE, FILTER($B$2:$B$14794, #REF!=$D$2:$D$14794))"),"#N/A")</f>
        <v>#N/A</v>
      </c>
    </row>
    <row r="9590">
      <c r="B9590" s="4" t="s">
        <v>3027</v>
      </c>
      <c r="C9590" s="12" t="str">
        <f>IFERROR(__xludf.DUMMYFUNCTION("TEXTJOIN("";"", TRUE, FILTER($B$2:$B$14794, #REF!=$D$2:$D$14794))"),"#N/A")</f>
        <v>#N/A</v>
      </c>
    </row>
    <row r="9591">
      <c r="B9591" s="4" t="s">
        <v>3027</v>
      </c>
      <c r="C9591" s="12" t="str">
        <f>IFERROR(__xludf.DUMMYFUNCTION("TEXTJOIN("";"", TRUE, FILTER($B$2:$B$14794, #REF!=$D$2:$D$14794))"),"#N/A")</f>
        <v>#N/A</v>
      </c>
    </row>
    <row r="9592">
      <c r="B9592" s="4" t="s">
        <v>3029</v>
      </c>
      <c r="C9592" s="12" t="str">
        <f>IFERROR(__xludf.DUMMYFUNCTION("TEXTJOIN("";"", TRUE, FILTER($B$2:$B$14794, #REF!=$D$2:$D$14794))"),"#N/A")</f>
        <v>#N/A</v>
      </c>
    </row>
    <row r="9593">
      <c r="B9593" s="4" t="s">
        <v>3029</v>
      </c>
      <c r="C9593" s="12" t="str">
        <f>IFERROR(__xludf.DUMMYFUNCTION("TEXTJOIN("";"", TRUE, FILTER($B$2:$B$14794, #REF!=$D$2:$D$14794))"),"#N/A")</f>
        <v>#N/A</v>
      </c>
    </row>
    <row r="9594">
      <c r="B9594" s="4" t="s">
        <v>3029</v>
      </c>
      <c r="C9594" s="12" t="str">
        <f>IFERROR(__xludf.DUMMYFUNCTION("TEXTJOIN("";"", TRUE, FILTER($B$2:$B$14794, #REF!=$D$2:$D$14794))"),"#N/A")</f>
        <v>#N/A</v>
      </c>
    </row>
    <row r="9595">
      <c r="B9595" s="4" t="s">
        <v>3029</v>
      </c>
      <c r="C9595" s="12" t="str">
        <f>IFERROR(__xludf.DUMMYFUNCTION("TEXTJOIN("";"", TRUE, FILTER($B$2:$B$14794, #REF!=$D$2:$D$14794))"),"#N/A")</f>
        <v>#N/A</v>
      </c>
    </row>
    <row r="9596">
      <c r="B9596" s="4" t="s">
        <v>3029</v>
      </c>
      <c r="C9596" s="12" t="str">
        <f>IFERROR(__xludf.DUMMYFUNCTION("TEXTJOIN("";"", TRUE, FILTER($B$2:$B$14794, #REF!=$D$2:$D$14794))"),"#N/A")</f>
        <v>#N/A</v>
      </c>
    </row>
    <row r="9597">
      <c r="B9597" s="4" t="s">
        <v>3029</v>
      </c>
      <c r="C9597" s="12" t="str">
        <f>IFERROR(__xludf.DUMMYFUNCTION("TEXTJOIN("";"", TRUE, FILTER($B$2:$B$14794, #REF!=$D$2:$D$14794))"),"#N/A")</f>
        <v>#N/A</v>
      </c>
    </row>
    <row r="9598">
      <c r="B9598" s="4" t="s">
        <v>3029</v>
      </c>
      <c r="C9598" s="12" t="str">
        <f>IFERROR(__xludf.DUMMYFUNCTION("TEXTJOIN("";"", TRUE, FILTER($B$2:$B$14794, #REF!=$D$2:$D$14794))"),"#N/A")</f>
        <v>#N/A</v>
      </c>
    </row>
    <row r="9599">
      <c r="B9599" s="4" t="s">
        <v>3029</v>
      </c>
      <c r="C9599" s="12" t="str">
        <f>IFERROR(__xludf.DUMMYFUNCTION("TEXTJOIN("";"", TRUE, FILTER($B$2:$B$14794, #REF!=$D$2:$D$14794))"),"#N/A")</f>
        <v>#N/A</v>
      </c>
    </row>
    <row r="9600">
      <c r="B9600" s="4" t="s">
        <v>3029</v>
      </c>
      <c r="C9600" s="12" t="str">
        <f>IFERROR(__xludf.DUMMYFUNCTION("TEXTJOIN("";"", TRUE, FILTER($B$2:$B$14794, #REF!=$D$2:$D$14794))"),"#N/A")</f>
        <v>#N/A</v>
      </c>
    </row>
    <row r="9601">
      <c r="B9601" s="4" t="s">
        <v>3029</v>
      </c>
      <c r="C9601" s="12" t="str">
        <f>IFERROR(__xludf.DUMMYFUNCTION("TEXTJOIN("";"", TRUE, FILTER($B$2:$B$14794, #REF!=$D$2:$D$14794))"),"#N/A")</f>
        <v>#N/A</v>
      </c>
    </row>
    <row r="9602">
      <c r="B9602" s="4" t="s">
        <v>3031</v>
      </c>
      <c r="C9602" s="12" t="str">
        <f>IFERROR(__xludf.DUMMYFUNCTION("TEXTJOIN("";"", TRUE, FILTER($B$2:$B$14794, #REF!=$D$2:$D$14794))"),"#N/A")</f>
        <v>#N/A</v>
      </c>
    </row>
    <row r="9603">
      <c r="B9603" s="4" t="s">
        <v>3031</v>
      </c>
      <c r="C9603" s="12" t="str">
        <f>IFERROR(__xludf.DUMMYFUNCTION("TEXTJOIN("";"", TRUE, FILTER($B$2:$B$14794, #REF!=$D$2:$D$14794))"),"#N/A")</f>
        <v>#N/A</v>
      </c>
    </row>
    <row r="9604">
      <c r="B9604" s="4" t="s">
        <v>3031</v>
      </c>
      <c r="C9604" s="12" t="str">
        <f>IFERROR(__xludf.DUMMYFUNCTION("TEXTJOIN("";"", TRUE, FILTER($B$2:$B$14794, #REF!=$D$2:$D$14794))"),"#N/A")</f>
        <v>#N/A</v>
      </c>
    </row>
    <row r="9605">
      <c r="B9605" s="4" t="s">
        <v>3031</v>
      </c>
      <c r="C9605" s="12" t="str">
        <f>IFERROR(__xludf.DUMMYFUNCTION("TEXTJOIN("";"", TRUE, FILTER($B$2:$B$14794, #REF!=$D$2:$D$14794))"),"#N/A")</f>
        <v>#N/A</v>
      </c>
    </row>
    <row r="9606">
      <c r="B9606" s="4" t="s">
        <v>3031</v>
      </c>
      <c r="C9606" s="12" t="str">
        <f>IFERROR(__xludf.DUMMYFUNCTION("TEXTJOIN("";"", TRUE, FILTER($B$2:$B$14794, #REF!=$D$2:$D$14794))"),"#N/A")</f>
        <v>#N/A</v>
      </c>
    </row>
    <row r="9607">
      <c r="B9607" s="4" t="s">
        <v>3031</v>
      </c>
      <c r="C9607" s="12" t="str">
        <f>IFERROR(__xludf.DUMMYFUNCTION("TEXTJOIN("";"", TRUE, FILTER($B$2:$B$14794, #REF!=$D$2:$D$14794))"),"#N/A")</f>
        <v>#N/A</v>
      </c>
    </row>
    <row r="9608">
      <c r="B9608" s="4" t="s">
        <v>3031</v>
      </c>
      <c r="C9608" s="12" t="str">
        <f>IFERROR(__xludf.DUMMYFUNCTION("TEXTJOIN("";"", TRUE, FILTER($B$2:$B$14794, #REF!=$D$2:$D$14794))"),"#N/A")</f>
        <v>#N/A</v>
      </c>
    </row>
    <row r="9609">
      <c r="B9609" s="4" t="s">
        <v>3031</v>
      </c>
      <c r="C9609" s="12" t="str">
        <f>IFERROR(__xludf.DUMMYFUNCTION("TEXTJOIN("";"", TRUE, FILTER($B$2:$B$14794, #REF!=$D$2:$D$14794))"),"#N/A")</f>
        <v>#N/A</v>
      </c>
    </row>
    <row r="9610">
      <c r="B9610" s="4" t="s">
        <v>3031</v>
      </c>
      <c r="C9610" s="12" t="str">
        <f>IFERROR(__xludf.DUMMYFUNCTION("TEXTJOIN("";"", TRUE, FILTER($B$2:$B$14794, #REF!=$D$2:$D$14794))"),"#N/A")</f>
        <v>#N/A</v>
      </c>
    </row>
    <row r="9611">
      <c r="B9611" s="4" t="s">
        <v>3031</v>
      </c>
      <c r="C9611" s="12" t="str">
        <f>IFERROR(__xludf.DUMMYFUNCTION("TEXTJOIN("";"", TRUE, FILTER($B$2:$B$14794, #REF!=$D$2:$D$14794))"),"#N/A")</f>
        <v>#N/A</v>
      </c>
    </row>
    <row r="9612">
      <c r="B9612" s="4" t="s">
        <v>3033</v>
      </c>
      <c r="C9612" s="12" t="str">
        <f>IFERROR(__xludf.DUMMYFUNCTION("TEXTJOIN("";"", TRUE, FILTER($B$2:$B$14794, #REF!=$D$2:$D$14794))"),"#N/A")</f>
        <v>#N/A</v>
      </c>
    </row>
    <row r="9613">
      <c r="B9613" s="4" t="s">
        <v>3033</v>
      </c>
      <c r="C9613" s="12" t="str">
        <f>IFERROR(__xludf.DUMMYFUNCTION("TEXTJOIN("";"", TRUE, FILTER($B$2:$B$14794, #REF!=$D$2:$D$14794))"),"#N/A")</f>
        <v>#N/A</v>
      </c>
    </row>
    <row r="9614">
      <c r="B9614" s="4" t="s">
        <v>3033</v>
      </c>
      <c r="C9614" s="12" t="str">
        <f>IFERROR(__xludf.DUMMYFUNCTION("TEXTJOIN("";"", TRUE, FILTER($B$2:$B$14794, #REF!=$D$2:$D$14794))"),"#N/A")</f>
        <v>#N/A</v>
      </c>
    </row>
    <row r="9615">
      <c r="B9615" s="4" t="s">
        <v>3033</v>
      </c>
      <c r="C9615" s="12" t="str">
        <f>IFERROR(__xludf.DUMMYFUNCTION("TEXTJOIN("";"", TRUE, FILTER($B$2:$B$14794, #REF!=$D$2:$D$14794))"),"#N/A")</f>
        <v>#N/A</v>
      </c>
    </row>
    <row r="9616">
      <c r="B9616" s="4" t="s">
        <v>3033</v>
      </c>
      <c r="C9616" s="12" t="str">
        <f>IFERROR(__xludf.DUMMYFUNCTION("TEXTJOIN("";"", TRUE, FILTER($B$2:$B$14794, #REF!=$D$2:$D$14794))"),"#N/A")</f>
        <v>#N/A</v>
      </c>
    </row>
    <row r="9617">
      <c r="B9617" s="4" t="s">
        <v>3033</v>
      </c>
      <c r="C9617" s="12" t="str">
        <f>IFERROR(__xludf.DUMMYFUNCTION("TEXTJOIN("";"", TRUE, FILTER($B$2:$B$14794, #REF!=$D$2:$D$14794))"),"#N/A")</f>
        <v>#N/A</v>
      </c>
    </row>
    <row r="9618">
      <c r="B9618" s="4" t="s">
        <v>3033</v>
      </c>
      <c r="C9618" s="12" t="str">
        <f>IFERROR(__xludf.DUMMYFUNCTION("TEXTJOIN("";"", TRUE, FILTER($B$2:$B$14794, #REF!=$D$2:$D$14794))"),"#N/A")</f>
        <v>#N/A</v>
      </c>
    </row>
    <row r="9619">
      <c r="B9619" s="4" t="s">
        <v>3033</v>
      </c>
      <c r="C9619" s="12" t="str">
        <f>IFERROR(__xludf.DUMMYFUNCTION("TEXTJOIN("";"", TRUE, FILTER($B$2:$B$14794, #REF!=$D$2:$D$14794))"),"#N/A")</f>
        <v>#N/A</v>
      </c>
    </row>
    <row r="9620">
      <c r="B9620" s="4" t="s">
        <v>3033</v>
      </c>
      <c r="C9620" s="12" t="str">
        <f>IFERROR(__xludf.DUMMYFUNCTION("TEXTJOIN("";"", TRUE, FILTER($B$2:$B$14794, #REF!=$D$2:$D$14794))"),"#N/A")</f>
        <v>#N/A</v>
      </c>
    </row>
    <row r="9621">
      <c r="B9621" s="4" t="s">
        <v>3033</v>
      </c>
      <c r="C9621" s="12" t="str">
        <f>IFERROR(__xludf.DUMMYFUNCTION("TEXTJOIN("";"", TRUE, FILTER($B$2:$B$14794, #REF!=$D$2:$D$14794))"),"#N/A")</f>
        <v>#N/A</v>
      </c>
    </row>
    <row r="9622">
      <c r="B9622" s="4" t="s">
        <v>3035</v>
      </c>
      <c r="C9622" s="12" t="str">
        <f>IFERROR(__xludf.DUMMYFUNCTION("TEXTJOIN("";"", TRUE, FILTER($B$2:$B$14794, #REF!=$D$2:$D$14794))"),"#N/A")</f>
        <v>#N/A</v>
      </c>
    </row>
    <row r="9623">
      <c r="B9623" s="4" t="s">
        <v>3035</v>
      </c>
      <c r="C9623" s="12" t="str">
        <f>IFERROR(__xludf.DUMMYFUNCTION("TEXTJOIN("";"", TRUE, FILTER($B$2:$B$14794, #REF!=$D$2:$D$14794))"),"#N/A")</f>
        <v>#N/A</v>
      </c>
    </row>
    <row r="9624">
      <c r="B9624" s="4" t="s">
        <v>3035</v>
      </c>
      <c r="C9624" s="12" t="str">
        <f>IFERROR(__xludf.DUMMYFUNCTION("TEXTJOIN("";"", TRUE, FILTER($B$2:$B$14794, #REF!=$D$2:$D$14794))"),"#N/A")</f>
        <v>#N/A</v>
      </c>
    </row>
    <row r="9625">
      <c r="B9625" s="4" t="s">
        <v>3035</v>
      </c>
      <c r="C9625" s="12" t="str">
        <f>IFERROR(__xludf.DUMMYFUNCTION("TEXTJOIN("";"", TRUE, FILTER($B$2:$B$14794, #REF!=$D$2:$D$14794))"),"#N/A")</f>
        <v>#N/A</v>
      </c>
    </row>
    <row r="9626">
      <c r="B9626" s="4" t="s">
        <v>3037</v>
      </c>
      <c r="C9626" s="12" t="str">
        <f>IFERROR(__xludf.DUMMYFUNCTION("TEXTJOIN("";"", TRUE, FILTER($B$2:$B$14794, #REF!=$D$2:$D$14794))"),"#N/A")</f>
        <v>#N/A</v>
      </c>
    </row>
    <row r="9627">
      <c r="B9627" s="4" t="s">
        <v>3037</v>
      </c>
      <c r="C9627" s="12" t="str">
        <f>IFERROR(__xludf.DUMMYFUNCTION("TEXTJOIN("";"", TRUE, FILTER($B$2:$B$14794, #REF!=$D$2:$D$14794))"),"#N/A")</f>
        <v>#N/A</v>
      </c>
    </row>
    <row r="9628">
      <c r="B9628" s="4" t="s">
        <v>3037</v>
      </c>
      <c r="C9628" s="12" t="str">
        <f>IFERROR(__xludf.DUMMYFUNCTION("TEXTJOIN("";"", TRUE, FILTER($B$2:$B$14794, #REF!=$D$2:$D$14794))"),"#N/A")</f>
        <v>#N/A</v>
      </c>
    </row>
    <row r="9629">
      <c r="B9629" s="4" t="s">
        <v>3037</v>
      </c>
      <c r="C9629" s="12" t="str">
        <f>IFERROR(__xludf.DUMMYFUNCTION("TEXTJOIN("";"", TRUE, FILTER($B$2:$B$14794, #REF!=$D$2:$D$14794))"),"#N/A")</f>
        <v>#N/A</v>
      </c>
    </row>
    <row r="9630">
      <c r="B9630" s="4" t="s">
        <v>3039</v>
      </c>
      <c r="C9630" s="12" t="str">
        <f>IFERROR(__xludf.DUMMYFUNCTION("TEXTJOIN("";"", TRUE, FILTER($B$2:$B$14794, #REF!=$D$2:$D$14794))"),"#N/A")</f>
        <v>#N/A</v>
      </c>
    </row>
    <row r="9631">
      <c r="B9631" s="4" t="s">
        <v>3039</v>
      </c>
      <c r="C9631" s="12" t="str">
        <f>IFERROR(__xludf.DUMMYFUNCTION("TEXTJOIN("";"", TRUE, FILTER($B$2:$B$14794, #REF!=$D$2:$D$14794))"),"#N/A")</f>
        <v>#N/A</v>
      </c>
    </row>
    <row r="9632">
      <c r="B9632" s="4" t="s">
        <v>3039</v>
      </c>
      <c r="C9632" s="12" t="str">
        <f>IFERROR(__xludf.DUMMYFUNCTION("TEXTJOIN("";"", TRUE, FILTER($B$2:$B$14794, #REF!=$D$2:$D$14794))"),"#N/A")</f>
        <v>#N/A</v>
      </c>
    </row>
    <row r="9633">
      <c r="B9633" s="4" t="s">
        <v>3039</v>
      </c>
      <c r="C9633" s="12" t="str">
        <f>IFERROR(__xludf.DUMMYFUNCTION("TEXTJOIN("";"", TRUE, FILTER($B$2:$B$14794, #REF!=$D$2:$D$14794))"),"#N/A")</f>
        <v>#N/A</v>
      </c>
    </row>
    <row r="9634">
      <c r="B9634" s="4" t="s">
        <v>3039</v>
      </c>
      <c r="C9634" s="12" t="str">
        <f>IFERROR(__xludf.DUMMYFUNCTION("TEXTJOIN("";"", TRUE, FILTER($B$2:$B$14794, #REF!=$D$2:$D$14794))"),"#N/A")</f>
        <v>#N/A</v>
      </c>
    </row>
    <row r="9635">
      <c r="B9635" s="4" t="s">
        <v>3039</v>
      </c>
      <c r="C9635" s="12" t="str">
        <f>IFERROR(__xludf.DUMMYFUNCTION("TEXTJOIN("";"", TRUE, FILTER($B$2:$B$14794, #REF!=$D$2:$D$14794))"),"#N/A")</f>
        <v>#N/A</v>
      </c>
    </row>
    <row r="9636">
      <c r="B9636" s="4" t="s">
        <v>3041</v>
      </c>
      <c r="C9636" s="12" t="str">
        <f>IFERROR(__xludf.DUMMYFUNCTION("TEXTJOIN("";"", TRUE, FILTER($B$2:$B$14794, #REF!=$D$2:$D$14794))"),"#N/A")</f>
        <v>#N/A</v>
      </c>
    </row>
    <row r="9637">
      <c r="B9637" s="4" t="s">
        <v>3041</v>
      </c>
      <c r="C9637" s="12" t="str">
        <f>IFERROR(__xludf.DUMMYFUNCTION("TEXTJOIN("";"", TRUE, FILTER($B$2:$B$14794, #REF!=$D$2:$D$14794))"),"#N/A")</f>
        <v>#N/A</v>
      </c>
    </row>
    <row r="9638">
      <c r="B9638" s="4" t="s">
        <v>3041</v>
      </c>
      <c r="C9638" s="12" t="str">
        <f>IFERROR(__xludf.DUMMYFUNCTION("TEXTJOIN("";"", TRUE, FILTER($B$2:$B$14794, #REF!=$D$2:$D$14794))"),"#N/A")</f>
        <v>#N/A</v>
      </c>
    </row>
    <row r="9639">
      <c r="B9639" s="4" t="s">
        <v>3041</v>
      </c>
      <c r="C9639" s="12" t="str">
        <f>IFERROR(__xludf.DUMMYFUNCTION("TEXTJOIN("";"", TRUE, FILTER($B$2:$B$14794, #REF!=$D$2:$D$14794))"),"#N/A")</f>
        <v>#N/A</v>
      </c>
    </row>
    <row r="9640">
      <c r="B9640" s="4" t="s">
        <v>3041</v>
      </c>
      <c r="C9640" s="12" t="str">
        <f>IFERROR(__xludf.DUMMYFUNCTION("TEXTJOIN("";"", TRUE, FILTER($B$2:$B$14794, #REF!=$D$2:$D$14794))"),"#N/A")</f>
        <v>#N/A</v>
      </c>
    </row>
    <row r="9641">
      <c r="B9641" s="4" t="s">
        <v>3044</v>
      </c>
      <c r="C9641" s="12" t="str">
        <f>IFERROR(__xludf.DUMMYFUNCTION("TEXTJOIN("";"", TRUE, FILTER($B$2:$B$14794, #REF!=$D$2:$D$14794))"),"#N/A")</f>
        <v>#N/A</v>
      </c>
    </row>
    <row r="9642">
      <c r="B9642" s="4" t="s">
        <v>3044</v>
      </c>
      <c r="C9642" s="12" t="str">
        <f>IFERROR(__xludf.DUMMYFUNCTION("TEXTJOIN("";"", TRUE, FILTER($B$2:$B$14794, #REF!=$D$2:$D$14794))"),"#N/A")</f>
        <v>#N/A</v>
      </c>
    </row>
    <row r="9643">
      <c r="B9643" s="4" t="s">
        <v>3044</v>
      </c>
      <c r="C9643" s="12" t="str">
        <f>IFERROR(__xludf.DUMMYFUNCTION("TEXTJOIN("";"", TRUE, FILTER($B$2:$B$14794, #REF!=$D$2:$D$14794))"),"#N/A")</f>
        <v>#N/A</v>
      </c>
    </row>
    <row r="9644">
      <c r="B9644" s="4" t="s">
        <v>3044</v>
      </c>
      <c r="C9644" s="12" t="str">
        <f>IFERROR(__xludf.DUMMYFUNCTION("TEXTJOIN("";"", TRUE, FILTER($B$2:$B$14794, #REF!=$D$2:$D$14794))"),"#N/A")</f>
        <v>#N/A</v>
      </c>
    </row>
    <row r="9645">
      <c r="B9645" s="4" t="s">
        <v>3044</v>
      </c>
      <c r="C9645" s="12" t="str">
        <f>IFERROR(__xludf.DUMMYFUNCTION("TEXTJOIN("";"", TRUE, FILTER($B$2:$B$14794, #REF!=$D$2:$D$14794))"),"#N/A")</f>
        <v>#N/A</v>
      </c>
    </row>
    <row r="9646">
      <c r="B9646" s="4" t="s">
        <v>3044</v>
      </c>
      <c r="C9646" s="12" t="str">
        <f>IFERROR(__xludf.DUMMYFUNCTION("TEXTJOIN("";"", TRUE, FILTER($B$2:$B$14794, #REF!=$D$2:$D$14794))"),"#N/A")</f>
        <v>#N/A</v>
      </c>
    </row>
    <row r="9647">
      <c r="B9647" s="4" t="s">
        <v>3046</v>
      </c>
      <c r="C9647" s="12" t="str">
        <f>IFERROR(__xludf.DUMMYFUNCTION("TEXTJOIN("";"", TRUE, FILTER($B$2:$B$14794, #REF!=$D$2:$D$14794))"),"#N/A")</f>
        <v>#N/A</v>
      </c>
    </row>
    <row r="9648">
      <c r="B9648" s="4" t="s">
        <v>3046</v>
      </c>
      <c r="C9648" s="12" t="str">
        <f>IFERROR(__xludf.DUMMYFUNCTION("TEXTJOIN("";"", TRUE, FILTER($B$2:$B$14794, #REF!=$D$2:$D$14794))"),"#N/A")</f>
        <v>#N/A</v>
      </c>
    </row>
    <row r="9649">
      <c r="B9649" s="4" t="s">
        <v>3046</v>
      </c>
      <c r="C9649" s="12" t="str">
        <f>IFERROR(__xludf.DUMMYFUNCTION("TEXTJOIN("";"", TRUE, FILTER($B$2:$B$14794, #REF!=$D$2:$D$14794))"),"#N/A")</f>
        <v>#N/A</v>
      </c>
    </row>
    <row r="9650">
      <c r="B9650" s="4" t="s">
        <v>3046</v>
      </c>
      <c r="C9650" s="12" t="str">
        <f>IFERROR(__xludf.DUMMYFUNCTION("TEXTJOIN("";"", TRUE, FILTER($B$2:$B$14794, #REF!=$D$2:$D$14794))"),"#N/A")</f>
        <v>#N/A</v>
      </c>
    </row>
    <row r="9651">
      <c r="B9651" s="4" t="s">
        <v>3046</v>
      </c>
      <c r="C9651" s="12" t="str">
        <f>IFERROR(__xludf.DUMMYFUNCTION("TEXTJOIN("";"", TRUE, FILTER($B$2:$B$14794, #REF!=$D$2:$D$14794))"),"#N/A")</f>
        <v>#N/A</v>
      </c>
    </row>
    <row r="9652">
      <c r="B9652" s="4" t="s">
        <v>3046</v>
      </c>
      <c r="C9652" s="12" t="str">
        <f>IFERROR(__xludf.DUMMYFUNCTION("TEXTJOIN("";"", TRUE, FILTER($B$2:$B$14794, #REF!=$D$2:$D$14794))"),"#N/A")</f>
        <v>#N/A</v>
      </c>
    </row>
    <row r="9653">
      <c r="B9653" s="4" t="s">
        <v>3048</v>
      </c>
      <c r="C9653" s="12" t="str">
        <f>IFERROR(__xludf.DUMMYFUNCTION("TEXTJOIN("";"", TRUE, FILTER($B$2:$B$14794, #REF!=$D$2:$D$14794))"),"#N/A")</f>
        <v>#N/A</v>
      </c>
    </row>
    <row r="9654">
      <c r="B9654" s="4" t="s">
        <v>3048</v>
      </c>
      <c r="C9654" s="12" t="str">
        <f>IFERROR(__xludf.DUMMYFUNCTION("TEXTJOIN("";"", TRUE, FILTER($B$2:$B$14794, #REF!=$D$2:$D$14794))"),"#N/A")</f>
        <v>#N/A</v>
      </c>
    </row>
    <row r="9655">
      <c r="B9655" s="4" t="s">
        <v>3048</v>
      </c>
      <c r="C9655" s="12" t="str">
        <f>IFERROR(__xludf.DUMMYFUNCTION("TEXTJOIN("";"", TRUE, FILTER($B$2:$B$14794, #REF!=$D$2:$D$14794))"),"#N/A")</f>
        <v>#N/A</v>
      </c>
    </row>
    <row r="9656">
      <c r="B9656" s="4" t="s">
        <v>3048</v>
      </c>
      <c r="C9656" s="12" t="str">
        <f>IFERROR(__xludf.DUMMYFUNCTION("TEXTJOIN("";"", TRUE, FILTER($B$2:$B$14794, #REF!=$D$2:$D$14794))"),"#N/A")</f>
        <v>#N/A</v>
      </c>
    </row>
    <row r="9657">
      <c r="B9657" s="4" t="s">
        <v>3048</v>
      </c>
      <c r="C9657" s="12" t="str">
        <f>IFERROR(__xludf.DUMMYFUNCTION("TEXTJOIN("";"", TRUE, FILTER($B$2:$B$14794, #REF!=$D$2:$D$14794))"),"#N/A")</f>
        <v>#N/A</v>
      </c>
    </row>
    <row r="9658">
      <c r="B9658" s="4" t="s">
        <v>3048</v>
      </c>
      <c r="C9658" s="12" t="str">
        <f>IFERROR(__xludf.DUMMYFUNCTION("TEXTJOIN("";"", TRUE, FILTER($B$2:$B$14794, #REF!=$D$2:$D$14794))"),"#N/A")</f>
        <v>#N/A</v>
      </c>
    </row>
    <row r="9659">
      <c r="B9659" s="4" t="s">
        <v>3048</v>
      </c>
      <c r="C9659" s="12" t="str">
        <f>IFERROR(__xludf.DUMMYFUNCTION("TEXTJOIN("";"", TRUE, FILTER($B$2:$B$14794, #REF!=$D$2:$D$14794))"),"#N/A")</f>
        <v>#N/A</v>
      </c>
    </row>
    <row r="9660">
      <c r="B9660" s="4" t="s">
        <v>3050</v>
      </c>
      <c r="C9660" s="12" t="str">
        <f>IFERROR(__xludf.DUMMYFUNCTION("TEXTJOIN("";"", TRUE, FILTER($B$2:$B$14794, #REF!=$D$2:$D$14794))"),"#N/A")</f>
        <v>#N/A</v>
      </c>
    </row>
    <row r="9661">
      <c r="B9661" s="4" t="s">
        <v>3050</v>
      </c>
      <c r="C9661" s="12" t="str">
        <f>IFERROR(__xludf.DUMMYFUNCTION("TEXTJOIN("";"", TRUE, FILTER($B$2:$B$14794, #REF!=$D$2:$D$14794))"),"#N/A")</f>
        <v>#N/A</v>
      </c>
    </row>
    <row r="9662">
      <c r="B9662" s="4" t="s">
        <v>3050</v>
      </c>
      <c r="C9662" s="12" t="str">
        <f>IFERROR(__xludf.DUMMYFUNCTION("TEXTJOIN("";"", TRUE, FILTER($B$2:$B$14794, #REF!=$D$2:$D$14794))"),"#N/A")</f>
        <v>#N/A</v>
      </c>
    </row>
    <row r="9663">
      <c r="B9663" s="4" t="s">
        <v>3050</v>
      </c>
      <c r="C9663" s="12" t="str">
        <f>IFERROR(__xludf.DUMMYFUNCTION("TEXTJOIN("";"", TRUE, FILTER($B$2:$B$14794, #REF!=$D$2:$D$14794))"),"#N/A")</f>
        <v>#N/A</v>
      </c>
    </row>
    <row r="9664">
      <c r="B9664" s="4" t="s">
        <v>3050</v>
      </c>
      <c r="C9664" s="12" t="str">
        <f>IFERROR(__xludf.DUMMYFUNCTION("TEXTJOIN("";"", TRUE, FILTER($B$2:$B$14794, #REF!=$D$2:$D$14794))"),"#N/A")</f>
        <v>#N/A</v>
      </c>
    </row>
    <row r="9665">
      <c r="B9665" s="4" t="s">
        <v>3050</v>
      </c>
      <c r="C9665" s="12" t="str">
        <f>IFERROR(__xludf.DUMMYFUNCTION("TEXTJOIN("";"", TRUE, FILTER($B$2:$B$14794, #REF!=$D$2:$D$14794))"),"#N/A")</f>
        <v>#N/A</v>
      </c>
    </row>
    <row r="9666">
      <c r="B9666" s="4" t="s">
        <v>3050</v>
      </c>
      <c r="C9666" s="12" t="str">
        <f>IFERROR(__xludf.DUMMYFUNCTION("TEXTJOIN("";"", TRUE, FILTER($B$2:$B$14794, #REF!=$D$2:$D$14794))"),"#N/A")</f>
        <v>#N/A</v>
      </c>
    </row>
    <row r="9667">
      <c r="B9667" s="4" t="s">
        <v>3052</v>
      </c>
      <c r="C9667" s="12" t="str">
        <f>IFERROR(__xludf.DUMMYFUNCTION("TEXTJOIN("";"", TRUE, FILTER($B$2:$B$14794, #REF!=$D$2:$D$14794))"),"#N/A")</f>
        <v>#N/A</v>
      </c>
    </row>
    <row r="9668">
      <c r="B9668" s="4" t="s">
        <v>3052</v>
      </c>
      <c r="C9668" s="12" t="str">
        <f>IFERROR(__xludf.DUMMYFUNCTION("TEXTJOIN("";"", TRUE, FILTER($B$2:$B$14794, #REF!=$D$2:$D$14794))"),"#N/A")</f>
        <v>#N/A</v>
      </c>
    </row>
    <row r="9669">
      <c r="B9669" s="4" t="s">
        <v>3052</v>
      </c>
      <c r="C9669" s="12" t="str">
        <f>IFERROR(__xludf.DUMMYFUNCTION("TEXTJOIN("";"", TRUE, FILTER($B$2:$B$14794, #REF!=$D$2:$D$14794))"),"#N/A")</f>
        <v>#N/A</v>
      </c>
    </row>
    <row r="9670">
      <c r="B9670" s="4" t="s">
        <v>3052</v>
      </c>
      <c r="C9670" s="12" t="str">
        <f>IFERROR(__xludf.DUMMYFUNCTION("TEXTJOIN("";"", TRUE, FILTER($B$2:$B$14794, #REF!=$D$2:$D$14794))"),"#N/A")</f>
        <v>#N/A</v>
      </c>
    </row>
    <row r="9671">
      <c r="B9671" s="4" t="s">
        <v>3052</v>
      </c>
      <c r="C9671" s="12" t="str">
        <f>IFERROR(__xludf.DUMMYFUNCTION("TEXTJOIN("";"", TRUE, FILTER($B$2:$B$14794, #REF!=$D$2:$D$14794))"),"#N/A")</f>
        <v>#N/A</v>
      </c>
    </row>
    <row r="9672">
      <c r="B9672" s="4" t="s">
        <v>3052</v>
      </c>
      <c r="C9672" s="12" t="str">
        <f>IFERROR(__xludf.DUMMYFUNCTION("TEXTJOIN("";"", TRUE, FILTER($B$2:$B$14794, #REF!=$D$2:$D$14794))"),"#N/A")</f>
        <v>#N/A</v>
      </c>
    </row>
    <row r="9673">
      <c r="B9673" s="4" t="s">
        <v>3052</v>
      </c>
      <c r="C9673" s="12" t="str">
        <f>IFERROR(__xludf.DUMMYFUNCTION("TEXTJOIN("";"", TRUE, FILTER($B$2:$B$14794, #REF!=$D$2:$D$14794))"),"#N/A")</f>
        <v>#N/A</v>
      </c>
    </row>
    <row r="9674">
      <c r="B9674" s="4" t="s">
        <v>3054</v>
      </c>
      <c r="C9674" s="12" t="str">
        <f>IFERROR(__xludf.DUMMYFUNCTION("TEXTJOIN("";"", TRUE, FILTER($B$2:$B$14794, #REF!=$D$2:$D$14794))"),"#N/A")</f>
        <v>#N/A</v>
      </c>
    </row>
    <row r="9675">
      <c r="B9675" s="4" t="s">
        <v>3056</v>
      </c>
      <c r="C9675" s="12" t="str">
        <f>IFERROR(__xludf.DUMMYFUNCTION("TEXTJOIN("";"", TRUE, FILTER($B$2:$B$14794, #REF!=$D$2:$D$14794))"),"#N/A")</f>
        <v>#N/A</v>
      </c>
    </row>
    <row r="9676">
      <c r="B9676" s="4" t="s">
        <v>3056</v>
      </c>
      <c r="C9676" s="12" t="str">
        <f>IFERROR(__xludf.DUMMYFUNCTION("TEXTJOIN("";"", TRUE, FILTER($B$2:$B$14794, #REF!=$D$2:$D$14794))"),"#N/A")</f>
        <v>#N/A</v>
      </c>
    </row>
    <row r="9677">
      <c r="B9677" s="4" t="s">
        <v>3056</v>
      </c>
      <c r="C9677" s="12" t="str">
        <f>IFERROR(__xludf.DUMMYFUNCTION("TEXTJOIN("";"", TRUE, FILTER($B$2:$B$14794, #REF!=$D$2:$D$14794))"),"#N/A")</f>
        <v>#N/A</v>
      </c>
    </row>
    <row r="9678">
      <c r="B9678" s="4" t="s">
        <v>3058</v>
      </c>
      <c r="C9678" s="12" t="str">
        <f>IFERROR(__xludf.DUMMYFUNCTION("TEXTJOIN("";"", TRUE, FILTER($B$2:$B$14794, #REF!=$D$2:$D$14794))"),"#N/A")</f>
        <v>#N/A</v>
      </c>
    </row>
    <row r="9679">
      <c r="B9679" s="4" t="s">
        <v>3060</v>
      </c>
      <c r="C9679" s="12" t="str">
        <f>IFERROR(__xludf.DUMMYFUNCTION("TEXTJOIN("";"", TRUE, FILTER($B$2:$B$14794, #REF!=$D$2:$D$14794))"),"#N/A")</f>
        <v>#N/A</v>
      </c>
    </row>
    <row r="9680">
      <c r="B9680" s="4" t="s">
        <v>3060</v>
      </c>
      <c r="C9680" s="12" t="str">
        <f>IFERROR(__xludf.DUMMYFUNCTION("TEXTJOIN("";"", TRUE, FILTER($B$2:$B$14794, #REF!=$D$2:$D$14794))"),"#N/A")</f>
        <v>#N/A</v>
      </c>
    </row>
    <row r="9681">
      <c r="B9681" s="4" t="s">
        <v>3060</v>
      </c>
      <c r="C9681" s="12" t="str">
        <f>IFERROR(__xludf.DUMMYFUNCTION("TEXTJOIN("";"", TRUE, FILTER($B$2:$B$14794, #REF!=$D$2:$D$14794))"),"#N/A")</f>
        <v>#N/A</v>
      </c>
    </row>
    <row r="9682">
      <c r="B9682" s="4" t="s">
        <v>3062</v>
      </c>
      <c r="C9682" s="12" t="str">
        <f>IFERROR(__xludf.DUMMYFUNCTION("TEXTJOIN("";"", TRUE, FILTER($B$2:$B$14794, #REF!=$D$2:$D$14794))"),"#N/A")</f>
        <v>#N/A</v>
      </c>
    </row>
    <row r="9683">
      <c r="B9683" s="4" t="s">
        <v>3062</v>
      </c>
      <c r="C9683" s="12" t="str">
        <f>IFERROR(__xludf.DUMMYFUNCTION("TEXTJOIN("";"", TRUE, FILTER($B$2:$B$14794, #REF!=$D$2:$D$14794))"),"#N/A")</f>
        <v>#N/A</v>
      </c>
    </row>
    <row r="9684">
      <c r="B9684" s="4" t="s">
        <v>3062</v>
      </c>
      <c r="C9684" s="12" t="str">
        <f>IFERROR(__xludf.DUMMYFUNCTION("TEXTJOIN("";"", TRUE, FILTER($B$2:$B$14794, #REF!=$D$2:$D$14794))"),"#N/A")</f>
        <v>#N/A</v>
      </c>
    </row>
    <row r="9685">
      <c r="B9685" s="4" t="s">
        <v>3062</v>
      </c>
      <c r="C9685" s="12" t="str">
        <f>IFERROR(__xludf.DUMMYFUNCTION("TEXTJOIN("";"", TRUE, FILTER($B$2:$B$14794, #REF!=$D$2:$D$14794))"),"#N/A")</f>
        <v>#N/A</v>
      </c>
    </row>
    <row r="9686">
      <c r="B9686" s="4" t="s">
        <v>3062</v>
      </c>
      <c r="C9686" s="12" t="str">
        <f>IFERROR(__xludf.DUMMYFUNCTION("TEXTJOIN("";"", TRUE, FILTER($B$2:$B$14794, #REF!=$D$2:$D$14794))"),"#N/A")</f>
        <v>#N/A</v>
      </c>
    </row>
    <row r="9687">
      <c r="B9687" s="4" t="s">
        <v>3062</v>
      </c>
      <c r="C9687" s="12" t="str">
        <f>IFERROR(__xludf.DUMMYFUNCTION("TEXTJOIN("";"", TRUE, FILTER($B$2:$B$14794, #REF!=$D$2:$D$14794))"),"#N/A")</f>
        <v>#N/A</v>
      </c>
    </row>
    <row r="9688">
      <c r="B9688" s="4" t="s">
        <v>3062</v>
      </c>
      <c r="C9688" s="12" t="str">
        <f>IFERROR(__xludf.DUMMYFUNCTION("TEXTJOIN("";"", TRUE, FILTER($B$2:$B$14794, #REF!=$D$2:$D$14794))"),"#N/A")</f>
        <v>#N/A</v>
      </c>
    </row>
    <row r="9689">
      <c r="B9689" s="4" t="s">
        <v>3065</v>
      </c>
      <c r="C9689" s="12" t="str">
        <f>IFERROR(__xludf.DUMMYFUNCTION("TEXTJOIN("";"", TRUE, FILTER($B$2:$B$14794, #REF!=$D$2:$D$14794))"),"#N/A")</f>
        <v>#N/A</v>
      </c>
    </row>
    <row r="9690">
      <c r="B9690" s="4" t="s">
        <v>3065</v>
      </c>
      <c r="C9690" s="12" t="str">
        <f>IFERROR(__xludf.DUMMYFUNCTION("TEXTJOIN("";"", TRUE, FILTER($B$2:$B$14794, #REF!=$D$2:$D$14794))"),"#N/A")</f>
        <v>#N/A</v>
      </c>
    </row>
    <row r="9691">
      <c r="B9691" s="4" t="s">
        <v>3065</v>
      </c>
      <c r="C9691" s="12" t="str">
        <f>IFERROR(__xludf.DUMMYFUNCTION("TEXTJOIN("";"", TRUE, FILTER($B$2:$B$14794, #REF!=$D$2:$D$14794))"),"#N/A")</f>
        <v>#N/A</v>
      </c>
    </row>
    <row r="9692">
      <c r="B9692" s="4" t="s">
        <v>3065</v>
      </c>
      <c r="C9692" s="12" t="str">
        <f>IFERROR(__xludf.DUMMYFUNCTION("TEXTJOIN("";"", TRUE, FILTER($B$2:$B$14794, #REF!=$D$2:$D$14794))"),"#N/A")</f>
        <v>#N/A</v>
      </c>
    </row>
    <row r="9693">
      <c r="B9693" s="4" t="s">
        <v>3065</v>
      </c>
      <c r="C9693" s="12" t="str">
        <f>IFERROR(__xludf.DUMMYFUNCTION("TEXTJOIN("";"", TRUE, FILTER($B$2:$B$14794, #REF!=$D$2:$D$14794))"),"#N/A")</f>
        <v>#N/A</v>
      </c>
    </row>
    <row r="9694">
      <c r="B9694" s="4" t="s">
        <v>3065</v>
      </c>
      <c r="C9694" s="12" t="str">
        <f>IFERROR(__xludf.DUMMYFUNCTION("TEXTJOIN("";"", TRUE, FILTER($B$2:$B$14794, #REF!=$D$2:$D$14794))"),"#N/A")</f>
        <v>#N/A</v>
      </c>
    </row>
    <row r="9695">
      <c r="B9695" s="4" t="s">
        <v>3067</v>
      </c>
      <c r="C9695" s="12" t="str">
        <f>IFERROR(__xludf.DUMMYFUNCTION("TEXTJOIN("";"", TRUE, FILTER($B$2:$B$14794, #REF!=$D$2:$D$14794))"),"#N/A")</f>
        <v>#N/A</v>
      </c>
    </row>
    <row r="9696">
      <c r="B9696" s="4" t="s">
        <v>3067</v>
      </c>
      <c r="C9696" s="12" t="str">
        <f>IFERROR(__xludf.DUMMYFUNCTION("TEXTJOIN("";"", TRUE, FILTER($B$2:$B$14794, #REF!=$D$2:$D$14794))"),"#N/A")</f>
        <v>#N/A</v>
      </c>
    </row>
    <row r="9697">
      <c r="B9697" s="4" t="s">
        <v>3067</v>
      </c>
      <c r="C9697" s="12" t="str">
        <f>IFERROR(__xludf.DUMMYFUNCTION("TEXTJOIN("";"", TRUE, FILTER($B$2:$B$14794, #REF!=$D$2:$D$14794))"),"#N/A")</f>
        <v>#N/A</v>
      </c>
    </row>
    <row r="9698">
      <c r="B9698" s="4" t="s">
        <v>3067</v>
      </c>
      <c r="C9698" s="12" t="str">
        <f>IFERROR(__xludf.DUMMYFUNCTION("TEXTJOIN("";"", TRUE, FILTER($B$2:$B$14794, #REF!=$D$2:$D$14794))"),"#N/A")</f>
        <v>#N/A</v>
      </c>
    </row>
    <row r="9699">
      <c r="B9699" s="4" t="s">
        <v>3067</v>
      </c>
      <c r="C9699" s="12" t="str">
        <f>IFERROR(__xludf.DUMMYFUNCTION("TEXTJOIN("";"", TRUE, FILTER($B$2:$B$14794, #REF!=$D$2:$D$14794))"),"#N/A")</f>
        <v>#N/A</v>
      </c>
    </row>
    <row r="9700">
      <c r="B9700" s="4" t="s">
        <v>3067</v>
      </c>
      <c r="C9700" s="12" t="str">
        <f>IFERROR(__xludf.DUMMYFUNCTION("TEXTJOIN("";"", TRUE, FILTER($B$2:$B$14794, #REF!=$D$2:$D$14794))"),"#N/A")</f>
        <v>#N/A</v>
      </c>
    </row>
    <row r="9701">
      <c r="B9701" s="4" t="s">
        <v>3067</v>
      </c>
      <c r="C9701" s="12" t="str">
        <f>IFERROR(__xludf.DUMMYFUNCTION("TEXTJOIN("";"", TRUE, FILTER($B$2:$B$14794, #REF!=$D$2:$D$14794))"),"#N/A")</f>
        <v>#N/A</v>
      </c>
    </row>
    <row r="9702">
      <c r="B9702" s="4" t="s">
        <v>3067</v>
      </c>
      <c r="C9702" s="12" t="str">
        <f>IFERROR(__xludf.DUMMYFUNCTION("TEXTJOIN("";"", TRUE, FILTER($B$2:$B$14794, #REF!=$D$2:$D$14794))"),"#N/A")</f>
        <v>#N/A</v>
      </c>
    </row>
    <row r="9703">
      <c r="B9703" s="4" t="s">
        <v>3069</v>
      </c>
      <c r="C9703" s="12" t="str">
        <f>IFERROR(__xludf.DUMMYFUNCTION("TEXTJOIN("";"", TRUE, FILTER($B$2:$B$14794, #REF!=$D$2:$D$14794))"),"#N/A")</f>
        <v>#N/A</v>
      </c>
    </row>
    <row r="9704">
      <c r="B9704" s="4" t="s">
        <v>3069</v>
      </c>
      <c r="C9704" s="12" t="str">
        <f>IFERROR(__xludf.DUMMYFUNCTION("TEXTJOIN("";"", TRUE, FILTER($B$2:$B$14794, #REF!=$D$2:$D$14794))"),"#N/A")</f>
        <v>#N/A</v>
      </c>
    </row>
    <row r="9705">
      <c r="B9705" s="4" t="s">
        <v>3069</v>
      </c>
      <c r="C9705" s="12" t="str">
        <f>IFERROR(__xludf.DUMMYFUNCTION("TEXTJOIN("";"", TRUE, FILTER($B$2:$B$14794, #REF!=$D$2:$D$14794))"),"#N/A")</f>
        <v>#N/A</v>
      </c>
    </row>
    <row r="9706">
      <c r="B9706" s="4" t="s">
        <v>3069</v>
      </c>
      <c r="C9706" s="12" t="str">
        <f>IFERROR(__xludf.DUMMYFUNCTION("TEXTJOIN("";"", TRUE, FILTER($B$2:$B$14794, #REF!=$D$2:$D$14794))"),"#N/A")</f>
        <v>#N/A</v>
      </c>
    </row>
    <row r="9707">
      <c r="B9707" s="4" t="s">
        <v>3069</v>
      </c>
      <c r="C9707" s="12" t="str">
        <f>IFERROR(__xludf.DUMMYFUNCTION("TEXTJOIN("";"", TRUE, FILTER($B$2:$B$14794, #REF!=$D$2:$D$14794))"),"#N/A")</f>
        <v>#N/A</v>
      </c>
    </row>
    <row r="9708">
      <c r="B9708" s="4" t="s">
        <v>3069</v>
      </c>
      <c r="C9708" s="12" t="str">
        <f>IFERROR(__xludf.DUMMYFUNCTION("TEXTJOIN("";"", TRUE, FILTER($B$2:$B$14794, #REF!=$D$2:$D$14794))"),"#N/A")</f>
        <v>#N/A</v>
      </c>
    </row>
    <row r="9709">
      <c r="B9709" s="4" t="s">
        <v>3071</v>
      </c>
      <c r="C9709" s="12" t="str">
        <f>IFERROR(__xludf.DUMMYFUNCTION("TEXTJOIN("";"", TRUE, FILTER($B$2:$B$14794, #REF!=$D$2:$D$14794))"),"#N/A")</f>
        <v>#N/A</v>
      </c>
    </row>
    <row r="9710">
      <c r="B9710" s="4" t="s">
        <v>3071</v>
      </c>
      <c r="C9710" s="12" t="str">
        <f>IFERROR(__xludf.DUMMYFUNCTION("TEXTJOIN("";"", TRUE, FILTER($B$2:$B$14794, #REF!=$D$2:$D$14794))"),"#N/A")</f>
        <v>#N/A</v>
      </c>
    </row>
    <row r="9711">
      <c r="B9711" s="4" t="s">
        <v>3071</v>
      </c>
      <c r="C9711" s="12" t="str">
        <f>IFERROR(__xludf.DUMMYFUNCTION("TEXTJOIN("";"", TRUE, FILTER($B$2:$B$14794, #REF!=$D$2:$D$14794))"),"#N/A")</f>
        <v>#N/A</v>
      </c>
    </row>
    <row r="9712">
      <c r="B9712" s="4" t="s">
        <v>3071</v>
      </c>
      <c r="C9712" s="12" t="str">
        <f>IFERROR(__xludf.DUMMYFUNCTION("TEXTJOIN("";"", TRUE, FILTER($B$2:$B$14794, #REF!=$D$2:$D$14794))"),"#N/A")</f>
        <v>#N/A</v>
      </c>
    </row>
    <row r="9713">
      <c r="B9713" s="4" t="s">
        <v>3071</v>
      </c>
      <c r="C9713" s="12" t="str">
        <f>IFERROR(__xludf.DUMMYFUNCTION("TEXTJOIN("";"", TRUE, FILTER($B$2:$B$14794, #REF!=$D$2:$D$14794))"),"#N/A")</f>
        <v>#N/A</v>
      </c>
    </row>
    <row r="9714">
      <c r="B9714" s="4" t="s">
        <v>3071</v>
      </c>
      <c r="C9714" s="12" t="str">
        <f>IFERROR(__xludf.DUMMYFUNCTION("TEXTJOIN("";"", TRUE, FILTER($B$2:$B$14794, #REF!=$D$2:$D$14794))"),"#N/A")</f>
        <v>#N/A</v>
      </c>
    </row>
    <row r="9715">
      <c r="B9715" s="4" t="s">
        <v>3071</v>
      </c>
      <c r="C9715" s="12" t="str">
        <f>IFERROR(__xludf.DUMMYFUNCTION("TEXTJOIN("";"", TRUE, FILTER($B$2:$B$14794, #REF!=$D$2:$D$14794))"),"#N/A")</f>
        <v>#N/A</v>
      </c>
    </row>
    <row r="9716">
      <c r="B9716" s="4" t="s">
        <v>3073</v>
      </c>
      <c r="C9716" s="12" t="str">
        <f>IFERROR(__xludf.DUMMYFUNCTION("TEXTJOIN("";"", TRUE, FILTER($B$2:$B$14794, #REF!=$D$2:$D$14794))"),"#N/A")</f>
        <v>#N/A</v>
      </c>
    </row>
    <row r="9717">
      <c r="B9717" s="4" t="s">
        <v>3073</v>
      </c>
      <c r="C9717" s="12" t="str">
        <f>IFERROR(__xludf.DUMMYFUNCTION("TEXTJOIN("";"", TRUE, FILTER($B$2:$B$14794, #REF!=$D$2:$D$14794))"),"#N/A")</f>
        <v>#N/A</v>
      </c>
    </row>
    <row r="9718">
      <c r="B9718" s="4" t="s">
        <v>3073</v>
      </c>
      <c r="C9718" s="12" t="str">
        <f>IFERROR(__xludf.DUMMYFUNCTION("TEXTJOIN("";"", TRUE, FILTER($B$2:$B$14794, #REF!=$D$2:$D$14794))"),"#N/A")</f>
        <v>#N/A</v>
      </c>
    </row>
    <row r="9719">
      <c r="B9719" s="4" t="s">
        <v>3073</v>
      </c>
      <c r="C9719" s="12" t="str">
        <f>IFERROR(__xludf.DUMMYFUNCTION("TEXTJOIN("";"", TRUE, FILTER($B$2:$B$14794, #REF!=$D$2:$D$14794))"),"#N/A")</f>
        <v>#N/A</v>
      </c>
    </row>
    <row r="9720">
      <c r="B9720" s="4" t="s">
        <v>3073</v>
      </c>
      <c r="C9720" s="12" t="str">
        <f>IFERROR(__xludf.DUMMYFUNCTION("TEXTJOIN("";"", TRUE, FILTER($B$2:$B$14794, #REF!=$D$2:$D$14794))"),"#N/A")</f>
        <v>#N/A</v>
      </c>
    </row>
    <row r="9721">
      <c r="B9721" s="4" t="s">
        <v>3073</v>
      </c>
      <c r="C9721" s="12" t="str">
        <f>IFERROR(__xludf.DUMMYFUNCTION("TEXTJOIN("";"", TRUE, FILTER($B$2:$B$14794, #REF!=$D$2:$D$14794))"),"#N/A")</f>
        <v>#N/A</v>
      </c>
    </row>
    <row r="9722">
      <c r="B9722" s="4" t="s">
        <v>3073</v>
      </c>
      <c r="C9722" s="12" t="str">
        <f>IFERROR(__xludf.DUMMYFUNCTION("TEXTJOIN("";"", TRUE, FILTER($B$2:$B$14794, #REF!=$D$2:$D$14794))"),"#N/A")</f>
        <v>#N/A</v>
      </c>
    </row>
    <row r="9723">
      <c r="B9723" s="4" t="s">
        <v>3073</v>
      </c>
      <c r="C9723" s="12" t="str">
        <f>IFERROR(__xludf.DUMMYFUNCTION("TEXTJOIN("";"", TRUE, FILTER($B$2:$B$14794, #REF!=$D$2:$D$14794))"),"#N/A")</f>
        <v>#N/A</v>
      </c>
    </row>
    <row r="9724">
      <c r="B9724" s="4" t="s">
        <v>3073</v>
      </c>
      <c r="C9724" s="12" t="str">
        <f>IFERROR(__xludf.DUMMYFUNCTION("TEXTJOIN("";"", TRUE, FILTER($B$2:$B$14794, #REF!=$D$2:$D$14794))"),"#N/A")</f>
        <v>#N/A</v>
      </c>
    </row>
    <row r="9725">
      <c r="B9725" s="4" t="s">
        <v>3075</v>
      </c>
      <c r="C9725" s="12" t="str">
        <f>IFERROR(__xludf.DUMMYFUNCTION("TEXTJOIN("";"", TRUE, FILTER($B$2:$B$14794, #REF!=$D$2:$D$14794))"),"#N/A")</f>
        <v>#N/A</v>
      </c>
    </row>
    <row r="9726">
      <c r="B9726" s="4" t="s">
        <v>3075</v>
      </c>
      <c r="C9726" s="12" t="str">
        <f>IFERROR(__xludf.DUMMYFUNCTION("TEXTJOIN("";"", TRUE, FILTER($B$2:$B$14794, #REF!=$D$2:$D$14794))"),"#N/A")</f>
        <v>#N/A</v>
      </c>
    </row>
    <row r="9727">
      <c r="B9727" s="4" t="s">
        <v>3075</v>
      </c>
      <c r="C9727" s="12" t="str">
        <f>IFERROR(__xludf.DUMMYFUNCTION("TEXTJOIN("";"", TRUE, FILTER($B$2:$B$14794, #REF!=$D$2:$D$14794))"),"#N/A")</f>
        <v>#N/A</v>
      </c>
    </row>
    <row r="9728">
      <c r="B9728" s="4" t="s">
        <v>3077</v>
      </c>
      <c r="C9728" s="12" t="str">
        <f>IFERROR(__xludf.DUMMYFUNCTION("TEXTJOIN("";"", TRUE, FILTER($B$2:$B$14794, #REF!=$D$2:$D$14794))"),"#N/A")</f>
        <v>#N/A</v>
      </c>
    </row>
    <row r="9729">
      <c r="B9729" s="4" t="s">
        <v>3077</v>
      </c>
      <c r="C9729" s="12" t="str">
        <f>IFERROR(__xludf.DUMMYFUNCTION("TEXTJOIN("";"", TRUE, FILTER($B$2:$B$14794, #REF!=$D$2:$D$14794))"),"#N/A")</f>
        <v>#N/A</v>
      </c>
    </row>
    <row r="9730">
      <c r="B9730" s="4" t="s">
        <v>3077</v>
      </c>
      <c r="C9730" s="12" t="str">
        <f>IFERROR(__xludf.DUMMYFUNCTION("TEXTJOIN("";"", TRUE, FILTER($B$2:$B$14794, #REF!=$D$2:$D$14794))"),"#N/A")</f>
        <v>#N/A</v>
      </c>
    </row>
    <row r="9731">
      <c r="B9731" s="4" t="s">
        <v>3077</v>
      </c>
      <c r="C9731" s="12" t="str">
        <f>IFERROR(__xludf.DUMMYFUNCTION("TEXTJOIN("";"", TRUE, FILTER($B$2:$B$14794, #REF!=$D$2:$D$14794))"),"#N/A")</f>
        <v>#N/A</v>
      </c>
    </row>
    <row r="9732">
      <c r="B9732" s="4" t="s">
        <v>3077</v>
      </c>
      <c r="C9732" s="12" t="str">
        <f>IFERROR(__xludf.DUMMYFUNCTION("TEXTJOIN("";"", TRUE, FILTER($B$2:$B$14794, #REF!=$D$2:$D$14794))"),"#N/A")</f>
        <v>#N/A</v>
      </c>
    </row>
    <row r="9733">
      <c r="B9733" s="4" t="s">
        <v>3077</v>
      </c>
      <c r="C9733" s="12" t="str">
        <f>IFERROR(__xludf.DUMMYFUNCTION("TEXTJOIN("";"", TRUE, FILTER($B$2:$B$14794, #REF!=$D$2:$D$14794))"),"#N/A")</f>
        <v>#N/A</v>
      </c>
    </row>
    <row r="9734">
      <c r="B9734" s="4" t="s">
        <v>3077</v>
      </c>
      <c r="C9734" s="12" t="str">
        <f>IFERROR(__xludf.DUMMYFUNCTION("TEXTJOIN("";"", TRUE, FILTER($B$2:$B$14794, #REF!=$D$2:$D$14794))"),"#N/A")</f>
        <v>#N/A</v>
      </c>
    </row>
    <row r="9735">
      <c r="B9735" s="4" t="s">
        <v>3077</v>
      </c>
      <c r="C9735" s="12" t="str">
        <f>IFERROR(__xludf.DUMMYFUNCTION("TEXTJOIN("";"", TRUE, FILTER($B$2:$B$14794, #REF!=$D$2:$D$14794))"),"#N/A")</f>
        <v>#N/A</v>
      </c>
    </row>
    <row r="9736">
      <c r="B9736" s="4" t="s">
        <v>3077</v>
      </c>
      <c r="C9736" s="12" t="str">
        <f>IFERROR(__xludf.DUMMYFUNCTION("TEXTJOIN("";"", TRUE, FILTER($B$2:$B$14794, #REF!=$D$2:$D$14794))"),"#N/A")</f>
        <v>#N/A</v>
      </c>
    </row>
    <row r="9737">
      <c r="B9737" s="4" t="s">
        <v>3077</v>
      </c>
      <c r="C9737" s="12" t="str">
        <f>IFERROR(__xludf.DUMMYFUNCTION("TEXTJOIN("";"", TRUE, FILTER($B$2:$B$14794, #REF!=$D$2:$D$14794))"),"#N/A")</f>
        <v>#N/A</v>
      </c>
    </row>
    <row r="9738">
      <c r="B9738" s="4" t="s">
        <v>3079</v>
      </c>
      <c r="C9738" s="12" t="str">
        <f>IFERROR(__xludf.DUMMYFUNCTION("TEXTJOIN("";"", TRUE, FILTER($B$2:$B$14794, #REF!=$D$2:$D$14794))"),"#N/A")</f>
        <v>#N/A</v>
      </c>
    </row>
    <row r="9739">
      <c r="B9739" s="4" t="s">
        <v>3079</v>
      </c>
      <c r="C9739" s="12" t="str">
        <f>IFERROR(__xludf.DUMMYFUNCTION("TEXTJOIN("";"", TRUE, FILTER($B$2:$B$14794, #REF!=$D$2:$D$14794))"),"#N/A")</f>
        <v>#N/A</v>
      </c>
    </row>
    <row r="9740">
      <c r="B9740" s="4" t="s">
        <v>3081</v>
      </c>
      <c r="C9740" s="12" t="str">
        <f>IFERROR(__xludf.DUMMYFUNCTION("TEXTJOIN("";"", TRUE, FILTER($B$2:$B$14794, #REF!=$D$2:$D$14794))"),"#N/A")</f>
        <v>#N/A</v>
      </c>
    </row>
    <row r="9741">
      <c r="B9741" s="4" t="s">
        <v>3081</v>
      </c>
      <c r="C9741" s="12" t="str">
        <f>IFERROR(__xludf.DUMMYFUNCTION("TEXTJOIN("";"", TRUE, FILTER($B$2:$B$14794, #REF!=$D$2:$D$14794))"),"#N/A")</f>
        <v>#N/A</v>
      </c>
    </row>
    <row r="9742">
      <c r="B9742" s="4" t="s">
        <v>3081</v>
      </c>
      <c r="C9742" s="12" t="str">
        <f>IFERROR(__xludf.DUMMYFUNCTION("TEXTJOIN("";"", TRUE, FILTER($B$2:$B$14794, #REF!=$D$2:$D$14794))"),"#N/A")</f>
        <v>#N/A</v>
      </c>
    </row>
    <row r="9743">
      <c r="B9743" s="4" t="s">
        <v>3081</v>
      </c>
      <c r="C9743" s="12" t="str">
        <f>IFERROR(__xludf.DUMMYFUNCTION("TEXTJOIN("";"", TRUE, FILTER($B$2:$B$14794, #REF!=$D$2:$D$14794))"),"#N/A")</f>
        <v>#N/A</v>
      </c>
    </row>
    <row r="9744">
      <c r="B9744" s="4" t="s">
        <v>3083</v>
      </c>
      <c r="C9744" s="12" t="str">
        <f>IFERROR(__xludf.DUMMYFUNCTION("TEXTJOIN("";"", TRUE, FILTER($B$2:$B$14794, #REF!=$D$2:$D$14794))"),"#N/A")</f>
        <v>#N/A</v>
      </c>
    </row>
    <row r="9745">
      <c r="B9745" s="4" t="s">
        <v>3083</v>
      </c>
      <c r="C9745" s="12" t="str">
        <f>IFERROR(__xludf.DUMMYFUNCTION("TEXTJOIN("";"", TRUE, FILTER($B$2:$B$14794, #REF!=$D$2:$D$14794))"),"#N/A")</f>
        <v>#N/A</v>
      </c>
    </row>
    <row r="9746">
      <c r="B9746" s="4" t="s">
        <v>3083</v>
      </c>
      <c r="C9746" s="12" t="str">
        <f>IFERROR(__xludf.DUMMYFUNCTION("TEXTJOIN("";"", TRUE, FILTER($B$2:$B$14794, #REF!=$D$2:$D$14794))"),"#N/A")</f>
        <v>#N/A</v>
      </c>
    </row>
    <row r="9747">
      <c r="B9747" s="4" t="s">
        <v>3083</v>
      </c>
      <c r="C9747" s="12" t="str">
        <f>IFERROR(__xludf.DUMMYFUNCTION("TEXTJOIN("";"", TRUE, FILTER($B$2:$B$14794, #REF!=$D$2:$D$14794))"),"#N/A")</f>
        <v>#N/A</v>
      </c>
    </row>
    <row r="9748">
      <c r="B9748" s="4" t="s">
        <v>3083</v>
      </c>
      <c r="C9748" s="12" t="str">
        <f>IFERROR(__xludf.DUMMYFUNCTION("TEXTJOIN("";"", TRUE, FILTER($B$2:$B$14794, #REF!=$D$2:$D$14794))"),"#N/A")</f>
        <v>#N/A</v>
      </c>
    </row>
    <row r="9749">
      <c r="B9749" s="4" t="s">
        <v>3083</v>
      </c>
      <c r="C9749" s="12" t="str">
        <f>IFERROR(__xludf.DUMMYFUNCTION("TEXTJOIN("";"", TRUE, FILTER($B$2:$B$14794, #REF!=$D$2:$D$14794))"),"#N/A")</f>
        <v>#N/A</v>
      </c>
    </row>
    <row r="9750">
      <c r="B9750" s="4" t="s">
        <v>3086</v>
      </c>
      <c r="C9750" s="12" t="str">
        <f>IFERROR(__xludf.DUMMYFUNCTION("TEXTJOIN("";"", TRUE, FILTER($B$2:$B$14794, #REF!=$D$2:$D$14794))"),"#N/A")</f>
        <v>#N/A</v>
      </c>
    </row>
    <row r="9751">
      <c r="B9751" s="4" t="s">
        <v>3086</v>
      </c>
      <c r="C9751" s="12" t="str">
        <f>IFERROR(__xludf.DUMMYFUNCTION("TEXTJOIN("";"", TRUE, FILTER($B$2:$B$14794, #REF!=$D$2:$D$14794))"),"#N/A")</f>
        <v>#N/A</v>
      </c>
    </row>
    <row r="9752">
      <c r="B9752" s="4" t="s">
        <v>3086</v>
      </c>
      <c r="C9752" s="12" t="str">
        <f>IFERROR(__xludf.DUMMYFUNCTION("TEXTJOIN("";"", TRUE, FILTER($B$2:$B$14794, #REF!=$D$2:$D$14794))"),"#N/A")</f>
        <v>#N/A</v>
      </c>
    </row>
    <row r="9753">
      <c r="B9753" s="4" t="s">
        <v>3086</v>
      </c>
      <c r="C9753" s="12" t="str">
        <f>IFERROR(__xludf.DUMMYFUNCTION("TEXTJOIN("";"", TRUE, FILTER($B$2:$B$14794, #REF!=$D$2:$D$14794))"),"#N/A")</f>
        <v>#N/A</v>
      </c>
    </row>
    <row r="9754">
      <c r="B9754" s="4" t="s">
        <v>3086</v>
      </c>
      <c r="C9754" s="12" t="str">
        <f>IFERROR(__xludf.DUMMYFUNCTION("TEXTJOIN("";"", TRUE, FILTER($B$2:$B$14794, #REF!=$D$2:$D$14794))"),"#N/A")</f>
        <v>#N/A</v>
      </c>
    </row>
    <row r="9755">
      <c r="B9755" s="4" t="s">
        <v>3086</v>
      </c>
      <c r="C9755" s="12" t="str">
        <f>IFERROR(__xludf.DUMMYFUNCTION("TEXTJOIN("";"", TRUE, FILTER($B$2:$B$14794, #REF!=$D$2:$D$14794))"),"#N/A")</f>
        <v>#N/A</v>
      </c>
    </row>
    <row r="9756">
      <c r="B9756" s="4" t="s">
        <v>3086</v>
      </c>
      <c r="C9756" s="12" t="str">
        <f>IFERROR(__xludf.DUMMYFUNCTION("TEXTJOIN("";"", TRUE, FILTER($B$2:$B$14794, #REF!=$D$2:$D$14794))"),"#N/A")</f>
        <v>#N/A</v>
      </c>
    </row>
    <row r="9757">
      <c r="B9757" s="4" t="s">
        <v>3086</v>
      </c>
      <c r="C9757" s="12" t="str">
        <f>IFERROR(__xludf.DUMMYFUNCTION("TEXTJOIN("";"", TRUE, FILTER($B$2:$B$14794, #REF!=$D$2:$D$14794))"),"#N/A")</f>
        <v>#N/A</v>
      </c>
    </row>
    <row r="9758">
      <c r="B9758" s="4" t="s">
        <v>3088</v>
      </c>
      <c r="C9758" s="12" t="str">
        <f>IFERROR(__xludf.DUMMYFUNCTION("TEXTJOIN("";"", TRUE, FILTER($B$2:$B$14794, #REF!=$D$2:$D$14794))"),"#N/A")</f>
        <v>#N/A</v>
      </c>
    </row>
    <row r="9759">
      <c r="B9759" s="4" t="s">
        <v>3088</v>
      </c>
      <c r="C9759" s="12" t="str">
        <f>IFERROR(__xludf.DUMMYFUNCTION("TEXTJOIN("";"", TRUE, FILTER($B$2:$B$14794, #REF!=$D$2:$D$14794))"),"#N/A")</f>
        <v>#N/A</v>
      </c>
    </row>
    <row r="9760">
      <c r="B9760" s="4" t="s">
        <v>3088</v>
      </c>
      <c r="C9760" s="12" t="str">
        <f>IFERROR(__xludf.DUMMYFUNCTION("TEXTJOIN("";"", TRUE, FILTER($B$2:$B$14794, #REF!=$D$2:$D$14794))"),"#N/A")</f>
        <v>#N/A</v>
      </c>
    </row>
    <row r="9761">
      <c r="B9761" s="4" t="s">
        <v>3088</v>
      </c>
      <c r="C9761" s="12" t="str">
        <f>IFERROR(__xludf.DUMMYFUNCTION("TEXTJOIN("";"", TRUE, FILTER($B$2:$B$14794, #REF!=$D$2:$D$14794))"),"#N/A")</f>
        <v>#N/A</v>
      </c>
    </row>
    <row r="9762">
      <c r="B9762" s="4" t="s">
        <v>3088</v>
      </c>
      <c r="C9762" s="12" t="str">
        <f>IFERROR(__xludf.DUMMYFUNCTION("TEXTJOIN("";"", TRUE, FILTER($B$2:$B$14794, #REF!=$D$2:$D$14794))"),"#N/A")</f>
        <v>#N/A</v>
      </c>
    </row>
    <row r="9763">
      <c r="B9763" s="4" t="s">
        <v>3088</v>
      </c>
      <c r="C9763" s="12" t="str">
        <f>IFERROR(__xludf.DUMMYFUNCTION("TEXTJOIN("";"", TRUE, FILTER($B$2:$B$14794, #REF!=$D$2:$D$14794))"),"#N/A")</f>
        <v>#N/A</v>
      </c>
    </row>
    <row r="9764">
      <c r="B9764" s="4" t="s">
        <v>3088</v>
      </c>
      <c r="C9764" s="12" t="str">
        <f>IFERROR(__xludf.DUMMYFUNCTION("TEXTJOIN("";"", TRUE, FILTER($B$2:$B$14794, #REF!=$D$2:$D$14794))"),"#N/A")</f>
        <v>#N/A</v>
      </c>
    </row>
    <row r="9765">
      <c r="B9765" s="4" t="s">
        <v>3088</v>
      </c>
      <c r="C9765" s="12" t="str">
        <f>IFERROR(__xludf.DUMMYFUNCTION("TEXTJOIN("";"", TRUE, FILTER($B$2:$B$14794, #REF!=$D$2:$D$14794))"),"#N/A")</f>
        <v>#N/A</v>
      </c>
    </row>
    <row r="9766">
      <c r="B9766" s="4" t="s">
        <v>3090</v>
      </c>
      <c r="C9766" s="12" t="str">
        <f>IFERROR(__xludf.DUMMYFUNCTION("TEXTJOIN("";"", TRUE, FILTER($B$2:$B$14794, #REF!=$D$2:$D$14794))"),"#N/A")</f>
        <v>#N/A</v>
      </c>
    </row>
    <row r="9767">
      <c r="B9767" s="4" t="s">
        <v>3090</v>
      </c>
      <c r="C9767" s="12" t="str">
        <f>IFERROR(__xludf.DUMMYFUNCTION("TEXTJOIN("";"", TRUE, FILTER($B$2:$B$14794, #REF!=$D$2:$D$14794))"),"#N/A")</f>
        <v>#N/A</v>
      </c>
    </row>
    <row r="9768">
      <c r="B9768" s="4" t="s">
        <v>3090</v>
      </c>
      <c r="C9768" s="12" t="str">
        <f>IFERROR(__xludf.DUMMYFUNCTION("TEXTJOIN("";"", TRUE, FILTER($B$2:$B$14794, #REF!=$D$2:$D$14794))"),"#N/A")</f>
        <v>#N/A</v>
      </c>
    </row>
    <row r="9769">
      <c r="B9769" s="4" t="s">
        <v>3090</v>
      </c>
      <c r="C9769" s="12" t="str">
        <f>IFERROR(__xludf.DUMMYFUNCTION("TEXTJOIN("";"", TRUE, FILTER($B$2:$B$14794, #REF!=$D$2:$D$14794))"),"#N/A")</f>
        <v>#N/A</v>
      </c>
    </row>
    <row r="9770">
      <c r="B9770" s="4" t="s">
        <v>3090</v>
      </c>
      <c r="C9770" s="12" t="str">
        <f>IFERROR(__xludf.DUMMYFUNCTION("TEXTJOIN("";"", TRUE, FILTER($B$2:$B$14794, #REF!=$D$2:$D$14794))"),"#N/A")</f>
        <v>#N/A</v>
      </c>
    </row>
    <row r="9771">
      <c r="B9771" s="4" t="s">
        <v>3090</v>
      </c>
      <c r="C9771" s="12" t="str">
        <f>IFERROR(__xludf.DUMMYFUNCTION("TEXTJOIN("";"", TRUE, FILTER($B$2:$B$14794, #REF!=$D$2:$D$14794))"),"#N/A")</f>
        <v>#N/A</v>
      </c>
    </row>
    <row r="9772">
      <c r="B9772" s="4" t="s">
        <v>3090</v>
      </c>
      <c r="C9772" s="12" t="str">
        <f>IFERROR(__xludf.DUMMYFUNCTION("TEXTJOIN("";"", TRUE, FILTER($B$2:$B$14794, #REF!=$D$2:$D$14794))"),"#N/A")</f>
        <v>#N/A</v>
      </c>
    </row>
    <row r="9773">
      <c r="B9773" s="4" t="s">
        <v>3090</v>
      </c>
      <c r="C9773" s="12" t="str">
        <f>IFERROR(__xludf.DUMMYFUNCTION("TEXTJOIN("";"", TRUE, FILTER($B$2:$B$14794, #REF!=$D$2:$D$14794))"),"#N/A")</f>
        <v>#N/A</v>
      </c>
    </row>
    <row r="9774">
      <c r="B9774" s="4" t="s">
        <v>3092</v>
      </c>
      <c r="C9774" s="12" t="str">
        <f>IFERROR(__xludf.DUMMYFUNCTION("TEXTJOIN("";"", TRUE, FILTER($B$2:$B$14794, #REF!=$D$2:$D$14794))"),"#N/A")</f>
        <v>#N/A</v>
      </c>
    </row>
    <row r="9775">
      <c r="B9775" s="4" t="s">
        <v>3092</v>
      </c>
      <c r="C9775" s="12" t="str">
        <f>IFERROR(__xludf.DUMMYFUNCTION("TEXTJOIN("";"", TRUE, FILTER($B$2:$B$14794, #REF!=$D$2:$D$14794))"),"#N/A")</f>
        <v>#N/A</v>
      </c>
    </row>
    <row r="9776">
      <c r="B9776" s="4" t="s">
        <v>3092</v>
      </c>
      <c r="C9776" s="12" t="str">
        <f>IFERROR(__xludf.DUMMYFUNCTION("TEXTJOIN("";"", TRUE, FILTER($B$2:$B$14794, #REF!=$D$2:$D$14794))"),"#N/A")</f>
        <v>#N/A</v>
      </c>
    </row>
    <row r="9777">
      <c r="B9777" s="4" t="s">
        <v>3092</v>
      </c>
      <c r="C9777" s="12" t="str">
        <f>IFERROR(__xludf.DUMMYFUNCTION("TEXTJOIN("";"", TRUE, FILTER($B$2:$B$14794, #REF!=$D$2:$D$14794))"),"#N/A")</f>
        <v>#N/A</v>
      </c>
    </row>
    <row r="9778">
      <c r="B9778" s="4" t="s">
        <v>3092</v>
      </c>
      <c r="C9778" s="12" t="str">
        <f>IFERROR(__xludf.DUMMYFUNCTION("TEXTJOIN("";"", TRUE, FILTER($B$2:$B$14794, #REF!=$D$2:$D$14794))"),"#N/A")</f>
        <v>#N/A</v>
      </c>
    </row>
    <row r="9779">
      <c r="B9779" s="4" t="s">
        <v>3092</v>
      </c>
      <c r="C9779" s="12" t="str">
        <f>IFERROR(__xludf.DUMMYFUNCTION("TEXTJOIN("";"", TRUE, FILTER($B$2:$B$14794, #REF!=$D$2:$D$14794))"),"#N/A")</f>
        <v>#N/A</v>
      </c>
    </row>
    <row r="9780">
      <c r="B9780" s="4" t="s">
        <v>3092</v>
      </c>
      <c r="C9780" s="12" t="str">
        <f>IFERROR(__xludf.DUMMYFUNCTION("TEXTJOIN("";"", TRUE, FILTER($B$2:$B$14794, #REF!=$D$2:$D$14794))"),"#N/A")</f>
        <v>#N/A</v>
      </c>
    </row>
    <row r="9781">
      <c r="B9781" s="4" t="s">
        <v>3092</v>
      </c>
      <c r="C9781" s="12" t="str">
        <f>IFERROR(__xludf.DUMMYFUNCTION("TEXTJOIN("";"", TRUE, FILTER($B$2:$B$14794, #REF!=$D$2:$D$14794))"),"#N/A")</f>
        <v>#N/A</v>
      </c>
    </row>
    <row r="9782">
      <c r="B9782" s="4" t="s">
        <v>3094</v>
      </c>
      <c r="C9782" s="12" t="str">
        <f>IFERROR(__xludf.DUMMYFUNCTION("TEXTJOIN("";"", TRUE, FILTER($B$2:$B$14794, #REF!=$D$2:$D$14794))"),"#N/A")</f>
        <v>#N/A</v>
      </c>
    </row>
    <row r="9783">
      <c r="B9783" s="4" t="s">
        <v>3094</v>
      </c>
      <c r="C9783" s="12" t="str">
        <f>IFERROR(__xludf.DUMMYFUNCTION("TEXTJOIN("";"", TRUE, FILTER($B$2:$B$14794, #REF!=$D$2:$D$14794))"),"#N/A")</f>
        <v>#N/A</v>
      </c>
    </row>
    <row r="9784">
      <c r="B9784" s="4" t="s">
        <v>3094</v>
      </c>
      <c r="C9784" s="12" t="str">
        <f>IFERROR(__xludf.DUMMYFUNCTION("TEXTJOIN("";"", TRUE, FILTER($B$2:$B$14794, #REF!=$D$2:$D$14794))"),"#N/A")</f>
        <v>#N/A</v>
      </c>
    </row>
    <row r="9785">
      <c r="B9785" s="4" t="s">
        <v>3094</v>
      </c>
      <c r="C9785" s="12" t="str">
        <f>IFERROR(__xludf.DUMMYFUNCTION("TEXTJOIN("";"", TRUE, FILTER($B$2:$B$14794, #REF!=$D$2:$D$14794))"),"#N/A")</f>
        <v>#N/A</v>
      </c>
    </row>
    <row r="9786">
      <c r="B9786" s="4" t="s">
        <v>3094</v>
      </c>
      <c r="C9786" s="12" t="str">
        <f>IFERROR(__xludf.DUMMYFUNCTION("TEXTJOIN("";"", TRUE, FILTER($B$2:$B$14794, #REF!=$D$2:$D$14794))"),"#N/A")</f>
        <v>#N/A</v>
      </c>
    </row>
    <row r="9787">
      <c r="B9787" s="4" t="s">
        <v>3094</v>
      </c>
      <c r="C9787" s="12" t="str">
        <f>IFERROR(__xludf.DUMMYFUNCTION("TEXTJOIN("";"", TRUE, FILTER($B$2:$B$14794, #REF!=$D$2:$D$14794))"),"#N/A")</f>
        <v>#N/A</v>
      </c>
    </row>
    <row r="9788">
      <c r="B9788" s="4" t="s">
        <v>3094</v>
      </c>
      <c r="C9788" s="12" t="str">
        <f>IFERROR(__xludf.DUMMYFUNCTION("TEXTJOIN("";"", TRUE, FILTER($B$2:$B$14794, #REF!=$D$2:$D$14794))"),"#N/A")</f>
        <v>#N/A</v>
      </c>
    </row>
    <row r="9789">
      <c r="B9789" s="4" t="s">
        <v>3094</v>
      </c>
      <c r="C9789" s="12" t="str">
        <f>IFERROR(__xludf.DUMMYFUNCTION("TEXTJOIN("";"", TRUE, FILTER($B$2:$B$14794, #REF!=$D$2:$D$14794))"),"#N/A")</f>
        <v>#N/A</v>
      </c>
    </row>
    <row r="9790">
      <c r="B9790" s="4" t="s">
        <v>3094</v>
      </c>
      <c r="C9790" s="12" t="str">
        <f>IFERROR(__xludf.DUMMYFUNCTION("TEXTJOIN("";"", TRUE, FILTER($B$2:$B$14794, #REF!=$D$2:$D$14794))"),"#N/A")</f>
        <v>#N/A</v>
      </c>
    </row>
    <row r="9791">
      <c r="B9791" s="4" t="s">
        <v>3096</v>
      </c>
      <c r="C9791" s="12" t="str">
        <f>IFERROR(__xludf.DUMMYFUNCTION("TEXTJOIN("";"", TRUE, FILTER($B$2:$B$14794, #REF!=$D$2:$D$14794))"),"#N/A")</f>
        <v>#N/A</v>
      </c>
    </row>
    <row r="9792">
      <c r="B9792" s="4" t="s">
        <v>3096</v>
      </c>
      <c r="C9792" s="12" t="str">
        <f>IFERROR(__xludf.DUMMYFUNCTION("TEXTJOIN("";"", TRUE, FILTER($B$2:$B$14794, #REF!=$D$2:$D$14794))"),"#N/A")</f>
        <v>#N/A</v>
      </c>
    </row>
    <row r="9793">
      <c r="B9793" s="4" t="s">
        <v>3096</v>
      </c>
      <c r="C9793" s="12" t="str">
        <f>IFERROR(__xludf.DUMMYFUNCTION("TEXTJOIN("";"", TRUE, FILTER($B$2:$B$14794, #REF!=$D$2:$D$14794))"),"#N/A")</f>
        <v>#N/A</v>
      </c>
    </row>
    <row r="9794">
      <c r="B9794" s="4" t="s">
        <v>3096</v>
      </c>
      <c r="C9794" s="12" t="str">
        <f>IFERROR(__xludf.DUMMYFUNCTION("TEXTJOIN("";"", TRUE, FILTER($B$2:$B$14794, #REF!=$D$2:$D$14794))"),"#N/A")</f>
        <v>#N/A</v>
      </c>
    </row>
    <row r="9795">
      <c r="B9795" s="4" t="s">
        <v>3096</v>
      </c>
      <c r="C9795" s="12" t="str">
        <f>IFERROR(__xludf.DUMMYFUNCTION("TEXTJOIN("";"", TRUE, FILTER($B$2:$B$14794, #REF!=$D$2:$D$14794))"),"#N/A")</f>
        <v>#N/A</v>
      </c>
    </row>
    <row r="9796">
      <c r="B9796" s="4" t="s">
        <v>3096</v>
      </c>
      <c r="C9796" s="12" t="str">
        <f>IFERROR(__xludf.DUMMYFUNCTION("TEXTJOIN("";"", TRUE, FILTER($B$2:$B$14794, #REF!=$D$2:$D$14794))"),"#N/A")</f>
        <v>#N/A</v>
      </c>
    </row>
    <row r="9797">
      <c r="B9797" s="4" t="s">
        <v>3096</v>
      </c>
      <c r="C9797" s="12" t="str">
        <f>IFERROR(__xludf.DUMMYFUNCTION("TEXTJOIN("";"", TRUE, FILTER($B$2:$B$14794, #REF!=$D$2:$D$14794))"),"#N/A")</f>
        <v>#N/A</v>
      </c>
    </row>
    <row r="9798">
      <c r="B9798" s="4" t="s">
        <v>3096</v>
      </c>
      <c r="C9798" s="12" t="str">
        <f>IFERROR(__xludf.DUMMYFUNCTION("TEXTJOIN("";"", TRUE, FILTER($B$2:$B$14794, #REF!=$D$2:$D$14794))"),"#N/A")</f>
        <v>#N/A</v>
      </c>
    </row>
    <row r="9799">
      <c r="B9799" s="4" t="s">
        <v>3096</v>
      </c>
      <c r="C9799" s="12" t="str">
        <f>IFERROR(__xludf.DUMMYFUNCTION("TEXTJOIN("";"", TRUE, FILTER($B$2:$B$14794, #REF!=$D$2:$D$14794))"),"#N/A")</f>
        <v>#N/A</v>
      </c>
    </row>
    <row r="9800">
      <c r="B9800" s="4" t="s">
        <v>3096</v>
      </c>
      <c r="C9800" s="12" t="str">
        <f>IFERROR(__xludf.DUMMYFUNCTION("TEXTJOIN("";"", TRUE, FILTER($B$2:$B$14794, #REF!=$D$2:$D$14794))"),"#N/A")</f>
        <v>#N/A</v>
      </c>
    </row>
    <row r="9801">
      <c r="B9801" s="4" t="s">
        <v>3098</v>
      </c>
      <c r="C9801" s="12" t="str">
        <f>IFERROR(__xludf.DUMMYFUNCTION("TEXTJOIN("";"", TRUE, FILTER($B$2:$B$14794, #REF!=$D$2:$D$14794))"),"#N/A")</f>
        <v>#N/A</v>
      </c>
    </row>
    <row r="9802">
      <c r="B9802" s="4" t="s">
        <v>3098</v>
      </c>
      <c r="C9802" s="12" t="str">
        <f>IFERROR(__xludf.DUMMYFUNCTION("TEXTJOIN("";"", TRUE, FILTER($B$2:$B$14794, #REF!=$D$2:$D$14794))"),"#N/A")</f>
        <v>#N/A</v>
      </c>
    </row>
    <row r="9803">
      <c r="B9803" s="4" t="s">
        <v>3098</v>
      </c>
      <c r="C9803" s="12" t="str">
        <f>IFERROR(__xludf.DUMMYFUNCTION("TEXTJOIN("";"", TRUE, FILTER($B$2:$B$14794, #REF!=$D$2:$D$14794))"),"#N/A")</f>
        <v>#N/A</v>
      </c>
    </row>
    <row r="9804">
      <c r="B9804" s="4" t="s">
        <v>3098</v>
      </c>
      <c r="C9804" s="12" t="str">
        <f>IFERROR(__xludf.DUMMYFUNCTION("TEXTJOIN("";"", TRUE, FILTER($B$2:$B$14794, #REF!=$D$2:$D$14794))"),"#N/A")</f>
        <v>#N/A</v>
      </c>
    </row>
    <row r="9805">
      <c r="B9805" s="4" t="s">
        <v>3098</v>
      </c>
      <c r="C9805" s="12" t="str">
        <f>IFERROR(__xludf.DUMMYFUNCTION("TEXTJOIN("";"", TRUE, FILTER($B$2:$B$14794, #REF!=$D$2:$D$14794))"),"#N/A")</f>
        <v>#N/A</v>
      </c>
    </row>
    <row r="9806">
      <c r="B9806" s="4" t="s">
        <v>3098</v>
      </c>
      <c r="C9806" s="12" t="str">
        <f>IFERROR(__xludf.DUMMYFUNCTION("TEXTJOIN("";"", TRUE, FILTER($B$2:$B$14794, #REF!=$D$2:$D$14794))"),"#N/A")</f>
        <v>#N/A</v>
      </c>
    </row>
    <row r="9807">
      <c r="B9807" s="4" t="s">
        <v>3098</v>
      </c>
      <c r="C9807" s="12" t="str">
        <f>IFERROR(__xludf.DUMMYFUNCTION("TEXTJOIN("";"", TRUE, FILTER($B$2:$B$14794, #REF!=$D$2:$D$14794))"),"#N/A")</f>
        <v>#N/A</v>
      </c>
    </row>
    <row r="9808">
      <c r="B9808" s="4" t="s">
        <v>3098</v>
      </c>
      <c r="C9808" s="12" t="str">
        <f>IFERROR(__xludf.DUMMYFUNCTION("TEXTJOIN("";"", TRUE, FILTER($B$2:$B$14794, #REF!=$D$2:$D$14794))"),"#N/A")</f>
        <v>#N/A</v>
      </c>
    </row>
    <row r="9809">
      <c r="B9809" s="4" t="s">
        <v>3098</v>
      </c>
      <c r="C9809" s="12" t="str">
        <f>IFERROR(__xludf.DUMMYFUNCTION("TEXTJOIN("";"", TRUE, FILTER($B$2:$B$14794, #REF!=$D$2:$D$14794))"),"#N/A")</f>
        <v>#N/A</v>
      </c>
    </row>
    <row r="9810">
      <c r="B9810" s="4" t="s">
        <v>3098</v>
      </c>
      <c r="C9810" s="12" t="str">
        <f>IFERROR(__xludf.DUMMYFUNCTION("TEXTJOIN("";"", TRUE, FILTER($B$2:$B$14794, #REF!=$D$2:$D$14794))"),"#N/A")</f>
        <v>#N/A</v>
      </c>
    </row>
    <row r="9811">
      <c r="B9811" s="4" t="s">
        <v>3100</v>
      </c>
      <c r="C9811" s="12" t="str">
        <f>IFERROR(__xludf.DUMMYFUNCTION("TEXTJOIN("";"", TRUE, FILTER($B$2:$B$14794, #REF!=$D$2:$D$14794))"),"#N/A")</f>
        <v>#N/A</v>
      </c>
    </row>
    <row r="9812">
      <c r="B9812" s="4" t="s">
        <v>3100</v>
      </c>
      <c r="C9812" s="12" t="str">
        <f>IFERROR(__xludf.DUMMYFUNCTION("TEXTJOIN("";"", TRUE, FILTER($B$2:$B$14794, #REF!=$D$2:$D$14794))"),"#N/A")</f>
        <v>#N/A</v>
      </c>
    </row>
    <row r="9813">
      <c r="B9813" s="4" t="s">
        <v>3100</v>
      </c>
      <c r="C9813" s="12" t="str">
        <f>IFERROR(__xludf.DUMMYFUNCTION("TEXTJOIN("";"", TRUE, FILTER($B$2:$B$14794, #REF!=$D$2:$D$14794))"),"#N/A")</f>
        <v>#N/A</v>
      </c>
    </row>
    <row r="9814">
      <c r="B9814" s="4" t="s">
        <v>3100</v>
      </c>
      <c r="C9814" s="12" t="str">
        <f>IFERROR(__xludf.DUMMYFUNCTION("TEXTJOIN("";"", TRUE, FILTER($B$2:$B$14794, #REF!=$D$2:$D$14794))"),"#N/A")</f>
        <v>#N/A</v>
      </c>
    </row>
    <row r="9815">
      <c r="B9815" s="4" t="s">
        <v>3102</v>
      </c>
      <c r="C9815" s="12" t="str">
        <f>IFERROR(__xludf.DUMMYFUNCTION("TEXTJOIN("";"", TRUE, FILTER($B$2:$B$14794, #REF!=$D$2:$D$14794))"),"#N/A")</f>
        <v>#N/A</v>
      </c>
    </row>
    <row r="9816">
      <c r="B9816" s="4" t="s">
        <v>3102</v>
      </c>
      <c r="C9816" s="12" t="str">
        <f>IFERROR(__xludf.DUMMYFUNCTION("TEXTJOIN("";"", TRUE, FILTER($B$2:$B$14794, #REF!=$D$2:$D$14794))"),"#N/A")</f>
        <v>#N/A</v>
      </c>
    </row>
    <row r="9817">
      <c r="B9817" s="4" t="s">
        <v>3102</v>
      </c>
      <c r="C9817" s="12" t="str">
        <f>IFERROR(__xludf.DUMMYFUNCTION("TEXTJOIN("";"", TRUE, FILTER($B$2:$B$14794, #REF!=$D$2:$D$14794))"),"#N/A")</f>
        <v>#N/A</v>
      </c>
    </row>
    <row r="9818">
      <c r="B9818" s="4" t="s">
        <v>3102</v>
      </c>
      <c r="C9818" s="12" t="str">
        <f>IFERROR(__xludf.DUMMYFUNCTION("TEXTJOIN("";"", TRUE, FILTER($B$2:$B$14794, #REF!=$D$2:$D$14794))"),"#N/A")</f>
        <v>#N/A</v>
      </c>
    </row>
    <row r="9819">
      <c r="B9819" s="4" t="s">
        <v>3102</v>
      </c>
      <c r="C9819" s="12" t="str">
        <f>IFERROR(__xludf.DUMMYFUNCTION("TEXTJOIN("";"", TRUE, FILTER($B$2:$B$14794, #REF!=$D$2:$D$14794))"),"#N/A")</f>
        <v>#N/A</v>
      </c>
    </row>
    <row r="9820">
      <c r="B9820" s="4" t="s">
        <v>3104</v>
      </c>
      <c r="C9820" s="12" t="str">
        <f>IFERROR(__xludf.DUMMYFUNCTION("TEXTJOIN("";"", TRUE, FILTER($B$2:$B$14794, #REF!=$D$2:$D$14794))"),"#N/A")</f>
        <v>#N/A</v>
      </c>
    </row>
    <row r="9821">
      <c r="B9821" s="4" t="s">
        <v>3104</v>
      </c>
      <c r="C9821" s="12" t="str">
        <f>IFERROR(__xludf.DUMMYFUNCTION("TEXTJOIN("";"", TRUE, FILTER($B$2:$B$14794, #REF!=$D$2:$D$14794))"),"#N/A")</f>
        <v>#N/A</v>
      </c>
    </row>
    <row r="9822">
      <c r="B9822" s="4" t="s">
        <v>3104</v>
      </c>
      <c r="C9822" s="12" t="str">
        <f>IFERROR(__xludf.DUMMYFUNCTION("TEXTJOIN("";"", TRUE, FILTER($B$2:$B$14794, #REF!=$D$2:$D$14794))"),"#N/A")</f>
        <v>#N/A</v>
      </c>
    </row>
    <row r="9823">
      <c r="B9823" s="4" t="s">
        <v>3104</v>
      </c>
      <c r="C9823" s="12" t="str">
        <f>IFERROR(__xludf.DUMMYFUNCTION("TEXTJOIN("";"", TRUE, FILTER($B$2:$B$14794, #REF!=$D$2:$D$14794))"),"#N/A")</f>
        <v>#N/A</v>
      </c>
    </row>
    <row r="9824">
      <c r="B9824" s="4" t="s">
        <v>3107</v>
      </c>
      <c r="C9824" s="12" t="str">
        <f>IFERROR(__xludf.DUMMYFUNCTION("TEXTJOIN("";"", TRUE, FILTER($B$2:$B$14794, #REF!=$D$2:$D$14794))"),"#N/A")</f>
        <v>#N/A</v>
      </c>
    </row>
    <row r="9825">
      <c r="B9825" s="4" t="s">
        <v>3107</v>
      </c>
      <c r="C9825" s="12" t="str">
        <f>IFERROR(__xludf.DUMMYFUNCTION("TEXTJOIN("";"", TRUE, FILTER($B$2:$B$14794, #REF!=$D$2:$D$14794))"),"#N/A")</f>
        <v>#N/A</v>
      </c>
    </row>
    <row r="9826">
      <c r="B9826" s="4" t="s">
        <v>3107</v>
      </c>
      <c r="C9826" s="12" t="str">
        <f>IFERROR(__xludf.DUMMYFUNCTION("TEXTJOIN("";"", TRUE, FILTER($B$2:$B$14794, #REF!=$D$2:$D$14794))"),"#N/A")</f>
        <v>#N/A</v>
      </c>
    </row>
    <row r="9827">
      <c r="B9827" s="4" t="s">
        <v>3107</v>
      </c>
      <c r="C9827" s="12" t="str">
        <f>IFERROR(__xludf.DUMMYFUNCTION("TEXTJOIN("";"", TRUE, FILTER($B$2:$B$14794, #REF!=$D$2:$D$14794))"),"#N/A")</f>
        <v>#N/A</v>
      </c>
    </row>
    <row r="9828">
      <c r="B9828" s="4" t="s">
        <v>3109</v>
      </c>
      <c r="C9828" s="12" t="str">
        <f>IFERROR(__xludf.DUMMYFUNCTION("TEXTJOIN("";"", TRUE, FILTER($B$2:$B$14794, #REF!=$D$2:$D$14794))"),"#N/A")</f>
        <v>#N/A</v>
      </c>
    </row>
    <row r="9829">
      <c r="B9829" s="4" t="s">
        <v>3109</v>
      </c>
      <c r="C9829" s="12" t="str">
        <f>IFERROR(__xludf.DUMMYFUNCTION("TEXTJOIN("";"", TRUE, FILTER($B$2:$B$14794, #REF!=$D$2:$D$14794))"),"#N/A")</f>
        <v>#N/A</v>
      </c>
    </row>
    <row r="9830">
      <c r="B9830" s="4" t="s">
        <v>3109</v>
      </c>
      <c r="C9830" s="12" t="str">
        <f>IFERROR(__xludf.DUMMYFUNCTION("TEXTJOIN("";"", TRUE, FILTER($B$2:$B$14794, #REF!=$D$2:$D$14794))"),"#N/A")</f>
        <v>#N/A</v>
      </c>
    </row>
    <row r="9831">
      <c r="B9831" s="4" t="s">
        <v>3109</v>
      </c>
      <c r="C9831" s="12" t="str">
        <f>IFERROR(__xludf.DUMMYFUNCTION("TEXTJOIN("";"", TRUE, FILTER($B$2:$B$14794, #REF!=$D$2:$D$14794))"),"#N/A")</f>
        <v>#N/A</v>
      </c>
    </row>
    <row r="9832">
      <c r="B9832" s="4" t="s">
        <v>3109</v>
      </c>
      <c r="C9832" s="12" t="str">
        <f>IFERROR(__xludf.DUMMYFUNCTION("TEXTJOIN("";"", TRUE, FILTER($B$2:$B$14794, #REF!=$D$2:$D$14794))"),"#N/A")</f>
        <v>#N/A</v>
      </c>
    </row>
    <row r="9833">
      <c r="B9833" s="4" t="s">
        <v>3109</v>
      </c>
      <c r="C9833" s="12" t="str">
        <f>IFERROR(__xludf.DUMMYFUNCTION("TEXTJOIN("";"", TRUE, FILTER($B$2:$B$14794, #REF!=$D$2:$D$14794))"),"#N/A")</f>
        <v>#N/A</v>
      </c>
    </row>
    <row r="9834">
      <c r="B9834" s="4" t="s">
        <v>3109</v>
      </c>
      <c r="C9834" s="12" t="str">
        <f>IFERROR(__xludf.DUMMYFUNCTION("TEXTJOIN("";"", TRUE, FILTER($B$2:$B$14794, #REF!=$D$2:$D$14794))"),"#N/A")</f>
        <v>#N/A</v>
      </c>
    </row>
    <row r="9835">
      <c r="B9835" s="4" t="s">
        <v>3109</v>
      </c>
      <c r="C9835" s="12" t="str">
        <f>IFERROR(__xludf.DUMMYFUNCTION("TEXTJOIN("";"", TRUE, FILTER($B$2:$B$14794, #REF!=$D$2:$D$14794))"),"#N/A")</f>
        <v>#N/A</v>
      </c>
    </row>
    <row r="9836">
      <c r="B9836" s="4" t="s">
        <v>3111</v>
      </c>
      <c r="C9836" s="12" t="str">
        <f>IFERROR(__xludf.DUMMYFUNCTION("TEXTJOIN("";"", TRUE, FILTER($B$2:$B$14794, #REF!=$D$2:$D$14794))"),"#N/A")</f>
        <v>#N/A</v>
      </c>
    </row>
    <row r="9837">
      <c r="B9837" s="4" t="s">
        <v>3111</v>
      </c>
      <c r="C9837" s="12" t="str">
        <f>IFERROR(__xludf.DUMMYFUNCTION("TEXTJOIN("";"", TRUE, FILTER($B$2:$B$14794, #REF!=$D$2:$D$14794))"),"#N/A")</f>
        <v>#N/A</v>
      </c>
    </row>
    <row r="9838">
      <c r="B9838" s="4" t="s">
        <v>3111</v>
      </c>
      <c r="C9838" s="12" t="str">
        <f>IFERROR(__xludf.DUMMYFUNCTION("TEXTJOIN("";"", TRUE, FILTER($B$2:$B$14794, #REF!=$D$2:$D$14794))"),"#N/A")</f>
        <v>#N/A</v>
      </c>
    </row>
    <row r="9839">
      <c r="B9839" s="4" t="s">
        <v>3111</v>
      </c>
      <c r="C9839" s="12" t="str">
        <f>IFERROR(__xludf.DUMMYFUNCTION("TEXTJOIN("";"", TRUE, FILTER($B$2:$B$14794, #REF!=$D$2:$D$14794))"),"#N/A")</f>
        <v>#N/A</v>
      </c>
    </row>
    <row r="9840">
      <c r="B9840" s="4" t="s">
        <v>3111</v>
      </c>
      <c r="C9840" s="12" t="str">
        <f>IFERROR(__xludf.DUMMYFUNCTION("TEXTJOIN("";"", TRUE, FILTER($B$2:$B$14794, #REF!=$D$2:$D$14794))"),"#N/A")</f>
        <v>#N/A</v>
      </c>
    </row>
    <row r="9841">
      <c r="B9841" s="4" t="s">
        <v>3111</v>
      </c>
      <c r="C9841" s="12" t="str">
        <f>IFERROR(__xludf.DUMMYFUNCTION("TEXTJOIN("";"", TRUE, FILTER($B$2:$B$14794, #REF!=$D$2:$D$14794))"),"#N/A")</f>
        <v>#N/A</v>
      </c>
    </row>
    <row r="9842">
      <c r="B9842" s="4" t="s">
        <v>3111</v>
      </c>
      <c r="C9842" s="12" t="str">
        <f>IFERROR(__xludf.DUMMYFUNCTION("TEXTJOIN("";"", TRUE, FILTER($B$2:$B$14794, #REF!=$D$2:$D$14794))"),"#N/A")</f>
        <v>#N/A</v>
      </c>
    </row>
    <row r="9843">
      <c r="B9843" s="4" t="s">
        <v>3111</v>
      </c>
      <c r="C9843" s="12" t="str">
        <f>IFERROR(__xludf.DUMMYFUNCTION("TEXTJOIN("";"", TRUE, FILTER($B$2:$B$14794, #REF!=$D$2:$D$14794))"),"#N/A")</f>
        <v>#N/A</v>
      </c>
    </row>
    <row r="9844">
      <c r="B9844" s="4" t="s">
        <v>3113</v>
      </c>
      <c r="C9844" s="12" t="str">
        <f>IFERROR(__xludf.DUMMYFUNCTION("TEXTJOIN("";"", TRUE, FILTER($B$2:$B$14794, #REF!=$D$2:$D$14794))"),"#N/A")</f>
        <v>#N/A</v>
      </c>
    </row>
    <row r="9845">
      <c r="B9845" s="4" t="s">
        <v>3113</v>
      </c>
      <c r="C9845" s="12" t="str">
        <f>IFERROR(__xludf.DUMMYFUNCTION("TEXTJOIN("";"", TRUE, FILTER($B$2:$B$14794, #REF!=$D$2:$D$14794))"),"#N/A")</f>
        <v>#N/A</v>
      </c>
    </row>
    <row r="9846">
      <c r="B9846" s="4" t="s">
        <v>3113</v>
      </c>
      <c r="C9846" s="12" t="str">
        <f>IFERROR(__xludf.DUMMYFUNCTION("TEXTJOIN("";"", TRUE, FILTER($B$2:$B$14794, #REF!=$D$2:$D$14794))"),"#N/A")</f>
        <v>#N/A</v>
      </c>
    </row>
    <row r="9847">
      <c r="B9847" s="4" t="s">
        <v>3113</v>
      </c>
      <c r="C9847" s="12" t="str">
        <f>IFERROR(__xludf.DUMMYFUNCTION("TEXTJOIN("";"", TRUE, FILTER($B$2:$B$14794, #REF!=$D$2:$D$14794))"),"#N/A")</f>
        <v>#N/A</v>
      </c>
    </row>
    <row r="9848">
      <c r="B9848" s="4" t="s">
        <v>3113</v>
      </c>
      <c r="C9848" s="12" t="str">
        <f>IFERROR(__xludf.DUMMYFUNCTION("TEXTJOIN("";"", TRUE, FILTER($B$2:$B$14794, #REF!=$D$2:$D$14794))"),"#N/A")</f>
        <v>#N/A</v>
      </c>
    </row>
    <row r="9849">
      <c r="B9849" s="4" t="s">
        <v>3113</v>
      </c>
      <c r="C9849" s="12" t="str">
        <f>IFERROR(__xludf.DUMMYFUNCTION("TEXTJOIN("";"", TRUE, FILTER($B$2:$B$14794, #REF!=$D$2:$D$14794))"),"#N/A")</f>
        <v>#N/A</v>
      </c>
    </row>
    <row r="9850">
      <c r="B9850" s="4" t="s">
        <v>3113</v>
      </c>
      <c r="C9850" s="12" t="str">
        <f>IFERROR(__xludf.DUMMYFUNCTION("TEXTJOIN("";"", TRUE, FILTER($B$2:$B$14794, #REF!=$D$2:$D$14794))"),"#N/A")</f>
        <v>#N/A</v>
      </c>
    </row>
    <row r="9851">
      <c r="B9851" s="4" t="s">
        <v>3113</v>
      </c>
      <c r="C9851" s="12" t="str">
        <f>IFERROR(__xludf.DUMMYFUNCTION("TEXTJOIN("";"", TRUE, FILTER($B$2:$B$14794, #REF!=$D$2:$D$14794))"),"#N/A")</f>
        <v>#N/A</v>
      </c>
    </row>
    <row r="9852">
      <c r="B9852" s="4" t="s">
        <v>3113</v>
      </c>
      <c r="C9852" s="12" t="str">
        <f>IFERROR(__xludf.DUMMYFUNCTION("TEXTJOIN("";"", TRUE, FILTER($B$2:$B$14794, #REF!=$D$2:$D$14794))"),"#N/A")</f>
        <v>#N/A</v>
      </c>
    </row>
    <row r="9853">
      <c r="B9853" s="4" t="s">
        <v>3115</v>
      </c>
      <c r="C9853" s="12" t="str">
        <f>IFERROR(__xludf.DUMMYFUNCTION("TEXTJOIN("";"", TRUE, FILTER($B$2:$B$14794, #REF!=$D$2:$D$14794))"),"#N/A")</f>
        <v>#N/A</v>
      </c>
    </row>
    <row r="9854">
      <c r="B9854" s="4" t="s">
        <v>3115</v>
      </c>
      <c r="C9854" s="12" t="str">
        <f>IFERROR(__xludf.DUMMYFUNCTION("TEXTJOIN("";"", TRUE, FILTER($B$2:$B$14794, #REF!=$D$2:$D$14794))"),"#N/A")</f>
        <v>#N/A</v>
      </c>
    </row>
    <row r="9855">
      <c r="B9855" s="4" t="s">
        <v>3115</v>
      </c>
      <c r="C9855" s="12" t="str">
        <f>IFERROR(__xludf.DUMMYFUNCTION("TEXTJOIN("";"", TRUE, FILTER($B$2:$B$14794, #REF!=$D$2:$D$14794))"),"#N/A")</f>
        <v>#N/A</v>
      </c>
    </row>
    <row r="9856">
      <c r="B9856" s="4" t="s">
        <v>3115</v>
      </c>
      <c r="C9856" s="12" t="str">
        <f>IFERROR(__xludf.DUMMYFUNCTION("TEXTJOIN("";"", TRUE, FILTER($B$2:$B$14794, #REF!=$D$2:$D$14794))"),"#N/A")</f>
        <v>#N/A</v>
      </c>
    </row>
    <row r="9857">
      <c r="B9857" s="4" t="s">
        <v>3115</v>
      </c>
      <c r="C9857" s="12" t="str">
        <f>IFERROR(__xludf.DUMMYFUNCTION("TEXTJOIN("";"", TRUE, FILTER($B$2:$B$14794, #REF!=$D$2:$D$14794))"),"#N/A")</f>
        <v>#N/A</v>
      </c>
    </row>
    <row r="9858">
      <c r="B9858" s="4" t="s">
        <v>3115</v>
      </c>
      <c r="C9858" s="12" t="str">
        <f>IFERROR(__xludf.DUMMYFUNCTION("TEXTJOIN("";"", TRUE, FILTER($B$2:$B$14794, #REF!=$D$2:$D$14794))"),"#N/A")</f>
        <v>#N/A</v>
      </c>
    </row>
    <row r="9859">
      <c r="B9859" s="4" t="s">
        <v>3115</v>
      </c>
      <c r="C9859" s="12" t="str">
        <f>IFERROR(__xludf.DUMMYFUNCTION("TEXTJOIN("";"", TRUE, FILTER($B$2:$B$14794, #REF!=$D$2:$D$14794))"),"#N/A")</f>
        <v>#N/A</v>
      </c>
    </row>
    <row r="9860">
      <c r="B9860" s="4" t="s">
        <v>3117</v>
      </c>
      <c r="C9860" s="12" t="str">
        <f>IFERROR(__xludf.DUMMYFUNCTION("TEXTJOIN("";"", TRUE, FILTER($B$2:$B$14794, #REF!=$D$2:$D$14794))"),"#N/A")</f>
        <v>#N/A</v>
      </c>
    </row>
    <row r="9861">
      <c r="B9861" s="4" t="s">
        <v>3117</v>
      </c>
      <c r="C9861" s="12" t="str">
        <f>IFERROR(__xludf.DUMMYFUNCTION("TEXTJOIN("";"", TRUE, FILTER($B$2:$B$14794, #REF!=$D$2:$D$14794))"),"#N/A")</f>
        <v>#N/A</v>
      </c>
    </row>
    <row r="9862">
      <c r="B9862" s="4" t="s">
        <v>3117</v>
      </c>
      <c r="C9862" s="12" t="str">
        <f>IFERROR(__xludf.DUMMYFUNCTION("TEXTJOIN("";"", TRUE, FILTER($B$2:$B$14794, #REF!=$D$2:$D$14794))"),"#N/A")</f>
        <v>#N/A</v>
      </c>
    </row>
    <row r="9863">
      <c r="B9863" s="4" t="s">
        <v>3117</v>
      </c>
      <c r="C9863" s="12" t="str">
        <f>IFERROR(__xludf.DUMMYFUNCTION("TEXTJOIN("";"", TRUE, FILTER($B$2:$B$14794, #REF!=$D$2:$D$14794))"),"#N/A")</f>
        <v>#N/A</v>
      </c>
    </row>
    <row r="9864">
      <c r="B9864" s="4" t="s">
        <v>3117</v>
      </c>
      <c r="C9864" s="12" t="str">
        <f>IFERROR(__xludf.DUMMYFUNCTION("TEXTJOIN("";"", TRUE, FILTER($B$2:$B$14794, #REF!=$D$2:$D$14794))"),"#N/A")</f>
        <v>#N/A</v>
      </c>
    </row>
    <row r="9865">
      <c r="B9865" s="4" t="s">
        <v>3117</v>
      </c>
      <c r="C9865" s="12" t="str">
        <f>IFERROR(__xludf.DUMMYFUNCTION("TEXTJOIN("";"", TRUE, FILTER($B$2:$B$14794, #REF!=$D$2:$D$14794))"),"#N/A")</f>
        <v>#N/A</v>
      </c>
    </row>
    <row r="9866">
      <c r="B9866" s="4" t="s">
        <v>3117</v>
      </c>
      <c r="C9866" s="12" t="str">
        <f>IFERROR(__xludf.DUMMYFUNCTION("TEXTJOIN("";"", TRUE, FILTER($B$2:$B$14794, #REF!=$D$2:$D$14794))"),"#N/A")</f>
        <v>#N/A</v>
      </c>
    </row>
    <row r="9867">
      <c r="B9867" s="4" t="s">
        <v>3119</v>
      </c>
      <c r="C9867" s="12" t="str">
        <f>IFERROR(__xludf.DUMMYFUNCTION("TEXTJOIN("";"", TRUE, FILTER($B$2:$B$14794, #REF!=$D$2:$D$14794))"),"#N/A")</f>
        <v>#N/A</v>
      </c>
    </row>
    <row r="9868">
      <c r="B9868" s="4" t="s">
        <v>3121</v>
      </c>
      <c r="C9868" s="12" t="str">
        <f>IFERROR(__xludf.DUMMYFUNCTION("TEXTJOIN("";"", TRUE, FILTER($B$2:$B$14794, #REF!=$D$2:$D$14794))"),"#N/A")</f>
        <v>#N/A</v>
      </c>
    </row>
    <row r="9869">
      <c r="B9869" s="4" t="s">
        <v>3121</v>
      </c>
      <c r="C9869" s="12" t="str">
        <f>IFERROR(__xludf.DUMMYFUNCTION("TEXTJOIN("";"", TRUE, FILTER($B$2:$B$14794, #REF!=$D$2:$D$14794))"),"#N/A")</f>
        <v>#N/A</v>
      </c>
    </row>
    <row r="9870">
      <c r="B9870" s="4" t="s">
        <v>3121</v>
      </c>
      <c r="C9870" s="12" t="str">
        <f>IFERROR(__xludf.DUMMYFUNCTION("TEXTJOIN("";"", TRUE, FILTER($B$2:$B$14794, #REF!=$D$2:$D$14794))"),"#N/A")</f>
        <v>#N/A</v>
      </c>
    </row>
    <row r="9871">
      <c r="B9871" s="4" t="s">
        <v>3123</v>
      </c>
      <c r="C9871" s="12" t="str">
        <f>IFERROR(__xludf.DUMMYFUNCTION("TEXTJOIN("";"", TRUE, FILTER($B$2:$B$14794, #REF!=$D$2:$D$14794))"),"#N/A")</f>
        <v>#N/A</v>
      </c>
    </row>
    <row r="9872">
      <c r="B9872" s="4" t="s">
        <v>3123</v>
      </c>
      <c r="C9872" s="12" t="str">
        <f>IFERROR(__xludf.DUMMYFUNCTION("TEXTJOIN("";"", TRUE, FILTER($B$2:$B$14794, #REF!=$D$2:$D$14794))"),"#N/A")</f>
        <v>#N/A</v>
      </c>
    </row>
    <row r="9873">
      <c r="B9873" s="4" t="s">
        <v>3123</v>
      </c>
      <c r="C9873" s="12" t="str">
        <f>IFERROR(__xludf.DUMMYFUNCTION("TEXTJOIN("";"", TRUE, FILTER($B$2:$B$14794, #REF!=$D$2:$D$14794))"),"#N/A")</f>
        <v>#N/A</v>
      </c>
    </row>
    <row r="9874">
      <c r="B9874" s="4" t="s">
        <v>3125</v>
      </c>
      <c r="C9874" s="12" t="str">
        <f>IFERROR(__xludf.DUMMYFUNCTION("TEXTJOIN("";"", TRUE, FILTER($B$2:$B$14794, #REF!=$D$2:$D$14794))"),"#N/A")</f>
        <v>#N/A</v>
      </c>
    </row>
    <row r="9875">
      <c r="B9875" s="4" t="s">
        <v>3125</v>
      </c>
      <c r="C9875" s="12" t="str">
        <f>IFERROR(__xludf.DUMMYFUNCTION("TEXTJOIN("";"", TRUE, FILTER($B$2:$B$14794, #REF!=$D$2:$D$14794))"),"#N/A")</f>
        <v>#N/A</v>
      </c>
    </row>
    <row r="9876">
      <c r="B9876" s="4" t="s">
        <v>3125</v>
      </c>
      <c r="C9876" s="12" t="str">
        <f>IFERROR(__xludf.DUMMYFUNCTION("TEXTJOIN("";"", TRUE, FILTER($B$2:$B$14794, #REF!=$D$2:$D$14794))"),"#N/A")</f>
        <v>#N/A</v>
      </c>
    </row>
    <row r="9877">
      <c r="B9877" s="4" t="s">
        <v>3125</v>
      </c>
      <c r="C9877" s="12" t="str">
        <f>IFERROR(__xludf.DUMMYFUNCTION("TEXTJOIN("";"", TRUE, FILTER($B$2:$B$14794, #REF!=$D$2:$D$14794))"),"#N/A")</f>
        <v>#N/A</v>
      </c>
    </row>
    <row r="9878">
      <c r="B9878" s="4" t="s">
        <v>3125</v>
      </c>
      <c r="C9878" s="12" t="str">
        <f>IFERROR(__xludf.DUMMYFUNCTION("TEXTJOIN("";"", TRUE, FILTER($B$2:$B$14794, #REF!=$D$2:$D$14794))"),"#N/A")</f>
        <v>#N/A</v>
      </c>
    </row>
    <row r="9879">
      <c r="B9879" s="4" t="s">
        <v>3128</v>
      </c>
      <c r="C9879" s="12" t="str">
        <f>IFERROR(__xludf.DUMMYFUNCTION("TEXTJOIN("";"", TRUE, FILTER($B$2:$B$14794, #REF!=$D$2:$D$14794))"),"#N/A")</f>
        <v>#N/A</v>
      </c>
    </row>
    <row r="9880">
      <c r="B9880" s="4" t="s">
        <v>3128</v>
      </c>
      <c r="C9880" s="12" t="str">
        <f>IFERROR(__xludf.DUMMYFUNCTION("TEXTJOIN("";"", TRUE, FILTER($B$2:$B$14794, #REF!=$D$2:$D$14794))"),"#N/A")</f>
        <v>#N/A</v>
      </c>
    </row>
    <row r="9881">
      <c r="B9881" s="4" t="s">
        <v>3128</v>
      </c>
      <c r="C9881" s="12" t="str">
        <f>IFERROR(__xludf.DUMMYFUNCTION("TEXTJOIN("";"", TRUE, FILTER($B$2:$B$14794, #REF!=$D$2:$D$14794))"),"#N/A")</f>
        <v>#N/A</v>
      </c>
    </row>
    <row r="9882">
      <c r="B9882" s="4" t="s">
        <v>3128</v>
      </c>
      <c r="C9882" s="12" t="str">
        <f>IFERROR(__xludf.DUMMYFUNCTION("TEXTJOIN("";"", TRUE, FILTER($B$2:$B$14794, #REF!=$D$2:$D$14794))"),"#N/A")</f>
        <v>#N/A</v>
      </c>
    </row>
    <row r="9883">
      <c r="B9883" s="4" t="s">
        <v>3130</v>
      </c>
      <c r="C9883" s="12" t="str">
        <f>IFERROR(__xludf.DUMMYFUNCTION("TEXTJOIN("";"", TRUE, FILTER($B$2:$B$14794, #REF!=$D$2:$D$14794))"),"#N/A")</f>
        <v>#N/A</v>
      </c>
    </row>
    <row r="9884">
      <c r="B9884" s="4" t="s">
        <v>3130</v>
      </c>
      <c r="C9884" s="12" t="str">
        <f>IFERROR(__xludf.DUMMYFUNCTION("TEXTJOIN("";"", TRUE, FILTER($B$2:$B$14794, #REF!=$D$2:$D$14794))"),"#N/A")</f>
        <v>#N/A</v>
      </c>
    </row>
    <row r="9885">
      <c r="B9885" s="4" t="s">
        <v>3130</v>
      </c>
      <c r="C9885" s="12" t="str">
        <f>IFERROR(__xludf.DUMMYFUNCTION("TEXTJOIN("";"", TRUE, FILTER($B$2:$B$14794, #REF!=$D$2:$D$14794))"),"#N/A")</f>
        <v>#N/A</v>
      </c>
    </row>
    <row r="9886">
      <c r="B9886" s="4" t="s">
        <v>3130</v>
      </c>
      <c r="C9886" s="12" t="str">
        <f>IFERROR(__xludf.DUMMYFUNCTION("TEXTJOIN("";"", TRUE, FILTER($B$2:$B$14794, #REF!=$D$2:$D$14794))"),"#N/A")</f>
        <v>#N/A</v>
      </c>
    </row>
    <row r="9887">
      <c r="B9887" s="4" t="s">
        <v>3130</v>
      </c>
      <c r="C9887" s="12" t="str">
        <f>IFERROR(__xludf.DUMMYFUNCTION("TEXTJOIN("";"", TRUE, FILTER($B$2:$B$14794, #REF!=$D$2:$D$14794))"),"#N/A")</f>
        <v>#N/A</v>
      </c>
    </row>
    <row r="9888">
      <c r="B9888" s="4" t="s">
        <v>3130</v>
      </c>
      <c r="C9888" s="12" t="str">
        <f>IFERROR(__xludf.DUMMYFUNCTION("TEXTJOIN("";"", TRUE, FILTER($B$2:$B$14794, #REF!=$D$2:$D$14794))"),"#N/A")</f>
        <v>#N/A</v>
      </c>
    </row>
    <row r="9889">
      <c r="B9889" s="4" t="s">
        <v>3130</v>
      </c>
      <c r="C9889" s="12" t="str">
        <f>IFERROR(__xludf.DUMMYFUNCTION("TEXTJOIN("";"", TRUE, FILTER($B$2:$B$14794, #REF!=$D$2:$D$14794))"),"#N/A")</f>
        <v>#N/A</v>
      </c>
    </row>
    <row r="9890">
      <c r="B9890" s="4" t="s">
        <v>3130</v>
      </c>
      <c r="C9890" s="12" t="str">
        <f>IFERROR(__xludf.DUMMYFUNCTION("TEXTJOIN("";"", TRUE, FILTER($B$2:$B$14794, #REF!=$D$2:$D$14794))"),"#N/A")</f>
        <v>#N/A</v>
      </c>
    </row>
    <row r="9891">
      <c r="B9891" s="4" t="s">
        <v>3130</v>
      </c>
      <c r="C9891" s="12" t="str">
        <f>IFERROR(__xludf.DUMMYFUNCTION("TEXTJOIN("";"", TRUE, FILTER($B$2:$B$14794, #REF!=$D$2:$D$14794))"),"#N/A")</f>
        <v>#N/A</v>
      </c>
    </row>
    <row r="9892">
      <c r="B9892" s="4" t="s">
        <v>3130</v>
      </c>
      <c r="C9892" s="12" t="str">
        <f>IFERROR(__xludf.DUMMYFUNCTION("TEXTJOIN("";"", TRUE, FILTER($B$2:$B$14794, #REF!=$D$2:$D$14794))"),"#N/A")</f>
        <v>#N/A</v>
      </c>
    </row>
    <row r="9893">
      <c r="B9893" s="4" t="s">
        <v>3132</v>
      </c>
      <c r="C9893" s="12" t="str">
        <f>IFERROR(__xludf.DUMMYFUNCTION("TEXTJOIN("";"", TRUE, FILTER($B$2:$B$14794, #REF!=$D$2:$D$14794))"),"#N/A")</f>
        <v>#N/A</v>
      </c>
    </row>
    <row r="9894">
      <c r="B9894" s="4" t="s">
        <v>3132</v>
      </c>
      <c r="C9894" s="12" t="str">
        <f>IFERROR(__xludf.DUMMYFUNCTION("TEXTJOIN("";"", TRUE, FILTER($B$2:$B$14794, #REF!=$D$2:$D$14794))"),"#N/A")</f>
        <v>#N/A</v>
      </c>
    </row>
    <row r="9895">
      <c r="B9895" s="4" t="s">
        <v>3132</v>
      </c>
      <c r="C9895" s="12" t="str">
        <f>IFERROR(__xludf.DUMMYFUNCTION("TEXTJOIN("";"", TRUE, FILTER($B$2:$B$14794, #REF!=$D$2:$D$14794))"),"#N/A")</f>
        <v>#N/A</v>
      </c>
    </row>
    <row r="9896">
      <c r="B9896" s="4" t="s">
        <v>3132</v>
      </c>
      <c r="C9896" s="12" t="str">
        <f>IFERROR(__xludf.DUMMYFUNCTION("TEXTJOIN("";"", TRUE, FILTER($B$2:$B$14794, #REF!=$D$2:$D$14794))"),"#N/A")</f>
        <v>#N/A</v>
      </c>
    </row>
    <row r="9897">
      <c r="B9897" s="4" t="s">
        <v>3132</v>
      </c>
      <c r="C9897" s="12" t="str">
        <f>IFERROR(__xludf.DUMMYFUNCTION("TEXTJOIN("";"", TRUE, FILTER($B$2:$B$14794, #REF!=$D$2:$D$14794))"),"#N/A")</f>
        <v>#N/A</v>
      </c>
    </row>
    <row r="9898">
      <c r="B9898" s="4" t="s">
        <v>3134</v>
      </c>
      <c r="C9898" s="12" t="str">
        <f>IFERROR(__xludf.DUMMYFUNCTION("TEXTJOIN("";"", TRUE, FILTER($B$2:$B$14794, #REF!=$D$2:$D$14794))"),"#N/A")</f>
        <v>#N/A</v>
      </c>
    </row>
    <row r="9899">
      <c r="B9899" s="4" t="s">
        <v>3134</v>
      </c>
      <c r="C9899" s="12" t="str">
        <f>IFERROR(__xludf.DUMMYFUNCTION("TEXTJOIN("";"", TRUE, FILTER($B$2:$B$14794, #REF!=$D$2:$D$14794))"),"#N/A")</f>
        <v>#N/A</v>
      </c>
    </row>
    <row r="9900">
      <c r="B9900" s="4" t="s">
        <v>3134</v>
      </c>
      <c r="C9900" s="12" t="str">
        <f>IFERROR(__xludf.DUMMYFUNCTION("TEXTJOIN("";"", TRUE, FILTER($B$2:$B$14794, #REF!=$D$2:$D$14794))"),"#N/A")</f>
        <v>#N/A</v>
      </c>
    </row>
    <row r="9901">
      <c r="B9901" s="4" t="s">
        <v>3134</v>
      </c>
      <c r="C9901" s="12" t="str">
        <f>IFERROR(__xludf.DUMMYFUNCTION("TEXTJOIN("";"", TRUE, FILTER($B$2:$B$14794, #REF!=$D$2:$D$14794))"),"#N/A")</f>
        <v>#N/A</v>
      </c>
    </row>
    <row r="9902">
      <c r="B9902" s="4" t="s">
        <v>3134</v>
      </c>
      <c r="C9902" s="12" t="str">
        <f>IFERROR(__xludf.DUMMYFUNCTION("TEXTJOIN("";"", TRUE, FILTER($B$2:$B$14794, #REF!=$D$2:$D$14794))"),"#N/A")</f>
        <v>#N/A</v>
      </c>
    </row>
    <row r="9903">
      <c r="B9903" s="4" t="s">
        <v>3134</v>
      </c>
      <c r="C9903" s="12" t="str">
        <f>IFERROR(__xludf.DUMMYFUNCTION("TEXTJOIN("";"", TRUE, FILTER($B$2:$B$14794, #REF!=$D$2:$D$14794))"),"#N/A")</f>
        <v>#N/A</v>
      </c>
    </row>
    <row r="9904">
      <c r="B9904" s="4" t="s">
        <v>3134</v>
      </c>
      <c r="C9904" s="12" t="str">
        <f>IFERROR(__xludf.DUMMYFUNCTION("TEXTJOIN("";"", TRUE, FILTER($B$2:$B$14794, #REF!=$D$2:$D$14794))"),"#N/A")</f>
        <v>#N/A</v>
      </c>
    </row>
    <row r="9905">
      <c r="B9905" s="4" t="s">
        <v>3136</v>
      </c>
      <c r="C9905" s="12" t="str">
        <f>IFERROR(__xludf.DUMMYFUNCTION("TEXTJOIN("";"", TRUE, FILTER($B$2:$B$14794, #REF!=$D$2:$D$14794))"),"#N/A")</f>
        <v>#N/A</v>
      </c>
    </row>
    <row r="9906">
      <c r="B9906" s="4" t="s">
        <v>3136</v>
      </c>
      <c r="C9906" s="12" t="str">
        <f>IFERROR(__xludf.DUMMYFUNCTION("TEXTJOIN("";"", TRUE, FILTER($B$2:$B$14794, #REF!=$D$2:$D$14794))"),"#N/A")</f>
        <v>#N/A</v>
      </c>
    </row>
    <row r="9907">
      <c r="B9907" s="4" t="s">
        <v>3136</v>
      </c>
      <c r="C9907" s="12" t="str">
        <f>IFERROR(__xludf.DUMMYFUNCTION("TEXTJOIN("";"", TRUE, FILTER($B$2:$B$14794, #REF!=$D$2:$D$14794))"),"#N/A")</f>
        <v>#N/A</v>
      </c>
    </row>
    <row r="9908">
      <c r="B9908" s="4" t="s">
        <v>3136</v>
      </c>
      <c r="C9908" s="12" t="str">
        <f>IFERROR(__xludf.DUMMYFUNCTION("TEXTJOIN("";"", TRUE, FILTER($B$2:$B$14794, #REF!=$D$2:$D$14794))"),"#N/A")</f>
        <v>#N/A</v>
      </c>
    </row>
    <row r="9909">
      <c r="B9909" s="4" t="s">
        <v>3136</v>
      </c>
      <c r="C9909" s="12" t="str">
        <f>IFERROR(__xludf.DUMMYFUNCTION("TEXTJOIN("";"", TRUE, FILTER($B$2:$B$14794, #REF!=$D$2:$D$14794))"),"#N/A")</f>
        <v>#N/A</v>
      </c>
    </row>
    <row r="9910">
      <c r="B9910" s="4" t="s">
        <v>3136</v>
      </c>
      <c r="C9910" s="12" t="str">
        <f>IFERROR(__xludf.DUMMYFUNCTION("TEXTJOIN("";"", TRUE, FILTER($B$2:$B$14794, #REF!=$D$2:$D$14794))"),"#N/A")</f>
        <v>#N/A</v>
      </c>
    </row>
    <row r="9911">
      <c r="B9911" s="4" t="s">
        <v>3138</v>
      </c>
      <c r="C9911" s="12" t="str">
        <f>IFERROR(__xludf.DUMMYFUNCTION("TEXTJOIN("";"", TRUE, FILTER($B$2:$B$14794, #REF!=$D$2:$D$14794))"),"#N/A")</f>
        <v>#N/A</v>
      </c>
    </row>
    <row r="9912">
      <c r="B9912" s="4" t="s">
        <v>3138</v>
      </c>
      <c r="C9912" s="12" t="str">
        <f>IFERROR(__xludf.DUMMYFUNCTION("TEXTJOIN("";"", TRUE, FILTER($B$2:$B$14794, #REF!=$D$2:$D$14794))"),"#N/A")</f>
        <v>#N/A</v>
      </c>
    </row>
    <row r="9913">
      <c r="B9913" s="4" t="s">
        <v>3138</v>
      </c>
      <c r="C9913" s="12" t="str">
        <f>IFERROR(__xludf.DUMMYFUNCTION("TEXTJOIN("";"", TRUE, FILTER($B$2:$B$14794, #REF!=$D$2:$D$14794))"),"#N/A")</f>
        <v>#N/A</v>
      </c>
    </row>
    <row r="9914">
      <c r="B9914" s="4" t="s">
        <v>3138</v>
      </c>
      <c r="C9914" s="12" t="str">
        <f>IFERROR(__xludf.DUMMYFUNCTION("TEXTJOIN("";"", TRUE, FILTER($B$2:$B$14794, #REF!=$D$2:$D$14794))"),"#N/A")</f>
        <v>#N/A</v>
      </c>
    </row>
    <row r="9915">
      <c r="B9915" s="4" t="s">
        <v>3138</v>
      </c>
      <c r="C9915" s="12" t="str">
        <f>IFERROR(__xludf.DUMMYFUNCTION("TEXTJOIN("";"", TRUE, FILTER($B$2:$B$14794, #REF!=$D$2:$D$14794))"),"#N/A")</f>
        <v>#N/A</v>
      </c>
    </row>
    <row r="9916">
      <c r="B9916" s="4" t="s">
        <v>3138</v>
      </c>
      <c r="C9916" s="12" t="str">
        <f>IFERROR(__xludf.DUMMYFUNCTION("TEXTJOIN("";"", TRUE, FILTER($B$2:$B$14794, #REF!=$D$2:$D$14794))"),"#N/A")</f>
        <v>#N/A</v>
      </c>
    </row>
    <row r="9917">
      <c r="B9917" s="4" t="s">
        <v>3138</v>
      </c>
      <c r="C9917" s="12" t="str">
        <f>IFERROR(__xludf.DUMMYFUNCTION("TEXTJOIN("";"", TRUE, FILTER($B$2:$B$14794, #REF!=$D$2:$D$14794))"),"#N/A")</f>
        <v>#N/A</v>
      </c>
    </row>
    <row r="9918">
      <c r="B9918" s="4" t="s">
        <v>3138</v>
      </c>
      <c r="C9918" s="12" t="str">
        <f>IFERROR(__xludf.DUMMYFUNCTION("TEXTJOIN("";"", TRUE, FILTER($B$2:$B$14794, #REF!=$D$2:$D$14794))"),"#N/A")</f>
        <v>#N/A</v>
      </c>
    </row>
    <row r="9919">
      <c r="B9919" s="4" t="s">
        <v>3140</v>
      </c>
      <c r="C9919" s="12" t="str">
        <f>IFERROR(__xludf.DUMMYFUNCTION("TEXTJOIN("";"", TRUE, FILTER($B$2:$B$14794, #REF!=$D$2:$D$14794))"),"#N/A")</f>
        <v>#N/A</v>
      </c>
    </row>
    <row r="9920">
      <c r="B9920" s="4" t="s">
        <v>3140</v>
      </c>
      <c r="C9920" s="12" t="str">
        <f>IFERROR(__xludf.DUMMYFUNCTION("TEXTJOIN("";"", TRUE, FILTER($B$2:$B$14794, #REF!=$D$2:$D$14794))"),"#N/A")</f>
        <v>#N/A</v>
      </c>
    </row>
    <row r="9921">
      <c r="B9921" s="4" t="s">
        <v>3140</v>
      </c>
      <c r="C9921" s="12" t="str">
        <f>IFERROR(__xludf.DUMMYFUNCTION("TEXTJOIN("";"", TRUE, FILTER($B$2:$B$14794, #REF!=$D$2:$D$14794))"),"#N/A")</f>
        <v>#N/A</v>
      </c>
    </row>
    <row r="9922">
      <c r="B9922" s="4" t="s">
        <v>3142</v>
      </c>
      <c r="C9922" s="12" t="str">
        <f>IFERROR(__xludf.DUMMYFUNCTION("TEXTJOIN("";"", TRUE, FILTER($B$2:$B$14794, #REF!=$D$2:$D$14794))"),"#N/A")</f>
        <v>#N/A</v>
      </c>
    </row>
    <row r="9923">
      <c r="B9923" s="4" t="s">
        <v>3142</v>
      </c>
      <c r="C9923" s="12" t="str">
        <f>IFERROR(__xludf.DUMMYFUNCTION("TEXTJOIN("";"", TRUE, FILTER($B$2:$B$14794, #REF!=$D$2:$D$14794))"),"#N/A")</f>
        <v>#N/A</v>
      </c>
    </row>
    <row r="9924">
      <c r="B9924" s="4" t="s">
        <v>3142</v>
      </c>
      <c r="C9924" s="12" t="str">
        <f>IFERROR(__xludf.DUMMYFUNCTION("TEXTJOIN("";"", TRUE, FILTER($B$2:$B$14794, #REF!=$D$2:$D$14794))"),"#N/A")</f>
        <v>#N/A</v>
      </c>
    </row>
    <row r="9925">
      <c r="B9925" s="4" t="s">
        <v>3144</v>
      </c>
      <c r="C9925" s="12" t="str">
        <f>IFERROR(__xludf.DUMMYFUNCTION("TEXTJOIN("";"", TRUE, FILTER($B$2:$B$14794, #REF!=$D$2:$D$14794))"),"#N/A")</f>
        <v>#N/A</v>
      </c>
    </row>
    <row r="9926">
      <c r="B9926" s="4" t="s">
        <v>3144</v>
      </c>
      <c r="C9926" s="12" t="str">
        <f>IFERROR(__xludf.DUMMYFUNCTION("TEXTJOIN("";"", TRUE, FILTER($B$2:$B$14794, #REF!=$D$2:$D$14794))"),"#N/A")</f>
        <v>#N/A</v>
      </c>
    </row>
    <row r="9927">
      <c r="B9927" s="4" t="s">
        <v>3144</v>
      </c>
      <c r="C9927" s="12" t="str">
        <f>IFERROR(__xludf.DUMMYFUNCTION("TEXTJOIN("";"", TRUE, FILTER($B$2:$B$14794, #REF!=$D$2:$D$14794))"),"#N/A")</f>
        <v>#N/A</v>
      </c>
    </row>
    <row r="9928">
      <c r="B9928" s="4" t="s">
        <v>3146</v>
      </c>
      <c r="C9928" s="12" t="str">
        <f>IFERROR(__xludf.DUMMYFUNCTION("TEXTJOIN("";"", TRUE, FILTER($B$2:$B$14794, #REF!=$D$2:$D$14794))"),"#N/A")</f>
        <v>#N/A</v>
      </c>
    </row>
    <row r="9929">
      <c r="B9929" s="4" t="s">
        <v>3146</v>
      </c>
      <c r="C9929" s="12" t="str">
        <f>IFERROR(__xludf.DUMMYFUNCTION("TEXTJOIN("";"", TRUE, FILTER($B$2:$B$14794, #REF!=$D$2:$D$14794))"),"#N/A")</f>
        <v>#N/A</v>
      </c>
    </row>
    <row r="9930">
      <c r="B9930" s="4" t="s">
        <v>3146</v>
      </c>
      <c r="C9930" s="12" t="str">
        <f>IFERROR(__xludf.DUMMYFUNCTION("TEXTJOIN("";"", TRUE, FILTER($B$2:$B$14794, #REF!=$D$2:$D$14794))"),"#N/A")</f>
        <v>#N/A</v>
      </c>
    </row>
    <row r="9931">
      <c r="B9931" s="4" t="s">
        <v>3146</v>
      </c>
      <c r="C9931" s="12" t="str">
        <f>IFERROR(__xludf.DUMMYFUNCTION("TEXTJOIN("";"", TRUE, FILTER($B$2:$B$14794, #REF!=$D$2:$D$14794))"),"#N/A")</f>
        <v>#N/A</v>
      </c>
    </row>
    <row r="9932">
      <c r="B9932" s="4" t="s">
        <v>3146</v>
      </c>
      <c r="C9932" s="12" t="str">
        <f>IFERROR(__xludf.DUMMYFUNCTION("TEXTJOIN("";"", TRUE, FILTER($B$2:$B$14794, #REF!=$D$2:$D$14794))"),"#N/A")</f>
        <v>#N/A</v>
      </c>
    </row>
    <row r="9933">
      <c r="B9933" s="4" t="s">
        <v>3146</v>
      </c>
      <c r="C9933" s="12" t="str">
        <f>IFERROR(__xludf.DUMMYFUNCTION("TEXTJOIN("";"", TRUE, FILTER($B$2:$B$14794, #REF!=$D$2:$D$14794))"),"#N/A")</f>
        <v>#N/A</v>
      </c>
    </row>
    <row r="9934">
      <c r="B9934" s="4" t="s">
        <v>3149</v>
      </c>
      <c r="C9934" s="12" t="str">
        <f>IFERROR(__xludf.DUMMYFUNCTION("TEXTJOIN("";"", TRUE, FILTER($B$2:$B$14794, #REF!=$D$2:$D$14794))"),"#N/A")</f>
        <v>#N/A</v>
      </c>
    </row>
    <row r="9935">
      <c r="B9935" s="4" t="s">
        <v>3149</v>
      </c>
      <c r="C9935" s="12" t="str">
        <f>IFERROR(__xludf.DUMMYFUNCTION("TEXTJOIN("";"", TRUE, FILTER($B$2:$B$14794, #REF!=$D$2:$D$14794))"),"#N/A")</f>
        <v>#N/A</v>
      </c>
    </row>
    <row r="9936">
      <c r="B9936" s="4" t="s">
        <v>3149</v>
      </c>
      <c r="C9936" s="12" t="str">
        <f>IFERROR(__xludf.DUMMYFUNCTION("TEXTJOIN("";"", TRUE, FILTER($B$2:$B$14794, #REF!=$D$2:$D$14794))"),"#N/A")</f>
        <v>#N/A</v>
      </c>
    </row>
    <row r="9937">
      <c r="B9937" s="4" t="s">
        <v>3149</v>
      </c>
      <c r="C9937" s="12" t="str">
        <f>IFERROR(__xludf.DUMMYFUNCTION("TEXTJOIN("";"", TRUE, FILTER($B$2:$B$14794, #REF!=$D$2:$D$14794))"),"#N/A")</f>
        <v>#N/A</v>
      </c>
    </row>
    <row r="9938">
      <c r="B9938" s="4" t="s">
        <v>3149</v>
      </c>
      <c r="C9938" s="12" t="str">
        <f>IFERROR(__xludf.DUMMYFUNCTION("TEXTJOIN("";"", TRUE, FILTER($B$2:$B$14794, #REF!=$D$2:$D$14794))"),"#N/A")</f>
        <v>#N/A</v>
      </c>
    </row>
    <row r="9939">
      <c r="B9939" s="4" t="s">
        <v>3151</v>
      </c>
      <c r="C9939" s="12" t="str">
        <f>IFERROR(__xludf.DUMMYFUNCTION("TEXTJOIN("";"", TRUE, FILTER($B$2:$B$14794, #REF!=$D$2:$D$14794))"),"#N/A")</f>
        <v>#N/A</v>
      </c>
    </row>
    <row r="9940">
      <c r="B9940" s="4" t="s">
        <v>3151</v>
      </c>
      <c r="C9940" s="12" t="str">
        <f>IFERROR(__xludf.DUMMYFUNCTION("TEXTJOIN("";"", TRUE, FILTER($B$2:$B$14794, #REF!=$D$2:$D$14794))"),"#N/A")</f>
        <v>#N/A</v>
      </c>
    </row>
    <row r="9941">
      <c r="B9941" s="4" t="s">
        <v>3151</v>
      </c>
      <c r="C9941" s="12" t="str">
        <f>IFERROR(__xludf.DUMMYFUNCTION("TEXTJOIN("";"", TRUE, FILTER($B$2:$B$14794, #REF!=$D$2:$D$14794))"),"#N/A")</f>
        <v>#N/A</v>
      </c>
    </row>
    <row r="9942">
      <c r="B9942" s="4" t="s">
        <v>3151</v>
      </c>
      <c r="C9942" s="12" t="str">
        <f>IFERROR(__xludf.DUMMYFUNCTION("TEXTJOIN("";"", TRUE, FILTER($B$2:$B$14794, #REF!=$D$2:$D$14794))"),"#N/A")</f>
        <v>#N/A</v>
      </c>
    </row>
    <row r="9943">
      <c r="B9943" s="4" t="s">
        <v>3151</v>
      </c>
      <c r="C9943" s="12" t="str">
        <f>IFERROR(__xludf.DUMMYFUNCTION("TEXTJOIN("";"", TRUE, FILTER($B$2:$B$14794, #REF!=$D$2:$D$14794))"),"#N/A")</f>
        <v>#N/A</v>
      </c>
    </row>
    <row r="9944">
      <c r="B9944" s="4" t="s">
        <v>3151</v>
      </c>
      <c r="C9944" s="12" t="str">
        <f>IFERROR(__xludf.DUMMYFUNCTION("TEXTJOIN("";"", TRUE, FILTER($B$2:$B$14794, #REF!=$D$2:$D$14794))"),"#N/A")</f>
        <v>#N/A</v>
      </c>
    </row>
    <row r="9945">
      <c r="B9945" s="4" t="s">
        <v>3151</v>
      </c>
      <c r="C9945" s="12" t="str">
        <f>IFERROR(__xludf.DUMMYFUNCTION("TEXTJOIN("";"", TRUE, FILTER($B$2:$B$14794, #REF!=$D$2:$D$14794))"),"#N/A")</f>
        <v>#N/A</v>
      </c>
    </row>
    <row r="9946">
      <c r="B9946" s="4" t="s">
        <v>3151</v>
      </c>
      <c r="C9946" s="12" t="str">
        <f>IFERROR(__xludf.DUMMYFUNCTION("TEXTJOIN("";"", TRUE, FILTER($B$2:$B$14794, #REF!=$D$2:$D$14794))"),"#N/A")</f>
        <v>#N/A</v>
      </c>
    </row>
    <row r="9947">
      <c r="B9947" s="4" t="s">
        <v>3151</v>
      </c>
      <c r="C9947" s="12" t="str">
        <f>IFERROR(__xludf.DUMMYFUNCTION("TEXTJOIN("";"", TRUE, FILTER($B$2:$B$14794, #REF!=$D$2:$D$14794))"),"#N/A")</f>
        <v>#N/A</v>
      </c>
    </row>
    <row r="9948">
      <c r="B9948" s="4" t="s">
        <v>3153</v>
      </c>
      <c r="C9948" s="12" t="str">
        <f>IFERROR(__xludf.DUMMYFUNCTION("TEXTJOIN("";"", TRUE, FILTER($B$2:$B$14794, #REF!=$D$2:$D$14794))"),"#N/A")</f>
        <v>#N/A</v>
      </c>
    </row>
    <row r="9949">
      <c r="B9949" s="4" t="s">
        <v>3153</v>
      </c>
      <c r="C9949" s="12" t="str">
        <f>IFERROR(__xludf.DUMMYFUNCTION("TEXTJOIN("";"", TRUE, FILTER($B$2:$B$14794, #REF!=$D$2:$D$14794))"),"#N/A")</f>
        <v>#N/A</v>
      </c>
    </row>
    <row r="9950">
      <c r="B9950" s="4" t="s">
        <v>3153</v>
      </c>
      <c r="C9950" s="12" t="str">
        <f>IFERROR(__xludf.DUMMYFUNCTION("TEXTJOIN("";"", TRUE, FILTER($B$2:$B$14794, #REF!=$D$2:$D$14794))"),"#N/A")</f>
        <v>#N/A</v>
      </c>
    </row>
    <row r="9951">
      <c r="B9951" s="4" t="s">
        <v>3153</v>
      </c>
      <c r="C9951" s="12" t="str">
        <f>IFERROR(__xludf.DUMMYFUNCTION("TEXTJOIN("";"", TRUE, FILTER($B$2:$B$14794, #REF!=$D$2:$D$14794))"),"#N/A")</f>
        <v>#N/A</v>
      </c>
    </row>
    <row r="9952">
      <c r="B9952" s="4" t="s">
        <v>3153</v>
      </c>
      <c r="C9952" s="12" t="str">
        <f>IFERROR(__xludf.DUMMYFUNCTION("TEXTJOIN("";"", TRUE, FILTER($B$2:$B$14794, #REF!=$D$2:$D$14794))"),"#N/A")</f>
        <v>#N/A</v>
      </c>
    </row>
    <row r="9953">
      <c r="B9953" s="4" t="s">
        <v>3153</v>
      </c>
      <c r="C9953" s="12" t="str">
        <f>IFERROR(__xludf.DUMMYFUNCTION("TEXTJOIN("";"", TRUE, FILTER($B$2:$B$14794, #REF!=$D$2:$D$14794))"),"#N/A")</f>
        <v>#N/A</v>
      </c>
    </row>
    <row r="9954">
      <c r="B9954" s="4" t="s">
        <v>3153</v>
      </c>
      <c r="C9954" s="12" t="str">
        <f>IFERROR(__xludf.DUMMYFUNCTION("TEXTJOIN("";"", TRUE, FILTER($B$2:$B$14794, #REF!=$D$2:$D$14794))"),"#N/A")</f>
        <v>#N/A</v>
      </c>
    </row>
    <row r="9955">
      <c r="B9955" s="4" t="s">
        <v>3153</v>
      </c>
      <c r="C9955" s="12" t="str">
        <f>IFERROR(__xludf.DUMMYFUNCTION("TEXTJOIN("";"", TRUE, FILTER($B$2:$B$14794, #REF!=$D$2:$D$14794))"),"#N/A")</f>
        <v>#N/A</v>
      </c>
    </row>
    <row r="9956">
      <c r="B9956" s="4" t="s">
        <v>3155</v>
      </c>
      <c r="C9956" s="12" t="str">
        <f>IFERROR(__xludf.DUMMYFUNCTION("TEXTJOIN("";"", TRUE, FILTER($B$2:$B$14794, #REF!=$D$2:$D$14794))"),"#N/A")</f>
        <v>#N/A</v>
      </c>
    </row>
    <row r="9957">
      <c r="B9957" s="4" t="s">
        <v>3155</v>
      </c>
      <c r="C9957" s="12" t="str">
        <f>IFERROR(__xludf.DUMMYFUNCTION("TEXTJOIN("";"", TRUE, FILTER($B$2:$B$14794, #REF!=$D$2:$D$14794))"),"#N/A")</f>
        <v>#N/A</v>
      </c>
    </row>
    <row r="9958">
      <c r="B9958" s="4" t="s">
        <v>3155</v>
      </c>
      <c r="C9958" s="12" t="str">
        <f>IFERROR(__xludf.DUMMYFUNCTION("TEXTJOIN("";"", TRUE, FILTER($B$2:$B$14794, #REF!=$D$2:$D$14794))"),"#N/A")</f>
        <v>#N/A</v>
      </c>
    </row>
    <row r="9959">
      <c r="B9959" s="4" t="s">
        <v>3155</v>
      </c>
      <c r="C9959" s="12" t="str">
        <f>IFERROR(__xludf.DUMMYFUNCTION("TEXTJOIN("";"", TRUE, FILTER($B$2:$B$14794, #REF!=$D$2:$D$14794))"),"#N/A")</f>
        <v>#N/A</v>
      </c>
    </row>
    <row r="9960">
      <c r="B9960" s="4" t="s">
        <v>3155</v>
      </c>
      <c r="C9960" s="12" t="str">
        <f>IFERROR(__xludf.DUMMYFUNCTION("TEXTJOIN("";"", TRUE, FILTER($B$2:$B$14794, #REF!=$D$2:$D$14794))"),"#N/A")</f>
        <v>#N/A</v>
      </c>
    </row>
    <row r="9961">
      <c r="B9961" s="4" t="s">
        <v>3155</v>
      </c>
      <c r="C9961" s="12" t="str">
        <f>IFERROR(__xludf.DUMMYFUNCTION("TEXTJOIN("";"", TRUE, FILTER($B$2:$B$14794, #REF!=$D$2:$D$14794))"),"#N/A")</f>
        <v>#N/A</v>
      </c>
    </row>
    <row r="9962">
      <c r="B9962" s="4" t="s">
        <v>3155</v>
      </c>
      <c r="C9962" s="12" t="str">
        <f>IFERROR(__xludf.DUMMYFUNCTION("TEXTJOIN("";"", TRUE, FILTER($B$2:$B$14794, #REF!=$D$2:$D$14794))"),"#N/A")</f>
        <v>#N/A</v>
      </c>
    </row>
    <row r="9963">
      <c r="B9963" s="4" t="s">
        <v>3155</v>
      </c>
      <c r="C9963" s="12" t="str">
        <f>IFERROR(__xludf.DUMMYFUNCTION("TEXTJOIN("";"", TRUE, FILTER($B$2:$B$14794, #REF!=$D$2:$D$14794))"),"#N/A")</f>
        <v>#N/A</v>
      </c>
    </row>
    <row r="9964">
      <c r="B9964" s="4" t="s">
        <v>3157</v>
      </c>
      <c r="C9964" s="12" t="str">
        <f>IFERROR(__xludf.DUMMYFUNCTION("TEXTJOIN("";"", TRUE, FILTER($B$2:$B$14794, #REF!=$D$2:$D$14794))"),"#N/A")</f>
        <v>#N/A</v>
      </c>
    </row>
    <row r="9965">
      <c r="B9965" s="4" t="s">
        <v>3157</v>
      </c>
      <c r="C9965" s="12" t="str">
        <f>IFERROR(__xludf.DUMMYFUNCTION("TEXTJOIN("";"", TRUE, FILTER($B$2:$B$14794, #REF!=$D$2:$D$14794))"),"#N/A")</f>
        <v>#N/A</v>
      </c>
    </row>
    <row r="9966">
      <c r="B9966" s="4" t="s">
        <v>3157</v>
      </c>
      <c r="C9966" s="12" t="str">
        <f>IFERROR(__xludf.DUMMYFUNCTION("TEXTJOIN("";"", TRUE, FILTER($B$2:$B$14794, #REF!=$D$2:$D$14794))"),"#N/A")</f>
        <v>#N/A</v>
      </c>
    </row>
    <row r="9967">
      <c r="B9967" s="4" t="s">
        <v>3157</v>
      </c>
      <c r="C9967" s="12" t="str">
        <f>IFERROR(__xludf.DUMMYFUNCTION("TEXTJOIN("";"", TRUE, FILTER($B$2:$B$14794, #REF!=$D$2:$D$14794))"),"#N/A")</f>
        <v>#N/A</v>
      </c>
    </row>
    <row r="9968">
      <c r="B9968" s="4" t="s">
        <v>3157</v>
      </c>
      <c r="C9968" s="12" t="str">
        <f>IFERROR(__xludf.DUMMYFUNCTION("TEXTJOIN("";"", TRUE, FILTER($B$2:$B$14794, #REF!=$D$2:$D$14794))"),"#N/A")</f>
        <v>#N/A</v>
      </c>
    </row>
    <row r="9969">
      <c r="B9969" s="4" t="s">
        <v>3157</v>
      </c>
      <c r="C9969" s="12" t="str">
        <f>IFERROR(__xludf.DUMMYFUNCTION("TEXTJOIN("";"", TRUE, FILTER($B$2:$B$14794, #REF!=$D$2:$D$14794))"),"#N/A")</f>
        <v>#N/A</v>
      </c>
    </row>
    <row r="9970">
      <c r="B9970" s="4" t="s">
        <v>3157</v>
      </c>
      <c r="C9970" s="12" t="str">
        <f>IFERROR(__xludf.DUMMYFUNCTION("TEXTJOIN("";"", TRUE, FILTER($B$2:$B$14794, #REF!=$D$2:$D$14794))"),"#N/A")</f>
        <v>#N/A</v>
      </c>
    </row>
    <row r="9971">
      <c r="B9971" s="4" t="s">
        <v>3157</v>
      </c>
      <c r="C9971" s="12" t="str">
        <f>IFERROR(__xludf.DUMMYFUNCTION("TEXTJOIN("";"", TRUE, FILTER($B$2:$B$14794, #REF!=$D$2:$D$14794))"),"#N/A")</f>
        <v>#N/A</v>
      </c>
    </row>
    <row r="9972">
      <c r="B9972" s="4" t="s">
        <v>3157</v>
      </c>
      <c r="C9972" s="12" t="str">
        <f>IFERROR(__xludf.DUMMYFUNCTION("TEXTJOIN("";"", TRUE, FILTER($B$2:$B$14794, #REF!=$D$2:$D$14794))"),"#N/A")</f>
        <v>#N/A</v>
      </c>
    </row>
    <row r="9973">
      <c r="B9973" s="4" t="s">
        <v>3159</v>
      </c>
      <c r="C9973" s="12" t="str">
        <f>IFERROR(__xludf.DUMMYFUNCTION("TEXTJOIN("";"", TRUE, FILTER($B$2:$B$14794, #REF!=$D$2:$D$14794))"),"#N/A")</f>
        <v>#N/A</v>
      </c>
    </row>
    <row r="9974">
      <c r="B9974" s="4" t="s">
        <v>3159</v>
      </c>
      <c r="C9974" s="12" t="str">
        <f>IFERROR(__xludf.DUMMYFUNCTION("TEXTJOIN("";"", TRUE, FILTER($B$2:$B$14794, #REF!=$D$2:$D$14794))"),"#N/A")</f>
        <v>#N/A</v>
      </c>
    </row>
    <row r="9975">
      <c r="B9975" s="4" t="s">
        <v>3159</v>
      </c>
      <c r="C9975" s="12" t="str">
        <f>IFERROR(__xludf.DUMMYFUNCTION("TEXTJOIN("";"", TRUE, FILTER($B$2:$B$14794, #REF!=$D$2:$D$14794))"),"#N/A")</f>
        <v>#N/A</v>
      </c>
    </row>
    <row r="9976">
      <c r="B9976" s="4" t="s">
        <v>3159</v>
      </c>
      <c r="C9976" s="12" t="str">
        <f>IFERROR(__xludf.DUMMYFUNCTION("TEXTJOIN("";"", TRUE, FILTER($B$2:$B$14794, #REF!=$D$2:$D$14794))"),"#N/A")</f>
        <v>#N/A</v>
      </c>
    </row>
    <row r="9977">
      <c r="B9977" s="4" t="s">
        <v>3159</v>
      </c>
      <c r="C9977" s="12" t="str">
        <f>IFERROR(__xludf.DUMMYFUNCTION("TEXTJOIN("";"", TRUE, FILTER($B$2:$B$14794, #REF!=$D$2:$D$14794))"),"#N/A")</f>
        <v>#N/A</v>
      </c>
    </row>
    <row r="9978">
      <c r="B9978" s="4" t="s">
        <v>3159</v>
      </c>
      <c r="C9978" s="12" t="str">
        <f>IFERROR(__xludf.DUMMYFUNCTION("TEXTJOIN("";"", TRUE, FILTER($B$2:$B$14794, #REF!=$D$2:$D$14794))"),"#N/A")</f>
        <v>#N/A</v>
      </c>
    </row>
    <row r="9979">
      <c r="B9979" s="4" t="s">
        <v>3159</v>
      </c>
      <c r="C9979" s="12" t="str">
        <f>IFERROR(__xludf.DUMMYFUNCTION("TEXTJOIN("";"", TRUE, FILTER($B$2:$B$14794, #REF!=$D$2:$D$14794))"),"#N/A")</f>
        <v>#N/A</v>
      </c>
    </row>
    <row r="9980">
      <c r="B9980" s="4" t="s">
        <v>3159</v>
      </c>
      <c r="C9980" s="12" t="str">
        <f>IFERROR(__xludf.DUMMYFUNCTION("TEXTJOIN("";"", TRUE, FILTER($B$2:$B$14794, #REF!=$D$2:$D$14794))"),"#N/A")</f>
        <v>#N/A</v>
      </c>
    </row>
    <row r="9981">
      <c r="B9981" s="4" t="s">
        <v>3159</v>
      </c>
      <c r="C9981" s="12" t="str">
        <f>IFERROR(__xludf.DUMMYFUNCTION("TEXTJOIN("";"", TRUE, FILTER($B$2:$B$14794, #REF!=$D$2:$D$14794))"),"#N/A")</f>
        <v>#N/A</v>
      </c>
    </row>
    <row r="9982">
      <c r="B9982" s="4" t="s">
        <v>3159</v>
      </c>
      <c r="C9982" s="12" t="str">
        <f>IFERROR(__xludf.DUMMYFUNCTION("TEXTJOIN("";"", TRUE, FILTER($B$2:$B$14794, #REF!=$D$2:$D$14794))"),"#N/A")</f>
        <v>#N/A</v>
      </c>
    </row>
    <row r="9983">
      <c r="B9983" s="4" t="s">
        <v>3161</v>
      </c>
      <c r="C9983" s="12" t="str">
        <f>IFERROR(__xludf.DUMMYFUNCTION("TEXTJOIN("";"", TRUE, FILTER($B$2:$B$14794, #REF!=$D$2:$D$14794))"),"#N/A")</f>
        <v>#N/A</v>
      </c>
    </row>
    <row r="9984">
      <c r="B9984" s="4" t="s">
        <v>3161</v>
      </c>
      <c r="C9984" s="12" t="str">
        <f>IFERROR(__xludf.DUMMYFUNCTION("TEXTJOIN("";"", TRUE, FILTER($B$2:$B$14794, #REF!=$D$2:$D$14794))"),"#N/A")</f>
        <v>#N/A</v>
      </c>
    </row>
    <row r="9985">
      <c r="B9985" s="4" t="s">
        <v>3163</v>
      </c>
      <c r="C9985" s="12" t="str">
        <f>IFERROR(__xludf.DUMMYFUNCTION("TEXTJOIN("";"", TRUE, FILTER($B$2:$B$14794, #REF!=$D$2:$D$14794))"),"#N/A")</f>
        <v>#N/A</v>
      </c>
    </row>
    <row r="9986">
      <c r="B9986" s="4" t="s">
        <v>3163</v>
      </c>
      <c r="C9986" s="12" t="str">
        <f>IFERROR(__xludf.DUMMYFUNCTION("TEXTJOIN("";"", TRUE, FILTER($B$2:$B$14794, #REF!=$D$2:$D$14794))"),"#N/A")</f>
        <v>#N/A</v>
      </c>
    </row>
    <row r="9987">
      <c r="B9987" s="4" t="s">
        <v>3163</v>
      </c>
      <c r="C9987" s="12" t="str">
        <f>IFERROR(__xludf.DUMMYFUNCTION("TEXTJOIN("";"", TRUE, FILTER($B$2:$B$14794, #REF!=$D$2:$D$14794))"),"#N/A")</f>
        <v>#N/A</v>
      </c>
    </row>
    <row r="9988">
      <c r="B9988" s="4" t="s">
        <v>3163</v>
      </c>
      <c r="C9988" s="12" t="str">
        <f>IFERROR(__xludf.DUMMYFUNCTION("TEXTJOIN("";"", TRUE, FILTER($B$2:$B$14794, #REF!=$D$2:$D$14794))"),"#N/A")</f>
        <v>#N/A</v>
      </c>
    </row>
    <row r="9989">
      <c r="B9989" s="4" t="s">
        <v>3163</v>
      </c>
      <c r="C9989" s="12" t="str">
        <f>IFERROR(__xludf.DUMMYFUNCTION("TEXTJOIN("";"", TRUE, FILTER($B$2:$B$14794, #REF!=$D$2:$D$14794))"),"#N/A")</f>
        <v>#N/A</v>
      </c>
    </row>
    <row r="9990">
      <c r="B9990" s="4" t="s">
        <v>3163</v>
      </c>
      <c r="C9990" s="12" t="str">
        <f>IFERROR(__xludf.DUMMYFUNCTION("TEXTJOIN("";"", TRUE, FILTER($B$2:$B$14794, #REF!=$D$2:$D$14794))"),"#N/A")</f>
        <v>#N/A</v>
      </c>
    </row>
    <row r="9991">
      <c r="B9991" s="4" t="s">
        <v>3163</v>
      </c>
      <c r="C9991" s="12" t="str">
        <f>IFERROR(__xludf.DUMMYFUNCTION("TEXTJOIN("";"", TRUE, FILTER($B$2:$B$14794, #REF!=$D$2:$D$14794))"),"#N/A")</f>
        <v>#N/A</v>
      </c>
    </row>
    <row r="9992">
      <c r="B9992" s="4" t="s">
        <v>3165</v>
      </c>
      <c r="C9992" s="12" t="str">
        <f>IFERROR(__xludf.DUMMYFUNCTION("TEXTJOIN("";"", TRUE, FILTER($B$2:$B$14794, #REF!=$D$2:$D$14794))"),"#N/A")</f>
        <v>#N/A</v>
      </c>
    </row>
    <row r="9993">
      <c r="B9993" s="4" t="s">
        <v>3165</v>
      </c>
      <c r="C9993" s="12" t="str">
        <f>IFERROR(__xludf.DUMMYFUNCTION("TEXTJOIN("";"", TRUE, FILTER($B$2:$B$14794, #REF!=$D$2:$D$14794))"),"#N/A")</f>
        <v>#N/A</v>
      </c>
    </row>
    <row r="9994">
      <c r="B9994" s="4" t="s">
        <v>3165</v>
      </c>
      <c r="C9994" s="12" t="str">
        <f>IFERROR(__xludf.DUMMYFUNCTION("TEXTJOIN("";"", TRUE, FILTER($B$2:$B$14794, #REF!=$D$2:$D$14794))"),"#N/A")</f>
        <v>#N/A</v>
      </c>
    </row>
    <row r="9995">
      <c r="B9995" s="4" t="s">
        <v>3167</v>
      </c>
      <c r="C9995" s="12" t="str">
        <f>IFERROR(__xludf.DUMMYFUNCTION("TEXTJOIN("";"", TRUE, FILTER($B$2:$B$14794, #REF!=$D$2:$D$14794))"),"#N/A")</f>
        <v>#N/A</v>
      </c>
    </row>
    <row r="9996">
      <c r="B9996" s="4" t="s">
        <v>3167</v>
      </c>
      <c r="C9996" s="12" t="str">
        <f>IFERROR(__xludf.DUMMYFUNCTION("TEXTJOIN("";"", TRUE, FILTER($B$2:$B$14794, #REF!=$D$2:$D$14794))"),"#N/A")</f>
        <v>#N/A</v>
      </c>
    </row>
    <row r="9997">
      <c r="B9997" s="4" t="s">
        <v>3167</v>
      </c>
      <c r="C9997" s="12" t="str">
        <f>IFERROR(__xludf.DUMMYFUNCTION("TEXTJOIN("";"", TRUE, FILTER($B$2:$B$14794, #REF!=$D$2:$D$14794))"),"#N/A")</f>
        <v>#N/A</v>
      </c>
    </row>
    <row r="9998">
      <c r="B9998" s="4" t="s">
        <v>3167</v>
      </c>
      <c r="C9998" s="12" t="str">
        <f>IFERROR(__xludf.DUMMYFUNCTION("TEXTJOIN("";"", TRUE, FILTER($B$2:$B$14794, #REF!=$D$2:$D$14794))"),"#N/A")</f>
        <v>#N/A</v>
      </c>
    </row>
    <row r="9999">
      <c r="B9999" s="4" t="s">
        <v>3167</v>
      </c>
      <c r="C9999" s="12" t="str">
        <f>IFERROR(__xludf.DUMMYFUNCTION("TEXTJOIN("";"", TRUE, FILTER($B$2:$B$14794, #REF!=$D$2:$D$14794))"),"#N/A")</f>
        <v>#N/A</v>
      </c>
    </row>
    <row r="10000">
      <c r="B10000" s="4" t="s">
        <v>3170</v>
      </c>
      <c r="C10000" s="12" t="str">
        <f>IFERROR(__xludf.DUMMYFUNCTION("TEXTJOIN("";"", TRUE, FILTER($B$2:$B$14794, #REF!=$D$2:$D$14794))"),"#N/A")</f>
        <v>#N/A</v>
      </c>
    </row>
    <row r="10001">
      <c r="B10001" s="4" t="s">
        <v>3170</v>
      </c>
      <c r="C10001" s="12" t="str">
        <f>IFERROR(__xludf.DUMMYFUNCTION("TEXTJOIN("";"", TRUE, FILTER($B$2:$B$14794, #REF!=$D$2:$D$14794))"),"#N/A")</f>
        <v>#N/A</v>
      </c>
    </row>
    <row r="10002">
      <c r="B10002" s="4" t="s">
        <v>3170</v>
      </c>
      <c r="C10002" s="12" t="str">
        <f>IFERROR(__xludf.DUMMYFUNCTION("TEXTJOIN("";"", TRUE, FILTER($B$2:$B$14794, #REF!=$D$2:$D$14794))"),"#N/A")</f>
        <v>#N/A</v>
      </c>
    </row>
    <row r="10003">
      <c r="B10003" s="4" t="s">
        <v>3170</v>
      </c>
      <c r="C10003" s="12" t="str">
        <f>IFERROR(__xludf.DUMMYFUNCTION("TEXTJOIN("";"", TRUE, FILTER($B$2:$B$14794, #REF!=$D$2:$D$14794))"),"#N/A")</f>
        <v>#N/A</v>
      </c>
    </row>
    <row r="10004">
      <c r="B10004" s="4" t="s">
        <v>3172</v>
      </c>
      <c r="C10004" s="12" t="str">
        <f>IFERROR(__xludf.DUMMYFUNCTION("TEXTJOIN("";"", TRUE, FILTER($B$2:$B$14794, #REF!=$D$2:$D$14794))"),"#N/A")</f>
        <v>#N/A</v>
      </c>
    </row>
    <row r="10005">
      <c r="B10005" s="4" t="s">
        <v>3172</v>
      </c>
      <c r="C10005" s="12" t="str">
        <f>IFERROR(__xludf.DUMMYFUNCTION("TEXTJOIN("";"", TRUE, FILTER($B$2:$B$14794, #REF!=$D$2:$D$14794))"),"#N/A")</f>
        <v>#N/A</v>
      </c>
    </row>
    <row r="10006">
      <c r="B10006" s="4" t="s">
        <v>3172</v>
      </c>
      <c r="C10006" s="12" t="str">
        <f>IFERROR(__xludf.DUMMYFUNCTION("TEXTJOIN("";"", TRUE, FILTER($B$2:$B$14794, #REF!=$D$2:$D$14794))"),"#N/A")</f>
        <v>#N/A</v>
      </c>
    </row>
    <row r="10007">
      <c r="B10007" s="4" t="s">
        <v>3172</v>
      </c>
      <c r="C10007" s="12" t="str">
        <f>IFERROR(__xludf.DUMMYFUNCTION("TEXTJOIN("";"", TRUE, FILTER($B$2:$B$14794, #REF!=$D$2:$D$14794))"),"#N/A")</f>
        <v>#N/A</v>
      </c>
    </row>
    <row r="10008">
      <c r="B10008" s="4" t="s">
        <v>3172</v>
      </c>
      <c r="C10008" s="12" t="str">
        <f>IFERROR(__xludf.DUMMYFUNCTION("TEXTJOIN("";"", TRUE, FILTER($B$2:$B$14794, #REF!=$D$2:$D$14794))"),"#N/A")</f>
        <v>#N/A</v>
      </c>
    </row>
    <row r="10009">
      <c r="B10009" s="4" t="s">
        <v>3172</v>
      </c>
      <c r="C10009" s="12" t="str">
        <f>IFERROR(__xludf.DUMMYFUNCTION("TEXTJOIN("";"", TRUE, FILTER($B$2:$B$14794, #REF!=$D$2:$D$14794))"),"#N/A")</f>
        <v>#N/A</v>
      </c>
    </row>
    <row r="10010">
      <c r="B10010" s="4" t="s">
        <v>3172</v>
      </c>
      <c r="C10010" s="12" t="str">
        <f>IFERROR(__xludf.DUMMYFUNCTION("TEXTJOIN("";"", TRUE, FILTER($B$2:$B$14794, #REF!=$D$2:$D$14794))"),"#N/A")</f>
        <v>#N/A</v>
      </c>
    </row>
    <row r="10011">
      <c r="B10011" s="4" t="s">
        <v>3172</v>
      </c>
      <c r="C10011" s="12" t="str">
        <f>IFERROR(__xludf.DUMMYFUNCTION("TEXTJOIN("";"", TRUE, FILTER($B$2:$B$14794, #REF!=$D$2:$D$14794))"),"#N/A")</f>
        <v>#N/A</v>
      </c>
    </row>
    <row r="10012">
      <c r="B10012" s="4" t="s">
        <v>3174</v>
      </c>
      <c r="C10012" s="12" t="str">
        <f>IFERROR(__xludf.DUMMYFUNCTION("TEXTJOIN("";"", TRUE, FILTER($B$2:$B$14794, #REF!=$D$2:$D$14794))"),"#N/A")</f>
        <v>#N/A</v>
      </c>
    </row>
    <row r="10013">
      <c r="B10013" s="4" t="s">
        <v>3174</v>
      </c>
      <c r="C10013" s="12" t="str">
        <f>IFERROR(__xludf.DUMMYFUNCTION("TEXTJOIN("";"", TRUE, FILTER($B$2:$B$14794, #REF!=$D$2:$D$14794))"),"#N/A")</f>
        <v>#N/A</v>
      </c>
    </row>
    <row r="10014">
      <c r="B10014" s="4" t="s">
        <v>3176</v>
      </c>
      <c r="C10014" s="12" t="str">
        <f>IFERROR(__xludf.DUMMYFUNCTION("TEXTJOIN("";"", TRUE, FILTER($B$2:$B$14794, #REF!=$D$2:$D$14794))"),"#N/A")</f>
        <v>#N/A</v>
      </c>
    </row>
    <row r="10015">
      <c r="B10015" s="4" t="s">
        <v>3176</v>
      </c>
      <c r="C10015" s="12" t="str">
        <f>IFERROR(__xludf.DUMMYFUNCTION("TEXTJOIN("";"", TRUE, FILTER($B$2:$B$14794, #REF!=$D$2:$D$14794))"),"#N/A")</f>
        <v>#N/A</v>
      </c>
    </row>
    <row r="10016">
      <c r="B10016" s="4" t="s">
        <v>3176</v>
      </c>
      <c r="C10016" s="12" t="str">
        <f>IFERROR(__xludf.DUMMYFUNCTION("TEXTJOIN("";"", TRUE, FILTER($B$2:$B$14794, #REF!=$D$2:$D$14794))"),"#N/A")</f>
        <v>#N/A</v>
      </c>
    </row>
    <row r="10017">
      <c r="B10017" s="4" t="s">
        <v>3176</v>
      </c>
      <c r="C10017" s="12" t="str">
        <f>IFERROR(__xludf.DUMMYFUNCTION("TEXTJOIN("";"", TRUE, FILTER($B$2:$B$14794, #REF!=$D$2:$D$14794))"),"#N/A")</f>
        <v>#N/A</v>
      </c>
    </row>
    <row r="10018">
      <c r="B10018" s="4" t="s">
        <v>3176</v>
      </c>
      <c r="C10018" s="12" t="str">
        <f>IFERROR(__xludf.DUMMYFUNCTION("TEXTJOIN("";"", TRUE, FILTER($B$2:$B$14794, #REF!=$D$2:$D$14794))"),"#N/A")</f>
        <v>#N/A</v>
      </c>
    </row>
    <row r="10019">
      <c r="B10019" s="4" t="s">
        <v>3176</v>
      </c>
      <c r="C10019" s="12" t="str">
        <f>IFERROR(__xludf.DUMMYFUNCTION("TEXTJOIN("";"", TRUE, FILTER($B$2:$B$14794, #REF!=$D$2:$D$14794))"),"#N/A")</f>
        <v>#N/A</v>
      </c>
    </row>
    <row r="10020">
      <c r="B10020" s="4" t="s">
        <v>3178</v>
      </c>
      <c r="C10020" s="12" t="str">
        <f>IFERROR(__xludf.DUMMYFUNCTION("TEXTJOIN("";"", TRUE, FILTER($B$2:$B$14794, #REF!=$D$2:$D$14794))"),"#N/A")</f>
        <v>#N/A</v>
      </c>
    </row>
    <row r="10021">
      <c r="B10021" s="4" t="s">
        <v>3178</v>
      </c>
      <c r="C10021" s="12" t="str">
        <f>IFERROR(__xludf.DUMMYFUNCTION("TEXTJOIN("";"", TRUE, FILTER($B$2:$B$14794, #REF!=$D$2:$D$14794))"),"#N/A")</f>
        <v>#N/A</v>
      </c>
    </row>
    <row r="10022">
      <c r="B10022" s="4" t="s">
        <v>3178</v>
      </c>
      <c r="C10022" s="12" t="str">
        <f>IFERROR(__xludf.DUMMYFUNCTION("TEXTJOIN("";"", TRUE, FILTER($B$2:$B$14794, #REF!=$D$2:$D$14794))"),"#N/A")</f>
        <v>#N/A</v>
      </c>
    </row>
    <row r="10023">
      <c r="B10023" s="4" t="s">
        <v>3178</v>
      </c>
      <c r="C10023" s="12" t="str">
        <f>IFERROR(__xludf.DUMMYFUNCTION("TEXTJOIN("";"", TRUE, FILTER($B$2:$B$14794, #REF!=$D$2:$D$14794))"),"#N/A")</f>
        <v>#N/A</v>
      </c>
    </row>
    <row r="10024">
      <c r="B10024" s="4" t="s">
        <v>3178</v>
      </c>
      <c r="C10024" s="12" t="str">
        <f>IFERROR(__xludf.DUMMYFUNCTION("TEXTJOIN("";"", TRUE, FILTER($B$2:$B$14794, #REF!=$D$2:$D$14794))"),"#N/A")</f>
        <v>#N/A</v>
      </c>
    </row>
    <row r="10025">
      <c r="B10025" s="4" t="s">
        <v>3178</v>
      </c>
      <c r="C10025" s="12" t="str">
        <f>IFERROR(__xludf.DUMMYFUNCTION("TEXTJOIN("";"", TRUE, FILTER($B$2:$B$14794, #REF!=$D$2:$D$14794))"),"#N/A")</f>
        <v>#N/A</v>
      </c>
    </row>
    <row r="10026">
      <c r="B10026" s="4" t="s">
        <v>3180</v>
      </c>
      <c r="C10026" s="12" t="str">
        <f>IFERROR(__xludf.DUMMYFUNCTION("TEXTJOIN("";"", TRUE, FILTER($B$2:$B$14794, #REF!=$D$2:$D$14794))"),"#N/A")</f>
        <v>#N/A</v>
      </c>
    </row>
    <row r="10027">
      <c r="B10027" s="4" t="s">
        <v>3180</v>
      </c>
      <c r="C10027" s="12" t="str">
        <f>IFERROR(__xludf.DUMMYFUNCTION("TEXTJOIN("";"", TRUE, FILTER($B$2:$B$14794, #REF!=$D$2:$D$14794))"),"#N/A")</f>
        <v>#N/A</v>
      </c>
    </row>
    <row r="10028">
      <c r="B10028" s="4" t="s">
        <v>3180</v>
      </c>
      <c r="C10028" s="12" t="str">
        <f>IFERROR(__xludf.DUMMYFUNCTION("TEXTJOIN("";"", TRUE, FILTER($B$2:$B$14794, #REF!=$D$2:$D$14794))"),"#N/A")</f>
        <v>#N/A</v>
      </c>
    </row>
    <row r="10029">
      <c r="B10029" s="4" t="s">
        <v>3180</v>
      </c>
      <c r="C10029" s="12" t="str">
        <f>IFERROR(__xludf.DUMMYFUNCTION("TEXTJOIN("";"", TRUE, FILTER($B$2:$B$14794, #REF!=$D$2:$D$14794))"),"#N/A")</f>
        <v>#N/A</v>
      </c>
    </row>
    <row r="10030">
      <c r="B10030" s="4" t="s">
        <v>3180</v>
      </c>
      <c r="C10030" s="12" t="str">
        <f>IFERROR(__xludf.DUMMYFUNCTION("TEXTJOIN("";"", TRUE, FILTER($B$2:$B$14794, #REF!=$D$2:$D$14794))"),"#N/A")</f>
        <v>#N/A</v>
      </c>
    </row>
    <row r="10031">
      <c r="B10031" s="4" t="s">
        <v>3180</v>
      </c>
      <c r="C10031" s="12" t="str">
        <f>IFERROR(__xludf.DUMMYFUNCTION("TEXTJOIN("";"", TRUE, FILTER($B$2:$B$14794, #REF!=$D$2:$D$14794))"),"#N/A")</f>
        <v>#N/A</v>
      </c>
    </row>
    <row r="10032">
      <c r="B10032" s="4" t="s">
        <v>3182</v>
      </c>
      <c r="C10032" s="12" t="str">
        <f>IFERROR(__xludf.DUMMYFUNCTION("TEXTJOIN("";"", TRUE, FILTER($B$2:$B$14794, #REF!=$D$2:$D$14794))"),"#N/A")</f>
        <v>#N/A</v>
      </c>
    </row>
    <row r="10033">
      <c r="B10033" s="4" t="s">
        <v>3182</v>
      </c>
      <c r="C10033" s="12" t="str">
        <f>IFERROR(__xludf.DUMMYFUNCTION("TEXTJOIN("";"", TRUE, FILTER($B$2:$B$14794, #REF!=$D$2:$D$14794))"),"#N/A")</f>
        <v>#N/A</v>
      </c>
    </row>
    <row r="10034">
      <c r="B10034" s="4" t="s">
        <v>3182</v>
      </c>
      <c r="C10034" s="12" t="str">
        <f>IFERROR(__xludf.DUMMYFUNCTION("TEXTJOIN("";"", TRUE, FILTER($B$2:$B$14794, #REF!=$D$2:$D$14794))"),"#N/A")</f>
        <v>#N/A</v>
      </c>
    </row>
    <row r="10035">
      <c r="B10035" s="4" t="s">
        <v>3184</v>
      </c>
      <c r="C10035" s="12" t="str">
        <f>IFERROR(__xludf.DUMMYFUNCTION("TEXTJOIN("";"", TRUE, FILTER($B$2:$B$14794, #REF!=$D$2:$D$14794))"),"#N/A")</f>
        <v>#N/A</v>
      </c>
    </row>
    <row r="10036">
      <c r="B10036" s="4" t="s">
        <v>3184</v>
      </c>
      <c r="C10036" s="12" t="str">
        <f>IFERROR(__xludf.DUMMYFUNCTION("TEXTJOIN("";"", TRUE, FILTER($B$2:$B$14794, #REF!=$D$2:$D$14794))"),"#N/A")</f>
        <v>#N/A</v>
      </c>
    </row>
    <row r="10037">
      <c r="B10037" s="4" t="s">
        <v>3184</v>
      </c>
      <c r="C10037" s="12" t="str">
        <f>IFERROR(__xludf.DUMMYFUNCTION("TEXTJOIN("";"", TRUE, FILTER($B$2:$B$14794, #REF!=$D$2:$D$14794))"),"#N/A")</f>
        <v>#N/A</v>
      </c>
    </row>
    <row r="10038">
      <c r="B10038" s="4" t="s">
        <v>3186</v>
      </c>
      <c r="C10038" s="12" t="str">
        <f>IFERROR(__xludf.DUMMYFUNCTION("TEXTJOIN("";"", TRUE, FILTER($B$2:$B$14794, #REF!=$D$2:$D$14794))"),"#N/A")</f>
        <v>#N/A</v>
      </c>
    </row>
    <row r="10039">
      <c r="B10039" s="4" t="s">
        <v>3186</v>
      </c>
      <c r="C10039" s="12" t="str">
        <f>IFERROR(__xludf.DUMMYFUNCTION("TEXTJOIN("";"", TRUE, FILTER($B$2:$B$14794, #REF!=$D$2:$D$14794))"),"#N/A")</f>
        <v>#N/A</v>
      </c>
    </row>
    <row r="10040">
      <c r="B10040" s="4" t="s">
        <v>3186</v>
      </c>
      <c r="C10040" s="12" t="str">
        <f>IFERROR(__xludf.DUMMYFUNCTION("TEXTJOIN("";"", TRUE, FILTER($B$2:$B$14794, #REF!=$D$2:$D$14794))"),"#N/A")</f>
        <v>#N/A</v>
      </c>
    </row>
    <row r="10041">
      <c r="B10041" s="4" t="s">
        <v>3188</v>
      </c>
      <c r="C10041" s="12" t="str">
        <f>IFERROR(__xludf.DUMMYFUNCTION("TEXTJOIN("";"", TRUE, FILTER($B$2:$B$14794, #REF!=$D$2:$D$14794))"),"#N/A")</f>
        <v>#N/A</v>
      </c>
    </row>
    <row r="10042">
      <c r="B10042" s="4" t="s">
        <v>3188</v>
      </c>
      <c r="C10042" s="12" t="str">
        <f>IFERROR(__xludf.DUMMYFUNCTION("TEXTJOIN("";"", TRUE, FILTER($B$2:$B$14794, #REF!=$D$2:$D$14794))"),"#N/A")</f>
        <v>#N/A</v>
      </c>
    </row>
    <row r="10043">
      <c r="B10043" s="4" t="s">
        <v>3188</v>
      </c>
      <c r="C10043" s="12" t="str">
        <f>IFERROR(__xludf.DUMMYFUNCTION("TEXTJOIN("";"", TRUE, FILTER($B$2:$B$14794, #REF!=$D$2:$D$14794))"),"#N/A")</f>
        <v>#N/A</v>
      </c>
    </row>
    <row r="10044">
      <c r="B10044" s="4" t="s">
        <v>3188</v>
      </c>
      <c r="C10044" s="12" t="str">
        <f>IFERROR(__xludf.DUMMYFUNCTION("TEXTJOIN("";"", TRUE, FILTER($B$2:$B$14794, #REF!=$D$2:$D$14794))"),"#N/A")</f>
        <v>#N/A</v>
      </c>
    </row>
    <row r="10045">
      <c r="B10045" s="4" t="s">
        <v>3188</v>
      </c>
      <c r="C10045" s="12" t="str">
        <f>IFERROR(__xludf.DUMMYFUNCTION("TEXTJOIN("";"", TRUE, FILTER($B$2:$B$14794, #REF!=$D$2:$D$14794))"),"#N/A")</f>
        <v>#N/A</v>
      </c>
    </row>
    <row r="10046">
      <c r="B10046" s="4" t="s">
        <v>3191</v>
      </c>
      <c r="C10046" s="12" t="str">
        <f>IFERROR(__xludf.DUMMYFUNCTION("TEXTJOIN("";"", TRUE, FILTER($B$2:$B$14794, #REF!=$D$2:$D$14794))"),"#N/A")</f>
        <v>#N/A</v>
      </c>
    </row>
    <row r="10047">
      <c r="B10047" s="4" t="s">
        <v>3191</v>
      </c>
      <c r="C10047" s="12" t="str">
        <f>IFERROR(__xludf.DUMMYFUNCTION("TEXTJOIN("";"", TRUE, FILTER($B$2:$B$14794, #REF!=$D$2:$D$14794))"),"#N/A")</f>
        <v>#N/A</v>
      </c>
    </row>
    <row r="10048">
      <c r="B10048" s="4" t="s">
        <v>3191</v>
      </c>
      <c r="C10048" s="12" t="str">
        <f>IFERROR(__xludf.DUMMYFUNCTION("TEXTJOIN("";"", TRUE, FILTER($B$2:$B$14794, #REF!=$D$2:$D$14794))"),"#N/A")</f>
        <v>#N/A</v>
      </c>
    </row>
    <row r="10049">
      <c r="B10049" s="4" t="s">
        <v>3191</v>
      </c>
      <c r="C10049" s="12" t="str">
        <f>IFERROR(__xludf.DUMMYFUNCTION("TEXTJOIN("";"", TRUE, FILTER($B$2:$B$14794, #REF!=$D$2:$D$14794))"),"#N/A")</f>
        <v>#N/A</v>
      </c>
    </row>
    <row r="10050">
      <c r="B10050" s="4" t="s">
        <v>3193</v>
      </c>
      <c r="C10050" s="12" t="str">
        <f>IFERROR(__xludf.DUMMYFUNCTION("TEXTJOIN("";"", TRUE, FILTER($B$2:$B$14794, #REF!=$D$2:$D$14794))"),"#N/A")</f>
        <v>#N/A</v>
      </c>
    </row>
    <row r="10051">
      <c r="B10051" s="4" t="s">
        <v>3193</v>
      </c>
      <c r="C10051" s="12" t="str">
        <f>IFERROR(__xludf.DUMMYFUNCTION("TEXTJOIN("";"", TRUE, FILTER($B$2:$B$14794, #REF!=$D$2:$D$14794))"),"#N/A")</f>
        <v>#N/A</v>
      </c>
    </row>
    <row r="10052">
      <c r="B10052" s="4" t="s">
        <v>3193</v>
      </c>
      <c r="C10052" s="12" t="str">
        <f>IFERROR(__xludf.DUMMYFUNCTION("TEXTJOIN("";"", TRUE, FILTER($B$2:$B$14794, #REF!=$D$2:$D$14794))"),"#N/A")</f>
        <v>#N/A</v>
      </c>
    </row>
    <row r="10053">
      <c r="B10053" s="4" t="s">
        <v>3193</v>
      </c>
      <c r="C10053" s="12" t="str">
        <f>IFERROR(__xludf.DUMMYFUNCTION("TEXTJOIN("";"", TRUE, FILTER($B$2:$B$14794, #REF!=$D$2:$D$14794))"),"#N/A")</f>
        <v>#N/A</v>
      </c>
    </row>
    <row r="10054">
      <c r="B10054" s="4" t="s">
        <v>3193</v>
      </c>
      <c r="C10054" s="12" t="str">
        <f>IFERROR(__xludf.DUMMYFUNCTION("TEXTJOIN("";"", TRUE, FILTER($B$2:$B$14794, #REF!=$D$2:$D$14794))"),"#N/A")</f>
        <v>#N/A</v>
      </c>
    </row>
    <row r="10055">
      <c r="B10055" s="4" t="s">
        <v>3193</v>
      </c>
      <c r="C10055" s="12" t="str">
        <f>IFERROR(__xludf.DUMMYFUNCTION("TEXTJOIN("";"", TRUE, FILTER($B$2:$B$14794, #REF!=$D$2:$D$14794))"),"#N/A")</f>
        <v>#N/A</v>
      </c>
    </row>
    <row r="10056">
      <c r="B10056" s="4" t="s">
        <v>3193</v>
      </c>
      <c r="C10056" s="12" t="str">
        <f>IFERROR(__xludf.DUMMYFUNCTION("TEXTJOIN("";"", TRUE, FILTER($B$2:$B$14794, #REF!=$D$2:$D$14794))"),"#N/A")</f>
        <v>#N/A</v>
      </c>
    </row>
    <row r="10057">
      <c r="B10057" s="4" t="s">
        <v>3193</v>
      </c>
      <c r="C10057" s="12" t="str">
        <f>IFERROR(__xludf.DUMMYFUNCTION("TEXTJOIN("";"", TRUE, FILTER($B$2:$B$14794, #REF!=$D$2:$D$14794))"),"#N/A")</f>
        <v>#N/A</v>
      </c>
    </row>
    <row r="10058">
      <c r="B10058" s="4" t="s">
        <v>3193</v>
      </c>
      <c r="C10058" s="12" t="str">
        <f>IFERROR(__xludf.DUMMYFUNCTION("TEXTJOIN("";"", TRUE, FILTER($B$2:$B$14794, #REF!=$D$2:$D$14794))"),"#N/A")</f>
        <v>#N/A</v>
      </c>
    </row>
    <row r="10059">
      <c r="B10059" s="4" t="s">
        <v>3193</v>
      </c>
      <c r="C10059" s="12" t="str">
        <f>IFERROR(__xludf.DUMMYFUNCTION("TEXTJOIN("";"", TRUE, FILTER($B$2:$B$14794, #REF!=$D$2:$D$14794))"),"#N/A")</f>
        <v>#N/A</v>
      </c>
    </row>
    <row r="10060">
      <c r="B10060" s="4" t="s">
        <v>3195</v>
      </c>
      <c r="C10060" s="12" t="str">
        <f>IFERROR(__xludf.DUMMYFUNCTION("TEXTJOIN("";"", TRUE, FILTER($B$2:$B$14794, #REF!=$D$2:$D$14794))"),"#N/A")</f>
        <v>#N/A</v>
      </c>
    </row>
    <row r="10061">
      <c r="B10061" s="4" t="s">
        <v>3195</v>
      </c>
      <c r="C10061" s="12" t="str">
        <f>IFERROR(__xludf.DUMMYFUNCTION("TEXTJOIN("";"", TRUE, FILTER($B$2:$B$14794, #REF!=$D$2:$D$14794))"),"#N/A")</f>
        <v>#N/A</v>
      </c>
    </row>
    <row r="10062">
      <c r="B10062" s="4" t="s">
        <v>3195</v>
      </c>
      <c r="C10062" s="12" t="str">
        <f>IFERROR(__xludf.DUMMYFUNCTION("TEXTJOIN("";"", TRUE, FILTER($B$2:$B$14794, #REF!=$D$2:$D$14794))"),"#N/A")</f>
        <v>#N/A</v>
      </c>
    </row>
    <row r="10063">
      <c r="B10063" s="4" t="s">
        <v>3195</v>
      </c>
      <c r="C10063" s="12" t="str">
        <f>IFERROR(__xludf.DUMMYFUNCTION("TEXTJOIN("";"", TRUE, FILTER($B$2:$B$14794, #REF!=$D$2:$D$14794))"),"#N/A")</f>
        <v>#N/A</v>
      </c>
    </row>
    <row r="10064">
      <c r="B10064" s="4" t="s">
        <v>3195</v>
      </c>
      <c r="C10064" s="12" t="str">
        <f>IFERROR(__xludf.DUMMYFUNCTION("TEXTJOIN("";"", TRUE, FILTER($B$2:$B$14794, #REF!=$D$2:$D$14794))"),"#N/A")</f>
        <v>#N/A</v>
      </c>
    </row>
    <row r="10065">
      <c r="B10065" s="4" t="s">
        <v>3195</v>
      </c>
      <c r="C10065" s="12" t="str">
        <f>IFERROR(__xludf.DUMMYFUNCTION("TEXTJOIN("";"", TRUE, FILTER($B$2:$B$14794, #REF!=$D$2:$D$14794))"),"#N/A")</f>
        <v>#N/A</v>
      </c>
    </row>
    <row r="10066">
      <c r="B10066" s="4" t="s">
        <v>3195</v>
      </c>
      <c r="C10066" s="12" t="str">
        <f>IFERROR(__xludf.DUMMYFUNCTION("TEXTJOIN("";"", TRUE, FILTER($B$2:$B$14794, #REF!=$D$2:$D$14794))"),"#N/A")</f>
        <v>#N/A</v>
      </c>
    </row>
    <row r="10067">
      <c r="B10067" s="4" t="s">
        <v>3195</v>
      </c>
      <c r="C10067" s="12" t="str">
        <f>IFERROR(__xludf.DUMMYFUNCTION("TEXTJOIN("";"", TRUE, FILTER($B$2:$B$14794, #REF!=$D$2:$D$14794))"),"#N/A")</f>
        <v>#N/A</v>
      </c>
    </row>
    <row r="10068">
      <c r="B10068" s="4" t="s">
        <v>3197</v>
      </c>
      <c r="C10068" s="12" t="str">
        <f>IFERROR(__xludf.DUMMYFUNCTION("TEXTJOIN("";"", TRUE, FILTER($B$2:$B$14794, #REF!=$D$2:$D$14794))"),"#N/A")</f>
        <v>#N/A</v>
      </c>
    </row>
    <row r="10069">
      <c r="B10069" s="4" t="s">
        <v>3197</v>
      </c>
      <c r="C10069" s="12" t="str">
        <f>IFERROR(__xludf.DUMMYFUNCTION("TEXTJOIN("";"", TRUE, FILTER($B$2:$B$14794, #REF!=$D$2:$D$14794))"),"#N/A")</f>
        <v>#N/A</v>
      </c>
    </row>
    <row r="10070">
      <c r="B10070" s="4" t="s">
        <v>3197</v>
      </c>
      <c r="C10070" s="12" t="str">
        <f>IFERROR(__xludf.DUMMYFUNCTION("TEXTJOIN("";"", TRUE, FILTER($B$2:$B$14794, #REF!=$D$2:$D$14794))"),"#N/A")</f>
        <v>#N/A</v>
      </c>
    </row>
    <row r="10071">
      <c r="B10071" s="4" t="s">
        <v>3197</v>
      </c>
      <c r="C10071" s="12" t="str">
        <f>IFERROR(__xludf.DUMMYFUNCTION("TEXTJOIN("";"", TRUE, FILTER($B$2:$B$14794, #REF!=$D$2:$D$14794))"),"#N/A")</f>
        <v>#N/A</v>
      </c>
    </row>
    <row r="10072">
      <c r="B10072" s="4" t="s">
        <v>3197</v>
      </c>
      <c r="C10072" s="12" t="str">
        <f>IFERROR(__xludf.DUMMYFUNCTION("TEXTJOIN("";"", TRUE, FILTER($B$2:$B$14794, #REF!=$D$2:$D$14794))"),"#N/A")</f>
        <v>#N/A</v>
      </c>
    </row>
    <row r="10073">
      <c r="B10073" s="4" t="s">
        <v>3197</v>
      </c>
      <c r="C10073" s="12" t="str">
        <f>IFERROR(__xludf.DUMMYFUNCTION("TEXTJOIN("";"", TRUE, FILTER($B$2:$B$14794, #REF!=$D$2:$D$14794))"),"#N/A")</f>
        <v>#N/A</v>
      </c>
    </row>
    <row r="10074">
      <c r="B10074" s="4" t="s">
        <v>3199</v>
      </c>
      <c r="C10074" s="12" t="str">
        <f>IFERROR(__xludf.DUMMYFUNCTION("TEXTJOIN("";"", TRUE, FILTER($B$2:$B$14794, #REF!=$D$2:$D$14794))"),"#N/A")</f>
        <v>#N/A</v>
      </c>
    </row>
    <row r="10075">
      <c r="B10075" s="4" t="s">
        <v>3199</v>
      </c>
      <c r="C10075" s="12" t="str">
        <f>IFERROR(__xludf.DUMMYFUNCTION("TEXTJOIN("";"", TRUE, FILTER($B$2:$B$14794, #REF!=$D$2:$D$14794))"),"#N/A")</f>
        <v>#N/A</v>
      </c>
    </row>
    <row r="10076">
      <c r="B10076" s="4" t="s">
        <v>3199</v>
      </c>
      <c r="C10076" s="12" t="str">
        <f>IFERROR(__xludf.DUMMYFUNCTION("TEXTJOIN("";"", TRUE, FILTER($B$2:$B$14794, #REF!=$D$2:$D$14794))"),"#N/A")</f>
        <v>#N/A</v>
      </c>
    </row>
    <row r="10077">
      <c r="B10077" s="4" t="s">
        <v>3199</v>
      </c>
      <c r="C10077" s="12" t="str">
        <f>IFERROR(__xludf.DUMMYFUNCTION("TEXTJOIN("";"", TRUE, FILTER($B$2:$B$14794, #REF!=$D$2:$D$14794))"),"#N/A")</f>
        <v>#N/A</v>
      </c>
    </row>
    <row r="10078">
      <c r="B10078" s="4" t="s">
        <v>3199</v>
      </c>
      <c r="C10078" s="12" t="str">
        <f>IFERROR(__xludf.DUMMYFUNCTION("TEXTJOIN("";"", TRUE, FILTER($B$2:$B$14794, #REF!=$D$2:$D$14794))"),"#N/A")</f>
        <v>#N/A</v>
      </c>
    </row>
    <row r="10079">
      <c r="B10079" s="4" t="s">
        <v>3199</v>
      </c>
      <c r="C10079" s="12" t="str">
        <f>IFERROR(__xludf.DUMMYFUNCTION("TEXTJOIN("";"", TRUE, FILTER($B$2:$B$14794, #REF!=$D$2:$D$14794))"),"#N/A")</f>
        <v>#N/A</v>
      </c>
    </row>
    <row r="10080">
      <c r="B10080" s="4" t="s">
        <v>3199</v>
      </c>
      <c r="C10080" s="12" t="str">
        <f>IFERROR(__xludf.DUMMYFUNCTION("TEXTJOIN("";"", TRUE, FILTER($B$2:$B$14794, #REF!=$D$2:$D$14794))"),"#N/A")</f>
        <v>#N/A</v>
      </c>
    </row>
    <row r="10081">
      <c r="B10081" s="4" t="s">
        <v>3199</v>
      </c>
      <c r="C10081" s="12" t="str">
        <f>IFERROR(__xludf.DUMMYFUNCTION("TEXTJOIN("";"", TRUE, FILTER($B$2:$B$14794, #REF!=$D$2:$D$14794))"),"#N/A")</f>
        <v>#N/A</v>
      </c>
    </row>
    <row r="10082">
      <c r="B10082" s="4" t="s">
        <v>3199</v>
      </c>
      <c r="C10082" s="12" t="str">
        <f>IFERROR(__xludf.DUMMYFUNCTION("TEXTJOIN("";"", TRUE, FILTER($B$2:$B$14794, #REF!=$D$2:$D$14794))"),"#N/A")</f>
        <v>#N/A</v>
      </c>
    </row>
    <row r="10083">
      <c r="B10083" s="4" t="s">
        <v>3201</v>
      </c>
      <c r="C10083" s="12" t="str">
        <f>IFERROR(__xludf.DUMMYFUNCTION("TEXTJOIN("";"", TRUE, FILTER($B$2:$B$14794, #REF!=$D$2:$D$14794))"),"#N/A")</f>
        <v>#N/A</v>
      </c>
    </row>
    <row r="10084">
      <c r="B10084" s="4" t="s">
        <v>3201</v>
      </c>
      <c r="C10084" s="12" t="str">
        <f>IFERROR(__xludf.DUMMYFUNCTION("TEXTJOIN("";"", TRUE, FILTER($B$2:$B$14794, #REF!=$D$2:$D$14794))"),"#N/A")</f>
        <v>#N/A</v>
      </c>
    </row>
    <row r="10085">
      <c r="B10085" s="4" t="s">
        <v>3201</v>
      </c>
      <c r="C10085" s="12" t="str">
        <f>IFERROR(__xludf.DUMMYFUNCTION("TEXTJOIN("";"", TRUE, FILTER($B$2:$B$14794, #REF!=$D$2:$D$14794))"),"#N/A")</f>
        <v>#N/A</v>
      </c>
    </row>
    <row r="10086">
      <c r="B10086" s="4" t="s">
        <v>3201</v>
      </c>
      <c r="C10086" s="12" t="str">
        <f>IFERROR(__xludf.DUMMYFUNCTION("TEXTJOIN("";"", TRUE, FILTER($B$2:$B$14794, #REF!=$D$2:$D$14794))"),"#N/A")</f>
        <v>#N/A</v>
      </c>
    </row>
    <row r="10087">
      <c r="B10087" s="4" t="s">
        <v>3201</v>
      </c>
      <c r="C10087" s="12" t="str">
        <f>IFERROR(__xludf.DUMMYFUNCTION("TEXTJOIN("";"", TRUE, FILTER($B$2:$B$14794, #REF!=$D$2:$D$14794))"),"#N/A")</f>
        <v>#N/A</v>
      </c>
    </row>
    <row r="10088">
      <c r="B10088" s="4" t="s">
        <v>3201</v>
      </c>
      <c r="C10088" s="12" t="str">
        <f>IFERROR(__xludf.DUMMYFUNCTION("TEXTJOIN("";"", TRUE, FILTER($B$2:$B$14794, #REF!=$D$2:$D$14794))"),"#N/A")</f>
        <v>#N/A</v>
      </c>
    </row>
    <row r="10089">
      <c r="B10089" s="4" t="s">
        <v>3201</v>
      </c>
      <c r="C10089" s="12" t="str">
        <f>IFERROR(__xludf.DUMMYFUNCTION("TEXTJOIN("";"", TRUE, FILTER($B$2:$B$14794, #REF!=$D$2:$D$14794))"),"#N/A")</f>
        <v>#N/A</v>
      </c>
    </row>
    <row r="10090">
      <c r="B10090" s="4" t="s">
        <v>3203</v>
      </c>
      <c r="C10090" s="12" t="str">
        <f>IFERROR(__xludf.DUMMYFUNCTION("TEXTJOIN("";"", TRUE, FILTER($B$2:$B$14794, #REF!=$D$2:$D$14794))"),"#N/A")</f>
        <v>#N/A</v>
      </c>
    </row>
    <row r="10091">
      <c r="B10091" s="4" t="s">
        <v>3203</v>
      </c>
      <c r="C10091" s="12" t="str">
        <f>IFERROR(__xludf.DUMMYFUNCTION("TEXTJOIN("";"", TRUE, FILTER($B$2:$B$14794, #REF!=$D$2:$D$14794))"),"#N/A")</f>
        <v>#N/A</v>
      </c>
    </row>
    <row r="10092">
      <c r="B10092" s="4" t="s">
        <v>3205</v>
      </c>
      <c r="C10092" s="12" t="str">
        <f>IFERROR(__xludf.DUMMYFUNCTION("TEXTJOIN("";"", TRUE, FILTER($B$2:$B$14794, #REF!=$D$2:$D$14794))"),"#N/A")</f>
        <v>#N/A</v>
      </c>
    </row>
    <row r="10093">
      <c r="B10093" s="4" t="s">
        <v>3205</v>
      </c>
      <c r="C10093" s="12" t="str">
        <f>IFERROR(__xludf.DUMMYFUNCTION("TEXTJOIN("";"", TRUE, FILTER($B$2:$B$14794, #REF!=$D$2:$D$14794))"),"#N/A")</f>
        <v>#N/A</v>
      </c>
    </row>
    <row r="10094">
      <c r="B10094" s="4" t="s">
        <v>3205</v>
      </c>
      <c r="C10094" s="12" t="str">
        <f>IFERROR(__xludf.DUMMYFUNCTION("TEXTJOIN("";"", TRUE, FILTER($B$2:$B$14794, #REF!=$D$2:$D$14794))"),"#N/A")</f>
        <v>#N/A</v>
      </c>
    </row>
    <row r="10095">
      <c r="B10095" s="4" t="s">
        <v>3207</v>
      </c>
      <c r="C10095" s="12" t="str">
        <f>IFERROR(__xludf.DUMMYFUNCTION("TEXTJOIN("";"", TRUE, FILTER($B$2:$B$14794, #REF!=$D$2:$D$14794))"),"#N/A")</f>
        <v>#N/A</v>
      </c>
    </row>
    <row r="10096">
      <c r="B10096" s="4" t="s">
        <v>3207</v>
      </c>
      <c r="C10096" s="12" t="str">
        <f>IFERROR(__xludf.DUMMYFUNCTION("TEXTJOIN("";"", TRUE, FILTER($B$2:$B$14794, #REF!=$D$2:$D$14794))"),"#N/A")</f>
        <v>#N/A</v>
      </c>
    </row>
    <row r="10097">
      <c r="B10097" s="4" t="s">
        <v>3207</v>
      </c>
      <c r="C10097" s="12" t="str">
        <f>IFERROR(__xludf.DUMMYFUNCTION("TEXTJOIN("";"", TRUE, FILTER($B$2:$B$14794, #REF!=$D$2:$D$14794))"),"#N/A")</f>
        <v>#N/A</v>
      </c>
    </row>
    <row r="10098">
      <c r="B10098" s="4" t="s">
        <v>3209</v>
      </c>
      <c r="C10098" s="12" t="str">
        <f>IFERROR(__xludf.DUMMYFUNCTION("TEXTJOIN("";"", TRUE, FILTER($B$2:$B$14794, #REF!=$D$2:$D$14794))"),"#N/A")</f>
        <v>#N/A</v>
      </c>
    </row>
    <row r="10099">
      <c r="B10099" s="4" t="s">
        <v>3209</v>
      </c>
      <c r="C10099" s="12" t="str">
        <f>IFERROR(__xludf.DUMMYFUNCTION("TEXTJOIN("";"", TRUE, FILTER($B$2:$B$14794, #REF!=$D$2:$D$14794))"),"#N/A")</f>
        <v>#N/A</v>
      </c>
    </row>
    <row r="10100">
      <c r="B10100" s="4" t="s">
        <v>3209</v>
      </c>
      <c r="C10100" s="12" t="str">
        <f>IFERROR(__xludf.DUMMYFUNCTION("TEXTJOIN("";"", TRUE, FILTER($B$2:$B$14794, #REF!=$D$2:$D$14794))"),"#N/A")</f>
        <v>#N/A</v>
      </c>
    </row>
    <row r="10101">
      <c r="B10101" s="4" t="s">
        <v>3209</v>
      </c>
      <c r="C10101" s="12" t="str">
        <f>IFERROR(__xludf.DUMMYFUNCTION("TEXTJOIN("";"", TRUE, FILTER($B$2:$B$14794, #REF!=$D$2:$D$14794))"),"#N/A")</f>
        <v>#N/A</v>
      </c>
    </row>
    <row r="10102">
      <c r="B10102" s="4" t="s">
        <v>3209</v>
      </c>
      <c r="C10102" s="12" t="str">
        <f>IFERROR(__xludf.DUMMYFUNCTION("TEXTJOIN("";"", TRUE, FILTER($B$2:$B$14794, #REF!=$D$2:$D$14794))"),"#N/A")</f>
        <v>#N/A</v>
      </c>
    </row>
    <row r="10103">
      <c r="B10103" s="4" t="s">
        <v>3209</v>
      </c>
      <c r="C10103" s="12" t="str">
        <f>IFERROR(__xludf.DUMMYFUNCTION("TEXTJOIN("";"", TRUE, FILTER($B$2:$B$14794, #REF!=$D$2:$D$14794))"),"#N/A")</f>
        <v>#N/A</v>
      </c>
    </row>
    <row r="10104">
      <c r="B10104" s="4" t="s">
        <v>3209</v>
      </c>
      <c r="C10104" s="12" t="str">
        <f>IFERROR(__xludf.DUMMYFUNCTION("TEXTJOIN("";"", TRUE, FILTER($B$2:$B$14794, #REF!=$D$2:$D$14794))"),"#N/A")</f>
        <v>#N/A</v>
      </c>
    </row>
    <row r="10105">
      <c r="B10105" s="4" t="s">
        <v>3212</v>
      </c>
      <c r="C10105" s="12" t="str">
        <f>IFERROR(__xludf.DUMMYFUNCTION("TEXTJOIN("";"", TRUE, FILTER($B$2:$B$14794, #REF!=$D$2:$D$14794))"),"#N/A")</f>
        <v>#N/A</v>
      </c>
    </row>
    <row r="10106">
      <c r="B10106" s="4" t="s">
        <v>3212</v>
      </c>
      <c r="C10106" s="12" t="str">
        <f>IFERROR(__xludf.DUMMYFUNCTION("TEXTJOIN("";"", TRUE, FILTER($B$2:$B$14794, #REF!=$D$2:$D$14794))"),"#N/A")</f>
        <v>#N/A</v>
      </c>
    </row>
    <row r="10107">
      <c r="B10107" s="4" t="s">
        <v>3212</v>
      </c>
      <c r="C10107" s="12" t="str">
        <f>IFERROR(__xludf.DUMMYFUNCTION("TEXTJOIN("";"", TRUE, FILTER($B$2:$B$14794, #REF!=$D$2:$D$14794))"),"#N/A")</f>
        <v>#N/A</v>
      </c>
    </row>
    <row r="10108">
      <c r="B10108" s="4" t="s">
        <v>3212</v>
      </c>
      <c r="C10108" s="12" t="str">
        <f>IFERROR(__xludf.DUMMYFUNCTION("TEXTJOIN("";"", TRUE, FILTER($B$2:$B$14794, #REF!=$D$2:$D$14794))"),"#N/A")</f>
        <v>#N/A</v>
      </c>
    </row>
    <row r="10109">
      <c r="B10109" s="4" t="s">
        <v>3212</v>
      </c>
      <c r="C10109" s="12" t="str">
        <f>IFERROR(__xludf.DUMMYFUNCTION("TEXTJOIN("";"", TRUE, FILTER($B$2:$B$14794, #REF!=$D$2:$D$14794))"),"#N/A")</f>
        <v>#N/A</v>
      </c>
    </row>
    <row r="10110">
      <c r="B10110" s="4" t="s">
        <v>3214</v>
      </c>
      <c r="C10110" s="12" t="str">
        <f>IFERROR(__xludf.DUMMYFUNCTION("TEXTJOIN("";"", TRUE, FILTER($B$2:$B$14794, #REF!=$D$2:$D$14794))"),"#N/A")</f>
        <v>#N/A</v>
      </c>
    </row>
    <row r="10111">
      <c r="B10111" s="4" t="s">
        <v>3214</v>
      </c>
      <c r="C10111" s="12" t="str">
        <f>IFERROR(__xludf.DUMMYFUNCTION("TEXTJOIN("";"", TRUE, FILTER($B$2:$B$14794, #REF!=$D$2:$D$14794))"),"#N/A")</f>
        <v>#N/A</v>
      </c>
    </row>
    <row r="10112">
      <c r="B10112" s="4" t="s">
        <v>3214</v>
      </c>
      <c r="C10112" s="12" t="str">
        <f>IFERROR(__xludf.DUMMYFUNCTION("TEXTJOIN("";"", TRUE, FILTER($B$2:$B$14794, #REF!=$D$2:$D$14794))"),"#N/A")</f>
        <v>#N/A</v>
      </c>
    </row>
    <row r="10113">
      <c r="B10113" s="4" t="s">
        <v>3214</v>
      </c>
      <c r="C10113" s="12" t="str">
        <f>IFERROR(__xludf.DUMMYFUNCTION("TEXTJOIN("";"", TRUE, FILTER($B$2:$B$14794, #REF!=$D$2:$D$14794))"),"#N/A")</f>
        <v>#N/A</v>
      </c>
    </row>
    <row r="10114">
      <c r="B10114" s="4" t="s">
        <v>3214</v>
      </c>
      <c r="C10114" s="12" t="str">
        <f>IFERROR(__xludf.DUMMYFUNCTION("TEXTJOIN("";"", TRUE, FILTER($B$2:$B$14794, #REF!=$D$2:$D$14794))"),"#N/A")</f>
        <v>#N/A</v>
      </c>
    </row>
    <row r="10115">
      <c r="B10115" s="4" t="s">
        <v>3214</v>
      </c>
      <c r="C10115" s="12" t="str">
        <f>IFERROR(__xludf.DUMMYFUNCTION("TEXTJOIN("";"", TRUE, FILTER($B$2:$B$14794, #REF!=$D$2:$D$14794))"),"#N/A")</f>
        <v>#N/A</v>
      </c>
    </row>
    <row r="10116">
      <c r="B10116" s="4" t="s">
        <v>3214</v>
      </c>
      <c r="C10116" s="12" t="str">
        <f>IFERROR(__xludf.DUMMYFUNCTION("TEXTJOIN("";"", TRUE, FILTER($B$2:$B$14794, #REF!=$D$2:$D$14794))"),"#N/A")</f>
        <v>#N/A</v>
      </c>
    </row>
    <row r="10117">
      <c r="B10117" s="4" t="s">
        <v>3214</v>
      </c>
      <c r="C10117" s="12" t="str">
        <f>IFERROR(__xludf.DUMMYFUNCTION("TEXTJOIN("";"", TRUE, FILTER($B$2:$B$14794, #REF!=$D$2:$D$14794))"),"#N/A")</f>
        <v>#N/A</v>
      </c>
    </row>
    <row r="10118">
      <c r="B10118" s="4" t="s">
        <v>3216</v>
      </c>
      <c r="C10118" s="12" t="str">
        <f>IFERROR(__xludf.DUMMYFUNCTION("TEXTJOIN("";"", TRUE, FILTER($B$2:$B$14794, #REF!=$D$2:$D$14794))"),"#N/A")</f>
        <v>#N/A</v>
      </c>
    </row>
    <row r="10119">
      <c r="B10119" s="4" t="s">
        <v>3216</v>
      </c>
      <c r="C10119" s="12" t="str">
        <f>IFERROR(__xludf.DUMMYFUNCTION("TEXTJOIN("";"", TRUE, FILTER($B$2:$B$14794, #REF!=$D$2:$D$14794))"),"#N/A")</f>
        <v>#N/A</v>
      </c>
    </row>
    <row r="10120">
      <c r="B10120" s="4" t="s">
        <v>3216</v>
      </c>
      <c r="C10120" s="12" t="str">
        <f>IFERROR(__xludf.DUMMYFUNCTION("TEXTJOIN("";"", TRUE, FILTER($B$2:$B$14794, #REF!=$D$2:$D$14794))"),"#N/A")</f>
        <v>#N/A</v>
      </c>
    </row>
    <row r="10121">
      <c r="B10121" s="4" t="s">
        <v>3216</v>
      </c>
      <c r="C10121" s="12" t="str">
        <f>IFERROR(__xludf.DUMMYFUNCTION("TEXTJOIN("";"", TRUE, FILTER($B$2:$B$14794, #REF!=$D$2:$D$14794))"),"#N/A")</f>
        <v>#N/A</v>
      </c>
    </row>
    <row r="10122">
      <c r="B10122" s="4" t="s">
        <v>3216</v>
      </c>
      <c r="C10122" s="12" t="str">
        <f>IFERROR(__xludf.DUMMYFUNCTION("TEXTJOIN("";"", TRUE, FILTER($B$2:$B$14794, #REF!=$D$2:$D$14794))"),"#N/A")</f>
        <v>#N/A</v>
      </c>
    </row>
    <row r="10123">
      <c r="B10123" s="4" t="s">
        <v>3216</v>
      </c>
      <c r="C10123" s="12" t="str">
        <f>IFERROR(__xludf.DUMMYFUNCTION("TEXTJOIN("";"", TRUE, FILTER($B$2:$B$14794, #REF!=$D$2:$D$14794))"),"#N/A")</f>
        <v>#N/A</v>
      </c>
    </row>
    <row r="10124">
      <c r="B10124" s="4" t="s">
        <v>3216</v>
      </c>
      <c r="C10124" s="12" t="str">
        <f>IFERROR(__xludf.DUMMYFUNCTION("TEXTJOIN("";"", TRUE, FILTER($B$2:$B$14794, #REF!=$D$2:$D$14794))"),"#N/A")</f>
        <v>#N/A</v>
      </c>
    </row>
    <row r="10125">
      <c r="B10125" s="4" t="s">
        <v>3218</v>
      </c>
      <c r="C10125" s="12" t="str">
        <f>IFERROR(__xludf.DUMMYFUNCTION("TEXTJOIN("";"", TRUE, FILTER($B$2:$B$14794, #REF!=$D$2:$D$14794))"),"#N/A")</f>
        <v>#N/A</v>
      </c>
    </row>
    <row r="10126">
      <c r="B10126" s="4" t="s">
        <v>3218</v>
      </c>
      <c r="C10126" s="12" t="str">
        <f>IFERROR(__xludf.DUMMYFUNCTION("TEXTJOIN("";"", TRUE, FILTER($B$2:$B$14794, #REF!=$D$2:$D$14794))"),"#N/A")</f>
        <v>#N/A</v>
      </c>
    </row>
    <row r="10127">
      <c r="B10127" s="4" t="s">
        <v>3218</v>
      </c>
      <c r="C10127" s="12" t="str">
        <f>IFERROR(__xludf.DUMMYFUNCTION("TEXTJOIN("";"", TRUE, FILTER($B$2:$B$14794, #REF!=$D$2:$D$14794))"),"#N/A")</f>
        <v>#N/A</v>
      </c>
    </row>
    <row r="10128">
      <c r="B10128" s="4" t="s">
        <v>3218</v>
      </c>
      <c r="C10128" s="12" t="str">
        <f>IFERROR(__xludf.DUMMYFUNCTION("TEXTJOIN("";"", TRUE, FILTER($B$2:$B$14794, #REF!=$D$2:$D$14794))"),"#N/A")</f>
        <v>#N/A</v>
      </c>
    </row>
    <row r="10129">
      <c r="B10129" s="4" t="s">
        <v>3218</v>
      </c>
      <c r="C10129" s="12" t="str">
        <f>IFERROR(__xludf.DUMMYFUNCTION("TEXTJOIN("";"", TRUE, FILTER($B$2:$B$14794, #REF!=$D$2:$D$14794))"),"#N/A")</f>
        <v>#N/A</v>
      </c>
    </row>
    <row r="10130">
      <c r="B10130" s="4" t="s">
        <v>3218</v>
      </c>
      <c r="C10130" s="12" t="str">
        <f>IFERROR(__xludf.DUMMYFUNCTION("TEXTJOIN("";"", TRUE, FILTER($B$2:$B$14794, #REF!=$D$2:$D$14794))"),"#N/A")</f>
        <v>#N/A</v>
      </c>
    </row>
    <row r="10131">
      <c r="B10131" s="4" t="s">
        <v>3218</v>
      </c>
      <c r="C10131" s="12" t="str">
        <f>IFERROR(__xludf.DUMMYFUNCTION("TEXTJOIN("";"", TRUE, FILTER($B$2:$B$14794, #REF!=$D$2:$D$14794))"),"#N/A")</f>
        <v>#N/A</v>
      </c>
    </row>
    <row r="10132">
      <c r="B10132" s="4" t="s">
        <v>3220</v>
      </c>
      <c r="C10132" s="12" t="str">
        <f>IFERROR(__xludf.DUMMYFUNCTION("TEXTJOIN("";"", TRUE, FILTER($B$2:$B$14794, #REF!=$D$2:$D$14794))"),"#N/A")</f>
        <v>#N/A</v>
      </c>
    </row>
    <row r="10133">
      <c r="B10133" s="4" t="s">
        <v>3220</v>
      </c>
      <c r="C10133" s="12" t="str">
        <f>IFERROR(__xludf.DUMMYFUNCTION("TEXTJOIN("";"", TRUE, FILTER($B$2:$B$14794, #REF!=$D$2:$D$14794))"),"#N/A")</f>
        <v>#N/A</v>
      </c>
    </row>
    <row r="10134">
      <c r="B10134" s="4" t="s">
        <v>3220</v>
      </c>
      <c r="C10134" s="12" t="str">
        <f>IFERROR(__xludf.DUMMYFUNCTION("TEXTJOIN("";"", TRUE, FILTER($B$2:$B$14794, #REF!=$D$2:$D$14794))"),"#N/A")</f>
        <v>#N/A</v>
      </c>
    </row>
    <row r="10135">
      <c r="B10135" s="4" t="s">
        <v>3220</v>
      </c>
      <c r="C10135" s="12" t="str">
        <f>IFERROR(__xludf.DUMMYFUNCTION("TEXTJOIN("";"", TRUE, FILTER($B$2:$B$14794, #REF!=$D$2:$D$14794))"),"#N/A")</f>
        <v>#N/A</v>
      </c>
    </row>
    <row r="10136">
      <c r="B10136" s="4" t="s">
        <v>3220</v>
      </c>
      <c r="C10136" s="12" t="str">
        <f>IFERROR(__xludf.DUMMYFUNCTION("TEXTJOIN("";"", TRUE, FILTER($B$2:$B$14794, #REF!=$D$2:$D$14794))"),"#N/A")</f>
        <v>#N/A</v>
      </c>
    </row>
    <row r="10137">
      <c r="B10137" s="4" t="s">
        <v>3220</v>
      </c>
      <c r="C10137" s="12" t="str">
        <f>IFERROR(__xludf.DUMMYFUNCTION("TEXTJOIN("";"", TRUE, FILTER($B$2:$B$14794, #REF!=$D$2:$D$14794))"),"#N/A")</f>
        <v>#N/A</v>
      </c>
    </row>
    <row r="10138">
      <c r="B10138" s="4" t="s">
        <v>3222</v>
      </c>
      <c r="C10138" s="12" t="str">
        <f>IFERROR(__xludf.DUMMYFUNCTION("TEXTJOIN("";"", TRUE, FILTER($B$2:$B$14794, #REF!=$D$2:$D$14794))"),"#N/A")</f>
        <v>#N/A</v>
      </c>
    </row>
    <row r="10139">
      <c r="B10139" s="4" t="s">
        <v>3222</v>
      </c>
      <c r="C10139" s="12" t="str">
        <f>IFERROR(__xludf.DUMMYFUNCTION("TEXTJOIN("";"", TRUE, FILTER($B$2:$B$14794, #REF!=$D$2:$D$14794))"),"#N/A")</f>
        <v>#N/A</v>
      </c>
    </row>
    <row r="10140">
      <c r="B10140" s="4" t="s">
        <v>3222</v>
      </c>
      <c r="C10140" s="12" t="str">
        <f>IFERROR(__xludf.DUMMYFUNCTION("TEXTJOIN("";"", TRUE, FILTER($B$2:$B$14794, #REF!=$D$2:$D$14794))"),"#N/A")</f>
        <v>#N/A</v>
      </c>
    </row>
    <row r="10141">
      <c r="B10141" s="4" t="s">
        <v>3222</v>
      </c>
      <c r="C10141" s="12" t="str">
        <f>IFERROR(__xludf.DUMMYFUNCTION("TEXTJOIN("";"", TRUE, FILTER($B$2:$B$14794, #REF!=$D$2:$D$14794))"),"#N/A")</f>
        <v>#N/A</v>
      </c>
    </row>
    <row r="10142">
      <c r="B10142" s="4" t="s">
        <v>3222</v>
      </c>
      <c r="C10142" s="12" t="str">
        <f>IFERROR(__xludf.DUMMYFUNCTION("TEXTJOIN("";"", TRUE, FILTER($B$2:$B$14794, #REF!=$D$2:$D$14794))"),"#N/A")</f>
        <v>#N/A</v>
      </c>
    </row>
    <row r="10143">
      <c r="B10143" s="4" t="s">
        <v>3222</v>
      </c>
      <c r="C10143" s="12" t="str">
        <f>IFERROR(__xludf.DUMMYFUNCTION("TEXTJOIN("";"", TRUE, FILTER($B$2:$B$14794, #REF!=$D$2:$D$14794))"),"#N/A")</f>
        <v>#N/A</v>
      </c>
    </row>
    <row r="10144">
      <c r="B10144" s="4" t="s">
        <v>3224</v>
      </c>
      <c r="C10144" s="12" t="str">
        <f>IFERROR(__xludf.DUMMYFUNCTION("TEXTJOIN("";"", TRUE, FILTER($B$2:$B$14794, #REF!=$D$2:$D$14794))"),"#N/A")</f>
        <v>#N/A</v>
      </c>
    </row>
    <row r="10145">
      <c r="B10145" s="4" t="s">
        <v>3224</v>
      </c>
      <c r="C10145" s="12" t="str">
        <f>IFERROR(__xludf.DUMMYFUNCTION("TEXTJOIN("";"", TRUE, FILTER($B$2:$B$14794, #REF!=$D$2:$D$14794))"),"#N/A")</f>
        <v>#N/A</v>
      </c>
    </row>
    <row r="10146">
      <c r="B10146" s="4" t="s">
        <v>3224</v>
      </c>
      <c r="C10146" s="12" t="str">
        <f>IFERROR(__xludf.DUMMYFUNCTION("TEXTJOIN("";"", TRUE, FILTER($B$2:$B$14794, #REF!=$D$2:$D$14794))"),"#N/A")</f>
        <v>#N/A</v>
      </c>
    </row>
    <row r="10147">
      <c r="B10147" s="4" t="s">
        <v>3226</v>
      </c>
      <c r="C10147" s="12" t="str">
        <f>IFERROR(__xludf.DUMMYFUNCTION("TEXTJOIN("";"", TRUE, FILTER($B$2:$B$14794, #REF!=$D$2:$D$14794))"),"#N/A")</f>
        <v>#N/A</v>
      </c>
    </row>
    <row r="10148">
      <c r="B10148" s="4" t="s">
        <v>3226</v>
      </c>
      <c r="C10148" s="12" t="str">
        <f>IFERROR(__xludf.DUMMYFUNCTION("TEXTJOIN("";"", TRUE, FILTER($B$2:$B$14794, #REF!=$D$2:$D$14794))"),"#N/A")</f>
        <v>#N/A</v>
      </c>
    </row>
    <row r="10149">
      <c r="B10149" s="4" t="s">
        <v>3226</v>
      </c>
      <c r="C10149" s="12" t="str">
        <f>IFERROR(__xludf.DUMMYFUNCTION("TEXTJOIN("";"", TRUE, FILTER($B$2:$B$14794, #REF!=$D$2:$D$14794))"),"#N/A")</f>
        <v>#N/A</v>
      </c>
    </row>
    <row r="10150">
      <c r="B10150" s="4" t="s">
        <v>3226</v>
      </c>
      <c r="C10150" s="12" t="str">
        <f>IFERROR(__xludf.DUMMYFUNCTION("TEXTJOIN("";"", TRUE, FILTER($B$2:$B$14794, #REF!=$D$2:$D$14794))"),"#N/A")</f>
        <v>#N/A</v>
      </c>
    </row>
    <row r="10151">
      <c r="B10151" s="4" t="s">
        <v>3226</v>
      </c>
      <c r="C10151" s="12" t="str">
        <f>IFERROR(__xludf.DUMMYFUNCTION("TEXTJOIN("";"", TRUE, FILTER($B$2:$B$14794, #REF!=$D$2:$D$14794))"),"#N/A")</f>
        <v>#N/A</v>
      </c>
    </row>
    <row r="10152">
      <c r="B10152" s="4" t="s">
        <v>3228</v>
      </c>
      <c r="C10152" s="12" t="str">
        <f>IFERROR(__xludf.DUMMYFUNCTION("TEXTJOIN("";"", TRUE, FILTER($B$2:$B$14794, #REF!=$D$2:$D$14794))"),"#N/A")</f>
        <v>#N/A</v>
      </c>
    </row>
    <row r="10153">
      <c r="B10153" s="4" t="s">
        <v>3228</v>
      </c>
      <c r="C10153" s="12" t="str">
        <f>IFERROR(__xludf.DUMMYFUNCTION("TEXTJOIN("";"", TRUE, FILTER($B$2:$B$14794, #REF!=$D$2:$D$14794))"),"#N/A")</f>
        <v>#N/A</v>
      </c>
    </row>
    <row r="10154">
      <c r="B10154" s="4" t="s">
        <v>3228</v>
      </c>
      <c r="C10154" s="12" t="str">
        <f>IFERROR(__xludf.DUMMYFUNCTION("TEXTJOIN("";"", TRUE, FILTER($B$2:$B$14794, #REF!=$D$2:$D$14794))"),"#N/A")</f>
        <v>#N/A</v>
      </c>
    </row>
    <row r="10155">
      <c r="B10155" s="4" t="s">
        <v>3230</v>
      </c>
      <c r="C10155" s="12" t="str">
        <f>IFERROR(__xludf.DUMMYFUNCTION("TEXTJOIN("";"", TRUE, FILTER($B$2:$B$14794, #REF!=$D$2:$D$14794))"),"#N/A")</f>
        <v>#N/A</v>
      </c>
    </row>
    <row r="10156">
      <c r="B10156" s="4" t="s">
        <v>3230</v>
      </c>
      <c r="C10156" s="12" t="str">
        <f>IFERROR(__xludf.DUMMYFUNCTION("TEXTJOIN("";"", TRUE, FILTER($B$2:$B$14794, #REF!=$D$2:$D$14794))"),"#N/A")</f>
        <v>#N/A</v>
      </c>
    </row>
    <row r="10157">
      <c r="B10157" s="4" t="s">
        <v>3230</v>
      </c>
      <c r="C10157" s="12" t="str">
        <f>IFERROR(__xludf.DUMMYFUNCTION("TEXTJOIN("";"", TRUE, FILTER($B$2:$B$14794, #REF!=$D$2:$D$14794))"),"#N/A")</f>
        <v>#N/A</v>
      </c>
    </row>
    <row r="10158">
      <c r="B10158" s="4" t="s">
        <v>3230</v>
      </c>
      <c r="C10158" s="12" t="str">
        <f>IFERROR(__xludf.DUMMYFUNCTION("TEXTJOIN("";"", TRUE, FILTER($B$2:$B$14794, #REF!=$D$2:$D$14794))"),"#N/A")</f>
        <v>#N/A</v>
      </c>
    </row>
    <row r="10159">
      <c r="B10159" s="4" t="s">
        <v>3230</v>
      </c>
      <c r="C10159" s="12" t="str">
        <f>IFERROR(__xludf.DUMMYFUNCTION("TEXTJOIN("";"", TRUE, FILTER($B$2:$B$14794, #REF!=$D$2:$D$14794))"),"#N/A")</f>
        <v>#N/A</v>
      </c>
    </row>
    <row r="10160">
      <c r="B10160" s="4" t="s">
        <v>3230</v>
      </c>
      <c r="C10160" s="12" t="str">
        <f>IFERROR(__xludf.DUMMYFUNCTION("TEXTJOIN("";"", TRUE, FILTER($B$2:$B$14794, #REF!=$D$2:$D$14794))"),"#N/A")</f>
        <v>#N/A</v>
      </c>
    </row>
    <row r="10161">
      <c r="B10161" s="4" t="s">
        <v>3230</v>
      </c>
      <c r="C10161" s="12" t="str">
        <f>IFERROR(__xludf.DUMMYFUNCTION("TEXTJOIN("";"", TRUE, FILTER($B$2:$B$14794, #REF!=$D$2:$D$14794))"),"#N/A")</f>
        <v>#N/A</v>
      </c>
    </row>
    <row r="10162">
      <c r="B10162" s="4" t="s">
        <v>3233</v>
      </c>
      <c r="C10162" s="12" t="str">
        <f>IFERROR(__xludf.DUMMYFUNCTION("TEXTJOIN("";"", TRUE, FILTER($B$2:$B$14794, #REF!=$D$2:$D$14794))"),"#N/A")</f>
        <v>#N/A</v>
      </c>
    </row>
    <row r="10163">
      <c r="B10163" s="4" t="s">
        <v>3233</v>
      </c>
      <c r="C10163" s="12" t="str">
        <f>IFERROR(__xludf.DUMMYFUNCTION("TEXTJOIN("";"", TRUE, FILTER($B$2:$B$14794, #REF!=$D$2:$D$14794))"),"#N/A")</f>
        <v>#N/A</v>
      </c>
    </row>
    <row r="10164">
      <c r="B10164" s="4" t="s">
        <v>3233</v>
      </c>
      <c r="C10164" s="12" t="str">
        <f>IFERROR(__xludf.DUMMYFUNCTION("TEXTJOIN("";"", TRUE, FILTER($B$2:$B$14794, #REF!=$D$2:$D$14794))"),"#N/A")</f>
        <v>#N/A</v>
      </c>
    </row>
    <row r="10165">
      <c r="B10165" s="4" t="s">
        <v>3233</v>
      </c>
      <c r="C10165" s="12" t="str">
        <f>IFERROR(__xludf.DUMMYFUNCTION("TEXTJOIN("";"", TRUE, FILTER($B$2:$B$14794, #REF!=$D$2:$D$14794))"),"#N/A")</f>
        <v>#N/A</v>
      </c>
    </row>
    <row r="10166">
      <c r="B10166" s="4" t="s">
        <v>3233</v>
      </c>
      <c r="C10166" s="12" t="str">
        <f>IFERROR(__xludf.DUMMYFUNCTION("TEXTJOIN("";"", TRUE, FILTER($B$2:$B$14794, #REF!=$D$2:$D$14794))"),"#N/A")</f>
        <v>#N/A</v>
      </c>
    </row>
    <row r="10167">
      <c r="B10167" s="4" t="s">
        <v>3233</v>
      </c>
      <c r="C10167" s="12" t="str">
        <f>IFERROR(__xludf.DUMMYFUNCTION("TEXTJOIN("";"", TRUE, FILTER($B$2:$B$14794, #REF!=$D$2:$D$14794))"),"#N/A")</f>
        <v>#N/A</v>
      </c>
    </row>
    <row r="10168">
      <c r="B10168" s="4" t="s">
        <v>3233</v>
      </c>
      <c r="C10168" s="12" t="str">
        <f>IFERROR(__xludf.DUMMYFUNCTION("TEXTJOIN("";"", TRUE, FILTER($B$2:$B$14794, #REF!=$D$2:$D$14794))"),"#N/A")</f>
        <v>#N/A</v>
      </c>
    </row>
    <row r="10169">
      <c r="B10169" s="4" t="s">
        <v>3235</v>
      </c>
      <c r="C10169" s="12" t="str">
        <f>IFERROR(__xludf.DUMMYFUNCTION("TEXTJOIN("";"", TRUE, FILTER($B$2:$B$14794, #REF!=$D$2:$D$14794))"),"#N/A")</f>
        <v>#N/A</v>
      </c>
    </row>
    <row r="10170">
      <c r="B10170" s="4" t="s">
        <v>3235</v>
      </c>
      <c r="C10170" s="12" t="str">
        <f>IFERROR(__xludf.DUMMYFUNCTION("TEXTJOIN("";"", TRUE, FILTER($B$2:$B$14794, #REF!=$D$2:$D$14794))"),"#N/A")</f>
        <v>#N/A</v>
      </c>
    </row>
    <row r="10171">
      <c r="B10171" s="4" t="s">
        <v>3235</v>
      </c>
      <c r="C10171" s="12" t="str">
        <f>IFERROR(__xludf.DUMMYFUNCTION("TEXTJOIN("";"", TRUE, FILTER($B$2:$B$14794, #REF!=$D$2:$D$14794))"),"#N/A")</f>
        <v>#N/A</v>
      </c>
    </row>
    <row r="10172">
      <c r="B10172" s="4" t="s">
        <v>3235</v>
      </c>
      <c r="C10172" s="12" t="str">
        <f>IFERROR(__xludf.DUMMYFUNCTION("TEXTJOIN("";"", TRUE, FILTER($B$2:$B$14794, #REF!=$D$2:$D$14794))"),"#N/A")</f>
        <v>#N/A</v>
      </c>
    </row>
    <row r="10173">
      <c r="B10173" s="4" t="s">
        <v>3235</v>
      </c>
      <c r="C10173" s="12" t="str">
        <f>IFERROR(__xludf.DUMMYFUNCTION("TEXTJOIN("";"", TRUE, FILTER($B$2:$B$14794, #REF!=$D$2:$D$14794))"),"#N/A")</f>
        <v>#N/A</v>
      </c>
    </row>
    <row r="10174">
      <c r="B10174" s="4" t="s">
        <v>3235</v>
      </c>
      <c r="C10174" s="12" t="str">
        <f>IFERROR(__xludf.DUMMYFUNCTION("TEXTJOIN("";"", TRUE, FILTER($B$2:$B$14794, #REF!=$D$2:$D$14794))"),"#N/A")</f>
        <v>#N/A</v>
      </c>
    </row>
    <row r="10175">
      <c r="B10175" s="4" t="s">
        <v>3235</v>
      </c>
      <c r="C10175" s="12" t="str">
        <f>IFERROR(__xludf.DUMMYFUNCTION("TEXTJOIN("";"", TRUE, FILTER($B$2:$B$14794, #REF!=$D$2:$D$14794))"),"#N/A")</f>
        <v>#N/A</v>
      </c>
    </row>
    <row r="10176">
      <c r="B10176" s="4" t="s">
        <v>3235</v>
      </c>
      <c r="C10176" s="12" t="str">
        <f>IFERROR(__xludf.DUMMYFUNCTION("TEXTJOIN("";"", TRUE, FILTER($B$2:$B$14794, #REF!=$D$2:$D$14794))"),"#N/A")</f>
        <v>#N/A</v>
      </c>
    </row>
    <row r="10177">
      <c r="B10177" s="4" t="s">
        <v>3235</v>
      </c>
      <c r="C10177" s="12" t="str">
        <f>IFERROR(__xludf.DUMMYFUNCTION("TEXTJOIN("";"", TRUE, FILTER($B$2:$B$14794, #REF!=$D$2:$D$14794))"),"#N/A")</f>
        <v>#N/A</v>
      </c>
    </row>
    <row r="10178">
      <c r="B10178" s="4" t="s">
        <v>3235</v>
      </c>
      <c r="C10178" s="12" t="str">
        <f>IFERROR(__xludf.DUMMYFUNCTION("TEXTJOIN("";"", TRUE, FILTER($B$2:$B$14794, #REF!=$D$2:$D$14794))"),"#N/A")</f>
        <v>#N/A</v>
      </c>
    </row>
    <row r="10179">
      <c r="B10179" s="4" t="s">
        <v>3237</v>
      </c>
      <c r="C10179" s="12" t="str">
        <f>IFERROR(__xludf.DUMMYFUNCTION("TEXTJOIN("";"", TRUE, FILTER($B$2:$B$14794, #REF!=$D$2:$D$14794))"),"#N/A")</f>
        <v>#N/A</v>
      </c>
    </row>
    <row r="10180">
      <c r="B10180" s="4" t="s">
        <v>3237</v>
      </c>
      <c r="C10180" s="12" t="str">
        <f>IFERROR(__xludf.DUMMYFUNCTION("TEXTJOIN("";"", TRUE, FILTER($B$2:$B$14794, #REF!=$D$2:$D$14794))"),"#N/A")</f>
        <v>#N/A</v>
      </c>
    </row>
    <row r="10181">
      <c r="B10181" s="4" t="s">
        <v>3237</v>
      </c>
      <c r="C10181" s="12" t="str">
        <f>IFERROR(__xludf.DUMMYFUNCTION("TEXTJOIN("";"", TRUE, FILTER($B$2:$B$14794, #REF!=$D$2:$D$14794))"),"#N/A")</f>
        <v>#N/A</v>
      </c>
    </row>
    <row r="10182">
      <c r="B10182" s="4" t="s">
        <v>3237</v>
      </c>
      <c r="C10182" s="12" t="str">
        <f>IFERROR(__xludf.DUMMYFUNCTION("TEXTJOIN("";"", TRUE, FILTER($B$2:$B$14794, #REF!=$D$2:$D$14794))"),"#N/A")</f>
        <v>#N/A</v>
      </c>
    </row>
    <row r="10183">
      <c r="B10183" s="4" t="s">
        <v>3237</v>
      </c>
      <c r="C10183" s="12" t="str">
        <f>IFERROR(__xludf.DUMMYFUNCTION("TEXTJOIN("";"", TRUE, FILTER($B$2:$B$14794, #REF!=$D$2:$D$14794))"),"#N/A")</f>
        <v>#N/A</v>
      </c>
    </row>
    <row r="10184">
      <c r="B10184" s="4" t="s">
        <v>3237</v>
      </c>
      <c r="C10184" s="12" t="str">
        <f>IFERROR(__xludf.DUMMYFUNCTION("TEXTJOIN("";"", TRUE, FILTER($B$2:$B$14794, #REF!=$D$2:$D$14794))"),"#N/A")</f>
        <v>#N/A</v>
      </c>
    </row>
    <row r="10185">
      <c r="B10185" s="4" t="s">
        <v>3237</v>
      </c>
      <c r="C10185" s="12" t="str">
        <f>IFERROR(__xludf.DUMMYFUNCTION("TEXTJOIN("";"", TRUE, FILTER($B$2:$B$14794, #REF!=$D$2:$D$14794))"),"#N/A")</f>
        <v>#N/A</v>
      </c>
    </row>
    <row r="10186">
      <c r="B10186" s="4" t="s">
        <v>3239</v>
      </c>
      <c r="C10186" s="12" t="str">
        <f>IFERROR(__xludf.DUMMYFUNCTION("TEXTJOIN("";"", TRUE, FILTER($B$2:$B$14794, #REF!=$D$2:$D$14794))"),"#N/A")</f>
        <v>#N/A</v>
      </c>
    </row>
    <row r="10187">
      <c r="B10187" s="4" t="s">
        <v>3239</v>
      </c>
      <c r="C10187" s="12" t="str">
        <f>IFERROR(__xludf.DUMMYFUNCTION("TEXTJOIN("";"", TRUE, FILTER($B$2:$B$14794, #REF!=$D$2:$D$14794))"),"#N/A")</f>
        <v>#N/A</v>
      </c>
    </row>
    <row r="10188">
      <c r="B10188" s="4" t="s">
        <v>3239</v>
      </c>
      <c r="C10188" s="12" t="str">
        <f>IFERROR(__xludf.DUMMYFUNCTION("TEXTJOIN("";"", TRUE, FILTER($B$2:$B$14794, #REF!=$D$2:$D$14794))"),"#N/A")</f>
        <v>#N/A</v>
      </c>
    </row>
    <row r="10189">
      <c r="B10189" s="4" t="s">
        <v>3239</v>
      </c>
      <c r="C10189" s="12" t="str">
        <f>IFERROR(__xludf.DUMMYFUNCTION("TEXTJOIN("";"", TRUE, FILTER($B$2:$B$14794, #REF!=$D$2:$D$14794))"),"#N/A")</f>
        <v>#N/A</v>
      </c>
    </row>
    <row r="10190">
      <c r="B10190" s="4" t="s">
        <v>3239</v>
      </c>
      <c r="C10190" s="12" t="str">
        <f>IFERROR(__xludf.DUMMYFUNCTION("TEXTJOIN("";"", TRUE, FILTER($B$2:$B$14794, #REF!=$D$2:$D$14794))"),"#N/A")</f>
        <v>#N/A</v>
      </c>
    </row>
    <row r="10191">
      <c r="B10191" s="4" t="s">
        <v>3239</v>
      </c>
      <c r="C10191" s="12" t="str">
        <f>IFERROR(__xludf.DUMMYFUNCTION("TEXTJOIN("";"", TRUE, FILTER($B$2:$B$14794, #REF!=$D$2:$D$14794))"),"#N/A")</f>
        <v>#N/A</v>
      </c>
    </row>
    <row r="10192">
      <c r="B10192" s="4" t="s">
        <v>3239</v>
      </c>
      <c r="C10192" s="12" t="str">
        <f>IFERROR(__xludf.DUMMYFUNCTION("TEXTJOIN("";"", TRUE, FILTER($B$2:$B$14794, #REF!=$D$2:$D$14794))"),"#N/A")</f>
        <v>#N/A</v>
      </c>
    </row>
    <row r="10193">
      <c r="B10193" s="4" t="s">
        <v>3239</v>
      </c>
      <c r="C10193" s="12" t="str">
        <f>IFERROR(__xludf.DUMMYFUNCTION("TEXTJOIN("";"", TRUE, FILTER($B$2:$B$14794, #REF!=$D$2:$D$14794))"),"#N/A")</f>
        <v>#N/A</v>
      </c>
    </row>
    <row r="10194">
      <c r="B10194" s="4" t="s">
        <v>3241</v>
      </c>
      <c r="C10194" s="12" t="str">
        <f>IFERROR(__xludf.DUMMYFUNCTION("TEXTJOIN("";"", TRUE, FILTER($B$2:$B$14794, #REF!=$D$2:$D$14794))"),"#N/A")</f>
        <v>#N/A</v>
      </c>
    </row>
    <row r="10195">
      <c r="B10195" s="4" t="s">
        <v>3241</v>
      </c>
      <c r="C10195" s="12" t="str">
        <f>IFERROR(__xludf.DUMMYFUNCTION("TEXTJOIN("";"", TRUE, FILTER($B$2:$B$14794, #REF!=$D$2:$D$14794))"),"#N/A")</f>
        <v>#N/A</v>
      </c>
    </row>
    <row r="10196">
      <c r="B10196" s="4" t="s">
        <v>3241</v>
      </c>
      <c r="C10196" s="12" t="str">
        <f>IFERROR(__xludf.DUMMYFUNCTION("TEXTJOIN("";"", TRUE, FILTER($B$2:$B$14794, #REF!=$D$2:$D$14794))"),"#N/A")</f>
        <v>#N/A</v>
      </c>
    </row>
    <row r="10197">
      <c r="B10197" s="4" t="s">
        <v>3241</v>
      </c>
      <c r="C10197" s="12" t="str">
        <f>IFERROR(__xludf.DUMMYFUNCTION("TEXTJOIN("";"", TRUE, FILTER($B$2:$B$14794, #REF!=$D$2:$D$14794))"),"#N/A")</f>
        <v>#N/A</v>
      </c>
    </row>
    <row r="10198">
      <c r="B10198" s="4" t="s">
        <v>3241</v>
      </c>
      <c r="C10198" s="12" t="str">
        <f>IFERROR(__xludf.DUMMYFUNCTION("TEXTJOIN("";"", TRUE, FILTER($B$2:$B$14794, #REF!=$D$2:$D$14794))"),"#N/A")</f>
        <v>#N/A</v>
      </c>
    </row>
    <row r="10199">
      <c r="B10199" s="4" t="s">
        <v>3241</v>
      </c>
      <c r="C10199" s="12" t="str">
        <f>IFERROR(__xludf.DUMMYFUNCTION("TEXTJOIN("";"", TRUE, FILTER($B$2:$B$14794, #REF!=$D$2:$D$14794))"),"#N/A")</f>
        <v>#N/A</v>
      </c>
    </row>
    <row r="10200">
      <c r="B10200" s="4" t="s">
        <v>3241</v>
      </c>
      <c r="C10200" s="12" t="str">
        <f>IFERROR(__xludf.DUMMYFUNCTION("TEXTJOIN("";"", TRUE, FILTER($B$2:$B$14794, #REF!=$D$2:$D$14794))"),"#N/A")</f>
        <v>#N/A</v>
      </c>
    </row>
    <row r="10201">
      <c r="B10201" s="4" t="s">
        <v>3241</v>
      </c>
      <c r="C10201" s="12" t="str">
        <f>IFERROR(__xludf.DUMMYFUNCTION("TEXTJOIN("";"", TRUE, FILTER($B$2:$B$14794, #REF!=$D$2:$D$14794))"),"#N/A")</f>
        <v>#N/A</v>
      </c>
    </row>
    <row r="10202">
      <c r="B10202" s="4" t="s">
        <v>3241</v>
      </c>
      <c r="C10202" s="12" t="str">
        <f>IFERROR(__xludf.DUMMYFUNCTION("TEXTJOIN("";"", TRUE, FILTER($B$2:$B$14794, #REF!=$D$2:$D$14794))"),"#N/A")</f>
        <v>#N/A</v>
      </c>
    </row>
    <row r="10203">
      <c r="B10203" s="4" t="s">
        <v>3243</v>
      </c>
      <c r="C10203" s="12" t="str">
        <f>IFERROR(__xludf.DUMMYFUNCTION("TEXTJOIN("";"", TRUE, FILTER($B$2:$B$14794, #REF!=$D$2:$D$14794))"),"#N/A")</f>
        <v>#N/A</v>
      </c>
    </row>
    <row r="10204">
      <c r="B10204" s="4" t="s">
        <v>3243</v>
      </c>
      <c r="C10204" s="12" t="str">
        <f>IFERROR(__xludf.DUMMYFUNCTION("TEXTJOIN("";"", TRUE, FILTER($B$2:$B$14794, #REF!=$D$2:$D$14794))"),"#N/A")</f>
        <v>#N/A</v>
      </c>
    </row>
    <row r="10205">
      <c r="B10205" s="4" t="s">
        <v>3243</v>
      </c>
      <c r="C10205" s="12" t="str">
        <f>IFERROR(__xludf.DUMMYFUNCTION("TEXTJOIN("";"", TRUE, FILTER($B$2:$B$14794, #REF!=$D$2:$D$14794))"),"#N/A")</f>
        <v>#N/A</v>
      </c>
    </row>
    <row r="10206">
      <c r="B10206" s="4" t="s">
        <v>3243</v>
      </c>
      <c r="C10206" s="12" t="str">
        <f>IFERROR(__xludf.DUMMYFUNCTION("TEXTJOIN("";"", TRUE, FILTER($B$2:$B$14794, #REF!=$D$2:$D$14794))"),"#N/A")</f>
        <v>#N/A</v>
      </c>
    </row>
    <row r="10207">
      <c r="B10207" s="4" t="s">
        <v>3243</v>
      </c>
      <c r="C10207" s="12" t="str">
        <f>IFERROR(__xludf.DUMMYFUNCTION("TEXTJOIN("";"", TRUE, FILTER($B$2:$B$14794, #REF!=$D$2:$D$14794))"),"#N/A")</f>
        <v>#N/A</v>
      </c>
    </row>
    <row r="10208">
      <c r="B10208" s="4" t="s">
        <v>3243</v>
      </c>
      <c r="C10208" s="12" t="str">
        <f>IFERROR(__xludf.DUMMYFUNCTION("TEXTJOIN("";"", TRUE, FILTER($B$2:$B$14794, #REF!=$D$2:$D$14794))"),"#N/A")</f>
        <v>#N/A</v>
      </c>
    </row>
    <row r="10209">
      <c r="B10209" s="4" t="s">
        <v>3243</v>
      </c>
      <c r="C10209" s="12" t="str">
        <f>IFERROR(__xludf.DUMMYFUNCTION("TEXTJOIN("";"", TRUE, FILTER($B$2:$B$14794, #REF!=$D$2:$D$14794))"),"#N/A")</f>
        <v>#N/A</v>
      </c>
    </row>
    <row r="10210">
      <c r="B10210" s="4" t="s">
        <v>3245</v>
      </c>
      <c r="C10210" s="12" t="str">
        <f>IFERROR(__xludf.DUMMYFUNCTION("TEXTJOIN("";"", TRUE, FILTER($B$2:$B$14794, #REF!=$D$2:$D$14794))"),"#N/A")</f>
        <v>#N/A</v>
      </c>
    </row>
    <row r="10211">
      <c r="B10211" s="4" t="s">
        <v>3247</v>
      </c>
      <c r="C10211" s="12" t="str">
        <f>IFERROR(__xludf.DUMMYFUNCTION("TEXTJOIN("";"", TRUE, FILTER($B$2:$B$14794, #REF!=$D$2:$D$14794))"),"#N/A")</f>
        <v>#N/A</v>
      </c>
    </row>
    <row r="10212">
      <c r="B10212" s="4" t="s">
        <v>3250</v>
      </c>
      <c r="C10212" s="12" t="str">
        <f>IFERROR(__xludf.DUMMYFUNCTION("TEXTJOIN("";"", TRUE, FILTER($B$2:$B$14794, #REF!=$D$2:$D$14794))"),"#N/A")</f>
        <v>#N/A</v>
      </c>
    </row>
    <row r="10213">
      <c r="B10213" s="4" t="s">
        <v>3250</v>
      </c>
      <c r="C10213" s="12" t="str">
        <f>IFERROR(__xludf.DUMMYFUNCTION("TEXTJOIN("";"", TRUE, FILTER($B$2:$B$14794, #REF!=$D$2:$D$14794))"),"#N/A")</f>
        <v>#N/A</v>
      </c>
    </row>
    <row r="10214">
      <c r="B10214" s="4" t="s">
        <v>3250</v>
      </c>
      <c r="C10214" s="12" t="str">
        <f>IFERROR(__xludf.DUMMYFUNCTION("TEXTJOIN("";"", TRUE, FILTER($B$2:$B$14794, #REF!=$D$2:$D$14794))"),"#N/A")</f>
        <v>#N/A</v>
      </c>
    </row>
    <row r="10215">
      <c r="B10215" s="4" t="s">
        <v>3250</v>
      </c>
      <c r="C10215" s="12" t="str">
        <f>IFERROR(__xludf.DUMMYFUNCTION("TEXTJOIN("";"", TRUE, FILTER($B$2:$B$14794, #REF!=$D$2:$D$14794))"),"#N/A")</f>
        <v>#N/A</v>
      </c>
    </row>
    <row r="10216">
      <c r="B10216" s="4" t="s">
        <v>3250</v>
      </c>
      <c r="C10216" s="12" t="str">
        <f>IFERROR(__xludf.DUMMYFUNCTION("TEXTJOIN("";"", TRUE, FILTER($B$2:$B$14794, #REF!=$D$2:$D$14794))"),"#N/A")</f>
        <v>#N/A</v>
      </c>
    </row>
    <row r="10217">
      <c r="B10217" s="4" t="s">
        <v>3250</v>
      </c>
      <c r="C10217" s="12" t="str">
        <f>IFERROR(__xludf.DUMMYFUNCTION("TEXTJOIN("";"", TRUE, FILTER($B$2:$B$14794, #REF!=$D$2:$D$14794))"),"#N/A")</f>
        <v>#N/A</v>
      </c>
    </row>
    <row r="10218">
      <c r="B10218" s="4" t="s">
        <v>3250</v>
      </c>
      <c r="C10218" s="12" t="str">
        <f>IFERROR(__xludf.DUMMYFUNCTION("TEXTJOIN("";"", TRUE, FILTER($B$2:$B$14794, #REF!=$D$2:$D$14794))"),"#N/A")</f>
        <v>#N/A</v>
      </c>
    </row>
    <row r="10219">
      <c r="B10219" s="4" t="s">
        <v>3250</v>
      </c>
      <c r="C10219" s="12" t="str">
        <f>IFERROR(__xludf.DUMMYFUNCTION("TEXTJOIN("";"", TRUE, FILTER($B$2:$B$14794, #REF!=$D$2:$D$14794))"),"#N/A")</f>
        <v>#N/A</v>
      </c>
    </row>
    <row r="10220">
      <c r="B10220" s="4" t="s">
        <v>3250</v>
      </c>
      <c r="C10220" s="12" t="str">
        <f>IFERROR(__xludf.DUMMYFUNCTION("TEXTJOIN("";"", TRUE, FILTER($B$2:$B$14794, #REF!=$D$2:$D$14794))"),"#N/A")</f>
        <v>#N/A</v>
      </c>
    </row>
    <row r="10221">
      <c r="B10221" s="4" t="s">
        <v>3252</v>
      </c>
      <c r="C10221" s="12" t="str">
        <f>IFERROR(__xludf.DUMMYFUNCTION("TEXTJOIN("";"", TRUE, FILTER($B$2:$B$14794, #REF!=$D$2:$D$14794))"),"#N/A")</f>
        <v>#N/A</v>
      </c>
    </row>
    <row r="10222">
      <c r="B10222" s="4" t="s">
        <v>3254</v>
      </c>
      <c r="C10222" s="12" t="str">
        <f>IFERROR(__xludf.DUMMYFUNCTION("TEXTJOIN("";"", TRUE, FILTER($B$2:$B$14794, #REF!=$D$2:$D$14794))"),"#N/A")</f>
        <v>#N/A</v>
      </c>
    </row>
    <row r="10223">
      <c r="B10223" s="4" t="s">
        <v>3254</v>
      </c>
      <c r="C10223" s="12" t="str">
        <f>IFERROR(__xludf.DUMMYFUNCTION("TEXTJOIN("";"", TRUE, FILTER($B$2:$B$14794, #REF!=$D$2:$D$14794))"),"#N/A")</f>
        <v>#N/A</v>
      </c>
    </row>
    <row r="10224">
      <c r="B10224" s="4" t="s">
        <v>3254</v>
      </c>
      <c r="C10224" s="12" t="str">
        <f>IFERROR(__xludf.DUMMYFUNCTION("TEXTJOIN("";"", TRUE, FILTER($B$2:$B$14794, #REF!=$D$2:$D$14794))"),"#N/A")</f>
        <v>#N/A</v>
      </c>
    </row>
    <row r="10225">
      <c r="B10225" s="4" t="s">
        <v>3254</v>
      </c>
      <c r="C10225" s="12" t="str">
        <f>IFERROR(__xludf.DUMMYFUNCTION("TEXTJOIN("";"", TRUE, FILTER($B$2:$B$14794, #REF!=$D$2:$D$14794))"),"#N/A")</f>
        <v>#N/A</v>
      </c>
    </row>
    <row r="10226">
      <c r="B10226" s="4" t="s">
        <v>3254</v>
      </c>
      <c r="C10226" s="12" t="str">
        <f>IFERROR(__xludf.DUMMYFUNCTION("TEXTJOIN("";"", TRUE, FILTER($B$2:$B$14794, #REF!=$D$2:$D$14794))"),"#N/A")</f>
        <v>#N/A</v>
      </c>
    </row>
    <row r="10227">
      <c r="B10227" s="4" t="s">
        <v>3254</v>
      </c>
      <c r="C10227" s="12" t="str">
        <f>IFERROR(__xludf.DUMMYFUNCTION("TEXTJOIN("";"", TRUE, FILTER($B$2:$B$14794, #REF!=$D$2:$D$14794))"),"#N/A")</f>
        <v>#N/A</v>
      </c>
    </row>
    <row r="10228">
      <c r="B10228" s="4" t="s">
        <v>3254</v>
      </c>
      <c r="C10228" s="12" t="str">
        <f>IFERROR(__xludf.DUMMYFUNCTION("TEXTJOIN("";"", TRUE, FILTER($B$2:$B$14794, #REF!=$D$2:$D$14794))"),"#N/A")</f>
        <v>#N/A</v>
      </c>
    </row>
    <row r="10229">
      <c r="B10229" s="4" t="s">
        <v>3254</v>
      </c>
      <c r="C10229" s="12" t="str">
        <f>IFERROR(__xludf.DUMMYFUNCTION("TEXTJOIN("";"", TRUE, FILTER($B$2:$B$14794, #REF!=$D$2:$D$14794))"),"#N/A")</f>
        <v>#N/A</v>
      </c>
    </row>
    <row r="10230">
      <c r="B10230" s="4" t="s">
        <v>3254</v>
      </c>
      <c r="C10230" s="12" t="str">
        <f>IFERROR(__xludf.DUMMYFUNCTION("TEXTJOIN("";"", TRUE, FILTER($B$2:$B$14794, #REF!=$D$2:$D$14794))"),"#N/A")</f>
        <v>#N/A</v>
      </c>
    </row>
    <row r="10231">
      <c r="B10231" s="4" t="s">
        <v>3256</v>
      </c>
      <c r="C10231" s="12" t="str">
        <f>IFERROR(__xludf.DUMMYFUNCTION("TEXTJOIN("";"", TRUE, FILTER($B$2:$B$14794, #REF!=$D$2:$D$14794))"),"#N/A")</f>
        <v>#N/A</v>
      </c>
    </row>
    <row r="10232">
      <c r="B10232" s="4" t="s">
        <v>3258</v>
      </c>
      <c r="C10232" s="12" t="str">
        <f>IFERROR(__xludf.DUMMYFUNCTION("TEXTJOIN("";"", TRUE, FILTER($B$2:$B$14794, #REF!=$D$2:$D$14794))"),"#N/A")</f>
        <v>#N/A</v>
      </c>
    </row>
    <row r="10233">
      <c r="B10233" s="4" t="s">
        <v>3258</v>
      </c>
      <c r="C10233" s="12" t="str">
        <f>IFERROR(__xludf.DUMMYFUNCTION("TEXTJOIN("";"", TRUE, FILTER($B$2:$B$14794, #REF!=$D$2:$D$14794))"),"#N/A")</f>
        <v>#N/A</v>
      </c>
    </row>
    <row r="10234">
      <c r="B10234" s="4" t="s">
        <v>3258</v>
      </c>
      <c r="C10234" s="12" t="str">
        <f>IFERROR(__xludf.DUMMYFUNCTION("TEXTJOIN("";"", TRUE, FILTER($B$2:$B$14794, #REF!=$D$2:$D$14794))"),"#N/A")</f>
        <v>#N/A</v>
      </c>
    </row>
    <row r="10235">
      <c r="B10235" s="4" t="s">
        <v>3258</v>
      </c>
      <c r="C10235" s="12" t="str">
        <f>IFERROR(__xludf.DUMMYFUNCTION("TEXTJOIN("";"", TRUE, FILTER($B$2:$B$14794, #REF!=$D$2:$D$14794))"),"#N/A")</f>
        <v>#N/A</v>
      </c>
    </row>
    <row r="10236">
      <c r="B10236" s="4" t="s">
        <v>3258</v>
      </c>
      <c r="C10236" s="12" t="str">
        <f>IFERROR(__xludf.DUMMYFUNCTION("TEXTJOIN("";"", TRUE, FILTER($B$2:$B$14794, #REF!=$D$2:$D$14794))"),"#N/A")</f>
        <v>#N/A</v>
      </c>
    </row>
    <row r="10237">
      <c r="B10237" s="4" t="s">
        <v>3258</v>
      </c>
      <c r="C10237" s="12" t="str">
        <f>IFERROR(__xludf.DUMMYFUNCTION("TEXTJOIN("";"", TRUE, FILTER($B$2:$B$14794, #REF!=$D$2:$D$14794))"),"#N/A")</f>
        <v>#N/A</v>
      </c>
    </row>
    <row r="10238">
      <c r="B10238" s="4" t="s">
        <v>3258</v>
      </c>
      <c r="C10238" s="12" t="str">
        <f>IFERROR(__xludf.DUMMYFUNCTION("TEXTJOIN("";"", TRUE, FILTER($B$2:$B$14794, #REF!=$D$2:$D$14794))"),"#N/A")</f>
        <v>#N/A</v>
      </c>
    </row>
    <row r="10239">
      <c r="B10239" s="4" t="s">
        <v>3258</v>
      </c>
      <c r="C10239" s="12" t="str">
        <f>IFERROR(__xludf.DUMMYFUNCTION("TEXTJOIN("";"", TRUE, FILTER($B$2:$B$14794, #REF!=$D$2:$D$14794))"),"#N/A")</f>
        <v>#N/A</v>
      </c>
    </row>
    <row r="10240">
      <c r="B10240" s="4" t="s">
        <v>3258</v>
      </c>
      <c r="C10240" s="12" t="str">
        <f>IFERROR(__xludf.DUMMYFUNCTION("TEXTJOIN("";"", TRUE, FILTER($B$2:$B$14794, #REF!=$D$2:$D$14794))"),"#N/A")</f>
        <v>#N/A</v>
      </c>
    </row>
    <row r="10241">
      <c r="B10241" s="4" t="s">
        <v>3260</v>
      </c>
      <c r="C10241" s="12" t="str">
        <f>IFERROR(__xludf.DUMMYFUNCTION("TEXTJOIN("";"", TRUE, FILTER($B$2:$B$14794, #REF!=$D$2:$D$14794))"),"#N/A")</f>
        <v>#N/A</v>
      </c>
    </row>
    <row r="10242">
      <c r="B10242" s="4" t="s">
        <v>3260</v>
      </c>
      <c r="C10242" s="12" t="str">
        <f>IFERROR(__xludf.DUMMYFUNCTION("TEXTJOIN("";"", TRUE, FILTER($B$2:$B$14794, #REF!=$D$2:$D$14794))"),"#N/A")</f>
        <v>#N/A</v>
      </c>
    </row>
    <row r="10243">
      <c r="B10243" s="4" t="s">
        <v>3260</v>
      </c>
      <c r="C10243" s="12" t="str">
        <f>IFERROR(__xludf.DUMMYFUNCTION("TEXTJOIN("";"", TRUE, FILTER($B$2:$B$14794, #REF!=$D$2:$D$14794))"),"#N/A")</f>
        <v>#N/A</v>
      </c>
    </row>
    <row r="10244">
      <c r="B10244" s="4" t="s">
        <v>3260</v>
      </c>
      <c r="C10244" s="12" t="str">
        <f>IFERROR(__xludf.DUMMYFUNCTION("TEXTJOIN("";"", TRUE, FILTER($B$2:$B$14794, #REF!=$D$2:$D$14794))"),"#N/A")</f>
        <v>#N/A</v>
      </c>
    </row>
    <row r="10245">
      <c r="B10245" s="4" t="s">
        <v>3260</v>
      </c>
      <c r="C10245" s="12" t="str">
        <f>IFERROR(__xludf.DUMMYFUNCTION("TEXTJOIN("";"", TRUE, FILTER($B$2:$B$14794, #REF!=$D$2:$D$14794))"),"#N/A")</f>
        <v>#N/A</v>
      </c>
    </row>
    <row r="10246">
      <c r="B10246" s="4" t="s">
        <v>3260</v>
      </c>
      <c r="C10246" s="12" t="str">
        <f>IFERROR(__xludf.DUMMYFUNCTION("TEXTJOIN("";"", TRUE, FILTER($B$2:$B$14794, #REF!=$D$2:$D$14794))"),"#N/A")</f>
        <v>#N/A</v>
      </c>
    </row>
    <row r="10247">
      <c r="B10247" s="4" t="s">
        <v>3260</v>
      </c>
      <c r="C10247" s="12" t="str">
        <f>IFERROR(__xludf.DUMMYFUNCTION("TEXTJOIN("";"", TRUE, FILTER($B$2:$B$14794, #REF!=$D$2:$D$14794))"),"#N/A")</f>
        <v>#N/A</v>
      </c>
    </row>
    <row r="10248">
      <c r="B10248" s="4" t="s">
        <v>3260</v>
      </c>
      <c r="C10248" s="12" t="str">
        <f>IFERROR(__xludf.DUMMYFUNCTION("TEXTJOIN("";"", TRUE, FILTER($B$2:$B$14794, #REF!=$D$2:$D$14794))"),"#N/A")</f>
        <v>#N/A</v>
      </c>
    </row>
    <row r="10249">
      <c r="B10249" s="4" t="s">
        <v>3260</v>
      </c>
      <c r="C10249" s="12" t="str">
        <f>IFERROR(__xludf.DUMMYFUNCTION("TEXTJOIN("";"", TRUE, FILTER($B$2:$B$14794, #REF!=$D$2:$D$14794))"),"#N/A")</f>
        <v>#N/A</v>
      </c>
    </row>
    <row r="10250">
      <c r="B10250" s="4" t="s">
        <v>3260</v>
      </c>
      <c r="C10250" s="12" t="str">
        <f>IFERROR(__xludf.DUMMYFUNCTION("TEXTJOIN("";"", TRUE, FILTER($B$2:$B$14794, #REF!=$D$2:$D$14794))"),"#N/A")</f>
        <v>#N/A</v>
      </c>
    </row>
    <row r="10251">
      <c r="B10251" s="4" t="s">
        <v>3262</v>
      </c>
      <c r="C10251" s="12" t="str">
        <f>IFERROR(__xludf.DUMMYFUNCTION("TEXTJOIN("";"", TRUE, FILTER($B$2:$B$14794, #REF!=$D$2:$D$14794))"),"#N/A")</f>
        <v>#N/A</v>
      </c>
    </row>
    <row r="10252">
      <c r="B10252" s="4" t="s">
        <v>3262</v>
      </c>
      <c r="C10252" s="12" t="str">
        <f>IFERROR(__xludf.DUMMYFUNCTION("TEXTJOIN("";"", TRUE, FILTER($B$2:$B$14794, #REF!=$D$2:$D$14794))"),"#N/A")</f>
        <v>#N/A</v>
      </c>
    </row>
    <row r="10253">
      <c r="B10253" s="4" t="s">
        <v>3262</v>
      </c>
      <c r="C10253" s="12" t="str">
        <f>IFERROR(__xludf.DUMMYFUNCTION("TEXTJOIN("";"", TRUE, FILTER($B$2:$B$14794, #REF!=$D$2:$D$14794))"),"#N/A")</f>
        <v>#N/A</v>
      </c>
    </row>
    <row r="10254">
      <c r="B10254" s="4" t="s">
        <v>3262</v>
      </c>
      <c r="C10254" s="12" t="str">
        <f>IFERROR(__xludf.DUMMYFUNCTION("TEXTJOIN("";"", TRUE, FILTER($B$2:$B$14794, #REF!=$D$2:$D$14794))"),"#N/A")</f>
        <v>#N/A</v>
      </c>
    </row>
    <row r="10255">
      <c r="B10255" s="4" t="s">
        <v>3265</v>
      </c>
      <c r="C10255" s="12" t="str">
        <f>IFERROR(__xludf.DUMMYFUNCTION("TEXTJOIN("";"", TRUE, FILTER($B$2:$B$14794, #REF!=$D$2:$D$14794))"),"#N/A")</f>
        <v>#N/A</v>
      </c>
    </row>
    <row r="10256">
      <c r="B10256" s="4" t="s">
        <v>3267</v>
      </c>
      <c r="C10256" s="12" t="str">
        <f>IFERROR(__xludf.DUMMYFUNCTION("TEXTJOIN("";"", TRUE, FILTER($B$2:$B$14794, #REF!=$D$2:$D$14794))"),"#N/A")</f>
        <v>#N/A</v>
      </c>
    </row>
    <row r="10257">
      <c r="B10257" s="4" t="s">
        <v>3267</v>
      </c>
      <c r="C10257" s="12" t="str">
        <f>IFERROR(__xludf.DUMMYFUNCTION("TEXTJOIN("";"", TRUE, FILTER($B$2:$B$14794, #REF!=$D$2:$D$14794))"),"#N/A")</f>
        <v>#N/A</v>
      </c>
    </row>
    <row r="10258">
      <c r="B10258" s="4" t="s">
        <v>3267</v>
      </c>
      <c r="C10258" s="12" t="str">
        <f>IFERROR(__xludf.DUMMYFUNCTION("TEXTJOIN("";"", TRUE, FILTER($B$2:$B$14794, #REF!=$D$2:$D$14794))"),"#N/A")</f>
        <v>#N/A</v>
      </c>
    </row>
    <row r="10259">
      <c r="B10259" s="4" t="s">
        <v>3267</v>
      </c>
      <c r="C10259" s="12" t="str">
        <f>IFERROR(__xludf.DUMMYFUNCTION("TEXTJOIN("";"", TRUE, FILTER($B$2:$B$14794, #REF!=$D$2:$D$14794))"),"#N/A")</f>
        <v>#N/A</v>
      </c>
    </row>
    <row r="10260">
      <c r="B10260" s="4" t="s">
        <v>3267</v>
      </c>
      <c r="C10260" s="12" t="str">
        <f>IFERROR(__xludf.DUMMYFUNCTION("TEXTJOIN("";"", TRUE, FILTER($B$2:$B$14794, #REF!=$D$2:$D$14794))"),"#N/A")</f>
        <v>#N/A</v>
      </c>
    </row>
    <row r="10261">
      <c r="B10261" s="4" t="s">
        <v>3267</v>
      </c>
      <c r="C10261" s="12" t="str">
        <f>IFERROR(__xludf.DUMMYFUNCTION("TEXTJOIN("";"", TRUE, FILTER($B$2:$B$14794, #REF!=$D$2:$D$14794))"),"#N/A")</f>
        <v>#N/A</v>
      </c>
    </row>
    <row r="10262">
      <c r="B10262" s="4" t="s">
        <v>3267</v>
      </c>
      <c r="C10262" s="12" t="str">
        <f>IFERROR(__xludf.DUMMYFUNCTION("TEXTJOIN("";"", TRUE, FILTER($B$2:$B$14794, #REF!=$D$2:$D$14794))"),"#N/A")</f>
        <v>#N/A</v>
      </c>
    </row>
    <row r="10263">
      <c r="B10263" s="4" t="s">
        <v>3267</v>
      </c>
      <c r="C10263" s="12" t="str">
        <f>IFERROR(__xludf.DUMMYFUNCTION("TEXTJOIN("";"", TRUE, FILTER($B$2:$B$14794, #REF!=$D$2:$D$14794))"),"#N/A")</f>
        <v>#N/A</v>
      </c>
    </row>
    <row r="10264">
      <c r="B10264" s="4" t="s">
        <v>3269</v>
      </c>
      <c r="C10264" s="12" t="str">
        <f>IFERROR(__xludf.DUMMYFUNCTION("TEXTJOIN("";"", TRUE, FILTER($B$2:$B$14794, #REF!=$D$2:$D$14794))"),"#N/A")</f>
        <v>#N/A</v>
      </c>
    </row>
    <row r="10265">
      <c r="B10265" s="4" t="s">
        <v>3269</v>
      </c>
      <c r="C10265" s="12" t="str">
        <f>IFERROR(__xludf.DUMMYFUNCTION("TEXTJOIN("";"", TRUE, FILTER($B$2:$B$14794, #REF!=$D$2:$D$14794))"),"#N/A")</f>
        <v>#N/A</v>
      </c>
    </row>
    <row r="10266">
      <c r="B10266" s="4" t="s">
        <v>3269</v>
      </c>
      <c r="C10266" s="12" t="str">
        <f>IFERROR(__xludf.DUMMYFUNCTION("TEXTJOIN("";"", TRUE, FILTER($B$2:$B$14794, #REF!=$D$2:$D$14794))"),"#N/A")</f>
        <v>#N/A</v>
      </c>
    </row>
    <row r="10267">
      <c r="B10267" s="4" t="s">
        <v>3269</v>
      </c>
      <c r="C10267" s="12" t="str">
        <f>IFERROR(__xludf.DUMMYFUNCTION("TEXTJOIN("";"", TRUE, FILTER($B$2:$B$14794, #REF!=$D$2:$D$14794))"),"#N/A")</f>
        <v>#N/A</v>
      </c>
    </row>
    <row r="10268">
      <c r="B10268" s="4" t="s">
        <v>3269</v>
      </c>
      <c r="C10268" s="12" t="str">
        <f>IFERROR(__xludf.DUMMYFUNCTION("TEXTJOIN("";"", TRUE, FILTER($B$2:$B$14794, #REF!=$D$2:$D$14794))"),"#N/A")</f>
        <v>#N/A</v>
      </c>
    </row>
    <row r="10269">
      <c r="B10269" s="4" t="s">
        <v>3269</v>
      </c>
      <c r="C10269" s="12" t="str">
        <f>IFERROR(__xludf.DUMMYFUNCTION("TEXTJOIN("";"", TRUE, FILTER($B$2:$B$14794, #REF!=$D$2:$D$14794))"),"#N/A")</f>
        <v>#N/A</v>
      </c>
    </row>
    <row r="10270">
      <c r="B10270" s="4" t="s">
        <v>3269</v>
      </c>
      <c r="C10270" s="12" t="str">
        <f>IFERROR(__xludf.DUMMYFUNCTION("TEXTJOIN("";"", TRUE, FILTER($B$2:$B$14794, #REF!=$D$2:$D$14794))"),"#N/A")</f>
        <v>#N/A</v>
      </c>
    </row>
    <row r="10271">
      <c r="B10271" s="4" t="s">
        <v>3269</v>
      </c>
      <c r="C10271" s="12" t="str">
        <f>IFERROR(__xludf.DUMMYFUNCTION("TEXTJOIN("";"", TRUE, FILTER($B$2:$B$14794, #REF!=$D$2:$D$14794))"),"#N/A")</f>
        <v>#N/A</v>
      </c>
    </row>
    <row r="10272">
      <c r="B10272" s="4" t="s">
        <v>3271</v>
      </c>
      <c r="C10272" s="12" t="str">
        <f>IFERROR(__xludf.DUMMYFUNCTION("TEXTJOIN("";"", TRUE, FILTER($B$2:$B$14794, #REF!=$D$2:$D$14794))"),"#N/A")</f>
        <v>#N/A</v>
      </c>
    </row>
    <row r="10273">
      <c r="B10273" s="4" t="s">
        <v>3271</v>
      </c>
      <c r="C10273" s="12" t="str">
        <f>IFERROR(__xludf.DUMMYFUNCTION("TEXTJOIN("";"", TRUE, FILTER($B$2:$B$14794, #REF!=$D$2:$D$14794))"),"#N/A")</f>
        <v>#N/A</v>
      </c>
    </row>
    <row r="10274">
      <c r="B10274" s="4" t="s">
        <v>3271</v>
      </c>
      <c r="C10274" s="12" t="str">
        <f>IFERROR(__xludf.DUMMYFUNCTION("TEXTJOIN("";"", TRUE, FILTER($B$2:$B$14794, #REF!=$D$2:$D$14794))"),"#N/A")</f>
        <v>#N/A</v>
      </c>
    </row>
    <row r="10275">
      <c r="B10275" s="4" t="s">
        <v>3271</v>
      </c>
      <c r="C10275" s="12" t="str">
        <f>IFERROR(__xludf.DUMMYFUNCTION("TEXTJOIN("";"", TRUE, FILTER($B$2:$B$14794, #REF!=$D$2:$D$14794))"),"#N/A")</f>
        <v>#N/A</v>
      </c>
    </row>
    <row r="10276">
      <c r="B10276" s="4" t="s">
        <v>3271</v>
      </c>
      <c r="C10276" s="12" t="str">
        <f>IFERROR(__xludf.DUMMYFUNCTION("TEXTJOIN("";"", TRUE, FILTER($B$2:$B$14794, #REF!=$D$2:$D$14794))"),"#N/A")</f>
        <v>#N/A</v>
      </c>
    </row>
    <row r="10277">
      <c r="B10277" s="4" t="s">
        <v>3271</v>
      </c>
      <c r="C10277" s="12" t="str">
        <f>IFERROR(__xludf.DUMMYFUNCTION("TEXTJOIN("";"", TRUE, FILTER($B$2:$B$14794, #REF!=$D$2:$D$14794))"),"#N/A")</f>
        <v>#N/A</v>
      </c>
    </row>
    <row r="10278">
      <c r="B10278" s="4" t="s">
        <v>3273</v>
      </c>
      <c r="C10278" s="12" t="str">
        <f>IFERROR(__xludf.DUMMYFUNCTION("TEXTJOIN("";"", TRUE, FILTER($B$2:$B$14794, #REF!=$D$2:$D$14794))"),"#N/A")</f>
        <v>#N/A</v>
      </c>
    </row>
    <row r="10279">
      <c r="B10279" s="4" t="s">
        <v>3273</v>
      </c>
      <c r="C10279" s="12" t="str">
        <f>IFERROR(__xludf.DUMMYFUNCTION("TEXTJOIN("";"", TRUE, FILTER($B$2:$B$14794, #REF!=$D$2:$D$14794))"),"#N/A")</f>
        <v>#N/A</v>
      </c>
    </row>
    <row r="10280">
      <c r="B10280" s="4" t="s">
        <v>3273</v>
      </c>
      <c r="C10280" s="12" t="str">
        <f>IFERROR(__xludf.DUMMYFUNCTION("TEXTJOIN("";"", TRUE, FILTER($B$2:$B$14794, #REF!=$D$2:$D$14794))"),"#N/A")</f>
        <v>#N/A</v>
      </c>
    </row>
    <row r="10281">
      <c r="B10281" s="4" t="s">
        <v>3273</v>
      </c>
      <c r="C10281" s="12" t="str">
        <f>IFERROR(__xludf.DUMMYFUNCTION("TEXTJOIN("";"", TRUE, FILTER($B$2:$B$14794, #REF!=$D$2:$D$14794))"),"#N/A")</f>
        <v>#N/A</v>
      </c>
    </row>
    <row r="10282">
      <c r="B10282" s="4" t="s">
        <v>3273</v>
      </c>
      <c r="C10282" s="12" t="str">
        <f>IFERROR(__xludf.DUMMYFUNCTION("TEXTJOIN("";"", TRUE, FILTER($B$2:$B$14794, #REF!=$D$2:$D$14794))"),"#N/A")</f>
        <v>#N/A</v>
      </c>
    </row>
    <row r="10283">
      <c r="B10283" s="4" t="s">
        <v>3273</v>
      </c>
      <c r="C10283" s="12" t="str">
        <f>IFERROR(__xludf.DUMMYFUNCTION("TEXTJOIN("";"", TRUE, FILTER($B$2:$B$14794, #REF!=$D$2:$D$14794))"),"#N/A")</f>
        <v>#N/A</v>
      </c>
    </row>
    <row r="10284">
      <c r="B10284" s="4" t="s">
        <v>3273</v>
      </c>
      <c r="C10284" s="12" t="str">
        <f>IFERROR(__xludf.DUMMYFUNCTION("TEXTJOIN("";"", TRUE, FILTER($B$2:$B$14794, #REF!=$D$2:$D$14794))"),"#N/A")</f>
        <v>#N/A</v>
      </c>
    </row>
    <row r="10285">
      <c r="B10285" s="4" t="s">
        <v>3273</v>
      </c>
      <c r="C10285" s="12" t="str">
        <f>IFERROR(__xludf.DUMMYFUNCTION("TEXTJOIN("";"", TRUE, FILTER($B$2:$B$14794, #REF!=$D$2:$D$14794))"),"#N/A")</f>
        <v>#N/A</v>
      </c>
    </row>
    <row r="10286">
      <c r="B10286" s="4" t="s">
        <v>3276</v>
      </c>
      <c r="C10286" s="12" t="str">
        <f>IFERROR(__xludf.DUMMYFUNCTION("TEXTJOIN("";"", TRUE, FILTER($B$2:$B$14794, #REF!=$D$2:$D$14794))"),"#N/A")</f>
        <v>#N/A</v>
      </c>
    </row>
    <row r="10287">
      <c r="B10287" s="4" t="s">
        <v>3276</v>
      </c>
      <c r="C10287" s="12" t="str">
        <f>IFERROR(__xludf.DUMMYFUNCTION("TEXTJOIN("";"", TRUE, FILTER($B$2:$B$14794, #REF!=$D$2:$D$14794))"),"#N/A")</f>
        <v>#N/A</v>
      </c>
    </row>
    <row r="10288">
      <c r="B10288" s="4" t="s">
        <v>3276</v>
      </c>
      <c r="C10288" s="12" t="str">
        <f>IFERROR(__xludf.DUMMYFUNCTION("TEXTJOIN("";"", TRUE, FILTER($B$2:$B$14794, #REF!=$D$2:$D$14794))"),"#N/A")</f>
        <v>#N/A</v>
      </c>
    </row>
    <row r="10289">
      <c r="B10289" s="4" t="s">
        <v>3276</v>
      </c>
      <c r="C10289" s="12" t="str">
        <f>IFERROR(__xludf.DUMMYFUNCTION("TEXTJOIN("";"", TRUE, FILTER($B$2:$B$14794, #REF!=$D$2:$D$14794))"),"#N/A")</f>
        <v>#N/A</v>
      </c>
    </row>
    <row r="10290">
      <c r="B10290" s="4" t="s">
        <v>3276</v>
      </c>
      <c r="C10290" s="12" t="str">
        <f>IFERROR(__xludf.DUMMYFUNCTION("TEXTJOIN("";"", TRUE, FILTER($B$2:$B$14794, #REF!=$D$2:$D$14794))"),"#N/A")</f>
        <v>#N/A</v>
      </c>
    </row>
    <row r="10291">
      <c r="B10291" s="4" t="s">
        <v>3276</v>
      </c>
      <c r="C10291" s="12" t="str">
        <f>IFERROR(__xludf.DUMMYFUNCTION("TEXTJOIN("";"", TRUE, FILTER($B$2:$B$14794, #REF!=$D$2:$D$14794))"),"#N/A")</f>
        <v>#N/A</v>
      </c>
    </row>
    <row r="10292">
      <c r="B10292" s="4" t="s">
        <v>3276</v>
      </c>
      <c r="C10292" s="12" t="str">
        <f>IFERROR(__xludf.DUMMYFUNCTION("TEXTJOIN("";"", TRUE, FILTER($B$2:$B$14794, #REF!=$D$2:$D$14794))"),"#N/A")</f>
        <v>#N/A</v>
      </c>
    </row>
    <row r="10293">
      <c r="B10293" s="4" t="s">
        <v>3276</v>
      </c>
      <c r="C10293" s="12" t="str">
        <f>IFERROR(__xludf.DUMMYFUNCTION("TEXTJOIN("";"", TRUE, FILTER($B$2:$B$14794, #REF!=$D$2:$D$14794))"),"#N/A")</f>
        <v>#N/A</v>
      </c>
    </row>
    <row r="10294">
      <c r="B10294" s="4" t="s">
        <v>3278</v>
      </c>
      <c r="C10294" s="12" t="str">
        <f>IFERROR(__xludf.DUMMYFUNCTION("TEXTJOIN("";"", TRUE, FILTER($B$2:$B$14794, #REF!=$D$2:$D$14794))"),"#N/A")</f>
        <v>#N/A</v>
      </c>
    </row>
    <row r="10295">
      <c r="B10295" s="4" t="s">
        <v>3278</v>
      </c>
      <c r="C10295" s="12" t="str">
        <f>IFERROR(__xludf.DUMMYFUNCTION("TEXTJOIN("";"", TRUE, FILTER($B$2:$B$14794, #REF!=$D$2:$D$14794))"),"#N/A")</f>
        <v>#N/A</v>
      </c>
    </row>
    <row r="10296">
      <c r="B10296" s="4" t="s">
        <v>3278</v>
      </c>
      <c r="C10296" s="12" t="str">
        <f>IFERROR(__xludf.DUMMYFUNCTION("TEXTJOIN("";"", TRUE, FILTER($B$2:$B$14794, #REF!=$D$2:$D$14794))"),"#N/A")</f>
        <v>#N/A</v>
      </c>
    </row>
    <row r="10297">
      <c r="B10297" s="4" t="s">
        <v>3278</v>
      </c>
      <c r="C10297" s="12" t="str">
        <f>IFERROR(__xludf.DUMMYFUNCTION("TEXTJOIN("";"", TRUE, FILTER($B$2:$B$14794, #REF!=$D$2:$D$14794))"),"#N/A")</f>
        <v>#N/A</v>
      </c>
    </row>
    <row r="10298">
      <c r="B10298" s="4" t="s">
        <v>3278</v>
      </c>
      <c r="C10298" s="12" t="str">
        <f>IFERROR(__xludf.DUMMYFUNCTION("TEXTJOIN("";"", TRUE, FILTER($B$2:$B$14794, #REF!=$D$2:$D$14794))"),"#N/A")</f>
        <v>#N/A</v>
      </c>
    </row>
    <row r="10299">
      <c r="B10299" s="4" t="s">
        <v>3278</v>
      </c>
      <c r="C10299" s="12" t="str">
        <f>IFERROR(__xludf.DUMMYFUNCTION("TEXTJOIN("";"", TRUE, FILTER($B$2:$B$14794, #REF!=$D$2:$D$14794))"),"#N/A")</f>
        <v>#N/A</v>
      </c>
    </row>
    <row r="10300">
      <c r="B10300" s="4" t="s">
        <v>3278</v>
      </c>
      <c r="C10300" s="12" t="str">
        <f>IFERROR(__xludf.DUMMYFUNCTION("TEXTJOIN("";"", TRUE, FILTER($B$2:$B$14794, #REF!=$D$2:$D$14794))"),"#N/A")</f>
        <v>#N/A</v>
      </c>
    </row>
    <row r="10301">
      <c r="B10301" s="4" t="s">
        <v>3278</v>
      </c>
      <c r="C10301" s="12" t="str">
        <f>IFERROR(__xludf.DUMMYFUNCTION("TEXTJOIN("";"", TRUE, FILTER($B$2:$B$14794, #REF!=$D$2:$D$14794))"),"#N/A")</f>
        <v>#N/A</v>
      </c>
    </row>
    <row r="10302">
      <c r="B10302" s="4" t="s">
        <v>3280</v>
      </c>
      <c r="C10302" s="12" t="str">
        <f>IFERROR(__xludf.DUMMYFUNCTION("TEXTJOIN("";"", TRUE, FILTER($B$2:$B$14794, #REF!=$D$2:$D$14794))"),"#N/A")</f>
        <v>#N/A</v>
      </c>
    </row>
    <row r="10303">
      <c r="B10303" s="4" t="s">
        <v>3280</v>
      </c>
      <c r="C10303" s="12" t="str">
        <f>IFERROR(__xludf.DUMMYFUNCTION("TEXTJOIN("";"", TRUE, FILTER($B$2:$B$14794, #REF!=$D$2:$D$14794))"),"#N/A")</f>
        <v>#N/A</v>
      </c>
    </row>
    <row r="10304">
      <c r="B10304" s="4" t="s">
        <v>3280</v>
      </c>
      <c r="C10304" s="12" t="str">
        <f>IFERROR(__xludf.DUMMYFUNCTION("TEXTJOIN("";"", TRUE, FILTER($B$2:$B$14794, #REF!=$D$2:$D$14794))"),"#N/A")</f>
        <v>#N/A</v>
      </c>
    </row>
    <row r="10305">
      <c r="B10305" s="4" t="s">
        <v>3280</v>
      </c>
      <c r="C10305" s="12" t="str">
        <f>IFERROR(__xludf.DUMMYFUNCTION("TEXTJOIN("";"", TRUE, FILTER($B$2:$B$14794, #REF!=$D$2:$D$14794))"),"#N/A")</f>
        <v>#N/A</v>
      </c>
    </row>
    <row r="10306">
      <c r="B10306" s="4" t="s">
        <v>3280</v>
      </c>
      <c r="C10306" s="12" t="str">
        <f>IFERROR(__xludf.DUMMYFUNCTION("TEXTJOIN("";"", TRUE, FILTER($B$2:$B$14794, #REF!=$D$2:$D$14794))"),"#N/A")</f>
        <v>#N/A</v>
      </c>
    </row>
    <row r="10307">
      <c r="B10307" s="4" t="s">
        <v>3280</v>
      </c>
      <c r="C10307" s="12" t="str">
        <f>IFERROR(__xludf.DUMMYFUNCTION("TEXTJOIN("";"", TRUE, FILTER($B$2:$B$14794, #REF!=$D$2:$D$14794))"),"#N/A")</f>
        <v>#N/A</v>
      </c>
    </row>
    <row r="10308">
      <c r="B10308" s="4" t="s">
        <v>3280</v>
      </c>
      <c r="C10308" s="12" t="str">
        <f>IFERROR(__xludf.DUMMYFUNCTION("TEXTJOIN("";"", TRUE, FILTER($B$2:$B$14794, #REF!=$D$2:$D$14794))"),"#N/A")</f>
        <v>#N/A</v>
      </c>
    </row>
    <row r="10309">
      <c r="B10309" s="4" t="s">
        <v>3280</v>
      </c>
      <c r="C10309" s="12" t="str">
        <f>IFERROR(__xludf.DUMMYFUNCTION("TEXTJOIN("";"", TRUE, FILTER($B$2:$B$14794, #REF!=$D$2:$D$14794))"),"#N/A")</f>
        <v>#N/A</v>
      </c>
    </row>
    <row r="10310">
      <c r="B10310" s="4" t="s">
        <v>3282</v>
      </c>
      <c r="C10310" s="12" t="str">
        <f>IFERROR(__xludf.DUMMYFUNCTION("TEXTJOIN("";"", TRUE, FILTER($B$2:$B$14794, #REF!=$D$2:$D$14794))"),"#N/A")</f>
        <v>#N/A</v>
      </c>
    </row>
    <row r="10311">
      <c r="B10311" s="4" t="s">
        <v>3282</v>
      </c>
      <c r="C10311" s="12" t="str">
        <f>IFERROR(__xludf.DUMMYFUNCTION("TEXTJOIN("";"", TRUE, FILTER($B$2:$B$14794, #REF!=$D$2:$D$14794))"),"#N/A")</f>
        <v>#N/A</v>
      </c>
    </row>
    <row r="10312">
      <c r="B10312" s="4" t="s">
        <v>3282</v>
      </c>
      <c r="C10312" s="12" t="str">
        <f>IFERROR(__xludf.DUMMYFUNCTION("TEXTJOIN("";"", TRUE, FILTER($B$2:$B$14794, #REF!=$D$2:$D$14794))"),"#N/A")</f>
        <v>#N/A</v>
      </c>
    </row>
    <row r="10313">
      <c r="B10313" s="4" t="s">
        <v>3282</v>
      </c>
      <c r="C10313" s="12" t="str">
        <f>IFERROR(__xludf.DUMMYFUNCTION("TEXTJOIN("";"", TRUE, FILTER($B$2:$B$14794, #REF!=$D$2:$D$14794))"),"#N/A")</f>
        <v>#N/A</v>
      </c>
    </row>
    <row r="10314">
      <c r="B10314" s="4" t="s">
        <v>3282</v>
      </c>
      <c r="C10314" s="12" t="str">
        <f>IFERROR(__xludf.DUMMYFUNCTION("TEXTJOIN("";"", TRUE, FILTER($B$2:$B$14794, #REF!=$D$2:$D$14794))"),"#N/A")</f>
        <v>#N/A</v>
      </c>
    </row>
    <row r="10315">
      <c r="B10315" s="4" t="s">
        <v>3282</v>
      </c>
      <c r="C10315" s="12" t="str">
        <f>IFERROR(__xludf.DUMMYFUNCTION("TEXTJOIN("";"", TRUE, FILTER($B$2:$B$14794, #REF!=$D$2:$D$14794))"),"#N/A")</f>
        <v>#N/A</v>
      </c>
    </row>
    <row r="10316">
      <c r="B10316" s="4" t="s">
        <v>3282</v>
      </c>
      <c r="C10316" s="12" t="str">
        <f>IFERROR(__xludf.DUMMYFUNCTION("TEXTJOIN("";"", TRUE, FILTER($B$2:$B$14794, #REF!=$D$2:$D$14794))"),"#N/A")</f>
        <v>#N/A</v>
      </c>
    </row>
    <row r="10317">
      <c r="B10317" s="4" t="s">
        <v>3282</v>
      </c>
      <c r="C10317" s="12" t="str">
        <f>IFERROR(__xludf.DUMMYFUNCTION("TEXTJOIN("";"", TRUE, FILTER($B$2:$B$14794, #REF!=$D$2:$D$14794))"),"#N/A")</f>
        <v>#N/A</v>
      </c>
    </row>
    <row r="10318">
      <c r="B10318" s="4" t="s">
        <v>3284</v>
      </c>
      <c r="C10318" s="12" t="str">
        <f>IFERROR(__xludf.DUMMYFUNCTION("TEXTJOIN("";"", TRUE, FILTER($B$2:$B$14794, #REF!=$D$2:$D$14794))"),"#N/A")</f>
        <v>#N/A</v>
      </c>
    </row>
    <row r="10319">
      <c r="B10319" s="4" t="s">
        <v>3284</v>
      </c>
      <c r="C10319" s="12" t="str">
        <f>IFERROR(__xludf.DUMMYFUNCTION("TEXTJOIN("";"", TRUE, FILTER($B$2:$B$14794, #REF!=$D$2:$D$14794))"),"#N/A")</f>
        <v>#N/A</v>
      </c>
    </row>
    <row r="10320">
      <c r="B10320" s="4" t="s">
        <v>3284</v>
      </c>
      <c r="C10320" s="12" t="str">
        <f>IFERROR(__xludf.DUMMYFUNCTION("TEXTJOIN("";"", TRUE, FILTER($B$2:$B$14794, #REF!=$D$2:$D$14794))"),"#N/A")</f>
        <v>#N/A</v>
      </c>
    </row>
    <row r="10321">
      <c r="B10321" s="4" t="s">
        <v>3284</v>
      </c>
      <c r="C10321" s="12" t="str">
        <f>IFERROR(__xludf.DUMMYFUNCTION("TEXTJOIN("";"", TRUE, FILTER($B$2:$B$14794, #REF!=$D$2:$D$14794))"),"#N/A")</f>
        <v>#N/A</v>
      </c>
    </row>
    <row r="10322">
      <c r="B10322" s="4" t="s">
        <v>3284</v>
      </c>
      <c r="C10322" s="12" t="str">
        <f>IFERROR(__xludf.DUMMYFUNCTION("TEXTJOIN("";"", TRUE, FILTER($B$2:$B$14794, #REF!=$D$2:$D$14794))"),"#N/A")</f>
        <v>#N/A</v>
      </c>
    </row>
    <row r="10323">
      <c r="B10323" s="4" t="s">
        <v>3284</v>
      </c>
      <c r="C10323" s="12" t="str">
        <f>IFERROR(__xludf.DUMMYFUNCTION("TEXTJOIN("";"", TRUE, FILTER($B$2:$B$14794, #REF!=$D$2:$D$14794))"),"#N/A")</f>
        <v>#N/A</v>
      </c>
    </row>
    <row r="10324">
      <c r="B10324" s="4" t="s">
        <v>3284</v>
      </c>
      <c r="C10324" s="12" t="str">
        <f>IFERROR(__xludf.DUMMYFUNCTION("TEXTJOIN("";"", TRUE, FILTER($B$2:$B$14794, #REF!=$D$2:$D$14794))"),"#N/A")</f>
        <v>#N/A</v>
      </c>
    </row>
    <row r="10325">
      <c r="B10325" s="4" t="s">
        <v>3284</v>
      </c>
      <c r="C10325" s="12" t="str">
        <f>IFERROR(__xludf.DUMMYFUNCTION("TEXTJOIN("";"", TRUE, FILTER($B$2:$B$14794, #REF!=$D$2:$D$14794))"),"#N/A")</f>
        <v>#N/A</v>
      </c>
    </row>
    <row r="10326">
      <c r="B10326" s="4" t="s">
        <v>3286</v>
      </c>
      <c r="C10326" s="12" t="str">
        <f>IFERROR(__xludf.DUMMYFUNCTION("TEXTJOIN("";"", TRUE, FILTER($B$2:$B$14794, #REF!=$D$2:$D$14794))"),"#N/A")</f>
        <v>#N/A</v>
      </c>
    </row>
    <row r="10327">
      <c r="B10327" s="4" t="s">
        <v>3286</v>
      </c>
      <c r="C10327" s="12" t="str">
        <f>IFERROR(__xludf.DUMMYFUNCTION("TEXTJOIN("";"", TRUE, FILTER($B$2:$B$14794, #REF!=$D$2:$D$14794))"),"#N/A")</f>
        <v>#N/A</v>
      </c>
    </row>
    <row r="10328">
      <c r="B10328" s="4" t="s">
        <v>3286</v>
      </c>
      <c r="C10328" s="12" t="str">
        <f>IFERROR(__xludf.DUMMYFUNCTION("TEXTJOIN("";"", TRUE, FILTER($B$2:$B$14794, #REF!=$D$2:$D$14794))"),"#N/A")</f>
        <v>#N/A</v>
      </c>
    </row>
    <row r="10329">
      <c r="B10329" s="4" t="s">
        <v>3286</v>
      </c>
      <c r="C10329" s="12" t="str">
        <f>IFERROR(__xludf.DUMMYFUNCTION("TEXTJOIN("";"", TRUE, FILTER($B$2:$B$14794, #REF!=$D$2:$D$14794))"),"#N/A")</f>
        <v>#N/A</v>
      </c>
    </row>
    <row r="10330">
      <c r="B10330" s="4" t="s">
        <v>3286</v>
      </c>
      <c r="C10330" s="12" t="str">
        <f>IFERROR(__xludf.DUMMYFUNCTION("TEXTJOIN("";"", TRUE, FILTER($B$2:$B$14794, #REF!=$D$2:$D$14794))"),"#N/A")</f>
        <v>#N/A</v>
      </c>
    </row>
    <row r="10331">
      <c r="B10331" s="4" t="s">
        <v>3286</v>
      </c>
      <c r="C10331" s="12" t="str">
        <f>IFERROR(__xludf.DUMMYFUNCTION("TEXTJOIN("";"", TRUE, FILTER($B$2:$B$14794, #REF!=$D$2:$D$14794))"),"#N/A")</f>
        <v>#N/A</v>
      </c>
    </row>
    <row r="10332">
      <c r="B10332" s="4" t="s">
        <v>3286</v>
      </c>
      <c r="C10332" s="12" t="str">
        <f>IFERROR(__xludf.DUMMYFUNCTION("TEXTJOIN("";"", TRUE, FILTER($B$2:$B$14794, #REF!=$D$2:$D$14794))"),"#N/A")</f>
        <v>#N/A</v>
      </c>
    </row>
    <row r="10333">
      <c r="B10333" s="4" t="s">
        <v>3286</v>
      </c>
      <c r="C10333" s="12" t="str">
        <f>IFERROR(__xludf.DUMMYFUNCTION("TEXTJOIN("";"", TRUE, FILTER($B$2:$B$14794, #REF!=$D$2:$D$14794))"),"#N/A")</f>
        <v>#N/A</v>
      </c>
    </row>
    <row r="10334">
      <c r="B10334" s="4" t="s">
        <v>3286</v>
      </c>
      <c r="C10334" s="12" t="str">
        <f>IFERROR(__xludf.DUMMYFUNCTION("TEXTJOIN("";"", TRUE, FILTER($B$2:$B$14794, #REF!=$D$2:$D$14794))"),"#N/A")</f>
        <v>#N/A</v>
      </c>
    </row>
    <row r="10335">
      <c r="B10335" s="4" t="s">
        <v>3286</v>
      </c>
      <c r="C10335" s="12" t="str">
        <f>IFERROR(__xludf.DUMMYFUNCTION("TEXTJOIN("";"", TRUE, FILTER($B$2:$B$14794, #REF!=$D$2:$D$14794))"),"#N/A")</f>
        <v>#N/A</v>
      </c>
    </row>
    <row r="10336">
      <c r="B10336" s="4" t="s">
        <v>3289</v>
      </c>
      <c r="C10336" s="12" t="str">
        <f>IFERROR(__xludf.DUMMYFUNCTION("TEXTJOIN("";"", TRUE, FILTER($B$2:$B$14794, #REF!=$D$2:$D$14794))"),"#N/A")</f>
        <v>#N/A</v>
      </c>
    </row>
    <row r="10337">
      <c r="B10337" s="4" t="s">
        <v>3289</v>
      </c>
      <c r="C10337" s="12" t="str">
        <f>IFERROR(__xludf.DUMMYFUNCTION("TEXTJOIN("";"", TRUE, FILTER($B$2:$B$14794, #REF!=$D$2:$D$14794))"),"#N/A")</f>
        <v>#N/A</v>
      </c>
    </row>
    <row r="10338">
      <c r="B10338" s="4" t="s">
        <v>3289</v>
      </c>
      <c r="C10338" s="12" t="str">
        <f>IFERROR(__xludf.DUMMYFUNCTION("TEXTJOIN("";"", TRUE, FILTER($B$2:$B$14794, #REF!=$D$2:$D$14794))"),"#N/A")</f>
        <v>#N/A</v>
      </c>
    </row>
    <row r="10339">
      <c r="B10339" s="4" t="s">
        <v>3289</v>
      </c>
      <c r="C10339" s="12" t="str">
        <f>IFERROR(__xludf.DUMMYFUNCTION("TEXTJOIN("";"", TRUE, FILTER($B$2:$B$14794, #REF!=$D$2:$D$14794))"),"#N/A")</f>
        <v>#N/A</v>
      </c>
    </row>
    <row r="10340">
      <c r="B10340" s="4" t="s">
        <v>3289</v>
      </c>
      <c r="C10340" s="12" t="str">
        <f>IFERROR(__xludf.DUMMYFUNCTION("TEXTJOIN("";"", TRUE, FILTER($B$2:$B$14794, #REF!=$D$2:$D$14794))"),"#N/A")</f>
        <v>#N/A</v>
      </c>
    </row>
    <row r="10341">
      <c r="B10341" s="4" t="s">
        <v>3289</v>
      </c>
      <c r="C10341" s="12" t="str">
        <f>IFERROR(__xludf.DUMMYFUNCTION("TEXTJOIN("";"", TRUE, FILTER($B$2:$B$14794, #REF!=$D$2:$D$14794))"),"#N/A")</f>
        <v>#N/A</v>
      </c>
    </row>
    <row r="10342">
      <c r="B10342" s="4" t="s">
        <v>3289</v>
      </c>
      <c r="C10342" s="12" t="str">
        <f>IFERROR(__xludf.DUMMYFUNCTION("TEXTJOIN("";"", TRUE, FILTER($B$2:$B$14794, #REF!=$D$2:$D$14794))"),"#N/A")</f>
        <v>#N/A</v>
      </c>
    </row>
    <row r="10343">
      <c r="B10343" s="4" t="s">
        <v>3289</v>
      </c>
      <c r="C10343" s="12" t="str">
        <f>IFERROR(__xludf.DUMMYFUNCTION("TEXTJOIN("";"", TRUE, FILTER($B$2:$B$14794, #REF!=$D$2:$D$14794))"),"#N/A")</f>
        <v>#N/A</v>
      </c>
    </row>
    <row r="10344">
      <c r="B10344" s="4" t="s">
        <v>3291</v>
      </c>
      <c r="C10344" s="12" t="str">
        <f>IFERROR(__xludf.DUMMYFUNCTION("TEXTJOIN("";"", TRUE, FILTER($B$2:$B$14794, #REF!=$D$2:$D$14794))"),"#N/A")</f>
        <v>#N/A</v>
      </c>
    </row>
    <row r="10345">
      <c r="B10345" s="4" t="s">
        <v>3291</v>
      </c>
      <c r="C10345" s="12" t="str">
        <f>IFERROR(__xludf.DUMMYFUNCTION("TEXTJOIN("";"", TRUE, FILTER($B$2:$B$14794, #REF!=$D$2:$D$14794))"),"#N/A")</f>
        <v>#N/A</v>
      </c>
    </row>
    <row r="10346">
      <c r="B10346" s="4" t="s">
        <v>3291</v>
      </c>
      <c r="C10346" s="12" t="str">
        <f>IFERROR(__xludf.DUMMYFUNCTION("TEXTJOIN("";"", TRUE, FILTER($B$2:$B$14794, #REF!=$D$2:$D$14794))"),"#N/A")</f>
        <v>#N/A</v>
      </c>
    </row>
    <row r="10347">
      <c r="B10347" s="4" t="s">
        <v>3291</v>
      </c>
      <c r="C10347" s="12" t="str">
        <f>IFERROR(__xludf.DUMMYFUNCTION("TEXTJOIN("";"", TRUE, FILTER($B$2:$B$14794, #REF!=$D$2:$D$14794))"),"#N/A")</f>
        <v>#N/A</v>
      </c>
    </row>
    <row r="10348">
      <c r="B10348" s="4" t="s">
        <v>3291</v>
      </c>
      <c r="C10348" s="12" t="str">
        <f>IFERROR(__xludf.DUMMYFUNCTION("TEXTJOIN("";"", TRUE, FILTER($B$2:$B$14794, #REF!=$D$2:$D$14794))"),"#N/A")</f>
        <v>#N/A</v>
      </c>
    </row>
    <row r="10349">
      <c r="B10349" s="4" t="s">
        <v>3291</v>
      </c>
      <c r="C10349" s="12" t="str">
        <f>IFERROR(__xludf.DUMMYFUNCTION("TEXTJOIN("";"", TRUE, FILTER($B$2:$B$14794, #REF!=$D$2:$D$14794))"),"#N/A")</f>
        <v>#N/A</v>
      </c>
    </row>
    <row r="10350">
      <c r="B10350" s="4" t="s">
        <v>3291</v>
      </c>
      <c r="C10350" s="12" t="str">
        <f>IFERROR(__xludf.DUMMYFUNCTION("TEXTJOIN("";"", TRUE, FILTER($B$2:$B$14794, #REF!=$D$2:$D$14794))"),"#N/A")</f>
        <v>#N/A</v>
      </c>
    </row>
    <row r="10351">
      <c r="B10351" s="4" t="s">
        <v>3291</v>
      </c>
      <c r="C10351" s="12" t="str">
        <f>IFERROR(__xludf.DUMMYFUNCTION("TEXTJOIN("";"", TRUE, FILTER($B$2:$B$14794, #REF!=$D$2:$D$14794))"),"#N/A")</f>
        <v>#N/A</v>
      </c>
    </row>
    <row r="10352">
      <c r="B10352" s="4" t="s">
        <v>3291</v>
      </c>
      <c r="C10352" s="12" t="str">
        <f>IFERROR(__xludf.DUMMYFUNCTION("TEXTJOIN("";"", TRUE, FILTER($B$2:$B$14794, #REF!=$D$2:$D$14794))"),"#N/A")</f>
        <v>#N/A</v>
      </c>
    </row>
    <row r="10353">
      <c r="B10353" s="4" t="s">
        <v>3291</v>
      </c>
      <c r="C10353" s="12" t="str">
        <f>IFERROR(__xludf.DUMMYFUNCTION("TEXTJOIN("";"", TRUE, FILTER($B$2:$B$14794, #REF!=$D$2:$D$14794))"),"#N/A")</f>
        <v>#N/A</v>
      </c>
    </row>
    <row r="10354">
      <c r="B10354" s="4" t="s">
        <v>3293</v>
      </c>
      <c r="C10354" s="12" t="str">
        <f>IFERROR(__xludf.DUMMYFUNCTION("TEXTJOIN("";"", TRUE, FILTER($B$2:$B$14794, #REF!=$D$2:$D$14794))"),"#N/A")</f>
        <v>#N/A</v>
      </c>
    </row>
    <row r="10355">
      <c r="B10355" s="4" t="s">
        <v>3293</v>
      </c>
      <c r="C10355" s="12" t="str">
        <f>IFERROR(__xludf.DUMMYFUNCTION("TEXTJOIN("";"", TRUE, FILTER($B$2:$B$14794, #REF!=$D$2:$D$14794))"),"#N/A")</f>
        <v>#N/A</v>
      </c>
    </row>
    <row r="10356">
      <c r="B10356" s="4" t="s">
        <v>3293</v>
      </c>
      <c r="C10356" s="12" t="str">
        <f>IFERROR(__xludf.DUMMYFUNCTION("TEXTJOIN("";"", TRUE, FILTER($B$2:$B$14794, #REF!=$D$2:$D$14794))"),"#N/A")</f>
        <v>#N/A</v>
      </c>
    </row>
    <row r="10357">
      <c r="B10357" s="4" t="s">
        <v>3293</v>
      </c>
      <c r="C10357" s="12" t="str">
        <f>IFERROR(__xludf.DUMMYFUNCTION("TEXTJOIN("";"", TRUE, FILTER($B$2:$B$14794, #REF!=$D$2:$D$14794))"),"#N/A")</f>
        <v>#N/A</v>
      </c>
    </row>
    <row r="10358">
      <c r="B10358" s="4" t="s">
        <v>3293</v>
      </c>
      <c r="C10358" s="12" t="str">
        <f>IFERROR(__xludf.DUMMYFUNCTION("TEXTJOIN("";"", TRUE, FILTER($B$2:$B$14794, #REF!=$D$2:$D$14794))"),"#N/A")</f>
        <v>#N/A</v>
      </c>
    </row>
    <row r="10359">
      <c r="B10359" s="4" t="s">
        <v>3293</v>
      </c>
      <c r="C10359" s="12" t="str">
        <f>IFERROR(__xludf.DUMMYFUNCTION("TEXTJOIN("";"", TRUE, FILTER($B$2:$B$14794, #REF!=$D$2:$D$14794))"),"#N/A")</f>
        <v>#N/A</v>
      </c>
    </row>
    <row r="10360">
      <c r="B10360" s="4" t="s">
        <v>3293</v>
      </c>
      <c r="C10360" s="12" t="str">
        <f>IFERROR(__xludf.DUMMYFUNCTION("TEXTJOIN("";"", TRUE, FILTER($B$2:$B$14794, #REF!=$D$2:$D$14794))"),"#N/A")</f>
        <v>#N/A</v>
      </c>
    </row>
    <row r="10361">
      <c r="B10361" s="4" t="s">
        <v>3293</v>
      </c>
      <c r="C10361" s="12" t="str">
        <f>IFERROR(__xludf.DUMMYFUNCTION("TEXTJOIN("";"", TRUE, FILTER($B$2:$B$14794, #REF!=$D$2:$D$14794))"),"#N/A")</f>
        <v>#N/A</v>
      </c>
    </row>
    <row r="10362">
      <c r="B10362" s="4" t="s">
        <v>3296</v>
      </c>
      <c r="C10362" s="12" t="str">
        <f>IFERROR(__xludf.DUMMYFUNCTION("TEXTJOIN("";"", TRUE, FILTER($B$2:$B$14794, #REF!=$D$2:$D$14794))"),"#N/A")</f>
        <v>#N/A</v>
      </c>
    </row>
    <row r="10363">
      <c r="B10363" s="4" t="s">
        <v>3296</v>
      </c>
      <c r="C10363" s="12" t="str">
        <f>IFERROR(__xludf.DUMMYFUNCTION("TEXTJOIN("";"", TRUE, FILTER($B$2:$B$14794, #REF!=$D$2:$D$14794))"),"#N/A")</f>
        <v>#N/A</v>
      </c>
    </row>
    <row r="10364">
      <c r="B10364" s="4" t="s">
        <v>3296</v>
      </c>
      <c r="C10364" s="12" t="str">
        <f>IFERROR(__xludf.DUMMYFUNCTION("TEXTJOIN("";"", TRUE, FILTER($B$2:$B$14794, #REF!=$D$2:$D$14794))"),"#N/A")</f>
        <v>#N/A</v>
      </c>
    </row>
    <row r="10365">
      <c r="B10365" s="4" t="s">
        <v>3296</v>
      </c>
      <c r="C10365" s="12" t="str">
        <f>IFERROR(__xludf.DUMMYFUNCTION("TEXTJOIN("";"", TRUE, FILTER($B$2:$B$14794, #REF!=$D$2:$D$14794))"),"#N/A")</f>
        <v>#N/A</v>
      </c>
    </row>
    <row r="10366">
      <c r="B10366" s="4" t="s">
        <v>3296</v>
      </c>
      <c r="C10366" s="12" t="str">
        <f>IFERROR(__xludf.DUMMYFUNCTION("TEXTJOIN("";"", TRUE, FILTER($B$2:$B$14794, #REF!=$D$2:$D$14794))"),"#N/A")</f>
        <v>#N/A</v>
      </c>
    </row>
    <row r="10367">
      <c r="B10367" s="4" t="s">
        <v>3296</v>
      </c>
      <c r="C10367" s="12" t="str">
        <f>IFERROR(__xludf.DUMMYFUNCTION("TEXTJOIN("";"", TRUE, FILTER($B$2:$B$14794, #REF!=$D$2:$D$14794))"),"#N/A")</f>
        <v>#N/A</v>
      </c>
    </row>
    <row r="10368">
      <c r="B10368" s="4" t="s">
        <v>3296</v>
      </c>
      <c r="C10368" s="12" t="str">
        <f>IFERROR(__xludf.DUMMYFUNCTION("TEXTJOIN("";"", TRUE, FILTER($B$2:$B$14794, #REF!=$D$2:$D$14794))"),"#N/A")</f>
        <v>#N/A</v>
      </c>
    </row>
    <row r="10369">
      <c r="B10369" s="4" t="s">
        <v>3296</v>
      </c>
      <c r="C10369" s="12" t="str">
        <f>IFERROR(__xludf.DUMMYFUNCTION("TEXTJOIN("";"", TRUE, FILTER($B$2:$B$14794, #REF!=$D$2:$D$14794))"),"#N/A")</f>
        <v>#N/A</v>
      </c>
    </row>
    <row r="10370">
      <c r="B10370" s="4" t="s">
        <v>3298</v>
      </c>
      <c r="C10370" s="12" t="str">
        <f>IFERROR(__xludf.DUMMYFUNCTION("TEXTJOIN("";"", TRUE, FILTER($B$2:$B$14794, #REF!=$D$2:$D$14794))"),"#N/A")</f>
        <v>#N/A</v>
      </c>
    </row>
    <row r="10371">
      <c r="B10371" s="4" t="s">
        <v>3298</v>
      </c>
      <c r="C10371" s="12" t="str">
        <f>IFERROR(__xludf.DUMMYFUNCTION("TEXTJOIN("";"", TRUE, FILTER($B$2:$B$14794, #REF!=$D$2:$D$14794))"),"#N/A")</f>
        <v>#N/A</v>
      </c>
    </row>
    <row r="10372">
      <c r="B10372" s="4" t="s">
        <v>3298</v>
      </c>
      <c r="C10372" s="12" t="str">
        <f>IFERROR(__xludf.DUMMYFUNCTION("TEXTJOIN("";"", TRUE, FILTER($B$2:$B$14794, #REF!=$D$2:$D$14794))"),"#N/A")</f>
        <v>#N/A</v>
      </c>
    </row>
    <row r="10373">
      <c r="B10373" s="4" t="s">
        <v>3298</v>
      </c>
      <c r="C10373" s="12" t="str">
        <f>IFERROR(__xludf.DUMMYFUNCTION("TEXTJOIN("";"", TRUE, FILTER($B$2:$B$14794, #REF!=$D$2:$D$14794))"),"#N/A")</f>
        <v>#N/A</v>
      </c>
    </row>
    <row r="10374">
      <c r="B10374" s="4" t="s">
        <v>3298</v>
      </c>
      <c r="C10374" s="12" t="str">
        <f>IFERROR(__xludf.DUMMYFUNCTION("TEXTJOIN("";"", TRUE, FILTER($B$2:$B$14794, #REF!=$D$2:$D$14794))"),"#N/A")</f>
        <v>#N/A</v>
      </c>
    </row>
    <row r="10375">
      <c r="B10375" s="4" t="s">
        <v>3298</v>
      </c>
      <c r="C10375" s="12" t="str">
        <f>IFERROR(__xludf.DUMMYFUNCTION("TEXTJOIN("";"", TRUE, FILTER($B$2:$B$14794, #REF!=$D$2:$D$14794))"),"#N/A")</f>
        <v>#N/A</v>
      </c>
    </row>
    <row r="10376">
      <c r="B10376" s="4" t="s">
        <v>3298</v>
      </c>
      <c r="C10376" s="12" t="str">
        <f>IFERROR(__xludf.DUMMYFUNCTION("TEXTJOIN("";"", TRUE, FILTER($B$2:$B$14794, #REF!=$D$2:$D$14794))"),"#N/A")</f>
        <v>#N/A</v>
      </c>
    </row>
    <row r="10377">
      <c r="B10377" s="4" t="s">
        <v>3298</v>
      </c>
      <c r="C10377" s="12" t="str">
        <f>IFERROR(__xludf.DUMMYFUNCTION("TEXTJOIN("";"", TRUE, FILTER($B$2:$B$14794, #REF!=$D$2:$D$14794))"),"#N/A")</f>
        <v>#N/A</v>
      </c>
    </row>
    <row r="10378">
      <c r="B10378" s="4" t="s">
        <v>3298</v>
      </c>
      <c r="C10378" s="12" t="str">
        <f>IFERROR(__xludf.DUMMYFUNCTION("TEXTJOIN("";"", TRUE, FILTER($B$2:$B$14794, #REF!=$D$2:$D$14794))"),"#N/A")</f>
        <v>#N/A</v>
      </c>
    </row>
    <row r="10379">
      <c r="B10379" s="4" t="s">
        <v>3298</v>
      </c>
      <c r="C10379" s="12" t="str">
        <f>IFERROR(__xludf.DUMMYFUNCTION("TEXTJOIN("";"", TRUE, FILTER($B$2:$B$14794, #REF!=$D$2:$D$14794))"),"#N/A")</f>
        <v>#N/A</v>
      </c>
    </row>
    <row r="10380">
      <c r="B10380" s="4" t="s">
        <v>3300</v>
      </c>
      <c r="C10380" s="12" t="str">
        <f>IFERROR(__xludf.DUMMYFUNCTION("TEXTJOIN("";"", TRUE, FILTER($B$2:$B$14794, #REF!=$D$2:$D$14794))"),"#N/A")</f>
        <v>#N/A</v>
      </c>
    </row>
    <row r="10381">
      <c r="B10381" s="4" t="s">
        <v>3300</v>
      </c>
      <c r="C10381" s="12" t="str">
        <f>IFERROR(__xludf.DUMMYFUNCTION("TEXTJOIN("";"", TRUE, FILTER($B$2:$B$14794, #REF!=$D$2:$D$14794))"),"#N/A")</f>
        <v>#N/A</v>
      </c>
    </row>
    <row r="10382">
      <c r="B10382" s="4" t="s">
        <v>3300</v>
      </c>
      <c r="C10382" s="12" t="str">
        <f>IFERROR(__xludf.DUMMYFUNCTION("TEXTJOIN("";"", TRUE, FILTER($B$2:$B$14794, #REF!=$D$2:$D$14794))"),"#N/A")</f>
        <v>#N/A</v>
      </c>
    </row>
    <row r="10383">
      <c r="B10383" s="4" t="s">
        <v>3300</v>
      </c>
      <c r="C10383" s="12" t="str">
        <f>IFERROR(__xludf.DUMMYFUNCTION("TEXTJOIN("";"", TRUE, FILTER($B$2:$B$14794, #REF!=$D$2:$D$14794))"),"#N/A")</f>
        <v>#N/A</v>
      </c>
    </row>
    <row r="10384">
      <c r="B10384" s="4" t="s">
        <v>3300</v>
      </c>
      <c r="C10384" s="12" t="str">
        <f>IFERROR(__xludf.DUMMYFUNCTION("TEXTJOIN("";"", TRUE, FILTER($B$2:$B$14794, #REF!=$D$2:$D$14794))"),"#N/A")</f>
        <v>#N/A</v>
      </c>
    </row>
    <row r="10385">
      <c r="B10385" s="4" t="s">
        <v>3300</v>
      </c>
      <c r="C10385" s="12" t="str">
        <f>IFERROR(__xludf.DUMMYFUNCTION("TEXTJOIN("";"", TRUE, FILTER($B$2:$B$14794, #REF!=$D$2:$D$14794))"),"#N/A")</f>
        <v>#N/A</v>
      </c>
    </row>
    <row r="10386">
      <c r="B10386" s="4" t="s">
        <v>3300</v>
      </c>
      <c r="C10386" s="12" t="str">
        <f>IFERROR(__xludf.DUMMYFUNCTION("TEXTJOIN("";"", TRUE, FILTER($B$2:$B$14794, #REF!=$D$2:$D$14794))"),"#N/A")</f>
        <v>#N/A</v>
      </c>
    </row>
    <row r="10387">
      <c r="B10387" s="4" t="s">
        <v>3300</v>
      </c>
      <c r="C10387" s="12" t="str">
        <f>IFERROR(__xludf.DUMMYFUNCTION("TEXTJOIN("";"", TRUE, FILTER($B$2:$B$14794, #REF!=$D$2:$D$14794))"),"#N/A")</f>
        <v>#N/A</v>
      </c>
    </row>
    <row r="10388">
      <c r="B10388" s="4" t="s">
        <v>3300</v>
      </c>
      <c r="C10388" s="12" t="str">
        <f>IFERROR(__xludf.DUMMYFUNCTION("TEXTJOIN("";"", TRUE, FILTER($B$2:$B$14794, #REF!=$D$2:$D$14794))"),"#N/A")</f>
        <v>#N/A</v>
      </c>
    </row>
    <row r="10389">
      <c r="B10389" s="4" t="s">
        <v>3300</v>
      </c>
      <c r="C10389" s="12" t="str">
        <f>IFERROR(__xludf.DUMMYFUNCTION("TEXTJOIN("";"", TRUE, FILTER($B$2:$B$14794, #REF!=$D$2:$D$14794))"),"#N/A")</f>
        <v>#N/A</v>
      </c>
    </row>
    <row r="10390">
      <c r="B10390" s="4" t="s">
        <v>3302</v>
      </c>
      <c r="C10390" s="12" t="str">
        <f>IFERROR(__xludf.DUMMYFUNCTION("TEXTJOIN("";"", TRUE, FILTER($B$2:$B$14794, #REF!=$D$2:$D$14794))"),"#N/A")</f>
        <v>#N/A</v>
      </c>
    </row>
    <row r="10391">
      <c r="B10391" s="4" t="s">
        <v>3302</v>
      </c>
      <c r="C10391" s="12" t="str">
        <f>IFERROR(__xludf.DUMMYFUNCTION("TEXTJOIN("";"", TRUE, FILTER($B$2:$B$14794, #REF!=$D$2:$D$14794))"),"#N/A")</f>
        <v>#N/A</v>
      </c>
    </row>
    <row r="10392">
      <c r="B10392" s="4" t="s">
        <v>3302</v>
      </c>
      <c r="C10392" s="12" t="str">
        <f>IFERROR(__xludf.DUMMYFUNCTION("TEXTJOIN("";"", TRUE, FILTER($B$2:$B$14794, #REF!=$D$2:$D$14794))"),"#N/A")</f>
        <v>#N/A</v>
      </c>
    </row>
    <row r="10393">
      <c r="B10393" s="4" t="s">
        <v>3302</v>
      </c>
      <c r="C10393" s="12" t="str">
        <f>IFERROR(__xludf.DUMMYFUNCTION("TEXTJOIN("";"", TRUE, FILTER($B$2:$B$14794, #REF!=$D$2:$D$14794))"),"#N/A")</f>
        <v>#N/A</v>
      </c>
    </row>
    <row r="10394">
      <c r="B10394" s="4" t="s">
        <v>3302</v>
      </c>
      <c r="C10394" s="12" t="str">
        <f>IFERROR(__xludf.DUMMYFUNCTION("TEXTJOIN("";"", TRUE, FILTER($B$2:$B$14794, #REF!=$D$2:$D$14794))"),"#N/A")</f>
        <v>#N/A</v>
      </c>
    </row>
    <row r="10395">
      <c r="B10395" s="4" t="s">
        <v>3302</v>
      </c>
      <c r="C10395" s="12" t="str">
        <f>IFERROR(__xludf.DUMMYFUNCTION("TEXTJOIN("";"", TRUE, FILTER($B$2:$B$14794, #REF!=$D$2:$D$14794))"),"#N/A")</f>
        <v>#N/A</v>
      </c>
    </row>
    <row r="10396">
      <c r="B10396" s="4" t="s">
        <v>3302</v>
      </c>
      <c r="C10396" s="12" t="str">
        <f>IFERROR(__xludf.DUMMYFUNCTION("TEXTJOIN("";"", TRUE, FILTER($B$2:$B$14794, #REF!=$D$2:$D$14794))"),"#N/A")</f>
        <v>#N/A</v>
      </c>
    </row>
    <row r="10397">
      <c r="B10397" s="4" t="s">
        <v>3302</v>
      </c>
      <c r="C10397" s="12" t="str">
        <f>IFERROR(__xludf.DUMMYFUNCTION("TEXTJOIN("";"", TRUE, FILTER($B$2:$B$14794, #REF!=$D$2:$D$14794))"),"#N/A")</f>
        <v>#N/A</v>
      </c>
    </row>
    <row r="10398">
      <c r="B10398" s="4" t="s">
        <v>3302</v>
      </c>
      <c r="C10398" s="12" t="str">
        <f>IFERROR(__xludf.DUMMYFUNCTION("TEXTJOIN("";"", TRUE, FILTER($B$2:$B$14794, #REF!=$D$2:$D$14794))"),"#N/A")</f>
        <v>#N/A</v>
      </c>
    </row>
    <row r="10399">
      <c r="B10399" s="4" t="s">
        <v>3302</v>
      </c>
      <c r="C10399" s="12" t="str">
        <f>IFERROR(__xludf.DUMMYFUNCTION("TEXTJOIN("";"", TRUE, FILTER($B$2:$B$14794, #REF!=$D$2:$D$14794))"),"#N/A")</f>
        <v>#N/A</v>
      </c>
    </row>
    <row r="10400">
      <c r="B10400" s="4" t="s">
        <v>3305</v>
      </c>
      <c r="C10400" s="12" t="str">
        <f>IFERROR(__xludf.DUMMYFUNCTION("TEXTJOIN("";"", TRUE, FILTER($B$2:$B$14794, #REF!=$D$2:$D$14794))"),"#N/A")</f>
        <v>#N/A</v>
      </c>
    </row>
    <row r="10401">
      <c r="B10401" s="4" t="s">
        <v>3305</v>
      </c>
      <c r="C10401" s="12" t="str">
        <f>IFERROR(__xludf.DUMMYFUNCTION("TEXTJOIN("";"", TRUE, FILTER($B$2:$B$14794, #REF!=$D$2:$D$14794))"),"#N/A")</f>
        <v>#N/A</v>
      </c>
    </row>
    <row r="10402">
      <c r="B10402" s="4" t="s">
        <v>3305</v>
      </c>
      <c r="C10402" s="12" t="str">
        <f>IFERROR(__xludf.DUMMYFUNCTION("TEXTJOIN("";"", TRUE, FILTER($B$2:$B$14794, #REF!=$D$2:$D$14794))"),"#N/A")</f>
        <v>#N/A</v>
      </c>
    </row>
    <row r="10403">
      <c r="B10403" s="4" t="s">
        <v>3305</v>
      </c>
      <c r="C10403" s="12" t="str">
        <f>IFERROR(__xludf.DUMMYFUNCTION("TEXTJOIN("";"", TRUE, FILTER($B$2:$B$14794, #REF!=$D$2:$D$14794))"),"#N/A")</f>
        <v>#N/A</v>
      </c>
    </row>
    <row r="10404">
      <c r="B10404" s="4" t="s">
        <v>3305</v>
      </c>
      <c r="C10404" s="12" t="str">
        <f>IFERROR(__xludf.DUMMYFUNCTION("TEXTJOIN("";"", TRUE, FILTER($B$2:$B$14794, #REF!=$D$2:$D$14794))"),"#N/A")</f>
        <v>#N/A</v>
      </c>
    </row>
    <row r="10405">
      <c r="B10405" s="4" t="s">
        <v>3305</v>
      </c>
      <c r="C10405" s="12" t="str">
        <f>IFERROR(__xludf.DUMMYFUNCTION("TEXTJOIN("";"", TRUE, FILTER($B$2:$B$14794, #REF!=$D$2:$D$14794))"),"#N/A")</f>
        <v>#N/A</v>
      </c>
    </row>
    <row r="10406">
      <c r="B10406" s="4" t="s">
        <v>3305</v>
      </c>
      <c r="C10406" s="12" t="str">
        <f>IFERROR(__xludf.DUMMYFUNCTION("TEXTJOIN("";"", TRUE, FILTER($B$2:$B$14794, #REF!=$D$2:$D$14794))"),"#N/A")</f>
        <v>#N/A</v>
      </c>
    </row>
    <row r="10407">
      <c r="B10407" s="4" t="s">
        <v>3305</v>
      </c>
      <c r="C10407" s="12" t="str">
        <f>IFERROR(__xludf.DUMMYFUNCTION("TEXTJOIN("";"", TRUE, FILTER($B$2:$B$14794, #REF!=$D$2:$D$14794))"),"#N/A")</f>
        <v>#N/A</v>
      </c>
    </row>
    <row r="10408">
      <c r="B10408" s="4" t="s">
        <v>3305</v>
      </c>
      <c r="C10408" s="12" t="str">
        <f>IFERROR(__xludf.DUMMYFUNCTION("TEXTJOIN("";"", TRUE, FILTER($B$2:$B$14794, #REF!=$D$2:$D$14794))"),"#N/A")</f>
        <v>#N/A</v>
      </c>
    </row>
    <row r="10409">
      <c r="B10409" s="4" t="s">
        <v>3305</v>
      </c>
      <c r="C10409" s="12" t="str">
        <f>IFERROR(__xludf.DUMMYFUNCTION("TEXTJOIN("";"", TRUE, FILTER($B$2:$B$14794, #REF!=$D$2:$D$14794))"),"#N/A")</f>
        <v>#N/A</v>
      </c>
    </row>
    <row r="10410">
      <c r="B10410" s="4" t="s">
        <v>3307</v>
      </c>
      <c r="C10410" s="12" t="str">
        <f>IFERROR(__xludf.DUMMYFUNCTION("TEXTJOIN("";"", TRUE, FILTER($B$2:$B$14794, #REF!=$D$2:$D$14794))"),"#N/A")</f>
        <v>#N/A</v>
      </c>
    </row>
    <row r="10411">
      <c r="B10411" s="4" t="s">
        <v>3307</v>
      </c>
      <c r="C10411" s="12" t="str">
        <f>IFERROR(__xludf.DUMMYFUNCTION("TEXTJOIN("";"", TRUE, FILTER($B$2:$B$14794, #REF!=$D$2:$D$14794))"),"#N/A")</f>
        <v>#N/A</v>
      </c>
    </row>
    <row r="10412">
      <c r="B10412" s="4" t="s">
        <v>3307</v>
      </c>
      <c r="C10412" s="12" t="str">
        <f>IFERROR(__xludf.DUMMYFUNCTION("TEXTJOIN("";"", TRUE, FILTER($B$2:$B$14794, #REF!=$D$2:$D$14794))"),"#N/A")</f>
        <v>#N/A</v>
      </c>
    </row>
    <row r="10413">
      <c r="B10413" s="4" t="s">
        <v>3307</v>
      </c>
      <c r="C10413" s="12" t="str">
        <f>IFERROR(__xludf.DUMMYFUNCTION("TEXTJOIN("";"", TRUE, FILTER($B$2:$B$14794, #REF!=$D$2:$D$14794))"),"#N/A")</f>
        <v>#N/A</v>
      </c>
    </row>
    <row r="10414">
      <c r="B10414" s="4" t="s">
        <v>3307</v>
      </c>
      <c r="C10414" s="12" t="str">
        <f>IFERROR(__xludf.DUMMYFUNCTION("TEXTJOIN("";"", TRUE, FILTER($B$2:$B$14794, #REF!=$D$2:$D$14794))"),"#N/A")</f>
        <v>#N/A</v>
      </c>
    </row>
    <row r="10415">
      <c r="B10415" s="4" t="s">
        <v>3307</v>
      </c>
      <c r="C10415" s="12" t="str">
        <f>IFERROR(__xludf.DUMMYFUNCTION("TEXTJOIN("";"", TRUE, FILTER($B$2:$B$14794, #REF!=$D$2:$D$14794))"),"#N/A")</f>
        <v>#N/A</v>
      </c>
    </row>
    <row r="10416">
      <c r="B10416" s="4" t="s">
        <v>3307</v>
      </c>
      <c r="C10416" s="12" t="str">
        <f>IFERROR(__xludf.DUMMYFUNCTION("TEXTJOIN("";"", TRUE, FILTER($B$2:$B$14794, #REF!=$D$2:$D$14794))"),"#N/A")</f>
        <v>#N/A</v>
      </c>
    </row>
    <row r="10417">
      <c r="B10417" s="4" t="s">
        <v>3307</v>
      </c>
      <c r="C10417" s="12" t="str">
        <f>IFERROR(__xludf.DUMMYFUNCTION("TEXTJOIN("";"", TRUE, FILTER($B$2:$B$14794, #REF!=$D$2:$D$14794))"),"#N/A")</f>
        <v>#N/A</v>
      </c>
    </row>
    <row r="10418">
      <c r="B10418" s="4" t="s">
        <v>3309</v>
      </c>
      <c r="C10418" s="12" t="str">
        <f>IFERROR(__xludf.DUMMYFUNCTION("TEXTJOIN("";"", TRUE, FILTER($B$2:$B$14794, #REF!=$D$2:$D$14794))"),"#N/A")</f>
        <v>#N/A</v>
      </c>
    </row>
    <row r="10419">
      <c r="B10419" s="4" t="s">
        <v>3309</v>
      </c>
      <c r="C10419" s="12" t="str">
        <f>IFERROR(__xludf.DUMMYFUNCTION("TEXTJOIN("";"", TRUE, FILTER($B$2:$B$14794, #REF!=$D$2:$D$14794))"),"#N/A")</f>
        <v>#N/A</v>
      </c>
    </row>
    <row r="10420">
      <c r="B10420" s="4" t="s">
        <v>3309</v>
      </c>
      <c r="C10420" s="12" t="str">
        <f>IFERROR(__xludf.DUMMYFUNCTION("TEXTJOIN("";"", TRUE, FILTER($B$2:$B$14794, #REF!=$D$2:$D$14794))"),"#N/A")</f>
        <v>#N/A</v>
      </c>
    </row>
    <row r="10421">
      <c r="B10421" s="4" t="s">
        <v>3309</v>
      </c>
      <c r="C10421" s="12" t="str">
        <f>IFERROR(__xludf.DUMMYFUNCTION("TEXTJOIN("";"", TRUE, FILTER($B$2:$B$14794, #REF!=$D$2:$D$14794))"),"#N/A")</f>
        <v>#N/A</v>
      </c>
    </row>
    <row r="10422">
      <c r="B10422" s="4" t="s">
        <v>3309</v>
      </c>
      <c r="C10422" s="12" t="str">
        <f>IFERROR(__xludf.DUMMYFUNCTION("TEXTJOIN("";"", TRUE, FILTER($B$2:$B$14794, #REF!=$D$2:$D$14794))"),"#N/A")</f>
        <v>#N/A</v>
      </c>
    </row>
    <row r="10423">
      <c r="B10423" s="4" t="s">
        <v>3309</v>
      </c>
      <c r="C10423" s="12" t="str">
        <f>IFERROR(__xludf.DUMMYFUNCTION("TEXTJOIN("";"", TRUE, FILTER($B$2:$B$14794, #REF!=$D$2:$D$14794))"),"#N/A")</f>
        <v>#N/A</v>
      </c>
    </row>
    <row r="10424">
      <c r="B10424" s="4" t="s">
        <v>3309</v>
      </c>
      <c r="C10424" s="12" t="str">
        <f>IFERROR(__xludf.DUMMYFUNCTION("TEXTJOIN("";"", TRUE, FILTER($B$2:$B$14794, #REF!=$D$2:$D$14794))"),"#N/A")</f>
        <v>#N/A</v>
      </c>
    </row>
    <row r="10425">
      <c r="B10425" s="4" t="s">
        <v>3309</v>
      </c>
      <c r="C10425" s="12" t="str">
        <f>IFERROR(__xludf.DUMMYFUNCTION("TEXTJOIN("";"", TRUE, FILTER($B$2:$B$14794, #REF!=$D$2:$D$14794))"),"#N/A")</f>
        <v>#N/A</v>
      </c>
    </row>
    <row r="10426">
      <c r="B10426" s="4" t="s">
        <v>3309</v>
      </c>
      <c r="C10426" s="12" t="str">
        <f>IFERROR(__xludf.DUMMYFUNCTION("TEXTJOIN("";"", TRUE, FILTER($B$2:$B$14794, #REF!=$D$2:$D$14794))"),"#N/A")</f>
        <v>#N/A</v>
      </c>
    </row>
    <row r="10427">
      <c r="B10427" s="4" t="s">
        <v>3309</v>
      </c>
      <c r="C10427" s="12" t="str">
        <f>IFERROR(__xludf.DUMMYFUNCTION("TEXTJOIN("";"", TRUE, FILTER($B$2:$B$14794, #REF!=$D$2:$D$14794))"),"#N/A")</f>
        <v>#N/A</v>
      </c>
    </row>
    <row r="10428">
      <c r="B10428" s="4" t="s">
        <v>3312</v>
      </c>
      <c r="C10428" s="12" t="str">
        <f>IFERROR(__xludf.DUMMYFUNCTION("TEXTJOIN("";"", TRUE, FILTER($B$2:$B$14794, #REF!=$D$2:$D$14794))"),"#N/A")</f>
        <v>#N/A</v>
      </c>
    </row>
    <row r="10429">
      <c r="B10429" s="4" t="s">
        <v>3312</v>
      </c>
      <c r="C10429" s="12" t="str">
        <f>IFERROR(__xludf.DUMMYFUNCTION("TEXTJOIN("";"", TRUE, FILTER($B$2:$B$14794, #REF!=$D$2:$D$14794))"),"#N/A")</f>
        <v>#N/A</v>
      </c>
    </row>
    <row r="10430">
      <c r="B10430" s="4" t="s">
        <v>3312</v>
      </c>
      <c r="C10430" s="12" t="str">
        <f>IFERROR(__xludf.DUMMYFUNCTION("TEXTJOIN("";"", TRUE, FILTER($B$2:$B$14794, #REF!=$D$2:$D$14794))"),"#N/A")</f>
        <v>#N/A</v>
      </c>
    </row>
    <row r="10431">
      <c r="B10431" s="4" t="s">
        <v>3312</v>
      </c>
      <c r="C10431" s="12" t="str">
        <f>IFERROR(__xludf.DUMMYFUNCTION("TEXTJOIN("";"", TRUE, FILTER($B$2:$B$14794, #REF!=$D$2:$D$14794))"),"#N/A")</f>
        <v>#N/A</v>
      </c>
    </row>
    <row r="10432">
      <c r="B10432" s="4" t="s">
        <v>3312</v>
      </c>
      <c r="C10432" s="12" t="str">
        <f>IFERROR(__xludf.DUMMYFUNCTION("TEXTJOIN("";"", TRUE, FILTER($B$2:$B$14794, #REF!=$D$2:$D$14794))"),"#N/A")</f>
        <v>#N/A</v>
      </c>
    </row>
    <row r="10433">
      <c r="B10433" s="4" t="s">
        <v>3312</v>
      </c>
      <c r="C10433" s="12" t="str">
        <f>IFERROR(__xludf.DUMMYFUNCTION("TEXTJOIN("";"", TRUE, FILTER($B$2:$B$14794, #REF!=$D$2:$D$14794))"),"#N/A")</f>
        <v>#N/A</v>
      </c>
    </row>
    <row r="10434">
      <c r="B10434" s="4" t="s">
        <v>3312</v>
      </c>
      <c r="C10434" s="12" t="str">
        <f>IFERROR(__xludf.DUMMYFUNCTION("TEXTJOIN("";"", TRUE, FILTER($B$2:$B$14794, #REF!=$D$2:$D$14794))"),"#N/A")</f>
        <v>#N/A</v>
      </c>
    </row>
    <row r="10435">
      <c r="B10435" s="4" t="s">
        <v>3312</v>
      </c>
      <c r="C10435" s="12" t="str">
        <f>IFERROR(__xludf.DUMMYFUNCTION("TEXTJOIN("";"", TRUE, FILTER($B$2:$B$14794, #REF!=$D$2:$D$14794))"),"#N/A")</f>
        <v>#N/A</v>
      </c>
    </row>
    <row r="10436">
      <c r="B10436" s="4" t="s">
        <v>3314</v>
      </c>
      <c r="C10436" s="12" t="str">
        <f>IFERROR(__xludf.DUMMYFUNCTION("TEXTJOIN("";"", TRUE, FILTER($B$2:$B$14794, #REF!=$D$2:$D$14794))"),"#N/A")</f>
        <v>#N/A</v>
      </c>
    </row>
    <row r="10437">
      <c r="B10437" s="4" t="s">
        <v>3314</v>
      </c>
      <c r="C10437" s="12" t="str">
        <f>IFERROR(__xludf.DUMMYFUNCTION("TEXTJOIN("";"", TRUE, FILTER($B$2:$B$14794, #REF!=$D$2:$D$14794))"),"#N/A")</f>
        <v>#N/A</v>
      </c>
    </row>
    <row r="10438">
      <c r="B10438" s="4" t="s">
        <v>3314</v>
      </c>
      <c r="C10438" s="12" t="str">
        <f>IFERROR(__xludf.DUMMYFUNCTION("TEXTJOIN("";"", TRUE, FILTER($B$2:$B$14794, #REF!=$D$2:$D$14794))"),"#N/A")</f>
        <v>#N/A</v>
      </c>
    </row>
    <row r="10439">
      <c r="B10439" s="4" t="s">
        <v>3314</v>
      </c>
      <c r="C10439" s="12" t="str">
        <f>IFERROR(__xludf.DUMMYFUNCTION("TEXTJOIN("";"", TRUE, FILTER($B$2:$B$14794, #REF!=$D$2:$D$14794))"),"#N/A")</f>
        <v>#N/A</v>
      </c>
    </row>
    <row r="10440">
      <c r="B10440" s="4" t="s">
        <v>3314</v>
      </c>
      <c r="C10440" s="12" t="str">
        <f>IFERROR(__xludf.DUMMYFUNCTION("TEXTJOIN("";"", TRUE, FILTER($B$2:$B$14794, #REF!=$D$2:$D$14794))"),"#N/A")</f>
        <v>#N/A</v>
      </c>
    </row>
    <row r="10441">
      <c r="B10441" s="4" t="s">
        <v>3314</v>
      </c>
      <c r="C10441" s="12" t="str">
        <f>IFERROR(__xludf.DUMMYFUNCTION("TEXTJOIN("";"", TRUE, FILTER($B$2:$B$14794, #REF!=$D$2:$D$14794))"),"#N/A")</f>
        <v>#N/A</v>
      </c>
    </row>
    <row r="10442">
      <c r="B10442" s="4" t="s">
        <v>3314</v>
      </c>
      <c r="C10442" s="12" t="str">
        <f>IFERROR(__xludf.DUMMYFUNCTION("TEXTJOIN("";"", TRUE, FILTER($B$2:$B$14794, #REF!=$D$2:$D$14794))"),"#N/A")</f>
        <v>#N/A</v>
      </c>
    </row>
    <row r="10443">
      <c r="B10443" s="4" t="s">
        <v>3314</v>
      </c>
      <c r="C10443" s="12" t="str">
        <f>IFERROR(__xludf.DUMMYFUNCTION("TEXTJOIN("";"", TRUE, FILTER($B$2:$B$14794, #REF!=$D$2:$D$14794))"),"#N/A")</f>
        <v>#N/A</v>
      </c>
    </row>
    <row r="10444">
      <c r="B10444" s="4" t="s">
        <v>3314</v>
      </c>
      <c r="C10444" s="12" t="str">
        <f>IFERROR(__xludf.DUMMYFUNCTION("TEXTJOIN("";"", TRUE, FILTER($B$2:$B$14794, #REF!=$D$2:$D$14794))"),"#N/A")</f>
        <v>#N/A</v>
      </c>
    </row>
    <row r="10445">
      <c r="B10445" s="4" t="s">
        <v>3314</v>
      </c>
      <c r="C10445" s="12" t="str">
        <f>IFERROR(__xludf.DUMMYFUNCTION("TEXTJOIN("";"", TRUE, FILTER($B$2:$B$14794, #REF!=$D$2:$D$14794))"),"#N/A")</f>
        <v>#N/A</v>
      </c>
    </row>
    <row r="10446">
      <c r="B10446" s="4" t="s">
        <v>3316</v>
      </c>
      <c r="C10446" s="12" t="str">
        <f>IFERROR(__xludf.DUMMYFUNCTION("TEXTJOIN("";"", TRUE, FILTER($B$2:$B$14794, #REF!=$D$2:$D$14794))"),"#N/A")</f>
        <v>#N/A</v>
      </c>
    </row>
    <row r="10447">
      <c r="B10447" s="4" t="s">
        <v>3316</v>
      </c>
      <c r="C10447" s="12" t="str">
        <f>IFERROR(__xludf.DUMMYFUNCTION("TEXTJOIN("";"", TRUE, FILTER($B$2:$B$14794, #REF!=$D$2:$D$14794))"),"#N/A")</f>
        <v>#N/A</v>
      </c>
    </row>
    <row r="10448">
      <c r="B10448" s="4" t="s">
        <v>3316</v>
      </c>
      <c r="C10448" s="12" t="str">
        <f>IFERROR(__xludf.DUMMYFUNCTION("TEXTJOIN("";"", TRUE, FILTER($B$2:$B$14794, #REF!=$D$2:$D$14794))"),"#N/A")</f>
        <v>#N/A</v>
      </c>
    </row>
    <row r="10449">
      <c r="B10449" s="4" t="s">
        <v>3316</v>
      </c>
      <c r="C10449" s="12" t="str">
        <f>IFERROR(__xludf.DUMMYFUNCTION("TEXTJOIN("";"", TRUE, FILTER($B$2:$B$14794, #REF!=$D$2:$D$14794))"),"#N/A")</f>
        <v>#N/A</v>
      </c>
    </row>
    <row r="10450">
      <c r="B10450" s="4" t="s">
        <v>3316</v>
      </c>
      <c r="C10450" s="12" t="str">
        <f>IFERROR(__xludf.DUMMYFUNCTION("TEXTJOIN("";"", TRUE, FILTER($B$2:$B$14794, #REF!=$D$2:$D$14794))"),"#N/A")</f>
        <v>#N/A</v>
      </c>
    </row>
    <row r="10451">
      <c r="B10451" s="4" t="s">
        <v>3316</v>
      </c>
      <c r="C10451" s="12" t="str">
        <f>IFERROR(__xludf.DUMMYFUNCTION("TEXTJOIN("";"", TRUE, FILTER($B$2:$B$14794, #REF!=$D$2:$D$14794))"),"#N/A")</f>
        <v>#N/A</v>
      </c>
    </row>
    <row r="10452">
      <c r="B10452" s="4" t="s">
        <v>3316</v>
      </c>
      <c r="C10452" s="12" t="str">
        <f>IFERROR(__xludf.DUMMYFUNCTION("TEXTJOIN("";"", TRUE, FILTER($B$2:$B$14794, #REF!=$D$2:$D$14794))"),"#N/A")</f>
        <v>#N/A</v>
      </c>
    </row>
    <row r="10453">
      <c r="B10453" s="4" t="s">
        <v>3318</v>
      </c>
      <c r="C10453" s="12" t="str">
        <f>IFERROR(__xludf.DUMMYFUNCTION("TEXTJOIN("";"", TRUE, FILTER($B$2:$B$14794, #REF!=$D$2:$D$14794))"),"#N/A")</f>
        <v>#N/A</v>
      </c>
    </row>
    <row r="10454">
      <c r="B10454" s="4" t="s">
        <v>3318</v>
      </c>
      <c r="C10454" s="12" t="str">
        <f>IFERROR(__xludf.DUMMYFUNCTION("TEXTJOIN("";"", TRUE, FILTER($B$2:$B$14794, #REF!=$D$2:$D$14794))"),"#N/A")</f>
        <v>#N/A</v>
      </c>
    </row>
    <row r="10455">
      <c r="B10455" s="4" t="s">
        <v>3318</v>
      </c>
      <c r="C10455" s="12" t="str">
        <f>IFERROR(__xludf.DUMMYFUNCTION("TEXTJOIN("";"", TRUE, FILTER($B$2:$B$14794, #REF!=$D$2:$D$14794))"),"#N/A")</f>
        <v>#N/A</v>
      </c>
    </row>
    <row r="10456">
      <c r="B10456" s="4" t="s">
        <v>3318</v>
      </c>
      <c r="C10456" s="12" t="str">
        <f>IFERROR(__xludf.DUMMYFUNCTION("TEXTJOIN("";"", TRUE, FILTER($B$2:$B$14794, #REF!=$D$2:$D$14794))"),"#N/A")</f>
        <v>#N/A</v>
      </c>
    </row>
    <row r="10457">
      <c r="B10457" s="4" t="s">
        <v>3318</v>
      </c>
      <c r="C10457" s="12" t="str">
        <f>IFERROR(__xludf.DUMMYFUNCTION("TEXTJOIN("";"", TRUE, FILTER($B$2:$B$14794, #REF!=$D$2:$D$14794))"),"#N/A")</f>
        <v>#N/A</v>
      </c>
    </row>
    <row r="10458">
      <c r="B10458" s="4" t="s">
        <v>3318</v>
      </c>
      <c r="C10458" s="12" t="str">
        <f>IFERROR(__xludf.DUMMYFUNCTION("TEXTJOIN("";"", TRUE, FILTER($B$2:$B$14794, #REF!=$D$2:$D$14794))"),"#N/A")</f>
        <v>#N/A</v>
      </c>
    </row>
    <row r="10459">
      <c r="B10459" s="4" t="s">
        <v>3318</v>
      </c>
      <c r="C10459" s="12" t="str">
        <f>IFERROR(__xludf.DUMMYFUNCTION("TEXTJOIN("";"", TRUE, FILTER($B$2:$B$14794, #REF!=$D$2:$D$14794))"),"#N/A")</f>
        <v>#N/A</v>
      </c>
    </row>
    <row r="10460">
      <c r="B10460" s="4" t="s">
        <v>3318</v>
      </c>
      <c r="C10460" s="12" t="str">
        <f>IFERROR(__xludf.DUMMYFUNCTION("TEXTJOIN("";"", TRUE, FILTER($B$2:$B$14794, #REF!=$D$2:$D$14794))"),"#N/A")</f>
        <v>#N/A</v>
      </c>
    </row>
    <row r="10461">
      <c r="B10461" s="4" t="s">
        <v>3318</v>
      </c>
      <c r="C10461" s="12" t="str">
        <f>IFERROR(__xludf.DUMMYFUNCTION("TEXTJOIN("";"", TRUE, FILTER($B$2:$B$14794, #REF!=$D$2:$D$14794))"),"#N/A")</f>
        <v>#N/A</v>
      </c>
    </row>
    <row r="10462">
      <c r="B10462" s="4" t="s">
        <v>3318</v>
      </c>
      <c r="C10462" s="12" t="str">
        <f>IFERROR(__xludf.DUMMYFUNCTION("TEXTJOIN("";"", TRUE, FILTER($B$2:$B$14794, #REF!=$D$2:$D$14794))"),"#N/A")</f>
        <v>#N/A</v>
      </c>
    </row>
    <row r="10463">
      <c r="B10463" s="4" t="s">
        <v>3320</v>
      </c>
      <c r="C10463" s="12" t="str">
        <f>IFERROR(__xludf.DUMMYFUNCTION("TEXTJOIN("";"", TRUE, FILTER($B$2:$B$14794, #REF!=$D$2:$D$14794))"),"#N/A")</f>
        <v>#N/A</v>
      </c>
    </row>
    <row r="10464">
      <c r="B10464" s="4" t="s">
        <v>3320</v>
      </c>
      <c r="C10464" s="12" t="str">
        <f>IFERROR(__xludf.DUMMYFUNCTION("TEXTJOIN("";"", TRUE, FILTER($B$2:$B$14794, #REF!=$D$2:$D$14794))"),"#N/A")</f>
        <v>#N/A</v>
      </c>
    </row>
    <row r="10465">
      <c r="B10465" s="4" t="s">
        <v>3320</v>
      </c>
      <c r="C10465" s="12" t="str">
        <f>IFERROR(__xludf.DUMMYFUNCTION("TEXTJOIN("";"", TRUE, FILTER($B$2:$B$14794, #REF!=$D$2:$D$14794))"),"#N/A")</f>
        <v>#N/A</v>
      </c>
    </row>
    <row r="10466">
      <c r="B10466" s="4" t="s">
        <v>3320</v>
      </c>
      <c r="C10466" s="12" t="str">
        <f>IFERROR(__xludf.DUMMYFUNCTION("TEXTJOIN("";"", TRUE, FILTER($B$2:$B$14794, #REF!=$D$2:$D$14794))"),"#N/A")</f>
        <v>#N/A</v>
      </c>
    </row>
    <row r="10467">
      <c r="B10467" s="4" t="s">
        <v>3320</v>
      </c>
      <c r="C10467" s="12" t="str">
        <f>IFERROR(__xludf.DUMMYFUNCTION("TEXTJOIN("";"", TRUE, FILTER($B$2:$B$14794, #REF!=$D$2:$D$14794))"),"#N/A")</f>
        <v>#N/A</v>
      </c>
    </row>
    <row r="10468">
      <c r="B10468" s="4" t="s">
        <v>3320</v>
      </c>
      <c r="C10468" s="12" t="str">
        <f>IFERROR(__xludf.DUMMYFUNCTION("TEXTJOIN("";"", TRUE, FILTER($B$2:$B$14794, #REF!=$D$2:$D$14794))"),"#N/A")</f>
        <v>#N/A</v>
      </c>
    </row>
    <row r="10469">
      <c r="B10469" s="4" t="s">
        <v>3322</v>
      </c>
      <c r="C10469" s="12" t="str">
        <f>IFERROR(__xludf.DUMMYFUNCTION("TEXTJOIN("";"", TRUE, FILTER($B$2:$B$14794, #REF!=$D$2:$D$14794))"),"#N/A")</f>
        <v>#N/A</v>
      </c>
    </row>
    <row r="10470">
      <c r="B10470" s="4" t="s">
        <v>3322</v>
      </c>
      <c r="C10470" s="12" t="str">
        <f>IFERROR(__xludf.DUMMYFUNCTION("TEXTJOIN("";"", TRUE, FILTER($B$2:$B$14794, #REF!=$D$2:$D$14794))"),"#N/A")</f>
        <v>#N/A</v>
      </c>
    </row>
    <row r="10471">
      <c r="B10471" s="4" t="s">
        <v>3322</v>
      </c>
      <c r="C10471" s="12" t="str">
        <f>IFERROR(__xludf.DUMMYFUNCTION("TEXTJOIN("";"", TRUE, FILTER($B$2:$B$14794, #REF!=$D$2:$D$14794))"),"#N/A")</f>
        <v>#N/A</v>
      </c>
    </row>
    <row r="10472">
      <c r="B10472" s="4" t="s">
        <v>3322</v>
      </c>
      <c r="C10472" s="12" t="str">
        <f>IFERROR(__xludf.DUMMYFUNCTION("TEXTJOIN("";"", TRUE, FILTER($B$2:$B$14794, #REF!=$D$2:$D$14794))"),"#N/A")</f>
        <v>#N/A</v>
      </c>
    </row>
    <row r="10473">
      <c r="B10473" s="4" t="s">
        <v>3322</v>
      </c>
      <c r="C10473" s="12" t="str">
        <f>IFERROR(__xludf.DUMMYFUNCTION("TEXTJOIN("";"", TRUE, FILTER($B$2:$B$14794, #REF!=$D$2:$D$14794))"),"#N/A")</f>
        <v>#N/A</v>
      </c>
    </row>
    <row r="10474">
      <c r="B10474" s="4" t="s">
        <v>3322</v>
      </c>
      <c r="C10474" s="12" t="str">
        <f>IFERROR(__xludf.DUMMYFUNCTION("TEXTJOIN("";"", TRUE, FILTER($B$2:$B$14794, #REF!=$D$2:$D$14794))"),"#N/A")</f>
        <v>#N/A</v>
      </c>
    </row>
    <row r="10475">
      <c r="B10475" s="4" t="s">
        <v>3322</v>
      </c>
      <c r="C10475" s="12" t="str">
        <f>IFERROR(__xludf.DUMMYFUNCTION("TEXTJOIN("";"", TRUE, FILTER($B$2:$B$14794, #REF!=$D$2:$D$14794))"),"#N/A")</f>
        <v>#N/A</v>
      </c>
    </row>
    <row r="10476">
      <c r="B10476" s="4" t="s">
        <v>3322</v>
      </c>
      <c r="C10476" s="12" t="str">
        <f>IFERROR(__xludf.DUMMYFUNCTION("TEXTJOIN("";"", TRUE, FILTER($B$2:$B$14794, #REF!=$D$2:$D$14794))"),"#N/A")</f>
        <v>#N/A</v>
      </c>
    </row>
    <row r="10477">
      <c r="B10477" s="4" t="s">
        <v>3322</v>
      </c>
      <c r="C10477" s="12" t="str">
        <f>IFERROR(__xludf.DUMMYFUNCTION("TEXTJOIN("";"", TRUE, FILTER($B$2:$B$14794, #REF!=$D$2:$D$14794))"),"#N/A")</f>
        <v>#N/A</v>
      </c>
    </row>
    <row r="10478">
      <c r="B10478" s="4" t="s">
        <v>3324</v>
      </c>
      <c r="C10478" s="12" t="str">
        <f>IFERROR(__xludf.DUMMYFUNCTION("TEXTJOIN("";"", TRUE, FILTER($B$2:$B$14794, #REF!=$D$2:$D$14794))"),"#N/A")</f>
        <v>#N/A</v>
      </c>
    </row>
    <row r="10479">
      <c r="B10479" s="4" t="s">
        <v>3324</v>
      </c>
      <c r="C10479" s="12" t="str">
        <f>IFERROR(__xludf.DUMMYFUNCTION("TEXTJOIN("";"", TRUE, FILTER($B$2:$B$14794, #REF!=$D$2:$D$14794))"),"#N/A")</f>
        <v>#N/A</v>
      </c>
    </row>
    <row r="10480">
      <c r="B10480" s="4" t="s">
        <v>3324</v>
      </c>
      <c r="C10480" s="12" t="str">
        <f>IFERROR(__xludf.DUMMYFUNCTION("TEXTJOIN("";"", TRUE, FILTER($B$2:$B$14794, #REF!=$D$2:$D$14794))"),"#N/A")</f>
        <v>#N/A</v>
      </c>
    </row>
    <row r="10481">
      <c r="B10481" s="4" t="s">
        <v>3324</v>
      </c>
      <c r="C10481" s="12" t="str">
        <f>IFERROR(__xludf.DUMMYFUNCTION("TEXTJOIN("";"", TRUE, FILTER($B$2:$B$14794, #REF!=$D$2:$D$14794))"),"#N/A")</f>
        <v>#N/A</v>
      </c>
    </row>
    <row r="10482">
      <c r="B10482" s="4" t="s">
        <v>3324</v>
      </c>
      <c r="C10482" s="12" t="str">
        <f>IFERROR(__xludf.DUMMYFUNCTION("TEXTJOIN("";"", TRUE, FILTER($B$2:$B$14794, #REF!=$D$2:$D$14794))"),"#N/A")</f>
        <v>#N/A</v>
      </c>
    </row>
    <row r="10483">
      <c r="B10483" s="4" t="s">
        <v>3324</v>
      </c>
      <c r="C10483" s="12" t="str">
        <f>IFERROR(__xludf.DUMMYFUNCTION("TEXTJOIN("";"", TRUE, FILTER($B$2:$B$14794, #REF!=$D$2:$D$14794))"),"#N/A")</f>
        <v>#N/A</v>
      </c>
    </row>
    <row r="10484">
      <c r="B10484" s="4" t="s">
        <v>3324</v>
      </c>
      <c r="C10484" s="12" t="str">
        <f>IFERROR(__xludf.DUMMYFUNCTION("TEXTJOIN("";"", TRUE, FILTER($B$2:$B$14794, #REF!=$D$2:$D$14794))"),"#N/A")</f>
        <v>#N/A</v>
      </c>
    </row>
    <row r="10485">
      <c r="B10485" s="4" t="s">
        <v>3324</v>
      </c>
      <c r="C10485" s="12" t="str">
        <f>IFERROR(__xludf.DUMMYFUNCTION("TEXTJOIN("";"", TRUE, FILTER($B$2:$B$14794, #REF!=$D$2:$D$14794))"),"#N/A")</f>
        <v>#N/A</v>
      </c>
    </row>
    <row r="10486">
      <c r="B10486" s="4" t="s">
        <v>3324</v>
      </c>
      <c r="C10486" s="12" t="str">
        <f>IFERROR(__xludf.DUMMYFUNCTION("TEXTJOIN("";"", TRUE, FILTER($B$2:$B$14794, #REF!=$D$2:$D$14794))"),"#N/A")</f>
        <v>#N/A</v>
      </c>
    </row>
    <row r="10487">
      <c r="B10487" s="4" t="s">
        <v>3326</v>
      </c>
      <c r="C10487" s="12" t="str">
        <f>IFERROR(__xludf.DUMMYFUNCTION("TEXTJOIN("";"", TRUE, FILTER($B$2:$B$14794, #REF!=$D$2:$D$14794))"),"#N/A")</f>
        <v>#N/A</v>
      </c>
    </row>
    <row r="10488">
      <c r="B10488" s="4" t="s">
        <v>3326</v>
      </c>
      <c r="C10488" s="12" t="str">
        <f>IFERROR(__xludf.DUMMYFUNCTION("TEXTJOIN("";"", TRUE, FILTER($B$2:$B$14794, #REF!=$D$2:$D$14794))"),"#N/A")</f>
        <v>#N/A</v>
      </c>
    </row>
    <row r="10489">
      <c r="B10489" s="4" t="s">
        <v>3326</v>
      </c>
      <c r="C10489" s="12" t="str">
        <f>IFERROR(__xludf.DUMMYFUNCTION("TEXTJOIN("";"", TRUE, FILTER($B$2:$B$14794, #REF!=$D$2:$D$14794))"),"#N/A")</f>
        <v>#N/A</v>
      </c>
    </row>
    <row r="10490">
      <c r="B10490" s="4" t="s">
        <v>3326</v>
      </c>
      <c r="C10490" s="12" t="str">
        <f>IFERROR(__xludf.DUMMYFUNCTION("TEXTJOIN("";"", TRUE, FILTER($B$2:$B$14794, #REF!=$D$2:$D$14794))"),"#N/A")</f>
        <v>#N/A</v>
      </c>
    </row>
    <row r="10491">
      <c r="B10491" s="4" t="s">
        <v>3326</v>
      </c>
      <c r="C10491" s="12" t="str">
        <f>IFERROR(__xludf.DUMMYFUNCTION("TEXTJOIN("";"", TRUE, FILTER($B$2:$B$14794, #REF!=$D$2:$D$14794))"),"#N/A")</f>
        <v>#N/A</v>
      </c>
    </row>
    <row r="10492">
      <c r="B10492" s="4" t="s">
        <v>3326</v>
      </c>
      <c r="C10492" s="12" t="str">
        <f>IFERROR(__xludf.DUMMYFUNCTION("TEXTJOIN("";"", TRUE, FILTER($B$2:$B$14794, #REF!=$D$2:$D$14794))"),"#N/A")</f>
        <v>#N/A</v>
      </c>
    </row>
    <row r="10493">
      <c r="B10493" s="4" t="s">
        <v>3326</v>
      </c>
      <c r="C10493" s="12" t="str">
        <f>IFERROR(__xludf.DUMMYFUNCTION("TEXTJOIN("";"", TRUE, FILTER($B$2:$B$14794, #REF!=$D$2:$D$14794))"),"#N/A")</f>
        <v>#N/A</v>
      </c>
    </row>
    <row r="10494">
      <c r="B10494" s="4" t="s">
        <v>3326</v>
      </c>
      <c r="C10494" s="12" t="str">
        <f>IFERROR(__xludf.DUMMYFUNCTION("TEXTJOIN("";"", TRUE, FILTER($B$2:$B$14794, #REF!=$D$2:$D$14794))"),"#N/A")</f>
        <v>#N/A</v>
      </c>
    </row>
    <row r="10495">
      <c r="B10495" s="4" t="s">
        <v>3326</v>
      </c>
      <c r="C10495" s="12" t="str">
        <f>IFERROR(__xludf.DUMMYFUNCTION("TEXTJOIN("";"", TRUE, FILTER($B$2:$B$14794, #REF!=$D$2:$D$14794))"),"#N/A")</f>
        <v>#N/A</v>
      </c>
    </row>
    <row r="10496">
      <c r="B10496" s="4" t="s">
        <v>3326</v>
      </c>
      <c r="C10496" s="12" t="str">
        <f>IFERROR(__xludf.DUMMYFUNCTION("TEXTJOIN("";"", TRUE, FILTER($B$2:$B$14794, #REF!=$D$2:$D$14794))"),"#N/A")</f>
        <v>#N/A</v>
      </c>
    </row>
    <row r="10497">
      <c r="B10497" s="4" t="s">
        <v>3328</v>
      </c>
      <c r="C10497" s="12" t="str">
        <f>IFERROR(__xludf.DUMMYFUNCTION("TEXTJOIN("";"", TRUE, FILTER($B$2:$B$14794, #REF!=$D$2:$D$14794))"),"#N/A")</f>
        <v>#N/A</v>
      </c>
    </row>
    <row r="10498">
      <c r="B10498" s="4" t="s">
        <v>3328</v>
      </c>
      <c r="C10498" s="12" t="str">
        <f>IFERROR(__xludf.DUMMYFUNCTION("TEXTJOIN("";"", TRUE, FILTER($B$2:$B$14794, #REF!=$D$2:$D$14794))"),"#N/A")</f>
        <v>#N/A</v>
      </c>
    </row>
    <row r="10499">
      <c r="B10499" s="4" t="s">
        <v>3328</v>
      </c>
      <c r="C10499" s="12" t="str">
        <f>IFERROR(__xludf.DUMMYFUNCTION("TEXTJOIN("";"", TRUE, FILTER($B$2:$B$14794, #REF!=$D$2:$D$14794))"),"#N/A")</f>
        <v>#N/A</v>
      </c>
    </row>
    <row r="10500">
      <c r="B10500" s="4" t="s">
        <v>3328</v>
      </c>
      <c r="C10500" s="12" t="str">
        <f>IFERROR(__xludf.DUMMYFUNCTION("TEXTJOIN("";"", TRUE, FILTER($B$2:$B$14794, #REF!=$D$2:$D$14794))"),"#N/A")</f>
        <v>#N/A</v>
      </c>
    </row>
    <row r="10501">
      <c r="B10501" s="4" t="s">
        <v>3328</v>
      </c>
      <c r="C10501" s="12" t="str">
        <f>IFERROR(__xludf.DUMMYFUNCTION("TEXTJOIN("";"", TRUE, FILTER($B$2:$B$14794, #REF!=$D$2:$D$14794))"),"#N/A")</f>
        <v>#N/A</v>
      </c>
    </row>
    <row r="10502">
      <c r="B10502" s="4" t="s">
        <v>3328</v>
      </c>
      <c r="C10502" s="12" t="str">
        <f>IFERROR(__xludf.DUMMYFUNCTION("TEXTJOIN("";"", TRUE, FILTER($B$2:$B$14794, #REF!=$D$2:$D$14794))"),"#N/A")</f>
        <v>#N/A</v>
      </c>
    </row>
    <row r="10503">
      <c r="B10503" s="4" t="s">
        <v>3328</v>
      </c>
      <c r="C10503" s="12" t="str">
        <f>IFERROR(__xludf.DUMMYFUNCTION("TEXTJOIN("";"", TRUE, FILTER($B$2:$B$14794, #REF!=$D$2:$D$14794))"),"#N/A")</f>
        <v>#N/A</v>
      </c>
    </row>
    <row r="10504">
      <c r="B10504" s="4" t="s">
        <v>3328</v>
      </c>
      <c r="C10504" s="12" t="str">
        <f>IFERROR(__xludf.DUMMYFUNCTION("TEXTJOIN("";"", TRUE, FILTER($B$2:$B$14794, #REF!=$D$2:$D$14794))"),"#N/A")</f>
        <v>#N/A</v>
      </c>
    </row>
    <row r="10505">
      <c r="B10505" s="4" t="s">
        <v>3328</v>
      </c>
      <c r="C10505" s="12" t="str">
        <f>IFERROR(__xludf.DUMMYFUNCTION("TEXTJOIN("";"", TRUE, FILTER($B$2:$B$14794, #REF!=$D$2:$D$14794))"),"#N/A")</f>
        <v>#N/A</v>
      </c>
    </row>
    <row r="10506">
      <c r="B10506" s="4" t="s">
        <v>3328</v>
      </c>
      <c r="C10506" s="12" t="str">
        <f>IFERROR(__xludf.DUMMYFUNCTION("TEXTJOIN("";"", TRUE, FILTER($B$2:$B$14794, #REF!=$D$2:$D$14794))"),"#N/A")</f>
        <v>#N/A</v>
      </c>
    </row>
    <row r="10507">
      <c r="B10507" s="4" t="s">
        <v>3330</v>
      </c>
      <c r="C10507" s="12" t="str">
        <f>IFERROR(__xludf.DUMMYFUNCTION("TEXTJOIN("";"", TRUE, FILTER($B$2:$B$14794, #REF!=$D$2:$D$14794))"),"#N/A")</f>
        <v>#N/A</v>
      </c>
    </row>
    <row r="10508">
      <c r="B10508" s="4" t="s">
        <v>3330</v>
      </c>
      <c r="C10508" s="12" t="str">
        <f>IFERROR(__xludf.DUMMYFUNCTION("TEXTJOIN("";"", TRUE, FILTER($B$2:$B$14794, #REF!=$D$2:$D$14794))"),"#N/A")</f>
        <v>#N/A</v>
      </c>
    </row>
    <row r="10509">
      <c r="B10509" s="4" t="s">
        <v>3330</v>
      </c>
      <c r="C10509" s="12" t="str">
        <f>IFERROR(__xludf.DUMMYFUNCTION("TEXTJOIN("";"", TRUE, FILTER($B$2:$B$14794, #REF!=$D$2:$D$14794))"),"#N/A")</f>
        <v>#N/A</v>
      </c>
    </row>
    <row r="10510">
      <c r="B10510" s="4" t="s">
        <v>3330</v>
      </c>
      <c r="C10510" s="12" t="str">
        <f>IFERROR(__xludf.DUMMYFUNCTION("TEXTJOIN("";"", TRUE, FILTER($B$2:$B$14794, #REF!=$D$2:$D$14794))"),"#N/A")</f>
        <v>#N/A</v>
      </c>
    </row>
    <row r="10511">
      <c r="B10511" s="4" t="s">
        <v>3330</v>
      </c>
      <c r="C10511" s="12" t="str">
        <f>IFERROR(__xludf.DUMMYFUNCTION("TEXTJOIN("";"", TRUE, FILTER($B$2:$B$14794, #REF!=$D$2:$D$14794))"),"#N/A")</f>
        <v>#N/A</v>
      </c>
    </row>
    <row r="10512">
      <c r="B10512" s="4" t="s">
        <v>3330</v>
      </c>
      <c r="C10512" s="12" t="str">
        <f>IFERROR(__xludf.DUMMYFUNCTION("TEXTJOIN("";"", TRUE, FILTER($B$2:$B$14794, #REF!=$D$2:$D$14794))"),"#N/A")</f>
        <v>#N/A</v>
      </c>
    </row>
    <row r="10513">
      <c r="B10513" s="4" t="s">
        <v>3330</v>
      </c>
      <c r="C10513" s="12" t="str">
        <f>IFERROR(__xludf.DUMMYFUNCTION("TEXTJOIN("";"", TRUE, FILTER($B$2:$B$14794, #REF!=$D$2:$D$14794))"),"#N/A")</f>
        <v>#N/A</v>
      </c>
    </row>
    <row r="10514">
      <c r="B10514" s="4" t="s">
        <v>3330</v>
      </c>
      <c r="C10514" s="12" t="str">
        <f>IFERROR(__xludf.DUMMYFUNCTION("TEXTJOIN("";"", TRUE, FILTER($B$2:$B$14794, #REF!=$D$2:$D$14794))"),"#N/A")</f>
        <v>#N/A</v>
      </c>
    </row>
    <row r="10515">
      <c r="B10515" s="4" t="s">
        <v>3330</v>
      </c>
      <c r="C10515" s="12" t="str">
        <f>IFERROR(__xludf.DUMMYFUNCTION("TEXTJOIN("";"", TRUE, FILTER($B$2:$B$14794, #REF!=$D$2:$D$14794))"),"#N/A")</f>
        <v>#N/A</v>
      </c>
    </row>
    <row r="10516">
      <c r="B10516" s="4" t="s">
        <v>3330</v>
      </c>
      <c r="C10516" s="12" t="str">
        <f>IFERROR(__xludf.DUMMYFUNCTION("TEXTJOIN("";"", TRUE, FILTER($B$2:$B$14794, #REF!=$D$2:$D$14794))"),"#N/A")</f>
        <v>#N/A</v>
      </c>
    </row>
    <row r="10517">
      <c r="B10517" s="4" t="s">
        <v>3332</v>
      </c>
      <c r="C10517" s="12" t="str">
        <f>IFERROR(__xludf.DUMMYFUNCTION("TEXTJOIN("";"", TRUE, FILTER($B$2:$B$14794, #REF!=$D$2:$D$14794))"),"#N/A")</f>
        <v>#N/A</v>
      </c>
    </row>
    <row r="10518">
      <c r="B10518" s="4" t="s">
        <v>3332</v>
      </c>
      <c r="C10518" s="12" t="str">
        <f>IFERROR(__xludf.DUMMYFUNCTION("TEXTJOIN("";"", TRUE, FILTER($B$2:$B$14794, #REF!=$D$2:$D$14794))"),"#N/A")</f>
        <v>#N/A</v>
      </c>
    </row>
    <row r="10519">
      <c r="B10519" s="4" t="s">
        <v>3332</v>
      </c>
      <c r="C10519" s="12" t="str">
        <f>IFERROR(__xludf.DUMMYFUNCTION("TEXTJOIN("";"", TRUE, FILTER($B$2:$B$14794, #REF!=$D$2:$D$14794))"),"#N/A")</f>
        <v>#N/A</v>
      </c>
    </row>
    <row r="10520">
      <c r="B10520" s="4" t="s">
        <v>3332</v>
      </c>
      <c r="C10520" s="12" t="str">
        <f>IFERROR(__xludf.DUMMYFUNCTION("TEXTJOIN("";"", TRUE, FILTER($B$2:$B$14794, #REF!=$D$2:$D$14794))"),"#N/A")</f>
        <v>#N/A</v>
      </c>
    </row>
    <row r="10521">
      <c r="B10521" s="4" t="s">
        <v>3332</v>
      </c>
      <c r="C10521" s="12" t="str">
        <f>IFERROR(__xludf.DUMMYFUNCTION("TEXTJOIN("";"", TRUE, FILTER($B$2:$B$14794, #REF!=$D$2:$D$14794))"),"#N/A")</f>
        <v>#N/A</v>
      </c>
    </row>
    <row r="10522">
      <c r="B10522" s="4" t="s">
        <v>3332</v>
      </c>
      <c r="C10522" s="12" t="str">
        <f>IFERROR(__xludf.DUMMYFUNCTION("TEXTJOIN("";"", TRUE, FILTER($B$2:$B$14794, #REF!=$D$2:$D$14794))"),"#N/A")</f>
        <v>#N/A</v>
      </c>
    </row>
    <row r="10523">
      <c r="B10523" s="4" t="s">
        <v>3332</v>
      </c>
      <c r="C10523" s="12" t="str">
        <f>IFERROR(__xludf.DUMMYFUNCTION("TEXTJOIN("";"", TRUE, FILTER($B$2:$B$14794, #REF!=$D$2:$D$14794))"),"#N/A")</f>
        <v>#N/A</v>
      </c>
    </row>
    <row r="10524">
      <c r="B10524" s="4" t="s">
        <v>3332</v>
      </c>
      <c r="C10524" s="12" t="str">
        <f>IFERROR(__xludf.DUMMYFUNCTION("TEXTJOIN("";"", TRUE, FILTER($B$2:$B$14794, #REF!=$D$2:$D$14794))"),"#N/A")</f>
        <v>#N/A</v>
      </c>
    </row>
    <row r="10525">
      <c r="B10525" s="4" t="s">
        <v>3332</v>
      </c>
      <c r="C10525" s="12" t="str">
        <f>IFERROR(__xludf.DUMMYFUNCTION("TEXTJOIN("";"", TRUE, FILTER($B$2:$B$14794, #REF!=$D$2:$D$14794))"),"#N/A")</f>
        <v>#N/A</v>
      </c>
    </row>
    <row r="10526">
      <c r="B10526" s="4" t="s">
        <v>3332</v>
      </c>
      <c r="C10526" s="12" t="str">
        <f>IFERROR(__xludf.DUMMYFUNCTION("TEXTJOIN("";"", TRUE, FILTER($B$2:$B$14794, #REF!=$D$2:$D$14794))"),"#N/A")</f>
        <v>#N/A</v>
      </c>
    </row>
    <row r="10527">
      <c r="B10527" s="4" t="s">
        <v>3334</v>
      </c>
      <c r="C10527" s="12" t="str">
        <f>IFERROR(__xludf.DUMMYFUNCTION("TEXTJOIN("";"", TRUE, FILTER($B$2:$B$14794, #REF!=$D$2:$D$14794))"),"#N/A")</f>
        <v>#N/A</v>
      </c>
    </row>
    <row r="10528">
      <c r="B10528" s="4" t="s">
        <v>3334</v>
      </c>
      <c r="C10528" s="12" t="str">
        <f>IFERROR(__xludf.DUMMYFUNCTION("TEXTJOIN("";"", TRUE, FILTER($B$2:$B$14794, #REF!=$D$2:$D$14794))"),"#N/A")</f>
        <v>#N/A</v>
      </c>
    </row>
    <row r="10529">
      <c r="B10529" s="4" t="s">
        <v>3334</v>
      </c>
      <c r="C10529" s="12" t="str">
        <f>IFERROR(__xludf.DUMMYFUNCTION("TEXTJOIN("";"", TRUE, FILTER($B$2:$B$14794, #REF!=$D$2:$D$14794))"),"#N/A")</f>
        <v>#N/A</v>
      </c>
    </row>
    <row r="10530">
      <c r="B10530" s="4" t="s">
        <v>3334</v>
      </c>
      <c r="C10530" s="12" t="str">
        <f>IFERROR(__xludf.DUMMYFUNCTION("TEXTJOIN("";"", TRUE, FILTER($B$2:$B$14794, #REF!=$D$2:$D$14794))"),"#N/A")</f>
        <v>#N/A</v>
      </c>
    </row>
    <row r="10531">
      <c r="B10531" s="4" t="s">
        <v>3334</v>
      </c>
      <c r="C10531" s="12" t="str">
        <f>IFERROR(__xludf.DUMMYFUNCTION("TEXTJOIN("";"", TRUE, FILTER($B$2:$B$14794, #REF!=$D$2:$D$14794))"),"#N/A")</f>
        <v>#N/A</v>
      </c>
    </row>
    <row r="10532">
      <c r="B10532" s="4" t="s">
        <v>3334</v>
      </c>
      <c r="C10532" s="12" t="str">
        <f>IFERROR(__xludf.DUMMYFUNCTION("TEXTJOIN("";"", TRUE, FILTER($B$2:$B$14794, #REF!=$D$2:$D$14794))"),"#N/A")</f>
        <v>#N/A</v>
      </c>
    </row>
    <row r="10533">
      <c r="B10533" s="4" t="s">
        <v>3334</v>
      </c>
      <c r="C10533" s="12" t="str">
        <f>IFERROR(__xludf.DUMMYFUNCTION("TEXTJOIN("";"", TRUE, FILTER($B$2:$B$14794, #REF!=$D$2:$D$14794))"),"#N/A")</f>
        <v>#N/A</v>
      </c>
    </row>
    <row r="10534">
      <c r="B10534" s="4" t="s">
        <v>3334</v>
      </c>
      <c r="C10534" s="12" t="str">
        <f>IFERROR(__xludf.DUMMYFUNCTION("TEXTJOIN("";"", TRUE, FILTER($B$2:$B$14794, #REF!=$D$2:$D$14794))"),"#N/A")</f>
        <v>#N/A</v>
      </c>
    </row>
    <row r="10535">
      <c r="B10535" s="4" t="s">
        <v>3336</v>
      </c>
      <c r="C10535" s="12" t="str">
        <f>IFERROR(__xludf.DUMMYFUNCTION("TEXTJOIN("";"", TRUE, FILTER($B$2:$B$14794, #REF!=$D$2:$D$14794))"),"#N/A")</f>
        <v>#N/A</v>
      </c>
    </row>
    <row r="10536">
      <c r="B10536" s="4" t="s">
        <v>3336</v>
      </c>
      <c r="C10536" s="12" t="str">
        <f>IFERROR(__xludf.DUMMYFUNCTION("TEXTJOIN("";"", TRUE, FILTER($B$2:$B$14794, #REF!=$D$2:$D$14794))"),"#N/A")</f>
        <v>#N/A</v>
      </c>
    </row>
    <row r="10537">
      <c r="B10537" s="4" t="s">
        <v>3336</v>
      </c>
      <c r="C10537" s="12" t="str">
        <f>IFERROR(__xludf.DUMMYFUNCTION("TEXTJOIN("";"", TRUE, FILTER($B$2:$B$14794, #REF!=$D$2:$D$14794))"),"#N/A")</f>
        <v>#N/A</v>
      </c>
    </row>
    <row r="10538">
      <c r="B10538" s="4" t="s">
        <v>3336</v>
      </c>
      <c r="C10538" s="12" t="str">
        <f>IFERROR(__xludf.DUMMYFUNCTION("TEXTJOIN("";"", TRUE, FILTER($B$2:$B$14794, #REF!=$D$2:$D$14794))"),"#N/A")</f>
        <v>#N/A</v>
      </c>
    </row>
    <row r="10539">
      <c r="B10539" s="4" t="s">
        <v>3336</v>
      </c>
      <c r="C10539" s="12" t="str">
        <f>IFERROR(__xludf.DUMMYFUNCTION("TEXTJOIN("";"", TRUE, FILTER($B$2:$B$14794, #REF!=$D$2:$D$14794))"),"#N/A")</f>
        <v>#N/A</v>
      </c>
    </row>
    <row r="10540">
      <c r="B10540" s="4" t="s">
        <v>3336</v>
      </c>
      <c r="C10540" s="12" t="str">
        <f>IFERROR(__xludf.DUMMYFUNCTION("TEXTJOIN("";"", TRUE, FILTER($B$2:$B$14794, #REF!=$D$2:$D$14794))"),"#N/A")</f>
        <v>#N/A</v>
      </c>
    </row>
    <row r="10541">
      <c r="B10541" s="4" t="s">
        <v>3336</v>
      </c>
      <c r="C10541" s="12" t="str">
        <f>IFERROR(__xludf.DUMMYFUNCTION("TEXTJOIN("";"", TRUE, FILTER($B$2:$B$14794, #REF!=$D$2:$D$14794))"),"#N/A")</f>
        <v>#N/A</v>
      </c>
    </row>
    <row r="10542">
      <c r="B10542" s="4" t="s">
        <v>3336</v>
      </c>
      <c r="C10542" s="12" t="str">
        <f>IFERROR(__xludf.DUMMYFUNCTION("TEXTJOIN("";"", TRUE, FILTER($B$2:$B$14794, #REF!=$D$2:$D$14794))"),"#N/A")</f>
        <v>#N/A</v>
      </c>
    </row>
    <row r="10543">
      <c r="B10543" s="4" t="s">
        <v>3336</v>
      </c>
      <c r="C10543" s="12" t="str">
        <f>IFERROR(__xludf.DUMMYFUNCTION("TEXTJOIN("";"", TRUE, FILTER($B$2:$B$14794, #REF!=$D$2:$D$14794))"),"#N/A")</f>
        <v>#N/A</v>
      </c>
    </row>
    <row r="10544">
      <c r="B10544" s="4" t="s">
        <v>3336</v>
      </c>
      <c r="C10544" s="12" t="str">
        <f>IFERROR(__xludf.DUMMYFUNCTION("TEXTJOIN("";"", TRUE, FILTER($B$2:$B$14794, #REF!=$D$2:$D$14794))"),"#N/A")</f>
        <v>#N/A</v>
      </c>
    </row>
    <row r="10545">
      <c r="B10545" s="4" t="s">
        <v>3338</v>
      </c>
      <c r="C10545" s="12" t="str">
        <f>IFERROR(__xludf.DUMMYFUNCTION("TEXTJOIN("";"", TRUE, FILTER($B$2:$B$14794, #REF!=$D$2:$D$14794))"),"#N/A")</f>
        <v>#N/A</v>
      </c>
    </row>
    <row r="10546">
      <c r="B10546" s="4" t="s">
        <v>3338</v>
      </c>
      <c r="C10546" s="12" t="str">
        <f>IFERROR(__xludf.DUMMYFUNCTION("TEXTJOIN("";"", TRUE, FILTER($B$2:$B$14794, #REF!=$D$2:$D$14794))"),"#N/A")</f>
        <v>#N/A</v>
      </c>
    </row>
    <row r="10547">
      <c r="B10547" s="4" t="s">
        <v>3338</v>
      </c>
      <c r="C10547" s="12" t="str">
        <f>IFERROR(__xludf.DUMMYFUNCTION("TEXTJOIN("";"", TRUE, FILTER($B$2:$B$14794, #REF!=$D$2:$D$14794))"),"#N/A")</f>
        <v>#N/A</v>
      </c>
    </row>
    <row r="10548">
      <c r="B10548" s="4" t="s">
        <v>3338</v>
      </c>
      <c r="C10548" s="12" t="str">
        <f>IFERROR(__xludf.DUMMYFUNCTION("TEXTJOIN("";"", TRUE, FILTER($B$2:$B$14794, #REF!=$D$2:$D$14794))"),"#N/A")</f>
        <v>#N/A</v>
      </c>
    </row>
    <row r="10549">
      <c r="B10549" s="4" t="s">
        <v>3338</v>
      </c>
      <c r="C10549" s="12" t="str">
        <f>IFERROR(__xludf.DUMMYFUNCTION("TEXTJOIN("";"", TRUE, FILTER($B$2:$B$14794, #REF!=$D$2:$D$14794))"),"#N/A")</f>
        <v>#N/A</v>
      </c>
    </row>
    <row r="10550">
      <c r="B10550" s="4" t="s">
        <v>3338</v>
      </c>
      <c r="C10550" s="12" t="str">
        <f>IFERROR(__xludf.DUMMYFUNCTION("TEXTJOIN("";"", TRUE, FILTER($B$2:$B$14794, #REF!=$D$2:$D$14794))"),"#N/A")</f>
        <v>#N/A</v>
      </c>
    </row>
    <row r="10551">
      <c r="B10551" s="4" t="s">
        <v>3338</v>
      </c>
      <c r="C10551" s="12" t="str">
        <f>IFERROR(__xludf.DUMMYFUNCTION("TEXTJOIN("";"", TRUE, FILTER($B$2:$B$14794, #REF!=$D$2:$D$14794))"),"#N/A")</f>
        <v>#N/A</v>
      </c>
    </row>
    <row r="10552">
      <c r="B10552" s="4" t="s">
        <v>3338</v>
      </c>
      <c r="C10552" s="12" t="str">
        <f>IFERROR(__xludf.DUMMYFUNCTION("TEXTJOIN("";"", TRUE, FILTER($B$2:$B$14794, #REF!=$D$2:$D$14794))"),"#N/A")</f>
        <v>#N/A</v>
      </c>
    </row>
    <row r="10553">
      <c r="B10553" s="4" t="s">
        <v>3338</v>
      </c>
      <c r="C10553" s="12" t="str">
        <f>IFERROR(__xludf.DUMMYFUNCTION("TEXTJOIN("";"", TRUE, FILTER($B$2:$B$14794, #REF!=$D$2:$D$14794))"),"#N/A")</f>
        <v>#N/A</v>
      </c>
    </row>
    <row r="10554">
      <c r="B10554" s="4" t="s">
        <v>3338</v>
      </c>
      <c r="C10554" s="12" t="str">
        <f>IFERROR(__xludf.DUMMYFUNCTION("TEXTJOIN("";"", TRUE, FILTER($B$2:$B$14794, #REF!=$D$2:$D$14794))"),"#N/A")</f>
        <v>#N/A</v>
      </c>
    </row>
    <row r="10555">
      <c r="B10555" s="4" t="s">
        <v>3340</v>
      </c>
      <c r="C10555" s="12" t="str">
        <f>IFERROR(__xludf.DUMMYFUNCTION("TEXTJOIN("";"", TRUE, FILTER($B$2:$B$14794, #REF!=$D$2:$D$14794))"),"#N/A")</f>
        <v>#N/A</v>
      </c>
    </row>
    <row r="10556">
      <c r="B10556" s="4" t="s">
        <v>3340</v>
      </c>
      <c r="C10556" s="12" t="str">
        <f>IFERROR(__xludf.DUMMYFUNCTION("TEXTJOIN("";"", TRUE, FILTER($B$2:$B$14794, #REF!=$D$2:$D$14794))"),"#N/A")</f>
        <v>#N/A</v>
      </c>
    </row>
    <row r="10557">
      <c r="B10557" s="4" t="s">
        <v>3340</v>
      </c>
      <c r="C10557" s="12" t="str">
        <f>IFERROR(__xludf.DUMMYFUNCTION("TEXTJOIN("";"", TRUE, FILTER($B$2:$B$14794, #REF!=$D$2:$D$14794))"),"#N/A")</f>
        <v>#N/A</v>
      </c>
    </row>
    <row r="10558">
      <c r="B10558" s="4" t="s">
        <v>3340</v>
      </c>
      <c r="C10558" s="12" t="str">
        <f>IFERROR(__xludf.DUMMYFUNCTION("TEXTJOIN("";"", TRUE, FILTER($B$2:$B$14794, #REF!=$D$2:$D$14794))"),"#N/A")</f>
        <v>#N/A</v>
      </c>
    </row>
    <row r="10559">
      <c r="B10559" s="4" t="s">
        <v>3340</v>
      </c>
      <c r="C10559" s="12" t="str">
        <f>IFERROR(__xludf.DUMMYFUNCTION("TEXTJOIN("";"", TRUE, FILTER($B$2:$B$14794, #REF!=$D$2:$D$14794))"),"#N/A")</f>
        <v>#N/A</v>
      </c>
    </row>
    <row r="10560">
      <c r="B10560" s="4" t="s">
        <v>3340</v>
      </c>
      <c r="C10560" s="12" t="str">
        <f>IFERROR(__xludf.DUMMYFUNCTION("TEXTJOIN("";"", TRUE, FILTER($B$2:$B$14794, #REF!=$D$2:$D$14794))"),"#N/A")</f>
        <v>#N/A</v>
      </c>
    </row>
    <row r="10561">
      <c r="B10561" s="4" t="s">
        <v>3343</v>
      </c>
      <c r="C10561" s="12" t="str">
        <f>IFERROR(__xludf.DUMMYFUNCTION("TEXTJOIN("";"", TRUE, FILTER($B$2:$B$14794, #REF!=$D$2:$D$14794))"),"#N/A")</f>
        <v>#N/A</v>
      </c>
    </row>
    <row r="10562">
      <c r="B10562" s="4" t="s">
        <v>3343</v>
      </c>
      <c r="C10562" s="12" t="str">
        <f>IFERROR(__xludf.DUMMYFUNCTION("TEXTJOIN("";"", TRUE, FILTER($B$2:$B$14794, #REF!=$D$2:$D$14794))"),"#N/A")</f>
        <v>#N/A</v>
      </c>
    </row>
    <row r="10563">
      <c r="B10563" s="4" t="s">
        <v>3343</v>
      </c>
      <c r="C10563" s="12" t="str">
        <f>IFERROR(__xludf.DUMMYFUNCTION("TEXTJOIN("";"", TRUE, FILTER($B$2:$B$14794, #REF!=$D$2:$D$14794))"),"#N/A")</f>
        <v>#N/A</v>
      </c>
    </row>
    <row r="10564">
      <c r="B10564" s="4" t="s">
        <v>3343</v>
      </c>
      <c r="C10564" s="12" t="str">
        <f>IFERROR(__xludf.DUMMYFUNCTION("TEXTJOIN("";"", TRUE, FILTER($B$2:$B$14794, #REF!=$D$2:$D$14794))"),"#N/A")</f>
        <v>#N/A</v>
      </c>
    </row>
    <row r="10565">
      <c r="B10565" s="4" t="s">
        <v>3343</v>
      </c>
      <c r="C10565" s="12" t="str">
        <f>IFERROR(__xludf.DUMMYFUNCTION("TEXTJOIN("";"", TRUE, FILTER($B$2:$B$14794, #REF!=$D$2:$D$14794))"),"#N/A")</f>
        <v>#N/A</v>
      </c>
    </row>
    <row r="10566">
      <c r="B10566" s="4" t="s">
        <v>3343</v>
      </c>
      <c r="C10566" s="12" t="str">
        <f>IFERROR(__xludf.DUMMYFUNCTION("TEXTJOIN("";"", TRUE, FILTER($B$2:$B$14794, #REF!=$D$2:$D$14794))"),"#N/A")</f>
        <v>#N/A</v>
      </c>
    </row>
    <row r="10567">
      <c r="B10567" s="4" t="s">
        <v>3343</v>
      </c>
      <c r="C10567" s="12" t="str">
        <f>IFERROR(__xludf.DUMMYFUNCTION("TEXTJOIN("";"", TRUE, FILTER($B$2:$B$14794, #REF!=$D$2:$D$14794))"),"#N/A")</f>
        <v>#N/A</v>
      </c>
    </row>
    <row r="10568">
      <c r="B10568" s="4" t="s">
        <v>3345</v>
      </c>
      <c r="C10568" s="12" t="str">
        <f>IFERROR(__xludf.DUMMYFUNCTION("TEXTJOIN("";"", TRUE, FILTER($B$2:$B$14794, #REF!=$D$2:$D$14794))"),"#N/A")</f>
        <v>#N/A</v>
      </c>
    </row>
    <row r="10569">
      <c r="B10569" s="4" t="s">
        <v>3345</v>
      </c>
      <c r="C10569" s="12" t="str">
        <f>IFERROR(__xludf.DUMMYFUNCTION("TEXTJOIN("";"", TRUE, FILTER($B$2:$B$14794, #REF!=$D$2:$D$14794))"),"#N/A")</f>
        <v>#N/A</v>
      </c>
    </row>
    <row r="10570">
      <c r="B10570" s="4" t="s">
        <v>3345</v>
      </c>
      <c r="C10570" s="12" t="str">
        <f>IFERROR(__xludf.DUMMYFUNCTION("TEXTJOIN("";"", TRUE, FILTER($B$2:$B$14794, #REF!=$D$2:$D$14794))"),"#N/A")</f>
        <v>#N/A</v>
      </c>
    </row>
    <row r="10571">
      <c r="B10571" s="4" t="s">
        <v>3345</v>
      </c>
      <c r="C10571" s="12" t="str">
        <f>IFERROR(__xludf.DUMMYFUNCTION("TEXTJOIN("";"", TRUE, FILTER($B$2:$B$14794, #REF!=$D$2:$D$14794))"),"#N/A")</f>
        <v>#N/A</v>
      </c>
    </row>
    <row r="10572">
      <c r="B10572" s="4" t="s">
        <v>3345</v>
      </c>
      <c r="C10572" s="12" t="str">
        <f>IFERROR(__xludf.DUMMYFUNCTION("TEXTJOIN("";"", TRUE, FILTER($B$2:$B$14794, #REF!=$D$2:$D$14794))"),"#N/A")</f>
        <v>#N/A</v>
      </c>
    </row>
    <row r="10573">
      <c r="B10573" s="4" t="s">
        <v>3345</v>
      </c>
      <c r="C10573" s="12" t="str">
        <f>IFERROR(__xludf.DUMMYFUNCTION("TEXTJOIN("";"", TRUE, FILTER($B$2:$B$14794, #REF!=$D$2:$D$14794))"),"#N/A")</f>
        <v>#N/A</v>
      </c>
    </row>
    <row r="10574">
      <c r="B10574" s="4" t="s">
        <v>3345</v>
      </c>
      <c r="C10574" s="12" t="str">
        <f>IFERROR(__xludf.DUMMYFUNCTION("TEXTJOIN("";"", TRUE, FILTER($B$2:$B$14794, #REF!=$D$2:$D$14794))"),"#N/A")</f>
        <v>#N/A</v>
      </c>
    </row>
    <row r="10575">
      <c r="B10575" s="4" t="s">
        <v>3345</v>
      </c>
      <c r="C10575" s="12" t="str">
        <f>IFERROR(__xludf.DUMMYFUNCTION("TEXTJOIN("";"", TRUE, FILTER($B$2:$B$14794, #REF!=$D$2:$D$14794))"),"#N/A")</f>
        <v>#N/A</v>
      </c>
    </row>
    <row r="10576">
      <c r="B10576" s="4" t="s">
        <v>3345</v>
      </c>
      <c r="C10576" s="12" t="str">
        <f>IFERROR(__xludf.DUMMYFUNCTION("TEXTJOIN("";"", TRUE, FILTER($B$2:$B$14794, #REF!=$D$2:$D$14794))"),"#N/A")</f>
        <v>#N/A</v>
      </c>
    </row>
    <row r="10577">
      <c r="B10577" s="4" t="s">
        <v>3347</v>
      </c>
      <c r="C10577" s="12" t="str">
        <f>IFERROR(__xludf.DUMMYFUNCTION("TEXTJOIN("";"", TRUE, FILTER($B$2:$B$14794, #REF!=$D$2:$D$14794))"),"#N/A")</f>
        <v>#N/A</v>
      </c>
    </row>
    <row r="10578">
      <c r="B10578" s="4" t="s">
        <v>3347</v>
      </c>
      <c r="C10578" s="12" t="str">
        <f>IFERROR(__xludf.DUMMYFUNCTION("TEXTJOIN("";"", TRUE, FILTER($B$2:$B$14794, #REF!=$D$2:$D$14794))"),"#N/A")</f>
        <v>#N/A</v>
      </c>
    </row>
    <row r="10579">
      <c r="B10579" s="4" t="s">
        <v>3347</v>
      </c>
      <c r="C10579" s="12" t="str">
        <f>IFERROR(__xludf.DUMMYFUNCTION("TEXTJOIN("";"", TRUE, FILTER($B$2:$B$14794, #REF!=$D$2:$D$14794))"),"#N/A")</f>
        <v>#N/A</v>
      </c>
    </row>
    <row r="10580">
      <c r="B10580" s="4" t="s">
        <v>3347</v>
      </c>
      <c r="C10580" s="12" t="str">
        <f>IFERROR(__xludf.DUMMYFUNCTION("TEXTJOIN("";"", TRUE, FILTER($B$2:$B$14794, #REF!=$D$2:$D$14794))"),"#N/A")</f>
        <v>#N/A</v>
      </c>
    </row>
    <row r="10581">
      <c r="B10581" s="4" t="s">
        <v>3347</v>
      </c>
      <c r="C10581" s="12" t="str">
        <f>IFERROR(__xludf.DUMMYFUNCTION("TEXTJOIN("";"", TRUE, FILTER($B$2:$B$14794, #REF!=$D$2:$D$14794))"),"#N/A")</f>
        <v>#N/A</v>
      </c>
    </row>
    <row r="10582">
      <c r="B10582" s="4" t="s">
        <v>3349</v>
      </c>
      <c r="C10582" s="12" t="str">
        <f>IFERROR(__xludf.DUMMYFUNCTION("TEXTJOIN("";"", TRUE, FILTER($B$2:$B$14794, #REF!=$D$2:$D$14794))"),"#N/A")</f>
        <v>#N/A</v>
      </c>
    </row>
    <row r="10583">
      <c r="B10583" s="4" t="s">
        <v>3351</v>
      </c>
      <c r="C10583" s="12" t="str">
        <f>IFERROR(__xludf.DUMMYFUNCTION("TEXTJOIN("";"", TRUE, FILTER($B$2:$B$14794, #REF!=$D$2:$D$14794))"),"#N/A")</f>
        <v>#N/A</v>
      </c>
    </row>
    <row r="10584">
      <c r="B10584" s="4" t="s">
        <v>3351</v>
      </c>
      <c r="C10584" s="12" t="str">
        <f>IFERROR(__xludf.DUMMYFUNCTION("TEXTJOIN("";"", TRUE, FILTER($B$2:$B$14794, #REF!=$D$2:$D$14794))"),"#N/A")</f>
        <v>#N/A</v>
      </c>
    </row>
    <row r="10585">
      <c r="B10585" s="4" t="s">
        <v>3351</v>
      </c>
      <c r="C10585" s="12" t="str">
        <f>IFERROR(__xludf.DUMMYFUNCTION("TEXTJOIN("";"", TRUE, FILTER($B$2:$B$14794, #REF!=$D$2:$D$14794))"),"#N/A")</f>
        <v>#N/A</v>
      </c>
    </row>
    <row r="10586">
      <c r="B10586" s="4" t="s">
        <v>3351</v>
      </c>
      <c r="C10586" s="12" t="str">
        <f>IFERROR(__xludf.DUMMYFUNCTION("TEXTJOIN("";"", TRUE, FILTER($B$2:$B$14794, #REF!=$D$2:$D$14794))"),"#N/A")</f>
        <v>#N/A</v>
      </c>
    </row>
    <row r="10587">
      <c r="B10587" s="4" t="s">
        <v>3351</v>
      </c>
      <c r="C10587" s="12" t="str">
        <f>IFERROR(__xludf.DUMMYFUNCTION("TEXTJOIN("";"", TRUE, FILTER($B$2:$B$14794, #REF!=$D$2:$D$14794))"),"#N/A")</f>
        <v>#N/A</v>
      </c>
    </row>
    <row r="10588">
      <c r="B10588" s="4" t="s">
        <v>3351</v>
      </c>
      <c r="C10588" s="12" t="str">
        <f>IFERROR(__xludf.DUMMYFUNCTION("TEXTJOIN("";"", TRUE, FILTER($B$2:$B$14794, #REF!=$D$2:$D$14794))"),"#N/A")</f>
        <v>#N/A</v>
      </c>
    </row>
    <row r="10589">
      <c r="B10589" s="4" t="s">
        <v>3351</v>
      </c>
      <c r="C10589" s="12" t="str">
        <f>IFERROR(__xludf.DUMMYFUNCTION("TEXTJOIN("";"", TRUE, FILTER($B$2:$B$14794, #REF!=$D$2:$D$14794))"),"#N/A")</f>
        <v>#N/A</v>
      </c>
    </row>
    <row r="10590">
      <c r="B10590" s="4" t="s">
        <v>3351</v>
      </c>
      <c r="C10590" s="12" t="str">
        <f>IFERROR(__xludf.DUMMYFUNCTION("TEXTJOIN("";"", TRUE, FILTER($B$2:$B$14794, #REF!=$D$2:$D$14794))"),"#N/A")</f>
        <v>#N/A</v>
      </c>
    </row>
    <row r="10591">
      <c r="B10591" s="4" t="s">
        <v>3351</v>
      </c>
      <c r="C10591" s="12" t="str">
        <f>IFERROR(__xludf.DUMMYFUNCTION("TEXTJOIN("";"", TRUE, FILTER($B$2:$B$14794, #REF!=$D$2:$D$14794))"),"#N/A")</f>
        <v>#N/A</v>
      </c>
    </row>
    <row r="10592">
      <c r="B10592" s="4" t="s">
        <v>3351</v>
      </c>
      <c r="C10592" s="12" t="str">
        <f>IFERROR(__xludf.DUMMYFUNCTION("TEXTJOIN("";"", TRUE, FILTER($B$2:$B$14794, #REF!=$D$2:$D$14794))"),"#N/A")</f>
        <v>#N/A</v>
      </c>
    </row>
    <row r="10593">
      <c r="B10593" s="4" t="s">
        <v>3353</v>
      </c>
      <c r="C10593" s="12" t="str">
        <f>IFERROR(__xludf.DUMMYFUNCTION("TEXTJOIN("";"", TRUE, FILTER($B$2:$B$14794, #REF!=$D$2:$D$14794))"),"#N/A")</f>
        <v>#N/A</v>
      </c>
    </row>
    <row r="10594">
      <c r="B10594" s="4" t="s">
        <v>3353</v>
      </c>
      <c r="C10594" s="12" t="str">
        <f>IFERROR(__xludf.DUMMYFUNCTION("TEXTJOIN("";"", TRUE, FILTER($B$2:$B$14794, #REF!=$D$2:$D$14794))"),"#N/A")</f>
        <v>#N/A</v>
      </c>
    </row>
    <row r="10595">
      <c r="B10595" s="4" t="s">
        <v>3353</v>
      </c>
      <c r="C10595" s="12" t="str">
        <f>IFERROR(__xludf.DUMMYFUNCTION("TEXTJOIN("";"", TRUE, FILTER($B$2:$B$14794, #REF!=$D$2:$D$14794))"),"#N/A")</f>
        <v>#N/A</v>
      </c>
    </row>
    <row r="10596">
      <c r="B10596" s="4" t="s">
        <v>3353</v>
      </c>
      <c r="C10596" s="12" t="str">
        <f>IFERROR(__xludf.DUMMYFUNCTION("TEXTJOIN("";"", TRUE, FILTER($B$2:$B$14794, #REF!=$D$2:$D$14794))"),"#N/A")</f>
        <v>#N/A</v>
      </c>
    </row>
    <row r="10597">
      <c r="B10597" s="4" t="s">
        <v>3353</v>
      </c>
      <c r="C10597" s="12" t="str">
        <f>IFERROR(__xludf.DUMMYFUNCTION("TEXTJOIN("";"", TRUE, FILTER($B$2:$B$14794, #REF!=$D$2:$D$14794))"),"#N/A")</f>
        <v>#N/A</v>
      </c>
    </row>
    <row r="10598">
      <c r="B10598" s="4" t="s">
        <v>3353</v>
      </c>
      <c r="C10598" s="12" t="str">
        <f>IFERROR(__xludf.DUMMYFUNCTION("TEXTJOIN("";"", TRUE, FILTER($B$2:$B$14794, #REF!=$D$2:$D$14794))"),"#N/A")</f>
        <v>#N/A</v>
      </c>
    </row>
    <row r="10599">
      <c r="B10599" s="4" t="s">
        <v>3355</v>
      </c>
      <c r="C10599" s="12" t="str">
        <f>IFERROR(__xludf.DUMMYFUNCTION("TEXTJOIN("";"", TRUE, FILTER($B$2:$B$14794, #REF!=$D$2:$D$14794))"),"#N/A")</f>
        <v>#N/A</v>
      </c>
    </row>
    <row r="10600">
      <c r="B10600" s="4" t="s">
        <v>3357</v>
      </c>
      <c r="C10600" s="12" t="str">
        <f>IFERROR(__xludf.DUMMYFUNCTION("TEXTJOIN("";"", TRUE, FILTER($B$2:$B$14794, #REF!=$D$2:$D$14794))"),"#N/A")</f>
        <v>#N/A</v>
      </c>
    </row>
    <row r="10601">
      <c r="B10601" s="4" t="s">
        <v>3357</v>
      </c>
      <c r="C10601" s="12" t="str">
        <f>IFERROR(__xludf.DUMMYFUNCTION("TEXTJOIN("";"", TRUE, FILTER($B$2:$B$14794, #REF!=$D$2:$D$14794))"),"#N/A")</f>
        <v>#N/A</v>
      </c>
    </row>
    <row r="10602">
      <c r="B10602" s="4" t="s">
        <v>3357</v>
      </c>
      <c r="C10602" s="12" t="str">
        <f>IFERROR(__xludf.DUMMYFUNCTION("TEXTJOIN("";"", TRUE, FILTER($B$2:$B$14794, #REF!=$D$2:$D$14794))"),"#N/A")</f>
        <v>#N/A</v>
      </c>
    </row>
    <row r="10603">
      <c r="B10603" s="4" t="s">
        <v>3357</v>
      </c>
      <c r="C10603" s="12" t="str">
        <f>IFERROR(__xludf.DUMMYFUNCTION("TEXTJOIN("";"", TRUE, FILTER($B$2:$B$14794, #REF!=$D$2:$D$14794))"),"#N/A")</f>
        <v>#N/A</v>
      </c>
    </row>
    <row r="10604">
      <c r="B10604" s="4" t="s">
        <v>3357</v>
      </c>
      <c r="C10604" s="12" t="str">
        <f>IFERROR(__xludf.DUMMYFUNCTION("TEXTJOIN("";"", TRUE, FILTER($B$2:$B$14794, #REF!=$D$2:$D$14794))"),"#N/A")</f>
        <v>#N/A</v>
      </c>
    </row>
    <row r="10605">
      <c r="B10605" s="4" t="s">
        <v>3357</v>
      </c>
      <c r="C10605" s="12" t="str">
        <f>IFERROR(__xludf.DUMMYFUNCTION("TEXTJOIN("";"", TRUE, FILTER($B$2:$B$14794, #REF!=$D$2:$D$14794))"),"#N/A")</f>
        <v>#N/A</v>
      </c>
    </row>
    <row r="10606">
      <c r="B10606" s="4" t="s">
        <v>3357</v>
      </c>
      <c r="C10606" s="12" t="str">
        <f>IFERROR(__xludf.DUMMYFUNCTION("TEXTJOIN("";"", TRUE, FILTER($B$2:$B$14794, #REF!=$D$2:$D$14794))"),"#N/A")</f>
        <v>#N/A</v>
      </c>
    </row>
    <row r="10607">
      <c r="B10607" s="4" t="s">
        <v>3357</v>
      </c>
      <c r="C10607" s="12" t="str">
        <f>IFERROR(__xludf.DUMMYFUNCTION("TEXTJOIN("";"", TRUE, FILTER($B$2:$B$14794, #REF!=$D$2:$D$14794))"),"#N/A")</f>
        <v>#N/A</v>
      </c>
    </row>
    <row r="10608">
      <c r="B10608" s="4" t="s">
        <v>3357</v>
      </c>
      <c r="C10608" s="12" t="str">
        <f>IFERROR(__xludf.DUMMYFUNCTION("TEXTJOIN("";"", TRUE, FILTER($B$2:$B$14794, #REF!=$D$2:$D$14794))"),"#N/A")</f>
        <v>#N/A</v>
      </c>
    </row>
    <row r="10609">
      <c r="B10609" s="4" t="s">
        <v>3357</v>
      </c>
      <c r="C10609" s="12" t="str">
        <f>IFERROR(__xludf.DUMMYFUNCTION("TEXTJOIN("";"", TRUE, FILTER($B$2:$B$14794, #REF!=$D$2:$D$14794))"),"#N/A")</f>
        <v>#N/A</v>
      </c>
    </row>
    <row r="10610">
      <c r="B10610" s="4" t="s">
        <v>3359</v>
      </c>
      <c r="C10610" s="12" t="str">
        <f>IFERROR(__xludf.DUMMYFUNCTION("TEXTJOIN("";"", TRUE, FILTER($B$2:$B$14794, #REF!=$D$2:$D$14794))"),"#N/A")</f>
        <v>#N/A</v>
      </c>
    </row>
    <row r="10611">
      <c r="B10611" s="4" t="s">
        <v>3359</v>
      </c>
      <c r="C10611" s="12" t="str">
        <f>IFERROR(__xludf.DUMMYFUNCTION("TEXTJOIN("";"", TRUE, FILTER($B$2:$B$14794, #REF!=$D$2:$D$14794))"),"#N/A")</f>
        <v>#N/A</v>
      </c>
    </row>
    <row r="10612">
      <c r="B10612" s="4" t="s">
        <v>3359</v>
      </c>
      <c r="C10612" s="12" t="str">
        <f>IFERROR(__xludf.DUMMYFUNCTION("TEXTJOIN("";"", TRUE, FILTER($B$2:$B$14794, #REF!=$D$2:$D$14794))"),"#N/A")</f>
        <v>#N/A</v>
      </c>
    </row>
    <row r="10613">
      <c r="B10613" s="4" t="s">
        <v>3359</v>
      </c>
      <c r="C10613" s="12" t="str">
        <f>IFERROR(__xludf.DUMMYFUNCTION("TEXTJOIN("";"", TRUE, FILTER($B$2:$B$14794, #REF!=$D$2:$D$14794))"),"#N/A")</f>
        <v>#N/A</v>
      </c>
    </row>
    <row r="10614">
      <c r="B10614" s="4" t="s">
        <v>3359</v>
      </c>
      <c r="C10614" s="12" t="str">
        <f>IFERROR(__xludf.DUMMYFUNCTION("TEXTJOIN("";"", TRUE, FILTER($B$2:$B$14794, #REF!=$D$2:$D$14794))"),"#N/A")</f>
        <v>#N/A</v>
      </c>
    </row>
    <row r="10615">
      <c r="B10615" s="4" t="s">
        <v>3359</v>
      </c>
      <c r="C10615" s="12" t="str">
        <f>IFERROR(__xludf.DUMMYFUNCTION("TEXTJOIN("";"", TRUE, FILTER($B$2:$B$14794, #REF!=$D$2:$D$14794))"),"#N/A")</f>
        <v>#N/A</v>
      </c>
    </row>
    <row r="10616">
      <c r="B10616" s="4" t="s">
        <v>3359</v>
      </c>
      <c r="C10616" s="12" t="str">
        <f>IFERROR(__xludf.DUMMYFUNCTION("TEXTJOIN("";"", TRUE, FILTER($B$2:$B$14794, #REF!=$D$2:$D$14794))"),"#N/A")</f>
        <v>#N/A</v>
      </c>
    </row>
    <row r="10617">
      <c r="B10617" s="4" t="s">
        <v>3361</v>
      </c>
      <c r="C10617" s="12" t="str">
        <f>IFERROR(__xludf.DUMMYFUNCTION("TEXTJOIN("";"", TRUE, FILTER($B$2:$B$14794, #REF!=$D$2:$D$14794))"),"#N/A")</f>
        <v>#N/A</v>
      </c>
    </row>
    <row r="10618">
      <c r="B10618" s="4" t="s">
        <v>3361</v>
      </c>
      <c r="C10618" s="12" t="str">
        <f>IFERROR(__xludf.DUMMYFUNCTION("TEXTJOIN("";"", TRUE, FILTER($B$2:$B$14794, #REF!=$D$2:$D$14794))"),"#N/A")</f>
        <v>#N/A</v>
      </c>
    </row>
    <row r="10619">
      <c r="B10619" s="4" t="s">
        <v>3361</v>
      </c>
      <c r="C10619" s="12" t="str">
        <f>IFERROR(__xludf.DUMMYFUNCTION("TEXTJOIN("";"", TRUE, FILTER($B$2:$B$14794, #REF!=$D$2:$D$14794))"),"#N/A")</f>
        <v>#N/A</v>
      </c>
    </row>
    <row r="10620">
      <c r="B10620" s="4" t="s">
        <v>3361</v>
      </c>
      <c r="C10620" s="12" t="str">
        <f>IFERROR(__xludf.DUMMYFUNCTION("TEXTJOIN("";"", TRUE, FILTER($B$2:$B$14794, #REF!=$D$2:$D$14794))"),"#N/A")</f>
        <v>#N/A</v>
      </c>
    </row>
    <row r="10621">
      <c r="B10621" s="4" t="s">
        <v>3361</v>
      </c>
      <c r="C10621" s="12" t="str">
        <f>IFERROR(__xludf.DUMMYFUNCTION("TEXTJOIN("";"", TRUE, FILTER($B$2:$B$14794, #REF!=$D$2:$D$14794))"),"#N/A")</f>
        <v>#N/A</v>
      </c>
    </row>
    <row r="10622">
      <c r="B10622" s="4" t="s">
        <v>3363</v>
      </c>
      <c r="C10622" s="12" t="str">
        <f>IFERROR(__xludf.DUMMYFUNCTION("TEXTJOIN("";"", TRUE, FILTER($B$2:$B$14794, #REF!=$D$2:$D$14794))"),"#N/A")</f>
        <v>#N/A</v>
      </c>
    </row>
    <row r="10623">
      <c r="B10623" s="4" t="s">
        <v>3363</v>
      </c>
      <c r="C10623" s="12" t="str">
        <f>IFERROR(__xludf.DUMMYFUNCTION("TEXTJOIN("";"", TRUE, FILTER($B$2:$B$14794, #REF!=$D$2:$D$14794))"),"#N/A")</f>
        <v>#N/A</v>
      </c>
    </row>
    <row r="10624">
      <c r="B10624" s="4" t="s">
        <v>3363</v>
      </c>
      <c r="C10624" s="12" t="str">
        <f>IFERROR(__xludf.DUMMYFUNCTION("TEXTJOIN("";"", TRUE, FILTER($B$2:$B$14794, #REF!=$D$2:$D$14794))"),"#N/A")</f>
        <v>#N/A</v>
      </c>
    </row>
    <row r="10625">
      <c r="B10625" s="4" t="s">
        <v>3363</v>
      </c>
      <c r="C10625" s="12" t="str">
        <f>IFERROR(__xludf.DUMMYFUNCTION("TEXTJOIN("";"", TRUE, FILTER($B$2:$B$14794, #REF!=$D$2:$D$14794))"),"#N/A")</f>
        <v>#N/A</v>
      </c>
    </row>
    <row r="10626">
      <c r="B10626" s="4" t="s">
        <v>3363</v>
      </c>
      <c r="C10626" s="12" t="str">
        <f>IFERROR(__xludf.DUMMYFUNCTION("TEXTJOIN("";"", TRUE, FILTER($B$2:$B$14794, #REF!=$D$2:$D$14794))"),"#N/A")</f>
        <v>#N/A</v>
      </c>
    </row>
    <row r="10627">
      <c r="B10627" s="4" t="s">
        <v>3365</v>
      </c>
      <c r="C10627" s="12" t="str">
        <f>IFERROR(__xludf.DUMMYFUNCTION("TEXTJOIN("";"", TRUE, FILTER($B$2:$B$14794, #REF!=$D$2:$D$14794))"),"#N/A")</f>
        <v>#N/A</v>
      </c>
    </row>
    <row r="10628">
      <c r="B10628" s="4" t="s">
        <v>3365</v>
      </c>
      <c r="C10628" s="12" t="str">
        <f>IFERROR(__xludf.DUMMYFUNCTION("TEXTJOIN("";"", TRUE, FILTER($B$2:$B$14794, #REF!=$D$2:$D$14794))"),"#N/A")</f>
        <v>#N/A</v>
      </c>
    </row>
    <row r="10629">
      <c r="B10629" s="4" t="s">
        <v>3365</v>
      </c>
      <c r="C10629" s="12" t="str">
        <f>IFERROR(__xludf.DUMMYFUNCTION("TEXTJOIN("";"", TRUE, FILTER($B$2:$B$14794, #REF!=$D$2:$D$14794))"),"#N/A")</f>
        <v>#N/A</v>
      </c>
    </row>
    <row r="10630">
      <c r="B10630" s="4" t="s">
        <v>3365</v>
      </c>
      <c r="C10630" s="12" t="str">
        <f>IFERROR(__xludf.DUMMYFUNCTION("TEXTJOIN("";"", TRUE, FILTER($B$2:$B$14794, #REF!=$D$2:$D$14794))"),"#N/A")</f>
        <v>#N/A</v>
      </c>
    </row>
    <row r="10631">
      <c r="B10631" s="4" t="s">
        <v>3365</v>
      </c>
      <c r="C10631" s="12" t="str">
        <f>IFERROR(__xludf.DUMMYFUNCTION("TEXTJOIN("";"", TRUE, FILTER($B$2:$B$14794, #REF!=$D$2:$D$14794))"),"#N/A")</f>
        <v>#N/A</v>
      </c>
    </row>
    <row r="10632">
      <c r="B10632" s="4" t="s">
        <v>3365</v>
      </c>
      <c r="C10632" s="12" t="str">
        <f>IFERROR(__xludf.DUMMYFUNCTION("TEXTJOIN("";"", TRUE, FILTER($B$2:$B$14794, #REF!=$D$2:$D$14794))"),"#N/A")</f>
        <v>#N/A</v>
      </c>
    </row>
    <row r="10633">
      <c r="B10633" s="4" t="s">
        <v>3365</v>
      </c>
      <c r="C10633" s="12" t="str">
        <f>IFERROR(__xludf.DUMMYFUNCTION("TEXTJOIN("";"", TRUE, FILTER($B$2:$B$14794, #REF!=$D$2:$D$14794))"),"#N/A")</f>
        <v>#N/A</v>
      </c>
    </row>
    <row r="10634">
      <c r="B10634" s="4" t="s">
        <v>3365</v>
      </c>
      <c r="C10634" s="12" t="str">
        <f>IFERROR(__xludf.DUMMYFUNCTION("TEXTJOIN("";"", TRUE, FILTER($B$2:$B$14794, #REF!=$D$2:$D$14794))"),"#N/A")</f>
        <v>#N/A</v>
      </c>
    </row>
    <row r="10635">
      <c r="B10635" s="4" t="s">
        <v>3365</v>
      </c>
      <c r="C10635" s="12" t="str">
        <f>IFERROR(__xludf.DUMMYFUNCTION("TEXTJOIN("";"", TRUE, FILTER($B$2:$B$14794, #REF!=$D$2:$D$14794))"),"#N/A")</f>
        <v>#N/A</v>
      </c>
    </row>
    <row r="10636">
      <c r="B10636" s="4" t="s">
        <v>3367</v>
      </c>
      <c r="C10636" s="12" t="str">
        <f>IFERROR(__xludf.DUMMYFUNCTION("TEXTJOIN("";"", TRUE, FILTER($B$2:$B$14794, #REF!=$D$2:$D$14794))"),"#N/A")</f>
        <v>#N/A</v>
      </c>
    </row>
    <row r="10637">
      <c r="B10637" s="4" t="s">
        <v>3369</v>
      </c>
      <c r="C10637" s="12" t="str">
        <f>IFERROR(__xludf.DUMMYFUNCTION("TEXTJOIN("";"", TRUE, FILTER($B$2:$B$14794, #REF!=$D$2:$D$14794))"),"#N/A")</f>
        <v>#N/A</v>
      </c>
    </row>
    <row r="10638">
      <c r="B10638" s="4" t="s">
        <v>3369</v>
      </c>
      <c r="C10638" s="12" t="str">
        <f>IFERROR(__xludf.DUMMYFUNCTION("TEXTJOIN("";"", TRUE, FILTER($B$2:$B$14794, #REF!=$D$2:$D$14794))"),"#N/A")</f>
        <v>#N/A</v>
      </c>
    </row>
    <row r="10639">
      <c r="B10639" s="4" t="s">
        <v>3369</v>
      </c>
      <c r="C10639" s="12" t="str">
        <f>IFERROR(__xludf.DUMMYFUNCTION("TEXTJOIN("";"", TRUE, FILTER($B$2:$B$14794, #REF!=$D$2:$D$14794))"),"#N/A")</f>
        <v>#N/A</v>
      </c>
    </row>
    <row r="10640">
      <c r="B10640" s="4" t="s">
        <v>3369</v>
      </c>
      <c r="C10640" s="12" t="str">
        <f>IFERROR(__xludf.DUMMYFUNCTION("TEXTJOIN("";"", TRUE, FILTER($B$2:$B$14794, #REF!=$D$2:$D$14794))"),"#N/A")</f>
        <v>#N/A</v>
      </c>
    </row>
    <row r="10641">
      <c r="B10641" s="4" t="s">
        <v>3369</v>
      </c>
      <c r="C10641" s="12" t="str">
        <f>IFERROR(__xludf.DUMMYFUNCTION("TEXTJOIN("";"", TRUE, FILTER($B$2:$B$14794, #REF!=$D$2:$D$14794))"),"#N/A")</f>
        <v>#N/A</v>
      </c>
    </row>
    <row r="10642">
      <c r="B10642" s="4" t="s">
        <v>3369</v>
      </c>
      <c r="C10642" s="12" t="str">
        <f>IFERROR(__xludf.DUMMYFUNCTION("TEXTJOIN("";"", TRUE, FILTER($B$2:$B$14794, #REF!=$D$2:$D$14794))"),"#N/A")</f>
        <v>#N/A</v>
      </c>
    </row>
    <row r="10643">
      <c r="B10643" s="4" t="s">
        <v>3369</v>
      </c>
      <c r="C10643" s="12" t="str">
        <f>IFERROR(__xludf.DUMMYFUNCTION("TEXTJOIN("";"", TRUE, FILTER($B$2:$B$14794, #REF!=$D$2:$D$14794))"),"#N/A")</f>
        <v>#N/A</v>
      </c>
    </row>
    <row r="10644">
      <c r="B10644" s="4" t="s">
        <v>3369</v>
      </c>
      <c r="C10644" s="12" t="str">
        <f>IFERROR(__xludf.DUMMYFUNCTION("TEXTJOIN("";"", TRUE, FILTER($B$2:$B$14794, #REF!=$D$2:$D$14794))"),"#N/A")</f>
        <v>#N/A</v>
      </c>
    </row>
    <row r="10645">
      <c r="B10645" s="4" t="s">
        <v>3369</v>
      </c>
      <c r="C10645" s="12" t="str">
        <f>IFERROR(__xludf.DUMMYFUNCTION("TEXTJOIN("";"", TRUE, FILTER($B$2:$B$14794, #REF!=$D$2:$D$14794))"),"#N/A")</f>
        <v>#N/A</v>
      </c>
    </row>
    <row r="10646">
      <c r="B10646" s="4" t="s">
        <v>3371</v>
      </c>
      <c r="C10646" s="12" t="str">
        <f>IFERROR(__xludf.DUMMYFUNCTION("TEXTJOIN("";"", TRUE, FILTER($B$2:$B$14794, #REF!=$D$2:$D$14794))"),"#N/A")</f>
        <v>#N/A</v>
      </c>
    </row>
    <row r="10647">
      <c r="B10647" s="4" t="s">
        <v>3374</v>
      </c>
      <c r="C10647" s="12" t="str">
        <f>IFERROR(__xludf.DUMMYFUNCTION("TEXTJOIN("";"", TRUE, FILTER($B$2:$B$14794, #REF!=$D$2:$D$14794))"),"#N/A")</f>
        <v>#N/A</v>
      </c>
    </row>
    <row r="10648">
      <c r="B10648" s="4" t="s">
        <v>3374</v>
      </c>
      <c r="C10648" s="12" t="str">
        <f>IFERROR(__xludf.DUMMYFUNCTION("TEXTJOIN("";"", TRUE, FILTER($B$2:$B$14794, #REF!=$D$2:$D$14794))"),"#N/A")</f>
        <v>#N/A</v>
      </c>
    </row>
    <row r="10649">
      <c r="B10649" s="4" t="s">
        <v>3374</v>
      </c>
      <c r="C10649" s="12" t="str">
        <f>IFERROR(__xludf.DUMMYFUNCTION("TEXTJOIN("";"", TRUE, FILTER($B$2:$B$14794, #REF!=$D$2:$D$14794))"),"#N/A")</f>
        <v>#N/A</v>
      </c>
    </row>
    <row r="10650">
      <c r="B10650" s="4" t="s">
        <v>3374</v>
      </c>
      <c r="C10650" s="12" t="str">
        <f>IFERROR(__xludf.DUMMYFUNCTION("TEXTJOIN("";"", TRUE, FILTER($B$2:$B$14794, #REF!=$D$2:$D$14794))"),"#N/A")</f>
        <v>#N/A</v>
      </c>
    </row>
    <row r="10651">
      <c r="B10651" s="4" t="s">
        <v>3374</v>
      </c>
      <c r="C10651" s="12" t="str">
        <f>IFERROR(__xludf.DUMMYFUNCTION("TEXTJOIN("";"", TRUE, FILTER($B$2:$B$14794, #REF!=$D$2:$D$14794))"),"#N/A")</f>
        <v>#N/A</v>
      </c>
    </row>
    <row r="10652">
      <c r="B10652" s="4" t="s">
        <v>3374</v>
      </c>
      <c r="C10652" s="12" t="str">
        <f>IFERROR(__xludf.DUMMYFUNCTION("TEXTJOIN("";"", TRUE, FILTER($B$2:$B$14794, #REF!=$D$2:$D$14794))"),"#N/A")</f>
        <v>#N/A</v>
      </c>
    </row>
    <row r="10653">
      <c r="B10653" s="4" t="s">
        <v>3374</v>
      </c>
      <c r="C10653" s="12" t="str">
        <f>IFERROR(__xludf.DUMMYFUNCTION("TEXTJOIN("";"", TRUE, FILTER($B$2:$B$14794, #REF!=$D$2:$D$14794))"),"#N/A")</f>
        <v>#N/A</v>
      </c>
    </row>
    <row r="10654">
      <c r="B10654" s="4" t="s">
        <v>3374</v>
      </c>
      <c r="C10654" s="12" t="str">
        <f>IFERROR(__xludf.DUMMYFUNCTION("TEXTJOIN("";"", TRUE, FILTER($B$2:$B$14794, #REF!=$D$2:$D$14794))"),"#N/A")</f>
        <v>#N/A</v>
      </c>
    </row>
    <row r="10655">
      <c r="B10655" s="4" t="s">
        <v>3374</v>
      </c>
      <c r="C10655" s="12" t="str">
        <f>IFERROR(__xludf.DUMMYFUNCTION("TEXTJOIN("";"", TRUE, FILTER($B$2:$B$14794, #REF!=$D$2:$D$14794))"),"#N/A")</f>
        <v>#N/A</v>
      </c>
    </row>
    <row r="10656">
      <c r="B10656" s="4" t="s">
        <v>3374</v>
      </c>
      <c r="C10656" s="12" t="str">
        <f>IFERROR(__xludf.DUMMYFUNCTION("TEXTJOIN("";"", TRUE, FILTER($B$2:$B$14794, #REF!=$D$2:$D$14794))"),"#N/A")</f>
        <v>#N/A</v>
      </c>
    </row>
    <row r="10657">
      <c r="B10657" s="4" t="s">
        <v>3376</v>
      </c>
      <c r="C10657" s="12" t="str">
        <f>IFERROR(__xludf.DUMMYFUNCTION("TEXTJOIN("";"", TRUE, FILTER($B$2:$B$14794, #REF!=$D$2:$D$14794))"),"#N/A")</f>
        <v>#N/A</v>
      </c>
    </row>
    <row r="10658">
      <c r="B10658" s="4" t="s">
        <v>3378</v>
      </c>
      <c r="C10658" s="12" t="str">
        <f>IFERROR(__xludf.DUMMYFUNCTION("TEXTJOIN("";"", TRUE, FILTER($B$2:$B$14794, #REF!=$D$2:$D$14794))"),"#N/A")</f>
        <v>#N/A</v>
      </c>
    </row>
    <row r="10659">
      <c r="B10659" s="4" t="s">
        <v>3378</v>
      </c>
      <c r="C10659" s="12" t="str">
        <f>IFERROR(__xludf.DUMMYFUNCTION("TEXTJOIN("";"", TRUE, FILTER($B$2:$B$14794, #REF!=$D$2:$D$14794))"),"#N/A")</f>
        <v>#N/A</v>
      </c>
    </row>
    <row r="10660">
      <c r="B10660" s="4" t="s">
        <v>3378</v>
      </c>
      <c r="C10660" s="12" t="str">
        <f>IFERROR(__xludf.DUMMYFUNCTION("TEXTJOIN("";"", TRUE, FILTER($B$2:$B$14794, #REF!=$D$2:$D$14794))"),"#N/A")</f>
        <v>#N/A</v>
      </c>
    </row>
    <row r="10661">
      <c r="B10661" s="4" t="s">
        <v>3378</v>
      </c>
      <c r="C10661" s="12" t="str">
        <f>IFERROR(__xludf.DUMMYFUNCTION("TEXTJOIN("";"", TRUE, FILTER($B$2:$B$14794, #REF!=$D$2:$D$14794))"),"#N/A")</f>
        <v>#N/A</v>
      </c>
    </row>
    <row r="10662">
      <c r="B10662" s="4" t="s">
        <v>3380</v>
      </c>
      <c r="C10662" s="12" t="str">
        <f>IFERROR(__xludf.DUMMYFUNCTION("TEXTJOIN("";"", TRUE, FILTER($B$2:$B$14794, #REF!=$D$2:$D$14794))"),"#N/A")</f>
        <v>#N/A</v>
      </c>
    </row>
    <row r="10663">
      <c r="B10663" s="4" t="s">
        <v>3380</v>
      </c>
      <c r="C10663" s="12" t="str">
        <f>IFERROR(__xludf.DUMMYFUNCTION("TEXTJOIN("";"", TRUE, FILTER($B$2:$B$14794, #REF!=$D$2:$D$14794))"),"#N/A")</f>
        <v>#N/A</v>
      </c>
    </row>
    <row r="10664">
      <c r="B10664" s="4" t="s">
        <v>3380</v>
      </c>
      <c r="C10664" s="12" t="str">
        <f>IFERROR(__xludf.DUMMYFUNCTION("TEXTJOIN("";"", TRUE, FILTER($B$2:$B$14794, #REF!=$D$2:$D$14794))"),"#N/A")</f>
        <v>#N/A</v>
      </c>
    </row>
    <row r="10665">
      <c r="B10665" s="4" t="s">
        <v>3380</v>
      </c>
      <c r="C10665" s="12" t="str">
        <f>IFERROR(__xludf.DUMMYFUNCTION("TEXTJOIN("";"", TRUE, FILTER($B$2:$B$14794, #REF!=$D$2:$D$14794))"),"#N/A")</f>
        <v>#N/A</v>
      </c>
    </row>
    <row r="10666">
      <c r="B10666" s="4" t="s">
        <v>3380</v>
      </c>
      <c r="C10666" s="12" t="str">
        <f>IFERROR(__xludf.DUMMYFUNCTION("TEXTJOIN("";"", TRUE, FILTER($B$2:$B$14794, #REF!=$D$2:$D$14794))"),"#N/A")</f>
        <v>#N/A</v>
      </c>
    </row>
    <row r="10667">
      <c r="B10667" s="4" t="s">
        <v>3380</v>
      </c>
      <c r="C10667" s="12" t="str">
        <f>IFERROR(__xludf.DUMMYFUNCTION("TEXTJOIN("";"", TRUE, FILTER($B$2:$B$14794, #REF!=$D$2:$D$14794))"),"#N/A")</f>
        <v>#N/A</v>
      </c>
    </row>
    <row r="10668">
      <c r="B10668" s="4" t="s">
        <v>3380</v>
      </c>
      <c r="C10668" s="12" t="str">
        <f>IFERROR(__xludf.DUMMYFUNCTION("TEXTJOIN("";"", TRUE, FILTER($B$2:$B$14794, #REF!=$D$2:$D$14794))"),"#N/A")</f>
        <v>#N/A</v>
      </c>
    </row>
    <row r="10669">
      <c r="B10669" s="4" t="s">
        <v>3382</v>
      </c>
      <c r="C10669" s="12" t="str">
        <f>IFERROR(__xludf.DUMMYFUNCTION("TEXTJOIN("";"", TRUE, FILTER($B$2:$B$14794, #REF!=$D$2:$D$14794))"),"#N/A")</f>
        <v>#N/A</v>
      </c>
    </row>
    <row r="10670">
      <c r="B10670" s="4" t="s">
        <v>3384</v>
      </c>
      <c r="C10670" s="12" t="str">
        <f>IFERROR(__xludf.DUMMYFUNCTION("TEXTJOIN("";"", TRUE, FILTER($B$2:$B$14794, #REF!=$D$2:$D$14794))"),"#N/A")</f>
        <v>#N/A</v>
      </c>
    </row>
    <row r="10671">
      <c r="B10671" s="4" t="s">
        <v>3384</v>
      </c>
      <c r="C10671" s="12" t="str">
        <f>IFERROR(__xludf.DUMMYFUNCTION("TEXTJOIN("";"", TRUE, FILTER($B$2:$B$14794, #REF!=$D$2:$D$14794))"),"#N/A")</f>
        <v>#N/A</v>
      </c>
    </row>
    <row r="10672">
      <c r="B10672" s="4" t="s">
        <v>3384</v>
      </c>
      <c r="C10672" s="12" t="str">
        <f>IFERROR(__xludf.DUMMYFUNCTION("TEXTJOIN("";"", TRUE, FILTER($B$2:$B$14794, #REF!=$D$2:$D$14794))"),"#N/A")</f>
        <v>#N/A</v>
      </c>
    </row>
    <row r="10673">
      <c r="B10673" s="4" t="s">
        <v>3384</v>
      </c>
      <c r="C10673" s="12" t="str">
        <f>IFERROR(__xludf.DUMMYFUNCTION("TEXTJOIN("";"", TRUE, FILTER($B$2:$B$14794, #REF!=$D$2:$D$14794))"),"#N/A")</f>
        <v>#N/A</v>
      </c>
    </row>
    <row r="10674">
      <c r="B10674" s="4" t="s">
        <v>3384</v>
      </c>
      <c r="C10674" s="12" t="str">
        <f>IFERROR(__xludf.DUMMYFUNCTION("TEXTJOIN("";"", TRUE, FILTER($B$2:$B$14794, #REF!=$D$2:$D$14794))"),"#N/A")</f>
        <v>#N/A</v>
      </c>
    </row>
    <row r="10675">
      <c r="B10675" s="4" t="s">
        <v>3384</v>
      </c>
      <c r="C10675" s="12" t="str">
        <f>IFERROR(__xludf.DUMMYFUNCTION("TEXTJOIN("";"", TRUE, FILTER($B$2:$B$14794, #REF!=$D$2:$D$14794))"),"#N/A")</f>
        <v>#N/A</v>
      </c>
    </row>
    <row r="10676">
      <c r="B10676" s="4" t="s">
        <v>3386</v>
      </c>
      <c r="C10676" s="12" t="str">
        <f>IFERROR(__xludf.DUMMYFUNCTION("TEXTJOIN("";"", TRUE, FILTER($B$2:$B$14794, #REF!=$D$2:$D$14794))"),"#N/A")</f>
        <v>#N/A</v>
      </c>
    </row>
    <row r="10677">
      <c r="B10677" s="4" t="s">
        <v>3386</v>
      </c>
      <c r="C10677" s="12" t="str">
        <f>IFERROR(__xludf.DUMMYFUNCTION("TEXTJOIN("";"", TRUE, FILTER($B$2:$B$14794, #REF!=$D$2:$D$14794))"),"#N/A")</f>
        <v>#N/A</v>
      </c>
    </row>
    <row r="10678">
      <c r="B10678" s="4" t="s">
        <v>3386</v>
      </c>
      <c r="C10678" s="12" t="str">
        <f>IFERROR(__xludf.DUMMYFUNCTION("TEXTJOIN("";"", TRUE, FILTER($B$2:$B$14794, #REF!=$D$2:$D$14794))"),"#N/A")</f>
        <v>#N/A</v>
      </c>
    </row>
    <row r="10679">
      <c r="B10679" s="4" t="s">
        <v>3386</v>
      </c>
      <c r="C10679" s="12" t="str">
        <f>IFERROR(__xludf.DUMMYFUNCTION("TEXTJOIN("";"", TRUE, FILTER($B$2:$B$14794, #REF!=$D$2:$D$14794))"),"#N/A")</f>
        <v>#N/A</v>
      </c>
    </row>
    <row r="10680">
      <c r="B10680" s="4" t="s">
        <v>3386</v>
      </c>
      <c r="C10680" s="12" t="str">
        <f>IFERROR(__xludf.DUMMYFUNCTION("TEXTJOIN("";"", TRUE, FILTER($B$2:$B$14794, #REF!=$D$2:$D$14794))"),"#N/A")</f>
        <v>#N/A</v>
      </c>
    </row>
    <row r="10681">
      <c r="B10681" s="4" t="s">
        <v>3386</v>
      </c>
      <c r="C10681" s="12" t="str">
        <f>IFERROR(__xludf.DUMMYFUNCTION("TEXTJOIN("";"", TRUE, FILTER($B$2:$B$14794, #REF!=$D$2:$D$14794))"),"#N/A")</f>
        <v>#N/A</v>
      </c>
    </row>
    <row r="10682">
      <c r="B10682" s="4" t="s">
        <v>3388</v>
      </c>
      <c r="C10682" s="12" t="str">
        <f>IFERROR(__xludf.DUMMYFUNCTION("TEXTJOIN("";"", TRUE, FILTER($B$2:$B$14794, #REF!=$D$2:$D$14794))"),"#N/A")</f>
        <v>#N/A</v>
      </c>
    </row>
    <row r="10683">
      <c r="B10683" s="4" t="s">
        <v>3388</v>
      </c>
      <c r="C10683" s="12" t="str">
        <f>IFERROR(__xludf.DUMMYFUNCTION("TEXTJOIN("";"", TRUE, FILTER($B$2:$B$14794, #REF!=$D$2:$D$14794))"),"#N/A")</f>
        <v>#N/A</v>
      </c>
    </row>
    <row r="10684">
      <c r="B10684" s="4" t="s">
        <v>3388</v>
      </c>
      <c r="C10684" s="12" t="str">
        <f>IFERROR(__xludf.DUMMYFUNCTION("TEXTJOIN("";"", TRUE, FILTER($B$2:$B$14794, #REF!=$D$2:$D$14794))"),"#N/A")</f>
        <v>#N/A</v>
      </c>
    </row>
    <row r="10685">
      <c r="B10685" s="4" t="s">
        <v>3388</v>
      </c>
      <c r="C10685" s="12" t="str">
        <f>IFERROR(__xludf.DUMMYFUNCTION("TEXTJOIN("";"", TRUE, FILTER($B$2:$B$14794, #REF!=$D$2:$D$14794))"),"#N/A")</f>
        <v>#N/A</v>
      </c>
    </row>
    <row r="10686">
      <c r="B10686" s="4" t="s">
        <v>3388</v>
      </c>
      <c r="C10686" s="12" t="str">
        <f>IFERROR(__xludf.DUMMYFUNCTION("TEXTJOIN("";"", TRUE, FILTER($B$2:$B$14794, #REF!=$D$2:$D$14794))"),"#N/A")</f>
        <v>#N/A</v>
      </c>
    </row>
    <row r="10687">
      <c r="B10687" s="4" t="s">
        <v>3388</v>
      </c>
      <c r="C10687" s="12" t="str">
        <f>IFERROR(__xludf.DUMMYFUNCTION("TEXTJOIN("";"", TRUE, FILTER($B$2:$B$14794, #REF!=$D$2:$D$14794))"),"#N/A")</f>
        <v>#N/A</v>
      </c>
    </row>
    <row r="10688">
      <c r="B10688" s="4" t="s">
        <v>3390</v>
      </c>
      <c r="C10688" s="12" t="str">
        <f>IFERROR(__xludf.DUMMYFUNCTION("TEXTJOIN("";"", TRUE, FILTER($B$2:$B$14794, #REF!=$D$2:$D$14794))"),"#N/A")</f>
        <v>#N/A</v>
      </c>
    </row>
    <row r="10689">
      <c r="B10689" s="4" t="s">
        <v>3390</v>
      </c>
      <c r="C10689" s="12" t="str">
        <f>IFERROR(__xludf.DUMMYFUNCTION("TEXTJOIN("";"", TRUE, FILTER($B$2:$B$14794, #REF!=$D$2:$D$14794))"),"#N/A")</f>
        <v>#N/A</v>
      </c>
    </row>
    <row r="10690">
      <c r="B10690" s="4" t="s">
        <v>3390</v>
      </c>
      <c r="C10690" s="12" t="str">
        <f>IFERROR(__xludf.DUMMYFUNCTION("TEXTJOIN("";"", TRUE, FILTER($B$2:$B$14794, #REF!=$D$2:$D$14794))"),"#N/A")</f>
        <v>#N/A</v>
      </c>
    </row>
    <row r="10691">
      <c r="B10691" s="4" t="s">
        <v>3390</v>
      </c>
      <c r="C10691" s="12" t="str">
        <f>IFERROR(__xludf.DUMMYFUNCTION("TEXTJOIN("";"", TRUE, FILTER($B$2:$B$14794, #REF!=$D$2:$D$14794))"),"#N/A")</f>
        <v>#N/A</v>
      </c>
    </row>
    <row r="10692">
      <c r="B10692" s="4" t="s">
        <v>3390</v>
      </c>
      <c r="C10692" s="12" t="str">
        <f>IFERROR(__xludf.DUMMYFUNCTION("TEXTJOIN("";"", TRUE, FILTER($B$2:$B$14794, #REF!=$D$2:$D$14794))"),"#N/A")</f>
        <v>#N/A</v>
      </c>
    </row>
    <row r="10693">
      <c r="B10693" s="4" t="s">
        <v>3390</v>
      </c>
      <c r="C10693" s="12" t="str">
        <f>IFERROR(__xludf.DUMMYFUNCTION("TEXTJOIN("";"", TRUE, FILTER($B$2:$B$14794, #REF!=$D$2:$D$14794))"),"#N/A")</f>
        <v>#N/A</v>
      </c>
    </row>
    <row r="10694">
      <c r="B10694" s="4" t="s">
        <v>3390</v>
      </c>
      <c r="C10694" s="12" t="str">
        <f>IFERROR(__xludf.DUMMYFUNCTION("TEXTJOIN("";"", TRUE, FILTER($B$2:$B$14794, #REF!=$D$2:$D$14794))"),"#N/A")</f>
        <v>#N/A</v>
      </c>
    </row>
    <row r="10695">
      <c r="B10695" s="4" t="s">
        <v>3392</v>
      </c>
      <c r="C10695" s="12" t="str">
        <f>IFERROR(__xludf.DUMMYFUNCTION("TEXTJOIN("";"", TRUE, FILTER($B$2:$B$14794, #REF!=$D$2:$D$14794))"),"#N/A")</f>
        <v>#N/A</v>
      </c>
    </row>
    <row r="10696">
      <c r="B10696" s="4" t="s">
        <v>3392</v>
      </c>
      <c r="C10696" s="12" t="str">
        <f>IFERROR(__xludf.DUMMYFUNCTION("TEXTJOIN("";"", TRUE, FILTER($B$2:$B$14794, #REF!=$D$2:$D$14794))"),"#N/A")</f>
        <v>#N/A</v>
      </c>
    </row>
    <row r="10697">
      <c r="B10697" s="4" t="s">
        <v>3392</v>
      </c>
      <c r="C10697" s="12" t="str">
        <f>IFERROR(__xludf.DUMMYFUNCTION("TEXTJOIN("";"", TRUE, FILTER($B$2:$B$14794, #REF!=$D$2:$D$14794))"),"#N/A")</f>
        <v>#N/A</v>
      </c>
    </row>
    <row r="10698">
      <c r="B10698" s="4" t="s">
        <v>3392</v>
      </c>
      <c r="C10698" s="12" t="str">
        <f>IFERROR(__xludf.DUMMYFUNCTION("TEXTJOIN("";"", TRUE, FILTER($B$2:$B$14794, #REF!=$D$2:$D$14794))"),"#N/A")</f>
        <v>#N/A</v>
      </c>
    </row>
    <row r="10699">
      <c r="B10699" s="4" t="s">
        <v>3392</v>
      </c>
      <c r="C10699" s="12" t="str">
        <f>IFERROR(__xludf.DUMMYFUNCTION("TEXTJOIN("";"", TRUE, FILTER($B$2:$B$14794, #REF!=$D$2:$D$14794))"),"#N/A")</f>
        <v>#N/A</v>
      </c>
    </row>
    <row r="10700">
      <c r="B10700" s="4" t="s">
        <v>3392</v>
      </c>
      <c r="C10700" s="12" t="str">
        <f>IFERROR(__xludf.DUMMYFUNCTION("TEXTJOIN("";"", TRUE, FILTER($B$2:$B$14794, #REF!=$D$2:$D$14794))"),"#N/A")</f>
        <v>#N/A</v>
      </c>
    </row>
    <row r="10701">
      <c r="B10701" s="4" t="s">
        <v>3392</v>
      </c>
      <c r="C10701" s="12" t="str">
        <f>IFERROR(__xludf.DUMMYFUNCTION("TEXTJOIN("";"", TRUE, FILTER($B$2:$B$14794, #REF!=$D$2:$D$14794))"),"#N/A")</f>
        <v>#N/A</v>
      </c>
    </row>
    <row r="10702">
      <c r="B10702" s="4" t="s">
        <v>3392</v>
      </c>
      <c r="C10702" s="12" t="str">
        <f>IFERROR(__xludf.DUMMYFUNCTION("TEXTJOIN("";"", TRUE, FILTER($B$2:$B$14794, #REF!=$D$2:$D$14794))"),"#N/A")</f>
        <v>#N/A</v>
      </c>
    </row>
    <row r="10703">
      <c r="B10703" s="4" t="s">
        <v>3392</v>
      </c>
      <c r="C10703" s="12" t="str">
        <f>IFERROR(__xludf.DUMMYFUNCTION("TEXTJOIN("";"", TRUE, FILTER($B$2:$B$14794, #REF!=$D$2:$D$14794))"),"#N/A")</f>
        <v>#N/A</v>
      </c>
    </row>
    <row r="10704">
      <c r="B10704" s="4" t="s">
        <v>3392</v>
      </c>
      <c r="C10704" s="12" t="str">
        <f>IFERROR(__xludf.DUMMYFUNCTION("TEXTJOIN("";"", TRUE, FILTER($B$2:$B$14794, #REF!=$D$2:$D$14794))"),"#N/A")</f>
        <v>#N/A</v>
      </c>
    </row>
    <row r="10705">
      <c r="B10705" s="4" t="s">
        <v>3395</v>
      </c>
      <c r="C10705" s="12" t="str">
        <f>IFERROR(__xludf.DUMMYFUNCTION("TEXTJOIN("";"", TRUE, FILTER($B$2:$B$14794, #REF!=$D$2:$D$14794))"),"#N/A")</f>
        <v>#N/A</v>
      </c>
    </row>
    <row r="10706">
      <c r="B10706" s="4" t="s">
        <v>3395</v>
      </c>
      <c r="C10706" s="12" t="str">
        <f>IFERROR(__xludf.DUMMYFUNCTION("TEXTJOIN("";"", TRUE, FILTER($B$2:$B$14794, #REF!=$D$2:$D$14794))"),"#N/A")</f>
        <v>#N/A</v>
      </c>
    </row>
    <row r="10707">
      <c r="B10707" s="4" t="s">
        <v>3395</v>
      </c>
      <c r="C10707" s="12" t="str">
        <f>IFERROR(__xludf.DUMMYFUNCTION("TEXTJOIN("";"", TRUE, FILTER($B$2:$B$14794, #REF!=$D$2:$D$14794))"),"#N/A")</f>
        <v>#N/A</v>
      </c>
    </row>
    <row r="10708">
      <c r="B10708" s="4" t="s">
        <v>3395</v>
      </c>
      <c r="C10708" s="12" t="str">
        <f>IFERROR(__xludf.DUMMYFUNCTION("TEXTJOIN("";"", TRUE, FILTER($B$2:$B$14794, #REF!=$D$2:$D$14794))"),"#N/A")</f>
        <v>#N/A</v>
      </c>
    </row>
    <row r="10709">
      <c r="B10709" s="4" t="s">
        <v>3395</v>
      </c>
      <c r="C10709" s="12" t="str">
        <f>IFERROR(__xludf.DUMMYFUNCTION("TEXTJOIN("";"", TRUE, FILTER($B$2:$B$14794, #REF!=$D$2:$D$14794))"),"#N/A")</f>
        <v>#N/A</v>
      </c>
    </row>
    <row r="10710">
      <c r="B10710" s="4" t="s">
        <v>3395</v>
      </c>
      <c r="C10710" s="12" t="str">
        <f>IFERROR(__xludf.DUMMYFUNCTION("TEXTJOIN("";"", TRUE, FILTER($B$2:$B$14794, #REF!=$D$2:$D$14794))"),"#N/A")</f>
        <v>#N/A</v>
      </c>
    </row>
    <row r="10711">
      <c r="B10711" s="4" t="s">
        <v>3395</v>
      </c>
      <c r="C10711" s="12" t="str">
        <f>IFERROR(__xludf.DUMMYFUNCTION("TEXTJOIN("";"", TRUE, FILTER($B$2:$B$14794, #REF!=$D$2:$D$14794))"),"#N/A")</f>
        <v>#N/A</v>
      </c>
    </row>
    <row r="10712">
      <c r="B10712" s="4" t="s">
        <v>3395</v>
      </c>
      <c r="C10712" s="12" t="str">
        <f>IFERROR(__xludf.DUMMYFUNCTION("TEXTJOIN("";"", TRUE, FILTER($B$2:$B$14794, #REF!=$D$2:$D$14794))"),"#N/A")</f>
        <v>#N/A</v>
      </c>
    </row>
    <row r="10713">
      <c r="B10713" s="4" t="s">
        <v>3395</v>
      </c>
      <c r="C10713" s="12" t="str">
        <f>IFERROR(__xludf.DUMMYFUNCTION("TEXTJOIN("";"", TRUE, FILTER($B$2:$B$14794, #REF!=$D$2:$D$14794))"),"#N/A")</f>
        <v>#N/A</v>
      </c>
    </row>
    <row r="10714">
      <c r="B10714" s="4" t="s">
        <v>3398</v>
      </c>
      <c r="C10714" s="12" t="str">
        <f>IFERROR(__xludf.DUMMYFUNCTION("TEXTJOIN("";"", TRUE, FILTER($B$2:$B$14794, #REF!=$D$2:$D$14794))"),"#N/A")</f>
        <v>#N/A</v>
      </c>
    </row>
    <row r="10715">
      <c r="B10715" s="4" t="s">
        <v>3398</v>
      </c>
      <c r="C10715" s="12" t="str">
        <f>IFERROR(__xludf.DUMMYFUNCTION("TEXTJOIN("";"", TRUE, FILTER($B$2:$B$14794, #REF!=$D$2:$D$14794))"),"#N/A")</f>
        <v>#N/A</v>
      </c>
    </row>
    <row r="10716">
      <c r="B10716" s="4" t="s">
        <v>3398</v>
      </c>
      <c r="C10716" s="12" t="str">
        <f>IFERROR(__xludf.DUMMYFUNCTION("TEXTJOIN("";"", TRUE, FILTER($B$2:$B$14794, #REF!=$D$2:$D$14794))"),"#N/A")</f>
        <v>#N/A</v>
      </c>
    </row>
    <row r="10717">
      <c r="B10717" s="4" t="s">
        <v>3398</v>
      </c>
      <c r="C10717" s="12" t="str">
        <f>IFERROR(__xludf.DUMMYFUNCTION("TEXTJOIN("";"", TRUE, FILTER($B$2:$B$14794, #REF!=$D$2:$D$14794))"),"#N/A")</f>
        <v>#N/A</v>
      </c>
    </row>
    <row r="10718">
      <c r="B10718" s="4" t="s">
        <v>3398</v>
      </c>
      <c r="C10718" s="12" t="str">
        <f>IFERROR(__xludf.DUMMYFUNCTION("TEXTJOIN("";"", TRUE, FILTER($B$2:$B$14794, #REF!=$D$2:$D$14794))"),"#N/A")</f>
        <v>#N/A</v>
      </c>
    </row>
    <row r="10719">
      <c r="B10719" s="4" t="s">
        <v>3398</v>
      </c>
      <c r="C10719" s="12" t="str">
        <f>IFERROR(__xludf.DUMMYFUNCTION("TEXTJOIN("";"", TRUE, FILTER($B$2:$B$14794, #REF!=$D$2:$D$14794))"),"#N/A")</f>
        <v>#N/A</v>
      </c>
    </row>
    <row r="10720">
      <c r="B10720" s="4" t="s">
        <v>3398</v>
      </c>
      <c r="C10720" s="12" t="str">
        <f>IFERROR(__xludf.DUMMYFUNCTION("TEXTJOIN("";"", TRUE, FILTER($B$2:$B$14794, #REF!=$D$2:$D$14794))"),"#N/A")</f>
        <v>#N/A</v>
      </c>
    </row>
    <row r="10721">
      <c r="B10721" s="4" t="s">
        <v>3398</v>
      </c>
      <c r="C10721" s="12" t="str">
        <f>IFERROR(__xludf.DUMMYFUNCTION("TEXTJOIN("";"", TRUE, FILTER($B$2:$B$14794, #REF!=$D$2:$D$14794))"),"#N/A")</f>
        <v>#N/A</v>
      </c>
    </row>
    <row r="10722">
      <c r="B10722" s="4" t="s">
        <v>3398</v>
      </c>
      <c r="C10722" s="12" t="str">
        <f>IFERROR(__xludf.DUMMYFUNCTION("TEXTJOIN("";"", TRUE, FILTER($B$2:$B$14794, #REF!=$D$2:$D$14794))"),"#N/A")</f>
        <v>#N/A</v>
      </c>
    </row>
    <row r="10723">
      <c r="B10723" s="4" t="s">
        <v>3398</v>
      </c>
      <c r="C10723" s="12" t="str">
        <f>IFERROR(__xludf.DUMMYFUNCTION("TEXTJOIN("";"", TRUE, FILTER($B$2:$B$14794, #REF!=$D$2:$D$14794))"),"#N/A")</f>
        <v>#N/A</v>
      </c>
    </row>
    <row r="10724">
      <c r="B10724" s="4" t="s">
        <v>3400</v>
      </c>
      <c r="C10724" s="12" t="str">
        <f>IFERROR(__xludf.DUMMYFUNCTION("TEXTJOIN("";"", TRUE, FILTER($B$2:$B$14794, #REF!=$D$2:$D$14794))"),"#N/A")</f>
        <v>#N/A</v>
      </c>
    </row>
    <row r="10725">
      <c r="B10725" s="4" t="s">
        <v>3400</v>
      </c>
      <c r="C10725" s="12" t="str">
        <f>IFERROR(__xludf.DUMMYFUNCTION("TEXTJOIN("";"", TRUE, FILTER($B$2:$B$14794, #REF!=$D$2:$D$14794))"),"#N/A")</f>
        <v>#N/A</v>
      </c>
    </row>
    <row r="10726">
      <c r="B10726" s="4" t="s">
        <v>3400</v>
      </c>
      <c r="C10726" s="12" t="str">
        <f>IFERROR(__xludf.DUMMYFUNCTION("TEXTJOIN("";"", TRUE, FILTER($B$2:$B$14794, #REF!=$D$2:$D$14794))"),"#N/A")</f>
        <v>#N/A</v>
      </c>
    </row>
    <row r="10727">
      <c r="B10727" s="4" t="s">
        <v>3400</v>
      </c>
      <c r="C10727" s="12" t="str">
        <f>IFERROR(__xludf.DUMMYFUNCTION("TEXTJOIN("";"", TRUE, FILTER($B$2:$B$14794, #REF!=$D$2:$D$14794))"),"#N/A")</f>
        <v>#N/A</v>
      </c>
    </row>
    <row r="10728">
      <c r="B10728" s="4" t="s">
        <v>3400</v>
      </c>
      <c r="C10728" s="12" t="str">
        <f>IFERROR(__xludf.DUMMYFUNCTION("TEXTJOIN("";"", TRUE, FILTER($B$2:$B$14794, #REF!=$D$2:$D$14794))"),"#N/A")</f>
        <v>#N/A</v>
      </c>
    </row>
    <row r="10729">
      <c r="B10729" s="4" t="s">
        <v>3400</v>
      </c>
      <c r="C10729" s="12" t="str">
        <f>IFERROR(__xludf.DUMMYFUNCTION("TEXTJOIN("";"", TRUE, FILTER($B$2:$B$14794, #REF!=$D$2:$D$14794))"),"#N/A")</f>
        <v>#N/A</v>
      </c>
    </row>
    <row r="10730">
      <c r="B10730" s="4" t="s">
        <v>3400</v>
      </c>
      <c r="C10730" s="12" t="str">
        <f>IFERROR(__xludf.DUMMYFUNCTION("TEXTJOIN("";"", TRUE, FILTER($B$2:$B$14794, #REF!=$D$2:$D$14794))"),"#N/A")</f>
        <v>#N/A</v>
      </c>
    </row>
    <row r="10731">
      <c r="B10731" s="4" t="s">
        <v>3400</v>
      </c>
      <c r="C10731" s="12" t="str">
        <f>IFERROR(__xludf.DUMMYFUNCTION("TEXTJOIN("";"", TRUE, FILTER($B$2:$B$14794, #REF!=$D$2:$D$14794))"),"#N/A")</f>
        <v>#N/A</v>
      </c>
    </row>
    <row r="10732">
      <c r="B10732" s="4" t="s">
        <v>3400</v>
      </c>
      <c r="C10732" s="12" t="str">
        <f>IFERROR(__xludf.DUMMYFUNCTION("TEXTJOIN("";"", TRUE, FILTER($B$2:$B$14794, #REF!=$D$2:$D$14794))"),"#N/A")</f>
        <v>#N/A</v>
      </c>
    </row>
    <row r="10733">
      <c r="B10733" s="4" t="s">
        <v>3400</v>
      </c>
      <c r="C10733" s="12" t="str">
        <f>IFERROR(__xludf.DUMMYFUNCTION("TEXTJOIN("";"", TRUE, FILTER($B$2:$B$14794, #REF!=$D$2:$D$14794))"),"#N/A")</f>
        <v>#N/A</v>
      </c>
    </row>
    <row r="10734">
      <c r="B10734" s="4" t="s">
        <v>3402</v>
      </c>
      <c r="C10734" s="12" t="str">
        <f>IFERROR(__xludf.DUMMYFUNCTION("TEXTJOIN("";"", TRUE, FILTER($B$2:$B$14794, #REF!=$D$2:$D$14794))"),"#N/A")</f>
        <v>#N/A</v>
      </c>
    </row>
    <row r="10735">
      <c r="B10735" s="4" t="s">
        <v>3402</v>
      </c>
      <c r="C10735" s="12" t="str">
        <f>IFERROR(__xludf.DUMMYFUNCTION("TEXTJOIN("";"", TRUE, FILTER($B$2:$B$14794, #REF!=$D$2:$D$14794))"),"#N/A")</f>
        <v>#N/A</v>
      </c>
    </row>
    <row r="10736">
      <c r="B10736" s="4" t="s">
        <v>3402</v>
      </c>
      <c r="C10736" s="12" t="str">
        <f>IFERROR(__xludf.DUMMYFUNCTION("TEXTJOIN("";"", TRUE, FILTER($B$2:$B$14794, #REF!=$D$2:$D$14794))"),"#N/A")</f>
        <v>#N/A</v>
      </c>
    </row>
    <row r="10737">
      <c r="B10737" s="4" t="s">
        <v>3402</v>
      </c>
      <c r="C10737" s="12" t="str">
        <f>IFERROR(__xludf.DUMMYFUNCTION("TEXTJOIN("";"", TRUE, FILTER($B$2:$B$14794, #REF!=$D$2:$D$14794))"),"#N/A")</f>
        <v>#N/A</v>
      </c>
    </row>
    <row r="10738">
      <c r="B10738" s="4" t="s">
        <v>3402</v>
      </c>
      <c r="C10738" s="12" t="str">
        <f>IFERROR(__xludf.DUMMYFUNCTION("TEXTJOIN("";"", TRUE, FILTER($B$2:$B$14794, #REF!=$D$2:$D$14794))"),"#N/A")</f>
        <v>#N/A</v>
      </c>
    </row>
    <row r="10739">
      <c r="B10739" s="4" t="s">
        <v>3402</v>
      </c>
      <c r="C10739" s="12" t="str">
        <f>IFERROR(__xludf.DUMMYFUNCTION("TEXTJOIN("";"", TRUE, FILTER($B$2:$B$14794, #REF!=$D$2:$D$14794))"),"#N/A")</f>
        <v>#N/A</v>
      </c>
    </row>
    <row r="10740">
      <c r="B10740" s="4" t="s">
        <v>3402</v>
      </c>
      <c r="C10740" s="12" t="str">
        <f>IFERROR(__xludf.DUMMYFUNCTION("TEXTJOIN("";"", TRUE, FILTER($B$2:$B$14794, #REF!=$D$2:$D$14794))"),"#N/A")</f>
        <v>#N/A</v>
      </c>
    </row>
    <row r="10741">
      <c r="B10741" s="4" t="s">
        <v>3402</v>
      </c>
      <c r="C10741" s="12" t="str">
        <f>IFERROR(__xludf.DUMMYFUNCTION("TEXTJOIN("";"", TRUE, FILTER($B$2:$B$14794, #REF!=$D$2:$D$14794))"),"#N/A")</f>
        <v>#N/A</v>
      </c>
    </row>
    <row r="10742">
      <c r="B10742" s="4" t="s">
        <v>3402</v>
      </c>
      <c r="C10742" s="12" t="str">
        <f>IFERROR(__xludf.DUMMYFUNCTION("TEXTJOIN("";"", TRUE, FILTER($B$2:$B$14794, #REF!=$D$2:$D$14794))"),"#N/A")</f>
        <v>#N/A</v>
      </c>
    </row>
    <row r="10743">
      <c r="B10743" s="4" t="s">
        <v>3404</v>
      </c>
      <c r="C10743" s="12" t="str">
        <f>IFERROR(__xludf.DUMMYFUNCTION("TEXTJOIN("";"", TRUE, FILTER($B$2:$B$14794, #REF!=$D$2:$D$14794))"),"#N/A")</f>
        <v>#N/A</v>
      </c>
    </row>
    <row r="10744">
      <c r="B10744" s="4" t="s">
        <v>3404</v>
      </c>
      <c r="C10744" s="12" t="str">
        <f>IFERROR(__xludf.DUMMYFUNCTION("TEXTJOIN("";"", TRUE, FILTER($B$2:$B$14794, #REF!=$D$2:$D$14794))"),"#N/A")</f>
        <v>#N/A</v>
      </c>
    </row>
    <row r="10745">
      <c r="B10745" s="4" t="s">
        <v>3404</v>
      </c>
      <c r="C10745" s="12" t="str">
        <f>IFERROR(__xludf.DUMMYFUNCTION("TEXTJOIN("";"", TRUE, FILTER($B$2:$B$14794, #REF!=$D$2:$D$14794))"),"#N/A")</f>
        <v>#N/A</v>
      </c>
    </row>
    <row r="10746">
      <c r="B10746" s="4" t="s">
        <v>3404</v>
      </c>
      <c r="C10746" s="12" t="str">
        <f>IFERROR(__xludf.DUMMYFUNCTION("TEXTJOIN("";"", TRUE, FILTER($B$2:$B$14794, #REF!=$D$2:$D$14794))"),"#N/A")</f>
        <v>#N/A</v>
      </c>
    </row>
    <row r="10747">
      <c r="B10747" s="4" t="s">
        <v>3404</v>
      </c>
      <c r="C10747" s="12" t="str">
        <f>IFERROR(__xludf.DUMMYFUNCTION("TEXTJOIN("";"", TRUE, FILTER($B$2:$B$14794, #REF!=$D$2:$D$14794))"),"#N/A")</f>
        <v>#N/A</v>
      </c>
    </row>
    <row r="10748">
      <c r="B10748" s="4" t="s">
        <v>3404</v>
      </c>
      <c r="C10748" s="12" t="str">
        <f>IFERROR(__xludf.DUMMYFUNCTION("TEXTJOIN("";"", TRUE, FILTER($B$2:$B$14794, #REF!=$D$2:$D$14794))"),"#N/A")</f>
        <v>#N/A</v>
      </c>
    </row>
    <row r="10749">
      <c r="B10749" s="4" t="s">
        <v>3404</v>
      </c>
      <c r="C10749" s="12" t="str">
        <f>IFERROR(__xludf.DUMMYFUNCTION("TEXTJOIN("";"", TRUE, FILTER($B$2:$B$14794, #REF!=$D$2:$D$14794))"),"#N/A")</f>
        <v>#N/A</v>
      </c>
    </row>
    <row r="10750">
      <c r="B10750" s="4" t="s">
        <v>3404</v>
      </c>
      <c r="C10750" s="12" t="str">
        <f>IFERROR(__xludf.DUMMYFUNCTION("TEXTJOIN("";"", TRUE, FILTER($B$2:$B$14794, #REF!=$D$2:$D$14794))"),"#N/A")</f>
        <v>#N/A</v>
      </c>
    </row>
    <row r="10751">
      <c r="B10751" s="4" t="s">
        <v>3404</v>
      </c>
      <c r="C10751" s="12" t="str">
        <f>IFERROR(__xludf.DUMMYFUNCTION("TEXTJOIN("";"", TRUE, FILTER($B$2:$B$14794, #REF!=$D$2:$D$14794))"),"#N/A")</f>
        <v>#N/A</v>
      </c>
    </row>
    <row r="10752">
      <c r="B10752" s="4" t="s">
        <v>3404</v>
      </c>
      <c r="C10752" s="12" t="str">
        <f>IFERROR(__xludf.DUMMYFUNCTION("TEXTJOIN("";"", TRUE, FILTER($B$2:$B$14794, #REF!=$D$2:$D$14794))"),"#N/A")</f>
        <v>#N/A</v>
      </c>
    </row>
    <row r="10753">
      <c r="B10753" s="4" t="s">
        <v>3406</v>
      </c>
      <c r="C10753" s="12" t="str">
        <f>IFERROR(__xludf.DUMMYFUNCTION("TEXTJOIN("";"", TRUE, FILTER($B$2:$B$14794, #REF!=$D$2:$D$14794))"),"#N/A")</f>
        <v>#N/A</v>
      </c>
    </row>
    <row r="10754">
      <c r="B10754" s="4" t="s">
        <v>3406</v>
      </c>
      <c r="C10754" s="12" t="str">
        <f>IFERROR(__xludf.DUMMYFUNCTION("TEXTJOIN("";"", TRUE, FILTER($B$2:$B$14794, #REF!=$D$2:$D$14794))"),"#N/A")</f>
        <v>#N/A</v>
      </c>
    </row>
    <row r="10755">
      <c r="B10755" s="4" t="s">
        <v>3406</v>
      </c>
      <c r="C10755" s="12" t="str">
        <f>IFERROR(__xludf.DUMMYFUNCTION("TEXTJOIN("";"", TRUE, FILTER($B$2:$B$14794, #REF!=$D$2:$D$14794))"),"#N/A")</f>
        <v>#N/A</v>
      </c>
    </row>
    <row r="10756">
      <c r="B10756" s="4" t="s">
        <v>3406</v>
      </c>
      <c r="C10756" s="12" t="str">
        <f>IFERROR(__xludf.DUMMYFUNCTION("TEXTJOIN("";"", TRUE, FILTER($B$2:$B$14794, #REF!=$D$2:$D$14794))"),"#N/A")</f>
        <v>#N/A</v>
      </c>
    </row>
    <row r="10757">
      <c r="B10757" s="4" t="s">
        <v>3406</v>
      </c>
      <c r="C10757" s="12" t="str">
        <f>IFERROR(__xludf.DUMMYFUNCTION("TEXTJOIN("";"", TRUE, FILTER($B$2:$B$14794, #REF!=$D$2:$D$14794))"),"#N/A")</f>
        <v>#N/A</v>
      </c>
    </row>
    <row r="10758">
      <c r="B10758" s="4" t="s">
        <v>3406</v>
      </c>
      <c r="C10758" s="12" t="str">
        <f>IFERROR(__xludf.DUMMYFUNCTION("TEXTJOIN("";"", TRUE, FILTER($B$2:$B$14794, #REF!=$D$2:$D$14794))"),"#N/A")</f>
        <v>#N/A</v>
      </c>
    </row>
    <row r="10759">
      <c r="B10759" s="4" t="s">
        <v>3406</v>
      </c>
      <c r="C10759" s="12" t="str">
        <f>IFERROR(__xludf.DUMMYFUNCTION("TEXTJOIN("";"", TRUE, FILTER($B$2:$B$14794, #REF!=$D$2:$D$14794))"),"#N/A")</f>
        <v>#N/A</v>
      </c>
    </row>
    <row r="10760">
      <c r="B10760" s="4" t="s">
        <v>3406</v>
      </c>
      <c r="C10760" s="12" t="str">
        <f>IFERROR(__xludf.DUMMYFUNCTION("TEXTJOIN("";"", TRUE, FILTER($B$2:$B$14794, #REF!=$D$2:$D$14794))"),"#N/A")</f>
        <v>#N/A</v>
      </c>
    </row>
    <row r="10761">
      <c r="B10761" s="4" t="s">
        <v>3406</v>
      </c>
      <c r="C10761" s="12" t="str">
        <f>IFERROR(__xludf.DUMMYFUNCTION("TEXTJOIN("";"", TRUE, FILTER($B$2:$B$14794, #REF!=$D$2:$D$14794))"),"#N/A")</f>
        <v>#N/A</v>
      </c>
    </row>
    <row r="10762">
      <c r="B10762" s="4" t="s">
        <v>3406</v>
      </c>
      <c r="C10762" s="12" t="str">
        <f>IFERROR(__xludf.DUMMYFUNCTION("TEXTJOIN("";"", TRUE, FILTER($B$2:$B$14794, #REF!=$D$2:$D$14794))"),"#N/A")</f>
        <v>#N/A</v>
      </c>
    </row>
    <row r="10763">
      <c r="B10763" s="4" t="s">
        <v>3408</v>
      </c>
      <c r="C10763" s="12" t="str">
        <f>IFERROR(__xludf.DUMMYFUNCTION("TEXTJOIN("";"", TRUE, FILTER($B$2:$B$14794, #REF!=$D$2:$D$14794))"),"#N/A")</f>
        <v>#N/A</v>
      </c>
    </row>
    <row r="10764">
      <c r="B10764" s="4" t="s">
        <v>3408</v>
      </c>
      <c r="C10764" s="12" t="str">
        <f>IFERROR(__xludf.DUMMYFUNCTION("TEXTJOIN("";"", TRUE, FILTER($B$2:$B$14794, #REF!=$D$2:$D$14794))"),"#N/A")</f>
        <v>#N/A</v>
      </c>
    </row>
    <row r="10765">
      <c r="B10765" s="4" t="s">
        <v>3408</v>
      </c>
      <c r="C10765" s="12" t="str">
        <f>IFERROR(__xludf.DUMMYFUNCTION("TEXTJOIN("";"", TRUE, FILTER($B$2:$B$14794, #REF!=$D$2:$D$14794))"),"#N/A")</f>
        <v>#N/A</v>
      </c>
    </row>
    <row r="10766">
      <c r="B10766" s="4" t="s">
        <v>3408</v>
      </c>
      <c r="C10766" s="12" t="str">
        <f>IFERROR(__xludf.DUMMYFUNCTION("TEXTJOIN("";"", TRUE, FILTER($B$2:$B$14794, #REF!=$D$2:$D$14794))"),"#N/A")</f>
        <v>#N/A</v>
      </c>
    </row>
    <row r="10767">
      <c r="B10767" s="4" t="s">
        <v>3408</v>
      </c>
      <c r="C10767" s="12" t="str">
        <f>IFERROR(__xludf.DUMMYFUNCTION("TEXTJOIN("";"", TRUE, FILTER($B$2:$B$14794, #REF!=$D$2:$D$14794))"),"#N/A")</f>
        <v>#N/A</v>
      </c>
    </row>
    <row r="10768">
      <c r="B10768" s="4" t="s">
        <v>3408</v>
      </c>
      <c r="C10768" s="12" t="str">
        <f>IFERROR(__xludf.DUMMYFUNCTION("TEXTJOIN("";"", TRUE, FILTER($B$2:$B$14794, #REF!=$D$2:$D$14794))"),"#N/A")</f>
        <v>#N/A</v>
      </c>
    </row>
    <row r="10769">
      <c r="B10769" s="4" t="s">
        <v>3408</v>
      </c>
      <c r="C10769" s="12" t="str">
        <f>IFERROR(__xludf.DUMMYFUNCTION("TEXTJOIN("";"", TRUE, FILTER($B$2:$B$14794, #REF!=$D$2:$D$14794))"),"#N/A")</f>
        <v>#N/A</v>
      </c>
    </row>
    <row r="10770">
      <c r="B10770" s="4" t="s">
        <v>3410</v>
      </c>
      <c r="C10770" s="12" t="str">
        <f>IFERROR(__xludf.DUMMYFUNCTION("TEXTJOIN("";"", TRUE, FILTER($B$2:$B$14794, #REF!=$D$2:$D$14794))"),"#N/A")</f>
        <v>#N/A</v>
      </c>
    </row>
    <row r="10771">
      <c r="B10771" s="4" t="s">
        <v>3410</v>
      </c>
      <c r="C10771" s="12" t="str">
        <f>IFERROR(__xludf.DUMMYFUNCTION("TEXTJOIN("";"", TRUE, FILTER($B$2:$B$14794, #REF!=$D$2:$D$14794))"),"#N/A")</f>
        <v>#N/A</v>
      </c>
    </row>
    <row r="10772">
      <c r="B10772" s="4" t="s">
        <v>3410</v>
      </c>
      <c r="C10772" s="12" t="str">
        <f>IFERROR(__xludf.DUMMYFUNCTION("TEXTJOIN("";"", TRUE, FILTER($B$2:$B$14794, #REF!=$D$2:$D$14794))"),"#N/A")</f>
        <v>#N/A</v>
      </c>
    </row>
    <row r="10773">
      <c r="B10773" s="4" t="s">
        <v>3410</v>
      </c>
      <c r="C10773" s="12" t="str">
        <f>IFERROR(__xludf.DUMMYFUNCTION("TEXTJOIN("";"", TRUE, FILTER($B$2:$B$14794, #REF!=$D$2:$D$14794))"),"#N/A")</f>
        <v>#N/A</v>
      </c>
    </row>
    <row r="10774">
      <c r="B10774" s="4" t="s">
        <v>3410</v>
      </c>
      <c r="C10774" s="12" t="str">
        <f>IFERROR(__xludf.DUMMYFUNCTION("TEXTJOIN("";"", TRUE, FILTER($B$2:$B$14794, #REF!=$D$2:$D$14794))"),"#N/A")</f>
        <v>#N/A</v>
      </c>
    </row>
    <row r="10775">
      <c r="B10775" s="4" t="s">
        <v>3410</v>
      </c>
      <c r="C10775" s="12" t="str">
        <f>IFERROR(__xludf.DUMMYFUNCTION("TEXTJOIN("";"", TRUE, FILTER($B$2:$B$14794, #REF!=$D$2:$D$14794))"),"#N/A")</f>
        <v>#N/A</v>
      </c>
    </row>
    <row r="10776">
      <c r="B10776" s="4" t="s">
        <v>3410</v>
      </c>
      <c r="C10776" s="12" t="str">
        <f>IFERROR(__xludf.DUMMYFUNCTION("TEXTJOIN("";"", TRUE, FILTER($B$2:$B$14794, #REF!=$D$2:$D$14794))"),"#N/A")</f>
        <v>#N/A</v>
      </c>
    </row>
    <row r="10777">
      <c r="B10777" s="4" t="s">
        <v>3412</v>
      </c>
      <c r="C10777" s="12" t="str">
        <f>IFERROR(__xludf.DUMMYFUNCTION("TEXTJOIN("";"", TRUE, FILTER($B$2:$B$14794, #REF!=$D$2:$D$14794))"),"#N/A")</f>
        <v>#N/A</v>
      </c>
    </row>
    <row r="10778">
      <c r="B10778" s="4" t="s">
        <v>3412</v>
      </c>
      <c r="C10778" s="12" t="str">
        <f>IFERROR(__xludf.DUMMYFUNCTION("TEXTJOIN("";"", TRUE, FILTER($B$2:$B$14794, #REF!=$D$2:$D$14794))"),"#N/A")</f>
        <v>#N/A</v>
      </c>
    </row>
    <row r="10779">
      <c r="B10779" s="4" t="s">
        <v>3412</v>
      </c>
      <c r="C10779" s="12" t="str">
        <f>IFERROR(__xludf.DUMMYFUNCTION("TEXTJOIN("";"", TRUE, FILTER($B$2:$B$14794, #REF!=$D$2:$D$14794))"),"#N/A")</f>
        <v>#N/A</v>
      </c>
    </row>
    <row r="10780">
      <c r="B10780" s="4" t="s">
        <v>3412</v>
      </c>
      <c r="C10780" s="12" t="str">
        <f>IFERROR(__xludf.DUMMYFUNCTION("TEXTJOIN("";"", TRUE, FILTER($B$2:$B$14794, #REF!=$D$2:$D$14794))"),"#N/A")</f>
        <v>#N/A</v>
      </c>
    </row>
    <row r="10781">
      <c r="B10781" s="4" t="s">
        <v>3412</v>
      </c>
      <c r="C10781" s="12" t="str">
        <f>IFERROR(__xludf.DUMMYFUNCTION("TEXTJOIN("";"", TRUE, FILTER($B$2:$B$14794, #REF!=$D$2:$D$14794))"),"#N/A")</f>
        <v>#N/A</v>
      </c>
    </row>
    <row r="10782">
      <c r="B10782" s="4" t="s">
        <v>3412</v>
      </c>
      <c r="C10782" s="12" t="str">
        <f>IFERROR(__xludf.DUMMYFUNCTION("TEXTJOIN("";"", TRUE, FILTER($B$2:$B$14794, #REF!=$D$2:$D$14794))"),"#N/A")</f>
        <v>#N/A</v>
      </c>
    </row>
    <row r="10783">
      <c r="B10783" s="4" t="s">
        <v>3412</v>
      </c>
      <c r="C10783" s="12" t="str">
        <f>IFERROR(__xludf.DUMMYFUNCTION("TEXTJOIN("";"", TRUE, FILTER($B$2:$B$14794, #REF!=$D$2:$D$14794))"),"#N/A")</f>
        <v>#N/A</v>
      </c>
    </row>
    <row r="10784">
      <c r="B10784" s="4" t="s">
        <v>3412</v>
      </c>
      <c r="C10784" s="12" t="str">
        <f>IFERROR(__xludf.DUMMYFUNCTION("TEXTJOIN("";"", TRUE, FILTER($B$2:$B$14794, #REF!=$D$2:$D$14794))"),"#N/A")</f>
        <v>#N/A</v>
      </c>
    </row>
    <row r="10785">
      <c r="B10785" s="4" t="s">
        <v>3412</v>
      </c>
      <c r="C10785" s="12" t="str">
        <f>IFERROR(__xludf.DUMMYFUNCTION("TEXTJOIN("";"", TRUE, FILTER($B$2:$B$14794, #REF!=$D$2:$D$14794))"),"#N/A")</f>
        <v>#N/A</v>
      </c>
    </row>
    <row r="10786">
      <c r="B10786" s="4" t="s">
        <v>3412</v>
      </c>
      <c r="C10786" s="12" t="str">
        <f>IFERROR(__xludf.DUMMYFUNCTION("TEXTJOIN("";"", TRUE, FILTER($B$2:$B$14794, #REF!=$D$2:$D$14794))"),"#N/A")</f>
        <v>#N/A</v>
      </c>
    </row>
    <row r="10787">
      <c r="B10787" s="4" t="s">
        <v>3414</v>
      </c>
      <c r="C10787" s="12" t="str">
        <f>IFERROR(__xludf.DUMMYFUNCTION("TEXTJOIN("";"", TRUE, FILTER($B$2:$B$14794, #REF!=$D$2:$D$14794))"),"#N/A")</f>
        <v>#N/A</v>
      </c>
    </row>
    <row r="10788">
      <c r="B10788" s="4" t="s">
        <v>3414</v>
      </c>
      <c r="C10788" s="12" t="str">
        <f>IFERROR(__xludf.DUMMYFUNCTION("TEXTJOIN("";"", TRUE, FILTER($B$2:$B$14794, #REF!=$D$2:$D$14794))"),"#N/A")</f>
        <v>#N/A</v>
      </c>
    </row>
    <row r="10789">
      <c r="B10789" s="4" t="s">
        <v>3414</v>
      </c>
      <c r="C10789" s="12" t="str">
        <f>IFERROR(__xludf.DUMMYFUNCTION("TEXTJOIN("";"", TRUE, FILTER($B$2:$B$14794, #REF!=$D$2:$D$14794))"),"#N/A")</f>
        <v>#N/A</v>
      </c>
    </row>
    <row r="10790">
      <c r="B10790" s="4" t="s">
        <v>3414</v>
      </c>
      <c r="C10790" s="12" t="str">
        <f>IFERROR(__xludf.DUMMYFUNCTION("TEXTJOIN("";"", TRUE, FILTER($B$2:$B$14794, #REF!=$D$2:$D$14794))"),"#N/A")</f>
        <v>#N/A</v>
      </c>
    </row>
    <row r="10791">
      <c r="B10791" s="4" t="s">
        <v>3414</v>
      </c>
      <c r="C10791" s="12" t="str">
        <f>IFERROR(__xludf.DUMMYFUNCTION("TEXTJOIN("";"", TRUE, FILTER($B$2:$B$14794, #REF!=$D$2:$D$14794))"),"#N/A")</f>
        <v>#N/A</v>
      </c>
    </row>
    <row r="10792">
      <c r="B10792" s="4" t="s">
        <v>3414</v>
      </c>
      <c r="C10792" s="12" t="str">
        <f>IFERROR(__xludf.DUMMYFUNCTION("TEXTJOIN("";"", TRUE, FILTER($B$2:$B$14794, #REF!=$D$2:$D$14794))"),"#N/A")</f>
        <v>#N/A</v>
      </c>
    </row>
    <row r="10793">
      <c r="B10793" s="4" t="s">
        <v>3414</v>
      </c>
      <c r="C10793" s="12" t="str">
        <f>IFERROR(__xludf.DUMMYFUNCTION("TEXTJOIN("";"", TRUE, FILTER($B$2:$B$14794, #REF!=$D$2:$D$14794))"),"#N/A")</f>
        <v>#N/A</v>
      </c>
    </row>
    <row r="10794">
      <c r="B10794" s="4" t="s">
        <v>3414</v>
      </c>
      <c r="C10794" s="12" t="str">
        <f>IFERROR(__xludf.DUMMYFUNCTION("TEXTJOIN("";"", TRUE, FILTER($B$2:$B$14794, #REF!=$D$2:$D$14794))"),"#N/A")</f>
        <v>#N/A</v>
      </c>
    </row>
    <row r="10795">
      <c r="B10795" s="4" t="s">
        <v>3417</v>
      </c>
      <c r="C10795" s="12" t="str">
        <f>IFERROR(__xludf.DUMMYFUNCTION("TEXTJOIN("";"", TRUE, FILTER($B$2:$B$14794, #REF!=$D$2:$D$14794))"),"#N/A")</f>
        <v>#N/A</v>
      </c>
    </row>
    <row r="10796">
      <c r="B10796" s="4" t="s">
        <v>3417</v>
      </c>
      <c r="C10796" s="12" t="str">
        <f>IFERROR(__xludf.DUMMYFUNCTION("TEXTJOIN("";"", TRUE, FILTER($B$2:$B$14794, #REF!=$D$2:$D$14794))"),"#N/A")</f>
        <v>#N/A</v>
      </c>
    </row>
    <row r="10797">
      <c r="B10797" s="4" t="s">
        <v>3417</v>
      </c>
      <c r="C10797" s="12" t="str">
        <f>IFERROR(__xludf.DUMMYFUNCTION("TEXTJOIN("";"", TRUE, FILTER($B$2:$B$14794, #REF!=$D$2:$D$14794))"),"#N/A")</f>
        <v>#N/A</v>
      </c>
    </row>
    <row r="10798">
      <c r="B10798" s="4" t="s">
        <v>3417</v>
      </c>
      <c r="C10798" s="12" t="str">
        <f>IFERROR(__xludf.DUMMYFUNCTION("TEXTJOIN("";"", TRUE, FILTER($B$2:$B$14794, #REF!=$D$2:$D$14794))"),"#N/A")</f>
        <v>#N/A</v>
      </c>
    </row>
    <row r="10799">
      <c r="B10799" s="4" t="s">
        <v>3417</v>
      </c>
      <c r="C10799" s="12" t="str">
        <f>IFERROR(__xludf.DUMMYFUNCTION("TEXTJOIN("";"", TRUE, FILTER($B$2:$B$14794, #REF!=$D$2:$D$14794))"),"#N/A")</f>
        <v>#N/A</v>
      </c>
    </row>
    <row r="10800">
      <c r="B10800" s="4" t="s">
        <v>3417</v>
      </c>
      <c r="C10800" s="12" t="str">
        <f>IFERROR(__xludf.DUMMYFUNCTION("TEXTJOIN("";"", TRUE, FILTER($B$2:$B$14794, #REF!=$D$2:$D$14794))"),"#N/A")</f>
        <v>#N/A</v>
      </c>
    </row>
    <row r="10801">
      <c r="B10801" s="4" t="s">
        <v>3417</v>
      </c>
      <c r="C10801" s="12" t="str">
        <f>IFERROR(__xludf.DUMMYFUNCTION("TEXTJOIN("";"", TRUE, FILTER($B$2:$B$14794, #REF!=$D$2:$D$14794))"),"#N/A")</f>
        <v>#N/A</v>
      </c>
    </row>
    <row r="10802">
      <c r="B10802" s="4" t="s">
        <v>3417</v>
      </c>
      <c r="C10802" s="12" t="str">
        <f>IFERROR(__xludf.DUMMYFUNCTION("TEXTJOIN("";"", TRUE, FILTER($B$2:$B$14794, #REF!=$D$2:$D$14794))"),"#N/A")</f>
        <v>#N/A</v>
      </c>
    </row>
    <row r="10803">
      <c r="B10803" s="4" t="s">
        <v>3419</v>
      </c>
      <c r="C10803" s="12" t="str">
        <f>IFERROR(__xludf.DUMMYFUNCTION("TEXTJOIN("";"", TRUE, FILTER($B$2:$B$14794, #REF!=$D$2:$D$14794))"),"#N/A")</f>
        <v>#N/A</v>
      </c>
    </row>
    <row r="10804">
      <c r="B10804" s="4" t="s">
        <v>3419</v>
      </c>
      <c r="C10804" s="12" t="str">
        <f>IFERROR(__xludf.DUMMYFUNCTION("TEXTJOIN("";"", TRUE, FILTER($B$2:$B$14794, #REF!=$D$2:$D$14794))"),"#N/A")</f>
        <v>#N/A</v>
      </c>
    </row>
    <row r="10805">
      <c r="B10805" s="4" t="s">
        <v>3419</v>
      </c>
      <c r="C10805" s="12" t="str">
        <f>IFERROR(__xludf.DUMMYFUNCTION("TEXTJOIN("";"", TRUE, FILTER($B$2:$B$14794, #REF!=$D$2:$D$14794))"),"#N/A")</f>
        <v>#N/A</v>
      </c>
    </row>
    <row r="10806">
      <c r="B10806" s="4" t="s">
        <v>3419</v>
      </c>
      <c r="C10806" s="12" t="str">
        <f>IFERROR(__xludf.DUMMYFUNCTION("TEXTJOIN("";"", TRUE, FILTER($B$2:$B$14794, #REF!=$D$2:$D$14794))"),"#N/A")</f>
        <v>#N/A</v>
      </c>
    </row>
    <row r="10807">
      <c r="B10807" s="4" t="s">
        <v>3419</v>
      </c>
      <c r="C10807" s="12" t="str">
        <f>IFERROR(__xludf.DUMMYFUNCTION("TEXTJOIN("";"", TRUE, FILTER($B$2:$B$14794, #REF!=$D$2:$D$14794))"),"#N/A")</f>
        <v>#N/A</v>
      </c>
    </row>
    <row r="10808">
      <c r="B10808" s="4" t="s">
        <v>3419</v>
      </c>
      <c r="C10808" s="12" t="str">
        <f>IFERROR(__xludf.DUMMYFUNCTION("TEXTJOIN("";"", TRUE, FILTER($B$2:$B$14794, #REF!=$D$2:$D$14794))"),"#N/A")</f>
        <v>#N/A</v>
      </c>
    </row>
    <row r="10809">
      <c r="B10809" s="4" t="s">
        <v>3419</v>
      </c>
      <c r="C10809" s="12" t="str">
        <f>IFERROR(__xludf.DUMMYFUNCTION("TEXTJOIN("";"", TRUE, FILTER($B$2:$B$14794, #REF!=$D$2:$D$14794))"),"#N/A")</f>
        <v>#N/A</v>
      </c>
    </row>
    <row r="10810">
      <c r="B10810" s="4" t="s">
        <v>3419</v>
      </c>
      <c r="C10810" s="12" t="str">
        <f>IFERROR(__xludf.DUMMYFUNCTION("TEXTJOIN("";"", TRUE, FILTER($B$2:$B$14794, #REF!=$D$2:$D$14794))"),"#N/A")</f>
        <v>#N/A</v>
      </c>
    </row>
    <row r="10811">
      <c r="B10811" s="4" t="s">
        <v>3419</v>
      </c>
      <c r="C10811" s="12" t="str">
        <f>IFERROR(__xludf.DUMMYFUNCTION("TEXTJOIN("";"", TRUE, FILTER($B$2:$B$14794, #REF!=$D$2:$D$14794))"),"#N/A")</f>
        <v>#N/A</v>
      </c>
    </row>
    <row r="10812">
      <c r="B10812" s="4" t="s">
        <v>3421</v>
      </c>
      <c r="C10812" s="12" t="str">
        <f>IFERROR(__xludf.DUMMYFUNCTION("TEXTJOIN("";"", TRUE, FILTER($B$2:$B$14794, #REF!=$D$2:$D$14794))"),"#N/A")</f>
        <v>#N/A</v>
      </c>
    </row>
    <row r="10813">
      <c r="B10813" s="4" t="s">
        <v>3421</v>
      </c>
      <c r="C10813" s="12" t="str">
        <f>IFERROR(__xludf.DUMMYFUNCTION("TEXTJOIN("";"", TRUE, FILTER($B$2:$B$14794, #REF!=$D$2:$D$14794))"),"#N/A")</f>
        <v>#N/A</v>
      </c>
    </row>
    <row r="10814">
      <c r="B10814" s="4" t="s">
        <v>3421</v>
      </c>
      <c r="C10814" s="12" t="str">
        <f>IFERROR(__xludf.DUMMYFUNCTION("TEXTJOIN("";"", TRUE, FILTER($B$2:$B$14794, #REF!=$D$2:$D$14794))"),"#N/A")</f>
        <v>#N/A</v>
      </c>
    </row>
    <row r="10815">
      <c r="B10815" s="4" t="s">
        <v>3421</v>
      </c>
      <c r="C10815" s="12" t="str">
        <f>IFERROR(__xludf.DUMMYFUNCTION("TEXTJOIN("";"", TRUE, FILTER($B$2:$B$14794, #REF!=$D$2:$D$14794))"),"#N/A")</f>
        <v>#N/A</v>
      </c>
    </row>
    <row r="10816">
      <c r="B10816" s="4" t="s">
        <v>3421</v>
      </c>
      <c r="C10816" s="12" t="str">
        <f>IFERROR(__xludf.DUMMYFUNCTION("TEXTJOIN("";"", TRUE, FILTER($B$2:$B$14794, #REF!=$D$2:$D$14794))"),"#N/A")</f>
        <v>#N/A</v>
      </c>
    </row>
    <row r="10817">
      <c r="B10817" s="4" t="s">
        <v>3421</v>
      </c>
      <c r="C10817" s="12" t="str">
        <f>IFERROR(__xludf.DUMMYFUNCTION("TEXTJOIN("";"", TRUE, FILTER($B$2:$B$14794, #REF!=$D$2:$D$14794))"),"#N/A")</f>
        <v>#N/A</v>
      </c>
    </row>
    <row r="10818">
      <c r="B10818" s="4" t="s">
        <v>3421</v>
      </c>
      <c r="C10818" s="12" t="str">
        <f>IFERROR(__xludf.DUMMYFUNCTION("TEXTJOIN("";"", TRUE, FILTER($B$2:$B$14794, #REF!=$D$2:$D$14794))"),"#N/A")</f>
        <v>#N/A</v>
      </c>
    </row>
    <row r="10819">
      <c r="B10819" s="4" t="s">
        <v>3421</v>
      </c>
      <c r="C10819" s="12" t="str">
        <f>IFERROR(__xludf.DUMMYFUNCTION("TEXTJOIN("";"", TRUE, FILTER($B$2:$B$14794, #REF!=$D$2:$D$14794))"),"#N/A")</f>
        <v>#N/A</v>
      </c>
    </row>
    <row r="10820">
      <c r="B10820" s="4" t="s">
        <v>3421</v>
      </c>
      <c r="C10820" s="12" t="str">
        <f>IFERROR(__xludf.DUMMYFUNCTION("TEXTJOIN("";"", TRUE, FILTER($B$2:$B$14794, #REF!=$D$2:$D$14794))"),"#N/A")</f>
        <v>#N/A</v>
      </c>
    </row>
    <row r="10821">
      <c r="B10821" s="4" t="s">
        <v>3423</v>
      </c>
      <c r="C10821" s="12" t="str">
        <f>IFERROR(__xludf.DUMMYFUNCTION("TEXTJOIN("";"", TRUE, FILTER($B$2:$B$14794, #REF!=$D$2:$D$14794))"),"#N/A")</f>
        <v>#N/A</v>
      </c>
    </row>
    <row r="10822">
      <c r="B10822" s="4" t="s">
        <v>3423</v>
      </c>
      <c r="C10822" s="12" t="str">
        <f>IFERROR(__xludf.DUMMYFUNCTION("TEXTJOIN("";"", TRUE, FILTER($B$2:$B$14794, #REF!=$D$2:$D$14794))"),"#N/A")</f>
        <v>#N/A</v>
      </c>
    </row>
    <row r="10823">
      <c r="B10823" s="4" t="s">
        <v>3425</v>
      </c>
      <c r="C10823" s="12" t="str">
        <f>IFERROR(__xludf.DUMMYFUNCTION("TEXTJOIN("";"", TRUE, FILTER($B$2:$B$14794, #REF!=$D$2:$D$14794))"),"#N/A")</f>
        <v>#N/A</v>
      </c>
    </row>
    <row r="10824">
      <c r="B10824" s="4" t="s">
        <v>3425</v>
      </c>
      <c r="C10824" s="12" t="str">
        <f>IFERROR(__xludf.DUMMYFUNCTION("TEXTJOIN("";"", TRUE, FILTER($B$2:$B$14794, #REF!=$D$2:$D$14794))"),"#N/A")</f>
        <v>#N/A</v>
      </c>
    </row>
    <row r="10825">
      <c r="B10825" s="4" t="s">
        <v>3425</v>
      </c>
      <c r="C10825" s="12" t="str">
        <f>IFERROR(__xludf.DUMMYFUNCTION("TEXTJOIN("";"", TRUE, FILTER($B$2:$B$14794, #REF!=$D$2:$D$14794))"),"#N/A")</f>
        <v>#N/A</v>
      </c>
    </row>
    <row r="10826">
      <c r="B10826" s="4" t="s">
        <v>3425</v>
      </c>
      <c r="C10826" s="12" t="str">
        <f>IFERROR(__xludf.DUMMYFUNCTION("TEXTJOIN("";"", TRUE, FILTER($B$2:$B$14794, #REF!=$D$2:$D$14794))"),"#N/A")</f>
        <v>#N/A</v>
      </c>
    </row>
    <row r="10827">
      <c r="B10827" s="4" t="s">
        <v>3425</v>
      </c>
      <c r="C10827" s="12" t="str">
        <f>IFERROR(__xludf.DUMMYFUNCTION("TEXTJOIN("";"", TRUE, FILTER($B$2:$B$14794, #REF!=$D$2:$D$14794))"),"#N/A")</f>
        <v>#N/A</v>
      </c>
    </row>
    <row r="10828">
      <c r="B10828" s="4" t="s">
        <v>3425</v>
      </c>
      <c r="C10828" s="12" t="str">
        <f>IFERROR(__xludf.DUMMYFUNCTION("TEXTJOIN("";"", TRUE, FILTER($B$2:$B$14794, #REF!=$D$2:$D$14794))"),"#N/A")</f>
        <v>#N/A</v>
      </c>
    </row>
    <row r="10829">
      <c r="B10829" s="4" t="s">
        <v>3425</v>
      </c>
      <c r="C10829" s="12" t="str">
        <f>IFERROR(__xludf.DUMMYFUNCTION("TEXTJOIN("";"", TRUE, FILTER($B$2:$B$14794, #REF!=$D$2:$D$14794))"),"#N/A")</f>
        <v>#N/A</v>
      </c>
    </row>
    <row r="10830">
      <c r="B10830" s="4" t="s">
        <v>3427</v>
      </c>
      <c r="C10830" s="12" t="str">
        <f>IFERROR(__xludf.DUMMYFUNCTION("TEXTJOIN("";"", TRUE, FILTER($B$2:$B$14794, #REF!=$D$2:$D$14794))"),"#N/A")</f>
        <v>#N/A</v>
      </c>
    </row>
    <row r="10831">
      <c r="B10831" s="4" t="s">
        <v>3429</v>
      </c>
      <c r="C10831" s="12" t="str">
        <f>IFERROR(__xludf.DUMMYFUNCTION("TEXTJOIN("";"", TRUE, FILTER($B$2:$B$14794, #REF!=$D$2:$D$14794))"),"#N/A")</f>
        <v>#N/A</v>
      </c>
    </row>
    <row r="10832">
      <c r="B10832" s="4" t="s">
        <v>3431</v>
      </c>
      <c r="C10832" s="12" t="str">
        <f>IFERROR(__xludf.DUMMYFUNCTION("TEXTJOIN("";"", TRUE, FILTER($B$2:$B$14794, #REF!=$D$2:$D$14794))"),"#N/A")</f>
        <v>#N/A</v>
      </c>
    </row>
    <row r="10833">
      <c r="B10833" s="4" t="s">
        <v>3431</v>
      </c>
      <c r="C10833" s="12" t="str">
        <f>IFERROR(__xludf.DUMMYFUNCTION("TEXTJOIN("";"", TRUE, FILTER($B$2:$B$14794, #REF!=$D$2:$D$14794))"),"#N/A")</f>
        <v>#N/A</v>
      </c>
    </row>
    <row r="10834">
      <c r="B10834" s="4" t="s">
        <v>3431</v>
      </c>
      <c r="C10834" s="12" t="str">
        <f>IFERROR(__xludf.DUMMYFUNCTION("TEXTJOIN("";"", TRUE, FILTER($B$2:$B$14794, #REF!=$D$2:$D$14794))"),"#N/A")</f>
        <v>#N/A</v>
      </c>
    </row>
    <row r="10835">
      <c r="B10835" s="4" t="s">
        <v>3431</v>
      </c>
      <c r="C10835" s="12" t="str">
        <f>IFERROR(__xludf.DUMMYFUNCTION("TEXTJOIN("";"", TRUE, FILTER($B$2:$B$14794, #REF!=$D$2:$D$14794))"),"#N/A")</f>
        <v>#N/A</v>
      </c>
    </row>
    <row r="10836">
      <c r="B10836" s="4" t="s">
        <v>3433</v>
      </c>
      <c r="C10836" s="12" t="str">
        <f>IFERROR(__xludf.DUMMYFUNCTION("TEXTJOIN("";"", TRUE, FILTER($B$2:$B$14794, #REF!=$D$2:$D$14794))"),"#N/A")</f>
        <v>#N/A</v>
      </c>
    </row>
    <row r="10837">
      <c r="B10837" s="4" t="s">
        <v>3436</v>
      </c>
      <c r="C10837" s="12" t="str">
        <f>IFERROR(__xludf.DUMMYFUNCTION("TEXTJOIN("";"", TRUE, FILTER($B$2:$B$14794, #REF!=$D$2:$D$14794))"),"#N/A")</f>
        <v>#N/A</v>
      </c>
    </row>
    <row r="10838">
      <c r="B10838" s="4" t="s">
        <v>3436</v>
      </c>
      <c r="C10838" s="12" t="str">
        <f>IFERROR(__xludf.DUMMYFUNCTION("TEXTJOIN("";"", TRUE, FILTER($B$2:$B$14794, #REF!=$D$2:$D$14794))"),"#N/A")</f>
        <v>#N/A</v>
      </c>
    </row>
    <row r="10839">
      <c r="B10839" s="4" t="s">
        <v>3436</v>
      </c>
      <c r="C10839" s="12" t="str">
        <f>IFERROR(__xludf.DUMMYFUNCTION("TEXTJOIN("";"", TRUE, FILTER($B$2:$B$14794, #REF!=$D$2:$D$14794))"),"#N/A")</f>
        <v>#N/A</v>
      </c>
    </row>
    <row r="10840">
      <c r="B10840" s="4" t="s">
        <v>3439</v>
      </c>
      <c r="C10840" s="12" t="str">
        <f>IFERROR(__xludf.DUMMYFUNCTION("TEXTJOIN("";"", TRUE, FILTER($B$2:$B$14794, #REF!=$D$2:$D$14794))"),"#N/A")</f>
        <v>#N/A</v>
      </c>
    </row>
    <row r="10841">
      <c r="B10841" s="4" t="s">
        <v>3439</v>
      </c>
      <c r="C10841" s="12" t="str">
        <f>IFERROR(__xludf.DUMMYFUNCTION("TEXTJOIN("";"", TRUE, FILTER($B$2:$B$14794, #REF!=$D$2:$D$14794))"),"#N/A")</f>
        <v>#N/A</v>
      </c>
    </row>
    <row r="10842">
      <c r="B10842" s="4" t="s">
        <v>3441</v>
      </c>
      <c r="C10842" s="12" t="str">
        <f>IFERROR(__xludf.DUMMYFUNCTION("TEXTJOIN("";"", TRUE, FILTER($B$2:$B$14794, #REF!=$D$2:$D$14794))"),"#N/A")</f>
        <v>#N/A</v>
      </c>
    </row>
    <row r="10843">
      <c r="B10843" s="4" t="s">
        <v>3443</v>
      </c>
      <c r="C10843" s="12" t="str">
        <f>IFERROR(__xludf.DUMMYFUNCTION("TEXTJOIN("";"", TRUE, FILTER($B$2:$B$14794, #REF!=$D$2:$D$14794))"),"#N/A")</f>
        <v>#N/A</v>
      </c>
    </row>
    <row r="10844">
      <c r="B10844" s="4" t="s">
        <v>3443</v>
      </c>
      <c r="C10844" s="12" t="str">
        <f>IFERROR(__xludf.DUMMYFUNCTION("TEXTJOIN("";"", TRUE, FILTER($B$2:$B$14794, #REF!=$D$2:$D$14794))"),"#N/A")</f>
        <v>#N/A</v>
      </c>
    </row>
    <row r="10845">
      <c r="B10845" s="4" t="s">
        <v>3445</v>
      </c>
      <c r="C10845" s="12" t="str">
        <f>IFERROR(__xludf.DUMMYFUNCTION("TEXTJOIN("";"", TRUE, FILTER($B$2:$B$14794, #REF!=$D$2:$D$14794))"),"#N/A")</f>
        <v>#N/A</v>
      </c>
    </row>
    <row r="10846">
      <c r="B10846" s="4" t="s">
        <v>3448</v>
      </c>
      <c r="C10846" s="12" t="str">
        <f>IFERROR(__xludf.DUMMYFUNCTION("TEXTJOIN("";"", TRUE, FILTER($B$2:$B$14794, #REF!=$D$2:$D$14794))"),"#N/A")</f>
        <v>#N/A</v>
      </c>
    </row>
    <row r="10847">
      <c r="B10847" s="4" t="s">
        <v>3448</v>
      </c>
      <c r="C10847" s="12" t="str">
        <f>IFERROR(__xludf.DUMMYFUNCTION("TEXTJOIN("";"", TRUE, FILTER($B$2:$B$14794, #REF!=$D$2:$D$14794))"),"#N/A")</f>
        <v>#N/A</v>
      </c>
    </row>
    <row r="10848">
      <c r="B10848" s="4" t="s">
        <v>3448</v>
      </c>
      <c r="C10848" s="12" t="str">
        <f>IFERROR(__xludf.DUMMYFUNCTION("TEXTJOIN("";"", TRUE, FILTER($B$2:$B$14794, #REF!=$D$2:$D$14794))"),"#N/A")</f>
        <v>#N/A</v>
      </c>
    </row>
    <row r="10849">
      <c r="B10849" s="4" t="s">
        <v>3451</v>
      </c>
      <c r="C10849" s="12" t="str">
        <f>IFERROR(__xludf.DUMMYFUNCTION("TEXTJOIN("";"", TRUE, FILTER($B$2:$B$14794, #REF!=$D$2:$D$14794))"),"#N/A")</f>
        <v>#N/A</v>
      </c>
    </row>
    <row r="10850">
      <c r="B10850" s="4" t="s">
        <v>3451</v>
      </c>
      <c r="C10850" s="12" t="str">
        <f>IFERROR(__xludf.DUMMYFUNCTION("TEXTJOIN("";"", TRUE, FILTER($B$2:$B$14794, #REF!=$D$2:$D$14794))"),"#N/A")</f>
        <v>#N/A</v>
      </c>
    </row>
    <row r="10851">
      <c r="B10851" s="4" t="s">
        <v>3451</v>
      </c>
      <c r="C10851" s="12" t="str">
        <f>IFERROR(__xludf.DUMMYFUNCTION("TEXTJOIN("";"", TRUE, FILTER($B$2:$B$14794, #REF!=$D$2:$D$14794))"),"#N/A")</f>
        <v>#N/A</v>
      </c>
    </row>
    <row r="10852">
      <c r="B10852" s="4" t="s">
        <v>3453</v>
      </c>
      <c r="C10852" s="12" t="str">
        <f>IFERROR(__xludf.DUMMYFUNCTION("TEXTJOIN("";"", TRUE, FILTER($B$2:$B$14794, #REF!=$D$2:$D$14794))"),"#N/A")</f>
        <v>#N/A</v>
      </c>
    </row>
    <row r="10853">
      <c r="B10853" s="4" t="s">
        <v>3453</v>
      </c>
      <c r="C10853" s="12" t="str">
        <f>IFERROR(__xludf.DUMMYFUNCTION("TEXTJOIN("";"", TRUE, FILTER($B$2:$B$14794, #REF!=$D$2:$D$14794))"),"#N/A")</f>
        <v>#N/A</v>
      </c>
    </row>
    <row r="10854">
      <c r="B10854" s="4" t="s">
        <v>3453</v>
      </c>
      <c r="C10854" s="12" t="str">
        <f>IFERROR(__xludf.DUMMYFUNCTION("TEXTJOIN("";"", TRUE, FILTER($B$2:$B$14794, #REF!=$D$2:$D$14794))"),"#N/A")</f>
        <v>#N/A</v>
      </c>
    </row>
    <row r="10855">
      <c r="B10855" s="4" t="s">
        <v>3455</v>
      </c>
      <c r="C10855" s="12" t="str">
        <f>IFERROR(__xludf.DUMMYFUNCTION("TEXTJOIN("";"", TRUE, FILTER($B$2:$B$14794, #REF!=$D$2:$D$14794))"),"#N/A")</f>
        <v>#N/A</v>
      </c>
    </row>
    <row r="10856">
      <c r="B10856" s="4" t="s">
        <v>3455</v>
      </c>
      <c r="C10856" s="12" t="str">
        <f>IFERROR(__xludf.DUMMYFUNCTION("TEXTJOIN("";"", TRUE, FILTER($B$2:$B$14794, #REF!=$D$2:$D$14794))"),"#N/A")</f>
        <v>#N/A</v>
      </c>
    </row>
    <row r="10857">
      <c r="B10857" s="4" t="s">
        <v>3455</v>
      </c>
      <c r="C10857" s="12" t="str">
        <f>IFERROR(__xludf.DUMMYFUNCTION("TEXTJOIN("";"", TRUE, FILTER($B$2:$B$14794, #REF!=$D$2:$D$14794))"),"#N/A")</f>
        <v>#N/A</v>
      </c>
    </row>
    <row r="10858">
      <c r="B10858" s="4" t="s">
        <v>3457</v>
      </c>
      <c r="C10858" s="12" t="str">
        <f>IFERROR(__xludf.DUMMYFUNCTION("TEXTJOIN("";"", TRUE, FILTER($B$2:$B$14794, #REF!=$D$2:$D$14794))"),"#N/A")</f>
        <v>#N/A</v>
      </c>
    </row>
    <row r="10859">
      <c r="B10859" s="4" t="s">
        <v>3457</v>
      </c>
      <c r="C10859" s="12" t="str">
        <f>IFERROR(__xludf.DUMMYFUNCTION("TEXTJOIN("";"", TRUE, FILTER($B$2:$B$14794, #REF!=$D$2:$D$14794))"),"#N/A")</f>
        <v>#N/A</v>
      </c>
    </row>
    <row r="10860">
      <c r="B10860" s="4" t="s">
        <v>3457</v>
      </c>
      <c r="C10860" s="12" t="str">
        <f>IFERROR(__xludf.DUMMYFUNCTION("TEXTJOIN("";"", TRUE, FILTER($B$2:$B$14794, #REF!=$D$2:$D$14794))"),"#N/A")</f>
        <v>#N/A</v>
      </c>
    </row>
    <row r="10861">
      <c r="B10861" s="4" t="s">
        <v>3459</v>
      </c>
      <c r="C10861" s="12" t="str">
        <f>IFERROR(__xludf.DUMMYFUNCTION("TEXTJOIN("";"", TRUE, FILTER($B$2:$B$14794, #REF!=$D$2:$D$14794))"),"#N/A")</f>
        <v>#N/A</v>
      </c>
    </row>
    <row r="10862">
      <c r="B10862" s="4" t="s">
        <v>3459</v>
      </c>
      <c r="C10862" s="12" t="str">
        <f>IFERROR(__xludf.DUMMYFUNCTION("TEXTJOIN("";"", TRUE, FILTER($B$2:$B$14794, #REF!=$D$2:$D$14794))"),"#N/A")</f>
        <v>#N/A</v>
      </c>
    </row>
    <row r="10863">
      <c r="B10863" s="4" t="s">
        <v>3459</v>
      </c>
      <c r="C10863" s="12" t="str">
        <f>IFERROR(__xludf.DUMMYFUNCTION("TEXTJOIN("";"", TRUE, FILTER($B$2:$B$14794, #REF!=$D$2:$D$14794))"),"#N/A")</f>
        <v>#N/A</v>
      </c>
    </row>
    <row r="10864">
      <c r="B10864" s="4" t="s">
        <v>3461</v>
      </c>
      <c r="C10864" s="12" t="str">
        <f>IFERROR(__xludf.DUMMYFUNCTION("TEXTJOIN("";"", TRUE, FILTER($B$2:$B$14794, #REF!=$D$2:$D$14794))"),"#N/A")</f>
        <v>#N/A</v>
      </c>
    </row>
    <row r="10865">
      <c r="B10865" s="4" t="s">
        <v>3461</v>
      </c>
      <c r="C10865" s="12" t="str">
        <f>IFERROR(__xludf.DUMMYFUNCTION("TEXTJOIN("";"", TRUE, FILTER($B$2:$B$14794, #REF!=$D$2:$D$14794))"),"#N/A")</f>
        <v>#N/A</v>
      </c>
    </row>
    <row r="10866">
      <c r="B10866" s="4" t="s">
        <v>3461</v>
      </c>
      <c r="C10866" s="12" t="str">
        <f>IFERROR(__xludf.DUMMYFUNCTION("TEXTJOIN("";"", TRUE, FILTER($B$2:$B$14794, #REF!=$D$2:$D$14794))"),"#N/A")</f>
        <v>#N/A</v>
      </c>
    </row>
    <row r="10867">
      <c r="B10867" s="4" t="s">
        <v>3461</v>
      </c>
      <c r="C10867" s="12" t="str">
        <f>IFERROR(__xludf.DUMMYFUNCTION("TEXTJOIN("";"", TRUE, FILTER($B$2:$B$14794, #REF!=$D$2:$D$14794))"),"#N/A")</f>
        <v>#N/A</v>
      </c>
    </row>
    <row r="10868">
      <c r="B10868" s="4" t="s">
        <v>3461</v>
      </c>
      <c r="C10868" s="12" t="str">
        <f>IFERROR(__xludf.DUMMYFUNCTION("TEXTJOIN("";"", TRUE, FILTER($B$2:$B$14794, #REF!=$D$2:$D$14794))"),"#N/A")</f>
        <v>#N/A</v>
      </c>
    </row>
    <row r="10869">
      <c r="B10869" s="4" t="s">
        <v>3463</v>
      </c>
      <c r="C10869" s="12" t="str">
        <f>IFERROR(__xludf.DUMMYFUNCTION("TEXTJOIN("";"", TRUE, FILTER($B$2:$B$14794, #REF!=$D$2:$D$14794))"),"#N/A")</f>
        <v>#N/A</v>
      </c>
    </row>
    <row r="10870">
      <c r="B10870" s="4" t="s">
        <v>3463</v>
      </c>
      <c r="C10870" s="12" t="str">
        <f>IFERROR(__xludf.DUMMYFUNCTION("TEXTJOIN("";"", TRUE, FILTER($B$2:$B$14794, #REF!=$D$2:$D$14794))"),"#N/A")</f>
        <v>#N/A</v>
      </c>
    </row>
    <row r="10871">
      <c r="B10871" s="4" t="s">
        <v>3463</v>
      </c>
      <c r="C10871" s="12" t="str">
        <f>IFERROR(__xludf.DUMMYFUNCTION("TEXTJOIN("";"", TRUE, FILTER($B$2:$B$14794, #REF!=$D$2:$D$14794))"),"#N/A")</f>
        <v>#N/A</v>
      </c>
    </row>
    <row r="10872">
      <c r="B10872" s="4" t="s">
        <v>3463</v>
      </c>
      <c r="C10872" s="12" t="str">
        <f>IFERROR(__xludf.DUMMYFUNCTION("TEXTJOIN("";"", TRUE, FILTER($B$2:$B$14794, #REF!=$D$2:$D$14794))"),"#N/A")</f>
        <v>#N/A</v>
      </c>
    </row>
    <row r="10873">
      <c r="B10873" s="4" t="s">
        <v>3463</v>
      </c>
      <c r="C10873" s="12" t="str">
        <f>IFERROR(__xludf.DUMMYFUNCTION("TEXTJOIN("";"", TRUE, FILTER($B$2:$B$14794, #REF!=$D$2:$D$14794))"),"#N/A")</f>
        <v>#N/A</v>
      </c>
    </row>
    <row r="10874">
      <c r="B10874" s="4" t="s">
        <v>3463</v>
      </c>
      <c r="C10874" s="12" t="str">
        <f>IFERROR(__xludf.DUMMYFUNCTION("TEXTJOIN("";"", TRUE, FILTER($B$2:$B$14794, #REF!=$D$2:$D$14794))"),"#N/A")</f>
        <v>#N/A</v>
      </c>
    </row>
    <row r="10875">
      <c r="B10875" s="4" t="s">
        <v>3463</v>
      </c>
      <c r="C10875" s="12" t="str">
        <f>IFERROR(__xludf.DUMMYFUNCTION("TEXTJOIN("";"", TRUE, FILTER($B$2:$B$14794, #REF!=$D$2:$D$14794))"),"#N/A")</f>
        <v>#N/A</v>
      </c>
    </row>
    <row r="10876">
      <c r="B10876" s="4" t="s">
        <v>3466</v>
      </c>
      <c r="C10876" s="12" t="str">
        <f>IFERROR(__xludf.DUMMYFUNCTION("TEXTJOIN("";"", TRUE, FILTER($B$2:$B$14794, #REF!=$D$2:$D$14794))"),"#N/A")</f>
        <v>#N/A</v>
      </c>
    </row>
    <row r="10877">
      <c r="B10877" s="4" t="s">
        <v>3466</v>
      </c>
      <c r="C10877" s="12" t="str">
        <f>IFERROR(__xludf.DUMMYFUNCTION("TEXTJOIN("";"", TRUE, FILTER($B$2:$B$14794, #REF!=$D$2:$D$14794))"),"#N/A")</f>
        <v>#N/A</v>
      </c>
    </row>
    <row r="10878">
      <c r="B10878" s="4" t="s">
        <v>3466</v>
      </c>
      <c r="C10878" s="12" t="str">
        <f>IFERROR(__xludf.DUMMYFUNCTION("TEXTJOIN("";"", TRUE, FILTER($B$2:$B$14794, #REF!=$D$2:$D$14794))"),"#N/A")</f>
        <v>#N/A</v>
      </c>
    </row>
    <row r="10879">
      <c r="B10879" s="4" t="s">
        <v>3466</v>
      </c>
      <c r="C10879" s="12" t="str">
        <f>IFERROR(__xludf.DUMMYFUNCTION("TEXTJOIN("";"", TRUE, FILTER($B$2:$B$14794, #REF!=$D$2:$D$14794))"),"#N/A")</f>
        <v>#N/A</v>
      </c>
    </row>
    <row r="10880">
      <c r="B10880" s="4" t="s">
        <v>3466</v>
      </c>
      <c r="C10880" s="12" t="str">
        <f>IFERROR(__xludf.DUMMYFUNCTION("TEXTJOIN("";"", TRUE, FILTER($B$2:$B$14794, #REF!=$D$2:$D$14794))"),"#N/A")</f>
        <v>#N/A</v>
      </c>
    </row>
    <row r="10881">
      <c r="B10881" s="4" t="s">
        <v>3466</v>
      </c>
      <c r="C10881" s="12" t="str">
        <f>IFERROR(__xludf.DUMMYFUNCTION("TEXTJOIN("";"", TRUE, FILTER($B$2:$B$14794, #REF!=$D$2:$D$14794))"),"#N/A")</f>
        <v>#N/A</v>
      </c>
    </row>
    <row r="10882">
      <c r="B10882" s="4" t="s">
        <v>3466</v>
      </c>
      <c r="C10882" s="12" t="str">
        <f>IFERROR(__xludf.DUMMYFUNCTION("TEXTJOIN("";"", TRUE, FILTER($B$2:$B$14794, #REF!=$D$2:$D$14794))"),"#N/A")</f>
        <v>#N/A</v>
      </c>
    </row>
    <row r="10883">
      <c r="B10883" s="4" t="s">
        <v>3468</v>
      </c>
      <c r="C10883" s="12" t="str">
        <f>IFERROR(__xludf.DUMMYFUNCTION("TEXTJOIN("";"", TRUE, FILTER($B$2:$B$14794, #REF!=$D$2:$D$14794))"),"#N/A")</f>
        <v>#N/A</v>
      </c>
    </row>
    <row r="10884">
      <c r="B10884" s="4" t="s">
        <v>3468</v>
      </c>
      <c r="C10884" s="12" t="str">
        <f>IFERROR(__xludf.DUMMYFUNCTION("TEXTJOIN("";"", TRUE, FILTER($B$2:$B$14794, #REF!=$D$2:$D$14794))"),"#N/A")</f>
        <v>#N/A</v>
      </c>
    </row>
    <row r="10885">
      <c r="B10885" s="4" t="s">
        <v>3468</v>
      </c>
      <c r="C10885" s="12" t="str">
        <f>IFERROR(__xludf.DUMMYFUNCTION("TEXTJOIN("";"", TRUE, FILTER($B$2:$B$14794, #REF!=$D$2:$D$14794))"),"#N/A")</f>
        <v>#N/A</v>
      </c>
    </row>
    <row r="10886">
      <c r="B10886" s="4" t="s">
        <v>3468</v>
      </c>
      <c r="C10886" s="12" t="str">
        <f>IFERROR(__xludf.DUMMYFUNCTION("TEXTJOIN("";"", TRUE, FILTER($B$2:$B$14794, #REF!=$D$2:$D$14794))"),"#N/A")</f>
        <v>#N/A</v>
      </c>
    </row>
    <row r="10887">
      <c r="B10887" s="4" t="s">
        <v>3468</v>
      </c>
      <c r="C10887" s="12" t="str">
        <f>IFERROR(__xludf.DUMMYFUNCTION("TEXTJOIN("";"", TRUE, FILTER($B$2:$B$14794, #REF!=$D$2:$D$14794))"),"#N/A")</f>
        <v>#N/A</v>
      </c>
    </row>
    <row r="10888">
      <c r="B10888" s="4" t="s">
        <v>3468</v>
      </c>
      <c r="C10888" s="12" t="str">
        <f>IFERROR(__xludf.DUMMYFUNCTION("TEXTJOIN("";"", TRUE, FILTER($B$2:$B$14794, #REF!=$D$2:$D$14794))"),"#N/A")</f>
        <v>#N/A</v>
      </c>
    </row>
    <row r="10889">
      <c r="B10889" s="4" t="s">
        <v>3468</v>
      </c>
      <c r="C10889" s="12" t="str">
        <f>IFERROR(__xludf.DUMMYFUNCTION("TEXTJOIN("";"", TRUE, FILTER($B$2:$B$14794, #REF!=$D$2:$D$14794))"),"#N/A")</f>
        <v>#N/A</v>
      </c>
    </row>
    <row r="10890">
      <c r="B10890" s="4" t="s">
        <v>3470</v>
      </c>
      <c r="C10890" s="12" t="str">
        <f>IFERROR(__xludf.DUMMYFUNCTION("TEXTJOIN("";"", TRUE, FILTER($B$2:$B$14794, #REF!=$D$2:$D$14794))"),"#N/A")</f>
        <v>#N/A</v>
      </c>
    </row>
    <row r="10891">
      <c r="B10891" s="4" t="s">
        <v>3470</v>
      </c>
      <c r="C10891" s="12" t="str">
        <f>IFERROR(__xludf.DUMMYFUNCTION("TEXTJOIN("";"", TRUE, FILTER($B$2:$B$14794, #REF!=$D$2:$D$14794))"),"#N/A")</f>
        <v>#N/A</v>
      </c>
    </row>
    <row r="10892">
      <c r="B10892" s="4" t="s">
        <v>3470</v>
      </c>
      <c r="C10892" s="12" t="str">
        <f>IFERROR(__xludf.DUMMYFUNCTION("TEXTJOIN("";"", TRUE, FILTER($B$2:$B$14794, #REF!=$D$2:$D$14794))"),"#N/A")</f>
        <v>#N/A</v>
      </c>
    </row>
    <row r="10893">
      <c r="B10893" s="4" t="s">
        <v>3470</v>
      </c>
      <c r="C10893" s="12" t="str">
        <f>IFERROR(__xludf.DUMMYFUNCTION("TEXTJOIN("";"", TRUE, FILTER($B$2:$B$14794, #REF!=$D$2:$D$14794))"),"#N/A")</f>
        <v>#N/A</v>
      </c>
    </row>
    <row r="10894">
      <c r="B10894" s="4" t="s">
        <v>3470</v>
      </c>
      <c r="C10894" s="12" t="str">
        <f>IFERROR(__xludf.DUMMYFUNCTION("TEXTJOIN("";"", TRUE, FILTER($B$2:$B$14794, #REF!=$D$2:$D$14794))"),"#N/A")</f>
        <v>#N/A</v>
      </c>
    </row>
    <row r="10895">
      <c r="B10895" s="4" t="s">
        <v>3470</v>
      </c>
      <c r="C10895" s="12" t="str">
        <f>IFERROR(__xludf.DUMMYFUNCTION("TEXTJOIN("";"", TRUE, FILTER($B$2:$B$14794, #REF!=$D$2:$D$14794))"),"#N/A")</f>
        <v>#N/A</v>
      </c>
    </row>
    <row r="10896">
      <c r="B10896" s="4" t="s">
        <v>3470</v>
      </c>
      <c r="C10896" s="12" t="str">
        <f>IFERROR(__xludf.DUMMYFUNCTION("TEXTJOIN("";"", TRUE, FILTER($B$2:$B$14794, #REF!=$D$2:$D$14794))"),"#N/A")</f>
        <v>#N/A</v>
      </c>
    </row>
    <row r="10897">
      <c r="B10897" s="4" t="s">
        <v>3472</v>
      </c>
      <c r="C10897" s="12" t="str">
        <f>IFERROR(__xludf.DUMMYFUNCTION("TEXTJOIN("";"", TRUE, FILTER($B$2:$B$14794, #REF!=$D$2:$D$14794))"),"#N/A")</f>
        <v>#N/A</v>
      </c>
    </row>
    <row r="10898">
      <c r="B10898" s="4" t="s">
        <v>3472</v>
      </c>
      <c r="C10898" s="12" t="str">
        <f>IFERROR(__xludf.DUMMYFUNCTION("TEXTJOIN("";"", TRUE, FILTER($B$2:$B$14794, #REF!=$D$2:$D$14794))"),"#N/A")</f>
        <v>#N/A</v>
      </c>
    </row>
    <row r="10899">
      <c r="B10899" s="4" t="s">
        <v>3472</v>
      </c>
      <c r="C10899" s="12" t="str">
        <f>IFERROR(__xludf.DUMMYFUNCTION("TEXTJOIN("";"", TRUE, FILTER($B$2:$B$14794, #REF!=$D$2:$D$14794))"),"#N/A")</f>
        <v>#N/A</v>
      </c>
    </row>
    <row r="10900">
      <c r="B10900" s="4" t="s">
        <v>3472</v>
      </c>
      <c r="C10900" s="12" t="str">
        <f>IFERROR(__xludf.DUMMYFUNCTION("TEXTJOIN("";"", TRUE, FILTER($B$2:$B$14794, #REF!=$D$2:$D$14794))"),"#N/A")</f>
        <v>#N/A</v>
      </c>
    </row>
    <row r="10901">
      <c r="B10901" s="4" t="s">
        <v>3472</v>
      </c>
      <c r="C10901" s="12" t="str">
        <f>IFERROR(__xludf.DUMMYFUNCTION("TEXTJOIN("";"", TRUE, FILTER($B$2:$B$14794, #REF!=$D$2:$D$14794))"),"#N/A")</f>
        <v>#N/A</v>
      </c>
    </row>
    <row r="10902">
      <c r="B10902" s="4" t="s">
        <v>3472</v>
      </c>
      <c r="C10902" s="12" t="str">
        <f>IFERROR(__xludf.DUMMYFUNCTION("TEXTJOIN("";"", TRUE, FILTER($B$2:$B$14794, #REF!=$D$2:$D$14794))"),"#N/A")</f>
        <v>#N/A</v>
      </c>
    </row>
    <row r="10903">
      <c r="B10903" s="4" t="s">
        <v>3472</v>
      </c>
      <c r="C10903" s="12" t="str">
        <f>IFERROR(__xludf.DUMMYFUNCTION("TEXTJOIN("";"", TRUE, FILTER($B$2:$B$14794, #REF!=$D$2:$D$14794))"),"#N/A")</f>
        <v>#N/A</v>
      </c>
    </row>
    <row r="10904">
      <c r="B10904" s="4" t="s">
        <v>3474</v>
      </c>
      <c r="C10904" s="12" t="str">
        <f>IFERROR(__xludf.DUMMYFUNCTION("TEXTJOIN("";"", TRUE, FILTER($B$2:$B$14794, #REF!=$D$2:$D$14794))"),"#N/A")</f>
        <v>#N/A</v>
      </c>
    </row>
    <row r="10905">
      <c r="B10905" s="4" t="s">
        <v>3474</v>
      </c>
      <c r="C10905" s="12" t="str">
        <f>IFERROR(__xludf.DUMMYFUNCTION("TEXTJOIN("";"", TRUE, FILTER($B$2:$B$14794, #REF!=$D$2:$D$14794))"),"#N/A")</f>
        <v>#N/A</v>
      </c>
    </row>
    <row r="10906">
      <c r="B10906" s="4" t="s">
        <v>3474</v>
      </c>
      <c r="C10906" s="12" t="str">
        <f>IFERROR(__xludf.DUMMYFUNCTION("TEXTJOIN("";"", TRUE, FILTER($B$2:$B$14794, #REF!=$D$2:$D$14794))"),"#N/A")</f>
        <v>#N/A</v>
      </c>
    </row>
    <row r="10907">
      <c r="B10907" s="4" t="s">
        <v>3474</v>
      </c>
      <c r="C10907" s="12" t="str">
        <f>IFERROR(__xludf.DUMMYFUNCTION("TEXTJOIN("";"", TRUE, FILTER($B$2:$B$14794, #REF!=$D$2:$D$14794))"),"#N/A")</f>
        <v>#N/A</v>
      </c>
    </row>
    <row r="10908">
      <c r="B10908" s="4" t="s">
        <v>3474</v>
      </c>
      <c r="C10908" s="12" t="str">
        <f>IFERROR(__xludf.DUMMYFUNCTION("TEXTJOIN("";"", TRUE, FILTER($B$2:$B$14794, #REF!=$D$2:$D$14794))"),"#N/A")</f>
        <v>#N/A</v>
      </c>
    </row>
    <row r="10909">
      <c r="B10909" s="4" t="s">
        <v>3474</v>
      </c>
      <c r="C10909" s="12" t="str">
        <f>IFERROR(__xludf.DUMMYFUNCTION("TEXTJOIN("";"", TRUE, FILTER($B$2:$B$14794, #REF!=$D$2:$D$14794))"),"#N/A")</f>
        <v>#N/A</v>
      </c>
    </row>
    <row r="10910">
      <c r="B10910" s="4" t="s">
        <v>3474</v>
      </c>
      <c r="C10910" s="12" t="str">
        <f>IFERROR(__xludf.DUMMYFUNCTION("TEXTJOIN("";"", TRUE, FILTER($B$2:$B$14794, #REF!=$D$2:$D$14794))"),"#N/A")</f>
        <v>#N/A</v>
      </c>
    </row>
    <row r="10911">
      <c r="B10911" s="4" t="s">
        <v>3476</v>
      </c>
      <c r="C10911" s="12" t="str">
        <f>IFERROR(__xludf.DUMMYFUNCTION("TEXTJOIN("";"", TRUE, FILTER($B$2:$B$14794, #REF!=$D$2:$D$14794))"),"#N/A")</f>
        <v>#N/A</v>
      </c>
    </row>
    <row r="10912">
      <c r="B10912" s="4" t="s">
        <v>3476</v>
      </c>
      <c r="C10912" s="12" t="str">
        <f>IFERROR(__xludf.DUMMYFUNCTION("TEXTJOIN("";"", TRUE, FILTER($B$2:$B$14794, #REF!=$D$2:$D$14794))"),"#N/A")</f>
        <v>#N/A</v>
      </c>
    </row>
    <row r="10913">
      <c r="B10913" s="4" t="s">
        <v>3476</v>
      </c>
      <c r="C10913" s="12" t="str">
        <f>IFERROR(__xludf.DUMMYFUNCTION("TEXTJOIN("";"", TRUE, FILTER($B$2:$B$14794, #REF!=$D$2:$D$14794))"),"#N/A")</f>
        <v>#N/A</v>
      </c>
    </row>
    <row r="10914">
      <c r="B10914" s="4" t="s">
        <v>3476</v>
      </c>
      <c r="C10914" s="12" t="str">
        <f>IFERROR(__xludf.DUMMYFUNCTION("TEXTJOIN("";"", TRUE, FILTER($B$2:$B$14794, #REF!=$D$2:$D$14794))"),"#N/A")</f>
        <v>#N/A</v>
      </c>
    </row>
    <row r="10915">
      <c r="B10915" s="4" t="s">
        <v>3476</v>
      </c>
      <c r="C10915" s="12" t="str">
        <f>IFERROR(__xludf.DUMMYFUNCTION("TEXTJOIN("";"", TRUE, FILTER($B$2:$B$14794, #REF!=$D$2:$D$14794))"),"#N/A")</f>
        <v>#N/A</v>
      </c>
    </row>
    <row r="10916">
      <c r="B10916" s="4" t="s">
        <v>3476</v>
      </c>
      <c r="C10916" s="12" t="str">
        <f>IFERROR(__xludf.DUMMYFUNCTION("TEXTJOIN("";"", TRUE, FILTER($B$2:$B$14794, #REF!=$D$2:$D$14794))"),"#N/A")</f>
        <v>#N/A</v>
      </c>
    </row>
    <row r="10917">
      <c r="B10917" s="4" t="s">
        <v>3476</v>
      </c>
      <c r="C10917" s="12" t="str">
        <f>IFERROR(__xludf.DUMMYFUNCTION("TEXTJOIN("";"", TRUE, FILTER($B$2:$B$14794, #REF!=$D$2:$D$14794))"),"#N/A")</f>
        <v>#N/A</v>
      </c>
    </row>
    <row r="10918">
      <c r="B10918" s="4" t="s">
        <v>3478</v>
      </c>
      <c r="C10918" s="12" t="str">
        <f>IFERROR(__xludf.DUMMYFUNCTION("TEXTJOIN("";"", TRUE, FILTER($B$2:$B$14794, #REF!=$D$2:$D$14794))"),"#N/A")</f>
        <v>#N/A</v>
      </c>
    </row>
    <row r="10919">
      <c r="B10919" s="4" t="s">
        <v>3478</v>
      </c>
      <c r="C10919" s="12" t="str">
        <f>IFERROR(__xludf.DUMMYFUNCTION("TEXTJOIN("";"", TRUE, FILTER($B$2:$B$14794, #REF!=$D$2:$D$14794))"),"#N/A")</f>
        <v>#N/A</v>
      </c>
    </row>
    <row r="10920">
      <c r="B10920" s="4" t="s">
        <v>3478</v>
      </c>
      <c r="C10920" s="12" t="str">
        <f>IFERROR(__xludf.DUMMYFUNCTION("TEXTJOIN("";"", TRUE, FILTER($B$2:$B$14794, #REF!=$D$2:$D$14794))"),"#N/A")</f>
        <v>#N/A</v>
      </c>
    </row>
    <row r="10921">
      <c r="B10921" s="4" t="s">
        <v>3478</v>
      </c>
      <c r="C10921" s="12" t="str">
        <f>IFERROR(__xludf.DUMMYFUNCTION("TEXTJOIN("";"", TRUE, FILTER($B$2:$B$14794, #REF!=$D$2:$D$14794))"),"#N/A")</f>
        <v>#N/A</v>
      </c>
    </row>
    <row r="10922">
      <c r="B10922" s="4" t="s">
        <v>3478</v>
      </c>
      <c r="C10922" s="12" t="str">
        <f>IFERROR(__xludf.DUMMYFUNCTION("TEXTJOIN("";"", TRUE, FILTER($B$2:$B$14794, #REF!=$D$2:$D$14794))"),"#N/A")</f>
        <v>#N/A</v>
      </c>
    </row>
    <row r="10923">
      <c r="B10923" s="4" t="s">
        <v>3478</v>
      </c>
      <c r="C10923" s="12" t="str">
        <f>IFERROR(__xludf.DUMMYFUNCTION("TEXTJOIN("";"", TRUE, FILTER($B$2:$B$14794, #REF!=$D$2:$D$14794))"),"#N/A")</f>
        <v>#N/A</v>
      </c>
    </row>
    <row r="10924">
      <c r="B10924" s="4" t="s">
        <v>3478</v>
      </c>
      <c r="C10924" s="12" t="str">
        <f>IFERROR(__xludf.DUMMYFUNCTION("TEXTJOIN("";"", TRUE, FILTER($B$2:$B$14794, #REF!=$D$2:$D$14794))"),"#N/A")</f>
        <v>#N/A</v>
      </c>
    </row>
    <row r="10925">
      <c r="B10925" s="4" t="s">
        <v>3480</v>
      </c>
      <c r="C10925" s="12" t="str">
        <f>IFERROR(__xludf.DUMMYFUNCTION("TEXTJOIN("";"", TRUE, FILTER($B$2:$B$14794, #REF!=$D$2:$D$14794))"),"#N/A")</f>
        <v>#N/A</v>
      </c>
    </row>
    <row r="10926">
      <c r="B10926" s="4" t="s">
        <v>3480</v>
      </c>
      <c r="C10926" s="12" t="str">
        <f>IFERROR(__xludf.DUMMYFUNCTION("TEXTJOIN("";"", TRUE, FILTER($B$2:$B$14794, #REF!=$D$2:$D$14794))"),"#N/A")</f>
        <v>#N/A</v>
      </c>
    </row>
    <row r="10927">
      <c r="B10927" s="4" t="s">
        <v>3480</v>
      </c>
      <c r="C10927" s="12" t="str">
        <f>IFERROR(__xludf.DUMMYFUNCTION("TEXTJOIN("";"", TRUE, FILTER($B$2:$B$14794, #REF!=$D$2:$D$14794))"),"#N/A")</f>
        <v>#N/A</v>
      </c>
    </row>
    <row r="10928">
      <c r="B10928" s="4" t="s">
        <v>3480</v>
      </c>
      <c r="C10928" s="12" t="str">
        <f>IFERROR(__xludf.DUMMYFUNCTION("TEXTJOIN("";"", TRUE, FILTER($B$2:$B$14794, #REF!=$D$2:$D$14794))"),"#N/A")</f>
        <v>#N/A</v>
      </c>
    </row>
    <row r="10929">
      <c r="B10929" s="4" t="s">
        <v>3480</v>
      </c>
      <c r="C10929" s="12" t="str">
        <f>IFERROR(__xludf.DUMMYFUNCTION("TEXTJOIN("";"", TRUE, FILTER($B$2:$B$14794, #REF!=$D$2:$D$14794))"),"#N/A")</f>
        <v>#N/A</v>
      </c>
    </row>
    <row r="10930">
      <c r="B10930" s="4" t="s">
        <v>3480</v>
      </c>
      <c r="C10930" s="12" t="str">
        <f>IFERROR(__xludf.DUMMYFUNCTION("TEXTJOIN("";"", TRUE, FILTER($B$2:$B$14794, #REF!=$D$2:$D$14794))"),"#N/A")</f>
        <v>#N/A</v>
      </c>
    </row>
    <row r="10931">
      <c r="B10931" s="4" t="s">
        <v>3480</v>
      </c>
      <c r="C10931" s="12" t="str">
        <f>IFERROR(__xludf.DUMMYFUNCTION("TEXTJOIN("";"", TRUE, FILTER($B$2:$B$14794, #REF!=$D$2:$D$14794))"),"#N/A")</f>
        <v>#N/A</v>
      </c>
    </row>
    <row r="10932">
      <c r="B10932" s="4" t="s">
        <v>3482</v>
      </c>
      <c r="C10932" s="12" t="str">
        <f>IFERROR(__xludf.DUMMYFUNCTION("TEXTJOIN("";"", TRUE, FILTER($B$2:$B$14794, #REF!=$D$2:$D$14794))"),"#N/A")</f>
        <v>#N/A</v>
      </c>
    </row>
    <row r="10933">
      <c r="B10933" s="4" t="s">
        <v>3482</v>
      </c>
      <c r="C10933" s="12" t="str">
        <f>IFERROR(__xludf.DUMMYFUNCTION("TEXTJOIN("";"", TRUE, FILTER($B$2:$B$14794, #REF!=$D$2:$D$14794))"),"#N/A")</f>
        <v>#N/A</v>
      </c>
    </row>
    <row r="10934">
      <c r="B10934" s="4" t="s">
        <v>3482</v>
      </c>
      <c r="C10934" s="12" t="str">
        <f>IFERROR(__xludf.DUMMYFUNCTION("TEXTJOIN("";"", TRUE, FILTER($B$2:$B$14794, #REF!=$D$2:$D$14794))"),"#N/A")</f>
        <v>#N/A</v>
      </c>
    </row>
    <row r="10935">
      <c r="B10935" s="4" t="s">
        <v>3482</v>
      </c>
      <c r="C10935" s="12" t="str">
        <f>IFERROR(__xludf.DUMMYFUNCTION("TEXTJOIN("";"", TRUE, FILTER($B$2:$B$14794, #REF!=$D$2:$D$14794))"),"#N/A")</f>
        <v>#N/A</v>
      </c>
    </row>
    <row r="10936">
      <c r="B10936" s="4" t="s">
        <v>3482</v>
      </c>
      <c r="C10936" s="12" t="str">
        <f>IFERROR(__xludf.DUMMYFUNCTION("TEXTJOIN("";"", TRUE, FILTER($B$2:$B$14794, #REF!=$D$2:$D$14794))"),"#N/A")</f>
        <v>#N/A</v>
      </c>
    </row>
    <row r="10937">
      <c r="B10937" s="4" t="s">
        <v>3482</v>
      </c>
      <c r="C10937" s="12" t="str">
        <f>IFERROR(__xludf.DUMMYFUNCTION("TEXTJOIN("";"", TRUE, FILTER($B$2:$B$14794, #REF!=$D$2:$D$14794))"),"#N/A")</f>
        <v>#N/A</v>
      </c>
    </row>
    <row r="10938">
      <c r="B10938" s="4" t="s">
        <v>3482</v>
      </c>
      <c r="C10938" s="12" t="str">
        <f>IFERROR(__xludf.DUMMYFUNCTION("TEXTJOIN("";"", TRUE, FILTER($B$2:$B$14794, #REF!=$D$2:$D$14794))"),"#N/A")</f>
        <v>#N/A</v>
      </c>
    </row>
    <row r="10939">
      <c r="B10939" s="4" t="s">
        <v>3482</v>
      </c>
      <c r="C10939" s="12" t="str">
        <f>IFERROR(__xludf.DUMMYFUNCTION("TEXTJOIN("";"", TRUE, FILTER($B$2:$B$14794, #REF!=$D$2:$D$14794))"),"#N/A")</f>
        <v>#N/A</v>
      </c>
    </row>
    <row r="10940">
      <c r="B10940" s="4" t="s">
        <v>3482</v>
      </c>
      <c r="C10940" s="12" t="str">
        <f>IFERROR(__xludf.DUMMYFUNCTION("TEXTJOIN("";"", TRUE, FILTER($B$2:$B$14794, #REF!=$D$2:$D$14794))"),"#N/A")</f>
        <v>#N/A</v>
      </c>
    </row>
    <row r="10941">
      <c r="B10941" s="4" t="s">
        <v>3484</v>
      </c>
      <c r="C10941" s="12" t="str">
        <f>IFERROR(__xludf.DUMMYFUNCTION("TEXTJOIN("";"", TRUE, FILTER($B$2:$B$14794, #REF!=$D$2:$D$14794))"),"#N/A")</f>
        <v>#N/A</v>
      </c>
    </row>
    <row r="10942">
      <c r="B10942" s="4" t="s">
        <v>3484</v>
      </c>
      <c r="C10942" s="12" t="str">
        <f>IFERROR(__xludf.DUMMYFUNCTION("TEXTJOIN("";"", TRUE, FILTER($B$2:$B$14794, #REF!=$D$2:$D$14794))"),"#N/A")</f>
        <v>#N/A</v>
      </c>
    </row>
    <row r="10943">
      <c r="B10943" s="4" t="s">
        <v>3484</v>
      </c>
      <c r="C10943" s="12" t="str">
        <f>IFERROR(__xludf.DUMMYFUNCTION("TEXTJOIN("";"", TRUE, FILTER($B$2:$B$14794, #REF!=$D$2:$D$14794))"),"#N/A")</f>
        <v>#N/A</v>
      </c>
    </row>
    <row r="10944">
      <c r="B10944" s="4" t="s">
        <v>3484</v>
      </c>
      <c r="C10944" s="12" t="str">
        <f>IFERROR(__xludf.DUMMYFUNCTION("TEXTJOIN("";"", TRUE, FILTER($B$2:$B$14794, #REF!=$D$2:$D$14794))"),"#N/A")</f>
        <v>#N/A</v>
      </c>
    </row>
    <row r="10945">
      <c r="B10945" s="4" t="s">
        <v>3484</v>
      </c>
      <c r="C10945" s="12" t="str">
        <f>IFERROR(__xludf.DUMMYFUNCTION("TEXTJOIN("";"", TRUE, FILTER($B$2:$B$14794, #REF!=$D$2:$D$14794))"),"#N/A")</f>
        <v>#N/A</v>
      </c>
    </row>
    <row r="10946">
      <c r="B10946" s="4" t="s">
        <v>3484</v>
      </c>
      <c r="C10946" s="12" t="str">
        <f>IFERROR(__xludf.DUMMYFUNCTION("TEXTJOIN("";"", TRUE, FILTER($B$2:$B$14794, #REF!=$D$2:$D$14794))"),"#N/A")</f>
        <v>#N/A</v>
      </c>
    </row>
    <row r="10947">
      <c r="B10947" s="4" t="s">
        <v>3484</v>
      </c>
      <c r="C10947" s="12" t="str">
        <f>IFERROR(__xludf.DUMMYFUNCTION("TEXTJOIN("";"", TRUE, FILTER($B$2:$B$14794, #REF!=$D$2:$D$14794))"),"#N/A")</f>
        <v>#N/A</v>
      </c>
    </row>
    <row r="10948">
      <c r="B10948" s="4" t="s">
        <v>3487</v>
      </c>
      <c r="C10948" s="12" t="str">
        <f>IFERROR(__xludf.DUMMYFUNCTION("TEXTJOIN("";"", TRUE, FILTER($B$2:$B$14794, #REF!=$D$2:$D$14794))"),"#N/A")</f>
        <v>#N/A</v>
      </c>
    </row>
    <row r="10949">
      <c r="B10949" s="4" t="s">
        <v>3487</v>
      </c>
      <c r="C10949" s="12" t="str">
        <f>IFERROR(__xludf.DUMMYFUNCTION("TEXTJOIN("";"", TRUE, FILTER($B$2:$B$14794, #REF!=$D$2:$D$14794))"),"#N/A")</f>
        <v>#N/A</v>
      </c>
    </row>
    <row r="10950">
      <c r="B10950" s="4" t="s">
        <v>3487</v>
      </c>
      <c r="C10950" s="12" t="str">
        <f>IFERROR(__xludf.DUMMYFUNCTION("TEXTJOIN("";"", TRUE, FILTER($B$2:$B$14794, #REF!=$D$2:$D$14794))"),"#N/A")</f>
        <v>#N/A</v>
      </c>
    </row>
    <row r="10951">
      <c r="B10951" s="4" t="s">
        <v>3487</v>
      </c>
      <c r="C10951" s="12" t="str">
        <f>IFERROR(__xludf.DUMMYFUNCTION("TEXTJOIN("";"", TRUE, FILTER($B$2:$B$14794, #REF!=$D$2:$D$14794))"),"#N/A")</f>
        <v>#N/A</v>
      </c>
    </row>
    <row r="10952">
      <c r="B10952" s="4" t="s">
        <v>3487</v>
      </c>
      <c r="C10952" s="12" t="str">
        <f>IFERROR(__xludf.DUMMYFUNCTION("TEXTJOIN("";"", TRUE, FILTER($B$2:$B$14794, #REF!=$D$2:$D$14794))"),"#N/A")</f>
        <v>#N/A</v>
      </c>
    </row>
    <row r="10953">
      <c r="B10953" s="4" t="s">
        <v>3487</v>
      </c>
      <c r="C10953" s="12" t="str">
        <f>IFERROR(__xludf.DUMMYFUNCTION("TEXTJOIN("";"", TRUE, FILTER($B$2:$B$14794, #REF!=$D$2:$D$14794))"),"#N/A")</f>
        <v>#N/A</v>
      </c>
    </row>
    <row r="10954">
      <c r="B10954" s="4" t="s">
        <v>3487</v>
      </c>
      <c r="C10954" s="12" t="str">
        <f>IFERROR(__xludf.DUMMYFUNCTION("TEXTJOIN("";"", TRUE, FILTER($B$2:$B$14794, #REF!=$D$2:$D$14794))"),"#N/A")</f>
        <v>#N/A</v>
      </c>
    </row>
    <row r="10955">
      <c r="B10955" s="4" t="s">
        <v>3489</v>
      </c>
      <c r="C10955" s="12" t="str">
        <f>IFERROR(__xludf.DUMMYFUNCTION("TEXTJOIN("";"", TRUE, FILTER($B$2:$B$14794, #REF!=$D$2:$D$14794))"),"#N/A")</f>
        <v>#N/A</v>
      </c>
    </row>
    <row r="10956">
      <c r="B10956" s="4" t="s">
        <v>3489</v>
      </c>
      <c r="C10956" s="12" t="str">
        <f>IFERROR(__xludf.DUMMYFUNCTION("TEXTJOIN("";"", TRUE, FILTER($B$2:$B$14794, #REF!=$D$2:$D$14794))"),"#N/A")</f>
        <v>#N/A</v>
      </c>
    </row>
    <row r="10957">
      <c r="B10957" s="4" t="s">
        <v>3489</v>
      </c>
      <c r="C10957" s="12" t="str">
        <f>IFERROR(__xludf.DUMMYFUNCTION("TEXTJOIN("";"", TRUE, FILTER($B$2:$B$14794, #REF!=$D$2:$D$14794))"),"#N/A")</f>
        <v>#N/A</v>
      </c>
    </row>
    <row r="10958">
      <c r="B10958" s="4" t="s">
        <v>3489</v>
      </c>
      <c r="C10958" s="12" t="str">
        <f>IFERROR(__xludf.DUMMYFUNCTION("TEXTJOIN("";"", TRUE, FILTER($B$2:$B$14794, #REF!=$D$2:$D$14794))"),"#N/A")</f>
        <v>#N/A</v>
      </c>
    </row>
    <row r="10959">
      <c r="B10959" s="4" t="s">
        <v>3489</v>
      </c>
      <c r="C10959" s="12" t="str">
        <f>IFERROR(__xludf.DUMMYFUNCTION("TEXTJOIN("";"", TRUE, FILTER($B$2:$B$14794, #REF!=$D$2:$D$14794))"),"#N/A")</f>
        <v>#N/A</v>
      </c>
    </row>
    <row r="10960">
      <c r="B10960" s="4" t="s">
        <v>3489</v>
      </c>
      <c r="C10960" s="12" t="str">
        <f>IFERROR(__xludf.DUMMYFUNCTION("TEXTJOIN("";"", TRUE, FILTER($B$2:$B$14794, #REF!=$D$2:$D$14794))"),"#N/A")</f>
        <v>#N/A</v>
      </c>
    </row>
    <row r="10961">
      <c r="B10961" s="4" t="s">
        <v>3489</v>
      </c>
      <c r="C10961" s="12" t="str">
        <f>IFERROR(__xludf.DUMMYFUNCTION("TEXTJOIN("";"", TRUE, FILTER($B$2:$B$14794, #REF!=$D$2:$D$14794))"),"#N/A")</f>
        <v>#N/A</v>
      </c>
    </row>
    <row r="10962">
      <c r="B10962" s="4" t="s">
        <v>3491</v>
      </c>
      <c r="C10962" s="12" t="str">
        <f>IFERROR(__xludf.DUMMYFUNCTION("TEXTJOIN("";"", TRUE, FILTER($B$2:$B$14794, #REF!=$D$2:$D$14794))"),"#N/A")</f>
        <v>#N/A</v>
      </c>
    </row>
    <row r="10963">
      <c r="B10963" s="4" t="s">
        <v>3491</v>
      </c>
      <c r="C10963" s="12" t="str">
        <f>IFERROR(__xludf.DUMMYFUNCTION("TEXTJOIN("";"", TRUE, FILTER($B$2:$B$14794, #REF!=$D$2:$D$14794))"),"#N/A")</f>
        <v>#N/A</v>
      </c>
    </row>
    <row r="10964">
      <c r="B10964" s="4" t="s">
        <v>3491</v>
      </c>
      <c r="C10964" s="12" t="str">
        <f>IFERROR(__xludf.DUMMYFUNCTION("TEXTJOIN("";"", TRUE, FILTER($B$2:$B$14794, #REF!=$D$2:$D$14794))"),"#N/A")</f>
        <v>#N/A</v>
      </c>
    </row>
    <row r="10965">
      <c r="B10965" s="4" t="s">
        <v>3491</v>
      </c>
      <c r="C10965" s="12" t="str">
        <f>IFERROR(__xludf.DUMMYFUNCTION("TEXTJOIN("";"", TRUE, FILTER($B$2:$B$14794, #REF!=$D$2:$D$14794))"),"#N/A")</f>
        <v>#N/A</v>
      </c>
    </row>
    <row r="10966">
      <c r="B10966" s="4" t="s">
        <v>3491</v>
      </c>
      <c r="C10966" s="12" t="str">
        <f>IFERROR(__xludf.DUMMYFUNCTION("TEXTJOIN("";"", TRUE, FILTER($B$2:$B$14794, #REF!=$D$2:$D$14794))"),"#N/A")</f>
        <v>#N/A</v>
      </c>
    </row>
    <row r="10967">
      <c r="B10967" s="4" t="s">
        <v>3491</v>
      </c>
      <c r="C10967" s="12" t="str">
        <f>IFERROR(__xludf.DUMMYFUNCTION("TEXTJOIN("";"", TRUE, FILTER($B$2:$B$14794, #REF!=$D$2:$D$14794))"),"#N/A")</f>
        <v>#N/A</v>
      </c>
    </row>
    <row r="10968">
      <c r="B10968" s="4" t="s">
        <v>3491</v>
      </c>
      <c r="C10968" s="12" t="str">
        <f>IFERROR(__xludf.DUMMYFUNCTION("TEXTJOIN("";"", TRUE, FILTER($B$2:$B$14794, #REF!=$D$2:$D$14794))"),"#N/A")</f>
        <v>#N/A</v>
      </c>
    </row>
    <row r="10969">
      <c r="B10969" s="4" t="s">
        <v>3493</v>
      </c>
      <c r="C10969" s="12" t="str">
        <f>IFERROR(__xludf.DUMMYFUNCTION("TEXTJOIN("";"", TRUE, FILTER($B$2:$B$14794, #REF!=$D$2:$D$14794))"),"#N/A")</f>
        <v>#N/A</v>
      </c>
    </row>
    <row r="10970">
      <c r="B10970" s="4" t="s">
        <v>3493</v>
      </c>
      <c r="C10970" s="12" t="str">
        <f>IFERROR(__xludf.DUMMYFUNCTION("TEXTJOIN("";"", TRUE, FILTER($B$2:$B$14794, #REF!=$D$2:$D$14794))"),"#N/A")</f>
        <v>#N/A</v>
      </c>
    </row>
    <row r="10971">
      <c r="B10971" s="4" t="s">
        <v>3493</v>
      </c>
      <c r="C10971" s="12" t="str">
        <f>IFERROR(__xludf.DUMMYFUNCTION("TEXTJOIN("";"", TRUE, FILTER($B$2:$B$14794, #REF!=$D$2:$D$14794))"),"#N/A")</f>
        <v>#N/A</v>
      </c>
    </row>
    <row r="10972">
      <c r="B10972" s="4" t="s">
        <v>3493</v>
      </c>
      <c r="C10972" s="12" t="str">
        <f>IFERROR(__xludf.DUMMYFUNCTION("TEXTJOIN("";"", TRUE, FILTER($B$2:$B$14794, #REF!=$D$2:$D$14794))"),"#N/A")</f>
        <v>#N/A</v>
      </c>
    </row>
    <row r="10973">
      <c r="B10973" s="4" t="s">
        <v>3493</v>
      </c>
      <c r="C10973" s="12" t="str">
        <f>IFERROR(__xludf.DUMMYFUNCTION("TEXTJOIN("";"", TRUE, FILTER($B$2:$B$14794, #REF!=$D$2:$D$14794))"),"#N/A")</f>
        <v>#N/A</v>
      </c>
    </row>
    <row r="10974">
      <c r="B10974" s="4" t="s">
        <v>3493</v>
      </c>
      <c r="C10974" s="12" t="str">
        <f>IFERROR(__xludf.DUMMYFUNCTION("TEXTJOIN("";"", TRUE, FILTER($B$2:$B$14794, #REF!=$D$2:$D$14794))"),"#N/A")</f>
        <v>#N/A</v>
      </c>
    </row>
    <row r="10975">
      <c r="B10975" s="4" t="s">
        <v>3493</v>
      </c>
      <c r="C10975" s="12" t="str">
        <f>IFERROR(__xludf.DUMMYFUNCTION("TEXTJOIN("";"", TRUE, FILTER($B$2:$B$14794, #REF!=$D$2:$D$14794))"),"#N/A")</f>
        <v>#N/A</v>
      </c>
    </row>
    <row r="10976">
      <c r="B10976" s="4" t="s">
        <v>3495</v>
      </c>
      <c r="C10976" s="12" t="str">
        <f>IFERROR(__xludf.DUMMYFUNCTION("TEXTJOIN("";"", TRUE, FILTER($B$2:$B$14794, #REF!=$D$2:$D$14794))"),"#N/A")</f>
        <v>#N/A</v>
      </c>
    </row>
    <row r="10977">
      <c r="B10977" s="4" t="s">
        <v>3495</v>
      </c>
      <c r="C10977" s="12" t="str">
        <f>IFERROR(__xludf.DUMMYFUNCTION("TEXTJOIN("";"", TRUE, FILTER($B$2:$B$14794, #REF!=$D$2:$D$14794))"),"#N/A")</f>
        <v>#N/A</v>
      </c>
    </row>
    <row r="10978">
      <c r="B10978" s="4" t="s">
        <v>3495</v>
      </c>
      <c r="C10978" s="12" t="str">
        <f>IFERROR(__xludf.DUMMYFUNCTION("TEXTJOIN("";"", TRUE, FILTER($B$2:$B$14794, #REF!=$D$2:$D$14794))"),"#N/A")</f>
        <v>#N/A</v>
      </c>
    </row>
    <row r="10979">
      <c r="B10979" s="4" t="s">
        <v>3495</v>
      </c>
      <c r="C10979" s="12" t="str">
        <f>IFERROR(__xludf.DUMMYFUNCTION("TEXTJOIN("";"", TRUE, FILTER($B$2:$B$14794, #REF!=$D$2:$D$14794))"),"#N/A")</f>
        <v>#N/A</v>
      </c>
    </row>
    <row r="10980">
      <c r="B10980" s="4" t="s">
        <v>3495</v>
      </c>
      <c r="C10980" s="12" t="str">
        <f>IFERROR(__xludf.DUMMYFUNCTION("TEXTJOIN("";"", TRUE, FILTER($B$2:$B$14794, #REF!=$D$2:$D$14794))"),"#N/A")</f>
        <v>#N/A</v>
      </c>
    </row>
    <row r="10981">
      <c r="B10981" s="4" t="s">
        <v>3495</v>
      </c>
      <c r="C10981" s="12" t="str">
        <f>IFERROR(__xludf.DUMMYFUNCTION("TEXTJOIN("";"", TRUE, FILTER($B$2:$B$14794, #REF!=$D$2:$D$14794))"),"#N/A")</f>
        <v>#N/A</v>
      </c>
    </row>
    <row r="10982">
      <c r="B10982" s="4" t="s">
        <v>3495</v>
      </c>
      <c r="C10982" s="12" t="str">
        <f>IFERROR(__xludf.DUMMYFUNCTION("TEXTJOIN("";"", TRUE, FILTER($B$2:$B$14794, #REF!=$D$2:$D$14794))"),"#N/A")</f>
        <v>#N/A</v>
      </c>
    </row>
    <row r="10983">
      <c r="B10983" s="4" t="s">
        <v>3497</v>
      </c>
      <c r="C10983" s="12" t="str">
        <f>IFERROR(__xludf.DUMMYFUNCTION("TEXTJOIN("";"", TRUE, FILTER($B$2:$B$14794, #REF!=$D$2:$D$14794))"),"#N/A")</f>
        <v>#N/A</v>
      </c>
    </row>
    <row r="10984">
      <c r="B10984" s="4" t="s">
        <v>3497</v>
      </c>
      <c r="C10984" s="12" t="str">
        <f>IFERROR(__xludf.DUMMYFUNCTION("TEXTJOIN("";"", TRUE, FILTER($B$2:$B$14794, #REF!=$D$2:$D$14794))"),"#N/A")</f>
        <v>#N/A</v>
      </c>
    </row>
    <row r="10985">
      <c r="B10985" s="4" t="s">
        <v>3497</v>
      </c>
      <c r="C10985" s="12" t="str">
        <f>IFERROR(__xludf.DUMMYFUNCTION("TEXTJOIN("";"", TRUE, FILTER($B$2:$B$14794, #REF!=$D$2:$D$14794))"),"#N/A")</f>
        <v>#N/A</v>
      </c>
    </row>
    <row r="10986">
      <c r="B10986" s="4" t="s">
        <v>3497</v>
      </c>
      <c r="C10986" s="12" t="str">
        <f>IFERROR(__xludf.DUMMYFUNCTION("TEXTJOIN("";"", TRUE, FILTER($B$2:$B$14794, #REF!=$D$2:$D$14794))"),"#N/A")</f>
        <v>#N/A</v>
      </c>
    </row>
    <row r="10987">
      <c r="B10987" s="4" t="s">
        <v>3497</v>
      </c>
      <c r="C10987" s="12" t="str">
        <f>IFERROR(__xludf.DUMMYFUNCTION("TEXTJOIN("";"", TRUE, FILTER($B$2:$B$14794, #REF!=$D$2:$D$14794))"),"#N/A")</f>
        <v>#N/A</v>
      </c>
    </row>
    <row r="10988">
      <c r="B10988" s="4" t="s">
        <v>3497</v>
      </c>
      <c r="C10988" s="12" t="str">
        <f>IFERROR(__xludf.DUMMYFUNCTION("TEXTJOIN("";"", TRUE, FILTER($B$2:$B$14794, #REF!=$D$2:$D$14794))"),"#N/A")</f>
        <v>#N/A</v>
      </c>
    </row>
    <row r="10989">
      <c r="B10989" s="4" t="s">
        <v>3497</v>
      </c>
      <c r="C10989" s="12" t="str">
        <f>IFERROR(__xludf.DUMMYFUNCTION("TEXTJOIN("";"", TRUE, FILTER($B$2:$B$14794, #REF!=$D$2:$D$14794))"),"#N/A")</f>
        <v>#N/A</v>
      </c>
    </row>
    <row r="10990">
      <c r="B10990" s="4" t="s">
        <v>3499</v>
      </c>
      <c r="C10990" s="12" t="str">
        <f>IFERROR(__xludf.DUMMYFUNCTION("TEXTJOIN("";"", TRUE, FILTER($B$2:$B$14794, #REF!=$D$2:$D$14794))"),"#N/A")</f>
        <v>#N/A</v>
      </c>
    </row>
    <row r="10991">
      <c r="B10991" s="4" t="s">
        <v>3499</v>
      </c>
      <c r="C10991" s="12" t="str">
        <f>IFERROR(__xludf.DUMMYFUNCTION("TEXTJOIN("";"", TRUE, FILTER($B$2:$B$14794, #REF!=$D$2:$D$14794))"),"#N/A")</f>
        <v>#N/A</v>
      </c>
    </row>
    <row r="10992">
      <c r="B10992" s="4" t="s">
        <v>3499</v>
      </c>
      <c r="C10992" s="12" t="str">
        <f>IFERROR(__xludf.DUMMYFUNCTION("TEXTJOIN("";"", TRUE, FILTER($B$2:$B$14794, #REF!=$D$2:$D$14794))"),"#N/A")</f>
        <v>#N/A</v>
      </c>
    </row>
    <row r="10993">
      <c r="B10993" s="4" t="s">
        <v>3499</v>
      </c>
      <c r="C10993" s="12" t="str">
        <f>IFERROR(__xludf.DUMMYFUNCTION("TEXTJOIN("";"", TRUE, FILTER($B$2:$B$14794, #REF!=$D$2:$D$14794))"),"#N/A")</f>
        <v>#N/A</v>
      </c>
    </row>
    <row r="10994">
      <c r="B10994" s="4" t="s">
        <v>3499</v>
      </c>
      <c r="C10994" s="12" t="str">
        <f>IFERROR(__xludf.DUMMYFUNCTION("TEXTJOIN("";"", TRUE, FILTER($B$2:$B$14794, #REF!=$D$2:$D$14794))"),"#N/A")</f>
        <v>#N/A</v>
      </c>
    </row>
    <row r="10995">
      <c r="B10995" s="4" t="s">
        <v>3499</v>
      </c>
      <c r="C10995" s="12" t="str">
        <f>IFERROR(__xludf.DUMMYFUNCTION("TEXTJOIN("";"", TRUE, FILTER($B$2:$B$14794, #REF!=$D$2:$D$14794))"),"#N/A")</f>
        <v>#N/A</v>
      </c>
    </row>
    <row r="10996">
      <c r="B10996" s="4" t="s">
        <v>3499</v>
      </c>
      <c r="C10996" s="12" t="str">
        <f>IFERROR(__xludf.DUMMYFUNCTION("TEXTJOIN("";"", TRUE, FILTER($B$2:$B$14794, #REF!=$D$2:$D$14794))"),"#N/A")</f>
        <v>#N/A</v>
      </c>
    </row>
    <row r="10997">
      <c r="B10997" s="4" t="s">
        <v>3501</v>
      </c>
      <c r="C10997" s="12" t="str">
        <f>IFERROR(__xludf.DUMMYFUNCTION("TEXTJOIN("";"", TRUE, FILTER($B$2:$B$14794, #REF!=$D$2:$D$14794))"),"#N/A")</f>
        <v>#N/A</v>
      </c>
    </row>
    <row r="10998">
      <c r="B10998" s="4" t="s">
        <v>3501</v>
      </c>
      <c r="C10998" s="12" t="str">
        <f>IFERROR(__xludf.DUMMYFUNCTION("TEXTJOIN("";"", TRUE, FILTER($B$2:$B$14794, #REF!=$D$2:$D$14794))"),"#N/A")</f>
        <v>#N/A</v>
      </c>
    </row>
    <row r="10999">
      <c r="B10999" s="4" t="s">
        <v>3501</v>
      </c>
      <c r="C10999" s="12" t="str">
        <f>IFERROR(__xludf.DUMMYFUNCTION("TEXTJOIN("";"", TRUE, FILTER($B$2:$B$14794, #REF!=$D$2:$D$14794))"),"#N/A")</f>
        <v>#N/A</v>
      </c>
    </row>
    <row r="11000">
      <c r="B11000" s="4" t="s">
        <v>3501</v>
      </c>
      <c r="C11000" s="12" t="str">
        <f>IFERROR(__xludf.DUMMYFUNCTION("TEXTJOIN("";"", TRUE, FILTER($B$2:$B$14794, #REF!=$D$2:$D$14794))"),"#N/A")</f>
        <v>#N/A</v>
      </c>
    </row>
    <row r="11001">
      <c r="B11001" s="4" t="s">
        <v>3501</v>
      </c>
      <c r="C11001" s="12" t="str">
        <f>IFERROR(__xludf.DUMMYFUNCTION("TEXTJOIN("";"", TRUE, FILTER($B$2:$B$14794, #REF!=$D$2:$D$14794))"),"#N/A")</f>
        <v>#N/A</v>
      </c>
    </row>
    <row r="11002">
      <c r="B11002" s="4" t="s">
        <v>3501</v>
      </c>
      <c r="C11002" s="12" t="str">
        <f>IFERROR(__xludf.DUMMYFUNCTION("TEXTJOIN("";"", TRUE, FILTER($B$2:$B$14794, #REF!=$D$2:$D$14794))"),"#N/A")</f>
        <v>#N/A</v>
      </c>
    </row>
    <row r="11003">
      <c r="B11003" s="4" t="s">
        <v>3501</v>
      </c>
      <c r="C11003" s="12" t="str">
        <f>IFERROR(__xludf.DUMMYFUNCTION("TEXTJOIN("";"", TRUE, FILTER($B$2:$B$14794, #REF!=$D$2:$D$14794))"),"#N/A")</f>
        <v>#N/A</v>
      </c>
    </row>
    <row r="11004">
      <c r="B11004" s="4" t="s">
        <v>3503</v>
      </c>
      <c r="C11004" s="12" t="str">
        <f>IFERROR(__xludf.DUMMYFUNCTION("TEXTJOIN("";"", TRUE, FILTER($B$2:$B$14794, #REF!=$D$2:$D$14794))"),"#N/A")</f>
        <v>#N/A</v>
      </c>
    </row>
    <row r="11005">
      <c r="B11005" s="4" t="s">
        <v>3503</v>
      </c>
      <c r="C11005" s="12" t="str">
        <f>IFERROR(__xludf.DUMMYFUNCTION("TEXTJOIN("";"", TRUE, FILTER($B$2:$B$14794, #REF!=$D$2:$D$14794))"),"#N/A")</f>
        <v>#N/A</v>
      </c>
    </row>
    <row r="11006">
      <c r="B11006" s="4" t="s">
        <v>3503</v>
      </c>
      <c r="C11006" s="12" t="str">
        <f>IFERROR(__xludf.DUMMYFUNCTION("TEXTJOIN("";"", TRUE, FILTER($B$2:$B$14794, #REF!=$D$2:$D$14794))"),"#N/A")</f>
        <v>#N/A</v>
      </c>
    </row>
    <row r="11007">
      <c r="B11007" s="4" t="s">
        <v>3503</v>
      </c>
      <c r="C11007" s="12" t="str">
        <f>IFERROR(__xludf.DUMMYFUNCTION("TEXTJOIN("";"", TRUE, FILTER($B$2:$B$14794, #REF!=$D$2:$D$14794))"),"#N/A")</f>
        <v>#N/A</v>
      </c>
    </row>
    <row r="11008">
      <c r="B11008" s="4" t="s">
        <v>3503</v>
      </c>
      <c r="C11008" s="12" t="str">
        <f>IFERROR(__xludf.DUMMYFUNCTION("TEXTJOIN("";"", TRUE, FILTER($B$2:$B$14794, #REF!=$D$2:$D$14794))"),"#N/A")</f>
        <v>#N/A</v>
      </c>
    </row>
    <row r="11009">
      <c r="B11009" s="4" t="s">
        <v>3503</v>
      </c>
      <c r="C11009" s="12" t="str">
        <f>IFERROR(__xludf.DUMMYFUNCTION("TEXTJOIN("";"", TRUE, FILTER($B$2:$B$14794, #REF!=$D$2:$D$14794))"),"#N/A")</f>
        <v>#N/A</v>
      </c>
    </row>
    <row r="11010">
      <c r="B11010" s="4" t="s">
        <v>3503</v>
      </c>
      <c r="C11010" s="12" t="str">
        <f>IFERROR(__xludf.DUMMYFUNCTION("TEXTJOIN("";"", TRUE, FILTER($B$2:$B$14794, #REF!=$D$2:$D$14794))"),"#N/A")</f>
        <v>#N/A</v>
      </c>
    </row>
    <row r="11011">
      <c r="B11011" s="4" t="s">
        <v>3503</v>
      </c>
      <c r="C11011" s="12" t="str">
        <f>IFERROR(__xludf.DUMMYFUNCTION("TEXTJOIN("";"", TRUE, FILTER($B$2:$B$14794, #REF!=$D$2:$D$14794))"),"#N/A")</f>
        <v>#N/A</v>
      </c>
    </row>
    <row r="11012">
      <c r="B11012" s="4" t="s">
        <v>3503</v>
      </c>
      <c r="C11012" s="12" t="str">
        <f>IFERROR(__xludf.DUMMYFUNCTION("TEXTJOIN("";"", TRUE, FILTER($B$2:$B$14794, #REF!=$D$2:$D$14794))"),"#N/A")</f>
        <v>#N/A</v>
      </c>
    </row>
    <row r="11013">
      <c r="B11013" s="4" t="s">
        <v>3505</v>
      </c>
      <c r="C11013" s="12" t="str">
        <f>IFERROR(__xludf.DUMMYFUNCTION("TEXTJOIN("";"", TRUE, FILTER($B$2:$B$14794, #REF!=$D$2:$D$14794))"),"#N/A")</f>
        <v>#N/A</v>
      </c>
    </row>
    <row r="11014">
      <c r="B11014" s="4" t="s">
        <v>3505</v>
      </c>
      <c r="C11014" s="12" t="str">
        <f>IFERROR(__xludf.DUMMYFUNCTION("TEXTJOIN("";"", TRUE, FILTER($B$2:$B$14794, #REF!=$D$2:$D$14794))"),"#N/A")</f>
        <v>#N/A</v>
      </c>
    </row>
    <row r="11015">
      <c r="B11015" s="4" t="s">
        <v>3505</v>
      </c>
      <c r="C11015" s="12" t="str">
        <f>IFERROR(__xludf.DUMMYFUNCTION("TEXTJOIN("";"", TRUE, FILTER($B$2:$B$14794, #REF!=$D$2:$D$14794))"),"#N/A")</f>
        <v>#N/A</v>
      </c>
    </row>
    <row r="11016">
      <c r="B11016" s="4" t="s">
        <v>3505</v>
      </c>
      <c r="C11016" s="12" t="str">
        <f>IFERROR(__xludf.DUMMYFUNCTION("TEXTJOIN("";"", TRUE, FILTER($B$2:$B$14794, #REF!=$D$2:$D$14794))"),"#N/A")</f>
        <v>#N/A</v>
      </c>
    </row>
    <row r="11017">
      <c r="B11017" s="4" t="s">
        <v>3505</v>
      </c>
      <c r="C11017" s="12" t="str">
        <f>IFERROR(__xludf.DUMMYFUNCTION("TEXTJOIN("";"", TRUE, FILTER($B$2:$B$14794, #REF!=$D$2:$D$14794))"),"#N/A")</f>
        <v>#N/A</v>
      </c>
    </row>
    <row r="11018">
      <c r="B11018" s="4" t="s">
        <v>3505</v>
      </c>
      <c r="C11018" s="12" t="str">
        <f>IFERROR(__xludf.DUMMYFUNCTION("TEXTJOIN("";"", TRUE, FILTER($B$2:$B$14794, #REF!=$D$2:$D$14794))"),"#N/A")</f>
        <v>#N/A</v>
      </c>
    </row>
    <row r="11019">
      <c r="B11019" s="4" t="s">
        <v>3505</v>
      </c>
      <c r="C11019" s="12" t="str">
        <f>IFERROR(__xludf.DUMMYFUNCTION("TEXTJOIN("";"", TRUE, FILTER($B$2:$B$14794, #REF!=$D$2:$D$14794))"),"#N/A")</f>
        <v>#N/A</v>
      </c>
    </row>
    <row r="11020">
      <c r="B11020" s="4" t="s">
        <v>3505</v>
      </c>
      <c r="C11020" s="12" t="str">
        <f>IFERROR(__xludf.DUMMYFUNCTION("TEXTJOIN("";"", TRUE, FILTER($B$2:$B$14794, #REF!=$D$2:$D$14794))"),"#N/A")</f>
        <v>#N/A</v>
      </c>
    </row>
    <row r="11021">
      <c r="B11021" s="4" t="s">
        <v>3505</v>
      </c>
      <c r="C11021" s="12" t="str">
        <f>IFERROR(__xludf.DUMMYFUNCTION("TEXTJOIN("";"", TRUE, FILTER($B$2:$B$14794, #REF!=$D$2:$D$14794))"),"#N/A")</f>
        <v>#N/A</v>
      </c>
    </row>
    <row r="11022">
      <c r="B11022" s="4" t="s">
        <v>3508</v>
      </c>
      <c r="C11022" s="12" t="str">
        <f>IFERROR(__xludf.DUMMYFUNCTION("TEXTJOIN("";"", TRUE, FILTER($B$2:$B$14794, #REF!=$D$2:$D$14794))"),"#N/A")</f>
        <v>#N/A</v>
      </c>
    </row>
    <row r="11023">
      <c r="B11023" s="4" t="s">
        <v>3508</v>
      </c>
      <c r="C11023" s="12" t="str">
        <f>IFERROR(__xludf.DUMMYFUNCTION("TEXTJOIN("";"", TRUE, FILTER($B$2:$B$14794, #REF!=$D$2:$D$14794))"),"#N/A")</f>
        <v>#N/A</v>
      </c>
    </row>
    <row r="11024">
      <c r="B11024" s="4" t="s">
        <v>3508</v>
      </c>
      <c r="C11024" s="12" t="str">
        <f>IFERROR(__xludf.DUMMYFUNCTION("TEXTJOIN("";"", TRUE, FILTER($B$2:$B$14794, #REF!=$D$2:$D$14794))"),"#N/A")</f>
        <v>#N/A</v>
      </c>
    </row>
    <row r="11025">
      <c r="B11025" s="4" t="s">
        <v>3508</v>
      </c>
      <c r="C11025" s="12" t="str">
        <f>IFERROR(__xludf.DUMMYFUNCTION("TEXTJOIN("";"", TRUE, FILTER($B$2:$B$14794, #REF!=$D$2:$D$14794))"),"#N/A")</f>
        <v>#N/A</v>
      </c>
    </row>
    <row r="11026">
      <c r="B11026" s="4" t="s">
        <v>3508</v>
      </c>
      <c r="C11026" s="12" t="str">
        <f>IFERROR(__xludf.DUMMYFUNCTION("TEXTJOIN("";"", TRUE, FILTER($B$2:$B$14794, #REF!=$D$2:$D$14794))"),"#N/A")</f>
        <v>#N/A</v>
      </c>
    </row>
    <row r="11027">
      <c r="B11027" s="4" t="s">
        <v>3508</v>
      </c>
      <c r="C11027" s="12" t="str">
        <f>IFERROR(__xludf.DUMMYFUNCTION("TEXTJOIN("";"", TRUE, FILTER($B$2:$B$14794, #REF!=$D$2:$D$14794))"),"#N/A")</f>
        <v>#N/A</v>
      </c>
    </row>
    <row r="11028">
      <c r="B11028" s="4" t="s">
        <v>3508</v>
      </c>
      <c r="C11028" s="12" t="str">
        <f>IFERROR(__xludf.DUMMYFUNCTION("TEXTJOIN("";"", TRUE, FILTER($B$2:$B$14794, #REF!=$D$2:$D$14794))"),"#N/A")</f>
        <v>#N/A</v>
      </c>
    </row>
    <row r="11029">
      <c r="B11029" s="4" t="s">
        <v>3508</v>
      </c>
      <c r="C11029" s="12" t="str">
        <f>IFERROR(__xludf.DUMMYFUNCTION("TEXTJOIN("";"", TRUE, FILTER($B$2:$B$14794, #REF!=$D$2:$D$14794))"),"#N/A")</f>
        <v>#N/A</v>
      </c>
    </row>
    <row r="11030">
      <c r="B11030" s="4" t="s">
        <v>3508</v>
      </c>
      <c r="C11030" s="12" t="str">
        <f>IFERROR(__xludf.DUMMYFUNCTION("TEXTJOIN("";"", TRUE, FILTER($B$2:$B$14794, #REF!=$D$2:$D$14794))"),"#N/A")</f>
        <v>#N/A</v>
      </c>
    </row>
    <row r="11031">
      <c r="B11031" s="4" t="s">
        <v>3510</v>
      </c>
      <c r="C11031" s="12" t="str">
        <f>IFERROR(__xludf.DUMMYFUNCTION("TEXTJOIN("";"", TRUE, FILTER($B$2:$B$14794, #REF!=$D$2:$D$14794))"),"#N/A")</f>
        <v>#N/A</v>
      </c>
    </row>
    <row r="11032">
      <c r="B11032" s="4" t="s">
        <v>3510</v>
      </c>
      <c r="C11032" s="12" t="str">
        <f>IFERROR(__xludf.DUMMYFUNCTION("TEXTJOIN("";"", TRUE, FILTER($B$2:$B$14794, #REF!=$D$2:$D$14794))"),"#N/A")</f>
        <v>#N/A</v>
      </c>
    </row>
    <row r="11033">
      <c r="B11033" s="4" t="s">
        <v>3510</v>
      </c>
      <c r="C11033" s="12" t="str">
        <f>IFERROR(__xludf.DUMMYFUNCTION("TEXTJOIN("";"", TRUE, FILTER($B$2:$B$14794, #REF!=$D$2:$D$14794))"),"#N/A")</f>
        <v>#N/A</v>
      </c>
    </row>
    <row r="11034">
      <c r="B11034" s="4" t="s">
        <v>3510</v>
      </c>
      <c r="C11034" s="12" t="str">
        <f>IFERROR(__xludf.DUMMYFUNCTION("TEXTJOIN("";"", TRUE, FILTER($B$2:$B$14794, #REF!=$D$2:$D$14794))"),"#N/A")</f>
        <v>#N/A</v>
      </c>
    </row>
    <row r="11035">
      <c r="B11035" s="4" t="s">
        <v>3510</v>
      </c>
      <c r="C11035" s="12" t="str">
        <f>IFERROR(__xludf.DUMMYFUNCTION("TEXTJOIN("";"", TRUE, FILTER($B$2:$B$14794, #REF!=$D$2:$D$14794))"),"#N/A")</f>
        <v>#N/A</v>
      </c>
    </row>
    <row r="11036">
      <c r="B11036" s="4" t="s">
        <v>3510</v>
      </c>
      <c r="C11036" s="12" t="str">
        <f>IFERROR(__xludf.DUMMYFUNCTION("TEXTJOIN("";"", TRUE, FILTER($B$2:$B$14794, #REF!=$D$2:$D$14794))"),"#N/A")</f>
        <v>#N/A</v>
      </c>
    </row>
    <row r="11037">
      <c r="B11037" s="4" t="s">
        <v>3510</v>
      </c>
      <c r="C11037" s="12" t="str">
        <f>IFERROR(__xludf.DUMMYFUNCTION("TEXTJOIN("";"", TRUE, FILTER($B$2:$B$14794, #REF!=$D$2:$D$14794))"),"#N/A")</f>
        <v>#N/A</v>
      </c>
    </row>
    <row r="11038">
      <c r="B11038" s="4" t="s">
        <v>3510</v>
      </c>
      <c r="C11038" s="12" t="str">
        <f>IFERROR(__xludf.DUMMYFUNCTION("TEXTJOIN("";"", TRUE, FILTER($B$2:$B$14794, #REF!=$D$2:$D$14794))"),"#N/A")</f>
        <v>#N/A</v>
      </c>
    </row>
    <row r="11039">
      <c r="B11039" s="4" t="s">
        <v>3510</v>
      </c>
      <c r="C11039" s="12" t="str">
        <f>IFERROR(__xludf.DUMMYFUNCTION("TEXTJOIN("";"", TRUE, FILTER($B$2:$B$14794, #REF!=$D$2:$D$14794))"),"#N/A")</f>
        <v>#N/A</v>
      </c>
    </row>
    <row r="11040">
      <c r="B11040" s="4" t="s">
        <v>3512</v>
      </c>
      <c r="C11040" s="12" t="str">
        <f>IFERROR(__xludf.DUMMYFUNCTION("TEXTJOIN("";"", TRUE, FILTER($B$2:$B$14794, #REF!=$D$2:$D$14794))"),"#N/A")</f>
        <v>#N/A</v>
      </c>
    </row>
    <row r="11041">
      <c r="B11041" s="4" t="s">
        <v>3512</v>
      </c>
      <c r="C11041" s="12" t="str">
        <f>IFERROR(__xludf.DUMMYFUNCTION("TEXTJOIN("";"", TRUE, FILTER($B$2:$B$14794, #REF!=$D$2:$D$14794))"),"#N/A")</f>
        <v>#N/A</v>
      </c>
    </row>
    <row r="11042">
      <c r="B11042" s="4" t="s">
        <v>3512</v>
      </c>
      <c r="C11042" s="12" t="str">
        <f>IFERROR(__xludf.DUMMYFUNCTION("TEXTJOIN("";"", TRUE, FILTER($B$2:$B$14794, #REF!=$D$2:$D$14794))"),"#N/A")</f>
        <v>#N/A</v>
      </c>
    </row>
    <row r="11043">
      <c r="B11043" s="4" t="s">
        <v>3512</v>
      </c>
      <c r="C11043" s="12" t="str">
        <f>IFERROR(__xludf.DUMMYFUNCTION("TEXTJOIN("";"", TRUE, FILTER($B$2:$B$14794, #REF!=$D$2:$D$14794))"),"#N/A")</f>
        <v>#N/A</v>
      </c>
    </row>
    <row r="11044">
      <c r="B11044" s="4" t="s">
        <v>3512</v>
      </c>
      <c r="C11044" s="12" t="str">
        <f>IFERROR(__xludf.DUMMYFUNCTION("TEXTJOIN("";"", TRUE, FILTER($B$2:$B$14794, #REF!=$D$2:$D$14794))"),"#N/A")</f>
        <v>#N/A</v>
      </c>
    </row>
    <row r="11045">
      <c r="B11045" s="4" t="s">
        <v>3512</v>
      </c>
      <c r="C11045" s="12" t="str">
        <f>IFERROR(__xludf.DUMMYFUNCTION("TEXTJOIN("";"", TRUE, FILTER($B$2:$B$14794, #REF!=$D$2:$D$14794))"),"#N/A")</f>
        <v>#N/A</v>
      </c>
    </row>
    <row r="11046">
      <c r="B11046" s="4" t="s">
        <v>3512</v>
      </c>
      <c r="C11046" s="12" t="str">
        <f>IFERROR(__xludf.DUMMYFUNCTION("TEXTJOIN("";"", TRUE, FILTER($B$2:$B$14794, #REF!=$D$2:$D$14794))"),"#N/A")</f>
        <v>#N/A</v>
      </c>
    </row>
    <row r="11047">
      <c r="B11047" s="4" t="s">
        <v>3512</v>
      </c>
      <c r="C11047" s="12" t="str">
        <f>IFERROR(__xludf.DUMMYFUNCTION("TEXTJOIN("";"", TRUE, FILTER($B$2:$B$14794, #REF!=$D$2:$D$14794))"),"#N/A")</f>
        <v>#N/A</v>
      </c>
    </row>
    <row r="11048">
      <c r="B11048" s="4" t="s">
        <v>3512</v>
      </c>
      <c r="C11048" s="12" t="str">
        <f>IFERROR(__xludf.DUMMYFUNCTION("TEXTJOIN("";"", TRUE, FILTER($B$2:$B$14794, #REF!=$D$2:$D$14794))"),"#N/A")</f>
        <v>#N/A</v>
      </c>
    </row>
    <row r="11049">
      <c r="B11049" s="4" t="s">
        <v>3514</v>
      </c>
      <c r="C11049" s="12" t="str">
        <f>IFERROR(__xludf.DUMMYFUNCTION("TEXTJOIN("";"", TRUE, FILTER($B$2:$B$14794, #REF!=$D$2:$D$14794))"),"#N/A")</f>
        <v>#N/A</v>
      </c>
    </row>
    <row r="11050">
      <c r="B11050" s="4" t="s">
        <v>3514</v>
      </c>
      <c r="C11050" s="12" t="str">
        <f>IFERROR(__xludf.DUMMYFUNCTION("TEXTJOIN("";"", TRUE, FILTER($B$2:$B$14794, #REF!=$D$2:$D$14794))"),"#N/A")</f>
        <v>#N/A</v>
      </c>
    </row>
    <row r="11051">
      <c r="B11051" s="4" t="s">
        <v>3514</v>
      </c>
      <c r="C11051" s="12" t="str">
        <f>IFERROR(__xludf.DUMMYFUNCTION("TEXTJOIN("";"", TRUE, FILTER($B$2:$B$14794, #REF!=$D$2:$D$14794))"),"#N/A")</f>
        <v>#N/A</v>
      </c>
    </row>
    <row r="11052">
      <c r="B11052" s="4" t="s">
        <v>3514</v>
      </c>
      <c r="C11052" s="12" t="str">
        <f>IFERROR(__xludf.DUMMYFUNCTION("TEXTJOIN("";"", TRUE, FILTER($B$2:$B$14794, #REF!=$D$2:$D$14794))"),"#N/A")</f>
        <v>#N/A</v>
      </c>
    </row>
    <row r="11053">
      <c r="B11053" s="4" t="s">
        <v>3514</v>
      </c>
      <c r="C11053" s="12" t="str">
        <f>IFERROR(__xludf.DUMMYFUNCTION("TEXTJOIN("";"", TRUE, FILTER($B$2:$B$14794, #REF!=$D$2:$D$14794))"),"#N/A")</f>
        <v>#N/A</v>
      </c>
    </row>
    <row r="11054">
      <c r="B11054" s="4" t="s">
        <v>3514</v>
      </c>
      <c r="C11054" s="12" t="str">
        <f>IFERROR(__xludf.DUMMYFUNCTION("TEXTJOIN("";"", TRUE, FILTER($B$2:$B$14794, #REF!=$D$2:$D$14794))"),"#N/A")</f>
        <v>#N/A</v>
      </c>
    </row>
    <row r="11055">
      <c r="B11055" s="4" t="s">
        <v>3514</v>
      </c>
      <c r="C11055" s="12" t="str">
        <f>IFERROR(__xludf.DUMMYFUNCTION("TEXTJOIN("";"", TRUE, FILTER($B$2:$B$14794, #REF!=$D$2:$D$14794))"),"#N/A")</f>
        <v>#N/A</v>
      </c>
    </row>
    <row r="11056">
      <c r="B11056" s="4" t="s">
        <v>3514</v>
      </c>
      <c r="C11056" s="12" t="str">
        <f>IFERROR(__xludf.DUMMYFUNCTION("TEXTJOIN("";"", TRUE, FILTER($B$2:$B$14794, #REF!=$D$2:$D$14794))"),"#N/A")</f>
        <v>#N/A</v>
      </c>
    </row>
    <row r="11057">
      <c r="B11057" s="4" t="s">
        <v>3514</v>
      </c>
      <c r="C11057" s="12" t="str">
        <f>IFERROR(__xludf.DUMMYFUNCTION("TEXTJOIN("";"", TRUE, FILTER($B$2:$B$14794, #REF!=$D$2:$D$14794))"),"#N/A")</f>
        <v>#N/A</v>
      </c>
    </row>
    <row r="11058">
      <c r="B11058" s="4" t="s">
        <v>3516</v>
      </c>
      <c r="C11058" s="12" t="str">
        <f>IFERROR(__xludf.DUMMYFUNCTION("TEXTJOIN("";"", TRUE, FILTER($B$2:$B$14794, #REF!=$D$2:$D$14794))"),"#N/A")</f>
        <v>#N/A</v>
      </c>
    </row>
    <row r="11059">
      <c r="B11059" s="4" t="s">
        <v>3516</v>
      </c>
      <c r="C11059" s="12" t="str">
        <f>IFERROR(__xludf.DUMMYFUNCTION("TEXTJOIN("";"", TRUE, FILTER($B$2:$B$14794, #REF!=$D$2:$D$14794))"),"#N/A")</f>
        <v>#N/A</v>
      </c>
    </row>
    <row r="11060">
      <c r="B11060" s="4" t="s">
        <v>3516</v>
      </c>
      <c r="C11060" s="12" t="str">
        <f>IFERROR(__xludf.DUMMYFUNCTION("TEXTJOIN("";"", TRUE, FILTER($B$2:$B$14794, #REF!=$D$2:$D$14794))"),"#N/A")</f>
        <v>#N/A</v>
      </c>
    </row>
    <row r="11061">
      <c r="B11061" s="4" t="s">
        <v>3516</v>
      </c>
      <c r="C11061" s="12" t="str">
        <f>IFERROR(__xludf.DUMMYFUNCTION("TEXTJOIN("";"", TRUE, FILTER($B$2:$B$14794, #REF!=$D$2:$D$14794))"),"#N/A")</f>
        <v>#N/A</v>
      </c>
    </row>
    <row r="11062">
      <c r="B11062" s="4" t="s">
        <v>3516</v>
      </c>
      <c r="C11062" s="12" t="str">
        <f>IFERROR(__xludf.DUMMYFUNCTION("TEXTJOIN("";"", TRUE, FILTER($B$2:$B$14794, #REF!=$D$2:$D$14794))"),"#N/A")</f>
        <v>#N/A</v>
      </c>
    </row>
    <row r="11063">
      <c r="B11063" s="4" t="s">
        <v>3516</v>
      </c>
      <c r="C11063" s="12" t="str">
        <f>IFERROR(__xludf.DUMMYFUNCTION("TEXTJOIN("";"", TRUE, FILTER($B$2:$B$14794, #REF!=$D$2:$D$14794))"),"#N/A")</f>
        <v>#N/A</v>
      </c>
    </row>
    <row r="11064">
      <c r="B11064" s="4" t="s">
        <v>3516</v>
      </c>
      <c r="C11064" s="12" t="str">
        <f>IFERROR(__xludf.DUMMYFUNCTION("TEXTJOIN("";"", TRUE, FILTER($B$2:$B$14794, #REF!=$D$2:$D$14794))"),"#N/A")</f>
        <v>#N/A</v>
      </c>
    </row>
    <row r="11065">
      <c r="B11065" s="4" t="s">
        <v>3516</v>
      </c>
      <c r="C11065" s="12" t="str">
        <f>IFERROR(__xludf.DUMMYFUNCTION("TEXTJOIN("";"", TRUE, FILTER($B$2:$B$14794, #REF!=$D$2:$D$14794))"),"#N/A")</f>
        <v>#N/A</v>
      </c>
    </row>
    <row r="11066">
      <c r="B11066" s="4" t="s">
        <v>3516</v>
      </c>
      <c r="C11066" s="12" t="str">
        <f>IFERROR(__xludf.DUMMYFUNCTION("TEXTJOIN("";"", TRUE, FILTER($B$2:$B$14794, #REF!=$D$2:$D$14794))"),"#N/A")</f>
        <v>#N/A</v>
      </c>
    </row>
    <row r="11067">
      <c r="B11067" s="4" t="s">
        <v>3518</v>
      </c>
      <c r="C11067" s="12" t="str">
        <f>IFERROR(__xludf.DUMMYFUNCTION("TEXTJOIN("";"", TRUE, FILTER($B$2:$B$14794, #REF!=$D$2:$D$14794))"),"#N/A")</f>
        <v>#N/A</v>
      </c>
    </row>
    <row r="11068">
      <c r="B11068" s="4" t="s">
        <v>3518</v>
      </c>
      <c r="C11068" s="12" t="str">
        <f>IFERROR(__xludf.DUMMYFUNCTION("TEXTJOIN("";"", TRUE, FILTER($B$2:$B$14794, #REF!=$D$2:$D$14794))"),"#N/A")</f>
        <v>#N/A</v>
      </c>
    </row>
    <row r="11069">
      <c r="B11069" s="4" t="s">
        <v>3518</v>
      </c>
      <c r="C11069" s="12" t="str">
        <f>IFERROR(__xludf.DUMMYFUNCTION("TEXTJOIN("";"", TRUE, FILTER($B$2:$B$14794, #REF!=$D$2:$D$14794))"),"#N/A")</f>
        <v>#N/A</v>
      </c>
    </row>
    <row r="11070">
      <c r="B11070" s="4" t="s">
        <v>3518</v>
      </c>
      <c r="C11070" s="12" t="str">
        <f>IFERROR(__xludf.DUMMYFUNCTION("TEXTJOIN("";"", TRUE, FILTER($B$2:$B$14794, #REF!=$D$2:$D$14794))"),"#N/A")</f>
        <v>#N/A</v>
      </c>
    </row>
    <row r="11071">
      <c r="B11071" s="4" t="s">
        <v>3518</v>
      </c>
      <c r="C11071" s="12" t="str">
        <f>IFERROR(__xludf.DUMMYFUNCTION("TEXTJOIN("";"", TRUE, FILTER($B$2:$B$14794, #REF!=$D$2:$D$14794))"),"#N/A")</f>
        <v>#N/A</v>
      </c>
    </row>
    <row r="11072">
      <c r="B11072" s="4" t="s">
        <v>3518</v>
      </c>
      <c r="C11072" s="12" t="str">
        <f>IFERROR(__xludf.DUMMYFUNCTION("TEXTJOIN("";"", TRUE, FILTER($B$2:$B$14794, #REF!=$D$2:$D$14794))"),"#N/A")</f>
        <v>#N/A</v>
      </c>
    </row>
    <row r="11073">
      <c r="B11073" s="4" t="s">
        <v>3518</v>
      </c>
      <c r="C11073" s="12" t="str">
        <f>IFERROR(__xludf.DUMMYFUNCTION("TEXTJOIN("";"", TRUE, FILTER($B$2:$B$14794, #REF!=$D$2:$D$14794))"),"#N/A")</f>
        <v>#N/A</v>
      </c>
    </row>
    <row r="11074">
      <c r="B11074" s="4" t="s">
        <v>3518</v>
      </c>
      <c r="C11074" s="12" t="str">
        <f>IFERROR(__xludf.DUMMYFUNCTION("TEXTJOIN("";"", TRUE, FILTER($B$2:$B$14794, #REF!=$D$2:$D$14794))"),"#N/A")</f>
        <v>#N/A</v>
      </c>
    </row>
    <row r="11075">
      <c r="B11075" s="4" t="s">
        <v>3518</v>
      </c>
      <c r="C11075" s="12" t="str">
        <f>IFERROR(__xludf.DUMMYFUNCTION("TEXTJOIN("";"", TRUE, FILTER($B$2:$B$14794, #REF!=$D$2:$D$14794))"),"#N/A")</f>
        <v>#N/A</v>
      </c>
    </row>
    <row r="11076">
      <c r="B11076" s="4" t="s">
        <v>3520</v>
      </c>
      <c r="C11076" s="12" t="str">
        <f>IFERROR(__xludf.DUMMYFUNCTION("TEXTJOIN("";"", TRUE, FILTER($B$2:$B$14794, #REF!=$D$2:$D$14794))"),"#N/A")</f>
        <v>#N/A</v>
      </c>
    </row>
    <row r="11077">
      <c r="B11077" s="4" t="s">
        <v>3520</v>
      </c>
      <c r="C11077" s="12" t="str">
        <f>IFERROR(__xludf.DUMMYFUNCTION("TEXTJOIN("";"", TRUE, FILTER($B$2:$B$14794, #REF!=$D$2:$D$14794))"),"#N/A")</f>
        <v>#N/A</v>
      </c>
    </row>
    <row r="11078">
      <c r="B11078" s="4" t="s">
        <v>3520</v>
      </c>
      <c r="C11078" s="12" t="str">
        <f>IFERROR(__xludf.DUMMYFUNCTION("TEXTJOIN("";"", TRUE, FILTER($B$2:$B$14794, #REF!=$D$2:$D$14794))"),"#N/A")</f>
        <v>#N/A</v>
      </c>
    </row>
    <row r="11079">
      <c r="B11079" s="4" t="s">
        <v>3520</v>
      </c>
      <c r="C11079" s="12" t="str">
        <f>IFERROR(__xludf.DUMMYFUNCTION("TEXTJOIN("";"", TRUE, FILTER($B$2:$B$14794, #REF!=$D$2:$D$14794))"),"#N/A")</f>
        <v>#N/A</v>
      </c>
    </row>
    <row r="11080">
      <c r="B11080" s="4" t="s">
        <v>3520</v>
      </c>
      <c r="C11080" s="12" t="str">
        <f>IFERROR(__xludf.DUMMYFUNCTION("TEXTJOIN("";"", TRUE, FILTER($B$2:$B$14794, #REF!=$D$2:$D$14794))"),"#N/A")</f>
        <v>#N/A</v>
      </c>
    </row>
    <row r="11081">
      <c r="B11081" s="4" t="s">
        <v>3520</v>
      </c>
      <c r="C11081" s="12" t="str">
        <f>IFERROR(__xludf.DUMMYFUNCTION("TEXTJOIN("";"", TRUE, FILTER($B$2:$B$14794, #REF!=$D$2:$D$14794))"),"#N/A")</f>
        <v>#N/A</v>
      </c>
    </row>
    <row r="11082">
      <c r="B11082" s="4" t="s">
        <v>3520</v>
      </c>
      <c r="C11082" s="12" t="str">
        <f>IFERROR(__xludf.DUMMYFUNCTION("TEXTJOIN("";"", TRUE, FILTER($B$2:$B$14794, #REF!=$D$2:$D$14794))"),"#N/A")</f>
        <v>#N/A</v>
      </c>
    </row>
    <row r="11083">
      <c r="B11083" s="4" t="s">
        <v>3520</v>
      </c>
      <c r="C11083" s="12" t="str">
        <f>IFERROR(__xludf.DUMMYFUNCTION("TEXTJOIN("";"", TRUE, FILTER($B$2:$B$14794, #REF!=$D$2:$D$14794))"),"#N/A")</f>
        <v>#N/A</v>
      </c>
    </row>
    <row r="11084">
      <c r="B11084" s="4" t="s">
        <v>3520</v>
      </c>
      <c r="C11084" s="12" t="str">
        <f>IFERROR(__xludf.DUMMYFUNCTION("TEXTJOIN("";"", TRUE, FILTER($B$2:$B$14794, #REF!=$D$2:$D$14794))"),"#N/A")</f>
        <v>#N/A</v>
      </c>
    </row>
    <row r="11085">
      <c r="B11085" s="4" t="s">
        <v>3522</v>
      </c>
      <c r="C11085" s="12" t="str">
        <f>IFERROR(__xludf.DUMMYFUNCTION("TEXTJOIN("";"", TRUE, FILTER($B$2:$B$14794, #REF!=$D$2:$D$14794))"),"#N/A")</f>
        <v>#N/A</v>
      </c>
    </row>
    <row r="11086">
      <c r="B11086" s="4" t="s">
        <v>3522</v>
      </c>
      <c r="C11086" s="12" t="str">
        <f>IFERROR(__xludf.DUMMYFUNCTION("TEXTJOIN("";"", TRUE, FILTER($B$2:$B$14794, #REF!=$D$2:$D$14794))"),"#N/A")</f>
        <v>#N/A</v>
      </c>
    </row>
    <row r="11087">
      <c r="B11087" s="4" t="s">
        <v>3522</v>
      </c>
      <c r="C11087" s="12" t="str">
        <f>IFERROR(__xludf.DUMMYFUNCTION("TEXTJOIN("";"", TRUE, FILTER($B$2:$B$14794, #REF!=$D$2:$D$14794))"),"#N/A")</f>
        <v>#N/A</v>
      </c>
    </row>
    <row r="11088">
      <c r="B11088" s="4" t="s">
        <v>3522</v>
      </c>
      <c r="C11088" s="12" t="str">
        <f>IFERROR(__xludf.DUMMYFUNCTION("TEXTJOIN("";"", TRUE, FILTER($B$2:$B$14794, #REF!=$D$2:$D$14794))"),"#N/A")</f>
        <v>#N/A</v>
      </c>
    </row>
    <row r="11089">
      <c r="B11089" s="4" t="s">
        <v>3522</v>
      </c>
      <c r="C11089" s="12" t="str">
        <f>IFERROR(__xludf.DUMMYFUNCTION("TEXTJOIN("";"", TRUE, FILTER($B$2:$B$14794, #REF!=$D$2:$D$14794))"),"#N/A")</f>
        <v>#N/A</v>
      </c>
    </row>
    <row r="11090">
      <c r="B11090" s="4" t="s">
        <v>3522</v>
      </c>
      <c r="C11090" s="12" t="str">
        <f>IFERROR(__xludf.DUMMYFUNCTION("TEXTJOIN("";"", TRUE, FILTER($B$2:$B$14794, #REF!=$D$2:$D$14794))"),"#N/A")</f>
        <v>#N/A</v>
      </c>
    </row>
    <row r="11091">
      <c r="B11091" s="4" t="s">
        <v>3522</v>
      </c>
      <c r="C11091" s="12" t="str">
        <f>IFERROR(__xludf.DUMMYFUNCTION("TEXTJOIN("";"", TRUE, FILTER($B$2:$B$14794, #REF!=$D$2:$D$14794))"),"#N/A")</f>
        <v>#N/A</v>
      </c>
    </row>
    <row r="11092">
      <c r="B11092" s="4" t="s">
        <v>3522</v>
      </c>
      <c r="C11092" s="12" t="str">
        <f>IFERROR(__xludf.DUMMYFUNCTION("TEXTJOIN("";"", TRUE, FILTER($B$2:$B$14794, #REF!=$D$2:$D$14794))"),"#N/A")</f>
        <v>#N/A</v>
      </c>
    </row>
    <row r="11093">
      <c r="B11093" s="4" t="s">
        <v>3522</v>
      </c>
      <c r="C11093" s="12" t="str">
        <f>IFERROR(__xludf.DUMMYFUNCTION("TEXTJOIN("";"", TRUE, FILTER($B$2:$B$14794, #REF!=$D$2:$D$14794))"),"#N/A")</f>
        <v>#N/A</v>
      </c>
    </row>
    <row r="11094">
      <c r="B11094" s="4" t="s">
        <v>3524</v>
      </c>
      <c r="C11094" s="12" t="str">
        <f>IFERROR(__xludf.DUMMYFUNCTION("TEXTJOIN("";"", TRUE, FILTER($B$2:$B$14794, #REF!=$D$2:$D$14794))"),"#N/A")</f>
        <v>#N/A</v>
      </c>
    </row>
    <row r="11095">
      <c r="B11095" s="4" t="s">
        <v>3524</v>
      </c>
      <c r="C11095" s="12" t="str">
        <f>IFERROR(__xludf.DUMMYFUNCTION("TEXTJOIN("";"", TRUE, FILTER($B$2:$B$14794, #REF!=$D$2:$D$14794))"),"#N/A")</f>
        <v>#N/A</v>
      </c>
    </row>
    <row r="11096">
      <c r="B11096" s="4" t="s">
        <v>3524</v>
      </c>
      <c r="C11096" s="12" t="str">
        <f>IFERROR(__xludf.DUMMYFUNCTION("TEXTJOIN("";"", TRUE, FILTER($B$2:$B$14794, #REF!=$D$2:$D$14794))"),"#N/A")</f>
        <v>#N/A</v>
      </c>
    </row>
    <row r="11097">
      <c r="B11097" s="4" t="s">
        <v>3524</v>
      </c>
      <c r="C11097" s="12" t="str">
        <f>IFERROR(__xludf.DUMMYFUNCTION("TEXTJOIN("";"", TRUE, FILTER($B$2:$B$14794, #REF!=$D$2:$D$14794))"),"#N/A")</f>
        <v>#N/A</v>
      </c>
    </row>
    <row r="11098">
      <c r="B11098" s="4" t="s">
        <v>3524</v>
      </c>
      <c r="C11098" s="12" t="str">
        <f>IFERROR(__xludf.DUMMYFUNCTION("TEXTJOIN("";"", TRUE, FILTER($B$2:$B$14794, #REF!=$D$2:$D$14794))"),"#N/A")</f>
        <v>#N/A</v>
      </c>
    </row>
    <row r="11099">
      <c r="B11099" s="4" t="s">
        <v>3524</v>
      </c>
      <c r="C11099" s="12" t="str">
        <f>IFERROR(__xludf.DUMMYFUNCTION("TEXTJOIN("";"", TRUE, FILTER($B$2:$B$14794, #REF!=$D$2:$D$14794))"),"#N/A")</f>
        <v>#N/A</v>
      </c>
    </row>
    <row r="11100">
      <c r="B11100" s="4" t="s">
        <v>3524</v>
      </c>
      <c r="C11100" s="12" t="str">
        <f>IFERROR(__xludf.DUMMYFUNCTION("TEXTJOIN("";"", TRUE, FILTER($B$2:$B$14794, #REF!=$D$2:$D$14794))"),"#N/A")</f>
        <v>#N/A</v>
      </c>
    </row>
    <row r="11101">
      <c r="B11101" s="4" t="s">
        <v>3524</v>
      </c>
      <c r="C11101" s="12" t="str">
        <f>IFERROR(__xludf.DUMMYFUNCTION("TEXTJOIN("";"", TRUE, FILTER($B$2:$B$14794, #REF!=$D$2:$D$14794))"),"#N/A")</f>
        <v>#N/A</v>
      </c>
    </row>
    <row r="11102">
      <c r="B11102" s="4" t="s">
        <v>3524</v>
      </c>
      <c r="C11102" s="12" t="str">
        <f>IFERROR(__xludf.DUMMYFUNCTION("TEXTJOIN("";"", TRUE, FILTER($B$2:$B$14794, #REF!=$D$2:$D$14794))"),"#N/A")</f>
        <v>#N/A</v>
      </c>
    </row>
    <row r="11103">
      <c r="B11103" s="4" t="s">
        <v>3526</v>
      </c>
      <c r="C11103" s="12" t="str">
        <f>IFERROR(__xludf.DUMMYFUNCTION("TEXTJOIN("";"", TRUE, FILTER($B$2:$B$14794, #REF!=$D$2:$D$14794))"),"#N/A")</f>
        <v>#N/A</v>
      </c>
    </row>
    <row r="11104">
      <c r="B11104" s="4" t="s">
        <v>3526</v>
      </c>
      <c r="C11104" s="12" t="str">
        <f>IFERROR(__xludf.DUMMYFUNCTION("TEXTJOIN("";"", TRUE, FILTER($B$2:$B$14794, #REF!=$D$2:$D$14794))"),"#N/A")</f>
        <v>#N/A</v>
      </c>
    </row>
    <row r="11105">
      <c r="B11105" s="4" t="s">
        <v>3526</v>
      </c>
      <c r="C11105" s="12" t="str">
        <f>IFERROR(__xludf.DUMMYFUNCTION("TEXTJOIN("";"", TRUE, FILTER($B$2:$B$14794, #REF!=$D$2:$D$14794))"),"#N/A")</f>
        <v>#N/A</v>
      </c>
    </row>
    <row r="11106">
      <c r="B11106" s="4" t="s">
        <v>3526</v>
      </c>
      <c r="C11106" s="12" t="str">
        <f>IFERROR(__xludf.DUMMYFUNCTION("TEXTJOIN("";"", TRUE, FILTER($B$2:$B$14794, #REF!=$D$2:$D$14794))"),"#N/A")</f>
        <v>#N/A</v>
      </c>
    </row>
    <row r="11107">
      <c r="B11107" s="4" t="s">
        <v>3526</v>
      </c>
      <c r="C11107" s="12" t="str">
        <f>IFERROR(__xludf.DUMMYFUNCTION("TEXTJOIN("";"", TRUE, FILTER($B$2:$B$14794, #REF!=$D$2:$D$14794))"),"#N/A")</f>
        <v>#N/A</v>
      </c>
    </row>
    <row r="11108">
      <c r="B11108" s="4" t="s">
        <v>3526</v>
      </c>
      <c r="C11108" s="12" t="str">
        <f>IFERROR(__xludf.DUMMYFUNCTION("TEXTJOIN("";"", TRUE, FILTER($B$2:$B$14794, #REF!=$D$2:$D$14794))"),"#N/A")</f>
        <v>#N/A</v>
      </c>
    </row>
    <row r="11109">
      <c r="B11109" s="4" t="s">
        <v>3526</v>
      </c>
      <c r="C11109" s="12" t="str">
        <f>IFERROR(__xludf.DUMMYFUNCTION("TEXTJOIN("";"", TRUE, FILTER($B$2:$B$14794, #REF!=$D$2:$D$14794))"),"#N/A")</f>
        <v>#N/A</v>
      </c>
    </row>
    <row r="11110">
      <c r="B11110" s="4" t="s">
        <v>3526</v>
      </c>
      <c r="C11110" s="12" t="str">
        <f>IFERROR(__xludf.DUMMYFUNCTION("TEXTJOIN("";"", TRUE, FILTER($B$2:$B$14794, #REF!=$D$2:$D$14794))"),"#N/A")</f>
        <v>#N/A</v>
      </c>
    </row>
    <row r="11111">
      <c r="B11111" s="4" t="s">
        <v>3526</v>
      </c>
      <c r="C11111" s="12" t="str">
        <f>IFERROR(__xludf.DUMMYFUNCTION("TEXTJOIN("";"", TRUE, FILTER($B$2:$B$14794, #REF!=$D$2:$D$14794))"),"#N/A")</f>
        <v>#N/A</v>
      </c>
    </row>
    <row r="11112">
      <c r="B11112" s="4" t="s">
        <v>3529</v>
      </c>
      <c r="C11112" s="12" t="str">
        <f>IFERROR(__xludf.DUMMYFUNCTION("TEXTJOIN("";"", TRUE, FILTER($B$2:$B$14794, #REF!=$D$2:$D$14794))"),"#N/A")</f>
        <v>#N/A</v>
      </c>
    </row>
    <row r="11113">
      <c r="B11113" s="4" t="s">
        <v>3529</v>
      </c>
      <c r="C11113" s="12" t="str">
        <f>IFERROR(__xludf.DUMMYFUNCTION("TEXTJOIN("";"", TRUE, FILTER($B$2:$B$14794, #REF!=$D$2:$D$14794))"),"#N/A")</f>
        <v>#N/A</v>
      </c>
    </row>
    <row r="11114">
      <c r="B11114" s="4" t="s">
        <v>3529</v>
      </c>
      <c r="C11114" s="12" t="str">
        <f>IFERROR(__xludf.DUMMYFUNCTION("TEXTJOIN("";"", TRUE, FILTER($B$2:$B$14794, #REF!=$D$2:$D$14794))"),"#N/A")</f>
        <v>#N/A</v>
      </c>
    </row>
    <row r="11115">
      <c r="B11115" s="4" t="s">
        <v>3529</v>
      </c>
      <c r="C11115" s="12" t="str">
        <f>IFERROR(__xludf.DUMMYFUNCTION("TEXTJOIN("";"", TRUE, FILTER($B$2:$B$14794, #REF!=$D$2:$D$14794))"),"#N/A")</f>
        <v>#N/A</v>
      </c>
    </row>
    <row r="11116">
      <c r="B11116" s="4" t="s">
        <v>3529</v>
      </c>
      <c r="C11116" s="12" t="str">
        <f>IFERROR(__xludf.DUMMYFUNCTION("TEXTJOIN("";"", TRUE, FILTER($B$2:$B$14794, #REF!=$D$2:$D$14794))"),"#N/A")</f>
        <v>#N/A</v>
      </c>
    </row>
    <row r="11117">
      <c r="B11117" s="4" t="s">
        <v>3529</v>
      </c>
      <c r="C11117" s="12" t="str">
        <f>IFERROR(__xludf.DUMMYFUNCTION("TEXTJOIN("";"", TRUE, FILTER($B$2:$B$14794, #REF!=$D$2:$D$14794))"),"#N/A")</f>
        <v>#N/A</v>
      </c>
    </row>
    <row r="11118">
      <c r="B11118" s="4" t="s">
        <v>3529</v>
      </c>
      <c r="C11118" s="12" t="str">
        <f>IFERROR(__xludf.DUMMYFUNCTION("TEXTJOIN("";"", TRUE, FILTER($B$2:$B$14794, #REF!=$D$2:$D$14794))"),"#N/A")</f>
        <v>#N/A</v>
      </c>
    </row>
    <row r="11119">
      <c r="B11119" s="4" t="s">
        <v>3529</v>
      </c>
      <c r="C11119" s="12" t="str">
        <f>IFERROR(__xludf.DUMMYFUNCTION("TEXTJOIN("";"", TRUE, FILTER($B$2:$B$14794, #REF!=$D$2:$D$14794))"),"#N/A")</f>
        <v>#N/A</v>
      </c>
    </row>
    <row r="11120">
      <c r="B11120" s="4" t="s">
        <v>3529</v>
      </c>
      <c r="C11120" s="12" t="str">
        <f>IFERROR(__xludf.DUMMYFUNCTION("TEXTJOIN("";"", TRUE, FILTER($B$2:$B$14794, #REF!=$D$2:$D$14794))"),"#N/A")</f>
        <v>#N/A</v>
      </c>
    </row>
    <row r="11121">
      <c r="B11121" s="4" t="s">
        <v>3531</v>
      </c>
      <c r="C11121" s="12" t="str">
        <f>IFERROR(__xludf.DUMMYFUNCTION("TEXTJOIN("";"", TRUE, FILTER($B$2:$B$14794, #REF!=$D$2:$D$14794))"),"#N/A")</f>
        <v>#N/A</v>
      </c>
    </row>
    <row r="11122">
      <c r="B11122" s="4" t="s">
        <v>3531</v>
      </c>
      <c r="C11122" s="12" t="str">
        <f>IFERROR(__xludf.DUMMYFUNCTION("TEXTJOIN("";"", TRUE, FILTER($B$2:$B$14794, #REF!=$D$2:$D$14794))"),"#N/A")</f>
        <v>#N/A</v>
      </c>
    </row>
    <row r="11123">
      <c r="B11123" s="4" t="s">
        <v>3531</v>
      </c>
      <c r="C11123" s="12" t="str">
        <f>IFERROR(__xludf.DUMMYFUNCTION("TEXTJOIN("";"", TRUE, FILTER($B$2:$B$14794, #REF!=$D$2:$D$14794))"),"#N/A")</f>
        <v>#N/A</v>
      </c>
    </row>
    <row r="11124">
      <c r="B11124" s="4" t="s">
        <v>3531</v>
      </c>
      <c r="C11124" s="12" t="str">
        <f>IFERROR(__xludf.DUMMYFUNCTION("TEXTJOIN("";"", TRUE, FILTER($B$2:$B$14794, #REF!=$D$2:$D$14794))"),"#N/A")</f>
        <v>#N/A</v>
      </c>
    </row>
    <row r="11125">
      <c r="B11125" s="4" t="s">
        <v>3531</v>
      </c>
      <c r="C11125" s="12" t="str">
        <f>IFERROR(__xludf.DUMMYFUNCTION("TEXTJOIN("";"", TRUE, FILTER($B$2:$B$14794, #REF!=$D$2:$D$14794))"),"#N/A")</f>
        <v>#N/A</v>
      </c>
    </row>
    <row r="11126">
      <c r="B11126" s="4" t="s">
        <v>3531</v>
      </c>
      <c r="C11126" s="12" t="str">
        <f>IFERROR(__xludf.DUMMYFUNCTION("TEXTJOIN("";"", TRUE, FILTER($B$2:$B$14794, #REF!=$D$2:$D$14794))"),"#N/A")</f>
        <v>#N/A</v>
      </c>
    </row>
    <row r="11127">
      <c r="B11127" s="4" t="s">
        <v>3531</v>
      </c>
      <c r="C11127" s="12" t="str">
        <f>IFERROR(__xludf.DUMMYFUNCTION("TEXTJOIN("";"", TRUE, FILTER($B$2:$B$14794, #REF!=$D$2:$D$14794))"),"#N/A")</f>
        <v>#N/A</v>
      </c>
    </row>
    <row r="11128">
      <c r="B11128" s="4" t="s">
        <v>3531</v>
      </c>
      <c r="C11128" s="12" t="str">
        <f>IFERROR(__xludf.DUMMYFUNCTION("TEXTJOIN("";"", TRUE, FILTER($B$2:$B$14794, #REF!=$D$2:$D$14794))"),"#N/A")</f>
        <v>#N/A</v>
      </c>
    </row>
    <row r="11129">
      <c r="B11129" s="4" t="s">
        <v>3531</v>
      </c>
      <c r="C11129" s="12" t="str">
        <f>IFERROR(__xludf.DUMMYFUNCTION("TEXTJOIN("";"", TRUE, FILTER($B$2:$B$14794, #REF!=$D$2:$D$14794))"),"#N/A")</f>
        <v>#N/A</v>
      </c>
    </row>
    <row r="11130">
      <c r="B11130" s="4" t="s">
        <v>3533</v>
      </c>
      <c r="C11130" s="12" t="str">
        <f>IFERROR(__xludf.DUMMYFUNCTION("TEXTJOIN("";"", TRUE, FILTER($B$2:$B$14794, #REF!=$D$2:$D$14794))"),"#N/A")</f>
        <v>#N/A</v>
      </c>
    </row>
    <row r="11131">
      <c r="B11131" s="4" t="s">
        <v>3533</v>
      </c>
      <c r="C11131" s="12" t="str">
        <f>IFERROR(__xludf.DUMMYFUNCTION("TEXTJOIN("";"", TRUE, FILTER($B$2:$B$14794, #REF!=$D$2:$D$14794))"),"#N/A")</f>
        <v>#N/A</v>
      </c>
    </row>
    <row r="11132">
      <c r="B11132" s="4" t="s">
        <v>3533</v>
      </c>
      <c r="C11132" s="12" t="str">
        <f>IFERROR(__xludf.DUMMYFUNCTION("TEXTJOIN("";"", TRUE, FILTER($B$2:$B$14794, #REF!=$D$2:$D$14794))"),"#N/A")</f>
        <v>#N/A</v>
      </c>
    </row>
    <row r="11133">
      <c r="B11133" s="4" t="s">
        <v>3533</v>
      </c>
      <c r="C11133" s="12" t="str">
        <f>IFERROR(__xludf.DUMMYFUNCTION("TEXTJOIN("";"", TRUE, FILTER($B$2:$B$14794, #REF!=$D$2:$D$14794))"),"#N/A")</f>
        <v>#N/A</v>
      </c>
    </row>
    <row r="11134">
      <c r="B11134" s="4" t="s">
        <v>3533</v>
      </c>
      <c r="C11134" s="12" t="str">
        <f>IFERROR(__xludf.DUMMYFUNCTION("TEXTJOIN("";"", TRUE, FILTER($B$2:$B$14794, #REF!=$D$2:$D$14794))"),"#N/A")</f>
        <v>#N/A</v>
      </c>
    </row>
    <row r="11135">
      <c r="B11135" s="4" t="s">
        <v>3533</v>
      </c>
      <c r="C11135" s="12" t="str">
        <f>IFERROR(__xludf.DUMMYFUNCTION("TEXTJOIN("";"", TRUE, FILTER($B$2:$B$14794, #REF!=$D$2:$D$14794))"),"#N/A")</f>
        <v>#N/A</v>
      </c>
    </row>
    <row r="11136">
      <c r="B11136" s="4" t="s">
        <v>3533</v>
      </c>
      <c r="C11136" s="12" t="str">
        <f>IFERROR(__xludf.DUMMYFUNCTION("TEXTJOIN("";"", TRUE, FILTER($B$2:$B$14794, #REF!=$D$2:$D$14794))"),"#N/A")</f>
        <v>#N/A</v>
      </c>
    </row>
    <row r="11137">
      <c r="B11137" s="4" t="s">
        <v>3533</v>
      </c>
      <c r="C11137" s="12" t="str">
        <f>IFERROR(__xludf.DUMMYFUNCTION("TEXTJOIN("";"", TRUE, FILTER($B$2:$B$14794, #REF!=$D$2:$D$14794))"),"#N/A")</f>
        <v>#N/A</v>
      </c>
    </row>
    <row r="11138">
      <c r="B11138" s="4" t="s">
        <v>3533</v>
      </c>
      <c r="C11138" s="12" t="str">
        <f>IFERROR(__xludf.DUMMYFUNCTION("TEXTJOIN("";"", TRUE, FILTER($B$2:$B$14794, #REF!=$D$2:$D$14794))"),"#N/A")</f>
        <v>#N/A</v>
      </c>
    </row>
    <row r="11139">
      <c r="B11139" s="4" t="s">
        <v>3535</v>
      </c>
      <c r="C11139" s="12" t="str">
        <f>IFERROR(__xludf.DUMMYFUNCTION("TEXTJOIN("";"", TRUE, FILTER($B$2:$B$14794, #REF!=$D$2:$D$14794))"),"#N/A")</f>
        <v>#N/A</v>
      </c>
    </row>
    <row r="11140">
      <c r="B11140" s="4" t="s">
        <v>3535</v>
      </c>
      <c r="C11140" s="12" t="str">
        <f>IFERROR(__xludf.DUMMYFUNCTION("TEXTJOIN("";"", TRUE, FILTER($B$2:$B$14794, #REF!=$D$2:$D$14794))"),"#N/A")</f>
        <v>#N/A</v>
      </c>
    </row>
    <row r="11141">
      <c r="B11141" s="4" t="s">
        <v>3535</v>
      </c>
      <c r="C11141" s="12" t="str">
        <f>IFERROR(__xludf.DUMMYFUNCTION("TEXTJOIN("";"", TRUE, FILTER($B$2:$B$14794, #REF!=$D$2:$D$14794))"),"#N/A")</f>
        <v>#N/A</v>
      </c>
    </row>
    <row r="11142">
      <c r="B11142" s="4" t="s">
        <v>3535</v>
      </c>
      <c r="C11142" s="12" t="str">
        <f>IFERROR(__xludf.DUMMYFUNCTION("TEXTJOIN("";"", TRUE, FILTER($B$2:$B$14794, #REF!=$D$2:$D$14794))"),"#N/A")</f>
        <v>#N/A</v>
      </c>
    </row>
    <row r="11143">
      <c r="B11143" s="4" t="s">
        <v>3535</v>
      </c>
      <c r="C11143" s="12" t="str">
        <f>IFERROR(__xludf.DUMMYFUNCTION("TEXTJOIN("";"", TRUE, FILTER($B$2:$B$14794, #REF!=$D$2:$D$14794))"),"#N/A")</f>
        <v>#N/A</v>
      </c>
    </row>
    <row r="11144">
      <c r="B11144" s="4" t="s">
        <v>3535</v>
      </c>
      <c r="C11144" s="12" t="str">
        <f>IFERROR(__xludf.DUMMYFUNCTION("TEXTJOIN("";"", TRUE, FILTER($B$2:$B$14794, #REF!=$D$2:$D$14794))"),"#N/A")</f>
        <v>#N/A</v>
      </c>
    </row>
    <row r="11145">
      <c r="B11145" s="4" t="s">
        <v>3535</v>
      </c>
      <c r="C11145" s="12" t="str">
        <f>IFERROR(__xludf.DUMMYFUNCTION("TEXTJOIN("";"", TRUE, FILTER($B$2:$B$14794, #REF!=$D$2:$D$14794))"),"#N/A")</f>
        <v>#N/A</v>
      </c>
    </row>
    <row r="11146">
      <c r="B11146" s="4" t="s">
        <v>3535</v>
      </c>
      <c r="C11146" s="12" t="str">
        <f>IFERROR(__xludf.DUMMYFUNCTION("TEXTJOIN("";"", TRUE, FILTER($B$2:$B$14794, #REF!=$D$2:$D$14794))"),"#N/A")</f>
        <v>#N/A</v>
      </c>
    </row>
    <row r="11147">
      <c r="B11147" s="4" t="s">
        <v>3535</v>
      </c>
      <c r="C11147" s="12" t="str">
        <f>IFERROR(__xludf.DUMMYFUNCTION("TEXTJOIN("";"", TRUE, FILTER($B$2:$B$14794, #REF!=$D$2:$D$14794))"),"#N/A")</f>
        <v>#N/A</v>
      </c>
    </row>
    <row r="11148">
      <c r="B11148" s="4" t="s">
        <v>3537</v>
      </c>
      <c r="C11148" s="12" t="str">
        <f>IFERROR(__xludf.DUMMYFUNCTION("TEXTJOIN("";"", TRUE, FILTER($B$2:$B$14794, #REF!=$D$2:$D$14794))"),"#N/A")</f>
        <v>#N/A</v>
      </c>
    </row>
    <row r="11149">
      <c r="B11149" s="4" t="s">
        <v>3537</v>
      </c>
      <c r="C11149" s="12" t="str">
        <f>IFERROR(__xludf.DUMMYFUNCTION("TEXTJOIN("";"", TRUE, FILTER($B$2:$B$14794, #REF!=$D$2:$D$14794))"),"#N/A")</f>
        <v>#N/A</v>
      </c>
    </row>
    <row r="11150">
      <c r="B11150" s="4" t="s">
        <v>3537</v>
      </c>
      <c r="C11150" s="12" t="str">
        <f>IFERROR(__xludf.DUMMYFUNCTION("TEXTJOIN("";"", TRUE, FILTER($B$2:$B$14794, #REF!=$D$2:$D$14794))"),"#N/A")</f>
        <v>#N/A</v>
      </c>
    </row>
    <row r="11151">
      <c r="B11151" s="4" t="s">
        <v>3537</v>
      </c>
      <c r="C11151" s="12" t="str">
        <f>IFERROR(__xludf.DUMMYFUNCTION("TEXTJOIN("";"", TRUE, FILTER($B$2:$B$14794, #REF!=$D$2:$D$14794))"),"#N/A")</f>
        <v>#N/A</v>
      </c>
    </row>
    <row r="11152">
      <c r="B11152" s="4" t="s">
        <v>3537</v>
      </c>
      <c r="C11152" s="12" t="str">
        <f>IFERROR(__xludf.DUMMYFUNCTION("TEXTJOIN("";"", TRUE, FILTER($B$2:$B$14794, #REF!=$D$2:$D$14794))"),"#N/A")</f>
        <v>#N/A</v>
      </c>
    </row>
    <row r="11153">
      <c r="B11153" s="4" t="s">
        <v>3537</v>
      </c>
      <c r="C11153" s="12" t="str">
        <f>IFERROR(__xludf.DUMMYFUNCTION("TEXTJOIN("";"", TRUE, FILTER($B$2:$B$14794, #REF!=$D$2:$D$14794))"),"#N/A")</f>
        <v>#N/A</v>
      </c>
    </row>
    <row r="11154">
      <c r="B11154" s="4" t="s">
        <v>3537</v>
      </c>
      <c r="C11154" s="12" t="str">
        <f>IFERROR(__xludf.DUMMYFUNCTION("TEXTJOIN("";"", TRUE, FILTER($B$2:$B$14794, #REF!=$D$2:$D$14794))"),"#N/A")</f>
        <v>#N/A</v>
      </c>
    </row>
    <row r="11155">
      <c r="B11155" s="4" t="s">
        <v>3537</v>
      </c>
      <c r="C11155" s="12" t="str">
        <f>IFERROR(__xludf.DUMMYFUNCTION("TEXTJOIN("";"", TRUE, FILTER($B$2:$B$14794, #REF!=$D$2:$D$14794))"),"#N/A")</f>
        <v>#N/A</v>
      </c>
    </row>
    <row r="11156">
      <c r="B11156" s="4" t="s">
        <v>3537</v>
      </c>
      <c r="C11156" s="12" t="str">
        <f>IFERROR(__xludf.DUMMYFUNCTION("TEXTJOIN("";"", TRUE, FILTER($B$2:$B$14794, #REF!=$D$2:$D$14794))"),"#N/A")</f>
        <v>#N/A</v>
      </c>
    </row>
    <row r="11157">
      <c r="B11157" s="4" t="s">
        <v>3539</v>
      </c>
      <c r="C11157" s="12" t="str">
        <f>IFERROR(__xludf.DUMMYFUNCTION("TEXTJOIN("";"", TRUE, FILTER($B$2:$B$14794, #REF!=$D$2:$D$14794))"),"#N/A")</f>
        <v>#N/A</v>
      </c>
    </row>
    <row r="11158">
      <c r="B11158" s="4" t="s">
        <v>3539</v>
      </c>
      <c r="C11158" s="12" t="str">
        <f>IFERROR(__xludf.DUMMYFUNCTION("TEXTJOIN("";"", TRUE, FILTER($B$2:$B$14794, #REF!=$D$2:$D$14794))"),"#N/A")</f>
        <v>#N/A</v>
      </c>
    </row>
    <row r="11159">
      <c r="B11159" s="4" t="s">
        <v>3539</v>
      </c>
      <c r="C11159" s="12" t="str">
        <f>IFERROR(__xludf.DUMMYFUNCTION("TEXTJOIN("";"", TRUE, FILTER($B$2:$B$14794, #REF!=$D$2:$D$14794))"),"#N/A")</f>
        <v>#N/A</v>
      </c>
    </row>
    <row r="11160">
      <c r="B11160" s="4" t="s">
        <v>3539</v>
      </c>
      <c r="C11160" s="12" t="str">
        <f>IFERROR(__xludf.DUMMYFUNCTION("TEXTJOIN("";"", TRUE, FILTER($B$2:$B$14794, #REF!=$D$2:$D$14794))"),"#N/A")</f>
        <v>#N/A</v>
      </c>
    </row>
    <row r="11161">
      <c r="B11161" s="4" t="s">
        <v>3539</v>
      </c>
      <c r="C11161" s="12" t="str">
        <f>IFERROR(__xludf.DUMMYFUNCTION("TEXTJOIN("";"", TRUE, FILTER($B$2:$B$14794, #REF!=$D$2:$D$14794))"),"#N/A")</f>
        <v>#N/A</v>
      </c>
    </row>
    <row r="11162">
      <c r="B11162" s="4" t="s">
        <v>3539</v>
      </c>
      <c r="C11162" s="12" t="str">
        <f>IFERROR(__xludf.DUMMYFUNCTION("TEXTJOIN("";"", TRUE, FILTER($B$2:$B$14794, #REF!=$D$2:$D$14794))"),"#N/A")</f>
        <v>#N/A</v>
      </c>
    </row>
    <row r="11163">
      <c r="B11163" s="4" t="s">
        <v>3539</v>
      </c>
      <c r="C11163" s="12" t="str">
        <f>IFERROR(__xludf.DUMMYFUNCTION("TEXTJOIN("";"", TRUE, FILTER($B$2:$B$14794, #REF!=$D$2:$D$14794))"),"#N/A")</f>
        <v>#N/A</v>
      </c>
    </row>
    <row r="11164">
      <c r="B11164" s="4" t="s">
        <v>3539</v>
      </c>
      <c r="C11164" s="12" t="str">
        <f>IFERROR(__xludf.DUMMYFUNCTION("TEXTJOIN("";"", TRUE, FILTER($B$2:$B$14794, #REF!=$D$2:$D$14794))"),"#N/A")</f>
        <v>#N/A</v>
      </c>
    </row>
    <row r="11165">
      <c r="B11165" s="4" t="s">
        <v>3539</v>
      </c>
      <c r="C11165" s="12" t="str">
        <f>IFERROR(__xludf.DUMMYFUNCTION("TEXTJOIN("";"", TRUE, FILTER($B$2:$B$14794, #REF!=$D$2:$D$14794))"),"#N/A")</f>
        <v>#N/A</v>
      </c>
    </row>
    <row r="11166">
      <c r="B11166" s="4" t="s">
        <v>3541</v>
      </c>
      <c r="C11166" s="12" t="str">
        <f>IFERROR(__xludf.DUMMYFUNCTION("TEXTJOIN("";"", TRUE, FILTER($B$2:$B$14794, #REF!=$D$2:$D$14794))"),"#N/A")</f>
        <v>#N/A</v>
      </c>
    </row>
    <row r="11167">
      <c r="B11167" s="4" t="s">
        <v>3541</v>
      </c>
      <c r="C11167" s="12" t="str">
        <f>IFERROR(__xludf.DUMMYFUNCTION("TEXTJOIN("";"", TRUE, FILTER($B$2:$B$14794, #REF!=$D$2:$D$14794))"),"#N/A")</f>
        <v>#N/A</v>
      </c>
    </row>
    <row r="11168">
      <c r="B11168" s="4" t="s">
        <v>3541</v>
      </c>
      <c r="C11168" s="12" t="str">
        <f>IFERROR(__xludf.DUMMYFUNCTION("TEXTJOIN("";"", TRUE, FILTER($B$2:$B$14794, #REF!=$D$2:$D$14794))"),"#N/A")</f>
        <v>#N/A</v>
      </c>
    </row>
    <row r="11169">
      <c r="B11169" s="4" t="s">
        <v>3541</v>
      </c>
      <c r="C11169" s="12" t="str">
        <f>IFERROR(__xludf.DUMMYFUNCTION("TEXTJOIN("";"", TRUE, FILTER($B$2:$B$14794, #REF!=$D$2:$D$14794))"),"#N/A")</f>
        <v>#N/A</v>
      </c>
    </row>
    <row r="11170">
      <c r="B11170" s="4" t="s">
        <v>3541</v>
      </c>
      <c r="C11170" s="12" t="str">
        <f>IFERROR(__xludf.DUMMYFUNCTION("TEXTJOIN("";"", TRUE, FILTER($B$2:$B$14794, #REF!=$D$2:$D$14794))"),"#N/A")</f>
        <v>#N/A</v>
      </c>
    </row>
    <row r="11171">
      <c r="B11171" s="4" t="s">
        <v>3541</v>
      </c>
      <c r="C11171" s="12" t="str">
        <f>IFERROR(__xludf.DUMMYFUNCTION("TEXTJOIN("";"", TRUE, FILTER($B$2:$B$14794, #REF!=$D$2:$D$14794))"),"#N/A")</f>
        <v>#N/A</v>
      </c>
    </row>
    <row r="11172">
      <c r="B11172" s="4" t="s">
        <v>3541</v>
      </c>
      <c r="C11172" s="12" t="str">
        <f>IFERROR(__xludf.DUMMYFUNCTION("TEXTJOIN("";"", TRUE, FILTER($B$2:$B$14794, #REF!=$D$2:$D$14794))"),"#N/A")</f>
        <v>#N/A</v>
      </c>
    </row>
    <row r="11173">
      <c r="B11173" s="4" t="s">
        <v>3541</v>
      </c>
      <c r="C11173" s="12" t="str">
        <f>IFERROR(__xludf.DUMMYFUNCTION("TEXTJOIN("";"", TRUE, FILTER($B$2:$B$14794, #REF!=$D$2:$D$14794))"),"#N/A")</f>
        <v>#N/A</v>
      </c>
    </row>
    <row r="11174">
      <c r="B11174" s="4" t="s">
        <v>3541</v>
      </c>
      <c r="C11174" s="12" t="str">
        <f>IFERROR(__xludf.DUMMYFUNCTION("TEXTJOIN("";"", TRUE, FILTER($B$2:$B$14794, #REF!=$D$2:$D$14794))"),"#N/A")</f>
        <v>#N/A</v>
      </c>
    </row>
    <row r="11175">
      <c r="B11175" s="4" t="s">
        <v>3543</v>
      </c>
      <c r="C11175" s="12" t="str">
        <f>IFERROR(__xludf.DUMMYFUNCTION("TEXTJOIN("";"", TRUE, FILTER($B$2:$B$14794, #REF!=$D$2:$D$14794))"),"#N/A")</f>
        <v>#N/A</v>
      </c>
    </row>
    <row r="11176">
      <c r="B11176" s="4" t="s">
        <v>3543</v>
      </c>
      <c r="C11176" s="12" t="str">
        <f>IFERROR(__xludf.DUMMYFUNCTION("TEXTJOIN("";"", TRUE, FILTER($B$2:$B$14794, #REF!=$D$2:$D$14794))"),"#N/A")</f>
        <v>#N/A</v>
      </c>
    </row>
    <row r="11177">
      <c r="B11177" s="4" t="s">
        <v>3543</v>
      </c>
      <c r="C11177" s="12" t="str">
        <f>IFERROR(__xludf.DUMMYFUNCTION("TEXTJOIN("";"", TRUE, FILTER($B$2:$B$14794, #REF!=$D$2:$D$14794))"),"#N/A")</f>
        <v>#N/A</v>
      </c>
    </row>
    <row r="11178">
      <c r="B11178" s="4" t="s">
        <v>3543</v>
      </c>
      <c r="C11178" s="12" t="str">
        <f>IFERROR(__xludf.DUMMYFUNCTION("TEXTJOIN("";"", TRUE, FILTER($B$2:$B$14794, #REF!=$D$2:$D$14794))"),"#N/A")</f>
        <v>#N/A</v>
      </c>
    </row>
    <row r="11179">
      <c r="B11179" s="4" t="s">
        <v>3543</v>
      </c>
      <c r="C11179" s="12" t="str">
        <f>IFERROR(__xludf.DUMMYFUNCTION("TEXTJOIN("";"", TRUE, FILTER($B$2:$B$14794, #REF!=$D$2:$D$14794))"),"#N/A")</f>
        <v>#N/A</v>
      </c>
    </row>
    <row r="11180">
      <c r="B11180" s="4" t="s">
        <v>3543</v>
      </c>
      <c r="C11180" s="12" t="str">
        <f>IFERROR(__xludf.DUMMYFUNCTION("TEXTJOIN("";"", TRUE, FILTER($B$2:$B$14794, #REF!=$D$2:$D$14794))"),"#N/A")</f>
        <v>#N/A</v>
      </c>
    </row>
    <row r="11181">
      <c r="B11181" s="4" t="s">
        <v>3543</v>
      </c>
      <c r="C11181" s="12" t="str">
        <f>IFERROR(__xludf.DUMMYFUNCTION("TEXTJOIN("";"", TRUE, FILTER($B$2:$B$14794, #REF!=$D$2:$D$14794))"),"#N/A")</f>
        <v>#N/A</v>
      </c>
    </row>
    <row r="11182">
      <c r="B11182" s="4" t="s">
        <v>3543</v>
      </c>
      <c r="C11182" s="12" t="str">
        <f>IFERROR(__xludf.DUMMYFUNCTION("TEXTJOIN("";"", TRUE, FILTER($B$2:$B$14794, #REF!=$D$2:$D$14794))"),"#N/A")</f>
        <v>#N/A</v>
      </c>
    </row>
    <row r="11183">
      <c r="B11183" s="4" t="s">
        <v>3543</v>
      </c>
      <c r="C11183" s="12" t="str">
        <f>IFERROR(__xludf.DUMMYFUNCTION("TEXTJOIN("";"", TRUE, FILTER($B$2:$B$14794, #REF!=$D$2:$D$14794))"),"#N/A")</f>
        <v>#N/A</v>
      </c>
    </row>
    <row r="11184">
      <c r="B11184" s="4" t="s">
        <v>3545</v>
      </c>
      <c r="C11184" s="12" t="str">
        <f>IFERROR(__xludf.DUMMYFUNCTION("TEXTJOIN("";"", TRUE, FILTER($B$2:$B$14794, #REF!=$D$2:$D$14794))"),"#N/A")</f>
        <v>#N/A</v>
      </c>
    </row>
    <row r="11185">
      <c r="B11185" s="4" t="s">
        <v>3545</v>
      </c>
      <c r="C11185" s="12" t="str">
        <f>IFERROR(__xludf.DUMMYFUNCTION("TEXTJOIN("";"", TRUE, FILTER($B$2:$B$14794, #REF!=$D$2:$D$14794))"),"#N/A")</f>
        <v>#N/A</v>
      </c>
    </row>
    <row r="11186">
      <c r="B11186" s="4" t="s">
        <v>3545</v>
      </c>
      <c r="C11186" s="12" t="str">
        <f>IFERROR(__xludf.DUMMYFUNCTION("TEXTJOIN("";"", TRUE, FILTER($B$2:$B$14794, #REF!=$D$2:$D$14794))"),"#N/A")</f>
        <v>#N/A</v>
      </c>
    </row>
    <row r="11187">
      <c r="B11187" s="4" t="s">
        <v>3545</v>
      </c>
      <c r="C11187" s="12" t="str">
        <f>IFERROR(__xludf.DUMMYFUNCTION("TEXTJOIN("";"", TRUE, FILTER($B$2:$B$14794, #REF!=$D$2:$D$14794))"),"#N/A")</f>
        <v>#N/A</v>
      </c>
    </row>
    <row r="11188">
      <c r="B11188" s="4" t="s">
        <v>3545</v>
      </c>
      <c r="C11188" s="12" t="str">
        <f>IFERROR(__xludf.DUMMYFUNCTION("TEXTJOIN("";"", TRUE, FILTER($B$2:$B$14794, #REF!=$D$2:$D$14794))"),"#N/A")</f>
        <v>#N/A</v>
      </c>
    </row>
    <row r="11189">
      <c r="B11189" s="4" t="s">
        <v>3545</v>
      </c>
      <c r="C11189" s="12" t="str">
        <f>IFERROR(__xludf.DUMMYFUNCTION("TEXTJOIN("";"", TRUE, FILTER($B$2:$B$14794, #REF!=$D$2:$D$14794))"),"#N/A")</f>
        <v>#N/A</v>
      </c>
    </row>
    <row r="11190">
      <c r="B11190" s="4" t="s">
        <v>3545</v>
      </c>
      <c r="C11190" s="12" t="str">
        <f>IFERROR(__xludf.DUMMYFUNCTION("TEXTJOIN("";"", TRUE, FILTER($B$2:$B$14794, #REF!=$D$2:$D$14794))"),"#N/A")</f>
        <v>#N/A</v>
      </c>
    </row>
    <row r="11191">
      <c r="B11191" s="4" t="s">
        <v>3545</v>
      </c>
      <c r="C11191" s="12" t="str">
        <f>IFERROR(__xludf.DUMMYFUNCTION("TEXTJOIN("";"", TRUE, FILTER($B$2:$B$14794, #REF!=$D$2:$D$14794))"),"#N/A")</f>
        <v>#N/A</v>
      </c>
    </row>
    <row r="11192">
      <c r="B11192" s="4" t="s">
        <v>3545</v>
      </c>
      <c r="C11192" s="12" t="str">
        <f>IFERROR(__xludf.DUMMYFUNCTION("TEXTJOIN("";"", TRUE, FILTER($B$2:$B$14794, #REF!=$D$2:$D$14794))"),"#N/A")</f>
        <v>#N/A</v>
      </c>
    </row>
    <row r="11193">
      <c r="B11193" s="4" t="s">
        <v>3547</v>
      </c>
      <c r="C11193" s="12" t="str">
        <f>IFERROR(__xludf.DUMMYFUNCTION("TEXTJOIN("";"", TRUE, FILTER($B$2:$B$14794, #REF!=$D$2:$D$14794))"),"#N/A")</f>
        <v>#N/A</v>
      </c>
    </row>
    <row r="11194">
      <c r="B11194" s="4" t="s">
        <v>3547</v>
      </c>
      <c r="C11194" s="12" t="str">
        <f>IFERROR(__xludf.DUMMYFUNCTION("TEXTJOIN("";"", TRUE, FILTER($B$2:$B$14794, #REF!=$D$2:$D$14794))"),"#N/A")</f>
        <v>#N/A</v>
      </c>
    </row>
    <row r="11195">
      <c r="B11195" s="4" t="s">
        <v>3547</v>
      </c>
      <c r="C11195" s="12" t="str">
        <f>IFERROR(__xludf.DUMMYFUNCTION("TEXTJOIN("";"", TRUE, FILTER($B$2:$B$14794, #REF!=$D$2:$D$14794))"),"#N/A")</f>
        <v>#N/A</v>
      </c>
    </row>
    <row r="11196">
      <c r="B11196" s="4" t="s">
        <v>3547</v>
      </c>
      <c r="C11196" s="12" t="str">
        <f>IFERROR(__xludf.DUMMYFUNCTION("TEXTJOIN("";"", TRUE, FILTER($B$2:$B$14794, #REF!=$D$2:$D$14794))"),"#N/A")</f>
        <v>#N/A</v>
      </c>
    </row>
    <row r="11197">
      <c r="B11197" s="4" t="s">
        <v>3547</v>
      </c>
      <c r="C11197" s="12" t="str">
        <f>IFERROR(__xludf.DUMMYFUNCTION("TEXTJOIN("";"", TRUE, FILTER($B$2:$B$14794, #REF!=$D$2:$D$14794))"),"#N/A")</f>
        <v>#N/A</v>
      </c>
    </row>
    <row r="11198">
      <c r="B11198" s="4" t="s">
        <v>3547</v>
      </c>
      <c r="C11198" s="12" t="str">
        <f>IFERROR(__xludf.DUMMYFUNCTION("TEXTJOIN("";"", TRUE, FILTER($B$2:$B$14794, #REF!=$D$2:$D$14794))"),"#N/A")</f>
        <v>#N/A</v>
      </c>
    </row>
    <row r="11199">
      <c r="B11199" s="4" t="s">
        <v>3547</v>
      </c>
      <c r="C11199" s="12" t="str">
        <f>IFERROR(__xludf.DUMMYFUNCTION("TEXTJOIN("";"", TRUE, FILTER($B$2:$B$14794, #REF!=$D$2:$D$14794))"),"#N/A")</f>
        <v>#N/A</v>
      </c>
    </row>
    <row r="11200">
      <c r="B11200" s="4" t="s">
        <v>3547</v>
      </c>
      <c r="C11200" s="12" t="str">
        <f>IFERROR(__xludf.DUMMYFUNCTION("TEXTJOIN("";"", TRUE, FILTER($B$2:$B$14794, #REF!=$D$2:$D$14794))"),"#N/A")</f>
        <v>#N/A</v>
      </c>
    </row>
    <row r="11201">
      <c r="B11201" s="4" t="s">
        <v>3547</v>
      </c>
      <c r="C11201" s="12" t="str">
        <f>IFERROR(__xludf.DUMMYFUNCTION("TEXTJOIN("";"", TRUE, FILTER($B$2:$B$14794, #REF!=$D$2:$D$14794))"),"#N/A")</f>
        <v>#N/A</v>
      </c>
    </row>
    <row r="11202">
      <c r="B11202" s="4" t="s">
        <v>3550</v>
      </c>
      <c r="C11202" s="12" t="str">
        <f>IFERROR(__xludf.DUMMYFUNCTION("TEXTJOIN("";"", TRUE, FILTER($B$2:$B$14794, #REF!=$D$2:$D$14794))"),"#N/A")</f>
        <v>#N/A</v>
      </c>
    </row>
    <row r="11203">
      <c r="B11203" s="4" t="s">
        <v>3550</v>
      </c>
      <c r="C11203" s="12" t="str">
        <f>IFERROR(__xludf.DUMMYFUNCTION("TEXTJOIN("";"", TRUE, FILTER($B$2:$B$14794, #REF!=$D$2:$D$14794))"),"#N/A")</f>
        <v>#N/A</v>
      </c>
    </row>
    <row r="11204">
      <c r="B11204" s="4" t="s">
        <v>3550</v>
      </c>
      <c r="C11204" s="12" t="str">
        <f>IFERROR(__xludf.DUMMYFUNCTION("TEXTJOIN("";"", TRUE, FILTER($B$2:$B$14794, #REF!=$D$2:$D$14794))"),"#N/A")</f>
        <v>#N/A</v>
      </c>
    </row>
    <row r="11205">
      <c r="B11205" s="4" t="s">
        <v>3550</v>
      </c>
      <c r="C11205" s="12" t="str">
        <f>IFERROR(__xludf.DUMMYFUNCTION("TEXTJOIN("";"", TRUE, FILTER($B$2:$B$14794, #REF!=$D$2:$D$14794))"),"#N/A")</f>
        <v>#N/A</v>
      </c>
    </row>
    <row r="11206">
      <c r="B11206" s="4" t="s">
        <v>3550</v>
      </c>
      <c r="C11206" s="12" t="str">
        <f>IFERROR(__xludf.DUMMYFUNCTION("TEXTJOIN("";"", TRUE, FILTER($B$2:$B$14794, #REF!=$D$2:$D$14794))"),"#N/A")</f>
        <v>#N/A</v>
      </c>
    </row>
    <row r="11207">
      <c r="B11207" s="4" t="s">
        <v>3550</v>
      </c>
      <c r="C11207" s="12" t="str">
        <f>IFERROR(__xludf.DUMMYFUNCTION("TEXTJOIN("";"", TRUE, FILTER($B$2:$B$14794, #REF!=$D$2:$D$14794))"),"#N/A")</f>
        <v>#N/A</v>
      </c>
    </row>
    <row r="11208">
      <c r="B11208" s="4" t="s">
        <v>3550</v>
      </c>
      <c r="C11208" s="12" t="str">
        <f>IFERROR(__xludf.DUMMYFUNCTION("TEXTJOIN("";"", TRUE, FILTER($B$2:$B$14794, #REF!=$D$2:$D$14794))"),"#N/A")</f>
        <v>#N/A</v>
      </c>
    </row>
    <row r="11209">
      <c r="B11209" s="4" t="s">
        <v>3550</v>
      </c>
      <c r="C11209" s="12" t="str">
        <f>IFERROR(__xludf.DUMMYFUNCTION("TEXTJOIN("";"", TRUE, FILTER($B$2:$B$14794, #REF!=$D$2:$D$14794))"),"#N/A")</f>
        <v>#N/A</v>
      </c>
    </row>
    <row r="11210">
      <c r="B11210" s="4" t="s">
        <v>3550</v>
      </c>
      <c r="C11210" s="12" t="str">
        <f>IFERROR(__xludf.DUMMYFUNCTION("TEXTJOIN("";"", TRUE, FILTER($B$2:$B$14794, #REF!=$D$2:$D$14794))"),"#N/A")</f>
        <v>#N/A</v>
      </c>
    </row>
    <row r="11211">
      <c r="B11211" s="4" t="s">
        <v>3552</v>
      </c>
      <c r="C11211" s="12" t="str">
        <f>IFERROR(__xludf.DUMMYFUNCTION("TEXTJOIN("";"", TRUE, FILTER($B$2:$B$14794, #REF!=$D$2:$D$14794))"),"#N/A")</f>
        <v>#N/A</v>
      </c>
    </row>
    <row r="11212">
      <c r="B11212" s="4" t="s">
        <v>3552</v>
      </c>
      <c r="C11212" s="12" t="str">
        <f>IFERROR(__xludf.DUMMYFUNCTION("TEXTJOIN("";"", TRUE, FILTER($B$2:$B$14794, #REF!=$D$2:$D$14794))"),"#N/A")</f>
        <v>#N/A</v>
      </c>
    </row>
    <row r="11213">
      <c r="B11213" s="4" t="s">
        <v>3552</v>
      </c>
      <c r="C11213" s="12" t="str">
        <f>IFERROR(__xludf.DUMMYFUNCTION("TEXTJOIN("";"", TRUE, FILTER($B$2:$B$14794, #REF!=$D$2:$D$14794))"),"#N/A")</f>
        <v>#N/A</v>
      </c>
    </row>
    <row r="11214">
      <c r="B11214" s="4" t="s">
        <v>3552</v>
      </c>
      <c r="C11214" s="12" t="str">
        <f>IFERROR(__xludf.DUMMYFUNCTION("TEXTJOIN("";"", TRUE, FILTER($B$2:$B$14794, #REF!=$D$2:$D$14794))"),"#N/A")</f>
        <v>#N/A</v>
      </c>
    </row>
    <row r="11215">
      <c r="B11215" s="4" t="s">
        <v>3552</v>
      </c>
      <c r="C11215" s="12" t="str">
        <f>IFERROR(__xludf.DUMMYFUNCTION("TEXTJOIN("";"", TRUE, FILTER($B$2:$B$14794, #REF!=$D$2:$D$14794))"),"#N/A")</f>
        <v>#N/A</v>
      </c>
    </row>
    <row r="11216">
      <c r="B11216" s="4" t="s">
        <v>3552</v>
      </c>
      <c r="C11216" s="12" t="str">
        <f>IFERROR(__xludf.DUMMYFUNCTION("TEXTJOIN("";"", TRUE, FILTER($B$2:$B$14794, #REF!=$D$2:$D$14794))"),"#N/A")</f>
        <v>#N/A</v>
      </c>
    </row>
    <row r="11217">
      <c r="B11217" s="4" t="s">
        <v>3552</v>
      </c>
      <c r="C11217" s="12" t="str">
        <f>IFERROR(__xludf.DUMMYFUNCTION("TEXTJOIN("";"", TRUE, FILTER($B$2:$B$14794, #REF!=$D$2:$D$14794))"),"#N/A")</f>
        <v>#N/A</v>
      </c>
    </row>
    <row r="11218">
      <c r="B11218" s="4" t="s">
        <v>3552</v>
      </c>
      <c r="C11218" s="12" t="str">
        <f>IFERROR(__xludf.DUMMYFUNCTION("TEXTJOIN("";"", TRUE, FILTER($B$2:$B$14794, #REF!=$D$2:$D$14794))"),"#N/A")</f>
        <v>#N/A</v>
      </c>
    </row>
    <row r="11219">
      <c r="B11219" s="4" t="s">
        <v>3552</v>
      </c>
      <c r="C11219" s="12" t="str">
        <f>IFERROR(__xludf.DUMMYFUNCTION("TEXTJOIN("";"", TRUE, FILTER($B$2:$B$14794, #REF!=$D$2:$D$14794))"),"#N/A")</f>
        <v>#N/A</v>
      </c>
    </row>
    <row r="11220">
      <c r="B11220" s="4" t="s">
        <v>3554</v>
      </c>
      <c r="C11220" s="12" t="str">
        <f>IFERROR(__xludf.DUMMYFUNCTION("TEXTJOIN("";"", TRUE, FILTER($B$2:$B$14794, #REF!=$D$2:$D$14794))"),"#N/A")</f>
        <v>#N/A</v>
      </c>
    </row>
    <row r="11221">
      <c r="B11221" s="4" t="s">
        <v>3554</v>
      </c>
      <c r="C11221" s="12" t="str">
        <f>IFERROR(__xludf.DUMMYFUNCTION("TEXTJOIN("";"", TRUE, FILTER($B$2:$B$14794, #REF!=$D$2:$D$14794))"),"#N/A")</f>
        <v>#N/A</v>
      </c>
    </row>
    <row r="11222">
      <c r="B11222" s="4" t="s">
        <v>3554</v>
      </c>
      <c r="C11222" s="12" t="str">
        <f>IFERROR(__xludf.DUMMYFUNCTION("TEXTJOIN("";"", TRUE, FILTER($B$2:$B$14794, #REF!=$D$2:$D$14794))"),"#N/A")</f>
        <v>#N/A</v>
      </c>
    </row>
    <row r="11223">
      <c r="B11223" s="4" t="s">
        <v>3554</v>
      </c>
      <c r="C11223" s="12" t="str">
        <f>IFERROR(__xludf.DUMMYFUNCTION("TEXTJOIN("";"", TRUE, FILTER($B$2:$B$14794, #REF!=$D$2:$D$14794))"),"#N/A")</f>
        <v>#N/A</v>
      </c>
    </row>
    <row r="11224">
      <c r="B11224" s="4" t="s">
        <v>3554</v>
      </c>
      <c r="C11224" s="12" t="str">
        <f>IFERROR(__xludf.DUMMYFUNCTION("TEXTJOIN("";"", TRUE, FILTER($B$2:$B$14794, #REF!=$D$2:$D$14794))"),"#N/A")</f>
        <v>#N/A</v>
      </c>
    </row>
    <row r="11225">
      <c r="B11225" s="4" t="s">
        <v>3554</v>
      </c>
      <c r="C11225" s="12" t="str">
        <f>IFERROR(__xludf.DUMMYFUNCTION("TEXTJOIN("";"", TRUE, FILTER($B$2:$B$14794, #REF!=$D$2:$D$14794))"),"#N/A")</f>
        <v>#N/A</v>
      </c>
    </row>
    <row r="11226">
      <c r="B11226" s="4" t="s">
        <v>3554</v>
      </c>
      <c r="C11226" s="12" t="str">
        <f>IFERROR(__xludf.DUMMYFUNCTION("TEXTJOIN("";"", TRUE, FILTER($B$2:$B$14794, #REF!=$D$2:$D$14794))"),"#N/A")</f>
        <v>#N/A</v>
      </c>
    </row>
    <row r="11227">
      <c r="B11227" s="4" t="s">
        <v>3554</v>
      </c>
      <c r="C11227" s="12" t="str">
        <f>IFERROR(__xludf.DUMMYFUNCTION("TEXTJOIN("";"", TRUE, FILTER($B$2:$B$14794, #REF!=$D$2:$D$14794))"),"#N/A")</f>
        <v>#N/A</v>
      </c>
    </row>
    <row r="11228">
      <c r="B11228" s="4" t="s">
        <v>3554</v>
      </c>
      <c r="C11228" s="12" t="str">
        <f>IFERROR(__xludf.DUMMYFUNCTION("TEXTJOIN("";"", TRUE, FILTER($B$2:$B$14794, #REF!=$D$2:$D$14794))"),"#N/A")</f>
        <v>#N/A</v>
      </c>
    </row>
    <row r="11229">
      <c r="B11229" s="4" t="s">
        <v>3556</v>
      </c>
      <c r="C11229" s="12" t="str">
        <f>IFERROR(__xludf.DUMMYFUNCTION("TEXTJOIN("";"", TRUE, FILTER($B$2:$B$14794, #REF!=$D$2:$D$14794))"),"#N/A")</f>
        <v>#N/A</v>
      </c>
    </row>
    <row r="11230">
      <c r="B11230" s="4" t="s">
        <v>3556</v>
      </c>
      <c r="C11230" s="12" t="str">
        <f>IFERROR(__xludf.DUMMYFUNCTION("TEXTJOIN("";"", TRUE, FILTER($B$2:$B$14794, #REF!=$D$2:$D$14794))"),"#N/A")</f>
        <v>#N/A</v>
      </c>
    </row>
    <row r="11231">
      <c r="B11231" s="4" t="s">
        <v>3556</v>
      </c>
      <c r="C11231" s="12" t="str">
        <f>IFERROR(__xludf.DUMMYFUNCTION("TEXTJOIN("";"", TRUE, FILTER($B$2:$B$14794, #REF!=$D$2:$D$14794))"),"#N/A")</f>
        <v>#N/A</v>
      </c>
    </row>
    <row r="11232">
      <c r="B11232" s="4" t="s">
        <v>3556</v>
      </c>
      <c r="C11232" s="12" t="str">
        <f>IFERROR(__xludf.DUMMYFUNCTION("TEXTJOIN("";"", TRUE, FILTER($B$2:$B$14794, #REF!=$D$2:$D$14794))"),"#N/A")</f>
        <v>#N/A</v>
      </c>
    </row>
    <row r="11233">
      <c r="B11233" s="4" t="s">
        <v>3556</v>
      </c>
      <c r="C11233" s="12" t="str">
        <f>IFERROR(__xludf.DUMMYFUNCTION("TEXTJOIN("";"", TRUE, FILTER($B$2:$B$14794, #REF!=$D$2:$D$14794))"),"#N/A")</f>
        <v>#N/A</v>
      </c>
    </row>
    <row r="11234">
      <c r="B11234" s="4" t="s">
        <v>3556</v>
      </c>
      <c r="C11234" s="12" t="str">
        <f>IFERROR(__xludf.DUMMYFUNCTION("TEXTJOIN("";"", TRUE, FILTER($B$2:$B$14794, #REF!=$D$2:$D$14794))"),"#N/A")</f>
        <v>#N/A</v>
      </c>
    </row>
    <row r="11235">
      <c r="B11235" s="4" t="s">
        <v>3556</v>
      </c>
      <c r="C11235" s="12" t="str">
        <f>IFERROR(__xludf.DUMMYFUNCTION("TEXTJOIN("";"", TRUE, FILTER($B$2:$B$14794, #REF!=$D$2:$D$14794))"),"#N/A")</f>
        <v>#N/A</v>
      </c>
    </row>
    <row r="11236">
      <c r="B11236" s="4" t="s">
        <v>3556</v>
      </c>
      <c r="C11236" s="12" t="str">
        <f>IFERROR(__xludf.DUMMYFUNCTION("TEXTJOIN("";"", TRUE, FILTER($B$2:$B$14794, #REF!=$D$2:$D$14794))"),"#N/A")</f>
        <v>#N/A</v>
      </c>
    </row>
    <row r="11237">
      <c r="B11237" s="4" t="s">
        <v>3556</v>
      </c>
      <c r="C11237" s="12" t="str">
        <f>IFERROR(__xludf.DUMMYFUNCTION("TEXTJOIN("";"", TRUE, FILTER($B$2:$B$14794, #REF!=$D$2:$D$14794))"),"#N/A")</f>
        <v>#N/A</v>
      </c>
    </row>
    <row r="11238">
      <c r="B11238" s="4" t="s">
        <v>3558</v>
      </c>
      <c r="C11238" s="12" t="str">
        <f>IFERROR(__xludf.DUMMYFUNCTION("TEXTJOIN("";"", TRUE, FILTER($B$2:$B$14794, #REF!=$D$2:$D$14794))"),"#N/A")</f>
        <v>#N/A</v>
      </c>
    </row>
    <row r="11239">
      <c r="B11239" s="4" t="s">
        <v>3558</v>
      </c>
      <c r="C11239" s="12" t="str">
        <f>IFERROR(__xludf.DUMMYFUNCTION("TEXTJOIN("";"", TRUE, FILTER($B$2:$B$14794, #REF!=$D$2:$D$14794))"),"#N/A")</f>
        <v>#N/A</v>
      </c>
    </row>
    <row r="11240">
      <c r="B11240" s="4" t="s">
        <v>3558</v>
      </c>
      <c r="C11240" s="12" t="str">
        <f>IFERROR(__xludf.DUMMYFUNCTION("TEXTJOIN("";"", TRUE, FILTER($B$2:$B$14794, #REF!=$D$2:$D$14794))"),"#N/A")</f>
        <v>#N/A</v>
      </c>
    </row>
    <row r="11241">
      <c r="B11241" s="4" t="s">
        <v>3558</v>
      </c>
      <c r="C11241" s="12" t="str">
        <f>IFERROR(__xludf.DUMMYFUNCTION("TEXTJOIN("";"", TRUE, FILTER($B$2:$B$14794, #REF!=$D$2:$D$14794))"),"#N/A")</f>
        <v>#N/A</v>
      </c>
    </row>
    <row r="11242">
      <c r="B11242" s="4" t="s">
        <v>3558</v>
      </c>
      <c r="C11242" s="12" t="str">
        <f>IFERROR(__xludf.DUMMYFUNCTION("TEXTJOIN("";"", TRUE, FILTER($B$2:$B$14794, #REF!=$D$2:$D$14794))"),"#N/A")</f>
        <v>#N/A</v>
      </c>
    </row>
    <row r="11243">
      <c r="B11243" s="4" t="s">
        <v>3558</v>
      </c>
      <c r="C11243" s="12" t="str">
        <f>IFERROR(__xludf.DUMMYFUNCTION("TEXTJOIN("";"", TRUE, FILTER($B$2:$B$14794, #REF!=$D$2:$D$14794))"),"#N/A")</f>
        <v>#N/A</v>
      </c>
    </row>
    <row r="11244">
      <c r="B11244" s="4" t="s">
        <v>3558</v>
      </c>
      <c r="C11244" s="12" t="str">
        <f>IFERROR(__xludf.DUMMYFUNCTION("TEXTJOIN("";"", TRUE, FILTER($B$2:$B$14794, #REF!=$D$2:$D$14794))"),"#N/A")</f>
        <v>#N/A</v>
      </c>
    </row>
    <row r="11245">
      <c r="B11245" s="4" t="s">
        <v>3558</v>
      </c>
      <c r="C11245" s="12" t="str">
        <f>IFERROR(__xludf.DUMMYFUNCTION("TEXTJOIN("";"", TRUE, FILTER($B$2:$B$14794, #REF!=$D$2:$D$14794))"),"#N/A")</f>
        <v>#N/A</v>
      </c>
    </row>
    <row r="11246">
      <c r="B11246" s="4" t="s">
        <v>3558</v>
      </c>
      <c r="C11246" s="12" t="str">
        <f>IFERROR(__xludf.DUMMYFUNCTION("TEXTJOIN("";"", TRUE, FILTER($B$2:$B$14794, #REF!=$D$2:$D$14794))"),"#N/A")</f>
        <v>#N/A</v>
      </c>
    </row>
    <row r="11247">
      <c r="B11247" s="4" t="s">
        <v>3560</v>
      </c>
      <c r="C11247" s="12" t="str">
        <f>IFERROR(__xludf.DUMMYFUNCTION("TEXTJOIN("";"", TRUE, FILTER($B$2:$B$14794, #REF!=$D$2:$D$14794))"),"#N/A")</f>
        <v>#N/A</v>
      </c>
    </row>
    <row r="11248">
      <c r="B11248" s="4" t="s">
        <v>3560</v>
      </c>
      <c r="C11248" s="12" t="str">
        <f>IFERROR(__xludf.DUMMYFUNCTION("TEXTJOIN("";"", TRUE, FILTER($B$2:$B$14794, #REF!=$D$2:$D$14794))"),"#N/A")</f>
        <v>#N/A</v>
      </c>
    </row>
    <row r="11249">
      <c r="B11249" s="4" t="s">
        <v>3560</v>
      </c>
      <c r="C11249" s="12" t="str">
        <f>IFERROR(__xludf.DUMMYFUNCTION("TEXTJOIN("";"", TRUE, FILTER($B$2:$B$14794, #REF!=$D$2:$D$14794))"),"#N/A")</f>
        <v>#N/A</v>
      </c>
    </row>
    <row r="11250">
      <c r="B11250" s="4" t="s">
        <v>3560</v>
      </c>
      <c r="C11250" s="12" t="str">
        <f>IFERROR(__xludf.DUMMYFUNCTION("TEXTJOIN("";"", TRUE, FILTER($B$2:$B$14794, #REF!=$D$2:$D$14794))"),"#N/A")</f>
        <v>#N/A</v>
      </c>
    </row>
    <row r="11251">
      <c r="B11251" s="4" t="s">
        <v>3560</v>
      </c>
      <c r="C11251" s="12" t="str">
        <f>IFERROR(__xludf.DUMMYFUNCTION("TEXTJOIN("";"", TRUE, FILTER($B$2:$B$14794, #REF!=$D$2:$D$14794))"),"#N/A")</f>
        <v>#N/A</v>
      </c>
    </row>
    <row r="11252">
      <c r="B11252" s="4" t="s">
        <v>3560</v>
      </c>
      <c r="C11252" s="12" t="str">
        <f>IFERROR(__xludf.DUMMYFUNCTION("TEXTJOIN("";"", TRUE, FILTER($B$2:$B$14794, #REF!=$D$2:$D$14794))"),"#N/A")</f>
        <v>#N/A</v>
      </c>
    </row>
    <row r="11253">
      <c r="B11253" s="4" t="s">
        <v>3560</v>
      </c>
      <c r="C11253" s="12" t="str">
        <f>IFERROR(__xludf.DUMMYFUNCTION("TEXTJOIN("";"", TRUE, FILTER($B$2:$B$14794, #REF!=$D$2:$D$14794))"),"#N/A")</f>
        <v>#N/A</v>
      </c>
    </row>
    <row r="11254">
      <c r="B11254" s="4" t="s">
        <v>3560</v>
      </c>
      <c r="C11254" s="12" t="str">
        <f>IFERROR(__xludf.DUMMYFUNCTION("TEXTJOIN("";"", TRUE, FILTER($B$2:$B$14794, #REF!=$D$2:$D$14794))"),"#N/A")</f>
        <v>#N/A</v>
      </c>
    </row>
    <row r="11255">
      <c r="B11255" s="4" t="s">
        <v>3560</v>
      </c>
      <c r="C11255" s="12" t="str">
        <f>IFERROR(__xludf.DUMMYFUNCTION("TEXTJOIN("";"", TRUE, FILTER($B$2:$B$14794, #REF!=$D$2:$D$14794))"),"#N/A")</f>
        <v>#N/A</v>
      </c>
    </row>
    <row r="11256">
      <c r="B11256" s="4" t="s">
        <v>3562</v>
      </c>
      <c r="C11256" s="12" t="str">
        <f>IFERROR(__xludf.DUMMYFUNCTION("TEXTJOIN("";"", TRUE, FILTER($B$2:$B$14794, #REF!=$D$2:$D$14794))"),"#N/A")</f>
        <v>#N/A</v>
      </c>
    </row>
    <row r="11257">
      <c r="B11257" s="4" t="s">
        <v>3562</v>
      </c>
      <c r="C11257" s="12" t="str">
        <f>IFERROR(__xludf.DUMMYFUNCTION("TEXTJOIN("";"", TRUE, FILTER($B$2:$B$14794, #REF!=$D$2:$D$14794))"),"#N/A")</f>
        <v>#N/A</v>
      </c>
    </row>
    <row r="11258">
      <c r="B11258" s="4" t="s">
        <v>3562</v>
      </c>
      <c r="C11258" s="12" t="str">
        <f>IFERROR(__xludf.DUMMYFUNCTION("TEXTJOIN("";"", TRUE, FILTER($B$2:$B$14794, #REF!=$D$2:$D$14794))"),"#N/A")</f>
        <v>#N/A</v>
      </c>
    </row>
    <row r="11259">
      <c r="B11259" s="4" t="s">
        <v>3562</v>
      </c>
      <c r="C11259" s="12" t="str">
        <f>IFERROR(__xludf.DUMMYFUNCTION("TEXTJOIN("";"", TRUE, FILTER($B$2:$B$14794, #REF!=$D$2:$D$14794))"),"#N/A")</f>
        <v>#N/A</v>
      </c>
    </row>
    <row r="11260">
      <c r="B11260" s="4" t="s">
        <v>3562</v>
      </c>
      <c r="C11260" s="12" t="str">
        <f>IFERROR(__xludf.DUMMYFUNCTION("TEXTJOIN("";"", TRUE, FILTER($B$2:$B$14794, #REF!=$D$2:$D$14794))"),"#N/A")</f>
        <v>#N/A</v>
      </c>
    </row>
    <row r="11261">
      <c r="B11261" s="4" t="s">
        <v>3562</v>
      </c>
      <c r="C11261" s="12" t="str">
        <f>IFERROR(__xludf.DUMMYFUNCTION("TEXTJOIN("";"", TRUE, FILTER($B$2:$B$14794, #REF!=$D$2:$D$14794))"),"#N/A")</f>
        <v>#N/A</v>
      </c>
    </row>
    <row r="11262">
      <c r="B11262" s="4" t="s">
        <v>3562</v>
      </c>
      <c r="C11262" s="12" t="str">
        <f>IFERROR(__xludf.DUMMYFUNCTION("TEXTJOIN("";"", TRUE, FILTER($B$2:$B$14794, #REF!=$D$2:$D$14794))"),"#N/A")</f>
        <v>#N/A</v>
      </c>
    </row>
    <row r="11263">
      <c r="B11263" s="4" t="s">
        <v>3562</v>
      </c>
      <c r="C11263" s="12" t="str">
        <f>IFERROR(__xludf.DUMMYFUNCTION("TEXTJOIN("";"", TRUE, FILTER($B$2:$B$14794, #REF!=$D$2:$D$14794))"),"#N/A")</f>
        <v>#N/A</v>
      </c>
    </row>
    <row r="11264">
      <c r="B11264" s="4" t="s">
        <v>3562</v>
      </c>
      <c r="C11264" s="12" t="str">
        <f>IFERROR(__xludf.DUMMYFUNCTION("TEXTJOIN("";"", TRUE, FILTER($B$2:$B$14794, #REF!=$D$2:$D$14794))"),"#N/A")</f>
        <v>#N/A</v>
      </c>
    </row>
    <row r="11265">
      <c r="B11265" s="4" t="s">
        <v>3564</v>
      </c>
      <c r="C11265" s="12" t="str">
        <f>IFERROR(__xludf.DUMMYFUNCTION("TEXTJOIN("";"", TRUE, FILTER($B$2:$B$14794, #REF!=$D$2:$D$14794))"),"#N/A")</f>
        <v>#N/A</v>
      </c>
    </row>
    <row r="11266">
      <c r="B11266" s="4" t="s">
        <v>3564</v>
      </c>
      <c r="C11266" s="12" t="str">
        <f>IFERROR(__xludf.DUMMYFUNCTION("TEXTJOIN("";"", TRUE, FILTER($B$2:$B$14794, #REF!=$D$2:$D$14794))"),"#N/A")</f>
        <v>#N/A</v>
      </c>
    </row>
    <row r="11267">
      <c r="B11267" s="4" t="s">
        <v>3564</v>
      </c>
      <c r="C11267" s="12" t="str">
        <f>IFERROR(__xludf.DUMMYFUNCTION("TEXTJOIN("";"", TRUE, FILTER($B$2:$B$14794, #REF!=$D$2:$D$14794))"),"#N/A")</f>
        <v>#N/A</v>
      </c>
    </row>
    <row r="11268">
      <c r="B11268" s="4" t="s">
        <v>3564</v>
      </c>
      <c r="C11268" s="12" t="str">
        <f>IFERROR(__xludf.DUMMYFUNCTION("TEXTJOIN("";"", TRUE, FILTER($B$2:$B$14794, #REF!=$D$2:$D$14794))"),"#N/A")</f>
        <v>#N/A</v>
      </c>
    </row>
    <row r="11269">
      <c r="B11269" s="4" t="s">
        <v>3564</v>
      </c>
      <c r="C11269" s="12" t="str">
        <f>IFERROR(__xludf.DUMMYFUNCTION("TEXTJOIN("";"", TRUE, FILTER($B$2:$B$14794, #REF!=$D$2:$D$14794))"),"#N/A")</f>
        <v>#N/A</v>
      </c>
    </row>
    <row r="11270">
      <c r="B11270" s="4" t="s">
        <v>3564</v>
      </c>
      <c r="C11270" s="12" t="str">
        <f>IFERROR(__xludf.DUMMYFUNCTION("TEXTJOIN("";"", TRUE, FILTER($B$2:$B$14794, #REF!=$D$2:$D$14794))"),"#N/A")</f>
        <v>#N/A</v>
      </c>
    </row>
    <row r="11271">
      <c r="B11271" s="4" t="s">
        <v>3564</v>
      </c>
      <c r="C11271" s="12" t="str">
        <f>IFERROR(__xludf.DUMMYFUNCTION("TEXTJOIN("";"", TRUE, FILTER($B$2:$B$14794, #REF!=$D$2:$D$14794))"),"#N/A")</f>
        <v>#N/A</v>
      </c>
    </row>
    <row r="11272">
      <c r="B11272" s="4" t="s">
        <v>3564</v>
      </c>
      <c r="C11272" s="12" t="str">
        <f>IFERROR(__xludf.DUMMYFUNCTION("TEXTJOIN("";"", TRUE, FILTER($B$2:$B$14794, #REF!=$D$2:$D$14794))"),"#N/A")</f>
        <v>#N/A</v>
      </c>
    </row>
    <row r="11273">
      <c r="B11273" s="4" t="s">
        <v>3564</v>
      </c>
      <c r="C11273" s="12" t="str">
        <f>IFERROR(__xludf.DUMMYFUNCTION("TEXTJOIN("";"", TRUE, FILTER($B$2:$B$14794, #REF!=$D$2:$D$14794))"),"#N/A")</f>
        <v>#N/A</v>
      </c>
    </row>
    <row r="11274">
      <c r="B11274" s="4" t="s">
        <v>3566</v>
      </c>
      <c r="C11274" s="12" t="str">
        <f>IFERROR(__xludf.DUMMYFUNCTION("TEXTJOIN("";"", TRUE, FILTER($B$2:$B$14794, #REF!=$D$2:$D$14794))"),"#N/A")</f>
        <v>#N/A</v>
      </c>
    </row>
    <row r="11275">
      <c r="B11275" s="4" t="s">
        <v>3566</v>
      </c>
      <c r="C11275" s="12" t="str">
        <f>IFERROR(__xludf.DUMMYFUNCTION("TEXTJOIN("";"", TRUE, FILTER($B$2:$B$14794, #REF!=$D$2:$D$14794))"),"#N/A")</f>
        <v>#N/A</v>
      </c>
    </row>
    <row r="11276">
      <c r="B11276" s="4" t="s">
        <v>3566</v>
      </c>
      <c r="C11276" s="12" t="str">
        <f>IFERROR(__xludf.DUMMYFUNCTION("TEXTJOIN("";"", TRUE, FILTER($B$2:$B$14794, #REF!=$D$2:$D$14794))"),"#N/A")</f>
        <v>#N/A</v>
      </c>
    </row>
    <row r="11277">
      <c r="B11277" s="4" t="s">
        <v>3566</v>
      </c>
      <c r="C11277" s="12" t="str">
        <f>IFERROR(__xludf.DUMMYFUNCTION("TEXTJOIN("";"", TRUE, FILTER($B$2:$B$14794, #REF!=$D$2:$D$14794))"),"#N/A")</f>
        <v>#N/A</v>
      </c>
    </row>
    <row r="11278">
      <c r="B11278" s="4" t="s">
        <v>3566</v>
      </c>
      <c r="C11278" s="12" t="str">
        <f>IFERROR(__xludf.DUMMYFUNCTION("TEXTJOIN("";"", TRUE, FILTER($B$2:$B$14794, #REF!=$D$2:$D$14794))"),"#N/A")</f>
        <v>#N/A</v>
      </c>
    </row>
    <row r="11279">
      <c r="B11279" s="4" t="s">
        <v>3566</v>
      </c>
      <c r="C11279" s="12" t="str">
        <f>IFERROR(__xludf.DUMMYFUNCTION("TEXTJOIN("";"", TRUE, FILTER($B$2:$B$14794, #REF!=$D$2:$D$14794))"),"#N/A")</f>
        <v>#N/A</v>
      </c>
    </row>
    <row r="11280">
      <c r="B11280" s="4" t="s">
        <v>3566</v>
      </c>
      <c r="C11280" s="12" t="str">
        <f>IFERROR(__xludf.DUMMYFUNCTION("TEXTJOIN("";"", TRUE, FILTER($B$2:$B$14794, #REF!=$D$2:$D$14794))"),"#N/A")</f>
        <v>#N/A</v>
      </c>
    </row>
    <row r="11281">
      <c r="B11281" s="4" t="s">
        <v>3566</v>
      </c>
      <c r="C11281" s="12" t="str">
        <f>IFERROR(__xludf.DUMMYFUNCTION("TEXTJOIN("";"", TRUE, FILTER($B$2:$B$14794, #REF!=$D$2:$D$14794))"),"#N/A")</f>
        <v>#N/A</v>
      </c>
    </row>
    <row r="11282">
      <c r="B11282" s="4" t="s">
        <v>3566</v>
      </c>
      <c r="C11282" s="12" t="str">
        <f>IFERROR(__xludf.DUMMYFUNCTION("TEXTJOIN("";"", TRUE, FILTER($B$2:$B$14794, #REF!=$D$2:$D$14794))"),"#N/A")</f>
        <v>#N/A</v>
      </c>
    </row>
    <row r="11283">
      <c r="B11283" s="4" t="s">
        <v>3568</v>
      </c>
      <c r="C11283" s="12" t="str">
        <f>IFERROR(__xludf.DUMMYFUNCTION("TEXTJOIN("";"", TRUE, FILTER($B$2:$B$14794, #REF!=$D$2:$D$14794))"),"#N/A")</f>
        <v>#N/A</v>
      </c>
    </row>
    <row r="11284">
      <c r="B11284" s="4" t="s">
        <v>3568</v>
      </c>
      <c r="C11284" s="12" t="str">
        <f>IFERROR(__xludf.DUMMYFUNCTION("TEXTJOIN("";"", TRUE, FILTER($B$2:$B$14794, #REF!=$D$2:$D$14794))"),"#N/A")</f>
        <v>#N/A</v>
      </c>
    </row>
    <row r="11285">
      <c r="B11285" s="4" t="s">
        <v>3568</v>
      </c>
      <c r="C11285" s="12" t="str">
        <f>IFERROR(__xludf.DUMMYFUNCTION("TEXTJOIN("";"", TRUE, FILTER($B$2:$B$14794, #REF!=$D$2:$D$14794))"),"#N/A")</f>
        <v>#N/A</v>
      </c>
    </row>
    <row r="11286">
      <c r="B11286" s="4" t="s">
        <v>3568</v>
      </c>
      <c r="C11286" s="12" t="str">
        <f>IFERROR(__xludf.DUMMYFUNCTION("TEXTJOIN("";"", TRUE, FILTER($B$2:$B$14794, #REF!=$D$2:$D$14794))"),"#N/A")</f>
        <v>#N/A</v>
      </c>
    </row>
    <row r="11287">
      <c r="B11287" s="4" t="s">
        <v>3568</v>
      </c>
      <c r="C11287" s="12" t="str">
        <f>IFERROR(__xludf.DUMMYFUNCTION("TEXTJOIN("";"", TRUE, FILTER($B$2:$B$14794, #REF!=$D$2:$D$14794))"),"#N/A")</f>
        <v>#N/A</v>
      </c>
    </row>
    <row r="11288">
      <c r="B11288" s="4" t="s">
        <v>3568</v>
      </c>
      <c r="C11288" s="12" t="str">
        <f>IFERROR(__xludf.DUMMYFUNCTION("TEXTJOIN("";"", TRUE, FILTER($B$2:$B$14794, #REF!=$D$2:$D$14794))"),"#N/A")</f>
        <v>#N/A</v>
      </c>
    </row>
    <row r="11289">
      <c r="B11289" s="4" t="s">
        <v>3568</v>
      </c>
      <c r="C11289" s="12" t="str">
        <f>IFERROR(__xludf.DUMMYFUNCTION("TEXTJOIN("";"", TRUE, FILTER($B$2:$B$14794, #REF!=$D$2:$D$14794))"),"#N/A")</f>
        <v>#N/A</v>
      </c>
    </row>
    <row r="11290">
      <c r="B11290" s="4" t="s">
        <v>3568</v>
      </c>
      <c r="C11290" s="12" t="str">
        <f>IFERROR(__xludf.DUMMYFUNCTION("TEXTJOIN("";"", TRUE, FILTER($B$2:$B$14794, #REF!=$D$2:$D$14794))"),"#N/A")</f>
        <v>#N/A</v>
      </c>
    </row>
    <row r="11291">
      <c r="B11291" s="4" t="s">
        <v>3568</v>
      </c>
      <c r="C11291" s="12" t="str">
        <f>IFERROR(__xludf.DUMMYFUNCTION("TEXTJOIN("";"", TRUE, FILTER($B$2:$B$14794, #REF!=$D$2:$D$14794))"),"#N/A")</f>
        <v>#N/A</v>
      </c>
    </row>
    <row r="11292">
      <c r="B11292" s="4" t="s">
        <v>3571</v>
      </c>
      <c r="C11292" s="12" t="str">
        <f>IFERROR(__xludf.DUMMYFUNCTION("TEXTJOIN("";"", TRUE, FILTER($B$2:$B$14794, #REF!=$D$2:$D$14794))"),"#N/A")</f>
        <v>#N/A</v>
      </c>
    </row>
    <row r="11293">
      <c r="B11293" s="4" t="s">
        <v>3571</v>
      </c>
      <c r="C11293" s="12" t="str">
        <f>IFERROR(__xludf.DUMMYFUNCTION("TEXTJOIN("";"", TRUE, FILTER($B$2:$B$14794, #REF!=$D$2:$D$14794))"),"#N/A")</f>
        <v>#N/A</v>
      </c>
    </row>
    <row r="11294">
      <c r="B11294" s="4" t="s">
        <v>3571</v>
      </c>
      <c r="C11294" s="12" t="str">
        <f>IFERROR(__xludf.DUMMYFUNCTION("TEXTJOIN("";"", TRUE, FILTER($B$2:$B$14794, #REF!=$D$2:$D$14794))"),"#N/A")</f>
        <v>#N/A</v>
      </c>
    </row>
    <row r="11295">
      <c r="B11295" s="4" t="s">
        <v>3571</v>
      </c>
      <c r="C11295" s="12" t="str">
        <f>IFERROR(__xludf.DUMMYFUNCTION("TEXTJOIN("";"", TRUE, FILTER($B$2:$B$14794, #REF!=$D$2:$D$14794))"),"#N/A")</f>
        <v>#N/A</v>
      </c>
    </row>
    <row r="11296">
      <c r="B11296" s="4" t="s">
        <v>3571</v>
      </c>
      <c r="C11296" s="12" t="str">
        <f>IFERROR(__xludf.DUMMYFUNCTION("TEXTJOIN("";"", TRUE, FILTER($B$2:$B$14794, #REF!=$D$2:$D$14794))"),"#N/A")</f>
        <v>#N/A</v>
      </c>
    </row>
    <row r="11297">
      <c r="B11297" s="4" t="s">
        <v>3571</v>
      </c>
      <c r="C11297" s="12" t="str">
        <f>IFERROR(__xludf.DUMMYFUNCTION("TEXTJOIN("";"", TRUE, FILTER($B$2:$B$14794, #REF!=$D$2:$D$14794))"),"#N/A")</f>
        <v>#N/A</v>
      </c>
    </row>
    <row r="11298">
      <c r="B11298" s="4" t="s">
        <v>3571</v>
      </c>
      <c r="C11298" s="12" t="str">
        <f>IFERROR(__xludf.DUMMYFUNCTION("TEXTJOIN("";"", TRUE, FILTER($B$2:$B$14794, #REF!=$D$2:$D$14794))"),"#N/A")</f>
        <v>#N/A</v>
      </c>
    </row>
    <row r="11299">
      <c r="B11299" s="4" t="s">
        <v>3571</v>
      </c>
      <c r="C11299" s="12" t="str">
        <f>IFERROR(__xludf.DUMMYFUNCTION("TEXTJOIN("";"", TRUE, FILTER($B$2:$B$14794, #REF!=$D$2:$D$14794))"),"#N/A")</f>
        <v>#N/A</v>
      </c>
    </row>
    <row r="11300">
      <c r="B11300" s="4" t="s">
        <v>3571</v>
      </c>
      <c r="C11300" s="12" t="str">
        <f>IFERROR(__xludf.DUMMYFUNCTION("TEXTJOIN("";"", TRUE, FILTER($B$2:$B$14794, #REF!=$D$2:$D$14794))"),"#N/A")</f>
        <v>#N/A</v>
      </c>
    </row>
    <row r="11301">
      <c r="B11301" s="4" t="s">
        <v>3573</v>
      </c>
      <c r="C11301" s="12" t="str">
        <f>IFERROR(__xludf.DUMMYFUNCTION("TEXTJOIN("";"", TRUE, FILTER($B$2:$B$14794, #REF!=$D$2:$D$14794))"),"#N/A")</f>
        <v>#N/A</v>
      </c>
    </row>
    <row r="11302">
      <c r="B11302" s="4" t="s">
        <v>3573</v>
      </c>
      <c r="C11302" s="12" t="str">
        <f>IFERROR(__xludf.DUMMYFUNCTION("TEXTJOIN("";"", TRUE, FILTER($B$2:$B$14794, #REF!=$D$2:$D$14794))"),"#N/A")</f>
        <v>#N/A</v>
      </c>
    </row>
    <row r="11303">
      <c r="B11303" s="4" t="s">
        <v>3573</v>
      </c>
      <c r="C11303" s="12" t="str">
        <f>IFERROR(__xludf.DUMMYFUNCTION("TEXTJOIN("";"", TRUE, FILTER($B$2:$B$14794, #REF!=$D$2:$D$14794))"),"#N/A")</f>
        <v>#N/A</v>
      </c>
    </row>
    <row r="11304">
      <c r="B11304" s="4" t="s">
        <v>3573</v>
      </c>
      <c r="C11304" s="12" t="str">
        <f>IFERROR(__xludf.DUMMYFUNCTION("TEXTJOIN("";"", TRUE, FILTER($B$2:$B$14794, #REF!=$D$2:$D$14794))"),"#N/A")</f>
        <v>#N/A</v>
      </c>
    </row>
    <row r="11305">
      <c r="B11305" s="4" t="s">
        <v>3573</v>
      </c>
      <c r="C11305" s="12" t="str">
        <f>IFERROR(__xludf.DUMMYFUNCTION("TEXTJOIN("";"", TRUE, FILTER($B$2:$B$14794, #REF!=$D$2:$D$14794))"),"#N/A")</f>
        <v>#N/A</v>
      </c>
    </row>
    <row r="11306">
      <c r="B11306" s="4" t="s">
        <v>3573</v>
      </c>
      <c r="C11306" s="12" t="str">
        <f>IFERROR(__xludf.DUMMYFUNCTION("TEXTJOIN("";"", TRUE, FILTER($B$2:$B$14794, #REF!=$D$2:$D$14794))"),"#N/A")</f>
        <v>#N/A</v>
      </c>
    </row>
    <row r="11307">
      <c r="B11307" s="4" t="s">
        <v>3573</v>
      </c>
      <c r="C11307" s="12" t="str">
        <f>IFERROR(__xludf.DUMMYFUNCTION("TEXTJOIN("";"", TRUE, FILTER($B$2:$B$14794, #REF!=$D$2:$D$14794))"),"#N/A")</f>
        <v>#N/A</v>
      </c>
    </row>
    <row r="11308">
      <c r="B11308" s="4" t="s">
        <v>3573</v>
      </c>
      <c r="C11308" s="12" t="str">
        <f>IFERROR(__xludf.DUMMYFUNCTION("TEXTJOIN("";"", TRUE, FILTER($B$2:$B$14794, #REF!=$D$2:$D$14794))"),"#N/A")</f>
        <v>#N/A</v>
      </c>
    </row>
    <row r="11309">
      <c r="B11309" s="4" t="s">
        <v>3573</v>
      </c>
      <c r="C11309" s="12" t="str">
        <f>IFERROR(__xludf.DUMMYFUNCTION("TEXTJOIN("";"", TRUE, FILTER($B$2:$B$14794, #REF!=$D$2:$D$14794))"),"#N/A")</f>
        <v>#N/A</v>
      </c>
    </row>
    <row r="11310">
      <c r="B11310" s="4" t="s">
        <v>3575</v>
      </c>
      <c r="C11310" s="12" t="str">
        <f>IFERROR(__xludf.DUMMYFUNCTION("TEXTJOIN("";"", TRUE, FILTER($B$2:$B$14794, #REF!=$D$2:$D$14794))"),"#N/A")</f>
        <v>#N/A</v>
      </c>
    </row>
    <row r="11311">
      <c r="B11311" s="4" t="s">
        <v>3575</v>
      </c>
      <c r="C11311" s="12" t="str">
        <f>IFERROR(__xludf.DUMMYFUNCTION("TEXTJOIN("";"", TRUE, FILTER($B$2:$B$14794, #REF!=$D$2:$D$14794))"),"#N/A")</f>
        <v>#N/A</v>
      </c>
    </row>
    <row r="11312">
      <c r="B11312" s="4" t="s">
        <v>3575</v>
      </c>
      <c r="C11312" s="12" t="str">
        <f>IFERROR(__xludf.DUMMYFUNCTION("TEXTJOIN("";"", TRUE, FILTER($B$2:$B$14794, #REF!=$D$2:$D$14794))"),"#N/A")</f>
        <v>#N/A</v>
      </c>
    </row>
    <row r="11313">
      <c r="B11313" s="4" t="s">
        <v>3575</v>
      </c>
      <c r="C11313" s="12" t="str">
        <f>IFERROR(__xludf.DUMMYFUNCTION("TEXTJOIN("";"", TRUE, FILTER($B$2:$B$14794, #REF!=$D$2:$D$14794))"),"#N/A")</f>
        <v>#N/A</v>
      </c>
    </row>
    <row r="11314">
      <c r="B11314" s="4" t="s">
        <v>3575</v>
      </c>
      <c r="C11314" s="12" t="str">
        <f>IFERROR(__xludf.DUMMYFUNCTION("TEXTJOIN("";"", TRUE, FILTER($B$2:$B$14794, #REF!=$D$2:$D$14794))"),"#N/A")</f>
        <v>#N/A</v>
      </c>
    </row>
    <row r="11315">
      <c r="B11315" s="4" t="s">
        <v>3575</v>
      </c>
      <c r="C11315" s="12" t="str">
        <f>IFERROR(__xludf.DUMMYFUNCTION("TEXTJOIN("";"", TRUE, FILTER($B$2:$B$14794, #REF!=$D$2:$D$14794))"),"#N/A")</f>
        <v>#N/A</v>
      </c>
    </row>
    <row r="11316">
      <c r="B11316" s="4" t="s">
        <v>3575</v>
      </c>
      <c r="C11316" s="12" t="str">
        <f>IFERROR(__xludf.DUMMYFUNCTION("TEXTJOIN("";"", TRUE, FILTER($B$2:$B$14794, #REF!=$D$2:$D$14794))"),"#N/A")</f>
        <v>#N/A</v>
      </c>
    </row>
    <row r="11317">
      <c r="B11317" s="4" t="s">
        <v>3575</v>
      </c>
      <c r="C11317" s="12" t="str">
        <f>IFERROR(__xludf.DUMMYFUNCTION("TEXTJOIN("";"", TRUE, FILTER($B$2:$B$14794, #REF!=$D$2:$D$14794))"),"#N/A")</f>
        <v>#N/A</v>
      </c>
    </row>
    <row r="11318">
      <c r="B11318" s="4" t="s">
        <v>3575</v>
      </c>
      <c r="C11318" s="12" t="str">
        <f>IFERROR(__xludf.DUMMYFUNCTION("TEXTJOIN("";"", TRUE, FILTER($B$2:$B$14794, #REF!=$D$2:$D$14794))"),"#N/A")</f>
        <v>#N/A</v>
      </c>
    </row>
    <row r="11319">
      <c r="B11319" s="4" t="s">
        <v>3577</v>
      </c>
      <c r="C11319" s="12" t="str">
        <f>IFERROR(__xludf.DUMMYFUNCTION("TEXTJOIN("";"", TRUE, FILTER($B$2:$B$14794, #REF!=$D$2:$D$14794))"),"#N/A")</f>
        <v>#N/A</v>
      </c>
    </row>
    <row r="11320">
      <c r="B11320" s="4" t="s">
        <v>3577</v>
      </c>
      <c r="C11320" s="12" t="str">
        <f>IFERROR(__xludf.DUMMYFUNCTION("TEXTJOIN("";"", TRUE, FILTER($B$2:$B$14794, #REF!=$D$2:$D$14794))"),"#N/A")</f>
        <v>#N/A</v>
      </c>
    </row>
    <row r="11321">
      <c r="B11321" s="4" t="s">
        <v>3577</v>
      </c>
      <c r="C11321" s="12" t="str">
        <f>IFERROR(__xludf.DUMMYFUNCTION("TEXTJOIN("";"", TRUE, FILTER($B$2:$B$14794, #REF!=$D$2:$D$14794))"),"#N/A")</f>
        <v>#N/A</v>
      </c>
    </row>
    <row r="11322">
      <c r="B11322" s="4" t="s">
        <v>3577</v>
      </c>
      <c r="C11322" s="12" t="str">
        <f>IFERROR(__xludf.DUMMYFUNCTION("TEXTJOIN("";"", TRUE, FILTER($B$2:$B$14794, #REF!=$D$2:$D$14794))"),"#N/A")</f>
        <v>#N/A</v>
      </c>
    </row>
    <row r="11323">
      <c r="B11323" s="4" t="s">
        <v>3577</v>
      </c>
      <c r="C11323" s="12" t="str">
        <f>IFERROR(__xludf.DUMMYFUNCTION("TEXTJOIN("";"", TRUE, FILTER($B$2:$B$14794, #REF!=$D$2:$D$14794))"),"#N/A")</f>
        <v>#N/A</v>
      </c>
    </row>
    <row r="11324">
      <c r="B11324" s="4" t="s">
        <v>3577</v>
      </c>
      <c r="C11324" s="12" t="str">
        <f>IFERROR(__xludf.DUMMYFUNCTION("TEXTJOIN("";"", TRUE, FILTER($B$2:$B$14794, #REF!=$D$2:$D$14794))"),"#N/A")</f>
        <v>#N/A</v>
      </c>
    </row>
    <row r="11325">
      <c r="B11325" s="4" t="s">
        <v>3577</v>
      </c>
      <c r="C11325" s="12" t="str">
        <f>IFERROR(__xludf.DUMMYFUNCTION("TEXTJOIN("";"", TRUE, FILTER($B$2:$B$14794, #REF!=$D$2:$D$14794))"),"#N/A")</f>
        <v>#N/A</v>
      </c>
    </row>
    <row r="11326">
      <c r="B11326" s="4" t="s">
        <v>3577</v>
      </c>
      <c r="C11326" s="12" t="str">
        <f>IFERROR(__xludf.DUMMYFUNCTION("TEXTJOIN("";"", TRUE, FILTER($B$2:$B$14794, #REF!=$D$2:$D$14794))"),"#N/A")</f>
        <v>#N/A</v>
      </c>
    </row>
    <row r="11327">
      <c r="B11327" s="4" t="s">
        <v>3577</v>
      </c>
      <c r="C11327" s="12" t="str">
        <f>IFERROR(__xludf.DUMMYFUNCTION("TEXTJOIN("";"", TRUE, FILTER($B$2:$B$14794, #REF!=$D$2:$D$14794))"),"#N/A")</f>
        <v>#N/A</v>
      </c>
    </row>
    <row r="11328">
      <c r="B11328" s="4" t="s">
        <v>3579</v>
      </c>
      <c r="C11328" s="12" t="str">
        <f>IFERROR(__xludf.DUMMYFUNCTION("TEXTJOIN("";"", TRUE, FILTER($B$2:$B$14794, #REF!=$D$2:$D$14794))"),"#N/A")</f>
        <v>#N/A</v>
      </c>
    </row>
    <row r="11329">
      <c r="B11329" s="4" t="s">
        <v>3579</v>
      </c>
      <c r="C11329" s="12" t="str">
        <f>IFERROR(__xludf.DUMMYFUNCTION("TEXTJOIN("";"", TRUE, FILTER($B$2:$B$14794, #REF!=$D$2:$D$14794))"),"#N/A")</f>
        <v>#N/A</v>
      </c>
    </row>
    <row r="11330">
      <c r="B11330" s="4" t="s">
        <v>3579</v>
      </c>
      <c r="C11330" s="12" t="str">
        <f>IFERROR(__xludf.DUMMYFUNCTION("TEXTJOIN("";"", TRUE, FILTER($B$2:$B$14794, #REF!=$D$2:$D$14794))"),"#N/A")</f>
        <v>#N/A</v>
      </c>
    </row>
    <row r="11331">
      <c r="B11331" s="4" t="s">
        <v>3579</v>
      </c>
      <c r="C11331" s="12" t="str">
        <f>IFERROR(__xludf.DUMMYFUNCTION("TEXTJOIN("";"", TRUE, FILTER($B$2:$B$14794, #REF!=$D$2:$D$14794))"),"#N/A")</f>
        <v>#N/A</v>
      </c>
    </row>
    <row r="11332">
      <c r="B11332" s="4" t="s">
        <v>3579</v>
      </c>
      <c r="C11332" s="12" t="str">
        <f>IFERROR(__xludf.DUMMYFUNCTION("TEXTJOIN("";"", TRUE, FILTER($B$2:$B$14794, #REF!=$D$2:$D$14794))"),"#N/A")</f>
        <v>#N/A</v>
      </c>
    </row>
    <row r="11333">
      <c r="B11333" s="4" t="s">
        <v>3579</v>
      </c>
      <c r="C11333" s="12" t="str">
        <f>IFERROR(__xludf.DUMMYFUNCTION("TEXTJOIN("";"", TRUE, FILTER($B$2:$B$14794, #REF!=$D$2:$D$14794))"),"#N/A")</f>
        <v>#N/A</v>
      </c>
    </row>
    <row r="11334">
      <c r="B11334" s="4" t="s">
        <v>3579</v>
      </c>
      <c r="C11334" s="12" t="str">
        <f>IFERROR(__xludf.DUMMYFUNCTION("TEXTJOIN("";"", TRUE, FILTER($B$2:$B$14794, #REF!=$D$2:$D$14794))"),"#N/A")</f>
        <v>#N/A</v>
      </c>
    </row>
    <row r="11335">
      <c r="B11335" s="4" t="s">
        <v>3579</v>
      </c>
      <c r="C11335" s="12" t="str">
        <f>IFERROR(__xludf.DUMMYFUNCTION("TEXTJOIN("";"", TRUE, FILTER($B$2:$B$14794, #REF!=$D$2:$D$14794))"),"#N/A")</f>
        <v>#N/A</v>
      </c>
    </row>
    <row r="11336">
      <c r="B11336" s="4" t="s">
        <v>3579</v>
      </c>
      <c r="C11336" s="12" t="str">
        <f>IFERROR(__xludf.DUMMYFUNCTION("TEXTJOIN("";"", TRUE, FILTER($B$2:$B$14794, #REF!=$D$2:$D$14794))"),"#N/A")</f>
        <v>#N/A</v>
      </c>
    </row>
    <row r="11337">
      <c r="B11337" s="4" t="s">
        <v>3581</v>
      </c>
      <c r="C11337" s="12" t="str">
        <f>IFERROR(__xludf.DUMMYFUNCTION("TEXTJOIN("";"", TRUE, FILTER($B$2:$B$14794, #REF!=$D$2:$D$14794))"),"#N/A")</f>
        <v>#N/A</v>
      </c>
    </row>
    <row r="11338">
      <c r="B11338" s="4" t="s">
        <v>3581</v>
      </c>
      <c r="C11338" s="12" t="str">
        <f>IFERROR(__xludf.DUMMYFUNCTION("TEXTJOIN("";"", TRUE, FILTER($B$2:$B$14794, #REF!=$D$2:$D$14794))"),"#N/A")</f>
        <v>#N/A</v>
      </c>
    </row>
    <row r="11339">
      <c r="B11339" s="4" t="s">
        <v>3581</v>
      </c>
      <c r="C11339" s="12" t="str">
        <f>IFERROR(__xludf.DUMMYFUNCTION("TEXTJOIN("";"", TRUE, FILTER($B$2:$B$14794, #REF!=$D$2:$D$14794))"),"#N/A")</f>
        <v>#N/A</v>
      </c>
    </row>
    <row r="11340">
      <c r="B11340" s="4" t="s">
        <v>3581</v>
      </c>
      <c r="C11340" s="12" t="str">
        <f>IFERROR(__xludf.DUMMYFUNCTION("TEXTJOIN("";"", TRUE, FILTER($B$2:$B$14794, #REF!=$D$2:$D$14794))"),"#N/A")</f>
        <v>#N/A</v>
      </c>
    </row>
    <row r="11341">
      <c r="B11341" s="4" t="s">
        <v>3581</v>
      </c>
      <c r="C11341" s="12" t="str">
        <f>IFERROR(__xludf.DUMMYFUNCTION("TEXTJOIN("";"", TRUE, FILTER($B$2:$B$14794, #REF!=$D$2:$D$14794))"),"#N/A")</f>
        <v>#N/A</v>
      </c>
    </row>
    <row r="11342">
      <c r="B11342" s="4" t="s">
        <v>3581</v>
      </c>
      <c r="C11342" s="12" t="str">
        <f>IFERROR(__xludf.DUMMYFUNCTION("TEXTJOIN("";"", TRUE, FILTER($B$2:$B$14794, #REF!=$D$2:$D$14794))"),"#N/A")</f>
        <v>#N/A</v>
      </c>
    </row>
    <row r="11343">
      <c r="B11343" s="4" t="s">
        <v>3581</v>
      </c>
      <c r="C11343" s="12" t="str">
        <f>IFERROR(__xludf.DUMMYFUNCTION("TEXTJOIN("";"", TRUE, FILTER($B$2:$B$14794, #REF!=$D$2:$D$14794))"),"#N/A")</f>
        <v>#N/A</v>
      </c>
    </row>
    <row r="11344">
      <c r="B11344" s="4" t="s">
        <v>3581</v>
      </c>
      <c r="C11344" s="12" t="str">
        <f>IFERROR(__xludf.DUMMYFUNCTION("TEXTJOIN("";"", TRUE, FILTER($B$2:$B$14794, #REF!=$D$2:$D$14794))"),"#N/A")</f>
        <v>#N/A</v>
      </c>
    </row>
    <row r="11345">
      <c r="B11345" s="4" t="s">
        <v>3581</v>
      </c>
      <c r="C11345" s="12" t="str">
        <f>IFERROR(__xludf.DUMMYFUNCTION("TEXTJOIN("";"", TRUE, FILTER($B$2:$B$14794, #REF!=$D$2:$D$14794))"),"#N/A")</f>
        <v>#N/A</v>
      </c>
    </row>
    <row r="11346">
      <c r="B11346" s="4" t="s">
        <v>3583</v>
      </c>
      <c r="C11346" s="12" t="str">
        <f>IFERROR(__xludf.DUMMYFUNCTION("TEXTJOIN("";"", TRUE, FILTER($B$2:$B$14794, #REF!=$D$2:$D$14794))"),"#N/A")</f>
        <v>#N/A</v>
      </c>
    </row>
    <row r="11347">
      <c r="B11347" s="4" t="s">
        <v>3583</v>
      </c>
      <c r="C11347" s="12" t="str">
        <f>IFERROR(__xludf.DUMMYFUNCTION("TEXTJOIN("";"", TRUE, FILTER($B$2:$B$14794, #REF!=$D$2:$D$14794))"),"#N/A")</f>
        <v>#N/A</v>
      </c>
    </row>
    <row r="11348">
      <c r="B11348" s="4" t="s">
        <v>3583</v>
      </c>
      <c r="C11348" s="12" t="str">
        <f>IFERROR(__xludf.DUMMYFUNCTION("TEXTJOIN("";"", TRUE, FILTER($B$2:$B$14794, #REF!=$D$2:$D$14794))"),"#N/A")</f>
        <v>#N/A</v>
      </c>
    </row>
    <row r="11349">
      <c r="B11349" s="4" t="s">
        <v>3583</v>
      </c>
      <c r="C11349" s="12" t="str">
        <f>IFERROR(__xludf.DUMMYFUNCTION("TEXTJOIN("";"", TRUE, FILTER($B$2:$B$14794, #REF!=$D$2:$D$14794))"),"#N/A")</f>
        <v>#N/A</v>
      </c>
    </row>
    <row r="11350">
      <c r="B11350" s="4" t="s">
        <v>3583</v>
      </c>
      <c r="C11350" s="12" t="str">
        <f>IFERROR(__xludf.DUMMYFUNCTION("TEXTJOIN("";"", TRUE, FILTER($B$2:$B$14794, #REF!=$D$2:$D$14794))"),"#N/A")</f>
        <v>#N/A</v>
      </c>
    </row>
    <row r="11351">
      <c r="B11351" s="4" t="s">
        <v>3583</v>
      </c>
      <c r="C11351" s="12" t="str">
        <f>IFERROR(__xludf.DUMMYFUNCTION("TEXTJOIN("";"", TRUE, FILTER($B$2:$B$14794, #REF!=$D$2:$D$14794))"),"#N/A")</f>
        <v>#N/A</v>
      </c>
    </row>
    <row r="11352">
      <c r="B11352" s="4" t="s">
        <v>3583</v>
      </c>
      <c r="C11352" s="12" t="str">
        <f>IFERROR(__xludf.DUMMYFUNCTION("TEXTJOIN("";"", TRUE, FILTER($B$2:$B$14794, #REF!=$D$2:$D$14794))"),"#N/A")</f>
        <v>#N/A</v>
      </c>
    </row>
    <row r="11353">
      <c r="B11353" s="4" t="s">
        <v>3583</v>
      </c>
      <c r="C11353" s="12" t="str">
        <f>IFERROR(__xludf.DUMMYFUNCTION("TEXTJOIN("";"", TRUE, FILTER($B$2:$B$14794, #REF!=$D$2:$D$14794))"),"#N/A")</f>
        <v>#N/A</v>
      </c>
    </row>
    <row r="11354">
      <c r="B11354" s="4" t="s">
        <v>3583</v>
      </c>
      <c r="C11354" s="12" t="str">
        <f>IFERROR(__xludf.DUMMYFUNCTION("TEXTJOIN("";"", TRUE, FILTER($B$2:$B$14794, #REF!=$D$2:$D$14794))"),"#N/A")</f>
        <v>#N/A</v>
      </c>
    </row>
    <row r="11355">
      <c r="B11355" s="4" t="s">
        <v>3585</v>
      </c>
      <c r="C11355" s="12" t="str">
        <f>IFERROR(__xludf.DUMMYFUNCTION("TEXTJOIN("";"", TRUE, FILTER($B$2:$B$14794, #REF!=$D$2:$D$14794))"),"#N/A")</f>
        <v>#N/A</v>
      </c>
    </row>
    <row r="11356">
      <c r="B11356" s="4" t="s">
        <v>3585</v>
      </c>
      <c r="C11356" s="12" t="str">
        <f>IFERROR(__xludf.DUMMYFUNCTION("TEXTJOIN("";"", TRUE, FILTER($B$2:$B$14794, #REF!=$D$2:$D$14794))"),"#N/A")</f>
        <v>#N/A</v>
      </c>
    </row>
    <row r="11357">
      <c r="B11357" s="4" t="s">
        <v>3585</v>
      </c>
      <c r="C11357" s="12" t="str">
        <f>IFERROR(__xludf.DUMMYFUNCTION("TEXTJOIN("";"", TRUE, FILTER($B$2:$B$14794, #REF!=$D$2:$D$14794))"),"#N/A")</f>
        <v>#N/A</v>
      </c>
    </row>
    <row r="11358">
      <c r="B11358" s="4" t="s">
        <v>3585</v>
      </c>
      <c r="C11358" s="12" t="str">
        <f>IFERROR(__xludf.DUMMYFUNCTION("TEXTJOIN("";"", TRUE, FILTER($B$2:$B$14794, #REF!=$D$2:$D$14794))"),"#N/A")</f>
        <v>#N/A</v>
      </c>
    </row>
    <row r="11359">
      <c r="B11359" s="4" t="s">
        <v>3585</v>
      </c>
      <c r="C11359" s="12" t="str">
        <f>IFERROR(__xludf.DUMMYFUNCTION("TEXTJOIN("";"", TRUE, FILTER($B$2:$B$14794, #REF!=$D$2:$D$14794))"),"#N/A")</f>
        <v>#N/A</v>
      </c>
    </row>
    <row r="11360">
      <c r="B11360" s="4" t="s">
        <v>3585</v>
      </c>
      <c r="C11360" s="12" t="str">
        <f>IFERROR(__xludf.DUMMYFUNCTION("TEXTJOIN("";"", TRUE, FILTER($B$2:$B$14794, #REF!=$D$2:$D$14794))"),"#N/A")</f>
        <v>#N/A</v>
      </c>
    </row>
    <row r="11361">
      <c r="B11361" s="4" t="s">
        <v>3585</v>
      </c>
      <c r="C11361" s="12" t="str">
        <f>IFERROR(__xludf.DUMMYFUNCTION("TEXTJOIN("";"", TRUE, FILTER($B$2:$B$14794, #REF!=$D$2:$D$14794))"),"#N/A")</f>
        <v>#N/A</v>
      </c>
    </row>
    <row r="11362">
      <c r="B11362" s="4" t="s">
        <v>3585</v>
      </c>
      <c r="C11362" s="12" t="str">
        <f>IFERROR(__xludf.DUMMYFUNCTION("TEXTJOIN("";"", TRUE, FILTER($B$2:$B$14794, #REF!=$D$2:$D$14794))"),"#N/A")</f>
        <v>#N/A</v>
      </c>
    </row>
    <row r="11363">
      <c r="B11363" s="4" t="s">
        <v>3585</v>
      </c>
      <c r="C11363" s="12" t="str">
        <f>IFERROR(__xludf.DUMMYFUNCTION("TEXTJOIN("";"", TRUE, FILTER($B$2:$B$14794, #REF!=$D$2:$D$14794))"),"#N/A")</f>
        <v>#N/A</v>
      </c>
    </row>
    <row r="11364">
      <c r="B11364" s="4" t="s">
        <v>3587</v>
      </c>
      <c r="C11364" s="12" t="str">
        <f>IFERROR(__xludf.DUMMYFUNCTION("TEXTJOIN("";"", TRUE, FILTER($B$2:$B$14794, #REF!=$D$2:$D$14794))"),"#N/A")</f>
        <v>#N/A</v>
      </c>
    </row>
    <row r="11365">
      <c r="B11365" s="4" t="s">
        <v>3587</v>
      </c>
      <c r="C11365" s="12" t="str">
        <f>IFERROR(__xludf.DUMMYFUNCTION("TEXTJOIN("";"", TRUE, FILTER($B$2:$B$14794, #REF!=$D$2:$D$14794))"),"#N/A")</f>
        <v>#N/A</v>
      </c>
    </row>
    <row r="11366">
      <c r="B11366" s="4" t="s">
        <v>3587</v>
      </c>
      <c r="C11366" s="12" t="str">
        <f>IFERROR(__xludf.DUMMYFUNCTION("TEXTJOIN("";"", TRUE, FILTER($B$2:$B$14794, #REF!=$D$2:$D$14794))"),"#N/A")</f>
        <v>#N/A</v>
      </c>
    </row>
    <row r="11367">
      <c r="B11367" s="4" t="s">
        <v>3587</v>
      </c>
      <c r="C11367" s="12" t="str">
        <f>IFERROR(__xludf.DUMMYFUNCTION("TEXTJOIN("";"", TRUE, FILTER($B$2:$B$14794, #REF!=$D$2:$D$14794))"),"#N/A")</f>
        <v>#N/A</v>
      </c>
    </row>
    <row r="11368">
      <c r="B11368" s="4" t="s">
        <v>3587</v>
      </c>
      <c r="C11368" s="12" t="str">
        <f>IFERROR(__xludf.DUMMYFUNCTION("TEXTJOIN("";"", TRUE, FILTER($B$2:$B$14794, #REF!=$D$2:$D$14794))"),"#N/A")</f>
        <v>#N/A</v>
      </c>
    </row>
    <row r="11369">
      <c r="B11369" s="4" t="s">
        <v>3587</v>
      </c>
      <c r="C11369" s="12" t="str">
        <f>IFERROR(__xludf.DUMMYFUNCTION("TEXTJOIN("";"", TRUE, FILTER($B$2:$B$14794, #REF!=$D$2:$D$14794))"),"#N/A")</f>
        <v>#N/A</v>
      </c>
    </row>
    <row r="11370">
      <c r="B11370" s="4" t="s">
        <v>3587</v>
      </c>
      <c r="C11370" s="12" t="str">
        <f>IFERROR(__xludf.DUMMYFUNCTION("TEXTJOIN("";"", TRUE, FILTER($B$2:$B$14794, #REF!=$D$2:$D$14794))"),"#N/A")</f>
        <v>#N/A</v>
      </c>
    </row>
    <row r="11371">
      <c r="B11371" s="4" t="s">
        <v>3587</v>
      </c>
      <c r="C11371" s="12" t="str">
        <f>IFERROR(__xludf.DUMMYFUNCTION("TEXTJOIN("";"", TRUE, FILTER($B$2:$B$14794, #REF!=$D$2:$D$14794))"),"#N/A")</f>
        <v>#N/A</v>
      </c>
    </row>
    <row r="11372">
      <c r="B11372" s="4" t="s">
        <v>3587</v>
      </c>
      <c r="C11372" s="12" t="str">
        <f>IFERROR(__xludf.DUMMYFUNCTION("TEXTJOIN("";"", TRUE, FILTER($B$2:$B$14794, #REF!=$D$2:$D$14794))"),"#N/A")</f>
        <v>#N/A</v>
      </c>
    </row>
    <row r="11373">
      <c r="B11373" s="4" t="s">
        <v>3589</v>
      </c>
      <c r="C11373" s="12" t="str">
        <f>IFERROR(__xludf.DUMMYFUNCTION("TEXTJOIN("";"", TRUE, FILTER($B$2:$B$14794, #REF!=$D$2:$D$14794))"),"#N/A")</f>
        <v>#N/A</v>
      </c>
    </row>
    <row r="11374">
      <c r="B11374" s="4" t="s">
        <v>3589</v>
      </c>
      <c r="C11374" s="12" t="str">
        <f>IFERROR(__xludf.DUMMYFUNCTION("TEXTJOIN("";"", TRUE, FILTER($B$2:$B$14794, #REF!=$D$2:$D$14794))"),"#N/A")</f>
        <v>#N/A</v>
      </c>
    </row>
    <row r="11375">
      <c r="B11375" s="4" t="s">
        <v>3589</v>
      </c>
      <c r="C11375" s="12" t="str">
        <f>IFERROR(__xludf.DUMMYFUNCTION("TEXTJOIN("";"", TRUE, FILTER($B$2:$B$14794, #REF!=$D$2:$D$14794))"),"#N/A")</f>
        <v>#N/A</v>
      </c>
    </row>
    <row r="11376">
      <c r="B11376" s="4" t="s">
        <v>3589</v>
      </c>
      <c r="C11376" s="12" t="str">
        <f>IFERROR(__xludf.DUMMYFUNCTION("TEXTJOIN("";"", TRUE, FILTER($B$2:$B$14794, #REF!=$D$2:$D$14794))"),"#N/A")</f>
        <v>#N/A</v>
      </c>
    </row>
    <row r="11377">
      <c r="B11377" s="4" t="s">
        <v>3589</v>
      </c>
      <c r="C11377" s="12" t="str">
        <f>IFERROR(__xludf.DUMMYFUNCTION("TEXTJOIN("";"", TRUE, FILTER($B$2:$B$14794, #REF!=$D$2:$D$14794))"),"#N/A")</f>
        <v>#N/A</v>
      </c>
    </row>
    <row r="11378">
      <c r="B11378" s="4" t="s">
        <v>3589</v>
      </c>
      <c r="C11378" s="12" t="str">
        <f>IFERROR(__xludf.DUMMYFUNCTION("TEXTJOIN("";"", TRUE, FILTER($B$2:$B$14794, #REF!=$D$2:$D$14794))"),"#N/A")</f>
        <v>#N/A</v>
      </c>
    </row>
    <row r="11379">
      <c r="B11379" s="4" t="s">
        <v>3589</v>
      </c>
      <c r="C11379" s="12" t="str">
        <f>IFERROR(__xludf.DUMMYFUNCTION("TEXTJOIN("";"", TRUE, FILTER($B$2:$B$14794, #REF!=$D$2:$D$14794))"),"#N/A")</f>
        <v>#N/A</v>
      </c>
    </row>
    <row r="11380">
      <c r="B11380" s="4" t="s">
        <v>3589</v>
      </c>
      <c r="C11380" s="12" t="str">
        <f>IFERROR(__xludf.DUMMYFUNCTION("TEXTJOIN("";"", TRUE, FILTER($B$2:$B$14794, #REF!=$D$2:$D$14794))"),"#N/A")</f>
        <v>#N/A</v>
      </c>
    </row>
    <row r="11381">
      <c r="B11381" s="4" t="s">
        <v>3589</v>
      </c>
      <c r="C11381" s="12" t="str">
        <f>IFERROR(__xludf.DUMMYFUNCTION("TEXTJOIN("";"", TRUE, FILTER($B$2:$B$14794, #REF!=$D$2:$D$14794))"),"#N/A")</f>
        <v>#N/A</v>
      </c>
    </row>
    <row r="11382">
      <c r="B11382" s="4" t="s">
        <v>3592</v>
      </c>
      <c r="C11382" s="12" t="str">
        <f>IFERROR(__xludf.DUMMYFUNCTION("TEXTJOIN("";"", TRUE, FILTER($B$2:$B$14794, #REF!=$D$2:$D$14794))"),"#N/A")</f>
        <v>#N/A</v>
      </c>
    </row>
    <row r="11383">
      <c r="B11383" s="4" t="s">
        <v>3592</v>
      </c>
      <c r="C11383" s="12" t="str">
        <f>IFERROR(__xludf.DUMMYFUNCTION("TEXTJOIN("";"", TRUE, FILTER($B$2:$B$14794, #REF!=$D$2:$D$14794))"),"#N/A")</f>
        <v>#N/A</v>
      </c>
    </row>
    <row r="11384">
      <c r="B11384" s="4" t="s">
        <v>3592</v>
      </c>
      <c r="C11384" s="12" t="str">
        <f>IFERROR(__xludf.DUMMYFUNCTION("TEXTJOIN("";"", TRUE, FILTER($B$2:$B$14794, #REF!=$D$2:$D$14794))"),"#N/A")</f>
        <v>#N/A</v>
      </c>
    </row>
    <row r="11385">
      <c r="B11385" s="4" t="s">
        <v>3592</v>
      </c>
      <c r="C11385" s="12" t="str">
        <f>IFERROR(__xludf.DUMMYFUNCTION("TEXTJOIN("";"", TRUE, FILTER($B$2:$B$14794, #REF!=$D$2:$D$14794))"),"#N/A")</f>
        <v>#N/A</v>
      </c>
    </row>
    <row r="11386">
      <c r="B11386" s="4" t="s">
        <v>3592</v>
      </c>
      <c r="C11386" s="12" t="str">
        <f>IFERROR(__xludf.DUMMYFUNCTION("TEXTJOIN("";"", TRUE, FILTER($B$2:$B$14794, #REF!=$D$2:$D$14794))"),"#N/A")</f>
        <v>#N/A</v>
      </c>
    </row>
    <row r="11387">
      <c r="B11387" s="4" t="s">
        <v>3592</v>
      </c>
      <c r="C11387" s="12" t="str">
        <f>IFERROR(__xludf.DUMMYFUNCTION("TEXTJOIN("";"", TRUE, FILTER($B$2:$B$14794, #REF!=$D$2:$D$14794))"),"#N/A")</f>
        <v>#N/A</v>
      </c>
    </row>
    <row r="11388">
      <c r="B11388" s="4" t="s">
        <v>3592</v>
      </c>
      <c r="C11388" s="12" t="str">
        <f>IFERROR(__xludf.DUMMYFUNCTION("TEXTJOIN("";"", TRUE, FILTER($B$2:$B$14794, #REF!=$D$2:$D$14794))"),"#N/A")</f>
        <v>#N/A</v>
      </c>
    </row>
    <row r="11389">
      <c r="B11389" s="4" t="s">
        <v>3592</v>
      </c>
      <c r="C11389" s="12" t="str">
        <f>IFERROR(__xludf.DUMMYFUNCTION("TEXTJOIN("";"", TRUE, FILTER($B$2:$B$14794, #REF!=$D$2:$D$14794))"),"#N/A")</f>
        <v>#N/A</v>
      </c>
    </row>
    <row r="11390">
      <c r="B11390" s="4" t="s">
        <v>3592</v>
      </c>
      <c r="C11390" s="12" t="str">
        <f>IFERROR(__xludf.DUMMYFUNCTION("TEXTJOIN("";"", TRUE, FILTER($B$2:$B$14794, #REF!=$D$2:$D$14794))"),"#N/A")</f>
        <v>#N/A</v>
      </c>
    </row>
    <row r="11391">
      <c r="B11391" s="4" t="s">
        <v>3594</v>
      </c>
      <c r="C11391" s="12" t="str">
        <f>IFERROR(__xludf.DUMMYFUNCTION("TEXTJOIN("";"", TRUE, FILTER($B$2:$B$14794, #REF!=$D$2:$D$14794))"),"#N/A")</f>
        <v>#N/A</v>
      </c>
    </row>
    <row r="11392">
      <c r="B11392" s="4" t="s">
        <v>3594</v>
      </c>
      <c r="C11392" s="12" t="str">
        <f>IFERROR(__xludf.DUMMYFUNCTION("TEXTJOIN("";"", TRUE, FILTER($B$2:$B$14794, #REF!=$D$2:$D$14794))"),"#N/A")</f>
        <v>#N/A</v>
      </c>
    </row>
    <row r="11393">
      <c r="B11393" s="4" t="s">
        <v>3594</v>
      </c>
      <c r="C11393" s="12" t="str">
        <f>IFERROR(__xludf.DUMMYFUNCTION("TEXTJOIN("";"", TRUE, FILTER($B$2:$B$14794, #REF!=$D$2:$D$14794))"),"#N/A")</f>
        <v>#N/A</v>
      </c>
    </row>
    <row r="11394">
      <c r="B11394" s="4" t="s">
        <v>3594</v>
      </c>
      <c r="C11394" s="12" t="str">
        <f>IFERROR(__xludf.DUMMYFUNCTION("TEXTJOIN("";"", TRUE, FILTER($B$2:$B$14794, #REF!=$D$2:$D$14794))"),"#N/A")</f>
        <v>#N/A</v>
      </c>
    </row>
    <row r="11395">
      <c r="B11395" s="4" t="s">
        <v>3594</v>
      </c>
      <c r="C11395" s="12" t="str">
        <f>IFERROR(__xludf.DUMMYFUNCTION("TEXTJOIN("";"", TRUE, FILTER($B$2:$B$14794, #REF!=$D$2:$D$14794))"),"#N/A")</f>
        <v>#N/A</v>
      </c>
    </row>
    <row r="11396">
      <c r="B11396" s="4" t="s">
        <v>3594</v>
      </c>
      <c r="C11396" s="12" t="str">
        <f>IFERROR(__xludf.DUMMYFUNCTION("TEXTJOIN("";"", TRUE, FILTER($B$2:$B$14794, #REF!=$D$2:$D$14794))"),"#N/A")</f>
        <v>#N/A</v>
      </c>
    </row>
    <row r="11397">
      <c r="B11397" s="4" t="s">
        <v>3594</v>
      </c>
      <c r="C11397" s="12" t="str">
        <f>IFERROR(__xludf.DUMMYFUNCTION("TEXTJOIN("";"", TRUE, FILTER($B$2:$B$14794, #REF!=$D$2:$D$14794))"),"#N/A")</f>
        <v>#N/A</v>
      </c>
    </row>
    <row r="11398">
      <c r="B11398" s="4" t="s">
        <v>3594</v>
      </c>
      <c r="C11398" s="12" t="str">
        <f>IFERROR(__xludf.DUMMYFUNCTION("TEXTJOIN("";"", TRUE, FILTER($B$2:$B$14794, #REF!=$D$2:$D$14794))"),"#N/A")</f>
        <v>#N/A</v>
      </c>
    </row>
    <row r="11399">
      <c r="B11399" s="4" t="s">
        <v>3594</v>
      </c>
      <c r="C11399" s="12" t="str">
        <f>IFERROR(__xludf.DUMMYFUNCTION("TEXTJOIN("";"", TRUE, FILTER($B$2:$B$14794, #REF!=$D$2:$D$14794))"),"#N/A")</f>
        <v>#N/A</v>
      </c>
    </row>
    <row r="11400">
      <c r="B11400" s="4" t="s">
        <v>3596</v>
      </c>
      <c r="C11400" s="12" t="str">
        <f>IFERROR(__xludf.DUMMYFUNCTION("TEXTJOIN("";"", TRUE, FILTER($B$2:$B$14794, #REF!=$D$2:$D$14794))"),"#N/A")</f>
        <v>#N/A</v>
      </c>
    </row>
    <row r="11401">
      <c r="B11401" s="4" t="s">
        <v>3596</v>
      </c>
      <c r="C11401" s="12" t="str">
        <f>IFERROR(__xludf.DUMMYFUNCTION("TEXTJOIN("";"", TRUE, FILTER($B$2:$B$14794, #REF!=$D$2:$D$14794))"),"#N/A")</f>
        <v>#N/A</v>
      </c>
    </row>
    <row r="11402">
      <c r="B11402" s="4" t="s">
        <v>3596</v>
      </c>
      <c r="C11402" s="12" t="str">
        <f>IFERROR(__xludf.DUMMYFUNCTION("TEXTJOIN("";"", TRUE, FILTER($B$2:$B$14794, #REF!=$D$2:$D$14794))"),"#N/A")</f>
        <v>#N/A</v>
      </c>
    </row>
    <row r="11403">
      <c r="B11403" s="4" t="s">
        <v>3596</v>
      </c>
      <c r="C11403" s="12" t="str">
        <f>IFERROR(__xludf.DUMMYFUNCTION("TEXTJOIN("";"", TRUE, FILTER($B$2:$B$14794, #REF!=$D$2:$D$14794))"),"#N/A")</f>
        <v>#N/A</v>
      </c>
    </row>
    <row r="11404">
      <c r="B11404" s="4" t="s">
        <v>3596</v>
      </c>
      <c r="C11404" s="12" t="str">
        <f>IFERROR(__xludf.DUMMYFUNCTION("TEXTJOIN("";"", TRUE, FILTER($B$2:$B$14794, #REF!=$D$2:$D$14794))"),"#N/A")</f>
        <v>#N/A</v>
      </c>
    </row>
    <row r="11405">
      <c r="B11405" s="4" t="s">
        <v>3596</v>
      </c>
      <c r="C11405" s="12" t="str">
        <f>IFERROR(__xludf.DUMMYFUNCTION("TEXTJOIN("";"", TRUE, FILTER($B$2:$B$14794, #REF!=$D$2:$D$14794))"),"#N/A")</f>
        <v>#N/A</v>
      </c>
    </row>
    <row r="11406">
      <c r="B11406" s="4" t="s">
        <v>3596</v>
      </c>
      <c r="C11406" s="12" t="str">
        <f>IFERROR(__xludf.DUMMYFUNCTION("TEXTJOIN("";"", TRUE, FILTER($B$2:$B$14794, #REF!=$D$2:$D$14794))"),"#N/A")</f>
        <v>#N/A</v>
      </c>
    </row>
    <row r="11407">
      <c r="B11407" s="4" t="s">
        <v>3596</v>
      </c>
      <c r="C11407" s="12" t="str">
        <f>IFERROR(__xludf.DUMMYFUNCTION("TEXTJOIN("";"", TRUE, FILTER($B$2:$B$14794, #REF!=$D$2:$D$14794))"),"#N/A")</f>
        <v>#N/A</v>
      </c>
    </row>
    <row r="11408">
      <c r="B11408" s="4" t="s">
        <v>3596</v>
      </c>
      <c r="C11408" s="12" t="str">
        <f>IFERROR(__xludf.DUMMYFUNCTION("TEXTJOIN("";"", TRUE, FILTER($B$2:$B$14794, #REF!=$D$2:$D$14794))"),"#N/A")</f>
        <v>#N/A</v>
      </c>
    </row>
    <row r="11409">
      <c r="B11409" s="4" t="s">
        <v>3598</v>
      </c>
      <c r="C11409" s="12" t="str">
        <f>IFERROR(__xludf.DUMMYFUNCTION("TEXTJOIN("";"", TRUE, FILTER($B$2:$B$14794, #REF!=$D$2:$D$14794))"),"#N/A")</f>
        <v>#N/A</v>
      </c>
    </row>
    <row r="11410">
      <c r="B11410" s="4" t="s">
        <v>3598</v>
      </c>
      <c r="C11410" s="12" t="str">
        <f>IFERROR(__xludf.DUMMYFUNCTION("TEXTJOIN("";"", TRUE, FILTER($B$2:$B$14794, #REF!=$D$2:$D$14794))"),"#N/A")</f>
        <v>#N/A</v>
      </c>
    </row>
    <row r="11411">
      <c r="B11411" s="4" t="s">
        <v>3598</v>
      </c>
      <c r="C11411" s="12" t="str">
        <f>IFERROR(__xludf.DUMMYFUNCTION("TEXTJOIN("";"", TRUE, FILTER($B$2:$B$14794, #REF!=$D$2:$D$14794))"),"#N/A")</f>
        <v>#N/A</v>
      </c>
    </row>
    <row r="11412">
      <c r="B11412" s="4" t="s">
        <v>3598</v>
      </c>
      <c r="C11412" s="12" t="str">
        <f>IFERROR(__xludf.DUMMYFUNCTION("TEXTJOIN("";"", TRUE, FILTER($B$2:$B$14794, #REF!=$D$2:$D$14794))"),"#N/A")</f>
        <v>#N/A</v>
      </c>
    </row>
    <row r="11413">
      <c r="B11413" s="4" t="s">
        <v>3598</v>
      </c>
      <c r="C11413" s="12" t="str">
        <f>IFERROR(__xludf.DUMMYFUNCTION("TEXTJOIN("";"", TRUE, FILTER($B$2:$B$14794, #REF!=$D$2:$D$14794))"),"#N/A")</f>
        <v>#N/A</v>
      </c>
    </row>
    <row r="11414">
      <c r="B11414" s="4" t="s">
        <v>3598</v>
      </c>
      <c r="C11414" s="12" t="str">
        <f>IFERROR(__xludf.DUMMYFUNCTION("TEXTJOIN("";"", TRUE, FILTER($B$2:$B$14794, #REF!=$D$2:$D$14794))"),"#N/A")</f>
        <v>#N/A</v>
      </c>
    </row>
    <row r="11415">
      <c r="B11415" s="4" t="s">
        <v>3598</v>
      </c>
      <c r="C11415" s="12" t="str">
        <f>IFERROR(__xludf.DUMMYFUNCTION("TEXTJOIN("";"", TRUE, FILTER($B$2:$B$14794, #REF!=$D$2:$D$14794))"),"#N/A")</f>
        <v>#N/A</v>
      </c>
    </row>
    <row r="11416">
      <c r="B11416" s="4" t="s">
        <v>3598</v>
      </c>
      <c r="C11416" s="12" t="str">
        <f>IFERROR(__xludf.DUMMYFUNCTION("TEXTJOIN("";"", TRUE, FILTER($B$2:$B$14794, #REF!=$D$2:$D$14794))"),"#N/A")</f>
        <v>#N/A</v>
      </c>
    </row>
    <row r="11417">
      <c r="B11417" s="4" t="s">
        <v>3598</v>
      </c>
      <c r="C11417" s="12" t="str">
        <f>IFERROR(__xludf.DUMMYFUNCTION("TEXTJOIN("";"", TRUE, FILTER($B$2:$B$14794, #REF!=$D$2:$D$14794))"),"#N/A")</f>
        <v>#N/A</v>
      </c>
    </row>
    <row r="11418">
      <c r="B11418" s="4" t="s">
        <v>3600</v>
      </c>
      <c r="C11418" s="12" t="str">
        <f>IFERROR(__xludf.DUMMYFUNCTION("TEXTJOIN("";"", TRUE, FILTER($B$2:$B$14794, #REF!=$D$2:$D$14794))"),"#N/A")</f>
        <v>#N/A</v>
      </c>
    </row>
    <row r="11419">
      <c r="B11419" s="4" t="s">
        <v>3600</v>
      </c>
      <c r="C11419" s="12" t="str">
        <f>IFERROR(__xludf.DUMMYFUNCTION("TEXTJOIN("";"", TRUE, FILTER($B$2:$B$14794, #REF!=$D$2:$D$14794))"),"#N/A")</f>
        <v>#N/A</v>
      </c>
    </row>
    <row r="11420">
      <c r="B11420" s="4" t="s">
        <v>3600</v>
      </c>
      <c r="C11420" s="12" t="str">
        <f>IFERROR(__xludf.DUMMYFUNCTION("TEXTJOIN("";"", TRUE, FILTER($B$2:$B$14794, #REF!=$D$2:$D$14794))"),"#N/A")</f>
        <v>#N/A</v>
      </c>
    </row>
    <row r="11421">
      <c r="B11421" s="4" t="s">
        <v>3600</v>
      </c>
      <c r="C11421" s="12" t="str">
        <f>IFERROR(__xludf.DUMMYFUNCTION("TEXTJOIN("";"", TRUE, FILTER($B$2:$B$14794, #REF!=$D$2:$D$14794))"),"#N/A")</f>
        <v>#N/A</v>
      </c>
    </row>
    <row r="11422">
      <c r="B11422" s="4" t="s">
        <v>3600</v>
      </c>
      <c r="C11422" s="12" t="str">
        <f>IFERROR(__xludf.DUMMYFUNCTION("TEXTJOIN("";"", TRUE, FILTER($B$2:$B$14794, #REF!=$D$2:$D$14794))"),"#N/A")</f>
        <v>#N/A</v>
      </c>
    </row>
    <row r="11423">
      <c r="B11423" s="4" t="s">
        <v>3600</v>
      </c>
      <c r="C11423" s="12" t="str">
        <f>IFERROR(__xludf.DUMMYFUNCTION("TEXTJOIN("";"", TRUE, FILTER($B$2:$B$14794, #REF!=$D$2:$D$14794))"),"#N/A")</f>
        <v>#N/A</v>
      </c>
    </row>
    <row r="11424">
      <c r="B11424" s="4" t="s">
        <v>3600</v>
      </c>
      <c r="C11424" s="12" t="str">
        <f>IFERROR(__xludf.DUMMYFUNCTION("TEXTJOIN("";"", TRUE, FILTER($B$2:$B$14794, #REF!=$D$2:$D$14794))"),"#N/A")</f>
        <v>#N/A</v>
      </c>
    </row>
    <row r="11425">
      <c r="B11425" s="4" t="s">
        <v>3600</v>
      </c>
      <c r="C11425" s="12" t="str">
        <f>IFERROR(__xludf.DUMMYFUNCTION("TEXTJOIN("";"", TRUE, FILTER($B$2:$B$14794, #REF!=$D$2:$D$14794))"),"#N/A")</f>
        <v>#N/A</v>
      </c>
    </row>
    <row r="11426">
      <c r="B11426" s="4" t="s">
        <v>3600</v>
      </c>
      <c r="C11426" s="12" t="str">
        <f>IFERROR(__xludf.DUMMYFUNCTION("TEXTJOIN("";"", TRUE, FILTER($B$2:$B$14794, #REF!=$D$2:$D$14794))"),"#N/A")</f>
        <v>#N/A</v>
      </c>
    </row>
    <row r="11427">
      <c r="B11427" s="4" t="s">
        <v>3602</v>
      </c>
      <c r="C11427" s="12" t="str">
        <f>IFERROR(__xludf.DUMMYFUNCTION("TEXTJOIN("";"", TRUE, FILTER($B$2:$B$14794, #REF!=$D$2:$D$14794))"),"#N/A")</f>
        <v>#N/A</v>
      </c>
    </row>
    <row r="11428">
      <c r="B11428" s="4" t="s">
        <v>3602</v>
      </c>
      <c r="C11428" s="12" t="str">
        <f>IFERROR(__xludf.DUMMYFUNCTION("TEXTJOIN("";"", TRUE, FILTER($B$2:$B$14794, #REF!=$D$2:$D$14794))"),"#N/A")</f>
        <v>#N/A</v>
      </c>
    </row>
    <row r="11429">
      <c r="B11429" s="4" t="s">
        <v>3602</v>
      </c>
      <c r="C11429" s="12" t="str">
        <f>IFERROR(__xludf.DUMMYFUNCTION("TEXTJOIN("";"", TRUE, FILTER($B$2:$B$14794, #REF!=$D$2:$D$14794))"),"#N/A")</f>
        <v>#N/A</v>
      </c>
    </row>
    <row r="11430">
      <c r="B11430" s="4" t="s">
        <v>3602</v>
      </c>
      <c r="C11430" s="12" t="str">
        <f>IFERROR(__xludf.DUMMYFUNCTION("TEXTJOIN("";"", TRUE, FILTER($B$2:$B$14794, #REF!=$D$2:$D$14794))"),"#N/A")</f>
        <v>#N/A</v>
      </c>
    </row>
    <row r="11431">
      <c r="B11431" s="4" t="s">
        <v>3602</v>
      </c>
      <c r="C11431" s="12" t="str">
        <f>IFERROR(__xludf.DUMMYFUNCTION("TEXTJOIN("";"", TRUE, FILTER($B$2:$B$14794, #REF!=$D$2:$D$14794))"),"#N/A")</f>
        <v>#N/A</v>
      </c>
    </row>
    <row r="11432">
      <c r="B11432" s="4" t="s">
        <v>3602</v>
      </c>
      <c r="C11432" s="12" t="str">
        <f>IFERROR(__xludf.DUMMYFUNCTION("TEXTJOIN("";"", TRUE, FILTER($B$2:$B$14794, #REF!=$D$2:$D$14794))"),"#N/A")</f>
        <v>#N/A</v>
      </c>
    </row>
    <row r="11433">
      <c r="B11433" s="4" t="s">
        <v>3602</v>
      </c>
      <c r="C11433" s="12" t="str">
        <f>IFERROR(__xludf.DUMMYFUNCTION("TEXTJOIN("";"", TRUE, FILTER($B$2:$B$14794, #REF!=$D$2:$D$14794))"),"#N/A")</f>
        <v>#N/A</v>
      </c>
    </row>
    <row r="11434">
      <c r="B11434" s="4" t="s">
        <v>3602</v>
      </c>
      <c r="C11434" s="12" t="str">
        <f>IFERROR(__xludf.DUMMYFUNCTION("TEXTJOIN("";"", TRUE, FILTER($B$2:$B$14794, #REF!=$D$2:$D$14794))"),"#N/A")</f>
        <v>#N/A</v>
      </c>
    </row>
    <row r="11435">
      <c r="B11435" s="4" t="s">
        <v>3602</v>
      </c>
      <c r="C11435" s="12" t="str">
        <f>IFERROR(__xludf.DUMMYFUNCTION("TEXTJOIN("";"", TRUE, FILTER($B$2:$B$14794, #REF!=$D$2:$D$14794))"),"#N/A")</f>
        <v>#N/A</v>
      </c>
    </row>
    <row r="11436">
      <c r="B11436" s="4" t="s">
        <v>3604</v>
      </c>
      <c r="C11436" s="12" t="str">
        <f>IFERROR(__xludf.DUMMYFUNCTION("TEXTJOIN("";"", TRUE, FILTER($B$2:$B$14794, #REF!=$D$2:$D$14794))"),"#N/A")</f>
        <v>#N/A</v>
      </c>
    </row>
    <row r="11437">
      <c r="B11437" s="4" t="s">
        <v>3604</v>
      </c>
      <c r="C11437" s="12" t="str">
        <f>IFERROR(__xludf.DUMMYFUNCTION("TEXTJOIN("";"", TRUE, FILTER($B$2:$B$14794, #REF!=$D$2:$D$14794))"),"#N/A")</f>
        <v>#N/A</v>
      </c>
    </row>
    <row r="11438">
      <c r="B11438" s="4" t="s">
        <v>3604</v>
      </c>
      <c r="C11438" s="12" t="str">
        <f>IFERROR(__xludf.DUMMYFUNCTION("TEXTJOIN("";"", TRUE, FILTER($B$2:$B$14794, #REF!=$D$2:$D$14794))"),"#N/A")</f>
        <v>#N/A</v>
      </c>
    </row>
    <row r="11439">
      <c r="B11439" s="4" t="s">
        <v>3604</v>
      </c>
      <c r="C11439" s="12" t="str">
        <f>IFERROR(__xludf.DUMMYFUNCTION("TEXTJOIN("";"", TRUE, FILTER($B$2:$B$14794, #REF!=$D$2:$D$14794))"),"#N/A")</f>
        <v>#N/A</v>
      </c>
    </row>
    <row r="11440">
      <c r="B11440" s="4" t="s">
        <v>3604</v>
      </c>
      <c r="C11440" s="12" t="str">
        <f>IFERROR(__xludf.DUMMYFUNCTION("TEXTJOIN("";"", TRUE, FILTER($B$2:$B$14794, #REF!=$D$2:$D$14794))"),"#N/A")</f>
        <v>#N/A</v>
      </c>
    </row>
    <row r="11441">
      <c r="B11441" s="4" t="s">
        <v>3604</v>
      </c>
      <c r="C11441" s="12" t="str">
        <f>IFERROR(__xludf.DUMMYFUNCTION("TEXTJOIN("";"", TRUE, FILTER($B$2:$B$14794, #REF!=$D$2:$D$14794))"),"#N/A")</f>
        <v>#N/A</v>
      </c>
    </row>
    <row r="11442">
      <c r="B11442" s="4" t="s">
        <v>3604</v>
      </c>
      <c r="C11442" s="12" t="str">
        <f>IFERROR(__xludf.DUMMYFUNCTION("TEXTJOIN("";"", TRUE, FILTER($B$2:$B$14794, #REF!=$D$2:$D$14794))"),"#N/A")</f>
        <v>#N/A</v>
      </c>
    </row>
    <row r="11443">
      <c r="B11443" s="4" t="s">
        <v>3604</v>
      </c>
      <c r="C11443" s="12" t="str">
        <f>IFERROR(__xludf.DUMMYFUNCTION("TEXTJOIN("";"", TRUE, FILTER($B$2:$B$14794, #REF!=$D$2:$D$14794))"),"#N/A")</f>
        <v>#N/A</v>
      </c>
    </row>
    <row r="11444">
      <c r="B11444" s="4" t="s">
        <v>3604</v>
      </c>
      <c r="C11444" s="12" t="str">
        <f>IFERROR(__xludf.DUMMYFUNCTION("TEXTJOIN("";"", TRUE, FILTER($B$2:$B$14794, #REF!=$D$2:$D$14794))"),"#N/A")</f>
        <v>#N/A</v>
      </c>
    </row>
    <row r="11445">
      <c r="B11445" s="4" t="s">
        <v>3606</v>
      </c>
      <c r="C11445" s="12" t="str">
        <f>IFERROR(__xludf.DUMMYFUNCTION("TEXTJOIN("";"", TRUE, FILTER($B$2:$B$14794, #REF!=$D$2:$D$14794))"),"#N/A")</f>
        <v>#N/A</v>
      </c>
    </row>
    <row r="11446">
      <c r="B11446" s="4" t="s">
        <v>3606</v>
      </c>
      <c r="C11446" s="12" t="str">
        <f>IFERROR(__xludf.DUMMYFUNCTION("TEXTJOIN("";"", TRUE, FILTER($B$2:$B$14794, #REF!=$D$2:$D$14794))"),"#N/A")</f>
        <v>#N/A</v>
      </c>
    </row>
    <row r="11447">
      <c r="B11447" s="4" t="s">
        <v>3606</v>
      </c>
      <c r="C11447" s="12" t="str">
        <f>IFERROR(__xludf.DUMMYFUNCTION("TEXTJOIN("";"", TRUE, FILTER($B$2:$B$14794, #REF!=$D$2:$D$14794))"),"#N/A")</f>
        <v>#N/A</v>
      </c>
    </row>
    <row r="11448">
      <c r="B11448" s="4" t="s">
        <v>3606</v>
      </c>
      <c r="C11448" s="12" t="str">
        <f>IFERROR(__xludf.DUMMYFUNCTION("TEXTJOIN("";"", TRUE, FILTER($B$2:$B$14794, #REF!=$D$2:$D$14794))"),"#N/A")</f>
        <v>#N/A</v>
      </c>
    </row>
    <row r="11449">
      <c r="B11449" s="4" t="s">
        <v>3606</v>
      </c>
      <c r="C11449" s="12" t="str">
        <f>IFERROR(__xludf.DUMMYFUNCTION("TEXTJOIN("";"", TRUE, FILTER($B$2:$B$14794, #REF!=$D$2:$D$14794))"),"#N/A")</f>
        <v>#N/A</v>
      </c>
    </row>
    <row r="11450">
      <c r="B11450" s="4" t="s">
        <v>3606</v>
      </c>
      <c r="C11450" s="12" t="str">
        <f>IFERROR(__xludf.DUMMYFUNCTION("TEXTJOIN("";"", TRUE, FILTER($B$2:$B$14794, #REF!=$D$2:$D$14794))"),"#N/A")</f>
        <v>#N/A</v>
      </c>
    </row>
    <row r="11451">
      <c r="B11451" s="4" t="s">
        <v>3606</v>
      </c>
      <c r="C11451" s="12" t="str">
        <f>IFERROR(__xludf.DUMMYFUNCTION("TEXTJOIN("";"", TRUE, FILTER($B$2:$B$14794, #REF!=$D$2:$D$14794))"),"#N/A")</f>
        <v>#N/A</v>
      </c>
    </row>
    <row r="11452">
      <c r="B11452" s="4" t="s">
        <v>3606</v>
      </c>
      <c r="C11452" s="12" t="str">
        <f>IFERROR(__xludf.DUMMYFUNCTION("TEXTJOIN("";"", TRUE, FILTER($B$2:$B$14794, #REF!=$D$2:$D$14794))"),"#N/A")</f>
        <v>#N/A</v>
      </c>
    </row>
    <row r="11453">
      <c r="B11453" s="4" t="s">
        <v>3606</v>
      </c>
      <c r="C11453" s="12" t="str">
        <f>IFERROR(__xludf.DUMMYFUNCTION("TEXTJOIN("";"", TRUE, FILTER($B$2:$B$14794, #REF!=$D$2:$D$14794))"),"#N/A")</f>
        <v>#N/A</v>
      </c>
    </row>
    <row r="11454">
      <c r="B11454" s="4" t="s">
        <v>3608</v>
      </c>
      <c r="C11454" s="12" t="str">
        <f>IFERROR(__xludf.DUMMYFUNCTION("TEXTJOIN("";"", TRUE, FILTER($B$2:$B$14794, #REF!=$D$2:$D$14794))"),"#N/A")</f>
        <v>#N/A</v>
      </c>
    </row>
    <row r="11455">
      <c r="B11455" s="4" t="s">
        <v>3608</v>
      </c>
      <c r="C11455" s="12" t="str">
        <f>IFERROR(__xludf.DUMMYFUNCTION("TEXTJOIN("";"", TRUE, FILTER($B$2:$B$14794, #REF!=$D$2:$D$14794))"),"#N/A")</f>
        <v>#N/A</v>
      </c>
    </row>
    <row r="11456">
      <c r="B11456" s="4" t="s">
        <v>3608</v>
      </c>
      <c r="C11456" s="12" t="str">
        <f>IFERROR(__xludf.DUMMYFUNCTION("TEXTJOIN("";"", TRUE, FILTER($B$2:$B$14794, #REF!=$D$2:$D$14794))"),"#N/A")</f>
        <v>#N/A</v>
      </c>
    </row>
    <row r="11457">
      <c r="B11457" s="4" t="s">
        <v>3608</v>
      </c>
      <c r="C11457" s="12" t="str">
        <f>IFERROR(__xludf.DUMMYFUNCTION("TEXTJOIN("";"", TRUE, FILTER($B$2:$B$14794, #REF!=$D$2:$D$14794))"),"#N/A")</f>
        <v>#N/A</v>
      </c>
    </row>
    <row r="11458">
      <c r="B11458" s="4" t="s">
        <v>3608</v>
      </c>
      <c r="C11458" s="12" t="str">
        <f>IFERROR(__xludf.DUMMYFUNCTION("TEXTJOIN("";"", TRUE, FILTER($B$2:$B$14794, #REF!=$D$2:$D$14794))"),"#N/A")</f>
        <v>#N/A</v>
      </c>
    </row>
    <row r="11459">
      <c r="B11459" s="4" t="s">
        <v>3608</v>
      </c>
      <c r="C11459" s="12" t="str">
        <f>IFERROR(__xludf.DUMMYFUNCTION("TEXTJOIN("";"", TRUE, FILTER($B$2:$B$14794, #REF!=$D$2:$D$14794))"),"#N/A")</f>
        <v>#N/A</v>
      </c>
    </row>
    <row r="11460">
      <c r="B11460" s="4" t="s">
        <v>3608</v>
      </c>
      <c r="C11460" s="12" t="str">
        <f>IFERROR(__xludf.DUMMYFUNCTION("TEXTJOIN("";"", TRUE, FILTER($B$2:$B$14794, #REF!=$D$2:$D$14794))"),"#N/A")</f>
        <v>#N/A</v>
      </c>
    </row>
    <row r="11461">
      <c r="B11461" s="4" t="s">
        <v>3608</v>
      </c>
      <c r="C11461" s="12" t="str">
        <f>IFERROR(__xludf.DUMMYFUNCTION("TEXTJOIN("";"", TRUE, FILTER($B$2:$B$14794, #REF!=$D$2:$D$14794))"),"#N/A")</f>
        <v>#N/A</v>
      </c>
    </row>
    <row r="11462">
      <c r="B11462" s="4" t="s">
        <v>3608</v>
      </c>
      <c r="C11462" s="12" t="str">
        <f>IFERROR(__xludf.DUMMYFUNCTION("TEXTJOIN("";"", TRUE, FILTER($B$2:$B$14794, #REF!=$D$2:$D$14794))"),"#N/A")</f>
        <v>#N/A</v>
      </c>
    </row>
    <row r="11463">
      <c r="B11463" s="4" t="s">
        <v>3610</v>
      </c>
      <c r="C11463" s="12" t="str">
        <f>IFERROR(__xludf.DUMMYFUNCTION("TEXTJOIN("";"", TRUE, FILTER($B$2:$B$14794, #REF!=$D$2:$D$14794))"),"#N/A")</f>
        <v>#N/A</v>
      </c>
    </row>
    <row r="11464">
      <c r="B11464" s="4" t="s">
        <v>3610</v>
      </c>
      <c r="C11464" s="12" t="str">
        <f>IFERROR(__xludf.DUMMYFUNCTION("TEXTJOIN("";"", TRUE, FILTER($B$2:$B$14794, #REF!=$D$2:$D$14794))"),"#N/A")</f>
        <v>#N/A</v>
      </c>
    </row>
    <row r="11465">
      <c r="B11465" s="4" t="s">
        <v>3610</v>
      </c>
      <c r="C11465" s="12" t="str">
        <f>IFERROR(__xludf.DUMMYFUNCTION("TEXTJOIN("";"", TRUE, FILTER($B$2:$B$14794, #REF!=$D$2:$D$14794))"),"#N/A")</f>
        <v>#N/A</v>
      </c>
    </row>
    <row r="11466">
      <c r="B11466" s="4" t="s">
        <v>3610</v>
      </c>
      <c r="C11466" s="12" t="str">
        <f>IFERROR(__xludf.DUMMYFUNCTION("TEXTJOIN("";"", TRUE, FILTER($B$2:$B$14794, #REF!=$D$2:$D$14794))"),"#N/A")</f>
        <v>#N/A</v>
      </c>
    </row>
    <row r="11467">
      <c r="B11467" s="4" t="s">
        <v>3610</v>
      </c>
      <c r="C11467" s="12" t="str">
        <f>IFERROR(__xludf.DUMMYFUNCTION("TEXTJOIN("";"", TRUE, FILTER($B$2:$B$14794, #REF!=$D$2:$D$14794))"),"#N/A")</f>
        <v>#N/A</v>
      </c>
    </row>
    <row r="11468">
      <c r="B11468" s="4" t="s">
        <v>3610</v>
      </c>
      <c r="C11468" s="12" t="str">
        <f>IFERROR(__xludf.DUMMYFUNCTION("TEXTJOIN("";"", TRUE, FILTER($B$2:$B$14794, #REF!=$D$2:$D$14794))"),"#N/A")</f>
        <v>#N/A</v>
      </c>
    </row>
    <row r="11469">
      <c r="B11469" s="4" t="s">
        <v>3610</v>
      </c>
      <c r="C11469" s="12" t="str">
        <f>IFERROR(__xludf.DUMMYFUNCTION("TEXTJOIN("";"", TRUE, FILTER($B$2:$B$14794, #REF!=$D$2:$D$14794))"),"#N/A")</f>
        <v>#N/A</v>
      </c>
    </row>
    <row r="11470">
      <c r="B11470" s="4" t="s">
        <v>3610</v>
      </c>
      <c r="C11470" s="12" t="str">
        <f>IFERROR(__xludf.DUMMYFUNCTION("TEXTJOIN("";"", TRUE, FILTER($B$2:$B$14794, #REF!=$D$2:$D$14794))"),"#N/A")</f>
        <v>#N/A</v>
      </c>
    </row>
    <row r="11471">
      <c r="B11471" s="4" t="s">
        <v>3610</v>
      </c>
      <c r="C11471" s="12" t="str">
        <f>IFERROR(__xludf.DUMMYFUNCTION("TEXTJOIN("";"", TRUE, FILTER($B$2:$B$14794, #REF!=$D$2:$D$14794))"),"#N/A")</f>
        <v>#N/A</v>
      </c>
    </row>
    <row r="11472">
      <c r="B11472" s="4" t="s">
        <v>3610</v>
      </c>
      <c r="C11472" s="12" t="str">
        <f>IFERROR(__xludf.DUMMYFUNCTION("TEXTJOIN("";"", TRUE, FILTER($B$2:$B$14794, #REF!=$D$2:$D$14794))"),"#N/A")</f>
        <v>#N/A</v>
      </c>
    </row>
    <row r="11473">
      <c r="B11473" s="4" t="s">
        <v>3613</v>
      </c>
      <c r="C11473" s="12" t="str">
        <f>IFERROR(__xludf.DUMMYFUNCTION("TEXTJOIN("";"", TRUE, FILTER($B$2:$B$14794, #REF!=$D$2:$D$14794))"),"#N/A")</f>
        <v>#N/A</v>
      </c>
    </row>
    <row r="11474">
      <c r="B11474" s="4" t="s">
        <v>3613</v>
      </c>
      <c r="C11474" s="12" t="str">
        <f>IFERROR(__xludf.DUMMYFUNCTION("TEXTJOIN("";"", TRUE, FILTER($B$2:$B$14794, #REF!=$D$2:$D$14794))"),"#N/A")</f>
        <v>#N/A</v>
      </c>
    </row>
    <row r="11475">
      <c r="B11475" s="4" t="s">
        <v>3613</v>
      </c>
      <c r="C11475" s="12" t="str">
        <f>IFERROR(__xludf.DUMMYFUNCTION("TEXTJOIN("";"", TRUE, FILTER($B$2:$B$14794, #REF!=$D$2:$D$14794))"),"#N/A")</f>
        <v>#N/A</v>
      </c>
    </row>
    <row r="11476">
      <c r="B11476" s="4" t="s">
        <v>3613</v>
      </c>
      <c r="C11476" s="12" t="str">
        <f>IFERROR(__xludf.DUMMYFUNCTION("TEXTJOIN("";"", TRUE, FILTER($B$2:$B$14794, #REF!=$D$2:$D$14794))"),"#N/A")</f>
        <v>#N/A</v>
      </c>
    </row>
    <row r="11477">
      <c r="B11477" s="4" t="s">
        <v>3613</v>
      </c>
      <c r="C11477" s="12" t="str">
        <f>IFERROR(__xludf.DUMMYFUNCTION("TEXTJOIN("";"", TRUE, FILTER($B$2:$B$14794, #REF!=$D$2:$D$14794))"),"#N/A")</f>
        <v>#N/A</v>
      </c>
    </row>
    <row r="11478">
      <c r="B11478" s="4" t="s">
        <v>3613</v>
      </c>
      <c r="C11478" s="12" t="str">
        <f>IFERROR(__xludf.DUMMYFUNCTION("TEXTJOIN("";"", TRUE, FILTER($B$2:$B$14794, #REF!=$D$2:$D$14794))"),"#N/A")</f>
        <v>#N/A</v>
      </c>
    </row>
    <row r="11479">
      <c r="B11479" s="4" t="s">
        <v>3613</v>
      </c>
      <c r="C11479" s="12" t="str">
        <f>IFERROR(__xludf.DUMMYFUNCTION("TEXTJOIN("";"", TRUE, FILTER($B$2:$B$14794, #REF!=$D$2:$D$14794))"),"#N/A")</f>
        <v>#N/A</v>
      </c>
    </row>
    <row r="11480">
      <c r="B11480" s="4" t="s">
        <v>3613</v>
      </c>
      <c r="C11480" s="12" t="str">
        <f>IFERROR(__xludf.DUMMYFUNCTION("TEXTJOIN("";"", TRUE, FILTER($B$2:$B$14794, #REF!=$D$2:$D$14794))"),"#N/A")</f>
        <v>#N/A</v>
      </c>
    </row>
    <row r="11481">
      <c r="B11481" s="4" t="s">
        <v>3613</v>
      </c>
      <c r="C11481" s="12" t="str">
        <f>IFERROR(__xludf.DUMMYFUNCTION("TEXTJOIN("";"", TRUE, FILTER($B$2:$B$14794, #REF!=$D$2:$D$14794))"),"#N/A")</f>
        <v>#N/A</v>
      </c>
    </row>
    <row r="11482">
      <c r="B11482" s="4" t="s">
        <v>3613</v>
      </c>
      <c r="C11482" s="12" t="str">
        <f>IFERROR(__xludf.DUMMYFUNCTION("TEXTJOIN("";"", TRUE, FILTER($B$2:$B$14794, #REF!=$D$2:$D$14794))"),"#N/A")</f>
        <v>#N/A</v>
      </c>
    </row>
    <row r="11483">
      <c r="B11483" s="4" t="s">
        <v>3615</v>
      </c>
      <c r="C11483" s="12" t="str">
        <f>IFERROR(__xludf.DUMMYFUNCTION("TEXTJOIN("";"", TRUE, FILTER($B$2:$B$14794, #REF!=$D$2:$D$14794))"),"#N/A")</f>
        <v>#N/A</v>
      </c>
    </row>
    <row r="11484">
      <c r="B11484" s="4" t="s">
        <v>3615</v>
      </c>
      <c r="C11484" s="12" t="str">
        <f>IFERROR(__xludf.DUMMYFUNCTION("TEXTJOIN("";"", TRUE, FILTER($B$2:$B$14794, #REF!=$D$2:$D$14794))"),"#N/A")</f>
        <v>#N/A</v>
      </c>
    </row>
    <row r="11485">
      <c r="B11485" s="4" t="s">
        <v>3615</v>
      </c>
      <c r="C11485" s="12" t="str">
        <f>IFERROR(__xludf.DUMMYFUNCTION("TEXTJOIN("";"", TRUE, FILTER($B$2:$B$14794, #REF!=$D$2:$D$14794))"),"#N/A")</f>
        <v>#N/A</v>
      </c>
    </row>
    <row r="11486">
      <c r="B11486" s="4" t="s">
        <v>3615</v>
      </c>
      <c r="C11486" s="12" t="str">
        <f>IFERROR(__xludf.DUMMYFUNCTION("TEXTJOIN("";"", TRUE, FILTER($B$2:$B$14794, #REF!=$D$2:$D$14794))"),"#N/A")</f>
        <v>#N/A</v>
      </c>
    </row>
    <row r="11487">
      <c r="B11487" s="4" t="s">
        <v>3615</v>
      </c>
      <c r="C11487" s="12" t="str">
        <f>IFERROR(__xludf.DUMMYFUNCTION("TEXTJOIN("";"", TRUE, FILTER($B$2:$B$14794, #REF!=$D$2:$D$14794))"),"#N/A")</f>
        <v>#N/A</v>
      </c>
    </row>
    <row r="11488">
      <c r="B11488" s="4" t="s">
        <v>3615</v>
      </c>
      <c r="C11488" s="12" t="str">
        <f>IFERROR(__xludf.DUMMYFUNCTION("TEXTJOIN("";"", TRUE, FILTER($B$2:$B$14794, #REF!=$D$2:$D$14794))"),"#N/A")</f>
        <v>#N/A</v>
      </c>
    </row>
    <row r="11489">
      <c r="B11489" s="4" t="s">
        <v>3615</v>
      </c>
      <c r="C11489" s="12" t="str">
        <f>IFERROR(__xludf.DUMMYFUNCTION("TEXTJOIN("";"", TRUE, FILTER($B$2:$B$14794, #REF!=$D$2:$D$14794))"),"#N/A")</f>
        <v>#N/A</v>
      </c>
    </row>
    <row r="11490">
      <c r="B11490" s="4" t="s">
        <v>3615</v>
      </c>
      <c r="C11490" s="12" t="str">
        <f>IFERROR(__xludf.DUMMYFUNCTION("TEXTJOIN("";"", TRUE, FILTER($B$2:$B$14794, #REF!=$D$2:$D$14794))"),"#N/A")</f>
        <v>#N/A</v>
      </c>
    </row>
    <row r="11491">
      <c r="B11491" s="4" t="s">
        <v>3615</v>
      </c>
      <c r="C11491" s="12" t="str">
        <f>IFERROR(__xludf.DUMMYFUNCTION("TEXTJOIN("";"", TRUE, FILTER($B$2:$B$14794, #REF!=$D$2:$D$14794))"),"#N/A")</f>
        <v>#N/A</v>
      </c>
    </row>
    <row r="11492">
      <c r="B11492" s="4" t="s">
        <v>3615</v>
      </c>
      <c r="C11492" s="12" t="str">
        <f>IFERROR(__xludf.DUMMYFUNCTION("TEXTJOIN("";"", TRUE, FILTER($B$2:$B$14794, #REF!=$D$2:$D$14794))"),"#N/A")</f>
        <v>#N/A</v>
      </c>
    </row>
    <row r="11493">
      <c r="B11493" s="4" t="s">
        <v>3617</v>
      </c>
      <c r="C11493" s="12" t="str">
        <f>IFERROR(__xludf.DUMMYFUNCTION("TEXTJOIN("";"", TRUE, FILTER($B$2:$B$14794, #REF!=$D$2:$D$14794))"),"#N/A")</f>
        <v>#N/A</v>
      </c>
    </row>
    <row r="11494">
      <c r="B11494" s="4" t="s">
        <v>3617</v>
      </c>
      <c r="C11494" s="12" t="str">
        <f>IFERROR(__xludf.DUMMYFUNCTION("TEXTJOIN("";"", TRUE, FILTER($B$2:$B$14794, #REF!=$D$2:$D$14794))"),"#N/A")</f>
        <v>#N/A</v>
      </c>
    </row>
    <row r="11495">
      <c r="B11495" s="4" t="s">
        <v>3617</v>
      </c>
      <c r="C11495" s="12" t="str">
        <f>IFERROR(__xludf.DUMMYFUNCTION("TEXTJOIN("";"", TRUE, FILTER($B$2:$B$14794, #REF!=$D$2:$D$14794))"),"#N/A")</f>
        <v>#N/A</v>
      </c>
    </row>
    <row r="11496">
      <c r="B11496" s="4" t="s">
        <v>3617</v>
      </c>
      <c r="C11496" s="12" t="str">
        <f>IFERROR(__xludf.DUMMYFUNCTION("TEXTJOIN("";"", TRUE, FILTER($B$2:$B$14794, #REF!=$D$2:$D$14794))"),"#N/A")</f>
        <v>#N/A</v>
      </c>
    </row>
    <row r="11497">
      <c r="B11497" s="4" t="s">
        <v>3617</v>
      </c>
      <c r="C11497" s="12" t="str">
        <f>IFERROR(__xludf.DUMMYFUNCTION("TEXTJOIN("";"", TRUE, FILTER($B$2:$B$14794, #REF!=$D$2:$D$14794))"),"#N/A")</f>
        <v>#N/A</v>
      </c>
    </row>
    <row r="11498">
      <c r="B11498" s="4" t="s">
        <v>3617</v>
      </c>
      <c r="C11498" s="12" t="str">
        <f>IFERROR(__xludf.DUMMYFUNCTION("TEXTJOIN("";"", TRUE, FILTER($B$2:$B$14794, #REF!=$D$2:$D$14794))"),"#N/A")</f>
        <v>#N/A</v>
      </c>
    </row>
    <row r="11499">
      <c r="B11499" s="4" t="s">
        <v>3617</v>
      </c>
      <c r="C11499" s="12" t="str">
        <f>IFERROR(__xludf.DUMMYFUNCTION("TEXTJOIN("";"", TRUE, FILTER($B$2:$B$14794, #REF!=$D$2:$D$14794))"),"#N/A")</f>
        <v>#N/A</v>
      </c>
    </row>
    <row r="11500">
      <c r="B11500" s="4" t="s">
        <v>3617</v>
      </c>
      <c r="C11500" s="12" t="str">
        <f>IFERROR(__xludf.DUMMYFUNCTION("TEXTJOIN("";"", TRUE, FILTER($B$2:$B$14794, #REF!=$D$2:$D$14794))"),"#N/A")</f>
        <v>#N/A</v>
      </c>
    </row>
    <row r="11501">
      <c r="B11501" s="4" t="s">
        <v>3617</v>
      </c>
      <c r="C11501" s="12" t="str">
        <f>IFERROR(__xludf.DUMMYFUNCTION("TEXTJOIN("";"", TRUE, FILTER($B$2:$B$14794, #REF!=$D$2:$D$14794))"),"#N/A")</f>
        <v>#N/A</v>
      </c>
    </row>
    <row r="11502">
      <c r="B11502" s="4" t="s">
        <v>3619</v>
      </c>
      <c r="C11502" s="12" t="str">
        <f>IFERROR(__xludf.DUMMYFUNCTION("TEXTJOIN("";"", TRUE, FILTER($B$2:$B$14794, #REF!=$D$2:$D$14794))"),"#N/A")</f>
        <v>#N/A</v>
      </c>
    </row>
    <row r="11503">
      <c r="B11503" s="4" t="s">
        <v>3619</v>
      </c>
      <c r="C11503" s="12" t="str">
        <f>IFERROR(__xludf.DUMMYFUNCTION("TEXTJOIN("";"", TRUE, FILTER($B$2:$B$14794, #REF!=$D$2:$D$14794))"),"#N/A")</f>
        <v>#N/A</v>
      </c>
    </row>
    <row r="11504">
      <c r="B11504" s="4" t="s">
        <v>3619</v>
      </c>
      <c r="C11504" s="12" t="str">
        <f>IFERROR(__xludf.DUMMYFUNCTION("TEXTJOIN("";"", TRUE, FILTER($B$2:$B$14794, #REF!=$D$2:$D$14794))"),"#N/A")</f>
        <v>#N/A</v>
      </c>
    </row>
    <row r="11505">
      <c r="B11505" s="4" t="s">
        <v>3619</v>
      </c>
      <c r="C11505" s="12" t="str">
        <f>IFERROR(__xludf.DUMMYFUNCTION("TEXTJOIN("";"", TRUE, FILTER($B$2:$B$14794, #REF!=$D$2:$D$14794))"),"#N/A")</f>
        <v>#N/A</v>
      </c>
    </row>
    <row r="11506">
      <c r="B11506" s="4" t="s">
        <v>3619</v>
      </c>
      <c r="C11506" s="12" t="str">
        <f>IFERROR(__xludf.DUMMYFUNCTION("TEXTJOIN("";"", TRUE, FILTER($B$2:$B$14794, #REF!=$D$2:$D$14794))"),"#N/A")</f>
        <v>#N/A</v>
      </c>
    </row>
    <row r="11507">
      <c r="B11507" s="4" t="s">
        <v>3619</v>
      </c>
      <c r="C11507" s="12" t="str">
        <f>IFERROR(__xludf.DUMMYFUNCTION("TEXTJOIN("";"", TRUE, FILTER($B$2:$B$14794, #REF!=$D$2:$D$14794))"),"#N/A")</f>
        <v>#N/A</v>
      </c>
    </row>
    <row r="11508">
      <c r="B11508" s="4" t="s">
        <v>3619</v>
      </c>
      <c r="C11508" s="12" t="str">
        <f>IFERROR(__xludf.DUMMYFUNCTION("TEXTJOIN("";"", TRUE, FILTER($B$2:$B$14794, #REF!=$D$2:$D$14794))"),"#N/A")</f>
        <v>#N/A</v>
      </c>
    </row>
    <row r="11509">
      <c r="B11509" s="4" t="s">
        <v>3619</v>
      </c>
      <c r="C11509" s="12" t="str">
        <f>IFERROR(__xludf.DUMMYFUNCTION("TEXTJOIN("";"", TRUE, FILTER($B$2:$B$14794, #REF!=$D$2:$D$14794))"),"#N/A")</f>
        <v>#N/A</v>
      </c>
    </row>
    <row r="11510">
      <c r="B11510" s="4" t="s">
        <v>3619</v>
      </c>
      <c r="C11510" s="12" t="str">
        <f>IFERROR(__xludf.DUMMYFUNCTION("TEXTJOIN("";"", TRUE, FILTER($B$2:$B$14794, #REF!=$D$2:$D$14794))"),"#N/A")</f>
        <v>#N/A</v>
      </c>
    </row>
    <row r="11511">
      <c r="B11511" s="4" t="s">
        <v>3621</v>
      </c>
      <c r="C11511" s="12" t="str">
        <f>IFERROR(__xludf.DUMMYFUNCTION("TEXTJOIN("";"", TRUE, FILTER($B$2:$B$14794, #REF!=$D$2:$D$14794))"),"#N/A")</f>
        <v>#N/A</v>
      </c>
    </row>
    <row r="11512">
      <c r="B11512" s="4" t="s">
        <v>3621</v>
      </c>
      <c r="C11512" s="12" t="str">
        <f>IFERROR(__xludf.DUMMYFUNCTION("TEXTJOIN("";"", TRUE, FILTER($B$2:$B$14794, #REF!=$D$2:$D$14794))"),"#N/A")</f>
        <v>#N/A</v>
      </c>
    </row>
    <row r="11513">
      <c r="B11513" s="4" t="s">
        <v>3621</v>
      </c>
      <c r="C11513" s="12" t="str">
        <f>IFERROR(__xludf.DUMMYFUNCTION("TEXTJOIN("";"", TRUE, FILTER($B$2:$B$14794, #REF!=$D$2:$D$14794))"),"#N/A")</f>
        <v>#N/A</v>
      </c>
    </row>
    <row r="11514">
      <c r="B11514" s="4" t="s">
        <v>3621</v>
      </c>
      <c r="C11514" s="12" t="str">
        <f>IFERROR(__xludf.DUMMYFUNCTION("TEXTJOIN("";"", TRUE, FILTER($B$2:$B$14794, #REF!=$D$2:$D$14794))"),"#N/A")</f>
        <v>#N/A</v>
      </c>
    </row>
    <row r="11515">
      <c r="B11515" s="4" t="s">
        <v>3621</v>
      </c>
      <c r="C11515" s="12" t="str">
        <f>IFERROR(__xludf.DUMMYFUNCTION("TEXTJOIN("";"", TRUE, FILTER($B$2:$B$14794, #REF!=$D$2:$D$14794))"),"#N/A")</f>
        <v>#N/A</v>
      </c>
    </row>
    <row r="11516">
      <c r="B11516" s="4" t="s">
        <v>3621</v>
      </c>
      <c r="C11516" s="12" t="str">
        <f>IFERROR(__xludf.DUMMYFUNCTION("TEXTJOIN("";"", TRUE, FILTER($B$2:$B$14794, #REF!=$D$2:$D$14794))"),"#N/A")</f>
        <v>#N/A</v>
      </c>
    </row>
    <row r="11517">
      <c r="B11517" s="4" t="s">
        <v>3621</v>
      </c>
      <c r="C11517" s="12" t="str">
        <f>IFERROR(__xludf.DUMMYFUNCTION("TEXTJOIN("";"", TRUE, FILTER($B$2:$B$14794, #REF!=$D$2:$D$14794))"),"#N/A")</f>
        <v>#N/A</v>
      </c>
    </row>
    <row r="11518">
      <c r="B11518" s="4" t="s">
        <v>3621</v>
      </c>
      <c r="C11518" s="12" t="str">
        <f>IFERROR(__xludf.DUMMYFUNCTION("TEXTJOIN("";"", TRUE, FILTER($B$2:$B$14794, #REF!=$D$2:$D$14794))"),"#N/A")</f>
        <v>#N/A</v>
      </c>
    </row>
    <row r="11519">
      <c r="B11519" s="4" t="s">
        <v>3621</v>
      </c>
      <c r="C11519" s="12" t="str">
        <f>IFERROR(__xludf.DUMMYFUNCTION("TEXTJOIN("";"", TRUE, FILTER($B$2:$B$14794, #REF!=$D$2:$D$14794))"),"#N/A")</f>
        <v>#N/A</v>
      </c>
    </row>
    <row r="11520">
      <c r="B11520" s="4" t="s">
        <v>3623</v>
      </c>
      <c r="C11520" s="12" t="str">
        <f>IFERROR(__xludf.DUMMYFUNCTION("TEXTJOIN("";"", TRUE, FILTER($B$2:$B$14794, #REF!=$D$2:$D$14794))"),"#N/A")</f>
        <v>#N/A</v>
      </c>
    </row>
    <row r="11521">
      <c r="B11521" s="4" t="s">
        <v>3623</v>
      </c>
      <c r="C11521" s="12" t="str">
        <f>IFERROR(__xludf.DUMMYFUNCTION("TEXTJOIN("";"", TRUE, FILTER($B$2:$B$14794, #REF!=$D$2:$D$14794))"),"#N/A")</f>
        <v>#N/A</v>
      </c>
    </row>
    <row r="11522">
      <c r="B11522" s="4" t="s">
        <v>3623</v>
      </c>
      <c r="C11522" s="12" t="str">
        <f>IFERROR(__xludf.DUMMYFUNCTION("TEXTJOIN("";"", TRUE, FILTER($B$2:$B$14794, #REF!=$D$2:$D$14794))"),"#N/A")</f>
        <v>#N/A</v>
      </c>
    </row>
    <row r="11523">
      <c r="B11523" s="4" t="s">
        <v>3623</v>
      </c>
      <c r="C11523" s="12" t="str">
        <f>IFERROR(__xludf.DUMMYFUNCTION("TEXTJOIN("";"", TRUE, FILTER($B$2:$B$14794, #REF!=$D$2:$D$14794))"),"#N/A")</f>
        <v>#N/A</v>
      </c>
    </row>
    <row r="11524">
      <c r="B11524" s="4" t="s">
        <v>3623</v>
      </c>
      <c r="C11524" s="12" t="str">
        <f>IFERROR(__xludf.DUMMYFUNCTION("TEXTJOIN("";"", TRUE, FILTER($B$2:$B$14794, #REF!=$D$2:$D$14794))"),"#N/A")</f>
        <v>#N/A</v>
      </c>
    </row>
    <row r="11525">
      <c r="B11525" s="4" t="s">
        <v>3623</v>
      </c>
      <c r="C11525" s="12" t="str">
        <f>IFERROR(__xludf.DUMMYFUNCTION("TEXTJOIN("";"", TRUE, FILTER($B$2:$B$14794, #REF!=$D$2:$D$14794))"),"#N/A")</f>
        <v>#N/A</v>
      </c>
    </row>
    <row r="11526">
      <c r="B11526" s="4" t="s">
        <v>3623</v>
      </c>
      <c r="C11526" s="12" t="str">
        <f>IFERROR(__xludf.DUMMYFUNCTION("TEXTJOIN("";"", TRUE, FILTER($B$2:$B$14794, #REF!=$D$2:$D$14794))"),"#N/A")</f>
        <v>#N/A</v>
      </c>
    </row>
    <row r="11527">
      <c r="B11527" s="4" t="s">
        <v>3623</v>
      </c>
      <c r="C11527" s="12" t="str">
        <f>IFERROR(__xludf.DUMMYFUNCTION("TEXTJOIN("";"", TRUE, FILTER($B$2:$B$14794, #REF!=$D$2:$D$14794))"),"#N/A")</f>
        <v>#N/A</v>
      </c>
    </row>
    <row r="11528">
      <c r="B11528" s="4" t="s">
        <v>3623</v>
      </c>
      <c r="C11528" s="12" t="str">
        <f>IFERROR(__xludf.DUMMYFUNCTION("TEXTJOIN("";"", TRUE, FILTER($B$2:$B$14794, #REF!=$D$2:$D$14794))"),"#N/A")</f>
        <v>#N/A</v>
      </c>
    </row>
    <row r="11529">
      <c r="B11529" s="4" t="s">
        <v>3625</v>
      </c>
      <c r="C11529" s="12" t="str">
        <f>IFERROR(__xludf.DUMMYFUNCTION("TEXTJOIN("";"", TRUE, FILTER($B$2:$B$14794, #REF!=$D$2:$D$14794))"),"#N/A")</f>
        <v>#N/A</v>
      </c>
    </row>
    <row r="11530">
      <c r="B11530" s="4" t="s">
        <v>3625</v>
      </c>
      <c r="C11530" s="12" t="str">
        <f>IFERROR(__xludf.DUMMYFUNCTION("TEXTJOIN("";"", TRUE, FILTER($B$2:$B$14794, #REF!=$D$2:$D$14794))"),"#N/A")</f>
        <v>#N/A</v>
      </c>
    </row>
    <row r="11531">
      <c r="B11531" s="4" t="s">
        <v>3625</v>
      </c>
      <c r="C11531" s="12" t="str">
        <f>IFERROR(__xludf.DUMMYFUNCTION("TEXTJOIN("";"", TRUE, FILTER($B$2:$B$14794, #REF!=$D$2:$D$14794))"),"#N/A")</f>
        <v>#N/A</v>
      </c>
    </row>
    <row r="11532">
      <c r="B11532" s="4" t="s">
        <v>3625</v>
      </c>
      <c r="C11532" s="12" t="str">
        <f>IFERROR(__xludf.DUMMYFUNCTION("TEXTJOIN("";"", TRUE, FILTER($B$2:$B$14794, #REF!=$D$2:$D$14794))"),"#N/A")</f>
        <v>#N/A</v>
      </c>
    </row>
    <row r="11533">
      <c r="B11533" s="4" t="s">
        <v>3625</v>
      </c>
      <c r="C11533" s="12" t="str">
        <f>IFERROR(__xludf.DUMMYFUNCTION("TEXTJOIN("";"", TRUE, FILTER($B$2:$B$14794, #REF!=$D$2:$D$14794))"),"#N/A")</f>
        <v>#N/A</v>
      </c>
    </row>
    <row r="11534">
      <c r="B11534" s="4" t="s">
        <v>3625</v>
      </c>
      <c r="C11534" s="12" t="str">
        <f>IFERROR(__xludf.DUMMYFUNCTION("TEXTJOIN("";"", TRUE, FILTER($B$2:$B$14794, #REF!=$D$2:$D$14794))"),"#N/A")</f>
        <v>#N/A</v>
      </c>
    </row>
    <row r="11535">
      <c r="B11535" s="4" t="s">
        <v>3625</v>
      </c>
      <c r="C11535" s="12" t="str">
        <f>IFERROR(__xludf.DUMMYFUNCTION("TEXTJOIN("";"", TRUE, FILTER($B$2:$B$14794, #REF!=$D$2:$D$14794))"),"#N/A")</f>
        <v>#N/A</v>
      </c>
    </row>
    <row r="11536">
      <c r="B11536" s="4" t="s">
        <v>3625</v>
      </c>
      <c r="C11536" s="12" t="str">
        <f>IFERROR(__xludf.DUMMYFUNCTION("TEXTJOIN("";"", TRUE, FILTER($B$2:$B$14794, #REF!=$D$2:$D$14794))"),"#N/A")</f>
        <v>#N/A</v>
      </c>
    </row>
    <row r="11537">
      <c r="B11537" s="4" t="s">
        <v>3625</v>
      </c>
      <c r="C11537" s="12" t="str">
        <f>IFERROR(__xludf.DUMMYFUNCTION("TEXTJOIN("";"", TRUE, FILTER($B$2:$B$14794, #REF!=$D$2:$D$14794))"),"#N/A")</f>
        <v>#N/A</v>
      </c>
    </row>
    <row r="11538">
      <c r="B11538" s="4" t="s">
        <v>3625</v>
      </c>
      <c r="C11538" s="12" t="str">
        <f>IFERROR(__xludf.DUMMYFUNCTION("TEXTJOIN("";"", TRUE, FILTER($B$2:$B$14794, #REF!=$D$2:$D$14794))"),"#N/A")</f>
        <v>#N/A</v>
      </c>
    </row>
    <row r="11539">
      <c r="B11539" s="4" t="s">
        <v>3627</v>
      </c>
      <c r="C11539" s="12" t="str">
        <f>IFERROR(__xludf.DUMMYFUNCTION("TEXTJOIN("";"", TRUE, FILTER($B$2:$B$14794, #REF!=$D$2:$D$14794))"),"#N/A")</f>
        <v>#N/A</v>
      </c>
    </row>
    <row r="11540">
      <c r="B11540" s="4" t="s">
        <v>3627</v>
      </c>
      <c r="C11540" s="12" t="str">
        <f>IFERROR(__xludf.DUMMYFUNCTION("TEXTJOIN("";"", TRUE, FILTER($B$2:$B$14794, #REF!=$D$2:$D$14794))"),"#N/A")</f>
        <v>#N/A</v>
      </c>
    </row>
    <row r="11541">
      <c r="B11541" s="4" t="s">
        <v>3627</v>
      </c>
      <c r="C11541" s="12" t="str">
        <f>IFERROR(__xludf.DUMMYFUNCTION("TEXTJOIN("";"", TRUE, FILTER($B$2:$B$14794, #REF!=$D$2:$D$14794))"),"#N/A")</f>
        <v>#N/A</v>
      </c>
    </row>
    <row r="11542">
      <c r="B11542" s="4" t="s">
        <v>3627</v>
      </c>
      <c r="C11542" s="12" t="str">
        <f>IFERROR(__xludf.DUMMYFUNCTION("TEXTJOIN("";"", TRUE, FILTER($B$2:$B$14794, #REF!=$D$2:$D$14794))"),"#N/A")</f>
        <v>#N/A</v>
      </c>
    </row>
    <row r="11543">
      <c r="B11543" s="4" t="s">
        <v>3627</v>
      </c>
      <c r="C11543" s="12" t="str">
        <f>IFERROR(__xludf.DUMMYFUNCTION("TEXTJOIN("";"", TRUE, FILTER($B$2:$B$14794, #REF!=$D$2:$D$14794))"),"#N/A")</f>
        <v>#N/A</v>
      </c>
    </row>
    <row r="11544">
      <c r="B11544" s="4" t="s">
        <v>3627</v>
      </c>
      <c r="C11544" s="12" t="str">
        <f>IFERROR(__xludf.DUMMYFUNCTION("TEXTJOIN("";"", TRUE, FILTER($B$2:$B$14794, #REF!=$D$2:$D$14794))"),"#N/A")</f>
        <v>#N/A</v>
      </c>
    </row>
    <row r="11545">
      <c r="B11545" s="4" t="s">
        <v>3627</v>
      </c>
      <c r="C11545" s="12" t="str">
        <f>IFERROR(__xludf.DUMMYFUNCTION("TEXTJOIN("";"", TRUE, FILTER($B$2:$B$14794, #REF!=$D$2:$D$14794))"),"#N/A")</f>
        <v>#N/A</v>
      </c>
    </row>
    <row r="11546">
      <c r="B11546" s="4" t="s">
        <v>3627</v>
      </c>
      <c r="C11546" s="12" t="str">
        <f>IFERROR(__xludf.DUMMYFUNCTION("TEXTJOIN("";"", TRUE, FILTER($B$2:$B$14794, #REF!=$D$2:$D$14794))"),"#N/A")</f>
        <v>#N/A</v>
      </c>
    </row>
    <row r="11547">
      <c r="B11547" s="4" t="s">
        <v>3627</v>
      </c>
      <c r="C11547" s="12" t="str">
        <f>IFERROR(__xludf.DUMMYFUNCTION("TEXTJOIN("";"", TRUE, FILTER($B$2:$B$14794, #REF!=$D$2:$D$14794))"),"#N/A")</f>
        <v>#N/A</v>
      </c>
    </row>
    <row r="11548">
      <c r="B11548" s="4" t="s">
        <v>3627</v>
      </c>
      <c r="C11548" s="12" t="str">
        <f>IFERROR(__xludf.DUMMYFUNCTION("TEXTJOIN("";"", TRUE, FILTER($B$2:$B$14794, #REF!=$D$2:$D$14794))"),"#N/A")</f>
        <v>#N/A</v>
      </c>
    </row>
    <row r="11549">
      <c r="B11549" s="4" t="s">
        <v>3629</v>
      </c>
      <c r="C11549" s="12" t="str">
        <f>IFERROR(__xludf.DUMMYFUNCTION("TEXTJOIN("";"", TRUE, FILTER($B$2:$B$14794, #REF!=$D$2:$D$14794))"),"#N/A")</f>
        <v>#N/A</v>
      </c>
    </row>
    <row r="11550">
      <c r="B11550" s="4" t="s">
        <v>3629</v>
      </c>
      <c r="C11550" s="12" t="str">
        <f>IFERROR(__xludf.DUMMYFUNCTION("TEXTJOIN("";"", TRUE, FILTER($B$2:$B$14794, #REF!=$D$2:$D$14794))"),"#N/A")</f>
        <v>#N/A</v>
      </c>
    </row>
    <row r="11551">
      <c r="B11551" s="4" t="s">
        <v>3629</v>
      </c>
      <c r="C11551" s="12" t="str">
        <f>IFERROR(__xludf.DUMMYFUNCTION("TEXTJOIN("";"", TRUE, FILTER($B$2:$B$14794, #REF!=$D$2:$D$14794))"),"#N/A")</f>
        <v>#N/A</v>
      </c>
    </row>
    <row r="11552">
      <c r="B11552" s="4" t="s">
        <v>3629</v>
      </c>
      <c r="C11552" s="12" t="str">
        <f>IFERROR(__xludf.DUMMYFUNCTION("TEXTJOIN("";"", TRUE, FILTER($B$2:$B$14794, #REF!=$D$2:$D$14794))"),"#N/A")</f>
        <v>#N/A</v>
      </c>
    </row>
    <row r="11553">
      <c r="B11553" s="4" t="s">
        <v>3629</v>
      </c>
      <c r="C11553" s="12" t="str">
        <f>IFERROR(__xludf.DUMMYFUNCTION("TEXTJOIN("";"", TRUE, FILTER($B$2:$B$14794, #REF!=$D$2:$D$14794))"),"#N/A")</f>
        <v>#N/A</v>
      </c>
    </row>
    <row r="11554">
      <c r="B11554" s="4" t="s">
        <v>3631</v>
      </c>
      <c r="C11554" s="12" t="str">
        <f>IFERROR(__xludf.DUMMYFUNCTION("TEXTJOIN("";"", TRUE, FILTER($B$2:$B$14794, #REF!=$D$2:$D$14794))"),"#N/A")</f>
        <v>#N/A</v>
      </c>
    </row>
    <row r="11555">
      <c r="B11555" s="4" t="s">
        <v>3631</v>
      </c>
      <c r="C11555" s="12" t="str">
        <f>IFERROR(__xludf.DUMMYFUNCTION("TEXTJOIN("";"", TRUE, FILTER($B$2:$B$14794, #REF!=$D$2:$D$14794))"),"#N/A")</f>
        <v>#N/A</v>
      </c>
    </row>
    <row r="11556">
      <c r="B11556" s="4" t="s">
        <v>3631</v>
      </c>
      <c r="C11556" s="12" t="str">
        <f>IFERROR(__xludf.DUMMYFUNCTION("TEXTJOIN("";"", TRUE, FILTER($B$2:$B$14794, #REF!=$D$2:$D$14794))"),"#N/A")</f>
        <v>#N/A</v>
      </c>
    </row>
    <row r="11557">
      <c r="B11557" s="4" t="s">
        <v>3631</v>
      </c>
      <c r="C11557" s="12" t="str">
        <f>IFERROR(__xludf.DUMMYFUNCTION("TEXTJOIN("";"", TRUE, FILTER($B$2:$B$14794, #REF!=$D$2:$D$14794))"),"#N/A")</f>
        <v>#N/A</v>
      </c>
    </row>
    <row r="11558">
      <c r="B11558" s="4" t="s">
        <v>3631</v>
      </c>
      <c r="C11558" s="12" t="str">
        <f>IFERROR(__xludf.DUMMYFUNCTION("TEXTJOIN("";"", TRUE, FILTER($B$2:$B$14794, #REF!=$D$2:$D$14794))"),"#N/A")</f>
        <v>#N/A</v>
      </c>
    </row>
    <row r="11559">
      <c r="B11559" s="4" t="s">
        <v>3631</v>
      </c>
      <c r="C11559" s="12" t="str">
        <f>IFERROR(__xludf.DUMMYFUNCTION("TEXTJOIN("";"", TRUE, FILTER($B$2:$B$14794, #REF!=$D$2:$D$14794))"),"#N/A")</f>
        <v>#N/A</v>
      </c>
    </row>
    <row r="11560">
      <c r="B11560" s="4" t="s">
        <v>3631</v>
      </c>
      <c r="C11560" s="12" t="str">
        <f>IFERROR(__xludf.DUMMYFUNCTION("TEXTJOIN("";"", TRUE, FILTER($B$2:$B$14794, #REF!=$D$2:$D$14794))"),"#N/A")</f>
        <v>#N/A</v>
      </c>
    </row>
    <row r="11561">
      <c r="B11561" s="4" t="s">
        <v>3631</v>
      </c>
      <c r="C11561" s="12" t="str">
        <f>IFERROR(__xludf.DUMMYFUNCTION("TEXTJOIN("";"", TRUE, FILTER($B$2:$B$14794, #REF!=$D$2:$D$14794))"),"#N/A")</f>
        <v>#N/A</v>
      </c>
    </row>
    <row r="11562">
      <c r="B11562" s="4" t="s">
        <v>3631</v>
      </c>
      <c r="C11562" s="12" t="str">
        <f>IFERROR(__xludf.DUMMYFUNCTION("TEXTJOIN("";"", TRUE, FILTER($B$2:$B$14794, #REF!=$D$2:$D$14794))"),"#N/A")</f>
        <v>#N/A</v>
      </c>
    </row>
    <row r="11563">
      <c r="B11563" s="4" t="s">
        <v>3631</v>
      </c>
      <c r="C11563" s="12" t="str">
        <f>IFERROR(__xludf.DUMMYFUNCTION("TEXTJOIN("";"", TRUE, FILTER($B$2:$B$14794, #REF!=$D$2:$D$14794))"),"#N/A")</f>
        <v>#N/A</v>
      </c>
    </row>
    <row r="11564">
      <c r="B11564" s="4" t="s">
        <v>3634</v>
      </c>
      <c r="C11564" s="12" t="str">
        <f>IFERROR(__xludf.DUMMYFUNCTION("TEXTJOIN("";"", TRUE, FILTER($B$2:$B$14794, #REF!=$D$2:$D$14794))"),"#N/A")</f>
        <v>#N/A</v>
      </c>
    </row>
    <row r="11565">
      <c r="B11565" s="4" t="s">
        <v>3634</v>
      </c>
      <c r="C11565" s="12" t="str">
        <f>IFERROR(__xludf.DUMMYFUNCTION("TEXTJOIN("";"", TRUE, FILTER($B$2:$B$14794, #REF!=$D$2:$D$14794))"),"#N/A")</f>
        <v>#N/A</v>
      </c>
    </row>
    <row r="11566">
      <c r="B11566" s="4" t="s">
        <v>3634</v>
      </c>
      <c r="C11566" s="12" t="str">
        <f>IFERROR(__xludf.DUMMYFUNCTION("TEXTJOIN("";"", TRUE, FILTER($B$2:$B$14794, #REF!=$D$2:$D$14794))"),"#N/A")</f>
        <v>#N/A</v>
      </c>
    </row>
    <row r="11567">
      <c r="B11567" s="4" t="s">
        <v>3634</v>
      </c>
      <c r="C11567" s="12" t="str">
        <f>IFERROR(__xludf.DUMMYFUNCTION("TEXTJOIN("";"", TRUE, FILTER($B$2:$B$14794, #REF!=$D$2:$D$14794))"),"#N/A")</f>
        <v>#N/A</v>
      </c>
    </row>
    <row r="11568">
      <c r="B11568" s="4" t="s">
        <v>3634</v>
      </c>
      <c r="C11568" s="12" t="str">
        <f>IFERROR(__xludf.DUMMYFUNCTION("TEXTJOIN("";"", TRUE, FILTER($B$2:$B$14794, #REF!=$D$2:$D$14794))"),"#N/A")</f>
        <v>#N/A</v>
      </c>
    </row>
    <row r="11569">
      <c r="B11569" s="4" t="s">
        <v>3634</v>
      </c>
      <c r="C11569" s="12" t="str">
        <f>IFERROR(__xludf.DUMMYFUNCTION("TEXTJOIN("";"", TRUE, FILTER($B$2:$B$14794, #REF!=$D$2:$D$14794))"),"#N/A")</f>
        <v>#N/A</v>
      </c>
    </row>
    <row r="11570">
      <c r="B11570" s="4" t="s">
        <v>3634</v>
      </c>
      <c r="C11570" s="12" t="str">
        <f>IFERROR(__xludf.DUMMYFUNCTION("TEXTJOIN("";"", TRUE, FILTER($B$2:$B$14794, #REF!=$D$2:$D$14794))"),"#N/A")</f>
        <v>#N/A</v>
      </c>
    </row>
    <row r="11571">
      <c r="B11571" s="4" t="s">
        <v>3634</v>
      </c>
      <c r="C11571" s="12" t="str">
        <f>IFERROR(__xludf.DUMMYFUNCTION("TEXTJOIN("";"", TRUE, FILTER($B$2:$B$14794, #REF!=$D$2:$D$14794))"),"#N/A")</f>
        <v>#N/A</v>
      </c>
    </row>
    <row r="11572">
      <c r="B11572" s="4" t="s">
        <v>3634</v>
      </c>
      <c r="C11572" s="12" t="str">
        <f>IFERROR(__xludf.DUMMYFUNCTION("TEXTJOIN("";"", TRUE, FILTER($B$2:$B$14794, #REF!=$D$2:$D$14794))"),"#N/A")</f>
        <v>#N/A</v>
      </c>
    </row>
    <row r="11573">
      <c r="B11573" s="4" t="s">
        <v>3634</v>
      </c>
      <c r="C11573" s="12" t="str">
        <f>IFERROR(__xludf.DUMMYFUNCTION("TEXTJOIN("";"", TRUE, FILTER($B$2:$B$14794, #REF!=$D$2:$D$14794))"),"#N/A")</f>
        <v>#N/A</v>
      </c>
    </row>
    <row r="11574">
      <c r="B11574" s="4" t="s">
        <v>3636</v>
      </c>
      <c r="C11574" s="12" t="str">
        <f>IFERROR(__xludf.DUMMYFUNCTION("TEXTJOIN("";"", TRUE, FILTER($B$2:$B$14794, #REF!=$D$2:$D$14794))"),"#N/A")</f>
        <v>#N/A</v>
      </c>
    </row>
    <row r="11575">
      <c r="B11575" s="4" t="s">
        <v>3636</v>
      </c>
      <c r="C11575" s="12" t="str">
        <f>IFERROR(__xludf.DUMMYFUNCTION("TEXTJOIN("";"", TRUE, FILTER($B$2:$B$14794, #REF!=$D$2:$D$14794))"),"#N/A")</f>
        <v>#N/A</v>
      </c>
    </row>
    <row r="11576">
      <c r="B11576" s="4" t="s">
        <v>3636</v>
      </c>
      <c r="C11576" s="12" t="str">
        <f>IFERROR(__xludf.DUMMYFUNCTION("TEXTJOIN("";"", TRUE, FILTER($B$2:$B$14794, #REF!=$D$2:$D$14794))"),"#N/A")</f>
        <v>#N/A</v>
      </c>
    </row>
    <row r="11577">
      <c r="B11577" s="4" t="s">
        <v>3636</v>
      </c>
      <c r="C11577" s="12" t="str">
        <f>IFERROR(__xludf.DUMMYFUNCTION("TEXTJOIN("";"", TRUE, FILTER($B$2:$B$14794, #REF!=$D$2:$D$14794))"),"#N/A")</f>
        <v>#N/A</v>
      </c>
    </row>
    <row r="11578">
      <c r="B11578" s="4" t="s">
        <v>3636</v>
      </c>
      <c r="C11578" s="12" t="str">
        <f>IFERROR(__xludf.DUMMYFUNCTION("TEXTJOIN("";"", TRUE, FILTER($B$2:$B$14794, #REF!=$D$2:$D$14794))"),"#N/A")</f>
        <v>#N/A</v>
      </c>
    </row>
    <row r="11579">
      <c r="B11579" s="4" t="s">
        <v>3636</v>
      </c>
      <c r="C11579" s="12" t="str">
        <f>IFERROR(__xludf.DUMMYFUNCTION("TEXTJOIN("";"", TRUE, FILTER($B$2:$B$14794, #REF!=$D$2:$D$14794))"),"#N/A")</f>
        <v>#N/A</v>
      </c>
    </row>
    <row r="11580">
      <c r="B11580" s="4" t="s">
        <v>3636</v>
      </c>
      <c r="C11580" s="12" t="str">
        <f>IFERROR(__xludf.DUMMYFUNCTION("TEXTJOIN("";"", TRUE, FILTER($B$2:$B$14794, #REF!=$D$2:$D$14794))"),"#N/A")</f>
        <v>#N/A</v>
      </c>
    </row>
    <row r="11581">
      <c r="B11581" s="4" t="s">
        <v>3636</v>
      </c>
      <c r="C11581" s="12" t="str">
        <f>IFERROR(__xludf.DUMMYFUNCTION("TEXTJOIN("";"", TRUE, FILTER($B$2:$B$14794, #REF!=$D$2:$D$14794))"),"#N/A")</f>
        <v>#N/A</v>
      </c>
    </row>
    <row r="11582">
      <c r="B11582" s="4" t="s">
        <v>3636</v>
      </c>
      <c r="C11582" s="12" t="str">
        <f>IFERROR(__xludf.DUMMYFUNCTION("TEXTJOIN("";"", TRUE, FILTER($B$2:$B$14794, #REF!=$D$2:$D$14794))"),"#N/A")</f>
        <v>#N/A</v>
      </c>
    </row>
    <row r="11583">
      <c r="B11583" s="4" t="s">
        <v>3636</v>
      </c>
      <c r="C11583" s="12" t="str">
        <f>IFERROR(__xludf.DUMMYFUNCTION("TEXTJOIN("";"", TRUE, FILTER($B$2:$B$14794, #REF!=$D$2:$D$14794))"),"#N/A")</f>
        <v>#N/A</v>
      </c>
    </row>
    <row r="11584">
      <c r="B11584" s="4" t="s">
        <v>3638</v>
      </c>
      <c r="C11584" s="12" t="str">
        <f>IFERROR(__xludf.DUMMYFUNCTION("TEXTJOIN("";"", TRUE, FILTER($B$2:$B$14794, #REF!=$D$2:$D$14794))"),"#N/A")</f>
        <v>#N/A</v>
      </c>
    </row>
    <row r="11585">
      <c r="B11585" s="4" t="s">
        <v>3638</v>
      </c>
      <c r="C11585" s="12" t="str">
        <f>IFERROR(__xludf.DUMMYFUNCTION("TEXTJOIN("";"", TRUE, FILTER($B$2:$B$14794, #REF!=$D$2:$D$14794))"),"#N/A")</f>
        <v>#N/A</v>
      </c>
    </row>
    <row r="11586">
      <c r="B11586" s="4" t="s">
        <v>3638</v>
      </c>
      <c r="C11586" s="12" t="str">
        <f>IFERROR(__xludf.DUMMYFUNCTION("TEXTJOIN("";"", TRUE, FILTER($B$2:$B$14794, #REF!=$D$2:$D$14794))"),"#N/A")</f>
        <v>#N/A</v>
      </c>
    </row>
    <row r="11587">
      <c r="B11587" s="4" t="s">
        <v>3638</v>
      </c>
      <c r="C11587" s="12" t="str">
        <f>IFERROR(__xludf.DUMMYFUNCTION("TEXTJOIN("";"", TRUE, FILTER($B$2:$B$14794, #REF!=$D$2:$D$14794))"),"#N/A")</f>
        <v>#N/A</v>
      </c>
    </row>
    <row r="11588">
      <c r="B11588" s="4" t="s">
        <v>3638</v>
      </c>
      <c r="C11588" s="12" t="str">
        <f>IFERROR(__xludf.DUMMYFUNCTION("TEXTJOIN("";"", TRUE, FILTER($B$2:$B$14794, #REF!=$D$2:$D$14794))"),"#N/A")</f>
        <v>#N/A</v>
      </c>
    </row>
    <row r="11589">
      <c r="B11589" s="4" t="s">
        <v>3638</v>
      </c>
      <c r="C11589" s="12" t="str">
        <f>IFERROR(__xludf.DUMMYFUNCTION("TEXTJOIN("";"", TRUE, FILTER($B$2:$B$14794, #REF!=$D$2:$D$14794))"),"#N/A")</f>
        <v>#N/A</v>
      </c>
    </row>
    <row r="11590">
      <c r="B11590" s="4" t="s">
        <v>3638</v>
      </c>
      <c r="C11590" s="12" t="str">
        <f>IFERROR(__xludf.DUMMYFUNCTION("TEXTJOIN("";"", TRUE, FILTER($B$2:$B$14794, #REF!=$D$2:$D$14794))"),"#N/A")</f>
        <v>#N/A</v>
      </c>
    </row>
    <row r="11591">
      <c r="B11591" s="4" t="s">
        <v>3638</v>
      </c>
      <c r="C11591" s="12" t="str">
        <f>IFERROR(__xludf.DUMMYFUNCTION("TEXTJOIN("";"", TRUE, FILTER($B$2:$B$14794, #REF!=$D$2:$D$14794))"),"#N/A")</f>
        <v>#N/A</v>
      </c>
    </row>
    <row r="11592">
      <c r="B11592" s="4" t="s">
        <v>3638</v>
      </c>
      <c r="C11592" s="12" t="str">
        <f>IFERROR(__xludf.DUMMYFUNCTION("TEXTJOIN("";"", TRUE, FILTER($B$2:$B$14794, #REF!=$D$2:$D$14794))"),"#N/A")</f>
        <v>#N/A</v>
      </c>
    </row>
    <row r="11593">
      <c r="B11593" s="4" t="s">
        <v>3638</v>
      </c>
      <c r="C11593" s="12" t="str">
        <f>IFERROR(__xludf.DUMMYFUNCTION("TEXTJOIN("";"", TRUE, FILTER($B$2:$B$14794, #REF!=$D$2:$D$14794))"),"#N/A")</f>
        <v>#N/A</v>
      </c>
    </row>
    <row r="11594">
      <c r="B11594" s="4" t="s">
        <v>3640</v>
      </c>
      <c r="C11594" s="12" t="str">
        <f>IFERROR(__xludf.DUMMYFUNCTION("TEXTJOIN("";"", TRUE, FILTER($B$2:$B$14794, #REF!=$D$2:$D$14794))"),"#N/A")</f>
        <v>#N/A</v>
      </c>
    </row>
    <row r="11595">
      <c r="B11595" s="4" t="s">
        <v>3640</v>
      </c>
      <c r="C11595" s="12" t="str">
        <f>IFERROR(__xludf.DUMMYFUNCTION("TEXTJOIN("";"", TRUE, FILTER($B$2:$B$14794, #REF!=$D$2:$D$14794))"),"#N/A")</f>
        <v>#N/A</v>
      </c>
    </row>
    <row r="11596">
      <c r="B11596" s="4" t="s">
        <v>3640</v>
      </c>
      <c r="C11596" s="12" t="str">
        <f>IFERROR(__xludf.DUMMYFUNCTION("TEXTJOIN("";"", TRUE, FILTER($B$2:$B$14794, #REF!=$D$2:$D$14794))"),"#N/A")</f>
        <v>#N/A</v>
      </c>
    </row>
    <row r="11597">
      <c r="B11597" s="4" t="s">
        <v>3640</v>
      </c>
      <c r="C11597" s="12" t="str">
        <f>IFERROR(__xludf.DUMMYFUNCTION("TEXTJOIN("";"", TRUE, FILTER($B$2:$B$14794, #REF!=$D$2:$D$14794))"),"#N/A")</f>
        <v>#N/A</v>
      </c>
    </row>
    <row r="11598">
      <c r="B11598" s="4" t="s">
        <v>3640</v>
      </c>
      <c r="C11598" s="12" t="str">
        <f>IFERROR(__xludf.DUMMYFUNCTION("TEXTJOIN("";"", TRUE, FILTER($B$2:$B$14794, #REF!=$D$2:$D$14794))"),"#N/A")</f>
        <v>#N/A</v>
      </c>
    </row>
    <row r="11599">
      <c r="B11599" s="4" t="s">
        <v>3640</v>
      </c>
      <c r="C11599" s="12" t="str">
        <f>IFERROR(__xludf.DUMMYFUNCTION("TEXTJOIN("";"", TRUE, FILTER($B$2:$B$14794, #REF!=$D$2:$D$14794))"),"#N/A")</f>
        <v>#N/A</v>
      </c>
    </row>
    <row r="11600">
      <c r="B11600" s="4" t="s">
        <v>3640</v>
      </c>
      <c r="C11600" s="12" t="str">
        <f>IFERROR(__xludf.DUMMYFUNCTION("TEXTJOIN("";"", TRUE, FILTER($B$2:$B$14794, #REF!=$D$2:$D$14794))"),"#N/A")</f>
        <v>#N/A</v>
      </c>
    </row>
    <row r="11601">
      <c r="B11601" s="4" t="s">
        <v>3640</v>
      </c>
      <c r="C11601" s="12" t="str">
        <f>IFERROR(__xludf.DUMMYFUNCTION("TEXTJOIN("";"", TRUE, FILTER($B$2:$B$14794, #REF!=$D$2:$D$14794))"),"#N/A")</f>
        <v>#N/A</v>
      </c>
    </row>
    <row r="11602">
      <c r="B11602" s="4" t="s">
        <v>3640</v>
      </c>
      <c r="C11602" s="12" t="str">
        <f>IFERROR(__xludf.DUMMYFUNCTION("TEXTJOIN("";"", TRUE, FILTER($B$2:$B$14794, #REF!=$D$2:$D$14794))"),"#N/A")</f>
        <v>#N/A</v>
      </c>
    </row>
    <row r="11603">
      <c r="B11603" s="4" t="s">
        <v>3640</v>
      </c>
      <c r="C11603" s="12" t="str">
        <f>IFERROR(__xludf.DUMMYFUNCTION("TEXTJOIN("";"", TRUE, FILTER($B$2:$B$14794, #REF!=$D$2:$D$14794))"),"#N/A")</f>
        <v>#N/A</v>
      </c>
    </row>
    <row r="11604">
      <c r="B11604" s="4" t="s">
        <v>3642</v>
      </c>
      <c r="C11604" s="12" t="str">
        <f>IFERROR(__xludf.DUMMYFUNCTION("TEXTJOIN("";"", TRUE, FILTER($B$2:$B$14794, #REF!=$D$2:$D$14794))"),"#N/A")</f>
        <v>#N/A</v>
      </c>
    </row>
    <row r="11605">
      <c r="B11605" s="4" t="s">
        <v>3642</v>
      </c>
      <c r="C11605" s="12" t="str">
        <f>IFERROR(__xludf.DUMMYFUNCTION("TEXTJOIN("";"", TRUE, FILTER($B$2:$B$14794, #REF!=$D$2:$D$14794))"),"#N/A")</f>
        <v>#N/A</v>
      </c>
    </row>
    <row r="11606">
      <c r="B11606" s="4" t="s">
        <v>3642</v>
      </c>
      <c r="C11606" s="12" t="str">
        <f>IFERROR(__xludf.DUMMYFUNCTION("TEXTJOIN("";"", TRUE, FILTER($B$2:$B$14794, #REF!=$D$2:$D$14794))"),"#N/A")</f>
        <v>#N/A</v>
      </c>
    </row>
    <row r="11607">
      <c r="B11607" s="4" t="s">
        <v>3642</v>
      </c>
      <c r="C11607" s="12" t="str">
        <f>IFERROR(__xludf.DUMMYFUNCTION("TEXTJOIN("";"", TRUE, FILTER($B$2:$B$14794, #REF!=$D$2:$D$14794))"),"#N/A")</f>
        <v>#N/A</v>
      </c>
    </row>
    <row r="11608">
      <c r="B11608" s="4" t="s">
        <v>3642</v>
      </c>
      <c r="C11608" s="12" t="str">
        <f>IFERROR(__xludf.DUMMYFUNCTION("TEXTJOIN("";"", TRUE, FILTER($B$2:$B$14794, #REF!=$D$2:$D$14794))"),"#N/A")</f>
        <v>#N/A</v>
      </c>
    </row>
    <row r="11609">
      <c r="B11609" s="4" t="s">
        <v>3642</v>
      </c>
      <c r="C11609" s="12" t="str">
        <f>IFERROR(__xludf.DUMMYFUNCTION("TEXTJOIN("";"", TRUE, FILTER($B$2:$B$14794, #REF!=$D$2:$D$14794))"),"#N/A")</f>
        <v>#N/A</v>
      </c>
    </row>
    <row r="11610">
      <c r="B11610" s="4" t="s">
        <v>3642</v>
      </c>
      <c r="C11610" s="12" t="str">
        <f>IFERROR(__xludf.DUMMYFUNCTION("TEXTJOIN("";"", TRUE, FILTER($B$2:$B$14794, #REF!=$D$2:$D$14794))"),"#N/A")</f>
        <v>#N/A</v>
      </c>
    </row>
    <row r="11611">
      <c r="B11611" s="4" t="s">
        <v>3645</v>
      </c>
      <c r="C11611" s="12" t="str">
        <f>IFERROR(__xludf.DUMMYFUNCTION("TEXTJOIN("";"", TRUE, FILTER($B$2:$B$14794, #REF!=$D$2:$D$14794))"),"#N/A")</f>
        <v>#N/A</v>
      </c>
    </row>
    <row r="11612">
      <c r="B11612" s="4" t="s">
        <v>3645</v>
      </c>
      <c r="C11612" s="12" t="str">
        <f>IFERROR(__xludf.DUMMYFUNCTION("TEXTJOIN("";"", TRUE, FILTER($B$2:$B$14794, #REF!=$D$2:$D$14794))"),"#N/A")</f>
        <v>#N/A</v>
      </c>
    </row>
    <row r="11613">
      <c r="B11613" s="4" t="s">
        <v>3645</v>
      </c>
      <c r="C11613" s="12" t="str">
        <f>IFERROR(__xludf.DUMMYFUNCTION("TEXTJOIN("";"", TRUE, FILTER($B$2:$B$14794, #REF!=$D$2:$D$14794))"),"#N/A")</f>
        <v>#N/A</v>
      </c>
    </row>
    <row r="11614">
      <c r="B11614" s="4" t="s">
        <v>3645</v>
      </c>
      <c r="C11614" s="12" t="str">
        <f>IFERROR(__xludf.DUMMYFUNCTION("TEXTJOIN("";"", TRUE, FILTER($B$2:$B$14794, #REF!=$D$2:$D$14794))"),"#N/A")</f>
        <v>#N/A</v>
      </c>
    </row>
    <row r="11615">
      <c r="B11615" s="4" t="s">
        <v>3645</v>
      </c>
      <c r="C11615" s="12" t="str">
        <f>IFERROR(__xludf.DUMMYFUNCTION("TEXTJOIN("";"", TRUE, FILTER($B$2:$B$14794, #REF!=$D$2:$D$14794))"),"#N/A")</f>
        <v>#N/A</v>
      </c>
    </row>
    <row r="11616">
      <c r="B11616" s="4" t="s">
        <v>3647</v>
      </c>
      <c r="C11616" s="12" t="str">
        <f>IFERROR(__xludf.DUMMYFUNCTION("TEXTJOIN("";"", TRUE, FILTER($B$2:$B$14794, #REF!=$D$2:$D$14794))"),"#N/A")</f>
        <v>#N/A</v>
      </c>
    </row>
    <row r="11617">
      <c r="B11617" s="4" t="s">
        <v>3647</v>
      </c>
      <c r="C11617" s="12" t="str">
        <f>IFERROR(__xludf.DUMMYFUNCTION("TEXTJOIN("";"", TRUE, FILTER($B$2:$B$14794, #REF!=$D$2:$D$14794))"),"#N/A")</f>
        <v>#N/A</v>
      </c>
    </row>
    <row r="11618">
      <c r="B11618" s="4" t="s">
        <v>3647</v>
      </c>
      <c r="C11618" s="12" t="str">
        <f>IFERROR(__xludf.DUMMYFUNCTION("TEXTJOIN("";"", TRUE, FILTER($B$2:$B$14794, #REF!=$D$2:$D$14794))"),"#N/A")</f>
        <v>#N/A</v>
      </c>
    </row>
    <row r="11619">
      <c r="B11619" s="4" t="s">
        <v>3647</v>
      </c>
      <c r="C11619" s="12" t="str">
        <f>IFERROR(__xludf.DUMMYFUNCTION("TEXTJOIN("";"", TRUE, FILTER($B$2:$B$14794, #REF!=$D$2:$D$14794))"),"#N/A")</f>
        <v>#N/A</v>
      </c>
    </row>
    <row r="11620">
      <c r="B11620" s="4" t="s">
        <v>3647</v>
      </c>
      <c r="C11620" s="12" t="str">
        <f>IFERROR(__xludf.DUMMYFUNCTION("TEXTJOIN("";"", TRUE, FILTER($B$2:$B$14794, #REF!=$D$2:$D$14794))"),"#N/A")</f>
        <v>#N/A</v>
      </c>
    </row>
    <row r="11621">
      <c r="B11621" s="4" t="s">
        <v>3649</v>
      </c>
      <c r="C11621" s="12" t="str">
        <f>IFERROR(__xludf.DUMMYFUNCTION("TEXTJOIN("";"", TRUE, FILTER($B$2:$B$14794, #REF!=$D$2:$D$14794))"),"#N/A")</f>
        <v>#N/A</v>
      </c>
    </row>
    <row r="11622">
      <c r="B11622" s="4" t="s">
        <v>3652</v>
      </c>
      <c r="C11622" s="12" t="str">
        <f>IFERROR(__xludf.DUMMYFUNCTION("TEXTJOIN("";"", TRUE, FILTER($B$2:$B$14794, #REF!=$D$2:$D$14794))"),"#N/A")</f>
        <v>#N/A</v>
      </c>
    </row>
    <row r="11623">
      <c r="B11623" s="4" t="s">
        <v>3654</v>
      </c>
      <c r="C11623" s="12" t="str">
        <f>IFERROR(__xludf.DUMMYFUNCTION("TEXTJOIN("";"", TRUE, FILTER($B$2:$B$14794, #REF!=$D$2:$D$14794))"),"#N/A")</f>
        <v>#N/A</v>
      </c>
    </row>
    <row r="11624">
      <c r="B11624" s="4" t="s">
        <v>3654</v>
      </c>
      <c r="C11624" s="12" t="str">
        <f>IFERROR(__xludf.DUMMYFUNCTION("TEXTJOIN("";"", TRUE, FILTER($B$2:$B$14794, #REF!=$D$2:$D$14794))"),"#N/A")</f>
        <v>#N/A</v>
      </c>
    </row>
    <row r="11625">
      <c r="B11625" s="4" t="s">
        <v>3654</v>
      </c>
      <c r="C11625" s="12" t="str">
        <f>IFERROR(__xludf.DUMMYFUNCTION("TEXTJOIN("";"", TRUE, FILTER($B$2:$B$14794, #REF!=$D$2:$D$14794))"),"#N/A")</f>
        <v>#N/A</v>
      </c>
    </row>
    <row r="11626">
      <c r="B11626" s="4" t="s">
        <v>3654</v>
      </c>
      <c r="C11626" s="12" t="str">
        <f>IFERROR(__xludf.DUMMYFUNCTION("TEXTJOIN("";"", TRUE, FILTER($B$2:$B$14794, #REF!=$D$2:$D$14794))"),"#N/A")</f>
        <v>#N/A</v>
      </c>
    </row>
    <row r="11627">
      <c r="B11627" s="4" t="s">
        <v>3654</v>
      </c>
      <c r="C11627" s="12" t="str">
        <f>IFERROR(__xludf.DUMMYFUNCTION("TEXTJOIN("";"", TRUE, FILTER($B$2:$B$14794, #REF!=$D$2:$D$14794))"),"#N/A")</f>
        <v>#N/A</v>
      </c>
    </row>
    <row r="11628">
      <c r="B11628" s="4" t="s">
        <v>3654</v>
      </c>
      <c r="C11628" s="12" t="str">
        <f>IFERROR(__xludf.DUMMYFUNCTION("TEXTJOIN("";"", TRUE, FILTER($B$2:$B$14794, #REF!=$D$2:$D$14794))"),"#N/A")</f>
        <v>#N/A</v>
      </c>
    </row>
    <row r="11629">
      <c r="B11629" s="4" t="s">
        <v>3654</v>
      </c>
      <c r="C11629" s="12" t="str">
        <f>IFERROR(__xludf.DUMMYFUNCTION("TEXTJOIN("";"", TRUE, FILTER($B$2:$B$14794, #REF!=$D$2:$D$14794))"),"#N/A")</f>
        <v>#N/A</v>
      </c>
    </row>
    <row r="11630">
      <c r="B11630" s="4" t="s">
        <v>3654</v>
      </c>
      <c r="C11630" s="12" t="str">
        <f>IFERROR(__xludf.DUMMYFUNCTION("TEXTJOIN("";"", TRUE, FILTER($B$2:$B$14794, #REF!=$D$2:$D$14794))"),"#N/A")</f>
        <v>#N/A</v>
      </c>
    </row>
    <row r="11631">
      <c r="B11631" s="4" t="s">
        <v>3654</v>
      </c>
      <c r="C11631" s="12" t="str">
        <f>IFERROR(__xludf.DUMMYFUNCTION("TEXTJOIN("";"", TRUE, FILTER($B$2:$B$14794, #REF!=$D$2:$D$14794))"),"#N/A")</f>
        <v>#N/A</v>
      </c>
    </row>
    <row r="11632">
      <c r="B11632" s="4" t="s">
        <v>3654</v>
      </c>
      <c r="C11632" s="12" t="str">
        <f>IFERROR(__xludf.DUMMYFUNCTION("TEXTJOIN("";"", TRUE, FILTER($B$2:$B$14794, #REF!=$D$2:$D$14794))"),"#N/A")</f>
        <v>#N/A</v>
      </c>
    </row>
    <row r="11633">
      <c r="B11633" s="4" t="s">
        <v>3657</v>
      </c>
      <c r="C11633" s="12" t="str">
        <f>IFERROR(__xludf.DUMMYFUNCTION("TEXTJOIN("";"", TRUE, FILTER($B$2:$B$14794, #REF!=$D$2:$D$14794))"),"#N/A")</f>
        <v>#N/A</v>
      </c>
    </row>
    <row r="11634">
      <c r="B11634" s="4" t="s">
        <v>3657</v>
      </c>
      <c r="C11634" s="12" t="str">
        <f>IFERROR(__xludf.DUMMYFUNCTION("TEXTJOIN("";"", TRUE, FILTER($B$2:$B$14794, #REF!=$D$2:$D$14794))"),"#N/A")</f>
        <v>#N/A</v>
      </c>
    </row>
    <row r="11635">
      <c r="B11635" s="4" t="s">
        <v>3657</v>
      </c>
      <c r="C11635" s="12" t="str">
        <f>IFERROR(__xludf.DUMMYFUNCTION("TEXTJOIN("";"", TRUE, FILTER($B$2:$B$14794, #REF!=$D$2:$D$14794))"),"#N/A")</f>
        <v>#N/A</v>
      </c>
    </row>
    <row r="11636">
      <c r="B11636" s="4" t="s">
        <v>3657</v>
      </c>
      <c r="C11636" s="12" t="str">
        <f>IFERROR(__xludf.DUMMYFUNCTION("TEXTJOIN("";"", TRUE, FILTER($B$2:$B$14794, #REF!=$D$2:$D$14794))"),"#N/A")</f>
        <v>#N/A</v>
      </c>
    </row>
    <row r="11637">
      <c r="B11637" s="4" t="s">
        <v>3657</v>
      </c>
      <c r="C11637" s="12" t="str">
        <f>IFERROR(__xludf.DUMMYFUNCTION("TEXTJOIN("";"", TRUE, FILTER($B$2:$B$14794, #REF!=$D$2:$D$14794))"),"#N/A")</f>
        <v>#N/A</v>
      </c>
    </row>
    <row r="11638">
      <c r="B11638" s="4" t="s">
        <v>3657</v>
      </c>
      <c r="C11638" s="12" t="str">
        <f>IFERROR(__xludf.DUMMYFUNCTION("TEXTJOIN("";"", TRUE, FILTER($B$2:$B$14794, #REF!=$D$2:$D$14794))"),"#N/A")</f>
        <v>#N/A</v>
      </c>
    </row>
    <row r="11639">
      <c r="B11639" s="4" t="s">
        <v>3657</v>
      </c>
      <c r="C11639" s="12" t="str">
        <f>IFERROR(__xludf.DUMMYFUNCTION("TEXTJOIN("";"", TRUE, FILTER($B$2:$B$14794, #REF!=$D$2:$D$14794))"),"#N/A")</f>
        <v>#N/A</v>
      </c>
    </row>
    <row r="11640">
      <c r="B11640" s="4" t="s">
        <v>3657</v>
      </c>
      <c r="C11640" s="12" t="str">
        <f>IFERROR(__xludf.DUMMYFUNCTION("TEXTJOIN("";"", TRUE, FILTER($B$2:$B$14794, #REF!=$D$2:$D$14794))"),"#N/A")</f>
        <v>#N/A</v>
      </c>
    </row>
    <row r="11641">
      <c r="B11641" s="4" t="s">
        <v>3657</v>
      </c>
      <c r="C11641" s="12" t="str">
        <f>IFERROR(__xludf.DUMMYFUNCTION("TEXTJOIN("";"", TRUE, FILTER($B$2:$B$14794, #REF!=$D$2:$D$14794))"),"#N/A")</f>
        <v>#N/A</v>
      </c>
    </row>
    <row r="11642">
      <c r="B11642" s="4" t="s">
        <v>3657</v>
      </c>
      <c r="C11642" s="12" t="str">
        <f>IFERROR(__xludf.DUMMYFUNCTION("TEXTJOIN("";"", TRUE, FILTER($B$2:$B$14794, #REF!=$D$2:$D$14794))"),"#N/A")</f>
        <v>#N/A</v>
      </c>
    </row>
    <row r="11643">
      <c r="B11643" s="4" t="s">
        <v>3659</v>
      </c>
      <c r="C11643" s="12" t="str">
        <f>IFERROR(__xludf.DUMMYFUNCTION("TEXTJOIN("";"", TRUE, FILTER($B$2:$B$14794, #REF!=$D$2:$D$14794))"),"#N/A")</f>
        <v>#N/A</v>
      </c>
    </row>
    <row r="11644">
      <c r="B11644" s="4" t="s">
        <v>3659</v>
      </c>
      <c r="C11644" s="12" t="str">
        <f>IFERROR(__xludf.DUMMYFUNCTION("TEXTJOIN("";"", TRUE, FILTER($B$2:$B$14794, #REF!=$D$2:$D$14794))"),"#N/A")</f>
        <v>#N/A</v>
      </c>
    </row>
    <row r="11645">
      <c r="B11645" s="4" t="s">
        <v>3659</v>
      </c>
      <c r="C11645" s="12" t="str">
        <f>IFERROR(__xludf.DUMMYFUNCTION("TEXTJOIN("";"", TRUE, FILTER($B$2:$B$14794, #REF!=$D$2:$D$14794))"),"#N/A")</f>
        <v>#N/A</v>
      </c>
    </row>
    <row r="11646">
      <c r="B11646" s="4" t="s">
        <v>3659</v>
      </c>
      <c r="C11646" s="12" t="str">
        <f>IFERROR(__xludf.DUMMYFUNCTION("TEXTJOIN("";"", TRUE, FILTER($B$2:$B$14794, #REF!=$D$2:$D$14794))"),"#N/A")</f>
        <v>#N/A</v>
      </c>
    </row>
    <row r="11647">
      <c r="B11647" s="4" t="s">
        <v>3659</v>
      </c>
      <c r="C11647" s="12" t="str">
        <f>IFERROR(__xludf.DUMMYFUNCTION("TEXTJOIN("";"", TRUE, FILTER($B$2:$B$14794, #REF!=$D$2:$D$14794))"),"#N/A")</f>
        <v>#N/A</v>
      </c>
    </row>
    <row r="11648">
      <c r="B11648" s="4" t="s">
        <v>3659</v>
      </c>
      <c r="C11648" s="12" t="str">
        <f>IFERROR(__xludf.DUMMYFUNCTION("TEXTJOIN("";"", TRUE, FILTER($B$2:$B$14794, #REF!=$D$2:$D$14794))"),"#N/A")</f>
        <v>#N/A</v>
      </c>
    </row>
    <row r="11649">
      <c r="B11649" s="4" t="s">
        <v>3659</v>
      </c>
      <c r="C11649" s="12" t="str">
        <f>IFERROR(__xludf.DUMMYFUNCTION("TEXTJOIN("";"", TRUE, FILTER($B$2:$B$14794, #REF!=$D$2:$D$14794))"),"#N/A")</f>
        <v>#N/A</v>
      </c>
    </row>
    <row r="11650">
      <c r="B11650" s="4" t="s">
        <v>3659</v>
      </c>
      <c r="C11650" s="12" t="str">
        <f>IFERROR(__xludf.DUMMYFUNCTION("TEXTJOIN("";"", TRUE, FILTER($B$2:$B$14794, #REF!=$D$2:$D$14794))"),"#N/A")</f>
        <v>#N/A</v>
      </c>
    </row>
    <row r="11651">
      <c r="B11651" s="4" t="s">
        <v>3659</v>
      </c>
      <c r="C11651" s="12" t="str">
        <f>IFERROR(__xludf.DUMMYFUNCTION("TEXTJOIN("";"", TRUE, FILTER($B$2:$B$14794, #REF!=$D$2:$D$14794))"),"#N/A")</f>
        <v>#N/A</v>
      </c>
    </row>
    <row r="11652">
      <c r="B11652" s="4" t="s">
        <v>3659</v>
      </c>
      <c r="C11652" s="12" t="str">
        <f>IFERROR(__xludf.DUMMYFUNCTION("TEXTJOIN("";"", TRUE, FILTER($B$2:$B$14794, #REF!=$D$2:$D$14794))"),"#N/A")</f>
        <v>#N/A</v>
      </c>
    </row>
    <row r="11653">
      <c r="B11653" s="4" t="s">
        <v>3661</v>
      </c>
      <c r="C11653" s="12" t="str">
        <f>IFERROR(__xludf.DUMMYFUNCTION("TEXTJOIN("";"", TRUE, FILTER($B$2:$B$14794, #REF!=$D$2:$D$14794))"),"#N/A")</f>
        <v>#N/A</v>
      </c>
    </row>
    <row r="11654">
      <c r="B11654" s="4" t="s">
        <v>3661</v>
      </c>
      <c r="C11654" s="12" t="str">
        <f>IFERROR(__xludf.DUMMYFUNCTION("TEXTJOIN("";"", TRUE, FILTER($B$2:$B$14794, #REF!=$D$2:$D$14794))"),"#N/A")</f>
        <v>#N/A</v>
      </c>
    </row>
    <row r="11655">
      <c r="B11655" s="4" t="s">
        <v>3661</v>
      </c>
      <c r="C11655" s="12" t="str">
        <f>IFERROR(__xludf.DUMMYFUNCTION("TEXTJOIN("";"", TRUE, FILTER($B$2:$B$14794, #REF!=$D$2:$D$14794))"),"#N/A")</f>
        <v>#N/A</v>
      </c>
    </row>
    <row r="11656">
      <c r="B11656" s="4" t="s">
        <v>3661</v>
      </c>
      <c r="C11656" s="12" t="str">
        <f>IFERROR(__xludf.DUMMYFUNCTION("TEXTJOIN("";"", TRUE, FILTER($B$2:$B$14794, #REF!=$D$2:$D$14794))"),"#N/A")</f>
        <v>#N/A</v>
      </c>
    </row>
    <row r="11657">
      <c r="B11657" s="4" t="s">
        <v>3661</v>
      </c>
      <c r="C11657" s="12" t="str">
        <f>IFERROR(__xludf.DUMMYFUNCTION("TEXTJOIN("";"", TRUE, FILTER($B$2:$B$14794, #REF!=$D$2:$D$14794))"),"#N/A")</f>
        <v>#N/A</v>
      </c>
    </row>
    <row r="11658">
      <c r="B11658" s="4" t="s">
        <v>3661</v>
      </c>
      <c r="C11658" s="12" t="str">
        <f>IFERROR(__xludf.DUMMYFUNCTION("TEXTJOIN("";"", TRUE, FILTER($B$2:$B$14794, #REF!=$D$2:$D$14794))"),"#N/A")</f>
        <v>#N/A</v>
      </c>
    </row>
    <row r="11659">
      <c r="B11659" s="4" t="s">
        <v>3661</v>
      </c>
      <c r="C11659" s="12" t="str">
        <f>IFERROR(__xludf.DUMMYFUNCTION("TEXTJOIN("";"", TRUE, FILTER($B$2:$B$14794, #REF!=$D$2:$D$14794))"),"#N/A")</f>
        <v>#N/A</v>
      </c>
    </row>
    <row r="11660">
      <c r="B11660" s="4" t="s">
        <v>3661</v>
      </c>
      <c r="C11660" s="12" t="str">
        <f>IFERROR(__xludf.DUMMYFUNCTION("TEXTJOIN("";"", TRUE, FILTER($B$2:$B$14794, #REF!=$D$2:$D$14794))"),"#N/A")</f>
        <v>#N/A</v>
      </c>
    </row>
    <row r="11661">
      <c r="B11661" s="4" t="s">
        <v>3661</v>
      </c>
      <c r="C11661" s="12" t="str">
        <f>IFERROR(__xludf.DUMMYFUNCTION("TEXTJOIN("";"", TRUE, FILTER($B$2:$B$14794, #REF!=$D$2:$D$14794))"),"#N/A")</f>
        <v>#N/A</v>
      </c>
    </row>
    <row r="11662">
      <c r="B11662" s="4" t="s">
        <v>3661</v>
      </c>
      <c r="C11662" s="12" t="str">
        <f>IFERROR(__xludf.DUMMYFUNCTION("TEXTJOIN("";"", TRUE, FILTER($B$2:$B$14794, #REF!=$D$2:$D$14794))"),"#N/A")</f>
        <v>#N/A</v>
      </c>
    </row>
    <row r="11663">
      <c r="B11663" s="4" t="s">
        <v>3663</v>
      </c>
      <c r="C11663" s="12" t="str">
        <f>IFERROR(__xludf.DUMMYFUNCTION("TEXTJOIN("";"", TRUE, FILTER($B$2:$B$14794, #REF!=$D$2:$D$14794))"),"#N/A")</f>
        <v>#N/A</v>
      </c>
    </row>
    <row r="11664">
      <c r="B11664" s="4" t="s">
        <v>3663</v>
      </c>
      <c r="C11664" s="12" t="str">
        <f>IFERROR(__xludf.DUMMYFUNCTION("TEXTJOIN("";"", TRUE, FILTER($B$2:$B$14794, #REF!=$D$2:$D$14794))"),"#N/A")</f>
        <v>#N/A</v>
      </c>
    </row>
    <row r="11665">
      <c r="B11665" s="4" t="s">
        <v>3663</v>
      </c>
      <c r="C11665" s="12" t="str">
        <f>IFERROR(__xludf.DUMMYFUNCTION("TEXTJOIN("";"", TRUE, FILTER($B$2:$B$14794, #REF!=$D$2:$D$14794))"),"#N/A")</f>
        <v>#N/A</v>
      </c>
    </row>
    <row r="11666">
      <c r="B11666" s="4" t="s">
        <v>3663</v>
      </c>
      <c r="C11666" s="12" t="str">
        <f>IFERROR(__xludf.DUMMYFUNCTION("TEXTJOIN("";"", TRUE, FILTER($B$2:$B$14794, #REF!=$D$2:$D$14794))"),"#N/A")</f>
        <v>#N/A</v>
      </c>
    </row>
    <row r="11667">
      <c r="B11667" s="4" t="s">
        <v>3663</v>
      </c>
      <c r="C11667" s="12" t="str">
        <f>IFERROR(__xludf.DUMMYFUNCTION("TEXTJOIN("";"", TRUE, FILTER($B$2:$B$14794, #REF!=$D$2:$D$14794))"),"#N/A")</f>
        <v>#N/A</v>
      </c>
    </row>
    <row r="11668">
      <c r="B11668" s="4" t="s">
        <v>3663</v>
      </c>
      <c r="C11668" s="12" t="str">
        <f>IFERROR(__xludf.DUMMYFUNCTION("TEXTJOIN("";"", TRUE, FILTER($B$2:$B$14794, #REF!=$D$2:$D$14794))"),"#N/A")</f>
        <v>#N/A</v>
      </c>
    </row>
    <row r="11669">
      <c r="B11669" s="4" t="s">
        <v>3663</v>
      </c>
      <c r="C11669" s="12" t="str">
        <f>IFERROR(__xludf.DUMMYFUNCTION("TEXTJOIN("";"", TRUE, FILTER($B$2:$B$14794, #REF!=$D$2:$D$14794))"),"#N/A")</f>
        <v>#N/A</v>
      </c>
    </row>
    <row r="11670">
      <c r="B11670" s="4" t="s">
        <v>3663</v>
      </c>
      <c r="C11670" s="12" t="str">
        <f>IFERROR(__xludf.DUMMYFUNCTION("TEXTJOIN("";"", TRUE, FILTER($B$2:$B$14794, #REF!=$D$2:$D$14794))"),"#N/A")</f>
        <v>#N/A</v>
      </c>
    </row>
    <row r="11671">
      <c r="B11671" s="4" t="s">
        <v>3663</v>
      </c>
      <c r="C11671" s="12" t="str">
        <f>IFERROR(__xludf.DUMMYFUNCTION("TEXTJOIN("";"", TRUE, FILTER($B$2:$B$14794, #REF!=$D$2:$D$14794))"),"#N/A")</f>
        <v>#N/A</v>
      </c>
    </row>
    <row r="11672">
      <c r="B11672" s="4" t="s">
        <v>3663</v>
      </c>
      <c r="C11672" s="12" t="str">
        <f>IFERROR(__xludf.DUMMYFUNCTION("TEXTJOIN("";"", TRUE, FILTER($B$2:$B$14794, #REF!=$D$2:$D$14794))"),"#N/A")</f>
        <v>#N/A</v>
      </c>
    </row>
    <row r="11673">
      <c r="B11673" s="4" t="s">
        <v>3665</v>
      </c>
      <c r="C11673" s="12" t="str">
        <f>IFERROR(__xludf.DUMMYFUNCTION("TEXTJOIN("";"", TRUE, FILTER($B$2:$B$14794, #REF!=$D$2:$D$14794))"),"#N/A")</f>
        <v>#N/A</v>
      </c>
    </row>
    <row r="11674">
      <c r="B11674" s="4" t="s">
        <v>3665</v>
      </c>
      <c r="C11674" s="12" t="str">
        <f>IFERROR(__xludf.DUMMYFUNCTION("TEXTJOIN("";"", TRUE, FILTER($B$2:$B$14794, #REF!=$D$2:$D$14794))"),"#N/A")</f>
        <v>#N/A</v>
      </c>
    </row>
    <row r="11675">
      <c r="B11675" s="4" t="s">
        <v>3665</v>
      </c>
      <c r="C11675" s="12" t="str">
        <f>IFERROR(__xludf.DUMMYFUNCTION("TEXTJOIN("";"", TRUE, FILTER($B$2:$B$14794, #REF!=$D$2:$D$14794))"),"#N/A")</f>
        <v>#N/A</v>
      </c>
    </row>
    <row r="11676">
      <c r="B11676" s="4" t="s">
        <v>3665</v>
      </c>
      <c r="C11676" s="12" t="str">
        <f>IFERROR(__xludf.DUMMYFUNCTION("TEXTJOIN("";"", TRUE, FILTER($B$2:$B$14794, #REF!=$D$2:$D$14794))"),"#N/A")</f>
        <v>#N/A</v>
      </c>
    </row>
    <row r="11677">
      <c r="B11677" s="4" t="s">
        <v>3665</v>
      </c>
      <c r="C11677" s="12" t="str">
        <f>IFERROR(__xludf.DUMMYFUNCTION("TEXTJOIN("";"", TRUE, FILTER($B$2:$B$14794, #REF!=$D$2:$D$14794))"),"#N/A")</f>
        <v>#N/A</v>
      </c>
    </row>
    <row r="11678">
      <c r="B11678" s="4" t="s">
        <v>3665</v>
      </c>
      <c r="C11678" s="12" t="str">
        <f>IFERROR(__xludf.DUMMYFUNCTION("TEXTJOIN("";"", TRUE, FILTER($B$2:$B$14794, #REF!=$D$2:$D$14794))"),"#N/A")</f>
        <v>#N/A</v>
      </c>
    </row>
    <row r="11679">
      <c r="B11679" s="4" t="s">
        <v>3665</v>
      </c>
      <c r="C11679" s="12" t="str">
        <f>IFERROR(__xludf.DUMMYFUNCTION("TEXTJOIN("";"", TRUE, FILTER($B$2:$B$14794, #REF!=$D$2:$D$14794))"),"#N/A")</f>
        <v>#N/A</v>
      </c>
    </row>
    <row r="11680">
      <c r="B11680" s="4" t="s">
        <v>3665</v>
      </c>
      <c r="C11680" s="12" t="str">
        <f>IFERROR(__xludf.DUMMYFUNCTION("TEXTJOIN("";"", TRUE, FILTER($B$2:$B$14794, #REF!=$D$2:$D$14794))"),"#N/A")</f>
        <v>#N/A</v>
      </c>
    </row>
    <row r="11681">
      <c r="B11681" s="4" t="s">
        <v>3665</v>
      </c>
      <c r="C11681" s="12" t="str">
        <f>IFERROR(__xludf.DUMMYFUNCTION("TEXTJOIN("";"", TRUE, FILTER($B$2:$B$14794, #REF!=$D$2:$D$14794))"),"#N/A")</f>
        <v>#N/A</v>
      </c>
    </row>
    <row r="11682">
      <c r="B11682" s="4" t="s">
        <v>3665</v>
      </c>
      <c r="C11682" s="12" t="str">
        <f>IFERROR(__xludf.DUMMYFUNCTION("TEXTJOIN("";"", TRUE, FILTER($B$2:$B$14794, #REF!=$D$2:$D$14794))"),"#N/A")</f>
        <v>#N/A</v>
      </c>
    </row>
    <row r="11683">
      <c r="B11683" s="4" t="s">
        <v>3667</v>
      </c>
      <c r="C11683" s="12" t="str">
        <f>IFERROR(__xludf.DUMMYFUNCTION("TEXTJOIN("";"", TRUE, FILTER($B$2:$B$14794, #REF!=$D$2:$D$14794))"),"#N/A")</f>
        <v>#N/A</v>
      </c>
    </row>
    <row r="11684">
      <c r="B11684" s="4" t="s">
        <v>3667</v>
      </c>
      <c r="C11684" s="12" t="str">
        <f>IFERROR(__xludf.DUMMYFUNCTION("TEXTJOIN("";"", TRUE, FILTER($B$2:$B$14794, #REF!=$D$2:$D$14794))"),"#N/A")</f>
        <v>#N/A</v>
      </c>
    </row>
    <row r="11685">
      <c r="B11685" s="4" t="s">
        <v>3667</v>
      </c>
      <c r="C11685" s="12" t="str">
        <f>IFERROR(__xludf.DUMMYFUNCTION("TEXTJOIN("";"", TRUE, FILTER($B$2:$B$14794, #REF!=$D$2:$D$14794))"),"#N/A")</f>
        <v>#N/A</v>
      </c>
    </row>
    <row r="11686">
      <c r="B11686" s="4" t="s">
        <v>3667</v>
      </c>
      <c r="C11686" s="12" t="str">
        <f>IFERROR(__xludf.DUMMYFUNCTION("TEXTJOIN("";"", TRUE, FILTER($B$2:$B$14794, #REF!=$D$2:$D$14794))"),"#N/A")</f>
        <v>#N/A</v>
      </c>
    </row>
    <row r="11687">
      <c r="B11687" s="4" t="s">
        <v>3667</v>
      </c>
      <c r="C11687" s="12" t="str">
        <f>IFERROR(__xludf.DUMMYFUNCTION("TEXTJOIN("";"", TRUE, FILTER($B$2:$B$14794, #REF!=$D$2:$D$14794))"),"#N/A")</f>
        <v>#N/A</v>
      </c>
    </row>
    <row r="11688">
      <c r="B11688" s="4" t="s">
        <v>3667</v>
      </c>
      <c r="C11688" s="12" t="str">
        <f>IFERROR(__xludf.DUMMYFUNCTION("TEXTJOIN("";"", TRUE, FILTER($B$2:$B$14794, #REF!=$D$2:$D$14794))"),"#N/A")</f>
        <v>#N/A</v>
      </c>
    </row>
    <row r="11689">
      <c r="B11689" s="4" t="s">
        <v>3667</v>
      </c>
      <c r="C11689" s="12" t="str">
        <f>IFERROR(__xludf.DUMMYFUNCTION("TEXTJOIN("";"", TRUE, FILTER($B$2:$B$14794, #REF!=$D$2:$D$14794))"),"#N/A")</f>
        <v>#N/A</v>
      </c>
    </row>
    <row r="11690">
      <c r="B11690" s="4" t="s">
        <v>3667</v>
      </c>
      <c r="C11690" s="12" t="str">
        <f>IFERROR(__xludf.DUMMYFUNCTION("TEXTJOIN("";"", TRUE, FILTER($B$2:$B$14794, #REF!=$D$2:$D$14794))"),"#N/A")</f>
        <v>#N/A</v>
      </c>
    </row>
    <row r="11691">
      <c r="B11691" s="4" t="s">
        <v>3667</v>
      </c>
      <c r="C11691" s="12" t="str">
        <f>IFERROR(__xludf.DUMMYFUNCTION("TEXTJOIN("";"", TRUE, FILTER($B$2:$B$14794, #REF!=$D$2:$D$14794))"),"#N/A")</f>
        <v>#N/A</v>
      </c>
    </row>
    <row r="11692">
      <c r="B11692" s="4" t="s">
        <v>3667</v>
      </c>
      <c r="C11692" s="12" t="str">
        <f>IFERROR(__xludf.DUMMYFUNCTION("TEXTJOIN("";"", TRUE, FILTER($B$2:$B$14794, #REF!=$D$2:$D$14794))"),"#N/A")</f>
        <v>#N/A</v>
      </c>
    </row>
    <row r="11693">
      <c r="B11693" s="4" t="s">
        <v>3669</v>
      </c>
      <c r="C11693" s="12" t="str">
        <f>IFERROR(__xludf.DUMMYFUNCTION("TEXTJOIN("";"", TRUE, FILTER($B$2:$B$14794, #REF!=$D$2:$D$14794))"),"#N/A")</f>
        <v>#N/A</v>
      </c>
    </row>
    <row r="11694">
      <c r="B11694" s="4" t="s">
        <v>3669</v>
      </c>
      <c r="C11694" s="12" t="str">
        <f>IFERROR(__xludf.DUMMYFUNCTION("TEXTJOIN("";"", TRUE, FILTER($B$2:$B$14794, #REF!=$D$2:$D$14794))"),"#N/A")</f>
        <v>#N/A</v>
      </c>
    </row>
    <row r="11695">
      <c r="B11695" s="4" t="s">
        <v>3669</v>
      </c>
      <c r="C11695" s="12" t="str">
        <f>IFERROR(__xludf.DUMMYFUNCTION("TEXTJOIN("";"", TRUE, FILTER($B$2:$B$14794, #REF!=$D$2:$D$14794))"),"#N/A")</f>
        <v>#N/A</v>
      </c>
    </row>
    <row r="11696">
      <c r="B11696" s="4" t="s">
        <v>3669</v>
      </c>
      <c r="C11696" s="12" t="str">
        <f>IFERROR(__xludf.DUMMYFUNCTION("TEXTJOIN("";"", TRUE, FILTER($B$2:$B$14794, #REF!=$D$2:$D$14794))"),"#N/A")</f>
        <v>#N/A</v>
      </c>
    </row>
    <row r="11697">
      <c r="B11697" s="4" t="s">
        <v>3669</v>
      </c>
      <c r="C11697" s="12" t="str">
        <f>IFERROR(__xludf.DUMMYFUNCTION("TEXTJOIN("";"", TRUE, FILTER($B$2:$B$14794, #REF!=$D$2:$D$14794))"),"#N/A")</f>
        <v>#N/A</v>
      </c>
    </row>
    <row r="11698">
      <c r="B11698" s="4" t="s">
        <v>3669</v>
      </c>
      <c r="C11698" s="12" t="str">
        <f>IFERROR(__xludf.DUMMYFUNCTION("TEXTJOIN("";"", TRUE, FILTER($B$2:$B$14794, #REF!=$D$2:$D$14794))"),"#N/A")</f>
        <v>#N/A</v>
      </c>
    </row>
    <row r="11699">
      <c r="B11699" s="4" t="s">
        <v>3669</v>
      </c>
      <c r="C11699" s="12" t="str">
        <f>IFERROR(__xludf.DUMMYFUNCTION("TEXTJOIN("";"", TRUE, FILTER($B$2:$B$14794, #REF!=$D$2:$D$14794))"),"#N/A")</f>
        <v>#N/A</v>
      </c>
    </row>
    <row r="11700">
      <c r="B11700" s="4" t="s">
        <v>3669</v>
      </c>
      <c r="C11700" s="12" t="str">
        <f>IFERROR(__xludf.DUMMYFUNCTION("TEXTJOIN("";"", TRUE, FILTER($B$2:$B$14794, #REF!=$D$2:$D$14794))"),"#N/A")</f>
        <v>#N/A</v>
      </c>
    </row>
    <row r="11701">
      <c r="B11701" s="4" t="s">
        <v>3669</v>
      </c>
      <c r="C11701" s="12" t="str">
        <f>IFERROR(__xludf.DUMMYFUNCTION("TEXTJOIN("";"", TRUE, FILTER($B$2:$B$14794, #REF!=$D$2:$D$14794))"),"#N/A")</f>
        <v>#N/A</v>
      </c>
    </row>
    <row r="11702">
      <c r="B11702" s="4" t="s">
        <v>3669</v>
      </c>
      <c r="C11702" s="12" t="str">
        <f>IFERROR(__xludf.DUMMYFUNCTION("TEXTJOIN("";"", TRUE, FILTER($B$2:$B$14794, #REF!=$D$2:$D$14794))"),"#N/A")</f>
        <v>#N/A</v>
      </c>
    </row>
    <row r="11703">
      <c r="B11703" s="4" t="s">
        <v>3671</v>
      </c>
      <c r="C11703" s="12" t="str">
        <f>IFERROR(__xludf.DUMMYFUNCTION("TEXTJOIN("";"", TRUE, FILTER($B$2:$B$14794, #REF!=$D$2:$D$14794))"),"#N/A")</f>
        <v>#N/A</v>
      </c>
    </row>
    <row r="11704">
      <c r="B11704" s="4" t="s">
        <v>3671</v>
      </c>
      <c r="C11704" s="12" t="str">
        <f>IFERROR(__xludf.DUMMYFUNCTION("TEXTJOIN("";"", TRUE, FILTER($B$2:$B$14794, #REF!=$D$2:$D$14794))"),"#N/A")</f>
        <v>#N/A</v>
      </c>
    </row>
    <row r="11705">
      <c r="B11705" s="4" t="s">
        <v>3671</v>
      </c>
      <c r="C11705" s="12" t="str">
        <f>IFERROR(__xludf.DUMMYFUNCTION("TEXTJOIN("";"", TRUE, FILTER($B$2:$B$14794, #REF!=$D$2:$D$14794))"),"#N/A")</f>
        <v>#N/A</v>
      </c>
    </row>
    <row r="11706">
      <c r="B11706" s="4" t="s">
        <v>3671</v>
      </c>
      <c r="C11706" s="12" t="str">
        <f>IFERROR(__xludf.DUMMYFUNCTION("TEXTJOIN("";"", TRUE, FILTER($B$2:$B$14794, #REF!=$D$2:$D$14794))"),"#N/A")</f>
        <v>#N/A</v>
      </c>
    </row>
    <row r="11707">
      <c r="B11707" s="4" t="s">
        <v>3671</v>
      </c>
      <c r="C11707" s="12" t="str">
        <f>IFERROR(__xludf.DUMMYFUNCTION("TEXTJOIN("";"", TRUE, FILTER($B$2:$B$14794, #REF!=$D$2:$D$14794))"),"#N/A")</f>
        <v>#N/A</v>
      </c>
    </row>
    <row r="11708">
      <c r="B11708" s="4" t="s">
        <v>3671</v>
      </c>
      <c r="C11708" s="12" t="str">
        <f>IFERROR(__xludf.DUMMYFUNCTION("TEXTJOIN("";"", TRUE, FILTER($B$2:$B$14794, #REF!=$D$2:$D$14794))"),"#N/A")</f>
        <v>#N/A</v>
      </c>
    </row>
    <row r="11709">
      <c r="B11709" s="4" t="s">
        <v>3671</v>
      </c>
      <c r="C11709" s="12" t="str">
        <f>IFERROR(__xludf.DUMMYFUNCTION("TEXTJOIN("";"", TRUE, FILTER($B$2:$B$14794, #REF!=$D$2:$D$14794))"),"#N/A")</f>
        <v>#N/A</v>
      </c>
    </row>
    <row r="11710">
      <c r="B11710" s="4" t="s">
        <v>3671</v>
      </c>
      <c r="C11710" s="12" t="str">
        <f>IFERROR(__xludf.DUMMYFUNCTION("TEXTJOIN("";"", TRUE, FILTER($B$2:$B$14794, #REF!=$D$2:$D$14794))"),"#N/A")</f>
        <v>#N/A</v>
      </c>
    </row>
    <row r="11711">
      <c r="B11711" s="4" t="s">
        <v>3671</v>
      </c>
      <c r="C11711" s="12" t="str">
        <f>IFERROR(__xludf.DUMMYFUNCTION("TEXTJOIN("";"", TRUE, FILTER($B$2:$B$14794, #REF!=$D$2:$D$14794))"),"#N/A")</f>
        <v>#N/A</v>
      </c>
    </row>
    <row r="11712">
      <c r="B11712" s="4" t="s">
        <v>3671</v>
      </c>
      <c r="C11712" s="12" t="str">
        <f>IFERROR(__xludf.DUMMYFUNCTION("TEXTJOIN("";"", TRUE, FILTER($B$2:$B$14794, #REF!=$D$2:$D$14794))"),"#N/A")</f>
        <v>#N/A</v>
      </c>
    </row>
    <row r="11713">
      <c r="B11713" s="4" t="s">
        <v>3673</v>
      </c>
      <c r="C11713" s="12" t="str">
        <f>IFERROR(__xludf.DUMMYFUNCTION("TEXTJOIN("";"", TRUE, FILTER($B$2:$B$14794, #REF!=$D$2:$D$14794))"),"#N/A")</f>
        <v>#N/A</v>
      </c>
    </row>
    <row r="11714">
      <c r="B11714" s="4" t="s">
        <v>3673</v>
      </c>
      <c r="C11714" s="12" t="str">
        <f>IFERROR(__xludf.DUMMYFUNCTION("TEXTJOIN("";"", TRUE, FILTER($B$2:$B$14794, #REF!=$D$2:$D$14794))"),"#N/A")</f>
        <v>#N/A</v>
      </c>
    </row>
    <row r="11715">
      <c r="B11715" s="4" t="s">
        <v>3673</v>
      </c>
      <c r="C11715" s="12" t="str">
        <f>IFERROR(__xludf.DUMMYFUNCTION("TEXTJOIN("";"", TRUE, FILTER($B$2:$B$14794, #REF!=$D$2:$D$14794))"),"#N/A")</f>
        <v>#N/A</v>
      </c>
    </row>
    <row r="11716">
      <c r="B11716" s="4" t="s">
        <v>3673</v>
      </c>
      <c r="C11716" s="12" t="str">
        <f>IFERROR(__xludf.DUMMYFUNCTION("TEXTJOIN("";"", TRUE, FILTER($B$2:$B$14794, #REF!=$D$2:$D$14794))"),"#N/A")</f>
        <v>#N/A</v>
      </c>
    </row>
    <row r="11717">
      <c r="B11717" s="4" t="s">
        <v>3673</v>
      </c>
      <c r="C11717" s="12" t="str">
        <f>IFERROR(__xludf.DUMMYFUNCTION("TEXTJOIN("";"", TRUE, FILTER($B$2:$B$14794, #REF!=$D$2:$D$14794))"),"#N/A")</f>
        <v>#N/A</v>
      </c>
    </row>
    <row r="11718">
      <c r="B11718" s="4" t="s">
        <v>3673</v>
      </c>
      <c r="C11718" s="12" t="str">
        <f>IFERROR(__xludf.DUMMYFUNCTION("TEXTJOIN("";"", TRUE, FILTER($B$2:$B$14794, #REF!=$D$2:$D$14794))"),"#N/A")</f>
        <v>#N/A</v>
      </c>
    </row>
    <row r="11719">
      <c r="B11719" s="4" t="s">
        <v>3673</v>
      </c>
      <c r="C11719" s="12" t="str">
        <f>IFERROR(__xludf.DUMMYFUNCTION("TEXTJOIN("";"", TRUE, FILTER($B$2:$B$14794, #REF!=$D$2:$D$14794))"),"#N/A")</f>
        <v>#N/A</v>
      </c>
    </row>
    <row r="11720">
      <c r="B11720" s="4" t="s">
        <v>3673</v>
      </c>
      <c r="C11720" s="12" t="str">
        <f>IFERROR(__xludf.DUMMYFUNCTION("TEXTJOIN("";"", TRUE, FILTER($B$2:$B$14794, #REF!=$D$2:$D$14794))"),"#N/A")</f>
        <v>#N/A</v>
      </c>
    </row>
    <row r="11721">
      <c r="B11721" s="4" t="s">
        <v>3673</v>
      </c>
      <c r="C11721" s="12" t="str">
        <f>IFERROR(__xludf.DUMMYFUNCTION("TEXTJOIN("";"", TRUE, FILTER($B$2:$B$14794, #REF!=$D$2:$D$14794))"),"#N/A")</f>
        <v>#N/A</v>
      </c>
    </row>
    <row r="11722">
      <c r="B11722" s="4" t="s">
        <v>3673</v>
      </c>
      <c r="C11722" s="12" t="str">
        <f>IFERROR(__xludf.DUMMYFUNCTION("TEXTJOIN("";"", TRUE, FILTER($B$2:$B$14794, #REF!=$D$2:$D$14794))"),"#N/A")</f>
        <v>#N/A</v>
      </c>
    </row>
    <row r="11723">
      <c r="B11723" s="4" t="s">
        <v>3675</v>
      </c>
      <c r="C11723" s="12" t="str">
        <f>IFERROR(__xludf.DUMMYFUNCTION("TEXTJOIN("";"", TRUE, FILTER($B$2:$B$14794, #REF!=$D$2:$D$14794))"),"#N/A")</f>
        <v>#N/A</v>
      </c>
    </row>
    <row r="11724">
      <c r="B11724" s="4" t="s">
        <v>3675</v>
      </c>
      <c r="C11724" s="12" t="str">
        <f>IFERROR(__xludf.DUMMYFUNCTION("TEXTJOIN("";"", TRUE, FILTER($B$2:$B$14794, #REF!=$D$2:$D$14794))"),"#N/A")</f>
        <v>#N/A</v>
      </c>
    </row>
    <row r="11725">
      <c r="B11725" s="4" t="s">
        <v>3675</v>
      </c>
      <c r="C11725" s="12" t="str">
        <f>IFERROR(__xludf.DUMMYFUNCTION("TEXTJOIN("";"", TRUE, FILTER($B$2:$B$14794, #REF!=$D$2:$D$14794))"),"#N/A")</f>
        <v>#N/A</v>
      </c>
    </row>
    <row r="11726">
      <c r="B11726" s="4" t="s">
        <v>3675</v>
      </c>
      <c r="C11726" s="12" t="str">
        <f>IFERROR(__xludf.DUMMYFUNCTION("TEXTJOIN("";"", TRUE, FILTER($B$2:$B$14794, #REF!=$D$2:$D$14794))"),"#N/A")</f>
        <v>#N/A</v>
      </c>
    </row>
    <row r="11727">
      <c r="B11727" s="4" t="s">
        <v>3675</v>
      </c>
      <c r="C11727" s="12" t="str">
        <f>IFERROR(__xludf.DUMMYFUNCTION("TEXTJOIN("";"", TRUE, FILTER($B$2:$B$14794, #REF!=$D$2:$D$14794))"),"#N/A")</f>
        <v>#N/A</v>
      </c>
    </row>
    <row r="11728">
      <c r="B11728" s="4" t="s">
        <v>3675</v>
      </c>
      <c r="C11728" s="12" t="str">
        <f>IFERROR(__xludf.DUMMYFUNCTION("TEXTJOIN("";"", TRUE, FILTER($B$2:$B$14794, #REF!=$D$2:$D$14794))"),"#N/A")</f>
        <v>#N/A</v>
      </c>
    </row>
    <row r="11729">
      <c r="B11729" s="4" t="s">
        <v>3675</v>
      </c>
      <c r="C11729" s="12" t="str">
        <f>IFERROR(__xludf.DUMMYFUNCTION("TEXTJOIN("";"", TRUE, FILTER($B$2:$B$14794, #REF!=$D$2:$D$14794))"),"#N/A")</f>
        <v>#N/A</v>
      </c>
    </row>
    <row r="11730">
      <c r="B11730" s="4" t="s">
        <v>3675</v>
      </c>
      <c r="C11730" s="12" t="str">
        <f>IFERROR(__xludf.DUMMYFUNCTION("TEXTJOIN("";"", TRUE, FILTER($B$2:$B$14794, #REF!=$D$2:$D$14794))"),"#N/A")</f>
        <v>#N/A</v>
      </c>
    </row>
    <row r="11731">
      <c r="B11731" s="4" t="s">
        <v>3675</v>
      </c>
      <c r="C11731" s="12" t="str">
        <f>IFERROR(__xludf.DUMMYFUNCTION("TEXTJOIN("";"", TRUE, FILTER($B$2:$B$14794, #REF!=$D$2:$D$14794))"),"#N/A")</f>
        <v>#N/A</v>
      </c>
    </row>
    <row r="11732">
      <c r="B11732" s="4" t="s">
        <v>3675</v>
      </c>
      <c r="C11732" s="12" t="str">
        <f>IFERROR(__xludf.DUMMYFUNCTION("TEXTJOIN("";"", TRUE, FILTER($B$2:$B$14794, #REF!=$D$2:$D$14794))"),"#N/A")</f>
        <v>#N/A</v>
      </c>
    </row>
    <row r="11733">
      <c r="B11733" s="4" t="s">
        <v>3677</v>
      </c>
      <c r="C11733" s="12" t="str">
        <f>IFERROR(__xludf.DUMMYFUNCTION("TEXTJOIN("";"", TRUE, FILTER($B$2:$B$14794, #REF!=$D$2:$D$14794))"),"#N/A")</f>
        <v>#N/A</v>
      </c>
    </row>
    <row r="11734">
      <c r="B11734" s="4" t="s">
        <v>3677</v>
      </c>
      <c r="C11734" s="12" t="str">
        <f>IFERROR(__xludf.DUMMYFUNCTION("TEXTJOIN("";"", TRUE, FILTER($B$2:$B$14794, #REF!=$D$2:$D$14794))"),"#N/A")</f>
        <v>#N/A</v>
      </c>
    </row>
    <row r="11735">
      <c r="B11735" s="4" t="s">
        <v>3677</v>
      </c>
      <c r="C11735" s="12" t="str">
        <f>IFERROR(__xludf.DUMMYFUNCTION("TEXTJOIN("";"", TRUE, FILTER($B$2:$B$14794, #REF!=$D$2:$D$14794))"),"#N/A")</f>
        <v>#N/A</v>
      </c>
    </row>
    <row r="11736">
      <c r="B11736" s="4" t="s">
        <v>3677</v>
      </c>
      <c r="C11736" s="12" t="str">
        <f>IFERROR(__xludf.DUMMYFUNCTION("TEXTJOIN("";"", TRUE, FILTER($B$2:$B$14794, #REF!=$D$2:$D$14794))"),"#N/A")</f>
        <v>#N/A</v>
      </c>
    </row>
    <row r="11737">
      <c r="B11737" s="4" t="s">
        <v>3677</v>
      </c>
      <c r="C11737" s="12" t="str">
        <f>IFERROR(__xludf.DUMMYFUNCTION("TEXTJOIN("";"", TRUE, FILTER($B$2:$B$14794, #REF!=$D$2:$D$14794))"),"#N/A")</f>
        <v>#N/A</v>
      </c>
    </row>
    <row r="11738">
      <c r="B11738" s="4" t="s">
        <v>3677</v>
      </c>
      <c r="C11738" s="12" t="str">
        <f>IFERROR(__xludf.DUMMYFUNCTION("TEXTJOIN("";"", TRUE, FILTER($B$2:$B$14794, #REF!=$D$2:$D$14794))"),"#N/A")</f>
        <v>#N/A</v>
      </c>
    </row>
    <row r="11739">
      <c r="B11739" s="4" t="s">
        <v>3677</v>
      </c>
      <c r="C11739" s="12" t="str">
        <f>IFERROR(__xludf.DUMMYFUNCTION("TEXTJOIN("";"", TRUE, FILTER($B$2:$B$14794, #REF!=$D$2:$D$14794))"),"#N/A")</f>
        <v>#N/A</v>
      </c>
    </row>
    <row r="11740">
      <c r="B11740" s="4" t="s">
        <v>3677</v>
      </c>
      <c r="C11740" s="12" t="str">
        <f>IFERROR(__xludf.DUMMYFUNCTION("TEXTJOIN("";"", TRUE, FILTER($B$2:$B$14794, #REF!=$D$2:$D$14794))"),"#N/A")</f>
        <v>#N/A</v>
      </c>
    </row>
    <row r="11741">
      <c r="B11741" s="4" t="s">
        <v>3677</v>
      </c>
      <c r="C11741" s="12" t="str">
        <f>IFERROR(__xludf.DUMMYFUNCTION("TEXTJOIN("";"", TRUE, FILTER($B$2:$B$14794, #REF!=$D$2:$D$14794))"),"#N/A")</f>
        <v>#N/A</v>
      </c>
    </row>
    <row r="11742">
      <c r="B11742" s="4" t="s">
        <v>3677</v>
      </c>
      <c r="C11742" s="12" t="str">
        <f>IFERROR(__xludf.DUMMYFUNCTION("TEXTJOIN("";"", TRUE, FILTER($B$2:$B$14794, #REF!=$D$2:$D$14794))"),"#N/A")</f>
        <v>#N/A</v>
      </c>
    </row>
    <row r="11743">
      <c r="B11743" s="4" t="s">
        <v>3679</v>
      </c>
      <c r="C11743" s="12" t="str">
        <f>IFERROR(__xludf.DUMMYFUNCTION("TEXTJOIN("";"", TRUE, FILTER($B$2:$B$14794, #REF!=$D$2:$D$14794))"),"#N/A")</f>
        <v>#N/A</v>
      </c>
    </row>
    <row r="11744">
      <c r="B11744" s="4" t="s">
        <v>3679</v>
      </c>
      <c r="C11744" s="12" t="str">
        <f>IFERROR(__xludf.DUMMYFUNCTION("TEXTJOIN("";"", TRUE, FILTER($B$2:$B$14794, #REF!=$D$2:$D$14794))"),"#N/A")</f>
        <v>#N/A</v>
      </c>
    </row>
    <row r="11745">
      <c r="B11745" s="4" t="s">
        <v>3679</v>
      </c>
      <c r="C11745" s="12" t="str">
        <f>IFERROR(__xludf.DUMMYFUNCTION("TEXTJOIN("";"", TRUE, FILTER($B$2:$B$14794, #REF!=$D$2:$D$14794))"),"#N/A")</f>
        <v>#N/A</v>
      </c>
    </row>
    <row r="11746">
      <c r="B11746" s="4" t="s">
        <v>3679</v>
      </c>
      <c r="C11746" s="12" t="str">
        <f>IFERROR(__xludf.DUMMYFUNCTION("TEXTJOIN("";"", TRUE, FILTER($B$2:$B$14794, #REF!=$D$2:$D$14794))"),"#N/A")</f>
        <v>#N/A</v>
      </c>
    </row>
    <row r="11747">
      <c r="B11747" s="4" t="s">
        <v>3679</v>
      </c>
      <c r="C11747" s="12" t="str">
        <f>IFERROR(__xludf.DUMMYFUNCTION("TEXTJOIN("";"", TRUE, FILTER($B$2:$B$14794, #REF!=$D$2:$D$14794))"),"#N/A")</f>
        <v>#N/A</v>
      </c>
    </row>
    <row r="11748">
      <c r="B11748" s="4" t="s">
        <v>3679</v>
      </c>
      <c r="C11748" s="12" t="str">
        <f>IFERROR(__xludf.DUMMYFUNCTION("TEXTJOIN("";"", TRUE, FILTER($B$2:$B$14794, #REF!=$D$2:$D$14794))"),"#N/A")</f>
        <v>#N/A</v>
      </c>
    </row>
    <row r="11749">
      <c r="B11749" s="4" t="s">
        <v>3679</v>
      </c>
      <c r="C11749" s="12" t="str">
        <f>IFERROR(__xludf.DUMMYFUNCTION("TEXTJOIN("";"", TRUE, FILTER($B$2:$B$14794, #REF!=$D$2:$D$14794))"),"#N/A")</f>
        <v>#N/A</v>
      </c>
    </row>
    <row r="11750">
      <c r="B11750" s="4" t="s">
        <v>3679</v>
      </c>
      <c r="C11750" s="12" t="str">
        <f>IFERROR(__xludf.DUMMYFUNCTION("TEXTJOIN("";"", TRUE, FILTER($B$2:$B$14794, #REF!=$D$2:$D$14794))"),"#N/A")</f>
        <v>#N/A</v>
      </c>
    </row>
    <row r="11751">
      <c r="B11751" s="4" t="s">
        <v>3679</v>
      </c>
      <c r="C11751" s="12" t="str">
        <f>IFERROR(__xludf.DUMMYFUNCTION("TEXTJOIN("";"", TRUE, FILTER($B$2:$B$14794, #REF!=$D$2:$D$14794))"),"#N/A")</f>
        <v>#N/A</v>
      </c>
    </row>
    <row r="11752">
      <c r="B11752" s="4" t="s">
        <v>3679</v>
      </c>
      <c r="C11752" s="12" t="str">
        <f>IFERROR(__xludf.DUMMYFUNCTION("TEXTJOIN("";"", TRUE, FILTER($B$2:$B$14794, #REF!=$D$2:$D$14794))"),"#N/A")</f>
        <v>#N/A</v>
      </c>
    </row>
    <row r="11753">
      <c r="B11753" s="4" t="s">
        <v>3681</v>
      </c>
      <c r="C11753" s="12" t="str">
        <f>IFERROR(__xludf.DUMMYFUNCTION("TEXTJOIN("";"", TRUE, FILTER($B$2:$B$14794, #REF!=$D$2:$D$14794))"),"#N/A")</f>
        <v>#N/A</v>
      </c>
    </row>
    <row r="11754">
      <c r="B11754" s="4" t="s">
        <v>3681</v>
      </c>
      <c r="C11754" s="12" t="str">
        <f>IFERROR(__xludf.DUMMYFUNCTION("TEXTJOIN("";"", TRUE, FILTER($B$2:$B$14794, #REF!=$D$2:$D$14794))"),"#N/A")</f>
        <v>#N/A</v>
      </c>
    </row>
    <row r="11755">
      <c r="B11755" s="4" t="s">
        <v>3681</v>
      </c>
      <c r="C11755" s="12" t="str">
        <f>IFERROR(__xludf.DUMMYFUNCTION("TEXTJOIN("";"", TRUE, FILTER($B$2:$B$14794, #REF!=$D$2:$D$14794))"),"#N/A")</f>
        <v>#N/A</v>
      </c>
    </row>
    <row r="11756">
      <c r="B11756" s="4" t="s">
        <v>3681</v>
      </c>
      <c r="C11756" s="12" t="str">
        <f>IFERROR(__xludf.DUMMYFUNCTION("TEXTJOIN("";"", TRUE, FILTER($B$2:$B$14794, #REF!=$D$2:$D$14794))"),"#N/A")</f>
        <v>#N/A</v>
      </c>
    </row>
    <row r="11757">
      <c r="B11757" s="4" t="s">
        <v>3681</v>
      </c>
      <c r="C11757" s="12" t="str">
        <f>IFERROR(__xludf.DUMMYFUNCTION("TEXTJOIN("";"", TRUE, FILTER($B$2:$B$14794, #REF!=$D$2:$D$14794))"),"#N/A")</f>
        <v>#N/A</v>
      </c>
    </row>
    <row r="11758">
      <c r="B11758" s="4" t="s">
        <v>3681</v>
      </c>
      <c r="C11758" s="12" t="str">
        <f>IFERROR(__xludf.DUMMYFUNCTION("TEXTJOIN("";"", TRUE, FILTER($B$2:$B$14794, #REF!=$D$2:$D$14794))"),"#N/A")</f>
        <v>#N/A</v>
      </c>
    </row>
    <row r="11759">
      <c r="B11759" s="4" t="s">
        <v>3681</v>
      </c>
      <c r="C11759" s="12" t="str">
        <f>IFERROR(__xludf.DUMMYFUNCTION("TEXTJOIN("";"", TRUE, FILTER($B$2:$B$14794, #REF!=$D$2:$D$14794))"),"#N/A")</f>
        <v>#N/A</v>
      </c>
    </row>
    <row r="11760">
      <c r="B11760" s="4" t="s">
        <v>3681</v>
      </c>
      <c r="C11760" s="12" t="str">
        <f>IFERROR(__xludf.DUMMYFUNCTION("TEXTJOIN("";"", TRUE, FILTER($B$2:$B$14794, #REF!=$D$2:$D$14794))"),"#N/A")</f>
        <v>#N/A</v>
      </c>
    </row>
    <row r="11761">
      <c r="B11761" s="4" t="s">
        <v>3681</v>
      </c>
      <c r="C11761" s="12" t="str">
        <f>IFERROR(__xludf.DUMMYFUNCTION("TEXTJOIN("";"", TRUE, FILTER($B$2:$B$14794, #REF!=$D$2:$D$14794))"),"#N/A")</f>
        <v>#N/A</v>
      </c>
    </row>
    <row r="11762">
      <c r="B11762" s="4" t="s">
        <v>3681</v>
      </c>
      <c r="C11762" s="12" t="str">
        <f>IFERROR(__xludf.DUMMYFUNCTION("TEXTJOIN("";"", TRUE, FILTER($B$2:$B$14794, #REF!=$D$2:$D$14794))"),"#N/A")</f>
        <v>#N/A</v>
      </c>
    </row>
    <row r="11763">
      <c r="B11763" s="4" t="s">
        <v>3683</v>
      </c>
      <c r="C11763" s="12" t="str">
        <f>IFERROR(__xludf.DUMMYFUNCTION("TEXTJOIN("";"", TRUE, FILTER($B$2:$B$14794, #REF!=$D$2:$D$14794))"),"#N/A")</f>
        <v>#N/A</v>
      </c>
    </row>
    <row r="11764">
      <c r="B11764" s="4" t="s">
        <v>3683</v>
      </c>
      <c r="C11764" s="12" t="str">
        <f>IFERROR(__xludf.DUMMYFUNCTION("TEXTJOIN("";"", TRUE, FILTER($B$2:$B$14794, #REF!=$D$2:$D$14794))"),"#N/A")</f>
        <v>#N/A</v>
      </c>
    </row>
    <row r="11765">
      <c r="B11765" s="4" t="s">
        <v>3683</v>
      </c>
      <c r="C11765" s="12" t="str">
        <f>IFERROR(__xludf.DUMMYFUNCTION("TEXTJOIN("";"", TRUE, FILTER($B$2:$B$14794, #REF!=$D$2:$D$14794))"),"#N/A")</f>
        <v>#N/A</v>
      </c>
    </row>
    <row r="11766">
      <c r="B11766" s="4" t="s">
        <v>3683</v>
      </c>
      <c r="C11766" s="12" t="str">
        <f>IFERROR(__xludf.DUMMYFUNCTION("TEXTJOIN("";"", TRUE, FILTER($B$2:$B$14794, #REF!=$D$2:$D$14794))"),"#N/A")</f>
        <v>#N/A</v>
      </c>
    </row>
    <row r="11767">
      <c r="B11767" s="4" t="s">
        <v>3683</v>
      </c>
      <c r="C11767" s="12" t="str">
        <f>IFERROR(__xludf.DUMMYFUNCTION("TEXTJOIN("";"", TRUE, FILTER($B$2:$B$14794, #REF!=$D$2:$D$14794))"),"#N/A")</f>
        <v>#N/A</v>
      </c>
    </row>
    <row r="11768">
      <c r="B11768" s="4" t="s">
        <v>3683</v>
      </c>
      <c r="C11768" s="12" t="str">
        <f>IFERROR(__xludf.DUMMYFUNCTION("TEXTJOIN("";"", TRUE, FILTER($B$2:$B$14794, #REF!=$D$2:$D$14794))"),"#N/A")</f>
        <v>#N/A</v>
      </c>
    </row>
    <row r="11769">
      <c r="B11769" s="4" t="s">
        <v>3683</v>
      </c>
      <c r="C11769" s="12" t="str">
        <f>IFERROR(__xludf.DUMMYFUNCTION("TEXTJOIN("";"", TRUE, FILTER($B$2:$B$14794, #REF!=$D$2:$D$14794))"),"#N/A")</f>
        <v>#N/A</v>
      </c>
    </row>
    <row r="11770">
      <c r="B11770" s="4" t="s">
        <v>3683</v>
      </c>
      <c r="C11770" s="12" t="str">
        <f>IFERROR(__xludf.DUMMYFUNCTION("TEXTJOIN("";"", TRUE, FILTER($B$2:$B$14794, #REF!=$D$2:$D$14794))"),"#N/A")</f>
        <v>#N/A</v>
      </c>
    </row>
    <row r="11771">
      <c r="B11771" s="4" t="s">
        <v>3683</v>
      </c>
      <c r="C11771" s="12" t="str">
        <f>IFERROR(__xludf.DUMMYFUNCTION("TEXTJOIN("";"", TRUE, FILTER($B$2:$B$14794, #REF!=$D$2:$D$14794))"),"#N/A")</f>
        <v>#N/A</v>
      </c>
    </row>
    <row r="11772">
      <c r="B11772" s="4" t="s">
        <v>3683</v>
      </c>
      <c r="C11772" s="12" t="str">
        <f>IFERROR(__xludf.DUMMYFUNCTION("TEXTJOIN("";"", TRUE, FILTER($B$2:$B$14794, #REF!=$D$2:$D$14794))"),"#N/A")</f>
        <v>#N/A</v>
      </c>
    </row>
    <row r="11773">
      <c r="B11773" s="4" t="s">
        <v>3685</v>
      </c>
      <c r="C11773" s="12" t="str">
        <f>IFERROR(__xludf.DUMMYFUNCTION("TEXTJOIN("";"", TRUE, FILTER($B$2:$B$14794, #REF!=$D$2:$D$14794))"),"#N/A")</f>
        <v>#N/A</v>
      </c>
    </row>
    <row r="11774">
      <c r="B11774" s="4" t="s">
        <v>3685</v>
      </c>
      <c r="C11774" s="12" t="str">
        <f>IFERROR(__xludf.DUMMYFUNCTION("TEXTJOIN("";"", TRUE, FILTER($B$2:$B$14794, #REF!=$D$2:$D$14794))"),"#N/A")</f>
        <v>#N/A</v>
      </c>
    </row>
    <row r="11775">
      <c r="B11775" s="4" t="s">
        <v>3685</v>
      </c>
      <c r="C11775" s="12" t="str">
        <f>IFERROR(__xludf.DUMMYFUNCTION("TEXTJOIN("";"", TRUE, FILTER($B$2:$B$14794, #REF!=$D$2:$D$14794))"),"#N/A")</f>
        <v>#N/A</v>
      </c>
    </row>
    <row r="11776">
      <c r="B11776" s="4" t="s">
        <v>3685</v>
      </c>
      <c r="C11776" s="12" t="str">
        <f>IFERROR(__xludf.DUMMYFUNCTION("TEXTJOIN("";"", TRUE, FILTER($B$2:$B$14794, #REF!=$D$2:$D$14794))"),"#N/A")</f>
        <v>#N/A</v>
      </c>
    </row>
    <row r="11777">
      <c r="B11777" s="4" t="s">
        <v>3685</v>
      </c>
      <c r="C11777" s="12" t="str">
        <f>IFERROR(__xludf.DUMMYFUNCTION("TEXTJOIN("";"", TRUE, FILTER($B$2:$B$14794, #REF!=$D$2:$D$14794))"),"#N/A")</f>
        <v>#N/A</v>
      </c>
    </row>
    <row r="11778">
      <c r="B11778" s="4" t="s">
        <v>3685</v>
      </c>
      <c r="C11778" s="12" t="str">
        <f>IFERROR(__xludf.DUMMYFUNCTION("TEXTJOIN("";"", TRUE, FILTER($B$2:$B$14794, #REF!=$D$2:$D$14794))"),"#N/A")</f>
        <v>#N/A</v>
      </c>
    </row>
    <row r="11779">
      <c r="B11779" s="4" t="s">
        <v>3685</v>
      </c>
      <c r="C11779" s="12" t="str">
        <f>IFERROR(__xludf.DUMMYFUNCTION("TEXTJOIN("";"", TRUE, FILTER($B$2:$B$14794, #REF!=$D$2:$D$14794))"),"#N/A")</f>
        <v>#N/A</v>
      </c>
    </row>
    <row r="11780">
      <c r="B11780" s="4" t="s">
        <v>3685</v>
      </c>
      <c r="C11780" s="12" t="str">
        <f>IFERROR(__xludf.DUMMYFUNCTION("TEXTJOIN("";"", TRUE, FILTER($B$2:$B$14794, #REF!=$D$2:$D$14794))"),"#N/A")</f>
        <v>#N/A</v>
      </c>
    </row>
    <row r="11781">
      <c r="B11781" s="4" t="s">
        <v>3685</v>
      </c>
      <c r="C11781" s="12" t="str">
        <f>IFERROR(__xludf.DUMMYFUNCTION("TEXTJOIN("";"", TRUE, FILTER($B$2:$B$14794, #REF!=$D$2:$D$14794))"),"#N/A")</f>
        <v>#N/A</v>
      </c>
    </row>
    <row r="11782">
      <c r="B11782" s="4" t="s">
        <v>3685</v>
      </c>
      <c r="C11782" s="12" t="str">
        <f>IFERROR(__xludf.DUMMYFUNCTION("TEXTJOIN("";"", TRUE, FILTER($B$2:$B$14794, #REF!=$D$2:$D$14794))"),"#N/A")</f>
        <v>#N/A</v>
      </c>
    </row>
    <row r="11783">
      <c r="B11783" s="4" t="s">
        <v>3687</v>
      </c>
      <c r="C11783" s="12" t="str">
        <f>IFERROR(__xludf.DUMMYFUNCTION("TEXTJOIN("";"", TRUE, FILTER($B$2:$B$14794, #REF!=$D$2:$D$14794))"),"#N/A")</f>
        <v>#N/A</v>
      </c>
    </row>
    <row r="11784">
      <c r="B11784" s="4" t="s">
        <v>3687</v>
      </c>
      <c r="C11784" s="12" t="str">
        <f>IFERROR(__xludf.DUMMYFUNCTION("TEXTJOIN("";"", TRUE, FILTER($B$2:$B$14794, #REF!=$D$2:$D$14794))"),"#N/A")</f>
        <v>#N/A</v>
      </c>
    </row>
    <row r="11785">
      <c r="B11785" s="4" t="s">
        <v>3687</v>
      </c>
      <c r="C11785" s="12" t="str">
        <f>IFERROR(__xludf.DUMMYFUNCTION("TEXTJOIN("";"", TRUE, FILTER($B$2:$B$14794, #REF!=$D$2:$D$14794))"),"#N/A")</f>
        <v>#N/A</v>
      </c>
    </row>
    <row r="11786">
      <c r="B11786" s="4" t="s">
        <v>3687</v>
      </c>
      <c r="C11786" s="12" t="str">
        <f>IFERROR(__xludf.DUMMYFUNCTION("TEXTJOIN("";"", TRUE, FILTER($B$2:$B$14794, #REF!=$D$2:$D$14794))"),"#N/A")</f>
        <v>#N/A</v>
      </c>
    </row>
    <row r="11787">
      <c r="B11787" s="4" t="s">
        <v>3687</v>
      </c>
      <c r="C11787" s="12" t="str">
        <f>IFERROR(__xludf.DUMMYFUNCTION("TEXTJOIN("";"", TRUE, FILTER($B$2:$B$14794, #REF!=$D$2:$D$14794))"),"#N/A")</f>
        <v>#N/A</v>
      </c>
    </row>
    <row r="11788">
      <c r="B11788" s="4" t="s">
        <v>3687</v>
      </c>
      <c r="C11788" s="12" t="str">
        <f>IFERROR(__xludf.DUMMYFUNCTION("TEXTJOIN("";"", TRUE, FILTER($B$2:$B$14794, #REF!=$D$2:$D$14794))"),"#N/A")</f>
        <v>#N/A</v>
      </c>
    </row>
    <row r="11789">
      <c r="B11789" s="4" t="s">
        <v>3687</v>
      </c>
      <c r="C11789" s="12" t="str">
        <f>IFERROR(__xludf.DUMMYFUNCTION("TEXTJOIN("";"", TRUE, FILTER($B$2:$B$14794, #REF!=$D$2:$D$14794))"),"#N/A")</f>
        <v>#N/A</v>
      </c>
    </row>
    <row r="11790">
      <c r="B11790" s="4" t="s">
        <v>3687</v>
      </c>
      <c r="C11790" s="12" t="str">
        <f>IFERROR(__xludf.DUMMYFUNCTION("TEXTJOIN("";"", TRUE, FILTER($B$2:$B$14794, #REF!=$D$2:$D$14794))"),"#N/A")</f>
        <v>#N/A</v>
      </c>
    </row>
    <row r="11791">
      <c r="B11791" s="4" t="s">
        <v>3687</v>
      </c>
      <c r="C11791" s="12" t="str">
        <f>IFERROR(__xludf.DUMMYFUNCTION("TEXTJOIN("";"", TRUE, FILTER($B$2:$B$14794, #REF!=$D$2:$D$14794))"),"#N/A")</f>
        <v>#N/A</v>
      </c>
    </row>
    <row r="11792">
      <c r="B11792" s="4" t="s">
        <v>3687</v>
      </c>
      <c r="C11792" s="12" t="str">
        <f>IFERROR(__xludf.DUMMYFUNCTION("TEXTJOIN("";"", TRUE, FILTER($B$2:$B$14794, #REF!=$D$2:$D$14794))"),"#N/A")</f>
        <v>#N/A</v>
      </c>
    </row>
    <row r="11793">
      <c r="B11793" s="4" t="s">
        <v>3689</v>
      </c>
      <c r="C11793" s="12" t="str">
        <f>IFERROR(__xludf.DUMMYFUNCTION("TEXTJOIN("";"", TRUE, FILTER($B$2:$B$14794, #REF!=$D$2:$D$14794))"),"#N/A")</f>
        <v>#N/A</v>
      </c>
    </row>
    <row r="11794">
      <c r="B11794" s="4" t="s">
        <v>3689</v>
      </c>
      <c r="C11794" s="12" t="str">
        <f>IFERROR(__xludf.DUMMYFUNCTION("TEXTJOIN("";"", TRUE, FILTER($B$2:$B$14794, #REF!=$D$2:$D$14794))"),"#N/A")</f>
        <v>#N/A</v>
      </c>
    </row>
    <row r="11795">
      <c r="B11795" s="4" t="s">
        <v>3689</v>
      </c>
      <c r="C11795" s="12" t="str">
        <f>IFERROR(__xludf.DUMMYFUNCTION("TEXTJOIN("";"", TRUE, FILTER($B$2:$B$14794, #REF!=$D$2:$D$14794))"),"#N/A")</f>
        <v>#N/A</v>
      </c>
    </row>
    <row r="11796">
      <c r="B11796" s="4" t="s">
        <v>3689</v>
      </c>
      <c r="C11796" s="12" t="str">
        <f>IFERROR(__xludf.DUMMYFUNCTION("TEXTJOIN("";"", TRUE, FILTER($B$2:$B$14794, #REF!=$D$2:$D$14794))"),"#N/A")</f>
        <v>#N/A</v>
      </c>
    </row>
    <row r="11797">
      <c r="B11797" s="4" t="s">
        <v>3689</v>
      </c>
      <c r="C11797" s="12" t="str">
        <f>IFERROR(__xludf.DUMMYFUNCTION("TEXTJOIN("";"", TRUE, FILTER($B$2:$B$14794, #REF!=$D$2:$D$14794))"),"#N/A")</f>
        <v>#N/A</v>
      </c>
    </row>
    <row r="11798">
      <c r="B11798" s="4" t="s">
        <v>3689</v>
      </c>
      <c r="C11798" s="12" t="str">
        <f>IFERROR(__xludf.DUMMYFUNCTION("TEXTJOIN("";"", TRUE, FILTER($B$2:$B$14794, #REF!=$D$2:$D$14794))"),"#N/A")</f>
        <v>#N/A</v>
      </c>
    </row>
    <row r="11799">
      <c r="B11799" s="4" t="s">
        <v>3689</v>
      </c>
      <c r="C11799" s="12" t="str">
        <f>IFERROR(__xludf.DUMMYFUNCTION("TEXTJOIN("";"", TRUE, FILTER($B$2:$B$14794, #REF!=$D$2:$D$14794))"),"#N/A")</f>
        <v>#N/A</v>
      </c>
    </row>
    <row r="11800">
      <c r="B11800" s="4" t="s">
        <v>3689</v>
      </c>
      <c r="C11800" s="12" t="str">
        <f>IFERROR(__xludf.DUMMYFUNCTION("TEXTJOIN("";"", TRUE, FILTER($B$2:$B$14794, #REF!=$D$2:$D$14794))"),"#N/A")</f>
        <v>#N/A</v>
      </c>
    </row>
    <row r="11801">
      <c r="B11801" s="4" t="s">
        <v>3689</v>
      </c>
      <c r="C11801" s="12" t="str">
        <f>IFERROR(__xludf.DUMMYFUNCTION("TEXTJOIN("";"", TRUE, FILTER($B$2:$B$14794, #REF!=$D$2:$D$14794))"),"#N/A")</f>
        <v>#N/A</v>
      </c>
    </row>
    <row r="11802">
      <c r="B11802" s="4" t="s">
        <v>3689</v>
      </c>
      <c r="C11802" s="12" t="str">
        <f>IFERROR(__xludf.DUMMYFUNCTION("TEXTJOIN("";"", TRUE, FILTER($B$2:$B$14794, #REF!=$D$2:$D$14794))"),"#N/A")</f>
        <v>#N/A</v>
      </c>
    </row>
    <row r="11803">
      <c r="B11803" s="4" t="s">
        <v>3691</v>
      </c>
      <c r="C11803" s="12" t="str">
        <f>IFERROR(__xludf.DUMMYFUNCTION("TEXTJOIN("";"", TRUE, FILTER($B$2:$B$14794, #REF!=$D$2:$D$14794))"),"#N/A")</f>
        <v>#N/A</v>
      </c>
    </row>
    <row r="11804">
      <c r="B11804" s="4" t="s">
        <v>3691</v>
      </c>
      <c r="C11804" s="12" t="str">
        <f>IFERROR(__xludf.DUMMYFUNCTION("TEXTJOIN("";"", TRUE, FILTER($B$2:$B$14794, #REF!=$D$2:$D$14794))"),"#N/A")</f>
        <v>#N/A</v>
      </c>
    </row>
    <row r="11805">
      <c r="B11805" s="4" t="s">
        <v>3691</v>
      </c>
      <c r="C11805" s="12" t="str">
        <f>IFERROR(__xludf.DUMMYFUNCTION("TEXTJOIN("";"", TRUE, FILTER($B$2:$B$14794, #REF!=$D$2:$D$14794))"),"#N/A")</f>
        <v>#N/A</v>
      </c>
    </row>
    <row r="11806">
      <c r="B11806" s="4" t="s">
        <v>3691</v>
      </c>
      <c r="C11806" s="12" t="str">
        <f>IFERROR(__xludf.DUMMYFUNCTION("TEXTJOIN("";"", TRUE, FILTER($B$2:$B$14794, #REF!=$D$2:$D$14794))"),"#N/A")</f>
        <v>#N/A</v>
      </c>
    </row>
    <row r="11807">
      <c r="B11807" s="4" t="s">
        <v>3691</v>
      </c>
      <c r="C11807" s="12" t="str">
        <f>IFERROR(__xludf.DUMMYFUNCTION("TEXTJOIN("";"", TRUE, FILTER($B$2:$B$14794, #REF!=$D$2:$D$14794))"),"#N/A")</f>
        <v>#N/A</v>
      </c>
    </row>
    <row r="11808">
      <c r="B11808" s="4" t="s">
        <v>3691</v>
      </c>
      <c r="C11808" s="12" t="str">
        <f>IFERROR(__xludf.DUMMYFUNCTION("TEXTJOIN("";"", TRUE, FILTER($B$2:$B$14794, #REF!=$D$2:$D$14794))"),"#N/A")</f>
        <v>#N/A</v>
      </c>
    </row>
    <row r="11809">
      <c r="B11809" s="4" t="s">
        <v>3691</v>
      </c>
      <c r="C11809" s="12" t="str">
        <f>IFERROR(__xludf.DUMMYFUNCTION("TEXTJOIN("";"", TRUE, FILTER($B$2:$B$14794, #REF!=$D$2:$D$14794))"),"#N/A")</f>
        <v>#N/A</v>
      </c>
    </row>
    <row r="11810">
      <c r="B11810" s="4" t="s">
        <v>3691</v>
      </c>
      <c r="C11810" s="12" t="str">
        <f>IFERROR(__xludf.DUMMYFUNCTION("TEXTJOIN("";"", TRUE, FILTER($B$2:$B$14794, #REF!=$D$2:$D$14794))"),"#N/A")</f>
        <v>#N/A</v>
      </c>
    </row>
    <row r="11811">
      <c r="B11811" s="4" t="s">
        <v>3691</v>
      </c>
      <c r="C11811" s="12" t="str">
        <f>IFERROR(__xludf.DUMMYFUNCTION("TEXTJOIN("";"", TRUE, FILTER($B$2:$B$14794, #REF!=$D$2:$D$14794))"),"#N/A")</f>
        <v>#N/A</v>
      </c>
    </row>
    <row r="11812">
      <c r="B11812" s="4" t="s">
        <v>3691</v>
      </c>
      <c r="C11812" s="12" t="str">
        <f>IFERROR(__xludf.DUMMYFUNCTION("TEXTJOIN("";"", TRUE, FILTER($B$2:$B$14794, #REF!=$D$2:$D$14794))"),"#N/A")</f>
        <v>#N/A</v>
      </c>
    </row>
    <row r="11813">
      <c r="B11813" s="4" t="s">
        <v>3693</v>
      </c>
      <c r="C11813" s="12" t="str">
        <f>IFERROR(__xludf.DUMMYFUNCTION("TEXTJOIN("";"", TRUE, FILTER($B$2:$B$14794, #REF!=$D$2:$D$14794))"),"#N/A")</f>
        <v>#N/A</v>
      </c>
    </row>
    <row r="11814">
      <c r="B11814" s="4" t="s">
        <v>3693</v>
      </c>
      <c r="C11814" s="12" t="str">
        <f>IFERROR(__xludf.DUMMYFUNCTION("TEXTJOIN("";"", TRUE, FILTER($B$2:$B$14794, #REF!=$D$2:$D$14794))"),"#N/A")</f>
        <v>#N/A</v>
      </c>
    </row>
    <row r="11815">
      <c r="B11815" s="4" t="s">
        <v>3693</v>
      </c>
      <c r="C11815" s="12" t="str">
        <f>IFERROR(__xludf.DUMMYFUNCTION("TEXTJOIN("";"", TRUE, FILTER($B$2:$B$14794, #REF!=$D$2:$D$14794))"),"#N/A")</f>
        <v>#N/A</v>
      </c>
    </row>
    <row r="11816">
      <c r="B11816" s="4" t="s">
        <v>3693</v>
      </c>
      <c r="C11816" s="12" t="str">
        <f>IFERROR(__xludf.DUMMYFUNCTION("TEXTJOIN("";"", TRUE, FILTER($B$2:$B$14794, #REF!=$D$2:$D$14794))"),"#N/A")</f>
        <v>#N/A</v>
      </c>
    </row>
    <row r="11817">
      <c r="B11817" s="4" t="s">
        <v>3693</v>
      </c>
      <c r="C11817" s="12" t="str">
        <f>IFERROR(__xludf.DUMMYFUNCTION("TEXTJOIN("";"", TRUE, FILTER($B$2:$B$14794, #REF!=$D$2:$D$14794))"),"#N/A")</f>
        <v>#N/A</v>
      </c>
    </row>
    <row r="11818">
      <c r="B11818" s="4" t="s">
        <v>3693</v>
      </c>
      <c r="C11818" s="12" t="str">
        <f>IFERROR(__xludf.DUMMYFUNCTION("TEXTJOIN("";"", TRUE, FILTER($B$2:$B$14794, #REF!=$D$2:$D$14794))"),"#N/A")</f>
        <v>#N/A</v>
      </c>
    </row>
    <row r="11819">
      <c r="B11819" s="4" t="s">
        <v>3693</v>
      </c>
      <c r="C11819" s="12" t="str">
        <f>IFERROR(__xludf.DUMMYFUNCTION("TEXTJOIN("";"", TRUE, FILTER($B$2:$B$14794, #REF!=$D$2:$D$14794))"),"#N/A")</f>
        <v>#N/A</v>
      </c>
    </row>
    <row r="11820">
      <c r="B11820" s="4" t="s">
        <v>3693</v>
      </c>
      <c r="C11820" s="12" t="str">
        <f>IFERROR(__xludf.DUMMYFUNCTION("TEXTJOIN("";"", TRUE, FILTER($B$2:$B$14794, #REF!=$D$2:$D$14794))"),"#N/A")</f>
        <v>#N/A</v>
      </c>
    </row>
    <row r="11821">
      <c r="B11821" s="4" t="s">
        <v>3693</v>
      </c>
      <c r="C11821" s="12" t="str">
        <f>IFERROR(__xludf.DUMMYFUNCTION("TEXTJOIN("";"", TRUE, FILTER($B$2:$B$14794, #REF!=$D$2:$D$14794))"),"#N/A")</f>
        <v>#N/A</v>
      </c>
    </row>
    <row r="11822">
      <c r="B11822" s="4" t="s">
        <v>3693</v>
      </c>
      <c r="C11822" s="12" t="str">
        <f>IFERROR(__xludf.DUMMYFUNCTION("TEXTJOIN("";"", TRUE, FILTER($B$2:$B$14794, #REF!=$D$2:$D$14794))"),"#N/A")</f>
        <v>#N/A</v>
      </c>
    </row>
    <row r="11823">
      <c r="B11823" s="4" t="s">
        <v>3695</v>
      </c>
      <c r="C11823" s="12" t="str">
        <f>IFERROR(__xludf.DUMMYFUNCTION("TEXTJOIN("";"", TRUE, FILTER($B$2:$B$14794, #REF!=$D$2:$D$14794))"),"#N/A")</f>
        <v>#N/A</v>
      </c>
    </row>
    <row r="11824">
      <c r="B11824" s="4" t="s">
        <v>3695</v>
      </c>
      <c r="C11824" s="12" t="str">
        <f>IFERROR(__xludf.DUMMYFUNCTION("TEXTJOIN("";"", TRUE, FILTER($B$2:$B$14794, #REF!=$D$2:$D$14794))"),"#N/A")</f>
        <v>#N/A</v>
      </c>
    </row>
    <row r="11825">
      <c r="B11825" s="4" t="s">
        <v>3695</v>
      </c>
      <c r="C11825" s="12" t="str">
        <f>IFERROR(__xludf.DUMMYFUNCTION("TEXTJOIN("";"", TRUE, FILTER($B$2:$B$14794, #REF!=$D$2:$D$14794))"),"#N/A")</f>
        <v>#N/A</v>
      </c>
    </row>
    <row r="11826">
      <c r="B11826" s="4" t="s">
        <v>3695</v>
      </c>
      <c r="C11826" s="12" t="str">
        <f>IFERROR(__xludf.DUMMYFUNCTION("TEXTJOIN("";"", TRUE, FILTER($B$2:$B$14794, #REF!=$D$2:$D$14794))"),"#N/A")</f>
        <v>#N/A</v>
      </c>
    </row>
    <row r="11827">
      <c r="B11827" s="4" t="s">
        <v>3695</v>
      </c>
      <c r="C11827" s="12" t="str">
        <f>IFERROR(__xludf.DUMMYFUNCTION("TEXTJOIN("";"", TRUE, FILTER($B$2:$B$14794, #REF!=$D$2:$D$14794))"),"#N/A")</f>
        <v>#N/A</v>
      </c>
    </row>
    <row r="11828">
      <c r="B11828" s="4" t="s">
        <v>3695</v>
      </c>
      <c r="C11828" s="12" t="str">
        <f>IFERROR(__xludf.DUMMYFUNCTION("TEXTJOIN("";"", TRUE, FILTER($B$2:$B$14794, #REF!=$D$2:$D$14794))"),"#N/A")</f>
        <v>#N/A</v>
      </c>
    </row>
    <row r="11829">
      <c r="B11829" s="4" t="s">
        <v>3695</v>
      </c>
      <c r="C11829" s="12" t="str">
        <f>IFERROR(__xludf.DUMMYFUNCTION("TEXTJOIN("";"", TRUE, FILTER($B$2:$B$14794, #REF!=$D$2:$D$14794))"),"#N/A")</f>
        <v>#N/A</v>
      </c>
    </row>
    <row r="11830">
      <c r="B11830" s="4" t="s">
        <v>3695</v>
      </c>
      <c r="C11830" s="12" t="str">
        <f>IFERROR(__xludf.DUMMYFUNCTION("TEXTJOIN("";"", TRUE, FILTER($B$2:$B$14794, #REF!=$D$2:$D$14794))"),"#N/A")</f>
        <v>#N/A</v>
      </c>
    </row>
    <row r="11831">
      <c r="B11831" s="4" t="s">
        <v>3695</v>
      </c>
      <c r="C11831" s="12" t="str">
        <f>IFERROR(__xludf.DUMMYFUNCTION("TEXTJOIN("";"", TRUE, FILTER($B$2:$B$14794, #REF!=$D$2:$D$14794))"),"#N/A")</f>
        <v>#N/A</v>
      </c>
    </row>
    <row r="11832">
      <c r="B11832" s="4" t="s">
        <v>3695</v>
      </c>
      <c r="C11832" s="12" t="str">
        <f>IFERROR(__xludf.DUMMYFUNCTION("TEXTJOIN("";"", TRUE, FILTER($B$2:$B$14794, #REF!=$D$2:$D$14794))"),"#N/A")</f>
        <v>#N/A</v>
      </c>
    </row>
    <row r="11833">
      <c r="B11833" s="4" t="s">
        <v>3698</v>
      </c>
      <c r="C11833" s="12" t="str">
        <f>IFERROR(__xludf.DUMMYFUNCTION("TEXTJOIN("";"", TRUE, FILTER($B$2:$B$14794, #REF!=$D$2:$D$14794))"),"#N/A")</f>
        <v>#N/A</v>
      </c>
    </row>
    <row r="11834">
      <c r="B11834" s="4" t="s">
        <v>3698</v>
      </c>
      <c r="C11834" s="12" t="str">
        <f>IFERROR(__xludf.DUMMYFUNCTION("TEXTJOIN("";"", TRUE, FILTER($B$2:$B$14794, #REF!=$D$2:$D$14794))"),"#N/A")</f>
        <v>#N/A</v>
      </c>
    </row>
    <row r="11835">
      <c r="B11835" s="4" t="s">
        <v>3698</v>
      </c>
      <c r="C11835" s="12" t="str">
        <f>IFERROR(__xludf.DUMMYFUNCTION("TEXTJOIN("";"", TRUE, FILTER($B$2:$B$14794, #REF!=$D$2:$D$14794))"),"#N/A")</f>
        <v>#N/A</v>
      </c>
    </row>
    <row r="11836">
      <c r="B11836" s="4" t="s">
        <v>3698</v>
      </c>
      <c r="C11836" s="12" t="str">
        <f>IFERROR(__xludf.DUMMYFUNCTION("TEXTJOIN("";"", TRUE, FILTER($B$2:$B$14794, #REF!=$D$2:$D$14794))"),"#N/A")</f>
        <v>#N/A</v>
      </c>
    </row>
    <row r="11837">
      <c r="B11837" s="4" t="s">
        <v>3698</v>
      </c>
      <c r="C11837" s="12" t="str">
        <f>IFERROR(__xludf.DUMMYFUNCTION("TEXTJOIN("";"", TRUE, FILTER($B$2:$B$14794, #REF!=$D$2:$D$14794))"),"#N/A")</f>
        <v>#N/A</v>
      </c>
    </row>
    <row r="11838">
      <c r="B11838" s="4" t="s">
        <v>3698</v>
      </c>
      <c r="C11838" s="12" t="str">
        <f>IFERROR(__xludf.DUMMYFUNCTION("TEXTJOIN("";"", TRUE, FILTER($B$2:$B$14794, #REF!=$D$2:$D$14794))"),"#N/A")</f>
        <v>#N/A</v>
      </c>
    </row>
    <row r="11839">
      <c r="B11839" s="4" t="s">
        <v>3698</v>
      </c>
      <c r="C11839" s="12" t="str">
        <f>IFERROR(__xludf.DUMMYFUNCTION("TEXTJOIN("";"", TRUE, FILTER($B$2:$B$14794, #REF!=$D$2:$D$14794))"),"#N/A")</f>
        <v>#N/A</v>
      </c>
    </row>
    <row r="11840">
      <c r="B11840" s="4" t="s">
        <v>3698</v>
      </c>
      <c r="C11840" s="12" t="str">
        <f>IFERROR(__xludf.DUMMYFUNCTION("TEXTJOIN("";"", TRUE, FILTER($B$2:$B$14794, #REF!=$D$2:$D$14794))"),"#N/A")</f>
        <v>#N/A</v>
      </c>
    </row>
    <row r="11841">
      <c r="B11841" s="4" t="s">
        <v>3698</v>
      </c>
      <c r="C11841" s="12" t="str">
        <f>IFERROR(__xludf.DUMMYFUNCTION("TEXTJOIN("";"", TRUE, FILTER($B$2:$B$14794, #REF!=$D$2:$D$14794))"),"#N/A")</f>
        <v>#N/A</v>
      </c>
    </row>
    <row r="11842">
      <c r="B11842" s="4" t="s">
        <v>3698</v>
      </c>
      <c r="C11842" s="12" t="str">
        <f>IFERROR(__xludf.DUMMYFUNCTION("TEXTJOIN("";"", TRUE, FILTER($B$2:$B$14794, #REF!=$D$2:$D$14794))"),"#N/A")</f>
        <v>#N/A</v>
      </c>
    </row>
    <row r="11843">
      <c r="B11843" s="4" t="s">
        <v>3700</v>
      </c>
      <c r="C11843" s="12" t="str">
        <f>IFERROR(__xludf.DUMMYFUNCTION("TEXTJOIN("";"", TRUE, FILTER($B$2:$B$14794, #REF!=$D$2:$D$14794))"),"#N/A")</f>
        <v>#N/A</v>
      </c>
    </row>
    <row r="11844">
      <c r="B11844" s="4" t="s">
        <v>3700</v>
      </c>
      <c r="C11844" s="12" t="str">
        <f>IFERROR(__xludf.DUMMYFUNCTION("TEXTJOIN("";"", TRUE, FILTER($B$2:$B$14794, #REF!=$D$2:$D$14794))"),"#N/A")</f>
        <v>#N/A</v>
      </c>
    </row>
    <row r="11845">
      <c r="B11845" s="4" t="s">
        <v>3700</v>
      </c>
      <c r="C11845" s="12" t="str">
        <f>IFERROR(__xludf.DUMMYFUNCTION("TEXTJOIN("";"", TRUE, FILTER($B$2:$B$14794, #REF!=$D$2:$D$14794))"),"#N/A")</f>
        <v>#N/A</v>
      </c>
    </row>
    <row r="11846">
      <c r="B11846" s="4" t="s">
        <v>3700</v>
      </c>
      <c r="C11846" s="12" t="str">
        <f>IFERROR(__xludf.DUMMYFUNCTION("TEXTJOIN("";"", TRUE, FILTER($B$2:$B$14794, #REF!=$D$2:$D$14794))"),"#N/A")</f>
        <v>#N/A</v>
      </c>
    </row>
    <row r="11847">
      <c r="B11847" s="4" t="s">
        <v>3700</v>
      </c>
      <c r="C11847" s="12" t="str">
        <f>IFERROR(__xludf.DUMMYFUNCTION("TEXTJOIN("";"", TRUE, FILTER($B$2:$B$14794, #REF!=$D$2:$D$14794))"),"#N/A")</f>
        <v>#N/A</v>
      </c>
    </row>
    <row r="11848">
      <c r="B11848" s="4" t="s">
        <v>3700</v>
      </c>
      <c r="C11848" s="12" t="str">
        <f>IFERROR(__xludf.DUMMYFUNCTION("TEXTJOIN("";"", TRUE, FILTER($B$2:$B$14794, #REF!=$D$2:$D$14794))"),"#N/A")</f>
        <v>#N/A</v>
      </c>
    </row>
    <row r="11849">
      <c r="B11849" s="4" t="s">
        <v>3700</v>
      </c>
      <c r="C11849" s="12" t="str">
        <f>IFERROR(__xludf.DUMMYFUNCTION("TEXTJOIN("";"", TRUE, FILTER($B$2:$B$14794, #REF!=$D$2:$D$14794))"),"#N/A")</f>
        <v>#N/A</v>
      </c>
    </row>
    <row r="11850">
      <c r="B11850" s="4" t="s">
        <v>3700</v>
      </c>
      <c r="C11850" s="12" t="str">
        <f>IFERROR(__xludf.DUMMYFUNCTION("TEXTJOIN("";"", TRUE, FILTER($B$2:$B$14794, #REF!=$D$2:$D$14794))"),"#N/A")</f>
        <v>#N/A</v>
      </c>
    </row>
    <row r="11851">
      <c r="B11851" s="4" t="s">
        <v>3700</v>
      </c>
      <c r="C11851" s="12" t="str">
        <f>IFERROR(__xludf.DUMMYFUNCTION("TEXTJOIN("";"", TRUE, FILTER($B$2:$B$14794, #REF!=$D$2:$D$14794))"),"#N/A")</f>
        <v>#N/A</v>
      </c>
    </row>
    <row r="11852">
      <c r="B11852" s="4" t="s">
        <v>3700</v>
      </c>
      <c r="C11852" s="12" t="str">
        <f>IFERROR(__xludf.DUMMYFUNCTION("TEXTJOIN("";"", TRUE, FILTER($B$2:$B$14794, #REF!=$D$2:$D$14794))"),"#N/A")</f>
        <v>#N/A</v>
      </c>
    </row>
    <row r="11853">
      <c r="B11853" s="4" t="s">
        <v>3702</v>
      </c>
      <c r="C11853" s="12" t="str">
        <f>IFERROR(__xludf.DUMMYFUNCTION("TEXTJOIN("";"", TRUE, FILTER($B$2:$B$14794, #REF!=$D$2:$D$14794))"),"#N/A")</f>
        <v>#N/A</v>
      </c>
    </row>
    <row r="11854">
      <c r="B11854" s="4" t="s">
        <v>3702</v>
      </c>
      <c r="C11854" s="12" t="str">
        <f>IFERROR(__xludf.DUMMYFUNCTION("TEXTJOIN("";"", TRUE, FILTER($B$2:$B$14794, #REF!=$D$2:$D$14794))"),"#N/A")</f>
        <v>#N/A</v>
      </c>
    </row>
    <row r="11855">
      <c r="B11855" s="4" t="s">
        <v>3702</v>
      </c>
      <c r="C11855" s="12" t="str">
        <f>IFERROR(__xludf.DUMMYFUNCTION("TEXTJOIN("";"", TRUE, FILTER($B$2:$B$14794, #REF!=$D$2:$D$14794))"),"#N/A")</f>
        <v>#N/A</v>
      </c>
    </row>
    <row r="11856">
      <c r="B11856" s="4" t="s">
        <v>3702</v>
      </c>
      <c r="C11856" s="12" t="str">
        <f>IFERROR(__xludf.DUMMYFUNCTION("TEXTJOIN("";"", TRUE, FILTER($B$2:$B$14794, #REF!=$D$2:$D$14794))"),"#N/A")</f>
        <v>#N/A</v>
      </c>
    </row>
    <row r="11857">
      <c r="B11857" s="4" t="s">
        <v>3702</v>
      </c>
      <c r="C11857" s="12" t="str">
        <f>IFERROR(__xludf.DUMMYFUNCTION("TEXTJOIN("";"", TRUE, FILTER($B$2:$B$14794, #REF!=$D$2:$D$14794))"),"#N/A")</f>
        <v>#N/A</v>
      </c>
    </row>
    <row r="11858">
      <c r="B11858" s="4" t="s">
        <v>3702</v>
      </c>
      <c r="C11858" s="12" t="str">
        <f>IFERROR(__xludf.DUMMYFUNCTION("TEXTJOIN("";"", TRUE, FILTER($B$2:$B$14794, #REF!=$D$2:$D$14794))"),"#N/A")</f>
        <v>#N/A</v>
      </c>
    </row>
    <row r="11859">
      <c r="B11859" s="4" t="s">
        <v>3702</v>
      </c>
      <c r="C11859" s="12" t="str">
        <f>IFERROR(__xludf.DUMMYFUNCTION("TEXTJOIN("";"", TRUE, FILTER($B$2:$B$14794, #REF!=$D$2:$D$14794))"),"#N/A")</f>
        <v>#N/A</v>
      </c>
    </row>
    <row r="11860">
      <c r="B11860" s="4" t="s">
        <v>3702</v>
      </c>
      <c r="C11860" s="12" t="str">
        <f>IFERROR(__xludf.DUMMYFUNCTION("TEXTJOIN("";"", TRUE, FILTER($B$2:$B$14794, #REF!=$D$2:$D$14794))"),"#N/A")</f>
        <v>#N/A</v>
      </c>
    </row>
    <row r="11861">
      <c r="B11861" s="4" t="s">
        <v>3702</v>
      </c>
      <c r="C11861" s="12" t="str">
        <f>IFERROR(__xludf.DUMMYFUNCTION("TEXTJOIN("";"", TRUE, FILTER($B$2:$B$14794, #REF!=$D$2:$D$14794))"),"#N/A")</f>
        <v>#N/A</v>
      </c>
    </row>
    <row r="11862">
      <c r="B11862" s="4" t="s">
        <v>3702</v>
      </c>
      <c r="C11862" s="12" t="str">
        <f>IFERROR(__xludf.DUMMYFUNCTION("TEXTJOIN("";"", TRUE, FILTER($B$2:$B$14794, #REF!=$D$2:$D$14794))"),"#N/A")</f>
        <v>#N/A</v>
      </c>
    </row>
    <row r="11863">
      <c r="B11863" s="4" t="s">
        <v>3704</v>
      </c>
      <c r="C11863" s="12" t="str">
        <f>IFERROR(__xludf.DUMMYFUNCTION("TEXTJOIN("";"", TRUE, FILTER($B$2:$B$14794, #REF!=$D$2:$D$14794))"),"#N/A")</f>
        <v>#N/A</v>
      </c>
    </row>
    <row r="11864">
      <c r="B11864" s="4" t="s">
        <v>3704</v>
      </c>
      <c r="C11864" s="12" t="str">
        <f>IFERROR(__xludf.DUMMYFUNCTION("TEXTJOIN("";"", TRUE, FILTER($B$2:$B$14794, #REF!=$D$2:$D$14794))"),"#N/A")</f>
        <v>#N/A</v>
      </c>
    </row>
    <row r="11865">
      <c r="B11865" s="4" t="s">
        <v>3704</v>
      </c>
      <c r="C11865" s="12" t="str">
        <f>IFERROR(__xludf.DUMMYFUNCTION("TEXTJOIN("";"", TRUE, FILTER($B$2:$B$14794, #REF!=$D$2:$D$14794))"),"#N/A")</f>
        <v>#N/A</v>
      </c>
    </row>
    <row r="11866">
      <c r="B11866" s="4" t="s">
        <v>3704</v>
      </c>
      <c r="C11866" s="12" t="str">
        <f>IFERROR(__xludf.DUMMYFUNCTION("TEXTJOIN("";"", TRUE, FILTER($B$2:$B$14794, #REF!=$D$2:$D$14794))"),"#N/A")</f>
        <v>#N/A</v>
      </c>
    </row>
    <row r="11867">
      <c r="B11867" s="4" t="s">
        <v>3704</v>
      </c>
      <c r="C11867" s="12" t="str">
        <f>IFERROR(__xludf.DUMMYFUNCTION("TEXTJOIN("";"", TRUE, FILTER($B$2:$B$14794, #REF!=$D$2:$D$14794))"),"#N/A")</f>
        <v>#N/A</v>
      </c>
    </row>
    <row r="11868">
      <c r="B11868" s="4" t="s">
        <v>3704</v>
      </c>
      <c r="C11868" s="12" t="str">
        <f>IFERROR(__xludf.DUMMYFUNCTION("TEXTJOIN("";"", TRUE, FILTER($B$2:$B$14794, #REF!=$D$2:$D$14794))"),"#N/A")</f>
        <v>#N/A</v>
      </c>
    </row>
    <row r="11869">
      <c r="B11869" s="4" t="s">
        <v>3704</v>
      </c>
      <c r="C11869" s="12" t="str">
        <f>IFERROR(__xludf.DUMMYFUNCTION("TEXTJOIN("";"", TRUE, FILTER($B$2:$B$14794, #REF!=$D$2:$D$14794))"),"#N/A")</f>
        <v>#N/A</v>
      </c>
    </row>
    <row r="11870">
      <c r="B11870" s="4" t="s">
        <v>3704</v>
      </c>
      <c r="C11870" s="12" t="str">
        <f>IFERROR(__xludf.DUMMYFUNCTION("TEXTJOIN("";"", TRUE, FILTER($B$2:$B$14794, #REF!=$D$2:$D$14794))"),"#N/A")</f>
        <v>#N/A</v>
      </c>
    </row>
    <row r="11871">
      <c r="B11871" s="4" t="s">
        <v>3704</v>
      </c>
      <c r="C11871" s="12" t="str">
        <f>IFERROR(__xludf.DUMMYFUNCTION("TEXTJOIN("";"", TRUE, FILTER($B$2:$B$14794, #REF!=$D$2:$D$14794))"),"#N/A")</f>
        <v>#N/A</v>
      </c>
    </row>
    <row r="11872">
      <c r="B11872" s="4" t="s">
        <v>3704</v>
      </c>
      <c r="C11872" s="12" t="str">
        <f>IFERROR(__xludf.DUMMYFUNCTION("TEXTJOIN("";"", TRUE, FILTER($B$2:$B$14794, #REF!=$D$2:$D$14794))"),"#N/A")</f>
        <v>#N/A</v>
      </c>
    </row>
    <row r="11873">
      <c r="B11873" s="4" t="s">
        <v>3706</v>
      </c>
      <c r="C11873" s="12" t="str">
        <f>IFERROR(__xludf.DUMMYFUNCTION("TEXTJOIN("";"", TRUE, FILTER($B$2:$B$14794, #REF!=$D$2:$D$14794))"),"#N/A")</f>
        <v>#N/A</v>
      </c>
    </row>
    <row r="11874">
      <c r="B11874" s="4" t="s">
        <v>3706</v>
      </c>
      <c r="C11874" s="12" t="str">
        <f>IFERROR(__xludf.DUMMYFUNCTION("TEXTJOIN("";"", TRUE, FILTER($B$2:$B$14794, #REF!=$D$2:$D$14794))"),"#N/A")</f>
        <v>#N/A</v>
      </c>
    </row>
    <row r="11875">
      <c r="B11875" s="4" t="s">
        <v>3706</v>
      </c>
      <c r="C11875" s="12" t="str">
        <f>IFERROR(__xludf.DUMMYFUNCTION("TEXTJOIN("";"", TRUE, FILTER($B$2:$B$14794, #REF!=$D$2:$D$14794))"),"#N/A")</f>
        <v>#N/A</v>
      </c>
    </row>
    <row r="11876">
      <c r="B11876" s="4" t="s">
        <v>3706</v>
      </c>
      <c r="C11876" s="12" t="str">
        <f>IFERROR(__xludf.DUMMYFUNCTION("TEXTJOIN("";"", TRUE, FILTER($B$2:$B$14794, #REF!=$D$2:$D$14794))"),"#N/A")</f>
        <v>#N/A</v>
      </c>
    </row>
    <row r="11877">
      <c r="B11877" s="4" t="s">
        <v>3706</v>
      </c>
      <c r="C11877" s="12" t="str">
        <f>IFERROR(__xludf.DUMMYFUNCTION("TEXTJOIN("";"", TRUE, FILTER($B$2:$B$14794, #REF!=$D$2:$D$14794))"),"#N/A")</f>
        <v>#N/A</v>
      </c>
    </row>
    <row r="11878">
      <c r="B11878" s="4" t="s">
        <v>3706</v>
      </c>
      <c r="C11878" s="12" t="str">
        <f>IFERROR(__xludf.DUMMYFUNCTION("TEXTJOIN("";"", TRUE, FILTER($B$2:$B$14794, #REF!=$D$2:$D$14794))"),"#N/A")</f>
        <v>#N/A</v>
      </c>
    </row>
    <row r="11879">
      <c r="B11879" s="4" t="s">
        <v>3706</v>
      </c>
      <c r="C11879" s="12" t="str">
        <f>IFERROR(__xludf.DUMMYFUNCTION("TEXTJOIN("";"", TRUE, FILTER($B$2:$B$14794, #REF!=$D$2:$D$14794))"),"#N/A")</f>
        <v>#N/A</v>
      </c>
    </row>
    <row r="11880">
      <c r="B11880" s="4" t="s">
        <v>3706</v>
      </c>
      <c r="C11880" s="12" t="str">
        <f>IFERROR(__xludf.DUMMYFUNCTION("TEXTJOIN("";"", TRUE, FILTER($B$2:$B$14794, #REF!=$D$2:$D$14794))"),"#N/A")</f>
        <v>#N/A</v>
      </c>
    </row>
    <row r="11881">
      <c r="B11881" s="4" t="s">
        <v>3706</v>
      </c>
      <c r="C11881" s="12" t="str">
        <f>IFERROR(__xludf.DUMMYFUNCTION("TEXTJOIN("";"", TRUE, FILTER($B$2:$B$14794, #REF!=$D$2:$D$14794))"),"#N/A")</f>
        <v>#N/A</v>
      </c>
    </row>
    <row r="11882">
      <c r="B11882" s="4" t="s">
        <v>3706</v>
      </c>
      <c r="C11882" s="12" t="str">
        <f>IFERROR(__xludf.DUMMYFUNCTION("TEXTJOIN("";"", TRUE, FILTER($B$2:$B$14794, #REF!=$D$2:$D$14794))"),"#N/A")</f>
        <v>#N/A</v>
      </c>
    </row>
    <row r="11883">
      <c r="B11883" s="4" t="s">
        <v>3708</v>
      </c>
      <c r="C11883" s="12" t="str">
        <f>IFERROR(__xludf.DUMMYFUNCTION("TEXTJOIN("";"", TRUE, FILTER($B$2:$B$14794, #REF!=$D$2:$D$14794))"),"#N/A")</f>
        <v>#N/A</v>
      </c>
    </row>
    <row r="11884">
      <c r="B11884" s="4" t="s">
        <v>3708</v>
      </c>
      <c r="C11884" s="12" t="str">
        <f>IFERROR(__xludf.DUMMYFUNCTION("TEXTJOIN("";"", TRUE, FILTER($B$2:$B$14794, #REF!=$D$2:$D$14794))"),"#N/A")</f>
        <v>#N/A</v>
      </c>
    </row>
    <row r="11885">
      <c r="B11885" s="4" t="s">
        <v>3708</v>
      </c>
      <c r="C11885" s="12" t="str">
        <f>IFERROR(__xludf.DUMMYFUNCTION("TEXTJOIN("";"", TRUE, FILTER($B$2:$B$14794, #REF!=$D$2:$D$14794))"),"#N/A")</f>
        <v>#N/A</v>
      </c>
    </row>
    <row r="11886">
      <c r="B11886" s="4" t="s">
        <v>3708</v>
      </c>
      <c r="C11886" s="12" t="str">
        <f>IFERROR(__xludf.DUMMYFUNCTION("TEXTJOIN("";"", TRUE, FILTER($B$2:$B$14794, #REF!=$D$2:$D$14794))"),"#N/A")</f>
        <v>#N/A</v>
      </c>
    </row>
    <row r="11887">
      <c r="B11887" s="4" t="s">
        <v>3708</v>
      </c>
      <c r="C11887" s="12" t="str">
        <f>IFERROR(__xludf.DUMMYFUNCTION("TEXTJOIN("";"", TRUE, FILTER($B$2:$B$14794, #REF!=$D$2:$D$14794))"),"#N/A")</f>
        <v>#N/A</v>
      </c>
    </row>
    <row r="11888">
      <c r="B11888" s="4" t="s">
        <v>3708</v>
      </c>
      <c r="C11888" s="12" t="str">
        <f>IFERROR(__xludf.DUMMYFUNCTION("TEXTJOIN("";"", TRUE, FILTER($B$2:$B$14794, #REF!=$D$2:$D$14794))"),"#N/A")</f>
        <v>#N/A</v>
      </c>
    </row>
    <row r="11889">
      <c r="B11889" s="4" t="s">
        <v>3708</v>
      </c>
      <c r="C11889" s="12" t="str">
        <f>IFERROR(__xludf.DUMMYFUNCTION("TEXTJOIN("";"", TRUE, FILTER($B$2:$B$14794, #REF!=$D$2:$D$14794))"),"#N/A")</f>
        <v>#N/A</v>
      </c>
    </row>
    <row r="11890">
      <c r="B11890" s="4" t="s">
        <v>3708</v>
      </c>
      <c r="C11890" s="12" t="str">
        <f>IFERROR(__xludf.DUMMYFUNCTION("TEXTJOIN("";"", TRUE, FILTER($B$2:$B$14794, #REF!=$D$2:$D$14794))"),"#N/A")</f>
        <v>#N/A</v>
      </c>
    </row>
    <row r="11891">
      <c r="B11891" s="4" t="s">
        <v>3708</v>
      </c>
      <c r="C11891" s="12" t="str">
        <f>IFERROR(__xludf.DUMMYFUNCTION("TEXTJOIN("";"", TRUE, FILTER($B$2:$B$14794, #REF!=$D$2:$D$14794))"),"#N/A")</f>
        <v>#N/A</v>
      </c>
    </row>
    <row r="11892">
      <c r="B11892" s="4" t="s">
        <v>3708</v>
      </c>
      <c r="C11892" s="12" t="str">
        <f>IFERROR(__xludf.DUMMYFUNCTION("TEXTJOIN("";"", TRUE, FILTER($B$2:$B$14794, #REF!=$D$2:$D$14794))"),"#N/A")</f>
        <v>#N/A</v>
      </c>
    </row>
    <row r="11893">
      <c r="B11893" s="4" t="s">
        <v>3710</v>
      </c>
      <c r="C11893" s="12" t="str">
        <f>IFERROR(__xludf.DUMMYFUNCTION("TEXTJOIN("";"", TRUE, FILTER($B$2:$B$14794, #REF!=$D$2:$D$14794))"),"#N/A")</f>
        <v>#N/A</v>
      </c>
    </row>
    <row r="11894">
      <c r="B11894" s="4" t="s">
        <v>3710</v>
      </c>
      <c r="C11894" s="12" t="str">
        <f>IFERROR(__xludf.DUMMYFUNCTION("TEXTJOIN("";"", TRUE, FILTER($B$2:$B$14794, #REF!=$D$2:$D$14794))"),"#N/A")</f>
        <v>#N/A</v>
      </c>
    </row>
    <row r="11895">
      <c r="B11895" s="4" t="s">
        <v>3710</v>
      </c>
      <c r="C11895" s="12" t="str">
        <f>IFERROR(__xludf.DUMMYFUNCTION("TEXTJOIN("";"", TRUE, FILTER($B$2:$B$14794, #REF!=$D$2:$D$14794))"),"#N/A")</f>
        <v>#N/A</v>
      </c>
    </row>
    <row r="11896">
      <c r="B11896" s="4" t="s">
        <v>3710</v>
      </c>
      <c r="C11896" s="12" t="str">
        <f>IFERROR(__xludf.DUMMYFUNCTION("TEXTJOIN("";"", TRUE, FILTER($B$2:$B$14794, #REF!=$D$2:$D$14794))"),"#N/A")</f>
        <v>#N/A</v>
      </c>
    </row>
    <row r="11897">
      <c r="B11897" s="4" t="s">
        <v>3710</v>
      </c>
      <c r="C11897" s="12" t="str">
        <f>IFERROR(__xludf.DUMMYFUNCTION("TEXTJOIN("";"", TRUE, FILTER($B$2:$B$14794, #REF!=$D$2:$D$14794))"),"#N/A")</f>
        <v>#N/A</v>
      </c>
    </row>
    <row r="11898">
      <c r="B11898" s="4" t="s">
        <v>3710</v>
      </c>
      <c r="C11898" s="12" t="str">
        <f>IFERROR(__xludf.DUMMYFUNCTION("TEXTJOIN("";"", TRUE, FILTER($B$2:$B$14794, #REF!=$D$2:$D$14794))"),"#N/A")</f>
        <v>#N/A</v>
      </c>
    </row>
    <row r="11899">
      <c r="B11899" s="4" t="s">
        <v>3710</v>
      </c>
      <c r="C11899" s="12" t="str">
        <f>IFERROR(__xludf.DUMMYFUNCTION("TEXTJOIN("";"", TRUE, FILTER($B$2:$B$14794, #REF!=$D$2:$D$14794))"),"#N/A")</f>
        <v>#N/A</v>
      </c>
    </row>
    <row r="11900">
      <c r="B11900" s="4" t="s">
        <v>3710</v>
      </c>
      <c r="C11900" s="12" t="str">
        <f>IFERROR(__xludf.DUMMYFUNCTION("TEXTJOIN("";"", TRUE, FILTER($B$2:$B$14794, #REF!=$D$2:$D$14794))"),"#N/A")</f>
        <v>#N/A</v>
      </c>
    </row>
    <row r="11901">
      <c r="B11901" s="4" t="s">
        <v>3710</v>
      </c>
      <c r="C11901" s="12" t="str">
        <f>IFERROR(__xludf.DUMMYFUNCTION("TEXTJOIN("";"", TRUE, FILTER($B$2:$B$14794, #REF!=$D$2:$D$14794))"),"#N/A")</f>
        <v>#N/A</v>
      </c>
    </row>
    <row r="11902">
      <c r="B11902" s="4" t="s">
        <v>3710</v>
      </c>
      <c r="C11902" s="12" t="str">
        <f>IFERROR(__xludf.DUMMYFUNCTION("TEXTJOIN("";"", TRUE, FILTER($B$2:$B$14794, #REF!=$D$2:$D$14794))"),"#N/A")</f>
        <v>#N/A</v>
      </c>
    </row>
    <row r="11903">
      <c r="B11903" s="4" t="s">
        <v>3712</v>
      </c>
      <c r="C11903" s="12" t="str">
        <f>IFERROR(__xludf.DUMMYFUNCTION("TEXTJOIN("";"", TRUE, FILTER($B$2:$B$14794, #REF!=$D$2:$D$14794))"),"#N/A")</f>
        <v>#N/A</v>
      </c>
    </row>
    <row r="11904">
      <c r="B11904" s="4" t="s">
        <v>3712</v>
      </c>
      <c r="C11904" s="12" t="str">
        <f>IFERROR(__xludf.DUMMYFUNCTION("TEXTJOIN("";"", TRUE, FILTER($B$2:$B$14794, #REF!=$D$2:$D$14794))"),"#N/A")</f>
        <v>#N/A</v>
      </c>
    </row>
    <row r="11905">
      <c r="B11905" s="4" t="s">
        <v>3712</v>
      </c>
      <c r="C11905" s="12" t="str">
        <f>IFERROR(__xludf.DUMMYFUNCTION("TEXTJOIN("";"", TRUE, FILTER($B$2:$B$14794, #REF!=$D$2:$D$14794))"),"#N/A")</f>
        <v>#N/A</v>
      </c>
    </row>
    <row r="11906">
      <c r="B11906" s="4" t="s">
        <v>3712</v>
      </c>
      <c r="C11906" s="12" t="str">
        <f>IFERROR(__xludf.DUMMYFUNCTION("TEXTJOIN("";"", TRUE, FILTER($B$2:$B$14794, #REF!=$D$2:$D$14794))"),"#N/A")</f>
        <v>#N/A</v>
      </c>
    </row>
    <row r="11907">
      <c r="B11907" s="4" t="s">
        <v>3712</v>
      </c>
      <c r="C11907" s="12" t="str">
        <f>IFERROR(__xludf.DUMMYFUNCTION("TEXTJOIN("";"", TRUE, FILTER($B$2:$B$14794, #REF!=$D$2:$D$14794))"),"#N/A")</f>
        <v>#N/A</v>
      </c>
    </row>
    <row r="11908">
      <c r="B11908" s="4" t="s">
        <v>3712</v>
      </c>
      <c r="C11908" s="12" t="str">
        <f>IFERROR(__xludf.DUMMYFUNCTION("TEXTJOIN("";"", TRUE, FILTER($B$2:$B$14794, #REF!=$D$2:$D$14794))"),"#N/A")</f>
        <v>#N/A</v>
      </c>
    </row>
    <row r="11909">
      <c r="B11909" s="4" t="s">
        <v>3712</v>
      </c>
      <c r="C11909" s="12" t="str">
        <f>IFERROR(__xludf.DUMMYFUNCTION("TEXTJOIN("";"", TRUE, FILTER($B$2:$B$14794, #REF!=$D$2:$D$14794))"),"#N/A")</f>
        <v>#N/A</v>
      </c>
    </row>
    <row r="11910">
      <c r="B11910" s="4" t="s">
        <v>3712</v>
      </c>
      <c r="C11910" s="12" t="str">
        <f>IFERROR(__xludf.DUMMYFUNCTION("TEXTJOIN("";"", TRUE, FILTER($B$2:$B$14794, #REF!=$D$2:$D$14794))"),"#N/A")</f>
        <v>#N/A</v>
      </c>
    </row>
    <row r="11911">
      <c r="B11911" s="4" t="s">
        <v>3712</v>
      </c>
      <c r="C11911" s="12" t="str">
        <f>IFERROR(__xludf.DUMMYFUNCTION("TEXTJOIN("";"", TRUE, FILTER($B$2:$B$14794, #REF!=$D$2:$D$14794))"),"#N/A")</f>
        <v>#N/A</v>
      </c>
    </row>
    <row r="11912">
      <c r="B11912" s="4" t="s">
        <v>3712</v>
      </c>
      <c r="C11912" s="12" t="str">
        <f>IFERROR(__xludf.DUMMYFUNCTION("TEXTJOIN("";"", TRUE, FILTER($B$2:$B$14794, #REF!=$D$2:$D$14794))"),"#N/A")</f>
        <v>#N/A</v>
      </c>
    </row>
    <row r="11913">
      <c r="B11913" s="4" t="s">
        <v>3714</v>
      </c>
      <c r="C11913" s="12" t="str">
        <f>IFERROR(__xludf.DUMMYFUNCTION("TEXTJOIN("";"", TRUE, FILTER($B$2:$B$14794, #REF!=$D$2:$D$14794))"),"#N/A")</f>
        <v>#N/A</v>
      </c>
    </row>
    <row r="11914">
      <c r="B11914" s="4" t="s">
        <v>3714</v>
      </c>
      <c r="C11914" s="12" t="str">
        <f>IFERROR(__xludf.DUMMYFUNCTION("TEXTJOIN("";"", TRUE, FILTER($B$2:$B$14794, #REF!=$D$2:$D$14794))"),"#N/A")</f>
        <v>#N/A</v>
      </c>
    </row>
    <row r="11915">
      <c r="B11915" s="4" t="s">
        <v>3714</v>
      </c>
      <c r="C11915" s="12" t="str">
        <f>IFERROR(__xludf.DUMMYFUNCTION("TEXTJOIN("";"", TRUE, FILTER($B$2:$B$14794, #REF!=$D$2:$D$14794))"),"#N/A")</f>
        <v>#N/A</v>
      </c>
    </row>
    <row r="11916">
      <c r="B11916" s="4" t="s">
        <v>3714</v>
      </c>
      <c r="C11916" s="12" t="str">
        <f>IFERROR(__xludf.DUMMYFUNCTION("TEXTJOIN("";"", TRUE, FILTER($B$2:$B$14794, #REF!=$D$2:$D$14794))"),"#N/A")</f>
        <v>#N/A</v>
      </c>
    </row>
    <row r="11917">
      <c r="B11917" s="4" t="s">
        <v>3714</v>
      </c>
      <c r="C11917" s="12" t="str">
        <f>IFERROR(__xludf.DUMMYFUNCTION("TEXTJOIN("";"", TRUE, FILTER($B$2:$B$14794, #REF!=$D$2:$D$14794))"),"#N/A")</f>
        <v>#N/A</v>
      </c>
    </row>
    <row r="11918">
      <c r="B11918" s="4" t="s">
        <v>3714</v>
      </c>
      <c r="C11918" s="12" t="str">
        <f>IFERROR(__xludf.DUMMYFUNCTION("TEXTJOIN("";"", TRUE, FILTER($B$2:$B$14794, #REF!=$D$2:$D$14794))"),"#N/A")</f>
        <v>#N/A</v>
      </c>
    </row>
    <row r="11919">
      <c r="B11919" s="4" t="s">
        <v>3714</v>
      </c>
      <c r="C11919" s="12" t="str">
        <f>IFERROR(__xludf.DUMMYFUNCTION("TEXTJOIN("";"", TRUE, FILTER($B$2:$B$14794, #REF!=$D$2:$D$14794))"),"#N/A")</f>
        <v>#N/A</v>
      </c>
    </row>
    <row r="11920">
      <c r="B11920" s="4" t="s">
        <v>3714</v>
      </c>
      <c r="C11920" s="12" t="str">
        <f>IFERROR(__xludf.DUMMYFUNCTION("TEXTJOIN("";"", TRUE, FILTER($B$2:$B$14794, #REF!=$D$2:$D$14794))"),"#N/A")</f>
        <v>#N/A</v>
      </c>
    </row>
    <row r="11921">
      <c r="B11921" s="4" t="s">
        <v>3714</v>
      </c>
      <c r="C11921" s="12" t="str">
        <f>IFERROR(__xludf.DUMMYFUNCTION("TEXTJOIN("";"", TRUE, FILTER($B$2:$B$14794, #REF!=$D$2:$D$14794))"),"#N/A")</f>
        <v>#N/A</v>
      </c>
    </row>
    <row r="11922">
      <c r="B11922" s="4" t="s">
        <v>3714</v>
      </c>
      <c r="C11922" s="12" t="str">
        <f>IFERROR(__xludf.DUMMYFUNCTION("TEXTJOIN("";"", TRUE, FILTER($B$2:$B$14794, #REF!=$D$2:$D$14794))"),"#N/A")</f>
        <v>#N/A</v>
      </c>
    </row>
    <row r="11923">
      <c r="B11923" s="4" t="s">
        <v>3716</v>
      </c>
      <c r="C11923" s="12" t="str">
        <f>IFERROR(__xludf.DUMMYFUNCTION("TEXTJOIN("";"", TRUE, FILTER($B$2:$B$14794, #REF!=$D$2:$D$14794))"),"#N/A")</f>
        <v>#N/A</v>
      </c>
    </row>
    <row r="11924">
      <c r="B11924" s="4" t="s">
        <v>3716</v>
      </c>
      <c r="C11924" s="12" t="str">
        <f>IFERROR(__xludf.DUMMYFUNCTION("TEXTJOIN("";"", TRUE, FILTER($B$2:$B$14794, #REF!=$D$2:$D$14794))"),"#N/A")</f>
        <v>#N/A</v>
      </c>
    </row>
    <row r="11925">
      <c r="B11925" s="4" t="s">
        <v>3716</v>
      </c>
      <c r="C11925" s="12" t="str">
        <f>IFERROR(__xludf.DUMMYFUNCTION("TEXTJOIN("";"", TRUE, FILTER($B$2:$B$14794, #REF!=$D$2:$D$14794))"),"#N/A")</f>
        <v>#N/A</v>
      </c>
    </row>
    <row r="11926">
      <c r="B11926" s="4" t="s">
        <v>3716</v>
      </c>
      <c r="C11926" s="12" t="str">
        <f>IFERROR(__xludf.DUMMYFUNCTION("TEXTJOIN("";"", TRUE, FILTER($B$2:$B$14794, #REF!=$D$2:$D$14794))"),"#N/A")</f>
        <v>#N/A</v>
      </c>
    </row>
    <row r="11927">
      <c r="B11927" s="4" t="s">
        <v>3716</v>
      </c>
      <c r="C11927" s="12" t="str">
        <f>IFERROR(__xludf.DUMMYFUNCTION("TEXTJOIN("";"", TRUE, FILTER($B$2:$B$14794, #REF!=$D$2:$D$14794))"),"#N/A")</f>
        <v>#N/A</v>
      </c>
    </row>
    <row r="11928">
      <c r="B11928" s="4" t="s">
        <v>3716</v>
      </c>
      <c r="C11928" s="12" t="str">
        <f>IFERROR(__xludf.DUMMYFUNCTION("TEXTJOIN("";"", TRUE, FILTER($B$2:$B$14794, #REF!=$D$2:$D$14794))"),"#N/A")</f>
        <v>#N/A</v>
      </c>
    </row>
    <row r="11929">
      <c r="B11929" s="4" t="s">
        <v>3716</v>
      </c>
      <c r="C11929" s="12" t="str">
        <f>IFERROR(__xludf.DUMMYFUNCTION("TEXTJOIN("";"", TRUE, FILTER($B$2:$B$14794, #REF!=$D$2:$D$14794))"),"#N/A")</f>
        <v>#N/A</v>
      </c>
    </row>
    <row r="11930">
      <c r="B11930" s="4" t="s">
        <v>3716</v>
      </c>
      <c r="C11930" s="12" t="str">
        <f>IFERROR(__xludf.DUMMYFUNCTION("TEXTJOIN("";"", TRUE, FILTER($B$2:$B$14794, #REF!=$D$2:$D$14794))"),"#N/A")</f>
        <v>#N/A</v>
      </c>
    </row>
    <row r="11931">
      <c r="B11931" s="4" t="s">
        <v>3716</v>
      </c>
      <c r="C11931" s="12" t="str">
        <f>IFERROR(__xludf.DUMMYFUNCTION("TEXTJOIN("";"", TRUE, FILTER($B$2:$B$14794, #REF!=$D$2:$D$14794))"),"#N/A")</f>
        <v>#N/A</v>
      </c>
    </row>
    <row r="11932">
      <c r="B11932" s="4" t="s">
        <v>3716</v>
      </c>
      <c r="C11932" s="12" t="str">
        <f>IFERROR(__xludf.DUMMYFUNCTION("TEXTJOIN("";"", TRUE, FILTER($B$2:$B$14794, #REF!=$D$2:$D$14794))"),"#N/A")</f>
        <v>#N/A</v>
      </c>
    </row>
    <row r="11933">
      <c r="B11933" s="4" t="s">
        <v>3718</v>
      </c>
      <c r="C11933" s="12" t="str">
        <f>IFERROR(__xludf.DUMMYFUNCTION("TEXTJOIN("";"", TRUE, FILTER($B$2:$B$14794, #REF!=$D$2:$D$14794))"),"#N/A")</f>
        <v>#N/A</v>
      </c>
    </row>
    <row r="11934">
      <c r="B11934" s="4" t="s">
        <v>3718</v>
      </c>
      <c r="C11934" s="12" t="str">
        <f>IFERROR(__xludf.DUMMYFUNCTION("TEXTJOIN("";"", TRUE, FILTER($B$2:$B$14794, #REF!=$D$2:$D$14794))"),"#N/A")</f>
        <v>#N/A</v>
      </c>
    </row>
    <row r="11935">
      <c r="B11935" s="4" t="s">
        <v>3718</v>
      </c>
      <c r="C11935" s="12" t="str">
        <f>IFERROR(__xludf.DUMMYFUNCTION("TEXTJOIN("";"", TRUE, FILTER($B$2:$B$14794, #REF!=$D$2:$D$14794))"),"#N/A")</f>
        <v>#N/A</v>
      </c>
    </row>
    <row r="11936">
      <c r="B11936" s="4" t="s">
        <v>3718</v>
      </c>
      <c r="C11936" s="12" t="str">
        <f>IFERROR(__xludf.DUMMYFUNCTION("TEXTJOIN("";"", TRUE, FILTER($B$2:$B$14794, #REF!=$D$2:$D$14794))"),"#N/A")</f>
        <v>#N/A</v>
      </c>
    </row>
    <row r="11937">
      <c r="B11937" s="4" t="s">
        <v>3718</v>
      </c>
      <c r="C11937" s="12" t="str">
        <f>IFERROR(__xludf.DUMMYFUNCTION("TEXTJOIN("";"", TRUE, FILTER($B$2:$B$14794, #REF!=$D$2:$D$14794))"),"#N/A")</f>
        <v>#N/A</v>
      </c>
    </row>
    <row r="11938">
      <c r="B11938" s="4" t="s">
        <v>3718</v>
      </c>
      <c r="C11938" s="12" t="str">
        <f>IFERROR(__xludf.DUMMYFUNCTION("TEXTJOIN("";"", TRUE, FILTER($B$2:$B$14794, #REF!=$D$2:$D$14794))"),"#N/A")</f>
        <v>#N/A</v>
      </c>
    </row>
    <row r="11939">
      <c r="B11939" s="4" t="s">
        <v>3718</v>
      </c>
      <c r="C11939" s="12" t="str">
        <f>IFERROR(__xludf.DUMMYFUNCTION("TEXTJOIN("";"", TRUE, FILTER($B$2:$B$14794, #REF!=$D$2:$D$14794))"),"#N/A")</f>
        <v>#N/A</v>
      </c>
    </row>
    <row r="11940">
      <c r="B11940" s="4" t="s">
        <v>3718</v>
      </c>
      <c r="C11940" s="12" t="str">
        <f>IFERROR(__xludf.DUMMYFUNCTION("TEXTJOIN("";"", TRUE, FILTER($B$2:$B$14794, #REF!=$D$2:$D$14794))"),"#N/A")</f>
        <v>#N/A</v>
      </c>
    </row>
    <row r="11941">
      <c r="B11941" s="4" t="s">
        <v>3718</v>
      </c>
      <c r="C11941" s="12" t="str">
        <f>IFERROR(__xludf.DUMMYFUNCTION("TEXTJOIN("";"", TRUE, FILTER($B$2:$B$14794, #REF!=$D$2:$D$14794))"),"#N/A")</f>
        <v>#N/A</v>
      </c>
    </row>
    <row r="11942">
      <c r="B11942" s="4" t="s">
        <v>3718</v>
      </c>
      <c r="C11942" s="12" t="str">
        <f>IFERROR(__xludf.DUMMYFUNCTION("TEXTJOIN("";"", TRUE, FILTER($B$2:$B$14794, #REF!=$D$2:$D$14794))"),"#N/A")</f>
        <v>#N/A</v>
      </c>
    </row>
    <row r="11943">
      <c r="B11943" s="4" t="s">
        <v>3720</v>
      </c>
      <c r="C11943" s="12" t="str">
        <f>IFERROR(__xludf.DUMMYFUNCTION("TEXTJOIN("";"", TRUE, FILTER($B$2:$B$14794, #REF!=$D$2:$D$14794))"),"#N/A")</f>
        <v>#N/A</v>
      </c>
    </row>
    <row r="11944">
      <c r="B11944" s="4" t="s">
        <v>3720</v>
      </c>
      <c r="C11944" s="12" t="str">
        <f>IFERROR(__xludf.DUMMYFUNCTION("TEXTJOIN("";"", TRUE, FILTER($B$2:$B$14794, #REF!=$D$2:$D$14794))"),"#N/A")</f>
        <v>#N/A</v>
      </c>
    </row>
    <row r="11945">
      <c r="B11945" s="4" t="s">
        <v>3720</v>
      </c>
      <c r="C11945" s="12" t="str">
        <f>IFERROR(__xludf.DUMMYFUNCTION("TEXTJOIN("";"", TRUE, FILTER($B$2:$B$14794, #REF!=$D$2:$D$14794))"),"#N/A")</f>
        <v>#N/A</v>
      </c>
    </row>
    <row r="11946">
      <c r="B11946" s="4" t="s">
        <v>3720</v>
      </c>
      <c r="C11946" s="12" t="str">
        <f>IFERROR(__xludf.DUMMYFUNCTION("TEXTJOIN("";"", TRUE, FILTER($B$2:$B$14794, #REF!=$D$2:$D$14794))"),"#N/A")</f>
        <v>#N/A</v>
      </c>
    </row>
    <row r="11947">
      <c r="B11947" s="4" t="s">
        <v>3720</v>
      </c>
      <c r="C11947" s="12" t="str">
        <f>IFERROR(__xludf.DUMMYFUNCTION("TEXTJOIN("";"", TRUE, FILTER($B$2:$B$14794, #REF!=$D$2:$D$14794))"),"#N/A")</f>
        <v>#N/A</v>
      </c>
    </row>
    <row r="11948">
      <c r="B11948" s="4" t="s">
        <v>3720</v>
      </c>
      <c r="C11948" s="12" t="str">
        <f>IFERROR(__xludf.DUMMYFUNCTION("TEXTJOIN("";"", TRUE, FILTER($B$2:$B$14794, #REF!=$D$2:$D$14794))"),"#N/A")</f>
        <v>#N/A</v>
      </c>
    </row>
    <row r="11949">
      <c r="B11949" s="4" t="s">
        <v>3720</v>
      </c>
      <c r="C11949" s="12" t="str">
        <f>IFERROR(__xludf.DUMMYFUNCTION("TEXTJOIN("";"", TRUE, FILTER($B$2:$B$14794, #REF!=$D$2:$D$14794))"),"#N/A")</f>
        <v>#N/A</v>
      </c>
    </row>
    <row r="11950">
      <c r="B11950" s="4" t="s">
        <v>3720</v>
      </c>
      <c r="C11950" s="12" t="str">
        <f>IFERROR(__xludf.DUMMYFUNCTION("TEXTJOIN("";"", TRUE, FILTER($B$2:$B$14794, #REF!=$D$2:$D$14794))"),"#N/A")</f>
        <v>#N/A</v>
      </c>
    </row>
    <row r="11951">
      <c r="B11951" s="4" t="s">
        <v>3720</v>
      </c>
      <c r="C11951" s="12" t="str">
        <f>IFERROR(__xludf.DUMMYFUNCTION("TEXTJOIN("";"", TRUE, FILTER($B$2:$B$14794, #REF!=$D$2:$D$14794))"),"#N/A")</f>
        <v>#N/A</v>
      </c>
    </row>
    <row r="11952">
      <c r="B11952" s="4" t="s">
        <v>3720</v>
      </c>
      <c r="C11952" s="12" t="str">
        <f>IFERROR(__xludf.DUMMYFUNCTION("TEXTJOIN("";"", TRUE, FILTER($B$2:$B$14794, #REF!=$D$2:$D$14794))"),"#N/A")</f>
        <v>#N/A</v>
      </c>
    </row>
    <row r="11953">
      <c r="B11953" s="4" t="s">
        <v>3722</v>
      </c>
      <c r="C11953" s="12" t="str">
        <f>IFERROR(__xludf.DUMMYFUNCTION("TEXTJOIN("";"", TRUE, FILTER($B$2:$B$14794, #REF!=$D$2:$D$14794))"),"#N/A")</f>
        <v>#N/A</v>
      </c>
    </row>
    <row r="11954">
      <c r="B11954" s="4" t="s">
        <v>3722</v>
      </c>
      <c r="C11954" s="12" t="str">
        <f>IFERROR(__xludf.DUMMYFUNCTION("TEXTJOIN("";"", TRUE, FILTER($B$2:$B$14794, #REF!=$D$2:$D$14794))"),"#N/A")</f>
        <v>#N/A</v>
      </c>
    </row>
    <row r="11955">
      <c r="B11955" s="4" t="s">
        <v>3722</v>
      </c>
      <c r="C11955" s="12" t="str">
        <f>IFERROR(__xludf.DUMMYFUNCTION("TEXTJOIN("";"", TRUE, FILTER($B$2:$B$14794, #REF!=$D$2:$D$14794))"),"#N/A")</f>
        <v>#N/A</v>
      </c>
    </row>
    <row r="11956">
      <c r="B11956" s="4" t="s">
        <v>3722</v>
      </c>
      <c r="C11956" s="12" t="str">
        <f>IFERROR(__xludf.DUMMYFUNCTION("TEXTJOIN("";"", TRUE, FILTER($B$2:$B$14794, #REF!=$D$2:$D$14794))"),"#N/A")</f>
        <v>#N/A</v>
      </c>
    </row>
    <row r="11957">
      <c r="B11957" s="4" t="s">
        <v>3722</v>
      </c>
      <c r="C11957" s="12" t="str">
        <f>IFERROR(__xludf.DUMMYFUNCTION("TEXTJOIN("";"", TRUE, FILTER($B$2:$B$14794, #REF!=$D$2:$D$14794))"),"#N/A")</f>
        <v>#N/A</v>
      </c>
    </row>
    <row r="11958">
      <c r="B11958" s="4" t="s">
        <v>3722</v>
      </c>
      <c r="C11958" s="12" t="str">
        <f>IFERROR(__xludf.DUMMYFUNCTION("TEXTJOIN("";"", TRUE, FILTER($B$2:$B$14794, #REF!=$D$2:$D$14794))"),"#N/A")</f>
        <v>#N/A</v>
      </c>
    </row>
    <row r="11959">
      <c r="B11959" s="4" t="s">
        <v>3722</v>
      </c>
      <c r="C11959" s="12" t="str">
        <f>IFERROR(__xludf.DUMMYFUNCTION("TEXTJOIN("";"", TRUE, FILTER($B$2:$B$14794, #REF!=$D$2:$D$14794))"),"#N/A")</f>
        <v>#N/A</v>
      </c>
    </row>
    <row r="11960">
      <c r="B11960" s="4" t="s">
        <v>3722</v>
      </c>
      <c r="C11960" s="12" t="str">
        <f>IFERROR(__xludf.DUMMYFUNCTION("TEXTJOIN("";"", TRUE, FILTER($B$2:$B$14794, #REF!=$D$2:$D$14794))"),"#N/A")</f>
        <v>#N/A</v>
      </c>
    </row>
    <row r="11961">
      <c r="B11961" s="4" t="s">
        <v>3722</v>
      </c>
      <c r="C11961" s="12" t="str">
        <f>IFERROR(__xludf.DUMMYFUNCTION("TEXTJOIN("";"", TRUE, FILTER($B$2:$B$14794, #REF!=$D$2:$D$14794))"),"#N/A")</f>
        <v>#N/A</v>
      </c>
    </row>
    <row r="11962">
      <c r="B11962" s="4" t="s">
        <v>3722</v>
      </c>
      <c r="C11962" s="12" t="str">
        <f>IFERROR(__xludf.DUMMYFUNCTION("TEXTJOIN("";"", TRUE, FILTER($B$2:$B$14794, #REF!=$D$2:$D$14794))"),"#N/A")</f>
        <v>#N/A</v>
      </c>
    </row>
    <row r="11963">
      <c r="B11963" s="4" t="s">
        <v>3724</v>
      </c>
      <c r="C11963" s="12" t="str">
        <f>IFERROR(__xludf.DUMMYFUNCTION("TEXTJOIN("";"", TRUE, FILTER($B$2:$B$14794, #REF!=$D$2:$D$14794))"),"#N/A")</f>
        <v>#N/A</v>
      </c>
    </row>
    <row r="11964">
      <c r="B11964" s="4" t="s">
        <v>3724</v>
      </c>
      <c r="C11964" s="12" t="str">
        <f>IFERROR(__xludf.DUMMYFUNCTION("TEXTJOIN("";"", TRUE, FILTER($B$2:$B$14794, #REF!=$D$2:$D$14794))"),"#N/A")</f>
        <v>#N/A</v>
      </c>
    </row>
    <row r="11965">
      <c r="B11965" s="4" t="s">
        <v>3724</v>
      </c>
      <c r="C11965" s="12" t="str">
        <f>IFERROR(__xludf.DUMMYFUNCTION("TEXTJOIN("";"", TRUE, FILTER($B$2:$B$14794, #REF!=$D$2:$D$14794))"),"#N/A")</f>
        <v>#N/A</v>
      </c>
    </row>
    <row r="11966">
      <c r="B11966" s="4" t="s">
        <v>3724</v>
      </c>
      <c r="C11966" s="12" t="str">
        <f>IFERROR(__xludf.DUMMYFUNCTION("TEXTJOIN("";"", TRUE, FILTER($B$2:$B$14794, #REF!=$D$2:$D$14794))"),"#N/A")</f>
        <v>#N/A</v>
      </c>
    </row>
    <row r="11967">
      <c r="B11967" s="4" t="s">
        <v>3724</v>
      </c>
      <c r="C11967" s="12" t="str">
        <f>IFERROR(__xludf.DUMMYFUNCTION("TEXTJOIN("";"", TRUE, FILTER($B$2:$B$14794, #REF!=$D$2:$D$14794))"),"#N/A")</f>
        <v>#N/A</v>
      </c>
    </row>
    <row r="11968">
      <c r="B11968" s="4" t="s">
        <v>3724</v>
      </c>
      <c r="C11968" s="12" t="str">
        <f>IFERROR(__xludf.DUMMYFUNCTION("TEXTJOIN("";"", TRUE, FILTER($B$2:$B$14794, #REF!=$D$2:$D$14794))"),"#N/A")</f>
        <v>#N/A</v>
      </c>
    </row>
    <row r="11969">
      <c r="B11969" s="4" t="s">
        <v>3724</v>
      </c>
      <c r="C11969" s="12" t="str">
        <f>IFERROR(__xludf.DUMMYFUNCTION("TEXTJOIN("";"", TRUE, FILTER($B$2:$B$14794, #REF!=$D$2:$D$14794))"),"#N/A")</f>
        <v>#N/A</v>
      </c>
    </row>
    <row r="11970">
      <c r="B11970" s="4" t="s">
        <v>3724</v>
      </c>
      <c r="C11970" s="12" t="str">
        <f>IFERROR(__xludf.DUMMYFUNCTION("TEXTJOIN("";"", TRUE, FILTER($B$2:$B$14794, #REF!=$D$2:$D$14794))"),"#N/A")</f>
        <v>#N/A</v>
      </c>
    </row>
    <row r="11971">
      <c r="B11971" s="4" t="s">
        <v>3724</v>
      </c>
      <c r="C11971" s="12" t="str">
        <f>IFERROR(__xludf.DUMMYFUNCTION("TEXTJOIN("";"", TRUE, FILTER($B$2:$B$14794, #REF!=$D$2:$D$14794))"),"#N/A")</f>
        <v>#N/A</v>
      </c>
    </row>
    <row r="11972">
      <c r="B11972" s="4" t="s">
        <v>3724</v>
      </c>
      <c r="C11972" s="12" t="str">
        <f>IFERROR(__xludf.DUMMYFUNCTION("TEXTJOIN("";"", TRUE, FILTER($B$2:$B$14794, #REF!=$D$2:$D$14794))"),"#N/A")</f>
        <v>#N/A</v>
      </c>
    </row>
    <row r="11973">
      <c r="B11973" s="4" t="s">
        <v>3726</v>
      </c>
      <c r="C11973" s="12" t="str">
        <f>IFERROR(__xludf.DUMMYFUNCTION("TEXTJOIN("";"", TRUE, FILTER($B$2:$B$14794, #REF!=$D$2:$D$14794))"),"#N/A")</f>
        <v>#N/A</v>
      </c>
    </row>
    <row r="11974">
      <c r="B11974" s="4" t="s">
        <v>3726</v>
      </c>
      <c r="C11974" s="12" t="str">
        <f>IFERROR(__xludf.DUMMYFUNCTION("TEXTJOIN("";"", TRUE, FILTER($B$2:$B$14794, #REF!=$D$2:$D$14794))"),"#N/A")</f>
        <v>#N/A</v>
      </c>
    </row>
    <row r="11975">
      <c r="B11975" s="4" t="s">
        <v>3726</v>
      </c>
      <c r="C11975" s="12" t="str">
        <f>IFERROR(__xludf.DUMMYFUNCTION("TEXTJOIN("";"", TRUE, FILTER($B$2:$B$14794, #REF!=$D$2:$D$14794))"),"#N/A")</f>
        <v>#N/A</v>
      </c>
    </row>
    <row r="11976">
      <c r="B11976" s="4" t="s">
        <v>3726</v>
      </c>
      <c r="C11976" s="12" t="str">
        <f>IFERROR(__xludf.DUMMYFUNCTION("TEXTJOIN("";"", TRUE, FILTER($B$2:$B$14794, #REF!=$D$2:$D$14794))"),"#N/A")</f>
        <v>#N/A</v>
      </c>
    </row>
    <row r="11977">
      <c r="B11977" s="4" t="s">
        <v>3726</v>
      </c>
      <c r="C11977" s="12" t="str">
        <f>IFERROR(__xludf.DUMMYFUNCTION("TEXTJOIN("";"", TRUE, FILTER($B$2:$B$14794, #REF!=$D$2:$D$14794))"),"#N/A")</f>
        <v>#N/A</v>
      </c>
    </row>
    <row r="11978">
      <c r="B11978" s="4" t="s">
        <v>3726</v>
      </c>
      <c r="C11978" s="12" t="str">
        <f>IFERROR(__xludf.DUMMYFUNCTION("TEXTJOIN("";"", TRUE, FILTER($B$2:$B$14794, #REF!=$D$2:$D$14794))"),"#N/A")</f>
        <v>#N/A</v>
      </c>
    </row>
    <row r="11979">
      <c r="B11979" s="4" t="s">
        <v>3726</v>
      </c>
      <c r="C11979" s="12" t="str">
        <f>IFERROR(__xludf.DUMMYFUNCTION("TEXTJOIN("";"", TRUE, FILTER($B$2:$B$14794, #REF!=$D$2:$D$14794))"),"#N/A")</f>
        <v>#N/A</v>
      </c>
    </row>
    <row r="11980">
      <c r="B11980" s="4" t="s">
        <v>3726</v>
      </c>
      <c r="C11980" s="12" t="str">
        <f>IFERROR(__xludf.DUMMYFUNCTION("TEXTJOIN("";"", TRUE, FILTER($B$2:$B$14794, #REF!=$D$2:$D$14794))"),"#N/A")</f>
        <v>#N/A</v>
      </c>
    </row>
    <row r="11981">
      <c r="B11981" s="4" t="s">
        <v>3726</v>
      </c>
      <c r="C11981" s="12" t="str">
        <f>IFERROR(__xludf.DUMMYFUNCTION("TEXTJOIN("";"", TRUE, FILTER($B$2:$B$14794, #REF!=$D$2:$D$14794))"),"#N/A")</f>
        <v>#N/A</v>
      </c>
    </row>
    <row r="11982">
      <c r="B11982" s="4" t="s">
        <v>3726</v>
      </c>
      <c r="C11982" s="12" t="str">
        <f>IFERROR(__xludf.DUMMYFUNCTION("TEXTJOIN("";"", TRUE, FILTER($B$2:$B$14794, #REF!=$D$2:$D$14794))"),"#N/A")</f>
        <v>#N/A</v>
      </c>
    </row>
    <row r="11983">
      <c r="B11983" s="4" t="s">
        <v>3728</v>
      </c>
      <c r="C11983" s="12" t="str">
        <f>IFERROR(__xludf.DUMMYFUNCTION("TEXTJOIN("";"", TRUE, FILTER($B$2:$B$14794, #REF!=$D$2:$D$14794))"),"#N/A")</f>
        <v>#N/A</v>
      </c>
    </row>
    <row r="11984">
      <c r="B11984" s="4" t="s">
        <v>3728</v>
      </c>
      <c r="C11984" s="12" t="str">
        <f>IFERROR(__xludf.DUMMYFUNCTION("TEXTJOIN("";"", TRUE, FILTER($B$2:$B$14794, #REF!=$D$2:$D$14794))"),"#N/A")</f>
        <v>#N/A</v>
      </c>
    </row>
    <row r="11985">
      <c r="B11985" s="4" t="s">
        <v>3728</v>
      </c>
      <c r="C11985" s="12" t="str">
        <f>IFERROR(__xludf.DUMMYFUNCTION("TEXTJOIN("";"", TRUE, FILTER($B$2:$B$14794, #REF!=$D$2:$D$14794))"),"#N/A")</f>
        <v>#N/A</v>
      </c>
    </row>
    <row r="11986">
      <c r="B11986" s="4" t="s">
        <v>3728</v>
      </c>
      <c r="C11986" s="12" t="str">
        <f>IFERROR(__xludf.DUMMYFUNCTION("TEXTJOIN("";"", TRUE, FILTER($B$2:$B$14794, #REF!=$D$2:$D$14794))"),"#N/A")</f>
        <v>#N/A</v>
      </c>
    </row>
    <row r="11987">
      <c r="B11987" s="4" t="s">
        <v>3728</v>
      </c>
      <c r="C11987" s="12" t="str">
        <f>IFERROR(__xludf.DUMMYFUNCTION("TEXTJOIN("";"", TRUE, FILTER($B$2:$B$14794, #REF!=$D$2:$D$14794))"),"#N/A")</f>
        <v>#N/A</v>
      </c>
    </row>
    <row r="11988">
      <c r="B11988" s="4" t="s">
        <v>3728</v>
      </c>
      <c r="C11988" s="12" t="str">
        <f>IFERROR(__xludf.DUMMYFUNCTION("TEXTJOIN("";"", TRUE, FILTER($B$2:$B$14794, #REF!=$D$2:$D$14794))"),"#N/A")</f>
        <v>#N/A</v>
      </c>
    </row>
    <row r="11989">
      <c r="B11989" s="4" t="s">
        <v>3728</v>
      </c>
      <c r="C11989" s="12" t="str">
        <f>IFERROR(__xludf.DUMMYFUNCTION("TEXTJOIN("";"", TRUE, FILTER($B$2:$B$14794, #REF!=$D$2:$D$14794))"),"#N/A")</f>
        <v>#N/A</v>
      </c>
    </row>
    <row r="11990">
      <c r="B11990" s="4" t="s">
        <v>3728</v>
      </c>
      <c r="C11990" s="12" t="str">
        <f>IFERROR(__xludf.DUMMYFUNCTION("TEXTJOIN("";"", TRUE, FILTER($B$2:$B$14794, #REF!=$D$2:$D$14794))"),"#N/A")</f>
        <v>#N/A</v>
      </c>
    </row>
    <row r="11991">
      <c r="B11991" s="4" t="s">
        <v>3728</v>
      </c>
      <c r="C11991" s="12" t="str">
        <f>IFERROR(__xludf.DUMMYFUNCTION("TEXTJOIN("";"", TRUE, FILTER($B$2:$B$14794, #REF!=$D$2:$D$14794))"),"#N/A")</f>
        <v>#N/A</v>
      </c>
    </row>
    <row r="11992">
      <c r="B11992" s="4" t="s">
        <v>3728</v>
      </c>
      <c r="C11992" s="12" t="str">
        <f>IFERROR(__xludf.DUMMYFUNCTION("TEXTJOIN("";"", TRUE, FILTER($B$2:$B$14794, #REF!=$D$2:$D$14794))"),"#N/A")</f>
        <v>#N/A</v>
      </c>
    </row>
    <row r="11993">
      <c r="B11993" s="4" t="s">
        <v>3730</v>
      </c>
      <c r="C11993" s="12" t="str">
        <f>IFERROR(__xludf.DUMMYFUNCTION("TEXTJOIN("";"", TRUE, FILTER($B$2:$B$14794, #REF!=$D$2:$D$14794))"),"#N/A")</f>
        <v>#N/A</v>
      </c>
    </row>
    <row r="11994">
      <c r="B11994" s="4" t="s">
        <v>3730</v>
      </c>
      <c r="C11994" s="12" t="str">
        <f>IFERROR(__xludf.DUMMYFUNCTION("TEXTJOIN("";"", TRUE, FILTER($B$2:$B$14794, #REF!=$D$2:$D$14794))"),"#N/A")</f>
        <v>#N/A</v>
      </c>
    </row>
    <row r="11995">
      <c r="B11995" s="4" t="s">
        <v>3730</v>
      </c>
      <c r="C11995" s="12" t="str">
        <f>IFERROR(__xludf.DUMMYFUNCTION("TEXTJOIN("";"", TRUE, FILTER($B$2:$B$14794, #REF!=$D$2:$D$14794))"),"#N/A")</f>
        <v>#N/A</v>
      </c>
    </row>
    <row r="11996">
      <c r="B11996" s="4" t="s">
        <v>3730</v>
      </c>
      <c r="C11996" s="12" t="str">
        <f>IFERROR(__xludf.DUMMYFUNCTION("TEXTJOIN("";"", TRUE, FILTER($B$2:$B$14794, #REF!=$D$2:$D$14794))"),"#N/A")</f>
        <v>#N/A</v>
      </c>
    </row>
    <row r="11997">
      <c r="B11997" s="4" t="s">
        <v>3730</v>
      </c>
      <c r="C11997" s="12" t="str">
        <f>IFERROR(__xludf.DUMMYFUNCTION("TEXTJOIN("";"", TRUE, FILTER($B$2:$B$14794, #REF!=$D$2:$D$14794))"),"#N/A")</f>
        <v>#N/A</v>
      </c>
    </row>
    <row r="11998">
      <c r="B11998" s="4" t="s">
        <v>3730</v>
      </c>
      <c r="C11998" s="12" t="str">
        <f>IFERROR(__xludf.DUMMYFUNCTION("TEXTJOIN("";"", TRUE, FILTER($B$2:$B$14794, #REF!=$D$2:$D$14794))"),"#N/A")</f>
        <v>#N/A</v>
      </c>
    </row>
    <row r="11999">
      <c r="B11999" s="4" t="s">
        <v>3730</v>
      </c>
      <c r="C11999" s="12" t="str">
        <f>IFERROR(__xludf.DUMMYFUNCTION("TEXTJOIN("";"", TRUE, FILTER($B$2:$B$14794, #REF!=$D$2:$D$14794))"),"#N/A")</f>
        <v>#N/A</v>
      </c>
    </row>
    <row r="12000">
      <c r="B12000" s="4" t="s">
        <v>3730</v>
      </c>
      <c r="C12000" s="12" t="str">
        <f>IFERROR(__xludf.DUMMYFUNCTION("TEXTJOIN("";"", TRUE, FILTER($B$2:$B$14794, #REF!=$D$2:$D$14794))"),"#N/A")</f>
        <v>#N/A</v>
      </c>
    </row>
    <row r="12001">
      <c r="B12001" s="4" t="s">
        <v>3730</v>
      </c>
      <c r="C12001" s="12" t="str">
        <f>IFERROR(__xludf.DUMMYFUNCTION("TEXTJOIN("";"", TRUE, FILTER($B$2:$B$14794, #REF!=$D$2:$D$14794))"),"#N/A")</f>
        <v>#N/A</v>
      </c>
    </row>
    <row r="12002">
      <c r="B12002" s="4" t="s">
        <v>3730</v>
      </c>
      <c r="C12002" s="12" t="str">
        <f>IFERROR(__xludf.DUMMYFUNCTION("TEXTJOIN("";"", TRUE, FILTER($B$2:$B$14794, #REF!=$D$2:$D$14794))"),"#N/A")</f>
        <v>#N/A</v>
      </c>
    </row>
    <row r="12003">
      <c r="B12003" s="4" t="s">
        <v>3732</v>
      </c>
      <c r="C12003" s="12" t="str">
        <f>IFERROR(__xludf.DUMMYFUNCTION("TEXTJOIN("";"", TRUE, FILTER($B$2:$B$14794, #REF!=$D$2:$D$14794))"),"#N/A")</f>
        <v>#N/A</v>
      </c>
    </row>
    <row r="12004">
      <c r="B12004" s="4" t="s">
        <v>3732</v>
      </c>
      <c r="C12004" s="12" t="str">
        <f>IFERROR(__xludf.DUMMYFUNCTION("TEXTJOIN("";"", TRUE, FILTER($B$2:$B$14794, #REF!=$D$2:$D$14794))"),"#N/A")</f>
        <v>#N/A</v>
      </c>
    </row>
    <row r="12005">
      <c r="B12005" s="4" t="s">
        <v>3732</v>
      </c>
      <c r="C12005" s="12" t="str">
        <f>IFERROR(__xludf.DUMMYFUNCTION("TEXTJOIN("";"", TRUE, FILTER($B$2:$B$14794, #REF!=$D$2:$D$14794))"),"#N/A")</f>
        <v>#N/A</v>
      </c>
    </row>
    <row r="12006">
      <c r="B12006" s="4" t="s">
        <v>3732</v>
      </c>
      <c r="C12006" s="12" t="str">
        <f>IFERROR(__xludf.DUMMYFUNCTION("TEXTJOIN("";"", TRUE, FILTER($B$2:$B$14794, #REF!=$D$2:$D$14794))"),"#N/A")</f>
        <v>#N/A</v>
      </c>
    </row>
    <row r="12007">
      <c r="B12007" s="4" t="s">
        <v>3732</v>
      </c>
      <c r="C12007" s="12" t="str">
        <f>IFERROR(__xludf.DUMMYFUNCTION("TEXTJOIN("";"", TRUE, FILTER($B$2:$B$14794, #REF!=$D$2:$D$14794))"),"#N/A")</f>
        <v>#N/A</v>
      </c>
    </row>
    <row r="12008">
      <c r="B12008" s="4" t="s">
        <v>3732</v>
      </c>
      <c r="C12008" s="12" t="str">
        <f>IFERROR(__xludf.DUMMYFUNCTION("TEXTJOIN("";"", TRUE, FILTER($B$2:$B$14794, #REF!=$D$2:$D$14794))"),"#N/A")</f>
        <v>#N/A</v>
      </c>
    </row>
    <row r="12009">
      <c r="B12009" s="4" t="s">
        <v>3732</v>
      </c>
      <c r="C12009" s="12" t="str">
        <f>IFERROR(__xludf.DUMMYFUNCTION("TEXTJOIN("";"", TRUE, FILTER($B$2:$B$14794, #REF!=$D$2:$D$14794))"),"#N/A")</f>
        <v>#N/A</v>
      </c>
    </row>
    <row r="12010">
      <c r="B12010" s="4" t="s">
        <v>3732</v>
      </c>
      <c r="C12010" s="12" t="str">
        <f>IFERROR(__xludf.DUMMYFUNCTION("TEXTJOIN("";"", TRUE, FILTER($B$2:$B$14794, #REF!=$D$2:$D$14794))"),"#N/A")</f>
        <v>#N/A</v>
      </c>
    </row>
    <row r="12011">
      <c r="B12011" s="4" t="s">
        <v>3732</v>
      </c>
      <c r="C12011" s="12" t="str">
        <f>IFERROR(__xludf.DUMMYFUNCTION("TEXTJOIN("";"", TRUE, FILTER($B$2:$B$14794, #REF!=$D$2:$D$14794))"),"#N/A")</f>
        <v>#N/A</v>
      </c>
    </row>
    <row r="12012">
      <c r="B12012" s="4" t="s">
        <v>3732</v>
      </c>
      <c r="C12012" s="12" t="str">
        <f>IFERROR(__xludf.DUMMYFUNCTION("TEXTJOIN("";"", TRUE, FILTER($B$2:$B$14794, #REF!=$D$2:$D$14794))"),"#N/A")</f>
        <v>#N/A</v>
      </c>
    </row>
    <row r="12013">
      <c r="B12013" s="4" t="s">
        <v>3734</v>
      </c>
      <c r="C12013" s="12" t="str">
        <f>IFERROR(__xludf.DUMMYFUNCTION("TEXTJOIN("";"", TRUE, FILTER($B$2:$B$14794, #REF!=$D$2:$D$14794))"),"#N/A")</f>
        <v>#N/A</v>
      </c>
    </row>
    <row r="12014">
      <c r="B12014" s="4" t="s">
        <v>3734</v>
      </c>
      <c r="C12014" s="12" t="str">
        <f>IFERROR(__xludf.DUMMYFUNCTION("TEXTJOIN("";"", TRUE, FILTER($B$2:$B$14794, #REF!=$D$2:$D$14794))"),"#N/A")</f>
        <v>#N/A</v>
      </c>
    </row>
    <row r="12015">
      <c r="B12015" s="4" t="s">
        <v>3734</v>
      </c>
      <c r="C12015" s="12" t="str">
        <f>IFERROR(__xludf.DUMMYFUNCTION("TEXTJOIN("";"", TRUE, FILTER($B$2:$B$14794, #REF!=$D$2:$D$14794))"),"#N/A")</f>
        <v>#N/A</v>
      </c>
    </row>
    <row r="12016">
      <c r="B12016" s="4" t="s">
        <v>3734</v>
      </c>
      <c r="C12016" s="12" t="str">
        <f>IFERROR(__xludf.DUMMYFUNCTION("TEXTJOIN("";"", TRUE, FILTER($B$2:$B$14794, #REF!=$D$2:$D$14794))"),"#N/A")</f>
        <v>#N/A</v>
      </c>
    </row>
    <row r="12017">
      <c r="B12017" s="4" t="s">
        <v>3734</v>
      </c>
      <c r="C12017" s="12" t="str">
        <f>IFERROR(__xludf.DUMMYFUNCTION("TEXTJOIN("";"", TRUE, FILTER($B$2:$B$14794, #REF!=$D$2:$D$14794))"),"#N/A")</f>
        <v>#N/A</v>
      </c>
    </row>
    <row r="12018">
      <c r="B12018" s="4" t="s">
        <v>3734</v>
      </c>
      <c r="C12018" s="12" t="str">
        <f>IFERROR(__xludf.DUMMYFUNCTION("TEXTJOIN("";"", TRUE, FILTER($B$2:$B$14794, #REF!=$D$2:$D$14794))"),"#N/A")</f>
        <v>#N/A</v>
      </c>
    </row>
    <row r="12019">
      <c r="B12019" s="4" t="s">
        <v>3734</v>
      </c>
      <c r="C12019" s="12" t="str">
        <f>IFERROR(__xludf.DUMMYFUNCTION("TEXTJOIN("";"", TRUE, FILTER($B$2:$B$14794, #REF!=$D$2:$D$14794))"),"#N/A")</f>
        <v>#N/A</v>
      </c>
    </row>
    <row r="12020">
      <c r="B12020" s="4" t="s">
        <v>3734</v>
      </c>
      <c r="C12020" s="12" t="str">
        <f>IFERROR(__xludf.DUMMYFUNCTION("TEXTJOIN("";"", TRUE, FILTER($B$2:$B$14794, #REF!=$D$2:$D$14794))"),"#N/A")</f>
        <v>#N/A</v>
      </c>
    </row>
    <row r="12021">
      <c r="B12021" s="4" t="s">
        <v>3734</v>
      </c>
      <c r="C12021" s="12" t="str">
        <f>IFERROR(__xludf.DUMMYFUNCTION("TEXTJOIN("";"", TRUE, FILTER($B$2:$B$14794, #REF!=$D$2:$D$14794))"),"#N/A")</f>
        <v>#N/A</v>
      </c>
    </row>
    <row r="12022">
      <c r="B12022" s="4" t="s">
        <v>3734</v>
      </c>
      <c r="C12022" s="12" t="str">
        <f>IFERROR(__xludf.DUMMYFUNCTION("TEXTJOIN("";"", TRUE, FILTER($B$2:$B$14794, #REF!=$D$2:$D$14794))"),"#N/A")</f>
        <v>#N/A</v>
      </c>
    </row>
    <row r="12023">
      <c r="B12023" s="4" t="s">
        <v>3736</v>
      </c>
      <c r="C12023" s="12" t="str">
        <f>IFERROR(__xludf.DUMMYFUNCTION("TEXTJOIN("";"", TRUE, FILTER($B$2:$B$14794, #REF!=$D$2:$D$14794))"),"#N/A")</f>
        <v>#N/A</v>
      </c>
    </row>
    <row r="12024">
      <c r="B12024" s="4" t="s">
        <v>3736</v>
      </c>
      <c r="C12024" s="12" t="str">
        <f>IFERROR(__xludf.DUMMYFUNCTION("TEXTJOIN("";"", TRUE, FILTER($B$2:$B$14794, #REF!=$D$2:$D$14794))"),"#N/A")</f>
        <v>#N/A</v>
      </c>
    </row>
    <row r="12025">
      <c r="B12025" s="4" t="s">
        <v>3736</v>
      </c>
      <c r="C12025" s="12" t="str">
        <f>IFERROR(__xludf.DUMMYFUNCTION("TEXTJOIN("";"", TRUE, FILTER($B$2:$B$14794, #REF!=$D$2:$D$14794))"),"#N/A")</f>
        <v>#N/A</v>
      </c>
    </row>
    <row r="12026">
      <c r="B12026" s="4" t="s">
        <v>3736</v>
      </c>
      <c r="C12026" s="12" t="str">
        <f>IFERROR(__xludf.DUMMYFUNCTION("TEXTJOIN("";"", TRUE, FILTER($B$2:$B$14794, #REF!=$D$2:$D$14794))"),"#N/A")</f>
        <v>#N/A</v>
      </c>
    </row>
    <row r="12027">
      <c r="B12027" s="4" t="s">
        <v>3736</v>
      </c>
      <c r="C12027" s="12" t="str">
        <f>IFERROR(__xludf.DUMMYFUNCTION("TEXTJOIN("";"", TRUE, FILTER($B$2:$B$14794, #REF!=$D$2:$D$14794))"),"#N/A")</f>
        <v>#N/A</v>
      </c>
    </row>
    <row r="12028">
      <c r="B12028" s="4" t="s">
        <v>3736</v>
      </c>
      <c r="C12028" s="12" t="str">
        <f>IFERROR(__xludf.DUMMYFUNCTION("TEXTJOIN("";"", TRUE, FILTER($B$2:$B$14794, #REF!=$D$2:$D$14794))"),"#N/A")</f>
        <v>#N/A</v>
      </c>
    </row>
    <row r="12029">
      <c r="B12029" s="4" t="s">
        <v>3736</v>
      </c>
      <c r="C12029" s="12" t="str">
        <f>IFERROR(__xludf.DUMMYFUNCTION("TEXTJOIN("";"", TRUE, FILTER($B$2:$B$14794, #REF!=$D$2:$D$14794))"),"#N/A")</f>
        <v>#N/A</v>
      </c>
    </row>
    <row r="12030">
      <c r="B12030" s="4" t="s">
        <v>3736</v>
      </c>
      <c r="C12030" s="12" t="str">
        <f>IFERROR(__xludf.DUMMYFUNCTION("TEXTJOIN("";"", TRUE, FILTER($B$2:$B$14794, #REF!=$D$2:$D$14794))"),"#N/A")</f>
        <v>#N/A</v>
      </c>
    </row>
    <row r="12031">
      <c r="B12031" s="4" t="s">
        <v>3736</v>
      </c>
      <c r="C12031" s="12" t="str">
        <f>IFERROR(__xludf.DUMMYFUNCTION("TEXTJOIN("";"", TRUE, FILTER($B$2:$B$14794, #REF!=$D$2:$D$14794))"),"#N/A")</f>
        <v>#N/A</v>
      </c>
    </row>
    <row r="12032">
      <c r="B12032" s="4" t="s">
        <v>3736</v>
      </c>
      <c r="C12032" s="12" t="str">
        <f>IFERROR(__xludf.DUMMYFUNCTION("TEXTJOIN("";"", TRUE, FILTER($B$2:$B$14794, #REF!=$D$2:$D$14794))"),"#N/A")</f>
        <v>#N/A</v>
      </c>
    </row>
    <row r="12033">
      <c r="B12033" s="4" t="s">
        <v>3738</v>
      </c>
      <c r="C12033" s="12" t="str">
        <f>IFERROR(__xludf.DUMMYFUNCTION("TEXTJOIN("";"", TRUE, FILTER($B$2:$B$14794, #REF!=$D$2:$D$14794))"),"#N/A")</f>
        <v>#N/A</v>
      </c>
    </row>
    <row r="12034">
      <c r="B12034" s="4" t="s">
        <v>3738</v>
      </c>
      <c r="C12034" s="12" t="str">
        <f>IFERROR(__xludf.DUMMYFUNCTION("TEXTJOIN("";"", TRUE, FILTER($B$2:$B$14794, #REF!=$D$2:$D$14794))"),"#N/A")</f>
        <v>#N/A</v>
      </c>
    </row>
    <row r="12035">
      <c r="B12035" s="4" t="s">
        <v>3738</v>
      </c>
      <c r="C12035" s="12" t="str">
        <f>IFERROR(__xludf.DUMMYFUNCTION("TEXTJOIN("";"", TRUE, FILTER($B$2:$B$14794, #REF!=$D$2:$D$14794))"),"#N/A")</f>
        <v>#N/A</v>
      </c>
    </row>
    <row r="12036">
      <c r="B12036" s="4" t="s">
        <v>3738</v>
      </c>
      <c r="C12036" s="12" t="str">
        <f>IFERROR(__xludf.DUMMYFUNCTION("TEXTJOIN("";"", TRUE, FILTER($B$2:$B$14794, #REF!=$D$2:$D$14794))"),"#N/A")</f>
        <v>#N/A</v>
      </c>
    </row>
    <row r="12037">
      <c r="B12037" s="4" t="s">
        <v>3738</v>
      </c>
      <c r="C12037" s="12" t="str">
        <f>IFERROR(__xludf.DUMMYFUNCTION("TEXTJOIN("";"", TRUE, FILTER($B$2:$B$14794, #REF!=$D$2:$D$14794))"),"#N/A")</f>
        <v>#N/A</v>
      </c>
    </row>
    <row r="12038">
      <c r="B12038" s="4" t="s">
        <v>3738</v>
      </c>
      <c r="C12038" s="12" t="str">
        <f>IFERROR(__xludf.DUMMYFUNCTION("TEXTJOIN("";"", TRUE, FILTER($B$2:$B$14794, #REF!=$D$2:$D$14794))"),"#N/A")</f>
        <v>#N/A</v>
      </c>
    </row>
    <row r="12039">
      <c r="B12039" s="4" t="s">
        <v>3738</v>
      </c>
      <c r="C12039" s="12" t="str">
        <f>IFERROR(__xludf.DUMMYFUNCTION("TEXTJOIN("";"", TRUE, FILTER($B$2:$B$14794, #REF!=$D$2:$D$14794))"),"#N/A")</f>
        <v>#N/A</v>
      </c>
    </row>
    <row r="12040">
      <c r="B12040" s="4" t="s">
        <v>3738</v>
      </c>
      <c r="C12040" s="12" t="str">
        <f>IFERROR(__xludf.DUMMYFUNCTION("TEXTJOIN("";"", TRUE, FILTER($B$2:$B$14794, #REF!=$D$2:$D$14794))"),"#N/A")</f>
        <v>#N/A</v>
      </c>
    </row>
    <row r="12041">
      <c r="B12041" s="4" t="s">
        <v>3738</v>
      </c>
      <c r="C12041" s="12" t="str">
        <f>IFERROR(__xludf.DUMMYFUNCTION("TEXTJOIN("";"", TRUE, FILTER($B$2:$B$14794, #REF!=$D$2:$D$14794))"),"#N/A")</f>
        <v>#N/A</v>
      </c>
    </row>
    <row r="12042">
      <c r="B12042" s="4" t="s">
        <v>3738</v>
      </c>
      <c r="C12042" s="12" t="str">
        <f>IFERROR(__xludf.DUMMYFUNCTION("TEXTJOIN("";"", TRUE, FILTER($B$2:$B$14794, #REF!=$D$2:$D$14794))"),"#N/A")</f>
        <v>#N/A</v>
      </c>
    </row>
    <row r="12043">
      <c r="B12043" s="4" t="s">
        <v>3740</v>
      </c>
      <c r="C12043" s="12" t="str">
        <f>IFERROR(__xludf.DUMMYFUNCTION("TEXTJOIN("";"", TRUE, FILTER($B$2:$B$14794, #REF!=$D$2:$D$14794))"),"#N/A")</f>
        <v>#N/A</v>
      </c>
    </row>
    <row r="12044">
      <c r="B12044" s="4" t="s">
        <v>3740</v>
      </c>
      <c r="C12044" s="12" t="str">
        <f>IFERROR(__xludf.DUMMYFUNCTION("TEXTJOIN("";"", TRUE, FILTER($B$2:$B$14794, #REF!=$D$2:$D$14794))"),"#N/A")</f>
        <v>#N/A</v>
      </c>
    </row>
    <row r="12045">
      <c r="B12045" s="4" t="s">
        <v>3740</v>
      </c>
      <c r="C12045" s="12" t="str">
        <f>IFERROR(__xludf.DUMMYFUNCTION("TEXTJOIN("";"", TRUE, FILTER($B$2:$B$14794, #REF!=$D$2:$D$14794))"),"#N/A")</f>
        <v>#N/A</v>
      </c>
    </row>
    <row r="12046">
      <c r="B12046" s="4" t="s">
        <v>3740</v>
      </c>
      <c r="C12046" s="12" t="str">
        <f>IFERROR(__xludf.DUMMYFUNCTION("TEXTJOIN("";"", TRUE, FILTER($B$2:$B$14794, #REF!=$D$2:$D$14794))"),"#N/A")</f>
        <v>#N/A</v>
      </c>
    </row>
    <row r="12047">
      <c r="B12047" s="4" t="s">
        <v>3740</v>
      </c>
      <c r="C12047" s="12" t="str">
        <f>IFERROR(__xludf.DUMMYFUNCTION("TEXTJOIN("";"", TRUE, FILTER($B$2:$B$14794, #REF!=$D$2:$D$14794))"),"#N/A")</f>
        <v>#N/A</v>
      </c>
    </row>
    <row r="12048">
      <c r="B12048" s="4" t="s">
        <v>3740</v>
      </c>
      <c r="C12048" s="12" t="str">
        <f>IFERROR(__xludf.DUMMYFUNCTION("TEXTJOIN("";"", TRUE, FILTER($B$2:$B$14794, #REF!=$D$2:$D$14794))"),"#N/A")</f>
        <v>#N/A</v>
      </c>
    </row>
    <row r="12049">
      <c r="B12049" s="4" t="s">
        <v>3740</v>
      </c>
      <c r="C12049" s="12" t="str">
        <f>IFERROR(__xludf.DUMMYFUNCTION("TEXTJOIN("";"", TRUE, FILTER($B$2:$B$14794, #REF!=$D$2:$D$14794))"),"#N/A")</f>
        <v>#N/A</v>
      </c>
    </row>
    <row r="12050">
      <c r="B12050" s="4" t="s">
        <v>3740</v>
      </c>
      <c r="C12050" s="12" t="str">
        <f>IFERROR(__xludf.DUMMYFUNCTION("TEXTJOIN("";"", TRUE, FILTER($B$2:$B$14794, #REF!=$D$2:$D$14794))"),"#N/A")</f>
        <v>#N/A</v>
      </c>
    </row>
    <row r="12051">
      <c r="B12051" s="4" t="s">
        <v>3740</v>
      </c>
      <c r="C12051" s="12" t="str">
        <f>IFERROR(__xludf.DUMMYFUNCTION("TEXTJOIN("";"", TRUE, FILTER($B$2:$B$14794, #REF!=$D$2:$D$14794))"),"#N/A")</f>
        <v>#N/A</v>
      </c>
    </row>
    <row r="12052">
      <c r="B12052" s="4" t="s">
        <v>3740</v>
      </c>
      <c r="C12052" s="12" t="str">
        <f>IFERROR(__xludf.DUMMYFUNCTION("TEXTJOIN("";"", TRUE, FILTER($B$2:$B$14794, #REF!=$D$2:$D$14794))"),"#N/A")</f>
        <v>#N/A</v>
      </c>
    </row>
    <row r="12053">
      <c r="B12053" s="4" t="s">
        <v>3742</v>
      </c>
      <c r="C12053" s="12" t="str">
        <f>IFERROR(__xludf.DUMMYFUNCTION("TEXTJOIN("";"", TRUE, FILTER($B$2:$B$14794, #REF!=$D$2:$D$14794))"),"#N/A")</f>
        <v>#N/A</v>
      </c>
    </row>
    <row r="12054">
      <c r="B12054" s="4" t="s">
        <v>3742</v>
      </c>
      <c r="C12054" s="12" t="str">
        <f>IFERROR(__xludf.DUMMYFUNCTION("TEXTJOIN("";"", TRUE, FILTER($B$2:$B$14794, #REF!=$D$2:$D$14794))"),"#N/A")</f>
        <v>#N/A</v>
      </c>
    </row>
    <row r="12055">
      <c r="B12055" s="4" t="s">
        <v>3742</v>
      </c>
      <c r="C12055" s="12" t="str">
        <f>IFERROR(__xludf.DUMMYFUNCTION("TEXTJOIN("";"", TRUE, FILTER($B$2:$B$14794, #REF!=$D$2:$D$14794))"),"#N/A")</f>
        <v>#N/A</v>
      </c>
    </row>
    <row r="12056">
      <c r="B12056" s="4" t="s">
        <v>3742</v>
      </c>
      <c r="C12056" s="12" t="str">
        <f>IFERROR(__xludf.DUMMYFUNCTION("TEXTJOIN("";"", TRUE, FILTER($B$2:$B$14794, #REF!=$D$2:$D$14794))"),"#N/A")</f>
        <v>#N/A</v>
      </c>
    </row>
    <row r="12057">
      <c r="B12057" s="4" t="s">
        <v>3742</v>
      </c>
      <c r="C12057" s="12" t="str">
        <f>IFERROR(__xludf.DUMMYFUNCTION("TEXTJOIN("";"", TRUE, FILTER($B$2:$B$14794, #REF!=$D$2:$D$14794))"),"#N/A")</f>
        <v>#N/A</v>
      </c>
    </row>
    <row r="12058">
      <c r="B12058" s="4" t="s">
        <v>3742</v>
      </c>
      <c r="C12058" s="12" t="str">
        <f>IFERROR(__xludf.DUMMYFUNCTION("TEXTJOIN("";"", TRUE, FILTER($B$2:$B$14794, #REF!=$D$2:$D$14794))"),"#N/A")</f>
        <v>#N/A</v>
      </c>
    </row>
    <row r="12059">
      <c r="B12059" s="4" t="s">
        <v>3742</v>
      </c>
      <c r="C12059" s="12" t="str">
        <f>IFERROR(__xludf.DUMMYFUNCTION("TEXTJOIN("";"", TRUE, FILTER($B$2:$B$14794, #REF!=$D$2:$D$14794))"),"#N/A")</f>
        <v>#N/A</v>
      </c>
    </row>
    <row r="12060">
      <c r="B12060" s="4" t="s">
        <v>3742</v>
      </c>
      <c r="C12060" s="12" t="str">
        <f>IFERROR(__xludf.DUMMYFUNCTION("TEXTJOIN("";"", TRUE, FILTER($B$2:$B$14794, #REF!=$D$2:$D$14794))"),"#N/A")</f>
        <v>#N/A</v>
      </c>
    </row>
    <row r="12061">
      <c r="B12061" s="4" t="s">
        <v>3742</v>
      </c>
      <c r="C12061" s="12" t="str">
        <f>IFERROR(__xludf.DUMMYFUNCTION("TEXTJOIN("";"", TRUE, FILTER($B$2:$B$14794, #REF!=$D$2:$D$14794))"),"#N/A")</f>
        <v>#N/A</v>
      </c>
    </row>
    <row r="12062">
      <c r="B12062" s="4" t="s">
        <v>3742</v>
      </c>
      <c r="C12062" s="12" t="str">
        <f>IFERROR(__xludf.DUMMYFUNCTION("TEXTJOIN("";"", TRUE, FILTER($B$2:$B$14794, #REF!=$D$2:$D$14794))"),"#N/A")</f>
        <v>#N/A</v>
      </c>
    </row>
    <row r="12063">
      <c r="B12063" s="4" t="s">
        <v>3744</v>
      </c>
      <c r="C12063" s="12" t="str">
        <f>IFERROR(__xludf.DUMMYFUNCTION("TEXTJOIN("";"", TRUE, FILTER($B$2:$B$14794, #REF!=$D$2:$D$14794))"),"#N/A")</f>
        <v>#N/A</v>
      </c>
    </row>
    <row r="12064">
      <c r="B12064" s="4" t="s">
        <v>3744</v>
      </c>
      <c r="C12064" s="12" t="str">
        <f>IFERROR(__xludf.DUMMYFUNCTION("TEXTJOIN("";"", TRUE, FILTER($B$2:$B$14794, #REF!=$D$2:$D$14794))"),"#N/A")</f>
        <v>#N/A</v>
      </c>
    </row>
    <row r="12065">
      <c r="B12065" s="4" t="s">
        <v>3744</v>
      </c>
      <c r="C12065" s="12" t="str">
        <f>IFERROR(__xludf.DUMMYFUNCTION("TEXTJOIN("";"", TRUE, FILTER($B$2:$B$14794, #REF!=$D$2:$D$14794))"),"#N/A")</f>
        <v>#N/A</v>
      </c>
    </row>
    <row r="12066">
      <c r="B12066" s="4" t="s">
        <v>3744</v>
      </c>
      <c r="C12066" s="12" t="str">
        <f>IFERROR(__xludf.DUMMYFUNCTION("TEXTJOIN("";"", TRUE, FILTER($B$2:$B$14794, #REF!=$D$2:$D$14794))"),"#N/A")</f>
        <v>#N/A</v>
      </c>
    </row>
    <row r="12067">
      <c r="B12067" s="4" t="s">
        <v>3744</v>
      </c>
      <c r="C12067" s="12" t="str">
        <f>IFERROR(__xludf.DUMMYFUNCTION("TEXTJOIN("";"", TRUE, FILTER($B$2:$B$14794, #REF!=$D$2:$D$14794))"),"#N/A")</f>
        <v>#N/A</v>
      </c>
    </row>
    <row r="12068">
      <c r="B12068" s="4" t="s">
        <v>3744</v>
      </c>
      <c r="C12068" s="12" t="str">
        <f>IFERROR(__xludf.DUMMYFUNCTION("TEXTJOIN("";"", TRUE, FILTER($B$2:$B$14794, #REF!=$D$2:$D$14794))"),"#N/A")</f>
        <v>#N/A</v>
      </c>
    </row>
    <row r="12069">
      <c r="B12069" s="4" t="s">
        <v>3744</v>
      </c>
      <c r="C12069" s="12" t="str">
        <f>IFERROR(__xludf.DUMMYFUNCTION("TEXTJOIN("";"", TRUE, FILTER($B$2:$B$14794, #REF!=$D$2:$D$14794))"),"#N/A")</f>
        <v>#N/A</v>
      </c>
    </row>
    <row r="12070">
      <c r="B12070" s="4" t="s">
        <v>3744</v>
      </c>
      <c r="C12070" s="12" t="str">
        <f>IFERROR(__xludf.DUMMYFUNCTION("TEXTJOIN("";"", TRUE, FILTER($B$2:$B$14794, #REF!=$D$2:$D$14794))"),"#N/A")</f>
        <v>#N/A</v>
      </c>
    </row>
    <row r="12071">
      <c r="B12071" s="4" t="s">
        <v>3744</v>
      </c>
      <c r="C12071" s="12" t="str">
        <f>IFERROR(__xludf.DUMMYFUNCTION("TEXTJOIN("";"", TRUE, FILTER($B$2:$B$14794, #REF!=$D$2:$D$14794))"),"#N/A")</f>
        <v>#N/A</v>
      </c>
    </row>
    <row r="12072">
      <c r="B12072" s="4" t="s">
        <v>3744</v>
      </c>
      <c r="C12072" s="12" t="str">
        <f>IFERROR(__xludf.DUMMYFUNCTION("TEXTJOIN("";"", TRUE, FILTER($B$2:$B$14794, #REF!=$D$2:$D$14794))"),"#N/A")</f>
        <v>#N/A</v>
      </c>
    </row>
    <row r="12073">
      <c r="B12073" s="4" t="s">
        <v>3746</v>
      </c>
      <c r="C12073" s="12" t="str">
        <f>IFERROR(__xludf.DUMMYFUNCTION("TEXTJOIN("";"", TRUE, FILTER($B$2:$B$14794, #REF!=$D$2:$D$14794))"),"#N/A")</f>
        <v>#N/A</v>
      </c>
    </row>
    <row r="12074">
      <c r="B12074" s="4" t="s">
        <v>3746</v>
      </c>
      <c r="C12074" s="12" t="str">
        <f>IFERROR(__xludf.DUMMYFUNCTION("TEXTJOIN("";"", TRUE, FILTER($B$2:$B$14794, #REF!=$D$2:$D$14794))"),"#N/A")</f>
        <v>#N/A</v>
      </c>
    </row>
    <row r="12075">
      <c r="B12075" s="4" t="s">
        <v>3746</v>
      </c>
      <c r="C12075" s="12" t="str">
        <f>IFERROR(__xludf.DUMMYFUNCTION("TEXTJOIN("";"", TRUE, FILTER($B$2:$B$14794, #REF!=$D$2:$D$14794))"),"#N/A")</f>
        <v>#N/A</v>
      </c>
    </row>
    <row r="12076">
      <c r="B12076" s="4" t="s">
        <v>3746</v>
      </c>
      <c r="C12076" s="12" t="str">
        <f>IFERROR(__xludf.DUMMYFUNCTION("TEXTJOIN("";"", TRUE, FILTER($B$2:$B$14794, #REF!=$D$2:$D$14794))"),"#N/A")</f>
        <v>#N/A</v>
      </c>
    </row>
    <row r="12077">
      <c r="B12077" s="4" t="s">
        <v>3746</v>
      </c>
      <c r="C12077" s="12" t="str">
        <f>IFERROR(__xludf.DUMMYFUNCTION("TEXTJOIN("";"", TRUE, FILTER($B$2:$B$14794, #REF!=$D$2:$D$14794))"),"#N/A")</f>
        <v>#N/A</v>
      </c>
    </row>
    <row r="12078">
      <c r="B12078" s="4" t="s">
        <v>3746</v>
      </c>
      <c r="C12078" s="12" t="str">
        <f>IFERROR(__xludf.DUMMYFUNCTION("TEXTJOIN("";"", TRUE, FILTER($B$2:$B$14794, #REF!=$D$2:$D$14794))"),"#N/A")</f>
        <v>#N/A</v>
      </c>
    </row>
    <row r="12079">
      <c r="B12079" s="4" t="s">
        <v>3746</v>
      </c>
      <c r="C12079" s="12" t="str">
        <f>IFERROR(__xludf.DUMMYFUNCTION("TEXTJOIN("";"", TRUE, FILTER($B$2:$B$14794, #REF!=$D$2:$D$14794))"),"#N/A")</f>
        <v>#N/A</v>
      </c>
    </row>
    <row r="12080">
      <c r="B12080" s="4" t="s">
        <v>3746</v>
      </c>
      <c r="C12080" s="12" t="str">
        <f>IFERROR(__xludf.DUMMYFUNCTION("TEXTJOIN("";"", TRUE, FILTER($B$2:$B$14794, #REF!=$D$2:$D$14794))"),"#N/A")</f>
        <v>#N/A</v>
      </c>
    </row>
    <row r="12081">
      <c r="B12081" s="4" t="s">
        <v>3746</v>
      </c>
      <c r="C12081" s="12" t="str">
        <f>IFERROR(__xludf.DUMMYFUNCTION("TEXTJOIN("";"", TRUE, FILTER($B$2:$B$14794, #REF!=$D$2:$D$14794))"),"#N/A")</f>
        <v>#N/A</v>
      </c>
    </row>
    <row r="12082">
      <c r="B12082" s="4" t="s">
        <v>3746</v>
      </c>
      <c r="C12082" s="12" t="str">
        <f>IFERROR(__xludf.DUMMYFUNCTION("TEXTJOIN("";"", TRUE, FILTER($B$2:$B$14794, #REF!=$D$2:$D$14794))"),"#N/A")</f>
        <v>#N/A</v>
      </c>
    </row>
    <row r="12083">
      <c r="B12083" s="4" t="s">
        <v>3748</v>
      </c>
      <c r="C12083" s="12" t="str">
        <f>IFERROR(__xludf.DUMMYFUNCTION("TEXTJOIN("";"", TRUE, FILTER($B$2:$B$14794, #REF!=$D$2:$D$14794))"),"#N/A")</f>
        <v>#N/A</v>
      </c>
    </row>
    <row r="12084">
      <c r="B12084" s="4" t="s">
        <v>3748</v>
      </c>
      <c r="C12084" s="12" t="str">
        <f>IFERROR(__xludf.DUMMYFUNCTION("TEXTJOIN("";"", TRUE, FILTER($B$2:$B$14794, #REF!=$D$2:$D$14794))"),"#N/A")</f>
        <v>#N/A</v>
      </c>
    </row>
    <row r="12085">
      <c r="B12085" s="4" t="s">
        <v>3748</v>
      </c>
      <c r="C12085" s="12" t="str">
        <f>IFERROR(__xludf.DUMMYFUNCTION("TEXTJOIN("";"", TRUE, FILTER($B$2:$B$14794, #REF!=$D$2:$D$14794))"),"#N/A")</f>
        <v>#N/A</v>
      </c>
    </row>
    <row r="12086">
      <c r="B12086" s="4" t="s">
        <v>3748</v>
      </c>
      <c r="C12086" s="12" t="str">
        <f>IFERROR(__xludf.DUMMYFUNCTION("TEXTJOIN("";"", TRUE, FILTER($B$2:$B$14794, #REF!=$D$2:$D$14794))"),"#N/A")</f>
        <v>#N/A</v>
      </c>
    </row>
    <row r="12087">
      <c r="B12087" s="4" t="s">
        <v>3748</v>
      </c>
      <c r="C12087" s="12" t="str">
        <f>IFERROR(__xludf.DUMMYFUNCTION("TEXTJOIN("";"", TRUE, FILTER($B$2:$B$14794, #REF!=$D$2:$D$14794))"),"#N/A")</f>
        <v>#N/A</v>
      </c>
    </row>
    <row r="12088">
      <c r="B12088" s="4" t="s">
        <v>3748</v>
      </c>
      <c r="C12088" s="12" t="str">
        <f>IFERROR(__xludf.DUMMYFUNCTION("TEXTJOIN("";"", TRUE, FILTER($B$2:$B$14794, #REF!=$D$2:$D$14794))"),"#N/A")</f>
        <v>#N/A</v>
      </c>
    </row>
    <row r="12089">
      <c r="B12089" s="4" t="s">
        <v>3748</v>
      </c>
      <c r="C12089" s="12" t="str">
        <f>IFERROR(__xludf.DUMMYFUNCTION("TEXTJOIN("";"", TRUE, FILTER($B$2:$B$14794, #REF!=$D$2:$D$14794))"),"#N/A")</f>
        <v>#N/A</v>
      </c>
    </row>
    <row r="12090">
      <c r="B12090" s="4" t="s">
        <v>3748</v>
      </c>
      <c r="C12090" s="12" t="str">
        <f>IFERROR(__xludf.DUMMYFUNCTION("TEXTJOIN("";"", TRUE, FILTER($B$2:$B$14794, #REF!=$D$2:$D$14794))"),"#N/A")</f>
        <v>#N/A</v>
      </c>
    </row>
    <row r="12091">
      <c r="B12091" s="4" t="s">
        <v>3748</v>
      </c>
      <c r="C12091" s="12" t="str">
        <f>IFERROR(__xludf.DUMMYFUNCTION("TEXTJOIN("";"", TRUE, FILTER($B$2:$B$14794, #REF!=$D$2:$D$14794))"),"#N/A")</f>
        <v>#N/A</v>
      </c>
    </row>
    <row r="12092">
      <c r="B12092" s="4" t="s">
        <v>3748</v>
      </c>
      <c r="C12092" s="12" t="str">
        <f>IFERROR(__xludf.DUMMYFUNCTION("TEXTJOIN("";"", TRUE, FILTER($B$2:$B$14794, #REF!=$D$2:$D$14794))"),"#N/A")</f>
        <v>#N/A</v>
      </c>
    </row>
    <row r="12093">
      <c r="B12093" s="4" t="s">
        <v>3750</v>
      </c>
      <c r="C12093" s="12" t="str">
        <f>IFERROR(__xludf.DUMMYFUNCTION("TEXTJOIN("";"", TRUE, FILTER($B$2:$B$14794, #REF!=$D$2:$D$14794))"),"#N/A")</f>
        <v>#N/A</v>
      </c>
    </row>
    <row r="12094">
      <c r="B12094" s="4" t="s">
        <v>3750</v>
      </c>
      <c r="C12094" s="12" t="str">
        <f>IFERROR(__xludf.DUMMYFUNCTION("TEXTJOIN("";"", TRUE, FILTER($B$2:$B$14794, #REF!=$D$2:$D$14794))"),"#N/A")</f>
        <v>#N/A</v>
      </c>
    </row>
    <row r="12095">
      <c r="B12095" s="4" t="s">
        <v>3750</v>
      </c>
      <c r="C12095" s="12" t="str">
        <f>IFERROR(__xludf.DUMMYFUNCTION("TEXTJOIN("";"", TRUE, FILTER($B$2:$B$14794, #REF!=$D$2:$D$14794))"),"#N/A")</f>
        <v>#N/A</v>
      </c>
    </row>
    <row r="12096">
      <c r="B12096" s="4" t="s">
        <v>3750</v>
      </c>
      <c r="C12096" s="12" t="str">
        <f>IFERROR(__xludf.DUMMYFUNCTION("TEXTJOIN("";"", TRUE, FILTER($B$2:$B$14794, #REF!=$D$2:$D$14794))"),"#N/A")</f>
        <v>#N/A</v>
      </c>
    </row>
    <row r="12097">
      <c r="B12097" s="4" t="s">
        <v>3750</v>
      </c>
      <c r="C12097" s="12" t="str">
        <f>IFERROR(__xludf.DUMMYFUNCTION("TEXTJOIN("";"", TRUE, FILTER($B$2:$B$14794, #REF!=$D$2:$D$14794))"),"#N/A")</f>
        <v>#N/A</v>
      </c>
    </row>
    <row r="12098">
      <c r="B12098" s="4" t="s">
        <v>3750</v>
      </c>
      <c r="C12098" s="12" t="str">
        <f>IFERROR(__xludf.DUMMYFUNCTION("TEXTJOIN("";"", TRUE, FILTER($B$2:$B$14794, #REF!=$D$2:$D$14794))"),"#N/A")</f>
        <v>#N/A</v>
      </c>
    </row>
    <row r="12099">
      <c r="B12099" s="4" t="s">
        <v>3750</v>
      </c>
      <c r="C12099" s="12" t="str">
        <f>IFERROR(__xludf.DUMMYFUNCTION("TEXTJOIN("";"", TRUE, FILTER($B$2:$B$14794, #REF!=$D$2:$D$14794))"),"#N/A")</f>
        <v>#N/A</v>
      </c>
    </row>
    <row r="12100">
      <c r="B12100" s="4" t="s">
        <v>3750</v>
      </c>
      <c r="C12100" s="12" t="str">
        <f>IFERROR(__xludf.DUMMYFUNCTION("TEXTJOIN("";"", TRUE, FILTER($B$2:$B$14794, #REF!=$D$2:$D$14794))"),"#N/A")</f>
        <v>#N/A</v>
      </c>
    </row>
    <row r="12101">
      <c r="B12101" s="4" t="s">
        <v>3750</v>
      </c>
      <c r="C12101" s="12" t="str">
        <f>IFERROR(__xludf.DUMMYFUNCTION("TEXTJOIN("";"", TRUE, FILTER($B$2:$B$14794, #REF!=$D$2:$D$14794))"),"#N/A")</f>
        <v>#N/A</v>
      </c>
    </row>
    <row r="12102">
      <c r="B12102" s="4" t="s">
        <v>3750</v>
      </c>
      <c r="C12102" s="12" t="str">
        <f>IFERROR(__xludf.DUMMYFUNCTION("TEXTJOIN("";"", TRUE, FILTER($B$2:$B$14794, #REF!=$D$2:$D$14794))"),"#N/A")</f>
        <v>#N/A</v>
      </c>
    </row>
    <row r="12103">
      <c r="B12103" s="4" t="s">
        <v>3752</v>
      </c>
      <c r="C12103" s="12" t="str">
        <f>IFERROR(__xludf.DUMMYFUNCTION("TEXTJOIN("";"", TRUE, FILTER($B$2:$B$14794, #REF!=$D$2:$D$14794))"),"#N/A")</f>
        <v>#N/A</v>
      </c>
    </row>
    <row r="12104">
      <c r="B12104" s="4" t="s">
        <v>3752</v>
      </c>
      <c r="C12104" s="12" t="str">
        <f>IFERROR(__xludf.DUMMYFUNCTION("TEXTJOIN("";"", TRUE, FILTER($B$2:$B$14794, #REF!=$D$2:$D$14794))"),"#N/A")</f>
        <v>#N/A</v>
      </c>
    </row>
    <row r="12105">
      <c r="B12105" s="4" t="s">
        <v>3752</v>
      </c>
      <c r="C12105" s="12" t="str">
        <f>IFERROR(__xludf.DUMMYFUNCTION("TEXTJOIN("";"", TRUE, FILTER($B$2:$B$14794, #REF!=$D$2:$D$14794))"),"#N/A")</f>
        <v>#N/A</v>
      </c>
    </row>
    <row r="12106">
      <c r="B12106" s="4" t="s">
        <v>3752</v>
      </c>
      <c r="C12106" s="12" t="str">
        <f>IFERROR(__xludf.DUMMYFUNCTION("TEXTJOIN("";"", TRUE, FILTER($B$2:$B$14794, #REF!=$D$2:$D$14794))"),"#N/A")</f>
        <v>#N/A</v>
      </c>
    </row>
    <row r="12107">
      <c r="B12107" s="4" t="s">
        <v>3752</v>
      </c>
      <c r="C12107" s="12" t="str">
        <f>IFERROR(__xludf.DUMMYFUNCTION("TEXTJOIN("";"", TRUE, FILTER($B$2:$B$14794, #REF!=$D$2:$D$14794))"),"#N/A")</f>
        <v>#N/A</v>
      </c>
    </row>
    <row r="12108">
      <c r="B12108" s="4" t="s">
        <v>3752</v>
      </c>
      <c r="C12108" s="12" t="str">
        <f>IFERROR(__xludf.DUMMYFUNCTION("TEXTJOIN("";"", TRUE, FILTER($B$2:$B$14794, #REF!=$D$2:$D$14794))"),"#N/A")</f>
        <v>#N/A</v>
      </c>
    </row>
    <row r="12109">
      <c r="B12109" s="4" t="s">
        <v>3752</v>
      </c>
      <c r="C12109" s="12" t="str">
        <f>IFERROR(__xludf.DUMMYFUNCTION("TEXTJOIN("";"", TRUE, FILTER($B$2:$B$14794, #REF!=$D$2:$D$14794))"),"#N/A")</f>
        <v>#N/A</v>
      </c>
    </row>
    <row r="12110">
      <c r="B12110" s="4" t="s">
        <v>3752</v>
      </c>
      <c r="C12110" s="12" t="str">
        <f>IFERROR(__xludf.DUMMYFUNCTION("TEXTJOIN("";"", TRUE, FILTER($B$2:$B$14794, #REF!=$D$2:$D$14794))"),"#N/A")</f>
        <v>#N/A</v>
      </c>
    </row>
    <row r="12111">
      <c r="B12111" s="4" t="s">
        <v>3752</v>
      </c>
      <c r="C12111" s="12" t="str">
        <f>IFERROR(__xludf.DUMMYFUNCTION("TEXTJOIN("";"", TRUE, FILTER($B$2:$B$14794, #REF!=$D$2:$D$14794))"),"#N/A")</f>
        <v>#N/A</v>
      </c>
    </row>
    <row r="12112">
      <c r="B12112" s="4" t="s">
        <v>3752</v>
      </c>
      <c r="C12112" s="12" t="str">
        <f>IFERROR(__xludf.DUMMYFUNCTION("TEXTJOIN("";"", TRUE, FILTER($B$2:$B$14794, #REF!=$D$2:$D$14794))"),"#N/A")</f>
        <v>#N/A</v>
      </c>
    </row>
    <row r="12113">
      <c r="B12113" s="4" t="s">
        <v>3755</v>
      </c>
      <c r="C12113" s="12" t="str">
        <f>IFERROR(__xludf.DUMMYFUNCTION("TEXTJOIN("";"", TRUE, FILTER($B$2:$B$14794, #REF!=$D$2:$D$14794))"),"#N/A")</f>
        <v>#N/A</v>
      </c>
    </row>
    <row r="12114">
      <c r="B12114" s="4" t="s">
        <v>3755</v>
      </c>
      <c r="C12114" s="12" t="str">
        <f>IFERROR(__xludf.DUMMYFUNCTION("TEXTJOIN("";"", TRUE, FILTER($B$2:$B$14794, #REF!=$D$2:$D$14794))"),"#N/A")</f>
        <v>#N/A</v>
      </c>
    </row>
    <row r="12115">
      <c r="B12115" s="4" t="s">
        <v>3755</v>
      </c>
      <c r="C12115" s="12" t="str">
        <f>IFERROR(__xludf.DUMMYFUNCTION("TEXTJOIN("";"", TRUE, FILTER($B$2:$B$14794, #REF!=$D$2:$D$14794))"),"#N/A")</f>
        <v>#N/A</v>
      </c>
    </row>
    <row r="12116">
      <c r="B12116" s="4" t="s">
        <v>3755</v>
      </c>
      <c r="C12116" s="12" t="str">
        <f>IFERROR(__xludf.DUMMYFUNCTION("TEXTJOIN("";"", TRUE, FILTER($B$2:$B$14794, #REF!=$D$2:$D$14794))"),"#N/A")</f>
        <v>#N/A</v>
      </c>
    </row>
    <row r="12117">
      <c r="B12117" s="4" t="s">
        <v>3755</v>
      </c>
      <c r="C12117" s="12" t="str">
        <f>IFERROR(__xludf.DUMMYFUNCTION("TEXTJOIN("";"", TRUE, FILTER($B$2:$B$14794, #REF!=$D$2:$D$14794))"),"#N/A")</f>
        <v>#N/A</v>
      </c>
    </row>
    <row r="12118">
      <c r="B12118" s="4" t="s">
        <v>3755</v>
      </c>
      <c r="C12118" s="12" t="str">
        <f>IFERROR(__xludf.DUMMYFUNCTION("TEXTJOIN("";"", TRUE, FILTER($B$2:$B$14794, #REF!=$D$2:$D$14794))"),"#N/A")</f>
        <v>#N/A</v>
      </c>
    </row>
    <row r="12119">
      <c r="B12119" s="4" t="s">
        <v>3755</v>
      </c>
      <c r="C12119" s="12" t="str">
        <f>IFERROR(__xludf.DUMMYFUNCTION("TEXTJOIN("";"", TRUE, FILTER($B$2:$B$14794, #REF!=$D$2:$D$14794))"),"#N/A")</f>
        <v>#N/A</v>
      </c>
    </row>
    <row r="12120">
      <c r="B12120" s="4" t="s">
        <v>3755</v>
      </c>
      <c r="C12120" s="12" t="str">
        <f>IFERROR(__xludf.DUMMYFUNCTION("TEXTJOIN("";"", TRUE, FILTER($B$2:$B$14794, #REF!=$D$2:$D$14794))"),"#N/A")</f>
        <v>#N/A</v>
      </c>
    </row>
    <row r="12121">
      <c r="B12121" s="4" t="s">
        <v>3755</v>
      </c>
      <c r="C12121" s="12" t="str">
        <f>IFERROR(__xludf.DUMMYFUNCTION("TEXTJOIN("";"", TRUE, FILTER($B$2:$B$14794, #REF!=$D$2:$D$14794))"),"#N/A")</f>
        <v>#N/A</v>
      </c>
    </row>
    <row r="12122">
      <c r="B12122" s="4" t="s">
        <v>3755</v>
      </c>
      <c r="C12122" s="12" t="str">
        <f>IFERROR(__xludf.DUMMYFUNCTION("TEXTJOIN("";"", TRUE, FILTER($B$2:$B$14794, #REF!=$D$2:$D$14794))"),"#N/A")</f>
        <v>#N/A</v>
      </c>
    </row>
    <row r="12123">
      <c r="B12123" s="4" t="s">
        <v>3757</v>
      </c>
      <c r="C12123" s="12" t="str">
        <f>IFERROR(__xludf.DUMMYFUNCTION("TEXTJOIN("";"", TRUE, FILTER($B$2:$B$14794, #REF!=$D$2:$D$14794))"),"#N/A")</f>
        <v>#N/A</v>
      </c>
    </row>
    <row r="12124">
      <c r="B12124" s="4" t="s">
        <v>3757</v>
      </c>
      <c r="C12124" s="12" t="str">
        <f>IFERROR(__xludf.DUMMYFUNCTION("TEXTJOIN("";"", TRUE, FILTER($B$2:$B$14794, #REF!=$D$2:$D$14794))"),"#N/A")</f>
        <v>#N/A</v>
      </c>
    </row>
    <row r="12125">
      <c r="B12125" s="4" t="s">
        <v>3757</v>
      </c>
      <c r="C12125" s="12" t="str">
        <f>IFERROR(__xludf.DUMMYFUNCTION("TEXTJOIN("";"", TRUE, FILTER($B$2:$B$14794, #REF!=$D$2:$D$14794))"),"#N/A")</f>
        <v>#N/A</v>
      </c>
    </row>
    <row r="12126">
      <c r="B12126" s="4" t="s">
        <v>3757</v>
      </c>
      <c r="C12126" s="12" t="str">
        <f>IFERROR(__xludf.DUMMYFUNCTION("TEXTJOIN("";"", TRUE, FILTER($B$2:$B$14794, #REF!=$D$2:$D$14794))"),"#N/A")</f>
        <v>#N/A</v>
      </c>
    </row>
    <row r="12127">
      <c r="B12127" s="4" t="s">
        <v>3757</v>
      </c>
      <c r="C12127" s="12" t="str">
        <f>IFERROR(__xludf.DUMMYFUNCTION("TEXTJOIN("";"", TRUE, FILTER($B$2:$B$14794, #REF!=$D$2:$D$14794))"),"#N/A")</f>
        <v>#N/A</v>
      </c>
    </row>
    <row r="12128">
      <c r="B12128" s="4" t="s">
        <v>3757</v>
      </c>
      <c r="C12128" s="12" t="str">
        <f>IFERROR(__xludf.DUMMYFUNCTION("TEXTJOIN("";"", TRUE, FILTER($B$2:$B$14794, #REF!=$D$2:$D$14794))"),"#N/A")</f>
        <v>#N/A</v>
      </c>
    </row>
    <row r="12129">
      <c r="B12129" s="4" t="s">
        <v>3757</v>
      </c>
      <c r="C12129" s="12" t="str">
        <f>IFERROR(__xludf.DUMMYFUNCTION("TEXTJOIN("";"", TRUE, FILTER($B$2:$B$14794, #REF!=$D$2:$D$14794))"),"#N/A")</f>
        <v>#N/A</v>
      </c>
    </row>
    <row r="12130">
      <c r="B12130" s="4" t="s">
        <v>3757</v>
      </c>
      <c r="C12130" s="12" t="str">
        <f>IFERROR(__xludf.DUMMYFUNCTION("TEXTJOIN("";"", TRUE, FILTER($B$2:$B$14794, #REF!=$D$2:$D$14794))"),"#N/A")</f>
        <v>#N/A</v>
      </c>
    </row>
    <row r="12131">
      <c r="B12131" s="4" t="s">
        <v>3757</v>
      </c>
      <c r="C12131" s="12" t="str">
        <f>IFERROR(__xludf.DUMMYFUNCTION("TEXTJOIN("";"", TRUE, FILTER($B$2:$B$14794, #REF!=$D$2:$D$14794))"),"#N/A")</f>
        <v>#N/A</v>
      </c>
    </row>
    <row r="12132">
      <c r="B12132" s="4" t="s">
        <v>3757</v>
      </c>
      <c r="C12132" s="12" t="str">
        <f>IFERROR(__xludf.DUMMYFUNCTION("TEXTJOIN("";"", TRUE, FILTER($B$2:$B$14794, #REF!=$D$2:$D$14794))"),"#N/A")</f>
        <v>#N/A</v>
      </c>
    </row>
    <row r="12133">
      <c r="B12133" s="4" t="s">
        <v>3759</v>
      </c>
      <c r="C12133" s="12" t="str">
        <f>IFERROR(__xludf.DUMMYFUNCTION("TEXTJOIN("";"", TRUE, FILTER($B$2:$B$14794, #REF!=$D$2:$D$14794))"),"#N/A")</f>
        <v>#N/A</v>
      </c>
    </row>
    <row r="12134">
      <c r="B12134" s="4" t="s">
        <v>3759</v>
      </c>
      <c r="C12134" s="12" t="str">
        <f>IFERROR(__xludf.DUMMYFUNCTION("TEXTJOIN("";"", TRUE, FILTER($B$2:$B$14794, #REF!=$D$2:$D$14794))"),"#N/A")</f>
        <v>#N/A</v>
      </c>
    </row>
    <row r="12135">
      <c r="B12135" s="4" t="s">
        <v>3759</v>
      </c>
      <c r="C12135" s="12" t="str">
        <f>IFERROR(__xludf.DUMMYFUNCTION("TEXTJOIN("";"", TRUE, FILTER($B$2:$B$14794, #REF!=$D$2:$D$14794))"),"#N/A")</f>
        <v>#N/A</v>
      </c>
    </row>
    <row r="12136">
      <c r="B12136" s="4" t="s">
        <v>3759</v>
      </c>
      <c r="C12136" s="12" t="str">
        <f>IFERROR(__xludf.DUMMYFUNCTION("TEXTJOIN("";"", TRUE, FILTER($B$2:$B$14794, #REF!=$D$2:$D$14794))"),"#N/A")</f>
        <v>#N/A</v>
      </c>
    </row>
    <row r="12137">
      <c r="B12137" s="4" t="s">
        <v>3759</v>
      </c>
      <c r="C12137" s="12" t="str">
        <f>IFERROR(__xludf.DUMMYFUNCTION("TEXTJOIN("";"", TRUE, FILTER($B$2:$B$14794, #REF!=$D$2:$D$14794))"),"#N/A")</f>
        <v>#N/A</v>
      </c>
    </row>
    <row r="12138">
      <c r="B12138" s="4" t="s">
        <v>3759</v>
      </c>
      <c r="C12138" s="12" t="str">
        <f>IFERROR(__xludf.DUMMYFUNCTION("TEXTJOIN("";"", TRUE, FILTER($B$2:$B$14794, #REF!=$D$2:$D$14794))"),"#N/A")</f>
        <v>#N/A</v>
      </c>
    </row>
    <row r="12139">
      <c r="B12139" s="4" t="s">
        <v>3759</v>
      </c>
      <c r="C12139" s="12" t="str">
        <f>IFERROR(__xludf.DUMMYFUNCTION("TEXTJOIN("";"", TRUE, FILTER($B$2:$B$14794, #REF!=$D$2:$D$14794))"),"#N/A")</f>
        <v>#N/A</v>
      </c>
    </row>
    <row r="12140">
      <c r="B12140" s="4" t="s">
        <v>3759</v>
      </c>
      <c r="C12140" s="12" t="str">
        <f>IFERROR(__xludf.DUMMYFUNCTION("TEXTJOIN("";"", TRUE, FILTER($B$2:$B$14794, #REF!=$D$2:$D$14794))"),"#N/A")</f>
        <v>#N/A</v>
      </c>
    </row>
    <row r="12141">
      <c r="B12141" s="4" t="s">
        <v>3759</v>
      </c>
      <c r="C12141" s="12" t="str">
        <f>IFERROR(__xludf.DUMMYFUNCTION("TEXTJOIN("";"", TRUE, FILTER($B$2:$B$14794, #REF!=$D$2:$D$14794))"),"#N/A")</f>
        <v>#N/A</v>
      </c>
    </row>
    <row r="12142">
      <c r="B12142" s="4" t="s">
        <v>3759</v>
      </c>
      <c r="C12142" s="12" t="str">
        <f>IFERROR(__xludf.DUMMYFUNCTION("TEXTJOIN("";"", TRUE, FILTER($B$2:$B$14794, #REF!=$D$2:$D$14794))"),"#N/A")</f>
        <v>#N/A</v>
      </c>
    </row>
    <row r="12143">
      <c r="B12143" s="4" t="s">
        <v>3761</v>
      </c>
      <c r="C12143" s="12" t="str">
        <f>IFERROR(__xludf.DUMMYFUNCTION("TEXTJOIN("";"", TRUE, FILTER($B$2:$B$14794, #REF!=$D$2:$D$14794))"),"#N/A")</f>
        <v>#N/A</v>
      </c>
    </row>
    <row r="12144">
      <c r="B12144" s="4" t="s">
        <v>3761</v>
      </c>
      <c r="C12144" s="12" t="str">
        <f>IFERROR(__xludf.DUMMYFUNCTION("TEXTJOIN("";"", TRUE, FILTER($B$2:$B$14794, #REF!=$D$2:$D$14794))"),"#N/A")</f>
        <v>#N/A</v>
      </c>
    </row>
    <row r="12145">
      <c r="B12145" s="4" t="s">
        <v>3761</v>
      </c>
      <c r="C12145" s="12" t="str">
        <f>IFERROR(__xludf.DUMMYFUNCTION("TEXTJOIN("";"", TRUE, FILTER($B$2:$B$14794, #REF!=$D$2:$D$14794))"),"#N/A")</f>
        <v>#N/A</v>
      </c>
    </row>
    <row r="12146">
      <c r="B12146" s="4" t="s">
        <v>3761</v>
      </c>
      <c r="C12146" s="12" t="str">
        <f>IFERROR(__xludf.DUMMYFUNCTION("TEXTJOIN("";"", TRUE, FILTER($B$2:$B$14794, #REF!=$D$2:$D$14794))"),"#N/A")</f>
        <v>#N/A</v>
      </c>
    </row>
    <row r="12147">
      <c r="B12147" s="4" t="s">
        <v>3761</v>
      </c>
      <c r="C12147" s="12" t="str">
        <f>IFERROR(__xludf.DUMMYFUNCTION("TEXTJOIN("";"", TRUE, FILTER($B$2:$B$14794, #REF!=$D$2:$D$14794))"),"#N/A")</f>
        <v>#N/A</v>
      </c>
    </row>
    <row r="12148">
      <c r="B12148" s="4" t="s">
        <v>3761</v>
      </c>
      <c r="C12148" s="12" t="str">
        <f>IFERROR(__xludf.DUMMYFUNCTION("TEXTJOIN("";"", TRUE, FILTER($B$2:$B$14794, #REF!=$D$2:$D$14794))"),"#N/A")</f>
        <v>#N/A</v>
      </c>
    </row>
    <row r="12149">
      <c r="B12149" s="4" t="s">
        <v>3761</v>
      </c>
      <c r="C12149" s="12" t="str">
        <f>IFERROR(__xludf.DUMMYFUNCTION("TEXTJOIN("";"", TRUE, FILTER($B$2:$B$14794, #REF!=$D$2:$D$14794))"),"#N/A")</f>
        <v>#N/A</v>
      </c>
    </row>
    <row r="12150">
      <c r="B12150" s="4" t="s">
        <v>3761</v>
      </c>
      <c r="C12150" s="12" t="str">
        <f>IFERROR(__xludf.DUMMYFUNCTION("TEXTJOIN("";"", TRUE, FILTER($B$2:$B$14794, #REF!=$D$2:$D$14794))"),"#N/A")</f>
        <v>#N/A</v>
      </c>
    </row>
    <row r="12151">
      <c r="B12151" s="4" t="s">
        <v>3761</v>
      </c>
      <c r="C12151" s="12" t="str">
        <f>IFERROR(__xludf.DUMMYFUNCTION("TEXTJOIN("";"", TRUE, FILTER($B$2:$B$14794, #REF!=$D$2:$D$14794))"),"#N/A")</f>
        <v>#N/A</v>
      </c>
    </row>
    <row r="12152">
      <c r="B12152" s="4" t="s">
        <v>3761</v>
      </c>
      <c r="C12152" s="12" t="str">
        <f>IFERROR(__xludf.DUMMYFUNCTION("TEXTJOIN("";"", TRUE, FILTER($B$2:$B$14794, #REF!=$D$2:$D$14794))"),"#N/A")</f>
        <v>#N/A</v>
      </c>
    </row>
    <row r="12153">
      <c r="B12153" s="4" t="s">
        <v>3763</v>
      </c>
      <c r="C12153" s="12" t="str">
        <f>IFERROR(__xludf.DUMMYFUNCTION("TEXTJOIN("";"", TRUE, FILTER($B$2:$B$14794, #REF!=$D$2:$D$14794))"),"#N/A")</f>
        <v>#N/A</v>
      </c>
    </row>
    <row r="12154">
      <c r="B12154" s="4" t="s">
        <v>3763</v>
      </c>
      <c r="C12154" s="12" t="str">
        <f>IFERROR(__xludf.DUMMYFUNCTION("TEXTJOIN("";"", TRUE, FILTER($B$2:$B$14794, #REF!=$D$2:$D$14794))"),"#N/A")</f>
        <v>#N/A</v>
      </c>
    </row>
    <row r="12155">
      <c r="B12155" s="4" t="s">
        <v>3763</v>
      </c>
      <c r="C12155" s="12" t="str">
        <f>IFERROR(__xludf.DUMMYFUNCTION("TEXTJOIN("";"", TRUE, FILTER($B$2:$B$14794, #REF!=$D$2:$D$14794))"),"#N/A")</f>
        <v>#N/A</v>
      </c>
    </row>
    <row r="12156">
      <c r="B12156" s="4" t="s">
        <v>3763</v>
      </c>
      <c r="C12156" s="12" t="str">
        <f>IFERROR(__xludf.DUMMYFUNCTION("TEXTJOIN("";"", TRUE, FILTER($B$2:$B$14794, #REF!=$D$2:$D$14794))"),"#N/A")</f>
        <v>#N/A</v>
      </c>
    </row>
    <row r="12157">
      <c r="B12157" s="4" t="s">
        <v>3763</v>
      </c>
      <c r="C12157" s="12" t="str">
        <f>IFERROR(__xludf.DUMMYFUNCTION("TEXTJOIN("";"", TRUE, FILTER($B$2:$B$14794, #REF!=$D$2:$D$14794))"),"#N/A")</f>
        <v>#N/A</v>
      </c>
    </row>
    <row r="12158">
      <c r="B12158" s="4" t="s">
        <v>3763</v>
      </c>
      <c r="C12158" s="12" t="str">
        <f>IFERROR(__xludf.DUMMYFUNCTION("TEXTJOIN("";"", TRUE, FILTER($B$2:$B$14794, #REF!=$D$2:$D$14794))"),"#N/A")</f>
        <v>#N/A</v>
      </c>
    </row>
    <row r="12159">
      <c r="B12159" s="4" t="s">
        <v>3763</v>
      </c>
      <c r="C12159" s="12" t="str">
        <f>IFERROR(__xludf.DUMMYFUNCTION("TEXTJOIN("";"", TRUE, FILTER($B$2:$B$14794, #REF!=$D$2:$D$14794))"),"#N/A")</f>
        <v>#N/A</v>
      </c>
    </row>
    <row r="12160">
      <c r="B12160" s="4" t="s">
        <v>3763</v>
      </c>
      <c r="C12160" s="12" t="str">
        <f>IFERROR(__xludf.DUMMYFUNCTION("TEXTJOIN("";"", TRUE, FILTER($B$2:$B$14794, #REF!=$D$2:$D$14794))"),"#N/A")</f>
        <v>#N/A</v>
      </c>
    </row>
    <row r="12161">
      <c r="B12161" s="4" t="s">
        <v>3763</v>
      </c>
      <c r="C12161" s="12" t="str">
        <f>IFERROR(__xludf.DUMMYFUNCTION("TEXTJOIN("";"", TRUE, FILTER($B$2:$B$14794, #REF!=$D$2:$D$14794))"),"#N/A")</f>
        <v>#N/A</v>
      </c>
    </row>
    <row r="12162">
      <c r="B12162" s="4" t="s">
        <v>3763</v>
      </c>
      <c r="C12162" s="12" t="str">
        <f>IFERROR(__xludf.DUMMYFUNCTION("TEXTJOIN("";"", TRUE, FILTER($B$2:$B$14794, #REF!=$D$2:$D$14794))"),"#N/A")</f>
        <v>#N/A</v>
      </c>
    </row>
    <row r="12163">
      <c r="B12163" s="4" t="s">
        <v>3765</v>
      </c>
      <c r="C12163" s="12" t="str">
        <f>IFERROR(__xludf.DUMMYFUNCTION("TEXTJOIN("";"", TRUE, FILTER($B$2:$B$14794, #REF!=$D$2:$D$14794))"),"#N/A")</f>
        <v>#N/A</v>
      </c>
    </row>
    <row r="12164">
      <c r="B12164" s="4" t="s">
        <v>3765</v>
      </c>
      <c r="C12164" s="12" t="str">
        <f>IFERROR(__xludf.DUMMYFUNCTION("TEXTJOIN("";"", TRUE, FILTER($B$2:$B$14794, #REF!=$D$2:$D$14794))"),"#N/A")</f>
        <v>#N/A</v>
      </c>
    </row>
    <row r="12165">
      <c r="B12165" s="4" t="s">
        <v>3765</v>
      </c>
      <c r="C12165" s="12" t="str">
        <f>IFERROR(__xludf.DUMMYFUNCTION("TEXTJOIN("";"", TRUE, FILTER($B$2:$B$14794, #REF!=$D$2:$D$14794))"),"#N/A")</f>
        <v>#N/A</v>
      </c>
    </row>
    <row r="12166">
      <c r="B12166" s="4" t="s">
        <v>3765</v>
      </c>
      <c r="C12166" s="12" t="str">
        <f>IFERROR(__xludf.DUMMYFUNCTION("TEXTJOIN("";"", TRUE, FILTER($B$2:$B$14794, #REF!=$D$2:$D$14794))"),"#N/A")</f>
        <v>#N/A</v>
      </c>
    </row>
    <row r="12167">
      <c r="B12167" s="4" t="s">
        <v>3765</v>
      </c>
      <c r="C12167" s="12" t="str">
        <f>IFERROR(__xludf.DUMMYFUNCTION("TEXTJOIN("";"", TRUE, FILTER($B$2:$B$14794, #REF!=$D$2:$D$14794))"),"#N/A")</f>
        <v>#N/A</v>
      </c>
    </row>
    <row r="12168">
      <c r="B12168" s="4" t="s">
        <v>3765</v>
      </c>
      <c r="C12168" s="12" t="str">
        <f>IFERROR(__xludf.DUMMYFUNCTION("TEXTJOIN("";"", TRUE, FILTER($B$2:$B$14794, #REF!=$D$2:$D$14794))"),"#N/A")</f>
        <v>#N/A</v>
      </c>
    </row>
    <row r="12169">
      <c r="B12169" s="4" t="s">
        <v>3765</v>
      </c>
      <c r="C12169" s="12" t="str">
        <f>IFERROR(__xludf.DUMMYFUNCTION("TEXTJOIN("";"", TRUE, FILTER($B$2:$B$14794, #REF!=$D$2:$D$14794))"),"#N/A")</f>
        <v>#N/A</v>
      </c>
    </row>
    <row r="12170">
      <c r="B12170" s="4" t="s">
        <v>3765</v>
      </c>
      <c r="C12170" s="12" t="str">
        <f>IFERROR(__xludf.DUMMYFUNCTION("TEXTJOIN("";"", TRUE, FILTER($B$2:$B$14794, #REF!=$D$2:$D$14794))"),"#N/A")</f>
        <v>#N/A</v>
      </c>
    </row>
    <row r="12171">
      <c r="B12171" s="4" t="s">
        <v>3765</v>
      </c>
      <c r="C12171" s="12" t="str">
        <f>IFERROR(__xludf.DUMMYFUNCTION("TEXTJOIN("";"", TRUE, FILTER($B$2:$B$14794, #REF!=$D$2:$D$14794))"),"#N/A")</f>
        <v>#N/A</v>
      </c>
    </row>
    <row r="12172">
      <c r="B12172" s="4" t="s">
        <v>3765</v>
      </c>
      <c r="C12172" s="12" t="str">
        <f>IFERROR(__xludf.DUMMYFUNCTION("TEXTJOIN("";"", TRUE, FILTER($B$2:$B$14794, #REF!=$D$2:$D$14794))"),"#N/A")</f>
        <v>#N/A</v>
      </c>
    </row>
    <row r="12173">
      <c r="B12173" s="4" t="s">
        <v>3767</v>
      </c>
      <c r="C12173" s="12" t="str">
        <f>IFERROR(__xludf.DUMMYFUNCTION("TEXTJOIN("";"", TRUE, FILTER($B$2:$B$14794, #REF!=$D$2:$D$14794))"),"#N/A")</f>
        <v>#N/A</v>
      </c>
    </row>
    <row r="12174">
      <c r="B12174" s="4" t="s">
        <v>3767</v>
      </c>
      <c r="C12174" s="12" t="str">
        <f>IFERROR(__xludf.DUMMYFUNCTION("TEXTJOIN("";"", TRUE, FILTER($B$2:$B$14794, #REF!=$D$2:$D$14794))"),"#N/A")</f>
        <v>#N/A</v>
      </c>
    </row>
    <row r="12175">
      <c r="B12175" s="4" t="s">
        <v>3767</v>
      </c>
      <c r="C12175" s="12" t="str">
        <f>IFERROR(__xludf.DUMMYFUNCTION("TEXTJOIN("";"", TRUE, FILTER($B$2:$B$14794, #REF!=$D$2:$D$14794))"),"#N/A")</f>
        <v>#N/A</v>
      </c>
    </row>
    <row r="12176">
      <c r="B12176" s="4" t="s">
        <v>3767</v>
      </c>
      <c r="C12176" s="12" t="str">
        <f>IFERROR(__xludf.DUMMYFUNCTION("TEXTJOIN("";"", TRUE, FILTER($B$2:$B$14794, #REF!=$D$2:$D$14794))"),"#N/A")</f>
        <v>#N/A</v>
      </c>
    </row>
    <row r="12177">
      <c r="B12177" s="4" t="s">
        <v>3767</v>
      </c>
      <c r="C12177" s="12" t="str">
        <f>IFERROR(__xludf.DUMMYFUNCTION("TEXTJOIN("";"", TRUE, FILTER($B$2:$B$14794, #REF!=$D$2:$D$14794))"),"#N/A")</f>
        <v>#N/A</v>
      </c>
    </row>
    <row r="12178">
      <c r="B12178" s="4" t="s">
        <v>3767</v>
      </c>
      <c r="C12178" s="12" t="str">
        <f>IFERROR(__xludf.DUMMYFUNCTION("TEXTJOIN("";"", TRUE, FILTER($B$2:$B$14794, #REF!=$D$2:$D$14794))"),"#N/A")</f>
        <v>#N/A</v>
      </c>
    </row>
    <row r="12179">
      <c r="B12179" s="4" t="s">
        <v>3767</v>
      </c>
      <c r="C12179" s="12" t="str">
        <f>IFERROR(__xludf.DUMMYFUNCTION("TEXTJOIN("";"", TRUE, FILTER($B$2:$B$14794, #REF!=$D$2:$D$14794))"),"#N/A")</f>
        <v>#N/A</v>
      </c>
    </row>
    <row r="12180">
      <c r="B12180" s="4" t="s">
        <v>3767</v>
      </c>
      <c r="C12180" s="12" t="str">
        <f>IFERROR(__xludf.DUMMYFUNCTION("TEXTJOIN("";"", TRUE, FILTER($B$2:$B$14794, #REF!=$D$2:$D$14794))"),"#N/A")</f>
        <v>#N/A</v>
      </c>
    </row>
    <row r="12181">
      <c r="B12181" s="4" t="s">
        <v>3767</v>
      </c>
      <c r="C12181" s="12" t="str">
        <f>IFERROR(__xludf.DUMMYFUNCTION("TEXTJOIN("";"", TRUE, FILTER($B$2:$B$14794, #REF!=$D$2:$D$14794))"),"#N/A")</f>
        <v>#N/A</v>
      </c>
    </row>
    <row r="12182">
      <c r="B12182" s="4" t="s">
        <v>3767</v>
      </c>
      <c r="C12182" s="12" t="str">
        <f>IFERROR(__xludf.DUMMYFUNCTION("TEXTJOIN("";"", TRUE, FILTER($B$2:$B$14794, #REF!=$D$2:$D$14794))"),"#N/A")</f>
        <v>#N/A</v>
      </c>
    </row>
    <row r="12183">
      <c r="B12183" s="4" t="s">
        <v>3769</v>
      </c>
      <c r="C12183" s="12" t="str">
        <f>IFERROR(__xludf.DUMMYFUNCTION("TEXTJOIN("";"", TRUE, FILTER($B$2:$B$14794, #REF!=$D$2:$D$14794))"),"#N/A")</f>
        <v>#N/A</v>
      </c>
    </row>
    <row r="12184">
      <c r="B12184" s="4" t="s">
        <v>3769</v>
      </c>
      <c r="C12184" s="12" t="str">
        <f>IFERROR(__xludf.DUMMYFUNCTION("TEXTJOIN("";"", TRUE, FILTER($B$2:$B$14794, #REF!=$D$2:$D$14794))"),"#N/A")</f>
        <v>#N/A</v>
      </c>
    </row>
    <row r="12185">
      <c r="B12185" s="4" t="s">
        <v>3769</v>
      </c>
      <c r="C12185" s="12" t="str">
        <f>IFERROR(__xludf.DUMMYFUNCTION("TEXTJOIN("";"", TRUE, FILTER($B$2:$B$14794, #REF!=$D$2:$D$14794))"),"#N/A")</f>
        <v>#N/A</v>
      </c>
    </row>
    <row r="12186">
      <c r="B12186" s="4" t="s">
        <v>3769</v>
      </c>
      <c r="C12186" s="12" t="str">
        <f>IFERROR(__xludf.DUMMYFUNCTION("TEXTJOIN("";"", TRUE, FILTER($B$2:$B$14794, #REF!=$D$2:$D$14794))"),"#N/A")</f>
        <v>#N/A</v>
      </c>
    </row>
    <row r="12187">
      <c r="B12187" s="4" t="s">
        <v>3769</v>
      </c>
      <c r="C12187" s="12" t="str">
        <f>IFERROR(__xludf.DUMMYFUNCTION("TEXTJOIN("";"", TRUE, FILTER($B$2:$B$14794, #REF!=$D$2:$D$14794))"),"#N/A")</f>
        <v>#N/A</v>
      </c>
    </row>
    <row r="12188">
      <c r="B12188" s="4" t="s">
        <v>3769</v>
      </c>
      <c r="C12188" s="12" t="str">
        <f>IFERROR(__xludf.DUMMYFUNCTION("TEXTJOIN("";"", TRUE, FILTER($B$2:$B$14794, #REF!=$D$2:$D$14794))"),"#N/A")</f>
        <v>#N/A</v>
      </c>
    </row>
    <row r="12189">
      <c r="B12189" s="4" t="s">
        <v>3769</v>
      </c>
      <c r="C12189" s="12" t="str">
        <f>IFERROR(__xludf.DUMMYFUNCTION("TEXTJOIN("";"", TRUE, FILTER($B$2:$B$14794, #REF!=$D$2:$D$14794))"),"#N/A")</f>
        <v>#N/A</v>
      </c>
    </row>
    <row r="12190">
      <c r="B12190" s="4" t="s">
        <v>3769</v>
      </c>
      <c r="C12190" s="12" t="str">
        <f>IFERROR(__xludf.DUMMYFUNCTION("TEXTJOIN("";"", TRUE, FILTER($B$2:$B$14794, #REF!=$D$2:$D$14794))"),"#N/A")</f>
        <v>#N/A</v>
      </c>
    </row>
    <row r="12191">
      <c r="B12191" s="4" t="s">
        <v>3769</v>
      </c>
      <c r="C12191" s="12" t="str">
        <f>IFERROR(__xludf.DUMMYFUNCTION("TEXTJOIN("";"", TRUE, FILTER($B$2:$B$14794, #REF!=$D$2:$D$14794))"),"#N/A")</f>
        <v>#N/A</v>
      </c>
    </row>
    <row r="12192">
      <c r="B12192" s="4" t="s">
        <v>3769</v>
      </c>
      <c r="C12192" s="12" t="str">
        <f>IFERROR(__xludf.DUMMYFUNCTION("TEXTJOIN("";"", TRUE, FILTER($B$2:$B$14794, #REF!=$D$2:$D$14794))"),"#N/A")</f>
        <v>#N/A</v>
      </c>
    </row>
    <row r="12193">
      <c r="B12193" s="4" t="s">
        <v>3771</v>
      </c>
      <c r="C12193" s="12" t="str">
        <f>IFERROR(__xludf.DUMMYFUNCTION("TEXTJOIN("";"", TRUE, FILTER($B$2:$B$14794, #REF!=$D$2:$D$14794))"),"#N/A")</f>
        <v>#N/A</v>
      </c>
    </row>
    <row r="12194">
      <c r="B12194" s="4" t="s">
        <v>3771</v>
      </c>
      <c r="C12194" s="12" t="str">
        <f>IFERROR(__xludf.DUMMYFUNCTION("TEXTJOIN("";"", TRUE, FILTER($B$2:$B$14794, #REF!=$D$2:$D$14794))"),"#N/A")</f>
        <v>#N/A</v>
      </c>
    </row>
    <row r="12195">
      <c r="B12195" s="4" t="s">
        <v>3771</v>
      </c>
      <c r="C12195" s="12" t="str">
        <f>IFERROR(__xludf.DUMMYFUNCTION("TEXTJOIN("";"", TRUE, FILTER($B$2:$B$14794, #REF!=$D$2:$D$14794))"),"#N/A")</f>
        <v>#N/A</v>
      </c>
    </row>
    <row r="12196">
      <c r="B12196" s="4" t="s">
        <v>3771</v>
      </c>
      <c r="C12196" s="12" t="str">
        <f>IFERROR(__xludf.DUMMYFUNCTION("TEXTJOIN("";"", TRUE, FILTER($B$2:$B$14794, #REF!=$D$2:$D$14794))"),"#N/A")</f>
        <v>#N/A</v>
      </c>
    </row>
    <row r="12197">
      <c r="B12197" s="4" t="s">
        <v>3771</v>
      </c>
      <c r="C12197" s="12" t="str">
        <f>IFERROR(__xludf.DUMMYFUNCTION("TEXTJOIN("";"", TRUE, FILTER($B$2:$B$14794, #REF!=$D$2:$D$14794))"),"#N/A")</f>
        <v>#N/A</v>
      </c>
    </row>
    <row r="12198">
      <c r="B12198" s="4" t="s">
        <v>3771</v>
      </c>
      <c r="C12198" s="12" t="str">
        <f>IFERROR(__xludf.DUMMYFUNCTION("TEXTJOIN("";"", TRUE, FILTER($B$2:$B$14794, #REF!=$D$2:$D$14794))"),"#N/A")</f>
        <v>#N/A</v>
      </c>
    </row>
    <row r="12199">
      <c r="B12199" s="4" t="s">
        <v>3771</v>
      </c>
      <c r="C12199" s="12" t="str">
        <f>IFERROR(__xludf.DUMMYFUNCTION("TEXTJOIN("";"", TRUE, FILTER($B$2:$B$14794, #REF!=$D$2:$D$14794))"),"#N/A")</f>
        <v>#N/A</v>
      </c>
    </row>
    <row r="12200">
      <c r="B12200" s="4" t="s">
        <v>3771</v>
      </c>
      <c r="C12200" s="12" t="str">
        <f>IFERROR(__xludf.DUMMYFUNCTION("TEXTJOIN("";"", TRUE, FILTER($B$2:$B$14794, #REF!=$D$2:$D$14794))"),"#N/A")</f>
        <v>#N/A</v>
      </c>
    </row>
    <row r="12201">
      <c r="B12201" s="4" t="s">
        <v>3771</v>
      </c>
      <c r="C12201" s="12" t="str">
        <f>IFERROR(__xludf.DUMMYFUNCTION("TEXTJOIN("";"", TRUE, FILTER($B$2:$B$14794, #REF!=$D$2:$D$14794))"),"#N/A")</f>
        <v>#N/A</v>
      </c>
    </row>
    <row r="12202">
      <c r="B12202" s="4" t="s">
        <v>3771</v>
      </c>
      <c r="C12202" s="12" t="str">
        <f>IFERROR(__xludf.DUMMYFUNCTION("TEXTJOIN("";"", TRUE, FILTER($B$2:$B$14794, #REF!=$D$2:$D$14794))"),"#N/A")</f>
        <v>#N/A</v>
      </c>
    </row>
    <row r="12203">
      <c r="B12203" s="4" t="s">
        <v>3773</v>
      </c>
      <c r="C12203" s="12" t="str">
        <f>IFERROR(__xludf.DUMMYFUNCTION("TEXTJOIN("";"", TRUE, FILTER($B$2:$B$14794, #REF!=$D$2:$D$14794))"),"#N/A")</f>
        <v>#N/A</v>
      </c>
    </row>
    <row r="12204">
      <c r="B12204" s="4" t="s">
        <v>3773</v>
      </c>
      <c r="C12204" s="12" t="str">
        <f>IFERROR(__xludf.DUMMYFUNCTION("TEXTJOIN("";"", TRUE, FILTER($B$2:$B$14794, #REF!=$D$2:$D$14794))"),"#N/A")</f>
        <v>#N/A</v>
      </c>
    </row>
    <row r="12205">
      <c r="B12205" s="4" t="s">
        <v>3773</v>
      </c>
      <c r="C12205" s="12" t="str">
        <f>IFERROR(__xludf.DUMMYFUNCTION("TEXTJOIN("";"", TRUE, FILTER($B$2:$B$14794, #REF!=$D$2:$D$14794))"),"#N/A")</f>
        <v>#N/A</v>
      </c>
    </row>
    <row r="12206">
      <c r="B12206" s="4" t="s">
        <v>3773</v>
      </c>
      <c r="C12206" s="12" t="str">
        <f>IFERROR(__xludf.DUMMYFUNCTION("TEXTJOIN("";"", TRUE, FILTER($B$2:$B$14794, #REF!=$D$2:$D$14794))"),"#N/A")</f>
        <v>#N/A</v>
      </c>
    </row>
    <row r="12207">
      <c r="B12207" s="4" t="s">
        <v>3773</v>
      </c>
      <c r="C12207" s="12" t="str">
        <f>IFERROR(__xludf.DUMMYFUNCTION("TEXTJOIN("";"", TRUE, FILTER($B$2:$B$14794, #REF!=$D$2:$D$14794))"),"#N/A")</f>
        <v>#N/A</v>
      </c>
    </row>
    <row r="12208">
      <c r="B12208" s="4" t="s">
        <v>3773</v>
      </c>
      <c r="C12208" s="12" t="str">
        <f>IFERROR(__xludf.DUMMYFUNCTION("TEXTJOIN("";"", TRUE, FILTER($B$2:$B$14794, #REF!=$D$2:$D$14794))"),"#N/A")</f>
        <v>#N/A</v>
      </c>
    </row>
    <row r="12209">
      <c r="B12209" s="4" t="s">
        <v>3773</v>
      </c>
      <c r="C12209" s="12" t="str">
        <f>IFERROR(__xludf.DUMMYFUNCTION("TEXTJOIN("";"", TRUE, FILTER($B$2:$B$14794, #REF!=$D$2:$D$14794))"),"#N/A")</f>
        <v>#N/A</v>
      </c>
    </row>
    <row r="12210">
      <c r="B12210" s="4" t="s">
        <v>3773</v>
      </c>
      <c r="C12210" s="12" t="str">
        <f>IFERROR(__xludf.DUMMYFUNCTION("TEXTJOIN("";"", TRUE, FILTER($B$2:$B$14794, #REF!=$D$2:$D$14794))"),"#N/A")</f>
        <v>#N/A</v>
      </c>
    </row>
    <row r="12211">
      <c r="B12211" s="4" t="s">
        <v>3773</v>
      </c>
      <c r="C12211" s="12" t="str">
        <f>IFERROR(__xludf.DUMMYFUNCTION("TEXTJOIN("";"", TRUE, FILTER($B$2:$B$14794, #REF!=$D$2:$D$14794))"),"#N/A")</f>
        <v>#N/A</v>
      </c>
    </row>
    <row r="12212">
      <c r="B12212" s="4" t="s">
        <v>3773</v>
      </c>
      <c r="C12212" s="12" t="str">
        <f>IFERROR(__xludf.DUMMYFUNCTION("TEXTJOIN("";"", TRUE, FILTER($B$2:$B$14794, #REF!=$D$2:$D$14794))"),"#N/A")</f>
        <v>#N/A</v>
      </c>
    </row>
    <row r="12213">
      <c r="B12213" s="4" t="s">
        <v>3775</v>
      </c>
      <c r="C12213" s="12" t="str">
        <f>IFERROR(__xludf.DUMMYFUNCTION("TEXTJOIN("";"", TRUE, FILTER($B$2:$B$14794, #REF!=$D$2:$D$14794))"),"#N/A")</f>
        <v>#N/A</v>
      </c>
    </row>
    <row r="12214">
      <c r="B12214" s="4" t="s">
        <v>3775</v>
      </c>
      <c r="C12214" s="12" t="str">
        <f>IFERROR(__xludf.DUMMYFUNCTION("TEXTJOIN("";"", TRUE, FILTER($B$2:$B$14794, #REF!=$D$2:$D$14794))"),"#N/A")</f>
        <v>#N/A</v>
      </c>
    </row>
    <row r="12215">
      <c r="B12215" s="4" t="s">
        <v>3775</v>
      </c>
      <c r="C12215" s="12" t="str">
        <f>IFERROR(__xludf.DUMMYFUNCTION("TEXTJOIN("";"", TRUE, FILTER($B$2:$B$14794, #REF!=$D$2:$D$14794))"),"#N/A")</f>
        <v>#N/A</v>
      </c>
    </row>
    <row r="12216">
      <c r="B12216" s="4" t="s">
        <v>3775</v>
      </c>
      <c r="C12216" s="12" t="str">
        <f>IFERROR(__xludf.DUMMYFUNCTION("TEXTJOIN("";"", TRUE, FILTER($B$2:$B$14794, #REF!=$D$2:$D$14794))"),"#N/A")</f>
        <v>#N/A</v>
      </c>
    </row>
    <row r="12217">
      <c r="B12217" s="4" t="s">
        <v>3775</v>
      </c>
      <c r="C12217" s="12" t="str">
        <f>IFERROR(__xludf.DUMMYFUNCTION("TEXTJOIN("";"", TRUE, FILTER($B$2:$B$14794, #REF!=$D$2:$D$14794))"),"#N/A")</f>
        <v>#N/A</v>
      </c>
    </row>
    <row r="12218">
      <c r="B12218" s="4" t="s">
        <v>3775</v>
      </c>
      <c r="C12218" s="12" t="str">
        <f>IFERROR(__xludf.DUMMYFUNCTION("TEXTJOIN("";"", TRUE, FILTER($B$2:$B$14794, #REF!=$D$2:$D$14794))"),"#N/A")</f>
        <v>#N/A</v>
      </c>
    </row>
    <row r="12219">
      <c r="B12219" s="4" t="s">
        <v>3775</v>
      </c>
      <c r="C12219" s="12" t="str">
        <f>IFERROR(__xludf.DUMMYFUNCTION("TEXTJOIN("";"", TRUE, FILTER($B$2:$B$14794, #REF!=$D$2:$D$14794))"),"#N/A")</f>
        <v>#N/A</v>
      </c>
    </row>
    <row r="12220">
      <c r="B12220" s="4" t="s">
        <v>3775</v>
      </c>
      <c r="C12220" s="12" t="str">
        <f>IFERROR(__xludf.DUMMYFUNCTION("TEXTJOIN("";"", TRUE, FILTER($B$2:$B$14794, #REF!=$D$2:$D$14794))"),"#N/A")</f>
        <v>#N/A</v>
      </c>
    </row>
    <row r="12221">
      <c r="B12221" s="4" t="s">
        <v>3775</v>
      </c>
      <c r="C12221" s="12" t="str">
        <f>IFERROR(__xludf.DUMMYFUNCTION("TEXTJOIN("";"", TRUE, FILTER($B$2:$B$14794, #REF!=$D$2:$D$14794))"),"#N/A")</f>
        <v>#N/A</v>
      </c>
    </row>
    <row r="12222">
      <c r="B12222" s="4" t="s">
        <v>3775</v>
      </c>
      <c r="C12222" s="12" t="str">
        <f>IFERROR(__xludf.DUMMYFUNCTION("TEXTJOIN("";"", TRUE, FILTER($B$2:$B$14794, #REF!=$D$2:$D$14794))"),"#N/A")</f>
        <v>#N/A</v>
      </c>
    </row>
    <row r="12223">
      <c r="B12223" s="4" t="s">
        <v>3777</v>
      </c>
      <c r="C12223" s="12" t="str">
        <f>IFERROR(__xludf.DUMMYFUNCTION("TEXTJOIN("";"", TRUE, FILTER($B$2:$B$14794, #REF!=$D$2:$D$14794))"),"#N/A")</f>
        <v>#N/A</v>
      </c>
    </row>
    <row r="12224">
      <c r="B12224" s="4" t="s">
        <v>3777</v>
      </c>
      <c r="C12224" s="12" t="str">
        <f>IFERROR(__xludf.DUMMYFUNCTION("TEXTJOIN("";"", TRUE, FILTER($B$2:$B$14794, #REF!=$D$2:$D$14794))"),"#N/A")</f>
        <v>#N/A</v>
      </c>
    </row>
    <row r="12225">
      <c r="B12225" s="4" t="s">
        <v>3777</v>
      </c>
      <c r="C12225" s="12" t="str">
        <f>IFERROR(__xludf.DUMMYFUNCTION("TEXTJOIN("";"", TRUE, FILTER($B$2:$B$14794, #REF!=$D$2:$D$14794))"),"#N/A")</f>
        <v>#N/A</v>
      </c>
    </row>
    <row r="12226">
      <c r="B12226" s="4" t="s">
        <v>3777</v>
      </c>
      <c r="C12226" s="12" t="str">
        <f>IFERROR(__xludf.DUMMYFUNCTION("TEXTJOIN("";"", TRUE, FILTER($B$2:$B$14794, #REF!=$D$2:$D$14794))"),"#N/A")</f>
        <v>#N/A</v>
      </c>
    </row>
    <row r="12227">
      <c r="B12227" s="4" t="s">
        <v>3777</v>
      </c>
      <c r="C12227" s="12" t="str">
        <f>IFERROR(__xludf.DUMMYFUNCTION("TEXTJOIN("";"", TRUE, FILTER($B$2:$B$14794, #REF!=$D$2:$D$14794))"),"#N/A")</f>
        <v>#N/A</v>
      </c>
    </row>
    <row r="12228">
      <c r="B12228" s="4" t="s">
        <v>3777</v>
      </c>
      <c r="C12228" s="12" t="str">
        <f>IFERROR(__xludf.DUMMYFUNCTION("TEXTJOIN("";"", TRUE, FILTER($B$2:$B$14794, #REF!=$D$2:$D$14794))"),"#N/A")</f>
        <v>#N/A</v>
      </c>
    </row>
    <row r="12229">
      <c r="B12229" s="4" t="s">
        <v>3777</v>
      </c>
      <c r="C12229" s="12" t="str">
        <f>IFERROR(__xludf.DUMMYFUNCTION("TEXTJOIN("";"", TRUE, FILTER($B$2:$B$14794, #REF!=$D$2:$D$14794))"),"#N/A")</f>
        <v>#N/A</v>
      </c>
    </row>
    <row r="12230">
      <c r="B12230" s="4" t="s">
        <v>3777</v>
      </c>
      <c r="C12230" s="12" t="str">
        <f>IFERROR(__xludf.DUMMYFUNCTION("TEXTJOIN("";"", TRUE, FILTER($B$2:$B$14794, #REF!=$D$2:$D$14794))"),"#N/A")</f>
        <v>#N/A</v>
      </c>
    </row>
    <row r="12231">
      <c r="B12231" s="4" t="s">
        <v>3777</v>
      </c>
      <c r="C12231" s="12" t="str">
        <f>IFERROR(__xludf.DUMMYFUNCTION("TEXTJOIN("";"", TRUE, FILTER($B$2:$B$14794, #REF!=$D$2:$D$14794))"),"#N/A")</f>
        <v>#N/A</v>
      </c>
    </row>
    <row r="12232">
      <c r="B12232" s="4" t="s">
        <v>3777</v>
      </c>
      <c r="C12232" s="12" t="str">
        <f>IFERROR(__xludf.DUMMYFUNCTION("TEXTJOIN("";"", TRUE, FILTER($B$2:$B$14794, #REF!=$D$2:$D$14794))"),"#N/A")</f>
        <v>#N/A</v>
      </c>
    </row>
    <row r="12233">
      <c r="B12233" s="4" t="s">
        <v>3780</v>
      </c>
      <c r="C12233" s="12" t="str">
        <f>IFERROR(__xludf.DUMMYFUNCTION("TEXTJOIN("";"", TRUE, FILTER($B$2:$B$14794, #REF!=$D$2:$D$14794))"),"#N/A")</f>
        <v>#N/A</v>
      </c>
    </row>
    <row r="12234">
      <c r="B12234" s="4" t="s">
        <v>3780</v>
      </c>
      <c r="C12234" s="12" t="str">
        <f>IFERROR(__xludf.DUMMYFUNCTION("TEXTJOIN("";"", TRUE, FILTER($B$2:$B$14794, #REF!=$D$2:$D$14794))"),"#N/A")</f>
        <v>#N/A</v>
      </c>
    </row>
    <row r="12235">
      <c r="B12235" s="4" t="s">
        <v>3780</v>
      </c>
      <c r="C12235" s="12" t="str">
        <f>IFERROR(__xludf.DUMMYFUNCTION("TEXTJOIN("";"", TRUE, FILTER($B$2:$B$14794, #REF!=$D$2:$D$14794))"),"#N/A")</f>
        <v>#N/A</v>
      </c>
    </row>
    <row r="12236">
      <c r="B12236" s="4" t="s">
        <v>3780</v>
      </c>
      <c r="C12236" s="12" t="str">
        <f>IFERROR(__xludf.DUMMYFUNCTION("TEXTJOIN("";"", TRUE, FILTER($B$2:$B$14794, #REF!=$D$2:$D$14794))"),"#N/A")</f>
        <v>#N/A</v>
      </c>
    </row>
    <row r="12237">
      <c r="B12237" s="4" t="s">
        <v>3780</v>
      </c>
      <c r="C12237" s="12" t="str">
        <f>IFERROR(__xludf.DUMMYFUNCTION("TEXTJOIN("";"", TRUE, FILTER($B$2:$B$14794, #REF!=$D$2:$D$14794))"),"#N/A")</f>
        <v>#N/A</v>
      </c>
    </row>
    <row r="12238">
      <c r="B12238" s="4" t="s">
        <v>3780</v>
      </c>
      <c r="C12238" s="12" t="str">
        <f>IFERROR(__xludf.DUMMYFUNCTION("TEXTJOIN("";"", TRUE, FILTER($B$2:$B$14794, #REF!=$D$2:$D$14794))"),"#N/A")</f>
        <v>#N/A</v>
      </c>
    </row>
    <row r="12239">
      <c r="B12239" s="4" t="s">
        <v>3780</v>
      </c>
      <c r="C12239" s="12" t="str">
        <f>IFERROR(__xludf.DUMMYFUNCTION("TEXTJOIN("";"", TRUE, FILTER($B$2:$B$14794, #REF!=$D$2:$D$14794))"),"#N/A")</f>
        <v>#N/A</v>
      </c>
    </row>
    <row r="12240">
      <c r="B12240" s="4" t="s">
        <v>3780</v>
      </c>
      <c r="C12240" s="12" t="str">
        <f>IFERROR(__xludf.DUMMYFUNCTION("TEXTJOIN("";"", TRUE, FILTER($B$2:$B$14794, #REF!=$D$2:$D$14794))"),"#N/A")</f>
        <v>#N/A</v>
      </c>
    </row>
    <row r="12241">
      <c r="B12241" s="4" t="s">
        <v>3780</v>
      </c>
      <c r="C12241" s="12" t="str">
        <f>IFERROR(__xludf.DUMMYFUNCTION("TEXTJOIN("";"", TRUE, FILTER($B$2:$B$14794, #REF!=$D$2:$D$14794))"),"#N/A")</f>
        <v>#N/A</v>
      </c>
    </row>
    <row r="12242">
      <c r="B12242" s="4" t="s">
        <v>3780</v>
      </c>
      <c r="C12242" s="12" t="str">
        <f>IFERROR(__xludf.DUMMYFUNCTION("TEXTJOIN("";"", TRUE, FILTER($B$2:$B$14794, #REF!=$D$2:$D$14794))"),"#N/A")</f>
        <v>#N/A</v>
      </c>
    </row>
    <row r="12243">
      <c r="B12243" s="4" t="s">
        <v>3782</v>
      </c>
      <c r="C12243" s="12" t="str">
        <f>IFERROR(__xludf.DUMMYFUNCTION("TEXTJOIN("";"", TRUE, FILTER($B$2:$B$14794, #REF!=$D$2:$D$14794))"),"#N/A")</f>
        <v>#N/A</v>
      </c>
    </row>
    <row r="12244">
      <c r="B12244" s="4" t="s">
        <v>3782</v>
      </c>
      <c r="C12244" s="12" t="str">
        <f>IFERROR(__xludf.DUMMYFUNCTION("TEXTJOIN("";"", TRUE, FILTER($B$2:$B$14794, #REF!=$D$2:$D$14794))"),"#N/A")</f>
        <v>#N/A</v>
      </c>
    </row>
    <row r="12245">
      <c r="B12245" s="4" t="s">
        <v>3782</v>
      </c>
      <c r="C12245" s="12" t="str">
        <f>IFERROR(__xludf.DUMMYFUNCTION("TEXTJOIN("";"", TRUE, FILTER($B$2:$B$14794, #REF!=$D$2:$D$14794))"),"#N/A")</f>
        <v>#N/A</v>
      </c>
    </row>
    <row r="12246">
      <c r="B12246" s="4" t="s">
        <v>3782</v>
      </c>
      <c r="C12246" s="12" t="str">
        <f>IFERROR(__xludf.DUMMYFUNCTION("TEXTJOIN("";"", TRUE, FILTER($B$2:$B$14794, #REF!=$D$2:$D$14794))"),"#N/A")</f>
        <v>#N/A</v>
      </c>
    </row>
    <row r="12247">
      <c r="B12247" s="4" t="s">
        <v>3782</v>
      </c>
      <c r="C12247" s="12" t="str">
        <f>IFERROR(__xludf.DUMMYFUNCTION("TEXTJOIN("";"", TRUE, FILTER($B$2:$B$14794, #REF!=$D$2:$D$14794))"),"#N/A")</f>
        <v>#N/A</v>
      </c>
    </row>
    <row r="12248">
      <c r="B12248" s="4" t="s">
        <v>3782</v>
      </c>
      <c r="C12248" s="12" t="str">
        <f>IFERROR(__xludf.DUMMYFUNCTION("TEXTJOIN("";"", TRUE, FILTER($B$2:$B$14794, #REF!=$D$2:$D$14794))"),"#N/A")</f>
        <v>#N/A</v>
      </c>
    </row>
    <row r="12249">
      <c r="B12249" s="4" t="s">
        <v>3782</v>
      </c>
      <c r="C12249" s="12" t="str">
        <f>IFERROR(__xludf.DUMMYFUNCTION("TEXTJOIN("";"", TRUE, FILTER($B$2:$B$14794, #REF!=$D$2:$D$14794))"),"#N/A")</f>
        <v>#N/A</v>
      </c>
    </row>
    <row r="12250">
      <c r="B12250" s="4" t="s">
        <v>3782</v>
      </c>
      <c r="C12250" s="12" t="str">
        <f>IFERROR(__xludf.DUMMYFUNCTION("TEXTJOIN("";"", TRUE, FILTER($B$2:$B$14794, #REF!=$D$2:$D$14794))"),"#N/A")</f>
        <v>#N/A</v>
      </c>
    </row>
    <row r="12251">
      <c r="B12251" s="4" t="s">
        <v>3782</v>
      </c>
      <c r="C12251" s="12" t="str">
        <f>IFERROR(__xludf.DUMMYFUNCTION("TEXTJOIN("";"", TRUE, FILTER($B$2:$B$14794, #REF!=$D$2:$D$14794))"),"#N/A")</f>
        <v>#N/A</v>
      </c>
    </row>
    <row r="12252">
      <c r="B12252" s="4" t="s">
        <v>3782</v>
      </c>
      <c r="C12252" s="12" t="str">
        <f>IFERROR(__xludf.DUMMYFUNCTION("TEXTJOIN("";"", TRUE, FILTER($B$2:$B$14794, #REF!=$D$2:$D$14794))"),"#N/A")</f>
        <v>#N/A</v>
      </c>
    </row>
    <row r="12253">
      <c r="B12253" s="4" t="s">
        <v>3784</v>
      </c>
      <c r="C12253" s="12" t="str">
        <f>IFERROR(__xludf.DUMMYFUNCTION("TEXTJOIN("";"", TRUE, FILTER($B$2:$B$14794, #REF!=$D$2:$D$14794))"),"#N/A")</f>
        <v>#N/A</v>
      </c>
    </row>
    <row r="12254">
      <c r="B12254" s="4" t="s">
        <v>3784</v>
      </c>
      <c r="C12254" s="12" t="str">
        <f>IFERROR(__xludf.DUMMYFUNCTION("TEXTJOIN("";"", TRUE, FILTER($B$2:$B$14794, #REF!=$D$2:$D$14794))"),"#N/A")</f>
        <v>#N/A</v>
      </c>
    </row>
    <row r="12255">
      <c r="B12255" s="4" t="s">
        <v>3784</v>
      </c>
      <c r="C12255" s="12" t="str">
        <f>IFERROR(__xludf.DUMMYFUNCTION("TEXTJOIN("";"", TRUE, FILTER($B$2:$B$14794, #REF!=$D$2:$D$14794))"),"#N/A")</f>
        <v>#N/A</v>
      </c>
    </row>
    <row r="12256">
      <c r="B12256" s="4" t="s">
        <v>3784</v>
      </c>
      <c r="C12256" s="12" t="str">
        <f>IFERROR(__xludf.DUMMYFUNCTION("TEXTJOIN("";"", TRUE, FILTER($B$2:$B$14794, #REF!=$D$2:$D$14794))"),"#N/A")</f>
        <v>#N/A</v>
      </c>
    </row>
    <row r="12257">
      <c r="B12257" s="4" t="s">
        <v>3784</v>
      </c>
      <c r="C12257" s="12" t="str">
        <f>IFERROR(__xludf.DUMMYFUNCTION("TEXTJOIN("";"", TRUE, FILTER($B$2:$B$14794, #REF!=$D$2:$D$14794))"),"#N/A")</f>
        <v>#N/A</v>
      </c>
    </row>
    <row r="12258">
      <c r="B12258" s="4" t="s">
        <v>3784</v>
      </c>
      <c r="C12258" s="12" t="str">
        <f>IFERROR(__xludf.DUMMYFUNCTION("TEXTJOIN("";"", TRUE, FILTER($B$2:$B$14794, #REF!=$D$2:$D$14794))"),"#N/A")</f>
        <v>#N/A</v>
      </c>
    </row>
    <row r="12259">
      <c r="B12259" s="4" t="s">
        <v>3784</v>
      </c>
      <c r="C12259" s="12" t="str">
        <f>IFERROR(__xludf.DUMMYFUNCTION("TEXTJOIN("";"", TRUE, FILTER($B$2:$B$14794, #REF!=$D$2:$D$14794))"),"#N/A")</f>
        <v>#N/A</v>
      </c>
    </row>
    <row r="12260">
      <c r="B12260" s="4" t="s">
        <v>3784</v>
      </c>
      <c r="C12260" s="12" t="str">
        <f>IFERROR(__xludf.DUMMYFUNCTION("TEXTJOIN("";"", TRUE, FILTER($B$2:$B$14794, #REF!=$D$2:$D$14794))"),"#N/A")</f>
        <v>#N/A</v>
      </c>
    </row>
    <row r="12261">
      <c r="B12261" s="4" t="s">
        <v>3784</v>
      </c>
      <c r="C12261" s="12" t="str">
        <f>IFERROR(__xludf.DUMMYFUNCTION("TEXTJOIN("";"", TRUE, FILTER($B$2:$B$14794, #REF!=$D$2:$D$14794))"),"#N/A")</f>
        <v>#N/A</v>
      </c>
    </row>
    <row r="12262">
      <c r="B12262" s="4" t="s">
        <v>3784</v>
      </c>
      <c r="C12262" s="12" t="str">
        <f>IFERROR(__xludf.DUMMYFUNCTION("TEXTJOIN("";"", TRUE, FILTER($B$2:$B$14794, #REF!=$D$2:$D$14794))"),"#N/A")</f>
        <v>#N/A</v>
      </c>
    </row>
    <row r="12263">
      <c r="B12263" s="4" t="s">
        <v>3786</v>
      </c>
      <c r="C12263" s="12" t="str">
        <f>IFERROR(__xludf.DUMMYFUNCTION("TEXTJOIN("";"", TRUE, FILTER($B$2:$B$14794, #REF!=$D$2:$D$14794))"),"#N/A")</f>
        <v>#N/A</v>
      </c>
    </row>
    <row r="12264">
      <c r="B12264" s="4" t="s">
        <v>3786</v>
      </c>
      <c r="C12264" s="12" t="str">
        <f>IFERROR(__xludf.DUMMYFUNCTION("TEXTJOIN("";"", TRUE, FILTER($B$2:$B$14794, #REF!=$D$2:$D$14794))"),"#N/A")</f>
        <v>#N/A</v>
      </c>
    </row>
    <row r="12265">
      <c r="B12265" s="4" t="s">
        <v>3786</v>
      </c>
      <c r="C12265" s="12" t="str">
        <f>IFERROR(__xludf.DUMMYFUNCTION("TEXTJOIN("";"", TRUE, FILTER($B$2:$B$14794, #REF!=$D$2:$D$14794))"),"#N/A")</f>
        <v>#N/A</v>
      </c>
    </row>
    <row r="12266">
      <c r="B12266" s="4" t="s">
        <v>3786</v>
      </c>
      <c r="C12266" s="12" t="str">
        <f>IFERROR(__xludf.DUMMYFUNCTION("TEXTJOIN("";"", TRUE, FILTER($B$2:$B$14794, #REF!=$D$2:$D$14794))"),"#N/A")</f>
        <v>#N/A</v>
      </c>
    </row>
    <row r="12267">
      <c r="B12267" s="4" t="s">
        <v>3786</v>
      </c>
      <c r="C12267" s="12" t="str">
        <f>IFERROR(__xludf.DUMMYFUNCTION("TEXTJOIN("";"", TRUE, FILTER($B$2:$B$14794, #REF!=$D$2:$D$14794))"),"#N/A")</f>
        <v>#N/A</v>
      </c>
    </row>
    <row r="12268">
      <c r="B12268" s="4" t="s">
        <v>3786</v>
      </c>
      <c r="C12268" s="12" t="str">
        <f>IFERROR(__xludf.DUMMYFUNCTION("TEXTJOIN("";"", TRUE, FILTER($B$2:$B$14794, #REF!=$D$2:$D$14794))"),"#N/A")</f>
        <v>#N/A</v>
      </c>
    </row>
    <row r="12269">
      <c r="B12269" s="4" t="s">
        <v>3786</v>
      </c>
      <c r="C12269" s="12" t="str">
        <f>IFERROR(__xludf.DUMMYFUNCTION("TEXTJOIN("";"", TRUE, FILTER($B$2:$B$14794, #REF!=$D$2:$D$14794))"),"#N/A")</f>
        <v>#N/A</v>
      </c>
    </row>
    <row r="12270">
      <c r="B12270" s="4" t="s">
        <v>3786</v>
      </c>
      <c r="C12270" s="12" t="str">
        <f>IFERROR(__xludf.DUMMYFUNCTION("TEXTJOIN("";"", TRUE, FILTER($B$2:$B$14794, #REF!=$D$2:$D$14794))"),"#N/A")</f>
        <v>#N/A</v>
      </c>
    </row>
    <row r="12271">
      <c r="B12271" s="4" t="s">
        <v>3786</v>
      </c>
      <c r="C12271" s="12" t="str">
        <f>IFERROR(__xludf.DUMMYFUNCTION("TEXTJOIN("";"", TRUE, FILTER($B$2:$B$14794, #REF!=$D$2:$D$14794))"),"#N/A")</f>
        <v>#N/A</v>
      </c>
    </row>
    <row r="12272">
      <c r="B12272" s="4" t="s">
        <v>3786</v>
      </c>
      <c r="C12272" s="12" t="str">
        <f>IFERROR(__xludf.DUMMYFUNCTION("TEXTJOIN("";"", TRUE, FILTER($B$2:$B$14794, #REF!=$D$2:$D$14794))"),"#N/A")</f>
        <v>#N/A</v>
      </c>
    </row>
    <row r="12273">
      <c r="B12273" s="4" t="s">
        <v>3788</v>
      </c>
      <c r="C12273" s="12" t="str">
        <f>IFERROR(__xludf.DUMMYFUNCTION("TEXTJOIN("";"", TRUE, FILTER($B$2:$B$14794, #REF!=$D$2:$D$14794))"),"#N/A")</f>
        <v>#N/A</v>
      </c>
    </row>
    <row r="12274">
      <c r="B12274" s="4" t="s">
        <v>3788</v>
      </c>
      <c r="C12274" s="12" t="str">
        <f>IFERROR(__xludf.DUMMYFUNCTION("TEXTJOIN("";"", TRUE, FILTER($B$2:$B$14794, #REF!=$D$2:$D$14794))"),"#N/A")</f>
        <v>#N/A</v>
      </c>
    </row>
    <row r="12275">
      <c r="B12275" s="4" t="s">
        <v>3788</v>
      </c>
      <c r="C12275" s="12" t="str">
        <f>IFERROR(__xludf.DUMMYFUNCTION("TEXTJOIN("";"", TRUE, FILTER($B$2:$B$14794, #REF!=$D$2:$D$14794))"),"#N/A")</f>
        <v>#N/A</v>
      </c>
    </row>
    <row r="12276">
      <c r="B12276" s="4" t="s">
        <v>3788</v>
      </c>
      <c r="C12276" s="12" t="str">
        <f>IFERROR(__xludf.DUMMYFUNCTION("TEXTJOIN("";"", TRUE, FILTER($B$2:$B$14794, #REF!=$D$2:$D$14794))"),"#N/A")</f>
        <v>#N/A</v>
      </c>
    </row>
    <row r="12277">
      <c r="B12277" s="4" t="s">
        <v>3788</v>
      </c>
      <c r="C12277" s="12" t="str">
        <f>IFERROR(__xludf.DUMMYFUNCTION("TEXTJOIN("";"", TRUE, FILTER($B$2:$B$14794, #REF!=$D$2:$D$14794))"),"#N/A")</f>
        <v>#N/A</v>
      </c>
    </row>
    <row r="12278">
      <c r="B12278" s="4" t="s">
        <v>3788</v>
      </c>
      <c r="C12278" s="12" t="str">
        <f>IFERROR(__xludf.DUMMYFUNCTION("TEXTJOIN("";"", TRUE, FILTER($B$2:$B$14794, #REF!=$D$2:$D$14794))"),"#N/A")</f>
        <v>#N/A</v>
      </c>
    </row>
    <row r="12279">
      <c r="B12279" s="4" t="s">
        <v>3788</v>
      </c>
      <c r="C12279" s="12" t="str">
        <f>IFERROR(__xludf.DUMMYFUNCTION("TEXTJOIN("";"", TRUE, FILTER($B$2:$B$14794, #REF!=$D$2:$D$14794))"),"#N/A")</f>
        <v>#N/A</v>
      </c>
    </row>
    <row r="12280">
      <c r="B12280" s="4" t="s">
        <v>3788</v>
      </c>
      <c r="C12280" s="12" t="str">
        <f>IFERROR(__xludf.DUMMYFUNCTION("TEXTJOIN("";"", TRUE, FILTER($B$2:$B$14794, #REF!=$D$2:$D$14794))"),"#N/A")</f>
        <v>#N/A</v>
      </c>
    </row>
    <row r="12281">
      <c r="B12281" s="4" t="s">
        <v>3788</v>
      </c>
      <c r="C12281" s="12" t="str">
        <f>IFERROR(__xludf.DUMMYFUNCTION("TEXTJOIN("";"", TRUE, FILTER($B$2:$B$14794, #REF!=$D$2:$D$14794))"),"#N/A")</f>
        <v>#N/A</v>
      </c>
    </row>
    <row r="12282">
      <c r="B12282" s="4" t="s">
        <v>3788</v>
      </c>
      <c r="C12282" s="12" t="str">
        <f>IFERROR(__xludf.DUMMYFUNCTION("TEXTJOIN("";"", TRUE, FILTER($B$2:$B$14794, #REF!=$D$2:$D$14794))"),"#N/A")</f>
        <v>#N/A</v>
      </c>
    </row>
    <row r="12283">
      <c r="B12283" s="4" t="s">
        <v>3790</v>
      </c>
      <c r="C12283" s="12" t="str">
        <f>IFERROR(__xludf.DUMMYFUNCTION("TEXTJOIN("";"", TRUE, FILTER($B$2:$B$14794, #REF!=$D$2:$D$14794))"),"#N/A")</f>
        <v>#N/A</v>
      </c>
    </row>
    <row r="12284">
      <c r="B12284" s="4" t="s">
        <v>3790</v>
      </c>
      <c r="C12284" s="12" t="str">
        <f>IFERROR(__xludf.DUMMYFUNCTION("TEXTJOIN("";"", TRUE, FILTER($B$2:$B$14794, #REF!=$D$2:$D$14794))"),"#N/A")</f>
        <v>#N/A</v>
      </c>
    </row>
    <row r="12285">
      <c r="B12285" s="4" t="s">
        <v>3790</v>
      </c>
      <c r="C12285" s="12" t="str">
        <f>IFERROR(__xludf.DUMMYFUNCTION("TEXTJOIN("";"", TRUE, FILTER($B$2:$B$14794, #REF!=$D$2:$D$14794))"),"#N/A")</f>
        <v>#N/A</v>
      </c>
    </row>
    <row r="12286">
      <c r="B12286" s="4" t="s">
        <v>3790</v>
      </c>
      <c r="C12286" s="12" t="str">
        <f>IFERROR(__xludf.DUMMYFUNCTION("TEXTJOIN("";"", TRUE, FILTER($B$2:$B$14794, #REF!=$D$2:$D$14794))"),"#N/A")</f>
        <v>#N/A</v>
      </c>
    </row>
    <row r="12287">
      <c r="B12287" s="4" t="s">
        <v>3790</v>
      </c>
      <c r="C12287" s="12" t="str">
        <f>IFERROR(__xludf.DUMMYFUNCTION("TEXTJOIN("";"", TRUE, FILTER($B$2:$B$14794, #REF!=$D$2:$D$14794))"),"#N/A")</f>
        <v>#N/A</v>
      </c>
    </row>
    <row r="12288">
      <c r="B12288" s="4" t="s">
        <v>3790</v>
      </c>
      <c r="C12288" s="12" t="str">
        <f>IFERROR(__xludf.DUMMYFUNCTION("TEXTJOIN("";"", TRUE, FILTER($B$2:$B$14794, #REF!=$D$2:$D$14794))"),"#N/A")</f>
        <v>#N/A</v>
      </c>
    </row>
    <row r="12289">
      <c r="B12289" s="4" t="s">
        <v>3790</v>
      </c>
      <c r="C12289" s="12" t="str">
        <f>IFERROR(__xludf.DUMMYFUNCTION("TEXTJOIN("";"", TRUE, FILTER($B$2:$B$14794, #REF!=$D$2:$D$14794))"),"#N/A")</f>
        <v>#N/A</v>
      </c>
    </row>
    <row r="12290">
      <c r="B12290" s="4" t="s">
        <v>3790</v>
      </c>
      <c r="C12290" s="12" t="str">
        <f>IFERROR(__xludf.DUMMYFUNCTION("TEXTJOIN("";"", TRUE, FILTER($B$2:$B$14794, #REF!=$D$2:$D$14794))"),"#N/A")</f>
        <v>#N/A</v>
      </c>
    </row>
    <row r="12291">
      <c r="B12291" s="4" t="s">
        <v>3790</v>
      </c>
      <c r="C12291" s="12" t="str">
        <f>IFERROR(__xludf.DUMMYFUNCTION("TEXTJOIN("";"", TRUE, FILTER($B$2:$B$14794, #REF!=$D$2:$D$14794))"),"#N/A")</f>
        <v>#N/A</v>
      </c>
    </row>
    <row r="12292">
      <c r="B12292" s="4" t="s">
        <v>3790</v>
      </c>
      <c r="C12292" s="12" t="str">
        <f>IFERROR(__xludf.DUMMYFUNCTION("TEXTJOIN("";"", TRUE, FILTER($B$2:$B$14794, #REF!=$D$2:$D$14794))"),"#N/A")</f>
        <v>#N/A</v>
      </c>
    </row>
    <row r="12293">
      <c r="B12293" s="4" t="s">
        <v>3792</v>
      </c>
      <c r="C12293" s="12" t="str">
        <f>IFERROR(__xludf.DUMMYFUNCTION("TEXTJOIN("";"", TRUE, FILTER($B$2:$B$14794, #REF!=$D$2:$D$14794))"),"#N/A")</f>
        <v>#N/A</v>
      </c>
    </row>
    <row r="12294">
      <c r="B12294" s="4" t="s">
        <v>3792</v>
      </c>
      <c r="C12294" s="12" t="str">
        <f>IFERROR(__xludf.DUMMYFUNCTION("TEXTJOIN("";"", TRUE, FILTER($B$2:$B$14794, #REF!=$D$2:$D$14794))"),"#N/A")</f>
        <v>#N/A</v>
      </c>
    </row>
    <row r="12295">
      <c r="B12295" s="4" t="s">
        <v>3792</v>
      </c>
      <c r="C12295" s="12" t="str">
        <f>IFERROR(__xludf.DUMMYFUNCTION("TEXTJOIN("";"", TRUE, FILTER($B$2:$B$14794, #REF!=$D$2:$D$14794))"),"#N/A")</f>
        <v>#N/A</v>
      </c>
    </row>
    <row r="12296">
      <c r="B12296" s="4" t="s">
        <v>3792</v>
      </c>
      <c r="C12296" s="12" t="str">
        <f>IFERROR(__xludf.DUMMYFUNCTION("TEXTJOIN("";"", TRUE, FILTER($B$2:$B$14794, #REF!=$D$2:$D$14794))"),"#N/A")</f>
        <v>#N/A</v>
      </c>
    </row>
    <row r="12297">
      <c r="B12297" s="4" t="s">
        <v>3792</v>
      </c>
      <c r="C12297" s="12" t="str">
        <f>IFERROR(__xludf.DUMMYFUNCTION("TEXTJOIN("";"", TRUE, FILTER($B$2:$B$14794, #REF!=$D$2:$D$14794))"),"#N/A")</f>
        <v>#N/A</v>
      </c>
    </row>
    <row r="12298">
      <c r="B12298" s="4" t="s">
        <v>3792</v>
      </c>
      <c r="C12298" s="12" t="str">
        <f>IFERROR(__xludf.DUMMYFUNCTION("TEXTJOIN("";"", TRUE, FILTER($B$2:$B$14794, #REF!=$D$2:$D$14794))"),"#N/A")</f>
        <v>#N/A</v>
      </c>
    </row>
    <row r="12299">
      <c r="B12299" s="4" t="s">
        <v>3792</v>
      </c>
      <c r="C12299" s="12" t="str">
        <f>IFERROR(__xludf.DUMMYFUNCTION("TEXTJOIN("";"", TRUE, FILTER($B$2:$B$14794, #REF!=$D$2:$D$14794))"),"#N/A")</f>
        <v>#N/A</v>
      </c>
    </row>
    <row r="12300">
      <c r="B12300" s="4" t="s">
        <v>3792</v>
      </c>
      <c r="C12300" s="12" t="str">
        <f>IFERROR(__xludf.DUMMYFUNCTION("TEXTJOIN("";"", TRUE, FILTER($B$2:$B$14794, #REF!=$D$2:$D$14794))"),"#N/A")</f>
        <v>#N/A</v>
      </c>
    </row>
    <row r="12301">
      <c r="B12301" s="4" t="s">
        <v>3792</v>
      </c>
      <c r="C12301" s="12" t="str">
        <f>IFERROR(__xludf.DUMMYFUNCTION("TEXTJOIN("";"", TRUE, FILTER($B$2:$B$14794, #REF!=$D$2:$D$14794))"),"#N/A")</f>
        <v>#N/A</v>
      </c>
    </row>
    <row r="12302">
      <c r="B12302" s="4" t="s">
        <v>3792</v>
      </c>
      <c r="C12302" s="12" t="str">
        <f>IFERROR(__xludf.DUMMYFUNCTION("TEXTJOIN("";"", TRUE, FILTER($B$2:$B$14794, #REF!=$D$2:$D$14794))"),"#N/A")</f>
        <v>#N/A</v>
      </c>
    </row>
    <row r="12303">
      <c r="B12303" s="4" t="s">
        <v>3794</v>
      </c>
      <c r="C12303" s="12" t="str">
        <f>IFERROR(__xludf.DUMMYFUNCTION("TEXTJOIN("";"", TRUE, FILTER($B$2:$B$14794, #REF!=$D$2:$D$14794))"),"#N/A")</f>
        <v>#N/A</v>
      </c>
    </row>
    <row r="12304">
      <c r="B12304" s="4" t="s">
        <v>3794</v>
      </c>
      <c r="C12304" s="12" t="str">
        <f>IFERROR(__xludf.DUMMYFUNCTION("TEXTJOIN("";"", TRUE, FILTER($B$2:$B$14794, #REF!=$D$2:$D$14794))"),"#N/A")</f>
        <v>#N/A</v>
      </c>
    </row>
    <row r="12305">
      <c r="B12305" s="4" t="s">
        <v>3794</v>
      </c>
      <c r="C12305" s="12" t="str">
        <f>IFERROR(__xludf.DUMMYFUNCTION("TEXTJOIN("";"", TRUE, FILTER($B$2:$B$14794, #REF!=$D$2:$D$14794))"),"#N/A")</f>
        <v>#N/A</v>
      </c>
    </row>
    <row r="12306">
      <c r="B12306" s="4" t="s">
        <v>3794</v>
      </c>
      <c r="C12306" s="12" t="str">
        <f>IFERROR(__xludf.DUMMYFUNCTION("TEXTJOIN("";"", TRUE, FILTER($B$2:$B$14794, #REF!=$D$2:$D$14794))"),"#N/A")</f>
        <v>#N/A</v>
      </c>
    </row>
    <row r="12307">
      <c r="B12307" s="4" t="s">
        <v>3794</v>
      </c>
      <c r="C12307" s="12" t="str">
        <f>IFERROR(__xludf.DUMMYFUNCTION("TEXTJOIN("";"", TRUE, FILTER($B$2:$B$14794, #REF!=$D$2:$D$14794))"),"#N/A")</f>
        <v>#N/A</v>
      </c>
    </row>
    <row r="12308">
      <c r="B12308" s="4" t="s">
        <v>3794</v>
      </c>
      <c r="C12308" s="12" t="str">
        <f>IFERROR(__xludf.DUMMYFUNCTION("TEXTJOIN("";"", TRUE, FILTER($B$2:$B$14794, #REF!=$D$2:$D$14794))"),"#N/A")</f>
        <v>#N/A</v>
      </c>
    </row>
    <row r="12309">
      <c r="B12309" s="4" t="s">
        <v>3794</v>
      </c>
      <c r="C12309" s="12" t="str">
        <f>IFERROR(__xludf.DUMMYFUNCTION("TEXTJOIN("";"", TRUE, FILTER($B$2:$B$14794, #REF!=$D$2:$D$14794))"),"#N/A")</f>
        <v>#N/A</v>
      </c>
    </row>
    <row r="12310">
      <c r="B12310" s="4" t="s">
        <v>3794</v>
      </c>
      <c r="C12310" s="12" t="str">
        <f>IFERROR(__xludf.DUMMYFUNCTION("TEXTJOIN("";"", TRUE, FILTER($B$2:$B$14794, #REF!=$D$2:$D$14794))"),"#N/A")</f>
        <v>#N/A</v>
      </c>
    </row>
    <row r="12311">
      <c r="B12311" s="4" t="s">
        <v>3794</v>
      </c>
      <c r="C12311" s="12" t="str">
        <f>IFERROR(__xludf.DUMMYFUNCTION("TEXTJOIN("";"", TRUE, FILTER($B$2:$B$14794, #REF!=$D$2:$D$14794))"),"#N/A")</f>
        <v>#N/A</v>
      </c>
    </row>
    <row r="12312">
      <c r="B12312" s="4" t="s">
        <v>3794</v>
      </c>
      <c r="C12312" s="12" t="str">
        <f>IFERROR(__xludf.DUMMYFUNCTION("TEXTJOIN("";"", TRUE, FILTER($B$2:$B$14794, #REF!=$D$2:$D$14794))"),"#N/A")</f>
        <v>#N/A</v>
      </c>
    </row>
    <row r="12313">
      <c r="B12313" s="4" t="s">
        <v>3797</v>
      </c>
      <c r="C12313" s="12" t="str">
        <f>IFERROR(__xludf.DUMMYFUNCTION("TEXTJOIN("";"", TRUE, FILTER($B$2:$B$14794, #REF!=$D$2:$D$14794))"),"#N/A")</f>
        <v>#N/A</v>
      </c>
    </row>
    <row r="12314">
      <c r="B12314" s="4" t="s">
        <v>3797</v>
      </c>
      <c r="C12314" s="12" t="str">
        <f>IFERROR(__xludf.DUMMYFUNCTION("TEXTJOIN("";"", TRUE, FILTER($B$2:$B$14794, #REF!=$D$2:$D$14794))"),"#N/A")</f>
        <v>#N/A</v>
      </c>
    </row>
    <row r="12315">
      <c r="B12315" s="4" t="s">
        <v>3797</v>
      </c>
      <c r="C12315" s="12" t="str">
        <f>IFERROR(__xludf.DUMMYFUNCTION("TEXTJOIN("";"", TRUE, FILTER($B$2:$B$14794, #REF!=$D$2:$D$14794))"),"#N/A")</f>
        <v>#N/A</v>
      </c>
    </row>
    <row r="12316">
      <c r="B12316" s="4" t="s">
        <v>3797</v>
      </c>
      <c r="C12316" s="12" t="str">
        <f>IFERROR(__xludf.DUMMYFUNCTION("TEXTJOIN("";"", TRUE, FILTER($B$2:$B$14794, #REF!=$D$2:$D$14794))"),"#N/A")</f>
        <v>#N/A</v>
      </c>
    </row>
    <row r="12317">
      <c r="B12317" s="4" t="s">
        <v>3797</v>
      </c>
      <c r="C12317" s="12" t="str">
        <f>IFERROR(__xludf.DUMMYFUNCTION("TEXTJOIN("";"", TRUE, FILTER($B$2:$B$14794, #REF!=$D$2:$D$14794))"),"#N/A")</f>
        <v>#N/A</v>
      </c>
    </row>
    <row r="12318">
      <c r="B12318" s="4" t="s">
        <v>3797</v>
      </c>
      <c r="C12318" s="12" t="str">
        <f>IFERROR(__xludf.DUMMYFUNCTION("TEXTJOIN("";"", TRUE, FILTER($B$2:$B$14794, #REF!=$D$2:$D$14794))"),"#N/A")</f>
        <v>#N/A</v>
      </c>
    </row>
    <row r="12319">
      <c r="B12319" s="4" t="s">
        <v>3797</v>
      </c>
      <c r="C12319" s="12" t="str">
        <f>IFERROR(__xludf.DUMMYFUNCTION("TEXTJOIN("";"", TRUE, FILTER($B$2:$B$14794, #REF!=$D$2:$D$14794))"),"#N/A")</f>
        <v>#N/A</v>
      </c>
    </row>
    <row r="12320">
      <c r="B12320" s="4" t="s">
        <v>3797</v>
      </c>
      <c r="C12320" s="12" t="str">
        <f>IFERROR(__xludf.DUMMYFUNCTION("TEXTJOIN("";"", TRUE, FILTER($B$2:$B$14794, #REF!=$D$2:$D$14794))"),"#N/A")</f>
        <v>#N/A</v>
      </c>
    </row>
    <row r="12321">
      <c r="B12321" s="4" t="s">
        <v>3797</v>
      </c>
      <c r="C12321" s="12" t="str">
        <f>IFERROR(__xludf.DUMMYFUNCTION("TEXTJOIN("";"", TRUE, FILTER($B$2:$B$14794, #REF!=$D$2:$D$14794))"),"#N/A")</f>
        <v>#N/A</v>
      </c>
    </row>
    <row r="12322">
      <c r="B12322" s="4" t="s">
        <v>3797</v>
      </c>
      <c r="C12322" s="12" t="str">
        <f>IFERROR(__xludf.DUMMYFUNCTION("TEXTJOIN("";"", TRUE, FILTER($B$2:$B$14794, #REF!=$D$2:$D$14794))"),"#N/A")</f>
        <v>#N/A</v>
      </c>
    </row>
    <row r="12323">
      <c r="B12323" s="4" t="s">
        <v>3799</v>
      </c>
      <c r="C12323" s="12" t="str">
        <f>IFERROR(__xludf.DUMMYFUNCTION("TEXTJOIN("";"", TRUE, FILTER($B$2:$B$14794, #REF!=$D$2:$D$14794))"),"#N/A")</f>
        <v>#N/A</v>
      </c>
    </row>
    <row r="12324">
      <c r="B12324" s="4" t="s">
        <v>3799</v>
      </c>
      <c r="C12324" s="12" t="str">
        <f>IFERROR(__xludf.DUMMYFUNCTION("TEXTJOIN("";"", TRUE, FILTER($B$2:$B$14794, #REF!=$D$2:$D$14794))"),"#N/A")</f>
        <v>#N/A</v>
      </c>
    </row>
    <row r="12325">
      <c r="B12325" s="4" t="s">
        <v>3799</v>
      </c>
      <c r="C12325" s="12" t="str">
        <f>IFERROR(__xludf.DUMMYFUNCTION("TEXTJOIN("";"", TRUE, FILTER($B$2:$B$14794, #REF!=$D$2:$D$14794))"),"#N/A")</f>
        <v>#N/A</v>
      </c>
    </row>
    <row r="12326">
      <c r="B12326" s="4" t="s">
        <v>3799</v>
      </c>
      <c r="C12326" s="12" t="str">
        <f>IFERROR(__xludf.DUMMYFUNCTION("TEXTJOIN("";"", TRUE, FILTER($B$2:$B$14794, #REF!=$D$2:$D$14794))"),"#N/A")</f>
        <v>#N/A</v>
      </c>
    </row>
    <row r="12327">
      <c r="B12327" s="4" t="s">
        <v>3799</v>
      </c>
      <c r="C12327" s="12" t="str">
        <f>IFERROR(__xludf.DUMMYFUNCTION("TEXTJOIN("";"", TRUE, FILTER($B$2:$B$14794, #REF!=$D$2:$D$14794))"),"#N/A")</f>
        <v>#N/A</v>
      </c>
    </row>
    <row r="12328">
      <c r="B12328" s="4" t="s">
        <v>3799</v>
      </c>
      <c r="C12328" s="12" t="str">
        <f>IFERROR(__xludf.DUMMYFUNCTION("TEXTJOIN("";"", TRUE, FILTER($B$2:$B$14794, #REF!=$D$2:$D$14794))"),"#N/A")</f>
        <v>#N/A</v>
      </c>
    </row>
    <row r="12329">
      <c r="B12329" s="4" t="s">
        <v>3799</v>
      </c>
      <c r="C12329" s="12" t="str">
        <f>IFERROR(__xludf.DUMMYFUNCTION("TEXTJOIN("";"", TRUE, FILTER($B$2:$B$14794, #REF!=$D$2:$D$14794))"),"#N/A")</f>
        <v>#N/A</v>
      </c>
    </row>
    <row r="12330">
      <c r="B12330" s="4" t="s">
        <v>3799</v>
      </c>
      <c r="C12330" s="12" t="str">
        <f>IFERROR(__xludf.DUMMYFUNCTION("TEXTJOIN("";"", TRUE, FILTER($B$2:$B$14794, #REF!=$D$2:$D$14794))"),"#N/A")</f>
        <v>#N/A</v>
      </c>
    </row>
    <row r="12331">
      <c r="B12331" s="4" t="s">
        <v>3799</v>
      </c>
      <c r="C12331" s="12" t="str">
        <f>IFERROR(__xludf.DUMMYFUNCTION("TEXTJOIN("";"", TRUE, FILTER($B$2:$B$14794, #REF!=$D$2:$D$14794))"),"#N/A")</f>
        <v>#N/A</v>
      </c>
    </row>
    <row r="12332">
      <c r="B12332" s="4" t="s">
        <v>3799</v>
      </c>
      <c r="C12332" s="12" t="str">
        <f>IFERROR(__xludf.DUMMYFUNCTION("TEXTJOIN("";"", TRUE, FILTER($B$2:$B$14794, #REF!=$D$2:$D$14794))"),"#N/A")</f>
        <v>#N/A</v>
      </c>
    </row>
    <row r="12333">
      <c r="B12333" s="4" t="s">
        <v>3801</v>
      </c>
      <c r="C12333" s="12" t="str">
        <f>IFERROR(__xludf.DUMMYFUNCTION("TEXTJOIN("";"", TRUE, FILTER($B$2:$B$14794, #REF!=$D$2:$D$14794))"),"#N/A")</f>
        <v>#N/A</v>
      </c>
    </row>
    <row r="12334">
      <c r="B12334" s="4" t="s">
        <v>3801</v>
      </c>
      <c r="C12334" s="12" t="str">
        <f>IFERROR(__xludf.DUMMYFUNCTION("TEXTJOIN("";"", TRUE, FILTER($B$2:$B$14794, #REF!=$D$2:$D$14794))"),"#N/A")</f>
        <v>#N/A</v>
      </c>
    </row>
    <row r="12335">
      <c r="B12335" s="4" t="s">
        <v>3801</v>
      </c>
      <c r="C12335" s="12" t="str">
        <f>IFERROR(__xludf.DUMMYFUNCTION("TEXTJOIN("";"", TRUE, FILTER($B$2:$B$14794, #REF!=$D$2:$D$14794))"),"#N/A")</f>
        <v>#N/A</v>
      </c>
    </row>
    <row r="12336">
      <c r="B12336" s="4" t="s">
        <v>3801</v>
      </c>
      <c r="C12336" s="12" t="str">
        <f>IFERROR(__xludf.DUMMYFUNCTION("TEXTJOIN("";"", TRUE, FILTER($B$2:$B$14794, #REF!=$D$2:$D$14794))"),"#N/A")</f>
        <v>#N/A</v>
      </c>
    </row>
    <row r="12337">
      <c r="B12337" s="4" t="s">
        <v>3801</v>
      </c>
      <c r="C12337" s="12" t="str">
        <f>IFERROR(__xludf.DUMMYFUNCTION("TEXTJOIN("";"", TRUE, FILTER($B$2:$B$14794, #REF!=$D$2:$D$14794))"),"#N/A")</f>
        <v>#N/A</v>
      </c>
    </row>
    <row r="12338">
      <c r="B12338" s="4" t="s">
        <v>3801</v>
      </c>
      <c r="C12338" s="12" t="str">
        <f>IFERROR(__xludf.DUMMYFUNCTION("TEXTJOIN("";"", TRUE, FILTER($B$2:$B$14794, #REF!=$D$2:$D$14794))"),"#N/A")</f>
        <v>#N/A</v>
      </c>
    </row>
    <row r="12339">
      <c r="B12339" s="4" t="s">
        <v>3801</v>
      </c>
      <c r="C12339" s="12" t="str">
        <f>IFERROR(__xludf.DUMMYFUNCTION("TEXTJOIN("";"", TRUE, FILTER($B$2:$B$14794, #REF!=$D$2:$D$14794))"),"#N/A")</f>
        <v>#N/A</v>
      </c>
    </row>
    <row r="12340">
      <c r="B12340" s="4" t="s">
        <v>3801</v>
      </c>
      <c r="C12340" s="12" t="str">
        <f>IFERROR(__xludf.DUMMYFUNCTION("TEXTJOIN("";"", TRUE, FILTER($B$2:$B$14794, #REF!=$D$2:$D$14794))"),"#N/A")</f>
        <v>#N/A</v>
      </c>
    </row>
    <row r="12341">
      <c r="B12341" s="4" t="s">
        <v>3801</v>
      </c>
      <c r="C12341" s="12" t="str">
        <f>IFERROR(__xludf.DUMMYFUNCTION("TEXTJOIN("";"", TRUE, FILTER($B$2:$B$14794, #REF!=$D$2:$D$14794))"),"#N/A")</f>
        <v>#N/A</v>
      </c>
    </row>
    <row r="12342">
      <c r="B12342" s="4" t="s">
        <v>3801</v>
      </c>
      <c r="C12342" s="12" t="str">
        <f>IFERROR(__xludf.DUMMYFUNCTION("TEXTJOIN("";"", TRUE, FILTER($B$2:$B$14794, #REF!=$D$2:$D$14794))"),"#N/A")</f>
        <v>#N/A</v>
      </c>
    </row>
    <row r="12343">
      <c r="B12343" s="4" t="s">
        <v>3803</v>
      </c>
      <c r="C12343" s="12" t="str">
        <f>IFERROR(__xludf.DUMMYFUNCTION("TEXTJOIN("";"", TRUE, FILTER($B$2:$B$14794, #REF!=$D$2:$D$14794))"),"#N/A")</f>
        <v>#N/A</v>
      </c>
    </row>
    <row r="12344">
      <c r="B12344" s="4" t="s">
        <v>3803</v>
      </c>
      <c r="C12344" s="12" t="str">
        <f>IFERROR(__xludf.DUMMYFUNCTION("TEXTJOIN("";"", TRUE, FILTER($B$2:$B$14794, #REF!=$D$2:$D$14794))"),"#N/A")</f>
        <v>#N/A</v>
      </c>
    </row>
    <row r="12345">
      <c r="B12345" s="4" t="s">
        <v>3803</v>
      </c>
      <c r="C12345" s="12" t="str">
        <f>IFERROR(__xludf.DUMMYFUNCTION("TEXTJOIN("";"", TRUE, FILTER($B$2:$B$14794, #REF!=$D$2:$D$14794))"),"#N/A")</f>
        <v>#N/A</v>
      </c>
    </row>
    <row r="12346">
      <c r="B12346" s="4" t="s">
        <v>3803</v>
      </c>
      <c r="C12346" s="12" t="str">
        <f>IFERROR(__xludf.DUMMYFUNCTION("TEXTJOIN("";"", TRUE, FILTER($B$2:$B$14794, #REF!=$D$2:$D$14794))"),"#N/A")</f>
        <v>#N/A</v>
      </c>
    </row>
    <row r="12347">
      <c r="B12347" s="4" t="s">
        <v>3803</v>
      </c>
      <c r="C12347" s="12" t="str">
        <f>IFERROR(__xludf.DUMMYFUNCTION("TEXTJOIN("";"", TRUE, FILTER($B$2:$B$14794, #REF!=$D$2:$D$14794))"),"#N/A")</f>
        <v>#N/A</v>
      </c>
    </row>
    <row r="12348">
      <c r="B12348" s="4" t="s">
        <v>3803</v>
      </c>
      <c r="C12348" s="12" t="str">
        <f>IFERROR(__xludf.DUMMYFUNCTION("TEXTJOIN("";"", TRUE, FILTER($B$2:$B$14794, #REF!=$D$2:$D$14794))"),"#N/A")</f>
        <v>#N/A</v>
      </c>
    </row>
    <row r="12349">
      <c r="B12349" s="4" t="s">
        <v>3803</v>
      </c>
      <c r="C12349" s="12" t="str">
        <f>IFERROR(__xludf.DUMMYFUNCTION("TEXTJOIN("";"", TRUE, FILTER($B$2:$B$14794, #REF!=$D$2:$D$14794))"),"#N/A")</f>
        <v>#N/A</v>
      </c>
    </row>
    <row r="12350">
      <c r="B12350" s="4" t="s">
        <v>3803</v>
      </c>
      <c r="C12350" s="12" t="str">
        <f>IFERROR(__xludf.DUMMYFUNCTION("TEXTJOIN("";"", TRUE, FILTER($B$2:$B$14794, #REF!=$D$2:$D$14794))"),"#N/A")</f>
        <v>#N/A</v>
      </c>
    </row>
    <row r="12351">
      <c r="B12351" s="4" t="s">
        <v>3803</v>
      </c>
      <c r="C12351" s="12" t="str">
        <f>IFERROR(__xludf.DUMMYFUNCTION("TEXTJOIN("";"", TRUE, FILTER($B$2:$B$14794, #REF!=$D$2:$D$14794))"),"#N/A")</f>
        <v>#N/A</v>
      </c>
    </row>
    <row r="12352">
      <c r="B12352" s="4" t="s">
        <v>3803</v>
      </c>
      <c r="C12352" s="12" t="str">
        <f>IFERROR(__xludf.DUMMYFUNCTION("TEXTJOIN("";"", TRUE, FILTER($B$2:$B$14794, #REF!=$D$2:$D$14794))"),"#N/A")</f>
        <v>#N/A</v>
      </c>
    </row>
    <row r="12353">
      <c r="B12353" s="4" t="s">
        <v>3805</v>
      </c>
      <c r="C12353" s="12" t="str">
        <f>IFERROR(__xludf.DUMMYFUNCTION("TEXTJOIN("";"", TRUE, FILTER($B$2:$B$14794, #REF!=$D$2:$D$14794))"),"#N/A")</f>
        <v>#N/A</v>
      </c>
    </row>
    <row r="12354">
      <c r="B12354" s="4" t="s">
        <v>3805</v>
      </c>
      <c r="C12354" s="12" t="str">
        <f>IFERROR(__xludf.DUMMYFUNCTION("TEXTJOIN("";"", TRUE, FILTER($B$2:$B$14794, #REF!=$D$2:$D$14794))"),"#N/A")</f>
        <v>#N/A</v>
      </c>
    </row>
    <row r="12355">
      <c r="B12355" s="4" t="s">
        <v>3805</v>
      </c>
      <c r="C12355" s="12" t="str">
        <f>IFERROR(__xludf.DUMMYFUNCTION("TEXTJOIN("";"", TRUE, FILTER($B$2:$B$14794, #REF!=$D$2:$D$14794))"),"#N/A")</f>
        <v>#N/A</v>
      </c>
    </row>
    <row r="12356">
      <c r="B12356" s="4" t="s">
        <v>3805</v>
      </c>
      <c r="C12356" s="12" t="str">
        <f>IFERROR(__xludf.DUMMYFUNCTION("TEXTJOIN("";"", TRUE, FILTER($B$2:$B$14794, #REF!=$D$2:$D$14794))"),"#N/A")</f>
        <v>#N/A</v>
      </c>
    </row>
    <row r="12357">
      <c r="B12357" s="4" t="s">
        <v>3805</v>
      </c>
      <c r="C12357" s="12" t="str">
        <f>IFERROR(__xludf.DUMMYFUNCTION("TEXTJOIN("";"", TRUE, FILTER($B$2:$B$14794, #REF!=$D$2:$D$14794))"),"#N/A")</f>
        <v>#N/A</v>
      </c>
    </row>
    <row r="12358">
      <c r="B12358" s="4" t="s">
        <v>3805</v>
      </c>
      <c r="C12358" s="12" t="str">
        <f>IFERROR(__xludf.DUMMYFUNCTION("TEXTJOIN("";"", TRUE, FILTER($B$2:$B$14794, #REF!=$D$2:$D$14794))"),"#N/A")</f>
        <v>#N/A</v>
      </c>
    </row>
    <row r="12359">
      <c r="B12359" s="4" t="s">
        <v>3805</v>
      </c>
      <c r="C12359" s="12" t="str">
        <f>IFERROR(__xludf.DUMMYFUNCTION("TEXTJOIN("";"", TRUE, FILTER($B$2:$B$14794, #REF!=$D$2:$D$14794))"),"#N/A")</f>
        <v>#N/A</v>
      </c>
    </row>
    <row r="12360">
      <c r="B12360" s="4" t="s">
        <v>3805</v>
      </c>
      <c r="C12360" s="12" t="str">
        <f>IFERROR(__xludf.DUMMYFUNCTION("TEXTJOIN("";"", TRUE, FILTER($B$2:$B$14794, #REF!=$D$2:$D$14794))"),"#N/A")</f>
        <v>#N/A</v>
      </c>
    </row>
    <row r="12361">
      <c r="B12361" s="4" t="s">
        <v>3805</v>
      </c>
      <c r="C12361" s="12" t="str">
        <f>IFERROR(__xludf.DUMMYFUNCTION("TEXTJOIN("";"", TRUE, FILTER($B$2:$B$14794, #REF!=$D$2:$D$14794))"),"#N/A")</f>
        <v>#N/A</v>
      </c>
    </row>
    <row r="12362">
      <c r="B12362" s="4" t="s">
        <v>3805</v>
      </c>
      <c r="C12362" s="12" t="str">
        <f>IFERROR(__xludf.DUMMYFUNCTION("TEXTJOIN("";"", TRUE, FILTER($B$2:$B$14794, #REF!=$D$2:$D$14794))"),"#N/A")</f>
        <v>#N/A</v>
      </c>
    </row>
    <row r="12363">
      <c r="B12363" s="4" t="s">
        <v>3807</v>
      </c>
      <c r="C12363" s="12" t="str">
        <f>IFERROR(__xludf.DUMMYFUNCTION("TEXTJOIN("";"", TRUE, FILTER($B$2:$B$14794, #REF!=$D$2:$D$14794))"),"#N/A")</f>
        <v>#N/A</v>
      </c>
    </row>
    <row r="12364">
      <c r="B12364" s="4" t="s">
        <v>3807</v>
      </c>
      <c r="C12364" s="12" t="str">
        <f>IFERROR(__xludf.DUMMYFUNCTION("TEXTJOIN("";"", TRUE, FILTER($B$2:$B$14794, #REF!=$D$2:$D$14794))"),"#N/A")</f>
        <v>#N/A</v>
      </c>
    </row>
    <row r="12365">
      <c r="B12365" s="4" t="s">
        <v>3807</v>
      </c>
      <c r="C12365" s="12" t="str">
        <f>IFERROR(__xludf.DUMMYFUNCTION("TEXTJOIN("";"", TRUE, FILTER($B$2:$B$14794, #REF!=$D$2:$D$14794))"),"#N/A")</f>
        <v>#N/A</v>
      </c>
    </row>
    <row r="12366">
      <c r="B12366" s="4" t="s">
        <v>3807</v>
      </c>
      <c r="C12366" s="12" t="str">
        <f>IFERROR(__xludf.DUMMYFUNCTION("TEXTJOIN("";"", TRUE, FILTER($B$2:$B$14794, #REF!=$D$2:$D$14794))"),"#N/A")</f>
        <v>#N/A</v>
      </c>
    </row>
    <row r="12367">
      <c r="B12367" s="4" t="s">
        <v>3807</v>
      </c>
      <c r="C12367" s="12" t="str">
        <f>IFERROR(__xludf.DUMMYFUNCTION("TEXTJOIN("";"", TRUE, FILTER($B$2:$B$14794, #REF!=$D$2:$D$14794))"),"#N/A")</f>
        <v>#N/A</v>
      </c>
    </row>
    <row r="12368">
      <c r="B12368" s="4" t="s">
        <v>3807</v>
      </c>
      <c r="C12368" s="12" t="str">
        <f>IFERROR(__xludf.DUMMYFUNCTION("TEXTJOIN("";"", TRUE, FILTER($B$2:$B$14794, #REF!=$D$2:$D$14794))"),"#N/A")</f>
        <v>#N/A</v>
      </c>
    </row>
    <row r="12369">
      <c r="B12369" s="4" t="s">
        <v>3807</v>
      </c>
      <c r="C12369" s="12" t="str">
        <f>IFERROR(__xludf.DUMMYFUNCTION("TEXTJOIN("";"", TRUE, FILTER($B$2:$B$14794, #REF!=$D$2:$D$14794))"),"#N/A")</f>
        <v>#N/A</v>
      </c>
    </row>
    <row r="12370">
      <c r="B12370" s="4" t="s">
        <v>3807</v>
      </c>
      <c r="C12370" s="12" t="str">
        <f>IFERROR(__xludf.DUMMYFUNCTION("TEXTJOIN("";"", TRUE, FILTER($B$2:$B$14794, #REF!=$D$2:$D$14794))"),"#N/A")</f>
        <v>#N/A</v>
      </c>
    </row>
    <row r="12371">
      <c r="B12371" s="4" t="s">
        <v>3807</v>
      </c>
      <c r="C12371" s="12" t="str">
        <f>IFERROR(__xludf.DUMMYFUNCTION("TEXTJOIN("";"", TRUE, FILTER($B$2:$B$14794, #REF!=$D$2:$D$14794))"),"#N/A")</f>
        <v>#N/A</v>
      </c>
    </row>
    <row r="12372">
      <c r="B12372" s="4" t="s">
        <v>3807</v>
      </c>
      <c r="C12372" s="12" t="str">
        <f>IFERROR(__xludf.DUMMYFUNCTION("TEXTJOIN("";"", TRUE, FILTER($B$2:$B$14794, #REF!=$D$2:$D$14794))"),"#N/A")</f>
        <v>#N/A</v>
      </c>
    </row>
    <row r="12373">
      <c r="B12373" s="4" t="s">
        <v>3809</v>
      </c>
      <c r="C12373" s="12" t="str">
        <f>IFERROR(__xludf.DUMMYFUNCTION("TEXTJOIN("";"", TRUE, FILTER($B$2:$B$14794, #REF!=$D$2:$D$14794))"),"#N/A")</f>
        <v>#N/A</v>
      </c>
    </row>
    <row r="12374">
      <c r="B12374" s="4" t="s">
        <v>3809</v>
      </c>
      <c r="C12374" s="12" t="str">
        <f>IFERROR(__xludf.DUMMYFUNCTION("TEXTJOIN("";"", TRUE, FILTER($B$2:$B$14794, #REF!=$D$2:$D$14794))"),"#N/A")</f>
        <v>#N/A</v>
      </c>
    </row>
    <row r="12375">
      <c r="B12375" s="4" t="s">
        <v>3809</v>
      </c>
      <c r="C12375" s="12" t="str">
        <f>IFERROR(__xludf.DUMMYFUNCTION("TEXTJOIN("";"", TRUE, FILTER($B$2:$B$14794, #REF!=$D$2:$D$14794))"),"#N/A")</f>
        <v>#N/A</v>
      </c>
    </row>
    <row r="12376">
      <c r="B12376" s="4" t="s">
        <v>3809</v>
      </c>
      <c r="C12376" s="12" t="str">
        <f>IFERROR(__xludf.DUMMYFUNCTION("TEXTJOIN("";"", TRUE, FILTER($B$2:$B$14794, #REF!=$D$2:$D$14794))"),"#N/A")</f>
        <v>#N/A</v>
      </c>
    </row>
    <row r="12377">
      <c r="B12377" s="4" t="s">
        <v>3809</v>
      </c>
      <c r="C12377" s="12" t="str">
        <f>IFERROR(__xludf.DUMMYFUNCTION("TEXTJOIN("";"", TRUE, FILTER($B$2:$B$14794, #REF!=$D$2:$D$14794))"),"#N/A")</f>
        <v>#N/A</v>
      </c>
    </row>
    <row r="12378">
      <c r="B12378" s="4" t="s">
        <v>3809</v>
      </c>
      <c r="C12378" s="12" t="str">
        <f>IFERROR(__xludf.DUMMYFUNCTION("TEXTJOIN("";"", TRUE, FILTER($B$2:$B$14794, #REF!=$D$2:$D$14794))"),"#N/A")</f>
        <v>#N/A</v>
      </c>
    </row>
    <row r="12379">
      <c r="B12379" s="4" t="s">
        <v>3809</v>
      </c>
      <c r="C12379" s="12" t="str">
        <f>IFERROR(__xludf.DUMMYFUNCTION("TEXTJOIN("";"", TRUE, FILTER($B$2:$B$14794, #REF!=$D$2:$D$14794))"),"#N/A")</f>
        <v>#N/A</v>
      </c>
    </row>
    <row r="12380">
      <c r="B12380" s="4" t="s">
        <v>3809</v>
      </c>
      <c r="C12380" s="12" t="str">
        <f>IFERROR(__xludf.DUMMYFUNCTION("TEXTJOIN("";"", TRUE, FILTER($B$2:$B$14794, #REF!=$D$2:$D$14794))"),"#N/A")</f>
        <v>#N/A</v>
      </c>
    </row>
    <row r="12381">
      <c r="B12381" s="4" t="s">
        <v>3809</v>
      </c>
      <c r="C12381" s="12" t="str">
        <f>IFERROR(__xludf.DUMMYFUNCTION("TEXTJOIN("";"", TRUE, FILTER($B$2:$B$14794, #REF!=$D$2:$D$14794))"),"#N/A")</f>
        <v>#N/A</v>
      </c>
    </row>
    <row r="12382">
      <c r="B12382" s="4" t="s">
        <v>3809</v>
      </c>
      <c r="C12382" s="12" t="str">
        <f>IFERROR(__xludf.DUMMYFUNCTION("TEXTJOIN("";"", TRUE, FILTER($B$2:$B$14794, #REF!=$D$2:$D$14794))"),"#N/A")</f>
        <v>#N/A</v>
      </c>
    </row>
    <row r="12383">
      <c r="B12383" s="4" t="s">
        <v>3811</v>
      </c>
      <c r="C12383" s="12" t="str">
        <f>IFERROR(__xludf.DUMMYFUNCTION("TEXTJOIN("";"", TRUE, FILTER($B$2:$B$14794, #REF!=$D$2:$D$14794))"),"#N/A")</f>
        <v>#N/A</v>
      </c>
    </row>
    <row r="12384">
      <c r="B12384" s="4" t="s">
        <v>3811</v>
      </c>
      <c r="C12384" s="12" t="str">
        <f>IFERROR(__xludf.DUMMYFUNCTION("TEXTJOIN("";"", TRUE, FILTER($B$2:$B$14794, #REF!=$D$2:$D$14794))"),"#N/A")</f>
        <v>#N/A</v>
      </c>
    </row>
    <row r="12385">
      <c r="B12385" s="4" t="s">
        <v>3811</v>
      </c>
      <c r="C12385" s="12" t="str">
        <f>IFERROR(__xludf.DUMMYFUNCTION("TEXTJOIN("";"", TRUE, FILTER($B$2:$B$14794, #REF!=$D$2:$D$14794))"),"#N/A")</f>
        <v>#N/A</v>
      </c>
    </row>
    <row r="12386">
      <c r="B12386" s="4" t="s">
        <v>3811</v>
      </c>
      <c r="C12386" s="12" t="str">
        <f>IFERROR(__xludf.DUMMYFUNCTION("TEXTJOIN("";"", TRUE, FILTER($B$2:$B$14794, #REF!=$D$2:$D$14794))"),"#N/A")</f>
        <v>#N/A</v>
      </c>
    </row>
    <row r="12387">
      <c r="B12387" s="4" t="s">
        <v>3811</v>
      </c>
      <c r="C12387" s="12" t="str">
        <f>IFERROR(__xludf.DUMMYFUNCTION("TEXTJOIN("";"", TRUE, FILTER($B$2:$B$14794, #REF!=$D$2:$D$14794))"),"#N/A")</f>
        <v>#N/A</v>
      </c>
    </row>
    <row r="12388">
      <c r="B12388" s="4" t="s">
        <v>3811</v>
      </c>
      <c r="C12388" s="12" t="str">
        <f>IFERROR(__xludf.DUMMYFUNCTION("TEXTJOIN("";"", TRUE, FILTER($B$2:$B$14794, #REF!=$D$2:$D$14794))"),"#N/A")</f>
        <v>#N/A</v>
      </c>
    </row>
    <row r="12389">
      <c r="B12389" s="4" t="s">
        <v>3811</v>
      </c>
      <c r="C12389" s="12" t="str">
        <f>IFERROR(__xludf.DUMMYFUNCTION("TEXTJOIN("";"", TRUE, FILTER($B$2:$B$14794, #REF!=$D$2:$D$14794))"),"#N/A")</f>
        <v>#N/A</v>
      </c>
    </row>
    <row r="12390">
      <c r="B12390" s="4" t="s">
        <v>3811</v>
      </c>
      <c r="C12390" s="12" t="str">
        <f>IFERROR(__xludf.DUMMYFUNCTION("TEXTJOIN("";"", TRUE, FILTER($B$2:$B$14794, #REF!=$D$2:$D$14794))"),"#N/A")</f>
        <v>#N/A</v>
      </c>
    </row>
    <row r="12391">
      <c r="B12391" s="4" t="s">
        <v>3811</v>
      </c>
      <c r="C12391" s="12" t="str">
        <f>IFERROR(__xludf.DUMMYFUNCTION("TEXTJOIN("";"", TRUE, FILTER($B$2:$B$14794, #REF!=$D$2:$D$14794))"),"#N/A")</f>
        <v>#N/A</v>
      </c>
    </row>
    <row r="12392">
      <c r="B12392" s="4" t="s">
        <v>3811</v>
      </c>
      <c r="C12392" s="12" t="str">
        <f>IFERROR(__xludf.DUMMYFUNCTION("TEXTJOIN("";"", TRUE, FILTER($B$2:$B$14794, #REF!=$D$2:$D$14794))"),"#N/A")</f>
        <v>#N/A</v>
      </c>
    </row>
    <row r="12393">
      <c r="B12393" s="4" t="s">
        <v>3813</v>
      </c>
      <c r="C12393" s="12" t="str">
        <f>IFERROR(__xludf.DUMMYFUNCTION("TEXTJOIN("";"", TRUE, FILTER($B$2:$B$14794, #REF!=$D$2:$D$14794))"),"#N/A")</f>
        <v>#N/A</v>
      </c>
    </row>
    <row r="12394">
      <c r="B12394" s="4" t="s">
        <v>3813</v>
      </c>
      <c r="C12394" s="12" t="str">
        <f>IFERROR(__xludf.DUMMYFUNCTION("TEXTJOIN("";"", TRUE, FILTER($B$2:$B$14794, #REF!=$D$2:$D$14794))"),"#N/A")</f>
        <v>#N/A</v>
      </c>
    </row>
    <row r="12395">
      <c r="B12395" s="4" t="s">
        <v>3813</v>
      </c>
      <c r="C12395" s="12" t="str">
        <f>IFERROR(__xludf.DUMMYFUNCTION("TEXTJOIN("";"", TRUE, FILTER($B$2:$B$14794, #REF!=$D$2:$D$14794))"),"#N/A")</f>
        <v>#N/A</v>
      </c>
    </row>
    <row r="12396">
      <c r="B12396" s="4" t="s">
        <v>3813</v>
      </c>
      <c r="C12396" s="12" t="str">
        <f>IFERROR(__xludf.DUMMYFUNCTION("TEXTJOIN("";"", TRUE, FILTER($B$2:$B$14794, #REF!=$D$2:$D$14794))"),"#N/A")</f>
        <v>#N/A</v>
      </c>
    </row>
    <row r="12397">
      <c r="B12397" s="4" t="s">
        <v>3813</v>
      </c>
      <c r="C12397" s="12" t="str">
        <f>IFERROR(__xludf.DUMMYFUNCTION("TEXTJOIN("";"", TRUE, FILTER($B$2:$B$14794, #REF!=$D$2:$D$14794))"),"#N/A")</f>
        <v>#N/A</v>
      </c>
    </row>
    <row r="12398">
      <c r="B12398" s="4" t="s">
        <v>3813</v>
      </c>
      <c r="C12398" s="12" t="str">
        <f>IFERROR(__xludf.DUMMYFUNCTION("TEXTJOIN("";"", TRUE, FILTER($B$2:$B$14794, #REF!=$D$2:$D$14794))"),"#N/A")</f>
        <v>#N/A</v>
      </c>
    </row>
    <row r="12399">
      <c r="B12399" s="4" t="s">
        <v>3813</v>
      </c>
      <c r="C12399" s="12" t="str">
        <f>IFERROR(__xludf.DUMMYFUNCTION("TEXTJOIN("";"", TRUE, FILTER($B$2:$B$14794, #REF!=$D$2:$D$14794))"),"#N/A")</f>
        <v>#N/A</v>
      </c>
    </row>
    <row r="12400">
      <c r="B12400" s="4" t="s">
        <v>3813</v>
      </c>
      <c r="C12400" s="12" t="str">
        <f>IFERROR(__xludf.DUMMYFUNCTION("TEXTJOIN("";"", TRUE, FILTER($B$2:$B$14794, #REF!=$D$2:$D$14794))"),"#N/A")</f>
        <v>#N/A</v>
      </c>
    </row>
    <row r="12401">
      <c r="B12401" s="4" t="s">
        <v>3813</v>
      </c>
      <c r="C12401" s="12" t="str">
        <f>IFERROR(__xludf.DUMMYFUNCTION("TEXTJOIN("";"", TRUE, FILTER($B$2:$B$14794, #REF!=$D$2:$D$14794))"),"#N/A")</f>
        <v>#N/A</v>
      </c>
    </row>
    <row r="12402">
      <c r="B12402" s="4" t="s">
        <v>3813</v>
      </c>
      <c r="C12402" s="12" t="str">
        <f>IFERROR(__xludf.DUMMYFUNCTION("TEXTJOIN("";"", TRUE, FILTER($B$2:$B$14794, #REF!=$D$2:$D$14794))"),"#N/A")</f>
        <v>#N/A</v>
      </c>
    </row>
    <row r="12403">
      <c r="B12403" s="4" t="s">
        <v>3816</v>
      </c>
      <c r="C12403" s="12" t="str">
        <f>IFERROR(__xludf.DUMMYFUNCTION("TEXTJOIN("";"", TRUE, FILTER($B$2:$B$14794, #REF!=$D$2:$D$14794))"),"#N/A")</f>
        <v>#N/A</v>
      </c>
    </row>
    <row r="12404">
      <c r="B12404" s="4" t="s">
        <v>3816</v>
      </c>
      <c r="C12404" s="12" t="str">
        <f>IFERROR(__xludf.DUMMYFUNCTION("TEXTJOIN("";"", TRUE, FILTER($B$2:$B$14794, #REF!=$D$2:$D$14794))"),"#N/A")</f>
        <v>#N/A</v>
      </c>
    </row>
    <row r="12405">
      <c r="B12405" s="4" t="s">
        <v>3816</v>
      </c>
      <c r="C12405" s="12" t="str">
        <f>IFERROR(__xludf.DUMMYFUNCTION("TEXTJOIN("";"", TRUE, FILTER($B$2:$B$14794, #REF!=$D$2:$D$14794))"),"#N/A")</f>
        <v>#N/A</v>
      </c>
    </row>
    <row r="12406">
      <c r="B12406" s="4" t="s">
        <v>3816</v>
      </c>
      <c r="C12406" s="12" t="str">
        <f>IFERROR(__xludf.DUMMYFUNCTION("TEXTJOIN("";"", TRUE, FILTER($B$2:$B$14794, #REF!=$D$2:$D$14794))"),"#N/A")</f>
        <v>#N/A</v>
      </c>
    </row>
    <row r="12407">
      <c r="B12407" s="4" t="s">
        <v>3816</v>
      </c>
      <c r="C12407" s="12" t="str">
        <f>IFERROR(__xludf.DUMMYFUNCTION("TEXTJOIN("";"", TRUE, FILTER($B$2:$B$14794, #REF!=$D$2:$D$14794))"),"#N/A")</f>
        <v>#N/A</v>
      </c>
    </row>
    <row r="12408">
      <c r="B12408" s="4" t="s">
        <v>3816</v>
      </c>
      <c r="C12408" s="12" t="str">
        <f>IFERROR(__xludf.DUMMYFUNCTION("TEXTJOIN("";"", TRUE, FILTER($B$2:$B$14794, #REF!=$D$2:$D$14794))"),"#N/A")</f>
        <v>#N/A</v>
      </c>
    </row>
    <row r="12409">
      <c r="B12409" s="4" t="s">
        <v>3816</v>
      </c>
      <c r="C12409" s="12" t="str">
        <f>IFERROR(__xludf.DUMMYFUNCTION("TEXTJOIN("";"", TRUE, FILTER($B$2:$B$14794, #REF!=$D$2:$D$14794))"),"#N/A")</f>
        <v>#N/A</v>
      </c>
    </row>
    <row r="12410">
      <c r="B12410" s="4" t="s">
        <v>3816</v>
      </c>
      <c r="C12410" s="12" t="str">
        <f>IFERROR(__xludf.DUMMYFUNCTION("TEXTJOIN("";"", TRUE, FILTER($B$2:$B$14794, #REF!=$D$2:$D$14794))"),"#N/A")</f>
        <v>#N/A</v>
      </c>
    </row>
    <row r="12411">
      <c r="B12411" s="4" t="s">
        <v>3816</v>
      </c>
      <c r="C12411" s="12" t="str">
        <f>IFERROR(__xludf.DUMMYFUNCTION("TEXTJOIN("";"", TRUE, FILTER($B$2:$B$14794, #REF!=$D$2:$D$14794))"),"#N/A")</f>
        <v>#N/A</v>
      </c>
    </row>
    <row r="12412">
      <c r="B12412" s="4" t="s">
        <v>3816</v>
      </c>
      <c r="C12412" s="12" t="str">
        <f>IFERROR(__xludf.DUMMYFUNCTION("TEXTJOIN("";"", TRUE, FILTER($B$2:$B$14794, #REF!=$D$2:$D$14794))"),"#N/A")</f>
        <v>#N/A</v>
      </c>
    </row>
    <row r="12413">
      <c r="B12413" s="4" t="s">
        <v>3818</v>
      </c>
      <c r="C12413" s="12" t="str">
        <f>IFERROR(__xludf.DUMMYFUNCTION("TEXTJOIN("";"", TRUE, FILTER($B$2:$B$14794, #REF!=$D$2:$D$14794))"),"#N/A")</f>
        <v>#N/A</v>
      </c>
    </row>
    <row r="12414">
      <c r="B12414" s="4" t="s">
        <v>3818</v>
      </c>
      <c r="C12414" s="12" t="str">
        <f>IFERROR(__xludf.DUMMYFUNCTION("TEXTJOIN("";"", TRUE, FILTER($B$2:$B$14794, #REF!=$D$2:$D$14794))"),"#N/A")</f>
        <v>#N/A</v>
      </c>
    </row>
    <row r="12415">
      <c r="B12415" s="4" t="s">
        <v>3818</v>
      </c>
      <c r="C12415" s="12" t="str">
        <f>IFERROR(__xludf.DUMMYFUNCTION("TEXTJOIN("";"", TRUE, FILTER($B$2:$B$14794, #REF!=$D$2:$D$14794))"),"#N/A")</f>
        <v>#N/A</v>
      </c>
    </row>
    <row r="12416">
      <c r="B12416" s="4" t="s">
        <v>3818</v>
      </c>
      <c r="C12416" s="12" t="str">
        <f>IFERROR(__xludf.DUMMYFUNCTION("TEXTJOIN("";"", TRUE, FILTER($B$2:$B$14794, #REF!=$D$2:$D$14794))"),"#N/A")</f>
        <v>#N/A</v>
      </c>
    </row>
    <row r="12417">
      <c r="B12417" s="4" t="s">
        <v>3818</v>
      </c>
      <c r="C12417" s="12" t="str">
        <f>IFERROR(__xludf.DUMMYFUNCTION("TEXTJOIN("";"", TRUE, FILTER($B$2:$B$14794, #REF!=$D$2:$D$14794))"),"#N/A")</f>
        <v>#N/A</v>
      </c>
    </row>
    <row r="12418">
      <c r="B12418" s="4" t="s">
        <v>3818</v>
      </c>
      <c r="C12418" s="12" t="str">
        <f>IFERROR(__xludf.DUMMYFUNCTION("TEXTJOIN("";"", TRUE, FILTER($B$2:$B$14794, #REF!=$D$2:$D$14794))"),"#N/A")</f>
        <v>#N/A</v>
      </c>
    </row>
    <row r="12419">
      <c r="B12419" s="4" t="s">
        <v>3818</v>
      </c>
      <c r="C12419" s="12" t="str">
        <f>IFERROR(__xludf.DUMMYFUNCTION("TEXTJOIN("";"", TRUE, FILTER($B$2:$B$14794, #REF!=$D$2:$D$14794))"),"#N/A")</f>
        <v>#N/A</v>
      </c>
    </row>
    <row r="12420">
      <c r="B12420" s="4" t="s">
        <v>3818</v>
      </c>
      <c r="C12420" s="12" t="str">
        <f>IFERROR(__xludf.DUMMYFUNCTION("TEXTJOIN("";"", TRUE, FILTER($B$2:$B$14794, #REF!=$D$2:$D$14794))"),"#N/A")</f>
        <v>#N/A</v>
      </c>
    </row>
    <row r="12421">
      <c r="B12421" s="4" t="s">
        <v>3818</v>
      </c>
      <c r="C12421" s="12" t="str">
        <f>IFERROR(__xludf.DUMMYFUNCTION("TEXTJOIN("";"", TRUE, FILTER($B$2:$B$14794, #REF!=$D$2:$D$14794))"),"#N/A")</f>
        <v>#N/A</v>
      </c>
    </row>
    <row r="12422">
      <c r="B12422" s="4" t="s">
        <v>3818</v>
      </c>
      <c r="C12422" s="12" t="str">
        <f>IFERROR(__xludf.DUMMYFUNCTION("TEXTJOIN("";"", TRUE, FILTER($B$2:$B$14794, #REF!=$D$2:$D$14794))"),"#N/A")</f>
        <v>#N/A</v>
      </c>
    </row>
    <row r="12423">
      <c r="B12423" s="4" t="s">
        <v>3820</v>
      </c>
      <c r="C12423" s="12" t="str">
        <f>IFERROR(__xludf.DUMMYFUNCTION("TEXTJOIN("";"", TRUE, FILTER($B$2:$B$14794, #REF!=$D$2:$D$14794))"),"#N/A")</f>
        <v>#N/A</v>
      </c>
    </row>
    <row r="12424">
      <c r="B12424" s="4" t="s">
        <v>3820</v>
      </c>
      <c r="C12424" s="12" t="str">
        <f>IFERROR(__xludf.DUMMYFUNCTION("TEXTJOIN("";"", TRUE, FILTER($B$2:$B$14794, #REF!=$D$2:$D$14794))"),"#N/A")</f>
        <v>#N/A</v>
      </c>
    </row>
    <row r="12425">
      <c r="B12425" s="4" t="s">
        <v>3820</v>
      </c>
      <c r="C12425" s="12" t="str">
        <f>IFERROR(__xludf.DUMMYFUNCTION("TEXTJOIN("";"", TRUE, FILTER($B$2:$B$14794, #REF!=$D$2:$D$14794))"),"#N/A")</f>
        <v>#N/A</v>
      </c>
    </row>
    <row r="12426">
      <c r="B12426" s="4" t="s">
        <v>3820</v>
      </c>
      <c r="C12426" s="12" t="str">
        <f>IFERROR(__xludf.DUMMYFUNCTION("TEXTJOIN("";"", TRUE, FILTER($B$2:$B$14794, #REF!=$D$2:$D$14794))"),"#N/A")</f>
        <v>#N/A</v>
      </c>
    </row>
    <row r="12427">
      <c r="B12427" s="4" t="s">
        <v>3820</v>
      </c>
      <c r="C12427" s="12" t="str">
        <f>IFERROR(__xludf.DUMMYFUNCTION("TEXTJOIN("";"", TRUE, FILTER($B$2:$B$14794, #REF!=$D$2:$D$14794))"),"#N/A")</f>
        <v>#N/A</v>
      </c>
    </row>
    <row r="12428">
      <c r="B12428" s="4" t="s">
        <v>3820</v>
      </c>
      <c r="C12428" s="12" t="str">
        <f>IFERROR(__xludf.DUMMYFUNCTION("TEXTJOIN("";"", TRUE, FILTER($B$2:$B$14794, #REF!=$D$2:$D$14794))"),"#N/A")</f>
        <v>#N/A</v>
      </c>
    </row>
    <row r="12429">
      <c r="B12429" s="4" t="s">
        <v>3820</v>
      </c>
      <c r="C12429" s="12" t="str">
        <f>IFERROR(__xludf.DUMMYFUNCTION("TEXTJOIN("";"", TRUE, FILTER($B$2:$B$14794, #REF!=$D$2:$D$14794))"),"#N/A")</f>
        <v>#N/A</v>
      </c>
    </row>
    <row r="12430">
      <c r="B12430" s="4" t="s">
        <v>3820</v>
      </c>
      <c r="C12430" s="12" t="str">
        <f>IFERROR(__xludf.DUMMYFUNCTION("TEXTJOIN("";"", TRUE, FILTER($B$2:$B$14794, #REF!=$D$2:$D$14794))"),"#N/A")</f>
        <v>#N/A</v>
      </c>
    </row>
    <row r="12431">
      <c r="B12431" s="4" t="s">
        <v>3820</v>
      </c>
      <c r="C12431" s="12" t="str">
        <f>IFERROR(__xludf.DUMMYFUNCTION("TEXTJOIN("";"", TRUE, FILTER($B$2:$B$14794, #REF!=$D$2:$D$14794))"),"#N/A")</f>
        <v>#N/A</v>
      </c>
    </row>
    <row r="12432">
      <c r="B12432" s="4" t="s">
        <v>3820</v>
      </c>
      <c r="C12432" s="12" t="str">
        <f>IFERROR(__xludf.DUMMYFUNCTION("TEXTJOIN("";"", TRUE, FILTER($B$2:$B$14794, #REF!=$D$2:$D$14794))"),"#N/A")</f>
        <v>#N/A</v>
      </c>
    </row>
    <row r="12433">
      <c r="B12433" s="4" t="s">
        <v>3822</v>
      </c>
      <c r="C12433" s="12" t="str">
        <f>IFERROR(__xludf.DUMMYFUNCTION("TEXTJOIN("";"", TRUE, FILTER($B$2:$B$14794, #REF!=$D$2:$D$14794))"),"#N/A")</f>
        <v>#N/A</v>
      </c>
    </row>
    <row r="12434">
      <c r="B12434" s="4" t="s">
        <v>3822</v>
      </c>
      <c r="C12434" s="12" t="str">
        <f>IFERROR(__xludf.DUMMYFUNCTION("TEXTJOIN("";"", TRUE, FILTER($B$2:$B$14794, #REF!=$D$2:$D$14794))"),"#N/A")</f>
        <v>#N/A</v>
      </c>
    </row>
    <row r="12435">
      <c r="B12435" s="4" t="s">
        <v>3822</v>
      </c>
      <c r="C12435" s="12" t="str">
        <f>IFERROR(__xludf.DUMMYFUNCTION("TEXTJOIN("";"", TRUE, FILTER($B$2:$B$14794, #REF!=$D$2:$D$14794))"),"#N/A")</f>
        <v>#N/A</v>
      </c>
    </row>
    <row r="12436">
      <c r="B12436" s="4" t="s">
        <v>3822</v>
      </c>
      <c r="C12436" s="12" t="str">
        <f>IFERROR(__xludf.DUMMYFUNCTION("TEXTJOIN("";"", TRUE, FILTER($B$2:$B$14794, #REF!=$D$2:$D$14794))"),"#N/A")</f>
        <v>#N/A</v>
      </c>
    </row>
    <row r="12437">
      <c r="B12437" s="4" t="s">
        <v>3822</v>
      </c>
      <c r="C12437" s="12" t="str">
        <f>IFERROR(__xludf.DUMMYFUNCTION("TEXTJOIN("";"", TRUE, FILTER($B$2:$B$14794, #REF!=$D$2:$D$14794))"),"#N/A")</f>
        <v>#N/A</v>
      </c>
    </row>
    <row r="12438">
      <c r="B12438" s="4" t="s">
        <v>3822</v>
      </c>
      <c r="C12438" s="12" t="str">
        <f>IFERROR(__xludf.DUMMYFUNCTION("TEXTJOIN("";"", TRUE, FILTER($B$2:$B$14794, #REF!=$D$2:$D$14794))"),"#N/A")</f>
        <v>#N/A</v>
      </c>
    </row>
    <row r="12439">
      <c r="B12439" s="4" t="s">
        <v>3822</v>
      </c>
      <c r="C12439" s="12" t="str">
        <f>IFERROR(__xludf.DUMMYFUNCTION("TEXTJOIN("";"", TRUE, FILTER($B$2:$B$14794, #REF!=$D$2:$D$14794))"),"#N/A")</f>
        <v>#N/A</v>
      </c>
    </row>
    <row r="12440">
      <c r="B12440" s="4" t="s">
        <v>3822</v>
      </c>
      <c r="C12440" s="12" t="str">
        <f>IFERROR(__xludf.DUMMYFUNCTION("TEXTJOIN("";"", TRUE, FILTER($B$2:$B$14794, #REF!=$D$2:$D$14794))"),"#N/A")</f>
        <v>#N/A</v>
      </c>
    </row>
    <row r="12441">
      <c r="B12441" s="4" t="s">
        <v>3822</v>
      </c>
      <c r="C12441" s="12" t="str">
        <f>IFERROR(__xludf.DUMMYFUNCTION("TEXTJOIN("";"", TRUE, FILTER($B$2:$B$14794, #REF!=$D$2:$D$14794))"),"#N/A")</f>
        <v>#N/A</v>
      </c>
    </row>
    <row r="12442">
      <c r="B12442" s="4" t="s">
        <v>3822</v>
      </c>
      <c r="C12442" s="12" t="str">
        <f>IFERROR(__xludf.DUMMYFUNCTION("TEXTJOIN("";"", TRUE, FILTER($B$2:$B$14794, #REF!=$D$2:$D$14794))"),"#N/A")</f>
        <v>#N/A</v>
      </c>
    </row>
    <row r="12443">
      <c r="B12443" s="4" t="s">
        <v>3824</v>
      </c>
      <c r="C12443" s="12" t="str">
        <f>IFERROR(__xludf.DUMMYFUNCTION("TEXTJOIN("";"", TRUE, FILTER($B$2:$B$14794, #REF!=$D$2:$D$14794))"),"#N/A")</f>
        <v>#N/A</v>
      </c>
    </row>
    <row r="12444">
      <c r="B12444" s="4" t="s">
        <v>3824</v>
      </c>
      <c r="C12444" s="12" t="str">
        <f>IFERROR(__xludf.DUMMYFUNCTION("TEXTJOIN("";"", TRUE, FILTER($B$2:$B$14794, #REF!=$D$2:$D$14794))"),"#N/A")</f>
        <v>#N/A</v>
      </c>
    </row>
    <row r="12445">
      <c r="B12445" s="4" t="s">
        <v>3824</v>
      </c>
      <c r="C12445" s="12" t="str">
        <f>IFERROR(__xludf.DUMMYFUNCTION("TEXTJOIN("";"", TRUE, FILTER($B$2:$B$14794, #REF!=$D$2:$D$14794))"),"#N/A")</f>
        <v>#N/A</v>
      </c>
    </row>
    <row r="12446">
      <c r="B12446" s="4" t="s">
        <v>3824</v>
      </c>
      <c r="C12446" s="12" t="str">
        <f>IFERROR(__xludf.DUMMYFUNCTION("TEXTJOIN("";"", TRUE, FILTER($B$2:$B$14794, #REF!=$D$2:$D$14794))"),"#N/A")</f>
        <v>#N/A</v>
      </c>
    </row>
    <row r="12447">
      <c r="B12447" s="4" t="s">
        <v>3824</v>
      </c>
      <c r="C12447" s="12" t="str">
        <f>IFERROR(__xludf.DUMMYFUNCTION("TEXTJOIN("";"", TRUE, FILTER($B$2:$B$14794, #REF!=$D$2:$D$14794))"),"#N/A")</f>
        <v>#N/A</v>
      </c>
    </row>
    <row r="12448">
      <c r="B12448" s="4" t="s">
        <v>3824</v>
      </c>
      <c r="C12448" s="12" t="str">
        <f>IFERROR(__xludf.DUMMYFUNCTION("TEXTJOIN("";"", TRUE, FILTER($B$2:$B$14794, #REF!=$D$2:$D$14794))"),"#N/A")</f>
        <v>#N/A</v>
      </c>
    </row>
    <row r="12449">
      <c r="B12449" s="4" t="s">
        <v>3824</v>
      </c>
      <c r="C12449" s="12" t="str">
        <f>IFERROR(__xludf.DUMMYFUNCTION("TEXTJOIN("";"", TRUE, FILTER($B$2:$B$14794, #REF!=$D$2:$D$14794))"),"#N/A")</f>
        <v>#N/A</v>
      </c>
    </row>
    <row r="12450">
      <c r="B12450" s="4" t="s">
        <v>3824</v>
      </c>
      <c r="C12450" s="12" t="str">
        <f>IFERROR(__xludf.DUMMYFUNCTION("TEXTJOIN("";"", TRUE, FILTER($B$2:$B$14794, #REF!=$D$2:$D$14794))"),"#N/A")</f>
        <v>#N/A</v>
      </c>
    </row>
    <row r="12451">
      <c r="B12451" s="4" t="s">
        <v>3824</v>
      </c>
      <c r="C12451" s="12" t="str">
        <f>IFERROR(__xludf.DUMMYFUNCTION("TEXTJOIN("";"", TRUE, FILTER($B$2:$B$14794, #REF!=$D$2:$D$14794))"),"#N/A")</f>
        <v>#N/A</v>
      </c>
    </row>
    <row r="12452">
      <c r="B12452" s="4" t="s">
        <v>3824</v>
      </c>
      <c r="C12452" s="12" t="str">
        <f>IFERROR(__xludf.DUMMYFUNCTION("TEXTJOIN("";"", TRUE, FILTER($B$2:$B$14794, #REF!=$D$2:$D$14794))"),"#N/A")</f>
        <v>#N/A</v>
      </c>
    </row>
    <row r="12453">
      <c r="B12453" s="4" t="s">
        <v>3826</v>
      </c>
      <c r="C12453" s="12" t="str">
        <f>IFERROR(__xludf.DUMMYFUNCTION("TEXTJOIN("";"", TRUE, FILTER($B$2:$B$14794, #REF!=$D$2:$D$14794))"),"#N/A")</f>
        <v>#N/A</v>
      </c>
    </row>
    <row r="12454">
      <c r="B12454" s="4" t="s">
        <v>3826</v>
      </c>
      <c r="C12454" s="12" t="str">
        <f>IFERROR(__xludf.DUMMYFUNCTION("TEXTJOIN("";"", TRUE, FILTER($B$2:$B$14794, #REF!=$D$2:$D$14794))"),"#N/A")</f>
        <v>#N/A</v>
      </c>
    </row>
    <row r="12455">
      <c r="B12455" s="4" t="s">
        <v>3826</v>
      </c>
      <c r="C12455" s="12" t="str">
        <f>IFERROR(__xludf.DUMMYFUNCTION("TEXTJOIN("";"", TRUE, FILTER($B$2:$B$14794, #REF!=$D$2:$D$14794))"),"#N/A")</f>
        <v>#N/A</v>
      </c>
    </row>
    <row r="12456">
      <c r="B12456" s="4" t="s">
        <v>3826</v>
      </c>
      <c r="C12456" s="12" t="str">
        <f>IFERROR(__xludf.DUMMYFUNCTION("TEXTJOIN("";"", TRUE, FILTER($B$2:$B$14794, #REF!=$D$2:$D$14794))"),"#N/A")</f>
        <v>#N/A</v>
      </c>
    </row>
    <row r="12457">
      <c r="B12457" s="4" t="s">
        <v>3826</v>
      </c>
      <c r="C12457" s="12" t="str">
        <f>IFERROR(__xludf.DUMMYFUNCTION("TEXTJOIN("";"", TRUE, FILTER($B$2:$B$14794, #REF!=$D$2:$D$14794))"),"#N/A")</f>
        <v>#N/A</v>
      </c>
    </row>
    <row r="12458">
      <c r="B12458" s="4" t="s">
        <v>3826</v>
      </c>
      <c r="C12458" s="12" t="str">
        <f>IFERROR(__xludf.DUMMYFUNCTION("TEXTJOIN("";"", TRUE, FILTER($B$2:$B$14794, #REF!=$D$2:$D$14794))"),"#N/A")</f>
        <v>#N/A</v>
      </c>
    </row>
    <row r="12459">
      <c r="B12459" s="4" t="s">
        <v>3826</v>
      </c>
      <c r="C12459" s="12" t="str">
        <f>IFERROR(__xludf.DUMMYFUNCTION("TEXTJOIN("";"", TRUE, FILTER($B$2:$B$14794, #REF!=$D$2:$D$14794))"),"#N/A")</f>
        <v>#N/A</v>
      </c>
    </row>
    <row r="12460">
      <c r="B12460" s="4" t="s">
        <v>3826</v>
      </c>
      <c r="C12460" s="12" t="str">
        <f>IFERROR(__xludf.DUMMYFUNCTION("TEXTJOIN("";"", TRUE, FILTER($B$2:$B$14794, #REF!=$D$2:$D$14794))"),"#N/A")</f>
        <v>#N/A</v>
      </c>
    </row>
    <row r="12461">
      <c r="B12461" s="4" t="s">
        <v>3826</v>
      </c>
      <c r="C12461" s="12" t="str">
        <f>IFERROR(__xludf.DUMMYFUNCTION("TEXTJOIN("";"", TRUE, FILTER($B$2:$B$14794, #REF!=$D$2:$D$14794))"),"#N/A")</f>
        <v>#N/A</v>
      </c>
    </row>
    <row r="12462">
      <c r="B12462" s="4" t="s">
        <v>3826</v>
      </c>
      <c r="C12462" s="12" t="str">
        <f>IFERROR(__xludf.DUMMYFUNCTION("TEXTJOIN("";"", TRUE, FILTER($B$2:$B$14794, #REF!=$D$2:$D$14794))"),"#N/A")</f>
        <v>#N/A</v>
      </c>
    </row>
    <row r="12463">
      <c r="B12463" s="4" t="s">
        <v>3828</v>
      </c>
      <c r="C12463" s="12" t="str">
        <f>IFERROR(__xludf.DUMMYFUNCTION("TEXTJOIN("";"", TRUE, FILTER($B$2:$B$14794, #REF!=$D$2:$D$14794))"),"#N/A")</f>
        <v>#N/A</v>
      </c>
    </row>
    <row r="12464">
      <c r="B12464" s="4" t="s">
        <v>3828</v>
      </c>
      <c r="C12464" s="12" t="str">
        <f>IFERROR(__xludf.DUMMYFUNCTION("TEXTJOIN("";"", TRUE, FILTER($B$2:$B$14794, #REF!=$D$2:$D$14794))"),"#N/A")</f>
        <v>#N/A</v>
      </c>
    </row>
    <row r="12465">
      <c r="B12465" s="4" t="s">
        <v>3828</v>
      </c>
      <c r="C12465" s="12" t="str">
        <f>IFERROR(__xludf.DUMMYFUNCTION("TEXTJOIN("";"", TRUE, FILTER($B$2:$B$14794, #REF!=$D$2:$D$14794))"),"#N/A")</f>
        <v>#N/A</v>
      </c>
    </row>
    <row r="12466">
      <c r="B12466" s="4" t="s">
        <v>3828</v>
      </c>
      <c r="C12466" s="12" t="str">
        <f>IFERROR(__xludf.DUMMYFUNCTION("TEXTJOIN("";"", TRUE, FILTER($B$2:$B$14794, #REF!=$D$2:$D$14794))"),"#N/A")</f>
        <v>#N/A</v>
      </c>
    </row>
    <row r="12467">
      <c r="B12467" s="4" t="s">
        <v>3828</v>
      </c>
      <c r="C12467" s="12" t="str">
        <f>IFERROR(__xludf.DUMMYFUNCTION("TEXTJOIN("";"", TRUE, FILTER($B$2:$B$14794, #REF!=$D$2:$D$14794))"),"#N/A")</f>
        <v>#N/A</v>
      </c>
    </row>
    <row r="12468">
      <c r="B12468" s="4" t="s">
        <v>3828</v>
      </c>
      <c r="C12468" s="12" t="str">
        <f>IFERROR(__xludf.DUMMYFUNCTION("TEXTJOIN("";"", TRUE, FILTER($B$2:$B$14794, #REF!=$D$2:$D$14794))"),"#N/A")</f>
        <v>#N/A</v>
      </c>
    </row>
    <row r="12469">
      <c r="B12469" s="4" t="s">
        <v>3828</v>
      </c>
      <c r="C12469" s="12" t="str">
        <f>IFERROR(__xludf.DUMMYFUNCTION("TEXTJOIN("";"", TRUE, FILTER($B$2:$B$14794, #REF!=$D$2:$D$14794))"),"#N/A")</f>
        <v>#N/A</v>
      </c>
    </row>
    <row r="12470">
      <c r="B12470" s="4" t="s">
        <v>3828</v>
      </c>
      <c r="C12470" s="12" t="str">
        <f>IFERROR(__xludf.DUMMYFUNCTION("TEXTJOIN("";"", TRUE, FILTER($B$2:$B$14794, #REF!=$D$2:$D$14794))"),"#N/A")</f>
        <v>#N/A</v>
      </c>
    </row>
    <row r="12471">
      <c r="B12471" s="4" t="s">
        <v>3828</v>
      </c>
      <c r="C12471" s="12" t="str">
        <f>IFERROR(__xludf.DUMMYFUNCTION("TEXTJOIN("";"", TRUE, FILTER($B$2:$B$14794, #REF!=$D$2:$D$14794))"),"#N/A")</f>
        <v>#N/A</v>
      </c>
    </row>
    <row r="12472">
      <c r="B12472" s="4" t="s">
        <v>3828</v>
      </c>
      <c r="C12472" s="12" t="str">
        <f>IFERROR(__xludf.DUMMYFUNCTION("TEXTJOIN("";"", TRUE, FILTER($B$2:$B$14794, #REF!=$D$2:$D$14794))"),"#N/A")</f>
        <v>#N/A</v>
      </c>
    </row>
    <row r="12473">
      <c r="B12473" s="4" t="s">
        <v>3830</v>
      </c>
      <c r="C12473" s="12" t="str">
        <f>IFERROR(__xludf.DUMMYFUNCTION("TEXTJOIN("";"", TRUE, FILTER($B$2:$B$14794, #REF!=$D$2:$D$14794))"),"#N/A")</f>
        <v>#N/A</v>
      </c>
    </row>
    <row r="12474">
      <c r="B12474" s="4" t="s">
        <v>3830</v>
      </c>
      <c r="C12474" s="12" t="str">
        <f>IFERROR(__xludf.DUMMYFUNCTION("TEXTJOIN("";"", TRUE, FILTER($B$2:$B$14794, #REF!=$D$2:$D$14794))"),"#N/A")</f>
        <v>#N/A</v>
      </c>
    </row>
    <row r="12475">
      <c r="B12475" s="4" t="s">
        <v>3830</v>
      </c>
      <c r="C12475" s="12" t="str">
        <f>IFERROR(__xludf.DUMMYFUNCTION("TEXTJOIN("";"", TRUE, FILTER($B$2:$B$14794, #REF!=$D$2:$D$14794))"),"#N/A")</f>
        <v>#N/A</v>
      </c>
    </row>
    <row r="12476">
      <c r="B12476" s="4" t="s">
        <v>3830</v>
      </c>
      <c r="C12476" s="12" t="str">
        <f>IFERROR(__xludf.DUMMYFUNCTION("TEXTJOIN("";"", TRUE, FILTER($B$2:$B$14794, #REF!=$D$2:$D$14794))"),"#N/A")</f>
        <v>#N/A</v>
      </c>
    </row>
    <row r="12477">
      <c r="B12477" s="4" t="s">
        <v>3830</v>
      </c>
      <c r="C12477" s="12" t="str">
        <f>IFERROR(__xludf.DUMMYFUNCTION("TEXTJOIN("";"", TRUE, FILTER($B$2:$B$14794, #REF!=$D$2:$D$14794))"),"#N/A")</f>
        <v>#N/A</v>
      </c>
    </row>
    <row r="12478">
      <c r="B12478" s="4" t="s">
        <v>3830</v>
      </c>
      <c r="C12478" s="12" t="str">
        <f>IFERROR(__xludf.DUMMYFUNCTION("TEXTJOIN("";"", TRUE, FILTER($B$2:$B$14794, #REF!=$D$2:$D$14794))"),"#N/A")</f>
        <v>#N/A</v>
      </c>
    </row>
    <row r="12479">
      <c r="B12479" s="4" t="s">
        <v>3830</v>
      </c>
      <c r="C12479" s="12" t="str">
        <f>IFERROR(__xludf.DUMMYFUNCTION("TEXTJOIN("";"", TRUE, FILTER($B$2:$B$14794, #REF!=$D$2:$D$14794))"),"#N/A")</f>
        <v>#N/A</v>
      </c>
    </row>
    <row r="12480">
      <c r="B12480" s="4" t="s">
        <v>3830</v>
      </c>
      <c r="C12480" s="12" t="str">
        <f>IFERROR(__xludf.DUMMYFUNCTION("TEXTJOIN("";"", TRUE, FILTER($B$2:$B$14794, #REF!=$D$2:$D$14794))"),"#N/A")</f>
        <v>#N/A</v>
      </c>
    </row>
    <row r="12481">
      <c r="B12481" s="4" t="s">
        <v>3830</v>
      </c>
      <c r="C12481" s="12" t="str">
        <f>IFERROR(__xludf.DUMMYFUNCTION("TEXTJOIN("";"", TRUE, FILTER($B$2:$B$14794, #REF!=$D$2:$D$14794))"),"#N/A")</f>
        <v>#N/A</v>
      </c>
    </row>
    <row r="12482">
      <c r="B12482" s="4" t="s">
        <v>3830</v>
      </c>
      <c r="C12482" s="12" t="str">
        <f>IFERROR(__xludf.DUMMYFUNCTION("TEXTJOIN("";"", TRUE, FILTER($B$2:$B$14794, #REF!=$D$2:$D$14794))"),"#N/A")</f>
        <v>#N/A</v>
      </c>
    </row>
    <row r="12483">
      <c r="B12483" s="4" t="s">
        <v>3832</v>
      </c>
      <c r="C12483" s="12" t="str">
        <f>IFERROR(__xludf.DUMMYFUNCTION("TEXTJOIN("";"", TRUE, FILTER($B$2:$B$14794, #REF!=$D$2:$D$14794))"),"#N/A")</f>
        <v>#N/A</v>
      </c>
    </row>
    <row r="12484">
      <c r="B12484" s="4" t="s">
        <v>3832</v>
      </c>
      <c r="C12484" s="12" t="str">
        <f>IFERROR(__xludf.DUMMYFUNCTION("TEXTJOIN("";"", TRUE, FILTER($B$2:$B$14794, #REF!=$D$2:$D$14794))"),"#N/A")</f>
        <v>#N/A</v>
      </c>
    </row>
    <row r="12485">
      <c r="B12485" s="4" t="s">
        <v>3832</v>
      </c>
      <c r="C12485" s="12" t="str">
        <f>IFERROR(__xludf.DUMMYFUNCTION("TEXTJOIN("";"", TRUE, FILTER($B$2:$B$14794, #REF!=$D$2:$D$14794))"),"#N/A")</f>
        <v>#N/A</v>
      </c>
    </row>
    <row r="12486">
      <c r="B12486" s="4" t="s">
        <v>3832</v>
      </c>
      <c r="C12486" s="12" t="str">
        <f>IFERROR(__xludf.DUMMYFUNCTION("TEXTJOIN("";"", TRUE, FILTER($B$2:$B$14794, #REF!=$D$2:$D$14794))"),"#N/A")</f>
        <v>#N/A</v>
      </c>
    </row>
    <row r="12487">
      <c r="B12487" s="4" t="s">
        <v>3832</v>
      </c>
      <c r="C12487" s="12" t="str">
        <f>IFERROR(__xludf.DUMMYFUNCTION("TEXTJOIN("";"", TRUE, FILTER($B$2:$B$14794, #REF!=$D$2:$D$14794))"),"#N/A")</f>
        <v>#N/A</v>
      </c>
    </row>
    <row r="12488">
      <c r="B12488" s="4" t="s">
        <v>3832</v>
      </c>
      <c r="C12488" s="12" t="str">
        <f>IFERROR(__xludf.DUMMYFUNCTION("TEXTJOIN("";"", TRUE, FILTER($B$2:$B$14794, #REF!=$D$2:$D$14794))"),"#N/A")</f>
        <v>#N/A</v>
      </c>
    </row>
    <row r="12489">
      <c r="B12489" s="4" t="s">
        <v>3832</v>
      </c>
      <c r="C12489" s="12" t="str">
        <f>IFERROR(__xludf.DUMMYFUNCTION("TEXTJOIN("";"", TRUE, FILTER($B$2:$B$14794, #REF!=$D$2:$D$14794))"),"#N/A")</f>
        <v>#N/A</v>
      </c>
    </row>
    <row r="12490">
      <c r="B12490" s="4" t="s">
        <v>3832</v>
      </c>
      <c r="C12490" s="12" t="str">
        <f>IFERROR(__xludf.DUMMYFUNCTION("TEXTJOIN("";"", TRUE, FILTER($B$2:$B$14794, #REF!=$D$2:$D$14794))"),"#N/A")</f>
        <v>#N/A</v>
      </c>
    </row>
    <row r="12491">
      <c r="B12491" s="4" t="s">
        <v>3832</v>
      </c>
      <c r="C12491" s="12" t="str">
        <f>IFERROR(__xludf.DUMMYFUNCTION("TEXTJOIN("";"", TRUE, FILTER($B$2:$B$14794, #REF!=$D$2:$D$14794))"),"#N/A")</f>
        <v>#N/A</v>
      </c>
    </row>
    <row r="12492">
      <c r="B12492" s="4" t="s">
        <v>3832</v>
      </c>
      <c r="C12492" s="12" t="str">
        <f>IFERROR(__xludf.DUMMYFUNCTION("TEXTJOIN("";"", TRUE, FILTER($B$2:$B$14794, #REF!=$D$2:$D$14794))"),"#N/A")</f>
        <v>#N/A</v>
      </c>
    </row>
    <row r="12493">
      <c r="B12493" s="4" t="s">
        <v>3834</v>
      </c>
      <c r="C12493" s="12" t="str">
        <f>IFERROR(__xludf.DUMMYFUNCTION("TEXTJOIN("";"", TRUE, FILTER($B$2:$B$14794, #REF!=$D$2:$D$14794))"),"#N/A")</f>
        <v>#N/A</v>
      </c>
    </row>
    <row r="12494">
      <c r="B12494" s="4" t="s">
        <v>3834</v>
      </c>
      <c r="C12494" s="12" t="str">
        <f>IFERROR(__xludf.DUMMYFUNCTION("TEXTJOIN("";"", TRUE, FILTER($B$2:$B$14794, #REF!=$D$2:$D$14794))"),"#N/A")</f>
        <v>#N/A</v>
      </c>
    </row>
    <row r="12495">
      <c r="B12495" s="4" t="s">
        <v>3834</v>
      </c>
      <c r="C12495" s="12" t="str">
        <f>IFERROR(__xludf.DUMMYFUNCTION("TEXTJOIN("";"", TRUE, FILTER($B$2:$B$14794, #REF!=$D$2:$D$14794))"),"#N/A")</f>
        <v>#N/A</v>
      </c>
    </row>
    <row r="12496">
      <c r="B12496" s="4" t="s">
        <v>3834</v>
      </c>
      <c r="C12496" s="12" t="str">
        <f>IFERROR(__xludf.DUMMYFUNCTION("TEXTJOIN("";"", TRUE, FILTER($B$2:$B$14794, #REF!=$D$2:$D$14794))"),"#N/A")</f>
        <v>#N/A</v>
      </c>
    </row>
    <row r="12497">
      <c r="B12497" s="4" t="s">
        <v>3834</v>
      </c>
      <c r="C12497" s="12" t="str">
        <f>IFERROR(__xludf.DUMMYFUNCTION("TEXTJOIN("";"", TRUE, FILTER($B$2:$B$14794, #REF!=$D$2:$D$14794))"),"#N/A")</f>
        <v>#N/A</v>
      </c>
    </row>
    <row r="12498">
      <c r="B12498" s="4" t="s">
        <v>3834</v>
      </c>
      <c r="C12498" s="12" t="str">
        <f>IFERROR(__xludf.DUMMYFUNCTION("TEXTJOIN("";"", TRUE, FILTER($B$2:$B$14794, #REF!=$D$2:$D$14794))"),"#N/A")</f>
        <v>#N/A</v>
      </c>
    </row>
    <row r="12499">
      <c r="B12499" s="4" t="s">
        <v>3834</v>
      </c>
      <c r="C12499" s="12" t="str">
        <f>IFERROR(__xludf.DUMMYFUNCTION("TEXTJOIN("";"", TRUE, FILTER($B$2:$B$14794, #REF!=$D$2:$D$14794))"),"#N/A")</f>
        <v>#N/A</v>
      </c>
    </row>
    <row r="12500">
      <c r="B12500" s="4" t="s">
        <v>3834</v>
      </c>
      <c r="C12500" s="12" t="str">
        <f>IFERROR(__xludf.DUMMYFUNCTION("TEXTJOIN("";"", TRUE, FILTER($B$2:$B$14794, #REF!=$D$2:$D$14794))"),"#N/A")</f>
        <v>#N/A</v>
      </c>
    </row>
    <row r="12501">
      <c r="B12501" s="4" t="s">
        <v>3834</v>
      </c>
      <c r="C12501" s="12" t="str">
        <f>IFERROR(__xludf.DUMMYFUNCTION("TEXTJOIN("";"", TRUE, FILTER($B$2:$B$14794, #REF!=$D$2:$D$14794))"),"#N/A")</f>
        <v>#N/A</v>
      </c>
    </row>
    <row r="12502">
      <c r="B12502" s="4" t="s">
        <v>3834</v>
      </c>
      <c r="C12502" s="12" t="str">
        <f>IFERROR(__xludf.DUMMYFUNCTION("TEXTJOIN("";"", TRUE, FILTER($B$2:$B$14794, #REF!=$D$2:$D$14794))"),"#N/A")</f>
        <v>#N/A</v>
      </c>
    </row>
    <row r="12503">
      <c r="B12503" s="4" t="s">
        <v>3836</v>
      </c>
      <c r="C12503" s="12" t="str">
        <f>IFERROR(__xludf.DUMMYFUNCTION("TEXTJOIN("";"", TRUE, FILTER($B$2:$B$14794, #REF!=$D$2:$D$14794))"),"#N/A")</f>
        <v>#N/A</v>
      </c>
    </row>
    <row r="12504">
      <c r="B12504" s="4" t="s">
        <v>3836</v>
      </c>
      <c r="C12504" s="12" t="str">
        <f>IFERROR(__xludf.DUMMYFUNCTION("TEXTJOIN("";"", TRUE, FILTER($B$2:$B$14794, #REF!=$D$2:$D$14794))"),"#N/A")</f>
        <v>#N/A</v>
      </c>
    </row>
    <row r="12505">
      <c r="B12505" s="4" t="s">
        <v>3836</v>
      </c>
      <c r="C12505" s="12" t="str">
        <f>IFERROR(__xludf.DUMMYFUNCTION("TEXTJOIN("";"", TRUE, FILTER($B$2:$B$14794, #REF!=$D$2:$D$14794))"),"#N/A")</f>
        <v>#N/A</v>
      </c>
    </row>
    <row r="12506">
      <c r="B12506" s="4" t="s">
        <v>3836</v>
      </c>
      <c r="C12506" s="12" t="str">
        <f>IFERROR(__xludf.DUMMYFUNCTION("TEXTJOIN("";"", TRUE, FILTER($B$2:$B$14794, #REF!=$D$2:$D$14794))"),"#N/A")</f>
        <v>#N/A</v>
      </c>
    </row>
    <row r="12507">
      <c r="B12507" s="4" t="s">
        <v>3836</v>
      </c>
      <c r="C12507" s="12" t="str">
        <f>IFERROR(__xludf.DUMMYFUNCTION("TEXTJOIN("";"", TRUE, FILTER($B$2:$B$14794, #REF!=$D$2:$D$14794))"),"#N/A")</f>
        <v>#N/A</v>
      </c>
    </row>
    <row r="12508">
      <c r="B12508" s="4" t="s">
        <v>3836</v>
      </c>
      <c r="C12508" s="12" t="str">
        <f>IFERROR(__xludf.DUMMYFUNCTION("TEXTJOIN("";"", TRUE, FILTER($B$2:$B$14794, #REF!=$D$2:$D$14794))"),"#N/A")</f>
        <v>#N/A</v>
      </c>
    </row>
    <row r="12509">
      <c r="B12509" s="4" t="s">
        <v>3836</v>
      </c>
      <c r="C12509" s="12" t="str">
        <f>IFERROR(__xludf.DUMMYFUNCTION("TEXTJOIN("";"", TRUE, FILTER($B$2:$B$14794, #REF!=$D$2:$D$14794))"),"#N/A")</f>
        <v>#N/A</v>
      </c>
    </row>
    <row r="12510">
      <c r="B12510" s="4" t="s">
        <v>3836</v>
      </c>
      <c r="C12510" s="12" t="str">
        <f>IFERROR(__xludf.DUMMYFUNCTION("TEXTJOIN("";"", TRUE, FILTER($B$2:$B$14794, #REF!=$D$2:$D$14794))"),"#N/A")</f>
        <v>#N/A</v>
      </c>
    </row>
    <row r="12511">
      <c r="B12511" s="4" t="s">
        <v>3836</v>
      </c>
      <c r="C12511" s="12" t="str">
        <f>IFERROR(__xludf.DUMMYFUNCTION("TEXTJOIN("";"", TRUE, FILTER($B$2:$B$14794, #REF!=$D$2:$D$14794))"),"#N/A")</f>
        <v>#N/A</v>
      </c>
    </row>
    <row r="12512">
      <c r="B12512" s="4" t="s">
        <v>3836</v>
      </c>
      <c r="C12512" s="12" t="str">
        <f>IFERROR(__xludf.DUMMYFUNCTION("TEXTJOIN("";"", TRUE, FILTER($B$2:$B$14794, #REF!=$D$2:$D$14794))"),"#N/A")</f>
        <v>#N/A</v>
      </c>
    </row>
    <row r="12513">
      <c r="B12513" s="4" t="s">
        <v>3839</v>
      </c>
      <c r="C12513" s="12" t="str">
        <f>IFERROR(__xludf.DUMMYFUNCTION("TEXTJOIN("";"", TRUE, FILTER($B$2:$B$14794, #REF!=$D$2:$D$14794))"),"#N/A")</f>
        <v>#N/A</v>
      </c>
    </row>
    <row r="12514">
      <c r="B12514" s="4" t="s">
        <v>3839</v>
      </c>
      <c r="C12514" s="12" t="str">
        <f>IFERROR(__xludf.DUMMYFUNCTION("TEXTJOIN("";"", TRUE, FILTER($B$2:$B$14794, #REF!=$D$2:$D$14794))"),"#N/A")</f>
        <v>#N/A</v>
      </c>
    </row>
    <row r="12515">
      <c r="B12515" s="4" t="s">
        <v>3839</v>
      </c>
      <c r="C12515" s="12" t="str">
        <f>IFERROR(__xludf.DUMMYFUNCTION("TEXTJOIN("";"", TRUE, FILTER($B$2:$B$14794, #REF!=$D$2:$D$14794))"),"#N/A")</f>
        <v>#N/A</v>
      </c>
    </row>
    <row r="12516">
      <c r="B12516" s="4" t="s">
        <v>3839</v>
      </c>
      <c r="C12516" s="12" t="str">
        <f>IFERROR(__xludf.DUMMYFUNCTION("TEXTJOIN("";"", TRUE, FILTER($B$2:$B$14794, #REF!=$D$2:$D$14794))"),"#N/A")</f>
        <v>#N/A</v>
      </c>
    </row>
    <row r="12517">
      <c r="B12517" s="4" t="s">
        <v>3839</v>
      </c>
      <c r="C12517" s="12" t="str">
        <f>IFERROR(__xludf.DUMMYFUNCTION("TEXTJOIN("";"", TRUE, FILTER($B$2:$B$14794, #REF!=$D$2:$D$14794))"),"#N/A")</f>
        <v>#N/A</v>
      </c>
    </row>
    <row r="12518">
      <c r="B12518" s="4" t="s">
        <v>3839</v>
      </c>
      <c r="C12518" s="12" t="str">
        <f>IFERROR(__xludf.DUMMYFUNCTION("TEXTJOIN("";"", TRUE, FILTER($B$2:$B$14794, #REF!=$D$2:$D$14794))"),"#N/A")</f>
        <v>#N/A</v>
      </c>
    </row>
    <row r="12519">
      <c r="B12519" s="4" t="s">
        <v>3839</v>
      </c>
      <c r="C12519" s="12" t="str">
        <f>IFERROR(__xludf.DUMMYFUNCTION("TEXTJOIN("";"", TRUE, FILTER($B$2:$B$14794, #REF!=$D$2:$D$14794))"),"#N/A")</f>
        <v>#N/A</v>
      </c>
    </row>
    <row r="12520">
      <c r="B12520" s="4" t="s">
        <v>3839</v>
      </c>
      <c r="C12520" s="12" t="str">
        <f>IFERROR(__xludf.DUMMYFUNCTION("TEXTJOIN("";"", TRUE, FILTER($B$2:$B$14794, #REF!=$D$2:$D$14794))"),"#N/A")</f>
        <v>#N/A</v>
      </c>
    </row>
    <row r="12521">
      <c r="B12521" s="4" t="s">
        <v>3839</v>
      </c>
      <c r="C12521" s="12" t="str">
        <f>IFERROR(__xludf.DUMMYFUNCTION("TEXTJOIN("";"", TRUE, FILTER($B$2:$B$14794, #REF!=$D$2:$D$14794))"),"#N/A")</f>
        <v>#N/A</v>
      </c>
    </row>
    <row r="12522">
      <c r="B12522" s="4" t="s">
        <v>3839</v>
      </c>
      <c r="C12522" s="12" t="str">
        <f>IFERROR(__xludf.DUMMYFUNCTION("TEXTJOIN("";"", TRUE, FILTER($B$2:$B$14794, #REF!=$D$2:$D$14794))"),"#N/A")</f>
        <v>#N/A</v>
      </c>
    </row>
    <row r="12523">
      <c r="B12523" s="4" t="s">
        <v>3841</v>
      </c>
      <c r="C12523" s="12" t="str">
        <f>IFERROR(__xludf.DUMMYFUNCTION("TEXTJOIN("";"", TRUE, FILTER($B$2:$B$14794, #REF!=$D$2:$D$14794))"),"#N/A")</f>
        <v>#N/A</v>
      </c>
    </row>
    <row r="12524">
      <c r="B12524" s="4" t="s">
        <v>3841</v>
      </c>
      <c r="C12524" s="12" t="str">
        <f>IFERROR(__xludf.DUMMYFUNCTION("TEXTJOIN("";"", TRUE, FILTER($B$2:$B$14794, #REF!=$D$2:$D$14794))"),"#N/A")</f>
        <v>#N/A</v>
      </c>
    </row>
    <row r="12525">
      <c r="B12525" s="4" t="s">
        <v>3841</v>
      </c>
      <c r="C12525" s="12" t="str">
        <f>IFERROR(__xludf.DUMMYFUNCTION("TEXTJOIN("";"", TRUE, FILTER($B$2:$B$14794, #REF!=$D$2:$D$14794))"),"#N/A")</f>
        <v>#N/A</v>
      </c>
    </row>
    <row r="12526">
      <c r="B12526" s="4" t="s">
        <v>3841</v>
      </c>
      <c r="C12526" s="12" t="str">
        <f>IFERROR(__xludf.DUMMYFUNCTION("TEXTJOIN("";"", TRUE, FILTER($B$2:$B$14794, #REF!=$D$2:$D$14794))"),"#N/A")</f>
        <v>#N/A</v>
      </c>
    </row>
    <row r="12527">
      <c r="B12527" s="4" t="s">
        <v>3841</v>
      </c>
      <c r="C12527" s="12" t="str">
        <f>IFERROR(__xludf.DUMMYFUNCTION("TEXTJOIN("";"", TRUE, FILTER($B$2:$B$14794, #REF!=$D$2:$D$14794))"),"#N/A")</f>
        <v>#N/A</v>
      </c>
    </row>
    <row r="12528">
      <c r="B12528" s="4" t="s">
        <v>3841</v>
      </c>
      <c r="C12528" s="12" t="str">
        <f>IFERROR(__xludf.DUMMYFUNCTION("TEXTJOIN("";"", TRUE, FILTER($B$2:$B$14794, #REF!=$D$2:$D$14794))"),"#N/A")</f>
        <v>#N/A</v>
      </c>
    </row>
    <row r="12529">
      <c r="B12529" s="4" t="s">
        <v>3841</v>
      </c>
      <c r="C12529" s="12" t="str">
        <f>IFERROR(__xludf.DUMMYFUNCTION("TEXTJOIN("";"", TRUE, FILTER($B$2:$B$14794, #REF!=$D$2:$D$14794))"),"#N/A")</f>
        <v>#N/A</v>
      </c>
    </row>
    <row r="12530">
      <c r="B12530" s="4" t="s">
        <v>3841</v>
      </c>
      <c r="C12530" s="12" t="str">
        <f>IFERROR(__xludf.DUMMYFUNCTION("TEXTJOIN("";"", TRUE, FILTER($B$2:$B$14794, #REF!=$D$2:$D$14794))"),"#N/A")</f>
        <v>#N/A</v>
      </c>
    </row>
    <row r="12531">
      <c r="B12531" s="4" t="s">
        <v>3841</v>
      </c>
      <c r="C12531" s="12" t="str">
        <f>IFERROR(__xludf.DUMMYFUNCTION("TEXTJOIN("";"", TRUE, FILTER($B$2:$B$14794, #REF!=$D$2:$D$14794))"),"#N/A")</f>
        <v>#N/A</v>
      </c>
    </row>
    <row r="12532">
      <c r="B12532" s="4" t="s">
        <v>3841</v>
      </c>
      <c r="C12532" s="12" t="str">
        <f>IFERROR(__xludf.DUMMYFUNCTION("TEXTJOIN("";"", TRUE, FILTER($B$2:$B$14794, #REF!=$D$2:$D$14794))"),"#N/A")</f>
        <v>#N/A</v>
      </c>
    </row>
    <row r="12533">
      <c r="B12533" s="4" t="s">
        <v>3843</v>
      </c>
      <c r="C12533" s="12" t="str">
        <f>IFERROR(__xludf.DUMMYFUNCTION("TEXTJOIN("";"", TRUE, FILTER($B$2:$B$14794, #REF!=$D$2:$D$14794))"),"#N/A")</f>
        <v>#N/A</v>
      </c>
    </row>
    <row r="12534">
      <c r="B12534" s="4" t="s">
        <v>3843</v>
      </c>
      <c r="C12534" s="12" t="str">
        <f>IFERROR(__xludf.DUMMYFUNCTION("TEXTJOIN("";"", TRUE, FILTER($B$2:$B$14794, #REF!=$D$2:$D$14794))"),"#N/A")</f>
        <v>#N/A</v>
      </c>
    </row>
    <row r="12535">
      <c r="B12535" s="4" t="s">
        <v>3843</v>
      </c>
      <c r="C12535" s="12" t="str">
        <f>IFERROR(__xludf.DUMMYFUNCTION("TEXTJOIN("";"", TRUE, FILTER($B$2:$B$14794, #REF!=$D$2:$D$14794))"),"#N/A")</f>
        <v>#N/A</v>
      </c>
    </row>
    <row r="12536">
      <c r="B12536" s="4" t="s">
        <v>3843</v>
      </c>
      <c r="C12536" s="12" t="str">
        <f>IFERROR(__xludf.DUMMYFUNCTION("TEXTJOIN("";"", TRUE, FILTER($B$2:$B$14794, #REF!=$D$2:$D$14794))"),"#N/A")</f>
        <v>#N/A</v>
      </c>
    </row>
    <row r="12537">
      <c r="B12537" s="4" t="s">
        <v>3843</v>
      </c>
      <c r="C12537" s="12" t="str">
        <f>IFERROR(__xludf.DUMMYFUNCTION("TEXTJOIN("";"", TRUE, FILTER($B$2:$B$14794, #REF!=$D$2:$D$14794))"),"#N/A")</f>
        <v>#N/A</v>
      </c>
    </row>
    <row r="12538">
      <c r="B12538" s="4" t="s">
        <v>3843</v>
      </c>
      <c r="C12538" s="12" t="str">
        <f>IFERROR(__xludf.DUMMYFUNCTION("TEXTJOIN("";"", TRUE, FILTER($B$2:$B$14794, #REF!=$D$2:$D$14794))"),"#N/A")</f>
        <v>#N/A</v>
      </c>
    </row>
    <row r="12539">
      <c r="B12539" s="4" t="s">
        <v>3843</v>
      </c>
      <c r="C12539" s="12" t="str">
        <f>IFERROR(__xludf.DUMMYFUNCTION("TEXTJOIN("";"", TRUE, FILTER($B$2:$B$14794, #REF!=$D$2:$D$14794))"),"#N/A")</f>
        <v>#N/A</v>
      </c>
    </row>
    <row r="12540">
      <c r="B12540" s="4" t="s">
        <v>3843</v>
      </c>
      <c r="C12540" s="12" t="str">
        <f>IFERROR(__xludf.DUMMYFUNCTION("TEXTJOIN("";"", TRUE, FILTER($B$2:$B$14794, #REF!=$D$2:$D$14794))"),"#N/A")</f>
        <v>#N/A</v>
      </c>
    </row>
    <row r="12541">
      <c r="B12541" s="4" t="s">
        <v>3843</v>
      </c>
      <c r="C12541" s="12" t="str">
        <f>IFERROR(__xludf.DUMMYFUNCTION("TEXTJOIN("";"", TRUE, FILTER($B$2:$B$14794, #REF!=$D$2:$D$14794))"),"#N/A")</f>
        <v>#N/A</v>
      </c>
    </row>
    <row r="12542">
      <c r="B12542" s="4" t="s">
        <v>3843</v>
      </c>
      <c r="C12542" s="12" t="str">
        <f>IFERROR(__xludf.DUMMYFUNCTION("TEXTJOIN("";"", TRUE, FILTER($B$2:$B$14794, #REF!=$D$2:$D$14794))"),"#N/A")</f>
        <v>#N/A</v>
      </c>
    </row>
    <row r="12543">
      <c r="B12543" s="4" t="s">
        <v>3845</v>
      </c>
      <c r="C12543" s="12" t="str">
        <f>IFERROR(__xludf.DUMMYFUNCTION("TEXTJOIN("";"", TRUE, FILTER($B$2:$B$14794, #REF!=$D$2:$D$14794))"),"#N/A")</f>
        <v>#N/A</v>
      </c>
    </row>
    <row r="12544">
      <c r="B12544" s="4" t="s">
        <v>3845</v>
      </c>
      <c r="C12544" s="12" t="str">
        <f>IFERROR(__xludf.DUMMYFUNCTION("TEXTJOIN("";"", TRUE, FILTER($B$2:$B$14794, #REF!=$D$2:$D$14794))"),"#N/A")</f>
        <v>#N/A</v>
      </c>
    </row>
    <row r="12545">
      <c r="B12545" s="4" t="s">
        <v>3845</v>
      </c>
      <c r="C12545" s="12" t="str">
        <f>IFERROR(__xludf.DUMMYFUNCTION("TEXTJOIN("";"", TRUE, FILTER($B$2:$B$14794, #REF!=$D$2:$D$14794))"),"#N/A")</f>
        <v>#N/A</v>
      </c>
    </row>
    <row r="12546">
      <c r="B12546" s="4" t="s">
        <v>3845</v>
      </c>
      <c r="C12546" s="12" t="str">
        <f>IFERROR(__xludf.DUMMYFUNCTION("TEXTJOIN("";"", TRUE, FILTER($B$2:$B$14794, #REF!=$D$2:$D$14794))"),"#N/A")</f>
        <v>#N/A</v>
      </c>
    </row>
    <row r="12547">
      <c r="B12547" s="4" t="s">
        <v>3845</v>
      </c>
      <c r="C12547" s="12" t="str">
        <f>IFERROR(__xludf.DUMMYFUNCTION("TEXTJOIN("";"", TRUE, FILTER($B$2:$B$14794, #REF!=$D$2:$D$14794))"),"#N/A")</f>
        <v>#N/A</v>
      </c>
    </row>
    <row r="12548">
      <c r="B12548" s="4" t="s">
        <v>3845</v>
      </c>
      <c r="C12548" s="12" t="str">
        <f>IFERROR(__xludf.DUMMYFUNCTION("TEXTJOIN("";"", TRUE, FILTER($B$2:$B$14794, #REF!=$D$2:$D$14794))"),"#N/A")</f>
        <v>#N/A</v>
      </c>
    </row>
    <row r="12549">
      <c r="B12549" s="4" t="s">
        <v>3845</v>
      </c>
      <c r="C12549" s="12" t="str">
        <f>IFERROR(__xludf.DUMMYFUNCTION("TEXTJOIN("";"", TRUE, FILTER($B$2:$B$14794, #REF!=$D$2:$D$14794))"),"#N/A")</f>
        <v>#N/A</v>
      </c>
    </row>
    <row r="12550">
      <c r="B12550" s="4" t="s">
        <v>3845</v>
      </c>
      <c r="C12550" s="12" t="str">
        <f>IFERROR(__xludf.DUMMYFUNCTION("TEXTJOIN("";"", TRUE, FILTER($B$2:$B$14794, #REF!=$D$2:$D$14794))"),"#N/A")</f>
        <v>#N/A</v>
      </c>
    </row>
    <row r="12551">
      <c r="B12551" s="4" t="s">
        <v>3845</v>
      </c>
      <c r="C12551" s="12" t="str">
        <f>IFERROR(__xludf.DUMMYFUNCTION("TEXTJOIN("";"", TRUE, FILTER($B$2:$B$14794, #REF!=$D$2:$D$14794))"),"#N/A")</f>
        <v>#N/A</v>
      </c>
    </row>
    <row r="12552">
      <c r="B12552" s="4" t="s">
        <v>3845</v>
      </c>
      <c r="C12552" s="12" t="str">
        <f>IFERROR(__xludf.DUMMYFUNCTION("TEXTJOIN("";"", TRUE, FILTER($B$2:$B$14794, #REF!=$D$2:$D$14794))"),"#N/A")</f>
        <v>#N/A</v>
      </c>
    </row>
    <row r="12553">
      <c r="B12553" s="4" t="s">
        <v>3847</v>
      </c>
      <c r="C12553" s="12" t="str">
        <f>IFERROR(__xludf.DUMMYFUNCTION("TEXTJOIN("";"", TRUE, FILTER($B$2:$B$14794, #REF!=$D$2:$D$14794))"),"#N/A")</f>
        <v>#N/A</v>
      </c>
    </row>
    <row r="12554">
      <c r="B12554" s="4" t="s">
        <v>3847</v>
      </c>
      <c r="C12554" s="12" t="str">
        <f>IFERROR(__xludf.DUMMYFUNCTION("TEXTJOIN("";"", TRUE, FILTER($B$2:$B$14794, #REF!=$D$2:$D$14794))"),"#N/A")</f>
        <v>#N/A</v>
      </c>
    </row>
    <row r="12555">
      <c r="B12555" s="4" t="s">
        <v>3847</v>
      </c>
      <c r="C12555" s="12" t="str">
        <f>IFERROR(__xludf.DUMMYFUNCTION("TEXTJOIN("";"", TRUE, FILTER($B$2:$B$14794, #REF!=$D$2:$D$14794))"),"#N/A")</f>
        <v>#N/A</v>
      </c>
    </row>
    <row r="12556">
      <c r="B12556" s="4" t="s">
        <v>3847</v>
      </c>
      <c r="C12556" s="12" t="str">
        <f>IFERROR(__xludf.DUMMYFUNCTION("TEXTJOIN("";"", TRUE, FILTER($B$2:$B$14794, #REF!=$D$2:$D$14794))"),"#N/A")</f>
        <v>#N/A</v>
      </c>
    </row>
    <row r="12557">
      <c r="B12557" s="4" t="s">
        <v>3847</v>
      </c>
      <c r="C12557" s="12" t="str">
        <f>IFERROR(__xludf.DUMMYFUNCTION("TEXTJOIN("";"", TRUE, FILTER($B$2:$B$14794, #REF!=$D$2:$D$14794))"),"#N/A")</f>
        <v>#N/A</v>
      </c>
    </row>
    <row r="12558">
      <c r="B12558" s="4" t="s">
        <v>3847</v>
      </c>
      <c r="C12558" s="12" t="str">
        <f>IFERROR(__xludf.DUMMYFUNCTION("TEXTJOIN("";"", TRUE, FILTER($B$2:$B$14794, #REF!=$D$2:$D$14794))"),"#N/A")</f>
        <v>#N/A</v>
      </c>
    </row>
    <row r="12559">
      <c r="B12559" s="4" t="s">
        <v>3847</v>
      </c>
      <c r="C12559" s="12" t="str">
        <f>IFERROR(__xludf.DUMMYFUNCTION("TEXTJOIN("";"", TRUE, FILTER($B$2:$B$14794, #REF!=$D$2:$D$14794))"),"#N/A")</f>
        <v>#N/A</v>
      </c>
    </row>
    <row r="12560">
      <c r="B12560" s="4" t="s">
        <v>3847</v>
      </c>
      <c r="C12560" s="12" t="str">
        <f>IFERROR(__xludf.DUMMYFUNCTION("TEXTJOIN("";"", TRUE, FILTER($B$2:$B$14794, #REF!=$D$2:$D$14794))"),"#N/A")</f>
        <v>#N/A</v>
      </c>
    </row>
    <row r="12561">
      <c r="B12561" s="4" t="s">
        <v>3847</v>
      </c>
      <c r="C12561" s="12" t="str">
        <f>IFERROR(__xludf.DUMMYFUNCTION("TEXTJOIN("";"", TRUE, FILTER($B$2:$B$14794, #REF!=$D$2:$D$14794))"),"#N/A")</f>
        <v>#N/A</v>
      </c>
    </row>
    <row r="12562">
      <c r="B12562" s="4" t="s">
        <v>3847</v>
      </c>
      <c r="C12562" s="12" t="str">
        <f>IFERROR(__xludf.DUMMYFUNCTION("TEXTJOIN("";"", TRUE, FILTER($B$2:$B$14794, #REF!=$D$2:$D$14794))"),"#N/A")</f>
        <v>#N/A</v>
      </c>
    </row>
    <row r="12563">
      <c r="B12563" s="4" t="s">
        <v>3849</v>
      </c>
      <c r="C12563" s="12" t="str">
        <f>IFERROR(__xludf.DUMMYFUNCTION("TEXTJOIN("";"", TRUE, FILTER($B$2:$B$14794, #REF!=$D$2:$D$14794))"),"#N/A")</f>
        <v>#N/A</v>
      </c>
    </row>
    <row r="12564">
      <c r="B12564" s="4" t="s">
        <v>3849</v>
      </c>
      <c r="C12564" s="12" t="str">
        <f>IFERROR(__xludf.DUMMYFUNCTION("TEXTJOIN("";"", TRUE, FILTER($B$2:$B$14794, #REF!=$D$2:$D$14794))"),"#N/A")</f>
        <v>#N/A</v>
      </c>
    </row>
    <row r="12565">
      <c r="B12565" s="4" t="s">
        <v>3849</v>
      </c>
      <c r="C12565" s="12" t="str">
        <f>IFERROR(__xludf.DUMMYFUNCTION("TEXTJOIN("";"", TRUE, FILTER($B$2:$B$14794, #REF!=$D$2:$D$14794))"),"#N/A")</f>
        <v>#N/A</v>
      </c>
    </row>
    <row r="12566">
      <c r="B12566" s="4" t="s">
        <v>3849</v>
      </c>
      <c r="C12566" s="12" t="str">
        <f>IFERROR(__xludf.DUMMYFUNCTION("TEXTJOIN("";"", TRUE, FILTER($B$2:$B$14794, #REF!=$D$2:$D$14794))"),"#N/A")</f>
        <v>#N/A</v>
      </c>
    </row>
    <row r="12567">
      <c r="B12567" s="4" t="s">
        <v>3849</v>
      </c>
      <c r="C12567" s="12" t="str">
        <f>IFERROR(__xludf.DUMMYFUNCTION("TEXTJOIN("";"", TRUE, FILTER($B$2:$B$14794, #REF!=$D$2:$D$14794))"),"#N/A")</f>
        <v>#N/A</v>
      </c>
    </row>
    <row r="12568">
      <c r="B12568" s="4" t="s">
        <v>3849</v>
      </c>
      <c r="C12568" s="12" t="str">
        <f>IFERROR(__xludf.DUMMYFUNCTION("TEXTJOIN("";"", TRUE, FILTER($B$2:$B$14794, #REF!=$D$2:$D$14794))"),"#N/A")</f>
        <v>#N/A</v>
      </c>
    </row>
    <row r="12569">
      <c r="B12569" s="4" t="s">
        <v>3849</v>
      </c>
      <c r="C12569" s="12" t="str">
        <f>IFERROR(__xludf.DUMMYFUNCTION("TEXTJOIN("";"", TRUE, FILTER($B$2:$B$14794, #REF!=$D$2:$D$14794))"),"#N/A")</f>
        <v>#N/A</v>
      </c>
    </row>
    <row r="12570">
      <c r="B12570" s="4" t="s">
        <v>3849</v>
      </c>
      <c r="C12570" s="12" t="str">
        <f>IFERROR(__xludf.DUMMYFUNCTION("TEXTJOIN("";"", TRUE, FILTER($B$2:$B$14794, #REF!=$D$2:$D$14794))"),"#N/A")</f>
        <v>#N/A</v>
      </c>
    </row>
    <row r="12571">
      <c r="B12571" s="4" t="s">
        <v>3849</v>
      </c>
      <c r="C12571" s="12" t="str">
        <f>IFERROR(__xludf.DUMMYFUNCTION("TEXTJOIN("";"", TRUE, FILTER($B$2:$B$14794, #REF!=$D$2:$D$14794))"),"#N/A")</f>
        <v>#N/A</v>
      </c>
    </row>
    <row r="12572">
      <c r="B12572" s="4" t="s">
        <v>3849</v>
      </c>
      <c r="C12572" s="12" t="str">
        <f>IFERROR(__xludf.DUMMYFUNCTION("TEXTJOIN("";"", TRUE, FILTER($B$2:$B$14794, #REF!=$D$2:$D$14794))"),"#N/A")</f>
        <v>#N/A</v>
      </c>
    </row>
    <row r="12573">
      <c r="B12573" s="4" t="s">
        <v>3851</v>
      </c>
      <c r="C12573" s="12" t="str">
        <f>IFERROR(__xludf.DUMMYFUNCTION("TEXTJOIN("";"", TRUE, FILTER($B$2:$B$14794, #REF!=$D$2:$D$14794))"),"#N/A")</f>
        <v>#N/A</v>
      </c>
    </row>
    <row r="12574">
      <c r="B12574" s="4" t="s">
        <v>3851</v>
      </c>
      <c r="C12574" s="12" t="str">
        <f>IFERROR(__xludf.DUMMYFUNCTION("TEXTJOIN("";"", TRUE, FILTER($B$2:$B$14794, #REF!=$D$2:$D$14794))"),"#N/A")</f>
        <v>#N/A</v>
      </c>
    </row>
    <row r="12575">
      <c r="B12575" s="4" t="s">
        <v>3851</v>
      </c>
      <c r="C12575" s="12" t="str">
        <f>IFERROR(__xludf.DUMMYFUNCTION("TEXTJOIN("";"", TRUE, FILTER($B$2:$B$14794, #REF!=$D$2:$D$14794))"),"#N/A")</f>
        <v>#N/A</v>
      </c>
    </row>
    <row r="12576">
      <c r="B12576" s="4" t="s">
        <v>3851</v>
      </c>
      <c r="C12576" s="12" t="str">
        <f>IFERROR(__xludf.DUMMYFUNCTION("TEXTJOIN("";"", TRUE, FILTER($B$2:$B$14794, #REF!=$D$2:$D$14794))"),"#N/A")</f>
        <v>#N/A</v>
      </c>
    </row>
    <row r="12577">
      <c r="B12577" s="4" t="s">
        <v>3851</v>
      </c>
      <c r="C12577" s="12" t="str">
        <f>IFERROR(__xludf.DUMMYFUNCTION("TEXTJOIN("";"", TRUE, FILTER($B$2:$B$14794, #REF!=$D$2:$D$14794))"),"#N/A")</f>
        <v>#N/A</v>
      </c>
    </row>
    <row r="12578">
      <c r="B12578" s="4" t="s">
        <v>3851</v>
      </c>
      <c r="C12578" s="12" t="str">
        <f>IFERROR(__xludf.DUMMYFUNCTION("TEXTJOIN("";"", TRUE, FILTER($B$2:$B$14794, #REF!=$D$2:$D$14794))"),"#N/A")</f>
        <v>#N/A</v>
      </c>
    </row>
    <row r="12579">
      <c r="B12579" s="4" t="s">
        <v>3851</v>
      </c>
      <c r="C12579" s="12" t="str">
        <f>IFERROR(__xludf.DUMMYFUNCTION("TEXTJOIN("";"", TRUE, FILTER($B$2:$B$14794, #REF!=$D$2:$D$14794))"),"#N/A")</f>
        <v>#N/A</v>
      </c>
    </row>
    <row r="12580">
      <c r="B12580" s="4" t="s">
        <v>3851</v>
      </c>
      <c r="C12580" s="12" t="str">
        <f>IFERROR(__xludf.DUMMYFUNCTION("TEXTJOIN("";"", TRUE, FILTER($B$2:$B$14794, #REF!=$D$2:$D$14794))"),"#N/A")</f>
        <v>#N/A</v>
      </c>
    </row>
    <row r="12581">
      <c r="B12581" s="4" t="s">
        <v>3851</v>
      </c>
      <c r="C12581" s="12" t="str">
        <f>IFERROR(__xludf.DUMMYFUNCTION("TEXTJOIN("";"", TRUE, FILTER($B$2:$B$14794, #REF!=$D$2:$D$14794))"),"#N/A")</f>
        <v>#N/A</v>
      </c>
    </row>
    <row r="12582">
      <c r="B12582" s="4" t="s">
        <v>3851</v>
      </c>
      <c r="C12582" s="12" t="str">
        <f>IFERROR(__xludf.DUMMYFUNCTION("TEXTJOIN("";"", TRUE, FILTER($B$2:$B$14794, #REF!=$D$2:$D$14794))"),"#N/A")</f>
        <v>#N/A</v>
      </c>
    </row>
    <row r="12583">
      <c r="B12583" s="4" t="s">
        <v>3853</v>
      </c>
      <c r="C12583" s="12" t="str">
        <f>IFERROR(__xludf.DUMMYFUNCTION("TEXTJOIN("";"", TRUE, FILTER($B$2:$B$14794, #REF!=$D$2:$D$14794))"),"#N/A")</f>
        <v>#N/A</v>
      </c>
    </row>
    <row r="12584">
      <c r="B12584" s="4" t="s">
        <v>3853</v>
      </c>
      <c r="C12584" s="12" t="str">
        <f>IFERROR(__xludf.DUMMYFUNCTION("TEXTJOIN("";"", TRUE, FILTER($B$2:$B$14794, #REF!=$D$2:$D$14794))"),"#N/A")</f>
        <v>#N/A</v>
      </c>
    </row>
    <row r="12585">
      <c r="B12585" s="4" t="s">
        <v>3853</v>
      </c>
      <c r="C12585" s="12" t="str">
        <f>IFERROR(__xludf.DUMMYFUNCTION("TEXTJOIN("";"", TRUE, FILTER($B$2:$B$14794, #REF!=$D$2:$D$14794))"),"#N/A")</f>
        <v>#N/A</v>
      </c>
    </row>
    <row r="12586">
      <c r="B12586" s="4" t="s">
        <v>3853</v>
      </c>
      <c r="C12586" s="12" t="str">
        <f>IFERROR(__xludf.DUMMYFUNCTION("TEXTJOIN("";"", TRUE, FILTER($B$2:$B$14794, #REF!=$D$2:$D$14794))"),"#N/A")</f>
        <v>#N/A</v>
      </c>
    </row>
    <row r="12587">
      <c r="B12587" s="4" t="s">
        <v>3853</v>
      </c>
      <c r="C12587" s="12" t="str">
        <f>IFERROR(__xludf.DUMMYFUNCTION("TEXTJOIN("";"", TRUE, FILTER($B$2:$B$14794, #REF!=$D$2:$D$14794))"),"#N/A")</f>
        <v>#N/A</v>
      </c>
    </row>
    <row r="12588">
      <c r="B12588" s="4" t="s">
        <v>3853</v>
      </c>
      <c r="C12588" s="12" t="str">
        <f>IFERROR(__xludf.DUMMYFUNCTION("TEXTJOIN("";"", TRUE, FILTER($B$2:$B$14794, #REF!=$D$2:$D$14794))"),"#N/A")</f>
        <v>#N/A</v>
      </c>
    </row>
    <row r="12589">
      <c r="B12589" s="4" t="s">
        <v>3853</v>
      </c>
      <c r="C12589" s="12" t="str">
        <f>IFERROR(__xludf.DUMMYFUNCTION("TEXTJOIN("";"", TRUE, FILTER($B$2:$B$14794, #REF!=$D$2:$D$14794))"),"#N/A")</f>
        <v>#N/A</v>
      </c>
    </row>
    <row r="12590">
      <c r="B12590" s="4" t="s">
        <v>3853</v>
      </c>
      <c r="C12590" s="12" t="str">
        <f>IFERROR(__xludf.DUMMYFUNCTION("TEXTJOIN("";"", TRUE, FILTER($B$2:$B$14794, #REF!=$D$2:$D$14794))"),"#N/A")</f>
        <v>#N/A</v>
      </c>
    </row>
    <row r="12591">
      <c r="B12591" s="4" t="s">
        <v>3853</v>
      </c>
      <c r="C12591" s="12" t="str">
        <f>IFERROR(__xludf.DUMMYFUNCTION("TEXTJOIN("";"", TRUE, FILTER($B$2:$B$14794, #REF!=$D$2:$D$14794))"),"#N/A")</f>
        <v>#N/A</v>
      </c>
    </row>
    <row r="12592">
      <c r="B12592" s="4" t="s">
        <v>3853</v>
      </c>
      <c r="C12592" s="12" t="str">
        <f>IFERROR(__xludf.DUMMYFUNCTION("TEXTJOIN("";"", TRUE, FILTER($B$2:$B$14794, #REF!=$D$2:$D$14794))"),"#N/A")</f>
        <v>#N/A</v>
      </c>
    </row>
    <row r="12593">
      <c r="B12593" s="4" t="s">
        <v>3855</v>
      </c>
      <c r="C12593" s="12" t="str">
        <f>IFERROR(__xludf.DUMMYFUNCTION("TEXTJOIN("";"", TRUE, FILTER($B$2:$B$14794, #REF!=$D$2:$D$14794))"),"#N/A")</f>
        <v>#N/A</v>
      </c>
    </row>
    <row r="12594">
      <c r="B12594" s="4" t="s">
        <v>3855</v>
      </c>
      <c r="C12594" s="12" t="str">
        <f>IFERROR(__xludf.DUMMYFUNCTION("TEXTJOIN("";"", TRUE, FILTER($B$2:$B$14794, #REF!=$D$2:$D$14794))"),"#N/A")</f>
        <v>#N/A</v>
      </c>
    </row>
    <row r="12595">
      <c r="B12595" s="4" t="s">
        <v>3855</v>
      </c>
      <c r="C12595" s="12" t="str">
        <f>IFERROR(__xludf.DUMMYFUNCTION("TEXTJOIN("";"", TRUE, FILTER($B$2:$B$14794, #REF!=$D$2:$D$14794))"),"#N/A")</f>
        <v>#N/A</v>
      </c>
    </row>
    <row r="12596">
      <c r="B12596" s="4" t="s">
        <v>3855</v>
      </c>
      <c r="C12596" s="12" t="str">
        <f>IFERROR(__xludf.DUMMYFUNCTION("TEXTJOIN("";"", TRUE, FILTER($B$2:$B$14794, #REF!=$D$2:$D$14794))"),"#N/A")</f>
        <v>#N/A</v>
      </c>
    </row>
    <row r="12597">
      <c r="B12597" s="4" t="s">
        <v>3855</v>
      </c>
      <c r="C12597" s="12" t="str">
        <f>IFERROR(__xludf.DUMMYFUNCTION("TEXTJOIN("";"", TRUE, FILTER($B$2:$B$14794, #REF!=$D$2:$D$14794))"),"#N/A")</f>
        <v>#N/A</v>
      </c>
    </row>
    <row r="12598">
      <c r="B12598" s="4" t="s">
        <v>3855</v>
      </c>
      <c r="C12598" s="12" t="str">
        <f>IFERROR(__xludf.DUMMYFUNCTION("TEXTJOIN("";"", TRUE, FILTER($B$2:$B$14794, #REF!=$D$2:$D$14794))"),"#N/A")</f>
        <v>#N/A</v>
      </c>
    </row>
    <row r="12599">
      <c r="B12599" s="4" t="s">
        <v>3855</v>
      </c>
      <c r="C12599" s="12" t="str">
        <f>IFERROR(__xludf.DUMMYFUNCTION("TEXTJOIN("";"", TRUE, FILTER($B$2:$B$14794, #REF!=$D$2:$D$14794))"),"#N/A")</f>
        <v>#N/A</v>
      </c>
    </row>
    <row r="12600">
      <c r="B12600" s="4" t="s">
        <v>3855</v>
      </c>
      <c r="C12600" s="12" t="str">
        <f>IFERROR(__xludf.DUMMYFUNCTION("TEXTJOIN("";"", TRUE, FILTER($B$2:$B$14794, #REF!=$D$2:$D$14794))"),"#N/A")</f>
        <v>#N/A</v>
      </c>
    </row>
    <row r="12601">
      <c r="B12601" s="4" t="s">
        <v>3855</v>
      </c>
      <c r="C12601" s="12" t="str">
        <f>IFERROR(__xludf.DUMMYFUNCTION("TEXTJOIN("";"", TRUE, FILTER($B$2:$B$14794, #REF!=$D$2:$D$14794))"),"#N/A")</f>
        <v>#N/A</v>
      </c>
    </row>
    <row r="12602">
      <c r="B12602" s="4" t="s">
        <v>3855</v>
      </c>
      <c r="C12602" s="12" t="str">
        <f>IFERROR(__xludf.DUMMYFUNCTION("TEXTJOIN("";"", TRUE, FILTER($B$2:$B$14794, #REF!=$D$2:$D$14794))"),"#N/A")</f>
        <v>#N/A</v>
      </c>
    </row>
    <row r="12603">
      <c r="B12603" s="4" t="s">
        <v>3858</v>
      </c>
      <c r="C12603" s="12" t="str">
        <f>IFERROR(__xludf.DUMMYFUNCTION("TEXTJOIN("";"", TRUE, FILTER($B$2:$B$14794, #REF!=$D$2:$D$14794))"),"#N/A")</f>
        <v>#N/A</v>
      </c>
    </row>
    <row r="12604">
      <c r="B12604" s="4" t="s">
        <v>3858</v>
      </c>
      <c r="C12604" s="12" t="str">
        <f>IFERROR(__xludf.DUMMYFUNCTION("TEXTJOIN("";"", TRUE, FILTER($B$2:$B$14794, #REF!=$D$2:$D$14794))"),"#N/A")</f>
        <v>#N/A</v>
      </c>
    </row>
    <row r="12605">
      <c r="B12605" s="4" t="s">
        <v>3858</v>
      </c>
      <c r="C12605" s="12" t="str">
        <f>IFERROR(__xludf.DUMMYFUNCTION("TEXTJOIN("";"", TRUE, FILTER($B$2:$B$14794, #REF!=$D$2:$D$14794))"),"#N/A")</f>
        <v>#N/A</v>
      </c>
    </row>
    <row r="12606">
      <c r="B12606" s="4" t="s">
        <v>3858</v>
      </c>
      <c r="C12606" s="12" t="str">
        <f>IFERROR(__xludf.DUMMYFUNCTION("TEXTJOIN("";"", TRUE, FILTER($B$2:$B$14794, #REF!=$D$2:$D$14794))"),"#N/A")</f>
        <v>#N/A</v>
      </c>
    </row>
    <row r="12607">
      <c r="B12607" s="4" t="s">
        <v>3858</v>
      </c>
      <c r="C12607" s="12" t="str">
        <f>IFERROR(__xludf.DUMMYFUNCTION("TEXTJOIN("";"", TRUE, FILTER($B$2:$B$14794, #REF!=$D$2:$D$14794))"),"#N/A")</f>
        <v>#N/A</v>
      </c>
    </row>
    <row r="12608">
      <c r="B12608" s="4" t="s">
        <v>3858</v>
      </c>
      <c r="C12608" s="12" t="str">
        <f>IFERROR(__xludf.DUMMYFUNCTION("TEXTJOIN("";"", TRUE, FILTER($B$2:$B$14794, #REF!=$D$2:$D$14794))"),"#N/A")</f>
        <v>#N/A</v>
      </c>
    </row>
    <row r="12609">
      <c r="B12609" s="4" t="s">
        <v>3858</v>
      </c>
      <c r="C12609" s="12" t="str">
        <f>IFERROR(__xludf.DUMMYFUNCTION("TEXTJOIN("";"", TRUE, FILTER($B$2:$B$14794, #REF!=$D$2:$D$14794))"),"#N/A")</f>
        <v>#N/A</v>
      </c>
    </row>
    <row r="12610">
      <c r="B12610" s="4" t="s">
        <v>3858</v>
      </c>
      <c r="C12610" s="12" t="str">
        <f>IFERROR(__xludf.DUMMYFUNCTION("TEXTJOIN("";"", TRUE, FILTER($B$2:$B$14794, #REF!=$D$2:$D$14794))"),"#N/A")</f>
        <v>#N/A</v>
      </c>
    </row>
    <row r="12611">
      <c r="B12611" s="4" t="s">
        <v>3858</v>
      </c>
      <c r="C12611" s="12" t="str">
        <f>IFERROR(__xludf.DUMMYFUNCTION("TEXTJOIN("";"", TRUE, FILTER($B$2:$B$14794, #REF!=$D$2:$D$14794))"),"#N/A")</f>
        <v>#N/A</v>
      </c>
    </row>
    <row r="12612">
      <c r="B12612" s="4" t="s">
        <v>3858</v>
      </c>
      <c r="C12612" s="12" t="str">
        <f>IFERROR(__xludf.DUMMYFUNCTION("TEXTJOIN("";"", TRUE, FILTER($B$2:$B$14794, #REF!=$D$2:$D$14794))"),"#N/A")</f>
        <v>#N/A</v>
      </c>
    </row>
    <row r="12613">
      <c r="B12613" s="4" t="s">
        <v>3860</v>
      </c>
      <c r="C12613" s="12" t="str">
        <f>IFERROR(__xludf.DUMMYFUNCTION("TEXTJOIN("";"", TRUE, FILTER($B$2:$B$14794, #REF!=$D$2:$D$14794))"),"#N/A")</f>
        <v>#N/A</v>
      </c>
    </row>
    <row r="12614">
      <c r="B12614" s="4" t="s">
        <v>3860</v>
      </c>
      <c r="C12614" s="12" t="str">
        <f>IFERROR(__xludf.DUMMYFUNCTION("TEXTJOIN("";"", TRUE, FILTER($B$2:$B$14794, #REF!=$D$2:$D$14794))"),"#N/A")</f>
        <v>#N/A</v>
      </c>
    </row>
    <row r="12615">
      <c r="B12615" s="4" t="s">
        <v>3860</v>
      </c>
      <c r="C12615" s="12" t="str">
        <f>IFERROR(__xludf.DUMMYFUNCTION("TEXTJOIN("";"", TRUE, FILTER($B$2:$B$14794, #REF!=$D$2:$D$14794))"),"#N/A")</f>
        <v>#N/A</v>
      </c>
    </row>
    <row r="12616">
      <c r="B12616" s="4" t="s">
        <v>3860</v>
      </c>
      <c r="C12616" s="12" t="str">
        <f>IFERROR(__xludf.DUMMYFUNCTION("TEXTJOIN("";"", TRUE, FILTER($B$2:$B$14794, #REF!=$D$2:$D$14794))"),"#N/A")</f>
        <v>#N/A</v>
      </c>
    </row>
    <row r="12617">
      <c r="B12617" s="4" t="s">
        <v>3860</v>
      </c>
      <c r="C12617" s="12" t="str">
        <f>IFERROR(__xludf.DUMMYFUNCTION("TEXTJOIN("";"", TRUE, FILTER($B$2:$B$14794, #REF!=$D$2:$D$14794))"),"#N/A")</f>
        <v>#N/A</v>
      </c>
    </row>
    <row r="12618">
      <c r="B12618" s="4" t="s">
        <v>3860</v>
      </c>
      <c r="C12618" s="12" t="str">
        <f>IFERROR(__xludf.DUMMYFUNCTION("TEXTJOIN("";"", TRUE, FILTER($B$2:$B$14794, #REF!=$D$2:$D$14794))"),"#N/A")</f>
        <v>#N/A</v>
      </c>
    </row>
    <row r="12619">
      <c r="B12619" s="4" t="s">
        <v>3860</v>
      </c>
      <c r="C12619" s="12" t="str">
        <f>IFERROR(__xludf.DUMMYFUNCTION("TEXTJOIN("";"", TRUE, FILTER($B$2:$B$14794, #REF!=$D$2:$D$14794))"),"#N/A")</f>
        <v>#N/A</v>
      </c>
    </row>
    <row r="12620">
      <c r="B12620" s="4" t="s">
        <v>3860</v>
      </c>
      <c r="C12620" s="12" t="str">
        <f>IFERROR(__xludf.DUMMYFUNCTION("TEXTJOIN("";"", TRUE, FILTER($B$2:$B$14794, #REF!=$D$2:$D$14794))"),"#N/A")</f>
        <v>#N/A</v>
      </c>
    </row>
    <row r="12621">
      <c r="B12621" s="4" t="s">
        <v>3860</v>
      </c>
      <c r="C12621" s="12" t="str">
        <f>IFERROR(__xludf.DUMMYFUNCTION("TEXTJOIN("";"", TRUE, FILTER($B$2:$B$14794, #REF!=$D$2:$D$14794))"),"#N/A")</f>
        <v>#N/A</v>
      </c>
    </row>
    <row r="12622">
      <c r="B12622" s="4" t="s">
        <v>3860</v>
      </c>
      <c r="C12622" s="12" t="str">
        <f>IFERROR(__xludf.DUMMYFUNCTION("TEXTJOIN("";"", TRUE, FILTER($B$2:$B$14794, #REF!=$D$2:$D$14794))"),"#N/A")</f>
        <v>#N/A</v>
      </c>
    </row>
    <row r="12623">
      <c r="B12623" s="4" t="s">
        <v>3862</v>
      </c>
      <c r="C12623" s="12" t="str">
        <f>IFERROR(__xludf.DUMMYFUNCTION("TEXTJOIN("";"", TRUE, FILTER($B$2:$B$14794, #REF!=$D$2:$D$14794))"),"#N/A")</f>
        <v>#N/A</v>
      </c>
    </row>
    <row r="12624">
      <c r="B12624" s="4" t="s">
        <v>3862</v>
      </c>
      <c r="C12624" s="12" t="str">
        <f>IFERROR(__xludf.DUMMYFUNCTION("TEXTJOIN("";"", TRUE, FILTER($B$2:$B$14794, #REF!=$D$2:$D$14794))"),"#N/A")</f>
        <v>#N/A</v>
      </c>
    </row>
    <row r="12625">
      <c r="B12625" s="4" t="s">
        <v>3862</v>
      </c>
      <c r="C12625" s="12" t="str">
        <f>IFERROR(__xludf.DUMMYFUNCTION("TEXTJOIN("";"", TRUE, FILTER($B$2:$B$14794, #REF!=$D$2:$D$14794))"),"#N/A")</f>
        <v>#N/A</v>
      </c>
    </row>
    <row r="12626">
      <c r="B12626" s="4" t="s">
        <v>3862</v>
      </c>
      <c r="C12626" s="12" t="str">
        <f>IFERROR(__xludf.DUMMYFUNCTION("TEXTJOIN("";"", TRUE, FILTER($B$2:$B$14794, #REF!=$D$2:$D$14794))"),"#N/A")</f>
        <v>#N/A</v>
      </c>
    </row>
    <row r="12627">
      <c r="B12627" s="4" t="s">
        <v>3862</v>
      </c>
      <c r="C12627" s="12" t="str">
        <f>IFERROR(__xludf.DUMMYFUNCTION("TEXTJOIN("";"", TRUE, FILTER($B$2:$B$14794, #REF!=$D$2:$D$14794))"),"#N/A")</f>
        <v>#N/A</v>
      </c>
    </row>
    <row r="12628">
      <c r="B12628" s="4" t="s">
        <v>3862</v>
      </c>
      <c r="C12628" s="12" t="str">
        <f>IFERROR(__xludf.DUMMYFUNCTION("TEXTJOIN("";"", TRUE, FILTER($B$2:$B$14794, #REF!=$D$2:$D$14794))"),"#N/A")</f>
        <v>#N/A</v>
      </c>
    </row>
    <row r="12629">
      <c r="B12629" s="4" t="s">
        <v>3862</v>
      </c>
      <c r="C12629" s="12" t="str">
        <f>IFERROR(__xludf.DUMMYFUNCTION("TEXTJOIN("";"", TRUE, FILTER($B$2:$B$14794, #REF!=$D$2:$D$14794))"),"#N/A")</f>
        <v>#N/A</v>
      </c>
    </row>
    <row r="12630">
      <c r="B12630" s="4" t="s">
        <v>3862</v>
      </c>
      <c r="C12630" s="12" t="str">
        <f>IFERROR(__xludf.DUMMYFUNCTION("TEXTJOIN("";"", TRUE, FILTER($B$2:$B$14794, #REF!=$D$2:$D$14794))"),"#N/A")</f>
        <v>#N/A</v>
      </c>
    </row>
    <row r="12631">
      <c r="B12631" s="4" t="s">
        <v>3862</v>
      </c>
      <c r="C12631" s="12" t="str">
        <f>IFERROR(__xludf.DUMMYFUNCTION("TEXTJOIN("";"", TRUE, FILTER($B$2:$B$14794, #REF!=$D$2:$D$14794))"),"#N/A")</f>
        <v>#N/A</v>
      </c>
    </row>
    <row r="12632">
      <c r="B12632" s="4" t="s">
        <v>3862</v>
      </c>
      <c r="C12632" s="12" t="str">
        <f>IFERROR(__xludf.DUMMYFUNCTION("TEXTJOIN("";"", TRUE, FILTER($B$2:$B$14794, #REF!=$D$2:$D$14794))"),"#N/A")</f>
        <v>#N/A</v>
      </c>
    </row>
    <row r="12633">
      <c r="B12633" s="4" t="s">
        <v>3864</v>
      </c>
      <c r="C12633" s="12" t="str">
        <f>IFERROR(__xludf.DUMMYFUNCTION("TEXTJOIN("";"", TRUE, FILTER($B$2:$B$14794, #REF!=$D$2:$D$14794))"),"#N/A")</f>
        <v>#N/A</v>
      </c>
    </row>
    <row r="12634">
      <c r="B12634" s="4" t="s">
        <v>3864</v>
      </c>
      <c r="C12634" s="12" t="str">
        <f>IFERROR(__xludf.DUMMYFUNCTION("TEXTJOIN("";"", TRUE, FILTER($B$2:$B$14794, #REF!=$D$2:$D$14794))"),"#N/A")</f>
        <v>#N/A</v>
      </c>
    </row>
    <row r="12635">
      <c r="B12635" s="4" t="s">
        <v>3864</v>
      </c>
      <c r="C12635" s="12" t="str">
        <f>IFERROR(__xludf.DUMMYFUNCTION("TEXTJOIN("";"", TRUE, FILTER($B$2:$B$14794, #REF!=$D$2:$D$14794))"),"#N/A")</f>
        <v>#N/A</v>
      </c>
    </row>
    <row r="12636">
      <c r="B12636" s="4" t="s">
        <v>3864</v>
      </c>
      <c r="C12636" s="12" t="str">
        <f>IFERROR(__xludf.DUMMYFUNCTION("TEXTJOIN("";"", TRUE, FILTER($B$2:$B$14794, #REF!=$D$2:$D$14794))"),"#N/A")</f>
        <v>#N/A</v>
      </c>
    </row>
    <row r="12637">
      <c r="B12637" s="4" t="s">
        <v>3864</v>
      </c>
      <c r="C12637" s="12" t="str">
        <f>IFERROR(__xludf.DUMMYFUNCTION("TEXTJOIN("";"", TRUE, FILTER($B$2:$B$14794, #REF!=$D$2:$D$14794))"),"#N/A")</f>
        <v>#N/A</v>
      </c>
    </row>
    <row r="12638">
      <c r="B12638" s="4" t="s">
        <v>3864</v>
      </c>
      <c r="C12638" s="12" t="str">
        <f>IFERROR(__xludf.DUMMYFUNCTION("TEXTJOIN("";"", TRUE, FILTER($B$2:$B$14794, #REF!=$D$2:$D$14794))"),"#N/A")</f>
        <v>#N/A</v>
      </c>
    </row>
    <row r="12639">
      <c r="B12639" s="4" t="s">
        <v>3864</v>
      </c>
      <c r="C12639" s="12" t="str">
        <f>IFERROR(__xludf.DUMMYFUNCTION("TEXTJOIN("";"", TRUE, FILTER($B$2:$B$14794, #REF!=$D$2:$D$14794))"),"#N/A")</f>
        <v>#N/A</v>
      </c>
    </row>
    <row r="12640">
      <c r="B12640" s="4" t="s">
        <v>3864</v>
      </c>
      <c r="C12640" s="12" t="str">
        <f>IFERROR(__xludf.DUMMYFUNCTION("TEXTJOIN("";"", TRUE, FILTER($B$2:$B$14794, #REF!=$D$2:$D$14794))"),"#N/A")</f>
        <v>#N/A</v>
      </c>
    </row>
    <row r="12641">
      <c r="B12641" s="4" t="s">
        <v>3864</v>
      </c>
      <c r="C12641" s="12" t="str">
        <f>IFERROR(__xludf.DUMMYFUNCTION("TEXTJOIN("";"", TRUE, FILTER($B$2:$B$14794, #REF!=$D$2:$D$14794))"),"#N/A")</f>
        <v>#N/A</v>
      </c>
    </row>
    <row r="12642">
      <c r="B12642" s="4" t="s">
        <v>3864</v>
      </c>
      <c r="C12642" s="12" t="str">
        <f>IFERROR(__xludf.DUMMYFUNCTION("TEXTJOIN("";"", TRUE, FILTER($B$2:$B$14794, #REF!=$D$2:$D$14794))"),"#N/A")</f>
        <v>#N/A</v>
      </c>
    </row>
    <row r="12643">
      <c r="B12643" s="4" t="s">
        <v>3866</v>
      </c>
      <c r="C12643" s="12" t="str">
        <f>IFERROR(__xludf.DUMMYFUNCTION("TEXTJOIN("";"", TRUE, FILTER($B$2:$B$14794, #REF!=$D$2:$D$14794))"),"#N/A")</f>
        <v>#N/A</v>
      </c>
    </row>
    <row r="12644">
      <c r="B12644" s="4" t="s">
        <v>3866</v>
      </c>
      <c r="C12644" s="12" t="str">
        <f>IFERROR(__xludf.DUMMYFUNCTION("TEXTJOIN("";"", TRUE, FILTER($B$2:$B$14794, #REF!=$D$2:$D$14794))"),"#N/A")</f>
        <v>#N/A</v>
      </c>
    </row>
    <row r="12645">
      <c r="B12645" s="4" t="s">
        <v>3866</v>
      </c>
      <c r="C12645" s="12" t="str">
        <f>IFERROR(__xludf.DUMMYFUNCTION("TEXTJOIN("";"", TRUE, FILTER($B$2:$B$14794, #REF!=$D$2:$D$14794))"),"#N/A")</f>
        <v>#N/A</v>
      </c>
    </row>
    <row r="12646">
      <c r="B12646" s="4" t="s">
        <v>3866</v>
      </c>
      <c r="C12646" s="12" t="str">
        <f>IFERROR(__xludf.DUMMYFUNCTION("TEXTJOIN("";"", TRUE, FILTER($B$2:$B$14794, #REF!=$D$2:$D$14794))"),"#N/A")</f>
        <v>#N/A</v>
      </c>
    </row>
    <row r="12647">
      <c r="B12647" s="4" t="s">
        <v>3866</v>
      </c>
      <c r="C12647" s="12" t="str">
        <f>IFERROR(__xludf.DUMMYFUNCTION("TEXTJOIN("";"", TRUE, FILTER($B$2:$B$14794, #REF!=$D$2:$D$14794))"),"#N/A")</f>
        <v>#N/A</v>
      </c>
    </row>
    <row r="12648">
      <c r="B12648" s="4" t="s">
        <v>3866</v>
      </c>
      <c r="C12648" s="12" t="str">
        <f>IFERROR(__xludf.DUMMYFUNCTION("TEXTJOIN("";"", TRUE, FILTER($B$2:$B$14794, #REF!=$D$2:$D$14794))"),"#N/A")</f>
        <v>#N/A</v>
      </c>
    </row>
    <row r="12649">
      <c r="B12649" s="4" t="s">
        <v>3866</v>
      </c>
      <c r="C12649" s="12" t="str">
        <f>IFERROR(__xludf.DUMMYFUNCTION("TEXTJOIN("";"", TRUE, FILTER($B$2:$B$14794, #REF!=$D$2:$D$14794))"),"#N/A")</f>
        <v>#N/A</v>
      </c>
    </row>
    <row r="12650">
      <c r="B12650" s="4" t="s">
        <v>3866</v>
      </c>
      <c r="C12650" s="12" t="str">
        <f>IFERROR(__xludf.DUMMYFUNCTION("TEXTJOIN("";"", TRUE, FILTER($B$2:$B$14794, #REF!=$D$2:$D$14794))"),"#N/A")</f>
        <v>#N/A</v>
      </c>
    </row>
    <row r="12651">
      <c r="B12651" s="4" t="s">
        <v>3866</v>
      </c>
      <c r="C12651" s="12" t="str">
        <f>IFERROR(__xludf.DUMMYFUNCTION("TEXTJOIN("";"", TRUE, FILTER($B$2:$B$14794, #REF!=$D$2:$D$14794))"),"#N/A")</f>
        <v>#N/A</v>
      </c>
    </row>
    <row r="12652">
      <c r="B12652" s="4" t="s">
        <v>3866</v>
      </c>
      <c r="C12652" s="12" t="str">
        <f>IFERROR(__xludf.DUMMYFUNCTION("TEXTJOIN("";"", TRUE, FILTER($B$2:$B$14794, #REF!=$D$2:$D$14794))"),"#N/A")</f>
        <v>#N/A</v>
      </c>
    </row>
    <row r="12653">
      <c r="B12653" s="4" t="s">
        <v>3868</v>
      </c>
      <c r="C12653" s="12" t="str">
        <f>IFERROR(__xludf.DUMMYFUNCTION("TEXTJOIN("";"", TRUE, FILTER($B$2:$B$14794, #REF!=$D$2:$D$14794))"),"#N/A")</f>
        <v>#N/A</v>
      </c>
    </row>
    <row r="12654">
      <c r="B12654" s="4" t="s">
        <v>3868</v>
      </c>
      <c r="C12654" s="12" t="str">
        <f>IFERROR(__xludf.DUMMYFUNCTION("TEXTJOIN("";"", TRUE, FILTER($B$2:$B$14794, #REF!=$D$2:$D$14794))"),"#N/A")</f>
        <v>#N/A</v>
      </c>
    </row>
    <row r="12655">
      <c r="B12655" s="4" t="s">
        <v>3868</v>
      </c>
      <c r="C12655" s="12" t="str">
        <f>IFERROR(__xludf.DUMMYFUNCTION("TEXTJOIN("";"", TRUE, FILTER($B$2:$B$14794, #REF!=$D$2:$D$14794))"),"#N/A")</f>
        <v>#N/A</v>
      </c>
    </row>
    <row r="12656">
      <c r="B12656" s="4" t="s">
        <v>3868</v>
      </c>
      <c r="C12656" s="12" t="str">
        <f>IFERROR(__xludf.DUMMYFUNCTION("TEXTJOIN("";"", TRUE, FILTER($B$2:$B$14794, #REF!=$D$2:$D$14794))"),"#N/A")</f>
        <v>#N/A</v>
      </c>
    </row>
    <row r="12657">
      <c r="B12657" s="4" t="s">
        <v>3868</v>
      </c>
      <c r="C12657" s="12" t="str">
        <f>IFERROR(__xludf.DUMMYFUNCTION("TEXTJOIN("";"", TRUE, FILTER($B$2:$B$14794, #REF!=$D$2:$D$14794))"),"#N/A")</f>
        <v>#N/A</v>
      </c>
    </row>
    <row r="12658">
      <c r="B12658" s="4" t="s">
        <v>3868</v>
      </c>
      <c r="C12658" s="12" t="str">
        <f>IFERROR(__xludf.DUMMYFUNCTION("TEXTJOIN("";"", TRUE, FILTER($B$2:$B$14794, #REF!=$D$2:$D$14794))"),"#N/A")</f>
        <v>#N/A</v>
      </c>
    </row>
    <row r="12659">
      <c r="B12659" s="4" t="s">
        <v>3868</v>
      </c>
      <c r="C12659" s="12" t="str">
        <f>IFERROR(__xludf.DUMMYFUNCTION("TEXTJOIN("";"", TRUE, FILTER($B$2:$B$14794, #REF!=$D$2:$D$14794))"),"#N/A")</f>
        <v>#N/A</v>
      </c>
    </row>
    <row r="12660">
      <c r="B12660" s="4" t="s">
        <v>3868</v>
      </c>
      <c r="C12660" s="12" t="str">
        <f>IFERROR(__xludf.DUMMYFUNCTION("TEXTJOIN("";"", TRUE, FILTER($B$2:$B$14794, #REF!=$D$2:$D$14794))"),"#N/A")</f>
        <v>#N/A</v>
      </c>
    </row>
    <row r="12661">
      <c r="B12661" s="4" t="s">
        <v>3868</v>
      </c>
      <c r="C12661" s="12" t="str">
        <f>IFERROR(__xludf.DUMMYFUNCTION("TEXTJOIN("";"", TRUE, FILTER($B$2:$B$14794, #REF!=$D$2:$D$14794))"),"#N/A")</f>
        <v>#N/A</v>
      </c>
    </row>
    <row r="12662">
      <c r="B12662" s="4" t="s">
        <v>3868</v>
      </c>
      <c r="C12662" s="12" t="str">
        <f>IFERROR(__xludf.DUMMYFUNCTION("TEXTJOIN("";"", TRUE, FILTER($B$2:$B$14794, #REF!=$D$2:$D$14794))"),"#N/A")</f>
        <v>#N/A</v>
      </c>
    </row>
    <row r="12663">
      <c r="B12663" s="4" t="s">
        <v>3870</v>
      </c>
      <c r="C12663" s="12" t="str">
        <f>IFERROR(__xludf.DUMMYFUNCTION("TEXTJOIN("";"", TRUE, FILTER($B$2:$B$14794, #REF!=$D$2:$D$14794))"),"#N/A")</f>
        <v>#N/A</v>
      </c>
    </row>
    <row r="12664">
      <c r="B12664" s="4" t="s">
        <v>3870</v>
      </c>
      <c r="C12664" s="12" t="str">
        <f>IFERROR(__xludf.DUMMYFUNCTION("TEXTJOIN("";"", TRUE, FILTER($B$2:$B$14794, #REF!=$D$2:$D$14794))"),"#N/A")</f>
        <v>#N/A</v>
      </c>
    </row>
    <row r="12665">
      <c r="B12665" s="4" t="s">
        <v>3870</v>
      </c>
      <c r="C12665" s="12" t="str">
        <f>IFERROR(__xludf.DUMMYFUNCTION("TEXTJOIN("";"", TRUE, FILTER($B$2:$B$14794, #REF!=$D$2:$D$14794))"),"#N/A")</f>
        <v>#N/A</v>
      </c>
    </row>
    <row r="12666">
      <c r="B12666" s="4" t="s">
        <v>3870</v>
      </c>
      <c r="C12666" s="12" t="str">
        <f>IFERROR(__xludf.DUMMYFUNCTION("TEXTJOIN("";"", TRUE, FILTER($B$2:$B$14794, #REF!=$D$2:$D$14794))"),"#N/A")</f>
        <v>#N/A</v>
      </c>
    </row>
    <row r="12667">
      <c r="B12667" s="4" t="s">
        <v>3870</v>
      </c>
      <c r="C12667" s="12" t="str">
        <f>IFERROR(__xludf.DUMMYFUNCTION("TEXTJOIN("";"", TRUE, FILTER($B$2:$B$14794, #REF!=$D$2:$D$14794))"),"#N/A")</f>
        <v>#N/A</v>
      </c>
    </row>
    <row r="12668">
      <c r="B12668" s="4" t="s">
        <v>3870</v>
      </c>
      <c r="C12668" s="12" t="str">
        <f>IFERROR(__xludf.DUMMYFUNCTION("TEXTJOIN("";"", TRUE, FILTER($B$2:$B$14794, #REF!=$D$2:$D$14794))"),"#N/A")</f>
        <v>#N/A</v>
      </c>
    </row>
    <row r="12669">
      <c r="B12669" s="4" t="s">
        <v>3870</v>
      </c>
      <c r="C12669" s="12" t="str">
        <f>IFERROR(__xludf.DUMMYFUNCTION("TEXTJOIN("";"", TRUE, FILTER($B$2:$B$14794, #REF!=$D$2:$D$14794))"),"#N/A")</f>
        <v>#N/A</v>
      </c>
    </row>
    <row r="12670">
      <c r="B12670" s="4" t="s">
        <v>3870</v>
      </c>
      <c r="C12670" s="12" t="str">
        <f>IFERROR(__xludf.DUMMYFUNCTION("TEXTJOIN("";"", TRUE, FILTER($B$2:$B$14794, #REF!=$D$2:$D$14794))"),"#N/A")</f>
        <v>#N/A</v>
      </c>
    </row>
    <row r="12671">
      <c r="B12671" s="4" t="s">
        <v>3870</v>
      </c>
      <c r="C12671" s="12" t="str">
        <f>IFERROR(__xludf.DUMMYFUNCTION("TEXTJOIN("";"", TRUE, FILTER($B$2:$B$14794, #REF!=$D$2:$D$14794))"),"#N/A")</f>
        <v>#N/A</v>
      </c>
    </row>
    <row r="12672">
      <c r="B12672" s="4" t="s">
        <v>3870</v>
      </c>
      <c r="C12672" s="12" t="str">
        <f>IFERROR(__xludf.DUMMYFUNCTION("TEXTJOIN("";"", TRUE, FILTER($B$2:$B$14794, #REF!=$D$2:$D$14794))"),"#N/A")</f>
        <v>#N/A</v>
      </c>
    </row>
    <row r="12673">
      <c r="B12673" s="4" t="s">
        <v>3872</v>
      </c>
      <c r="C12673" s="12" t="str">
        <f>IFERROR(__xludf.DUMMYFUNCTION("TEXTJOIN("";"", TRUE, FILTER($B$2:$B$14794, #REF!=$D$2:$D$14794))"),"#N/A")</f>
        <v>#N/A</v>
      </c>
    </row>
    <row r="12674">
      <c r="B12674" s="4" t="s">
        <v>3872</v>
      </c>
      <c r="C12674" s="12" t="str">
        <f>IFERROR(__xludf.DUMMYFUNCTION("TEXTJOIN("";"", TRUE, FILTER($B$2:$B$14794, #REF!=$D$2:$D$14794))"),"#N/A")</f>
        <v>#N/A</v>
      </c>
    </row>
    <row r="12675">
      <c r="B12675" s="4" t="s">
        <v>3872</v>
      </c>
      <c r="C12675" s="12" t="str">
        <f>IFERROR(__xludf.DUMMYFUNCTION("TEXTJOIN("";"", TRUE, FILTER($B$2:$B$14794, #REF!=$D$2:$D$14794))"),"#N/A")</f>
        <v>#N/A</v>
      </c>
    </row>
    <row r="12676">
      <c r="B12676" s="4" t="s">
        <v>3872</v>
      </c>
      <c r="C12676" s="12" t="str">
        <f>IFERROR(__xludf.DUMMYFUNCTION("TEXTJOIN("";"", TRUE, FILTER($B$2:$B$14794, #REF!=$D$2:$D$14794))"),"#N/A")</f>
        <v>#N/A</v>
      </c>
    </row>
    <row r="12677">
      <c r="B12677" s="4" t="s">
        <v>3872</v>
      </c>
      <c r="C12677" s="12" t="str">
        <f>IFERROR(__xludf.DUMMYFUNCTION("TEXTJOIN("";"", TRUE, FILTER($B$2:$B$14794, #REF!=$D$2:$D$14794))"),"#N/A")</f>
        <v>#N/A</v>
      </c>
    </row>
    <row r="12678">
      <c r="B12678" s="4" t="s">
        <v>3872</v>
      </c>
      <c r="C12678" s="12" t="str">
        <f>IFERROR(__xludf.DUMMYFUNCTION("TEXTJOIN("";"", TRUE, FILTER($B$2:$B$14794, #REF!=$D$2:$D$14794))"),"#N/A")</f>
        <v>#N/A</v>
      </c>
    </row>
    <row r="12679">
      <c r="B12679" s="4" t="s">
        <v>3872</v>
      </c>
      <c r="C12679" s="12" t="str">
        <f>IFERROR(__xludf.DUMMYFUNCTION("TEXTJOIN("";"", TRUE, FILTER($B$2:$B$14794, #REF!=$D$2:$D$14794))"),"#N/A")</f>
        <v>#N/A</v>
      </c>
    </row>
    <row r="12680">
      <c r="B12680" s="4" t="s">
        <v>3872</v>
      </c>
      <c r="C12680" s="12" t="str">
        <f>IFERROR(__xludf.DUMMYFUNCTION("TEXTJOIN("";"", TRUE, FILTER($B$2:$B$14794, #REF!=$D$2:$D$14794))"),"#N/A")</f>
        <v>#N/A</v>
      </c>
    </row>
    <row r="12681">
      <c r="B12681" s="4" t="s">
        <v>3872</v>
      </c>
      <c r="C12681" s="12" t="str">
        <f>IFERROR(__xludf.DUMMYFUNCTION("TEXTJOIN("";"", TRUE, FILTER($B$2:$B$14794, #REF!=$D$2:$D$14794))"),"#N/A")</f>
        <v>#N/A</v>
      </c>
    </row>
    <row r="12682">
      <c r="B12682" s="4" t="s">
        <v>3872</v>
      </c>
      <c r="C12682" s="12" t="str">
        <f>IFERROR(__xludf.DUMMYFUNCTION("TEXTJOIN("";"", TRUE, FILTER($B$2:$B$14794, #REF!=$D$2:$D$14794))"),"#N/A")</f>
        <v>#N/A</v>
      </c>
    </row>
    <row r="12683">
      <c r="B12683" s="4" t="s">
        <v>3874</v>
      </c>
      <c r="C12683" s="12" t="str">
        <f>IFERROR(__xludf.DUMMYFUNCTION("TEXTJOIN("";"", TRUE, FILTER($B$2:$B$14794, #REF!=$D$2:$D$14794))"),"#N/A")</f>
        <v>#N/A</v>
      </c>
    </row>
    <row r="12684">
      <c r="B12684" s="4" t="s">
        <v>3874</v>
      </c>
      <c r="C12684" s="12" t="str">
        <f>IFERROR(__xludf.DUMMYFUNCTION("TEXTJOIN("";"", TRUE, FILTER($B$2:$B$14794, #REF!=$D$2:$D$14794))"),"#N/A")</f>
        <v>#N/A</v>
      </c>
    </row>
    <row r="12685">
      <c r="B12685" s="4" t="s">
        <v>3874</v>
      </c>
      <c r="C12685" s="12" t="str">
        <f>IFERROR(__xludf.DUMMYFUNCTION("TEXTJOIN("";"", TRUE, FILTER($B$2:$B$14794, #REF!=$D$2:$D$14794))"),"#N/A")</f>
        <v>#N/A</v>
      </c>
    </row>
    <row r="12686">
      <c r="B12686" s="4" t="s">
        <v>3874</v>
      </c>
      <c r="C12686" s="12" t="str">
        <f>IFERROR(__xludf.DUMMYFUNCTION("TEXTJOIN("";"", TRUE, FILTER($B$2:$B$14794, #REF!=$D$2:$D$14794))"),"#N/A")</f>
        <v>#N/A</v>
      </c>
    </row>
    <row r="12687">
      <c r="B12687" s="4" t="s">
        <v>3874</v>
      </c>
      <c r="C12687" s="12" t="str">
        <f>IFERROR(__xludf.DUMMYFUNCTION("TEXTJOIN("";"", TRUE, FILTER($B$2:$B$14794, #REF!=$D$2:$D$14794))"),"#N/A")</f>
        <v>#N/A</v>
      </c>
    </row>
    <row r="12688">
      <c r="B12688" s="4" t="s">
        <v>3874</v>
      </c>
      <c r="C12688" s="12" t="str">
        <f>IFERROR(__xludf.DUMMYFUNCTION("TEXTJOIN("";"", TRUE, FILTER($B$2:$B$14794, #REF!=$D$2:$D$14794))"),"#N/A")</f>
        <v>#N/A</v>
      </c>
    </row>
    <row r="12689">
      <c r="B12689" s="4" t="s">
        <v>3874</v>
      </c>
      <c r="C12689" s="12" t="str">
        <f>IFERROR(__xludf.DUMMYFUNCTION("TEXTJOIN("";"", TRUE, FILTER($B$2:$B$14794, #REF!=$D$2:$D$14794))"),"#N/A")</f>
        <v>#N/A</v>
      </c>
    </row>
    <row r="12690">
      <c r="B12690" s="4" t="s">
        <v>3874</v>
      </c>
      <c r="C12690" s="12" t="str">
        <f>IFERROR(__xludf.DUMMYFUNCTION("TEXTJOIN("";"", TRUE, FILTER($B$2:$B$14794, #REF!=$D$2:$D$14794))"),"#N/A")</f>
        <v>#N/A</v>
      </c>
    </row>
    <row r="12691">
      <c r="B12691" s="4" t="s">
        <v>3874</v>
      </c>
      <c r="C12691" s="12" t="str">
        <f>IFERROR(__xludf.DUMMYFUNCTION("TEXTJOIN("";"", TRUE, FILTER($B$2:$B$14794, #REF!=$D$2:$D$14794))"),"#N/A")</f>
        <v>#N/A</v>
      </c>
    </row>
    <row r="12692">
      <c r="B12692" s="4" t="s">
        <v>3874</v>
      </c>
      <c r="C12692" s="12" t="str">
        <f>IFERROR(__xludf.DUMMYFUNCTION("TEXTJOIN("";"", TRUE, FILTER($B$2:$B$14794, #REF!=$D$2:$D$14794))"),"#N/A")</f>
        <v>#N/A</v>
      </c>
    </row>
    <row r="12693">
      <c r="B12693" s="4" t="s">
        <v>3876</v>
      </c>
      <c r="C12693" s="12" t="str">
        <f>IFERROR(__xludf.DUMMYFUNCTION("TEXTJOIN("";"", TRUE, FILTER($B$2:$B$14794, #REF!=$D$2:$D$14794))"),"#N/A")</f>
        <v>#N/A</v>
      </c>
    </row>
    <row r="12694">
      <c r="B12694" s="4" t="s">
        <v>3876</v>
      </c>
      <c r="C12694" s="12" t="str">
        <f>IFERROR(__xludf.DUMMYFUNCTION("TEXTJOIN("";"", TRUE, FILTER($B$2:$B$14794, #REF!=$D$2:$D$14794))"),"#N/A")</f>
        <v>#N/A</v>
      </c>
    </row>
    <row r="12695">
      <c r="B12695" s="4" t="s">
        <v>3876</v>
      </c>
      <c r="C12695" s="12" t="str">
        <f>IFERROR(__xludf.DUMMYFUNCTION("TEXTJOIN("";"", TRUE, FILTER($B$2:$B$14794, #REF!=$D$2:$D$14794))"),"#N/A")</f>
        <v>#N/A</v>
      </c>
    </row>
    <row r="12696">
      <c r="B12696" s="4" t="s">
        <v>3876</v>
      </c>
      <c r="C12696" s="12" t="str">
        <f>IFERROR(__xludf.DUMMYFUNCTION("TEXTJOIN("";"", TRUE, FILTER($B$2:$B$14794, #REF!=$D$2:$D$14794))"),"#N/A")</f>
        <v>#N/A</v>
      </c>
    </row>
    <row r="12697">
      <c r="B12697" s="4" t="s">
        <v>3876</v>
      </c>
      <c r="C12697" s="12" t="str">
        <f>IFERROR(__xludf.DUMMYFUNCTION("TEXTJOIN("";"", TRUE, FILTER($B$2:$B$14794, #REF!=$D$2:$D$14794))"),"#N/A")</f>
        <v>#N/A</v>
      </c>
    </row>
    <row r="12698">
      <c r="B12698" s="4" t="s">
        <v>3876</v>
      </c>
      <c r="C12698" s="12" t="str">
        <f>IFERROR(__xludf.DUMMYFUNCTION("TEXTJOIN("";"", TRUE, FILTER($B$2:$B$14794, #REF!=$D$2:$D$14794))"),"#N/A")</f>
        <v>#N/A</v>
      </c>
    </row>
    <row r="12699">
      <c r="B12699" s="4" t="s">
        <v>3876</v>
      </c>
      <c r="C12699" s="12" t="str">
        <f>IFERROR(__xludf.DUMMYFUNCTION("TEXTJOIN("";"", TRUE, FILTER($B$2:$B$14794, #REF!=$D$2:$D$14794))"),"#N/A")</f>
        <v>#N/A</v>
      </c>
    </row>
    <row r="12700">
      <c r="B12700" s="4" t="s">
        <v>3876</v>
      </c>
      <c r="C12700" s="12" t="str">
        <f>IFERROR(__xludf.DUMMYFUNCTION("TEXTJOIN("";"", TRUE, FILTER($B$2:$B$14794, #REF!=$D$2:$D$14794))"),"#N/A")</f>
        <v>#N/A</v>
      </c>
    </row>
    <row r="12701">
      <c r="B12701" s="4" t="s">
        <v>3876</v>
      </c>
      <c r="C12701" s="12" t="str">
        <f>IFERROR(__xludf.DUMMYFUNCTION("TEXTJOIN("";"", TRUE, FILTER($B$2:$B$14794, #REF!=$D$2:$D$14794))"),"#N/A")</f>
        <v>#N/A</v>
      </c>
    </row>
    <row r="12702">
      <c r="B12702" s="4" t="s">
        <v>3876</v>
      </c>
      <c r="C12702" s="12" t="str">
        <f>IFERROR(__xludf.DUMMYFUNCTION("TEXTJOIN("";"", TRUE, FILTER($B$2:$B$14794, #REF!=$D$2:$D$14794))"),"#N/A")</f>
        <v>#N/A</v>
      </c>
    </row>
    <row r="12703">
      <c r="B12703" s="4" t="s">
        <v>3879</v>
      </c>
      <c r="C12703" s="12" t="str">
        <f>IFERROR(__xludf.DUMMYFUNCTION("TEXTJOIN("";"", TRUE, FILTER($B$2:$B$14794, #REF!=$D$2:$D$14794))"),"#N/A")</f>
        <v>#N/A</v>
      </c>
    </row>
    <row r="12704">
      <c r="B12704" s="4" t="s">
        <v>3879</v>
      </c>
      <c r="C12704" s="12" t="str">
        <f>IFERROR(__xludf.DUMMYFUNCTION("TEXTJOIN("";"", TRUE, FILTER($B$2:$B$14794, #REF!=$D$2:$D$14794))"),"#N/A")</f>
        <v>#N/A</v>
      </c>
    </row>
    <row r="12705">
      <c r="B12705" s="4" t="s">
        <v>3879</v>
      </c>
      <c r="C12705" s="12" t="str">
        <f>IFERROR(__xludf.DUMMYFUNCTION("TEXTJOIN("";"", TRUE, FILTER($B$2:$B$14794, #REF!=$D$2:$D$14794))"),"#N/A")</f>
        <v>#N/A</v>
      </c>
    </row>
    <row r="12706">
      <c r="B12706" s="4" t="s">
        <v>3879</v>
      </c>
      <c r="C12706" s="12" t="str">
        <f>IFERROR(__xludf.DUMMYFUNCTION("TEXTJOIN("";"", TRUE, FILTER($B$2:$B$14794, #REF!=$D$2:$D$14794))"),"#N/A")</f>
        <v>#N/A</v>
      </c>
    </row>
    <row r="12707">
      <c r="B12707" s="4" t="s">
        <v>3879</v>
      </c>
      <c r="C12707" s="12" t="str">
        <f>IFERROR(__xludf.DUMMYFUNCTION("TEXTJOIN("";"", TRUE, FILTER($B$2:$B$14794, #REF!=$D$2:$D$14794))"),"#N/A")</f>
        <v>#N/A</v>
      </c>
    </row>
    <row r="12708">
      <c r="B12708" s="4" t="s">
        <v>3879</v>
      </c>
      <c r="C12708" s="12" t="str">
        <f>IFERROR(__xludf.DUMMYFUNCTION("TEXTJOIN("";"", TRUE, FILTER($B$2:$B$14794, #REF!=$D$2:$D$14794))"),"#N/A")</f>
        <v>#N/A</v>
      </c>
    </row>
    <row r="12709">
      <c r="B12709" s="4" t="s">
        <v>3879</v>
      </c>
      <c r="C12709" s="12" t="str">
        <f>IFERROR(__xludf.DUMMYFUNCTION("TEXTJOIN("";"", TRUE, FILTER($B$2:$B$14794, #REF!=$D$2:$D$14794))"),"#N/A")</f>
        <v>#N/A</v>
      </c>
    </row>
    <row r="12710">
      <c r="B12710" s="4" t="s">
        <v>3879</v>
      </c>
      <c r="C12710" s="12" t="str">
        <f>IFERROR(__xludf.DUMMYFUNCTION("TEXTJOIN("";"", TRUE, FILTER($B$2:$B$14794, #REF!=$D$2:$D$14794))"),"#N/A")</f>
        <v>#N/A</v>
      </c>
    </row>
    <row r="12711">
      <c r="B12711" s="4" t="s">
        <v>3879</v>
      </c>
      <c r="C12711" s="12" t="str">
        <f>IFERROR(__xludf.DUMMYFUNCTION("TEXTJOIN("";"", TRUE, FILTER($B$2:$B$14794, #REF!=$D$2:$D$14794))"),"#N/A")</f>
        <v>#N/A</v>
      </c>
    </row>
    <row r="12712">
      <c r="B12712" s="4" t="s">
        <v>3879</v>
      </c>
      <c r="C12712" s="12" t="str">
        <f>IFERROR(__xludf.DUMMYFUNCTION("TEXTJOIN("";"", TRUE, FILTER($B$2:$B$14794, #REF!=$D$2:$D$14794))"),"#N/A")</f>
        <v>#N/A</v>
      </c>
    </row>
    <row r="12713">
      <c r="B12713" s="4" t="s">
        <v>3881</v>
      </c>
      <c r="C12713" s="12" t="str">
        <f>IFERROR(__xludf.DUMMYFUNCTION("TEXTJOIN("";"", TRUE, FILTER($B$2:$B$14794, #REF!=$D$2:$D$14794))"),"#N/A")</f>
        <v>#N/A</v>
      </c>
    </row>
    <row r="12714">
      <c r="B12714" s="4" t="s">
        <v>3881</v>
      </c>
      <c r="C12714" s="12" t="str">
        <f>IFERROR(__xludf.DUMMYFUNCTION("TEXTJOIN("";"", TRUE, FILTER($B$2:$B$14794, #REF!=$D$2:$D$14794))"),"#N/A")</f>
        <v>#N/A</v>
      </c>
    </row>
    <row r="12715">
      <c r="B12715" s="4" t="s">
        <v>3881</v>
      </c>
      <c r="C12715" s="12" t="str">
        <f>IFERROR(__xludf.DUMMYFUNCTION("TEXTJOIN("";"", TRUE, FILTER($B$2:$B$14794, #REF!=$D$2:$D$14794))"),"#N/A")</f>
        <v>#N/A</v>
      </c>
    </row>
    <row r="12716">
      <c r="B12716" s="4" t="s">
        <v>3881</v>
      </c>
      <c r="C12716" s="12" t="str">
        <f>IFERROR(__xludf.DUMMYFUNCTION("TEXTJOIN("";"", TRUE, FILTER($B$2:$B$14794, #REF!=$D$2:$D$14794))"),"#N/A")</f>
        <v>#N/A</v>
      </c>
    </row>
    <row r="12717">
      <c r="B12717" s="4" t="s">
        <v>3881</v>
      </c>
      <c r="C12717" s="12" t="str">
        <f>IFERROR(__xludf.DUMMYFUNCTION("TEXTJOIN("";"", TRUE, FILTER($B$2:$B$14794, #REF!=$D$2:$D$14794))"),"#N/A")</f>
        <v>#N/A</v>
      </c>
    </row>
    <row r="12718">
      <c r="B12718" s="4" t="s">
        <v>3881</v>
      </c>
      <c r="C12718" s="12" t="str">
        <f>IFERROR(__xludf.DUMMYFUNCTION("TEXTJOIN("";"", TRUE, FILTER($B$2:$B$14794, #REF!=$D$2:$D$14794))"),"#N/A")</f>
        <v>#N/A</v>
      </c>
    </row>
    <row r="12719">
      <c r="B12719" s="4" t="s">
        <v>3881</v>
      </c>
      <c r="C12719" s="12" t="str">
        <f>IFERROR(__xludf.DUMMYFUNCTION("TEXTJOIN("";"", TRUE, FILTER($B$2:$B$14794, #REF!=$D$2:$D$14794))"),"#N/A")</f>
        <v>#N/A</v>
      </c>
    </row>
    <row r="12720">
      <c r="B12720" s="4" t="s">
        <v>3881</v>
      </c>
      <c r="C12720" s="12" t="str">
        <f>IFERROR(__xludf.DUMMYFUNCTION("TEXTJOIN("";"", TRUE, FILTER($B$2:$B$14794, #REF!=$D$2:$D$14794))"),"#N/A")</f>
        <v>#N/A</v>
      </c>
    </row>
    <row r="12721">
      <c r="B12721" s="4" t="s">
        <v>3881</v>
      </c>
      <c r="C12721" s="12" t="str">
        <f>IFERROR(__xludf.DUMMYFUNCTION("TEXTJOIN("";"", TRUE, FILTER($B$2:$B$14794, #REF!=$D$2:$D$14794))"),"#N/A")</f>
        <v>#N/A</v>
      </c>
    </row>
    <row r="12722">
      <c r="B12722" s="4" t="s">
        <v>3881</v>
      </c>
      <c r="C12722" s="12" t="str">
        <f>IFERROR(__xludf.DUMMYFUNCTION("TEXTJOIN("";"", TRUE, FILTER($B$2:$B$14794, #REF!=$D$2:$D$14794))"),"#N/A")</f>
        <v>#N/A</v>
      </c>
    </row>
    <row r="12723">
      <c r="B12723" s="4" t="s">
        <v>3883</v>
      </c>
      <c r="C12723" s="12" t="str">
        <f>IFERROR(__xludf.DUMMYFUNCTION("TEXTJOIN("";"", TRUE, FILTER($B$2:$B$14794, #REF!=$D$2:$D$14794))"),"#N/A")</f>
        <v>#N/A</v>
      </c>
    </row>
    <row r="12724">
      <c r="B12724" s="4" t="s">
        <v>3883</v>
      </c>
      <c r="C12724" s="12" t="str">
        <f>IFERROR(__xludf.DUMMYFUNCTION("TEXTJOIN("";"", TRUE, FILTER($B$2:$B$14794, #REF!=$D$2:$D$14794))"),"#N/A")</f>
        <v>#N/A</v>
      </c>
    </row>
    <row r="12725">
      <c r="B12725" s="4" t="s">
        <v>3883</v>
      </c>
      <c r="C12725" s="12" t="str">
        <f>IFERROR(__xludf.DUMMYFUNCTION("TEXTJOIN("";"", TRUE, FILTER($B$2:$B$14794, #REF!=$D$2:$D$14794))"),"#N/A")</f>
        <v>#N/A</v>
      </c>
    </row>
    <row r="12726">
      <c r="B12726" s="4" t="s">
        <v>3883</v>
      </c>
      <c r="C12726" s="12" t="str">
        <f>IFERROR(__xludf.DUMMYFUNCTION("TEXTJOIN("";"", TRUE, FILTER($B$2:$B$14794, #REF!=$D$2:$D$14794))"),"#N/A")</f>
        <v>#N/A</v>
      </c>
    </row>
    <row r="12727">
      <c r="B12727" s="4" t="s">
        <v>3883</v>
      </c>
      <c r="C12727" s="12" t="str">
        <f>IFERROR(__xludf.DUMMYFUNCTION("TEXTJOIN("";"", TRUE, FILTER($B$2:$B$14794, #REF!=$D$2:$D$14794))"),"#N/A")</f>
        <v>#N/A</v>
      </c>
    </row>
    <row r="12728">
      <c r="B12728" s="4" t="s">
        <v>3883</v>
      </c>
      <c r="C12728" s="12" t="str">
        <f>IFERROR(__xludf.DUMMYFUNCTION("TEXTJOIN("";"", TRUE, FILTER($B$2:$B$14794, #REF!=$D$2:$D$14794))"),"#N/A")</f>
        <v>#N/A</v>
      </c>
    </row>
    <row r="12729">
      <c r="B12729" s="4" t="s">
        <v>3883</v>
      </c>
      <c r="C12729" s="12" t="str">
        <f>IFERROR(__xludf.DUMMYFUNCTION("TEXTJOIN("";"", TRUE, FILTER($B$2:$B$14794, #REF!=$D$2:$D$14794))"),"#N/A")</f>
        <v>#N/A</v>
      </c>
    </row>
    <row r="12730">
      <c r="B12730" s="4" t="s">
        <v>3883</v>
      </c>
      <c r="C12730" s="12" t="str">
        <f>IFERROR(__xludf.DUMMYFUNCTION("TEXTJOIN("";"", TRUE, FILTER($B$2:$B$14794, #REF!=$D$2:$D$14794))"),"#N/A")</f>
        <v>#N/A</v>
      </c>
    </row>
    <row r="12731">
      <c r="B12731" s="4" t="s">
        <v>3883</v>
      </c>
      <c r="C12731" s="12" t="str">
        <f>IFERROR(__xludf.DUMMYFUNCTION("TEXTJOIN("";"", TRUE, FILTER($B$2:$B$14794, #REF!=$D$2:$D$14794))"),"#N/A")</f>
        <v>#N/A</v>
      </c>
    </row>
    <row r="12732">
      <c r="B12732" s="4" t="s">
        <v>3883</v>
      </c>
      <c r="C12732" s="12" t="str">
        <f>IFERROR(__xludf.DUMMYFUNCTION("TEXTJOIN("";"", TRUE, FILTER($B$2:$B$14794, #REF!=$D$2:$D$14794))"),"#N/A")</f>
        <v>#N/A</v>
      </c>
    </row>
    <row r="12733">
      <c r="B12733" s="4" t="s">
        <v>3885</v>
      </c>
      <c r="C12733" s="12" t="str">
        <f>IFERROR(__xludf.DUMMYFUNCTION("TEXTJOIN("";"", TRUE, FILTER($B$2:$B$14794, #REF!=$D$2:$D$14794))"),"#N/A")</f>
        <v>#N/A</v>
      </c>
    </row>
    <row r="12734">
      <c r="B12734" s="4" t="s">
        <v>3885</v>
      </c>
      <c r="C12734" s="12" t="str">
        <f>IFERROR(__xludf.DUMMYFUNCTION("TEXTJOIN("";"", TRUE, FILTER($B$2:$B$14794, #REF!=$D$2:$D$14794))"),"#N/A")</f>
        <v>#N/A</v>
      </c>
    </row>
    <row r="12735">
      <c r="B12735" s="4" t="s">
        <v>3885</v>
      </c>
      <c r="C12735" s="12" t="str">
        <f>IFERROR(__xludf.DUMMYFUNCTION("TEXTJOIN("";"", TRUE, FILTER($B$2:$B$14794, #REF!=$D$2:$D$14794))"),"#N/A")</f>
        <v>#N/A</v>
      </c>
    </row>
    <row r="12736">
      <c r="B12736" s="4" t="s">
        <v>3885</v>
      </c>
      <c r="C12736" s="12" t="str">
        <f>IFERROR(__xludf.DUMMYFUNCTION("TEXTJOIN("";"", TRUE, FILTER($B$2:$B$14794, #REF!=$D$2:$D$14794))"),"#N/A")</f>
        <v>#N/A</v>
      </c>
    </row>
    <row r="12737">
      <c r="B12737" s="4" t="s">
        <v>3885</v>
      </c>
      <c r="C12737" s="12" t="str">
        <f>IFERROR(__xludf.DUMMYFUNCTION("TEXTJOIN("";"", TRUE, FILTER($B$2:$B$14794, #REF!=$D$2:$D$14794))"),"#N/A")</f>
        <v>#N/A</v>
      </c>
    </row>
    <row r="12738">
      <c r="B12738" s="4" t="s">
        <v>3885</v>
      </c>
      <c r="C12738" s="12" t="str">
        <f>IFERROR(__xludf.DUMMYFUNCTION("TEXTJOIN("";"", TRUE, FILTER($B$2:$B$14794, #REF!=$D$2:$D$14794))"),"#N/A")</f>
        <v>#N/A</v>
      </c>
    </row>
    <row r="12739">
      <c r="B12739" s="4" t="s">
        <v>3885</v>
      </c>
      <c r="C12739" s="12" t="str">
        <f>IFERROR(__xludf.DUMMYFUNCTION("TEXTJOIN("";"", TRUE, FILTER($B$2:$B$14794, #REF!=$D$2:$D$14794))"),"#N/A")</f>
        <v>#N/A</v>
      </c>
    </row>
    <row r="12740">
      <c r="B12740" s="4" t="s">
        <v>3885</v>
      </c>
      <c r="C12740" s="12" t="str">
        <f>IFERROR(__xludf.DUMMYFUNCTION("TEXTJOIN("";"", TRUE, FILTER($B$2:$B$14794, #REF!=$D$2:$D$14794))"),"#N/A")</f>
        <v>#N/A</v>
      </c>
    </row>
    <row r="12741">
      <c r="B12741" s="4" t="s">
        <v>3885</v>
      </c>
      <c r="C12741" s="12" t="str">
        <f>IFERROR(__xludf.DUMMYFUNCTION("TEXTJOIN("";"", TRUE, FILTER($B$2:$B$14794, #REF!=$D$2:$D$14794))"),"#N/A")</f>
        <v>#N/A</v>
      </c>
    </row>
    <row r="12742">
      <c r="B12742" s="4" t="s">
        <v>3885</v>
      </c>
      <c r="C12742" s="12" t="str">
        <f>IFERROR(__xludf.DUMMYFUNCTION("TEXTJOIN("";"", TRUE, FILTER($B$2:$B$14794, #REF!=$D$2:$D$14794))"),"#N/A")</f>
        <v>#N/A</v>
      </c>
    </row>
    <row r="12743">
      <c r="B12743" s="4" t="s">
        <v>3887</v>
      </c>
      <c r="C12743" s="12" t="str">
        <f>IFERROR(__xludf.DUMMYFUNCTION("TEXTJOIN("";"", TRUE, FILTER($B$2:$B$14794, #REF!=$D$2:$D$14794))"),"#N/A")</f>
        <v>#N/A</v>
      </c>
    </row>
    <row r="12744">
      <c r="B12744" s="4" t="s">
        <v>3887</v>
      </c>
      <c r="C12744" s="12" t="str">
        <f>IFERROR(__xludf.DUMMYFUNCTION("TEXTJOIN("";"", TRUE, FILTER($B$2:$B$14794, #REF!=$D$2:$D$14794))"),"#N/A")</f>
        <v>#N/A</v>
      </c>
    </row>
    <row r="12745">
      <c r="B12745" s="4" t="s">
        <v>3887</v>
      </c>
      <c r="C12745" s="12" t="str">
        <f>IFERROR(__xludf.DUMMYFUNCTION("TEXTJOIN("";"", TRUE, FILTER($B$2:$B$14794, #REF!=$D$2:$D$14794))"),"#N/A")</f>
        <v>#N/A</v>
      </c>
    </row>
    <row r="12746">
      <c r="B12746" s="4" t="s">
        <v>3887</v>
      </c>
      <c r="C12746" s="12" t="str">
        <f>IFERROR(__xludf.DUMMYFUNCTION("TEXTJOIN("";"", TRUE, FILTER($B$2:$B$14794, #REF!=$D$2:$D$14794))"),"#N/A")</f>
        <v>#N/A</v>
      </c>
    </row>
    <row r="12747">
      <c r="B12747" s="4" t="s">
        <v>3887</v>
      </c>
      <c r="C12747" s="12" t="str">
        <f>IFERROR(__xludf.DUMMYFUNCTION("TEXTJOIN("";"", TRUE, FILTER($B$2:$B$14794, #REF!=$D$2:$D$14794))"),"#N/A")</f>
        <v>#N/A</v>
      </c>
    </row>
    <row r="12748">
      <c r="B12748" s="4" t="s">
        <v>3887</v>
      </c>
      <c r="C12748" s="12" t="str">
        <f>IFERROR(__xludf.DUMMYFUNCTION("TEXTJOIN("";"", TRUE, FILTER($B$2:$B$14794, #REF!=$D$2:$D$14794))"),"#N/A")</f>
        <v>#N/A</v>
      </c>
    </row>
    <row r="12749">
      <c r="B12749" s="4" t="s">
        <v>3887</v>
      </c>
      <c r="C12749" s="12" t="str">
        <f>IFERROR(__xludf.DUMMYFUNCTION("TEXTJOIN("";"", TRUE, FILTER($B$2:$B$14794, #REF!=$D$2:$D$14794))"),"#N/A")</f>
        <v>#N/A</v>
      </c>
    </row>
    <row r="12750">
      <c r="B12750" s="4" t="s">
        <v>3887</v>
      </c>
      <c r="C12750" s="12" t="str">
        <f>IFERROR(__xludf.DUMMYFUNCTION("TEXTJOIN("";"", TRUE, FILTER($B$2:$B$14794, #REF!=$D$2:$D$14794))"),"#N/A")</f>
        <v>#N/A</v>
      </c>
    </row>
    <row r="12751">
      <c r="B12751" s="4" t="s">
        <v>3887</v>
      </c>
      <c r="C12751" s="12" t="str">
        <f>IFERROR(__xludf.DUMMYFUNCTION("TEXTJOIN("";"", TRUE, FILTER($B$2:$B$14794, #REF!=$D$2:$D$14794))"),"#N/A")</f>
        <v>#N/A</v>
      </c>
    </row>
    <row r="12752">
      <c r="B12752" s="4" t="s">
        <v>3887</v>
      </c>
      <c r="C12752" s="12" t="str">
        <f>IFERROR(__xludf.DUMMYFUNCTION("TEXTJOIN("";"", TRUE, FILTER($B$2:$B$14794, #REF!=$D$2:$D$14794))"),"#N/A")</f>
        <v>#N/A</v>
      </c>
    </row>
    <row r="12753">
      <c r="B12753" s="4" t="s">
        <v>3889</v>
      </c>
      <c r="C12753" s="12" t="str">
        <f>IFERROR(__xludf.DUMMYFUNCTION("TEXTJOIN("";"", TRUE, FILTER($B$2:$B$14794, #REF!=$D$2:$D$14794))"),"#N/A")</f>
        <v>#N/A</v>
      </c>
    </row>
    <row r="12754">
      <c r="B12754" s="4" t="s">
        <v>3889</v>
      </c>
      <c r="C12754" s="12" t="str">
        <f>IFERROR(__xludf.DUMMYFUNCTION("TEXTJOIN("";"", TRUE, FILTER($B$2:$B$14794, #REF!=$D$2:$D$14794))"),"#N/A")</f>
        <v>#N/A</v>
      </c>
    </row>
    <row r="12755">
      <c r="B12755" s="4" t="s">
        <v>3889</v>
      </c>
      <c r="C12755" s="12" t="str">
        <f>IFERROR(__xludf.DUMMYFUNCTION("TEXTJOIN("";"", TRUE, FILTER($B$2:$B$14794, #REF!=$D$2:$D$14794))"),"#N/A")</f>
        <v>#N/A</v>
      </c>
    </row>
    <row r="12756">
      <c r="B12756" s="4" t="s">
        <v>3889</v>
      </c>
      <c r="C12756" s="12" t="str">
        <f>IFERROR(__xludf.DUMMYFUNCTION("TEXTJOIN("";"", TRUE, FILTER($B$2:$B$14794, #REF!=$D$2:$D$14794))"),"#N/A")</f>
        <v>#N/A</v>
      </c>
    </row>
    <row r="12757">
      <c r="B12757" s="4" t="s">
        <v>3889</v>
      </c>
      <c r="C12757" s="12" t="str">
        <f>IFERROR(__xludf.DUMMYFUNCTION("TEXTJOIN("";"", TRUE, FILTER($B$2:$B$14794, #REF!=$D$2:$D$14794))"),"#N/A")</f>
        <v>#N/A</v>
      </c>
    </row>
    <row r="12758">
      <c r="B12758" s="4" t="s">
        <v>3889</v>
      </c>
      <c r="C12758" s="12" t="str">
        <f>IFERROR(__xludf.DUMMYFUNCTION("TEXTJOIN("";"", TRUE, FILTER($B$2:$B$14794, #REF!=$D$2:$D$14794))"),"#N/A")</f>
        <v>#N/A</v>
      </c>
    </row>
    <row r="12759">
      <c r="B12759" s="4" t="s">
        <v>3889</v>
      </c>
      <c r="C12759" s="12" t="str">
        <f>IFERROR(__xludf.DUMMYFUNCTION("TEXTJOIN("";"", TRUE, FILTER($B$2:$B$14794, #REF!=$D$2:$D$14794))"),"#N/A")</f>
        <v>#N/A</v>
      </c>
    </row>
    <row r="12760">
      <c r="B12760" s="4" t="s">
        <v>3889</v>
      </c>
      <c r="C12760" s="12" t="str">
        <f>IFERROR(__xludf.DUMMYFUNCTION("TEXTJOIN("";"", TRUE, FILTER($B$2:$B$14794, #REF!=$D$2:$D$14794))"),"#N/A")</f>
        <v>#N/A</v>
      </c>
    </row>
    <row r="12761">
      <c r="B12761" s="4" t="s">
        <v>3889</v>
      </c>
      <c r="C12761" s="12" t="str">
        <f>IFERROR(__xludf.DUMMYFUNCTION("TEXTJOIN("";"", TRUE, FILTER($B$2:$B$14794, #REF!=$D$2:$D$14794))"),"#N/A")</f>
        <v>#N/A</v>
      </c>
    </row>
    <row r="12762">
      <c r="B12762" s="4" t="s">
        <v>3889</v>
      </c>
      <c r="C12762" s="12" t="str">
        <f>IFERROR(__xludf.DUMMYFUNCTION("TEXTJOIN("";"", TRUE, FILTER($B$2:$B$14794, #REF!=$D$2:$D$14794))"),"#N/A")</f>
        <v>#N/A</v>
      </c>
    </row>
    <row r="12763">
      <c r="B12763" s="4" t="s">
        <v>3891</v>
      </c>
      <c r="C12763" s="12" t="str">
        <f>IFERROR(__xludf.DUMMYFUNCTION("TEXTJOIN("";"", TRUE, FILTER($B$2:$B$14794, #REF!=$D$2:$D$14794))"),"#N/A")</f>
        <v>#N/A</v>
      </c>
    </row>
    <row r="12764">
      <c r="B12764" s="4" t="s">
        <v>3891</v>
      </c>
      <c r="C12764" s="12" t="str">
        <f>IFERROR(__xludf.DUMMYFUNCTION("TEXTJOIN("";"", TRUE, FILTER($B$2:$B$14794, #REF!=$D$2:$D$14794))"),"#N/A")</f>
        <v>#N/A</v>
      </c>
    </row>
    <row r="12765">
      <c r="B12765" s="4" t="s">
        <v>3891</v>
      </c>
      <c r="C12765" s="12" t="str">
        <f>IFERROR(__xludf.DUMMYFUNCTION("TEXTJOIN("";"", TRUE, FILTER($B$2:$B$14794, #REF!=$D$2:$D$14794))"),"#N/A")</f>
        <v>#N/A</v>
      </c>
    </row>
    <row r="12766">
      <c r="B12766" s="4" t="s">
        <v>3891</v>
      </c>
      <c r="C12766" s="12" t="str">
        <f>IFERROR(__xludf.DUMMYFUNCTION("TEXTJOIN("";"", TRUE, FILTER($B$2:$B$14794, #REF!=$D$2:$D$14794))"),"#N/A")</f>
        <v>#N/A</v>
      </c>
    </row>
    <row r="12767">
      <c r="B12767" s="4" t="s">
        <v>3891</v>
      </c>
      <c r="C12767" s="12" t="str">
        <f>IFERROR(__xludf.DUMMYFUNCTION("TEXTJOIN("";"", TRUE, FILTER($B$2:$B$14794, #REF!=$D$2:$D$14794))"),"#N/A")</f>
        <v>#N/A</v>
      </c>
    </row>
    <row r="12768">
      <c r="B12768" s="4" t="s">
        <v>3891</v>
      </c>
      <c r="C12768" s="12" t="str">
        <f>IFERROR(__xludf.DUMMYFUNCTION("TEXTJOIN("";"", TRUE, FILTER($B$2:$B$14794, #REF!=$D$2:$D$14794))"),"#N/A")</f>
        <v>#N/A</v>
      </c>
    </row>
    <row r="12769">
      <c r="B12769" s="4" t="s">
        <v>3891</v>
      </c>
      <c r="C12769" s="12" t="str">
        <f>IFERROR(__xludf.DUMMYFUNCTION("TEXTJOIN("";"", TRUE, FILTER($B$2:$B$14794, #REF!=$D$2:$D$14794))"),"#N/A")</f>
        <v>#N/A</v>
      </c>
    </row>
    <row r="12770">
      <c r="B12770" s="4" t="s">
        <v>3891</v>
      </c>
      <c r="C12770" s="12" t="str">
        <f>IFERROR(__xludf.DUMMYFUNCTION("TEXTJOIN("";"", TRUE, FILTER($B$2:$B$14794, #REF!=$D$2:$D$14794))"),"#N/A")</f>
        <v>#N/A</v>
      </c>
    </row>
    <row r="12771">
      <c r="B12771" s="4" t="s">
        <v>3891</v>
      </c>
      <c r="C12771" s="12" t="str">
        <f>IFERROR(__xludf.DUMMYFUNCTION("TEXTJOIN("";"", TRUE, FILTER($B$2:$B$14794, #REF!=$D$2:$D$14794))"),"#N/A")</f>
        <v>#N/A</v>
      </c>
    </row>
    <row r="12772">
      <c r="B12772" s="4" t="s">
        <v>3891</v>
      </c>
      <c r="C12772" s="12" t="str">
        <f>IFERROR(__xludf.DUMMYFUNCTION("TEXTJOIN("";"", TRUE, FILTER($B$2:$B$14794, #REF!=$D$2:$D$14794))"),"#N/A")</f>
        <v>#N/A</v>
      </c>
    </row>
    <row r="12773">
      <c r="B12773" s="4" t="s">
        <v>3893</v>
      </c>
      <c r="C12773" s="12" t="str">
        <f>IFERROR(__xludf.DUMMYFUNCTION("TEXTJOIN("";"", TRUE, FILTER($B$2:$B$14794, #REF!=$D$2:$D$14794))"),"#N/A")</f>
        <v>#N/A</v>
      </c>
    </row>
    <row r="12774">
      <c r="B12774" s="4" t="s">
        <v>3893</v>
      </c>
      <c r="C12774" s="12" t="str">
        <f>IFERROR(__xludf.DUMMYFUNCTION("TEXTJOIN("";"", TRUE, FILTER($B$2:$B$14794, #REF!=$D$2:$D$14794))"),"#N/A")</f>
        <v>#N/A</v>
      </c>
    </row>
    <row r="12775">
      <c r="B12775" s="4" t="s">
        <v>3893</v>
      </c>
      <c r="C12775" s="12" t="str">
        <f>IFERROR(__xludf.DUMMYFUNCTION("TEXTJOIN("";"", TRUE, FILTER($B$2:$B$14794, #REF!=$D$2:$D$14794))"),"#N/A")</f>
        <v>#N/A</v>
      </c>
    </row>
    <row r="12776">
      <c r="B12776" s="4" t="s">
        <v>3893</v>
      </c>
      <c r="C12776" s="12" t="str">
        <f>IFERROR(__xludf.DUMMYFUNCTION("TEXTJOIN("";"", TRUE, FILTER($B$2:$B$14794, #REF!=$D$2:$D$14794))"),"#N/A")</f>
        <v>#N/A</v>
      </c>
    </row>
    <row r="12777">
      <c r="B12777" s="4" t="s">
        <v>3893</v>
      </c>
      <c r="C12777" s="12" t="str">
        <f>IFERROR(__xludf.DUMMYFUNCTION("TEXTJOIN("";"", TRUE, FILTER($B$2:$B$14794, #REF!=$D$2:$D$14794))"),"#N/A")</f>
        <v>#N/A</v>
      </c>
    </row>
    <row r="12778">
      <c r="B12778" s="4" t="s">
        <v>3893</v>
      </c>
      <c r="C12778" s="12" t="str">
        <f>IFERROR(__xludf.DUMMYFUNCTION("TEXTJOIN("";"", TRUE, FILTER($B$2:$B$14794, #REF!=$D$2:$D$14794))"),"#N/A")</f>
        <v>#N/A</v>
      </c>
    </row>
    <row r="12779">
      <c r="B12779" s="4" t="s">
        <v>3893</v>
      </c>
      <c r="C12779" s="12" t="str">
        <f>IFERROR(__xludf.DUMMYFUNCTION("TEXTJOIN("";"", TRUE, FILTER($B$2:$B$14794, #REF!=$D$2:$D$14794))"),"#N/A")</f>
        <v>#N/A</v>
      </c>
    </row>
    <row r="12780">
      <c r="B12780" s="4" t="s">
        <v>3893</v>
      </c>
      <c r="C12780" s="12" t="str">
        <f>IFERROR(__xludf.DUMMYFUNCTION("TEXTJOIN("";"", TRUE, FILTER($B$2:$B$14794, #REF!=$D$2:$D$14794))"),"#N/A")</f>
        <v>#N/A</v>
      </c>
    </row>
    <row r="12781">
      <c r="B12781" s="4" t="s">
        <v>3893</v>
      </c>
      <c r="C12781" s="12" t="str">
        <f>IFERROR(__xludf.DUMMYFUNCTION("TEXTJOIN("";"", TRUE, FILTER($B$2:$B$14794, #REF!=$D$2:$D$14794))"),"#N/A")</f>
        <v>#N/A</v>
      </c>
    </row>
    <row r="12782">
      <c r="B12782" s="4" t="s">
        <v>3893</v>
      </c>
      <c r="C12782" s="12" t="str">
        <f>IFERROR(__xludf.DUMMYFUNCTION("TEXTJOIN("";"", TRUE, FILTER($B$2:$B$14794, #REF!=$D$2:$D$14794))"),"#N/A")</f>
        <v>#N/A</v>
      </c>
    </row>
    <row r="12783">
      <c r="B12783" s="4" t="s">
        <v>3895</v>
      </c>
      <c r="C12783" s="12" t="str">
        <f>IFERROR(__xludf.DUMMYFUNCTION("TEXTJOIN("";"", TRUE, FILTER($B$2:$B$14794, #REF!=$D$2:$D$14794))"),"#N/A")</f>
        <v>#N/A</v>
      </c>
    </row>
    <row r="12784">
      <c r="B12784" s="4" t="s">
        <v>3895</v>
      </c>
      <c r="C12784" s="12" t="str">
        <f>IFERROR(__xludf.DUMMYFUNCTION("TEXTJOIN("";"", TRUE, FILTER($B$2:$B$14794, #REF!=$D$2:$D$14794))"),"#N/A")</f>
        <v>#N/A</v>
      </c>
    </row>
    <row r="12785">
      <c r="B12785" s="4" t="s">
        <v>3895</v>
      </c>
      <c r="C12785" s="12" t="str">
        <f>IFERROR(__xludf.DUMMYFUNCTION("TEXTJOIN("";"", TRUE, FILTER($B$2:$B$14794, #REF!=$D$2:$D$14794))"),"#N/A")</f>
        <v>#N/A</v>
      </c>
    </row>
    <row r="12786">
      <c r="B12786" s="4" t="s">
        <v>3895</v>
      </c>
      <c r="C12786" s="12" t="str">
        <f>IFERROR(__xludf.DUMMYFUNCTION("TEXTJOIN("";"", TRUE, FILTER($B$2:$B$14794, #REF!=$D$2:$D$14794))"),"#N/A")</f>
        <v>#N/A</v>
      </c>
    </row>
    <row r="12787">
      <c r="B12787" s="4" t="s">
        <v>3895</v>
      </c>
      <c r="C12787" s="12" t="str">
        <f>IFERROR(__xludf.DUMMYFUNCTION("TEXTJOIN("";"", TRUE, FILTER($B$2:$B$14794, #REF!=$D$2:$D$14794))"),"#N/A")</f>
        <v>#N/A</v>
      </c>
    </row>
    <row r="12788">
      <c r="B12788" s="4" t="s">
        <v>3895</v>
      </c>
      <c r="C12788" s="12" t="str">
        <f>IFERROR(__xludf.DUMMYFUNCTION("TEXTJOIN("";"", TRUE, FILTER($B$2:$B$14794, #REF!=$D$2:$D$14794))"),"#N/A")</f>
        <v>#N/A</v>
      </c>
    </row>
    <row r="12789">
      <c r="B12789" s="4" t="s">
        <v>3895</v>
      </c>
      <c r="C12789" s="12" t="str">
        <f>IFERROR(__xludf.DUMMYFUNCTION("TEXTJOIN("";"", TRUE, FILTER($B$2:$B$14794, #REF!=$D$2:$D$14794))"),"#N/A")</f>
        <v>#N/A</v>
      </c>
    </row>
    <row r="12790">
      <c r="B12790" s="4" t="s">
        <v>3895</v>
      </c>
      <c r="C12790" s="12" t="str">
        <f>IFERROR(__xludf.DUMMYFUNCTION("TEXTJOIN("";"", TRUE, FILTER($B$2:$B$14794, #REF!=$D$2:$D$14794))"),"#N/A")</f>
        <v>#N/A</v>
      </c>
    </row>
    <row r="12791">
      <c r="B12791" s="4" t="s">
        <v>3895</v>
      </c>
      <c r="C12791" s="12" t="str">
        <f>IFERROR(__xludf.DUMMYFUNCTION("TEXTJOIN("";"", TRUE, FILTER($B$2:$B$14794, #REF!=$D$2:$D$14794))"),"#N/A")</f>
        <v>#N/A</v>
      </c>
    </row>
    <row r="12792">
      <c r="B12792" s="4" t="s">
        <v>3895</v>
      </c>
      <c r="C12792" s="12" t="str">
        <f>IFERROR(__xludf.DUMMYFUNCTION("TEXTJOIN("";"", TRUE, FILTER($B$2:$B$14794, #REF!=$D$2:$D$14794))"),"#N/A")</f>
        <v>#N/A</v>
      </c>
    </row>
    <row r="12793">
      <c r="B12793" s="4" t="s">
        <v>3897</v>
      </c>
      <c r="C12793" s="12" t="str">
        <f>IFERROR(__xludf.DUMMYFUNCTION("TEXTJOIN("";"", TRUE, FILTER($B$2:$B$14794, #REF!=$D$2:$D$14794))"),"#N/A")</f>
        <v>#N/A</v>
      </c>
    </row>
    <row r="12794">
      <c r="B12794" s="4" t="s">
        <v>3897</v>
      </c>
      <c r="C12794" s="12" t="str">
        <f>IFERROR(__xludf.DUMMYFUNCTION("TEXTJOIN("";"", TRUE, FILTER($B$2:$B$14794, #REF!=$D$2:$D$14794))"),"#N/A")</f>
        <v>#N/A</v>
      </c>
    </row>
    <row r="12795">
      <c r="B12795" s="4" t="s">
        <v>3897</v>
      </c>
      <c r="C12795" s="12" t="str">
        <f>IFERROR(__xludf.DUMMYFUNCTION("TEXTJOIN("";"", TRUE, FILTER($B$2:$B$14794, #REF!=$D$2:$D$14794))"),"#N/A")</f>
        <v>#N/A</v>
      </c>
    </row>
    <row r="12796">
      <c r="B12796" s="4" t="s">
        <v>3897</v>
      </c>
      <c r="C12796" s="12" t="str">
        <f>IFERROR(__xludf.DUMMYFUNCTION("TEXTJOIN("";"", TRUE, FILTER($B$2:$B$14794, #REF!=$D$2:$D$14794))"),"#N/A")</f>
        <v>#N/A</v>
      </c>
    </row>
    <row r="12797">
      <c r="B12797" s="4" t="s">
        <v>3897</v>
      </c>
      <c r="C12797" s="12" t="str">
        <f>IFERROR(__xludf.DUMMYFUNCTION("TEXTJOIN("";"", TRUE, FILTER($B$2:$B$14794, #REF!=$D$2:$D$14794))"),"#N/A")</f>
        <v>#N/A</v>
      </c>
    </row>
    <row r="12798">
      <c r="B12798" s="4" t="s">
        <v>3897</v>
      </c>
      <c r="C12798" s="12" t="str">
        <f>IFERROR(__xludf.DUMMYFUNCTION("TEXTJOIN("";"", TRUE, FILTER($B$2:$B$14794, #REF!=$D$2:$D$14794))"),"#N/A")</f>
        <v>#N/A</v>
      </c>
    </row>
    <row r="12799">
      <c r="B12799" s="4" t="s">
        <v>3897</v>
      </c>
      <c r="C12799" s="12" t="str">
        <f>IFERROR(__xludf.DUMMYFUNCTION("TEXTJOIN("";"", TRUE, FILTER($B$2:$B$14794, #REF!=$D$2:$D$14794))"),"#N/A")</f>
        <v>#N/A</v>
      </c>
    </row>
    <row r="12800">
      <c r="B12800" s="4" t="s">
        <v>3897</v>
      </c>
      <c r="C12800" s="12" t="str">
        <f>IFERROR(__xludf.DUMMYFUNCTION("TEXTJOIN("";"", TRUE, FILTER($B$2:$B$14794, #REF!=$D$2:$D$14794))"),"#N/A")</f>
        <v>#N/A</v>
      </c>
    </row>
    <row r="12801">
      <c r="B12801" s="4" t="s">
        <v>3897</v>
      </c>
      <c r="C12801" s="12" t="str">
        <f>IFERROR(__xludf.DUMMYFUNCTION("TEXTJOIN("";"", TRUE, FILTER($B$2:$B$14794, #REF!=$D$2:$D$14794))"),"#N/A")</f>
        <v>#N/A</v>
      </c>
    </row>
    <row r="12802">
      <c r="B12802" s="4" t="s">
        <v>3897</v>
      </c>
      <c r="C12802" s="12" t="str">
        <f>IFERROR(__xludf.DUMMYFUNCTION("TEXTJOIN("";"", TRUE, FILTER($B$2:$B$14794, #REF!=$D$2:$D$14794))"),"#N/A")</f>
        <v>#N/A</v>
      </c>
    </row>
    <row r="12803">
      <c r="B12803" s="4" t="s">
        <v>3900</v>
      </c>
      <c r="C12803" s="12" t="str">
        <f>IFERROR(__xludf.DUMMYFUNCTION("TEXTJOIN("";"", TRUE, FILTER($B$2:$B$14794, #REF!=$D$2:$D$14794))"),"#N/A")</f>
        <v>#N/A</v>
      </c>
    </row>
    <row r="12804">
      <c r="B12804" s="4" t="s">
        <v>3900</v>
      </c>
      <c r="C12804" s="12" t="str">
        <f>IFERROR(__xludf.DUMMYFUNCTION("TEXTJOIN("";"", TRUE, FILTER($B$2:$B$14794, #REF!=$D$2:$D$14794))"),"#N/A")</f>
        <v>#N/A</v>
      </c>
    </row>
    <row r="12805">
      <c r="B12805" s="4" t="s">
        <v>3900</v>
      </c>
      <c r="C12805" s="12" t="str">
        <f>IFERROR(__xludf.DUMMYFUNCTION("TEXTJOIN("";"", TRUE, FILTER($B$2:$B$14794, #REF!=$D$2:$D$14794))"),"#N/A")</f>
        <v>#N/A</v>
      </c>
    </row>
    <row r="12806">
      <c r="B12806" s="4" t="s">
        <v>3900</v>
      </c>
      <c r="C12806" s="12" t="str">
        <f>IFERROR(__xludf.DUMMYFUNCTION("TEXTJOIN("";"", TRUE, FILTER($B$2:$B$14794, #REF!=$D$2:$D$14794))"),"#N/A")</f>
        <v>#N/A</v>
      </c>
    </row>
    <row r="12807">
      <c r="B12807" s="4" t="s">
        <v>3900</v>
      </c>
      <c r="C12807" s="12" t="str">
        <f>IFERROR(__xludf.DUMMYFUNCTION("TEXTJOIN("";"", TRUE, FILTER($B$2:$B$14794, #REF!=$D$2:$D$14794))"),"#N/A")</f>
        <v>#N/A</v>
      </c>
    </row>
    <row r="12808">
      <c r="B12808" s="4" t="s">
        <v>3900</v>
      </c>
      <c r="C12808" s="12" t="str">
        <f>IFERROR(__xludf.DUMMYFUNCTION("TEXTJOIN("";"", TRUE, FILTER($B$2:$B$14794, #REF!=$D$2:$D$14794))"),"#N/A")</f>
        <v>#N/A</v>
      </c>
    </row>
    <row r="12809">
      <c r="B12809" s="4" t="s">
        <v>3900</v>
      </c>
      <c r="C12809" s="12" t="str">
        <f>IFERROR(__xludf.DUMMYFUNCTION("TEXTJOIN("";"", TRUE, FILTER($B$2:$B$14794, #REF!=$D$2:$D$14794))"),"#N/A")</f>
        <v>#N/A</v>
      </c>
    </row>
    <row r="12810">
      <c r="B12810" s="4" t="s">
        <v>3900</v>
      </c>
      <c r="C12810" s="12" t="str">
        <f>IFERROR(__xludf.DUMMYFUNCTION("TEXTJOIN("";"", TRUE, FILTER($B$2:$B$14794, #REF!=$D$2:$D$14794))"),"#N/A")</f>
        <v>#N/A</v>
      </c>
    </row>
    <row r="12811">
      <c r="B12811" s="4" t="s">
        <v>3900</v>
      </c>
      <c r="C12811" s="12" t="str">
        <f>IFERROR(__xludf.DUMMYFUNCTION("TEXTJOIN("";"", TRUE, FILTER($B$2:$B$14794, #REF!=$D$2:$D$14794))"),"#N/A")</f>
        <v>#N/A</v>
      </c>
    </row>
    <row r="12812">
      <c r="B12812" s="4" t="s">
        <v>3900</v>
      </c>
      <c r="C12812" s="12" t="str">
        <f>IFERROR(__xludf.DUMMYFUNCTION("TEXTJOIN("";"", TRUE, FILTER($B$2:$B$14794, #REF!=$D$2:$D$14794))"),"#N/A")</f>
        <v>#N/A</v>
      </c>
    </row>
    <row r="12813">
      <c r="B12813" s="4" t="s">
        <v>3902</v>
      </c>
      <c r="C12813" s="12" t="str">
        <f>IFERROR(__xludf.DUMMYFUNCTION("TEXTJOIN("";"", TRUE, FILTER($B$2:$B$14794, #REF!=$D$2:$D$14794))"),"#N/A")</f>
        <v>#N/A</v>
      </c>
    </row>
    <row r="12814">
      <c r="B12814" s="4" t="s">
        <v>3902</v>
      </c>
      <c r="C12814" s="12" t="str">
        <f>IFERROR(__xludf.DUMMYFUNCTION("TEXTJOIN("";"", TRUE, FILTER($B$2:$B$14794, #REF!=$D$2:$D$14794))"),"#N/A")</f>
        <v>#N/A</v>
      </c>
    </row>
    <row r="12815">
      <c r="B12815" s="4" t="s">
        <v>3902</v>
      </c>
      <c r="C12815" s="12" t="str">
        <f>IFERROR(__xludf.DUMMYFUNCTION("TEXTJOIN("";"", TRUE, FILTER($B$2:$B$14794, #REF!=$D$2:$D$14794))"),"#N/A")</f>
        <v>#N/A</v>
      </c>
    </row>
    <row r="12816">
      <c r="B12816" s="4" t="s">
        <v>3902</v>
      </c>
      <c r="C12816" s="12" t="str">
        <f>IFERROR(__xludf.DUMMYFUNCTION("TEXTJOIN("";"", TRUE, FILTER($B$2:$B$14794, #REF!=$D$2:$D$14794))"),"#N/A")</f>
        <v>#N/A</v>
      </c>
    </row>
    <row r="12817">
      <c r="B12817" s="4" t="s">
        <v>3902</v>
      </c>
      <c r="C12817" s="12" t="str">
        <f>IFERROR(__xludf.DUMMYFUNCTION("TEXTJOIN("";"", TRUE, FILTER($B$2:$B$14794, #REF!=$D$2:$D$14794))"),"#N/A")</f>
        <v>#N/A</v>
      </c>
    </row>
    <row r="12818">
      <c r="B12818" s="4" t="s">
        <v>3902</v>
      </c>
      <c r="C12818" s="12" t="str">
        <f>IFERROR(__xludf.DUMMYFUNCTION("TEXTJOIN("";"", TRUE, FILTER($B$2:$B$14794, #REF!=$D$2:$D$14794))"),"#N/A")</f>
        <v>#N/A</v>
      </c>
    </row>
    <row r="12819">
      <c r="B12819" s="4" t="s">
        <v>3902</v>
      </c>
      <c r="C12819" s="12" t="str">
        <f>IFERROR(__xludf.DUMMYFUNCTION("TEXTJOIN("";"", TRUE, FILTER($B$2:$B$14794, #REF!=$D$2:$D$14794))"),"#N/A")</f>
        <v>#N/A</v>
      </c>
    </row>
    <row r="12820">
      <c r="B12820" s="4" t="s">
        <v>3902</v>
      </c>
      <c r="C12820" s="12" t="str">
        <f>IFERROR(__xludf.DUMMYFUNCTION("TEXTJOIN("";"", TRUE, FILTER($B$2:$B$14794, #REF!=$D$2:$D$14794))"),"#N/A")</f>
        <v>#N/A</v>
      </c>
    </row>
    <row r="12821">
      <c r="B12821" s="4" t="s">
        <v>3902</v>
      </c>
      <c r="C12821" s="12" t="str">
        <f>IFERROR(__xludf.DUMMYFUNCTION("TEXTJOIN("";"", TRUE, FILTER($B$2:$B$14794, #REF!=$D$2:$D$14794))"),"#N/A")</f>
        <v>#N/A</v>
      </c>
    </row>
    <row r="12822">
      <c r="B12822" s="4" t="s">
        <v>3902</v>
      </c>
      <c r="C12822" s="12" t="str">
        <f>IFERROR(__xludf.DUMMYFUNCTION("TEXTJOIN("";"", TRUE, FILTER($B$2:$B$14794, #REF!=$D$2:$D$14794))"),"#N/A")</f>
        <v>#N/A</v>
      </c>
    </row>
    <row r="12823">
      <c r="B12823" s="4" t="s">
        <v>3904</v>
      </c>
      <c r="C12823" s="12" t="str">
        <f>IFERROR(__xludf.DUMMYFUNCTION("TEXTJOIN("";"", TRUE, FILTER($B$2:$B$14794, #REF!=$D$2:$D$14794))"),"#N/A")</f>
        <v>#N/A</v>
      </c>
    </row>
    <row r="12824">
      <c r="B12824" s="4" t="s">
        <v>3904</v>
      </c>
      <c r="C12824" s="12" t="str">
        <f>IFERROR(__xludf.DUMMYFUNCTION("TEXTJOIN("";"", TRUE, FILTER($B$2:$B$14794, #REF!=$D$2:$D$14794))"),"#N/A")</f>
        <v>#N/A</v>
      </c>
    </row>
    <row r="12825">
      <c r="B12825" s="4" t="s">
        <v>3904</v>
      </c>
      <c r="C12825" s="12" t="str">
        <f>IFERROR(__xludf.DUMMYFUNCTION("TEXTJOIN("";"", TRUE, FILTER($B$2:$B$14794, #REF!=$D$2:$D$14794))"),"#N/A")</f>
        <v>#N/A</v>
      </c>
    </row>
    <row r="12826">
      <c r="B12826" s="4" t="s">
        <v>3904</v>
      </c>
      <c r="C12826" s="12" t="str">
        <f>IFERROR(__xludf.DUMMYFUNCTION("TEXTJOIN("";"", TRUE, FILTER($B$2:$B$14794, #REF!=$D$2:$D$14794))"),"#N/A")</f>
        <v>#N/A</v>
      </c>
    </row>
    <row r="12827">
      <c r="B12827" s="4" t="s">
        <v>3904</v>
      </c>
      <c r="C12827" s="12" t="str">
        <f>IFERROR(__xludf.DUMMYFUNCTION("TEXTJOIN("";"", TRUE, FILTER($B$2:$B$14794, #REF!=$D$2:$D$14794))"),"#N/A")</f>
        <v>#N/A</v>
      </c>
    </row>
    <row r="12828">
      <c r="B12828" s="4" t="s">
        <v>3904</v>
      </c>
      <c r="C12828" s="12" t="str">
        <f>IFERROR(__xludf.DUMMYFUNCTION("TEXTJOIN("";"", TRUE, FILTER($B$2:$B$14794, #REF!=$D$2:$D$14794))"),"#N/A")</f>
        <v>#N/A</v>
      </c>
    </row>
    <row r="12829">
      <c r="B12829" s="4" t="s">
        <v>3904</v>
      </c>
      <c r="C12829" s="12" t="str">
        <f>IFERROR(__xludf.DUMMYFUNCTION("TEXTJOIN("";"", TRUE, FILTER($B$2:$B$14794, #REF!=$D$2:$D$14794))"),"#N/A")</f>
        <v>#N/A</v>
      </c>
    </row>
    <row r="12830">
      <c r="B12830" s="4" t="s">
        <v>3904</v>
      </c>
      <c r="C12830" s="12" t="str">
        <f>IFERROR(__xludf.DUMMYFUNCTION("TEXTJOIN("";"", TRUE, FILTER($B$2:$B$14794, #REF!=$D$2:$D$14794))"),"#N/A")</f>
        <v>#N/A</v>
      </c>
    </row>
    <row r="12831">
      <c r="B12831" s="4" t="s">
        <v>3904</v>
      </c>
      <c r="C12831" s="12" t="str">
        <f>IFERROR(__xludf.DUMMYFUNCTION("TEXTJOIN("";"", TRUE, FILTER($B$2:$B$14794, #REF!=$D$2:$D$14794))"),"#N/A")</f>
        <v>#N/A</v>
      </c>
    </row>
    <row r="12832">
      <c r="B12832" s="4" t="s">
        <v>3904</v>
      </c>
      <c r="C12832" s="12" t="str">
        <f>IFERROR(__xludf.DUMMYFUNCTION("TEXTJOIN("";"", TRUE, FILTER($B$2:$B$14794, #REF!=$D$2:$D$14794))"),"#N/A")</f>
        <v>#N/A</v>
      </c>
    </row>
    <row r="12833">
      <c r="B12833" s="4" t="s">
        <v>3906</v>
      </c>
      <c r="C12833" s="12" t="str">
        <f>IFERROR(__xludf.DUMMYFUNCTION("TEXTJOIN("";"", TRUE, FILTER($B$2:$B$14794, #REF!=$D$2:$D$14794))"),"#N/A")</f>
        <v>#N/A</v>
      </c>
    </row>
    <row r="12834">
      <c r="B12834" s="4" t="s">
        <v>3906</v>
      </c>
      <c r="C12834" s="12" t="str">
        <f>IFERROR(__xludf.DUMMYFUNCTION("TEXTJOIN("";"", TRUE, FILTER($B$2:$B$14794, #REF!=$D$2:$D$14794))"),"#N/A")</f>
        <v>#N/A</v>
      </c>
    </row>
    <row r="12835">
      <c r="B12835" s="4" t="s">
        <v>3906</v>
      </c>
      <c r="C12835" s="12" t="str">
        <f>IFERROR(__xludf.DUMMYFUNCTION("TEXTJOIN("";"", TRUE, FILTER($B$2:$B$14794, #REF!=$D$2:$D$14794))"),"#N/A")</f>
        <v>#N/A</v>
      </c>
    </row>
    <row r="12836">
      <c r="B12836" s="4" t="s">
        <v>3906</v>
      </c>
      <c r="C12836" s="12" t="str">
        <f>IFERROR(__xludf.DUMMYFUNCTION("TEXTJOIN("";"", TRUE, FILTER($B$2:$B$14794, #REF!=$D$2:$D$14794))"),"#N/A")</f>
        <v>#N/A</v>
      </c>
    </row>
    <row r="12837">
      <c r="B12837" s="4" t="s">
        <v>3906</v>
      </c>
      <c r="C12837" s="12" t="str">
        <f>IFERROR(__xludf.DUMMYFUNCTION("TEXTJOIN("";"", TRUE, FILTER($B$2:$B$14794, #REF!=$D$2:$D$14794))"),"#N/A")</f>
        <v>#N/A</v>
      </c>
    </row>
    <row r="12838">
      <c r="B12838" s="4" t="s">
        <v>3906</v>
      </c>
      <c r="C12838" s="12" t="str">
        <f>IFERROR(__xludf.DUMMYFUNCTION("TEXTJOIN("";"", TRUE, FILTER($B$2:$B$14794, #REF!=$D$2:$D$14794))"),"#N/A")</f>
        <v>#N/A</v>
      </c>
    </row>
    <row r="12839">
      <c r="B12839" s="4" t="s">
        <v>3906</v>
      </c>
      <c r="C12839" s="12" t="str">
        <f>IFERROR(__xludf.DUMMYFUNCTION("TEXTJOIN("";"", TRUE, FILTER($B$2:$B$14794, #REF!=$D$2:$D$14794))"),"#N/A")</f>
        <v>#N/A</v>
      </c>
    </row>
    <row r="12840">
      <c r="B12840" s="4" t="s">
        <v>3906</v>
      </c>
      <c r="C12840" s="12" t="str">
        <f>IFERROR(__xludf.DUMMYFUNCTION("TEXTJOIN("";"", TRUE, FILTER($B$2:$B$14794, #REF!=$D$2:$D$14794))"),"#N/A")</f>
        <v>#N/A</v>
      </c>
    </row>
    <row r="12841">
      <c r="B12841" s="4" t="s">
        <v>3906</v>
      </c>
      <c r="C12841" s="12" t="str">
        <f>IFERROR(__xludf.DUMMYFUNCTION("TEXTJOIN("";"", TRUE, FILTER($B$2:$B$14794, #REF!=$D$2:$D$14794))"),"#N/A")</f>
        <v>#N/A</v>
      </c>
    </row>
    <row r="12842">
      <c r="B12842" s="4" t="s">
        <v>3906</v>
      </c>
      <c r="C12842" s="12" t="str">
        <f>IFERROR(__xludf.DUMMYFUNCTION("TEXTJOIN("";"", TRUE, FILTER($B$2:$B$14794, #REF!=$D$2:$D$14794))"),"#N/A")</f>
        <v>#N/A</v>
      </c>
    </row>
    <row r="12843">
      <c r="B12843" s="4" t="s">
        <v>3908</v>
      </c>
      <c r="C12843" s="12" t="str">
        <f>IFERROR(__xludf.DUMMYFUNCTION("TEXTJOIN("";"", TRUE, FILTER($B$2:$B$14794, #REF!=$D$2:$D$14794))"),"#N/A")</f>
        <v>#N/A</v>
      </c>
    </row>
    <row r="12844">
      <c r="B12844" s="4" t="s">
        <v>3908</v>
      </c>
      <c r="C12844" s="12" t="str">
        <f>IFERROR(__xludf.DUMMYFUNCTION("TEXTJOIN("";"", TRUE, FILTER($B$2:$B$14794, #REF!=$D$2:$D$14794))"),"#N/A")</f>
        <v>#N/A</v>
      </c>
    </row>
    <row r="12845">
      <c r="B12845" s="4" t="s">
        <v>3908</v>
      </c>
      <c r="C12845" s="12" t="str">
        <f>IFERROR(__xludf.DUMMYFUNCTION("TEXTJOIN("";"", TRUE, FILTER($B$2:$B$14794, #REF!=$D$2:$D$14794))"),"#N/A")</f>
        <v>#N/A</v>
      </c>
    </row>
    <row r="12846">
      <c r="B12846" s="4" t="s">
        <v>3908</v>
      </c>
      <c r="C12846" s="12" t="str">
        <f>IFERROR(__xludf.DUMMYFUNCTION("TEXTJOIN("";"", TRUE, FILTER($B$2:$B$14794, #REF!=$D$2:$D$14794))"),"#N/A")</f>
        <v>#N/A</v>
      </c>
    </row>
    <row r="12847">
      <c r="B12847" s="4" t="s">
        <v>3908</v>
      </c>
      <c r="C12847" s="12" t="str">
        <f>IFERROR(__xludf.DUMMYFUNCTION("TEXTJOIN("";"", TRUE, FILTER($B$2:$B$14794, #REF!=$D$2:$D$14794))"),"#N/A")</f>
        <v>#N/A</v>
      </c>
    </row>
    <row r="12848">
      <c r="B12848" s="4" t="s">
        <v>3908</v>
      </c>
      <c r="C12848" s="12" t="str">
        <f>IFERROR(__xludf.DUMMYFUNCTION("TEXTJOIN("";"", TRUE, FILTER($B$2:$B$14794, #REF!=$D$2:$D$14794))"),"#N/A")</f>
        <v>#N/A</v>
      </c>
    </row>
    <row r="12849">
      <c r="B12849" s="4" t="s">
        <v>3908</v>
      </c>
      <c r="C12849" s="12" t="str">
        <f>IFERROR(__xludf.DUMMYFUNCTION("TEXTJOIN("";"", TRUE, FILTER($B$2:$B$14794, #REF!=$D$2:$D$14794))"),"#N/A")</f>
        <v>#N/A</v>
      </c>
    </row>
    <row r="12850">
      <c r="B12850" s="4" t="s">
        <v>3908</v>
      </c>
      <c r="C12850" s="12" t="str">
        <f>IFERROR(__xludf.DUMMYFUNCTION("TEXTJOIN("";"", TRUE, FILTER($B$2:$B$14794, #REF!=$D$2:$D$14794))"),"#N/A")</f>
        <v>#N/A</v>
      </c>
    </row>
    <row r="12851">
      <c r="B12851" s="4" t="s">
        <v>3908</v>
      </c>
      <c r="C12851" s="12" t="str">
        <f>IFERROR(__xludf.DUMMYFUNCTION("TEXTJOIN("";"", TRUE, FILTER($B$2:$B$14794, #REF!=$D$2:$D$14794))"),"#N/A")</f>
        <v>#N/A</v>
      </c>
    </row>
    <row r="12852">
      <c r="B12852" s="4" t="s">
        <v>3908</v>
      </c>
      <c r="C12852" s="12" t="str">
        <f>IFERROR(__xludf.DUMMYFUNCTION("TEXTJOIN("";"", TRUE, FILTER($B$2:$B$14794, #REF!=$D$2:$D$14794))"),"#N/A")</f>
        <v>#N/A</v>
      </c>
    </row>
    <row r="12853">
      <c r="B12853" s="4" t="s">
        <v>3910</v>
      </c>
      <c r="C12853" s="12" t="str">
        <f>IFERROR(__xludf.DUMMYFUNCTION("TEXTJOIN("";"", TRUE, FILTER($B$2:$B$14794, #REF!=$D$2:$D$14794))"),"#N/A")</f>
        <v>#N/A</v>
      </c>
    </row>
    <row r="12854">
      <c r="B12854" s="4" t="s">
        <v>3910</v>
      </c>
      <c r="C12854" s="12" t="str">
        <f>IFERROR(__xludf.DUMMYFUNCTION("TEXTJOIN("";"", TRUE, FILTER($B$2:$B$14794, #REF!=$D$2:$D$14794))"),"#N/A")</f>
        <v>#N/A</v>
      </c>
    </row>
    <row r="12855">
      <c r="B12855" s="4" t="s">
        <v>3910</v>
      </c>
      <c r="C12855" s="12" t="str">
        <f>IFERROR(__xludf.DUMMYFUNCTION("TEXTJOIN("";"", TRUE, FILTER($B$2:$B$14794, #REF!=$D$2:$D$14794))"),"#N/A")</f>
        <v>#N/A</v>
      </c>
    </row>
    <row r="12856">
      <c r="B12856" s="4" t="s">
        <v>3910</v>
      </c>
      <c r="C12856" s="12" t="str">
        <f>IFERROR(__xludf.DUMMYFUNCTION("TEXTJOIN("";"", TRUE, FILTER($B$2:$B$14794, #REF!=$D$2:$D$14794))"),"#N/A")</f>
        <v>#N/A</v>
      </c>
    </row>
    <row r="12857">
      <c r="B12857" s="4" t="s">
        <v>3910</v>
      </c>
      <c r="C12857" s="12" t="str">
        <f>IFERROR(__xludf.DUMMYFUNCTION("TEXTJOIN("";"", TRUE, FILTER($B$2:$B$14794, #REF!=$D$2:$D$14794))"),"#N/A")</f>
        <v>#N/A</v>
      </c>
    </row>
    <row r="12858">
      <c r="B12858" s="4" t="s">
        <v>3910</v>
      </c>
      <c r="C12858" s="12" t="str">
        <f>IFERROR(__xludf.DUMMYFUNCTION("TEXTJOIN("";"", TRUE, FILTER($B$2:$B$14794, #REF!=$D$2:$D$14794))"),"#N/A")</f>
        <v>#N/A</v>
      </c>
    </row>
    <row r="12859">
      <c r="B12859" s="4" t="s">
        <v>3910</v>
      </c>
      <c r="C12859" s="12" t="str">
        <f>IFERROR(__xludf.DUMMYFUNCTION("TEXTJOIN("";"", TRUE, FILTER($B$2:$B$14794, #REF!=$D$2:$D$14794))"),"#N/A")</f>
        <v>#N/A</v>
      </c>
    </row>
    <row r="12860">
      <c r="B12860" s="4" t="s">
        <v>3910</v>
      </c>
      <c r="C12860" s="12" t="str">
        <f>IFERROR(__xludf.DUMMYFUNCTION("TEXTJOIN("";"", TRUE, FILTER($B$2:$B$14794, #REF!=$D$2:$D$14794))"),"#N/A")</f>
        <v>#N/A</v>
      </c>
    </row>
    <row r="12861">
      <c r="B12861" s="4" t="s">
        <v>3910</v>
      </c>
      <c r="C12861" s="12" t="str">
        <f>IFERROR(__xludf.DUMMYFUNCTION("TEXTJOIN("";"", TRUE, FILTER($B$2:$B$14794, #REF!=$D$2:$D$14794))"),"#N/A")</f>
        <v>#N/A</v>
      </c>
    </row>
    <row r="12862">
      <c r="B12862" s="4" t="s">
        <v>3910</v>
      </c>
      <c r="C12862" s="12" t="str">
        <f>IFERROR(__xludf.DUMMYFUNCTION("TEXTJOIN("";"", TRUE, FILTER($B$2:$B$14794, #REF!=$D$2:$D$14794))"),"#N/A")</f>
        <v>#N/A</v>
      </c>
    </row>
    <row r="12863">
      <c r="B12863" s="4" t="s">
        <v>3912</v>
      </c>
      <c r="C12863" s="12" t="str">
        <f>IFERROR(__xludf.DUMMYFUNCTION("TEXTJOIN("";"", TRUE, FILTER($B$2:$B$14794, #REF!=$D$2:$D$14794))"),"#N/A")</f>
        <v>#N/A</v>
      </c>
    </row>
    <row r="12864">
      <c r="B12864" s="4" t="s">
        <v>3912</v>
      </c>
      <c r="C12864" s="12" t="str">
        <f>IFERROR(__xludf.DUMMYFUNCTION("TEXTJOIN("";"", TRUE, FILTER($B$2:$B$14794, #REF!=$D$2:$D$14794))"),"#N/A")</f>
        <v>#N/A</v>
      </c>
    </row>
    <row r="12865">
      <c r="B12865" s="4" t="s">
        <v>3912</v>
      </c>
      <c r="C12865" s="12" t="str">
        <f>IFERROR(__xludf.DUMMYFUNCTION("TEXTJOIN("";"", TRUE, FILTER($B$2:$B$14794, #REF!=$D$2:$D$14794))"),"#N/A")</f>
        <v>#N/A</v>
      </c>
    </row>
    <row r="12866">
      <c r="B12866" s="4" t="s">
        <v>3912</v>
      </c>
      <c r="C12866" s="12" t="str">
        <f>IFERROR(__xludf.DUMMYFUNCTION("TEXTJOIN("";"", TRUE, FILTER($B$2:$B$14794, #REF!=$D$2:$D$14794))"),"#N/A")</f>
        <v>#N/A</v>
      </c>
    </row>
    <row r="12867">
      <c r="B12867" s="4" t="s">
        <v>3912</v>
      </c>
      <c r="C12867" s="12" t="str">
        <f>IFERROR(__xludf.DUMMYFUNCTION("TEXTJOIN("";"", TRUE, FILTER($B$2:$B$14794, #REF!=$D$2:$D$14794))"),"#N/A")</f>
        <v>#N/A</v>
      </c>
    </row>
    <row r="12868">
      <c r="B12868" s="4" t="s">
        <v>3912</v>
      </c>
      <c r="C12868" s="12" t="str">
        <f>IFERROR(__xludf.DUMMYFUNCTION("TEXTJOIN("";"", TRUE, FILTER($B$2:$B$14794, #REF!=$D$2:$D$14794))"),"#N/A")</f>
        <v>#N/A</v>
      </c>
    </row>
    <row r="12869">
      <c r="B12869" s="4" t="s">
        <v>3912</v>
      </c>
      <c r="C12869" s="12" t="str">
        <f>IFERROR(__xludf.DUMMYFUNCTION("TEXTJOIN("";"", TRUE, FILTER($B$2:$B$14794, #REF!=$D$2:$D$14794))"),"#N/A")</f>
        <v>#N/A</v>
      </c>
    </row>
    <row r="12870">
      <c r="B12870" s="4" t="s">
        <v>3912</v>
      </c>
      <c r="C12870" s="12" t="str">
        <f>IFERROR(__xludf.DUMMYFUNCTION("TEXTJOIN("";"", TRUE, FILTER($B$2:$B$14794, #REF!=$D$2:$D$14794))"),"#N/A")</f>
        <v>#N/A</v>
      </c>
    </row>
    <row r="12871">
      <c r="B12871" s="4" t="s">
        <v>3912</v>
      </c>
      <c r="C12871" s="12" t="str">
        <f>IFERROR(__xludf.DUMMYFUNCTION("TEXTJOIN("";"", TRUE, FILTER($B$2:$B$14794, #REF!=$D$2:$D$14794))"),"#N/A")</f>
        <v>#N/A</v>
      </c>
    </row>
    <row r="12872">
      <c r="B12872" s="4" t="s">
        <v>3912</v>
      </c>
      <c r="C12872" s="12" t="str">
        <f>IFERROR(__xludf.DUMMYFUNCTION("TEXTJOIN("";"", TRUE, FILTER($B$2:$B$14794, #REF!=$D$2:$D$14794))"),"#N/A")</f>
        <v>#N/A</v>
      </c>
    </row>
    <row r="12873">
      <c r="B12873" s="4" t="s">
        <v>3914</v>
      </c>
      <c r="C12873" s="12" t="str">
        <f>IFERROR(__xludf.DUMMYFUNCTION("TEXTJOIN("";"", TRUE, FILTER($B$2:$B$14794, #REF!=$D$2:$D$14794))"),"#N/A")</f>
        <v>#N/A</v>
      </c>
    </row>
    <row r="12874">
      <c r="B12874" s="4" t="s">
        <v>3914</v>
      </c>
      <c r="C12874" s="12" t="str">
        <f>IFERROR(__xludf.DUMMYFUNCTION("TEXTJOIN("";"", TRUE, FILTER($B$2:$B$14794, #REF!=$D$2:$D$14794))"),"#N/A")</f>
        <v>#N/A</v>
      </c>
    </row>
    <row r="12875">
      <c r="B12875" s="4" t="s">
        <v>3914</v>
      </c>
      <c r="C12875" s="12" t="str">
        <f>IFERROR(__xludf.DUMMYFUNCTION("TEXTJOIN("";"", TRUE, FILTER($B$2:$B$14794, #REF!=$D$2:$D$14794))"),"#N/A")</f>
        <v>#N/A</v>
      </c>
    </row>
    <row r="12876">
      <c r="B12876" s="4" t="s">
        <v>3914</v>
      </c>
      <c r="C12876" s="12" t="str">
        <f>IFERROR(__xludf.DUMMYFUNCTION("TEXTJOIN("";"", TRUE, FILTER($B$2:$B$14794, #REF!=$D$2:$D$14794))"),"#N/A")</f>
        <v>#N/A</v>
      </c>
    </row>
    <row r="12877">
      <c r="B12877" s="4" t="s">
        <v>3914</v>
      </c>
      <c r="C12877" s="12" t="str">
        <f>IFERROR(__xludf.DUMMYFUNCTION("TEXTJOIN("";"", TRUE, FILTER($B$2:$B$14794, #REF!=$D$2:$D$14794))"),"#N/A")</f>
        <v>#N/A</v>
      </c>
    </row>
    <row r="12878">
      <c r="B12878" s="4" t="s">
        <v>3914</v>
      </c>
      <c r="C12878" s="12" t="str">
        <f>IFERROR(__xludf.DUMMYFUNCTION("TEXTJOIN("";"", TRUE, FILTER($B$2:$B$14794, #REF!=$D$2:$D$14794))"),"#N/A")</f>
        <v>#N/A</v>
      </c>
    </row>
    <row r="12879">
      <c r="B12879" s="4" t="s">
        <v>3914</v>
      </c>
      <c r="C12879" s="12" t="str">
        <f>IFERROR(__xludf.DUMMYFUNCTION("TEXTJOIN("";"", TRUE, FILTER($B$2:$B$14794, #REF!=$D$2:$D$14794))"),"#N/A")</f>
        <v>#N/A</v>
      </c>
    </row>
    <row r="12880">
      <c r="B12880" s="4" t="s">
        <v>3914</v>
      </c>
      <c r="C12880" s="12" t="str">
        <f>IFERROR(__xludf.DUMMYFUNCTION("TEXTJOIN("";"", TRUE, FILTER($B$2:$B$14794, #REF!=$D$2:$D$14794))"),"#N/A")</f>
        <v>#N/A</v>
      </c>
    </row>
    <row r="12881">
      <c r="B12881" s="4" t="s">
        <v>3914</v>
      </c>
      <c r="C12881" s="12" t="str">
        <f>IFERROR(__xludf.DUMMYFUNCTION("TEXTJOIN("";"", TRUE, FILTER($B$2:$B$14794, #REF!=$D$2:$D$14794))"),"#N/A")</f>
        <v>#N/A</v>
      </c>
    </row>
    <row r="12882">
      <c r="B12882" s="4" t="s">
        <v>3914</v>
      </c>
      <c r="C12882" s="12" t="str">
        <f>IFERROR(__xludf.DUMMYFUNCTION("TEXTJOIN("";"", TRUE, FILTER($B$2:$B$14794, #REF!=$D$2:$D$14794))"),"#N/A")</f>
        <v>#N/A</v>
      </c>
    </row>
    <row r="12883">
      <c r="B12883" s="4" t="s">
        <v>3916</v>
      </c>
      <c r="C12883" s="12" t="str">
        <f>IFERROR(__xludf.DUMMYFUNCTION("TEXTJOIN("";"", TRUE, FILTER($B$2:$B$14794, #REF!=$D$2:$D$14794))"),"#N/A")</f>
        <v>#N/A</v>
      </c>
    </row>
    <row r="12884">
      <c r="B12884" s="4" t="s">
        <v>3916</v>
      </c>
      <c r="C12884" s="12" t="str">
        <f>IFERROR(__xludf.DUMMYFUNCTION("TEXTJOIN("";"", TRUE, FILTER($B$2:$B$14794, #REF!=$D$2:$D$14794))"),"#N/A")</f>
        <v>#N/A</v>
      </c>
    </row>
    <row r="12885">
      <c r="B12885" s="4" t="s">
        <v>3916</v>
      </c>
      <c r="C12885" s="12" t="str">
        <f>IFERROR(__xludf.DUMMYFUNCTION("TEXTJOIN("";"", TRUE, FILTER($B$2:$B$14794, #REF!=$D$2:$D$14794))"),"#N/A")</f>
        <v>#N/A</v>
      </c>
    </row>
    <row r="12886">
      <c r="B12886" s="4" t="s">
        <v>3916</v>
      </c>
      <c r="C12886" s="12" t="str">
        <f>IFERROR(__xludf.DUMMYFUNCTION("TEXTJOIN("";"", TRUE, FILTER($B$2:$B$14794, #REF!=$D$2:$D$14794))"),"#N/A")</f>
        <v>#N/A</v>
      </c>
    </row>
    <row r="12887">
      <c r="B12887" s="4" t="s">
        <v>3916</v>
      </c>
      <c r="C12887" s="12" t="str">
        <f>IFERROR(__xludf.DUMMYFUNCTION("TEXTJOIN("";"", TRUE, FILTER($B$2:$B$14794, #REF!=$D$2:$D$14794))"),"#N/A")</f>
        <v>#N/A</v>
      </c>
    </row>
    <row r="12888">
      <c r="B12888" s="4" t="s">
        <v>3916</v>
      </c>
      <c r="C12888" s="12" t="str">
        <f>IFERROR(__xludf.DUMMYFUNCTION("TEXTJOIN("";"", TRUE, FILTER($B$2:$B$14794, #REF!=$D$2:$D$14794))"),"#N/A")</f>
        <v>#N/A</v>
      </c>
    </row>
    <row r="12889">
      <c r="B12889" s="4" t="s">
        <v>3916</v>
      </c>
      <c r="C12889" s="12" t="str">
        <f>IFERROR(__xludf.DUMMYFUNCTION("TEXTJOIN("";"", TRUE, FILTER($B$2:$B$14794, #REF!=$D$2:$D$14794))"),"#N/A")</f>
        <v>#N/A</v>
      </c>
    </row>
    <row r="12890">
      <c r="B12890" s="4" t="s">
        <v>3916</v>
      </c>
      <c r="C12890" s="12" t="str">
        <f>IFERROR(__xludf.DUMMYFUNCTION("TEXTJOIN("";"", TRUE, FILTER($B$2:$B$14794, #REF!=$D$2:$D$14794))"),"#N/A")</f>
        <v>#N/A</v>
      </c>
    </row>
    <row r="12891">
      <c r="B12891" s="4" t="s">
        <v>3916</v>
      </c>
      <c r="C12891" s="12" t="str">
        <f>IFERROR(__xludf.DUMMYFUNCTION("TEXTJOIN("";"", TRUE, FILTER($B$2:$B$14794, #REF!=$D$2:$D$14794))"),"#N/A")</f>
        <v>#N/A</v>
      </c>
    </row>
    <row r="12892">
      <c r="B12892" s="4" t="s">
        <v>3916</v>
      </c>
      <c r="C12892" s="12" t="str">
        <f>IFERROR(__xludf.DUMMYFUNCTION("TEXTJOIN("";"", TRUE, FILTER($B$2:$B$14794, #REF!=$D$2:$D$14794))"),"#N/A")</f>
        <v>#N/A</v>
      </c>
    </row>
    <row r="12893">
      <c r="B12893" s="4" t="s">
        <v>3918</v>
      </c>
      <c r="C12893" s="12" t="str">
        <f>IFERROR(__xludf.DUMMYFUNCTION("TEXTJOIN("";"", TRUE, FILTER($B$2:$B$14794, #REF!=$D$2:$D$14794))"),"#N/A")</f>
        <v>#N/A</v>
      </c>
    </row>
    <row r="12894">
      <c r="B12894" s="4" t="s">
        <v>3918</v>
      </c>
      <c r="C12894" s="12" t="str">
        <f>IFERROR(__xludf.DUMMYFUNCTION("TEXTJOIN("";"", TRUE, FILTER($B$2:$B$14794, #REF!=$D$2:$D$14794))"),"#N/A")</f>
        <v>#N/A</v>
      </c>
    </row>
    <row r="12895">
      <c r="B12895" s="4" t="s">
        <v>3918</v>
      </c>
      <c r="C12895" s="12" t="str">
        <f>IFERROR(__xludf.DUMMYFUNCTION("TEXTJOIN("";"", TRUE, FILTER($B$2:$B$14794, #REF!=$D$2:$D$14794))"),"#N/A")</f>
        <v>#N/A</v>
      </c>
    </row>
    <row r="12896">
      <c r="B12896" s="4" t="s">
        <v>3918</v>
      </c>
      <c r="C12896" s="12" t="str">
        <f>IFERROR(__xludf.DUMMYFUNCTION("TEXTJOIN("";"", TRUE, FILTER($B$2:$B$14794, #REF!=$D$2:$D$14794))"),"#N/A")</f>
        <v>#N/A</v>
      </c>
    </row>
    <row r="12897">
      <c r="B12897" s="4" t="s">
        <v>3918</v>
      </c>
      <c r="C12897" s="12" t="str">
        <f>IFERROR(__xludf.DUMMYFUNCTION("TEXTJOIN("";"", TRUE, FILTER($B$2:$B$14794, #REF!=$D$2:$D$14794))"),"#N/A")</f>
        <v>#N/A</v>
      </c>
    </row>
    <row r="12898">
      <c r="B12898" s="4" t="s">
        <v>3918</v>
      </c>
      <c r="C12898" s="12" t="str">
        <f>IFERROR(__xludf.DUMMYFUNCTION("TEXTJOIN("";"", TRUE, FILTER($B$2:$B$14794, #REF!=$D$2:$D$14794))"),"#N/A")</f>
        <v>#N/A</v>
      </c>
    </row>
    <row r="12899">
      <c r="B12899" s="4" t="s">
        <v>3918</v>
      </c>
      <c r="C12899" s="12" t="str">
        <f>IFERROR(__xludf.DUMMYFUNCTION("TEXTJOIN("";"", TRUE, FILTER($B$2:$B$14794, #REF!=$D$2:$D$14794))"),"#N/A")</f>
        <v>#N/A</v>
      </c>
    </row>
    <row r="12900">
      <c r="B12900" s="4" t="s">
        <v>3918</v>
      </c>
      <c r="C12900" s="12" t="str">
        <f>IFERROR(__xludf.DUMMYFUNCTION("TEXTJOIN("";"", TRUE, FILTER($B$2:$B$14794, #REF!=$D$2:$D$14794))"),"#N/A")</f>
        <v>#N/A</v>
      </c>
    </row>
    <row r="12901">
      <c r="B12901" s="4" t="s">
        <v>3918</v>
      </c>
      <c r="C12901" s="12" t="str">
        <f>IFERROR(__xludf.DUMMYFUNCTION("TEXTJOIN("";"", TRUE, FILTER($B$2:$B$14794, #REF!=$D$2:$D$14794))"),"#N/A")</f>
        <v>#N/A</v>
      </c>
    </row>
    <row r="12902">
      <c r="B12902" s="4" t="s">
        <v>3918</v>
      </c>
      <c r="C12902" s="12" t="str">
        <f>IFERROR(__xludf.DUMMYFUNCTION("TEXTJOIN("";"", TRUE, FILTER($B$2:$B$14794, #REF!=$D$2:$D$14794))"),"#N/A")</f>
        <v>#N/A</v>
      </c>
    </row>
    <row r="12903">
      <c r="B12903" s="4" t="s">
        <v>3921</v>
      </c>
      <c r="C12903" s="12" t="str">
        <f>IFERROR(__xludf.DUMMYFUNCTION("TEXTJOIN("";"", TRUE, FILTER($B$2:$B$14794, #REF!=$D$2:$D$14794))"),"#N/A")</f>
        <v>#N/A</v>
      </c>
    </row>
    <row r="12904">
      <c r="B12904" s="4" t="s">
        <v>3921</v>
      </c>
      <c r="C12904" s="12" t="str">
        <f>IFERROR(__xludf.DUMMYFUNCTION("TEXTJOIN("";"", TRUE, FILTER($B$2:$B$14794, #REF!=$D$2:$D$14794))"),"#N/A")</f>
        <v>#N/A</v>
      </c>
    </row>
    <row r="12905">
      <c r="B12905" s="4" t="s">
        <v>3921</v>
      </c>
      <c r="C12905" s="12" t="str">
        <f>IFERROR(__xludf.DUMMYFUNCTION("TEXTJOIN("";"", TRUE, FILTER($B$2:$B$14794, #REF!=$D$2:$D$14794))"),"#N/A")</f>
        <v>#N/A</v>
      </c>
    </row>
    <row r="12906">
      <c r="B12906" s="4" t="s">
        <v>3921</v>
      </c>
      <c r="C12906" s="12" t="str">
        <f>IFERROR(__xludf.DUMMYFUNCTION("TEXTJOIN("";"", TRUE, FILTER($B$2:$B$14794, #REF!=$D$2:$D$14794))"),"#N/A")</f>
        <v>#N/A</v>
      </c>
    </row>
    <row r="12907">
      <c r="B12907" s="4" t="s">
        <v>3921</v>
      </c>
      <c r="C12907" s="12" t="str">
        <f>IFERROR(__xludf.DUMMYFUNCTION("TEXTJOIN("";"", TRUE, FILTER($B$2:$B$14794, #REF!=$D$2:$D$14794))"),"#N/A")</f>
        <v>#N/A</v>
      </c>
    </row>
    <row r="12908">
      <c r="B12908" s="4" t="s">
        <v>3921</v>
      </c>
      <c r="C12908" s="12" t="str">
        <f>IFERROR(__xludf.DUMMYFUNCTION("TEXTJOIN("";"", TRUE, FILTER($B$2:$B$14794, #REF!=$D$2:$D$14794))"),"#N/A")</f>
        <v>#N/A</v>
      </c>
    </row>
    <row r="12909">
      <c r="B12909" s="4" t="s">
        <v>3921</v>
      </c>
      <c r="C12909" s="12" t="str">
        <f>IFERROR(__xludf.DUMMYFUNCTION("TEXTJOIN("";"", TRUE, FILTER($B$2:$B$14794, #REF!=$D$2:$D$14794))"),"#N/A")</f>
        <v>#N/A</v>
      </c>
    </row>
    <row r="12910">
      <c r="B12910" s="4" t="s">
        <v>3921</v>
      </c>
      <c r="C12910" s="12" t="str">
        <f>IFERROR(__xludf.DUMMYFUNCTION("TEXTJOIN("";"", TRUE, FILTER($B$2:$B$14794, #REF!=$D$2:$D$14794))"),"#N/A")</f>
        <v>#N/A</v>
      </c>
    </row>
    <row r="12911">
      <c r="B12911" s="4" t="s">
        <v>3921</v>
      </c>
      <c r="C12911" s="12" t="str">
        <f>IFERROR(__xludf.DUMMYFUNCTION("TEXTJOIN("";"", TRUE, FILTER($B$2:$B$14794, #REF!=$D$2:$D$14794))"),"#N/A")</f>
        <v>#N/A</v>
      </c>
    </row>
    <row r="12912">
      <c r="B12912" s="4" t="s">
        <v>3921</v>
      </c>
      <c r="C12912" s="12" t="str">
        <f>IFERROR(__xludf.DUMMYFUNCTION("TEXTJOIN("";"", TRUE, FILTER($B$2:$B$14794, #REF!=$D$2:$D$14794))"),"#N/A")</f>
        <v>#N/A</v>
      </c>
    </row>
    <row r="12913">
      <c r="B12913" s="4" t="s">
        <v>3923</v>
      </c>
      <c r="C12913" s="12" t="str">
        <f>IFERROR(__xludf.DUMMYFUNCTION("TEXTJOIN("";"", TRUE, FILTER($B$2:$B$14794, #REF!=$D$2:$D$14794))"),"#N/A")</f>
        <v>#N/A</v>
      </c>
    </row>
    <row r="12914">
      <c r="B12914" s="4" t="s">
        <v>3923</v>
      </c>
      <c r="C12914" s="12" t="str">
        <f>IFERROR(__xludf.DUMMYFUNCTION("TEXTJOIN("";"", TRUE, FILTER($B$2:$B$14794, #REF!=$D$2:$D$14794))"),"#N/A")</f>
        <v>#N/A</v>
      </c>
    </row>
    <row r="12915">
      <c r="B12915" s="4" t="s">
        <v>3923</v>
      </c>
      <c r="C12915" s="12" t="str">
        <f>IFERROR(__xludf.DUMMYFUNCTION("TEXTJOIN("";"", TRUE, FILTER($B$2:$B$14794, #REF!=$D$2:$D$14794))"),"#N/A")</f>
        <v>#N/A</v>
      </c>
    </row>
    <row r="12916">
      <c r="B12916" s="4" t="s">
        <v>3923</v>
      </c>
      <c r="C12916" s="12" t="str">
        <f>IFERROR(__xludf.DUMMYFUNCTION("TEXTJOIN("";"", TRUE, FILTER($B$2:$B$14794, #REF!=$D$2:$D$14794))"),"#N/A")</f>
        <v>#N/A</v>
      </c>
    </row>
    <row r="12917">
      <c r="B12917" s="4" t="s">
        <v>3923</v>
      </c>
      <c r="C12917" s="12" t="str">
        <f>IFERROR(__xludf.DUMMYFUNCTION("TEXTJOIN("";"", TRUE, FILTER($B$2:$B$14794, #REF!=$D$2:$D$14794))"),"#N/A")</f>
        <v>#N/A</v>
      </c>
    </row>
    <row r="12918">
      <c r="B12918" s="4" t="s">
        <v>3923</v>
      </c>
      <c r="C12918" s="12" t="str">
        <f>IFERROR(__xludf.DUMMYFUNCTION("TEXTJOIN("";"", TRUE, FILTER($B$2:$B$14794, #REF!=$D$2:$D$14794))"),"#N/A")</f>
        <v>#N/A</v>
      </c>
    </row>
    <row r="12919">
      <c r="B12919" s="4" t="s">
        <v>3923</v>
      </c>
      <c r="C12919" s="12" t="str">
        <f>IFERROR(__xludf.DUMMYFUNCTION("TEXTJOIN("";"", TRUE, FILTER($B$2:$B$14794, #REF!=$D$2:$D$14794))"),"#N/A")</f>
        <v>#N/A</v>
      </c>
    </row>
    <row r="12920">
      <c r="B12920" s="4" t="s">
        <v>3923</v>
      </c>
      <c r="C12920" s="12" t="str">
        <f>IFERROR(__xludf.DUMMYFUNCTION("TEXTJOIN("";"", TRUE, FILTER($B$2:$B$14794, #REF!=$D$2:$D$14794))"),"#N/A")</f>
        <v>#N/A</v>
      </c>
    </row>
    <row r="12921">
      <c r="B12921" s="4" t="s">
        <v>3923</v>
      </c>
      <c r="C12921" s="12" t="str">
        <f>IFERROR(__xludf.DUMMYFUNCTION("TEXTJOIN("";"", TRUE, FILTER($B$2:$B$14794, #REF!=$D$2:$D$14794))"),"#N/A")</f>
        <v>#N/A</v>
      </c>
    </row>
    <row r="12922">
      <c r="B12922" s="4" t="s">
        <v>3923</v>
      </c>
      <c r="C12922" s="12" t="str">
        <f>IFERROR(__xludf.DUMMYFUNCTION("TEXTJOIN("";"", TRUE, FILTER($B$2:$B$14794, #REF!=$D$2:$D$14794))"),"#N/A")</f>
        <v>#N/A</v>
      </c>
    </row>
    <row r="12923">
      <c r="B12923" s="4" t="s">
        <v>3925</v>
      </c>
      <c r="C12923" s="12" t="str">
        <f>IFERROR(__xludf.DUMMYFUNCTION("TEXTJOIN("";"", TRUE, FILTER($B$2:$B$14794, #REF!=$D$2:$D$14794))"),"#N/A")</f>
        <v>#N/A</v>
      </c>
    </row>
    <row r="12924">
      <c r="B12924" s="4" t="s">
        <v>3925</v>
      </c>
      <c r="C12924" s="12" t="str">
        <f>IFERROR(__xludf.DUMMYFUNCTION("TEXTJOIN("";"", TRUE, FILTER($B$2:$B$14794, #REF!=$D$2:$D$14794))"),"#N/A")</f>
        <v>#N/A</v>
      </c>
    </row>
    <row r="12925">
      <c r="B12925" s="4" t="s">
        <v>3925</v>
      </c>
      <c r="C12925" s="12" t="str">
        <f>IFERROR(__xludf.DUMMYFUNCTION("TEXTJOIN("";"", TRUE, FILTER($B$2:$B$14794, #REF!=$D$2:$D$14794))"),"#N/A")</f>
        <v>#N/A</v>
      </c>
    </row>
    <row r="12926">
      <c r="B12926" s="4" t="s">
        <v>3925</v>
      </c>
      <c r="C12926" s="12" t="str">
        <f>IFERROR(__xludf.DUMMYFUNCTION("TEXTJOIN("";"", TRUE, FILTER($B$2:$B$14794, #REF!=$D$2:$D$14794))"),"#N/A")</f>
        <v>#N/A</v>
      </c>
    </row>
    <row r="12927">
      <c r="B12927" s="4" t="s">
        <v>3925</v>
      </c>
      <c r="C12927" s="12" t="str">
        <f>IFERROR(__xludf.DUMMYFUNCTION("TEXTJOIN("";"", TRUE, FILTER($B$2:$B$14794, #REF!=$D$2:$D$14794))"),"#N/A")</f>
        <v>#N/A</v>
      </c>
    </row>
    <row r="12928">
      <c r="B12928" s="4" t="s">
        <v>3925</v>
      </c>
      <c r="C12928" s="12" t="str">
        <f>IFERROR(__xludf.DUMMYFUNCTION("TEXTJOIN("";"", TRUE, FILTER($B$2:$B$14794, #REF!=$D$2:$D$14794))"),"#N/A")</f>
        <v>#N/A</v>
      </c>
    </row>
    <row r="12929">
      <c r="B12929" s="4" t="s">
        <v>3925</v>
      </c>
      <c r="C12929" s="12" t="str">
        <f>IFERROR(__xludf.DUMMYFUNCTION("TEXTJOIN("";"", TRUE, FILTER($B$2:$B$14794, #REF!=$D$2:$D$14794))"),"#N/A")</f>
        <v>#N/A</v>
      </c>
    </row>
    <row r="12930">
      <c r="B12930" s="4" t="s">
        <v>3925</v>
      </c>
      <c r="C12930" s="12" t="str">
        <f>IFERROR(__xludf.DUMMYFUNCTION("TEXTJOIN("";"", TRUE, FILTER($B$2:$B$14794, #REF!=$D$2:$D$14794))"),"#N/A")</f>
        <v>#N/A</v>
      </c>
    </row>
    <row r="12931">
      <c r="B12931" s="4" t="s">
        <v>3925</v>
      </c>
      <c r="C12931" s="12" t="str">
        <f>IFERROR(__xludf.DUMMYFUNCTION("TEXTJOIN("";"", TRUE, FILTER($B$2:$B$14794, #REF!=$D$2:$D$14794))"),"#N/A")</f>
        <v>#N/A</v>
      </c>
    </row>
    <row r="12932">
      <c r="B12932" s="4" t="s">
        <v>3925</v>
      </c>
      <c r="C12932" s="12" t="str">
        <f>IFERROR(__xludf.DUMMYFUNCTION("TEXTJOIN("";"", TRUE, FILTER($B$2:$B$14794, #REF!=$D$2:$D$14794))"),"#N/A")</f>
        <v>#N/A</v>
      </c>
    </row>
    <row r="12933">
      <c r="B12933" s="4" t="s">
        <v>3927</v>
      </c>
      <c r="C12933" s="12" t="str">
        <f>IFERROR(__xludf.DUMMYFUNCTION("TEXTJOIN("";"", TRUE, FILTER($B$2:$B$14794, #REF!=$D$2:$D$14794))"),"#N/A")</f>
        <v>#N/A</v>
      </c>
    </row>
    <row r="12934">
      <c r="B12934" s="4" t="s">
        <v>3927</v>
      </c>
      <c r="C12934" s="12" t="str">
        <f>IFERROR(__xludf.DUMMYFUNCTION("TEXTJOIN("";"", TRUE, FILTER($B$2:$B$14794, #REF!=$D$2:$D$14794))"),"#N/A")</f>
        <v>#N/A</v>
      </c>
    </row>
    <row r="12935">
      <c r="B12935" s="4" t="s">
        <v>3927</v>
      </c>
      <c r="C12935" s="12" t="str">
        <f>IFERROR(__xludf.DUMMYFUNCTION("TEXTJOIN("";"", TRUE, FILTER($B$2:$B$14794, #REF!=$D$2:$D$14794))"),"#N/A")</f>
        <v>#N/A</v>
      </c>
    </row>
    <row r="12936">
      <c r="B12936" s="4" t="s">
        <v>3927</v>
      </c>
      <c r="C12936" s="12" t="str">
        <f>IFERROR(__xludf.DUMMYFUNCTION("TEXTJOIN("";"", TRUE, FILTER($B$2:$B$14794, #REF!=$D$2:$D$14794))"),"#N/A")</f>
        <v>#N/A</v>
      </c>
    </row>
    <row r="12937">
      <c r="B12937" s="4" t="s">
        <v>3927</v>
      </c>
      <c r="C12937" s="12" t="str">
        <f>IFERROR(__xludf.DUMMYFUNCTION("TEXTJOIN("";"", TRUE, FILTER($B$2:$B$14794, #REF!=$D$2:$D$14794))"),"#N/A")</f>
        <v>#N/A</v>
      </c>
    </row>
    <row r="12938">
      <c r="B12938" s="4" t="s">
        <v>3927</v>
      </c>
      <c r="C12938" s="12" t="str">
        <f>IFERROR(__xludf.DUMMYFUNCTION("TEXTJOIN("";"", TRUE, FILTER($B$2:$B$14794, #REF!=$D$2:$D$14794))"),"#N/A")</f>
        <v>#N/A</v>
      </c>
    </row>
    <row r="12939">
      <c r="B12939" s="4" t="s">
        <v>3927</v>
      </c>
      <c r="C12939" s="12" t="str">
        <f>IFERROR(__xludf.DUMMYFUNCTION("TEXTJOIN("";"", TRUE, FILTER($B$2:$B$14794, #REF!=$D$2:$D$14794))"),"#N/A")</f>
        <v>#N/A</v>
      </c>
    </row>
    <row r="12940">
      <c r="B12940" s="4" t="s">
        <v>3927</v>
      </c>
      <c r="C12940" s="12" t="str">
        <f>IFERROR(__xludf.DUMMYFUNCTION("TEXTJOIN("";"", TRUE, FILTER($B$2:$B$14794, #REF!=$D$2:$D$14794))"),"#N/A")</f>
        <v>#N/A</v>
      </c>
    </row>
    <row r="12941">
      <c r="B12941" s="4" t="s">
        <v>3927</v>
      </c>
      <c r="C12941" s="12" t="str">
        <f>IFERROR(__xludf.DUMMYFUNCTION("TEXTJOIN("";"", TRUE, FILTER($B$2:$B$14794, #REF!=$D$2:$D$14794))"),"#N/A")</f>
        <v>#N/A</v>
      </c>
    </row>
    <row r="12942">
      <c r="B12942" s="4" t="s">
        <v>3927</v>
      </c>
      <c r="C12942" s="12" t="str">
        <f>IFERROR(__xludf.DUMMYFUNCTION("TEXTJOIN("";"", TRUE, FILTER($B$2:$B$14794, #REF!=$D$2:$D$14794))"),"#N/A")</f>
        <v>#N/A</v>
      </c>
    </row>
    <row r="12943">
      <c r="B12943" s="4" t="s">
        <v>3929</v>
      </c>
      <c r="C12943" s="12" t="str">
        <f>IFERROR(__xludf.DUMMYFUNCTION("TEXTJOIN("";"", TRUE, FILTER($B$2:$B$14794, #REF!=$D$2:$D$14794))"),"#N/A")</f>
        <v>#N/A</v>
      </c>
    </row>
    <row r="12944">
      <c r="B12944" s="4" t="s">
        <v>3929</v>
      </c>
      <c r="C12944" s="12" t="str">
        <f>IFERROR(__xludf.DUMMYFUNCTION("TEXTJOIN("";"", TRUE, FILTER($B$2:$B$14794, #REF!=$D$2:$D$14794))"),"#N/A")</f>
        <v>#N/A</v>
      </c>
    </row>
    <row r="12945">
      <c r="B12945" s="4" t="s">
        <v>3929</v>
      </c>
      <c r="C12945" s="12" t="str">
        <f>IFERROR(__xludf.DUMMYFUNCTION("TEXTJOIN("";"", TRUE, FILTER($B$2:$B$14794, #REF!=$D$2:$D$14794))"),"#N/A")</f>
        <v>#N/A</v>
      </c>
    </row>
    <row r="12946">
      <c r="B12946" s="4" t="s">
        <v>3929</v>
      </c>
      <c r="C12946" s="12" t="str">
        <f>IFERROR(__xludf.DUMMYFUNCTION("TEXTJOIN("";"", TRUE, FILTER($B$2:$B$14794, #REF!=$D$2:$D$14794))"),"#N/A")</f>
        <v>#N/A</v>
      </c>
    </row>
    <row r="12947">
      <c r="B12947" s="4" t="s">
        <v>3929</v>
      </c>
      <c r="C12947" s="12" t="str">
        <f>IFERROR(__xludf.DUMMYFUNCTION("TEXTJOIN("";"", TRUE, FILTER($B$2:$B$14794, #REF!=$D$2:$D$14794))"),"#N/A")</f>
        <v>#N/A</v>
      </c>
    </row>
    <row r="12948">
      <c r="B12948" s="4" t="s">
        <v>3929</v>
      </c>
      <c r="C12948" s="12" t="str">
        <f>IFERROR(__xludf.DUMMYFUNCTION("TEXTJOIN("";"", TRUE, FILTER($B$2:$B$14794, #REF!=$D$2:$D$14794))"),"#N/A")</f>
        <v>#N/A</v>
      </c>
    </row>
    <row r="12949">
      <c r="B12949" s="4" t="s">
        <v>3929</v>
      </c>
      <c r="C12949" s="12" t="str">
        <f>IFERROR(__xludf.DUMMYFUNCTION("TEXTJOIN("";"", TRUE, FILTER($B$2:$B$14794, #REF!=$D$2:$D$14794))"),"#N/A")</f>
        <v>#N/A</v>
      </c>
    </row>
    <row r="12950">
      <c r="B12950" s="4" t="s">
        <v>3929</v>
      </c>
      <c r="C12950" s="12" t="str">
        <f>IFERROR(__xludf.DUMMYFUNCTION("TEXTJOIN("";"", TRUE, FILTER($B$2:$B$14794, #REF!=$D$2:$D$14794))"),"#N/A")</f>
        <v>#N/A</v>
      </c>
    </row>
    <row r="12951">
      <c r="B12951" s="4" t="s">
        <v>3929</v>
      </c>
      <c r="C12951" s="12" t="str">
        <f>IFERROR(__xludf.DUMMYFUNCTION("TEXTJOIN("";"", TRUE, FILTER($B$2:$B$14794, #REF!=$D$2:$D$14794))"),"#N/A")</f>
        <v>#N/A</v>
      </c>
    </row>
    <row r="12952">
      <c r="B12952" s="4" t="s">
        <v>3929</v>
      </c>
      <c r="C12952" s="12" t="str">
        <f>IFERROR(__xludf.DUMMYFUNCTION("TEXTJOIN("";"", TRUE, FILTER($B$2:$B$14794, #REF!=$D$2:$D$14794))"),"#N/A")</f>
        <v>#N/A</v>
      </c>
    </row>
    <row r="12953">
      <c r="B12953" s="4" t="s">
        <v>3931</v>
      </c>
      <c r="C12953" s="12" t="str">
        <f>IFERROR(__xludf.DUMMYFUNCTION("TEXTJOIN("";"", TRUE, FILTER($B$2:$B$14794, #REF!=$D$2:$D$14794))"),"#N/A")</f>
        <v>#N/A</v>
      </c>
    </row>
    <row r="12954">
      <c r="B12954" s="4" t="s">
        <v>3931</v>
      </c>
      <c r="C12954" s="12" t="str">
        <f>IFERROR(__xludf.DUMMYFUNCTION("TEXTJOIN("";"", TRUE, FILTER($B$2:$B$14794, #REF!=$D$2:$D$14794))"),"#N/A")</f>
        <v>#N/A</v>
      </c>
    </row>
    <row r="12955">
      <c r="B12955" s="4" t="s">
        <v>3931</v>
      </c>
      <c r="C12955" s="12" t="str">
        <f>IFERROR(__xludf.DUMMYFUNCTION("TEXTJOIN("";"", TRUE, FILTER($B$2:$B$14794, #REF!=$D$2:$D$14794))"),"#N/A")</f>
        <v>#N/A</v>
      </c>
    </row>
    <row r="12956">
      <c r="B12956" s="4" t="s">
        <v>3931</v>
      </c>
      <c r="C12956" s="12" t="str">
        <f>IFERROR(__xludf.DUMMYFUNCTION("TEXTJOIN("";"", TRUE, FILTER($B$2:$B$14794, #REF!=$D$2:$D$14794))"),"#N/A")</f>
        <v>#N/A</v>
      </c>
    </row>
    <row r="12957">
      <c r="B12957" s="4" t="s">
        <v>3931</v>
      </c>
      <c r="C12957" s="12" t="str">
        <f>IFERROR(__xludf.DUMMYFUNCTION("TEXTJOIN("";"", TRUE, FILTER($B$2:$B$14794, #REF!=$D$2:$D$14794))"),"#N/A")</f>
        <v>#N/A</v>
      </c>
    </row>
    <row r="12958">
      <c r="B12958" s="4" t="s">
        <v>3931</v>
      </c>
      <c r="C12958" s="12" t="str">
        <f>IFERROR(__xludf.DUMMYFUNCTION("TEXTJOIN("";"", TRUE, FILTER($B$2:$B$14794, #REF!=$D$2:$D$14794))"),"#N/A")</f>
        <v>#N/A</v>
      </c>
    </row>
    <row r="12959">
      <c r="B12959" s="4" t="s">
        <v>3931</v>
      </c>
      <c r="C12959" s="12" t="str">
        <f>IFERROR(__xludf.DUMMYFUNCTION("TEXTJOIN("";"", TRUE, FILTER($B$2:$B$14794, #REF!=$D$2:$D$14794))"),"#N/A")</f>
        <v>#N/A</v>
      </c>
    </row>
    <row r="12960">
      <c r="B12960" s="4" t="s">
        <v>3931</v>
      </c>
      <c r="C12960" s="12" t="str">
        <f>IFERROR(__xludf.DUMMYFUNCTION("TEXTJOIN("";"", TRUE, FILTER($B$2:$B$14794, #REF!=$D$2:$D$14794))"),"#N/A")</f>
        <v>#N/A</v>
      </c>
    </row>
    <row r="12961">
      <c r="B12961" s="4" t="s">
        <v>3931</v>
      </c>
      <c r="C12961" s="12" t="str">
        <f>IFERROR(__xludf.DUMMYFUNCTION("TEXTJOIN("";"", TRUE, FILTER($B$2:$B$14794, #REF!=$D$2:$D$14794))"),"#N/A")</f>
        <v>#N/A</v>
      </c>
    </row>
    <row r="12962">
      <c r="B12962" s="4" t="s">
        <v>3931</v>
      </c>
      <c r="C12962" s="12" t="str">
        <f>IFERROR(__xludf.DUMMYFUNCTION("TEXTJOIN("";"", TRUE, FILTER($B$2:$B$14794, #REF!=$D$2:$D$14794))"),"#N/A")</f>
        <v>#N/A</v>
      </c>
    </row>
    <row r="12963">
      <c r="B12963" s="4" t="s">
        <v>3933</v>
      </c>
      <c r="C12963" s="12" t="str">
        <f>IFERROR(__xludf.DUMMYFUNCTION("TEXTJOIN("";"", TRUE, FILTER($B$2:$B$14794, #REF!=$D$2:$D$14794))"),"#N/A")</f>
        <v>#N/A</v>
      </c>
    </row>
    <row r="12964">
      <c r="B12964" s="4" t="s">
        <v>3933</v>
      </c>
      <c r="C12964" s="12" t="str">
        <f>IFERROR(__xludf.DUMMYFUNCTION("TEXTJOIN("";"", TRUE, FILTER($B$2:$B$14794, #REF!=$D$2:$D$14794))"),"#N/A")</f>
        <v>#N/A</v>
      </c>
    </row>
    <row r="12965">
      <c r="B12965" s="4" t="s">
        <v>3933</v>
      </c>
      <c r="C12965" s="12" t="str">
        <f>IFERROR(__xludf.DUMMYFUNCTION("TEXTJOIN("";"", TRUE, FILTER($B$2:$B$14794, #REF!=$D$2:$D$14794))"),"#N/A")</f>
        <v>#N/A</v>
      </c>
    </row>
    <row r="12966">
      <c r="B12966" s="4" t="s">
        <v>3933</v>
      </c>
      <c r="C12966" s="12" t="str">
        <f>IFERROR(__xludf.DUMMYFUNCTION("TEXTJOIN("";"", TRUE, FILTER($B$2:$B$14794, #REF!=$D$2:$D$14794))"),"#N/A")</f>
        <v>#N/A</v>
      </c>
    </row>
    <row r="12967">
      <c r="B12967" s="4" t="s">
        <v>3933</v>
      </c>
      <c r="C12967" s="12" t="str">
        <f>IFERROR(__xludf.DUMMYFUNCTION("TEXTJOIN("";"", TRUE, FILTER($B$2:$B$14794, #REF!=$D$2:$D$14794))"),"#N/A")</f>
        <v>#N/A</v>
      </c>
    </row>
    <row r="12968">
      <c r="B12968" s="4" t="s">
        <v>3933</v>
      </c>
      <c r="C12968" s="12" t="str">
        <f>IFERROR(__xludf.DUMMYFUNCTION("TEXTJOIN("";"", TRUE, FILTER($B$2:$B$14794, #REF!=$D$2:$D$14794))"),"#N/A")</f>
        <v>#N/A</v>
      </c>
    </row>
    <row r="12969">
      <c r="B12969" s="4" t="s">
        <v>3933</v>
      </c>
      <c r="C12969" s="12" t="str">
        <f>IFERROR(__xludf.DUMMYFUNCTION("TEXTJOIN("";"", TRUE, FILTER($B$2:$B$14794, #REF!=$D$2:$D$14794))"),"#N/A")</f>
        <v>#N/A</v>
      </c>
    </row>
    <row r="12970">
      <c r="B12970" s="4" t="s">
        <v>3933</v>
      </c>
      <c r="C12970" s="12" t="str">
        <f>IFERROR(__xludf.DUMMYFUNCTION("TEXTJOIN("";"", TRUE, FILTER($B$2:$B$14794, #REF!=$D$2:$D$14794))"),"#N/A")</f>
        <v>#N/A</v>
      </c>
    </row>
    <row r="12971">
      <c r="B12971" s="4" t="s">
        <v>3933</v>
      </c>
      <c r="C12971" s="12" t="str">
        <f>IFERROR(__xludf.DUMMYFUNCTION("TEXTJOIN("";"", TRUE, FILTER($B$2:$B$14794, #REF!=$D$2:$D$14794))"),"#N/A")</f>
        <v>#N/A</v>
      </c>
    </row>
    <row r="12972">
      <c r="B12972" s="4" t="s">
        <v>3933</v>
      </c>
      <c r="C12972" s="12" t="str">
        <f>IFERROR(__xludf.DUMMYFUNCTION("TEXTJOIN("";"", TRUE, FILTER($B$2:$B$14794, #REF!=$D$2:$D$14794))"),"#N/A")</f>
        <v>#N/A</v>
      </c>
    </row>
    <row r="12973">
      <c r="B12973" s="4" t="s">
        <v>3935</v>
      </c>
      <c r="C12973" s="12" t="str">
        <f>IFERROR(__xludf.DUMMYFUNCTION("TEXTJOIN("";"", TRUE, FILTER($B$2:$B$14794, #REF!=$D$2:$D$14794))"),"#N/A")</f>
        <v>#N/A</v>
      </c>
    </row>
    <row r="12974">
      <c r="B12974" s="4" t="s">
        <v>3935</v>
      </c>
      <c r="C12974" s="12" t="str">
        <f>IFERROR(__xludf.DUMMYFUNCTION("TEXTJOIN("";"", TRUE, FILTER($B$2:$B$14794, #REF!=$D$2:$D$14794))"),"#N/A")</f>
        <v>#N/A</v>
      </c>
    </row>
    <row r="12975">
      <c r="B12975" s="4" t="s">
        <v>3935</v>
      </c>
      <c r="C12975" s="12" t="str">
        <f>IFERROR(__xludf.DUMMYFUNCTION("TEXTJOIN("";"", TRUE, FILTER($B$2:$B$14794, #REF!=$D$2:$D$14794))"),"#N/A")</f>
        <v>#N/A</v>
      </c>
    </row>
    <row r="12976">
      <c r="B12976" s="4" t="s">
        <v>3935</v>
      </c>
      <c r="C12976" s="12" t="str">
        <f>IFERROR(__xludf.DUMMYFUNCTION("TEXTJOIN("";"", TRUE, FILTER($B$2:$B$14794, #REF!=$D$2:$D$14794))"),"#N/A")</f>
        <v>#N/A</v>
      </c>
    </row>
    <row r="12977">
      <c r="B12977" s="4" t="s">
        <v>3935</v>
      </c>
      <c r="C12977" s="12" t="str">
        <f>IFERROR(__xludf.DUMMYFUNCTION("TEXTJOIN("";"", TRUE, FILTER($B$2:$B$14794, #REF!=$D$2:$D$14794))"),"#N/A")</f>
        <v>#N/A</v>
      </c>
    </row>
    <row r="12978">
      <c r="B12978" s="4" t="s">
        <v>3935</v>
      </c>
      <c r="C12978" s="12" t="str">
        <f>IFERROR(__xludf.DUMMYFUNCTION("TEXTJOIN("";"", TRUE, FILTER($B$2:$B$14794, #REF!=$D$2:$D$14794))"),"#N/A")</f>
        <v>#N/A</v>
      </c>
    </row>
    <row r="12979">
      <c r="B12979" s="4" t="s">
        <v>3935</v>
      </c>
      <c r="C12979" s="12" t="str">
        <f>IFERROR(__xludf.DUMMYFUNCTION("TEXTJOIN("";"", TRUE, FILTER($B$2:$B$14794, #REF!=$D$2:$D$14794))"),"#N/A")</f>
        <v>#N/A</v>
      </c>
    </row>
    <row r="12980">
      <c r="B12980" s="4" t="s">
        <v>3935</v>
      </c>
      <c r="C12980" s="12" t="str">
        <f>IFERROR(__xludf.DUMMYFUNCTION("TEXTJOIN("";"", TRUE, FILTER($B$2:$B$14794, #REF!=$D$2:$D$14794))"),"#N/A")</f>
        <v>#N/A</v>
      </c>
    </row>
    <row r="12981">
      <c r="B12981" s="4" t="s">
        <v>3935</v>
      </c>
      <c r="C12981" s="12" t="str">
        <f>IFERROR(__xludf.DUMMYFUNCTION("TEXTJOIN("";"", TRUE, FILTER($B$2:$B$14794, #REF!=$D$2:$D$14794))"),"#N/A")</f>
        <v>#N/A</v>
      </c>
    </row>
    <row r="12982">
      <c r="B12982" s="4" t="s">
        <v>3935</v>
      </c>
      <c r="C12982" s="12" t="str">
        <f>IFERROR(__xludf.DUMMYFUNCTION("TEXTJOIN("";"", TRUE, FILTER($B$2:$B$14794, #REF!=$D$2:$D$14794))"),"#N/A")</f>
        <v>#N/A</v>
      </c>
    </row>
    <row r="12983">
      <c r="B12983" s="4" t="s">
        <v>3937</v>
      </c>
      <c r="C12983" s="12" t="str">
        <f>IFERROR(__xludf.DUMMYFUNCTION("TEXTJOIN("";"", TRUE, FILTER($B$2:$B$14794, #REF!=$D$2:$D$14794))"),"#N/A")</f>
        <v>#N/A</v>
      </c>
    </row>
    <row r="12984">
      <c r="B12984" s="4" t="s">
        <v>3937</v>
      </c>
      <c r="C12984" s="12" t="str">
        <f>IFERROR(__xludf.DUMMYFUNCTION("TEXTJOIN("";"", TRUE, FILTER($B$2:$B$14794, #REF!=$D$2:$D$14794))"),"#N/A")</f>
        <v>#N/A</v>
      </c>
    </row>
    <row r="12985">
      <c r="B12985" s="4" t="s">
        <v>3937</v>
      </c>
      <c r="C12985" s="12" t="str">
        <f>IFERROR(__xludf.DUMMYFUNCTION("TEXTJOIN("";"", TRUE, FILTER($B$2:$B$14794, #REF!=$D$2:$D$14794))"),"#N/A")</f>
        <v>#N/A</v>
      </c>
    </row>
    <row r="12986">
      <c r="B12986" s="4" t="s">
        <v>3937</v>
      </c>
      <c r="C12986" s="12" t="str">
        <f>IFERROR(__xludf.DUMMYFUNCTION("TEXTJOIN("";"", TRUE, FILTER($B$2:$B$14794, #REF!=$D$2:$D$14794))"),"#N/A")</f>
        <v>#N/A</v>
      </c>
    </row>
    <row r="12987">
      <c r="B12987" s="4" t="s">
        <v>3937</v>
      </c>
      <c r="C12987" s="12" t="str">
        <f>IFERROR(__xludf.DUMMYFUNCTION("TEXTJOIN("";"", TRUE, FILTER($B$2:$B$14794, #REF!=$D$2:$D$14794))"),"#N/A")</f>
        <v>#N/A</v>
      </c>
    </row>
    <row r="12988">
      <c r="B12988" s="4" t="s">
        <v>3937</v>
      </c>
      <c r="C12988" s="12" t="str">
        <f>IFERROR(__xludf.DUMMYFUNCTION("TEXTJOIN("";"", TRUE, FILTER($B$2:$B$14794, #REF!=$D$2:$D$14794))"),"#N/A")</f>
        <v>#N/A</v>
      </c>
    </row>
    <row r="12989">
      <c r="B12989" s="4" t="s">
        <v>3937</v>
      </c>
      <c r="C12989" s="12" t="str">
        <f>IFERROR(__xludf.DUMMYFUNCTION("TEXTJOIN("";"", TRUE, FILTER($B$2:$B$14794, #REF!=$D$2:$D$14794))"),"#N/A")</f>
        <v>#N/A</v>
      </c>
    </row>
    <row r="12990">
      <c r="B12990" s="4" t="s">
        <v>3937</v>
      </c>
      <c r="C12990" s="12" t="str">
        <f>IFERROR(__xludf.DUMMYFUNCTION("TEXTJOIN("";"", TRUE, FILTER($B$2:$B$14794, #REF!=$D$2:$D$14794))"),"#N/A")</f>
        <v>#N/A</v>
      </c>
    </row>
    <row r="12991">
      <c r="B12991" s="4" t="s">
        <v>3937</v>
      </c>
      <c r="C12991" s="12" t="str">
        <f>IFERROR(__xludf.DUMMYFUNCTION("TEXTJOIN("";"", TRUE, FILTER($B$2:$B$14794, #REF!=$D$2:$D$14794))"),"#N/A")</f>
        <v>#N/A</v>
      </c>
    </row>
    <row r="12992">
      <c r="B12992" s="4" t="s">
        <v>3937</v>
      </c>
      <c r="C12992" s="12" t="str">
        <f>IFERROR(__xludf.DUMMYFUNCTION("TEXTJOIN("";"", TRUE, FILTER($B$2:$B$14794, #REF!=$D$2:$D$14794))"),"#N/A")</f>
        <v>#N/A</v>
      </c>
    </row>
    <row r="12993">
      <c r="B12993" s="4" t="s">
        <v>3939</v>
      </c>
      <c r="C12993" s="12" t="str">
        <f>IFERROR(__xludf.DUMMYFUNCTION("TEXTJOIN("";"", TRUE, FILTER($B$2:$B$14794, #REF!=$D$2:$D$14794))"),"#N/A")</f>
        <v>#N/A</v>
      </c>
    </row>
    <row r="12994">
      <c r="B12994" s="4" t="s">
        <v>3939</v>
      </c>
      <c r="C12994" s="12" t="str">
        <f>IFERROR(__xludf.DUMMYFUNCTION("TEXTJOIN("";"", TRUE, FILTER($B$2:$B$14794, #REF!=$D$2:$D$14794))"),"#N/A")</f>
        <v>#N/A</v>
      </c>
    </row>
    <row r="12995">
      <c r="B12995" s="4" t="s">
        <v>3939</v>
      </c>
      <c r="C12995" s="12" t="str">
        <f>IFERROR(__xludf.DUMMYFUNCTION("TEXTJOIN("";"", TRUE, FILTER($B$2:$B$14794, #REF!=$D$2:$D$14794))"),"#N/A")</f>
        <v>#N/A</v>
      </c>
    </row>
    <row r="12996">
      <c r="B12996" s="4" t="s">
        <v>3939</v>
      </c>
      <c r="C12996" s="12" t="str">
        <f>IFERROR(__xludf.DUMMYFUNCTION("TEXTJOIN("";"", TRUE, FILTER($B$2:$B$14794, #REF!=$D$2:$D$14794))"),"#N/A")</f>
        <v>#N/A</v>
      </c>
    </row>
    <row r="12997">
      <c r="B12997" s="4" t="s">
        <v>3939</v>
      </c>
      <c r="C12997" s="12" t="str">
        <f>IFERROR(__xludf.DUMMYFUNCTION("TEXTJOIN("";"", TRUE, FILTER($B$2:$B$14794, #REF!=$D$2:$D$14794))"),"#N/A")</f>
        <v>#N/A</v>
      </c>
    </row>
    <row r="12998">
      <c r="B12998" s="4" t="s">
        <v>3939</v>
      </c>
      <c r="C12998" s="12" t="str">
        <f>IFERROR(__xludf.DUMMYFUNCTION("TEXTJOIN("";"", TRUE, FILTER($B$2:$B$14794, #REF!=$D$2:$D$14794))"),"#N/A")</f>
        <v>#N/A</v>
      </c>
    </row>
    <row r="12999">
      <c r="B12999" s="4" t="s">
        <v>3939</v>
      </c>
      <c r="C12999" s="12" t="str">
        <f>IFERROR(__xludf.DUMMYFUNCTION("TEXTJOIN("";"", TRUE, FILTER($B$2:$B$14794, #REF!=$D$2:$D$14794))"),"#N/A")</f>
        <v>#N/A</v>
      </c>
    </row>
    <row r="13000">
      <c r="B13000" s="4" t="s">
        <v>3939</v>
      </c>
      <c r="C13000" s="12" t="str">
        <f>IFERROR(__xludf.DUMMYFUNCTION("TEXTJOIN("";"", TRUE, FILTER($B$2:$B$14794, #REF!=$D$2:$D$14794))"),"#N/A")</f>
        <v>#N/A</v>
      </c>
    </row>
    <row r="13001">
      <c r="B13001" s="4" t="s">
        <v>3939</v>
      </c>
      <c r="C13001" s="12" t="str">
        <f>IFERROR(__xludf.DUMMYFUNCTION("TEXTJOIN("";"", TRUE, FILTER($B$2:$B$14794, #REF!=$D$2:$D$14794))"),"#N/A")</f>
        <v>#N/A</v>
      </c>
    </row>
    <row r="13002">
      <c r="B13002" s="4" t="s">
        <v>3939</v>
      </c>
      <c r="C13002" s="12" t="str">
        <f>IFERROR(__xludf.DUMMYFUNCTION("TEXTJOIN("";"", TRUE, FILTER($B$2:$B$14794, #REF!=$D$2:$D$14794))"),"#N/A")</f>
        <v>#N/A</v>
      </c>
    </row>
    <row r="13003">
      <c r="B13003" s="4" t="s">
        <v>3942</v>
      </c>
      <c r="C13003" s="12" t="str">
        <f>IFERROR(__xludf.DUMMYFUNCTION("TEXTJOIN("";"", TRUE, FILTER($B$2:$B$14794, #REF!=$D$2:$D$14794))"),"#N/A")</f>
        <v>#N/A</v>
      </c>
    </row>
    <row r="13004">
      <c r="B13004" s="4" t="s">
        <v>3942</v>
      </c>
      <c r="C13004" s="12" t="str">
        <f>IFERROR(__xludf.DUMMYFUNCTION("TEXTJOIN("";"", TRUE, FILTER($B$2:$B$14794, #REF!=$D$2:$D$14794))"),"#N/A")</f>
        <v>#N/A</v>
      </c>
    </row>
    <row r="13005">
      <c r="B13005" s="4" t="s">
        <v>3942</v>
      </c>
      <c r="C13005" s="12" t="str">
        <f>IFERROR(__xludf.DUMMYFUNCTION("TEXTJOIN("";"", TRUE, FILTER($B$2:$B$14794, #REF!=$D$2:$D$14794))"),"#N/A")</f>
        <v>#N/A</v>
      </c>
    </row>
    <row r="13006">
      <c r="B13006" s="4" t="s">
        <v>3942</v>
      </c>
      <c r="C13006" s="12" t="str">
        <f>IFERROR(__xludf.DUMMYFUNCTION("TEXTJOIN("";"", TRUE, FILTER($B$2:$B$14794, #REF!=$D$2:$D$14794))"),"#N/A")</f>
        <v>#N/A</v>
      </c>
    </row>
    <row r="13007">
      <c r="B13007" s="4" t="s">
        <v>3942</v>
      </c>
      <c r="C13007" s="12" t="str">
        <f>IFERROR(__xludf.DUMMYFUNCTION("TEXTJOIN("";"", TRUE, FILTER($B$2:$B$14794, #REF!=$D$2:$D$14794))"),"#N/A")</f>
        <v>#N/A</v>
      </c>
    </row>
    <row r="13008">
      <c r="B13008" s="4" t="s">
        <v>3942</v>
      </c>
      <c r="C13008" s="12" t="str">
        <f>IFERROR(__xludf.DUMMYFUNCTION("TEXTJOIN("";"", TRUE, FILTER($B$2:$B$14794, #REF!=$D$2:$D$14794))"),"#N/A")</f>
        <v>#N/A</v>
      </c>
    </row>
    <row r="13009">
      <c r="B13009" s="4" t="s">
        <v>3942</v>
      </c>
      <c r="C13009" s="12" t="str">
        <f>IFERROR(__xludf.DUMMYFUNCTION("TEXTJOIN("";"", TRUE, FILTER($B$2:$B$14794, #REF!=$D$2:$D$14794))"),"#N/A")</f>
        <v>#N/A</v>
      </c>
    </row>
    <row r="13010">
      <c r="B13010" s="4" t="s">
        <v>3942</v>
      </c>
      <c r="C13010" s="12" t="str">
        <f>IFERROR(__xludf.DUMMYFUNCTION("TEXTJOIN("";"", TRUE, FILTER($B$2:$B$14794, #REF!=$D$2:$D$14794))"),"#N/A")</f>
        <v>#N/A</v>
      </c>
    </row>
    <row r="13011">
      <c r="B13011" s="4" t="s">
        <v>3942</v>
      </c>
      <c r="C13011" s="12" t="str">
        <f>IFERROR(__xludf.DUMMYFUNCTION("TEXTJOIN("";"", TRUE, FILTER($B$2:$B$14794, #REF!=$D$2:$D$14794))"),"#N/A")</f>
        <v>#N/A</v>
      </c>
    </row>
    <row r="13012">
      <c r="B13012" s="4" t="s">
        <v>3942</v>
      </c>
      <c r="C13012" s="12" t="str">
        <f>IFERROR(__xludf.DUMMYFUNCTION("TEXTJOIN("";"", TRUE, FILTER($B$2:$B$14794, #REF!=$D$2:$D$14794))"),"#N/A")</f>
        <v>#N/A</v>
      </c>
    </row>
    <row r="13013">
      <c r="B13013" s="4" t="s">
        <v>3944</v>
      </c>
      <c r="C13013" s="12" t="str">
        <f>IFERROR(__xludf.DUMMYFUNCTION("TEXTJOIN("";"", TRUE, FILTER($B$2:$B$14794, #REF!=$D$2:$D$14794))"),"#N/A")</f>
        <v>#N/A</v>
      </c>
    </row>
    <row r="13014">
      <c r="B13014" s="4" t="s">
        <v>3944</v>
      </c>
      <c r="C13014" s="12" t="str">
        <f>IFERROR(__xludf.DUMMYFUNCTION("TEXTJOIN("";"", TRUE, FILTER($B$2:$B$14794, #REF!=$D$2:$D$14794))"),"#N/A")</f>
        <v>#N/A</v>
      </c>
    </row>
    <row r="13015">
      <c r="B13015" s="4" t="s">
        <v>3944</v>
      </c>
      <c r="C13015" s="12" t="str">
        <f>IFERROR(__xludf.DUMMYFUNCTION("TEXTJOIN("";"", TRUE, FILTER($B$2:$B$14794, #REF!=$D$2:$D$14794))"),"#N/A")</f>
        <v>#N/A</v>
      </c>
    </row>
    <row r="13016">
      <c r="B13016" s="4" t="s">
        <v>3944</v>
      </c>
      <c r="C13016" s="12" t="str">
        <f>IFERROR(__xludf.DUMMYFUNCTION("TEXTJOIN("";"", TRUE, FILTER($B$2:$B$14794, #REF!=$D$2:$D$14794))"),"#N/A")</f>
        <v>#N/A</v>
      </c>
    </row>
    <row r="13017">
      <c r="B13017" s="4" t="s">
        <v>3944</v>
      </c>
      <c r="C13017" s="12" t="str">
        <f>IFERROR(__xludf.DUMMYFUNCTION("TEXTJOIN("";"", TRUE, FILTER($B$2:$B$14794, #REF!=$D$2:$D$14794))"),"#N/A")</f>
        <v>#N/A</v>
      </c>
    </row>
    <row r="13018">
      <c r="B13018" s="4" t="s">
        <v>3944</v>
      </c>
      <c r="C13018" s="12" t="str">
        <f>IFERROR(__xludf.DUMMYFUNCTION("TEXTJOIN("";"", TRUE, FILTER($B$2:$B$14794, #REF!=$D$2:$D$14794))"),"#N/A")</f>
        <v>#N/A</v>
      </c>
    </row>
    <row r="13019">
      <c r="B13019" s="4" t="s">
        <v>3944</v>
      </c>
      <c r="C13019" s="12" t="str">
        <f>IFERROR(__xludf.DUMMYFUNCTION("TEXTJOIN("";"", TRUE, FILTER($B$2:$B$14794, #REF!=$D$2:$D$14794))"),"#N/A")</f>
        <v>#N/A</v>
      </c>
    </row>
    <row r="13020">
      <c r="B13020" s="4" t="s">
        <v>3944</v>
      </c>
      <c r="C13020" s="12" t="str">
        <f>IFERROR(__xludf.DUMMYFUNCTION("TEXTJOIN("";"", TRUE, FILTER($B$2:$B$14794, #REF!=$D$2:$D$14794))"),"#N/A")</f>
        <v>#N/A</v>
      </c>
    </row>
    <row r="13021">
      <c r="B13021" s="4" t="s">
        <v>3944</v>
      </c>
      <c r="C13021" s="12" t="str">
        <f>IFERROR(__xludf.DUMMYFUNCTION("TEXTJOIN("";"", TRUE, FILTER($B$2:$B$14794, #REF!=$D$2:$D$14794))"),"#N/A")</f>
        <v>#N/A</v>
      </c>
    </row>
    <row r="13022">
      <c r="B13022" s="4" t="s">
        <v>3944</v>
      </c>
      <c r="C13022" s="12" t="str">
        <f>IFERROR(__xludf.DUMMYFUNCTION("TEXTJOIN("";"", TRUE, FILTER($B$2:$B$14794, #REF!=$D$2:$D$14794))"),"#N/A")</f>
        <v>#N/A</v>
      </c>
    </row>
    <row r="13023">
      <c r="B13023" s="4" t="s">
        <v>3946</v>
      </c>
      <c r="C13023" s="12" t="str">
        <f>IFERROR(__xludf.DUMMYFUNCTION("TEXTJOIN("";"", TRUE, FILTER($B$2:$B$14794, #REF!=$D$2:$D$14794))"),"#N/A")</f>
        <v>#N/A</v>
      </c>
    </row>
    <row r="13024">
      <c r="B13024" s="4" t="s">
        <v>3946</v>
      </c>
      <c r="C13024" s="12" t="str">
        <f>IFERROR(__xludf.DUMMYFUNCTION("TEXTJOIN("";"", TRUE, FILTER($B$2:$B$14794, #REF!=$D$2:$D$14794))"),"#N/A")</f>
        <v>#N/A</v>
      </c>
    </row>
    <row r="13025">
      <c r="B13025" s="4" t="s">
        <v>3946</v>
      </c>
      <c r="C13025" s="12" t="str">
        <f>IFERROR(__xludf.DUMMYFUNCTION("TEXTJOIN("";"", TRUE, FILTER($B$2:$B$14794, #REF!=$D$2:$D$14794))"),"#N/A")</f>
        <v>#N/A</v>
      </c>
    </row>
    <row r="13026">
      <c r="B13026" s="4" t="s">
        <v>3946</v>
      </c>
      <c r="C13026" s="12" t="str">
        <f>IFERROR(__xludf.DUMMYFUNCTION("TEXTJOIN("";"", TRUE, FILTER($B$2:$B$14794, #REF!=$D$2:$D$14794))"),"#N/A")</f>
        <v>#N/A</v>
      </c>
    </row>
    <row r="13027">
      <c r="B13027" s="4" t="s">
        <v>3946</v>
      </c>
      <c r="C13027" s="12" t="str">
        <f>IFERROR(__xludf.DUMMYFUNCTION("TEXTJOIN("";"", TRUE, FILTER($B$2:$B$14794, #REF!=$D$2:$D$14794))"),"#N/A")</f>
        <v>#N/A</v>
      </c>
    </row>
    <row r="13028">
      <c r="B13028" s="4" t="s">
        <v>3946</v>
      </c>
      <c r="C13028" s="12" t="str">
        <f>IFERROR(__xludf.DUMMYFUNCTION("TEXTJOIN("";"", TRUE, FILTER($B$2:$B$14794, #REF!=$D$2:$D$14794))"),"#N/A")</f>
        <v>#N/A</v>
      </c>
    </row>
    <row r="13029">
      <c r="B13029" s="4" t="s">
        <v>3946</v>
      </c>
      <c r="C13029" s="12" t="str">
        <f>IFERROR(__xludf.DUMMYFUNCTION("TEXTJOIN("";"", TRUE, FILTER($B$2:$B$14794, #REF!=$D$2:$D$14794))"),"#N/A")</f>
        <v>#N/A</v>
      </c>
    </row>
    <row r="13030">
      <c r="B13030" s="4" t="s">
        <v>3946</v>
      </c>
      <c r="C13030" s="12" t="str">
        <f>IFERROR(__xludf.DUMMYFUNCTION("TEXTJOIN("";"", TRUE, FILTER($B$2:$B$14794, #REF!=$D$2:$D$14794))"),"#N/A")</f>
        <v>#N/A</v>
      </c>
    </row>
    <row r="13031">
      <c r="B13031" s="4" t="s">
        <v>3946</v>
      </c>
      <c r="C13031" s="12" t="str">
        <f>IFERROR(__xludf.DUMMYFUNCTION("TEXTJOIN("";"", TRUE, FILTER($B$2:$B$14794, #REF!=$D$2:$D$14794))"),"#N/A")</f>
        <v>#N/A</v>
      </c>
    </row>
    <row r="13032">
      <c r="B13032" s="4" t="s">
        <v>3946</v>
      </c>
      <c r="C13032" s="12" t="str">
        <f>IFERROR(__xludf.DUMMYFUNCTION("TEXTJOIN("";"", TRUE, FILTER($B$2:$B$14794, #REF!=$D$2:$D$14794))"),"#N/A")</f>
        <v>#N/A</v>
      </c>
    </row>
    <row r="13033">
      <c r="B13033" s="4" t="s">
        <v>3948</v>
      </c>
      <c r="C13033" s="12" t="str">
        <f>IFERROR(__xludf.DUMMYFUNCTION("TEXTJOIN("";"", TRUE, FILTER($B$2:$B$14794, #REF!=$D$2:$D$14794))"),"#N/A")</f>
        <v>#N/A</v>
      </c>
    </row>
    <row r="13034">
      <c r="B13034" s="4" t="s">
        <v>3948</v>
      </c>
      <c r="C13034" s="12" t="str">
        <f>IFERROR(__xludf.DUMMYFUNCTION("TEXTJOIN("";"", TRUE, FILTER($B$2:$B$14794, #REF!=$D$2:$D$14794))"),"#N/A")</f>
        <v>#N/A</v>
      </c>
    </row>
    <row r="13035">
      <c r="B13035" s="4" t="s">
        <v>3948</v>
      </c>
      <c r="C13035" s="12" t="str">
        <f>IFERROR(__xludf.DUMMYFUNCTION("TEXTJOIN("";"", TRUE, FILTER($B$2:$B$14794, #REF!=$D$2:$D$14794))"),"#N/A")</f>
        <v>#N/A</v>
      </c>
    </row>
    <row r="13036">
      <c r="B13036" s="4" t="s">
        <v>3948</v>
      </c>
      <c r="C13036" s="12" t="str">
        <f>IFERROR(__xludf.DUMMYFUNCTION("TEXTJOIN("";"", TRUE, FILTER($B$2:$B$14794, #REF!=$D$2:$D$14794))"),"#N/A")</f>
        <v>#N/A</v>
      </c>
    </row>
    <row r="13037">
      <c r="B13037" s="4" t="s">
        <v>3948</v>
      </c>
      <c r="C13037" s="12" t="str">
        <f>IFERROR(__xludf.DUMMYFUNCTION("TEXTJOIN("";"", TRUE, FILTER($B$2:$B$14794, #REF!=$D$2:$D$14794))"),"#N/A")</f>
        <v>#N/A</v>
      </c>
    </row>
    <row r="13038">
      <c r="B13038" s="4" t="s">
        <v>3948</v>
      </c>
      <c r="C13038" s="12" t="str">
        <f>IFERROR(__xludf.DUMMYFUNCTION("TEXTJOIN("";"", TRUE, FILTER($B$2:$B$14794, #REF!=$D$2:$D$14794))"),"#N/A")</f>
        <v>#N/A</v>
      </c>
    </row>
    <row r="13039">
      <c r="B13039" s="4" t="s">
        <v>3948</v>
      </c>
      <c r="C13039" s="12" t="str">
        <f>IFERROR(__xludf.DUMMYFUNCTION("TEXTJOIN("";"", TRUE, FILTER($B$2:$B$14794, #REF!=$D$2:$D$14794))"),"#N/A")</f>
        <v>#N/A</v>
      </c>
    </row>
    <row r="13040">
      <c r="B13040" s="4" t="s">
        <v>3948</v>
      </c>
      <c r="C13040" s="12" t="str">
        <f>IFERROR(__xludf.DUMMYFUNCTION("TEXTJOIN("";"", TRUE, FILTER($B$2:$B$14794, #REF!=$D$2:$D$14794))"),"#N/A")</f>
        <v>#N/A</v>
      </c>
    </row>
    <row r="13041">
      <c r="B13041" s="4" t="s">
        <v>3948</v>
      </c>
      <c r="C13041" s="12" t="str">
        <f>IFERROR(__xludf.DUMMYFUNCTION("TEXTJOIN("";"", TRUE, FILTER($B$2:$B$14794, #REF!=$D$2:$D$14794))"),"#N/A")</f>
        <v>#N/A</v>
      </c>
    </row>
    <row r="13042">
      <c r="B13042" s="4" t="s">
        <v>3948</v>
      </c>
      <c r="C13042" s="12" t="str">
        <f>IFERROR(__xludf.DUMMYFUNCTION("TEXTJOIN("";"", TRUE, FILTER($B$2:$B$14794, #REF!=$D$2:$D$14794))"),"#N/A")</f>
        <v>#N/A</v>
      </c>
    </row>
    <row r="13043">
      <c r="B13043" s="4" t="s">
        <v>3950</v>
      </c>
      <c r="C13043" s="12" t="str">
        <f>IFERROR(__xludf.DUMMYFUNCTION("TEXTJOIN("";"", TRUE, FILTER($B$2:$B$14794, #REF!=$D$2:$D$14794))"),"#N/A")</f>
        <v>#N/A</v>
      </c>
    </row>
    <row r="13044">
      <c r="B13044" s="4" t="s">
        <v>3950</v>
      </c>
      <c r="C13044" s="12" t="str">
        <f>IFERROR(__xludf.DUMMYFUNCTION("TEXTJOIN("";"", TRUE, FILTER($B$2:$B$14794, #REF!=$D$2:$D$14794))"),"#N/A")</f>
        <v>#N/A</v>
      </c>
    </row>
    <row r="13045">
      <c r="B13045" s="4" t="s">
        <v>3950</v>
      </c>
      <c r="C13045" s="12" t="str">
        <f>IFERROR(__xludf.DUMMYFUNCTION("TEXTJOIN("";"", TRUE, FILTER($B$2:$B$14794, #REF!=$D$2:$D$14794))"),"#N/A")</f>
        <v>#N/A</v>
      </c>
    </row>
    <row r="13046">
      <c r="B13046" s="4" t="s">
        <v>3950</v>
      </c>
      <c r="C13046" s="12" t="str">
        <f>IFERROR(__xludf.DUMMYFUNCTION("TEXTJOIN("";"", TRUE, FILTER($B$2:$B$14794, #REF!=$D$2:$D$14794))"),"#N/A")</f>
        <v>#N/A</v>
      </c>
    </row>
    <row r="13047">
      <c r="B13047" s="4" t="s">
        <v>3950</v>
      </c>
      <c r="C13047" s="12" t="str">
        <f>IFERROR(__xludf.DUMMYFUNCTION("TEXTJOIN("";"", TRUE, FILTER($B$2:$B$14794, #REF!=$D$2:$D$14794))"),"#N/A")</f>
        <v>#N/A</v>
      </c>
    </row>
    <row r="13048">
      <c r="B13048" s="4" t="s">
        <v>3950</v>
      </c>
      <c r="C13048" s="12" t="str">
        <f>IFERROR(__xludf.DUMMYFUNCTION("TEXTJOIN("";"", TRUE, FILTER($B$2:$B$14794, #REF!=$D$2:$D$14794))"),"#N/A")</f>
        <v>#N/A</v>
      </c>
    </row>
    <row r="13049">
      <c r="B13049" s="4" t="s">
        <v>3950</v>
      </c>
      <c r="C13049" s="12" t="str">
        <f>IFERROR(__xludf.DUMMYFUNCTION("TEXTJOIN("";"", TRUE, FILTER($B$2:$B$14794, #REF!=$D$2:$D$14794))"),"#N/A")</f>
        <v>#N/A</v>
      </c>
    </row>
    <row r="13050">
      <c r="B13050" s="4" t="s">
        <v>3950</v>
      </c>
      <c r="C13050" s="12" t="str">
        <f>IFERROR(__xludf.DUMMYFUNCTION("TEXTJOIN("";"", TRUE, FILTER($B$2:$B$14794, #REF!=$D$2:$D$14794))"),"#N/A")</f>
        <v>#N/A</v>
      </c>
    </row>
    <row r="13051">
      <c r="B13051" s="4" t="s">
        <v>3950</v>
      </c>
      <c r="C13051" s="12" t="str">
        <f>IFERROR(__xludf.DUMMYFUNCTION("TEXTJOIN("";"", TRUE, FILTER($B$2:$B$14794, #REF!=$D$2:$D$14794))"),"#N/A")</f>
        <v>#N/A</v>
      </c>
    </row>
    <row r="13052">
      <c r="B13052" s="4" t="s">
        <v>3950</v>
      </c>
      <c r="C13052" s="12" t="str">
        <f>IFERROR(__xludf.DUMMYFUNCTION("TEXTJOIN("";"", TRUE, FILTER($B$2:$B$14794, #REF!=$D$2:$D$14794))"),"#N/A")</f>
        <v>#N/A</v>
      </c>
    </row>
    <row r="13053">
      <c r="B13053" s="4" t="s">
        <v>3952</v>
      </c>
      <c r="C13053" s="12" t="str">
        <f>IFERROR(__xludf.DUMMYFUNCTION("TEXTJOIN("";"", TRUE, FILTER($B$2:$B$14794, #REF!=$D$2:$D$14794))"),"#N/A")</f>
        <v>#N/A</v>
      </c>
    </row>
    <row r="13054">
      <c r="B13054" s="4" t="s">
        <v>3952</v>
      </c>
      <c r="C13054" s="12" t="str">
        <f>IFERROR(__xludf.DUMMYFUNCTION("TEXTJOIN("";"", TRUE, FILTER($B$2:$B$14794, #REF!=$D$2:$D$14794))"),"#N/A")</f>
        <v>#N/A</v>
      </c>
    </row>
    <row r="13055">
      <c r="B13055" s="4" t="s">
        <v>3952</v>
      </c>
      <c r="C13055" s="12" t="str">
        <f>IFERROR(__xludf.DUMMYFUNCTION("TEXTJOIN("";"", TRUE, FILTER($B$2:$B$14794, #REF!=$D$2:$D$14794))"),"#N/A")</f>
        <v>#N/A</v>
      </c>
    </row>
    <row r="13056">
      <c r="B13056" s="4" t="s">
        <v>3952</v>
      </c>
      <c r="C13056" s="12" t="str">
        <f>IFERROR(__xludf.DUMMYFUNCTION("TEXTJOIN("";"", TRUE, FILTER($B$2:$B$14794, #REF!=$D$2:$D$14794))"),"#N/A")</f>
        <v>#N/A</v>
      </c>
    </row>
    <row r="13057">
      <c r="B13057" s="4" t="s">
        <v>3952</v>
      </c>
      <c r="C13057" s="12" t="str">
        <f>IFERROR(__xludf.DUMMYFUNCTION("TEXTJOIN("";"", TRUE, FILTER($B$2:$B$14794, #REF!=$D$2:$D$14794))"),"#N/A")</f>
        <v>#N/A</v>
      </c>
    </row>
    <row r="13058">
      <c r="B13058" s="4" t="s">
        <v>3952</v>
      </c>
      <c r="C13058" s="12" t="str">
        <f>IFERROR(__xludf.DUMMYFUNCTION("TEXTJOIN("";"", TRUE, FILTER($B$2:$B$14794, #REF!=$D$2:$D$14794))"),"#N/A")</f>
        <v>#N/A</v>
      </c>
    </row>
    <row r="13059">
      <c r="B13059" s="4" t="s">
        <v>3952</v>
      </c>
      <c r="C13059" s="12" t="str">
        <f>IFERROR(__xludf.DUMMYFUNCTION("TEXTJOIN("";"", TRUE, FILTER($B$2:$B$14794, #REF!=$D$2:$D$14794))"),"#N/A")</f>
        <v>#N/A</v>
      </c>
    </row>
    <row r="13060">
      <c r="B13060" s="4" t="s">
        <v>3952</v>
      </c>
      <c r="C13060" s="12" t="str">
        <f>IFERROR(__xludf.DUMMYFUNCTION("TEXTJOIN("";"", TRUE, FILTER($B$2:$B$14794, #REF!=$D$2:$D$14794))"),"#N/A")</f>
        <v>#N/A</v>
      </c>
    </row>
    <row r="13061">
      <c r="B13061" s="4" t="s">
        <v>3952</v>
      </c>
      <c r="C13061" s="12" t="str">
        <f>IFERROR(__xludf.DUMMYFUNCTION("TEXTJOIN("";"", TRUE, FILTER($B$2:$B$14794, #REF!=$D$2:$D$14794))"),"#N/A")</f>
        <v>#N/A</v>
      </c>
    </row>
    <row r="13062">
      <c r="B13062" s="4" t="s">
        <v>3952</v>
      </c>
      <c r="C13062" s="12" t="str">
        <f>IFERROR(__xludf.DUMMYFUNCTION("TEXTJOIN("";"", TRUE, FILTER($B$2:$B$14794, #REF!=$D$2:$D$14794))"),"#N/A")</f>
        <v>#N/A</v>
      </c>
    </row>
    <row r="13063">
      <c r="B13063" s="4" t="s">
        <v>3955</v>
      </c>
      <c r="C13063" s="12" t="str">
        <f>IFERROR(__xludf.DUMMYFUNCTION("TEXTJOIN("";"", TRUE, FILTER($B$2:$B$14794, #REF!=$D$2:$D$14794))"),"#N/A")</f>
        <v>#N/A</v>
      </c>
    </row>
    <row r="13064">
      <c r="B13064" s="4" t="s">
        <v>3955</v>
      </c>
      <c r="C13064" s="12" t="str">
        <f>IFERROR(__xludf.DUMMYFUNCTION("TEXTJOIN("";"", TRUE, FILTER($B$2:$B$14794, #REF!=$D$2:$D$14794))"),"#N/A")</f>
        <v>#N/A</v>
      </c>
    </row>
    <row r="13065">
      <c r="B13065" s="4" t="s">
        <v>3957</v>
      </c>
      <c r="C13065" s="12" t="str">
        <f>IFERROR(__xludf.DUMMYFUNCTION("TEXTJOIN("";"", TRUE, FILTER($B$2:$B$14794, #REF!=$D$2:$D$14794))"),"#N/A")</f>
        <v>#N/A</v>
      </c>
    </row>
    <row r="13066">
      <c r="B13066" s="4" t="s">
        <v>3957</v>
      </c>
      <c r="C13066" s="12" t="str">
        <f>IFERROR(__xludf.DUMMYFUNCTION("TEXTJOIN("";"", TRUE, FILTER($B$2:$B$14794, #REF!=$D$2:$D$14794))"),"#N/A")</f>
        <v>#N/A</v>
      </c>
    </row>
    <row r="13067">
      <c r="B13067" s="4" t="s">
        <v>3957</v>
      </c>
      <c r="C13067" s="12" t="str">
        <f>IFERROR(__xludf.DUMMYFUNCTION("TEXTJOIN("";"", TRUE, FILTER($B$2:$B$14794, #REF!=$D$2:$D$14794))"),"#N/A")</f>
        <v>#N/A</v>
      </c>
    </row>
    <row r="13068">
      <c r="B13068" s="4" t="s">
        <v>3957</v>
      </c>
      <c r="C13068" s="12" t="str">
        <f>IFERROR(__xludf.DUMMYFUNCTION("TEXTJOIN("";"", TRUE, FILTER($B$2:$B$14794, #REF!=$D$2:$D$14794))"),"#N/A")</f>
        <v>#N/A</v>
      </c>
    </row>
    <row r="13069">
      <c r="B13069" s="4" t="s">
        <v>3957</v>
      </c>
      <c r="C13069" s="12" t="str">
        <f>IFERROR(__xludf.DUMMYFUNCTION("TEXTJOIN("";"", TRUE, FILTER($B$2:$B$14794, #REF!=$D$2:$D$14794))"),"#N/A")</f>
        <v>#N/A</v>
      </c>
    </row>
    <row r="13070">
      <c r="B13070" s="4" t="s">
        <v>3957</v>
      </c>
      <c r="C13070" s="12" t="str">
        <f>IFERROR(__xludf.DUMMYFUNCTION("TEXTJOIN("";"", TRUE, FILTER($B$2:$B$14794, #REF!=$D$2:$D$14794))"),"#N/A")</f>
        <v>#N/A</v>
      </c>
    </row>
    <row r="13071">
      <c r="B13071" s="4" t="s">
        <v>3957</v>
      </c>
      <c r="C13071" s="12" t="str">
        <f>IFERROR(__xludf.DUMMYFUNCTION("TEXTJOIN("";"", TRUE, FILTER($B$2:$B$14794, #REF!=$D$2:$D$14794))"),"#N/A")</f>
        <v>#N/A</v>
      </c>
    </row>
    <row r="13072">
      <c r="B13072" s="4" t="s">
        <v>3957</v>
      </c>
      <c r="C13072" s="12" t="str">
        <f>IFERROR(__xludf.DUMMYFUNCTION("TEXTJOIN("";"", TRUE, FILTER($B$2:$B$14794, #REF!=$D$2:$D$14794))"),"#N/A")</f>
        <v>#N/A</v>
      </c>
    </row>
    <row r="13073">
      <c r="B13073" s="4" t="s">
        <v>3957</v>
      </c>
      <c r="C13073" s="12" t="str">
        <f>IFERROR(__xludf.DUMMYFUNCTION("TEXTJOIN("";"", TRUE, FILTER($B$2:$B$14794, #REF!=$D$2:$D$14794))"),"#N/A")</f>
        <v>#N/A</v>
      </c>
    </row>
    <row r="13074">
      <c r="B13074" s="4" t="s">
        <v>3957</v>
      </c>
      <c r="C13074" s="12" t="str">
        <f>IFERROR(__xludf.DUMMYFUNCTION("TEXTJOIN("";"", TRUE, FILTER($B$2:$B$14794, #REF!=$D$2:$D$14794))"),"#N/A")</f>
        <v>#N/A</v>
      </c>
    </row>
    <row r="13075">
      <c r="B13075" s="4" t="s">
        <v>3960</v>
      </c>
      <c r="C13075" s="12" t="str">
        <f>IFERROR(__xludf.DUMMYFUNCTION("TEXTJOIN("";"", TRUE, FILTER($B$2:$B$14794, #REF!=$D$2:$D$14794))"),"#N/A")</f>
        <v>#N/A</v>
      </c>
    </row>
    <row r="13076">
      <c r="B13076" s="4" t="s">
        <v>3960</v>
      </c>
      <c r="C13076" s="12" t="str">
        <f>IFERROR(__xludf.DUMMYFUNCTION("TEXTJOIN("";"", TRUE, FILTER($B$2:$B$14794, #REF!=$D$2:$D$14794))"),"#N/A")</f>
        <v>#N/A</v>
      </c>
    </row>
    <row r="13077">
      <c r="B13077" s="4" t="s">
        <v>3960</v>
      </c>
      <c r="C13077" s="12" t="str">
        <f>IFERROR(__xludf.DUMMYFUNCTION("TEXTJOIN("";"", TRUE, FILTER($B$2:$B$14794, #REF!=$D$2:$D$14794))"),"#N/A")</f>
        <v>#N/A</v>
      </c>
    </row>
    <row r="13078">
      <c r="B13078" s="4" t="s">
        <v>3960</v>
      </c>
      <c r="C13078" s="12" t="str">
        <f>IFERROR(__xludf.DUMMYFUNCTION("TEXTJOIN("";"", TRUE, FILTER($B$2:$B$14794, #REF!=$D$2:$D$14794))"),"#N/A")</f>
        <v>#N/A</v>
      </c>
    </row>
    <row r="13079">
      <c r="B13079" s="4" t="s">
        <v>3960</v>
      </c>
      <c r="C13079" s="12" t="str">
        <f>IFERROR(__xludf.DUMMYFUNCTION("TEXTJOIN("";"", TRUE, FILTER($B$2:$B$14794, #REF!=$D$2:$D$14794))"),"#N/A")</f>
        <v>#N/A</v>
      </c>
    </row>
    <row r="13080">
      <c r="B13080" s="4" t="s">
        <v>3960</v>
      </c>
      <c r="C13080" s="12" t="str">
        <f>IFERROR(__xludf.DUMMYFUNCTION("TEXTJOIN("";"", TRUE, FILTER($B$2:$B$14794, #REF!=$D$2:$D$14794))"),"#N/A")</f>
        <v>#N/A</v>
      </c>
    </row>
    <row r="13081">
      <c r="B13081" s="4" t="s">
        <v>3960</v>
      </c>
      <c r="C13081" s="12" t="str">
        <f>IFERROR(__xludf.DUMMYFUNCTION("TEXTJOIN("";"", TRUE, FILTER($B$2:$B$14794, #REF!=$D$2:$D$14794))"),"#N/A")</f>
        <v>#N/A</v>
      </c>
    </row>
    <row r="13082">
      <c r="B13082" s="4" t="s">
        <v>3960</v>
      </c>
      <c r="C13082" s="12" t="str">
        <f>IFERROR(__xludf.DUMMYFUNCTION("TEXTJOIN("";"", TRUE, FILTER($B$2:$B$14794, #REF!=$D$2:$D$14794))"),"#N/A")</f>
        <v>#N/A</v>
      </c>
    </row>
    <row r="13083">
      <c r="B13083" s="4" t="s">
        <v>3960</v>
      </c>
      <c r="C13083" s="12" t="str">
        <f>IFERROR(__xludf.DUMMYFUNCTION("TEXTJOIN("";"", TRUE, FILTER($B$2:$B$14794, #REF!=$D$2:$D$14794))"),"#N/A")</f>
        <v>#N/A</v>
      </c>
    </row>
    <row r="13084">
      <c r="B13084" s="4" t="s">
        <v>3960</v>
      </c>
      <c r="C13084" s="12" t="str">
        <f>IFERROR(__xludf.DUMMYFUNCTION("TEXTJOIN("";"", TRUE, FILTER($B$2:$B$14794, #REF!=$D$2:$D$14794))"),"#N/A")</f>
        <v>#N/A</v>
      </c>
    </row>
    <row r="13085">
      <c r="B13085" s="4" t="s">
        <v>3962</v>
      </c>
      <c r="C13085" s="12" t="str">
        <f>IFERROR(__xludf.DUMMYFUNCTION("TEXTJOIN("";"", TRUE, FILTER($B$2:$B$14794, #REF!=$D$2:$D$14794))"),"#N/A")</f>
        <v>#N/A</v>
      </c>
    </row>
    <row r="13086">
      <c r="B13086" s="4" t="s">
        <v>3962</v>
      </c>
      <c r="C13086" s="12" t="str">
        <f>IFERROR(__xludf.DUMMYFUNCTION("TEXTJOIN("";"", TRUE, FILTER($B$2:$B$14794, #REF!=$D$2:$D$14794))"),"#N/A")</f>
        <v>#N/A</v>
      </c>
    </row>
    <row r="13087">
      <c r="B13087" s="4" t="s">
        <v>3962</v>
      </c>
      <c r="C13087" s="12" t="str">
        <f>IFERROR(__xludf.DUMMYFUNCTION("TEXTJOIN("";"", TRUE, FILTER($B$2:$B$14794, #REF!=$D$2:$D$14794))"),"#N/A")</f>
        <v>#N/A</v>
      </c>
    </row>
    <row r="13088">
      <c r="B13088" s="4" t="s">
        <v>3962</v>
      </c>
      <c r="C13088" s="12" t="str">
        <f>IFERROR(__xludf.DUMMYFUNCTION("TEXTJOIN("";"", TRUE, FILTER($B$2:$B$14794, #REF!=$D$2:$D$14794))"),"#N/A")</f>
        <v>#N/A</v>
      </c>
    </row>
    <row r="13089">
      <c r="B13089" s="4" t="s">
        <v>3962</v>
      </c>
      <c r="C13089" s="12" t="str">
        <f>IFERROR(__xludf.DUMMYFUNCTION("TEXTJOIN("";"", TRUE, FILTER($B$2:$B$14794, #REF!=$D$2:$D$14794))"),"#N/A")</f>
        <v>#N/A</v>
      </c>
    </row>
    <row r="13090">
      <c r="B13090" s="4" t="s">
        <v>3962</v>
      </c>
      <c r="C13090" s="12" t="str">
        <f>IFERROR(__xludf.DUMMYFUNCTION("TEXTJOIN("";"", TRUE, FILTER($B$2:$B$14794, #REF!=$D$2:$D$14794))"),"#N/A")</f>
        <v>#N/A</v>
      </c>
    </row>
    <row r="13091">
      <c r="B13091" s="4" t="s">
        <v>3962</v>
      </c>
      <c r="C13091" s="12" t="str">
        <f>IFERROR(__xludf.DUMMYFUNCTION("TEXTJOIN("";"", TRUE, FILTER($B$2:$B$14794, #REF!=$D$2:$D$14794))"),"#N/A")</f>
        <v>#N/A</v>
      </c>
    </row>
    <row r="13092">
      <c r="B13092" s="4" t="s">
        <v>3962</v>
      </c>
      <c r="C13092" s="12" t="str">
        <f>IFERROR(__xludf.DUMMYFUNCTION("TEXTJOIN("";"", TRUE, FILTER($B$2:$B$14794, #REF!=$D$2:$D$14794))"),"#N/A")</f>
        <v>#N/A</v>
      </c>
    </row>
    <row r="13093">
      <c r="B13093" s="4" t="s">
        <v>3962</v>
      </c>
      <c r="C13093" s="12" t="str">
        <f>IFERROR(__xludf.DUMMYFUNCTION("TEXTJOIN("";"", TRUE, FILTER($B$2:$B$14794, #REF!=$D$2:$D$14794))"),"#N/A")</f>
        <v>#N/A</v>
      </c>
    </row>
    <row r="13094">
      <c r="B13094" s="4" t="s">
        <v>3962</v>
      </c>
      <c r="C13094" s="12" t="str">
        <f>IFERROR(__xludf.DUMMYFUNCTION("TEXTJOIN("";"", TRUE, FILTER($B$2:$B$14794, #REF!=$D$2:$D$14794))"),"#N/A")</f>
        <v>#N/A</v>
      </c>
    </row>
    <row r="13095">
      <c r="B13095" s="4" t="s">
        <v>3964</v>
      </c>
      <c r="C13095" s="12" t="str">
        <f>IFERROR(__xludf.DUMMYFUNCTION("TEXTJOIN("";"", TRUE, FILTER($B$2:$B$14794, #REF!=$D$2:$D$14794))"),"#N/A")</f>
        <v>#N/A</v>
      </c>
    </row>
    <row r="13096">
      <c r="B13096" s="4" t="s">
        <v>3964</v>
      </c>
      <c r="C13096" s="12" t="str">
        <f>IFERROR(__xludf.DUMMYFUNCTION("TEXTJOIN("";"", TRUE, FILTER($B$2:$B$14794, #REF!=$D$2:$D$14794))"),"#N/A")</f>
        <v>#N/A</v>
      </c>
    </row>
    <row r="13097">
      <c r="B13097" s="4" t="s">
        <v>3964</v>
      </c>
      <c r="C13097" s="12" t="str">
        <f>IFERROR(__xludf.DUMMYFUNCTION("TEXTJOIN("";"", TRUE, FILTER($B$2:$B$14794, #REF!=$D$2:$D$14794))"),"#N/A")</f>
        <v>#N/A</v>
      </c>
    </row>
    <row r="13098">
      <c r="B13098" s="4" t="s">
        <v>3964</v>
      </c>
      <c r="C13098" s="12" t="str">
        <f>IFERROR(__xludf.DUMMYFUNCTION("TEXTJOIN("";"", TRUE, FILTER($B$2:$B$14794, #REF!=$D$2:$D$14794))"),"#N/A")</f>
        <v>#N/A</v>
      </c>
    </row>
    <row r="13099">
      <c r="B13099" s="4" t="s">
        <v>3964</v>
      </c>
      <c r="C13099" s="12" t="str">
        <f>IFERROR(__xludf.DUMMYFUNCTION("TEXTJOIN("";"", TRUE, FILTER($B$2:$B$14794, #REF!=$D$2:$D$14794))"),"#N/A")</f>
        <v>#N/A</v>
      </c>
    </row>
    <row r="13100">
      <c r="B13100" s="4" t="s">
        <v>3964</v>
      </c>
      <c r="C13100" s="12" t="str">
        <f>IFERROR(__xludf.DUMMYFUNCTION("TEXTJOIN("";"", TRUE, FILTER($B$2:$B$14794, #REF!=$D$2:$D$14794))"),"#N/A")</f>
        <v>#N/A</v>
      </c>
    </row>
    <row r="13101">
      <c r="B13101" s="4" t="s">
        <v>3964</v>
      </c>
      <c r="C13101" s="12" t="str">
        <f>IFERROR(__xludf.DUMMYFUNCTION("TEXTJOIN("";"", TRUE, FILTER($B$2:$B$14794, #REF!=$D$2:$D$14794))"),"#N/A")</f>
        <v>#N/A</v>
      </c>
    </row>
    <row r="13102">
      <c r="B13102" s="4" t="s">
        <v>3964</v>
      </c>
      <c r="C13102" s="12" t="str">
        <f>IFERROR(__xludf.DUMMYFUNCTION("TEXTJOIN("";"", TRUE, FILTER($B$2:$B$14794, #REF!=$D$2:$D$14794))"),"#N/A")</f>
        <v>#N/A</v>
      </c>
    </row>
    <row r="13103">
      <c r="B13103" s="4" t="s">
        <v>3964</v>
      </c>
      <c r="C13103" s="12" t="str">
        <f>IFERROR(__xludf.DUMMYFUNCTION("TEXTJOIN("";"", TRUE, FILTER($B$2:$B$14794, #REF!=$D$2:$D$14794))"),"#N/A")</f>
        <v>#N/A</v>
      </c>
    </row>
    <row r="13104">
      <c r="B13104" s="4" t="s">
        <v>3964</v>
      </c>
      <c r="C13104" s="12" t="str">
        <f>IFERROR(__xludf.DUMMYFUNCTION("TEXTJOIN("";"", TRUE, FILTER($B$2:$B$14794, #REF!=$D$2:$D$14794))"),"#N/A")</f>
        <v>#N/A</v>
      </c>
    </row>
    <row r="13105">
      <c r="B13105" s="4" t="s">
        <v>3966</v>
      </c>
      <c r="C13105" s="12" t="str">
        <f>IFERROR(__xludf.DUMMYFUNCTION("TEXTJOIN("";"", TRUE, FILTER($B$2:$B$14794, #REF!=$D$2:$D$14794))"),"#N/A")</f>
        <v>#N/A</v>
      </c>
    </row>
    <row r="13106">
      <c r="B13106" s="4" t="s">
        <v>3966</v>
      </c>
      <c r="C13106" s="12" t="str">
        <f>IFERROR(__xludf.DUMMYFUNCTION("TEXTJOIN("";"", TRUE, FILTER($B$2:$B$14794, #REF!=$D$2:$D$14794))"),"#N/A")</f>
        <v>#N/A</v>
      </c>
    </row>
    <row r="13107">
      <c r="B13107" s="4" t="s">
        <v>3966</v>
      </c>
      <c r="C13107" s="12" t="str">
        <f>IFERROR(__xludf.DUMMYFUNCTION("TEXTJOIN("";"", TRUE, FILTER($B$2:$B$14794, #REF!=$D$2:$D$14794))"),"#N/A")</f>
        <v>#N/A</v>
      </c>
    </row>
    <row r="13108">
      <c r="B13108" s="4" t="s">
        <v>3966</v>
      </c>
      <c r="C13108" s="12" t="str">
        <f>IFERROR(__xludf.DUMMYFUNCTION("TEXTJOIN("";"", TRUE, FILTER($B$2:$B$14794, #REF!=$D$2:$D$14794))"),"#N/A")</f>
        <v>#N/A</v>
      </c>
    </row>
    <row r="13109">
      <c r="B13109" s="4" t="s">
        <v>3966</v>
      </c>
      <c r="C13109" s="12" t="str">
        <f>IFERROR(__xludf.DUMMYFUNCTION("TEXTJOIN("";"", TRUE, FILTER($B$2:$B$14794, #REF!=$D$2:$D$14794))"),"#N/A")</f>
        <v>#N/A</v>
      </c>
    </row>
    <row r="13110">
      <c r="B13110" s="4" t="s">
        <v>3966</v>
      </c>
      <c r="C13110" s="12" t="str">
        <f>IFERROR(__xludf.DUMMYFUNCTION("TEXTJOIN("";"", TRUE, FILTER($B$2:$B$14794, #REF!=$D$2:$D$14794))"),"#N/A")</f>
        <v>#N/A</v>
      </c>
    </row>
    <row r="13111">
      <c r="B13111" s="4" t="s">
        <v>3966</v>
      </c>
      <c r="C13111" s="12" t="str">
        <f>IFERROR(__xludf.DUMMYFUNCTION("TEXTJOIN("";"", TRUE, FILTER($B$2:$B$14794, #REF!=$D$2:$D$14794))"),"#N/A")</f>
        <v>#N/A</v>
      </c>
    </row>
    <row r="13112">
      <c r="B13112" s="4" t="s">
        <v>3966</v>
      </c>
      <c r="C13112" s="12" t="str">
        <f>IFERROR(__xludf.DUMMYFUNCTION("TEXTJOIN("";"", TRUE, FILTER($B$2:$B$14794, #REF!=$D$2:$D$14794))"),"#N/A")</f>
        <v>#N/A</v>
      </c>
    </row>
    <row r="13113">
      <c r="B13113" s="4" t="s">
        <v>3966</v>
      </c>
      <c r="C13113" s="12" t="str">
        <f>IFERROR(__xludf.DUMMYFUNCTION("TEXTJOIN("";"", TRUE, FILTER($B$2:$B$14794, #REF!=$D$2:$D$14794))"),"#N/A")</f>
        <v>#N/A</v>
      </c>
    </row>
    <row r="13114">
      <c r="B13114" s="4" t="s">
        <v>3966</v>
      </c>
      <c r="C13114" s="12" t="str">
        <f>IFERROR(__xludf.DUMMYFUNCTION("TEXTJOIN("";"", TRUE, FILTER($B$2:$B$14794, #REF!=$D$2:$D$14794))"),"#N/A")</f>
        <v>#N/A</v>
      </c>
    </row>
    <row r="13115">
      <c r="B13115" s="4" t="s">
        <v>3968</v>
      </c>
      <c r="C13115" s="12" t="str">
        <f>IFERROR(__xludf.DUMMYFUNCTION("TEXTJOIN("";"", TRUE, FILTER($B$2:$B$14794, #REF!=$D$2:$D$14794))"),"#N/A")</f>
        <v>#N/A</v>
      </c>
    </row>
    <row r="13116">
      <c r="B13116" s="4" t="s">
        <v>3968</v>
      </c>
      <c r="C13116" s="12" t="str">
        <f>IFERROR(__xludf.DUMMYFUNCTION("TEXTJOIN("";"", TRUE, FILTER($B$2:$B$14794, #REF!=$D$2:$D$14794))"),"#N/A")</f>
        <v>#N/A</v>
      </c>
    </row>
    <row r="13117">
      <c r="B13117" s="4" t="s">
        <v>3968</v>
      </c>
      <c r="C13117" s="12" t="str">
        <f>IFERROR(__xludf.DUMMYFUNCTION("TEXTJOIN("";"", TRUE, FILTER($B$2:$B$14794, #REF!=$D$2:$D$14794))"),"#N/A")</f>
        <v>#N/A</v>
      </c>
    </row>
    <row r="13118">
      <c r="B13118" s="4" t="s">
        <v>3968</v>
      </c>
      <c r="C13118" s="12" t="str">
        <f>IFERROR(__xludf.DUMMYFUNCTION("TEXTJOIN("";"", TRUE, FILTER($B$2:$B$14794, #REF!=$D$2:$D$14794))"),"#N/A")</f>
        <v>#N/A</v>
      </c>
    </row>
    <row r="13119">
      <c r="B13119" s="4" t="s">
        <v>3968</v>
      </c>
      <c r="C13119" s="12" t="str">
        <f>IFERROR(__xludf.DUMMYFUNCTION("TEXTJOIN("";"", TRUE, FILTER($B$2:$B$14794, #REF!=$D$2:$D$14794))"),"#N/A")</f>
        <v>#N/A</v>
      </c>
    </row>
    <row r="13120">
      <c r="B13120" s="4" t="s">
        <v>3968</v>
      </c>
      <c r="C13120" s="12" t="str">
        <f>IFERROR(__xludf.DUMMYFUNCTION("TEXTJOIN("";"", TRUE, FILTER($B$2:$B$14794, #REF!=$D$2:$D$14794))"),"#N/A")</f>
        <v>#N/A</v>
      </c>
    </row>
    <row r="13121">
      <c r="B13121" s="4" t="s">
        <v>3968</v>
      </c>
      <c r="C13121" s="12" t="str">
        <f>IFERROR(__xludf.DUMMYFUNCTION("TEXTJOIN("";"", TRUE, FILTER($B$2:$B$14794, #REF!=$D$2:$D$14794))"),"#N/A")</f>
        <v>#N/A</v>
      </c>
    </row>
    <row r="13122">
      <c r="B13122" s="4" t="s">
        <v>3968</v>
      </c>
      <c r="C13122" s="12" t="str">
        <f>IFERROR(__xludf.DUMMYFUNCTION("TEXTJOIN("";"", TRUE, FILTER($B$2:$B$14794, #REF!=$D$2:$D$14794))"),"#N/A")</f>
        <v>#N/A</v>
      </c>
    </row>
    <row r="13123">
      <c r="B13123" s="4" t="s">
        <v>3968</v>
      </c>
      <c r="C13123" s="12" t="str">
        <f>IFERROR(__xludf.DUMMYFUNCTION("TEXTJOIN("";"", TRUE, FILTER($B$2:$B$14794, #REF!=$D$2:$D$14794))"),"#N/A")</f>
        <v>#N/A</v>
      </c>
    </row>
    <row r="13124">
      <c r="B13124" s="4" t="s">
        <v>3968</v>
      </c>
      <c r="C13124" s="12" t="str">
        <f>IFERROR(__xludf.DUMMYFUNCTION("TEXTJOIN("";"", TRUE, FILTER($B$2:$B$14794, #REF!=$D$2:$D$14794))"),"#N/A")</f>
        <v>#N/A</v>
      </c>
    </row>
    <row r="13125">
      <c r="B13125" s="4" t="s">
        <v>3970</v>
      </c>
      <c r="C13125" s="12" t="str">
        <f>IFERROR(__xludf.DUMMYFUNCTION("TEXTJOIN("";"", TRUE, FILTER($B$2:$B$14794, #REF!=$D$2:$D$14794))"),"#N/A")</f>
        <v>#N/A</v>
      </c>
    </row>
    <row r="13126">
      <c r="B13126" s="4" t="s">
        <v>3970</v>
      </c>
      <c r="C13126" s="12" t="str">
        <f>IFERROR(__xludf.DUMMYFUNCTION("TEXTJOIN("";"", TRUE, FILTER($B$2:$B$14794, #REF!=$D$2:$D$14794))"),"#N/A")</f>
        <v>#N/A</v>
      </c>
    </row>
    <row r="13127">
      <c r="B13127" s="4" t="s">
        <v>3970</v>
      </c>
      <c r="C13127" s="12" t="str">
        <f>IFERROR(__xludf.DUMMYFUNCTION("TEXTJOIN("";"", TRUE, FILTER($B$2:$B$14794, #REF!=$D$2:$D$14794))"),"#N/A")</f>
        <v>#N/A</v>
      </c>
    </row>
    <row r="13128">
      <c r="B13128" s="4" t="s">
        <v>3970</v>
      </c>
      <c r="C13128" s="12" t="str">
        <f>IFERROR(__xludf.DUMMYFUNCTION("TEXTJOIN("";"", TRUE, FILTER($B$2:$B$14794, #REF!=$D$2:$D$14794))"),"#N/A")</f>
        <v>#N/A</v>
      </c>
    </row>
    <row r="13129">
      <c r="B13129" s="4" t="s">
        <v>3970</v>
      </c>
      <c r="C13129" s="12" t="str">
        <f>IFERROR(__xludf.DUMMYFUNCTION("TEXTJOIN("";"", TRUE, FILTER($B$2:$B$14794, #REF!=$D$2:$D$14794))"),"#N/A")</f>
        <v>#N/A</v>
      </c>
    </row>
    <row r="13130">
      <c r="B13130" s="4" t="s">
        <v>3970</v>
      </c>
      <c r="C13130" s="12" t="str">
        <f>IFERROR(__xludf.DUMMYFUNCTION("TEXTJOIN("";"", TRUE, FILTER($B$2:$B$14794, #REF!=$D$2:$D$14794))"),"#N/A")</f>
        <v>#N/A</v>
      </c>
    </row>
    <row r="13131">
      <c r="B13131" s="4" t="s">
        <v>3970</v>
      </c>
      <c r="C13131" s="12" t="str">
        <f>IFERROR(__xludf.DUMMYFUNCTION("TEXTJOIN("";"", TRUE, FILTER($B$2:$B$14794, #REF!=$D$2:$D$14794))"),"#N/A")</f>
        <v>#N/A</v>
      </c>
    </row>
    <row r="13132">
      <c r="B13132" s="4" t="s">
        <v>3970</v>
      </c>
      <c r="C13132" s="12" t="str">
        <f>IFERROR(__xludf.DUMMYFUNCTION("TEXTJOIN("";"", TRUE, FILTER($B$2:$B$14794, #REF!=$D$2:$D$14794))"),"#N/A")</f>
        <v>#N/A</v>
      </c>
    </row>
    <row r="13133">
      <c r="B13133" s="4" t="s">
        <v>3970</v>
      </c>
      <c r="C13133" s="12" t="str">
        <f>IFERROR(__xludf.DUMMYFUNCTION("TEXTJOIN("";"", TRUE, FILTER($B$2:$B$14794, #REF!=$D$2:$D$14794))"),"#N/A")</f>
        <v>#N/A</v>
      </c>
    </row>
    <row r="13134">
      <c r="B13134" s="4" t="s">
        <v>3970</v>
      </c>
      <c r="C13134" s="12" t="str">
        <f>IFERROR(__xludf.DUMMYFUNCTION("TEXTJOIN("";"", TRUE, FILTER($B$2:$B$14794, #REF!=$D$2:$D$14794))"),"#N/A")</f>
        <v>#N/A</v>
      </c>
    </row>
    <row r="13135">
      <c r="B13135" s="4" t="s">
        <v>3972</v>
      </c>
      <c r="C13135" s="12" t="str">
        <f>IFERROR(__xludf.DUMMYFUNCTION("TEXTJOIN("";"", TRUE, FILTER($B$2:$B$14794, #REF!=$D$2:$D$14794))"),"#N/A")</f>
        <v>#N/A</v>
      </c>
    </row>
    <row r="13136">
      <c r="B13136" s="4" t="s">
        <v>3972</v>
      </c>
      <c r="C13136" s="12" t="str">
        <f>IFERROR(__xludf.DUMMYFUNCTION("TEXTJOIN("";"", TRUE, FILTER($B$2:$B$14794, #REF!=$D$2:$D$14794))"),"#N/A")</f>
        <v>#N/A</v>
      </c>
    </row>
    <row r="13137">
      <c r="B13137" s="4" t="s">
        <v>3972</v>
      </c>
      <c r="C13137" s="12" t="str">
        <f>IFERROR(__xludf.DUMMYFUNCTION("TEXTJOIN("";"", TRUE, FILTER($B$2:$B$14794, #REF!=$D$2:$D$14794))"),"#N/A")</f>
        <v>#N/A</v>
      </c>
    </row>
    <row r="13138">
      <c r="B13138" s="4" t="s">
        <v>3972</v>
      </c>
      <c r="C13138" s="12" t="str">
        <f>IFERROR(__xludf.DUMMYFUNCTION("TEXTJOIN("";"", TRUE, FILTER($B$2:$B$14794, #REF!=$D$2:$D$14794))"),"#N/A")</f>
        <v>#N/A</v>
      </c>
    </row>
    <row r="13139">
      <c r="B13139" s="4" t="s">
        <v>3972</v>
      </c>
      <c r="C13139" s="12" t="str">
        <f>IFERROR(__xludf.DUMMYFUNCTION("TEXTJOIN("";"", TRUE, FILTER($B$2:$B$14794, #REF!=$D$2:$D$14794))"),"#N/A")</f>
        <v>#N/A</v>
      </c>
    </row>
    <row r="13140">
      <c r="B13140" s="4" t="s">
        <v>3972</v>
      </c>
      <c r="C13140" s="12" t="str">
        <f>IFERROR(__xludf.DUMMYFUNCTION("TEXTJOIN("";"", TRUE, FILTER($B$2:$B$14794, #REF!=$D$2:$D$14794))"),"#N/A")</f>
        <v>#N/A</v>
      </c>
    </row>
    <row r="13141">
      <c r="B13141" s="4" t="s">
        <v>3972</v>
      </c>
      <c r="C13141" s="12" t="str">
        <f>IFERROR(__xludf.DUMMYFUNCTION("TEXTJOIN("";"", TRUE, FILTER($B$2:$B$14794, #REF!=$D$2:$D$14794))"),"#N/A")</f>
        <v>#N/A</v>
      </c>
    </row>
    <row r="13142">
      <c r="B13142" s="4" t="s">
        <v>3972</v>
      </c>
      <c r="C13142" s="12" t="str">
        <f>IFERROR(__xludf.DUMMYFUNCTION("TEXTJOIN("";"", TRUE, FILTER($B$2:$B$14794, #REF!=$D$2:$D$14794))"),"#N/A")</f>
        <v>#N/A</v>
      </c>
    </row>
    <row r="13143">
      <c r="B13143" s="4" t="s">
        <v>3972</v>
      </c>
      <c r="C13143" s="12" t="str">
        <f>IFERROR(__xludf.DUMMYFUNCTION("TEXTJOIN("";"", TRUE, FILTER($B$2:$B$14794, #REF!=$D$2:$D$14794))"),"#N/A")</f>
        <v>#N/A</v>
      </c>
    </row>
    <row r="13144">
      <c r="B13144" s="4" t="s">
        <v>3972</v>
      </c>
      <c r="C13144" s="12" t="str">
        <f>IFERROR(__xludf.DUMMYFUNCTION("TEXTJOIN("";"", TRUE, FILTER($B$2:$B$14794, #REF!=$D$2:$D$14794))"),"#N/A")</f>
        <v>#N/A</v>
      </c>
    </row>
    <row r="13145">
      <c r="B13145" s="4" t="s">
        <v>3974</v>
      </c>
      <c r="C13145" s="12" t="str">
        <f>IFERROR(__xludf.DUMMYFUNCTION("TEXTJOIN("";"", TRUE, FILTER($B$2:$B$14794, #REF!=$D$2:$D$14794))"),"#N/A")</f>
        <v>#N/A</v>
      </c>
    </row>
    <row r="13146">
      <c r="B13146" s="4" t="s">
        <v>3974</v>
      </c>
      <c r="C13146" s="12" t="str">
        <f>IFERROR(__xludf.DUMMYFUNCTION("TEXTJOIN("";"", TRUE, FILTER($B$2:$B$14794, #REF!=$D$2:$D$14794))"),"#N/A")</f>
        <v>#N/A</v>
      </c>
    </row>
    <row r="13147">
      <c r="B13147" s="4" t="s">
        <v>3974</v>
      </c>
      <c r="C13147" s="12" t="str">
        <f>IFERROR(__xludf.DUMMYFUNCTION("TEXTJOIN("";"", TRUE, FILTER($B$2:$B$14794, #REF!=$D$2:$D$14794))"),"#N/A")</f>
        <v>#N/A</v>
      </c>
    </row>
    <row r="13148">
      <c r="B13148" s="4" t="s">
        <v>3974</v>
      </c>
      <c r="C13148" s="12" t="str">
        <f>IFERROR(__xludf.DUMMYFUNCTION("TEXTJOIN("";"", TRUE, FILTER($B$2:$B$14794, #REF!=$D$2:$D$14794))"),"#N/A")</f>
        <v>#N/A</v>
      </c>
    </row>
    <row r="13149">
      <c r="B13149" s="4" t="s">
        <v>3974</v>
      </c>
      <c r="C13149" s="12" t="str">
        <f>IFERROR(__xludf.DUMMYFUNCTION("TEXTJOIN("";"", TRUE, FILTER($B$2:$B$14794, #REF!=$D$2:$D$14794))"),"#N/A")</f>
        <v>#N/A</v>
      </c>
    </row>
    <row r="13150">
      <c r="B13150" s="4" t="s">
        <v>3974</v>
      </c>
      <c r="C13150" s="12" t="str">
        <f>IFERROR(__xludf.DUMMYFUNCTION("TEXTJOIN("";"", TRUE, FILTER($B$2:$B$14794, #REF!=$D$2:$D$14794))"),"#N/A")</f>
        <v>#N/A</v>
      </c>
    </row>
    <row r="13151">
      <c r="B13151" s="4" t="s">
        <v>3974</v>
      </c>
      <c r="C13151" s="12" t="str">
        <f>IFERROR(__xludf.DUMMYFUNCTION("TEXTJOIN("";"", TRUE, FILTER($B$2:$B$14794, #REF!=$D$2:$D$14794))"),"#N/A")</f>
        <v>#N/A</v>
      </c>
    </row>
    <row r="13152">
      <c r="B13152" s="4" t="s">
        <v>3974</v>
      </c>
      <c r="C13152" s="12" t="str">
        <f>IFERROR(__xludf.DUMMYFUNCTION("TEXTJOIN("";"", TRUE, FILTER($B$2:$B$14794, #REF!=$D$2:$D$14794))"),"#N/A")</f>
        <v>#N/A</v>
      </c>
    </row>
    <row r="13153">
      <c r="B13153" s="4" t="s">
        <v>3974</v>
      </c>
      <c r="C13153" s="12" t="str">
        <f>IFERROR(__xludf.DUMMYFUNCTION("TEXTJOIN("";"", TRUE, FILTER($B$2:$B$14794, #REF!=$D$2:$D$14794))"),"#N/A")</f>
        <v>#N/A</v>
      </c>
    </row>
    <row r="13154">
      <c r="B13154" s="4" t="s">
        <v>3974</v>
      </c>
      <c r="C13154" s="12" t="str">
        <f>IFERROR(__xludf.DUMMYFUNCTION("TEXTJOIN("";"", TRUE, FILTER($B$2:$B$14794, #REF!=$D$2:$D$14794))"),"#N/A")</f>
        <v>#N/A</v>
      </c>
    </row>
    <row r="13155">
      <c r="B13155" s="4" t="s">
        <v>3976</v>
      </c>
      <c r="C13155" s="12" t="str">
        <f>IFERROR(__xludf.DUMMYFUNCTION("TEXTJOIN("";"", TRUE, FILTER($B$2:$B$14794, #REF!=$D$2:$D$14794))"),"#N/A")</f>
        <v>#N/A</v>
      </c>
    </row>
    <row r="13156">
      <c r="B13156" s="4" t="s">
        <v>3976</v>
      </c>
      <c r="C13156" s="12" t="str">
        <f>IFERROR(__xludf.DUMMYFUNCTION("TEXTJOIN("";"", TRUE, FILTER($B$2:$B$14794, #REF!=$D$2:$D$14794))"),"#N/A")</f>
        <v>#N/A</v>
      </c>
    </row>
    <row r="13157">
      <c r="B13157" s="4" t="s">
        <v>3976</v>
      </c>
      <c r="C13157" s="12" t="str">
        <f>IFERROR(__xludf.DUMMYFUNCTION("TEXTJOIN("";"", TRUE, FILTER($B$2:$B$14794, #REF!=$D$2:$D$14794))"),"#N/A")</f>
        <v>#N/A</v>
      </c>
    </row>
    <row r="13158">
      <c r="B13158" s="4" t="s">
        <v>3976</v>
      </c>
      <c r="C13158" s="12" t="str">
        <f>IFERROR(__xludf.DUMMYFUNCTION("TEXTJOIN("";"", TRUE, FILTER($B$2:$B$14794, #REF!=$D$2:$D$14794))"),"#N/A")</f>
        <v>#N/A</v>
      </c>
    </row>
    <row r="13159">
      <c r="B13159" s="4" t="s">
        <v>3976</v>
      </c>
      <c r="C13159" s="12" t="str">
        <f>IFERROR(__xludf.DUMMYFUNCTION("TEXTJOIN("";"", TRUE, FILTER($B$2:$B$14794, #REF!=$D$2:$D$14794))"),"#N/A")</f>
        <v>#N/A</v>
      </c>
    </row>
    <row r="13160">
      <c r="B13160" s="4" t="s">
        <v>3976</v>
      </c>
      <c r="C13160" s="12" t="str">
        <f>IFERROR(__xludf.DUMMYFUNCTION("TEXTJOIN("";"", TRUE, FILTER($B$2:$B$14794, #REF!=$D$2:$D$14794))"),"#N/A")</f>
        <v>#N/A</v>
      </c>
    </row>
    <row r="13161">
      <c r="B13161" s="4" t="s">
        <v>3976</v>
      </c>
      <c r="C13161" s="12" t="str">
        <f>IFERROR(__xludf.DUMMYFUNCTION("TEXTJOIN("";"", TRUE, FILTER($B$2:$B$14794, #REF!=$D$2:$D$14794))"),"#N/A")</f>
        <v>#N/A</v>
      </c>
    </row>
    <row r="13162">
      <c r="B13162" s="4" t="s">
        <v>3976</v>
      </c>
      <c r="C13162" s="12" t="str">
        <f>IFERROR(__xludf.DUMMYFUNCTION("TEXTJOIN("";"", TRUE, FILTER($B$2:$B$14794, #REF!=$D$2:$D$14794))"),"#N/A")</f>
        <v>#N/A</v>
      </c>
    </row>
    <row r="13163">
      <c r="B13163" s="4" t="s">
        <v>3976</v>
      </c>
      <c r="C13163" s="12" t="str">
        <f>IFERROR(__xludf.DUMMYFUNCTION("TEXTJOIN("";"", TRUE, FILTER($B$2:$B$14794, #REF!=$D$2:$D$14794))"),"#N/A")</f>
        <v>#N/A</v>
      </c>
    </row>
    <row r="13164">
      <c r="B13164" s="4" t="s">
        <v>3976</v>
      </c>
      <c r="C13164" s="12" t="str">
        <f>IFERROR(__xludf.DUMMYFUNCTION("TEXTJOIN("";"", TRUE, FILTER($B$2:$B$14794, #REF!=$D$2:$D$14794))"),"#N/A")</f>
        <v>#N/A</v>
      </c>
    </row>
    <row r="13165">
      <c r="B13165" s="4" t="s">
        <v>3978</v>
      </c>
      <c r="C13165" s="12" t="str">
        <f>IFERROR(__xludf.DUMMYFUNCTION("TEXTJOIN("";"", TRUE, FILTER($B$2:$B$14794, #REF!=$D$2:$D$14794))"),"#N/A")</f>
        <v>#N/A</v>
      </c>
    </row>
    <row r="13166">
      <c r="B13166" s="4" t="s">
        <v>3978</v>
      </c>
      <c r="C13166" s="12" t="str">
        <f>IFERROR(__xludf.DUMMYFUNCTION("TEXTJOIN("";"", TRUE, FILTER($B$2:$B$14794, #REF!=$D$2:$D$14794))"),"#N/A")</f>
        <v>#N/A</v>
      </c>
    </row>
    <row r="13167">
      <c r="B13167" s="4" t="s">
        <v>3978</v>
      </c>
      <c r="C13167" s="12" t="str">
        <f>IFERROR(__xludf.DUMMYFUNCTION("TEXTJOIN("";"", TRUE, FILTER($B$2:$B$14794, #REF!=$D$2:$D$14794))"),"#N/A")</f>
        <v>#N/A</v>
      </c>
    </row>
    <row r="13168">
      <c r="B13168" s="4" t="s">
        <v>3978</v>
      </c>
      <c r="C13168" s="12" t="str">
        <f>IFERROR(__xludf.DUMMYFUNCTION("TEXTJOIN("";"", TRUE, FILTER($B$2:$B$14794, #REF!=$D$2:$D$14794))"),"#N/A")</f>
        <v>#N/A</v>
      </c>
    </row>
    <row r="13169">
      <c r="B13169" s="4" t="s">
        <v>3978</v>
      </c>
      <c r="C13169" s="12" t="str">
        <f>IFERROR(__xludf.DUMMYFUNCTION("TEXTJOIN("";"", TRUE, FILTER($B$2:$B$14794, #REF!=$D$2:$D$14794))"),"#N/A")</f>
        <v>#N/A</v>
      </c>
    </row>
    <row r="13170">
      <c r="B13170" s="4" t="s">
        <v>3978</v>
      </c>
      <c r="C13170" s="12" t="str">
        <f>IFERROR(__xludf.DUMMYFUNCTION("TEXTJOIN("";"", TRUE, FILTER($B$2:$B$14794, #REF!=$D$2:$D$14794))"),"#N/A")</f>
        <v>#N/A</v>
      </c>
    </row>
    <row r="13171">
      <c r="B13171" s="4" t="s">
        <v>3978</v>
      </c>
      <c r="C13171" s="12" t="str">
        <f>IFERROR(__xludf.DUMMYFUNCTION("TEXTJOIN("";"", TRUE, FILTER($B$2:$B$14794, #REF!=$D$2:$D$14794))"),"#N/A")</f>
        <v>#N/A</v>
      </c>
    </row>
    <row r="13172">
      <c r="B13172" s="4" t="s">
        <v>3978</v>
      </c>
      <c r="C13172" s="12" t="str">
        <f>IFERROR(__xludf.DUMMYFUNCTION("TEXTJOIN("";"", TRUE, FILTER($B$2:$B$14794, #REF!=$D$2:$D$14794))"),"#N/A")</f>
        <v>#N/A</v>
      </c>
    </row>
    <row r="13173">
      <c r="B13173" s="4" t="s">
        <v>3978</v>
      </c>
      <c r="C13173" s="12" t="str">
        <f>IFERROR(__xludf.DUMMYFUNCTION("TEXTJOIN("";"", TRUE, FILTER($B$2:$B$14794, #REF!=$D$2:$D$14794))"),"#N/A")</f>
        <v>#N/A</v>
      </c>
    </row>
    <row r="13174">
      <c r="B13174" s="4" t="s">
        <v>3978</v>
      </c>
      <c r="C13174" s="12" t="str">
        <f>IFERROR(__xludf.DUMMYFUNCTION("TEXTJOIN("";"", TRUE, FILTER($B$2:$B$14794, #REF!=$D$2:$D$14794))"),"#N/A")</f>
        <v>#N/A</v>
      </c>
    </row>
    <row r="13175">
      <c r="B13175" s="4" t="s">
        <v>3980</v>
      </c>
      <c r="C13175" s="12" t="str">
        <f>IFERROR(__xludf.DUMMYFUNCTION("TEXTJOIN("";"", TRUE, FILTER($B$2:$B$14794, #REF!=$D$2:$D$14794))"),"#N/A")</f>
        <v>#N/A</v>
      </c>
    </row>
    <row r="13176">
      <c r="B13176" s="4" t="s">
        <v>3980</v>
      </c>
      <c r="C13176" s="12" t="str">
        <f>IFERROR(__xludf.DUMMYFUNCTION("TEXTJOIN("";"", TRUE, FILTER($B$2:$B$14794, #REF!=$D$2:$D$14794))"),"#N/A")</f>
        <v>#N/A</v>
      </c>
    </row>
    <row r="13177">
      <c r="B13177" s="4" t="s">
        <v>3980</v>
      </c>
      <c r="C13177" s="12" t="str">
        <f>IFERROR(__xludf.DUMMYFUNCTION("TEXTJOIN("";"", TRUE, FILTER($B$2:$B$14794, #REF!=$D$2:$D$14794))"),"#N/A")</f>
        <v>#N/A</v>
      </c>
    </row>
    <row r="13178">
      <c r="B13178" s="4" t="s">
        <v>3980</v>
      </c>
      <c r="C13178" s="12" t="str">
        <f>IFERROR(__xludf.DUMMYFUNCTION("TEXTJOIN("";"", TRUE, FILTER($B$2:$B$14794, #REF!=$D$2:$D$14794))"),"#N/A")</f>
        <v>#N/A</v>
      </c>
    </row>
    <row r="13179">
      <c r="B13179" s="4" t="s">
        <v>3980</v>
      </c>
      <c r="C13179" s="12" t="str">
        <f>IFERROR(__xludf.DUMMYFUNCTION("TEXTJOIN("";"", TRUE, FILTER($B$2:$B$14794, #REF!=$D$2:$D$14794))"),"#N/A")</f>
        <v>#N/A</v>
      </c>
    </row>
    <row r="13180">
      <c r="B13180" s="4" t="s">
        <v>3980</v>
      </c>
      <c r="C13180" s="12" t="str">
        <f>IFERROR(__xludf.DUMMYFUNCTION("TEXTJOIN("";"", TRUE, FILTER($B$2:$B$14794, #REF!=$D$2:$D$14794))"),"#N/A")</f>
        <v>#N/A</v>
      </c>
    </row>
    <row r="13181">
      <c r="B13181" s="4" t="s">
        <v>3980</v>
      </c>
      <c r="C13181" s="12" t="str">
        <f>IFERROR(__xludf.DUMMYFUNCTION("TEXTJOIN("";"", TRUE, FILTER($B$2:$B$14794, #REF!=$D$2:$D$14794))"),"#N/A")</f>
        <v>#N/A</v>
      </c>
    </row>
    <row r="13182">
      <c r="B13182" s="4" t="s">
        <v>3980</v>
      </c>
      <c r="C13182" s="12" t="str">
        <f>IFERROR(__xludf.DUMMYFUNCTION("TEXTJOIN("";"", TRUE, FILTER($B$2:$B$14794, #REF!=$D$2:$D$14794))"),"#N/A")</f>
        <v>#N/A</v>
      </c>
    </row>
    <row r="13183">
      <c r="B13183" s="4" t="s">
        <v>3980</v>
      </c>
      <c r="C13183" s="12" t="str">
        <f>IFERROR(__xludf.DUMMYFUNCTION("TEXTJOIN("";"", TRUE, FILTER($B$2:$B$14794, #REF!=$D$2:$D$14794))"),"#N/A")</f>
        <v>#N/A</v>
      </c>
    </row>
    <row r="13184">
      <c r="B13184" s="4" t="s">
        <v>3980</v>
      </c>
      <c r="C13184" s="12" t="str">
        <f>IFERROR(__xludf.DUMMYFUNCTION("TEXTJOIN("";"", TRUE, FILTER($B$2:$B$14794, #REF!=$D$2:$D$14794))"),"#N/A")</f>
        <v>#N/A</v>
      </c>
    </row>
    <row r="13185">
      <c r="B13185" s="4" t="s">
        <v>3982</v>
      </c>
      <c r="C13185" s="12" t="str">
        <f>IFERROR(__xludf.DUMMYFUNCTION("TEXTJOIN("";"", TRUE, FILTER($B$2:$B$14794, #REF!=$D$2:$D$14794))"),"#N/A")</f>
        <v>#N/A</v>
      </c>
    </row>
    <row r="13186">
      <c r="B13186" s="4" t="s">
        <v>3982</v>
      </c>
      <c r="C13186" s="12" t="str">
        <f>IFERROR(__xludf.DUMMYFUNCTION("TEXTJOIN("";"", TRUE, FILTER($B$2:$B$14794, #REF!=$D$2:$D$14794))"),"#N/A")</f>
        <v>#N/A</v>
      </c>
    </row>
    <row r="13187">
      <c r="B13187" s="4" t="s">
        <v>3982</v>
      </c>
      <c r="C13187" s="12" t="str">
        <f>IFERROR(__xludf.DUMMYFUNCTION("TEXTJOIN("";"", TRUE, FILTER($B$2:$B$14794, #REF!=$D$2:$D$14794))"),"#N/A")</f>
        <v>#N/A</v>
      </c>
    </row>
    <row r="13188">
      <c r="B13188" s="4" t="s">
        <v>3982</v>
      </c>
      <c r="C13188" s="12" t="str">
        <f>IFERROR(__xludf.DUMMYFUNCTION("TEXTJOIN("";"", TRUE, FILTER($B$2:$B$14794, #REF!=$D$2:$D$14794))"),"#N/A")</f>
        <v>#N/A</v>
      </c>
    </row>
    <row r="13189">
      <c r="B13189" s="4" t="s">
        <v>3982</v>
      </c>
      <c r="C13189" s="12" t="str">
        <f>IFERROR(__xludf.DUMMYFUNCTION("TEXTJOIN("";"", TRUE, FILTER($B$2:$B$14794, #REF!=$D$2:$D$14794))"),"#N/A")</f>
        <v>#N/A</v>
      </c>
    </row>
    <row r="13190">
      <c r="B13190" s="4" t="s">
        <v>3982</v>
      </c>
      <c r="C13190" s="12" t="str">
        <f>IFERROR(__xludf.DUMMYFUNCTION("TEXTJOIN("";"", TRUE, FILTER($B$2:$B$14794, #REF!=$D$2:$D$14794))"),"#N/A")</f>
        <v>#N/A</v>
      </c>
    </row>
    <row r="13191">
      <c r="B13191" s="4" t="s">
        <v>3982</v>
      </c>
      <c r="C13191" s="12" t="str">
        <f>IFERROR(__xludf.DUMMYFUNCTION("TEXTJOIN("";"", TRUE, FILTER($B$2:$B$14794, #REF!=$D$2:$D$14794))"),"#N/A")</f>
        <v>#N/A</v>
      </c>
    </row>
    <row r="13192">
      <c r="B13192" s="4" t="s">
        <v>3982</v>
      </c>
      <c r="C13192" s="12" t="str">
        <f>IFERROR(__xludf.DUMMYFUNCTION("TEXTJOIN("";"", TRUE, FILTER($B$2:$B$14794, #REF!=$D$2:$D$14794))"),"#N/A")</f>
        <v>#N/A</v>
      </c>
    </row>
    <row r="13193">
      <c r="B13193" s="4" t="s">
        <v>3982</v>
      </c>
      <c r="C13193" s="12" t="str">
        <f>IFERROR(__xludf.DUMMYFUNCTION("TEXTJOIN("";"", TRUE, FILTER($B$2:$B$14794, #REF!=$D$2:$D$14794))"),"#N/A")</f>
        <v>#N/A</v>
      </c>
    </row>
    <row r="13194">
      <c r="B13194" s="4" t="s">
        <v>3982</v>
      </c>
      <c r="C13194" s="12" t="str">
        <f>IFERROR(__xludf.DUMMYFUNCTION("TEXTJOIN("";"", TRUE, FILTER($B$2:$B$14794, #REF!=$D$2:$D$14794))"),"#N/A")</f>
        <v>#N/A</v>
      </c>
    </row>
    <row r="13195">
      <c r="B13195" s="4" t="s">
        <v>3984</v>
      </c>
      <c r="C13195" s="12" t="str">
        <f>IFERROR(__xludf.DUMMYFUNCTION("TEXTJOIN("";"", TRUE, FILTER($B$2:$B$14794, #REF!=$D$2:$D$14794))"),"#N/A")</f>
        <v>#N/A</v>
      </c>
    </row>
    <row r="13196">
      <c r="B13196" s="4" t="s">
        <v>3984</v>
      </c>
      <c r="C13196" s="12" t="str">
        <f>IFERROR(__xludf.DUMMYFUNCTION("TEXTJOIN("";"", TRUE, FILTER($B$2:$B$14794, #REF!=$D$2:$D$14794))"),"#N/A")</f>
        <v>#N/A</v>
      </c>
    </row>
    <row r="13197">
      <c r="B13197" s="4" t="s">
        <v>3984</v>
      </c>
      <c r="C13197" s="12" t="str">
        <f>IFERROR(__xludf.DUMMYFUNCTION("TEXTJOIN("";"", TRUE, FILTER($B$2:$B$14794, #REF!=$D$2:$D$14794))"),"#N/A")</f>
        <v>#N/A</v>
      </c>
    </row>
    <row r="13198">
      <c r="B13198" s="4" t="s">
        <v>3984</v>
      </c>
      <c r="C13198" s="12" t="str">
        <f>IFERROR(__xludf.DUMMYFUNCTION("TEXTJOIN("";"", TRUE, FILTER($B$2:$B$14794, #REF!=$D$2:$D$14794))"),"#N/A")</f>
        <v>#N/A</v>
      </c>
    </row>
    <row r="13199">
      <c r="B13199" s="4" t="s">
        <v>3984</v>
      </c>
      <c r="C13199" s="12" t="str">
        <f>IFERROR(__xludf.DUMMYFUNCTION("TEXTJOIN("";"", TRUE, FILTER($B$2:$B$14794, #REF!=$D$2:$D$14794))"),"#N/A")</f>
        <v>#N/A</v>
      </c>
    </row>
    <row r="13200">
      <c r="B13200" s="4" t="s">
        <v>3984</v>
      </c>
      <c r="C13200" s="12" t="str">
        <f>IFERROR(__xludf.DUMMYFUNCTION("TEXTJOIN("";"", TRUE, FILTER($B$2:$B$14794, #REF!=$D$2:$D$14794))"),"#N/A")</f>
        <v>#N/A</v>
      </c>
    </row>
    <row r="13201">
      <c r="B13201" s="4" t="s">
        <v>3984</v>
      </c>
      <c r="C13201" s="12" t="str">
        <f>IFERROR(__xludf.DUMMYFUNCTION("TEXTJOIN("";"", TRUE, FILTER($B$2:$B$14794, #REF!=$D$2:$D$14794))"),"#N/A")</f>
        <v>#N/A</v>
      </c>
    </row>
    <row r="13202">
      <c r="B13202" s="4" t="s">
        <v>3984</v>
      </c>
      <c r="C13202" s="12" t="str">
        <f>IFERROR(__xludf.DUMMYFUNCTION("TEXTJOIN("";"", TRUE, FILTER($B$2:$B$14794, #REF!=$D$2:$D$14794))"),"#N/A")</f>
        <v>#N/A</v>
      </c>
    </row>
    <row r="13203">
      <c r="B13203" s="4" t="s">
        <v>3984</v>
      </c>
      <c r="C13203" s="12" t="str">
        <f>IFERROR(__xludf.DUMMYFUNCTION("TEXTJOIN("";"", TRUE, FILTER($B$2:$B$14794, #REF!=$D$2:$D$14794))"),"#N/A")</f>
        <v>#N/A</v>
      </c>
    </row>
    <row r="13204">
      <c r="B13204" s="4" t="s">
        <v>3984</v>
      </c>
      <c r="C13204" s="12" t="str">
        <f>IFERROR(__xludf.DUMMYFUNCTION("TEXTJOIN("";"", TRUE, FILTER($B$2:$B$14794, #REF!=$D$2:$D$14794))"),"#N/A")</f>
        <v>#N/A</v>
      </c>
    </row>
    <row r="13205">
      <c r="B13205" s="4" t="s">
        <v>3986</v>
      </c>
      <c r="C13205" s="12" t="str">
        <f>IFERROR(__xludf.DUMMYFUNCTION("TEXTJOIN("";"", TRUE, FILTER($B$2:$B$14794, #REF!=$D$2:$D$14794))"),"#N/A")</f>
        <v>#N/A</v>
      </c>
    </row>
    <row r="13206">
      <c r="B13206" s="4" t="s">
        <v>3986</v>
      </c>
      <c r="C13206" s="12" t="str">
        <f>IFERROR(__xludf.DUMMYFUNCTION("TEXTJOIN("";"", TRUE, FILTER($B$2:$B$14794, #REF!=$D$2:$D$14794))"),"#N/A")</f>
        <v>#N/A</v>
      </c>
    </row>
    <row r="13207">
      <c r="B13207" s="4" t="s">
        <v>3986</v>
      </c>
      <c r="C13207" s="12" t="str">
        <f>IFERROR(__xludf.DUMMYFUNCTION("TEXTJOIN("";"", TRUE, FILTER($B$2:$B$14794, #REF!=$D$2:$D$14794))"),"#N/A")</f>
        <v>#N/A</v>
      </c>
    </row>
    <row r="13208">
      <c r="B13208" s="4" t="s">
        <v>3986</v>
      </c>
      <c r="C13208" s="12" t="str">
        <f>IFERROR(__xludf.DUMMYFUNCTION("TEXTJOIN("";"", TRUE, FILTER($B$2:$B$14794, #REF!=$D$2:$D$14794))"),"#N/A")</f>
        <v>#N/A</v>
      </c>
    </row>
    <row r="13209">
      <c r="B13209" s="4" t="s">
        <v>3986</v>
      </c>
      <c r="C13209" s="12" t="str">
        <f>IFERROR(__xludf.DUMMYFUNCTION("TEXTJOIN("";"", TRUE, FILTER($B$2:$B$14794, #REF!=$D$2:$D$14794))"),"#N/A")</f>
        <v>#N/A</v>
      </c>
    </row>
    <row r="13210">
      <c r="B13210" s="4" t="s">
        <v>3986</v>
      </c>
      <c r="C13210" s="12" t="str">
        <f>IFERROR(__xludf.DUMMYFUNCTION("TEXTJOIN("";"", TRUE, FILTER($B$2:$B$14794, #REF!=$D$2:$D$14794))"),"#N/A")</f>
        <v>#N/A</v>
      </c>
    </row>
    <row r="13211">
      <c r="B13211" s="4" t="s">
        <v>3986</v>
      </c>
      <c r="C13211" s="12" t="str">
        <f>IFERROR(__xludf.DUMMYFUNCTION("TEXTJOIN("";"", TRUE, FILTER($B$2:$B$14794, #REF!=$D$2:$D$14794))"),"#N/A")</f>
        <v>#N/A</v>
      </c>
    </row>
    <row r="13212">
      <c r="B13212" s="4" t="s">
        <v>3986</v>
      </c>
      <c r="C13212" s="12" t="str">
        <f>IFERROR(__xludf.DUMMYFUNCTION("TEXTJOIN("";"", TRUE, FILTER($B$2:$B$14794, #REF!=$D$2:$D$14794))"),"#N/A")</f>
        <v>#N/A</v>
      </c>
    </row>
    <row r="13213">
      <c r="B13213" s="4" t="s">
        <v>3986</v>
      </c>
      <c r="C13213" s="12" t="str">
        <f>IFERROR(__xludf.DUMMYFUNCTION("TEXTJOIN("";"", TRUE, FILTER($B$2:$B$14794, #REF!=$D$2:$D$14794))"),"#N/A")</f>
        <v>#N/A</v>
      </c>
    </row>
    <row r="13214">
      <c r="B13214" s="4" t="s">
        <v>3986</v>
      </c>
      <c r="C13214" s="12" t="str">
        <f>IFERROR(__xludf.DUMMYFUNCTION("TEXTJOIN("";"", TRUE, FILTER($B$2:$B$14794, #REF!=$D$2:$D$14794))"),"#N/A")</f>
        <v>#N/A</v>
      </c>
    </row>
    <row r="13215">
      <c r="B13215" s="4" t="s">
        <v>3988</v>
      </c>
      <c r="C13215" s="12" t="str">
        <f>IFERROR(__xludf.DUMMYFUNCTION("TEXTJOIN("";"", TRUE, FILTER($B$2:$B$14794, #REF!=$D$2:$D$14794))"),"#N/A")</f>
        <v>#N/A</v>
      </c>
    </row>
    <row r="13216">
      <c r="B13216" s="4" t="s">
        <v>3988</v>
      </c>
      <c r="C13216" s="12" t="str">
        <f>IFERROR(__xludf.DUMMYFUNCTION("TEXTJOIN("";"", TRUE, FILTER($B$2:$B$14794, #REF!=$D$2:$D$14794))"),"#N/A")</f>
        <v>#N/A</v>
      </c>
    </row>
    <row r="13217">
      <c r="B13217" s="4" t="s">
        <v>3988</v>
      </c>
      <c r="C13217" s="12" t="str">
        <f>IFERROR(__xludf.DUMMYFUNCTION("TEXTJOIN("";"", TRUE, FILTER($B$2:$B$14794, #REF!=$D$2:$D$14794))"),"#N/A")</f>
        <v>#N/A</v>
      </c>
    </row>
    <row r="13218">
      <c r="B13218" s="4" t="s">
        <v>3988</v>
      </c>
      <c r="C13218" s="12" t="str">
        <f>IFERROR(__xludf.DUMMYFUNCTION("TEXTJOIN("";"", TRUE, FILTER($B$2:$B$14794, #REF!=$D$2:$D$14794))"),"#N/A")</f>
        <v>#N/A</v>
      </c>
    </row>
    <row r="13219">
      <c r="B13219" s="4" t="s">
        <v>3988</v>
      </c>
      <c r="C13219" s="12" t="str">
        <f>IFERROR(__xludf.DUMMYFUNCTION("TEXTJOIN("";"", TRUE, FILTER($B$2:$B$14794, #REF!=$D$2:$D$14794))"),"#N/A")</f>
        <v>#N/A</v>
      </c>
    </row>
    <row r="13220">
      <c r="B13220" s="4" t="s">
        <v>3988</v>
      </c>
      <c r="C13220" s="12" t="str">
        <f>IFERROR(__xludf.DUMMYFUNCTION("TEXTJOIN("";"", TRUE, FILTER($B$2:$B$14794, #REF!=$D$2:$D$14794))"),"#N/A")</f>
        <v>#N/A</v>
      </c>
    </row>
    <row r="13221">
      <c r="B13221" s="4" t="s">
        <v>3988</v>
      </c>
      <c r="C13221" s="12" t="str">
        <f>IFERROR(__xludf.DUMMYFUNCTION("TEXTJOIN("";"", TRUE, FILTER($B$2:$B$14794, #REF!=$D$2:$D$14794))"),"#N/A")</f>
        <v>#N/A</v>
      </c>
    </row>
    <row r="13222">
      <c r="B13222" s="4" t="s">
        <v>3988</v>
      </c>
      <c r="C13222" s="12" t="str">
        <f>IFERROR(__xludf.DUMMYFUNCTION("TEXTJOIN("";"", TRUE, FILTER($B$2:$B$14794, #REF!=$D$2:$D$14794))"),"#N/A")</f>
        <v>#N/A</v>
      </c>
    </row>
    <row r="13223">
      <c r="B13223" s="4" t="s">
        <v>3988</v>
      </c>
      <c r="C13223" s="12" t="str">
        <f>IFERROR(__xludf.DUMMYFUNCTION("TEXTJOIN("";"", TRUE, FILTER($B$2:$B$14794, #REF!=$D$2:$D$14794))"),"#N/A")</f>
        <v>#N/A</v>
      </c>
    </row>
    <row r="13224">
      <c r="B13224" s="4" t="s">
        <v>3988</v>
      </c>
      <c r="C13224" s="12" t="str">
        <f>IFERROR(__xludf.DUMMYFUNCTION("TEXTJOIN("";"", TRUE, FILTER($B$2:$B$14794, #REF!=$D$2:$D$14794))"),"#N/A")</f>
        <v>#N/A</v>
      </c>
    </row>
    <row r="13225">
      <c r="B13225" s="4" t="s">
        <v>3990</v>
      </c>
      <c r="C13225" s="12" t="str">
        <f>IFERROR(__xludf.DUMMYFUNCTION("TEXTJOIN("";"", TRUE, FILTER($B$2:$B$14794, #REF!=$D$2:$D$14794))"),"#N/A")</f>
        <v>#N/A</v>
      </c>
    </row>
    <row r="13226">
      <c r="B13226" s="4" t="s">
        <v>3990</v>
      </c>
      <c r="C13226" s="12" t="str">
        <f>IFERROR(__xludf.DUMMYFUNCTION("TEXTJOIN("";"", TRUE, FILTER($B$2:$B$14794, #REF!=$D$2:$D$14794))"),"#N/A")</f>
        <v>#N/A</v>
      </c>
    </row>
    <row r="13227">
      <c r="B13227" s="4" t="s">
        <v>3990</v>
      </c>
      <c r="C13227" s="12" t="str">
        <f>IFERROR(__xludf.DUMMYFUNCTION("TEXTJOIN("";"", TRUE, FILTER($B$2:$B$14794, #REF!=$D$2:$D$14794))"),"#N/A")</f>
        <v>#N/A</v>
      </c>
    </row>
    <row r="13228">
      <c r="B13228" s="4" t="s">
        <v>3990</v>
      </c>
      <c r="C13228" s="12" t="str">
        <f>IFERROR(__xludf.DUMMYFUNCTION("TEXTJOIN("";"", TRUE, FILTER($B$2:$B$14794, #REF!=$D$2:$D$14794))"),"#N/A")</f>
        <v>#N/A</v>
      </c>
    </row>
    <row r="13229">
      <c r="B13229" s="4" t="s">
        <v>3990</v>
      </c>
      <c r="C13229" s="12" t="str">
        <f>IFERROR(__xludf.DUMMYFUNCTION("TEXTJOIN("";"", TRUE, FILTER($B$2:$B$14794, #REF!=$D$2:$D$14794))"),"#N/A")</f>
        <v>#N/A</v>
      </c>
    </row>
    <row r="13230">
      <c r="B13230" s="4" t="s">
        <v>3990</v>
      </c>
      <c r="C13230" s="12" t="str">
        <f>IFERROR(__xludf.DUMMYFUNCTION("TEXTJOIN("";"", TRUE, FILTER($B$2:$B$14794, #REF!=$D$2:$D$14794))"),"#N/A")</f>
        <v>#N/A</v>
      </c>
    </row>
    <row r="13231">
      <c r="B13231" s="4" t="s">
        <v>3990</v>
      </c>
      <c r="C13231" s="12" t="str">
        <f>IFERROR(__xludf.DUMMYFUNCTION("TEXTJOIN("";"", TRUE, FILTER($B$2:$B$14794, #REF!=$D$2:$D$14794))"),"#N/A")</f>
        <v>#N/A</v>
      </c>
    </row>
    <row r="13232">
      <c r="B13232" s="4" t="s">
        <v>3990</v>
      </c>
      <c r="C13232" s="12" t="str">
        <f>IFERROR(__xludf.DUMMYFUNCTION("TEXTJOIN("";"", TRUE, FILTER($B$2:$B$14794, #REF!=$D$2:$D$14794))"),"#N/A")</f>
        <v>#N/A</v>
      </c>
    </row>
    <row r="13233">
      <c r="B13233" s="4" t="s">
        <v>3990</v>
      </c>
      <c r="C13233" s="12" t="str">
        <f>IFERROR(__xludf.DUMMYFUNCTION("TEXTJOIN("";"", TRUE, FILTER($B$2:$B$14794, #REF!=$D$2:$D$14794))"),"#N/A")</f>
        <v>#N/A</v>
      </c>
    </row>
    <row r="13234">
      <c r="B13234" s="4" t="s">
        <v>3990</v>
      </c>
      <c r="C13234" s="12" t="str">
        <f>IFERROR(__xludf.DUMMYFUNCTION("TEXTJOIN("";"", TRUE, FILTER($B$2:$B$14794, #REF!=$D$2:$D$14794))"),"#N/A")</f>
        <v>#N/A</v>
      </c>
    </row>
    <row r="13235">
      <c r="B13235" s="4" t="s">
        <v>3992</v>
      </c>
      <c r="C13235" s="12" t="str">
        <f>IFERROR(__xludf.DUMMYFUNCTION("TEXTJOIN("";"", TRUE, FILTER($B$2:$B$14794, #REF!=$D$2:$D$14794))"),"#N/A")</f>
        <v>#N/A</v>
      </c>
    </row>
    <row r="13236">
      <c r="B13236" s="4" t="s">
        <v>3992</v>
      </c>
      <c r="C13236" s="12" t="str">
        <f>IFERROR(__xludf.DUMMYFUNCTION("TEXTJOIN("";"", TRUE, FILTER($B$2:$B$14794, #REF!=$D$2:$D$14794))"),"#N/A")</f>
        <v>#N/A</v>
      </c>
    </row>
    <row r="13237">
      <c r="B13237" s="4" t="s">
        <v>3992</v>
      </c>
      <c r="C13237" s="12" t="str">
        <f>IFERROR(__xludf.DUMMYFUNCTION("TEXTJOIN("";"", TRUE, FILTER($B$2:$B$14794, #REF!=$D$2:$D$14794))"),"#N/A")</f>
        <v>#N/A</v>
      </c>
    </row>
    <row r="13238">
      <c r="B13238" s="4" t="s">
        <v>3992</v>
      </c>
      <c r="C13238" s="12" t="str">
        <f>IFERROR(__xludf.DUMMYFUNCTION("TEXTJOIN("";"", TRUE, FILTER($B$2:$B$14794, #REF!=$D$2:$D$14794))"),"#N/A")</f>
        <v>#N/A</v>
      </c>
    </row>
    <row r="13239">
      <c r="B13239" s="4" t="s">
        <v>3992</v>
      </c>
      <c r="C13239" s="12" t="str">
        <f>IFERROR(__xludf.DUMMYFUNCTION("TEXTJOIN("";"", TRUE, FILTER($B$2:$B$14794, #REF!=$D$2:$D$14794))"),"#N/A")</f>
        <v>#N/A</v>
      </c>
    </row>
    <row r="13240">
      <c r="B13240" s="4" t="s">
        <v>3992</v>
      </c>
      <c r="C13240" s="12" t="str">
        <f>IFERROR(__xludf.DUMMYFUNCTION("TEXTJOIN("";"", TRUE, FILTER($B$2:$B$14794, #REF!=$D$2:$D$14794))"),"#N/A")</f>
        <v>#N/A</v>
      </c>
    </row>
    <row r="13241">
      <c r="B13241" s="4" t="s">
        <v>3992</v>
      </c>
      <c r="C13241" s="12" t="str">
        <f>IFERROR(__xludf.DUMMYFUNCTION("TEXTJOIN("";"", TRUE, FILTER($B$2:$B$14794, #REF!=$D$2:$D$14794))"),"#N/A")</f>
        <v>#N/A</v>
      </c>
    </row>
    <row r="13242">
      <c r="B13242" s="4" t="s">
        <v>3992</v>
      </c>
      <c r="C13242" s="12" t="str">
        <f>IFERROR(__xludf.DUMMYFUNCTION("TEXTJOIN("";"", TRUE, FILTER($B$2:$B$14794, #REF!=$D$2:$D$14794))"),"#N/A")</f>
        <v>#N/A</v>
      </c>
    </row>
    <row r="13243">
      <c r="B13243" s="4" t="s">
        <v>3992</v>
      </c>
      <c r="C13243" s="12" t="str">
        <f>IFERROR(__xludf.DUMMYFUNCTION("TEXTJOIN("";"", TRUE, FILTER($B$2:$B$14794, #REF!=$D$2:$D$14794))"),"#N/A")</f>
        <v>#N/A</v>
      </c>
    </row>
    <row r="13244">
      <c r="B13244" s="4" t="s">
        <v>3992</v>
      </c>
      <c r="C13244" s="12" t="str">
        <f>IFERROR(__xludf.DUMMYFUNCTION("TEXTJOIN("";"", TRUE, FILTER($B$2:$B$14794, #REF!=$D$2:$D$14794))"),"#N/A")</f>
        <v>#N/A</v>
      </c>
    </row>
    <row r="13245">
      <c r="B13245" s="4" t="s">
        <v>3994</v>
      </c>
      <c r="C13245" s="12" t="str">
        <f>IFERROR(__xludf.DUMMYFUNCTION("TEXTJOIN("";"", TRUE, FILTER($B$2:$B$14794, #REF!=$D$2:$D$14794))"),"#N/A")</f>
        <v>#N/A</v>
      </c>
    </row>
    <row r="13246">
      <c r="B13246" s="4" t="s">
        <v>3994</v>
      </c>
      <c r="C13246" s="12" t="str">
        <f>IFERROR(__xludf.DUMMYFUNCTION("TEXTJOIN("";"", TRUE, FILTER($B$2:$B$14794, #REF!=$D$2:$D$14794))"),"#N/A")</f>
        <v>#N/A</v>
      </c>
    </row>
    <row r="13247">
      <c r="B13247" s="4" t="s">
        <v>3994</v>
      </c>
      <c r="C13247" s="12" t="str">
        <f>IFERROR(__xludf.DUMMYFUNCTION("TEXTJOIN("";"", TRUE, FILTER($B$2:$B$14794, #REF!=$D$2:$D$14794))"),"#N/A")</f>
        <v>#N/A</v>
      </c>
    </row>
    <row r="13248">
      <c r="B13248" s="4" t="s">
        <v>3994</v>
      </c>
      <c r="C13248" s="12" t="str">
        <f>IFERROR(__xludf.DUMMYFUNCTION("TEXTJOIN("";"", TRUE, FILTER($B$2:$B$14794, #REF!=$D$2:$D$14794))"),"#N/A")</f>
        <v>#N/A</v>
      </c>
    </row>
    <row r="13249">
      <c r="B13249" s="4" t="s">
        <v>3994</v>
      </c>
      <c r="C13249" s="12" t="str">
        <f>IFERROR(__xludf.DUMMYFUNCTION("TEXTJOIN("";"", TRUE, FILTER($B$2:$B$14794, #REF!=$D$2:$D$14794))"),"#N/A")</f>
        <v>#N/A</v>
      </c>
    </row>
    <row r="13250">
      <c r="B13250" s="4" t="s">
        <v>3994</v>
      </c>
      <c r="C13250" s="12" t="str">
        <f>IFERROR(__xludf.DUMMYFUNCTION("TEXTJOIN("";"", TRUE, FILTER($B$2:$B$14794, #REF!=$D$2:$D$14794))"),"#N/A")</f>
        <v>#N/A</v>
      </c>
    </row>
    <row r="13251">
      <c r="B13251" s="4" t="s">
        <v>3994</v>
      </c>
      <c r="C13251" s="12" t="str">
        <f>IFERROR(__xludf.DUMMYFUNCTION("TEXTJOIN("";"", TRUE, FILTER($B$2:$B$14794, #REF!=$D$2:$D$14794))"),"#N/A")</f>
        <v>#N/A</v>
      </c>
    </row>
    <row r="13252">
      <c r="B13252" s="4" t="s">
        <v>3994</v>
      </c>
      <c r="C13252" s="12" t="str">
        <f>IFERROR(__xludf.DUMMYFUNCTION("TEXTJOIN("";"", TRUE, FILTER($B$2:$B$14794, #REF!=$D$2:$D$14794))"),"#N/A")</f>
        <v>#N/A</v>
      </c>
    </row>
    <row r="13253">
      <c r="B13253" s="4" t="s">
        <v>3994</v>
      </c>
      <c r="C13253" s="12" t="str">
        <f>IFERROR(__xludf.DUMMYFUNCTION("TEXTJOIN("";"", TRUE, FILTER($B$2:$B$14794, #REF!=$D$2:$D$14794))"),"#N/A")</f>
        <v>#N/A</v>
      </c>
    </row>
    <row r="13254">
      <c r="B13254" s="4" t="s">
        <v>3994</v>
      </c>
      <c r="C13254" s="12" t="str">
        <f>IFERROR(__xludf.DUMMYFUNCTION("TEXTJOIN("";"", TRUE, FILTER($B$2:$B$14794, #REF!=$D$2:$D$14794))"),"#N/A")</f>
        <v>#N/A</v>
      </c>
    </row>
    <row r="13255">
      <c r="B13255" s="4" t="s">
        <v>3996</v>
      </c>
      <c r="C13255" s="12" t="str">
        <f>IFERROR(__xludf.DUMMYFUNCTION("TEXTJOIN("";"", TRUE, FILTER($B$2:$B$14794, #REF!=$D$2:$D$14794))"),"#N/A")</f>
        <v>#N/A</v>
      </c>
    </row>
    <row r="13256">
      <c r="B13256" s="4" t="s">
        <v>3996</v>
      </c>
      <c r="C13256" s="12" t="str">
        <f>IFERROR(__xludf.DUMMYFUNCTION("TEXTJOIN("";"", TRUE, FILTER($B$2:$B$14794, #REF!=$D$2:$D$14794))"),"#N/A")</f>
        <v>#N/A</v>
      </c>
    </row>
    <row r="13257">
      <c r="B13257" s="4" t="s">
        <v>3996</v>
      </c>
      <c r="C13257" s="12" t="str">
        <f>IFERROR(__xludf.DUMMYFUNCTION("TEXTJOIN("";"", TRUE, FILTER($B$2:$B$14794, #REF!=$D$2:$D$14794))"),"#N/A")</f>
        <v>#N/A</v>
      </c>
    </row>
    <row r="13258">
      <c r="B13258" s="4" t="s">
        <v>3996</v>
      </c>
      <c r="C13258" s="12" t="str">
        <f>IFERROR(__xludf.DUMMYFUNCTION("TEXTJOIN("";"", TRUE, FILTER($B$2:$B$14794, #REF!=$D$2:$D$14794))"),"#N/A")</f>
        <v>#N/A</v>
      </c>
    </row>
    <row r="13259">
      <c r="B13259" s="4" t="s">
        <v>3996</v>
      </c>
      <c r="C13259" s="12" t="str">
        <f>IFERROR(__xludf.DUMMYFUNCTION("TEXTJOIN("";"", TRUE, FILTER($B$2:$B$14794, #REF!=$D$2:$D$14794))"),"#N/A")</f>
        <v>#N/A</v>
      </c>
    </row>
    <row r="13260">
      <c r="B13260" s="4" t="s">
        <v>3996</v>
      </c>
      <c r="C13260" s="12" t="str">
        <f>IFERROR(__xludf.DUMMYFUNCTION("TEXTJOIN("";"", TRUE, FILTER($B$2:$B$14794, #REF!=$D$2:$D$14794))"),"#N/A")</f>
        <v>#N/A</v>
      </c>
    </row>
    <row r="13261">
      <c r="B13261" s="4" t="s">
        <v>3996</v>
      </c>
      <c r="C13261" s="12" t="str">
        <f>IFERROR(__xludf.DUMMYFUNCTION("TEXTJOIN("";"", TRUE, FILTER($B$2:$B$14794, #REF!=$D$2:$D$14794))"),"#N/A")</f>
        <v>#N/A</v>
      </c>
    </row>
    <row r="13262">
      <c r="B13262" s="4" t="s">
        <v>3996</v>
      </c>
      <c r="C13262" s="12" t="str">
        <f>IFERROR(__xludf.DUMMYFUNCTION("TEXTJOIN("";"", TRUE, FILTER($B$2:$B$14794, #REF!=$D$2:$D$14794))"),"#N/A")</f>
        <v>#N/A</v>
      </c>
    </row>
    <row r="13263">
      <c r="B13263" s="4" t="s">
        <v>3996</v>
      </c>
      <c r="C13263" s="12" t="str">
        <f>IFERROR(__xludf.DUMMYFUNCTION("TEXTJOIN("";"", TRUE, FILTER($B$2:$B$14794, #REF!=$D$2:$D$14794))"),"#N/A")</f>
        <v>#N/A</v>
      </c>
    </row>
    <row r="13264">
      <c r="B13264" s="4" t="s">
        <v>3996</v>
      </c>
      <c r="C13264" s="12" t="str">
        <f>IFERROR(__xludf.DUMMYFUNCTION("TEXTJOIN("";"", TRUE, FILTER($B$2:$B$14794, #REF!=$D$2:$D$14794))"),"#N/A")</f>
        <v>#N/A</v>
      </c>
    </row>
    <row r="13265">
      <c r="B13265" s="4" t="s">
        <v>3998</v>
      </c>
      <c r="C13265" s="12" t="str">
        <f>IFERROR(__xludf.DUMMYFUNCTION("TEXTJOIN("";"", TRUE, FILTER($B$2:$B$14794, #REF!=$D$2:$D$14794))"),"#N/A")</f>
        <v>#N/A</v>
      </c>
    </row>
    <row r="13266">
      <c r="B13266" s="4" t="s">
        <v>3998</v>
      </c>
      <c r="C13266" s="12" t="str">
        <f>IFERROR(__xludf.DUMMYFUNCTION("TEXTJOIN("";"", TRUE, FILTER($B$2:$B$14794, #REF!=$D$2:$D$14794))"),"#N/A")</f>
        <v>#N/A</v>
      </c>
    </row>
    <row r="13267">
      <c r="B13267" s="4" t="s">
        <v>3998</v>
      </c>
      <c r="C13267" s="12" t="str">
        <f>IFERROR(__xludf.DUMMYFUNCTION("TEXTJOIN("";"", TRUE, FILTER($B$2:$B$14794, #REF!=$D$2:$D$14794))"),"#N/A")</f>
        <v>#N/A</v>
      </c>
    </row>
    <row r="13268">
      <c r="B13268" s="4" t="s">
        <v>3998</v>
      </c>
      <c r="C13268" s="12" t="str">
        <f>IFERROR(__xludf.DUMMYFUNCTION("TEXTJOIN("";"", TRUE, FILTER($B$2:$B$14794, #REF!=$D$2:$D$14794))"),"#N/A")</f>
        <v>#N/A</v>
      </c>
    </row>
    <row r="13269">
      <c r="B13269" s="4" t="s">
        <v>3998</v>
      </c>
      <c r="C13269" s="12" t="str">
        <f>IFERROR(__xludf.DUMMYFUNCTION("TEXTJOIN("";"", TRUE, FILTER($B$2:$B$14794, #REF!=$D$2:$D$14794))"),"#N/A")</f>
        <v>#N/A</v>
      </c>
    </row>
    <row r="13270">
      <c r="B13270" s="4" t="s">
        <v>3998</v>
      </c>
      <c r="C13270" s="12" t="str">
        <f>IFERROR(__xludf.DUMMYFUNCTION("TEXTJOIN("";"", TRUE, FILTER($B$2:$B$14794, #REF!=$D$2:$D$14794))"),"#N/A")</f>
        <v>#N/A</v>
      </c>
    </row>
    <row r="13271">
      <c r="B13271" s="4" t="s">
        <v>3998</v>
      </c>
      <c r="C13271" s="12" t="str">
        <f>IFERROR(__xludf.DUMMYFUNCTION("TEXTJOIN("";"", TRUE, FILTER($B$2:$B$14794, #REF!=$D$2:$D$14794))"),"#N/A")</f>
        <v>#N/A</v>
      </c>
    </row>
    <row r="13272">
      <c r="B13272" s="4" t="s">
        <v>3998</v>
      </c>
      <c r="C13272" s="12" t="str">
        <f>IFERROR(__xludf.DUMMYFUNCTION("TEXTJOIN("";"", TRUE, FILTER($B$2:$B$14794, #REF!=$D$2:$D$14794))"),"#N/A")</f>
        <v>#N/A</v>
      </c>
    </row>
    <row r="13273">
      <c r="B13273" s="4" t="s">
        <v>3998</v>
      </c>
      <c r="C13273" s="12" t="str">
        <f>IFERROR(__xludf.DUMMYFUNCTION("TEXTJOIN("";"", TRUE, FILTER($B$2:$B$14794, #REF!=$D$2:$D$14794))"),"#N/A")</f>
        <v>#N/A</v>
      </c>
    </row>
    <row r="13274">
      <c r="B13274" s="4" t="s">
        <v>3998</v>
      </c>
      <c r="C13274" s="12" t="str">
        <f>IFERROR(__xludf.DUMMYFUNCTION("TEXTJOIN("";"", TRUE, FILTER($B$2:$B$14794, #REF!=$D$2:$D$14794))"),"#N/A")</f>
        <v>#N/A</v>
      </c>
    </row>
    <row r="13275">
      <c r="B13275" s="4" t="s">
        <v>4000</v>
      </c>
      <c r="C13275" s="12" t="str">
        <f>IFERROR(__xludf.DUMMYFUNCTION("TEXTJOIN("";"", TRUE, FILTER($B$2:$B$14794, #REF!=$D$2:$D$14794))"),"#N/A")</f>
        <v>#N/A</v>
      </c>
    </row>
    <row r="13276">
      <c r="B13276" s="4" t="s">
        <v>4000</v>
      </c>
      <c r="C13276" s="12" t="str">
        <f>IFERROR(__xludf.DUMMYFUNCTION("TEXTJOIN("";"", TRUE, FILTER($B$2:$B$14794, #REF!=$D$2:$D$14794))"),"#N/A")</f>
        <v>#N/A</v>
      </c>
    </row>
    <row r="13277">
      <c r="B13277" s="4" t="s">
        <v>4000</v>
      </c>
      <c r="C13277" s="12" t="str">
        <f>IFERROR(__xludf.DUMMYFUNCTION("TEXTJOIN("";"", TRUE, FILTER($B$2:$B$14794, #REF!=$D$2:$D$14794))"),"#N/A")</f>
        <v>#N/A</v>
      </c>
    </row>
    <row r="13278">
      <c r="B13278" s="4" t="s">
        <v>4000</v>
      </c>
      <c r="C13278" s="12" t="str">
        <f>IFERROR(__xludf.DUMMYFUNCTION("TEXTJOIN("";"", TRUE, FILTER($B$2:$B$14794, #REF!=$D$2:$D$14794))"),"#N/A")</f>
        <v>#N/A</v>
      </c>
    </row>
    <row r="13279">
      <c r="B13279" s="4" t="s">
        <v>4000</v>
      </c>
      <c r="C13279" s="12" t="str">
        <f>IFERROR(__xludf.DUMMYFUNCTION("TEXTJOIN("";"", TRUE, FILTER($B$2:$B$14794, #REF!=$D$2:$D$14794))"),"#N/A")</f>
        <v>#N/A</v>
      </c>
    </row>
    <row r="13280">
      <c r="B13280" s="4" t="s">
        <v>4000</v>
      </c>
      <c r="C13280" s="12" t="str">
        <f>IFERROR(__xludf.DUMMYFUNCTION("TEXTJOIN("";"", TRUE, FILTER($B$2:$B$14794, #REF!=$D$2:$D$14794))"),"#N/A")</f>
        <v>#N/A</v>
      </c>
    </row>
    <row r="13281">
      <c r="B13281" s="4" t="s">
        <v>4000</v>
      </c>
      <c r="C13281" s="12" t="str">
        <f>IFERROR(__xludf.DUMMYFUNCTION("TEXTJOIN("";"", TRUE, FILTER($B$2:$B$14794, #REF!=$D$2:$D$14794))"),"#N/A")</f>
        <v>#N/A</v>
      </c>
    </row>
    <row r="13282">
      <c r="B13282" s="4" t="s">
        <v>4000</v>
      </c>
      <c r="C13282" s="12" t="str">
        <f>IFERROR(__xludf.DUMMYFUNCTION("TEXTJOIN("";"", TRUE, FILTER($B$2:$B$14794, #REF!=$D$2:$D$14794))"),"#N/A")</f>
        <v>#N/A</v>
      </c>
    </row>
    <row r="13283">
      <c r="B13283" s="4" t="s">
        <v>4000</v>
      </c>
      <c r="C13283" s="12" t="str">
        <f>IFERROR(__xludf.DUMMYFUNCTION("TEXTJOIN("";"", TRUE, FILTER($B$2:$B$14794, #REF!=$D$2:$D$14794))"),"#N/A")</f>
        <v>#N/A</v>
      </c>
    </row>
    <row r="13284">
      <c r="B13284" s="4" t="s">
        <v>4000</v>
      </c>
      <c r="C13284" s="12" t="str">
        <f>IFERROR(__xludf.DUMMYFUNCTION("TEXTJOIN("";"", TRUE, FILTER($B$2:$B$14794, #REF!=$D$2:$D$14794))"),"#N/A")</f>
        <v>#N/A</v>
      </c>
    </row>
    <row r="13285">
      <c r="B13285" s="4" t="s">
        <v>4002</v>
      </c>
      <c r="C13285" s="12" t="str">
        <f>IFERROR(__xludf.DUMMYFUNCTION("TEXTJOIN("";"", TRUE, FILTER($B$2:$B$14794, #REF!=$D$2:$D$14794))"),"#N/A")</f>
        <v>#N/A</v>
      </c>
    </row>
    <row r="13286">
      <c r="B13286" s="4" t="s">
        <v>4002</v>
      </c>
      <c r="C13286" s="12" t="str">
        <f>IFERROR(__xludf.DUMMYFUNCTION("TEXTJOIN("";"", TRUE, FILTER($B$2:$B$14794, #REF!=$D$2:$D$14794))"),"#N/A")</f>
        <v>#N/A</v>
      </c>
    </row>
    <row r="13287">
      <c r="B13287" s="4" t="s">
        <v>4002</v>
      </c>
      <c r="C13287" s="12" t="str">
        <f>IFERROR(__xludf.DUMMYFUNCTION("TEXTJOIN("";"", TRUE, FILTER($B$2:$B$14794, #REF!=$D$2:$D$14794))"),"#N/A")</f>
        <v>#N/A</v>
      </c>
    </row>
    <row r="13288">
      <c r="B13288" s="4" t="s">
        <v>4002</v>
      </c>
      <c r="C13288" s="12" t="str">
        <f>IFERROR(__xludf.DUMMYFUNCTION("TEXTJOIN("";"", TRUE, FILTER($B$2:$B$14794, #REF!=$D$2:$D$14794))"),"#N/A")</f>
        <v>#N/A</v>
      </c>
    </row>
    <row r="13289">
      <c r="B13289" s="4" t="s">
        <v>4002</v>
      </c>
      <c r="C13289" s="12" t="str">
        <f>IFERROR(__xludf.DUMMYFUNCTION("TEXTJOIN("";"", TRUE, FILTER($B$2:$B$14794, #REF!=$D$2:$D$14794))"),"#N/A")</f>
        <v>#N/A</v>
      </c>
    </row>
    <row r="13290">
      <c r="B13290" s="4" t="s">
        <v>4002</v>
      </c>
      <c r="C13290" s="12" t="str">
        <f>IFERROR(__xludf.DUMMYFUNCTION("TEXTJOIN("";"", TRUE, FILTER($B$2:$B$14794, #REF!=$D$2:$D$14794))"),"#N/A")</f>
        <v>#N/A</v>
      </c>
    </row>
    <row r="13291">
      <c r="B13291" s="4" t="s">
        <v>4002</v>
      </c>
      <c r="C13291" s="12" t="str">
        <f>IFERROR(__xludf.DUMMYFUNCTION("TEXTJOIN("";"", TRUE, FILTER($B$2:$B$14794, #REF!=$D$2:$D$14794))"),"#N/A")</f>
        <v>#N/A</v>
      </c>
    </row>
    <row r="13292">
      <c r="B13292" s="4" t="s">
        <v>4002</v>
      </c>
      <c r="C13292" s="12" t="str">
        <f>IFERROR(__xludf.DUMMYFUNCTION("TEXTJOIN("";"", TRUE, FILTER($B$2:$B$14794, #REF!=$D$2:$D$14794))"),"#N/A")</f>
        <v>#N/A</v>
      </c>
    </row>
    <row r="13293">
      <c r="B13293" s="4" t="s">
        <v>4002</v>
      </c>
      <c r="C13293" s="12" t="str">
        <f>IFERROR(__xludf.DUMMYFUNCTION("TEXTJOIN("";"", TRUE, FILTER($B$2:$B$14794, #REF!=$D$2:$D$14794))"),"#N/A")</f>
        <v>#N/A</v>
      </c>
    </row>
    <row r="13294">
      <c r="B13294" s="4" t="s">
        <v>4002</v>
      </c>
      <c r="C13294" s="12" t="str">
        <f>IFERROR(__xludf.DUMMYFUNCTION("TEXTJOIN("";"", TRUE, FILTER($B$2:$B$14794, #REF!=$D$2:$D$14794))"),"#N/A")</f>
        <v>#N/A</v>
      </c>
    </row>
    <row r="13295">
      <c r="B13295" s="4" t="s">
        <v>4004</v>
      </c>
      <c r="C13295" s="12" t="str">
        <f>IFERROR(__xludf.DUMMYFUNCTION("TEXTJOIN("";"", TRUE, FILTER($B$2:$B$14794, #REF!=$D$2:$D$14794))"),"#N/A")</f>
        <v>#N/A</v>
      </c>
    </row>
    <row r="13296">
      <c r="B13296" s="4" t="s">
        <v>4004</v>
      </c>
      <c r="C13296" s="12" t="str">
        <f>IFERROR(__xludf.DUMMYFUNCTION("TEXTJOIN("";"", TRUE, FILTER($B$2:$B$14794, #REF!=$D$2:$D$14794))"),"#N/A")</f>
        <v>#N/A</v>
      </c>
    </row>
    <row r="13297">
      <c r="B13297" s="4" t="s">
        <v>4004</v>
      </c>
      <c r="C13297" s="12" t="str">
        <f>IFERROR(__xludf.DUMMYFUNCTION("TEXTJOIN("";"", TRUE, FILTER($B$2:$B$14794, #REF!=$D$2:$D$14794))"),"#N/A")</f>
        <v>#N/A</v>
      </c>
    </row>
    <row r="13298">
      <c r="B13298" s="4" t="s">
        <v>4004</v>
      </c>
      <c r="C13298" s="12" t="str">
        <f>IFERROR(__xludf.DUMMYFUNCTION("TEXTJOIN("";"", TRUE, FILTER($B$2:$B$14794, #REF!=$D$2:$D$14794))"),"#N/A")</f>
        <v>#N/A</v>
      </c>
    </row>
    <row r="13299">
      <c r="B13299" s="4" t="s">
        <v>4004</v>
      </c>
      <c r="C13299" s="12" t="str">
        <f>IFERROR(__xludf.DUMMYFUNCTION("TEXTJOIN("";"", TRUE, FILTER($B$2:$B$14794, #REF!=$D$2:$D$14794))"),"#N/A")</f>
        <v>#N/A</v>
      </c>
    </row>
    <row r="13300">
      <c r="B13300" s="4" t="s">
        <v>4004</v>
      </c>
      <c r="C13300" s="12" t="str">
        <f>IFERROR(__xludf.DUMMYFUNCTION("TEXTJOIN("";"", TRUE, FILTER($B$2:$B$14794, #REF!=$D$2:$D$14794))"),"#N/A")</f>
        <v>#N/A</v>
      </c>
    </row>
    <row r="13301">
      <c r="B13301" s="4" t="s">
        <v>4004</v>
      </c>
      <c r="C13301" s="12" t="str">
        <f>IFERROR(__xludf.DUMMYFUNCTION("TEXTJOIN("";"", TRUE, FILTER($B$2:$B$14794, #REF!=$D$2:$D$14794))"),"#N/A")</f>
        <v>#N/A</v>
      </c>
    </row>
    <row r="13302">
      <c r="B13302" s="4" t="s">
        <v>4004</v>
      </c>
      <c r="C13302" s="12" t="str">
        <f>IFERROR(__xludf.DUMMYFUNCTION("TEXTJOIN("";"", TRUE, FILTER($B$2:$B$14794, #REF!=$D$2:$D$14794))"),"#N/A")</f>
        <v>#N/A</v>
      </c>
    </row>
    <row r="13303">
      <c r="B13303" s="4" t="s">
        <v>4004</v>
      </c>
      <c r="C13303" s="12" t="str">
        <f>IFERROR(__xludf.DUMMYFUNCTION("TEXTJOIN("";"", TRUE, FILTER($B$2:$B$14794, #REF!=$D$2:$D$14794))"),"#N/A")</f>
        <v>#N/A</v>
      </c>
    </row>
    <row r="13304">
      <c r="B13304" s="4" t="s">
        <v>4004</v>
      </c>
      <c r="C13304" s="12" t="str">
        <f>IFERROR(__xludf.DUMMYFUNCTION("TEXTJOIN("";"", TRUE, FILTER($B$2:$B$14794, #REF!=$D$2:$D$14794))"),"#N/A")</f>
        <v>#N/A</v>
      </c>
    </row>
    <row r="13305">
      <c r="B13305" s="4" t="s">
        <v>4006</v>
      </c>
      <c r="C13305" s="12" t="str">
        <f>IFERROR(__xludf.DUMMYFUNCTION("TEXTJOIN("";"", TRUE, FILTER($B$2:$B$14794, #REF!=$D$2:$D$14794))"),"#N/A")</f>
        <v>#N/A</v>
      </c>
    </row>
    <row r="13306">
      <c r="B13306" s="4" t="s">
        <v>4006</v>
      </c>
      <c r="C13306" s="12" t="str">
        <f>IFERROR(__xludf.DUMMYFUNCTION("TEXTJOIN("";"", TRUE, FILTER($B$2:$B$14794, #REF!=$D$2:$D$14794))"),"#N/A")</f>
        <v>#N/A</v>
      </c>
    </row>
    <row r="13307">
      <c r="B13307" s="4" t="s">
        <v>4006</v>
      </c>
      <c r="C13307" s="12" t="str">
        <f>IFERROR(__xludf.DUMMYFUNCTION("TEXTJOIN("";"", TRUE, FILTER($B$2:$B$14794, #REF!=$D$2:$D$14794))"),"#N/A")</f>
        <v>#N/A</v>
      </c>
    </row>
    <row r="13308">
      <c r="B13308" s="4" t="s">
        <v>4006</v>
      </c>
      <c r="C13308" s="12" t="str">
        <f>IFERROR(__xludf.DUMMYFUNCTION("TEXTJOIN("";"", TRUE, FILTER($B$2:$B$14794, #REF!=$D$2:$D$14794))"),"#N/A")</f>
        <v>#N/A</v>
      </c>
    </row>
    <row r="13309">
      <c r="B13309" s="4" t="s">
        <v>4006</v>
      </c>
      <c r="C13309" s="12" t="str">
        <f>IFERROR(__xludf.DUMMYFUNCTION("TEXTJOIN("";"", TRUE, FILTER($B$2:$B$14794, #REF!=$D$2:$D$14794))"),"#N/A")</f>
        <v>#N/A</v>
      </c>
    </row>
    <row r="13310">
      <c r="B13310" s="4" t="s">
        <v>4006</v>
      </c>
      <c r="C13310" s="12" t="str">
        <f>IFERROR(__xludf.DUMMYFUNCTION("TEXTJOIN("";"", TRUE, FILTER($B$2:$B$14794, #REF!=$D$2:$D$14794))"),"#N/A")</f>
        <v>#N/A</v>
      </c>
    </row>
    <row r="13311">
      <c r="B13311" s="4" t="s">
        <v>4006</v>
      </c>
      <c r="C13311" s="12" t="str">
        <f>IFERROR(__xludf.DUMMYFUNCTION("TEXTJOIN("";"", TRUE, FILTER($B$2:$B$14794, #REF!=$D$2:$D$14794))"),"#N/A")</f>
        <v>#N/A</v>
      </c>
    </row>
    <row r="13312">
      <c r="B13312" s="4" t="s">
        <v>4006</v>
      </c>
      <c r="C13312" s="12" t="str">
        <f>IFERROR(__xludf.DUMMYFUNCTION("TEXTJOIN("";"", TRUE, FILTER($B$2:$B$14794, #REF!=$D$2:$D$14794))"),"#N/A")</f>
        <v>#N/A</v>
      </c>
    </row>
    <row r="13313">
      <c r="B13313" s="4" t="s">
        <v>4006</v>
      </c>
      <c r="C13313" s="12" t="str">
        <f>IFERROR(__xludf.DUMMYFUNCTION("TEXTJOIN("";"", TRUE, FILTER($B$2:$B$14794, #REF!=$D$2:$D$14794))"),"#N/A")</f>
        <v>#N/A</v>
      </c>
    </row>
    <row r="13314">
      <c r="B13314" s="4" t="s">
        <v>4006</v>
      </c>
      <c r="C13314" s="12" t="str">
        <f>IFERROR(__xludf.DUMMYFUNCTION("TEXTJOIN("";"", TRUE, FILTER($B$2:$B$14794, #REF!=$D$2:$D$14794))"),"#N/A")</f>
        <v>#N/A</v>
      </c>
    </row>
    <row r="13315">
      <c r="B13315" s="4" t="s">
        <v>4008</v>
      </c>
      <c r="C13315" s="12" t="str">
        <f>IFERROR(__xludf.DUMMYFUNCTION("TEXTJOIN("";"", TRUE, FILTER($B$2:$B$14794, #REF!=$D$2:$D$14794))"),"#N/A")</f>
        <v>#N/A</v>
      </c>
    </row>
    <row r="13316">
      <c r="B13316" s="4" t="s">
        <v>4008</v>
      </c>
      <c r="C13316" s="12" t="str">
        <f>IFERROR(__xludf.DUMMYFUNCTION("TEXTJOIN("";"", TRUE, FILTER($B$2:$B$14794, #REF!=$D$2:$D$14794))"),"#N/A")</f>
        <v>#N/A</v>
      </c>
    </row>
    <row r="13317">
      <c r="B13317" s="4" t="s">
        <v>4008</v>
      </c>
      <c r="C13317" s="12" t="str">
        <f>IFERROR(__xludf.DUMMYFUNCTION("TEXTJOIN("";"", TRUE, FILTER($B$2:$B$14794, #REF!=$D$2:$D$14794))"),"#N/A")</f>
        <v>#N/A</v>
      </c>
    </row>
    <row r="13318">
      <c r="B13318" s="4" t="s">
        <v>4008</v>
      </c>
      <c r="C13318" s="12" t="str">
        <f>IFERROR(__xludf.DUMMYFUNCTION("TEXTJOIN("";"", TRUE, FILTER($B$2:$B$14794, #REF!=$D$2:$D$14794))"),"#N/A")</f>
        <v>#N/A</v>
      </c>
    </row>
    <row r="13319">
      <c r="B13319" s="4" t="s">
        <v>4008</v>
      </c>
      <c r="C13319" s="12" t="str">
        <f>IFERROR(__xludf.DUMMYFUNCTION("TEXTJOIN("";"", TRUE, FILTER($B$2:$B$14794, #REF!=$D$2:$D$14794))"),"#N/A")</f>
        <v>#N/A</v>
      </c>
    </row>
    <row r="13320">
      <c r="B13320" s="4" t="s">
        <v>4008</v>
      </c>
      <c r="C13320" s="12" t="str">
        <f>IFERROR(__xludf.DUMMYFUNCTION("TEXTJOIN("";"", TRUE, FILTER($B$2:$B$14794, #REF!=$D$2:$D$14794))"),"#N/A")</f>
        <v>#N/A</v>
      </c>
    </row>
    <row r="13321">
      <c r="B13321" s="4" t="s">
        <v>4008</v>
      </c>
      <c r="C13321" s="12" t="str">
        <f>IFERROR(__xludf.DUMMYFUNCTION("TEXTJOIN("";"", TRUE, FILTER($B$2:$B$14794, #REF!=$D$2:$D$14794))"),"#N/A")</f>
        <v>#N/A</v>
      </c>
    </row>
    <row r="13322">
      <c r="B13322" s="4" t="s">
        <v>4008</v>
      </c>
      <c r="C13322" s="12" t="str">
        <f>IFERROR(__xludf.DUMMYFUNCTION("TEXTJOIN("";"", TRUE, FILTER($B$2:$B$14794, #REF!=$D$2:$D$14794))"),"#N/A")</f>
        <v>#N/A</v>
      </c>
    </row>
    <row r="13323">
      <c r="B13323" s="4" t="s">
        <v>4008</v>
      </c>
      <c r="C13323" s="12" t="str">
        <f>IFERROR(__xludf.DUMMYFUNCTION("TEXTJOIN("";"", TRUE, FILTER($B$2:$B$14794, #REF!=$D$2:$D$14794))"),"#N/A")</f>
        <v>#N/A</v>
      </c>
    </row>
    <row r="13324">
      <c r="B13324" s="4" t="s">
        <v>4008</v>
      </c>
      <c r="C13324" s="12" t="str">
        <f>IFERROR(__xludf.DUMMYFUNCTION("TEXTJOIN("";"", TRUE, FILTER($B$2:$B$14794, #REF!=$D$2:$D$14794))"),"#N/A")</f>
        <v>#N/A</v>
      </c>
    </row>
    <row r="13325">
      <c r="B13325" s="4" t="s">
        <v>4011</v>
      </c>
      <c r="C13325" s="12" t="str">
        <f>IFERROR(__xludf.DUMMYFUNCTION("TEXTJOIN("";"", TRUE, FILTER($B$2:$B$14794, #REF!=$D$2:$D$14794))"),"#N/A")</f>
        <v>#N/A</v>
      </c>
    </row>
    <row r="13326">
      <c r="B13326" s="4" t="s">
        <v>4011</v>
      </c>
      <c r="C13326" s="12" t="str">
        <f>IFERROR(__xludf.DUMMYFUNCTION("TEXTJOIN("";"", TRUE, FILTER($B$2:$B$14794, #REF!=$D$2:$D$14794))"),"#N/A")</f>
        <v>#N/A</v>
      </c>
    </row>
    <row r="13327">
      <c r="B13327" s="4" t="s">
        <v>4011</v>
      </c>
      <c r="C13327" s="12" t="str">
        <f>IFERROR(__xludf.DUMMYFUNCTION("TEXTJOIN("";"", TRUE, FILTER($B$2:$B$14794, #REF!=$D$2:$D$14794))"),"#N/A")</f>
        <v>#N/A</v>
      </c>
    </row>
    <row r="13328">
      <c r="B13328" s="4" t="s">
        <v>4011</v>
      </c>
      <c r="C13328" s="12" t="str">
        <f>IFERROR(__xludf.DUMMYFUNCTION("TEXTJOIN("";"", TRUE, FILTER($B$2:$B$14794, #REF!=$D$2:$D$14794))"),"#N/A")</f>
        <v>#N/A</v>
      </c>
    </row>
    <row r="13329">
      <c r="B13329" s="4" t="s">
        <v>4011</v>
      </c>
      <c r="C13329" s="12" t="str">
        <f>IFERROR(__xludf.DUMMYFUNCTION("TEXTJOIN("";"", TRUE, FILTER($B$2:$B$14794, #REF!=$D$2:$D$14794))"),"#N/A")</f>
        <v>#N/A</v>
      </c>
    </row>
    <row r="13330">
      <c r="B13330" s="4" t="s">
        <v>4011</v>
      </c>
      <c r="C13330" s="12" t="str">
        <f>IFERROR(__xludf.DUMMYFUNCTION("TEXTJOIN("";"", TRUE, FILTER($B$2:$B$14794, #REF!=$D$2:$D$14794))"),"#N/A")</f>
        <v>#N/A</v>
      </c>
    </row>
    <row r="13331">
      <c r="B13331" s="4" t="s">
        <v>4011</v>
      </c>
      <c r="C13331" s="12" t="str">
        <f>IFERROR(__xludf.DUMMYFUNCTION("TEXTJOIN("";"", TRUE, FILTER($B$2:$B$14794, #REF!=$D$2:$D$14794))"),"#N/A")</f>
        <v>#N/A</v>
      </c>
    </row>
    <row r="13332">
      <c r="B13332" s="4" t="s">
        <v>4011</v>
      </c>
      <c r="C13332" s="12" t="str">
        <f>IFERROR(__xludf.DUMMYFUNCTION("TEXTJOIN("";"", TRUE, FILTER($B$2:$B$14794, #REF!=$D$2:$D$14794))"),"#N/A")</f>
        <v>#N/A</v>
      </c>
    </row>
    <row r="13333">
      <c r="B13333" s="4" t="s">
        <v>4011</v>
      </c>
      <c r="C13333" s="12" t="str">
        <f>IFERROR(__xludf.DUMMYFUNCTION("TEXTJOIN("";"", TRUE, FILTER($B$2:$B$14794, #REF!=$D$2:$D$14794))"),"#N/A")</f>
        <v>#N/A</v>
      </c>
    </row>
    <row r="13334">
      <c r="B13334" s="4" t="s">
        <v>4011</v>
      </c>
      <c r="C13334" s="12" t="str">
        <f>IFERROR(__xludf.DUMMYFUNCTION("TEXTJOIN("";"", TRUE, FILTER($B$2:$B$14794, #REF!=$D$2:$D$14794))"),"#N/A")</f>
        <v>#N/A</v>
      </c>
    </row>
    <row r="13335">
      <c r="B13335" s="4" t="s">
        <v>4013</v>
      </c>
      <c r="C13335" s="12" t="str">
        <f>IFERROR(__xludf.DUMMYFUNCTION("TEXTJOIN("";"", TRUE, FILTER($B$2:$B$14794, #REF!=$D$2:$D$14794))"),"#N/A")</f>
        <v>#N/A</v>
      </c>
    </row>
    <row r="13336">
      <c r="B13336" s="4" t="s">
        <v>4013</v>
      </c>
      <c r="C13336" s="12" t="str">
        <f>IFERROR(__xludf.DUMMYFUNCTION("TEXTJOIN("";"", TRUE, FILTER($B$2:$B$14794, #REF!=$D$2:$D$14794))"),"#N/A")</f>
        <v>#N/A</v>
      </c>
    </row>
    <row r="13337">
      <c r="B13337" s="4" t="s">
        <v>4013</v>
      </c>
      <c r="C13337" s="12" t="str">
        <f>IFERROR(__xludf.DUMMYFUNCTION("TEXTJOIN("";"", TRUE, FILTER($B$2:$B$14794, #REF!=$D$2:$D$14794))"),"#N/A")</f>
        <v>#N/A</v>
      </c>
    </row>
    <row r="13338">
      <c r="B13338" s="4" t="s">
        <v>4013</v>
      </c>
      <c r="C13338" s="12" t="str">
        <f>IFERROR(__xludf.DUMMYFUNCTION("TEXTJOIN("";"", TRUE, FILTER($B$2:$B$14794, #REF!=$D$2:$D$14794))"),"#N/A")</f>
        <v>#N/A</v>
      </c>
    </row>
    <row r="13339">
      <c r="B13339" s="4" t="s">
        <v>4013</v>
      </c>
      <c r="C13339" s="12" t="str">
        <f>IFERROR(__xludf.DUMMYFUNCTION("TEXTJOIN("";"", TRUE, FILTER($B$2:$B$14794, #REF!=$D$2:$D$14794))"),"#N/A")</f>
        <v>#N/A</v>
      </c>
    </row>
    <row r="13340">
      <c r="B13340" s="4" t="s">
        <v>4013</v>
      </c>
      <c r="C13340" s="12" t="str">
        <f>IFERROR(__xludf.DUMMYFUNCTION("TEXTJOIN("";"", TRUE, FILTER($B$2:$B$14794, #REF!=$D$2:$D$14794))"),"#N/A")</f>
        <v>#N/A</v>
      </c>
    </row>
    <row r="13341">
      <c r="B13341" s="4" t="s">
        <v>4013</v>
      </c>
      <c r="C13341" s="12" t="str">
        <f>IFERROR(__xludf.DUMMYFUNCTION("TEXTJOIN("";"", TRUE, FILTER($B$2:$B$14794, #REF!=$D$2:$D$14794))"),"#N/A")</f>
        <v>#N/A</v>
      </c>
    </row>
    <row r="13342">
      <c r="B13342" s="4" t="s">
        <v>4013</v>
      </c>
      <c r="C13342" s="12" t="str">
        <f>IFERROR(__xludf.DUMMYFUNCTION("TEXTJOIN("";"", TRUE, FILTER($B$2:$B$14794, #REF!=$D$2:$D$14794))"),"#N/A")</f>
        <v>#N/A</v>
      </c>
    </row>
    <row r="13343">
      <c r="B13343" s="4" t="s">
        <v>4013</v>
      </c>
      <c r="C13343" s="12" t="str">
        <f>IFERROR(__xludf.DUMMYFUNCTION("TEXTJOIN("";"", TRUE, FILTER($B$2:$B$14794, #REF!=$D$2:$D$14794))"),"#N/A")</f>
        <v>#N/A</v>
      </c>
    </row>
    <row r="13344">
      <c r="B13344" s="4" t="s">
        <v>4013</v>
      </c>
      <c r="C13344" s="12" t="str">
        <f>IFERROR(__xludf.DUMMYFUNCTION("TEXTJOIN("";"", TRUE, FILTER($B$2:$B$14794, #REF!=$D$2:$D$14794))"),"#N/A")</f>
        <v>#N/A</v>
      </c>
    </row>
    <row r="13345">
      <c r="B13345" s="4" t="s">
        <v>4015</v>
      </c>
      <c r="C13345" s="12" t="str">
        <f>IFERROR(__xludf.DUMMYFUNCTION("TEXTJOIN("";"", TRUE, FILTER($B$2:$B$14794, #REF!=$D$2:$D$14794))"),"#N/A")</f>
        <v>#N/A</v>
      </c>
    </row>
    <row r="13346">
      <c r="B13346" s="4" t="s">
        <v>4015</v>
      </c>
      <c r="C13346" s="12" t="str">
        <f>IFERROR(__xludf.DUMMYFUNCTION("TEXTJOIN("";"", TRUE, FILTER($B$2:$B$14794, #REF!=$D$2:$D$14794))"),"#N/A")</f>
        <v>#N/A</v>
      </c>
    </row>
    <row r="13347">
      <c r="B13347" s="4" t="s">
        <v>4015</v>
      </c>
      <c r="C13347" s="12" t="str">
        <f>IFERROR(__xludf.DUMMYFUNCTION("TEXTJOIN("";"", TRUE, FILTER($B$2:$B$14794, #REF!=$D$2:$D$14794))"),"#N/A")</f>
        <v>#N/A</v>
      </c>
    </row>
    <row r="13348">
      <c r="B13348" s="4" t="s">
        <v>4015</v>
      </c>
      <c r="C13348" s="12" t="str">
        <f>IFERROR(__xludf.DUMMYFUNCTION("TEXTJOIN("";"", TRUE, FILTER($B$2:$B$14794, #REF!=$D$2:$D$14794))"),"#N/A")</f>
        <v>#N/A</v>
      </c>
    </row>
    <row r="13349">
      <c r="B13349" s="4" t="s">
        <v>4015</v>
      </c>
      <c r="C13349" s="12" t="str">
        <f>IFERROR(__xludf.DUMMYFUNCTION("TEXTJOIN("";"", TRUE, FILTER($B$2:$B$14794, #REF!=$D$2:$D$14794))"),"#N/A")</f>
        <v>#N/A</v>
      </c>
    </row>
    <row r="13350">
      <c r="B13350" s="4" t="s">
        <v>4015</v>
      </c>
      <c r="C13350" s="12" t="str">
        <f>IFERROR(__xludf.DUMMYFUNCTION("TEXTJOIN("";"", TRUE, FILTER($B$2:$B$14794, #REF!=$D$2:$D$14794))"),"#N/A")</f>
        <v>#N/A</v>
      </c>
    </row>
    <row r="13351">
      <c r="B13351" s="4" t="s">
        <v>4015</v>
      </c>
      <c r="C13351" s="12" t="str">
        <f>IFERROR(__xludf.DUMMYFUNCTION("TEXTJOIN("";"", TRUE, FILTER($B$2:$B$14794, #REF!=$D$2:$D$14794))"),"#N/A")</f>
        <v>#N/A</v>
      </c>
    </row>
    <row r="13352">
      <c r="B13352" s="4" t="s">
        <v>4015</v>
      </c>
      <c r="C13352" s="12" t="str">
        <f>IFERROR(__xludf.DUMMYFUNCTION("TEXTJOIN("";"", TRUE, FILTER($B$2:$B$14794, #REF!=$D$2:$D$14794))"),"#N/A")</f>
        <v>#N/A</v>
      </c>
    </row>
    <row r="13353">
      <c r="B13353" s="4" t="s">
        <v>4015</v>
      </c>
      <c r="C13353" s="12" t="str">
        <f>IFERROR(__xludf.DUMMYFUNCTION("TEXTJOIN("";"", TRUE, FILTER($B$2:$B$14794, #REF!=$D$2:$D$14794))"),"#N/A")</f>
        <v>#N/A</v>
      </c>
    </row>
    <row r="13354">
      <c r="B13354" s="4" t="s">
        <v>4015</v>
      </c>
      <c r="C13354" s="12" t="str">
        <f>IFERROR(__xludf.DUMMYFUNCTION("TEXTJOIN("";"", TRUE, FILTER($B$2:$B$14794, #REF!=$D$2:$D$14794))"),"#N/A")</f>
        <v>#N/A</v>
      </c>
    </row>
    <row r="13355">
      <c r="B13355" s="4" t="s">
        <v>4017</v>
      </c>
      <c r="C13355" s="12" t="str">
        <f>IFERROR(__xludf.DUMMYFUNCTION("TEXTJOIN("";"", TRUE, FILTER($B$2:$B$14794, #REF!=$D$2:$D$14794))"),"#N/A")</f>
        <v>#N/A</v>
      </c>
    </row>
    <row r="13356">
      <c r="B13356" s="4" t="s">
        <v>4017</v>
      </c>
      <c r="C13356" s="12" t="str">
        <f>IFERROR(__xludf.DUMMYFUNCTION("TEXTJOIN("";"", TRUE, FILTER($B$2:$B$14794, #REF!=$D$2:$D$14794))"),"#N/A")</f>
        <v>#N/A</v>
      </c>
    </row>
    <row r="13357">
      <c r="B13357" s="4" t="s">
        <v>4017</v>
      </c>
      <c r="C13357" s="12" t="str">
        <f>IFERROR(__xludf.DUMMYFUNCTION("TEXTJOIN("";"", TRUE, FILTER($B$2:$B$14794, #REF!=$D$2:$D$14794))"),"#N/A")</f>
        <v>#N/A</v>
      </c>
    </row>
    <row r="13358">
      <c r="B13358" s="4" t="s">
        <v>4017</v>
      </c>
      <c r="C13358" s="12" t="str">
        <f>IFERROR(__xludf.DUMMYFUNCTION("TEXTJOIN("";"", TRUE, FILTER($B$2:$B$14794, #REF!=$D$2:$D$14794))"),"#N/A")</f>
        <v>#N/A</v>
      </c>
    </row>
    <row r="13359">
      <c r="B13359" s="4" t="s">
        <v>4017</v>
      </c>
      <c r="C13359" s="12" t="str">
        <f>IFERROR(__xludf.DUMMYFUNCTION("TEXTJOIN("";"", TRUE, FILTER($B$2:$B$14794, #REF!=$D$2:$D$14794))"),"#N/A")</f>
        <v>#N/A</v>
      </c>
    </row>
    <row r="13360">
      <c r="B13360" s="4" t="s">
        <v>4017</v>
      </c>
      <c r="C13360" s="12" t="str">
        <f>IFERROR(__xludf.DUMMYFUNCTION("TEXTJOIN("";"", TRUE, FILTER($B$2:$B$14794, #REF!=$D$2:$D$14794))"),"#N/A")</f>
        <v>#N/A</v>
      </c>
    </row>
    <row r="13361">
      <c r="B13361" s="4" t="s">
        <v>4017</v>
      </c>
      <c r="C13361" s="12" t="str">
        <f>IFERROR(__xludf.DUMMYFUNCTION("TEXTJOIN("";"", TRUE, FILTER($B$2:$B$14794, #REF!=$D$2:$D$14794))"),"#N/A")</f>
        <v>#N/A</v>
      </c>
    </row>
    <row r="13362">
      <c r="B13362" s="4" t="s">
        <v>4017</v>
      </c>
      <c r="C13362" s="12" t="str">
        <f>IFERROR(__xludf.DUMMYFUNCTION("TEXTJOIN("";"", TRUE, FILTER($B$2:$B$14794, #REF!=$D$2:$D$14794))"),"#N/A")</f>
        <v>#N/A</v>
      </c>
    </row>
    <row r="13363">
      <c r="B13363" s="4" t="s">
        <v>4017</v>
      </c>
      <c r="C13363" s="12" t="str">
        <f>IFERROR(__xludf.DUMMYFUNCTION("TEXTJOIN("";"", TRUE, FILTER($B$2:$B$14794, #REF!=$D$2:$D$14794))"),"#N/A")</f>
        <v>#N/A</v>
      </c>
    </row>
    <row r="13364">
      <c r="B13364" s="4" t="s">
        <v>4017</v>
      </c>
      <c r="C13364" s="12" t="str">
        <f>IFERROR(__xludf.DUMMYFUNCTION("TEXTJOIN("";"", TRUE, FILTER($B$2:$B$14794, #REF!=$D$2:$D$14794))"),"#N/A")</f>
        <v>#N/A</v>
      </c>
    </row>
    <row r="13365">
      <c r="B13365" s="4" t="s">
        <v>4019</v>
      </c>
      <c r="C13365" s="12" t="str">
        <f>IFERROR(__xludf.DUMMYFUNCTION("TEXTJOIN("";"", TRUE, FILTER($B$2:$B$14794, #REF!=$D$2:$D$14794))"),"#N/A")</f>
        <v>#N/A</v>
      </c>
    </row>
    <row r="13366">
      <c r="B13366" s="4" t="s">
        <v>4019</v>
      </c>
      <c r="C13366" s="12" t="str">
        <f>IFERROR(__xludf.DUMMYFUNCTION("TEXTJOIN("";"", TRUE, FILTER($B$2:$B$14794, #REF!=$D$2:$D$14794))"),"#N/A")</f>
        <v>#N/A</v>
      </c>
    </row>
    <row r="13367">
      <c r="B13367" s="4" t="s">
        <v>4019</v>
      </c>
      <c r="C13367" s="12" t="str">
        <f>IFERROR(__xludf.DUMMYFUNCTION("TEXTJOIN("";"", TRUE, FILTER($B$2:$B$14794, #REF!=$D$2:$D$14794))"),"#N/A")</f>
        <v>#N/A</v>
      </c>
    </row>
    <row r="13368">
      <c r="B13368" s="4" t="s">
        <v>4019</v>
      </c>
      <c r="C13368" s="12" t="str">
        <f>IFERROR(__xludf.DUMMYFUNCTION("TEXTJOIN("";"", TRUE, FILTER($B$2:$B$14794, #REF!=$D$2:$D$14794))"),"#N/A")</f>
        <v>#N/A</v>
      </c>
    </row>
    <row r="13369">
      <c r="B13369" s="4" t="s">
        <v>4019</v>
      </c>
      <c r="C13369" s="12" t="str">
        <f>IFERROR(__xludf.DUMMYFUNCTION("TEXTJOIN("";"", TRUE, FILTER($B$2:$B$14794, #REF!=$D$2:$D$14794))"),"#N/A")</f>
        <v>#N/A</v>
      </c>
    </row>
    <row r="13370">
      <c r="B13370" s="4" t="s">
        <v>4019</v>
      </c>
      <c r="C13370" s="12" t="str">
        <f>IFERROR(__xludf.DUMMYFUNCTION("TEXTJOIN("";"", TRUE, FILTER($B$2:$B$14794, #REF!=$D$2:$D$14794))"),"#N/A")</f>
        <v>#N/A</v>
      </c>
    </row>
    <row r="13371">
      <c r="B13371" s="4" t="s">
        <v>4019</v>
      </c>
      <c r="C13371" s="12" t="str">
        <f>IFERROR(__xludf.DUMMYFUNCTION("TEXTJOIN("";"", TRUE, FILTER($B$2:$B$14794, #REF!=$D$2:$D$14794))"),"#N/A")</f>
        <v>#N/A</v>
      </c>
    </row>
    <row r="13372">
      <c r="B13372" s="4" t="s">
        <v>4019</v>
      </c>
      <c r="C13372" s="12" t="str">
        <f>IFERROR(__xludf.DUMMYFUNCTION("TEXTJOIN("";"", TRUE, FILTER($B$2:$B$14794, #REF!=$D$2:$D$14794))"),"#N/A")</f>
        <v>#N/A</v>
      </c>
    </row>
    <row r="13373">
      <c r="B13373" s="4" t="s">
        <v>4019</v>
      </c>
      <c r="C13373" s="12" t="str">
        <f>IFERROR(__xludf.DUMMYFUNCTION("TEXTJOIN("";"", TRUE, FILTER($B$2:$B$14794, #REF!=$D$2:$D$14794))"),"#N/A")</f>
        <v>#N/A</v>
      </c>
    </row>
    <row r="13374">
      <c r="B13374" s="4" t="s">
        <v>4019</v>
      </c>
      <c r="C13374" s="12" t="str">
        <f>IFERROR(__xludf.DUMMYFUNCTION("TEXTJOIN("";"", TRUE, FILTER($B$2:$B$14794, #REF!=$D$2:$D$14794))"),"#N/A")</f>
        <v>#N/A</v>
      </c>
    </row>
    <row r="13375">
      <c r="B13375" s="4" t="s">
        <v>4021</v>
      </c>
      <c r="C13375" s="12" t="str">
        <f>IFERROR(__xludf.DUMMYFUNCTION("TEXTJOIN("";"", TRUE, FILTER($B$2:$B$14794, #REF!=$D$2:$D$14794))"),"#N/A")</f>
        <v>#N/A</v>
      </c>
    </row>
    <row r="13376">
      <c r="B13376" s="4" t="s">
        <v>4021</v>
      </c>
      <c r="C13376" s="12" t="str">
        <f>IFERROR(__xludf.DUMMYFUNCTION("TEXTJOIN("";"", TRUE, FILTER($B$2:$B$14794, #REF!=$D$2:$D$14794))"),"#N/A")</f>
        <v>#N/A</v>
      </c>
    </row>
    <row r="13377">
      <c r="B13377" s="4" t="s">
        <v>4021</v>
      </c>
      <c r="C13377" s="12" t="str">
        <f>IFERROR(__xludf.DUMMYFUNCTION("TEXTJOIN("";"", TRUE, FILTER($B$2:$B$14794, #REF!=$D$2:$D$14794))"),"#N/A")</f>
        <v>#N/A</v>
      </c>
    </row>
    <row r="13378">
      <c r="B13378" s="4" t="s">
        <v>4021</v>
      </c>
      <c r="C13378" s="12" t="str">
        <f>IFERROR(__xludf.DUMMYFUNCTION("TEXTJOIN("";"", TRUE, FILTER($B$2:$B$14794, #REF!=$D$2:$D$14794))"),"#N/A")</f>
        <v>#N/A</v>
      </c>
    </row>
    <row r="13379">
      <c r="B13379" s="4" t="s">
        <v>4021</v>
      </c>
      <c r="C13379" s="12" t="str">
        <f>IFERROR(__xludf.DUMMYFUNCTION("TEXTJOIN("";"", TRUE, FILTER($B$2:$B$14794, #REF!=$D$2:$D$14794))"),"#N/A")</f>
        <v>#N/A</v>
      </c>
    </row>
    <row r="13380">
      <c r="B13380" s="4" t="s">
        <v>4021</v>
      </c>
      <c r="C13380" s="12" t="str">
        <f>IFERROR(__xludf.DUMMYFUNCTION("TEXTJOIN("";"", TRUE, FILTER($B$2:$B$14794, #REF!=$D$2:$D$14794))"),"#N/A")</f>
        <v>#N/A</v>
      </c>
    </row>
    <row r="13381">
      <c r="B13381" s="4" t="s">
        <v>4021</v>
      </c>
      <c r="C13381" s="12" t="str">
        <f>IFERROR(__xludf.DUMMYFUNCTION("TEXTJOIN("";"", TRUE, FILTER($B$2:$B$14794, #REF!=$D$2:$D$14794))"),"#N/A")</f>
        <v>#N/A</v>
      </c>
    </row>
    <row r="13382">
      <c r="B13382" s="4" t="s">
        <v>4021</v>
      </c>
      <c r="C13382" s="12" t="str">
        <f>IFERROR(__xludf.DUMMYFUNCTION("TEXTJOIN("";"", TRUE, FILTER($B$2:$B$14794, #REF!=$D$2:$D$14794))"),"#N/A")</f>
        <v>#N/A</v>
      </c>
    </row>
    <row r="13383">
      <c r="B13383" s="4" t="s">
        <v>4021</v>
      </c>
      <c r="C13383" s="12" t="str">
        <f>IFERROR(__xludf.DUMMYFUNCTION("TEXTJOIN("";"", TRUE, FILTER($B$2:$B$14794, #REF!=$D$2:$D$14794))"),"#N/A")</f>
        <v>#N/A</v>
      </c>
    </row>
    <row r="13384">
      <c r="B13384" s="4" t="s">
        <v>4021</v>
      </c>
      <c r="C13384" s="12" t="str">
        <f>IFERROR(__xludf.DUMMYFUNCTION("TEXTJOIN("";"", TRUE, FILTER($B$2:$B$14794, #REF!=$D$2:$D$14794))"),"#N/A")</f>
        <v>#N/A</v>
      </c>
    </row>
    <row r="13385">
      <c r="B13385" s="4" t="s">
        <v>4023</v>
      </c>
      <c r="C13385" s="12" t="str">
        <f>IFERROR(__xludf.DUMMYFUNCTION("TEXTJOIN("";"", TRUE, FILTER($B$2:$B$14794, #REF!=$D$2:$D$14794))"),"#N/A")</f>
        <v>#N/A</v>
      </c>
    </row>
    <row r="13386">
      <c r="B13386" s="4" t="s">
        <v>4023</v>
      </c>
      <c r="C13386" s="12" t="str">
        <f>IFERROR(__xludf.DUMMYFUNCTION("TEXTJOIN("";"", TRUE, FILTER($B$2:$B$14794, #REF!=$D$2:$D$14794))"),"#N/A")</f>
        <v>#N/A</v>
      </c>
    </row>
    <row r="13387">
      <c r="B13387" s="4" t="s">
        <v>4023</v>
      </c>
      <c r="C13387" s="12" t="str">
        <f>IFERROR(__xludf.DUMMYFUNCTION("TEXTJOIN("";"", TRUE, FILTER($B$2:$B$14794, #REF!=$D$2:$D$14794))"),"#N/A")</f>
        <v>#N/A</v>
      </c>
    </row>
    <row r="13388">
      <c r="B13388" s="4" t="s">
        <v>4023</v>
      </c>
      <c r="C13388" s="12" t="str">
        <f>IFERROR(__xludf.DUMMYFUNCTION("TEXTJOIN("";"", TRUE, FILTER($B$2:$B$14794, #REF!=$D$2:$D$14794))"),"#N/A")</f>
        <v>#N/A</v>
      </c>
    </row>
    <row r="13389">
      <c r="B13389" s="4" t="s">
        <v>4023</v>
      </c>
      <c r="C13389" s="12" t="str">
        <f>IFERROR(__xludf.DUMMYFUNCTION("TEXTJOIN("";"", TRUE, FILTER($B$2:$B$14794, #REF!=$D$2:$D$14794))"),"#N/A")</f>
        <v>#N/A</v>
      </c>
    </row>
    <row r="13390">
      <c r="B13390" s="4" t="s">
        <v>4023</v>
      </c>
      <c r="C13390" s="12" t="str">
        <f>IFERROR(__xludf.DUMMYFUNCTION("TEXTJOIN("";"", TRUE, FILTER($B$2:$B$14794, #REF!=$D$2:$D$14794))"),"#N/A")</f>
        <v>#N/A</v>
      </c>
    </row>
    <row r="13391">
      <c r="B13391" s="4" t="s">
        <v>4023</v>
      </c>
      <c r="C13391" s="12" t="str">
        <f>IFERROR(__xludf.DUMMYFUNCTION("TEXTJOIN("";"", TRUE, FILTER($B$2:$B$14794, #REF!=$D$2:$D$14794))"),"#N/A")</f>
        <v>#N/A</v>
      </c>
    </row>
    <row r="13392">
      <c r="B13392" s="4" t="s">
        <v>4023</v>
      </c>
      <c r="C13392" s="12" t="str">
        <f>IFERROR(__xludf.DUMMYFUNCTION("TEXTJOIN("";"", TRUE, FILTER($B$2:$B$14794, #REF!=$D$2:$D$14794))"),"#N/A")</f>
        <v>#N/A</v>
      </c>
    </row>
    <row r="13393">
      <c r="B13393" s="4" t="s">
        <v>4023</v>
      </c>
      <c r="C13393" s="12" t="str">
        <f>IFERROR(__xludf.DUMMYFUNCTION("TEXTJOIN("";"", TRUE, FILTER($B$2:$B$14794, #REF!=$D$2:$D$14794))"),"#N/A")</f>
        <v>#N/A</v>
      </c>
    </row>
    <row r="13394">
      <c r="B13394" s="4" t="s">
        <v>4023</v>
      </c>
      <c r="C13394" s="12" t="str">
        <f>IFERROR(__xludf.DUMMYFUNCTION("TEXTJOIN("";"", TRUE, FILTER($B$2:$B$14794, #REF!=$D$2:$D$14794))"),"#N/A")</f>
        <v>#N/A</v>
      </c>
    </row>
    <row r="13395">
      <c r="B13395" s="4" t="s">
        <v>4025</v>
      </c>
      <c r="C13395" s="12" t="str">
        <f>IFERROR(__xludf.DUMMYFUNCTION("TEXTJOIN("";"", TRUE, FILTER($B$2:$B$14794, #REF!=$D$2:$D$14794))"),"#N/A")</f>
        <v>#N/A</v>
      </c>
    </row>
    <row r="13396">
      <c r="B13396" s="4" t="s">
        <v>4025</v>
      </c>
      <c r="C13396" s="12" t="str">
        <f>IFERROR(__xludf.DUMMYFUNCTION("TEXTJOIN("";"", TRUE, FILTER($B$2:$B$14794, #REF!=$D$2:$D$14794))"),"#N/A")</f>
        <v>#N/A</v>
      </c>
    </row>
    <row r="13397">
      <c r="B13397" s="4" t="s">
        <v>4025</v>
      </c>
      <c r="C13397" s="12" t="str">
        <f>IFERROR(__xludf.DUMMYFUNCTION("TEXTJOIN("";"", TRUE, FILTER($B$2:$B$14794, #REF!=$D$2:$D$14794))"),"#N/A")</f>
        <v>#N/A</v>
      </c>
    </row>
    <row r="13398">
      <c r="B13398" s="4" t="s">
        <v>4025</v>
      </c>
      <c r="C13398" s="12" t="str">
        <f>IFERROR(__xludf.DUMMYFUNCTION("TEXTJOIN("";"", TRUE, FILTER($B$2:$B$14794, #REF!=$D$2:$D$14794))"),"#N/A")</f>
        <v>#N/A</v>
      </c>
    </row>
    <row r="13399">
      <c r="B13399" s="4" t="s">
        <v>4025</v>
      </c>
      <c r="C13399" s="12" t="str">
        <f>IFERROR(__xludf.DUMMYFUNCTION("TEXTJOIN("";"", TRUE, FILTER($B$2:$B$14794, #REF!=$D$2:$D$14794))"),"#N/A")</f>
        <v>#N/A</v>
      </c>
    </row>
    <row r="13400">
      <c r="B13400" s="4" t="s">
        <v>4025</v>
      </c>
      <c r="C13400" s="12" t="str">
        <f>IFERROR(__xludf.DUMMYFUNCTION("TEXTJOIN("";"", TRUE, FILTER($B$2:$B$14794, #REF!=$D$2:$D$14794))"),"#N/A")</f>
        <v>#N/A</v>
      </c>
    </row>
    <row r="13401">
      <c r="B13401" s="4" t="s">
        <v>4025</v>
      </c>
      <c r="C13401" s="12" t="str">
        <f>IFERROR(__xludf.DUMMYFUNCTION("TEXTJOIN("";"", TRUE, FILTER($B$2:$B$14794, #REF!=$D$2:$D$14794))"),"#N/A")</f>
        <v>#N/A</v>
      </c>
    </row>
    <row r="13402">
      <c r="B13402" s="4" t="s">
        <v>4025</v>
      </c>
      <c r="C13402" s="12" t="str">
        <f>IFERROR(__xludf.DUMMYFUNCTION("TEXTJOIN("";"", TRUE, FILTER($B$2:$B$14794, #REF!=$D$2:$D$14794))"),"#N/A")</f>
        <v>#N/A</v>
      </c>
    </row>
    <row r="13403">
      <c r="B13403" s="4" t="s">
        <v>4025</v>
      </c>
      <c r="C13403" s="12" t="str">
        <f>IFERROR(__xludf.DUMMYFUNCTION("TEXTJOIN("";"", TRUE, FILTER($B$2:$B$14794, #REF!=$D$2:$D$14794))"),"#N/A")</f>
        <v>#N/A</v>
      </c>
    </row>
    <row r="13404">
      <c r="B13404" s="4" t="s">
        <v>4025</v>
      </c>
      <c r="C13404" s="12" t="str">
        <f>IFERROR(__xludf.DUMMYFUNCTION("TEXTJOIN("";"", TRUE, FILTER($B$2:$B$14794, #REF!=$D$2:$D$14794))"),"#N/A")</f>
        <v>#N/A</v>
      </c>
    </row>
    <row r="13405">
      <c r="B13405" s="4" t="s">
        <v>4027</v>
      </c>
      <c r="C13405" s="12" t="str">
        <f>IFERROR(__xludf.DUMMYFUNCTION("TEXTJOIN("";"", TRUE, FILTER($B$2:$B$14794, #REF!=$D$2:$D$14794))"),"#N/A")</f>
        <v>#N/A</v>
      </c>
    </row>
    <row r="13406">
      <c r="B13406" s="4" t="s">
        <v>4027</v>
      </c>
      <c r="C13406" s="12" t="str">
        <f>IFERROR(__xludf.DUMMYFUNCTION("TEXTJOIN("";"", TRUE, FILTER($B$2:$B$14794, #REF!=$D$2:$D$14794))"),"#N/A")</f>
        <v>#N/A</v>
      </c>
    </row>
    <row r="13407">
      <c r="B13407" s="4" t="s">
        <v>4027</v>
      </c>
      <c r="C13407" s="12" t="str">
        <f>IFERROR(__xludf.DUMMYFUNCTION("TEXTJOIN("";"", TRUE, FILTER($B$2:$B$14794, #REF!=$D$2:$D$14794))"),"#N/A")</f>
        <v>#N/A</v>
      </c>
    </row>
    <row r="13408">
      <c r="B13408" s="4" t="s">
        <v>4027</v>
      </c>
      <c r="C13408" s="12" t="str">
        <f>IFERROR(__xludf.DUMMYFUNCTION("TEXTJOIN("";"", TRUE, FILTER($B$2:$B$14794, #REF!=$D$2:$D$14794))"),"#N/A")</f>
        <v>#N/A</v>
      </c>
    </row>
    <row r="13409">
      <c r="B13409" s="4" t="s">
        <v>4027</v>
      </c>
      <c r="C13409" s="12" t="str">
        <f>IFERROR(__xludf.DUMMYFUNCTION("TEXTJOIN("";"", TRUE, FILTER($B$2:$B$14794, #REF!=$D$2:$D$14794))"),"#N/A")</f>
        <v>#N/A</v>
      </c>
    </row>
    <row r="13410">
      <c r="B13410" s="4" t="s">
        <v>4027</v>
      </c>
      <c r="C13410" s="12" t="str">
        <f>IFERROR(__xludf.DUMMYFUNCTION("TEXTJOIN("";"", TRUE, FILTER($B$2:$B$14794, #REF!=$D$2:$D$14794))"),"#N/A")</f>
        <v>#N/A</v>
      </c>
    </row>
    <row r="13411">
      <c r="B13411" s="4" t="s">
        <v>4027</v>
      </c>
      <c r="C13411" s="12" t="str">
        <f>IFERROR(__xludf.DUMMYFUNCTION("TEXTJOIN("";"", TRUE, FILTER($B$2:$B$14794, #REF!=$D$2:$D$14794))"),"#N/A")</f>
        <v>#N/A</v>
      </c>
    </row>
    <row r="13412">
      <c r="B13412" s="4" t="s">
        <v>4027</v>
      </c>
      <c r="C13412" s="12" t="str">
        <f>IFERROR(__xludf.DUMMYFUNCTION("TEXTJOIN("";"", TRUE, FILTER($B$2:$B$14794, #REF!=$D$2:$D$14794))"),"#N/A")</f>
        <v>#N/A</v>
      </c>
    </row>
    <row r="13413">
      <c r="B13413" s="4" t="s">
        <v>4027</v>
      </c>
      <c r="C13413" s="12" t="str">
        <f>IFERROR(__xludf.DUMMYFUNCTION("TEXTJOIN("";"", TRUE, FILTER($B$2:$B$14794, #REF!=$D$2:$D$14794))"),"#N/A")</f>
        <v>#N/A</v>
      </c>
    </row>
    <row r="13414">
      <c r="B13414" s="4" t="s">
        <v>4027</v>
      </c>
      <c r="C13414" s="12" t="str">
        <f>IFERROR(__xludf.DUMMYFUNCTION("TEXTJOIN("";"", TRUE, FILTER($B$2:$B$14794, #REF!=$D$2:$D$14794))"),"#N/A")</f>
        <v>#N/A</v>
      </c>
    </row>
    <row r="13415">
      <c r="B13415" s="4" t="s">
        <v>4029</v>
      </c>
      <c r="C13415" s="12" t="str">
        <f>IFERROR(__xludf.DUMMYFUNCTION("TEXTJOIN("";"", TRUE, FILTER($B$2:$B$14794, #REF!=$D$2:$D$14794))"),"#N/A")</f>
        <v>#N/A</v>
      </c>
    </row>
    <row r="13416">
      <c r="B13416" s="4" t="s">
        <v>4029</v>
      </c>
      <c r="C13416" s="12" t="str">
        <f>IFERROR(__xludf.DUMMYFUNCTION("TEXTJOIN("";"", TRUE, FILTER($B$2:$B$14794, #REF!=$D$2:$D$14794))"),"#N/A")</f>
        <v>#N/A</v>
      </c>
    </row>
    <row r="13417">
      <c r="B13417" s="4" t="s">
        <v>4029</v>
      </c>
      <c r="C13417" s="12" t="str">
        <f>IFERROR(__xludf.DUMMYFUNCTION("TEXTJOIN("";"", TRUE, FILTER($B$2:$B$14794, #REF!=$D$2:$D$14794))"),"#N/A")</f>
        <v>#N/A</v>
      </c>
    </row>
    <row r="13418">
      <c r="B13418" s="4" t="s">
        <v>4029</v>
      </c>
      <c r="C13418" s="12" t="str">
        <f>IFERROR(__xludf.DUMMYFUNCTION("TEXTJOIN("";"", TRUE, FILTER($B$2:$B$14794, #REF!=$D$2:$D$14794))"),"#N/A")</f>
        <v>#N/A</v>
      </c>
    </row>
    <row r="13419">
      <c r="B13419" s="4" t="s">
        <v>4029</v>
      </c>
      <c r="C13419" s="12" t="str">
        <f>IFERROR(__xludf.DUMMYFUNCTION("TEXTJOIN("";"", TRUE, FILTER($B$2:$B$14794, #REF!=$D$2:$D$14794))"),"#N/A")</f>
        <v>#N/A</v>
      </c>
    </row>
    <row r="13420">
      <c r="B13420" s="4" t="s">
        <v>4029</v>
      </c>
      <c r="C13420" s="12" t="str">
        <f>IFERROR(__xludf.DUMMYFUNCTION("TEXTJOIN("";"", TRUE, FILTER($B$2:$B$14794, #REF!=$D$2:$D$14794))"),"#N/A")</f>
        <v>#N/A</v>
      </c>
    </row>
    <row r="13421">
      <c r="B13421" s="4" t="s">
        <v>4029</v>
      </c>
      <c r="C13421" s="12" t="str">
        <f>IFERROR(__xludf.DUMMYFUNCTION("TEXTJOIN("";"", TRUE, FILTER($B$2:$B$14794, #REF!=$D$2:$D$14794))"),"#N/A")</f>
        <v>#N/A</v>
      </c>
    </row>
    <row r="13422">
      <c r="B13422" s="4" t="s">
        <v>4029</v>
      </c>
      <c r="C13422" s="12" t="str">
        <f>IFERROR(__xludf.DUMMYFUNCTION("TEXTJOIN("";"", TRUE, FILTER($B$2:$B$14794, #REF!=$D$2:$D$14794))"),"#N/A")</f>
        <v>#N/A</v>
      </c>
    </row>
    <row r="13423">
      <c r="B13423" s="4" t="s">
        <v>4029</v>
      </c>
      <c r="C13423" s="12" t="str">
        <f>IFERROR(__xludf.DUMMYFUNCTION("TEXTJOIN("";"", TRUE, FILTER($B$2:$B$14794, #REF!=$D$2:$D$14794))"),"#N/A")</f>
        <v>#N/A</v>
      </c>
    </row>
    <row r="13424">
      <c r="B13424" s="4" t="s">
        <v>4029</v>
      </c>
      <c r="C13424" s="12" t="str">
        <f>IFERROR(__xludf.DUMMYFUNCTION("TEXTJOIN("";"", TRUE, FILTER($B$2:$B$14794, #REF!=$D$2:$D$14794))"),"#N/A")</f>
        <v>#N/A</v>
      </c>
    </row>
    <row r="13425">
      <c r="B13425" s="4" t="s">
        <v>4031</v>
      </c>
      <c r="C13425" s="12" t="str">
        <f>IFERROR(__xludf.DUMMYFUNCTION("TEXTJOIN("";"", TRUE, FILTER($B$2:$B$14794, #REF!=$D$2:$D$14794))"),"#N/A")</f>
        <v>#N/A</v>
      </c>
    </row>
    <row r="13426">
      <c r="B13426" s="4" t="s">
        <v>4031</v>
      </c>
      <c r="C13426" s="12" t="str">
        <f>IFERROR(__xludf.DUMMYFUNCTION("TEXTJOIN("";"", TRUE, FILTER($B$2:$B$14794, #REF!=$D$2:$D$14794))"),"#N/A")</f>
        <v>#N/A</v>
      </c>
    </row>
    <row r="13427">
      <c r="B13427" s="4" t="s">
        <v>4031</v>
      </c>
      <c r="C13427" s="12" t="str">
        <f>IFERROR(__xludf.DUMMYFUNCTION("TEXTJOIN("";"", TRUE, FILTER($B$2:$B$14794, #REF!=$D$2:$D$14794))"),"#N/A")</f>
        <v>#N/A</v>
      </c>
    </row>
    <row r="13428">
      <c r="B13428" s="4" t="s">
        <v>4031</v>
      </c>
      <c r="C13428" s="12" t="str">
        <f>IFERROR(__xludf.DUMMYFUNCTION("TEXTJOIN("";"", TRUE, FILTER($B$2:$B$14794, #REF!=$D$2:$D$14794))"),"#N/A")</f>
        <v>#N/A</v>
      </c>
    </row>
    <row r="13429">
      <c r="B13429" s="4" t="s">
        <v>4031</v>
      </c>
      <c r="C13429" s="12" t="str">
        <f>IFERROR(__xludf.DUMMYFUNCTION("TEXTJOIN("";"", TRUE, FILTER($B$2:$B$14794, #REF!=$D$2:$D$14794))"),"#N/A")</f>
        <v>#N/A</v>
      </c>
    </row>
    <row r="13430">
      <c r="B13430" s="4" t="s">
        <v>4031</v>
      </c>
      <c r="C13430" s="12" t="str">
        <f>IFERROR(__xludf.DUMMYFUNCTION("TEXTJOIN("";"", TRUE, FILTER($B$2:$B$14794, #REF!=$D$2:$D$14794))"),"#N/A")</f>
        <v>#N/A</v>
      </c>
    </row>
    <row r="13431">
      <c r="B13431" s="4" t="s">
        <v>4031</v>
      </c>
      <c r="C13431" s="12" t="str">
        <f>IFERROR(__xludf.DUMMYFUNCTION("TEXTJOIN("";"", TRUE, FILTER($B$2:$B$14794, #REF!=$D$2:$D$14794))"),"#N/A")</f>
        <v>#N/A</v>
      </c>
    </row>
    <row r="13432">
      <c r="B13432" s="4" t="s">
        <v>4031</v>
      </c>
      <c r="C13432" s="12" t="str">
        <f>IFERROR(__xludf.DUMMYFUNCTION("TEXTJOIN("";"", TRUE, FILTER($B$2:$B$14794, #REF!=$D$2:$D$14794))"),"#N/A")</f>
        <v>#N/A</v>
      </c>
    </row>
    <row r="13433">
      <c r="B13433" s="4" t="s">
        <v>4031</v>
      </c>
      <c r="C13433" s="12" t="str">
        <f>IFERROR(__xludf.DUMMYFUNCTION("TEXTJOIN("";"", TRUE, FILTER($B$2:$B$14794, #REF!=$D$2:$D$14794))"),"#N/A")</f>
        <v>#N/A</v>
      </c>
    </row>
    <row r="13434">
      <c r="B13434" s="4" t="s">
        <v>4031</v>
      </c>
      <c r="C13434" s="12" t="str">
        <f>IFERROR(__xludf.DUMMYFUNCTION("TEXTJOIN("";"", TRUE, FILTER($B$2:$B$14794, #REF!=$D$2:$D$14794))"),"#N/A")</f>
        <v>#N/A</v>
      </c>
    </row>
    <row r="13435">
      <c r="B13435" s="4" t="s">
        <v>4033</v>
      </c>
      <c r="C13435" s="12" t="str">
        <f>IFERROR(__xludf.DUMMYFUNCTION("TEXTJOIN("";"", TRUE, FILTER($B$2:$B$14794, #REF!=$D$2:$D$14794))"),"#N/A")</f>
        <v>#N/A</v>
      </c>
    </row>
    <row r="13436">
      <c r="B13436" s="4" t="s">
        <v>4033</v>
      </c>
      <c r="C13436" s="12" t="str">
        <f>IFERROR(__xludf.DUMMYFUNCTION("TEXTJOIN("";"", TRUE, FILTER($B$2:$B$14794, #REF!=$D$2:$D$14794))"),"#N/A")</f>
        <v>#N/A</v>
      </c>
    </row>
    <row r="13437">
      <c r="B13437" s="4" t="s">
        <v>4033</v>
      </c>
      <c r="C13437" s="12" t="str">
        <f>IFERROR(__xludf.DUMMYFUNCTION("TEXTJOIN("";"", TRUE, FILTER($B$2:$B$14794, #REF!=$D$2:$D$14794))"),"#N/A")</f>
        <v>#N/A</v>
      </c>
    </row>
    <row r="13438">
      <c r="B13438" s="4" t="s">
        <v>4033</v>
      </c>
      <c r="C13438" s="12" t="str">
        <f>IFERROR(__xludf.DUMMYFUNCTION("TEXTJOIN("";"", TRUE, FILTER($B$2:$B$14794, #REF!=$D$2:$D$14794))"),"#N/A")</f>
        <v>#N/A</v>
      </c>
    </row>
    <row r="13439">
      <c r="B13439" s="4" t="s">
        <v>4033</v>
      </c>
      <c r="C13439" s="12" t="str">
        <f>IFERROR(__xludf.DUMMYFUNCTION("TEXTJOIN("";"", TRUE, FILTER($B$2:$B$14794, #REF!=$D$2:$D$14794))"),"#N/A")</f>
        <v>#N/A</v>
      </c>
    </row>
    <row r="13440">
      <c r="B13440" s="4" t="s">
        <v>4033</v>
      </c>
      <c r="C13440" s="12" t="str">
        <f>IFERROR(__xludf.DUMMYFUNCTION("TEXTJOIN("";"", TRUE, FILTER($B$2:$B$14794, #REF!=$D$2:$D$14794))"),"#N/A")</f>
        <v>#N/A</v>
      </c>
    </row>
    <row r="13441">
      <c r="B13441" s="4" t="s">
        <v>4033</v>
      </c>
      <c r="C13441" s="12" t="str">
        <f>IFERROR(__xludf.DUMMYFUNCTION("TEXTJOIN("";"", TRUE, FILTER($B$2:$B$14794, #REF!=$D$2:$D$14794))"),"#N/A")</f>
        <v>#N/A</v>
      </c>
    </row>
    <row r="13442">
      <c r="B13442" s="4" t="s">
        <v>4033</v>
      </c>
      <c r="C13442" s="12" t="str">
        <f>IFERROR(__xludf.DUMMYFUNCTION("TEXTJOIN("";"", TRUE, FILTER($B$2:$B$14794, #REF!=$D$2:$D$14794))"),"#N/A")</f>
        <v>#N/A</v>
      </c>
    </row>
    <row r="13443">
      <c r="B13443" s="4" t="s">
        <v>4033</v>
      </c>
      <c r="C13443" s="12" t="str">
        <f>IFERROR(__xludf.DUMMYFUNCTION("TEXTJOIN("";"", TRUE, FILTER($B$2:$B$14794, #REF!=$D$2:$D$14794))"),"#N/A")</f>
        <v>#N/A</v>
      </c>
    </row>
    <row r="13444">
      <c r="B13444" s="4" t="s">
        <v>4033</v>
      </c>
      <c r="C13444" s="12" t="str">
        <f>IFERROR(__xludf.DUMMYFUNCTION("TEXTJOIN("";"", TRUE, FILTER($B$2:$B$14794, #REF!=$D$2:$D$14794))"),"#N/A")</f>
        <v>#N/A</v>
      </c>
    </row>
    <row r="13445">
      <c r="B13445" s="4" t="s">
        <v>4035</v>
      </c>
      <c r="C13445" s="12" t="str">
        <f>IFERROR(__xludf.DUMMYFUNCTION("TEXTJOIN("";"", TRUE, FILTER($B$2:$B$14794, #REF!=$D$2:$D$14794))"),"#N/A")</f>
        <v>#N/A</v>
      </c>
    </row>
    <row r="13446">
      <c r="B13446" s="4" t="s">
        <v>4035</v>
      </c>
      <c r="C13446" s="12" t="str">
        <f>IFERROR(__xludf.DUMMYFUNCTION("TEXTJOIN("";"", TRUE, FILTER($B$2:$B$14794, #REF!=$D$2:$D$14794))"),"#N/A")</f>
        <v>#N/A</v>
      </c>
    </row>
    <row r="13447">
      <c r="B13447" s="4" t="s">
        <v>4035</v>
      </c>
      <c r="C13447" s="12" t="str">
        <f>IFERROR(__xludf.DUMMYFUNCTION("TEXTJOIN("";"", TRUE, FILTER($B$2:$B$14794, #REF!=$D$2:$D$14794))"),"#N/A")</f>
        <v>#N/A</v>
      </c>
    </row>
    <row r="13448">
      <c r="B13448" s="4" t="s">
        <v>4035</v>
      </c>
      <c r="C13448" s="12" t="str">
        <f>IFERROR(__xludf.DUMMYFUNCTION("TEXTJOIN("";"", TRUE, FILTER($B$2:$B$14794, #REF!=$D$2:$D$14794))"),"#N/A")</f>
        <v>#N/A</v>
      </c>
    </row>
    <row r="13449">
      <c r="B13449" s="4" t="s">
        <v>4035</v>
      </c>
      <c r="C13449" s="12" t="str">
        <f>IFERROR(__xludf.DUMMYFUNCTION("TEXTJOIN("";"", TRUE, FILTER($B$2:$B$14794, #REF!=$D$2:$D$14794))"),"#N/A")</f>
        <v>#N/A</v>
      </c>
    </row>
    <row r="13450">
      <c r="B13450" s="4" t="s">
        <v>4035</v>
      </c>
      <c r="C13450" s="12" t="str">
        <f>IFERROR(__xludf.DUMMYFUNCTION("TEXTJOIN("";"", TRUE, FILTER($B$2:$B$14794, #REF!=$D$2:$D$14794))"),"#N/A")</f>
        <v>#N/A</v>
      </c>
    </row>
    <row r="13451">
      <c r="B13451" s="4" t="s">
        <v>4035</v>
      </c>
      <c r="C13451" s="12" t="str">
        <f>IFERROR(__xludf.DUMMYFUNCTION("TEXTJOIN("";"", TRUE, FILTER($B$2:$B$14794, #REF!=$D$2:$D$14794))"),"#N/A")</f>
        <v>#N/A</v>
      </c>
    </row>
    <row r="13452">
      <c r="B13452" s="4" t="s">
        <v>4035</v>
      </c>
      <c r="C13452" s="12" t="str">
        <f>IFERROR(__xludf.DUMMYFUNCTION("TEXTJOIN("";"", TRUE, FILTER($B$2:$B$14794, #REF!=$D$2:$D$14794))"),"#N/A")</f>
        <v>#N/A</v>
      </c>
    </row>
    <row r="13453">
      <c r="B13453" s="4" t="s">
        <v>4035</v>
      </c>
      <c r="C13453" s="12" t="str">
        <f>IFERROR(__xludf.DUMMYFUNCTION("TEXTJOIN("";"", TRUE, FILTER($B$2:$B$14794, #REF!=$D$2:$D$14794))"),"#N/A")</f>
        <v>#N/A</v>
      </c>
    </row>
    <row r="13454">
      <c r="B13454" s="4" t="s">
        <v>4035</v>
      </c>
      <c r="C13454" s="12" t="str">
        <f>IFERROR(__xludf.DUMMYFUNCTION("TEXTJOIN("";"", TRUE, FILTER($B$2:$B$14794, #REF!=$D$2:$D$14794))"),"#N/A")</f>
        <v>#N/A</v>
      </c>
    </row>
    <row r="13455">
      <c r="B13455" s="4" t="s">
        <v>4037</v>
      </c>
      <c r="C13455" s="12" t="str">
        <f>IFERROR(__xludf.DUMMYFUNCTION("TEXTJOIN("";"", TRUE, FILTER($B$2:$B$14794, #REF!=$D$2:$D$14794))"),"#N/A")</f>
        <v>#N/A</v>
      </c>
    </row>
    <row r="13456">
      <c r="B13456" s="4" t="s">
        <v>4037</v>
      </c>
      <c r="C13456" s="12" t="str">
        <f>IFERROR(__xludf.DUMMYFUNCTION("TEXTJOIN("";"", TRUE, FILTER($B$2:$B$14794, #REF!=$D$2:$D$14794))"),"#N/A")</f>
        <v>#N/A</v>
      </c>
    </row>
    <row r="13457">
      <c r="B13457" s="4" t="s">
        <v>4037</v>
      </c>
      <c r="C13457" s="12" t="str">
        <f>IFERROR(__xludf.DUMMYFUNCTION("TEXTJOIN("";"", TRUE, FILTER($B$2:$B$14794, #REF!=$D$2:$D$14794))"),"#N/A")</f>
        <v>#N/A</v>
      </c>
    </row>
    <row r="13458">
      <c r="B13458" s="4" t="s">
        <v>4037</v>
      </c>
      <c r="C13458" s="12" t="str">
        <f>IFERROR(__xludf.DUMMYFUNCTION("TEXTJOIN("";"", TRUE, FILTER($B$2:$B$14794, #REF!=$D$2:$D$14794))"),"#N/A")</f>
        <v>#N/A</v>
      </c>
    </row>
    <row r="13459">
      <c r="B13459" s="4" t="s">
        <v>4037</v>
      </c>
      <c r="C13459" s="12" t="str">
        <f>IFERROR(__xludf.DUMMYFUNCTION("TEXTJOIN("";"", TRUE, FILTER($B$2:$B$14794, #REF!=$D$2:$D$14794))"),"#N/A")</f>
        <v>#N/A</v>
      </c>
    </row>
    <row r="13460">
      <c r="B13460" s="4" t="s">
        <v>4037</v>
      </c>
      <c r="C13460" s="12" t="str">
        <f>IFERROR(__xludf.DUMMYFUNCTION("TEXTJOIN("";"", TRUE, FILTER($B$2:$B$14794, #REF!=$D$2:$D$14794))"),"#N/A")</f>
        <v>#N/A</v>
      </c>
    </row>
    <row r="13461">
      <c r="B13461" s="4" t="s">
        <v>4037</v>
      </c>
      <c r="C13461" s="12" t="str">
        <f>IFERROR(__xludf.DUMMYFUNCTION("TEXTJOIN("";"", TRUE, FILTER($B$2:$B$14794, #REF!=$D$2:$D$14794))"),"#N/A")</f>
        <v>#N/A</v>
      </c>
    </row>
    <row r="13462">
      <c r="B13462" s="4" t="s">
        <v>4037</v>
      </c>
      <c r="C13462" s="12" t="str">
        <f>IFERROR(__xludf.DUMMYFUNCTION("TEXTJOIN("";"", TRUE, FILTER($B$2:$B$14794, #REF!=$D$2:$D$14794))"),"#N/A")</f>
        <v>#N/A</v>
      </c>
    </row>
    <row r="13463">
      <c r="B13463" s="4" t="s">
        <v>4037</v>
      </c>
      <c r="C13463" s="12" t="str">
        <f>IFERROR(__xludf.DUMMYFUNCTION("TEXTJOIN("";"", TRUE, FILTER($B$2:$B$14794, #REF!=$D$2:$D$14794))"),"#N/A")</f>
        <v>#N/A</v>
      </c>
    </row>
    <row r="13464">
      <c r="B13464" s="4" t="s">
        <v>4037</v>
      </c>
      <c r="C13464" s="12" t="str">
        <f>IFERROR(__xludf.DUMMYFUNCTION("TEXTJOIN("";"", TRUE, FILTER($B$2:$B$14794, #REF!=$D$2:$D$14794))"),"#N/A")</f>
        <v>#N/A</v>
      </c>
    </row>
    <row r="13465">
      <c r="B13465" s="4" t="s">
        <v>4039</v>
      </c>
      <c r="C13465" s="12" t="str">
        <f>IFERROR(__xludf.DUMMYFUNCTION("TEXTJOIN("";"", TRUE, FILTER($B$2:$B$14794, #REF!=$D$2:$D$14794))"),"#N/A")</f>
        <v>#N/A</v>
      </c>
    </row>
    <row r="13466">
      <c r="B13466" s="4" t="s">
        <v>4039</v>
      </c>
      <c r="C13466" s="12" t="str">
        <f>IFERROR(__xludf.DUMMYFUNCTION("TEXTJOIN("";"", TRUE, FILTER($B$2:$B$14794, #REF!=$D$2:$D$14794))"),"#N/A")</f>
        <v>#N/A</v>
      </c>
    </row>
    <row r="13467">
      <c r="B13467" s="4" t="s">
        <v>4039</v>
      </c>
      <c r="C13467" s="12" t="str">
        <f>IFERROR(__xludf.DUMMYFUNCTION("TEXTJOIN("";"", TRUE, FILTER($B$2:$B$14794, #REF!=$D$2:$D$14794))"),"#N/A")</f>
        <v>#N/A</v>
      </c>
    </row>
    <row r="13468">
      <c r="B13468" s="4" t="s">
        <v>4039</v>
      </c>
      <c r="C13468" s="12" t="str">
        <f>IFERROR(__xludf.DUMMYFUNCTION("TEXTJOIN("";"", TRUE, FILTER($B$2:$B$14794, #REF!=$D$2:$D$14794))"),"#N/A")</f>
        <v>#N/A</v>
      </c>
    </row>
    <row r="13469">
      <c r="B13469" s="4" t="s">
        <v>4039</v>
      </c>
      <c r="C13469" s="12" t="str">
        <f>IFERROR(__xludf.DUMMYFUNCTION("TEXTJOIN("";"", TRUE, FILTER($B$2:$B$14794, #REF!=$D$2:$D$14794))"),"#N/A")</f>
        <v>#N/A</v>
      </c>
    </row>
    <row r="13470">
      <c r="B13470" s="4" t="s">
        <v>4039</v>
      </c>
      <c r="C13470" s="12" t="str">
        <f>IFERROR(__xludf.DUMMYFUNCTION("TEXTJOIN("";"", TRUE, FILTER($B$2:$B$14794, #REF!=$D$2:$D$14794))"),"#N/A")</f>
        <v>#N/A</v>
      </c>
    </row>
    <row r="13471">
      <c r="B13471" s="4" t="s">
        <v>4039</v>
      </c>
      <c r="C13471" s="12" t="str">
        <f>IFERROR(__xludf.DUMMYFUNCTION("TEXTJOIN("";"", TRUE, FILTER($B$2:$B$14794, #REF!=$D$2:$D$14794))"),"#N/A")</f>
        <v>#N/A</v>
      </c>
    </row>
    <row r="13472">
      <c r="B13472" s="4" t="s">
        <v>4039</v>
      </c>
      <c r="C13472" s="12" t="str">
        <f>IFERROR(__xludf.DUMMYFUNCTION("TEXTJOIN("";"", TRUE, FILTER($B$2:$B$14794, #REF!=$D$2:$D$14794))"),"#N/A")</f>
        <v>#N/A</v>
      </c>
    </row>
    <row r="13473">
      <c r="B13473" s="4" t="s">
        <v>4039</v>
      </c>
      <c r="C13473" s="12" t="str">
        <f>IFERROR(__xludf.DUMMYFUNCTION("TEXTJOIN("";"", TRUE, FILTER($B$2:$B$14794, #REF!=$D$2:$D$14794))"),"#N/A")</f>
        <v>#N/A</v>
      </c>
    </row>
    <row r="13474">
      <c r="B13474" s="4" t="s">
        <v>4039</v>
      </c>
      <c r="C13474" s="12" t="str">
        <f>IFERROR(__xludf.DUMMYFUNCTION("TEXTJOIN("";"", TRUE, FILTER($B$2:$B$14794, #REF!=$D$2:$D$14794))"),"#N/A")</f>
        <v>#N/A</v>
      </c>
    </row>
    <row r="13475">
      <c r="B13475" s="4" t="s">
        <v>4041</v>
      </c>
      <c r="C13475" s="12" t="str">
        <f>IFERROR(__xludf.DUMMYFUNCTION("TEXTJOIN("";"", TRUE, FILTER($B$2:$B$14794, #REF!=$D$2:$D$14794))"),"#N/A")</f>
        <v>#N/A</v>
      </c>
    </row>
    <row r="13476">
      <c r="B13476" s="4" t="s">
        <v>4041</v>
      </c>
      <c r="C13476" s="12" t="str">
        <f>IFERROR(__xludf.DUMMYFUNCTION("TEXTJOIN("";"", TRUE, FILTER($B$2:$B$14794, #REF!=$D$2:$D$14794))"),"#N/A")</f>
        <v>#N/A</v>
      </c>
    </row>
    <row r="13477">
      <c r="B13477" s="4" t="s">
        <v>4041</v>
      </c>
      <c r="C13477" s="12" t="str">
        <f>IFERROR(__xludf.DUMMYFUNCTION("TEXTJOIN("";"", TRUE, FILTER($B$2:$B$14794, #REF!=$D$2:$D$14794))"),"#N/A")</f>
        <v>#N/A</v>
      </c>
    </row>
    <row r="13478">
      <c r="B13478" s="4" t="s">
        <v>4041</v>
      </c>
      <c r="C13478" s="12" t="str">
        <f>IFERROR(__xludf.DUMMYFUNCTION("TEXTJOIN("";"", TRUE, FILTER($B$2:$B$14794, #REF!=$D$2:$D$14794))"),"#N/A")</f>
        <v>#N/A</v>
      </c>
    </row>
    <row r="13479">
      <c r="B13479" s="4" t="s">
        <v>4041</v>
      </c>
      <c r="C13479" s="12" t="str">
        <f>IFERROR(__xludf.DUMMYFUNCTION("TEXTJOIN("";"", TRUE, FILTER($B$2:$B$14794, #REF!=$D$2:$D$14794))"),"#N/A")</f>
        <v>#N/A</v>
      </c>
    </row>
    <row r="13480">
      <c r="B13480" s="4" t="s">
        <v>4041</v>
      </c>
      <c r="C13480" s="12" t="str">
        <f>IFERROR(__xludf.DUMMYFUNCTION("TEXTJOIN("";"", TRUE, FILTER($B$2:$B$14794, #REF!=$D$2:$D$14794))"),"#N/A")</f>
        <v>#N/A</v>
      </c>
    </row>
    <row r="13481">
      <c r="B13481" s="4" t="s">
        <v>4041</v>
      </c>
      <c r="C13481" s="12" t="str">
        <f>IFERROR(__xludf.DUMMYFUNCTION("TEXTJOIN("";"", TRUE, FILTER($B$2:$B$14794, #REF!=$D$2:$D$14794))"),"#N/A")</f>
        <v>#N/A</v>
      </c>
    </row>
    <row r="13482">
      <c r="B13482" s="4" t="s">
        <v>4041</v>
      </c>
      <c r="C13482" s="12" t="str">
        <f>IFERROR(__xludf.DUMMYFUNCTION("TEXTJOIN("";"", TRUE, FILTER($B$2:$B$14794, #REF!=$D$2:$D$14794))"),"#N/A")</f>
        <v>#N/A</v>
      </c>
    </row>
    <row r="13483">
      <c r="B13483" s="4" t="s">
        <v>4041</v>
      </c>
      <c r="C13483" s="12" t="str">
        <f>IFERROR(__xludf.DUMMYFUNCTION("TEXTJOIN("";"", TRUE, FILTER($B$2:$B$14794, #REF!=$D$2:$D$14794))"),"#N/A")</f>
        <v>#N/A</v>
      </c>
    </row>
    <row r="13484">
      <c r="B13484" s="4" t="s">
        <v>4041</v>
      </c>
      <c r="C13484" s="12" t="str">
        <f>IFERROR(__xludf.DUMMYFUNCTION("TEXTJOIN("";"", TRUE, FILTER($B$2:$B$14794, #REF!=$D$2:$D$14794))"),"#N/A")</f>
        <v>#N/A</v>
      </c>
    </row>
    <row r="13485">
      <c r="B13485" s="4" t="s">
        <v>4043</v>
      </c>
      <c r="C13485" s="12" t="str">
        <f>IFERROR(__xludf.DUMMYFUNCTION("TEXTJOIN("";"", TRUE, FILTER($B$2:$B$14794, #REF!=$D$2:$D$14794))"),"#N/A")</f>
        <v>#N/A</v>
      </c>
    </row>
    <row r="13486">
      <c r="B13486" s="4" t="s">
        <v>4043</v>
      </c>
      <c r="C13486" s="12" t="str">
        <f>IFERROR(__xludf.DUMMYFUNCTION("TEXTJOIN("";"", TRUE, FILTER($B$2:$B$14794, #REF!=$D$2:$D$14794))"),"#N/A")</f>
        <v>#N/A</v>
      </c>
    </row>
    <row r="13487">
      <c r="B13487" s="4" t="s">
        <v>4043</v>
      </c>
      <c r="C13487" s="12" t="str">
        <f>IFERROR(__xludf.DUMMYFUNCTION("TEXTJOIN("";"", TRUE, FILTER($B$2:$B$14794, #REF!=$D$2:$D$14794))"),"#N/A")</f>
        <v>#N/A</v>
      </c>
    </row>
    <row r="13488">
      <c r="B13488" s="4" t="s">
        <v>4043</v>
      </c>
      <c r="C13488" s="12" t="str">
        <f>IFERROR(__xludf.DUMMYFUNCTION("TEXTJOIN("";"", TRUE, FILTER($B$2:$B$14794, #REF!=$D$2:$D$14794))"),"#N/A")</f>
        <v>#N/A</v>
      </c>
    </row>
    <row r="13489">
      <c r="B13489" s="4" t="s">
        <v>4043</v>
      </c>
      <c r="C13489" s="12" t="str">
        <f>IFERROR(__xludf.DUMMYFUNCTION("TEXTJOIN("";"", TRUE, FILTER($B$2:$B$14794, #REF!=$D$2:$D$14794))"),"#N/A")</f>
        <v>#N/A</v>
      </c>
    </row>
    <row r="13490">
      <c r="B13490" s="4" t="s">
        <v>4043</v>
      </c>
      <c r="C13490" s="12" t="str">
        <f>IFERROR(__xludf.DUMMYFUNCTION("TEXTJOIN("";"", TRUE, FILTER($B$2:$B$14794, #REF!=$D$2:$D$14794))"),"#N/A")</f>
        <v>#N/A</v>
      </c>
    </row>
    <row r="13491">
      <c r="B13491" s="4" t="s">
        <v>4043</v>
      </c>
      <c r="C13491" s="12" t="str">
        <f>IFERROR(__xludf.DUMMYFUNCTION("TEXTJOIN("";"", TRUE, FILTER($B$2:$B$14794, #REF!=$D$2:$D$14794))"),"#N/A")</f>
        <v>#N/A</v>
      </c>
    </row>
    <row r="13492">
      <c r="B13492" s="4" t="s">
        <v>4043</v>
      </c>
      <c r="C13492" s="12" t="str">
        <f>IFERROR(__xludf.DUMMYFUNCTION("TEXTJOIN("";"", TRUE, FILTER($B$2:$B$14794, #REF!=$D$2:$D$14794))"),"#N/A")</f>
        <v>#N/A</v>
      </c>
    </row>
    <row r="13493">
      <c r="B13493" s="4" t="s">
        <v>4043</v>
      </c>
      <c r="C13493" s="12" t="str">
        <f>IFERROR(__xludf.DUMMYFUNCTION("TEXTJOIN("";"", TRUE, FILTER($B$2:$B$14794, #REF!=$D$2:$D$14794))"),"#N/A")</f>
        <v>#N/A</v>
      </c>
    </row>
    <row r="13494">
      <c r="B13494" s="4" t="s">
        <v>4043</v>
      </c>
      <c r="C13494" s="12" t="str">
        <f>IFERROR(__xludf.DUMMYFUNCTION("TEXTJOIN("";"", TRUE, FILTER($B$2:$B$14794, #REF!=$D$2:$D$14794))"),"#N/A")</f>
        <v>#N/A</v>
      </c>
    </row>
    <row r="13495">
      <c r="B13495" s="4" t="s">
        <v>4045</v>
      </c>
      <c r="C13495" s="12" t="str">
        <f>IFERROR(__xludf.DUMMYFUNCTION("TEXTJOIN("";"", TRUE, FILTER($B$2:$B$14794, #REF!=$D$2:$D$14794))"),"#N/A")</f>
        <v>#N/A</v>
      </c>
    </row>
    <row r="13496">
      <c r="B13496" s="4" t="s">
        <v>4045</v>
      </c>
      <c r="C13496" s="12" t="str">
        <f>IFERROR(__xludf.DUMMYFUNCTION("TEXTJOIN("";"", TRUE, FILTER($B$2:$B$14794, #REF!=$D$2:$D$14794))"),"#N/A")</f>
        <v>#N/A</v>
      </c>
    </row>
    <row r="13497">
      <c r="B13497" s="4" t="s">
        <v>4045</v>
      </c>
      <c r="C13497" s="12" t="str">
        <f>IFERROR(__xludf.DUMMYFUNCTION("TEXTJOIN("";"", TRUE, FILTER($B$2:$B$14794, #REF!=$D$2:$D$14794))"),"#N/A")</f>
        <v>#N/A</v>
      </c>
    </row>
    <row r="13498">
      <c r="B13498" s="4" t="s">
        <v>4045</v>
      </c>
      <c r="C13498" s="12" t="str">
        <f>IFERROR(__xludf.DUMMYFUNCTION("TEXTJOIN("";"", TRUE, FILTER($B$2:$B$14794, #REF!=$D$2:$D$14794))"),"#N/A")</f>
        <v>#N/A</v>
      </c>
    </row>
    <row r="13499">
      <c r="B13499" s="4" t="s">
        <v>4045</v>
      </c>
      <c r="C13499" s="12" t="str">
        <f>IFERROR(__xludf.DUMMYFUNCTION("TEXTJOIN("";"", TRUE, FILTER($B$2:$B$14794, #REF!=$D$2:$D$14794))"),"#N/A")</f>
        <v>#N/A</v>
      </c>
    </row>
    <row r="13500">
      <c r="B13500" s="4" t="s">
        <v>4045</v>
      </c>
      <c r="C13500" s="12" t="str">
        <f>IFERROR(__xludf.DUMMYFUNCTION("TEXTJOIN("";"", TRUE, FILTER($B$2:$B$14794, #REF!=$D$2:$D$14794))"),"#N/A")</f>
        <v>#N/A</v>
      </c>
    </row>
    <row r="13501">
      <c r="B13501" s="4" t="s">
        <v>4045</v>
      </c>
      <c r="C13501" s="12" t="str">
        <f>IFERROR(__xludf.DUMMYFUNCTION("TEXTJOIN("";"", TRUE, FILTER($B$2:$B$14794, #REF!=$D$2:$D$14794))"),"#N/A")</f>
        <v>#N/A</v>
      </c>
    </row>
    <row r="13502">
      <c r="B13502" s="4" t="s">
        <v>4045</v>
      </c>
      <c r="C13502" s="12" t="str">
        <f>IFERROR(__xludf.DUMMYFUNCTION("TEXTJOIN("";"", TRUE, FILTER($B$2:$B$14794, #REF!=$D$2:$D$14794))"),"#N/A")</f>
        <v>#N/A</v>
      </c>
    </row>
    <row r="13503">
      <c r="B13503" s="4" t="s">
        <v>4045</v>
      </c>
      <c r="C13503" s="12" t="str">
        <f>IFERROR(__xludf.DUMMYFUNCTION("TEXTJOIN("";"", TRUE, FILTER($B$2:$B$14794, #REF!=$D$2:$D$14794))"),"#N/A")</f>
        <v>#N/A</v>
      </c>
    </row>
    <row r="13504">
      <c r="B13504" s="4" t="s">
        <v>4045</v>
      </c>
      <c r="C13504" s="12" t="str">
        <f>IFERROR(__xludf.DUMMYFUNCTION("TEXTJOIN("";"", TRUE, FILTER($B$2:$B$14794, #REF!=$D$2:$D$14794))"),"#N/A")</f>
        <v>#N/A</v>
      </c>
    </row>
    <row r="13505">
      <c r="B13505" s="4" t="s">
        <v>4047</v>
      </c>
      <c r="C13505" s="12" t="str">
        <f>IFERROR(__xludf.DUMMYFUNCTION("TEXTJOIN("";"", TRUE, FILTER($B$2:$B$14794, #REF!=$D$2:$D$14794))"),"#N/A")</f>
        <v>#N/A</v>
      </c>
    </row>
    <row r="13506">
      <c r="B13506" s="4" t="s">
        <v>4047</v>
      </c>
      <c r="C13506" s="12" t="str">
        <f>IFERROR(__xludf.DUMMYFUNCTION("TEXTJOIN("";"", TRUE, FILTER($B$2:$B$14794, #REF!=$D$2:$D$14794))"),"#N/A")</f>
        <v>#N/A</v>
      </c>
    </row>
    <row r="13507">
      <c r="B13507" s="4" t="s">
        <v>4047</v>
      </c>
      <c r="C13507" s="12" t="str">
        <f>IFERROR(__xludf.DUMMYFUNCTION("TEXTJOIN("";"", TRUE, FILTER($B$2:$B$14794, #REF!=$D$2:$D$14794))"),"#N/A")</f>
        <v>#N/A</v>
      </c>
    </row>
    <row r="13508">
      <c r="B13508" s="4" t="s">
        <v>4047</v>
      </c>
      <c r="C13508" s="12" t="str">
        <f>IFERROR(__xludf.DUMMYFUNCTION("TEXTJOIN("";"", TRUE, FILTER($B$2:$B$14794, #REF!=$D$2:$D$14794))"),"#N/A")</f>
        <v>#N/A</v>
      </c>
    </row>
    <row r="13509">
      <c r="B13509" s="4" t="s">
        <v>4047</v>
      </c>
      <c r="C13509" s="12" t="str">
        <f>IFERROR(__xludf.DUMMYFUNCTION("TEXTJOIN("";"", TRUE, FILTER($B$2:$B$14794, #REF!=$D$2:$D$14794))"),"#N/A")</f>
        <v>#N/A</v>
      </c>
    </row>
    <row r="13510">
      <c r="B13510" s="4" t="s">
        <v>4047</v>
      </c>
      <c r="C13510" s="12" t="str">
        <f>IFERROR(__xludf.DUMMYFUNCTION("TEXTJOIN("";"", TRUE, FILTER($B$2:$B$14794, #REF!=$D$2:$D$14794))"),"#N/A")</f>
        <v>#N/A</v>
      </c>
    </row>
    <row r="13511">
      <c r="B13511" s="4" t="s">
        <v>4047</v>
      </c>
      <c r="C13511" s="12" t="str">
        <f>IFERROR(__xludf.DUMMYFUNCTION("TEXTJOIN("";"", TRUE, FILTER($B$2:$B$14794, #REF!=$D$2:$D$14794))"),"#N/A")</f>
        <v>#N/A</v>
      </c>
    </row>
    <row r="13512">
      <c r="B13512" s="4" t="s">
        <v>4047</v>
      </c>
      <c r="C13512" s="12" t="str">
        <f>IFERROR(__xludf.DUMMYFUNCTION("TEXTJOIN("";"", TRUE, FILTER($B$2:$B$14794, #REF!=$D$2:$D$14794))"),"#N/A")</f>
        <v>#N/A</v>
      </c>
    </row>
    <row r="13513">
      <c r="B13513" s="4" t="s">
        <v>4047</v>
      </c>
      <c r="C13513" s="12" t="str">
        <f>IFERROR(__xludf.DUMMYFUNCTION("TEXTJOIN("";"", TRUE, FILTER($B$2:$B$14794, #REF!=$D$2:$D$14794))"),"#N/A")</f>
        <v>#N/A</v>
      </c>
    </row>
    <row r="13514">
      <c r="B13514" s="4" t="s">
        <v>4047</v>
      </c>
      <c r="C13514" s="12" t="str">
        <f>IFERROR(__xludf.DUMMYFUNCTION("TEXTJOIN("";"", TRUE, FILTER($B$2:$B$14794, #REF!=$D$2:$D$14794))"),"#N/A")</f>
        <v>#N/A</v>
      </c>
    </row>
    <row r="13515">
      <c r="B13515" s="4" t="s">
        <v>4049</v>
      </c>
      <c r="C13515" s="12" t="str">
        <f>IFERROR(__xludf.DUMMYFUNCTION("TEXTJOIN("";"", TRUE, FILTER($B$2:$B$14794, #REF!=$D$2:$D$14794))"),"#N/A")</f>
        <v>#N/A</v>
      </c>
    </row>
    <row r="13516">
      <c r="B13516" s="4" t="s">
        <v>4049</v>
      </c>
      <c r="C13516" s="12" t="str">
        <f>IFERROR(__xludf.DUMMYFUNCTION("TEXTJOIN("";"", TRUE, FILTER($B$2:$B$14794, #REF!=$D$2:$D$14794))"),"#N/A")</f>
        <v>#N/A</v>
      </c>
    </row>
    <row r="13517">
      <c r="B13517" s="4" t="s">
        <v>4049</v>
      </c>
      <c r="C13517" s="12" t="str">
        <f>IFERROR(__xludf.DUMMYFUNCTION("TEXTJOIN("";"", TRUE, FILTER($B$2:$B$14794, #REF!=$D$2:$D$14794))"),"#N/A")</f>
        <v>#N/A</v>
      </c>
    </row>
    <row r="13518">
      <c r="B13518" s="4" t="s">
        <v>4049</v>
      </c>
      <c r="C13518" s="12" t="str">
        <f>IFERROR(__xludf.DUMMYFUNCTION("TEXTJOIN("";"", TRUE, FILTER($B$2:$B$14794, #REF!=$D$2:$D$14794))"),"#N/A")</f>
        <v>#N/A</v>
      </c>
    </row>
    <row r="13519">
      <c r="B13519" s="4" t="s">
        <v>4049</v>
      </c>
      <c r="C13519" s="12" t="str">
        <f>IFERROR(__xludf.DUMMYFUNCTION("TEXTJOIN("";"", TRUE, FILTER($B$2:$B$14794, #REF!=$D$2:$D$14794))"),"#N/A")</f>
        <v>#N/A</v>
      </c>
    </row>
    <row r="13520">
      <c r="B13520" s="4" t="s">
        <v>4049</v>
      </c>
      <c r="C13520" s="12" t="str">
        <f>IFERROR(__xludf.DUMMYFUNCTION("TEXTJOIN("";"", TRUE, FILTER($B$2:$B$14794, #REF!=$D$2:$D$14794))"),"#N/A")</f>
        <v>#N/A</v>
      </c>
    </row>
    <row r="13521">
      <c r="B13521" s="4" t="s">
        <v>4049</v>
      </c>
      <c r="C13521" s="12" t="str">
        <f>IFERROR(__xludf.DUMMYFUNCTION("TEXTJOIN("";"", TRUE, FILTER($B$2:$B$14794, #REF!=$D$2:$D$14794))"),"#N/A")</f>
        <v>#N/A</v>
      </c>
    </row>
    <row r="13522">
      <c r="B13522" s="4" t="s">
        <v>4049</v>
      </c>
      <c r="C13522" s="12" t="str">
        <f>IFERROR(__xludf.DUMMYFUNCTION("TEXTJOIN("";"", TRUE, FILTER($B$2:$B$14794, #REF!=$D$2:$D$14794))"),"#N/A")</f>
        <v>#N/A</v>
      </c>
    </row>
    <row r="13523">
      <c r="B13523" s="4" t="s">
        <v>4049</v>
      </c>
      <c r="C13523" s="12" t="str">
        <f>IFERROR(__xludf.DUMMYFUNCTION("TEXTJOIN("";"", TRUE, FILTER($B$2:$B$14794, #REF!=$D$2:$D$14794))"),"#N/A")</f>
        <v>#N/A</v>
      </c>
    </row>
    <row r="13524">
      <c r="B13524" s="4" t="s">
        <v>4049</v>
      </c>
      <c r="C13524" s="12" t="str">
        <f>IFERROR(__xludf.DUMMYFUNCTION("TEXTJOIN("";"", TRUE, FILTER($B$2:$B$14794, #REF!=$D$2:$D$14794))"),"#N/A")</f>
        <v>#N/A</v>
      </c>
    </row>
    <row r="13525">
      <c r="B13525" s="4" t="s">
        <v>4051</v>
      </c>
      <c r="C13525" s="12" t="str">
        <f>IFERROR(__xludf.DUMMYFUNCTION("TEXTJOIN("";"", TRUE, FILTER($B$2:$B$14794, #REF!=$D$2:$D$14794))"),"#N/A")</f>
        <v>#N/A</v>
      </c>
    </row>
    <row r="13526">
      <c r="B13526" s="4" t="s">
        <v>4051</v>
      </c>
      <c r="C13526" s="12" t="str">
        <f>IFERROR(__xludf.DUMMYFUNCTION("TEXTJOIN("";"", TRUE, FILTER($B$2:$B$14794, #REF!=$D$2:$D$14794))"),"#N/A")</f>
        <v>#N/A</v>
      </c>
    </row>
    <row r="13527">
      <c r="B13527" s="4" t="s">
        <v>4051</v>
      </c>
      <c r="C13527" s="12" t="str">
        <f>IFERROR(__xludf.DUMMYFUNCTION("TEXTJOIN("";"", TRUE, FILTER($B$2:$B$14794, #REF!=$D$2:$D$14794))"),"#N/A")</f>
        <v>#N/A</v>
      </c>
    </row>
    <row r="13528">
      <c r="B13528" s="4" t="s">
        <v>4051</v>
      </c>
      <c r="C13528" s="12" t="str">
        <f>IFERROR(__xludf.DUMMYFUNCTION("TEXTJOIN("";"", TRUE, FILTER($B$2:$B$14794, #REF!=$D$2:$D$14794))"),"#N/A")</f>
        <v>#N/A</v>
      </c>
    </row>
    <row r="13529">
      <c r="B13529" s="4" t="s">
        <v>4051</v>
      </c>
      <c r="C13529" s="12" t="str">
        <f>IFERROR(__xludf.DUMMYFUNCTION("TEXTJOIN("";"", TRUE, FILTER($B$2:$B$14794, #REF!=$D$2:$D$14794))"),"#N/A")</f>
        <v>#N/A</v>
      </c>
    </row>
    <row r="13530">
      <c r="B13530" s="4" t="s">
        <v>4053</v>
      </c>
      <c r="C13530" s="12" t="str">
        <f>IFERROR(__xludf.DUMMYFUNCTION("TEXTJOIN("";"", TRUE, FILTER($B$2:$B$14794, #REF!=$D$2:$D$14794))"),"#N/A")</f>
        <v>#N/A</v>
      </c>
    </row>
    <row r="13531">
      <c r="B13531" s="4" t="s">
        <v>4053</v>
      </c>
      <c r="C13531" s="12" t="str">
        <f>IFERROR(__xludf.DUMMYFUNCTION("TEXTJOIN("";"", TRUE, FILTER($B$2:$B$14794, #REF!=$D$2:$D$14794))"),"#N/A")</f>
        <v>#N/A</v>
      </c>
    </row>
    <row r="13532">
      <c r="B13532" s="4" t="s">
        <v>4053</v>
      </c>
      <c r="C13532" s="12" t="str">
        <f>IFERROR(__xludf.DUMMYFUNCTION("TEXTJOIN("";"", TRUE, FILTER($B$2:$B$14794, #REF!=$D$2:$D$14794))"),"#N/A")</f>
        <v>#N/A</v>
      </c>
    </row>
    <row r="13533">
      <c r="B13533" s="4" t="s">
        <v>4053</v>
      </c>
      <c r="C13533" s="12" t="str">
        <f>IFERROR(__xludf.DUMMYFUNCTION("TEXTJOIN("";"", TRUE, FILTER($B$2:$B$14794, #REF!=$D$2:$D$14794))"),"#N/A")</f>
        <v>#N/A</v>
      </c>
    </row>
    <row r="13534">
      <c r="B13534" s="4" t="s">
        <v>4053</v>
      </c>
      <c r="C13534" s="12" t="str">
        <f>IFERROR(__xludf.DUMMYFUNCTION("TEXTJOIN("";"", TRUE, FILTER($B$2:$B$14794, #REF!=$D$2:$D$14794))"),"#N/A")</f>
        <v>#N/A</v>
      </c>
    </row>
    <row r="13535">
      <c r="B13535" s="4" t="s">
        <v>4053</v>
      </c>
      <c r="C13535" s="12" t="str">
        <f>IFERROR(__xludf.DUMMYFUNCTION("TEXTJOIN("";"", TRUE, FILTER($B$2:$B$14794, #REF!=$D$2:$D$14794))"),"#N/A")</f>
        <v>#N/A</v>
      </c>
    </row>
    <row r="13536">
      <c r="B13536" s="4" t="s">
        <v>4055</v>
      </c>
      <c r="C13536" s="12" t="str">
        <f>IFERROR(__xludf.DUMMYFUNCTION("TEXTJOIN("";"", TRUE, FILTER($B$2:$B$14794, #REF!=$D$2:$D$14794))"),"#N/A")</f>
        <v>#N/A</v>
      </c>
    </row>
    <row r="13537">
      <c r="B13537" s="4" t="s">
        <v>4055</v>
      </c>
      <c r="C13537" s="12" t="str">
        <f>IFERROR(__xludf.DUMMYFUNCTION("TEXTJOIN("";"", TRUE, FILTER($B$2:$B$14794, #REF!=$D$2:$D$14794))"),"#N/A")</f>
        <v>#N/A</v>
      </c>
    </row>
    <row r="13538">
      <c r="B13538" s="4" t="s">
        <v>4055</v>
      </c>
      <c r="C13538" s="12" t="str">
        <f>IFERROR(__xludf.DUMMYFUNCTION("TEXTJOIN("";"", TRUE, FILTER($B$2:$B$14794, #REF!=$D$2:$D$14794))"),"#N/A")</f>
        <v>#N/A</v>
      </c>
    </row>
    <row r="13539">
      <c r="B13539" s="4" t="s">
        <v>4055</v>
      </c>
      <c r="C13539" s="12" t="str">
        <f>IFERROR(__xludf.DUMMYFUNCTION("TEXTJOIN("";"", TRUE, FILTER($B$2:$B$14794, #REF!=$D$2:$D$14794))"),"#N/A")</f>
        <v>#N/A</v>
      </c>
    </row>
    <row r="13540">
      <c r="B13540" s="4" t="s">
        <v>4055</v>
      </c>
      <c r="C13540" s="12" t="str">
        <f>IFERROR(__xludf.DUMMYFUNCTION("TEXTJOIN("";"", TRUE, FILTER($B$2:$B$14794, #REF!=$D$2:$D$14794))"),"#N/A")</f>
        <v>#N/A</v>
      </c>
    </row>
    <row r="13541">
      <c r="B13541" s="4" t="s">
        <v>4055</v>
      </c>
      <c r="C13541" s="12" t="str">
        <f>IFERROR(__xludf.DUMMYFUNCTION("TEXTJOIN("";"", TRUE, FILTER($B$2:$B$14794, #REF!=$D$2:$D$14794))"),"#N/A")</f>
        <v>#N/A</v>
      </c>
    </row>
    <row r="13542">
      <c r="B13542" s="4" t="s">
        <v>4055</v>
      </c>
      <c r="C13542" s="12" t="str">
        <f>IFERROR(__xludf.DUMMYFUNCTION("TEXTJOIN("";"", TRUE, FILTER($B$2:$B$14794, #REF!=$D$2:$D$14794))"),"#N/A")</f>
        <v>#N/A</v>
      </c>
    </row>
    <row r="13543">
      <c r="B13543" s="4" t="s">
        <v>4055</v>
      </c>
      <c r="C13543" s="12" t="str">
        <f>IFERROR(__xludf.DUMMYFUNCTION("TEXTJOIN("";"", TRUE, FILTER($B$2:$B$14794, #REF!=$D$2:$D$14794))"),"#N/A")</f>
        <v>#N/A</v>
      </c>
    </row>
    <row r="13544">
      <c r="B13544" s="4" t="s">
        <v>4055</v>
      </c>
      <c r="C13544" s="12" t="str">
        <f>IFERROR(__xludf.DUMMYFUNCTION("TEXTJOIN("";"", TRUE, FILTER($B$2:$B$14794, #REF!=$D$2:$D$14794))"),"#N/A")</f>
        <v>#N/A</v>
      </c>
    </row>
    <row r="13545">
      <c r="B13545" s="4" t="s">
        <v>4055</v>
      </c>
      <c r="C13545" s="12" t="str">
        <f>IFERROR(__xludf.DUMMYFUNCTION("TEXTJOIN("";"", TRUE, FILTER($B$2:$B$14794, #REF!=$D$2:$D$14794))"),"#N/A")</f>
        <v>#N/A</v>
      </c>
    </row>
    <row r="13546">
      <c r="B13546" s="4" t="s">
        <v>4057</v>
      </c>
      <c r="C13546" s="12" t="str">
        <f>IFERROR(__xludf.DUMMYFUNCTION("TEXTJOIN("";"", TRUE, FILTER($B$2:$B$14794, #REF!=$D$2:$D$14794))"),"#N/A")</f>
        <v>#N/A</v>
      </c>
    </row>
    <row r="13547">
      <c r="B13547" s="4" t="s">
        <v>4057</v>
      </c>
      <c r="C13547" s="12" t="str">
        <f>IFERROR(__xludf.DUMMYFUNCTION("TEXTJOIN("";"", TRUE, FILTER($B$2:$B$14794, #REF!=$D$2:$D$14794))"),"#N/A")</f>
        <v>#N/A</v>
      </c>
    </row>
    <row r="13548">
      <c r="B13548" s="4" t="s">
        <v>4057</v>
      </c>
      <c r="C13548" s="12" t="str">
        <f>IFERROR(__xludf.DUMMYFUNCTION("TEXTJOIN("";"", TRUE, FILTER($B$2:$B$14794, #REF!=$D$2:$D$14794))"),"#N/A")</f>
        <v>#N/A</v>
      </c>
    </row>
    <row r="13549">
      <c r="B13549" s="4" t="s">
        <v>4057</v>
      </c>
      <c r="C13549" s="12" t="str">
        <f>IFERROR(__xludf.DUMMYFUNCTION("TEXTJOIN("";"", TRUE, FILTER($B$2:$B$14794, #REF!=$D$2:$D$14794))"),"#N/A")</f>
        <v>#N/A</v>
      </c>
    </row>
    <row r="13550">
      <c r="B13550" s="4" t="s">
        <v>4057</v>
      </c>
      <c r="C13550" s="12" t="str">
        <f>IFERROR(__xludf.DUMMYFUNCTION("TEXTJOIN("";"", TRUE, FILTER($B$2:$B$14794, #REF!=$D$2:$D$14794))"),"#N/A")</f>
        <v>#N/A</v>
      </c>
    </row>
    <row r="13551">
      <c r="B13551" s="4" t="s">
        <v>4057</v>
      </c>
      <c r="C13551" s="12" t="str">
        <f>IFERROR(__xludf.DUMMYFUNCTION("TEXTJOIN("";"", TRUE, FILTER($B$2:$B$14794, #REF!=$D$2:$D$14794))"),"#N/A")</f>
        <v>#N/A</v>
      </c>
    </row>
    <row r="13552">
      <c r="B13552" s="4" t="s">
        <v>4057</v>
      </c>
      <c r="C13552" s="12" t="str">
        <f>IFERROR(__xludf.DUMMYFUNCTION("TEXTJOIN("";"", TRUE, FILTER($B$2:$B$14794, #REF!=$D$2:$D$14794))"),"#N/A")</f>
        <v>#N/A</v>
      </c>
    </row>
    <row r="13553">
      <c r="B13553" s="4" t="s">
        <v>4057</v>
      </c>
      <c r="C13553" s="12" t="str">
        <f>IFERROR(__xludf.DUMMYFUNCTION("TEXTJOIN("";"", TRUE, FILTER($B$2:$B$14794, #REF!=$D$2:$D$14794))"),"#N/A")</f>
        <v>#N/A</v>
      </c>
    </row>
    <row r="13554">
      <c r="B13554" s="4" t="s">
        <v>4057</v>
      </c>
      <c r="C13554" s="12" t="str">
        <f>IFERROR(__xludf.DUMMYFUNCTION("TEXTJOIN("";"", TRUE, FILTER($B$2:$B$14794, #REF!=$D$2:$D$14794))"),"#N/A")</f>
        <v>#N/A</v>
      </c>
    </row>
    <row r="13555">
      <c r="B13555" s="4" t="s">
        <v>4057</v>
      </c>
      <c r="C13555" s="12" t="str">
        <f>IFERROR(__xludf.DUMMYFUNCTION("TEXTJOIN("";"", TRUE, FILTER($B$2:$B$14794, #REF!=$D$2:$D$14794))"),"#N/A")</f>
        <v>#N/A</v>
      </c>
    </row>
    <row r="13556">
      <c r="B13556" s="4" t="s">
        <v>4059</v>
      </c>
      <c r="C13556" s="12" t="str">
        <f>IFERROR(__xludf.DUMMYFUNCTION("TEXTJOIN("";"", TRUE, FILTER($B$2:$B$14794, #REF!=$D$2:$D$14794))"),"#N/A")</f>
        <v>#N/A</v>
      </c>
    </row>
    <row r="13557">
      <c r="B13557" s="4" t="s">
        <v>4059</v>
      </c>
      <c r="C13557" s="12" t="str">
        <f>IFERROR(__xludf.DUMMYFUNCTION("TEXTJOIN("";"", TRUE, FILTER($B$2:$B$14794, #REF!=$D$2:$D$14794))"),"#N/A")</f>
        <v>#N/A</v>
      </c>
    </row>
    <row r="13558">
      <c r="B13558" s="4" t="s">
        <v>4059</v>
      </c>
      <c r="C13558" s="12" t="str">
        <f>IFERROR(__xludf.DUMMYFUNCTION("TEXTJOIN("";"", TRUE, FILTER($B$2:$B$14794, #REF!=$D$2:$D$14794))"),"#N/A")</f>
        <v>#N/A</v>
      </c>
    </row>
    <row r="13559">
      <c r="B13559" s="4" t="s">
        <v>4059</v>
      </c>
      <c r="C13559" s="12" t="str">
        <f>IFERROR(__xludf.DUMMYFUNCTION("TEXTJOIN("";"", TRUE, FILTER($B$2:$B$14794, #REF!=$D$2:$D$14794))"),"#N/A")</f>
        <v>#N/A</v>
      </c>
    </row>
    <row r="13560">
      <c r="B13560" s="4" t="s">
        <v>4059</v>
      </c>
      <c r="C13560" s="12" t="str">
        <f>IFERROR(__xludf.DUMMYFUNCTION("TEXTJOIN("";"", TRUE, FILTER($B$2:$B$14794, #REF!=$D$2:$D$14794))"),"#N/A")</f>
        <v>#N/A</v>
      </c>
    </row>
    <row r="13561">
      <c r="B13561" s="4" t="s">
        <v>4059</v>
      </c>
      <c r="C13561" s="12" t="str">
        <f>IFERROR(__xludf.DUMMYFUNCTION("TEXTJOIN("";"", TRUE, FILTER($B$2:$B$14794, #REF!=$D$2:$D$14794))"),"#N/A")</f>
        <v>#N/A</v>
      </c>
    </row>
    <row r="13562">
      <c r="B13562" s="4" t="s">
        <v>4059</v>
      </c>
      <c r="C13562" s="12" t="str">
        <f>IFERROR(__xludf.DUMMYFUNCTION("TEXTJOIN("";"", TRUE, FILTER($B$2:$B$14794, #REF!=$D$2:$D$14794))"),"#N/A")</f>
        <v>#N/A</v>
      </c>
    </row>
    <row r="13563">
      <c r="B13563" s="4" t="s">
        <v>4059</v>
      </c>
      <c r="C13563" s="12" t="str">
        <f>IFERROR(__xludf.DUMMYFUNCTION("TEXTJOIN("";"", TRUE, FILTER($B$2:$B$14794, #REF!=$D$2:$D$14794))"),"#N/A")</f>
        <v>#N/A</v>
      </c>
    </row>
    <row r="13564">
      <c r="B13564" s="4" t="s">
        <v>4059</v>
      </c>
      <c r="C13564" s="12" t="str">
        <f>IFERROR(__xludf.DUMMYFUNCTION("TEXTJOIN("";"", TRUE, FILTER($B$2:$B$14794, #REF!=$D$2:$D$14794))"),"#N/A")</f>
        <v>#N/A</v>
      </c>
    </row>
    <row r="13565">
      <c r="B13565" s="4" t="s">
        <v>4059</v>
      </c>
      <c r="C13565" s="12" t="str">
        <f>IFERROR(__xludf.DUMMYFUNCTION("TEXTJOIN("";"", TRUE, FILTER($B$2:$B$14794, #REF!=$D$2:$D$14794))"),"#N/A")</f>
        <v>#N/A</v>
      </c>
    </row>
    <row r="13566">
      <c r="B13566" s="4" t="s">
        <v>4062</v>
      </c>
      <c r="C13566" s="12" t="str">
        <f>IFERROR(__xludf.DUMMYFUNCTION("TEXTJOIN("";"", TRUE, FILTER($B$2:$B$14794, #REF!=$D$2:$D$14794))"),"#N/A")</f>
        <v>#N/A</v>
      </c>
    </row>
    <row r="13567">
      <c r="B13567" s="4" t="s">
        <v>4062</v>
      </c>
      <c r="C13567" s="12" t="str">
        <f>IFERROR(__xludf.DUMMYFUNCTION("TEXTJOIN("";"", TRUE, FILTER($B$2:$B$14794, #REF!=$D$2:$D$14794))"),"#N/A")</f>
        <v>#N/A</v>
      </c>
    </row>
    <row r="13568">
      <c r="B13568" s="4" t="s">
        <v>4062</v>
      </c>
      <c r="C13568" s="12" t="str">
        <f>IFERROR(__xludf.DUMMYFUNCTION("TEXTJOIN("";"", TRUE, FILTER($B$2:$B$14794, #REF!=$D$2:$D$14794))"),"#N/A")</f>
        <v>#N/A</v>
      </c>
    </row>
    <row r="13569">
      <c r="B13569" s="4" t="s">
        <v>4062</v>
      </c>
      <c r="C13569" s="12" t="str">
        <f>IFERROR(__xludf.DUMMYFUNCTION("TEXTJOIN("";"", TRUE, FILTER($B$2:$B$14794, #REF!=$D$2:$D$14794))"),"#N/A")</f>
        <v>#N/A</v>
      </c>
    </row>
    <row r="13570">
      <c r="B13570" s="4" t="s">
        <v>4062</v>
      </c>
      <c r="C13570" s="12" t="str">
        <f>IFERROR(__xludf.DUMMYFUNCTION("TEXTJOIN("";"", TRUE, FILTER($B$2:$B$14794, #REF!=$D$2:$D$14794))"),"#N/A")</f>
        <v>#N/A</v>
      </c>
    </row>
    <row r="13571">
      <c r="B13571" s="4" t="s">
        <v>4062</v>
      </c>
      <c r="C13571" s="12" t="str">
        <f>IFERROR(__xludf.DUMMYFUNCTION("TEXTJOIN("";"", TRUE, FILTER($B$2:$B$14794, #REF!=$D$2:$D$14794))"),"#N/A")</f>
        <v>#N/A</v>
      </c>
    </row>
    <row r="13572">
      <c r="B13572" s="4" t="s">
        <v>4062</v>
      </c>
      <c r="C13572" s="12" t="str">
        <f>IFERROR(__xludf.DUMMYFUNCTION("TEXTJOIN("";"", TRUE, FILTER($B$2:$B$14794, #REF!=$D$2:$D$14794))"),"#N/A")</f>
        <v>#N/A</v>
      </c>
    </row>
    <row r="13573">
      <c r="B13573" s="4" t="s">
        <v>4062</v>
      </c>
      <c r="C13573" s="12" t="str">
        <f>IFERROR(__xludf.DUMMYFUNCTION("TEXTJOIN("";"", TRUE, FILTER($B$2:$B$14794, #REF!=$D$2:$D$14794))"),"#N/A")</f>
        <v>#N/A</v>
      </c>
    </row>
    <row r="13574">
      <c r="B13574" s="4" t="s">
        <v>4062</v>
      </c>
      <c r="C13574" s="12" t="str">
        <f>IFERROR(__xludf.DUMMYFUNCTION("TEXTJOIN("";"", TRUE, FILTER($B$2:$B$14794, #REF!=$D$2:$D$14794))"),"#N/A")</f>
        <v>#N/A</v>
      </c>
    </row>
    <row r="13575">
      <c r="B13575" s="4" t="s">
        <v>4062</v>
      </c>
      <c r="C13575" s="12" t="str">
        <f>IFERROR(__xludf.DUMMYFUNCTION("TEXTJOIN("";"", TRUE, FILTER($B$2:$B$14794, #REF!=$D$2:$D$14794))"),"#N/A")</f>
        <v>#N/A</v>
      </c>
    </row>
    <row r="13576">
      <c r="B13576" s="4" t="s">
        <v>4064</v>
      </c>
      <c r="C13576" s="12" t="str">
        <f>IFERROR(__xludf.DUMMYFUNCTION("TEXTJOIN("";"", TRUE, FILTER($B$2:$B$14794, #REF!=$D$2:$D$14794))"),"#N/A")</f>
        <v>#N/A</v>
      </c>
    </row>
    <row r="13577">
      <c r="B13577" s="4" t="s">
        <v>4064</v>
      </c>
      <c r="C13577" s="12" t="str">
        <f>IFERROR(__xludf.DUMMYFUNCTION("TEXTJOIN("";"", TRUE, FILTER($B$2:$B$14794, #REF!=$D$2:$D$14794))"),"#N/A")</f>
        <v>#N/A</v>
      </c>
    </row>
    <row r="13578">
      <c r="B13578" s="4" t="s">
        <v>4064</v>
      </c>
      <c r="C13578" s="12" t="str">
        <f>IFERROR(__xludf.DUMMYFUNCTION("TEXTJOIN("";"", TRUE, FILTER($B$2:$B$14794, #REF!=$D$2:$D$14794))"),"#N/A")</f>
        <v>#N/A</v>
      </c>
    </row>
    <row r="13579">
      <c r="B13579" s="4" t="s">
        <v>4064</v>
      </c>
      <c r="C13579" s="12" t="str">
        <f>IFERROR(__xludf.DUMMYFUNCTION("TEXTJOIN("";"", TRUE, FILTER($B$2:$B$14794, #REF!=$D$2:$D$14794))"),"#N/A")</f>
        <v>#N/A</v>
      </c>
    </row>
    <row r="13580">
      <c r="B13580" s="4" t="s">
        <v>4064</v>
      </c>
      <c r="C13580" s="12" t="str">
        <f>IFERROR(__xludf.DUMMYFUNCTION("TEXTJOIN("";"", TRUE, FILTER($B$2:$B$14794, #REF!=$D$2:$D$14794))"),"#N/A")</f>
        <v>#N/A</v>
      </c>
    </row>
    <row r="13581">
      <c r="B13581" s="4" t="s">
        <v>4064</v>
      </c>
      <c r="C13581" s="12" t="str">
        <f>IFERROR(__xludf.DUMMYFUNCTION("TEXTJOIN("";"", TRUE, FILTER($B$2:$B$14794, #REF!=$D$2:$D$14794))"),"#N/A")</f>
        <v>#N/A</v>
      </c>
    </row>
    <row r="13582">
      <c r="B13582" s="4" t="s">
        <v>4064</v>
      </c>
      <c r="C13582" s="12" t="str">
        <f>IFERROR(__xludf.DUMMYFUNCTION("TEXTJOIN("";"", TRUE, FILTER($B$2:$B$14794, #REF!=$D$2:$D$14794))"),"#N/A")</f>
        <v>#N/A</v>
      </c>
    </row>
    <row r="13583">
      <c r="B13583" s="4" t="s">
        <v>4064</v>
      </c>
      <c r="C13583" s="12" t="str">
        <f>IFERROR(__xludf.DUMMYFUNCTION("TEXTJOIN("";"", TRUE, FILTER($B$2:$B$14794, #REF!=$D$2:$D$14794))"),"#N/A")</f>
        <v>#N/A</v>
      </c>
    </row>
    <row r="13584">
      <c r="B13584" s="4" t="s">
        <v>4064</v>
      </c>
      <c r="C13584" s="12" t="str">
        <f>IFERROR(__xludf.DUMMYFUNCTION("TEXTJOIN("";"", TRUE, FILTER($B$2:$B$14794, #REF!=$D$2:$D$14794))"),"#N/A")</f>
        <v>#N/A</v>
      </c>
    </row>
    <row r="13585">
      <c r="B13585" s="4" t="s">
        <v>4064</v>
      </c>
      <c r="C13585" s="12" t="str">
        <f>IFERROR(__xludf.DUMMYFUNCTION("TEXTJOIN("";"", TRUE, FILTER($B$2:$B$14794, #REF!=$D$2:$D$14794))"),"#N/A")</f>
        <v>#N/A</v>
      </c>
    </row>
    <row r="13586">
      <c r="B13586" s="4" t="s">
        <v>4066</v>
      </c>
      <c r="C13586" s="12" t="str">
        <f>IFERROR(__xludf.DUMMYFUNCTION("TEXTJOIN("";"", TRUE, FILTER($B$2:$B$14794, #REF!=$D$2:$D$14794))"),"#N/A")</f>
        <v>#N/A</v>
      </c>
    </row>
    <row r="13587">
      <c r="B13587" s="4" t="s">
        <v>4066</v>
      </c>
      <c r="C13587" s="12" t="str">
        <f>IFERROR(__xludf.DUMMYFUNCTION("TEXTJOIN("";"", TRUE, FILTER($B$2:$B$14794, #REF!=$D$2:$D$14794))"),"#N/A")</f>
        <v>#N/A</v>
      </c>
    </row>
    <row r="13588">
      <c r="B13588" s="4" t="s">
        <v>4066</v>
      </c>
      <c r="C13588" s="12" t="str">
        <f>IFERROR(__xludf.DUMMYFUNCTION("TEXTJOIN("";"", TRUE, FILTER($B$2:$B$14794, #REF!=$D$2:$D$14794))"),"#N/A")</f>
        <v>#N/A</v>
      </c>
    </row>
    <row r="13589">
      <c r="B13589" s="4" t="s">
        <v>4066</v>
      </c>
      <c r="C13589" s="12" t="str">
        <f>IFERROR(__xludf.DUMMYFUNCTION("TEXTJOIN("";"", TRUE, FILTER($B$2:$B$14794, #REF!=$D$2:$D$14794))"),"#N/A")</f>
        <v>#N/A</v>
      </c>
    </row>
    <row r="13590">
      <c r="B13590" s="4" t="s">
        <v>4066</v>
      </c>
      <c r="C13590" s="12" t="str">
        <f>IFERROR(__xludf.DUMMYFUNCTION("TEXTJOIN("";"", TRUE, FILTER($B$2:$B$14794, #REF!=$D$2:$D$14794))"),"#N/A")</f>
        <v>#N/A</v>
      </c>
    </row>
    <row r="13591">
      <c r="B13591" s="4" t="s">
        <v>4066</v>
      </c>
      <c r="C13591" s="12" t="str">
        <f>IFERROR(__xludf.DUMMYFUNCTION("TEXTJOIN("";"", TRUE, FILTER($B$2:$B$14794, #REF!=$D$2:$D$14794))"),"#N/A")</f>
        <v>#N/A</v>
      </c>
    </row>
    <row r="13592">
      <c r="B13592" s="4" t="s">
        <v>4066</v>
      </c>
      <c r="C13592" s="12" t="str">
        <f>IFERROR(__xludf.DUMMYFUNCTION("TEXTJOIN("";"", TRUE, FILTER($B$2:$B$14794, #REF!=$D$2:$D$14794))"),"#N/A")</f>
        <v>#N/A</v>
      </c>
    </row>
    <row r="13593">
      <c r="B13593" s="4" t="s">
        <v>4066</v>
      </c>
      <c r="C13593" s="12" t="str">
        <f>IFERROR(__xludf.DUMMYFUNCTION("TEXTJOIN("";"", TRUE, FILTER($B$2:$B$14794, #REF!=$D$2:$D$14794))"),"#N/A")</f>
        <v>#N/A</v>
      </c>
    </row>
    <row r="13594">
      <c r="B13594" s="4" t="s">
        <v>4066</v>
      </c>
      <c r="C13594" s="12" t="str">
        <f>IFERROR(__xludf.DUMMYFUNCTION("TEXTJOIN("";"", TRUE, FILTER($B$2:$B$14794, #REF!=$D$2:$D$14794))"),"#N/A")</f>
        <v>#N/A</v>
      </c>
    </row>
    <row r="13595">
      <c r="B13595" s="4" t="s">
        <v>4066</v>
      </c>
      <c r="C13595" s="12" t="str">
        <f>IFERROR(__xludf.DUMMYFUNCTION("TEXTJOIN("";"", TRUE, FILTER($B$2:$B$14794, #REF!=$D$2:$D$14794))"),"#N/A")</f>
        <v>#N/A</v>
      </c>
    </row>
    <row r="13596">
      <c r="B13596" s="4" t="s">
        <v>4068</v>
      </c>
      <c r="C13596" s="12" t="str">
        <f>IFERROR(__xludf.DUMMYFUNCTION("TEXTJOIN("";"", TRUE, FILTER($B$2:$B$14794, #REF!=$D$2:$D$14794))"),"#N/A")</f>
        <v>#N/A</v>
      </c>
    </row>
    <row r="13597">
      <c r="B13597" s="4" t="s">
        <v>4068</v>
      </c>
      <c r="C13597" s="12" t="str">
        <f>IFERROR(__xludf.DUMMYFUNCTION("TEXTJOIN("";"", TRUE, FILTER($B$2:$B$14794, #REF!=$D$2:$D$14794))"),"#N/A")</f>
        <v>#N/A</v>
      </c>
    </row>
    <row r="13598">
      <c r="B13598" s="4" t="s">
        <v>4068</v>
      </c>
      <c r="C13598" s="12" t="str">
        <f>IFERROR(__xludf.DUMMYFUNCTION("TEXTJOIN("";"", TRUE, FILTER($B$2:$B$14794, #REF!=$D$2:$D$14794))"),"#N/A")</f>
        <v>#N/A</v>
      </c>
    </row>
    <row r="13599">
      <c r="B13599" s="4" t="s">
        <v>4068</v>
      </c>
      <c r="C13599" s="12" t="str">
        <f>IFERROR(__xludf.DUMMYFUNCTION("TEXTJOIN("";"", TRUE, FILTER($B$2:$B$14794, #REF!=$D$2:$D$14794))"),"#N/A")</f>
        <v>#N/A</v>
      </c>
    </row>
    <row r="13600">
      <c r="B13600" s="4" t="s">
        <v>4068</v>
      </c>
      <c r="C13600" s="12" t="str">
        <f>IFERROR(__xludf.DUMMYFUNCTION("TEXTJOIN("";"", TRUE, FILTER($B$2:$B$14794, #REF!=$D$2:$D$14794))"),"#N/A")</f>
        <v>#N/A</v>
      </c>
    </row>
    <row r="13601">
      <c r="B13601" s="4" t="s">
        <v>4068</v>
      </c>
      <c r="C13601" s="12" t="str">
        <f>IFERROR(__xludf.DUMMYFUNCTION("TEXTJOIN("";"", TRUE, FILTER($B$2:$B$14794, #REF!=$D$2:$D$14794))"),"#N/A")</f>
        <v>#N/A</v>
      </c>
    </row>
    <row r="13602">
      <c r="B13602" s="4" t="s">
        <v>4068</v>
      </c>
      <c r="C13602" s="12" t="str">
        <f>IFERROR(__xludf.DUMMYFUNCTION("TEXTJOIN("";"", TRUE, FILTER($B$2:$B$14794, #REF!=$D$2:$D$14794))"),"#N/A")</f>
        <v>#N/A</v>
      </c>
    </row>
    <row r="13603">
      <c r="B13603" s="4" t="s">
        <v>4068</v>
      </c>
      <c r="C13603" s="12" t="str">
        <f>IFERROR(__xludf.DUMMYFUNCTION("TEXTJOIN("";"", TRUE, FILTER($B$2:$B$14794, #REF!=$D$2:$D$14794))"),"#N/A")</f>
        <v>#N/A</v>
      </c>
    </row>
    <row r="13604">
      <c r="B13604" s="4" t="s">
        <v>4068</v>
      </c>
      <c r="C13604" s="12" t="str">
        <f>IFERROR(__xludf.DUMMYFUNCTION("TEXTJOIN("";"", TRUE, FILTER($B$2:$B$14794, #REF!=$D$2:$D$14794))"),"#N/A")</f>
        <v>#N/A</v>
      </c>
    </row>
    <row r="13605">
      <c r="B13605" s="4" t="s">
        <v>4068</v>
      </c>
      <c r="C13605" s="12" t="str">
        <f>IFERROR(__xludf.DUMMYFUNCTION("TEXTJOIN("";"", TRUE, FILTER($B$2:$B$14794, #REF!=$D$2:$D$14794))"),"#N/A")</f>
        <v>#N/A</v>
      </c>
    </row>
    <row r="13606">
      <c r="B13606" s="4" t="s">
        <v>4070</v>
      </c>
      <c r="C13606" s="12" t="str">
        <f>IFERROR(__xludf.DUMMYFUNCTION("TEXTJOIN("";"", TRUE, FILTER($B$2:$B$14794, #REF!=$D$2:$D$14794))"),"#N/A")</f>
        <v>#N/A</v>
      </c>
    </row>
    <row r="13607">
      <c r="B13607" s="4" t="s">
        <v>4070</v>
      </c>
      <c r="C13607" s="12" t="str">
        <f>IFERROR(__xludf.DUMMYFUNCTION("TEXTJOIN("";"", TRUE, FILTER($B$2:$B$14794, #REF!=$D$2:$D$14794))"),"#N/A")</f>
        <v>#N/A</v>
      </c>
    </row>
    <row r="13608">
      <c r="B13608" s="4" t="s">
        <v>4070</v>
      </c>
      <c r="C13608" s="12" t="str">
        <f>IFERROR(__xludf.DUMMYFUNCTION("TEXTJOIN("";"", TRUE, FILTER($B$2:$B$14794, #REF!=$D$2:$D$14794))"),"#N/A")</f>
        <v>#N/A</v>
      </c>
    </row>
    <row r="13609">
      <c r="B13609" s="4" t="s">
        <v>4070</v>
      </c>
      <c r="C13609" s="12" t="str">
        <f>IFERROR(__xludf.DUMMYFUNCTION("TEXTJOIN("";"", TRUE, FILTER($B$2:$B$14794, #REF!=$D$2:$D$14794))"),"#N/A")</f>
        <v>#N/A</v>
      </c>
    </row>
    <row r="13610">
      <c r="B13610" s="4" t="s">
        <v>4070</v>
      </c>
      <c r="C13610" s="12" t="str">
        <f>IFERROR(__xludf.DUMMYFUNCTION("TEXTJOIN("";"", TRUE, FILTER($B$2:$B$14794, #REF!=$D$2:$D$14794))"),"#N/A")</f>
        <v>#N/A</v>
      </c>
    </row>
    <row r="13611">
      <c r="B13611" s="4" t="s">
        <v>4070</v>
      </c>
      <c r="C13611" s="12" t="str">
        <f>IFERROR(__xludf.DUMMYFUNCTION("TEXTJOIN("";"", TRUE, FILTER($B$2:$B$14794, #REF!=$D$2:$D$14794))"),"#N/A")</f>
        <v>#N/A</v>
      </c>
    </row>
    <row r="13612">
      <c r="B13612" s="4" t="s">
        <v>4070</v>
      </c>
      <c r="C13612" s="12" t="str">
        <f>IFERROR(__xludf.DUMMYFUNCTION("TEXTJOIN("";"", TRUE, FILTER($B$2:$B$14794, #REF!=$D$2:$D$14794))"),"#N/A")</f>
        <v>#N/A</v>
      </c>
    </row>
    <row r="13613">
      <c r="B13613" s="4" t="s">
        <v>4070</v>
      </c>
      <c r="C13613" s="12" t="str">
        <f>IFERROR(__xludf.DUMMYFUNCTION("TEXTJOIN("";"", TRUE, FILTER($B$2:$B$14794, #REF!=$D$2:$D$14794))"),"#N/A")</f>
        <v>#N/A</v>
      </c>
    </row>
    <row r="13614">
      <c r="B13614" s="4" t="s">
        <v>4070</v>
      </c>
      <c r="C13614" s="12" t="str">
        <f>IFERROR(__xludf.DUMMYFUNCTION("TEXTJOIN("";"", TRUE, FILTER($B$2:$B$14794, #REF!=$D$2:$D$14794))"),"#N/A")</f>
        <v>#N/A</v>
      </c>
    </row>
    <row r="13615">
      <c r="B13615" s="4" t="s">
        <v>4070</v>
      </c>
      <c r="C13615" s="12" t="str">
        <f>IFERROR(__xludf.DUMMYFUNCTION("TEXTJOIN("";"", TRUE, FILTER($B$2:$B$14794, #REF!=$D$2:$D$14794))"),"#N/A")</f>
        <v>#N/A</v>
      </c>
    </row>
    <row r="13616">
      <c r="B13616" s="4" t="s">
        <v>4072</v>
      </c>
      <c r="C13616" s="12" t="str">
        <f>IFERROR(__xludf.DUMMYFUNCTION("TEXTJOIN("";"", TRUE, FILTER($B$2:$B$14794, #REF!=$D$2:$D$14794))"),"#N/A")</f>
        <v>#N/A</v>
      </c>
    </row>
    <row r="13617">
      <c r="B13617" s="4" t="s">
        <v>4072</v>
      </c>
      <c r="C13617" s="12" t="str">
        <f>IFERROR(__xludf.DUMMYFUNCTION("TEXTJOIN("";"", TRUE, FILTER($B$2:$B$14794, #REF!=$D$2:$D$14794))"),"#N/A")</f>
        <v>#N/A</v>
      </c>
    </row>
    <row r="13618">
      <c r="B13618" s="4" t="s">
        <v>4072</v>
      </c>
      <c r="C13618" s="12" t="str">
        <f>IFERROR(__xludf.DUMMYFUNCTION("TEXTJOIN("";"", TRUE, FILTER($B$2:$B$14794, #REF!=$D$2:$D$14794))"),"#N/A")</f>
        <v>#N/A</v>
      </c>
    </row>
    <row r="13619">
      <c r="B13619" s="4" t="s">
        <v>4072</v>
      </c>
      <c r="C13619" s="12" t="str">
        <f>IFERROR(__xludf.DUMMYFUNCTION("TEXTJOIN("";"", TRUE, FILTER($B$2:$B$14794, #REF!=$D$2:$D$14794))"),"#N/A")</f>
        <v>#N/A</v>
      </c>
    </row>
    <row r="13620">
      <c r="B13620" s="4" t="s">
        <v>4072</v>
      </c>
      <c r="C13620" s="12" t="str">
        <f>IFERROR(__xludf.DUMMYFUNCTION("TEXTJOIN("";"", TRUE, FILTER($B$2:$B$14794, #REF!=$D$2:$D$14794))"),"#N/A")</f>
        <v>#N/A</v>
      </c>
    </row>
    <row r="13621">
      <c r="B13621" s="4" t="s">
        <v>4072</v>
      </c>
      <c r="C13621" s="12" t="str">
        <f>IFERROR(__xludf.DUMMYFUNCTION("TEXTJOIN("";"", TRUE, FILTER($B$2:$B$14794, #REF!=$D$2:$D$14794))"),"#N/A")</f>
        <v>#N/A</v>
      </c>
    </row>
    <row r="13622">
      <c r="B13622" s="4" t="s">
        <v>4072</v>
      </c>
      <c r="C13622" s="12" t="str">
        <f>IFERROR(__xludf.DUMMYFUNCTION("TEXTJOIN("";"", TRUE, FILTER($B$2:$B$14794, #REF!=$D$2:$D$14794))"),"#N/A")</f>
        <v>#N/A</v>
      </c>
    </row>
    <row r="13623">
      <c r="B13623" s="4" t="s">
        <v>4072</v>
      </c>
      <c r="C13623" s="12" t="str">
        <f>IFERROR(__xludf.DUMMYFUNCTION("TEXTJOIN("";"", TRUE, FILTER($B$2:$B$14794, #REF!=$D$2:$D$14794))"),"#N/A")</f>
        <v>#N/A</v>
      </c>
    </row>
    <row r="13624">
      <c r="B13624" s="4" t="s">
        <v>4072</v>
      </c>
      <c r="C13624" s="12" t="str">
        <f>IFERROR(__xludf.DUMMYFUNCTION("TEXTJOIN("";"", TRUE, FILTER($B$2:$B$14794, #REF!=$D$2:$D$14794))"),"#N/A")</f>
        <v>#N/A</v>
      </c>
    </row>
    <row r="13625">
      <c r="B13625" s="4" t="s">
        <v>4072</v>
      </c>
      <c r="C13625" s="12" t="str">
        <f>IFERROR(__xludf.DUMMYFUNCTION("TEXTJOIN("";"", TRUE, FILTER($B$2:$B$14794, #REF!=$D$2:$D$14794))"),"#N/A")</f>
        <v>#N/A</v>
      </c>
    </row>
    <row r="13626">
      <c r="B13626" s="4" t="s">
        <v>4074</v>
      </c>
      <c r="C13626" s="12" t="str">
        <f>IFERROR(__xludf.DUMMYFUNCTION("TEXTJOIN("";"", TRUE, FILTER($B$2:$B$14794, #REF!=$D$2:$D$14794))"),"#N/A")</f>
        <v>#N/A</v>
      </c>
    </row>
    <row r="13627">
      <c r="B13627" s="4" t="s">
        <v>4074</v>
      </c>
      <c r="C13627" s="12" t="str">
        <f>IFERROR(__xludf.DUMMYFUNCTION("TEXTJOIN("";"", TRUE, FILTER($B$2:$B$14794, #REF!=$D$2:$D$14794))"),"#N/A")</f>
        <v>#N/A</v>
      </c>
    </row>
    <row r="13628">
      <c r="B13628" s="4" t="s">
        <v>4074</v>
      </c>
      <c r="C13628" s="12" t="str">
        <f>IFERROR(__xludf.DUMMYFUNCTION("TEXTJOIN("";"", TRUE, FILTER($B$2:$B$14794, #REF!=$D$2:$D$14794))"),"#N/A")</f>
        <v>#N/A</v>
      </c>
    </row>
    <row r="13629">
      <c r="B13629" s="4" t="s">
        <v>4074</v>
      </c>
      <c r="C13629" s="12" t="str">
        <f>IFERROR(__xludf.DUMMYFUNCTION("TEXTJOIN("";"", TRUE, FILTER($B$2:$B$14794, #REF!=$D$2:$D$14794))"),"#N/A")</f>
        <v>#N/A</v>
      </c>
    </row>
    <row r="13630">
      <c r="B13630" s="4" t="s">
        <v>4074</v>
      </c>
      <c r="C13630" s="12" t="str">
        <f>IFERROR(__xludf.DUMMYFUNCTION("TEXTJOIN("";"", TRUE, FILTER($B$2:$B$14794, #REF!=$D$2:$D$14794))"),"#N/A")</f>
        <v>#N/A</v>
      </c>
    </row>
    <row r="13631">
      <c r="B13631" s="4" t="s">
        <v>4074</v>
      </c>
      <c r="C13631" s="12" t="str">
        <f>IFERROR(__xludf.DUMMYFUNCTION("TEXTJOIN("";"", TRUE, FILTER($B$2:$B$14794, #REF!=$D$2:$D$14794))"),"#N/A")</f>
        <v>#N/A</v>
      </c>
    </row>
    <row r="13632">
      <c r="B13632" s="4" t="s">
        <v>4074</v>
      </c>
      <c r="C13632" s="12" t="str">
        <f>IFERROR(__xludf.DUMMYFUNCTION("TEXTJOIN("";"", TRUE, FILTER($B$2:$B$14794, #REF!=$D$2:$D$14794))"),"#N/A")</f>
        <v>#N/A</v>
      </c>
    </row>
    <row r="13633">
      <c r="B13633" s="4" t="s">
        <v>4074</v>
      </c>
      <c r="C13633" s="12" t="str">
        <f>IFERROR(__xludf.DUMMYFUNCTION("TEXTJOIN("";"", TRUE, FILTER($B$2:$B$14794, #REF!=$D$2:$D$14794))"),"#N/A")</f>
        <v>#N/A</v>
      </c>
    </row>
    <row r="13634">
      <c r="B13634" s="4" t="s">
        <v>4074</v>
      </c>
      <c r="C13634" s="12" t="str">
        <f>IFERROR(__xludf.DUMMYFUNCTION("TEXTJOIN("";"", TRUE, FILTER($B$2:$B$14794, #REF!=$D$2:$D$14794))"),"#N/A")</f>
        <v>#N/A</v>
      </c>
    </row>
    <row r="13635">
      <c r="B13635" s="4" t="s">
        <v>4074</v>
      </c>
      <c r="C13635" s="12" t="str">
        <f>IFERROR(__xludf.DUMMYFUNCTION("TEXTJOIN("";"", TRUE, FILTER($B$2:$B$14794, #REF!=$D$2:$D$14794))"),"#N/A")</f>
        <v>#N/A</v>
      </c>
    </row>
    <row r="13636">
      <c r="B13636" s="4" t="s">
        <v>4076</v>
      </c>
      <c r="C13636" s="12" t="str">
        <f>IFERROR(__xludf.DUMMYFUNCTION("TEXTJOIN("";"", TRUE, FILTER($B$2:$B$14794, #REF!=$D$2:$D$14794))"),"#N/A")</f>
        <v>#N/A</v>
      </c>
    </row>
    <row r="13637">
      <c r="B13637" s="4" t="s">
        <v>4076</v>
      </c>
      <c r="C13637" s="12" t="str">
        <f>IFERROR(__xludf.DUMMYFUNCTION("TEXTJOIN("";"", TRUE, FILTER($B$2:$B$14794, #REF!=$D$2:$D$14794))"),"#N/A")</f>
        <v>#N/A</v>
      </c>
    </row>
    <row r="13638">
      <c r="B13638" s="4" t="s">
        <v>4076</v>
      </c>
      <c r="C13638" s="12" t="str">
        <f>IFERROR(__xludf.DUMMYFUNCTION("TEXTJOIN("";"", TRUE, FILTER($B$2:$B$14794, #REF!=$D$2:$D$14794))"),"#N/A")</f>
        <v>#N/A</v>
      </c>
    </row>
    <row r="13639">
      <c r="B13639" s="4" t="s">
        <v>4076</v>
      </c>
      <c r="C13639" s="12" t="str">
        <f>IFERROR(__xludf.DUMMYFUNCTION("TEXTJOIN("";"", TRUE, FILTER($B$2:$B$14794, #REF!=$D$2:$D$14794))"),"#N/A")</f>
        <v>#N/A</v>
      </c>
    </row>
    <row r="13640">
      <c r="B13640" s="4" t="s">
        <v>4076</v>
      </c>
      <c r="C13640" s="12" t="str">
        <f>IFERROR(__xludf.DUMMYFUNCTION("TEXTJOIN("";"", TRUE, FILTER($B$2:$B$14794, #REF!=$D$2:$D$14794))"),"#N/A")</f>
        <v>#N/A</v>
      </c>
    </row>
    <row r="13641">
      <c r="B13641" s="4" t="s">
        <v>4076</v>
      </c>
      <c r="C13641" s="12" t="str">
        <f>IFERROR(__xludf.DUMMYFUNCTION("TEXTJOIN("";"", TRUE, FILTER($B$2:$B$14794, #REF!=$D$2:$D$14794))"),"#N/A")</f>
        <v>#N/A</v>
      </c>
    </row>
    <row r="13642">
      <c r="B13642" s="4" t="s">
        <v>4076</v>
      </c>
      <c r="C13642" s="12" t="str">
        <f>IFERROR(__xludf.DUMMYFUNCTION("TEXTJOIN("";"", TRUE, FILTER($B$2:$B$14794, #REF!=$D$2:$D$14794))"),"#N/A")</f>
        <v>#N/A</v>
      </c>
    </row>
    <row r="13643">
      <c r="B13643" s="4" t="s">
        <v>4076</v>
      </c>
      <c r="C13643" s="12" t="str">
        <f>IFERROR(__xludf.DUMMYFUNCTION("TEXTJOIN("";"", TRUE, FILTER($B$2:$B$14794, #REF!=$D$2:$D$14794))"),"#N/A")</f>
        <v>#N/A</v>
      </c>
    </row>
    <row r="13644">
      <c r="B13644" s="4" t="s">
        <v>4076</v>
      </c>
      <c r="C13644" s="12" t="str">
        <f>IFERROR(__xludf.DUMMYFUNCTION("TEXTJOIN("";"", TRUE, FILTER($B$2:$B$14794, #REF!=$D$2:$D$14794))"),"#N/A")</f>
        <v>#N/A</v>
      </c>
    </row>
    <row r="13645">
      <c r="B13645" s="4" t="s">
        <v>4076</v>
      </c>
      <c r="C13645" s="12" t="str">
        <f>IFERROR(__xludf.DUMMYFUNCTION("TEXTJOIN("";"", TRUE, FILTER($B$2:$B$14794, #REF!=$D$2:$D$14794))"),"#N/A")</f>
        <v>#N/A</v>
      </c>
    </row>
    <row r="13646">
      <c r="B13646" s="4" t="s">
        <v>4078</v>
      </c>
      <c r="C13646" s="12" t="str">
        <f>IFERROR(__xludf.DUMMYFUNCTION("TEXTJOIN("";"", TRUE, FILTER($B$2:$B$14794, #REF!=$D$2:$D$14794))"),"#N/A")</f>
        <v>#N/A</v>
      </c>
    </row>
    <row r="13647">
      <c r="B13647" s="4" t="s">
        <v>4078</v>
      </c>
      <c r="C13647" s="12" t="str">
        <f>IFERROR(__xludf.DUMMYFUNCTION("TEXTJOIN("";"", TRUE, FILTER($B$2:$B$14794, #REF!=$D$2:$D$14794))"),"#N/A")</f>
        <v>#N/A</v>
      </c>
    </row>
    <row r="13648">
      <c r="B13648" s="4" t="s">
        <v>4078</v>
      </c>
      <c r="C13648" s="12" t="str">
        <f>IFERROR(__xludf.DUMMYFUNCTION("TEXTJOIN("";"", TRUE, FILTER($B$2:$B$14794, #REF!=$D$2:$D$14794))"),"#N/A")</f>
        <v>#N/A</v>
      </c>
    </row>
    <row r="13649">
      <c r="B13649" s="4" t="s">
        <v>4078</v>
      </c>
      <c r="C13649" s="12" t="str">
        <f>IFERROR(__xludf.DUMMYFUNCTION("TEXTJOIN("";"", TRUE, FILTER($B$2:$B$14794, #REF!=$D$2:$D$14794))"),"#N/A")</f>
        <v>#N/A</v>
      </c>
    </row>
    <row r="13650">
      <c r="B13650" s="4" t="s">
        <v>4078</v>
      </c>
      <c r="C13650" s="12" t="str">
        <f>IFERROR(__xludf.DUMMYFUNCTION("TEXTJOIN("";"", TRUE, FILTER($B$2:$B$14794, #REF!=$D$2:$D$14794))"),"#N/A")</f>
        <v>#N/A</v>
      </c>
    </row>
    <row r="13651">
      <c r="B13651" s="4" t="s">
        <v>4078</v>
      </c>
      <c r="C13651" s="12" t="str">
        <f>IFERROR(__xludf.DUMMYFUNCTION("TEXTJOIN("";"", TRUE, FILTER($B$2:$B$14794, #REF!=$D$2:$D$14794))"),"#N/A")</f>
        <v>#N/A</v>
      </c>
    </row>
    <row r="13652">
      <c r="B13652" s="4" t="s">
        <v>4078</v>
      </c>
      <c r="C13652" s="12" t="str">
        <f>IFERROR(__xludf.DUMMYFUNCTION("TEXTJOIN("";"", TRUE, FILTER($B$2:$B$14794, #REF!=$D$2:$D$14794))"),"#N/A")</f>
        <v>#N/A</v>
      </c>
    </row>
    <row r="13653">
      <c r="B13653" s="4" t="s">
        <v>4078</v>
      </c>
      <c r="C13653" s="12" t="str">
        <f>IFERROR(__xludf.DUMMYFUNCTION("TEXTJOIN("";"", TRUE, FILTER($B$2:$B$14794, #REF!=$D$2:$D$14794))"),"#N/A")</f>
        <v>#N/A</v>
      </c>
    </row>
    <row r="13654">
      <c r="B13654" s="4" t="s">
        <v>4078</v>
      </c>
      <c r="C13654" s="12" t="str">
        <f>IFERROR(__xludf.DUMMYFUNCTION("TEXTJOIN("";"", TRUE, FILTER($B$2:$B$14794, #REF!=$D$2:$D$14794))"),"#N/A")</f>
        <v>#N/A</v>
      </c>
    </row>
    <row r="13655">
      <c r="B13655" s="4" t="s">
        <v>4078</v>
      </c>
      <c r="C13655" s="12" t="str">
        <f>IFERROR(__xludf.DUMMYFUNCTION("TEXTJOIN("";"", TRUE, FILTER($B$2:$B$14794, #REF!=$D$2:$D$14794))"),"#N/A")</f>
        <v>#N/A</v>
      </c>
    </row>
    <row r="13656">
      <c r="B13656" s="4" t="s">
        <v>4080</v>
      </c>
      <c r="C13656" s="12" t="str">
        <f>IFERROR(__xludf.DUMMYFUNCTION("TEXTJOIN("";"", TRUE, FILTER($B$2:$B$14794, #REF!=$D$2:$D$14794))"),"#N/A")</f>
        <v>#N/A</v>
      </c>
    </row>
    <row r="13657">
      <c r="B13657" s="4" t="s">
        <v>4080</v>
      </c>
      <c r="C13657" s="12" t="str">
        <f>IFERROR(__xludf.DUMMYFUNCTION("TEXTJOIN("";"", TRUE, FILTER($B$2:$B$14794, #REF!=$D$2:$D$14794))"),"#N/A")</f>
        <v>#N/A</v>
      </c>
    </row>
    <row r="13658">
      <c r="B13658" s="4" t="s">
        <v>4080</v>
      </c>
      <c r="C13658" s="12" t="str">
        <f>IFERROR(__xludf.DUMMYFUNCTION("TEXTJOIN("";"", TRUE, FILTER($B$2:$B$14794, #REF!=$D$2:$D$14794))"),"#N/A")</f>
        <v>#N/A</v>
      </c>
    </row>
    <row r="13659">
      <c r="B13659" s="4" t="s">
        <v>4080</v>
      </c>
      <c r="C13659" s="12" t="str">
        <f>IFERROR(__xludf.DUMMYFUNCTION("TEXTJOIN("";"", TRUE, FILTER($B$2:$B$14794, #REF!=$D$2:$D$14794))"),"#N/A")</f>
        <v>#N/A</v>
      </c>
    </row>
    <row r="13660">
      <c r="B13660" s="4" t="s">
        <v>4080</v>
      </c>
      <c r="C13660" s="12" t="str">
        <f>IFERROR(__xludf.DUMMYFUNCTION("TEXTJOIN("";"", TRUE, FILTER($B$2:$B$14794, #REF!=$D$2:$D$14794))"),"#N/A")</f>
        <v>#N/A</v>
      </c>
    </row>
    <row r="13661">
      <c r="B13661" s="4" t="s">
        <v>4080</v>
      </c>
      <c r="C13661" s="12" t="str">
        <f>IFERROR(__xludf.DUMMYFUNCTION("TEXTJOIN("";"", TRUE, FILTER($B$2:$B$14794, #REF!=$D$2:$D$14794))"),"#N/A")</f>
        <v>#N/A</v>
      </c>
    </row>
    <row r="13662">
      <c r="B13662" s="4" t="s">
        <v>4080</v>
      </c>
      <c r="C13662" s="12" t="str">
        <f>IFERROR(__xludf.DUMMYFUNCTION("TEXTJOIN("";"", TRUE, FILTER($B$2:$B$14794, #REF!=$D$2:$D$14794))"),"#N/A")</f>
        <v>#N/A</v>
      </c>
    </row>
    <row r="13663">
      <c r="B13663" s="4" t="s">
        <v>4080</v>
      </c>
      <c r="C13663" s="12" t="str">
        <f>IFERROR(__xludf.DUMMYFUNCTION("TEXTJOIN("";"", TRUE, FILTER($B$2:$B$14794, #REF!=$D$2:$D$14794))"),"#N/A")</f>
        <v>#N/A</v>
      </c>
    </row>
    <row r="13664">
      <c r="B13664" s="4" t="s">
        <v>4080</v>
      </c>
      <c r="C13664" s="12" t="str">
        <f>IFERROR(__xludf.DUMMYFUNCTION("TEXTJOIN("";"", TRUE, FILTER($B$2:$B$14794, #REF!=$D$2:$D$14794))"),"#N/A")</f>
        <v>#N/A</v>
      </c>
    </row>
    <row r="13665">
      <c r="B13665" s="4" t="s">
        <v>4080</v>
      </c>
      <c r="C13665" s="12" t="str">
        <f>IFERROR(__xludf.DUMMYFUNCTION("TEXTJOIN("";"", TRUE, FILTER($B$2:$B$14794, #REF!=$D$2:$D$14794))"),"#N/A")</f>
        <v>#N/A</v>
      </c>
    </row>
    <row r="13666">
      <c r="B13666" s="4" t="s">
        <v>4082</v>
      </c>
      <c r="C13666" s="12" t="str">
        <f>IFERROR(__xludf.DUMMYFUNCTION("TEXTJOIN("";"", TRUE, FILTER($B$2:$B$14794, #REF!=$D$2:$D$14794))"),"#N/A")</f>
        <v>#N/A</v>
      </c>
    </row>
    <row r="13667">
      <c r="B13667" s="4" t="s">
        <v>4082</v>
      </c>
      <c r="C13667" s="12" t="str">
        <f>IFERROR(__xludf.DUMMYFUNCTION("TEXTJOIN("";"", TRUE, FILTER($B$2:$B$14794, #REF!=$D$2:$D$14794))"),"#N/A")</f>
        <v>#N/A</v>
      </c>
    </row>
    <row r="13668">
      <c r="B13668" s="4" t="s">
        <v>4082</v>
      </c>
      <c r="C13668" s="12" t="str">
        <f>IFERROR(__xludf.DUMMYFUNCTION("TEXTJOIN("";"", TRUE, FILTER($B$2:$B$14794, #REF!=$D$2:$D$14794))"),"#N/A")</f>
        <v>#N/A</v>
      </c>
    </row>
    <row r="13669">
      <c r="B13669" s="4" t="s">
        <v>4082</v>
      </c>
      <c r="C13669" s="12" t="str">
        <f>IFERROR(__xludf.DUMMYFUNCTION("TEXTJOIN("";"", TRUE, FILTER($B$2:$B$14794, #REF!=$D$2:$D$14794))"),"#N/A")</f>
        <v>#N/A</v>
      </c>
    </row>
    <row r="13670">
      <c r="B13670" s="4" t="s">
        <v>4082</v>
      </c>
      <c r="C13670" s="12" t="str">
        <f>IFERROR(__xludf.DUMMYFUNCTION("TEXTJOIN("";"", TRUE, FILTER($B$2:$B$14794, #REF!=$D$2:$D$14794))"),"#N/A")</f>
        <v>#N/A</v>
      </c>
    </row>
    <row r="13671">
      <c r="B13671" s="4" t="s">
        <v>4082</v>
      </c>
      <c r="C13671" s="12" t="str">
        <f>IFERROR(__xludf.DUMMYFUNCTION("TEXTJOIN("";"", TRUE, FILTER($B$2:$B$14794, #REF!=$D$2:$D$14794))"),"#N/A")</f>
        <v>#N/A</v>
      </c>
    </row>
    <row r="13672">
      <c r="B13672" s="4" t="s">
        <v>4082</v>
      </c>
      <c r="C13672" s="12" t="str">
        <f>IFERROR(__xludf.DUMMYFUNCTION("TEXTJOIN("";"", TRUE, FILTER($B$2:$B$14794, #REF!=$D$2:$D$14794))"),"#N/A")</f>
        <v>#N/A</v>
      </c>
    </row>
    <row r="13673">
      <c r="B13673" s="4" t="s">
        <v>4082</v>
      </c>
      <c r="C13673" s="12" t="str">
        <f>IFERROR(__xludf.DUMMYFUNCTION("TEXTJOIN("";"", TRUE, FILTER($B$2:$B$14794, #REF!=$D$2:$D$14794))"),"#N/A")</f>
        <v>#N/A</v>
      </c>
    </row>
    <row r="13674">
      <c r="B13674" s="4" t="s">
        <v>4082</v>
      </c>
      <c r="C13674" s="12" t="str">
        <f>IFERROR(__xludf.DUMMYFUNCTION("TEXTJOIN("";"", TRUE, FILTER($B$2:$B$14794, #REF!=$D$2:$D$14794))"),"#N/A")</f>
        <v>#N/A</v>
      </c>
    </row>
    <row r="13675">
      <c r="B13675" s="4" t="s">
        <v>4082</v>
      </c>
      <c r="C13675" s="12" t="str">
        <f>IFERROR(__xludf.DUMMYFUNCTION("TEXTJOIN("";"", TRUE, FILTER($B$2:$B$14794, #REF!=$D$2:$D$14794))"),"#N/A")</f>
        <v>#N/A</v>
      </c>
    </row>
    <row r="13676">
      <c r="B13676" s="4" t="s">
        <v>4084</v>
      </c>
      <c r="C13676" s="12" t="str">
        <f>IFERROR(__xludf.DUMMYFUNCTION("TEXTJOIN("";"", TRUE, FILTER($B$2:$B$14794, #REF!=$D$2:$D$14794))"),"#N/A")</f>
        <v>#N/A</v>
      </c>
    </row>
    <row r="13677">
      <c r="B13677" s="4" t="s">
        <v>4084</v>
      </c>
      <c r="C13677" s="12" t="str">
        <f>IFERROR(__xludf.DUMMYFUNCTION("TEXTJOIN("";"", TRUE, FILTER($B$2:$B$14794, #REF!=$D$2:$D$14794))"),"#N/A")</f>
        <v>#N/A</v>
      </c>
    </row>
    <row r="13678">
      <c r="B13678" s="4" t="s">
        <v>4084</v>
      </c>
      <c r="C13678" s="12" t="str">
        <f>IFERROR(__xludf.DUMMYFUNCTION("TEXTJOIN("";"", TRUE, FILTER($B$2:$B$14794, #REF!=$D$2:$D$14794))"),"#N/A")</f>
        <v>#N/A</v>
      </c>
    </row>
    <row r="13679">
      <c r="B13679" s="4" t="s">
        <v>4084</v>
      </c>
      <c r="C13679" s="12" t="str">
        <f>IFERROR(__xludf.DUMMYFUNCTION("TEXTJOIN("";"", TRUE, FILTER($B$2:$B$14794, #REF!=$D$2:$D$14794))"),"#N/A")</f>
        <v>#N/A</v>
      </c>
    </row>
    <row r="13680">
      <c r="B13680" s="4" t="s">
        <v>4084</v>
      </c>
      <c r="C13680" s="12" t="str">
        <f>IFERROR(__xludf.DUMMYFUNCTION("TEXTJOIN("";"", TRUE, FILTER($B$2:$B$14794, #REF!=$D$2:$D$14794))"),"#N/A")</f>
        <v>#N/A</v>
      </c>
    </row>
    <row r="13681">
      <c r="B13681" s="4" t="s">
        <v>4084</v>
      </c>
      <c r="C13681" s="12" t="str">
        <f>IFERROR(__xludf.DUMMYFUNCTION("TEXTJOIN("";"", TRUE, FILTER($B$2:$B$14794, #REF!=$D$2:$D$14794))"),"#N/A")</f>
        <v>#N/A</v>
      </c>
    </row>
    <row r="13682">
      <c r="B13682" s="4" t="s">
        <v>4084</v>
      </c>
      <c r="C13682" s="12" t="str">
        <f>IFERROR(__xludf.DUMMYFUNCTION("TEXTJOIN("";"", TRUE, FILTER($B$2:$B$14794, #REF!=$D$2:$D$14794))"),"#N/A")</f>
        <v>#N/A</v>
      </c>
    </row>
    <row r="13683">
      <c r="B13683" s="4" t="s">
        <v>4084</v>
      </c>
      <c r="C13683" s="12" t="str">
        <f>IFERROR(__xludf.DUMMYFUNCTION("TEXTJOIN("";"", TRUE, FILTER($B$2:$B$14794, #REF!=$D$2:$D$14794))"),"#N/A")</f>
        <v>#N/A</v>
      </c>
    </row>
    <row r="13684">
      <c r="B13684" s="4" t="s">
        <v>4084</v>
      </c>
      <c r="C13684" s="12" t="str">
        <f>IFERROR(__xludf.DUMMYFUNCTION("TEXTJOIN("";"", TRUE, FILTER($B$2:$B$14794, #REF!=$D$2:$D$14794))"),"#N/A")</f>
        <v>#N/A</v>
      </c>
    </row>
    <row r="13685">
      <c r="B13685" s="4" t="s">
        <v>4084</v>
      </c>
      <c r="C13685" s="12" t="str">
        <f>IFERROR(__xludf.DUMMYFUNCTION("TEXTJOIN("";"", TRUE, FILTER($B$2:$B$14794, #REF!=$D$2:$D$14794))"),"#N/A")</f>
        <v>#N/A</v>
      </c>
    </row>
    <row r="13686">
      <c r="B13686" s="4" t="s">
        <v>4086</v>
      </c>
      <c r="C13686" s="12" t="str">
        <f>IFERROR(__xludf.DUMMYFUNCTION("TEXTJOIN("";"", TRUE, FILTER($B$2:$B$14794, #REF!=$D$2:$D$14794))"),"#N/A")</f>
        <v>#N/A</v>
      </c>
    </row>
    <row r="13687">
      <c r="B13687" s="4" t="s">
        <v>4086</v>
      </c>
      <c r="C13687" s="12" t="str">
        <f>IFERROR(__xludf.DUMMYFUNCTION("TEXTJOIN("";"", TRUE, FILTER($B$2:$B$14794, #REF!=$D$2:$D$14794))"),"#N/A")</f>
        <v>#N/A</v>
      </c>
    </row>
    <row r="13688">
      <c r="B13688" s="4" t="s">
        <v>4086</v>
      </c>
      <c r="C13688" s="12" t="str">
        <f>IFERROR(__xludf.DUMMYFUNCTION("TEXTJOIN("";"", TRUE, FILTER($B$2:$B$14794, #REF!=$D$2:$D$14794))"),"#N/A")</f>
        <v>#N/A</v>
      </c>
    </row>
    <row r="13689">
      <c r="B13689" s="4" t="s">
        <v>4086</v>
      </c>
      <c r="C13689" s="12" t="str">
        <f>IFERROR(__xludf.DUMMYFUNCTION("TEXTJOIN("";"", TRUE, FILTER($B$2:$B$14794, #REF!=$D$2:$D$14794))"),"#N/A")</f>
        <v>#N/A</v>
      </c>
    </row>
    <row r="13690">
      <c r="B13690" s="4" t="s">
        <v>4086</v>
      </c>
      <c r="C13690" s="12" t="str">
        <f>IFERROR(__xludf.DUMMYFUNCTION("TEXTJOIN("";"", TRUE, FILTER($B$2:$B$14794, #REF!=$D$2:$D$14794))"),"#N/A")</f>
        <v>#N/A</v>
      </c>
    </row>
    <row r="13691">
      <c r="B13691" s="4" t="s">
        <v>4086</v>
      </c>
      <c r="C13691" s="12" t="str">
        <f>IFERROR(__xludf.DUMMYFUNCTION("TEXTJOIN("";"", TRUE, FILTER($B$2:$B$14794, #REF!=$D$2:$D$14794))"),"#N/A")</f>
        <v>#N/A</v>
      </c>
    </row>
    <row r="13692">
      <c r="B13692" s="4" t="s">
        <v>4086</v>
      </c>
      <c r="C13692" s="12" t="str">
        <f>IFERROR(__xludf.DUMMYFUNCTION("TEXTJOIN("";"", TRUE, FILTER($B$2:$B$14794, #REF!=$D$2:$D$14794))"),"#N/A")</f>
        <v>#N/A</v>
      </c>
    </row>
    <row r="13693">
      <c r="B13693" s="4" t="s">
        <v>4086</v>
      </c>
      <c r="C13693" s="12" t="str">
        <f>IFERROR(__xludf.DUMMYFUNCTION("TEXTJOIN("";"", TRUE, FILTER($B$2:$B$14794, #REF!=$D$2:$D$14794))"),"#N/A")</f>
        <v>#N/A</v>
      </c>
    </row>
    <row r="13694">
      <c r="B13694" s="4" t="s">
        <v>4086</v>
      </c>
      <c r="C13694" s="12" t="str">
        <f>IFERROR(__xludf.DUMMYFUNCTION("TEXTJOIN("";"", TRUE, FILTER($B$2:$B$14794, #REF!=$D$2:$D$14794))"),"#N/A")</f>
        <v>#N/A</v>
      </c>
    </row>
    <row r="13695">
      <c r="B13695" s="4" t="s">
        <v>4086</v>
      </c>
      <c r="C13695" s="12" t="str">
        <f>IFERROR(__xludf.DUMMYFUNCTION("TEXTJOIN("";"", TRUE, FILTER($B$2:$B$14794, #REF!=$D$2:$D$14794))"),"#N/A")</f>
        <v>#N/A</v>
      </c>
    </row>
    <row r="13696">
      <c r="B13696" s="4" t="s">
        <v>4088</v>
      </c>
      <c r="C13696" s="12" t="str">
        <f>IFERROR(__xludf.DUMMYFUNCTION("TEXTJOIN("";"", TRUE, FILTER($B$2:$B$14794, #REF!=$D$2:$D$14794))"),"#N/A")</f>
        <v>#N/A</v>
      </c>
    </row>
    <row r="13697">
      <c r="B13697" s="4" t="s">
        <v>4088</v>
      </c>
      <c r="C13697" s="12" t="str">
        <f>IFERROR(__xludf.DUMMYFUNCTION("TEXTJOIN("";"", TRUE, FILTER($B$2:$B$14794, #REF!=$D$2:$D$14794))"),"#N/A")</f>
        <v>#N/A</v>
      </c>
    </row>
    <row r="13698">
      <c r="B13698" s="4" t="s">
        <v>4088</v>
      </c>
      <c r="C13698" s="12" t="str">
        <f>IFERROR(__xludf.DUMMYFUNCTION("TEXTJOIN("";"", TRUE, FILTER($B$2:$B$14794, #REF!=$D$2:$D$14794))"),"#N/A")</f>
        <v>#N/A</v>
      </c>
    </row>
    <row r="13699">
      <c r="B13699" s="4" t="s">
        <v>4088</v>
      </c>
      <c r="C13699" s="12" t="str">
        <f>IFERROR(__xludf.DUMMYFUNCTION("TEXTJOIN("";"", TRUE, FILTER($B$2:$B$14794, #REF!=$D$2:$D$14794))"),"#N/A")</f>
        <v>#N/A</v>
      </c>
    </row>
    <row r="13700">
      <c r="B13700" s="4" t="s">
        <v>4088</v>
      </c>
      <c r="C13700" s="12" t="str">
        <f>IFERROR(__xludf.DUMMYFUNCTION("TEXTJOIN("";"", TRUE, FILTER($B$2:$B$14794, #REF!=$D$2:$D$14794))"),"#N/A")</f>
        <v>#N/A</v>
      </c>
    </row>
    <row r="13701">
      <c r="B13701" s="4" t="s">
        <v>4088</v>
      </c>
      <c r="C13701" s="12" t="str">
        <f>IFERROR(__xludf.DUMMYFUNCTION("TEXTJOIN("";"", TRUE, FILTER($B$2:$B$14794, #REF!=$D$2:$D$14794))"),"#N/A")</f>
        <v>#N/A</v>
      </c>
    </row>
    <row r="13702">
      <c r="B13702" s="4" t="s">
        <v>4088</v>
      </c>
      <c r="C13702" s="12" t="str">
        <f>IFERROR(__xludf.DUMMYFUNCTION("TEXTJOIN("";"", TRUE, FILTER($B$2:$B$14794, #REF!=$D$2:$D$14794))"),"#N/A")</f>
        <v>#N/A</v>
      </c>
    </row>
    <row r="13703">
      <c r="B13703" s="4" t="s">
        <v>4088</v>
      </c>
      <c r="C13703" s="12" t="str">
        <f>IFERROR(__xludf.DUMMYFUNCTION("TEXTJOIN("";"", TRUE, FILTER($B$2:$B$14794, #REF!=$D$2:$D$14794))"),"#N/A")</f>
        <v>#N/A</v>
      </c>
    </row>
    <row r="13704">
      <c r="B13704" s="4" t="s">
        <v>4088</v>
      </c>
      <c r="C13704" s="12" t="str">
        <f>IFERROR(__xludf.DUMMYFUNCTION("TEXTJOIN("";"", TRUE, FILTER($B$2:$B$14794, #REF!=$D$2:$D$14794))"),"#N/A")</f>
        <v>#N/A</v>
      </c>
    </row>
    <row r="13705">
      <c r="B13705" s="4" t="s">
        <v>4088</v>
      </c>
      <c r="C13705" s="12" t="str">
        <f>IFERROR(__xludf.DUMMYFUNCTION("TEXTJOIN("";"", TRUE, FILTER($B$2:$B$14794, #REF!=$D$2:$D$14794))"),"#N/A")</f>
        <v>#N/A</v>
      </c>
    </row>
    <row r="13706">
      <c r="B13706" s="4" t="s">
        <v>4090</v>
      </c>
      <c r="C13706" s="12" t="str">
        <f>IFERROR(__xludf.DUMMYFUNCTION("TEXTJOIN("";"", TRUE, FILTER($B$2:$B$14794, #REF!=$D$2:$D$14794))"),"#N/A")</f>
        <v>#N/A</v>
      </c>
    </row>
    <row r="13707">
      <c r="B13707" s="4" t="s">
        <v>4090</v>
      </c>
      <c r="C13707" s="12" t="str">
        <f>IFERROR(__xludf.DUMMYFUNCTION("TEXTJOIN("";"", TRUE, FILTER($B$2:$B$14794, #REF!=$D$2:$D$14794))"),"#N/A")</f>
        <v>#N/A</v>
      </c>
    </row>
    <row r="13708">
      <c r="B13708" s="4" t="s">
        <v>4090</v>
      </c>
      <c r="C13708" s="12" t="str">
        <f>IFERROR(__xludf.DUMMYFUNCTION("TEXTJOIN("";"", TRUE, FILTER($B$2:$B$14794, #REF!=$D$2:$D$14794))"),"#N/A")</f>
        <v>#N/A</v>
      </c>
    </row>
    <row r="13709">
      <c r="B13709" s="4" t="s">
        <v>4090</v>
      </c>
      <c r="C13709" s="12" t="str">
        <f>IFERROR(__xludf.DUMMYFUNCTION("TEXTJOIN("";"", TRUE, FILTER($B$2:$B$14794, #REF!=$D$2:$D$14794))"),"#N/A")</f>
        <v>#N/A</v>
      </c>
    </row>
    <row r="13710">
      <c r="B13710" s="4" t="s">
        <v>4090</v>
      </c>
      <c r="C13710" s="12" t="str">
        <f>IFERROR(__xludf.DUMMYFUNCTION("TEXTJOIN("";"", TRUE, FILTER($B$2:$B$14794, #REF!=$D$2:$D$14794))"),"#N/A")</f>
        <v>#N/A</v>
      </c>
    </row>
    <row r="13711">
      <c r="B13711" s="4" t="s">
        <v>4090</v>
      </c>
      <c r="C13711" s="12" t="str">
        <f>IFERROR(__xludf.DUMMYFUNCTION("TEXTJOIN("";"", TRUE, FILTER($B$2:$B$14794, #REF!=$D$2:$D$14794))"),"#N/A")</f>
        <v>#N/A</v>
      </c>
    </row>
    <row r="13712">
      <c r="B13712" s="4" t="s">
        <v>4090</v>
      </c>
      <c r="C13712" s="12" t="str">
        <f>IFERROR(__xludf.DUMMYFUNCTION("TEXTJOIN("";"", TRUE, FILTER($B$2:$B$14794, #REF!=$D$2:$D$14794))"),"#N/A")</f>
        <v>#N/A</v>
      </c>
    </row>
    <row r="13713">
      <c r="B13713" s="4" t="s">
        <v>4090</v>
      </c>
      <c r="C13713" s="12" t="str">
        <f>IFERROR(__xludf.DUMMYFUNCTION("TEXTJOIN("";"", TRUE, FILTER($B$2:$B$14794, #REF!=$D$2:$D$14794))"),"#N/A")</f>
        <v>#N/A</v>
      </c>
    </row>
    <row r="13714">
      <c r="B13714" s="4" t="s">
        <v>4090</v>
      </c>
      <c r="C13714" s="12" t="str">
        <f>IFERROR(__xludf.DUMMYFUNCTION("TEXTJOIN("";"", TRUE, FILTER($B$2:$B$14794, #REF!=$D$2:$D$14794))"),"#N/A")</f>
        <v>#N/A</v>
      </c>
    </row>
    <row r="13715">
      <c r="B13715" s="4" t="s">
        <v>4090</v>
      </c>
      <c r="C13715" s="12" t="str">
        <f>IFERROR(__xludf.DUMMYFUNCTION("TEXTJOIN("";"", TRUE, FILTER($B$2:$B$14794, #REF!=$D$2:$D$14794))"),"#N/A")</f>
        <v>#N/A</v>
      </c>
    </row>
    <row r="13716">
      <c r="B13716" s="4" t="s">
        <v>4092</v>
      </c>
      <c r="C13716" s="12" t="str">
        <f>IFERROR(__xludf.DUMMYFUNCTION("TEXTJOIN("";"", TRUE, FILTER($B$2:$B$14794, #REF!=$D$2:$D$14794))"),"#N/A")</f>
        <v>#N/A</v>
      </c>
    </row>
    <row r="13717">
      <c r="B13717" s="4" t="s">
        <v>4092</v>
      </c>
      <c r="C13717" s="12" t="str">
        <f>IFERROR(__xludf.DUMMYFUNCTION("TEXTJOIN("";"", TRUE, FILTER($B$2:$B$14794, #REF!=$D$2:$D$14794))"),"#N/A")</f>
        <v>#N/A</v>
      </c>
    </row>
    <row r="13718">
      <c r="B13718" s="4" t="s">
        <v>4092</v>
      </c>
      <c r="C13718" s="12" t="str">
        <f>IFERROR(__xludf.DUMMYFUNCTION("TEXTJOIN("";"", TRUE, FILTER($B$2:$B$14794, #REF!=$D$2:$D$14794))"),"#N/A")</f>
        <v>#N/A</v>
      </c>
    </row>
    <row r="13719">
      <c r="B13719" s="4" t="s">
        <v>4092</v>
      </c>
      <c r="C13719" s="12" t="str">
        <f>IFERROR(__xludf.DUMMYFUNCTION("TEXTJOIN("";"", TRUE, FILTER($B$2:$B$14794, #REF!=$D$2:$D$14794))"),"#N/A")</f>
        <v>#N/A</v>
      </c>
    </row>
    <row r="13720">
      <c r="B13720" s="4" t="s">
        <v>4092</v>
      </c>
      <c r="C13720" s="12" t="str">
        <f>IFERROR(__xludf.DUMMYFUNCTION("TEXTJOIN("";"", TRUE, FILTER($B$2:$B$14794, #REF!=$D$2:$D$14794))"),"#N/A")</f>
        <v>#N/A</v>
      </c>
    </row>
    <row r="13721">
      <c r="B13721" s="4" t="s">
        <v>4092</v>
      </c>
      <c r="C13721" s="12" t="str">
        <f>IFERROR(__xludf.DUMMYFUNCTION("TEXTJOIN("";"", TRUE, FILTER($B$2:$B$14794, #REF!=$D$2:$D$14794))"),"#N/A")</f>
        <v>#N/A</v>
      </c>
    </row>
    <row r="13722">
      <c r="B13722" s="4" t="s">
        <v>4092</v>
      </c>
      <c r="C13722" s="12" t="str">
        <f>IFERROR(__xludf.DUMMYFUNCTION("TEXTJOIN("";"", TRUE, FILTER($B$2:$B$14794, #REF!=$D$2:$D$14794))"),"#N/A")</f>
        <v>#N/A</v>
      </c>
    </row>
    <row r="13723">
      <c r="B13723" s="4" t="s">
        <v>4092</v>
      </c>
      <c r="C13723" s="12" t="str">
        <f>IFERROR(__xludf.DUMMYFUNCTION("TEXTJOIN("";"", TRUE, FILTER($B$2:$B$14794, #REF!=$D$2:$D$14794))"),"#N/A")</f>
        <v>#N/A</v>
      </c>
    </row>
    <row r="13724">
      <c r="B13724" s="4" t="s">
        <v>4092</v>
      </c>
      <c r="C13724" s="12" t="str">
        <f>IFERROR(__xludf.DUMMYFUNCTION("TEXTJOIN("";"", TRUE, FILTER($B$2:$B$14794, #REF!=$D$2:$D$14794))"),"#N/A")</f>
        <v>#N/A</v>
      </c>
    </row>
    <row r="13725">
      <c r="B13725" s="4" t="s">
        <v>4092</v>
      </c>
      <c r="C13725" s="12" t="str">
        <f>IFERROR(__xludf.DUMMYFUNCTION("TEXTJOIN("";"", TRUE, FILTER($B$2:$B$14794, #REF!=$D$2:$D$14794))"),"#N/A")</f>
        <v>#N/A</v>
      </c>
    </row>
    <row r="13726">
      <c r="B13726" s="4" t="s">
        <v>4094</v>
      </c>
      <c r="C13726" s="12" t="str">
        <f>IFERROR(__xludf.DUMMYFUNCTION("TEXTJOIN("";"", TRUE, FILTER($B$2:$B$14794, #REF!=$D$2:$D$14794))"),"#N/A")</f>
        <v>#N/A</v>
      </c>
    </row>
    <row r="13727">
      <c r="B13727" s="4" t="s">
        <v>4094</v>
      </c>
      <c r="C13727" s="12" t="str">
        <f>IFERROR(__xludf.DUMMYFUNCTION("TEXTJOIN("";"", TRUE, FILTER($B$2:$B$14794, #REF!=$D$2:$D$14794))"),"#N/A")</f>
        <v>#N/A</v>
      </c>
    </row>
    <row r="13728">
      <c r="B13728" s="4" t="s">
        <v>4094</v>
      </c>
      <c r="C13728" s="12" t="str">
        <f>IFERROR(__xludf.DUMMYFUNCTION("TEXTJOIN("";"", TRUE, FILTER($B$2:$B$14794, #REF!=$D$2:$D$14794))"),"#N/A")</f>
        <v>#N/A</v>
      </c>
    </row>
    <row r="13729">
      <c r="B13729" s="4" t="s">
        <v>4094</v>
      </c>
      <c r="C13729" s="12" t="str">
        <f>IFERROR(__xludf.DUMMYFUNCTION("TEXTJOIN("";"", TRUE, FILTER($B$2:$B$14794, #REF!=$D$2:$D$14794))"),"#N/A")</f>
        <v>#N/A</v>
      </c>
    </row>
    <row r="13730">
      <c r="B13730" s="4" t="s">
        <v>4094</v>
      </c>
      <c r="C13730" s="12" t="str">
        <f>IFERROR(__xludf.DUMMYFUNCTION("TEXTJOIN("";"", TRUE, FILTER($B$2:$B$14794, #REF!=$D$2:$D$14794))"),"#N/A")</f>
        <v>#N/A</v>
      </c>
    </row>
    <row r="13731">
      <c r="B13731" s="4" t="s">
        <v>4094</v>
      </c>
      <c r="C13731" s="12" t="str">
        <f>IFERROR(__xludf.DUMMYFUNCTION("TEXTJOIN("";"", TRUE, FILTER($B$2:$B$14794, #REF!=$D$2:$D$14794))"),"#N/A")</f>
        <v>#N/A</v>
      </c>
    </row>
    <row r="13732">
      <c r="B13732" s="4" t="s">
        <v>4094</v>
      </c>
      <c r="C13732" s="12" t="str">
        <f>IFERROR(__xludf.DUMMYFUNCTION("TEXTJOIN("";"", TRUE, FILTER($B$2:$B$14794, #REF!=$D$2:$D$14794))"),"#N/A")</f>
        <v>#N/A</v>
      </c>
    </row>
    <row r="13733">
      <c r="B13733" s="4" t="s">
        <v>4094</v>
      </c>
      <c r="C13733" s="12" t="str">
        <f>IFERROR(__xludf.DUMMYFUNCTION("TEXTJOIN("";"", TRUE, FILTER($B$2:$B$14794, #REF!=$D$2:$D$14794))"),"#N/A")</f>
        <v>#N/A</v>
      </c>
    </row>
    <row r="13734">
      <c r="B13734" s="4" t="s">
        <v>4094</v>
      </c>
      <c r="C13734" s="12" t="str">
        <f>IFERROR(__xludf.DUMMYFUNCTION("TEXTJOIN("";"", TRUE, FILTER($B$2:$B$14794, #REF!=$D$2:$D$14794))"),"#N/A")</f>
        <v>#N/A</v>
      </c>
    </row>
    <row r="13735">
      <c r="B13735" s="4" t="s">
        <v>4094</v>
      </c>
      <c r="C13735" s="12" t="str">
        <f>IFERROR(__xludf.DUMMYFUNCTION("TEXTJOIN("";"", TRUE, FILTER($B$2:$B$14794, #REF!=$D$2:$D$14794))"),"#N/A")</f>
        <v>#N/A</v>
      </c>
    </row>
    <row r="13736">
      <c r="B13736" s="4" t="s">
        <v>4096</v>
      </c>
      <c r="C13736" s="12" t="str">
        <f>IFERROR(__xludf.DUMMYFUNCTION("TEXTJOIN("";"", TRUE, FILTER($B$2:$B$14794, #REF!=$D$2:$D$14794))"),"#N/A")</f>
        <v>#N/A</v>
      </c>
    </row>
    <row r="13737">
      <c r="B13737" s="4" t="s">
        <v>4096</v>
      </c>
      <c r="C13737" s="12" t="str">
        <f>IFERROR(__xludf.DUMMYFUNCTION("TEXTJOIN("";"", TRUE, FILTER($B$2:$B$14794, #REF!=$D$2:$D$14794))"),"#N/A")</f>
        <v>#N/A</v>
      </c>
    </row>
    <row r="13738">
      <c r="B13738" s="4" t="s">
        <v>4096</v>
      </c>
      <c r="C13738" s="12" t="str">
        <f>IFERROR(__xludf.DUMMYFUNCTION("TEXTJOIN("";"", TRUE, FILTER($B$2:$B$14794, #REF!=$D$2:$D$14794))"),"#N/A")</f>
        <v>#N/A</v>
      </c>
    </row>
    <row r="13739">
      <c r="B13739" s="4" t="s">
        <v>4096</v>
      </c>
      <c r="C13739" s="12" t="str">
        <f>IFERROR(__xludf.DUMMYFUNCTION("TEXTJOIN("";"", TRUE, FILTER($B$2:$B$14794, #REF!=$D$2:$D$14794))"),"#N/A")</f>
        <v>#N/A</v>
      </c>
    </row>
    <row r="13740">
      <c r="B13740" s="4" t="s">
        <v>4096</v>
      </c>
      <c r="C13740" s="12" t="str">
        <f>IFERROR(__xludf.DUMMYFUNCTION("TEXTJOIN("";"", TRUE, FILTER($B$2:$B$14794, #REF!=$D$2:$D$14794))"),"#N/A")</f>
        <v>#N/A</v>
      </c>
    </row>
    <row r="13741">
      <c r="B13741" s="4" t="s">
        <v>4096</v>
      </c>
      <c r="C13741" s="12" t="str">
        <f>IFERROR(__xludf.DUMMYFUNCTION("TEXTJOIN("";"", TRUE, FILTER($B$2:$B$14794, #REF!=$D$2:$D$14794))"),"#N/A")</f>
        <v>#N/A</v>
      </c>
    </row>
    <row r="13742">
      <c r="B13742" s="4" t="s">
        <v>4096</v>
      </c>
      <c r="C13742" s="12" t="str">
        <f>IFERROR(__xludf.DUMMYFUNCTION("TEXTJOIN("";"", TRUE, FILTER($B$2:$B$14794, #REF!=$D$2:$D$14794))"),"#N/A")</f>
        <v>#N/A</v>
      </c>
    </row>
    <row r="13743">
      <c r="B13743" s="4" t="s">
        <v>4096</v>
      </c>
      <c r="C13743" s="12" t="str">
        <f>IFERROR(__xludf.DUMMYFUNCTION("TEXTJOIN("";"", TRUE, FILTER($B$2:$B$14794, #REF!=$D$2:$D$14794))"),"#N/A")</f>
        <v>#N/A</v>
      </c>
    </row>
    <row r="13744">
      <c r="B13744" s="4" t="s">
        <v>4096</v>
      </c>
      <c r="C13744" s="12" t="str">
        <f>IFERROR(__xludf.DUMMYFUNCTION("TEXTJOIN("";"", TRUE, FILTER($B$2:$B$14794, #REF!=$D$2:$D$14794))"),"#N/A")</f>
        <v>#N/A</v>
      </c>
    </row>
    <row r="13745">
      <c r="B13745" s="4" t="s">
        <v>4096</v>
      </c>
      <c r="C13745" s="12" t="str">
        <f>IFERROR(__xludf.DUMMYFUNCTION("TEXTJOIN("";"", TRUE, FILTER($B$2:$B$14794, #REF!=$D$2:$D$14794))"),"#N/A")</f>
        <v>#N/A</v>
      </c>
    </row>
    <row r="13746">
      <c r="B13746" s="4" t="s">
        <v>4098</v>
      </c>
      <c r="C13746" s="12" t="str">
        <f>IFERROR(__xludf.DUMMYFUNCTION("TEXTJOIN("";"", TRUE, FILTER($B$2:$B$14794, #REF!=$D$2:$D$14794))"),"#N/A")</f>
        <v>#N/A</v>
      </c>
    </row>
    <row r="13747">
      <c r="B13747" s="4" t="s">
        <v>4098</v>
      </c>
      <c r="C13747" s="12" t="str">
        <f>IFERROR(__xludf.DUMMYFUNCTION("TEXTJOIN("";"", TRUE, FILTER($B$2:$B$14794, #REF!=$D$2:$D$14794))"),"#N/A")</f>
        <v>#N/A</v>
      </c>
    </row>
    <row r="13748">
      <c r="B13748" s="4" t="s">
        <v>4098</v>
      </c>
      <c r="C13748" s="12" t="str">
        <f>IFERROR(__xludf.DUMMYFUNCTION("TEXTJOIN("";"", TRUE, FILTER($B$2:$B$14794, #REF!=$D$2:$D$14794))"),"#N/A")</f>
        <v>#N/A</v>
      </c>
    </row>
    <row r="13749">
      <c r="B13749" s="4" t="s">
        <v>4098</v>
      </c>
      <c r="C13749" s="12" t="str">
        <f>IFERROR(__xludf.DUMMYFUNCTION("TEXTJOIN("";"", TRUE, FILTER($B$2:$B$14794, #REF!=$D$2:$D$14794))"),"#N/A")</f>
        <v>#N/A</v>
      </c>
    </row>
    <row r="13750">
      <c r="B13750" s="4" t="s">
        <v>4098</v>
      </c>
      <c r="C13750" s="12" t="str">
        <f>IFERROR(__xludf.DUMMYFUNCTION("TEXTJOIN("";"", TRUE, FILTER($B$2:$B$14794, #REF!=$D$2:$D$14794))"),"#N/A")</f>
        <v>#N/A</v>
      </c>
    </row>
    <row r="13751">
      <c r="B13751" s="4" t="s">
        <v>4098</v>
      </c>
      <c r="C13751" s="12" t="str">
        <f>IFERROR(__xludf.DUMMYFUNCTION("TEXTJOIN("";"", TRUE, FILTER($B$2:$B$14794, #REF!=$D$2:$D$14794))"),"#N/A")</f>
        <v>#N/A</v>
      </c>
    </row>
    <row r="13752">
      <c r="B13752" s="4" t="s">
        <v>4098</v>
      </c>
      <c r="C13752" s="12" t="str">
        <f>IFERROR(__xludf.DUMMYFUNCTION("TEXTJOIN("";"", TRUE, FILTER($B$2:$B$14794, #REF!=$D$2:$D$14794))"),"#N/A")</f>
        <v>#N/A</v>
      </c>
    </row>
    <row r="13753">
      <c r="B13753" s="4" t="s">
        <v>4098</v>
      </c>
      <c r="C13753" s="12" t="str">
        <f>IFERROR(__xludf.DUMMYFUNCTION("TEXTJOIN("";"", TRUE, FILTER($B$2:$B$14794, #REF!=$D$2:$D$14794))"),"#N/A")</f>
        <v>#N/A</v>
      </c>
    </row>
    <row r="13754">
      <c r="B13754" s="4" t="s">
        <v>4098</v>
      </c>
      <c r="C13754" s="12" t="str">
        <f>IFERROR(__xludf.DUMMYFUNCTION("TEXTJOIN("";"", TRUE, FILTER($B$2:$B$14794, #REF!=$D$2:$D$14794))"),"#N/A")</f>
        <v>#N/A</v>
      </c>
    </row>
    <row r="13755">
      <c r="B13755" s="4" t="s">
        <v>4098</v>
      </c>
      <c r="C13755" s="12" t="str">
        <f>IFERROR(__xludf.DUMMYFUNCTION("TEXTJOIN("";"", TRUE, FILTER($B$2:$B$14794, #REF!=$D$2:$D$14794))"),"#N/A")</f>
        <v>#N/A</v>
      </c>
    </row>
    <row r="13756">
      <c r="B13756" s="4" t="s">
        <v>4100</v>
      </c>
      <c r="C13756" s="12" t="str">
        <f>IFERROR(__xludf.DUMMYFUNCTION("TEXTJOIN("";"", TRUE, FILTER($B$2:$B$14794, #REF!=$D$2:$D$14794))"),"#N/A")</f>
        <v>#N/A</v>
      </c>
    </row>
    <row r="13757">
      <c r="B13757" s="4" t="s">
        <v>4100</v>
      </c>
      <c r="C13757" s="12" t="str">
        <f>IFERROR(__xludf.DUMMYFUNCTION("TEXTJOIN("";"", TRUE, FILTER($B$2:$B$14794, #REF!=$D$2:$D$14794))"),"#N/A")</f>
        <v>#N/A</v>
      </c>
    </row>
    <row r="13758">
      <c r="B13758" s="4" t="s">
        <v>4100</v>
      </c>
      <c r="C13758" s="12" t="str">
        <f>IFERROR(__xludf.DUMMYFUNCTION("TEXTJOIN("";"", TRUE, FILTER($B$2:$B$14794, #REF!=$D$2:$D$14794))"),"#N/A")</f>
        <v>#N/A</v>
      </c>
    </row>
    <row r="13759">
      <c r="B13759" s="4" t="s">
        <v>4100</v>
      </c>
      <c r="C13759" s="12" t="str">
        <f>IFERROR(__xludf.DUMMYFUNCTION("TEXTJOIN("";"", TRUE, FILTER($B$2:$B$14794, #REF!=$D$2:$D$14794))"),"#N/A")</f>
        <v>#N/A</v>
      </c>
    </row>
    <row r="13760">
      <c r="B13760" s="4" t="s">
        <v>4100</v>
      </c>
      <c r="C13760" s="12" t="str">
        <f>IFERROR(__xludf.DUMMYFUNCTION("TEXTJOIN("";"", TRUE, FILTER($B$2:$B$14794, #REF!=$D$2:$D$14794))"),"#N/A")</f>
        <v>#N/A</v>
      </c>
    </row>
    <row r="13761">
      <c r="B13761" s="4" t="s">
        <v>4100</v>
      </c>
      <c r="C13761" s="12" t="str">
        <f>IFERROR(__xludf.DUMMYFUNCTION("TEXTJOIN("";"", TRUE, FILTER($B$2:$B$14794, #REF!=$D$2:$D$14794))"),"#N/A")</f>
        <v>#N/A</v>
      </c>
    </row>
    <row r="13762">
      <c r="B13762" s="4" t="s">
        <v>4100</v>
      </c>
      <c r="C13762" s="12" t="str">
        <f>IFERROR(__xludf.DUMMYFUNCTION("TEXTJOIN("";"", TRUE, FILTER($B$2:$B$14794, #REF!=$D$2:$D$14794))"),"#N/A")</f>
        <v>#N/A</v>
      </c>
    </row>
    <row r="13763">
      <c r="B13763" s="4" t="s">
        <v>4100</v>
      </c>
      <c r="C13763" s="12" t="str">
        <f>IFERROR(__xludf.DUMMYFUNCTION("TEXTJOIN("";"", TRUE, FILTER($B$2:$B$14794, #REF!=$D$2:$D$14794))"),"#N/A")</f>
        <v>#N/A</v>
      </c>
    </row>
    <row r="13764">
      <c r="B13764" s="4" t="s">
        <v>4100</v>
      </c>
      <c r="C13764" s="12" t="str">
        <f>IFERROR(__xludf.DUMMYFUNCTION("TEXTJOIN("";"", TRUE, FILTER($B$2:$B$14794, #REF!=$D$2:$D$14794))"),"#N/A")</f>
        <v>#N/A</v>
      </c>
    </row>
    <row r="13765">
      <c r="B13765" s="4" t="s">
        <v>4100</v>
      </c>
      <c r="C13765" s="12" t="str">
        <f>IFERROR(__xludf.DUMMYFUNCTION("TEXTJOIN("";"", TRUE, FILTER($B$2:$B$14794, #REF!=$D$2:$D$14794))"),"#N/A")</f>
        <v>#N/A</v>
      </c>
    </row>
    <row r="13766">
      <c r="B13766" s="4" t="s">
        <v>4102</v>
      </c>
      <c r="C13766" s="12" t="str">
        <f>IFERROR(__xludf.DUMMYFUNCTION("TEXTJOIN("";"", TRUE, FILTER($B$2:$B$14794, #REF!=$D$2:$D$14794))"),"#N/A")</f>
        <v>#N/A</v>
      </c>
    </row>
    <row r="13767">
      <c r="B13767" s="4" t="s">
        <v>4102</v>
      </c>
      <c r="C13767" s="12" t="str">
        <f>IFERROR(__xludf.DUMMYFUNCTION("TEXTJOIN("";"", TRUE, FILTER($B$2:$B$14794, #REF!=$D$2:$D$14794))"),"#N/A")</f>
        <v>#N/A</v>
      </c>
    </row>
    <row r="13768">
      <c r="B13768" s="4" t="s">
        <v>4102</v>
      </c>
      <c r="C13768" s="12" t="str">
        <f>IFERROR(__xludf.DUMMYFUNCTION("TEXTJOIN("";"", TRUE, FILTER($B$2:$B$14794, #REF!=$D$2:$D$14794))"),"#N/A")</f>
        <v>#N/A</v>
      </c>
    </row>
    <row r="13769">
      <c r="B13769" s="4" t="s">
        <v>4102</v>
      </c>
      <c r="C13769" s="12" t="str">
        <f>IFERROR(__xludf.DUMMYFUNCTION("TEXTJOIN("";"", TRUE, FILTER($B$2:$B$14794, #REF!=$D$2:$D$14794))"),"#N/A")</f>
        <v>#N/A</v>
      </c>
    </row>
    <row r="13770">
      <c r="B13770" s="4" t="s">
        <v>4102</v>
      </c>
      <c r="C13770" s="12" t="str">
        <f>IFERROR(__xludf.DUMMYFUNCTION("TEXTJOIN("";"", TRUE, FILTER($B$2:$B$14794, #REF!=$D$2:$D$14794))"),"#N/A")</f>
        <v>#N/A</v>
      </c>
    </row>
    <row r="13771">
      <c r="B13771" s="4" t="s">
        <v>4102</v>
      </c>
      <c r="C13771" s="12" t="str">
        <f>IFERROR(__xludf.DUMMYFUNCTION("TEXTJOIN("";"", TRUE, FILTER($B$2:$B$14794, #REF!=$D$2:$D$14794))"),"#N/A")</f>
        <v>#N/A</v>
      </c>
    </row>
    <row r="13772">
      <c r="B13772" s="4" t="s">
        <v>4102</v>
      </c>
      <c r="C13772" s="12" t="str">
        <f>IFERROR(__xludf.DUMMYFUNCTION("TEXTJOIN("";"", TRUE, FILTER($B$2:$B$14794, #REF!=$D$2:$D$14794))"),"#N/A")</f>
        <v>#N/A</v>
      </c>
    </row>
    <row r="13773">
      <c r="B13773" s="4" t="s">
        <v>4102</v>
      </c>
      <c r="C13773" s="12" t="str">
        <f>IFERROR(__xludf.DUMMYFUNCTION("TEXTJOIN("";"", TRUE, FILTER($B$2:$B$14794, #REF!=$D$2:$D$14794))"),"#N/A")</f>
        <v>#N/A</v>
      </c>
    </row>
    <row r="13774">
      <c r="B13774" s="4" t="s">
        <v>4102</v>
      </c>
      <c r="C13774" s="12" t="str">
        <f>IFERROR(__xludf.DUMMYFUNCTION("TEXTJOIN("";"", TRUE, FILTER($B$2:$B$14794, #REF!=$D$2:$D$14794))"),"#N/A")</f>
        <v>#N/A</v>
      </c>
    </row>
    <row r="13775">
      <c r="B13775" s="4" t="s">
        <v>4102</v>
      </c>
      <c r="C13775" s="12" t="str">
        <f>IFERROR(__xludf.DUMMYFUNCTION("TEXTJOIN("";"", TRUE, FILTER($B$2:$B$14794, #REF!=$D$2:$D$14794))"),"#N/A")</f>
        <v>#N/A</v>
      </c>
    </row>
    <row r="13776">
      <c r="B13776" s="4" t="s">
        <v>4104</v>
      </c>
      <c r="C13776" s="12" t="str">
        <f>IFERROR(__xludf.DUMMYFUNCTION("TEXTJOIN("";"", TRUE, FILTER($B$2:$B$14794, #REF!=$D$2:$D$14794))"),"#N/A")</f>
        <v>#N/A</v>
      </c>
    </row>
    <row r="13777">
      <c r="B13777" s="4" t="s">
        <v>4104</v>
      </c>
      <c r="C13777" s="12" t="str">
        <f>IFERROR(__xludf.DUMMYFUNCTION("TEXTJOIN("";"", TRUE, FILTER($B$2:$B$14794, #REF!=$D$2:$D$14794))"),"#N/A")</f>
        <v>#N/A</v>
      </c>
    </row>
    <row r="13778">
      <c r="B13778" s="4" t="s">
        <v>4104</v>
      </c>
      <c r="C13778" s="12" t="str">
        <f>IFERROR(__xludf.DUMMYFUNCTION("TEXTJOIN("";"", TRUE, FILTER($B$2:$B$14794, #REF!=$D$2:$D$14794))"),"#N/A")</f>
        <v>#N/A</v>
      </c>
    </row>
    <row r="13779">
      <c r="B13779" s="4" t="s">
        <v>4104</v>
      </c>
      <c r="C13779" s="12" t="str">
        <f>IFERROR(__xludf.DUMMYFUNCTION("TEXTJOIN("";"", TRUE, FILTER($B$2:$B$14794, #REF!=$D$2:$D$14794))"),"#N/A")</f>
        <v>#N/A</v>
      </c>
    </row>
    <row r="13780">
      <c r="B13780" s="4" t="s">
        <v>4104</v>
      </c>
      <c r="C13780" s="12" t="str">
        <f>IFERROR(__xludf.DUMMYFUNCTION("TEXTJOIN("";"", TRUE, FILTER($B$2:$B$14794, #REF!=$D$2:$D$14794))"),"#N/A")</f>
        <v>#N/A</v>
      </c>
    </row>
    <row r="13781">
      <c r="B13781" s="4" t="s">
        <v>4104</v>
      </c>
      <c r="C13781" s="12" t="str">
        <f>IFERROR(__xludf.DUMMYFUNCTION("TEXTJOIN("";"", TRUE, FILTER($B$2:$B$14794, #REF!=$D$2:$D$14794))"),"#N/A")</f>
        <v>#N/A</v>
      </c>
    </row>
    <row r="13782">
      <c r="B13782" s="4" t="s">
        <v>4104</v>
      </c>
      <c r="C13782" s="12" t="str">
        <f>IFERROR(__xludf.DUMMYFUNCTION("TEXTJOIN("";"", TRUE, FILTER($B$2:$B$14794, #REF!=$D$2:$D$14794))"),"#N/A")</f>
        <v>#N/A</v>
      </c>
    </row>
    <row r="13783">
      <c r="B13783" s="4" t="s">
        <v>4104</v>
      </c>
      <c r="C13783" s="12" t="str">
        <f>IFERROR(__xludf.DUMMYFUNCTION("TEXTJOIN("";"", TRUE, FILTER($B$2:$B$14794, #REF!=$D$2:$D$14794))"),"#N/A")</f>
        <v>#N/A</v>
      </c>
    </row>
    <row r="13784">
      <c r="B13784" s="4" t="s">
        <v>4104</v>
      </c>
      <c r="C13784" s="12" t="str">
        <f>IFERROR(__xludf.DUMMYFUNCTION("TEXTJOIN("";"", TRUE, FILTER($B$2:$B$14794, #REF!=$D$2:$D$14794))"),"#N/A")</f>
        <v>#N/A</v>
      </c>
    </row>
    <row r="13785">
      <c r="B13785" s="4" t="s">
        <v>4104</v>
      </c>
      <c r="C13785" s="12" t="str">
        <f>IFERROR(__xludf.DUMMYFUNCTION("TEXTJOIN("";"", TRUE, FILTER($B$2:$B$14794, #REF!=$D$2:$D$14794))"),"#N/A")</f>
        <v>#N/A</v>
      </c>
    </row>
    <row r="13786">
      <c r="B13786" s="4" t="s">
        <v>4106</v>
      </c>
      <c r="C13786" s="12" t="str">
        <f>IFERROR(__xludf.DUMMYFUNCTION("TEXTJOIN("";"", TRUE, FILTER($B$2:$B$14794, #REF!=$D$2:$D$14794))"),"#N/A")</f>
        <v>#N/A</v>
      </c>
    </row>
    <row r="13787">
      <c r="B13787" s="4" t="s">
        <v>4106</v>
      </c>
      <c r="C13787" s="12" t="str">
        <f>IFERROR(__xludf.DUMMYFUNCTION("TEXTJOIN("";"", TRUE, FILTER($B$2:$B$14794, #REF!=$D$2:$D$14794))"),"#N/A")</f>
        <v>#N/A</v>
      </c>
    </row>
    <row r="13788">
      <c r="B13788" s="4" t="s">
        <v>4106</v>
      </c>
      <c r="C13788" s="12" t="str">
        <f>IFERROR(__xludf.DUMMYFUNCTION("TEXTJOIN("";"", TRUE, FILTER($B$2:$B$14794, #REF!=$D$2:$D$14794))"),"#N/A")</f>
        <v>#N/A</v>
      </c>
    </row>
    <row r="13789">
      <c r="B13789" s="4" t="s">
        <v>4106</v>
      </c>
      <c r="C13789" s="12" t="str">
        <f>IFERROR(__xludf.DUMMYFUNCTION("TEXTJOIN("";"", TRUE, FILTER($B$2:$B$14794, #REF!=$D$2:$D$14794))"),"#N/A")</f>
        <v>#N/A</v>
      </c>
    </row>
    <row r="13790">
      <c r="B13790" s="4" t="s">
        <v>4106</v>
      </c>
      <c r="C13790" s="12" t="str">
        <f>IFERROR(__xludf.DUMMYFUNCTION("TEXTJOIN("";"", TRUE, FILTER($B$2:$B$14794, #REF!=$D$2:$D$14794))"),"#N/A")</f>
        <v>#N/A</v>
      </c>
    </row>
    <row r="13791">
      <c r="B13791" s="4" t="s">
        <v>4106</v>
      </c>
      <c r="C13791" s="12" t="str">
        <f>IFERROR(__xludf.DUMMYFUNCTION("TEXTJOIN("";"", TRUE, FILTER($B$2:$B$14794, #REF!=$D$2:$D$14794))"),"#N/A")</f>
        <v>#N/A</v>
      </c>
    </row>
    <row r="13792">
      <c r="B13792" s="4" t="s">
        <v>4106</v>
      </c>
      <c r="C13792" s="12" t="str">
        <f>IFERROR(__xludf.DUMMYFUNCTION("TEXTJOIN("";"", TRUE, FILTER($B$2:$B$14794, #REF!=$D$2:$D$14794))"),"#N/A")</f>
        <v>#N/A</v>
      </c>
    </row>
    <row r="13793">
      <c r="B13793" s="4" t="s">
        <v>4106</v>
      </c>
      <c r="C13793" s="12" t="str">
        <f>IFERROR(__xludf.DUMMYFUNCTION("TEXTJOIN("";"", TRUE, FILTER($B$2:$B$14794, #REF!=$D$2:$D$14794))"),"#N/A")</f>
        <v>#N/A</v>
      </c>
    </row>
    <row r="13794">
      <c r="B13794" s="4" t="s">
        <v>4106</v>
      </c>
      <c r="C13794" s="12" t="str">
        <f>IFERROR(__xludf.DUMMYFUNCTION("TEXTJOIN("";"", TRUE, FILTER($B$2:$B$14794, #REF!=$D$2:$D$14794))"),"#N/A")</f>
        <v>#N/A</v>
      </c>
    </row>
    <row r="13795">
      <c r="B13795" s="4" t="s">
        <v>4106</v>
      </c>
      <c r="C13795" s="12" t="str">
        <f>IFERROR(__xludf.DUMMYFUNCTION("TEXTJOIN("";"", TRUE, FILTER($B$2:$B$14794, #REF!=$D$2:$D$14794))"),"#N/A")</f>
        <v>#N/A</v>
      </c>
    </row>
    <row r="13796">
      <c r="B13796" s="4" t="s">
        <v>4108</v>
      </c>
      <c r="C13796" s="12" t="str">
        <f>IFERROR(__xludf.DUMMYFUNCTION("TEXTJOIN("";"", TRUE, FILTER($B$2:$B$14794, #REF!=$D$2:$D$14794))"),"#N/A")</f>
        <v>#N/A</v>
      </c>
    </row>
    <row r="13797">
      <c r="B13797" s="4" t="s">
        <v>4108</v>
      </c>
      <c r="C13797" s="12" t="str">
        <f>IFERROR(__xludf.DUMMYFUNCTION("TEXTJOIN("";"", TRUE, FILTER($B$2:$B$14794, #REF!=$D$2:$D$14794))"),"#N/A")</f>
        <v>#N/A</v>
      </c>
    </row>
    <row r="13798">
      <c r="B13798" s="4" t="s">
        <v>4108</v>
      </c>
      <c r="C13798" s="12" t="str">
        <f>IFERROR(__xludf.DUMMYFUNCTION("TEXTJOIN("";"", TRUE, FILTER($B$2:$B$14794, #REF!=$D$2:$D$14794))"),"#N/A")</f>
        <v>#N/A</v>
      </c>
    </row>
    <row r="13799">
      <c r="B13799" s="4" t="s">
        <v>4108</v>
      </c>
      <c r="C13799" s="12" t="str">
        <f>IFERROR(__xludf.DUMMYFUNCTION("TEXTJOIN("";"", TRUE, FILTER($B$2:$B$14794, #REF!=$D$2:$D$14794))"),"#N/A")</f>
        <v>#N/A</v>
      </c>
    </row>
    <row r="13800">
      <c r="B13800" s="4" t="s">
        <v>4108</v>
      </c>
      <c r="C13800" s="12" t="str">
        <f>IFERROR(__xludf.DUMMYFUNCTION("TEXTJOIN("";"", TRUE, FILTER($B$2:$B$14794, #REF!=$D$2:$D$14794))"),"#N/A")</f>
        <v>#N/A</v>
      </c>
    </row>
    <row r="13801">
      <c r="B13801" s="4" t="s">
        <v>4108</v>
      </c>
      <c r="C13801" s="12" t="str">
        <f>IFERROR(__xludf.DUMMYFUNCTION("TEXTJOIN("";"", TRUE, FILTER($B$2:$B$14794, #REF!=$D$2:$D$14794))"),"#N/A")</f>
        <v>#N/A</v>
      </c>
    </row>
    <row r="13802">
      <c r="B13802" s="4" t="s">
        <v>4108</v>
      </c>
      <c r="C13802" s="12" t="str">
        <f>IFERROR(__xludf.DUMMYFUNCTION("TEXTJOIN("";"", TRUE, FILTER($B$2:$B$14794, #REF!=$D$2:$D$14794))"),"#N/A")</f>
        <v>#N/A</v>
      </c>
    </row>
    <row r="13803">
      <c r="B13803" s="4" t="s">
        <v>4108</v>
      </c>
      <c r="C13803" s="12" t="str">
        <f>IFERROR(__xludf.DUMMYFUNCTION("TEXTJOIN("";"", TRUE, FILTER($B$2:$B$14794, #REF!=$D$2:$D$14794))"),"#N/A")</f>
        <v>#N/A</v>
      </c>
    </row>
    <row r="13804">
      <c r="B13804" s="4" t="s">
        <v>4108</v>
      </c>
      <c r="C13804" s="12" t="str">
        <f>IFERROR(__xludf.DUMMYFUNCTION("TEXTJOIN("";"", TRUE, FILTER($B$2:$B$14794, #REF!=$D$2:$D$14794))"),"#N/A")</f>
        <v>#N/A</v>
      </c>
    </row>
    <row r="13805">
      <c r="B13805" s="4" t="s">
        <v>4108</v>
      </c>
      <c r="C13805" s="12" t="str">
        <f>IFERROR(__xludf.DUMMYFUNCTION("TEXTJOIN("";"", TRUE, FILTER($B$2:$B$14794, #REF!=$D$2:$D$14794))"),"#N/A")</f>
        <v>#N/A</v>
      </c>
    </row>
    <row r="13806">
      <c r="B13806" s="4" t="s">
        <v>4110</v>
      </c>
      <c r="C13806" s="12" t="str">
        <f>IFERROR(__xludf.DUMMYFUNCTION("TEXTJOIN("";"", TRUE, FILTER($B$2:$B$14794, #REF!=$D$2:$D$14794))"),"#N/A")</f>
        <v>#N/A</v>
      </c>
    </row>
    <row r="13807">
      <c r="B13807" s="4" t="s">
        <v>4110</v>
      </c>
      <c r="C13807" s="12" t="str">
        <f>IFERROR(__xludf.DUMMYFUNCTION("TEXTJOIN("";"", TRUE, FILTER($B$2:$B$14794, #REF!=$D$2:$D$14794))"),"#N/A")</f>
        <v>#N/A</v>
      </c>
    </row>
    <row r="13808">
      <c r="B13808" s="4" t="s">
        <v>4110</v>
      </c>
      <c r="C13808" s="12" t="str">
        <f>IFERROR(__xludf.DUMMYFUNCTION("TEXTJOIN("";"", TRUE, FILTER($B$2:$B$14794, #REF!=$D$2:$D$14794))"),"#N/A")</f>
        <v>#N/A</v>
      </c>
    </row>
    <row r="13809">
      <c r="B13809" s="4" t="s">
        <v>4110</v>
      </c>
      <c r="C13809" s="12" t="str">
        <f>IFERROR(__xludf.DUMMYFUNCTION("TEXTJOIN("";"", TRUE, FILTER($B$2:$B$14794, #REF!=$D$2:$D$14794))"),"#N/A")</f>
        <v>#N/A</v>
      </c>
    </row>
    <row r="13810">
      <c r="B13810" s="4" t="s">
        <v>4110</v>
      </c>
      <c r="C13810" s="12" t="str">
        <f>IFERROR(__xludf.DUMMYFUNCTION("TEXTJOIN("";"", TRUE, FILTER($B$2:$B$14794, #REF!=$D$2:$D$14794))"),"#N/A")</f>
        <v>#N/A</v>
      </c>
    </row>
    <row r="13811">
      <c r="B13811" s="4" t="s">
        <v>4110</v>
      </c>
      <c r="C13811" s="12" t="str">
        <f>IFERROR(__xludf.DUMMYFUNCTION("TEXTJOIN("";"", TRUE, FILTER($B$2:$B$14794, #REF!=$D$2:$D$14794))"),"#N/A")</f>
        <v>#N/A</v>
      </c>
    </row>
    <row r="13812">
      <c r="B13812" s="4" t="s">
        <v>4110</v>
      </c>
      <c r="C13812" s="12" t="str">
        <f>IFERROR(__xludf.DUMMYFUNCTION("TEXTJOIN("";"", TRUE, FILTER($B$2:$B$14794, #REF!=$D$2:$D$14794))"),"#N/A")</f>
        <v>#N/A</v>
      </c>
    </row>
    <row r="13813">
      <c r="B13813" s="4" t="s">
        <v>4110</v>
      </c>
      <c r="C13813" s="12" t="str">
        <f>IFERROR(__xludf.DUMMYFUNCTION("TEXTJOIN("";"", TRUE, FILTER($B$2:$B$14794, #REF!=$D$2:$D$14794))"),"#N/A")</f>
        <v>#N/A</v>
      </c>
    </row>
    <row r="13814">
      <c r="B13814" s="4" t="s">
        <v>4113</v>
      </c>
      <c r="C13814" s="12" t="str">
        <f>IFERROR(__xludf.DUMMYFUNCTION("TEXTJOIN("";"", TRUE, FILTER($B$2:$B$14794, #REF!=$D$2:$D$14794))"),"#N/A")</f>
        <v>#N/A</v>
      </c>
    </row>
    <row r="13815">
      <c r="B13815" s="4" t="s">
        <v>4113</v>
      </c>
      <c r="C13815" s="12" t="str">
        <f>IFERROR(__xludf.DUMMYFUNCTION("TEXTJOIN("";"", TRUE, FILTER($B$2:$B$14794, #REF!=$D$2:$D$14794))"),"#N/A")</f>
        <v>#N/A</v>
      </c>
    </row>
    <row r="13816">
      <c r="B13816" s="4" t="s">
        <v>4113</v>
      </c>
      <c r="C13816" s="12" t="str">
        <f>IFERROR(__xludf.DUMMYFUNCTION("TEXTJOIN("";"", TRUE, FILTER($B$2:$B$14794, #REF!=$D$2:$D$14794))"),"#N/A")</f>
        <v>#N/A</v>
      </c>
    </row>
    <row r="13817">
      <c r="B13817" s="4" t="s">
        <v>4113</v>
      </c>
      <c r="C13817" s="12" t="str">
        <f>IFERROR(__xludf.DUMMYFUNCTION("TEXTJOIN("";"", TRUE, FILTER($B$2:$B$14794, #REF!=$D$2:$D$14794))"),"#N/A")</f>
        <v>#N/A</v>
      </c>
    </row>
    <row r="13818">
      <c r="B13818" s="4" t="s">
        <v>4113</v>
      </c>
      <c r="C13818" s="12" t="str">
        <f>IFERROR(__xludf.DUMMYFUNCTION("TEXTJOIN("";"", TRUE, FILTER($B$2:$B$14794, #REF!=$D$2:$D$14794))"),"#N/A")</f>
        <v>#N/A</v>
      </c>
    </row>
    <row r="13819">
      <c r="B13819" s="4" t="s">
        <v>4113</v>
      </c>
      <c r="C13819" s="12" t="str">
        <f>IFERROR(__xludf.DUMMYFUNCTION("TEXTJOIN("";"", TRUE, FILTER($B$2:$B$14794, #REF!=$D$2:$D$14794))"),"#N/A")</f>
        <v>#N/A</v>
      </c>
    </row>
    <row r="13820">
      <c r="B13820" s="4" t="s">
        <v>4113</v>
      </c>
      <c r="C13820" s="12" t="str">
        <f>IFERROR(__xludf.DUMMYFUNCTION("TEXTJOIN("";"", TRUE, FILTER($B$2:$B$14794, #REF!=$D$2:$D$14794))"),"#N/A")</f>
        <v>#N/A</v>
      </c>
    </row>
    <row r="13821">
      <c r="B13821" s="4" t="s">
        <v>4113</v>
      </c>
      <c r="C13821" s="12" t="str">
        <f>IFERROR(__xludf.DUMMYFUNCTION("TEXTJOIN("";"", TRUE, FILTER($B$2:$B$14794, #REF!=$D$2:$D$14794))"),"#N/A")</f>
        <v>#N/A</v>
      </c>
    </row>
    <row r="13822">
      <c r="B13822" s="4" t="s">
        <v>4113</v>
      </c>
      <c r="C13822" s="12" t="str">
        <f>IFERROR(__xludf.DUMMYFUNCTION("TEXTJOIN("";"", TRUE, FILTER($B$2:$B$14794, #REF!=$D$2:$D$14794))"),"#N/A")</f>
        <v>#N/A</v>
      </c>
    </row>
    <row r="13823">
      <c r="B13823" s="4" t="s">
        <v>4113</v>
      </c>
      <c r="C13823" s="12" t="str">
        <f>IFERROR(__xludf.DUMMYFUNCTION("TEXTJOIN("";"", TRUE, FILTER($B$2:$B$14794, #REF!=$D$2:$D$14794))"),"#N/A")</f>
        <v>#N/A</v>
      </c>
    </row>
    <row r="13824">
      <c r="B13824" s="4" t="s">
        <v>4115</v>
      </c>
      <c r="C13824" s="12" t="str">
        <f>IFERROR(__xludf.DUMMYFUNCTION("TEXTJOIN("";"", TRUE, FILTER($B$2:$B$14794, #REF!=$D$2:$D$14794))"),"#N/A")</f>
        <v>#N/A</v>
      </c>
    </row>
    <row r="13825">
      <c r="B13825" s="4" t="s">
        <v>4115</v>
      </c>
      <c r="C13825" s="12" t="str">
        <f>IFERROR(__xludf.DUMMYFUNCTION("TEXTJOIN("";"", TRUE, FILTER($B$2:$B$14794, #REF!=$D$2:$D$14794))"),"#N/A")</f>
        <v>#N/A</v>
      </c>
    </row>
    <row r="13826">
      <c r="B13826" s="4" t="s">
        <v>4115</v>
      </c>
      <c r="C13826" s="12" t="str">
        <f>IFERROR(__xludf.DUMMYFUNCTION("TEXTJOIN("";"", TRUE, FILTER($B$2:$B$14794, #REF!=$D$2:$D$14794))"),"#N/A")</f>
        <v>#N/A</v>
      </c>
    </row>
    <row r="13827">
      <c r="B13827" s="4" t="s">
        <v>4115</v>
      </c>
      <c r="C13827" s="12" t="str">
        <f>IFERROR(__xludf.DUMMYFUNCTION("TEXTJOIN("";"", TRUE, FILTER($B$2:$B$14794, #REF!=$D$2:$D$14794))"),"#N/A")</f>
        <v>#N/A</v>
      </c>
    </row>
    <row r="13828">
      <c r="B13828" s="4" t="s">
        <v>4115</v>
      </c>
      <c r="C13828" s="12" t="str">
        <f>IFERROR(__xludf.DUMMYFUNCTION("TEXTJOIN("";"", TRUE, FILTER($B$2:$B$14794, #REF!=$D$2:$D$14794))"),"#N/A")</f>
        <v>#N/A</v>
      </c>
    </row>
    <row r="13829">
      <c r="B13829" s="4" t="s">
        <v>4115</v>
      </c>
      <c r="C13829" s="12" t="str">
        <f>IFERROR(__xludf.DUMMYFUNCTION("TEXTJOIN("";"", TRUE, FILTER($B$2:$B$14794, #REF!=$D$2:$D$14794))"),"#N/A")</f>
        <v>#N/A</v>
      </c>
    </row>
    <row r="13830">
      <c r="B13830" s="4" t="s">
        <v>4115</v>
      </c>
      <c r="C13830" s="12" t="str">
        <f>IFERROR(__xludf.DUMMYFUNCTION("TEXTJOIN("";"", TRUE, FILTER($B$2:$B$14794, #REF!=$D$2:$D$14794))"),"#N/A")</f>
        <v>#N/A</v>
      </c>
    </row>
    <row r="13831">
      <c r="B13831" s="4" t="s">
        <v>4115</v>
      </c>
      <c r="C13831" s="12" t="str">
        <f>IFERROR(__xludf.DUMMYFUNCTION("TEXTJOIN("";"", TRUE, FILTER($B$2:$B$14794, #REF!=$D$2:$D$14794))"),"#N/A")</f>
        <v>#N/A</v>
      </c>
    </row>
    <row r="13832">
      <c r="B13832" s="4" t="s">
        <v>4115</v>
      </c>
      <c r="C13832" s="12" t="str">
        <f>IFERROR(__xludf.DUMMYFUNCTION("TEXTJOIN("";"", TRUE, FILTER($B$2:$B$14794, #REF!=$D$2:$D$14794))"),"#N/A")</f>
        <v>#N/A</v>
      </c>
    </row>
    <row r="13833">
      <c r="B13833" s="4" t="s">
        <v>4115</v>
      </c>
      <c r="C13833" s="12" t="str">
        <f>IFERROR(__xludf.DUMMYFUNCTION("TEXTJOIN("";"", TRUE, FILTER($B$2:$B$14794, #REF!=$D$2:$D$14794))"),"#N/A")</f>
        <v>#N/A</v>
      </c>
    </row>
    <row r="13834">
      <c r="B13834" s="4" t="s">
        <v>4118</v>
      </c>
      <c r="C13834" s="12" t="str">
        <f>IFERROR(__xludf.DUMMYFUNCTION("TEXTJOIN("";"", TRUE, FILTER($B$2:$B$14794, #REF!=$D$2:$D$14794))"),"#N/A")</f>
        <v>#N/A</v>
      </c>
    </row>
    <row r="13835">
      <c r="B13835" s="4" t="s">
        <v>4118</v>
      </c>
      <c r="C13835" s="12" t="str">
        <f>IFERROR(__xludf.DUMMYFUNCTION("TEXTJOIN("";"", TRUE, FILTER($B$2:$B$14794, #REF!=$D$2:$D$14794))"),"#N/A")</f>
        <v>#N/A</v>
      </c>
    </row>
    <row r="13836">
      <c r="B13836" s="4" t="s">
        <v>4118</v>
      </c>
      <c r="C13836" s="12" t="str">
        <f>IFERROR(__xludf.DUMMYFUNCTION("TEXTJOIN("";"", TRUE, FILTER($B$2:$B$14794, #REF!=$D$2:$D$14794))"),"#N/A")</f>
        <v>#N/A</v>
      </c>
    </row>
    <row r="13837">
      <c r="B13837" s="4" t="s">
        <v>4118</v>
      </c>
      <c r="C13837" s="12" t="str">
        <f>IFERROR(__xludf.DUMMYFUNCTION("TEXTJOIN("";"", TRUE, FILTER($B$2:$B$14794, #REF!=$D$2:$D$14794))"),"#N/A")</f>
        <v>#N/A</v>
      </c>
    </row>
    <row r="13838">
      <c r="B13838" s="4" t="s">
        <v>4118</v>
      </c>
      <c r="C13838" s="12" t="str">
        <f>IFERROR(__xludf.DUMMYFUNCTION("TEXTJOIN("";"", TRUE, FILTER($B$2:$B$14794, #REF!=$D$2:$D$14794))"),"#N/A")</f>
        <v>#N/A</v>
      </c>
    </row>
    <row r="13839">
      <c r="B13839" s="4" t="s">
        <v>4118</v>
      </c>
      <c r="C13839" s="12" t="str">
        <f>IFERROR(__xludf.DUMMYFUNCTION("TEXTJOIN("";"", TRUE, FILTER($B$2:$B$14794, #REF!=$D$2:$D$14794))"),"#N/A")</f>
        <v>#N/A</v>
      </c>
    </row>
    <row r="13840">
      <c r="B13840" s="4" t="s">
        <v>4118</v>
      </c>
      <c r="C13840" s="12" t="str">
        <f>IFERROR(__xludf.DUMMYFUNCTION("TEXTJOIN("";"", TRUE, FILTER($B$2:$B$14794, #REF!=$D$2:$D$14794))"),"#N/A")</f>
        <v>#N/A</v>
      </c>
    </row>
    <row r="13841">
      <c r="B13841" s="4" t="s">
        <v>4118</v>
      </c>
      <c r="C13841" s="12" t="str">
        <f>IFERROR(__xludf.DUMMYFUNCTION("TEXTJOIN("";"", TRUE, FILTER($B$2:$B$14794, #REF!=$D$2:$D$14794))"),"#N/A")</f>
        <v>#N/A</v>
      </c>
    </row>
    <row r="13842">
      <c r="B13842" s="4" t="s">
        <v>4120</v>
      </c>
      <c r="C13842" s="12" t="str">
        <f>IFERROR(__xludf.DUMMYFUNCTION("TEXTJOIN("";"", TRUE, FILTER($B$2:$B$14794, #REF!=$D$2:$D$14794))"),"#N/A")</f>
        <v>#N/A</v>
      </c>
    </row>
    <row r="13843">
      <c r="B13843" s="4" t="s">
        <v>4120</v>
      </c>
      <c r="C13843" s="12" t="str">
        <f>IFERROR(__xludf.DUMMYFUNCTION("TEXTJOIN("";"", TRUE, FILTER($B$2:$B$14794, #REF!=$D$2:$D$14794))"),"#N/A")</f>
        <v>#N/A</v>
      </c>
    </row>
    <row r="13844">
      <c r="B13844" s="4" t="s">
        <v>4120</v>
      </c>
      <c r="C13844" s="12" t="str">
        <f>IFERROR(__xludf.DUMMYFUNCTION("TEXTJOIN("";"", TRUE, FILTER($B$2:$B$14794, #REF!=$D$2:$D$14794))"),"#N/A")</f>
        <v>#N/A</v>
      </c>
    </row>
    <row r="13845">
      <c r="B13845" s="4" t="s">
        <v>4120</v>
      </c>
      <c r="C13845" s="12" t="str">
        <f>IFERROR(__xludf.DUMMYFUNCTION("TEXTJOIN("";"", TRUE, FILTER($B$2:$B$14794, #REF!=$D$2:$D$14794))"),"#N/A")</f>
        <v>#N/A</v>
      </c>
    </row>
    <row r="13846">
      <c r="B13846" s="4" t="s">
        <v>4120</v>
      </c>
      <c r="C13846" s="12" t="str">
        <f>IFERROR(__xludf.DUMMYFUNCTION("TEXTJOIN("";"", TRUE, FILTER($B$2:$B$14794, #REF!=$D$2:$D$14794))"),"#N/A")</f>
        <v>#N/A</v>
      </c>
    </row>
    <row r="13847">
      <c r="B13847" s="4" t="s">
        <v>4120</v>
      </c>
      <c r="C13847" s="12" t="str">
        <f>IFERROR(__xludf.DUMMYFUNCTION("TEXTJOIN("";"", TRUE, FILTER($B$2:$B$14794, #REF!=$D$2:$D$14794))"),"#N/A")</f>
        <v>#N/A</v>
      </c>
    </row>
    <row r="13848">
      <c r="B13848" s="4" t="s">
        <v>4120</v>
      </c>
      <c r="C13848" s="12" t="str">
        <f>IFERROR(__xludf.DUMMYFUNCTION("TEXTJOIN("";"", TRUE, FILTER($B$2:$B$14794, #REF!=$D$2:$D$14794))"),"#N/A")</f>
        <v>#N/A</v>
      </c>
    </row>
    <row r="13849">
      <c r="B13849" s="4" t="s">
        <v>4120</v>
      </c>
      <c r="C13849" s="12" t="str">
        <f>IFERROR(__xludf.DUMMYFUNCTION("TEXTJOIN("";"", TRUE, FILTER($B$2:$B$14794, #REF!=$D$2:$D$14794))"),"#N/A")</f>
        <v>#N/A</v>
      </c>
    </row>
    <row r="13850">
      <c r="B13850" s="4" t="s">
        <v>4120</v>
      </c>
      <c r="C13850" s="12" t="str">
        <f>IFERROR(__xludf.DUMMYFUNCTION("TEXTJOIN("";"", TRUE, FILTER($B$2:$B$14794, #REF!=$D$2:$D$14794))"),"#N/A")</f>
        <v>#N/A</v>
      </c>
    </row>
    <row r="13851">
      <c r="B13851" s="4" t="s">
        <v>4120</v>
      </c>
      <c r="C13851" s="12" t="str">
        <f>IFERROR(__xludf.DUMMYFUNCTION("TEXTJOIN("";"", TRUE, FILTER($B$2:$B$14794, #REF!=$D$2:$D$14794))"),"#N/A")</f>
        <v>#N/A</v>
      </c>
    </row>
    <row r="13852">
      <c r="B13852" s="4" t="s">
        <v>4122</v>
      </c>
      <c r="C13852" s="12" t="str">
        <f>IFERROR(__xludf.DUMMYFUNCTION("TEXTJOIN("";"", TRUE, FILTER($B$2:$B$14794, #REF!=$D$2:$D$14794))"),"#N/A")</f>
        <v>#N/A</v>
      </c>
    </row>
    <row r="13853">
      <c r="B13853" s="4" t="s">
        <v>4122</v>
      </c>
      <c r="C13853" s="12" t="str">
        <f>IFERROR(__xludf.DUMMYFUNCTION("TEXTJOIN("";"", TRUE, FILTER($B$2:$B$14794, #REF!=$D$2:$D$14794))"),"#N/A")</f>
        <v>#N/A</v>
      </c>
    </row>
    <row r="13854">
      <c r="B13854" s="4" t="s">
        <v>4122</v>
      </c>
      <c r="C13854" s="12" t="str">
        <f>IFERROR(__xludf.DUMMYFUNCTION("TEXTJOIN("";"", TRUE, FILTER($B$2:$B$14794, #REF!=$D$2:$D$14794))"),"#N/A")</f>
        <v>#N/A</v>
      </c>
    </row>
    <row r="13855">
      <c r="B13855" s="4" t="s">
        <v>4122</v>
      </c>
      <c r="C13855" s="12" t="str">
        <f>IFERROR(__xludf.DUMMYFUNCTION("TEXTJOIN("";"", TRUE, FILTER($B$2:$B$14794, #REF!=$D$2:$D$14794))"),"#N/A")</f>
        <v>#N/A</v>
      </c>
    </row>
    <row r="13856">
      <c r="B13856" s="4" t="s">
        <v>4122</v>
      </c>
      <c r="C13856" s="12" t="str">
        <f>IFERROR(__xludf.DUMMYFUNCTION("TEXTJOIN("";"", TRUE, FILTER($B$2:$B$14794, #REF!=$D$2:$D$14794))"),"#N/A")</f>
        <v>#N/A</v>
      </c>
    </row>
    <row r="13857">
      <c r="B13857" s="4" t="s">
        <v>4122</v>
      </c>
      <c r="C13857" s="12" t="str">
        <f>IFERROR(__xludf.DUMMYFUNCTION("TEXTJOIN("";"", TRUE, FILTER($B$2:$B$14794, #REF!=$D$2:$D$14794))"),"#N/A")</f>
        <v>#N/A</v>
      </c>
    </row>
    <row r="13858">
      <c r="B13858" s="4" t="s">
        <v>4122</v>
      </c>
      <c r="C13858" s="12" t="str">
        <f>IFERROR(__xludf.DUMMYFUNCTION("TEXTJOIN("";"", TRUE, FILTER($B$2:$B$14794, #REF!=$D$2:$D$14794))"),"#N/A")</f>
        <v>#N/A</v>
      </c>
    </row>
    <row r="13859">
      <c r="B13859" s="4" t="s">
        <v>4122</v>
      </c>
      <c r="C13859" s="12" t="str">
        <f>IFERROR(__xludf.DUMMYFUNCTION("TEXTJOIN("";"", TRUE, FILTER($B$2:$B$14794, #REF!=$D$2:$D$14794))"),"#N/A")</f>
        <v>#N/A</v>
      </c>
    </row>
    <row r="13860">
      <c r="B13860" s="4" t="s">
        <v>4122</v>
      </c>
      <c r="C13860" s="12" t="str">
        <f>IFERROR(__xludf.DUMMYFUNCTION("TEXTJOIN("";"", TRUE, FILTER($B$2:$B$14794, #REF!=$D$2:$D$14794))"),"#N/A")</f>
        <v>#N/A</v>
      </c>
    </row>
    <row r="13861">
      <c r="B13861" s="4" t="s">
        <v>4124</v>
      </c>
      <c r="C13861" s="12" t="str">
        <f>IFERROR(__xludf.DUMMYFUNCTION("TEXTJOIN("";"", TRUE, FILTER($B$2:$B$14794, #REF!=$D$2:$D$14794))"),"#N/A")</f>
        <v>#N/A</v>
      </c>
    </row>
    <row r="13862">
      <c r="B13862" s="4" t="s">
        <v>4124</v>
      </c>
      <c r="C13862" s="12" t="str">
        <f>IFERROR(__xludf.DUMMYFUNCTION("TEXTJOIN("";"", TRUE, FILTER($B$2:$B$14794, #REF!=$D$2:$D$14794))"),"#N/A")</f>
        <v>#N/A</v>
      </c>
    </row>
    <row r="13863">
      <c r="B13863" s="4" t="s">
        <v>4124</v>
      </c>
      <c r="C13863" s="12" t="str">
        <f>IFERROR(__xludf.DUMMYFUNCTION("TEXTJOIN("";"", TRUE, FILTER($B$2:$B$14794, #REF!=$D$2:$D$14794))"),"#N/A")</f>
        <v>#N/A</v>
      </c>
    </row>
    <row r="13864">
      <c r="B13864" s="4" t="s">
        <v>4124</v>
      </c>
      <c r="C13864" s="12" t="str">
        <f>IFERROR(__xludf.DUMMYFUNCTION("TEXTJOIN("";"", TRUE, FILTER($B$2:$B$14794, #REF!=$D$2:$D$14794))"),"#N/A")</f>
        <v>#N/A</v>
      </c>
    </row>
    <row r="13865">
      <c r="B13865" s="4" t="s">
        <v>4124</v>
      </c>
      <c r="C13865" s="12" t="str">
        <f>IFERROR(__xludf.DUMMYFUNCTION("TEXTJOIN("";"", TRUE, FILTER($B$2:$B$14794, #REF!=$D$2:$D$14794))"),"#N/A")</f>
        <v>#N/A</v>
      </c>
    </row>
    <row r="13866">
      <c r="B13866" s="4" t="s">
        <v>4124</v>
      </c>
      <c r="C13866" s="12" t="str">
        <f>IFERROR(__xludf.DUMMYFUNCTION("TEXTJOIN("";"", TRUE, FILTER($B$2:$B$14794, #REF!=$D$2:$D$14794))"),"#N/A")</f>
        <v>#N/A</v>
      </c>
    </row>
    <row r="13867">
      <c r="B13867" s="4" t="s">
        <v>4124</v>
      </c>
      <c r="C13867" s="12" t="str">
        <f>IFERROR(__xludf.DUMMYFUNCTION("TEXTJOIN("";"", TRUE, FILTER($B$2:$B$14794, #REF!=$D$2:$D$14794))"),"#N/A")</f>
        <v>#N/A</v>
      </c>
    </row>
    <row r="13868">
      <c r="B13868" s="4" t="s">
        <v>4124</v>
      </c>
      <c r="C13868" s="12" t="str">
        <f>IFERROR(__xludf.DUMMYFUNCTION("TEXTJOIN("";"", TRUE, FILTER($B$2:$B$14794, #REF!=$D$2:$D$14794))"),"#N/A")</f>
        <v>#N/A</v>
      </c>
    </row>
    <row r="13869">
      <c r="B13869" s="4" t="s">
        <v>4124</v>
      </c>
      <c r="C13869" s="12" t="str">
        <f>IFERROR(__xludf.DUMMYFUNCTION("TEXTJOIN("";"", TRUE, FILTER($B$2:$B$14794, #REF!=$D$2:$D$14794))"),"#N/A")</f>
        <v>#N/A</v>
      </c>
    </row>
    <row r="13870">
      <c r="B13870" s="4" t="s">
        <v>4126</v>
      </c>
      <c r="C13870" s="12" t="str">
        <f>IFERROR(__xludf.DUMMYFUNCTION("TEXTJOIN("";"", TRUE, FILTER($B$2:$B$14794, #REF!=$D$2:$D$14794))"),"#N/A")</f>
        <v>#N/A</v>
      </c>
    </row>
    <row r="13871">
      <c r="B13871" s="4" t="s">
        <v>4126</v>
      </c>
      <c r="C13871" s="12" t="str">
        <f>IFERROR(__xludf.DUMMYFUNCTION("TEXTJOIN("";"", TRUE, FILTER($B$2:$B$14794, #REF!=$D$2:$D$14794))"),"#N/A")</f>
        <v>#N/A</v>
      </c>
    </row>
    <row r="13872">
      <c r="B13872" s="4" t="s">
        <v>4126</v>
      </c>
      <c r="C13872" s="12" t="str">
        <f>IFERROR(__xludf.DUMMYFUNCTION("TEXTJOIN("";"", TRUE, FILTER($B$2:$B$14794, #REF!=$D$2:$D$14794))"),"#N/A")</f>
        <v>#N/A</v>
      </c>
    </row>
    <row r="13873">
      <c r="B13873" s="4" t="s">
        <v>4126</v>
      </c>
      <c r="C13873" s="12" t="str">
        <f>IFERROR(__xludf.DUMMYFUNCTION("TEXTJOIN("";"", TRUE, FILTER($B$2:$B$14794, #REF!=$D$2:$D$14794))"),"#N/A")</f>
        <v>#N/A</v>
      </c>
    </row>
    <row r="13874">
      <c r="B13874" s="4" t="s">
        <v>4126</v>
      </c>
      <c r="C13874" s="12" t="str">
        <f>IFERROR(__xludf.DUMMYFUNCTION("TEXTJOIN("";"", TRUE, FILTER($B$2:$B$14794, #REF!=$D$2:$D$14794))"),"#N/A")</f>
        <v>#N/A</v>
      </c>
    </row>
    <row r="13875">
      <c r="B13875" s="4" t="s">
        <v>4126</v>
      </c>
      <c r="C13875" s="12" t="str">
        <f>IFERROR(__xludf.DUMMYFUNCTION("TEXTJOIN("";"", TRUE, FILTER($B$2:$B$14794, #REF!=$D$2:$D$14794))"),"#N/A")</f>
        <v>#N/A</v>
      </c>
    </row>
    <row r="13876">
      <c r="B13876" s="4" t="s">
        <v>4126</v>
      </c>
      <c r="C13876" s="12" t="str">
        <f>IFERROR(__xludf.DUMMYFUNCTION("TEXTJOIN("";"", TRUE, FILTER($B$2:$B$14794, #REF!=$D$2:$D$14794))"),"#N/A")</f>
        <v>#N/A</v>
      </c>
    </row>
    <row r="13877">
      <c r="B13877" s="4" t="s">
        <v>4126</v>
      </c>
      <c r="C13877" s="12" t="str">
        <f>IFERROR(__xludf.DUMMYFUNCTION("TEXTJOIN("";"", TRUE, FILTER($B$2:$B$14794, #REF!=$D$2:$D$14794))"),"#N/A")</f>
        <v>#N/A</v>
      </c>
    </row>
    <row r="13878">
      <c r="B13878" s="4" t="s">
        <v>4128</v>
      </c>
      <c r="C13878" s="12" t="str">
        <f>IFERROR(__xludf.DUMMYFUNCTION("TEXTJOIN("";"", TRUE, FILTER($B$2:$B$14794, #REF!=$D$2:$D$14794))"),"#N/A")</f>
        <v>#N/A</v>
      </c>
    </row>
    <row r="13879">
      <c r="B13879" s="4" t="s">
        <v>4128</v>
      </c>
      <c r="C13879" s="12" t="str">
        <f>IFERROR(__xludf.DUMMYFUNCTION("TEXTJOIN("";"", TRUE, FILTER($B$2:$B$14794, #REF!=$D$2:$D$14794))"),"#N/A")</f>
        <v>#N/A</v>
      </c>
    </row>
    <row r="13880">
      <c r="B13880" s="4" t="s">
        <v>4128</v>
      </c>
      <c r="C13880" s="12" t="str">
        <f>IFERROR(__xludf.DUMMYFUNCTION("TEXTJOIN("";"", TRUE, FILTER($B$2:$B$14794, #REF!=$D$2:$D$14794))"),"#N/A")</f>
        <v>#N/A</v>
      </c>
    </row>
    <row r="13881">
      <c r="B13881" s="4" t="s">
        <v>4128</v>
      </c>
      <c r="C13881" s="12" t="str">
        <f>IFERROR(__xludf.DUMMYFUNCTION("TEXTJOIN("";"", TRUE, FILTER($B$2:$B$14794, #REF!=$D$2:$D$14794))"),"#N/A")</f>
        <v>#N/A</v>
      </c>
    </row>
    <row r="13882">
      <c r="B13882" s="4" t="s">
        <v>4128</v>
      </c>
      <c r="C13882" s="12" t="str">
        <f>IFERROR(__xludf.DUMMYFUNCTION("TEXTJOIN("";"", TRUE, FILTER($B$2:$B$14794, #REF!=$D$2:$D$14794))"),"#N/A")</f>
        <v>#N/A</v>
      </c>
    </row>
    <row r="13883">
      <c r="B13883" s="4" t="s">
        <v>4128</v>
      </c>
      <c r="C13883" s="12" t="str">
        <f>IFERROR(__xludf.DUMMYFUNCTION("TEXTJOIN("";"", TRUE, FILTER($B$2:$B$14794, #REF!=$D$2:$D$14794))"),"#N/A")</f>
        <v>#N/A</v>
      </c>
    </row>
    <row r="13884">
      <c r="B13884" s="4" t="s">
        <v>4128</v>
      </c>
      <c r="C13884" s="12" t="str">
        <f>IFERROR(__xludf.DUMMYFUNCTION("TEXTJOIN("";"", TRUE, FILTER($B$2:$B$14794, #REF!=$D$2:$D$14794))"),"#N/A")</f>
        <v>#N/A</v>
      </c>
    </row>
    <row r="13885">
      <c r="B13885" s="4" t="s">
        <v>4128</v>
      </c>
      <c r="C13885" s="12" t="str">
        <f>IFERROR(__xludf.DUMMYFUNCTION("TEXTJOIN("";"", TRUE, FILTER($B$2:$B$14794, #REF!=$D$2:$D$14794))"),"#N/A")</f>
        <v>#N/A</v>
      </c>
    </row>
    <row r="13886">
      <c r="B13886" s="4" t="s">
        <v>4128</v>
      </c>
      <c r="C13886" s="12" t="str">
        <f>IFERROR(__xludf.DUMMYFUNCTION("TEXTJOIN("";"", TRUE, FILTER($B$2:$B$14794, #REF!=$D$2:$D$14794))"),"#N/A")</f>
        <v>#N/A</v>
      </c>
    </row>
    <row r="13887">
      <c r="B13887" s="4" t="s">
        <v>4130</v>
      </c>
      <c r="C13887" s="12" t="str">
        <f>IFERROR(__xludf.DUMMYFUNCTION("TEXTJOIN("";"", TRUE, FILTER($B$2:$B$14794, #REF!=$D$2:$D$14794))"),"#N/A")</f>
        <v>#N/A</v>
      </c>
    </row>
    <row r="13888">
      <c r="B13888" s="4" t="s">
        <v>4130</v>
      </c>
      <c r="C13888" s="12" t="str">
        <f>IFERROR(__xludf.DUMMYFUNCTION("TEXTJOIN("";"", TRUE, FILTER($B$2:$B$14794, #REF!=$D$2:$D$14794))"),"#N/A")</f>
        <v>#N/A</v>
      </c>
    </row>
    <row r="13889">
      <c r="B13889" s="4" t="s">
        <v>4130</v>
      </c>
      <c r="C13889" s="12" t="str">
        <f>IFERROR(__xludf.DUMMYFUNCTION("TEXTJOIN("";"", TRUE, FILTER($B$2:$B$14794, #REF!=$D$2:$D$14794))"),"#N/A")</f>
        <v>#N/A</v>
      </c>
    </row>
    <row r="13890">
      <c r="B13890" s="4" t="s">
        <v>4130</v>
      </c>
      <c r="C13890" s="12" t="str">
        <f>IFERROR(__xludf.DUMMYFUNCTION("TEXTJOIN("";"", TRUE, FILTER($B$2:$B$14794, #REF!=$D$2:$D$14794))"),"#N/A")</f>
        <v>#N/A</v>
      </c>
    </row>
    <row r="13891">
      <c r="B13891" s="4" t="s">
        <v>4130</v>
      </c>
      <c r="C13891" s="12" t="str">
        <f>IFERROR(__xludf.DUMMYFUNCTION("TEXTJOIN("";"", TRUE, FILTER($B$2:$B$14794, #REF!=$D$2:$D$14794))"),"#N/A")</f>
        <v>#N/A</v>
      </c>
    </row>
    <row r="13892">
      <c r="B13892" s="4" t="s">
        <v>4130</v>
      </c>
      <c r="C13892" s="12" t="str">
        <f>IFERROR(__xludf.DUMMYFUNCTION("TEXTJOIN("";"", TRUE, FILTER($B$2:$B$14794, #REF!=$D$2:$D$14794))"),"#N/A")</f>
        <v>#N/A</v>
      </c>
    </row>
    <row r="13893">
      <c r="B13893" s="4" t="s">
        <v>4130</v>
      </c>
      <c r="C13893" s="12" t="str">
        <f>IFERROR(__xludf.DUMMYFUNCTION("TEXTJOIN("";"", TRUE, FILTER($B$2:$B$14794, #REF!=$D$2:$D$14794))"),"#N/A")</f>
        <v>#N/A</v>
      </c>
    </row>
    <row r="13894">
      <c r="B13894" s="4" t="s">
        <v>4130</v>
      </c>
      <c r="C13894" s="12" t="str">
        <f>IFERROR(__xludf.DUMMYFUNCTION("TEXTJOIN("";"", TRUE, FILTER($B$2:$B$14794, #REF!=$D$2:$D$14794))"),"#N/A")</f>
        <v>#N/A</v>
      </c>
    </row>
    <row r="13895">
      <c r="B13895" s="4" t="s">
        <v>4132</v>
      </c>
      <c r="C13895" s="12" t="str">
        <f>IFERROR(__xludf.DUMMYFUNCTION("TEXTJOIN("";"", TRUE, FILTER($B$2:$B$14794, #REF!=$D$2:$D$14794))"),"#N/A")</f>
        <v>#N/A</v>
      </c>
    </row>
    <row r="13896">
      <c r="B13896" s="4" t="s">
        <v>4132</v>
      </c>
      <c r="C13896" s="12" t="str">
        <f>IFERROR(__xludf.DUMMYFUNCTION("TEXTJOIN("";"", TRUE, FILTER($B$2:$B$14794, #REF!=$D$2:$D$14794))"),"#N/A")</f>
        <v>#N/A</v>
      </c>
    </row>
    <row r="13897">
      <c r="B13897" s="4" t="s">
        <v>4132</v>
      </c>
      <c r="C13897" s="12" t="str">
        <f>IFERROR(__xludf.DUMMYFUNCTION("TEXTJOIN("";"", TRUE, FILTER($B$2:$B$14794, #REF!=$D$2:$D$14794))"),"#N/A")</f>
        <v>#N/A</v>
      </c>
    </row>
    <row r="13898">
      <c r="B13898" s="4" t="s">
        <v>4132</v>
      </c>
      <c r="C13898" s="12" t="str">
        <f>IFERROR(__xludf.DUMMYFUNCTION("TEXTJOIN("";"", TRUE, FILTER($B$2:$B$14794, #REF!=$D$2:$D$14794))"),"#N/A")</f>
        <v>#N/A</v>
      </c>
    </row>
    <row r="13899">
      <c r="B13899" s="4" t="s">
        <v>4132</v>
      </c>
      <c r="C13899" s="12" t="str">
        <f>IFERROR(__xludf.DUMMYFUNCTION("TEXTJOIN("";"", TRUE, FILTER($B$2:$B$14794, #REF!=$D$2:$D$14794))"),"#N/A")</f>
        <v>#N/A</v>
      </c>
    </row>
    <row r="13900">
      <c r="B13900" s="4" t="s">
        <v>4132</v>
      </c>
      <c r="C13900" s="12" t="str">
        <f>IFERROR(__xludf.DUMMYFUNCTION("TEXTJOIN("";"", TRUE, FILTER($B$2:$B$14794, #REF!=$D$2:$D$14794))"),"#N/A")</f>
        <v>#N/A</v>
      </c>
    </row>
    <row r="13901">
      <c r="B13901" s="4" t="s">
        <v>4134</v>
      </c>
      <c r="C13901" s="12" t="str">
        <f>IFERROR(__xludf.DUMMYFUNCTION("TEXTJOIN("";"", TRUE, FILTER($B$2:$B$14794, #REF!=$D$2:$D$14794))"),"#N/A")</f>
        <v>#N/A</v>
      </c>
    </row>
    <row r="13902">
      <c r="B13902" s="4" t="s">
        <v>4134</v>
      </c>
      <c r="C13902" s="12" t="str">
        <f>IFERROR(__xludf.DUMMYFUNCTION("TEXTJOIN("";"", TRUE, FILTER($B$2:$B$14794, #REF!=$D$2:$D$14794))"),"#N/A")</f>
        <v>#N/A</v>
      </c>
    </row>
    <row r="13903">
      <c r="B13903" s="4" t="s">
        <v>4134</v>
      </c>
      <c r="C13903" s="12" t="str">
        <f>IFERROR(__xludf.DUMMYFUNCTION("TEXTJOIN("";"", TRUE, FILTER($B$2:$B$14794, #REF!=$D$2:$D$14794))"),"#N/A")</f>
        <v>#N/A</v>
      </c>
    </row>
    <row r="13904">
      <c r="B13904" s="4" t="s">
        <v>4134</v>
      </c>
      <c r="C13904" s="12" t="str">
        <f>IFERROR(__xludf.DUMMYFUNCTION("TEXTJOIN("";"", TRUE, FILTER($B$2:$B$14794, #REF!=$D$2:$D$14794))"),"#N/A")</f>
        <v>#N/A</v>
      </c>
    </row>
    <row r="13905">
      <c r="B13905" s="4" t="s">
        <v>4134</v>
      </c>
      <c r="C13905" s="12" t="str">
        <f>IFERROR(__xludf.DUMMYFUNCTION("TEXTJOIN("";"", TRUE, FILTER($B$2:$B$14794, #REF!=$D$2:$D$14794))"),"#N/A")</f>
        <v>#N/A</v>
      </c>
    </row>
    <row r="13906">
      <c r="B13906" s="4" t="s">
        <v>4134</v>
      </c>
      <c r="C13906" s="12" t="str">
        <f>IFERROR(__xludf.DUMMYFUNCTION("TEXTJOIN("";"", TRUE, FILTER($B$2:$B$14794, #REF!=$D$2:$D$14794))"),"#N/A")</f>
        <v>#N/A</v>
      </c>
    </row>
    <row r="13907">
      <c r="B13907" s="4" t="s">
        <v>4134</v>
      </c>
      <c r="C13907" s="12" t="str">
        <f>IFERROR(__xludf.DUMMYFUNCTION("TEXTJOIN("";"", TRUE, FILTER($B$2:$B$14794, #REF!=$D$2:$D$14794))"),"#N/A")</f>
        <v>#N/A</v>
      </c>
    </row>
    <row r="13908">
      <c r="B13908" s="4" t="s">
        <v>4134</v>
      </c>
      <c r="C13908" s="12" t="str">
        <f>IFERROR(__xludf.DUMMYFUNCTION("TEXTJOIN("";"", TRUE, FILTER($B$2:$B$14794, #REF!=$D$2:$D$14794))"),"#N/A")</f>
        <v>#N/A</v>
      </c>
    </row>
    <row r="13909">
      <c r="B13909" s="4" t="s">
        <v>4134</v>
      </c>
      <c r="C13909" s="12" t="str">
        <f>IFERROR(__xludf.DUMMYFUNCTION("TEXTJOIN("";"", TRUE, FILTER($B$2:$B$14794, #REF!=$D$2:$D$14794))"),"#N/A")</f>
        <v>#N/A</v>
      </c>
    </row>
    <row r="13910">
      <c r="B13910" s="4" t="s">
        <v>4134</v>
      </c>
      <c r="C13910" s="12" t="str">
        <f>IFERROR(__xludf.DUMMYFUNCTION("TEXTJOIN("";"", TRUE, FILTER($B$2:$B$14794, #REF!=$D$2:$D$14794))"),"#N/A")</f>
        <v>#N/A</v>
      </c>
    </row>
    <row r="13911">
      <c r="B13911" s="4" t="s">
        <v>4136</v>
      </c>
      <c r="C13911" s="12" t="str">
        <f>IFERROR(__xludf.DUMMYFUNCTION("TEXTJOIN("";"", TRUE, FILTER($B$2:$B$14794, #REF!=$D$2:$D$14794))"),"#N/A")</f>
        <v>#N/A</v>
      </c>
    </row>
    <row r="13912">
      <c r="B13912" s="4" t="s">
        <v>4136</v>
      </c>
      <c r="C13912" s="12" t="str">
        <f>IFERROR(__xludf.DUMMYFUNCTION("TEXTJOIN("";"", TRUE, FILTER($B$2:$B$14794, #REF!=$D$2:$D$14794))"),"#N/A")</f>
        <v>#N/A</v>
      </c>
    </row>
    <row r="13913">
      <c r="B13913" s="4" t="s">
        <v>4136</v>
      </c>
      <c r="C13913" s="12" t="str">
        <f>IFERROR(__xludf.DUMMYFUNCTION("TEXTJOIN("";"", TRUE, FILTER($B$2:$B$14794, #REF!=$D$2:$D$14794))"),"#N/A")</f>
        <v>#N/A</v>
      </c>
    </row>
    <row r="13914">
      <c r="B13914" s="4" t="s">
        <v>4136</v>
      </c>
      <c r="C13914" s="12" t="str">
        <f>IFERROR(__xludf.DUMMYFUNCTION("TEXTJOIN("";"", TRUE, FILTER($B$2:$B$14794, #REF!=$D$2:$D$14794))"),"#N/A")</f>
        <v>#N/A</v>
      </c>
    </row>
    <row r="13915">
      <c r="B13915" s="4" t="s">
        <v>4136</v>
      </c>
      <c r="C13915" s="12" t="str">
        <f>IFERROR(__xludf.DUMMYFUNCTION("TEXTJOIN("";"", TRUE, FILTER($B$2:$B$14794, #REF!=$D$2:$D$14794))"),"#N/A")</f>
        <v>#N/A</v>
      </c>
    </row>
    <row r="13916">
      <c r="B13916" s="4" t="s">
        <v>4138</v>
      </c>
      <c r="C13916" s="12" t="str">
        <f>IFERROR(__xludf.DUMMYFUNCTION("TEXTJOIN("";"", TRUE, FILTER($B$2:$B$14794, #REF!=$D$2:$D$14794))"),"#N/A")</f>
        <v>#N/A</v>
      </c>
    </row>
    <row r="13917">
      <c r="B13917" s="4" t="s">
        <v>4138</v>
      </c>
      <c r="C13917" s="12" t="str">
        <f>IFERROR(__xludf.DUMMYFUNCTION("TEXTJOIN("";"", TRUE, FILTER($B$2:$B$14794, #REF!=$D$2:$D$14794))"),"#N/A")</f>
        <v>#N/A</v>
      </c>
    </row>
    <row r="13918">
      <c r="B13918" s="4" t="s">
        <v>4138</v>
      </c>
      <c r="C13918" s="12" t="str">
        <f>IFERROR(__xludf.DUMMYFUNCTION("TEXTJOIN("";"", TRUE, FILTER($B$2:$B$14794, #REF!=$D$2:$D$14794))"),"#N/A")</f>
        <v>#N/A</v>
      </c>
    </row>
    <row r="13919">
      <c r="B13919" s="4" t="s">
        <v>4138</v>
      </c>
      <c r="C13919" s="12" t="str">
        <f>IFERROR(__xludf.DUMMYFUNCTION("TEXTJOIN("";"", TRUE, FILTER($B$2:$B$14794, #REF!=$D$2:$D$14794))"),"#N/A")</f>
        <v>#N/A</v>
      </c>
    </row>
    <row r="13920">
      <c r="B13920" s="4" t="s">
        <v>4138</v>
      </c>
      <c r="C13920" s="12" t="str">
        <f>IFERROR(__xludf.DUMMYFUNCTION("TEXTJOIN("";"", TRUE, FILTER($B$2:$B$14794, #REF!=$D$2:$D$14794))"),"#N/A")</f>
        <v>#N/A</v>
      </c>
    </row>
    <row r="13921">
      <c r="B13921" s="4" t="s">
        <v>4138</v>
      </c>
      <c r="C13921" s="12" t="str">
        <f>IFERROR(__xludf.DUMMYFUNCTION("TEXTJOIN("";"", TRUE, FILTER($B$2:$B$14794, #REF!=$D$2:$D$14794))"),"#N/A")</f>
        <v>#N/A</v>
      </c>
    </row>
    <row r="13922">
      <c r="B13922" s="4" t="s">
        <v>4138</v>
      </c>
      <c r="C13922" s="12" t="str">
        <f>IFERROR(__xludf.DUMMYFUNCTION("TEXTJOIN("";"", TRUE, FILTER($B$2:$B$14794, #REF!=$D$2:$D$14794))"),"#N/A")</f>
        <v>#N/A</v>
      </c>
    </row>
    <row r="13923">
      <c r="B13923" s="4" t="s">
        <v>4138</v>
      </c>
      <c r="C13923" s="12" t="str">
        <f>IFERROR(__xludf.DUMMYFUNCTION("TEXTJOIN("";"", TRUE, FILTER($B$2:$B$14794, #REF!=$D$2:$D$14794))"),"#N/A")</f>
        <v>#N/A</v>
      </c>
    </row>
    <row r="13924">
      <c r="B13924" s="4" t="s">
        <v>4138</v>
      </c>
      <c r="C13924" s="12" t="str">
        <f>IFERROR(__xludf.DUMMYFUNCTION("TEXTJOIN("";"", TRUE, FILTER($B$2:$B$14794, #REF!=$D$2:$D$14794))"),"#N/A")</f>
        <v>#N/A</v>
      </c>
    </row>
    <row r="13925">
      <c r="B13925" s="4" t="s">
        <v>4138</v>
      </c>
      <c r="C13925" s="12" t="str">
        <f>IFERROR(__xludf.DUMMYFUNCTION("TEXTJOIN("";"", TRUE, FILTER($B$2:$B$14794, #REF!=$D$2:$D$14794))"),"#N/A")</f>
        <v>#N/A</v>
      </c>
    </row>
    <row r="13926">
      <c r="B13926" s="4" t="s">
        <v>4140</v>
      </c>
      <c r="C13926" s="12" t="str">
        <f>IFERROR(__xludf.DUMMYFUNCTION("TEXTJOIN("";"", TRUE, FILTER($B$2:$B$14794, #REF!=$D$2:$D$14794))"),"#N/A")</f>
        <v>#N/A</v>
      </c>
    </row>
    <row r="13927">
      <c r="B13927" s="4" t="s">
        <v>4140</v>
      </c>
      <c r="C13927" s="12" t="str">
        <f>IFERROR(__xludf.DUMMYFUNCTION("TEXTJOIN("";"", TRUE, FILTER($B$2:$B$14794, #REF!=$D$2:$D$14794))"),"#N/A")</f>
        <v>#N/A</v>
      </c>
    </row>
    <row r="13928">
      <c r="B13928" s="4" t="s">
        <v>4140</v>
      </c>
      <c r="C13928" s="12" t="str">
        <f>IFERROR(__xludf.DUMMYFUNCTION("TEXTJOIN("";"", TRUE, FILTER($B$2:$B$14794, #REF!=$D$2:$D$14794))"),"#N/A")</f>
        <v>#N/A</v>
      </c>
    </row>
    <row r="13929">
      <c r="B13929" s="4" t="s">
        <v>4140</v>
      </c>
      <c r="C13929" s="12" t="str">
        <f>IFERROR(__xludf.DUMMYFUNCTION("TEXTJOIN("";"", TRUE, FILTER($B$2:$B$14794, #REF!=$D$2:$D$14794))"),"#N/A")</f>
        <v>#N/A</v>
      </c>
    </row>
    <row r="13930">
      <c r="B13930" s="4" t="s">
        <v>4140</v>
      </c>
      <c r="C13930" s="12" t="str">
        <f>IFERROR(__xludf.DUMMYFUNCTION("TEXTJOIN("";"", TRUE, FILTER($B$2:$B$14794, #REF!=$D$2:$D$14794))"),"#N/A")</f>
        <v>#N/A</v>
      </c>
    </row>
    <row r="13931">
      <c r="B13931" s="4" t="s">
        <v>4140</v>
      </c>
      <c r="C13931" s="12" t="str">
        <f>IFERROR(__xludf.DUMMYFUNCTION("TEXTJOIN("";"", TRUE, FILTER($B$2:$B$14794, #REF!=$D$2:$D$14794))"),"#N/A")</f>
        <v>#N/A</v>
      </c>
    </row>
    <row r="13932">
      <c r="B13932" s="4" t="s">
        <v>4140</v>
      </c>
      <c r="C13932" s="12" t="str">
        <f>IFERROR(__xludf.DUMMYFUNCTION("TEXTJOIN("";"", TRUE, FILTER($B$2:$B$14794, #REF!=$D$2:$D$14794))"),"#N/A")</f>
        <v>#N/A</v>
      </c>
    </row>
    <row r="13933">
      <c r="B13933" s="4" t="s">
        <v>4140</v>
      </c>
      <c r="C13933" s="12" t="str">
        <f>IFERROR(__xludf.DUMMYFUNCTION("TEXTJOIN("";"", TRUE, FILTER($B$2:$B$14794, #REF!=$D$2:$D$14794))"),"#N/A")</f>
        <v>#N/A</v>
      </c>
    </row>
    <row r="13934">
      <c r="B13934" s="4" t="s">
        <v>4140</v>
      </c>
      <c r="C13934" s="12" t="str">
        <f>IFERROR(__xludf.DUMMYFUNCTION("TEXTJOIN("";"", TRUE, FILTER($B$2:$B$14794, #REF!=$D$2:$D$14794))"),"#N/A")</f>
        <v>#N/A</v>
      </c>
    </row>
    <row r="13935">
      <c r="B13935" s="4" t="s">
        <v>4140</v>
      </c>
      <c r="C13935" s="12" t="str">
        <f>IFERROR(__xludf.DUMMYFUNCTION("TEXTJOIN("";"", TRUE, FILTER($B$2:$B$14794, #REF!=$D$2:$D$14794))"),"#N/A")</f>
        <v>#N/A</v>
      </c>
    </row>
    <row r="13936">
      <c r="B13936" s="4" t="s">
        <v>4142</v>
      </c>
      <c r="C13936" s="12" t="str">
        <f>IFERROR(__xludf.DUMMYFUNCTION("TEXTJOIN("";"", TRUE, FILTER($B$2:$B$14794, #REF!=$D$2:$D$14794))"),"#N/A")</f>
        <v>#N/A</v>
      </c>
    </row>
    <row r="13937">
      <c r="B13937" s="4" t="s">
        <v>4142</v>
      </c>
      <c r="C13937" s="12" t="str">
        <f>IFERROR(__xludf.DUMMYFUNCTION("TEXTJOIN("";"", TRUE, FILTER($B$2:$B$14794, #REF!=$D$2:$D$14794))"),"#N/A")</f>
        <v>#N/A</v>
      </c>
    </row>
    <row r="13938">
      <c r="B13938" s="4" t="s">
        <v>4142</v>
      </c>
      <c r="C13938" s="12" t="str">
        <f>IFERROR(__xludf.DUMMYFUNCTION("TEXTJOIN("";"", TRUE, FILTER($B$2:$B$14794, #REF!=$D$2:$D$14794))"),"#N/A")</f>
        <v>#N/A</v>
      </c>
    </row>
    <row r="13939">
      <c r="B13939" s="4" t="s">
        <v>4142</v>
      </c>
      <c r="C13939" s="12" t="str">
        <f>IFERROR(__xludf.DUMMYFUNCTION("TEXTJOIN("";"", TRUE, FILTER($B$2:$B$14794, #REF!=$D$2:$D$14794))"),"#N/A")</f>
        <v>#N/A</v>
      </c>
    </row>
    <row r="13940">
      <c r="B13940" s="4" t="s">
        <v>4142</v>
      </c>
      <c r="C13940" s="12" t="str">
        <f>IFERROR(__xludf.DUMMYFUNCTION("TEXTJOIN("";"", TRUE, FILTER($B$2:$B$14794, #REF!=$D$2:$D$14794))"),"#N/A")</f>
        <v>#N/A</v>
      </c>
    </row>
    <row r="13941">
      <c r="B13941" s="4" t="s">
        <v>4142</v>
      </c>
      <c r="C13941" s="12" t="str">
        <f>IFERROR(__xludf.DUMMYFUNCTION("TEXTJOIN("";"", TRUE, FILTER($B$2:$B$14794, #REF!=$D$2:$D$14794))"),"#N/A")</f>
        <v>#N/A</v>
      </c>
    </row>
    <row r="13942">
      <c r="B13942" s="4" t="s">
        <v>4142</v>
      </c>
      <c r="C13942" s="12" t="str">
        <f>IFERROR(__xludf.DUMMYFUNCTION("TEXTJOIN("";"", TRUE, FILTER($B$2:$B$14794, #REF!=$D$2:$D$14794))"),"#N/A")</f>
        <v>#N/A</v>
      </c>
    </row>
    <row r="13943">
      <c r="B13943" s="4" t="s">
        <v>4142</v>
      </c>
      <c r="C13943" s="12" t="str">
        <f>IFERROR(__xludf.DUMMYFUNCTION("TEXTJOIN("";"", TRUE, FILTER($B$2:$B$14794, #REF!=$D$2:$D$14794))"),"#N/A")</f>
        <v>#N/A</v>
      </c>
    </row>
    <row r="13944">
      <c r="B13944" s="4" t="s">
        <v>4142</v>
      </c>
      <c r="C13944" s="12" t="str">
        <f>IFERROR(__xludf.DUMMYFUNCTION("TEXTJOIN("";"", TRUE, FILTER($B$2:$B$14794, #REF!=$D$2:$D$14794))"),"#N/A")</f>
        <v>#N/A</v>
      </c>
    </row>
    <row r="13945">
      <c r="B13945" s="4" t="s">
        <v>4142</v>
      </c>
      <c r="C13945" s="12" t="str">
        <f>IFERROR(__xludf.DUMMYFUNCTION("TEXTJOIN("";"", TRUE, FILTER($B$2:$B$14794, #REF!=$D$2:$D$14794))"),"#N/A")</f>
        <v>#N/A</v>
      </c>
    </row>
    <row r="13946">
      <c r="B13946" s="4" t="s">
        <v>4144</v>
      </c>
      <c r="C13946" s="12" t="str">
        <f>IFERROR(__xludf.DUMMYFUNCTION("TEXTJOIN("";"", TRUE, FILTER($B$2:$B$14794, #REF!=$D$2:$D$14794))"),"#N/A")</f>
        <v>#N/A</v>
      </c>
    </row>
    <row r="13947">
      <c r="B13947" s="4" t="s">
        <v>4144</v>
      </c>
      <c r="C13947" s="12" t="str">
        <f>IFERROR(__xludf.DUMMYFUNCTION("TEXTJOIN("";"", TRUE, FILTER($B$2:$B$14794, #REF!=$D$2:$D$14794))"),"#N/A")</f>
        <v>#N/A</v>
      </c>
    </row>
    <row r="13948">
      <c r="B13948" s="4" t="s">
        <v>4144</v>
      </c>
      <c r="C13948" s="12" t="str">
        <f>IFERROR(__xludf.DUMMYFUNCTION("TEXTJOIN("";"", TRUE, FILTER($B$2:$B$14794, #REF!=$D$2:$D$14794))"),"#N/A")</f>
        <v>#N/A</v>
      </c>
    </row>
    <row r="13949">
      <c r="B13949" s="4" t="s">
        <v>4144</v>
      </c>
      <c r="C13949" s="12" t="str">
        <f>IFERROR(__xludf.DUMMYFUNCTION("TEXTJOIN("";"", TRUE, FILTER($B$2:$B$14794, #REF!=$D$2:$D$14794))"),"#N/A")</f>
        <v>#N/A</v>
      </c>
    </row>
    <row r="13950">
      <c r="B13950" s="4" t="s">
        <v>4144</v>
      </c>
      <c r="C13950" s="12" t="str">
        <f>IFERROR(__xludf.DUMMYFUNCTION("TEXTJOIN("";"", TRUE, FILTER($B$2:$B$14794, #REF!=$D$2:$D$14794))"),"#N/A")</f>
        <v>#N/A</v>
      </c>
    </row>
    <row r="13951">
      <c r="B13951" s="4" t="s">
        <v>4144</v>
      </c>
      <c r="C13951" s="12" t="str">
        <f>IFERROR(__xludf.DUMMYFUNCTION("TEXTJOIN("";"", TRUE, FILTER($B$2:$B$14794, #REF!=$D$2:$D$14794))"),"#N/A")</f>
        <v>#N/A</v>
      </c>
    </row>
    <row r="13952">
      <c r="B13952" s="4" t="s">
        <v>4144</v>
      </c>
      <c r="C13952" s="12" t="str">
        <f>IFERROR(__xludf.DUMMYFUNCTION("TEXTJOIN("";"", TRUE, FILTER($B$2:$B$14794, #REF!=$D$2:$D$14794))"),"#N/A")</f>
        <v>#N/A</v>
      </c>
    </row>
    <row r="13953">
      <c r="B13953" s="4" t="s">
        <v>4144</v>
      </c>
      <c r="C13953" s="12" t="str">
        <f>IFERROR(__xludf.DUMMYFUNCTION("TEXTJOIN("";"", TRUE, FILTER($B$2:$B$14794, #REF!=$D$2:$D$14794))"),"#N/A")</f>
        <v>#N/A</v>
      </c>
    </row>
    <row r="13954">
      <c r="B13954" s="4" t="s">
        <v>4144</v>
      </c>
      <c r="C13954" s="12" t="str">
        <f>IFERROR(__xludf.DUMMYFUNCTION("TEXTJOIN("";"", TRUE, FILTER($B$2:$B$14794, #REF!=$D$2:$D$14794))"),"#N/A")</f>
        <v>#N/A</v>
      </c>
    </row>
    <row r="13955">
      <c r="B13955" s="4" t="s">
        <v>4144</v>
      </c>
      <c r="C13955" s="12" t="str">
        <f>IFERROR(__xludf.DUMMYFUNCTION("TEXTJOIN("";"", TRUE, FILTER($B$2:$B$14794, #REF!=$D$2:$D$14794))"),"#N/A")</f>
        <v>#N/A</v>
      </c>
    </row>
    <row r="13956">
      <c r="B13956" s="4" t="s">
        <v>4146</v>
      </c>
      <c r="C13956" s="12" t="str">
        <f>IFERROR(__xludf.DUMMYFUNCTION("TEXTJOIN("";"", TRUE, FILTER($B$2:$B$14794, #REF!=$D$2:$D$14794))"),"#N/A")</f>
        <v>#N/A</v>
      </c>
    </row>
    <row r="13957">
      <c r="B13957" s="4" t="s">
        <v>4146</v>
      </c>
      <c r="C13957" s="12" t="str">
        <f>IFERROR(__xludf.DUMMYFUNCTION("TEXTJOIN("";"", TRUE, FILTER($B$2:$B$14794, #REF!=$D$2:$D$14794))"),"#N/A")</f>
        <v>#N/A</v>
      </c>
    </row>
    <row r="13958">
      <c r="B13958" s="4" t="s">
        <v>4146</v>
      </c>
      <c r="C13958" s="12" t="str">
        <f>IFERROR(__xludf.DUMMYFUNCTION("TEXTJOIN("";"", TRUE, FILTER($B$2:$B$14794, #REF!=$D$2:$D$14794))"),"#N/A")</f>
        <v>#N/A</v>
      </c>
    </row>
    <row r="13959">
      <c r="B13959" s="4" t="s">
        <v>4146</v>
      </c>
      <c r="C13959" s="12" t="str">
        <f>IFERROR(__xludf.DUMMYFUNCTION("TEXTJOIN("";"", TRUE, FILTER($B$2:$B$14794, #REF!=$D$2:$D$14794))"),"#N/A")</f>
        <v>#N/A</v>
      </c>
    </row>
    <row r="13960">
      <c r="B13960" s="4" t="s">
        <v>4146</v>
      </c>
      <c r="C13960" s="12" t="str">
        <f>IFERROR(__xludf.DUMMYFUNCTION("TEXTJOIN("";"", TRUE, FILTER($B$2:$B$14794, #REF!=$D$2:$D$14794))"),"#N/A")</f>
        <v>#N/A</v>
      </c>
    </row>
    <row r="13961">
      <c r="B13961" s="4" t="s">
        <v>4146</v>
      </c>
      <c r="C13961" s="12" t="str">
        <f>IFERROR(__xludf.DUMMYFUNCTION("TEXTJOIN("";"", TRUE, FILTER($B$2:$B$14794, #REF!=$D$2:$D$14794))"),"#N/A")</f>
        <v>#N/A</v>
      </c>
    </row>
    <row r="13962">
      <c r="B13962" s="4" t="s">
        <v>4146</v>
      </c>
      <c r="C13962" s="12" t="str">
        <f>IFERROR(__xludf.DUMMYFUNCTION("TEXTJOIN("";"", TRUE, FILTER($B$2:$B$14794, #REF!=$D$2:$D$14794))"),"#N/A")</f>
        <v>#N/A</v>
      </c>
    </row>
    <row r="13963">
      <c r="B13963" s="4" t="s">
        <v>4146</v>
      </c>
      <c r="C13963" s="12" t="str">
        <f>IFERROR(__xludf.DUMMYFUNCTION("TEXTJOIN("";"", TRUE, FILTER($B$2:$B$14794, #REF!=$D$2:$D$14794))"),"#N/A")</f>
        <v>#N/A</v>
      </c>
    </row>
    <row r="13964">
      <c r="B13964" s="4" t="s">
        <v>4148</v>
      </c>
      <c r="C13964" s="12" t="str">
        <f>IFERROR(__xludf.DUMMYFUNCTION("TEXTJOIN("";"", TRUE, FILTER($B$2:$B$14794, #REF!=$D$2:$D$14794))"),"#N/A")</f>
        <v>#N/A</v>
      </c>
    </row>
    <row r="13965">
      <c r="B13965" s="4" t="s">
        <v>4148</v>
      </c>
      <c r="C13965" s="12" t="str">
        <f>IFERROR(__xludf.DUMMYFUNCTION("TEXTJOIN("";"", TRUE, FILTER($B$2:$B$14794, #REF!=$D$2:$D$14794))"),"#N/A")</f>
        <v>#N/A</v>
      </c>
    </row>
    <row r="13966">
      <c r="B13966" s="4" t="s">
        <v>4148</v>
      </c>
      <c r="C13966" s="12" t="str">
        <f>IFERROR(__xludf.DUMMYFUNCTION("TEXTJOIN("";"", TRUE, FILTER($B$2:$B$14794, #REF!=$D$2:$D$14794))"),"#N/A")</f>
        <v>#N/A</v>
      </c>
    </row>
    <row r="13967">
      <c r="B13967" s="4" t="s">
        <v>4148</v>
      </c>
      <c r="C13967" s="12" t="str">
        <f>IFERROR(__xludf.DUMMYFUNCTION("TEXTJOIN("";"", TRUE, FILTER($B$2:$B$14794, #REF!=$D$2:$D$14794))"),"#N/A")</f>
        <v>#N/A</v>
      </c>
    </row>
    <row r="13968">
      <c r="B13968" s="4" t="s">
        <v>4148</v>
      </c>
      <c r="C13968" s="12" t="str">
        <f>IFERROR(__xludf.DUMMYFUNCTION("TEXTJOIN("";"", TRUE, FILTER($B$2:$B$14794, #REF!=$D$2:$D$14794))"),"#N/A")</f>
        <v>#N/A</v>
      </c>
    </row>
    <row r="13969">
      <c r="B13969" s="4" t="s">
        <v>4148</v>
      </c>
      <c r="C13969" s="12" t="str">
        <f>IFERROR(__xludf.DUMMYFUNCTION("TEXTJOIN("";"", TRUE, FILTER($B$2:$B$14794, #REF!=$D$2:$D$14794))"),"#N/A")</f>
        <v>#N/A</v>
      </c>
    </row>
    <row r="13970">
      <c r="B13970" s="4" t="s">
        <v>4148</v>
      </c>
      <c r="C13970" s="12" t="str">
        <f>IFERROR(__xludf.DUMMYFUNCTION("TEXTJOIN("";"", TRUE, FILTER($B$2:$B$14794, #REF!=$D$2:$D$14794))"),"#N/A")</f>
        <v>#N/A</v>
      </c>
    </row>
    <row r="13971">
      <c r="B13971" s="4" t="s">
        <v>4148</v>
      </c>
      <c r="C13971" s="12" t="str">
        <f>IFERROR(__xludf.DUMMYFUNCTION("TEXTJOIN("";"", TRUE, FILTER($B$2:$B$14794, #REF!=$D$2:$D$14794))"),"#N/A")</f>
        <v>#N/A</v>
      </c>
    </row>
    <row r="13972">
      <c r="B13972" s="4" t="s">
        <v>4148</v>
      </c>
      <c r="C13972" s="12" t="str">
        <f>IFERROR(__xludf.DUMMYFUNCTION("TEXTJOIN("";"", TRUE, FILTER($B$2:$B$14794, #REF!=$D$2:$D$14794))"),"#N/A")</f>
        <v>#N/A</v>
      </c>
    </row>
    <row r="13973">
      <c r="B13973" s="4" t="s">
        <v>4148</v>
      </c>
      <c r="C13973" s="12" t="str">
        <f>IFERROR(__xludf.DUMMYFUNCTION("TEXTJOIN("";"", TRUE, FILTER($B$2:$B$14794, #REF!=$D$2:$D$14794))"),"#N/A")</f>
        <v>#N/A</v>
      </c>
    </row>
    <row r="13974">
      <c r="B13974" s="4" t="s">
        <v>4150</v>
      </c>
      <c r="C13974" s="12" t="str">
        <f>IFERROR(__xludf.DUMMYFUNCTION("TEXTJOIN("";"", TRUE, FILTER($B$2:$B$14794, #REF!=$D$2:$D$14794))"),"#N/A")</f>
        <v>#N/A</v>
      </c>
    </row>
    <row r="13975">
      <c r="B13975" s="4" t="s">
        <v>4150</v>
      </c>
      <c r="C13975" s="12" t="str">
        <f>IFERROR(__xludf.DUMMYFUNCTION("TEXTJOIN("";"", TRUE, FILTER($B$2:$B$14794, #REF!=$D$2:$D$14794))"),"#N/A")</f>
        <v>#N/A</v>
      </c>
    </row>
    <row r="13976">
      <c r="B13976" s="4" t="s">
        <v>4150</v>
      </c>
      <c r="C13976" s="12" t="str">
        <f>IFERROR(__xludf.DUMMYFUNCTION("TEXTJOIN("";"", TRUE, FILTER($B$2:$B$14794, #REF!=$D$2:$D$14794))"),"#N/A")</f>
        <v>#N/A</v>
      </c>
    </row>
    <row r="13977">
      <c r="B13977" s="4" t="s">
        <v>4150</v>
      </c>
      <c r="C13977" s="12" t="str">
        <f>IFERROR(__xludf.DUMMYFUNCTION("TEXTJOIN("";"", TRUE, FILTER($B$2:$B$14794, #REF!=$D$2:$D$14794))"),"#N/A")</f>
        <v>#N/A</v>
      </c>
    </row>
    <row r="13978">
      <c r="B13978" s="4" t="s">
        <v>4150</v>
      </c>
      <c r="C13978" s="12" t="str">
        <f>IFERROR(__xludf.DUMMYFUNCTION("TEXTJOIN("";"", TRUE, FILTER($B$2:$B$14794, #REF!=$D$2:$D$14794))"),"#N/A")</f>
        <v>#N/A</v>
      </c>
    </row>
    <row r="13979">
      <c r="B13979" s="4" t="s">
        <v>4150</v>
      </c>
      <c r="C13979" s="12" t="str">
        <f>IFERROR(__xludf.DUMMYFUNCTION("TEXTJOIN("";"", TRUE, FILTER($B$2:$B$14794, #REF!=$D$2:$D$14794))"),"#N/A")</f>
        <v>#N/A</v>
      </c>
    </row>
    <row r="13980">
      <c r="B13980" s="4" t="s">
        <v>4150</v>
      </c>
      <c r="C13980" s="12" t="str">
        <f>IFERROR(__xludf.DUMMYFUNCTION("TEXTJOIN("";"", TRUE, FILTER($B$2:$B$14794, #REF!=$D$2:$D$14794))"),"#N/A")</f>
        <v>#N/A</v>
      </c>
    </row>
    <row r="13981">
      <c r="B13981" s="4" t="s">
        <v>4150</v>
      </c>
      <c r="C13981" s="12" t="str">
        <f>IFERROR(__xludf.DUMMYFUNCTION("TEXTJOIN("";"", TRUE, FILTER($B$2:$B$14794, #REF!=$D$2:$D$14794))"),"#N/A")</f>
        <v>#N/A</v>
      </c>
    </row>
    <row r="13982">
      <c r="B13982" s="4" t="s">
        <v>4150</v>
      </c>
      <c r="C13982" s="12" t="str">
        <f>IFERROR(__xludf.DUMMYFUNCTION("TEXTJOIN("";"", TRUE, FILTER($B$2:$B$14794, #REF!=$D$2:$D$14794))"),"#N/A")</f>
        <v>#N/A</v>
      </c>
    </row>
    <row r="13983">
      <c r="B13983" s="4" t="s">
        <v>4150</v>
      </c>
      <c r="C13983" s="12" t="str">
        <f>IFERROR(__xludf.DUMMYFUNCTION("TEXTJOIN("";"", TRUE, FILTER($B$2:$B$14794, #REF!=$D$2:$D$14794))"),"#N/A")</f>
        <v>#N/A</v>
      </c>
    </row>
    <row r="13984">
      <c r="B13984" s="4" t="s">
        <v>4152</v>
      </c>
      <c r="C13984" s="12" t="str">
        <f>IFERROR(__xludf.DUMMYFUNCTION("TEXTJOIN("";"", TRUE, FILTER($B$2:$B$14794, #REF!=$D$2:$D$14794))"),"#N/A")</f>
        <v>#N/A</v>
      </c>
    </row>
    <row r="13985">
      <c r="B13985" s="4" t="s">
        <v>4152</v>
      </c>
      <c r="C13985" s="12" t="str">
        <f>IFERROR(__xludf.DUMMYFUNCTION("TEXTJOIN("";"", TRUE, FILTER($B$2:$B$14794, #REF!=$D$2:$D$14794))"),"#N/A")</f>
        <v>#N/A</v>
      </c>
    </row>
    <row r="13986">
      <c r="B13986" s="4" t="s">
        <v>4152</v>
      </c>
      <c r="C13986" s="12" t="str">
        <f>IFERROR(__xludf.DUMMYFUNCTION("TEXTJOIN("";"", TRUE, FILTER($B$2:$B$14794, #REF!=$D$2:$D$14794))"),"#N/A")</f>
        <v>#N/A</v>
      </c>
    </row>
    <row r="13987">
      <c r="B13987" s="4" t="s">
        <v>4152</v>
      </c>
      <c r="C13987" s="12" t="str">
        <f>IFERROR(__xludf.DUMMYFUNCTION("TEXTJOIN("";"", TRUE, FILTER($B$2:$B$14794, #REF!=$D$2:$D$14794))"),"#N/A")</f>
        <v>#N/A</v>
      </c>
    </row>
    <row r="13988">
      <c r="B13988" s="4" t="s">
        <v>4152</v>
      </c>
      <c r="C13988" s="12" t="str">
        <f>IFERROR(__xludf.DUMMYFUNCTION("TEXTJOIN("";"", TRUE, FILTER($B$2:$B$14794, #REF!=$D$2:$D$14794))"),"#N/A")</f>
        <v>#N/A</v>
      </c>
    </row>
    <row r="13989">
      <c r="B13989" s="4" t="s">
        <v>4152</v>
      </c>
      <c r="C13989" s="12" t="str">
        <f>IFERROR(__xludf.DUMMYFUNCTION("TEXTJOIN("";"", TRUE, FILTER($B$2:$B$14794, #REF!=$D$2:$D$14794))"),"#N/A")</f>
        <v>#N/A</v>
      </c>
    </row>
    <row r="13990">
      <c r="B13990" s="4" t="s">
        <v>4152</v>
      </c>
      <c r="C13990" s="12" t="str">
        <f>IFERROR(__xludf.DUMMYFUNCTION("TEXTJOIN("";"", TRUE, FILTER($B$2:$B$14794, #REF!=$D$2:$D$14794))"),"#N/A")</f>
        <v>#N/A</v>
      </c>
    </row>
    <row r="13991">
      <c r="B13991" s="4" t="s">
        <v>4152</v>
      </c>
      <c r="C13991" s="12" t="str">
        <f>IFERROR(__xludf.DUMMYFUNCTION("TEXTJOIN("";"", TRUE, FILTER($B$2:$B$14794, #REF!=$D$2:$D$14794))"),"#N/A")</f>
        <v>#N/A</v>
      </c>
    </row>
    <row r="13992">
      <c r="B13992" s="4" t="s">
        <v>4152</v>
      </c>
      <c r="C13992" s="12" t="str">
        <f>IFERROR(__xludf.DUMMYFUNCTION("TEXTJOIN("";"", TRUE, FILTER($B$2:$B$14794, #REF!=$D$2:$D$14794))"),"#N/A")</f>
        <v>#N/A</v>
      </c>
    </row>
    <row r="13993">
      <c r="B13993" s="4" t="s">
        <v>4154</v>
      </c>
      <c r="C13993" s="12" t="str">
        <f>IFERROR(__xludf.DUMMYFUNCTION("TEXTJOIN("";"", TRUE, FILTER($B$2:$B$14794, #REF!=$D$2:$D$14794))"),"#N/A")</f>
        <v>#N/A</v>
      </c>
    </row>
    <row r="13994">
      <c r="B13994" s="4" t="s">
        <v>4154</v>
      </c>
      <c r="C13994" s="12" t="str">
        <f>IFERROR(__xludf.DUMMYFUNCTION("TEXTJOIN("";"", TRUE, FILTER($B$2:$B$14794, #REF!=$D$2:$D$14794))"),"#N/A")</f>
        <v>#N/A</v>
      </c>
    </row>
    <row r="13995">
      <c r="B13995" s="4" t="s">
        <v>4154</v>
      </c>
      <c r="C13995" s="12" t="str">
        <f>IFERROR(__xludf.DUMMYFUNCTION("TEXTJOIN("";"", TRUE, FILTER($B$2:$B$14794, #REF!=$D$2:$D$14794))"),"#N/A")</f>
        <v>#N/A</v>
      </c>
    </row>
    <row r="13996">
      <c r="B13996" s="4" t="s">
        <v>4154</v>
      </c>
      <c r="C13996" s="12" t="str">
        <f>IFERROR(__xludf.DUMMYFUNCTION("TEXTJOIN("";"", TRUE, FILTER($B$2:$B$14794, #REF!=$D$2:$D$14794))"),"#N/A")</f>
        <v>#N/A</v>
      </c>
    </row>
    <row r="13997">
      <c r="B13997" s="4" t="s">
        <v>4154</v>
      </c>
      <c r="C13997" s="12" t="str">
        <f>IFERROR(__xludf.DUMMYFUNCTION("TEXTJOIN("";"", TRUE, FILTER($B$2:$B$14794, #REF!=$D$2:$D$14794))"),"#N/A")</f>
        <v>#N/A</v>
      </c>
    </row>
    <row r="13998">
      <c r="B13998" s="4" t="s">
        <v>4154</v>
      </c>
      <c r="C13998" s="12" t="str">
        <f>IFERROR(__xludf.DUMMYFUNCTION("TEXTJOIN("";"", TRUE, FILTER($B$2:$B$14794, #REF!=$D$2:$D$14794))"),"#N/A")</f>
        <v>#N/A</v>
      </c>
    </row>
    <row r="13999">
      <c r="B13999" s="4" t="s">
        <v>4156</v>
      </c>
      <c r="C13999" s="12" t="str">
        <f>IFERROR(__xludf.DUMMYFUNCTION("TEXTJOIN("";"", TRUE, FILTER($B$2:$B$14794, #REF!=$D$2:$D$14794))"),"#N/A")</f>
        <v>#N/A</v>
      </c>
    </row>
    <row r="14000">
      <c r="B14000" s="4" t="s">
        <v>4156</v>
      </c>
      <c r="C14000" s="12" t="str">
        <f>IFERROR(__xludf.DUMMYFUNCTION("TEXTJOIN("";"", TRUE, FILTER($B$2:$B$14794, #REF!=$D$2:$D$14794))"),"#N/A")</f>
        <v>#N/A</v>
      </c>
    </row>
    <row r="14001">
      <c r="B14001" s="4" t="s">
        <v>4156</v>
      </c>
      <c r="C14001" s="12" t="str">
        <f>IFERROR(__xludf.DUMMYFUNCTION("TEXTJOIN("";"", TRUE, FILTER($B$2:$B$14794, #REF!=$D$2:$D$14794))"),"#N/A")</f>
        <v>#N/A</v>
      </c>
    </row>
    <row r="14002">
      <c r="B14002" s="4" t="s">
        <v>4156</v>
      </c>
      <c r="C14002" s="12" t="str">
        <f>IFERROR(__xludf.DUMMYFUNCTION("TEXTJOIN("";"", TRUE, FILTER($B$2:$B$14794, #REF!=$D$2:$D$14794))"),"#N/A")</f>
        <v>#N/A</v>
      </c>
    </row>
    <row r="14003">
      <c r="B14003" s="4" t="s">
        <v>4156</v>
      </c>
      <c r="C14003" s="12" t="str">
        <f>IFERROR(__xludf.DUMMYFUNCTION("TEXTJOIN("";"", TRUE, FILTER($B$2:$B$14794, #REF!=$D$2:$D$14794))"),"#N/A")</f>
        <v>#N/A</v>
      </c>
    </row>
    <row r="14004">
      <c r="B14004" s="4" t="s">
        <v>4156</v>
      </c>
      <c r="C14004" s="12" t="str">
        <f>IFERROR(__xludf.DUMMYFUNCTION("TEXTJOIN("";"", TRUE, FILTER($B$2:$B$14794, #REF!=$D$2:$D$14794))"),"#N/A")</f>
        <v>#N/A</v>
      </c>
    </row>
    <row r="14005">
      <c r="B14005" s="4" t="s">
        <v>4156</v>
      </c>
      <c r="C14005" s="12" t="str">
        <f>IFERROR(__xludf.DUMMYFUNCTION("TEXTJOIN("";"", TRUE, FILTER($B$2:$B$14794, #REF!=$D$2:$D$14794))"),"#N/A")</f>
        <v>#N/A</v>
      </c>
    </row>
    <row r="14006">
      <c r="B14006" s="4" t="s">
        <v>4156</v>
      </c>
      <c r="C14006" s="12" t="str">
        <f>IFERROR(__xludf.DUMMYFUNCTION("TEXTJOIN("";"", TRUE, FILTER($B$2:$B$14794, #REF!=$D$2:$D$14794))"),"#N/A")</f>
        <v>#N/A</v>
      </c>
    </row>
    <row r="14007">
      <c r="B14007" s="4" t="s">
        <v>4156</v>
      </c>
      <c r="C14007" s="12" t="str">
        <f>IFERROR(__xludf.DUMMYFUNCTION("TEXTJOIN("";"", TRUE, FILTER($B$2:$B$14794, #REF!=$D$2:$D$14794))"),"#N/A")</f>
        <v>#N/A</v>
      </c>
    </row>
    <row r="14008">
      <c r="B14008" s="4" t="s">
        <v>4156</v>
      </c>
      <c r="C14008" s="12" t="str">
        <f>IFERROR(__xludf.DUMMYFUNCTION("TEXTJOIN("";"", TRUE, FILTER($B$2:$B$14794, #REF!=$D$2:$D$14794))"),"#N/A")</f>
        <v>#N/A</v>
      </c>
    </row>
    <row r="14009">
      <c r="B14009" s="4" t="s">
        <v>4159</v>
      </c>
      <c r="C14009" s="12" t="str">
        <f>IFERROR(__xludf.DUMMYFUNCTION("TEXTJOIN("";"", TRUE, FILTER($B$2:$B$14794, #REF!=$D$2:$D$14794))"),"#N/A")</f>
        <v>#N/A</v>
      </c>
    </row>
    <row r="14010">
      <c r="B14010" s="4" t="s">
        <v>4159</v>
      </c>
      <c r="C14010" s="12" t="str">
        <f>IFERROR(__xludf.DUMMYFUNCTION("TEXTJOIN("";"", TRUE, FILTER($B$2:$B$14794, #REF!=$D$2:$D$14794))"),"#N/A")</f>
        <v>#N/A</v>
      </c>
    </row>
    <row r="14011">
      <c r="B14011" s="4" t="s">
        <v>4159</v>
      </c>
      <c r="C14011" s="12" t="str">
        <f>IFERROR(__xludf.DUMMYFUNCTION("TEXTJOIN("";"", TRUE, FILTER($B$2:$B$14794, #REF!=$D$2:$D$14794))"),"#N/A")</f>
        <v>#N/A</v>
      </c>
    </row>
    <row r="14012">
      <c r="B14012" s="4" t="s">
        <v>4159</v>
      </c>
      <c r="C14012" s="12" t="str">
        <f>IFERROR(__xludf.DUMMYFUNCTION("TEXTJOIN("";"", TRUE, FILTER($B$2:$B$14794, #REF!=$D$2:$D$14794))"),"#N/A")</f>
        <v>#N/A</v>
      </c>
    </row>
    <row r="14013">
      <c r="B14013" s="4" t="s">
        <v>4159</v>
      </c>
      <c r="C14013" s="12" t="str">
        <f>IFERROR(__xludf.DUMMYFUNCTION("TEXTJOIN("";"", TRUE, FILTER($B$2:$B$14794, #REF!=$D$2:$D$14794))"),"#N/A")</f>
        <v>#N/A</v>
      </c>
    </row>
    <row r="14014">
      <c r="B14014" s="4" t="s">
        <v>4159</v>
      </c>
      <c r="C14014" s="12" t="str">
        <f>IFERROR(__xludf.DUMMYFUNCTION("TEXTJOIN("";"", TRUE, FILTER($B$2:$B$14794, #REF!=$D$2:$D$14794))"),"#N/A")</f>
        <v>#N/A</v>
      </c>
    </row>
    <row r="14015">
      <c r="B14015" s="4" t="s">
        <v>4159</v>
      </c>
      <c r="C14015" s="12" t="str">
        <f>IFERROR(__xludf.DUMMYFUNCTION("TEXTJOIN("";"", TRUE, FILTER($B$2:$B$14794, #REF!=$D$2:$D$14794))"),"#N/A")</f>
        <v>#N/A</v>
      </c>
    </row>
    <row r="14016">
      <c r="B14016" s="4" t="s">
        <v>4159</v>
      </c>
      <c r="C14016" s="12" t="str">
        <f>IFERROR(__xludf.DUMMYFUNCTION("TEXTJOIN("";"", TRUE, FILTER($B$2:$B$14794, #REF!=$D$2:$D$14794))"),"#N/A")</f>
        <v>#N/A</v>
      </c>
    </row>
    <row r="14017">
      <c r="B14017" s="4" t="s">
        <v>4159</v>
      </c>
      <c r="C14017" s="12" t="str">
        <f>IFERROR(__xludf.DUMMYFUNCTION("TEXTJOIN("";"", TRUE, FILTER($B$2:$B$14794, #REF!=$D$2:$D$14794))"),"#N/A")</f>
        <v>#N/A</v>
      </c>
    </row>
    <row r="14018">
      <c r="B14018" s="4" t="s">
        <v>4159</v>
      </c>
      <c r="C14018" s="12" t="str">
        <f>IFERROR(__xludf.DUMMYFUNCTION("TEXTJOIN("";"", TRUE, FILTER($B$2:$B$14794, #REF!=$D$2:$D$14794))"),"#N/A")</f>
        <v>#N/A</v>
      </c>
    </row>
    <row r="14019">
      <c r="B14019" s="4" t="s">
        <v>4161</v>
      </c>
      <c r="C14019" s="12" t="str">
        <f>IFERROR(__xludf.DUMMYFUNCTION("TEXTJOIN("";"", TRUE, FILTER($B$2:$B$14794, #REF!=$D$2:$D$14794))"),"#N/A")</f>
        <v>#N/A</v>
      </c>
    </row>
    <row r="14020">
      <c r="B14020" s="4" t="s">
        <v>4161</v>
      </c>
      <c r="C14020" s="12" t="str">
        <f>IFERROR(__xludf.DUMMYFUNCTION("TEXTJOIN("";"", TRUE, FILTER($B$2:$B$14794, #REF!=$D$2:$D$14794))"),"#N/A")</f>
        <v>#N/A</v>
      </c>
    </row>
    <row r="14021">
      <c r="B14021" s="4" t="s">
        <v>4161</v>
      </c>
      <c r="C14021" s="12" t="str">
        <f>IFERROR(__xludf.DUMMYFUNCTION("TEXTJOIN("";"", TRUE, FILTER($B$2:$B$14794, #REF!=$D$2:$D$14794))"),"#N/A")</f>
        <v>#N/A</v>
      </c>
    </row>
    <row r="14022">
      <c r="B14022" s="4" t="s">
        <v>4161</v>
      </c>
      <c r="C14022" s="12" t="str">
        <f>IFERROR(__xludf.DUMMYFUNCTION("TEXTJOIN("";"", TRUE, FILTER($B$2:$B$14794, #REF!=$D$2:$D$14794))"),"#N/A")</f>
        <v>#N/A</v>
      </c>
    </row>
    <row r="14023">
      <c r="B14023" s="4" t="s">
        <v>4161</v>
      </c>
      <c r="C14023" s="12" t="str">
        <f>IFERROR(__xludf.DUMMYFUNCTION("TEXTJOIN("";"", TRUE, FILTER($B$2:$B$14794, #REF!=$D$2:$D$14794))"),"#N/A")</f>
        <v>#N/A</v>
      </c>
    </row>
    <row r="14024">
      <c r="B14024" s="4" t="s">
        <v>4161</v>
      </c>
      <c r="C14024" s="12" t="str">
        <f>IFERROR(__xludf.DUMMYFUNCTION("TEXTJOIN("";"", TRUE, FILTER($B$2:$B$14794, #REF!=$D$2:$D$14794))"),"#N/A")</f>
        <v>#N/A</v>
      </c>
    </row>
    <row r="14025">
      <c r="B14025" s="4" t="s">
        <v>4161</v>
      </c>
      <c r="C14025" s="12" t="str">
        <f>IFERROR(__xludf.DUMMYFUNCTION("TEXTJOIN("";"", TRUE, FILTER($B$2:$B$14794, #REF!=$D$2:$D$14794))"),"#N/A")</f>
        <v>#N/A</v>
      </c>
    </row>
    <row r="14026">
      <c r="B14026" s="4" t="s">
        <v>4161</v>
      </c>
      <c r="C14026" s="12" t="str">
        <f>IFERROR(__xludf.DUMMYFUNCTION("TEXTJOIN("";"", TRUE, FILTER($B$2:$B$14794, #REF!=$D$2:$D$14794))"),"#N/A")</f>
        <v>#N/A</v>
      </c>
    </row>
    <row r="14027">
      <c r="B14027" s="4" t="s">
        <v>4161</v>
      </c>
      <c r="C14027" s="12" t="str">
        <f>IFERROR(__xludf.DUMMYFUNCTION("TEXTJOIN("";"", TRUE, FILTER($B$2:$B$14794, #REF!=$D$2:$D$14794))"),"#N/A")</f>
        <v>#N/A</v>
      </c>
    </row>
    <row r="14028">
      <c r="B14028" s="4" t="s">
        <v>4163</v>
      </c>
      <c r="C14028" s="12" t="str">
        <f>IFERROR(__xludf.DUMMYFUNCTION("TEXTJOIN("";"", TRUE, FILTER($B$2:$B$14794, #REF!=$D$2:$D$14794))"),"#N/A")</f>
        <v>#N/A</v>
      </c>
    </row>
    <row r="14029">
      <c r="B14029" s="4" t="s">
        <v>4163</v>
      </c>
      <c r="C14029" s="12" t="str">
        <f>IFERROR(__xludf.DUMMYFUNCTION("TEXTJOIN("";"", TRUE, FILTER($B$2:$B$14794, #REF!=$D$2:$D$14794))"),"#N/A")</f>
        <v>#N/A</v>
      </c>
    </row>
    <row r="14030">
      <c r="B14030" s="4" t="s">
        <v>4163</v>
      </c>
      <c r="C14030" s="12" t="str">
        <f>IFERROR(__xludf.DUMMYFUNCTION("TEXTJOIN("";"", TRUE, FILTER($B$2:$B$14794, #REF!=$D$2:$D$14794))"),"#N/A")</f>
        <v>#N/A</v>
      </c>
    </row>
    <row r="14031">
      <c r="B14031" s="4" t="s">
        <v>4163</v>
      </c>
      <c r="C14031" s="12" t="str">
        <f>IFERROR(__xludf.DUMMYFUNCTION("TEXTJOIN("";"", TRUE, FILTER($B$2:$B$14794, #REF!=$D$2:$D$14794))"),"#N/A")</f>
        <v>#N/A</v>
      </c>
    </row>
    <row r="14032">
      <c r="B14032" s="4" t="s">
        <v>4163</v>
      </c>
      <c r="C14032" s="12" t="str">
        <f>IFERROR(__xludf.DUMMYFUNCTION("TEXTJOIN("";"", TRUE, FILTER($B$2:$B$14794, #REF!=$D$2:$D$14794))"),"#N/A")</f>
        <v>#N/A</v>
      </c>
    </row>
    <row r="14033">
      <c r="B14033" s="4" t="s">
        <v>4163</v>
      </c>
      <c r="C14033" s="12" t="str">
        <f>IFERROR(__xludf.DUMMYFUNCTION("TEXTJOIN("";"", TRUE, FILTER($B$2:$B$14794, #REF!=$D$2:$D$14794))"),"#N/A")</f>
        <v>#N/A</v>
      </c>
    </row>
    <row r="14034">
      <c r="B14034" s="4" t="s">
        <v>4163</v>
      </c>
      <c r="C14034" s="12" t="str">
        <f>IFERROR(__xludf.DUMMYFUNCTION("TEXTJOIN("";"", TRUE, FILTER($B$2:$B$14794, #REF!=$D$2:$D$14794))"),"#N/A")</f>
        <v>#N/A</v>
      </c>
    </row>
    <row r="14035">
      <c r="B14035" s="4" t="s">
        <v>4163</v>
      </c>
      <c r="C14035" s="12" t="str">
        <f>IFERROR(__xludf.DUMMYFUNCTION("TEXTJOIN("";"", TRUE, FILTER($B$2:$B$14794, #REF!=$D$2:$D$14794))"),"#N/A")</f>
        <v>#N/A</v>
      </c>
    </row>
    <row r="14036">
      <c r="B14036" s="4" t="s">
        <v>4163</v>
      </c>
      <c r="C14036" s="12" t="str">
        <f>IFERROR(__xludf.DUMMYFUNCTION("TEXTJOIN("";"", TRUE, FILTER($B$2:$B$14794, #REF!=$D$2:$D$14794))"),"#N/A")</f>
        <v>#N/A</v>
      </c>
    </row>
    <row r="14037">
      <c r="B14037" s="4" t="s">
        <v>4165</v>
      </c>
      <c r="C14037" s="12" t="str">
        <f>IFERROR(__xludf.DUMMYFUNCTION("TEXTJOIN("";"", TRUE, FILTER($B$2:$B$14794, #REF!=$D$2:$D$14794))"),"#N/A")</f>
        <v>#N/A</v>
      </c>
    </row>
    <row r="14038">
      <c r="B14038" s="4" t="s">
        <v>4165</v>
      </c>
      <c r="C14038" s="12" t="str">
        <f>IFERROR(__xludf.DUMMYFUNCTION("TEXTJOIN("";"", TRUE, FILTER($B$2:$B$14794, #REF!=$D$2:$D$14794))"),"#N/A")</f>
        <v>#N/A</v>
      </c>
    </row>
    <row r="14039">
      <c r="B14039" s="4" t="s">
        <v>4165</v>
      </c>
      <c r="C14039" s="12" t="str">
        <f>IFERROR(__xludf.DUMMYFUNCTION("TEXTJOIN("";"", TRUE, FILTER($B$2:$B$14794, #REF!=$D$2:$D$14794))"),"#N/A")</f>
        <v>#N/A</v>
      </c>
    </row>
    <row r="14040">
      <c r="B14040" s="4" t="s">
        <v>4165</v>
      </c>
      <c r="C14040" s="12" t="str">
        <f>IFERROR(__xludf.DUMMYFUNCTION("TEXTJOIN("";"", TRUE, FILTER($B$2:$B$14794, #REF!=$D$2:$D$14794))"),"#N/A")</f>
        <v>#N/A</v>
      </c>
    </row>
    <row r="14041">
      <c r="B14041" s="4" t="s">
        <v>4167</v>
      </c>
      <c r="C14041" s="12" t="str">
        <f>IFERROR(__xludf.DUMMYFUNCTION("TEXTJOIN("";"", TRUE, FILTER($B$2:$B$14794, #REF!=$D$2:$D$14794))"),"#N/A")</f>
        <v>#N/A</v>
      </c>
    </row>
    <row r="14042">
      <c r="B14042" s="4" t="s">
        <v>4167</v>
      </c>
      <c r="C14042" s="12" t="str">
        <f>IFERROR(__xludf.DUMMYFUNCTION("TEXTJOIN("";"", TRUE, FILTER($B$2:$B$14794, #REF!=$D$2:$D$14794))"),"#N/A")</f>
        <v>#N/A</v>
      </c>
    </row>
    <row r="14043">
      <c r="B14043" s="4" t="s">
        <v>4167</v>
      </c>
      <c r="C14043" s="12" t="str">
        <f>IFERROR(__xludf.DUMMYFUNCTION("TEXTJOIN("";"", TRUE, FILTER($B$2:$B$14794, #REF!=$D$2:$D$14794))"),"#N/A")</f>
        <v>#N/A</v>
      </c>
    </row>
    <row r="14044">
      <c r="B14044" s="4" t="s">
        <v>4167</v>
      </c>
      <c r="C14044" s="12" t="str">
        <f>IFERROR(__xludf.DUMMYFUNCTION("TEXTJOIN("";"", TRUE, FILTER($B$2:$B$14794, #REF!=$D$2:$D$14794))"),"#N/A")</f>
        <v>#N/A</v>
      </c>
    </row>
    <row r="14045">
      <c r="B14045" s="4" t="s">
        <v>4167</v>
      </c>
      <c r="C14045" s="12" t="str">
        <f>IFERROR(__xludf.DUMMYFUNCTION("TEXTJOIN("";"", TRUE, FILTER($B$2:$B$14794, #REF!=$D$2:$D$14794))"),"#N/A")</f>
        <v>#N/A</v>
      </c>
    </row>
    <row r="14046">
      <c r="B14046" s="4" t="s">
        <v>4167</v>
      </c>
      <c r="C14046" s="12" t="str">
        <f>IFERROR(__xludf.DUMMYFUNCTION("TEXTJOIN("";"", TRUE, FILTER($B$2:$B$14794, #REF!=$D$2:$D$14794))"),"#N/A")</f>
        <v>#N/A</v>
      </c>
    </row>
    <row r="14047">
      <c r="B14047" s="4" t="s">
        <v>4167</v>
      </c>
      <c r="C14047" s="12" t="str">
        <f>IFERROR(__xludf.DUMMYFUNCTION("TEXTJOIN("";"", TRUE, FILTER($B$2:$B$14794, #REF!=$D$2:$D$14794))"),"#N/A")</f>
        <v>#N/A</v>
      </c>
    </row>
    <row r="14048">
      <c r="B14048" s="4" t="s">
        <v>4169</v>
      </c>
      <c r="C14048" s="12" t="str">
        <f>IFERROR(__xludf.DUMMYFUNCTION("TEXTJOIN("";"", TRUE, FILTER($B$2:$B$14794, #REF!=$D$2:$D$14794))"),"#N/A")</f>
        <v>#N/A</v>
      </c>
    </row>
    <row r="14049">
      <c r="B14049" s="4" t="s">
        <v>4171</v>
      </c>
      <c r="C14049" s="12" t="str">
        <f>IFERROR(__xludf.DUMMYFUNCTION("TEXTJOIN("";"", TRUE, FILTER($B$2:$B$14794, #REF!=$D$2:$D$14794))"),"#N/A")</f>
        <v>#N/A</v>
      </c>
    </row>
    <row r="14050">
      <c r="B14050" s="4" t="s">
        <v>4173</v>
      </c>
      <c r="C14050" s="12" t="str">
        <f>IFERROR(__xludf.DUMMYFUNCTION("TEXTJOIN("";"", TRUE, FILTER($B$2:$B$14794, #REF!=$D$2:$D$14794))"),"#N/A")</f>
        <v>#N/A</v>
      </c>
    </row>
    <row r="14051">
      <c r="B14051" s="4" t="s">
        <v>4173</v>
      </c>
      <c r="C14051" s="12" t="str">
        <f>IFERROR(__xludf.DUMMYFUNCTION("TEXTJOIN("";"", TRUE, FILTER($B$2:$B$14794, #REF!=$D$2:$D$14794))"),"#N/A")</f>
        <v>#N/A</v>
      </c>
    </row>
    <row r="14052">
      <c r="B14052" s="4" t="s">
        <v>4173</v>
      </c>
      <c r="C14052" s="12" t="str">
        <f>IFERROR(__xludf.DUMMYFUNCTION("TEXTJOIN("";"", TRUE, FILTER($B$2:$B$14794, #REF!=$D$2:$D$14794))"),"#N/A")</f>
        <v>#N/A</v>
      </c>
    </row>
    <row r="14053">
      <c r="B14053" s="4" t="s">
        <v>4173</v>
      </c>
      <c r="C14053" s="12" t="str">
        <f>IFERROR(__xludf.DUMMYFUNCTION("TEXTJOIN("";"", TRUE, FILTER($B$2:$B$14794, #REF!=$D$2:$D$14794))"),"#N/A")</f>
        <v>#N/A</v>
      </c>
    </row>
    <row r="14054">
      <c r="B14054" s="4" t="s">
        <v>4173</v>
      </c>
      <c r="C14054" s="12" t="str">
        <f>IFERROR(__xludf.DUMMYFUNCTION("TEXTJOIN("";"", TRUE, FILTER($B$2:$B$14794, #REF!=$D$2:$D$14794))"),"#N/A")</f>
        <v>#N/A</v>
      </c>
    </row>
    <row r="14055">
      <c r="B14055" s="4" t="s">
        <v>4176</v>
      </c>
      <c r="C14055" s="12" t="str">
        <f>IFERROR(__xludf.DUMMYFUNCTION("TEXTJOIN("";"", TRUE, FILTER($B$2:$B$14794, #REF!=$D$2:$D$14794))"),"#N/A")</f>
        <v>#N/A</v>
      </c>
    </row>
    <row r="14056">
      <c r="B14056" s="4" t="s">
        <v>4176</v>
      </c>
      <c r="C14056" s="12" t="str">
        <f>IFERROR(__xludf.DUMMYFUNCTION("TEXTJOIN("";"", TRUE, FILTER($B$2:$B$14794, #REF!=$D$2:$D$14794))"),"#N/A")</f>
        <v>#N/A</v>
      </c>
    </row>
    <row r="14057">
      <c r="B14057" s="4" t="s">
        <v>4176</v>
      </c>
      <c r="C14057" s="12" t="str">
        <f>IFERROR(__xludf.DUMMYFUNCTION("TEXTJOIN("";"", TRUE, FILTER($B$2:$B$14794, #REF!=$D$2:$D$14794))"),"#N/A")</f>
        <v>#N/A</v>
      </c>
    </row>
    <row r="14058">
      <c r="B14058" s="4" t="s">
        <v>4176</v>
      </c>
      <c r="C14058" s="12" t="str">
        <f>IFERROR(__xludf.DUMMYFUNCTION("TEXTJOIN("";"", TRUE, FILTER($B$2:$B$14794, #REF!=$D$2:$D$14794))"),"#N/A")</f>
        <v>#N/A</v>
      </c>
    </row>
    <row r="14059">
      <c r="B14059" s="4" t="s">
        <v>4176</v>
      </c>
      <c r="C14059" s="12" t="str">
        <f>IFERROR(__xludf.DUMMYFUNCTION("TEXTJOIN("";"", TRUE, FILTER($B$2:$B$14794, #REF!=$D$2:$D$14794))"),"#N/A")</f>
        <v>#N/A</v>
      </c>
    </row>
    <row r="14060">
      <c r="B14060" s="4" t="s">
        <v>4178</v>
      </c>
      <c r="C14060" s="12" t="str">
        <f>IFERROR(__xludf.DUMMYFUNCTION("TEXTJOIN("";"", TRUE, FILTER($B$2:$B$14794, #REF!=$D$2:$D$14794))"),"#N/A")</f>
        <v>#N/A</v>
      </c>
    </row>
    <row r="14061">
      <c r="B14061" s="4" t="s">
        <v>4178</v>
      </c>
      <c r="C14061" s="12" t="str">
        <f>IFERROR(__xludf.DUMMYFUNCTION("TEXTJOIN("";"", TRUE, FILTER($B$2:$B$14794, #REF!=$D$2:$D$14794))"),"#N/A")</f>
        <v>#N/A</v>
      </c>
    </row>
    <row r="14062">
      <c r="B14062" s="4" t="s">
        <v>4178</v>
      </c>
      <c r="C14062" s="12" t="str">
        <f>IFERROR(__xludf.DUMMYFUNCTION("TEXTJOIN("";"", TRUE, FILTER($B$2:$B$14794, #REF!=$D$2:$D$14794))"),"#N/A")</f>
        <v>#N/A</v>
      </c>
    </row>
    <row r="14063">
      <c r="B14063" s="4" t="s">
        <v>4178</v>
      </c>
      <c r="C14063" s="12" t="str">
        <f>IFERROR(__xludf.DUMMYFUNCTION("TEXTJOIN("";"", TRUE, FILTER($B$2:$B$14794, #REF!=$D$2:$D$14794))"),"#N/A")</f>
        <v>#N/A</v>
      </c>
    </row>
    <row r="14064">
      <c r="B14064" s="4" t="s">
        <v>4178</v>
      </c>
      <c r="C14064" s="12" t="str">
        <f>IFERROR(__xludf.DUMMYFUNCTION("TEXTJOIN("";"", TRUE, FILTER($B$2:$B$14794, #REF!=$D$2:$D$14794))"),"#N/A")</f>
        <v>#N/A</v>
      </c>
    </row>
    <row r="14065">
      <c r="B14065" s="4" t="s">
        <v>4180</v>
      </c>
      <c r="C14065" s="12" t="str">
        <f>IFERROR(__xludf.DUMMYFUNCTION("TEXTJOIN("";"", TRUE, FILTER($B$2:$B$14794, #REF!=$D$2:$D$14794))"),"#N/A")</f>
        <v>#N/A</v>
      </c>
    </row>
    <row r="14066">
      <c r="B14066" s="4" t="s">
        <v>4180</v>
      </c>
      <c r="C14066" s="12" t="str">
        <f>IFERROR(__xludf.DUMMYFUNCTION("TEXTJOIN("";"", TRUE, FILTER($B$2:$B$14794, #REF!=$D$2:$D$14794))"),"#N/A")</f>
        <v>#N/A</v>
      </c>
    </row>
    <row r="14067">
      <c r="B14067" s="4" t="s">
        <v>4180</v>
      </c>
      <c r="C14067" s="12" t="str">
        <f>IFERROR(__xludf.DUMMYFUNCTION("TEXTJOIN("";"", TRUE, FILTER($B$2:$B$14794, #REF!=$D$2:$D$14794))"),"#N/A")</f>
        <v>#N/A</v>
      </c>
    </row>
    <row r="14068">
      <c r="B14068" s="4" t="s">
        <v>4180</v>
      </c>
      <c r="C14068" s="12" t="str">
        <f>IFERROR(__xludf.DUMMYFUNCTION("TEXTJOIN("";"", TRUE, FILTER($B$2:$B$14794, #REF!=$D$2:$D$14794))"),"#N/A")</f>
        <v>#N/A</v>
      </c>
    </row>
    <row r="14069">
      <c r="B14069" s="4" t="s">
        <v>4180</v>
      </c>
      <c r="C14069" s="12" t="str">
        <f>IFERROR(__xludf.DUMMYFUNCTION("TEXTJOIN("";"", TRUE, FILTER($B$2:$B$14794, #REF!=$D$2:$D$14794))"),"#N/A")</f>
        <v>#N/A</v>
      </c>
    </row>
    <row r="14070">
      <c r="B14070" s="4" t="s">
        <v>4182</v>
      </c>
      <c r="C14070" s="12" t="str">
        <f>IFERROR(__xludf.DUMMYFUNCTION("TEXTJOIN("";"", TRUE, FILTER($B$2:$B$14794, #REF!=$D$2:$D$14794))"),"#N/A")</f>
        <v>#N/A</v>
      </c>
    </row>
    <row r="14071">
      <c r="B14071" s="4" t="s">
        <v>4182</v>
      </c>
      <c r="C14071" s="12" t="str">
        <f>IFERROR(__xludf.DUMMYFUNCTION("TEXTJOIN("";"", TRUE, FILTER($B$2:$B$14794, #REF!=$D$2:$D$14794))"),"#N/A")</f>
        <v>#N/A</v>
      </c>
    </row>
    <row r="14072">
      <c r="B14072" s="4" t="s">
        <v>4182</v>
      </c>
      <c r="C14072" s="12" t="str">
        <f>IFERROR(__xludf.DUMMYFUNCTION("TEXTJOIN("";"", TRUE, FILTER($B$2:$B$14794, #REF!=$D$2:$D$14794))"),"#N/A")</f>
        <v>#N/A</v>
      </c>
    </row>
    <row r="14073">
      <c r="B14073" s="4" t="s">
        <v>4182</v>
      </c>
      <c r="C14073" s="12" t="str">
        <f>IFERROR(__xludf.DUMMYFUNCTION("TEXTJOIN("";"", TRUE, FILTER($B$2:$B$14794, #REF!=$D$2:$D$14794))"),"#N/A")</f>
        <v>#N/A</v>
      </c>
    </row>
    <row r="14074">
      <c r="B14074" s="4" t="s">
        <v>4182</v>
      </c>
      <c r="C14074" s="12" t="str">
        <f>IFERROR(__xludf.DUMMYFUNCTION("TEXTJOIN("";"", TRUE, FILTER($B$2:$B$14794, #REF!=$D$2:$D$14794))"),"#N/A")</f>
        <v>#N/A</v>
      </c>
    </row>
    <row r="14075">
      <c r="B14075" s="4" t="s">
        <v>4184</v>
      </c>
      <c r="C14075" s="12" t="str">
        <f>IFERROR(__xludf.DUMMYFUNCTION("TEXTJOIN("";"", TRUE, FILTER($B$2:$B$14794, #REF!=$D$2:$D$14794))"),"#N/A")</f>
        <v>#N/A</v>
      </c>
    </row>
    <row r="14076">
      <c r="B14076" s="4" t="s">
        <v>4184</v>
      </c>
      <c r="C14076" s="12" t="str">
        <f>IFERROR(__xludf.DUMMYFUNCTION("TEXTJOIN("";"", TRUE, FILTER($B$2:$B$14794, #REF!=$D$2:$D$14794))"),"#N/A")</f>
        <v>#N/A</v>
      </c>
    </row>
    <row r="14077">
      <c r="B14077" s="4" t="s">
        <v>4184</v>
      </c>
      <c r="C14077" s="12" t="str">
        <f>IFERROR(__xludf.DUMMYFUNCTION("TEXTJOIN("";"", TRUE, FILTER($B$2:$B$14794, #REF!=$D$2:$D$14794))"),"#N/A")</f>
        <v>#N/A</v>
      </c>
    </row>
    <row r="14078">
      <c r="B14078" s="4" t="s">
        <v>4184</v>
      </c>
      <c r="C14078" s="12" t="str">
        <f>IFERROR(__xludf.DUMMYFUNCTION("TEXTJOIN("";"", TRUE, FILTER($B$2:$B$14794, #REF!=$D$2:$D$14794))"),"#N/A")</f>
        <v>#N/A</v>
      </c>
    </row>
    <row r="14079">
      <c r="B14079" s="4" t="s">
        <v>4184</v>
      </c>
      <c r="C14079" s="12" t="str">
        <f>IFERROR(__xludf.DUMMYFUNCTION("TEXTJOIN("";"", TRUE, FILTER($B$2:$B$14794, #REF!=$D$2:$D$14794))"),"#N/A")</f>
        <v>#N/A</v>
      </c>
    </row>
    <row r="14080">
      <c r="B14080" s="4" t="s">
        <v>4186</v>
      </c>
      <c r="C14080" s="12" t="str">
        <f>IFERROR(__xludf.DUMMYFUNCTION("TEXTJOIN("";"", TRUE, FILTER($B$2:$B$14794, #REF!=$D$2:$D$14794))"),"#N/A")</f>
        <v>#N/A</v>
      </c>
    </row>
    <row r="14081">
      <c r="B14081" s="4" t="s">
        <v>4186</v>
      </c>
      <c r="C14081" s="12" t="str">
        <f>IFERROR(__xludf.DUMMYFUNCTION("TEXTJOIN("";"", TRUE, FILTER($B$2:$B$14794, #REF!=$D$2:$D$14794))"),"#N/A")</f>
        <v>#N/A</v>
      </c>
    </row>
    <row r="14082">
      <c r="B14082" s="4" t="s">
        <v>4186</v>
      </c>
      <c r="C14082" s="12" t="str">
        <f>IFERROR(__xludf.DUMMYFUNCTION("TEXTJOIN("";"", TRUE, FILTER($B$2:$B$14794, #REF!=$D$2:$D$14794))"),"#N/A")</f>
        <v>#N/A</v>
      </c>
    </row>
    <row r="14083">
      <c r="B14083" s="4" t="s">
        <v>4186</v>
      </c>
      <c r="C14083" s="12" t="str">
        <f>IFERROR(__xludf.DUMMYFUNCTION("TEXTJOIN("";"", TRUE, FILTER($B$2:$B$14794, #REF!=$D$2:$D$14794))"),"#N/A")</f>
        <v>#N/A</v>
      </c>
    </row>
    <row r="14084">
      <c r="B14084" s="4" t="s">
        <v>4186</v>
      </c>
      <c r="C14084" s="12" t="str">
        <f>IFERROR(__xludf.DUMMYFUNCTION("TEXTJOIN("";"", TRUE, FILTER($B$2:$B$14794, #REF!=$D$2:$D$14794))"),"#N/A")</f>
        <v>#N/A</v>
      </c>
    </row>
    <row r="14085">
      <c r="B14085" s="4" t="s">
        <v>4188</v>
      </c>
      <c r="C14085" s="12" t="str">
        <f>IFERROR(__xludf.DUMMYFUNCTION("TEXTJOIN("";"", TRUE, FILTER($B$2:$B$14794, #REF!=$D$2:$D$14794))"),"#N/A")</f>
        <v>#N/A</v>
      </c>
    </row>
    <row r="14086">
      <c r="B14086" s="4" t="s">
        <v>4188</v>
      </c>
      <c r="C14086" s="12" t="str">
        <f>IFERROR(__xludf.DUMMYFUNCTION("TEXTJOIN("";"", TRUE, FILTER($B$2:$B$14794, #REF!=$D$2:$D$14794))"),"#N/A")</f>
        <v>#N/A</v>
      </c>
    </row>
    <row r="14087">
      <c r="B14087" s="4" t="s">
        <v>4188</v>
      </c>
      <c r="C14087" s="12" t="str">
        <f>IFERROR(__xludf.DUMMYFUNCTION("TEXTJOIN("";"", TRUE, FILTER($B$2:$B$14794, #REF!=$D$2:$D$14794))"),"#N/A")</f>
        <v>#N/A</v>
      </c>
    </row>
    <row r="14088">
      <c r="B14088" s="4" t="s">
        <v>4188</v>
      </c>
      <c r="C14088" s="12" t="str">
        <f>IFERROR(__xludf.DUMMYFUNCTION("TEXTJOIN("";"", TRUE, FILTER($B$2:$B$14794, #REF!=$D$2:$D$14794))"),"#N/A")</f>
        <v>#N/A</v>
      </c>
    </row>
    <row r="14089">
      <c r="B14089" s="4" t="s">
        <v>4188</v>
      </c>
      <c r="C14089" s="12" t="str">
        <f>IFERROR(__xludf.DUMMYFUNCTION("TEXTJOIN("";"", TRUE, FILTER($B$2:$B$14794, #REF!=$D$2:$D$14794))"),"#N/A")</f>
        <v>#N/A</v>
      </c>
    </row>
    <row r="14090">
      <c r="B14090" s="4" t="s">
        <v>4190</v>
      </c>
      <c r="C14090" s="12" t="str">
        <f>IFERROR(__xludf.DUMMYFUNCTION("TEXTJOIN("";"", TRUE, FILTER($B$2:$B$14794, #REF!=$D$2:$D$14794))"),"#N/A")</f>
        <v>#N/A</v>
      </c>
    </row>
    <row r="14091">
      <c r="B14091" s="4" t="s">
        <v>4190</v>
      </c>
      <c r="C14091" s="12" t="str">
        <f>IFERROR(__xludf.DUMMYFUNCTION("TEXTJOIN("";"", TRUE, FILTER($B$2:$B$14794, #REF!=$D$2:$D$14794))"),"#N/A")</f>
        <v>#N/A</v>
      </c>
    </row>
    <row r="14092">
      <c r="B14092" s="4" t="s">
        <v>4190</v>
      </c>
      <c r="C14092" s="12" t="str">
        <f>IFERROR(__xludf.DUMMYFUNCTION("TEXTJOIN("";"", TRUE, FILTER($B$2:$B$14794, #REF!=$D$2:$D$14794))"),"#N/A")</f>
        <v>#N/A</v>
      </c>
    </row>
    <row r="14093">
      <c r="B14093" s="4" t="s">
        <v>4190</v>
      </c>
      <c r="C14093" s="12" t="str">
        <f>IFERROR(__xludf.DUMMYFUNCTION("TEXTJOIN("";"", TRUE, FILTER($B$2:$B$14794, #REF!=$D$2:$D$14794))"),"#N/A")</f>
        <v>#N/A</v>
      </c>
    </row>
    <row r="14094">
      <c r="B14094" s="4" t="s">
        <v>4190</v>
      </c>
      <c r="C14094" s="12" t="str">
        <f>IFERROR(__xludf.DUMMYFUNCTION("TEXTJOIN("";"", TRUE, FILTER($B$2:$B$14794, #REF!=$D$2:$D$14794))"),"#N/A")</f>
        <v>#N/A</v>
      </c>
    </row>
    <row r="14095">
      <c r="B14095" s="4" t="s">
        <v>4192</v>
      </c>
      <c r="C14095" s="12" t="str">
        <f>IFERROR(__xludf.DUMMYFUNCTION("TEXTJOIN("";"", TRUE, FILTER($B$2:$B$14794, #REF!=$D$2:$D$14794))"),"#N/A")</f>
        <v>#N/A</v>
      </c>
    </row>
    <row r="14096">
      <c r="B14096" s="4" t="s">
        <v>4192</v>
      </c>
      <c r="C14096" s="12" t="str">
        <f>IFERROR(__xludf.DUMMYFUNCTION("TEXTJOIN("";"", TRUE, FILTER($B$2:$B$14794, #REF!=$D$2:$D$14794))"),"#N/A")</f>
        <v>#N/A</v>
      </c>
    </row>
    <row r="14097">
      <c r="B14097" s="4" t="s">
        <v>4192</v>
      </c>
      <c r="C14097" s="12" t="str">
        <f>IFERROR(__xludf.DUMMYFUNCTION("TEXTJOIN("";"", TRUE, FILTER($B$2:$B$14794, #REF!=$D$2:$D$14794))"),"#N/A")</f>
        <v>#N/A</v>
      </c>
    </row>
    <row r="14098">
      <c r="B14098" s="4" t="s">
        <v>4192</v>
      </c>
      <c r="C14098" s="12" t="str">
        <f>IFERROR(__xludf.DUMMYFUNCTION("TEXTJOIN("";"", TRUE, FILTER($B$2:$B$14794, #REF!=$D$2:$D$14794))"),"#N/A")</f>
        <v>#N/A</v>
      </c>
    </row>
    <row r="14099">
      <c r="B14099" s="4" t="s">
        <v>4192</v>
      </c>
      <c r="C14099" s="12" t="str">
        <f>IFERROR(__xludf.DUMMYFUNCTION("TEXTJOIN("";"", TRUE, FILTER($B$2:$B$14794, #REF!=$D$2:$D$14794))"),"#N/A")</f>
        <v>#N/A</v>
      </c>
    </row>
    <row r="14100">
      <c r="B14100" s="4" t="s">
        <v>4194</v>
      </c>
      <c r="C14100" s="12" t="str">
        <f>IFERROR(__xludf.DUMMYFUNCTION("TEXTJOIN("";"", TRUE, FILTER($B$2:$B$14794, #REF!=$D$2:$D$14794))"),"#N/A")</f>
        <v>#N/A</v>
      </c>
    </row>
    <row r="14101">
      <c r="B14101" s="4" t="s">
        <v>4194</v>
      </c>
      <c r="C14101" s="12" t="str">
        <f>IFERROR(__xludf.DUMMYFUNCTION("TEXTJOIN("";"", TRUE, FILTER($B$2:$B$14794, #REF!=$D$2:$D$14794))"),"#N/A")</f>
        <v>#N/A</v>
      </c>
    </row>
    <row r="14102">
      <c r="B14102" s="4" t="s">
        <v>4194</v>
      </c>
      <c r="C14102" s="12" t="str">
        <f>IFERROR(__xludf.DUMMYFUNCTION("TEXTJOIN("";"", TRUE, FILTER($B$2:$B$14794, #REF!=$D$2:$D$14794))"),"#N/A")</f>
        <v>#N/A</v>
      </c>
    </row>
    <row r="14103">
      <c r="B14103" s="4" t="s">
        <v>4194</v>
      </c>
      <c r="C14103" s="12" t="str">
        <f>IFERROR(__xludf.DUMMYFUNCTION("TEXTJOIN("";"", TRUE, FILTER($B$2:$B$14794, #REF!=$D$2:$D$14794))"),"#N/A")</f>
        <v>#N/A</v>
      </c>
    </row>
    <row r="14104">
      <c r="B14104" s="4" t="s">
        <v>4194</v>
      </c>
      <c r="C14104" s="12" t="str">
        <f>IFERROR(__xludf.DUMMYFUNCTION("TEXTJOIN("";"", TRUE, FILTER($B$2:$B$14794, #REF!=$D$2:$D$14794))"),"#N/A")</f>
        <v>#N/A</v>
      </c>
    </row>
    <row r="14105">
      <c r="B14105" s="4" t="s">
        <v>4196</v>
      </c>
      <c r="C14105" s="12" t="str">
        <f>IFERROR(__xludf.DUMMYFUNCTION("TEXTJOIN("";"", TRUE, FILTER($B$2:$B$14794, #REF!=$D$2:$D$14794))"),"#N/A")</f>
        <v>#N/A</v>
      </c>
    </row>
    <row r="14106">
      <c r="B14106" s="4" t="s">
        <v>4196</v>
      </c>
      <c r="C14106" s="12" t="str">
        <f>IFERROR(__xludf.DUMMYFUNCTION("TEXTJOIN("";"", TRUE, FILTER($B$2:$B$14794, #REF!=$D$2:$D$14794))"),"#N/A")</f>
        <v>#N/A</v>
      </c>
    </row>
    <row r="14107">
      <c r="B14107" s="4" t="s">
        <v>4196</v>
      </c>
      <c r="C14107" s="12" t="str">
        <f>IFERROR(__xludf.DUMMYFUNCTION("TEXTJOIN("";"", TRUE, FILTER($B$2:$B$14794, #REF!=$D$2:$D$14794))"),"#N/A")</f>
        <v>#N/A</v>
      </c>
    </row>
    <row r="14108">
      <c r="B14108" s="4" t="s">
        <v>4196</v>
      </c>
      <c r="C14108" s="12" t="str">
        <f>IFERROR(__xludf.DUMMYFUNCTION("TEXTJOIN("";"", TRUE, FILTER($B$2:$B$14794, #REF!=$D$2:$D$14794))"),"#N/A")</f>
        <v>#N/A</v>
      </c>
    </row>
    <row r="14109">
      <c r="B14109" s="4" t="s">
        <v>4196</v>
      </c>
      <c r="C14109" s="12" t="str">
        <f>IFERROR(__xludf.DUMMYFUNCTION("TEXTJOIN("";"", TRUE, FILTER($B$2:$B$14794, #REF!=$D$2:$D$14794))"),"#N/A")</f>
        <v>#N/A</v>
      </c>
    </row>
    <row r="14110">
      <c r="B14110" s="4" t="s">
        <v>4198</v>
      </c>
      <c r="C14110" s="12" t="str">
        <f>IFERROR(__xludf.DUMMYFUNCTION("TEXTJOIN("";"", TRUE, FILTER($B$2:$B$14794, #REF!=$D$2:$D$14794))"),"#N/A")</f>
        <v>#N/A</v>
      </c>
    </row>
    <row r="14111">
      <c r="B14111" s="4" t="s">
        <v>4198</v>
      </c>
      <c r="C14111" s="12" t="str">
        <f>IFERROR(__xludf.DUMMYFUNCTION("TEXTJOIN("";"", TRUE, FILTER($B$2:$B$14794, #REF!=$D$2:$D$14794))"),"#N/A")</f>
        <v>#N/A</v>
      </c>
    </row>
    <row r="14112">
      <c r="B14112" s="4" t="s">
        <v>4198</v>
      </c>
      <c r="C14112" s="12" t="str">
        <f>IFERROR(__xludf.DUMMYFUNCTION("TEXTJOIN("";"", TRUE, FILTER($B$2:$B$14794, #REF!=$D$2:$D$14794))"),"#N/A")</f>
        <v>#N/A</v>
      </c>
    </row>
    <row r="14113">
      <c r="B14113" s="4" t="s">
        <v>4198</v>
      </c>
      <c r="C14113" s="12" t="str">
        <f>IFERROR(__xludf.DUMMYFUNCTION("TEXTJOIN("";"", TRUE, FILTER($B$2:$B$14794, #REF!=$D$2:$D$14794))"),"#N/A")</f>
        <v>#N/A</v>
      </c>
    </row>
    <row r="14114">
      <c r="B14114" s="4" t="s">
        <v>4198</v>
      </c>
      <c r="C14114" s="12" t="str">
        <f>IFERROR(__xludf.DUMMYFUNCTION("TEXTJOIN("";"", TRUE, FILTER($B$2:$B$14794, #REF!=$D$2:$D$14794))"),"#N/A")</f>
        <v>#N/A</v>
      </c>
    </row>
    <row r="14115">
      <c r="B14115" s="4" t="s">
        <v>4200</v>
      </c>
      <c r="C14115" s="12" t="str">
        <f>IFERROR(__xludf.DUMMYFUNCTION("TEXTJOIN("";"", TRUE, FILTER($B$2:$B$14794, #REF!=$D$2:$D$14794))"),"#N/A")</f>
        <v>#N/A</v>
      </c>
    </row>
    <row r="14116">
      <c r="B14116" s="4" t="s">
        <v>4200</v>
      </c>
      <c r="C14116" s="12" t="str">
        <f>IFERROR(__xludf.DUMMYFUNCTION("TEXTJOIN("";"", TRUE, FILTER($B$2:$B$14794, #REF!=$D$2:$D$14794))"),"#N/A")</f>
        <v>#N/A</v>
      </c>
    </row>
    <row r="14117">
      <c r="B14117" s="4" t="s">
        <v>4200</v>
      </c>
      <c r="C14117" s="12" t="str">
        <f>IFERROR(__xludf.DUMMYFUNCTION("TEXTJOIN("";"", TRUE, FILTER($B$2:$B$14794, #REF!=$D$2:$D$14794))"),"#N/A")</f>
        <v>#N/A</v>
      </c>
    </row>
    <row r="14118">
      <c r="B14118" s="4" t="s">
        <v>4200</v>
      </c>
      <c r="C14118" s="12" t="str">
        <f>IFERROR(__xludf.DUMMYFUNCTION("TEXTJOIN("";"", TRUE, FILTER($B$2:$B$14794, #REF!=$D$2:$D$14794))"),"#N/A")</f>
        <v>#N/A</v>
      </c>
    </row>
    <row r="14119">
      <c r="B14119" s="4" t="s">
        <v>4200</v>
      </c>
      <c r="C14119" s="12" t="str">
        <f>IFERROR(__xludf.DUMMYFUNCTION("TEXTJOIN("";"", TRUE, FILTER($B$2:$B$14794, #REF!=$D$2:$D$14794))"),"#N/A")</f>
        <v>#N/A</v>
      </c>
    </row>
    <row r="14120">
      <c r="B14120" s="4" t="s">
        <v>4200</v>
      </c>
      <c r="C14120" s="12" t="str">
        <f>IFERROR(__xludf.DUMMYFUNCTION("TEXTJOIN("";"", TRUE, FILTER($B$2:$B$14794, #REF!=$D$2:$D$14794))"),"#N/A")</f>
        <v>#N/A</v>
      </c>
    </row>
    <row r="14121">
      <c r="B14121" s="4" t="s">
        <v>4200</v>
      </c>
      <c r="C14121" s="12" t="str">
        <f>IFERROR(__xludf.DUMMYFUNCTION("TEXTJOIN("";"", TRUE, FILTER($B$2:$B$14794, #REF!=$D$2:$D$14794))"),"#N/A")</f>
        <v>#N/A</v>
      </c>
    </row>
    <row r="14122">
      <c r="B14122" s="4" t="s">
        <v>4200</v>
      </c>
      <c r="C14122" s="12" t="str">
        <f>IFERROR(__xludf.DUMMYFUNCTION("TEXTJOIN("";"", TRUE, FILTER($B$2:$B$14794, #REF!=$D$2:$D$14794))"),"#N/A")</f>
        <v>#N/A</v>
      </c>
    </row>
    <row r="14123">
      <c r="B14123" s="4" t="s">
        <v>4200</v>
      </c>
      <c r="C14123" s="12" t="str">
        <f>IFERROR(__xludf.DUMMYFUNCTION("TEXTJOIN("";"", TRUE, FILTER($B$2:$B$14794, #REF!=$D$2:$D$14794))"),"#N/A")</f>
        <v>#N/A</v>
      </c>
    </row>
    <row r="14124">
      <c r="B14124" s="4" t="s">
        <v>4203</v>
      </c>
      <c r="C14124" s="12" t="str">
        <f>IFERROR(__xludf.DUMMYFUNCTION("TEXTJOIN("";"", TRUE, FILTER($B$2:$B$14794, #REF!=$D$2:$D$14794))"),"#N/A")</f>
        <v>#N/A</v>
      </c>
    </row>
    <row r="14125">
      <c r="B14125" s="4" t="s">
        <v>4203</v>
      </c>
      <c r="C14125" s="12" t="str">
        <f>IFERROR(__xludf.DUMMYFUNCTION("TEXTJOIN("";"", TRUE, FILTER($B$2:$B$14794, #REF!=$D$2:$D$14794))"),"#N/A")</f>
        <v>#N/A</v>
      </c>
    </row>
    <row r="14126">
      <c r="B14126" s="4" t="s">
        <v>4203</v>
      </c>
      <c r="C14126" s="12" t="str">
        <f>IFERROR(__xludf.DUMMYFUNCTION("TEXTJOIN("";"", TRUE, FILTER($B$2:$B$14794, #REF!=$D$2:$D$14794))"),"#N/A")</f>
        <v>#N/A</v>
      </c>
    </row>
    <row r="14127">
      <c r="B14127" s="4" t="s">
        <v>4203</v>
      </c>
      <c r="C14127" s="12" t="str">
        <f>IFERROR(__xludf.DUMMYFUNCTION("TEXTJOIN("";"", TRUE, FILTER($B$2:$B$14794, #REF!=$D$2:$D$14794))"),"#N/A")</f>
        <v>#N/A</v>
      </c>
    </row>
    <row r="14128">
      <c r="B14128" s="4" t="s">
        <v>4203</v>
      </c>
      <c r="C14128" s="12" t="str">
        <f>IFERROR(__xludf.DUMMYFUNCTION("TEXTJOIN("";"", TRUE, FILTER($B$2:$B$14794, #REF!=$D$2:$D$14794))"),"#N/A")</f>
        <v>#N/A</v>
      </c>
    </row>
    <row r="14129">
      <c r="B14129" s="4" t="s">
        <v>4203</v>
      </c>
      <c r="C14129" s="12" t="str">
        <f>IFERROR(__xludf.DUMMYFUNCTION("TEXTJOIN("";"", TRUE, FILTER($B$2:$B$14794, #REF!=$D$2:$D$14794))"),"#N/A")</f>
        <v>#N/A</v>
      </c>
    </row>
    <row r="14130">
      <c r="B14130" s="4" t="s">
        <v>4203</v>
      </c>
      <c r="C14130" s="12" t="str">
        <f>IFERROR(__xludf.DUMMYFUNCTION("TEXTJOIN("";"", TRUE, FILTER($B$2:$B$14794, #REF!=$D$2:$D$14794))"),"#N/A")</f>
        <v>#N/A</v>
      </c>
    </row>
    <row r="14131">
      <c r="B14131" s="4" t="s">
        <v>4203</v>
      </c>
      <c r="C14131" s="12" t="str">
        <f>IFERROR(__xludf.DUMMYFUNCTION("TEXTJOIN("";"", TRUE, FILTER($B$2:$B$14794, #REF!=$D$2:$D$14794))"),"#N/A")</f>
        <v>#N/A</v>
      </c>
    </row>
    <row r="14132">
      <c r="B14132" s="4" t="s">
        <v>4203</v>
      </c>
      <c r="C14132" s="12" t="str">
        <f>IFERROR(__xludf.DUMMYFUNCTION("TEXTJOIN("";"", TRUE, FILTER($B$2:$B$14794, #REF!=$D$2:$D$14794))"),"#N/A")</f>
        <v>#N/A</v>
      </c>
    </row>
    <row r="14133">
      <c r="B14133" s="4" t="s">
        <v>4203</v>
      </c>
      <c r="C14133" s="12" t="str">
        <f>IFERROR(__xludf.DUMMYFUNCTION("TEXTJOIN("";"", TRUE, FILTER($B$2:$B$14794, #REF!=$D$2:$D$14794))"),"#N/A")</f>
        <v>#N/A</v>
      </c>
    </row>
    <row r="14134">
      <c r="B14134" s="4" t="s">
        <v>4205</v>
      </c>
      <c r="C14134" s="12" t="str">
        <f>IFERROR(__xludf.DUMMYFUNCTION("TEXTJOIN("";"", TRUE, FILTER($B$2:$B$14794, #REF!=$D$2:$D$14794))"),"#N/A")</f>
        <v>#N/A</v>
      </c>
    </row>
    <row r="14135">
      <c r="B14135" s="4" t="s">
        <v>4205</v>
      </c>
      <c r="C14135" s="12" t="str">
        <f>IFERROR(__xludf.DUMMYFUNCTION("TEXTJOIN("";"", TRUE, FILTER($B$2:$B$14794, #REF!=$D$2:$D$14794))"),"#N/A")</f>
        <v>#N/A</v>
      </c>
    </row>
    <row r="14136">
      <c r="B14136" s="4" t="s">
        <v>4208</v>
      </c>
      <c r="C14136" s="12" t="str">
        <f>IFERROR(__xludf.DUMMYFUNCTION("TEXTJOIN("";"", TRUE, FILTER($B$2:$B$14794, #REF!=$D$2:$D$14794))"),"#N/A")</f>
        <v>#N/A</v>
      </c>
    </row>
    <row r="14137">
      <c r="B14137" s="4" t="s">
        <v>4210</v>
      </c>
      <c r="C14137" s="12" t="str">
        <f>IFERROR(__xludf.DUMMYFUNCTION("TEXTJOIN("";"", TRUE, FILTER($B$2:$B$14794, #REF!=$D$2:$D$14794))"),"#N/A")</f>
        <v>#N/A</v>
      </c>
    </row>
    <row r="14138">
      <c r="B14138" s="4" t="s">
        <v>4210</v>
      </c>
      <c r="C14138" s="12" t="str">
        <f>IFERROR(__xludf.DUMMYFUNCTION("TEXTJOIN("";"", TRUE, FILTER($B$2:$B$14794, #REF!=$D$2:$D$14794))"),"#N/A")</f>
        <v>#N/A</v>
      </c>
    </row>
    <row r="14139">
      <c r="B14139" s="4" t="s">
        <v>4210</v>
      </c>
      <c r="C14139" s="12" t="str">
        <f>IFERROR(__xludf.DUMMYFUNCTION("TEXTJOIN("";"", TRUE, FILTER($B$2:$B$14794, #REF!=$D$2:$D$14794))"),"#N/A")</f>
        <v>#N/A</v>
      </c>
    </row>
    <row r="14140">
      <c r="B14140" s="4" t="s">
        <v>4212</v>
      </c>
      <c r="C14140" s="12" t="str">
        <f>IFERROR(__xludf.DUMMYFUNCTION("TEXTJOIN("";"", TRUE, FILTER($B$2:$B$14794, #REF!=$D$2:$D$14794))"),"#N/A")</f>
        <v>#N/A</v>
      </c>
    </row>
    <row r="14141">
      <c r="B14141" s="4" t="s">
        <v>4212</v>
      </c>
      <c r="C14141" s="12" t="str">
        <f>IFERROR(__xludf.DUMMYFUNCTION("TEXTJOIN("";"", TRUE, FILTER($B$2:$B$14794, #REF!=$D$2:$D$14794))"),"#N/A")</f>
        <v>#N/A</v>
      </c>
    </row>
    <row r="14142">
      <c r="B14142" s="4" t="s">
        <v>4212</v>
      </c>
      <c r="C14142" s="12" t="str">
        <f>IFERROR(__xludf.DUMMYFUNCTION("TEXTJOIN("";"", TRUE, FILTER($B$2:$B$14794, #REF!=$D$2:$D$14794))"),"#N/A")</f>
        <v>#N/A</v>
      </c>
    </row>
    <row r="14143">
      <c r="B14143" s="4" t="s">
        <v>4212</v>
      </c>
      <c r="C14143" s="12" t="str">
        <f>IFERROR(__xludf.DUMMYFUNCTION("TEXTJOIN("";"", TRUE, FILTER($B$2:$B$14794, #REF!=$D$2:$D$14794))"),"#N/A")</f>
        <v>#N/A</v>
      </c>
    </row>
    <row r="14144">
      <c r="B14144" s="4" t="s">
        <v>4214</v>
      </c>
      <c r="C14144" s="12" t="str">
        <f>IFERROR(__xludf.DUMMYFUNCTION("TEXTJOIN("";"", TRUE, FILTER($B$2:$B$14794, #REF!=$D$2:$D$14794))"),"#N/A")</f>
        <v>#N/A</v>
      </c>
    </row>
    <row r="14145">
      <c r="B14145" s="4" t="s">
        <v>4214</v>
      </c>
      <c r="C14145" s="12" t="str">
        <f>IFERROR(__xludf.DUMMYFUNCTION("TEXTJOIN("";"", TRUE, FILTER($B$2:$B$14794, #REF!=$D$2:$D$14794))"),"#N/A")</f>
        <v>#N/A</v>
      </c>
    </row>
    <row r="14146">
      <c r="B14146" s="4" t="s">
        <v>4214</v>
      </c>
      <c r="C14146" s="12" t="str">
        <f>IFERROR(__xludf.DUMMYFUNCTION("TEXTJOIN("";"", TRUE, FILTER($B$2:$B$14794, #REF!=$D$2:$D$14794))"),"#N/A")</f>
        <v>#N/A</v>
      </c>
    </row>
    <row r="14147">
      <c r="B14147" s="4" t="s">
        <v>4216</v>
      </c>
      <c r="C14147" s="12" t="str">
        <f>IFERROR(__xludf.DUMMYFUNCTION("TEXTJOIN("";"", TRUE, FILTER($B$2:$B$14794, #REF!=$D$2:$D$14794))"),"#N/A")</f>
        <v>#N/A</v>
      </c>
    </row>
    <row r="14148">
      <c r="B14148" s="4" t="s">
        <v>4216</v>
      </c>
      <c r="C14148" s="12" t="str">
        <f>IFERROR(__xludf.DUMMYFUNCTION("TEXTJOIN("";"", TRUE, FILTER($B$2:$B$14794, #REF!=$D$2:$D$14794))"),"#N/A")</f>
        <v>#N/A</v>
      </c>
    </row>
    <row r="14149">
      <c r="B14149" s="4" t="s">
        <v>4216</v>
      </c>
      <c r="C14149" s="12" t="str">
        <f>IFERROR(__xludf.DUMMYFUNCTION("TEXTJOIN("";"", TRUE, FILTER($B$2:$B$14794, #REF!=$D$2:$D$14794))"),"#N/A")</f>
        <v>#N/A</v>
      </c>
    </row>
    <row r="14150">
      <c r="B14150" s="4" t="s">
        <v>4216</v>
      </c>
      <c r="C14150" s="12" t="str">
        <f>IFERROR(__xludf.DUMMYFUNCTION("TEXTJOIN("";"", TRUE, FILTER($B$2:$B$14794, #REF!=$D$2:$D$14794))"),"#N/A")</f>
        <v>#N/A</v>
      </c>
    </row>
    <row r="14151">
      <c r="B14151" s="4" t="s">
        <v>4216</v>
      </c>
      <c r="C14151" s="12" t="str">
        <f>IFERROR(__xludf.DUMMYFUNCTION("TEXTJOIN("";"", TRUE, FILTER($B$2:$B$14794, #REF!=$D$2:$D$14794))"),"#N/A")</f>
        <v>#N/A</v>
      </c>
    </row>
    <row r="14152">
      <c r="B14152" s="4" t="s">
        <v>4216</v>
      </c>
      <c r="C14152" s="12" t="str">
        <f>IFERROR(__xludf.DUMMYFUNCTION("TEXTJOIN("";"", TRUE, FILTER($B$2:$B$14794, #REF!=$D$2:$D$14794))"),"#N/A")</f>
        <v>#N/A</v>
      </c>
    </row>
    <row r="14153">
      <c r="B14153" s="4" t="s">
        <v>4216</v>
      </c>
      <c r="C14153" s="12" t="str">
        <f>IFERROR(__xludf.DUMMYFUNCTION("TEXTJOIN("";"", TRUE, FILTER($B$2:$B$14794, #REF!=$D$2:$D$14794))"),"#N/A")</f>
        <v>#N/A</v>
      </c>
    </row>
    <row r="14154">
      <c r="B14154" s="4" t="s">
        <v>4216</v>
      </c>
      <c r="C14154" s="12" t="str">
        <f>IFERROR(__xludf.DUMMYFUNCTION("TEXTJOIN("";"", TRUE, FILTER($B$2:$B$14794, #REF!=$D$2:$D$14794))"),"#N/A")</f>
        <v>#N/A</v>
      </c>
    </row>
    <row r="14155">
      <c r="B14155" s="4" t="s">
        <v>4216</v>
      </c>
      <c r="C14155" s="12" t="str">
        <f>IFERROR(__xludf.DUMMYFUNCTION("TEXTJOIN("";"", TRUE, FILTER($B$2:$B$14794, #REF!=$D$2:$D$14794))"),"#N/A")</f>
        <v>#N/A</v>
      </c>
    </row>
    <row r="14156">
      <c r="B14156" s="4" t="s">
        <v>4216</v>
      </c>
      <c r="C14156" s="12" t="str">
        <f>IFERROR(__xludf.DUMMYFUNCTION("TEXTJOIN("";"", TRUE, FILTER($B$2:$B$14794, #REF!=$D$2:$D$14794))"),"#N/A")</f>
        <v>#N/A</v>
      </c>
    </row>
    <row r="14157">
      <c r="B14157" s="4" t="s">
        <v>4219</v>
      </c>
      <c r="C14157" s="12" t="str">
        <f>IFERROR(__xludf.DUMMYFUNCTION("TEXTJOIN("";"", TRUE, FILTER($B$2:$B$14794, #REF!=$D$2:$D$14794))"),"#N/A")</f>
        <v>#N/A</v>
      </c>
    </row>
    <row r="14158">
      <c r="B14158" s="4" t="s">
        <v>4219</v>
      </c>
      <c r="C14158" s="12" t="str">
        <f>IFERROR(__xludf.DUMMYFUNCTION("TEXTJOIN("";"", TRUE, FILTER($B$2:$B$14794, #REF!=$D$2:$D$14794))"),"#N/A")</f>
        <v>#N/A</v>
      </c>
    </row>
    <row r="14159">
      <c r="B14159" s="4" t="s">
        <v>4219</v>
      </c>
      <c r="C14159" s="12" t="str">
        <f>IFERROR(__xludf.DUMMYFUNCTION("TEXTJOIN("";"", TRUE, FILTER($B$2:$B$14794, #REF!=$D$2:$D$14794))"),"#N/A")</f>
        <v>#N/A</v>
      </c>
    </row>
    <row r="14160">
      <c r="B14160" s="4" t="s">
        <v>4219</v>
      </c>
      <c r="C14160" s="12" t="str">
        <f>IFERROR(__xludf.DUMMYFUNCTION("TEXTJOIN("";"", TRUE, FILTER($B$2:$B$14794, #REF!=$D$2:$D$14794))"),"#N/A")</f>
        <v>#N/A</v>
      </c>
    </row>
    <row r="14161">
      <c r="B14161" s="4" t="s">
        <v>4219</v>
      </c>
      <c r="C14161" s="12" t="str">
        <f>IFERROR(__xludf.DUMMYFUNCTION("TEXTJOIN("";"", TRUE, FILTER($B$2:$B$14794, #REF!=$D$2:$D$14794))"),"#N/A")</f>
        <v>#N/A</v>
      </c>
    </row>
    <row r="14162">
      <c r="B14162" s="4" t="s">
        <v>4221</v>
      </c>
      <c r="C14162" s="12" t="str">
        <f>IFERROR(__xludf.DUMMYFUNCTION("TEXTJOIN("";"", TRUE, FILTER($B$2:$B$14794, #REF!=$D$2:$D$14794))"),"#N/A")</f>
        <v>#N/A</v>
      </c>
    </row>
    <row r="14163">
      <c r="B14163" s="4" t="s">
        <v>4223</v>
      </c>
      <c r="C14163" s="12" t="str">
        <f>IFERROR(__xludf.DUMMYFUNCTION("TEXTJOIN("";"", TRUE, FILTER($B$2:$B$14794, #REF!=$D$2:$D$14794))"),"#N/A")</f>
        <v>#N/A</v>
      </c>
    </row>
    <row r="14164">
      <c r="B14164" s="4" t="s">
        <v>4225</v>
      </c>
      <c r="C14164" s="12" t="str">
        <f>IFERROR(__xludf.DUMMYFUNCTION("TEXTJOIN("";"", TRUE, FILTER($B$2:$B$14794, #REF!=$D$2:$D$14794))"),"#N/A")</f>
        <v>#N/A</v>
      </c>
    </row>
    <row r="14165">
      <c r="B14165" s="4" t="s">
        <v>4227</v>
      </c>
      <c r="C14165" s="12" t="str">
        <f>IFERROR(__xludf.DUMMYFUNCTION("TEXTJOIN("";"", TRUE, FILTER($B$2:$B$14794, #REF!=$D$2:$D$14794))"),"#N/A")</f>
        <v>#N/A</v>
      </c>
    </row>
    <row r="14166">
      <c r="B14166" s="4" t="s">
        <v>4229</v>
      </c>
      <c r="C14166" s="12" t="str">
        <f>IFERROR(__xludf.DUMMYFUNCTION("TEXTJOIN("";"", TRUE, FILTER($B$2:$B$14794, #REF!=$D$2:$D$14794))"),"#N/A")</f>
        <v>#N/A</v>
      </c>
    </row>
    <row r="14167">
      <c r="B14167" s="4" t="s">
        <v>4229</v>
      </c>
      <c r="C14167" s="12" t="str">
        <f>IFERROR(__xludf.DUMMYFUNCTION("TEXTJOIN("";"", TRUE, FILTER($B$2:$B$14794, #REF!=$D$2:$D$14794))"),"#N/A")</f>
        <v>#N/A</v>
      </c>
    </row>
    <row r="14168">
      <c r="B14168" s="4" t="s">
        <v>4229</v>
      </c>
      <c r="C14168" s="12" t="str">
        <f>IFERROR(__xludf.DUMMYFUNCTION("TEXTJOIN("";"", TRUE, FILTER($B$2:$B$14794, #REF!=$D$2:$D$14794))"),"#N/A")</f>
        <v>#N/A</v>
      </c>
    </row>
    <row r="14169">
      <c r="B14169" s="4" t="s">
        <v>4229</v>
      </c>
      <c r="C14169" s="12" t="str">
        <f>IFERROR(__xludf.DUMMYFUNCTION("TEXTJOIN("";"", TRUE, FILTER($B$2:$B$14794, #REF!=$D$2:$D$14794))"),"#N/A")</f>
        <v>#N/A</v>
      </c>
    </row>
    <row r="14170">
      <c r="B14170" s="4" t="s">
        <v>4229</v>
      </c>
      <c r="C14170" s="12" t="str">
        <f>IFERROR(__xludf.DUMMYFUNCTION("TEXTJOIN("";"", TRUE, FILTER($B$2:$B$14794, #REF!=$D$2:$D$14794))"),"#N/A")</f>
        <v>#N/A</v>
      </c>
    </row>
    <row r="14171">
      <c r="B14171" s="4" t="s">
        <v>4229</v>
      </c>
      <c r="C14171" s="12" t="str">
        <f>IFERROR(__xludf.DUMMYFUNCTION("TEXTJOIN("";"", TRUE, FILTER($B$2:$B$14794, #REF!=$D$2:$D$14794))"),"#N/A")</f>
        <v>#N/A</v>
      </c>
    </row>
    <row r="14172">
      <c r="B14172" s="4" t="s">
        <v>4229</v>
      </c>
      <c r="C14172" s="12" t="str">
        <f>IFERROR(__xludf.DUMMYFUNCTION("TEXTJOIN("";"", TRUE, FILTER($B$2:$B$14794, #REF!=$D$2:$D$14794))"),"#N/A")</f>
        <v>#N/A</v>
      </c>
    </row>
    <row r="14173">
      <c r="B14173" s="4" t="s">
        <v>4229</v>
      </c>
      <c r="C14173" s="12" t="str">
        <f>IFERROR(__xludf.DUMMYFUNCTION("TEXTJOIN("";"", TRUE, FILTER($B$2:$B$14794, #REF!=$D$2:$D$14794))"),"#N/A")</f>
        <v>#N/A</v>
      </c>
    </row>
    <row r="14174">
      <c r="B14174" s="4" t="s">
        <v>4232</v>
      </c>
      <c r="C14174" s="12" t="str">
        <f>IFERROR(__xludf.DUMMYFUNCTION("TEXTJOIN("";"", TRUE, FILTER($B$2:$B$14794, #REF!=$D$2:$D$14794))"),"#N/A")</f>
        <v>#N/A</v>
      </c>
    </row>
    <row r="14175">
      <c r="B14175" s="4" t="s">
        <v>4232</v>
      </c>
      <c r="C14175" s="12" t="str">
        <f>IFERROR(__xludf.DUMMYFUNCTION("TEXTJOIN("";"", TRUE, FILTER($B$2:$B$14794, #REF!=$D$2:$D$14794))"),"#N/A")</f>
        <v>#N/A</v>
      </c>
    </row>
    <row r="14176">
      <c r="B14176" s="4" t="s">
        <v>4232</v>
      </c>
      <c r="C14176" s="12" t="str">
        <f>IFERROR(__xludf.DUMMYFUNCTION("TEXTJOIN("";"", TRUE, FILTER($B$2:$B$14794, #REF!=$D$2:$D$14794))"),"#N/A")</f>
        <v>#N/A</v>
      </c>
    </row>
    <row r="14177">
      <c r="B14177" s="4" t="s">
        <v>4232</v>
      </c>
      <c r="C14177" s="12" t="str">
        <f>IFERROR(__xludf.DUMMYFUNCTION("TEXTJOIN("";"", TRUE, FILTER($B$2:$B$14794, #REF!=$D$2:$D$14794))"),"#N/A")</f>
        <v>#N/A</v>
      </c>
    </row>
    <row r="14178">
      <c r="B14178" s="4" t="s">
        <v>4232</v>
      </c>
      <c r="C14178" s="12" t="str">
        <f>IFERROR(__xludf.DUMMYFUNCTION("TEXTJOIN("";"", TRUE, FILTER($B$2:$B$14794, #REF!=$D$2:$D$14794))"),"#N/A")</f>
        <v>#N/A</v>
      </c>
    </row>
    <row r="14179">
      <c r="B14179" s="4" t="s">
        <v>4232</v>
      </c>
      <c r="C14179" s="12" t="str">
        <f>IFERROR(__xludf.DUMMYFUNCTION("TEXTJOIN("";"", TRUE, FILTER($B$2:$B$14794, #REF!=$D$2:$D$14794))"),"#N/A")</f>
        <v>#N/A</v>
      </c>
    </row>
    <row r="14180">
      <c r="B14180" s="4" t="s">
        <v>4232</v>
      </c>
      <c r="C14180" s="12" t="str">
        <f>IFERROR(__xludf.DUMMYFUNCTION("TEXTJOIN("";"", TRUE, FILTER($B$2:$B$14794, #REF!=$D$2:$D$14794))"),"#N/A")</f>
        <v>#N/A</v>
      </c>
    </row>
    <row r="14181">
      <c r="B14181" s="4" t="s">
        <v>4232</v>
      </c>
      <c r="C14181" s="12" t="str">
        <f>IFERROR(__xludf.DUMMYFUNCTION("TEXTJOIN("";"", TRUE, FILTER($B$2:$B$14794, #REF!=$D$2:$D$14794))"),"#N/A")</f>
        <v>#N/A</v>
      </c>
    </row>
    <row r="14182">
      <c r="B14182" s="4" t="s">
        <v>4232</v>
      </c>
      <c r="C14182" s="12" t="str">
        <f>IFERROR(__xludf.DUMMYFUNCTION("TEXTJOIN("";"", TRUE, FILTER($B$2:$B$14794, #REF!=$D$2:$D$14794))"),"#N/A")</f>
        <v>#N/A</v>
      </c>
    </row>
    <row r="14183">
      <c r="B14183" s="4" t="s">
        <v>4232</v>
      </c>
      <c r="C14183" s="12" t="str">
        <f>IFERROR(__xludf.DUMMYFUNCTION("TEXTJOIN("";"", TRUE, FILTER($B$2:$B$14794, #REF!=$D$2:$D$14794))"),"#N/A")</f>
        <v>#N/A</v>
      </c>
    </row>
    <row r="14184">
      <c r="B14184" s="4" t="s">
        <v>4234</v>
      </c>
      <c r="C14184" s="12" t="str">
        <f>IFERROR(__xludf.DUMMYFUNCTION("TEXTJOIN("";"", TRUE, FILTER($B$2:$B$14794, #REF!=$D$2:$D$14794))"),"#N/A")</f>
        <v>#N/A</v>
      </c>
    </row>
    <row r="14185">
      <c r="B14185" s="4" t="s">
        <v>4234</v>
      </c>
      <c r="C14185" s="12" t="str">
        <f>IFERROR(__xludf.DUMMYFUNCTION("TEXTJOIN("";"", TRUE, FILTER($B$2:$B$14794, #REF!=$D$2:$D$14794))"),"#N/A")</f>
        <v>#N/A</v>
      </c>
    </row>
    <row r="14186">
      <c r="B14186" s="4" t="s">
        <v>4234</v>
      </c>
      <c r="C14186" s="12" t="str">
        <f>IFERROR(__xludf.DUMMYFUNCTION("TEXTJOIN("";"", TRUE, FILTER($B$2:$B$14794, #REF!=$D$2:$D$14794))"),"#N/A")</f>
        <v>#N/A</v>
      </c>
    </row>
    <row r="14187">
      <c r="B14187" s="4" t="s">
        <v>4234</v>
      </c>
      <c r="C14187" s="12" t="str">
        <f>IFERROR(__xludf.DUMMYFUNCTION("TEXTJOIN("";"", TRUE, FILTER($B$2:$B$14794, #REF!=$D$2:$D$14794))"),"#N/A")</f>
        <v>#N/A</v>
      </c>
    </row>
    <row r="14188">
      <c r="B14188" s="4" t="s">
        <v>4234</v>
      </c>
      <c r="C14188" s="12" t="str">
        <f>IFERROR(__xludf.DUMMYFUNCTION("TEXTJOIN("";"", TRUE, FILTER($B$2:$B$14794, #REF!=$D$2:$D$14794))"),"#N/A")</f>
        <v>#N/A</v>
      </c>
    </row>
    <row r="14189">
      <c r="B14189" s="4" t="s">
        <v>4234</v>
      </c>
      <c r="C14189" s="12" t="str">
        <f>IFERROR(__xludf.DUMMYFUNCTION("TEXTJOIN("";"", TRUE, FILTER($B$2:$B$14794, #REF!=$D$2:$D$14794))"),"#N/A")</f>
        <v>#N/A</v>
      </c>
    </row>
    <row r="14190">
      <c r="B14190" s="4" t="s">
        <v>4234</v>
      </c>
      <c r="C14190" s="12" t="str">
        <f>IFERROR(__xludf.DUMMYFUNCTION("TEXTJOIN("";"", TRUE, FILTER($B$2:$B$14794, #REF!=$D$2:$D$14794))"),"#N/A")</f>
        <v>#N/A</v>
      </c>
    </row>
    <row r="14191">
      <c r="B14191" s="4" t="s">
        <v>4234</v>
      </c>
      <c r="C14191" s="12" t="str">
        <f>IFERROR(__xludf.DUMMYFUNCTION("TEXTJOIN("";"", TRUE, FILTER($B$2:$B$14794, #REF!=$D$2:$D$14794))"),"#N/A")</f>
        <v>#N/A</v>
      </c>
    </row>
    <row r="14192">
      <c r="B14192" s="4" t="s">
        <v>4234</v>
      </c>
      <c r="C14192" s="12" t="str">
        <f>IFERROR(__xludf.DUMMYFUNCTION("TEXTJOIN("";"", TRUE, FILTER($B$2:$B$14794, #REF!=$D$2:$D$14794))"),"#N/A")</f>
        <v>#N/A</v>
      </c>
    </row>
    <row r="14193">
      <c r="B14193" s="4" t="s">
        <v>4234</v>
      </c>
      <c r="C14193" s="12" t="str">
        <f>IFERROR(__xludf.DUMMYFUNCTION("TEXTJOIN("";"", TRUE, FILTER($B$2:$B$14794, #REF!=$D$2:$D$14794))"),"#N/A")</f>
        <v>#N/A</v>
      </c>
    </row>
    <row r="14194">
      <c r="B14194" s="4" t="s">
        <v>4236</v>
      </c>
      <c r="C14194" s="12" t="str">
        <f>IFERROR(__xludf.DUMMYFUNCTION("TEXTJOIN("";"", TRUE, FILTER($B$2:$B$14794, #REF!=$D$2:$D$14794))"),"#N/A")</f>
        <v>#N/A</v>
      </c>
    </row>
    <row r="14195">
      <c r="B14195" s="4" t="s">
        <v>4236</v>
      </c>
      <c r="C14195" s="12" t="str">
        <f>IFERROR(__xludf.DUMMYFUNCTION("TEXTJOIN("";"", TRUE, FILTER($B$2:$B$14794, #REF!=$D$2:$D$14794))"),"#N/A")</f>
        <v>#N/A</v>
      </c>
    </row>
    <row r="14196">
      <c r="B14196" s="4" t="s">
        <v>4236</v>
      </c>
      <c r="C14196" s="12" t="str">
        <f>IFERROR(__xludf.DUMMYFUNCTION("TEXTJOIN("";"", TRUE, FILTER($B$2:$B$14794, #REF!=$D$2:$D$14794))"),"#N/A")</f>
        <v>#N/A</v>
      </c>
    </row>
    <row r="14197">
      <c r="B14197" s="4" t="s">
        <v>4236</v>
      </c>
      <c r="C14197" s="12" t="str">
        <f>IFERROR(__xludf.DUMMYFUNCTION("TEXTJOIN("";"", TRUE, FILTER($B$2:$B$14794, #REF!=$D$2:$D$14794))"),"#N/A")</f>
        <v>#N/A</v>
      </c>
    </row>
    <row r="14198">
      <c r="B14198" s="4" t="s">
        <v>4236</v>
      </c>
      <c r="C14198" s="12" t="str">
        <f>IFERROR(__xludf.DUMMYFUNCTION("TEXTJOIN("";"", TRUE, FILTER($B$2:$B$14794, #REF!=$D$2:$D$14794))"),"#N/A")</f>
        <v>#N/A</v>
      </c>
    </row>
    <row r="14199">
      <c r="B14199" s="4" t="s">
        <v>4236</v>
      </c>
      <c r="C14199" s="12" t="str">
        <f>IFERROR(__xludf.DUMMYFUNCTION("TEXTJOIN("";"", TRUE, FILTER($B$2:$B$14794, #REF!=$D$2:$D$14794))"),"#N/A")</f>
        <v>#N/A</v>
      </c>
    </row>
    <row r="14200">
      <c r="B14200" s="4" t="s">
        <v>4236</v>
      </c>
      <c r="C14200" s="12" t="str">
        <f>IFERROR(__xludf.DUMMYFUNCTION("TEXTJOIN("";"", TRUE, FILTER($B$2:$B$14794, #REF!=$D$2:$D$14794))"),"#N/A")</f>
        <v>#N/A</v>
      </c>
    </row>
    <row r="14201">
      <c r="B14201" s="4" t="s">
        <v>4236</v>
      </c>
      <c r="C14201" s="12" t="str">
        <f>IFERROR(__xludf.DUMMYFUNCTION("TEXTJOIN("";"", TRUE, FILTER($B$2:$B$14794, #REF!=$D$2:$D$14794))"),"#N/A")</f>
        <v>#N/A</v>
      </c>
    </row>
    <row r="14202">
      <c r="B14202" s="4" t="s">
        <v>4236</v>
      </c>
      <c r="C14202" s="12" t="str">
        <f>IFERROR(__xludf.DUMMYFUNCTION("TEXTJOIN("";"", TRUE, FILTER($B$2:$B$14794, #REF!=$D$2:$D$14794))"),"#N/A")</f>
        <v>#N/A</v>
      </c>
    </row>
    <row r="14203">
      <c r="B14203" s="4" t="s">
        <v>4238</v>
      </c>
      <c r="C14203" s="12" t="str">
        <f>IFERROR(__xludf.DUMMYFUNCTION("TEXTJOIN("";"", TRUE, FILTER($B$2:$B$14794, #REF!=$D$2:$D$14794))"),"#N/A")</f>
        <v>#N/A</v>
      </c>
    </row>
    <row r="14204">
      <c r="B14204" s="4" t="s">
        <v>4238</v>
      </c>
      <c r="C14204" s="12" t="str">
        <f>IFERROR(__xludf.DUMMYFUNCTION("TEXTJOIN("";"", TRUE, FILTER($B$2:$B$14794, #REF!=$D$2:$D$14794))"),"#N/A")</f>
        <v>#N/A</v>
      </c>
    </row>
    <row r="14205">
      <c r="B14205" s="4" t="s">
        <v>4238</v>
      </c>
      <c r="C14205" s="12" t="str">
        <f>IFERROR(__xludf.DUMMYFUNCTION("TEXTJOIN("";"", TRUE, FILTER($B$2:$B$14794, #REF!=$D$2:$D$14794))"),"#N/A")</f>
        <v>#N/A</v>
      </c>
    </row>
    <row r="14206">
      <c r="B14206" s="4" t="s">
        <v>4238</v>
      </c>
      <c r="C14206" s="12" t="str">
        <f>IFERROR(__xludf.DUMMYFUNCTION("TEXTJOIN("";"", TRUE, FILTER($B$2:$B$14794, #REF!=$D$2:$D$14794))"),"#N/A")</f>
        <v>#N/A</v>
      </c>
    </row>
    <row r="14207">
      <c r="B14207" s="4" t="s">
        <v>4238</v>
      </c>
      <c r="C14207" s="12" t="str">
        <f>IFERROR(__xludf.DUMMYFUNCTION("TEXTJOIN("";"", TRUE, FILTER($B$2:$B$14794, #REF!=$D$2:$D$14794))"),"#N/A")</f>
        <v>#N/A</v>
      </c>
    </row>
    <row r="14208">
      <c r="B14208" s="4" t="s">
        <v>4238</v>
      </c>
      <c r="C14208" s="12" t="str">
        <f>IFERROR(__xludf.DUMMYFUNCTION("TEXTJOIN("";"", TRUE, FILTER($B$2:$B$14794, #REF!=$D$2:$D$14794))"),"#N/A")</f>
        <v>#N/A</v>
      </c>
    </row>
    <row r="14209">
      <c r="B14209" s="4" t="s">
        <v>4238</v>
      </c>
      <c r="C14209" s="12" t="str">
        <f>IFERROR(__xludf.DUMMYFUNCTION("TEXTJOIN("";"", TRUE, FILTER($B$2:$B$14794, #REF!=$D$2:$D$14794))"),"#N/A")</f>
        <v>#N/A</v>
      </c>
    </row>
    <row r="14210">
      <c r="B14210" s="4" t="s">
        <v>4238</v>
      </c>
      <c r="C14210" s="12" t="str">
        <f>IFERROR(__xludf.DUMMYFUNCTION("TEXTJOIN("";"", TRUE, FILTER($B$2:$B$14794, #REF!=$D$2:$D$14794))"),"#N/A")</f>
        <v>#N/A</v>
      </c>
    </row>
    <row r="14211">
      <c r="B14211" s="4" t="s">
        <v>4238</v>
      </c>
      <c r="C14211" s="12" t="str">
        <f>IFERROR(__xludf.DUMMYFUNCTION("TEXTJOIN("";"", TRUE, FILTER($B$2:$B$14794, #REF!=$D$2:$D$14794))"),"#N/A")</f>
        <v>#N/A</v>
      </c>
    </row>
    <row r="14212">
      <c r="B14212" s="4" t="s">
        <v>4240</v>
      </c>
      <c r="C14212" s="12" t="str">
        <f>IFERROR(__xludf.DUMMYFUNCTION("TEXTJOIN("";"", TRUE, FILTER($B$2:$B$14794, #REF!=$D$2:$D$14794))"),"#N/A")</f>
        <v>#N/A</v>
      </c>
    </row>
    <row r="14213">
      <c r="B14213" s="4" t="s">
        <v>4240</v>
      </c>
      <c r="C14213" s="12" t="str">
        <f>IFERROR(__xludf.DUMMYFUNCTION("TEXTJOIN("";"", TRUE, FILTER($B$2:$B$14794, #REF!=$D$2:$D$14794))"),"#N/A")</f>
        <v>#N/A</v>
      </c>
    </row>
    <row r="14214">
      <c r="B14214" s="4" t="s">
        <v>4240</v>
      </c>
      <c r="C14214" s="12" t="str">
        <f>IFERROR(__xludf.DUMMYFUNCTION("TEXTJOIN("";"", TRUE, FILTER($B$2:$B$14794, #REF!=$D$2:$D$14794))"),"#N/A")</f>
        <v>#N/A</v>
      </c>
    </row>
    <row r="14215">
      <c r="B14215" s="4" t="s">
        <v>4240</v>
      </c>
      <c r="C14215" s="12" t="str">
        <f>IFERROR(__xludf.DUMMYFUNCTION("TEXTJOIN("";"", TRUE, FILTER($B$2:$B$14794, #REF!=$D$2:$D$14794))"),"#N/A")</f>
        <v>#N/A</v>
      </c>
    </row>
    <row r="14216">
      <c r="B14216" s="4" t="s">
        <v>4240</v>
      </c>
      <c r="C14216" s="12" t="str">
        <f>IFERROR(__xludf.DUMMYFUNCTION("TEXTJOIN("";"", TRUE, FILTER($B$2:$B$14794, #REF!=$D$2:$D$14794))"),"#N/A")</f>
        <v>#N/A</v>
      </c>
    </row>
    <row r="14217">
      <c r="B14217" s="4" t="s">
        <v>4240</v>
      </c>
      <c r="C14217" s="12" t="str">
        <f>IFERROR(__xludf.DUMMYFUNCTION("TEXTJOIN("";"", TRUE, FILTER($B$2:$B$14794, #REF!=$D$2:$D$14794))"),"#N/A")</f>
        <v>#N/A</v>
      </c>
    </row>
    <row r="14218">
      <c r="B14218" s="4" t="s">
        <v>4242</v>
      </c>
      <c r="C14218" s="12" t="str">
        <f>IFERROR(__xludf.DUMMYFUNCTION("TEXTJOIN("";"", TRUE, FILTER($B$2:$B$14794, #REF!=$D$2:$D$14794))"),"#N/A")</f>
        <v>#N/A</v>
      </c>
    </row>
    <row r="14219">
      <c r="B14219" s="4" t="s">
        <v>4242</v>
      </c>
      <c r="C14219" s="12" t="str">
        <f>IFERROR(__xludf.DUMMYFUNCTION("TEXTJOIN("";"", TRUE, FILTER($B$2:$B$14794, #REF!=$D$2:$D$14794))"),"#N/A")</f>
        <v>#N/A</v>
      </c>
    </row>
    <row r="14220">
      <c r="B14220" s="4" t="s">
        <v>4242</v>
      </c>
      <c r="C14220" s="12" t="str">
        <f>IFERROR(__xludf.DUMMYFUNCTION("TEXTJOIN("";"", TRUE, FILTER($B$2:$B$14794, #REF!=$D$2:$D$14794))"),"#N/A")</f>
        <v>#N/A</v>
      </c>
    </row>
    <row r="14221">
      <c r="B14221" s="4" t="s">
        <v>4242</v>
      </c>
      <c r="C14221" s="12" t="str">
        <f>IFERROR(__xludf.DUMMYFUNCTION("TEXTJOIN("";"", TRUE, FILTER($B$2:$B$14794, #REF!=$D$2:$D$14794))"),"#N/A")</f>
        <v>#N/A</v>
      </c>
    </row>
    <row r="14222">
      <c r="B14222" s="4" t="s">
        <v>4242</v>
      </c>
      <c r="C14222" s="12" t="str">
        <f>IFERROR(__xludf.DUMMYFUNCTION("TEXTJOIN("";"", TRUE, FILTER($B$2:$B$14794, #REF!=$D$2:$D$14794))"),"#N/A")</f>
        <v>#N/A</v>
      </c>
    </row>
    <row r="14223">
      <c r="B14223" s="4" t="s">
        <v>4242</v>
      </c>
      <c r="C14223" s="12" t="str">
        <f>IFERROR(__xludf.DUMMYFUNCTION("TEXTJOIN("";"", TRUE, FILTER($B$2:$B$14794, #REF!=$D$2:$D$14794))"),"#N/A")</f>
        <v>#N/A</v>
      </c>
    </row>
    <row r="14224">
      <c r="B14224" s="4" t="s">
        <v>4242</v>
      </c>
      <c r="C14224" s="12" t="str">
        <f>IFERROR(__xludf.DUMMYFUNCTION("TEXTJOIN("";"", TRUE, FILTER($B$2:$B$14794, #REF!=$D$2:$D$14794))"),"#N/A")</f>
        <v>#N/A</v>
      </c>
    </row>
    <row r="14225">
      <c r="B14225" s="4" t="s">
        <v>4242</v>
      </c>
      <c r="C14225" s="12" t="str">
        <f>IFERROR(__xludf.DUMMYFUNCTION("TEXTJOIN("";"", TRUE, FILTER($B$2:$B$14794, #REF!=$D$2:$D$14794))"),"#N/A")</f>
        <v>#N/A</v>
      </c>
    </row>
    <row r="14226">
      <c r="B14226" s="4" t="s">
        <v>4244</v>
      </c>
      <c r="C14226" s="12" t="str">
        <f>IFERROR(__xludf.DUMMYFUNCTION("TEXTJOIN("";"", TRUE, FILTER($B$2:$B$14794, #REF!=$D$2:$D$14794))"),"#N/A")</f>
        <v>#N/A</v>
      </c>
    </row>
    <row r="14227">
      <c r="B14227" s="4" t="s">
        <v>4244</v>
      </c>
      <c r="C14227" s="12" t="str">
        <f>IFERROR(__xludf.DUMMYFUNCTION("TEXTJOIN("";"", TRUE, FILTER($B$2:$B$14794, #REF!=$D$2:$D$14794))"),"#N/A")</f>
        <v>#N/A</v>
      </c>
    </row>
    <row r="14228">
      <c r="B14228" s="4" t="s">
        <v>4244</v>
      </c>
      <c r="C14228" s="12" t="str">
        <f>IFERROR(__xludf.DUMMYFUNCTION("TEXTJOIN("";"", TRUE, FILTER($B$2:$B$14794, #REF!=$D$2:$D$14794))"),"#N/A")</f>
        <v>#N/A</v>
      </c>
    </row>
    <row r="14229">
      <c r="B14229" s="4" t="s">
        <v>4244</v>
      </c>
      <c r="C14229" s="12" t="str">
        <f>IFERROR(__xludf.DUMMYFUNCTION("TEXTJOIN("";"", TRUE, FILTER($B$2:$B$14794, #REF!=$D$2:$D$14794))"),"#N/A")</f>
        <v>#N/A</v>
      </c>
    </row>
    <row r="14230">
      <c r="B14230" s="4" t="s">
        <v>4244</v>
      </c>
      <c r="C14230" s="12" t="str">
        <f>IFERROR(__xludf.DUMMYFUNCTION("TEXTJOIN("";"", TRUE, FILTER($B$2:$B$14794, #REF!=$D$2:$D$14794))"),"#N/A")</f>
        <v>#N/A</v>
      </c>
    </row>
    <row r="14231">
      <c r="B14231" s="4" t="s">
        <v>4246</v>
      </c>
      <c r="C14231" s="12" t="str">
        <f>IFERROR(__xludf.DUMMYFUNCTION("TEXTJOIN("";"", TRUE, FILTER($B$2:$B$14794, #REF!=$D$2:$D$14794))"),"#N/A")</f>
        <v>#N/A</v>
      </c>
    </row>
    <row r="14232">
      <c r="B14232" s="4" t="s">
        <v>4246</v>
      </c>
      <c r="C14232" s="12" t="str">
        <f>IFERROR(__xludf.DUMMYFUNCTION("TEXTJOIN("";"", TRUE, FILTER($B$2:$B$14794, #REF!=$D$2:$D$14794))"),"#N/A")</f>
        <v>#N/A</v>
      </c>
    </row>
    <row r="14233">
      <c r="B14233" s="4" t="s">
        <v>4246</v>
      </c>
      <c r="C14233" s="12" t="str">
        <f>IFERROR(__xludf.DUMMYFUNCTION("TEXTJOIN("";"", TRUE, FILTER($B$2:$B$14794, #REF!=$D$2:$D$14794))"),"#N/A")</f>
        <v>#N/A</v>
      </c>
    </row>
    <row r="14234">
      <c r="B14234" s="4" t="s">
        <v>4246</v>
      </c>
      <c r="C14234" s="12" t="str">
        <f>IFERROR(__xludf.DUMMYFUNCTION("TEXTJOIN("";"", TRUE, FILTER($B$2:$B$14794, #REF!=$D$2:$D$14794))"),"#N/A")</f>
        <v>#N/A</v>
      </c>
    </row>
    <row r="14235">
      <c r="B14235" s="4" t="s">
        <v>4246</v>
      </c>
      <c r="C14235" s="12" t="str">
        <f>IFERROR(__xludf.DUMMYFUNCTION("TEXTJOIN("";"", TRUE, FILTER($B$2:$B$14794, #REF!=$D$2:$D$14794))"),"#N/A")</f>
        <v>#N/A</v>
      </c>
    </row>
    <row r="14236">
      <c r="B14236" s="4" t="s">
        <v>4246</v>
      </c>
      <c r="C14236" s="12" t="str">
        <f>IFERROR(__xludf.DUMMYFUNCTION("TEXTJOIN("";"", TRUE, FILTER($B$2:$B$14794, #REF!=$D$2:$D$14794))"),"#N/A")</f>
        <v>#N/A</v>
      </c>
    </row>
    <row r="14237">
      <c r="B14237" s="4" t="s">
        <v>4246</v>
      </c>
      <c r="C14237" s="12" t="str">
        <f>IFERROR(__xludf.DUMMYFUNCTION("TEXTJOIN("";"", TRUE, FILTER($B$2:$B$14794, #REF!=$D$2:$D$14794))"),"#N/A")</f>
        <v>#N/A</v>
      </c>
    </row>
    <row r="14238">
      <c r="B14238" s="4" t="s">
        <v>4246</v>
      </c>
      <c r="C14238" s="12" t="str">
        <f>IFERROR(__xludf.DUMMYFUNCTION("TEXTJOIN("";"", TRUE, FILTER($B$2:$B$14794, #REF!=$D$2:$D$14794))"),"#N/A")</f>
        <v>#N/A</v>
      </c>
    </row>
    <row r="14239">
      <c r="B14239" s="4" t="s">
        <v>4246</v>
      </c>
      <c r="C14239" s="12" t="str">
        <f>IFERROR(__xludf.DUMMYFUNCTION("TEXTJOIN("";"", TRUE, FILTER($B$2:$B$14794, #REF!=$D$2:$D$14794))"),"#N/A")</f>
        <v>#N/A</v>
      </c>
    </row>
    <row r="14240">
      <c r="B14240" s="4" t="s">
        <v>4248</v>
      </c>
      <c r="C14240" s="12" t="str">
        <f>IFERROR(__xludf.DUMMYFUNCTION("TEXTJOIN("";"", TRUE, FILTER($B$2:$B$14794, #REF!=$D$2:$D$14794))"),"#N/A")</f>
        <v>#N/A</v>
      </c>
    </row>
    <row r="14241">
      <c r="B14241" s="4" t="s">
        <v>4248</v>
      </c>
      <c r="C14241" s="12" t="str">
        <f>IFERROR(__xludf.DUMMYFUNCTION("TEXTJOIN("";"", TRUE, FILTER($B$2:$B$14794, #REF!=$D$2:$D$14794))"),"#N/A")</f>
        <v>#N/A</v>
      </c>
    </row>
    <row r="14242">
      <c r="B14242" s="4" t="s">
        <v>4248</v>
      </c>
      <c r="C14242" s="12" t="str">
        <f>IFERROR(__xludf.DUMMYFUNCTION("TEXTJOIN("";"", TRUE, FILTER($B$2:$B$14794, #REF!=$D$2:$D$14794))"),"#N/A")</f>
        <v>#N/A</v>
      </c>
    </row>
    <row r="14243">
      <c r="B14243" s="4" t="s">
        <v>4248</v>
      </c>
      <c r="C14243" s="12" t="str">
        <f>IFERROR(__xludf.DUMMYFUNCTION("TEXTJOIN("";"", TRUE, FILTER($B$2:$B$14794, #REF!=$D$2:$D$14794))"),"#N/A")</f>
        <v>#N/A</v>
      </c>
    </row>
    <row r="14244">
      <c r="B14244" s="4" t="s">
        <v>4248</v>
      </c>
      <c r="C14244" s="12" t="str">
        <f>IFERROR(__xludf.DUMMYFUNCTION("TEXTJOIN("";"", TRUE, FILTER($B$2:$B$14794, #REF!=$D$2:$D$14794))"),"#N/A")</f>
        <v>#N/A</v>
      </c>
    </row>
    <row r="14245">
      <c r="B14245" s="4" t="s">
        <v>4248</v>
      </c>
      <c r="C14245" s="12" t="str">
        <f>IFERROR(__xludf.DUMMYFUNCTION("TEXTJOIN("";"", TRUE, FILTER($B$2:$B$14794, #REF!=$D$2:$D$14794))"),"#N/A")</f>
        <v>#N/A</v>
      </c>
    </row>
    <row r="14246">
      <c r="B14246" s="4" t="s">
        <v>4248</v>
      </c>
      <c r="C14246" s="12" t="str">
        <f>IFERROR(__xludf.DUMMYFUNCTION("TEXTJOIN("";"", TRUE, FILTER($B$2:$B$14794, #REF!=$D$2:$D$14794))"),"#N/A")</f>
        <v>#N/A</v>
      </c>
    </row>
    <row r="14247">
      <c r="B14247" s="4" t="s">
        <v>4248</v>
      </c>
      <c r="C14247" s="12" t="str">
        <f>IFERROR(__xludf.DUMMYFUNCTION("TEXTJOIN("";"", TRUE, FILTER($B$2:$B$14794, #REF!=$D$2:$D$14794))"),"#N/A")</f>
        <v>#N/A</v>
      </c>
    </row>
    <row r="14248">
      <c r="B14248" s="4" t="s">
        <v>4248</v>
      </c>
      <c r="C14248" s="12" t="str">
        <f>IFERROR(__xludf.DUMMYFUNCTION("TEXTJOIN("";"", TRUE, FILTER($B$2:$B$14794, #REF!=$D$2:$D$14794))"),"#N/A")</f>
        <v>#N/A</v>
      </c>
    </row>
    <row r="14249">
      <c r="B14249" s="4" t="s">
        <v>4250</v>
      </c>
      <c r="C14249" s="12" t="str">
        <f>IFERROR(__xludf.DUMMYFUNCTION("TEXTJOIN("";"", TRUE, FILTER($B$2:$B$14794, #REF!=$D$2:$D$14794))"),"#N/A")</f>
        <v>#N/A</v>
      </c>
    </row>
    <row r="14250">
      <c r="B14250" s="4" t="s">
        <v>4250</v>
      </c>
      <c r="C14250" s="12" t="str">
        <f>IFERROR(__xludf.DUMMYFUNCTION("TEXTJOIN("";"", TRUE, FILTER($B$2:$B$14794, #REF!=$D$2:$D$14794))"),"#N/A")</f>
        <v>#N/A</v>
      </c>
    </row>
    <row r="14251">
      <c r="B14251" s="4" t="s">
        <v>4250</v>
      </c>
      <c r="C14251" s="12" t="str">
        <f>IFERROR(__xludf.DUMMYFUNCTION("TEXTJOIN("";"", TRUE, FILTER($B$2:$B$14794, #REF!=$D$2:$D$14794))"),"#N/A")</f>
        <v>#N/A</v>
      </c>
    </row>
    <row r="14252">
      <c r="B14252" s="4" t="s">
        <v>4250</v>
      </c>
      <c r="C14252" s="12" t="str">
        <f>IFERROR(__xludf.DUMMYFUNCTION("TEXTJOIN("";"", TRUE, FILTER($B$2:$B$14794, #REF!=$D$2:$D$14794))"),"#N/A")</f>
        <v>#N/A</v>
      </c>
    </row>
    <row r="14253">
      <c r="B14253" s="4" t="s">
        <v>4250</v>
      </c>
      <c r="C14253" s="12" t="str">
        <f>IFERROR(__xludf.DUMMYFUNCTION("TEXTJOIN("";"", TRUE, FILTER($B$2:$B$14794, #REF!=$D$2:$D$14794))"),"#N/A")</f>
        <v>#N/A</v>
      </c>
    </row>
    <row r="14254">
      <c r="B14254" s="4" t="s">
        <v>4250</v>
      </c>
      <c r="C14254" s="12" t="str">
        <f>IFERROR(__xludf.DUMMYFUNCTION("TEXTJOIN("";"", TRUE, FILTER($B$2:$B$14794, #REF!=$D$2:$D$14794))"),"#N/A")</f>
        <v>#N/A</v>
      </c>
    </row>
    <row r="14255">
      <c r="B14255" s="4" t="s">
        <v>4250</v>
      </c>
      <c r="C14255" s="12" t="str">
        <f>IFERROR(__xludf.DUMMYFUNCTION("TEXTJOIN("";"", TRUE, FILTER($B$2:$B$14794, #REF!=$D$2:$D$14794))"),"#N/A")</f>
        <v>#N/A</v>
      </c>
    </row>
    <row r="14256">
      <c r="B14256" s="4" t="s">
        <v>4250</v>
      </c>
      <c r="C14256" s="12" t="str">
        <f>IFERROR(__xludf.DUMMYFUNCTION("TEXTJOIN("";"", TRUE, FILTER($B$2:$B$14794, #REF!=$D$2:$D$14794))"),"#N/A")</f>
        <v>#N/A</v>
      </c>
    </row>
    <row r="14257">
      <c r="B14257" s="4" t="s">
        <v>4250</v>
      </c>
      <c r="C14257" s="12" t="str">
        <f>IFERROR(__xludf.DUMMYFUNCTION("TEXTJOIN("";"", TRUE, FILTER($B$2:$B$14794, #REF!=$D$2:$D$14794))"),"#N/A")</f>
        <v>#N/A</v>
      </c>
    </row>
    <row r="14258">
      <c r="B14258" s="4" t="s">
        <v>4250</v>
      </c>
      <c r="C14258" s="12" t="str">
        <f>IFERROR(__xludf.DUMMYFUNCTION("TEXTJOIN("";"", TRUE, FILTER($B$2:$B$14794, #REF!=$D$2:$D$14794))"),"#N/A")</f>
        <v>#N/A</v>
      </c>
    </row>
    <row r="14259">
      <c r="B14259" s="4" t="s">
        <v>4252</v>
      </c>
      <c r="C14259" s="12" t="str">
        <f>IFERROR(__xludf.DUMMYFUNCTION("TEXTJOIN("";"", TRUE, FILTER($B$2:$B$14794, #REF!=$D$2:$D$14794))"),"#N/A")</f>
        <v>#N/A</v>
      </c>
    </row>
    <row r="14260">
      <c r="B14260" s="4" t="s">
        <v>4252</v>
      </c>
      <c r="C14260" s="12" t="str">
        <f>IFERROR(__xludf.DUMMYFUNCTION("TEXTJOIN("";"", TRUE, FILTER($B$2:$B$14794, #REF!=$D$2:$D$14794))"),"#N/A")</f>
        <v>#N/A</v>
      </c>
    </row>
    <row r="14261">
      <c r="B14261" s="4" t="s">
        <v>4252</v>
      </c>
      <c r="C14261" s="12" t="str">
        <f>IFERROR(__xludf.DUMMYFUNCTION("TEXTJOIN("";"", TRUE, FILTER($B$2:$B$14794, #REF!=$D$2:$D$14794))"),"#N/A")</f>
        <v>#N/A</v>
      </c>
    </row>
    <row r="14262">
      <c r="B14262" s="4" t="s">
        <v>4252</v>
      </c>
      <c r="C14262" s="12" t="str">
        <f>IFERROR(__xludf.DUMMYFUNCTION("TEXTJOIN("";"", TRUE, FILTER($B$2:$B$14794, #REF!=$D$2:$D$14794))"),"#N/A")</f>
        <v>#N/A</v>
      </c>
    </row>
    <row r="14263">
      <c r="B14263" s="4" t="s">
        <v>4252</v>
      </c>
      <c r="C14263" s="12" t="str">
        <f>IFERROR(__xludf.DUMMYFUNCTION("TEXTJOIN("";"", TRUE, FILTER($B$2:$B$14794, #REF!=$D$2:$D$14794))"),"#N/A")</f>
        <v>#N/A</v>
      </c>
    </row>
    <row r="14264">
      <c r="B14264" s="4" t="s">
        <v>4252</v>
      </c>
      <c r="C14264" s="12" t="str">
        <f>IFERROR(__xludf.DUMMYFUNCTION("TEXTJOIN("";"", TRUE, FILTER($B$2:$B$14794, #REF!=$D$2:$D$14794))"),"#N/A")</f>
        <v>#N/A</v>
      </c>
    </row>
    <row r="14265">
      <c r="B14265" s="4" t="s">
        <v>4252</v>
      </c>
      <c r="C14265" s="12" t="str">
        <f>IFERROR(__xludf.DUMMYFUNCTION("TEXTJOIN("";"", TRUE, FILTER($B$2:$B$14794, #REF!=$D$2:$D$14794))"),"#N/A")</f>
        <v>#N/A</v>
      </c>
    </row>
    <row r="14266">
      <c r="B14266" s="4" t="s">
        <v>4252</v>
      </c>
      <c r="C14266" s="12" t="str">
        <f>IFERROR(__xludf.DUMMYFUNCTION("TEXTJOIN("";"", TRUE, FILTER($B$2:$B$14794, #REF!=$D$2:$D$14794))"),"#N/A")</f>
        <v>#N/A</v>
      </c>
    </row>
    <row r="14267">
      <c r="B14267" s="4" t="s">
        <v>4252</v>
      </c>
      <c r="C14267" s="12" t="str">
        <f>IFERROR(__xludf.DUMMYFUNCTION("TEXTJOIN("";"", TRUE, FILTER($B$2:$B$14794, #REF!=$D$2:$D$14794))"),"#N/A")</f>
        <v>#N/A</v>
      </c>
    </row>
    <row r="14268">
      <c r="B14268" s="4" t="s">
        <v>4252</v>
      </c>
      <c r="C14268" s="12" t="str">
        <f>IFERROR(__xludf.DUMMYFUNCTION("TEXTJOIN("";"", TRUE, FILTER($B$2:$B$14794, #REF!=$D$2:$D$14794))"),"#N/A")</f>
        <v>#N/A</v>
      </c>
    </row>
    <row r="14269">
      <c r="B14269" s="4" t="s">
        <v>4255</v>
      </c>
      <c r="C14269" s="12" t="str">
        <f>IFERROR(__xludf.DUMMYFUNCTION("TEXTJOIN("";"", TRUE, FILTER($B$2:$B$14794, #REF!=$D$2:$D$14794))"),"#N/A")</f>
        <v>#N/A</v>
      </c>
    </row>
    <row r="14270">
      <c r="B14270" s="4" t="s">
        <v>4257</v>
      </c>
      <c r="C14270" s="12" t="str">
        <f>IFERROR(__xludf.DUMMYFUNCTION("TEXTJOIN("";"", TRUE, FILTER($B$2:$B$14794, #REF!=$D$2:$D$14794))"),"#N/A")</f>
        <v>#N/A</v>
      </c>
    </row>
    <row r="14271">
      <c r="B14271" s="4" t="s">
        <v>4257</v>
      </c>
      <c r="C14271" s="12" t="str">
        <f>IFERROR(__xludf.DUMMYFUNCTION("TEXTJOIN("";"", TRUE, FILTER($B$2:$B$14794, #REF!=$D$2:$D$14794))"),"#N/A")</f>
        <v>#N/A</v>
      </c>
    </row>
    <row r="14272">
      <c r="B14272" s="4" t="s">
        <v>4257</v>
      </c>
      <c r="C14272" s="12" t="str">
        <f>IFERROR(__xludf.DUMMYFUNCTION("TEXTJOIN("";"", TRUE, FILTER($B$2:$B$14794, #REF!=$D$2:$D$14794))"),"#N/A")</f>
        <v>#N/A</v>
      </c>
    </row>
    <row r="14273">
      <c r="B14273" s="4" t="s">
        <v>4257</v>
      </c>
      <c r="C14273" s="12" t="str">
        <f>IFERROR(__xludf.DUMMYFUNCTION("TEXTJOIN("";"", TRUE, FILTER($B$2:$B$14794, #REF!=$D$2:$D$14794))"),"#N/A")</f>
        <v>#N/A</v>
      </c>
    </row>
    <row r="14274">
      <c r="B14274" s="4" t="s">
        <v>4257</v>
      </c>
      <c r="C14274" s="12" t="str">
        <f>IFERROR(__xludf.DUMMYFUNCTION("TEXTJOIN("";"", TRUE, FILTER($B$2:$B$14794, #REF!=$D$2:$D$14794))"),"#N/A")</f>
        <v>#N/A</v>
      </c>
    </row>
    <row r="14275">
      <c r="B14275" s="4" t="s">
        <v>4257</v>
      </c>
      <c r="C14275" s="12" t="str">
        <f>IFERROR(__xludf.DUMMYFUNCTION("TEXTJOIN("";"", TRUE, FILTER($B$2:$B$14794, #REF!=$D$2:$D$14794))"),"#N/A")</f>
        <v>#N/A</v>
      </c>
    </row>
    <row r="14276">
      <c r="B14276" s="4" t="s">
        <v>4257</v>
      </c>
      <c r="C14276" s="12" t="str">
        <f>IFERROR(__xludf.DUMMYFUNCTION("TEXTJOIN("";"", TRUE, FILTER($B$2:$B$14794, #REF!=$D$2:$D$14794))"),"#N/A")</f>
        <v>#N/A</v>
      </c>
    </row>
    <row r="14277">
      <c r="B14277" s="4" t="s">
        <v>4257</v>
      </c>
      <c r="C14277" s="12" t="str">
        <f>IFERROR(__xludf.DUMMYFUNCTION("TEXTJOIN("";"", TRUE, FILTER($B$2:$B$14794, #REF!=$D$2:$D$14794))"),"#N/A")</f>
        <v>#N/A</v>
      </c>
    </row>
    <row r="14278">
      <c r="B14278" s="4" t="s">
        <v>4257</v>
      </c>
      <c r="C14278" s="12" t="str">
        <f>IFERROR(__xludf.DUMMYFUNCTION("TEXTJOIN("";"", TRUE, FILTER($B$2:$B$14794, #REF!=$D$2:$D$14794))"),"#N/A")</f>
        <v>#N/A</v>
      </c>
    </row>
    <row r="14279">
      <c r="B14279" s="4" t="s">
        <v>4259</v>
      </c>
      <c r="C14279" s="12" t="str">
        <f>IFERROR(__xludf.DUMMYFUNCTION("TEXTJOIN("";"", TRUE, FILTER($B$2:$B$14794, #REF!=$D$2:$D$14794))"),"#N/A")</f>
        <v>#N/A</v>
      </c>
    </row>
    <row r="14280">
      <c r="B14280" s="4" t="s">
        <v>4259</v>
      </c>
      <c r="C14280" s="12" t="str">
        <f>IFERROR(__xludf.DUMMYFUNCTION("TEXTJOIN("";"", TRUE, FILTER($B$2:$B$14794, #REF!=$D$2:$D$14794))"),"#N/A")</f>
        <v>#N/A</v>
      </c>
    </row>
    <row r="14281">
      <c r="B14281" s="4" t="s">
        <v>4259</v>
      </c>
      <c r="C14281" s="12" t="str">
        <f>IFERROR(__xludf.DUMMYFUNCTION("TEXTJOIN("";"", TRUE, FILTER($B$2:$B$14794, #REF!=$D$2:$D$14794))"),"#N/A")</f>
        <v>#N/A</v>
      </c>
    </row>
    <row r="14282">
      <c r="B14282" s="4" t="s">
        <v>4259</v>
      </c>
      <c r="C14282" s="12" t="str">
        <f>IFERROR(__xludf.DUMMYFUNCTION("TEXTJOIN("";"", TRUE, FILTER($B$2:$B$14794, #REF!=$D$2:$D$14794))"),"#N/A")</f>
        <v>#N/A</v>
      </c>
    </row>
    <row r="14283">
      <c r="B14283" s="4" t="s">
        <v>4259</v>
      </c>
      <c r="C14283" s="12" t="str">
        <f>IFERROR(__xludf.DUMMYFUNCTION("TEXTJOIN("";"", TRUE, FILTER($B$2:$B$14794, #REF!=$D$2:$D$14794))"),"#N/A")</f>
        <v>#N/A</v>
      </c>
    </row>
    <row r="14284">
      <c r="B14284" s="4" t="s">
        <v>4259</v>
      </c>
      <c r="C14284" s="12" t="str">
        <f>IFERROR(__xludf.DUMMYFUNCTION("TEXTJOIN("";"", TRUE, FILTER($B$2:$B$14794, #REF!=$D$2:$D$14794))"),"#N/A")</f>
        <v>#N/A</v>
      </c>
    </row>
    <row r="14285">
      <c r="B14285" s="4" t="s">
        <v>4259</v>
      </c>
      <c r="C14285" s="12" t="str">
        <f>IFERROR(__xludf.DUMMYFUNCTION("TEXTJOIN("";"", TRUE, FILTER($B$2:$B$14794, #REF!=$D$2:$D$14794))"),"#N/A")</f>
        <v>#N/A</v>
      </c>
    </row>
    <row r="14286">
      <c r="B14286" s="4" t="s">
        <v>4259</v>
      </c>
      <c r="C14286" s="12" t="str">
        <f>IFERROR(__xludf.DUMMYFUNCTION("TEXTJOIN("";"", TRUE, FILTER($B$2:$B$14794, #REF!=$D$2:$D$14794))"),"#N/A")</f>
        <v>#N/A</v>
      </c>
    </row>
    <row r="14287">
      <c r="B14287" s="4" t="s">
        <v>4259</v>
      </c>
      <c r="C14287" s="12" t="str">
        <f>IFERROR(__xludf.DUMMYFUNCTION("TEXTJOIN("";"", TRUE, FILTER($B$2:$B$14794, #REF!=$D$2:$D$14794))"),"#N/A")</f>
        <v>#N/A</v>
      </c>
    </row>
    <row r="14288">
      <c r="B14288" s="4" t="s">
        <v>4261</v>
      </c>
      <c r="C14288" s="12" t="str">
        <f>IFERROR(__xludf.DUMMYFUNCTION("TEXTJOIN("";"", TRUE, FILTER($B$2:$B$14794, #REF!=$D$2:$D$14794))"),"#N/A")</f>
        <v>#N/A</v>
      </c>
    </row>
    <row r="14289">
      <c r="B14289" s="4" t="s">
        <v>4261</v>
      </c>
      <c r="C14289" s="12" t="str">
        <f>IFERROR(__xludf.DUMMYFUNCTION("TEXTJOIN("";"", TRUE, FILTER($B$2:$B$14794, #REF!=$D$2:$D$14794))"),"#N/A")</f>
        <v>#N/A</v>
      </c>
    </row>
    <row r="14290">
      <c r="B14290" s="4" t="s">
        <v>4261</v>
      </c>
      <c r="C14290" s="12" t="str">
        <f>IFERROR(__xludf.DUMMYFUNCTION("TEXTJOIN("";"", TRUE, FILTER($B$2:$B$14794, #REF!=$D$2:$D$14794))"),"#N/A")</f>
        <v>#N/A</v>
      </c>
    </row>
    <row r="14291">
      <c r="B14291" s="4" t="s">
        <v>4261</v>
      </c>
      <c r="C14291" s="12" t="str">
        <f>IFERROR(__xludf.DUMMYFUNCTION("TEXTJOIN("";"", TRUE, FILTER($B$2:$B$14794, #REF!=$D$2:$D$14794))"),"#N/A")</f>
        <v>#N/A</v>
      </c>
    </row>
    <row r="14292">
      <c r="B14292" s="4" t="s">
        <v>4261</v>
      </c>
      <c r="C14292" s="12" t="str">
        <f>IFERROR(__xludf.DUMMYFUNCTION("TEXTJOIN("";"", TRUE, FILTER($B$2:$B$14794, #REF!=$D$2:$D$14794))"),"#N/A")</f>
        <v>#N/A</v>
      </c>
    </row>
    <row r="14293">
      <c r="B14293" s="4" t="s">
        <v>4261</v>
      </c>
      <c r="C14293" s="12" t="str">
        <f>IFERROR(__xludf.DUMMYFUNCTION("TEXTJOIN("";"", TRUE, FILTER($B$2:$B$14794, #REF!=$D$2:$D$14794))"),"#N/A")</f>
        <v>#N/A</v>
      </c>
    </row>
    <row r="14294">
      <c r="B14294" s="4" t="s">
        <v>4261</v>
      </c>
      <c r="C14294" s="12" t="str">
        <f>IFERROR(__xludf.DUMMYFUNCTION("TEXTJOIN("";"", TRUE, FILTER($B$2:$B$14794, #REF!=$D$2:$D$14794))"),"#N/A")</f>
        <v>#N/A</v>
      </c>
    </row>
    <row r="14295">
      <c r="B14295" s="4" t="s">
        <v>4263</v>
      </c>
      <c r="C14295" s="12" t="str">
        <f>IFERROR(__xludf.DUMMYFUNCTION("TEXTJOIN("";"", TRUE, FILTER($B$2:$B$14794, #REF!=$D$2:$D$14794))"),"#N/A")</f>
        <v>#N/A</v>
      </c>
    </row>
    <row r="14296">
      <c r="B14296" s="4" t="s">
        <v>4263</v>
      </c>
      <c r="C14296" s="12" t="str">
        <f>IFERROR(__xludf.DUMMYFUNCTION("TEXTJOIN("";"", TRUE, FILTER($B$2:$B$14794, #REF!=$D$2:$D$14794))"),"#N/A")</f>
        <v>#N/A</v>
      </c>
    </row>
    <row r="14297">
      <c r="B14297" s="4" t="s">
        <v>4263</v>
      </c>
      <c r="C14297" s="12" t="str">
        <f>IFERROR(__xludf.DUMMYFUNCTION("TEXTJOIN("";"", TRUE, FILTER($B$2:$B$14794, #REF!=$D$2:$D$14794))"),"#N/A")</f>
        <v>#N/A</v>
      </c>
    </row>
    <row r="14298">
      <c r="B14298" s="4" t="s">
        <v>4265</v>
      </c>
      <c r="C14298" s="12" t="str">
        <f>IFERROR(__xludf.DUMMYFUNCTION("TEXTJOIN("";"", TRUE, FILTER($B$2:$B$14794, #REF!=$D$2:$D$14794))"),"#N/A")</f>
        <v>#N/A</v>
      </c>
    </row>
    <row r="14299">
      <c r="B14299" s="4" t="s">
        <v>4265</v>
      </c>
      <c r="C14299" s="12" t="str">
        <f>IFERROR(__xludf.DUMMYFUNCTION("TEXTJOIN("";"", TRUE, FILTER($B$2:$B$14794, #REF!=$D$2:$D$14794))"),"#N/A")</f>
        <v>#N/A</v>
      </c>
    </row>
    <row r="14300">
      <c r="B14300" s="4" t="s">
        <v>4265</v>
      </c>
      <c r="C14300" s="12" t="str">
        <f>IFERROR(__xludf.DUMMYFUNCTION("TEXTJOIN("";"", TRUE, FILTER($B$2:$B$14794, #REF!=$D$2:$D$14794))"),"#N/A")</f>
        <v>#N/A</v>
      </c>
    </row>
    <row r="14301">
      <c r="B14301" s="4" t="s">
        <v>4267</v>
      </c>
      <c r="C14301" s="12" t="str">
        <f>IFERROR(__xludf.DUMMYFUNCTION("TEXTJOIN("";"", TRUE, FILTER($B$2:$B$14794, #REF!=$D$2:$D$14794))"),"#N/A")</f>
        <v>#N/A</v>
      </c>
    </row>
    <row r="14302">
      <c r="B14302" s="4" t="s">
        <v>4267</v>
      </c>
      <c r="C14302" s="12" t="str">
        <f>IFERROR(__xludf.DUMMYFUNCTION("TEXTJOIN("";"", TRUE, FILTER($B$2:$B$14794, #REF!=$D$2:$D$14794))"),"#N/A")</f>
        <v>#N/A</v>
      </c>
    </row>
    <row r="14303">
      <c r="B14303" s="4" t="s">
        <v>4267</v>
      </c>
      <c r="C14303" s="12" t="str">
        <f>IFERROR(__xludf.DUMMYFUNCTION("TEXTJOIN("";"", TRUE, FILTER($B$2:$B$14794, #REF!=$D$2:$D$14794))"),"#N/A")</f>
        <v>#N/A</v>
      </c>
    </row>
    <row r="14304">
      <c r="B14304" s="4" t="s">
        <v>4267</v>
      </c>
      <c r="C14304" s="12" t="str">
        <f>IFERROR(__xludf.DUMMYFUNCTION("TEXTJOIN("";"", TRUE, FILTER($B$2:$B$14794, #REF!=$D$2:$D$14794))"),"#N/A")</f>
        <v>#N/A</v>
      </c>
    </row>
    <row r="14305">
      <c r="B14305" s="4" t="s">
        <v>4267</v>
      </c>
      <c r="C14305" s="12" t="str">
        <f>IFERROR(__xludf.DUMMYFUNCTION("TEXTJOIN("";"", TRUE, FILTER($B$2:$B$14794, #REF!=$D$2:$D$14794))"),"#N/A")</f>
        <v>#N/A</v>
      </c>
    </row>
    <row r="14306">
      <c r="B14306" s="4" t="s">
        <v>4267</v>
      </c>
      <c r="C14306" s="12" t="str">
        <f>IFERROR(__xludf.DUMMYFUNCTION("TEXTJOIN("";"", TRUE, FILTER($B$2:$B$14794, #REF!=$D$2:$D$14794))"),"#N/A")</f>
        <v>#N/A</v>
      </c>
    </row>
    <row r="14307">
      <c r="B14307" s="4" t="s">
        <v>4267</v>
      </c>
      <c r="C14307" s="12" t="str">
        <f>IFERROR(__xludf.DUMMYFUNCTION("TEXTJOIN("";"", TRUE, FILTER($B$2:$B$14794, #REF!=$D$2:$D$14794))"),"#N/A")</f>
        <v>#N/A</v>
      </c>
    </row>
    <row r="14308">
      <c r="B14308" s="4" t="s">
        <v>4269</v>
      </c>
      <c r="C14308" s="12" t="str">
        <f>IFERROR(__xludf.DUMMYFUNCTION("TEXTJOIN("";"", TRUE, FILTER($B$2:$B$14794, #REF!=$D$2:$D$14794))"),"#N/A")</f>
        <v>#N/A</v>
      </c>
    </row>
    <row r="14309">
      <c r="B14309" s="4" t="s">
        <v>4269</v>
      </c>
      <c r="C14309" s="12" t="str">
        <f>IFERROR(__xludf.DUMMYFUNCTION("TEXTJOIN("";"", TRUE, FILTER($B$2:$B$14794, #REF!=$D$2:$D$14794))"),"#N/A")</f>
        <v>#N/A</v>
      </c>
    </row>
    <row r="14310">
      <c r="B14310" s="4" t="s">
        <v>4269</v>
      </c>
      <c r="C14310" s="12" t="str">
        <f>IFERROR(__xludf.DUMMYFUNCTION("TEXTJOIN("";"", TRUE, FILTER($B$2:$B$14794, #REF!=$D$2:$D$14794))"),"#N/A")</f>
        <v>#N/A</v>
      </c>
    </row>
    <row r="14311">
      <c r="B14311" s="4" t="s">
        <v>4269</v>
      </c>
      <c r="C14311" s="12" t="str">
        <f>IFERROR(__xludf.DUMMYFUNCTION("TEXTJOIN("";"", TRUE, FILTER($B$2:$B$14794, #REF!=$D$2:$D$14794))"),"#N/A")</f>
        <v>#N/A</v>
      </c>
    </row>
    <row r="14312">
      <c r="B14312" s="4" t="s">
        <v>4269</v>
      </c>
      <c r="C14312" s="12" t="str">
        <f>IFERROR(__xludf.DUMMYFUNCTION("TEXTJOIN("";"", TRUE, FILTER($B$2:$B$14794, #REF!=$D$2:$D$14794))"),"#N/A")</f>
        <v>#N/A</v>
      </c>
    </row>
    <row r="14313">
      <c r="B14313" s="4" t="s">
        <v>4271</v>
      </c>
      <c r="C14313" s="12" t="str">
        <f>IFERROR(__xludf.DUMMYFUNCTION("TEXTJOIN("";"", TRUE, FILTER($B$2:$B$14794, #REF!=$D$2:$D$14794))"),"#N/A")</f>
        <v>#N/A</v>
      </c>
    </row>
    <row r="14314">
      <c r="B14314" s="4" t="s">
        <v>4271</v>
      </c>
      <c r="C14314" s="12" t="str">
        <f>IFERROR(__xludf.DUMMYFUNCTION("TEXTJOIN("";"", TRUE, FILTER($B$2:$B$14794, #REF!=$D$2:$D$14794))"),"#N/A")</f>
        <v>#N/A</v>
      </c>
    </row>
    <row r="14315">
      <c r="B14315" s="4" t="s">
        <v>4271</v>
      </c>
      <c r="C14315" s="12" t="str">
        <f>IFERROR(__xludf.DUMMYFUNCTION("TEXTJOIN("";"", TRUE, FILTER($B$2:$B$14794, #REF!=$D$2:$D$14794))"),"#N/A")</f>
        <v>#N/A</v>
      </c>
    </row>
    <row r="14316">
      <c r="B14316" s="4" t="s">
        <v>4271</v>
      </c>
      <c r="C14316" s="12" t="str">
        <f>IFERROR(__xludf.DUMMYFUNCTION("TEXTJOIN("";"", TRUE, FILTER($B$2:$B$14794, #REF!=$D$2:$D$14794))"),"#N/A")</f>
        <v>#N/A</v>
      </c>
    </row>
    <row r="14317">
      <c r="B14317" s="4" t="s">
        <v>4271</v>
      </c>
      <c r="C14317" s="12" t="str">
        <f>IFERROR(__xludf.DUMMYFUNCTION("TEXTJOIN("";"", TRUE, FILTER($B$2:$B$14794, #REF!=$D$2:$D$14794))"),"#N/A")</f>
        <v>#N/A</v>
      </c>
    </row>
    <row r="14318">
      <c r="B14318" s="4" t="s">
        <v>4273</v>
      </c>
      <c r="C14318" s="12" t="str">
        <f>IFERROR(__xludf.DUMMYFUNCTION("TEXTJOIN("";"", TRUE, FILTER($B$2:$B$14794, #REF!=$D$2:$D$14794))"),"#N/A")</f>
        <v>#N/A</v>
      </c>
    </row>
    <row r="14319">
      <c r="B14319" s="4" t="s">
        <v>4273</v>
      </c>
      <c r="C14319" s="12" t="str">
        <f>IFERROR(__xludf.DUMMYFUNCTION("TEXTJOIN("";"", TRUE, FILTER($B$2:$B$14794, #REF!=$D$2:$D$14794))"),"#N/A")</f>
        <v>#N/A</v>
      </c>
    </row>
    <row r="14320">
      <c r="B14320" s="4" t="s">
        <v>4273</v>
      </c>
      <c r="C14320" s="12" t="str">
        <f>IFERROR(__xludf.DUMMYFUNCTION("TEXTJOIN("";"", TRUE, FILTER($B$2:$B$14794, #REF!=$D$2:$D$14794))"),"#N/A")</f>
        <v>#N/A</v>
      </c>
    </row>
    <row r="14321">
      <c r="B14321" s="4" t="s">
        <v>4273</v>
      </c>
      <c r="C14321" s="12" t="str">
        <f>IFERROR(__xludf.DUMMYFUNCTION("TEXTJOIN("";"", TRUE, FILTER($B$2:$B$14794, #REF!=$D$2:$D$14794))"),"#N/A")</f>
        <v>#N/A</v>
      </c>
    </row>
    <row r="14322">
      <c r="B14322" s="4" t="s">
        <v>4273</v>
      </c>
      <c r="C14322" s="12" t="str">
        <f>IFERROR(__xludf.DUMMYFUNCTION("TEXTJOIN("";"", TRUE, FILTER($B$2:$B$14794, #REF!=$D$2:$D$14794))"),"#N/A")</f>
        <v>#N/A</v>
      </c>
    </row>
    <row r="14323">
      <c r="B14323" s="4" t="s">
        <v>4273</v>
      </c>
      <c r="C14323" s="12" t="str">
        <f>IFERROR(__xludf.DUMMYFUNCTION("TEXTJOIN("";"", TRUE, FILTER($B$2:$B$14794, #REF!=$D$2:$D$14794))"),"#N/A")</f>
        <v>#N/A</v>
      </c>
    </row>
    <row r="14324">
      <c r="B14324" s="4" t="s">
        <v>4273</v>
      </c>
      <c r="C14324" s="12" t="str">
        <f>IFERROR(__xludf.DUMMYFUNCTION("TEXTJOIN("";"", TRUE, FILTER($B$2:$B$14794, #REF!=$D$2:$D$14794))"),"#N/A")</f>
        <v>#N/A</v>
      </c>
    </row>
    <row r="14325">
      <c r="B14325" s="4" t="s">
        <v>4273</v>
      </c>
      <c r="C14325" s="12" t="str">
        <f>IFERROR(__xludf.DUMMYFUNCTION("TEXTJOIN("";"", TRUE, FILTER($B$2:$B$14794, #REF!=$D$2:$D$14794))"),"#N/A")</f>
        <v>#N/A</v>
      </c>
    </row>
    <row r="14326">
      <c r="B14326" s="4" t="s">
        <v>4276</v>
      </c>
      <c r="C14326" s="12" t="str">
        <f>IFERROR(__xludf.DUMMYFUNCTION("TEXTJOIN("";"", TRUE, FILTER($B$2:$B$14794, #REF!=$D$2:$D$14794))"),"#N/A")</f>
        <v>#N/A</v>
      </c>
    </row>
    <row r="14327">
      <c r="B14327" s="4" t="s">
        <v>4276</v>
      </c>
      <c r="C14327" s="12" t="str">
        <f>IFERROR(__xludf.DUMMYFUNCTION("TEXTJOIN("";"", TRUE, FILTER($B$2:$B$14794, #REF!=$D$2:$D$14794))"),"#N/A")</f>
        <v>#N/A</v>
      </c>
    </row>
    <row r="14328">
      <c r="B14328" s="4" t="s">
        <v>4276</v>
      </c>
      <c r="C14328" s="12" t="str">
        <f>IFERROR(__xludf.DUMMYFUNCTION("TEXTJOIN("";"", TRUE, FILTER($B$2:$B$14794, #REF!=$D$2:$D$14794))"),"#N/A")</f>
        <v>#N/A</v>
      </c>
    </row>
    <row r="14329">
      <c r="B14329" s="4" t="s">
        <v>4276</v>
      </c>
      <c r="C14329" s="12" t="str">
        <f>IFERROR(__xludf.DUMMYFUNCTION("TEXTJOIN("";"", TRUE, FILTER($B$2:$B$14794, #REF!=$D$2:$D$14794))"),"#N/A")</f>
        <v>#N/A</v>
      </c>
    </row>
    <row r="14330">
      <c r="B14330" s="4" t="s">
        <v>4276</v>
      </c>
      <c r="C14330" s="12" t="str">
        <f>IFERROR(__xludf.DUMMYFUNCTION("TEXTJOIN("";"", TRUE, FILTER($B$2:$B$14794, #REF!=$D$2:$D$14794))"),"#N/A")</f>
        <v>#N/A</v>
      </c>
    </row>
    <row r="14331">
      <c r="B14331" s="4" t="s">
        <v>4276</v>
      </c>
      <c r="C14331" s="12" t="str">
        <f>IFERROR(__xludf.DUMMYFUNCTION("TEXTJOIN("";"", TRUE, FILTER($B$2:$B$14794, #REF!=$D$2:$D$14794))"),"#N/A")</f>
        <v>#N/A</v>
      </c>
    </row>
    <row r="14332">
      <c r="B14332" s="4" t="s">
        <v>4276</v>
      </c>
      <c r="C14332" s="12" t="str">
        <f>IFERROR(__xludf.DUMMYFUNCTION("TEXTJOIN("";"", TRUE, FILTER($B$2:$B$14794, #REF!=$D$2:$D$14794))"),"#N/A")</f>
        <v>#N/A</v>
      </c>
    </row>
    <row r="14333">
      <c r="B14333" s="4" t="s">
        <v>4276</v>
      </c>
      <c r="C14333" s="12" t="str">
        <f>IFERROR(__xludf.DUMMYFUNCTION("TEXTJOIN("";"", TRUE, FILTER($B$2:$B$14794, #REF!=$D$2:$D$14794))"),"#N/A")</f>
        <v>#N/A</v>
      </c>
    </row>
    <row r="14334">
      <c r="B14334" s="4" t="s">
        <v>4276</v>
      </c>
      <c r="C14334" s="12" t="str">
        <f>IFERROR(__xludf.DUMMYFUNCTION("TEXTJOIN("";"", TRUE, FILTER($B$2:$B$14794, #REF!=$D$2:$D$14794))"),"#N/A")</f>
        <v>#N/A</v>
      </c>
    </row>
    <row r="14335">
      <c r="B14335" s="4" t="s">
        <v>4278</v>
      </c>
      <c r="C14335" s="12" t="str">
        <f>IFERROR(__xludf.DUMMYFUNCTION("TEXTJOIN("";"", TRUE, FILTER($B$2:$B$14794, #REF!=$D$2:$D$14794))"),"#N/A")</f>
        <v>#N/A</v>
      </c>
    </row>
    <row r="14336">
      <c r="B14336" s="4" t="s">
        <v>4278</v>
      </c>
      <c r="C14336" s="12" t="str">
        <f>IFERROR(__xludf.DUMMYFUNCTION("TEXTJOIN("";"", TRUE, FILTER($B$2:$B$14794, #REF!=$D$2:$D$14794))"),"#N/A")</f>
        <v>#N/A</v>
      </c>
    </row>
    <row r="14337">
      <c r="B14337" s="4" t="s">
        <v>4280</v>
      </c>
      <c r="C14337" s="12" t="str">
        <f>IFERROR(__xludf.DUMMYFUNCTION("TEXTJOIN("";"", TRUE, FILTER($B$2:$B$14794, #REF!=$D$2:$D$14794))"),"#N/A")</f>
        <v>#N/A</v>
      </c>
    </row>
    <row r="14338">
      <c r="B14338" s="4" t="s">
        <v>4282</v>
      </c>
      <c r="C14338" s="12" t="str">
        <f>IFERROR(__xludf.DUMMYFUNCTION("TEXTJOIN("";"", TRUE, FILTER($B$2:$B$14794, #REF!=$D$2:$D$14794))"),"#N/A")</f>
        <v>#N/A</v>
      </c>
    </row>
    <row r="14339">
      <c r="B14339" s="4" t="s">
        <v>4282</v>
      </c>
      <c r="C14339" s="12" t="str">
        <f>IFERROR(__xludf.DUMMYFUNCTION("TEXTJOIN("";"", TRUE, FILTER($B$2:$B$14794, #REF!=$D$2:$D$14794))"),"#N/A")</f>
        <v>#N/A</v>
      </c>
    </row>
    <row r="14340">
      <c r="B14340" s="4" t="s">
        <v>4282</v>
      </c>
      <c r="C14340" s="12" t="str">
        <f>IFERROR(__xludf.DUMMYFUNCTION("TEXTJOIN("";"", TRUE, FILTER($B$2:$B$14794, #REF!=$D$2:$D$14794))"),"#N/A")</f>
        <v>#N/A</v>
      </c>
    </row>
    <row r="14341">
      <c r="B14341" s="4" t="s">
        <v>4284</v>
      </c>
      <c r="C14341" s="12" t="str">
        <f>IFERROR(__xludf.DUMMYFUNCTION("TEXTJOIN("";"", TRUE, FILTER($B$2:$B$14794, #REF!=$D$2:$D$14794))"),"#N/A")</f>
        <v>#N/A</v>
      </c>
    </row>
    <row r="14342">
      <c r="B14342" s="4" t="s">
        <v>4284</v>
      </c>
      <c r="C14342" s="12" t="str">
        <f>IFERROR(__xludf.DUMMYFUNCTION("TEXTJOIN("";"", TRUE, FILTER($B$2:$B$14794, #REF!=$D$2:$D$14794))"),"#N/A")</f>
        <v>#N/A</v>
      </c>
    </row>
    <row r="14343">
      <c r="B14343" s="4" t="s">
        <v>4284</v>
      </c>
      <c r="C14343" s="12" t="str">
        <f>IFERROR(__xludf.DUMMYFUNCTION("TEXTJOIN("";"", TRUE, FILTER($B$2:$B$14794, #REF!=$D$2:$D$14794))"),"#N/A")</f>
        <v>#N/A</v>
      </c>
    </row>
    <row r="14344">
      <c r="B14344" s="4" t="s">
        <v>4284</v>
      </c>
      <c r="C14344" s="12" t="str">
        <f>IFERROR(__xludf.DUMMYFUNCTION("TEXTJOIN("";"", TRUE, FILTER($B$2:$B$14794, #REF!=$D$2:$D$14794))"),"#N/A")</f>
        <v>#N/A</v>
      </c>
    </row>
    <row r="14345">
      <c r="B14345" s="4" t="s">
        <v>4284</v>
      </c>
      <c r="C14345" s="12" t="str">
        <f>IFERROR(__xludf.DUMMYFUNCTION("TEXTJOIN("";"", TRUE, FILTER($B$2:$B$14794, #REF!=$D$2:$D$14794))"),"#N/A")</f>
        <v>#N/A</v>
      </c>
    </row>
    <row r="14346">
      <c r="B14346" s="4" t="s">
        <v>4284</v>
      </c>
      <c r="C14346" s="12" t="str">
        <f>IFERROR(__xludf.DUMMYFUNCTION("TEXTJOIN("";"", TRUE, FILTER($B$2:$B$14794, #REF!=$D$2:$D$14794))"),"#N/A")</f>
        <v>#N/A</v>
      </c>
    </row>
    <row r="14347">
      <c r="B14347" s="4" t="s">
        <v>4284</v>
      </c>
      <c r="C14347" s="12" t="str">
        <f>IFERROR(__xludf.DUMMYFUNCTION("TEXTJOIN("";"", TRUE, FILTER($B$2:$B$14794, #REF!=$D$2:$D$14794))"),"#N/A")</f>
        <v>#N/A</v>
      </c>
    </row>
    <row r="14348">
      <c r="B14348" s="4" t="s">
        <v>4284</v>
      </c>
      <c r="C14348" s="12" t="str">
        <f>IFERROR(__xludf.DUMMYFUNCTION("TEXTJOIN("";"", TRUE, FILTER($B$2:$B$14794, #REF!=$D$2:$D$14794))"),"#N/A")</f>
        <v>#N/A</v>
      </c>
    </row>
    <row r="14349">
      <c r="B14349" s="4" t="s">
        <v>4284</v>
      </c>
      <c r="C14349" s="12" t="str">
        <f>IFERROR(__xludf.DUMMYFUNCTION("TEXTJOIN("";"", TRUE, FILTER($B$2:$B$14794, #REF!=$D$2:$D$14794))"),"#N/A")</f>
        <v>#N/A</v>
      </c>
    </row>
    <row r="14350">
      <c r="B14350" s="4" t="s">
        <v>4284</v>
      </c>
      <c r="C14350" s="12" t="str">
        <f>IFERROR(__xludf.DUMMYFUNCTION("TEXTJOIN("";"", TRUE, FILTER($B$2:$B$14794, #REF!=$D$2:$D$14794))"),"#N/A")</f>
        <v>#N/A</v>
      </c>
    </row>
    <row r="14351">
      <c r="B14351" s="4" t="s">
        <v>4286</v>
      </c>
      <c r="C14351" s="12" t="str">
        <f>IFERROR(__xludf.DUMMYFUNCTION("TEXTJOIN("";"", TRUE, FILTER($B$2:$B$14794, #REF!=$D$2:$D$14794))"),"#N/A")</f>
        <v>#N/A</v>
      </c>
    </row>
    <row r="14352">
      <c r="B14352" s="4" t="s">
        <v>4286</v>
      </c>
      <c r="C14352" s="12" t="str">
        <f>IFERROR(__xludf.DUMMYFUNCTION("TEXTJOIN("";"", TRUE, FILTER($B$2:$B$14794, #REF!=$D$2:$D$14794))"),"#N/A")</f>
        <v>#N/A</v>
      </c>
    </row>
    <row r="14353">
      <c r="B14353" s="4" t="s">
        <v>4286</v>
      </c>
      <c r="C14353" s="12" t="str">
        <f>IFERROR(__xludf.DUMMYFUNCTION("TEXTJOIN("";"", TRUE, FILTER($B$2:$B$14794, #REF!=$D$2:$D$14794))"),"#N/A")</f>
        <v>#N/A</v>
      </c>
    </row>
    <row r="14354">
      <c r="B14354" s="4" t="s">
        <v>4286</v>
      </c>
      <c r="C14354" s="12" t="str">
        <f>IFERROR(__xludf.DUMMYFUNCTION("TEXTJOIN("";"", TRUE, FILTER($B$2:$B$14794, #REF!=$D$2:$D$14794))"),"#N/A")</f>
        <v>#N/A</v>
      </c>
    </row>
    <row r="14355">
      <c r="B14355" s="4" t="s">
        <v>4286</v>
      </c>
      <c r="C14355" s="12" t="str">
        <f>IFERROR(__xludf.DUMMYFUNCTION("TEXTJOIN("";"", TRUE, FILTER($B$2:$B$14794, #REF!=$D$2:$D$14794))"),"#N/A")</f>
        <v>#N/A</v>
      </c>
    </row>
    <row r="14356">
      <c r="B14356" s="4" t="s">
        <v>4286</v>
      </c>
      <c r="C14356" s="12" t="str">
        <f>IFERROR(__xludf.DUMMYFUNCTION("TEXTJOIN("";"", TRUE, FILTER($B$2:$B$14794, #REF!=$D$2:$D$14794))"),"#N/A")</f>
        <v>#N/A</v>
      </c>
    </row>
    <row r="14357">
      <c r="B14357" s="4" t="s">
        <v>4286</v>
      </c>
      <c r="C14357" s="12" t="str">
        <f>IFERROR(__xludf.DUMMYFUNCTION("TEXTJOIN("";"", TRUE, FILTER($B$2:$B$14794, #REF!=$D$2:$D$14794))"),"#N/A")</f>
        <v>#N/A</v>
      </c>
    </row>
    <row r="14358">
      <c r="B14358" s="4" t="s">
        <v>4286</v>
      </c>
      <c r="C14358" s="12" t="str">
        <f>IFERROR(__xludf.DUMMYFUNCTION("TEXTJOIN("";"", TRUE, FILTER($B$2:$B$14794, #REF!=$D$2:$D$14794))"),"#N/A")</f>
        <v>#N/A</v>
      </c>
    </row>
    <row r="14359">
      <c r="B14359" s="4" t="s">
        <v>4288</v>
      </c>
      <c r="C14359" s="12" t="str">
        <f>IFERROR(__xludf.DUMMYFUNCTION("TEXTJOIN("";"", TRUE, FILTER($B$2:$B$14794, #REF!=$D$2:$D$14794))"),"#N/A")</f>
        <v>#N/A</v>
      </c>
    </row>
    <row r="14360">
      <c r="B14360" s="4" t="s">
        <v>4288</v>
      </c>
      <c r="C14360" s="12" t="str">
        <f>IFERROR(__xludf.DUMMYFUNCTION("TEXTJOIN("";"", TRUE, FILTER($B$2:$B$14794, #REF!=$D$2:$D$14794))"),"#N/A")</f>
        <v>#N/A</v>
      </c>
    </row>
    <row r="14361">
      <c r="B14361" s="4" t="s">
        <v>4288</v>
      </c>
      <c r="C14361" s="12" t="str">
        <f>IFERROR(__xludf.DUMMYFUNCTION("TEXTJOIN("";"", TRUE, FILTER($B$2:$B$14794, #REF!=$D$2:$D$14794))"),"#N/A")</f>
        <v>#N/A</v>
      </c>
    </row>
    <row r="14362">
      <c r="B14362" s="4" t="s">
        <v>4288</v>
      </c>
      <c r="C14362" s="12" t="str">
        <f>IFERROR(__xludf.DUMMYFUNCTION("TEXTJOIN("";"", TRUE, FILTER($B$2:$B$14794, #REF!=$D$2:$D$14794))"),"#N/A")</f>
        <v>#N/A</v>
      </c>
    </row>
    <row r="14363">
      <c r="B14363" s="4" t="s">
        <v>4288</v>
      </c>
      <c r="C14363" s="12" t="str">
        <f>IFERROR(__xludf.DUMMYFUNCTION("TEXTJOIN("";"", TRUE, FILTER($B$2:$B$14794, #REF!=$D$2:$D$14794))"),"#N/A")</f>
        <v>#N/A</v>
      </c>
    </row>
    <row r="14364">
      <c r="B14364" s="4" t="s">
        <v>4288</v>
      </c>
      <c r="C14364" s="12" t="str">
        <f>IFERROR(__xludf.DUMMYFUNCTION("TEXTJOIN("";"", TRUE, FILTER($B$2:$B$14794, #REF!=$D$2:$D$14794))"),"#N/A")</f>
        <v>#N/A</v>
      </c>
    </row>
    <row r="14365">
      <c r="B14365" s="4" t="s">
        <v>4288</v>
      </c>
      <c r="C14365" s="12" t="str">
        <f>IFERROR(__xludf.DUMMYFUNCTION("TEXTJOIN("";"", TRUE, FILTER($B$2:$B$14794, #REF!=$D$2:$D$14794))"),"#N/A")</f>
        <v>#N/A</v>
      </c>
    </row>
    <row r="14366">
      <c r="B14366" s="4" t="s">
        <v>4288</v>
      </c>
      <c r="C14366" s="12" t="str">
        <f>IFERROR(__xludf.DUMMYFUNCTION("TEXTJOIN("";"", TRUE, FILTER($B$2:$B$14794, #REF!=$D$2:$D$14794))"),"#N/A")</f>
        <v>#N/A</v>
      </c>
    </row>
    <row r="14367">
      <c r="B14367" s="4" t="s">
        <v>4288</v>
      </c>
      <c r="C14367" s="12" t="str">
        <f>IFERROR(__xludf.DUMMYFUNCTION("TEXTJOIN("";"", TRUE, FILTER($B$2:$B$14794, #REF!=$D$2:$D$14794))"),"#N/A")</f>
        <v>#N/A</v>
      </c>
    </row>
    <row r="14368">
      <c r="B14368" s="4" t="s">
        <v>4290</v>
      </c>
      <c r="C14368" s="12" t="str">
        <f>IFERROR(__xludf.DUMMYFUNCTION("TEXTJOIN("";"", TRUE, FILTER($B$2:$B$14794, #REF!=$D$2:$D$14794))"),"#N/A")</f>
        <v>#N/A</v>
      </c>
    </row>
    <row r="14369">
      <c r="B14369" s="4" t="s">
        <v>4290</v>
      </c>
      <c r="C14369" s="12" t="str">
        <f>IFERROR(__xludf.DUMMYFUNCTION("TEXTJOIN("";"", TRUE, FILTER($B$2:$B$14794, #REF!=$D$2:$D$14794))"),"#N/A")</f>
        <v>#N/A</v>
      </c>
    </row>
    <row r="14370">
      <c r="B14370" s="4" t="s">
        <v>4290</v>
      </c>
      <c r="C14370" s="12" t="str">
        <f>IFERROR(__xludf.DUMMYFUNCTION("TEXTJOIN("";"", TRUE, FILTER($B$2:$B$14794, #REF!=$D$2:$D$14794))"),"#N/A")</f>
        <v>#N/A</v>
      </c>
    </row>
    <row r="14371">
      <c r="B14371" s="4" t="s">
        <v>4290</v>
      </c>
      <c r="C14371" s="12" t="str">
        <f>IFERROR(__xludf.DUMMYFUNCTION("TEXTJOIN("";"", TRUE, FILTER($B$2:$B$14794, #REF!=$D$2:$D$14794))"),"#N/A")</f>
        <v>#N/A</v>
      </c>
    </row>
    <row r="14372">
      <c r="B14372" s="4" t="s">
        <v>4290</v>
      </c>
      <c r="C14372" s="12" t="str">
        <f>IFERROR(__xludf.DUMMYFUNCTION("TEXTJOIN("";"", TRUE, FILTER($B$2:$B$14794, #REF!=$D$2:$D$14794))"),"#N/A")</f>
        <v>#N/A</v>
      </c>
    </row>
    <row r="14373">
      <c r="B14373" s="4" t="s">
        <v>4290</v>
      </c>
      <c r="C14373" s="12" t="str">
        <f>IFERROR(__xludf.DUMMYFUNCTION("TEXTJOIN("";"", TRUE, FILTER($B$2:$B$14794, #REF!=$D$2:$D$14794))"),"#N/A")</f>
        <v>#N/A</v>
      </c>
    </row>
    <row r="14374">
      <c r="B14374" s="4" t="s">
        <v>4290</v>
      </c>
      <c r="C14374" s="12" t="str">
        <f>IFERROR(__xludf.DUMMYFUNCTION("TEXTJOIN("";"", TRUE, FILTER($B$2:$B$14794, #REF!=$D$2:$D$14794))"),"#N/A")</f>
        <v>#N/A</v>
      </c>
    </row>
    <row r="14375">
      <c r="B14375" s="4" t="s">
        <v>4290</v>
      </c>
      <c r="C14375" s="12" t="str">
        <f>IFERROR(__xludf.DUMMYFUNCTION("TEXTJOIN("";"", TRUE, FILTER($B$2:$B$14794, #REF!=$D$2:$D$14794))"),"#N/A")</f>
        <v>#N/A</v>
      </c>
    </row>
    <row r="14376">
      <c r="B14376" s="4" t="s">
        <v>4290</v>
      </c>
      <c r="C14376" s="12" t="str">
        <f>IFERROR(__xludf.DUMMYFUNCTION("TEXTJOIN("";"", TRUE, FILTER($B$2:$B$14794, #REF!=$D$2:$D$14794))"),"#N/A")</f>
        <v>#N/A</v>
      </c>
    </row>
    <row r="14377">
      <c r="B14377" s="4" t="s">
        <v>4292</v>
      </c>
      <c r="C14377" s="12" t="str">
        <f>IFERROR(__xludf.DUMMYFUNCTION("TEXTJOIN("";"", TRUE, FILTER($B$2:$B$14794, #REF!=$D$2:$D$14794))"),"#N/A")</f>
        <v>#N/A</v>
      </c>
    </row>
    <row r="14378">
      <c r="B14378" s="4" t="s">
        <v>4292</v>
      </c>
      <c r="C14378" s="12" t="str">
        <f>IFERROR(__xludf.DUMMYFUNCTION("TEXTJOIN("";"", TRUE, FILTER($B$2:$B$14794, #REF!=$D$2:$D$14794))"),"#N/A")</f>
        <v>#N/A</v>
      </c>
    </row>
    <row r="14379">
      <c r="B14379" s="4" t="s">
        <v>4292</v>
      </c>
      <c r="C14379" s="12" t="str">
        <f>IFERROR(__xludf.DUMMYFUNCTION("TEXTJOIN("";"", TRUE, FILTER($B$2:$B$14794, #REF!=$D$2:$D$14794))"),"#N/A")</f>
        <v>#N/A</v>
      </c>
    </row>
    <row r="14380">
      <c r="B14380" s="4" t="s">
        <v>4294</v>
      </c>
      <c r="C14380" s="12" t="str">
        <f>IFERROR(__xludf.DUMMYFUNCTION("TEXTJOIN("";"", TRUE, FILTER($B$2:$B$14794, #REF!=$D$2:$D$14794))"),"#N/A")</f>
        <v>#N/A</v>
      </c>
    </row>
    <row r="14381">
      <c r="B14381" s="4" t="s">
        <v>4294</v>
      </c>
      <c r="C14381" s="12" t="str">
        <f>IFERROR(__xludf.DUMMYFUNCTION("TEXTJOIN("";"", TRUE, FILTER($B$2:$B$14794, #REF!=$D$2:$D$14794))"),"#N/A")</f>
        <v>#N/A</v>
      </c>
    </row>
    <row r="14382">
      <c r="B14382" s="4" t="s">
        <v>4294</v>
      </c>
      <c r="C14382" s="12" t="str">
        <f>IFERROR(__xludf.DUMMYFUNCTION("TEXTJOIN("";"", TRUE, FILTER($B$2:$B$14794, #REF!=$D$2:$D$14794))"),"#N/A")</f>
        <v>#N/A</v>
      </c>
    </row>
    <row r="14383">
      <c r="B14383" s="4" t="s">
        <v>4297</v>
      </c>
      <c r="C14383" s="12" t="str">
        <f>IFERROR(__xludf.DUMMYFUNCTION("TEXTJOIN("";"", TRUE, FILTER($B$2:$B$14794, #REF!=$D$2:$D$14794))"),"#N/A")</f>
        <v>#N/A</v>
      </c>
    </row>
    <row r="14384">
      <c r="B14384" s="4" t="s">
        <v>4297</v>
      </c>
      <c r="C14384" s="12" t="str">
        <f>IFERROR(__xludf.DUMMYFUNCTION("TEXTJOIN("";"", TRUE, FILTER($B$2:$B$14794, #REF!=$D$2:$D$14794))"),"#N/A")</f>
        <v>#N/A</v>
      </c>
    </row>
    <row r="14385">
      <c r="B14385" s="4" t="s">
        <v>4297</v>
      </c>
      <c r="C14385" s="12" t="str">
        <f>IFERROR(__xludf.DUMMYFUNCTION("TEXTJOIN("";"", TRUE, FILTER($B$2:$B$14794, #REF!=$D$2:$D$14794))"),"#N/A")</f>
        <v>#N/A</v>
      </c>
    </row>
    <row r="14386">
      <c r="B14386" s="4" t="s">
        <v>4297</v>
      </c>
      <c r="C14386" s="12" t="str">
        <f>IFERROR(__xludf.DUMMYFUNCTION("TEXTJOIN("";"", TRUE, FILTER($B$2:$B$14794, #REF!=$D$2:$D$14794))"),"#N/A")</f>
        <v>#N/A</v>
      </c>
    </row>
    <row r="14387">
      <c r="B14387" s="4" t="s">
        <v>4297</v>
      </c>
      <c r="C14387" s="12" t="str">
        <f>IFERROR(__xludf.DUMMYFUNCTION("TEXTJOIN("";"", TRUE, FILTER($B$2:$B$14794, #REF!=$D$2:$D$14794))"),"#N/A")</f>
        <v>#N/A</v>
      </c>
    </row>
    <row r="14388">
      <c r="B14388" s="4" t="s">
        <v>4297</v>
      </c>
      <c r="C14388" s="12" t="str">
        <f>IFERROR(__xludf.DUMMYFUNCTION("TEXTJOIN("";"", TRUE, FILTER($B$2:$B$14794, #REF!=$D$2:$D$14794))"),"#N/A")</f>
        <v>#N/A</v>
      </c>
    </row>
    <row r="14389">
      <c r="B14389" s="4" t="s">
        <v>4299</v>
      </c>
      <c r="C14389" s="12" t="str">
        <f>IFERROR(__xludf.DUMMYFUNCTION("TEXTJOIN("";"", TRUE, FILTER($B$2:$B$14794, #REF!=$D$2:$D$14794))"),"#N/A")</f>
        <v>#N/A</v>
      </c>
    </row>
    <row r="14390">
      <c r="B14390" s="4" t="s">
        <v>4299</v>
      </c>
      <c r="C14390" s="12" t="str">
        <f>IFERROR(__xludf.DUMMYFUNCTION("TEXTJOIN("";"", TRUE, FILTER($B$2:$B$14794, #REF!=$D$2:$D$14794))"),"#N/A")</f>
        <v>#N/A</v>
      </c>
    </row>
    <row r="14391">
      <c r="B14391" s="4" t="s">
        <v>4299</v>
      </c>
      <c r="C14391" s="12" t="str">
        <f>IFERROR(__xludf.DUMMYFUNCTION("TEXTJOIN("";"", TRUE, FILTER($B$2:$B$14794, #REF!=$D$2:$D$14794))"),"#N/A")</f>
        <v>#N/A</v>
      </c>
    </row>
    <row r="14392">
      <c r="B14392" s="4" t="s">
        <v>4299</v>
      </c>
      <c r="C14392" s="12" t="str">
        <f>IFERROR(__xludf.DUMMYFUNCTION("TEXTJOIN("";"", TRUE, FILTER($B$2:$B$14794, #REF!=$D$2:$D$14794))"),"#N/A")</f>
        <v>#N/A</v>
      </c>
    </row>
    <row r="14393">
      <c r="B14393" s="4" t="s">
        <v>4299</v>
      </c>
      <c r="C14393" s="12" t="str">
        <f>IFERROR(__xludf.DUMMYFUNCTION("TEXTJOIN("";"", TRUE, FILTER($B$2:$B$14794, #REF!=$D$2:$D$14794))"),"#N/A")</f>
        <v>#N/A</v>
      </c>
    </row>
    <row r="14394">
      <c r="B14394" s="4" t="s">
        <v>4299</v>
      </c>
      <c r="C14394" s="12" t="str">
        <f>IFERROR(__xludf.DUMMYFUNCTION("TEXTJOIN("";"", TRUE, FILTER($B$2:$B$14794, #REF!=$D$2:$D$14794))"),"#N/A")</f>
        <v>#N/A</v>
      </c>
    </row>
    <row r="14395">
      <c r="B14395" s="4" t="s">
        <v>4299</v>
      </c>
      <c r="C14395" s="12" t="str">
        <f>IFERROR(__xludf.DUMMYFUNCTION("TEXTJOIN("";"", TRUE, FILTER($B$2:$B$14794, #REF!=$D$2:$D$14794))"),"#N/A")</f>
        <v>#N/A</v>
      </c>
    </row>
    <row r="14396">
      <c r="B14396" s="4" t="s">
        <v>4301</v>
      </c>
      <c r="C14396" s="12" t="str">
        <f>IFERROR(__xludf.DUMMYFUNCTION("TEXTJOIN("";"", TRUE, FILTER($B$2:$B$14794, #REF!=$D$2:$D$14794))"),"#N/A")</f>
        <v>#N/A</v>
      </c>
    </row>
    <row r="14397">
      <c r="B14397" s="4" t="s">
        <v>4301</v>
      </c>
      <c r="C14397" s="12" t="str">
        <f>IFERROR(__xludf.DUMMYFUNCTION("TEXTJOIN("";"", TRUE, FILTER($B$2:$B$14794, #REF!=$D$2:$D$14794))"),"#N/A")</f>
        <v>#N/A</v>
      </c>
    </row>
    <row r="14398">
      <c r="B14398" s="4" t="s">
        <v>4301</v>
      </c>
      <c r="C14398" s="12" t="str">
        <f>IFERROR(__xludf.DUMMYFUNCTION("TEXTJOIN("";"", TRUE, FILTER($B$2:$B$14794, #REF!=$D$2:$D$14794))"),"#N/A")</f>
        <v>#N/A</v>
      </c>
    </row>
    <row r="14399">
      <c r="B14399" s="4" t="s">
        <v>4301</v>
      </c>
      <c r="C14399" s="12" t="str">
        <f>IFERROR(__xludf.DUMMYFUNCTION("TEXTJOIN("";"", TRUE, FILTER($B$2:$B$14794, #REF!=$D$2:$D$14794))"),"#N/A")</f>
        <v>#N/A</v>
      </c>
    </row>
    <row r="14400">
      <c r="B14400" s="4" t="s">
        <v>4301</v>
      </c>
      <c r="C14400" s="12" t="str">
        <f>IFERROR(__xludf.DUMMYFUNCTION("TEXTJOIN("";"", TRUE, FILTER($B$2:$B$14794, #REF!=$D$2:$D$14794))"),"#N/A")</f>
        <v>#N/A</v>
      </c>
    </row>
    <row r="14401">
      <c r="B14401" s="4" t="s">
        <v>4301</v>
      </c>
      <c r="C14401" s="12" t="str">
        <f>IFERROR(__xludf.DUMMYFUNCTION("TEXTJOIN("";"", TRUE, FILTER($B$2:$B$14794, #REF!=$D$2:$D$14794))"),"#N/A")</f>
        <v>#N/A</v>
      </c>
    </row>
    <row r="14402">
      <c r="B14402" s="4" t="s">
        <v>4301</v>
      </c>
      <c r="C14402" s="12" t="str">
        <f>IFERROR(__xludf.DUMMYFUNCTION("TEXTJOIN("";"", TRUE, FILTER($B$2:$B$14794, #REF!=$D$2:$D$14794))"),"#N/A")</f>
        <v>#N/A</v>
      </c>
    </row>
    <row r="14403">
      <c r="B14403" s="4" t="s">
        <v>4301</v>
      </c>
      <c r="C14403" s="12" t="str">
        <f>IFERROR(__xludf.DUMMYFUNCTION("TEXTJOIN("";"", TRUE, FILTER($B$2:$B$14794, #REF!=$D$2:$D$14794))"),"#N/A")</f>
        <v>#N/A</v>
      </c>
    </row>
    <row r="14404">
      <c r="B14404" s="4" t="s">
        <v>4301</v>
      </c>
      <c r="C14404" s="12" t="str">
        <f>IFERROR(__xludf.DUMMYFUNCTION("TEXTJOIN("";"", TRUE, FILTER($B$2:$B$14794, #REF!=$D$2:$D$14794))"),"#N/A")</f>
        <v>#N/A</v>
      </c>
    </row>
    <row r="14405">
      <c r="B14405" s="4" t="s">
        <v>4301</v>
      </c>
      <c r="C14405" s="12" t="str">
        <f>IFERROR(__xludf.DUMMYFUNCTION("TEXTJOIN("";"", TRUE, FILTER($B$2:$B$14794, #REF!=$D$2:$D$14794))"),"#N/A")</f>
        <v>#N/A</v>
      </c>
    </row>
    <row r="14406">
      <c r="B14406" s="4" t="s">
        <v>4303</v>
      </c>
      <c r="C14406" s="12" t="str">
        <f>IFERROR(__xludf.DUMMYFUNCTION("TEXTJOIN("";"", TRUE, FILTER($B$2:$B$14794, #REF!=$D$2:$D$14794))"),"#N/A")</f>
        <v>#N/A</v>
      </c>
    </row>
    <row r="14407">
      <c r="B14407" s="4" t="s">
        <v>4303</v>
      </c>
      <c r="C14407" s="12" t="str">
        <f>IFERROR(__xludf.DUMMYFUNCTION("TEXTJOIN("";"", TRUE, FILTER($B$2:$B$14794, #REF!=$D$2:$D$14794))"),"#N/A")</f>
        <v>#N/A</v>
      </c>
    </row>
    <row r="14408">
      <c r="B14408" s="4" t="s">
        <v>4303</v>
      </c>
      <c r="C14408" s="12" t="str">
        <f>IFERROR(__xludf.DUMMYFUNCTION("TEXTJOIN("";"", TRUE, FILTER($B$2:$B$14794, #REF!=$D$2:$D$14794))"),"#N/A")</f>
        <v>#N/A</v>
      </c>
    </row>
    <row r="14409">
      <c r="B14409" s="4" t="s">
        <v>4303</v>
      </c>
      <c r="C14409" s="12" t="str">
        <f>IFERROR(__xludf.DUMMYFUNCTION("TEXTJOIN("";"", TRUE, FILTER($B$2:$B$14794, #REF!=$D$2:$D$14794))"),"#N/A")</f>
        <v>#N/A</v>
      </c>
    </row>
    <row r="14410">
      <c r="B14410" s="4" t="s">
        <v>4303</v>
      </c>
      <c r="C14410" s="12" t="str">
        <f>IFERROR(__xludf.DUMMYFUNCTION("TEXTJOIN("";"", TRUE, FILTER($B$2:$B$14794, #REF!=$D$2:$D$14794))"),"#N/A")</f>
        <v>#N/A</v>
      </c>
    </row>
    <row r="14411">
      <c r="B14411" s="4" t="s">
        <v>4303</v>
      </c>
      <c r="C14411" s="12" t="str">
        <f>IFERROR(__xludf.DUMMYFUNCTION("TEXTJOIN("";"", TRUE, FILTER($B$2:$B$14794, #REF!=$D$2:$D$14794))"),"#N/A")</f>
        <v>#N/A</v>
      </c>
    </row>
    <row r="14412">
      <c r="B14412" s="4" t="s">
        <v>4305</v>
      </c>
      <c r="C14412" s="12" t="str">
        <f>IFERROR(__xludf.DUMMYFUNCTION("TEXTJOIN("";"", TRUE, FILTER($B$2:$B$14794, #REF!=$D$2:$D$14794))"),"#N/A")</f>
        <v>#N/A</v>
      </c>
    </row>
    <row r="14413">
      <c r="B14413" s="4" t="s">
        <v>4305</v>
      </c>
      <c r="C14413" s="12" t="str">
        <f>IFERROR(__xludf.DUMMYFUNCTION("TEXTJOIN("";"", TRUE, FILTER($B$2:$B$14794, #REF!=$D$2:$D$14794))"),"#N/A")</f>
        <v>#N/A</v>
      </c>
    </row>
    <row r="14414">
      <c r="B14414" s="4" t="s">
        <v>4305</v>
      </c>
      <c r="C14414" s="12" t="str">
        <f>IFERROR(__xludf.DUMMYFUNCTION("TEXTJOIN("";"", TRUE, FILTER($B$2:$B$14794, #REF!=$D$2:$D$14794))"),"#N/A")</f>
        <v>#N/A</v>
      </c>
    </row>
    <row r="14415">
      <c r="B14415" s="4" t="s">
        <v>4305</v>
      </c>
      <c r="C14415" s="12" t="str">
        <f>IFERROR(__xludf.DUMMYFUNCTION("TEXTJOIN("";"", TRUE, FILTER($B$2:$B$14794, #REF!=$D$2:$D$14794))"),"#N/A")</f>
        <v>#N/A</v>
      </c>
    </row>
    <row r="14416">
      <c r="B14416" s="4" t="s">
        <v>4305</v>
      </c>
      <c r="C14416" s="12" t="str">
        <f>IFERROR(__xludf.DUMMYFUNCTION("TEXTJOIN("";"", TRUE, FILTER($B$2:$B$14794, #REF!=$D$2:$D$14794))"),"#N/A")</f>
        <v>#N/A</v>
      </c>
    </row>
    <row r="14417">
      <c r="B14417" s="4" t="s">
        <v>4305</v>
      </c>
      <c r="C14417" s="12" t="str">
        <f>IFERROR(__xludf.DUMMYFUNCTION("TEXTJOIN("";"", TRUE, FILTER($B$2:$B$14794, #REF!=$D$2:$D$14794))"),"#N/A")</f>
        <v>#N/A</v>
      </c>
    </row>
    <row r="14418">
      <c r="B14418" s="4" t="s">
        <v>4307</v>
      </c>
      <c r="C14418" s="12" t="str">
        <f>IFERROR(__xludf.DUMMYFUNCTION("TEXTJOIN("";"", TRUE, FILTER($B$2:$B$14794, #REF!=$D$2:$D$14794))"),"#N/A")</f>
        <v>#N/A</v>
      </c>
    </row>
    <row r="14419">
      <c r="B14419" s="4" t="s">
        <v>4307</v>
      </c>
      <c r="C14419" s="12" t="str">
        <f>IFERROR(__xludf.DUMMYFUNCTION("TEXTJOIN("";"", TRUE, FILTER($B$2:$B$14794, #REF!=$D$2:$D$14794))"),"#N/A")</f>
        <v>#N/A</v>
      </c>
    </row>
    <row r="14420">
      <c r="B14420" s="4" t="s">
        <v>4307</v>
      </c>
      <c r="C14420" s="12" t="str">
        <f>IFERROR(__xludf.DUMMYFUNCTION("TEXTJOIN("";"", TRUE, FILTER($B$2:$B$14794, #REF!=$D$2:$D$14794))"),"#N/A")</f>
        <v>#N/A</v>
      </c>
    </row>
    <row r="14421">
      <c r="B14421" s="4" t="s">
        <v>4307</v>
      </c>
      <c r="C14421" s="12" t="str">
        <f>IFERROR(__xludf.DUMMYFUNCTION("TEXTJOIN("";"", TRUE, FILTER($B$2:$B$14794, #REF!=$D$2:$D$14794))"),"#N/A")</f>
        <v>#N/A</v>
      </c>
    </row>
    <row r="14422">
      <c r="B14422" s="4" t="s">
        <v>4307</v>
      </c>
      <c r="C14422" s="12" t="str">
        <f>IFERROR(__xludf.DUMMYFUNCTION("TEXTJOIN("";"", TRUE, FILTER($B$2:$B$14794, #REF!=$D$2:$D$14794))"),"#N/A")</f>
        <v>#N/A</v>
      </c>
    </row>
    <row r="14423">
      <c r="B14423" s="4" t="s">
        <v>4307</v>
      </c>
      <c r="C14423" s="12" t="str">
        <f>IFERROR(__xludf.DUMMYFUNCTION("TEXTJOIN("";"", TRUE, FILTER($B$2:$B$14794, #REF!=$D$2:$D$14794))"),"#N/A")</f>
        <v>#N/A</v>
      </c>
    </row>
    <row r="14424">
      <c r="B14424" s="4" t="s">
        <v>4307</v>
      </c>
      <c r="C14424" s="12" t="str">
        <f>IFERROR(__xludf.DUMMYFUNCTION("TEXTJOIN("";"", TRUE, FILTER($B$2:$B$14794, #REF!=$D$2:$D$14794))"),"#N/A")</f>
        <v>#N/A</v>
      </c>
    </row>
    <row r="14425">
      <c r="B14425" s="4" t="s">
        <v>4307</v>
      </c>
      <c r="C14425" s="12" t="str">
        <f>IFERROR(__xludf.DUMMYFUNCTION("TEXTJOIN("";"", TRUE, FILTER($B$2:$B$14794, #REF!=$D$2:$D$14794))"),"#N/A")</f>
        <v>#N/A</v>
      </c>
    </row>
    <row r="14426">
      <c r="B14426" s="4" t="s">
        <v>4307</v>
      </c>
      <c r="C14426" s="12" t="str">
        <f>IFERROR(__xludf.DUMMYFUNCTION("TEXTJOIN("";"", TRUE, FILTER($B$2:$B$14794, #REF!=$D$2:$D$14794))"),"#N/A")</f>
        <v>#N/A</v>
      </c>
    </row>
    <row r="14427">
      <c r="B14427" s="4" t="s">
        <v>4307</v>
      </c>
      <c r="C14427" s="12" t="str">
        <f>IFERROR(__xludf.DUMMYFUNCTION("TEXTJOIN("";"", TRUE, FILTER($B$2:$B$14794, #REF!=$D$2:$D$14794))"),"#N/A")</f>
        <v>#N/A</v>
      </c>
    </row>
    <row r="14428">
      <c r="B14428" s="4" t="s">
        <v>4309</v>
      </c>
      <c r="C14428" s="12" t="str">
        <f>IFERROR(__xludf.DUMMYFUNCTION("TEXTJOIN("";"", TRUE, FILTER($B$2:$B$14794, #REF!=$D$2:$D$14794))"),"#N/A")</f>
        <v>#N/A</v>
      </c>
    </row>
    <row r="14429">
      <c r="B14429" s="4" t="s">
        <v>4309</v>
      </c>
      <c r="C14429" s="12" t="str">
        <f>IFERROR(__xludf.DUMMYFUNCTION("TEXTJOIN("";"", TRUE, FILTER($B$2:$B$14794, #REF!=$D$2:$D$14794))"),"#N/A")</f>
        <v>#N/A</v>
      </c>
    </row>
    <row r="14430">
      <c r="B14430" s="4" t="s">
        <v>4309</v>
      </c>
      <c r="C14430" s="12" t="str">
        <f>IFERROR(__xludf.DUMMYFUNCTION("TEXTJOIN("";"", TRUE, FILTER($B$2:$B$14794, #REF!=$D$2:$D$14794))"),"#N/A")</f>
        <v>#N/A</v>
      </c>
    </row>
    <row r="14431">
      <c r="B14431" s="4" t="s">
        <v>4311</v>
      </c>
      <c r="C14431" s="12" t="str">
        <f>IFERROR(__xludf.DUMMYFUNCTION("TEXTJOIN("";"", TRUE, FILTER($B$2:$B$14794, #REF!=$D$2:$D$14794))"),"#N/A")</f>
        <v>#N/A</v>
      </c>
    </row>
    <row r="14432">
      <c r="B14432" s="4" t="s">
        <v>4311</v>
      </c>
      <c r="C14432" s="12" t="str">
        <f>IFERROR(__xludf.DUMMYFUNCTION("TEXTJOIN("";"", TRUE, FILTER($B$2:$B$14794, #REF!=$D$2:$D$14794))"),"#N/A")</f>
        <v>#N/A</v>
      </c>
    </row>
    <row r="14433">
      <c r="B14433" s="4" t="s">
        <v>4311</v>
      </c>
      <c r="C14433" s="12" t="str">
        <f>IFERROR(__xludf.DUMMYFUNCTION("TEXTJOIN("";"", TRUE, FILTER($B$2:$B$14794, #REF!=$D$2:$D$14794))"),"#N/A")</f>
        <v>#N/A</v>
      </c>
    </row>
    <row r="14434">
      <c r="B14434" s="4" t="s">
        <v>4313</v>
      </c>
      <c r="C14434" s="12" t="str">
        <f>IFERROR(__xludf.DUMMYFUNCTION("TEXTJOIN("";"", TRUE, FILTER($B$2:$B$14794, #REF!=$D$2:$D$14794))"),"#N/A")</f>
        <v>#N/A</v>
      </c>
    </row>
    <row r="14435">
      <c r="B14435" s="4" t="s">
        <v>4313</v>
      </c>
      <c r="C14435" s="12" t="str">
        <f>IFERROR(__xludf.DUMMYFUNCTION("TEXTJOIN("";"", TRUE, FILTER($B$2:$B$14794, #REF!=$D$2:$D$14794))"),"#N/A")</f>
        <v>#N/A</v>
      </c>
    </row>
    <row r="14436">
      <c r="B14436" s="4" t="s">
        <v>4313</v>
      </c>
      <c r="C14436" s="12" t="str">
        <f>IFERROR(__xludf.DUMMYFUNCTION("TEXTJOIN("";"", TRUE, FILTER($B$2:$B$14794, #REF!=$D$2:$D$14794))"),"#N/A")</f>
        <v>#N/A</v>
      </c>
    </row>
    <row r="14437">
      <c r="B14437" s="4" t="s">
        <v>4315</v>
      </c>
      <c r="C14437" s="12" t="str">
        <f>IFERROR(__xludf.DUMMYFUNCTION("TEXTJOIN("";"", TRUE, FILTER($B$2:$B$14794, #REF!=$D$2:$D$14794))"),"#N/A")</f>
        <v>#N/A</v>
      </c>
    </row>
    <row r="14438">
      <c r="B14438" s="4" t="s">
        <v>4315</v>
      </c>
      <c r="C14438" s="12" t="str">
        <f>IFERROR(__xludf.DUMMYFUNCTION("TEXTJOIN("";"", TRUE, FILTER($B$2:$B$14794, #REF!=$D$2:$D$14794))"),"#N/A")</f>
        <v>#N/A</v>
      </c>
    </row>
    <row r="14439">
      <c r="B14439" s="4" t="s">
        <v>4315</v>
      </c>
      <c r="C14439" s="12" t="str">
        <f>IFERROR(__xludf.DUMMYFUNCTION("TEXTJOIN("";"", TRUE, FILTER($B$2:$B$14794, #REF!=$D$2:$D$14794))"),"#N/A")</f>
        <v>#N/A</v>
      </c>
    </row>
    <row r="14440">
      <c r="B14440" s="4" t="s">
        <v>4315</v>
      </c>
      <c r="C14440" s="12" t="str">
        <f>IFERROR(__xludf.DUMMYFUNCTION("TEXTJOIN("";"", TRUE, FILTER($B$2:$B$14794, #REF!=$D$2:$D$14794))"),"#N/A")</f>
        <v>#N/A</v>
      </c>
    </row>
    <row r="14441">
      <c r="B14441" s="4" t="s">
        <v>4315</v>
      </c>
      <c r="C14441" s="12" t="str">
        <f>IFERROR(__xludf.DUMMYFUNCTION("TEXTJOIN("";"", TRUE, FILTER($B$2:$B$14794, #REF!=$D$2:$D$14794))"),"#N/A")</f>
        <v>#N/A</v>
      </c>
    </row>
    <row r="14442">
      <c r="B14442" s="4" t="s">
        <v>4315</v>
      </c>
      <c r="C14442" s="12" t="str">
        <f>IFERROR(__xludf.DUMMYFUNCTION("TEXTJOIN("";"", TRUE, FILTER($B$2:$B$14794, #REF!=$D$2:$D$14794))"),"#N/A")</f>
        <v>#N/A</v>
      </c>
    </row>
    <row r="14443">
      <c r="B14443" s="4" t="s">
        <v>4315</v>
      </c>
      <c r="C14443" s="12" t="str">
        <f>IFERROR(__xludf.DUMMYFUNCTION("TEXTJOIN("";"", TRUE, FILTER($B$2:$B$14794, #REF!=$D$2:$D$14794))"),"#N/A")</f>
        <v>#N/A</v>
      </c>
    </row>
    <row r="14444">
      <c r="B14444" s="4" t="s">
        <v>4315</v>
      </c>
      <c r="C14444" s="12" t="str">
        <f>IFERROR(__xludf.DUMMYFUNCTION("TEXTJOIN("";"", TRUE, FILTER($B$2:$B$14794, #REF!=$D$2:$D$14794))"),"#N/A")</f>
        <v>#N/A</v>
      </c>
    </row>
    <row r="14445">
      <c r="B14445" s="4" t="s">
        <v>4315</v>
      </c>
      <c r="C14445" s="12" t="str">
        <f>IFERROR(__xludf.DUMMYFUNCTION("TEXTJOIN("";"", TRUE, FILTER($B$2:$B$14794, #REF!=$D$2:$D$14794))"),"#N/A")</f>
        <v>#N/A</v>
      </c>
    </row>
    <row r="14446">
      <c r="B14446" s="4" t="s">
        <v>4315</v>
      </c>
      <c r="C14446" s="12" t="str">
        <f>IFERROR(__xludf.DUMMYFUNCTION("TEXTJOIN("";"", TRUE, FILTER($B$2:$B$14794, #REF!=$D$2:$D$14794))"),"#N/A")</f>
        <v>#N/A</v>
      </c>
    </row>
    <row r="14447">
      <c r="B14447" s="4" t="s">
        <v>4317</v>
      </c>
      <c r="C14447" s="12" t="str">
        <f>IFERROR(__xludf.DUMMYFUNCTION("TEXTJOIN("";"", TRUE, FILTER($B$2:$B$14794, #REF!=$D$2:$D$14794))"),"#N/A")</f>
        <v>#N/A</v>
      </c>
    </row>
    <row r="14448">
      <c r="B14448" s="4" t="s">
        <v>4317</v>
      </c>
      <c r="C14448" s="12" t="str">
        <f>IFERROR(__xludf.DUMMYFUNCTION("TEXTJOIN("";"", TRUE, FILTER($B$2:$B$14794, #REF!=$D$2:$D$14794))"),"#N/A")</f>
        <v>#N/A</v>
      </c>
    </row>
    <row r="14449">
      <c r="B14449" s="4" t="s">
        <v>4317</v>
      </c>
      <c r="C14449" s="12" t="str">
        <f>IFERROR(__xludf.DUMMYFUNCTION("TEXTJOIN("";"", TRUE, FILTER($B$2:$B$14794, #REF!=$D$2:$D$14794))"),"#N/A")</f>
        <v>#N/A</v>
      </c>
    </row>
    <row r="14450">
      <c r="B14450" s="4" t="s">
        <v>4317</v>
      </c>
      <c r="C14450" s="12" t="str">
        <f>IFERROR(__xludf.DUMMYFUNCTION("TEXTJOIN("";"", TRUE, FILTER($B$2:$B$14794, #REF!=$D$2:$D$14794))"),"#N/A")</f>
        <v>#N/A</v>
      </c>
    </row>
    <row r="14451">
      <c r="B14451" s="4" t="s">
        <v>4317</v>
      </c>
      <c r="C14451" s="12" t="str">
        <f>IFERROR(__xludf.DUMMYFUNCTION("TEXTJOIN("";"", TRUE, FILTER($B$2:$B$14794, #REF!=$D$2:$D$14794))"),"#N/A")</f>
        <v>#N/A</v>
      </c>
    </row>
    <row r="14452">
      <c r="B14452" s="4" t="s">
        <v>4317</v>
      </c>
      <c r="C14452" s="12" t="str">
        <f>IFERROR(__xludf.DUMMYFUNCTION("TEXTJOIN("";"", TRUE, FILTER($B$2:$B$14794, #REF!=$D$2:$D$14794))"),"#N/A")</f>
        <v>#N/A</v>
      </c>
    </row>
    <row r="14453">
      <c r="B14453" s="4" t="s">
        <v>4317</v>
      </c>
      <c r="C14453" s="12" t="str">
        <f>IFERROR(__xludf.DUMMYFUNCTION("TEXTJOIN("";"", TRUE, FILTER($B$2:$B$14794, #REF!=$D$2:$D$14794))"),"#N/A")</f>
        <v>#N/A</v>
      </c>
    </row>
    <row r="14454">
      <c r="B14454" s="4" t="s">
        <v>4317</v>
      </c>
      <c r="C14454" s="12" t="str">
        <f>IFERROR(__xludf.DUMMYFUNCTION("TEXTJOIN("";"", TRUE, FILTER($B$2:$B$14794, #REF!=$D$2:$D$14794))"),"#N/A")</f>
        <v>#N/A</v>
      </c>
    </row>
    <row r="14455">
      <c r="B14455" s="4" t="s">
        <v>4317</v>
      </c>
      <c r="C14455" s="12" t="str">
        <f>IFERROR(__xludf.DUMMYFUNCTION("TEXTJOIN("";"", TRUE, FILTER($B$2:$B$14794, #REF!=$D$2:$D$14794))"),"#N/A")</f>
        <v>#N/A</v>
      </c>
    </row>
    <row r="14456">
      <c r="B14456" s="4" t="s">
        <v>4319</v>
      </c>
      <c r="C14456" s="12" t="str">
        <f>IFERROR(__xludf.DUMMYFUNCTION("TEXTJOIN("";"", TRUE, FILTER($B$2:$B$14794, #REF!=$D$2:$D$14794))"),"#N/A")</f>
        <v>#N/A</v>
      </c>
    </row>
    <row r="14457">
      <c r="B14457" s="4" t="s">
        <v>4319</v>
      </c>
      <c r="C14457" s="12" t="str">
        <f>IFERROR(__xludf.DUMMYFUNCTION("TEXTJOIN("";"", TRUE, FILTER($B$2:$B$14794, #REF!=$D$2:$D$14794))"),"#N/A")</f>
        <v>#N/A</v>
      </c>
    </row>
    <row r="14458">
      <c r="B14458" s="4" t="s">
        <v>4319</v>
      </c>
      <c r="C14458" s="12" t="str">
        <f>IFERROR(__xludf.DUMMYFUNCTION("TEXTJOIN("";"", TRUE, FILTER($B$2:$B$14794, #REF!=$D$2:$D$14794))"),"#N/A")</f>
        <v>#N/A</v>
      </c>
    </row>
    <row r="14459">
      <c r="B14459" s="4" t="s">
        <v>4319</v>
      </c>
      <c r="C14459" s="12" t="str">
        <f>IFERROR(__xludf.DUMMYFUNCTION("TEXTJOIN("";"", TRUE, FILTER($B$2:$B$14794, #REF!=$D$2:$D$14794))"),"#N/A")</f>
        <v>#N/A</v>
      </c>
    </row>
    <row r="14460">
      <c r="B14460" s="4" t="s">
        <v>4319</v>
      </c>
      <c r="C14460" s="12" t="str">
        <f>IFERROR(__xludf.DUMMYFUNCTION("TEXTJOIN("";"", TRUE, FILTER($B$2:$B$14794, #REF!=$D$2:$D$14794))"),"#N/A")</f>
        <v>#N/A</v>
      </c>
    </row>
    <row r="14461">
      <c r="B14461" s="4" t="s">
        <v>4319</v>
      </c>
      <c r="C14461" s="12" t="str">
        <f>IFERROR(__xludf.DUMMYFUNCTION("TEXTJOIN("";"", TRUE, FILTER($B$2:$B$14794, #REF!=$D$2:$D$14794))"),"#N/A")</f>
        <v>#N/A</v>
      </c>
    </row>
    <row r="14462">
      <c r="B14462" s="4" t="s">
        <v>4319</v>
      </c>
      <c r="C14462" s="12" t="str">
        <f>IFERROR(__xludf.DUMMYFUNCTION("TEXTJOIN("";"", TRUE, FILTER($B$2:$B$14794, #REF!=$D$2:$D$14794))"),"#N/A")</f>
        <v>#N/A</v>
      </c>
    </row>
    <row r="14463">
      <c r="B14463" s="4" t="s">
        <v>4319</v>
      </c>
      <c r="C14463" s="12" t="str">
        <f>IFERROR(__xludf.DUMMYFUNCTION("TEXTJOIN("";"", TRUE, FILTER($B$2:$B$14794, #REF!=$D$2:$D$14794))"),"#N/A")</f>
        <v>#N/A</v>
      </c>
    </row>
    <row r="14464">
      <c r="B14464" s="4" t="s">
        <v>4319</v>
      </c>
      <c r="C14464" s="12" t="str">
        <f>IFERROR(__xludf.DUMMYFUNCTION("TEXTJOIN("";"", TRUE, FILTER($B$2:$B$14794, #REF!=$D$2:$D$14794))"),"#N/A")</f>
        <v>#N/A</v>
      </c>
    </row>
    <row r="14465">
      <c r="B14465" s="4" t="s">
        <v>4319</v>
      </c>
      <c r="C14465" s="12" t="str">
        <f>IFERROR(__xludf.DUMMYFUNCTION("TEXTJOIN("";"", TRUE, FILTER($B$2:$B$14794, #REF!=$D$2:$D$14794))"),"#N/A")</f>
        <v>#N/A</v>
      </c>
    </row>
    <row r="14466">
      <c r="B14466" s="4" t="s">
        <v>4321</v>
      </c>
      <c r="C14466" s="12" t="str">
        <f>IFERROR(__xludf.DUMMYFUNCTION("TEXTJOIN("";"", TRUE, FILTER($B$2:$B$14794, #REF!=$D$2:$D$14794))"),"#N/A")</f>
        <v>#N/A</v>
      </c>
    </row>
    <row r="14467">
      <c r="B14467" s="4" t="s">
        <v>4321</v>
      </c>
      <c r="C14467" s="12" t="str">
        <f>IFERROR(__xludf.DUMMYFUNCTION("TEXTJOIN("";"", TRUE, FILTER($B$2:$B$14794, #REF!=$D$2:$D$14794))"),"#N/A")</f>
        <v>#N/A</v>
      </c>
    </row>
    <row r="14468">
      <c r="B14468" s="4" t="s">
        <v>4321</v>
      </c>
      <c r="C14468" s="12" t="str">
        <f>IFERROR(__xludf.DUMMYFUNCTION("TEXTJOIN("";"", TRUE, FILTER($B$2:$B$14794, #REF!=$D$2:$D$14794))"),"#N/A")</f>
        <v>#N/A</v>
      </c>
    </row>
    <row r="14469">
      <c r="B14469" s="4" t="s">
        <v>4321</v>
      </c>
      <c r="C14469" s="12" t="str">
        <f>IFERROR(__xludf.DUMMYFUNCTION("TEXTJOIN("";"", TRUE, FILTER($B$2:$B$14794, #REF!=$D$2:$D$14794))"),"#N/A")</f>
        <v>#N/A</v>
      </c>
    </row>
    <row r="14470">
      <c r="B14470" s="4" t="s">
        <v>4321</v>
      </c>
      <c r="C14470" s="12" t="str">
        <f>IFERROR(__xludf.DUMMYFUNCTION("TEXTJOIN("";"", TRUE, FILTER($B$2:$B$14794, #REF!=$D$2:$D$14794))"),"#N/A")</f>
        <v>#N/A</v>
      </c>
    </row>
    <row r="14471">
      <c r="B14471" s="4" t="s">
        <v>4323</v>
      </c>
      <c r="C14471" s="12" t="str">
        <f>IFERROR(__xludf.DUMMYFUNCTION("TEXTJOIN("";"", TRUE, FILTER($B$2:$B$14794, #REF!=$D$2:$D$14794))"),"#N/A")</f>
        <v>#N/A</v>
      </c>
    </row>
    <row r="14472">
      <c r="B14472" s="4" t="s">
        <v>4323</v>
      </c>
      <c r="C14472" s="12" t="str">
        <f>IFERROR(__xludf.DUMMYFUNCTION("TEXTJOIN("";"", TRUE, FILTER($B$2:$B$14794, #REF!=$D$2:$D$14794))"),"#N/A")</f>
        <v>#N/A</v>
      </c>
    </row>
    <row r="14473">
      <c r="B14473" s="4" t="s">
        <v>4323</v>
      </c>
      <c r="C14473" s="12" t="str">
        <f>IFERROR(__xludf.DUMMYFUNCTION("TEXTJOIN("";"", TRUE, FILTER($B$2:$B$14794, #REF!=$D$2:$D$14794))"),"#N/A")</f>
        <v>#N/A</v>
      </c>
    </row>
    <row r="14474">
      <c r="B14474" s="4" t="s">
        <v>4323</v>
      </c>
      <c r="C14474" s="12" t="str">
        <f>IFERROR(__xludf.DUMMYFUNCTION("TEXTJOIN("";"", TRUE, FILTER($B$2:$B$14794, #REF!=$D$2:$D$14794))"),"#N/A")</f>
        <v>#N/A</v>
      </c>
    </row>
    <row r="14475">
      <c r="B14475" s="4" t="s">
        <v>4323</v>
      </c>
      <c r="C14475" s="12" t="str">
        <f>IFERROR(__xludf.DUMMYFUNCTION("TEXTJOIN("";"", TRUE, FILTER($B$2:$B$14794, #REF!=$D$2:$D$14794))"),"#N/A")</f>
        <v>#N/A</v>
      </c>
    </row>
    <row r="14476">
      <c r="B14476" s="4" t="s">
        <v>4323</v>
      </c>
      <c r="C14476" s="12" t="str">
        <f>IFERROR(__xludf.DUMMYFUNCTION("TEXTJOIN("";"", TRUE, FILTER($B$2:$B$14794, #REF!=$D$2:$D$14794))"),"#N/A")</f>
        <v>#N/A</v>
      </c>
    </row>
    <row r="14477">
      <c r="B14477" s="4" t="s">
        <v>4323</v>
      </c>
      <c r="C14477" s="12" t="str">
        <f>IFERROR(__xludf.DUMMYFUNCTION("TEXTJOIN("";"", TRUE, FILTER($B$2:$B$14794, #REF!=$D$2:$D$14794))"),"#N/A")</f>
        <v>#N/A</v>
      </c>
    </row>
    <row r="14478">
      <c r="B14478" s="4" t="s">
        <v>4323</v>
      </c>
      <c r="C14478" s="12" t="str">
        <f>IFERROR(__xludf.DUMMYFUNCTION("TEXTJOIN("";"", TRUE, FILTER($B$2:$B$14794, #REF!=$D$2:$D$14794))"),"#N/A")</f>
        <v>#N/A</v>
      </c>
    </row>
    <row r="14479">
      <c r="B14479" s="4" t="s">
        <v>4325</v>
      </c>
      <c r="C14479" s="12" t="str">
        <f>IFERROR(__xludf.DUMMYFUNCTION("TEXTJOIN("";"", TRUE, FILTER($B$2:$B$14794, #REF!=$D$2:$D$14794))"),"#N/A")</f>
        <v>#N/A</v>
      </c>
    </row>
    <row r="14480">
      <c r="B14480" s="4" t="s">
        <v>4325</v>
      </c>
      <c r="C14480" s="12" t="str">
        <f>IFERROR(__xludf.DUMMYFUNCTION("TEXTJOIN("";"", TRUE, FILTER($B$2:$B$14794, #REF!=$D$2:$D$14794))"),"#N/A")</f>
        <v>#N/A</v>
      </c>
    </row>
    <row r="14481">
      <c r="B14481" s="4" t="s">
        <v>4325</v>
      </c>
      <c r="C14481" s="12" t="str">
        <f>IFERROR(__xludf.DUMMYFUNCTION("TEXTJOIN("";"", TRUE, FILTER($B$2:$B$14794, #REF!=$D$2:$D$14794))"),"#N/A")</f>
        <v>#N/A</v>
      </c>
    </row>
    <row r="14482">
      <c r="B14482" s="4" t="s">
        <v>4325</v>
      </c>
      <c r="C14482" s="12" t="str">
        <f>IFERROR(__xludf.DUMMYFUNCTION("TEXTJOIN("";"", TRUE, FILTER($B$2:$B$14794, #REF!=$D$2:$D$14794))"),"#N/A")</f>
        <v>#N/A</v>
      </c>
    </row>
    <row r="14483">
      <c r="B14483" s="4" t="s">
        <v>4325</v>
      </c>
      <c r="C14483" s="12" t="str">
        <f>IFERROR(__xludf.DUMMYFUNCTION("TEXTJOIN("";"", TRUE, FILTER($B$2:$B$14794, #REF!=$D$2:$D$14794))"),"#N/A")</f>
        <v>#N/A</v>
      </c>
    </row>
    <row r="14484">
      <c r="B14484" s="4" t="s">
        <v>4325</v>
      </c>
      <c r="C14484" s="12" t="str">
        <f>IFERROR(__xludf.DUMMYFUNCTION("TEXTJOIN("";"", TRUE, FILTER($B$2:$B$14794, #REF!=$D$2:$D$14794))"),"#N/A")</f>
        <v>#N/A</v>
      </c>
    </row>
    <row r="14485">
      <c r="B14485" s="4" t="s">
        <v>4325</v>
      </c>
      <c r="C14485" s="12" t="str">
        <f>IFERROR(__xludf.DUMMYFUNCTION("TEXTJOIN("";"", TRUE, FILTER($B$2:$B$14794, #REF!=$D$2:$D$14794))"),"#N/A")</f>
        <v>#N/A</v>
      </c>
    </row>
    <row r="14486">
      <c r="B14486" s="4" t="s">
        <v>4328</v>
      </c>
      <c r="C14486" s="12" t="str">
        <f>IFERROR(__xludf.DUMMYFUNCTION("TEXTJOIN("";"", TRUE, FILTER($B$2:$B$14794, #REF!=$D$2:$D$14794))"),"#N/A")</f>
        <v>#N/A</v>
      </c>
    </row>
    <row r="14487">
      <c r="B14487" s="4" t="s">
        <v>4328</v>
      </c>
      <c r="C14487" s="12" t="str">
        <f>IFERROR(__xludf.DUMMYFUNCTION("TEXTJOIN("";"", TRUE, FILTER($B$2:$B$14794, #REF!=$D$2:$D$14794))"),"#N/A")</f>
        <v>#N/A</v>
      </c>
    </row>
    <row r="14488">
      <c r="B14488" s="4" t="s">
        <v>4328</v>
      </c>
      <c r="C14488" s="12" t="str">
        <f>IFERROR(__xludf.DUMMYFUNCTION("TEXTJOIN("";"", TRUE, FILTER($B$2:$B$14794, #REF!=$D$2:$D$14794))"),"#N/A")</f>
        <v>#N/A</v>
      </c>
    </row>
    <row r="14489">
      <c r="B14489" s="4" t="s">
        <v>4328</v>
      </c>
      <c r="C14489" s="12" t="str">
        <f>IFERROR(__xludf.DUMMYFUNCTION("TEXTJOIN("";"", TRUE, FILTER($B$2:$B$14794, #REF!=$D$2:$D$14794))"),"#N/A")</f>
        <v>#N/A</v>
      </c>
    </row>
    <row r="14490">
      <c r="B14490" s="4" t="s">
        <v>4328</v>
      </c>
      <c r="C14490" s="12" t="str">
        <f>IFERROR(__xludf.DUMMYFUNCTION("TEXTJOIN("";"", TRUE, FILTER($B$2:$B$14794, #REF!=$D$2:$D$14794))"),"#N/A")</f>
        <v>#N/A</v>
      </c>
    </row>
    <row r="14491">
      <c r="B14491" s="4" t="s">
        <v>4328</v>
      </c>
      <c r="C14491" s="12" t="str">
        <f>IFERROR(__xludf.DUMMYFUNCTION("TEXTJOIN("";"", TRUE, FILTER($B$2:$B$14794, #REF!=$D$2:$D$14794))"),"#N/A")</f>
        <v>#N/A</v>
      </c>
    </row>
    <row r="14492">
      <c r="B14492" s="4" t="s">
        <v>4328</v>
      </c>
      <c r="C14492" s="12" t="str">
        <f>IFERROR(__xludf.DUMMYFUNCTION("TEXTJOIN("";"", TRUE, FILTER($B$2:$B$14794, #REF!=$D$2:$D$14794))"),"#N/A")</f>
        <v>#N/A</v>
      </c>
    </row>
    <row r="14493">
      <c r="B14493" s="4" t="s">
        <v>4328</v>
      </c>
      <c r="C14493" s="12" t="str">
        <f>IFERROR(__xludf.DUMMYFUNCTION("TEXTJOIN("";"", TRUE, FILTER($B$2:$B$14794, #REF!=$D$2:$D$14794))"),"#N/A")</f>
        <v>#N/A</v>
      </c>
    </row>
    <row r="14494">
      <c r="B14494" s="4" t="s">
        <v>4330</v>
      </c>
      <c r="C14494" s="12" t="str">
        <f>IFERROR(__xludf.DUMMYFUNCTION("TEXTJOIN("";"", TRUE, FILTER($B$2:$B$14794, #REF!=$D$2:$D$14794))"),"#N/A")</f>
        <v>#N/A</v>
      </c>
    </row>
    <row r="14495">
      <c r="B14495" s="4" t="s">
        <v>4330</v>
      </c>
      <c r="C14495" s="12" t="str">
        <f>IFERROR(__xludf.DUMMYFUNCTION("TEXTJOIN("";"", TRUE, FILTER($B$2:$B$14794, #REF!=$D$2:$D$14794))"),"#N/A")</f>
        <v>#N/A</v>
      </c>
    </row>
    <row r="14496">
      <c r="B14496" s="4" t="s">
        <v>4330</v>
      </c>
      <c r="C14496" s="12" t="str">
        <f>IFERROR(__xludf.DUMMYFUNCTION("TEXTJOIN("";"", TRUE, FILTER($B$2:$B$14794, #REF!=$D$2:$D$14794))"),"#N/A")</f>
        <v>#N/A</v>
      </c>
    </row>
    <row r="14497">
      <c r="B14497" s="4" t="s">
        <v>4330</v>
      </c>
      <c r="C14497" s="12" t="str">
        <f>IFERROR(__xludf.DUMMYFUNCTION("TEXTJOIN("";"", TRUE, FILTER($B$2:$B$14794, #REF!=$D$2:$D$14794))"),"#N/A")</f>
        <v>#N/A</v>
      </c>
    </row>
    <row r="14498">
      <c r="B14498" s="4" t="s">
        <v>4330</v>
      </c>
      <c r="C14498" s="12" t="str">
        <f>IFERROR(__xludf.DUMMYFUNCTION("TEXTJOIN("";"", TRUE, FILTER($B$2:$B$14794, #REF!=$D$2:$D$14794))"),"#N/A")</f>
        <v>#N/A</v>
      </c>
    </row>
    <row r="14499">
      <c r="B14499" s="4" t="s">
        <v>4330</v>
      </c>
      <c r="C14499" s="12" t="str">
        <f>IFERROR(__xludf.DUMMYFUNCTION("TEXTJOIN("";"", TRUE, FILTER($B$2:$B$14794, #REF!=$D$2:$D$14794))"),"#N/A")</f>
        <v>#N/A</v>
      </c>
    </row>
    <row r="14500">
      <c r="B14500" s="4" t="s">
        <v>4330</v>
      </c>
      <c r="C14500" s="12" t="str">
        <f>IFERROR(__xludf.DUMMYFUNCTION("TEXTJOIN("";"", TRUE, FILTER($B$2:$B$14794, #REF!=$D$2:$D$14794))"),"#N/A")</f>
        <v>#N/A</v>
      </c>
    </row>
    <row r="14501">
      <c r="B14501" s="4" t="s">
        <v>4330</v>
      </c>
      <c r="C14501" s="12" t="str">
        <f>IFERROR(__xludf.DUMMYFUNCTION("TEXTJOIN("";"", TRUE, FILTER($B$2:$B$14794, #REF!=$D$2:$D$14794))"),"#N/A")</f>
        <v>#N/A</v>
      </c>
    </row>
    <row r="14502">
      <c r="B14502" s="4" t="s">
        <v>4330</v>
      </c>
      <c r="C14502" s="12" t="str">
        <f>IFERROR(__xludf.DUMMYFUNCTION("TEXTJOIN("";"", TRUE, FILTER($B$2:$B$14794, #REF!=$D$2:$D$14794))"),"#N/A")</f>
        <v>#N/A</v>
      </c>
    </row>
    <row r="14503">
      <c r="B14503" s="4" t="s">
        <v>4330</v>
      </c>
      <c r="C14503" s="12" t="str">
        <f>IFERROR(__xludf.DUMMYFUNCTION("TEXTJOIN("";"", TRUE, FILTER($B$2:$B$14794, #REF!=$D$2:$D$14794))"),"#N/A")</f>
        <v>#N/A</v>
      </c>
    </row>
    <row r="14504">
      <c r="B14504" s="4" t="s">
        <v>4332</v>
      </c>
      <c r="C14504" s="12" t="str">
        <f>IFERROR(__xludf.DUMMYFUNCTION("TEXTJOIN("";"", TRUE, FILTER($B$2:$B$14794, #REF!=$D$2:$D$14794))"),"#N/A")</f>
        <v>#N/A</v>
      </c>
    </row>
    <row r="14505">
      <c r="B14505" s="4" t="s">
        <v>4332</v>
      </c>
      <c r="C14505" s="12" t="str">
        <f>IFERROR(__xludf.DUMMYFUNCTION("TEXTJOIN("";"", TRUE, FILTER($B$2:$B$14794, #REF!=$D$2:$D$14794))"),"#N/A")</f>
        <v>#N/A</v>
      </c>
    </row>
    <row r="14506">
      <c r="B14506" s="4" t="s">
        <v>4332</v>
      </c>
      <c r="C14506" s="12" t="str">
        <f>IFERROR(__xludf.DUMMYFUNCTION("TEXTJOIN("";"", TRUE, FILTER($B$2:$B$14794, #REF!=$D$2:$D$14794))"),"#N/A")</f>
        <v>#N/A</v>
      </c>
    </row>
    <row r="14507">
      <c r="B14507" s="4" t="s">
        <v>4332</v>
      </c>
      <c r="C14507" s="12" t="str">
        <f>IFERROR(__xludf.DUMMYFUNCTION("TEXTJOIN("";"", TRUE, FILTER($B$2:$B$14794, #REF!=$D$2:$D$14794))"),"#N/A")</f>
        <v>#N/A</v>
      </c>
    </row>
    <row r="14508">
      <c r="B14508" s="4" t="s">
        <v>4332</v>
      </c>
      <c r="C14508" s="12" t="str">
        <f>IFERROR(__xludf.DUMMYFUNCTION("TEXTJOIN("";"", TRUE, FILTER($B$2:$B$14794, #REF!=$D$2:$D$14794))"),"#N/A")</f>
        <v>#N/A</v>
      </c>
    </row>
    <row r="14509">
      <c r="B14509" s="4" t="s">
        <v>4332</v>
      </c>
      <c r="C14509" s="12" t="str">
        <f>IFERROR(__xludf.DUMMYFUNCTION("TEXTJOIN("";"", TRUE, FILTER($B$2:$B$14794, #REF!=$D$2:$D$14794))"),"#N/A")</f>
        <v>#N/A</v>
      </c>
    </row>
    <row r="14510">
      <c r="B14510" s="4" t="s">
        <v>4332</v>
      </c>
      <c r="C14510" s="12" t="str">
        <f>IFERROR(__xludf.DUMMYFUNCTION("TEXTJOIN("";"", TRUE, FILTER($B$2:$B$14794, #REF!=$D$2:$D$14794))"),"#N/A")</f>
        <v>#N/A</v>
      </c>
    </row>
    <row r="14511">
      <c r="B14511" s="4" t="s">
        <v>4332</v>
      </c>
      <c r="C14511" s="12" t="str">
        <f>IFERROR(__xludf.DUMMYFUNCTION("TEXTJOIN("";"", TRUE, FILTER($B$2:$B$14794, #REF!=$D$2:$D$14794))"),"#N/A")</f>
        <v>#N/A</v>
      </c>
    </row>
    <row r="14512">
      <c r="B14512" s="4" t="s">
        <v>4332</v>
      </c>
      <c r="C14512" s="12" t="str">
        <f>IFERROR(__xludf.DUMMYFUNCTION("TEXTJOIN("";"", TRUE, FILTER($B$2:$B$14794, #REF!=$D$2:$D$14794))"),"#N/A")</f>
        <v>#N/A</v>
      </c>
    </row>
    <row r="14513">
      <c r="B14513" s="4" t="s">
        <v>4332</v>
      </c>
      <c r="C14513" s="12" t="str">
        <f>IFERROR(__xludf.DUMMYFUNCTION("TEXTJOIN("";"", TRUE, FILTER($B$2:$B$14794, #REF!=$D$2:$D$14794))"),"#N/A")</f>
        <v>#N/A</v>
      </c>
    </row>
    <row r="14514">
      <c r="B14514" s="4" t="s">
        <v>4334</v>
      </c>
      <c r="C14514" s="12" t="str">
        <f>IFERROR(__xludf.DUMMYFUNCTION("TEXTJOIN("";"", TRUE, FILTER($B$2:$B$14794, #REF!=$D$2:$D$14794))"),"#N/A")</f>
        <v>#N/A</v>
      </c>
    </row>
    <row r="14515">
      <c r="B14515" s="4" t="s">
        <v>4334</v>
      </c>
      <c r="C14515" s="12" t="str">
        <f>IFERROR(__xludf.DUMMYFUNCTION("TEXTJOIN("";"", TRUE, FILTER($B$2:$B$14794, #REF!=$D$2:$D$14794))"),"#N/A")</f>
        <v>#N/A</v>
      </c>
    </row>
    <row r="14516">
      <c r="B14516" s="4" t="s">
        <v>4334</v>
      </c>
      <c r="C14516" s="12" t="str">
        <f>IFERROR(__xludf.DUMMYFUNCTION("TEXTJOIN("";"", TRUE, FILTER($B$2:$B$14794, #REF!=$D$2:$D$14794))"),"#N/A")</f>
        <v>#N/A</v>
      </c>
    </row>
    <row r="14517">
      <c r="B14517" s="4" t="s">
        <v>4334</v>
      </c>
      <c r="C14517" s="12" t="str">
        <f>IFERROR(__xludf.DUMMYFUNCTION("TEXTJOIN("";"", TRUE, FILTER($B$2:$B$14794, #REF!=$D$2:$D$14794))"),"#N/A")</f>
        <v>#N/A</v>
      </c>
    </row>
    <row r="14518">
      <c r="B14518" s="4" t="s">
        <v>4334</v>
      </c>
      <c r="C14518" s="12" t="str">
        <f>IFERROR(__xludf.DUMMYFUNCTION("TEXTJOIN("";"", TRUE, FILTER($B$2:$B$14794, #REF!=$D$2:$D$14794))"),"#N/A")</f>
        <v>#N/A</v>
      </c>
    </row>
    <row r="14519">
      <c r="B14519" s="4" t="s">
        <v>4334</v>
      </c>
      <c r="C14519" s="12" t="str">
        <f>IFERROR(__xludf.DUMMYFUNCTION("TEXTJOIN("";"", TRUE, FILTER($B$2:$B$14794, #REF!=$D$2:$D$14794))"),"#N/A")</f>
        <v>#N/A</v>
      </c>
    </row>
    <row r="14520">
      <c r="B14520" s="4" t="s">
        <v>4334</v>
      </c>
      <c r="C14520" s="12" t="str">
        <f>IFERROR(__xludf.DUMMYFUNCTION("TEXTJOIN("";"", TRUE, FILTER($B$2:$B$14794, #REF!=$D$2:$D$14794))"),"#N/A")</f>
        <v>#N/A</v>
      </c>
    </row>
    <row r="14521">
      <c r="B14521" s="4" t="s">
        <v>4334</v>
      </c>
      <c r="C14521" s="12" t="str">
        <f>IFERROR(__xludf.DUMMYFUNCTION("TEXTJOIN("";"", TRUE, FILTER($B$2:$B$14794, #REF!=$D$2:$D$14794))"),"#N/A")</f>
        <v>#N/A</v>
      </c>
    </row>
    <row r="14522">
      <c r="B14522" s="4" t="s">
        <v>4334</v>
      </c>
      <c r="C14522" s="12" t="str">
        <f>IFERROR(__xludf.DUMMYFUNCTION("TEXTJOIN("";"", TRUE, FILTER($B$2:$B$14794, #REF!=$D$2:$D$14794))"),"#N/A")</f>
        <v>#N/A</v>
      </c>
    </row>
    <row r="14523">
      <c r="B14523" s="4" t="s">
        <v>4334</v>
      </c>
      <c r="C14523" s="12" t="str">
        <f>IFERROR(__xludf.DUMMYFUNCTION("TEXTJOIN("";"", TRUE, FILTER($B$2:$B$14794, #REF!=$D$2:$D$14794))"),"#N/A")</f>
        <v>#N/A</v>
      </c>
    </row>
    <row r="14524">
      <c r="B14524" s="4" t="s">
        <v>4336</v>
      </c>
      <c r="C14524" s="12" t="str">
        <f>IFERROR(__xludf.DUMMYFUNCTION("TEXTJOIN("";"", TRUE, FILTER($B$2:$B$14794, #REF!=$D$2:$D$14794))"),"#N/A")</f>
        <v>#N/A</v>
      </c>
    </row>
    <row r="14525">
      <c r="B14525" s="4" t="s">
        <v>4336</v>
      </c>
      <c r="C14525" s="12" t="str">
        <f>IFERROR(__xludf.DUMMYFUNCTION("TEXTJOIN("";"", TRUE, FILTER($B$2:$B$14794, #REF!=$D$2:$D$14794))"),"#N/A")</f>
        <v>#N/A</v>
      </c>
    </row>
    <row r="14526">
      <c r="B14526" s="4" t="s">
        <v>4336</v>
      </c>
      <c r="C14526" s="12" t="str">
        <f>IFERROR(__xludf.DUMMYFUNCTION("TEXTJOIN("";"", TRUE, FILTER($B$2:$B$14794, #REF!=$D$2:$D$14794))"),"#N/A")</f>
        <v>#N/A</v>
      </c>
    </row>
    <row r="14527">
      <c r="B14527" s="4" t="s">
        <v>4336</v>
      </c>
      <c r="C14527" s="12" t="str">
        <f>IFERROR(__xludf.DUMMYFUNCTION("TEXTJOIN("";"", TRUE, FILTER($B$2:$B$14794, #REF!=$D$2:$D$14794))"),"#N/A")</f>
        <v>#N/A</v>
      </c>
    </row>
    <row r="14528">
      <c r="B14528" s="4" t="s">
        <v>4336</v>
      </c>
      <c r="C14528" s="12" t="str">
        <f>IFERROR(__xludf.DUMMYFUNCTION("TEXTJOIN("";"", TRUE, FILTER($B$2:$B$14794, #REF!=$D$2:$D$14794))"),"#N/A")</f>
        <v>#N/A</v>
      </c>
    </row>
    <row r="14529">
      <c r="B14529" s="4" t="s">
        <v>4336</v>
      </c>
      <c r="C14529" s="12" t="str">
        <f>IFERROR(__xludf.DUMMYFUNCTION("TEXTJOIN("";"", TRUE, FILTER($B$2:$B$14794, #REF!=$D$2:$D$14794))"),"#N/A")</f>
        <v>#N/A</v>
      </c>
    </row>
    <row r="14530">
      <c r="B14530" s="4" t="s">
        <v>4336</v>
      </c>
      <c r="C14530" s="12" t="str">
        <f>IFERROR(__xludf.DUMMYFUNCTION("TEXTJOIN("";"", TRUE, FILTER($B$2:$B$14794, #REF!=$D$2:$D$14794))"),"#N/A")</f>
        <v>#N/A</v>
      </c>
    </row>
    <row r="14531">
      <c r="B14531" s="4" t="s">
        <v>4336</v>
      </c>
      <c r="C14531" s="12" t="str">
        <f>IFERROR(__xludf.DUMMYFUNCTION("TEXTJOIN("";"", TRUE, FILTER($B$2:$B$14794, #REF!=$D$2:$D$14794))"),"#N/A")</f>
        <v>#N/A</v>
      </c>
    </row>
    <row r="14532">
      <c r="B14532" s="4" t="s">
        <v>4338</v>
      </c>
      <c r="C14532" s="12" t="str">
        <f>IFERROR(__xludf.DUMMYFUNCTION("TEXTJOIN("";"", TRUE, FILTER($B$2:$B$14794, #REF!=$D$2:$D$14794))"),"#N/A")</f>
        <v>#N/A</v>
      </c>
    </row>
    <row r="14533">
      <c r="B14533" s="4" t="s">
        <v>4338</v>
      </c>
      <c r="C14533" s="12" t="str">
        <f>IFERROR(__xludf.DUMMYFUNCTION("TEXTJOIN("";"", TRUE, FILTER($B$2:$B$14794, #REF!=$D$2:$D$14794))"),"#N/A")</f>
        <v>#N/A</v>
      </c>
    </row>
    <row r="14534">
      <c r="B14534" s="4" t="s">
        <v>4338</v>
      </c>
      <c r="C14534" s="12" t="str">
        <f>IFERROR(__xludf.DUMMYFUNCTION("TEXTJOIN("";"", TRUE, FILTER($B$2:$B$14794, #REF!=$D$2:$D$14794))"),"#N/A")</f>
        <v>#N/A</v>
      </c>
    </row>
    <row r="14535">
      <c r="B14535" s="4" t="s">
        <v>4338</v>
      </c>
      <c r="C14535" s="12" t="str">
        <f>IFERROR(__xludf.DUMMYFUNCTION("TEXTJOIN("";"", TRUE, FILTER($B$2:$B$14794, #REF!=$D$2:$D$14794))"),"#N/A")</f>
        <v>#N/A</v>
      </c>
    </row>
    <row r="14536">
      <c r="B14536" s="4" t="s">
        <v>4338</v>
      </c>
      <c r="C14536" s="12" t="str">
        <f>IFERROR(__xludf.DUMMYFUNCTION("TEXTJOIN("";"", TRUE, FILTER($B$2:$B$14794, #REF!=$D$2:$D$14794))"),"#N/A")</f>
        <v>#N/A</v>
      </c>
    </row>
    <row r="14537">
      <c r="B14537" s="4" t="s">
        <v>4338</v>
      </c>
      <c r="C14537" s="12" t="str">
        <f>IFERROR(__xludf.DUMMYFUNCTION("TEXTJOIN("";"", TRUE, FILTER($B$2:$B$14794, #REF!=$D$2:$D$14794))"),"#N/A")</f>
        <v>#N/A</v>
      </c>
    </row>
    <row r="14538">
      <c r="B14538" s="4" t="s">
        <v>4338</v>
      </c>
      <c r="C14538" s="12" t="str">
        <f>IFERROR(__xludf.DUMMYFUNCTION("TEXTJOIN("";"", TRUE, FILTER($B$2:$B$14794, #REF!=$D$2:$D$14794))"),"#N/A")</f>
        <v>#N/A</v>
      </c>
    </row>
    <row r="14539">
      <c r="B14539" s="4" t="s">
        <v>4338</v>
      </c>
      <c r="C14539" s="12" t="str">
        <f>IFERROR(__xludf.DUMMYFUNCTION("TEXTJOIN("";"", TRUE, FILTER($B$2:$B$14794, #REF!=$D$2:$D$14794))"),"#N/A")</f>
        <v>#N/A</v>
      </c>
    </row>
    <row r="14540">
      <c r="B14540" s="4" t="s">
        <v>4338</v>
      </c>
      <c r="C14540" s="12" t="str">
        <f>IFERROR(__xludf.DUMMYFUNCTION("TEXTJOIN("";"", TRUE, FILTER($B$2:$B$14794, #REF!=$D$2:$D$14794))"),"#N/A")</f>
        <v>#N/A</v>
      </c>
    </row>
    <row r="14541">
      <c r="B14541" s="4" t="s">
        <v>4338</v>
      </c>
      <c r="C14541" s="12" t="str">
        <f>IFERROR(__xludf.DUMMYFUNCTION("TEXTJOIN("";"", TRUE, FILTER($B$2:$B$14794, #REF!=$D$2:$D$14794))"),"#N/A")</f>
        <v>#N/A</v>
      </c>
    </row>
    <row r="14542">
      <c r="B14542" s="4" t="s">
        <v>4340</v>
      </c>
      <c r="C14542" s="12" t="str">
        <f>IFERROR(__xludf.DUMMYFUNCTION("TEXTJOIN("";"", TRUE, FILTER($B$2:$B$14794, #REF!=$D$2:$D$14794))"),"#N/A")</f>
        <v>#N/A</v>
      </c>
    </row>
    <row r="14543">
      <c r="B14543" s="4" t="s">
        <v>4340</v>
      </c>
      <c r="C14543" s="12" t="str">
        <f>IFERROR(__xludf.DUMMYFUNCTION("TEXTJOIN("";"", TRUE, FILTER($B$2:$B$14794, #REF!=$D$2:$D$14794))"),"#N/A")</f>
        <v>#N/A</v>
      </c>
    </row>
    <row r="14544">
      <c r="B14544" s="4" t="s">
        <v>4340</v>
      </c>
      <c r="C14544" s="12" t="str">
        <f>IFERROR(__xludf.DUMMYFUNCTION("TEXTJOIN("";"", TRUE, FILTER($B$2:$B$14794, #REF!=$D$2:$D$14794))"),"#N/A")</f>
        <v>#N/A</v>
      </c>
    </row>
    <row r="14545">
      <c r="B14545" s="4" t="s">
        <v>4340</v>
      </c>
      <c r="C14545" s="12" t="str">
        <f>IFERROR(__xludf.DUMMYFUNCTION("TEXTJOIN("";"", TRUE, FILTER($B$2:$B$14794, #REF!=$D$2:$D$14794))"),"#N/A")</f>
        <v>#N/A</v>
      </c>
    </row>
    <row r="14546">
      <c r="B14546" s="4" t="s">
        <v>4340</v>
      </c>
      <c r="C14546" s="12" t="str">
        <f>IFERROR(__xludf.DUMMYFUNCTION("TEXTJOIN("";"", TRUE, FILTER($B$2:$B$14794, #REF!=$D$2:$D$14794))"),"#N/A")</f>
        <v>#N/A</v>
      </c>
    </row>
    <row r="14547">
      <c r="B14547" s="4" t="s">
        <v>4340</v>
      </c>
      <c r="C14547" s="12" t="str">
        <f>IFERROR(__xludf.DUMMYFUNCTION("TEXTJOIN("";"", TRUE, FILTER($B$2:$B$14794, #REF!=$D$2:$D$14794))"),"#N/A")</f>
        <v>#N/A</v>
      </c>
    </row>
    <row r="14548">
      <c r="B14548" s="4" t="s">
        <v>4340</v>
      </c>
      <c r="C14548" s="12" t="str">
        <f>IFERROR(__xludf.DUMMYFUNCTION("TEXTJOIN("";"", TRUE, FILTER($B$2:$B$14794, #REF!=$D$2:$D$14794))"),"#N/A")</f>
        <v>#N/A</v>
      </c>
    </row>
    <row r="14549">
      <c r="B14549" s="4" t="s">
        <v>4340</v>
      </c>
      <c r="C14549" s="12" t="str">
        <f>IFERROR(__xludf.DUMMYFUNCTION("TEXTJOIN("";"", TRUE, FILTER($B$2:$B$14794, #REF!=$D$2:$D$14794))"),"#N/A")</f>
        <v>#N/A</v>
      </c>
    </row>
    <row r="14550">
      <c r="B14550" s="4" t="s">
        <v>4340</v>
      </c>
      <c r="C14550" s="12" t="str">
        <f>IFERROR(__xludf.DUMMYFUNCTION("TEXTJOIN("";"", TRUE, FILTER($B$2:$B$14794, #REF!=$D$2:$D$14794))"),"#N/A")</f>
        <v>#N/A</v>
      </c>
    </row>
    <row r="14551">
      <c r="B14551" s="4" t="s">
        <v>4342</v>
      </c>
      <c r="C14551" s="12" t="str">
        <f>IFERROR(__xludf.DUMMYFUNCTION("TEXTJOIN("";"", TRUE, FILTER($B$2:$B$14794, #REF!=$D$2:$D$14794))"),"#N/A")</f>
        <v>#N/A</v>
      </c>
    </row>
    <row r="14552">
      <c r="B14552" s="4" t="s">
        <v>4342</v>
      </c>
      <c r="C14552" s="12" t="str">
        <f>IFERROR(__xludf.DUMMYFUNCTION("TEXTJOIN("";"", TRUE, FILTER($B$2:$B$14794, #REF!=$D$2:$D$14794))"),"#N/A")</f>
        <v>#N/A</v>
      </c>
    </row>
    <row r="14553">
      <c r="B14553" s="4" t="s">
        <v>4342</v>
      </c>
      <c r="C14553" s="12" t="str">
        <f>IFERROR(__xludf.DUMMYFUNCTION("TEXTJOIN("";"", TRUE, FILTER($B$2:$B$14794, #REF!=$D$2:$D$14794))"),"#N/A")</f>
        <v>#N/A</v>
      </c>
    </row>
    <row r="14554">
      <c r="B14554" s="4" t="s">
        <v>4342</v>
      </c>
      <c r="C14554" s="12" t="str">
        <f>IFERROR(__xludf.DUMMYFUNCTION("TEXTJOIN("";"", TRUE, FILTER($B$2:$B$14794, #REF!=$D$2:$D$14794))"),"#N/A")</f>
        <v>#N/A</v>
      </c>
    </row>
    <row r="14555">
      <c r="B14555" s="4" t="s">
        <v>4342</v>
      </c>
      <c r="C14555" s="12" t="str">
        <f>IFERROR(__xludf.DUMMYFUNCTION("TEXTJOIN("";"", TRUE, FILTER($B$2:$B$14794, #REF!=$D$2:$D$14794))"),"#N/A")</f>
        <v>#N/A</v>
      </c>
    </row>
    <row r="14556">
      <c r="B14556" s="4" t="s">
        <v>4342</v>
      </c>
      <c r="C14556" s="12" t="str">
        <f>IFERROR(__xludf.DUMMYFUNCTION("TEXTJOIN("";"", TRUE, FILTER($B$2:$B$14794, #REF!=$D$2:$D$14794))"),"#N/A")</f>
        <v>#N/A</v>
      </c>
    </row>
    <row r="14557">
      <c r="B14557" s="4" t="s">
        <v>4342</v>
      </c>
      <c r="C14557" s="12" t="str">
        <f>IFERROR(__xludf.DUMMYFUNCTION("TEXTJOIN("";"", TRUE, FILTER($B$2:$B$14794, #REF!=$D$2:$D$14794))"),"#N/A")</f>
        <v>#N/A</v>
      </c>
    </row>
    <row r="14558">
      <c r="B14558" s="4" t="s">
        <v>4342</v>
      </c>
      <c r="C14558" s="12" t="str">
        <f>IFERROR(__xludf.DUMMYFUNCTION("TEXTJOIN("";"", TRUE, FILTER($B$2:$B$14794, #REF!=$D$2:$D$14794))"),"#N/A")</f>
        <v>#N/A</v>
      </c>
    </row>
    <row r="14559">
      <c r="B14559" s="4" t="s">
        <v>4342</v>
      </c>
      <c r="C14559" s="12" t="str">
        <f>IFERROR(__xludf.DUMMYFUNCTION("TEXTJOIN("";"", TRUE, FILTER($B$2:$B$14794, #REF!=$D$2:$D$14794))"),"#N/A")</f>
        <v>#N/A</v>
      </c>
    </row>
    <row r="14560">
      <c r="B14560" s="4" t="s">
        <v>4342</v>
      </c>
      <c r="C14560" s="12" t="str">
        <f>IFERROR(__xludf.DUMMYFUNCTION("TEXTJOIN("";"", TRUE, FILTER($B$2:$B$14794, #REF!=$D$2:$D$14794))"),"#N/A")</f>
        <v>#N/A</v>
      </c>
    </row>
    <row r="14561">
      <c r="B14561" s="4" t="s">
        <v>4344</v>
      </c>
      <c r="C14561" s="12" t="str">
        <f>IFERROR(__xludf.DUMMYFUNCTION("TEXTJOIN("";"", TRUE, FILTER($B$2:$B$14794, #REF!=$D$2:$D$14794))"),"#N/A")</f>
        <v>#N/A</v>
      </c>
    </row>
    <row r="14562">
      <c r="B14562" s="4" t="s">
        <v>4344</v>
      </c>
      <c r="C14562" s="12" t="str">
        <f>IFERROR(__xludf.DUMMYFUNCTION("TEXTJOIN("";"", TRUE, FILTER($B$2:$B$14794, #REF!=$D$2:$D$14794))"),"#N/A")</f>
        <v>#N/A</v>
      </c>
    </row>
    <row r="14563">
      <c r="B14563" s="4" t="s">
        <v>4344</v>
      </c>
      <c r="C14563" s="12" t="str">
        <f>IFERROR(__xludf.DUMMYFUNCTION("TEXTJOIN("";"", TRUE, FILTER($B$2:$B$14794, #REF!=$D$2:$D$14794))"),"#N/A")</f>
        <v>#N/A</v>
      </c>
    </row>
    <row r="14564">
      <c r="B14564" s="4" t="s">
        <v>4344</v>
      </c>
      <c r="C14564" s="12" t="str">
        <f>IFERROR(__xludf.DUMMYFUNCTION("TEXTJOIN("";"", TRUE, FILTER($B$2:$B$14794, #REF!=$D$2:$D$14794))"),"#N/A")</f>
        <v>#N/A</v>
      </c>
    </row>
    <row r="14565">
      <c r="B14565" s="4" t="s">
        <v>4344</v>
      </c>
      <c r="C14565" s="12" t="str">
        <f>IFERROR(__xludf.DUMMYFUNCTION("TEXTJOIN("";"", TRUE, FILTER($B$2:$B$14794, #REF!=$D$2:$D$14794))"),"#N/A")</f>
        <v>#N/A</v>
      </c>
    </row>
    <row r="14566">
      <c r="B14566" s="4" t="s">
        <v>4346</v>
      </c>
      <c r="C14566" s="12" t="str">
        <f>IFERROR(__xludf.DUMMYFUNCTION("TEXTJOIN("";"", TRUE, FILTER($B$2:$B$14794, #REF!=$D$2:$D$14794))"),"#N/A")</f>
        <v>#N/A</v>
      </c>
    </row>
    <row r="14567">
      <c r="B14567" s="4" t="s">
        <v>4346</v>
      </c>
      <c r="C14567" s="12" t="str">
        <f>IFERROR(__xludf.DUMMYFUNCTION("TEXTJOIN("";"", TRUE, FILTER($B$2:$B$14794, #REF!=$D$2:$D$14794))"),"#N/A")</f>
        <v>#N/A</v>
      </c>
    </row>
    <row r="14568">
      <c r="B14568" s="4" t="s">
        <v>4346</v>
      </c>
      <c r="C14568" s="12" t="str">
        <f>IFERROR(__xludf.DUMMYFUNCTION("TEXTJOIN("";"", TRUE, FILTER($B$2:$B$14794, #REF!=$D$2:$D$14794))"),"#N/A")</f>
        <v>#N/A</v>
      </c>
    </row>
    <row r="14569">
      <c r="B14569" s="4" t="s">
        <v>4346</v>
      </c>
      <c r="C14569" s="12" t="str">
        <f>IFERROR(__xludf.DUMMYFUNCTION("TEXTJOIN("";"", TRUE, FILTER($B$2:$B$14794, #REF!=$D$2:$D$14794))"),"#N/A")</f>
        <v>#N/A</v>
      </c>
    </row>
    <row r="14570">
      <c r="B14570" s="4" t="s">
        <v>4346</v>
      </c>
      <c r="C14570" s="12" t="str">
        <f>IFERROR(__xludf.DUMMYFUNCTION("TEXTJOIN("";"", TRUE, FILTER($B$2:$B$14794, #REF!=$D$2:$D$14794))"),"#N/A")</f>
        <v>#N/A</v>
      </c>
    </row>
    <row r="14571">
      <c r="B14571" s="4" t="s">
        <v>4346</v>
      </c>
      <c r="C14571" s="12" t="str">
        <f>IFERROR(__xludf.DUMMYFUNCTION("TEXTJOIN("";"", TRUE, FILTER($B$2:$B$14794, #REF!=$D$2:$D$14794))"),"#N/A")</f>
        <v>#N/A</v>
      </c>
    </row>
    <row r="14572">
      <c r="B14572" s="4" t="s">
        <v>4346</v>
      </c>
      <c r="C14572" s="12" t="str">
        <f>IFERROR(__xludf.DUMMYFUNCTION("TEXTJOIN("";"", TRUE, FILTER($B$2:$B$14794, #REF!=$D$2:$D$14794))"),"#N/A")</f>
        <v>#N/A</v>
      </c>
    </row>
    <row r="14573">
      <c r="B14573" s="4" t="s">
        <v>4346</v>
      </c>
      <c r="C14573" s="12" t="str">
        <f>IFERROR(__xludf.DUMMYFUNCTION("TEXTJOIN("";"", TRUE, FILTER($B$2:$B$14794, #REF!=$D$2:$D$14794))"),"#N/A")</f>
        <v>#N/A</v>
      </c>
    </row>
    <row r="14574">
      <c r="B14574" s="4" t="s">
        <v>4348</v>
      </c>
      <c r="C14574" s="12" t="str">
        <f>IFERROR(__xludf.DUMMYFUNCTION("TEXTJOIN("";"", TRUE, FILTER($B$2:$B$14794, #REF!=$D$2:$D$14794))"),"#N/A")</f>
        <v>#N/A</v>
      </c>
    </row>
    <row r="14575">
      <c r="B14575" s="4" t="s">
        <v>4348</v>
      </c>
      <c r="C14575" s="12" t="str">
        <f>IFERROR(__xludf.DUMMYFUNCTION("TEXTJOIN("";"", TRUE, FILTER($B$2:$B$14794, #REF!=$D$2:$D$14794))"),"#N/A")</f>
        <v>#N/A</v>
      </c>
    </row>
    <row r="14576">
      <c r="B14576" s="4" t="s">
        <v>4348</v>
      </c>
      <c r="C14576" s="12" t="str">
        <f>IFERROR(__xludf.DUMMYFUNCTION("TEXTJOIN("";"", TRUE, FILTER($B$2:$B$14794, #REF!=$D$2:$D$14794))"),"#N/A")</f>
        <v>#N/A</v>
      </c>
    </row>
    <row r="14577">
      <c r="B14577" s="4" t="s">
        <v>4348</v>
      </c>
      <c r="C14577" s="12" t="str">
        <f>IFERROR(__xludf.DUMMYFUNCTION("TEXTJOIN("";"", TRUE, FILTER($B$2:$B$14794, #REF!=$D$2:$D$14794))"),"#N/A")</f>
        <v>#N/A</v>
      </c>
    </row>
    <row r="14578">
      <c r="B14578" s="4" t="s">
        <v>4348</v>
      </c>
      <c r="C14578" s="12" t="str">
        <f>IFERROR(__xludf.DUMMYFUNCTION("TEXTJOIN("";"", TRUE, FILTER($B$2:$B$14794, #REF!=$D$2:$D$14794))"),"#N/A")</f>
        <v>#N/A</v>
      </c>
    </row>
    <row r="14579">
      <c r="B14579" s="4" t="s">
        <v>4348</v>
      </c>
      <c r="C14579" s="12" t="str">
        <f>IFERROR(__xludf.DUMMYFUNCTION("TEXTJOIN("";"", TRUE, FILTER($B$2:$B$14794, #REF!=$D$2:$D$14794))"),"#N/A")</f>
        <v>#N/A</v>
      </c>
    </row>
    <row r="14580">
      <c r="B14580" s="4" t="s">
        <v>4351</v>
      </c>
      <c r="C14580" s="12" t="str">
        <f>IFERROR(__xludf.DUMMYFUNCTION("TEXTJOIN("";"", TRUE, FILTER($B$2:$B$14794, #REF!=$D$2:$D$14794))"),"#N/A")</f>
        <v>#N/A</v>
      </c>
    </row>
    <row r="14581">
      <c r="B14581" s="4" t="s">
        <v>4351</v>
      </c>
      <c r="C14581" s="12" t="str">
        <f>IFERROR(__xludf.DUMMYFUNCTION("TEXTJOIN("";"", TRUE, FILTER($B$2:$B$14794, #REF!=$D$2:$D$14794))"),"#N/A")</f>
        <v>#N/A</v>
      </c>
    </row>
    <row r="14582">
      <c r="B14582" s="4" t="s">
        <v>4351</v>
      </c>
      <c r="C14582" s="12" t="str">
        <f>IFERROR(__xludf.DUMMYFUNCTION("TEXTJOIN("";"", TRUE, FILTER($B$2:$B$14794, #REF!=$D$2:$D$14794))"),"#N/A")</f>
        <v>#N/A</v>
      </c>
    </row>
    <row r="14583">
      <c r="B14583" s="4" t="s">
        <v>4351</v>
      </c>
      <c r="C14583" s="12" t="str">
        <f>IFERROR(__xludf.DUMMYFUNCTION("TEXTJOIN("";"", TRUE, FILTER($B$2:$B$14794, #REF!=$D$2:$D$14794))"),"#N/A")</f>
        <v>#N/A</v>
      </c>
    </row>
    <row r="14584">
      <c r="B14584" s="4" t="s">
        <v>4351</v>
      </c>
      <c r="C14584" s="12" t="str">
        <f>IFERROR(__xludf.DUMMYFUNCTION("TEXTJOIN("";"", TRUE, FILTER($B$2:$B$14794, #REF!=$D$2:$D$14794))"),"#N/A")</f>
        <v>#N/A</v>
      </c>
    </row>
    <row r="14585">
      <c r="B14585" s="4" t="s">
        <v>4351</v>
      </c>
      <c r="C14585" s="12" t="str">
        <f>IFERROR(__xludf.DUMMYFUNCTION("TEXTJOIN("";"", TRUE, FILTER($B$2:$B$14794, #REF!=$D$2:$D$14794))"),"#N/A")</f>
        <v>#N/A</v>
      </c>
    </row>
    <row r="14586">
      <c r="B14586" s="4" t="s">
        <v>4351</v>
      </c>
      <c r="C14586" s="12" t="str">
        <f>IFERROR(__xludf.DUMMYFUNCTION("TEXTJOIN("";"", TRUE, FILTER($B$2:$B$14794, #REF!=$D$2:$D$14794))"),"#N/A")</f>
        <v>#N/A</v>
      </c>
    </row>
    <row r="14587">
      <c r="B14587" s="4" t="s">
        <v>4351</v>
      </c>
      <c r="C14587" s="12" t="str">
        <f>IFERROR(__xludf.DUMMYFUNCTION("TEXTJOIN("";"", TRUE, FILTER($B$2:$B$14794, #REF!=$D$2:$D$14794))"),"#N/A")</f>
        <v>#N/A</v>
      </c>
    </row>
    <row r="14588">
      <c r="B14588" s="4" t="s">
        <v>4351</v>
      </c>
      <c r="C14588" s="12" t="str">
        <f>IFERROR(__xludf.DUMMYFUNCTION("TEXTJOIN("";"", TRUE, FILTER($B$2:$B$14794, #REF!=$D$2:$D$14794))"),"#N/A")</f>
        <v>#N/A</v>
      </c>
    </row>
    <row r="14589">
      <c r="B14589" s="4" t="s">
        <v>4351</v>
      </c>
      <c r="C14589" s="12" t="str">
        <f>IFERROR(__xludf.DUMMYFUNCTION("TEXTJOIN("";"", TRUE, FILTER($B$2:$B$14794, #REF!=$D$2:$D$14794))"),"#N/A")</f>
        <v>#N/A</v>
      </c>
    </row>
    <row r="14590">
      <c r="B14590" s="4" t="s">
        <v>4353</v>
      </c>
      <c r="C14590" s="12" t="str">
        <f>IFERROR(__xludf.DUMMYFUNCTION("TEXTJOIN("";"", TRUE, FILTER($B$2:$B$14794, #REF!=$D$2:$D$14794))"),"#N/A")</f>
        <v>#N/A</v>
      </c>
    </row>
    <row r="14591">
      <c r="B14591" s="4" t="s">
        <v>4353</v>
      </c>
      <c r="C14591" s="12" t="str">
        <f>IFERROR(__xludf.DUMMYFUNCTION("TEXTJOIN("";"", TRUE, FILTER($B$2:$B$14794, #REF!=$D$2:$D$14794))"),"#N/A")</f>
        <v>#N/A</v>
      </c>
    </row>
    <row r="14592">
      <c r="B14592" s="4" t="s">
        <v>4353</v>
      </c>
      <c r="C14592" s="12" t="str">
        <f>IFERROR(__xludf.DUMMYFUNCTION("TEXTJOIN("";"", TRUE, FILTER($B$2:$B$14794, #REF!=$D$2:$D$14794))"),"#N/A")</f>
        <v>#N/A</v>
      </c>
    </row>
    <row r="14593">
      <c r="B14593" s="4" t="s">
        <v>4353</v>
      </c>
      <c r="C14593" s="12" t="str">
        <f>IFERROR(__xludf.DUMMYFUNCTION("TEXTJOIN("";"", TRUE, FILTER($B$2:$B$14794, #REF!=$D$2:$D$14794))"),"#N/A")</f>
        <v>#N/A</v>
      </c>
    </row>
    <row r="14594">
      <c r="B14594" s="4" t="s">
        <v>4353</v>
      </c>
      <c r="C14594" s="12" t="str">
        <f>IFERROR(__xludf.DUMMYFUNCTION("TEXTJOIN("";"", TRUE, FILTER($B$2:$B$14794, #REF!=$D$2:$D$14794))"),"#N/A")</f>
        <v>#N/A</v>
      </c>
    </row>
    <row r="14595">
      <c r="B14595" s="4" t="s">
        <v>4353</v>
      </c>
      <c r="C14595" s="12" t="str">
        <f>IFERROR(__xludf.DUMMYFUNCTION("TEXTJOIN("";"", TRUE, FILTER($B$2:$B$14794, #REF!=$D$2:$D$14794))"),"#N/A")</f>
        <v>#N/A</v>
      </c>
    </row>
    <row r="14596">
      <c r="B14596" s="4" t="s">
        <v>4353</v>
      </c>
      <c r="C14596" s="12" t="str">
        <f>IFERROR(__xludf.DUMMYFUNCTION("TEXTJOIN("";"", TRUE, FILTER($B$2:$B$14794, #REF!=$D$2:$D$14794))"),"#N/A")</f>
        <v>#N/A</v>
      </c>
    </row>
    <row r="14597">
      <c r="B14597" s="4" t="s">
        <v>4353</v>
      </c>
      <c r="C14597" s="12" t="str">
        <f>IFERROR(__xludf.DUMMYFUNCTION("TEXTJOIN("";"", TRUE, FILTER($B$2:$B$14794, #REF!=$D$2:$D$14794))"),"#N/A")</f>
        <v>#N/A</v>
      </c>
    </row>
    <row r="14598">
      <c r="B14598" s="4" t="s">
        <v>4353</v>
      </c>
      <c r="C14598" s="12" t="str">
        <f>IFERROR(__xludf.DUMMYFUNCTION("TEXTJOIN("";"", TRUE, FILTER($B$2:$B$14794, #REF!=$D$2:$D$14794))"),"#N/A")</f>
        <v>#N/A</v>
      </c>
    </row>
    <row r="14599">
      <c r="B14599" s="4" t="s">
        <v>4355</v>
      </c>
      <c r="C14599" s="12" t="str">
        <f>IFERROR(__xludf.DUMMYFUNCTION("TEXTJOIN("";"", TRUE, FILTER($B$2:$B$14794, #REF!=$D$2:$D$14794))"),"#N/A")</f>
        <v>#N/A</v>
      </c>
    </row>
    <row r="14600">
      <c r="B14600" s="4" t="s">
        <v>4355</v>
      </c>
      <c r="C14600" s="12" t="str">
        <f>IFERROR(__xludf.DUMMYFUNCTION("TEXTJOIN("";"", TRUE, FILTER($B$2:$B$14794, #REF!=$D$2:$D$14794))"),"#N/A")</f>
        <v>#N/A</v>
      </c>
    </row>
    <row r="14601">
      <c r="B14601" s="4" t="s">
        <v>4355</v>
      </c>
      <c r="C14601" s="12" t="str">
        <f>IFERROR(__xludf.DUMMYFUNCTION("TEXTJOIN("";"", TRUE, FILTER($B$2:$B$14794, #REF!=$D$2:$D$14794))"),"#N/A")</f>
        <v>#N/A</v>
      </c>
    </row>
    <row r="14602">
      <c r="B14602" s="4" t="s">
        <v>4355</v>
      </c>
      <c r="C14602" s="12" t="str">
        <f>IFERROR(__xludf.DUMMYFUNCTION("TEXTJOIN("";"", TRUE, FILTER($B$2:$B$14794, #REF!=$D$2:$D$14794))"),"#N/A")</f>
        <v>#N/A</v>
      </c>
    </row>
    <row r="14603">
      <c r="B14603" s="4" t="s">
        <v>4355</v>
      </c>
      <c r="C14603" s="12" t="str">
        <f>IFERROR(__xludf.DUMMYFUNCTION("TEXTJOIN("";"", TRUE, FILTER($B$2:$B$14794, #REF!=$D$2:$D$14794))"),"#N/A")</f>
        <v>#N/A</v>
      </c>
    </row>
    <row r="14604">
      <c r="B14604" s="4" t="s">
        <v>4355</v>
      </c>
      <c r="C14604" s="12" t="str">
        <f>IFERROR(__xludf.DUMMYFUNCTION("TEXTJOIN("";"", TRUE, FILTER($B$2:$B$14794, #REF!=$D$2:$D$14794))"),"#N/A")</f>
        <v>#N/A</v>
      </c>
    </row>
    <row r="14605">
      <c r="B14605" s="4" t="s">
        <v>4355</v>
      </c>
      <c r="C14605" s="12" t="str">
        <f>IFERROR(__xludf.DUMMYFUNCTION("TEXTJOIN("";"", TRUE, FILTER($B$2:$B$14794, #REF!=$D$2:$D$14794))"),"#N/A")</f>
        <v>#N/A</v>
      </c>
    </row>
    <row r="14606">
      <c r="B14606" s="4" t="s">
        <v>4355</v>
      </c>
      <c r="C14606" s="12" t="str">
        <f>IFERROR(__xludf.DUMMYFUNCTION("TEXTJOIN("";"", TRUE, FILTER($B$2:$B$14794, #REF!=$D$2:$D$14794))"),"#N/A")</f>
        <v>#N/A</v>
      </c>
    </row>
    <row r="14607">
      <c r="B14607" s="4" t="s">
        <v>4355</v>
      </c>
      <c r="C14607" s="12" t="str">
        <f>IFERROR(__xludf.DUMMYFUNCTION("TEXTJOIN("";"", TRUE, FILTER($B$2:$B$14794, #REF!=$D$2:$D$14794))"),"#N/A")</f>
        <v>#N/A</v>
      </c>
    </row>
    <row r="14608">
      <c r="B14608" s="4" t="s">
        <v>4357</v>
      </c>
      <c r="C14608" s="12" t="str">
        <f>IFERROR(__xludf.DUMMYFUNCTION("TEXTJOIN("";"", TRUE, FILTER($B$2:$B$14794, #REF!=$D$2:$D$14794))"),"#N/A")</f>
        <v>#N/A</v>
      </c>
    </row>
    <row r="14609">
      <c r="B14609" s="4" t="s">
        <v>4357</v>
      </c>
      <c r="C14609" s="12" t="str">
        <f>IFERROR(__xludf.DUMMYFUNCTION("TEXTJOIN("";"", TRUE, FILTER($B$2:$B$14794, #REF!=$D$2:$D$14794))"),"#N/A")</f>
        <v>#N/A</v>
      </c>
    </row>
    <row r="14610">
      <c r="B14610" s="4" t="s">
        <v>4357</v>
      </c>
      <c r="C14610" s="12" t="str">
        <f>IFERROR(__xludf.DUMMYFUNCTION("TEXTJOIN("";"", TRUE, FILTER($B$2:$B$14794, #REF!=$D$2:$D$14794))"),"#N/A")</f>
        <v>#N/A</v>
      </c>
    </row>
    <row r="14611">
      <c r="B14611" s="4" t="s">
        <v>4357</v>
      </c>
      <c r="C14611" s="12" t="str">
        <f>IFERROR(__xludf.DUMMYFUNCTION("TEXTJOIN("";"", TRUE, FILTER($B$2:$B$14794, #REF!=$D$2:$D$14794))"),"#N/A")</f>
        <v>#N/A</v>
      </c>
    </row>
    <row r="14612">
      <c r="B14612" s="4" t="s">
        <v>4357</v>
      </c>
      <c r="C14612" s="12" t="str">
        <f>IFERROR(__xludf.DUMMYFUNCTION("TEXTJOIN("";"", TRUE, FILTER($B$2:$B$14794, #REF!=$D$2:$D$14794))"),"#N/A")</f>
        <v>#N/A</v>
      </c>
    </row>
    <row r="14613">
      <c r="B14613" s="4" t="s">
        <v>4357</v>
      </c>
      <c r="C14613" s="12" t="str">
        <f>IFERROR(__xludf.DUMMYFUNCTION("TEXTJOIN("";"", TRUE, FILTER($B$2:$B$14794, #REF!=$D$2:$D$14794))"),"#N/A")</f>
        <v>#N/A</v>
      </c>
    </row>
    <row r="14614">
      <c r="B14614" s="4" t="s">
        <v>4359</v>
      </c>
      <c r="C14614" s="12" t="str">
        <f>IFERROR(__xludf.DUMMYFUNCTION("TEXTJOIN("";"", TRUE, FILTER($B$2:$B$14794, #REF!=$D$2:$D$14794))"),"#N/A")</f>
        <v>#N/A</v>
      </c>
    </row>
    <row r="14615">
      <c r="B14615" s="4" t="s">
        <v>4359</v>
      </c>
      <c r="C14615" s="12" t="str">
        <f>IFERROR(__xludf.DUMMYFUNCTION("TEXTJOIN("";"", TRUE, FILTER($B$2:$B$14794, #REF!=$D$2:$D$14794))"),"#N/A")</f>
        <v>#N/A</v>
      </c>
    </row>
    <row r="14616">
      <c r="B14616" s="4" t="s">
        <v>4359</v>
      </c>
      <c r="C14616" s="12" t="str">
        <f>IFERROR(__xludf.DUMMYFUNCTION("TEXTJOIN("";"", TRUE, FILTER($B$2:$B$14794, #REF!=$D$2:$D$14794))"),"#N/A")</f>
        <v>#N/A</v>
      </c>
    </row>
    <row r="14617">
      <c r="B14617" s="4" t="s">
        <v>4359</v>
      </c>
      <c r="C14617" s="12" t="str">
        <f>IFERROR(__xludf.DUMMYFUNCTION("TEXTJOIN("";"", TRUE, FILTER($B$2:$B$14794, #REF!=$D$2:$D$14794))"),"#N/A")</f>
        <v>#N/A</v>
      </c>
    </row>
    <row r="14618">
      <c r="B14618" s="4" t="s">
        <v>4359</v>
      </c>
      <c r="C14618" s="12" t="str">
        <f>IFERROR(__xludf.DUMMYFUNCTION("TEXTJOIN("";"", TRUE, FILTER($B$2:$B$14794, #REF!=$D$2:$D$14794))"),"#N/A")</f>
        <v>#N/A</v>
      </c>
    </row>
    <row r="14619">
      <c r="B14619" s="4" t="s">
        <v>4359</v>
      </c>
      <c r="C14619" s="12" t="str">
        <f>IFERROR(__xludf.DUMMYFUNCTION("TEXTJOIN("";"", TRUE, FILTER($B$2:$B$14794, #REF!=$D$2:$D$14794))"),"#N/A")</f>
        <v>#N/A</v>
      </c>
    </row>
    <row r="14620">
      <c r="B14620" s="4" t="s">
        <v>4359</v>
      </c>
      <c r="C14620" s="12" t="str">
        <f>IFERROR(__xludf.DUMMYFUNCTION("TEXTJOIN("";"", TRUE, FILTER($B$2:$B$14794, #REF!=$D$2:$D$14794))"),"#N/A")</f>
        <v>#N/A</v>
      </c>
    </row>
    <row r="14621">
      <c r="B14621" s="4" t="s">
        <v>4359</v>
      </c>
      <c r="C14621" s="12" t="str">
        <f>IFERROR(__xludf.DUMMYFUNCTION("TEXTJOIN("";"", TRUE, FILTER($B$2:$B$14794, #REF!=$D$2:$D$14794))"),"#N/A")</f>
        <v>#N/A</v>
      </c>
    </row>
    <row r="14622">
      <c r="B14622" s="4" t="s">
        <v>4361</v>
      </c>
      <c r="C14622" s="12" t="str">
        <f>IFERROR(__xludf.DUMMYFUNCTION("TEXTJOIN("";"", TRUE, FILTER($B$2:$B$14794, #REF!=$D$2:$D$14794))"),"#N/A")</f>
        <v>#N/A</v>
      </c>
    </row>
    <row r="14623">
      <c r="B14623" s="4" t="s">
        <v>4361</v>
      </c>
      <c r="C14623" s="12" t="str">
        <f>IFERROR(__xludf.DUMMYFUNCTION("TEXTJOIN("";"", TRUE, FILTER($B$2:$B$14794, #REF!=$D$2:$D$14794))"),"#N/A")</f>
        <v>#N/A</v>
      </c>
    </row>
    <row r="14624">
      <c r="B14624" s="4" t="s">
        <v>4361</v>
      </c>
      <c r="C14624" s="12" t="str">
        <f>IFERROR(__xludf.DUMMYFUNCTION("TEXTJOIN("";"", TRUE, FILTER($B$2:$B$14794, #REF!=$D$2:$D$14794))"),"#N/A")</f>
        <v>#N/A</v>
      </c>
    </row>
    <row r="14625">
      <c r="B14625" s="4" t="s">
        <v>4361</v>
      </c>
      <c r="C14625" s="12" t="str">
        <f>IFERROR(__xludf.DUMMYFUNCTION("TEXTJOIN("";"", TRUE, FILTER($B$2:$B$14794, #REF!=$D$2:$D$14794))"),"#N/A")</f>
        <v>#N/A</v>
      </c>
    </row>
    <row r="14626">
      <c r="B14626" s="4" t="s">
        <v>4361</v>
      </c>
      <c r="C14626" s="12" t="str">
        <f>IFERROR(__xludf.DUMMYFUNCTION("TEXTJOIN("";"", TRUE, FILTER($B$2:$B$14794, #REF!=$D$2:$D$14794))"),"#N/A")</f>
        <v>#N/A</v>
      </c>
    </row>
    <row r="14627">
      <c r="B14627" s="4" t="s">
        <v>4361</v>
      </c>
      <c r="C14627" s="12" t="str">
        <f>IFERROR(__xludf.DUMMYFUNCTION("TEXTJOIN("";"", TRUE, FILTER($B$2:$B$14794, #REF!=$D$2:$D$14794))"),"#N/A")</f>
        <v>#N/A</v>
      </c>
    </row>
    <row r="14628">
      <c r="B14628" s="4" t="s">
        <v>4361</v>
      </c>
      <c r="C14628" s="12" t="str">
        <f>IFERROR(__xludf.DUMMYFUNCTION("TEXTJOIN("";"", TRUE, FILTER($B$2:$B$14794, #REF!=$D$2:$D$14794))"),"#N/A")</f>
        <v>#N/A</v>
      </c>
    </row>
    <row r="14629">
      <c r="B14629" s="4" t="s">
        <v>4361</v>
      </c>
      <c r="C14629" s="12" t="str">
        <f>IFERROR(__xludf.DUMMYFUNCTION("TEXTJOIN("";"", TRUE, FILTER($B$2:$B$14794, #REF!=$D$2:$D$14794))"),"#N/A")</f>
        <v>#N/A</v>
      </c>
    </row>
    <row r="14630">
      <c r="B14630" s="4" t="s">
        <v>4363</v>
      </c>
      <c r="C14630" s="12" t="str">
        <f>IFERROR(__xludf.DUMMYFUNCTION("TEXTJOIN("";"", TRUE, FILTER($B$2:$B$14794, #REF!=$D$2:$D$14794))"),"#N/A")</f>
        <v>#N/A</v>
      </c>
    </row>
    <row r="14631">
      <c r="B14631" s="4" t="s">
        <v>4363</v>
      </c>
      <c r="C14631" s="12" t="str">
        <f>IFERROR(__xludf.DUMMYFUNCTION("TEXTJOIN("";"", TRUE, FILTER($B$2:$B$14794, #REF!=$D$2:$D$14794))"),"#N/A")</f>
        <v>#N/A</v>
      </c>
    </row>
    <row r="14632">
      <c r="B14632" s="4" t="s">
        <v>4363</v>
      </c>
      <c r="C14632" s="12" t="str">
        <f>IFERROR(__xludf.DUMMYFUNCTION("TEXTJOIN("";"", TRUE, FILTER($B$2:$B$14794, #REF!=$D$2:$D$14794))"),"#N/A")</f>
        <v>#N/A</v>
      </c>
    </row>
    <row r="14633">
      <c r="B14633" s="4" t="s">
        <v>4363</v>
      </c>
      <c r="C14633" s="12" t="str">
        <f>IFERROR(__xludf.DUMMYFUNCTION("TEXTJOIN("";"", TRUE, FILTER($B$2:$B$14794, #REF!=$D$2:$D$14794))"),"#N/A")</f>
        <v>#N/A</v>
      </c>
    </row>
    <row r="14634">
      <c r="B14634" s="4" t="s">
        <v>4363</v>
      </c>
      <c r="C14634" s="12" t="str">
        <f>IFERROR(__xludf.DUMMYFUNCTION("TEXTJOIN("";"", TRUE, FILTER($B$2:$B$14794, #REF!=$D$2:$D$14794))"),"#N/A")</f>
        <v>#N/A</v>
      </c>
    </row>
    <row r="14635">
      <c r="B14635" s="4" t="s">
        <v>4363</v>
      </c>
      <c r="C14635" s="12" t="str">
        <f>IFERROR(__xludf.DUMMYFUNCTION("TEXTJOIN("";"", TRUE, FILTER($B$2:$B$14794, #REF!=$D$2:$D$14794))"),"#N/A")</f>
        <v>#N/A</v>
      </c>
    </row>
    <row r="14636">
      <c r="B14636" s="4" t="s">
        <v>4363</v>
      </c>
      <c r="C14636" s="12" t="str">
        <f>IFERROR(__xludf.DUMMYFUNCTION("TEXTJOIN("";"", TRUE, FILTER($B$2:$B$14794, #REF!=$D$2:$D$14794))"),"#N/A")</f>
        <v>#N/A</v>
      </c>
    </row>
    <row r="14637">
      <c r="B14637" s="4" t="s">
        <v>4363</v>
      </c>
      <c r="C14637" s="12" t="str">
        <f>IFERROR(__xludf.DUMMYFUNCTION("TEXTJOIN("";"", TRUE, FILTER($B$2:$B$14794, #REF!=$D$2:$D$14794))"),"#N/A")</f>
        <v>#N/A</v>
      </c>
    </row>
    <row r="14638">
      <c r="B14638" s="4" t="s">
        <v>4363</v>
      </c>
      <c r="C14638" s="12" t="str">
        <f>IFERROR(__xludf.DUMMYFUNCTION("TEXTJOIN("";"", TRUE, FILTER($B$2:$B$14794, #REF!=$D$2:$D$14794))"),"#N/A")</f>
        <v>#N/A</v>
      </c>
    </row>
    <row r="14639">
      <c r="B14639" s="4" t="s">
        <v>4363</v>
      </c>
      <c r="C14639" s="12" t="str">
        <f>IFERROR(__xludf.DUMMYFUNCTION("TEXTJOIN("";"", TRUE, FILTER($B$2:$B$14794, #REF!=$D$2:$D$14794))"),"#N/A")</f>
        <v>#N/A</v>
      </c>
    </row>
    <row r="14640">
      <c r="B14640" s="4" t="s">
        <v>4366</v>
      </c>
      <c r="C14640" s="12" t="str">
        <f>IFERROR(__xludf.DUMMYFUNCTION("TEXTJOIN("";"", TRUE, FILTER($B$2:$B$14794, #REF!=$D$2:$D$14794))"),"#N/A")</f>
        <v>#N/A</v>
      </c>
    </row>
    <row r="14641">
      <c r="B14641" s="4" t="s">
        <v>4366</v>
      </c>
      <c r="C14641" s="12" t="str">
        <f>IFERROR(__xludf.DUMMYFUNCTION("TEXTJOIN("";"", TRUE, FILTER($B$2:$B$14794, #REF!=$D$2:$D$14794))"),"#N/A")</f>
        <v>#N/A</v>
      </c>
    </row>
    <row r="14642">
      <c r="B14642" s="4" t="s">
        <v>4366</v>
      </c>
      <c r="C14642" s="12" t="str">
        <f>IFERROR(__xludf.DUMMYFUNCTION("TEXTJOIN("";"", TRUE, FILTER($B$2:$B$14794, #REF!=$D$2:$D$14794))"),"#N/A")</f>
        <v>#N/A</v>
      </c>
    </row>
    <row r="14643">
      <c r="B14643" s="4" t="s">
        <v>4366</v>
      </c>
      <c r="C14643" s="12" t="str">
        <f>IFERROR(__xludf.DUMMYFUNCTION("TEXTJOIN("";"", TRUE, FILTER($B$2:$B$14794, #REF!=$D$2:$D$14794))"),"#N/A")</f>
        <v>#N/A</v>
      </c>
    </row>
    <row r="14644">
      <c r="B14644" s="4" t="s">
        <v>4366</v>
      </c>
      <c r="C14644" s="12" t="str">
        <f>IFERROR(__xludf.DUMMYFUNCTION("TEXTJOIN("";"", TRUE, FILTER($B$2:$B$14794, #REF!=$D$2:$D$14794))"),"#N/A")</f>
        <v>#N/A</v>
      </c>
    </row>
    <row r="14645">
      <c r="B14645" s="4" t="s">
        <v>4366</v>
      </c>
      <c r="C14645" s="12" t="str">
        <f>IFERROR(__xludf.DUMMYFUNCTION("TEXTJOIN("";"", TRUE, FILTER($B$2:$B$14794, #REF!=$D$2:$D$14794))"),"#N/A")</f>
        <v>#N/A</v>
      </c>
    </row>
    <row r="14646">
      <c r="B14646" s="4" t="s">
        <v>4368</v>
      </c>
      <c r="C14646" s="12" t="str">
        <f>IFERROR(__xludf.DUMMYFUNCTION("TEXTJOIN("";"", TRUE, FILTER($B$2:$B$14794, #REF!=$D$2:$D$14794))"),"#N/A")</f>
        <v>#N/A</v>
      </c>
    </row>
    <row r="14647">
      <c r="B14647" s="4" t="s">
        <v>4368</v>
      </c>
      <c r="C14647" s="12" t="str">
        <f>IFERROR(__xludf.DUMMYFUNCTION("TEXTJOIN("";"", TRUE, FILTER($B$2:$B$14794, #REF!=$D$2:$D$14794))"),"#N/A")</f>
        <v>#N/A</v>
      </c>
    </row>
    <row r="14648">
      <c r="B14648" s="4" t="s">
        <v>4368</v>
      </c>
      <c r="C14648" s="12" t="str">
        <f>IFERROR(__xludf.DUMMYFUNCTION("TEXTJOIN("";"", TRUE, FILTER($B$2:$B$14794, #REF!=$D$2:$D$14794))"),"#N/A")</f>
        <v>#N/A</v>
      </c>
    </row>
    <row r="14649">
      <c r="B14649" s="4" t="s">
        <v>4368</v>
      </c>
      <c r="C14649" s="12" t="str">
        <f>IFERROR(__xludf.DUMMYFUNCTION("TEXTJOIN("";"", TRUE, FILTER($B$2:$B$14794, #REF!=$D$2:$D$14794))"),"#N/A")</f>
        <v>#N/A</v>
      </c>
    </row>
    <row r="14650">
      <c r="B14650" s="4" t="s">
        <v>4368</v>
      </c>
      <c r="C14650" s="12" t="str">
        <f>IFERROR(__xludf.DUMMYFUNCTION("TEXTJOIN("";"", TRUE, FILTER($B$2:$B$14794, #REF!=$D$2:$D$14794))"),"#N/A")</f>
        <v>#N/A</v>
      </c>
    </row>
    <row r="14651">
      <c r="B14651" s="4" t="s">
        <v>4368</v>
      </c>
      <c r="C14651" s="12" t="str">
        <f>IFERROR(__xludf.DUMMYFUNCTION("TEXTJOIN("";"", TRUE, FILTER($B$2:$B$14794, #REF!=$D$2:$D$14794))"),"#N/A")</f>
        <v>#N/A</v>
      </c>
    </row>
    <row r="14652">
      <c r="B14652" s="4" t="s">
        <v>4368</v>
      </c>
      <c r="C14652" s="12" t="str">
        <f>IFERROR(__xludf.DUMMYFUNCTION("TEXTJOIN("";"", TRUE, FILTER($B$2:$B$14794, #REF!=$D$2:$D$14794))"),"#N/A")</f>
        <v>#N/A</v>
      </c>
    </row>
    <row r="14653">
      <c r="B14653" s="4" t="s">
        <v>4368</v>
      </c>
      <c r="C14653" s="12" t="str">
        <f>IFERROR(__xludf.DUMMYFUNCTION("TEXTJOIN("";"", TRUE, FILTER($B$2:$B$14794, #REF!=$D$2:$D$14794))"),"#N/A")</f>
        <v>#N/A</v>
      </c>
    </row>
    <row r="14654">
      <c r="B14654" s="4" t="s">
        <v>4368</v>
      </c>
      <c r="C14654" s="12" t="str">
        <f>IFERROR(__xludf.DUMMYFUNCTION("TEXTJOIN("";"", TRUE, FILTER($B$2:$B$14794, #REF!=$D$2:$D$14794))"),"#N/A")</f>
        <v>#N/A</v>
      </c>
    </row>
    <row r="14655">
      <c r="B14655" s="4" t="s">
        <v>4370</v>
      </c>
      <c r="C14655" s="12" t="str">
        <f>IFERROR(__xludf.DUMMYFUNCTION("TEXTJOIN("";"", TRUE, FILTER($B$2:$B$14794, #REF!=$D$2:$D$14794))"),"#N/A")</f>
        <v>#N/A</v>
      </c>
    </row>
    <row r="14656">
      <c r="B14656" s="4" t="s">
        <v>4370</v>
      </c>
      <c r="C14656" s="12" t="str">
        <f>IFERROR(__xludf.DUMMYFUNCTION("TEXTJOIN("";"", TRUE, FILTER($B$2:$B$14794, #REF!=$D$2:$D$14794))"),"#N/A")</f>
        <v>#N/A</v>
      </c>
    </row>
    <row r="14657">
      <c r="B14657" s="4" t="s">
        <v>4370</v>
      </c>
      <c r="C14657" s="12" t="str">
        <f>IFERROR(__xludf.DUMMYFUNCTION("TEXTJOIN("";"", TRUE, FILTER($B$2:$B$14794, #REF!=$D$2:$D$14794))"),"#N/A")</f>
        <v>#N/A</v>
      </c>
    </row>
    <row r="14658">
      <c r="B14658" s="4" t="s">
        <v>4370</v>
      </c>
      <c r="C14658" s="12" t="str">
        <f>IFERROR(__xludf.DUMMYFUNCTION("TEXTJOIN("";"", TRUE, FILTER($B$2:$B$14794, #REF!=$D$2:$D$14794))"),"#N/A")</f>
        <v>#N/A</v>
      </c>
    </row>
    <row r="14659">
      <c r="B14659" s="4" t="s">
        <v>4370</v>
      </c>
      <c r="C14659" s="12" t="str">
        <f>IFERROR(__xludf.DUMMYFUNCTION("TEXTJOIN("";"", TRUE, FILTER($B$2:$B$14794, #REF!=$D$2:$D$14794))"),"#N/A")</f>
        <v>#N/A</v>
      </c>
    </row>
    <row r="14660">
      <c r="B14660" s="4" t="s">
        <v>4370</v>
      </c>
      <c r="C14660" s="12" t="str">
        <f>IFERROR(__xludf.DUMMYFUNCTION("TEXTJOIN("";"", TRUE, FILTER($B$2:$B$14794, #REF!=$D$2:$D$14794))"),"#N/A")</f>
        <v>#N/A</v>
      </c>
    </row>
    <row r="14661">
      <c r="B14661" s="4" t="s">
        <v>4370</v>
      </c>
      <c r="C14661" s="12" t="str">
        <f>IFERROR(__xludf.DUMMYFUNCTION("TEXTJOIN("";"", TRUE, FILTER($B$2:$B$14794, #REF!=$D$2:$D$14794))"),"#N/A")</f>
        <v>#N/A</v>
      </c>
    </row>
    <row r="14662">
      <c r="B14662" s="4" t="s">
        <v>4370</v>
      </c>
      <c r="C14662" s="12" t="str">
        <f>IFERROR(__xludf.DUMMYFUNCTION("TEXTJOIN("";"", TRUE, FILTER($B$2:$B$14794, #REF!=$D$2:$D$14794))"),"#N/A")</f>
        <v>#N/A</v>
      </c>
    </row>
    <row r="14663">
      <c r="B14663" s="4" t="s">
        <v>4372</v>
      </c>
      <c r="C14663" s="12" t="str">
        <f>IFERROR(__xludf.DUMMYFUNCTION("TEXTJOIN("";"", TRUE, FILTER($B$2:$B$14794, #REF!=$D$2:$D$14794))"),"#N/A")</f>
        <v>#N/A</v>
      </c>
    </row>
    <row r="14664">
      <c r="B14664" s="4" t="s">
        <v>4372</v>
      </c>
      <c r="C14664" s="12" t="str">
        <f>IFERROR(__xludf.DUMMYFUNCTION("TEXTJOIN("";"", TRUE, FILTER($B$2:$B$14794, #REF!=$D$2:$D$14794))"),"#N/A")</f>
        <v>#N/A</v>
      </c>
    </row>
    <row r="14665">
      <c r="B14665" s="4" t="s">
        <v>4372</v>
      </c>
      <c r="C14665" s="12" t="str">
        <f>IFERROR(__xludf.DUMMYFUNCTION("TEXTJOIN("";"", TRUE, FILTER($B$2:$B$14794, #REF!=$D$2:$D$14794))"),"#N/A")</f>
        <v>#N/A</v>
      </c>
    </row>
    <row r="14666">
      <c r="B14666" s="4" t="s">
        <v>4372</v>
      </c>
      <c r="C14666" s="12" t="str">
        <f>IFERROR(__xludf.DUMMYFUNCTION("TEXTJOIN("";"", TRUE, FILTER($B$2:$B$14794, #REF!=$D$2:$D$14794))"),"#N/A")</f>
        <v>#N/A</v>
      </c>
    </row>
    <row r="14667">
      <c r="B14667" s="4" t="s">
        <v>4372</v>
      </c>
      <c r="C14667" s="12" t="str">
        <f>IFERROR(__xludf.DUMMYFUNCTION("TEXTJOIN("";"", TRUE, FILTER($B$2:$B$14794, #REF!=$D$2:$D$14794))"),"#N/A")</f>
        <v>#N/A</v>
      </c>
    </row>
    <row r="14668">
      <c r="B14668" s="4" t="s">
        <v>4374</v>
      </c>
      <c r="C14668" s="12" t="str">
        <f>IFERROR(__xludf.DUMMYFUNCTION("TEXTJOIN("";"", TRUE, FILTER($B$2:$B$14794, #REF!=$D$2:$D$14794))"),"#N/A")</f>
        <v>#N/A</v>
      </c>
    </row>
    <row r="14669">
      <c r="B14669" s="4" t="s">
        <v>4374</v>
      </c>
      <c r="C14669" s="12" t="str">
        <f>IFERROR(__xludf.DUMMYFUNCTION("TEXTJOIN("";"", TRUE, FILTER($B$2:$B$14794, #REF!=$D$2:$D$14794))"),"#N/A")</f>
        <v>#N/A</v>
      </c>
    </row>
    <row r="14670">
      <c r="B14670" s="4" t="s">
        <v>4374</v>
      </c>
      <c r="C14670" s="12" t="str">
        <f>IFERROR(__xludf.DUMMYFUNCTION("TEXTJOIN("";"", TRUE, FILTER($B$2:$B$14794, #REF!=$D$2:$D$14794))"),"#N/A")</f>
        <v>#N/A</v>
      </c>
    </row>
    <row r="14671">
      <c r="B14671" s="4" t="s">
        <v>4374</v>
      </c>
      <c r="C14671" s="12" t="str">
        <f>IFERROR(__xludf.DUMMYFUNCTION("TEXTJOIN("";"", TRUE, FILTER($B$2:$B$14794, #REF!=$D$2:$D$14794))"),"#N/A")</f>
        <v>#N/A</v>
      </c>
    </row>
    <row r="14672">
      <c r="B14672" s="4" t="s">
        <v>4374</v>
      </c>
      <c r="C14672" s="12" t="str">
        <f>IFERROR(__xludf.DUMMYFUNCTION("TEXTJOIN("";"", TRUE, FILTER($B$2:$B$14794, #REF!=$D$2:$D$14794))"),"#N/A")</f>
        <v>#N/A</v>
      </c>
    </row>
    <row r="14673">
      <c r="B14673" s="4" t="s">
        <v>4374</v>
      </c>
      <c r="C14673" s="12" t="str">
        <f>IFERROR(__xludf.DUMMYFUNCTION("TEXTJOIN("";"", TRUE, FILTER($B$2:$B$14794, #REF!=$D$2:$D$14794))"),"#N/A")</f>
        <v>#N/A</v>
      </c>
    </row>
    <row r="14674">
      <c r="B14674" s="4" t="s">
        <v>4374</v>
      </c>
      <c r="C14674" s="12" t="str">
        <f>IFERROR(__xludf.DUMMYFUNCTION("TEXTJOIN("";"", TRUE, FILTER($B$2:$B$14794, #REF!=$D$2:$D$14794))"),"#N/A")</f>
        <v>#N/A</v>
      </c>
    </row>
    <row r="14675">
      <c r="B14675" s="4" t="s">
        <v>4374</v>
      </c>
      <c r="C14675" s="12" t="str">
        <f>IFERROR(__xludf.DUMMYFUNCTION("TEXTJOIN("";"", TRUE, FILTER($B$2:$B$14794, #REF!=$D$2:$D$14794))"),"#N/A")</f>
        <v>#N/A</v>
      </c>
    </row>
    <row r="14676">
      <c r="B14676" s="4" t="s">
        <v>4374</v>
      </c>
      <c r="C14676" s="12" t="str">
        <f>IFERROR(__xludf.DUMMYFUNCTION("TEXTJOIN("";"", TRUE, FILTER($B$2:$B$14794, #REF!=$D$2:$D$14794))"),"#N/A")</f>
        <v>#N/A</v>
      </c>
    </row>
    <row r="14677">
      <c r="B14677" s="4" t="s">
        <v>4374</v>
      </c>
      <c r="C14677" s="12" t="str">
        <f>IFERROR(__xludf.DUMMYFUNCTION("TEXTJOIN("";"", TRUE, FILTER($B$2:$B$14794, #REF!=$D$2:$D$14794))"),"#N/A")</f>
        <v>#N/A</v>
      </c>
    </row>
    <row r="14678">
      <c r="B14678" s="4" t="s">
        <v>4376</v>
      </c>
      <c r="C14678" s="12" t="str">
        <f>IFERROR(__xludf.DUMMYFUNCTION("TEXTJOIN("";"", TRUE, FILTER($B$2:$B$14794, #REF!=$D$2:$D$14794))"),"#N/A")</f>
        <v>#N/A</v>
      </c>
    </row>
    <row r="14679">
      <c r="B14679" s="4" t="s">
        <v>4376</v>
      </c>
      <c r="C14679" s="12" t="str">
        <f>IFERROR(__xludf.DUMMYFUNCTION("TEXTJOIN("";"", TRUE, FILTER($B$2:$B$14794, #REF!=$D$2:$D$14794))"),"#N/A")</f>
        <v>#N/A</v>
      </c>
    </row>
    <row r="14680">
      <c r="B14680" s="4" t="s">
        <v>4376</v>
      </c>
      <c r="C14680" s="12" t="str">
        <f>IFERROR(__xludf.DUMMYFUNCTION("TEXTJOIN("";"", TRUE, FILTER($B$2:$B$14794, #REF!=$D$2:$D$14794))"),"#N/A")</f>
        <v>#N/A</v>
      </c>
    </row>
    <row r="14681">
      <c r="B14681" s="4" t="s">
        <v>4376</v>
      </c>
      <c r="C14681" s="12" t="str">
        <f>IFERROR(__xludf.DUMMYFUNCTION("TEXTJOIN("";"", TRUE, FILTER($B$2:$B$14794, #REF!=$D$2:$D$14794))"),"#N/A")</f>
        <v>#N/A</v>
      </c>
    </row>
    <row r="14682">
      <c r="B14682" s="4" t="s">
        <v>4376</v>
      </c>
      <c r="C14682" s="12" t="str">
        <f>IFERROR(__xludf.DUMMYFUNCTION("TEXTJOIN("";"", TRUE, FILTER($B$2:$B$14794, #REF!=$D$2:$D$14794))"),"#N/A")</f>
        <v>#N/A</v>
      </c>
    </row>
    <row r="14683">
      <c r="B14683" s="4" t="s">
        <v>4376</v>
      </c>
      <c r="C14683" s="12" t="str">
        <f>IFERROR(__xludf.DUMMYFUNCTION("TEXTJOIN("";"", TRUE, FILTER($B$2:$B$14794, #REF!=$D$2:$D$14794))"),"#N/A")</f>
        <v>#N/A</v>
      </c>
    </row>
    <row r="14684">
      <c r="B14684" s="4" t="s">
        <v>4376</v>
      </c>
      <c r="C14684" s="12" t="str">
        <f>IFERROR(__xludf.DUMMYFUNCTION("TEXTJOIN("";"", TRUE, FILTER($B$2:$B$14794, #REF!=$D$2:$D$14794))"),"#N/A")</f>
        <v>#N/A</v>
      </c>
    </row>
    <row r="14685">
      <c r="B14685" s="4" t="s">
        <v>4376</v>
      </c>
      <c r="C14685" s="12" t="str">
        <f>IFERROR(__xludf.DUMMYFUNCTION("TEXTJOIN("";"", TRUE, FILTER($B$2:$B$14794, #REF!=$D$2:$D$14794))"),"#N/A")</f>
        <v>#N/A</v>
      </c>
    </row>
    <row r="14686">
      <c r="B14686" s="4" t="s">
        <v>4378</v>
      </c>
      <c r="C14686" s="12" t="str">
        <f>IFERROR(__xludf.DUMMYFUNCTION("TEXTJOIN("";"", TRUE, FILTER($B$2:$B$14794, #REF!=$D$2:$D$14794))"),"#N/A")</f>
        <v>#N/A</v>
      </c>
    </row>
    <row r="14687">
      <c r="B14687" s="4" t="s">
        <v>4378</v>
      </c>
      <c r="C14687" s="12" t="str">
        <f>IFERROR(__xludf.DUMMYFUNCTION("TEXTJOIN("";"", TRUE, FILTER($B$2:$B$14794, #REF!=$D$2:$D$14794))"),"#N/A")</f>
        <v>#N/A</v>
      </c>
    </row>
    <row r="14688">
      <c r="B14688" s="4" t="s">
        <v>4378</v>
      </c>
      <c r="C14688" s="12" t="str">
        <f>IFERROR(__xludf.DUMMYFUNCTION("TEXTJOIN("";"", TRUE, FILTER($B$2:$B$14794, #REF!=$D$2:$D$14794))"),"#N/A")</f>
        <v>#N/A</v>
      </c>
    </row>
    <row r="14689">
      <c r="B14689" s="4" t="s">
        <v>4378</v>
      </c>
      <c r="C14689" s="12" t="str">
        <f>IFERROR(__xludf.DUMMYFUNCTION("TEXTJOIN("";"", TRUE, FILTER($B$2:$B$14794, #REF!=$D$2:$D$14794))"),"#N/A")</f>
        <v>#N/A</v>
      </c>
    </row>
    <row r="14690">
      <c r="B14690" s="4" t="s">
        <v>4378</v>
      </c>
      <c r="C14690" s="12" t="str">
        <f>IFERROR(__xludf.DUMMYFUNCTION("TEXTJOIN("";"", TRUE, FILTER($B$2:$B$14794, #REF!=$D$2:$D$14794))"),"#N/A")</f>
        <v>#N/A</v>
      </c>
    </row>
    <row r="14691">
      <c r="B14691" s="4" t="s">
        <v>4378</v>
      </c>
      <c r="C14691" s="12" t="str">
        <f>IFERROR(__xludf.DUMMYFUNCTION("TEXTJOIN("";"", TRUE, FILTER($B$2:$B$14794, #REF!=$D$2:$D$14794))"),"#N/A")</f>
        <v>#N/A</v>
      </c>
    </row>
    <row r="14692">
      <c r="B14692" s="4" t="s">
        <v>4378</v>
      </c>
      <c r="C14692" s="12" t="str">
        <f>IFERROR(__xludf.DUMMYFUNCTION("TEXTJOIN("";"", TRUE, FILTER($B$2:$B$14794, #REF!=$D$2:$D$14794))"),"#N/A")</f>
        <v>#N/A</v>
      </c>
    </row>
    <row r="14693">
      <c r="B14693" s="4" t="s">
        <v>4378</v>
      </c>
      <c r="C14693" s="12" t="str">
        <f>IFERROR(__xludf.DUMMYFUNCTION("TEXTJOIN("";"", TRUE, FILTER($B$2:$B$14794, #REF!=$D$2:$D$14794))"),"#N/A")</f>
        <v>#N/A</v>
      </c>
    </row>
    <row r="14694">
      <c r="B14694" s="4" t="s">
        <v>4378</v>
      </c>
      <c r="C14694" s="12" t="str">
        <f>IFERROR(__xludf.DUMMYFUNCTION("TEXTJOIN("";"", TRUE, FILTER($B$2:$B$14794, #REF!=$D$2:$D$14794))"),"#N/A")</f>
        <v>#N/A</v>
      </c>
    </row>
    <row r="14695">
      <c r="B14695" s="4" t="s">
        <v>4380</v>
      </c>
      <c r="C14695" s="12" t="str">
        <f>IFERROR(__xludf.DUMMYFUNCTION("TEXTJOIN("";"", TRUE, FILTER($B$2:$B$14794, #REF!=$D$2:$D$14794))"),"#N/A")</f>
        <v>#N/A</v>
      </c>
    </row>
    <row r="14696">
      <c r="B14696" s="4" t="s">
        <v>4380</v>
      </c>
      <c r="C14696" s="12" t="str">
        <f>IFERROR(__xludf.DUMMYFUNCTION("TEXTJOIN("";"", TRUE, FILTER($B$2:$B$14794, #REF!=$D$2:$D$14794))"),"#N/A")</f>
        <v>#N/A</v>
      </c>
    </row>
    <row r="14697">
      <c r="B14697" s="4" t="s">
        <v>4380</v>
      </c>
      <c r="C14697" s="12" t="str">
        <f>IFERROR(__xludf.DUMMYFUNCTION("TEXTJOIN("";"", TRUE, FILTER($B$2:$B$14794, #REF!=$D$2:$D$14794))"),"#N/A")</f>
        <v>#N/A</v>
      </c>
    </row>
    <row r="14698">
      <c r="B14698" s="4" t="s">
        <v>4380</v>
      </c>
      <c r="C14698" s="12" t="str">
        <f>IFERROR(__xludf.DUMMYFUNCTION("TEXTJOIN("";"", TRUE, FILTER($B$2:$B$14794, #REF!=$D$2:$D$14794))"),"#N/A")</f>
        <v>#N/A</v>
      </c>
    </row>
    <row r="14699">
      <c r="B14699" s="4" t="s">
        <v>4380</v>
      </c>
      <c r="C14699" s="12" t="str">
        <f>IFERROR(__xludf.DUMMYFUNCTION("TEXTJOIN("";"", TRUE, FILTER($B$2:$B$14794, #REF!=$D$2:$D$14794))"),"#N/A")</f>
        <v>#N/A</v>
      </c>
    </row>
    <row r="14700">
      <c r="B14700" s="4" t="s">
        <v>4380</v>
      </c>
      <c r="C14700" s="12" t="str">
        <f>IFERROR(__xludf.DUMMYFUNCTION("TEXTJOIN("";"", TRUE, FILTER($B$2:$B$14794, #REF!=$D$2:$D$14794))"),"#N/A")</f>
        <v>#N/A</v>
      </c>
    </row>
    <row r="14701">
      <c r="B14701" s="4" t="s">
        <v>4380</v>
      </c>
      <c r="C14701" s="12" t="str">
        <f>IFERROR(__xludf.DUMMYFUNCTION("TEXTJOIN("";"", TRUE, FILTER($B$2:$B$14794, #REF!=$D$2:$D$14794))"),"#N/A")</f>
        <v>#N/A</v>
      </c>
    </row>
    <row r="14702">
      <c r="B14702" s="4" t="s">
        <v>4380</v>
      </c>
      <c r="C14702" s="12" t="str">
        <f>IFERROR(__xludf.DUMMYFUNCTION("TEXTJOIN("";"", TRUE, FILTER($B$2:$B$14794, #REF!=$D$2:$D$14794))"),"#N/A")</f>
        <v>#N/A</v>
      </c>
    </row>
    <row r="14703">
      <c r="B14703" s="4" t="s">
        <v>4380</v>
      </c>
      <c r="C14703" s="12" t="str">
        <f>IFERROR(__xludf.DUMMYFUNCTION("TEXTJOIN("";"", TRUE, FILTER($B$2:$B$14794, #REF!=$D$2:$D$14794))"),"#N/A")</f>
        <v>#N/A</v>
      </c>
    </row>
    <row r="14704">
      <c r="B14704" s="4" t="s">
        <v>4380</v>
      </c>
      <c r="C14704" s="12" t="str">
        <f>IFERROR(__xludf.DUMMYFUNCTION("TEXTJOIN("";"", TRUE, FILTER($B$2:$B$14794, #REF!=$D$2:$D$14794))"),"#N/A")</f>
        <v>#N/A</v>
      </c>
    </row>
    <row r="14705">
      <c r="B14705" s="4" t="s">
        <v>4382</v>
      </c>
      <c r="C14705" s="12" t="str">
        <f>IFERROR(__xludf.DUMMYFUNCTION("TEXTJOIN("";"", TRUE, FILTER($B$2:$B$14794, #REF!=$D$2:$D$14794))"),"#N/A")</f>
        <v>#N/A</v>
      </c>
    </row>
    <row r="14706">
      <c r="B14706" s="4" t="s">
        <v>4382</v>
      </c>
      <c r="C14706" s="12" t="str">
        <f>IFERROR(__xludf.DUMMYFUNCTION("TEXTJOIN("";"", TRUE, FILTER($B$2:$B$14794, #REF!=$D$2:$D$14794))"),"#N/A")</f>
        <v>#N/A</v>
      </c>
    </row>
    <row r="14707">
      <c r="B14707" s="4" t="s">
        <v>4382</v>
      </c>
      <c r="C14707" s="12" t="str">
        <f>IFERROR(__xludf.DUMMYFUNCTION("TEXTJOIN("";"", TRUE, FILTER($B$2:$B$14794, #REF!=$D$2:$D$14794))"),"#N/A")</f>
        <v>#N/A</v>
      </c>
    </row>
    <row r="14708">
      <c r="B14708" s="4" t="s">
        <v>4382</v>
      </c>
      <c r="C14708" s="12" t="str">
        <f>IFERROR(__xludf.DUMMYFUNCTION("TEXTJOIN("";"", TRUE, FILTER($B$2:$B$14794, #REF!=$D$2:$D$14794))"),"#N/A")</f>
        <v>#N/A</v>
      </c>
    </row>
    <row r="14709">
      <c r="B14709" s="4" t="s">
        <v>4382</v>
      </c>
      <c r="C14709" s="12" t="str">
        <f>IFERROR(__xludf.DUMMYFUNCTION("TEXTJOIN("";"", TRUE, FILTER($B$2:$B$14794, #REF!=$D$2:$D$14794))"),"#N/A")</f>
        <v>#N/A</v>
      </c>
    </row>
    <row r="14710">
      <c r="B14710" s="4" t="s">
        <v>4382</v>
      </c>
      <c r="C14710" s="12" t="str">
        <f>IFERROR(__xludf.DUMMYFUNCTION("TEXTJOIN("";"", TRUE, FILTER($B$2:$B$14794, #REF!=$D$2:$D$14794))"),"#N/A")</f>
        <v>#N/A</v>
      </c>
    </row>
    <row r="14711">
      <c r="B14711" s="4" t="s">
        <v>4382</v>
      </c>
      <c r="C14711" s="12" t="str">
        <f>IFERROR(__xludf.DUMMYFUNCTION("TEXTJOIN("";"", TRUE, FILTER($B$2:$B$14794, #REF!=$D$2:$D$14794))"),"#N/A")</f>
        <v>#N/A</v>
      </c>
    </row>
    <row r="14712">
      <c r="B14712" s="4" t="s">
        <v>4382</v>
      </c>
      <c r="C14712" s="12" t="str">
        <f>IFERROR(__xludf.DUMMYFUNCTION("TEXTJOIN("";"", TRUE, FILTER($B$2:$B$14794, #REF!=$D$2:$D$14794))"),"#N/A")</f>
        <v>#N/A</v>
      </c>
    </row>
    <row r="14713">
      <c r="B14713" s="4" t="s">
        <v>4382</v>
      </c>
      <c r="C14713" s="12" t="str">
        <f>IFERROR(__xludf.DUMMYFUNCTION("TEXTJOIN("";"", TRUE, FILTER($B$2:$B$14794, #REF!=$D$2:$D$14794))"),"#N/A")</f>
        <v>#N/A</v>
      </c>
    </row>
    <row r="14714">
      <c r="B14714" s="4" t="s">
        <v>4382</v>
      </c>
      <c r="C14714" s="12" t="str">
        <f>IFERROR(__xludf.DUMMYFUNCTION("TEXTJOIN("";"", TRUE, FILTER($B$2:$B$14794, #REF!=$D$2:$D$14794))"),"#N/A")</f>
        <v>#N/A</v>
      </c>
    </row>
    <row r="14715">
      <c r="B14715" s="4" t="s">
        <v>4384</v>
      </c>
      <c r="C14715" s="12" t="str">
        <f>IFERROR(__xludf.DUMMYFUNCTION("TEXTJOIN("";"", TRUE, FILTER($B$2:$B$14794, #REF!=$D$2:$D$14794))"),"#N/A")</f>
        <v>#N/A</v>
      </c>
    </row>
    <row r="14716">
      <c r="B14716" s="4" t="s">
        <v>4384</v>
      </c>
      <c r="C14716" s="12" t="str">
        <f>IFERROR(__xludf.DUMMYFUNCTION("TEXTJOIN("";"", TRUE, FILTER($B$2:$B$14794, #REF!=$D$2:$D$14794))"),"#N/A")</f>
        <v>#N/A</v>
      </c>
    </row>
    <row r="14717">
      <c r="B14717" s="4" t="s">
        <v>4384</v>
      </c>
      <c r="C14717" s="12" t="str">
        <f>IFERROR(__xludf.DUMMYFUNCTION("TEXTJOIN("";"", TRUE, FILTER($B$2:$B$14794, #REF!=$D$2:$D$14794))"),"#N/A")</f>
        <v>#N/A</v>
      </c>
    </row>
    <row r="14718">
      <c r="B14718" s="4" t="s">
        <v>4384</v>
      </c>
      <c r="C14718" s="12" t="str">
        <f>IFERROR(__xludf.DUMMYFUNCTION("TEXTJOIN("";"", TRUE, FILTER($B$2:$B$14794, #REF!=$D$2:$D$14794))"),"#N/A")</f>
        <v>#N/A</v>
      </c>
    </row>
    <row r="14719">
      <c r="B14719" s="4" t="s">
        <v>4384</v>
      </c>
      <c r="C14719" s="12" t="str">
        <f>IFERROR(__xludf.DUMMYFUNCTION("TEXTJOIN("";"", TRUE, FILTER($B$2:$B$14794, #REF!=$D$2:$D$14794))"),"#N/A")</f>
        <v>#N/A</v>
      </c>
    </row>
    <row r="14720">
      <c r="B14720" s="4" t="s">
        <v>4384</v>
      </c>
      <c r="C14720" s="12" t="str">
        <f>IFERROR(__xludf.DUMMYFUNCTION("TEXTJOIN("";"", TRUE, FILTER($B$2:$B$14794, #REF!=$D$2:$D$14794))"),"#N/A")</f>
        <v>#N/A</v>
      </c>
    </row>
    <row r="14721">
      <c r="B14721" s="4" t="s">
        <v>4384</v>
      </c>
      <c r="C14721" s="12" t="str">
        <f>IFERROR(__xludf.DUMMYFUNCTION("TEXTJOIN("";"", TRUE, FILTER($B$2:$B$14794, #REF!=$D$2:$D$14794))"),"#N/A")</f>
        <v>#N/A</v>
      </c>
    </row>
    <row r="14722">
      <c r="B14722" s="4" t="s">
        <v>4384</v>
      </c>
      <c r="C14722" s="12" t="str">
        <f>IFERROR(__xludf.DUMMYFUNCTION("TEXTJOIN("";"", TRUE, FILTER($B$2:$B$14794, #REF!=$D$2:$D$14794))"),"#N/A")</f>
        <v>#N/A</v>
      </c>
    </row>
    <row r="14723">
      <c r="B14723" s="4" t="s">
        <v>4384</v>
      </c>
      <c r="C14723" s="12" t="str">
        <f>IFERROR(__xludf.DUMMYFUNCTION("TEXTJOIN("";"", TRUE, FILTER($B$2:$B$14794, #REF!=$D$2:$D$14794))"),"#N/A")</f>
        <v>#N/A</v>
      </c>
    </row>
    <row r="14724">
      <c r="B14724" s="4" t="s">
        <v>4386</v>
      </c>
      <c r="C14724" s="12" t="str">
        <f>IFERROR(__xludf.DUMMYFUNCTION("TEXTJOIN("";"", TRUE, FILTER($B$2:$B$14794, #REF!=$D$2:$D$14794))"),"#N/A")</f>
        <v>#N/A</v>
      </c>
    </row>
    <row r="14725">
      <c r="B14725" s="4" t="s">
        <v>4386</v>
      </c>
      <c r="C14725" s="12" t="str">
        <f>IFERROR(__xludf.DUMMYFUNCTION("TEXTJOIN("";"", TRUE, FILTER($B$2:$B$14794, #REF!=$D$2:$D$14794))"),"#N/A")</f>
        <v>#N/A</v>
      </c>
    </row>
    <row r="14726">
      <c r="B14726" s="4" t="s">
        <v>4386</v>
      </c>
      <c r="C14726" s="12" t="str">
        <f>IFERROR(__xludf.DUMMYFUNCTION("TEXTJOIN("";"", TRUE, FILTER($B$2:$B$14794, #REF!=$D$2:$D$14794))"),"#N/A")</f>
        <v>#N/A</v>
      </c>
    </row>
    <row r="14727">
      <c r="B14727" s="4" t="s">
        <v>4386</v>
      </c>
      <c r="C14727" s="12" t="str">
        <f>IFERROR(__xludf.DUMMYFUNCTION("TEXTJOIN("";"", TRUE, FILTER($B$2:$B$14794, #REF!=$D$2:$D$14794))"),"#N/A")</f>
        <v>#N/A</v>
      </c>
    </row>
    <row r="14728">
      <c r="B14728" s="4" t="s">
        <v>4386</v>
      </c>
      <c r="C14728" s="12" t="str">
        <f>IFERROR(__xludf.DUMMYFUNCTION("TEXTJOIN("";"", TRUE, FILTER($B$2:$B$14794, #REF!=$D$2:$D$14794))"),"#N/A")</f>
        <v>#N/A</v>
      </c>
    </row>
    <row r="14729">
      <c r="B14729" s="4" t="s">
        <v>4386</v>
      </c>
      <c r="C14729" s="12" t="str">
        <f>IFERROR(__xludf.DUMMYFUNCTION("TEXTJOIN("";"", TRUE, FILTER($B$2:$B$14794, #REF!=$D$2:$D$14794))"),"#N/A")</f>
        <v>#N/A</v>
      </c>
    </row>
    <row r="14730">
      <c r="B14730" s="4" t="s">
        <v>4386</v>
      </c>
      <c r="C14730" s="12" t="str">
        <f>IFERROR(__xludf.DUMMYFUNCTION("TEXTJOIN("";"", TRUE, FILTER($B$2:$B$14794, #REF!=$D$2:$D$14794))"),"#N/A")</f>
        <v>#N/A</v>
      </c>
    </row>
    <row r="14731">
      <c r="B14731" s="4" t="s">
        <v>4386</v>
      </c>
      <c r="C14731" s="12" t="str">
        <f>IFERROR(__xludf.DUMMYFUNCTION("TEXTJOIN("";"", TRUE, FILTER($B$2:$B$14794, #REF!=$D$2:$D$14794))"),"#N/A")</f>
        <v>#N/A</v>
      </c>
    </row>
    <row r="14732">
      <c r="B14732" s="4" t="s">
        <v>4388</v>
      </c>
      <c r="C14732" s="12" t="str">
        <f>IFERROR(__xludf.DUMMYFUNCTION("TEXTJOIN("";"", TRUE, FILTER($B$2:$B$14794, #REF!=$D$2:$D$14794))"),"#N/A")</f>
        <v>#N/A</v>
      </c>
    </row>
    <row r="14733">
      <c r="B14733" s="4" t="s">
        <v>4388</v>
      </c>
      <c r="C14733" s="12" t="str">
        <f>IFERROR(__xludf.DUMMYFUNCTION("TEXTJOIN("";"", TRUE, FILTER($B$2:$B$14794, #REF!=$D$2:$D$14794))"),"#N/A")</f>
        <v>#N/A</v>
      </c>
    </row>
    <row r="14734">
      <c r="B14734" s="4" t="s">
        <v>4388</v>
      </c>
      <c r="C14734" s="12" t="str">
        <f>IFERROR(__xludf.DUMMYFUNCTION("TEXTJOIN("";"", TRUE, FILTER($B$2:$B$14794, #REF!=$D$2:$D$14794))"),"#N/A")</f>
        <v>#N/A</v>
      </c>
    </row>
    <row r="14735">
      <c r="B14735" s="4" t="s">
        <v>4388</v>
      </c>
      <c r="C14735" s="12" t="str">
        <f>IFERROR(__xludf.DUMMYFUNCTION("TEXTJOIN("";"", TRUE, FILTER($B$2:$B$14794, #REF!=$D$2:$D$14794))"),"#N/A")</f>
        <v>#N/A</v>
      </c>
    </row>
    <row r="14736">
      <c r="B14736" s="4" t="s">
        <v>4388</v>
      </c>
      <c r="C14736" s="12" t="str">
        <f>IFERROR(__xludf.DUMMYFUNCTION("TEXTJOIN("";"", TRUE, FILTER($B$2:$B$14794, #REF!=$D$2:$D$14794))"),"#N/A")</f>
        <v>#N/A</v>
      </c>
    </row>
    <row r="14737">
      <c r="B14737" s="4" t="s">
        <v>4388</v>
      </c>
      <c r="C14737" s="12" t="str">
        <f>IFERROR(__xludf.DUMMYFUNCTION("TEXTJOIN("";"", TRUE, FILTER($B$2:$B$14794, #REF!=$D$2:$D$14794))"),"#N/A")</f>
        <v>#N/A</v>
      </c>
    </row>
    <row r="14738">
      <c r="B14738" s="4" t="s">
        <v>4388</v>
      </c>
      <c r="C14738" s="12" t="str">
        <f>IFERROR(__xludf.DUMMYFUNCTION("TEXTJOIN("";"", TRUE, FILTER($B$2:$B$14794, #REF!=$D$2:$D$14794))"),"#N/A")</f>
        <v>#N/A</v>
      </c>
    </row>
    <row r="14739">
      <c r="B14739" s="4" t="s">
        <v>4388</v>
      </c>
      <c r="C14739" s="12" t="str">
        <f>IFERROR(__xludf.DUMMYFUNCTION("TEXTJOIN("";"", TRUE, FILTER($B$2:$B$14794, #REF!=$D$2:$D$14794))"),"#N/A")</f>
        <v>#N/A</v>
      </c>
    </row>
    <row r="14740">
      <c r="B14740" s="4" t="s">
        <v>4388</v>
      </c>
      <c r="C14740" s="12" t="str">
        <f>IFERROR(__xludf.DUMMYFUNCTION("TEXTJOIN("";"", TRUE, FILTER($B$2:$B$14794, #REF!=$D$2:$D$14794))"),"#N/A")</f>
        <v>#N/A</v>
      </c>
    </row>
    <row r="14741">
      <c r="B14741" s="4" t="s">
        <v>4390</v>
      </c>
      <c r="C14741" s="12" t="str">
        <f>IFERROR(__xludf.DUMMYFUNCTION("TEXTJOIN("";"", TRUE, FILTER($B$2:$B$14794, #REF!=$D$2:$D$14794))"),"#N/A")</f>
        <v>#N/A</v>
      </c>
    </row>
    <row r="14742">
      <c r="B14742" s="4" t="s">
        <v>4390</v>
      </c>
      <c r="C14742" s="12" t="str">
        <f>IFERROR(__xludf.DUMMYFUNCTION("TEXTJOIN("";"", TRUE, FILTER($B$2:$B$14794, #REF!=$D$2:$D$14794))"),"#N/A")</f>
        <v>#N/A</v>
      </c>
    </row>
    <row r="14743">
      <c r="B14743" s="4" t="s">
        <v>4390</v>
      </c>
      <c r="C14743" s="12" t="str">
        <f>IFERROR(__xludf.DUMMYFUNCTION("TEXTJOIN("";"", TRUE, FILTER($B$2:$B$14794, #REF!=$D$2:$D$14794))"),"#N/A")</f>
        <v>#N/A</v>
      </c>
    </row>
    <row r="14744">
      <c r="B14744" s="4" t="s">
        <v>4390</v>
      </c>
      <c r="C14744" s="12" t="str">
        <f>IFERROR(__xludf.DUMMYFUNCTION("TEXTJOIN("";"", TRUE, FILTER($B$2:$B$14794, #REF!=$D$2:$D$14794))"),"#N/A")</f>
        <v>#N/A</v>
      </c>
    </row>
    <row r="14745">
      <c r="B14745" s="4" t="s">
        <v>4390</v>
      </c>
      <c r="C14745" s="12" t="str">
        <f>IFERROR(__xludf.DUMMYFUNCTION("TEXTJOIN("";"", TRUE, FILTER($B$2:$B$14794, #REF!=$D$2:$D$14794))"),"#N/A")</f>
        <v>#N/A</v>
      </c>
    </row>
    <row r="14746">
      <c r="B14746" s="4" t="s">
        <v>4390</v>
      </c>
      <c r="C14746" s="12" t="str">
        <f>IFERROR(__xludf.DUMMYFUNCTION("TEXTJOIN("";"", TRUE, FILTER($B$2:$B$14794, #REF!=$D$2:$D$14794))"),"#N/A")</f>
        <v>#N/A</v>
      </c>
    </row>
    <row r="14747">
      <c r="B14747" s="4" t="s">
        <v>4390</v>
      </c>
      <c r="C14747" s="12" t="str">
        <f>IFERROR(__xludf.DUMMYFUNCTION("TEXTJOIN("";"", TRUE, FILTER($B$2:$B$14794, #REF!=$D$2:$D$14794))"),"#N/A")</f>
        <v>#N/A</v>
      </c>
    </row>
    <row r="14748">
      <c r="B14748" s="4" t="s">
        <v>4390</v>
      </c>
      <c r="C14748" s="12" t="str">
        <f>IFERROR(__xludf.DUMMYFUNCTION("TEXTJOIN("";"", TRUE, FILTER($B$2:$B$14794, #REF!=$D$2:$D$14794))"),"#N/A")</f>
        <v>#N/A</v>
      </c>
    </row>
    <row r="14749">
      <c r="B14749" s="4" t="s">
        <v>4390</v>
      </c>
      <c r="C14749" s="12" t="str">
        <f>IFERROR(__xludf.DUMMYFUNCTION("TEXTJOIN("";"", TRUE, FILTER($B$2:$B$14794, #REF!=$D$2:$D$14794))"),"#N/A")</f>
        <v>#N/A</v>
      </c>
    </row>
    <row r="14750">
      <c r="B14750" s="4" t="s">
        <v>4392</v>
      </c>
      <c r="C14750" s="12" t="str">
        <f>IFERROR(__xludf.DUMMYFUNCTION("TEXTJOIN("";"", TRUE, FILTER($B$2:$B$14794, #REF!=$D$2:$D$14794))"),"#N/A")</f>
        <v>#N/A</v>
      </c>
    </row>
    <row r="14751">
      <c r="B14751" s="4" t="s">
        <v>4392</v>
      </c>
      <c r="C14751" s="12" t="str">
        <f>IFERROR(__xludf.DUMMYFUNCTION("TEXTJOIN("";"", TRUE, FILTER($B$2:$B$14794, #REF!=$D$2:$D$14794))"),"#N/A")</f>
        <v>#N/A</v>
      </c>
    </row>
    <row r="14752">
      <c r="B14752" s="4" t="s">
        <v>4392</v>
      </c>
      <c r="C14752" s="12" t="str">
        <f>IFERROR(__xludf.DUMMYFUNCTION("TEXTJOIN("";"", TRUE, FILTER($B$2:$B$14794, #REF!=$D$2:$D$14794))"),"#N/A")</f>
        <v>#N/A</v>
      </c>
    </row>
    <row r="14753">
      <c r="B14753" s="4" t="s">
        <v>4392</v>
      </c>
      <c r="C14753" s="12" t="str">
        <f>IFERROR(__xludf.DUMMYFUNCTION("TEXTJOIN("";"", TRUE, FILTER($B$2:$B$14794, #REF!=$D$2:$D$14794))"),"#N/A")</f>
        <v>#N/A</v>
      </c>
    </row>
    <row r="14754">
      <c r="B14754" s="4" t="s">
        <v>4392</v>
      </c>
      <c r="C14754" s="12" t="str">
        <f>IFERROR(__xludf.DUMMYFUNCTION("TEXTJOIN("";"", TRUE, FILTER($B$2:$B$14794, #REF!=$D$2:$D$14794))"),"#N/A")</f>
        <v>#N/A</v>
      </c>
    </row>
    <row r="14755">
      <c r="B14755" s="4" t="s">
        <v>4392</v>
      </c>
      <c r="C14755" s="12" t="str">
        <f>IFERROR(__xludf.DUMMYFUNCTION("TEXTJOIN("";"", TRUE, FILTER($B$2:$B$14794, #REF!=$D$2:$D$14794))"),"#N/A")</f>
        <v>#N/A</v>
      </c>
    </row>
    <row r="14756">
      <c r="B14756" s="4" t="s">
        <v>4392</v>
      </c>
      <c r="C14756" s="12" t="str">
        <f>IFERROR(__xludf.DUMMYFUNCTION("TEXTJOIN("";"", TRUE, FILTER($B$2:$B$14794, #REF!=$D$2:$D$14794))"),"#N/A")</f>
        <v>#N/A</v>
      </c>
    </row>
    <row r="14757">
      <c r="B14757" s="4" t="s">
        <v>4392</v>
      </c>
      <c r="C14757" s="12" t="str">
        <f>IFERROR(__xludf.DUMMYFUNCTION("TEXTJOIN("";"", TRUE, FILTER($B$2:$B$14794, #REF!=$D$2:$D$14794))"),"#N/A")</f>
        <v>#N/A</v>
      </c>
    </row>
    <row r="14758">
      <c r="B14758" s="4" t="s">
        <v>4392</v>
      </c>
      <c r="C14758" s="12" t="str">
        <f>IFERROR(__xludf.DUMMYFUNCTION("TEXTJOIN("";"", TRUE, FILTER($B$2:$B$14794, #REF!=$D$2:$D$14794))"),"#N/A")</f>
        <v>#N/A</v>
      </c>
    </row>
    <row r="14759">
      <c r="B14759" s="4" t="s">
        <v>4392</v>
      </c>
      <c r="C14759" s="12" t="str">
        <f>IFERROR(__xludf.DUMMYFUNCTION("TEXTJOIN("";"", TRUE, FILTER($B$2:$B$14794, #REF!=$D$2:$D$14794))"),"#N/A")</f>
        <v>#N/A</v>
      </c>
    </row>
    <row r="14760">
      <c r="B14760" s="4" t="s">
        <v>4394</v>
      </c>
      <c r="C14760" s="12" t="str">
        <f>IFERROR(__xludf.DUMMYFUNCTION("TEXTJOIN("";"", TRUE, FILTER($B$2:$B$14794, #REF!=$D$2:$D$14794))"),"#N/A")</f>
        <v>#N/A</v>
      </c>
    </row>
    <row r="14761">
      <c r="B14761" s="4" t="s">
        <v>4394</v>
      </c>
      <c r="C14761" s="12" t="str">
        <f>IFERROR(__xludf.DUMMYFUNCTION("TEXTJOIN("";"", TRUE, FILTER($B$2:$B$14794, #REF!=$D$2:$D$14794))"),"#N/A")</f>
        <v>#N/A</v>
      </c>
    </row>
    <row r="14762">
      <c r="B14762" s="4" t="s">
        <v>4394</v>
      </c>
      <c r="C14762" s="12" t="str">
        <f>IFERROR(__xludf.DUMMYFUNCTION("TEXTJOIN("";"", TRUE, FILTER($B$2:$B$14794, #REF!=$D$2:$D$14794))"),"#N/A")</f>
        <v>#N/A</v>
      </c>
    </row>
    <row r="14763">
      <c r="B14763" s="4" t="s">
        <v>4394</v>
      </c>
      <c r="C14763" s="12" t="str">
        <f>IFERROR(__xludf.DUMMYFUNCTION("TEXTJOIN("";"", TRUE, FILTER($B$2:$B$14794, #REF!=$D$2:$D$14794))"),"#N/A")</f>
        <v>#N/A</v>
      </c>
    </row>
    <row r="14764">
      <c r="B14764" s="4" t="s">
        <v>4394</v>
      </c>
      <c r="C14764" s="12" t="str">
        <f>IFERROR(__xludf.DUMMYFUNCTION("TEXTJOIN("";"", TRUE, FILTER($B$2:$B$14794, #REF!=$D$2:$D$14794))"),"#N/A")</f>
        <v>#N/A</v>
      </c>
    </row>
    <row r="14765">
      <c r="B14765" s="4" t="s">
        <v>4394</v>
      </c>
      <c r="C14765" s="12" t="str">
        <f>IFERROR(__xludf.DUMMYFUNCTION("TEXTJOIN("";"", TRUE, FILTER($B$2:$B$14794, #REF!=$D$2:$D$14794))"),"#N/A")</f>
        <v>#N/A</v>
      </c>
    </row>
    <row r="14766">
      <c r="B14766" s="4" t="s">
        <v>4394</v>
      </c>
      <c r="C14766" s="12" t="str">
        <f>IFERROR(__xludf.DUMMYFUNCTION("TEXTJOIN("";"", TRUE, FILTER($B$2:$B$14794, #REF!=$D$2:$D$14794))"),"#N/A")</f>
        <v>#N/A</v>
      </c>
    </row>
    <row r="14767">
      <c r="B14767" s="4" t="s">
        <v>4394</v>
      </c>
      <c r="C14767" s="12" t="str">
        <f>IFERROR(__xludf.DUMMYFUNCTION("TEXTJOIN("";"", TRUE, FILTER($B$2:$B$14794, #REF!=$D$2:$D$14794))"),"#N/A")</f>
        <v>#N/A</v>
      </c>
    </row>
    <row r="14768">
      <c r="B14768" s="4" t="s">
        <v>4396</v>
      </c>
      <c r="C14768" s="12" t="str">
        <f>IFERROR(__xludf.DUMMYFUNCTION("TEXTJOIN("";"", TRUE, FILTER($B$2:$B$14794, #REF!=$D$2:$D$14794))"),"#N/A")</f>
        <v>#N/A</v>
      </c>
    </row>
    <row r="14769">
      <c r="B14769" s="4" t="s">
        <v>4396</v>
      </c>
      <c r="C14769" s="12" t="str">
        <f>IFERROR(__xludf.DUMMYFUNCTION("TEXTJOIN("";"", TRUE, FILTER($B$2:$B$14794, #REF!=$D$2:$D$14794))"),"#N/A")</f>
        <v>#N/A</v>
      </c>
    </row>
    <row r="14770">
      <c r="B14770" s="4" t="s">
        <v>4396</v>
      </c>
      <c r="C14770" s="12" t="str">
        <f>IFERROR(__xludf.DUMMYFUNCTION("TEXTJOIN("";"", TRUE, FILTER($B$2:$B$14794, #REF!=$D$2:$D$14794))"),"#N/A")</f>
        <v>#N/A</v>
      </c>
    </row>
    <row r="14771">
      <c r="B14771" s="4" t="s">
        <v>4396</v>
      </c>
      <c r="C14771" s="12" t="str">
        <f>IFERROR(__xludf.DUMMYFUNCTION("TEXTJOIN("";"", TRUE, FILTER($B$2:$B$14794, #REF!=$D$2:$D$14794))"),"#N/A")</f>
        <v>#N/A</v>
      </c>
    </row>
    <row r="14772">
      <c r="B14772" s="4" t="s">
        <v>4396</v>
      </c>
      <c r="C14772" s="12" t="str">
        <f>IFERROR(__xludf.DUMMYFUNCTION("TEXTJOIN("";"", TRUE, FILTER($B$2:$B$14794, #REF!=$D$2:$D$14794))"),"#N/A")</f>
        <v>#N/A</v>
      </c>
    </row>
    <row r="14773">
      <c r="B14773" s="4" t="s">
        <v>4396</v>
      </c>
      <c r="C14773" s="12" t="str">
        <f>IFERROR(__xludf.DUMMYFUNCTION("TEXTJOIN("";"", TRUE, FILTER($B$2:$B$14794, #REF!=$D$2:$D$14794))"),"#N/A")</f>
        <v>#N/A</v>
      </c>
    </row>
    <row r="14774">
      <c r="B14774" s="4" t="s">
        <v>4396</v>
      </c>
      <c r="C14774" s="12" t="str">
        <f>IFERROR(__xludf.DUMMYFUNCTION("TEXTJOIN("";"", TRUE, FILTER($B$2:$B$14794, #REF!=$D$2:$D$14794))"),"#N/A")</f>
        <v>#N/A</v>
      </c>
    </row>
    <row r="14775">
      <c r="B14775" s="4" t="s">
        <v>4396</v>
      </c>
      <c r="C14775" s="12" t="str">
        <f>IFERROR(__xludf.DUMMYFUNCTION("TEXTJOIN("";"", TRUE, FILTER($B$2:$B$14794, #REF!=$D$2:$D$14794))"),"#N/A")</f>
        <v>#N/A</v>
      </c>
    </row>
    <row r="14776">
      <c r="B14776" s="4" t="s">
        <v>4396</v>
      </c>
      <c r="C14776" s="12" t="str">
        <f>IFERROR(__xludf.DUMMYFUNCTION("TEXTJOIN("";"", TRUE, FILTER($B$2:$B$14794, #REF!=$D$2:$D$14794))"),"#N/A")</f>
        <v>#N/A</v>
      </c>
    </row>
    <row r="14777">
      <c r="B14777" s="4" t="s">
        <v>4396</v>
      </c>
      <c r="C14777" s="12" t="str">
        <f>IFERROR(__xludf.DUMMYFUNCTION("TEXTJOIN("";"", TRUE, FILTER($B$2:$B$14794, #REF!=$D$2:$D$14794))"),"#N/A")</f>
        <v>#N/A</v>
      </c>
    </row>
    <row r="14778">
      <c r="B14778" s="4" t="s">
        <v>4398</v>
      </c>
      <c r="C14778" s="12" t="str">
        <f>IFERROR(__xludf.DUMMYFUNCTION("TEXTJOIN("";"", TRUE, FILTER($B$2:$B$14794, #REF!=$D$2:$D$14794))"),"#N/A")</f>
        <v>#N/A</v>
      </c>
    </row>
    <row r="14779">
      <c r="B14779" s="4" t="s">
        <v>4398</v>
      </c>
      <c r="C14779" s="12" t="str">
        <f>IFERROR(__xludf.DUMMYFUNCTION("TEXTJOIN("";"", TRUE, FILTER($B$2:$B$14794, #REF!=$D$2:$D$14794))"),"#N/A")</f>
        <v>#N/A</v>
      </c>
    </row>
    <row r="14780">
      <c r="B14780" s="4" t="s">
        <v>4398</v>
      </c>
      <c r="C14780" s="12" t="str">
        <f>IFERROR(__xludf.DUMMYFUNCTION("TEXTJOIN("";"", TRUE, FILTER($B$2:$B$14794, #REF!=$D$2:$D$14794))"),"#N/A")</f>
        <v>#N/A</v>
      </c>
    </row>
    <row r="14781">
      <c r="B14781" s="4" t="s">
        <v>4398</v>
      </c>
      <c r="C14781" s="12" t="str">
        <f>IFERROR(__xludf.DUMMYFUNCTION("TEXTJOIN("";"", TRUE, FILTER($B$2:$B$14794, #REF!=$D$2:$D$14794))"),"#N/A")</f>
        <v>#N/A</v>
      </c>
    </row>
    <row r="14782">
      <c r="B14782" s="4" t="s">
        <v>4398</v>
      </c>
      <c r="C14782" s="12" t="str">
        <f>IFERROR(__xludf.DUMMYFUNCTION("TEXTJOIN("";"", TRUE, FILTER($B$2:$B$14794, #REF!=$D$2:$D$14794))"),"#N/A")</f>
        <v>#N/A</v>
      </c>
    </row>
    <row r="14783">
      <c r="B14783" s="4" t="s">
        <v>4398</v>
      </c>
      <c r="C14783" s="12" t="str">
        <f>IFERROR(__xludf.DUMMYFUNCTION("TEXTJOIN("";"", TRUE, FILTER($B$2:$B$14794, #REF!=$D$2:$D$14794))"),"#N/A")</f>
        <v>#N/A</v>
      </c>
    </row>
    <row r="14784">
      <c r="B14784" s="4" t="s">
        <v>4398</v>
      </c>
      <c r="C14784" s="12" t="str">
        <f>IFERROR(__xludf.DUMMYFUNCTION("TEXTJOIN("";"", TRUE, FILTER($B$2:$B$14794, #REF!=$D$2:$D$14794))"),"#N/A")</f>
        <v>#N/A</v>
      </c>
    </row>
    <row r="14785">
      <c r="B14785" s="4" t="s">
        <v>4400</v>
      </c>
      <c r="C14785" s="12" t="str">
        <f>IFERROR(__xludf.DUMMYFUNCTION("TEXTJOIN("";"", TRUE, FILTER($B$2:$B$14794, #REF!=$D$2:$D$14794))"),"#N/A")</f>
        <v>#N/A</v>
      </c>
    </row>
    <row r="14786">
      <c r="B14786" s="4" t="s">
        <v>4400</v>
      </c>
      <c r="C14786" s="12" t="str">
        <f>IFERROR(__xludf.DUMMYFUNCTION("TEXTJOIN("";"", TRUE, FILTER($B$2:$B$14794, #REF!=$D$2:$D$14794))"),"#N/A")</f>
        <v>#N/A</v>
      </c>
    </row>
    <row r="14787">
      <c r="B14787" s="4" t="s">
        <v>4400</v>
      </c>
      <c r="C14787" s="12" t="str">
        <f>IFERROR(__xludf.DUMMYFUNCTION("TEXTJOIN("";"", TRUE, FILTER($B$2:$B$14794, #REF!=$D$2:$D$14794))"),"#N/A")</f>
        <v>#N/A</v>
      </c>
    </row>
    <row r="14788">
      <c r="B14788" s="4" t="s">
        <v>4400</v>
      </c>
      <c r="C14788" s="12" t="str">
        <f>IFERROR(__xludf.DUMMYFUNCTION("TEXTJOIN("";"", TRUE, FILTER($B$2:$B$14794, #REF!=$D$2:$D$14794))"),"#N/A")</f>
        <v>#N/A</v>
      </c>
    </row>
    <row r="14789">
      <c r="B14789" s="4" t="s">
        <v>4402</v>
      </c>
      <c r="C14789" s="12" t="str">
        <f>IFERROR(__xludf.DUMMYFUNCTION("TEXTJOIN("";"", TRUE, FILTER($B$2:$B$14794, #REF!=$D$2:$D$14794))"),"#N/A")</f>
        <v>#N/A</v>
      </c>
    </row>
    <row r="14790">
      <c r="B14790" s="4" t="s">
        <v>4402</v>
      </c>
      <c r="C14790" s="12" t="str">
        <f>IFERROR(__xludf.DUMMYFUNCTION("TEXTJOIN("";"", TRUE, FILTER($B$2:$B$14794, #REF!=$D$2:$D$14794))"),"#N/A")</f>
        <v>#N/A</v>
      </c>
    </row>
    <row r="14791">
      <c r="B14791" s="4" t="s">
        <v>4402</v>
      </c>
      <c r="C14791" s="12" t="str">
        <f>IFERROR(__xludf.DUMMYFUNCTION("TEXTJOIN("";"", TRUE, FILTER($B$2:$B$14794, #REF!=$D$2:$D$14794))"),"#N/A")</f>
        <v>#N/A</v>
      </c>
    </row>
    <row r="14792">
      <c r="B14792" s="4" t="s">
        <v>4402</v>
      </c>
      <c r="C14792" s="12" t="str">
        <f>IFERROR(__xludf.DUMMYFUNCTION("TEXTJOIN("";"", TRUE, FILTER($B$2:$B$14794, #REF!=$D$2:$D$14794))"),"#N/A")</f>
        <v>#N/A</v>
      </c>
    </row>
    <row r="14793">
      <c r="B14793" s="4" t="s">
        <v>4402</v>
      </c>
      <c r="C14793" s="12" t="str">
        <f>IFERROR(__xludf.DUMMYFUNCTION("TEXTJOIN("";"", TRUE, FILTER($B$2:$B$14794, #REF!=$D$2:$D$14794))"),"#N/A")</f>
        <v>#N/A</v>
      </c>
    </row>
    <row r="14794">
      <c r="B14794" s="4" t="s">
        <v>4402</v>
      </c>
      <c r="C14794" s="12" t="str">
        <f>IFERROR(__xludf.DUMMYFUNCTION("TEXTJOIN("";"", TRUE, FILTER($B$2:$B$14794, #REF!=$D$2:$D$14794))"),"#N/A")</f>
        <v>#N/A</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29299</v>
      </c>
    </row>
    <row r="2">
      <c r="A2" s="8"/>
    </row>
    <row r="3">
      <c r="A3" s="8"/>
    </row>
    <row r="4">
      <c r="A4" s="8"/>
    </row>
    <row r="5">
      <c r="A5" s="8"/>
    </row>
    <row r="6">
      <c r="A6" s="8"/>
    </row>
    <row r="7">
      <c r="A7" s="8"/>
    </row>
    <row r="8">
      <c r="A8" s="8"/>
    </row>
    <row r="9">
      <c r="A9" s="8"/>
    </row>
    <row r="10">
      <c r="A10" s="8"/>
    </row>
    <row r="11">
      <c r="A11" s="8"/>
    </row>
    <row r="12">
      <c r="A12" s="8"/>
    </row>
    <row r="13">
      <c r="A13" s="8"/>
    </row>
    <row r="14">
      <c r="A14" s="8"/>
    </row>
    <row r="15">
      <c r="A15" s="8"/>
    </row>
    <row r="16">
      <c r="A16" s="8"/>
    </row>
    <row r="17">
      <c r="A17" s="9"/>
    </row>
    <row r="18">
      <c r="A18" s="8"/>
    </row>
    <row r="19">
      <c r="A19" s="8"/>
    </row>
    <row r="20">
      <c r="A20" s="8"/>
    </row>
    <row r="21">
      <c r="A21" s="8"/>
    </row>
    <row r="22">
      <c r="A22" s="8"/>
    </row>
    <row r="23">
      <c r="A23" s="9"/>
    </row>
    <row r="24">
      <c r="A24" s="8" t="s">
        <v>29301</v>
      </c>
    </row>
    <row r="25">
      <c r="A25" s="8" t="s">
        <v>29301</v>
      </c>
    </row>
    <row r="26">
      <c r="A26" s="8" t="s">
        <v>29301</v>
      </c>
    </row>
    <row r="27">
      <c r="A27" s="8" t="s">
        <v>29304</v>
      </c>
    </row>
    <row r="28">
      <c r="A28" s="8" t="s">
        <v>29304</v>
      </c>
    </row>
    <row r="29">
      <c r="A29" s="8" t="s">
        <v>29304</v>
      </c>
    </row>
    <row r="30">
      <c r="A30" s="8" t="s">
        <v>29304</v>
      </c>
    </row>
    <row r="31">
      <c r="A31" s="8" t="s">
        <v>29304</v>
      </c>
    </row>
    <row r="32">
      <c r="A32" s="8" t="s">
        <v>29306</v>
      </c>
    </row>
    <row r="33">
      <c r="A33" s="8" t="s">
        <v>29306</v>
      </c>
    </row>
    <row r="34">
      <c r="A34" s="8" t="s">
        <v>29306</v>
      </c>
    </row>
    <row r="35">
      <c r="A35" s="8" t="s">
        <v>29306</v>
      </c>
    </row>
    <row r="36">
      <c r="A36" s="8" t="s">
        <v>29306</v>
      </c>
    </row>
    <row r="37">
      <c r="A37" s="8" t="s">
        <v>29306</v>
      </c>
    </row>
    <row r="38">
      <c r="A38" s="8" t="s">
        <v>29306</v>
      </c>
    </row>
    <row r="39">
      <c r="A39" s="8" t="s">
        <v>29306</v>
      </c>
    </row>
    <row r="40">
      <c r="A40" s="8" t="s">
        <v>29306</v>
      </c>
    </row>
    <row r="41">
      <c r="A41" s="8" t="s">
        <v>29306</v>
      </c>
    </row>
    <row r="42">
      <c r="A42" s="8" t="s">
        <v>29306</v>
      </c>
    </row>
    <row r="43">
      <c r="A43" s="8" t="s">
        <v>29306</v>
      </c>
    </row>
    <row r="44">
      <c r="A44" s="8" t="s">
        <v>29306</v>
      </c>
    </row>
    <row r="45">
      <c r="A45" s="8" t="s">
        <v>29306</v>
      </c>
    </row>
    <row r="46">
      <c r="A46" s="8" t="s">
        <v>29306</v>
      </c>
    </row>
    <row r="47">
      <c r="A47" s="8" t="s">
        <v>29306</v>
      </c>
    </row>
    <row r="48">
      <c r="A48" s="8" t="s">
        <v>29306</v>
      </c>
    </row>
    <row r="49">
      <c r="A49" s="8" t="s">
        <v>29306</v>
      </c>
    </row>
    <row r="50">
      <c r="A50" s="8" t="s">
        <v>29306</v>
      </c>
    </row>
    <row r="51">
      <c r="A51" s="8" t="s">
        <v>29306</v>
      </c>
    </row>
    <row r="52">
      <c r="A52" s="8" t="s">
        <v>29306</v>
      </c>
    </row>
    <row r="53">
      <c r="A53" s="8" t="s">
        <v>29306</v>
      </c>
    </row>
    <row r="54">
      <c r="A54" s="8" t="s">
        <v>29306</v>
      </c>
    </row>
    <row r="55">
      <c r="A55" s="8" t="s">
        <v>29306</v>
      </c>
    </row>
    <row r="56">
      <c r="A56" s="8" t="s">
        <v>29308</v>
      </c>
    </row>
    <row r="57">
      <c r="A57" s="8" t="s">
        <v>29310</v>
      </c>
    </row>
    <row r="58">
      <c r="A58" s="8" t="s">
        <v>29310</v>
      </c>
    </row>
    <row r="59">
      <c r="A59" s="8" t="s">
        <v>29310</v>
      </c>
    </row>
    <row r="60">
      <c r="A60" s="8" t="s">
        <v>29310</v>
      </c>
    </row>
    <row r="61">
      <c r="A61" s="8" t="s">
        <v>29312</v>
      </c>
    </row>
    <row r="62">
      <c r="A62" s="8" t="s">
        <v>29312</v>
      </c>
    </row>
    <row r="63">
      <c r="A63" s="8" t="s">
        <v>29312</v>
      </c>
    </row>
    <row r="64">
      <c r="A64" s="8" t="s">
        <v>29314</v>
      </c>
    </row>
    <row r="65">
      <c r="A65" s="8" t="s">
        <v>29314</v>
      </c>
    </row>
    <row r="66">
      <c r="A66" s="8" t="s">
        <v>29314</v>
      </c>
    </row>
    <row r="67">
      <c r="A67" s="8" t="s">
        <v>29316</v>
      </c>
    </row>
    <row r="68">
      <c r="A68" s="8" t="s">
        <v>29316</v>
      </c>
    </row>
    <row r="69">
      <c r="A69" s="8" t="s">
        <v>29316</v>
      </c>
    </row>
    <row r="70">
      <c r="A70" s="8" t="s">
        <v>29316</v>
      </c>
    </row>
    <row r="71">
      <c r="A71" s="8" t="s">
        <v>29316</v>
      </c>
    </row>
    <row r="72">
      <c r="A72" s="8" t="s">
        <v>29318</v>
      </c>
    </row>
    <row r="73">
      <c r="A73" s="8" t="s">
        <v>29318</v>
      </c>
    </row>
    <row r="74">
      <c r="A74" s="8" t="s">
        <v>29320</v>
      </c>
    </row>
    <row r="75">
      <c r="A75" s="8" t="s">
        <v>29320</v>
      </c>
    </row>
    <row r="76">
      <c r="A76" s="8" t="s">
        <v>29320</v>
      </c>
    </row>
    <row r="77">
      <c r="A77" s="8" t="s">
        <v>29320</v>
      </c>
    </row>
    <row r="78">
      <c r="A78" s="8" t="s">
        <v>29320</v>
      </c>
    </row>
    <row r="79">
      <c r="A79" s="8" t="s">
        <v>29320</v>
      </c>
    </row>
    <row r="80">
      <c r="A80" s="8" t="s">
        <v>29322</v>
      </c>
    </row>
    <row r="81">
      <c r="A81" s="8" t="s">
        <v>29322</v>
      </c>
    </row>
    <row r="82">
      <c r="A82" s="8" t="s">
        <v>29322</v>
      </c>
    </row>
    <row r="83">
      <c r="A83" s="8" t="s">
        <v>29324</v>
      </c>
    </row>
    <row r="84">
      <c r="A84" s="8" t="s">
        <v>29326</v>
      </c>
    </row>
    <row r="85">
      <c r="A85" s="8" t="s">
        <v>29326</v>
      </c>
    </row>
    <row r="86">
      <c r="A86" s="8" t="s">
        <v>29326</v>
      </c>
    </row>
    <row r="87">
      <c r="A87" s="8" t="s">
        <v>29326</v>
      </c>
    </row>
    <row r="88">
      <c r="A88" s="8" t="s">
        <v>29326</v>
      </c>
    </row>
    <row r="89">
      <c r="A89" s="8" t="s">
        <v>29326</v>
      </c>
    </row>
    <row r="90">
      <c r="A90" s="8" t="s">
        <v>29326</v>
      </c>
    </row>
    <row r="91">
      <c r="A91" s="8" t="s">
        <v>29328</v>
      </c>
    </row>
    <row r="92">
      <c r="A92" s="8" t="s">
        <v>29328</v>
      </c>
    </row>
    <row r="93">
      <c r="A93" s="8" t="s">
        <v>29328</v>
      </c>
    </row>
    <row r="94">
      <c r="A94" s="8" t="s">
        <v>29328</v>
      </c>
    </row>
    <row r="95">
      <c r="A95" s="8" t="s">
        <v>29328</v>
      </c>
    </row>
    <row r="96">
      <c r="A96" s="8" t="s">
        <v>29328</v>
      </c>
    </row>
    <row r="97">
      <c r="A97" s="8" t="s">
        <v>29330</v>
      </c>
    </row>
    <row r="98">
      <c r="A98" s="8" t="s">
        <v>29332</v>
      </c>
    </row>
    <row r="99">
      <c r="A99" s="8" t="s">
        <v>29334</v>
      </c>
    </row>
    <row r="100">
      <c r="A100" s="8" t="s">
        <v>29334</v>
      </c>
    </row>
    <row r="101">
      <c r="A101" s="8" t="s">
        <v>29334</v>
      </c>
    </row>
    <row r="102">
      <c r="A102" s="8" t="s">
        <v>29336</v>
      </c>
    </row>
    <row r="103">
      <c r="A103" s="8" t="s">
        <v>29336</v>
      </c>
    </row>
    <row r="104">
      <c r="A104" s="8" t="s">
        <v>29336</v>
      </c>
    </row>
    <row r="105">
      <c r="A105" s="8" t="s">
        <v>29336</v>
      </c>
    </row>
    <row r="106">
      <c r="A106" s="8" t="s">
        <v>29338</v>
      </c>
    </row>
    <row r="107">
      <c r="A107" s="8" t="s">
        <v>29338</v>
      </c>
    </row>
    <row r="108">
      <c r="A108" s="8" t="s">
        <v>29338</v>
      </c>
    </row>
    <row r="109">
      <c r="A109" s="8" t="s">
        <v>29340</v>
      </c>
    </row>
    <row r="110">
      <c r="A110" s="8" t="s">
        <v>29342</v>
      </c>
    </row>
    <row r="111">
      <c r="A111" s="8" t="s">
        <v>29344</v>
      </c>
    </row>
    <row r="112">
      <c r="A112" s="8" t="s">
        <v>29346</v>
      </c>
    </row>
    <row r="113">
      <c r="A113" s="8" t="s">
        <v>29346</v>
      </c>
    </row>
    <row r="114">
      <c r="A114" s="8" t="s">
        <v>29346</v>
      </c>
    </row>
    <row r="115">
      <c r="A115" s="8" t="s">
        <v>29346</v>
      </c>
    </row>
    <row r="116">
      <c r="A116" s="8" t="s">
        <v>29346</v>
      </c>
    </row>
    <row r="117">
      <c r="A117" s="8" t="s">
        <v>29346</v>
      </c>
    </row>
    <row r="118">
      <c r="A118" s="8" t="s">
        <v>29346</v>
      </c>
    </row>
    <row r="119">
      <c r="A119" s="8" t="s">
        <v>29350</v>
      </c>
    </row>
    <row r="120">
      <c r="A120" s="8" t="s">
        <v>29350</v>
      </c>
    </row>
    <row r="121">
      <c r="A121" s="8" t="s">
        <v>29350</v>
      </c>
    </row>
    <row r="122">
      <c r="A122" s="8" t="s">
        <v>29352</v>
      </c>
    </row>
    <row r="123">
      <c r="A123" s="8" t="s">
        <v>29352</v>
      </c>
    </row>
    <row r="124">
      <c r="A124" s="8" t="s">
        <v>29354</v>
      </c>
    </row>
    <row r="125">
      <c r="A125" s="8" t="s">
        <v>29357</v>
      </c>
    </row>
    <row r="126">
      <c r="A126" s="8" t="s">
        <v>29359</v>
      </c>
    </row>
    <row r="127">
      <c r="A127" s="8" t="s">
        <v>29359</v>
      </c>
    </row>
    <row r="128">
      <c r="A128" s="8" t="s">
        <v>29361</v>
      </c>
    </row>
    <row r="129">
      <c r="A129" s="8" t="s">
        <v>29361</v>
      </c>
    </row>
    <row r="130">
      <c r="A130" s="8" t="s">
        <v>29363</v>
      </c>
    </row>
    <row r="131">
      <c r="A131" s="8" t="s">
        <v>29363</v>
      </c>
    </row>
    <row r="132">
      <c r="A132" s="8" t="s">
        <v>7</v>
      </c>
    </row>
    <row r="133">
      <c r="A133" s="8" t="s">
        <v>7</v>
      </c>
    </row>
    <row r="134">
      <c r="A134" s="8" t="s">
        <v>7</v>
      </c>
    </row>
    <row r="135">
      <c r="A135" s="8" t="s">
        <v>7</v>
      </c>
    </row>
    <row r="136">
      <c r="A136" s="8" t="s">
        <v>7</v>
      </c>
    </row>
    <row r="137">
      <c r="A137" s="8" t="s">
        <v>7</v>
      </c>
    </row>
    <row r="138">
      <c r="A138" s="8" t="s">
        <v>7</v>
      </c>
    </row>
    <row r="139">
      <c r="A139" s="8" t="s">
        <v>7</v>
      </c>
    </row>
    <row r="140">
      <c r="A140" s="8" t="s">
        <v>7</v>
      </c>
    </row>
    <row r="141">
      <c r="A141" s="8" t="s">
        <v>9</v>
      </c>
    </row>
    <row r="142">
      <c r="A142" s="8" t="s">
        <v>9</v>
      </c>
    </row>
    <row r="143">
      <c r="A143" s="8" t="s">
        <v>11</v>
      </c>
    </row>
    <row r="144">
      <c r="A144" s="8" t="s">
        <v>11</v>
      </c>
    </row>
    <row r="145">
      <c r="A145" s="8" t="s">
        <v>13</v>
      </c>
    </row>
    <row r="146">
      <c r="A146" s="8" t="s">
        <v>13</v>
      </c>
    </row>
    <row r="147">
      <c r="A147" s="8" t="s">
        <v>13</v>
      </c>
    </row>
    <row r="148">
      <c r="A148" s="8" t="s">
        <v>13</v>
      </c>
    </row>
    <row r="149">
      <c r="A149" s="8" t="s">
        <v>13</v>
      </c>
    </row>
    <row r="150">
      <c r="A150" s="8" t="s">
        <v>15</v>
      </c>
    </row>
    <row r="151">
      <c r="A151" s="8" t="s">
        <v>15</v>
      </c>
    </row>
    <row r="152">
      <c r="A152" s="8" t="s">
        <v>17</v>
      </c>
    </row>
    <row r="153">
      <c r="A153" s="8" t="s">
        <v>17</v>
      </c>
    </row>
    <row r="154">
      <c r="A154" s="8" t="s">
        <v>17</v>
      </c>
    </row>
    <row r="155">
      <c r="A155" s="8" t="s">
        <v>17</v>
      </c>
    </row>
    <row r="156">
      <c r="A156" s="8" t="s">
        <v>19</v>
      </c>
    </row>
    <row r="157">
      <c r="A157" s="8" t="s">
        <v>19</v>
      </c>
    </row>
    <row r="158">
      <c r="A158" s="8" t="s">
        <v>21</v>
      </c>
    </row>
    <row r="159">
      <c r="A159" s="8" t="s">
        <v>21</v>
      </c>
    </row>
    <row r="160">
      <c r="A160" s="8" t="s">
        <v>21</v>
      </c>
    </row>
    <row r="161">
      <c r="A161" s="8" t="s">
        <v>21</v>
      </c>
    </row>
    <row r="162">
      <c r="A162" s="8" t="s">
        <v>23</v>
      </c>
    </row>
    <row r="163">
      <c r="A163" s="8" t="s">
        <v>23</v>
      </c>
    </row>
    <row r="164">
      <c r="A164" s="8" t="s">
        <v>23</v>
      </c>
    </row>
    <row r="165">
      <c r="A165" s="8" t="s">
        <v>25</v>
      </c>
    </row>
    <row r="166">
      <c r="A166" s="8" t="s">
        <v>25</v>
      </c>
    </row>
    <row r="167">
      <c r="A167" s="8" t="s">
        <v>25</v>
      </c>
    </row>
    <row r="168">
      <c r="A168" s="8" t="s">
        <v>29</v>
      </c>
    </row>
    <row r="169">
      <c r="A169" s="8" t="s">
        <v>29</v>
      </c>
    </row>
    <row r="170">
      <c r="A170" s="8" t="s">
        <v>29</v>
      </c>
    </row>
    <row r="171">
      <c r="A171" s="8" t="s">
        <v>29</v>
      </c>
    </row>
    <row r="172">
      <c r="A172" s="8" t="s">
        <v>29</v>
      </c>
    </row>
    <row r="173">
      <c r="A173" s="8" t="s">
        <v>29</v>
      </c>
    </row>
    <row r="174">
      <c r="A174" s="8" t="s">
        <v>29</v>
      </c>
    </row>
    <row r="175">
      <c r="A175" s="8" t="s">
        <v>29</v>
      </c>
    </row>
    <row r="176">
      <c r="A176" s="8" t="s">
        <v>31</v>
      </c>
    </row>
    <row r="177">
      <c r="A177" s="8" t="s">
        <v>31</v>
      </c>
    </row>
    <row r="178">
      <c r="A178" s="8" t="s">
        <v>33</v>
      </c>
    </row>
    <row r="179">
      <c r="A179" s="8" t="s">
        <v>33</v>
      </c>
    </row>
    <row r="180">
      <c r="A180" s="8" t="s">
        <v>29379</v>
      </c>
    </row>
    <row r="181">
      <c r="A181" s="8" t="s">
        <v>29379</v>
      </c>
    </row>
    <row r="182">
      <c r="A182" s="8" t="s">
        <v>29379</v>
      </c>
    </row>
    <row r="183">
      <c r="A183" s="8" t="s">
        <v>29379</v>
      </c>
    </row>
    <row r="184">
      <c r="A184" s="8" t="s">
        <v>29379</v>
      </c>
    </row>
    <row r="185">
      <c r="A185" s="8" t="s">
        <v>29381</v>
      </c>
    </row>
    <row r="186">
      <c r="A186" s="8" t="s">
        <v>29381</v>
      </c>
    </row>
    <row r="187">
      <c r="A187" s="8" t="s">
        <v>29381</v>
      </c>
    </row>
    <row r="188">
      <c r="A188" s="8" t="s">
        <v>29381</v>
      </c>
    </row>
    <row r="189">
      <c r="A189" s="8" t="s">
        <v>29381</v>
      </c>
    </row>
    <row r="190">
      <c r="A190" s="8" t="s">
        <v>29383</v>
      </c>
    </row>
    <row r="191">
      <c r="A191" s="8" t="s">
        <v>29383</v>
      </c>
    </row>
    <row r="192">
      <c r="A192" s="8" t="s">
        <v>29383</v>
      </c>
    </row>
    <row r="193">
      <c r="A193" s="8" t="s">
        <v>29383</v>
      </c>
    </row>
    <row r="194">
      <c r="A194" s="8" t="s">
        <v>29383</v>
      </c>
    </row>
    <row r="195">
      <c r="A195" s="8" t="s">
        <v>29383</v>
      </c>
    </row>
    <row r="196">
      <c r="A196" s="8" t="s">
        <v>29385</v>
      </c>
    </row>
    <row r="197">
      <c r="A197" s="8" t="s">
        <v>29385</v>
      </c>
    </row>
    <row r="198">
      <c r="A198" s="8" t="s">
        <v>29385</v>
      </c>
    </row>
    <row r="199">
      <c r="A199" s="8" t="s">
        <v>29385</v>
      </c>
    </row>
    <row r="200">
      <c r="A200" s="8" t="s">
        <v>29385</v>
      </c>
    </row>
    <row r="201">
      <c r="A201" s="8" t="s">
        <v>29385</v>
      </c>
    </row>
    <row r="202">
      <c r="A202" s="8" t="s">
        <v>29385</v>
      </c>
    </row>
    <row r="203">
      <c r="A203" s="8" t="s">
        <v>29385</v>
      </c>
    </row>
    <row r="204">
      <c r="A204" s="8" t="s">
        <v>29387</v>
      </c>
    </row>
    <row r="205">
      <c r="A205" s="8" t="s">
        <v>29387</v>
      </c>
    </row>
    <row r="206">
      <c r="A206" s="8" t="s">
        <v>29387</v>
      </c>
    </row>
    <row r="207">
      <c r="A207" s="8" t="s">
        <v>29387</v>
      </c>
    </row>
    <row r="208">
      <c r="A208" s="8" t="s">
        <v>29387</v>
      </c>
    </row>
    <row r="209">
      <c r="A209" s="8" t="s">
        <v>29387</v>
      </c>
    </row>
    <row r="210">
      <c r="A210" s="8" t="s">
        <v>29389</v>
      </c>
    </row>
    <row r="211">
      <c r="A211" s="8" t="s">
        <v>29389</v>
      </c>
    </row>
    <row r="212">
      <c r="A212" s="8" t="s">
        <v>29389</v>
      </c>
    </row>
    <row r="213">
      <c r="A213" s="8" t="s">
        <v>29389</v>
      </c>
    </row>
    <row r="214">
      <c r="A214" s="8" t="s">
        <v>29389</v>
      </c>
    </row>
    <row r="215">
      <c r="A215" s="8" t="s">
        <v>29389</v>
      </c>
    </row>
    <row r="216">
      <c r="A216" s="8" t="s">
        <v>29391</v>
      </c>
    </row>
    <row r="217">
      <c r="A217" s="8" t="s">
        <v>29391</v>
      </c>
    </row>
    <row r="218">
      <c r="A218" s="8" t="s">
        <v>29391</v>
      </c>
    </row>
    <row r="219">
      <c r="A219" s="8" t="s">
        <v>29391</v>
      </c>
    </row>
    <row r="220">
      <c r="A220" s="8" t="s">
        <v>29391</v>
      </c>
    </row>
    <row r="221">
      <c r="A221" s="8" t="s">
        <v>29393</v>
      </c>
    </row>
    <row r="222">
      <c r="A222" s="8" t="s">
        <v>29393</v>
      </c>
    </row>
    <row r="223">
      <c r="A223" s="8" t="s">
        <v>29393</v>
      </c>
    </row>
    <row r="224">
      <c r="A224" s="8" t="s">
        <v>29393</v>
      </c>
    </row>
    <row r="225">
      <c r="A225" s="8" t="s">
        <v>29393</v>
      </c>
    </row>
    <row r="226">
      <c r="A226" s="8" t="s">
        <v>29395</v>
      </c>
    </row>
    <row r="227">
      <c r="A227" s="8" t="s">
        <v>29397</v>
      </c>
    </row>
    <row r="228">
      <c r="A228" s="8" t="s">
        <v>29397</v>
      </c>
    </row>
    <row r="229">
      <c r="A229" s="8" t="s">
        <v>29397</v>
      </c>
    </row>
    <row r="230">
      <c r="A230" s="8" t="s">
        <v>29397</v>
      </c>
    </row>
    <row r="231">
      <c r="A231" s="8" t="s">
        <v>29397</v>
      </c>
    </row>
    <row r="232">
      <c r="A232" s="8" t="s">
        <v>29397</v>
      </c>
    </row>
    <row r="233">
      <c r="A233" s="8" t="s">
        <v>29399</v>
      </c>
    </row>
    <row r="234">
      <c r="A234" s="8" t="s">
        <v>29399</v>
      </c>
    </row>
    <row r="235">
      <c r="A235" s="8" t="s">
        <v>29401</v>
      </c>
    </row>
    <row r="236">
      <c r="A236" s="8" t="s">
        <v>29401</v>
      </c>
    </row>
    <row r="237">
      <c r="A237" s="8" t="s">
        <v>29401</v>
      </c>
    </row>
    <row r="238">
      <c r="A238" s="8" t="s">
        <v>29404</v>
      </c>
    </row>
    <row r="239">
      <c r="A239" s="8" t="s">
        <v>29407</v>
      </c>
    </row>
    <row r="240">
      <c r="A240" s="8" t="s">
        <v>29409</v>
      </c>
    </row>
    <row r="241">
      <c r="A241" s="8" t="s">
        <v>29409</v>
      </c>
    </row>
    <row r="242">
      <c r="A242" s="8" t="s">
        <v>29409</v>
      </c>
    </row>
    <row r="243">
      <c r="A243" s="8" t="s">
        <v>29411</v>
      </c>
    </row>
    <row r="244">
      <c r="A244" s="8" t="s">
        <v>29413</v>
      </c>
    </row>
    <row r="245">
      <c r="A245" s="8" t="s">
        <v>29413</v>
      </c>
    </row>
    <row r="246">
      <c r="A246" s="8" t="s">
        <v>29416</v>
      </c>
    </row>
    <row r="247">
      <c r="A247" s="8" t="s">
        <v>29416</v>
      </c>
    </row>
    <row r="248">
      <c r="A248" s="8" t="s">
        <v>29416</v>
      </c>
    </row>
    <row r="249">
      <c r="A249" s="8" t="s">
        <v>29418</v>
      </c>
    </row>
    <row r="250">
      <c r="A250" s="8" t="s">
        <v>29418</v>
      </c>
    </row>
    <row r="251">
      <c r="A251" s="8" t="s">
        <v>29418</v>
      </c>
    </row>
    <row r="252">
      <c r="A252" s="8" t="s">
        <v>29418</v>
      </c>
    </row>
    <row r="253">
      <c r="A253" s="8" t="s">
        <v>29420</v>
      </c>
    </row>
    <row r="254">
      <c r="A254" s="8" t="s">
        <v>29420</v>
      </c>
    </row>
    <row r="255">
      <c r="A255" s="8" t="s">
        <v>29420</v>
      </c>
    </row>
    <row r="256">
      <c r="A256" s="8" t="s">
        <v>29420</v>
      </c>
    </row>
    <row r="257">
      <c r="A257" s="8" t="s">
        <v>29423</v>
      </c>
    </row>
    <row r="258">
      <c r="A258" s="8" t="s">
        <v>29423</v>
      </c>
    </row>
    <row r="259">
      <c r="A259" s="8" t="s">
        <v>29423</v>
      </c>
    </row>
    <row r="260">
      <c r="A260" s="8" t="s">
        <v>29423</v>
      </c>
    </row>
    <row r="261">
      <c r="A261" s="8" t="s">
        <v>29423</v>
      </c>
    </row>
    <row r="262">
      <c r="A262" s="8" t="s">
        <v>29423</v>
      </c>
    </row>
    <row r="263">
      <c r="A263" s="8" t="s">
        <v>29423</v>
      </c>
    </row>
    <row r="264">
      <c r="A264" s="8" t="s">
        <v>29423</v>
      </c>
    </row>
    <row r="265">
      <c r="A265" s="8" t="s">
        <v>29423</v>
      </c>
    </row>
    <row r="266">
      <c r="A266" s="8" t="s">
        <v>29425</v>
      </c>
    </row>
    <row r="267">
      <c r="A267" s="8" t="s">
        <v>29425</v>
      </c>
    </row>
    <row r="268">
      <c r="A268" s="8" t="s">
        <v>29425</v>
      </c>
    </row>
    <row r="269">
      <c r="A269" s="8" t="s">
        <v>29425</v>
      </c>
    </row>
    <row r="270">
      <c r="A270" s="8" t="s">
        <v>29425</v>
      </c>
    </row>
    <row r="271">
      <c r="A271" s="8" t="s">
        <v>29425</v>
      </c>
    </row>
    <row r="272">
      <c r="A272" s="8" t="s">
        <v>29425</v>
      </c>
    </row>
    <row r="273">
      <c r="A273" s="8" t="s">
        <v>29425</v>
      </c>
    </row>
    <row r="274">
      <c r="A274" s="8" t="s">
        <v>29425</v>
      </c>
    </row>
    <row r="275">
      <c r="A275" s="8" t="s">
        <v>29427</v>
      </c>
    </row>
    <row r="276">
      <c r="A276" s="8" t="s">
        <v>29427</v>
      </c>
    </row>
    <row r="277">
      <c r="A277" s="8" t="s">
        <v>29427</v>
      </c>
    </row>
    <row r="278">
      <c r="A278" s="8" t="s">
        <v>29427</v>
      </c>
    </row>
    <row r="279">
      <c r="A279" s="8" t="s">
        <v>29427</v>
      </c>
    </row>
    <row r="280">
      <c r="A280" s="8" t="s">
        <v>29430</v>
      </c>
    </row>
    <row r="281">
      <c r="A281" s="8" t="s">
        <v>29430</v>
      </c>
    </row>
    <row r="282">
      <c r="A282" s="8" t="s">
        <v>29430</v>
      </c>
    </row>
    <row r="283">
      <c r="A283" s="8" t="s">
        <v>29430</v>
      </c>
    </row>
    <row r="284">
      <c r="A284" s="8" t="s">
        <v>29432</v>
      </c>
    </row>
    <row r="285">
      <c r="A285" s="8" t="s">
        <v>29432</v>
      </c>
    </row>
    <row r="286">
      <c r="A286" s="8" t="s">
        <v>29432</v>
      </c>
    </row>
    <row r="287">
      <c r="A287" s="8" t="s">
        <v>29434</v>
      </c>
    </row>
    <row r="288">
      <c r="A288" s="8" t="s">
        <v>29434</v>
      </c>
    </row>
    <row r="289">
      <c r="A289" s="8" t="s">
        <v>29434</v>
      </c>
    </row>
    <row r="290">
      <c r="A290" s="8" t="s">
        <v>29434</v>
      </c>
    </row>
    <row r="291">
      <c r="A291" s="8" t="s">
        <v>29434</v>
      </c>
    </row>
    <row r="292">
      <c r="A292" s="8" t="s">
        <v>29436</v>
      </c>
    </row>
    <row r="293">
      <c r="A293" s="8" t="s">
        <v>29436</v>
      </c>
    </row>
    <row r="294">
      <c r="A294" s="8" t="s">
        <v>29438</v>
      </c>
    </row>
    <row r="295">
      <c r="A295" s="8" t="s">
        <v>29438</v>
      </c>
    </row>
    <row r="296">
      <c r="A296" s="8" t="s">
        <v>29441</v>
      </c>
    </row>
    <row r="297">
      <c r="A297" s="8" t="s">
        <v>29441</v>
      </c>
    </row>
    <row r="298">
      <c r="A298" s="8" t="s">
        <v>29443</v>
      </c>
    </row>
    <row r="299">
      <c r="A299" s="8" t="s">
        <v>29443</v>
      </c>
    </row>
    <row r="300">
      <c r="A300" s="8" t="s">
        <v>29446</v>
      </c>
    </row>
    <row r="301">
      <c r="A301" s="8" t="s">
        <v>29446</v>
      </c>
    </row>
    <row r="302">
      <c r="A302" s="8" t="s">
        <v>29448</v>
      </c>
    </row>
    <row r="303">
      <c r="A303" s="8" t="s">
        <v>29448</v>
      </c>
    </row>
    <row r="304">
      <c r="A304" s="8" t="s">
        <v>29450</v>
      </c>
    </row>
    <row r="305">
      <c r="A305" s="8" t="s">
        <v>29450</v>
      </c>
    </row>
    <row r="306">
      <c r="A306" s="8" t="s">
        <v>29450</v>
      </c>
    </row>
    <row r="307">
      <c r="A307" s="8" t="s">
        <v>29450</v>
      </c>
    </row>
    <row r="308">
      <c r="A308" s="8" t="s">
        <v>29450</v>
      </c>
    </row>
    <row r="309">
      <c r="A309" s="8" t="s">
        <v>29452</v>
      </c>
    </row>
    <row r="310">
      <c r="A310" s="8" t="s">
        <v>29454</v>
      </c>
    </row>
    <row r="311">
      <c r="A311" s="8" t="s">
        <v>29454</v>
      </c>
    </row>
    <row r="312">
      <c r="A312" s="8" t="s">
        <v>29456</v>
      </c>
    </row>
    <row r="313">
      <c r="A313" s="8" t="s">
        <v>29456</v>
      </c>
    </row>
    <row r="314">
      <c r="A314" s="8" t="s">
        <v>29456</v>
      </c>
    </row>
    <row r="315">
      <c r="A315" s="8" t="s">
        <v>29456</v>
      </c>
    </row>
    <row r="316">
      <c r="A316" s="8" t="s">
        <v>29456</v>
      </c>
    </row>
    <row r="317">
      <c r="A317" s="8" t="s">
        <v>29456</v>
      </c>
    </row>
    <row r="318">
      <c r="A318" s="8" t="s">
        <v>29456</v>
      </c>
    </row>
    <row r="319">
      <c r="A319" s="8" t="s">
        <v>29456</v>
      </c>
    </row>
    <row r="320">
      <c r="A320" s="8" t="s">
        <v>29459</v>
      </c>
    </row>
    <row r="321">
      <c r="A321" s="8" t="s">
        <v>29459</v>
      </c>
    </row>
    <row r="322">
      <c r="A322" s="8" t="s">
        <v>29459</v>
      </c>
    </row>
    <row r="323">
      <c r="A323" s="8" t="s">
        <v>29459</v>
      </c>
    </row>
    <row r="324">
      <c r="A324" s="8" t="s">
        <v>29459</v>
      </c>
    </row>
    <row r="325">
      <c r="A325" s="8" t="s">
        <v>29461</v>
      </c>
    </row>
    <row r="326">
      <c r="A326" s="8" t="s">
        <v>29461</v>
      </c>
    </row>
    <row r="327">
      <c r="A327" s="8" t="s">
        <v>29461</v>
      </c>
    </row>
    <row r="328">
      <c r="A328" s="8" t="s">
        <v>29463</v>
      </c>
    </row>
    <row r="329">
      <c r="A329" s="8" t="s">
        <v>29463</v>
      </c>
    </row>
    <row r="330">
      <c r="A330" s="8" t="s">
        <v>29465</v>
      </c>
    </row>
    <row r="331">
      <c r="A331" s="8" t="s">
        <v>29465</v>
      </c>
    </row>
    <row r="332">
      <c r="A332" s="8" t="s">
        <v>29468</v>
      </c>
    </row>
    <row r="333">
      <c r="A333" s="8" t="s">
        <v>29468</v>
      </c>
    </row>
    <row r="334">
      <c r="A334" s="8" t="s">
        <v>29470</v>
      </c>
    </row>
    <row r="335">
      <c r="A335" s="8" t="s">
        <v>29470</v>
      </c>
    </row>
    <row r="336">
      <c r="A336" s="8" t="s">
        <v>29472</v>
      </c>
    </row>
    <row r="337">
      <c r="A337" s="8" t="s">
        <v>29472</v>
      </c>
    </row>
    <row r="338">
      <c r="A338" s="8" t="s">
        <v>29474</v>
      </c>
    </row>
    <row r="339">
      <c r="A339" s="8" t="s">
        <v>29474</v>
      </c>
    </row>
    <row r="340">
      <c r="A340" s="8" t="s">
        <v>29476</v>
      </c>
    </row>
    <row r="341">
      <c r="A341" s="8" t="s">
        <v>29476</v>
      </c>
    </row>
    <row r="342">
      <c r="A342" s="8" t="s">
        <v>29476</v>
      </c>
    </row>
    <row r="343">
      <c r="A343" s="8" t="s">
        <v>29478</v>
      </c>
    </row>
    <row r="344">
      <c r="A344" s="8" t="s">
        <v>29480</v>
      </c>
    </row>
    <row r="345">
      <c r="A345" s="8" t="s">
        <v>29480</v>
      </c>
    </row>
    <row r="346">
      <c r="A346" s="8" t="s">
        <v>29480</v>
      </c>
    </row>
    <row r="347">
      <c r="A347" s="8" t="s">
        <v>29480</v>
      </c>
    </row>
    <row r="348">
      <c r="A348" s="8" t="s">
        <v>29483</v>
      </c>
    </row>
    <row r="349">
      <c r="A349" s="8" t="s">
        <v>29483</v>
      </c>
    </row>
    <row r="350">
      <c r="A350" s="8" t="s">
        <v>29483</v>
      </c>
    </row>
    <row r="351">
      <c r="A351" s="8" t="s">
        <v>29485</v>
      </c>
    </row>
    <row r="352">
      <c r="A352" s="8" t="s">
        <v>29485</v>
      </c>
    </row>
    <row r="353">
      <c r="A353" s="8" t="s">
        <v>29487</v>
      </c>
    </row>
    <row r="354">
      <c r="A354" s="8" t="s">
        <v>29487</v>
      </c>
    </row>
    <row r="355">
      <c r="A355" s="8" t="s">
        <v>29487</v>
      </c>
    </row>
    <row r="356">
      <c r="A356" s="8" t="s">
        <v>29489</v>
      </c>
    </row>
    <row r="357">
      <c r="A357" s="8" t="s">
        <v>29489</v>
      </c>
    </row>
    <row r="358">
      <c r="A358" s="8" t="s">
        <v>29489</v>
      </c>
    </row>
    <row r="359">
      <c r="A359" s="8" t="s">
        <v>29491</v>
      </c>
    </row>
    <row r="360">
      <c r="A360" s="8" t="s">
        <v>29491</v>
      </c>
    </row>
    <row r="361">
      <c r="A361" s="8" t="s">
        <v>29491</v>
      </c>
    </row>
    <row r="362">
      <c r="A362" s="8" t="s">
        <v>29491</v>
      </c>
    </row>
    <row r="363">
      <c r="A363" s="8" t="s">
        <v>29493</v>
      </c>
    </row>
    <row r="364">
      <c r="A364" s="8" t="s">
        <v>29493</v>
      </c>
    </row>
    <row r="365">
      <c r="A365" s="8" t="s">
        <v>29493</v>
      </c>
    </row>
    <row r="366">
      <c r="A366" s="8" t="s">
        <v>29495</v>
      </c>
    </row>
    <row r="367">
      <c r="A367" s="8" t="s">
        <v>29495</v>
      </c>
    </row>
    <row r="368">
      <c r="A368" s="8" t="s">
        <v>29495</v>
      </c>
    </row>
    <row r="369">
      <c r="A369" s="8" t="s">
        <v>29495</v>
      </c>
    </row>
    <row r="370">
      <c r="A370" s="8" t="s">
        <v>29495</v>
      </c>
    </row>
    <row r="371">
      <c r="A371" s="8" t="s">
        <v>29495</v>
      </c>
    </row>
    <row r="372">
      <c r="A372" s="8" t="s">
        <v>29497</v>
      </c>
    </row>
    <row r="373">
      <c r="A373" s="8" t="s">
        <v>29497</v>
      </c>
    </row>
    <row r="374">
      <c r="A374" s="8" t="s">
        <v>29497</v>
      </c>
    </row>
    <row r="375">
      <c r="A375" s="8" t="s">
        <v>29497</v>
      </c>
    </row>
    <row r="376">
      <c r="A376" s="8" t="s">
        <v>29497</v>
      </c>
    </row>
    <row r="377">
      <c r="A377" s="8" t="s">
        <v>29497</v>
      </c>
    </row>
    <row r="378">
      <c r="A378" s="8" t="s">
        <v>29497</v>
      </c>
    </row>
    <row r="379">
      <c r="A379" s="8" t="s">
        <v>29500</v>
      </c>
    </row>
    <row r="380">
      <c r="A380" s="8" t="s">
        <v>29500</v>
      </c>
    </row>
    <row r="381">
      <c r="A381" s="8" t="s">
        <v>29500</v>
      </c>
    </row>
    <row r="382">
      <c r="A382" s="8" t="s">
        <v>29502</v>
      </c>
    </row>
    <row r="383">
      <c r="A383" s="8" t="s">
        <v>29504</v>
      </c>
    </row>
    <row r="384">
      <c r="A384" s="8" t="s">
        <v>29507</v>
      </c>
    </row>
    <row r="385">
      <c r="A385" s="8" t="s">
        <v>29509</v>
      </c>
    </row>
    <row r="386">
      <c r="A386" s="8" t="s">
        <v>29511</v>
      </c>
    </row>
    <row r="387">
      <c r="A387" s="8" t="s">
        <v>29511</v>
      </c>
    </row>
    <row r="388">
      <c r="A388" s="8" t="s">
        <v>29513</v>
      </c>
    </row>
    <row r="389">
      <c r="A389" s="8" t="s">
        <v>29513</v>
      </c>
    </row>
    <row r="390">
      <c r="A390" s="8" t="s">
        <v>29513</v>
      </c>
    </row>
    <row r="391">
      <c r="A391" s="8" t="s">
        <v>29513</v>
      </c>
    </row>
    <row r="392">
      <c r="A392" s="8" t="s">
        <v>29516</v>
      </c>
    </row>
    <row r="393">
      <c r="A393" s="8" t="s">
        <v>29516</v>
      </c>
    </row>
    <row r="394">
      <c r="A394" s="8" t="s">
        <v>29518</v>
      </c>
    </row>
    <row r="395">
      <c r="A395" s="8" t="s">
        <v>29520</v>
      </c>
    </row>
    <row r="396">
      <c r="A396" s="8" t="s">
        <v>29522</v>
      </c>
    </row>
    <row r="397">
      <c r="A397" s="8" t="s">
        <v>29524</v>
      </c>
    </row>
    <row r="398">
      <c r="A398" s="8" t="s">
        <v>29526</v>
      </c>
    </row>
    <row r="399">
      <c r="A399" s="8" t="s">
        <v>29526</v>
      </c>
    </row>
    <row r="400">
      <c r="A400" s="8" t="s">
        <v>29526</v>
      </c>
    </row>
    <row r="401">
      <c r="A401" s="8" t="s">
        <v>29526</v>
      </c>
    </row>
    <row r="402">
      <c r="A402" s="8" t="s">
        <v>29526</v>
      </c>
    </row>
    <row r="403">
      <c r="A403" s="8" t="s">
        <v>29526</v>
      </c>
    </row>
    <row r="404">
      <c r="A404" s="8" t="s">
        <v>29526</v>
      </c>
    </row>
    <row r="405">
      <c r="A405" s="8" t="s">
        <v>29529</v>
      </c>
    </row>
    <row r="406">
      <c r="A406" s="8" t="s">
        <v>29529</v>
      </c>
    </row>
    <row r="407">
      <c r="A407" s="8" t="s">
        <v>29531</v>
      </c>
    </row>
    <row r="408">
      <c r="A408" s="8" t="s">
        <v>29531</v>
      </c>
    </row>
    <row r="409">
      <c r="A409" s="8" t="s">
        <v>29531</v>
      </c>
    </row>
    <row r="410">
      <c r="A410" s="8" t="s">
        <v>29531</v>
      </c>
    </row>
    <row r="411">
      <c r="A411" s="8" t="s">
        <v>29531</v>
      </c>
    </row>
    <row r="412">
      <c r="A412" s="8" t="s">
        <v>29531</v>
      </c>
    </row>
    <row r="413">
      <c r="A413" s="8" t="s">
        <v>29533</v>
      </c>
    </row>
    <row r="414">
      <c r="A414" s="8" t="s">
        <v>29533</v>
      </c>
    </row>
    <row r="415">
      <c r="A415" s="8" t="s">
        <v>29535</v>
      </c>
    </row>
    <row r="416">
      <c r="A416" s="8" t="s">
        <v>29535</v>
      </c>
    </row>
    <row r="417">
      <c r="A417" s="8" t="s">
        <v>29535</v>
      </c>
    </row>
    <row r="418">
      <c r="A418" s="8" t="s">
        <v>29535</v>
      </c>
    </row>
    <row r="419">
      <c r="A419" s="8" t="s">
        <v>29535</v>
      </c>
    </row>
    <row r="420">
      <c r="A420" s="8" t="s">
        <v>29535</v>
      </c>
    </row>
    <row r="421">
      <c r="A421" s="8" t="s">
        <v>29537</v>
      </c>
    </row>
    <row r="422">
      <c r="A422" s="8" t="s">
        <v>29537</v>
      </c>
    </row>
    <row r="423">
      <c r="A423" s="8" t="s">
        <v>29537</v>
      </c>
    </row>
    <row r="424">
      <c r="A424" s="8" t="s">
        <v>29539</v>
      </c>
    </row>
    <row r="425">
      <c r="A425" s="8" t="s">
        <v>29541</v>
      </c>
    </row>
    <row r="426">
      <c r="A426" s="8" t="s">
        <v>29544</v>
      </c>
    </row>
    <row r="427">
      <c r="A427" s="8" t="s">
        <v>29546</v>
      </c>
    </row>
    <row r="428">
      <c r="A428" s="8" t="s">
        <v>29548</v>
      </c>
    </row>
    <row r="429">
      <c r="A429" s="8" t="s">
        <v>29548</v>
      </c>
    </row>
    <row r="430">
      <c r="A430" s="8" t="s">
        <v>29551</v>
      </c>
    </row>
    <row r="431">
      <c r="A431" s="8" t="s">
        <v>29551</v>
      </c>
    </row>
    <row r="432">
      <c r="A432" s="8" t="s">
        <v>29553</v>
      </c>
    </row>
    <row r="433">
      <c r="A433" s="8" t="s">
        <v>29555</v>
      </c>
    </row>
    <row r="434">
      <c r="A434" s="8" t="s">
        <v>29557</v>
      </c>
    </row>
    <row r="435">
      <c r="A435" s="8" t="s">
        <v>29560</v>
      </c>
    </row>
    <row r="436">
      <c r="A436" s="8" t="s">
        <v>29560</v>
      </c>
    </row>
    <row r="437">
      <c r="A437" s="8" t="s">
        <v>29560</v>
      </c>
    </row>
    <row r="438">
      <c r="A438" s="8" t="s">
        <v>29560</v>
      </c>
    </row>
    <row r="439">
      <c r="A439" s="8" t="s">
        <v>29560</v>
      </c>
    </row>
    <row r="440">
      <c r="A440" s="8" t="s">
        <v>29560</v>
      </c>
    </row>
    <row r="441">
      <c r="A441" s="8" t="s">
        <v>29562</v>
      </c>
    </row>
    <row r="442">
      <c r="A442" s="8" t="s">
        <v>29565</v>
      </c>
    </row>
    <row r="443">
      <c r="A443" s="8" t="s">
        <v>29565</v>
      </c>
    </row>
    <row r="444">
      <c r="A444" s="8" t="s">
        <v>29565</v>
      </c>
    </row>
    <row r="445">
      <c r="A445" s="8" t="s">
        <v>29565</v>
      </c>
    </row>
    <row r="446">
      <c r="A446" s="8" t="s">
        <v>29567</v>
      </c>
    </row>
    <row r="447">
      <c r="A447" s="8" t="s">
        <v>29570</v>
      </c>
    </row>
    <row r="448">
      <c r="A448" s="8" t="s">
        <v>29572</v>
      </c>
    </row>
    <row r="449">
      <c r="A449" s="8" t="s">
        <v>29572</v>
      </c>
    </row>
    <row r="450">
      <c r="A450" s="8" t="s">
        <v>29572</v>
      </c>
    </row>
    <row r="451">
      <c r="A451" s="8" t="s">
        <v>29575</v>
      </c>
    </row>
    <row r="452">
      <c r="A452" s="8" t="s">
        <v>29577</v>
      </c>
    </row>
    <row r="453">
      <c r="A453" s="8" t="s">
        <v>29577</v>
      </c>
    </row>
    <row r="454">
      <c r="A454" s="8" t="s">
        <v>29577</v>
      </c>
    </row>
    <row r="455">
      <c r="A455" s="8" t="s">
        <v>29579</v>
      </c>
    </row>
    <row r="456">
      <c r="A456" s="8" t="s">
        <v>29579</v>
      </c>
    </row>
    <row r="457">
      <c r="A457" s="8" t="s">
        <v>29579</v>
      </c>
    </row>
    <row r="458">
      <c r="A458" s="8" t="s">
        <v>29581</v>
      </c>
    </row>
    <row r="459">
      <c r="A459" s="8" t="s">
        <v>29581</v>
      </c>
    </row>
    <row r="460">
      <c r="A460" s="8" t="s">
        <v>29581</v>
      </c>
    </row>
    <row r="461">
      <c r="A461" s="8" t="s">
        <v>29583</v>
      </c>
    </row>
    <row r="462">
      <c r="A462" s="8" t="s">
        <v>29583</v>
      </c>
    </row>
    <row r="463">
      <c r="A463" s="8" t="s">
        <v>29583</v>
      </c>
    </row>
    <row r="464">
      <c r="A464" s="8" t="s">
        <v>29583</v>
      </c>
    </row>
    <row r="465">
      <c r="A465" s="8" t="s">
        <v>29583</v>
      </c>
    </row>
    <row r="466">
      <c r="A466" s="8" t="s">
        <v>29583</v>
      </c>
    </row>
    <row r="467">
      <c r="A467" s="8" t="s">
        <v>29583</v>
      </c>
    </row>
    <row r="468">
      <c r="A468" s="8" t="s">
        <v>29585</v>
      </c>
    </row>
    <row r="469">
      <c r="A469" s="8" t="s">
        <v>29585</v>
      </c>
    </row>
    <row r="470">
      <c r="A470" s="8" t="s">
        <v>29587</v>
      </c>
    </row>
    <row r="471">
      <c r="A471" s="8" t="s">
        <v>29587</v>
      </c>
    </row>
    <row r="472">
      <c r="A472" s="8" t="s">
        <v>29589</v>
      </c>
    </row>
    <row r="473">
      <c r="A473" s="8" t="s">
        <v>29589</v>
      </c>
    </row>
    <row r="474">
      <c r="A474" s="8" t="s">
        <v>29589</v>
      </c>
    </row>
    <row r="475">
      <c r="A475" s="8" t="s">
        <v>29589</v>
      </c>
    </row>
    <row r="476">
      <c r="A476" s="8" t="s">
        <v>29589</v>
      </c>
    </row>
    <row r="477">
      <c r="A477" s="8" t="s">
        <v>29589</v>
      </c>
    </row>
    <row r="478">
      <c r="A478" s="8" t="s">
        <v>29589</v>
      </c>
    </row>
    <row r="479">
      <c r="A479" s="8" t="s">
        <v>29591</v>
      </c>
    </row>
    <row r="480">
      <c r="A480" s="8" t="s">
        <v>29591</v>
      </c>
    </row>
    <row r="481">
      <c r="A481" s="8" t="s">
        <v>29591</v>
      </c>
    </row>
    <row r="482">
      <c r="A482" s="8" t="s">
        <v>29594</v>
      </c>
    </row>
    <row r="483">
      <c r="A483" s="8" t="s">
        <v>29594</v>
      </c>
    </row>
    <row r="484">
      <c r="A484" s="8" t="s">
        <v>29596</v>
      </c>
    </row>
    <row r="485">
      <c r="A485" s="8" t="s">
        <v>29599</v>
      </c>
    </row>
    <row r="486">
      <c r="A486" s="8" t="s">
        <v>29600</v>
      </c>
    </row>
    <row r="487">
      <c r="A487" s="8" t="s">
        <v>29600</v>
      </c>
    </row>
    <row r="488">
      <c r="A488" s="8" t="s">
        <v>29600</v>
      </c>
    </row>
    <row r="489">
      <c r="A489" s="8" t="s">
        <v>29600</v>
      </c>
    </row>
    <row r="490">
      <c r="A490" s="8" t="s">
        <v>29603</v>
      </c>
    </row>
    <row r="491">
      <c r="A491" s="8" t="s">
        <v>29603</v>
      </c>
    </row>
    <row r="492">
      <c r="A492" s="8" t="s">
        <v>29603</v>
      </c>
    </row>
    <row r="493">
      <c r="A493" s="8" t="s">
        <v>29605</v>
      </c>
    </row>
    <row r="494">
      <c r="A494" s="8" t="s">
        <v>29607</v>
      </c>
    </row>
    <row r="495">
      <c r="A495" s="8" t="s">
        <v>29609</v>
      </c>
    </row>
    <row r="496">
      <c r="A496" s="8" t="s">
        <v>29609</v>
      </c>
    </row>
    <row r="497">
      <c r="A497" s="8" t="s">
        <v>29609</v>
      </c>
    </row>
    <row r="498">
      <c r="A498" s="8" t="s">
        <v>29609</v>
      </c>
    </row>
    <row r="499">
      <c r="A499" s="8" t="s">
        <v>29609</v>
      </c>
    </row>
    <row r="500">
      <c r="A500" s="8" t="s">
        <v>29611</v>
      </c>
    </row>
    <row r="501">
      <c r="A501" s="8" t="s">
        <v>29611</v>
      </c>
    </row>
    <row r="502">
      <c r="A502" s="8" t="s">
        <v>29611</v>
      </c>
    </row>
    <row r="503">
      <c r="A503" s="8" t="s">
        <v>29611</v>
      </c>
    </row>
    <row r="504">
      <c r="A504" s="8" t="s">
        <v>29613</v>
      </c>
    </row>
    <row r="505">
      <c r="A505" s="8" t="s">
        <v>29613</v>
      </c>
    </row>
    <row r="506">
      <c r="A506" s="8" t="s">
        <v>29615</v>
      </c>
    </row>
    <row r="507">
      <c r="A507" s="8" t="s">
        <v>29618</v>
      </c>
    </row>
    <row r="508">
      <c r="A508" s="8" t="s">
        <v>29618</v>
      </c>
    </row>
    <row r="509">
      <c r="A509" s="8" t="s">
        <v>29620</v>
      </c>
    </row>
    <row r="510">
      <c r="A510" s="8" t="s">
        <v>29620</v>
      </c>
    </row>
    <row r="511">
      <c r="A511" s="8" t="s">
        <v>29620</v>
      </c>
    </row>
    <row r="512">
      <c r="A512" s="8" t="s">
        <v>29620</v>
      </c>
    </row>
    <row r="513">
      <c r="A513" s="8" t="s">
        <v>29622</v>
      </c>
    </row>
    <row r="514">
      <c r="A514" s="8" t="s">
        <v>29624</v>
      </c>
    </row>
    <row r="515">
      <c r="A515" s="8" t="s">
        <v>29627</v>
      </c>
    </row>
    <row r="516">
      <c r="A516" s="8" t="s">
        <v>29627</v>
      </c>
    </row>
    <row r="517">
      <c r="A517" s="8" t="s">
        <v>29627</v>
      </c>
    </row>
    <row r="518">
      <c r="A518" s="8" t="s">
        <v>29627</v>
      </c>
    </row>
    <row r="519">
      <c r="A519" s="8" t="s">
        <v>29629</v>
      </c>
    </row>
    <row r="520">
      <c r="A520" s="8" t="s">
        <v>29632</v>
      </c>
    </row>
    <row r="521">
      <c r="A521" s="8" t="s">
        <v>29632</v>
      </c>
    </row>
    <row r="522">
      <c r="A522" s="8" t="s">
        <v>29634</v>
      </c>
    </row>
    <row r="523">
      <c r="A523" s="8" t="s">
        <v>29634</v>
      </c>
    </row>
    <row r="524">
      <c r="A524" s="8" t="s">
        <v>29634</v>
      </c>
    </row>
    <row r="525">
      <c r="A525" s="8" t="s">
        <v>29636</v>
      </c>
    </row>
    <row r="526">
      <c r="A526" s="8" t="s">
        <v>29636</v>
      </c>
    </row>
    <row r="527">
      <c r="A527" s="8" t="s">
        <v>29636</v>
      </c>
    </row>
    <row r="528">
      <c r="A528" s="8" t="s">
        <v>29638</v>
      </c>
    </row>
    <row r="529">
      <c r="A529" s="8" t="s">
        <v>29638</v>
      </c>
    </row>
    <row r="530">
      <c r="A530" s="8" t="s">
        <v>29638</v>
      </c>
    </row>
    <row r="531">
      <c r="A531" s="8" t="s">
        <v>29641</v>
      </c>
    </row>
    <row r="532">
      <c r="A532" s="8" t="s">
        <v>29641</v>
      </c>
    </row>
    <row r="533">
      <c r="A533" s="8" t="s">
        <v>29643</v>
      </c>
    </row>
    <row r="534">
      <c r="A534" s="8" t="s">
        <v>29645</v>
      </c>
    </row>
    <row r="535">
      <c r="A535" s="8" t="s">
        <v>29648</v>
      </c>
    </row>
    <row r="536">
      <c r="A536" s="8" t="s">
        <v>29648</v>
      </c>
    </row>
    <row r="537">
      <c r="A537" s="8" t="s">
        <v>29650</v>
      </c>
    </row>
    <row r="538">
      <c r="A538" s="8" t="s">
        <v>29650</v>
      </c>
    </row>
    <row r="539">
      <c r="A539" s="8" t="s">
        <v>29652</v>
      </c>
    </row>
    <row r="540">
      <c r="A540" s="8" t="s">
        <v>29652</v>
      </c>
    </row>
    <row r="541">
      <c r="A541" s="8" t="s">
        <v>29652</v>
      </c>
    </row>
    <row r="542">
      <c r="A542" s="8" t="s">
        <v>29652</v>
      </c>
    </row>
    <row r="543">
      <c r="A543" s="8" t="s">
        <v>29652</v>
      </c>
    </row>
    <row r="544">
      <c r="A544" s="8" t="s">
        <v>29655</v>
      </c>
    </row>
    <row r="545">
      <c r="A545" s="8" t="s">
        <v>29655</v>
      </c>
    </row>
    <row r="546">
      <c r="A546" s="8" t="s">
        <v>29655</v>
      </c>
    </row>
    <row r="547">
      <c r="A547" s="8" t="s">
        <v>29657</v>
      </c>
    </row>
    <row r="548">
      <c r="A548" s="8" t="s">
        <v>29657</v>
      </c>
    </row>
    <row r="549">
      <c r="A549" s="8" t="s">
        <v>29657</v>
      </c>
    </row>
    <row r="550">
      <c r="A550" s="8" t="s">
        <v>29659</v>
      </c>
    </row>
    <row r="551">
      <c r="A551" s="8" t="s">
        <v>29661</v>
      </c>
    </row>
    <row r="552">
      <c r="A552" s="8" t="s">
        <v>29661</v>
      </c>
    </row>
    <row r="553">
      <c r="A553" s="8" t="s">
        <v>29663</v>
      </c>
    </row>
    <row r="554">
      <c r="A554" s="8" t="s">
        <v>29663</v>
      </c>
    </row>
    <row r="555">
      <c r="A555" s="8" t="s">
        <v>29663</v>
      </c>
    </row>
    <row r="556">
      <c r="A556" s="8" t="s">
        <v>29665</v>
      </c>
    </row>
    <row r="557">
      <c r="A557" s="8" t="s">
        <v>29665</v>
      </c>
    </row>
    <row r="558">
      <c r="A558" s="8" t="s">
        <v>29665</v>
      </c>
    </row>
    <row r="559">
      <c r="A559" s="8" t="s">
        <v>29667</v>
      </c>
    </row>
    <row r="560">
      <c r="A560" s="8" t="s">
        <v>29667</v>
      </c>
    </row>
    <row r="561">
      <c r="A561" s="8" t="s">
        <v>29667</v>
      </c>
    </row>
    <row r="562">
      <c r="A562" s="8" t="s">
        <v>29667</v>
      </c>
    </row>
    <row r="563">
      <c r="A563" s="8" t="s">
        <v>29667</v>
      </c>
    </row>
    <row r="564">
      <c r="A564" s="8" t="s">
        <v>29669</v>
      </c>
    </row>
    <row r="565">
      <c r="A565" s="8" t="s">
        <v>29672</v>
      </c>
    </row>
    <row r="566">
      <c r="A566" s="8" t="s">
        <v>29672</v>
      </c>
    </row>
    <row r="567">
      <c r="A567" s="8" t="s">
        <v>29672</v>
      </c>
    </row>
    <row r="568">
      <c r="A568" s="8" t="s">
        <v>29674</v>
      </c>
    </row>
    <row r="569">
      <c r="A569" s="8" t="s">
        <v>29674</v>
      </c>
    </row>
    <row r="570">
      <c r="A570" s="8" t="s">
        <v>29674</v>
      </c>
    </row>
    <row r="571">
      <c r="A571" s="8" t="s">
        <v>29677</v>
      </c>
    </row>
    <row r="572">
      <c r="A572" s="8" t="s">
        <v>29677</v>
      </c>
    </row>
    <row r="573">
      <c r="A573" s="8" t="s">
        <v>29677</v>
      </c>
    </row>
    <row r="574">
      <c r="A574" s="8" t="s">
        <v>29677</v>
      </c>
    </row>
    <row r="575">
      <c r="A575" s="8" t="s">
        <v>29679</v>
      </c>
    </row>
    <row r="576">
      <c r="A576" s="8" t="s">
        <v>29679</v>
      </c>
    </row>
    <row r="577">
      <c r="A577" s="8" t="s">
        <v>29679</v>
      </c>
    </row>
    <row r="578">
      <c r="A578" s="8" t="s">
        <v>29682</v>
      </c>
    </row>
    <row r="579">
      <c r="A579" s="8" t="s">
        <v>29684</v>
      </c>
    </row>
    <row r="580">
      <c r="A580" s="8" t="s">
        <v>29686</v>
      </c>
    </row>
    <row r="581">
      <c r="A581" s="8" t="s">
        <v>29686</v>
      </c>
    </row>
    <row r="582">
      <c r="A582" s="8" t="s">
        <v>29686</v>
      </c>
    </row>
    <row r="583">
      <c r="A583" s="8" t="s">
        <v>29688</v>
      </c>
    </row>
    <row r="584">
      <c r="A584" s="8" t="s">
        <v>29688</v>
      </c>
    </row>
    <row r="585">
      <c r="A585" s="8" t="s">
        <v>29688</v>
      </c>
    </row>
    <row r="586">
      <c r="A586" s="8" t="s">
        <v>29690</v>
      </c>
    </row>
    <row r="587">
      <c r="A587" s="8" t="s">
        <v>29690</v>
      </c>
    </row>
    <row r="588">
      <c r="A588" s="8" t="s">
        <v>29693</v>
      </c>
    </row>
    <row r="589">
      <c r="A589" s="8" t="s">
        <v>29693</v>
      </c>
    </row>
    <row r="590">
      <c r="A590" s="8" t="s">
        <v>29693</v>
      </c>
    </row>
    <row r="591">
      <c r="A591" s="8" t="s">
        <v>29693</v>
      </c>
    </row>
    <row r="592">
      <c r="A592" s="8" t="s">
        <v>29695</v>
      </c>
    </row>
    <row r="593">
      <c r="A593" s="8" t="s">
        <v>29695</v>
      </c>
    </row>
    <row r="594">
      <c r="A594" s="8" t="s">
        <v>29697</v>
      </c>
    </row>
    <row r="595">
      <c r="A595" s="8" t="s">
        <v>29697</v>
      </c>
    </row>
    <row r="596">
      <c r="A596" s="8" t="s">
        <v>29697</v>
      </c>
    </row>
    <row r="597">
      <c r="A597" s="8" t="s">
        <v>29697</v>
      </c>
    </row>
    <row r="598">
      <c r="A598" s="8" t="s">
        <v>29699</v>
      </c>
    </row>
    <row r="599">
      <c r="A599" s="8" t="s">
        <v>29699</v>
      </c>
    </row>
    <row r="600">
      <c r="A600" s="8" t="s">
        <v>29701</v>
      </c>
    </row>
    <row r="601">
      <c r="A601" s="8" t="s">
        <v>29701</v>
      </c>
    </row>
    <row r="602">
      <c r="A602" s="8" t="s">
        <v>29701</v>
      </c>
    </row>
    <row r="603">
      <c r="A603" s="8" t="s">
        <v>29704</v>
      </c>
    </row>
    <row r="604">
      <c r="A604" s="8" t="s">
        <v>29704</v>
      </c>
    </row>
    <row r="605">
      <c r="A605" s="8" t="s">
        <v>29706</v>
      </c>
    </row>
    <row r="606">
      <c r="A606" s="8" t="s">
        <v>29706</v>
      </c>
    </row>
    <row r="607">
      <c r="A607" s="8" t="s">
        <v>29706</v>
      </c>
    </row>
    <row r="608">
      <c r="A608" s="8" t="s">
        <v>29708</v>
      </c>
    </row>
    <row r="609">
      <c r="A609" s="8" t="s">
        <v>29708</v>
      </c>
    </row>
    <row r="610">
      <c r="A610" s="8" t="s">
        <v>29708</v>
      </c>
    </row>
    <row r="611">
      <c r="A611" s="8" t="s">
        <v>29710</v>
      </c>
    </row>
    <row r="612">
      <c r="A612" s="8" t="s">
        <v>29712</v>
      </c>
    </row>
    <row r="613">
      <c r="A613" s="8" t="s">
        <v>29712</v>
      </c>
    </row>
    <row r="614">
      <c r="A614" s="8" t="s">
        <v>29712</v>
      </c>
    </row>
    <row r="615">
      <c r="A615" s="8" t="s">
        <v>29712</v>
      </c>
    </row>
    <row r="616">
      <c r="A616" s="8" t="s">
        <v>29714</v>
      </c>
    </row>
    <row r="617">
      <c r="A617" s="8" t="s">
        <v>29717</v>
      </c>
    </row>
    <row r="618">
      <c r="A618" s="8" t="s">
        <v>29717</v>
      </c>
    </row>
    <row r="619">
      <c r="A619" s="8" t="s">
        <v>29719</v>
      </c>
    </row>
    <row r="620">
      <c r="A620" s="8" t="s">
        <v>29719</v>
      </c>
    </row>
    <row r="621">
      <c r="A621" s="8" t="s">
        <v>29721</v>
      </c>
    </row>
    <row r="622">
      <c r="A622" s="8" t="s">
        <v>29723</v>
      </c>
    </row>
    <row r="623">
      <c r="A623" s="8" t="s">
        <v>29723</v>
      </c>
    </row>
    <row r="624">
      <c r="A624" s="8" t="s">
        <v>29725</v>
      </c>
    </row>
    <row r="625">
      <c r="A625" s="8" t="s">
        <v>29727</v>
      </c>
    </row>
    <row r="626">
      <c r="A626" s="8" t="s">
        <v>29729</v>
      </c>
    </row>
    <row r="627">
      <c r="A627" s="8" t="s">
        <v>29731</v>
      </c>
    </row>
    <row r="628">
      <c r="A628" s="8" t="s">
        <v>29734</v>
      </c>
    </row>
    <row r="629">
      <c r="A629" s="8" t="s">
        <v>29734</v>
      </c>
    </row>
    <row r="630">
      <c r="A630" s="8" t="s">
        <v>29736</v>
      </c>
    </row>
    <row r="631">
      <c r="A631" s="8" t="s">
        <v>29736</v>
      </c>
    </row>
    <row r="632">
      <c r="A632" s="8" t="s">
        <v>29736</v>
      </c>
    </row>
    <row r="633">
      <c r="A633" s="8" t="s">
        <v>29738</v>
      </c>
    </row>
    <row r="634">
      <c r="A634" s="8" t="s">
        <v>29740</v>
      </c>
    </row>
    <row r="635">
      <c r="A635" s="8" t="s">
        <v>29740</v>
      </c>
    </row>
    <row r="636">
      <c r="A636" s="8" t="s">
        <v>29742</v>
      </c>
    </row>
    <row r="637">
      <c r="A637" s="8" t="s">
        <v>29744</v>
      </c>
    </row>
    <row r="638">
      <c r="A638" s="8" t="s">
        <v>29744</v>
      </c>
    </row>
    <row r="639">
      <c r="A639" s="8" t="s">
        <v>29744</v>
      </c>
    </row>
    <row r="640">
      <c r="A640" s="8" t="s">
        <v>29744</v>
      </c>
    </row>
    <row r="641">
      <c r="A641" s="8" t="s">
        <v>29744</v>
      </c>
    </row>
    <row r="642">
      <c r="A642" s="8" t="s">
        <v>29747</v>
      </c>
    </row>
    <row r="643">
      <c r="A643" s="8" t="s">
        <v>29747</v>
      </c>
    </row>
    <row r="644">
      <c r="A644" s="8" t="s">
        <v>29747</v>
      </c>
    </row>
    <row r="645">
      <c r="A645" s="8" t="s">
        <v>29747</v>
      </c>
    </row>
    <row r="646">
      <c r="A646" s="8" t="s">
        <v>29747</v>
      </c>
    </row>
    <row r="647">
      <c r="A647" s="8" t="s">
        <v>29747</v>
      </c>
    </row>
    <row r="648">
      <c r="A648" s="8" t="s">
        <v>29749</v>
      </c>
    </row>
    <row r="649">
      <c r="A649" s="8" t="s">
        <v>29749</v>
      </c>
    </row>
    <row r="650">
      <c r="A650" s="8" t="s">
        <v>29749</v>
      </c>
    </row>
    <row r="651">
      <c r="A651" s="8" t="s">
        <v>29751</v>
      </c>
    </row>
    <row r="652">
      <c r="A652" s="8" t="s">
        <v>29753</v>
      </c>
    </row>
    <row r="653">
      <c r="A653" s="8" t="s">
        <v>29753</v>
      </c>
    </row>
    <row r="654">
      <c r="A654" s="8" t="s">
        <v>29753</v>
      </c>
    </row>
    <row r="655">
      <c r="A655" s="8" t="s">
        <v>29753</v>
      </c>
    </row>
    <row r="656">
      <c r="A656" s="8" t="s">
        <v>29755</v>
      </c>
    </row>
    <row r="657">
      <c r="A657" s="8" t="s">
        <v>29755</v>
      </c>
    </row>
    <row r="658">
      <c r="A658" s="8" t="s">
        <v>29755</v>
      </c>
    </row>
    <row r="659">
      <c r="A659" s="8" t="s">
        <v>29755</v>
      </c>
    </row>
    <row r="660">
      <c r="A660" s="8" t="s">
        <v>29755</v>
      </c>
    </row>
    <row r="661">
      <c r="A661" s="8" t="s">
        <v>29755</v>
      </c>
    </row>
    <row r="662">
      <c r="A662" s="8" t="s">
        <v>29755</v>
      </c>
    </row>
    <row r="663">
      <c r="A663" s="8" t="s">
        <v>29757</v>
      </c>
    </row>
    <row r="664">
      <c r="A664" s="8" t="s">
        <v>29760</v>
      </c>
    </row>
    <row r="665">
      <c r="A665" s="8" t="s">
        <v>29762</v>
      </c>
    </row>
    <row r="666">
      <c r="A666" s="8" t="s">
        <v>29764</v>
      </c>
    </row>
    <row r="667">
      <c r="A667" s="8" t="s">
        <v>29764</v>
      </c>
    </row>
    <row r="668">
      <c r="A668" s="8" t="s">
        <v>29764</v>
      </c>
    </row>
    <row r="669">
      <c r="A669" s="8" t="s">
        <v>29764</v>
      </c>
    </row>
    <row r="670">
      <c r="A670" s="8" t="s">
        <v>29764</v>
      </c>
    </row>
    <row r="671">
      <c r="A671" s="8" t="s">
        <v>29764</v>
      </c>
    </row>
    <row r="672">
      <c r="A672" s="8" t="s">
        <v>29766</v>
      </c>
    </row>
    <row r="673">
      <c r="A673" s="8" t="s">
        <v>29768</v>
      </c>
    </row>
    <row r="674">
      <c r="A674" s="8" t="s">
        <v>29768</v>
      </c>
    </row>
    <row r="675">
      <c r="A675" s="8" t="s">
        <v>29771</v>
      </c>
    </row>
    <row r="676">
      <c r="A676" s="8" t="s">
        <v>29771</v>
      </c>
    </row>
    <row r="677">
      <c r="A677" s="8" t="s">
        <v>29773</v>
      </c>
    </row>
    <row r="678">
      <c r="A678" s="8" t="s">
        <v>29773</v>
      </c>
    </row>
    <row r="679">
      <c r="A679" s="8" t="s">
        <v>29775</v>
      </c>
    </row>
    <row r="680">
      <c r="A680" s="8" t="s">
        <v>29777</v>
      </c>
    </row>
    <row r="681">
      <c r="A681" s="8" t="s">
        <v>29777</v>
      </c>
    </row>
    <row r="682">
      <c r="A682" s="8" t="s">
        <v>29777</v>
      </c>
    </row>
    <row r="683">
      <c r="A683" s="8" t="s">
        <v>29779</v>
      </c>
    </row>
    <row r="684">
      <c r="A684" s="8" t="s">
        <v>29779</v>
      </c>
    </row>
    <row r="685">
      <c r="A685" s="8" t="s">
        <v>29779</v>
      </c>
    </row>
    <row r="686">
      <c r="A686" s="8" t="s">
        <v>29779</v>
      </c>
    </row>
    <row r="687">
      <c r="A687" s="8" t="s">
        <v>29781</v>
      </c>
    </row>
    <row r="688">
      <c r="A688" s="8" t="s">
        <v>29781</v>
      </c>
    </row>
    <row r="689">
      <c r="A689" s="8" t="s">
        <v>29784</v>
      </c>
    </row>
    <row r="690">
      <c r="A690" s="8" t="s">
        <v>29786</v>
      </c>
    </row>
    <row r="691">
      <c r="A691" s="8" t="s">
        <v>29788</v>
      </c>
    </row>
    <row r="692">
      <c r="A692" s="8" t="s">
        <v>29790</v>
      </c>
    </row>
    <row r="693">
      <c r="A693" s="8" t="s">
        <v>29792</v>
      </c>
    </row>
    <row r="694">
      <c r="A694" s="8" t="s">
        <v>29792</v>
      </c>
    </row>
    <row r="695">
      <c r="A695" s="8" t="s">
        <v>29792</v>
      </c>
    </row>
    <row r="696">
      <c r="A696" s="8" t="s">
        <v>29793</v>
      </c>
    </row>
    <row r="697">
      <c r="A697" s="8" t="s">
        <v>29793</v>
      </c>
    </row>
    <row r="698">
      <c r="A698" s="8" t="s">
        <v>29793</v>
      </c>
    </row>
    <row r="699">
      <c r="A699" s="8" t="s">
        <v>29793</v>
      </c>
    </row>
    <row r="700">
      <c r="A700" s="8" t="s">
        <v>29793</v>
      </c>
    </row>
    <row r="701">
      <c r="A701" s="8" t="s">
        <v>29793</v>
      </c>
    </row>
    <row r="702">
      <c r="A702" s="8" t="s">
        <v>29793</v>
      </c>
    </row>
    <row r="703">
      <c r="A703" s="8" t="s">
        <v>29793</v>
      </c>
    </row>
    <row r="704">
      <c r="A704" s="8" t="s">
        <v>29796</v>
      </c>
    </row>
    <row r="705">
      <c r="A705" s="8" t="s">
        <v>29796</v>
      </c>
    </row>
    <row r="706">
      <c r="A706" s="8" t="s">
        <v>29798</v>
      </c>
    </row>
    <row r="707">
      <c r="A707" s="8" t="s">
        <v>29798</v>
      </c>
    </row>
    <row r="708">
      <c r="A708" s="8" t="s">
        <v>29798</v>
      </c>
    </row>
    <row r="709">
      <c r="A709" s="8" t="s">
        <v>29798</v>
      </c>
    </row>
    <row r="710">
      <c r="A710" s="8" t="s">
        <v>29801</v>
      </c>
    </row>
    <row r="711">
      <c r="A711" s="8" t="s">
        <v>29803</v>
      </c>
    </row>
    <row r="712">
      <c r="A712" s="8" t="s">
        <v>29805</v>
      </c>
    </row>
    <row r="713">
      <c r="A713" s="8" t="s">
        <v>29807</v>
      </c>
    </row>
    <row r="714">
      <c r="A714" s="8" t="s">
        <v>29807</v>
      </c>
    </row>
    <row r="715">
      <c r="A715" s="8" t="s">
        <v>29809</v>
      </c>
    </row>
    <row r="716">
      <c r="A716" s="8" t="s">
        <v>29809</v>
      </c>
    </row>
    <row r="717">
      <c r="A717" s="8" t="s">
        <v>29812</v>
      </c>
    </row>
    <row r="718">
      <c r="A718" s="8" t="s">
        <v>29812</v>
      </c>
    </row>
    <row r="719">
      <c r="A719" s="8" t="s">
        <v>29814</v>
      </c>
    </row>
    <row r="720">
      <c r="A720" s="8" t="s">
        <v>29814</v>
      </c>
    </row>
    <row r="721">
      <c r="A721" s="8" t="s">
        <v>29814</v>
      </c>
    </row>
    <row r="722">
      <c r="A722" s="8" t="s">
        <v>29816</v>
      </c>
    </row>
    <row r="723">
      <c r="A723" s="8" t="s">
        <v>29818</v>
      </c>
    </row>
    <row r="724">
      <c r="A724" s="8" t="s">
        <v>29821</v>
      </c>
    </row>
    <row r="725">
      <c r="A725" s="8" t="s">
        <v>29822</v>
      </c>
    </row>
    <row r="726">
      <c r="A726" s="8" t="s">
        <v>29822</v>
      </c>
    </row>
    <row r="727">
      <c r="A727" s="8" t="s">
        <v>29822</v>
      </c>
    </row>
    <row r="728">
      <c r="A728" s="8" t="s">
        <v>29825</v>
      </c>
    </row>
    <row r="729">
      <c r="A729" s="8" t="s">
        <v>29825</v>
      </c>
    </row>
    <row r="730">
      <c r="A730" s="8" t="s">
        <v>29825</v>
      </c>
    </row>
    <row r="731">
      <c r="A731" s="8" t="s">
        <v>29827</v>
      </c>
    </row>
    <row r="732">
      <c r="A732" s="8" t="s">
        <v>29827</v>
      </c>
    </row>
    <row r="733">
      <c r="A733" s="8" t="s">
        <v>29827</v>
      </c>
    </row>
    <row r="734">
      <c r="A734" s="8" t="s">
        <v>29829</v>
      </c>
    </row>
    <row r="735">
      <c r="A735" s="8" t="s">
        <v>29829</v>
      </c>
    </row>
    <row r="736">
      <c r="A736" s="8" t="s">
        <v>29829</v>
      </c>
    </row>
    <row r="737">
      <c r="A737" s="8" t="s">
        <v>29829</v>
      </c>
    </row>
    <row r="738">
      <c r="A738" s="8" t="s">
        <v>29832</v>
      </c>
    </row>
    <row r="739">
      <c r="A739" s="8" t="s">
        <v>29832</v>
      </c>
    </row>
    <row r="740">
      <c r="A740" s="8" t="s">
        <v>29832</v>
      </c>
    </row>
    <row r="741">
      <c r="A741" s="8" t="s">
        <v>29834</v>
      </c>
    </row>
    <row r="742">
      <c r="A742" s="8" t="s">
        <v>29836</v>
      </c>
    </row>
    <row r="743">
      <c r="A743" s="8" t="s">
        <v>29836</v>
      </c>
    </row>
    <row r="744">
      <c r="A744" s="8" t="s">
        <v>29838</v>
      </c>
    </row>
    <row r="745">
      <c r="A745" s="8" t="s">
        <v>29838</v>
      </c>
    </row>
    <row r="746">
      <c r="A746" s="8" t="s">
        <v>29841</v>
      </c>
    </row>
    <row r="747">
      <c r="A747" s="8" t="s">
        <v>29843</v>
      </c>
    </row>
    <row r="748">
      <c r="A748" s="8" t="s">
        <v>29845</v>
      </c>
    </row>
    <row r="749">
      <c r="A749" s="8" t="s">
        <v>29845</v>
      </c>
    </row>
    <row r="750">
      <c r="A750" s="8" t="s">
        <v>29845</v>
      </c>
    </row>
    <row r="751">
      <c r="A751" s="8" t="s">
        <v>29847</v>
      </c>
    </row>
    <row r="752">
      <c r="A752" s="8" t="s">
        <v>29847</v>
      </c>
    </row>
    <row r="753">
      <c r="A753" s="8" t="s">
        <v>29847</v>
      </c>
    </row>
    <row r="754">
      <c r="A754" s="8" t="s">
        <v>29847</v>
      </c>
    </row>
    <row r="755">
      <c r="A755" s="8" t="s">
        <v>29847</v>
      </c>
    </row>
    <row r="756">
      <c r="A756" s="8" t="s">
        <v>29847</v>
      </c>
    </row>
    <row r="757">
      <c r="A757" s="8" t="s">
        <v>29847</v>
      </c>
    </row>
    <row r="758">
      <c r="A758" s="8" t="s">
        <v>29847</v>
      </c>
    </row>
    <row r="759">
      <c r="A759" s="8" t="s">
        <v>29847</v>
      </c>
    </row>
    <row r="760">
      <c r="A760" s="8" t="s">
        <v>29850</v>
      </c>
    </row>
    <row r="761">
      <c r="A761" s="8" t="s">
        <v>29850</v>
      </c>
    </row>
    <row r="762">
      <c r="A762" s="8" t="s">
        <v>29850</v>
      </c>
    </row>
    <row r="763">
      <c r="A763" s="8" t="s">
        <v>29852</v>
      </c>
    </row>
    <row r="764">
      <c r="A764" s="8" t="s">
        <v>29852</v>
      </c>
    </row>
    <row r="765">
      <c r="A765" s="8" t="s">
        <v>29852</v>
      </c>
    </row>
    <row r="766">
      <c r="A766" s="8" t="s">
        <v>29852</v>
      </c>
    </row>
    <row r="767">
      <c r="A767" s="8" t="s">
        <v>29852</v>
      </c>
    </row>
    <row r="768">
      <c r="A768" s="8" t="s">
        <v>29852</v>
      </c>
    </row>
    <row r="769">
      <c r="A769" s="8" t="s">
        <v>29852</v>
      </c>
    </row>
    <row r="770">
      <c r="A770" s="8" t="s">
        <v>29852</v>
      </c>
    </row>
    <row r="771">
      <c r="A771" s="8" t="s">
        <v>29854</v>
      </c>
    </row>
    <row r="772">
      <c r="A772" s="8" t="s">
        <v>29854</v>
      </c>
    </row>
    <row r="773">
      <c r="A773" s="8" t="s">
        <v>29854</v>
      </c>
    </row>
    <row r="774">
      <c r="A774" s="8" t="s">
        <v>29854</v>
      </c>
    </row>
    <row r="775">
      <c r="A775" s="8" t="s">
        <v>29854</v>
      </c>
    </row>
    <row r="776">
      <c r="A776" s="8" t="s">
        <v>29854</v>
      </c>
    </row>
    <row r="777">
      <c r="A777" s="8" t="s">
        <v>29854</v>
      </c>
    </row>
    <row r="778">
      <c r="A778" s="8" t="s">
        <v>29854</v>
      </c>
    </row>
    <row r="779">
      <c r="A779" s="8" t="s">
        <v>29856</v>
      </c>
    </row>
    <row r="780">
      <c r="A780" s="8" t="s">
        <v>29856</v>
      </c>
    </row>
    <row r="781">
      <c r="A781" s="8" t="s">
        <v>29858</v>
      </c>
    </row>
    <row r="782">
      <c r="A782" s="8" t="s">
        <v>29858</v>
      </c>
    </row>
    <row r="783">
      <c r="A783" s="8" t="s">
        <v>29858</v>
      </c>
    </row>
    <row r="784">
      <c r="A784" s="8" t="s">
        <v>29858</v>
      </c>
    </row>
    <row r="785">
      <c r="A785" s="8" t="s">
        <v>29858</v>
      </c>
    </row>
    <row r="786">
      <c r="A786" s="8" t="s">
        <v>29858</v>
      </c>
    </row>
    <row r="787">
      <c r="A787" s="8" t="s">
        <v>29860</v>
      </c>
    </row>
    <row r="788">
      <c r="A788" s="8" t="s">
        <v>29860</v>
      </c>
    </row>
    <row r="789">
      <c r="A789" s="8" t="s">
        <v>29860</v>
      </c>
    </row>
    <row r="790">
      <c r="A790" s="8" t="s">
        <v>29860</v>
      </c>
    </row>
    <row r="791">
      <c r="A791" s="8" t="s">
        <v>29860</v>
      </c>
    </row>
    <row r="792">
      <c r="A792" s="8" t="s">
        <v>29862</v>
      </c>
    </row>
    <row r="793">
      <c r="A793" s="8" t="s">
        <v>29862</v>
      </c>
    </row>
    <row r="794">
      <c r="A794" s="8" t="s">
        <v>29862</v>
      </c>
    </row>
    <row r="795">
      <c r="A795" s="8" t="s">
        <v>29862</v>
      </c>
    </row>
    <row r="796">
      <c r="A796" s="8" t="s">
        <v>29862</v>
      </c>
    </row>
    <row r="797">
      <c r="A797" s="8" t="s">
        <v>29862</v>
      </c>
    </row>
    <row r="798">
      <c r="A798" s="8" t="s">
        <v>29862</v>
      </c>
    </row>
    <row r="799">
      <c r="A799" s="8" t="s">
        <v>29862</v>
      </c>
    </row>
    <row r="800">
      <c r="A800" s="8" t="s">
        <v>29864</v>
      </c>
    </row>
    <row r="801">
      <c r="A801" s="8" t="s">
        <v>29864</v>
      </c>
    </row>
    <row r="802">
      <c r="A802" s="8" t="s">
        <v>29864</v>
      </c>
    </row>
    <row r="803">
      <c r="A803" s="8" t="s">
        <v>29866</v>
      </c>
    </row>
    <row r="804">
      <c r="A804" s="8" t="s">
        <v>29866</v>
      </c>
    </row>
    <row r="805">
      <c r="A805" s="8" t="s">
        <v>29866</v>
      </c>
    </row>
    <row r="806">
      <c r="A806" s="8" t="s">
        <v>29869</v>
      </c>
    </row>
    <row r="807">
      <c r="A807" s="8" t="s">
        <v>29869</v>
      </c>
    </row>
    <row r="808">
      <c r="A808" s="8" t="s">
        <v>29869</v>
      </c>
    </row>
    <row r="809">
      <c r="A809" s="8" t="s">
        <v>29869</v>
      </c>
    </row>
    <row r="810">
      <c r="A810" s="8" t="s">
        <v>29869</v>
      </c>
    </row>
    <row r="811">
      <c r="A811" s="8" t="s">
        <v>29871</v>
      </c>
    </row>
    <row r="812">
      <c r="A812" s="8" t="s">
        <v>29871</v>
      </c>
    </row>
    <row r="813">
      <c r="A813" s="8" t="s">
        <v>29873</v>
      </c>
    </row>
    <row r="814">
      <c r="A814" s="8" t="s">
        <v>29873</v>
      </c>
    </row>
    <row r="815">
      <c r="A815" s="8" t="s">
        <v>29873</v>
      </c>
    </row>
    <row r="816">
      <c r="A816" s="8" t="s">
        <v>29873</v>
      </c>
    </row>
    <row r="817">
      <c r="A817" s="8" t="s">
        <v>29875</v>
      </c>
    </row>
    <row r="818">
      <c r="A818" s="8" t="s">
        <v>29875</v>
      </c>
    </row>
    <row r="819">
      <c r="A819" s="8" t="s">
        <v>29875</v>
      </c>
    </row>
    <row r="820">
      <c r="A820" s="8" t="s">
        <v>29875</v>
      </c>
    </row>
    <row r="821">
      <c r="A821" s="8" t="s">
        <v>29875</v>
      </c>
    </row>
    <row r="822">
      <c r="A822" s="8" t="s">
        <v>29875</v>
      </c>
    </row>
    <row r="823">
      <c r="A823" s="8" t="s">
        <v>29875</v>
      </c>
    </row>
    <row r="824">
      <c r="A824" s="8" t="s">
        <v>29875</v>
      </c>
    </row>
    <row r="825">
      <c r="A825" s="8" t="s">
        <v>29877</v>
      </c>
    </row>
    <row r="826">
      <c r="A826" s="8" t="s">
        <v>29877</v>
      </c>
    </row>
    <row r="827">
      <c r="A827" s="8" t="s">
        <v>29877</v>
      </c>
    </row>
    <row r="828">
      <c r="A828" s="8" t="s">
        <v>29879</v>
      </c>
    </row>
    <row r="829">
      <c r="A829" s="8" t="s">
        <v>29879</v>
      </c>
    </row>
    <row r="830">
      <c r="A830" s="8" t="s">
        <v>29879</v>
      </c>
    </row>
    <row r="831">
      <c r="A831" s="8" t="s">
        <v>29879</v>
      </c>
    </row>
    <row r="832">
      <c r="A832" s="8" t="s">
        <v>29881</v>
      </c>
    </row>
    <row r="833">
      <c r="A833" s="8" t="s">
        <v>29881</v>
      </c>
    </row>
    <row r="834">
      <c r="A834" s="8" t="s">
        <v>29881</v>
      </c>
    </row>
    <row r="835">
      <c r="A835" s="8" t="s">
        <v>29881</v>
      </c>
    </row>
    <row r="836">
      <c r="A836" s="8" t="s">
        <v>29881</v>
      </c>
    </row>
    <row r="837">
      <c r="A837" s="8" t="s">
        <v>29881</v>
      </c>
    </row>
    <row r="838">
      <c r="A838" s="8" t="s">
        <v>29883</v>
      </c>
    </row>
    <row r="839">
      <c r="A839" s="8" t="s">
        <v>29885</v>
      </c>
    </row>
    <row r="840">
      <c r="A840" s="8" t="s">
        <v>29885</v>
      </c>
    </row>
    <row r="841">
      <c r="A841" s="8" t="s">
        <v>29888</v>
      </c>
    </row>
    <row r="842">
      <c r="A842" s="8" t="s">
        <v>29888</v>
      </c>
    </row>
    <row r="843">
      <c r="A843" s="8" t="s">
        <v>29888</v>
      </c>
    </row>
    <row r="844">
      <c r="A844" s="8" t="s">
        <v>29888</v>
      </c>
    </row>
    <row r="845">
      <c r="A845" s="8" t="s">
        <v>29888</v>
      </c>
    </row>
    <row r="846">
      <c r="A846" s="8" t="s">
        <v>29890</v>
      </c>
    </row>
    <row r="847">
      <c r="A847" s="8" t="s">
        <v>29892</v>
      </c>
    </row>
    <row r="848">
      <c r="A848" s="8" t="s">
        <v>29894</v>
      </c>
    </row>
    <row r="849">
      <c r="A849" s="8" t="s">
        <v>29896</v>
      </c>
    </row>
    <row r="850">
      <c r="A850" s="8" t="s">
        <v>29896</v>
      </c>
    </row>
    <row r="851">
      <c r="A851" s="8" t="s">
        <v>29899</v>
      </c>
    </row>
    <row r="852">
      <c r="A852" s="8" t="s">
        <v>29899</v>
      </c>
    </row>
    <row r="853">
      <c r="A853" s="8" t="s">
        <v>29901</v>
      </c>
    </row>
    <row r="854">
      <c r="A854" s="8" t="s">
        <v>29903</v>
      </c>
    </row>
    <row r="855">
      <c r="A855" s="8" t="s">
        <v>29903</v>
      </c>
    </row>
    <row r="856">
      <c r="A856" s="8" t="s">
        <v>29905</v>
      </c>
    </row>
    <row r="857">
      <c r="A857" s="8" t="s">
        <v>29905</v>
      </c>
    </row>
    <row r="858">
      <c r="A858" s="8" t="s">
        <v>29908</v>
      </c>
    </row>
    <row r="859">
      <c r="A859" s="8" t="s">
        <v>29910</v>
      </c>
    </row>
    <row r="860">
      <c r="A860" s="8" t="s">
        <v>29912</v>
      </c>
    </row>
    <row r="861">
      <c r="A861" s="8" t="s">
        <v>29912</v>
      </c>
    </row>
    <row r="862">
      <c r="A862" s="8" t="s">
        <v>29915</v>
      </c>
    </row>
    <row r="863">
      <c r="A863" s="8" t="s">
        <v>29915</v>
      </c>
    </row>
    <row r="864">
      <c r="A864" s="8" t="s">
        <v>29915</v>
      </c>
    </row>
    <row r="865">
      <c r="A865" s="8" t="s">
        <v>29915</v>
      </c>
    </row>
    <row r="866">
      <c r="A866" s="8" t="s">
        <v>29917</v>
      </c>
    </row>
    <row r="867">
      <c r="A867" s="8" t="s">
        <v>29917</v>
      </c>
    </row>
    <row r="868">
      <c r="A868" s="8" t="s">
        <v>29917</v>
      </c>
    </row>
    <row r="869">
      <c r="A869" s="8" t="s">
        <v>29919</v>
      </c>
    </row>
    <row r="870">
      <c r="A870" s="8" t="s">
        <v>29921</v>
      </c>
    </row>
    <row r="871">
      <c r="A871" s="8" t="s">
        <v>29923</v>
      </c>
    </row>
    <row r="872">
      <c r="A872" s="8" t="s">
        <v>29926</v>
      </c>
    </row>
    <row r="873">
      <c r="A873" s="8" t="s">
        <v>29928</v>
      </c>
    </row>
    <row r="874">
      <c r="A874" s="8" t="s">
        <v>29931</v>
      </c>
    </row>
    <row r="875">
      <c r="A875" s="8" t="s">
        <v>29933</v>
      </c>
    </row>
    <row r="876">
      <c r="A876" s="8" t="s">
        <v>29933</v>
      </c>
    </row>
    <row r="877">
      <c r="A877" s="8" t="s">
        <v>29936</v>
      </c>
    </row>
    <row r="878">
      <c r="A878" s="8" t="s">
        <v>29938</v>
      </c>
    </row>
    <row r="879">
      <c r="A879" s="8" t="s">
        <v>29938</v>
      </c>
    </row>
    <row r="880">
      <c r="A880" s="8" t="s">
        <v>29938</v>
      </c>
    </row>
    <row r="881">
      <c r="A881" s="8" t="s">
        <v>29938</v>
      </c>
    </row>
    <row r="882">
      <c r="A882" s="8" t="s">
        <v>29941</v>
      </c>
    </row>
    <row r="883">
      <c r="A883" s="8" t="s">
        <v>29941</v>
      </c>
    </row>
    <row r="884">
      <c r="A884" s="8" t="s">
        <v>29941</v>
      </c>
    </row>
    <row r="885">
      <c r="A885" s="8" t="s">
        <v>29941</v>
      </c>
    </row>
    <row r="886">
      <c r="A886" s="8" t="s">
        <v>29943</v>
      </c>
    </row>
    <row r="887">
      <c r="A887" s="8" t="s">
        <v>29943</v>
      </c>
    </row>
    <row r="888">
      <c r="A888" s="8" t="s">
        <v>29943</v>
      </c>
    </row>
    <row r="889">
      <c r="A889" s="8" t="s">
        <v>29943</v>
      </c>
    </row>
    <row r="890">
      <c r="A890" s="8" t="s">
        <v>29946</v>
      </c>
    </row>
    <row r="891">
      <c r="A891" s="8" t="s">
        <v>29948</v>
      </c>
    </row>
    <row r="892">
      <c r="A892" s="8" t="s">
        <v>29951</v>
      </c>
    </row>
    <row r="893">
      <c r="A893" s="8" t="s">
        <v>29951</v>
      </c>
    </row>
    <row r="894">
      <c r="A894" s="8" t="s">
        <v>29953</v>
      </c>
    </row>
    <row r="895">
      <c r="A895" s="8" t="s">
        <v>29956</v>
      </c>
    </row>
    <row r="896">
      <c r="A896" s="8" t="s">
        <v>29958</v>
      </c>
    </row>
    <row r="897">
      <c r="A897" s="8" t="s">
        <v>29960</v>
      </c>
    </row>
    <row r="898">
      <c r="A898" s="8" t="s">
        <v>29960</v>
      </c>
    </row>
    <row r="899">
      <c r="A899" s="8" t="s">
        <v>29960</v>
      </c>
    </row>
    <row r="900">
      <c r="A900" s="8" t="s">
        <v>29962</v>
      </c>
    </row>
    <row r="901">
      <c r="A901" s="8" t="s">
        <v>29964</v>
      </c>
    </row>
    <row r="902">
      <c r="A902" s="8" t="s">
        <v>29964</v>
      </c>
    </row>
    <row r="903">
      <c r="A903" s="8" t="s">
        <v>29964</v>
      </c>
    </row>
    <row r="904">
      <c r="A904" s="8" t="s">
        <v>29964</v>
      </c>
    </row>
    <row r="905">
      <c r="A905" s="8" t="s">
        <v>29964</v>
      </c>
    </row>
    <row r="906">
      <c r="A906" s="8" t="s">
        <v>29966</v>
      </c>
    </row>
    <row r="907">
      <c r="A907" s="8" t="s">
        <v>29966</v>
      </c>
    </row>
    <row r="908">
      <c r="A908" s="8" t="s">
        <v>29969</v>
      </c>
    </row>
    <row r="909">
      <c r="A909" s="8" t="s">
        <v>29969</v>
      </c>
    </row>
    <row r="910">
      <c r="A910" s="8" t="s">
        <v>29971</v>
      </c>
    </row>
    <row r="911">
      <c r="A911" s="8" t="s">
        <v>29974</v>
      </c>
    </row>
    <row r="912">
      <c r="A912" s="8" t="s">
        <v>29974</v>
      </c>
    </row>
    <row r="913">
      <c r="A913" s="8" t="s">
        <v>29974</v>
      </c>
    </row>
    <row r="914">
      <c r="A914" s="8" t="s">
        <v>29974</v>
      </c>
    </row>
    <row r="915">
      <c r="A915" s="8" t="s">
        <v>29976</v>
      </c>
    </row>
    <row r="916">
      <c r="A916" s="8" t="s">
        <v>29976</v>
      </c>
    </row>
    <row r="917">
      <c r="A917" s="8" t="s">
        <v>29976</v>
      </c>
    </row>
    <row r="918">
      <c r="A918" s="8" t="s">
        <v>29976</v>
      </c>
    </row>
    <row r="919">
      <c r="A919" s="8" t="s">
        <v>29976</v>
      </c>
    </row>
    <row r="920">
      <c r="A920" s="8" t="s">
        <v>29976</v>
      </c>
    </row>
    <row r="921">
      <c r="A921" s="8" t="s">
        <v>29976</v>
      </c>
    </row>
    <row r="922">
      <c r="A922" s="8" t="s">
        <v>29976</v>
      </c>
    </row>
    <row r="923">
      <c r="A923" s="8" t="s">
        <v>29978</v>
      </c>
    </row>
    <row r="924">
      <c r="A924" s="8" t="s">
        <v>29980</v>
      </c>
    </row>
    <row r="925">
      <c r="A925" s="8" t="s">
        <v>29982</v>
      </c>
    </row>
    <row r="926">
      <c r="A926" s="8" t="s">
        <v>29982</v>
      </c>
    </row>
    <row r="927">
      <c r="A927" s="8" t="s">
        <v>29982</v>
      </c>
    </row>
    <row r="928">
      <c r="A928" s="8" t="s">
        <v>29984</v>
      </c>
    </row>
    <row r="929">
      <c r="A929" s="8" t="s">
        <v>29986</v>
      </c>
    </row>
    <row r="930">
      <c r="A930" s="8" t="s">
        <v>29986</v>
      </c>
    </row>
    <row r="931">
      <c r="A931" s="8" t="s">
        <v>29986</v>
      </c>
    </row>
    <row r="932">
      <c r="A932" s="8" t="s">
        <v>29986</v>
      </c>
    </row>
    <row r="933">
      <c r="A933" s="8" t="s">
        <v>29988</v>
      </c>
    </row>
    <row r="934">
      <c r="A934" s="8" t="s">
        <v>29988</v>
      </c>
    </row>
    <row r="935">
      <c r="A935" s="8" t="s">
        <v>29991</v>
      </c>
    </row>
    <row r="936">
      <c r="A936" s="8" t="s">
        <v>29993</v>
      </c>
    </row>
    <row r="937">
      <c r="A937" s="8" t="s">
        <v>29995</v>
      </c>
    </row>
    <row r="938">
      <c r="A938" s="8" t="s">
        <v>29995</v>
      </c>
    </row>
    <row r="939">
      <c r="A939" s="8" t="s">
        <v>29997</v>
      </c>
    </row>
    <row r="940">
      <c r="A940" s="8" t="s">
        <v>29999</v>
      </c>
    </row>
    <row r="941">
      <c r="A941" s="8" t="s">
        <v>29999</v>
      </c>
    </row>
    <row r="942">
      <c r="A942" s="8" t="s">
        <v>29999</v>
      </c>
    </row>
    <row r="943">
      <c r="A943" s="8" t="s">
        <v>29999</v>
      </c>
    </row>
    <row r="944">
      <c r="A944" s="8" t="s">
        <v>30002</v>
      </c>
    </row>
    <row r="945">
      <c r="A945" s="8" t="s">
        <v>30002</v>
      </c>
    </row>
    <row r="946">
      <c r="A946" s="8" t="s">
        <v>30002</v>
      </c>
    </row>
    <row r="947">
      <c r="A947" s="8" t="s">
        <v>30004</v>
      </c>
    </row>
    <row r="948">
      <c r="A948" s="8" t="s">
        <v>30006</v>
      </c>
    </row>
    <row r="949">
      <c r="A949" s="8" t="s">
        <v>30009</v>
      </c>
    </row>
    <row r="950">
      <c r="A950" s="8" t="s">
        <v>30009</v>
      </c>
    </row>
    <row r="951">
      <c r="A951" s="8" t="s">
        <v>30011</v>
      </c>
    </row>
    <row r="952">
      <c r="A952" s="8" t="s">
        <v>30011</v>
      </c>
    </row>
    <row r="953">
      <c r="A953" s="8" t="s">
        <v>30014</v>
      </c>
    </row>
    <row r="954">
      <c r="A954" s="8" t="s">
        <v>30016</v>
      </c>
    </row>
    <row r="955">
      <c r="A955" s="8" t="s">
        <v>30019</v>
      </c>
    </row>
    <row r="956">
      <c r="A956" s="8" t="s">
        <v>30021</v>
      </c>
    </row>
    <row r="957">
      <c r="A957" s="8" t="s">
        <v>30021</v>
      </c>
    </row>
    <row r="958">
      <c r="A958" s="8" t="s">
        <v>30021</v>
      </c>
    </row>
    <row r="959">
      <c r="A959" s="8" t="s">
        <v>30024</v>
      </c>
    </row>
    <row r="960">
      <c r="A960" s="8" t="s">
        <v>30026</v>
      </c>
    </row>
    <row r="961">
      <c r="A961" s="8" t="s">
        <v>30029</v>
      </c>
    </row>
    <row r="962">
      <c r="A962" s="8" t="s">
        <v>30031</v>
      </c>
    </row>
    <row r="963">
      <c r="A963" s="8" t="s">
        <v>30031</v>
      </c>
    </row>
    <row r="964">
      <c r="A964" s="8" t="s">
        <v>30031</v>
      </c>
    </row>
    <row r="965">
      <c r="A965" s="8" t="s">
        <v>30034</v>
      </c>
    </row>
    <row r="966">
      <c r="A966" s="8" t="s">
        <v>30036</v>
      </c>
    </row>
    <row r="967">
      <c r="A967" s="8" t="s">
        <v>30039</v>
      </c>
    </row>
    <row r="968">
      <c r="A968" s="8" t="s">
        <v>30041</v>
      </c>
    </row>
    <row r="969">
      <c r="A969" s="8" t="s">
        <v>30043</v>
      </c>
    </row>
    <row r="970">
      <c r="A970" s="8" t="s">
        <v>30045</v>
      </c>
    </row>
    <row r="971">
      <c r="A971" s="8" t="s">
        <v>30045</v>
      </c>
    </row>
    <row r="972">
      <c r="A972" s="8" t="s">
        <v>30048</v>
      </c>
    </row>
    <row r="973">
      <c r="A973" s="8" t="s">
        <v>30048</v>
      </c>
    </row>
    <row r="974">
      <c r="A974" s="8" t="s">
        <v>30048</v>
      </c>
    </row>
    <row r="975">
      <c r="A975" s="8" t="s">
        <v>30048</v>
      </c>
    </row>
    <row r="976">
      <c r="A976" s="8" t="s">
        <v>30050</v>
      </c>
    </row>
    <row r="977">
      <c r="A977" s="8" t="s">
        <v>30050</v>
      </c>
    </row>
    <row r="978">
      <c r="A978" s="8" t="s">
        <v>30050</v>
      </c>
    </row>
    <row r="979">
      <c r="A979" s="8" t="s">
        <v>30050</v>
      </c>
    </row>
    <row r="980">
      <c r="A980" s="8" t="s">
        <v>30052</v>
      </c>
    </row>
    <row r="981">
      <c r="A981" s="8" t="s">
        <v>30054</v>
      </c>
    </row>
    <row r="982">
      <c r="A982" s="8" t="s">
        <v>30057</v>
      </c>
    </row>
    <row r="983">
      <c r="A983" s="8" t="s">
        <v>30059</v>
      </c>
    </row>
    <row r="984">
      <c r="A984" s="8" t="s">
        <v>30061</v>
      </c>
    </row>
    <row r="985">
      <c r="A985" s="8" t="s">
        <v>30061</v>
      </c>
    </row>
    <row r="986">
      <c r="A986" s="8" t="s">
        <v>30064</v>
      </c>
    </row>
    <row r="987">
      <c r="A987" s="8" t="s">
        <v>30066</v>
      </c>
    </row>
    <row r="988">
      <c r="A988" s="8" t="s">
        <v>30066</v>
      </c>
    </row>
    <row r="989">
      <c r="A989" s="8" t="s">
        <v>30069</v>
      </c>
    </row>
    <row r="990">
      <c r="A990" s="8" t="s">
        <v>30071</v>
      </c>
    </row>
    <row r="991">
      <c r="A991" s="8" t="s">
        <v>30073</v>
      </c>
    </row>
    <row r="992">
      <c r="A992" s="8" t="s">
        <v>30073</v>
      </c>
    </row>
    <row r="993">
      <c r="A993" s="8" t="s">
        <v>30076</v>
      </c>
    </row>
    <row r="994">
      <c r="A994" s="8" t="s">
        <v>30076</v>
      </c>
    </row>
    <row r="995">
      <c r="A995" s="8" t="s">
        <v>30076</v>
      </c>
    </row>
    <row r="996">
      <c r="A996" s="8" t="s">
        <v>30078</v>
      </c>
    </row>
    <row r="997">
      <c r="A997" s="8" t="s">
        <v>30080</v>
      </c>
    </row>
    <row r="998">
      <c r="A998" s="8" t="s">
        <v>30080</v>
      </c>
    </row>
    <row r="999">
      <c r="A999" s="8" t="s">
        <v>30083</v>
      </c>
    </row>
    <row r="1000">
      <c r="A1000" s="8" t="s">
        <v>30085</v>
      </c>
    </row>
    <row r="1001">
      <c r="A1001" s="8" t="s">
        <v>30087</v>
      </c>
    </row>
    <row r="1002">
      <c r="A1002" s="8" t="s">
        <v>30087</v>
      </c>
    </row>
    <row r="1003">
      <c r="A1003" s="8" t="s">
        <v>30087</v>
      </c>
    </row>
    <row r="1004">
      <c r="A1004" s="8" t="s">
        <v>30089</v>
      </c>
    </row>
    <row r="1005">
      <c r="A1005" s="8" t="s">
        <v>30089</v>
      </c>
    </row>
    <row r="1006">
      <c r="A1006" s="8" t="s">
        <v>30089</v>
      </c>
    </row>
    <row r="1007">
      <c r="A1007" s="8" t="s">
        <v>30092</v>
      </c>
    </row>
    <row r="1008">
      <c r="A1008" s="8" t="s">
        <v>30092</v>
      </c>
    </row>
    <row r="1009">
      <c r="A1009" s="8" t="s">
        <v>30092</v>
      </c>
    </row>
    <row r="1010">
      <c r="A1010" s="8" t="s">
        <v>30092</v>
      </c>
    </row>
    <row r="1011">
      <c r="A1011" s="8" t="s">
        <v>30092</v>
      </c>
    </row>
    <row r="1012">
      <c r="A1012" s="8" t="s">
        <v>30094</v>
      </c>
    </row>
    <row r="1013">
      <c r="A1013" s="8" t="s">
        <v>30096</v>
      </c>
    </row>
    <row r="1014">
      <c r="A1014" s="8" t="s">
        <v>30096</v>
      </c>
    </row>
    <row r="1015">
      <c r="A1015" s="8" t="s">
        <v>30096</v>
      </c>
    </row>
    <row r="1016">
      <c r="A1016" s="8" t="s">
        <v>30099</v>
      </c>
    </row>
    <row r="1017">
      <c r="A1017" s="8" t="s">
        <v>30101</v>
      </c>
    </row>
    <row r="1018">
      <c r="A1018" s="8" t="s">
        <v>30101</v>
      </c>
    </row>
    <row r="1019">
      <c r="A1019" s="8" t="s">
        <v>30101</v>
      </c>
    </row>
    <row r="1020">
      <c r="A1020" s="8" t="s">
        <v>30103</v>
      </c>
    </row>
    <row r="1021">
      <c r="A1021" s="8" t="s">
        <v>30103</v>
      </c>
    </row>
    <row r="1022">
      <c r="A1022" s="8" t="s">
        <v>30105</v>
      </c>
    </row>
    <row r="1023">
      <c r="A1023" s="8" t="s">
        <v>30107</v>
      </c>
    </row>
    <row r="1024">
      <c r="A1024" s="8" t="s">
        <v>30107</v>
      </c>
    </row>
    <row r="1025">
      <c r="A1025" s="8" t="s">
        <v>30107</v>
      </c>
    </row>
    <row r="1026">
      <c r="A1026" s="8" t="s">
        <v>30107</v>
      </c>
    </row>
    <row r="1027">
      <c r="A1027" s="8" t="s">
        <v>30109</v>
      </c>
    </row>
    <row r="1028">
      <c r="A1028" s="8" t="s">
        <v>30112</v>
      </c>
    </row>
    <row r="1029">
      <c r="A1029" s="8" t="s">
        <v>30112</v>
      </c>
    </row>
    <row r="1030">
      <c r="A1030" s="8" t="s">
        <v>30114</v>
      </c>
    </row>
    <row r="1031">
      <c r="A1031" s="8" t="s">
        <v>30116</v>
      </c>
    </row>
    <row r="1032">
      <c r="A1032" s="8" t="s">
        <v>30118</v>
      </c>
    </row>
    <row r="1033">
      <c r="A1033" s="8" t="s">
        <v>30120</v>
      </c>
    </row>
    <row r="1034">
      <c r="A1034" s="8" t="s">
        <v>30122</v>
      </c>
    </row>
    <row r="1035">
      <c r="A1035" s="8" t="s">
        <v>30124</v>
      </c>
    </row>
    <row r="1036">
      <c r="A1036" s="8" t="s">
        <v>30124</v>
      </c>
    </row>
    <row r="1037">
      <c r="A1037" s="8" t="s">
        <v>30127</v>
      </c>
    </row>
    <row r="1038">
      <c r="A1038" s="8" t="s">
        <v>30129</v>
      </c>
    </row>
    <row r="1039">
      <c r="A1039" s="8" t="s">
        <v>30131</v>
      </c>
    </row>
    <row r="1040">
      <c r="A1040" s="8" t="s">
        <v>30133</v>
      </c>
    </row>
    <row r="1041">
      <c r="A1041" s="8" t="s">
        <v>30133</v>
      </c>
    </row>
    <row r="1042">
      <c r="A1042" s="8" t="s">
        <v>30133</v>
      </c>
    </row>
    <row r="1043">
      <c r="A1043" s="8" t="s">
        <v>30135</v>
      </c>
    </row>
    <row r="1044">
      <c r="A1044" s="8" t="s">
        <v>30135</v>
      </c>
    </row>
    <row r="1045">
      <c r="A1045" s="8" t="s">
        <v>30135</v>
      </c>
    </row>
    <row r="1046">
      <c r="A1046" s="8" t="s">
        <v>30137</v>
      </c>
    </row>
    <row r="1047">
      <c r="A1047" s="8" t="s">
        <v>30139</v>
      </c>
    </row>
    <row r="1048">
      <c r="A1048" s="8" t="s">
        <v>30139</v>
      </c>
    </row>
    <row r="1049">
      <c r="A1049" s="8" t="s">
        <v>30139</v>
      </c>
    </row>
    <row r="1050">
      <c r="A1050" s="8" t="s">
        <v>30139</v>
      </c>
    </row>
    <row r="1051">
      <c r="A1051" s="8" t="s">
        <v>30142</v>
      </c>
    </row>
    <row r="1052">
      <c r="A1052" s="8" t="s">
        <v>30142</v>
      </c>
    </row>
    <row r="1053">
      <c r="A1053" s="8" t="s">
        <v>30144</v>
      </c>
    </row>
    <row r="1054">
      <c r="A1054" s="8" t="s">
        <v>30144</v>
      </c>
    </row>
    <row r="1055">
      <c r="A1055" s="8" t="s">
        <v>30147</v>
      </c>
    </row>
    <row r="1056">
      <c r="A1056" s="8" t="s">
        <v>30149</v>
      </c>
    </row>
    <row r="1057">
      <c r="A1057" s="8" t="s">
        <v>30151</v>
      </c>
    </row>
    <row r="1058">
      <c r="A1058" s="8" t="s">
        <v>30151</v>
      </c>
    </row>
    <row r="1059">
      <c r="A1059" s="8" t="s">
        <v>30151</v>
      </c>
    </row>
    <row r="1060">
      <c r="A1060" s="8" t="s">
        <v>30151</v>
      </c>
    </row>
    <row r="1061">
      <c r="A1061" s="8" t="s">
        <v>30153</v>
      </c>
    </row>
    <row r="1062">
      <c r="A1062" s="8" t="s">
        <v>30153</v>
      </c>
    </row>
    <row r="1063">
      <c r="A1063" s="8" t="s">
        <v>30156</v>
      </c>
    </row>
    <row r="1064">
      <c r="A1064" s="8" t="s">
        <v>30156</v>
      </c>
    </row>
    <row r="1065">
      <c r="A1065" s="8" t="s">
        <v>30158</v>
      </c>
    </row>
    <row r="1066">
      <c r="A1066" s="8" t="s">
        <v>30158</v>
      </c>
    </row>
    <row r="1067">
      <c r="A1067" s="8" t="s">
        <v>30158</v>
      </c>
    </row>
    <row r="1068">
      <c r="A1068" s="8" t="s">
        <v>30158</v>
      </c>
    </row>
    <row r="1069">
      <c r="A1069" s="8" t="s">
        <v>30160</v>
      </c>
    </row>
    <row r="1070">
      <c r="A1070" s="8" t="s">
        <v>30162</v>
      </c>
    </row>
    <row r="1071">
      <c r="A1071" s="8" t="s">
        <v>30164</v>
      </c>
    </row>
    <row r="1072">
      <c r="A1072" s="8" t="s">
        <v>30166</v>
      </c>
    </row>
    <row r="1073">
      <c r="A1073" s="8" t="s">
        <v>30166</v>
      </c>
    </row>
    <row r="1074">
      <c r="A1074" s="8" t="s">
        <v>30166</v>
      </c>
    </row>
    <row r="1075">
      <c r="A1075" s="8" t="s">
        <v>30166</v>
      </c>
    </row>
    <row r="1076">
      <c r="A1076" s="8" t="s">
        <v>30170</v>
      </c>
    </row>
    <row r="1077">
      <c r="A1077" s="8" t="s">
        <v>30170</v>
      </c>
    </row>
    <row r="1078">
      <c r="A1078" s="8" t="s">
        <v>30170</v>
      </c>
    </row>
    <row r="1079">
      <c r="A1079" s="8" t="s">
        <v>30172</v>
      </c>
    </row>
    <row r="1080">
      <c r="A1080" s="8" t="s">
        <v>30174</v>
      </c>
    </row>
    <row r="1081">
      <c r="A1081" s="8" t="s">
        <v>30176</v>
      </c>
    </row>
    <row r="1082">
      <c r="A1082" s="8" t="s">
        <v>30178</v>
      </c>
    </row>
    <row r="1083">
      <c r="A1083" s="8" t="s">
        <v>30178</v>
      </c>
    </row>
    <row r="1084">
      <c r="A1084" s="8" t="s">
        <v>30178</v>
      </c>
    </row>
    <row r="1085">
      <c r="A1085" s="8" t="s">
        <v>30178</v>
      </c>
    </row>
    <row r="1086">
      <c r="A1086" s="8" t="s">
        <v>30180</v>
      </c>
    </row>
    <row r="1087">
      <c r="A1087" s="8" t="s">
        <v>30180</v>
      </c>
    </row>
    <row r="1088">
      <c r="A1088" s="8" t="s">
        <v>30180</v>
      </c>
    </row>
    <row r="1089">
      <c r="A1089" s="8" t="s">
        <v>30180</v>
      </c>
    </row>
    <row r="1090">
      <c r="A1090" s="8" t="s">
        <v>30180</v>
      </c>
    </row>
    <row r="1091">
      <c r="A1091" s="8" t="s">
        <v>30180</v>
      </c>
    </row>
    <row r="1092">
      <c r="A1092" s="8" t="s">
        <v>30180</v>
      </c>
    </row>
    <row r="1093">
      <c r="A1093" s="8" t="s">
        <v>30180</v>
      </c>
    </row>
    <row r="1094">
      <c r="A1094" s="8" t="s">
        <v>30180</v>
      </c>
    </row>
    <row r="1095">
      <c r="A1095" s="8" t="s">
        <v>30180</v>
      </c>
    </row>
    <row r="1096">
      <c r="A1096" s="8" t="s">
        <v>30182</v>
      </c>
    </row>
    <row r="1097">
      <c r="A1097" s="8" t="s">
        <v>30182</v>
      </c>
    </row>
    <row r="1098">
      <c r="A1098" s="8" t="s">
        <v>30185</v>
      </c>
    </row>
    <row r="1099">
      <c r="A1099" s="8" t="s">
        <v>30187</v>
      </c>
    </row>
    <row r="1100">
      <c r="A1100" s="8" t="s">
        <v>30190</v>
      </c>
    </row>
    <row r="1101">
      <c r="A1101" s="8" t="s">
        <v>30192</v>
      </c>
    </row>
    <row r="1102">
      <c r="A1102" s="8" t="s">
        <v>30192</v>
      </c>
    </row>
    <row r="1103">
      <c r="A1103" s="8" t="s">
        <v>30192</v>
      </c>
    </row>
    <row r="1104">
      <c r="A1104" s="8" t="s">
        <v>30192</v>
      </c>
    </row>
    <row r="1105">
      <c r="A1105" s="8" t="s">
        <v>30192</v>
      </c>
    </row>
    <row r="1106">
      <c r="A1106" s="8" t="s">
        <v>30192</v>
      </c>
    </row>
    <row r="1107">
      <c r="A1107" s="8" t="s">
        <v>30192</v>
      </c>
    </row>
    <row r="1108">
      <c r="A1108" s="8" t="s">
        <v>30192</v>
      </c>
    </row>
    <row r="1109">
      <c r="A1109" s="8" t="s">
        <v>30192</v>
      </c>
    </row>
    <row r="1110">
      <c r="A1110" s="8" t="s">
        <v>30192</v>
      </c>
    </row>
    <row r="1111">
      <c r="A1111" s="8" t="s">
        <v>30192</v>
      </c>
    </row>
    <row r="1112">
      <c r="A1112" s="8" t="s">
        <v>30192</v>
      </c>
    </row>
    <row r="1113">
      <c r="A1113" s="8" t="s">
        <v>30194</v>
      </c>
    </row>
    <row r="1114">
      <c r="A1114" s="8" t="s">
        <v>30196</v>
      </c>
    </row>
    <row r="1115">
      <c r="A1115" s="8" t="s">
        <v>30198</v>
      </c>
    </row>
    <row r="1116">
      <c r="A1116" s="8" t="s">
        <v>30198</v>
      </c>
    </row>
    <row r="1117">
      <c r="A1117" s="8" t="s">
        <v>30198</v>
      </c>
    </row>
    <row r="1118">
      <c r="A1118" s="8" t="s">
        <v>30198</v>
      </c>
    </row>
    <row r="1119">
      <c r="A1119" s="8" t="s">
        <v>30198</v>
      </c>
    </row>
    <row r="1120">
      <c r="A1120" s="8" t="s">
        <v>30198</v>
      </c>
    </row>
    <row r="1121">
      <c r="A1121" s="8" t="s">
        <v>30198</v>
      </c>
    </row>
    <row r="1122">
      <c r="A1122" s="8" t="s">
        <v>30200</v>
      </c>
    </row>
    <row r="1123">
      <c r="A1123" s="8" t="s">
        <v>30200</v>
      </c>
    </row>
    <row r="1124">
      <c r="A1124" s="8" t="s">
        <v>30203</v>
      </c>
    </row>
    <row r="1125">
      <c r="A1125" s="8" t="s">
        <v>30205</v>
      </c>
    </row>
    <row r="1126">
      <c r="A1126" s="8" t="s">
        <v>30205</v>
      </c>
    </row>
    <row r="1127">
      <c r="A1127" s="8" t="s">
        <v>30205</v>
      </c>
    </row>
    <row r="1128">
      <c r="A1128" s="8" t="s">
        <v>30208</v>
      </c>
    </row>
    <row r="1129">
      <c r="A1129" s="8" t="s">
        <v>30208</v>
      </c>
    </row>
    <row r="1130">
      <c r="A1130" s="8" t="s">
        <v>30208</v>
      </c>
    </row>
    <row r="1131">
      <c r="A1131" s="8" t="s">
        <v>30210</v>
      </c>
    </row>
    <row r="1132">
      <c r="A1132" s="8" t="s">
        <v>30210</v>
      </c>
    </row>
    <row r="1133">
      <c r="A1133" s="8" t="s">
        <v>30212</v>
      </c>
    </row>
    <row r="1134">
      <c r="A1134" s="8" t="s">
        <v>30214</v>
      </c>
    </row>
    <row r="1135">
      <c r="A1135" s="8" t="s">
        <v>30214</v>
      </c>
    </row>
    <row r="1136">
      <c r="A1136" s="8" t="s">
        <v>30214</v>
      </c>
    </row>
    <row r="1137">
      <c r="A1137" s="8" t="s">
        <v>30214</v>
      </c>
    </row>
    <row r="1138">
      <c r="A1138" s="8" t="s">
        <v>30214</v>
      </c>
    </row>
    <row r="1139">
      <c r="A1139" s="8" t="s">
        <v>30216</v>
      </c>
    </row>
    <row r="1140">
      <c r="A1140" s="8" t="s">
        <v>30216</v>
      </c>
    </row>
    <row r="1141">
      <c r="A1141" s="8" t="s">
        <v>30216</v>
      </c>
    </row>
    <row r="1142">
      <c r="A1142" s="8" t="s">
        <v>30216</v>
      </c>
    </row>
    <row r="1143">
      <c r="A1143" s="8" t="s">
        <v>30216</v>
      </c>
    </row>
    <row r="1144">
      <c r="A1144" s="8" t="s">
        <v>30218</v>
      </c>
    </row>
    <row r="1145">
      <c r="A1145" s="8" t="s">
        <v>30218</v>
      </c>
    </row>
    <row r="1146">
      <c r="A1146" s="8" t="s">
        <v>30218</v>
      </c>
    </row>
    <row r="1147">
      <c r="A1147" s="8" t="s">
        <v>30218</v>
      </c>
    </row>
    <row r="1148">
      <c r="A1148" s="8" t="s">
        <v>30221</v>
      </c>
    </row>
    <row r="1149">
      <c r="A1149" s="8" t="s">
        <v>30221</v>
      </c>
    </row>
    <row r="1150">
      <c r="A1150" s="8" t="s">
        <v>30221</v>
      </c>
    </row>
    <row r="1151">
      <c r="A1151" s="8" t="s">
        <v>30221</v>
      </c>
    </row>
    <row r="1152">
      <c r="A1152" s="8" t="s">
        <v>30223</v>
      </c>
    </row>
    <row r="1153">
      <c r="A1153" s="8" t="s">
        <v>30225</v>
      </c>
    </row>
    <row r="1154">
      <c r="A1154" s="8" t="s">
        <v>30227</v>
      </c>
    </row>
    <row r="1155">
      <c r="A1155" s="8" t="s">
        <v>30227</v>
      </c>
    </row>
    <row r="1156">
      <c r="A1156" s="8" t="s">
        <v>30227</v>
      </c>
    </row>
    <row r="1157">
      <c r="A1157" s="8" t="s">
        <v>30227</v>
      </c>
    </row>
    <row r="1158">
      <c r="A1158" s="8" t="s">
        <v>30227</v>
      </c>
    </row>
    <row r="1159">
      <c r="A1159" s="8" t="s">
        <v>30227</v>
      </c>
    </row>
    <row r="1160">
      <c r="A1160" s="8" t="s">
        <v>30227</v>
      </c>
    </row>
    <row r="1161">
      <c r="A1161" s="8" t="s">
        <v>30227</v>
      </c>
    </row>
    <row r="1162">
      <c r="A1162" s="8" t="s">
        <v>30227</v>
      </c>
    </row>
    <row r="1163">
      <c r="A1163" s="8" t="s">
        <v>30227</v>
      </c>
    </row>
    <row r="1164">
      <c r="A1164" s="8" t="s">
        <v>30229</v>
      </c>
    </row>
    <row r="1165">
      <c r="A1165" s="8" t="s">
        <v>30229</v>
      </c>
    </row>
    <row r="1166">
      <c r="A1166" s="8" t="s">
        <v>30229</v>
      </c>
    </row>
    <row r="1167">
      <c r="A1167" s="8" t="s">
        <v>30229</v>
      </c>
    </row>
    <row r="1168">
      <c r="A1168" s="8" t="s">
        <v>30229</v>
      </c>
    </row>
    <row r="1169">
      <c r="A1169" s="8" t="s">
        <v>30229</v>
      </c>
    </row>
    <row r="1170">
      <c r="A1170" s="8" t="s">
        <v>30229</v>
      </c>
    </row>
    <row r="1171">
      <c r="A1171" s="8" t="s">
        <v>30231</v>
      </c>
    </row>
    <row r="1172">
      <c r="A1172" s="8" t="s">
        <v>30233</v>
      </c>
    </row>
    <row r="1173">
      <c r="A1173" s="8" t="s">
        <v>30233</v>
      </c>
    </row>
    <row r="1174">
      <c r="A1174" s="8" t="s">
        <v>30233</v>
      </c>
    </row>
    <row r="1175">
      <c r="A1175" s="8" t="s">
        <v>30233</v>
      </c>
    </row>
    <row r="1176">
      <c r="A1176" s="8" t="s">
        <v>30236</v>
      </c>
    </row>
    <row r="1177">
      <c r="A1177" s="8" t="s">
        <v>30236</v>
      </c>
    </row>
    <row r="1178">
      <c r="A1178" s="8" t="s">
        <v>30236</v>
      </c>
    </row>
    <row r="1179">
      <c r="A1179" s="8" t="s">
        <v>30236</v>
      </c>
    </row>
    <row r="1180">
      <c r="A1180" s="8" t="s">
        <v>30238</v>
      </c>
    </row>
    <row r="1181">
      <c r="A1181" s="8" t="s">
        <v>30238</v>
      </c>
    </row>
    <row r="1182">
      <c r="A1182" s="8" t="s">
        <v>30238</v>
      </c>
    </row>
    <row r="1183">
      <c r="A1183" s="8" t="s">
        <v>30238</v>
      </c>
    </row>
    <row r="1184">
      <c r="A1184" s="8" t="s">
        <v>30238</v>
      </c>
    </row>
    <row r="1185">
      <c r="A1185" s="8" t="s">
        <v>30238</v>
      </c>
    </row>
    <row r="1186">
      <c r="A1186" s="8" t="s">
        <v>30241</v>
      </c>
    </row>
    <row r="1187">
      <c r="A1187" s="8" t="s">
        <v>30241</v>
      </c>
    </row>
    <row r="1188">
      <c r="A1188" s="8" t="s">
        <v>30241</v>
      </c>
    </row>
    <row r="1189">
      <c r="A1189" s="8" t="s">
        <v>30241</v>
      </c>
    </row>
    <row r="1190">
      <c r="A1190" s="8" t="s">
        <v>30241</v>
      </c>
    </row>
    <row r="1191">
      <c r="A1191" s="8" t="s">
        <v>30241</v>
      </c>
    </row>
    <row r="1192">
      <c r="A1192" s="8" t="s">
        <v>30241</v>
      </c>
    </row>
    <row r="1193">
      <c r="A1193" s="8" t="s">
        <v>30241</v>
      </c>
    </row>
    <row r="1194">
      <c r="A1194" s="8" t="s">
        <v>30243</v>
      </c>
    </row>
    <row r="1195">
      <c r="A1195" s="8" t="s">
        <v>30243</v>
      </c>
    </row>
    <row r="1196">
      <c r="A1196" s="8" t="s">
        <v>30245</v>
      </c>
    </row>
    <row r="1197">
      <c r="A1197" s="8" t="s">
        <v>30245</v>
      </c>
    </row>
    <row r="1198">
      <c r="A1198" s="8" t="s">
        <v>30245</v>
      </c>
    </row>
    <row r="1199">
      <c r="A1199" s="8" t="s">
        <v>30247</v>
      </c>
    </row>
    <row r="1200">
      <c r="A1200" s="8" t="s">
        <v>30247</v>
      </c>
    </row>
    <row r="1201">
      <c r="A1201" s="8" t="s">
        <v>30249</v>
      </c>
    </row>
    <row r="1202">
      <c r="A1202" s="8" t="s">
        <v>30249</v>
      </c>
    </row>
    <row r="1203">
      <c r="A1203" s="8" t="s">
        <v>30252</v>
      </c>
    </row>
    <row r="1204">
      <c r="A1204" s="8" t="s">
        <v>30252</v>
      </c>
    </row>
    <row r="1205">
      <c r="A1205" s="8" t="s">
        <v>30254</v>
      </c>
    </row>
    <row r="1206">
      <c r="A1206" s="8" t="s">
        <v>30254</v>
      </c>
    </row>
    <row r="1207">
      <c r="A1207" s="8" t="s">
        <v>30256</v>
      </c>
    </row>
    <row r="1208">
      <c r="A1208" s="8" t="s">
        <v>30256</v>
      </c>
    </row>
    <row r="1209">
      <c r="A1209" s="8" t="s">
        <v>30258</v>
      </c>
    </row>
    <row r="1210">
      <c r="A1210" s="8" t="s">
        <v>30260</v>
      </c>
    </row>
    <row r="1211">
      <c r="A1211" s="8" t="s">
        <v>30260</v>
      </c>
    </row>
    <row r="1212">
      <c r="A1212" s="8" t="s">
        <v>30260</v>
      </c>
    </row>
    <row r="1213">
      <c r="A1213" s="8" t="s">
        <v>30260</v>
      </c>
    </row>
    <row r="1214">
      <c r="A1214" s="8" t="s">
        <v>30260</v>
      </c>
    </row>
    <row r="1215">
      <c r="A1215" s="8" t="s">
        <v>30262</v>
      </c>
    </row>
    <row r="1216">
      <c r="A1216" s="8" t="s">
        <v>30262</v>
      </c>
    </row>
    <row r="1217">
      <c r="A1217" s="8" t="s">
        <v>30262</v>
      </c>
    </row>
    <row r="1218">
      <c r="A1218" s="8" t="s">
        <v>30262</v>
      </c>
    </row>
    <row r="1219">
      <c r="A1219" s="8" t="s">
        <v>30262</v>
      </c>
    </row>
    <row r="1220">
      <c r="A1220" s="8" t="s">
        <v>30262</v>
      </c>
    </row>
    <row r="1221">
      <c r="A1221" s="8" t="s">
        <v>30262</v>
      </c>
    </row>
    <row r="1222">
      <c r="A1222" s="8" t="s">
        <v>30262</v>
      </c>
    </row>
    <row r="1223">
      <c r="A1223" s="8" t="s">
        <v>30262</v>
      </c>
    </row>
    <row r="1224">
      <c r="A1224" s="8" t="s">
        <v>30262</v>
      </c>
    </row>
    <row r="1225">
      <c r="A1225" s="8" t="s">
        <v>30262</v>
      </c>
    </row>
    <row r="1226">
      <c r="A1226" s="8" t="s">
        <v>30264</v>
      </c>
    </row>
    <row r="1227">
      <c r="A1227" s="8" t="s">
        <v>30267</v>
      </c>
    </row>
    <row r="1228">
      <c r="A1228" s="8" t="s">
        <v>30267</v>
      </c>
    </row>
    <row r="1229">
      <c r="A1229" s="8" t="s">
        <v>30267</v>
      </c>
    </row>
    <row r="1230">
      <c r="A1230" s="8" t="s">
        <v>30269</v>
      </c>
    </row>
    <row r="1231">
      <c r="A1231" s="8" t="s">
        <v>30271</v>
      </c>
    </row>
    <row r="1232">
      <c r="A1232" s="8" t="s">
        <v>30271</v>
      </c>
    </row>
    <row r="1233">
      <c r="A1233" s="8" t="s">
        <v>30271</v>
      </c>
    </row>
    <row r="1234">
      <c r="A1234" s="8" t="s">
        <v>30271</v>
      </c>
    </row>
    <row r="1235">
      <c r="A1235" s="8" t="s">
        <v>30273</v>
      </c>
    </row>
    <row r="1236">
      <c r="A1236" s="8" t="s">
        <v>30275</v>
      </c>
    </row>
    <row r="1237">
      <c r="A1237" s="8" t="s">
        <v>30275</v>
      </c>
    </row>
    <row r="1238">
      <c r="A1238" s="8" t="s">
        <v>30275</v>
      </c>
    </row>
    <row r="1239">
      <c r="A1239" s="8" t="s">
        <v>30277</v>
      </c>
    </row>
    <row r="1240">
      <c r="A1240" s="8" t="s">
        <v>30277</v>
      </c>
    </row>
    <row r="1241">
      <c r="A1241" s="8" t="s">
        <v>30277</v>
      </c>
    </row>
    <row r="1242">
      <c r="A1242" s="8" t="s">
        <v>30277</v>
      </c>
    </row>
    <row r="1243">
      <c r="A1243" s="8" t="s">
        <v>30277</v>
      </c>
    </row>
    <row r="1244">
      <c r="A1244" s="8" t="s">
        <v>30280</v>
      </c>
    </row>
    <row r="1245">
      <c r="A1245" s="8" t="s">
        <v>30280</v>
      </c>
    </row>
    <row r="1246">
      <c r="A1246" s="8" t="s">
        <v>30280</v>
      </c>
    </row>
    <row r="1247">
      <c r="A1247" s="8" t="s">
        <v>30280</v>
      </c>
    </row>
    <row r="1248">
      <c r="A1248" s="8" t="s">
        <v>30282</v>
      </c>
    </row>
    <row r="1249">
      <c r="A1249" s="8" t="s">
        <v>30282</v>
      </c>
    </row>
    <row r="1250">
      <c r="A1250" s="8" t="s">
        <v>30284</v>
      </c>
    </row>
    <row r="1251">
      <c r="A1251" s="8" t="s">
        <v>30284</v>
      </c>
    </row>
    <row r="1252">
      <c r="A1252" s="8" t="s">
        <v>30286</v>
      </c>
    </row>
    <row r="1253">
      <c r="A1253" s="8" t="s">
        <v>30289</v>
      </c>
    </row>
    <row r="1254">
      <c r="A1254" s="8" t="s">
        <v>30289</v>
      </c>
    </row>
    <row r="1255">
      <c r="A1255" s="8" t="s">
        <v>30291</v>
      </c>
    </row>
    <row r="1256">
      <c r="A1256" s="8" t="s">
        <v>30291</v>
      </c>
    </row>
    <row r="1257">
      <c r="A1257" s="8" t="s">
        <v>30293</v>
      </c>
    </row>
    <row r="1258">
      <c r="A1258" s="8" t="s">
        <v>30296</v>
      </c>
    </row>
    <row r="1259">
      <c r="A1259" s="8" t="s">
        <v>30298</v>
      </c>
    </row>
    <row r="1260">
      <c r="A1260" s="8" t="s">
        <v>30300</v>
      </c>
    </row>
    <row r="1261">
      <c r="A1261" s="8" t="s">
        <v>30303</v>
      </c>
    </row>
    <row r="1262">
      <c r="A1262" s="8" t="s">
        <v>30305</v>
      </c>
    </row>
    <row r="1263">
      <c r="A1263" s="8" t="s">
        <v>30307</v>
      </c>
    </row>
    <row r="1264">
      <c r="A1264" s="8" t="s">
        <v>30307</v>
      </c>
    </row>
    <row r="1265">
      <c r="A1265" s="8" t="s">
        <v>30310</v>
      </c>
    </row>
    <row r="1266">
      <c r="A1266" s="8" t="s">
        <v>30312</v>
      </c>
    </row>
    <row r="1267">
      <c r="A1267" s="8" t="s">
        <v>30314</v>
      </c>
    </row>
    <row r="1268">
      <c r="A1268" s="8" t="s">
        <v>30316</v>
      </c>
    </row>
    <row r="1269">
      <c r="A1269" s="8" t="s">
        <v>30316</v>
      </c>
    </row>
    <row r="1270">
      <c r="A1270" s="8" t="s">
        <v>30316</v>
      </c>
    </row>
    <row r="1271">
      <c r="A1271" s="8" t="s">
        <v>30318</v>
      </c>
    </row>
    <row r="1272">
      <c r="A1272" s="8" t="s">
        <v>30320</v>
      </c>
    </row>
    <row r="1273">
      <c r="A1273" s="8" t="s">
        <v>30322</v>
      </c>
    </row>
    <row r="1274">
      <c r="A1274" s="8" t="s">
        <v>30325</v>
      </c>
    </row>
    <row r="1275">
      <c r="A1275" s="8" t="s">
        <v>30325</v>
      </c>
    </row>
    <row r="1276">
      <c r="A1276" s="8" t="s">
        <v>30327</v>
      </c>
    </row>
    <row r="1277">
      <c r="A1277" s="8" t="s">
        <v>30327</v>
      </c>
    </row>
    <row r="1278">
      <c r="A1278" s="8" t="s">
        <v>30329</v>
      </c>
    </row>
    <row r="1279">
      <c r="A1279" s="8" t="s">
        <v>30331</v>
      </c>
    </row>
    <row r="1280">
      <c r="A1280" s="8" t="s">
        <v>30331</v>
      </c>
    </row>
    <row r="1281">
      <c r="A1281" s="8" t="s">
        <v>30334</v>
      </c>
    </row>
    <row r="1282">
      <c r="A1282" s="8" t="s">
        <v>30336</v>
      </c>
    </row>
    <row r="1283">
      <c r="A1283" s="8" t="s">
        <v>30336</v>
      </c>
    </row>
    <row r="1284">
      <c r="A1284" s="8" t="s">
        <v>30338</v>
      </c>
    </row>
    <row r="1285">
      <c r="A1285" s="8" t="s">
        <v>30340</v>
      </c>
    </row>
    <row r="1286">
      <c r="A1286" s="8" t="s">
        <v>30342</v>
      </c>
    </row>
    <row r="1287">
      <c r="A1287" s="8" t="s">
        <v>30344</v>
      </c>
    </row>
    <row r="1288">
      <c r="A1288" s="8" t="s">
        <v>30344</v>
      </c>
    </row>
    <row r="1289">
      <c r="A1289" s="8" t="s">
        <v>30344</v>
      </c>
    </row>
    <row r="1290">
      <c r="A1290" s="8" t="s">
        <v>30344</v>
      </c>
    </row>
    <row r="1291">
      <c r="A1291" s="8" t="s">
        <v>30344</v>
      </c>
    </row>
    <row r="1292">
      <c r="A1292" s="8" t="s">
        <v>30344</v>
      </c>
    </row>
    <row r="1293">
      <c r="A1293" s="8" t="s">
        <v>30344</v>
      </c>
    </row>
    <row r="1294">
      <c r="A1294" s="8" t="s">
        <v>30344</v>
      </c>
    </row>
    <row r="1295">
      <c r="A1295" s="8" t="s">
        <v>30346</v>
      </c>
    </row>
    <row r="1296">
      <c r="A1296" s="8" t="s">
        <v>30346</v>
      </c>
    </row>
    <row r="1297">
      <c r="A1297" s="8" t="s">
        <v>30349</v>
      </c>
    </row>
    <row r="1298">
      <c r="A1298" s="8" t="s">
        <v>30351</v>
      </c>
    </row>
    <row r="1299">
      <c r="A1299" s="8" t="s">
        <v>30351</v>
      </c>
    </row>
    <row r="1300">
      <c r="A1300" s="8" t="s">
        <v>30353</v>
      </c>
    </row>
    <row r="1301">
      <c r="A1301" s="8" t="s">
        <v>30356</v>
      </c>
    </row>
    <row r="1302">
      <c r="A1302" s="8" t="s">
        <v>30356</v>
      </c>
    </row>
    <row r="1303">
      <c r="A1303" s="8" t="s">
        <v>30356</v>
      </c>
    </row>
    <row r="1304">
      <c r="A1304" s="8" t="s">
        <v>30356</v>
      </c>
    </row>
    <row r="1305">
      <c r="A1305" s="8" t="s">
        <v>30356</v>
      </c>
    </row>
    <row r="1306">
      <c r="A1306" s="8" t="s">
        <v>30358</v>
      </c>
    </row>
    <row r="1307">
      <c r="A1307" s="8" t="s">
        <v>30360</v>
      </c>
    </row>
    <row r="1308">
      <c r="A1308" s="8" t="s">
        <v>30360</v>
      </c>
    </row>
    <row r="1309">
      <c r="A1309" s="8" t="s">
        <v>30360</v>
      </c>
    </row>
    <row r="1310">
      <c r="A1310" s="8" t="s">
        <v>30360</v>
      </c>
    </row>
    <row r="1311">
      <c r="A1311" s="8" t="s">
        <v>30362</v>
      </c>
    </row>
    <row r="1312">
      <c r="A1312" s="8" t="s">
        <v>30365</v>
      </c>
    </row>
    <row r="1313">
      <c r="A1313" s="8" t="s">
        <v>30367</v>
      </c>
    </row>
    <row r="1314">
      <c r="A1314" s="8" t="s">
        <v>30369</v>
      </c>
    </row>
    <row r="1315">
      <c r="A1315" s="8" t="s">
        <v>30371</v>
      </c>
    </row>
    <row r="1316">
      <c r="A1316" s="8" t="s">
        <v>30374</v>
      </c>
    </row>
    <row r="1317">
      <c r="A1317" s="8" t="s">
        <v>30376</v>
      </c>
    </row>
    <row r="1318">
      <c r="A1318" s="8" t="s">
        <v>30378</v>
      </c>
    </row>
    <row r="1319">
      <c r="A1319" s="8" t="s">
        <v>30380</v>
      </c>
    </row>
    <row r="1320">
      <c r="A1320" s="8" t="s">
        <v>30380</v>
      </c>
    </row>
    <row r="1321">
      <c r="A1321" s="8" t="s">
        <v>30380</v>
      </c>
    </row>
    <row r="1322">
      <c r="A1322" s="8" t="s">
        <v>30382</v>
      </c>
    </row>
    <row r="1323">
      <c r="A1323" s="8" t="s">
        <v>30385</v>
      </c>
    </row>
    <row r="1324">
      <c r="A1324" s="8" t="s">
        <v>30387</v>
      </c>
    </row>
    <row r="1325">
      <c r="A1325" s="8" t="s">
        <v>30389</v>
      </c>
    </row>
    <row r="1326">
      <c r="A1326" s="8" t="s">
        <v>30391</v>
      </c>
    </row>
    <row r="1327">
      <c r="A1327" s="8" t="s">
        <v>30393</v>
      </c>
    </row>
    <row r="1328">
      <c r="A1328" s="8" t="s">
        <v>30393</v>
      </c>
    </row>
    <row r="1329">
      <c r="A1329" s="8" t="s">
        <v>30396</v>
      </c>
    </row>
    <row r="1330">
      <c r="A1330" s="8" t="s">
        <v>30396</v>
      </c>
    </row>
    <row r="1331">
      <c r="A1331" s="8" t="s">
        <v>30396</v>
      </c>
    </row>
    <row r="1332">
      <c r="A1332" s="8" t="s">
        <v>30398</v>
      </c>
    </row>
    <row r="1333">
      <c r="A1333" s="8" t="s">
        <v>30398</v>
      </c>
    </row>
    <row r="1334">
      <c r="A1334" s="8" t="s">
        <v>30398</v>
      </c>
    </row>
    <row r="1335">
      <c r="A1335" s="8" t="s">
        <v>30400</v>
      </c>
    </row>
    <row r="1336">
      <c r="A1336" s="8" t="s">
        <v>30402</v>
      </c>
    </row>
    <row r="1337">
      <c r="A1337" s="8" t="s">
        <v>30405</v>
      </c>
    </row>
    <row r="1338">
      <c r="A1338" s="8" t="s">
        <v>30407</v>
      </c>
    </row>
    <row r="1339">
      <c r="A1339" s="8" t="s">
        <v>30409</v>
      </c>
    </row>
    <row r="1340">
      <c r="A1340" s="8" t="s">
        <v>30412</v>
      </c>
    </row>
    <row r="1341">
      <c r="A1341" s="8" t="s">
        <v>30414</v>
      </c>
    </row>
    <row r="1342">
      <c r="A1342" s="8" t="s">
        <v>30414</v>
      </c>
    </row>
    <row r="1343">
      <c r="A1343" s="8" t="s">
        <v>30417</v>
      </c>
    </row>
    <row r="1344">
      <c r="A1344" s="8" t="s">
        <v>30419</v>
      </c>
    </row>
    <row r="1345">
      <c r="A1345" s="8" t="s">
        <v>30421</v>
      </c>
    </row>
    <row r="1346">
      <c r="A1346" s="8" t="s">
        <v>30423</v>
      </c>
    </row>
    <row r="1347">
      <c r="A1347" s="8" t="s">
        <v>30425</v>
      </c>
    </row>
    <row r="1348">
      <c r="A1348" s="8" t="s">
        <v>30425</v>
      </c>
    </row>
    <row r="1349">
      <c r="A1349" s="8" t="s">
        <v>30425</v>
      </c>
    </row>
    <row r="1350">
      <c r="A1350" s="8" t="s">
        <v>30427</v>
      </c>
    </row>
    <row r="1351">
      <c r="A1351" s="8" t="s">
        <v>30430</v>
      </c>
    </row>
    <row r="1352">
      <c r="A1352" s="8" t="s">
        <v>30430</v>
      </c>
    </row>
    <row r="1353">
      <c r="A1353" s="8" t="s">
        <v>30430</v>
      </c>
    </row>
    <row r="1354">
      <c r="A1354" s="8" t="s">
        <v>30432</v>
      </c>
    </row>
    <row r="1355">
      <c r="A1355" s="8" t="s">
        <v>30434</v>
      </c>
    </row>
    <row r="1356">
      <c r="A1356" s="8" t="s">
        <v>30434</v>
      </c>
    </row>
    <row r="1357">
      <c r="A1357" s="8" t="s">
        <v>30436</v>
      </c>
    </row>
    <row r="1358">
      <c r="A1358" s="8" t="s">
        <v>30438</v>
      </c>
    </row>
    <row r="1359">
      <c r="A1359" s="8" t="s">
        <v>30441</v>
      </c>
    </row>
    <row r="1360">
      <c r="A1360" s="8" t="s">
        <v>30443</v>
      </c>
    </row>
    <row r="1361">
      <c r="A1361" s="8" t="s">
        <v>30446</v>
      </c>
    </row>
    <row r="1362">
      <c r="A1362" s="8" t="s">
        <v>30448</v>
      </c>
    </row>
    <row r="1363">
      <c r="A1363" s="8" t="s">
        <v>30450</v>
      </c>
    </row>
    <row r="1364">
      <c r="A1364" s="8" t="s">
        <v>30450</v>
      </c>
    </row>
    <row r="1365">
      <c r="A1365" s="8" t="s">
        <v>30453</v>
      </c>
    </row>
    <row r="1366">
      <c r="A1366" s="8" t="s">
        <v>30453</v>
      </c>
    </row>
    <row r="1367">
      <c r="A1367" s="8" t="s">
        <v>30453</v>
      </c>
    </row>
    <row r="1368">
      <c r="A1368" s="8" t="s">
        <v>30455</v>
      </c>
    </row>
    <row r="1369">
      <c r="A1369" s="8" t="s">
        <v>30457</v>
      </c>
    </row>
    <row r="1370">
      <c r="A1370" s="8" t="s">
        <v>30457</v>
      </c>
    </row>
    <row r="1371">
      <c r="A1371" s="8" t="s">
        <v>30460</v>
      </c>
    </row>
    <row r="1372">
      <c r="A1372" s="8" t="s">
        <v>30462</v>
      </c>
    </row>
    <row r="1373">
      <c r="A1373" s="8" t="s">
        <v>30462</v>
      </c>
    </row>
    <row r="1374">
      <c r="A1374" s="8" t="s">
        <v>30464</v>
      </c>
    </row>
    <row r="1375">
      <c r="A1375" s="8" t="s">
        <v>30467</v>
      </c>
    </row>
    <row r="1376">
      <c r="A1376" s="8" t="s">
        <v>30467</v>
      </c>
    </row>
    <row r="1377">
      <c r="A1377" s="8" t="s">
        <v>30469</v>
      </c>
    </row>
    <row r="1378">
      <c r="A1378" s="8" t="s">
        <v>30469</v>
      </c>
    </row>
    <row r="1379">
      <c r="A1379" s="8" t="s">
        <v>30469</v>
      </c>
    </row>
    <row r="1380">
      <c r="A1380" s="8" t="s">
        <v>30471</v>
      </c>
    </row>
    <row r="1381">
      <c r="A1381" s="8" t="s">
        <v>30473</v>
      </c>
    </row>
    <row r="1382">
      <c r="A1382" s="8" t="s">
        <v>30476</v>
      </c>
    </row>
    <row r="1383">
      <c r="A1383" s="8" t="s">
        <v>30476</v>
      </c>
    </row>
    <row r="1384">
      <c r="A1384" s="8" t="s">
        <v>30476</v>
      </c>
    </row>
    <row r="1385">
      <c r="A1385" s="8" t="s">
        <v>30478</v>
      </c>
    </row>
    <row r="1386">
      <c r="A1386" s="8" t="s">
        <v>30481</v>
      </c>
    </row>
    <row r="1387">
      <c r="A1387" s="8" t="s">
        <v>30483</v>
      </c>
    </row>
    <row r="1388">
      <c r="A1388" s="8" t="s">
        <v>30486</v>
      </c>
    </row>
    <row r="1389">
      <c r="A1389" s="8" t="s">
        <v>30488</v>
      </c>
    </row>
    <row r="1390">
      <c r="A1390" s="8" t="s">
        <v>30488</v>
      </c>
    </row>
    <row r="1391">
      <c r="A1391" s="8" t="s">
        <v>30490</v>
      </c>
    </row>
    <row r="1392">
      <c r="A1392" s="8" t="s">
        <v>30492</v>
      </c>
    </row>
    <row r="1393">
      <c r="A1393" s="8" t="s">
        <v>30492</v>
      </c>
    </row>
    <row r="1394">
      <c r="A1394" s="8" t="s">
        <v>30494</v>
      </c>
    </row>
    <row r="1395">
      <c r="A1395" s="8" t="s">
        <v>30497</v>
      </c>
    </row>
    <row r="1396">
      <c r="A1396" s="8" t="s">
        <v>30499</v>
      </c>
    </row>
    <row r="1397">
      <c r="A1397" s="8" t="s">
        <v>30501</v>
      </c>
    </row>
    <row r="1398">
      <c r="A1398" s="8" t="s">
        <v>30504</v>
      </c>
    </row>
    <row r="1399">
      <c r="A1399" s="8" t="s">
        <v>30506</v>
      </c>
    </row>
    <row r="1400">
      <c r="A1400" s="8" t="s">
        <v>30508</v>
      </c>
    </row>
    <row r="1401">
      <c r="A1401" s="8" t="s">
        <v>30510</v>
      </c>
    </row>
    <row r="1402">
      <c r="A1402" s="8" t="s">
        <v>30513</v>
      </c>
    </row>
    <row r="1403">
      <c r="A1403" s="8" t="s">
        <v>30515</v>
      </c>
    </row>
    <row r="1404">
      <c r="A1404" s="8" t="s">
        <v>30518</v>
      </c>
    </row>
    <row r="1405">
      <c r="A1405" s="8" t="s">
        <v>30520</v>
      </c>
    </row>
    <row r="1406">
      <c r="A1406" s="8" t="s">
        <v>30522</v>
      </c>
    </row>
    <row r="1407">
      <c r="A1407" s="8" t="s">
        <v>30525</v>
      </c>
    </row>
    <row r="1408">
      <c r="A1408" s="8" t="s">
        <v>30527</v>
      </c>
    </row>
    <row r="1409">
      <c r="A1409" s="8" t="s">
        <v>30529</v>
      </c>
    </row>
    <row r="1410">
      <c r="A1410" s="8" t="s">
        <v>30532</v>
      </c>
    </row>
    <row r="1411">
      <c r="A1411" s="8" t="s">
        <v>30532</v>
      </c>
    </row>
    <row r="1412">
      <c r="A1412" s="8" t="s">
        <v>30532</v>
      </c>
    </row>
    <row r="1413">
      <c r="A1413" s="8" t="s">
        <v>30534</v>
      </c>
    </row>
    <row r="1414">
      <c r="A1414" s="8" t="s">
        <v>30536</v>
      </c>
    </row>
    <row r="1415">
      <c r="A1415" s="8" t="s">
        <v>30538</v>
      </c>
    </row>
    <row r="1416">
      <c r="A1416" s="8" t="s">
        <v>30538</v>
      </c>
    </row>
    <row r="1417">
      <c r="A1417" s="8" t="s">
        <v>30540</v>
      </c>
    </row>
    <row r="1418">
      <c r="A1418" s="8" t="s">
        <v>30542</v>
      </c>
    </row>
    <row r="1419">
      <c r="A1419" s="8" t="s">
        <v>30542</v>
      </c>
    </row>
    <row r="1420">
      <c r="A1420" s="8" t="s">
        <v>30542</v>
      </c>
    </row>
    <row r="1421">
      <c r="A1421" s="8" t="s">
        <v>30545</v>
      </c>
    </row>
    <row r="1422">
      <c r="A1422" s="8" t="s">
        <v>30547</v>
      </c>
    </row>
    <row r="1423">
      <c r="A1423" s="8" t="s">
        <v>30549</v>
      </c>
    </row>
    <row r="1424">
      <c r="A1424" s="8" t="s">
        <v>30552</v>
      </c>
    </row>
    <row r="1425">
      <c r="A1425" s="8" t="s">
        <v>30554</v>
      </c>
    </row>
    <row r="1426">
      <c r="A1426" s="8" t="s">
        <v>30556</v>
      </c>
    </row>
    <row r="1427">
      <c r="A1427" s="8" t="s">
        <v>30559</v>
      </c>
    </row>
    <row r="1428">
      <c r="A1428" s="8" t="s">
        <v>30561</v>
      </c>
    </row>
    <row r="1429">
      <c r="A1429" s="8" t="s">
        <v>30563</v>
      </c>
    </row>
    <row r="1430">
      <c r="A1430" s="8" t="s">
        <v>30563</v>
      </c>
    </row>
    <row r="1431">
      <c r="A1431" s="8" t="s">
        <v>30563</v>
      </c>
    </row>
    <row r="1432">
      <c r="A1432" s="8" t="s">
        <v>30563</v>
      </c>
    </row>
    <row r="1433">
      <c r="A1433" s="8" t="s">
        <v>30565</v>
      </c>
    </row>
    <row r="1434">
      <c r="A1434" s="8" t="s">
        <v>30568</v>
      </c>
    </row>
    <row r="1435">
      <c r="A1435" s="8" t="s">
        <v>30570</v>
      </c>
    </row>
    <row r="1436">
      <c r="A1436" s="8" t="s">
        <v>30572</v>
      </c>
    </row>
    <row r="1437">
      <c r="A1437" s="8" t="s">
        <v>30574</v>
      </c>
    </row>
    <row r="1438">
      <c r="A1438" s="8" t="s">
        <v>30574</v>
      </c>
    </row>
    <row r="1439">
      <c r="A1439" s="8" t="s">
        <v>30574</v>
      </c>
    </row>
    <row r="1440">
      <c r="A1440" s="8" t="s">
        <v>30574</v>
      </c>
    </row>
    <row r="1441">
      <c r="A1441" s="8" t="s">
        <v>30574</v>
      </c>
    </row>
    <row r="1442">
      <c r="A1442" s="8" t="s">
        <v>30574</v>
      </c>
    </row>
    <row r="1443">
      <c r="A1443" s="8" t="s">
        <v>30576</v>
      </c>
    </row>
    <row r="1444">
      <c r="A1444" s="8" t="s">
        <v>30579</v>
      </c>
    </row>
    <row r="1445">
      <c r="A1445" s="8" t="s">
        <v>30579</v>
      </c>
    </row>
    <row r="1446">
      <c r="A1446" s="8" t="s">
        <v>30581</v>
      </c>
    </row>
    <row r="1447">
      <c r="A1447" s="8" t="s">
        <v>30581</v>
      </c>
    </row>
    <row r="1448">
      <c r="A1448" s="8" t="s">
        <v>30583</v>
      </c>
    </row>
    <row r="1449">
      <c r="A1449" s="8" t="s">
        <v>30583</v>
      </c>
    </row>
    <row r="1450">
      <c r="A1450" s="8" t="s">
        <v>30583</v>
      </c>
    </row>
    <row r="1451">
      <c r="A1451" s="8" t="s">
        <v>30586</v>
      </c>
    </row>
    <row r="1452">
      <c r="A1452" s="8" t="s">
        <v>30588</v>
      </c>
    </row>
    <row r="1453">
      <c r="A1453" s="8" t="s">
        <v>30588</v>
      </c>
    </row>
    <row r="1454">
      <c r="A1454" s="8" t="s">
        <v>30588</v>
      </c>
    </row>
    <row r="1455">
      <c r="A1455" s="8" t="s">
        <v>30590</v>
      </c>
    </row>
    <row r="1456">
      <c r="A1456" s="8" t="s">
        <v>30593</v>
      </c>
    </row>
    <row r="1457">
      <c r="A1457" s="8" t="s">
        <v>30595</v>
      </c>
    </row>
    <row r="1458">
      <c r="A1458" s="8" t="s">
        <v>30598</v>
      </c>
    </row>
    <row r="1459">
      <c r="A1459" s="8" t="s">
        <v>30598</v>
      </c>
    </row>
    <row r="1460">
      <c r="A1460" s="8" t="s">
        <v>30600</v>
      </c>
    </row>
    <row r="1461">
      <c r="A1461" s="8" t="s">
        <v>30600</v>
      </c>
    </row>
    <row r="1462">
      <c r="A1462" s="8" t="s">
        <v>30602</v>
      </c>
    </row>
    <row r="1463">
      <c r="A1463" s="8" t="s">
        <v>30602</v>
      </c>
    </row>
    <row r="1464">
      <c r="A1464" s="8" t="s">
        <v>30604</v>
      </c>
    </row>
    <row r="1465">
      <c r="A1465" s="8" t="s">
        <v>30607</v>
      </c>
    </row>
    <row r="1466">
      <c r="A1466" s="8" t="s">
        <v>30609</v>
      </c>
    </row>
    <row r="1467">
      <c r="A1467" s="8" t="s">
        <v>30609</v>
      </c>
    </row>
    <row r="1468">
      <c r="A1468" s="8" t="s">
        <v>30612</v>
      </c>
    </row>
    <row r="1469">
      <c r="A1469" s="8" t="s">
        <v>30614</v>
      </c>
    </row>
    <row r="1470">
      <c r="A1470" s="8" t="s">
        <v>30616</v>
      </c>
    </row>
    <row r="1471">
      <c r="A1471" s="8" t="s">
        <v>30616</v>
      </c>
    </row>
    <row r="1472">
      <c r="A1472" s="8" t="s">
        <v>30616</v>
      </c>
    </row>
    <row r="1473">
      <c r="A1473" s="8" t="s">
        <v>30616</v>
      </c>
    </row>
    <row r="1474">
      <c r="A1474" s="8" t="s">
        <v>30618</v>
      </c>
    </row>
    <row r="1475">
      <c r="A1475" s="8" t="s">
        <v>30621</v>
      </c>
    </row>
    <row r="1476">
      <c r="A1476" s="8" t="s">
        <v>30623</v>
      </c>
    </row>
    <row r="1477">
      <c r="A1477" s="8" t="s">
        <v>30626</v>
      </c>
    </row>
    <row r="1478">
      <c r="A1478" s="8" t="s">
        <v>30628</v>
      </c>
    </row>
    <row r="1479">
      <c r="A1479" s="8" t="s">
        <v>30630</v>
      </c>
    </row>
    <row r="1480">
      <c r="A1480" s="8" t="s">
        <v>30633</v>
      </c>
    </row>
    <row r="1481">
      <c r="A1481" s="8" t="s">
        <v>30635</v>
      </c>
    </row>
    <row r="1482">
      <c r="A1482" s="8" t="s">
        <v>30635</v>
      </c>
    </row>
    <row r="1483">
      <c r="A1483" s="8" t="s">
        <v>30638</v>
      </c>
    </row>
    <row r="1484">
      <c r="A1484" s="8" t="s">
        <v>30638</v>
      </c>
    </row>
    <row r="1485">
      <c r="A1485" s="8" t="s">
        <v>30640</v>
      </c>
    </row>
    <row r="1486">
      <c r="A1486" s="8" t="s">
        <v>30640</v>
      </c>
    </row>
    <row r="1487">
      <c r="A1487" s="8" t="s">
        <v>30642</v>
      </c>
    </row>
    <row r="1488">
      <c r="A1488" s="8" t="s">
        <v>30645</v>
      </c>
    </row>
    <row r="1489">
      <c r="A1489" s="8" t="s">
        <v>30647</v>
      </c>
    </row>
    <row r="1490">
      <c r="A1490" s="8" t="s">
        <v>30649</v>
      </c>
    </row>
    <row r="1491">
      <c r="A1491" s="8" t="s">
        <v>30649</v>
      </c>
    </row>
    <row r="1492">
      <c r="A1492" s="8" t="s">
        <v>30651</v>
      </c>
    </row>
    <row r="1493">
      <c r="A1493" s="8" t="s">
        <v>30654</v>
      </c>
    </row>
    <row r="1494">
      <c r="A1494" s="8" t="s">
        <v>30654</v>
      </c>
    </row>
    <row r="1495">
      <c r="A1495" s="8" t="s">
        <v>30656</v>
      </c>
    </row>
    <row r="1496">
      <c r="A1496" s="8" t="s">
        <v>30658</v>
      </c>
    </row>
    <row r="1497">
      <c r="A1497" s="8" t="s">
        <v>30658</v>
      </c>
    </row>
    <row r="1498">
      <c r="A1498" s="8" t="s">
        <v>30658</v>
      </c>
    </row>
    <row r="1499">
      <c r="A1499" s="8" t="s">
        <v>30659</v>
      </c>
    </row>
    <row r="1500">
      <c r="A1500" s="8" t="s">
        <v>30661</v>
      </c>
    </row>
    <row r="1501">
      <c r="A1501" s="8" t="s">
        <v>30664</v>
      </c>
    </row>
    <row r="1502">
      <c r="A1502" s="8" t="s">
        <v>30666</v>
      </c>
    </row>
    <row r="1503">
      <c r="A1503" s="8" t="s">
        <v>30669</v>
      </c>
    </row>
    <row r="1504">
      <c r="A1504" s="8" t="s">
        <v>30671</v>
      </c>
    </row>
    <row r="1505">
      <c r="A1505" s="8" t="s">
        <v>30673</v>
      </c>
    </row>
    <row r="1506">
      <c r="A1506" s="8" t="s">
        <v>30676</v>
      </c>
    </row>
    <row r="1507">
      <c r="A1507" s="8" t="s">
        <v>30678</v>
      </c>
    </row>
    <row r="1508">
      <c r="A1508" s="8" t="s">
        <v>30680</v>
      </c>
    </row>
    <row r="1509">
      <c r="A1509" s="8" t="s">
        <v>30680</v>
      </c>
    </row>
    <row r="1510">
      <c r="A1510" s="8" t="s">
        <v>30682</v>
      </c>
    </row>
    <row r="1511">
      <c r="A1511" s="8" t="s">
        <v>30684</v>
      </c>
    </row>
    <row r="1512">
      <c r="A1512" s="8" t="s">
        <v>30684</v>
      </c>
    </row>
    <row r="1513">
      <c r="A1513" s="8" t="s">
        <v>30684</v>
      </c>
    </row>
    <row r="1514">
      <c r="A1514" s="8" t="s">
        <v>30686</v>
      </c>
    </row>
    <row r="1515">
      <c r="A1515" s="8" t="s">
        <v>30689</v>
      </c>
    </row>
    <row r="1516">
      <c r="A1516" s="8" t="s">
        <v>30689</v>
      </c>
    </row>
    <row r="1517">
      <c r="A1517" s="8" t="s">
        <v>30691</v>
      </c>
    </row>
    <row r="1518">
      <c r="A1518" s="8" t="s">
        <v>30694</v>
      </c>
    </row>
    <row r="1519">
      <c r="A1519" s="8" t="s">
        <v>30696</v>
      </c>
    </row>
    <row r="1520">
      <c r="A1520" s="8" t="s">
        <v>30698</v>
      </c>
    </row>
    <row r="1521">
      <c r="A1521" s="8" t="s">
        <v>30698</v>
      </c>
    </row>
    <row r="1522">
      <c r="A1522" s="8" t="s">
        <v>30700</v>
      </c>
    </row>
    <row r="1523">
      <c r="A1523" s="8" t="s">
        <v>30703</v>
      </c>
    </row>
    <row r="1524">
      <c r="A1524" s="8" t="s">
        <v>30703</v>
      </c>
    </row>
    <row r="1525">
      <c r="A1525" s="8" t="s">
        <v>30705</v>
      </c>
    </row>
    <row r="1526">
      <c r="A1526" s="8" t="s">
        <v>30705</v>
      </c>
    </row>
    <row r="1527">
      <c r="A1527" s="8" t="s">
        <v>30705</v>
      </c>
    </row>
    <row r="1528">
      <c r="A1528" s="8" t="s">
        <v>30707</v>
      </c>
    </row>
    <row r="1529">
      <c r="A1529" s="8" t="s">
        <v>30710</v>
      </c>
    </row>
    <row r="1530">
      <c r="A1530" s="8" t="s">
        <v>30712</v>
      </c>
    </row>
    <row r="1531">
      <c r="A1531" s="8" t="s">
        <v>30714</v>
      </c>
    </row>
    <row r="1532">
      <c r="A1532" s="8" t="s">
        <v>30714</v>
      </c>
    </row>
    <row r="1533">
      <c r="A1533" s="8" t="s">
        <v>30716</v>
      </c>
    </row>
    <row r="1534">
      <c r="A1534" s="8" t="s">
        <v>30716</v>
      </c>
    </row>
    <row r="1535">
      <c r="A1535" s="8" t="s">
        <v>30718</v>
      </c>
    </row>
    <row r="1536">
      <c r="A1536" s="8" t="s">
        <v>30718</v>
      </c>
    </row>
    <row r="1537">
      <c r="A1537" s="8" t="s">
        <v>30721</v>
      </c>
    </row>
    <row r="1538">
      <c r="A1538" s="8" t="s">
        <v>30721</v>
      </c>
    </row>
    <row r="1539">
      <c r="A1539" s="8" t="s">
        <v>30723</v>
      </c>
    </row>
    <row r="1540">
      <c r="A1540" s="8" t="s">
        <v>30725</v>
      </c>
    </row>
    <row r="1541">
      <c r="A1541" s="8" t="s">
        <v>30725</v>
      </c>
    </row>
    <row r="1542">
      <c r="A1542" s="8" t="s">
        <v>30727</v>
      </c>
    </row>
    <row r="1543">
      <c r="A1543" s="8" t="s">
        <v>30729</v>
      </c>
    </row>
    <row r="1544">
      <c r="A1544" s="8" t="s">
        <v>30729</v>
      </c>
    </row>
    <row r="1545">
      <c r="A1545" s="8" t="s">
        <v>30731</v>
      </c>
    </row>
    <row r="1546">
      <c r="A1546" s="8" t="s">
        <v>30734</v>
      </c>
    </row>
    <row r="1547">
      <c r="A1547" s="8" t="s">
        <v>30736</v>
      </c>
    </row>
    <row r="1548">
      <c r="A1548" s="8" t="s">
        <v>30738</v>
      </c>
    </row>
    <row r="1549">
      <c r="A1549" s="8" t="s">
        <v>30740</v>
      </c>
    </row>
    <row r="1550">
      <c r="A1550" s="8" t="s">
        <v>30743</v>
      </c>
    </row>
    <row r="1551">
      <c r="A1551" s="8" t="s">
        <v>30745</v>
      </c>
    </row>
    <row r="1552">
      <c r="A1552" s="8" t="s">
        <v>30747</v>
      </c>
    </row>
    <row r="1553">
      <c r="A1553" s="8" t="s">
        <v>30749</v>
      </c>
    </row>
    <row r="1554">
      <c r="A1554" s="8" t="s">
        <v>30752</v>
      </c>
    </row>
    <row r="1555">
      <c r="A1555" s="8" t="s">
        <v>30754</v>
      </c>
    </row>
    <row r="1556">
      <c r="A1556" s="8" t="s">
        <v>30756</v>
      </c>
    </row>
    <row r="1557">
      <c r="A1557" s="8" t="s">
        <v>30758</v>
      </c>
    </row>
    <row r="1558">
      <c r="A1558" s="8" t="s">
        <v>30760</v>
      </c>
    </row>
    <row r="1559">
      <c r="A1559" s="8" t="s">
        <v>30762</v>
      </c>
    </row>
    <row r="1560">
      <c r="A1560" s="8" t="s">
        <v>30764</v>
      </c>
    </row>
    <row r="1561">
      <c r="A1561" s="8" t="s">
        <v>30764</v>
      </c>
    </row>
    <row r="1562">
      <c r="A1562" s="8" t="s">
        <v>30764</v>
      </c>
    </row>
    <row r="1563">
      <c r="A1563" s="8" t="s">
        <v>30766</v>
      </c>
    </row>
    <row r="1564">
      <c r="A1564" s="8" t="s">
        <v>30766</v>
      </c>
    </row>
    <row r="1565">
      <c r="A1565" s="8" t="s">
        <v>30768</v>
      </c>
    </row>
    <row r="1566">
      <c r="A1566" s="8" t="s">
        <v>30768</v>
      </c>
    </row>
    <row r="1567">
      <c r="A1567" s="8" t="s">
        <v>30768</v>
      </c>
    </row>
    <row r="1568">
      <c r="A1568" s="8" t="s">
        <v>30770</v>
      </c>
    </row>
    <row r="1569">
      <c r="A1569" s="8" t="s">
        <v>30773</v>
      </c>
    </row>
    <row r="1570">
      <c r="A1570" s="8" t="s">
        <v>30775</v>
      </c>
    </row>
    <row r="1571">
      <c r="A1571" s="8" t="s">
        <v>30777</v>
      </c>
    </row>
    <row r="1572">
      <c r="A1572" s="8" t="s">
        <v>30779</v>
      </c>
    </row>
    <row r="1573">
      <c r="A1573" s="8" t="s">
        <v>30781</v>
      </c>
    </row>
    <row r="1574">
      <c r="A1574" s="8" t="s">
        <v>30781</v>
      </c>
    </row>
    <row r="1575">
      <c r="A1575" s="8" t="s">
        <v>30783</v>
      </c>
    </row>
    <row r="1576">
      <c r="A1576" s="8" t="s">
        <v>30785</v>
      </c>
    </row>
    <row r="1577">
      <c r="A1577" s="8" t="s">
        <v>30785</v>
      </c>
    </row>
    <row r="1578">
      <c r="A1578" s="8" t="s">
        <v>30788</v>
      </c>
    </row>
    <row r="1579">
      <c r="A1579" s="8" t="s">
        <v>30790</v>
      </c>
    </row>
    <row r="1580">
      <c r="A1580" s="8" t="s">
        <v>30793</v>
      </c>
    </row>
    <row r="1581">
      <c r="A1581" s="8" t="s">
        <v>30795</v>
      </c>
    </row>
    <row r="1582">
      <c r="A1582" s="8" t="s">
        <v>30797</v>
      </c>
    </row>
    <row r="1583">
      <c r="A1583" s="8" t="s">
        <v>30799</v>
      </c>
    </row>
    <row r="1584">
      <c r="A1584" s="8" t="s">
        <v>30801</v>
      </c>
    </row>
    <row r="1585">
      <c r="A1585" s="8" t="s">
        <v>30801</v>
      </c>
    </row>
    <row r="1586">
      <c r="A1586" s="8" t="s">
        <v>30804</v>
      </c>
    </row>
    <row r="1587">
      <c r="A1587" s="8" t="s">
        <v>30806</v>
      </c>
    </row>
    <row r="1588">
      <c r="A1588" s="8" t="s">
        <v>30807</v>
      </c>
    </row>
    <row r="1589">
      <c r="A1589" s="8" t="s">
        <v>30810</v>
      </c>
    </row>
    <row r="1590">
      <c r="A1590" s="8" t="s">
        <v>30812</v>
      </c>
    </row>
    <row r="1591">
      <c r="A1591" s="8" t="s">
        <v>30814</v>
      </c>
    </row>
    <row r="1592">
      <c r="A1592" s="8" t="s">
        <v>30816</v>
      </c>
    </row>
    <row r="1593">
      <c r="A1593" s="8" t="s">
        <v>30816</v>
      </c>
    </row>
    <row r="1594">
      <c r="A1594" s="8" t="s">
        <v>30816</v>
      </c>
    </row>
    <row r="1595">
      <c r="A1595" s="8" t="s">
        <v>30819</v>
      </c>
    </row>
    <row r="1596">
      <c r="A1596" s="8" t="s">
        <v>30821</v>
      </c>
    </row>
    <row r="1597">
      <c r="A1597" s="8" t="s">
        <v>30823</v>
      </c>
    </row>
    <row r="1598">
      <c r="A1598" s="8" t="s">
        <v>30825</v>
      </c>
    </row>
    <row r="1599">
      <c r="A1599" s="8" t="s">
        <v>30825</v>
      </c>
    </row>
    <row r="1600">
      <c r="A1600" s="8" t="s">
        <v>30825</v>
      </c>
    </row>
    <row r="1601">
      <c r="A1601" s="8" t="s">
        <v>30825</v>
      </c>
    </row>
    <row r="1602">
      <c r="A1602" s="8" t="s">
        <v>30827</v>
      </c>
    </row>
    <row r="1603">
      <c r="A1603" s="8" t="s">
        <v>30827</v>
      </c>
    </row>
    <row r="1604">
      <c r="A1604" s="8" t="s">
        <v>30827</v>
      </c>
    </row>
    <row r="1605">
      <c r="A1605" s="8" t="s">
        <v>30827</v>
      </c>
    </row>
    <row r="1606">
      <c r="A1606" s="8" t="s">
        <v>30827</v>
      </c>
    </row>
    <row r="1607">
      <c r="A1607" s="8" t="s">
        <v>30827</v>
      </c>
    </row>
    <row r="1608">
      <c r="A1608" s="8" t="s">
        <v>30827</v>
      </c>
    </row>
    <row r="1609">
      <c r="A1609" s="8" t="s">
        <v>30827</v>
      </c>
    </row>
    <row r="1610">
      <c r="A1610" s="8" t="s">
        <v>30829</v>
      </c>
    </row>
    <row r="1611">
      <c r="A1611" s="8" t="s">
        <v>30832</v>
      </c>
    </row>
    <row r="1612">
      <c r="A1612" s="8" t="s">
        <v>30832</v>
      </c>
    </row>
    <row r="1613">
      <c r="A1613" s="8" t="s">
        <v>30834</v>
      </c>
    </row>
    <row r="1614">
      <c r="A1614" s="8" t="s">
        <v>30834</v>
      </c>
    </row>
    <row r="1615">
      <c r="A1615" s="8" t="s">
        <v>30834</v>
      </c>
    </row>
    <row r="1616">
      <c r="A1616" s="8" t="s">
        <v>30834</v>
      </c>
    </row>
    <row r="1617">
      <c r="A1617" s="8" t="s">
        <v>30834</v>
      </c>
    </row>
    <row r="1618">
      <c r="A1618" s="8" t="s">
        <v>30834</v>
      </c>
    </row>
    <row r="1619">
      <c r="A1619" s="8" t="s">
        <v>30834</v>
      </c>
    </row>
    <row r="1620">
      <c r="A1620" s="8" t="s">
        <v>30836</v>
      </c>
    </row>
    <row r="1621">
      <c r="A1621" s="8" t="s">
        <v>30839</v>
      </c>
    </row>
    <row r="1622">
      <c r="A1622" s="8" t="s">
        <v>30839</v>
      </c>
    </row>
    <row r="1623">
      <c r="A1623" s="8" t="s">
        <v>30839</v>
      </c>
    </row>
    <row r="1624">
      <c r="A1624" s="8" t="s">
        <v>30841</v>
      </c>
    </row>
    <row r="1625">
      <c r="A1625" s="8" t="s">
        <v>30841</v>
      </c>
    </row>
    <row r="1626">
      <c r="A1626" s="8" t="s">
        <v>30841</v>
      </c>
    </row>
    <row r="1627">
      <c r="A1627" s="8" t="s">
        <v>30843</v>
      </c>
    </row>
    <row r="1628">
      <c r="A1628" s="8" t="s">
        <v>30843</v>
      </c>
    </row>
    <row r="1629">
      <c r="A1629" s="8" t="s">
        <v>30843</v>
      </c>
    </row>
    <row r="1630">
      <c r="A1630" s="8" t="s">
        <v>30843</v>
      </c>
    </row>
    <row r="1631">
      <c r="A1631" s="8" t="s">
        <v>30843</v>
      </c>
    </row>
    <row r="1632">
      <c r="A1632" s="8" t="s">
        <v>30843</v>
      </c>
    </row>
    <row r="1633">
      <c r="A1633" s="8" t="s">
        <v>30843</v>
      </c>
    </row>
    <row r="1634">
      <c r="A1634" s="8" t="s">
        <v>30843</v>
      </c>
    </row>
    <row r="1635">
      <c r="A1635" s="8" t="s">
        <v>30843</v>
      </c>
    </row>
    <row r="1636">
      <c r="A1636" s="8" t="s">
        <v>30843</v>
      </c>
    </row>
    <row r="1637">
      <c r="A1637" s="8" t="s">
        <v>30843</v>
      </c>
    </row>
    <row r="1638">
      <c r="A1638" s="8" t="s">
        <v>30843</v>
      </c>
    </row>
    <row r="1639">
      <c r="A1639" s="8" t="s">
        <v>30843</v>
      </c>
    </row>
    <row r="1640">
      <c r="A1640" s="8" t="s">
        <v>30843</v>
      </c>
    </row>
    <row r="1641">
      <c r="A1641" s="8" t="s">
        <v>30843</v>
      </c>
    </row>
    <row r="1642">
      <c r="A1642" s="8" t="s">
        <v>30843</v>
      </c>
    </row>
    <row r="1643">
      <c r="A1643" s="8" t="s">
        <v>30843</v>
      </c>
    </row>
    <row r="1644">
      <c r="A1644" s="8" t="s">
        <v>30843</v>
      </c>
    </row>
    <row r="1645">
      <c r="A1645" s="8" t="s">
        <v>30843</v>
      </c>
    </row>
    <row r="1646">
      <c r="A1646" s="8" t="s">
        <v>30843</v>
      </c>
    </row>
    <row r="1647">
      <c r="A1647" s="8" t="s">
        <v>30843</v>
      </c>
    </row>
    <row r="1648">
      <c r="A1648" s="8" t="s">
        <v>30843</v>
      </c>
    </row>
    <row r="1649">
      <c r="A1649" s="8" t="s">
        <v>30843</v>
      </c>
    </row>
    <row r="1650">
      <c r="A1650" s="8" t="s">
        <v>30845</v>
      </c>
    </row>
    <row r="1651">
      <c r="A1651" s="8" t="s">
        <v>30847</v>
      </c>
    </row>
    <row r="1652">
      <c r="A1652" s="8" t="s">
        <v>30847</v>
      </c>
    </row>
    <row r="1653">
      <c r="A1653" s="8" t="s">
        <v>30849</v>
      </c>
    </row>
    <row r="1654">
      <c r="A1654" s="8" t="s">
        <v>30849</v>
      </c>
    </row>
    <row r="1655">
      <c r="A1655" s="8" t="s">
        <v>30851</v>
      </c>
    </row>
    <row r="1656">
      <c r="A1656" s="8" t="s">
        <v>30853</v>
      </c>
    </row>
    <row r="1657">
      <c r="A1657" s="8" t="s">
        <v>30856</v>
      </c>
    </row>
    <row r="1658">
      <c r="A1658" s="8" t="s">
        <v>30856</v>
      </c>
    </row>
    <row r="1659">
      <c r="A1659" s="8" t="s">
        <v>30858</v>
      </c>
    </row>
    <row r="1660">
      <c r="A1660" s="8" t="s">
        <v>30858</v>
      </c>
    </row>
    <row r="1661">
      <c r="A1661" s="8" t="s">
        <v>30861</v>
      </c>
    </row>
    <row r="1662">
      <c r="A1662" s="8" t="s">
        <v>30863</v>
      </c>
    </row>
    <row r="1663">
      <c r="A1663" s="8" t="s">
        <v>30865</v>
      </c>
    </row>
    <row r="1664">
      <c r="A1664" s="8" t="s">
        <v>30867</v>
      </c>
    </row>
    <row r="1665">
      <c r="A1665" s="8" t="s">
        <v>30867</v>
      </c>
    </row>
    <row r="1666">
      <c r="A1666" s="8" t="s">
        <v>30870</v>
      </c>
    </row>
    <row r="1667">
      <c r="A1667" s="8" t="s">
        <v>30872</v>
      </c>
    </row>
    <row r="1668">
      <c r="A1668" s="8" t="s">
        <v>30872</v>
      </c>
    </row>
    <row r="1669">
      <c r="A1669" s="8" t="s">
        <v>30874</v>
      </c>
    </row>
    <row r="1670">
      <c r="A1670" s="8" t="s">
        <v>30877</v>
      </c>
    </row>
    <row r="1671">
      <c r="A1671" s="8" t="s">
        <v>30879</v>
      </c>
    </row>
    <row r="1672">
      <c r="A1672" s="8" t="s">
        <v>30882</v>
      </c>
    </row>
    <row r="1673">
      <c r="A1673" s="8" t="s">
        <v>30884</v>
      </c>
    </row>
    <row r="1674">
      <c r="A1674" s="8" t="s">
        <v>30887</v>
      </c>
    </row>
    <row r="1675">
      <c r="A1675" s="8" t="s">
        <v>30889</v>
      </c>
    </row>
    <row r="1676">
      <c r="A1676" s="8" t="s">
        <v>30889</v>
      </c>
    </row>
    <row r="1677">
      <c r="A1677" s="8" t="s">
        <v>30892</v>
      </c>
    </row>
    <row r="1678">
      <c r="A1678" s="8" t="s">
        <v>30894</v>
      </c>
    </row>
    <row r="1679">
      <c r="A1679" s="8" t="s">
        <v>30894</v>
      </c>
    </row>
    <row r="1680">
      <c r="A1680" s="8" t="s">
        <v>30896</v>
      </c>
    </row>
    <row r="1681">
      <c r="A1681" s="8" t="s">
        <v>30898</v>
      </c>
    </row>
    <row r="1682">
      <c r="A1682" s="8" t="s">
        <v>30900</v>
      </c>
    </row>
    <row r="1683">
      <c r="A1683" s="8" t="s">
        <v>30902</v>
      </c>
    </row>
    <row r="1684">
      <c r="A1684" s="8" t="s">
        <v>30902</v>
      </c>
    </row>
    <row r="1685">
      <c r="A1685" s="8" t="s">
        <v>30905</v>
      </c>
    </row>
    <row r="1686">
      <c r="A1686" s="8" t="s">
        <v>30907</v>
      </c>
    </row>
    <row r="1687">
      <c r="A1687" s="8" t="s">
        <v>30909</v>
      </c>
    </row>
    <row r="1688">
      <c r="A1688" s="8" t="s">
        <v>30909</v>
      </c>
    </row>
    <row r="1689">
      <c r="A1689" s="8" t="s">
        <v>30909</v>
      </c>
    </row>
    <row r="1690">
      <c r="A1690" s="8" t="s">
        <v>30909</v>
      </c>
    </row>
    <row r="1691">
      <c r="A1691" s="8" t="s">
        <v>30909</v>
      </c>
    </row>
    <row r="1692">
      <c r="A1692" s="8" t="s">
        <v>30912</v>
      </c>
    </row>
    <row r="1693">
      <c r="A1693" s="8" t="s">
        <v>30912</v>
      </c>
    </row>
    <row r="1694">
      <c r="A1694" s="8" t="s">
        <v>30914</v>
      </c>
    </row>
    <row r="1695">
      <c r="A1695" s="8" t="s">
        <v>30916</v>
      </c>
    </row>
    <row r="1696">
      <c r="A1696" s="8" t="s">
        <v>30919</v>
      </c>
    </row>
    <row r="1697">
      <c r="A1697" s="8" t="s">
        <v>30919</v>
      </c>
    </row>
    <row r="1698">
      <c r="A1698" s="8" t="s">
        <v>30921</v>
      </c>
    </row>
    <row r="1699">
      <c r="A1699" s="8" t="s">
        <v>30921</v>
      </c>
    </row>
    <row r="1700">
      <c r="A1700" s="8" t="s">
        <v>30923</v>
      </c>
    </row>
    <row r="1701">
      <c r="A1701" s="8" t="s">
        <v>30923</v>
      </c>
    </row>
    <row r="1702">
      <c r="A1702" s="8" t="s">
        <v>30926</v>
      </c>
    </row>
    <row r="1703">
      <c r="A1703" s="8" t="s">
        <v>30928</v>
      </c>
    </row>
    <row r="1704">
      <c r="A1704" s="8" t="s">
        <v>30930</v>
      </c>
    </row>
    <row r="1705">
      <c r="A1705" s="8" t="s">
        <v>30932</v>
      </c>
    </row>
    <row r="1706">
      <c r="A1706" s="8" t="s">
        <v>30935</v>
      </c>
    </row>
    <row r="1707">
      <c r="A1707" s="8" t="s">
        <v>30935</v>
      </c>
    </row>
    <row r="1708">
      <c r="A1708" s="8" t="s">
        <v>30935</v>
      </c>
    </row>
    <row r="1709">
      <c r="A1709" s="8" t="s">
        <v>30937</v>
      </c>
    </row>
    <row r="1710">
      <c r="A1710" s="8" t="s">
        <v>30937</v>
      </c>
    </row>
    <row r="1711">
      <c r="A1711" s="8" t="s">
        <v>30937</v>
      </c>
    </row>
    <row r="1712">
      <c r="A1712" s="8" t="s">
        <v>30937</v>
      </c>
    </row>
    <row r="1713">
      <c r="A1713" s="8" t="s">
        <v>30937</v>
      </c>
    </row>
    <row r="1714">
      <c r="A1714" s="8" t="s">
        <v>30937</v>
      </c>
    </row>
    <row r="1715">
      <c r="A1715" s="8" t="s">
        <v>30939</v>
      </c>
    </row>
    <row r="1716">
      <c r="A1716" s="8" t="s">
        <v>30939</v>
      </c>
    </row>
    <row r="1717">
      <c r="A1717" s="8" t="s">
        <v>30939</v>
      </c>
    </row>
    <row r="1718">
      <c r="A1718" s="8" t="s">
        <v>30939</v>
      </c>
    </row>
    <row r="1719">
      <c r="A1719" s="8" t="s">
        <v>30939</v>
      </c>
    </row>
    <row r="1720">
      <c r="A1720" s="8" t="s">
        <v>30939</v>
      </c>
    </row>
    <row r="1721">
      <c r="A1721" s="8" t="s">
        <v>30941</v>
      </c>
    </row>
    <row r="1722">
      <c r="A1722" s="8" t="s">
        <v>30944</v>
      </c>
    </row>
    <row r="1723">
      <c r="A1723" s="8" t="s">
        <v>30944</v>
      </c>
    </row>
    <row r="1724">
      <c r="A1724" s="8" t="s">
        <v>30944</v>
      </c>
    </row>
    <row r="1725">
      <c r="A1725" s="8" t="s">
        <v>30944</v>
      </c>
    </row>
    <row r="1726">
      <c r="A1726" s="8" t="s">
        <v>30944</v>
      </c>
    </row>
    <row r="1727">
      <c r="A1727" s="8" t="s">
        <v>30944</v>
      </c>
    </row>
    <row r="1728">
      <c r="A1728" s="8" t="s">
        <v>30946</v>
      </c>
    </row>
    <row r="1729">
      <c r="A1729" s="8" t="s">
        <v>30946</v>
      </c>
    </row>
    <row r="1730">
      <c r="A1730" s="8" t="s">
        <v>30946</v>
      </c>
    </row>
    <row r="1731">
      <c r="A1731" s="8" t="s">
        <v>30946</v>
      </c>
    </row>
    <row r="1732">
      <c r="A1732" s="8" t="s">
        <v>30946</v>
      </c>
    </row>
    <row r="1733">
      <c r="A1733" s="8" t="s">
        <v>30946</v>
      </c>
    </row>
    <row r="1734">
      <c r="A1734" s="8" t="s">
        <v>30949</v>
      </c>
    </row>
    <row r="1735">
      <c r="A1735" s="8" t="s">
        <v>30949</v>
      </c>
    </row>
    <row r="1736">
      <c r="A1736" s="8" t="s">
        <v>30951</v>
      </c>
    </row>
    <row r="1737">
      <c r="A1737" s="8" t="s">
        <v>30951</v>
      </c>
    </row>
    <row r="1738">
      <c r="A1738" s="8" t="s">
        <v>30951</v>
      </c>
    </row>
    <row r="1739">
      <c r="A1739" s="8" t="s">
        <v>30951</v>
      </c>
    </row>
    <row r="1740">
      <c r="A1740" s="8" t="s">
        <v>30951</v>
      </c>
    </row>
    <row r="1741">
      <c r="A1741" s="8" t="s">
        <v>30951</v>
      </c>
    </row>
    <row r="1742">
      <c r="A1742" s="8" t="s">
        <v>30951</v>
      </c>
    </row>
    <row r="1743">
      <c r="A1743" s="8" t="s">
        <v>30951</v>
      </c>
    </row>
    <row r="1744">
      <c r="A1744" s="8" t="s">
        <v>30953</v>
      </c>
    </row>
    <row r="1745">
      <c r="A1745" s="8" t="s">
        <v>30953</v>
      </c>
    </row>
    <row r="1746">
      <c r="A1746" s="8" t="s">
        <v>30953</v>
      </c>
    </row>
    <row r="1747">
      <c r="A1747" s="8" t="s">
        <v>30953</v>
      </c>
    </row>
    <row r="1748">
      <c r="A1748" s="8" t="s">
        <v>30953</v>
      </c>
    </row>
    <row r="1749">
      <c r="A1749" s="8" t="s">
        <v>30953</v>
      </c>
    </row>
    <row r="1750">
      <c r="A1750" s="8" t="s">
        <v>30955</v>
      </c>
    </row>
    <row r="1751">
      <c r="A1751" s="8" t="s">
        <v>30955</v>
      </c>
    </row>
    <row r="1752">
      <c r="A1752" s="8" t="s">
        <v>30955</v>
      </c>
    </row>
    <row r="1753">
      <c r="A1753" s="8" t="s">
        <v>30955</v>
      </c>
    </row>
    <row r="1754">
      <c r="A1754" s="8" t="s">
        <v>30955</v>
      </c>
    </row>
    <row r="1755">
      <c r="A1755" s="8" t="s">
        <v>30955</v>
      </c>
    </row>
    <row r="1756">
      <c r="A1756" s="8" t="s">
        <v>30958</v>
      </c>
    </row>
    <row r="1757">
      <c r="A1757" s="8" t="s">
        <v>30958</v>
      </c>
    </row>
    <row r="1758">
      <c r="A1758" s="8" t="s">
        <v>30960</v>
      </c>
    </row>
    <row r="1759">
      <c r="A1759" s="8" t="s">
        <v>30962</v>
      </c>
    </row>
    <row r="1760">
      <c r="A1760" s="8" t="s">
        <v>30965</v>
      </c>
    </row>
    <row r="1761">
      <c r="A1761" s="8" t="s">
        <v>30967</v>
      </c>
    </row>
    <row r="1762">
      <c r="A1762" s="8" t="s">
        <v>30969</v>
      </c>
    </row>
    <row r="1763">
      <c r="A1763" s="8" t="s">
        <v>30971</v>
      </c>
    </row>
    <row r="1764">
      <c r="A1764" s="8" t="s">
        <v>30973</v>
      </c>
    </row>
    <row r="1765">
      <c r="A1765" s="8" t="s">
        <v>30975</v>
      </c>
    </row>
    <row r="1766">
      <c r="A1766" s="8" t="s">
        <v>30977</v>
      </c>
    </row>
    <row r="1767">
      <c r="A1767" s="8" t="s">
        <v>30977</v>
      </c>
    </row>
    <row r="1768">
      <c r="A1768" s="8" t="s">
        <v>30977</v>
      </c>
    </row>
    <row r="1769">
      <c r="A1769" s="8" t="s">
        <v>30977</v>
      </c>
    </row>
    <row r="1770">
      <c r="A1770" s="8" t="s">
        <v>30979</v>
      </c>
    </row>
    <row r="1771">
      <c r="A1771" s="8" t="s">
        <v>30981</v>
      </c>
    </row>
    <row r="1772">
      <c r="A1772" s="8" t="s">
        <v>30984</v>
      </c>
    </row>
    <row r="1773">
      <c r="A1773" s="8" t="s">
        <v>30986</v>
      </c>
    </row>
    <row r="1774">
      <c r="A1774" s="8" t="s">
        <v>30986</v>
      </c>
    </row>
    <row r="1775">
      <c r="A1775" s="8" t="s">
        <v>30986</v>
      </c>
    </row>
    <row r="1776">
      <c r="A1776" s="8" t="s">
        <v>30986</v>
      </c>
    </row>
    <row r="1777">
      <c r="A1777" s="8" t="s">
        <v>30986</v>
      </c>
    </row>
    <row r="1778">
      <c r="A1778" s="8" t="s">
        <v>30986</v>
      </c>
    </row>
    <row r="1779">
      <c r="A1779" s="8" t="s">
        <v>30986</v>
      </c>
    </row>
    <row r="1780">
      <c r="A1780" s="8" t="s">
        <v>30986</v>
      </c>
    </row>
    <row r="1781">
      <c r="A1781" s="8" t="s">
        <v>30986</v>
      </c>
    </row>
    <row r="1782">
      <c r="A1782" s="8" t="s">
        <v>30986</v>
      </c>
    </row>
    <row r="1783">
      <c r="A1783" s="8" t="s">
        <v>30988</v>
      </c>
    </row>
    <row r="1784">
      <c r="A1784" s="8" t="s">
        <v>30991</v>
      </c>
    </row>
    <row r="1785">
      <c r="A1785" s="8" t="s">
        <v>30991</v>
      </c>
    </row>
    <row r="1786">
      <c r="A1786" s="8" t="s">
        <v>30991</v>
      </c>
    </row>
    <row r="1787">
      <c r="A1787" s="8" t="s">
        <v>30993</v>
      </c>
    </row>
    <row r="1788">
      <c r="A1788" s="8" t="s">
        <v>30993</v>
      </c>
    </row>
    <row r="1789">
      <c r="A1789" s="8" t="s">
        <v>30993</v>
      </c>
    </row>
    <row r="1790">
      <c r="A1790" s="8" t="s">
        <v>30995</v>
      </c>
    </row>
    <row r="1791">
      <c r="A1791" s="8" t="s">
        <v>30995</v>
      </c>
    </row>
    <row r="1792">
      <c r="A1792" s="8" t="s">
        <v>30995</v>
      </c>
    </row>
    <row r="1793">
      <c r="A1793" s="8" t="s">
        <v>30995</v>
      </c>
    </row>
    <row r="1794">
      <c r="A1794" s="8" t="s">
        <v>30997</v>
      </c>
    </row>
    <row r="1795">
      <c r="A1795" s="8" t="s">
        <v>30997</v>
      </c>
    </row>
    <row r="1796">
      <c r="A1796" s="8" t="s">
        <v>30997</v>
      </c>
    </row>
    <row r="1797">
      <c r="A1797" s="8" t="s">
        <v>30997</v>
      </c>
    </row>
    <row r="1798">
      <c r="A1798" s="8" t="s">
        <v>30999</v>
      </c>
    </row>
    <row r="1799">
      <c r="A1799" s="8" t="s">
        <v>30999</v>
      </c>
    </row>
    <row r="1800">
      <c r="A1800" s="8" t="s">
        <v>31001</v>
      </c>
    </row>
    <row r="1801">
      <c r="A1801" s="8" t="s">
        <v>31001</v>
      </c>
    </row>
    <row r="1802">
      <c r="A1802" s="8" t="s">
        <v>31001</v>
      </c>
    </row>
    <row r="1803">
      <c r="A1803" s="8" t="s">
        <v>31001</v>
      </c>
    </row>
    <row r="1804">
      <c r="A1804" s="8" t="s">
        <v>31001</v>
      </c>
    </row>
    <row r="1805">
      <c r="A1805" s="8" t="s">
        <v>31001</v>
      </c>
    </row>
    <row r="1806">
      <c r="A1806" s="8" t="s">
        <v>31001</v>
      </c>
    </row>
    <row r="1807">
      <c r="A1807" s="8" t="s">
        <v>31001</v>
      </c>
    </row>
    <row r="1808">
      <c r="A1808" s="8" t="s">
        <v>31003</v>
      </c>
    </row>
    <row r="1809">
      <c r="A1809" s="8" t="s">
        <v>31003</v>
      </c>
    </row>
    <row r="1810">
      <c r="A1810" s="8" t="s">
        <v>31005</v>
      </c>
    </row>
    <row r="1811">
      <c r="A1811" s="8" t="s">
        <v>31005</v>
      </c>
    </row>
    <row r="1812">
      <c r="A1812" s="8" t="s">
        <v>31005</v>
      </c>
    </row>
    <row r="1813">
      <c r="A1813" s="8" t="s">
        <v>31008</v>
      </c>
    </row>
    <row r="1814">
      <c r="A1814" s="8" t="s">
        <v>31008</v>
      </c>
    </row>
    <row r="1815">
      <c r="A1815" s="8" t="s">
        <v>31010</v>
      </c>
    </row>
    <row r="1816">
      <c r="A1816" s="8" t="s">
        <v>31010</v>
      </c>
    </row>
    <row r="1817">
      <c r="A1817" s="8" t="s">
        <v>31012</v>
      </c>
    </row>
    <row r="1818">
      <c r="A1818" s="8" t="s">
        <v>31012</v>
      </c>
    </row>
    <row r="1819">
      <c r="A1819" s="8" t="s">
        <v>31014</v>
      </c>
    </row>
    <row r="1820">
      <c r="A1820" s="8" t="s">
        <v>31014</v>
      </c>
    </row>
    <row r="1821">
      <c r="A1821" s="8" t="s">
        <v>31014</v>
      </c>
    </row>
    <row r="1822">
      <c r="A1822" s="8" t="s">
        <v>31016</v>
      </c>
    </row>
    <row r="1823">
      <c r="A1823" s="8" t="s">
        <v>31016</v>
      </c>
    </row>
    <row r="1824">
      <c r="A1824" s="8" t="s">
        <v>31018</v>
      </c>
    </row>
    <row r="1825">
      <c r="A1825" s="8" t="s">
        <v>31018</v>
      </c>
    </row>
    <row r="1826">
      <c r="A1826" s="8" t="s">
        <v>31020</v>
      </c>
    </row>
    <row r="1827">
      <c r="A1827" s="8" t="s">
        <v>31020</v>
      </c>
    </row>
    <row r="1828">
      <c r="A1828" s="8" t="s">
        <v>31020</v>
      </c>
    </row>
    <row r="1829">
      <c r="A1829" s="8" t="s">
        <v>31020</v>
      </c>
    </row>
    <row r="1830">
      <c r="A1830" s="8" t="s">
        <v>31020</v>
      </c>
    </row>
    <row r="1831">
      <c r="A1831" s="8" t="s">
        <v>31020</v>
      </c>
    </row>
    <row r="1832">
      <c r="A1832" s="8" t="s">
        <v>31020</v>
      </c>
    </row>
    <row r="1833">
      <c r="A1833" s="8" t="s">
        <v>31020</v>
      </c>
    </row>
    <row r="1834">
      <c r="A1834" s="8" t="s">
        <v>31020</v>
      </c>
    </row>
    <row r="1835">
      <c r="A1835" s="8" t="s">
        <v>31020</v>
      </c>
    </row>
    <row r="1836">
      <c r="A1836" s="8" t="s">
        <v>31020</v>
      </c>
    </row>
    <row r="1837">
      <c r="A1837" s="8" t="s">
        <v>31022</v>
      </c>
    </row>
    <row r="1838">
      <c r="A1838" s="8" t="s">
        <v>31022</v>
      </c>
    </row>
    <row r="1839">
      <c r="A1839" s="8" t="s">
        <v>31025</v>
      </c>
    </row>
    <row r="1840">
      <c r="A1840" s="8" t="s">
        <v>31027</v>
      </c>
    </row>
    <row r="1841">
      <c r="A1841" s="8" t="s">
        <v>31030</v>
      </c>
    </row>
    <row r="1842">
      <c r="A1842" s="8" t="s">
        <v>31032</v>
      </c>
    </row>
    <row r="1843">
      <c r="A1843" s="8" t="s">
        <v>31034</v>
      </c>
    </row>
    <row r="1844">
      <c r="A1844" s="8" t="s">
        <v>31036</v>
      </c>
    </row>
    <row r="1845">
      <c r="A1845" s="8" t="s">
        <v>31038</v>
      </c>
    </row>
    <row r="1846">
      <c r="A1846" s="8" t="s">
        <v>31038</v>
      </c>
    </row>
    <row r="1847">
      <c r="A1847" s="8" t="s">
        <v>31040</v>
      </c>
    </row>
    <row r="1848">
      <c r="A1848" s="8" t="s">
        <v>31043</v>
      </c>
    </row>
    <row r="1849">
      <c r="A1849" s="8" t="s">
        <v>31045</v>
      </c>
    </row>
    <row r="1850">
      <c r="A1850" s="8" t="s">
        <v>31047</v>
      </c>
    </row>
    <row r="1851">
      <c r="A1851" s="8" t="s">
        <v>31049</v>
      </c>
    </row>
    <row r="1852">
      <c r="A1852" s="8" t="s">
        <v>31049</v>
      </c>
    </row>
    <row r="1853">
      <c r="A1853" s="8" t="s">
        <v>31049</v>
      </c>
    </row>
    <row r="1854">
      <c r="A1854" s="8" t="s">
        <v>31049</v>
      </c>
    </row>
    <row r="1855">
      <c r="A1855" s="8" t="s">
        <v>31049</v>
      </c>
    </row>
    <row r="1856">
      <c r="A1856" s="8" t="s">
        <v>31051</v>
      </c>
    </row>
    <row r="1857">
      <c r="A1857" s="8" t="s">
        <v>31051</v>
      </c>
    </row>
    <row r="1858">
      <c r="A1858" s="8" t="s">
        <v>31051</v>
      </c>
    </row>
    <row r="1859">
      <c r="A1859" s="8" t="s">
        <v>31051</v>
      </c>
    </row>
    <row r="1860">
      <c r="A1860" s="8" t="s">
        <v>31051</v>
      </c>
    </row>
    <row r="1861">
      <c r="A1861" s="8" t="s">
        <v>31054</v>
      </c>
    </row>
    <row r="1862">
      <c r="A1862" s="8" t="s">
        <v>31056</v>
      </c>
    </row>
    <row r="1863">
      <c r="A1863" s="8" t="s">
        <v>31058</v>
      </c>
    </row>
    <row r="1864">
      <c r="A1864" s="8" t="s">
        <v>31058</v>
      </c>
    </row>
    <row r="1865">
      <c r="A1865" s="8" t="s">
        <v>31058</v>
      </c>
    </row>
    <row r="1866">
      <c r="A1866" s="8" t="s">
        <v>31060</v>
      </c>
    </row>
    <row r="1867">
      <c r="A1867" s="8" t="s">
        <v>31062</v>
      </c>
    </row>
    <row r="1868">
      <c r="A1868" s="8" t="s">
        <v>31062</v>
      </c>
    </row>
    <row r="1869">
      <c r="A1869" s="8" t="s">
        <v>31064</v>
      </c>
    </row>
    <row r="1870">
      <c r="A1870" s="8" t="s">
        <v>31064</v>
      </c>
    </row>
    <row r="1871">
      <c r="A1871" s="8" t="s">
        <v>31064</v>
      </c>
    </row>
    <row r="1872">
      <c r="A1872" s="8" t="s">
        <v>31066</v>
      </c>
    </row>
    <row r="1873">
      <c r="A1873" s="8" t="s">
        <v>31066</v>
      </c>
    </row>
    <row r="1874">
      <c r="A1874" s="8" t="s">
        <v>31066</v>
      </c>
    </row>
    <row r="1875">
      <c r="A1875" s="8" t="s">
        <v>31068</v>
      </c>
    </row>
    <row r="1876">
      <c r="A1876" s="8" t="s">
        <v>31071</v>
      </c>
    </row>
    <row r="1877">
      <c r="A1877" s="8" t="s">
        <v>31073</v>
      </c>
    </row>
    <row r="1878">
      <c r="A1878" s="8" t="s">
        <v>31075</v>
      </c>
    </row>
    <row r="1879">
      <c r="A1879" s="8" t="s">
        <v>31075</v>
      </c>
    </row>
    <row r="1880">
      <c r="A1880" s="8" t="s">
        <v>31078</v>
      </c>
    </row>
    <row r="1881">
      <c r="A1881" s="8" t="s">
        <v>31080</v>
      </c>
    </row>
    <row r="1882">
      <c r="A1882" s="8" t="s">
        <v>31080</v>
      </c>
    </row>
    <row r="1883">
      <c r="A1883" s="8" t="s">
        <v>31080</v>
      </c>
    </row>
    <row r="1884">
      <c r="A1884" s="8" t="s">
        <v>31082</v>
      </c>
    </row>
    <row r="1885">
      <c r="A1885" s="8" t="s">
        <v>31082</v>
      </c>
    </row>
    <row r="1886">
      <c r="A1886" s="8" t="s">
        <v>31082</v>
      </c>
    </row>
    <row r="1887">
      <c r="A1887" s="8" t="s">
        <v>31085</v>
      </c>
    </row>
    <row r="1888">
      <c r="A1888" s="8" t="s">
        <v>31085</v>
      </c>
    </row>
    <row r="1889">
      <c r="A1889" s="8" t="s">
        <v>31087</v>
      </c>
    </row>
    <row r="1890">
      <c r="A1890" s="8" t="s">
        <v>31089</v>
      </c>
    </row>
    <row r="1891">
      <c r="A1891" s="8" t="s">
        <v>31091</v>
      </c>
    </row>
    <row r="1892">
      <c r="A1892" s="8" t="s">
        <v>31091</v>
      </c>
    </row>
    <row r="1893">
      <c r="A1893" s="8" t="s">
        <v>31091</v>
      </c>
    </row>
    <row r="1894">
      <c r="A1894" s="8" t="s">
        <v>31093</v>
      </c>
    </row>
    <row r="1895">
      <c r="A1895" s="8" t="s">
        <v>31095</v>
      </c>
    </row>
    <row r="1896">
      <c r="A1896" s="8" t="s">
        <v>31097</v>
      </c>
    </row>
    <row r="1897">
      <c r="A1897" s="8" t="s">
        <v>31100</v>
      </c>
    </row>
    <row r="1898">
      <c r="A1898" s="8" t="s">
        <v>31102</v>
      </c>
    </row>
    <row r="1899">
      <c r="A1899" s="8" t="s">
        <v>31104</v>
      </c>
    </row>
    <row r="1900">
      <c r="A1900" s="8" t="s">
        <v>31104</v>
      </c>
    </row>
    <row r="1901">
      <c r="A1901" s="8" t="s">
        <v>31104</v>
      </c>
    </row>
    <row r="1902">
      <c r="A1902" s="8" t="s">
        <v>31104</v>
      </c>
    </row>
    <row r="1903">
      <c r="A1903" s="8" t="s">
        <v>31104</v>
      </c>
    </row>
    <row r="1904">
      <c r="A1904" s="8" t="s">
        <v>31104</v>
      </c>
    </row>
    <row r="1905">
      <c r="A1905" s="8" t="s">
        <v>31104</v>
      </c>
    </row>
    <row r="1906">
      <c r="A1906" s="8" t="s">
        <v>31106</v>
      </c>
    </row>
    <row r="1907">
      <c r="A1907" s="8" t="s">
        <v>31106</v>
      </c>
    </row>
    <row r="1908">
      <c r="A1908" s="8" t="s">
        <v>31109</v>
      </c>
    </row>
    <row r="1909">
      <c r="A1909" s="8" t="s">
        <v>31111</v>
      </c>
    </row>
    <row r="1910">
      <c r="A1910" s="8" t="s">
        <v>31113</v>
      </c>
    </row>
    <row r="1911">
      <c r="A1911" s="8" t="s">
        <v>31113</v>
      </c>
    </row>
    <row r="1912">
      <c r="A1912" s="8" t="s">
        <v>31113</v>
      </c>
    </row>
    <row r="1913">
      <c r="A1913" s="8" t="s">
        <v>31115</v>
      </c>
    </row>
    <row r="1914">
      <c r="A1914" s="8" t="s">
        <v>31115</v>
      </c>
    </row>
    <row r="1915">
      <c r="A1915" s="8" t="s">
        <v>31115</v>
      </c>
    </row>
    <row r="1916">
      <c r="A1916" s="8" t="s">
        <v>31117</v>
      </c>
    </row>
    <row r="1917">
      <c r="A1917" s="8" t="s">
        <v>31119</v>
      </c>
    </row>
    <row r="1918">
      <c r="A1918" s="8" t="s">
        <v>31121</v>
      </c>
    </row>
    <row r="1919">
      <c r="A1919" s="8" t="s">
        <v>31121</v>
      </c>
    </row>
    <row r="1920">
      <c r="A1920" s="8" t="s">
        <v>31123</v>
      </c>
    </row>
    <row r="1921">
      <c r="A1921" s="8" t="s">
        <v>31123</v>
      </c>
    </row>
    <row r="1922">
      <c r="A1922" s="8" t="s">
        <v>31123</v>
      </c>
    </row>
    <row r="1923">
      <c r="A1923" s="8" t="s">
        <v>31126</v>
      </c>
    </row>
    <row r="1924">
      <c r="A1924" s="8" t="s">
        <v>31128</v>
      </c>
    </row>
    <row r="1925">
      <c r="A1925" s="8" t="s">
        <v>31128</v>
      </c>
    </row>
    <row r="1926">
      <c r="A1926" s="8" t="s">
        <v>31128</v>
      </c>
    </row>
    <row r="1927">
      <c r="A1927" s="8" t="s">
        <v>31128</v>
      </c>
    </row>
    <row r="1928">
      <c r="A1928" s="8" t="s">
        <v>31128</v>
      </c>
    </row>
    <row r="1929">
      <c r="A1929" s="8" t="s">
        <v>31130</v>
      </c>
    </row>
    <row r="1930">
      <c r="A1930" s="8" t="s">
        <v>31130</v>
      </c>
    </row>
    <row r="1931">
      <c r="A1931" s="8" t="s">
        <v>31130</v>
      </c>
    </row>
    <row r="1932">
      <c r="A1932" s="8" t="s">
        <v>31130</v>
      </c>
    </row>
    <row r="1933">
      <c r="A1933" s="8" t="s">
        <v>31133</v>
      </c>
    </row>
    <row r="1934">
      <c r="A1934" s="8" t="s">
        <v>31135</v>
      </c>
    </row>
    <row r="1935">
      <c r="A1935" s="8" t="s">
        <v>31137</v>
      </c>
    </row>
    <row r="1936">
      <c r="A1936" s="8" t="s">
        <v>31139</v>
      </c>
    </row>
    <row r="1937">
      <c r="A1937" s="8" t="s">
        <v>31142</v>
      </c>
    </row>
    <row r="1938">
      <c r="A1938" s="8" t="s">
        <v>31142</v>
      </c>
    </row>
    <row r="1939">
      <c r="A1939" s="8" t="s">
        <v>31144</v>
      </c>
    </row>
    <row r="1940">
      <c r="A1940" s="8" t="s">
        <v>31144</v>
      </c>
    </row>
    <row r="1941">
      <c r="A1941" s="8" t="s">
        <v>31146</v>
      </c>
    </row>
    <row r="1942">
      <c r="A1942" s="8" t="s">
        <v>31148</v>
      </c>
    </row>
    <row r="1943">
      <c r="A1943" s="8" t="s">
        <v>31148</v>
      </c>
    </row>
    <row r="1944">
      <c r="A1944" s="8" t="s">
        <v>31150</v>
      </c>
    </row>
    <row r="1945">
      <c r="A1945" s="8" t="s">
        <v>31150</v>
      </c>
    </row>
    <row r="1946">
      <c r="A1946" s="8" t="s">
        <v>31150</v>
      </c>
    </row>
    <row r="1947">
      <c r="A1947" s="8" t="s">
        <v>31150</v>
      </c>
    </row>
    <row r="1948">
      <c r="A1948" s="8" t="s">
        <v>31150</v>
      </c>
    </row>
    <row r="1949">
      <c r="A1949" s="8" t="s">
        <v>31150</v>
      </c>
    </row>
    <row r="1950">
      <c r="A1950" s="8" t="s">
        <v>31150</v>
      </c>
    </row>
    <row r="1951">
      <c r="A1951" s="8" t="s">
        <v>31150</v>
      </c>
    </row>
    <row r="1952">
      <c r="A1952" s="8" t="s">
        <v>31150</v>
      </c>
    </row>
    <row r="1953">
      <c r="A1953" s="8" t="s">
        <v>31150</v>
      </c>
    </row>
    <row r="1954">
      <c r="A1954" s="8" t="s">
        <v>31154</v>
      </c>
    </row>
    <row r="1955">
      <c r="A1955" s="8" t="s">
        <v>31157</v>
      </c>
    </row>
    <row r="1956">
      <c r="A1956" s="8" t="s">
        <v>31157</v>
      </c>
    </row>
    <row r="1957">
      <c r="A1957" s="8" t="s">
        <v>31157</v>
      </c>
    </row>
    <row r="1958">
      <c r="A1958" s="8" t="s">
        <v>31159</v>
      </c>
    </row>
    <row r="1959">
      <c r="A1959" s="8" t="s">
        <v>31159</v>
      </c>
    </row>
    <row r="1960">
      <c r="A1960" s="8" t="s">
        <v>31162</v>
      </c>
    </row>
    <row r="1961">
      <c r="A1961" s="8" t="s">
        <v>31162</v>
      </c>
    </row>
    <row r="1962">
      <c r="A1962" s="8" t="s">
        <v>31162</v>
      </c>
    </row>
    <row r="1963">
      <c r="A1963" s="8" t="s">
        <v>31164</v>
      </c>
    </row>
    <row r="1964">
      <c r="A1964" s="8" t="s">
        <v>31164</v>
      </c>
    </row>
    <row r="1965">
      <c r="A1965" s="8" t="s">
        <v>31166</v>
      </c>
    </row>
    <row r="1966">
      <c r="A1966" s="8" t="s">
        <v>31168</v>
      </c>
    </row>
    <row r="1967">
      <c r="A1967" s="8" t="s">
        <v>31168</v>
      </c>
    </row>
    <row r="1968">
      <c r="A1968" s="8" t="s">
        <v>31168</v>
      </c>
    </row>
    <row r="1969">
      <c r="A1969" s="8" t="s">
        <v>31168</v>
      </c>
    </row>
    <row r="1970">
      <c r="A1970" s="8" t="s">
        <v>31168</v>
      </c>
    </row>
    <row r="1971">
      <c r="A1971" s="8" t="s">
        <v>31170</v>
      </c>
    </row>
    <row r="1972">
      <c r="A1972" s="8" t="s">
        <v>31170</v>
      </c>
    </row>
    <row r="1973">
      <c r="A1973" s="8" t="s">
        <v>31170</v>
      </c>
    </row>
    <row r="1974">
      <c r="A1974" s="8" t="s">
        <v>31170</v>
      </c>
    </row>
    <row r="1975">
      <c r="A1975" s="8" t="s">
        <v>31172</v>
      </c>
    </row>
    <row r="1976">
      <c r="A1976" s="8" t="s">
        <v>31174</v>
      </c>
    </row>
    <row r="1977">
      <c r="A1977" s="8" t="s">
        <v>31176</v>
      </c>
    </row>
    <row r="1978">
      <c r="A1978" s="8" t="s">
        <v>31176</v>
      </c>
    </row>
    <row r="1979">
      <c r="A1979" s="8" t="s">
        <v>31179</v>
      </c>
    </row>
    <row r="1980">
      <c r="A1980" s="8" t="s">
        <v>31179</v>
      </c>
    </row>
    <row r="1981">
      <c r="A1981" s="8" t="s">
        <v>31181</v>
      </c>
    </row>
    <row r="1982">
      <c r="A1982" s="8" t="s">
        <v>31181</v>
      </c>
    </row>
    <row r="1983">
      <c r="A1983" s="8" t="s">
        <v>31184</v>
      </c>
    </row>
    <row r="1984">
      <c r="A1984" s="8" t="s">
        <v>31184</v>
      </c>
    </row>
    <row r="1985">
      <c r="A1985" s="8" t="s">
        <v>31186</v>
      </c>
    </row>
    <row r="1986">
      <c r="A1986" s="8" t="s">
        <v>31186</v>
      </c>
    </row>
    <row r="1987">
      <c r="A1987" s="8" t="s">
        <v>31186</v>
      </c>
    </row>
    <row r="1988">
      <c r="A1988" s="8" t="s">
        <v>31188</v>
      </c>
    </row>
    <row r="1989">
      <c r="A1989" s="8" t="s">
        <v>31188</v>
      </c>
    </row>
    <row r="1990">
      <c r="A1990" s="8" t="s">
        <v>31191</v>
      </c>
    </row>
    <row r="1991">
      <c r="A1991" s="8" t="s">
        <v>31191</v>
      </c>
    </row>
    <row r="1992">
      <c r="A1992" s="8" t="s">
        <v>31193</v>
      </c>
    </row>
    <row r="1993">
      <c r="A1993" s="8" t="s">
        <v>31196</v>
      </c>
    </row>
    <row r="1994">
      <c r="A1994" s="8" t="s">
        <v>31196</v>
      </c>
    </row>
    <row r="1995">
      <c r="A1995" s="8" t="s">
        <v>31198</v>
      </c>
    </row>
    <row r="1996">
      <c r="A1996" s="8" t="s">
        <v>31200</v>
      </c>
    </row>
    <row r="1997">
      <c r="A1997" s="8" t="s">
        <v>31202</v>
      </c>
    </row>
    <row r="1998">
      <c r="A1998" s="8" t="s">
        <v>31202</v>
      </c>
    </row>
    <row r="1999">
      <c r="A1999" s="8" t="s">
        <v>31202</v>
      </c>
    </row>
    <row r="2000">
      <c r="A2000" s="8" t="s">
        <v>31205</v>
      </c>
    </row>
    <row r="2001">
      <c r="A2001" s="8" t="s">
        <v>31207</v>
      </c>
    </row>
    <row r="2002">
      <c r="A2002" s="8" t="s">
        <v>31210</v>
      </c>
    </row>
    <row r="2003">
      <c r="A2003" s="8" t="s">
        <v>31212</v>
      </c>
    </row>
    <row r="2004">
      <c r="A2004" s="8" t="s">
        <v>31214</v>
      </c>
    </row>
    <row r="2005">
      <c r="A2005" s="8" t="s">
        <v>31214</v>
      </c>
    </row>
    <row r="2006">
      <c r="A2006" s="8" t="s">
        <v>31214</v>
      </c>
    </row>
    <row r="2007">
      <c r="A2007" s="8" t="s">
        <v>31216</v>
      </c>
    </row>
    <row r="2008">
      <c r="A2008" s="8" t="s">
        <v>31216</v>
      </c>
    </row>
    <row r="2009">
      <c r="A2009" s="8" t="s">
        <v>31216</v>
      </c>
    </row>
    <row r="2010">
      <c r="A2010" s="8" t="s">
        <v>31219</v>
      </c>
    </row>
    <row r="2011">
      <c r="A2011" s="8" t="s">
        <v>31221</v>
      </c>
    </row>
    <row r="2012">
      <c r="A2012" s="8" t="s">
        <v>31221</v>
      </c>
    </row>
    <row r="2013">
      <c r="A2013" s="8" t="s">
        <v>31223</v>
      </c>
    </row>
    <row r="2014">
      <c r="A2014" s="8" t="s">
        <v>31223</v>
      </c>
    </row>
    <row r="2015">
      <c r="A2015" s="8" t="s">
        <v>31225</v>
      </c>
    </row>
    <row r="2016">
      <c r="A2016" s="8" t="s">
        <v>31225</v>
      </c>
    </row>
    <row r="2017">
      <c r="A2017" s="8" t="s">
        <v>31225</v>
      </c>
    </row>
    <row r="2018">
      <c r="A2018" s="8" t="s">
        <v>31225</v>
      </c>
    </row>
    <row r="2019">
      <c r="A2019" s="8" t="s">
        <v>31225</v>
      </c>
    </row>
    <row r="2020">
      <c r="A2020" s="8" t="s">
        <v>31227</v>
      </c>
    </row>
    <row r="2021">
      <c r="A2021" s="8" t="s">
        <v>31227</v>
      </c>
    </row>
    <row r="2022">
      <c r="A2022" s="8" t="s">
        <v>31229</v>
      </c>
    </row>
    <row r="2023">
      <c r="A2023" s="8" t="s">
        <v>31229</v>
      </c>
    </row>
    <row r="2024">
      <c r="A2024" s="8" t="s">
        <v>31231</v>
      </c>
    </row>
    <row r="2025">
      <c r="A2025" s="8" t="s">
        <v>31231</v>
      </c>
    </row>
    <row r="2026">
      <c r="A2026" s="8" t="s">
        <v>31231</v>
      </c>
    </row>
    <row r="2027">
      <c r="A2027" s="8" t="s">
        <v>31233</v>
      </c>
    </row>
    <row r="2028">
      <c r="A2028" s="8" t="s">
        <v>31233</v>
      </c>
    </row>
    <row r="2029">
      <c r="A2029" s="8" t="s">
        <v>31233</v>
      </c>
    </row>
    <row r="2030">
      <c r="A2030" s="8" t="s">
        <v>31233</v>
      </c>
    </row>
    <row r="2031">
      <c r="A2031" s="8" t="s">
        <v>31235</v>
      </c>
    </row>
    <row r="2032">
      <c r="A2032" s="8" t="s">
        <v>31235</v>
      </c>
    </row>
    <row r="2033">
      <c r="A2033" s="8" t="s">
        <v>31235</v>
      </c>
    </row>
    <row r="2034">
      <c r="A2034" s="8" t="s">
        <v>31235</v>
      </c>
    </row>
    <row r="2035">
      <c r="A2035" s="8" t="s">
        <v>31238</v>
      </c>
    </row>
    <row r="2036">
      <c r="A2036" s="8" t="s">
        <v>31240</v>
      </c>
    </row>
    <row r="2037">
      <c r="A2037" s="8" t="s">
        <v>31240</v>
      </c>
    </row>
    <row r="2038">
      <c r="A2038" s="8" t="s">
        <v>31240</v>
      </c>
    </row>
    <row r="2039">
      <c r="A2039" s="8" t="s">
        <v>31240</v>
      </c>
    </row>
    <row r="2040">
      <c r="A2040" s="8" t="s">
        <v>31242</v>
      </c>
    </row>
    <row r="2041">
      <c r="A2041" s="8" t="s">
        <v>31245</v>
      </c>
    </row>
    <row r="2042">
      <c r="A2042" s="8" t="s">
        <v>31245</v>
      </c>
    </row>
    <row r="2043">
      <c r="A2043" s="8" t="s">
        <v>31247</v>
      </c>
    </row>
    <row r="2044">
      <c r="A2044" s="8" t="s">
        <v>31249</v>
      </c>
    </row>
    <row r="2045">
      <c r="A2045" s="8" t="s">
        <v>31251</v>
      </c>
    </row>
    <row r="2046">
      <c r="A2046" s="8" t="s">
        <v>31254</v>
      </c>
    </row>
    <row r="2047">
      <c r="A2047" s="8" t="s">
        <v>31254</v>
      </c>
    </row>
    <row r="2048">
      <c r="A2048" s="8" t="s">
        <v>31256</v>
      </c>
    </row>
    <row r="2049">
      <c r="A2049" s="8" t="s">
        <v>31258</v>
      </c>
    </row>
    <row r="2050">
      <c r="A2050" s="8" t="s">
        <v>31260</v>
      </c>
    </row>
    <row r="2051">
      <c r="A2051" s="8" t="s">
        <v>31260</v>
      </c>
    </row>
    <row r="2052">
      <c r="A2052" s="8" t="s">
        <v>31260</v>
      </c>
    </row>
    <row r="2053">
      <c r="A2053" s="8" t="s">
        <v>31263</v>
      </c>
    </row>
    <row r="2054">
      <c r="A2054" s="8" t="s">
        <v>31263</v>
      </c>
    </row>
    <row r="2055">
      <c r="A2055" s="8" t="s">
        <v>31263</v>
      </c>
    </row>
    <row r="2056">
      <c r="A2056" s="8" t="s">
        <v>31265</v>
      </c>
    </row>
    <row r="2057">
      <c r="A2057" s="8" t="s">
        <v>31267</v>
      </c>
    </row>
    <row r="2058">
      <c r="A2058" s="8" t="s">
        <v>31269</v>
      </c>
    </row>
    <row r="2059">
      <c r="A2059" s="8" t="s">
        <v>31271</v>
      </c>
    </row>
    <row r="2060">
      <c r="A2060" s="8" t="s">
        <v>31273</v>
      </c>
    </row>
    <row r="2061">
      <c r="A2061" s="8" t="s">
        <v>31276</v>
      </c>
    </row>
    <row r="2062">
      <c r="A2062" s="8" t="s">
        <v>31276</v>
      </c>
    </row>
    <row r="2063">
      <c r="A2063" s="8" t="s">
        <v>31278</v>
      </c>
    </row>
    <row r="2064">
      <c r="A2064" s="8" t="s">
        <v>31278</v>
      </c>
    </row>
    <row r="2065">
      <c r="A2065" s="8" t="s">
        <v>31278</v>
      </c>
    </row>
    <row r="2066">
      <c r="A2066" s="8" t="s">
        <v>31278</v>
      </c>
    </row>
    <row r="2067">
      <c r="A2067" s="8" t="s">
        <v>31280</v>
      </c>
    </row>
    <row r="2068">
      <c r="A2068" s="8" t="s">
        <v>31280</v>
      </c>
    </row>
    <row r="2069">
      <c r="A2069" s="8" t="s">
        <v>31280</v>
      </c>
    </row>
    <row r="2070">
      <c r="A2070" s="8" t="s">
        <v>31282</v>
      </c>
    </row>
    <row r="2071">
      <c r="A2071" s="8" t="s">
        <v>31284</v>
      </c>
    </row>
    <row r="2072">
      <c r="A2072" s="8" t="s">
        <v>31287</v>
      </c>
    </row>
    <row r="2073">
      <c r="A2073" s="8" t="s">
        <v>31289</v>
      </c>
    </row>
    <row r="2074">
      <c r="A2074" s="8" t="s">
        <v>31291</v>
      </c>
    </row>
    <row r="2075">
      <c r="A2075" s="8" t="s">
        <v>31291</v>
      </c>
    </row>
    <row r="2076">
      <c r="A2076" s="8" t="s">
        <v>31291</v>
      </c>
    </row>
    <row r="2077">
      <c r="A2077" s="8" t="s">
        <v>31293</v>
      </c>
    </row>
    <row r="2078">
      <c r="A2078" s="8" t="s">
        <v>31293</v>
      </c>
    </row>
    <row r="2079">
      <c r="A2079" s="8" t="s">
        <v>31296</v>
      </c>
    </row>
    <row r="2080">
      <c r="A2080" s="8" t="s">
        <v>31298</v>
      </c>
    </row>
    <row r="2081">
      <c r="A2081" s="8" t="s">
        <v>31300</v>
      </c>
    </row>
    <row r="2082">
      <c r="A2082" s="8" t="s">
        <v>31302</v>
      </c>
    </row>
    <row r="2083">
      <c r="A2083" s="8" t="s">
        <v>31304</v>
      </c>
    </row>
    <row r="2084">
      <c r="A2084" s="8" t="s">
        <v>31307</v>
      </c>
    </row>
    <row r="2085">
      <c r="A2085" s="8" t="s">
        <v>31309</v>
      </c>
    </row>
    <row r="2086">
      <c r="A2086" s="8" t="s">
        <v>31312</v>
      </c>
    </row>
    <row r="2087">
      <c r="A2087" s="8" t="s">
        <v>31314</v>
      </c>
    </row>
    <row r="2088">
      <c r="A2088" s="8" t="s">
        <v>31316</v>
      </c>
    </row>
    <row r="2089">
      <c r="A2089" s="8" t="s">
        <v>31319</v>
      </c>
    </row>
    <row r="2090">
      <c r="A2090" s="8" t="s">
        <v>31321</v>
      </c>
    </row>
    <row r="2091">
      <c r="A2091" s="8" t="s">
        <v>31323</v>
      </c>
    </row>
    <row r="2092">
      <c r="A2092" s="8" t="s">
        <v>31323</v>
      </c>
    </row>
    <row r="2093">
      <c r="A2093" s="8" t="s">
        <v>31323</v>
      </c>
    </row>
    <row r="2094">
      <c r="A2094" s="8" t="s">
        <v>31323</v>
      </c>
    </row>
    <row r="2095">
      <c r="A2095" s="8" t="s">
        <v>31325</v>
      </c>
    </row>
    <row r="2096">
      <c r="A2096" s="8" t="s">
        <v>31328</v>
      </c>
    </row>
    <row r="2097">
      <c r="A2097" s="8" t="s">
        <v>31330</v>
      </c>
    </row>
    <row r="2098">
      <c r="A2098" s="8" t="s">
        <v>31332</v>
      </c>
    </row>
    <row r="2099">
      <c r="A2099" s="8" t="s">
        <v>31334</v>
      </c>
    </row>
    <row r="2100">
      <c r="A2100" s="8" t="s">
        <v>31334</v>
      </c>
    </row>
    <row r="2101">
      <c r="A2101" s="8" t="s">
        <v>31334</v>
      </c>
    </row>
    <row r="2102">
      <c r="A2102" s="8" t="s">
        <v>31336</v>
      </c>
    </row>
    <row r="2103">
      <c r="A2103" s="8" t="s">
        <v>31338</v>
      </c>
    </row>
    <row r="2104">
      <c r="A2104" s="8" t="s">
        <v>31340</v>
      </c>
    </row>
    <row r="2105">
      <c r="A2105" s="8" t="s">
        <v>31340</v>
      </c>
    </row>
    <row r="2106">
      <c r="A2106" s="8" t="s">
        <v>31342</v>
      </c>
    </row>
    <row r="2107">
      <c r="A2107" s="8" t="s">
        <v>31344</v>
      </c>
    </row>
    <row r="2108">
      <c r="A2108" s="8" t="s">
        <v>31346</v>
      </c>
    </row>
    <row r="2109">
      <c r="A2109" s="8" t="s">
        <v>31349</v>
      </c>
    </row>
    <row r="2110">
      <c r="A2110" s="8" t="s">
        <v>31351</v>
      </c>
    </row>
    <row r="2111">
      <c r="A2111" s="8" t="s">
        <v>31353</v>
      </c>
    </row>
    <row r="2112">
      <c r="A2112" s="8" t="s">
        <v>31353</v>
      </c>
    </row>
    <row r="2113">
      <c r="A2113" s="8" t="s">
        <v>31353</v>
      </c>
    </row>
    <row r="2114">
      <c r="A2114" s="8" t="s">
        <v>31355</v>
      </c>
    </row>
    <row r="2115">
      <c r="A2115" s="8" t="s">
        <v>31358</v>
      </c>
    </row>
    <row r="2116">
      <c r="A2116" s="8" t="s">
        <v>31360</v>
      </c>
    </row>
    <row r="2117">
      <c r="A2117" s="8" t="s">
        <v>31362</v>
      </c>
    </row>
    <row r="2118">
      <c r="A2118" s="8" t="s">
        <v>31362</v>
      </c>
    </row>
    <row r="2119">
      <c r="A2119" s="8" t="s">
        <v>31362</v>
      </c>
    </row>
    <row r="2120">
      <c r="A2120" s="8" t="s">
        <v>31362</v>
      </c>
    </row>
    <row r="2121">
      <c r="A2121" s="8" t="s">
        <v>31362</v>
      </c>
    </row>
    <row r="2122">
      <c r="A2122" s="8" t="s">
        <v>31362</v>
      </c>
    </row>
    <row r="2123">
      <c r="A2123" s="8" t="s">
        <v>31364</v>
      </c>
    </row>
    <row r="2124">
      <c r="A2124" s="8" t="s">
        <v>31364</v>
      </c>
    </row>
    <row r="2125">
      <c r="A2125" s="8" t="s">
        <v>31367</v>
      </c>
    </row>
    <row r="2126">
      <c r="A2126" s="8" t="s">
        <v>31369</v>
      </c>
    </row>
    <row r="2127">
      <c r="A2127" s="8" t="s">
        <v>31371</v>
      </c>
    </row>
    <row r="2128">
      <c r="A2128" s="8" t="s">
        <v>31373</v>
      </c>
    </row>
    <row r="2129">
      <c r="A2129" s="8" t="s">
        <v>31376</v>
      </c>
    </row>
    <row r="2130">
      <c r="A2130" s="8" t="s">
        <v>31378</v>
      </c>
    </row>
    <row r="2131">
      <c r="A2131" s="8" t="s">
        <v>31380</v>
      </c>
    </row>
    <row r="2132">
      <c r="A2132" s="8" t="s">
        <v>31380</v>
      </c>
    </row>
    <row r="2133">
      <c r="A2133" s="8" t="s">
        <v>31380</v>
      </c>
    </row>
    <row r="2134">
      <c r="A2134" s="8" t="s">
        <v>31380</v>
      </c>
    </row>
    <row r="2135">
      <c r="A2135" s="8" t="s">
        <v>31383</v>
      </c>
    </row>
    <row r="2136">
      <c r="A2136" s="8" t="s">
        <v>31383</v>
      </c>
    </row>
    <row r="2137">
      <c r="A2137" s="8" t="s">
        <v>31383</v>
      </c>
    </row>
    <row r="2138">
      <c r="A2138" s="8" t="s">
        <v>31383</v>
      </c>
    </row>
    <row r="2139">
      <c r="A2139" s="8" t="s">
        <v>31383</v>
      </c>
    </row>
    <row r="2140">
      <c r="A2140" s="8" t="s">
        <v>31385</v>
      </c>
    </row>
    <row r="2141">
      <c r="A2141" s="8" t="s">
        <v>31387</v>
      </c>
    </row>
    <row r="2142">
      <c r="A2142" s="8" t="s">
        <v>31387</v>
      </c>
    </row>
    <row r="2143">
      <c r="A2143" s="8" t="s">
        <v>31387</v>
      </c>
    </row>
    <row r="2144">
      <c r="A2144" s="8" t="s">
        <v>31387</v>
      </c>
    </row>
    <row r="2145">
      <c r="A2145" s="8" t="s">
        <v>31387</v>
      </c>
    </row>
    <row r="2146">
      <c r="A2146" s="8" t="s">
        <v>31387</v>
      </c>
    </row>
    <row r="2147">
      <c r="A2147" s="8" t="s">
        <v>31389</v>
      </c>
    </row>
    <row r="2148">
      <c r="A2148" s="8" t="s">
        <v>31389</v>
      </c>
    </row>
    <row r="2149">
      <c r="A2149" s="8" t="s">
        <v>31392</v>
      </c>
    </row>
    <row r="2150">
      <c r="A2150" s="8" t="s">
        <v>31394</v>
      </c>
    </row>
    <row r="2151">
      <c r="A2151" s="8" t="s">
        <v>31396</v>
      </c>
    </row>
    <row r="2152">
      <c r="A2152" s="8" t="s">
        <v>31398</v>
      </c>
    </row>
    <row r="2153">
      <c r="A2153" s="8" t="s">
        <v>31398</v>
      </c>
    </row>
    <row r="2154">
      <c r="A2154" s="8" t="s">
        <v>31398</v>
      </c>
    </row>
    <row r="2155">
      <c r="A2155" s="8" t="s">
        <v>31400</v>
      </c>
    </row>
    <row r="2156">
      <c r="A2156" s="8" t="s">
        <v>31400</v>
      </c>
    </row>
    <row r="2157">
      <c r="A2157" s="8" t="s">
        <v>31403</v>
      </c>
    </row>
    <row r="2158">
      <c r="A2158" s="8" t="s">
        <v>31405</v>
      </c>
    </row>
    <row r="2159">
      <c r="A2159" s="8" t="s">
        <v>31405</v>
      </c>
    </row>
    <row r="2160">
      <c r="A2160" s="8" t="s">
        <v>31405</v>
      </c>
    </row>
    <row r="2161">
      <c r="A2161" s="8" t="s">
        <v>31408</v>
      </c>
    </row>
    <row r="2162">
      <c r="A2162" s="8" t="s">
        <v>31410</v>
      </c>
    </row>
    <row r="2163">
      <c r="A2163" s="8" t="s">
        <v>31410</v>
      </c>
    </row>
    <row r="2164">
      <c r="A2164" s="8" t="s">
        <v>31414</v>
      </c>
    </row>
    <row r="2165">
      <c r="A2165" s="8" t="s">
        <v>31416</v>
      </c>
    </row>
    <row r="2166">
      <c r="A2166" s="8" t="s">
        <v>31419</v>
      </c>
    </row>
    <row r="2167">
      <c r="A2167" s="8" t="s">
        <v>31421</v>
      </c>
    </row>
    <row r="2168">
      <c r="A2168" s="8" t="s">
        <v>31421</v>
      </c>
    </row>
    <row r="2169">
      <c r="A2169" s="8" t="s">
        <v>31421</v>
      </c>
    </row>
    <row r="2170">
      <c r="A2170" s="8" t="s">
        <v>31421</v>
      </c>
    </row>
    <row r="2171">
      <c r="A2171" s="8" t="s">
        <v>31421</v>
      </c>
    </row>
    <row r="2172">
      <c r="A2172" s="8" t="s">
        <v>31423</v>
      </c>
    </row>
    <row r="2173">
      <c r="A2173" s="8" t="s">
        <v>31425</v>
      </c>
    </row>
    <row r="2174">
      <c r="A2174" s="8" t="s">
        <v>31427</v>
      </c>
    </row>
    <row r="2175">
      <c r="A2175" s="8" t="s">
        <v>31429</v>
      </c>
    </row>
    <row r="2176">
      <c r="A2176" s="8" t="s">
        <v>31432</v>
      </c>
    </row>
    <row r="2177">
      <c r="A2177" s="8" t="s">
        <v>31434</v>
      </c>
    </row>
    <row r="2178">
      <c r="A2178" s="8" t="s">
        <v>31434</v>
      </c>
    </row>
    <row r="2179">
      <c r="A2179" s="8" t="s">
        <v>31434</v>
      </c>
    </row>
    <row r="2180">
      <c r="A2180" s="8" t="s">
        <v>31434</v>
      </c>
    </row>
    <row r="2181">
      <c r="A2181" s="8" t="s">
        <v>31434</v>
      </c>
    </row>
    <row r="2182">
      <c r="A2182" s="8" t="s">
        <v>31436</v>
      </c>
    </row>
    <row r="2183">
      <c r="A2183" s="8" t="s">
        <v>31438</v>
      </c>
    </row>
    <row r="2184">
      <c r="A2184" s="8" t="s">
        <v>31438</v>
      </c>
    </row>
    <row r="2185">
      <c r="A2185" s="8" t="s">
        <v>31438</v>
      </c>
    </row>
    <row r="2186">
      <c r="A2186" s="8" t="s">
        <v>31440</v>
      </c>
    </row>
    <row r="2187">
      <c r="A2187" s="8" t="s">
        <v>31440</v>
      </c>
    </row>
    <row r="2188">
      <c r="A2188" s="8" t="s">
        <v>31440</v>
      </c>
    </row>
    <row r="2189">
      <c r="A2189" s="8" t="s">
        <v>31440</v>
      </c>
    </row>
    <row r="2190">
      <c r="A2190" s="8" t="s">
        <v>31440</v>
      </c>
    </row>
    <row r="2191">
      <c r="A2191" s="8" t="s">
        <v>31442</v>
      </c>
    </row>
    <row r="2192">
      <c r="A2192" s="8" t="s">
        <v>31442</v>
      </c>
    </row>
    <row r="2193">
      <c r="A2193" s="8" t="s">
        <v>31442</v>
      </c>
    </row>
    <row r="2194">
      <c r="A2194" s="8" t="s">
        <v>31442</v>
      </c>
    </row>
    <row r="2195">
      <c r="A2195" s="8" t="s">
        <v>31442</v>
      </c>
    </row>
    <row r="2196">
      <c r="A2196" s="8" t="s">
        <v>31442</v>
      </c>
    </row>
    <row r="2197">
      <c r="A2197" s="8" t="s">
        <v>31444</v>
      </c>
    </row>
    <row r="2198">
      <c r="A2198" s="8" t="s">
        <v>31446</v>
      </c>
    </row>
    <row r="2199">
      <c r="A2199" s="8" t="s">
        <v>31449</v>
      </c>
    </row>
    <row r="2200">
      <c r="A2200" s="8" t="s">
        <v>31449</v>
      </c>
    </row>
    <row r="2201">
      <c r="A2201" s="8" t="s">
        <v>31449</v>
      </c>
    </row>
    <row r="2202">
      <c r="A2202" s="8" t="s">
        <v>31451</v>
      </c>
    </row>
    <row r="2203">
      <c r="A2203" s="8" t="s">
        <v>31454</v>
      </c>
    </row>
    <row r="2204">
      <c r="A2204" s="8" t="s">
        <v>31456</v>
      </c>
    </row>
    <row r="2205">
      <c r="A2205" s="8" t="s">
        <v>31458</v>
      </c>
    </row>
    <row r="2206">
      <c r="A2206" s="8" t="s">
        <v>31458</v>
      </c>
    </row>
    <row r="2207">
      <c r="A2207" s="8" t="s">
        <v>31458</v>
      </c>
    </row>
    <row r="2208">
      <c r="A2208" s="8" t="s">
        <v>31458</v>
      </c>
    </row>
    <row r="2209">
      <c r="A2209" s="8" t="s">
        <v>31460</v>
      </c>
    </row>
    <row r="2210">
      <c r="A2210" s="8" t="s">
        <v>31463</v>
      </c>
    </row>
    <row r="2211">
      <c r="A2211" s="8" t="s">
        <v>31463</v>
      </c>
    </row>
    <row r="2212">
      <c r="A2212" s="8" t="s">
        <v>31465</v>
      </c>
    </row>
    <row r="2213">
      <c r="A2213" s="8" t="s">
        <v>31467</v>
      </c>
    </row>
    <row r="2214">
      <c r="A2214" s="8" t="s">
        <v>31467</v>
      </c>
    </row>
    <row r="2215">
      <c r="A2215" s="8" t="s">
        <v>31467</v>
      </c>
    </row>
    <row r="2216">
      <c r="A2216" s="8" t="s">
        <v>31467</v>
      </c>
    </row>
    <row r="2217">
      <c r="A2217" s="8" t="s">
        <v>31469</v>
      </c>
    </row>
    <row r="2218">
      <c r="A2218" s="8" t="s">
        <v>31471</v>
      </c>
    </row>
    <row r="2219">
      <c r="A2219" s="8" t="s">
        <v>31473</v>
      </c>
    </row>
    <row r="2220">
      <c r="A2220" s="8" t="s">
        <v>31475</v>
      </c>
    </row>
    <row r="2221">
      <c r="A2221" s="8" t="s">
        <v>31477</v>
      </c>
    </row>
    <row r="2222">
      <c r="A2222" s="8" t="s">
        <v>31480</v>
      </c>
    </row>
    <row r="2223">
      <c r="A2223" s="8" t="s">
        <v>31482</v>
      </c>
    </row>
    <row r="2224">
      <c r="A2224" s="8" t="s">
        <v>31484</v>
      </c>
    </row>
    <row r="2225">
      <c r="A2225" s="8" t="s">
        <v>31484</v>
      </c>
    </row>
    <row r="2226">
      <c r="A2226" s="8" t="s">
        <v>31487</v>
      </c>
    </row>
    <row r="2227">
      <c r="A2227" s="8" t="s">
        <v>31489</v>
      </c>
    </row>
    <row r="2228">
      <c r="A2228" s="8" t="s">
        <v>31489</v>
      </c>
    </row>
    <row r="2229">
      <c r="A2229" s="8" t="s">
        <v>31491</v>
      </c>
    </row>
    <row r="2230">
      <c r="A2230" s="8" t="s">
        <v>31493</v>
      </c>
    </row>
    <row r="2231">
      <c r="A2231" s="8" t="s">
        <v>31496</v>
      </c>
    </row>
    <row r="2232">
      <c r="A2232" s="8" t="s">
        <v>31498</v>
      </c>
    </row>
    <row r="2233">
      <c r="A2233" s="8" t="s">
        <v>31501</v>
      </c>
    </row>
    <row r="2234">
      <c r="A2234" s="8" t="s">
        <v>31503</v>
      </c>
    </row>
    <row r="2235">
      <c r="A2235" s="8" t="s">
        <v>31505</v>
      </c>
    </row>
    <row r="2236">
      <c r="A2236" s="8" t="s">
        <v>31507</v>
      </c>
    </row>
    <row r="2237">
      <c r="A2237" s="8" t="s">
        <v>31510</v>
      </c>
    </row>
    <row r="2238">
      <c r="A2238" s="8" t="s">
        <v>31510</v>
      </c>
    </row>
    <row r="2239">
      <c r="A2239" s="8" t="s">
        <v>31512</v>
      </c>
    </row>
    <row r="2240">
      <c r="A2240" s="8" t="s">
        <v>31514</v>
      </c>
    </row>
    <row r="2241">
      <c r="A2241" s="8" t="s">
        <v>31514</v>
      </c>
    </row>
    <row r="2242">
      <c r="A2242" s="8" t="s">
        <v>31516</v>
      </c>
    </row>
    <row r="2243">
      <c r="A2243" s="8" t="s">
        <v>31519</v>
      </c>
    </row>
    <row r="2244">
      <c r="A2244" s="8" t="s">
        <v>31521</v>
      </c>
    </row>
    <row r="2245">
      <c r="A2245" s="8" t="s">
        <v>31521</v>
      </c>
    </row>
    <row r="2246">
      <c r="A2246" s="8" t="s">
        <v>31521</v>
      </c>
    </row>
    <row r="2247">
      <c r="A2247" s="8" t="s">
        <v>31521</v>
      </c>
    </row>
    <row r="2248">
      <c r="A2248" s="8" t="s">
        <v>31521</v>
      </c>
    </row>
    <row r="2249">
      <c r="A2249" s="8" t="s">
        <v>31521</v>
      </c>
    </row>
    <row r="2250">
      <c r="A2250" s="8" t="s">
        <v>31521</v>
      </c>
    </row>
    <row r="2251">
      <c r="A2251" s="8" t="s">
        <v>31521</v>
      </c>
    </row>
    <row r="2252">
      <c r="A2252" s="8" t="s">
        <v>31523</v>
      </c>
    </row>
    <row r="2253">
      <c r="A2253" s="8" t="s">
        <v>31526</v>
      </c>
    </row>
    <row r="2254">
      <c r="A2254" s="8" t="s">
        <v>31528</v>
      </c>
    </row>
    <row r="2255">
      <c r="A2255" s="8" t="s">
        <v>31530</v>
      </c>
    </row>
    <row r="2256">
      <c r="A2256" s="8" t="s">
        <v>31533</v>
      </c>
    </row>
    <row r="2257">
      <c r="A2257" s="8" t="s">
        <v>31535</v>
      </c>
    </row>
    <row r="2258">
      <c r="A2258" s="8" t="s">
        <v>31537</v>
      </c>
    </row>
    <row r="2259">
      <c r="A2259" s="8" t="s">
        <v>31539</v>
      </c>
    </row>
    <row r="2260">
      <c r="A2260" s="8" t="s">
        <v>31541</v>
      </c>
    </row>
    <row r="2261">
      <c r="A2261" s="8" t="s">
        <v>31543</v>
      </c>
    </row>
    <row r="2262">
      <c r="A2262" s="8" t="s">
        <v>31546</v>
      </c>
    </row>
    <row r="2263">
      <c r="A2263" s="8" t="s">
        <v>31548</v>
      </c>
    </row>
    <row r="2264">
      <c r="A2264" s="8" t="s">
        <v>31550</v>
      </c>
    </row>
    <row r="2265">
      <c r="A2265" s="8" t="s">
        <v>31552</v>
      </c>
    </row>
    <row r="2266">
      <c r="A2266" s="8" t="s">
        <v>31555</v>
      </c>
    </row>
    <row r="2267">
      <c r="A2267" s="8" t="s">
        <v>31557</v>
      </c>
    </row>
    <row r="2268">
      <c r="A2268" s="8" t="s">
        <v>31559</v>
      </c>
    </row>
    <row r="2269">
      <c r="A2269" s="8" t="s">
        <v>31562</v>
      </c>
    </row>
    <row r="2270">
      <c r="A2270" s="8" t="s">
        <v>31564</v>
      </c>
    </row>
    <row r="2271">
      <c r="A2271" s="8" t="s">
        <v>31564</v>
      </c>
    </row>
    <row r="2272">
      <c r="A2272" s="8" t="s">
        <v>31566</v>
      </c>
    </row>
    <row r="2273">
      <c r="A2273" s="8" t="s">
        <v>31569</v>
      </c>
    </row>
    <row r="2274">
      <c r="A2274" s="8" t="s">
        <v>31569</v>
      </c>
    </row>
    <row r="2275">
      <c r="A2275" s="8" t="s">
        <v>31569</v>
      </c>
    </row>
    <row r="2276">
      <c r="A2276" s="8" t="s">
        <v>31569</v>
      </c>
    </row>
    <row r="2277">
      <c r="A2277" s="8" t="s">
        <v>31571</v>
      </c>
    </row>
    <row r="2278">
      <c r="A2278" s="8" t="s">
        <v>31573</v>
      </c>
    </row>
    <row r="2279">
      <c r="A2279" s="8" t="s">
        <v>31573</v>
      </c>
    </row>
    <row r="2280">
      <c r="A2280" s="8" t="s">
        <v>31573</v>
      </c>
    </row>
    <row r="2281">
      <c r="A2281" s="8" t="s">
        <v>31573</v>
      </c>
    </row>
    <row r="2282">
      <c r="A2282" s="8" t="s">
        <v>31573</v>
      </c>
    </row>
    <row r="2283">
      <c r="A2283" s="8" t="s">
        <v>31573</v>
      </c>
    </row>
    <row r="2284">
      <c r="A2284" s="8" t="s">
        <v>31575</v>
      </c>
    </row>
    <row r="2285">
      <c r="A2285" s="8" t="s">
        <v>31575</v>
      </c>
    </row>
    <row r="2286">
      <c r="A2286" s="8" t="s">
        <v>31577</v>
      </c>
    </row>
    <row r="2287">
      <c r="A2287" s="8" t="s">
        <v>31577</v>
      </c>
    </row>
    <row r="2288">
      <c r="A2288" s="8" t="s">
        <v>31580</v>
      </c>
    </row>
    <row r="2289">
      <c r="A2289" s="8" t="s">
        <v>31582</v>
      </c>
    </row>
    <row r="2290">
      <c r="A2290" s="8" t="s">
        <v>31582</v>
      </c>
    </row>
    <row r="2291">
      <c r="A2291" s="8" t="s">
        <v>31582</v>
      </c>
    </row>
    <row r="2292">
      <c r="A2292" s="8" t="s">
        <v>31582</v>
      </c>
    </row>
    <row r="2293">
      <c r="A2293" s="8" t="s">
        <v>31582</v>
      </c>
    </row>
    <row r="2294">
      <c r="A2294" s="8" t="s">
        <v>31582</v>
      </c>
    </row>
    <row r="2295">
      <c r="A2295" s="8" t="s">
        <v>31582</v>
      </c>
    </row>
    <row r="2296">
      <c r="A2296" s="8" t="s">
        <v>31584</v>
      </c>
    </row>
    <row r="2297">
      <c r="A2297" s="8" t="s">
        <v>31584</v>
      </c>
    </row>
    <row r="2298">
      <c r="A2298" s="8" t="s">
        <v>31584</v>
      </c>
    </row>
    <row r="2299">
      <c r="A2299" s="8" t="s">
        <v>31584</v>
      </c>
    </row>
    <row r="2300">
      <c r="A2300" s="8" t="s">
        <v>31584</v>
      </c>
    </row>
    <row r="2301">
      <c r="A2301" s="8" t="s">
        <v>31584</v>
      </c>
    </row>
    <row r="2302">
      <c r="A2302" s="8" t="s">
        <v>31584</v>
      </c>
    </row>
    <row r="2303">
      <c r="A2303" s="8" t="s">
        <v>31584</v>
      </c>
    </row>
    <row r="2304">
      <c r="A2304" s="8" t="s">
        <v>31584</v>
      </c>
    </row>
    <row r="2305">
      <c r="A2305" s="8" t="s">
        <v>31584</v>
      </c>
    </row>
    <row r="2306">
      <c r="A2306" s="8" t="s">
        <v>31584</v>
      </c>
    </row>
    <row r="2307">
      <c r="A2307" s="8" t="s">
        <v>31584</v>
      </c>
    </row>
    <row r="2308">
      <c r="A2308" s="8" t="s">
        <v>31584</v>
      </c>
    </row>
    <row r="2309">
      <c r="A2309" s="8" t="s">
        <v>31584</v>
      </c>
    </row>
    <row r="2310">
      <c r="A2310" s="8" t="s">
        <v>31584</v>
      </c>
    </row>
    <row r="2311">
      <c r="A2311" s="8" t="s">
        <v>31586</v>
      </c>
    </row>
    <row r="2312">
      <c r="A2312" s="8" t="s">
        <v>31586</v>
      </c>
    </row>
    <row r="2313">
      <c r="A2313" s="8" t="s">
        <v>31586</v>
      </c>
    </row>
    <row r="2314">
      <c r="A2314" s="8" t="s">
        <v>31586</v>
      </c>
    </row>
    <row r="2315">
      <c r="A2315" s="8" t="s">
        <v>31586</v>
      </c>
    </row>
    <row r="2316">
      <c r="A2316" s="8" t="s">
        <v>31586</v>
      </c>
    </row>
    <row r="2317">
      <c r="A2317" s="8" t="s">
        <v>31586</v>
      </c>
    </row>
    <row r="2318">
      <c r="A2318" s="8" t="s">
        <v>31586</v>
      </c>
    </row>
    <row r="2319">
      <c r="A2319" s="8" t="s">
        <v>31588</v>
      </c>
    </row>
    <row r="2320">
      <c r="A2320" s="8" t="s">
        <v>31590</v>
      </c>
    </row>
    <row r="2321">
      <c r="A2321" s="8" t="s">
        <v>31590</v>
      </c>
    </row>
    <row r="2322">
      <c r="A2322" s="8" t="s">
        <v>31590</v>
      </c>
    </row>
    <row r="2323">
      <c r="A2323" s="8" t="s">
        <v>31590</v>
      </c>
    </row>
    <row r="2324">
      <c r="A2324" s="8" t="s">
        <v>31590</v>
      </c>
    </row>
    <row r="2325">
      <c r="A2325" s="8" t="s">
        <v>31592</v>
      </c>
    </row>
    <row r="2326">
      <c r="A2326" s="8" t="s">
        <v>31592</v>
      </c>
    </row>
    <row r="2327">
      <c r="A2327" s="8" t="s">
        <v>31592</v>
      </c>
    </row>
    <row r="2328">
      <c r="A2328" s="8" t="s">
        <v>31592</v>
      </c>
    </row>
    <row r="2329">
      <c r="A2329" s="8" t="s">
        <v>31592</v>
      </c>
    </row>
    <row r="2330">
      <c r="A2330" s="8" t="s">
        <v>31595</v>
      </c>
    </row>
    <row r="2331">
      <c r="A2331" s="8" t="s">
        <v>31597</v>
      </c>
    </row>
    <row r="2332">
      <c r="A2332" s="8" t="s">
        <v>31597</v>
      </c>
    </row>
    <row r="2333">
      <c r="A2333" s="8" t="s">
        <v>31599</v>
      </c>
    </row>
    <row r="2334">
      <c r="A2334" s="8" t="s">
        <v>31599</v>
      </c>
    </row>
    <row r="2335">
      <c r="A2335" s="8" t="s">
        <v>31599</v>
      </c>
    </row>
    <row r="2336">
      <c r="A2336" s="8" t="s">
        <v>31601</v>
      </c>
    </row>
    <row r="2337">
      <c r="A2337" s="8" t="s">
        <v>31603</v>
      </c>
    </row>
    <row r="2338">
      <c r="A2338" s="8" t="s">
        <v>31603</v>
      </c>
    </row>
    <row r="2339">
      <c r="A2339" s="8" t="s">
        <v>31603</v>
      </c>
    </row>
    <row r="2340">
      <c r="A2340" s="8" t="s">
        <v>31603</v>
      </c>
    </row>
    <row r="2341">
      <c r="A2341" s="8" t="s">
        <v>31603</v>
      </c>
    </row>
    <row r="2342">
      <c r="A2342" s="8" t="s">
        <v>31603</v>
      </c>
    </row>
    <row r="2343">
      <c r="A2343" s="8" t="s">
        <v>31603</v>
      </c>
    </row>
    <row r="2344">
      <c r="A2344" s="8" t="s">
        <v>31606</v>
      </c>
    </row>
    <row r="2345">
      <c r="A2345" s="8" t="s">
        <v>31606</v>
      </c>
    </row>
    <row r="2346">
      <c r="A2346" s="8" t="s">
        <v>31608</v>
      </c>
    </row>
    <row r="2347">
      <c r="A2347" s="8" t="s">
        <v>31610</v>
      </c>
    </row>
    <row r="2348">
      <c r="A2348" s="8" t="s">
        <v>31613</v>
      </c>
    </row>
    <row r="2349">
      <c r="A2349" s="8" t="s">
        <v>31613</v>
      </c>
    </row>
    <row r="2350">
      <c r="A2350" s="8" t="s">
        <v>31615</v>
      </c>
    </row>
    <row r="2351">
      <c r="A2351" s="8" t="s">
        <v>31617</v>
      </c>
    </row>
    <row r="2352">
      <c r="A2352" s="8" t="s">
        <v>31617</v>
      </c>
    </row>
    <row r="2353">
      <c r="A2353" s="8" t="s">
        <v>31617</v>
      </c>
    </row>
    <row r="2354">
      <c r="A2354" s="8" t="s">
        <v>31619</v>
      </c>
    </row>
    <row r="2355">
      <c r="A2355" s="8" t="s">
        <v>31622</v>
      </c>
    </row>
    <row r="2356">
      <c r="A2356" s="8" t="s">
        <v>31624</v>
      </c>
    </row>
    <row r="2357">
      <c r="A2357" s="8" t="s">
        <v>31626</v>
      </c>
    </row>
    <row r="2358">
      <c r="A2358" s="8" t="s">
        <v>31626</v>
      </c>
    </row>
    <row r="2359">
      <c r="A2359" s="8" t="s">
        <v>31628</v>
      </c>
    </row>
    <row r="2360">
      <c r="A2360" s="8" t="s">
        <v>31631</v>
      </c>
    </row>
    <row r="2361">
      <c r="A2361" s="8" t="s">
        <v>31631</v>
      </c>
    </row>
    <row r="2362">
      <c r="A2362" s="8" t="s">
        <v>31631</v>
      </c>
    </row>
    <row r="2363">
      <c r="A2363" s="8" t="s">
        <v>31631</v>
      </c>
    </row>
    <row r="2364">
      <c r="A2364" s="8" t="s">
        <v>31631</v>
      </c>
    </row>
    <row r="2365">
      <c r="A2365" s="8" t="s">
        <v>31633</v>
      </c>
    </row>
    <row r="2366">
      <c r="A2366" s="8" t="s">
        <v>31636</v>
      </c>
    </row>
    <row r="2367">
      <c r="A2367" s="8" t="s">
        <v>31636</v>
      </c>
    </row>
    <row r="2368">
      <c r="A2368" s="8" t="s">
        <v>31638</v>
      </c>
    </row>
    <row r="2369">
      <c r="A2369" s="8" t="s">
        <v>31640</v>
      </c>
    </row>
    <row r="2370">
      <c r="A2370" s="8" t="s">
        <v>31642</v>
      </c>
    </row>
    <row r="2371">
      <c r="A2371" s="8" t="s">
        <v>31645</v>
      </c>
    </row>
    <row r="2372">
      <c r="A2372" s="8" t="s">
        <v>31647</v>
      </c>
    </row>
    <row r="2373">
      <c r="A2373" s="8" t="s">
        <v>31649</v>
      </c>
    </row>
    <row r="2374">
      <c r="A2374" s="8" t="s">
        <v>31651</v>
      </c>
    </row>
    <row r="2375">
      <c r="A2375" s="8" t="s">
        <v>31654</v>
      </c>
    </row>
    <row r="2376">
      <c r="A2376" s="8" t="s">
        <v>31656</v>
      </c>
    </row>
    <row r="2377">
      <c r="A2377" s="8" t="s">
        <v>31659</v>
      </c>
    </row>
    <row r="2378">
      <c r="A2378" s="8" t="s">
        <v>31659</v>
      </c>
    </row>
    <row r="2379">
      <c r="A2379" s="8" t="s">
        <v>31659</v>
      </c>
    </row>
    <row r="2380">
      <c r="A2380" s="8" t="s">
        <v>31659</v>
      </c>
    </row>
    <row r="2381">
      <c r="A2381" s="8" t="s">
        <v>31659</v>
      </c>
    </row>
    <row r="2382">
      <c r="A2382" s="8" t="s">
        <v>31659</v>
      </c>
    </row>
    <row r="2383">
      <c r="A2383" s="8" t="s">
        <v>31659</v>
      </c>
    </row>
    <row r="2384">
      <c r="A2384" s="8" t="s">
        <v>31661</v>
      </c>
    </row>
    <row r="2385">
      <c r="A2385" s="8" t="s">
        <v>31661</v>
      </c>
    </row>
    <row r="2386">
      <c r="A2386" s="8" t="s">
        <v>31661</v>
      </c>
    </row>
    <row r="2387">
      <c r="A2387" s="8" t="s">
        <v>31664</v>
      </c>
    </row>
    <row r="2388">
      <c r="A2388" s="8" t="s">
        <v>31664</v>
      </c>
    </row>
    <row r="2389">
      <c r="A2389" s="8" t="s">
        <v>31666</v>
      </c>
    </row>
    <row r="2390">
      <c r="A2390" s="8" t="s">
        <v>31666</v>
      </c>
    </row>
    <row r="2391">
      <c r="A2391" s="8" t="s">
        <v>31666</v>
      </c>
    </row>
    <row r="2392">
      <c r="A2392" s="8" t="s">
        <v>31666</v>
      </c>
    </row>
    <row r="2393">
      <c r="A2393" s="8" t="s">
        <v>31666</v>
      </c>
    </row>
    <row r="2394">
      <c r="A2394" s="8" t="s">
        <v>31666</v>
      </c>
    </row>
    <row r="2395">
      <c r="A2395" s="8" t="s">
        <v>31668</v>
      </c>
    </row>
    <row r="2396">
      <c r="A2396" s="8" t="s">
        <v>31668</v>
      </c>
    </row>
    <row r="2397">
      <c r="A2397" s="8" t="s">
        <v>31668</v>
      </c>
    </row>
    <row r="2398">
      <c r="A2398" s="8" t="s">
        <v>31668</v>
      </c>
    </row>
    <row r="2399">
      <c r="A2399" s="8" t="s">
        <v>31668</v>
      </c>
    </row>
    <row r="2400">
      <c r="A2400" s="8" t="s">
        <v>31668</v>
      </c>
    </row>
    <row r="2401">
      <c r="A2401" s="8" t="s">
        <v>31668</v>
      </c>
    </row>
    <row r="2402">
      <c r="A2402" s="8" t="s">
        <v>31670</v>
      </c>
    </row>
    <row r="2403">
      <c r="A2403" s="8" t="s">
        <v>31672</v>
      </c>
    </row>
    <row r="2404">
      <c r="A2404" s="8" t="s">
        <v>31674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13"/>
    <col customWidth="1" min="2" max="2" width="21.5"/>
  </cols>
  <sheetData>
    <row r="1">
      <c r="A1" s="13" t="s">
        <v>42655</v>
      </c>
      <c r="B1" s="13" t="s">
        <v>42656</v>
      </c>
    </row>
    <row r="2">
      <c r="A2" s="12" t="str">
        <f>IFERROR(__xludf.DUMMYFUNCTION("TEXTJOIN("";"", TRUE, FILTER(CID!$B$2:$B$14794, CID!B2=CID!$D$2:$D$14794))"),"A00-A09;A15-A19;A20-A28;A30-A49;A50-A64;A65-A69;A70-A74;A75-A79;A80-A89;A90-A99;B00-B09;B15-B19;B20-B24;B25-B34;B35-B49;B50-B64;B65-B83;B85-B89;B90-B94;B95-B97;B99-B99")</f>
        <v>A00-A09;A15-A19;A20-A28;A30-A49;A50-A64;A65-A69;A70-A74;A75-A79;A80-A89;A90-A99;B00-B09;B15-B19;B20-B24;B25-B34;B35-B49;B50-B64;B65-B83;B85-B89;B90-B94;B95-B97;B99-B99</v>
      </c>
      <c r="B2" s="12" t="str">
        <f>IFERROR(__xludf.DUMMYFUNCTION("TEXTJOIN(""; "", TRUE, FILTER(CID!$B$2:$B14794, REGEXMATCH(CID!$D$2:$D14794, TEXTJOIN(""|"", TRUE, SPLIT(A2, "";"")))))"),"A00; A01; A02; A03; A04; A05; A06; A07; A08; A09; A15; A16; A17; A18; A19; A20; A21; A22; A23; A24; A25; A26; A27; A28; A30; A31; A32; A33; A34; A35; A36; A37; A38; A39; A40; A41; A42; A43; A44; A46; A48; A49; A50; A51; A52; A53; A54; A55; A56; A57; A58; "&amp;"A59; A60; A63; A64; A65; A66; A67; A68; A69; A70; A71; A74; A75; A77; A78; A79; A80; A81; A82; A83; A84; A85; A86; A87; A88; A89; A90; A91; A92; A93; A94; A95; A96; A98; A99; B00; B01; B02; B03; B04; B05; B06; B07; B08; B09; B15; B16; B17; B18; B19; B20; "&amp;"B21; B22; B23; B24; B25; B26; B27; B30; B33; B34; B35; B36; B37; B38; B39; B40; B41; B42; B43; B44; B45; B46; B47; B48; B49; B50; B51; B52; B53; B54; B55; B56; B57; B58; B59; B60; B64; B65; B66; B67; B68; B69; B70; B71; B72; B73; B74; B75; B76; B77; B78; "&amp;"B79; B80; B81; B82; B83; B85; B86; B87; B88; B89; B90; B91; B92; B94; B95; B96; B97; B99")</f>
        <v>A00; A01; A02; A03; A04; A05; A06; A07; A08; A09; A15; A16; A17; A18; A19; A20; A21; A22; A23; A24; A25; A26; A27; A28; A30; A31; A32; A33; A34; A35; A36; A37; A38; A39; A40; A41; A42; A43; A44; A46; A48; A49; A50; A51; A52; A53; A54; A55; A56; A57; A58; A59; A60; A63; A64; A65; A66; A67; A68; A69; A70; A71; A74; A75; A77; A78; A79; A80; A81; A82; A83; A84; A85; A86; A87; A88; A89; A90; A91; A92; A93; A94; A95; A96; A98; A99; B00; B01; B02; B03; B04; B05; B06; B07; B08; B09; B15; B16; B17; B18; B19; B20; B21; B22; B23; B24; B25; B26; B27; B30; B33; B34; B35; B36; B37; B38; B39; B40; B41; B42; B43; B44; B45; B46; B47; B48; B49; B50; B51; B52; B53; B54; B55; B56; B57; B58; B59; B60; B64; B65; B66; B67; B68; B69; B70; B71; B72; B73; B74; B75; B76; B77; B78; B79; B80; B81; B82; B83; B85; B86; B87; B88; B89; B90; B91; B92; B94; B95; B96; B97; B99</v>
      </c>
    </row>
    <row r="3">
      <c r="A3" s="12" t="str">
        <f>IFERROR(__xludf.DUMMYFUNCTION("TEXTJOIN("";"", TRUE, FILTER(CID!$B$2:$B$14794, CID!B3=CID!$D$2:$D$14794))"),"J00-J06;J09-J18;J20-J22;J30-J39;J40-J47;J60-J70;J80-J84;J85-J86;J90-J94;J95-J99")</f>
        <v>J00-J06;J09-J18;J20-J22;J30-J39;J40-J47;J60-J70;J80-J84;J85-J86;J90-J94;J95-J99</v>
      </c>
      <c r="B3" s="12" t="str">
        <f>IFERROR(__xludf.DUMMYFUNCTION("TEXTJOIN(""; "", TRUE, FILTER(CID!$B$2:$B14794, REGEXMATCH(CID!$D$2:$D14794, TEXTJOIN(""|"", TRUE, SPLIT(A3, "";"")))))"),"J00; J01; J02; J03; J04; J05; J06; J09; J10; J11; J12; J13; J14; J15; J16; J17; J18; J20; J21; J22; J30; J31; J32; J33; J34; J35; J36; J37; J38; J39; J40; J41; J42; J43; J44; J45; J46; J47; J60; J61; J62; J63; J64; J65; J66; J67; J68; J69; J70; J80; J81; "&amp;"J82; J84; J85; J86; J90; J91; J92; J93; J94; J95; J96; J98; J99")</f>
        <v>J00; J01; J02; J03; J04; J05; J06; J09; J10; J11; J12; J13; J14; J15; J16; J17; J18; J20; J21; J22; J30; J31; J32; J33; J34; J35; J36; J37; J38; J39; J40; J41; J42; J43; J44; J45; J46; J47; J60; J61; J62; J63; J64; J65; J66; J67; J68; J69; J70; J80; J81; J82; J84; J85; J86; J90; J91; J92; J93; J94; J95; J96; J98; J99</v>
      </c>
    </row>
    <row r="4">
      <c r="A4" s="12" t="str">
        <f>IFERROR(__xludf.DUMMYFUNCTION("TEXTJOIN("";"", TRUE, FILTER(CID!$B$2:$B$14794, CID!B4=CID!$D$2:$D$14794))"),"K00-K14;K20-K31;K35-K38;K40-K46;K50-K52;K55-K63;K65-K67;K70-K77;K80-K87;K90-K93")</f>
        <v>K00-K14;K20-K31;K35-K38;K40-K46;K50-K52;K55-K63;K65-K67;K70-K77;K80-K87;K90-K93</v>
      </c>
      <c r="B4" s="12" t="str">
        <f>IFERROR(__xludf.DUMMYFUNCTION("TEXTJOIN(""; "", TRUE, FILTER(CID!B4:B14794, REGEXMATCH(CID!D4:D14794, TEXTJOIN(""|"", TRUE, SPLIT(A4, "";"")))))"),"K00; K01; K02; K03; K04; K05; K06; K07; K08; K09; K10; K11; K12; K13; K14; K20; K21; K22; K23; K25; K26; K27; K28; K29; K30; K31; K35; K36; K37; K38; K40; K41; K42; K43; K44; K45; K46; K50; K51; K52; K55; K56; K57; K58; K59; K60; K61; K62; K63; K65; K66; "&amp;"K67; K70; K71; K72; K73; K74; K75; K76; K77; K80; K81; K82; K83; K85; K86; K87; K90; K91; K92; K93")</f>
        <v>K00; K01; K02; K03; K04; K05; K06; K07; K08; K09; K10; K11; K12; K13; K14; K20; K21; K22; K23; K25; K26; K27; K28; K29; K30; K31; K35; K36; K37; K38; K40; K41; K42; K43; K44; K45; K46; K50; K51; K52; K55; K56; K57; K58; K59; K60; K61; K62; K63; K65; K66; K67; K70; K71; K72; K73; K74; K75; K76; K77; K80; K81; K82; K83; K85; K86; K87; K90; K91; K92; K93</v>
      </c>
    </row>
    <row r="5">
      <c r="A5" s="12" t="str">
        <f>IFERROR(__xludf.DUMMYFUNCTION("TEXTJOIN("";"", TRUE, FILTER(CID!$B$2:$B$14794, CID!B5=CID!$D$2:$D$14794))"),"L00-L08;L10-L14;L20-L30;L40-L45;L50-L54;L55-L59;L60-L75;L80-L99")</f>
        <v>L00-L08;L10-L14;L20-L30;L40-L45;L50-L54;L55-L59;L60-L75;L80-L99</v>
      </c>
      <c r="B5" s="12" t="str">
        <f>IFERROR(__xludf.DUMMYFUNCTION("TEXTJOIN(""; "", TRUE, FILTER(CID!B5:B14794, REGEXMATCH(CID!D5:D14794, TEXTJOIN(""|"", TRUE, SPLIT(A5, "";"")))))"),"L00; L01; L02; L03; L04; L05; L08; L10; L11; L12; L13; L14; L20; L21; L22; L23; L24; L25; L26; L27; L28; L29; L30; L40; L41; L42; L43; L44; L45; L50; L51; L52; L53; L54; L55; L56; L57; L58; L59; L60; L62; L63; L64; L65; L66; L67; L68; L70; L71; L72; L73; "&amp;"L74; L75; L80; L81; L82; L83; L84; L85; L86; L87; L88; L89; L90; L91; L92; L93; L94; L95; L97; L98; L99")</f>
        <v>L00; L01; L02; L03; L04; L05; L08; L10; L11; L12; L13; L14; L20; L21; L22; L23; L24; L25; L26; L27; L28; L29; L30; L40; L41; L42; L43; L44; L45; L50; L51; L52; L53; L54; L55; L56; L57; L58; L59; L60; L62; L63; L64; L65; L66; L67; L68; L70; L71; L72; L73; L74; L75; L80; L81; L82; L83; L84; L85; L86; L87; L88; L89; L90; L91; L92; L93; L94; L95; L97; L98; L99</v>
      </c>
    </row>
    <row r="6">
      <c r="A6" s="12" t="str">
        <f>IFERROR(__xludf.DUMMYFUNCTION("TEXTJOIN("";"", TRUE, FILTER(CID!$B$2:$B$14794, CID!B6=CID!$D$2:$D$14794))"),"M00-M25;M30-M36;M40-M54;M60-M79;M80-M94;M95-M99")</f>
        <v>M00-M25;M30-M36;M40-M54;M60-M79;M80-M94;M95-M99</v>
      </c>
      <c r="B6" s="12" t="str">
        <f>IFERROR(__xludf.DUMMYFUNCTION("TEXTJOIN(""; "", TRUE, FILTER(CID!B6:B14794, REGEXMATCH(CID!D6:D14794, TEXTJOIN(""|"", TRUE, SPLIT(A6, "";"")))))"),"M30; M31; M32; M33; M34; M35; M36; M95; M96; M99; M00-M03; M05-M14; M15-M19; M20-M25; M40-M43; M45-M49; M50-M54; M60-M63; M65-M68; M70-M79; M80-M85; M86-M90; M91-M94")</f>
        <v>M30; M31; M32; M33; M34; M35; M36; M95; M96; M99; M00-M03; M05-M14; M15-M19; M20-M25; M40-M43; M45-M49; M50-M54; M60-M63; M65-M68; M70-M79; M80-M85; M86-M90; M91-M94</v>
      </c>
    </row>
    <row r="7">
      <c r="A7" s="12" t="str">
        <f>IFERROR(__xludf.DUMMYFUNCTION("TEXTJOIN("";"", TRUE, FILTER(CID!$B$2:$B$14794, CID!B7=CID!$D$2:$D$14794))"),"N00-N08;N10-N16;N17-N19;N20-N23;N25-N29;N30-N39;N40-N51;N60-N64;N70-N77;N80-N98;N99-N99")</f>
        <v>N00-N08;N10-N16;N17-N19;N20-N23;N25-N29;N30-N39;N40-N51;N60-N64;N70-N77;N80-N98;N99-N99</v>
      </c>
      <c r="B7" s="12" t="str">
        <f>IFERROR(__xludf.DUMMYFUNCTION("TEXTJOIN(""; "", TRUE, FILTER(CID!B7:B14794, REGEXMATCH(CID!D7:D14794, TEXTJOIN(""|"", TRUE, SPLIT(A7, "";"")))))"),"N00; N01; N02; N03; N04; N05; N06; N07; N08; N10; N11; N12; N13; N14; N15; N16; N17; N18; N19; N20; N21; N22; N23; N25; N26; N27; N28; N29; N30; N31; N32; N33; N34; N35; N36; N37; N39; N40; N41; N42; N43; N44; N45; N46; N47; N48; N49; N50; N51; N60; N61; "&amp;"N62; N63; N64; N70; N71; N72; N73; N74; N75; N76; N77; N80; N81; N82; N83; N84; N85; N86; N87; N88; N89; N90; N91; N92; N93; N94; N95; N96; N97; N98; N99")</f>
        <v>N00; N01; N02; N03; N04; N05; N06; N07; N08; N10; N11; N12; N13; N14; N15; N16; N17; N18; N19; N20; N21; N22; N23; N25; N26; N27; N28; N29; N30; N31; N32; N33; N34; N35; N36; N37; N39; N40; N41; N42; N43; N44; N45; N46; N47; N48; N49; N50; N51; N60; N61; N62; N63; N64; N70; N71; N72; N73; N74; N75; N76; N77; N80; N81; N82; N83; N84; N85; N86; N87; N88; N89; N90; N91; N92; N93; N94; N95; N96; N97; N98; N99</v>
      </c>
    </row>
    <row r="8">
      <c r="A8" s="12" t="str">
        <f>IFERROR(__xludf.DUMMYFUNCTION("TEXTJOIN("";"", TRUE, FILTER(CID!$B$2:$B$14794, CID!B8=CID!$D$2:$D$14794))"),"O00-O08;O10-O16;O20-O29;O30-O48;O60-O75;O80-O84;O85-O92;O94-O99")</f>
        <v>O00-O08;O10-O16;O20-O29;O30-O48;O60-O75;O80-O84;O85-O92;O94-O99</v>
      </c>
      <c r="B8" s="12" t="str">
        <f>IFERROR(__xludf.DUMMYFUNCTION("TEXTJOIN(""; "", TRUE, FILTER(CID!B8:B14794, REGEXMATCH(CID!D8:D14794, TEXTJOIN(""|"", TRUE, SPLIT(A8, "";"")))))"),"O00; O01; O02; O03; O04; O05; O06; O07; O08; O10; O11; O12; O13; O14; O15; O16; O20; O21; O22; O23; O24; O25; O26; O28; O29; O30; O31; O32; O33; O34; O35; O36; O40; O41; O42; O43; O44; O45; O46; O47; O48; O60; O61; O62; O63; O64; O65; O66; O67; O68; O69; "&amp;"O70; O71; O72; O73; O74; O75; O80; O81; O82; O83; O84; O85; O86; O87; O88; O89; O90; O91; O92; O94; O95; O96; O97; O98; O99")</f>
        <v>O00; O01; O02; O03; O04; O05; O06; O07; O08; O10; O11; O12; O13; O14; O15; O16; O20; O21; O22; O23; O24; O25; O26; O28; O29; O30; O31; O32; O33; O34; O35; O36; O40; O41; O42; O43; O44; O45; O46; O47; O48; O60; O61; O62; O63; O64; O65; O66; O67; O68; O69; O70; O71; O72; O73; O74; O75; O80; O81; O82; O83; O84; O85; O86; O87; O88; O89; O90; O91; O92; O94; O95; O96; O97; O98; O99</v>
      </c>
    </row>
    <row r="9">
      <c r="A9" s="12" t="str">
        <f>IFERROR(__xludf.DUMMYFUNCTION("TEXTJOIN("";"", TRUE, FILTER(CID!$B$2:$B$14794, CID!B9=CID!$D$2:$D$14794))"),"P00-P04;P05-P08;P10-P15;P20-P29;P35-P39;P50-P61;P70-P74;P75-P78;P80-P83;P90-P96")</f>
        <v>P00-P04;P05-P08;P10-P15;P20-P29;P35-P39;P50-P61;P70-P74;P75-P78;P80-P83;P90-P96</v>
      </c>
      <c r="B9" s="12" t="str">
        <f>IFERROR(__xludf.DUMMYFUNCTION("TEXTJOIN(""; "", TRUE, FILTER(CID!B9:B14794, REGEXMATCH(CID!D9:D14794, TEXTJOIN(""|"", TRUE, SPLIT(A9, "";"")))))"),"P00; P01; P02; P03; P04; P05; P07; P08; P10; P11; P12; P13; P14; P15; P20; P21; P22; P23; P24; P25; P26; P27; P28; P29; P35; P36; P37; P38; P39; P50; P51; P52; P53; P54; P55; P56; P57; P58; P59; P60; P61; P70; P71; P72; P74; P75; P76; P77; P78; P80; P81; "&amp;"P83; P90; P91; P92; P93; P94; P95; P96")</f>
        <v>P00; P01; P02; P03; P04; P05; P07; P08; P10; P11; P12; P13; P14; P15; P20; P21; P22; P23; P24; P25; P26; P27; P28; P29; P35; P36; P37; P38; P39; P50; P51; P52; P53; P54; P55; P56; P57; P58; P59; P60; P61; P70; P71; P72; P74; P75; P76; P77; P78; P80; P81; P83; P90; P91; P92; P93; P94; P95; P96</v>
      </c>
    </row>
    <row r="10">
      <c r="A10" s="12" t="str">
        <f>IFERROR(__xludf.DUMMYFUNCTION("TEXTJOIN("";"", TRUE, FILTER(CID!$B$2:$B$14794, CID!B10=CID!$D$2:$D$14794))"),"Q00-Q07;Q10-Q18;Q20-Q28;Q30-Q34;Q35-Q37;Q38-Q45;Q50-Q56;Q60-Q64;Q65-Q79;Q80-Q89;Q90-Q99")</f>
        <v>Q00-Q07;Q10-Q18;Q20-Q28;Q30-Q34;Q35-Q37;Q38-Q45;Q50-Q56;Q60-Q64;Q65-Q79;Q80-Q89;Q90-Q99</v>
      </c>
      <c r="B10" s="12" t="str">
        <f>IFERROR(__xludf.DUMMYFUNCTION("TEXTJOIN(""; "", TRUE, FILTER(CID!B10:B14794, REGEXMATCH(CID!D10:D14794, TEXTJOIN(""|"", TRUE, SPLIT(A10, "";"")))))"),"Q00; Q01; Q02; Q03; Q04; Q05; Q06; Q07; Q10; Q11; Q12; Q13; Q14; Q15; Q16; Q17; Q18; Q20; Q21; Q22; Q23; Q24; Q25; Q26; Q27; Q28; Q30; Q31; Q32; Q33; Q34; Q35; Q36; Q37; Q38; Q39; Q40; Q41; Q42; Q43; Q44; Q45; Q50; Q51; Q52; Q53; Q54; Q55; Q56; Q60; Q61; "&amp;"Q62; Q63; Q64; Q65; Q66; Q67; Q68; Q69; Q70; Q71; Q72; Q73; Q74; Q75; Q76; Q77; Q78; Q79; Q80; Q81; Q82; Q83; Q84; Q85; Q86; Q87; Q89; Q90; Q91; Q92; Q93; Q95; Q96; Q97; Q98; Q99")</f>
        <v>Q00; Q01; Q02; Q03; Q04; Q05; Q06; Q07; Q10; Q11; Q12; Q13; Q14; Q15; Q16; Q17; Q18; Q20; Q21; Q22; Q23; Q24; Q25; Q26; Q27; Q28; Q30; Q31; Q32; Q33; Q34; Q35; Q36; Q37; Q38; Q39; Q40; Q41; Q42; Q43; Q44; Q45; Q50; Q51; Q52; Q53; Q54; Q55; Q56; Q60; Q61; Q62; Q63; Q64; Q65; Q66; Q67; Q68; Q69; Q70; Q71; Q72; Q73; Q74; Q75; Q76; Q77; Q78; Q79; Q80; Q81; Q82; Q83; Q84; Q85; Q86; Q87; Q89; Q90; Q91; Q92; Q93; Q95; Q96; Q97; Q98; Q99</v>
      </c>
    </row>
    <row r="11">
      <c r="A11" s="12" t="str">
        <f>IFERROR(__xludf.DUMMYFUNCTION("TEXTJOIN("";"", TRUE, FILTER(CID!$B$2:$B$14794, CID!B11=CID!$D$2:$D$14794))"),"R00-R09;R10-R19;R20-R23;R25-R29;R30-R39;R40-R46;R47-R49;R50-R69;R70-R79;R80-R82;R83-R89;R90-R94;R95-R99")</f>
        <v>R00-R09;R10-R19;R20-R23;R25-R29;R30-R39;R40-R46;R47-R49;R50-R69;R70-R79;R80-R82;R83-R89;R90-R94;R95-R99</v>
      </c>
      <c r="B11" s="12" t="str">
        <f>IFERROR(__xludf.DUMMYFUNCTION("TEXTJOIN(""; "", TRUE, FILTER(CID!B11:B14794, REGEXMATCH(CID!D11:D14794, TEXTJOIN(""|"", TRUE, SPLIT(A11, "";"")))))"),"R00; R01; R02; R03; R04; R05; R06; R07; R09; R10; R11; R12; R13; R14; R15; R16; R17; R18; R19; R20; R21; R22; R23; R25; R26; R27; R29; R30; R31; R32; R33; R34; R35; R36; R39; R40; R41; R42; R43; R44; R45; R46; R47; R48; R49; R50; R51; R52; R53; R54; R55; "&amp;"R56; R57; R58; R59; R60; R61; R62; R63; R64; R68; R69; R70; R71; R72; R73; R74; R75; R76; R77; R78; R79; R80; R81; R82; R83; R84; R85; R86; R87; R89; R90; R91; R92; R93; R94; R95; R96; R98; R99")</f>
        <v>R00; R01; R02; R03; R04; R05; R06; R07; R09; R10; R11; R12; R13; R14; R15; R16; R17; R18; R19; R20; R21; R22; R23; R25; R26; R27; R29; R30; R31; R32; R33; R34; R35; R36; R39; R40; R41; R42; R43; R44; R45; R46; R47; R48; R49; R50; R51; R52; R53; R54; R55; R56; R57; R58; R59; R60; R61; R62; R63; R64; R68; R69; R70; R71; R72; R73; R74; R75; R76; R77; R78; R79; R80; R81; R82; R83; R84; R85; R86; R87; R89; R90; R91; R92; R93; R94; R95; R96; R98; R99</v>
      </c>
    </row>
    <row r="12">
      <c r="A12" s="12" t="str">
        <f>IFERROR(__xludf.DUMMYFUNCTION("TEXTJOIN("";"", TRUE, FILTER(CID!$B$2:$B$14794, CID!B12=CID!$D$2:$D$14794))"),"S00-S09;S10-S19;S20-S29;S30-S39;S40-S49;S50-S59;S60-S69;S70-S79;S80-S89;S90-S99;T00-T07;T08-T14;T15-T19;T20-T32;T33-T35;T36-T50;T51-T65;T66-T78;T79-T79;T80-T88;T90-T98")</f>
        <v>S00-S09;S10-S19;S20-S29;S30-S39;S40-S49;S50-S59;S60-S69;S70-S79;S80-S89;S90-S99;T00-T07;T08-T14;T15-T19;T20-T32;T33-T35;T36-T50;T51-T65;T66-T78;T79-T79;T80-T88;T90-T98</v>
      </c>
      <c r="B12" s="12" t="str">
        <f>IFERROR(__xludf.DUMMYFUNCTION("TEXTJOIN(""; "", TRUE, FILTER(CID!B12:B14794, REGEXMATCH(CID!D12:D14794, TEXTJOIN(""|"", TRUE, SPLIT(A12, "";"")))))"),"S00; S01; S02; S03; S04; S05; S06; S07; S08; S09; S10; S11; S12; S13; S14; S15; S16; S17; S18; S19; S20; S21; S22; S23; S24; S25; S26; S27; S28; S29; S30; S31; S32; S33; S34; S35; S36; S37; S38; S39; S40; S41; S42; S43; S44; S45; S46; S47; S48; S49; S50; "&amp;"S51; S52; S53; S54; S55; S56; S57; S58; S59; S60; S61; S62; S63; S64; S65; S66; S67; S68; S69; S70; S71; S72; S73; S74; S75; S76; S77; S78; S79; S80; S81; S82; S83; S84; S85; S86; S87; S88; S89; S90; S91; S92; S93; S94; S95; S96; S97; S98; S99; T00; T01; "&amp;"T02; T03; T04; T05; T06; T07; T08; T09; T10; T11; T12; T13; T14; T15; T16; T17; T18; T19; T33; T34; T35; T36; T37; T38; T39; T40; T41; T42; T43; T44; T45; T46; T47; T48; T49; T50; T51; T52; T53; T54; T55; T56; T57; T58; T59; T60; T61; T62; T63; T64; T65; "&amp;"T66; T67; T68; T69; T70; T71; T73; T74; T75; T78; T79; T80; T81; T82; T83; T84; T85; T86; T87; T88; T90; T91; T92; T93; T94; T95; T96; T97; T98; T20-T25; T26-T28; T29-T32")</f>
        <v>S00; S01; S02; S03; S04; S05; S06; S07; S08; S09;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T00; T01; T02; T03; T04; T05; T06; T07; T08; T09; T10; T11; T12; T13; T14; T15; T16; T17; T18; T19; T33; T34; T35; T36; T37; T38; T39; T40; T41; T42; T43; T44; T45; T46; T47; T48; T49; T50; T51; T52; T53; T54; T55; T56; T57; T58; T59; T60; T61; T62; T63; T64; T65; T66; T67; T68; T69; T70; T71; T73; T74; T75; T78; T79; T80; T81; T82; T83; T84; T85; T86; T87; T88; T90; T91; T92; T93; T94; T95; T96; T97; T98; T20-T25; T26-T28; T29-T32</v>
      </c>
    </row>
    <row r="13">
      <c r="A13" s="12" t="str">
        <f>IFERROR(__xludf.DUMMYFUNCTION("TEXTJOIN("";"", TRUE, FILTER(CID!$B$2:$B$14794, CID!B13=CID!$D$2:$D$14794))"),"C00-C97;D00-D09;D10-D36;D37-D48")</f>
        <v>C00-C97;D00-D09;D10-D36;D37-D48</v>
      </c>
      <c r="B13" s="12" t="str">
        <f>IFERROR(__xludf.DUMMYFUNCTION("TEXTJOIN(""; "", TRUE, FILTER(CID!B13:B14794, REGEXMATCH(CID!D13:D14794, TEXTJOIN(""|"", TRUE, SPLIT(A13, "";"")))))"),"D00; D01; D02; D03; D04; D05; D06; D07; D09; D10; D11; D12; D13; D14; D15; D16; D17; D18; D19; D20; D21; D22; D23; D24; D25; D26; D27; D28; D29; D30; D31; D32; D33; D34; D35; D36; D37; D38; D39; D40; D41; D42; D43; D44; D45; D46; D47; D48; C00-C75; C76-C8"&amp;"0; C81-C96; C97-C97")</f>
        <v>D00; D01; D02; D03; D04; D05; D06; D07; D09; D10; D11; D12; D13; D14; D15; D16; D17; D18; D19; D20; D21; D22; D23; D24; D25; D26; D27; D28; D29; D30; D31; D32; D33; D34; D35; D36; D37; D38; D39; D40; D41; D42; D43; D44; D45; D46; D47; D48; C00-C75; C76-C80; C81-C96; C97-C97</v>
      </c>
    </row>
    <row r="14">
      <c r="A14" s="12" t="str">
        <f>IFERROR(__xludf.DUMMYFUNCTION("TEXTJOIN("";"", TRUE, FILTER(CID!$B$2:$B$14794, CID!B14=CID!$D$2:$D$14794))"),"V01-X59;X60-X84;X85-Y09;Y10-Y34;Y35-Y36;Y40-Y84;Y85-Y89;Y90-Y98")</f>
        <v>V01-X59;X60-X84;X85-Y09;Y10-Y34;Y35-Y36;Y40-Y84;Y85-Y89;Y90-Y98</v>
      </c>
      <c r="B14" s="12" t="str">
        <f>IFERROR(__xludf.DUMMYFUNCTION("TEXTJOIN(""; "", TRUE, FILTER(CID!B14:B14794, REGEXMATCH(CID!D14:D14794, TEXTJOIN(""|"", TRUE, SPLIT(A14, "";"")))))"),"X60; X61; X62; X63; X64; X65; X66; X67; X68; X69; X70; X71; X72; X73; X74; X75; X76; X77; X78; X79; X80; X81; X82; X83; X84; X85; X86; X87; X88; X89; X90; X91; X92; X93; X94; X95; X96; X97; X98; X99; Y00; Y01; Y02; Y03; Y04; Y05; Y06; Y07; Y08; Y09; Y10; "&amp;"Y11; Y12; Y13; Y14; Y15; Y16; Y17; Y18; Y19; Y20; Y21; Y22; Y23; Y24; Y25; Y26; Y27; Y28; Y29; Y30; Y31; Y32; Y33; Y34; Y35; Y36; Y85; Y86; Y87; Y88; Y89; Y90; Y91; Y95; Y96; Y97; Y98; V01-V99; W00-X59; Y40-Y59; Y60-Y69; Y70-Y82; Y83-Y84")</f>
        <v>X60; X61; X62; X63; X64; X65; X66; X67; X68; X69; X70; X71; X72; X73; X74; X75; X76; X77; X78; X79; X80; X81; X82; X83; X84; X85; X86; X87; X88; X89; X90; X91; X92; X93; X94; X95; X96; X97; X98; X99; Y00; Y01; Y02; Y03; Y04; Y05; Y06; Y07; Y08; Y09; Y10; Y11; Y12; Y13; Y14; Y15; Y16; Y17; Y18; Y19; Y20; Y21; Y22; Y23; Y24; Y25; Y26; Y27; Y28; Y29; Y30; Y31; Y32; Y33; Y34; Y35; Y36; Y85; Y86; Y87; Y88; Y89; Y90; Y91; Y95; Y96; Y97; Y98; V01-V99; W00-X59; Y40-Y59; Y60-Y69; Y70-Y82; Y83-Y84</v>
      </c>
    </row>
    <row r="15">
      <c r="A15" s="12" t="str">
        <f>IFERROR(__xludf.DUMMYFUNCTION("TEXTJOIN("";"", TRUE, FILTER(CID!$B$2:$B$14794, CID!B15=CID!$D$2:$D$14794))"),"Z00-Z13;Z20-Z29;Z30-Z39;Z40-Z54;Z55-Z65;Z70-Z76;Z80-Z99")</f>
        <v>Z00-Z13;Z20-Z29;Z30-Z39;Z40-Z54;Z55-Z65;Z70-Z76;Z80-Z99</v>
      </c>
      <c r="B15" s="12" t="str">
        <f>IFERROR(__xludf.DUMMYFUNCTION("TEXTJOIN(""; "", TRUE, FILTER(CID!B15:B14794, REGEXMATCH(CID!D15:D14794, TEXTJOIN(""|"", TRUE, SPLIT(A15, "";"")))))"),"Z00; Z01; Z02; Z03; Z04; Z08; Z09; Z10; Z11; Z12; Z13; Z20; Z21; Z22; Z23; Z24; Z25; Z26; Z27; Z28; Z29; Z30; Z31; Z32; Z33; Z34; Z35; Z36; Z37; Z38; Z39; Z40; Z41; Z42; Z43; Z44; Z45; Z46; Z47; Z48; Z49; Z50; Z51; Z52; Z53; Z54; Z55; Z56; Z57; Z58; Z59; "&amp;"Z60; Z61; Z62; Z63; Z64; Z65; Z70; Z71; Z72; Z73; Z74; Z75; Z76; Z80; Z81; Z82; Z83; Z84; Z85; Z86; Z87; Z88; Z89; Z90; Z91; Z92; Z93; Z94; Z95; Z96; Z97; Z98; Z99")</f>
        <v>Z00; Z01; Z02; Z03; Z04; Z08; Z09; Z10; Z11; Z12; Z13; Z20; Z21; Z22; Z23; Z24; Z25; Z26; Z27; Z28; Z29; Z30; Z31; Z32; Z33; Z34; Z35; Z36; Z37; Z38; Z39; Z40; Z41; Z42; Z43; Z44; Z45; Z46; Z47; Z48; Z49; Z50; Z51; Z52; Z53; Z54; Z55; Z56; Z57; Z58; Z59; Z60; Z61; Z62; Z63; Z64; Z65; Z70; Z71; Z72; Z73; Z74; Z75; Z76; Z80; Z81; Z82; Z83; Z84; Z85; Z86; Z87; Z88; Z89; Z90; Z91; Z92; Z93; Z94; Z95; Z96; Z97; Z98; Z99</v>
      </c>
    </row>
    <row r="16">
      <c r="A16" s="12" t="str">
        <f>IFERROR(__xludf.DUMMYFUNCTION("TEXTJOIN("";"", TRUE, FILTER(CID!$B$2:$B$14794, CID!B16=CID!$D$2:$D$14794))"),"U04-U04;U80-U89;U99-U99")</f>
        <v>U04-U04;U80-U89;U99-U99</v>
      </c>
      <c r="B16" s="12" t="str">
        <f>IFERROR(__xludf.DUMMYFUNCTION("TEXTJOIN(""; "", TRUE, FILTER(CID!B16:B14794, REGEXMATCH(CID!D16:D14794, TEXTJOIN(""|"", TRUE, SPLIT(A16, "";"")))))"),"U04; U80; U81; U88; U89; U99")</f>
        <v>U04; U80; U81; U88; U89; U99</v>
      </c>
    </row>
    <row r="17">
      <c r="A17" s="12" t="str">
        <f>IFERROR(__xludf.DUMMYFUNCTION("TEXTJOIN("";"", TRUE, FILTER(CID!$B$2:$B$14794, CID!B17=CID!$D$2:$D$14794))"),"D50-D53;D55-D59;D60-D64;D65-D69;D70-D77;D80-D89")</f>
        <v>D50-D53;D55-D59;D60-D64;D65-D69;D70-D77;D80-D89</v>
      </c>
      <c r="B17" s="12" t="str">
        <f>IFERROR(__xludf.DUMMYFUNCTION("TEXTJOIN(""; "", TRUE, FILTER(CID!B17:B14794, REGEXMATCH(CID!D17:D14794, TEXTJOIN(""|"", TRUE, SPLIT(A17, "";"")))))"),"D50; D51; D52; D53; D55; D56; D57; D58; D59; D60; D61; D62; D63; D64; D65; D66; D67; D68; D69; D70; D71; D72; D73; D74; D75; D76; D77; D80; D81; D82; D83; D84; D86; D89")</f>
        <v>D50; D51; D52; D53; D55; D56; D57; D58; D59; D60; D61; D62; D63; D64; D65; D66; D67; D68; D69; D70; D71; D72; D73; D74; D75; D76; D77; D80; D81; D82; D83; D84; D86; D89</v>
      </c>
    </row>
    <row r="18">
      <c r="A18" s="12" t="str">
        <f>IFERROR(__xludf.DUMMYFUNCTION("TEXTJOIN("";"", TRUE, FILTER(CID!$B$2:$B$14794, CID!B18=CID!$D$2:$D$14794))"),"E00-E07;E10-E14;E15-E16;E20-E35;E40-E46;E50-E64;E65-E68;E70-E90")</f>
        <v>E00-E07;E10-E14;E15-E16;E20-E35;E40-E46;E50-E64;E65-E68;E70-E90</v>
      </c>
      <c r="B18" s="12" t="str">
        <f>IFERROR(__xludf.DUMMYFUNCTION("TEXTJOIN(""; "", TRUE, FILTER(CID!B18:B14794, REGEXMATCH(CID!D18:D14794, TEXTJOIN(""|"", TRUE, SPLIT(A18, "";"")))))"),"E00; E01; E02; E03; E04; E05; E06; E07; E10; E11; E12; E13; E14; E15; E16; E20; E21; E22; E23; E24; E25; E26; E27; E28; E29; E30; E31; E32; E34; E35; E40; E41; E42; E43; E44; E45; E46; E50; E51; E52; E53; E54; E55; E56; E58; E59; E60; E61; E63; E64; E65; "&amp;"E66; E67; E68; E70; E71; E72; E73; E74; E75; E76; E77; E78; E79; E80; E83; E84; E85; E86; E87; E88; E89; E90")</f>
        <v>E00; E01; E02; E03; E04; E05; E06; E07; E10; E11; E12; E13; E14; E15; E16; E20; E21; E22; E23; E24; E25; E26; E27; E28; E29; E30; E31; E32; E34; E35; E40; E41; E42; E43; E44; E45; E46; E50; E51; E52; E53; E54; E55; E56; E58; E59; E60; E61; E63; E64; E65; E66; E67; E68; E70; E71; E72; E73; E74; E75; E76; E77; E78; E79; E80; E83; E84; E85; E86; E87; E88; E89; E90</v>
      </c>
    </row>
    <row r="19">
      <c r="A19" s="12" t="str">
        <f>IFERROR(__xludf.DUMMYFUNCTION("TEXTJOIN("";"", TRUE, FILTER(CID!$B$2:$B$14794, CID!B19=CID!$D$2:$D$14794))"),"F00-F09;F10-F19;F20-F29;F30-F39;F40-F48;F50-F59;F60-F69;F70-F79;F80-F89;F90-F98;F99-F99")</f>
        <v>F00-F09;F10-F19;F20-F29;F30-F39;F40-F48;F50-F59;F60-F69;F70-F79;F80-F89;F90-F98;F99-F99</v>
      </c>
      <c r="B19" s="12" t="str">
        <f>IFERROR(__xludf.DUMMYFUNCTION("TEXTJOIN(""; "", TRUE, FILTER(CID!B19:B14794, REGEXMATCH(CID!D19:D14794, TEXTJOIN(""|"", TRUE, SPLIT(A19, "";"")))))"),"F00; F01; F02; F03; F04; F05; F06; F07; F09; F10; F11; F12; F13; F14; F15; F16; F17; F18; F19; F20; F21; F22; F23; F24; F25; F28; F29; F30; F31; F32; F33; F34; F38; F39; F40; F41; F42; F43; F44; F45; F48; F50; F51; F52; F53; F54; F55; F59; F60; F61; F62; "&amp;"F63; F64; F65; F66; F68; F69; F70; F71; F72; F73; F78; F79; F80; F81; F82; F83; F84; F88; F89; F90; F91; F92; F93; F94; F95; F98; F99")</f>
        <v>F00; F01; F02; F03; F04; F05; F06; F07; F09; F10; F11; F12; F13; F14; F15; F16; F17; F18; F19; F20; F21; F22; F23; F24; F25; F28; F29; F30; F31; F32; F33; F34; F38; F39; F40; F41; F42; F43; F44; F45; F48; F50; F51; F52; F53; F54; F55; F59; F60; F61; F62; F63; F64; F65; F66; F68; F69; F70; F71; F72; F73; F78; F79; F80; F81; F82; F83; F84; F88; F89; F90; F91; F92; F93; F94; F95; F98; F99</v>
      </c>
    </row>
    <row r="20">
      <c r="A20" s="12" t="str">
        <f>IFERROR(__xludf.DUMMYFUNCTION("TEXTJOIN("";"", TRUE, FILTER(CID!$B$2:$B$14794, CID!B20=CID!$D$2:$D$14794))"),"G00-G09;G10-G13;G20-G26;G30-G32;G35-G37;G40-G47;G50-G59;G60-G64;G70-G73;G80-G83;G90-G99")</f>
        <v>G00-G09;G10-G13;G20-G26;G30-G32;G35-G37;G40-G47;G50-G59;G60-G64;G70-G73;G80-G83;G90-G99</v>
      </c>
      <c r="B20" s="12" t="str">
        <f>IFERROR(__xludf.DUMMYFUNCTION("TEXTJOIN(""; "", TRUE, FILTER(CID!B20:B14794, REGEXMATCH(CID!D20:D14794, TEXTJOIN(""|"", TRUE, SPLIT(A20, "";"")))))"),"G00; G01; G02; G03; G04; G05; G06; G07; G08; G09; G10; G11; G12; G13; G20; G21; G22; G23; G24; G25; G26; G30; G31; G32; G35; G36; G37; G40; G41; G43; G44; G45; G46; G47; G50; G51; G52; G53; G54; G55; G56; G57; G58; G59; G60; G61; G62; G63; G64; G70; G71; "&amp;"G72; G73; G80; G81; G82; G83; G90; G91; G92; G93; G94; G95; G96; G97; G98; G99")</f>
        <v>G00; G01; G02; G03; G04; G05; G06; G07; G08; G09; G10; G11; G12; G13; G20; G21; G22; G23; G24; G25; G26; G30; G31; G32; G35; G36; G37; G40; G41; G43; G44; G45; G46; G47; G50; G51; G52; G53; G54; G55; G56; G57; G58; G59; G60; G61; G62; G63; G64; G70; G71; G72; G73; G80; G81; G82; G83; G90; G91; G92; G93; G94; G95; G96; G97; G98; G99</v>
      </c>
    </row>
    <row r="21">
      <c r="A21" s="12" t="str">
        <f>IFERROR(__xludf.DUMMYFUNCTION("TEXTJOIN("";"", TRUE, FILTER(CID!$B$2:$B$14794, CID!B21=CID!$D$2:$D$14794))"),"H00-H06;H10-H13;H15-H22;H25-H28;H30-H36;H40-H42;H43-H45;H46-H48;H49-H52;H53-H54;H55-H59")</f>
        <v>H00-H06;H10-H13;H15-H22;H25-H28;H30-H36;H40-H42;H43-H45;H46-H48;H49-H52;H53-H54;H55-H59</v>
      </c>
      <c r="B21" s="12" t="str">
        <f>IFERROR(__xludf.DUMMYFUNCTION("TEXTJOIN(""; "", TRUE, FILTER(CID!B21:B14794, REGEXMATCH(CID!D21:D14794, TEXTJOIN(""|"", TRUE, SPLIT(A21, "";"")))))"),"H00; H01; H02; H03; H04; H05; H06; H10; H11; H13; H15; H16; H17; H18; H19; H20; H21; H22; H25; H26; H27; H28; H30; H31; H32; H33; H34; H35; H36; H40; H42; H43; H44; H45; H46; H47; H48; H49; H50; H51; H52; H53; H54; H55; H57; H58; H59")</f>
        <v>H00; H01; H02; H03; H04; H05; H06; H10; H11; H13; H15; H16; H17; H18; H19; H20; H21; H22; H25; H26; H27; H28; H30; H31; H32; H33; H34; H35; H36; H40; H42; H43; H44; H45; H46; H47; H48; H49; H50; H51; H52; H53; H54; H55; H57; H58; H59</v>
      </c>
    </row>
    <row r="22">
      <c r="A22" s="12" t="str">
        <f>IFERROR(__xludf.DUMMYFUNCTION("TEXTJOIN("";"", TRUE, FILTER(CID!$B$2:$B$14794, CID!B22=CID!$D$2:$D$14794))"),"H60-H62;H65-H75;H80-H83;H90-H95")</f>
        <v>H60-H62;H65-H75;H80-H83;H90-H95</v>
      </c>
      <c r="B22" s="12" t="str">
        <f>IFERROR(__xludf.DUMMYFUNCTION("TEXTJOIN(""; "", TRUE, FILTER(CID!B22:B14794, REGEXMATCH(CID!D22:D14794, TEXTJOIN(""|"", TRUE, SPLIT(A22, "";"")))))"),"H60; H61; H62; H65; H66; H67; H68; H69; H70; H71; H72; H73; H74; H75; H80; H81; H82; H83; H90; H91; H92; H93; H94; H95")</f>
        <v>H60; H61; H62; H65; H66; H67; H68; H69; H70; H71; H72; H73; H74; H75; H80; H81; H82; H83; H90; H91; H92; H93; H94; H95</v>
      </c>
    </row>
    <row r="23">
      <c r="A23" s="12" t="str">
        <f>IFERROR(__xludf.DUMMYFUNCTION("TEXTJOIN("";"", TRUE, FILTER(CID!$B$2:$B$14794, CID!B23=CID!$D$2:$D$14794))"),"I00-I02;I05-I09;I10-I15;I20-I25;I26-I28;I30-I52;I60-I69;I70-I79;I80-I89;I95-I99")</f>
        <v>I00-I02;I05-I09;I10-I15;I20-I25;I26-I28;I30-I52;I60-I69;I70-I79;I80-I89;I95-I99</v>
      </c>
      <c r="B23" s="12" t="str">
        <f>IFERROR(__xludf.DUMMYFUNCTION("TEXTJOIN(""; "", TRUE, FILTER(CID!B23:B14794, REGEXMATCH(CID!D23:D14794, TEXTJOIN(""|"", TRUE, SPLIT(A23, "";"")))))"),"I00; I01; I02; I05; I06; I07; I08; I09; I10; I11; I12; I13; I15; I20; I21; I22; I23; I24; I25; I26; I27; I28; I30; I31; I32; I33; I34; I35; I36; I37; I38; I39; I40; I41; I42; I43; I44; I45; I46; I47; I48; I49; I50; I51; I52; I60; I61; I62; I63; I64; I65; "&amp;"I66; I67; I68; I69; I70; I71; I72; I73; I74; I77; I78; I79; I80; I81; I82; I83; I84; I85; I86; I87; I88; I89; I95; I97; I98; I99")</f>
        <v>I00; I01; I02; I05; I06; I07; I08; I09; I10; I11; I12; I13; I15; I20; I21; I22; I23; I24; I25; I26; I27; I28; I30; I31; I32; I33; I34; I35; I36; I37; I38; I39; I40; I41; I42; I43; I44; I45; I46; I47; I48; I49; I50; I51; I52; I60; I61; I62; I63; I64; I65; I66; I67; I68; I69; I70; I71; I72; I73; I74; I77; I78; I79; I80; I81; I82; I83; I84; I85; I86; I87; I88; I89; I95; I97; I98; I99</v>
      </c>
    </row>
    <row r="24">
      <c r="A24" s="12" t="str">
        <f>IFERROR(__xludf.DUMMYFUNCTION("TEXTJOIN("";"", TRUE, FILTER(CID!$B$2:$B$14794, CID!B24=CID!$D$2:$D$14794))"),"A000;A001;A009")</f>
        <v>A000;A001;A009</v>
      </c>
      <c r="B24" s="12" t="str">
        <f>IFERROR(__xludf.DUMMYFUNCTION("TEXTJOIN(""; "", TRUE, FILTER(CID!B24:B14794, REGEXMATCH(CID!D24:D14794, TEXTJOIN(""|"", TRUE, SPLIT(A24, "";"")))))"),"#N/A")</f>
        <v>#N/A</v>
      </c>
    </row>
    <row r="25">
      <c r="A25" s="12" t="str">
        <f>IFERROR(__xludf.DUMMYFUNCTION("TEXTJOIN("";"", TRUE, FILTER(CID!$B$2:$B$14794, CID!B25=CID!$D$2:$D$14794))"),"A010;A011;A012;A013;A014")</f>
        <v>A010;A011;A012;A013;A014</v>
      </c>
      <c r="B25" s="12" t="str">
        <f>IFERROR(__xludf.DUMMYFUNCTION("TEXTJOIN(""; "", TRUE, FILTER(CID!B25:B14794, REGEXMATCH(CID!D25:D14794, TEXTJOIN(""|"", TRUE, SPLIT(A25, "";"")))))"),"#N/A")</f>
        <v>#N/A</v>
      </c>
    </row>
    <row r="26">
      <c r="A26" s="12" t="str">
        <f>IFERROR(__xludf.DUMMYFUNCTION("TEXTJOIN("";"", TRUE, FILTER(CID!$B$2:$B$14794, CID!B26=CID!$D$2:$D$14794))"),"A020;A021;A022;A028;A029")</f>
        <v>A020;A021;A022;A028;A029</v>
      </c>
      <c r="B26" s="12" t="str">
        <f>IFERROR(__xludf.DUMMYFUNCTION("TEXTJOIN(""; "", TRUE, FILTER(CID!B26:B14794, REGEXMATCH(CID!D26:D14794, TEXTJOIN(""|"", TRUE, SPLIT(A26, "";"")))))"),"#N/A")</f>
        <v>#N/A</v>
      </c>
    </row>
    <row r="27">
      <c r="A27" s="12" t="str">
        <f>IFERROR(__xludf.DUMMYFUNCTION("TEXTJOIN("";"", TRUE, FILTER(CID!$B$2:$B$14794, CID!B27=CID!$D$2:$D$14794))"),"A030;A031;A032;A033;A038;A039")</f>
        <v>A030;A031;A032;A033;A038;A039</v>
      </c>
      <c r="B27" s="12" t="str">
        <f>IFERROR(__xludf.DUMMYFUNCTION("TEXTJOIN(""; "", TRUE, FILTER(CID!B27:B14794, REGEXMATCH(CID!D27:D14794, TEXTJOIN(""|"", TRUE, SPLIT(A27, "";"")))))"),"#N/A")</f>
        <v>#N/A</v>
      </c>
    </row>
    <row r="28">
      <c r="A28" s="12" t="str">
        <f>IFERROR(__xludf.DUMMYFUNCTION("TEXTJOIN("";"", TRUE, FILTER(CID!$B$2:$B$14794, CID!B28=CID!$D$2:$D$14794))"),"A040;A041;A042;A043;A044;A045;A046;A047;A048;A049")</f>
        <v>A040;A041;A042;A043;A044;A045;A046;A047;A048;A049</v>
      </c>
      <c r="B28" s="12" t="str">
        <f>IFERROR(__xludf.DUMMYFUNCTION("TEXTJOIN(""; "", TRUE, FILTER(CID!B28:B14794, REGEXMATCH(CID!D28:D14794, TEXTJOIN(""|"", TRUE, SPLIT(A28, "";"")))))"),"#N/A")</f>
        <v>#N/A</v>
      </c>
    </row>
    <row r="29">
      <c r="A29" s="12" t="str">
        <f>IFERROR(__xludf.DUMMYFUNCTION("TEXTJOIN("";"", TRUE, FILTER(CID!$B$2:$B$14794, CID!B29=CID!$D$2:$D$14794))"),"A050;A051;A052;A053;A054;A058;A059")</f>
        <v>A050;A051;A052;A053;A054;A058;A059</v>
      </c>
      <c r="B29" s="12" t="str">
        <f>IFERROR(__xludf.DUMMYFUNCTION("TEXTJOIN(""; "", TRUE, FILTER(CID!B29:B14794, REGEXMATCH(CID!D29:D14794, TEXTJOIN(""|"", TRUE, SPLIT(A29, "";"")))))"),"#N/A")</f>
        <v>#N/A</v>
      </c>
    </row>
    <row r="30">
      <c r="A30" s="12" t="str">
        <f>IFERROR(__xludf.DUMMYFUNCTION("TEXTJOIN("";"", TRUE, FILTER(CID!$B$2:$B$14794, CID!B30=CID!$D$2:$D$14794))"),"A060;A061;A062;A063;A064;A065;A066;A067;A068;A069")</f>
        <v>A060;A061;A062;A063;A064;A065;A066;A067;A068;A069</v>
      </c>
      <c r="B30" s="12" t="str">
        <f>IFERROR(__xludf.DUMMYFUNCTION("TEXTJOIN(""; "", TRUE, FILTER(CID!B30:B14794, REGEXMATCH(CID!D30:D14794, TEXTJOIN(""|"", TRUE, SPLIT(A30, "";"")))))"),"#N/A")</f>
        <v>#N/A</v>
      </c>
    </row>
    <row r="31">
      <c r="A31" s="12" t="str">
        <f>IFERROR(__xludf.DUMMYFUNCTION("TEXTJOIN("";"", TRUE, FILTER(CID!$B$2:$B$14794, CID!B31=CID!$D$2:$D$14794))"),"A070;A071;A072;A073;A078;A079")</f>
        <v>A070;A071;A072;A073;A078;A079</v>
      </c>
      <c r="B31" s="12" t="str">
        <f>IFERROR(__xludf.DUMMYFUNCTION("TEXTJOIN(""; "", TRUE, FILTER(CID!B31:B14794, REGEXMATCH(CID!D31:D14794, TEXTJOIN(""|"", TRUE, SPLIT(A31, "";"")))))"),"#N/A")</f>
        <v>#N/A</v>
      </c>
    </row>
    <row r="32">
      <c r="A32" s="12" t="str">
        <f>IFERROR(__xludf.DUMMYFUNCTION("TEXTJOIN("";"", TRUE, FILTER(CID!$B$2:$B$14794, CID!B32=CID!$D$2:$D$14794))"),"A080;A081;A082;A083;A084;A085")</f>
        <v>A080;A081;A082;A083;A084;A085</v>
      </c>
      <c r="B32" s="12" t="str">
        <f>IFERROR(__xludf.DUMMYFUNCTION("TEXTJOIN(""; "", TRUE, FILTER(CID!B32:B14794, REGEXMATCH(CID!D32:D14794, TEXTJOIN(""|"", TRUE, SPLIT(A32, "";"")))))"),"#N/A")</f>
        <v>#N/A</v>
      </c>
    </row>
    <row r="33">
      <c r="A33" s="12" t="str">
        <f>IFERROR(__xludf.DUMMYFUNCTION("TEXTJOIN("";"", TRUE, FILTER(CID!$B$2:$B$14794, CID!B33=CID!$D$2:$D$14794))"),"A09X")</f>
        <v>A09X</v>
      </c>
      <c r="B33" s="12" t="str">
        <f>IFERROR(__xludf.DUMMYFUNCTION("TEXTJOIN(""; "", TRUE, FILTER(CID!B33:B14794, REGEXMATCH(CID!D33:D14794, TEXTJOIN(""|"", TRUE, SPLIT(A33, "";"")))))"),"#N/A")</f>
        <v>#N/A</v>
      </c>
    </row>
    <row r="34">
      <c r="A34" s="12" t="str">
        <f>IFERROR(__xludf.DUMMYFUNCTION("TEXTJOIN("";"", TRUE, FILTER(CID!$B$2:$B$14794, CID!B34=CID!$D$2:$D$14794))"),"A150;A151;A152;A153;A154;A155;A156;A157;A158;A159")</f>
        <v>A150;A151;A152;A153;A154;A155;A156;A157;A158;A159</v>
      </c>
      <c r="B34" s="12" t="str">
        <f>IFERROR(__xludf.DUMMYFUNCTION("TEXTJOIN(""; "", TRUE, FILTER(CID!B34:B14794, REGEXMATCH(CID!D34:D14794, TEXTJOIN(""|"", TRUE, SPLIT(A34, "";"")))))"),"#N/A")</f>
        <v>#N/A</v>
      </c>
    </row>
    <row r="35">
      <c r="A35" s="12" t="str">
        <f>IFERROR(__xludf.DUMMYFUNCTION("TEXTJOIN("";"", TRUE, FILTER(CID!$B$2:$B$14794, CID!B35=CID!$D$2:$D$14794))"),"A160;A161;A162;A163;A164;A165;A167;A168;A169")</f>
        <v>A160;A161;A162;A163;A164;A165;A167;A168;A169</v>
      </c>
      <c r="B35" s="12" t="str">
        <f>IFERROR(__xludf.DUMMYFUNCTION("TEXTJOIN(""; "", TRUE, FILTER(CID!B35:B14794, REGEXMATCH(CID!D35:D14794, TEXTJOIN(""|"", TRUE, SPLIT(A35, "";"")))))"),"#N/A")</f>
        <v>#N/A</v>
      </c>
    </row>
    <row r="36">
      <c r="A36" s="12" t="str">
        <f>IFERROR(__xludf.DUMMYFUNCTION("TEXTJOIN("";"", TRUE, FILTER(CID!$B$2:$B$14794, CID!B36=CID!$D$2:$D$14794))"),"A170;A171;A178;A179")</f>
        <v>A170;A171;A178;A179</v>
      </c>
      <c r="B36" s="12" t="str">
        <f>IFERROR(__xludf.DUMMYFUNCTION("TEXTJOIN(""; "", TRUE, FILTER(CID!B36:B14794, REGEXMATCH(CID!D36:D14794, TEXTJOIN(""|"", TRUE, SPLIT(A36, "";"")))))"),"#N/A")</f>
        <v>#N/A</v>
      </c>
    </row>
    <row r="37">
      <c r="A37" s="12" t="str">
        <f>IFERROR(__xludf.DUMMYFUNCTION("TEXTJOIN("";"", TRUE, FILTER(CID!$B$2:$B$14794, CID!B37=CID!$D$2:$D$14794))"),"A180;A181;A182;A183;A184;A185;A186;A187;A188")</f>
        <v>A180;A181;A182;A183;A184;A185;A186;A187;A188</v>
      </c>
      <c r="B37" s="12" t="str">
        <f>IFERROR(__xludf.DUMMYFUNCTION("TEXTJOIN(""; "", TRUE, FILTER(CID!B37:B14794, REGEXMATCH(CID!D37:D14794, TEXTJOIN(""|"", TRUE, SPLIT(A37, "";"")))))"),"#N/A")</f>
        <v>#N/A</v>
      </c>
    </row>
    <row r="38">
      <c r="A38" s="12" t="str">
        <f>IFERROR(__xludf.DUMMYFUNCTION("TEXTJOIN("";"", TRUE, FILTER(CID!$B$2:$B$14794, CID!B38=CID!$D$2:$D$14794))"),"A190;A191;A192;A198;A199")</f>
        <v>A190;A191;A192;A198;A199</v>
      </c>
      <c r="B38" s="12" t="str">
        <f>IFERROR(__xludf.DUMMYFUNCTION("TEXTJOIN(""; "", TRUE, FILTER(CID!B38:B14794, REGEXMATCH(CID!D38:D14794, TEXTJOIN(""|"", TRUE, SPLIT(A38, "";"")))))"),"#N/A")</f>
        <v>#N/A</v>
      </c>
    </row>
    <row r="39">
      <c r="A39" s="12" t="str">
        <f>IFERROR(__xludf.DUMMYFUNCTION("TEXTJOIN("";"", TRUE, FILTER(CID!$B$2:$B$14794, CID!B39=CID!$D$2:$D$14794))"),"A200;A201;A202;A203;A207;A208;A209")</f>
        <v>A200;A201;A202;A203;A207;A208;A209</v>
      </c>
      <c r="B39" s="12" t="str">
        <f>IFERROR(__xludf.DUMMYFUNCTION("TEXTJOIN(""; "", TRUE, FILTER(CID!B39:B14794, REGEXMATCH(CID!D39:D14794, TEXTJOIN(""|"", TRUE, SPLIT(A39, "";"")))))"),"#N/A")</f>
        <v>#N/A</v>
      </c>
    </row>
    <row r="40">
      <c r="A40" s="12" t="str">
        <f>IFERROR(__xludf.DUMMYFUNCTION("TEXTJOIN("";"", TRUE, FILTER(CID!$B$2:$B$14794, CID!B40=CID!$D$2:$D$14794))"),"A210;A211;A212;A213;A217;A218;A219")</f>
        <v>A210;A211;A212;A213;A217;A218;A219</v>
      </c>
      <c r="B40" s="12" t="str">
        <f>IFERROR(__xludf.DUMMYFUNCTION("TEXTJOIN(""; "", TRUE, FILTER(CID!B40:B14794, REGEXMATCH(CID!D40:D14794, TEXTJOIN(""|"", TRUE, SPLIT(A40, "";"")))))"),"#N/A")</f>
        <v>#N/A</v>
      </c>
    </row>
    <row r="41">
      <c r="A41" s="12" t="str">
        <f>IFERROR(__xludf.DUMMYFUNCTION("TEXTJOIN("";"", TRUE, FILTER(CID!$B$2:$B$14794, CID!B41=CID!$D$2:$D$14794))"),"A220;A221;A222;A227;A228;A229")</f>
        <v>A220;A221;A222;A227;A228;A229</v>
      </c>
      <c r="B41" s="12" t="str">
        <f>IFERROR(__xludf.DUMMYFUNCTION("TEXTJOIN(""; "", TRUE, FILTER(CID!B41:B14794, REGEXMATCH(CID!D41:D14794, TEXTJOIN(""|"", TRUE, SPLIT(A41, "";"")))))"),"#N/A")</f>
        <v>#N/A</v>
      </c>
    </row>
    <row r="42">
      <c r="A42" s="12" t="str">
        <f>IFERROR(__xludf.DUMMYFUNCTION("TEXTJOIN("";"", TRUE, FILTER(CID!$B$2:$B$14794, CID!B42=CID!$D$2:$D$14794))"),"A230;A231;A232;A233;A238;A239")</f>
        <v>A230;A231;A232;A233;A238;A239</v>
      </c>
      <c r="B42" s="12" t="str">
        <f>IFERROR(__xludf.DUMMYFUNCTION("TEXTJOIN(""; "", TRUE, FILTER(CID!B42:B14794, REGEXMATCH(CID!D42:D14794, TEXTJOIN(""|"", TRUE, SPLIT(A42, "";"")))))"),"#N/A")</f>
        <v>#N/A</v>
      </c>
    </row>
    <row r="43">
      <c r="A43" s="12" t="str">
        <f>IFERROR(__xludf.DUMMYFUNCTION("TEXTJOIN("";"", TRUE, FILTER(CID!$B$2:$B$14794, CID!B43=CID!$D$2:$D$14794))"),"A240;A241;A242;A243;A244")</f>
        <v>A240;A241;A242;A243;A244</v>
      </c>
      <c r="B43" s="12" t="str">
        <f>IFERROR(__xludf.DUMMYFUNCTION("TEXTJOIN(""; "", TRUE, FILTER(CID!B43:B14794, REGEXMATCH(CID!D43:D14794, TEXTJOIN(""|"", TRUE, SPLIT(A43, "";"")))))"),"#N/A")</f>
        <v>#N/A</v>
      </c>
    </row>
    <row r="44">
      <c r="A44" s="12" t="str">
        <f>IFERROR(__xludf.DUMMYFUNCTION("TEXTJOIN("";"", TRUE, FILTER(CID!$B$2:$B$14794, CID!B44=CID!$D$2:$D$14794))"),"A250;A251;A259")</f>
        <v>A250;A251;A259</v>
      </c>
      <c r="B44" s="12" t="str">
        <f>IFERROR(__xludf.DUMMYFUNCTION("TEXTJOIN(""; "", TRUE, FILTER(CID!B44:B14794, REGEXMATCH(CID!D44:D14794, TEXTJOIN(""|"", TRUE, SPLIT(A44, "";"")))))"),"#N/A")</f>
        <v>#N/A</v>
      </c>
    </row>
    <row r="45">
      <c r="A45" s="12" t="str">
        <f>IFERROR(__xludf.DUMMYFUNCTION("TEXTJOIN("";"", TRUE, FILTER(CID!$B$2:$B$14794, CID!B45=CID!$D$2:$D$14794))"),"A260;A267;A268;A269")</f>
        <v>A260;A267;A268;A269</v>
      </c>
      <c r="B45" s="12" t="str">
        <f>IFERROR(__xludf.DUMMYFUNCTION("TEXTJOIN(""; "", TRUE, FILTER(CID!B45:B14794, REGEXMATCH(CID!D45:D14794, TEXTJOIN(""|"", TRUE, SPLIT(A45, "";"")))))"),"#N/A")</f>
        <v>#N/A</v>
      </c>
    </row>
    <row r="46">
      <c r="A46" s="12" t="str">
        <f>IFERROR(__xludf.DUMMYFUNCTION("TEXTJOIN("";"", TRUE, FILTER(CID!$B$2:$B$14794, CID!B46=CID!$D$2:$D$14794))"),"A270;A278;A279")</f>
        <v>A270;A278;A279</v>
      </c>
      <c r="B46" s="12" t="str">
        <f>IFERROR(__xludf.DUMMYFUNCTION("TEXTJOIN(""; "", TRUE, FILTER(CID!B46:B14794, REGEXMATCH(CID!D46:D14794, TEXTJOIN(""|"", TRUE, SPLIT(A46, "";"")))))"),"#N/A")</f>
        <v>#N/A</v>
      </c>
    </row>
    <row r="47">
      <c r="A47" s="12" t="str">
        <f>IFERROR(__xludf.DUMMYFUNCTION("TEXTJOIN("";"", TRUE, FILTER(CID!$B$2:$B$14794, CID!B47=CID!$D$2:$D$14794))"),"A280;A281;A282;A288;A289")</f>
        <v>A280;A281;A282;A288;A289</v>
      </c>
      <c r="B47" s="12" t="str">
        <f>IFERROR(__xludf.DUMMYFUNCTION("TEXTJOIN(""; "", TRUE, FILTER(CID!B47:B14794, REGEXMATCH(CID!D47:D14794, TEXTJOIN(""|"", TRUE, SPLIT(A47, "";"")))))"),"#N/A")</f>
        <v>#N/A</v>
      </c>
    </row>
    <row r="48">
      <c r="A48" s="12" t="str">
        <f>IFERROR(__xludf.DUMMYFUNCTION("TEXTJOIN("";"", TRUE, FILTER(CID!$B$2:$B$14794, CID!B48=CID!$D$2:$D$14794))"),"A300;A301;A302;A303;A304;A305;A308;A309")</f>
        <v>A300;A301;A302;A303;A304;A305;A308;A309</v>
      </c>
      <c r="B48" s="12" t="str">
        <f>IFERROR(__xludf.DUMMYFUNCTION("TEXTJOIN(""; "", TRUE, FILTER(CID!B48:B14794, REGEXMATCH(CID!D48:D14794, TEXTJOIN(""|"", TRUE, SPLIT(A48, "";"")))))"),"#N/A")</f>
        <v>#N/A</v>
      </c>
    </row>
    <row r="49">
      <c r="A49" s="12" t="str">
        <f>IFERROR(__xludf.DUMMYFUNCTION("TEXTJOIN("";"", TRUE, FILTER(CID!$B$2:$B$14794, CID!B49=CID!$D$2:$D$14794))"),"A310;A311;A318;A319")</f>
        <v>A310;A311;A318;A319</v>
      </c>
      <c r="B49" s="12" t="str">
        <f>IFERROR(__xludf.DUMMYFUNCTION("TEXTJOIN(""; "", TRUE, FILTER(CID!B49:B14794, REGEXMATCH(CID!D49:D14794, TEXTJOIN(""|"", TRUE, SPLIT(A49, "";"")))))"),"#N/A")</f>
        <v>#N/A</v>
      </c>
    </row>
    <row r="50">
      <c r="A50" s="12" t="str">
        <f>IFERROR(__xludf.DUMMYFUNCTION("TEXTJOIN("";"", TRUE, FILTER(CID!$B$2:$B$14794, CID!B50=CID!$D$2:$D$14794))"),"A320;A321;A327;A328;A329")</f>
        <v>A320;A321;A327;A328;A329</v>
      </c>
      <c r="B50" s="12" t="str">
        <f>IFERROR(__xludf.DUMMYFUNCTION("TEXTJOIN(""; "", TRUE, FILTER(CID!B50:B14794, REGEXMATCH(CID!D50:D14794, TEXTJOIN(""|"", TRUE, SPLIT(A50, "";"")))))"),"#N/A")</f>
        <v>#N/A</v>
      </c>
    </row>
    <row r="51">
      <c r="A51" s="12" t="str">
        <f>IFERROR(__xludf.DUMMYFUNCTION("TEXTJOIN("";"", TRUE, FILTER(CID!$B$2:$B$14794, CID!B51=CID!$D$2:$D$14794))"),"A33X")</f>
        <v>A33X</v>
      </c>
      <c r="B51" s="12" t="str">
        <f>IFERROR(__xludf.DUMMYFUNCTION("TEXTJOIN(""; "", TRUE, FILTER(CID!B51:B14794, REGEXMATCH(CID!D51:D14794, TEXTJOIN(""|"", TRUE, SPLIT(A51, "";"")))))"),"#N/A")</f>
        <v>#N/A</v>
      </c>
    </row>
    <row r="52">
      <c r="A52" s="12" t="str">
        <f>IFERROR(__xludf.DUMMYFUNCTION("TEXTJOIN("";"", TRUE, FILTER(CID!$B$2:$B$14794, CID!B52=CID!$D$2:$D$14794))"),"A34X")</f>
        <v>A34X</v>
      </c>
      <c r="B52" s="12" t="str">
        <f>IFERROR(__xludf.DUMMYFUNCTION("TEXTJOIN(""; "", TRUE, FILTER(CID!B52:B14794, REGEXMATCH(CID!D52:D14794, TEXTJOIN(""|"", TRUE, SPLIT(A52, "";"")))))"),"#N/A")</f>
        <v>#N/A</v>
      </c>
    </row>
    <row r="53">
      <c r="A53" s="12" t="str">
        <f>IFERROR(__xludf.DUMMYFUNCTION("TEXTJOIN("";"", TRUE, FILTER(CID!$B$2:$B$14794, CID!B53=CID!$D$2:$D$14794))"),"A35X")</f>
        <v>A35X</v>
      </c>
      <c r="B53" s="12" t="str">
        <f>IFERROR(__xludf.DUMMYFUNCTION("TEXTJOIN(""; "", TRUE, FILTER(CID!B53:B14794, REGEXMATCH(CID!D53:D14794, TEXTJOIN(""|"", TRUE, SPLIT(A53, "";"")))))"),"#N/A")</f>
        <v>#N/A</v>
      </c>
    </row>
    <row r="54">
      <c r="A54" s="12" t="str">
        <f>IFERROR(__xludf.DUMMYFUNCTION("TEXTJOIN("";"", TRUE, FILTER(CID!$B$2:$B$14794, CID!B54=CID!$D$2:$D$14794))"),"A360;A361;A362;A363;A368;A369")</f>
        <v>A360;A361;A362;A363;A368;A369</v>
      </c>
      <c r="B54" s="12" t="str">
        <f>IFERROR(__xludf.DUMMYFUNCTION("TEXTJOIN(""; "", TRUE, FILTER(CID!B54:B14794, REGEXMATCH(CID!D54:D14794, TEXTJOIN(""|"", TRUE, SPLIT(A54, "";"")))))"),"#N/A")</f>
        <v>#N/A</v>
      </c>
    </row>
    <row r="55">
      <c r="A55" s="12" t="str">
        <f>IFERROR(__xludf.DUMMYFUNCTION("TEXTJOIN("";"", TRUE, FILTER(CID!$B$2:$B$14794, CID!B55=CID!$D$2:$D$14794))"),"A370;A371;A378;A379")</f>
        <v>A370;A371;A378;A379</v>
      </c>
      <c r="B55" s="12" t="str">
        <f>IFERROR(__xludf.DUMMYFUNCTION("TEXTJOIN(""; "", TRUE, FILTER(CID!B55:B14794, REGEXMATCH(CID!D55:D14794, TEXTJOIN(""|"", TRUE, SPLIT(A55, "";"")))))"),"#N/A")</f>
        <v>#N/A</v>
      </c>
    </row>
    <row r="56">
      <c r="A56" s="12" t="str">
        <f>IFERROR(__xludf.DUMMYFUNCTION("TEXTJOIN("";"", TRUE, FILTER(CID!$B$2:$B$14794, CID!B56=CID!$D$2:$D$14794))"),"A38X")</f>
        <v>A38X</v>
      </c>
      <c r="B56" s="12" t="str">
        <f>IFERROR(__xludf.DUMMYFUNCTION("TEXTJOIN(""; "", TRUE, FILTER(CID!B56:B14794, REGEXMATCH(CID!D56:D14794, TEXTJOIN(""|"", TRUE, SPLIT(A56, "";"")))))"),"#N/A")</f>
        <v>#N/A</v>
      </c>
    </row>
    <row r="57">
      <c r="A57" s="12" t="str">
        <f>IFERROR(__xludf.DUMMYFUNCTION("TEXTJOIN("";"", TRUE, FILTER(CID!$B$2:$B$14794, CID!B57=CID!$D$2:$D$14794))"),"A390;A391;A392;A393;A394;A395;A398;A399")</f>
        <v>A390;A391;A392;A393;A394;A395;A398;A399</v>
      </c>
      <c r="B57" s="12" t="str">
        <f>IFERROR(__xludf.DUMMYFUNCTION("TEXTJOIN(""; "", TRUE, FILTER(CID!B57:B14794, REGEXMATCH(CID!D57:D14794, TEXTJOIN(""|"", TRUE, SPLIT(A57, "";"")))))"),"#N/A")</f>
        <v>#N/A</v>
      </c>
    </row>
    <row r="58">
      <c r="A58" s="12" t="str">
        <f>IFERROR(__xludf.DUMMYFUNCTION("TEXTJOIN("";"", TRUE, FILTER(CID!$B$2:$B$14794, CID!B58=CID!$D$2:$D$14794))"),"A400;A401;A402;A403;A408;A409")</f>
        <v>A400;A401;A402;A403;A408;A409</v>
      </c>
      <c r="B58" s="12" t="str">
        <f>IFERROR(__xludf.DUMMYFUNCTION("TEXTJOIN(""; "", TRUE, FILTER(CID!B58:B14794, REGEXMATCH(CID!D58:D14794, TEXTJOIN(""|"", TRUE, SPLIT(A58, "";"")))))"),"#N/A")</f>
        <v>#N/A</v>
      </c>
    </row>
    <row r="59">
      <c r="A59" s="12" t="str">
        <f>IFERROR(__xludf.DUMMYFUNCTION("TEXTJOIN("";"", TRUE, FILTER(CID!$B$2:$B$14794, CID!B59=CID!$D$2:$D$14794))"),"A410;A411;A412;A413;A414;A415;A418;A419")</f>
        <v>A410;A411;A412;A413;A414;A415;A418;A419</v>
      </c>
      <c r="B59" s="12" t="str">
        <f>IFERROR(__xludf.DUMMYFUNCTION("TEXTJOIN(""; "", TRUE, FILTER(CID!B59:B14794, REGEXMATCH(CID!D59:D14794, TEXTJOIN(""|"", TRUE, SPLIT(A59, "";"")))))"),"#N/A")</f>
        <v>#N/A</v>
      </c>
    </row>
    <row r="60">
      <c r="A60" s="12" t="str">
        <f>IFERROR(__xludf.DUMMYFUNCTION("TEXTJOIN("";"", TRUE, FILTER(CID!$B$2:$B$14794, CID!B60=CID!$D$2:$D$14794))"),"A420;A421;A422;A427;A428;A429")</f>
        <v>A420;A421;A422;A427;A428;A429</v>
      </c>
      <c r="B60" s="12" t="str">
        <f>IFERROR(__xludf.DUMMYFUNCTION("TEXTJOIN(""; "", TRUE, FILTER(CID!B60:B14794, REGEXMATCH(CID!D60:D14794, TEXTJOIN(""|"", TRUE, SPLIT(A60, "";"")))))"),"#N/A")</f>
        <v>#N/A</v>
      </c>
    </row>
    <row r="61">
      <c r="A61" s="12" t="str">
        <f>IFERROR(__xludf.DUMMYFUNCTION("TEXTJOIN("";"", TRUE, FILTER(CID!$B$2:$B$14794, CID!B61=CID!$D$2:$D$14794))"),"A430;A431;A438;A439")</f>
        <v>A430;A431;A438;A439</v>
      </c>
      <c r="B61" s="12" t="str">
        <f>IFERROR(__xludf.DUMMYFUNCTION("TEXTJOIN(""; "", TRUE, FILTER(CID!B61:B14794, REGEXMATCH(CID!D61:D14794, TEXTJOIN(""|"", TRUE, SPLIT(A61, "";"")))))"),"#N/A")</f>
        <v>#N/A</v>
      </c>
    </row>
    <row r="62">
      <c r="A62" s="12" t="str">
        <f>IFERROR(__xludf.DUMMYFUNCTION("TEXTJOIN("";"", TRUE, FILTER(CID!$B$2:$B$14794, CID!B62=CID!$D$2:$D$14794))"),"A440;A441;A448;A449")</f>
        <v>A440;A441;A448;A449</v>
      </c>
      <c r="B62" s="12" t="str">
        <f>IFERROR(__xludf.DUMMYFUNCTION("TEXTJOIN(""; "", TRUE, FILTER(CID!B62:B14794, REGEXMATCH(CID!D62:D14794, TEXTJOIN(""|"", TRUE, SPLIT(A62, "";"")))))"),"#N/A")</f>
        <v>#N/A</v>
      </c>
    </row>
    <row r="63">
      <c r="A63" s="12" t="str">
        <f>IFERROR(__xludf.DUMMYFUNCTION("TEXTJOIN("";"", TRUE, FILTER(CID!$B$2:$B$14794, CID!B63=CID!$D$2:$D$14794))"),"A46X")</f>
        <v>A46X</v>
      </c>
      <c r="B63" s="12" t="str">
        <f>IFERROR(__xludf.DUMMYFUNCTION("TEXTJOIN(""; "", TRUE, FILTER(CID!B63:B14794, REGEXMATCH(CID!D63:D14794, TEXTJOIN(""|"", TRUE, SPLIT(A63, "";"")))))"),"#N/A")</f>
        <v>#N/A</v>
      </c>
    </row>
    <row r="64">
      <c r="A64" s="12" t="str">
        <f>IFERROR(__xludf.DUMMYFUNCTION("TEXTJOIN("";"", TRUE, FILTER(CID!$B$2:$B$14794, CID!B64=CID!$D$2:$D$14794))"),"A480;A481;A482;A483;A484;A488")</f>
        <v>A480;A481;A482;A483;A484;A488</v>
      </c>
      <c r="B64" s="12" t="str">
        <f>IFERROR(__xludf.DUMMYFUNCTION("TEXTJOIN(""; "", TRUE, FILTER(CID!B64:B14794, REGEXMATCH(CID!D64:D14794, TEXTJOIN(""|"", TRUE, SPLIT(A64, "";"")))))"),"#N/A")</f>
        <v>#N/A</v>
      </c>
    </row>
    <row r="65">
      <c r="A65" s="12" t="str">
        <f>IFERROR(__xludf.DUMMYFUNCTION("TEXTJOIN("";"", TRUE, FILTER(CID!$B$2:$B$14794, CID!B65=CID!$D$2:$D$14794))"),"A490;A491;A492;A493;A498;A499")</f>
        <v>A490;A491;A492;A493;A498;A499</v>
      </c>
      <c r="B65" s="12" t="str">
        <f>IFERROR(__xludf.DUMMYFUNCTION("TEXTJOIN(""; "", TRUE, FILTER(CID!B65:B14794, REGEXMATCH(CID!D65:D14794, TEXTJOIN(""|"", TRUE, SPLIT(A65, "";"")))))"),"#N/A")</f>
        <v>#N/A</v>
      </c>
    </row>
    <row r="66">
      <c r="A66" s="12" t="str">
        <f>IFERROR(__xludf.DUMMYFUNCTION("TEXTJOIN("";"", TRUE, FILTER(CID!$B$2:$B$14794, CID!B66=CID!$D$2:$D$14794))"),"A500;A501;A502;A503;A504;A505;A506;A507;A509")</f>
        <v>A500;A501;A502;A503;A504;A505;A506;A507;A509</v>
      </c>
      <c r="B66" s="12" t="str">
        <f>IFERROR(__xludf.DUMMYFUNCTION("TEXTJOIN(""; "", TRUE, FILTER(CID!B66:B14794, REGEXMATCH(CID!D66:D14794, TEXTJOIN(""|"", TRUE, SPLIT(A66, "";"")))))"),"#N/A")</f>
        <v>#N/A</v>
      </c>
    </row>
    <row r="67">
      <c r="A67" s="12" t="str">
        <f>IFERROR(__xludf.DUMMYFUNCTION("TEXTJOIN("";"", TRUE, FILTER(CID!$B$2:$B$14794, CID!B67=CID!$D$2:$D$14794))"),"A510;A511;A512;A513;A514;A515;A519")</f>
        <v>A510;A511;A512;A513;A514;A515;A519</v>
      </c>
      <c r="B67" s="12" t="str">
        <f>IFERROR(__xludf.DUMMYFUNCTION("TEXTJOIN(""; "", TRUE, FILTER(CID!B67:B14794, REGEXMATCH(CID!D67:D14794, TEXTJOIN(""|"", TRUE, SPLIT(A67, "";"")))))"),"#N/A")</f>
        <v>#N/A</v>
      </c>
    </row>
    <row r="68">
      <c r="A68" s="12" t="str">
        <f>IFERROR(__xludf.DUMMYFUNCTION("TEXTJOIN("";"", TRUE, FILTER(CID!$B$2:$B$14794, CID!B68=CID!$D$2:$D$14794))"),"A520;A521;A522;A523;A527;A528;A529")</f>
        <v>A520;A521;A522;A523;A527;A528;A529</v>
      </c>
      <c r="B68" s="12" t="str">
        <f>IFERROR(__xludf.DUMMYFUNCTION("TEXTJOIN(""; "", TRUE, FILTER(CID!B68:B14794, REGEXMATCH(CID!D68:D14794, TEXTJOIN(""|"", TRUE, SPLIT(A68, "";"")))))"),"#N/A")</f>
        <v>#N/A</v>
      </c>
    </row>
    <row r="69">
      <c r="A69" s="12" t="str">
        <f>IFERROR(__xludf.DUMMYFUNCTION("TEXTJOIN("";"", TRUE, FILTER(CID!$B$2:$B$14794, CID!B69=CID!$D$2:$D$14794))"),"A530;A539")</f>
        <v>A530;A539</v>
      </c>
      <c r="B69" s="12" t="str">
        <f>IFERROR(__xludf.DUMMYFUNCTION("TEXTJOIN(""; "", TRUE, FILTER(CID!B69:B14794, REGEXMATCH(CID!D69:D14794, TEXTJOIN(""|"", TRUE, SPLIT(A69, "";"")))))"),"#N/A")</f>
        <v>#N/A</v>
      </c>
    </row>
    <row r="70">
      <c r="A70" s="12" t="str">
        <f>IFERROR(__xludf.DUMMYFUNCTION("TEXTJOIN("";"", TRUE, FILTER(CID!$B$2:$B$14794, CID!B70=CID!$D$2:$D$14794))"),"A540;A541;A542;A543;A544;A545;A546;A548;A549")</f>
        <v>A540;A541;A542;A543;A544;A545;A546;A548;A549</v>
      </c>
      <c r="B70" s="12" t="str">
        <f>IFERROR(__xludf.DUMMYFUNCTION("TEXTJOIN(""; "", TRUE, FILTER(CID!B70:B14794, REGEXMATCH(CID!D70:D14794, TEXTJOIN(""|"", TRUE, SPLIT(A70, "";"")))))"),"#N/A")</f>
        <v>#N/A</v>
      </c>
    </row>
    <row r="71">
      <c r="A71" s="12" t="str">
        <f>IFERROR(__xludf.DUMMYFUNCTION("TEXTJOIN("";"", TRUE, FILTER(CID!$B$2:$B$14794, CID!B71=CID!$D$2:$D$14794))"),"A55X")</f>
        <v>A55X</v>
      </c>
      <c r="B71" s="12" t="str">
        <f>IFERROR(__xludf.DUMMYFUNCTION("TEXTJOIN(""; "", TRUE, FILTER(CID!B71:B14794, REGEXMATCH(CID!D71:D14794, TEXTJOIN(""|"", TRUE, SPLIT(A71, "";"")))))"),"#N/A")</f>
        <v>#N/A</v>
      </c>
    </row>
    <row r="72">
      <c r="A72" s="12" t="str">
        <f>IFERROR(__xludf.DUMMYFUNCTION("TEXTJOIN("";"", TRUE, FILTER(CID!$B$2:$B$14794, CID!B72=CID!$D$2:$D$14794))"),"A560;A561;A562;A563;A564;A568")</f>
        <v>A560;A561;A562;A563;A564;A568</v>
      </c>
      <c r="B72" s="12" t="str">
        <f>IFERROR(__xludf.DUMMYFUNCTION("TEXTJOIN(""; "", TRUE, FILTER(CID!B72:B14794, REGEXMATCH(CID!D72:D14794, TEXTJOIN(""|"", TRUE, SPLIT(A72, "";"")))))"),"#N/A")</f>
        <v>#N/A</v>
      </c>
    </row>
    <row r="73">
      <c r="A73" s="12" t="str">
        <f>IFERROR(__xludf.DUMMYFUNCTION("TEXTJOIN("";"", TRUE, FILTER(CID!$B$2:$B$14794, CID!B73=CID!$D$2:$D$14794))"),"A57X")</f>
        <v>A57X</v>
      </c>
      <c r="B73" s="12" t="str">
        <f>IFERROR(__xludf.DUMMYFUNCTION("TEXTJOIN(""; "", TRUE, FILTER(CID!B73:B14794, REGEXMATCH(CID!D73:D14794, TEXTJOIN(""|"", TRUE, SPLIT(A73, "";"")))))"),"#N/A")</f>
        <v>#N/A</v>
      </c>
    </row>
    <row r="74">
      <c r="A74" s="12" t="str">
        <f>IFERROR(__xludf.DUMMYFUNCTION("TEXTJOIN("";"", TRUE, FILTER(CID!$B$2:$B$14794, CID!B74=CID!$D$2:$D$14794))"),"A58X")</f>
        <v>A58X</v>
      </c>
      <c r="B74" s="12" t="str">
        <f>IFERROR(__xludf.DUMMYFUNCTION("TEXTJOIN(""; "", TRUE, FILTER(CID!B74:B14794, REGEXMATCH(CID!D74:D14794, TEXTJOIN(""|"", TRUE, SPLIT(A74, "";"")))))"),"#N/A")</f>
        <v>#N/A</v>
      </c>
    </row>
    <row r="75">
      <c r="A75" s="12" t="str">
        <f>IFERROR(__xludf.DUMMYFUNCTION("TEXTJOIN("";"", TRUE, FILTER(CID!$B$2:$B$14794, CID!B75=CID!$D$2:$D$14794))"),"A590;A598;A599")</f>
        <v>A590;A598;A599</v>
      </c>
      <c r="B75" s="12" t="str">
        <f>IFERROR(__xludf.DUMMYFUNCTION("TEXTJOIN(""; "", TRUE, FILTER(CID!B75:B14794, REGEXMATCH(CID!D75:D14794, TEXTJOIN(""|"", TRUE, SPLIT(A75, "";"")))))"),"#N/A")</f>
        <v>#N/A</v>
      </c>
    </row>
    <row r="76">
      <c r="A76" s="12" t="str">
        <f>IFERROR(__xludf.DUMMYFUNCTION("TEXTJOIN("";"", TRUE, FILTER(CID!$B$2:$B$14794, CID!B76=CID!$D$2:$D$14794))"),"A600;A601;A609")</f>
        <v>A600;A601;A609</v>
      </c>
      <c r="B76" s="12" t="str">
        <f>IFERROR(__xludf.DUMMYFUNCTION("TEXTJOIN(""; "", TRUE, FILTER(CID!B76:B14794, REGEXMATCH(CID!D76:D14794, TEXTJOIN(""|"", TRUE, SPLIT(A76, "";"")))))"),"#N/A")</f>
        <v>#N/A</v>
      </c>
    </row>
    <row r="77">
      <c r="A77" s="12" t="str">
        <f>IFERROR(__xludf.DUMMYFUNCTION("TEXTJOIN("";"", TRUE, FILTER(CID!$B$2:$B$14794, CID!B77=CID!$D$2:$D$14794))"),"A630;A638")</f>
        <v>A630;A638</v>
      </c>
      <c r="B77" s="12" t="str">
        <f>IFERROR(__xludf.DUMMYFUNCTION("TEXTJOIN(""; "", TRUE, FILTER(CID!B77:B14794, REGEXMATCH(CID!D77:D14794, TEXTJOIN(""|"", TRUE, SPLIT(A77, "";"")))))"),"#N/A")</f>
        <v>#N/A</v>
      </c>
    </row>
    <row r="78">
      <c r="A78" s="12" t="str">
        <f>IFERROR(__xludf.DUMMYFUNCTION("TEXTJOIN("";"", TRUE, FILTER(CID!$B$2:$B$14794, CID!B78=CID!$D$2:$D$14794))"),"A64X")</f>
        <v>A64X</v>
      </c>
      <c r="B78" s="12" t="str">
        <f>IFERROR(__xludf.DUMMYFUNCTION("TEXTJOIN(""; "", TRUE, FILTER(CID!B78:B14794, REGEXMATCH(CID!D78:D14794, TEXTJOIN(""|"", TRUE, SPLIT(A78, "";"")))))"),"#N/A")</f>
        <v>#N/A</v>
      </c>
    </row>
    <row r="79">
      <c r="A79" s="12" t="str">
        <f>IFERROR(__xludf.DUMMYFUNCTION("TEXTJOIN("";"", TRUE, FILTER(CID!$B$2:$B$14794, CID!B79=CID!$D$2:$D$14794))"),"A65X")</f>
        <v>A65X</v>
      </c>
      <c r="B79" s="12" t="str">
        <f>IFERROR(__xludf.DUMMYFUNCTION("TEXTJOIN(""; "", TRUE, FILTER(CID!B79:B14794, REGEXMATCH(CID!D79:D14794, TEXTJOIN(""|"", TRUE, SPLIT(A79, "";"")))))"),"#N/A")</f>
        <v>#N/A</v>
      </c>
    </row>
    <row r="80">
      <c r="A80" s="12" t="str">
        <f>IFERROR(__xludf.DUMMYFUNCTION("TEXTJOIN("";"", TRUE, FILTER(CID!$B$2:$B$14794, CID!B80=CID!$D$2:$D$14794))"),"A660;A661;A662;A663;A664;A665;A666;A667;A668;A669")</f>
        <v>A660;A661;A662;A663;A664;A665;A666;A667;A668;A669</v>
      </c>
      <c r="B80" s="12" t="str">
        <f>IFERROR(__xludf.DUMMYFUNCTION("TEXTJOIN(""; "", TRUE, FILTER(CID!B80:B14794, REGEXMATCH(CID!D80:D14794, TEXTJOIN(""|"", TRUE, SPLIT(A80, "";"")))))"),"#N/A")</f>
        <v>#N/A</v>
      </c>
    </row>
    <row r="81">
      <c r="A81" s="12" t="str">
        <f>IFERROR(__xludf.DUMMYFUNCTION("TEXTJOIN("";"", TRUE, FILTER(CID!$B$2:$B$14794, CID!B81=CID!$D$2:$D$14794))"),"A670;A671;A672;A673;A679")</f>
        <v>A670;A671;A672;A673;A679</v>
      </c>
      <c r="B81" s="12" t="str">
        <f>IFERROR(__xludf.DUMMYFUNCTION("TEXTJOIN(""; "", TRUE, FILTER(CID!B81:B14794, REGEXMATCH(CID!D81:D14794, TEXTJOIN(""|"", TRUE, SPLIT(A81, "";"")))))"),"#N/A")</f>
        <v>#N/A</v>
      </c>
    </row>
    <row r="82">
      <c r="A82" s="12" t="str">
        <f>IFERROR(__xludf.DUMMYFUNCTION("TEXTJOIN("";"", TRUE, FILTER(CID!$B$2:$B$14794, CID!B82=CID!$D$2:$D$14794))"),"A680;A681;A689")</f>
        <v>A680;A681;A689</v>
      </c>
      <c r="B82" s="12" t="str">
        <f>IFERROR(__xludf.DUMMYFUNCTION("TEXTJOIN(""; "", TRUE, FILTER(CID!B82:B14794, REGEXMATCH(CID!D82:D14794, TEXTJOIN(""|"", TRUE, SPLIT(A82, "";"")))))"),"#N/A")</f>
        <v>#N/A</v>
      </c>
    </row>
    <row r="83">
      <c r="A83" s="12" t="str">
        <f>IFERROR(__xludf.DUMMYFUNCTION("TEXTJOIN("";"", TRUE, FILTER(CID!$B$2:$B$14794, CID!B83=CID!$D$2:$D$14794))"),"A690;A691;A692;A698;A699")</f>
        <v>A690;A691;A692;A698;A699</v>
      </c>
      <c r="B83" s="12" t="str">
        <f>IFERROR(__xludf.DUMMYFUNCTION("TEXTJOIN(""; "", TRUE, FILTER(CID!B83:B14794, REGEXMATCH(CID!D83:D14794, TEXTJOIN(""|"", TRUE, SPLIT(A83, "";"")))))"),"#N/A")</f>
        <v>#N/A</v>
      </c>
    </row>
    <row r="84">
      <c r="A84" s="12" t="str">
        <f>IFERROR(__xludf.DUMMYFUNCTION("TEXTJOIN("";"", TRUE, FILTER(CID!$B$2:$B$14794, CID!B84=CID!$D$2:$D$14794))"),"A70X")</f>
        <v>A70X</v>
      </c>
      <c r="B84" s="12" t="str">
        <f>IFERROR(__xludf.DUMMYFUNCTION("TEXTJOIN(""; "", TRUE, FILTER(CID!B84:B14794, REGEXMATCH(CID!D84:D14794, TEXTJOIN(""|"", TRUE, SPLIT(A84, "";"")))))"),"#N/A")</f>
        <v>#N/A</v>
      </c>
    </row>
    <row r="85">
      <c r="A85" s="12" t="str">
        <f>IFERROR(__xludf.DUMMYFUNCTION("TEXTJOIN("";"", TRUE, FILTER(CID!$B$2:$B$14794, CID!B85=CID!$D$2:$D$14794))"),"A710;A711;A719")</f>
        <v>A710;A711;A719</v>
      </c>
      <c r="B85" s="12" t="str">
        <f>IFERROR(__xludf.DUMMYFUNCTION("TEXTJOIN(""; "", TRUE, FILTER(CID!B85:B14794, REGEXMATCH(CID!D85:D14794, TEXTJOIN(""|"", TRUE, SPLIT(A85, "";"")))))"),"#N/A")</f>
        <v>#N/A</v>
      </c>
    </row>
    <row r="86">
      <c r="A86" s="12" t="str">
        <f>IFERROR(__xludf.DUMMYFUNCTION("TEXTJOIN("";"", TRUE, FILTER(CID!$B$2:$B$14794, CID!B86=CID!$D$2:$D$14794))"),"A740;A748;A749")</f>
        <v>A740;A748;A749</v>
      </c>
      <c r="B86" s="12" t="str">
        <f>IFERROR(__xludf.DUMMYFUNCTION("TEXTJOIN(""; "", TRUE, FILTER(CID!B86:B14794, REGEXMATCH(CID!D86:D14794, TEXTJOIN(""|"", TRUE, SPLIT(A86, "";"")))))"),"#N/A")</f>
        <v>#N/A</v>
      </c>
    </row>
    <row r="87">
      <c r="A87" s="12" t="str">
        <f>IFERROR(__xludf.DUMMYFUNCTION("TEXTJOIN("";"", TRUE, FILTER(CID!$B$2:$B$14794, CID!B87=CID!$D$2:$D$14794))"),"A750;A751;A752;A753;A759")</f>
        <v>A750;A751;A752;A753;A759</v>
      </c>
      <c r="B87" s="12" t="str">
        <f>IFERROR(__xludf.DUMMYFUNCTION("TEXTJOIN(""; "", TRUE, FILTER(CID!B87:B14794, REGEXMATCH(CID!D87:D14794, TEXTJOIN(""|"", TRUE, SPLIT(A87, "";"")))))"),"#N/A")</f>
        <v>#N/A</v>
      </c>
    </row>
    <row r="88">
      <c r="A88" s="12" t="str">
        <f>IFERROR(__xludf.DUMMYFUNCTION("TEXTJOIN("";"", TRUE, FILTER(CID!$B$2:$B$14794, CID!B88=CID!$D$2:$D$14794))"),"A770;A771;A772;A773;A778;A779")</f>
        <v>A770;A771;A772;A773;A778;A779</v>
      </c>
      <c r="B88" s="12" t="str">
        <f>IFERROR(__xludf.DUMMYFUNCTION("TEXTJOIN(""; "", TRUE, FILTER(CID!B88:B14794, REGEXMATCH(CID!D88:D14794, TEXTJOIN(""|"", TRUE, SPLIT(A88, "";"")))))"),"#N/A")</f>
        <v>#N/A</v>
      </c>
    </row>
    <row r="89">
      <c r="A89" s="12" t="str">
        <f>IFERROR(__xludf.DUMMYFUNCTION("TEXTJOIN("";"", TRUE, FILTER(CID!$B$2:$B$14794, CID!B89=CID!$D$2:$D$14794))"),"A78X")</f>
        <v>A78X</v>
      </c>
      <c r="B89" s="12" t="str">
        <f>IFERROR(__xludf.DUMMYFUNCTION("TEXTJOIN(""; "", TRUE, FILTER(CID!B89:B14794, REGEXMATCH(CID!D89:D14794, TEXTJOIN(""|"", TRUE, SPLIT(A89, "";"")))))"),"#N/A")</f>
        <v>#N/A</v>
      </c>
    </row>
    <row r="90">
      <c r="A90" s="12" t="str">
        <f>IFERROR(__xludf.DUMMYFUNCTION("TEXTJOIN("";"", TRUE, FILTER(CID!$B$2:$B$14794, CID!B90=CID!$D$2:$D$14794))"),"A790;A791;A798;A799")</f>
        <v>A790;A791;A798;A799</v>
      </c>
      <c r="B90" s="12" t="str">
        <f>IFERROR(__xludf.DUMMYFUNCTION("TEXTJOIN(""; "", TRUE, FILTER(CID!B90:B14794, REGEXMATCH(CID!D90:D14794, TEXTJOIN(""|"", TRUE, SPLIT(A90, "";"")))))"),"#N/A")</f>
        <v>#N/A</v>
      </c>
    </row>
    <row r="91">
      <c r="A91" s="12" t="str">
        <f>IFERROR(__xludf.DUMMYFUNCTION("TEXTJOIN("";"", TRUE, FILTER(CID!$B$2:$B$14794, CID!B91=CID!$D$2:$D$14794))"),"A800;A801;A802;A803;A804;A809")</f>
        <v>A800;A801;A802;A803;A804;A809</v>
      </c>
      <c r="B91" s="12" t="str">
        <f>IFERROR(__xludf.DUMMYFUNCTION("TEXTJOIN(""; "", TRUE, FILTER(CID!B91:B14794, REGEXMATCH(CID!D91:D14794, TEXTJOIN(""|"", TRUE, SPLIT(A91, "";"")))))"),"#N/A")</f>
        <v>#N/A</v>
      </c>
    </row>
    <row r="92">
      <c r="A92" s="12" t="str">
        <f>IFERROR(__xludf.DUMMYFUNCTION("TEXTJOIN("";"", TRUE, FILTER(CID!$B$2:$B$14794, CID!B92=CID!$D$2:$D$14794))"),"A810;A811;A812;A818;A819")</f>
        <v>A810;A811;A812;A818;A819</v>
      </c>
      <c r="B92" s="12" t="str">
        <f>IFERROR(__xludf.DUMMYFUNCTION("TEXTJOIN(""; "", TRUE, FILTER(CID!B92:B14794, REGEXMATCH(CID!D92:D14794, TEXTJOIN(""|"", TRUE, SPLIT(A92, "";"")))))"),"#N/A")</f>
        <v>#N/A</v>
      </c>
    </row>
    <row r="93">
      <c r="A93" s="12" t="str">
        <f>IFERROR(__xludf.DUMMYFUNCTION("TEXTJOIN("";"", TRUE, FILTER(CID!$B$2:$B$14794, CID!B93=CID!$D$2:$D$14794))"),"A820;A821;A829")</f>
        <v>A820;A821;A829</v>
      </c>
      <c r="B93" s="12" t="str">
        <f>IFERROR(__xludf.DUMMYFUNCTION("TEXTJOIN(""; "", TRUE, FILTER(CID!B93:B14794, REGEXMATCH(CID!D93:D14794, TEXTJOIN(""|"", TRUE, SPLIT(A93, "";"")))))"),"#N/A")</f>
        <v>#N/A</v>
      </c>
    </row>
    <row r="94">
      <c r="A94" s="12" t="str">
        <f>IFERROR(__xludf.DUMMYFUNCTION("TEXTJOIN("";"", TRUE, FILTER(CID!$B$2:$B$14794, CID!B94=CID!$D$2:$D$14794))"),"A830;A831;A832;A833;A834;A835;A836;A838;A839")</f>
        <v>A830;A831;A832;A833;A834;A835;A836;A838;A839</v>
      </c>
      <c r="B94" s="12" t="str">
        <f>IFERROR(__xludf.DUMMYFUNCTION("TEXTJOIN(""; "", TRUE, FILTER(CID!B94:B14794, REGEXMATCH(CID!D94:D14794, TEXTJOIN(""|"", TRUE, SPLIT(A94, "";"")))))"),"#N/A")</f>
        <v>#N/A</v>
      </c>
    </row>
    <row r="95">
      <c r="A95" s="12" t="str">
        <f>IFERROR(__xludf.DUMMYFUNCTION("TEXTJOIN("";"", TRUE, FILTER(CID!$B$2:$B$14794, CID!B95=CID!$D$2:$D$14794))"),"A840;A841;A848;A849")</f>
        <v>A840;A841;A848;A849</v>
      </c>
      <c r="B95" s="12" t="str">
        <f>IFERROR(__xludf.DUMMYFUNCTION("TEXTJOIN(""; "", TRUE, FILTER(CID!B95:B14794, REGEXMATCH(CID!D95:D14794, TEXTJOIN(""|"", TRUE, SPLIT(A95, "";"")))))"),"#N/A")</f>
        <v>#N/A</v>
      </c>
    </row>
    <row r="96">
      <c r="A96" s="12" t="str">
        <f>IFERROR(__xludf.DUMMYFUNCTION("TEXTJOIN("";"", TRUE, FILTER(CID!$B$2:$B$14794, CID!B96=CID!$D$2:$D$14794))"),"A850;A851;A852;A858")</f>
        <v>A850;A851;A852;A858</v>
      </c>
      <c r="B96" s="12" t="str">
        <f>IFERROR(__xludf.DUMMYFUNCTION("TEXTJOIN(""; "", TRUE, FILTER(CID!B96:B14794, REGEXMATCH(CID!D96:D14794, TEXTJOIN(""|"", TRUE, SPLIT(A96, "";"")))))"),"#N/A")</f>
        <v>#N/A</v>
      </c>
    </row>
    <row r="97">
      <c r="A97" s="12" t="str">
        <f>IFERROR(__xludf.DUMMYFUNCTION("TEXTJOIN("";"", TRUE, FILTER(CID!$B$2:$B$14794, CID!B97=CID!$D$2:$D$14794))"),"A86X")</f>
        <v>A86X</v>
      </c>
      <c r="B97" s="12" t="str">
        <f>IFERROR(__xludf.DUMMYFUNCTION("TEXTJOIN(""; "", TRUE, FILTER(CID!B97:B14794, REGEXMATCH(CID!D97:D14794, TEXTJOIN(""|"", TRUE, SPLIT(A97, "";"")))))"),"#N/A")</f>
        <v>#N/A</v>
      </c>
    </row>
    <row r="98">
      <c r="A98" s="12" t="str">
        <f>IFERROR(__xludf.DUMMYFUNCTION("TEXTJOIN("";"", TRUE, FILTER(CID!$B$2:$B$14794, CID!B98=CID!$D$2:$D$14794))"),"A870;A871;A872;A878;A879")</f>
        <v>A870;A871;A872;A878;A879</v>
      </c>
      <c r="B98" s="12" t="str">
        <f>IFERROR(__xludf.DUMMYFUNCTION("TEXTJOIN(""; "", TRUE, FILTER(CID!B98:B14794, REGEXMATCH(CID!D98:D14794, TEXTJOIN(""|"", TRUE, SPLIT(A98, "";"")))))"),"#N/A")</f>
        <v>#N/A</v>
      </c>
    </row>
    <row r="99">
      <c r="A99" s="12" t="str">
        <f>IFERROR(__xludf.DUMMYFUNCTION("TEXTJOIN("";"", TRUE, FILTER(CID!$B$2:$B$14794, CID!B99=CID!$D$2:$D$14794))"),"A880;A881;A888")</f>
        <v>A880;A881;A888</v>
      </c>
      <c r="B99" s="12" t="str">
        <f>IFERROR(__xludf.DUMMYFUNCTION("TEXTJOIN(""; "", TRUE, FILTER(CID!B99:B14794, REGEXMATCH(CID!D99:D14794, TEXTJOIN(""|"", TRUE, SPLIT(A99, "";"")))))"),"#N/A")</f>
        <v>#N/A</v>
      </c>
    </row>
    <row r="100">
      <c r="A100" s="12" t="str">
        <f>IFERROR(__xludf.DUMMYFUNCTION("TEXTJOIN("";"", TRUE, FILTER(CID!$B$2:$B$14794, CID!B100=CID!$D$2:$D$14794))"),"A89X")</f>
        <v>A89X</v>
      </c>
      <c r="B100" s="12" t="str">
        <f>IFERROR(__xludf.DUMMYFUNCTION("TEXTJOIN(""; "", TRUE, FILTER(CID!B100:B14794, REGEXMATCH(CID!D100:D14794, TEXTJOIN(""|"", TRUE, SPLIT(A100, "";"")))))"),"#N/A")</f>
        <v>#N/A</v>
      </c>
    </row>
    <row r="101">
      <c r="A101" s="12" t="str">
        <f>IFERROR(__xludf.DUMMYFUNCTION("TEXTJOIN("";"", TRUE, FILTER(CID!$B$2:$B$14794, CID!B101=CID!$D$2:$D$14794))"),"A90X")</f>
        <v>A90X</v>
      </c>
      <c r="B101" s="12" t="str">
        <f>IFERROR(__xludf.DUMMYFUNCTION("TEXTJOIN(""; "", TRUE, FILTER(CID!B101:B14794, REGEXMATCH(CID!D101:D14794, TEXTJOIN(""|"", TRUE, SPLIT(A101, "";"")))))"),"#N/A")</f>
        <v>#N/A</v>
      </c>
    </row>
    <row r="102">
      <c r="A102" s="12" t="str">
        <f>IFERROR(__xludf.DUMMYFUNCTION("TEXTJOIN("";"", TRUE, FILTER(CID!$B$2:$B$14794, CID!B102=CID!$D$2:$D$14794))"),"A91X")</f>
        <v>A91X</v>
      </c>
      <c r="B102" s="12" t="str">
        <f>IFERROR(__xludf.DUMMYFUNCTION("TEXTJOIN(""; "", TRUE, FILTER(CID!B102:B14794, REGEXMATCH(CID!D102:D14794, TEXTJOIN(""|"", TRUE, SPLIT(A102, "";"")))))"),"#N/A")</f>
        <v>#N/A</v>
      </c>
    </row>
    <row r="103">
      <c r="A103" s="12" t="str">
        <f>IFERROR(__xludf.DUMMYFUNCTION("TEXTJOIN("";"", TRUE, FILTER(CID!$B$2:$B$14794, CID!B103=CID!$D$2:$D$14794))"),"A920;A921;A922;A923;A924;A928;A929")</f>
        <v>A920;A921;A922;A923;A924;A928;A929</v>
      </c>
      <c r="B103" s="12" t="str">
        <f>IFERROR(__xludf.DUMMYFUNCTION("TEXTJOIN(""; "", TRUE, FILTER(CID!B103:B14794, REGEXMATCH(CID!D103:D14794, TEXTJOIN(""|"", TRUE, SPLIT(A103, "";"")))))"),"#N/A")</f>
        <v>#N/A</v>
      </c>
    </row>
    <row r="104">
      <c r="A104" s="12" t="str">
        <f>IFERROR(__xludf.DUMMYFUNCTION("TEXTJOIN("";"", TRUE, FILTER(CID!$B$2:$B$14794, CID!B104=CID!$D$2:$D$14794))"),"A930;A931;A932;A938")</f>
        <v>A930;A931;A932;A938</v>
      </c>
      <c r="B104" s="12" t="str">
        <f>IFERROR(__xludf.DUMMYFUNCTION("TEXTJOIN(""; "", TRUE, FILTER(CID!B104:B14794, REGEXMATCH(CID!D104:D14794, TEXTJOIN(""|"", TRUE, SPLIT(A104, "";"")))))"),"#N/A")</f>
        <v>#N/A</v>
      </c>
    </row>
    <row r="105">
      <c r="A105" s="12" t="str">
        <f>IFERROR(__xludf.DUMMYFUNCTION("TEXTJOIN("";"", TRUE, FILTER(CID!$B$2:$B$14794, CID!B105=CID!$D$2:$D$14794))"),"A94X")</f>
        <v>A94X</v>
      </c>
      <c r="B105" s="12" t="str">
        <f>IFERROR(__xludf.DUMMYFUNCTION("TEXTJOIN(""; "", TRUE, FILTER(CID!B105:B14794, REGEXMATCH(CID!D105:D14794, TEXTJOIN(""|"", TRUE, SPLIT(A105, "";"")))))"),"#N/A")</f>
        <v>#N/A</v>
      </c>
    </row>
    <row r="106">
      <c r="A106" s="12" t="str">
        <f>IFERROR(__xludf.DUMMYFUNCTION("TEXTJOIN("";"", TRUE, FILTER(CID!$B$2:$B$14794, CID!B106=CID!$D$2:$D$14794))"),"A950;A951;A959")</f>
        <v>A950;A951;A959</v>
      </c>
      <c r="B106" s="12" t="str">
        <f>IFERROR(__xludf.DUMMYFUNCTION("TEXTJOIN(""; "", TRUE, FILTER(CID!B106:B14794, REGEXMATCH(CID!D106:D14794, TEXTJOIN(""|"", TRUE, SPLIT(A106, "";"")))))"),"#N/A")</f>
        <v>#N/A</v>
      </c>
    </row>
    <row r="107">
      <c r="A107" s="12" t="str">
        <f>IFERROR(__xludf.DUMMYFUNCTION("TEXTJOIN("";"", TRUE, FILTER(CID!$B$2:$B$14794, CID!B107=CID!$D$2:$D$14794))"),"A960;A961;A962;A968;A969")</f>
        <v>A960;A961;A962;A968;A969</v>
      </c>
      <c r="B107" s="12" t="str">
        <f>IFERROR(__xludf.DUMMYFUNCTION("TEXTJOIN(""; "", TRUE, FILTER(CID!B107:B14794, REGEXMATCH(CID!D107:D14794, TEXTJOIN(""|"", TRUE, SPLIT(A107, "";"")))))"),"#N/A")</f>
        <v>#N/A</v>
      </c>
    </row>
    <row r="108">
      <c r="A108" s="12" t="str">
        <f>IFERROR(__xludf.DUMMYFUNCTION("TEXTJOIN("";"", TRUE, FILTER(CID!$B$2:$B$14794, CID!B108=CID!$D$2:$D$14794))"),"A980;A981;A982;A983;A984;A985;A988")</f>
        <v>A980;A981;A982;A983;A984;A985;A988</v>
      </c>
      <c r="B108" s="12" t="str">
        <f>IFERROR(__xludf.DUMMYFUNCTION("TEXTJOIN(""; "", TRUE, FILTER(CID!B108:B14794, REGEXMATCH(CID!D108:D14794, TEXTJOIN(""|"", TRUE, SPLIT(A108, "";"")))))"),"#N/A")</f>
        <v>#N/A</v>
      </c>
    </row>
    <row r="109">
      <c r="A109" s="12" t="str">
        <f>IFERROR(__xludf.DUMMYFUNCTION("TEXTJOIN("";"", TRUE, FILTER(CID!$B$2:$B$14794, CID!B109=CID!$D$2:$D$14794))"),"A99X")</f>
        <v>A99X</v>
      </c>
      <c r="B109" s="12" t="str">
        <f>IFERROR(__xludf.DUMMYFUNCTION("TEXTJOIN(""; "", TRUE, FILTER(CID!B109:B14794, REGEXMATCH(CID!D109:D14794, TEXTJOIN(""|"", TRUE, SPLIT(A109, "";"")))))"),"#N/A")</f>
        <v>#N/A</v>
      </c>
    </row>
    <row r="110">
      <c r="A110" s="12" t="str">
        <f>IFERROR(__xludf.DUMMYFUNCTION("TEXTJOIN("";"", TRUE, FILTER(CID!$B$2:$B$14794, CID!B110=CID!$D$2:$D$14794))"),"B000;B001;B002;B003;B004;B005;B007;B008;B009")</f>
        <v>B000;B001;B002;B003;B004;B005;B007;B008;B009</v>
      </c>
      <c r="B110" s="12" t="str">
        <f>IFERROR(__xludf.DUMMYFUNCTION("TEXTJOIN(""; "", TRUE, FILTER(CID!B110:B14794, REGEXMATCH(CID!D110:D14794, TEXTJOIN(""|"", TRUE, SPLIT(A110, "";"")))))"),"#N/A")</f>
        <v>#N/A</v>
      </c>
    </row>
    <row r="111">
      <c r="A111" s="12" t="str">
        <f>IFERROR(__xludf.DUMMYFUNCTION("TEXTJOIN("";"", TRUE, FILTER(CID!$B$2:$B$14794, CID!B111=CID!$D$2:$D$14794))"),"B010;B011;B012;B018;B019")</f>
        <v>B010;B011;B012;B018;B019</v>
      </c>
      <c r="B111" s="12" t="str">
        <f>IFERROR(__xludf.DUMMYFUNCTION("TEXTJOIN(""; "", TRUE, FILTER(CID!B111:B14794, REGEXMATCH(CID!D111:D14794, TEXTJOIN(""|"", TRUE, SPLIT(A111, "";"")))))"),"#N/A")</f>
        <v>#N/A</v>
      </c>
    </row>
    <row r="112">
      <c r="A112" s="12" t="str">
        <f>IFERROR(__xludf.DUMMYFUNCTION("TEXTJOIN("";"", TRUE, FILTER(CID!$B$2:$B$14794, CID!B112=CID!$D$2:$D$14794))"),"B020;B021;B022;B023;B027;B028;B029")</f>
        <v>B020;B021;B022;B023;B027;B028;B029</v>
      </c>
      <c r="B112" s="12" t="str">
        <f>IFERROR(__xludf.DUMMYFUNCTION("TEXTJOIN(""; "", TRUE, FILTER(CID!B112:B14794, REGEXMATCH(CID!D112:D14794, TEXTJOIN(""|"", TRUE, SPLIT(A112, "";"")))))"),"#N/A")</f>
        <v>#N/A</v>
      </c>
    </row>
    <row r="113">
      <c r="A113" s="12" t="str">
        <f>IFERROR(__xludf.DUMMYFUNCTION("TEXTJOIN("";"", TRUE, FILTER(CID!$B$2:$B$14794, CID!B113=CID!$D$2:$D$14794))"),"B03X")</f>
        <v>B03X</v>
      </c>
      <c r="B113" s="12" t="str">
        <f>IFERROR(__xludf.DUMMYFUNCTION("TEXTJOIN(""; "", TRUE, FILTER(CID!B113:B14794, REGEXMATCH(CID!D113:D14794, TEXTJOIN(""|"", TRUE, SPLIT(A113, "";"")))))"),"#N/A")</f>
        <v>#N/A</v>
      </c>
    </row>
    <row r="114">
      <c r="A114" s="12" t="str">
        <f>IFERROR(__xludf.DUMMYFUNCTION("TEXTJOIN("";"", TRUE, FILTER(CID!$B$2:$B$14794, CID!B114=CID!$D$2:$D$14794))"),"B04X")</f>
        <v>B04X</v>
      </c>
      <c r="B114" s="12" t="str">
        <f>IFERROR(__xludf.DUMMYFUNCTION("TEXTJOIN(""; "", TRUE, FILTER(CID!B114:B14794, REGEXMATCH(CID!D114:D14794, TEXTJOIN(""|"", TRUE, SPLIT(A114, "";"")))))"),"#N/A")</f>
        <v>#N/A</v>
      </c>
    </row>
    <row r="115">
      <c r="A115" s="12" t="str">
        <f>IFERROR(__xludf.DUMMYFUNCTION("TEXTJOIN("";"", TRUE, FILTER(CID!$B$2:$B$14794, CID!B115=CID!$D$2:$D$14794))"),"B050;B051;B052;B053;B054;B058;B059")</f>
        <v>B050;B051;B052;B053;B054;B058;B059</v>
      </c>
      <c r="B115" s="12" t="str">
        <f>IFERROR(__xludf.DUMMYFUNCTION("TEXTJOIN(""; "", TRUE, FILTER(CID!B115:B14794, REGEXMATCH(CID!D115:D14794, TEXTJOIN(""|"", TRUE, SPLIT(A115, "";"")))))"),"#N/A")</f>
        <v>#N/A</v>
      </c>
    </row>
    <row r="116">
      <c r="A116" s="12" t="str">
        <f>IFERROR(__xludf.DUMMYFUNCTION("TEXTJOIN("";"", TRUE, FILTER(CID!$B$2:$B$14794, CID!B116=CID!$D$2:$D$14794))"),"B060;B068;B069")</f>
        <v>B060;B068;B069</v>
      </c>
      <c r="B116" s="12" t="str">
        <f>IFERROR(__xludf.DUMMYFUNCTION("TEXTJOIN(""; "", TRUE, FILTER(CID!B116:B14794, REGEXMATCH(CID!D116:D14794, TEXTJOIN(""|"", TRUE, SPLIT(A116, "";"")))))"),"#N/A")</f>
        <v>#N/A</v>
      </c>
    </row>
    <row r="117">
      <c r="A117" s="12" t="str">
        <f>IFERROR(__xludf.DUMMYFUNCTION("TEXTJOIN("";"", TRUE, FILTER(CID!$B$2:$B$14794, CID!B117=CID!$D$2:$D$14794))"),"B07X")</f>
        <v>B07X</v>
      </c>
      <c r="B117" s="12" t="str">
        <f>IFERROR(__xludf.DUMMYFUNCTION("TEXTJOIN(""; "", TRUE, FILTER(CID!B117:B14794, REGEXMATCH(CID!D117:D14794, TEXTJOIN(""|"", TRUE, SPLIT(A117, "";"")))))"),"#N/A")</f>
        <v>#N/A</v>
      </c>
    </row>
    <row r="118">
      <c r="A118" s="12" t="str">
        <f>IFERROR(__xludf.DUMMYFUNCTION("TEXTJOIN("";"", TRUE, FILTER(CID!$B$2:$B$14794, CID!B118=CID!$D$2:$D$14794))"),"B080;B081;B082;B083;B084;B085;B088")</f>
        <v>B080;B081;B082;B083;B084;B085;B088</v>
      </c>
      <c r="B118" s="12" t="str">
        <f>IFERROR(__xludf.DUMMYFUNCTION("TEXTJOIN(""; "", TRUE, FILTER(CID!B118:B14794, REGEXMATCH(CID!D118:D14794, TEXTJOIN(""|"", TRUE, SPLIT(A118, "";"")))))"),"#N/A")</f>
        <v>#N/A</v>
      </c>
    </row>
    <row r="119">
      <c r="A119" s="12" t="str">
        <f>IFERROR(__xludf.DUMMYFUNCTION("TEXTJOIN("";"", TRUE, FILTER(CID!$B$2:$B$14794, CID!B119=CID!$D$2:$D$14794))"),"B09X")</f>
        <v>B09X</v>
      </c>
      <c r="B119" s="12" t="str">
        <f>IFERROR(__xludf.DUMMYFUNCTION("TEXTJOIN(""; "", TRUE, FILTER(CID!B119:B14794, REGEXMATCH(CID!D119:D14794, TEXTJOIN(""|"", TRUE, SPLIT(A119, "";"")))))"),"#N/A")</f>
        <v>#N/A</v>
      </c>
    </row>
    <row r="120">
      <c r="A120" s="12" t="str">
        <f>IFERROR(__xludf.DUMMYFUNCTION("TEXTJOIN("";"", TRUE, FILTER(CID!$B$2:$B$14794, CID!B120=CID!$D$2:$D$14794))"),"B150;B159")</f>
        <v>B150;B159</v>
      </c>
      <c r="B120" s="12" t="str">
        <f>IFERROR(__xludf.DUMMYFUNCTION("TEXTJOIN(""; "", TRUE, FILTER(CID!B120:B14794, REGEXMATCH(CID!D120:D14794, TEXTJOIN(""|"", TRUE, SPLIT(A120, "";"")))))"),"#N/A")</f>
        <v>#N/A</v>
      </c>
    </row>
    <row r="121">
      <c r="A121" s="12" t="str">
        <f>IFERROR(__xludf.DUMMYFUNCTION("TEXTJOIN("";"", TRUE, FILTER(CID!$B$2:$B$14794, CID!B121=CID!$D$2:$D$14794))"),"B160;B161;B162;B169")</f>
        <v>B160;B161;B162;B169</v>
      </c>
      <c r="B121" s="12" t="str">
        <f>IFERROR(__xludf.DUMMYFUNCTION("TEXTJOIN(""; "", TRUE, FILTER(CID!B121:B14794, REGEXMATCH(CID!D121:D14794, TEXTJOIN(""|"", TRUE, SPLIT(A121, "";"")))))"),"#N/A")</f>
        <v>#N/A</v>
      </c>
    </row>
    <row r="122">
      <c r="A122" s="12" t="str">
        <f>IFERROR(__xludf.DUMMYFUNCTION("TEXTJOIN("";"", TRUE, FILTER(CID!$B$2:$B$14794, CID!B122=CID!$D$2:$D$14794))"),"B170;B171;B172;B178")</f>
        <v>B170;B171;B172;B178</v>
      </c>
      <c r="B122" s="12" t="str">
        <f>IFERROR(__xludf.DUMMYFUNCTION("TEXTJOIN(""; "", TRUE, FILTER(CID!B122:B14794, REGEXMATCH(CID!D122:D14794, TEXTJOIN(""|"", TRUE, SPLIT(A122, "";"")))))"),"#N/A")</f>
        <v>#N/A</v>
      </c>
    </row>
    <row r="123">
      <c r="A123" s="12" t="str">
        <f>IFERROR(__xludf.DUMMYFUNCTION("TEXTJOIN("";"", TRUE, FILTER(CID!$B$2:$B$14794, CID!B123=CID!$D$2:$D$14794))"),"B180;B181;B182;B188;B189")</f>
        <v>B180;B181;B182;B188;B189</v>
      </c>
      <c r="B123" s="12" t="str">
        <f>IFERROR(__xludf.DUMMYFUNCTION("TEXTJOIN(""; "", TRUE, FILTER(CID!B123:B14794, REGEXMATCH(CID!D123:D14794, TEXTJOIN(""|"", TRUE, SPLIT(A123, "";"")))))"),"#N/A")</f>
        <v>#N/A</v>
      </c>
    </row>
    <row r="124">
      <c r="A124" s="12" t="str">
        <f>IFERROR(__xludf.DUMMYFUNCTION("TEXTJOIN("";"", TRUE, FILTER(CID!$B$2:$B$14794, CID!B124=CID!$D$2:$D$14794))"),"B190;B199")</f>
        <v>B190;B199</v>
      </c>
      <c r="B124" s="12" t="str">
        <f>IFERROR(__xludf.DUMMYFUNCTION("TEXTJOIN(""; "", TRUE, FILTER(CID!B124:B14794, REGEXMATCH(CID!D124:D14794, TEXTJOIN(""|"", TRUE, SPLIT(A124, "";"")))))"),"#N/A")</f>
        <v>#N/A</v>
      </c>
    </row>
    <row r="125">
      <c r="A125" s="12" t="str">
        <f>IFERROR(__xludf.DUMMYFUNCTION("TEXTJOIN("";"", TRUE, FILTER(CID!$B$2:$B$14794, CID!B125=CID!$D$2:$D$14794))"),"B200;B201;B202;B203;B204;B205;B206;B207;B208;B209")</f>
        <v>B200;B201;B202;B203;B204;B205;B206;B207;B208;B209</v>
      </c>
      <c r="B125" s="12" t="str">
        <f>IFERROR(__xludf.DUMMYFUNCTION("TEXTJOIN(""; "", TRUE, FILTER(CID!B125:B14794, REGEXMATCH(CID!D125:D14794, TEXTJOIN(""|"", TRUE, SPLIT(A125, "";"")))))"),"#N/A")</f>
        <v>#N/A</v>
      </c>
    </row>
    <row r="126">
      <c r="A126" s="12" t="str">
        <f>IFERROR(__xludf.DUMMYFUNCTION("TEXTJOIN("";"", TRUE, FILTER(CID!$B$2:$B$14794, CID!B126=CID!$D$2:$D$14794))"),"B210;B211;B212;B213;B217;B218;B219")</f>
        <v>B210;B211;B212;B213;B217;B218;B219</v>
      </c>
      <c r="B126" s="12" t="str">
        <f>IFERROR(__xludf.DUMMYFUNCTION("TEXTJOIN(""; "", TRUE, FILTER(CID!B126:B14794, REGEXMATCH(CID!D126:D14794, TEXTJOIN(""|"", TRUE, SPLIT(A126, "";"")))))"),"#N/A")</f>
        <v>#N/A</v>
      </c>
    </row>
    <row r="127">
      <c r="A127" s="12" t="str">
        <f>IFERROR(__xludf.DUMMYFUNCTION("TEXTJOIN("";"", TRUE, FILTER(CID!$B$2:$B$14794, CID!B127=CID!$D$2:$D$14794))"),"B220;B221;B222;B227")</f>
        <v>B220;B221;B222;B227</v>
      </c>
      <c r="B127" s="12" t="str">
        <f>IFERROR(__xludf.DUMMYFUNCTION("TEXTJOIN(""; "", TRUE, FILTER(CID!B127:B14794, REGEXMATCH(CID!D127:D14794, TEXTJOIN(""|"", TRUE, SPLIT(A127, "";"")))))"),"#N/A")</f>
        <v>#N/A</v>
      </c>
    </row>
    <row r="128">
      <c r="A128" s="12" t="str">
        <f>IFERROR(__xludf.DUMMYFUNCTION("TEXTJOIN("";"", TRUE, FILTER(CID!$B$2:$B$14794, CID!B128=CID!$D$2:$D$14794))"),"B230;B231;B232;B238")</f>
        <v>B230;B231;B232;B238</v>
      </c>
      <c r="B128" s="12" t="str">
        <f>IFERROR(__xludf.DUMMYFUNCTION("TEXTJOIN(""; "", TRUE, FILTER(CID!B128:B14794, REGEXMATCH(CID!D128:D14794, TEXTJOIN(""|"", TRUE, SPLIT(A128, "";"")))))"),"#N/A")</f>
        <v>#N/A</v>
      </c>
    </row>
    <row r="129">
      <c r="A129" s="12" t="str">
        <f>IFERROR(__xludf.DUMMYFUNCTION("TEXTJOIN("";"", TRUE, FILTER(CID!$B$2:$B$14794, CID!B129=CID!$D$2:$D$14794))"),"B24X")</f>
        <v>B24X</v>
      </c>
      <c r="B129" s="12" t="str">
        <f>IFERROR(__xludf.DUMMYFUNCTION("TEXTJOIN(""; "", TRUE, FILTER(CID!B129:B14794, REGEXMATCH(CID!D129:D14794, TEXTJOIN(""|"", TRUE, SPLIT(A129, "";"")))))"),"#N/A")</f>
        <v>#N/A</v>
      </c>
    </row>
    <row r="130">
      <c r="A130" s="12" t="str">
        <f>IFERROR(__xludf.DUMMYFUNCTION("TEXTJOIN("";"", TRUE, FILTER(CID!$B$2:$B$14794, CID!B130=CID!$D$2:$D$14794))"),"B250;B251;B252;B258;B259")</f>
        <v>B250;B251;B252;B258;B259</v>
      </c>
      <c r="B130" s="12" t="str">
        <f>IFERROR(__xludf.DUMMYFUNCTION("TEXTJOIN(""; "", TRUE, FILTER(CID!B130:B14794, REGEXMATCH(CID!D130:D14794, TEXTJOIN(""|"", TRUE, SPLIT(A130, "";"")))))"),"#N/A")</f>
        <v>#N/A</v>
      </c>
    </row>
    <row r="131">
      <c r="A131" s="12" t="str">
        <f>IFERROR(__xludf.DUMMYFUNCTION("TEXTJOIN("";"", TRUE, FILTER(CID!$B$2:$B$14794, CID!B131=CID!$D$2:$D$14794))"),"B260;B261;B262;B263;B268;B269")</f>
        <v>B260;B261;B262;B263;B268;B269</v>
      </c>
      <c r="B131" s="12" t="str">
        <f>IFERROR(__xludf.DUMMYFUNCTION("TEXTJOIN(""; "", TRUE, FILTER(CID!B131:B14794, REGEXMATCH(CID!D131:D14794, TEXTJOIN(""|"", TRUE, SPLIT(A131, "";"")))))"),"#N/A")</f>
        <v>#N/A</v>
      </c>
    </row>
    <row r="132">
      <c r="A132" s="12" t="str">
        <f>IFERROR(__xludf.DUMMYFUNCTION("TEXTJOIN("";"", TRUE, FILTER(CID!$B$2:$B$14794, CID!B132=CID!$D$2:$D$14794))"),"B270;B271;B278;B279")</f>
        <v>B270;B271;B278;B279</v>
      </c>
      <c r="B132" s="12" t="str">
        <f>IFERROR(__xludf.DUMMYFUNCTION("TEXTJOIN(""; "", TRUE, FILTER(CID!B132:B14794, REGEXMATCH(CID!D132:D14794, TEXTJOIN(""|"", TRUE, SPLIT(A132, "";"")))))"),"#N/A")</f>
        <v>#N/A</v>
      </c>
    </row>
    <row r="133">
      <c r="A133" s="12" t="str">
        <f>IFERROR(__xludf.DUMMYFUNCTION("TEXTJOIN("";"", TRUE, FILTER(CID!$B$2:$B$14794, CID!B133=CID!$D$2:$D$14794))"),"B300;B301;B302;B303;B308;B309")</f>
        <v>B300;B301;B302;B303;B308;B309</v>
      </c>
      <c r="B133" s="12" t="str">
        <f>IFERROR(__xludf.DUMMYFUNCTION("TEXTJOIN(""; "", TRUE, FILTER(CID!B133:B14794, REGEXMATCH(CID!D133:D14794, TEXTJOIN(""|"", TRUE, SPLIT(A133, "";"")))))"),"#N/A")</f>
        <v>#N/A</v>
      </c>
    </row>
    <row r="134">
      <c r="A134" s="12" t="str">
        <f>IFERROR(__xludf.DUMMYFUNCTION("TEXTJOIN("";"", TRUE, FILTER(CID!$B$2:$B$14794, CID!B134=CID!$D$2:$D$14794))"),"B330;B331;B332;B333;B334;B338")</f>
        <v>B330;B331;B332;B333;B334;B338</v>
      </c>
      <c r="B134" s="12" t="str">
        <f>IFERROR(__xludf.DUMMYFUNCTION("TEXTJOIN(""; "", TRUE, FILTER(CID!B134:B14794, REGEXMATCH(CID!D134:D14794, TEXTJOIN(""|"", TRUE, SPLIT(A134, "";"")))))"),"#N/A")</f>
        <v>#N/A</v>
      </c>
    </row>
    <row r="135">
      <c r="A135" s="12" t="str">
        <f>IFERROR(__xludf.DUMMYFUNCTION("TEXTJOIN("";"", TRUE, FILTER(CID!$B$2:$B$14794, CID!B135=CID!$D$2:$D$14794))"),"B340;B341;B342;B343;B344;B348;B349")</f>
        <v>B340;B341;B342;B343;B344;B348;B349</v>
      </c>
      <c r="B135" s="12" t="str">
        <f>IFERROR(__xludf.DUMMYFUNCTION("TEXTJOIN(""; "", TRUE, FILTER(CID!B135:B14794, REGEXMATCH(CID!D135:D14794, TEXTJOIN(""|"", TRUE, SPLIT(A135, "";"")))))"),"#N/A")</f>
        <v>#N/A</v>
      </c>
    </row>
    <row r="136">
      <c r="A136" s="12" t="str">
        <f>IFERROR(__xludf.DUMMYFUNCTION("TEXTJOIN("";"", TRUE, FILTER(CID!$B$2:$B$14794, CID!B136=CID!$D$2:$D$14794))"),"B350;B351;B352;B353;B354;B355;B356;B358;B359")</f>
        <v>B350;B351;B352;B353;B354;B355;B356;B358;B359</v>
      </c>
      <c r="B136" s="12" t="str">
        <f>IFERROR(__xludf.DUMMYFUNCTION("TEXTJOIN(""; "", TRUE, FILTER(CID!B136:B14794, REGEXMATCH(CID!D136:D14794, TEXTJOIN(""|"", TRUE, SPLIT(A136, "";"")))))"),"#N/A")</f>
        <v>#N/A</v>
      </c>
    </row>
    <row r="137">
      <c r="A137" s="12" t="str">
        <f>IFERROR(__xludf.DUMMYFUNCTION("TEXTJOIN("";"", TRUE, FILTER(CID!$B$2:$B$14794, CID!B137=CID!$D$2:$D$14794))"),"B360;B361;B362;B363;B368;B369")</f>
        <v>B360;B361;B362;B363;B368;B369</v>
      </c>
      <c r="B137" s="12" t="str">
        <f>IFERROR(__xludf.DUMMYFUNCTION("TEXTJOIN(""; "", TRUE, FILTER(CID!B137:B14794, REGEXMATCH(CID!D137:D14794, TEXTJOIN(""|"", TRUE, SPLIT(A137, "";"")))))"),"#N/A")</f>
        <v>#N/A</v>
      </c>
    </row>
    <row r="138">
      <c r="A138" s="12" t="str">
        <f>IFERROR(__xludf.DUMMYFUNCTION("TEXTJOIN("";"", TRUE, FILTER(CID!$B$2:$B$14794, CID!B138=CID!$D$2:$D$14794))"),"B370;B371;B372;B373;B374;B375;B376;B377;B378;B379")</f>
        <v>B370;B371;B372;B373;B374;B375;B376;B377;B378;B379</v>
      </c>
      <c r="B138" s="12" t="str">
        <f>IFERROR(__xludf.DUMMYFUNCTION("TEXTJOIN(""; "", TRUE, FILTER(CID!B138:B14794, REGEXMATCH(CID!D138:D14794, TEXTJOIN(""|"", TRUE, SPLIT(A138, "";"")))))"),"#N/A")</f>
        <v>#N/A</v>
      </c>
    </row>
    <row r="139">
      <c r="A139" s="12" t="str">
        <f>IFERROR(__xludf.DUMMYFUNCTION("TEXTJOIN("";"", TRUE, FILTER(CID!$B$2:$B$14794, CID!B139=CID!$D$2:$D$14794))"),"B380;B381;B382;B383;B384;B387;B388;B389")</f>
        <v>B380;B381;B382;B383;B384;B387;B388;B389</v>
      </c>
      <c r="B139" s="12" t="str">
        <f>IFERROR(__xludf.DUMMYFUNCTION("TEXTJOIN(""; "", TRUE, FILTER(CID!B139:B14794, REGEXMATCH(CID!D139:D14794, TEXTJOIN(""|"", TRUE, SPLIT(A139, "";"")))))"),"#N/A")</f>
        <v>#N/A</v>
      </c>
    </row>
    <row r="140">
      <c r="A140" s="12" t="str">
        <f>IFERROR(__xludf.DUMMYFUNCTION("TEXTJOIN("";"", TRUE, FILTER(CID!$B$2:$B$14794, CID!B140=CID!$D$2:$D$14794))"),"B390;B391;B392;B393;B394;B395;B399")</f>
        <v>B390;B391;B392;B393;B394;B395;B399</v>
      </c>
      <c r="B140" s="12" t="str">
        <f>IFERROR(__xludf.DUMMYFUNCTION("TEXTJOIN(""; "", TRUE, FILTER(CID!B140:B14794, REGEXMATCH(CID!D140:D14794, TEXTJOIN(""|"", TRUE, SPLIT(A140, "";"")))))"),"#N/A")</f>
        <v>#N/A</v>
      </c>
    </row>
    <row r="141">
      <c r="A141" s="12" t="str">
        <f>IFERROR(__xludf.DUMMYFUNCTION("TEXTJOIN("";"", TRUE, FILTER(CID!$B$2:$B$14794, CID!B141=CID!$D$2:$D$14794))"),"B400;B401;B402;B403;B407;B408;B409")</f>
        <v>B400;B401;B402;B403;B407;B408;B409</v>
      </c>
      <c r="B141" s="12" t="str">
        <f>IFERROR(__xludf.DUMMYFUNCTION("TEXTJOIN(""; "", TRUE, FILTER(CID!B141:B14794, REGEXMATCH(CID!D141:D14794, TEXTJOIN(""|"", TRUE, SPLIT(A141, "";"")))))"),"#N/A")</f>
        <v>#N/A</v>
      </c>
    </row>
    <row r="142">
      <c r="A142" s="12" t="str">
        <f>IFERROR(__xludf.DUMMYFUNCTION("TEXTJOIN("";"", TRUE, FILTER(CID!$B$2:$B$14794, CID!B142=CID!$D$2:$D$14794))"),"B410;B417;B418;B419")</f>
        <v>B410;B417;B418;B419</v>
      </c>
      <c r="B142" s="12" t="str">
        <f>IFERROR(__xludf.DUMMYFUNCTION("TEXTJOIN(""; "", TRUE, FILTER(CID!B142:B14794, REGEXMATCH(CID!D142:D14794, TEXTJOIN(""|"", TRUE, SPLIT(A142, "";"")))))"),"#N/A")</f>
        <v>#N/A</v>
      </c>
    </row>
    <row r="143">
      <c r="A143" s="12" t="str">
        <f>IFERROR(__xludf.DUMMYFUNCTION("TEXTJOIN("";"", TRUE, FILTER(CID!$B$2:$B$14794, CID!B143=CID!$D$2:$D$14794))"),"B420;B421;B427;B428;B429")</f>
        <v>B420;B421;B427;B428;B429</v>
      </c>
      <c r="B143" s="12" t="str">
        <f>IFERROR(__xludf.DUMMYFUNCTION("TEXTJOIN(""; "", TRUE, FILTER(CID!B143:B14794, REGEXMATCH(CID!D143:D14794, TEXTJOIN(""|"", TRUE, SPLIT(A143, "";"")))))"),"#N/A")</f>
        <v>#N/A</v>
      </c>
    </row>
    <row r="144">
      <c r="A144" s="12" t="str">
        <f>IFERROR(__xludf.DUMMYFUNCTION("TEXTJOIN("";"", TRUE, FILTER(CID!$B$2:$B$14794, CID!B144=CID!$D$2:$D$14794))"),"B430;B431;B432;B438;B439")</f>
        <v>B430;B431;B432;B438;B439</v>
      </c>
      <c r="B144" s="12" t="str">
        <f>IFERROR(__xludf.DUMMYFUNCTION("TEXTJOIN(""; "", TRUE, FILTER(CID!B144:B14794, REGEXMATCH(CID!D144:D14794, TEXTJOIN(""|"", TRUE, SPLIT(A144, "";"")))))"),"#N/A")</f>
        <v>#N/A</v>
      </c>
    </row>
    <row r="145">
      <c r="A145" s="12" t="str">
        <f>IFERROR(__xludf.DUMMYFUNCTION("TEXTJOIN("";"", TRUE, FILTER(CID!$B$2:$B$14794, CID!B145=CID!$D$2:$D$14794))"),"B440;B441;B442;B447;B448;B449")</f>
        <v>B440;B441;B442;B447;B448;B449</v>
      </c>
      <c r="B145" s="12" t="str">
        <f>IFERROR(__xludf.DUMMYFUNCTION("TEXTJOIN(""; "", TRUE, FILTER(CID!B145:B14794, REGEXMATCH(CID!D145:D14794, TEXTJOIN(""|"", TRUE, SPLIT(A145, "";"")))))"),"#N/A")</f>
        <v>#N/A</v>
      </c>
    </row>
    <row r="146">
      <c r="A146" s="12" t="str">
        <f>IFERROR(__xludf.DUMMYFUNCTION("TEXTJOIN("";"", TRUE, FILTER(CID!$B$2:$B$14794, CID!B146=CID!$D$2:$D$14794))"),"B450;B451;B452;B453;B457;B458;B459")</f>
        <v>B450;B451;B452;B453;B457;B458;B459</v>
      </c>
      <c r="B146" s="12" t="str">
        <f>IFERROR(__xludf.DUMMYFUNCTION("TEXTJOIN(""; "", TRUE, FILTER(CID!B146:B14794, REGEXMATCH(CID!D146:D14794, TEXTJOIN(""|"", TRUE, SPLIT(A146, "";"")))))"),"#N/A")</f>
        <v>#N/A</v>
      </c>
    </row>
    <row r="147">
      <c r="A147" s="12" t="str">
        <f>IFERROR(__xludf.DUMMYFUNCTION("TEXTJOIN("";"", TRUE, FILTER(CID!$B$2:$B$14794, CID!B147=CID!$D$2:$D$14794))"),"B460;B461;B462;B463;B464;B465;B468;B469")</f>
        <v>B460;B461;B462;B463;B464;B465;B468;B469</v>
      </c>
      <c r="B147" s="12" t="str">
        <f>IFERROR(__xludf.DUMMYFUNCTION("TEXTJOIN(""; "", TRUE, FILTER(CID!B147:B14794, REGEXMATCH(CID!D147:D14794, TEXTJOIN(""|"", TRUE, SPLIT(A147, "";"")))))"),"#N/A")</f>
        <v>#N/A</v>
      </c>
    </row>
    <row r="148">
      <c r="A148" s="12" t="str">
        <f>IFERROR(__xludf.DUMMYFUNCTION("TEXTJOIN("";"", TRUE, FILTER(CID!$B$2:$B$14794, CID!B148=CID!$D$2:$D$14794))"),"B470;B471;B479")</f>
        <v>B470;B471;B479</v>
      </c>
      <c r="B148" s="12" t="str">
        <f>IFERROR(__xludf.DUMMYFUNCTION("TEXTJOIN(""; "", TRUE, FILTER(CID!B148:B14794, REGEXMATCH(CID!D148:D14794, TEXTJOIN(""|"", TRUE, SPLIT(A148, "";"")))))"),"#N/A")</f>
        <v>#N/A</v>
      </c>
    </row>
    <row r="149">
      <c r="A149" s="12" t="str">
        <f>IFERROR(__xludf.DUMMYFUNCTION("TEXTJOIN("";"", TRUE, FILTER(CID!$B$2:$B$14794, CID!B149=CID!$D$2:$D$14794))"),"B480;B481;B482;B483;B484;B487;B488")</f>
        <v>B480;B481;B482;B483;B484;B487;B488</v>
      </c>
      <c r="B149" s="12" t="str">
        <f>IFERROR(__xludf.DUMMYFUNCTION("TEXTJOIN(""; "", TRUE, FILTER(CID!B149:B14794, REGEXMATCH(CID!D149:D14794, TEXTJOIN(""|"", TRUE, SPLIT(A149, "";"")))))"),"#N/A")</f>
        <v>#N/A</v>
      </c>
    </row>
    <row r="150">
      <c r="A150" s="12" t="str">
        <f>IFERROR(__xludf.DUMMYFUNCTION("TEXTJOIN("";"", TRUE, FILTER(CID!$B$2:$B$14794, CID!B150=CID!$D$2:$D$14794))"),"B49X")</f>
        <v>B49X</v>
      </c>
      <c r="B150" s="12" t="str">
        <f>IFERROR(__xludf.DUMMYFUNCTION("TEXTJOIN(""; "", TRUE, FILTER(CID!B150:B14794, REGEXMATCH(CID!D150:D14794, TEXTJOIN(""|"", TRUE, SPLIT(A150, "";"")))))"),"#N/A")</f>
        <v>#N/A</v>
      </c>
    </row>
    <row r="151">
      <c r="A151" s="12" t="str">
        <f>IFERROR(__xludf.DUMMYFUNCTION("TEXTJOIN("";"", TRUE, FILTER(CID!$B$2:$B$14794, CID!B151=CID!$D$2:$D$14794))"),"B500;B508;B509")</f>
        <v>B500;B508;B509</v>
      </c>
      <c r="B151" s="12" t="str">
        <f>IFERROR(__xludf.DUMMYFUNCTION("TEXTJOIN(""; "", TRUE, FILTER(CID!B151:B14794, REGEXMATCH(CID!D151:D14794, TEXTJOIN(""|"", TRUE, SPLIT(A151, "";"")))))"),"#N/A")</f>
        <v>#N/A</v>
      </c>
    </row>
    <row r="152">
      <c r="A152" s="12" t="str">
        <f>IFERROR(__xludf.DUMMYFUNCTION("TEXTJOIN("";"", TRUE, FILTER(CID!$B$2:$B$14794, CID!B152=CID!$D$2:$D$14794))"),"B510;B518;B519")</f>
        <v>B510;B518;B519</v>
      </c>
      <c r="B152" s="12" t="str">
        <f>IFERROR(__xludf.DUMMYFUNCTION("TEXTJOIN(""; "", TRUE, FILTER(CID!B152:B14794, REGEXMATCH(CID!D152:D14794, TEXTJOIN(""|"", TRUE, SPLIT(A152, "";"")))))"),"#N/A")</f>
        <v>#N/A</v>
      </c>
    </row>
    <row r="153">
      <c r="A153" s="12" t="str">
        <f>IFERROR(__xludf.DUMMYFUNCTION("TEXTJOIN("";"", TRUE, FILTER(CID!$B$2:$B$14794, CID!B153=CID!$D$2:$D$14794))"),"B520;B528;B529")</f>
        <v>B520;B528;B529</v>
      </c>
      <c r="B153" s="12" t="str">
        <f>IFERROR(__xludf.DUMMYFUNCTION("TEXTJOIN(""; "", TRUE, FILTER(CID!B153:B14794, REGEXMATCH(CID!D153:D14794, TEXTJOIN(""|"", TRUE, SPLIT(A153, "";"")))))"),"#N/A")</f>
        <v>#N/A</v>
      </c>
    </row>
    <row r="154">
      <c r="A154" s="12" t="str">
        <f>IFERROR(__xludf.DUMMYFUNCTION("TEXTJOIN("";"", TRUE, FILTER(CID!$B$2:$B$14794, CID!B154=CID!$D$2:$D$14794))"),"B530;B531;B538")</f>
        <v>B530;B531;B538</v>
      </c>
      <c r="B154" s="12" t="str">
        <f>IFERROR(__xludf.DUMMYFUNCTION("TEXTJOIN(""; "", TRUE, FILTER(CID!B154:B14794, REGEXMATCH(CID!D154:D14794, TEXTJOIN(""|"", TRUE, SPLIT(A154, "";"")))))"),"#N/A")</f>
        <v>#N/A</v>
      </c>
    </row>
    <row r="155">
      <c r="A155" s="12" t="str">
        <f>IFERROR(__xludf.DUMMYFUNCTION("TEXTJOIN("";"", TRUE, FILTER(CID!$B$2:$B$14794, CID!B155=CID!$D$2:$D$14794))"),"B54X")</f>
        <v>B54X</v>
      </c>
      <c r="B155" s="12" t="str">
        <f>IFERROR(__xludf.DUMMYFUNCTION("TEXTJOIN(""; "", TRUE, FILTER(CID!B155:B14794, REGEXMATCH(CID!D155:D14794, TEXTJOIN(""|"", TRUE, SPLIT(A155, "";"")))))"),"#N/A")</f>
        <v>#N/A</v>
      </c>
    </row>
    <row r="156">
      <c r="A156" s="12" t="str">
        <f>IFERROR(__xludf.DUMMYFUNCTION("TEXTJOIN("";"", TRUE, FILTER(CID!$B$2:$B$14794, CID!B156=CID!$D$2:$D$14794))"),"B550;B551;B552;B559")</f>
        <v>B550;B551;B552;B559</v>
      </c>
      <c r="B156" s="12" t="str">
        <f>IFERROR(__xludf.DUMMYFUNCTION("TEXTJOIN(""; "", TRUE, FILTER(CID!B156:B14794, REGEXMATCH(CID!D156:D14794, TEXTJOIN(""|"", TRUE, SPLIT(A156, "";"")))))"),"#N/A")</f>
        <v>#N/A</v>
      </c>
    </row>
    <row r="157">
      <c r="A157" s="12" t="str">
        <f>IFERROR(__xludf.DUMMYFUNCTION("TEXTJOIN("";"", TRUE, FILTER(CID!$B$2:$B$14794, CID!B157=CID!$D$2:$D$14794))"),"B560;B561;B569")</f>
        <v>B560;B561;B569</v>
      </c>
      <c r="B157" s="12" t="str">
        <f>IFERROR(__xludf.DUMMYFUNCTION("TEXTJOIN(""; "", TRUE, FILTER(CID!B157:B14794, REGEXMATCH(CID!D157:D14794, TEXTJOIN(""|"", TRUE, SPLIT(A157, "";"")))))"),"#N/A")</f>
        <v>#N/A</v>
      </c>
    </row>
    <row r="158">
      <c r="A158" s="12" t="str">
        <f>IFERROR(__xludf.DUMMYFUNCTION("TEXTJOIN("";"", TRUE, FILTER(CID!$B$2:$B$14794, CID!B158=CID!$D$2:$D$14794))"),"B570;B571;B572;B573;B574;B575")</f>
        <v>B570;B571;B572;B573;B574;B575</v>
      </c>
      <c r="B158" s="12" t="str">
        <f>IFERROR(__xludf.DUMMYFUNCTION("TEXTJOIN(""; "", TRUE, FILTER(CID!B158:B14794, REGEXMATCH(CID!D158:D14794, TEXTJOIN(""|"", TRUE, SPLIT(A158, "";"")))))"),"#N/A")</f>
        <v>#N/A</v>
      </c>
    </row>
    <row r="159">
      <c r="A159" s="12" t="str">
        <f>IFERROR(__xludf.DUMMYFUNCTION("TEXTJOIN("";"", TRUE, FILTER(CID!$B$2:$B$14794, CID!B159=CID!$D$2:$D$14794))"),"B580;B581;B582;B583;B588;B589")</f>
        <v>B580;B581;B582;B583;B588;B589</v>
      </c>
      <c r="B159" s="12" t="str">
        <f>IFERROR(__xludf.DUMMYFUNCTION("TEXTJOIN(""; "", TRUE, FILTER(CID!B159:B14794, REGEXMATCH(CID!D159:D14794, TEXTJOIN(""|"", TRUE, SPLIT(A159, "";"")))))"),"#N/A")</f>
        <v>#N/A</v>
      </c>
    </row>
    <row r="160">
      <c r="A160" s="12" t="str">
        <f>IFERROR(__xludf.DUMMYFUNCTION("TEXTJOIN("";"", TRUE, FILTER(CID!$B$2:$B$14794, CID!B160=CID!$D$2:$D$14794))"),"B59X")</f>
        <v>B59X</v>
      </c>
      <c r="B160" s="12" t="str">
        <f>IFERROR(__xludf.DUMMYFUNCTION("TEXTJOIN(""; "", TRUE, FILTER(CID!B160:B14794, REGEXMATCH(CID!D160:D14794, TEXTJOIN(""|"", TRUE, SPLIT(A160, "";"")))))"),"#N/A")</f>
        <v>#N/A</v>
      </c>
    </row>
    <row r="161">
      <c r="A161" s="12" t="str">
        <f>IFERROR(__xludf.DUMMYFUNCTION("TEXTJOIN("";"", TRUE, FILTER(CID!$B$2:$B$14794, CID!B161=CID!$D$2:$D$14794))"),"B600;B601;B602;B608")</f>
        <v>B600;B601;B602;B608</v>
      </c>
      <c r="B161" s="12" t="str">
        <f>IFERROR(__xludf.DUMMYFUNCTION("TEXTJOIN(""; "", TRUE, FILTER(CID!B161:B14794, REGEXMATCH(CID!D161:D14794, TEXTJOIN(""|"", TRUE, SPLIT(A161, "";"")))))"),"#N/A")</f>
        <v>#N/A</v>
      </c>
    </row>
    <row r="162">
      <c r="A162" s="12" t="str">
        <f>IFERROR(__xludf.DUMMYFUNCTION("TEXTJOIN("";"", TRUE, FILTER(CID!$B$2:$B$14794, CID!B162=CID!$D$2:$D$14794))"),"B64X")</f>
        <v>B64X</v>
      </c>
      <c r="B162" s="12" t="str">
        <f>IFERROR(__xludf.DUMMYFUNCTION("TEXTJOIN(""; "", TRUE, FILTER(CID!B162:B14794, REGEXMATCH(CID!D162:D14794, TEXTJOIN(""|"", TRUE, SPLIT(A162, "";"")))))"),"#N/A")</f>
        <v>#N/A</v>
      </c>
    </row>
    <row r="163">
      <c r="A163" s="12" t="str">
        <f>IFERROR(__xludf.DUMMYFUNCTION("TEXTJOIN("";"", TRUE, FILTER(CID!$B$2:$B$14794, CID!B163=CID!$D$2:$D$14794))"),"B650;B651;B652;B653;B658;B659")</f>
        <v>B650;B651;B652;B653;B658;B659</v>
      </c>
      <c r="B163" s="12" t="str">
        <f>IFERROR(__xludf.DUMMYFUNCTION("TEXTJOIN(""; "", TRUE, FILTER(CID!B163:B14794, REGEXMATCH(CID!D163:D14794, TEXTJOIN(""|"", TRUE, SPLIT(A163, "";"")))))"),"#N/A")</f>
        <v>#N/A</v>
      </c>
    </row>
    <row r="164">
      <c r="A164" s="12" t="str">
        <f>IFERROR(__xludf.DUMMYFUNCTION("TEXTJOIN("";"", TRUE, FILTER(CID!$B$2:$B$14794, CID!B164=CID!$D$2:$D$14794))"),"B660;B661;B662;B663;B664;B665;B668;B669")</f>
        <v>B660;B661;B662;B663;B664;B665;B668;B669</v>
      </c>
      <c r="B164" s="12" t="str">
        <f>IFERROR(__xludf.DUMMYFUNCTION("TEXTJOIN(""; "", TRUE, FILTER(CID!B164:B14794, REGEXMATCH(CID!D164:D14794, TEXTJOIN(""|"", TRUE, SPLIT(A164, "";"")))))"),"#N/A")</f>
        <v>#N/A</v>
      </c>
    </row>
    <row r="165">
      <c r="A165" s="12" t="str">
        <f>IFERROR(__xludf.DUMMYFUNCTION("TEXTJOIN("";"", TRUE, FILTER(CID!$B$2:$B$14794, CID!B165=CID!$D$2:$D$14794))"),"B670;B671;B672;B673;B674;B675;B676;B677;B678;B679")</f>
        <v>B670;B671;B672;B673;B674;B675;B676;B677;B678;B679</v>
      </c>
      <c r="B165" s="12" t="str">
        <f>IFERROR(__xludf.DUMMYFUNCTION("TEXTJOIN(""; "", TRUE, FILTER(CID!B165:B14794, REGEXMATCH(CID!D165:D14794, TEXTJOIN(""|"", TRUE, SPLIT(A165, "";"")))))"),"#N/A")</f>
        <v>#N/A</v>
      </c>
    </row>
    <row r="166">
      <c r="A166" s="12" t="str">
        <f>IFERROR(__xludf.DUMMYFUNCTION("TEXTJOIN("";"", TRUE, FILTER(CID!$B$2:$B$14794, CID!B166=CID!$D$2:$D$14794))"),"B680;B681;B689")</f>
        <v>B680;B681;B689</v>
      </c>
      <c r="B166" s="12" t="str">
        <f>IFERROR(__xludf.DUMMYFUNCTION("TEXTJOIN(""; "", TRUE, FILTER(CID!B166:B14794, REGEXMATCH(CID!D166:D14794, TEXTJOIN(""|"", TRUE, SPLIT(A166, "";"")))))"),"#N/A")</f>
        <v>#N/A</v>
      </c>
    </row>
    <row r="167">
      <c r="A167" s="12" t="str">
        <f>IFERROR(__xludf.DUMMYFUNCTION("TEXTJOIN("";"", TRUE, FILTER(CID!$B$2:$B$14794, CID!B167=CID!$D$2:$D$14794))"),"B690;B691;B698;B699")</f>
        <v>B690;B691;B698;B699</v>
      </c>
      <c r="B167" s="12" t="str">
        <f>IFERROR(__xludf.DUMMYFUNCTION("TEXTJOIN(""; "", TRUE, FILTER(CID!B167:B14794, REGEXMATCH(CID!D167:D14794, TEXTJOIN(""|"", TRUE, SPLIT(A167, "";"")))))"),"#N/A")</f>
        <v>#N/A</v>
      </c>
    </row>
    <row r="168">
      <c r="A168" s="12" t="str">
        <f>IFERROR(__xludf.DUMMYFUNCTION("TEXTJOIN("";"", TRUE, FILTER(CID!$B$2:$B$14794, CID!B168=CID!$D$2:$D$14794))"),"B700;B701")</f>
        <v>B700;B701</v>
      </c>
      <c r="B168" s="12" t="str">
        <f>IFERROR(__xludf.DUMMYFUNCTION("TEXTJOIN(""; "", TRUE, FILTER(CID!B168:B14794, REGEXMATCH(CID!D168:D14794, TEXTJOIN(""|"", TRUE, SPLIT(A168, "";"")))))"),"#N/A")</f>
        <v>#N/A</v>
      </c>
    </row>
    <row r="169">
      <c r="A169" s="12" t="str">
        <f>IFERROR(__xludf.DUMMYFUNCTION("TEXTJOIN("";"", TRUE, FILTER(CID!$B$2:$B$14794, CID!B169=CID!$D$2:$D$14794))"),"B710;B711;B718;B719")</f>
        <v>B710;B711;B718;B719</v>
      </c>
      <c r="B169" s="12" t="str">
        <f>IFERROR(__xludf.DUMMYFUNCTION("TEXTJOIN(""; "", TRUE, FILTER(CID!B169:B14794, REGEXMATCH(CID!D169:D14794, TEXTJOIN(""|"", TRUE, SPLIT(A169, "";"")))))"),"#N/A")</f>
        <v>#N/A</v>
      </c>
    </row>
    <row r="170">
      <c r="A170" s="12" t="str">
        <f>IFERROR(__xludf.DUMMYFUNCTION("TEXTJOIN("";"", TRUE, FILTER(CID!$B$2:$B$14794, CID!B170=CID!$D$2:$D$14794))"),"B72X")</f>
        <v>B72X</v>
      </c>
      <c r="B170" s="12" t="str">
        <f>IFERROR(__xludf.DUMMYFUNCTION("TEXTJOIN(""; "", TRUE, FILTER(CID!B170:B14794, REGEXMATCH(CID!D170:D14794, TEXTJOIN(""|"", TRUE, SPLIT(A170, "";"")))))"),"#N/A")</f>
        <v>#N/A</v>
      </c>
    </row>
    <row r="171">
      <c r="A171" s="12" t="str">
        <f>IFERROR(__xludf.DUMMYFUNCTION("TEXTJOIN("";"", TRUE, FILTER(CID!$B$2:$B$14794, CID!B171=CID!$D$2:$D$14794))"),"B73X")</f>
        <v>B73X</v>
      </c>
      <c r="B171" s="12" t="str">
        <f>IFERROR(__xludf.DUMMYFUNCTION("TEXTJOIN(""; "", TRUE, FILTER(CID!B171:B14794, REGEXMATCH(CID!D171:D14794, TEXTJOIN(""|"", TRUE, SPLIT(A171, "";"")))))"),"#N/A")</f>
        <v>#N/A</v>
      </c>
    </row>
    <row r="172">
      <c r="A172" s="12" t="str">
        <f>IFERROR(__xludf.DUMMYFUNCTION("TEXTJOIN("";"", TRUE, FILTER(CID!$B$2:$B$14794, CID!B172=CID!$D$2:$D$14794))"),"B740;B741;B742;B743;B744;B748;B749")</f>
        <v>B740;B741;B742;B743;B744;B748;B749</v>
      </c>
      <c r="B172" s="12" t="str">
        <f>IFERROR(__xludf.DUMMYFUNCTION("TEXTJOIN(""; "", TRUE, FILTER(CID!B172:B14794, REGEXMATCH(CID!D172:D14794, TEXTJOIN(""|"", TRUE, SPLIT(A172, "";"")))))"),"#N/A")</f>
        <v>#N/A</v>
      </c>
    </row>
    <row r="173">
      <c r="A173" s="12" t="str">
        <f>IFERROR(__xludf.DUMMYFUNCTION("TEXTJOIN("";"", TRUE, FILTER(CID!$B$2:$B$14794, CID!B173=CID!$D$2:$D$14794))"),"B75X")</f>
        <v>B75X</v>
      </c>
      <c r="B173" s="12" t="str">
        <f>IFERROR(__xludf.DUMMYFUNCTION("TEXTJOIN(""; "", TRUE, FILTER(CID!B173:B14794, REGEXMATCH(CID!D173:D14794, TEXTJOIN(""|"", TRUE, SPLIT(A173, "";"")))))"),"#N/A")</f>
        <v>#N/A</v>
      </c>
    </row>
    <row r="174">
      <c r="A174" s="12" t="str">
        <f>IFERROR(__xludf.DUMMYFUNCTION("TEXTJOIN("";"", TRUE, FILTER(CID!$B$2:$B$14794, CID!B174=CID!$D$2:$D$14794))"),"B760;B761;B768;B769")</f>
        <v>B760;B761;B768;B769</v>
      </c>
      <c r="B174" s="12" t="str">
        <f>IFERROR(__xludf.DUMMYFUNCTION("TEXTJOIN(""; "", TRUE, FILTER(CID!B174:B14794, REGEXMATCH(CID!D174:D14794, TEXTJOIN(""|"", TRUE, SPLIT(A174, "";"")))))"),"#N/A")</f>
        <v>#N/A</v>
      </c>
    </row>
    <row r="175">
      <c r="A175" s="12" t="str">
        <f>IFERROR(__xludf.DUMMYFUNCTION("TEXTJOIN("";"", TRUE, FILTER(CID!$B$2:$B$14794, CID!B175=CID!$D$2:$D$14794))"),"B770;B778;B779")</f>
        <v>B770;B778;B779</v>
      </c>
      <c r="B175" s="12" t="str">
        <f>IFERROR(__xludf.DUMMYFUNCTION("TEXTJOIN(""; "", TRUE, FILTER(CID!B175:B14794, REGEXMATCH(CID!D175:D14794, TEXTJOIN(""|"", TRUE, SPLIT(A175, "";"")))))"),"#N/A")</f>
        <v>#N/A</v>
      </c>
    </row>
    <row r="176">
      <c r="A176" s="12" t="str">
        <f>IFERROR(__xludf.DUMMYFUNCTION("TEXTJOIN("";"", TRUE, FILTER(CID!$B$2:$B$14794, CID!B176=CID!$D$2:$D$14794))"),"B780;B781;B787;B789")</f>
        <v>B780;B781;B787;B789</v>
      </c>
      <c r="B176" s="12" t="str">
        <f>IFERROR(__xludf.DUMMYFUNCTION("TEXTJOIN(""; "", TRUE, FILTER(CID!B176:B14794, REGEXMATCH(CID!D176:D14794, TEXTJOIN(""|"", TRUE, SPLIT(A176, "";"")))))"),"#N/A")</f>
        <v>#N/A</v>
      </c>
    </row>
    <row r="177">
      <c r="A177" s="12" t="str">
        <f>IFERROR(__xludf.DUMMYFUNCTION("TEXTJOIN("";"", TRUE, FILTER(CID!$B$2:$B$14794, CID!B177=CID!$D$2:$D$14794))"),"B79X")</f>
        <v>B79X</v>
      </c>
      <c r="B177" s="12" t="str">
        <f>IFERROR(__xludf.DUMMYFUNCTION("TEXTJOIN(""; "", TRUE, FILTER(CID!B177:B14794, REGEXMATCH(CID!D177:D14794, TEXTJOIN(""|"", TRUE, SPLIT(A177, "";"")))))"),"#N/A")</f>
        <v>#N/A</v>
      </c>
    </row>
    <row r="178">
      <c r="A178" s="12" t="str">
        <f>IFERROR(__xludf.DUMMYFUNCTION("TEXTJOIN("";"", TRUE, FILTER(CID!$B$2:$B$14794, CID!B178=CID!$D$2:$D$14794))"),"B80X")</f>
        <v>B80X</v>
      </c>
      <c r="B178" s="12" t="str">
        <f>IFERROR(__xludf.DUMMYFUNCTION("TEXTJOIN(""; "", TRUE, FILTER(CID!B178:B14794, REGEXMATCH(CID!D178:D14794, TEXTJOIN(""|"", TRUE, SPLIT(A178, "";"")))))"),"#N/A")</f>
        <v>#N/A</v>
      </c>
    </row>
    <row r="179">
      <c r="A179" s="12" t="str">
        <f>IFERROR(__xludf.DUMMYFUNCTION("TEXTJOIN("";"", TRUE, FILTER(CID!$B$2:$B$14794, CID!B179=CID!$D$2:$D$14794))"),"B810;B811;B812;B813;B814;B818")</f>
        <v>B810;B811;B812;B813;B814;B818</v>
      </c>
      <c r="B179" s="12" t="str">
        <f>IFERROR(__xludf.DUMMYFUNCTION("TEXTJOIN(""; "", TRUE, FILTER(CID!B179:B14794, REGEXMATCH(CID!D179:D14794, TEXTJOIN(""|"", TRUE, SPLIT(A179, "";"")))))"),"#N/A")</f>
        <v>#N/A</v>
      </c>
    </row>
    <row r="180">
      <c r="A180" s="12" t="str">
        <f>IFERROR(__xludf.DUMMYFUNCTION("TEXTJOIN("";"", TRUE, FILTER(CID!$B$2:$B$14794, CID!B180=CID!$D$2:$D$14794))"),"B820;B829")</f>
        <v>B820;B829</v>
      </c>
      <c r="B180" s="12" t="str">
        <f>IFERROR(__xludf.DUMMYFUNCTION("TEXTJOIN(""; "", TRUE, FILTER(CID!B180:B14794, REGEXMATCH(CID!D180:D14794, TEXTJOIN(""|"", TRUE, SPLIT(A180, "";"")))))"),"#N/A")</f>
        <v>#N/A</v>
      </c>
    </row>
    <row r="181">
      <c r="A181" s="12" t="str">
        <f>IFERROR(__xludf.DUMMYFUNCTION("TEXTJOIN("";"", TRUE, FILTER(CID!$B$2:$B$14794, CID!B181=CID!$D$2:$D$14794))"),"B830;B831;B832;B833;B834;B838;B839")</f>
        <v>B830;B831;B832;B833;B834;B838;B839</v>
      </c>
      <c r="B181" s="12" t="str">
        <f>IFERROR(__xludf.DUMMYFUNCTION("TEXTJOIN(""; "", TRUE, FILTER(CID!B181:B14794, REGEXMATCH(CID!D181:D14794, TEXTJOIN(""|"", TRUE, SPLIT(A181, "";"")))))"),"#N/A")</f>
        <v>#N/A</v>
      </c>
    </row>
    <row r="182">
      <c r="A182" s="12" t="str">
        <f>IFERROR(__xludf.DUMMYFUNCTION("TEXTJOIN("";"", TRUE, FILTER(CID!$B$2:$B$14794, CID!B182=CID!$D$2:$D$14794))"),"B850;B851;B852;B853;B854")</f>
        <v>B850;B851;B852;B853;B854</v>
      </c>
      <c r="B182" s="12" t="str">
        <f>IFERROR(__xludf.DUMMYFUNCTION("TEXTJOIN(""; "", TRUE, FILTER(CID!B182:B14794, REGEXMATCH(CID!D182:D14794, TEXTJOIN(""|"", TRUE, SPLIT(A182, "";"")))))"),"#N/A")</f>
        <v>#N/A</v>
      </c>
    </row>
    <row r="183">
      <c r="A183" s="12" t="str">
        <f>IFERROR(__xludf.DUMMYFUNCTION("TEXTJOIN("";"", TRUE, FILTER(CID!$B$2:$B$14794, CID!B183=CID!$D$2:$D$14794))"),"B86X")</f>
        <v>B86X</v>
      </c>
      <c r="B183" s="12" t="str">
        <f>IFERROR(__xludf.DUMMYFUNCTION("TEXTJOIN(""; "", TRUE, FILTER(CID!B183:B14794, REGEXMATCH(CID!D183:D14794, TEXTJOIN(""|"", TRUE, SPLIT(A183, "";"")))))"),"#N/A")</f>
        <v>#N/A</v>
      </c>
    </row>
    <row r="184">
      <c r="A184" s="12" t="str">
        <f>IFERROR(__xludf.DUMMYFUNCTION("TEXTJOIN("";"", TRUE, FILTER(CID!$B$2:$B$14794, CID!B184=CID!$D$2:$D$14794))"),"B870;B871;B872;B873;B874;B878;B879")</f>
        <v>B870;B871;B872;B873;B874;B878;B879</v>
      </c>
      <c r="B184" s="12" t="str">
        <f>IFERROR(__xludf.DUMMYFUNCTION("TEXTJOIN(""; "", TRUE, FILTER(CID!B184:B14794, REGEXMATCH(CID!D184:D14794, TEXTJOIN(""|"", TRUE, SPLIT(A184, "";"")))))"),"#N/A")</f>
        <v>#N/A</v>
      </c>
    </row>
    <row r="185">
      <c r="A185" s="12" t="str">
        <f>IFERROR(__xludf.DUMMYFUNCTION("TEXTJOIN("";"", TRUE, FILTER(CID!$B$2:$B$14794, CID!B185=CID!$D$2:$D$14794))"),"B880;B881;B882;B883;B888;B889")</f>
        <v>B880;B881;B882;B883;B888;B889</v>
      </c>
      <c r="B185" s="12" t="str">
        <f>IFERROR(__xludf.DUMMYFUNCTION("TEXTJOIN(""; "", TRUE, FILTER(CID!B185:B14794, REGEXMATCH(CID!D185:D14794, TEXTJOIN(""|"", TRUE, SPLIT(A185, "";"")))))"),"#N/A")</f>
        <v>#N/A</v>
      </c>
    </row>
    <row r="186">
      <c r="A186" s="12" t="str">
        <f>IFERROR(__xludf.DUMMYFUNCTION("TEXTJOIN("";"", TRUE, FILTER(CID!$B$2:$B$14794, CID!B186=CID!$D$2:$D$14794))"),"B89X")</f>
        <v>B89X</v>
      </c>
      <c r="B186" s="12" t="str">
        <f>IFERROR(__xludf.DUMMYFUNCTION("TEXTJOIN(""; "", TRUE, FILTER(CID!B186:B14794, REGEXMATCH(CID!D186:D14794, TEXTJOIN(""|"", TRUE, SPLIT(A186, "";"")))))"),"#N/A")</f>
        <v>#N/A</v>
      </c>
    </row>
    <row r="187">
      <c r="A187" s="12" t="str">
        <f>IFERROR(__xludf.DUMMYFUNCTION("TEXTJOIN("";"", TRUE, FILTER(CID!$B$2:$B$14794, CID!B187=CID!$D$2:$D$14794))"),"B900;B901;B902;B908;B909")</f>
        <v>B900;B901;B902;B908;B909</v>
      </c>
      <c r="B187" s="12" t="str">
        <f>IFERROR(__xludf.DUMMYFUNCTION("TEXTJOIN(""; "", TRUE, FILTER(CID!B187:B14794, REGEXMATCH(CID!D187:D14794, TEXTJOIN(""|"", TRUE, SPLIT(A187, "";"")))))"),"#N/A")</f>
        <v>#N/A</v>
      </c>
    </row>
    <row r="188">
      <c r="A188" s="12" t="str">
        <f>IFERROR(__xludf.DUMMYFUNCTION("TEXTJOIN("";"", TRUE, FILTER(CID!$B$2:$B$14794, CID!B188=CID!$D$2:$D$14794))"),"B91X")</f>
        <v>B91X</v>
      </c>
      <c r="B188" s="12" t="str">
        <f>IFERROR(__xludf.DUMMYFUNCTION("TEXTJOIN(""; "", TRUE, FILTER(CID!B188:B14794, REGEXMATCH(CID!D188:D14794, TEXTJOIN(""|"", TRUE, SPLIT(A188, "";"")))))"),"#N/A")</f>
        <v>#N/A</v>
      </c>
    </row>
    <row r="189">
      <c r="A189" s="12" t="str">
        <f>IFERROR(__xludf.DUMMYFUNCTION("TEXTJOIN("";"", TRUE, FILTER(CID!$B$2:$B$14794, CID!B189=CID!$D$2:$D$14794))"),"B92X")</f>
        <v>B92X</v>
      </c>
      <c r="B189" s="12" t="str">
        <f>IFERROR(__xludf.DUMMYFUNCTION("TEXTJOIN(""; "", TRUE, FILTER(CID!B189:B14794, REGEXMATCH(CID!D189:D14794, TEXTJOIN(""|"", TRUE, SPLIT(A189, "";"")))))"),"#N/A")</f>
        <v>#N/A</v>
      </c>
    </row>
    <row r="190">
      <c r="A190" s="12" t="str">
        <f>IFERROR(__xludf.DUMMYFUNCTION("TEXTJOIN("";"", TRUE, FILTER(CID!$B$2:$B$14794, CID!B190=CID!$D$2:$D$14794))"),"B940;B941;B942;B948;B949")</f>
        <v>B940;B941;B942;B948;B949</v>
      </c>
      <c r="B190" s="12" t="str">
        <f>IFERROR(__xludf.DUMMYFUNCTION("TEXTJOIN(""; "", TRUE, FILTER(CID!B190:B14794, REGEXMATCH(CID!D190:D14794, TEXTJOIN(""|"", TRUE, SPLIT(A190, "";"")))))"),"#N/A")</f>
        <v>#N/A</v>
      </c>
    </row>
    <row r="191">
      <c r="A191" s="12" t="str">
        <f>IFERROR(__xludf.DUMMYFUNCTION("TEXTJOIN("";"", TRUE, FILTER(CID!$B$2:$B$14794, CID!B191=CID!$D$2:$D$14794))"),"B950;B951;B952;B953;B954;B955;B956;B957;B958")</f>
        <v>B950;B951;B952;B953;B954;B955;B956;B957;B958</v>
      </c>
      <c r="B191" s="12" t="str">
        <f>IFERROR(__xludf.DUMMYFUNCTION("TEXTJOIN(""; "", TRUE, FILTER(CID!B191:B14794, REGEXMATCH(CID!D191:D14794, TEXTJOIN(""|"", TRUE, SPLIT(A191, "";"")))))"),"#N/A")</f>
        <v>#N/A</v>
      </c>
    </row>
    <row r="192">
      <c r="A192" s="12" t="str">
        <f>IFERROR(__xludf.DUMMYFUNCTION("TEXTJOIN("";"", TRUE, FILTER(CID!$B$2:$B$14794, CID!B192=CID!$D$2:$D$14794))"),"B960;B961;B962;B963;B964;B965;B966;B967;B968")</f>
        <v>B960;B961;B962;B963;B964;B965;B966;B967;B968</v>
      </c>
      <c r="B192" s="12" t="str">
        <f>IFERROR(__xludf.DUMMYFUNCTION("TEXTJOIN(""; "", TRUE, FILTER(CID!B192:B14794, REGEXMATCH(CID!D192:D14794, TEXTJOIN(""|"", TRUE, SPLIT(A192, "";"")))))"),"#N/A")</f>
        <v>#N/A</v>
      </c>
    </row>
    <row r="193">
      <c r="A193" s="12" t="str">
        <f>IFERROR(__xludf.DUMMYFUNCTION("TEXTJOIN("";"", TRUE, FILTER(CID!$B$2:$B$14794, CID!B193=CID!$D$2:$D$14794))"),"B970;B971;B972;B973;B974;B975;B976;B977;B978")</f>
        <v>B970;B971;B972;B973;B974;B975;B976;B977;B978</v>
      </c>
      <c r="B193" s="12" t="str">
        <f>IFERROR(__xludf.DUMMYFUNCTION("TEXTJOIN(""; "", TRUE, FILTER(CID!B193:B14794, REGEXMATCH(CID!D193:D14794, TEXTJOIN(""|"", TRUE, SPLIT(A193, "";"")))))"),"#N/A")</f>
        <v>#N/A</v>
      </c>
    </row>
    <row r="194">
      <c r="A194" s="12" t="str">
        <f>IFERROR(__xludf.DUMMYFUNCTION("TEXTJOIN("";"", TRUE, FILTER(CID!$B$2:$B$14794, CID!B194=CID!$D$2:$D$14794))"),"B99X")</f>
        <v>B99X</v>
      </c>
      <c r="B194" s="12" t="str">
        <f>IFERROR(__xludf.DUMMYFUNCTION("TEXTJOIN(""; "", TRUE, FILTER(CID!B194:B14794, REGEXMATCH(CID!D194:D14794, TEXTJOIN(""|"", TRUE, SPLIT(A194, "";"")))))"),"#N/A")</f>
        <v>#N/A</v>
      </c>
    </row>
    <row r="195">
      <c r="A195" s="12" t="str">
        <f>IFERROR(__xludf.DUMMYFUNCTION("TEXTJOIN("";"", TRUE, FILTER(CID!$B$2:$B$14794, CID!B195=CID!$D$2:$D$14794))"),"C000;C001;C002;C003;C004;C005;C006;C008;C009")</f>
        <v>C000;C001;C002;C003;C004;C005;C006;C008;C009</v>
      </c>
      <c r="B195" s="12" t="str">
        <f>IFERROR(__xludf.DUMMYFUNCTION("TEXTJOIN(""; "", TRUE, FILTER(CID!B195:B14794, REGEXMATCH(CID!D195:D14794, TEXTJOIN(""|"", TRUE, SPLIT(A195, "";"")))))"),"#N/A")</f>
        <v>#N/A</v>
      </c>
    </row>
    <row r="196">
      <c r="A196" s="12" t="str">
        <f>IFERROR(__xludf.DUMMYFUNCTION("TEXTJOIN("";"", TRUE, FILTER(CID!$B$2:$B$14794, CID!B196=CID!$D$2:$D$14794))"),"C01X")</f>
        <v>C01X</v>
      </c>
      <c r="B196" s="12" t="str">
        <f>IFERROR(__xludf.DUMMYFUNCTION("TEXTJOIN(""; "", TRUE, FILTER(CID!B196:B14794, REGEXMATCH(CID!D196:D14794, TEXTJOIN(""|"", TRUE, SPLIT(A196, "";"")))))"),"#N/A")</f>
        <v>#N/A</v>
      </c>
    </row>
    <row r="197">
      <c r="A197" s="12" t="str">
        <f>IFERROR(__xludf.DUMMYFUNCTION("TEXTJOIN("";"", TRUE, FILTER(CID!$B$2:$B$14794, CID!B197=CID!$D$2:$D$14794))"),"C020;C021;C022;C023;C024;C028;C029")</f>
        <v>C020;C021;C022;C023;C024;C028;C029</v>
      </c>
      <c r="B197" s="12" t="str">
        <f>IFERROR(__xludf.DUMMYFUNCTION("TEXTJOIN(""; "", TRUE, FILTER(CID!B197:B14794, REGEXMATCH(CID!D197:D14794, TEXTJOIN(""|"", TRUE, SPLIT(A197, "";"")))))"),"#N/A")</f>
        <v>#N/A</v>
      </c>
    </row>
    <row r="198">
      <c r="A198" s="12" t="str">
        <f>IFERROR(__xludf.DUMMYFUNCTION("TEXTJOIN("";"", TRUE, FILTER(CID!$B$2:$B$14794, CID!B198=CID!$D$2:$D$14794))"),"C030;C031;C039")</f>
        <v>C030;C031;C039</v>
      </c>
      <c r="B198" s="12" t="str">
        <f>IFERROR(__xludf.DUMMYFUNCTION("TEXTJOIN(""; "", TRUE, FILTER(CID!B198:B14794, REGEXMATCH(CID!D198:D14794, TEXTJOIN(""|"", TRUE, SPLIT(A198, "";"")))))"),"#N/A")</f>
        <v>#N/A</v>
      </c>
    </row>
    <row r="199">
      <c r="A199" s="12" t="str">
        <f>IFERROR(__xludf.DUMMYFUNCTION("TEXTJOIN("";"", TRUE, FILTER(CID!$B$2:$B$14794, CID!B199=CID!$D$2:$D$14794))"),"C040;C041;C048;C049")</f>
        <v>C040;C041;C048;C049</v>
      </c>
      <c r="B199" s="12" t="str">
        <f>IFERROR(__xludf.DUMMYFUNCTION("TEXTJOIN(""; "", TRUE, FILTER(CID!B199:B14794, REGEXMATCH(CID!D199:D14794, TEXTJOIN(""|"", TRUE, SPLIT(A199, "";"")))))"),"#N/A")</f>
        <v>#N/A</v>
      </c>
    </row>
    <row r="200">
      <c r="A200" s="12" t="str">
        <f>IFERROR(__xludf.DUMMYFUNCTION("TEXTJOIN("";"", TRUE, FILTER(CID!$B$2:$B$14794, CID!B200=CID!$D$2:$D$14794))"),"C050;C051;C052;C058;C059")</f>
        <v>C050;C051;C052;C058;C059</v>
      </c>
      <c r="B200" s="12" t="str">
        <f>IFERROR(__xludf.DUMMYFUNCTION("TEXTJOIN(""; "", TRUE, FILTER(CID!B200:B14794, REGEXMATCH(CID!D200:D14794, TEXTJOIN(""|"", TRUE, SPLIT(A200, "";"")))))"),"#N/A")</f>
        <v>#N/A</v>
      </c>
    </row>
    <row r="201">
      <c r="A201" s="12" t="str">
        <f>IFERROR(__xludf.DUMMYFUNCTION("TEXTJOIN("";"", TRUE, FILTER(CID!$B$2:$B$14794, CID!B201=CID!$D$2:$D$14794))"),"C060;C061;C062;C068;C069")</f>
        <v>C060;C061;C062;C068;C069</v>
      </c>
      <c r="B201" s="12" t="str">
        <f>IFERROR(__xludf.DUMMYFUNCTION("TEXTJOIN(""; "", TRUE, FILTER(CID!B201:B14794, REGEXMATCH(CID!D201:D14794, TEXTJOIN(""|"", TRUE, SPLIT(A201, "";"")))))"),"#N/A")</f>
        <v>#N/A</v>
      </c>
    </row>
    <row r="202">
      <c r="A202" s="12" t="str">
        <f>IFERROR(__xludf.DUMMYFUNCTION("TEXTJOIN("";"", TRUE, FILTER(CID!$B$2:$B$14794, CID!B202=CID!$D$2:$D$14794))"),"C07X")</f>
        <v>C07X</v>
      </c>
      <c r="B202" s="12" t="str">
        <f>IFERROR(__xludf.DUMMYFUNCTION("TEXTJOIN(""; "", TRUE, FILTER(CID!B202:B14794, REGEXMATCH(CID!D202:D14794, TEXTJOIN(""|"", TRUE, SPLIT(A202, "";"")))))"),"#N/A")</f>
        <v>#N/A</v>
      </c>
    </row>
    <row r="203">
      <c r="A203" s="12" t="str">
        <f>IFERROR(__xludf.DUMMYFUNCTION("TEXTJOIN("";"", TRUE, FILTER(CID!$B$2:$B$14794, CID!B203=CID!$D$2:$D$14794))"),"C080;C081;C088;C089")</f>
        <v>C080;C081;C088;C089</v>
      </c>
      <c r="B203" s="12" t="str">
        <f>IFERROR(__xludf.DUMMYFUNCTION("TEXTJOIN(""; "", TRUE, FILTER(CID!B203:B14794, REGEXMATCH(CID!D203:D14794, TEXTJOIN(""|"", TRUE, SPLIT(A203, "";"")))))"),"#N/A")</f>
        <v>#N/A</v>
      </c>
    </row>
    <row r="204">
      <c r="A204" s="12" t="str">
        <f>IFERROR(__xludf.DUMMYFUNCTION("TEXTJOIN("";"", TRUE, FILTER(CID!$B$2:$B$14794, CID!B204=CID!$D$2:$D$14794))"),"C090;C091;C098;C099")</f>
        <v>C090;C091;C098;C099</v>
      </c>
      <c r="B204" s="12" t="str">
        <f>IFERROR(__xludf.DUMMYFUNCTION("TEXTJOIN(""; "", TRUE, FILTER(CID!B204:B14794, REGEXMATCH(CID!D204:D14794, TEXTJOIN(""|"", TRUE, SPLIT(A204, "";"")))))"),"#N/A")</f>
        <v>#N/A</v>
      </c>
    </row>
    <row r="205">
      <c r="A205" s="12" t="str">
        <f>IFERROR(__xludf.DUMMYFUNCTION("TEXTJOIN("";"", TRUE, FILTER(CID!$B$2:$B$14794, CID!B205=CID!$D$2:$D$14794))"),"C100;C101;C102;C103;C104;C108;C109")</f>
        <v>C100;C101;C102;C103;C104;C108;C109</v>
      </c>
      <c r="B205" s="12" t="str">
        <f>IFERROR(__xludf.DUMMYFUNCTION("TEXTJOIN(""; "", TRUE, FILTER(CID!B205:B14794, REGEXMATCH(CID!D205:D14794, TEXTJOIN(""|"", TRUE, SPLIT(A205, "";"")))))"),"#N/A")</f>
        <v>#N/A</v>
      </c>
    </row>
    <row r="206">
      <c r="A206" s="12" t="str">
        <f>IFERROR(__xludf.DUMMYFUNCTION("TEXTJOIN("";"", TRUE, FILTER(CID!$B$2:$B$14794, CID!B206=CID!$D$2:$D$14794))"),"C110;C111;C112;C113;C118;C119")</f>
        <v>C110;C111;C112;C113;C118;C119</v>
      </c>
      <c r="B206" s="12" t="str">
        <f>IFERROR(__xludf.DUMMYFUNCTION("TEXTJOIN(""; "", TRUE, FILTER(CID!B206:B14794, REGEXMATCH(CID!D206:D14794, TEXTJOIN(""|"", TRUE, SPLIT(A206, "";"")))))"),"#N/A")</f>
        <v>#N/A</v>
      </c>
    </row>
    <row r="207">
      <c r="A207" s="12" t="str">
        <f>IFERROR(__xludf.DUMMYFUNCTION("TEXTJOIN("";"", TRUE, FILTER(CID!$B$2:$B$14794, CID!B207=CID!$D$2:$D$14794))"),"C12X")</f>
        <v>C12X</v>
      </c>
      <c r="B207" s="12" t="str">
        <f>IFERROR(__xludf.DUMMYFUNCTION("TEXTJOIN(""; "", TRUE, FILTER(CID!B207:B14794, REGEXMATCH(CID!D207:D14794, TEXTJOIN(""|"", TRUE, SPLIT(A207, "";"")))))"),"#N/A")</f>
        <v>#N/A</v>
      </c>
    </row>
    <row r="208">
      <c r="A208" s="12" t="str">
        <f>IFERROR(__xludf.DUMMYFUNCTION("TEXTJOIN("";"", TRUE, FILTER(CID!$B$2:$B$14794, CID!B208=CID!$D$2:$D$14794))"),"C130;C131;C132;C138;C139")</f>
        <v>C130;C131;C132;C138;C139</v>
      </c>
      <c r="B208" s="12" t="str">
        <f>IFERROR(__xludf.DUMMYFUNCTION("TEXTJOIN(""; "", TRUE, FILTER(CID!B208:B14794, REGEXMATCH(CID!D208:D14794, TEXTJOIN(""|"", TRUE, SPLIT(A208, "";"")))))"),"#N/A")</f>
        <v>#N/A</v>
      </c>
    </row>
    <row r="209">
      <c r="A209" s="12" t="str">
        <f>IFERROR(__xludf.DUMMYFUNCTION("TEXTJOIN("";"", TRUE, FILTER(CID!$B$2:$B$14794, CID!B209=CID!$D$2:$D$14794))"),"C140;C142;C148")</f>
        <v>C140;C142;C148</v>
      </c>
      <c r="B209" s="12" t="str">
        <f>IFERROR(__xludf.DUMMYFUNCTION("TEXTJOIN(""; "", TRUE, FILTER(CID!B209:B14794, REGEXMATCH(CID!D209:D14794, TEXTJOIN(""|"", TRUE, SPLIT(A209, "";"")))))"),"#N/A")</f>
        <v>#N/A</v>
      </c>
    </row>
    <row r="210">
      <c r="A210" s="12" t="str">
        <f>IFERROR(__xludf.DUMMYFUNCTION("TEXTJOIN("";"", TRUE, FILTER(CID!$B$2:$B$14794, CID!B210=CID!$D$2:$D$14794))"),"C150;C151;C152;C153;C154;C155;C158;C159")</f>
        <v>C150;C151;C152;C153;C154;C155;C158;C159</v>
      </c>
      <c r="B210" s="12" t="str">
        <f>IFERROR(__xludf.DUMMYFUNCTION("TEXTJOIN(""; "", TRUE, FILTER(CID!B210:B14794, REGEXMATCH(CID!D210:D14794, TEXTJOIN(""|"", TRUE, SPLIT(A210, "";"")))))"),"#N/A")</f>
        <v>#N/A</v>
      </c>
    </row>
    <row r="211">
      <c r="A211" s="12" t="str">
        <f>IFERROR(__xludf.DUMMYFUNCTION("TEXTJOIN("";"", TRUE, FILTER(CID!$B$2:$B$14794, CID!B211=CID!$D$2:$D$14794))"),"C160;C161;C162;C163;C164;C165;C166;C168;C169")</f>
        <v>C160;C161;C162;C163;C164;C165;C166;C168;C169</v>
      </c>
      <c r="B211" s="12" t="str">
        <f>IFERROR(__xludf.DUMMYFUNCTION("TEXTJOIN(""; "", TRUE, FILTER(CID!B211:B14794, REGEXMATCH(CID!D211:D14794, TEXTJOIN(""|"", TRUE, SPLIT(A211, "";"")))))"),"#N/A")</f>
        <v>#N/A</v>
      </c>
    </row>
    <row r="212">
      <c r="A212" s="12" t="str">
        <f>IFERROR(__xludf.DUMMYFUNCTION("TEXTJOIN("";"", TRUE, FILTER(CID!$B$2:$B$14794, CID!B212=CID!$D$2:$D$14794))"),"C170;C171;C172;C173;C178;C179")</f>
        <v>C170;C171;C172;C173;C178;C179</v>
      </c>
      <c r="B212" s="12" t="str">
        <f>IFERROR(__xludf.DUMMYFUNCTION("TEXTJOIN(""; "", TRUE, FILTER(CID!B212:B14794, REGEXMATCH(CID!D212:D14794, TEXTJOIN(""|"", TRUE, SPLIT(A212, "";"")))))"),"#N/A")</f>
        <v>#N/A</v>
      </c>
    </row>
    <row r="213">
      <c r="A213" s="12" t="str">
        <f>IFERROR(__xludf.DUMMYFUNCTION("TEXTJOIN("";"", TRUE, FILTER(CID!$B$2:$B$14794, CID!B213=CID!$D$2:$D$14794))"),"C180;C181;C182;C183;C184;C185;C186;C187;C188;C189")</f>
        <v>C180;C181;C182;C183;C184;C185;C186;C187;C188;C189</v>
      </c>
      <c r="B213" s="12" t="str">
        <f>IFERROR(__xludf.DUMMYFUNCTION("TEXTJOIN(""; "", TRUE, FILTER(CID!B213:B14794, REGEXMATCH(CID!D213:D14794, TEXTJOIN(""|"", TRUE, SPLIT(A213, "";"")))))"),"#N/A")</f>
        <v>#N/A</v>
      </c>
    </row>
    <row r="214">
      <c r="A214" s="12" t="str">
        <f>IFERROR(__xludf.DUMMYFUNCTION("TEXTJOIN("";"", TRUE, FILTER(CID!$B$2:$B$14794, CID!B214=CID!$D$2:$D$14794))"),"C19X")</f>
        <v>C19X</v>
      </c>
      <c r="B214" s="12" t="str">
        <f>IFERROR(__xludf.DUMMYFUNCTION("TEXTJOIN(""; "", TRUE, FILTER(CID!B214:B14794, REGEXMATCH(CID!D214:D14794, TEXTJOIN(""|"", TRUE, SPLIT(A214, "";"")))))"),"#N/A")</f>
        <v>#N/A</v>
      </c>
    </row>
    <row r="215">
      <c r="A215" s="12" t="str">
        <f>IFERROR(__xludf.DUMMYFUNCTION("TEXTJOIN("";"", TRUE, FILTER(CID!$B$2:$B$14794, CID!B215=CID!$D$2:$D$14794))"),"C20X")</f>
        <v>C20X</v>
      </c>
      <c r="B215" s="12" t="str">
        <f>IFERROR(__xludf.DUMMYFUNCTION("TEXTJOIN(""; "", TRUE, FILTER(CID!B215:B14794, REGEXMATCH(CID!D215:D14794, TEXTJOIN(""|"", TRUE, SPLIT(A215, "";"")))))"),"#N/A")</f>
        <v>#N/A</v>
      </c>
    </row>
    <row r="216">
      <c r="A216" s="12" t="str">
        <f>IFERROR(__xludf.DUMMYFUNCTION("TEXTJOIN("";"", TRUE, FILTER(CID!$B$2:$B$14794, CID!B216=CID!$D$2:$D$14794))"),"C210;C211;C212;C218")</f>
        <v>C210;C211;C212;C218</v>
      </c>
      <c r="B216" s="12" t="str">
        <f>IFERROR(__xludf.DUMMYFUNCTION("TEXTJOIN(""; "", TRUE, FILTER(CID!B216:B14794, REGEXMATCH(CID!D216:D14794, TEXTJOIN(""|"", TRUE, SPLIT(A216, "";"")))))"),"#N/A")</f>
        <v>#N/A</v>
      </c>
    </row>
    <row r="217">
      <c r="A217" s="12" t="str">
        <f>IFERROR(__xludf.DUMMYFUNCTION("TEXTJOIN("";"", TRUE, FILTER(CID!$B$2:$B$14794, CID!B217=CID!$D$2:$D$14794))"),"C220;C221;C222;C223;C224;C227;C229")</f>
        <v>C220;C221;C222;C223;C224;C227;C229</v>
      </c>
      <c r="B217" s="12" t="str">
        <f>IFERROR(__xludf.DUMMYFUNCTION("TEXTJOIN(""; "", TRUE, FILTER(CID!B217:B14794, REGEXMATCH(CID!D217:D14794, TEXTJOIN(""|"", TRUE, SPLIT(A217, "";"")))))"),"#N/A")</f>
        <v>#N/A</v>
      </c>
    </row>
    <row r="218">
      <c r="A218" s="12" t="str">
        <f>IFERROR(__xludf.DUMMYFUNCTION("TEXTJOIN("";"", TRUE, FILTER(CID!$B$2:$B$14794, CID!B218=CID!$D$2:$D$14794))"),"C23X")</f>
        <v>C23X</v>
      </c>
      <c r="B218" s="12" t="str">
        <f>IFERROR(__xludf.DUMMYFUNCTION("TEXTJOIN(""; "", TRUE, FILTER(CID!B218:B14794, REGEXMATCH(CID!D218:D14794, TEXTJOIN(""|"", TRUE, SPLIT(A218, "";"")))))"),"#N/A")</f>
        <v>#N/A</v>
      </c>
    </row>
    <row r="219">
      <c r="A219" s="12" t="str">
        <f>IFERROR(__xludf.DUMMYFUNCTION("TEXTJOIN("";"", TRUE, FILTER(CID!$B$2:$B$14794, CID!B219=CID!$D$2:$D$14794))"),"C240;C241;C248;C249")</f>
        <v>C240;C241;C248;C249</v>
      </c>
      <c r="B219" s="12" t="str">
        <f>IFERROR(__xludf.DUMMYFUNCTION("TEXTJOIN(""; "", TRUE, FILTER(CID!B219:B14794, REGEXMATCH(CID!D219:D14794, TEXTJOIN(""|"", TRUE, SPLIT(A219, "";"")))))"),"#N/A")</f>
        <v>#N/A</v>
      </c>
    </row>
    <row r="220">
      <c r="A220" s="12" t="str">
        <f>IFERROR(__xludf.DUMMYFUNCTION("TEXTJOIN("";"", TRUE, FILTER(CID!$B$2:$B$14794, CID!B220=CID!$D$2:$D$14794))"),"C250;C251;C252;C253;C254;C257;C258;C259")</f>
        <v>C250;C251;C252;C253;C254;C257;C258;C259</v>
      </c>
      <c r="B220" s="12" t="str">
        <f>IFERROR(__xludf.DUMMYFUNCTION("TEXTJOIN(""; "", TRUE, FILTER(CID!B220:B14794, REGEXMATCH(CID!D220:D14794, TEXTJOIN(""|"", TRUE, SPLIT(A220, "";"")))))"),"#N/A")</f>
        <v>#N/A</v>
      </c>
    </row>
    <row r="221">
      <c r="A221" s="12" t="str">
        <f>IFERROR(__xludf.DUMMYFUNCTION("TEXTJOIN("";"", TRUE, FILTER(CID!$B$2:$B$14794, CID!B221=CID!$D$2:$D$14794))"),"C260;C261;C268;C269")</f>
        <v>C260;C261;C268;C269</v>
      </c>
      <c r="B221" s="12" t="str">
        <f>IFERROR(__xludf.DUMMYFUNCTION("TEXTJOIN(""; "", TRUE, FILTER(CID!B221:B14794, REGEXMATCH(CID!D221:D14794, TEXTJOIN(""|"", TRUE, SPLIT(A221, "";"")))))"),"#N/A")</f>
        <v>#N/A</v>
      </c>
    </row>
    <row r="222">
      <c r="A222" s="12" t="str">
        <f>IFERROR(__xludf.DUMMYFUNCTION("TEXTJOIN("";"", TRUE, FILTER(CID!$B$2:$B$14794, CID!B222=CID!$D$2:$D$14794))"),"C300;C301")</f>
        <v>C300;C301</v>
      </c>
      <c r="B222" s="12" t="str">
        <f>IFERROR(__xludf.DUMMYFUNCTION("TEXTJOIN(""; "", TRUE, FILTER(CID!B222:B14794, REGEXMATCH(CID!D222:D14794, TEXTJOIN(""|"", TRUE, SPLIT(A222, "";"")))))"),"#N/A")</f>
        <v>#N/A</v>
      </c>
    </row>
    <row r="223">
      <c r="A223" s="12" t="str">
        <f>IFERROR(__xludf.DUMMYFUNCTION("TEXTJOIN("";"", TRUE, FILTER(CID!$B$2:$B$14794, CID!B223=CID!$D$2:$D$14794))"),"C310;C311;C312;C313;C318;C319")</f>
        <v>C310;C311;C312;C313;C318;C319</v>
      </c>
      <c r="B223" s="12" t="str">
        <f>IFERROR(__xludf.DUMMYFUNCTION("TEXTJOIN(""; "", TRUE, FILTER(CID!B223:B14794, REGEXMATCH(CID!D223:D14794, TEXTJOIN(""|"", TRUE, SPLIT(A223, "";"")))))"),"#N/A")</f>
        <v>#N/A</v>
      </c>
    </row>
    <row r="224">
      <c r="A224" s="12" t="str">
        <f>IFERROR(__xludf.DUMMYFUNCTION("TEXTJOIN("";"", TRUE, FILTER(CID!$B$2:$B$14794, CID!B224=CID!$D$2:$D$14794))"),"C320;C321;C322;C323;C328;C329")</f>
        <v>C320;C321;C322;C323;C328;C329</v>
      </c>
      <c r="B224" s="12" t="str">
        <f>IFERROR(__xludf.DUMMYFUNCTION("TEXTJOIN(""; "", TRUE, FILTER(CID!B224:B14794, REGEXMATCH(CID!D224:D14794, TEXTJOIN(""|"", TRUE, SPLIT(A224, "";"")))))"),"#N/A")</f>
        <v>#N/A</v>
      </c>
    </row>
    <row r="225">
      <c r="A225" s="12" t="str">
        <f>IFERROR(__xludf.DUMMYFUNCTION("TEXTJOIN("";"", TRUE, FILTER(CID!$B$2:$B$14794, CID!B225=CID!$D$2:$D$14794))"),"C33X")</f>
        <v>C33X</v>
      </c>
      <c r="B225" s="12" t="str">
        <f>IFERROR(__xludf.DUMMYFUNCTION("TEXTJOIN(""; "", TRUE, FILTER(CID!B225:B14794, REGEXMATCH(CID!D225:D14794, TEXTJOIN(""|"", TRUE, SPLIT(A225, "";"")))))"),"#N/A")</f>
        <v>#N/A</v>
      </c>
    </row>
    <row r="226">
      <c r="A226" s="12" t="str">
        <f>IFERROR(__xludf.DUMMYFUNCTION("TEXTJOIN("";"", TRUE, FILTER(CID!$B$2:$B$14794, CID!B226=CID!$D$2:$D$14794))"),"C340;C341;C342;C343;C348;C349")</f>
        <v>C340;C341;C342;C343;C348;C349</v>
      </c>
      <c r="B226" s="12" t="str">
        <f>IFERROR(__xludf.DUMMYFUNCTION("TEXTJOIN(""; "", TRUE, FILTER(CID!B226:B14794, REGEXMATCH(CID!D226:D14794, TEXTJOIN(""|"", TRUE, SPLIT(A226, "";"")))))"),"#N/A")</f>
        <v>#N/A</v>
      </c>
    </row>
    <row r="227">
      <c r="A227" s="12" t="str">
        <f>IFERROR(__xludf.DUMMYFUNCTION("TEXTJOIN("";"", TRUE, FILTER(CID!$B$2:$B$14794, CID!B227=CID!$D$2:$D$14794))"),"C37X")</f>
        <v>C37X</v>
      </c>
      <c r="B227" s="12" t="str">
        <f>IFERROR(__xludf.DUMMYFUNCTION("TEXTJOIN(""; "", TRUE, FILTER(CID!B227:B14794, REGEXMATCH(CID!D227:D14794, TEXTJOIN(""|"", TRUE, SPLIT(A227, "";"")))))"),"#N/A")</f>
        <v>#N/A</v>
      </c>
    </row>
    <row r="228">
      <c r="A228" s="12" t="str">
        <f>IFERROR(__xludf.DUMMYFUNCTION("TEXTJOIN("";"", TRUE, FILTER(CID!$B$2:$B$14794, CID!B228=CID!$D$2:$D$14794))"),"C380;C381;C382;C383;C384;C388")</f>
        <v>C380;C381;C382;C383;C384;C388</v>
      </c>
      <c r="B228" s="12" t="str">
        <f>IFERROR(__xludf.DUMMYFUNCTION("TEXTJOIN(""; "", TRUE, FILTER(CID!B228:B14794, REGEXMATCH(CID!D228:D14794, TEXTJOIN(""|"", TRUE, SPLIT(A228, "";"")))))"),"#N/A")</f>
        <v>#N/A</v>
      </c>
    </row>
    <row r="229">
      <c r="A229" s="12" t="str">
        <f>IFERROR(__xludf.DUMMYFUNCTION("TEXTJOIN("";"", TRUE, FILTER(CID!$B$2:$B$14794, CID!B229=CID!$D$2:$D$14794))"),"C390;C398;C399")</f>
        <v>C390;C398;C399</v>
      </c>
      <c r="B229" s="12" t="str">
        <f>IFERROR(__xludf.DUMMYFUNCTION("TEXTJOIN(""; "", TRUE, FILTER(CID!B229:B14794, REGEXMATCH(CID!D229:D14794, TEXTJOIN(""|"", TRUE, SPLIT(A229, "";"")))))"),"#N/A")</f>
        <v>#N/A</v>
      </c>
    </row>
    <row r="230">
      <c r="A230" s="12" t="str">
        <f>IFERROR(__xludf.DUMMYFUNCTION("TEXTJOIN("";"", TRUE, FILTER(CID!$B$2:$B$14794, CID!B230=CID!$D$2:$D$14794))"),"C400;C401;C402;C403;C408;C409")</f>
        <v>C400;C401;C402;C403;C408;C409</v>
      </c>
      <c r="B230" s="12" t="str">
        <f>IFERROR(__xludf.DUMMYFUNCTION("TEXTJOIN(""; "", TRUE, FILTER(CID!B230:B14794, REGEXMATCH(CID!D230:D14794, TEXTJOIN(""|"", TRUE, SPLIT(A230, "";"")))))"),"#N/A")</f>
        <v>#N/A</v>
      </c>
    </row>
    <row r="231">
      <c r="A231" s="12" t="str">
        <f>IFERROR(__xludf.DUMMYFUNCTION("TEXTJOIN("";"", TRUE, FILTER(CID!$B$2:$B$14794, CID!B231=CID!$D$2:$D$14794))"),"C410;C411;C412;C413;C414;C418;C419")</f>
        <v>C410;C411;C412;C413;C414;C418;C419</v>
      </c>
      <c r="B231" s="12" t="str">
        <f>IFERROR(__xludf.DUMMYFUNCTION("TEXTJOIN(""; "", TRUE, FILTER(CID!B231:B14794, REGEXMATCH(CID!D231:D14794, TEXTJOIN(""|"", TRUE, SPLIT(A231, "";"")))))"),"#N/A")</f>
        <v>#N/A</v>
      </c>
    </row>
    <row r="232">
      <c r="A232" s="12" t="str">
        <f>IFERROR(__xludf.DUMMYFUNCTION("TEXTJOIN("";"", TRUE, FILTER(CID!$B$2:$B$14794, CID!B232=CID!$D$2:$D$14794))"),"C430;C431;C432;C433;C434;C435;C436;C437;C438;C439")</f>
        <v>C430;C431;C432;C433;C434;C435;C436;C437;C438;C439</v>
      </c>
      <c r="B232" s="12" t="str">
        <f>IFERROR(__xludf.DUMMYFUNCTION("TEXTJOIN(""; "", TRUE, FILTER(CID!B232:B14794, REGEXMATCH(CID!D232:D14794, TEXTJOIN(""|"", TRUE, SPLIT(A232, "";"")))))"),"#N/A")</f>
        <v>#N/A</v>
      </c>
    </row>
    <row r="233">
      <c r="A233" s="12" t="str">
        <f>IFERROR(__xludf.DUMMYFUNCTION("TEXTJOIN("";"", TRUE, FILTER(CID!$B$2:$B$14794, CID!B233=CID!$D$2:$D$14794))"),"C440;C441;C442;C443;C444;C445;C446;C447;C448;C449")</f>
        <v>C440;C441;C442;C443;C444;C445;C446;C447;C448;C449</v>
      </c>
      <c r="B233" s="12" t="str">
        <f>IFERROR(__xludf.DUMMYFUNCTION("TEXTJOIN(""; "", TRUE, FILTER(CID!B233:B14794, REGEXMATCH(CID!D233:D14794, TEXTJOIN(""|"", TRUE, SPLIT(A233, "";"")))))"),"#N/A")</f>
        <v>#N/A</v>
      </c>
    </row>
    <row r="234">
      <c r="A234" s="12" t="str">
        <f>IFERROR(__xludf.DUMMYFUNCTION("TEXTJOIN("";"", TRUE, FILTER(CID!$B$2:$B$14794, CID!B234=CID!$D$2:$D$14794))"),"C450;C451;C452;C457;C459")</f>
        <v>C450;C451;C452;C457;C459</v>
      </c>
      <c r="B234" s="12" t="str">
        <f>IFERROR(__xludf.DUMMYFUNCTION("TEXTJOIN(""; "", TRUE, FILTER(CID!B234:B14794, REGEXMATCH(CID!D234:D14794, TEXTJOIN(""|"", TRUE, SPLIT(A234, "";"")))))"),"#N/A")</f>
        <v>#N/A</v>
      </c>
    </row>
    <row r="235">
      <c r="A235" s="12" t="str">
        <f>IFERROR(__xludf.DUMMYFUNCTION("TEXTJOIN("";"", TRUE, FILTER(CID!$B$2:$B$14794, CID!B235=CID!$D$2:$D$14794))"),"C460;C461;C462;C463;C467;C468;C469")</f>
        <v>C460;C461;C462;C463;C467;C468;C469</v>
      </c>
      <c r="B235" s="12" t="str">
        <f>IFERROR(__xludf.DUMMYFUNCTION("TEXTJOIN(""; "", TRUE, FILTER(CID!B235:B14794, REGEXMATCH(CID!D235:D14794, TEXTJOIN(""|"", TRUE, SPLIT(A235, "";"")))))"),"#N/A")</f>
        <v>#N/A</v>
      </c>
    </row>
    <row r="236">
      <c r="A236" s="12" t="str">
        <f>IFERROR(__xludf.DUMMYFUNCTION("TEXTJOIN("";"", TRUE, FILTER(CID!$B$2:$B$14794, CID!B236=CID!$D$2:$D$14794))"),"C470;C471;C472;C473;C474;C475;C476;C478;C479")</f>
        <v>C470;C471;C472;C473;C474;C475;C476;C478;C479</v>
      </c>
      <c r="B236" s="12" t="str">
        <f>IFERROR(__xludf.DUMMYFUNCTION("TEXTJOIN(""; "", TRUE, FILTER(CID!B236:B14794, REGEXMATCH(CID!D236:D14794, TEXTJOIN(""|"", TRUE, SPLIT(A236, "";"")))))"),"#N/A")</f>
        <v>#N/A</v>
      </c>
    </row>
    <row r="237">
      <c r="A237" s="12" t="str">
        <f>IFERROR(__xludf.DUMMYFUNCTION("TEXTJOIN("";"", TRUE, FILTER(CID!$B$2:$B$14794, CID!B237=CID!$D$2:$D$14794))"),"C480;C481;C482;C488")</f>
        <v>C480;C481;C482;C488</v>
      </c>
      <c r="B237" s="12" t="str">
        <f>IFERROR(__xludf.DUMMYFUNCTION("TEXTJOIN(""; "", TRUE, FILTER(CID!B237:B14794, REGEXMATCH(CID!D237:D14794, TEXTJOIN(""|"", TRUE, SPLIT(A237, "";"")))))"),"#N/A")</f>
        <v>#N/A</v>
      </c>
    </row>
    <row r="238">
      <c r="A238" s="12" t="str">
        <f>IFERROR(__xludf.DUMMYFUNCTION("TEXTJOIN("";"", TRUE, FILTER(CID!$B$2:$B$14794, CID!B238=CID!$D$2:$D$14794))"),"C490;C491;C492;C493;C494;C495;C496;C498;C499")</f>
        <v>C490;C491;C492;C493;C494;C495;C496;C498;C499</v>
      </c>
      <c r="B238" s="12" t="str">
        <f>IFERROR(__xludf.DUMMYFUNCTION("TEXTJOIN(""; "", TRUE, FILTER(CID!B238:B14794, REGEXMATCH(CID!D238:D14794, TEXTJOIN(""|"", TRUE, SPLIT(A238, "";"")))))"),"#N/A")</f>
        <v>#N/A</v>
      </c>
    </row>
    <row r="239">
      <c r="A239" s="12" t="str">
        <f>IFERROR(__xludf.DUMMYFUNCTION("TEXTJOIN("";"", TRUE, FILTER(CID!$B$2:$B$14794, CID!B239=CID!$D$2:$D$14794))"),"C500;C501;C502;C503;C504;C505;C506;C508;C509")</f>
        <v>C500;C501;C502;C503;C504;C505;C506;C508;C509</v>
      </c>
      <c r="B239" s="12" t="str">
        <f>IFERROR(__xludf.DUMMYFUNCTION("TEXTJOIN(""; "", TRUE, FILTER(CID!B239:B14794, REGEXMATCH(CID!D239:D14794, TEXTJOIN(""|"", TRUE, SPLIT(A239, "";"")))))"),"#N/A")</f>
        <v>#N/A</v>
      </c>
    </row>
    <row r="240">
      <c r="A240" s="12" t="str">
        <f>IFERROR(__xludf.DUMMYFUNCTION("TEXTJOIN("";"", TRUE, FILTER(CID!$B$2:$B$14794, CID!B240=CID!$D$2:$D$14794))"),"C510;C511;C512;C518;C519")</f>
        <v>C510;C511;C512;C518;C519</v>
      </c>
      <c r="B240" s="12" t="str">
        <f>IFERROR(__xludf.DUMMYFUNCTION("TEXTJOIN(""; "", TRUE, FILTER(CID!B240:B14794, REGEXMATCH(CID!D240:D14794, TEXTJOIN(""|"", TRUE, SPLIT(A240, "";"")))))"),"#N/A")</f>
        <v>#N/A</v>
      </c>
    </row>
    <row r="241">
      <c r="A241" s="12" t="str">
        <f>IFERROR(__xludf.DUMMYFUNCTION("TEXTJOIN("";"", TRUE, FILTER(CID!$B$2:$B$14794, CID!B241=CID!$D$2:$D$14794))"),"C52X")</f>
        <v>C52X</v>
      </c>
      <c r="B241" s="12" t="str">
        <f>IFERROR(__xludf.DUMMYFUNCTION("TEXTJOIN(""; "", TRUE, FILTER(CID!B241:B14794, REGEXMATCH(CID!D241:D14794, TEXTJOIN(""|"", TRUE, SPLIT(A241, "";"")))))"),"#N/A")</f>
        <v>#N/A</v>
      </c>
    </row>
    <row r="242">
      <c r="A242" s="12" t="str">
        <f>IFERROR(__xludf.DUMMYFUNCTION("TEXTJOIN("";"", TRUE, FILTER(CID!$B$2:$B$14794, CID!B242=CID!$D$2:$D$14794))"),"C530;C531;C538;C539")</f>
        <v>C530;C531;C538;C539</v>
      </c>
      <c r="B242" s="12" t="str">
        <f>IFERROR(__xludf.DUMMYFUNCTION("TEXTJOIN(""; "", TRUE, FILTER(CID!B242:B14794, REGEXMATCH(CID!D242:D14794, TEXTJOIN(""|"", TRUE, SPLIT(A242, "";"")))))"),"#N/A")</f>
        <v>#N/A</v>
      </c>
    </row>
    <row r="243">
      <c r="A243" s="12" t="str">
        <f>IFERROR(__xludf.DUMMYFUNCTION("TEXTJOIN("";"", TRUE, FILTER(CID!$B$2:$B$14794, CID!B243=CID!$D$2:$D$14794))"),"C540;C541;C542;C543;C548;C549")</f>
        <v>C540;C541;C542;C543;C548;C549</v>
      </c>
      <c r="B243" s="12" t="str">
        <f>IFERROR(__xludf.DUMMYFUNCTION("TEXTJOIN(""; "", TRUE, FILTER(CID!B243:B14794, REGEXMATCH(CID!D243:D14794, TEXTJOIN(""|"", TRUE, SPLIT(A243, "";"")))))"),"#N/A")</f>
        <v>#N/A</v>
      </c>
    </row>
    <row r="244">
      <c r="A244" s="12" t="str">
        <f>IFERROR(__xludf.DUMMYFUNCTION("TEXTJOIN("";"", TRUE, FILTER(CID!$B$2:$B$14794, CID!B244=CID!$D$2:$D$14794))"),"C55X")</f>
        <v>C55X</v>
      </c>
      <c r="B244" s="12" t="str">
        <f>IFERROR(__xludf.DUMMYFUNCTION("TEXTJOIN(""; "", TRUE, FILTER(CID!B244:B14794, REGEXMATCH(CID!D244:D14794, TEXTJOIN(""|"", TRUE, SPLIT(A244, "";"")))))"),"#N/A")</f>
        <v>#N/A</v>
      </c>
    </row>
    <row r="245">
      <c r="A245" s="12" t="str">
        <f>IFERROR(__xludf.DUMMYFUNCTION("TEXTJOIN("";"", TRUE, FILTER(CID!$B$2:$B$14794, CID!B245=CID!$D$2:$D$14794))"),"C56X")</f>
        <v>C56X</v>
      </c>
      <c r="B245" s="12" t="str">
        <f>IFERROR(__xludf.DUMMYFUNCTION("TEXTJOIN(""; "", TRUE, FILTER(CID!B245:B14794, REGEXMATCH(CID!D245:D14794, TEXTJOIN(""|"", TRUE, SPLIT(A245, "";"")))))"),"#N/A")</f>
        <v>#N/A</v>
      </c>
    </row>
    <row r="246">
      <c r="A246" s="12" t="str">
        <f>IFERROR(__xludf.DUMMYFUNCTION("TEXTJOIN("";"", TRUE, FILTER(CID!$B$2:$B$14794, CID!B246=CID!$D$2:$D$14794))"),"C570;C571;C572;C573;C574;C577;C578;C579")</f>
        <v>C570;C571;C572;C573;C574;C577;C578;C579</v>
      </c>
      <c r="B246" s="12" t="str">
        <f>IFERROR(__xludf.DUMMYFUNCTION("TEXTJOIN(""; "", TRUE, FILTER(CID!B246:B14794, REGEXMATCH(CID!D246:D14794, TEXTJOIN(""|"", TRUE, SPLIT(A246, "";"")))))"),"#N/A")</f>
        <v>#N/A</v>
      </c>
    </row>
    <row r="247">
      <c r="A247" s="12" t="str">
        <f>IFERROR(__xludf.DUMMYFUNCTION("TEXTJOIN("";"", TRUE, FILTER(CID!$B$2:$B$14794, CID!B247=CID!$D$2:$D$14794))"),"C58X")</f>
        <v>C58X</v>
      </c>
      <c r="B247" s="12" t="str">
        <f>IFERROR(__xludf.DUMMYFUNCTION("TEXTJOIN(""; "", TRUE, FILTER(CID!B247:B14794, REGEXMATCH(CID!D247:D14794, TEXTJOIN(""|"", TRUE, SPLIT(A247, "";"")))))"),"#N/A")</f>
        <v>#N/A</v>
      </c>
    </row>
    <row r="248">
      <c r="A248" s="12" t="str">
        <f>IFERROR(__xludf.DUMMYFUNCTION("TEXTJOIN("";"", TRUE, FILTER(CID!$B$2:$B$14794, CID!B248=CID!$D$2:$D$14794))"),"C600;C601;C602;C608;C609")</f>
        <v>C600;C601;C602;C608;C609</v>
      </c>
      <c r="B248" s="12" t="str">
        <f>IFERROR(__xludf.DUMMYFUNCTION("TEXTJOIN(""; "", TRUE, FILTER(CID!B248:B14794, REGEXMATCH(CID!D248:D14794, TEXTJOIN(""|"", TRUE, SPLIT(A248, "";"")))))"),"#N/A")</f>
        <v>#N/A</v>
      </c>
    </row>
    <row r="249">
      <c r="A249" s="12" t="str">
        <f>IFERROR(__xludf.DUMMYFUNCTION("TEXTJOIN("";"", TRUE, FILTER(CID!$B$2:$B$14794, CID!B249=CID!$D$2:$D$14794))"),"C61X")</f>
        <v>C61X</v>
      </c>
      <c r="B249" s="12" t="str">
        <f>IFERROR(__xludf.DUMMYFUNCTION("TEXTJOIN(""; "", TRUE, FILTER(CID!B249:B14794, REGEXMATCH(CID!D249:D14794, TEXTJOIN(""|"", TRUE, SPLIT(A249, "";"")))))"),"#N/A")</f>
        <v>#N/A</v>
      </c>
    </row>
    <row r="250">
      <c r="A250" s="12" t="str">
        <f>IFERROR(__xludf.DUMMYFUNCTION("TEXTJOIN("";"", TRUE, FILTER(CID!$B$2:$B$14794, CID!B250=CID!$D$2:$D$14794))"),"C620;C621;C629")</f>
        <v>C620;C621;C629</v>
      </c>
      <c r="B250" s="12" t="str">
        <f>IFERROR(__xludf.DUMMYFUNCTION("TEXTJOIN(""; "", TRUE, FILTER(CID!B250:B14794, REGEXMATCH(CID!D250:D14794, TEXTJOIN(""|"", TRUE, SPLIT(A250, "";"")))))"),"#N/A")</f>
        <v>#N/A</v>
      </c>
    </row>
    <row r="251">
      <c r="A251" s="12" t="str">
        <f>IFERROR(__xludf.DUMMYFUNCTION("TEXTJOIN("";"", TRUE, FILTER(CID!$B$2:$B$14794, CID!B251=CID!$D$2:$D$14794))"),"C630;C631;C632;C637;C638;C639")</f>
        <v>C630;C631;C632;C637;C638;C639</v>
      </c>
      <c r="B251" s="12" t="str">
        <f>IFERROR(__xludf.DUMMYFUNCTION("TEXTJOIN(""; "", TRUE, FILTER(CID!B251:B14794, REGEXMATCH(CID!D251:D14794, TEXTJOIN(""|"", TRUE, SPLIT(A251, "";"")))))"),"#N/A")</f>
        <v>#N/A</v>
      </c>
    </row>
    <row r="252">
      <c r="A252" s="12" t="str">
        <f>IFERROR(__xludf.DUMMYFUNCTION("TEXTJOIN("";"", TRUE, FILTER(CID!$B$2:$B$14794, CID!B252=CID!$D$2:$D$14794))"),"C64X")</f>
        <v>C64X</v>
      </c>
      <c r="B252" s="12" t="str">
        <f>IFERROR(__xludf.DUMMYFUNCTION("TEXTJOIN(""; "", TRUE, FILTER(CID!B252:B14794, REGEXMATCH(CID!D252:D14794, TEXTJOIN(""|"", TRUE, SPLIT(A252, "";"")))))"),"#N/A")</f>
        <v>#N/A</v>
      </c>
    </row>
    <row r="253">
      <c r="A253" s="12" t="str">
        <f>IFERROR(__xludf.DUMMYFUNCTION("TEXTJOIN("";"", TRUE, FILTER(CID!$B$2:$B$14794, CID!B253=CID!$D$2:$D$14794))"),"C65X")</f>
        <v>C65X</v>
      </c>
      <c r="B253" s="12" t="str">
        <f>IFERROR(__xludf.DUMMYFUNCTION("TEXTJOIN(""; "", TRUE, FILTER(CID!B253:B14794, REGEXMATCH(CID!D253:D14794, TEXTJOIN(""|"", TRUE, SPLIT(A253, "";"")))))"),"#N/A")</f>
        <v>#N/A</v>
      </c>
    </row>
    <row r="254">
      <c r="A254" s="12" t="str">
        <f>IFERROR(__xludf.DUMMYFUNCTION("TEXTJOIN("";"", TRUE, FILTER(CID!$B$2:$B$14794, CID!B254=CID!$D$2:$D$14794))"),"C66X")</f>
        <v>C66X</v>
      </c>
      <c r="B254" s="12" t="str">
        <f>IFERROR(__xludf.DUMMYFUNCTION("TEXTJOIN(""; "", TRUE, FILTER(CID!B254:B14794, REGEXMATCH(CID!D254:D14794, TEXTJOIN(""|"", TRUE, SPLIT(A254, "";"")))))"),"#N/A")</f>
        <v>#N/A</v>
      </c>
    </row>
    <row r="255">
      <c r="A255" s="12" t="str">
        <f>IFERROR(__xludf.DUMMYFUNCTION("TEXTJOIN("";"", TRUE, FILTER(CID!$B$2:$B$14794, CID!B255=CID!$D$2:$D$14794))"),"C670;C671;C672;C673;C674;C675;C676;C677;C678;C679")</f>
        <v>C670;C671;C672;C673;C674;C675;C676;C677;C678;C679</v>
      </c>
      <c r="B255" s="12" t="str">
        <f>IFERROR(__xludf.DUMMYFUNCTION("TEXTJOIN(""; "", TRUE, FILTER(CID!B255:B14794, REGEXMATCH(CID!D255:D14794, TEXTJOIN(""|"", TRUE, SPLIT(A255, "";"")))))"),"#N/A")</f>
        <v>#N/A</v>
      </c>
    </row>
    <row r="256">
      <c r="A256" s="12" t="str">
        <f>IFERROR(__xludf.DUMMYFUNCTION("TEXTJOIN("";"", TRUE, FILTER(CID!$B$2:$B$14794, CID!B256=CID!$D$2:$D$14794))"),"C680;C681;C688;C689")</f>
        <v>C680;C681;C688;C689</v>
      </c>
      <c r="B256" s="12" t="str">
        <f>IFERROR(__xludf.DUMMYFUNCTION("TEXTJOIN(""; "", TRUE, FILTER(CID!B256:B14794, REGEXMATCH(CID!D256:D14794, TEXTJOIN(""|"", TRUE, SPLIT(A256, "";"")))))"),"#N/A")</f>
        <v>#N/A</v>
      </c>
    </row>
    <row r="257">
      <c r="A257" s="12" t="str">
        <f>IFERROR(__xludf.DUMMYFUNCTION("TEXTJOIN("";"", TRUE, FILTER(CID!$B$2:$B$14794, CID!B257=CID!$D$2:$D$14794))"),"C690;C691;C692;C693;C694;C695;C696;C698;C699")</f>
        <v>C690;C691;C692;C693;C694;C695;C696;C698;C699</v>
      </c>
      <c r="B257" s="12" t="str">
        <f>IFERROR(__xludf.DUMMYFUNCTION("TEXTJOIN(""; "", TRUE, FILTER(CID!B257:B14794, REGEXMATCH(CID!D257:D14794, TEXTJOIN(""|"", TRUE, SPLIT(A257, "";"")))))"),"#N/A")</f>
        <v>#N/A</v>
      </c>
    </row>
    <row r="258">
      <c r="A258" s="12" t="str">
        <f>IFERROR(__xludf.DUMMYFUNCTION("TEXTJOIN("";"", TRUE, FILTER(CID!$B$2:$B$14794, CID!B258=CID!$D$2:$D$14794))"),"C700;C701;C709")</f>
        <v>C700;C701;C709</v>
      </c>
      <c r="B258" s="12" t="str">
        <f>IFERROR(__xludf.DUMMYFUNCTION("TEXTJOIN(""; "", TRUE, FILTER(CID!B258:B14794, REGEXMATCH(CID!D258:D14794, TEXTJOIN(""|"", TRUE, SPLIT(A258, "";"")))))"),"#N/A")</f>
        <v>#N/A</v>
      </c>
    </row>
    <row r="259">
      <c r="A259" s="12" t="str">
        <f>IFERROR(__xludf.DUMMYFUNCTION("TEXTJOIN("";"", TRUE, FILTER(CID!$B$2:$B$14794, CID!B259=CID!$D$2:$D$14794))"),"C710;C711;C712;C713;C714;C715;C716;C717;C718;C719")</f>
        <v>C710;C711;C712;C713;C714;C715;C716;C717;C718;C719</v>
      </c>
      <c r="B259" s="12" t="str">
        <f>IFERROR(__xludf.DUMMYFUNCTION("TEXTJOIN(""; "", TRUE, FILTER(CID!B259:B14794, REGEXMATCH(CID!D259:D14794, TEXTJOIN(""|"", TRUE, SPLIT(A259, "";"")))))"),"#N/A")</f>
        <v>#N/A</v>
      </c>
    </row>
    <row r="260">
      <c r="A260" s="12" t="str">
        <f>IFERROR(__xludf.DUMMYFUNCTION("TEXTJOIN("";"", TRUE, FILTER(CID!$B$2:$B$14794, CID!B260=CID!$D$2:$D$14794))"),"C720;C721;C722;C723;C724;C725;C728;C729")</f>
        <v>C720;C721;C722;C723;C724;C725;C728;C729</v>
      </c>
      <c r="B260" s="12" t="str">
        <f>IFERROR(__xludf.DUMMYFUNCTION("TEXTJOIN(""; "", TRUE, FILTER(CID!B260:B14794, REGEXMATCH(CID!D260:D14794, TEXTJOIN(""|"", TRUE, SPLIT(A260, "";"")))))"),"#N/A")</f>
        <v>#N/A</v>
      </c>
    </row>
    <row r="261">
      <c r="A261" s="12" t="str">
        <f>IFERROR(__xludf.DUMMYFUNCTION("TEXTJOIN("";"", TRUE, FILTER(CID!$B$2:$B$14794, CID!B261=CID!$D$2:$D$14794))"),"C73X")</f>
        <v>C73X</v>
      </c>
      <c r="B261" s="12" t="str">
        <f>IFERROR(__xludf.DUMMYFUNCTION("TEXTJOIN(""; "", TRUE, FILTER(CID!B261:B14794, REGEXMATCH(CID!D261:D14794, TEXTJOIN(""|"", TRUE, SPLIT(A261, "";"")))))"),"#N/A")</f>
        <v>#N/A</v>
      </c>
    </row>
    <row r="262">
      <c r="A262" s="12" t="str">
        <f>IFERROR(__xludf.DUMMYFUNCTION("TEXTJOIN("";"", TRUE, FILTER(CID!$B$2:$B$14794, CID!B262=CID!$D$2:$D$14794))"),"C740;C741;C749")</f>
        <v>C740;C741;C749</v>
      </c>
      <c r="B262" s="12" t="str">
        <f>IFERROR(__xludf.DUMMYFUNCTION("TEXTJOIN(""; "", TRUE, FILTER(CID!B262:B14794, REGEXMATCH(CID!D262:D14794, TEXTJOIN(""|"", TRUE, SPLIT(A262, "";"")))))"),"#N/A")</f>
        <v>#N/A</v>
      </c>
    </row>
    <row r="263">
      <c r="A263" s="12" t="str">
        <f>IFERROR(__xludf.DUMMYFUNCTION("TEXTJOIN("";"", TRUE, FILTER(CID!$B$2:$B$14794, CID!B263=CID!$D$2:$D$14794))"),"C750;C751;C752;C753;C754;C755;C758;C759")</f>
        <v>C750;C751;C752;C753;C754;C755;C758;C759</v>
      </c>
      <c r="B263" s="12" t="str">
        <f>IFERROR(__xludf.DUMMYFUNCTION("TEXTJOIN(""; "", TRUE, FILTER(CID!B263:B14794, REGEXMATCH(CID!D263:D14794, TEXTJOIN(""|"", TRUE, SPLIT(A263, "";"")))))"),"#N/A")</f>
        <v>#N/A</v>
      </c>
    </row>
    <row r="264">
      <c r="A264" s="12" t="str">
        <f>IFERROR(__xludf.DUMMYFUNCTION("TEXTJOIN("";"", TRUE, FILTER(CID!$B$2:$B$14794, CID!B264=CID!$D$2:$D$14794))"),"C760;C761;C762;C763;C764;C765;C767;C768")</f>
        <v>C760;C761;C762;C763;C764;C765;C767;C768</v>
      </c>
      <c r="B264" s="12" t="str">
        <f>IFERROR(__xludf.DUMMYFUNCTION("TEXTJOIN(""; "", TRUE, FILTER(CID!B264:B14794, REGEXMATCH(CID!D264:D14794, TEXTJOIN(""|"", TRUE, SPLIT(A264, "";"")))))"),"#N/A")</f>
        <v>#N/A</v>
      </c>
    </row>
    <row r="265">
      <c r="A265" s="12" t="str">
        <f>IFERROR(__xludf.DUMMYFUNCTION("TEXTJOIN("";"", TRUE, FILTER(CID!$B$2:$B$14794, CID!B265=CID!$D$2:$D$14794))"),"C770;C771;C772;C773;C774;C775;C778;C779")</f>
        <v>C770;C771;C772;C773;C774;C775;C778;C779</v>
      </c>
      <c r="B265" s="12" t="str">
        <f>IFERROR(__xludf.DUMMYFUNCTION("TEXTJOIN(""; "", TRUE, FILTER(CID!B265:B14794, REGEXMATCH(CID!D265:D14794, TEXTJOIN(""|"", TRUE, SPLIT(A265, "";"")))))"),"#N/A")</f>
        <v>#N/A</v>
      </c>
    </row>
    <row r="266">
      <c r="A266" s="12" t="str">
        <f>IFERROR(__xludf.DUMMYFUNCTION("TEXTJOIN("";"", TRUE, FILTER(CID!$B$2:$B$14794, CID!B266=CID!$D$2:$D$14794))"),"C780;C781;C782;C783;C784;C785;C786;C787;C788")</f>
        <v>C780;C781;C782;C783;C784;C785;C786;C787;C788</v>
      </c>
      <c r="B266" s="12" t="str">
        <f>IFERROR(__xludf.DUMMYFUNCTION("TEXTJOIN(""; "", TRUE, FILTER(CID!B266:B14794, REGEXMATCH(CID!D266:D14794, TEXTJOIN(""|"", TRUE, SPLIT(A266, "";"")))))"),"#N/A")</f>
        <v>#N/A</v>
      </c>
    </row>
    <row r="267">
      <c r="A267" s="12" t="str">
        <f>IFERROR(__xludf.DUMMYFUNCTION("TEXTJOIN("";"", TRUE, FILTER(CID!$B$2:$B$14794, CID!B267=CID!$D$2:$D$14794))"),"C790;C791;C792;C793;C794;C795;C796;C797;C798")</f>
        <v>C790;C791;C792;C793;C794;C795;C796;C797;C798</v>
      </c>
      <c r="B267" s="12" t="str">
        <f>IFERROR(__xludf.DUMMYFUNCTION("TEXTJOIN(""; "", TRUE, FILTER(CID!B267:B14794, REGEXMATCH(CID!D267:D14794, TEXTJOIN(""|"", TRUE, SPLIT(A267, "";"")))))"),"#N/A")</f>
        <v>#N/A</v>
      </c>
    </row>
    <row r="268">
      <c r="A268" s="12" t="str">
        <f>IFERROR(__xludf.DUMMYFUNCTION("TEXTJOIN("";"", TRUE, FILTER(CID!$B$2:$B$14794, CID!B268=CID!$D$2:$D$14794))"),"C80X")</f>
        <v>C80X</v>
      </c>
      <c r="B268" s="12" t="str">
        <f>IFERROR(__xludf.DUMMYFUNCTION("TEXTJOIN(""; "", TRUE, FILTER(CID!B268:B14794, REGEXMATCH(CID!D268:D14794, TEXTJOIN(""|"", TRUE, SPLIT(A268, "";"")))))"),"#N/A")</f>
        <v>#N/A</v>
      </c>
    </row>
    <row r="269">
      <c r="A269" s="12" t="str">
        <f>IFERROR(__xludf.DUMMYFUNCTION("TEXTJOIN("";"", TRUE, FILTER(CID!$B$2:$B$14794, CID!B269=CID!$D$2:$D$14794))"),"C810;C811;C812;C813;C817;C819")</f>
        <v>C810;C811;C812;C813;C817;C819</v>
      </c>
      <c r="B269" s="12" t="str">
        <f>IFERROR(__xludf.DUMMYFUNCTION("TEXTJOIN(""; "", TRUE, FILTER(CID!B269:B14794, REGEXMATCH(CID!D269:D14794, TEXTJOIN(""|"", TRUE, SPLIT(A269, "";"")))))"),"#N/A")</f>
        <v>#N/A</v>
      </c>
    </row>
    <row r="270">
      <c r="A270" s="12" t="str">
        <f>IFERROR(__xludf.DUMMYFUNCTION("TEXTJOIN("";"", TRUE, FILTER(CID!$B$2:$B$14794, CID!B270=CID!$D$2:$D$14794))"),"C820;C821;C822;C827;C829")</f>
        <v>C820;C821;C822;C827;C829</v>
      </c>
      <c r="B270" s="12" t="str">
        <f>IFERROR(__xludf.DUMMYFUNCTION("TEXTJOIN(""; "", TRUE, FILTER(CID!B270:B14794, REGEXMATCH(CID!D270:D14794, TEXTJOIN(""|"", TRUE, SPLIT(A270, "";"")))))"),"#N/A")</f>
        <v>#N/A</v>
      </c>
    </row>
    <row r="271">
      <c r="A271" s="12" t="str">
        <f>IFERROR(__xludf.DUMMYFUNCTION("TEXTJOIN("";"", TRUE, FILTER(CID!$B$2:$B$14794, CID!B271=CID!$D$2:$D$14794))"),"C830;C831;C832;C833;C834;C835;C836;C837;C838;C839")</f>
        <v>C830;C831;C832;C833;C834;C835;C836;C837;C838;C839</v>
      </c>
      <c r="B271" s="12" t="str">
        <f>IFERROR(__xludf.DUMMYFUNCTION("TEXTJOIN(""; "", TRUE, FILTER(CID!B271:B14794, REGEXMATCH(CID!D271:D14794, TEXTJOIN(""|"", TRUE, SPLIT(A271, "";"")))))"),"#N/A")</f>
        <v>#N/A</v>
      </c>
    </row>
    <row r="272">
      <c r="A272" s="12" t="str">
        <f>IFERROR(__xludf.DUMMYFUNCTION("TEXTJOIN("";"", TRUE, FILTER(CID!$B$2:$B$14794, CID!B272=CID!$D$2:$D$14794))"),"C840;C841;C842;C843;C844;C845")</f>
        <v>C840;C841;C842;C843;C844;C845</v>
      </c>
      <c r="B272" s="12" t="str">
        <f>IFERROR(__xludf.DUMMYFUNCTION("TEXTJOIN(""; "", TRUE, FILTER(CID!B272:B14794, REGEXMATCH(CID!D272:D14794, TEXTJOIN(""|"", TRUE, SPLIT(A272, "";"")))))"),"#N/A")</f>
        <v>#N/A</v>
      </c>
    </row>
    <row r="273">
      <c r="A273" s="12" t="str">
        <f>IFERROR(__xludf.DUMMYFUNCTION("TEXTJOIN("";"", TRUE, FILTER(CID!$B$2:$B$14794, CID!B273=CID!$D$2:$D$14794))"),"C850;C851;C857;C859")</f>
        <v>C850;C851;C857;C859</v>
      </c>
      <c r="B273" s="12" t="str">
        <f>IFERROR(__xludf.DUMMYFUNCTION("TEXTJOIN(""; "", TRUE, FILTER(CID!B273:B14794, REGEXMATCH(CID!D273:D14794, TEXTJOIN(""|"", TRUE, SPLIT(A273, "";"")))))"),"#N/A")</f>
        <v>#N/A</v>
      </c>
    </row>
    <row r="274">
      <c r="A274" s="12" t="str">
        <f>IFERROR(__xludf.DUMMYFUNCTION("TEXTJOIN("";"", TRUE, FILTER(CID!$B$2:$B$14794, CID!B274=CID!$D$2:$D$14794))"),"C880;C881;C882;C883;C887;C889")</f>
        <v>C880;C881;C882;C883;C887;C889</v>
      </c>
      <c r="B274" s="12" t="str">
        <f>IFERROR(__xludf.DUMMYFUNCTION("TEXTJOIN(""; "", TRUE, FILTER(CID!B274:B14794, REGEXMATCH(CID!D274:D14794, TEXTJOIN(""|"", TRUE, SPLIT(A274, "";"")))))"),"#N/A")</f>
        <v>#N/A</v>
      </c>
    </row>
    <row r="275">
      <c r="A275" s="12" t="str">
        <f>IFERROR(__xludf.DUMMYFUNCTION("TEXTJOIN("";"", TRUE, FILTER(CID!$B$2:$B$14794, CID!B275=CID!$D$2:$D$14794))"),"C900;C901;C902")</f>
        <v>C900;C901;C902</v>
      </c>
      <c r="B275" s="12" t="str">
        <f>IFERROR(__xludf.DUMMYFUNCTION("TEXTJOIN(""; "", TRUE, FILTER(CID!B275:B14794, REGEXMATCH(CID!D275:D14794, TEXTJOIN(""|"", TRUE, SPLIT(A275, "";"")))))"),"#N/A")</f>
        <v>#N/A</v>
      </c>
    </row>
    <row r="276">
      <c r="A276" s="12" t="str">
        <f>IFERROR(__xludf.DUMMYFUNCTION("TEXTJOIN("";"", TRUE, FILTER(CID!$B$2:$B$14794, CID!B276=CID!$D$2:$D$14794))"),"C910;C911;C912;C913;C914;C915;C917;C919")</f>
        <v>C910;C911;C912;C913;C914;C915;C917;C919</v>
      </c>
      <c r="B276" s="12" t="str">
        <f>IFERROR(__xludf.DUMMYFUNCTION("TEXTJOIN(""; "", TRUE, FILTER(CID!B276:B14794, REGEXMATCH(CID!D276:D14794, TEXTJOIN(""|"", TRUE, SPLIT(A276, "";"")))))"),"#N/A")</f>
        <v>#N/A</v>
      </c>
    </row>
    <row r="277">
      <c r="A277" s="12" t="str">
        <f>IFERROR(__xludf.DUMMYFUNCTION("TEXTJOIN("";"", TRUE, FILTER(CID!$B$2:$B$14794, CID!B277=CID!$D$2:$D$14794))"),"C920;C921;C922;C923;C924;C925;C927;C929")</f>
        <v>C920;C921;C922;C923;C924;C925;C927;C929</v>
      </c>
      <c r="B277" s="12" t="str">
        <f>IFERROR(__xludf.DUMMYFUNCTION("TEXTJOIN(""; "", TRUE, FILTER(CID!B277:B14794, REGEXMATCH(CID!D277:D14794, TEXTJOIN(""|"", TRUE, SPLIT(A277, "";"")))))"),"#N/A")</f>
        <v>#N/A</v>
      </c>
    </row>
    <row r="278">
      <c r="A278" s="12" t="str">
        <f>IFERROR(__xludf.DUMMYFUNCTION("TEXTJOIN("";"", TRUE, FILTER(CID!$B$2:$B$14794, CID!B278=CID!$D$2:$D$14794))"),"C930;C931;C932;C937;C939")</f>
        <v>C930;C931;C932;C937;C939</v>
      </c>
      <c r="B278" s="12" t="str">
        <f>IFERROR(__xludf.DUMMYFUNCTION("TEXTJOIN(""; "", TRUE, FILTER(CID!B278:B14794, REGEXMATCH(CID!D278:D14794, TEXTJOIN(""|"", TRUE, SPLIT(A278, "";"")))))"),"#N/A")</f>
        <v>#N/A</v>
      </c>
    </row>
    <row r="279">
      <c r="A279" s="12" t="str">
        <f>IFERROR(__xludf.DUMMYFUNCTION("TEXTJOIN("";"", TRUE, FILTER(CID!$B$2:$B$14794, CID!B279=CID!$D$2:$D$14794))"),"C940;C941;C942;C943;C944;C945;C947")</f>
        <v>C940;C941;C942;C943;C944;C945;C947</v>
      </c>
      <c r="B279" s="12" t="str">
        <f>IFERROR(__xludf.DUMMYFUNCTION("TEXTJOIN(""; "", TRUE, FILTER(CID!B279:B14794, REGEXMATCH(CID!D279:D14794, TEXTJOIN(""|"", TRUE, SPLIT(A279, "";"")))))"),"#N/A")</f>
        <v>#N/A</v>
      </c>
    </row>
    <row r="280">
      <c r="A280" s="12" t="str">
        <f>IFERROR(__xludf.DUMMYFUNCTION("TEXTJOIN("";"", TRUE, FILTER(CID!$B$2:$B$14794, CID!B280=CID!$D$2:$D$14794))"),"C950;C951;C952;C957;C959")</f>
        <v>C950;C951;C952;C957;C959</v>
      </c>
      <c r="B280" s="12" t="str">
        <f>IFERROR(__xludf.DUMMYFUNCTION("TEXTJOIN(""; "", TRUE, FILTER(CID!B280:B14794, REGEXMATCH(CID!D280:D14794, TEXTJOIN(""|"", TRUE, SPLIT(A280, "";"")))))"),"#N/A")</f>
        <v>#N/A</v>
      </c>
    </row>
    <row r="281">
      <c r="A281" s="12" t="str">
        <f>IFERROR(__xludf.DUMMYFUNCTION("TEXTJOIN("";"", TRUE, FILTER(CID!$B$2:$B$14794, CID!B281=CID!$D$2:$D$14794))"),"C960;C961;C962;C963;C967;C969")</f>
        <v>C960;C961;C962;C963;C967;C969</v>
      </c>
      <c r="B281" s="12" t="str">
        <f>IFERROR(__xludf.DUMMYFUNCTION("TEXTJOIN(""; "", TRUE, FILTER(CID!B281:B14794, REGEXMATCH(CID!D281:D14794, TEXTJOIN(""|"", TRUE, SPLIT(A281, "";"")))))"),"#N/A")</f>
        <v>#N/A</v>
      </c>
    </row>
    <row r="282">
      <c r="A282" s="12" t="str">
        <f>IFERROR(__xludf.DUMMYFUNCTION("TEXTJOIN("";"", TRUE, FILTER(CID!$B$2:$B$14794, CID!B282=CID!$D$2:$D$14794))"),"C97X")</f>
        <v>C97X</v>
      </c>
      <c r="B282" s="12" t="str">
        <f>IFERROR(__xludf.DUMMYFUNCTION("TEXTJOIN(""; "", TRUE, FILTER(CID!B282:B14794, REGEXMATCH(CID!D282:D14794, TEXTJOIN(""|"", TRUE, SPLIT(A282, "";"")))))"),"#N/A")</f>
        <v>#N/A</v>
      </c>
    </row>
    <row r="283">
      <c r="A283" s="12" t="str">
        <f>IFERROR(__xludf.DUMMYFUNCTION("TEXTJOIN("";"", TRUE, FILTER(CID!$B$2:$B$14794, CID!B283=CID!$D$2:$D$14794))"),"D000;D001;D002")</f>
        <v>D000;D001;D002</v>
      </c>
      <c r="B283" s="12" t="str">
        <f>IFERROR(__xludf.DUMMYFUNCTION("TEXTJOIN(""; "", TRUE, FILTER(CID!B283:B14794, REGEXMATCH(CID!D283:D14794, TEXTJOIN(""|"", TRUE, SPLIT(A283, "";"")))))"),"#N/A")</f>
        <v>#N/A</v>
      </c>
    </row>
    <row r="284">
      <c r="A284" s="12" t="str">
        <f>IFERROR(__xludf.DUMMYFUNCTION("TEXTJOIN("";"", TRUE, FILTER(CID!$B$2:$B$14794, CID!B284=CID!$D$2:$D$14794))"),"D010;D011;D012;D013;D014;D015;D017;D019")</f>
        <v>D010;D011;D012;D013;D014;D015;D017;D019</v>
      </c>
      <c r="B284" s="12" t="str">
        <f>IFERROR(__xludf.DUMMYFUNCTION("TEXTJOIN(""; "", TRUE, FILTER(CID!B284:B14794, REGEXMATCH(CID!D284:D14794, TEXTJOIN(""|"", TRUE, SPLIT(A284, "";"")))))"),"#N/A")</f>
        <v>#N/A</v>
      </c>
    </row>
    <row r="285">
      <c r="A285" s="12" t="str">
        <f>IFERROR(__xludf.DUMMYFUNCTION("TEXTJOIN("";"", TRUE, FILTER(CID!$B$2:$B$14794, CID!B285=CID!$D$2:$D$14794))"),"D020;D021;D022;D023;D029")</f>
        <v>D020;D021;D022;D023;D029</v>
      </c>
      <c r="B285" s="12" t="str">
        <f>IFERROR(__xludf.DUMMYFUNCTION("TEXTJOIN(""; "", TRUE, FILTER(CID!B285:B14794, REGEXMATCH(CID!D285:D14794, TEXTJOIN(""|"", TRUE, SPLIT(A285, "";"")))))"),"#N/A")</f>
        <v>#N/A</v>
      </c>
    </row>
    <row r="286">
      <c r="A286" s="12" t="str">
        <f>IFERROR(__xludf.DUMMYFUNCTION("TEXTJOIN("";"", TRUE, FILTER(CID!$B$2:$B$14794, CID!B286=CID!$D$2:$D$14794))"),"D030;D031;D032;D033;D034;D035;D036;D037;D038;D039")</f>
        <v>D030;D031;D032;D033;D034;D035;D036;D037;D038;D039</v>
      </c>
      <c r="B286" s="12" t="str">
        <f>IFERROR(__xludf.DUMMYFUNCTION("TEXTJOIN(""; "", TRUE, FILTER(CID!B286:B14794, REGEXMATCH(CID!D286:D14794, TEXTJOIN(""|"", TRUE, SPLIT(A286, "";"")))))"),"#N/A")</f>
        <v>#N/A</v>
      </c>
    </row>
    <row r="287">
      <c r="A287" s="12" t="str">
        <f>IFERROR(__xludf.DUMMYFUNCTION("TEXTJOIN("";"", TRUE, FILTER(CID!$B$2:$B$14794, CID!B287=CID!$D$2:$D$14794))"),"D040;D041;D042;D043;D044;D045;D046;D047;D048;D049")</f>
        <v>D040;D041;D042;D043;D044;D045;D046;D047;D048;D049</v>
      </c>
      <c r="B287" s="12" t="str">
        <f>IFERROR(__xludf.DUMMYFUNCTION("TEXTJOIN(""; "", TRUE, FILTER(CID!B287:B14794, REGEXMATCH(CID!D287:D14794, TEXTJOIN(""|"", TRUE, SPLIT(A287, "";"")))))"),"#N/A")</f>
        <v>#N/A</v>
      </c>
    </row>
    <row r="288">
      <c r="A288" s="12" t="str">
        <f>IFERROR(__xludf.DUMMYFUNCTION("TEXTJOIN("";"", TRUE, FILTER(CID!$B$2:$B$14794, CID!B288=CID!$D$2:$D$14794))"),"D050;D051;D057;D059")</f>
        <v>D050;D051;D057;D059</v>
      </c>
      <c r="B288" s="12" t="str">
        <f>IFERROR(__xludf.DUMMYFUNCTION("TEXTJOIN(""; "", TRUE, FILTER(CID!B288:B14794, REGEXMATCH(CID!D288:D14794, TEXTJOIN(""|"", TRUE, SPLIT(A288, "";"")))))"),"#N/A")</f>
        <v>#N/A</v>
      </c>
    </row>
    <row r="289">
      <c r="A289" s="12" t="str">
        <f>IFERROR(__xludf.DUMMYFUNCTION("TEXTJOIN("";"", TRUE, FILTER(CID!$B$2:$B$14794, CID!B289=CID!$D$2:$D$14794))"),"D060;D061;D067;D069")</f>
        <v>D060;D061;D067;D069</v>
      </c>
      <c r="B289" s="12" t="str">
        <f>IFERROR(__xludf.DUMMYFUNCTION("TEXTJOIN(""; "", TRUE, FILTER(CID!B289:B14794, REGEXMATCH(CID!D289:D14794, TEXTJOIN(""|"", TRUE, SPLIT(A289, "";"")))))"),"#N/A")</f>
        <v>#N/A</v>
      </c>
    </row>
    <row r="290">
      <c r="A290" s="12" t="str">
        <f>IFERROR(__xludf.DUMMYFUNCTION("TEXTJOIN("";"", TRUE, FILTER(CID!$B$2:$B$14794, CID!B290=CID!$D$2:$D$14794))"),"D070;D071;D072;D073;D074;D075;D076")</f>
        <v>D070;D071;D072;D073;D074;D075;D076</v>
      </c>
      <c r="B290" s="12" t="str">
        <f>IFERROR(__xludf.DUMMYFUNCTION("TEXTJOIN(""; "", TRUE, FILTER(CID!B290:B14794, REGEXMATCH(CID!D290:D14794, TEXTJOIN(""|"", TRUE, SPLIT(A290, "";"")))))"),"#N/A")</f>
        <v>#N/A</v>
      </c>
    </row>
    <row r="291">
      <c r="A291" s="12" t="str">
        <f>IFERROR(__xludf.DUMMYFUNCTION("TEXTJOIN("";"", TRUE, FILTER(CID!$B$2:$B$14794, CID!B291=CID!$D$2:$D$14794))"),"D090;D091;D092;D093;D097;D099")</f>
        <v>D090;D091;D092;D093;D097;D099</v>
      </c>
      <c r="B291" s="12" t="str">
        <f>IFERROR(__xludf.DUMMYFUNCTION("TEXTJOIN(""; "", TRUE, FILTER(CID!B291:B14794, REGEXMATCH(CID!D291:D14794, TEXTJOIN(""|"", TRUE, SPLIT(A291, "";"")))))"),"#N/A")</f>
        <v>#N/A</v>
      </c>
    </row>
    <row r="292">
      <c r="A292" s="12" t="str">
        <f>IFERROR(__xludf.DUMMYFUNCTION("TEXTJOIN("";"", TRUE, FILTER(CID!$B$2:$B$14794, CID!B292=CID!$D$2:$D$14794))"),"D100;D101;D102;D103;D104;D105;D106;D107;D109")</f>
        <v>D100;D101;D102;D103;D104;D105;D106;D107;D109</v>
      </c>
      <c r="B292" s="12" t="str">
        <f>IFERROR(__xludf.DUMMYFUNCTION("TEXTJOIN(""; "", TRUE, FILTER(CID!B292:B14794, REGEXMATCH(CID!D292:D14794, TEXTJOIN(""|"", TRUE, SPLIT(A292, "";"")))))"),"#N/A")</f>
        <v>#N/A</v>
      </c>
    </row>
    <row r="293">
      <c r="A293" s="12" t="str">
        <f>IFERROR(__xludf.DUMMYFUNCTION("TEXTJOIN("";"", TRUE, FILTER(CID!$B$2:$B$14794, CID!B293=CID!$D$2:$D$14794))"),"D110;D117;D119")</f>
        <v>D110;D117;D119</v>
      </c>
      <c r="B293" s="12" t="str">
        <f>IFERROR(__xludf.DUMMYFUNCTION("TEXTJOIN(""; "", TRUE, FILTER(CID!B293:B14794, REGEXMATCH(CID!D293:D14794, TEXTJOIN(""|"", TRUE, SPLIT(A293, "";"")))))"),"#N/A")</f>
        <v>#N/A</v>
      </c>
    </row>
    <row r="294">
      <c r="A294" s="12" t="str">
        <f>IFERROR(__xludf.DUMMYFUNCTION("TEXTJOIN("";"", TRUE, FILTER(CID!$B$2:$B$14794, CID!B294=CID!$D$2:$D$14794))"),"D120;D121;D122;D123;D124;D125;D126;D127;D128;D129")</f>
        <v>D120;D121;D122;D123;D124;D125;D126;D127;D128;D129</v>
      </c>
      <c r="B294" s="12" t="str">
        <f>IFERROR(__xludf.DUMMYFUNCTION("TEXTJOIN(""; "", TRUE, FILTER(CID!B294:B14794, REGEXMATCH(CID!D294:D14794, TEXTJOIN(""|"", TRUE, SPLIT(A294, "";"")))))"),"#N/A")</f>
        <v>#N/A</v>
      </c>
    </row>
    <row r="295">
      <c r="A295" s="12" t="str">
        <f>IFERROR(__xludf.DUMMYFUNCTION("TEXTJOIN("";"", TRUE, FILTER(CID!$B$2:$B$14794, CID!B295=CID!$D$2:$D$14794))"),"D130;D131;D132;D133;D134;D135;D136;D137;D139")</f>
        <v>D130;D131;D132;D133;D134;D135;D136;D137;D139</v>
      </c>
      <c r="B295" s="12" t="str">
        <f>IFERROR(__xludf.DUMMYFUNCTION("TEXTJOIN(""; "", TRUE, FILTER(CID!B295:B14794, REGEXMATCH(CID!D295:D14794, TEXTJOIN(""|"", TRUE, SPLIT(A295, "";"")))))"),"#N/A")</f>
        <v>#N/A</v>
      </c>
    </row>
    <row r="296">
      <c r="A296" s="12" t="str">
        <f>IFERROR(__xludf.DUMMYFUNCTION("TEXTJOIN("";"", TRUE, FILTER(CID!$B$2:$B$14794, CID!B296=CID!$D$2:$D$14794))"),"D140;D141;D142;D143;D144")</f>
        <v>D140;D141;D142;D143;D144</v>
      </c>
      <c r="B296" s="12" t="str">
        <f>IFERROR(__xludf.DUMMYFUNCTION("TEXTJOIN(""; "", TRUE, FILTER(CID!B296:B14794, REGEXMATCH(CID!D296:D14794, TEXTJOIN(""|"", TRUE, SPLIT(A296, "";"")))))"),"#N/A")</f>
        <v>#N/A</v>
      </c>
    </row>
    <row r="297">
      <c r="A297" s="12" t="str">
        <f>IFERROR(__xludf.DUMMYFUNCTION("TEXTJOIN("";"", TRUE, FILTER(CID!$B$2:$B$14794, CID!B297=CID!$D$2:$D$14794))"),"D150;D151;D152;D157;D159")</f>
        <v>D150;D151;D152;D157;D159</v>
      </c>
      <c r="B297" s="12" t="str">
        <f>IFERROR(__xludf.DUMMYFUNCTION("TEXTJOIN(""; "", TRUE, FILTER(CID!B297:B14794, REGEXMATCH(CID!D297:D14794, TEXTJOIN(""|"", TRUE, SPLIT(A297, "";"")))))"),"#N/A")</f>
        <v>#N/A</v>
      </c>
    </row>
    <row r="298">
      <c r="A298" s="12" t="str">
        <f>IFERROR(__xludf.DUMMYFUNCTION("TEXTJOIN("";"", TRUE, FILTER(CID!$B$2:$B$14794, CID!B298=CID!$D$2:$D$14794))"),"D160;D161;D162;D163;D164;D165;D166;D167;D168;D169")</f>
        <v>D160;D161;D162;D163;D164;D165;D166;D167;D168;D169</v>
      </c>
      <c r="B298" s="12" t="str">
        <f>IFERROR(__xludf.DUMMYFUNCTION("TEXTJOIN(""; "", TRUE, FILTER(CID!B298:B14794, REGEXMATCH(CID!D298:D14794, TEXTJOIN(""|"", TRUE, SPLIT(A298, "";"")))))"),"#N/A")</f>
        <v>#N/A</v>
      </c>
    </row>
    <row r="299">
      <c r="A299" s="12" t="str">
        <f>IFERROR(__xludf.DUMMYFUNCTION("TEXTJOIN("";"", TRUE, FILTER(CID!$B$2:$B$14794, CID!B299=CID!$D$2:$D$14794))"),"D170;D171;D172;D173;D174;D175;D176;D177;D179")</f>
        <v>D170;D171;D172;D173;D174;D175;D176;D177;D179</v>
      </c>
      <c r="B299" s="12" t="str">
        <f>IFERROR(__xludf.DUMMYFUNCTION("TEXTJOIN(""; "", TRUE, FILTER(CID!B299:B14794, REGEXMATCH(CID!D299:D14794, TEXTJOIN(""|"", TRUE, SPLIT(A299, "";"")))))"),"#N/A")</f>
        <v>#N/A</v>
      </c>
    </row>
    <row r="300">
      <c r="A300" s="12" t="str">
        <f>IFERROR(__xludf.DUMMYFUNCTION("TEXTJOIN("";"", TRUE, FILTER(CID!$B$2:$B$14794, CID!B300=CID!$D$2:$D$14794))"),"D180;D181")</f>
        <v>D180;D181</v>
      </c>
      <c r="B300" s="12" t="str">
        <f>IFERROR(__xludf.DUMMYFUNCTION("TEXTJOIN(""; "", TRUE, FILTER(CID!B300:B14794, REGEXMATCH(CID!D300:D14794, TEXTJOIN(""|"", TRUE, SPLIT(A300, "";"")))))"),"#N/A")</f>
        <v>#N/A</v>
      </c>
    </row>
    <row r="301">
      <c r="A301" s="12" t="str">
        <f>IFERROR(__xludf.DUMMYFUNCTION("TEXTJOIN("";"", TRUE, FILTER(CID!$B$2:$B$14794, CID!B301=CID!$D$2:$D$14794))"),"D190;D191;D197;D199")</f>
        <v>D190;D191;D197;D199</v>
      </c>
      <c r="B301" s="12" t="str">
        <f>IFERROR(__xludf.DUMMYFUNCTION("TEXTJOIN(""; "", TRUE, FILTER(CID!B301:B14794, REGEXMATCH(CID!D301:D14794, TEXTJOIN(""|"", TRUE, SPLIT(A301, "";"")))))"),"#N/A")</f>
        <v>#N/A</v>
      </c>
    </row>
    <row r="302">
      <c r="A302" s="12" t="str">
        <f>IFERROR(__xludf.DUMMYFUNCTION("TEXTJOIN("";"", TRUE, FILTER(CID!$B$2:$B$14794, CID!B302=CID!$D$2:$D$14794))"),"D200;D201")</f>
        <v>D200;D201</v>
      </c>
      <c r="B302" s="12" t="str">
        <f>IFERROR(__xludf.DUMMYFUNCTION("TEXTJOIN(""; "", TRUE, FILTER(CID!B302:B14794, REGEXMATCH(CID!D302:D14794, TEXTJOIN(""|"", TRUE, SPLIT(A302, "";"")))))"),"#N/A")</f>
        <v>#N/A</v>
      </c>
    </row>
    <row r="303">
      <c r="A303" s="12" t="str">
        <f>IFERROR(__xludf.DUMMYFUNCTION("TEXTJOIN("";"", TRUE, FILTER(CID!$B$2:$B$14794, CID!B303=CID!$D$2:$D$14794))"),"D210;D211;D212;D213;D214;D215;D216;D219")</f>
        <v>D210;D211;D212;D213;D214;D215;D216;D219</v>
      </c>
      <c r="B303" s="12" t="str">
        <f>IFERROR(__xludf.DUMMYFUNCTION("TEXTJOIN(""; "", TRUE, FILTER(CID!B303:B14794, REGEXMATCH(CID!D303:D14794, TEXTJOIN(""|"", TRUE, SPLIT(A303, "";"")))))"),"#N/A")</f>
        <v>#N/A</v>
      </c>
    </row>
    <row r="304">
      <c r="A304" s="12" t="str">
        <f>IFERROR(__xludf.DUMMYFUNCTION("TEXTJOIN("";"", TRUE, FILTER(CID!$B$2:$B$14794, CID!B304=CID!$D$2:$D$14794))"),"D220;D221;D222;D223;D224;D225;D226;D227;D229")</f>
        <v>D220;D221;D222;D223;D224;D225;D226;D227;D229</v>
      </c>
      <c r="B304" s="12" t="str">
        <f>IFERROR(__xludf.DUMMYFUNCTION("TEXTJOIN(""; "", TRUE, FILTER(CID!B304:B14794, REGEXMATCH(CID!D304:D14794, TEXTJOIN(""|"", TRUE, SPLIT(A304, "";"")))))"),"#N/A")</f>
        <v>#N/A</v>
      </c>
    </row>
    <row r="305">
      <c r="A305" s="12" t="str">
        <f>IFERROR(__xludf.DUMMYFUNCTION("TEXTJOIN("";"", TRUE, FILTER(CID!$B$2:$B$14794, CID!B305=CID!$D$2:$D$14794))"),"D230;D231;D232;D233;D234;D235;D236;D237;D239")</f>
        <v>D230;D231;D232;D233;D234;D235;D236;D237;D239</v>
      </c>
      <c r="B305" s="12" t="str">
        <f>IFERROR(__xludf.DUMMYFUNCTION("TEXTJOIN(""; "", TRUE, FILTER(CID!B305:B14794, REGEXMATCH(CID!D305:D14794, TEXTJOIN(""|"", TRUE, SPLIT(A305, "";"")))))"),"#N/A")</f>
        <v>#N/A</v>
      </c>
    </row>
    <row r="306">
      <c r="A306" s="12" t="str">
        <f>IFERROR(__xludf.DUMMYFUNCTION("TEXTJOIN("";"", TRUE, FILTER(CID!$B$2:$B$14794, CID!B306=CID!$D$2:$D$14794))"),"D24X")</f>
        <v>D24X</v>
      </c>
      <c r="B306" s="12" t="str">
        <f>IFERROR(__xludf.DUMMYFUNCTION("TEXTJOIN(""; "", TRUE, FILTER(CID!B306:B14794, REGEXMATCH(CID!D306:D14794, TEXTJOIN(""|"", TRUE, SPLIT(A306, "";"")))))"),"#N/A")</f>
        <v>#N/A</v>
      </c>
    </row>
    <row r="307">
      <c r="A307" s="12" t="str">
        <f>IFERROR(__xludf.DUMMYFUNCTION("TEXTJOIN("";"", TRUE, FILTER(CID!$B$2:$B$14794, CID!B307=CID!$D$2:$D$14794))"),"D250;D251;D252;D259")</f>
        <v>D250;D251;D252;D259</v>
      </c>
      <c r="B307" s="12" t="str">
        <f>IFERROR(__xludf.DUMMYFUNCTION("TEXTJOIN(""; "", TRUE, FILTER(CID!B307:B14794, REGEXMATCH(CID!D307:D14794, TEXTJOIN(""|"", TRUE, SPLIT(A307, "";"")))))"),"#N/A")</f>
        <v>#N/A</v>
      </c>
    </row>
    <row r="308">
      <c r="A308" s="12" t="str">
        <f>IFERROR(__xludf.DUMMYFUNCTION("TEXTJOIN("";"", TRUE, FILTER(CID!$B$2:$B$14794, CID!B308=CID!$D$2:$D$14794))"),"D260;D261;D267;D269")</f>
        <v>D260;D261;D267;D269</v>
      </c>
      <c r="B308" s="12" t="str">
        <f>IFERROR(__xludf.DUMMYFUNCTION("TEXTJOIN(""; "", TRUE, FILTER(CID!B308:B14794, REGEXMATCH(CID!D308:D14794, TEXTJOIN(""|"", TRUE, SPLIT(A308, "";"")))))"),"#N/A")</f>
        <v>#N/A</v>
      </c>
    </row>
    <row r="309">
      <c r="A309" s="12" t="str">
        <f>IFERROR(__xludf.DUMMYFUNCTION("TEXTJOIN("";"", TRUE, FILTER(CID!$B$2:$B$14794, CID!B309=CID!$D$2:$D$14794))"),"D27X")</f>
        <v>D27X</v>
      </c>
      <c r="B309" s="12" t="str">
        <f>IFERROR(__xludf.DUMMYFUNCTION("TEXTJOIN(""; "", TRUE, FILTER(CID!B309:B14794, REGEXMATCH(CID!D309:D14794, TEXTJOIN(""|"", TRUE, SPLIT(A309, "";"")))))"),"#N/A")</f>
        <v>#N/A</v>
      </c>
    </row>
    <row r="310">
      <c r="A310" s="12" t="str">
        <f>IFERROR(__xludf.DUMMYFUNCTION("TEXTJOIN("";"", TRUE, FILTER(CID!$B$2:$B$14794, CID!B310=CID!$D$2:$D$14794))"),"D280;D281;D282;D287;D289")</f>
        <v>D280;D281;D282;D287;D289</v>
      </c>
      <c r="B310" s="12" t="str">
        <f>IFERROR(__xludf.DUMMYFUNCTION("TEXTJOIN(""; "", TRUE, FILTER(CID!B310:B14794, REGEXMATCH(CID!D310:D14794, TEXTJOIN(""|"", TRUE, SPLIT(A310, "";"")))))"),"#N/A")</f>
        <v>#N/A</v>
      </c>
    </row>
    <row r="311">
      <c r="A311" s="12" t="str">
        <f>IFERROR(__xludf.DUMMYFUNCTION("TEXTJOIN("";"", TRUE, FILTER(CID!$B$2:$B$14794, CID!B311=CID!$D$2:$D$14794))"),"D290;D291;D292;D293;D294;D297;D299")</f>
        <v>D290;D291;D292;D293;D294;D297;D299</v>
      </c>
      <c r="B311" s="12" t="str">
        <f>IFERROR(__xludf.DUMMYFUNCTION("TEXTJOIN(""; "", TRUE, FILTER(CID!B311:B14794, REGEXMATCH(CID!D311:D14794, TEXTJOIN(""|"", TRUE, SPLIT(A311, "";"")))))"),"#N/A")</f>
        <v>#N/A</v>
      </c>
    </row>
    <row r="312">
      <c r="A312" s="12" t="str">
        <f>IFERROR(__xludf.DUMMYFUNCTION("TEXTJOIN("";"", TRUE, FILTER(CID!$B$2:$B$14794, CID!B312=CID!$D$2:$D$14794))"),"D300;D301;D302;D303;D304;D307;D309")</f>
        <v>D300;D301;D302;D303;D304;D307;D309</v>
      </c>
      <c r="B312" s="12" t="str">
        <f>IFERROR(__xludf.DUMMYFUNCTION("TEXTJOIN(""; "", TRUE, FILTER(CID!B312:B14794, REGEXMATCH(CID!D312:D14794, TEXTJOIN(""|"", TRUE, SPLIT(A312, "";"")))))"),"#N/A")</f>
        <v>#N/A</v>
      </c>
    </row>
    <row r="313">
      <c r="A313" s="12" t="str">
        <f>IFERROR(__xludf.DUMMYFUNCTION("TEXTJOIN("";"", TRUE, FILTER(CID!$B$2:$B$14794, CID!B313=CID!$D$2:$D$14794))"),"D310;D311;D312;D313;D314;D315;D316;D319")</f>
        <v>D310;D311;D312;D313;D314;D315;D316;D319</v>
      </c>
      <c r="B313" s="12" t="str">
        <f>IFERROR(__xludf.DUMMYFUNCTION("TEXTJOIN(""; "", TRUE, FILTER(CID!B313:B14794, REGEXMATCH(CID!D313:D14794, TEXTJOIN(""|"", TRUE, SPLIT(A313, "";"")))))"),"#N/A")</f>
        <v>#N/A</v>
      </c>
    </row>
    <row r="314">
      <c r="A314" s="12" t="str">
        <f>IFERROR(__xludf.DUMMYFUNCTION("TEXTJOIN("";"", TRUE, FILTER(CID!$B$2:$B$14794, CID!B314=CID!$D$2:$D$14794))"),"D320;D321;D329")</f>
        <v>D320;D321;D329</v>
      </c>
      <c r="B314" s="12" t="str">
        <f>IFERROR(__xludf.DUMMYFUNCTION("TEXTJOIN(""; "", TRUE, FILTER(CID!B314:B14794, REGEXMATCH(CID!D314:D14794, TEXTJOIN(""|"", TRUE, SPLIT(A314, "";"")))))"),"#N/A")</f>
        <v>#N/A</v>
      </c>
    </row>
    <row r="315">
      <c r="A315" s="12" t="str">
        <f>IFERROR(__xludf.DUMMYFUNCTION("TEXTJOIN("";"", TRUE, FILTER(CID!$B$2:$B$14794, CID!B315=CID!$D$2:$D$14794))"),"D330;D331;D332;D333;D334;D337;D339")</f>
        <v>D330;D331;D332;D333;D334;D337;D339</v>
      </c>
      <c r="B315" s="12" t="str">
        <f>IFERROR(__xludf.DUMMYFUNCTION("TEXTJOIN(""; "", TRUE, FILTER(CID!B315:B14794, REGEXMATCH(CID!D315:D14794, TEXTJOIN(""|"", TRUE, SPLIT(A315, "";"")))))"),"#N/A")</f>
        <v>#N/A</v>
      </c>
    </row>
    <row r="316">
      <c r="A316" s="12" t="str">
        <f>IFERROR(__xludf.DUMMYFUNCTION("TEXTJOIN("";"", TRUE, FILTER(CID!$B$2:$B$14794, CID!B316=CID!$D$2:$D$14794))"),"D34X")</f>
        <v>D34X</v>
      </c>
      <c r="B316" s="12" t="str">
        <f>IFERROR(__xludf.DUMMYFUNCTION("TEXTJOIN(""; "", TRUE, FILTER(CID!B316:B14794, REGEXMATCH(CID!D316:D14794, TEXTJOIN(""|"", TRUE, SPLIT(A316, "";"")))))"),"#N/A")</f>
        <v>#N/A</v>
      </c>
    </row>
    <row r="317">
      <c r="A317" s="12" t="str">
        <f>IFERROR(__xludf.DUMMYFUNCTION("TEXTJOIN("";"", TRUE, FILTER(CID!$B$2:$B$14794, CID!B317=CID!$D$2:$D$14794))"),"D350;D351;D352;D353;D354;D355;D356;D357;D358;D359")</f>
        <v>D350;D351;D352;D353;D354;D355;D356;D357;D358;D359</v>
      </c>
      <c r="B317" s="12" t="str">
        <f>IFERROR(__xludf.DUMMYFUNCTION("TEXTJOIN(""; "", TRUE, FILTER(CID!B317:B14794, REGEXMATCH(CID!D317:D14794, TEXTJOIN(""|"", TRUE, SPLIT(A317, "";"")))))"),"#N/A")</f>
        <v>#N/A</v>
      </c>
    </row>
    <row r="318">
      <c r="A318" s="12" t="str">
        <f>IFERROR(__xludf.DUMMYFUNCTION("TEXTJOIN("";"", TRUE, FILTER(CID!$B$2:$B$14794, CID!B318=CID!$D$2:$D$14794))"),"D360;D361;D367;D369")</f>
        <v>D360;D361;D367;D369</v>
      </c>
      <c r="B318" s="12" t="str">
        <f>IFERROR(__xludf.DUMMYFUNCTION("TEXTJOIN(""; "", TRUE, FILTER(CID!B318:B14794, REGEXMATCH(CID!D318:D14794, TEXTJOIN(""|"", TRUE, SPLIT(A318, "";"")))))"),"#N/A")</f>
        <v>#N/A</v>
      </c>
    </row>
    <row r="319">
      <c r="A319" s="12" t="str">
        <f>IFERROR(__xludf.DUMMYFUNCTION("TEXTJOIN("";"", TRUE, FILTER(CID!$B$2:$B$14794, CID!B319=CID!$D$2:$D$14794))"),"D370;D371;D372;D373;D374;D375;D376;D377;D379")</f>
        <v>D370;D371;D372;D373;D374;D375;D376;D377;D379</v>
      </c>
      <c r="B319" s="12" t="str">
        <f>IFERROR(__xludf.DUMMYFUNCTION("TEXTJOIN(""; "", TRUE, FILTER(CID!B319:B14794, REGEXMATCH(CID!D319:D14794, TEXTJOIN(""|"", TRUE, SPLIT(A319, "";"")))))"),"#N/A")</f>
        <v>#N/A</v>
      </c>
    </row>
    <row r="320">
      <c r="A320" s="12" t="str">
        <f>IFERROR(__xludf.DUMMYFUNCTION("TEXTJOIN("";"", TRUE, FILTER(CID!$B$2:$B$14794, CID!B320=CID!$D$2:$D$14794))"),"D380;D381;D382;D383;D384;D385;D386")</f>
        <v>D380;D381;D382;D383;D384;D385;D386</v>
      </c>
      <c r="B320" s="12" t="str">
        <f>IFERROR(__xludf.DUMMYFUNCTION("TEXTJOIN(""; "", TRUE, FILTER(CID!B320:B14794, REGEXMATCH(CID!D320:D14794, TEXTJOIN(""|"", TRUE, SPLIT(A320, "";"")))))"),"#N/A")</f>
        <v>#N/A</v>
      </c>
    </row>
    <row r="321">
      <c r="A321" s="12" t="str">
        <f>IFERROR(__xludf.DUMMYFUNCTION("TEXTJOIN("";"", TRUE, FILTER(CID!$B$2:$B$14794, CID!B321=CID!$D$2:$D$14794))"),"D390;D391;D392;D397;D399")</f>
        <v>D390;D391;D392;D397;D399</v>
      </c>
      <c r="B321" s="12" t="str">
        <f>IFERROR(__xludf.DUMMYFUNCTION("TEXTJOIN(""; "", TRUE, FILTER(CID!B321:B14794, REGEXMATCH(CID!D321:D14794, TEXTJOIN(""|"", TRUE, SPLIT(A321, "";"")))))"),"#N/A")</f>
        <v>#N/A</v>
      </c>
    </row>
    <row r="322">
      <c r="A322" s="12" t="str">
        <f>IFERROR(__xludf.DUMMYFUNCTION("TEXTJOIN("";"", TRUE, FILTER(CID!$B$2:$B$14794, CID!B322=CID!$D$2:$D$14794))"),"D400;D401;D407;D409")</f>
        <v>D400;D401;D407;D409</v>
      </c>
      <c r="B322" s="12" t="str">
        <f>IFERROR(__xludf.DUMMYFUNCTION("TEXTJOIN(""; "", TRUE, FILTER(CID!B322:B14794, REGEXMATCH(CID!D322:D14794, TEXTJOIN(""|"", TRUE, SPLIT(A322, "";"")))))"),"#N/A")</f>
        <v>#N/A</v>
      </c>
    </row>
    <row r="323">
      <c r="A323" s="12" t="str">
        <f>IFERROR(__xludf.DUMMYFUNCTION("TEXTJOIN("";"", TRUE, FILTER(CID!$B$2:$B$14794, CID!B323=CID!$D$2:$D$14794))"),"D410;D411;D412;D413;D414;D417;D419")</f>
        <v>D410;D411;D412;D413;D414;D417;D419</v>
      </c>
      <c r="B323" s="12" t="str">
        <f>IFERROR(__xludf.DUMMYFUNCTION("TEXTJOIN(""; "", TRUE, FILTER(CID!B323:B14794, REGEXMATCH(CID!D323:D14794, TEXTJOIN(""|"", TRUE, SPLIT(A323, "";"")))))"),"#N/A")</f>
        <v>#N/A</v>
      </c>
    </row>
    <row r="324">
      <c r="A324" s="12" t="str">
        <f>IFERROR(__xludf.DUMMYFUNCTION("TEXTJOIN("";"", TRUE, FILTER(CID!$B$2:$B$14794, CID!B324=CID!$D$2:$D$14794))"),"D420;D421;D429")</f>
        <v>D420;D421;D429</v>
      </c>
      <c r="B324" s="12" t="str">
        <f>IFERROR(__xludf.DUMMYFUNCTION("TEXTJOIN(""; "", TRUE, FILTER(CID!B324:B14794, REGEXMATCH(CID!D324:D14794, TEXTJOIN(""|"", TRUE, SPLIT(A324, "";"")))))"),"#N/A")</f>
        <v>#N/A</v>
      </c>
    </row>
    <row r="325">
      <c r="A325" s="12" t="str">
        <f>IFERROR(__xludf.DUMMYFUNCTION("TEXTJOIN("";"", TRUE, FILTER(CID!$B$2:$B$14794, CID!B325=CID!$D$2:$D$14794))"),"D430;D431;D432;D433;D434;D437;D439")</f>
        <v>D430;D431;D432;D433;D434;D437;D439</v>
      </c>
      <c r="B325" s="12" t="str">
        <f>IFERROR(__xludf.DUMMYFUNCTION("TEXTJOIN(""; "", TRUE, FILTER(CID!B325:B14794, REGEXMATCH(CID!D325:D14794, TEXTJOIN(""|"", TRUE, SPLIT(A325, "";"")))))"),"#N/A")</f>
        <v>#N/A</v>
      </c>
    </row>
    <row r="326">
      <c r="A326" s="12" t="str">
        <f>IFERROR(__xludf.DUMMYFUNCTION("TEXTJOIN("";"", TRUE, FILTER(CID!$B$2:$B$14794, CID!B326=CID!$D$2:$D$14794))"),"D440;D441;D442;D443;D444;D445;D446;D447;D448;D449")</f>
        <v>D440;D441;D442;D443;D444;D445;D446;D447;D448;D449</v>
      </c>
      <c r="B326" s="12" t="str">
        <f>IFERROR(__xludf.DUMMYFUNCTION("TEXTJOIN(""; "", TRUE, FILTER(CID!B326:B14794, REGEXMATCH(CID!D326:D14794, TEXTJOIN(""|"", TRUE, SPLIT(A326, "";"")))))"),"#N/A")</f>
        <v>#N/A</v>
      </c>
    </row>
    <row r="327">
      <c r="A327" s="12" t="str">
        <f>IFERROR(__xludf.DUMMYFUNCTION("TEXTJOIN("";"", TRUE, FILTER(CID!$B$2:$B$14794, CID!B327=CID!$D$2:$D$14794))"),"D45X")</f>
        <v>D45X</v>
      </c>
      <c r="B327" s="12" t="str">
        <f>IFERROR(__xludf.DUMMYFUNCTION("TEXTJOIN(""; "", TRUE, FILTER(CID!B327:B14794, REGEXMATCH(CID!D327:D14794, TEXTJOIN(""|"", TRUE, SPLIT(A327, "";"")))))"),"#N/A")</f>
        <v>#N/A</v>
      </c>
    </row>
    <row r="328">
      <c r="A328" s="12" t="str">
        <f>IFERROR(__xludf.DUMMYFUNCTION("TEXTJOIN("";"", TRUE, FILTER(CID!$B$2:$B$14794, CID!B328=CID!$D$2:$D$14794))"),"D460;D461;D462;D463;D464;D467;D469")</f>
        <v>D460;D461;D462;D463;D464;D467;D469</v>
      </c>
      <c r="B328" s="12" t="str">
        <f>IFERROR(__xludf.DUMMYFUNCTION("TEXTJOIN(""; "", TRUE, FILTER(CID!B328:B14794, REGEXMATCH(CID!D328:D14794, TEXTJOIN(""|"", TRUE, SPLIT(A328, "";"")))))"),"#N/A")</f>
        <v>#N/A</v>
      </c>
    </row>
    <row r="329">
      <c r="A329" s="12" t="str">
        <f>IFERROR(__xludf.DUMMYFUNCTION("TEXTJOIN("";"", TRUE, FILTER(CID!$B$2:$B$14794, CID!B329=CID!$D$2:$D$14794))"),"D470;D471;D472;D473;D477;D479")</f>
        <v>D470;D471;D472;D473;D477;D479</v>
      </c>
      <c r="B329" s="12" t="str">
        <f>IFERROR(__xludf.DUMMYFUNCTION("TEXTJOIN(""; "", TRUE, FILTER(CID!B329:B14794, REGEXMATCH(CID!D329:D14794, TEXTJOIN(""|"", TRUE, SPLIT(A329, "";"")))))"),"#N/A")</f>
        <v>#N/A</v>
      </c>
    </row>
    <row r="330">
      <c r="A330" s="12" t="str">
        <f>IFERROR(__xludf.DUMMYFUNCTION("TEXTJOIN("";"", TRUE, FILTER(CID!$B$2:$B$14794, CID!B330=CID!$D$2:$D$14794))"),"D480;D481;D482;D483;D484;D485;D486;D487;D489")</f>
        <v>D480;D481;D482;D483;D484;D485;D486;D487;D489</v>
      </c>
      <c r="B330" s="12" t="str">
        <f>IFERROR(__xludf.DUMMYFUNCTION("TEXTJOIN(""; "", TRUE, FILTER(CID!B330:B14794, REGEXMATCH(CID!D330:D14794, TEXTJOIN(""|"", TRUE, SPLIT(A330, "";"")))))"),"#N/A")</f>
        <v>#N/A</v>
      </c>
    </row>
    <row r="331">
      <c r="A331" s="12" t="str">
        <f>IFERROR(__xludf.DUMMYFUNCTION("TEXTJOIN("";"", TRUE, FILTER(CID!$B$2:$B$14794, CID!B331=CID!$D$2:$D$14794))"),"D500;D501;D508;D509")</f>
        <v>D500;D501;D508;D509</v>
      </c>
      <c r="B331" s="12" t="str">
        <f>IFERROR(__xludf.DUMMYFUNCTION("TEXTJOIN(""; "", TRUE, FILTER(CID!B331:B14794, REGEXMATCH(CID!D331:D14794, TEXTJOIN(""|"", TRUE, SPLIT(A331, "";"")))))"),"#N/A")</f>
        <v>#N/A</v>
      </c>
    </row>
    <row r="332">
      <c r="A332" s="12" t="str">
        <f>IFERROR(__xludf.DUMMYFUNCTION("TEXTJOIN("";"", TRUE, FILTER(CID!$B$2:$B$14794, CID!B332=CID!$D$2:$D$14794))"),"D510;D511;D512;D513;D518;D519")</f>
        <v>D510;D511;D512;D513;D518;D519</v>
      </c>
      <c r="B332" s="12" t="str">
        <f>IFERROR(__xludf.DUMMYFUNCTION("TEXTJOIN(""; "", TRUE, FILTER(CID!B332:B14794, REGEXMATCH(CID!D332:D14794, TEXTJOIN(""|"", TRUE, SPLIT(A332, "";"")))))"),"#N/A")</f>
        <v>#N/A</v>
      </c>
    </row>
    <row r="333">
      <c r="A333" s="12" t="str">
        <f>IFERROR(__xludf.DUMMYFUNCTION("TEXTJOIN("";"", TRUE, FILTER(CID!$B$2:$B$14794, CID!B333=CID!$D$2:$D$14794))"),"D520;D521;D528;D529")</f>
        <v>D520;D521;D528;D529</v>
      </c>
      <c r="B333" s="12" t="str">
        <f>IFERROR(__xludf.DUMMYFUNCTION("TEXTJOIN(""; "", TRUE, FILTER(CID!B333:B14794, REGEXMATCH(CID!D333:D14794, TEXTJOIN(""|"", TRUE, SPLIT(A333, "";"")))))"),"#N/A")</f>
        <v>#N/A</v>
      </c>
    </row>
    <row r="334">
      <c r="A334" s="12" t="str">
        <f>IFERROR(__xludf.DUMMYFUNCTION("TEXTJOIN("";"", TRUE, FILTER(CID!$B$2:$B$14794, CID!B334=CID!$D$2:$D$14794))"),"D530;D531;D532;D538;D539")</f>
        <v>D530;D531;D532;D538;D539</v>
      </c>
      <c r="B334" s="12" t="str">
        <f>IFERROR(__xludf.DUMMYFUNCTION("TEXTJOIN(""; "", TRUE, FILTER(CID!B334:B14794, REGEXMATCH(CID!D334:D14794, TEXTJOIN(""|"", TRUE, SPLIT(A334, "";"")))))"),"#N/A")</f>
        <v>#N/A</v>
      </c>
    </row>
    <row r="335">
      <c r="A335" s="12" t="str">
        <f>IFERROR(__xludf.DUMMYFUNCTION("TEXTJOIN("";"", TRUE, FILTER(CID!$B$2:$B$14794, CID!B335=CID!$D$2:$D$14794))"),"D550;D551;D552;D553;D558;D559")</f>
        <v>D550;D551;D552;D553;D558;D559</v>
      </c>
      <c r="B335" s="12" t="str">
        <f>IFERROR(__xludf.DUMMYFUNCTION("TEXTJOIN(""; "", TRUE, FILTER(CID!B335:B14794, REGEXMATCH(CID!D335:D14794, TEXTJOIN(""|"", TRUE, SPLIT(A335, "";"")))))"),"#N/A")</f>
        <v>#N/A</v>
      </c>
    </row>
    <row r="336">
      <c r="A336" s="12" t="str">
        <f>IFERROR(__xludf.DUMMYFUNCTION("TEXTJOIN("";"", TRUE, FILTER(CID!$B$2:$B$14794, CID!B336=CID!$D$2:$D$14794))"),"D560;D561;D562;D563;D564;D568;D569")</f>
        <v>D560;D561;D562;D563;D564;D568;D569</v>
      </c>
      <c r="B336" s="12" t="str">
        <f>IFERROR(__xludf.DUMMYFUNCTION("TEXTJOIN(""; "", TRUE, FILTER(CID!B336:B14794, REGEXMATCH(CID!D336:D14794, TEXTJOIN(""|"", TRUE, SPLIT(A336, "";"")))))"),"#N/A")</f>
        <v>#N/A</v>
      </c>
    </row>
    <row r="337">
      <c r="A337" s="12" t="str">
        <f>IFERROR(__xludf.DUMMYFUNCTION("TEXTJOIN("";"", TRUE, FILTER(CID!$B$2:$B$14794, CID!B337=CID!$D$2:$D$14794))"),"D570;D571;D572;D573;D578")</f>
        <v>D570;D571;D572;D573;D578</v>
      </c>
      <c r="B337" s="12" t="str">
        <f>IFERROR(__xludf.DUMMYFUNCTION("TEXTJOIN(""; "", TRUE, FILTER(CID!B337:B14794, REGEXMATCH(CID!D337:D14794, TEXTJOIN(""|"", TRUE, SPLIT(A337, "";"")))))"),"#N/A")</f>
        <v>#N/A</v>
      </c>
    </row>
    <row r="338">
      <c r="A338" s="12" t="str">
        <f>IFERROR(__xludf.DUMMYFUNCTION("TEXTJOIN("";"", TRUE, FILTER(CID!$B$2:$B$14794, CID!B338=CID!$D$2:$D$14794))"),"D580;D581;D582;D588;D589")</f>
        <v>D580;D581;D582;D588;D589</v>
      </c>
      <c r="B338" s="12" t="str">
        <f>IFERROR(__xludf.DUMMYFUNCTION("TEXTJOIN(""; "", TRUE, FILTER(CID!B338:B14794, REGEXMATCH(CID!D338:D14794, TEXTJOIN(""|"", TRUE, SPLIT(A338, "";"")))))"),"#N/A")</f>
        <v>#N/A</v>
      </c>
    </row>
    <row r="339">
      <c r="A339" s="12" t="str">
        <f>IFERROR(__xludf.DUMMYFUNCTION("TEXTJOIN("";"", TRUE, FILTER(CID!$B$2:$B$14794, CID!B339=CID!$D$2:$D$14794))"),"D590;D591;D592;D593;D594;D595;D596;D598;D599")</f>
        <v>D590;D591;D592;D593;D594;D595;D596;D598;D599</v>
      </c>
      <c r="B339" s="12" t="str">
        <f>IFERROR(__xludf.DUMMYFUNCTION("TEXTJOIN(""; "", TRUE, FILTER(CID!B339:B14794, REGEXMATCH(CID!D339:D14794, TEXTJOIN(""|"", TRUE, SPLIT(A339, "";"")))))"),"#N/A")</f>
        <v>#N/A</v>
      </c>
    </row>
    <row r="340">
      <c r="A340" s="12" t="str">
        <f>IFERROR(__xludf.DUMMYFUNCTION("TEXTJOIN("";"", TRUE, FILTER(CID!$B$2:$B$14794, CID!B340=CID!$D$2:$D$14794))"),"D600;D601;D608;D609")</f>
        <v>D600;D601;D608;D609</v>
      </c>
      <c r="B340" s="12" t="str">
        <f>IFERROR(__xludf.DUMMYFUNCTION("TEXTJOIN(""; "", TRUE, FILTER(CID!B340:B14794, REGEXMATCH(CID!D340:D14794, TEXTJOIN(""|"", TRUE, SPLIT(A340, "";"")))))"),"#N/A")</f>
        <v>#N/A</v>
      </c>
    </row>
    <row r="341">
      <c r="A341" s="12" t="str">
        <f>IFERROR(__xludf.DUMMYFUNCTION("TEXTJOIN("";"", TRUE, FILTER(CID!$B$2:$B$14794, CID!B341=CID!$D$2:$D$14794))"),"D610;D611;D612;D613;D618;D619")</f>
        <v>D610;D611;D612;D613;D618;D619</v>
      </c>
      <c r="B341" s="12" t="str">
        <f>IFERROR(__xludf.DUMMYFUNCTION("TEXTJOIN(""; "", TRUE, FILTER(CID!B341:B14794, REGEXMATCH(CID!D341:D14794, TEXTJOIN(""|"", TRUE, SPLIT(A341, "";"")))))"),"#N/A")</f>
        <v>#N/A</v>
      </c>
    </row>
    <row r="342">
      <c r="A342" s="12" t="str">
        <f>IFERROR(__xludf.DUMMYFUNCTION("TEXTJOIN("";"", TRUE, FILTER(CID!$B$2:$B$14794, CID!B342=CID!$D$2:$D$14794))"),"D62X")</f>
        <v>D62X</v>
      </c>
      <c r="B342" s="12" t="str">
        <f>IFERROR(__xludf.DUMMYFUNCTION("TEXTJOIN(""; "", TRUE, FILTER(CID!B342:B14794, REGEXMATCH(CID!D342:D14794, TEXTJOIN(""|"", TRUE, SPLIT(A342, "";"")))))"),"#N/A")</f>
        <v>#N/A</v>
      </c>
    </row>
    <row r="343">
      <c r="A343" s="12" t="str">
        <f>IFERROR(__xludf.DUMMYFUNCTION("TEXTJOIN("";"", TRUE, FILTER(CID!$B$2:$B$14794, CID!B343=CID!$D$2:$D$14794))"),"D630;D638")</f>
        <v>D630;D638</v>
      </c>
      <c r="B343" s="12" t="str">
        <f>IFERROR(__xludf.DUMMYFUNCTION("TEXTJOIN(""; "", TRUE, FILTER(CID!B343:B14794, REGEXMATCH(CID!D343:D14794, TEXTJOIN(""|"", TRUE, SPLIT(A343, "";"")))))"),"#N/A")</f>
        <v>#N/A</v>
      </c>
    </row>
    <row r="344">
      <c r="A344" s="12" t="str">
        <f>IFERROR(__xludf.DUMMYFUNCTION("TEXTJOIN("";"", TRUE, FILTER(CID!$B$2:$B$14794, CID!B344=CID!$D$2:$D$14794))"),"D640;D641;D642;D643;D644;D648;D649")</f>
        <v>D640;D641;D642;D643;D644;D648;D649</v>
      </c>
      <c r="B344" s="12" t="str">
        <f>IFERROR(__xludf.DUMMYFUNCTION("TEXTJOIN(""; "", TRUE, FILTER(CID!B344:B14794, REGEXMATCH(CID!D344:D14794, TEXTJOIN(""|"", TRUE, SPLIT(A344, "";"")))))"),"#N/A")</f>
        <v>#N/A</v>
      </c>
    </row>
    <row r="345">
      <c r="A345" s="12" t="str">
        <f>IFERROR(__xludf.DUMMYFUNCTION("TEXTJOIN("";"", TRUE, FILTER(CID!$B$2:$B$14794, CID!B345=CID!$D$2:$D$14794))"),"D65X")</f>
        <v>D65X</v>
      </c>
      <c r="B345" s="12" t="str">
        <f>IFERROR(__xludf.DUMMYFUNCTION("TEXTJOIN(""; "", TRUE, FILTER(CID!B345:B14794, REGEXMATCH(CID!D345:D14794, TEXTJOIN(""|"", TRUE, SPLIT(A345, "";"")))))"),"#N/A")</f>
        <v>#N/A</v>
      </c>
    </row>
    <row r="346">
      <c r="A346" s="12" t="str">
        <f>IFERROR(__xludf.DUMMYFUNCTION("TEXTJOIN("";"", TRUE, FILTER(CID!$B$2:$B$14794, CID!B346=CID!$D$2:$D$14794))"),"D66X")</f>
        <v>D66X</v>
      </c>
      <c r="B346" s="12" t="str">
        <f>IFERROR(__xludf.DUMMYFUNCTION("TEXTJOIN(""; "", TRUE, FILTER(CID!B346:B14794, REGEXMATCH(CID!D346:D14794, TEXTJOIN(""|"", TRUE, SPLIT(A346, "";"")))))"),"#N/A")</f>
        <v>#N/A</v>
      </c>
    </row>
    <row r="347">
      <c r="A347" s="12" t="str">
        <f>IFERROR(__xludf.DUMMYFUNCTION("TEXTJOIN("";"", TRUE, FILTER(CID!$B$2:$B$14794, CID!B347=CID!$D$2:$D$14794))"),"D67X")</f>
        <v>D67X</v>
      </c>
      <c r="B347" s="12" t="str">
        <f>IFERROR(__xludf.DUMMYFUNCTION("TEXTJOIN(""; "", TRUE, FILTER(CID!B347:B14794, REGEXMATCH(CID!D347:D14794, TEXTJOIN(""|"", TRUE, SPLIT(A347, "";"")))))"),"#N/A")</f>
        <v>#N/A</v>
      </c>
    </row>
    <row r="348">
      <c r="A348" s="12" t="str">
        <f>IFERROR(__xludf.DUMMYFUNCTION("TEXTJOIN("";"", TRUE, FILTER(CID!$B$2:$B$14794, CID!B348=CID!$D$2:$D$14794))"),"D680;D681;D682;D683;D684;D688;D689")</f>
        <v>D680;D681;D682;D683;D684;D688;D689</v>
      </c>
      <c r="B348" s="12" t="str">
        <f>IFERROR(__xludf.DUMMYFUNCTION("TEXTJOIN(""; "", TRUE, FILTER(CID!B348:B14794, REGEXMATCH(CID!D348:D14794, TEXTJOIN(""|"", TRUE, SPLIT(A348, "";"")))))"),"#N/A")</f>
        <v>#N/A</v>
      </c>
    </row>
    <row r="349">
      <c r="A349" s="12" t="str">
        <f>IFERROR(__xludf.DUMMYFUNCTION("TEXTJOIN("";"", TRUE, FILTER(CID!$B$2:$B$14794, CID!B349=CID!$D$2:$D$14794))"),"D690;D691;D692;D693;D694;D695;D696;D698;D699")</f>
        <v>D690;D691;D692;D693;D694;D695;D696;D698;D699</v>
      </c>
      <c r="B349" s="12" t="str">
        <f>IFERROR(__xludf.DUMMYFUNCTION("TEXTJOIN(""; "", TRUE, FILTER(CID!B349:B14794, REGEXMATCH(CID!D349:D14794, TEXTJOIN(""|"", TRUE, SPLIT(A349, "";"")))))"),"#N/A")</f>
        <v>#N/A</v>
      </c>
    </row>
    <row r="350">
      <c r="A350" s="12" t="str">
        <f>IFERROR(__xludf.DUMMYFUNCTION("TEXTJOIN("";"", TRUE, FILTER(CID!$B$2:$B$14794, CID!B350=CID!$D$2:$D$14794))"),"D70X")</f>
        <v>D70X</v>
      </c>
      <c r="B350" s="12" t="str">
        <f>IFERROR(__xludf.DUMMYFUNCTION("TEXTJOIN(""; "", TRUE, FILTER(CID!B350:B14794, REGEXMATCH(CID!D350:D14794, TEXTJOIN(""|"", TRUE, SPLIT(A350, "";"")))))"),"#N/A")</f>
        <v>#N/A</v>
      </c>
    </row>
    <row r="351">
      <c r="A351" s="12" t="str">
        <f>IFERROR(__xludf.DUMMYFUNCTION("TEXTJOIN("";"", TRUE, FILTER(CID!$B$2:$B$14794, CID!B351=CID!$D$2:$D$14794))"),"D71X")</f>
        <v>D71X</v>
      </c>
      <c r="B351" s="12" t="str">
        <f>IFERROR(__xludf.DUMMYFUNCTION("TEXTJOIN(""; "", TRUE, FILTER(CID!B351:B14794, REGEXMATCH(CID!D351:D14794, TEXTJOIN(""|"", TRUE, SPLIT(A351, "";"")))))"),"#N/A")</f>
        <v>#N/A</v>
      </c>
    </row>
    <row r="352">
      <c r="A352" s="12" t="str">
        <f>IFERROR(__xludf.DUMMYFUNCTION("TEXTJOIN("";"", TRUE, FILTER(CID!$B$2:$B$14794, CID!B352=CID!$D$2:$D$14794))"),"D720;D721;D728;D729")</f>
        <v>D720;D721;D728;D729</v>
      </c>
      <c r="B352" s="12" t="str">
        <f>IFERROR(__xludf.DUMMYFUNCTION("TEXTJOIN(""; "", TRUE, FILTER(CID!B352:B14794, REGEXMATCH(CID!D352:D14794, TEXTJOIN(""|"", TRUE, SPLIT(A352, "";"")))))"),"#N/A")</f>
        <v>#N/A</v>
      </c>
    </row>
    <row r="353">
      <c r="A353" s="12" t="str">
        <f>IFERROR(__xludf.DUMMYFUNCTION("TEXTJOIN("";"", TRUE, FILTER(CID!$B$2:$B$14794, CID!B353=CID!$D$2:$D$14794))"),"D730;D731;D732;D733;D734;D735;D738;D739")</f>
        <v>D730;D731;D732;D733;D734;D735;D738;D739</v>
      </c>
      <c r="B353" s="12" t="str">
        <f>IFERROR(__xludf.DUMMYFUNCTION("TEXTJOIN(""; "", TRUE, FILTER(CID!B353:B14794, REGEXMATCH(CID!D353:D14794, TEXTJOIN(""|"", TRUE, SPLIT(A353, "";"")))))"),"#N/A")</f>
        <v>#N/A</v>
      </c>
    </row>
    <row r="354">
      <c r="A354" s="12" t="str">
        <f>IFERROR(__xludf.DUMMYFUNCTION("TEXTJOIN("";"", TRUE, FILTER(CID!$B$2:$B$14794, CID!B354=CID!$D$2:$D$14794))"),"D740;D748;D749")</f>
        <v>D740;D748;D749</v>
      </c>
      <c r="B354" s="12" t="str">
        <f>IFERROR(__xludf.DUMMYFUNCTION("TEXTJOIN(""; "", TRUE, FILTER(CID!B354:B14794, REGEXMATCH(CID!D354:D14794, TEXTJOIN(""|"", TRUE, SPLIT(A354, "";"")))))"),"#N/A")</f>
        <v>#N/A</v>
      </c>
    </row>
    <row r="355">
      <c r="A355" s="12" t="str">
        <f>IFERROR(__xludf.DUMMYFUNCTION("TEXTJOIN("";"", TRUE, FILTER(CID!$B$2:$B$14794, CID!B355=CID!$D$2:$D$14794))"),"D750;D751;D752;D758;D759")</f>
        <v>D750;D751;D752;D758;D759</v>
      </c>
      <c r="B355" s="12" t="str">
        <f>IFERROR(__xludf.DUMMYFUNCTION("TEXTJOIN(""; "", TRUE, FILTER(CID!B355:B14794, REGEXMATCH(CID!D355:D14794, TEXTJOIN(""|"", TRUE, SPLIT(A355, "";"")))))"),"#N/A")</f>
        <v>#N/A</v>
      </c>
    </row>
    <row r="356">
      <c r="A356" s="12" t="str">
        <f>IFERROR(__xludf.DUMMYFUNCTION("TEXTJOIN("";"", TRUE, FILTER(CID!$B$2:$B$14794, CID!B356=CID!$D$2:$D$14794))"),"D760;D761;D762;D763")</f>
        <v>D760;D761;D762;D763</v>
      </c>
      <c r="B356" s="12" t="str">
        <f>IFERROR(__xludf.DUMMYFUNCTION("TEXTJOIN(""; "", TRUE, FILTER(CID!B356:B14794, REGEXMATCH(CID!D356:D14794, TEXTJOIN(""|"", TRUE, SPLIT(A356, "";"")))))"),"#N/A")</f>
        <v>#N/A</v>
      </c>
    </row>
    <row r="357">
      <c r="A357" s="12" t="str">
        <f>IFERROR(__xludf.DUMMYFUNCTION("TEXTJOIN("";"", TRUE, FILTER(CID!$B$2:$B$14794, CID!B357=CID!$D$2:$D$14794))"),"D77X")</f>
        <v>D77X</v>
      </c>
      <c r="B357" s="12" t="str">
        <f>IFERROR(__xludf.DUMMYFUNCTION("TEXTJOIN(""; "", TRUE, FILTER(CID!B357:B14794, REGEXMATCH(CID!D357:D14794, TEXTJOIN(""|"", TRUE, SPLIT(A357, "";"")))))"),"#N/A")</f>
        <v>#N/A</v>
      </c>
    </row>
    <row r="358">
      <c r="A358" s="12" t="str">
        <f>IFERROR(__xludf.DUMMYFUNCTION("TEXTJOIN("";"", TRUE, FILTER(CID!$B$2:$B$14794, CID!B358=CID!$D$2:$D$14794))"),"D800;D801;D802;D803;D804;D805;D806;D807;D808;D809")</f>
        <v>D800;D801;D802;D803;D804;D805;D806;D807;D808;D809</v>
      </c>
      <c r="B358" s="12" t="str">
        <f>IFERROR(__xludf.DUMMYFUNCTION("TEXTJOIN(""; "", TRUE, FILTER(CID!B358:B14794, REGEXMATCH(CID!D358:D14794, TEXTJOIN(""|"", TRUE, SPLIT(A358, "";"")))))"),"#N/A")</f>
        <v>#N/A</v>
      </c>
    </row>
    <row r="359">
      <c r="A359" s="12" t="str">
        <f>IFERROR(__xludf.DUMMYFUNCTION("TEXTJOIN("";"", TRUE, FILTER(CID!$B$2:$B$14794, CID!B359=CID!$D$2:$D$14794))"),"D810;D811;D812;D813;D814;D815;D816;D817;D818;D819")</f>
        <v>D810;D811;D812;D813;D814;D815;D816;D817;D818;D819</v>
      </c>
      <c r="B359" s="12" t="str">
        <f>IFERROR(__xludf.DUMMYFUNCTION("TEXTJOIN(""; "", TRUE, FILTER(CID!B359:B14794, REGEXMATCH(CID!D359:D14794, TEXTJOIN(""|"", TRUE, SPLIT(A359, "";"")))))"),"#N/A")</f>
        <v>#N/A</v>
      </c>
    </row>
    <row r="360">
      <c r="A360" s="12" t="str">
        <f>IFERROR(__xludf.DUMMYFUNCTION("TEXTJOIN("";"", TRUE, FILTER(CID!$B$2:$B$14794, CID!B360=CID!$D$2:$D$14794))"),"D820;D821;D822;D823;D824;D828;D829")</f>
        <v>D820;D821;D822;D823;D824;D828;D829</v>
      </c>
      <c r="B360" s="12" t="str">
        <f>IFERROR(__xludf.DUMMYFUNCTION("TEXTJOIN(""; "", TRUE, FILTER(CID!B360:B14794, REGEXMATCH(CID!D360:D14794, TEXTJOIN(""|"", TRUE, SPLIT(A360, "";"")))))"),"#N/A")</f>
        <v>#N/A</v>
      </c>
    </row>
    <row r="361">
      <c r="A361" s="12" t="str">
        <f>IFERROR(__xludf.DUMMYFUNCTION("TEXTJOIN("";"", TRUE, FILTER(CID!$B$2:$B$14794, CID!B361=CID!$D$2:$D$14794))"),"D830;D831;D832;D838;D839")</f>
        <v>D830;D831;D832;D838;D839</v>
      </c>
      <c r="B361" s="12" t="str">
        <f>IFERROR(__xludf.DUMMYFUNCTION("TEXTJOIN(""; "", TRUE, FILTER(CID!B361:B14794, REGEXMATCH(CID!D361:D14794, TEXTJOIN(""|"", TRUE, SPLIT(A361, "";"")))))"),"#N/A")</f>
        <v>#N/A</v>
      </c>
    </row>
    <row r="362">
      <c r="A362" s="12" t="str">
        <f>IFERROR(__xludf.DUMMYFUNCTION("TEXTJOIN("";"", TRUE, FILTER(CID!$B$2:$B$14794, CID!B362=CID!$D$2:$D$14794))"),"D840;D841;D848;D849")</f>
        <v>D840;D841;D848;D849</v>
      </c>
      <c r="B362" s="12" t="str">
        <f>IFERROR(__xludf.DUMMYFUNCTION("TEXTJOIN(""; "", TRUE, FILTER(CID!B362:B14794, REGEXMATCH(CID!D362:D14794, TEXTJOIN(""|"", TRUE, SPLIT(A362, "";"")))))"),"#N/A")</f>
        <v>#N/A</v>
      </c>
    </row>
    <row r="363">
      <c r="A363" s="12" t="str">
        <f>IFERROR(__xludf.DUMMYFUNCTION("TEXTJOIN("";"", TRUE, FILTER(CID!$B$2:$B$14794, CID!B363=CID!$D$2:$D$14794))"),"D860;D861;D862;D863;D868;D869")</f>
        <v>D860;D861;D862;D863;D868;D869</v>
      </c>
      <c r="B363" s="12" t="str">
        <f>IFERROR(__xludf.DUMMYFUNCTION("TEXTJOIN(""; "", TRUE, FILTER(CID!B363:B14794, REGEXMATCH(CID!D363:D14794, TEXTJOIN(""|"", TRUE, SPLIT(A363, "";"")))))"),"#N/A")</f>
        <v>#N/A</v>
      </c>
    </row>
    <row r="364">
      <c r="A364" s="12" t="str">
        <f>IFERROR(__xludf.DUMMYFUNCTION("TEXTJOIN("";"", TRUE, FILTER(CID!$B$2:$B$14794, CID!B364=CID!$D$2:$D$14794))"),"D890;D891;D892;D898;D899")</f>
        <v>D890;D891;D892;D898;D899</v>
      </c>
      <c r="B364" s="12" t="str">
        <f>IFERROR(__xludf.DUMMYFUNCTION("TEXTJOIN(""; "", TRUE, FILTER(CID!B364:B14794, REGEXMATCH(CID!D364:D14794, TEXTJOIN(""|"", TRUE, SPLIT(A364, "";"")))))"),"#N/A")</f>
        <v>#N/A</v>
      </c>
    </row>
    <row r="365">
      <c r="A365" s="12" t="str">
        <f>IFERROR(__xludf.DUMMYFUNCTION("TEXTJOIN("";"", TRUE, FILTER(CID!$B$2:$B$14794, CID!B365=CID!$D$2:$D$14794))"),"E000;E001;E002;E009")</f>
        <v>E000;E001;E002;E009</v>
      </c>
      <c r="B365" s="12" t="str">
        <f>IFERROR(__xludf.DUMMYFUNCTION("TEXTJOIN(""; "", TRUE, FILTER(CID!B365:B14794, REGEXMATCH(CID!D365:D14794, TEXTJOIN(""|"", TRUE, SPLIT(A365, "";"")))))"),"#N/A")</f>
        <v>#N/A</v>
      </c>
    </row>
    <row r="366">
      <c r="A366" s="12" t="str">
        <f>IFERROR(__xludf.DUMMYFUNCTION("TEXTJOIN("";"", TRUE, FILTER(CID!$B$2:$B$14794, CID!B366=CID!$D$2:$D$14794))"),"E010;E011;E012;E018")</f>
        <v>E010;E011;E012;E018</v>
      </c>
      <c r="B366" s="12" t="str">
        <f>IFERROR(__xludf.DUMMYFUNCTION("TEXTJOIN(""; "", TRUE, FILTER(CID!B366:B14794, REGEXMATCH(CID!D366:D14794, TEXTJOIN(""|"", TRUE, SPLIT(A366, "";"")))))"),"#N/A")</f>
        <v>#N/A</v>
      </c>
    </row>
    <row r="367">
      <c r="A367" s="12" t="str">
        <f>IFERROR(__xludf.DUMMYFUNCTION("TEXTJOIN("";"", TRUE, FILTER(CID!$B$2:$B$14794, CID!B367=CID!$D$2:$D$14794))"),"E02X")</f>
        <v>E02X</v>
      </c>
      <c r="B367" s="12" t="str">
        <f>IFERROR(__xludf.DUMMYFUNCTION("TEXTJOIN(""; "", TRUE, FILTER(CID!B367:B14794, REGEXMATCH(CID!D367:D14794, TEXTJOIN(""|"", TRUE, SPLIT(A367, "";"")))))"),"#N/A")</f>
        <v>#N/A</v>
      </c>
    </row>
    <row r="368">
      <c r="A368" s="12" t="str">
        <f>IFERROR(__xludf.DUMMYFUNCTION("TEXTJOIN("";"", TRUE, FILTER(CID!$B$2:$B$14794, CID!B368=CID!$D$2:$D$14794))"),"E030;E031;E032;E033;E034;E035;E038;E039")</f>
        <v>E030;E031;E032;E033;E034;E035;E038;E039</v>
      </c>
      <c r="B368" s="12" t="str">
        <f>IFERROR(__xludf.DUMMYFUNCTION("TEXTJOIN(""; "", TRUE, FILTER(CID!B368:B14794, REGEXMATCH(CID!D368:D14794, TEXTJOIN(""|"", TRUE, SPLIT(A368, "";"")))))"),"#N/A")</f>
        <v>#N/A</v>
      </c>
    </row>
    <row r="369">
      <c r="A369" s="12" t="str">
        <f>IFERROR(__xludf.DUMMYFUNCTION("TEXTJOIN("";"", TRUE, FILTER(CID!$B$2:$B$14794, CID!B369=CID!$D$2:$D$14794))"),"E040;E041;E042;E048;E049")</f>
        <v>E040;E041;E042;E048;E049</v>
      </c>
      <c r="B369" s="12" t="str">
        <f>IFERROR(__xludf.DUMMYFUNCTION("TEXTJOIN(""; "", TRUE, FILTER(CID!B369:B14794, REGEXMATCH(CID!D369:D14794, TEXTJOIN(""|"", TRUE, SPLIT(A369, "";"")))))"),"#N/A")</f>
        <v>#N/A</v>
      </c>
    </row>
    <row r="370">
      <c r="A370" s="12" t="str">
        <f>IFERROR(__xludf.DUMMYFUNCTION("TEXTJOIN("";"", TRUE, FILTER(CID!$B$2:$B$14794, CID!B370=CID!$D$2:$D$14794))"),"E050;E051;E052;E053;E054;E055;E058;E059")</f>
        <v>E050;E051;E052;E053;E054;E055;E058;E059</v>
      </c>
      <c r="B370" s="12" t="str">
        <f>IFERROR(__xludf.DUMMYFUNCTION("TEXTJOIN(""; "", TRUE, FILTER(CID!B370:B14794, REGEXMATCH(CID!D370:D14794, TEXTJOIN(""|"", TRUE, SPLIT(A370, "";"")))))"),"#N/A")</f>
        <v>#N/A</v>
      </c>
    </row>
    <row r="371">
      <c r="A371" s="12" t="str">
        <f>IFERROR(__xludf.DUMMYFUNCTION("TEXTJOIN("";"", TRUE, FILTER(CID!$B$2:$B$14794, CID!B371=CID!$D$2:$D$14794))"),"E060;E061;E062;E063;E064;E065;E069")</f>
        <v>E060;E061;E062;E063;E064;E065;E069</v>
      </c>
      <c r="B371" s="12" t="str">
        <f>IFERROR(__xludf.DUMMYFUNCTION("TEXTJOIN(""; "", TRUE, FILTER(CID!B371:B14794, REGEXMATCH(CID!D371:D14794, TEXTJOIN(""|"", TRUE, SPLIT(A371, "";"")))))"),"#N/A")</f>
        <v>#N/A</v>
      </c>
    </row>
    <row r="372">
      <c r="A372" s="12" t="str">
        <f>IFERROR(__xludf.DUMMYFUNCTION("TEXTJOIN("";"", TRUE, FILTER(CID!$B$2:$B$14794, CID!B372=CID!$D$2:$D$14794))"),"E070;E071;E078;E079")</f>
        <v>E070;E071;E078;E079</v>
      </c>
      <c r="B372" s="12" t="str">
        <f>IFERROR(__xludf.DUMMYFUNCTION("TEXTJOIN(""; "", TRUE, FILTER(CID!B372:B14794, REGEXMATCH(CID!D372:D14794, TEXTJOIN(""|"", TRUE, SPLIT(A372, "";"")))))"),"#N/A")</f>
        <v>#N/A</v>
      </c>
    </row>
    <row r="373">
      <c r="A373" s="12" t="str">
        <f>IFERROR(__xludf.DUMMYFUNCTION("TEXTJOIN("";"", TRUE, FILTER(CID!$B$2:$B$14794, CID!B373=CID!$D$2:$D$14794))"),"E100;E101;E102;E103;E104;E105;E106;E107;E108;E109")</f>
        <v>E100;E101;E102;E103;E104;E105;E106;E107;E108;E109</v>
      </c>
      <c r="B373" s="12" t="str">
        <f>IFERROR(__xludf.DUMMYFUNCTION("TEXTJOIN(""; "", TRUE, FILTER(CID!B373:B14794, REGEXMATCH(CID!D373:D14794, TEXTJOIN(""|"", TRUE, SPLIT(A373, "";"")))))"),"#N/A")</f>
        <v>#N/A</v>
      </c>
    </row>
    <row r="374">
      <c r="A374" s="12" t="str">
        <f>IFERROR(__xludf.DUMMYFUNCTION("TEXTJOIN("";"", TRUE, FILTER(CID!$B$2:$B$14794, CID!B374=CID!$D$2:$D$14794))"),"E110;E111;E112;E113;E114;E115;E116;E117;E118;E119")</f>
        <v>E110;E111;E112;E113;E114;E115;E116;E117;E118;E119</v>
      </c>
      <c r="B374" s="12" t="str">
        <f>IFERROR(__xludf.DUMMYFUNCTION("TEXTJOIN(""; "", TRUE, FILTER(CID!B374:B14794, REGEXMATCH(CID!D374:D14794, TEXTJOIN(""|"", TRUE, SPLIT(A374, "";"")))))"),"#N/A")</f>
        <v>#N/A</v>
      </c>
    </row>
    <row r="375">
      <c r="A375" s="12" t="str">
        <f>IFERROR(__xludf.DUMMYFUNCTION("TEXTJOIN("";"", TRUE, FILTER(CID!$B$2:$B$14794, CID!B375=CID!$D$2:$D$14794))"),"E120;E121;E122;E123;E124;E125;E126;E127;E128;E129")</f>
        <v>E120;E121;E122;E123;E124;E125;E126;E127;E128;E129</v>
      </c>
      <c r="B375" s="12" t="str">
        <f>IFERROR(__xludf.DUMMYFUNCTION("TEXTJOIN(""; "", TRUE, FILTER(CID!B375:B14794, REGEXMATCH(CID!D375:D14794, TEXTJOIN(""|"", TRUE, SPLIT(A375, "";"")))))"),"#N/A")</f>
        <v>#N/A</v>
      </c>
    </row>
    <row r="376">
      <c r="A376" s="12" t="str">
        <f>IFERROR(__xludf.DUMMYFUNCTION("TEXTJOIN("";"", TRUE, FILTER(CID!$B$2:$B$14794, CID!B376=CID!$D$2:$D$14794))"),"E130;E131;E132;E133;E134;E135;E136;E137;E138;E139")</f>
        <v>E130;E131;E132;E133;E134;E135;E136;E137;E138;E139</v>
      </c>
      <c r="B376" s="12" t="str">
        <f>IFERROR(__xludf.DUMMYFUNCTION("TEXTJOIN(""; "", TRUE, FILTER(CID!B376:B14794, REGEXMATCH(CID!D376:D14794, TEXTJOIN(""|"", TRUE, SPLIT(A376, "";"")))))"),"#N/A")</f>
        <v>#N/A</v>
      </c>
    </row>
    <row r="377">
      <c r="A377" s="12" t="str">
        <f>IFERROR(__xludf.DUMMYFUNCTION("TEXTJOIN("";"", TRUE, FILTER(CID!$B$2:$B$14794, CID!B377=CID!$D$2:$D$14794))"),"E140;E141;E142;E143;E144;E145;E146;E147;E148;E149")</f>
        <v>E140;E141;E142;E143;E144;E145;E146;E147;E148;E149</v>
      </c>
      <c r="B377" s="12" t="str">
        <f>IFERROR(__xludf.DUMMYFUNCTION("TEXTJOIN(""; "", TRUE, FILTER(CID!B377:B14794, REGEXMATCH(CID!D377:D14794, TEXTJOIN(""|"", TRUE, SPLIT(A377, "";"")))))"),"#N/A")</f>
        <v>#N/A</v>
      </c>
    </row>
    <row r="378">
      <c r="A378" s="12" t="str">
        <f>IFERROR(__xludf.DUMMYFUNCTION("TEXTJOIN("";"", TRUE, FILTER(CID!$B$2:$B$14794, CID!B378=CID!$D$2:$D$14794))"),"E15X")</f>
        <v>E15X</v>
      </c>
      <c r="B378" s="12" t="str">
        <f>IFERROR(__xludf.DUMMYFUNCTION("TEXTJOIN(""; "", TRUE, FILTER(CID!B378:B14794, REGEXMATCH(CID!D378:D14794, TEXTJOIN(""|"", TRUE, SPLIT(A378, "";"")))))"),"#N/A")</f>
        <v>#N/A</v>
      </c>
    </row>
    <row r="379">
      <c r="A379" s="12" t="str">
        <f>IFERROR(__xludf.DUMMYFUNCTION("TEXTJOIN("";"", TRUE, FILTER(CID!$B$2:$B$14794, CID!B379=CID!$D$2:$D$14794))"),"E160;E161;E162;E163;E164;E168;E169")</f>
        <v>E160;E161;E162;E163;E164;E168;E169</v>
      </c>
      <c r="B379" s="12" t="str">
        <f>IFERROR(__xludf.DUMMYFUNCTION("TEXTJOIN(""; "", TRUE, FILTER(CID!B379:B14794, REGEXMATCH(CID!D379:D14794, TEXTJOIN(""|"", TRUE, SPLIT(A379, "";"")))))"),"#N/A")</f>
        <v>#N/A</v>
      </c>
    </row>
    <row r="380">
      <c r="A380" s="12" t="str">
        <f>IFERROR(__xludf.DUMMYFUNCTION("TEXTJOIN("";"", TRUE, FILTER(CID!$B$2:$B$14794, CID!B380=CID!$D$2:$D$14794))"),"E200;E201;E208;E209")</f>
        <v>E200;E201;E208;E209</v>
      </c>
      <c r="B380" s="12" t="str">
        <f>IFERROR(__xludf.DUMMYFUNCTION("TEXTJOIN(""; "", TRUE, FILTER(CID!B380:B14794, REGEXMATCH(CID!D380:D14794, TEXTJOIN(""|"", TRUE, SPLIT(A380, "";"")))))"),"#N/A")</f>
        <v>#N/A</v>
      </c>
    </row>
    <row r="381">
      <c r="A381" s="12" t="str">
        <f>IFERROR(__xludf.DUMMYFUNCTION("TEXTJOIN("";"", TRUE, FILTER(CID!$B$2:$B$14794, CID!B381=CID!$D$2:$D$14794))"),"E210;E211;E212;E213;E214;E215")</f>
        <v>E210;E211;E212;E213;E214;E215</v>
      </c>
      <c r="B381" s="12" t="str">
        <f>IFERROR(__xludf.DUMMYFUNCTION("TEXTJOIN(""; "", TRUE, FILTER(CID!B381:B14794, REGEXMATCH(CID!D381:D14794, TEXTJOIN(""|"", TRUE, SPLIT(A381, "";"")))))"),"#N/A")</f>
        <v>#N/A</v>
      </c>
    </row>
    <row r="382">
      <c r="A382" s="12" t="str">
        <f>IFERROR(__xludf.DUMMYFUNCTION("TEXTJOIN("";"", TRUE, FILTER(CID!$B$2:$B$14794, CID!B382=CID!$D$2:$D$14794))"),"E220;E221;E222;E228;E229")</f>
        <v>E220;E221;E222;E228;E229</v>
      </c>
      <c r="B382" s="12" t="str">
        <f>IFERROR(__xludf.DUMMYFUNCTION("TEXTJOIN(""; "", TRUE, FILTER(CID!B382:B14794, REGEXMATCH(CID!D382:D14794, TEXTJOIN(""|"", TRUE, SPLIT(A382, "";"")))))"),"#N/A")</f>
        <v>#N/A</v>
      </c>
    </row>
    <row r="383">
      <c r="A383" s="12" t="str">
        <f>IFERROR(__xludf.DUMMYFUNCTION("TEXTJOIN("";"", TRUE, FILTER(CID!$B$2:$B$14794, CID!B383=CID!$D$2:$D$14794))"),"E230;E231;E232;E233;E236;E237")</f>
        <v>E230;E231;E232;E233;E236;E237</v>
      </c>
      <c r="B383" s="12" t="str">
        <f>IFERROR(__xludf.DUMMYFUNCTION("TEXTJOIN(""; "", TRUE, FILTER(CID!B383:B14794, REGEXMATCH(CID!D383:D14794, TEXTJOIN(""|"", TRUE, SPLIT(A383, "";"")))))"),"#N/A")</f>
        <v>#N/A</v>
      </c>
    </row>
    <row r="384">
      <c r="A384" s="12" t="str">
        <f>IFERROR(__xludf.DUMMYFUNCTION("TEXTJOIN("";"", TRUE, FILTER(CID!$B$2:$B$14794, CID!B384=CID!$D$2:$D$14794))"),"E240;E241;E242;E243;E244;E248;E249")</f>
        <v>E240;E241;E242;E243;E244;E248;E249</v>
      </c>
      <c r="B384" s="12" t="str">
        <f>IFERROR(__xludf.DUMMYFUNCTION("TEXTJOIN(""; "", TRUE, FILTER(CID!B384:B14794, REGEXMATCH(CID!D384:D14794, TEXTJOIN(""|"", TRUE, SPLIT(A384, "";"")))))"),"#N/A")</f>
        <v>#N/A</v>
      </c>
    </row>
    <row r="385">
      <c r="A385" s="12" t="str">
        <f>IFERROR(__xludf.DUMMYFUNCTION("TEXTJOIN("";"", TRUE, FILTER(CID!$B$2:$B$14794, CID!B385=CID!$D$2:$D$14794))"),"E250;E258;E259")</f>
        <v>E250;E258;E259</v>
      </c>
      <c r="B385" s="12" t="str">
        <f>IFERROR(__xludf.DUMMYFUNCTION("TEXTJOIN(""; "", TRUE, FILTER(CID!B385:B14794, REGEXMATCH(CID!D385:D14794, TEXTJOIN(""|"", TRUE, SPLIT(A385, "";"")))))"),"#N/A")</f>
        <v>#N/A</v>
      </c>
    </row>
    <row r="386">
      <c r="A386" s="12" t="str">
        <f>IFERROR(__xludf.DUMMYFUNCTION("TEXTJOIN("";"", TRUE, FILTER(CID!$B$2:$B$14794, CID!B386=CID!$D$2:$D$14794))"),"E260;E261;E268;E269")</f>
        <v>E260;E261;E268;E269</v>
      </c>
      <c r="B386" s="12" t="str">
        <f>IFERROR(__xludf.DUMMYFUNCTION("TEXTJOIN(""; "", TRUE, FILTER(CID!B386:B14794, REGEXMATCH(CID!D386:D14794, TEXTJOIN(""|"", TRUE, SPLIT(A386, "";"")))))"),"#N/A")</f>
        <v>#N/A</v>
      </c>
    </row>
    <row r="387">
      <c r="A387" s="12" t="str">
        <f>IFERROR(__xludf.DUMMYFUNCTION("TEXTJOIN("";"", TRUE, FILTER(CID!$B$2:$B$14794, CID!B387=CID!$D$2:$D$14794))"),"E270;E271;E272;E273;E274;E275;E278;E279")</f>
        <v>E270;E271;E272;E273;E274;E275;E278;E279</v>
      </c>
      <c r="B387" s="12" t="str">
        <f>IFERROR(__xludf.DUMMYFUNCTION("TEXTJOIN(""; "", TRUE, FILTER(CID!B387:B14794, REGEXMATCH(CID!D387:D14794, TEXTJOIN(""|"", TRUE, SPLIT(A387, "";"")))))"),"#N/A")</f>
        <v>#N/A</v>
      </c>
    </row>
    <row r="388">
      <c r="A388" s="12" t="str">
        <f>IFERROR(__xludf.DUMMYFUNCTION("TEXTJOIN("";"", TRUE, FILTER(CID!$B$2:$B$14794, CID!B388=CID!$D$2:$D$14794))"),"E280;E281;E282;E283;E288;E289")</f>
        <v>E280;E281;E282;E283;E288;E289</v>
      </c>
      <c r="B388" s="12" t="str">
        <f>IFERROR(__xludf.DUMMYFUNCTION("TEXTJOIN(""; "", TRUE, FILTER(CID!B388:B14794, REGEXMATCH(CID!D388:D14794, TEXTJOIN(""|"", TRUE, SPLIT(A388, "";"")))))"),"#N/A")</f>
        <v>#N/A</v>
      </c>
    </row>
    <row r="389">
      <c r="A389" s="12" t="str">
        <f>IFERROR(__xludf.DUMMYFUNCTION("TEXTJOIN("";"", TRUE, FILTER(CID!$B$2:$B$14794, CID!B389=CID!$D$2:$D$14794))"),"E290;E291;E298;E299")</f>
        <v>E290;E291;E298;E299</v>
      </c>
      <c r="B389" s="12" t="str">
        <f>IFERROR(__xludf.DUMMYFUNCTION("TEXTJOIN(""; "", TRUE, FILTER(CID!B389:B14794, REGEXMATCH(CID!D389:D14794, TEXTJOIN(""|"", TRUE, SPLIT(A389, "";"")))))"),"#N/A")</f>
        <v>#N/A</v>
      </c>
    </row>
    <row r="390">
      <c r="A390" s="12" t="str">
        <f>IFERROR(__xludf.DUMMYFUNCTION("TEXTJOIN("";"", TRUE, FILTER(CID!$B$2:$B$14794, CID!B390=CID!$D$2:$D$14794))"),"E300;E301;E308;E309")</f>
        <v>E300;E301;E308;E309</v>
      </c>
      <c r="B390" s="12" t="str">
        <f>IFERROR(__xludf.DUMMYFUNCTION("TEXTJOIN(""; "", TRUE, FILTER(CID!B390:B14794, REGEXMATCH(CID!D390:D14794, TEXTJOIN(""|"", TRUE, SPLIT(A390, "";"")))))"),"#N/A")</f>
        <v>#N/A</v>
      </c>
    </row>
    <row r="391">
      <c r="A391" s="12" t="str">
        <f>IFERROR(__xludf.DUMMYFUNCTION("TEXTJOIN("";"", TRUE, FILTER(CID!$B$2:$B$14794, CID!B391=CID!$D$2:$D$14794))"),"E310;E311;E318;E319")</f>
        <v>E310;E311;E318;E319</v>
      </c>
      <c r="B391" s="12" t="str">
        <f>IFERROR(__xludf.DUMMYFUNCTION("TEXTJOIN(""; "", TRUE, FILTER(CID!B391:B14794, REGEXMATCH(CID!D391:D14794, TEXTJOIN(""|"", TRUE, SPLIT(A391, "";"")))))"),"#N/A")</f>
        <v>#N/A</v>
      </c>
    </row>
    <row r="392">
      <c r="A392" s="12" t="str">
        <f>IFERROR(__xludf.DUMMYFUNCTION("TEXTJOIN("";"", TRUE, FILTER(CID!$B$2:$B$14794, CID!B392=CID!$D$2:$D$14794))"),"E320;E321;E328;E329")</f>
        <v>E320;E321;E328;E329</v>
      </c>
      <c r="B392" s="12" t="str">
        <f>IFERROR(__xludf.DUMMYFUNCTION("TEXTJOIN(""; "", TRUE, FILTER(CID!B392:B14794, REGEXMATCH(CID!D392:D14794, TEXTJOIN(""|"", TRUE, SPLIT(A392, "";"")))))"),"#N/A")</f>
        <v>#N/A</v>
      </c>
    </row>
    <row r="393">
      <c r="A393" s="12" t="str">
        <f>IFERROR(__xludf.DUMMYFUNCTION("TEXTJOIN("";"", TRUE, FILTER(CID!$B$2:$B$14794, CID!B393=CID!$D$2:$D$14794))"),"E340;E341;E342;E343;E344;E345;E348;E349")</f>
        <v>E340;E341;E342;E343;E344;E345;E348;E349</v>
      </c>
      <c r="B393" s="12" t="str">
        <f>IFERROR(__xludf.DUMMYFUNCTION("TEXTJOIN(""; "", TRUE, FILTER(CID!B393:B14794, REGEXMATCH(CID!D393:D14794, TEXTJOIN(""|"", TRUE, SPLIT(A393, "";"")))))"),"#N/A")</f>
        <v>#N/A</v>
      </c>
    </row>
    <row r="394">
      <c r="A394" s="12" t="str">
        <f>IFERROR(__xludf.DUMMYFUNCTION("TEXTJOIN("";"", TRUE, FILTER(CID!$B$2:$B$14794, CID!B394=CID!$D$2:$D$14794))"),"E350;E351;E358")</f>
        <v>E350;E351;E358</v>
      </c>
      <c r="B394" s="12" t="str">
        <f>IFERROR(__xludf.DUMMYFUNCTION("TEXTJOIN(""; "", TRUE, FILTER(CID!B394:B14794, REGEXMATCH(CID!D394:D14794, TEXTJOIN(""|"", TRUE, SPLIT(A394, "";"")))))"),"#N/A")</f>
        <v>#N/A</v>
      </c>
    </row>
    <row r="395">
      <c r="A395" s="12" t="str">
        <f>IFERROR(__xludf.DUMMYFUNCTION("TEXTJOIN("";"", TRUE, FILTER(CID!$B$2:$B$14794, CID!B395=CID!$D$2:$D$14794))"),"E40X")</f>
        <v>E40X</v>
      </c>
      <c r="B395" s="12" t="str">
        <f>IFERROR(__xludf.DUMMYFUNCTION("TEXTJOIN(""; "", TRUE, FILTER(CID!B395:B14794, REGEXMATCH(CID!D395:D14794, TEXTJOIN(""|"", TRUE, SPLIT(A395, "";"")))))"),"#N/A")</f>
        <v>#N/A</v>
      </c>
    </row>
    <row r="396">
      <c r="A396" s="12" t="str">
        <f>IFERROR(__xludf.DUMMYFUNCTION("TEXTJOIN("";"", TRUE, FILTER(CID!$B$2:$B$14794, CID!B396=CID!$D$2:$D$14794))"),"E41X")</f>
        <v>E41X</v>
      </c>
      <c r="B396" s="12" t="str">
        <f>IFERROR(__xludf.DUMMYFUNCTION("TEXTJOIN(""; "", TRUE, FILTER(CID!B396:B14794, REGEXMATCH(CID!D396:D14794, TEXTJOIN(""|"", TRUE, SPLIT(A396, "";"")))))"),"#N/A")</f>
        <v>#N/A</v>
      </c>
    </row>
    <row r="397">
      <c r="A397" s="12" t="str">
        <f>IFERROR(__xludf.DUMMYFUNCTION("TEXTJOIN("";"", TRUE, FILTER(CID!$B$2:$B$14794, CID!B397=CID!$D$2:$D$14794))"),"E42X")</f>
        <v>E42X</v>
      </c>
      <c r="B397" s="12" t="str">
        <f>IFERROR(__xludf.DUMMYFUNCTION("TEXTJOIN(""; "", TRUE, FILTER(CID!B397:B14794, REGEXMATCH(CID!D397:D14794, TEXTJOIN(""|"", TRUE, SPLIT(A397, "";"")))))"),"#N/A")</f>
        <v>#N/A</v>
      </c>
    </row>
    <row r="398">
      <c r="A398" s="12" t="str">
        <f>IFERROR(__xludf.DUMMYFUNCTION("TEXTJOIN("";"", TRUE, FILTER(CID!$B$2:$B$14794, CID!B398=CID!$D$2:$D$14794))"),"E43X")</f>
        <v>E43X</v>
      </c>
      <c r="B398" s="12" t="str">
        <f>IFERROR(__xludf.DUMMYFUNCTION("TEXTJOIN(""; "", TRUE, FILTER(CID!B398:B14794, REGEXMATCH(CID!D398:D14794, TEXTJOIN(""|"", TRUE, SPLIT(A398, "";"")))))"),"#N/A")</f>
        <v>#N/A</v>
      </c>
    </row>
    <row r="399">
      <c r="A399" s="12" t="str">
        <f>IFERROR(__xludf.DUMMYFUNCTION("TEXTJOIN("";"", TRUE, FILTER(CID!$B$2:$B$14794, CID!B399=CID!$D$2:$D$14794))"),"E440;E441")</f>
        <v>E440;E441</v>
      </c>
      <c r="B399" s="12" t="str">
        <f>IFERROR(__xludf.DUMMYFUNCTION("TEXTJOIN(""; "", TRUE, FILTER(CID!B399:B14794, REGEXMATCH(CID!D399:D14794, TEXTJOIN(""|"", TRUE, SPLIT(A399, "";"")))))"),"#N/A")</f>
        <v>#N/A</v>
      </c>
    </row>
    <row r="400">
      <c r="A400" s="12" t="str">
        <f>IFERROR(__xludf.DUMMYFUNCTION("TEXTJOIN("";"", TRUE, FILTER(CID!$B$2:$B$14794, CID!B400=CID!$D$2:$D$14794))"),"E45X")</f>
        <v>E45X</v>
      </c>
      <c r="B400" s="12" t="str">
        <f>IFERROR(__xludf.DUMMYFUNCTION("TEXTJOIN(""; "", TRUE, FILTER(CID!B400:B14794, REGEXMATCH(CID!D400:D14794, TEXTJOIN(""|"", TRUE, SPLIT(A400, "";"")))))"),"#N/A")</f>
        <v>#N/A</v>
      </c>
    </row>
    <row r="401">
      <c r="A401" s="12" t="str">
        <f>IFERROR(__xludf.DUMMYFUNCTION("TEXTJOIN("";"", TRUE, FILTER(CID!$B$2:$B$14794, CID!B401=CID!$D$2:$D$14794))"),"E46X")</f>
        <v>E46X</v>
      </c>
      <c r="B401" s="12" t="str">
        <f>IFERROR(__xludf.DUMMYFUNCTION("TEXTJOIN(""; "", TRUE, FILTER(CID!B401:B14794, REGEXMATCH(CID!D401:D14794, TEXTJOIN(""|"", TRUE, SPLIT(A401, "";"")))))"),"#N/A")</f>
        <v>#N/A</v>
      </c>
    </row>
    <row r="402">
      <c r="A402" s="12" t="str">
        <f>IFERROR(__xludf.DUMMYFUNCTION("TEXTJOIN("";"", TRUE, FILTER(CID!$B$2:$B$14794, CID!B402=CID!$D$2:$D$14794))"),"E500;E501;E502;E503;E504;E505;E506;E507;E508;E509")</f>
        <v>E500;E501;E502;E503;E504;E505;E506;E507;E508;E509</v>
      </c>
      <c r="B402" s="12" t="str">
        <f>IFERROR(__xludf.DUMMYFUNCTION("TEXTJOIN(""; "", TRUE, FILTER(CID!B402:B14794, REGEXMATCH(CID!D402:D14794, TEXTJOIN(""|"", TRUE, SPLIT(A402, "";"")))))"),"#N/A")</f>
        <v>#N/A</v>
      </c>
    </row>
    <row r="403">
      <c r="A403" s="12" t="str">
        <f>IFERROR(__xludf.DUMMYFUNCTION("TEXTJOIN("";"", TRUE, FILTER(CID!$B$2:$B$14794, CID!B403=CID!$D$2:$D$14794))"),"E511;E512;E518;E519")</f>
        <v>E511;E512;E518;E519</v>
      </c>
      <c r="B403" s="12" t="str">
        <f>IFERROR(__xludf.DUMMYFUNCTION("TEXTJOIN(""; "", TRUE, FILTER(CID!B403:B14794, REGEXMATCH(CID!D403:D14794, TEXTJOIN(""|"", TRUE, SPLIT(A403, "";"")))))"),"#N/A")</f>
        <v>#N/A</v>
      </c>
    </row>
    <row r="404">
      <c r="A404" s="12" t="str">
        <f>IFERROR(__xludf.DUMMYFUNCTION("TEXTJOIN("";"", TRUE, FILTER(CID!$B$2:$B$14794, CID!B404=CID!$D$2:$D$14794))"),"E52X")</f>
        <v>E52X</v>
      </c>
      <c r="B404" s="12" t="str">
        <f>IFERROR(__xludf.DUMMYFUNCTION("TEXTJOIN(""; "", TRUE, FILTER(CID!B404:B14794, REGEXMATCH(CID!D404:D14794, TEXTJOIN(""|"", TRUE, SPLIT(A404, "";"")))))"),"#N/A")</f>
        <v>#N/A</v>
      </c>
    </row>
    <row r="405">
      <c r="A405" s="12" t="str">
        <f>IFERROR(__xludf.DUMMYFUNCTION("TEXTJOIN("";"", TRUE, FILTER(CID!$B$2:$B$14794, CID!B405=CID!$D$2:$D$14794))"),"E530;E531;E538;E539")</f>
        <v>E530;E531;E538;E539</v>
      </c>
      <c r="B405" s="12" t="str">
        <f>IFERROR(__xludf.DUMMYFUNCTION("TEXTJOIN(""; "", TRUE, FILTER(CID!B405:B14794, REGEXMATCH(CID!D405:D14794, TEXTJOIN(""|"", TRUE, SPLIT(A405, "";"")))))"),"#N/A")</f>
        <v>#N/A</v>
      </c>
    </row>
    <row r="406">
      <c r="A406" s="12" t="str">
        <f>IFERROR(__xludf.DUMMYFUNCTION("TEXTJOIN("";"", TRUE, FILTER(CID!$B$2:$B$14794, CID!B406=CID!$D$2:$D$14794))"),"E54X")</f>
        <v>E54X</v>
      </c>
      <c r="B406" s="12" t="str">
        <f>IFERROR(__xludf.DUMMYFUNCTION("TEXTJOIN(""; "", TRUE, FILTER(CID!B406:B14794, REGEXMATCH(CID!D406:D14794, TEXTJOIN(""|"", TRUE, SPLIT(A406, "";"")))))"),"#N/A")</f>
        <v>#N/A</v>
      </c>
    </row>
    <row r="407">
      <c r="A407" s="12" t="str">
        <f>IFERROR(__xludf.DUMMYFUNCTION("TEXTJOIN("";"", TRUE, FILTER(CID!$B$2:$B$14794, CID!B407=CID!$D$2:$D$14794))"),"E550;E559")</f>
        <v>E550;E559</v>
      </c>
      <c r="B407" s="12" t="str">
        <f>IFERROR(__xludf.DUMMYFUNCTION("TEXTJOIN(""; "", TRUE, FILTER(CID!B407:B14794, REGEXMATCH(CID!D407:D14794, TEXTJOIN(""|"", TRUE, SPLIT(A407, "";"")))))"),"#N/A")</f>
        <v>#N/A</v>
      </c>
    </row>
    <row r="408">
      <c r="A408" s="12" t="str">
        <f>IFERROR(__xludf.DUMMYFUNCTION("TEXTJOIN("";"", TRUE, FILTER(CID!$B$2:$B$14794, CID!B408=CID!$D$2:$D$14794))"),"E560;E561;E568;E569")</f>
        <v>E560;E561;E568;E569</v>
      </c>
      <c r="B408" s="12" t="str">
        <f>IFERROR(__xludf.DUMMYFUNCTION("TEXTJOIN(""; "", TRUE, FILTER(CID!B408:B14794, REGEXMATCH(CID!D408:D14794, TEXTJOIN(""|"", TRUE, SPLIT(A408, "";"")))))"),"#N/A")</f>
        <v>#N/A</v>
      </c>
    </row>
    <row r="409">
      <c r="A409" s="12" t="str">
        <f>IFERROR(__xludf.DUMMYFUNCTION("TEXTJOIN("";"", TRUE, FILTER(CID!$B$2:$B$14794, CID!B409=CID!$D$2:$D$14794))"),"E58X")</f>
        <v>E58X</v>
      </c>
      <c r="B409" s="12" t="str">
        <f>IFERROR(__xludf.DUMMYFUNCTION("TEXTJOIN(""; "", TRUE, FILTER(CID!B409:B14794, REGEXMATCH(CID!D409:D14794, TEXTJOIN(""|"", TRUE, SPLIT(A409, "";"")))))"),"#N/A")</f>
        <v>#N/A</v>
      </c>
    </row>
    <row r="410">
      <c r="A410" s="12" t="str">
        <f>IFERROR(__xludf.DUMMYFUNCTION("TEXTJOIN("";"", TRUE, FILTER(CID!$B$2:$B$14794, CID!B410=CID!$D$2:$D$14794))"),"E59X")</f>
        <v>E59X</v>
      </c>
      <c r="B410" s="12" t="str">
        <f>IFERROR(__xludf.DUMMYFUNCTION("TEXTJOIN(""; "", TRUE, FILTER(CID!B410:B14794, REGEXMATCH(CID!D410:D14794, TEXTJOIN(""|"", TRUE, SPLIT(A410, "";"")))))"),"#N/A")</f>
        <v>#N/A</v>
      </c>
    </row>
    <row r="411">
      <c r="A411" s="12" t="str">
        <f>IFERROR(__xludf.DUMMYFUNCTION("TEXTJOIN("";"", TRUE, FILTER(CID!$B$2:$B$14794, CID!B411=CID!$D$2:$D$14794))"),"E60X")</f>
        <v>E60X</v>
      </c>
      <c r="B411" s="12" t="str">
        <f>IFERROR(__xludf.DUMMYFUNCTION("TEXTJOIN(""; "", TRUE, FILTER(CID!B411:B14794, REGEXMATCH(CID!D411:D14794, TEXTJOIN(""|"", TRUE, SPLIT(A411, "";"")))))"),"#N/A")</f>
        <v>#N/A</v>
      </c>
    </row>
    <row r="412">
      <c r="A412" s="12" t="str">
        <f>IFERROR(__xludf.DUMMYFUNCTION("TEXTJOIN("";"", TRUE, FILTER(CID!$B$2:$B$14794, CID!B412=CID!$D$2:$D$14794))"),"E610;E611;E612;E613;E614;E615;E616;E617;E618;E619")</f>
        <v>E610;E611;E612;E613;E614;E615;E616;E617;E618;E619</v>
      </c>
      <c r="B412" s="12" t="str">
        <f>IFERROR(__xludf.DUMMYFUNCTION("TEXTJOIN(""; "", TRUE, FILTER(CID!B412:B14794, REGEXMATCH(CID!D412:D14794, TEXTJOIN(""|"", TRUE, SPLIT(A412, "";"")))))"),"#N/A")</f>
        <v>#N/A</v>
      </c>
    </row>
    <row r="413">
      <c r="A413" s="12" t="str">
        <f>IFERROR(__xludf.DUMMYFUNCTION("TEXTJOIN("";"", TRUE, FILTER(CID!$B$2:$B$14794, CID!B413=CID!$D$2:$D$14794))"),"E630;E631;E638;E639")</f>
        <v>E630;E631;E638;E639</v>
      </c>
      <c r="B413" s="12" t="str">
        <f>IFERROR(__xludf.DUMMYFUNCTION("TEXTJOIN(""; "", TRUE, FILTER(CID!B413:B14794, REGEXMATCH(CID!D413:D14794, TEXTJOIN(""|"", TRUE, SPLIT(A413, "";"")))))"),"#N/A")</f>
        <v>#N/A</v>
      </c>
    </row>
    <row r="414">
      <c r="A414" s="12" t="str">
        <f>IFERROR(__xludf.DUMMYFUNCTION("TEXTJOIN("";"", TRUE, FILTER(CID!$B$2:$B$14794, CID!B414=CID!$D$2:$D$14794))"),"E640;E641;E642;E643;E648;E649")</f>
        <v>E640;E641;E642;E643;E648;E649</v>
      </c>
      <c r="B414" s="12" t="str">
        <f>IFERROR(__xludf.DUMMYFUNCTION("TEXTJOIN(""; "", TRUE, FILTER(CID!B414:B14794, REGEXMATCH(CID!D414:D14794, TEXTJOIN(""|"", TRUE, SPLIT(A414, "";"")))))"),"#N/A")</f>
        <v>#N/A</v>
      </c>
    </row>
    <row r="415">
      <c r="A415" s="12" t="str">
        <f>IFERROR(__xludf.DUMMYFUNCTION("TEXTJOIN("";"", TRUE, FILTER(CID!$B$2:$B$14794, CID!B415=CID!$D$2:$D$14794))"),"E65X")</f>
        <v>E65X</v>
      </c>
      <c r="B415" s="12" t="str">
        <f>IFERROR(__xludf.DUMMYFUNCTION("TEXTJOIN(""; "", TRUE, FILTER(CID!B415:B14794, REGEXMATCH(CID!D415:D14794, TEXTJOIN(""|"", TRUE, SPLIT(A415, "";"")))))"),"#N/A")</f>
        <v>#N/A</v>
      </c>
    </row>
    <row r="416">
      <c r="A416" s="12" t="str">
        <f>IFERROR(__xludf.DUMMYFUNCTION("TEXTJOIN("";"", TRUE, FILTER(CID!$B$2:$B$14794, CID!B416=CID!$D$2:$D$14794))"),"E660;E661;E662;E668;E669")</f>
        <v>E660;E661;E662;E668;E669</v>
      </c>
      <c r="B416" s="12" t="str">
        <f>IFERROR(__xludf.DUMMYFUNCTION("TEXTJOIN(""; "", TRUE, FILTER(CID!B416:B14794, REGEXMATCH(CID!D416:D14794, TEXTJOIN(""|"", TRUE, SPLIT(A416, "";"")))))"),"#N/A")</f>
        <v>#N/A</v>
      </c>
    </row>
    <row r="417">
      <c r="A417" s="12" t="str">
        <f>IFERROR(__xludf.DUMMYFUNCTION("TEXTJOIN("";"", TRUE, FILTER(CID!$B$2:$B$14794, CID!B417=CID!$D$2:$D$14794))"),"E670;E671;E672;E673;E678")</f>
        <v>E670;E671;E672;E673;E678</v>
      </c>
      <c r="B417" s="12" t="str">
        <f>IFERROR(__xludf.DUMMYFUNCTION("TEXTJOIN(""; "", TRUE, FILTER(CID!B417:B14794, REGEXMATCH(CID!D417:D14794, TEXTJOIN(""|"", TRUE, SPLIT(A417, "";"")))))"),"#N/A")</f>
        <v>#N/A</v>
      </c>
    </row>
    <row r="418">
      <c r="A418" s="12" t="str">
        <f>IFERROR(__xludf.DUMMYFUNCTION("TEXTJOIN("";"", TRUE, FILTER(CID!$B$2:$B$14794, CID!B418=CID!$D$2:$D$14794))"),"E68X")</f>
        <v>E68X</v>
      </c>
      <c r="B418" s="12" t="str">
        <f>IFERROR(__xludf.DUMMYFUNCTION("TEXTJOIN(""; "", TRUE, FILTER(CID!B418:B14794, REGEXMATCH(CID!D418:D14794, TEXTJOIN(""|"", TRUE, SPLIT(A418, "";"")))))"),"#N/A")</f>
        <v>#N/A</v>
      </c>
    </row>
    <row r="419">
      <c r="A419" s="12" t="str">
        <f>IFERROR(__xludf.DUMMYFUNCTION("TEXTJOIN("";"", TRUE, FILTER(CID!$B$2:$B$14794, CID!B419=CID!$D$2:$D$14794))"),"E700;E701;E702;E703;E708;E709")</f>
        <v>E700;E701;E702;E703;E708;E709</v>
      </c>
      <c r="B419" s="12" t="str">
        <f>IFERROR(__xludf.DUMMYFUNCTION("TEXTJOIN(""; "", TRUE, FILTER(CID!B419:B14794, REGEXMATCH(CID!D419:D14794, TEXTJOIN(""|"", TRUE, SPLIT(A419, "";"")))))"),"#N/A")</f>
        <v>#N/A</v>
      </c>
    </row>
    <row r="420">
      <c r="A420" s="12" t="str">
        <f>IFERROR(__xludf.DUMMYFUNCTION("TEXTJOIN("";"", TRUE, FILTER(CID!$B$2:$B$14794, CID!B420=CID!$D$2:$D$14794))"),"E710;E711;E712;E713")</f>
        <v>E710;E711;E712;E713</v>
      </c>
      <c r="B420" s="12" t="str">
        <f>IFERROR(__xludf.DUMMYFUNCTION("TEXTJOIN(""; "", TRUE, FILTER(CID!B420:B14794, REGEXMATCH(CID!D420:D14794, TEXTJOIN(""|"", TRUE, SPLIT(A420, "";"")))))"),"#N/A")</f>
        <v>#N/A</v>
      </c>
    </row>
    <row r="421">
      <c r="A421" s="12" t="str">
        <f>IFERROR(__xludf.DUMMYFUNCTION("TEXTJOIN("";"", TRUE, FILTER(CID!$B$2:$B$14794, CID!B421=CID!$D$2:$D$14794))"),"E720;E721;E722;E723;E724;E725;E728;E729")</f>
        <v>E720;E721;E722;E723;E724;E725;E728;E729</v>
      </c>
      <c r="B421" s="12" t="str">
        <f>IFERROR(__xludf.DUMMYFUNCTION("TEXTJOIN(""; "", TRUE, FILTER(CID!B421:B14794, REGEXMATCH(CID!D421:D14794, TEXTJOIN(""|"", TRUE, SPLIT(A421, "";"")))))"),"#N/A")</f>
        <v>#N/A</v>
      </c>
    </row>
    <row r="422">
      <c r="A422" s="12" t="str">
        <f>IFERROR(__xludf.DUMMYFUNCTION("TEXTJOIN("";"", TRUE, FILTER(CID!$B$2:$B$14794, CID!B422=CID!$D$2:$D$14794))"),"E730;E731;E738;E739")</f>
        <v>E730;E731;E738;E739</v>
      </c>
      <c r="B422" s="12" t="str">
        <f>IFERROR(__xludf.DUMMYFUNCTION("TEXTJOIN(""; "", TRUE, FILTER(CID!B422:B14794, REGEXMATCH(CID!D422:D14794, TEXTJOIN(""|"", TRUE, SPLIT(A422, "";"")))))"),"#N/A")</f>
        <v>#N/A</v>
      </c>
    </row>
    <row r="423">
      <c r="A423" s="12" t="str">
        <f>IFERROR(__xludf.DUMMYFUNCTION("TEXTJOIN("";"", TRUE, FILTER(CID!$B$2:$B$14794, CID!B423=CID!$D$2:$D$14794))"),"E740;E741;E742;E743;E744;E748;E749")</f>
        <v>E740;E741;E742;E743;E744;E748;E749</v>
      </c>
      <c r="B423" s="12" t="str">
        <f>IFERROR(__xludf.DUMMYFUNCTION("TEXTJOIN(""; "", TRUE, FILTER(CID!B423:B14794, REGEXMATCH(CID!D423:D14794, TEXTJOIN(""|"", TRUE, SPLIT(A423, "";"")))))"),"#N/A")</f>
        <v>#N/A</v>
      </c>
    </row>
    <row r="424">
      <c r="A424" s="12" t="str">
        <f>IFERROR(__xludf.DUMMYFUNCTION("TEXTJOIN("";"", TRUE, FILTER(CID!$B$2:$B$14794, CID!B424=CID!$D$2:$D$14794))"),"E750;E751;E752;E753;E754;E755;E756")</f>
        <v>E750;E751;E752;E753;E754;E755;E756</v>
      </c>
      <c r="B424" s="12" t="str">
        <f>IFERROR(__xludf.DUMMYFUNCTION("TEXTJOIN(""; "", TRUE, FILTER(CID!B424:B14794, REGEXMATCH(CID!D424:D14794, TEXTJOIN(""|"", TRUE, SPLIT(A424, "";"")))))"),"#N/A")</f>
        <v>#N/A</v>
      </c>
    </row>
    <row r="425">
      <c r="A425" s="12" t="str">
        <f>IFERROR(__xludf.DUMMYFUNCTION("TEXTJOIN("";"", TRUE, FILTER(CID!$B$2:$B$14794, CID!B425=CID!$D$2:$D$14794))"),"E760;E761;E762;E763;E768;E769")</f>
        <v>E760;E761;E762;E763;E768;E769</v>
      </c>
      <c r="B425" s="12" t="str">
        <f>IFERROR(__xludf.DUMMYFUNCTION("TEXTJOIN(""; "", TRUE, FILTER(CID!B425:B14794, REGEXMATCH(CID!D425:D14794, TEXTJOIN(""|"", TRUE, SPLIT(A425, "";"")))))"),"#N/A")</f>
        <v>#N/A</v>
      </c>
    </row>
    <row r="426">
      <c r="A426" s="12" t="str">
        <f>IFERROR(__xludf.DUMMYFUNCTION("TEXTJOIN("";"", TRUE, FILTER(CID!$B$2:$B$14794, CID!B426=CID!$D$2:$D$14794))"),"E770;E771;E778;E779")</f>
        <v>E770;E771;E778;E779</v>
      </c>
      <c r="B426" s="12" t="str">
        <f>IFERROR(__xludf.DUMMYFUNCTION("TEXTJOIN(""; "", TRUE, FILTER(CID!B426:B14794, REGEXMATCH(CID!D426:D14794, TEXTJOIN(""|"", TRUE, SPLIT(A426, "";"")))))"),"#N/A")</f>
        <v>#N/A</v>
      </c>
    </row>
    <row r="427">
      <c r="A427" s="12" t="str">
        <f>IFERROR(__xludf.DUMMYFUNCTION("TEXTJOIN("";"", TRUE, FILTER(CID!$B$2:$B$14794, CID!B427=CID!$D$2:$D$14794))"),"E780;E781;E782;E783;E784;E785;E786;E788;E789")</f>
        <v>E780;E781;E782;E783;E784;E785;E786;E788;E789</v>
      </c>
      <c r="B427" s="12" t="str">
        <f>IFERROR(__xludf.DUMMYFUNCTION("TEXTJOIN(""; "", TRUE, FILTER(CID!B427:B14794, REGEXMATCH(CID!D427:D14794, TEXTJOIN(""|"", TRUE, SPLIT(A427, "";"")))))"),"#N/A")</f>
        <v>#N/A</v>
      </c>
    </row>
    <row r="428">
      <c r="A428" s="12" t="str">
        <f>IFERROR(__xludf.DUMMYFUNCTION("TEXTJOIN("";"", TRUE, FILTER(CID!$B$2:$B$14794, CID!B428=CID!$D$2:$D$14794))"),"E790;E791;E798;E799")</f>
        <v>E790;E791;E798;E799</v>
      </c>
      <c r="B428" s="12" t="str">
        <f>IFERROR(__xludf.DUMMYFUNCTION("TEXTJOIN(""; "", TRUE, FILTER(CID!B428:B14794, REGEXMATCH(CID!D428:D14794, TEXTJOIN(""|"", TRUE, SPLIT(A428, "";"")))))"),"#N/A")</f>
        <v>#N/A</v>
      </c>
    </row>
    <row r="429">
      <c r="A429" s="12" t="str">
        <f>IFERROR(__xludf.DUMMYFUNCTION("TEXTJOIN("";"", TRUE, FILTER(CID!$B$2:$B$14794, CID!B429=CID!$D$2:$D$14794))"),"E800;E801;E802;E803;E804;E805;E806;E807")</f>
        <v>E800;E801;E802;E803;E804;E805;E806;E807</v>
      </c>
      <c r="B429" s="12" t="str">
        <f>IFERROR(__xludf.DUMMYFUNCTION("TEXTJOIN(""; "", TRUE, FILTER(CID!B429:B14794, REGEXMATCH(CID!D429:D14794, TEXTJOIN(""|"", TRUE, SPLIT(A429, "";"")))))"),"#N/A")</f>
        <v>#N/A</v>
      </c>
    </row>
    <row r="430">
      <c r="A430" s="12" t="str">
        <f>IFERROR(__xludf.DUMMYFUNCTION("TEXTJOIN("";"", TRUE, FILTER(CID!$B$2:$B$14794, CID!B430=CID!$D$2:$D$14794))"),"E830;E831;E832;E833;E834;E835;E838;E839")</f>
        <v>E830;E831;E832;E833;E834;E835;E838;E839</v>
      </c>
      <c r="B430" s="12" t="str">
        <f>IFERROR(__xludf.DUMMYFUNCTION("TEXTJOIN(""; "", TRUE, FILTER(CID!B430:B14794, REGEXMATCH(CID!D430:D14794, TEXTJOIN(""|"", TRUE, SPLIT(A430, "";"")))))"),"#N/A")</f>
        <v>#N/A</v>
      </c>
    </row>
    <row r="431">
      <c r="A431" s="12" t="str">
        <f>IFERROR(__xludf.DUMMYFUNCTION("TEXTJOIN("";"", TRUE, FILTER(CID!$B$2:$B$14794, CID!B431=CID!$D$2:$D$14794))"),"E840;E841;E848;E849")</f>
        <v>E840;E841;E848;E849</v>
      </c>
      <c r="B431" s="12" t="str">
        <f>IFERROR(__xludf.DUMMYFUNCTION("TEXTJOIN(""; "", TRUE, FILTER(CID!B431:B14794, REGEXMATCH(CID!D431:D14794, TEXTJOIN(""|"", TRUE, SPLIT(A431, "";"")))))"),"#N/A")</f>
        <v>#N/A</v>
      </c>
    </row>
    <row r="432">
      <c r="A432" s="12" t="str">
        <f>IFERROR(__xludf.DUMMYFUNCTION("TEXTJOIN("";"", TRUE, FILTER(CID!$B$2:$B$14794, CID!B432=CID!$D$2:$D$14794))"),"E850;E851;E852;E853;E854;E858;E859")</f>
        <v>E850;E851;E852;E853;E854;E858;E859</v>
      </c>
      <c r="B432" s="12" t="str">
        <f>IFERROR(__xludf.DUMMYFUNCTION("TEXTJOIN(""; "", TRUE, FILTER(CID!B432:B14794, REGEXMATCH(CID!D432:D14794, TEXTJOIN(""|"", TRUE, SPLIT(A432, "";"")))))"),"#N/A")</f>
        <v>#N/A</v>
      </c>
    </row>
    <row r="433">
      <c r="A433" s="12" t="str">
        <f>IFERROR(__xludf.DUMMYFUNCTION("TEXTJOIN("";"", TRUE, FILTER(CID!$B$2:$B$14794, CID!B433=CID!$D$2:$D$14794))"),"E86X")</f>
        <v>E86X</v>
      </c>
      <c r="B433" s="12" t="str">
        <f>IFERROR(__xludf.DUMMYFUNCTION("TEXTJOIN(""; "", TRUE, FILTER(CID!B433:B14794, REGEXMATCH(CID!D433:D14794, TEXTJOIN(""|"", TRUE, SPLIT(A433, "";"")))))"),"#N/A")</f>
        <v>#N/A</v>
      </c>
    </row>
    <row r="434">
      <c r="A434" s="12" t="str">
        <f>IFERROR(__xludf.DUMMYFUNCTION("TEXTJOIN("";"", TRUE, FILTER(CID!$B$2:$B$14794, CID!B434=CID!$D$2:$D$14794))"),"E870;E871;E872;E873;E874;E875;E876;E877;E878")</f>
        <v>E870;E871;E872;E873;E874;E875;E876;E877;E878</v>
      </c>
      <c r="B434" s="12" t="str">
        <f>IFERROR(__xludf.DUMMYFUNCTION("TEXTJOIN(""; "", TRUE, FILTER(CID!B434:B14794, REGEXMATCH(CID!D434:D14794, TEXTJOIN(""|"", TRUE, SPLIT(A434, "";"")))))"),"#N/A")</f>
        <v>#N/A</v>
      </c>
    </row>
    <row r="435">
      <c r="A435" s="12" t="str">
        <f>IFERROR(__xludf.DUMMYFUNCTION("TEXTJOIN("";"", TRUE, FILTER(CID!$B$2:$B$14794, CID!B435=CID!$D$2:$D$14794))"),"E880;E881;E882;E888;E889")</f>
        <v>E880;E881;E882;E888;E889</v>
      </c>
      <c r="B435" s="12" t="str">
        <f>IFERROR(__xludf.DUMMYFUNCTION("TEXTJOIN(""; "", TRUE, FILTER(CID!B435:B14794, REGEXMATCH(CID!D435:D14794, TEXTJOIN(""|"", TRUE, SPLIT(A435, "";"")))))"),"#N/A")</f>
        <v>#N/A</v>
      </c>
    </row>
    <row r="436">
      <c r="A436" s="12" t="str">
        <f>IFERROR(__xludf.DUMMYFUNCTION("TEXTJOIN("";"", TRUE, FILTER(CID!$B$2:$B$14794, CID!B436=CID!$D$2:$D$14794))"),"E890;E891;E892;E893;E894;E895;E896;E898;E899")</f>
        <v>E890;E891;E892;E893;E894;E895;E896;E898;E899</v>
      </c>
      <c r="B436" s="12" t="str">
        <f>IFERROR(__xludf.DUMMYFUNCTION("TEXTJOIN(""; "", TRUE, FILTER(CID!B436:B14794, REGEXMATCH(CID!D436:D14794, TEXTJOIN(""|"", TRUE, SPLIT(A436, "";"")))))"),"#N/A")</f>
        <v>#N/A</v>
      </c>
    </row>
    <row r="437">
      <c r="A437" s="12" t="str">
        <f>IFERROR(__xludf.DUMMYFUNCTION("TEXTJOIN("";"", TRUE, FILTER(CID!$B$2:$B$14794, CID!B437=CID!$D$2:$D$14794))"),"E90X")</f>
        <v>E90X</v>
      </c>
      <c r="B437" s="12" t="str">
        <f>IFERROR(__xludf.DUMMYFUNCTION("TEXTJOIN(""; "", TRUE, FILTER(CID!B437:B14794, REGEXMATCH(CID!D437:D14794, TEXTJOIN(""|"", TRUE, SPLIT(A437, "";"")))))"),"#N/A")</f>
        <v>#N/A</v>
      </c>
    </row>
    <row r="438">
      <c r="A438" s="12" t="str">
        <f>IFERROR(__xludf.DUMMYFUNCTION("TEXTJOIN("";"", TRUE, FILTER(CID!$B$2:$B$14794, CID!B438=CID!$D$2:$D$14794))"),"F000;F001;F002;F009")</f>
        <v>F000;F001;F002;F009</v>
      </c>
      <c r="B438" s="12" t="str">
        <f>IFERROR(__xludf.DUMMYFUNCTION("TEXTJOIN(""; "", TRUE, FILTER(CID!B438:B14794, REGEXMATCH(CID!D438:D14794, TEXTJOIN(""|"", TRUE, SPLIT(A438, "";"")))))"),"#N/A")</f>
        <v>#N/A</v>
      </c>
    </row>
    <row r="439">
      <c r="A439" s="12" t="str">
        <f>IFERROR(__xludf.DUMMYFUNCTION("TEXTJOIN("";"", TRUE, FILTER(CID!$B$2:$B$14794, CID!B439=CID!$D$2:$D$14794))"),"F010;F011;F012;F013;F018;F019")</f>
        <v>F010;F011;F012;F013;F018;F019</v>
      </c>
      <c r="B439" s="12" t="str">
        <f>IFERROR(__xludf.DUMMYFUNCTION("TEXTJOIN(""; "", TRUE, FILTER(CID!B439:B14794, REGEXMATCH(CID!D439:D14794, TEXTJOIN(""|"", TRUE, SPLIT(A439, "";"")))))"),"#N/A")</f>
        <v>#N/A</v>
      </c>
    </row>
    <row r="440">
      <c r="A440" s="12" t="str">
        <f>IFERROR(__xludf.DUMMYFUNCTION("TEXTJOIN("";"", TRUE, FILTER(CID!$B$2:$B$14794, CID!B440=CID!$D$2:$D$14794))"),"F020;F021;F022;F023;F024;F028")</f>
        <v>F020;F021;F022;F023;F024;F028</v>
      </c>
      <c r="B440" s="12" t="str">
        <f>IFERROR(__xludf.DUMMYFUNCTION("TEXTJOIN(""; "", TRUE, FILTER(CID!B440:B14794, REGEXMATCH(CID!D440:D14794, TEXTJOIN(""|"", TRUE, SPLIT(A440, "";"")))))"),"#N/A")</f>
        <v>#N/A</v>
      </c>
    </row>
    <row r="441">
      <c r="A441" s="12" t="str">
        <f>IFERROR(__xludf.DUMMYFUNCTION("TEXTJOIN("";"", TRUE, FILTER(CID!$B$2:$B$14794, CID!B441=CID!$D$2:$D$14794))"),"F03X")</f>
        <v>F03X</v>
      </c>
      <c r="B441" s="12" t="str">
        <f>IFERROR(__xludf.DUMMYFUNCTION("TEXTJOIN(""; "", TRUE, FILTER(CID!B441:B14794, REGEXMATCH(CID!D441:D14794, TEXTJOIN(""|"", TRUE, SPLIT(A441, "";"")))))"),"#N/A")</f>
        <v>#N/A</v>
      </c>
    </row>
    <row r="442">
      <c r="A442" s="12" t="str">
        <f>IFERROR(__xludf.DUMMYFUNCTION("TEXTJOIN("";"", TRUE, FILTER(CID!$B$2:$B$14794, CID!B442=CID!$D$2:$D$14794))"),"F04X")</f>
        <v>F04X</v>
      </c>
      <c r="B442" s="12" t="str">
        <f>IFERROR(__xludf.DUMMYFUNCTION("TEXTJOIN(""; "", TRUE, FILTER(CID!B442:B14794, REGEXMATCH(CID!D442:D14794, TEXTJOIN(""|"", TRUE, SPLIT(A442, "";"")))))"),"#N/A")</f>
        <v>#N/A</v>
      </c>
    </row>
    <row r="443">
      <c r="A443" s="12" t="str">
        <f>IFERROR(__xludf.DUMMYFUNCTION("TEXTJOIN("";"", TRUE, FILTER(CID!$B$2:$B$14794, CID!B443=CID!$D$2:$D$14794))"),"F050;F051;F058;F059")</f>
        <v>F050;F051;F058;F059</v>
      </c>
      <c r="B443" s="12" t="str">
        <f>IFERROR(__xludf.DUMMYFUNCTION("TEXTJOIN(""; "", TRUE, FILTER(CID!B443:B14794, REGEXMATCH(CID!D443:D14794, TEXTJOIN(""|"", TRUE, SPLIT(A443, "";"")))))"),"#N/A")</f>
        <v>#N/A</v>
      </c>
    </row>
    <row r="444">
      <c r="A444" s="12" t="str">
        <f>IFERROR(__xludf.DUMMYFUNCTION("TEXTJOIN("";"", TRUE, FILTER(CID!$B$2:$B$14794, CID!B444=CID!$D$2:$D$14794))"),"F060;F061;F062;F063;F064;F065;F066;F067;F068;F069")</f>
        <v>F060;F061;F062;F063;F064;F065;F066;F067;F068;F069</v>
      </c>
      <c r="B444" s="12" t="str">
        <f>IFERROR(__xludf.DUMMYFUNCTION("TEXTJOIN(""; "", TRUE, FILTER(CID!B444:B14794, REGEXMATCH(CID!D444:D14794, TEXTJOIN(""|"", TRUE, SPLIT(A444, "";"")))))"),"#N/A")</f>
        <v>#N/A</v>
      </c>
    </row>
    <row r="445">
      <c r="A445" s="12" t="str">
        <f>IFERROR(__xludf.DUMMYFUNCTION("TEXTJOIN("";"", TRUE, FILTER(CID!$B$2:$B$14794, CID!B445=CID!$D$2:$D$14794))"),"F070;F071;F072;F078;F079")</f>
        <v>F070;F071;F072;F078;F079</v>
      </c>
      <c r="B445" s="12" t="str">
        <f>IFERROR(__xludf.DUMMYFUNCTION("TEXTJOIN(""; "", TRUE, FILTER(CID!B445:B14794, REGEXMATCH(CID!D445:D14794, TEXTJOIN(""|"", TRUE, SPLIT(A445, "";"")))))"),"#N/A")</f>
        <v>#N/A</v>
      </c>
    </row>
    <row r="446">
      <c r="A446" s="12" t="str">
        <f>IFERROR(__xludf.DUMMYFUNCTION("TEXTJOIN("";"", TRUE, FILTER(CID!$B$2:$B$14794, CID!B446=CID!$D$2:$D$14794))"),"F09X")</f>
        <v>F09X</v>
      </c>
      <c r="B446" s="12" t="str">
        <f>IFERROR(__xludf.DUMMYFUNCTION("TEXTJOIN(""; "", TRUE, FILTER(CID!B446:B14794, REGEXMATCH(CID!D446:D14794, TEXTJOIN(""|"", TRUE, SPLIT(A446, "";"")))))"),"#N/A")</f>
        <v>#N/A</v>
      </c>
    </row>
    <row r="447">
      <c r="A447" s="12" t="str">
        <f>IFERROR(__xludf.DUMMYFUNCTION("TEXTJOIN("";"", TRUE, FILTER(CID!$B$2:$B$14794, CID!B447=CID!$D$2:$D$14794))"),"F100;F101;F102;F103;F104;F105;F106;F107;F108;F109")</f>
        <v>F100;F101;F102;F103;F104;F105;F106;F107;F108;F109</v>
      </c>
      <c r="B447" s="12" t="str">
        <f>IFERROR(__xludf.DUMMYFUNCTION("TEXTJOIN(""; "", TRUE, FILTER(CID!B447:B14794, REGEXMATCH(CID!D447:D14794, TEXTJOIN(""|"", TRUE, SPLIT(A447, "";"")))))"),"#N/A")</f>
        <v>#N/A</v>
      </c>
    </row>
    <row r="448">
      <c r="A448" s="12" t="str">
        <f>IFERROR(__xludf.DUMMYFUNCTION("TEXTJOIN("";"", TRUE, FILTER(CID!$B$2:$B$14794, CID!B448=CID!$D$2:$D$14794))"),"F110;F111;F112;F113;F114;F115;F116;F117;F118;F119")</f>
        <v>F110;F111;F112;F113;F114;F115;F116;F117;F118;F119</v>
      </c>
      <c r="B448" s="12" t="str">
        <f>IFERROR(__xludf.DUMMYFUNCTION("TEXTJOIN(""; "", TRUE, FILTER(CID!B448:B14794, REGEXMATCH(CID!D448:D14794, TEXTJOIN(""|"", TRUE, SPLIT(A448, "";"")))))"),"#N/A")</f>
        <v>#N/A</v>
      </c>
    </row>
    <row r="449">
      <c r="A449" s="12" t="str">
        <f>IFERROR(__xludf.DUMMYFUNCTION("TEXTJOIN("";"", TRUE, FILTER(CID!$B$2:$B$14794, CID!B449=CID!$D$2:$D$14794))"),"F120;F121;F122;F123;F124;F125;F126;F127;F128;F129")</f>
        <v>F120;F121;F122;F123;F124;F125;F126;F127;F128;F129</v>
      </c>
      <c r="B449" s="12" t="str">
        <f>IFERROR(__xludf.DUMMYFUNCTION("TEXTJOIN(""; "", TRUE, FILTER(CID!B449:B14794, REGEXMATCH(CID!D449:D14794, TEXTJOIN(""|"", TRUE, SPLIT(A449, "";"")))))"),"#N/A")</f>
        <v>#N/A</v>
      </c>
    </row>
    <row r="450">
      <c r="A450" s="12" t="str">
        <f>IFERROR(__xludf.DUMMYFUNCTION("TEXTJOIN("";"", TRUE, FILTER(CID!$B$2:$B$14794, CID!B450=CID!$D$2:$D$14794))"),"F130;F131;F132;F133;F134;F135;F136;F137;F138;F139")</f>
        <v>F130;F131;F132;F133;F134;F135;F136;F137;F138;F139</v>
      </c>
      <c r="B450" s="12" t="str">
        <f>IFERROR(__xludf.DUMMYFUNCTION("TEXTJOIN(""; "", TRUE, FILTER(CID!B450:B14794, REGEXMATCH(CID!D450:D14794, TEXTJOIN(""|"", TRUE, SPLIT(A450, "";"")))))"),"#N/A")</f>
        <v>#N/A</v>
      </c>
    </row>
    <row r="451">
      <c r="A451" s="12" t="str">
        <f>IFERROR(__xludf.DUMMYFUNCTION("TEXTJOIN("";"", TRUE, FILTER(CID!$B$2:$B$14794, CID!B451=CID!$D$2:$D$14794))"),"F140;F141;F142;F143;F144;F145;F146;F147;F148;F149")</f>
        <v>F140;F141;F142;F143;F144;F145;F146;F147;F148;F149</v>
      </c>
      <c r="B451" s="12" t="str">
        <f>IFERROR(__xludf.DUMMYFUNCTION("TEXTJOIN(""; "", TRUE, FILTER(CID!B451:B14794, REGEXMATCH(CID!D451:D14794, TEXTJOIN(""|"", TRUE, SPLIT(A451, "";"")))))"),"#N/A")</f>
        <v>#N/A</v>
      </c>
    </row>
    <row r="452">
      <c r="A452" s="12" t="str">
        <f>IFERROR(__xludf.DUMMYFUNCTION("TEXTJOIN("";"", TRUE, FILTER(CID!$B$2:$B$14794, CID!B452=CID!$D$2:$D$14794))"),"F150;F151;F152;F153;F154;F155;F156;F157;F158;F159")</f>
        <v>F150;F151;F152;F153;F154;F155;F156;F157;F158;F159</v>
      </c>
      <c r="B452" s="12" t="str">
        <f>IFERROR(__xludf.DUMMYFUNCTION("TEXTJOIN(""; "", TRUE, FILTER(CID!B452:B14794, REGEXMATCH(CID!D452:D14794, TEXTJOIN(""|"", TRUE, SPLIT(A452, "";"")))))"),"#N/A")</f>
        <v>#N/A</v>
      </c>
    </row>
    <row r="453">
      <c r="A453" s="12" t="str">
        <f>IFERROR(__xludf.DUMMYFUNCTION("TEXTJOIN("";"", TRUE, FILTER(CID!$B$2:$B$14794, CID!B453=CID!$D$2:$D$14794))"),"F160;F161;F162;F163;F164;F165;F166;F167;F168;F169")</f>
        <v>F160;F161;F162;F163;F164;F165;F166;F167;F168;F169</v>
      </c>
      <c r="B453" s="12" t="str">
        <f>IFERROR(__xludf.DUMMYFUNCTION("TEXTJOIN(""; "", TRUE, FILTER(CID!B453:B14794, REGEXMATCH(CID!D453:D14794, TEXTJOIN(""|"", TRUE, SPLIT(A453, "";"")))))"),"#N/A")</f>
        <v>#N/A</v>
      </c>
    </row>
    <row r="454">
      <c r="A454" s="12" t="str">
        <f>IFERROR(__xludf.DUMMYFUNCTION("TEXTJOIN("";"", TRUE, FILTER(CID!$B$2:$B$14794, CID!B454=CID!$D$2:$D$14794))"),"F170;F171;F172;F173;F174;F175;F176;F177;F178;F179")</f>
        <v>F170;F171;F172;F173;F174;F175;F176;F177;F178;F179</v>
      </c>
      <c r="B454" s="12" t="str">
        <f>IFERROR(__xludf.DUMMYFUNCTION("TEXTJOIN(""; "", TRUE, FILTER(CID!B454:B14794, REGEXMATCH(CID!D454:D14794, TEXTJOIN(""|"", TRUE, SPLIT(A454, "";"")))))"),"#N/A")</f>
        <v>#N/A</v>
      </c>
    </row>
    <row r="455">
      <c r="A455" s="12" t="str">
        <f>IFERROR(__xludf.DUMMYFUNCTION("TEXTJOIN("";"", TRUE, FILTER(CID!$B$2:$B$14794, CID!B455=CID!$D$2:$D$14794))"),"F180;F181;F182;F183;F184;F185;F186;F187;F188;F189")</f>
        <v>F180;F181;F182;F183;F184;F185;F186;F187;F188;F189</v>
      </c>
      <c r="B455" s="12" t="str">
        <f>IFERROR(__xludf.DUMMYFUNCTION("TEXTJOIN(""; "", TRUE, FILTER(CID!B455:B14794, REGEXMATCH(CID!D455:D14794, TEXTJOIN(""|"", TRUE, SPLIT(A455, "";"")))))"),"#N/A")</f>
        <v>#N/A</v>
      </c>
    </row>
    <row r="456">
      <c r="A456" s="12" t="str">
        <f>IFERROR(__xludf.DUMMYFUNCTION("TEXTJOIN("";"", TRUE, FILTER(CID!$B$2:$B$14794, CID!B456=CID!$D$2:$D$14794))"),"F190;F191;F192;F193;F194;F195;F196;F197;F198;F199")</f>
        <v>F190;F191;F192;F193;F194;F195;F196;F197;F198;F199</v>
      </c>
      <c r="B456" s="12" t="str">
        <f>IFERROR(__xludf.DUMMYFUNCTION("TEXTJOIN(""; "", TRUE, FILTER(CID!B456:B14794, REGEXMATCH(CID!D456:D14794, TEXTJOIN(""|"", TRUE, SPLIT(A456, "";"")))))"),"#N/A")</f>
        <v>#N/A</v>
      </c>
    </row>
    <row r="457">
      <c r="A457" s="12" t="str">
        <f>IFERROR(__xludf.DUMMYFUNCTION("TEXTJOIN("";"", TRUE, FILTER(CID!$B$2:$B$14794, CID!B457=CID!$D$2:$D$14794))"),"F200;F201;F202;F203;F204;F205;F206;F208;F209")</f>
        <v>F200;F201;F202;F203;F204;F205;F206;F208;F209</v>
      </c>
      <c r="B457" s="12" t="str">
        <f>IFERROR(__xludf.DUMMYFUNCTION("TEXTJOIN(""; "", TRUE, FILTER(CID!B457:B14794, REGEXMATCH(CID!D457:D14794, TEXTJOIN(""|"", TRUE, SPLIT(A457, "";"")))))"),"#N/A")</f>
        <v>#N/A</v>
      </c>
    </row>
    <row r="458">
      <c r="A458" s="12" t="str">
        <f>IFERROR(__xludf.DUMMYFUNCTION("TEXTJOIN("";"", TRUE, FILTER(CID!$B$2:$B$14794, CID!B458=CID!$D$2:$D$14794))"),"F21X")</f>
        <v>F21X</v>
      </c>
      <c r="B458" s="12" t="str">
        <f>IFERROR(__xludf.DUMMYFUNCTION("TEXTJOIN(""; "", TRUE, FILTER(CID!B458:B14794, REGEXMATCH(CID!D458:D14794, TEXTJOIN(""|"", TRUE, SPLIT(A458, "";"")))))"),"#N/A")</f>
        <v>#N/A</v>
      </c>
    </row>
    <row r="459">
      <c r="A459" s="12" t="str">
        <f>IFERROR(__xludf.DUMMYFUNCTION("TEXTJOIN("";"", TRUE, FILTER(CID!$B$2:$B$14794, CID!B459=CID!$D$2:$D$14794))"),"F220;F228;F229")</f>
        <v>F220;F228;F229</v>
      </c>
      <c r="B459" s="12" t="str">
        <f>IFERROR(__xludf.DUMMYFUNCTION("TEXTJOIN(""; "", TRUE, FILTER(CID!B459:B14794, REGEXMATCH(CID!D459:D14794, TEXTJOIN(""|"", TRUE, SPLIT(A459, "";"")))))"),"#N/A")</f>
        <v>#N/A</v>
      </c>
    </row>
    <row r="460">
      <c r="A460" s="12" t="str">
        <f>IFERROR(__xludf.DUMMYFUNCTION("TEXTJOIN("";"", TRUE, FILTER(CID!$B$2:$B$14794, CID!B460=CID!$D$2:$D$14794))"),"F230;F231;F232;F233;F238;F239")</f>
        <v>F230;F231;F232;F233;F238;F239</v>
      </c>
      <c r="B460" s="12" t="str">
        <f>IFERROR(__xludf.DUMMYFUNCTION("TEXTJOIN(""; "", TRUE, FILTER(CID!B460:B14794, REGEXMATCH(CID!D460:D14794, TEXTJOIN(""|"", TRUE, SPLIT(A460, "";"")))))"),"#N/A")</f>
        <v>#N/A</v>
      </c>
    </row>
    <row r="461">
      <c r="A461" s="12" t="str">
        <f>IFERROR(__xludf.DUMMYFUNCTION("TEXTJOIN("";"", TRUE, FILTER(CID!$B$2:$B$14794, CID!B461=CID!$D$2:$D$14794))"),"F24X")</f>
        <v>F24X</v>
      </c>
      <c r="B461" s="12" t="str">
        <f>IFERROR(__xludf.DUMMYFUNCTION("TEXTJOIN(""; "", TRUE, FILTER(CID!B461:B14794, REGEXMATCH(CID!D461:D14794, TEXTJOIN(""|"", TRUE, SPLIT(A461, "";"")))))"),"#N/A")</f>
        <v>#N/A</v>
      </c>
    </row>
    <row r="462">
      <c r="A462" s="12" t="str">
        <f>IFERROR(__xludf.DUMMYFUNCTION("TEXTJOIN("";"", TRUE, FILTER(CID!$B$2:$B$14794, CID!B462=CID!$D$2:$D$14794))"),"F250;F251;F252;F258;F259")</f>
        <v>F250;F251;F252;F258;F259</v>
      </c>
      <c r="B462" s="12" t="str">
        <f>IFERROR(__xludf.DUMMYFUNCTION("TEXTJOIN(""; "", TRUE, FILTER(CID!B462:B14794, REGEXMATCH(CID!D462:D14794, TEXTJOIN(""|"", TRUE, SPLIT(A462, "";"")))))"),"#N/A")</f>
        <v>#N/A</v>
      </c>
    </row>
    <row r="463">
      <c r="A463" s="12" t="str">
        <f>IFERROR(__xludf.DUMMYFUNCTION("TEXTJOIN("";"", TRUE, FILTER(CID!$B$2:$B$14794, CID!B463=CID!$D$2:$D$14794))"),"F28X")</f>
        <v>F28X</v>
      </c>
      <c r="B463" s="12" t="str">
        <f>IFERROR(__xludf.DUMMYFUNCTION("TEXTJOIN(""; "", TRUE, FILTER(CID!B463:B14794, REGEXMATCH(CID!D463:D14794, TEXTJOIN(""|"", TRUE, SPLIT(A463, "";"")))))"),"#N/A")</f>
        <v>#N/A</v>
      </c>
    </row>
    <row r="464">
      <c r="A464" s="12" t="str">
        <f>IFERROR(__xludf.DUMMYFUNCTION("TEXTJOIN("";"", TRUE, FILTER(CID!$B$2:$B$14794, CID!B464=CID!$D$2:$D$14794))"),"F29X")</f>
        <v>F29X</v>
      </c>
      <c r="B464" s="12" t="str">
        <f>IFERROR(__xludf.DUMMYFUNCTION("TEXTJOIN(""; "", TRUE, FILTER(CID!B464:B14794, REGEXMATCH(CID!D464:D14794, TEXTJOIN(""|"", TRUE, SPLIT(A464, "";"")))))"),"#N/A")</f>
        <v>#N/A</v>
      </c>
    </row>
    <row r="465">
      <c r="A465" s="12" t="str">
        <f>IFERROR(__xludf.DUMMYFUNCTION("TEXTJOIN("";"", TRUE, FILTER(CID!$B$2:$B$14794, CID!B465=CID!$D$2:$D$14794))"),"F300;F301;F302;F308;F309")</f>
        <v>F300;F301;F302;F308;F309</v>
      </c>
      <c r="B465" s="12" t="str">
        <f>IFERROR(__xludf.DUMMYFUNCTION("TEXTJOIN(""; "", TRUE, FILTER(CID!B465:B14794, REGEXMATCH(CID!D465:D14794, TEXTJOIN(""|"", TRUE, SPLIT(A465, "";"")))))"),"#N/A")</f>
        <v>#N/A</v>
      </c>
    </row>
    <row r="466">
      <c r="A466" s="12" t="str">
        <f>IFERROR(__xludf.DUMMYFUNCTION("TEXTJOIN("";"", TRUE, FILTER(CID!$B$2:$B$14794, CID!B466=CID!$D$2:$D$14794))"),"F310;F311;F312;F313;F314;F315;F316;F317;F318;F319")</f>
        <v>F310;F311;F312;F313;F314;F315;F316;F317;F318;F319</v>
      </c>
      <c r="B466" s="12" t="str">
        <f>IFERROR(__xludf.DUMMYFUNCTION("TEXTJOIN(""; "", TRUE, FILTER(CID!B466:B14794, REGEXMATCH(CID!D466:D14794, TEXTJOIN(""|"", TRUE, SPLIT(A466, "";"")))))"),"#N/A")</f>
        <v>#N/A</v>
      </c>
    </row>
    <row r="467">
      <c r="A467" s="12" t="str">
        <f>IFERROR(__xludf.DUMMYFUNCTION("TEXTJOIN("";"", TRUE, FILTER(CID!$B$2:$B$14794, CID!B467=CID!$D$2:$D$14794))"),"F320;F321;F322;F323;F328;F329")</f>
        <v>F320;F321;F322;F323;F328;F329</v>
      </c>
      <c r="B467" s="12" t="str">
        <f>IFERROR(__xludf.DUMMYFUNCTION("TEXTJOIN(""; "", TRUE, FILTER(CID!B467:B14794, REGEXMATCH(CID!D467:D14794, TEXTJOIN(""|"", TRUE, SPLIT(A467, "";"")))))"),"#N/A")</f>
        <v>#N/A</v>
      </c>
    </row>
    <row r="468">
      <c r="A468" s="12" t="str">
        <f>IFERROR(__xludf.DUMMYFUNCTION("TEXTJOIN("";"", TRUE, FILTER(CID!$B$2:$B$14794, CID!B468=CID!$D$2:$D$14794))"),"F330;F331;F332;F333;F334;F338;F339")</f>
        <v>F330;F331;F332;F333;F334;F338;F339</v>
      </c>
      <c r="B468" s="12" t="str">
        <f>IFERROR(__xludf.DUMMYFUNCTION("TEXTJOIN(""; "", TRUE, FILTER(CID!B468:B14794, REGEXMATCH(CID!D468:D14794, TEXTJOIN(""|"", TRUE, SPLIT(A468, "";"")))))"),"#N/A")</f>
        <v>#N/A</v>
      </c>
    </row>
    <row r="469">
      <c r="A469" s="12" t="str">
        <f>IFERROR(__xludf.DUMMYFUNCTION("TEXTJOIN("";"", TRUE, FILTER(CID!$B$2:$B$14794, CID!B469=CID!$D$2:$D$14794))"),"F340;F341;F348;F349")</f>
        <v>F340;F341;F348;F349</v>
      </c>
      <c r="B469" s="12" t="str">
        <f>IFERROR(__xludf.DUMMYFUNCTION("TEXTJOIN(""; "", TRUE, FILTER(CID!B469:B14794, REGEXMATCH(CID!D469:D14794, TEXTJOIN(""|"", TRUE, SPLIT(A469, "";"")))))"),"#N/A")</f>
        <v>#N/A</v>
      </c>
    </row>
    <row r="470">
      <c r="A470" s="12" t="str">
        <f>IFERROR(__xludf.DUMMYFUNCTION("TEXTJOIN("";"", TRUE, FILTER(CID!$B$2:$B$14794, CID!B470=CID!$D$2:$D$14794))"),"F380;F381;F388")</f>
        <v>F380;F381;F388</v>
      </c>
      <c r="B470" s="12" t="str">
        <f>IFERROR(__xludf.DUMMYFUNCTION("TEXTJOIN(""; "", TRUE, FILTER(CID!B470:B14794, REGEXMATCH(CID!D470:D14794, TEXTJOIN(""|"", TRUE, SPLIT(A470, "";"")))))"),"#N/A")</f>
        <v>#N/A</v>
      </c>
    </row>
    <row r="471">
      <c r="A471" s="12" t="str">
        <f>IFERROR(__xludf.DUMMYFUNCTION("TEXTJOIN("";"", TRUE, FILTER(CID!$B$2:$B$14794, CID!B471=CID!$D$2:$D$14794))"),"F39X")</f>
        <v>F39X</v>
      </c>
      <c r="B471" s="12" t="str">
        <f>IFERROR(__xludf.DUMMYFUNCTION("TEXTJOIN(""; "", TRUE, FILTER(CID!B471:B14794, REGEXMATCH(CID!D471:D14794, TEXTJOIN(""|"", TRUE, SPLIT(A471, "";"")))))"),"#N/A")</f>
        <v>#N/A</v>
      </c>
    </row>
    <row r="472">
      <c r="A472" s="12" t="str">
        <f>IFERROR(__xludf.DUMMYFUNCTION("TEXTJOIN("";"", TRUE, FILTER(CID!$B$2:$B$14794, CID!B472=CID!$D$2:$D$14794))"),"F400;F401;F402;F408;F409")</f>
        <v>F400;F401;F402;F408;F409</v>
      </c>
      <c r="B472" s="12" t="str">
        <f>IFERROR(__xludf.DUMMYFUNCTION("TEXTJOIN(""; "", TRUE, FILTER(CID!B472:B14794, REGEXMATCH(CID!D472:D14794, TEXTJOIN(""|"", TRUE, SPLIT(A472, "";"")))))"),"#N/A")</f>
        <v>#N/A</v>
      </c>
    </row>
    <row r="473">
      <c r="A473" s="12" t="str">
        <f>IFERROR(__xludf.DUMMYFUNCTION("TEXTJOIN("";"", TRUE, FILTER(CID!$B$2:$B$14794, CID!B473=CID!$D$2:$D$14794))"),"F410;F411;F412;F413;F418;F419")</f>
        <v>F410;F411;F412;F413;F418;F419</v>
      </c>
      <c r="B473" s="12" t="str">
        <f>IFERROR(__xludf.DUMMYFUNCTION("TEXTJOIN(""; "", TRUE, FILTER(CID!B473:B14794, REGEXMATCH(CID!D473:D14794, TEXTJOIN(""|"", TRUE, SPLIT(A473, "";"")))))"),"#N/A")</f>
        <v>#N/A</v>
      </c>
    </row>
    <row r="474">
      <c r="A474" s="12" t="str">
        <f>IFERROR(__xludf.DUMMYFUNCTION("TEXTJOIN("";"", TRUE, FILTER(CID!$B$2:$B$14794, CID!B474=CID!$D$2:$D$14794))"),"F420;F421;F422;F428;F429")</f>
        <v>F420;F421;F422;F428;F429</v>
      </c>
      <c r="B474" s="12" t="str">
        <f>IFERROR(__xludf.DUMMYFUNCTION("TEXTJOIN(""; "", TRUE, FILTER(CID!B474:B14794, REGEXMATCH(CID!D474:D14794, TEXTJOIN(""|"", TRUE, SPLIT(A474, "";"")))))"),"#N/A")</f>
        <v>#N/A</v>
      </c>
    </row>
    <row r="475">
      <c r="A475" s="12" t="str">
        <f>IFERROR(__xludf.DUMMYFUNCTION("TEXTJOIN("";"", TRUE, FILTER(CID!$B$2:$B$14794, CID!B475=CID!$D$2:$D$14794))"),"F430;F431;F432;F438;F439")</f>
        <v>F430;F431;F432;F438;F439</v>
      </c>
      <c r="B475" s="12" t="str">
        <f>IFERROR(__xludf.DUMMYFUNCTION("TEXTJOIN(""; "", TRUE, FILTER(CID!B475:B14794, REGEXMATCH(CID!D475:D14794, TEXTJOIN(""|"", TRUE, SPLIT(A475, "";"")))))"),"#N/A")</f>
        <v>#N/A</v>
      </c>
    </row>
    <row r="476">
      <c r="A476" s="12" t="str">
        <f>IFERROR(__xludf.DUMMYFUNCTION("TEXTJOIN("";"", TRUE, FILTER(CID!$B$2:$B$14794, CID!B476=CID!$D$2:$D$14794))"),"F440;F441;F442;F443;F444;F445;F446;F447;F448;F449")</f>
        <v>F440;F441;F442;F443;F444;F445;F446;F447;F448;F449</v>
      </c>
      <c r="B476" s="12" t="str">
        <f>IFERROR(__xludf.DUMMYFUNCTION("TEXTJOIN(""; "", TRUE, FILTER(CID!B476:B14794, REGEXMATCH(CID!D476:D14794, TEXTJOIN(""|"", TRUE, SPLIT(A476, "";"")))))"),"#N/A")</f>
        <v>#N/A</v>
      </c>
    </row>
    <row r="477">
      <c r="A477" s="12" t="str">
        <f>IFERROR(__xludf.DUMMYFUNCTION("TEXTJOIN("";"", TRUE, FILTER(CID!$B$2:$B$14794, CID!B477=CID!$D$2:$D$14794))"),"F450;F451;F452;F453;F454;F458;F459")</f>
        <v>F450;F451;F452;F453;F454;F458;F459</v>
      </c>
      <c r="B477" s="12" t="str">
        <f>IFERROR(__xludf.DUMMYFUNCTION("TEXTJOIN(""; "", TRUE, FILTER(CID!B477:B14794, REGEXMATCH(CID!D477:D14794, TEXTJOIN(""|"", TRUE, SPLIT(A477, "";"")))))"),"#N/A")</f>
        <v>#N/A</v>
      </c>
    </row>
    <row r="478">
      <c r="A478" s="12" t="str">
        <f>IFERROR(__xludf.DUMMYFUNCTION("TEXTJOIN("";"", TRUE, FILTER(CID!$B$2:$B$14794, CID!B478=CID!$D$2:$D$14794))"),"F480;F481;F488;F489")</f>
        <v>F480;F481;F488;F489</v>
      </c>
      <c r="B478" s="12" t="str">
        <f>IFERROR(__xludf.DUMMYFUNCTION("TEXTJOIN(""; "", TRUE, FILTER(CID!B478:B14794, REGEXMATCH(CID!D478:D14794, TEXTJOIN(""|"", TRUE, SPLIT(A478, "";"")))))"),"#N/A")</f>
        <v>#N/A</v>
      </c>
    </row>
    <row r="479">
      <c r="A479" s="12" t="str">
        <f>IFERROR(__xludf.DUMMYFUNCTION("TEXTJOIN("";"", TRUE, FILTER(CID!$B$2:$B$14794, CID!B479=CID!$D$2:$D$14794))"),"F500;F501;F502;F503;F504;F505;F508;F509")</f>
        <v>F500;F501;F502;F503;F504;F505;F508;F509</v>
      </c>
      <c r="B479" s="12" t="str">
        <f>IFERROR(__xludf.DUMMYFUNCTION("TEXTJOIN(""; "", TRUE, FILTER(CID!B479:B14794, REGEXMATCH(CID!D479:D14794, TEXTJOIN(""|"", TRUE, SPLIT(A479, "";"")))))"),"#N/A")</f>
        <v>#N/A</v>
      </c>
    </row>
    <row r="480">
      <c r="A480" s="12" t="str">
        <f>IFERROR(__xludf.DUMMYFUNCTION("TEXTJOIN("";"", TRUE, FILTER(CID!$B$2:$B$14794, CID!B480=CID!$D$2:$D$14794))"),"F510;F511;F512;F513;F514;F515;F518;F519")</f>
        <v>F510;F511;F512;F513;F514;F515;F518;F519</v>
      </c>
      <c r="B480" s="12" t="str">
        <f>IFERROR(__xludf.DUMMYFUNCTION("TEXTJOIN(""; "", TRUE, FILTER(CID!B480:B14794, REGEXMATCH(CID!D480:D14794, TEXTJOIN(""|"", TRUE, SPLIT(A480, "";"")))))"),"#N/A")</f>
        <v>#N/A</v>
      </c>
    </row>
    <row r="481">
      <c r="A481" s="12" t="str">
        <f>IFERROR(__xludf.DUMMYFUNCTION("TEXTJOIN("";"", TRUE, FILTER(CID!$B$2:$B$14794, CID!B481=CID!$D$2:$D$14794))"),"F520;F521;F522;F523;F524;F525;F526;F527;F528;F529")</f>
        <v>F520;F521;F522;F523;F524;F525;F526;F527;F528;F529</v>
      </c>
      <c r="B481" s="12" t="str">
        <f>IFERROR(__xludf.DUMMYFUNCTION("TEXTJOIN(""; "", TRUE, FILTER(CID!B481:B14794, REGEXMATCH(CID!D481:D14794, TEXTJOIN(""|"", TRUE, SPLIT(A481, "";"")))))"),"#N/A")</f>
        <v>#N/A</v>
      </c>
    </row>
    <row r="482">
      <c r="A482" s="12" t="str">
        <f>IFERROR(__xludf.DUMMYFUNCTION("TEXTJOIN("";"", TRUE, FILTER(CID!$B$2:$B$14794, CID!B482=CID!$D$2:$D$14794))"),"F530;F531;F538;F539")</f>
        <v>F530;F531;F538;F539</v>
      </c>
      <c r="B482" s="12" t="str">
        <f>IFERROR(__xludf.DUMMYFUNCTION("TEXTJOIN(""; "", TRUE, FILTER(CID!B482:B14794, REGEXMATCH(CID!D482:D14794, TEXTJOIN(""|"", TRUE, SPLIT(A482, "";"")))))"),"#N/A")</f>
        <v>#N/A</v>
      </c>
    </row>
    <row r="483">
      <c r="A483" s="12" t="str">
        <f>IFERROR(__xludf.DUMMYFUNCTION("TEXTJOIN("";"", TRUE, FILTER(CID!$B$2:$B$14794, CID!B483=CID!$D$2:$D$14794))"),"F54X")</f>
        <v>F54X</v>
      </c>
      <c r="B483" s="12" t="str">
        <f>IFERROR(__xludf.DUMMYFUNCTION("TEXTJOIN(""; "", TRUE, FILTER(CID!B483:B14794, REGEXMATCH(CID!D483:D14794, TEXTJOIN(""|"", TRUE, SPLIT(A483, "";"")))))"),"#N/A")</f>
        <v>#N/A</v>
      </c>
    </row>
    <row r="484">
      <c r="A484" s="12" t="str">
        <f>IFERROR(__xludf.DUMMYFUNCTION("TEXTJOIN("";"", TRUE, FILTER(CID!$B$2:$B$14794, CID!B484=CID!$D$2:$D$14794))"),"F55X")</f>
        <v>F55X</v>
      </c>
      <c r="B484" s="12" t="str">
        <f>IFERROR(__xludf.DUMMYFUNCTION("TEXTJOIN(""; "", TRUE, FILTER(CID!B484:B14794, REGEXMATCH(CID!D484:D14794, TEXTJOIN(""|"", TRUE, SPLIT(A484, "";"")))))"),"#N/A")</f>
        <v>#N/A</v>
      </c>
    </row>
    <row r="485">
      <c r="A485" s="12" t="str">
        <f>IFERROR(__xludf.DUMMYFUNCTION("TEXTJOIN("";"", TRUE, FILTER(CID!$B$2:$B$14794, CID!B485=CID!$D$2:$D$14794))"),"F59X")</f>
        <v>F59X</v>
      </c>
      <c r="B485" s="12" t="str">
        <f>IFERROR(__xludf.DUMMYFUNCTION("TEXTJOIN(""; "", TRUE, FILTER(CID!B485:B14794, REGEXMATCH(CID!D485:D14794, TEXTJOIN(""|"", TRUE, SPLIT(A485, "";"")))))"),"#N/A")</f>
        <v>#N/A</v>
      </c>
    </row>
    <row r="486">
      <c r="A486" s="12" t="str">
        <f>IFERROR(__xludf.DUMMYFUNCTION("TEXTJOIN("";"", TRUE, FILTER(CID!$B$2:$B$14794, CID!B486=CID!$D$2:$D$14794))"),"F600;F601;F602;F603;F604;F605;F606;F607;F608;F609")</f>
        <v>F600;F601;F602;F603;F604;F605;F606;F607;F608;F609</v>
      </c>
      <c r="B486" s="12" t="str">
        <f>IFERROR(__xludf.DUMMYFUNCTION("TEXTJOIN(""; "", TRUE, FILTER(CID!B486:B14794, REGEXMATCH(CID!D486:D14794, TEXTJOIN(""|"", TRUE, SPLIT(A486, "";"")))))"),"#N/A")</f>
        <v>#N/A</v>
      </c>
    </row>
    <row r="487">
      <c r="A487" s="12" t="str">
        <f>IFERROR(__xludf.DUMMYFUNCTION("TEXTJOIN("";"", TRUE, FILTER(CID!$B$2:$B$14794, CID!B487=CID!$D$2:$D$14794))"),"F61X")</f>
        <v>F61X</v>
      </c>
      <c r="B487" s="12" t="str">
        <f>IFERROR(__xludf.DUMMYFUNCTION("TEXTJOIN(""; "", TRUE, FILTER(CID!B487:B14794, REGEXMATCH(CID!D487:D14794, TEXTJOIN(""|"", TRUE, SPLIT(A487, "";"")))))"),"#N/A")</f>
        <v>#N/A</v>
      </c>
    </row>
    <row r="488">
      <c r="A488" s="12" t="str">
        <f>IFERROR(__xludf.DUMMYFUNCTION("TEXTJOIN("";"", TRUE, FILTER(CID!$B$2:$B$14794, CID!B488=CID!$D$2:$D$14794))"),"F620;F621;F628;F629")</f>
        <v>F620;F621;F628;F629</v>
      </c>
      <c r="B488" s="12" t="str">
        <f>IFERROR(__xludf.DUMMYFUNCTION("TEXTJOIN(""; "", TRUE, FILTER(CID!B488:B14794, REGEXMATCH(CID!D488:D14794, TEXTJOIN(""|"", TRUE, SPLIT(A488, "";"")))))"),"#N/A")</f>
        <v>#N/A</v>
      </c>
    </row>
    <row r="489">
      <c r="A489" s="12" t="str">
        <f>IFERROR(__xludf.DUMMYFUNCTION("TEXTJOIN("";"", TRUE, FILTER(CID!$B$2:$B$14794, CID!B489=CID!$D$2:$D$14794))"),"F630;F631;F632;F633;F638;F639")</f>
        <v>F630;F631;F632;F633;F638;F639</v>
      </c>
      <c r="B489" s="12" t="str">
        <f>IFERROR(__xludf.DUMMYFUNCTION("TEXTJOIN(""; "", TRUE, FILTER(CID!B489:B14794, REGEXMATCH(CID!D489:D14794, TEXTJOIN(""|"", TRUE, SPLIT(A489, "";"")))))"),"#N/A")</f>
        <v>#N/A</v>
      </c>
    </row>
    <row r="490">
      <c r="A490" s="12" t="str">
        <f>IFERROR(__xludf.DUMMYFUNCTION("TEXTJOIN("";"", TRUE, FILTER(CID!$B$2:$B$14794, CID!B490=CID!$D$2:$D$14794))"),"F640;F641;F642;F648;F649")</f>
        <v>F640;F641;F642;F648;F649</v>
      </c>
      <c r="B490" s="12" t="str">
        <f>IFERROR(__xludf.DUMMYFUNCTION("TEXTJOIN(""; "", TRUE, FILTER(CID!B490:B14794, REGEXMATCH(CID!D490:D14794, TEXTJOIN(""|"", TRUE, SPLIT(A490, "";"")))))"),"#N/A")</f>
        <v>#N/A</v>
      </c>
    </row>
    <row r="491">
      <c r="A491" s="12" t="str">
        <f>IFERROR(__xludf.DUMMYFUNCTION("TEXTJOIN("";"", TRUE, FILTER(CID!$B$2:$B$14794, CID!B491=CID!$D$2:$D$14794))"),"F650;F651;F652;F653;F654;F655;F656;F658;F659")</f>
        <v>F650;F651;F652;F653;F654;F655;F656;F658;F659</v>
      </c>
      <c r="B491" s="12" t="str">
        <f>IFERROR(__xludf.DUMMYFUNCTION("TEXTJOIN(""; "", TRUE, FILTER(CID!B491:B14794, REGEXMATCH(CID!D491:D14794, TEXTJOIN(""|"", TRUE, SPLIT(A491, "";"")))))"),"#N/A")</f>
        <v>#N/A</v>
      </c>
    </row>
    <row r="492">
      <c r="A492" s="12" t="str">
        <f>IFERROR(__xludf.DUMMYFUNCTION("TEXTJOIN("";"", TRUE, FILTER(CID!$B$2:$B$14794, CID!B492=CID!$D$2:$D$14794))"),"F660;F661;F662;F668;F669")</f>
        <v>F660;F661;F662;F668;F669</v>
      </c>
      <c r="B492" s="12" t="str">
        <f>IFERROR(__xludf.DUMMYFUNCTION("TEXTJOIN(""; "", TRUE, FILTER(CID!B492:B14794, REGEXMATCH(CID!D492:D14794, TEXTJOIN(""|"", TRUE, SPLIT(A492, "";"")))))"),"#N/A")</f>
        <v>#N/A</v>
      </c>
    </row>
    <row r="493">
      <c r="A493" s="12" t="str">
        <f>IFERROR(__xludf.DUMMYFUNCTION("TEXTJOIN("";"", TRUE, FILTER(CID!$B$2:$B$14794, CID!B493=CID!$D$2:$D$14794))"),"F680;F681;F688")</f>
        <v>F680;F681;F688</v>
      </c>
      <c r="B493" s="12" t="str">
        <f>IFERROR(__xludf.DUMMYFUNCTION("TEXTJOIN(""; "", TRUE, FILTER(CID!B493:B14794, REGEXMATCH(CID!D493:D14794, TEXTJOIN(""|"", TRUE, SPLIT(A493, "";"")))))"),"#N/A")</f>
        <v>#N/A</v>
      </c>
    </row>
    <row r="494">
      <c r="A494" s="12" t="str">
        <f>IFERROR(__xludf.DUMMYFUNCTION("TEXTJOIN("";"", TRUE, FILTER(CID!$B$2:$B$14794, CID!B494=CID!$D$2:$D$14794))"),"F69X")</f>
        <v>F69X</v>
      </c>
      <c r="B494" s="12" t="str">
        <f>IFERROR(__xludf.DUMMYFUNCTION("TEXTJOIN(""; "", TRUE, FILTER(CID!B494:B14794, REGEXMATCH(CID!D494:D14794, TEXTJOIN(""|"", TRUE, SPLIT(A494, "";"")))))"),"#N/A")</f>
        <v>#N/A</v>
      </c>
    </row>
    <row r="495">
      <c r="A495" s="12" t="str">
        <f>IFERROR(__xludf.DUMMYFUNCTION("TEXTJOIN("";"", TRUE, FILTER(CID!$B$2:$B$14794, CID!B495=CID!$D$2:$D$14794))"),"F700;F701;F708;F709")</f>
        <v>F700;F701;F708;F709</v>
      </c>
      <c r="B495" s="12" t="str">
        <f>IFERROR(__xludf.DUMMYFUNCTION("TEXTJOIN(""; "", TRUE, FILTER(CID!B495:B14794, REGEXMATCH(CID!D495:D14794, TEXTJOIN(""|"", TRUE, SPLIT(A495, "";"")))))"),"#N/A")</f>
        <v>#N/A</v>
      </c>
    </row>
    <row r="496">
      <c r="A496" s="12" t="str">
        <f>IFERROR(__xludf.DUMMYFUNCTION("TEXTJOIN("";"", TRUE, FILTER(CID!$B$2:$B$14794, CID!B496=CID!$D$2:$D$14794))"),"F710;F711;F718;F719")</f>
        <v>F710;F711;F718;F719</v>
      </c>
      <c r="B496" s="12" t="str">
        <f>IFERROR(__xludf.DUMMYFUNCTION("TEXTJOIN(""; "", TRUE, FILTER(CID!B496:B14794, REGEXMATCH(CID!D496:D14794, TEXTJOIN(""|"", TRUE, SPLIT(A496, "";"")))))"),"#N/A")</f>
        <v>#N/A</v>
      </c>
    </row>
    <row r="497">
      <c r="A497" s="12" t="str">
        <f>IFERROR(__xludf.DUMMYFUNCTION("TEXTJOIN("";"", TRUE, FILTER(CID!$B$2:$B$14794, CID!B497=CID!$D$2:$D$14794))"),"F720;F721;F728;F729")</f>
        <v>F720;F721;F728;F729</v>
      </c>
      <c r="B497" s="12" t="str">
        <f>IFERROR(__xludf.DUMMYFUNCTION("TEXTJOIN(""; "", TRUE, FILTER(CID!B497:B14794, REGEXMATCH(CID!D497:D14794, TEXTJOIN(""|"", TRUE, SPLIT(A497, "";"")))))"),"#N/A")</f>
        <v>#N/A</v>
      </c>
    </row>
    <row r="498">
      <c r="A498" s="12" t="str">
        <f>IFERROR(__xludf.DUMMYFUNCTION("TEXTJOIN("";"", TRUE, FILTER(CID!$B$2:$B$14794, CID!B498=CID!$D$2:$D$14794))"),"F730;F731;F738;F739")</f>
        <v>F730;F731;F738;F739</v>
      </c>
      <c r="B498" s="12" t="str">
        <f>IFERROR(__xludf.DUMMYFUNCTION("TEXTJOIN(""; "", TRUE, FILTER(CID!B498:B14794, REGEXMATCH(CID!D498:D14794, TEXTJOIN(""|"", TRUE, SPLIT(A498, "";"")))))"),"#N/A")</f>
        <v>#N/A</v>
      </c>
    </row>
    <row r="499">
      <c r="A499" s="12" t="str">
        <f>IFERROR(__xludf.DUMMYFUNCTION("TEXTJOIN("";"", TRUE, FILTER(CID!$B$2:$B$14794, CID!B499=CID!$D$2:$D$14794))"),"F780;F781;F788;F789")</f>
        <v>F780;F781;F788;F789</v>
      </c>
      <c r="B499" s="12" t="str">
        <f>IFERROR(__xludf.DUMMYFUNCTION("TEXTJOIN(""; "", TRUE, FILTER(CID!B499:B14794, REGEXMATCH(CID!D499:D14794, TEXTJOIN(""|"", TRUE, SPLIT(A499, "";"")))))"),"#N/A")</f>
        <v>#N/A</v>
      </c>
    </row>
    <row r="500">
      <c r="A500" s="12" t="str">
        <f>IFERROR(__xludf.DUMMYFUNCTION("TEXTJOIN("";"", TRUE, FILTER(CID!$B$2:$B$14794, CID!B500=CID!$D$2:$D$14794))"),"F790;F791;F798;F799")</f>
        <v>F790;F791;F798;F799</v>
      </c>
      <c r="B500" s="12" t="str">
        <f>IFERROR(__xludf.DUMMYFUNCTION("TEXTJOIN(""; "", TRUE, FILTER(CID!B500:B14794, REGEXMATCH(CID!D500:D14794, TEXTJOIN(""|"", TRUE, SPLIT(A500, "";"")))))"),"#N/A")</f>
        <v>#N/A</v>
      </c>
    </row>
    <row r="501">
      <c r="A501" s="12" t="str">
        <f>IFERROR(__xludf.DUMMYFUNCTION("TEXTJOIN("";"", TRUE, FILTER(CID!$B$2:$B$14794, CID!B501=CID!$D$2:$D$14794))"),"F800;F801;F802;F803;F808;F809")</f>
        <v>F800;F801;F802;F803;F808;F809</v>
      </c>
      <c r="B501" s="12" t="str">
        <f>IFERROR(__xludf.DUMMYFUNCTION("TEXTJOIN(""; "", TRUE, FILTER(CID!B501:B14794, REGEXMATCH(CID!D501:D14794, TEXTJOIN(""|"", TRUE, SPLIT(A501, "";"")))))"),"#N/A")</f>
        <v>#N/A</v>
      </c>
    </row>
    <row r="502">
      <c r="A502" s="12" t="str">
        <f>IFERROR(__xludf.DUMMYFUNCTION("TEXTJOIN("";"", TRUE, FILTER(CID!$B$2:$B$14794, CID!B502=CID!$D$2:$D$14794))"),"F810;F811;F812;F813;F818;F819")</f>
        <v>F810;F811;F812;F813;F818;F819</v>
      </c>
      <c r="B502" s="12" t="str">
        <f>IFERROR(__xludf.DUMMYFUNCTION("TEXTJOIN(""; "", TRUE, FILTER(CID!B502:B14794, REGEXMATCH(CID!D502:D14794, TEXTJOIN(""|"", TRUE, SPLIT(A502, "";"")))))"),"#N/A")</f>
        <v>#N/A</v>
      </c>
    </row>
    <row r="503">
      <c r="A503" s="12" t="str">
        <f>IFERROR(__xludf.DUMMYFUNCTION("TEXTJOIN("";"", TRUE, FILTER(CID!$B$2:$B$14794, CID!B503=CID!$D$2:$D$14794))"),"F82X")</f>
        <v>F82X</v>
      </c>
      <c r="B503" s="12" t="str">
        <f>IFERROR(__xludf.DUMMYFUNCTION("TEXTJOIN(""; "", TRUE, FILTER(CID!B503:B14794, REGEXMATCH(CID!D503:D14794, TEXTJOIN(""|"", TRUE, SPLIT(A503, "";"")))))"),"#N/A")</f>
        <v>#N/A</v>
      </c>
    </row>
    <row r="504">
      <c r="A504" s="12" t="str">
        <f>IFERROR(__xludf.DUMMYFUNCTION("TEXTJOIN("";"", TRUE, FILTER(CID!$B$2:$B$14794, CID!B504=CID!$D$2:$D$14794))"),"F83X")</f>
        <v>F83X</v>
      </c>
      <c r="B504" s="12" t="str">
        <f>IFERROR(__xludf.DUMMYFUNCTION("TEXTJOIN(""; "", TRUE, FILTER(CID!B504:B14794, REGEXMATCH(CID!D504:D14794, TEXTJOIN(""|"", TRUE, SPLIT(A504, "";"")))))"),"#N/A")</f>
        <v>#N/A</v>
      </c>
    </row>
    <row r="505">
      <c r="A505" s="12" t="str">
        <f>IFERROR(__xludf.DUMMYFUNCTION("TEXTJOIN("";"", TRUE, FILTER(CID!$B$2:$B$14794, CID!B505=CID!$D$2:$D$14794))"),"F840;F841;F842;F843;F844;F845;F848;F849")</f>
        <v>F840;F841;F842;F843;F844;F845;F848;F849</v>
      </c>
      <c r="B505" s="12" t="str">
        <f>IFERROR(__xludf.DUMMYFUNCTION("TEXTJOIN(""; "", TRUE, FILTER(CID!B505:B14794, REGEXMATCH(CID!D505:D14794, TEXTJOIN(""|"", TRUE, SPLIT(A505, "";"")))))"),"#N/A")</f>
        <v>#N/A</v>
      </c>
    </row>
    <row r="506">
      <c r="A506" s="12" t="str">
        <f>IFERROR(__xludf.DUMMYFUNCTION("TEXTJOIN("";"", TRUE, FILTER(CID!$B$2:$B$14794, CID!B506=CID!$D$2:$D$14794))"),"F88X")</f>
        <v>F88X</v>
      </c>
      <c r="B506" s="12" t="str">
        <f>IFERROR(__xludf.DUMMYFUNCTION("TEXTJOIN(""; "", TRUE, FILTER(CID!B506:B14794, REGEXMATCH(CID!D506:D14794, TEXTJOIN(""|"", TRUE, SPLIT(A506, "";"")))))"),"#N/A")</f>
        <v>#N/A</v>
      </c>
    </row>
    <row r="507">
      <c r="A507" s="12" t="str">
        <f>IFERROR(__xludf.DUMMYFUNCTION("TEXTJOIN("";"", TRUE, FILTER(CID!$B$2:$B$14794, CID!B507=CID!$D$2:$D$14794))"),"F89X")</f>
        <v>F89X</v>
      </c>
      <c r="B507" s="12" t="str">
        <f>IFERROR(__xludf.DUMMYFUNCTION("TEXTJOIN(""; "", TRUE, FILTER(CID!B507:B14794, REGEXMATCH(CID!D507:D14794, TEXTJOIN(""|"", TRUE, SPLIT(A507, "";"")))))"),"#N/A")</f>
        <v>#N/A</v>
      </c>
    </row>
    <row r="508">
      <c r="A508" s="12" t="str">
        <f>IFERROR(__xludf.DUMMYFUNCTION("TEXTJOIN("";"", TRUE, FILTER(CID!$B$2:$B$14794, CID!B508=CID!$D$2:$D$14794))"),"F900;F901;F908;F909")</f>
        <v>F900;F901;F908;F909</v>
      </c>
      <c r="B508" s="12" t="str">
        <f>IFERROR(__xludf.DUMMYFUNCTION("TEXTJOIN(""; "", TRUE, FILTER(CID!B508:B14794, REGEXMATCH(CID!D508:D14794, TEXTJOIN(""|"", TRUE, SPLIT(A508, "";"")))))"),"#N/A")</f>
        <v>#N/A</v>
      </c>
    </row>
    <row r="509">
      <c r="A509" s="12" t="str">
        <f>IFERROR(__xludf.DUMMYFUNCTION("TEXTJOIN("";"", TRUE, FILTER(CID!$B$2:$B$14794, CID!B509=CID!$D$2:$D$14794))"),"F910;F911;F912;F913;F918;F919")</f>
        <v>F910;F911;F912;F913;F918;F919</v>
      </c>
      <c r="B509" s="12" t="str">
        <f>IFERROR(__xludf.DUMMYFUNCTION("TEXTJOIN(""; "", TRUE, FILTER(CID!B509:B14794, REGEXMATCH(CID!D509:D14794, TEXTJOIN(""|"", TRUE, SPLIT(A509, "";"")))))"),"#N/A")</f>
        <v>#N/A</v>
      </c>
    </row>
    <row r="510">
      <c r="A510" s="12" t="str">
        <f>IFERROR(__xludf.DUMMYFUNCTION("TEXTJOIN("";"", TRUE, FILTER(CID!$B$2:$B$14794, CID!B510=CID!$D$2:$D$14794))"),"F920;F928;F929")</f>
        <v>F920;F928;F929</v>
      </c>
      <c r="B510" s="12" t="str">
        <f>IFERROR(__xludf.DUMMYFUNCTION("TEXTJOIN(""; "", TRUE, FILTER(CID!B510:B14794, REGEXMATCH(CID!D510:D14794, TEXTJOIN(""|"", TRUE, SPLIT(A510, "";"")))))"),"#N/A")</f>
        <v>#N/A</v>
      </c>
    </row>
    <row r="511">
      <c r="A511" s="12" t="str">
        <f>IFERROR(__xludf.DUMMYFUNCTION("TEXTJOIN("";"", TRUE, FILTER(CID!$B$2:$B$14794, CID!B511=CID!$D$2:$D$14794))"),"F930;F931;F932;F933;F938;F939")</f>
        <v>F930;F931;F932;F933;F938;F939</v>
      </c>
      <c r="B511" s="12" t="str">
        <f>IFERROR(__xludf.DUMMYFUNCTION("TEXTJOIN(""; "", TRUE, FILTER(CID!B511:B14794, REGEXMATCH(CID!D511:D14794, TEXTJOIN(""|"", TRUE, SPLIT(A511, "";"")))))"),"#N/A")</f>
        <v>#N/A</v>
      </c>
    </row>
    <row r="512">
      <c r="A512" s="12" t="str">
        <f>IFERROR(__xludf.DUMMYFUNCTION("TEXTJOIN("";"", TRUE, FILTER(CID!$B$2:$B$14794, CID!B512=CID!$D$2:$D$14794))"),"F940;F941;F942;F948;F949")</f>
        <v>F940;F941;F942;F948;F949</v>
      </c>
      <c r="B512" s="12" t="str">
        <f>IFERROR(__xludf.DUMMYFUNCTION("TEXTJOIN(""; "", TRUE, FILTER(CID!B512:B14794, REGEXMATCH(CID!D512:D14794, TEXTJOIN(""|"", TRUE, SPLIT(A512, "";"")))))"),"#N/A")</f>
        <v>#N/A</v>
      </c>
    </row>
    <row r="513">
      <c r="A513" s="12" t="str">
        <f>IFERROR(__xludf.DUMMYFUNCTION("TEXTJOIN("";"", TRUE, FILTER(CID!$B$2:$B$14794, CID!B513=CID!$D$2:$D$14794))"),"F950;F951;F952;F958;F959")</f>
        <v>F950;F951;F952;F958;F959</v>
      </c>
      <c r="B513" s="12" t="str">
        <f>IFERROR(__xludf.DUMMYFUNCTION("TEXTJOIN(""; "", TRUE, FILTER(CID!B513:B14794, REGEXMATCH(CID!D513:D14794, TEXTJOIN(""|"", TRUE, SPLIT(A513, "";"")))))"),"#N/A")</f>
        <v>#N/A</v>
      </c>
    </row>
    <row r="514">
      <c r="A514" s="12" t="str">
        <f>IFERROR(__xludf.DUMMYFUNCTION("TEXTJOIN("";"", TRUE, FILTER(CID!$B$2:$B$14794, CID!B514=CID!$D$2:$D$14794))"),"F980;F981;F982;F983;F984;F985;F986;F988;F989")</f>
        <v>F980;F981;F982;F983;F984;F985;F986;F988;F989</v>
      </c>
      <c r="B514" s="12" t="str">
        <f>IFERROR(__xludf.DUMMYFUNCTION("TEXTJOIN(""; "", TRUE, FILTER(CID!B514:B14794, REGEXMATCH(CID!D514:D14794, TEXTJOIN(""|"", TRUE, SPLIT(A514, "";"")))))"),"#N/A")</f>
        <v>#N/A</v>
      </c>
    </row>
    <row r="515">
      <c r="A515" s="12" t="str">
        <f>IFERROR(__xludf.DUMMYFUNCTION("TEXTJOIN("";"", TRUE, FILTER(CID!$B$2:$B$14794, CID!B515=CID!$D$2:$D$14794))"),"F99X")</f>
        <v>F99X</v>
      </c>
      <c r="B515" s="12" t="str">
        <f>IFERROR(__xludf.DUMMYFUNCTION("TEXTJOIN(""; "", TRUE, FILTER(CID!B515:B14794, REGEXMATCH(CID!D515:D14794, TEXTJOIN(""|"", TRUE, SPLIT(A515, "";"")))))"),"#N/A")</f>
        <v>#N/A</v>
      </c>
    </row>
    <row r="516">
      <c r="A516" s="12" t="str">
        <f>IFERROR(__xludf.DUMMYFUNCTION("TEXTJOIN("";"", TRUE, FILTER(CID!$B$2:$B$14794, CID!B516=CID!$D$2:$D$14794))"),"G000;G001;G002;G003;G008;G009")</f>
        <v>G000;G001;G002;G003;G008;G009</v>
      </c>
      <c r="B516" s="12" t="str">
        <f>IFERROR(__xludf.DUMMYFUNCTION("TEXTJOIN(""; "", TRUE, FILTER(CID!B516:B14794, REGEXMATCH(CID!D516:D14794, TEXTJOIN(""|"", TRUE, SPLIT(A516, "";"")))))"),"#N/A")</f>
        <v>#N/A</v>
      </c>
    </row>
    <row r="517">
      <c r="A517" s="12" t="str">
        <f>IFERROR(__xludf.DUMMYFUNCTION("TEXTJOIN("";"", TRUE, FILTER(CID!$B$2:$B$14794, CID!B517=CID!$D$2:$D$14794))"),"G01X")</f>
        <v>G01X</v>
      </c>
      <c r="B517" s="12" t="str">
        <f>IFERROR(__xludf.DUMMYFUNCTION("TEXTJOIN(""; "", TRUE, FILTER(CID!B517:B14794, REGEXMATCH(CID!D517:D14794, TEXTJOIN(""|"", TRUE, SPLIT(A517, "";"")))))"),"#N/A")</f>
        <v>#N/A</v>
      </c>
    </row>
    <row r="518">
      <c r="A518" s="12" t="str">
        <f>IFERROR(__xludf.DUMMYFUNCTION("TEXTJOIN("";"", TRUE, FILTER(CID!$B$2:$B$14794, CID!B518=CID!$D$2:$D$14794))"),"G020;G021;G028")</f>
        <v>G020;G021;G028</v>
      </c>
      <c r="B518" s="12" t="str">
        <f>IFERROR(__xludf.DUMMYFUNCTION("TEXTJOIN(""; "", TRUE, FILTER(CID!B518:B14794, REGEXMATCH(CID!D518:D14794, TEXTJOIN(""|"", TRUE, SPLIT(A518, "";"")))))"),"#N/A")</f>
        <v>#N/A</v>
      </c>
    </row>
    <row r="519">
      <c r="A519" s="12" t="str">
        <f>IFERROR(__xludf.DUMMYFUNCTION("TEXTJOIN("";"", TRUE, FILTER(CID!$B$2:$B$14794, CID!B519=CID!$D$2:$D$14794))"),"G030;G031;G032;G038;G039")</f>
        <v>G030;G031;G032;G038;G039</v>
      </c>
      <c r="B519" s="12" t="str">
        <f>IFERROR(__xludf.DUMMYFUNCTION("TEXTJOIN(""; "", TRUE, FILTER(CID!B519:B14794, REGEXMATCH(CID!D519:D14794, TEXTJOIN(""|"", TRUE, SPLIT(A519, "";"")))))"),"#N/A")</f>
        <v>#N/A</v>
      </c>
    </row>
    <row r="520">
      <c r="A520" s="12" t="str">
        <f>IFERROR(__xludf.DUMMYFUNCTION("TEXTJOIN("";"", TRUE, FILTER(CID!$B$2:$B$14794, CID!B520=CID!$D$2:$D$14794))"),"G040;G041;G042;G048;G049")</f>
        <v>G040;G041;G042;G048;G049</v>
      </c>
      <c r="B520" s="12" t="str">
        <f>IFERROR(__xludf.DUMMYFUNCTION("TEXTJOIN(""; "", TRUE, FILTER(CID!B520:B14794, REGEXMATCH(CID!D520:D14794, TEXTJOIN(""|"", TRUE, SPLIT(A520, "";"")))))"),"#N/A")</f>
        <v>#N/A</v>
      </c>
    </row>
    <row r="521">
      <c r="A521" s="12" t="str">
        <f>IFERROR(__xludf.DUMMYFUNCTION("TEXTJOIN("";"", TRUE, FILTER(CID!$B$2:$B$14794, CID!B521=CID!$D$2:$D$14794))"),"G050;G051;G052;G058")</f>
        <v>G050;G051;G052;G058</v>
      </c>
      <c r="B521" s="12" t="str">
        <f>IFERROR(__xludf.DUMMYFUNCTION("TEXTJOIN(""; "", TRUE, FILTER(CID!B521:B14794, REGEXMATCH(CID!D521:D14794, TEXTJOIN(""|"", TRUE, SPLIT(A521, "";"")))))"),"#N/A")</f>
        <v>#N/A</v>
      </c>
    </row>
    <row r="522">
      <c r="A522" s="12" t="str">
        <f>IFERROR(__xludf.DUMMYFUNCTION("TEXTJOIN("";"", TRUE, FILTER(CID!$B$2:$B$14794, CID!B522=CID!$D$2:$D$14794))"),"G060;G061;G062")</f>
        <v>G060;G061;G062</v>
      </c>
      <c r="B522" s="12" t="str">
        <f>IFERROR(__xludf.DUMMYFUNCTION("TEXTJOIN(""; "", TRUE, FILTER(CID!B522:B14794, REGEXMATCH(CID!D522:D14794, TEXTJOIN(""|"", TRUE, SPLIT(A522, "";"")))))"),"#N/A")</f>
        <v>#N/A</v>
      </c>
    </row>
    <row r="523">
      <c r="A523" s="12" t="str">
        <f>IFERROR(__xludf.DUMMYFUNCTION("TEXTJOIN("";"", TRUE, FILTER(CID!$B$2:$B$14794, CID!B523=CID!$D$2:$D$14794))"),"G07X")</f>
        <v>G07X</v>
      </c>
      <c r="B523" s="12" t="str">
        <f>IFERROR(__xludf.DUMMYFUNCTION("TEXTJOIN(""; "", TRUE, FILTER(CID!B523:B14794, REGEXMATCH(CID!D523:D14794, TEXTJOIN(""|"", TRUE, SPLIT(A523, "";"")))))"),"#N/A")</f>
        <v>#N/A</v>
      </c>
    </row>
    <row r="524">
      <c r="A524" s="12" t="str">
        <f>IFERROR(__xludf.DUMMYFUNCTION("TEXTJOIN("";"", TRUE, FILTER(CID!$B$2:$B$14794, CID!B524=CID!$D$2:$D$14794))"),"G08X")</f>
        <v>G08X</v>
      </c>
      <c r="B524" s="12" t="str">
        <f>IFERROR(__xludf.DUMMYFUNCTION("TEXTJOIN(""; "", TRUE, FILTER(CID!B524:B14794, REGEXMATCH(CID!D524:D14794, TEXTJOIN(""|"", TRUE, SPLIT(A524, "";"")))))"),"#N/A")</f>
        <v>#N/A</v>
      </c>
    </row>
    <row r="525">
      <c r="A525" s="12" t="str">
        <f>IFERROR(__xludf.DUMMYFUNCTION("TEXTJOIN("";"", TRUE, FILTER(CID!$B$2:$B$14794, CID!B525=CID!$D$2:$D$14794))"),"G09X")</f>
        <v>G09X</v>
      </c>
      <c r="B525" s="12" t="str">
        <f>IFERROR(__xludf.DUMMYFUNCTION("TEXTJOIN(""; "", TRUE, FILTER(CID!B525:B14794, REGEXMATCH(CID!D525:D14794, TEXTJOIN(""|"", TRUE, SPLIT(A525, "";"")))))"),"#N/A")</f>
        <v>#N/A</v>
      </c>
    </row>
    <row r="526">
      <c r="A526" s="12" t="str">
        <f>IFERROR(__xludf.DUMMYFUNCTION("TEXTJOIN("";"", TRUE, FILTER(CID!$B$2:$B$14794, CID!B526=CID!$D$2:$D$14794))"),"G10X")</f>
        <v>G10X</v>
      </c>
      <c r="B526" s="12" t="str">
        <f>IFERROR(__xludf.DUMMYFUNCTION("TEXTJOIN(""; "", TRUE, FILTER(CID!B526:B14794, REGEXMATCH(CID!D526:D14794, TEXTJOIN(""|"", TRUE, SPLIT(A526, "";"")))))"),"#N/A")</f>
        <v>#N/A</v>
      </c>
    </row>
    <row r="527">
      <c r="A527" s="12" t="str">
        <f>IFERROR(__xludf.DUMMYFUNCTION("TEXTJOIN("";"", TRUE, FILTER(CID!$B$2:$B$14794, CID!B527=CID!$D$2:$D$14794))"),"G110;G111;G112;G113;G114;G118;G119")</f>
        <v>G110;G111;G112;G113;G114;G118;G119</v>
      </c>
      <c r="B527" s="12" t="str">
        <f>IFERROR(__xludf.DUMMYFUNCTION("TEXTJOIN(""; "", TRUE, FILTER(CID!B527:B14794, REGEXMATCH(CID!D527:D14794, TEXTJOIN(""|"", TRUE, SPLIT(A527, "";"")))))"),"#N/A")</f>
        <v>#N/A</v>
      </c>
    </row>
    <row r="528">
      <c r="A528" s="12" t="str">
        <f>IFERROR(__xludf.DUMMYFUNCTION("TEXTJOIN("";"", TRUE, FILTER(CID!$B$2:$B$14794, CID!B528=CID!$D$2:$D$14794))"),"G120;G121;G122;G128;G129")</f>
        <v>G120;G121;G122;G128;G129</v>
      </c>
      <c r="B528" s="12" t="str">
        <f>IFERROR(__xludf.DUMMYFUNCTION("TEXTJOIN(""; "", TRUE, FILTER(CID!B528:B14794, REGEXMATCH(CID!D528:D14794, TEXTJOIN(""|"", TRUE, SPLIT(A528, "";"")))))"),"#N/A")</f>
        <v>#N/A</v>
      </c>
    </row>
    <row r="529">
      <c r="A529" s="12" t="str">
        <f>IFERROR(__xludf.DUMMYFUNCTION("TEXTJOIN("";"", TRUE, FILTER(CID!$B$2:$B$14794, CID!B529=CID!$D$2:$D$14794))"),"G130;G131;G132;G138")</f>
        <v>G130;G131;G132;G138</v>
      </c>
      <c r="B529" s="12" t="str">
        <f>IFERROR(__xludf.DUMMYFUNCTION("TEXTJOIN(""; "", TRUE, FILTER(CID!B529:B14794, REGEXMATCH(CID!D529:D14794, TEXTJOIN(""|"", TRUE, SPLIT(A529, "";"")))))"),"#N/A")</f>
        <v>#N/A</v>
      </c>
    </row>
    <row r="530">
      <c r="A530" s="12" t="str">
        <f>IFERROR(__xludf.DUMMYFUNCTION("TEXTJOIN("";"", TRUE, FILTER(CID!$B$2:$B$14794, CID!B530=CID!$D$2:$D$14794))"),"G20X")</f>
        <v>G20X</v>
      </c>
      <c r="B530" s="12" t="str">
        <f>IFERROR(__xludf.DUMMYFUNCTION("TEXTJOIN(""; "", TRUE, FILTER(CID!B530:B14794, REGEXMATCH(CID!D530:D14794, TEXTJOIN(""|"", TRUE, SPLIT(A530, "";"")))))"),"#N/A")</f>
        <v>#N/A</v>
      </c>
    </row>
    <row r="531">
      <c r="A531" s="12" t="str">
        <f>IFERROR(__xludf.DUMMYFUNCTION("TEXTJOIN("";"", TRUE, FILTER(CID!$B$2:$B$14794, CID!B531=CID!$D$2:$D$14794))"),"G210;G211;G212;G213;G218;G219")</f>
        <v>G210;G211;G212;G213;G218;G219</v>
      </c>
      <c r="B531" s="12" t="str">
        <f>IFERROR(__xludf.DUMMYFUNCTION("TEXTJOIN(""; "", TRUE, FILTER(CID!B531:B14794, REGEXMATCH(CID!D531:D14794, TEXTJOIN(""|"", TRUE, SPLIT(A531, "";"")))))"),"#N/A")</f>
        <v>#N/A</v>
      </c>
    </row>
    <row r="532">
      <c r="A532" s="12" t="str">
        <f>IFERROR(__xludf.DUMMYFUNCTION("TEXTJOIN("";"", TRUE, FILTER(CID!$B$2:$B$14794, CID!B532=CID!$D$2:$D$14794))"),"G22X")</f>
        <v>G22X</v>
      </c>
      <c r="B532" s="12" t="str">
        <f>IFERROR(__xludf.DUMMYFUNCTION("TEXTJOIN(""; "", TRUE, FILTER(CID!B532:B14794, REGEXMATCH(CID!D532:D14794, TEXTJOIN(""|"", TRUE, SPLIT(A532, "";"")))))"),"#N/A")</f>
        <v>#N/A</v>
      </c>
    </row>
    <row r="533">
      <c r="A533" s="12" t="str">
        <f>IFERROR(__xludf.DUMMYFUNCTION("TEXTJOIN("";"", TRUE, FILTER(CID!$B$2:$B$14794, CID!B533=CID!$D$2:$D$14794))"),"G230;G231;G232;G238;G239")</f>
        <v>G230;G231;G232;G238;G239</v>
      </c>
      <c r="B533" s="12" t="str">
        <f>IFERROR(__xludf.DUMMYFUNCTION("TEXTJOIN(""; "", TRUE, FILTER(CID!B533:B14794, REGEXMATCH(CID!D533:D14794, TEXTJOIN(""|"", TRUE, SPLIT(A533, "";"")))))"),"#N/A")</f>
        <v>#N/A</v>
      </c>
    </row>
    <row r="534">
      <c r="A534" s="12" t="str">
        <f>IFERROR(__xludf.DUMMYFUNCTION("TEXTJOIN("";"", TRUE, FILTER(CID!$B$2:$B$14794, CID!B534=CID!$D$2:$D$14794))"),"G240;G241;G242;G243;G244;G245;G248;G249")</f>
        <v>G240;G241;G242;G243;G244;G245;G248;G249</v>
      </c>
      <c r="B534" s="12" t="str">
        <f>IFERROR(__xludf.DUMMYFUNCTION("TEXTJOIN(""; "", TRUE, FILTER(CID!B534:B14794, REGEXMATCH(CID!D534:D14794, TEXTJOIN(""|"", TRUE, SPLIT(A534, "";"")))))"),"#N/A")</f>
        <v>#N/A</v>
      </c>
    </row>
    <row r="535">
      <c r="A535" s="12" t="str">
        <f>IFERROR(__xludf.DUMMYFUNCTION("TEXTJOIN("";"", TRUE, FILTER(CID!$B$2:$B$14794, CID!B535=CID!$D$2:$D$14794))"),"G250;G251;G252;G253;G254;G255;G256;G258;G259")</f>
        <v>G250;G251;G252;G253;G254;G255;G256;G258;G259</v>
      </c>
      <c r="B535" s="12" t="str">
        <f>IFERROR(__xludf.DUMMYFUNCTION("TEXTJOIN(""; "", TRUE, FILTER(CID!B535:B14794, REGEXMATCH(CID!D535:D14794, TEXTJOIN(""|"", TRUE, SPLIT(A535, "";"")))))"),"#N/A")</f>
        <v>#N/A</v>
      </c>
    </row>
    <row r="536">
      <c r="A536" s="12" t="str">
        <f>IFERROR(__xludf.DUMMYFUNCTION("TEXTJOIN("";"", TRUE, FILTER(CID!$B$2:$B$14794, CID!B536=CID!$D$2:$D$14794))"),"G26X")</f>
        <v>G26X</v>
      </c>
      <c r="B536" s="12" t="str">
        <f>IFERROR(__xludf.DUMMYFUNCTION("TEXTJOIN(""; "", TRUE, FILTER(CID!B536:B14794, REGEXMATCH(CID!D536:D14794, TEXTJOIN(""|"", TRUE, SPLIT(A536, "";"")))))"),"#N/A")</f>
        <v>#N/A</v>
      </c>
    </row>
    <row r="537">
      <c r="A537" s="12" t="str">
        <f>IFERROR(__xludf.DUMMYFUNCTION("TEXTJOIN("";"", TRUE, FILTER(CID!$B$2:$B$14794, CID!B537=CID!$D$2:$D$14794))"),"G300;G301;G308;G309")</f>
        <v>G300;G301;G308;G309</v>
      </c>
      <c r="B537" s="12" t="str">
        <f>IFERROR(__xludf.DUMMYFUNCTION("TEXTJOIN(""; "", TRUE, FILTER(CID!B537:B14794, REGEXMATCH(CID!D537:D14794, TEXTJOIN(""|"", TRUE, SPLIT(A537, "";"")))))"),"#N/A")</f>
        <v>#N/A</v>
      </c>
    </row>
    <row r="538">
      <c r="A538" s="12" t="str">
        <f>IFERROR(__xludf.DUMMYFUNCTION("TEXTJOIN("";"", TRUE, FILTER(CID!$B$2:$B$14794, CID!B538=CID!$D$2:$D$14794))"),"G310;G311;G312;G318;G319")</f>
        <v>G310;G311;G312;G318;G319</v>
      </c>
      <c r="B538" s="12" t="str">
        <f>IFERROR(__xludf.DUMMYFUNCTION("TEXTJOIN(""; "", TRUE, FILTER(CID!B538:B14794, REGEXMATCH(CID!D538:D14794, TEXTJOIN(""|"", TRUE, SPLIT(A538, "";"")))))"),"#N/A")</f>
        <v>#N/A</v>
      </c>
    </row>
    <row r="539">
      <c r="A539" s="12" t="str">
        <f>IFERROR(__xludf.DUMMYFUNCTION("TEXTJOIN("";"", TRUE, FILTER(CID!$B$2:$B$14794, CID!B539=CID!$D$2:$D$14794))"),"G320;G328")</f>
        <v>G320;G328</v>
      </c>
      <c r="B539" s="12" t="str">
        <f>IFERROR(__xludf.DUMMYFUNCTION("TEXTJOIN(""; "", TRUE, FILTER(CID!B539:B14794, REGEXMATCH(CID!D539:D14794, TEXTJOIN(""|"", TRUE, SPLIT(A539, "";"")))))"),"#N/A")</f>
        <v>#N/A</v>
      </c>
    </row>
    <row r="540">
      <c r="A540" s="12" t="str">
        <f>IFERROR(__xludf.DUMMYFUNCTION("TEXTJOIN("";"", TRUE, FILTER(CID!$B$2:$B$14794, CID!B540=CID!$D$2:$D$14794))"),"G35X")</f>
        <v>G35X</v>
      </c>
      <c r="B540" s="12" t="str">
        <f>IFERROR(__xludf.DUMMYFUNCTION("TEXTJOIN(""; "", TRUE, FILTER(CID!B540:B14794, REGEXMATCH(CID!D540:D14794, TEXTJOIN(""|"", TRUE, SPLIT(A540, "";"")))))"),"#N/A")</f>
        <v>#N/A</v>
      </c>
    </row>
    <row r="541">
      <c r="A541" s="12" t="str">
        <f>IFERROR(__xludf.DUMMYFUNCTION("TEXTJOIN("";"", TRUE, FILTER(CID!$B$2:$B$14794, CID!B541=CID!$D$2:$D$14794))"),"G360;G361;G368;G369")</f>
        <v>G360;G361;G368;G369</v>
      </c>
      <c r="B541" s="12" t="str">
        <f>IFERROR(__xludf.DUMMYFUNCTION("TEXTJOIN(""; "", TRUE, FILTER(CID!B541:B14794, REGEXMATCH(CID!D541:D14794, TEXTJOIN(""|"", TRUE, SPLIT(A541, "";"")))))"),"#N/A")</f>
        <v>#N/A</v>
      </c>
    </row>
    <row r="542">
      <c r="A542" s="12" t="str">
        <f>IFERROR(__xludf.DUMMYFUNCTION("TEXTJOIN("";"", TRUE, FILTER(CID!$B$2:$B$14794, CID!B542=CID!$D$2:$D$14794))"),"G370;G371;G372;G373;G374;G375;G378;G379")</f>
        <v>G370;G371;G372;G373;G374;G375;G378;G379</v>
      </c>
      <c r="B542" s="12" t="str">
        <f>IFERROR(__xludf.DUMMYFUNCTION("TEXTJOIN(""; "", TRUE, FILTER(CID!B542:B14794, REGEXMATCH(CID!D542:D14794, TEXTJOIN(""|"", TRUE, SPLIT(A542, "";"")))))"),"#N/A")</f>
        <v>#N/A</v>
      </c>
    </row>
    <row r="543">
      <c r="A543" s="12" t="str">
        <f>IFERROR(__xludf.DUMMYFUNCTION("TEXTJOIN("";"", TRUE, FILTER(CID!$B$2:$B$14794, CID!B543=CID!$D$2:$D$14794))"),"G400;G401;G402;G403;G404;G405;G406;G407;G408;G409")</f>
        <v>G400;G401;G402;G403;G404;G405;G406;G407;G408;G409</v>
      </c>
      <c r="B543" s="12" t="str">
        <f>IFERROR(__xludf.DUMMYFUNCTION("TEXTJOIN(""; "", TRUE, FILTER(CID!B543:B14794, REGEXMATCH(CID!D543:D14794, TEXTJOIN(""|"", TRUE, SPLIT(A543, "";"")))))"),"#N/A")</f>
        <v>#N/A</v>
      </c>
    </row>
    <row r="544">
      <c r="A544" s="12" t="str">
        <f>IFERROR(__xludf.DUMMYFUNCTION("TEXTJOIN("";"", TRUE, FILTER(CID!$B$2:$B$14794, CID!B544=CID!$D$2:$D$14794))"),"G410;G411;G412;G418;G419")</f>
        <v>G410;G411;G412;G418;G419</v>
      </c>
      <c r="B544" s="12" t="str">
        <f>IFERROR(__xludf.DUMMYFUNCTION("TEXTJOIN(""; "", TRUE, FILTER(CID!B544:B14794, REGEXMATCH(CID!D544:D14794, TEXTJOIN(""|"", TRUE, SPLIT(A544, "";"")))))"),"#N/A")</f>
        <v>#N/A</v>
      </c>
    </row>
    <row r="545">
      <c r="A545" s="12" t="str">
        <f>IFERROR(__xludf.DUMMYFUNCTION("TEXTJOIN("";"", TRUE, FILTER(CID!$B$2:$B$14794, CID!B545=CID!$D$2:$D$14794))"),"G430;G431;G432;G433;G438;G439")</f>
        <v>G430;G431;G432;G433;G438;G439</v>
      </c>
      <c r="B545" s="12" t="str">
        <f>IFERROR(__xludf.DUMMYFUNCTION("TEXTJOIN(""; "", TRUE, FILTER(CID!B545:B14794, REGEXMATCH(CID!D545:D14794, TEXTJOIN(""|"", TRUE, SPLIT(A545, "";"")))))"),"#N/A")</f>
        <v>#N/A</v>
      </c>
    </row>
    <row r="546">
      <c r="A546" s="12" t="str">
        <f>IFERROR(__xludf.DUMMYFUNCTION("TEXTJOIN("";"", TRUE, FILTER(CID!$B$2:$B$14794, CID!B546=CID!$D$2:$D$14794))"),"G440;G441;G442;G443;G444;G448")</f>
        <v>G440;G441;G442;G443;G444;G448</v>
      </c>
      <c r="B546" s="12" t="str">
        <f>IFERROR(__xludf.DUMMYFUNCTION("TEXTJOIN(""; "", TRUE, FILTER(CID!B546:B14794, REGEXMATCH(CID!D546:D14794, TEXTJOIN(""|"", TRUE, SPLIT(A546, "";"")))))"),"#N/A")</f>
        <v>#N/A</v>
      </c>
    </row>
    <row r="547">
      <c r="A547" s="12" t="str">
        <f>IFERROR(__xludf.DUMMYFUNCTION("TEXTJOIN("";"", TRUE, FILTER(CID!$B$2:$B$14794, CID!B547=CID!$D$2:$D$14794))"),"G450;G451;G452;G453;G454;G458;G459")</f>
        <v>G450;G451;G452;G453;G454;G458;G459</v>
      </c>
      <c r="B547" s="12" t="str">
        <f>IFERROR(__xludf.DUMMYFUNCTION("TEXTJOIN(""; "", TRUE, FILTER(CID!B547:B14794, REGEXMATCH(CID!D547:D14794, TEXTJOIN(""|"", TRUE, SPLIT(A547, "";"")))))"),"#N/A")</f>
        <v>#N/A</v>
      </c>
    </row>
    <row r="548">
      <c r="A548" s="12" t="str">
        <f>IFERROR(__xludf.DUMMYFUNCTION("TEXTJOIN("";"", TRUE, FILTER(CID!$B$2:$B$14794, CID!B548=CID!$D$2:$D$14794))"),"G460;G461;G462;G463;G464;G465;G466;G467;G468")</f>
        <v>G460;G461;G462;G463;G464;G465;G466;G467;G468</v>
      </c>
      <c r="B548" s="12" t="str">
        <f>IFERROR(__xludf.DUMMYFUNCTION("TEXTJOIN(""; "", TRUE, FILTER(CID!B548:B14794, REGEXMATCH(CID!D548:D14794, TEXTJOIN(""|"", TRUE, SPLIT(A548, "";"")))))"),"#N/A")</f>
        <v>#N/A</v>
      </c>
    </row>
    <row r="549">
      <c r="A549" s="12" t="str">
        <f>IFERROR(__xludf.DUMMYFUNCTION("TEXTJOIN("";"", TRUE, FILTER(CID!$B$2:$B$14794, CID!B549=CID!$D$2:$D$14794))"),"G470;G471;G472;G473;G474;G478;G479")</f>
        <v>G470;G471;G472;G473;G474;G478;G479</v>
      </c>
      <c r="B549" s="12" t="str">
        <f>IFERROR(__xludf.DUMMYFUNCTION("TEXTJOIN(""; "", TRUE, FILTER(CID!B549:B14794, REGEXMATCH(CID!D549:D14794, TEXTJOIN(""|"", TRUE, SPLIT(A549, "";"")))))"),"#N/A")</f>
        <v>#N/A</v>
      </c>
    </row>
    <row r="550">
      <c r="A550" s="12" t="str">
        <f>IFERROR(__xludf.DUMMYFUNCTION("TEXTJOIN("";"", TRUE, FILTER(CID!$B$2:$B$14794, CID!B550=CID!$D$2:$D$14794))"),"G500;G501;G508;G509")</f>
        <v>G500;G501;G508;G509</v>
      </c>
      <c r="B550" s="12" t="str">
        <f>IFERROR(__xludf.DUMMYFUNCTION("TEXTJOIN(""; "", TRUE, FILTER(CID!B550:B14794, REGEXMATCH(CID!D550:D14794, TEXTJOIN(""|"", TRUE, SPLIT(A550, "";"")))))"),"#N/A")</f>
        <v>#N/A</v>
      </c>
    </row>
    <row r="551">
      <c r="A551" s="12" t="str">
        <f>IFERROR(__xludf.DUMMYFUNCTION("TEXTJOIN("";"", TRUE, FILTER(CID!$B$2:$B$14794, CID!B551=CID!$D$2:$D$14794))"),"G510;G511;G512;G513;G514;G518;G519")</f>
        <v>G510;G511;G512;G513;G514;G518;G519</v>
      </c>
      <c r="B551" s="12" t="str">
        <f>IFERROR(__xludf.DUMMYFUNCTION("TEXTJOIN(""; "", TRUE, FILTER(CID!B551:B14794, REGEXMATCH(CID!D551:D14794, TEXTJOIN(""|"", TRUE, SPLIT(A551, "";"")))))"),"#N/A")</f>
        <v>#N/A</v>
      </c>
    </row>
    <row r="552">
      <c r="A552" s="12" t="str">
        <f>IFERROR(__xludf.DUMMYFUNCTION("TEXTJOIN("";"", TRUE, FILTER(CID!$B$2:$B$14794, CID!B552=CID!$D$2:$D$14794))"),"G520;G521;G522;G523;G527;G528;G529")</f>
        <v>G520;G521;G522;G523;G527;G528;G529</v>
      </c>
      <c r="B552" s="12" t="str">
        <f>IFERROR(__xludf.DUMMYFUNCTION("TEXTJOIN(""; "", TRUE, FILTER(CID!B552:B14794, REGEXMATCH(CID!D552:D14794, TEXTJOIN(""|"", TRUE, SPLIT(A552, "";"")))))"),"#N/A")</f>
        <v>#N/A</v>
      </c>
    </row>
    <row r="553">
      <c r="A553" s="12" t="str">
        <f>IFERROR(__xludf.DUMMYFUNCTION("TEXTJOIN("";"", TRUE, FILTER(CID!$B$2:$B$14794, CID!B553=CID!$D$2:$D$14794))"),"G530;G531;G532;G533;G538")</f>
        <v>G530;G531;G532;G533;G538</v>
      </c>
      <c r="B553" s="12" t="str">
        <f>IFERROR(__xludf.DUMMYFUNCTION("TEXTJOIN(""; "", TRUE, FILTER(CID!B553:B14794, REGEXMATCH(CID!D553:D14794, TEXTJOIN(""|"", TRUE, SPLIT(A553, "";"")))))"),"#N/A")</f>
        <v>#N/A</v>
      </c>
    </row>
    <row r="554">
      <c r="A554" s="12" t="str">
        <f>IFERROR(__xludf.DUMMYFUNCTION("TEXTJOIN("";"", TRUE, FILTER(CID!$B$2:$B$14794, CID!B554=CID!$D$2:$D$14794))"),"G540;G541;G542;G543;G544;G545;G546;G547;G548;G549")</f>
        <v>G540;G541;G542;G543;G544;G545;G546;G547;G548;G549</v>
      </c>
      <c r="B554" s="12" t="str">
        <f>IFERROR(__xludf.DUMMYFUNCTION("TEXTJOIN(""; "", TRUE, FILTER(CID!B554:B14794, REGEXMATCH(CID!D554:D14794, TEXTJOIN(""|"", TRUE, SPLIT(A554, "";"")))))"),"#N/A")</f>
        <v>#N/A</v>
      </c>
    </row>
    <row r="555">
      <c r="A555" s="12" t="str">
        <f>IFERROR(__xludf.DUMMYFUNCTION("TEXTJOIN("";"", TRUE, FILTER(CID!$B$2:$B$14794, CID!B555=CID!$D$2:$D$14794))"),"G550;G551;G552;G553;G558")</f>
        <v>G550;G551;G552;G553;G558</v>
      </c>
      <c r="B555" s="12" t="str">
        <f>IFERROR(__xludf.DUMMYFUNCTION("TEXTJOIN(""; "", TRUE, FILTER(CID!B555:B14794, REGEXMATCH(CID!D555:D14794, TEXTJOIN(""|"", TRUE, SPLIT(A555, "";"")))))"),"#N/A")</f>
        <v>#N/A</v>
      </c>
    </row>
    <row r="556">
      <c r="A556" s="12" t="str">
        <f>IFERROR(__xludf.DUMMYFUNCTION("TEXTJOIN("";"", TRUE, FILTER(CID!$B$2:$B$14794, CID!B556=CID!$D$2:$D$14794))"),"G560;G561;G562;G563;G564;G568;G569")</f>
        <v>G560;G561;G562;G563;G564;G568;G569</v>
      </c>
      <c r="B556" s="12" t="str">
        <f>IFERROR(__xludf.DUMMYFUNCTION("TEXTJOIN(""; "", TRUE, FILTER(CID!B556:B14794, REGEXMATCH(CID!D556:D14794, TEXTJOIN(""|"", TRUE, SPLIT(A556, "";"")))))"),"#N/A")</f>
        <v>#N/A</v>
      </c>
    </row>
    <row r="557">
      <c r="A557" s="12" t="str">
        <f>IFERROR(__xludf.DUMMYFUNCTION("TEXTJOIN("";"", TRUE, FILTER(CID!$B$2:$B$14794, CID!B557=CID!$D$2:$D$14794))"),"G570;G571;G572;G573;G574;G575;G576;G578;G579")</f>
        <v>G570;G571;G572;G573;G574;G575;G576;G578;G579</v>
      </c>
      <c r="B557" s="12" t="str">
        <f>IFERROR(__xludf.DUMMYFUNCTION("TEXTJOIN(""; "", TRUE, FILTER(CID!B557:B14794, REGEXMATCH(CID!D557:D14794, TEXTJOIN(""|"", TRUE, SPLIT(A557, "";"")))))"),"#N/A")</f>
        <v>#N/A</v>
      </c>
    </row>
    <row r="558">
      <c r="A558" s="12" t="str">
        <f>IFERROR(__xludf.DUMMYFUNCTION("TEXTJOIN("";"", TRUE, FILTER(CID!$B$2:$B$14794, CID!B558=CID!$D$2:$D$14794))"),"G580;G587;G588;G589")</f>
        <v>G580;G587;G588;G589</v>
      </c>
      <c r="B558" s="12" t="str">
        <f>IFERROR(__xludf.DUMMYFUNCTION("TEXTJOIN(""; "", TRUE, FILTER(CID!B558:B14794, REGEXMATCH(CID!D558:D14794, TEXTJOIN(""|"", TRUE, SPLIT(A558, "";"")))))"),"#N/A")</f>
        <v>#N/A</v>
      </c>
    </row>
    <row r="559">
      <c r="A559" s="12" t="str">
        <f>IFERROR(__xludf.DUMMYFUNCTION("TEXTJOIN("";"", TRUE, FILTER(CID!$B$2:$B$14794, CID!B559=CID!$D$2:$D$14794))"),"G590;G598")</f>
        <v>G590;G598</v>
      </c>
      <c r="B559" s="12" t="str">
        <f>IFERROR(__xludf.DUMMYFUNCTION("TEXTJOIN(""; "", TRUE, FILTER(CID!B559:B14794, REGEXMATCH(CID!D559:D14794, TEXTJOIN(""|"", TRUE, SPLIT(A559, "";"")))))"),"#N/A")</f>
        <v>#N/A</v>
      </c>
    </row>
    <row r="560">
      <c r="A560" s="12" t="str">
        <f>IFERROR(__xludf.DUMMYFUNCTION("TEXTJOIN("";"", TRUE, FILTER(CID!$B$2:$B$14794, CID!B560=CID!$D$2:$D$14794))"),"G600;G601;G602;G603;G608;G609")</f>
        <v>G600;G601;G602;G603;G608;G609</v>
      </c>
      <c r="B560" s="12" t="str">
        <f>IFERROR(__xludf.DUMMYFUNCTION("TEXTJOIN(""; "", TRUE, FILTER(CID!B560:B14794, REGEXMATCH(CID!D560:D14794, TEXTJOIN(""|"", TRUE, SPLIT(A560, "";"")))))"),"#N/A")</f>
        <v>#N/A</v>
      </c>
    </row>
    <row r="561">
      <c r="A561" s="12" t="str">
        <f>IFERROR(__xludf.DUMMYFUNCTION("TEXTJOIN("";"", TRUE, FILTER(CID!$B$2:$B$14794, CID!B561=CID!$D$2:$D$14794))"),"G610;G611;G618;G619")</f>
        <v>G610;G611;G618;G619</v>
      </c>
      <c r="B561" s="12" t="str">
        <f>IFERROR(__xludf.DUMMYFUNCTION("TEXTJOIN(""; "", TRUE, FILTER(CID!B561:B14794, REGEXMATCH(CID!D561:D14794, TEXTJOIN(""|"", TRUE, SPLIT(A561, "";"")))))"),"#N/A")</f>
        <v>#N/A</v>
      </c>
    </row>
    <row r="562">
      <c r="A562" s="12" t="str">
        <f>IFERROR(__xludf.DUMMYFUNCTION("TEXTJOIN("";"", TRUE, FILTER(CID!$B$2:$B$14794, CID!B562=CID!$D$2:$D$14794))"),"G620;G621;G622;G628;G629")</f>
        <v>G620;G621;G622;G628;G629</v>
      </c>
      <c r="B562" s="12" t="str">
        <f>IFERROR(__xludf.DUMMYFUNCTION("TEXTJOIN(""; "", TRUE, FILTER(CID!B562:B14794, REGEXMATCH(CID!D562:D14794, TEXTJOIN(""|"", TRUE, SPLIT(A562, "";"")))))"),"#N/A")</f>
        <v>#N/A</v>
      </c>
    </row>
    <row r="563">
      <c r="A563" s="12" t="str">
        <f>IFERROR(__xludf.DUMMYFUNCTION("TEXTJOIN("";"", TRUE, FILTER(CID!$B$2:$B$14794, CID!B563=CID!$D$2:$D$14794))"),"G630;G631;G632;G633;G634;G635;G636;G638")</f>
        <v>G630;G631;G632;G633;G634;G635;G636;G638</v>
      </c>
      <c r="B563" s="12" t="str">
        <f>IFERROR(__xludf.DUMMYFUNCTION("TEXTJOIN(""; "", TRUE, FILTER(CID!B563:B14794, REGEXMATCH(CID!D563:D14794, TEXTJOIN(""|"", TRUE, SPLIT(A563, "";"")))))"),"#N/A")</f>
        <v>#N/A</v>
      </c>
    </row>
    <row r="564">
      <c r="A564" s="12" t="str">
        <f>IFERROR(__xludf.DUMMYFUNCTION("TEXTJOIN("";"", TRUE, FILTER(CID!$B$2:$B$14794, CID!B564=CID!$D$2:$D$14794))"),"G64X")</f>
        <v>G64X</v>
      </c>
      <c r="B564" s="12" t="str">
        <f>IFERROR(__xludf.DUMMYFUNCTION("TEXTJOIN(""; "", TRUE, FILTER(CID!B564:B14794, REGEXMATCH(CID!D564:D14794, TEXTJOIN(""|"", TRUE, SPLIT(A564, "";"")))))"),"#N/A")</f>
        <v>#N/A</v>
      </c>
    </row>
    <row r="565">
      <c r="A565" s="12" t="str">
        <f>IFERROR(__xludf.DUMMYFUNCTION("TEXTJOIN("";"", TRUE, FILTER(CID!$B$2:$B$14794, CID!B565=CID!$D$2:$D$14794))"),"G700;G701;G702;G708;G709")</f>
        <v>G700;G701;G702;G708;G709</v>
      </c>
      <c r="B565" s="12" t="str">
        <f>IFERROR(__xludf.DUMMYFUNCTION("TEXTJOIN(""; "", TRUE, FILTER(CID!B565:B14794, REGEXMATCH(CID!D565:D14794, TEXTJOIN(""|"", TRUE, SPLIT(A565, "";"")))))"),"#N/A")</f>
        <v>#N/A</v>
      </c>
    </row>
    <row r="566">
      <c r="A566" s="12" t="str">
        <f>IFERROR(__xludf.DUMMYFUNCTION("TEXTJOIN("";"", TRUE, FILTER(CID!$B$2:$B$14794, CID!B566=CID!$D$2:$D$14794))"),"G710;G711;G712;G713;G718;G719")</f>
        <v>G710;G711;G712;G713;G718;G719</v>
      </c>
      <c r="B566" s="12" t="str">
        <f>IFERROR(__xludf.DUMMYFUNCTION("TEXTJOIN(""; "", TRUE, FILTER(CID!B566:B14794, REGEXMATCH(CID!D566:D14794, TEXTJOIN(""|"", TRUE, SPLIT(A566, "";"")))))"),"#N/A")</f>
        <v>#N/A</v>
      </c>
    </row>
    <row r="567">
      <c r="A567" s="12" t="str">
        <f>IFERROR(__xludf.DUMMYFUNCTION("TEXTJOIN("";"", TRUE, FILTER(CID!$B$2:$B$14794, CID!B567=CID!$D$2:$D$14794))"),"G720;G721;G722;G723;G724;G728;G729")</f>
        <v>G720;G721;G722;G723;G724;G728;G729</v>
      </c>
      <c r="B567" s="12" t="str">
        <f>IFERROR(__xludf.DUMMYFUNCTION("TEXTJOIN(""; "", TRUE, FILTER(CID!B567:B14794, REGEXMATCH(CID!D567:D14794, TEXTJOIN(""|"", TRUE, SPLIT(A567, "";"")))))"),"#N/A")</f>
        <v>#N/A</v>
      </c>
    </row>
    <row r="568">
      <c r="A568" s="12" t="str">
        <f>IFERROR(__xludf.DUMMYFUNCTION("TEXTJOIN("";"", TRUE, FILTER(CID!$B$2:$B$14794, CID!B568=CID!$D$2:$D$14794))"),"G730;G731;G732;G733;G734;G735;G736;G737")</f>
        <v>G730;G731;G732;G733;G734;G735;G736;G737</v>
      </c>
      <c r="B568" s="12" t="str">
        <f>IFERROR(__xludf.DUMMYFUNCTION("TEXTJOIN(""; "", TRUE, FILTER(CID!B568:B14794, REGEXMATCH(CID!D568:D14794, TEXTJOIN(""|"", TRUE, SPLIT(A568, "";"")))))"),"#N/A")</f>
        <v>#N/A</v>
      </c>
    </row>
    <row r="569">
      <c r="A569" s="12" t="str">
        <f>IFERROR(__xludf.DUMMYFUNCTION("TEXTJOIN("";"", TRUE, FILTER(CID!$B$2:$B$14794, CID!B569=CID!$D$2:$D$14794))"),"G800;G801;G802;G803;G804;G808;G809")</f>
        <v>G800;G801;G802;G803;G804;G808;G809</v>
      </c>
      <c r="B569" s="12" t="str">
        <f>IFERROR(__xludf.DUMMYFUNCTION("TEXTJOIN(""; "", TRUE, FILTER(CID!B569:B14794, REGEXMATCH(CID!D569:D14794, TEXTJOIN(""|"", TRUE, SPLIT(A569, "";"")))))"),"#N/A")</f>
        <v>#N/A</v>
      </c>
    </row>
    <row r="570">
      <c r="A570" s="12" t="str">
        <f>IFERROR(__xludf.DUMMYFUNCTION("TEXTJOIN("";"", TRUE, FILTER(CID!$B$2:$B$14794, CID!B570=CID!$D$2:$D$14794))"),"G810;G811;G819")</f>
        <v>G810;G811;G819</v>
      </c>
      <c r="B570" s="12" t="str">
        <f>IFERROR(__xludf.DUMMYFUNCTION("TEXTJOIN(""; "", TRUE, FILTER(CID!B570:B14794, REGEXMATCH(CID!D570:D14794, TEXTJOIN(""|"", TRUE, SPLIT(A570, "";"")))))"),"#N/A")</f>
        <v>#N/A</v>
      </c>
    </row>
    <row r="571">
      <c r="A571" s="12" t="str">
        <f>IFERROR(__xludf.DUMMYFUNCTION("TEXTJOIN("";"", TRUE, FILTER(CID!$B$2:$B$14794, CID!B571=CID!$D$2:$D$14794))"),"G820;G821;G822;G823;G824;G825")</f>
        <v>G820;G821;G822;G823;G824;G825</v>
      </c>
      <c r="B571" s="12" t="str">
        <f>IFERROR(__xludf.DUMMYFUNCTION("TEXTJOIN(""; "", TRUE, FILTER(CID!B571:B14794, REGEXMATCH(CID!D571:D14794, TEXTJOIN(""|"", TRUE, SPLIT(A571, "";"")))))"),"#N/A")</f>
        <v>#N/A</v>
      </c>
    </row>
    <row r="572">
      <c r="A572" s="12" t="str">
        <f>IFERROR(__xludf.DUMMYFUNCTION("TEXTJOIN("";"", TRUE, FILTER(CID!$B$2:$B$14794, CID!B572=CID!$D$2:$D$14794))"),"G830;G831;G832;G833;G834;G838;G839")</f>
        <v>G830;G831;G832;G833;G834;G838;G839</v>
      </c>
      <c r="B572" s="12" t="str">
        <f>IFERROR(__xludf.DUMMYFUNCTION("TEXTJOIN(""; "", TRUE, FILTER(CID!B572:B14794, REGEXMATCH(CID!D572:D14794, TEXTJOIN(""|"", TRUE, SPLIT(A572, "";"")))))"),"#N/A")</f>
        <v>#N/A</v>
      </c>
    </row>
    <row r="573">
      <c r="A573" s="12" t="str">
        <f>IFERROR(__xludf.DUMMYFUNCTION("TEXTJOIN("";"", TRUE, FILTER(CID!$B$2:$B$14794, CID!B573=CID!$D$2:$D$14794))"),"G900;G901;G902;G903;G904;G908;G909")</f>
        <v>G900;G901;G902;G903;G904;G908;G909</v>
      </c>
      <c r="B573" s="12" t="str">
        <f>IFERROR(__xludf.DUMMYFUNCTION("TEXTJOIN(""; "", TRUE, FILTER(CID!B573:B14794, REGEXMATCH(CID!D573:D14794, TEXTJOIN(""|"", TRUE, SPLIT(A573, "";"")))))"),"#N/A")</f>
        <v>#N/A</v>
      </c>
    </row>
    <row r="574">
      <c r="A574" s="12" t="str">
        <f>IFERROR(__xludf.DUMMYFUNCTION("TEXTJOIN("";"", TRUE, FILTER(CID!$B$2:$B$14794, CID!B574=CID!$D$2:$D$14794))"),"G910;G911;G912;G913;G918;G919")</f>
        <v>G910;G911;G912;G913;G918;G919</v>
      </c>
      <c r="B574" s="12" t="str">
        <f>IFERROR(__xludf.DUMMYFUNCTION("TEXTJOIN(""; "", TRUE, FILTER(CID!B574:B14794, REGEXMATCH(CID!D574:D14794, TEXTJOIN(""|"", TRUE, SPLIT(A574, "";"")))))"),"#N/A")</f>
        <v>#N/A</v>
      </c>
    </row>
    <row r="575">
      <c r="A575" s="12" t="str">
        <f>IFERROR(__xludf.DUMMYFUNCTION("TEXTJOIN("";"", TRUE, FILTER(CID!$B$2:$B$14794, CID!B575=CID!$D$2:$D$14794))"),"G92X")</f>
        <v>G92X</v>
      </c>
      <c r="B575" s="12" t="str">
        <f>IFERROR(__xludf.DUMMYFUNCTION("TEXTJOIN(""; "", TRUE, FILTER(CID!B575:B14794, REGEXMATCH(CID!D575:D14794, TEXTJOIN(""|"", TRUE, SPLIT(A575, "";"")))))"),"#N/A")</f>
        <v>#N/A</v>
      </c>
    </row>
    <row r="576">
      <c r="A576" s="12" t="str">
        <f>IFERROR(__xludf.DUMMYFUNCTION("TEXTJOIN("";"", TRUE, FILTER(CID!$B$2:$B$14794, CID!B576=CID!$D$2:$D$14794))"),"G930;G931;G932;G933;G934;G935;G936;G937;G938;G939")</f>
        <v>G930;G931;G932;G933;G934;G935;G936;G937;G938;G939</v>
      </c>
      <c r="B576" s="12" t="str">
        <f>IFERROR(__xludf.DUMMYFUNCTION("TEXTJOIN(""; "", TRUE, FILTER(CID!B576:B14794, REGEXMATCH(CID!D576:D14794, TEXTJOIN(""|"", TRUE, SPLIT(A576, "";"")))))"),"#N/A")</f>
        <v>#N/A</v>
      </c>
    </row>
    <row r="577">
      <c r="A577" s="12" t="str">
        <f>IFERROR(__xludf.DUMMYFUNCTION("TEXTJOIN("";"", TRUE, FILTER(CID!$B$2:$B$14794, CID!B577=CID!$D$2:$D$14794))"),"G940;G941;G942;G948")</f>
        <v>G940;G941;G942;G948</v>
      </c>
      <c r="B577" s="12" t="str">
        <f>IFERROR(__xludf.DUMMYFUNCTION("TEXTJOIN(""; "", TRUE, FILTER(CID!B577:B14794, REGEXMATCH(CID!D577:D14794, TEXTJOIN(""|"", TRUE, SPLIT(A577, "";"")))))"),"#N/A")</f>
        <v>#N/A</v>
      </c>
    </row>
    <row r="578">
      <c r="A578" s="12" t="str">
        <f>IFERROR(__xludf.DUMMYFUNCTION("TEXTJOIN("";"", TRUE, FILTER(CID!$B$2:$B$14794, CID!B578=CID!$D$2:$D$14794))"),"G950;G951;G952;G958;G959")</f>
        <v>G950;G951;G952;G958;G959</v>
      </c>
      <c r="B578" s="12" t="str">
        <f>IFERROR(__xludf.DUMMYFUNCTION("TEXTJOIN(""; "", TRUE, FILTER(CID!B578:B14794, REGEXMATCH(CID!D578:D14794, TEXTJOIN(""|"", TRUE, SPLIT(A578, "";"")))))"),"#N/A")</f>
        <v>#N/A</v>
      </c>
    </row>
    <row r="579">
      <c r="A579" s="12" t="str">
        <f>IFERROR(__xludf.DUMMYFUNCTION("TEXTJOIN("";"", TRUE, FILTER(CID!$B$2:$B$14794, CID!B579=CID!$D$2:$D$14794))"),"G960;G961;G968;G969")</f>
        <v>G960;G961;G968;G969</v>
      </c>
      <c r="B579" s="12" t="str">
        <f>IFERROR(__xludf.DUMMYFUNCTION("TEXTJOIN(""; "", TRUE, FILTER(CID!B579:B14794, REGEXMATCH(CID!D579:D14794, TEXTJOIN(""|"", TRUE, SPLIT(A579, "";"")))))"),"#N/A")</f>
        <v>#N/A</v>
      </c>
    </row>
    <row r="580">
      <c r="A580" s="12" t="str">
        <f>IFERROR(__xludf.DUMMYFUNCTION("TEXTJOIN("";"", TRUE, FILTER(CID!$B$2:$B$14794, CID!B580=CID!$D$2:$D$14794))"),"G970;G971;G972;G978;G979")</f>
        <v>G970;G971;G972;G978;G979</v>
      </c>
      <c r="B580" s="12" t="str">
        <f>IFERROR(__xludf.DUMMYFUNCTION("TEXTJOIN(""; "", TRUE, FILTER(CID!B580:B14794, REGEXMATCH(CID!D580:D14794, TEXTJOIN(""|"", TRUE, SPLIT(A580, "";"")))))"),"#N/A")</f>
        <v>#N/A</v>
      </c>
    </row>
    <row r="581">
      <c r="A581" s="12" t="str">
        <f>IFERROR(__xludf.DUMMYFUNCTION("TEXTJOIN("";"", TRUE, FILTER(CID!$B$2:$B$14794, CID!B581=CID!$D$2:$D$14794))"),"G98X")</f>
        <v>G98X</v>
      </c>
      <c r="B581" s="12" t="str">
        <f>IFERROR(__xludf.DUMMYFUNCTION("TEXTJOIN(""; "", TRUE, FILTER(CID!B581:B14794, REGEXMATCH(CID!D581:D14794, TEXTJOIN(""|"", TRUE, SPLIT(A581, "";"")))))"),"#N/A")</f>
        <v>#N/A</v>
      </c>
    </row>
    <row r="582">
      <c r="A582" s="12" t="str">
        <f>IFERROR(__xludf.DUMMYFUNCTION("TEXTJOIN("";"", TRUE, FILTER(CID!$B$2:$B$14794, CID!B582=CID!$D$2:$D$14794))"),"G990;G991;G992;G998")</f>
        <v>G990;G991;G992;G998</v>
      </c>
      <c r="B582" s="12" t="str">
        <f>IFERROR(__xludf.DUMMYFUNCTION("TEXTJOIN(""; "", TRUE, FILTER(CID!B582:B14794, REGEXMATCH(CID!D582:D14794, TEXTJOIN(""|"", TRUE, SPLIT(A582, "";"")))))"),"#N/A")</f>
        <v>#N/A</v>
      </c>
    </row>
    <row r="583">
      <c r="A583" s="12" t="str">
        <f>IFERROR(__xludf.DUMMYFUNCTION("TEXTJOIN("";"", TRUE, FILTER(CID!$B$2:$B$14794, CID!B583=CID!$D$2:$D$14794))"),"H000;H001")</f>
        <v>H000;H001</v>
      </c>
      <c r="B583" s="12" t="str">
        <f>IFERROR(__xludf.DUMMYFUNCTION("TEXTJOIN(""; "", TRUE, FILTER(CID!B583:B14794, REGEXMATCH(CID!D583:D14794, TEXTJOIN(""|"", TRUE, SPLIT(A583, "";"")))))"),"#N/A")</f>
        <v>#N/A</v>
      </c>
    </row>
    <row r="584">
      <c r="A584" s="12" t="str">
        <f>IFERROR(__xludf.DUMMYFUNCTION("TEXTJOIN("";"", TRUE, FILTER(CID!$B$2:$B$14794, CID!B584=CID!$D$2:$D$14794))"),"H010;H011;H018;H019")</f>
        <v>H010;H011;H018;H019</v>
      </c>
      <c r="B584" s="12" t="str">
        <f>IFERROR(__xludf.DUMMYFUNCTION("TEXTJOIN(""; "", TRUE, FILTER(CID!B584:B14794, REGEXMATCH(CID!D584:D14794, TEXTJOIN(""|"", TRUE, SPLIT(A584, "";"")))))"),"#N/A")</f>
        <v>#N/A</v>
      </c>
    </row>
    <row r="585">
      <c r="A585" s="12" t="str">
        <f>IFERROR(__xludf.DUMMYFUNCTION("TEXTJOIN("";"", TRUE, FILTER(CID!$B$2:$B$14794, CID!B585=CID!$D$2:$D$14794))"),"H020;H021;H022;H023;H024;H025;H026;H027;H028;H029")</f>
        <v>H020;H021;H022;H023;H024;H025;H026;H027;H028;H029</v>
      </c>
      <c r="B585" s="12" t="str">
        <f>IFERROR(__xludf.DUMMYFUNCTION("TEXTJOIN(""; "", TRUE, FILTER(CID!B585:B14794, REGEXMATCH(CID!D585:D14794, TEXTJOIN(""|"", TRUE, SPLIT(A585, "";"")))))"),"#N/A")</f>
        <v>#N/A</v>
      </c>
    </row>
    <row r="586">
      <c r="A586" s="12" t="str">
        <f>IFERROR(__xludf.DUMMYFUNCTION("TEXTJOIN("";"", TRUE, FILTER(CID!$B$2:$B$14794, CID!B586=CID!$D$2:$D$14794))"),"H030;H031;H038")</f>
        <v>H030;H031;H038</v>
      </c>
      <c r="B586" s="12" t="str">
        <f>IFERROR(__xludf.DUMMYFUNCTION("TEXTJOIN(""; "", TRUE, FILTER(CID!B586:B14794, REGEXMATCH(CID!D586:D14794, TEXTJOIN(""|"", TRUE, SPLIT(A586, "";"")))))"),"#N/A")</f>
        <v>#N/A</v>
      </c>
    </row>
    <row r="587">
      <c r="A587" s="12" t="str">
        <f>IFERROR(__xludf.DUMMYFUNCTION("TEXTJOIN("";"", TRUE, FILTER(CID!$B$2:$B$14794, CID!B587=CID!$D$2:$D$14794))"),"H040;H041;H042;H043;H044;H045;H046;H048;H049")</f>
        <v>H040;H041;H042;H043;H044;H045;H046;H048;H049</v>
      </c>
      <c r="B587" s="12" t="str">
        <f>IFERROR(__xludf.DUMMYFUNCTION("TEXTJOIN(""; "", TRUE, FILTER(CID!B587:B14794, REGEXMATCH(CID!D587:D14794, TEXTJOIN(""|"", TRUE, SPLIT(A587, "";"")))))"),"#N/A")</f>
        <v>#N/A</v>
      </c>
    </row>
    <row r="588">
      <c r="A588" s="12" t="str">
        <f>IFERROR(__xludf.DUMMYFUNCTION("TEXTJOIN("";"", TRUE, FILTER(CID!$B$2:$B$14794, CID!B588=CID!$D$2:$D$14794))"),"H050;H051;H052;H053;H054;H055;H058;H059")</f>
        <v>H050;H051;H052;H053;H054;H055;H058;H059</v>
      </c>
      <c r="B588" s="12" t="str">
        <f>IFERROR(__xludf.DUMMYFUNCTION("TEXTJOIN(""; "", TRUE, FILTER(CID!B588:B14794, REGEXMATCH(CID!D588:D14794, TEXTJOIN(""|"", TRUE, SPLIT(A588, "";"")))))"),"#N/A")</f>
        <v>#N/A</v>
      </c>
    </row>
    <row r="589">
      <c r="A589" s="12" t="str">
        <f>IFERROR(__xludf.DUMMYFUNCTION("TEXTJOIN("";"", TRUE, FILTER(CID!$B$2:$B$14794, CID!B589=CID!$D$2:$D$14794))"),"H060;H061;H062;H063")</f>
        <v>H060;H061;H062;H063</v>
      </c>
      <c r="B589" s="12" t="str">
        <f>IFERROR(__xludf.DUMMYFUNCTION("TEXTJOIN(""; "", TRUE, FILTER(CID!B589:B14794, REGEXMATCH(CID!D589:D14794, TEXTJOIN(""|"", TRUE, SPLIT(A589, "";"")))))"),"#N/A")</f>
        <v>#N/A</v>
      </c>
    </row>
    <row r="590">
      <c r="A590" s="12" t="str">
        <f>IFERROR(__xludf.DUMMYFUNCTION("TEXTJOIN("";"", TRUE, FILTER(CID!$B$2:$B$14794, CID!B590=CID!$D$2:$D$14794))"),"H100;H101;H102;H103;H104;H105;H108;H109")</f>
        <v>H100;H101;H102;H103;H104;H105;H108;H109</v>
      </c>
      <c r="B590" s="12" t="str">
        <f>IFERROR(__xludf.DUMMYFUNCTION("TEXTJOIN(""; "", TRUE, FILTER(CID!B590:B14794, REGEXMATCH(CID!D590:D14794, TEXTJOIN(""|"", TRUE, SPLIT(A590, "";"")))))"),"#N/A")</f>
        <v>#N/A</v>
      </c>
    </row>
    <row r="591">
      <c r="A591" s="12" t="str">
        <f>IFERROR(__xludf.DUMMYFUNCTION("TEXTJOIN("";"", TRUE, FILTER(CID!$B$2:$B$14794, CID!B591=CID!$D$2:$D$14794))"),"H110;H111;H112;H113;H114;H118;H119")</f>
        <v>H110;H111;H112;H113;H114;H118;H119</v>
      </c>
      <c r="B591" s="12" t="str">
        <f>IFERROR(__xludf.DUMMYFUNCTION("TEXTJOIN(""; "", TRUE, FILTER(CID!B591:B14794, REGEXMATCH(CID!D591:D14794, TEXTJOIN(""|"", TRUE, SPLIT(A591, "";"")))))"),"#N/A")</f>
        <v>#N/A</v>
      </c>
    </row>
    <row r="592">
      <c r="A592" s="12" t="str">
        <f>IFERROR(__xludf.DUMMYFUNCTION("TEXTJOIN("";"", TRUE, FILTER(CID!$B$2:$B$14794, CID!B592=CID!$D$2:$D$14794))"),"H130;H131;H132;H133;H138")</f>
        <v>H130;H131;H132;H133;H138</v>
      </c>
      <c r="B592" s="12" t="str">
        <f>IFERROR(__xludf.DUMMYFUNCTION("TEXTJOIN(""; "", TRUE, FILTER(CID!B592:B14794, REGEXMATCH(CID!D592:D14794, TEXTJOIN(""|"", TRUE, SPLIT(A592, "";"")))))"),"#N/A")</f>
        <v>#N/A</v>
      </c>
    </row>
    <row r="593">
      <c r="A593" s="12" t="str">
        <f>IFERROR(__xludf.DUMMYFUNCTION("TEXTJOIN("";"", TRUE, FILTER(CID!$B$2:$B$14794, CID!B593=CID!$D$2:$D$14794))"),"H150;H151;H158;H159")</f>
        <v>H150;H151;H158;H159</v>
      </c>
      <c r="B593" s="12" t="str">
        <f>IFERROR(__xludf.DUMMYFUNCTION("TEXTJOIN(""; "", TRUE, FILTER(CID!B593:B14794, REGEXMATCH(CID!D593:D14794, TEXTJOIN(""|"", TRUE, SPLIT(A593, "";"")))))"),"#N/A")</f>
        <v>#N/A</v>
      </c>
    </row>
    <row r="594">
      <c r="A594" s="12" t="str">
        <f>IFERROR(__xludf.DUMMYFUNCTION("TEXTJOIN("";"", TRUE, FILTER(CID!$B$2:$B$14794, CID!B594=CID!$D$2:$D$14794))"),"H160;H161;H162;H163;H164;H168;H169")</f>
        <v>H160;H161;H162;H163;H164;H168;H169</v>
      </c>
      <c r="B594" s="12" t="str">
        <f>IFERROR(__xludf.DUMMYFUNCTION("TEXTJOIN(""; "", TRUE, FILTER(CID!B594:B14794, REGEXMATCH(CID!D594:D14794, TEXTJOIN(""|"", TRUE, SPLIT(A594, "";"")))))"),"#N/A")</f>
        <v>#N/A</v>
      </c>
    </row>
    <row r="595">
      <c r="A595" s="12" t="str">
        <f>IFERROR(__xludf.DUMMYFUNCTION("TEXTJOIN("";"", TRUE, FILTER(CID!$B$2:$B$14794, CID!B595=CID!$D$2:$D$14794))"),"H170;H171;H178;H179")</f>
        <v>H170;H171;H178;H179</v>
      </c>
      <c r="B595" s="12" t="str">
        <f>IFERROR(__xludf.DUMMYFUNCTION("TEXTJOIN(""; "", TRUE, FILTER(CID!B595:B14794, REGEXMATCH(CID!D595:D14794, TEXTJOIN(""|"", TRUE, SPLIT(A595, "";"")))))"),"#N/A")</f>
        <v>#N/A</v>
      </c>
    </row>
    <row r="596">
      <c r="A596" s="12" t="str">
        <f>IFERROR(__xludf.DUMMYFUNCTION("TEXTJOIN("";"", TRUE, FILTER(CID!$B$2:$B$14794, CID!B596=CID!$D$2:$D$14794))"),"H180;H181;H182;H183;H184;H185;H186;H187;H188;H189")</f>
        <v>H180;H181;H182;H183;H184;H185;H186;H187;H188;H189</v>
      </c>
      <c r="B596" s="12" t="str">
        <f>IFERROR(__xludf.DUMMYFUNCTION("TEXTJOIN(""; "", TRUE, FILTER(CID!B596:B14794, REGEXMATCH(CID!D596:D14794, TEXTJOIN(""|"", TRUE, SPLIT(A596, "";"")))))"),"#N/A")</f>
        <v>#N/A</v>
      </c>
    </row>
    <row r="597">
      <c r="A597" s="12" t="str">
        <f>IFERROR(__xludf.DUMMYFUNCTION("TEXTJOIN("";"", TRUE, FILTER(CID!$B$2:$B$14794, CID!B597=CID!$D$2:$D$14794))"),"H190;H191;H192;H193;H198")</f>
        <v>H190;H191;H192;H193;H198</v>
      </c>
      <c r="B597" s="12" t="str">
        <f>IFERROR(__xludf.DUMMYFUNCTION("TEXTJOIN(""; "", TRUE, FILTER(CID!B597:B14794, REGEXMATCH(CID!D597:D14794, TEXTJOIN(""|"", TRUE, SPLIT(A597, "";"")))))"),"#N/A")</f>
        <v>#N/A</v>
      </c>
    </row>
    <row r="598">
      <c r="A598" s="12" t="str">
        <f>IFERROR(__xludf.DUMMYFUNCTION("TEXTJOIN("";"", TRUE, FILTER(CID!$B$2:$B$14794, CID!B598=CID!$D$2:$D$14794))"),"H200;H201;H202;H208;H209")</f>
        <v>H200;H201;H202;H208;H209</v>
      </c>
      <c r="B598" s="12" t="str">
        <f>IFERROR(__xludf.DUMMYFUNCTION("TEXTJOIN(""; "", TRUE, FILTER(CID!B598:B14794, REGEXMATCH(CID!D598:D14794, TEXTJOIN(""|"", TRUE, SPLIT(A598, "";"")))))"),"#N/A")</f>
        <v>#N/A</v>
      </c>
    </row>
    <row r="599">
      <c r="A599" s="12" t="str">
        <f>IFERROR(__xludf.DUMMYFUNCTION("TEXTJOIN("";"", TRUE, FILTER(CID!$B$2:$B$14794, CID!B599=CID!$D$2:$D$14794))"),"H210;H211;H212;H213;H214;H215;H218;H219")</f>
        <v>H210;H211;H212;H213;H214;H215;H218;H219</v>
      </c>
      <c r="B599" s="12" t="str">
        <f>IFERROR(__xludf.DUMMYFUNCTION("TEXTJOIN(""; "", TRUE, FILTER(CID!B599:B14794, REGEXMATCH(CID!D599:D14794, TEXTJOIN(""|"", TRUE, SPLIT(A599, "";"")))))"),"#N/A")</f>
        <v>#N/A</v>
      </c>
    </row>
    <row r="600">
      <c r="A600" s="12" t="str">
        <f>IFERROR(__xludf.DUMMYFUNCTION("TEXTJOIN("";"", TRUE, FILTER(CID!$B$2:$B$14794, CID!B600=CID!$D$2:$D$14794))"),"H220;H221;H228")</f>
        <v>H220;H221;H228</v>
      </c>
      <c r="B600" s="12" t="str">
        <f>IFERROR(__xludf.DUMMYFUNCTION("TEXTJOIN(""; "", TRUE, FILTER(CID!B600:B14794, REGEXMATCH(CID!D600:D14794, TEXTJOIN(""|"", TRUE, SPLIT(A600, "";"")))))"),"#N/A")</f>
        <v>#N/A</v>
      </c>
    </row>
    <row r="601">
      <c r="A601" s="12" t="str">
        <f>IFERROR(__xludf.DUMMYFUNCTION("TEXTJOIN("";"", TRUE, FILTER(CID!$B$2:$B$14794, CID!B601=CID!$D$2:$D$14794))"),"H250;H251;H252;H258;H259")</f>
        <v>H250;H251;H252;H258;H259</v>
      </c>
      <c r="B601" s="12" t="str">
        <f>IFERROR(__xludf.DUMMYFUNCTION("TEXTJOIN(""; "", TRUE, FILTER(CID!B601:B14794, REGEXMATCH(CID!D601:D14794, TEXTJOIN(""|"", TRUE, SPLIT(A601, "";"")))))"),"#N/A")</f>
        <v>#N/A</v>
      </c>
    </row>
    <row r="602">
      <c r="A602" s="12" t="str">
        <f>IFERROR(__xludf.DUMMYFUNCTION("TEXTJOIN("";"", TRUE, FILTER(CID!$B$2:$B$14794, CID!B602=CID!$D$2:$D$14794))"),"H260;H261;H262;H263;H264;H268;H269")</f>
        <v>H260;H261;H262;H263;H264;H268;H269</v>
      </c>
      <c r="B602" s="12" t="str">
        <f>IFERROR(__xludf.DUMMYFUNCTION("TEXTJOIN(""; "", TRUE, FILTER(CID!B602:B14794, REGEXMATCH(CID!D602:D14794, TEXTJOIN(""|"", TRUE, SPLIT(A602, "";"")))))"),"#N/A")</f>
        <v>#N/A</v>
      </c>
    </row>
    <row r="603">
      <c r="A603" s="12" t="str">
        <f>IFERROR(__xludf.DUMMYFUNCTION("TEXTJOIN("";"", TRUE, FILTER(CID!$B$2:$B$14794, CID!B603=CID!$D$2:$D$14794))"),"H270;H271;H278;H279")</f>
        <v>H270;H271;H278;H279</v>
      </c>
      <c r="B603" s="12" t="str">
        <f>IFERROR(__xludf.DUMMYFUNCTION("TEXTJOIN(""; "", TRUE, FILTER(CID!B603:B14794, REGEXMATCH(CID!D603:D14794, TEXTJOIN(""|"", TRUE, SPLIT(A603, "";"")))))"),"#N/A")</f>
        <v>#N/A</v>
      </c>
    </row>
    <row r="604">
      <c r="A604" s="12" t="str">
        <f>IFERROR(__xludf.DUMMYFUNCTION("TEXTJOIN("";"", TRUE, FILTER(CID!$B$2:$B$14794, CID!B604=CID!$D$2:$D$14794))"),"H280;H281;H282;H288")</f>
        <v>H280;H281;H282;H288</v>
      </c>
      <c r="B604" s="12" t="str">
        <f>IFERROR(__xludf.DUMMYFUNCTION("TEXTJOIN(""; "", TRUE, FILTER(CID!B604:B14794, REGEXMATCH(CID!D604:D14794, TEXTJOIN(""|"", TRUE, SPLIT(A604, "";"")))))"),"#N/A")</f>
        <v>#N/A</v>
      </c>
    </row>
    <row r="605">
      <c r="A605" s="12" t="str">
        <f>IFERROR(__xludf.DUMMYFUNCTION("TEXTJOIN("";"", TRUE, FILTER(CID!$B$2:$B$14794, CID!B605=CID!$D$2:$D$14794))"),"H300;H301;H302;H308;H309")</f>
        <v>H300;H301;H302;H308;H309</v>
      </c>
      <c r="B605" s="12" t="str">
        <f>IFERROR(__xludf.DUMMYFUNCTION("TEXTJOIN(""; "", TRUE, FILTER(CID!B605:B14794, REGEXMATCH(CID!D605:D14794, TEXTJOIN(""|"", TRUE, SPLIT(A605, "";"")))))"),"#N/A")</f>
        <v>#N/A</v>
      </c>
    </row>
    <row r="606">
      <c r="A606" s="12" t="str">
        <f>IFERROR(__xludf.DUMMYFUNCTION("TEXTJOIN("";"", TRUE, FILTER(CID!$B$2:$B$14794, CID!B606=CID!$D$2:$D$14794))"),"H310;H311;H312;H313;H314;H318;H319")</f>
        <v>H310;H311;H312;H313;H314;H318;H319</v>
      </c>
      <c r="B606" s="12" t="str">
        <f>IFERROR(__xludf.DUMMYFUNCTION("TEXTJOIN(""; "", TRUE, FILTER(CID!B606:B14794, REGEXMATCH(CID!D606:D14794, TEXTJOIN(""|"", TRUE, SPLIT(A606, "";"")))))"),"#N/A")</f>
        <v>#N/A</v>
      </c>
    </row>
    <row r="607">
      <c r="A607" s="12" t="str">
        <f>IFERROR(__xludf.DUMMYFUNCTION("TEXTJOIN("";"", TRUE, FILTER(CID!$B$2:$B$14794, CID!B607=CID!$D$2:$D$14794))"),"H320;H328")</f>
        <v>H320;H328</v>
      </c>
      <c r="B607" s="12" t="str">
        <f>IFERROR(__xludf.DUMMYFUNCTION("TEXTJOIN(""; "", TRUE, FILTER(CID!B607:B14794, REGEXMATCH(CID!D607:D14794, TEXTJOIN(""|"", TRUE, SPLIT(A607, "";"")))))"),"#N/A")</f>
        <v>#N/A</v>
      </c>
    </row>
    <row r="608">
      <c r="A608" s="12" t="str">
        <f>IFERROR(__xludf.DUMMYFUNCTION("TEXTJOIN("";"", TRUE, FILTER(CID!$B$2:$B$14794, CID!B608=CID!$D$2:$D$14794))"),"H330;H331;H332;H333;H334;H335")</f>
        <v>H330;H331;H332;H333;H334;H335</v>
      </c>
      <c r="B608" s="12" t="str">
        <f>IFERROR(__xludf.DUMMYFUNCTION("TEXTJOIN(""; "", TRUE, FILTER(CID!B608:B14794, REGEXMATCH(CID!D608:D14794, TEXTJOIN(""|"", TRUE, SPLIT(A608, "";"")))))"),"#N/A")</f>
        <v>#N/A</v>
      </c>
    </row>
    <row r="609">
      <c r="A609" s="12" t="str">
        <f>IFERROR(__xludf.DUMMYFUNCTION("TEXTJOIN("";"", TRUE, FILTER(CID!$B$2:$B$14794, CID!B609=CID!$D$2:$D$14794))"),"H340;H341;H342;H348;H349")</f>
        <v>H340;H341;H342;H348;H349</v>
      </c>
      <c r="B609" s="12" t="str">
        <f>IFERROR(__xludf.DUMMYFUNCTION("TEXTJOIN(""; "", TRUE, FILTER(CID!B609:B14794, REGEXMATCH(CID!D609:D14794, TEXTJOIN(""|"", TRUE, SPLIT(A609, "";"")))))"),"#N/A")</f>
        <v>#N/A</v>
      </c>
    </row>
    <row r="610">
      <c r="A610" s="12" t="str">
        <f>IFERROR(__xludf.DUMMYFUNCTION("TEXTJOIN("";"", TRUE, FILTER(CID!$B$2:$B$14794, CID!B610=CID!$D$2:$D$14794))"),"H350;H351;H352;H353;H354;H355;H356;H357;H358;H359")</f>
        <v>H350;H351;H352;H353;H354;H355;H356;H357;H358;H359</v>
      </c>
      <c r="B610" s="12" t="str">
        <f>IFERROR(__xludf.DUMMYFUNCTION("TEXTJOIN(""; "", TRUE, FILTER(CID!B610:B14794, REGEXMATCH(CID!D610:D14794, TEXTJOIN(""|"", TRUE, SPLIT(A610, "";"")))))"),"#N/A")</f>
        <v>#N/A</v>
      </c>
    </row>
    <row r="611">
      <c r="A611" s="12" t="str">
        <f>IFERROR(__xludf.DUMMYFUNCTION("TEXTJOIN("";"", TRUE, FILTER(CID!$B$2:$B$14794, CID!B611=CID!$D$2:$D$14794))"),"H360;H368")</f>
        <v>H360;H368</v>
      </c>
      <c r="B611" s="12" t="str">
        <f>IFERROR(__xludf.DUMMYFUNCTION("TEXTJOIN(""; "", TRUE, FILTER(CID!B611:B14794, REGEXMATCH(CID!D611:D14794, TEXTJOIN(""|"", TRUE, SPLIT(A611, "";"")))))"),"#N/A")</f>
        <v>#N/A</v>
      </c>
    </row>
    <row r="612">
      <c r="A612" s="12" t="str">
        <f>IFERROR(__xludf.DUMMYFUNCTION("TEXTJOIN("";"", TRUE, FILTER(CID!$B$2:$B$14794, CID!B612=CID!$D$2:$D$14794))"),"H400;H401;H402;H403;H404;H405;H406;H408;H409")</f>
        <v>H400;H401;H402;H403;H404;H405;H406;H408;H409</v>
      </c>
      <c r="B612" s="12" t="str">
        <f>IFERROR(__xludf.DUMMYFUNCTION("TEXTJOIN(""; "", TRUE, FILTER(CID!B612:B14794, REGEXMATCH(CID!D612:D14794, TEXTJOIN(""|"", TRUE, SPLIT(A612, "";"")))))"),"#N/A")</f>
        <v>#N/A</v>
      </c>
    </row>
    <row r="613">
      <c r="A613" s="12" t="str">
        <f>IFERROR(__xludf.DUMMYFUNCTION("TEXTJOIN("";"", TRUE, FILTER(CID!$B$2:$B$14794, CID!B613=CID!$D$2:$D$14794))"),"H420;H428")</f>
        <v>H420;H428</v>
      </c>
      <c r="B613" s="12" t="str">
        <f>IFERROR(__xludf.DUMMYFUNCTION("TEXTJOIN(""; "", TRUE, FILTER(CID!B613:B14794, REGEXMATCH(CID!D613:D14794, TEXTJOIN(""|"", TRUE, SPLIT(A613, "";"")))))"),"#N/A")</f>
        <v>#N/A</v>
      </c>
    </row>
    <row r="614">
      <c r="A614" s="12" t="str">
        <f>IFERROR(__xludf.DUMMYFUNCTION("TEXTJOIN("";"", TRUE, FILTER(CID!$B$2:$B$14794, CID!B614=CID!$D$2:$D$14794))"),"H430;H431;H432;H433;H438;H439")</f>
        <v>H430;H431;H432;H433;H438;H439</v>
      </c>
      <c r="B614" s="12" t="str">
        <f>IFERROR(__xludf.DUMMYFUNCTION("TEXTJOIN(""; "", TRUE, FILTER(CID!B614:B14794, REGEXMATCH(CID!D614:D14794, TEXTJOIN(""|"", TRUE, SPLIT(A614, "";"")))))"),"#N/A")</f>
        <v>#N/A</v>
      </c>
    </row>
    <row r="615">
      <c r="A615" s="12" t="str">
        <f>IFERROR(__xludf.DUMMYFUNCTION("TEXTJOIN("";"", TRUE, FILTER(CID!$B$2:$B$14794, CID!B615=CID!$D$2:$D$14794))"),"H440;H441;H442;H443;H444;H445;H446;H447;H448;H449")</f>
        <v>H440;H441;H442;H443;H444;H445;H446;H447;H448;H449</v>
      </c>
      <c r="B615" s="12" t="str">
        <f>IFERROR(__xludf.DUMMYFUNCTION("TEXTJOIN(""; "", TRUE, FILTER(CID!B615:B14794, REGEXMATCH(CID!D615:D14794, TEXTJOIN(""|"", TRUE, SPLIT(A615, "";"")))))"),"#N/A")</f>
        <v>#N/A</v>
      </c>
    </row>
    <row r="616">
      <c r="A616" s="12" t="str">
        <f>IFERROR(__xludf.DUMMYFUNCTION("TEXTJOIN("";"", TRUE, FILTER(CID!$B$2:$B$14794, CID!B616=CID!$D$2:$D$14794))"),"H450;H451;H458")</f>
        <v>H450;H451;H458</v>
      </c>
      <c r="B616" s="12" t="str">
        <f>IFERROR(__xludf.DUMMYFUNCTION("TEXTJOIN(""; "", TRUE, FILTER(CID!B616:B14794, REGEXMATCH(CID!D616:D14794, TEXTJOIN(""|"", TRUE, SPLIT(A616, "";"")))))"),"#N/A")</f>
        <v>#N/A</v>
      </c>
    </row>
    <row r="617">
      <c r="A617" s="12" t="str">
        <f>IFERROR(__xludf.DUMMYFUNCTION("TEXTJOIN("";"", TRUE, FILTER(CID!$B$2:$B$14794, CID!B617=CID!$D$2:$D$14794))"),"H46X")</f>
        <v>H46X</v>
      </c>
      <c r="B617" s="12" t="str">
        <f>IFERROR(__xludf.DUMMYFUNCTION("TEXTJOIN(""; "", TRUE, FILTER(CID!B617:B14794, REGEXMATCH(CID!D617:D14794, TEXTJOIN(""|"", TRUE, SPLIT(A617, "";"")))))"),"#N/A")</f>
        <v>#N/A</v>
      </c>
    </row>
    <row r="618">
      <c r="A618" s="12" t="str">
        <f>IFERROR(__xludf.DUMMYFUNCTION("TEXTJOIN("";"", TRUE, FILTER(CID!$B$2:$B$14794, CID!B618=CID!$D$2:$D$14794))"),"H470;H471;H472;H473;H474;H475;H476;H477")</f>
        <v>H470;H471;H472;H473;H474;H475;H476;H477</v>
      </c>
      <c r="B618" s="12" t="str">
        <f>IFERROR(__xludf.DUMMYFUNCTION("TEXTJOIN(""; "", TRUE, FILTER(CID!B618:B14794, REGEXMATCH(CID!D618:D14794, TEXTJOIN(""|"", TRUE, SPLIT(A618, "";"")))))"),"#N/A")</f>
        <v>#N/A</v>
      </c>
    </row>
    <row r="619">
      <c r="A619" s="12" t="str">
        <f>IFERROR(__xludf.DUMMYFUNCTION("TEXTJOIN("";"", TRUE, FILTER(CID!$B$2:$B$14794, CID!B619=CID!$D$2:$D$14794))"),"H480;H481;H488")</f>
        <v>H480;H481;H488</v>
      </c>
      <c r="B619" s="12" t="str">
        <f>IFERROR(__xludf.DUMMYFUNCTION("TEXTJOIN(""; "", TRUE, FILTER(CID!B619:B14794, REGEXMATCH(CID!D619:D14794, TEXTJOIN(""|"", TRUE, SPLIT(A619, "";"")))))"),"#N/A")</f>
        <v>#N/A</v>
      </c>
    </row>
    <row r="620">
      <c r="A620" s="12" t="str">
        <f>IFERROR(__xludf.DUMMYFUNCTION("TEXTJOIN("";"", TRUE, FILTER(CID!$B$2:$B$14794, CID!B620=CID!$D$2:$D$14794))"),"H490;H491;H492;H493;H494;H498;H499")</f>
        <v>H490;H491;H492;H493;H494;H498;H499</v>
      </c>
      <c r="B620" s="12" t="str">
        <f>IFERROR(__xludf.DUMMYFUNCTION("TEXTJOIN(""; "", TRUE, FILTER(CID!B620:B14794, REGEXMATCH(CID!D620:D14794, TEXTJOIN(""|"", TRUE, SPLIT(A620, "";"")))))"),"#N/A")</f>
        <v>#N/A</v>
      </c>
    </row>
    <row r="621">
      <c r="A621" s="12" t="str">
        <f>IFERROR(__xludf.DUMMYFUNCTION("TEXTJOIN("";"", TRUE, FILTER(CID!$B$2:$B$14794, CID!B621=CID!$D$2:$D$14794))"),"H500;H501;H502;H503;H504;H505;H506;H508;H509")</f>
        <v>H500;H501;H502;H503;H504;H505;H506;H508;H509</v>
      </c>
      <c r="B621" s="12" t="str">
        <f>IFERROR(__xludf.DUMMYFUNCTION("TEXTJOIN(""; "", TRUE, FILTER(CID!B621:B14794, REGEXMATCH(CID!D621:D14794, TEXTJOIN(""|"", TRUE, SPLIT(A621, "";"")))))"),"#N/A")</f>
        <v>#N/A</v>
      </c>
    </row>
    <row r="622">
      <c r="A622" s="12" t="str">
        <f>IFERROR(__xludf.DUMMYFUNCTION("TEXTJOIN("";"", TRUE, FILTER(CID!$B$2:$B$14794, CID!B622=CID!$D$2:$D$14794))"),"H510;H511;H512;H518;H519")</f>
        <v>H510;H511;H512;H518;H519</v>
      </c>
      <c r="B622" s="12" t="str">
        <f>IFERROR(__xludf.DUMMYFUNCTION("TEXTJOIN(""; "", TRUE, FILTER(CID!B622:B14794, REGEXMATCH(CID!D622:D14794, TEXTJOIN(""|"", TRUE, SPLIT(A622, "";"")))))"),"#N/A")</f>
        <v>#N/A</v>
      </c>
    </row>
    <row r="623">
      <c r="A623" s="12" t="str">
        <f>IFERROR(__xludf.DUMMYFUNCTION("TEXTJOIN("";"", TRUE, FILTER(CID!$B$2:$B$14794, CID!B623=CID!$D$2:$D$14794))"),"H520;H521;H522;H523;H524;H525;H526;H527")</f>
        <v>H520;H521;H522;H523;H524;H525;H526;H527</v>
      </c>
      <c r="B623" s="12" t="str">
        <f>IFERROR(__xludf.DUMMYFUNCTION("TEXTJOIN(""; "", TRUE, FILTER(CID!B623:B14794, REGEXMATCH(CID!D623:D14794, TEXTJOIN(""|"", TRUE, SPLIT(A623, "";"")))))"),"#N/A")</f>
        <v>#N/A</v>
      </c>
    </row>
    <row r="624">
      <c r="A624" s="12" t="str">
        <f>IFERROR(__xludf.DUMMYFUNCTION("TEXTJOIN("";"", TRUE, FILTER(CID!$B$2:$B$14794, CID!B624=CID!$D$2:$D$14794))"),"H530;H531;H532;H533;H534;H535;H536;H538;H539")</f>
        <v>H530;H531;H532;H533;H534;H535;H536;H538;H539</v>
      </c>
      <c r="B624" s="12" t="str">
        <f>IFERROR(__xludf.DUMMYFUNCTION("TEXTJOIN(""; "", TRUE, FILTER(CID!B624:B14794, REGEXMATCH(CID!D624:D14794, TEXTJOIN(""|"", TRUE, SPLIT(A624, "";"")))))"),"#N/A")</f>
        <v>#N/A</v>
      </c>
    </row>
    <row r="625">
      <c r="A625" s="12" t="str">
        <f>IFERROR(__xludf.DUMMYFUNCTION("TEXTJOIN("";"", TRUE, FILTER(CID!$B$2:$B$14794, CID!B625=CID!$D$2:$D$14794))"),"H540;H541;H542;H543;H544;H545;H546;H547")</f>
        <v>H540;H541;H542;H543;H544;H545;H546;H547</v>
      </c>
      <c r="B625" s="12" t="str">
        <f>IFERROR(__xludf.DUMMYFUNCTION("TEXTJOIN(""; "", TRUE, FILTER(CID!B625:B14794, REGEXMATCH(CID!D625:D14794, TEXTJOIN(""|"", TRUE, SPLIT(A625, "";"")))))"),"#N/A")</f>
        <v>#N/A</v>
      </c>
    </row>
    <row r="626">
      <c r="A626" s="12" t="str">
        <f>IFERROR(__xludf.DUMMYFUNCTION("TEXTJOIN("";"", TRUE, FILTER(CID!$B$2:$B$14794, CID!B626=CID!$D$2:$D$14794))"),"H55X")</f>
        <v>H55X</v>
      </c>
      <c r="B626" s="12" t="str">
        <f>IFERROR(__xludf.DUMMYFUNCTION("TEXTJOIN(""; "", TRUE, FILTER(CID!B626:B14794, REGEXMATCH(CID!D626:D14794, TEXTJOIN(""|"", TRUE, SPLIT(A626, "";"")))))"),"#N/A")</f>
        <v>#N/A</v>
      </c>
    </row>
    <row r="627">
      <c r="A627" s="12" t="str">
        <f>IFERROR(__xludf.DUMMYFUNCTION("TEXTJOIN("";"", TRUE, FILTER(CID!$B$2:$B$14794, CID!B627=CID!$D$2:$D$14794))"),"H570;H571;H578;H579")</f>
        <v>H570;H571;H578;H579</v>
      </c>
      <c r="B627" s="12" t="str">
        <f>IFERROR(__xludf.DUMMYFUNCTION("TEXTJOIN(""; "", TRUE, FILTER(CID!B627:B14794, REGEXMATCH(CID!D627:D14794, TEXTJOIN(""|"", TRUE, SPLIT(A627, "";"")))))"),"#N/A")</f>
        <v>#N/A</v>
      </c>
    </row>
    <row r="628">
      <c r="A628" s="12" t="str">
        <f>IFERROR(__xludf.DUMMYFUNCTION("TEXTJOIN("";"", TRUE, FILTER(CID!$B$2:$B$14794, CID!B628=CID!$D$2:$D$14794))"),"H580;H581;H588")</f>
        <v>H580;H581;H588</v>
      </c>
      <c r="B628" s="12" t="str">
        <f>IFERROR(__xludf.DUMMYFUNCTION("TEXTJOIN(""; "", TRUE, FILTER(CID!B628:B14794, REGEXMATCH(CID!D628:D14794, TEXTJOIN(""|"", TRUE, SPLIT(A628, "";"")))))"),"#N/A")</f>
        <v>#N/A</v>
      </c>
    </row>
    <row r="629">
      <c r="A629" s="12" t="str">
        <f>IFERROR(__xludf.DUMMYFUNCTION("TEXTJOIN("";"", TRUE, FILTER(CID!$B$2:$B$14794, CID!B629=CID!$D$2:$D$14794))"),"H590;H598;H599")</f>
        <v>H590;H598;H599</v>
      </c>
      <c r="B629" s="12" t="str">
        <f>IFERROR(__xludf.DUMMYFUNCTION("TEXTJOIN(""; "", TRUE, FILTER(CID!B629:B14794, REGEXMATCH(CID!D629:D14794, TEXTJOIN(""|"", TRUE, SPLIT(A629, "";"")))))"),"#N/A")</f>
        <v>#N/A</v>
      </c>
    </row>
    <row r="630">
      <c r="A630" s="12" t="str">
        <f>IFERROR(__xludf.DUMMYFUNCTION("TEXTJOIN("";"", TRUE, FILTER(CID!$B$2:$B$14794, CID!B630=CID!$D$2:$D$14794))"),"H600;H601;H602;H603;H604;H605;H608;H609")</f>
        <v>H600;H601;H602;H603;H604;H605;H608;H609</v>
      </c>
      <c r="B630" s="12" t="str">
        <f>IFERROR(__xludf.DUMMYFUNCTION("TEXTJOIN(""; "", TRUE, FILTER(CID!B630:B14794, REGEXMATCH(CID!D630:D14794, TEXTJOIN(""|"", TRUE, SPLIT(A630, "";"")))))"),"#N/A")</f>
        <v>#N/A</v>
      </c>
    </row>
    <row r="631">
      <c r="A631" s="12" t="str">
        <f>IFERROR(__xludf.DUMMYFUNCTION("TEXTJOIN("";"", TRUE, FILTER(CID!$B$2:$B$14794, CID!B631=CID!$D$2:$D$14794))"),"H610;H611;H612;H613;H618;H619")</f>
        <v>H610;H611;H612;H613;H618;H619</v>
      </c>
      <c r="B631" s="12" t="str">
        <f>IFERROR(__xludf.DUMMYFUNCTION("TEXTJOIN(""; "", TRUE, FILTER(CID!B631:B14794, REGEXMATCH(CID!D631:D14794, TEXTJOIN(""|"", TRUE, SPLIT(A631, "";"")))))"),"#N/A")</f>
        <v>#N/A</v>
      </c>
    </row>
    <row r="632">
      <c r="A632" s="12" t="str">
        <f>IFERROR(__xludf.DUMMYFUNCTION("TEXTJOIN("";"", TRUE, FILTER(CID!$B$2:$B$14794, CID!B632=CID!$D$2:$D$14794))"),"H620;H621;H622;H623;H624;H628")</f>
        <v>H620;H621;H622;H623;H624;H628</v>
      </c>
      <c r="B632" s="12" t="str">
        <f>IFERROR(__xludf.DUMMYFUNCTION("TEXTJOIN(""; "", TRUE, FILTER(CID!B632:B14794, REGEXMATCH(CID!D632:D14794, TEXTJOIN(""|"", TRUE, SPLIT(A632, "";"")))))"),"#N/A")</f>
        <v>#N/A</v>
      </c>
    </row>
    <row r="633">
      <c r="A633" s="12" t="str">
        <f>IFERROR(__xludf.DUMMYFUNCTION("TEXTJOIN("";"", TRUE, FILTER(CID!$B$2:$B$14794, CID!B633=CID!$D$2:$D$14794))"),"H650;H651;H652;H653;H654;H659")</f>
        <v>H650;H651;H652;H653;H654;H659</v>
      </c>
      <c r="B633" s="12" t="str">
        <f>IFERROR(__xludf.DUMMYFUNCTION("TEXTJOIN(""; "", TRUE, FILTER(CID!B633:B14794, REGEXMATCH(CID!D633:D14794, TEXTJOIN(""|"", TRUE, SPLIT(A633, "";"")))))"),"#N/A")</f>
        <v>#N/A</v>
      </c>
    </row>
    <row r="634">
      <c r="A634" s="12" t="str">
        <f>IFERROR(__xludf.DUMMYFUNCTION("TEXTJOIN("";"", TRUE, FILTER(CID!$B$2:$B$14794, CID!B634=CID!$D$2:$D$14794))"),"H660;H661;H662;H663;H664;H669")</f>
        <v>H660;H661;H662;H663;H664;H669</v>
      </c>
      <c r="B634" s="12" t="str">
        <f>IFERROR(__xludf.DUMMYFUNCTION("TEXTJOIN(""; "", TRUE, FILTER(CID!B634:B14794, REGEXMATCH(CID!D634:D14794, TEXTJOIN(""|"", TRUE, SPLIT(A634, "";"")))))"),"#N/A")</f>
        <v>#N/A</v>
      </c>
    </row>
    <row r="635">
      <c r="A635" s="12" t="str">
        <f>IFERROR(__xludf.DUMMYFUNCTION("TEXTJOIN("";"", TRUE, FILTER(CID!$B$2:$B$14794, CID!B635=CID!$D$2:$D$14794))"),"H670;H671;H678")</f>
        <v>H670;H671;H678</v>
      </c>
      <c r="B635" s="12" t="str">
        <f>IFERROR(__xludf.DUMMYFUNCTION("TEXTJOIN(""; "", TRUE, FILTER(CID!B635:B14794, REGEXMATCH(CID!D635:D14794, TEXTJOIN(""|"", TRUE, SPLIT(A635, "";"")))))"),"#N/A")</f>
        <v>#N/A</v>
      </c>
    </row>
    <row r="636">
      <c r="A636" s="12" t="str">
        <f>IFERROR(__xludf.DUMMYFUNCTION("TEXTJOIN("";"", TRUE, FILTER(CID!$B$2:$B$14794, CID!B636=CID!$D$2:$D$14794))"),"H680;H681")</f>
        <v>H680;H681</v>
      </c>
      <c r="B636" s="12" t="str">
        <f>IFERROR(__xludf.DUMMYFUNCTION("TEXTJOIN(""; "", TRUE, FILTER(CID!B636:B14794, REGEXMATCH(CID!D636:D14794, TEXTJOIN(""|"", TRUE, SPLIT(A636, "";"")))))"),"#N/A")</f>
        <v>#N/A</v>
      </c>
    </row>
    <row r="637">
      <c r="A637" s="12" t="str">
        <f>IFERROR(__xludf.DUMMYFUNCTION("TEXTJOIN("";"", TRUE, FILTER(CID!$B$2:$B$14794, CID!B637=CID!$D$2:$D$14794))"),"H690;H698;H699")</f>
        <v>H690;H698;H699</v>
      </c>
      <c r="B637" s="12" t="str">
        <f>IFERROR(__xludf.DUMMYFUNCTION("TEXTJOIN(""; "", TRUE, FILTER(CID!B637:B14794, REGEXMATCH(CID!D637:D14794, TEXTJOIN(""|"", TRUE, SPLIT(A637, "";"")))))"),"#N/A")</f>
        <v>#N/A</v>
      </c>
    </row>
    <row r="638">
      <c r="A638" s="12" t="str">
        <f>IFERROR(__xludf.DUMMYFUNCTION("TEXTJOIN("";"", TRUE, FILTER(CID!$B$2:$B$14794, CID!B638=CID!$D$2:$D$14794))"),"H700;H701;H702;H708;H709")</f>
        <v>H700;H701;H702;H708;H709</v>
      </c>
      <c r="B638" s="12" t="str">
        <f>IFERROR(__xludf.DUMMYFUNCTION("TEXTJOIN(""; "", TRUE, FILTER(CID!B638:B14794, REGEXMATCH(CID!D638:D14794, TEXTJOIN(""|"", TRUE, SPLIT(A638, "";"")))))"),"#N/A")</f>
        <v>#N/A</v>
      </c>
    </row>
    <row r="639">
      <c r="A639" s="12" t="str">
        <f>IFERROR(__xludf.DUMMYFUNCTION("TEXTJOIN("";"", TRUE, FILTER(CID!$B$2:$B$14794, CID!B639=CID!$D$2:$D$14794))"),"H71X")</f>
        <v>H71X</v>
      </c>
      <c r="B639" s="12" t="str">
        <f>IFERROR(__xludf.DUMMYFUNCTION("TEXTJOIN(""; "", TRUE, FILTER(CID!B639:B14794, REGEXMATCH(CID!D639:D14794, TEXTJOIN(""|"", TRUE, SPLIT(A639, "";"")))))"),"#N/A")</f>
        <v>#N/A</v>
      </c>
    </row>
    <row r="640">
      <c r="A640" s="12" t="str">
        <f>IFERROR(__xludf.DUMMYFUNCTION("TEXTJOIN("";"", TRUE, FILTER(CID!$B$2:$B$14794, CID!B640=CID!$D$2:$D$14794))"),"H720;H721;H722;H728;H729")</f>
        <v>H720;H721;H722;H728;H729</v>
      </c>
      <c r="B640" s="12" t="str">
        <f>IFERROR(__xludf.DUMMYFUNCTION("TEXTJOIN(""; "", TRUE, FILTER(CID!B640:B14794, REGEXMATCH(CID!D640:D14794, TEXTJOIN(""|"", TRUE, SPLIT(A640, "";"")))))"),"#N/A")</f>
        <v>#N/A</v>
      </c>
    </row>
    <row r="641">
      <c r="A641" s="12" t="str">
        <f>IFERROR(__xludf.DUMMYFUNCTION("TEXTJOIN("";"", TRUE, FILTER(CID!$B$2:$B$14794, CID!B641=CID!$D$2:$D$14794))"),"H730;H731;H738;H739")</f>
        <v>H730;H731;H738;H739</v>
      </c>
      <c r="B641" s="12" t="str">
        <f>IFERROR(__xludf.DUMMYFUNCTION("TEXTJOIN(""; "", TRUE, FILTER(CID!B641:B14794, REGEXMATCH(CID!D641:D14794, TEXTJOIN(""|"", TRUE, SPLIT(A641, "";"")))))"),"#N/A")</f>
        <v>#N/A</v>
      </c>
    </row>
    <row r="642">
      <c r="A642" s="12" t="str">
        <f>IFERROR(__xludf.DUMMYFUNCTION("TEXTJOIN("";"", TRUE, FILTER(CID!$B$2:$B$14794, CID!B642=CID!$D$2:$D$14794))"),"H740;H741;H742;H743;H744;H748;H749")</f>
        <v>H740;H741;H742;H743;H744;H748;H749</v>
      </c>
      <c r="B642" s="12" t="str">
        <f>IFERROR(__xludf.DUMMYFUNCTION("TEXTJOIN(""; "", TRUE, FILTER(CID!B642:B14794, REGEXMATCH(CID!D642:D14794, TEXTJOIN(""|"", TRUE, SPLIT(A642, "";"")))))"),"#N/A")</f>
        <v>#N/A</v>
      </c>
    </row>
    <row r="643">
      <c r="A643" s="12" t="str">
        <f>IFERROR(__xludf.DUMMYFUNCTION("TEXTJOIN("";"", TRUE, FILTER(CID!$B$2:$B$14794, CID!B643=CID!$D$2:$D$14794))"),"H750;H758")</f>
        <v>H750;H758</v>
      </c>
      <c r="B643" s="12" t="str">
        <f>IFERROR(__xludf.DUMMYFUNCTION("TEXTJOIN(""; "", TRUE, FILTER(CID!B643:B14794, REGEXMATCH(CID!D643:D14794, TEXTJOIN(""|"", TRUE, SPLIT(A643, "";"")))))"),"#N/A")</f>
        <v>#N/A</v>
      </c>
    </row>
    <row r="644">
      <c r="A644" s="12" t="str">
        <f>IFERROR(__xludf.DUMMYFUNCTION("TEXTJOIN("";"", TRUE, FILTER(CID!$B$2:$B$14794, CID!B644=CID!$D$2:$D$14794))"),"H800;H801;H802;H808;H809")</f>
        <v>H800;H801;H802;H808;H809</v>
      </c>
      <c r="B644" s="12" t="str">
        <f>IFERROR(__xludf.DUMMYFUNCTION("TEXTJOIN(""; "", TRUE, FILTER(CID!B644:B14794, REGEXMATCH(CID!D644:D14794, TEXTJOIN(""|"", TRUE, SPLIT(A644, "";"")))))"),"#N/A")</f>
        <v>#N/A</v>
      </c>
    </row>
    <row r="645">
      <c r="A645" s="12" t="str">
        <f>IFERROR(__xludf.DUMMYFUNCTION("TEXTJOIN("";"", TRUE, FILTER(CID!$B$2:$B$14794, CID!B645=CID!$D$2:$D$14794))"),"H810;H811;H812;H813;H814;H818;H819")</f>
        <v>H810;H811;H812;H813;H814;H818;H819</v>
      </c>
      <c r="B645" s="12" t="str">
        <f>IFERROR(__xludf.DUMMYFUNCTION("TEXTJOIN(""; "", TRUE, FILTER(CID!B645:B14794, REGEXMATCH(CID!D645:D14794, TEXTJOIN(""|"", TRUE, SPLIT(A645, "";"")))))"),"#N/A")</f>
        <v>#N/A</v>
      </c>
    </row>
    <row r="646">
      <c r="A646" s="12" t="str">
        <f>IFERROR(__xludf.DUMMYFUNCTION("TEXTJOIN("";"", TRUE, FILTER(CID!$B$2:$B$14794, CID!B646=CID!$D$2:$D$14794))"),"H82X")</f>
        <v>H82X</v>
      </c>
      <c r="B646" s="12" t="str">
        <f>IFERROR(__xludf.DUMMYFUNCTION("TEXTJOIN(""; "", TRUE, FILTER(CID!B646:B14794, REGEXMATCH(CID!D646:D14794, TEXTJOIN(""|"", TRUE, SPLIT(A646, "";"")))))"),"#N/A")</f>
        <v>#N/A</v>
      </c>
    </row>
    <row r="647">
      <c r="A647" s="12" t="str">
        <f>IFERROR(__xludf.DUMMYFUNCTION("TEXTJOIN("";"", TRUE, FILTER(CID!$B$2:$B$14794, CID!B647=CID!$D$2:$D$14794))"),"H830;H831;H832;H833;H838;H839")</f>
        <v>H830;H831;H832;H833;H838;H839</v>
      </c>
      <c r="B647" s="12" t="str">
        <f>IFERROR(__xludf.DUMMYFUNCTION("TEXTJOIN(""; "", TRUE, FILTER(CID!B647:B14794, REGEXMATCH(CID!D647:D14794, TEXTJOIN(""|"", TRUE, SPLIT(A647, "";"")))))"),"#N/A")</f>
        <v>#N/A</v>
      </c>
    </row>
    <row r="648">
      <c r="A648" s="12" t="str">
        <f>IFERROR(__xludf.DUMMYFUNCTION("TEXTJOIN("";"", TRUE, FILTER(CID!$B$2:$B$14794, CID!B648=CID!$D$2:$D$14794))"),"H900;H901;H902;H903;H904;H905;H906;H907;H908")</f>
        <v>H900;H901;H902;H903;H904;H905;H906;H907;H908</v>
      </c>
      <c r="B648" s="12" t="str">
        <f>IFERROR(__xludf.DUMMYFUNCTION("TEXTJOIN(""; "", TRUE, FILTER(CID!B648:B14794, REGEXMATCH(CID!D648:D14794, TEXTJOIN(""|"", TRUE, SPLIT(A648, "";"")))))"),"#N/A")</f>
        <v>#N/A</v>
      </c>
    </row>
    <row r="649">
      <c r="A649" s="12" t="str">
        <f>IFERROR(__xludf.DUMMYFUNCTION("TEXTJOIN("";"", TRUE, FILTER(CID!$B$2:$B$14794, CID!B649=CID!$D$2:$D$14794))"),"H910;H911;H912;H913;H918;H919")</f>
        <v>H910;H911;H912;H913;H918;H919</v>
      </c>
      <c r="B649" s="12" t="str">
        <f>IFERROR(__xludf.DUMMYFUNCTION("TEXTJOIN(""; "", TRUE, FILTER(CID!B649:B14794, REGEXMATCH(CID!D649:D14794, TEXTJOIN(""|"", TRUE, SPLIT(A649, "";"")))))"),"#N/A")</f>
        <v>#N/A</v>
      </c>
    </row>
    <row r="650">
      <c r="A650" s="12" t="str">
        <f>IFERROR(__xludf.DUMMYFUNCTION("TEXTJOIN("";"", TRUE, FILTER(CID!$B$2:$B$14794, CID!B650=CID!$D$2:$D$14794))"),"H920;H921;H922")</f>
        <v>H920;H921;H922</v>
      </c>
      <c r="B650" s="12" t="str">
        <f>IFERROR(__xludf.DUMMYFUNCTION("TEXTJOIN(""; "", TRUE, FILTER(CID!B650:B14794, REGEXMATCH(CID!D650:D14794, TEXTJOIN(""|"", TRUE, SPLIT(A650, "";"")))))"),"#N/A")</f>
        <v>#N/A</v>
      </c>
    </row>
    <row r="651">
      <c r="A651" s="12" t="str">
        <f>IFERROR(__xludf.DUMMYFUNCTION("TEXTJOIN("";"", TRUE, FILTER(CID!$B$2:$B$14794, CID!B651=CID!$D$2:$D$14794))"),"H930;H931;H932;H933;H938;H939")</f>
        <v>H930;H931;H932;H933;H938;H939</v>
      </c>
      <c r="B651" s="12" t="str">
        <f>IFERROR(__xludf.DUMMYFUNCTION("TEXTJOIN(""; "", TRUE, FILTER(CID!B651:B14794, REGEXMATCH(CID!D651:D14794, TEXTJOIN(""|"", TRUE, SPLIT(A651, "";"")))))"),"#N/A")</f>
        <v>#N/A</v>
      </c>
    </row>
    <row r="652">
      <c r="A652" s="12" t="str">
        <f>IFERROR(__xludf.DUMMYFUNCTION("TEXTJOIN("";"", TRUE, FILTER(CID!$B$2:$B$14794, CID!B652=CID!$D$2:$D$14794))"),"H940;H948")</f>
        <v>H940;H948</v>
      </c>
      <c r="B652" s="12" t="str">
        <f>IFERROR(__xludf.DUMMYFUNCTION("TEXTJOIN(""; "", TRUE, FILTER(CID!B652:B14794, REGEXMATCH(CID!D652:D14794, TEXTJOIN(""|"", TRUE, SPLIT(A652, "";"")))))"),"#N/A")</f>
        <v>#N/A</v>
      </c>
    </row>
    <row r="653">
      <c r="A653" s="12" t="str">
        <f>IFERROR(__xludf.DUMMYFUNCTION("TEXTJOIN("";"", TRUE, FILTER(CID!$B$2:$B$14794, CID!B653=CID!$D$2:$D$14794))"),"H950;H951;H958;H959")</f>
        <v>H950;H951;H958;H959</v>
      </c>
      <c r="B653" s="12" t="str">
        <f>IFERROR(__xludf.DUMMYFUNCTION("TEXTJOIN(""; "", TRUE, FILTER(CID!B653:B14794, REGEXMATCH(CID!D653:D14794, TEXTJOIN(""|"", TRUE, SPLIT(A653, "";"")))))"),"#N/A")</f>
        <v>#N/A</v>
      </c>
    </row>
    <row r="654">
      <c r="A654" s="12" t="str">
        <f>IFERROR(__xludf.DUMMYFUNCTION("TEXTJOIN("";"", TRUE, FILTER(CID!$B$2:$B$14794, CID!B654=CID!$D$2:$D$14794))"),"I00X")</f>
        <v>I00X</v>
      </c>
      <c r="B654" s="12" t="str">
        <f>IFERROR(__xludf.DUMMYFUNCTION("TEXTJOIN(""; "", TRUE, FILTER(CID!B654:B14794, REGEXMATCH(CID!D654:D14794, TEXTJOIN(""|"", TRUE, SPLIT(A654, "";"")))))"),"#N/A")</f>
        <v>#N/A</v>
      </c>
    </row>
    <row r="655">
      <c r="A655" s="12" t="str">
        <f>IFERROR(__xludf.DUMMYFUNCTION("TEXTJOIN("";"", TRUE, FILTER(CID!$B$2:$B$14794, CID!B655=CID!$D$2:$D$14794))"),"I010;I011;I012;I018;I019")</f>
        <v>I010;I011;I012;I018;I019</v>
      </c>
      <c r="B655" s="12" t="str">
        <f>IFERROR(__xludf.DUMMYFUNCTION("TEXTJOIN(""; "", TRUE, FILTER(CID!B655:B14794, REGEXMATCH(CID!D655:D14794, TEXTJOIN(""|"", TRUE, SPLIT(A655, "";"")))))"),"#N/A")</f>
        <v>#N/A</v>
      </c>
    </row>
    <row r="656">
      <c r="A656" s="12" t="str">
        <f>IFERROR(__xludf.DUMMYFUNCTION("TEXTJOIN("";"", TRUE, FILTER(CID!$B$2:$B$14794, CID!B656=CID!$D$2:$D$14794))"),"I020;I029")</f>
        <v>I020;I029</v>
      </c>
      <c r="B656" s="12" t="str">
        <f>IFERROR(__xludf.DUMMYFUNCTION("TEXTJOIN(""; "", TRUE, FILTER(CID!B656:B14794, REGEXMATCH(CID!D656:D14794, TEXTJOIN(""|"", TRUE, SPLIT(A656, "";"")))))"),"#N/A")</f>
        <v>#N/A</v>
      </c>
    </row>
    <row r="657">
      <c r="A657" s="12" t="str">
        <f>IFERROR(__xludf.DUMMYFUNCTION("TEXTJOIN("";"", TRUE, FILTER(CID!$B$2:$B$14794, CID!B657=CID!$D$2:$D$14794))"),"I050;I051;I052;I058;I059")</f>
        <v>I050;I051;I052;I058;I059</v>
      </c>
      <c r="B657" s="12" t="str">
        <f>IFERROR(__xludf.DUMMYFUNCTION("TEXTJOIN(""; "", TRUE, FILTER(CID!B657:B14794, REGEXMATCH(CID!D657:D14794, TEXTJOIN(""|"", TRUE, SPLIT(A657, "";"")))))"),"#N/A")</f>
        <v>#N/A</v>
      </c>
    </row>
    <row r="658">
      <c r="A658" s="12" t="str">
        <f>IFERROR(__xludf.DUMMYFUNCTION("TEXTJOIN("";"", TRUE, FILTER(CID!$B$2:$B$14794, CID!B658=CID!$D$2:$D$14794))"),"I060;I061;I062;I068;I069")</f>
        <v>I060;I061;I062;I068;I069</v>
      </c>
      <c r="B658" s="12" t="str">
        <f>IFERROR(__xludf.DUMMYFUNCTION("TEXTJOIN(""; "", TRUE, FILTER(CID!B658:B14794, REGEXMATCH(CID!D658:D14794, TEXTJOIN(""|"", TRUE, SPLIT(A658, "";"")))))"),"#N/A")</f>
        <v>#N/A</v>
      </c>
    </row>
    <row r="659">
      <c r="A659" s="12" t="str">
        <f>IFERROR(__xludf.DUMMYFUNCTION("TEXTJOIN("";"", TRUE, FILTER(CID!$B$2:$B$14794, CID!B659=CID!$D$2:$D$14794))"),"I070;I071;I072;I078;I079")</f>
        <v>I070;I071;I072;I078;I079</v>
      </c>
      <c r="B659" s="12" t="str">
        <f>IFERROR(__xludf.DUMMYFUNCTION("TEXTJOIN(""; "", TRUE, FILTER(CID!B659:B14794, REGEXMATCH(CID!D659:D14794, TEXTJOIN(""|"", TRUE, SPLIT(A659, "";"")))))"),"#N/A")</f>
        <v>#N/A</v>
      </c>
    </row>
    <row r="660">
      <c r="A660" s="12" t="str">
        <f>IFERROR(__xludf.DUMMYFUNCTION("TEXTJOIN("";"", TRUE, FILTER(CID!$B$2:$B$14794, CID!B660=CID!$D$2:$D$14794))"),"I080;I081;I082;I083;I088;I089")</f>
        <v>I080;I081;I082;I083;I088;I089</v>
      </c>
      <c r="B660" s="12" t="str">
        <f>IFERROR(__xludf.DUMMYFUNCTION("TEXTJOIN(""; "", TRUE, FILTER(CID!B660:B14794, REGEXMATCH(CID!D660:D14794, TEXTJOIN(""|"", TRUE, SPLIT(A660, "";"")))))"),"#N/A")</f>
        <v>#N/A</v>
      </c>
    </row>
    <row r="661">
      <c r="A661" s="12" t="str">
        <f>IFERROR(__xludf.DUMMYFUNCTION("TEXTJOIN("";"", TRUE, FILTER(CID!$B$2:$B$14794, CID!B661=CID!$D$2:$D$14794))"),"I090;I091;I092;I098;I099")</f>
        <v>I090;I091;I092;I098;I099</v>
      </c>
      <c r="B661" s="12" t="str">
        <f>IFERROR(__xludf.DUMMYFUNCTION("TEXTJOIN(""; "", TRUE, FILTER(CID!B661:B14794, REGEXMATCH(CID!D661:D14794, TEXTJOIN(""|"", TRUE, SPLIT(A661, "";"")))))"),"#N/A")</f>
        <v>#N/A</v>
      </c>
    </row>
    <row r="662">
      <c r="A662" s="12" t="str">
        <f>IFERROR(__xludf.DUMMYFUNCTION("TEXTJOIN("";"", TRUE, FILTER(CID!$B$2:$B$14794, CID!B662=CID!$D$2:$D$14794))"),"I10X")</f>
        <v>I10X</v>
      </c>
      <c r="B662" s="12" t="str">
        <f>IFERROR(__xludf.DUMMYFUNCTION("TEXTJOIN(""; "", TRUE, FILTER(CID!B662:B14794, REGEXMATCH(CID!D662:D14794, TEXTJOIN(""|"", TRUE, SPLIT(A662, "";"")))))"),"#N/A")</f>
        <v>#N/A</v>
      </c>
    </row>
    <row r="663">
      <c r="A663" s="12" t="str">
        <f>IFERROR(__xludf.DUMMYFUNCTION("TEXTJOIN("";"", TRUE, FILTER(CID!$B$2:$B$14794, CID!B663=CID!$D$2:$D$14794))"),"I110;I119")</f>
        <v>I110;I119</v>
      </c>
      <c r="B663" s="12" t="str">
        <f>IFERROR(__xludf.DUMMYFUNCTION("TEXTJOIN(""; "", TRUE, FILTER(CID!B663:B14794, REGEXMATCH(CID!D663:D14794, TEXTJOIN(""|"", TRUE, SPLIT(A663, "";"")))))"),"#N/A")</f>
        <v>#N/A</v>
      </c>
    </row>
    <row r="664">
      <c r="A664" s="12" t="str">
        <f>IFERROR(__xludf.DUMMYFUNCTION("TEXTJOIN("";"", TRUE, FILTER(CID!$B$2:$B$14794, CID!B664=CID!$D$2:$D$14794))"),"I120;I129")</f>
        <v>I120;I129</v>
      </c>
      <c r="B664" s="12" t="str">
        <f>IFERROR(__xludf.DUMMYFUNCTION("TEXTJOIN(""; "", TRUE, FILTER(CID!B664:B14794, REGEXMATCH(CID!D664:D14794, TEXTJOIN(""|"", TRUE, SPLIT(A664, "";"")))))"),"#N/A")</f>
        <v>#N/A</v>
      </c>
    </row>
    <row r="665">
      <c r="A665" s="12" t="str">
        <f>IFERROR(__xludf.DUMMYFUNCTION("TEXTJOIN("";"", TRUE, FILTER(CID!$B$2:$B$14794, CID!B665=CID!$D$2:$D$14794))"),"I130;I131;I132;I139")</f>
        <v>I130;I131;I132;I139</v>
      </c>
      <c r="B665" s="12" t="str">
        <f>IFERROR(__xludf.DUMMYFUNCTION("TEXTJOIN(""; "", TRUE, FILTER(CID!B665:B14794, REGEXMATCH(CID!D665:D14794, TEXTJOIN(""|"", TRUE, SPLIT(A665, "";"")))))"),"#N/A")</f>
        <v>#N/A</v>
      </c>
    </row>
    <row r="666">
      <c r="A666" s="12" t="str">
        <f>IFERROR(__xludf.DUMMYFUNCTION("TEXTJOIN("";"", TRUE, FILTER(CID!$B$2:$B$14794, CID!B666=CID!$D$2:$D$14794))"),"I150;I151;I152;I158;I159")</f>
        <v>I150;I151;I152;I158;I159</v>
      </c>
      <c r="B666" s="12" t="str">
        <f>IFERROR(__xludf.DUMMYFUNCTION("TEXTJOIN(""; "", TRUE, FILTER(CID!B666:B14794, REGEXMATCH(CID!D666:D14794, TEXTJOIN(""|"", TRUE, SPLIT(A666, "";"")))))"),"#N/A")</f>
        <v>#N/A</v>
      </c>
    </row>
    <row r="667">
      <c r="A667" s="12" t="str">
        <f>IFERROR(__xludf.DUMMYFUNCTION("TEXTJOIN("";"", TRUE, FILTER(CID!$B$2:$B$14794, CID!B667=CID!$D$2:$D$14794))"),"I200;I201;I208;I209")</f>
        <v>I200;I201;I208;I209</v>
      </c>
      <c r="B667" s="12" t="str">
        <f>IFERROR(__xludf.DUMMYFUNCTION("TEXTJOIN(""; "", TRUE, FILTER(CID!B667:B14794, REGEXMATCH(CID!D667:D14794, TEXTJOIN(""|"", TRUE, SPLIT(A667, "";"")))))"),"#N/A")</f>
        <v>#N/A</v>
      </c>
    </row>
    <row r="668">
      <c r="A668" s="12" t="str">
        <f>IFERROR(__xludf.DUMMYFUNCTION("TEXTJOIN("";"", TRUE, FILTER(CID!$B$2:$B$14794, CID!B668=CID!$D$2:$D$14794))"),"I210;I211;I212;I213;I214;I219")</f>
        <v>I210;I211;I212;I213;I214;I219</v>
      </c>
      <c r="B668" s="12" t="str">
        <f>IFERROR(__xludf.DUMMYFUNCTION("TEXTJOIN(""; "", TRUE, FILTER(CID!B668:B14794, REGEXMATCH(CID!D668:D14794, TEXTJOIN(""|"", TRUE, SPLIT(A668, "";"")))))"),"#N/A")</f>
        <v>#N/A</v>
      </c>
    </row>
    <row r="669">
      <c r="A669" s="12" t="str">
        <f>IFERROR(__xludf.DUMMYFUNCTION("TEXTJOIN("";"", TRUE, FILTER(CID!$B$2:$B$14794, CID!B669=CID!$D$2:$D$14794))"),"I220;I221;I228;I229")</f>
        <v>I220;I221;I228;I229</v>
      </c>
      <c r="B669" s="12" t="str">
        <f>IFERROR(__xludf.DUMMYFUNCTION("TEXTJOIN(""; "", TRUE, FILTER(CID!B669:B14794, REGEXMATCH(CID!D669:D14794, TEXTJOIN(""|"", TRUE, SPLIT(A669, "";"")))))"),"#N/A")</f>
        <v>#N/A</v>
      </c>
    </row>
    <row r="670">
      <c r="A670" s="12" t="str">
        <f>IFERROR(__xludf.DUMMYFUNCTION("TEXTJOIN("";"", TRUE, FILTER(CID!$B$2:$B$14794, CID!B670=CID!$D$2:$D$14794))"),"I230;I231;I232;I233;I234;I235;I236;I238")</f>
        <v>I230;I231;I232;I233;I234;I235;I236;I238</v>
      </c>
      <c r="B670" s="12" t="str">
        <f>IFERROR(__xludf.DUMMYFUNCTION("TEXTJOIN(""; "", TRUE, FILTER(CID!B670:B14794, REGEXMATCH(CID!D670:D14794, TEXTJOIN(""|"", TRUE, SPLIT(A670, "";"")))))"),"#N/A")</f>
        <v>#N/A</v>
      </c>
    </row>
    <row r="671">
      <c r="A671" s="12" t="str">
        <f>IFERROR(__xludf.DUMMYFUNCTION("TEXTJOIN("";"", TRUE, FILTER(CID!$B$2:$B$14794, CID!B671=CID!$D$2:$D$14794))"),"I240;I241;I248;I249")</f>
        <v>I240;I241;I248;I249</v>
      </c>
      <c r="B671" s="12" t="str">
        <f>IFERROR(__xludf.DUMMYFUNCTION("TEXTJOIN(""; "", TRUE, FILTER(CID!B671:B14794, REGEXMATCH(CID!D671:D14794, TEXTJOIN(""|"", TRUE, SPLIT(A671, "";"")))))"),"#N/A")</f>
        <v>#N/A</v>
      </c>
    </row>
    <row r="672">
      <c r="A672" s="12" t="str">
        <f>IFERROR(__xludf.DUMMYFUNCTION("TEXTJOIN("";"", TRUE, FILTER(CID!$B$2:$B$14794, CID!B672=CID!$D$2:$D$14794))"),"I250;I251;I252;I253;I254;I255;I256;I258;I259")</f>
        <v>I250;I251;I252;I253;I254;I255;I256;I258;I259</v>
      </c>
      <c r="B672" s="12" t="str">
        <f>IFERROR(__xludf.DUMMYFUNCTION("TEXTJOIN(""; "", TRUE, FILTER(CID!B672:B14794, REGEXMATCH(CID!D672:D14794, TEXTJOIN(""|"", TRUE, SPLIT(A672, "";"")))))"),"#N/A")</f>
        <v>#N/A</v>
      </c>
    </row>
    <row r="673">
      <c r="A673" s="12" t="str">
        <f>IFERROR(__xludf.DUMMYFUNCTION("TEXTJOIN("";"", TRUE, FILTER(CID!$B$2:$B$14794, CID!B673=CID!$D$2:$D$14794))"),"I260;I269")</f>
        <v>I260;I269</v>
      </c>
      <c r="B673" s="12" t="str">
        <f>IFERROR(__xludf.DUMMYFUNCTION("TEXTJOIN(""; "", TRUE, FILTER(CID!B673:B14794, REGEXMATCH(CID!D673:D14794, TEXTJOIN(""|"", TRUE, SPLIT(A673, "";"")))))"),"#N/A")</f>
        <v>#N/A</v>
      </c>
    </row>
    <row r="674">
      <c r="A674" s="12" t="str">
        <f>IFERROR(__xludf.DUMMYFUNCTION("TEXTJOIN("";"", TRUE, FILTER(CID!$B$2:$B$14794, CID!B674=CID!$D$2:$D$14794))"),"I270;I271;I272;I278;I279")</f>
        <v>I270;I271;I272;I278;I279</v>
      </c>
      <c r="B674" s="12" t="str">
        <f>IFERROR(__xludf.DUMMYFUNCTION("TEXTJOIN(""; "", TRUE, FILTER(CID!B674:B14794, REGEXMATCH(CID!D674:D14794, TEXTJOIN(""|"", TRUE, SPLIT(A674, "";"")))))"),"#N/A")</f>
        <v>#N/A</v>
      </c>
    </row>
    <row r="675">
      <c r="A675" s="12" t="str">
        <f>IFERROR(__xludf.DUMMYFUNCTION("TEXTJOIN("";"", TRUE, FILTER(CID!$B$2:$B$14794, CID!B675=CID!$D$2:$D$14794))"),"I280;I281;I288;I289")</f>
        <v>I280;I281;I288;I289</v>
      </c>
      <c r="B675" s="12" t="str">
        <f>IFERROR(__xludf.DUMMYFUNCTION("TEXTJOIN(""; "", TRUE, FILTER(CID!B675:B14794, REGEXMATCH(CID!D675:D14794, TEXTJOIN(""|"", TRUE, SPLIT(A675, "";"")))))"),"#N/A")</f>
        <v>#N/A</v>
      </c>
    </row>
    <row r="676">
      <c r="A676" s="12" t="str">
        <f>IFERROR(__xludf.DUMMYFUNCTION("TEXTJOIN("";"", TRUE, FILTER(CID!$B$2:$B$14794, CID!B676=CID!$D$2:$D$14794))"),"I300;I301;I308;I309")</f>
        <v>I300;I301;I308;I309</v>
      </c>
      <c r="B676" s="12" t="str">
        <f>IFERROR(__xludf.DUMMYFUNCTION("TEXTJOIN(""; "", TRUE, FILTER(CID!B676:B14794, REGEXMATCH(CID!D676:D14794, TEXTJOIN(""|"", TRUE, SPLIT(A676, "";"")))))"),"#N/A")</f>
        <v>#N/A</v>
      </c>
    </row>
    <row r="677">
      <c r="A677" s="12" t="str">
        <f>IFERROR(__xludf.DUMMYFUNCTION("TEXTJOIN("";"", TRUE, FILTER(CID!$B$2:$B$14794, CID!B677=CID!$D$2:$D$14794))"),"I310;I311;I312;I313;I318;I319")</f>
        <v>I310;I311;I312;I313;I318;I319</v>
      </c>
      <c r="B677" s="12" t="str">
        <f>IFERROR(__xludf.DUMMYFUNCTION("TEXTJOIN(""; "", TRUE, FILTER(CID!B677:B14794, REGEXMATCH(CID!D677:D14794, TEXTJOIN(""|"", TRUE, SPLIT(A677, "";"")))))"),"#N/A")</f>
        <v>#N/A</v>
      </c>
    </row>
    <row r="678">
      <c r="A678" s="12" t="str">
        <f>IFERROR(__xludf.DUMMYFUNCTION("TEXTJOIN("";"", TRUE, FILTER(CID!$B$2:$B$14794, CID!B678=CID!$D$2:$D$14794))"),"I320;I321;I328")</f>
        <v>I320;I321;I328</v>
      </c>
      <c r="B678" s="12" t="str">
        <f>IFERROR(__xludf.DUMMYFUNCTION("TEXTJOIN(""; "", TRUE, FILTER(CID!B678:B14794, REGEXMATCH(CID!D678:D14794, TEXTJOIN(""|"", TRUE, SPLIT(A678, "";"")))))"),"#N/A")</f>
        <v>#N/A</v>
      </c>
    </row>
    <row r="679">
      <c r="A679" s="12" t="str">
        <f>IFERROR(__xludf.DUMMYFUNCTION("TEXTJOIN("";"", TRUE, FILTER(CID!$B$2:$B$14794, CID!B679=CID!$D$2:$D$14794))"),"I330;I339")</f>
        <v>I330;I339</v>
      </c>
      <c r="B679" s="12" t="str">
        <f>IFERROR(__xludf.DUMMYFUNCTION("TEXTJOIN(""; "", TRUE, FILTER(CID!B679:B14794, REGEXMATCH(CID!D679:D14794, TEXTJOIN(""|"", TRUE, SPLIT(A679, "";"")))))"),"#N/A")</f>
        <v>#N/A</v>
      </c>
    </row>
    <row r="680">
      <c r="A680" s="12" t="str">
        <f>IFERROR(__xludf.DUMMYFUNCTION("TEXTJOIN("";"", TRUE, FILTER(CID!$B$2:$B$14794, CID!B680=CID!$D$2:$D$14794))"),"I340;I341;I342;I348;I349")</f>
        <v>I340;I341;I342;I348;I349</v>
      </c>
      <c r="B680" s="12" t="str">
        <f>IFERROR(__xludf.DUMMYFUNCTION("TEXTJOIN(""; "", TRUE, FILTER(CID!B680:B14794, REGEXMATCH(CID!D680:D14794, TEXTJOIN(""|"", TRUE, SPLIT(A680, "";"")))))"),"#N/A")</f>
        <v>#N/A</v>
      </c>
    </row>
    <row r="681">
      <c r="A681" s="12" t="str">
        <f>IFERROR(__xludf.DUMMYFUNCTION("TEXTJOIN("";"", TRUE, FILTER(CID!$B$2:$B$14794, CID!B681=CID!$D$2:$D$14794))"),"I350;I351;I352;I358;I359")</f>
        <v>I350;I351;I352;I358;I359</v>
      </c>
      <c r="B681" s="12" t="str">
        <f>IFERROR(__xludf.DUMMYFUNCTION("TEXTJOIN(""; "", TRUE, FILTER(CID!B681:B14794, REGEXMATCH(CID!D681:D14794, TEXTJOIN(""|"", TRUE, SPLIT(A681, "";"")))))"),"#N/A")</f>
        <v>#N/A</v>
      </c>
    </row>
    <row r="682">
      <c r="A682" s="12" t="str">
        <f>IFERROR(__xludf.DUMMYFUNCTION("TEXTJOIN("";"", TRUE, FILTER(CID!$B$2:$B$14794, CID!B682=CID!$D$2:$D$14794))"),"I360;I361;I362;I368;I369")</f>
        <v>I360;I361;I362;I368;I369</v>
      </c>
      <c r="B682" s="12" t="str">
        <f>IFERROR(__xludf.DUMMYFUNCTION("TEXTJOIN(""; "", TRUE, FILTER(CID!B682:B14794, REGEXMATCH(CID!D682:D14794, TEXTJOIN(""|"", TRUE, SPLIT(A682, "";"")))))"),"#N/A")</f>
        <v>#N/A</v>
      </c>
    </row>
    <row r="683">
      <c r="A683" s="12" t="str">
        <f>IFERROR(__xludf.DUMMYFUNCTION("TEXTJOIN("";"", TRUE, FILTER(CID!$B$2:$B$14794, CID!B683=CID!$D$2:$D$14794))"),"I370;I371;I372;I378;I379")</f>
        <v>I370;I371;I372;I378;I379</v>
      </c>
      <c r="B683" s="12" t="str">
        <f>IFERROR(__xludf.DUMMYFUNCTION("TEXTJOIN(""; "", TRUE, FILTER(CID!B683:B14794, REGEXMATCH(CID!D683:D14794, TEXTJOIN(""|"", TRUE, SPLIT(A683, "";"")))))"),"#N/A")</f>
        <v>#N/A</v>
      </c>
    </row>
    <row r="684">
      <c r="A684" s="12" t="str">
        <f>IFERROR(__xludf.DUMMYFUNCTION("TEXTJOIN("";"", TRUE, FILTER(CID!$B$2:$B$14794, CID!B684=CID!$D$2:$D$14794))"),"I38X")</f>
        <v>I38X</v>
      </c>
      <c r="B684" s="12" t="str">
        <f>IFERROR(__xludf.DUMMYFUNCTION("TEXTJOIN(""; "", TRUE, FILTER(CID!B684:B14794, REGEXMATCH(CID!D684:D14794, TEXTJOIN(""|"", TRUE, SPLIT(A684, "";"")))))"),"#N/A")</f>
        <v>#N/A</v>
      </c>
    </row>
    <row r="685">
      <c r="A685" s="12" t="str">
        <f>IFERROR(__xludf.DUMMYFUNCTION("TEXTJOIN("";"", TRUE, FILTER(CID!$B$2:$B$14794, CID!B685=CID!$D$2:$D$14794))"),"I390;I391;I392;I393;I394;I398")</f>
        <v>I390;I391;I392;I393;I394;I398</v>
      </c>
      <c r="B685" s="12" t="str">
        <f>IFERROR(__xludf.DUMMYFUNCTION("TEXTJOIN(""; "", TRUE, FILTER(CID!B685:B14794, REGEXMATCH(CID!D685:D14794, TEXTJOIN(""|"", TRUE, SPLIT(A685, "";"")))))"),"#N/A")</f>
        <v>#N/A</v>
      </c>
    </row>
    <row r="686">
      <c r="A686" s="12" t="str">
        <f>IFERROR(__xludf.DUMMYFUNCTION("TEXTJOIN("";"", TRUE, FILTER(CID!$B$2:$B$14794, CID!B686=CID!$D$2:$D$14794))"),"I400;I401;I408;I409")</f>
        <v>I400;I401;I408;I409</v>
      </c>
      <c r="B686" s="12" t="str">
        <f>IFERROR(__xludf.DUMMYFUNCTION("TEXTJOIN(""; "", TRUE, FILTER(CID!B686:B14794, REGEXMATCH(CID!D686:D14794, TEXTJOIN(""|"", TRUE, SPLIT(A686, "";"")))))"),"#N/A")</f>
        <v>#N/A</v>
      </c>
    </row>
    <row r="687">
      <c r="A687" s="12" t="str">
        <f>IFERROR(__xludf.DUMMYFUNCTION("TEXTJOIN("";"", TRUE, FILTER(CID!$B$2:$B$14794, CID!B687=CID!$D$2:$D$14794))"),"I410;I411;I412;I418")</f>
        <v>I410;I411;I412;I418</v>
      </c>
      <c r="B687" s="12" t="str">
        <f>IFERROR(__xludf.DUMMYFUNCTION("TEXTJOIN(""; "", TRUE, FILTER(CID!B687:B14794, REGEXMATCH(CID!D687:D14794, TEXTJOIN(""|"", TRUE, SPLIT(A687, "";"")))))"),"#N/A")</f>
        <v>#N/A</v>
      </c>
    </row>
    <row r="688">
      <c r="A688" s="12" t="str">
        <f>IFERROR(__xludf.DUMMYFUNCTION("TEXTJOIN("";"", TRUE, FILTER(CID!$B$2:$B$14794, CID!B688=CID!$D$2:$D$14794))"),"I420;I421;I422;I423;I424;I425;I426;I427;I428;I429")</f>
        <v>I420;I421;I422;I423;I424;I425;I426;I427;I428;I429</v>
      </c>
      <c r="B688" s="12" t="str">
        <f>IFERROR(__xludf.DUMMYFUNCTION("TEXTJOIN(""; "", TRUE, FILTER(CID!B688:B14794, REGEXMATCH(CID!D688:D14794, TEXTJOIN(""|"", TRUE, SPLIT(A688, "";"")))))"),"#N/A")</f>
        <v>#N/A</v>
      </c>
    </row>
    <row r="689">
      <c r="A689" s="12" t="str">
        <f>IFERROR(__xludf.DUMMYFUNCTION("TEXTJOIN("";"", TRUE, FILTER(CID!$B$2:$B$14794, CID!B689=CID!$D$2:$D$14794))"),"I430;I431;I432;I438")</f>
        <v>I430;I431;I432;I438</v>
      </c>
      <c r="B689" s="12" t="str">
        <f>IFERROR(__xludf.DUMMYFUNCTION("TEXTJOIN(""; "", TRUE, FILTER(CID!B689:B14794, REGEXMATCH(CID!D689:D14794, TEXTJOIN(""|"", TRUE, SPLIT(A689, "";"")))))"),"#N/A")</f>
        <v>#N/A</v>
      </c>
    </row>
    <row r="690">
      <c r="A690" s="12" t="str">
        <f>IFERROR(__xludf.DUMMYFUNCTION("TEXTJOIN("";"", TRUE, FILTER(CID!$B$2:$B$14794, CID!B690=CID!$D$2:$D$14794))"),"I440;I441;I442;I443;I444;I445;I446;I447")</f>
        <v>I440;I441;I442;I443;I444;I445;I446;I447</v>
      </c>
      <c r="B690" s="12" t="str">
        <f>IFERROR(__xludf.DUMMYFUNCTION("TEXTJOIN(""; "", TRUE, FILTER(CID!B690:B14794, REGEXMATCH(CID!D690:D14794, TEXTJOIN(""|"", TRUE, SPLIT(A690, "";"")))))"),"#N/A")</f>
        <v>#N/A</v>
      </c>
    </row>
    <row r="691">
      <c r="A691" s="12" t="str">
        <f>IFERROR(__xludf.DUMMYFUNCTION("TEXTJOIN("";"", TRUE, FILTER(CID!$B$2:$B$14794, CID!B691=CID!$D$2:$D$14794))"),"I450;I451;I452;I453;I454;I455;I456;I458;I459")</f>
        <v>I450;I451;I452;I453;I454;I455;I456;I458;I459</v>
      </c>
      <c r="B691" s="12" t="str">
        <f>IFERROR(__xludf.DUMMYFUNCTION("TEXTJOIN(""; "", TRUE, FILTER(CID!B691:B14794, REGEXMATCH(CID!D691:D14794, TEXTJOIN(""|"", TRUE, SPLIT(A691, "";"")))))"),"#N/A")</f>
        <v>#N/A</v>
      </c>
    </row>
    <row r="692">
      <c r="A692" s="12" t="str">
        <f>IFERROR(__xludf.DUMMYFUNCTION("TEXTJOIN("";"", TRUE, FILTER(CID!$B$2:$B$14794, CID!B692=CID!$D$2:$D$14794))"),"I460;I461;I469")</f>
        <v>I460;I461;I469</v>
      </c>
      <c r="B692" s="12" t="str">
        <f>IFERROR(__xludf.DUMMYFUNCTION("TEXTJOIN(""; "", TRUE, FILTER(CID!B692:B14794, REGEXMATCH(CID!D692:D14794, TEXTJOIN(""|"", TRUE, SPLIT(A692, "";"")))))"),"#N/A")</f>
        <v>#N/A</v>
      </c>
    </row>
    <row r="693">
      <c r="A693" s="12" t="str">
        <f>IFERROR(__xludf.DUMMYFUNCTION("TEXTJOIN("";"", TRUE, FILTER(CID!$B$2:$B$14794, CID!B693=CID!$D$2:$D$14794))"),"I470;I471;I472;I479")</f>
        <v>I470;I471;I472;I479</v>
      </c>
      <c r="B693" s="12" t="str">
        <f>IFERROR(__xludf.DUMMYFUNCTION("TEXTJOIN(""; "", TRUE, FILTER(CID!B693:B14794, REGEXMATCH(CID!D693:D14794, TEXTJOIN(""|"", TRUE, SPLIT(A693, "";"")))))"),"#N/A")</f>
        <v>#N/A</v>
      </c>
    </row>
    <row r="694">
      <c r="A694" s="12" t="str">
        <f>IFERROR(__xludf.DUMMYFUNCTION("TEXTJOIN("";"", TRUE, FILTER(CID!$B$2:$B$14794, CID!B694=CID!$D$2:$D$14794))"),"I48X")</f>
        <v>I48X</v>
      </c>
      <c r="B694" s="12" t="str">
        <f>IFERROR(__xludf.DUMMYFUNCTION("TEXTJOIN(""; "", TRUE, FILTER(CID!B694:B14794, REGEXMATCH(CID!D694:D14794, TEXTJOIN(""|"", TRUE, SPLIT(A694, "";"")))))"),"#N/A")</f>
        <v>#N/A</v>
      </c>
    </row>
    <row r="695">
      <c r="A695" s="12" t="str">
        <f>IFERROR(__xludf.DUMMYFUNCTION("TEXTJOIN("";"", TRUE, FILTER(CID!$B$2:$B$14794, CID!B695=CID!$D$2:$D$14794))"),"I490;I491;I492;I493;I494;I495;I498;I499")</f>
        <v>I490;I491;I492;I493;I494;I495;I498;I499</v>
      </c>
      <c r="B695" s="12" t="str">
        <f>IFERROR(__xludf.DUMMYFUNCTION("TEXTJOIN(""; "", TRUE, FILTER(CID!B695:B14794, REGEXMATCH(CID!D695:D14794, TEXTJOIN(""|"", TRUE, SPLIT(A695, "";"")))))"),"#N/A")</f>
        <v>#N/A</v>
      </c>
    </row>
    <row r="696">
      <c r="A696" s="12" t="str">
        <f>IFERROR(__xludf.DUMMYFUNCTION("TEXTJOIN("";"", TRUE, FILTER(CID!$B$2:$B$14794, CID!B696=CID!$D$2:$D$14794))"),"I500;I501;I509")</f>
        <v>I500;I501;I509</v>
      </c>
      <c r="B696" s="12" t="str">
        <f>IFERROR(__xludf.DUMMYFUNCTION("TEXTJOIN(""; "", TRUE, FILTER(CID!B696:B14794, REGEXMATCH(CID!D696:D14794, TEXTJOIN(""|"", TRUE, SPLIT(A696, "";"")))))"),"#N/A")</f>
        <v>#N/A</v>
      </c>
    </row>
    <row r="697">
      <c r="A697" s="12" t="str">
        <f>IFERROR(__xludf.DUMMYFUNCTION("TEXTJOIN("";"", TRUE, FILTER(CID!$B$2:$B$14794, CID!B697=CID!$D$2:$D$14794))"),"I510;I511;I512;I513;I514;I515;I516;I517;I518;I519")</f>
        <v>I510;I511;I512;I513;I514;I515;I516;I517;I518;I519</v>
      </c>
      <c r="B697" s="12" t="str">
        <f>IFERROR(__xludf.DUMMYFUNCTION("TEXTJOIN(""; "", TRUE, FILTER(CID!B697:B14794, REGEXMATCH(CID!D697:D14794, TEXTJOIN(""|"", TRUE, SPLIT(A697, "";"")))))"),"#N/A")</f>
        <v>#N/A</v>
      </c>
    </row>
    <row r="698">
      <c r="A698" s="12" t="str">
        <f>IFERROR(__xludf.DUMMYFUNCTION("TEXTJOIN("";"", TRUE, FILTER(CID!$B$2:$B$14794, CID!B698=CID!$D$2:$D$14794))"),"I520;I521;I528")</f>
        <v>I520;I521;I528</v>
      </c>
      <c r="B698" s="12" t="str">
        <f>IFERROR(__xludf.DUMMYFUNCTION("TEXTJOIN(""; "", TRUE, FILTER(CID!B698:B14794, REGEXMATCH(CID!D698:D14794, TEXTJOIN(""|"", TRUE, SPLIT(A698, "";"")))))"),"#N/A")</f>
        <v>#N/A</v>
      </c>
    </row>
    <row r="699">
      <c r="A699" s="12" t="str">
        <f>IFERROR(__xludf.DUMMYFUNCTION("TEXTJOIN("";"", TRUE, FILTER(CID!$B$2:$B$14794, CID!B699=CID!$D$2:$D$14794))"),"I600;I601;I602;I603;I604;I605;I606;I607;I608;I609")</f>
        <v>I600;I601;I602;I603;I604;I605;I606;I607;I608;I609</v>
      </c>
      <c r="B699" s="12" t="str">
        <f>IFERROR(__xludf.DUMMYFUNCTION("TEXTJOIN(""; "", TRUE, FILTER(CID!B699:B14794, REGEXMATCH(CID!D699:D14794, TEXTJOIN(""|"", TRUE, SPLIT(A699, "";"")))))"),"#N/A")</f>
        <v>#N/A</v>
      </c>
    </row>
    <row r="700">
      <c r="A700" s="12" t="str">
        <f>IFERROR(__xludf.DUMMYFUNCTION("TEXTJOIN("";"", TRUE, FILTER(CID!$B$2:$B$14794, CID!B700=CID!$D$2:$D$14794))"),"I610;I611;I612;I613;I614;I615;I616;I618;I619")</f>
        <v>I610;I611;I612;I613;I614;I615;I616;I618;I619</v>
      </c>
      <c r="B700" s="12" t="str">
        <f>IFERROR(__xludf.DUMMYFUNCTION("TEXTJOIN(""; "", TRUE, FILTER(CID!B700:B14794, REGEXMATCH(CID!D700:D14794, TEXTJOIN(""|"", TRUE, SPLIT(A700, "";"")))))"),"#N/A")</f>
        <v>#N/A</v>
      </c>
    </row>
    <row r="701">
      <c r="A701" s="12" t="str">
        <f>IFERROR(__xludf.DUMMYFUNCTION("TEXTJOIN("";"", TRUE, FILTER(CID!$B$2:$B$14794, CID!B701=CID!$D$2:$D$14794))"),"I620;I621;I629")</f>
        <v>I620;I621;I629</v>
      </c>
      <c r="B701" s="12" t="str">
        <f>IFERROR(__xludf.DUMMYFUNCTION("TEXTJOIN(""; "", TRUE, FILTER(CID!B701:B14794, REGEXMATCH(CID!D701:D14794, TEXTJOIN(""|"", TRUE, SPLIT(A701, "";"")))))"),"#N/A")</f>
        <v>#N/A</v>
      </c>
    </row>
    <row r="702">
      <c r="A702" s="12" t="str">
        <f>IFERROR(__xludf.DUMMYFUNCTION("TEXTJOIN("";"", TRUE, FILTER(CID!$B$2:$B$14794, CID!B702=CID!$D$2:$D$14794))"),"I630;I631;I632;I633;I634;I635;I636;I638;I639")</f>
        <v>I630;I631;I632;I633;I634;I635;I636;I638;I639</v>
      </c>
      <c r="B702" s="12" t="str">
        <f>IFERROR(__xludf.DUMMYFUNCTION("TEXTJOIN(""; "", TRUE, FILTER(CID!B702:B14794, REGEXMATCH(CID!D702:D14794, TEXTJOIN(""|"", TRUE, SPLIT(A702, "";"")))))"),"#N/A")</f>
        <v>#N/A</v>
      </c>
    </row>
    <row r="703">
      <c r="A703" s="12" t="str">
        <f>IFERROR(__xludf.DUMMYFUNCTION("TEXTJOIN("";"", TRUE, FILTER(CID!$B$2:$B$14794, CID!B703=CID!$D$2:$D$14794))"),"I64X")</f>
        <v>I64X</v>
      </c>
      <c r="B703" s="12" t="str">
        <f>IFERROR(__xludf.DUMMYFUNCTION("TEXTJOIN(""; "", TRUE, FILTER(CID!B703:B14794, REGEXMATCH(CID!D703:D14794, TEXTJOIN(""|"", TRUE, SPLIT(A703, "";"")))))"),"#N/A")</f>
        <v>#N/A</v>
      </c>
    </row>
    <row r="704">
      <c r="A704" s="12" t="str">
        <f>IFERROR(__xludf.DUMMYFUNCTION("TEXTJOIN("";"", TRUE, FILTER(CID!$B$2:$B$14794, CID!B704=CID!$D$2:$D$14794))"),"I650;I651;I652;I653;I658;I659")</f>
        <v>I650;I651;I652;I653;I658;I659</v>
      </c>
      <c r="B704" s="12" t="str">
        <f>IFERROR(__xludf.DUMMYFUNCTION("TEXTJOIN(""; "", TRUE, FILTER(CID!B704:B14794, REGEXMATCH(CID!D704:D14794, TEXTJOIN(""|"", TRUE, SPLIT(A704, "";"")))))"),"#N/A")</f>
        <v>#N/A</v>
      </c>
    </row>
    <row r="705">
      <c r="A705" s="12" t="str">
        <f>IFERROR(__xludf.DUMMYFUNCTION("TEXTJOIN("";"", TRUE, FILTER(CID!$B$2:$B$14794, CID!B705=CID!$D$2:$D$14794))"),"I660;I661;I662;I663;I664;I668;I669")</f>
        <v>I660;I661;I662;I663;I664;I668;I669</v>
      </c>
      <c r="B705" s="12" t="str">
        <f>IFERROR(__xludf.DUMMYFUNCTION("TEXTJOIN(""; "", TRUE, FILTER(CID!B705:B14794, REGEXMATCH(CID!D705:D14794, TEXTJOIN(""|"", TRUE, SPLIT(A705, "";"")))))"),"#N/A")</f>
        <v>#N/A</v>
      </c>
    </row>
    <row r="706">
      <c r="A706" s="12" t="str">
        <f>IFERROR(__xludf.DUMMYFUNCTION("TEXTJOIN("";"", TRUE, FILTER(CID!$B$2:$B$14794, CID!B706=CID!$D$2:$D$14794))"),"I670;I671;I672;I673;I674;I675;I676;I677;I678;I679")</f>
        <v>I670;I671;I672;I673;I674;I675;I676;I677;I678;I679</v>
      </c>
      <c r="B706" s="12" t="str">
        <f>IFERROR(__xludf.DUMMYFUNCTION("TEXTJOIN(""; "", TRUE, FILTER(CID!B706:B14794, REGEXMATCH(CID!D706:D14794, TEXTJOIN(""|"", TRUE, SPLIT(A706, "";"")))))"),"#N/A")</f>
        <v>#N/A</v>
      </c>
    </row>
    <row r="707">
      <c r="A707" s="12" t="str">
        <f>IFERROR(__xludf.DUMMYFUNCTION("TEXTJOIN("";"", TRUE, FILTER(CID!$B$2:$B$14794, CID!B707=CID!$D$2:$D$14794))"),"I680;I681;I682;I688")</f>
        <v>I680;I681;I682;I688</v>
      </c>
      <c r="B707" s="12" t="str">
        <f>IFERROR(__xludf.DUMMYFUNCTION("TEXTJOIN(""; "", TRUE, FILTER(CID!B707:B14794, REGEXMATCH(CID!D707:D14794, TEXTJOIN(""|"", TRUE, SPLIT(A707, "";"")))))"),"#N/A")</f>
        <v>#N/A</v>
      </c>
    </row>
    <row r="708">
      <c r="A708" s="12" t="str">
        <f>IFERROR(__xludf.DUMMYFUNCTION("TEXTJOIN("";"", TRUE, FILTER(CID!$B$2:$B$14794, CID!B708=CID!$D$2:$D$14794))"),"I690;I691;I692;I693;I694;I698")</f>
        <v>I690;I691;I692;I693;I694;I698</v>
      </c>
      <c r="B708" s="12" t="str">
        <f>IFERROR(__xludf.DUMMYFUNCTION("TEXTJOIN(""; "", TRUE, FILTER(CID!B708:B14794, REGEXMATCH(CID!D708:D14794, TEXTJOIN(""|"", TRUE, SPLIT(A708, "";"")))))"),"#N/A")</f>
        <v>#N/A</v>
      </c>
    </row>
    <row r="709">
      <c r="A709" s="12" t="str">
        <f>IFERROR(__xludf.DUMMYFUNCTION("TEXTJOIN("";"", TRUE, FILTER(CID!$B$2:$B$14794, CID!B709=CID!$D$2:$D$14794))"),"I700;I701;I702;I708;I709")</f>
        <v>I700;I701;I702;I708;I709</v>
      </c>
      <c r="B709" s="12" t="str">
        <f>IFERROR(__xludf.DUMMYFUNCTION("TEXTJOIN(""; "", TRUE, FILTER(CID!B709:B14794, REGEXMATCH(CID!D709:D14794, TEXTJOIN(""|"", TRUE, SPLIT(A709, "";"")))))"),"#N/A")</f>
        <v>#N/A</v>
      </c>
    </row>
    <row r="710">
      <c r="A710" s="12" t="str">
        <f>IFERROR(__xludf.DUMMYFUNCTION("TEXTJOIN("";"", TRUE, FILTER(CID!$B$2:$B$14794, CID!B710=CID!$D$2:$D$14794))"),"I710;I711;I712;I713;I714;I715;I716;I718;I719")</f>
        <v>I710;I711;I712;I713;I714;I715;I716;I718;I719</v>
      </c>
      <c r="B710" s="12" t="str">
        <f>IFERROR(__xludf.DUMMYFUNCTION("TEXTJOIN(""; "", TRUE, FILTER(CID!B710:B14794, REGEXMATCH(CID!D710:D14794, TEXTJOIN(""|"", TRUE, SPLIT(A710, "";"")))))"),"#N/A")</f>
        <v>#N/A</v>
      </c>
    </row>
    <row r="711">
      <c r="A711" s="12" t="str">
        <f>IFERROR(__xludf.DUMMYFUNCTION("TEXTJOIN("";"", TRUE, FILTER(CID!$B$2:$B$14794, CID!B711=CID!$D$2:$D$14794))"),"I720;I721;I722;I723;I724;I728;I729")</f>
        <v>I720;I721;I722;I723;I724;I728;I729</v>
      </c>
      <c r="B711" s="12" t="str">
        <f>IFERROR(__xludf.DUMMYFUNCTION("TEXTJOIN(""; "", TRUE, FILTER(CID!B711:B14794, REGEXMATCH(CID!D711:D14794, TEXTJOIN(""|"", TRUE, SPLIT(A711, "";"")))))"),"#N/A")</f>
        <v>#N/A</v>
      </c>
    </row>
    <row r="712">
      <c r="A712" s="12" t="str">
        <f>IFERROR(__xludf.DUMMYFUNCTION("TEXTJOIN("";"", TRUE, FILTER(CID!$B$2:$B$14794, CID!B712=CID!$D$2:$D$14794))"),"I730;I731;I738;I739")</f>
        <v>I730;I731;I738;I739</v>
      </c>
      <c r="B712" s="12" t="str">
        <f>IFERROR(__xludf.DUMMYFUNCTION("TEXTJOIN(""; "", TRUE, FILTER(CID!B712:B14794, REGEXMATCH(CID!D712:D14794, TEXTJOIN(""|"", TRUE, SPLIT(A712, "";"")))))"),"#N/A")</f>
        <v>#N/A</v>
      </c>
    </row>
    <row r="713">
      <c r="A713" s="12" t="str">
        <f>IFERROR(__xludf.DUMMYFUNCTION("TEXTJOIN("";"", TRUE, FILTER(CID!$B$2:$B$14794, CID!B713=CID!$D$2:$D$14794))"),"I740;I741;I742;I743;I744;I745;I748;I749")</f>
        <v>I740;I741;I742;I743;I744;I745;I748;I749</v>
      </c>
      <c r="B713" s="12" t="str">
        <f>IFERROR(__xludf.DUMMYFUNCTION("TEXTJOIN(""; "", TRUE, FILTER(CID!B713:B14794, REGEXMATCH(CID!D713:D14794, TEXTJOIN(""|"", TRUE, SPLIT(A713, "";"")))))"),"#N/A")</f>
        <v>#N/A</v>
      </c>
    </row>
    <row r="714">
      <c r="A714" s="12" t="str">
        <f>IFERROR(__xludf.DUMMYFUNCTION("TEXTJOIN("";"", TRUE, FILTER(CID!$B$2:$B$14794, CID!B714=CID!$D$2:$D$14794))"),"I770;I771;I772;I773;I774;I775;I776;I778;I779")</f>
        <v>I770;I771;I772;I773;I774;I775;I776;I778;I779</v>
      </c>
      <c r="B714" s="12" t="str">
        <f>IFERROR(__xludf.DUMMYFUNCTION("TEXTJOIN(""; "", TRUE, FILTER(CID!B714:B14794, REGEXMATCH(CID!D714:D14794, TEXTJOIN(""|"", TRUE, SPLIT(A714, "";"")))))"),"#N/A")</f>
        <v>#N/A</v>
      </c>
    </row>
    <row r="715">
      <c r="A715" s="12" t="str">
        <f>IFERROR(__xludf.DUMMYFUNCTION("TEXTJOIN("";"", TRUE, FILTER(CID!$B$2:$B$14794, CID!B715=CID!$D$2:$D$14794))"),"I780;I781;I788;I789")</f>
        <v>I780;I781;I788;I789</v>
      </c>
      <c r="B715" s="12" t="str">
        <f>IFERROR(__xludf.DUMMYFUNCTION("TEXTJOIN(""; "", TRUE, FILTER(CID!B715:B14794, REGEXMATCH(CID!D715:D14794, TEXTJOIN(""|"", TRUE, SPLIT(A715, "";"")))))"),"#N/A")</f>
        <v>#N/A</v>
      </c>
    </row>
    <row r="716">
      <c r="A716" s="12" t="str">
        <f>IFERROR(__xludf.DUMMYFUNCTION("TEXTJOIN("";"", TRUE, FILTER(CID!$B$2:$B$14794, CID!B716=CID!$D$2:$D$14794))"),"I790;I791;I792;I798")</f>
        <v>I790;I791;I792;I798</v>
      </c>
      <c r="B716" s="12" t="str">
        <f>IFERROR(__xludf.DUMMYFUNCTION("TEXTJOIN(""; "", TRUE, FILTER(CID!B716:B14794, REGEXMATCH(CID!D716:D14794, TEXTJOIN(""|"", TRUE, SPLIT(A716, "";"")))))"),"#N/A")</f>
        <v>#N/A</v>
      </c>
    </row>
    <row r="717">
      <c r="A717" s="12" t="str">
        <f>IFERROR(__xludf.DUMMYFUNCTION("TEXTJOIN("";"", TRUE, FILTER(CID!$B$2:$B$14794, CID!B717=CID!$D$2:$D$14794))"),"I800;I801;I802;I803;I808;I809")</f>
        <v>I800;I801;I802;I803;I808;I809</v>
      </c>
      <c r="B717" s="12" t="str">
        <f>IFERROR(__xludf.DUMMYFUNCTION("TEXTJOIN(""; "", TRUE, FILTER(CID!B717:B14794, REGEXMATCH(CID!D717:D14794, TEXTJOIN(""|"", TRUE, SPLIT(A717, "";"")))))"),"#N/A")</f>
        <v>#N/A</v>
      </c>
    </row>
    <row r="718">
      <c r="A718" s="12" t="str">
        <f>IFERROR(__xludf.DUMMYFUNCTION("TEXTJOIN("";"", TRUE, FILTER(CID!$B$2:$B$14794, CID!B718=CID!$D$2:$D$14794))"),"I81X")</f>
        <v>I81X</v>
      </c>
      <c r="B718" s="12" t="str">
        <f>IFERROR(__xludf.DUMMYFUNCTION("TEXTJOIN(""; "", TRUE, FILTER(CID!B718:B14794, REGEXMATCH(CID!D718:D14794, TEXTJOIN(""|"", TRUE, SPLIT(A718, "";"")))))"),"#N/A")</f>
        <v>#N/A</v>
      </c>
    </row>
    <row r="719">
      <c r="A719" s="12" t="str">
        <f>IFERROR(__xludf.DUMMYFUNCTION("TEXTJOIN("";"", TRUE, FILTER(CID!$B$2:$B$14794, CID!B719=CID!$D$2:$D$14794))"),"I820;I821;I822;I823;I828;I829")</f>
        <v>I820;I821;I822;I823;I828;I829</v>
      </c>
      <c r="B719" s="12" t="str">
        <f>IFERROR(__xludf.DUMMYFUNCTION("TEXTJOIN(""; "", TRUE, FILTER(CID!B719:B14794, REGEXMATCH(CID!D719:D14794, TEXTJOIN(""|"", TRUE, SPLIT(A719, "";"")))))"),"#N/A")</f>
        <v>#N/A</v>
      </c>
    </row>
    <row r="720">
      <c r="A720" s="12" t="str">
        <f>IFERROR(__xludf.DUMMYFUNCTION("TEXTJOIN("";"", TRUE, FILTER(CID!$B$2:$B$14794, CID!B720=CID!$D$2:$D$14794))"),"I830;I831;I832;I839")</f>
        <v>I830;I831;I832;I839</v>
      </c>
      <c r="B720" s="12" t="str">
        <f>IFERROR(__xludf.DUMMYFUNCTION("TEXTJOIN(""; "", TRUE, FILTER(CID!B720:B14794, REGEXMATCH(CID!D720:D14794, TEXTJOIN(""|"", TRUE, SPLIT(A720, "";"")))))"),"#N/A")</f>
        <v>#N/A</v>
      </c>
    </row>
    <row r="721">
      <c r="A721" s="12" t="str">
        <f>IFERROR(__xludf.DUMMYFUNCTION("TEXTJOIN("";"", TRUE, FILTER(CID!$B$2:$B$14794, CID!B721=CID!$D$2:$D$14794))"),"I840;I841;I842;I843;I844;I845;I846;I847;I848;I849")</f>
        <v>I840;I841;I842;I843;I844;I845;I846;I847;I848;I849</v>
      </c>
      <c r="B721" s="12" t="str">
        <f>IFERROR(__xludf.DUMMYFUNCTION("TEXTJOIN(""; "", TRUE, FILTER(CID!B721:B14794, REGEXMATCH(CID!D721:D14794, TEXTJOIN(""|"", TRUE, SPLIT(A721, "";"")))))"),"#N/A")</f>
        <v>#N/A</v>
      </c>
    </row>
    <row r="722">
      <c r="A722" s="12" t="str">
        <f>IFERROR(__xludf.DUMMYFUNCTION("TEXTJOIN("";"", TRUE, FILTER(CID!$B$2:$B$14794, CID!B722=CID!$D$2:$D$14794))"),"I850;I859")</f>
        <v>I850;I859</v>
      </c>
      <c r="B722" s="12" t="str">
        <f>IFERROR(__xludf.DUMMYFUNCTION("TEXTJOIN(""; "", TRUE, FILTER(CID!B722:B14794, REGEXMATCH(CID!D722:D14794, TEXTJOIN(""|"", TRUE, SPLIT(A722, "";"")))))"),"#N/A")</f>
        <v>#N/A</v>
      </c>
    </row>
    <row r="723">
      <c r="A723" s="12" t="str">
        <f>IFERROR(__xludf.DUMMYFUNCTION("TEXTJOIN("";"", TRUE, FILTER(CID!$B$2:$B$14794, CID!B723=CID!$D$2:$D$14794))"),"I860;I861;I862;I863;I864;I868")</f>
        <v>I860;I861;I862;I863;I864;I868</v>
      </c>
      <c r="B723" s="12" t="str">
        <f>IFERROR(__xludf.DUMMYFUNCTION("TEXTJOIN(""; "", TRUE, FILTER(CID!B723:B14794, REGEXMATCH(CID!D723:D14794, TEXTJOIN(""|"", TRUE, SPLIT(A723, "";"")))))"),"#N/A")</f>
        <v>#N/A</v>
      </c>
    </row>
    <row r="724">
      <c r="A724" s="12" t="str">
        <f>IFERROR(__xludf.DUMMYFUNCTION("TEXTJOIN("";"", TRUE, FILTER(CID!$B$2:$B$14794, CID!B724=CID!$D$2:$D$14794))"),"I870;I871;I872;I878;I879")</f>
        <v>I870;I871;I872;I878;I879</v>
      </c>
      <c r="B724" s="12" t="str">
        <f>IFERROR(__xludf.DUMMYFUNCTION("TEXTJOIN(""; "", TRUE, FILTER(CID!B724:B14794, REGEXMATCH(CID!D724:D14794, TEXTJOIN(""|"", TRUE, SPLIT(A724, "";"")))))"),"#N/A")</f>
        <v>#N/A</v>
      </c>
    </row>
    <row r="725">
      <c r="A725" s="12" t="str">
        <f>IFERROR(__xludf.DUMMYFUNCTION("TEXTJOIN("";"", TRUE, FILTER(CID!$B$2:$B$14794, CID!B725=CID!$D$2:$D$14794))"),"I880;I881;I888;I889")</f>
        <v>I880;I881;I888;I889</v>
      </c>
      <c r="B725" s="12" t="str">
        <f>IFERROR(__xludf.DUMMYFUNCTION("TEXTJOIN(""; "", TRUE, FILTER(CID!B725:B14794, REGEXMATCH(CID!D725:D14794, TEXTJOIN(""|"", TRUE, SPLIT(A725, "";"")))))"),"#N/A")</f>
        <v>#N/A</v>
      </c>
    </row>
    <row r="726">
      <c r="A726" s="12" t="str">
        <f>IFERROR(__xludf.DUMMYFUNCTION("TEXTJOIN("";"", TRUE, FILTER(CID!$B$2:$B$14794, CID!B726=CID!$D$2:$D$14794))"),"I890;I891;I898;I899")</f>
        <v>I890;I891;I898;I899</v>
      </c>
      <c r="B726" s="12" t="str">
        <f>IFERROR(__xludf.DUMMYFUNCTION("TEXTJOIN(""; "", TRUE, FILTER(CID!B726:B14794, REGEXMATCH(CID!D726:D14794, TEXTJOIN(""|"", TRUE, SPLIT(A726, "";"")))))"),"#N/A")</f>
        <v>#N/A</v>
      </c>
    </row>
    <row r="727">
      <c r="A727" s="12" t="str">
        <f>IFERROR(__xludf.DUMMYFUNCTION("TEXTJOIN("";"", TRUE, FILTER(CID!$B$2:$B$14794, CID!B727=CID!$D$2:$D$14794))"),"I950;I951;I952;I958;I959")</f>
        <v>I950;I951;I952;I958;I959</v>
      </c>
      <c r="B727" s="12" t="str">
        <f>IFERROR(__xludf.DUMMYFUNCTION("TEXTJOIN(""; "", TRUE, FILTER(CID!B727:B14794, REGEXMATCH(CID!D727:D14794, TEXTJOIN(""|"", TRUE, SPLIT(A727, "";"")))))"),"#N/A")</f>
        <v>#N/A</v>
      </c>
    </row>
    <row r="728">
      <c r="A728" s="12" t="str">
        <f>IFERROR(__xludf.DUMMYFUNCTION("TEXTJOIN("";"", TRUE, FILTER(CID!$B$2:$B$14794, CID!B728=CID!$D$2:$D$14794))"),"I970;I971;I972;I978;I979")</f>
        <v>I970;I971;I972;I978;I979</v>
      </c>
      <c r="B728" s="12" t="str">
        <f>IFERROR(__xludf.DUMMYFUNCTION("TEXTJOIN(""; "", TRUE, FILTER(CID!B728:B14794, REGEXMATCH(CID!D728:D14794, TEXTJOIN(""|"", TRUE, SPLIT(A728, "";"")))))"),"#N/A")</f>
        <v>#N/A</v>
      </c>
    </row>
    <row r="729">
      <c r="A729" s="12" t="str">
        <f>IFERROR(__xludf.DUMMYFUNCTION("TEXTJOIN("";"", TRUE, FILTER(CID!$B$2:$B$14794, CID!B729=CID!$D$2:$D$14794))"),"I980;I981;I982;I988")</f>
        <v>I980;I981;I982;I988</v>
      </c>
      <c r="B729" s="12" t="str">
        <f>IFERROR(__xludf.DUMMYFUNCTION("TEXTJOIN(""; "", TRUE, FILTER(CID!B729:B14794, REGEXMATCH(CID!D729:D14794, TEXTJOIN(""|"", TRUE, SPLIT(A729, "";"")))))"),"#N/A")</f>
        <v>#N/A</v>
      </c>
    </row>
    <row r="730">
      <c r="A730" s="12" t="str">
        <f>IFERROR(__xludf.DUMMYFUNCTION("TEXTJOIN("";"", TRUE, FILTER(CID!$B$2:$B$14794, CID!B730=CID!$D$2:$D$14794))"),"I99X")</f>
        <v>I99X</v>
      </c>
      <c r="B730" s="12" t="str">
        <f>IFERROR(__xludf.DUMMYFUNCTION("TEXTJOIN(""; "", TRUE, FILTER(CID!B730:B14794, REGEXMATCH(CID!D730:D14794, TEXTJOIN(""|"", TRUE, SPLIT(A730, "";"")))))"),"#N/A")</f>
        <v>#N/A</v>
      </c>
    </row>
    <row r="731">
      <c r="A731" s="12" t="str">
        <f>IFERROR(__xludf.DUMMYFUNCTION("TEXTJOIN("";"", TRUE, FILTER(CID!$B$2:$B$14794, CID!B731=CID!$D$2:$D$14794))"),"J00X")</f>
        <v>J00X</v>
      </c>
      <c r="B731" s="12" t="str">
        <f>IFERROR(__xludf.DUMMYFUNCTION("TEXTJOIN(""; "", TRUE, FILTER(CID!B731:B14794, REGEXMATCH(CID!D731:D14794, TEXTJOIN(""|"", TRUE, SPLIT(A731, "";"")))))"),"#N/A")</f>
        <v>#N/A</v>
      </c>
    </row>
    <row r="732">
      <c r="A732" s="12" t="str">
        <f>IFERROR(__xludf.DUMMYFUNCTION("TEXTJOIN("";"", TRUE, FILTER(CID!$B$2:$B$14794, CID!B732=CID!$D$2:$D$14794))"),"J010;J011;J012;J013;J014;J018;J019")</f>
        <v>J010;J011;J012;J013;J014;J018;J019</v>
      </c>
      <c r="B732" s="12" t="str">
        <f>IFERROR(__xludf.DUMMYFUNCTION("TEXTJOIN(""; "", TRUE, FILTER(CID!B732:B14794, REGEXMATCH(CID!D732:D14794, TEXTJOIN(""|"", TRUE, SPLIT(A732, "";"")))))"),"#N/A")</f>
        <v>#N/A</v>
      </c>
    </row>
    <row r="733">
      <c r="A733" s="12" t="str">
        <f>IFERROR(__xludf.DUMMYFUNCTION("TEXTJOIN("";"", TRUE, FILTER(CID!$B$2:$B$14794, CID!B733=CID!$D$2:$D$14794))"),"J020;J028;J029")</f>
        <v>J020;J028;J029</v>
      </c>
      <c r="B733" s="12" t="str">
        <f>IFERROR(__xludf.DUMMYFUNCTION("TEXTJOIN(""; "", TRUE, FILTER(CID!B733:B14794, REGEXMATCH(CID!D733:D14794, TEXTJOIN(""|"", TRUE, SPLIT(A733, "";"")))))"),"#N/A")</f>
        <v>#N/A</v>
      </c>
    </row>
    <row r="734">
      <c r="A734" s="12" t="str">
        <f>IFERROR(__xludf.DUMMYFUNCTION("TEXTJOIN("";"", TRUE, FILTER(CID!$B$2:$B$14794, CID!B734=CID!$D$2:$D$14794))"),"J030;J038;J039")</f>
        <v>J030;J038;J039</v>
      </c>
      <c r="B734" s="12" t="str">
        <f>IFERROR(__xludf.DUMMYFUNCTION("TEXTJOIN(""; "", TRUE, FILTER(CID!B734:B14794, REGEXMATCH(CID!D734:D14794, TEXTJOIN(""|"", TRUE, SPLIT(A734, "";"")))))"),"#N/A")</f>
        <v>#N/A</v>
      </c>
    </row>
    <row r="735">
      <c r="A735" s="12" t="str">
        <f>IFERROR(__xludf.DUMMYFUNCTION("TEXTJOIN("";"", TRUE, FILTER(CID!$B$2:$B$14794, CID!B735=CID!$D$2:$D$14794))"),"J040;J041;J042")</f>
        <v>J040;J041;J042</v>
      </c>
      <c r="B735" s="12" t="str">
        <f>IFERROR(__xludf.DUMMYFUNCTION("TEXTJOIN(""; "", TRUE, FILTER(CID!B735:B14794, REGEXMATCH(CID!D735:D14794, TEXTJOIN(""|"", TRUE, SPLIT(A735, "";"")))))"),"#N/A")</f>
        <v>#N/A</v>
      </c>
    </row>
    <row r="736">
      <c r="A736" s="12" t="str">
        <f>IFERROR(__xludf.DUMMYFUNCTION("TEXTJOIN("";"", TRUE, FILTER(CID!$B$2:$B$14794, CID!B736=CID!$D$2:$D$14794))"),"J050;J051")</f>
        <v>J050;J051</v>
      </c>
      <c r="B736" s="12" t="str">
        <f>IFERROR(__xludf.DUMMYFUNCTION("TEXTJOIN(""; "", TRUE, FILTER(CID!B736:B14794, REGEXMATCH(CID!D736:D14794, TEXTJOIN(""|"", TRUE, SPLIT(A736, "";"")))))"),"#N/A")</f>
        <v>#N/A</v>
      </c>
    </row>
    <row r="737">
      <c r="A737" s="12" t="str">
        <f>IFERROR(__xludf.DUMMYFUNCTION("TEXTJOIN("";"", TRUE, FILTER(CID!$B$2:$B$14794, CID!B737=CID!$D$2:$D$14794))"),"J060;J068;J069")</f>
        <v>J060;J068;J069</v>
      </c>
      <c r="B737" s="12" t="str">
        <f>IFERROR(__xludf.DUMMYFUNCTION("TEXTJOIN(""; "", TRUE, FILTER(CID!B737:B14794, REGEXMATCH(CID!D737:D14794, TEXTJOIN(""|"", TRUE, SPLIT(A737, "";"")))))"),"#N/A")</f>
        <v>#N/A</v>
      </c>
    </row>
    <row r="738">
      <c r="A738" s="12" t="str">
        <f>IFERROR(__xludf.DUMMYFUNCTION("TEXTJOIN("";"", TRUE, FILTER(CID!$B$2:$B$14794, CID!B738=CID!$D$2:$D$14794))"),"J09X")</f>
        <v>J09X</v>
      </c>
      <c r="B738" s="12" t="str">
        <f>IFERROR(__xludf.DUMMYFUNCTION("TEXTJOIN(""; "", TRUE, FILTER(CID!B738:B14794, REGEXMATCH(CID!D738:D14794, TEXTJOIN(""|"", TRUE, SPLIT(A738, "";"")))))"),"#N/A")</f>
        <v>#N/A</v>
      </c>
    </row>
    <row r="739">
      <c r="A739" s="12" t="str">
        <f>IFERROR(__xludf.DUMMYFUNCTION("TEXTJOIN("";"", TRUE, FILTER(CID!$B$2:$B$14794, CID!B739=CID!$D$2:$D$14794))"),"J100;J101;J108")</f>
        <v>J100;J101;J108</v>
      </c>
      <c r="B739" s="12" t="str">
        <f>IFERROR(__xludf.DUMMYFUNCTION("TEXTJOIN(""; "", TRUE, FILTER(CID!B739:B14794, REGEXMATCH(CID!D739:D14794, TEXTJOIN(""|"", TRUE, SPLIT(A739, "";"")))))"),"#N/A")</f>
        <v>#N/A</v>
      </c>
    </row>
    <row r="740">
      <c r="A740" s="12" t="str">
        <f>IFERROR(__xludf.DUMMYFUNCTION("TEXTJOIN("";"", TRUE, FILTER(CID!$B$2:$B$14794, CID!B740=CID!$D$2:$D$14794))"),"J110;J111;J118")</f>
        <v>J110;J111;J118</v>
      </c>
      <c r="B740" s="12" t="str">
        <f>IFERROR(__xludf.DUMMYFUNCTION("TEXTJOIN(""; "", TRUE, FILTER(CID!B740:B14794, REGEXMATCH(CID!D740:D14794, TEXTJOIN(""|"", TRUE, SPLIT(A740, "";"")))))"),"#N/A")</f>
        <v>#N/A</v>
      </c>
    </row>
    <row r="741">
      <c r="A741" s="12" t="str">
        <f>IFERROR(__xludf.DUMMYFUNCTION("TEXTJOIN("";"", TRUE, FILTER(CID!$B$2:$B$14794, CID!B741=CID!$D$2:$D$14794))"),"J120;J121;J122;J128;J129")</f>
        <v>J120;J121;J122;J128;J129</v>
      </c>
      <c r="B741" s="12" t="str">
        <f>IFERROR(__xludf.DUMMYFUNCTION("TEXTJOIN(""; "", TRUE, FILTER(CID!B741:B14794, REGEXMATCH(CID!D741:D14794, TEXTJOIN(""|"", TRUE, SPLIT(A741, "";"")))))"),"#N/A")</f>
        <v>#N/A</v>
      </c>
    </row>
    <row r="742">
      <c r="A742" s="12" t="str">
        <f>IFERROR(__xludf.DUMMYFUNCTION("TEXTJOIN("";"", TRUE, FILTER(CID!$B$2:$B$14794, CID!B742=CID!$D$2:$D$14794))"),"J13X")</f>
        <v>J13X</v>
      </c>
      <c r="B742" s="12" t="str">
        <f>IFERROR(__xludf.DUMMYFUNCTION("TEXTJOIN(""; "", TRUE, FILTER(CID!B742:B14794, REGEXMATCH(CID!D742:D14794, TEXTJOIN(""|"", TRUE, SPLIT(A742, "";"")))))"),"#N/A")</f>
        <v>#N/A</v>
      </c>
    </row>
    <row r="743">
      <c r="A743" s="12" t="str">
        <f>IFERROR(__xludf.DUMMYFUNCTION("TEXTJOIN("";"", TRUE, FILTER(CID!$B$2:$B$14794, CID!B743=CID!$D$2:$D$14794))"),"J14X")</f>
        <v>J14X</v>
      </c>
      <c r="B743" s="12" t="str">
        <f>IFERROR(__xludf.DUMMYFUNCTION("TEXTJOIN(""; "", TRUE, FILTER(CID!B743:B14794, REGEXMATCH(CID!D743:D14794, TEXTJOIN(""|"", TRUE, SPLIT(A743, "";"")))))"),"#N/A")</f>
        <v>#N/A</v>
      </c>
    </row>
    <row r="744">
      <c r="A744" s="12" t="str">
        <f>IFERROR(__xludf.DUMMYFUNCTION("TEXTJOIN("";"", TRUE, FILTER(CID!$B$2:$B$14794, CID!B744=CID!$D$2:$D$14794))"),"J150;J151;J152;J153;J154;J155;J156;J157;J158;J159")</f>
        <v>J150;J151;J152;J153;J154;J155;J156;J157;J158;J159</v>
      </c>
      <c r="B744" s="12" t="str">
        <f>IFERROR(__xludf.DUMMYFUNCTION("TEXTJOIN(""; "", TRUE, FILTER(CID!B744:B14794, REGEXMATCH(CID!D744:D14794, TEXTJOIN(""|"", TRUE, SPLIT(A744, "";"")))))"),"#N/A")</f>
        <v>#N/A</v>
      </c>
    </row>
    <row r="745">
      <c r="A745" s="12" t="str">
        <f>IFERROR(__xludf.DUMMYFUNCTION("TEXTJOIN("";"", TRUE, FILTER(CID!$B$2:$B$14794, CID!B745=CID!$D$2:$D$14794))"),"J160;J168")</f>
        <v>J160;J168</v>
      </c>
      <c r="B745" s="12" t="str">
        <f>IFERROR(__xludf.DUMMYFUNCTION("TEXTJOIN(""; "", TRUE, FILTER(CID!B745:B14794, REGEXMATCH(CID!D745:D14794, TEXTJOIN(""|"", TRUE, SPLIT(A745, "";"")))))"),"#N/A")</f>
        <v>#N/A</v>
      </c>
    </row>
    <row r="746">
      <c r="A746" s="12" t="str">
        <f>IFERROR(__xludf.DUMMYFUNCTION("TEXTJOIN("";"", TRUE, FILTER(CID!$B$2:$B$14794, CID!B746=CID!$D$2:$D$14794))"),"J170;J171;J172;J173;J178")</f>
        <v>J170;J171;J172;J173;J178</v>
      </c>
      <c r="B746" s="12" t="str">
        <f>IFERROR(__xludf.DUMMYFUNCTION("TEXTJOIN(""; "", TRUE, FILTER(CID!B746:B14794, REGEXMATCH(CID!D746:D14794, TEXTJOIN(""|"", TRUE, SPLIT(A746, "";"")))))"),"#N/A")</f>
        <v>#N/A</v>
      </c>
    </row>
    <row r="747">
      <c r="A747" s="12" t="str">
        <f>IFERROR(__xludf.DUMMYFUNCTION("TEXTJOIN("";"", TRUE, FILTER(CID!$B$2:$B$14794, CID!B747=CID!$D$2:$D$14794))"),"J180;J181;J182;J188;J189")</f>
        <v>J180;J181;J182;J188;J189</v>
      </c>
      <c r="B747" s="12" t="str">
        <f>IFERROR(__xludf.DUMMYFUNCTION("TEXTJOIN(""; "", TRUE, FILTER(CID!B747:B14794, REGEXMATCH(CID!D747:D14794, TEXTJOIN(""|"", TRUE, SPLIT(A747, "";"")))))"),"#N/A")</f>
        <v>#N/A</v>
      </c>
    </row>
    <row r="748">
      <c r="A748" s="12" t="str">
        <f>IFERROR(__xludf.DUMMYFUNCTION("TEXTJOIN("";"", TRUE, FILTER(CID!$B$2:$B$14794, CID!B748=CID!$D$2:$D$14794))"),"J200;J201;J202;J203;J204;J205;J206;J207;J208;J209")</f>
        <v>J200;J201;J202;J203;J204;J205;J206;J207;J208;J209</v>
      </c>
      <c r="B748" s="12" t="str">
        <f>IFERROR(__xludf.DUMMYFUNCTION("TEXTJOIN(""; "", TRUE, FILTER(CID!B748:B14794, REGEXMATCH(CID!D748:D14794, TEXTJOIN(""|"", TRUE, SPLIT(A748, "";"")))))"),"#N/A")</f>
        <v>#N/A</v>
      </c>
    </row>
    <row r="749">
      <c r="A749" s="12" t="str">
        <f>IFERROR(__xludf.DUMMYFUNCTION("TEXTJOIN("";"", TRUE, FILTER(CID!$B$2:$B$14794, CID!B749=CID!$D$2:$D$14794))"),"J210;J218;J219")</f>
        <v>J210;J218;J219</v>
      </c>
      <c r="B749" s="12" t="str">
        <f>IFERROR(__xludf.DUMMYFUNCTION("TEXTJOIN(""; "", TRUE, FILTER(CID!B749:B14794, REGEXMATCH(CID!D749:D14794, TEXTJOIN(""|"", TRUE, SPLIT(A749, "";"")))))"),"#N/A")</f>
        <v>#N/A</v>
      </c>
    </row>
    <row r="750">
      <c r="A750" s="12" t="str">
        <f>IFERROR(__xludf.DUMMYFUNCTION("TEXTJOIN("";"", TRUE, FILTER(CID!$B$2:$B$14794, CID!B750=CID!$D$2:$D$14794))"),"J22X")</f>
        <v>J22X</v>
      </c>
      <c r="B750" s="12" t="str">
        <f>IFERROR(__xludf.DUMMYFUNCTION("TEXTJOIN(""; "", TRUE, FILTER(CID!B750:B14794, REGEXMATCH(CID!D750:D14794, TEXTJOIN(""|"", TRUE, SPLIT(A750, "";"")))))"),"#N/A")</f>
        <v>#N/A</v>
      </c>
    </row>
    <row r="751">
      <c r="A751" s="12" t="str">
        <f>IFERROR(__xludf.DUMMYFUNCTION("TEXTJOIN("";"", TRUE, FILTER(CID!$B$2:$B$14794, CID!B751=CID!$D$2:$D$14794))"),"J300;J301;J302;J303;J304")</f>
        <v>J300;J301;J302;J303;J304</v>
      </c>
      <c r="B751" s="12" t="str">
        <f>IFERROR(__xludf.DUMMYFUNCTION("TEXTJOIN(""; "", TRUE, FILTER(CID!B751:B14794, REGEXMATCH(CID!D751:D14794, TEXTJOIN(""|"", TRUE, SPLIT(A751, "";"")))))"),"#N/A")</f>
        <v>#N/A</v>
      </c>
    </row>
    <row r="752">
      <c r="A752" s="12" t="str">
        <f>IFERROR(__xludf.DUMMYFUNCTION("TEXTJOIN("";"", TRUE, FILTER(CID!$B$2:$B$14794, CID!B752=CID!$D$2:$D$14794))"),"J310;J311;J312")</f>
        <v>J310;J311;J312</v>
      </c>
      <c r="B752" s="12" t="str">
        <f>IFERROR(__xludf.DUMMYFUNCTION("TEXTJOIN(""; "", TRUE, FILTER(CID!B752:B14794, REGEXMATCH(CID!D752:D14794, TEXTJOIN(""|"", TRUE, SPLIT(A752, "";"")))))"),"#N/A")</f>
        <v>#N/A</v>
      </c>
    </row>
    <row r="753">
      <c r="A753" s="12" t="str">
        <f>IFERROR(__xludf.DUMMYFUNCTION("TEXTJOIN("";"", TRUE, FILTER(CID!$B$2:$B$14794, CID!B753=CID!$D$2:$D$14794))"),"J320;J321;J322;J323;J324;J328;J329")</f>
        <v>J320;J321;J322;J323;J324;J328;J329</v>
      </c>
      <c r="B753" s="12" t="str">
        <f>IFERROR(__xludf.DUMMYFUNCTION("TEXTJOIN(""; "", TRUE, FILTER(CID!B753:B14794, REGEXMATCH(CID!D753:D14794, TEXTJOIN(""|"", TRUE, SPLIT(A753, "";"")))))"),"#N/A")</f>
        <v>#N/A</v>
      </c>
    </row>
    <row r="754">
      <c r="A754" s="12" t="str">
        <f>IFERROR(__xludf.DUMMYFUNCTION("TEXTJOIN("";"", TRUE, FILTER(CID!$B$2:$B$14794, CID!B754=CID!$D$2:$D$14794))"),"J330;J331;J338;J339")</f>
        <v>J330;J331;J338;J339</v>
      </c>
      <c r="B754" s="12" t="str">
        <f>IFERROR(__xludf.DUMMYFUNCTION("TEXTJOIN(""; "", TRUE, FILTER(CID!B754:B14794, REGEXMATCH(CID!D754:D14794, TEXTJOIN(""|"", TRUE, SPLIT(A754, "";"")))))"),"#N/A")</f>
        <v>#N/A</v>
      </c>
    </row>
    <row r="755">
      <c r="A755" s="12" t="str">
        <f>IFERROR(__xludf.DUMMYFUNCTION("TEXTJOIN("";"", TRUE, FILTER(CID!$B$2:$B$14794, CID!B755=CID!$D$2:$D$14794))"),"J340;J341;J342;J343;J348")</f>
        <v>J340;J341;J342;J343;J348</v>
      </c>
      <c r="B755" s="12" t="str">
        <f>IFERROR(__xludf.DUMMYFUNCTION("TEXTJOIN(""; "", TRUE, FILTER(CID!B755:B14794, REGEXMATCH(CID!D755:D14794, TEXTJOIN(""|"", TRUE, SPLIT(A755, "";"")))))"),"#N/A")</f>
        <v>#N/A</v>
      </c>
    </row>
    <row r="756">
      <c r="A756" s="12" t="str">
        <f>IFERROR(__xludf.DUMMYFUNCTION("TEXTJOIN("";"", TRUE, FILTER(CID!$B$2:$B$14794, CID!B756=CID!$D$2:$D$14794))"),"J350;J351;J352;J353;J358;J359")</f>
        <v>J350;J351;J352;J353;J358;J359</v>
      </c>
      <c r="B756" s="12" t="str">
        <f>IFERROR(__xludf.DUMMYFUNCTION("TEXTJOIN(""; "", TRUE, FILTER(CID!B756:B14794, REGEXMATCH(CID!D756:D14794, TEXTJOIN(""|"", TRUE, SPLIT(A756, "";"")))))"),"#N/A")</f>
        <v>#N/A</v>
      </c>
    </row>
    <row r="757">
      <c r="A757" s="12" t="str">
        <f>IFERROR(__xludf.DUMMYFUNCTION("TEXTJOIN("";"", TRUE, FILTER(CID!$B$2:$B$14794, CID!B757=CID!$D$2:$D$14794))"),"J36X")</f>
        <v>J36X</v>
      </c>
      <c r="B757" s="12" t="str">
        <f>IFERROR(__xludf.DUMMYFUNCTION("TEXTJOIN(""; "", TRUE, FILTER(CID!B757:B14794, REGEXMATCH(CID!D757:D14794, TEXTJOIN(""|"", TRUE, SPLIT(A757, "";"")))))"),"#N/A")</f>
        <v>#N/A</v>
      </c>
    </row>
    <row r="758">
      <c r="A758" s="12" t="str">
        <f>IFERROR(__xludf.DUMMYFUNCTION("TEXTJOIN("";"", TRUE, FILTER(CID!$B$2:$B$14794, CID!B758=CID!$D$2:$D$14794))"),"J370;J371")</f>
        <v>J370;J371</v>
      </c>
      <c r="B758" s="12" t="str">
        <f>IFERROR(__xludf.DUMMYFUNCTION("TEXTJOIN(""; "", TRUE, FILTER(CID!B758:B14794, REGEXMATCH(CID!D758:D14794, TEXTJOIN(""|"", TRUE, SPLIT(A758, "";"")))))"),"#N/A")</f>
        <v>#N/A</v>
      </c>
    </row>
    <row r="759">
      <c r="A759" s="12" t="str">
        <f>IFERROR(__xludf.DUMMYFUNCTION("TEXTJOIN("";"", TRUE, FILTER(CID!$B$2:$B$14794, CID!B759=CID!$D$2:$D$14794))"),"J380;J381;J382;J383;J384;J385;J386;J387")</f>
        <v>J380;J381;J382;J383;J384;J385;J386;J387</v>
      </c>
      <c r="B759" s="12" t="str">
        <f>IFERROR(__xludf.DUMMYFUNCTION("TEXTJOIN(""; "", TRUE, FILTER(CID!B759:B14794, REGEXMATCH(CID!D759:D14794, TEXTJOIN(""|"", TRUE, SPLIT(A759, "";"")))))"),"#N/A")</f>
        <v>#N/A</v>
      </c>
    </row>
    <row r="760">
      <c r="A760" s="12" t="str">
        <f>IFERROR(__xludf.DUMMYFUNCTION("TEXTJOIN("";"", TRUE, FILTER(CID!$B$2:$B$14794, CID!B760=CID!$D$2:$D$14794))"),"J390;J391;J392;J393;J398;J399")</f>
        <v>J390;J391;J392;J393;J398;J399</v>
      </c>
      <c r="B760" s="12" t="str">
        <f>IFERROR(__xludf.DUMMYFUNCTION("TEXTJOIN(""; "", TRUE, FILTER(CID!B760:B14794, REGEXMATCH(CID!D760:D14794, TEXTJOIN(""|"", TRUE, SPLIT(A760, "";"")))))"),"#N/A")</f>
        <v>#N/A</v>
      </c>
    </row>
    <row r="761">
      <c r="A761" s="12" t="str">
        <f>IFERROR(__xludf.DUMMYFUNCTION("TEXTJOIN("";"", TRUE, FILTER(CID!$B$2:$B$14794, CID!B761=CID!$D$2:$D$14794))"),"J40X")</f>
        <v>J40X</v>
      </c>
      <c r="B761" s="12" t="str">
        <f>IFERROR(__xludf.DUMMYFUNCTION("TEXTJOIN(""; "", TRUE, FILTER(CID!B761:B14794, REGEXMATCH(CID!D761:D14794, TEXTJOIN(""|"", TRUE, SPLIT(A761, "";"")))))"),"#N/A")</f>
        <v>#N/A</v>
      </c>
    </row>
    <row r="762">
      <c r="A762" s="12" t="str">
        <f>IFERROR(__xludf.DUMMYFUNCTION("TEXTJOIN("";"", TRUE, FILTER(CID!$B$2:$B$14794, CID!B762=CID!$D$2:$D$14794))"),"J410;J411;J418")</f>
        <v>J410;J411;J418</v>
      </c>
      <c r="B762" s="12" t="str">
        <f>IFERROR(__xludf.DUMMYFUNCTION("TEXTJOIN(""; "", TRUE, FILTER(CID!B762:B14794, REGEXMATCH(CID!D762:D14794, TEXTJOIN(""|"", TRUE, SPLIT(A762, "";"")))))"),"#N/A")</f>
        <v>#N/A</v>
      </c>
    </row>
    <row r="763">
      <c r="A763" s="12" t="str">
        <f>IFERROR(__xludf.DUMMYFUNCTION("TEXTJOIN("";"", TRUE, FILTER(CID!$B$2:$B$14794, CID!B763=CID!$D$2:$D$14794))"),"J42X")</f>
        <v>J42X</v>
      </c>
      <c r="B763" s="12" t="str">
        <f>IFERROR(__xludf.DUMMYFUNCTION("TEXTJOIN(""; "", TRUE, FILTER(CID!B763:B14794, REGEXMATCH(CID!D763:D14794, TEXTJOIN(""|"", TRUE, SPLIT(A763, "";"")))))"),"#N/A")</f>
        <v>#N/A</v>
      </c>
    </row>
    <row r="764">
      <c r="A764" s="12" t="str">
        <f>IFERROR(__xludf.DUMMYFUNCTION("TEXTJOIN("";"", TRUE, FILTER(CID!$B$2:$B$14794, CID!B764=CID!$D$2:$D$14794))"),"J430;J431;J432;J438;J439")</f>
        <v>J430;J431;J432;J438;J439</v>
      </c>
      <c r="B764" s="12" t="str">
        <f>IFERROR(__xludf.DUMMYFUNCTION("TEXTJOIN(""; "", TRUE, FILTER(CID!B764:B14794, REGEXMATCH(CID!D764:D14794, TEXTJOIN(""|"", TRUE, SPLIT(A764, "";"")))))"),"#N/A")</f>
        <v>#N/A</v>
      </c>
    </row>
    <row r="765">
      <c r="A765" s="12" t="str">
        <f>IFERROR(__xludf.DUMMYFUNCTION("TEXTJOIN("";"", TRUE, FILTER(CID!$B$2:$B$14794, CID!B765=CID!$D$2:$D$14794))"),"J440;J441;J448;J449")</f>
        <v>J440;J441;J448;J449</v>
      </c>
      <c r="B765" s="12" t="str">
        <f>IFERROR(__xludf.DUMMYFUNCTION("TEXTJOIN(""; "", TRUE, FILTER(CID!B765:B14794, REGEXMATCH(CID!D765:D14794, TEXTJOIN(""|"", TRUE, SPLIT(A765, "";"")))))"),"#N/A")</f>
        <v>#N/A</v>
      </c>
    </row>
    <row r="766">
      <c r="A766" s="12" t="str">
        <f>IFERROR(__xludf.DUMMYFUNCTION("TEXTJOIN("";"", TRUE, FILTER(CID!$B$2:$B$14794, CID!B766=CID!$D$2:$D$14794))"),"J450;J451;J458;J459")</f>
        <v>J450;J451;J458;J459</v>
      </c>
      <c r="B766" s="12" t="str">
        <f>IFERROR(__xludf.DUMMYFUNCTION("TEXTJOIN(""; "", TRUE, FILTER(CID!B766:B14794, REGEXMATCH(CID!D766:D14794, TEXTJOIN(""|"", TRUE, SPLIT(A766, "";"")))))"),"#N/A")</f>
        <v>#N/A</v>
      </c>
    </row>
    <row r="767">
      <c r="A767" s="12" t="str">
        <f>IFERROR(__xludf.DUMMYFUNCTION("TEXTJOIN("";"", TRUE, FILTER(CID!$B$2:$B$14794, CID!B767=CID!$D$2:$D$14794))"),"J46X")</f>
        <v>J46X</v>
      </c>
      <c r="B767" s="12" t="str">
        <f>IFERROR(__xludf.DUMMYFUNCTION("TEXTJOIN(""; "", TRUE, FILTER(CID!B767:B14794, REGEXMATCH(CID!D767:D14794, TEXTJOIN(""|"", TRUE, SPLIT(A767, "";"")))))"),"#N/A")</f>
        <v>#N/A</v>
      </c>
    </row>
    <row r="768">
      <c r="A768" s="12" t="str">
        <f>IFERROR(__xludf.DUMMYFUNCTION("TEXTJOIN("";"", TRUE, FILTER(CID!$B$2:$B$14794, CID!B768=CID!$D$2:$D$14794))"),"J47X")</f>
        <v>J47X</v>
      </c>
      <c r="B768" s="12" t="str">
        <f>IFERROR(__xludf.DUMMYFUNCTION("TEXTJOIN(""; "", TRUE, FILTER(CID!B768:B14794, REGEXMATCH(CID!D768:D14794, TEXTJOIN(""|"", TRUE, SPLIT(A768, "";"")))))"),"#N/A")</f>
        <v>#N/A</v>
      </c>
    </row>
    <row r="769">
      <c r="A769" s="12" t="str">
        <f>IFERROR(__xludf.DUMMYFUNCTION("TEXTJOIN("";"", TRUE, FILTER(CID!$B$2:$B$14794, CID!B769=CID!$D$2:$D$14794))"),"J60X")</f>
        <v>J60X</v>
      </c>
      <c r="B769" s="12" t="str">
        <f>IFERROR(__xludf.DUMMYFUNCTION("TEXTJOIN(""; "", TRUE, FILTER(CID!B769:B14794, REGEXMATCH(CID!D769:D14794, TEXTJOIN(""|"", TRUE, SPLIT(A769, "";"")))))"),"#N/A")</f>
        <v>#N/A</v>
      </c>
    </row>
    <row r="770">
      <c r="A770" s="12" t="str">
        <f>IFERROR(__xludf.DUMMYFUNCTION("TEXTJOIN("";"", TRUE, FILTER(CID!$B$2:$B$14794, CID!B770=CID!$D$2:$D$14794))"),"J61X")</f>
        <v>J61X</v>
      </c>
      <c r="B770" s="12" t="str">
        <f>IFERROR(__xludf.DUMMYFUNCTION("TEXTJOIN(""; "", TRUE, FILTER(CID!B770:B14794, REGEXMATCH(CID!D770:D14794, TEXTJOIN(""|"", TRUE, SPLIT(A770, "";"")))))"),"#N/A")</f>
        <v>#N/A</v>
      </c>
    </row>
    <row r="771">
      <c r="A771" s="12" t="str">
        <f>IFERROR(__xludf.DUMMYFUNCTION("TEXTJOIN("";"", TRUE, FILTER(CID!$B$2:$B$14794, CID!B771=CID!$D$2:$D$14794))"),"J620;J628")</f>
        <v>J620;J628</v>
      </c>
      <c r="B771" s="12" t="str">
        <f>IFERROR(__xludf.DUMMYFUNCTION("TEXTJOIN(""; "", TRUE, FILTER(CID!B771:B14794, REGEXMATCH(CID!D771:D14794, TEXTJOIN(""|"", TRUE, SPLIT(A771, "";"")))))"),"#N/A")</f>
        <v>#N/A</v>
      </c>
    </row>
    <row r="772">
      <c r="A772" s="12" t="str">
        <f>IFERROR(__xludf.DUMMYFUNCTION("TEXTJOIN("";"", TRUE, FILTER(CID!$B$2:$B$14794, CID!B772=CID!$D$2:$D$14794))"),"J630;J631;J632;J633;J634;J635;J638")</f>
        <v>J630;J631;J632;J633;J634;J635;J638</v>
      </c>
      <c r="B772" s="12" t="str">
        <f>IFERROR(__xludf.DUMMYFUNCTION("TEXTJOIN(""; "", TRUE, FILTER(CID!B772:B14794, REGEXMATCH(CID!D772:D14794, TEXTJOIN(""|"", TRUE, SPLIT(A772, "";"")))))"),"#N/A")</f>
        <v>#N/A</v>
      </c>
    </row>
    <row r="773">
      <c r="A773" s="12" t="str">
        <f>IFERROR(__xludf.DUMMYFUNCTION("TEXTJOIN("";"", TRUE, FILTER(CID!$B$2:$B$14794, CID!B773=CID!$D$2:$D$14794))"),"J64X")</f>
        <v>J64X</v>
      </c>
      <c r="B773" s="12" t="str">
        <f>IFERROR(__xludf.DUMMYFUNCTION("TEXTJOIN(""; "", TRUE, FILTER(CID!B773:B14794, REGEXMATCH(CID!D773:D14794, TEXTJOIN(""|"", TRUE, SPLIT(A773, "";"")))))"),"#N/A")</f>
        <v>#N/A</v>
      </c>
    </row>
    <row r="774">
      <c r="A774" s="12" t="str">
        <f>IFERROR(__xludf.DUMMYFUNCTION("TEXTJOIN("";"", TRUE, FILTER(CID!$B$2:$B$14794, CID!B774=CID!$D$2:$D$14794))"),"J65X")</f>
        <v>J65X</v>
      </c>
      <c r="B774" s="12" t="str">
        <f>IFERROR(__xludf.DUMMYFUNCTION("TEXTJOIN(""; "", TRUE, FILTER(CID!B774:B14794, REGEXMATCH(CID!D774:D14794, TEXTJOIN(""|"", TRUE, SPLIT(A774, "";"")))))"),"#N/A")</f>
        <v>#N/A</v>
      </c>
    </row>
    <row r="775">
      <c r="A775" s="12" t="str">
        <f>IFERROR(__xludf.DUMMYFUNCTION("TEXTJOIN("";"", TRUE, FILTER(CID!$B$2:$B$14794, CID!B775=CID!$D$2:$D$14794))"),"J660;J661;J662;J668")</f>
        <v>J660;J661;J662;J668</v>
      </c>
      <c r="B775" s="12" t="str">
        <f>IFERROR(__xludf.DUMMYFUNCTION("TEXTJOIN(""; "", TRUE, FILTER(CID!B775:B14794, REGEXMATCH(CID!D775:D14794, TEXTJOIN(""|"", TRUE, SPLIT(A775, "";"")))))"),"#N/A")</f>
        <v>#N/A</v>
      </c>
    </row>
    <row r="776">
      <c r="A776" s="12" t="str">
        <f>IFERROR(__xludf.DUMMYFUNCTION("TEXTJOIN("";"", TRUE, FILTER(CID!$B$2:$B$14794, CID!B776=CID!$D$2:$D$14794))"),"J670;J671;J672;J673;J674;J675;J676;J677;J678;J679")</f>
        <v>J670;J671;J672;J673;J674;J675;J676;J677;J678;J679</v>
      </c>
      <c r="B776" s="12" t="str">
        <f>IFERROR(__xludf.DUMMYFUNCTION("TEXTJOIN(""; "", TRUE, FILTER(CID!B776:B14794, REGEXMATCH(CID!D776:D14794, TEXTJOIN(""|"", TRUE, SPLIT(A776, "";"")))))"),"#N/A")</f>
        <v>#N/A</v>
      </c>
    </row>
    <row r="777">
      <c r="A777" s="12" t="str">
        <f>IFERROR(__xludf.DUMMYFUNCTION("TEXTJOIN("";"", TRUE, FILTER(CID!$B$2:$B$14794, CID!B777=CID!$D$2:$D$14794))"),"J680;J681;J682;J683;J684;J688;J689")</f>
        <v>J680;J681;J682;J683;J684;J688;J689</v>
      </c>
      <c r="B777" s="12" t="str">
        <f>IFERROR(__xludf.DUMMYFUNCTION("TEXTJOIN(""; "", TRUE, FILTER(CID!B777:B14794, REGEXMATCH(CID!D777:D14794, TEXTJOIN(""|"", TRUE, SPLIT(A777, "";"")))))"),"#N/A")</f>
        <v>#N/A</v>
      </c>
    </row>
    <row r="778">
      <c r="A778" s="12" t="str">
        <f>IFERROR(__xludf.DUMMYFUNCTION("TEXTJOIN("";"", TRUE, FILTER(CID!$B$2:$B$14794, CID!B778=CID!$D$2:$D$14794))"),"J690;J691;J698")</f>
        <v>J690;J691;J698</v>
      </c>
      <c r="B778" s="12" t="str">
        <f>IFERROR(__xludf.DUMMYFUNCTION("TEXTJOIN(""; "", TRUE, FILTER(CID!B778:B14794, REGEXMATCH(CID!D778:D14794, TEXTJOIN(""|"", TRUE, SPLIT(A778, "";"")))))"),"#N/A")</f>
        <v>#N/A</v>
      </c>
    </row>
    <row r="779">
      <c r="A779" s="12" t="str">
        <f>IFERROR(__xludf.DUMMYFUNCTION("TEXTJOIN("";"", TRUE, FILTER(CID!$B$2:$B$14794, CID!B779=CID!$D$2:$D$14794))"),"J700;J701;J702;J703;J704;J708;J709")</f>
        <v>J700;J701;J702;J703;J704;J708;J709</v>
      </c>
      <c r="B779" s="12" t="str">
        <f>IFERROR(__xludf.DUMMYFUNCTION("TEXTJOIN(""; "", TRUE, FILTER(CID!B779:B14794, REGEXMATCH(CID!D779:D14794, TEXTJOIN(""|"", TRUE, SPLIT(A779, "";"")))))"),"#N/A")</f>
        <v>#N/A</v>
      </c>
    </row>
    <row r="780">
      <c r="A780" s="12" t="str">
        <f>IFERROR(__xludf.DUMMYFUNCTION("TEXTJOIN("";"", TRUE, FILTER(CID!$B$2:$B$14794, CID!B780=CID!$D$2:$D$14794))"),"J80X")</f>
        <v>J80X</v>
      </c>
      <c r="B780" s="12" t="str">
        <f>IFERROR(__xludf.DUMMYFUNCTION("TEXTJOIN(""; "", TRUE, FILTER(CID!B780:B14794, REGEXMATCH(CID!D780:D14794, TEXTJOIN(""|"", TRUE, SPLIT(A780, "";"")))))"),"#N/A")</f>
        <v>#N/A</v>
      </c>
    </row>
    <row r="781">
      <c r="A781" s="12" t="str">
        <f>IFERROR(__xludf.DUMMYFUNCTION("TEXTJOIN("";"", TRUE, FILTER(CID!$B$2:$B$14794, CID!B781=CID!$D$2:$D$14794))"),"J81X")</f>
        <v>J81X</v>
      </c>
      <c r="B781" s="12" t="str">
        <f>IFERROR(__xludf.DUMMYFUNCTION("TEXTJOIN(""; "", TRUE, FILTER(CID!B781:B14794, REGEXMATCH(CID!D781:D14794, TEXTJOIN(""|"", TRUE, SPLIT(A781, "";"")))))"),"#N/A")</f>
        <v>#N/A</v>
      </c>
    </row>
    <row r="782">
      <c r="A782" s="12" t="str">
        <f>IFERROR(__xludf.DUMMYFUNCTION("TEXTJOIN("";"", TRUE, FILTER(CID!$B$2:$B$14794, CID!B782=CID!$D$2:$D$14794))"),"J82X")</f>
        <v>J82X</v>
      </c>
      <c r="B782" s="12" t="str">
        <f>IFERROR(__xludf.DUMMYFUNCTION("TEXTJOIN(""; "", TRUE, FILTER(CID!B782:B14794, REGEXMATCH(CID!D782:D14794, TEXTJOIN(""|"", TRUE, SPLIT(A782, "";"")))))"),"#N/A")</f>
        <v>#N/A</v>
      </c>
    </row>
    <row r="783">
      <c r="A783" s="12" t="str">
        <f>IFERROR(__xludf.DUMMYFUNCTION("TEXTJOIN("";"", TRUE, FILTER(CID!$B$2:$B$14794, CID!B783=CID!$D$2:$D$14794))"),"J840;J841;J848;J849")</f>
        <v>J840;J841;J848;J849</v>
      </c>
      <c r="B783" s="12" t="str">
        <f>IFERROR(__xludf.DUMMYFUNCTION("TEXTJOIN(""; "", TRUE, FILTER(CID!B783:B14794, REGEXMATCH(CID!D783:D14794, TEXTJOIN(""|"", TRUE, SPLIT(A783, "";"")))))"),"#N/A")</f>
        <v>#N/A</v>
      </c>
    </row>
    <row r="784">
      <c r="A784" s="12" t="str">
        <f>IFERROR(__xludf.DUMMYFUNCTION("TEXTJOIN("";"", TRUE, FILTER(CID!$B$2:$B$14794, CID!B784=CID!$D$2:$D$14794))"),"J850;J851;J852;J853")</f>
        <v>J850;J851;J852;J853</v>
      </c>
      <c r="B784" s="12" t="str">
        <f>IFERROR(__xludf.DUMMYFUNCTION("TEXTJOIN(""; "", TRUE, FILTER(CID!B784:B14794, REGEXMATCH(CID!D784:D14794, TEXTJOIN(""|"", TRUE, SPLIT(A784, "";"")))))"),"#N/A")</f>
        <v>#N/A</v>
      </c>
    </row>
    <row r="785">
      <c r="A785" s="12" t="str">
        <f>IFERROR(__xludf.DUMMYFUNCTION("TEXTJOIN("";"", TRUE, FILTER(CID!$B$2:$B$14794, CID!B785=CID!$D$2:$D$14794))"),"J860;J869")</f>
        <v>J860;J869</v>
      </c>
      <c r="B785" s="12" t="str">
        <f>IFERROR(__xludf.DUMMYFUNCTION("TEXTJOIN(""; "", TRUE, FILTER(CID!B785:B14794, REGEXMATCH(CID!D785:D14794, TEXTJOIN(""|"", TRUE, SPLIT(A785, "";"")))))"),"#N/A")</f>
        <v>#N/A</v>
      </c>
    </row>
    <row r="786">
      <c r="A786" s="12" t="str">
        <f>IFERROR(__xludf.DUMMYFUNCTION("TEXTJOIN("";"", TRUE, FILTER(CID!$B$2:$B$14794, CID!B786=CID!$D$2:$D$14794))"),"J90X")</f>
        <v>J90X</v>
      </c>
      <c r="B786" s="12" t="str">
        <f>IFERROR(__xludf.DUMMYFUNCTION("TEXTJOIN(""; "", TRUE, FILTER(CID!B786:B14794, REGEXMATCH(CID!D786:D14794, TEXTJOIN(""|"", TRUE, SPLIT(A786, "";"")))))"),"#N/A")</f>
        <v>#N/A</v>
      </c>
    </row>
    <row r="787">
      <c r="A787" s="12" t="str">
        <f>IFERROR(__xludf.DUMMYFUNCTION("TEXTJOIN("";"", TRUE, FILTER(CID!$B$2:$B$14794, CID!B787=CID!$D$2:$D$14794))"),"J91X")</f>
        <v>J91X</v>
      </c>
      <c r="B787" s="12" t="str">
        <f>IFERROR(__xludf.DUMMYFUNCTION("TEXTJOIN(""; "", TRUE, FILTER(CID!B787:B14794, REGEXMATCH(CID!D787:D14794, TEXTJOIN(""|"", TRUE, SPLIT(A787, "";"")))))"),"#N/A")</f>
        <v>#N/A</v>
      </c>
    </row>
    <row r="788">
      <c r="A788" s="12" t="str">
        <f>IFERROR(__xludf.DUMMYFUNCTION("TEXTJOIN("";"", TRUE, FILTER(CID!$B$2:$B$14794, CID!B788=CID!$D$2:$D$14794))"),"J920;J929")</f>
        <v>J920;J929</v>
      </c>
      <c r="B788" s="12" t="str">
        <f>IFERROR(__xludf.DUMMYFUNCTION("TEXTJOIN(""; "", TRUE, FILTER(CID!B788:B14794, REGEXMATCH(CID!D788:D14794, TEXTJOIN(""|"", TRUE, SPLIT(A788, "";"")))))"),"#N/A")</f>
        <v>#N/A</v>
      </c>
    </row>
    <row r="789">
      <c r="A789" s="12" t="str">
        <f>IFERROR(__xludf.DUMMYFUNCTION("TEXTJOIN("";"", TRUE, FILTER(CID!$B$2:$B$14794, CID!B789=CID!$D$2:$D$14794))"),"J930;J931;J938;J939")</f>
        <v>J930;J931;J938;J939</v>
      </c>
      <c r="B789" s="12" t="str">
        <f>IFERROR(__xludf.DUMMYFUNCTION("TEXTJOIN(""; "", TRUE, FILTER(CID!B789:B14794, REGEXMATCH(CID!D789:D14794, TEXTJOIN(""|"", TRUE, SPLIT(A789, "";"")))))"),"#N/A")</f>
        <v>#N/A</v>
      </c>
    </row>
    <row r="790">
      <c r="A790" s="12" t="str">
        <f>IFERROR(__xludf.DUMMYFUNCTION("TEXTJOIN("";"", TRUE, FILTER(CID!$B$2:$B$14794, CID!B790=CID!$D$2:$D$14794))"),"J940;J941;J942;J948;J949")</f>
        <v>J940;J941;J942;J948;J949</v>
      </c>
      <c r="B790" s="12" t="str">
        <f>IFERROR(__xludf.DUMMYFUNCTION("TEXTJOIN(""; "", TRUE, FILTER(CID!B790:B14794, REGEXMATCH(CID!D790:D14794, TEXTJOIN(""|"", TRUE, SPLIT(A790, "";"")))))"),"#N/A")</f>
        <v>#N/A</v>
      </c>
    </row>
    <row r="791">
      <c r="A791" s="12" t="str">
        <f>IFERROR(__xludf.DUMMYFUNCTION("TEXTJOIN("";"", TRUE, FILTER(CID!$B$2:$B$14794, CID!B791=CID!$D$2:$D$14794))"),"J950;J951;J952;J953;J954;J955;J958;J959")</f>
        <v>J950;J951;J952;J953;J954;J955;J958;J959</v>
      </c>
      <c r="B791" s="12" t="str">
        <f>IFERROR(__xludf.DUMMYFUNCTION("TEXTJOIN(""; "", TRUE, FILTER(CID!B791:B14794, REGEXMATCH(CID!D791:D14794, TEXTJOIN(""|"", TRUE, SPLIT(A791, "";"")))))"),"#N/A")</f>
        <v>#N/A</v>
      </c>
    </row>
    <row r="792">
      <c r="A792" s="12" t="str">
        <f>IFERROR(__xludf.DUMMYFUNCTION("TEXTJOIN("";"", TRUE, FILTER(CID!$B$2:$B$14794, CID!B792=CID!$D$2:$D$14794))"),"J960;J961;J969")</f>
        <v>J960;J961;J969</v>
      </c>
      <c r="B792" s="12" t="str">
        <f>IFERROR(__xludf.DUMMYFUNCTION("TEXTJOIN(""; "", TRUE, FILTER(CID!B792:B14794, REGEXMATCH(CID!D792:D14794, TEXTJOIN(""|"", TRUE, SPLIT(A792, "";"")))))"),"#N/A")</f>
        <v>#N/A</v>
      </c>
    </row>
    <row r="793">
      <c r="A793" s="12" t="str">
        <f>IFERROR(__xludf.DUMMYFUNCTION("TEXTJOIN("";"", TRUE, FILTER(CID!$B$2:$B$14794, CID!B793=CID!$D$2:$D$14794))"),"J980;J981;J982;J983;J984;J985;J986;J988;J989")</f>
        <v>J980;J981;J982;J983;J984;J985;J986;J988;J989</v>
      </c>
      <c r="B793" s="12" t="str">
        <f>IFERROR(__xludf.DUMMYFUNCTION("TEXTJOIN(""; "", TRUE, FILTER(CID!B793:B14794, REGEXMATCH(CID!D793:D14794, TEXTJOIN(""|"", TRUE, SPLIT(A793, "";"")))))"),"#N/A")</f>
        <v>#N/A</v>
      </c>
    </row>
    <row r="794">
      <c r="A794" s="12" t="str">
        <f>IFERROR(__xludf.DUMMYFUNCTION("TEXTJOIN("";"", TRUE, FILTER(CID!$B$2:$B$14794, CID!B794=CID!$D$2:$D$14794))"),"J990;J991;J998")</f>
        <v>J990;J991;J998</v>
      </c>
      <c r="B794" s="12" t="str">
        <f>IFERROR(__xludf.DUMMYFUNCTION("TEXTJOIN(""; "", TRUE, FILTER(CID!B794:B14794, REGEXMATCH(CID!D794:D14794, TEXTJOIN(""|"", TRUE, SPLIT(A794, "";"")))))"),"#N/A")</f>
        <v>#N/A</v>
      </c>
    </row>
    <row r="795">
      <c r="A795" s="12" t="str">
        <f>IFERROR(__xludf.DUMMYFUNCTION("TEXTJOIN("";"", TRUE, FILTER(CID!$B$2:$B$14794, CID!B795=CID!$D$2:$D$14794))"),"K000;K001;K002;K003;K004;K005;K006;K007;K008;K009")</f>
        <v>K000;K001;K002;K003;K004;K005;K006;K007;K008;K009</v>
      </c>
      <c r="B795" s="12" t="str">
        <f>IFERROR(__xludf.DUMMYFUNCTION("TEXTJOIN(""; "", TRUE, FILTER(CID!B795:B14794, REGEXMATCH(CID!D795:D14794, TEXTJOIN(""|"", TRUE, SPLIT(A795, "";"")))))"),"#N/A")</f>
        <v>#N/A</v>
      </c>
    </row>
    <row r="796">
      <c r="A796" s="12" t="str">
        <f>IFERROR(__xludf.DUMMYFUNCTION("TEXTJOIN("";"", TRUE, FILTER(CID!$B$2:$B$14794, CID!B796=CID!$D$2:$D$14794))"),"K010;K011")</f>
        <v>K010;K011</v>
      </c>
      <c r="B796" s="12" t="str">
        <f>IFERROR(__xludf.DUMMYFUNCTION("TEXTJOIN(""; "", TRUE, FILTER(CID!B796:B14794, REGEXMATCH(CID!D796:D14794, TEXTJOIN(""|"", TRUE, SPLIT(A796, "";"")))))"),"#N/A")</f>
        <v>#N/A</v>
      </c>
    </row>
    <row r="797">
      <c r="A797" s="12" t="str">
        <f>IFERROR(__xludf.DUMMYFUNCTION("TEXTJOIN("";"", TRUE, FILTER(CID!$B$2:$B$14794, CID!B797=CID!$D$2:$D$14794))"),"K020;K021;K022;K023;K024;K028;K029")</f>
        <v>K020;K021;K022;K023;K024;K028;K029</v>
      </c>
      <c r="B797" s="12" t="str">
        <f>IFERROR(__xludf.DUMMYFUNCTION("TEXTJOIN(""; "", TRUE, FILTER(CID!B797:B14794, REGEXMATCH(CID!D797:D14794, TEXTJOIN(""|"", TRUE, SPLIT(A797, "";"")))))"),"#N/A")</f>
        <v>#N/A</v>
      </c>
    </row>
    <row r="798">
      <c r="A798" s="12" t="str">
        <f>IFERROR(__xludf.DUMMYFUNCTION("TEXTJOIN("";"", TRUE, FILTER(CID!$B$2:$B$14794, CID!B798=CID!$D$2:$D$14794))"),"K030;K031;K032;K033;K034;K035;K036;K037;K038;K039")</f>
        <v>K030;K031;K032;K033;K034;K035;K036;K037;K038;K039</v>
      </c>
      <c r="B798" s="12" t="str">
        <f>IFERROR(__xludf.DUMMYFUNCTION("TEXTJOIN(""; "", TRUE, FILTER(CID!B798:B14794, REGEXMATCH(CID!D798:D14794, TEXTJOIN(""|"", TRUE, SPLIT(A798, "";"")))))"),"#N/A")</f>
        <v>#N/A</v>
      </c>
    </row>
    <row r="799">
      <c r="A799" s="12" t="str">
        <f>IFERROR(__xludf.DUMMYFUNCTION("TEXTJOIN("";"", TRUE, FILTER(CID!$B$2:$B$14794, CID!B799=CID!$D$2:$D$14794))"),"K040;K041;K042;K043;K044;K045;K046;K047;K048;K049")</f>
        <v>K040;K041;K042;K043;K044;K045;K046;K047;K048;K049</v>
      </c>
      <c r="B799" s="12" t="str">
        <f>IFERROR(__xludf.DUMMYFUNCTION("TEXTJOIN(""; "", TRUE, FILTER(CID!B799:B14794, REGEXMATCH(CID!D799:D14794, TEXTJOIN(""|"", TRUE, SPLIT(A799, "";"")))))"),"#N/A")</f>
        <v>#N/A</v>
      </c>
    </row>
    <row r="800">
      <c r="A800" s="12" t="str">
        <f>IFERROR(__xludf.DUMMYFUNCTION("TEXTJOIN("";"", TRUE, FILTER(CID!$B$2:$B$14794, CID!B800=CID!$D$2:$D$14794))"),"K050;K051;K052;K053;K054;K055;K056")</f>
        <v>K050;K051;K052;K053;K054;K055;K056</v>
      </c>
      <c r="B800" s="12" t="str">
        <f>IFERROR(__xludf.DUMMYFUNCTION("TEXTJOIN(""; "", TRUE, FILTER(CID!B800:B14794, REGEXMATCH(CID!D800:D14794, TEXTJOIN(""|"", TRUE, SPLIT(A800, "";"")))))"),"#N/A")</f>
        <v>#N/A</v>
      </c>
    </row>
    <row r="801">
      <c r="A801" s="12" t="str">
        <f>IFERROR(__xludf.DUMMYFUNCTION("TEXTJOIN("";"", TRUE, FILTER(CID!$B$2:$B$14794, CID!B801=CID!$D$2:$D$14794))"),"K060;K061;K062;K068;K069")</f>
        <v>K060;K061;K062;K068;K069</v>
      </c>
      <c r="B801" s="12" t="str">
        <f>IFERROR(__xludf.DUMMYFUNCTION("TEXTJOIN(""; "", TRUE, FILTER(CID!B801:B14794, REGEXMATCH(CID!D801:D14794, TEXTJOIN(""|"", TRUE, SPLIT(A801, "";"")))))"),"#N/A")</f>
        <v>#N/A</v>
      </c>
    </row>
    <row r="802">
      <c r="A802" s="12" t="str">
        <f>IFERROR(__xludf.DUMMYFUNCTION("TEXTJOIN("";"", TRUE, FILTER(CID!$B$2:$B$14794, CID!B802=CID!$D$2:$D$14794))"),"K070;K071;K072;K073;K074;K075;K076;K078;K079")</f>
        <v>K070;K071;K072;K073;K074;K075;K076;K078;K079</v>
      </c>
      <c r="B802" s="12" t="str">
        <f>IFERROR(__xludf.DUMMYFUNCTION("TEXTJOIN(""; "", TRUE, FILTER(CID!B802:B14794, REGEXMATCH(CID!D802:D14794, TEXTJOIN(""|"", TRUE, SPLIT(A802, "";"")))))"),"#N/A")</f>
        <v>#N/A</v>
      </c>
    </row>
    <row r="803">
      <c r="A803" s="12" t="str">
        <f>IFERROR(__xludf.DUMMYFUNCTION("TEXTJOIN("";"", TRUE, FILTER(CID!$B$2:$B$14794, CID!B803=CID!$D$2:$D$14794))"),"K080;K081;K082;K083;K088;K089")</f>
        <v>K080;K081;K082;K083;K088;K089</v>
      </c>
      <c r="B803" s="12" t="str">
        <f>IFERROR(__xludf.DUMMYFUNCTION("TEXTJOIN(""; "", TRUE, FILTER(CID!B803:B14794, REGEXMATCH(CID!D803:D14794, TEXTJOIN(""|"", TRUE, SPLIT(A803, "";"")))))"),"#N/A")</f>
        <v>#N/A</v>
      </c>
    </row>
    <row r="804">
      <c r="A804" s="12" t="str">
        <f>IFERROR(__xludf.DUMMYFUNCTION("TEXTJOIN("";"", TRUE, FILTER(CID!$B$2:$B$14794, CID!B804=CID!$D$2:$D$14794))"),"K090;K091;K092;K098;K099")</f>
        <v>K090;K091;K092;K098;K099</v>
      </c>
      <c r="B804" s="12" t="str">
        <f>IFERROR(__xludf.DUMMYFUNCTION("TEXTJOIN(""; "", TRUE, FILTER(CID!B804:B14794, REGEXMATCH(CID!D804:D14794, TEXTJOIN(""|"", TRUE, SPLIT(A804, "";"")))))"),"#N/A")</f>
        <v>#N/A</v>
      </c>
    </row>
    <row r="805">
      <c r="A805" s="12" t="str">
        <f>IFERROR(__xludf.DUMMYFUNCTION("TEXTJOIN("";"", TRUE, FILTER(CID!$B$2:$B$14794, CID!B805=CID!$D$2:$D$14794))"),"K100;K101;K102;K103;K108;K109")</f>
        <v>K100;K101;K102;K103;K108;K109</v>
      </c>
      <c r="B805" s="12" t="str">
        <f>IFERROR(__xludf.DUMMYFUNCTION("TEXTJOIN(""; "", TRUE, FILTER(CID!B805:B14794, REGEXMATCH(CID!D805:D14794, TEXTJOIN(""|"", TRUE, SPLIT(A805, "";"")))))"),"#N/A")</f>
        <v>#N/A</v>
      </c>
    </row>
    <row r="806">
      <c r="A806" s="12" t="str">
        <f>IFERROR(__xludf.DUMMYFUNCTION("TEXTJOIN("";"", TRUE, FILTER(CID!$B$2:$B$14794, CID!B806=CID!$D$2:$D$14794))"),"K110;K111;K112;K113;K114;K115;K116;K117;K118;K119")</f>
        <v>K110;K111;K112;K113;K114;K115;K116;K117;K118;K119</v>
      </c>
      <c r="B806" s="12" t="str">
        <f>IFERROR(__xludf.DUMMYFUNCTION("TEXTJOIN(""; "", TRUE, FILTER(CID!B806:B14794, REGEXMATCH(CID!D806:D14794, TEXTJOIN(""|"", TRUE, SPLIT(A806, "";"")))))"),"#N/A")</f>
        <v>#N/A</v>
      </c>
    </row>
    <row r="807">
      <c r="A807" s="12" t="str">
        <f>IFERROR(__xludf.DUMMYFUNCTION("TEXTJOIN("";"", TRUE, FILTER(CID!$B$2:$B$14794, CID!B807=CID!$D$2:$D$14794))"),"K120;K121;K122")</f>
        <v>K120;K121;K122</v>
      </c>
      <c r="B807" s="12" t="str">
        <f>IFERROR(__xludf.DUMMYFUNCTION("TEXTJOIN(""; "", TRUE, FILTER(CID!B807:B14794, REGEXMATCH(CID!D807:D14794, TEXTJOIN(""|"", TRUE, SPLIT(A807, "";"")))))"),"#N/A")</f>
        <v>#N/A</v>
      </c>
    </row>
    <row r="808">
      <c r="A808" s="12" t="str">
        <f>IFERROR(__xludf.DUMMYFUNCTION("TEXTJOIN("";"", TRUE, FILTER(CID!$B$2:$B$14794, CID!B808=CID!$D$2:$D$14794))"),"K130;K131;K132;K133;K134;K135;K136;K137")</f>
        <v>K130;K131;K132;K133;K134;K135;K136;K137</v>
      </c>
      <c r="B808" s="12" t="str">
        <f>IFERROR(__xludf.DUMMYFUNCTION("TEXTJOIN(""; "", TRUE, FILTER(CID!B808:B14794, REGEXMATCH(CID!D808:D14794, TEXTJOIN(""|"", TRUE, SPLIT(A808, "";"")))))"),"#N/A")</f>
        <v>#N/A</v>
      </c>
    </row>
    <row r="809">
      <c r="A809" s="12" t="str">
        <f>IFERROR(__xludf.DUMMYFUNCTION("TEXTJOIN("";"", TRUE, FILTER(CID!$B$2:$B$14794, CID!B809=CID!$D$2:$D$14794))"),"K140;K141;K142;K143;K144;K145;K146;K148;K149")</f>
        <v>K140;K141;K142;K143;K144;K145;K146;K148;K149</v>
      </c>
      <c r="B809" s="12" t="str">
        <f>IFERROR(__xludf.DUMMYFUNCTION("TEXTJOIN(""; "", TRUE, FILTER(CID!B809:B14794, REGEXMATCH(CID!D809:D14794, TEXTJOIN(""|"", TRUE, SPLIT(A809, "";"")))))"),"#N/A")</f>
        <v>#N/A</v>
      </c>
    </row>
    <row r="810">
      <c r="A810" s="12" t="str">
        <f>IFERROR(__xludf.DUMMYFUNCTION("TEXTJOIN("";"", TRUE, FILTER(CID!$B$2:$B$14794, CID!B810=CID!$D$2:$D$14794))"),"K20X")</f>
        <v>K20X</v>
      </c>
      <c r="B810" s="12" t="str">
        <f>IFERROR(__xludf.DUMMYFUNCTION("TEXTJOIN(""; "", TRUE, FILTER(CID!B810:B14794, REGEXMATCH(CID!D810:D14794, TEXTJOIN(""|"", TRUE, SPLIT(A810, "";"")))))"),"#N/A")</f>
        <v>#N/A</v>
      </c>
    </row>
    <row r="811">
      <c r="A811" s="12" t="str">
        <f>IFERROR(__xludf.DUMMYFUNCTION("TEXTJOIN("";"", TRUE, FILTER(CID!$B$2:$B$14794, CID!B811=CID!$D$2:$D$14794))"),"K210;K219")</f>
        <v>K210;K219</v>
      </c>
      <c r="B811" s="12" t="str">
        <f>IFERROR(__xludf.DUMMYFUNCTION("TEXTJOIN(""; "", TRUE, FILTER(CID!B811:B14794, REGEXMATCH(CID!D811:D14794, TEXTJOIN(""|"", TRUE, SPLIT(A811, "";"")))))"),"#N/A")</f>
        <v>#N/A</v>
      </c>
    </row>
    <row r="812">
      <c r="A812" s="12" t="str">
        <f>IFERROR(__xludf.DUMMYFUNCTION("TEXTJOIN("";"", TRUE, FILTER(CID!$B$2:$B$14794, CID!B812=CID!$D$2:$D$14794))"),"K220;K221;K222;K223;K224;K225;K226;K227;K228;K229")</f>
        <v>K220;K221;K222;K223;K224;K225;K226;K227;K228;K229</v>
      </c>
      <c r="B812" s="12" t="str">
        <f>IFERROR(__xludf.DUMMYFUNCTION("TEXTJOIN(""; "", TRUE, FILTER(CID!B812:B14794, REGEXMATCH(CID!D812:D14794, TEXTJOIN(""|"", TRUE, SPLIT(A812, "";"")))))"),"#N/A")</f>
        <v>#N/A</v>
      </c>
    </row>
    <row r="813">
      <c r="A813" s="12" t="str">
        <f>IFERROR(__xludf.DUMMYFUNCTION("TEXTJOIN("";"", TRUE, FILTER(CID!$B$2:$B$14794, CID!B813=CID!$D$2:$D$14794))"),"K230;K231;K238")</f>
        <v>K230;K231;K238</v>
      </c>
      <c r="B813" s="12" t="str">
        <f>IFERROR(__xludf.DUMMYFUNCTION("TEXTJOIN(""; "", TRUE, FILTER(CID!B813:B14794, REGEXMATCH(CID!D813:D14794, TEXTJOIN(""|"", TRUE, SPLIT(A813, "";"")))))"),"#N/A")</f>
        <v>#N/A</v>
      </c>
    </row>
    <row r="814">
      <c r="A814" s="12" t="str">
        <f>IFERROR(__xludf.DUMMYFUNCTION("TEXTJOIN("";"", TRUE, FILTER(CID!$B$2:$B$14794, CID!B814=CID!$D$2:$D$14794))"),"K250;K251;K252;K253;K254;K255;K256;K257;K259")</f>
        <v>K250;K251;K252;K253;K254;K255;K256;K257;K259</v>
      </c>
      <c r="B814" s="12" t="str">
        <f>IFERROR(__xludf.DUMMYFUNCTION("TEXTJOIN(""; "", TRUE, FILTER(CID!B814:B14794, REGEXMATCH(CID!D814:D14794, TEXTJOIN(""|"", TRUE, SPLIT(A814, "";"")))))"),"#N/A")</f>
        <v>#N/A</v>
      </c>
    </row>
    <row r="815">
      <c r="A815" s="12" t="str">
        <f>IFERROR(__xludf.DUMMYFUNCTION("TEXTJOIN("";"", TRUE, FILTER(CID!$B$2:$B$14794, CID!B815=CID!$D$2:$D$14794))"),"K260;K261;K262;K263;K264;K265;K266;K267;K269")</f>
        <v>K260;K261;K262;K263;K264;K265;K266;K267;K269</v>
      </c>
      <c r="B815" s="12" t="str">
        <f>IFERROR(__xludf.DUMMYFUNCTION("TEXTJOIN(""; "", TRUE, FILTER(CID!B815:B14794, REGEXMATCH(CID!D815:D14794, TEXTJOIN(""|"", TRUE, SPLIT(A815, "";"")))))"),"#N/A")</f>
        <v>#N/A</v>
      </c>
    </row>
    <row r="816">
      <c r="A816" s="12" t="str">
        <f>IFERROR(__xludf.DUMMYFUNCTION("TEXTJOIN("";"", TRUE, FILTER(CID!$B$2:$B$14794, CID!B816=CID!$D$2:$D$14794))"),"K270;K271;K272;K273;K274;K275;K276;K277;K279")</f>
        <v>K270;K271;K272;K273;K274;K275;K276;K277;K279</v>
      </c>
      <c r="B816" s="12" t="str">
        <f>IFERROR(__xludf.DUMMYFUNCTION("TEXTJOIN(""; "", TRUE, FILTER(CID!B816:B14794, REGEXMATCH(CID!D816:D14794, TEXTJOIN(""|"", TRUE, SPLIT(A816, "";"")))))"),"#N/A")</f>
        <v>#N/A</v>
      </c>
    </row>
    <row r="817">
      <c r="A817" s="12" t="str">
        <f>IFERROR(__xludf.DUMMYFUNCTION("TEXTJOIN("";"", TRUE, FILTER(CID!$B$2:$B$14794, CID!B817=CID!$D$2:$D$14794))"),"K280;K281;K282;K283;K284;K285;K286;K287;K289")</f>
        <v>K280;K281;K282;K283;K284;K285;K286;K287;K289</v>
      </c>
      <c r="B817" s="12" t="str">
        <f>IFERROR(__xludf.DUMMYFUNCTION("TEXTJOIN(""; "", TRUE, FILTER(CID!B817:B14794, REGEXMATCH(CID!D817:D14794, TEXTJOIN(""|"", TRUE, SPLIT(A817, "";"")))))"),"#N/A")</f>
        <v>#N/A</v>
      </c>
    </row>
    <row r="818">
      <c r="A818" s="12" t="str">
        <f>IFERROR(__xludf.DUMMYFUNCTION("TEXTJOIN("";"", TRUE, FILTER(CID!$B$2:$B$14794, CID!B818=CID!$D$2:$D$14794))"),"K290;K291;K292;K293;K294;K295;K296;K297;K298;K299")</f>
        <v>K290;K291;K292;K293;K294;K295;K296;K297;K298;K299</v>
      </c>
      <c r="B818" s="12" t="str">
        <f>IFERROR(__xludf.DUMMYFUNCTION("TEXTJOIN(""; "", TRUE, FILTER(CID!B818:B14794, REGEXMATCH(CID!D818:D14794, TEXTJOIN(""|"", TRUE, SPLIT(A818, "";"")))))"),"#N/A")</f>
        <v>#N/A</v>
      </c>
    </row>
    <row r="819">
      <c r="A819" s="12" t="str">
        <f>IFERROR(__xludf.DUMMYFUNCTION("TEXTJOIN("";"", TRUE, FILTER(CID!$B$2:$B$14794, CID!B819=CID!$D$2:$D$14794))"),"K30X")</f>
        <v>K30X</v>
      </c>
      <c r="B819" s="12" t="str">
        <f>IFERROR(__xludf.DUMMYFUNCTION("TEXTJOIN(""; "", TRUE, FILTER(CID!B819:B14794, REGEXMATCH(CID!D819:D14794, TEXTJOIN(""|"", TRUE, SPLIT(A819, "";"")))))"),"#N/A")</f>
        <v>#N/A</v>
      </c>
    </row>
    <row r="820">
      <c r="A820" s="12" t="str">
        <f>IFERROR(__xludf.DUMMYFUNCTION("TEXTJOIN("";"", TRUE, FILTER(CID!$B$2:$B$14794, CID!B820=CID!$D$2:$D$14794))"),"K310;K311;K312;K313;K314;K315;K316;K317;K318;K319")</f>
        <v>K310;K311;K312;K313;K314;K315;K316;K317;K318;K319</v>
      </c>
      <c r="B820" s="12" t="str">
        <f>IFERROR(__xludf.DUMMYFUNCTION("TEXTJOIN(""; "", TRUE, FILTER(CID!B820:B14794, REGEXMATCH(CID!D820:D14794, TEXTJOIN(""|"", TRUE, SPLIT(A820, "";"")))))"),"#N/A")</f>
        <v>#N/A</v>
      </c>
    </row>
    <row r="821">
      <c r="A821" s="12" t="str">
        <f>IFERROR(__xludf.DUMMYFUNCTION("TEXTJOIN("";"", TRUE, FILTER(CID!$B$2:$B$14794, CID!B821=CID!$D$2:$D$14794))"),"K350;K351;K359")</f>
        <v>K350;K351;K359</v>
      </c>
      <c r="B821" s="12" t="str">
        <f>IFERROR(__xludf.DUMMYFUNCTION("TEXTJOIN(""; "", TRUE, FILTER(CID!B821:B14794, REGEXMATCH(CID!D821:D14794, TEXTJOIN(""|"", TRUE, SPLIT(A821, "";"")))))"),"#N/A")</f>
        <v>#N/A</v>
      </c>
    </row>
    <row r="822">
      <c r="A822" s="12" t="str">
        <f>IFERROR(__xludf.DUMMYFUNCTION("TEXTJOIN("";"", TRUE, FILTER(CID!$B$2:$B$14794, CID!B822=CID!$D$2:$D$14794))"),"K36X")</f>
        <v>K36X</v>
      </c>
      <c r="B822" s="12" t="str">
        <f>IFERROR(__xludf.DUMMYFUNCTION("TEXTJOIN(""; "", TRUE, FILTER(CID!B822:B14794, REGEXMATCH(CID!D822:D14794, TEXTJOIN(""|"", TRUE, SPLIT(A822, "";"")))))"),"#N/A")</f>
        <v>#N/A</v>
      </c>
    </row>
    <row r="823">
      <c r="A823" s="12" t="str">
        <f>IFERROR(__xludf.DUMMYFUNCTION("TEXTJOIN("";"", TRUE, FILTER(CID!$B$2:$B$14794, CID!B823=CID!$D$2:$D$14794))"),"K37X")</f>
        <v>K37X</v>
      </c>
      <c r="B823" s="12" t="str">
        <f>IFERROR(__xludf.DUMMYFUNCTION("TEXTJOIN(""; "", TRUE, FILTER(CID!B823:B14794, REGEXMATCH(CID!D823:D14794, TEXTJOIN(""|"", TRUE, SPLIT(A823, "";"")))))"),"#N/A")</f>
        <v>#N/A</v>
      </c>
    </row>
    <row r="824">
      <c r="A824" s="12" t="str">
        <f>IFERROR(__xludf.DUMMYFUNCTION("TEXTJOIN("";"", TRUE, FILTER(CID!$B$2:$B$14794, CID!B824=CID!$D$2:$D$14794))"),"K380;K381;K382;K383;K388;K389")</f>
        <v>K380;K381;K382;K383;K388;K389</v>
      </c>
      <c r="B824" s="12" t="str">
        <f>IFERROR(__xludf.DUMMYFUNCTION("TEXTJOIN(""; "", TRUE, FILTER(CID!B824:B14794, REGEXMATCH(CID!D824:D14794, TEXTJOIN(""|"", TRUE, SPLIT(A824, "";"")))))"),"#N/A")</f>
        <v>#N/A</v>
      </c>
    </row>
    <row r="825">
      <c r="A825" s="12" t="str">
        <f>IFERROR(__xludf.DUMMYFUNCTION("TEXTJOIN("";"", TRUE, FILTER(CID!$B$2:$B$14794, CID!B825=CID!$D$2:$D$14794))"),"K400;K401;K402;K403;K404;K409")</f>
        <v>K400;K401;K402;K403;K404;K409</v>
      </c>
      <c r="B825" s="12" t="str">
        <f>IFERROR(__xludf.DUMMYFUNCTION("TEXTJOIN(""; "", TRUE, FILTER(CID!B825:B14794, REGEXMATCH(CID!D825:D14794, TEXTJOIN(""|"", TRUE, SPLIT(A825, "";"")))))"),"#N/A")</f>
        <v>#N/A</v>
      </c>
    </row>
    <row r="826">
      <c r="A826" s="12" t="str">
        <f>IFERROR(__xludf.DUMMYFUNCTION("TEXTJOIN("";"", TRUE, FILTER(CID!$B$2:$B$14794, CID!B826=CID!$D$2:$D$14794))"),"K410;K411;K412;K413;K414;K419")</f>
        <v>K410;K411;K412;K413;K414;K419</v>
      </c>
      <c r="B826" s="12" t="str">
        <f>IFERROR(__xludf.DUMMYFUNCTION("TEXTJOIN(""; "", TRUE, FILTER(CID!B826:B14794, REGEXMATCH(CID!D826:D14794, TEXTJOIN(""|"", TRUE, SPLIT(A826, "";"")))))"),"#N/A")</f>
        <v>#N/A</v>
      </c>
    </row>
    <row r="827">
      <c r="A827" s="12" t="str">
        <f>IFERROR(__xludf.DUMMYFUNCTION("TEXTJOIN("";"", TRUE, FILTER(CID!$B$2:$B$14794, CID!B827=CID!$D$2:$D$14794))"),"K420;K421;K429")</f>
        <v>K420;K421;K429</v>
      </c>
      <c r="B827" s="12" t="str">
        <f>IFERROR(__xludf.DUMMYFUNCTION("TEXTJOIN(""; "", TRUE, FILTER(CID!B827:B14794, REGEXMATCH(CID!D827:D14794, TEXTJOIN(""|"", TRUE, SPLIT(A827, "";"")))))"),"#N/A")</f>
        <v>#N/A</v>
      </c>
    </row>
    <row r="828">
      <c r="A828" s="12" t="str">
        <f>IFERROR(__xludf.DUMMYFUNCTION("TEXTJOIN("";"", TRUE, FILTER(CID!$B$2:$B$14794, CID!B828=CID!$D$2:$D$14794))"),"K430;K431;K439")</f>
        <v>K430;K431;K439</v>
      </c>
      <c r="B828" s="12" t="str">
        <f>IFERROR(__xludf.DUMMYFUNCTION("TEXTJOIN(""; "", TRUE, FILTER(CID!B828:B14794, REGEXMATCH(CID!D828:D14794, TEXTJOIN(""|"", TRUE, SPLIT(A828, "";"")))))"),"#N/A")</f>
        <v>#N/A</v>
      </c>
    </row>
    <row r="829">
      <c r="A829" s="12" t="str">
        <f>IFERROR(__xludf.DUMMYFUNCTION("TEXTJOIN("";"", TRUE, FILTER(CID!$B$2:$B$14794, CID!B829=CID!$D$2:$D$14794))"),"K440;K441;K449")</f>
        <v>K440;K441;K449</v>
      </c>
      <c r="B829" s="12" t="str">
        <f>IFERROR(__xludf.DUMMYFUNCTION("TEXTJOIN(""; "", TRUE, FILTER(CID!B829:B14794, REGEXMATCH(CID!D829:D14794, TEXTJOIN(""|"", TRUE, SPLIT(A829, "";"")))))"),"#N/A")</f>
        <v>#N/A</v>
      </c>
    </row>
    <row r="830">
      <c r="A830" s="12" t="str">
        <f>IFERROR(__xludf.DUMMYFUNCTION("TEXTJOIN("";"", TRUE, FILTER(CID!$B$2:$B$14794, CID!B830=CID!$D$2:$D$14794))"),"K450;K451;K458")</f>
        <v>K450;K451;K458</v>
      </c>
      <c r="B830" s="12" t="str">
        <f>IFERROR(__xludf.DUMMYFUNCTION("TEXTJOIN(""; "", TRUE, FILTER(CID!B830:B14794, REGEXMATCH(CID!D830:D14794, TEXTJOIN(""|"", TRUE, SPLIT(A830, "";"")))))"),"#N/A")</f>
        <v>#N/A</v>
      </c>
    </row>
    <row r="831">
      <c r="A831" s="12" t="str">
        <f>IFERROR(__xludf.DUMMYFUNCTION("TEXTJOIN("";"", TRUE, FILTER(CID!$B$2:$B$14794, CID!B831=CID!$D$2:$D$14794))"),"K460;K461;K469")</f>
        <v>K460;K461;K469</v>
      </c>
      <c r="B831" s="12" t="str">
        <f>IFERROR(__xludf.DUMMYFUNCTION("TEXTJOIN(""; "", TRUE, FILTER(CID!B831:B14794, REGEXMATCH(CID!D831:D14794, TEXTJOIN(""|"", TRUE, SPLIT(A831, "";"")))))"),"#N/A")</f>
        <v>#N/A</v>
      </c>
    </row>
    <row r="832">
      <c r="A832" s="12" t="str">
        <f>IFERROR(__xludf.DUMMYFUNCTION("TEXTJOIN("";"", TRUE, FILTER(CID!$B$2:$B$14794, CID!B832=CID!$D$2:$D$14794))"),"K500;K501;K508;K509")</f>
        <v>K500;K501;K508;K509</v>
      </c>
      <c r="B832" s="12" t="str">
        <f>IFERROR(__xludf.DUMMYFUNCTION("TEXTJOIN(""; "", TRUE, FILTER(CID!B832:B14794, REGEXMATCH(CID!D832:D14794, TEXTJOIN(""|"", TRUE, SPLIT(A832, "";"")))))"),"#N/A")</f>
        <v>#N/A</v>
      </c>
    </row>
    <row r="833">
      <c r="A833" s="12" t="str">
        <f>IFERROR(__xludf.DUMMYFUNCTION("TEXTJOIN("";"", TRUE, FILTER(CID!$B$2:$B$14794, CID!B833=CID!$D$2:$D$14794))"),"K510;K511;K512;K513;K514;K515;K518;K519")</f>
        <v>K510;K511;K512;K513;K514;K515;K518;K519</v>
      </c>
      <c r="B833" s="12" t="str">
        <f>IFERROR(__xludf.DUMMYFUNCTION("TEXTJOIN(""; "", TRUE, FILTER(CID!B833:B14794, REGEXMATCH(CID!D833:D14794, TEXTJOIN(""|"", TRUE, SPLIT(A833, "";"")))))"),"#N/A")</f>
        <v>#N/A</v>
      </c>
    </row>
    <row r="834">
      <c r="A834" s="12" t="str">
        <f>IFERROR(__xludf.DUMMYFUNCTION("TEXTJOIN("";"", TRUE, FILTER(CID!$B$2:$B$14794, CID!B834=CID!$D$2:$D$14794))"),"K520;K521;K522;K528;K529")</f>
        <v>K520;K521;K522;K528;K529</v>
      </c>
      <c r="B834" s="12" t="str">
        <f>IFERROR(__xludf.DUMMYFUNCTION("TEXTJOIN(""; "", TRUE, FILTER(CID!B834:B14794, REGEXMATCH(CID!D834:D14794, TEXTJOIN(""|"", TRUE, SPLIT(A834, "";"")))))"),"#N/A")</f>
        <v>#N/A</v>
      </c>
    </row>
    <row r="835">
      <c r="A835" s="12" t="str">
        <f>IFERROR(__xludf.DUMMYFUNCTION("TEXTJOIN("";"", TRUE, FILTER(CID!$B$2:$B$14794, CID!B835=CID!$D$2:$D$14794))"),"K550;K551;K552;K558;K559")</f>
        <v>K550;K551;K552;K558;K559</v>
      </c>
      <c r="B835" s="12" t="str">
        <f>IFERROR(__xludf.DUMMYFUNCTION("TEXTJOIN(""; "", TRUE, FILTER(CID!B835:B14794, REGEXMATCH(CID!D835:D14794, TEXTJOIN(""|"", TRUE, SPLIT(A835, "";"")))))"),"#N/A")</f>
        <v>#N/A</v>
      </c>
    </row>
    <row r="836">
      <c r="A836" s="12" t="str">
        <f>IFERROR(__xludf.DUMMYFUNCTION("TEXTJOIN("";"", TRUE, FILTER(CID!$B$2:$B$14794, CID!B836=CID!$D$2:$D$14794))"),"K560;K561;K562;K563;K564;K565;K566;K567")</f>
        <v>K560;K561;K562;K563;K564;K565;K566;K567</v>
      </c>
      <c r="B836" s="12" t="str">
        <f>IFERROR(__xludf.DUMMYFUNCTION("TEXTJOIN(""; "", TRUE, FILTER(CID!B836:B14794, REGEXMATCH(CID!D836:D14794, TEXTJOIN(""|"", TRUE, SPLIT(A836, "";"")))))"),"#N/A")</f>
        <v>#N/A</v>
      </c>
    </row>
    <row r="837">
      <c r="A837" s="12" t="str">
        <f>IFERROR(__xludf.DUMMYFUNCTION("TEXTJOIN("";"", TRUE, FILTER(CID!$B$2:$B$14794, CID!B837=CID!$D$2:$D$14794))"),"K570;K571;K572;K573;K574;K575;K578;K579")</f>
        <v>K570;K571;K572;K573;K574;K575;K578;K579</v>
      </c>
      <c r="B837" s="12" t="str">
        <f>IFERROR(__xludf.DUMMYFUNCTION("TEXTJOIN(""; "", TRUE, FILTER(CID!B837:B14794, REGEXMATCH(CID!D837:D14794, TEXTJOIN(""|"", TRUE, SPLIT(A837, "";"")))))"),"#N/A")</f>
        <v>#N/A</v>
      </c>
    </row>
    <row r="838">
      <c r="A838" s="12" t="str">
        <f>IFERROR(__xludf.DUMMYFUNCTION("TEXTJOIN("";"", TRUE, FILTER(CID!$B$2:$B$14794, CID!B838=CID!$D$2:$D$14794))"),"K580;K589")</f>
        <v>K580;K589</v>
      </c>
      <c r="B838" s="12" t="str">
        <f>IFERROR(__xludf.DUMMYFUNCTION("TEXTJOIN(""; "", TRUE, FILTER(CID!B838:B14794, REGEXMATCH(CID!D838:D14794, TEXTJOIN(""|"", TRUE, SPLIT(A838, "";"")))))"),"#N/A")</f>
        <v>#N/A</v>
      </c>
    </row>
    <row r="839">
      <c r="A839" s="12" t="str">
        <f>IFERROR(__xludf.DUMMYFUNCTION("TEXTJOIN("";"", TRUE, FILTER(CID!$B$2:$B$14794, CID!B839=CID!$D$2:$D$14794))"),"K590;K591;K592;K593;K594;K598;K599")</f>
        <v>K590;K591;K592;K593;K594;K598;K599</v>
      </c>
      <c r="B839" s="12" t="str">
        <f>IFERROR(__xludf.DUMMYFUNCTION("TEXTJOIN(""; "", TRUE, FILTER(CID!B839:B14794, REGEXMATCH(CID!D839:D14794, TEXTJOIN(""|"", TRUE, SPLIT(A839, "";"")))))"),"#N/A")</f>
        <v>#N/A</v>
      </c>
    </row>
    <row r="840">
      <c r="A840" s="12" t="str">
        <f>IFERROR(__xludf.DUMMYFUNCTION("TEXTJOIN("";"", TRUE, FILTER(CID!$B$2:$B$14794, CID!B840=CID!$D$2:$D$14794))"),"K600;K601;K602;K603;K604;K605")</f>
        <v>K600;K601;K602;K603;K604;K605</v>
      </c>
      <c r="B840" s="12" t="str">
        <f>IFERROR(__xludf.DUMMYFUNCTION("TEXTJOIN(""; "", TRUE, FILTER(CID!B840:B14794, REGEXMATCH(CID!D840:D14794, TEXTJOIN(""|"", TRUE, SPLIT(A840, "";"")))))"),"#N/A")</f>
        <v>#N/A</v>
      </c>
    </row>
    <row r="841">
      <c r="A841" s="12" t="str">
        <f>IFERROR(__xludf.DUMMYFUNCTION("TEXTJOIN("";"", TRUE, FILTER(CID!$B$2:$B$14794, CID!B841=CID!$D$2:$D$14794))"),"K610;K611;K612;K613;K614")</f>
        <v>K610;K611;K612;K613;K614</v>
      </c>
      <c r="B841" s="12" t="str">
        <f>IFERROR(__xludf.DUMMYFUNCTION("TEXTJOIN(""; "", TRUE, FILTER(CID!B841:B14794, REGEXMATCH(CID!D841:D14794, TEXTJOIN(""|"", TRUE, SPLIT(A841, "";"")))))"),"#N/A")</f>
        <v>#N/A</v>
      </c>
    </row>
    <row r="842">
      <c r="A842" s="12" t="str">
        <f>IFERROR(__xludf.DUMMYFUNCTION("TEXTJOIN("";"", TRUE, FILTER(CID!$B$2:$B$14794, CID!B842=CID!$D$2:$D$14794))"),"K620;K621;K622;K623;K624;K625;K626;K627;K628;K629")</f>
        <v>K620;K621;K622;K623;K624;K625;K626;K627;K628;K629</v>
      </c>
      <c r="B842" s="12" t="str">
        <f>IFERROR(__xludf.DUMMYFUNCTION("TEXTJOIN(""; "", TRUE, FILTER(CID!B842:B14794, REGEXMATCH(CID!D842:D14794, TEXTJOIN(""|"", TRUE, SPLIT(A842, "";"")))))"),"#N/A")</f>
        <v>#N/A</v>
      </c>
    </row>
    <row r="843">
      <c r="A843" s="12" t="str">
        <f>IFERROR(__xludf.DUMMYFUNCTION("TEXTJOIN("";"", TRUE, FILTER(CID!$B$2:$B$14794, CID!B843=CID!$D$2:$D$14794))"),"K630;K631;K632;K633;K634;K635;K638;K639")</f>
        <v>K630;K631;K632;K633;K634;K635;K638;K639</v>
      </c>
      <c r="B843" s="12" t="str">
        <f>IFERROR(__xludf.DUMMYFUNCTION("TEXTJOIN(""; "", TRUE, FILTER(CID!B843:B14794, REGEXMATCH(CID!D843:D14794, TEXTJOIN(""|"", TRUE, SPLIT(A843, "";"")))))"),"#N/A")</f>
        <v>#N/A</v>
      </c>
    </row>
    <row r="844">
      <c r="A844" s="12" t="str">
        <f>IFERROR(__xludf.DUMMYFUNCTION("TEXTJOIN("";"", TRUE, FILTER(CID!$B$2:$B$14794, CID!B844=CID!$D$2:$D$14794))"),"K650;K658;K659")</f>
        <v>K650;K658;K659</v>
      </c>
      <c r="B844" s="12" t="str">
        <f>IFERROR(__xludf.DUMMYFUNCTION("TEXTJOIN(""; "", TRUE, FILTER(CID!B844:B14794, REGEXMATCH(CID!D844:D14794, TEXTJOIN(""|"", TRUE, SPLIT(A844, "";"")))))"),"#N/A")</f>
        <v>#N/A</v>
      </c>
    </row>
    <row r="845">
      <c r="A845" s="12" t="str">
        <f>IFERROR(__xludf.DUMMYFUNCTION("TEXTJOIN("";"", TRUE, FILTER(CID!$B$2:$B$14794, CID!B845=CID!$D$2:$D$14794))"),"K660;K661;K668;K669")</f>
        <v>K660;K661;K668;K669</v>
      </c>
      <c r="B845" s="12" t="str">
        <f>IFERROR(__xludf.DUMMYFUNCTION("TEXTJOIN(""; "", TRUE, FILTER(CID!B845:B14794, REGEXMATCH(CID!D845:D14794, TEXTJOIN(""|"", TRUE, SPLIT(A845, "";"")))))"),"#N/A")</f>
        <v>#N/A</v>
      </c>
    </row>
    <row r="846">
      <c r="A846" s="12" t="str">
        <f>IFERROR(__xludf.DUMMYFUNCTION("TEXTJOIN("";"", TRUE, FILTER(CID!$B$2:$B$14794, CID!B846=CID!$D$2:$D$14794))"),"K670;K671;K672;K673;K678")</f>
        <v>K670;K671;K672;K673;K678</v>
      </c>
      <c r="B846" s="12" t="str">
        <f>IFERROR(__xludf.DUMMYFUNCTION("TEXTJOIN(""; "", TRUE, FILTER(CID!B846:B14794, REGEXMATCH(CID!D846:D14794, TEXTJOIN(""|"", TRUE, SPLIT(A846, "";"")))))"),"#N/A")</f>
        <v>#N/A</v>
      </c>
    </row>
    <row r="847">
      <c r="A847" s="12" t="str">
        <f>IFERROR(__xludf.DUMMYFUNCTION("TEXTJOIN("";"", TRUE, FILTER(CID!$B$2:$B$14794, CID!B847=CID!$D$2:$D$14794))"),"K700;K701;K702;K703;K704;K709")</f>
        <v>K700;K701;K702;K703;K704;K709</v>
      </c>
      <c r="B847" s="12" t="str">
        <f>IFERROR(__xludf.DUMMYFUNCTION("TEXTJOIN(""; "", TRUE, FILTER(CID!B847:B14794, REGEXMATCH(CID!D847:D14794, TEXTJOIN(""|"", TRUE, SPLIT(A847, "";"")))))"),"#N/A")</f>
        <v>#N/A</v>
      </c>
    </row>
    <row r="848">
      <c r="A848" s="12" t="str">
        <f>IFERROR(__xludf.DUMMYFUNCTION("TEXTJOIN("";"", TRUE, FILTER(CID!$B$2:$B$14794, CID!B848=CID!$D$2:$D$14794))"),"K710;K711;K712;K713;K714;K715;K716;K717;K718;K719")</f>
        <v>K710;K711;K712;K713;K714;K715;K716;K717;K718;K719</v>
      </c>
      <c r="B848" s="12" t="str">
        <f>IFERROR(__xludf.DUMMYFUNCTION("TEXTJOIN(""; "", TRUE, FILTER(CID!B848:B14794, REGEXMATCH(CID!D848:D14794, TEXTJOIN(""|"", TRUE, SPLIT(A848, "";"")))))"),"#N/A")</f>
        <v>#N/A</v>
      </c>
    </row>
    <row r="849">
      <c r="A849" s="12" t="str">
        <f>IFERROR(__xludf.DUMMYFUNCTION("TEXTJOIN("";"", TRUE, FILTER(CID!$B$2:$B$14794, CID!B849=CID!$D$2:$D$14794))"),"K720;K721;K729")</f>
        <v>K720;K721;K729</v>
      </c>
      <c r="B849" s="12" t="str">
        <f>IFERROR(__xludf.DUMMYFUNCTION("TEXTJOIN(""; "", TRUE, FILTER(CID!B849:B14794, REGEXMATCH(CID!D849:D14794, TEXTJOIN(""|"", TRUE, SPLIT(A849, "";"")))))"),"#N/A")</f>
        <v>#N/A</v>
      </c>
    </row>
    <row r="850">
      <c r="A850" s="12" t="str">
        <f>IFERROR(__xludf.DUMMYFUNCTION("TEXTJOIN("";"", TRUE, FILTER(CID!$B$2:$B$14794, CID!B850=CID!$D$2:$D$14794))"),"K730;K731;K732;K738;K739")</f>
        <v>K730;K731;K732;K738;K739</v>
      </c>
      <c r="B850" s="12" t="str">
        <f>IFERROR(__xludf.DUMMYFUNCTION("TEXTJOIN(""; "", TRUE, FILTER(CID!B850:B14794, REGEXMATCH(CID!D850:D14794, TEXTJOIN(""|"", TRUE, SPLIT(A850, "";"")))))"),"#N/A")</f>
        <v>#N/A</v>
      </c>
    </row>
    <row r="851">
      <c r="A851" s="12" t="str">
        <f>IFERROR(__xludf.DUMMYFUNCTION("TEXTJOIN("";"", TRUE, FILTER(CID!$B$2:$B$14794, CID!B851=CID!$D$2:$D$14794))"),"K740;K741;K742;K743;K744;K745;K746")</f>
        <v>K740;K741;K742;K743;K744;K745;K746</v>
      </c>
      <c r="B851" s="12" t="str">
        <f>IFERROR(__xludf.DUMMYFUNCTION("TEXTJOIN(""; "", TRUE, FILTER(CID!B851:B14794, REGEXMATCH(CID!D851:D14794, TEXTJOIN(""|"", TRUE, SPLIT(A851, "";"")))))"),"#N/A")</f>
        <v>#N/A</v>
      </c>
    </row>
    <row r="852">
      <c r="A852" s="12" t="str">
        <f>IFERROR(__xludf.DUMMYFUNCTION("TEXTJOIN("";"", TRUE, FILTER(CID!$B$2:$B$14794, CID!B852=CID!$D$2:$D$14794))"),"K750;K751;K752;K753;K754;K758;K759")</f>
        <v>K750;K751;K752;K753;K754;K758;K759</v>
      </c>
      <c r="B852" s="12" t="str">
        <f>IFERROR(__xludf.DUMMYFUNCTION("TEXTJOIN(""; "", TRUE, FILTER(CID!B852:B14794, REGEXMATCH(CID!D852:D14794, TEXTJOIN(""|"", TRUE, SPLIT(A852, "";"")))))"),"#N/A")</f>
        <v>#N/A</v>
      </c>
    </row>
    <row r="853">
      <c r="A853" s="12" t="str">
        <f>IFERROR(__xludf.DUMMYFUNCTION("TEXTJOIN("";"", TRUE, FILTER(CID!$B$2:$B$14794, CID!B853=CID!$D$2:$D$14794))"),"K760;K761;K762;K763;K764;K765;K766;K767;K768;K769")</f>
        <v>K760;K761;K762;K763;K764;K765;K766;K767;K768;K769</v>
      </c>
      <c r="B853" s="12" t="str">
        <f>IFERROR(__xludf.DUMMYFUNCTION("TEXTJOIN(""; "", TRUE, FILTER(CID!B853:B14794, REGEXMATCH(CID!D853:D14794, TEXTJOIN(""|"", TRUE, SPLIT(A853, "";"")))))"),"#N/A")</f>
        <v>#N/A</v>
      </c>
    </row>
    <row r="854">
      <c r="A854" s="12" t="str">
        <f>IFERROR(__xludf.DUMMYFUNCTION("TEXTJOIN("";"", TRUE, FILTER(CID!$B$2:$B$14794, CID!B854=CID!$D$2:$D$14794))"),"K770;K778")</f>
        <v>K770;K778</v>
      </c>
      <c r="B854" s="12" t="str">
        <f>IFERROR(__xludf.DUMMYFUNCTION("TEXTJOIN(""; "", TRUE, FILTER(CID!B854:B14794, REGEXMATCH(CID!D854:D14794, TEXTJOIN(""|"", TRUE, SPLIT(A854, "";"")))))"),"#N/A")</f>
        <v>#N/A</v>
      </c>
    </row>
    <row r="855">
      <c r="A855" s="12" t="str">
        <f>IFERROR(__xludf.DUMMYFUNCTION("TEXTJOIN("";"", TRUE, FILTER(CID!$B$2:$B$14794, CID!B855=CID!$D$2:$D$14794))"),"K800;K801;K802;K803;K804;K805;K808")</f>
        <v>K800;K801;K802;K803;K804;K805;K808</v>
      </c>
      <c r="B855" s="12" t="str">
        <f>IFERROR(__xludf.DUMMYFUNCTION("TEXTJOIN(""; "", TRUE, FILTER(CID!B855:B14794, REGEXMATCH(CID!D855:D14794, TEXTJOIN(""|"", TRUE, SPLIT(A855, "";"")))))"),"#N/A")</f>
        <v>#N/A</v>
      </c>
    </row>
    <row r="856">
      <c r="A856" s="12" t="str">
        <f>IFERROR(__xludf.DUMMYFUNCTION("TEXTJOIN("";"", TRUE, FILTER(CID!$B$2:$B$14794, CID!B856=CID!$D$2:$D$14794))"),"K810;K811;K818;K819")</f>
        <v>K810;K811;K818;K819</v>
      </c>
      <c r="B856" s="12" t="str">
        <f>IFERROR(__xludf.DUMMYFUNCTION("TEXTJOIN(""; "", TRUE, FILTER(CID!B856:B14794, REGEXMATCH(CID!D856:D14794, TEXTJOIN(""|"", TRUE, SPLIT(A856, "";"")))))"),"#N/A")</f>
        <v>#N/A</v>
      </c>
    </row>
    <row r="857">
      <c r="A857" s="12" t="str">
        <f>IFERROR(__xludf.DUMMYFUNCTION("TEXTJOIN("";"", TRUE, FILTER(CID!$B$2:$B$14794, CID!B857=CID!$D$2:$D$14794))"),"K820;K821;K822;K823;K824;K828;K829")</f>
        <v>K820;K821;K822;K823;K824;K828;K829</v>
      </c>
      <c r="B857" s="12" t="str">
        <f>IFERROR(__xludf.DUMMYFUNCTION("TEXTJOIN(""; "", TRUE, FILTER(CID!B857:B14794, REGEXMATCH(CID!D857:D14794, TEXTJOIN(""|"", TRUE, SPLIT(A857, "";"")))))"),"#N/A")</f>
        <v>#N/A</v>
      </c>
    </row>
    <row r="858">
      <c r="A858" s="12" t="str">
        <f>IFERROR(__xludf.DUMMYFUNCTION("TEXTJOIN("";"", TRUE, FILTER(CID!$B$2:$B$14794, CID!B858=CID!$D$2:$D$14794))"),"K830;K831;K832;K833;K834;K835;K838;K839")</f>
        <v>K830;K831;K832;K833;K834;K835;K838;K839</v>
      </c>
      <c r="B858" s="12" t="str">
        <f>IFERROR(__xludf.DUMMYFUNCTION("TEXTJOIN(""; "", TRUE, FILTER(CID!B858:B14794, REGEXMATCH(CID!D858:D14794, TEXTJOIN(""|"", TRUE, SPLIT(A858, "";"")))))"),"#N/A")</f>
        <v>#N/A</v>
      </c>
    </row>
    <row r="859">
      <c r="A859" s="12" t="str">
        <f>IFERROR(__xludf.DUMMYFUNCTION("TEXTJOIN("";"", TRUE, FILTER(CID!$B$2:$B$14794, CID!B859=CID!$D$2:$D$14794))"),"K850;K851;K852;K853;K858;K859")</f>
        <v>K850;K851;K852;K853;K858;K859</v>
      </c>
      <c r="B859" s="12" t="str">
        <f>IFERROR(__xludf.DUMMYFUNCTION("TEXTJOIN(""; "", TRUE, FILTER(CID!B859:B14794, REGEXMATCH(CID!D859:D14794, TEXTJOIN(""|"", TRUE, SPLIT(A859, "";"")))))"),"#N/A")</f>
        <v>#N/A</v>
      </c>
    </row>
    <row r="860">
      <c r="A860" s="12" t="str">
        <f>IFERROR(__xludf.DUMMYFUNCTION("TEXTJOIN("";"", TRUE, FILTER(CID!$B$2:$B$14794, CID!B860=CID!$D$2:$D$14794))"),"K860;K861;K862;K863;K868;K869")</f>
        <v>K860;K861;K862;K863;K868;K869</v>
      </c>
      <c r="B860" s="12" t="str">
        <f>IFERROR(__xludf.DUMMYFUNCTION("TEXTJOIN(""; "", TRUE, FILTER(CID!B860:B14794, REGEXMATCH(CID!D860:D14794, TEXTJOIN(""|"", TRUE, SPLIT(A860, "";"")))))"),"#N/A")</f>
        <v>#N/A</v>
      </c>
    </row>
    <row r="861">
      <c r="A861" s="12" t="str">
        <f>IFERROR(__xludf.DUMMYFUNCTION("TEXTJOIN("";"", TRUE, FILTER(CID!$B$2:$B$14794, CID!B861=CID!$D$2:$D$14794))"),"K870;K871")</f>
        <v>K870;K871</v>
      </c>
      <c r="B861" s="12" t="str">
        <f>IFERROR(__xludf.DUMMYFUNCTION("TEXTJOIN(""; "", TRUE, FILTER(CID!B861:B14794, REGEXMATCH(CID!D861:D14794, TEXTJOIN(""|"", TRUE, SPLIT(A861, "";"")))))"),"#N/A")</f>
        <v>#N/A</v>
      </c>
    </row>
    <row r="862">
      <c r="A862" s="12" t="str">
        <f>IFERROR(__xludf.DUMMYFUNCTION("TEXTJOIN("";"", TRUE, FILTER(CID!$B$2:$B$14794, CID!B862=CID!$D$2:$D$14794))"),"K900;K901;K902;K903;K904;K908;K909")</f>
        <v>K900;K901;K902;K903;K904;K908;K909</v>
      </c>
      <c r="B862" s="12" t="str">
        <f>IFERROR(__xludf.DUMMYFUNCTION("TEXTJOIN(""; "", TRUE, FILTER(CID!B862:B14794, REGEXMATCH(CID!D862:D14794, TEXTJOIN(""|"", TRUE, SPLIT(A862, "";"")))))"),"#N/A")</f>
        <v>#N/A</v>
      </c>
    </row>
    <row r="863">
      <c r="A863" s="12" t="str">
        <f>IFERROR(__xludf.DUMMYFUNCTION("TEXTJOIN("";"", TRUE, FILTER(CID!$B$2:$B$14794, CID!B863=CID!$D$2:$D$14794))"),"K910;K911;K912;K913;K914;K915;K918;K919")</f>
        <v>K910;K911;K912;K913;K914;K915;K918;K919</v>
      </c>
      <c r="B863" s="12" t="str">
        <f>IFERROR(__xludf.DUMMYFUNCTION("TEXTJOIN(""; "", TRUE, FILTER(CID!B863:B14794, REGEXMATCH(CID!D863:D14794, TEXTJOIN(""|"", TRUE, SPLIT(A863, "";"")))))"),"#N/A")</f>
        <v>#N/A</v>
      </c>
    </row>
    <row r="864">
      <c r="A864" s="12" t="str">
        <f>IFERROR(__xludf.DUMMYFUNCTION("TEXTJOIN("";"", TRUE, FILTER(CID!$B$2:$B$14794, CID!B864=CID!$D$2:$D$14794))"),"K920;K921;K922;K928;K929")</f>
        <v>K920;K921;K922;K928;K929</v>
      </c>
      <c r="B864" s="12" t="str">
        <f>IFERROR(__xludf.DUMMYFUNCTION("TEXTJOIN(""; "", TRUE, FILTER(CID!B864:B14794, REGEXMATCH(CID!D864:D14794, TEXTJOIN(""|"", TRUE, SPLIT(A864, "";"")))))"),"#N/A")</f>
        <v>#N/A</v>
      </c>
    </row>
    <row r="865">
      <c r="A865" s="12" t="str">
        <f>IFERROR(__xludf.DUMMYFUNCTION("TEXTJOIN("";"", TRUE, FILTER(CID!$B$2:$B$14794, CID!B865=CID!$D$2:$D$14794))"),"K930;K931;K938")</f>
        <v>K930;K931;K938</v>
      </c>
      <c r="B865" s="12" t="str">
        <f>IFERROR(__xludf.DUMMYFUNCTION("TEXTJOIN(""; "", TRUE, FILTER(CID!B865:B14794, REGEXMATCH(CID!D865:D14794, TEXTJOIN(""|"", TRUE, SPLIT(A865, "";"")))))"),"#N/A")</f>
        <v>#N/A</v>
      </c>
    </row>
    <row r="866">
      <c r="A866" s="12" t="str">
        <f>IFERROR(__xludf.DUMMYFUNCTION("TEXTJOIN("";"", TRUE, FILTER(CID!$B$2:$B$14794, CID!B866=CID!$D$2:$D$14794))"),"L00X")</f>
        <v>L00X</v>
      </c>
      <c r="B866" s="12" t="str">
        <f>IFERROR(__xludf.DUMMYFUNCTION("TEXTJOIN(""; "", TRUE, FILTER(CID!B866:B14794, REGEXMATCH(CID!D866:D14794, TEXTJOIN(""|"", TRUE, SPLIT(A866, "";"")))))"),"#N/A")</f>
        <v>#N/A</v>
      </c>
    </row>
    <row r="867">
      <c r="A867" s="12" t="str">
        <f>IFERROR(__xludf.DUMMYFUNCTION("TEXTJOIN("";"", TRUE, FILTER(CID!$B$2:$B$14794, CID!B867=CID!$D$2:$D$14794))"),"L010;L011")</f>
        <v>L010;L011</v>
      </c>
      <c r="B867" s="12" t="str">
        <f>IFERROR(__xludf.DUMMYFUNCTION("TEXTJOIN(""; "", TRUE, FILTER(CID!B867:B14794, REGEXMATCH(CID!D867:D14794, TEXTJOIN(""|"", TRUE, SPLIT(A867, "";"")))))"),"#N/A")</f>
        <v>#N/A</v>
      </c>
    </row>
    <row r="868">
      <c r="A868" s="12" t="str">
        <f>IFERROR(__xludf.DUMMYFUNCTION("TEXTJOIN("";"", TRUE, FILTER(CID!$B$2:$B$14794, CID!B868=CID!$D$2:$D$14794))"),"L020;L021;L022;L023;L024;L028;L029")</f>
        <v>L020;L021;L022;L023;L024;L028;L029</v>
      </c>
      <c r="B868" s="12" t="str">
        <f>IFERROR(__xludf.DUMMYFUNCTION("TEXTJOIN(""; "", TRUE, FILTER(CID!B868:B14794, REGEXMATCH(CID!D868:D14794, TEXTJOIN(""|"", TRUE, SPLIT(A868, "";"")))))"),"#N/A")</f>
        <v>#N/A</v>
      </c>
    </row>
    <row r="869">
      <c r="A869" s="12" t="str">
        <f>IFERROR(__xludf.DUMMYFUNCTION("TEXTJOIN("";"", TRUE, FILTER(CID!$B$2:$B$14794, CID!B869=CID!$D$2:$D$14794))"),"L030;L031;L032;L033;L038;L039")</f>
        <v>L030;L031;L032;L033;L038;L039</v>
      </c>
      <c r="B869" s="12" t="str">
        <f>IFERROR(__xludf.DUMMYFUNCTION("TEXTJOIN(""; "", TRUE, FILTER(CID!B869:B14794, REGEXMATCH(CID!D869:D14794, TEXTJOIN(""|"", TRUE, SPLIT(A869, "";"")))))"),"#N/A")</f>
        <v>#N/A</v>
      </c>
    </row>
    <row r="870">
      <c r="A870" s="12" t="str">
        <f>IFERROR(__xludf.DUMMYFUNCTION("TEXTJOIN("";"", TRUE, FILTER(CID!$B$2:$B$14794, CID!B870=CID!$D$2:$D$14794))"),"L040;L041;L042;L043;L048;L049")</f>
        <v>L040;L041;L042;L043;L048;L049</v>
      </c>
      <c r="B870" s="12" t="str">
        <f>IFERROR(__xludf.DUMMYFUNCTION("TEXTJOIN(""; "", TRUE, FILTER(CID!B870:B14794, REGEXMATCH(CID!D870:D14794, TEXTJOIN(""|"", TRUE, SPLIT(A870, "";"")))))"),"#N/A")</f>
        <v>#N/A</v>
      </c>
    </row>
    <row r="871">
      <c r="A871" s="12" t="str">
        <f>IFERROR(__xludf.DUMMYFUNCTION("TEXTJOIN("";"", TRUE, FILTER(CID!$B$2:$B$14794, CID!B871=CID!$D$2:$D$14794))"),"L050;L059")</f>
        <v>L050;L059</v>
      </c>
      <c r="B871" s="12" t="str">
        <f>IFERROR(__xludf.DUMMYFUNCTION("TEXTJOIN(""; "", TRUE, FILTER(CID!B871:B14794, REGEXMATCH(CID!D871:D14794, TEXTJOIN(""|"", TRUE, SPLIT(A871, "";"")))))"),"#N/A")</f>
        <v>#N/A</v>
      </c>
    </row>
    <row r="872">
      <c r="A872" s="12" t="str">
        <f>IFERROR(__xludf.DUMMYFUNCTION("TEXTJOIN("";"", TRUE, FILTER(CID!$B$2:$B$14794, CID!B872=CID!$D$2:$D$14794))"),"L080;L081;L088;L089")</f>
        <v>L080;L081;L088;L089</v>
      </c>
      <c r="B872" s="12" t="str">
        <f>IFERROR(__xludf.DUMMYFUNCTION("TEXTJOIN(""; "", TRUE, FILTER(CID!B872:B14794, REGEXMATCH(CID!D872:D14794, TEXTJOIN(""|"", TRUE, SPLIT(A872, "";"")))))"),"#N/A")</f>
        <v>#N/A</v>
      </c>
    </row>
    <row r="873">
      <c r="A873" s="12" t="str">
        <f>IFERROR(__xludf.DUMMYFUNCTION("TEXTJOIN("";"", TRUE, FILTER(CID!$B$2:$B$14794, CID!B873=CID!$D$2:$D$14794))"),"L100;L101;L102;L103;L104;L105;L108;L109")</f>
        <v>L100;L101;L102;L103;L104;L105;L108;L109</v>
      </c>
      <c r="B873" s="12" t="str">
        <f>IFERROR(__xludf.DUMMYFUNCTION("TEXTJOIN(""; "", TRUE, FILTER(CID!B873:B14794, REGEXMATCH(CID!D873:D14794, TEXTJOIN(""|"", TRUE, SPLIT(A873, "";"")))))"),"#N/A")</f>
        <v>#N/A</v>
      </c>
    </row>
    <row r="874">
      <c r="A874" s="12" t="str">
        <f>IFERROR(__xludf.DUMMYFUNCTION("TEXTJOIN("";"", TRUE, FILTER(CID!$B$2:$B$14794, CID!B874=CID!$D$2:$D$14794))"),"L110;L111;L118;L119")</f>
        <v>L110;L111;L118;L119</v>
      </c>
      <c r="B874" s="12" t="str">
        <f>IFERROR(__xludf.DUMMYFUNCTION("TEXTJOIN(""; "", TRUE, FILTER(CID!B874:B14794, REGEXMATCH(CID!D874:D14794, TEXTJOIN(""|"", TRUE, SPLIT(A874, "";"")))))"),"#N/A")</f>
        <v>#N/A</v>
      </c>
    </row>
    <row r="875">
      <c r="A875" s="12" t="str">
        <f>IFERROR(__xludf.DUMMYFUNCTION("TEXTJOIN("";"", TRUE, FILTER(CID!$B$2:$B$14794, CID!B875=CID!$D$2:$D$14794))"),"L120;L121;L122;L123;L128;L129")</f>
        <v>L120;L121;L122;L123;L128;L129</v>
      </c>
      <c r="B875" s="12" t="str">
        <f>IFERROR(__xludf.DUMMYFUNCTION("TEXTJOIN(""; "", TRUE, FILTER(CID!B875:B14794, REGEXMATCH(CID!D875:D14794, TEXTJOIN(""|"", TRUE, SPLIT(A875, "";"")))))"),"#N/A")</f>
        <v>#N/A</v>
      </c>
    </row>
    <row r="876">
      <c r="A876" s="12" t="str">
        <f>IFERROR(__xludf.DUMMYFUNCTION("TEXTJOIN("";"", TRUE, FILTER(CID!$B$2:$B$14794, CID!B876=CID!$D$2:$D$14794))"),"L130;L131;L138;L139")</f>
        <v>L130;L131;L138;L139</v>
      </c>
      <c r="B876" s="12" t="str">
        <f>IFERROR(__xludf.DUMMYFUNCTION("TEXTJOIN(""; "", TRUE, FILTER(CID!B876:B14794, REGEXMATCH(CID!D876:D14794, TEXTJOIN(""|"", TRUE, SPLIT(A876, "";"")))))"),"#N/A")</f>
        <v>#N/A</v>
      </c>
    </row>
    <row r="877">
      <c r="A877" s="12" t="str">
        <f>IFERROR(__xludf.DUMMYFUNCTION("TEXTJOIN("";"", TRUE, FILTER(CID!$B$2:$B$14794, CID!B877=CID!$D$2:$D$14794))"),"L14X")</f>
        <v>L14X</v>
      </c>
      <c r="B877" s="12" t="str">
        <f>IFERROR(__xludf.DUMMYFUNCTION("TEXTJOIN(""; "", TRUE, FILTER(CID!B877:B14794, REGEXMATCH(CID!D877:D14794, TEXTJOIN(""|"", TRUE, SPLIT(A877, "";"")))))"),"#N/A")</f>
        <v>#N/A</v>
      </c>
    </row>
    <row r="878">
      <c r="A878" s="12" t="str">
        <f>IFERROR(__xludf.DUMMYFUNCTION("TEXTJOIN("";"", TRUE, FILTER(CID!$B$2:$B$14794, CID!B878=CID!$D$2:$D$14794))"),"L200;L208;L209")</f>
        <v>L200;L208;L209</v>
      </c>
      <c r="B878" s="12" t="str">
        <f>IFERROR(__xludf.DUMMYFUNCTION("TEXTJOIN(""; "", TRUE, FILTER(CID!B878:B14794, REGEXMATCH(CID!D878:D14794, TEXTJOIN(""|"", TRUE, SPLIT(A878, "";"")))))"),"#N/A")</f>
        <v>#N/A</v>
      </c>
    </row>
    <row r="879">
      <c r="A879" s="12" t="str">
        <f>IFERROR(__xludf.DUMMYFUNCTION("TEXTJOIN("";"", TRUE, FILTER(CID!$B$2:$B$14794, CID!B879=CID!$D$2:$D$14794))"),"L210;L211;L218;L219")</f>
        <v>L210;L211;L218;L219</v>
      </c>
      <c r="B879" s="12" t="str">
        <f>IFERROR(__xludf.DUMMYFUNCTION("TEXTJOIN(""; "", TRUE, FILTER(CID!B879:B14794, REGEXMATCH(CID!D879:D14794, TEXTJOIN(""|"", TRUE, SPLIT(A879, "";"")))))"),"#N/A")</f>
        <v>#N/A</v>
      </c>
    </row>
    <row r="880">
      <c r="A880" s="12" t="str">
        <f>IFERROR(__xludf.DUMMYFUNCTION("TEXTJOIN("";"", TRUE, FILTER(CID!$B$2:$B$14794, CID!B880=CID!$D$2:$D$14794))"),"L22X")</f>
        <v>L22X</v>
      </c>
      <c r="B880" s="12" t="str">
        <f>IFERROR(__xludf.DUMMYFUNCTION("TEXTJOIN(""; "", TRUE, FILTER(CID!B880:B14794, REGEXMATCH(CID!D880:D14794, TEXTJOIN(""|"", TRUE, SPLIT(A880, "";"")))))"),"#N/A")</f>
        <v>#N/A</v>
      </c>
    </row>
    <row r="881">
      <c r="A881" s="12" t="str">
        <f>IFERROR(__xludf.DUMMYFUNCTION("TEXTJOIN("";"", TRUE, FILTER(CID!$B$2:$B$14794, CID!B881=CID!$D$2:$D$14794))"),"L230;L231;L232;L233;L234;L235;L236;L237;L238;L239")</f>
        <v>L230;L231;L232;L233;L234;L235;L236;L237;L238;L239</v>
      </c>
      <c r="B881" s="12" t="str">
        <f>IFERROR(__xludf.DUMMYFUNCTION("TEXTJOIN(""; "", TRUE, FILTER(CID!B881:B14794, REGEXMATCH(CID!D881:D14794, TEXTJOIN(""|"", TRUE, SPLIT(A881, "";"")))))"),"#N/A")</f>
        <v>#N/A</v>
      </c>
    </row>
    <row r="882">
      <c r="A882" s="12" t="str">
        <f>IFERROR(__xludf.DUMMYFUNCTION("TEXTJOIN("";"", TRUE, FILTER(CID!$B$2:$B$14794, CID!B882=CID!$D$2:$D$14794))"),"L240;L241;L242;L243;L244;L245;L246;L247;L248;L249")</f>
        <v>L240;L241;L242;L243;L244;L245;L246;L247;L248;L249</v>
      </c>
      <c r="B882" s="12" t="str">
        <f>IFERROR(__xludf.DUMMYFUNCTION("TEXTJOIN(""; "", TRUE, FILTER(CID!B882:B14794, REGEXMATCH(CID!D882:D14794, TEXTJOIN(""|"", TRUE, SPLIT(A882, "";"")))))"),"#N/A")</f>
        <v>#N/A</v>
      </c>
    </row>
    <row r="883">
      <c r="A883" s="12" t="str">
        <f>IFERROR(__xludf.DUMMYFUNCTION("TEXTJOIN("";"", TRUE, FILTER(CID!$B$2:$B$14794, CID!B883=CID!$D$2:$D$14794))"),"L250;L251;L252;L253;L254;L255;L258;L259")</f>
        <v>L250;L251;L252;L253;L254;L255;L258;L259</v>
      </c>
      <c r="B883" s="12" t="str">
        <f>IFERROR(__xludf.DUMMYFUNCTION("TEXTJOIN(""; "", TRUE, FILTER(CID!B883:B14794, REGEXMATCH(CID!D883:D14794, TEXTJOIN(""|"", TRUE, SPLIT(A883, "";"")))))"),"#N/A")</f>
        <v>#N/A</v>
      </c>
    </row>
    <row r="884">
      <c r="A884" s="12" t="str">
        <f>IFERROR(__xludf.DUMMYFUNCTION("TEXTJOIN("";"", TRUE, FILTER(CID!$B$2:$B$14794, CID!B884=CID!$D$2:$D$14794))"),"L26X")</f>
        <v>L26X</v>
      </c>
      <c r="B884" s="12" t="str">
        <f>IFERROR(__xludf.DUMMYFUNCTION("TEXTJOIN(""; "", TRUE, FILTER(CID!B884:B14794, REGEXMATCH(CID!D884:D14794, TEXTJOIN(""|"", TRUE, SPLIT(A884, "";"")))))"),"#N/A")</f>
        <v>#N/A</v>
      </c>
    </row>
    <row r="885">
      <c r="A885" s="12" t="str">
        <f>IFERROR(__xludf.DUMMYFUNCTION("TEXTJOIN("";"", TRUE, FILTER(CID!$B$2:$B$14794, CID!B885=CID!$D$2:$D$14794))"),"L270;L271;L272;L278;L279")</f>
        <v>L270;L271;L272;L278;L279</v>
      </c>
      <c r="B885" s="12" t="str">
        <f>IFERROR(__xludf.DUMMYFUNCTION("TEXTJOIN(""; "", TRUE, FILTER(CID!B885:B14794, REGEXMATCH(CID!D885:D14794, TEXTJOIN(""|"", TRUE, SPLIT(A885, "";"")))))"),"#N/A")</f>
        <v>#N/A</v>
      </c>
    </row>
    <row r="886">
      <c r="A886" s="12" t="str">
        <f>IFERROR(__xludf.DUMMYFUNCTION("TEXTJOIN("";"", TRUE, FILTER(CID!$B$2:$B$14794, CID!B886=CID!$D$2:$D$14794))"),"L280;L281;L282")</f>
        <v>L280;L281;L282</v>
      </c>
      <c r="B886" s="12" t="str">
        <f>IFERROR(__xludf.DUMMYFUNCTION("TEXTJOIN(""; "", TRUE, FILTER(CID!B886:B14794, REGEXMATCH(CID!D886:D14794, TEXTJOIN(""|"", TRUE, SPLIT(A886, "";"")))))"),"#N/A")</f>
        <v>#N/A</v>
      </c>
    </row>
    <row r="887">
      <c r="A887" s="12" t="str">
        <f>IFERROR(__xludf.DUMMYFUNCTION("TEXTJOIN("";"", TRUE, FILTER(CID!$B$2:$B$14794, CID!B887=CID!$D$2:$D$14794))"),"L290;L291;L292;L293;L298;L299")</f>
        <v>L290;L291;L292;L293;L298;L299</v>
      </c>
      <c r="B887" s="12" t="str">
        <f>IFERROR(__xludf.DUMMYFUNCTION("TEXTJOIN(""; "", TRUE, FILTER(CID!B887:B14794, REGEXMATCH(CID!D887:D14794, TEXTJOIN(""|"", TRUE, SPLIT(A887, "";"")))))"),"#N/A")</f>
        <v>#N/A</v>
      </c>
    </row>
    <row r="888">
      <c r="A888" s="12" t="str">
        <f>IFERROR(__xludf.DUMMYFUNCTION("TEXTJOIN("";"", TRUE, FILTER(CID!$B$2:$B$14794, CID!B888=CID!$D$2:$D$14794))"),"L300;L301;L302;L303;L304;L305;L308;L309")</f>
        <v>L300;L301;L302;L303;L304;L305;L308;L309</v>
      </c>
      <c r="B888" s="12" t="str">
        <f>IFERROR(__xludf.DUMMYFUNCTION("TEXTJOIN(""; "", TRUE, FILTER(CID!B888:B14794, REGEXMATCH(CID!D888:D14794, TEXTJOIN(""|"", TRUE, SPLIT(A888, "";"")))))"),"#N/A")</f>
        <v>#N/A</v>
      </c>
    </row>
    <row r="889">
      <c r="A889" s="12" t="str">
        <f>IFERROR(__xludf.DUMMYFUNCTION("TEXTJOIN("";"", TRUE, FILTER(CID!$B$2:$B$14794, CID!B889=CID!$D$2:$D$14794))"),"L400;L401;L402;L403;L404;L405;L408;L409")</f>
        <v>L400;L401;L402;L403;L404;L405;L408;L409</v>
      </c>
      <c r="B889" s="12" t="str">
        <f>IFERROR(__xludf.DUMMYFUNCTION("TEXTJOIN(""; "", TRUE, FILTER(CID!B889:B14794, REGEXMATCH(CID!D889:D14794, TEXTJOIN(""|"", TRUE, SPLIT(A889, "";"")))))"),"#N/A")</f>
        <v>#N/A</v>
      </c>
    </row>
    <row r="890">
      <c r="A890" s="12" t="str">
        <f>IFERROR(__xludf.DUMMYFUNCTION("TEXTJOIN("";"", TRUE, FILTER(CID!$B$2:$B$14794, CID!B890=CID!$D$2:$D$14794))"),"L410;L411;L412;L413;L414;L415;L418;L419")</f>
        <v>L410;L411;L412;L413;L414;L415;L418;L419</v>
      </c>
      <c r="B890" s="12" t="str">
        <f>IFERROR(__xludf.DUMMYFUNCTION("TEXTJOIN(""; "", TRUE, FILTER(CID!B890:B14794, REGEXMATCH(CID!D890:D14794, TEXTJOIN(""|"", TRUE, SPLIT(A890, "";"")))))"),"#N/A")</f>
        <v>#N/A</v>
      </c>
    </row>
    <row r="891">
      <c r="A891" s="12" t="str">
        <f>IFERROR(__xludf.DUMMYFUNCTION("TEXTJOIN("";"", TRUE, FILTER(CID!$B$2:$B$14794, CID!B891=CID!$D$2:$D$14794))"),"L42X")</f>
        <v>L42X</v>
      </c>
      <c r="B891" s="12" t="str">
        <f>IFERROR(__xludf.DUMMYFUNCTION("TEXTJOIN(""; "", TRUE, FILTER(CID!B891:B14794, REGEXMATCH(CID!D891:D14794, TEXTJOIN(""|"", TRUE, SPLIT(A891, "";"")))))"),"#N/A")</f>
        <v>#N/A</v>
      </c>
    </row>
    <row r="892">
      <c r="A892" s="12" t="str">
        <f>IFERROR(__xludf.DUMMYFUNCTION("TEXTJOIN("";"", TRUE, FILTER(CID!$B$2:$B$14794, CID!B892=CID!$D$2:$D$14794))"),"L430;L431;L432;L433;L438;L439")</f>
        <v>L430;L431;L432;L433;L438;L439</v>
      </c>
      <c r="B892" s="12" t="str">
        <f>IFERROR(__xludf.DUMMYFUNCTION("TEXTJOIN(""; "", TRUE, FILTER(CID!B892:B14794, REGEXMATCH(CID!D892:D14794, TEXTJOIN(""|"", TRUE, SPLIT(A892, "";"")))))"),"#N/A")</f>
        <v>#N/A</v>
      </c>
    </row>
    <row r="893">
      <c r="A893" s="12" t="str">
        <f>IFERROR(__xludf.DUMMYFUNCTION("TEXTJOIN("";"", TRUE, FILTER(CID!$B$2:$B$14794, CID!B893=CID!$D$2:$D$14794))"),"L440;L441;L442;L443;L444;L448;L449")</f>
        <v>L440;L441;L442;L443;L444;L448;L449</v>
      </c>
      <c r="B893" s="12" t="str">
        <f>IFERROR(__xludf.DUMMYFUNCTION("TEXTJOIN(""; "", TRUE, FILTER(CID!B893:B14794, REGEXMATCH(CID!D893:D14794, TEXTJOIN(""|"", TRUE, SPLIT(A893, "";"")))))"),"#N/A")</f>
        <v>#N/A</v>
      </c>
    </row>
    <row r="894">
      <c r="A894" s="12" t="str">
        <f>IFERROR(__xludf.DUMMYFUNCTION("TEXTJOIN("";"", TRUE, FILTER(CID!$B$2:$B$14794, CID!B894=CID!$D$2:$D$14794))"),"L45X")</f>
        <v>L45X</v>
      </c>
      <c r="B894" s="12" t="str">
        <f>IFERROR(__xludf.DUMMYFUNCTION("TEXTJOIN(""; "", TRUE, FILTER(CID!B894:B14794, REGEXMATCH(CID!D894:D14794, TEXTJOIN(""|"", TRUE, SPLIT(A894, "";"")))))"),"#N/A")</f>
        <v>#N/A</v>
      </c>
    </row>
    <row r="895">
      <c r="A895" s="12" t="str">
        <f>IFERROR(__xludf.DUMMYFUNCTION("TEXTJOIN("";"", TRUE, FILTER(CID!$B$2:$B$14794, CID!B895=CID!$D$2:$D$14794))"),"L500;L501;L502;L503;L504;L505;L506;L508;L509")</f>
        <v>L500;L501;L502;L503;L504;L505;L506;L508;L509</v>
      </c>
      <c r="B895" s="12" t="str">
        <f>IFERROR(__xludf.DUMMYFUNCTION("TEXTJOIN(""; "", TRUE, FILTER(CID!B895:B14794, REGEXMATCH(CID!D895:D14794, TEXTJOIN(""|"", TRUE, SPLIT(A895, "";"")))))"),"#N/A")</f>
        <v>#N/A</v>
      </c>
    </row>
    <row r="896">
      <c r="A896" s="12" t="str">
        <f>IFERROR(__xludf.DUMMYFUNCTION("TEXTJOIN("";"", TRUE, FILTER(CID!$B$2:$B$14794, CID!B896=CID!$D$2:$D$14794))"),"L510;L511;L512;L518;L519")</f>
        <v>L510;L511;L512;L518;L519</v>
      </c>
      <c r="B896" s="12" t="str">
        <f>IFERROR(__xludf.DUMMYFUNCTION("TEXTJOIN(""; "", TRUE, FILTER(CID!B896:B14794, REGEXMATCH(CID!D896:D14794, TEXTJOIN(""|"", TRUE, SPLIT(A896, "";"")))))"),"#N/A")</f>
        <v>#N/A</v>
      </c>
    </row>
    <row r="897">
      <c r="A897" s="12" t="str">
        <f>IFERROR(__xludf.DUMMYFUNCTION("TEXTJOIN("";"", TRUE, FILTER(CID!$B$2:$B$14794, CID!B897=CID!$D$2:$D$14794))"),"L52X")</f>
        <v>L52X</v>
      </c>
      <c r="B897" s="12" t="str">
        <f>IFERROR(__xludf.DUMMYFUNCTION("TEXTJOIN(""; "", TRUE, FILTER(CID!B897:B14794, REGEXMATCH(CID!D897:D14794, TEXTJOIN(""|"", TRUE, SPLIT(A897, "";"")))))"),"#N/A")</f>
        <v>#N/A</v>
      </c>
    </row>
    <row r="898">
      <c r="A898" s="12" t="str">
        <f>IFERROR(__xludf.DUMMYFUNCTION("TEXTJOIN("";"", TRUE, FILTER(CID!$B$2:$B$14794, CID!B898=CID!$D$2:$D$14794))"),"L530;L531;L532;L533;L538;L539")</f>
        <v>L530;L531;L532;L533;L538;L539</v>
      </c>
      <c r="B898" s="12" t="str">
        <f>IFERROR(__xludf.DUMMYFUNCTION("TEXTJOIN(""; "", TRUE, FILTER(CID!B898:B14794, REGEXMATCH(CID!D898:D14794, TEXTJOIN(""|"", TRUE, SPLIT(A898, "";"")))))"),"#N/A")</f>
        <v>#N/A</v>
      </c>
    </row>
    <row r="899">
      <c r="A899" s="12" t="str">
        <f>IFERROR(__xludf.DUMMYFUNCTION("TEXTJOIN("";"", TRUE, FILTER(CID!$B$2:$B$14794, CID!B899=CID!$D$2:$D$14794))"),"L540;L548")</f>
        <v>L540;L548</v>
      </c>
      <c r="B899" s="12" t="str">
        <f>IFERROR(__xludf.DUMMYFUNCTION("TEXTJOIN(""; "", TRUE, FILTER(CID!B899:B14794, REGEXMATCH(CID!D899:D14794, TEXTJOIN(""|"", TRUE, SPLIT(A899, "";"")))))"),"#N/A")</f>
        <v>#N/A</v>
      </c>
    </row>
    <row r="900">
      <c r="A900" s="12" t="str">
        <f>IFERROR(__xludf.DUMMYFUNCTION("TEXTJOIN("";"", TRUE, FILTER(CID!$B$2:$B$14794, CID!B900=CID!$D$2:$D$14794))"),"L550;L551;L552;L558;L559")</f>
        <v>L550;L551;L552;L558;L559</v>
      </c>
      <c r="B900" s="12" t="str">
        <f>IFERROR(__xludf.DUMMYFUNCTION("TEXTJOIN(""; "", TRUE, FILTER(CID!B900:B14794, REGEXMATCH(CID!D900:D14794, TEXTJOIN(""|"", TRUE, SPLIT(A900, "";"")))))"),"#N/A")</f>
        <v>#N/A</v>
      </c>
    </row>
    <row r="901">
      <c r="A901" s="12" t="str">
        <f>IFERROR(__xludf.DUMMYFUNCTION("TEXTJOIN("";"", TRUE, FILTER(CID!$B$2:$B$14794, CID!B901=CID!$D$2:$D$14794))"),"L560;L561;L562;L563;L564;L568;L569")</f>
        <v>L560;L561;L562;L563;L564;L568;L569</v>
      </c>
      <c r="B901" s="12" t="str">
        <f>IFERROR(__xludf.DUMMYFUNCTION("TEXTJOIN(""; "", TRUE, FILTER(CID!B901:B14794, REGEXMATCH(CID!D901:D14794, TEXTJOIN(""|"", TRUE, SPLIT(A901, "";"")))))"),"#N/A")</f>
        <v>#N/A</v>
      </c>
    </row>
    <row r="902">
      <c r="A902" s="12" t="str">
        <f>IFERROR(__xludf.DUMMYFUNCTION("TEXTJOIN("";"", TRUE, FILTER(CID!$B$2:$B$14794, CID!B902=CID!$D$2:$D$14794))"),"L570;L571;L572;L573;L574;L575;L578;L579")</f>
        <v>L570;L571;L572;L573;L574;L575;L578;L579</v>
      </c>
      <c r="B902" s="12" t="str">
        <f>IFERROR(__xludf.DUMMYFUNCTION("TEXTJOIN(""; "", TRUE, FILTER(CID!B902:B14794, REGEXMATCH(CID!D902:D14794, TEXTJOIN(""|"", TRUE, SPLIT(A902, "";"")))))"),"#N/A")</f>
        <v>#N/A</v>
      </c>
    </row>
    <row r="903">
      <c r="A903" s="12" t="str">
        <f>IFERROR(__xludf.DUMMYFUNCTION("TEXTJOIN("";"", TRUE, FILTER(CID!$B$2:$B$14794, CID!B903=CID!$D$2:$D$14794))"),"L580;L581;L589")</f>
        <v>L580;L581;L589</v>
      </c>
      <c r="B903" s="12" t="str">
        <f>IFERROR(__xludf.DUMMYFUNCTION("TEXTJOIN(""; "", TRUE, FILTER(CID!B903:B14794, REGEXMATCH(CID!D903:D14794, TEXTJOIN(""|"", TRUE, SPLIT(A903, "";"")))))"),"#N/A")</f>
        <v>#N/A</v>
      </c>
    </row>
    <row r="904">
      <c r="A904" s="12" t="str">
        <f>IFERROR(__xludf.DUMMYFUNCTION("TEXTJOIN("";"", TRUE, FILTER(CID!$B$2:$B$14794, CID!B904=CID!$D$2:$D$14794))"),"L590;L598;L599")</f>
        <v>L590;L598;L599</v>
      </c>
      <c r="B904" s="12" t="str">
        <f>IFERROR(__xludf.DUMMYFUNCTION("TEXTJOIN(""; "", TRUE, FILTER(CID!B904:B14794, REGEXMATCH(CID!D904:D14794, TEXTJOIN(""|"", TRUE, SPLIT(A904, "";"")))))"),"#N/A")</f>
        <v>#N/A</v>
      </c>
    </row>
    <row r="905">
      <c r="A905" s="12" t="str">
        <f>IFERROR(__xludf.DUMMYFUNCTION("TEXTJOIN("";"", TRUE, FILTER(CID!$B$2:$B$14794, CID!B905=CID!$D$2:$D$14794))"),"L600;L601;L602;L603;L604;L605;L608;L609")</f>
        <v>L600;L601;L602;L603;L604;L605;L608;L609</v>
      </c>
      <c r="B905" s="12" t="str">
        <f>IFERROR(__xludf.DUMMYFUNCTION("TEXTJOIN(""; "", TRUE, FILTER(CID!B905:B14794, REGEXMATCH(CID!D905:D14794, TEXTJOIN(""|"", TRUE, SPLIT(A905, "";"")))))"),"#N/A")</f>
        <v>#N/A</v>
      </c>
    </row>
    <row r="906">
      <c r="A906" s="12" t="str">
        <f>IFERROR(__xludf.DUMMYFUNCTION("TEXTJOIN("";"", TRUE, FILTER(CID!$B$2:$B$14794, CID!B906=CID!$D$2:$D$14794))"),"L620;L628")</f>
        <v>L620;L628</v>
      </c>
      <c r="B906" s="12" t="str">
        <f>IFERROR(__xludf.DUMMYFUNCTION("TEXTJOIN(""; "", TRUE, FILTER(CID!B906:B14794, REGEXMATCH(CID!D906:D14794, TEXTJOIN(""|"", TRUE, SPLIT(A906, "";"")))))"),"#N/A")</f>
        <v>#N/A</v>
      </c>
    </row>
    <row r="907">
      <c r="A907" s="12" t="str">
        <f>IFERROR(__xludf.DUMMYFUNCTION("TEXTJOIN("";"", TRUE, FILTER(CID!$B$2:$B$14794, CID!B907=CID!$D$2:$D$14794))"),"L630;L631;L632;L638;L639")</f>
        <v>L630;L631;L632;L638;L639</v>
      </c>
      <c r="B907" s="12" t="str">
        <f>IFERROR(__xludf.DUMMYFUNCTION("TEXTJOIN(""; "", TRUE, FILTER(CID!B907:B14794, REGEXMATCH(CID!D907:D14794, TEXTJOIN(""|"", TRUE, SPLIT(A907, "";"")))))"),"#N/A")</f>
        <v>#N/A</v>
      </c>
    </row>
    <row r="908">
      <c r="A908" s="12" t="str">
        <f>IFERROR(__xludf.DUMMYFUNCTION("TEXTJOIN("";"", TRUE, FILTER(CID!$B$2:$B$14794, CID!B908=CID!$D$2:$D$14794))"),"L640;L648;L649")</f>
        <v>L640;L648;L649</v>
      </c>
      <c r="B908" s="12" t="str">
        <f>IFERROR(__xludf.DUMMYFUNCTION("TEXTJOIN(""; "", TRUE, FILTER(CID!B908:B14794, REGEXMATCH(CID!D908:D14794, TEXTJOIN(""|"", TRUE, SPLIT(A908, "";"")))))"),"#N/A")</f>
        <v>#N/A</v>
      </c>
    </row>
    <row r="909">
      <c r="A909" s="12" t="str">
        <f>IFERROR(__xludf.DUMMYFUNCTION("TEXTJOIN("";"", TRUE, FILTER(CID!$B$2:$B$14794, CID!B909=CID!$D$2:$D$14794))"),"L650;L651;L652;L658;L659")</f>
        <v>L650;L651;L652;L658;L659</v>
      </c>
      <c r="B909" s="12" t="str">
        <f>IFERROR(__xludf.DUMMYFUNCTION("TEXTJOIN(""; "", TRUE, FILTER(CID!B909:B14794, REGEXMATCH(CID!D909:D14794, TEXTJOIN(""|"", TRUE, SPLIT(A909, "";"")))))"),"#N/A")</f>
        <v>#N/A</v>
      </c>
    </row>
    <row r="910">
      <c r="A910" s="12" t="str">
        <f>IFERROR(__xludf.DUMMYFUNCTION("TEXTJOIN("";"", TRUE, FILTER(CID!$B$2:$B$14794, CID!B910=CID!$D$2:$D$14794))"),"L660;L661;L662;L663;L664;L668;L669")</f>
        <v>L660;L661;L662;L663;L664;L668;L669</v>
      </c>
      <c r="B910" s="12" t="str">
        <f>IFERROR(__xludf.DUMMYFUNCTION("TEXTJOIN(""; "", TRUE, FILTER(CID!B910:B14794, REGEXMATCH(CID!D910:D14794, TEXTJOIN(""|"", TRUE, SPLIT(A910, "";"")))))"),"#N/A")</f>
        <v>#N/A</v>
      </c>
    </row>
    <row r="911">
      <c r="A911" s="12" t="str">
        <f>IFERROR(__xludf.DUMMYFUNCTION("TEXTJOIN("";"", TRUE, FILTER(CID!$B$2:$B$14794, CID!B911=CID!$D$2:$D$14794))"),"L670;L671;L678;L679")</f>
        <v>L670;L671;L678;L679</v>
      </c>
      <c r="B911" s="12" t="str">
        <f>IFERROR(__xludf.DUMMYFUNCTION("TEXTJOIN(""; "", TRUE, FILTER(CID!B911:B14794, REGEXMATCH(CID!D911:D14794, TEXTJOIN(""|"", TRUE, SPLIT(A911, "";"")))))"),"#N/A")</f>
        <v>#N/A</v>
      </c>
    </row>
    <row r="912">
      <c r="A912" s="12" t="str">
        <f>IFERROR(__xludf.DUMMYFUNCTION("TEXTJOIN("";"", TRUE, FILTER(CID!$B$2:$B$14794, CID!B912=CID!$D$2:$D$14794))"),"L680;L681;L682;L683;L688;L689")</f>
        <v>L680;L681;L682;L683;L688;L689</v>
      </c>
      <c r="B912" s="12" t="str">
        <f>IFERROR(__xludf.DUMMYFUNCTION("TEXTJOIN(""; "", TRUE, FILTER(CID!B912:B14794, REGEXMATCH(CID!D912:D14794, TEXTJOIN(""|"", TRUE, SPLIT(A912, "";"")))))"),"#N/A")</f>
        <v>#N/A</v>
      </c>
    </row>
    <row r="913">
      <c r="A913" s="12" t="str">
        <f>IFERROR(__xludf.DUMMYFUNCTION("TEXTJOIN("";"", TRUE, FILTER(CID!$B$2:$B$14794, CID!B913=CID!$D$2:$D$14794))"),"L700;L701;L702;L703;L704;L705;L708;L709")</f>
        <v>L700;L701;L702;L703;L704;L705;L708;L709</v>
      </c>
      <c r="B913" s="12" t="str">
        <f>IFERROR(__xludf.DUMMYFUNCTION("TEXTJOIN(""; "", TRUE, FILTER(CID!B913:B14794, REGEXMATCH(CID!D913:D14794, TEXTJOIN(""|"", TRUE, SPLIT(A913, "";"")))))"),"#N/A")</f>
        <v>#N/A</v>
      </c>
    </row>
    <row r="914">
      <c r="A914" s="12" t="str">
        <f>IFERROR(__xludf.DUMMYFUNCTION("TEXTJOIN("";"", TRUE, FILTER(CID!$B$2:$B$14794, CID!B914=CID!$D$2:$D$14794))"),"L710;L711;L718;L719")</f>
        <v>L710;L711;L718;L719</v>
      </c>
      <c r="B914" s="12" t="str">
        <f>IFERROR(__xludf.DUMMYFUNCTION("TEXTJOIN(""; "", TRUE, FILTER(CID!B914:B14794, REGEXMATCH(CID!D914:D14794, TEXTJOIN(""|"", TRUE, SPLIT(A914, "";"")))))"),"#N/A")</f>
        <v>#N/A</v>
      </c>
    </row>
    <row r="915">
      <c r="A915" s="12" t="str">
        <f>IFERROR(__xludf.DUMMYFUNCTION("TEXTJOIN("";"", TRUE, FILTER(CID!$B$2:$B$14794, CID!B915=CID!$D$2:$D$14794))"),"L720;L721;L722;L728;L729")</f>
        <v>L720;L721;L722;L728;L729</v>
      </c>
      <c r="B915" s="12" t="str">
        <f>IFERROR(__xludf.DUMMYFUNCTION("TEXTJOIN(""; "", TRUE, FILTER(CID!B915:B14794, REGEXMATCH(CID!D915:D14794, TEXTJOIN(""|"", TRUE, SPLIT(A915, "";"")))))"),"#N/A")</f>
        <v>#N/A</v>
      </c>
    </row>
    <row r="916">
      <c r="A916" s="12" t="str">
        <f>IFERROR(__xludf.DUMMYFUNCTION("TEXTJOIN("";"", TRUE, FILTER(CID!$B$2:$B$14794, CID!B916=CID!$D$2:$D$14794))"),"L730;L731;L732;L738;L739")</f>
        <v>L730;L731;L732;L738;L739</v>
      </c>
      <c r="B916" s="12" t="str">
        <f>IFERROR(__xludf.DUMMYFUNCTION("TEXTJOIN(""; "", TRUE, FILTER(CID!B916:B14794, REGEXMATCH(CID!D916:D14794, TEXTJOIN(""|"", TRUE, SPLIT(A916, "";"")))))"),"#N/A")</f>
        <v>#N/A</v>
      </c>
    </row>
    <row r="917">
      <c r="A917" s="12" t="str">
        <f>IFERROR(__xludf.DUMMYFUNCTION("TEXTJOIN("";"", TRUE, FILTER(CID!$B$2:$B$14794, CID!B917=CID!$D$2:$D$14794))"),"L740;L741;L742;L743;L744;L748;L749")</f>
        <v>L740;L741;L742;L743;L744;L748;L749</v>
      </c>
      <c r="B917" s="12" t="str">
        <f>IFERROR(__xludf.DUMMYFUNCTION("TEXTJOIN(""; "", TRUE, FILTER(CID!B917:B14794, REGEXMATCH(CID!D917:D14794, TEXTJOIN(""|"", TRUE, SPLIT(A917, "";"")))))"),"#N/A")</f>
        <v>#N/A</v>
      </c>
    </row>
    <row r="918">
      <c r="A918" s="12" t="str">
        <f>IFERROR(__xludf.DUMMYFUNCTION("TEXTJOIN("";"", TRUE, FILTER(CID!$B$2:$B$14794, CID!B918=CID!$D$2:$D$14794))"),"L750;L751;L752;L758;L759")</f>
        <v>L750;L751;L752;L758;L759</v>
      </c>
      <c r="B918" s="12" t="str">
        <f>IFERROR(__xludf.DUMMYFUNCTION("TEXTJOIN(""; "", TRUE, FILTER(CID!B918:B14794, REGEXMATCH(CID!D918:D14794, TEXTJOIN(""|"", TRUE, SPLIT(A918, "";"")))))"),"#N/A")</f>
        <v>#N/A</v>
      </c>
    </row>
    <row r="919">
      <c r="A919" s="12" t="str">
        <f>IFERROR(__xludf.DUMMYFUNCTION("TEXTJOIN("";"", TRUE, FILTER(CID!$B$2:$B$14794, CID!B919=CID!$D$2:$D$14794))"),"L80X")</f>
        <v>L80X</v>
      </c>
      <c r="B919" s="12" t="str">
        <f>IFERROR(__xludf.DUMMYFUNCTION("TEXTJOIN(""; "", TRUE, FILTER(CID!B919:B14794, REGEXMATCH(CID!D919:D14794, TEXTJOIN(""|"", TRUE, SPLIT(A919, "";"")))))"),"#N/A")</f>
        <v>#N/A</v>
      </c>
    </row>
    <row r="920">
      <c r="A920" s="12" t="str">
        <f>IFERROR(__xludf.DUMMYFUNCTION("TEXTJOIN("";"", TRUE, FILTER(CID!$B$2:$B$14794, CID!B920=CID!$D$2:$D$14794))"),"L810;L811;L812;L813;L814;L815;L816;L817;L818;L819")</f>
        <v>L810;L811;L812;L813;L814;L815;L816;L817;L818;L819</v>
      </c>
      <c r="B920" s="12" t="str">
        <f>IFERROR(__xludf.DUMMYFUNCTION("TEXTJOIN(""; "", TRUE, FILTER(CID!B920:B14794, REGEXMATCH(CID!D920:D14794, TEXTJOIN(""|"", TRUE, SPLIT(A920, "";"")))))"),"#N/A")</f>
        <v>#N/A</v>
      </c>
    </row>
    <row r="921">
      <c r="A921" s="12" t="str">
        <f>IFERROR(__xludf.DUMMYFUNCTION("TEXTJOIN("";"", TRUE, FILTER(CID!$B$2:$B$14794, CID!B921=CID!$D$2:$D$14794))"),"L82X")</f>
        <v>L82X</v>
      </c>
      <c r="B921" s="12" t="str">
        <f>IFERROR(__xludf.DUMMYFUNCTION("TEXTJOIN(""; "", TRUE, FILTER(CID!B921:B14794, REGEXMATCH(CID!D921:D14794, TEXTJOIN(""|"", TRUE, SPLIT(A921, "";"")))))"),"#N/A")</f>
        <v>#N/A</v>
      </c>
    </row>
    <row r="922">
      <c r="A922" s="12" t="str">
        <f>IFERROR(__xludf.DUMMYFUNCTION("TEXTJOIN("";"", TRUE, FILTER(CID!$B$2:$B$14794, CID!B922=CID!$D$2:$D$14794))"),"L83X")</f>
        <v>L83X</v>
      </c>
      <c r="B922" s="12" t="str">
        <f>IFERROR(__xludf.DUMMYFUNCTION("TEXTJOIN(""; "", TRUE, FILTER(CID!B922:B14794, REGEXMATCH(CID!D922:D14794, TEXTJOIN(""|"", TRUE, SPLIT(A922, "";"")))))"),"#N/A")</f>
        <v>#N/A</v>
      </c>
    </row>
    <row r="923">
      <c r="A923" s="12" t="str">
        <f>IFERROR(__xludf.DUMMYFUNCTION("TEXTJOIN("";"", TRUE, FILTER(CID!$B$2:$B$14794, CID!B923=CID!$D$2:$D$14794))"),"L84X")</f>
        <v>L84X</v>
      </c>
      <c r="B923" s="12" t="str">
        <f>IFERROR(__xludf.DUMMYFUNCTION("TEXTJOIN(""; "", TRUE, FILTER(CID!B923:B14794, REGEXMATCH(CID!D923:D14794, TEXTJOIN(""|"", TRUE, SPLIT(A923, "";"")))))"),"#N/A")</f>
        <v>#N/A</v>
      </c>
    </row>
    <row r="924">
      <c r="A924" s="12" t="str">
        <f>IFERROR(__xludf.DUMMYFUNCTION("TEXTJOIN("";"", TRUE, FILTER(CID!$B$2:$B$14794, CID!B924=CID!$D$2:$D$14794))"),"L850;L851;L852;L853;L858;L859")</f>
        <v>L850;L851;L852;L853;L858;L859</v>
      </c>
      <c r="B924" s="12" t="str">
        <f>IFERROR(__xludf.DUMMYFUNCTION("TEXTJOIN(""; "", TRUE, FILTER(CID!B924:B14794, REGEXMATCH(CID!D924:D14794, TEXTJOIN(""|"", TRUE, SPLIT(A924, "";"")))))"),"#N/A")</f>
        <v>#N/A</v>
      </c>
    </row>
    <row r="925">
      <c r="A925" s="12" t="str">
        <f>IFERROR(__xludf.DUMMYFUNCTION("TEXTJOIN("";"", TRUE, FILTER(CID!$B$2:$B$14794, CID!B925=CID!$D$2:$D$14794))"),"L86X")</f>
        <v>L86X</v>
      </c>
      <c r="B925" s="12" t="str">
        <f>IFERROR(__xludf.DUMMYFUNCTION("TEXTJOIN(""; "", TRUE, FILTER(CID!B925:B14794, REGEXMATCH(CID!D925:D14794, TEXTJOIN(""|"", TRUE, SPLIT(A925, "";"")))))"),"#N/A")</f>
        <v>#N/A</v>
      </c>
    </row>
    <row r="926">
      <c r="A926" s="12" t="str">
        <f>IFERROR(__xludf.DUMMYFUNCTION("TEXTJOIN("";"", TRUE, FILTER(CID!$B$2:$B$14794, CID!B926=CID!$D$2:$D$14794))"),"L870;L871;L872;L878;L879")</f>
        <v>L870;L871;L872;L878;L879</v>
      </c>
      <c r="B926" s="12" t="str">
        <f>IFERROR(__xludf.DUMMYFUNCTION("TEXTJOIN(""; "", TRUE, FILTER(CID!B926:B14794, REGEXMATCH(CID!D926:D14794, TEXTJOIN(""|"", TRUE, SPLIT(A926, "";"")))))"),"#N/A")</f>
        <v>#N/A</v>
      </c>
    </row>
    <row r="927">
      <c r="A927" s="12" t="str">
        <f>IFERROR(__xludf.DUMMYFUNCTION("TEXTJOIN("";"", TRUE, FILTER(CID!$B$2:$B$14794, CID!B927=CID!$D$2:$D$14794))"),"L88X")</f>
        <v>L88X</v>
      </c>
      <c r="B927" s="12" t="str">
        <f>IFERROR(__xludf.DUMMYFUNCTION("TEXTJOIN(""; "", TRUE, FILTER(CID!B927:B14794, REGEXMATCH(CID!D927:D14794, TEXTJOIN(""|"", TRUE, SPLIT(A927, "";"")))))"),"#N/A")</f>
        <v>#N/A</v>
      </c>
    </row>
    <row r="928">
      <c r="A928" s="12" t="str">
        <f>IFERROR(__xludf.DUMMYFUNCTION("TEXTJOIN("";"", TRUE, FILTER(CID!$B$2:$B$14794, CID!B928=CID!$D$2:$D$14794))"),"L89X")</f>
        <v>L89X</v>
      </c>
      <c r="B928" s="12" t="str">
        <f>IFERROR(__xludf.DUMMYFUNCTION("TEXTJOIN(""; "", TRUE, FILTER(CID!B928:B14794, REGEXMATCH(CID!D928:D14794, TEXTJOIN(""|"", TRUE, SPLIT(A928, "";"")))))"),"#N/A")</f>
        <v>#N/A</v>
      </c>
    </row>
    <row r="929">
      <c r="A929" s="12" t="str">
        <f>IFERROR(__xludf.DUMMYFUNCTION("TEXTJOIN("";"", TRUE, FILTER(CID!$B$2:$B$14794, CID!B929=CID!$D$2:$D$14794))"),"L900;L901;L902;L903;L904;L905;L906;L908;L909")</f>
        <v>L900;L901;L902;L903;L904;L905;L906;L908;L909</v>
      </c>
      <c r="B929" s="12" t="str">
        <f>IFERROR(__xludf.DUMMYFUNCTION("TEXTJOIN(""; "", TRUE, FILTER(CID!B929:B14794, REGEXMATCH(CID!D929:D14794, TEXTJOIN(""|"", TRUE, SPLIT(A929, "";"")))))"),"#N/A")</f>
        <v>#N/A</v>
      </c>
    </row>
    <row r="930">
      <c r="A930" s="12" t="str">
        <f>IFERROR(__xludf.DUMMYFUNCTION("TEXTJOIN("";"", TRUE, FILTER(CID!$B$2:$B$14794, CID!B930=CID!$D$2:$D$14794))"),"L910;L918;L919")</f>
        <v>L910;L918;L919</v>
      </c>
      <c r="B930" s="12" t="str">
        <f>IFERROR(__xludf.DUMMYFUNCTION("TEXTJOIN(""; "", TRUE, FILTER(CID!B930:B14794, REGEXMATCH(CID!D930:D14794, TEXTJOIN(""|"", TRUE, SPLIT(A930, "";"")))))"),"#N/A")</f>
        <v>#N/A</v>
      </c>
    </row>
    <row r="931">
      <c r="A931" s="12" t="str">
        <f>IFERROR(__xludf.DUMMYFUNCTION("TEXTJOIN("";"", TRUE, FILTER(CID!$B$2:$B$14794, CID!B931=CID!$D$2:$D$14794))"),"L920;L921;L922;L923;L928;L929")</f>
        <v>L920;L921;L922;L923;L928;L929</v>
      </c>
      <c r="B931" s="12" t="str">
        <f>IFERROR(__xludf.DUMMYFUNCTION("TEXTJOIN(""; "", TRUE, FILTER(CID!B931:B14794, REGEXMATCH(CID!D931:D14794, TEXTJOIN(""|"", TRUE, SPLIT(A931, "";"")))))"),"#N/A")</f>
        <v>#N/A</v>
      </c>
    </row>
    <row r="932">
      <c r="A932" s="12" t="str">
        <f>IFERROR(__xludf.DUMMYFUNCTION("TEXTJOIN("";"", TRUE, FILTER(CID!$B$2:$B$14794, CID!B932=CID!$D$2:$D$14794))"),"L930;L931;L932")</f>
        <v>L930;L931;L932</v>
      </c>
      <c r="B932" s="12" t="str">
        <f>IFERROR(__xludf.DUMMYFUNCTION("TEXTJOIN(""; "", TRUE, FILTER(CID!B932:B14794, REGEXMATCH(CID!D932:D14794, TEXTJOIN(""|"", TRUE, SPLIT(A932, "";"")))))"),"#N/A")</f>
        <v>#N/A</v>
      </c>
    </row>
    <row r="933">
      <c r="A933" s="12" t="str">
        <f>IFERROR(__xludf.DUMMYFUNCTION("TEXTJOIN("";"", TRUE, FILTER(CID!$B$2:$B$14794, CID!B933=CID!$D$2:$D$14794))"),"L940;L941;L942;L943;L944;L945;L946;L948;L949")</f>
        <v>L940;L941;L942;L943;L944;L945;L946;L948;L949</v>
      </c>
      <c r="B933" s="12" t="str">
        <f>IFERROR(__xludf.DUMMYFUNCTION("TEXTJOIN(""; "", TRUE, FILTER(CID!B933:B14794, REGEXMATCH(CID!D933:D14794, TEXTJOIN(""|"", TRUE, SPLIT(A933, "";"")))))"),"#N/A")</f>
        <v>#N/A</v>
      </c>
    </row>
    <row r="934">
      <c r="A934" s="12" t="str">
        <f>IFERROR(__xludf.DUMMYFUNCTION("TEXTJOIN("";"", TRUE, FILTER(CID!$B$2:$B$14794, CID!B934=CID!$D$2:$D$14794))"),"L950;L951;L958;L959")</f>
        <v>L950;L951;L958;L959</v>
      </c>
      <c r="B934" s="12" t="str">
        <f>IFERROR(__xludf.DUMMYFUNCTION("TEXTJOIN(""; "", TRUE, FILTER(CID!B934:B14794, REGEXMATCH(CID!D934:D14794, TEXTJOIN(""|"", TRUE, SPLIT(A934, "";"")))))"),"#N/A")</f>
        <v>#N/A</v>
      </c>
    </row>
    <row r="935">
      <c r="A935" s="12" t="str">
        <f>IFERROR(__xludf.DUMMYFUNCTION("TEXTJOIN("";"", TRUE, FILTER(CID!$B$2:$B$14794, CID!B935=CID!$D$2:$D$14794))"),"L97X")</f>
        <v>L97X</v>
      </c>
      <c r="B935" s="12" t="str">
        <f>IFERROR(__xludf.DUMMYFUNCTION("TEXTJOIN(""; "", TRUE, FILTER(CID!B935:B14794, REGEXMATCH(CID!D935:D14794, TEXTJOIN(""|"", TRUE, SPLIT(A935, "";"")))))"),"#N/A")</f>
        <v>#N/A</v>
      </c>
    </row>
    <row r="936">
      <c r="A936" s="12" t="str">
        <f>IFERROR(__xludf.DUMMYFUNCTION("TEXTJOIN("";"", TRUE, FILTER(CID!$B$2:$B$14794, CID!B936=CID!$D$2:$D$14794))"),"L980;L981;L982;L983;L984;L985;L986;L988;L989")</f>
        <v>L980;L981;L982;L983;L984;L985;L986;L988;L989</v>
      </c>
      <c r="B936" s="12" t="str">
        <f>IFERROR(__xludf.DUMMYFUNCTION("TEXTJOIN(""; "", TRUE, FILTER(CID!B936:B14794, REGEXMATCH(CID!D936:D14794, TEXTJOIN(""|"", TRUE, SPLIT(A936, "";"")))))"),"#N/A")</f>
        <v>#N/A</v>
      </c>
    </row>
    <row r="937">
      <c r="A937" s="12" t="str">
        <f>IFERROR(__xludf.DUMMYFUNCTION("TEXTJOIN("";"", TRUE, FILTER(CID!$B$2:$B$14794, CID!B937=CID!$D$2:$D$14794))"),"L990;L998")</f>
        <v>L990;L998</v>
      </c>
      <c r="B937" s="12" t="str">
        <f>IFERROR(__xludf.DUMMYFUNCTION("TEXTJOIN(""; "", TRUE, FILTER(CID!B937:B14794, REGEXMATCH(CID!D937:D14794, TEXTJOIN(""|"", TRUE, SPLIT(A937, "";"")))))"),"#N/A")</f>
        <v>#N/A</v>
      </c>
    </row>
    <row r="938">
      <c r="A938" s="12" t="str">
        <f>IFERROR(__xludf.DUMMYFUNCTION("TEXTJOIN("";"", TRUE, FILTER(CID!$B$2:$B$14794, CID!B938=CID!$D$2:$D$14794))"),"M000;M001;M002;M008;M009")</f>
        <v>M000;M001;M002;M008;M009</v>
      </c>
      <c r="B938" s="12" t="str">
        <f>IFERROR(__xludf.DUMMYFUNCTION("TEXTJOIN(""; "", TRUE, FILTER(CID!B938:B14794, REGEXMATCH(CID!D938:D14794, TEXTJOIN(""|"", TRUE, SPLIT(A938, "";"")))))"),"#N/A")</f>
        <v>#N/A</v>
      </c>
    </row>
    <row r="939">
      <c r="A939" s="12" t="str">
        <f>IFERROR(__xludf.DUMMYFUNCTION("TEXTJOIN("";"", TRUE, FILTER(CID!$B$2:$B$14794, CID!B939=CID!$D$2:$D$14794))"),"M010;M011;M012;M013;M014;M015;M016;M018")</f>
        <v>M010;M011;M012;M013;M014;M015;M016;M018</v>
      </c>
      <c r="B939" s="12" t="str">
        <f>IFERROR(__xludf.DUMMYFUNCTION("TEXTJOIN(""; "", TRUE, FILTER(CID!B939:B14794, REGEXMATCH(CID!D939:D14794, TEXTJOIN(""|"", TRUE, SPLIT(A939, "";"")))))"),"#N/A")</f>
        <v>#N/A</v>
      </c>
    </row>
    <row r="940">
      <c r="A940" s="12" t="str">
        <f>IFERROR(__xludf.DUMMYFUNCTION("TEXTJOIN("";"", TRUE, FILTER(CID!$B$2:$B$14794, CID!B940=CID!$D$2:$D$14794))"),"M020;M021;M022;M023;M028;M029")</f>
        <v>M020;M021;M022;M023;M028;M029</v>
      </c>
      <c r="B940" s="12" t="str">
        <f>IFERROR(__xludf.DUMMYFUNCTION("TEXTJOIN(""; "", TRUE, FILTER(CID!B940:B14794, REGEXMATCH(CID!D940:D14794, TEXTJOIN(""|"", TRUE, SPLIT(A940, "";"")))))"),"#N/A")</f>
        <v>#N/A</v>
      </c>
    </row>
    <row r="941">
      <c r="A941" s="12" t="str">
        <f>IFERROR(__xludf.DUMMYFUNCTION("TEXTJOIN("";"", TRUE, FILTER(CID!$B$2:$B$14794, CID!B941=CID!$D$2:$D$14794))"),"M030;M031;M032;M036")</f>
        <v>M030;M031;M032;M036</v>
      </c>
      <c r="B941" s="12" t="str">
        <f>IFERROR(__xludf.DUMMYFUNCTION("TEXTJOIN(""; "", TRUE, FILTER(CID!B941:B14794, REGEXMATCH(CID!D941:D14794, TEXTJOIN(""|"", TRUE, SPLIT(A941, "";"")))))"),"#N/A")</f>
        <v>#N/A</v>
      </c>
    </row>
    <row r="942">
      <c r="A942" s="12" t="str">
        <f>IFERROR(__xludf.DUMMYFUNCTION("TEXTJOIN("";"", TRUE, FILTER(CID!$B$2:$B$14794, CID!B942=CID!$D$2:$D$14794))"),"M050;M051;M052;M053;M058;M059")</f>
        <v>M050;M051;M052;M053;M058;M059</v>
      </c>
      <c r="B942" s="12" t="str">
        <f>IFERROR(__xludf.DUMMYFUNCTION("TEXTJOIN(""; "", TRUE, FILTER(CID!B942:B14794, REGEXMATCH(CID!D942:D14794, TEXTJOIN(""|"", TRUE, SPLIT(A942, "";"")))))"),"#N/A")</f>
        <v>#N/A</v>
      </c>
    </row>
    <row r="943">
      <c r="A943" s="12" t="str">
        <f>IFERROR(__xludf.DUMMYFUNCTION("TEXTJOIN("";"", TRUE, FILTER(CID!$B$2:$B$14794, CID!B943=CID!$D$2:$D$14794))"),"M060;M061;M062;M063;M064;M068;M069")</f>
        <v>M060;M061;M062;M063;M064;M068;M069</v>
      </c>
      <c r="B943" s="12" t="str">
        <f>IFERROR(__xludf.DUMMYFUNCTION("TEXTJOIN(""; "", TRUE, FILTER(CID!B943:B14794, REGEXMATCH(CID!D943:D14794, TEXTJOIN(""|"", TRUE, SPLIT(A943, "";"")))))"),"#N/A")</f>
        <v>#N/A</v>
      </c>
    </row>
    <row r="944">
      <c r="A944" s="12" t="str">
        <f>IFERROR(__xludf.DUMMYFUNCTION("TEXTJOIN("";"", TRUE, FILTER(CID!$B$2:$B$14794, CID!B944=CID!$D$2:$D$14794))"),"M070;M071;M072;M073;M074;M075;M076")</f>
        <v>M070;M071;M072;M073;M074;M075;M076</v>
      </c>
      <c r="B944" s="12" t="str">
        <f>IFERROR(__xludf.DUMMYFUNCTION("TEXTJOIN(""; "", TRUE, FILTER(CID!B944:B14794, REGEXMATCH(CID!D944:D14794, TEXTJOIN(""|"", TRUE, SPLIT(A944, "";"")))))"),"#N/A")</f>
        <v>#N/A</v>
      </c>
    </row>
    <row r="945">
      <c r="A945" s="12" t="str">
        <f>IFERROR(__xludf.DUMMYFUNCTION("TEXTJOIN("";"", TRUE, FILTER(CID!$B$2:$B$14794, CID!B945=CID!$D$2:$D$14794))"),"M080;M081;M082;M083;M084;M088;M089")</f>
        <v>M080;M081;M082;M083;M084;M088;M089</v>
      </c>
      <c r="B945" s="12" t="str">
        <f>IFERROR(__xludf.DUMMYFUNCTION("TEXTJOIN(""; "", TRUE, FILTER(CID!B945:B14794, REGEXMATCH(CID!D945:D14794, TEXTJOIN(""|"", TRUE, SPLIT(A945, "";"")))))"),"#N/A")</f>
        <v>#N/A</v>
      </c>
    </row>
    <row r="946">
      <c r="A946" s="12" t="str">
        <f>IFERROR(__xludf.DUMMYFUNCTION("TEXTJOIN("";"", TRUE, FILTER(CID!$B$2:$B$14794, CID!B946=CID!$D$2:$D$14794))"),"M090;M091;M092;M098")</f>
        <v>M090;M091;M092;M098</v>
      </c>
      <c r="B946" s="12" t="str">
        <f>IFERROR(__xludf.DUMMYFUNCTION("TEXTJOIN(""; "", TRUE, FILTER(CID!B946:B14794, REGEXMATCH(CID!D946:D14794, TEXTJOIN(""|"", TRUE, SPLIT(A946, "";"")))))"),"#N/A")</f>
        <v>#N/A</v>
      </c>
    </row>
    <row r="947">
      <c r="A947" s="12" t="str">
        <f>IFERROR(__xludf.DUMMYFUNCTION("TEXTJOIN("";"", TRUE, FILTER(CID!$B$2:$B$14794, CID!B947=CID!$D$2:$D$14794))"),"M100;M101;M102;M103;M104;M109")</f>
        <v>M100;M101;M102;M103;M104;M109</v>
      </c>
      <c r="B947" s="12" t="str">
        <f>IFERROR(__xludf.DUMMYFUNCTION("TEXTJOIN(""; "", TRUE, FILTER(CID!B947:B14794, REGEXMATCH(CID!D947:D14794, TEXTJOIN(""|"", TRUE, SPLIT(A947, "";"")))))"),"#N/A")</f>
        <v>#N/A</v>
      </c>
    </row>
    <row r="948">
      <c r="A948" s="12" t="str">
        <f>IFERROR(__xludf.DUMMYFUNCTION("TEXTJOIN("";"", TRUE, FILTER(CID!$B$2:$B$14794, CID!B948=CID!$D$2:$D$14794))"),"M110;M111;M112;M118;M119")</f>
        <v>M110;M111;M112;M118;M119</v>
      </c>
      <c r="B948" s="12" t="str">
        <f>IFERROR(__xludf.DUMMYFUNCTION("TEXTJOIN(""; "", TRUE, FILTER(CID!B948:B14794, REGEXMATCH(CID!D948:D14794, TEXTJOIN(""|"", TRUE, SPLIT(A948, "";"")))))"),"#N/A")</f>
        <v>#N/A</v>
      </c>
    </row>
    <row r="949">
      <c r="A949" s="12" t="str">
        <f>IFERROR(__xludf.DUMMYFUNCTION("TEXTJOIN("";"", TRUE, FILTER(CID!$B$2:$B$14794, CID!B949=CID!$D$2:$D$14794))"),"M120;M121;M122;M123;M124;M125;M128")</f>
        <v>M120;M121;M122;M123;M124;M125;M128</v>
      </c>
      <c r="B949" s="12" t="str">
        <f>IFERROR(__xludf.DUMMYFUNCTION("TEXTJOIN(""; "", TRUE, FILTER(CID!B949:B14794, REGEXMATCH(CID!D949:D14794, TEXTJOIN(""|"", TRUE, SPLIT(A949, "";"")))))"),"#N/A")</f>
        <v>#N/A</v>
      </c>
    </row>
    <row r="950">
      <c r="A950" s="12" t="str">
        <f>IFERROR(__xludf.DUMMYFUNCTION("TEXTJOIN("";"", TRUE, FILTER(CID!$B$2:$B$14794, CID!B950=CID!$D$2:$D$14794))"),"M130;M131;M138;M139")</f>
        <v>M130;M131;M138;M139</v>
      </c>
      <c r="B950" s="12" t="str">
        <f>IFERROR(__xludf.DUMMYFUNCTION("TEXTJOIN(""; "", TRUE, FILTER(CID!B950:B14794, REGEXMATCH(CID!D950:D14794, TEXTJOIN(""|"", TRUE, SPLIT(A950, "";"")))))"),"#N/A")</f>
        <v>#N/A</v>
      </c>
    </row>
    <row r="951">
      <c r="A951" s="12" t="str">
        <f>IFERROR(__xludf.DUMMYFUNCTION("TEXTJOIN("";"", TRUE, FILTER(CID!$B$2:$B$14794, CID!B951=CID!$D$2:$D$14794))"),"M140;M141;M142;M143;M144;M145;M146;M148")</f>
        <v>M140;M141;M142;M143;M144;M145;M146;M148</v>
      </c>
      <c r="B951" s="12" t="str">
        <f>IFERROR(__xludf.DUMMYFUNCTION("TEXTJOIN(""; "", TRUE, FILTER(CID!B951:B14794, REGEXMATCH(CID!D951:D14794, TEXTJOIN(""|"", TRUE, SPLIT(A951, "";"")))))"),"#N/A")</f>
        <v>#N/A</v>
      </c>
    </row>
    <row r="952">
      <c r="A952" s="12" t="str">
        <f>IFERROR(__xludf.DUMMYFUNCTION("TEXTJOIN("";"", TRUE, FILTER(CID!$B$2:$B$14794, CID!B952=CID!$D$2:$D$14794))"),"M150;M151;M152;M153;M154;M158;M159")</f>
        <v>M150;M151;M152;M153;M154;M158;M159</v>
      </c>
      <c r="B952" s="12" t="str">
        <f>IFERROR(__xludf.DUMMYFUNCTION("TEXTJOIN(""; "", TRUE, FILTER(CID!B952:B14794, REGEXMATCH(CID!D952:D14794, TEXTJOIN(""|"", TRUE, SPLIT(A952, "";"")))))"),"#N/A")</f>
        <v>#N/A</v>
      </c>
    </row>
    <row r="953">
      <c r="A953" s="12" t="str">
        <f>IFERROR(__xludf.DUMMYFUNCTION("TEXTJOIN("";"", TRUE, FILTER(CID!$B$2:$B$14794, CID!B953=CID!$D$2:$D$14794))"),"M160;M161;M162;M163;M164;M165;M166;M167;M169")</f>
        <v>M160;M161;M162;M163;M164;M165;M166;M167;M169</v>
      </c>
      <c r="B953" s="12" t="str">
        <f>IFERROR(__xludf.DUMMYFUNCTION("TEXTJOIN(""; "", TRUE, FILTER(CID!B953:B14794, REGEXMATCH(CID!D953:D14794, TEXTJOIN(""|"", TRUE, SPLIT(A953, "";"")))))"),"#N/A")</f>
        <v>#N/A</v>
      </c>
    </row>
    <row r="954">
      <c r="A954" s="12" t="str">
        <f>IFERROR(__xludf.DUMMYFUNCTION("TEXTJOIN("";"", TRUE, FILTER(CID!$B$2:$B$14794, CID!B954=CID!$D$2:$D$14794))"),"M170;M171;M172;M173;M174;M175;M179")</f>
        <v>M170;M171;M172;M173;M174;M175;M179</v>
      </c>
      <c r="B954" s="12" t="str">
        <f>IFERROR(__xludf.DUMMYFUNCTION("TEXTJOIN(""; "", TRUE, FILTER(CID!B954:B14794, REGEXMATCH(CID!D954:D14794, TEXTJOIN(""|"", TRUE, SPLIT(A954, "";"")))))"),"#N/A")</f>
        <v>#N/A</v>
      </c>
    </row>
    <row r="955">
      <c r="A955" s="12" t="str">
        <f>IFERROR(__xludf.DUMMYFUNCTION("TEXTJOIN("";"", TRUE, FILTER(CID!$B$2:$B$14794, CID!B955=CID!$D$2:$D$14794))"),"M180;M181;M182;M183;M184;M185;M189")</f>
        <v>M180;M181;M182;M183;M184;M185;M189</v>
      </c>
      <c r="B955" s="12" t="str">
        <f>IFERROR(__xludf.DUMMYFUNCTION("TEXTJOIN(""; "", TRUE, FILTER(CID!B955:B14794, REGEXMATCH(CID!D955:D14794, TEXTJOIN(""|"", TRUE, SPLIT(A955, "";"")))))"),"#N/A")</f>
        <v>#N/A</v>
      </c>
    </row>
    <row r="956">
      <c r="A956" s="12" t="str">
        <f>IFERROR(__xludf.DUMMYFUNCTION("TEXTJOIN("";"", TRUE, FILTER(CID!$B$2:$B$14794, CID!B956=CID!$D$2:$D$14794))"),"M190;M191;M192;M198;M199")</f>
        <v>M190;M191;M192;M198;M199</v>
      </c>
      <c r="B956" s="12" t="str">
        <f>IFERROR(__xludf.DUMMYFUNCTION("TEXTJOIN(""; "", TRUE, FILTER(CID!B956:B14794, REGEXMATCH(CID!D956:D14794, TEXTJOIN(""|"", TRUE, SPLIT(A956, "";"")))))"),"#N/A")</f>
        <v>#N/A</v>
      </c>
    </row>
    <row r="957">
      <c r="A957" s="12" t="str">
        <f>IFERROR(__xludf.DUMMYFUNCTION("TEXTJOIN("";"", TRUE, FILTER(CID!$B$2:$B$14794, CID!B957=CID!$D$2:$D$14794))"),"M200;M201;M202;M203;M204;M205;M206")</f>
        <v>M200;M201;M202;M203;M204;M205;M206</v>
      </c>
      <c r="B957" s="12" t="str">
        <f>IFERROR(__xludf.DUMMYFUNCTION("TEXTJOIN(""; "", TRUE, FILTER(CID!B957:B14794, REGEXMATCH(CID!D957:D14794, TEXTJOIN(""|"", TRUE, SPLIT(A957, "";"")))))"),"#N/A")</f>
        <v>#N/A</v>
      </c>
    </row>
    <row r="958">
      <c r="A958" s="12" t="str">
        <f>IFERROR(__xludf.DUMMYFUNCTION("TEXTJOIN("";"", TRUE, FILTER(CID!$B$2:$B$14794, CID!B958=CID!$D$2:$D$14794))"),"M210;M211;M212;M213;M214;M215;M216;M217;M218;M219")</f>
        <v>M210;M211;M212;M213;M214;M215;M216;M217;M218;M219</v>
      </c>
      <c r="B958" s="12" t="str">
        <f>IFERROR(__xludf.DUMMYFUNCTION("TEXTJOIN(""; "", TRUE, FILTER(CID!B958:B14794, REGEXMATCH(CID!D958:D14794, TEXTJOIN(""|"", TRUE, SPLIT(A958, "";"")))))"),"#N/A")</f>
        <v>#N/A</v>
      </c>
    </row>
    <row r="959">
      <c r="A959" s="12" t="str">
        <f>IFERROR(__xludf.DUMMYFUNCTION("TEXTJOIN("";"", TRUE, FILTER(CID!$B$2:$B$14794, CID!B959=CID!$D$2:$D$14794))"),"M220;M221;M222;M223;M224;M228;M229")</f>
        <v>M220;M221;M222;M223;M224;M228;M229</v>
      </c>
      <c r="B959" s="12" t="str">
        <f>IFERROR(__xludf.DUMMYFUNCTION("TEXTJOIN(""; "", TRUE, FILTER(CID!B959:B14794, REGEXMATCH(CID!D959:D14794, TEXTJOIN(""|"", TRUE, SPLIT(A959, "";"")))))"),"#N/A")</f>
        <v>#N/A</v>
      </c>
    </row>
    <row r="960">
      <c r="A960" s="12" t="str">
        <f>IFERROR(__xludf.DUMMYFUNCTION("TEXTJOIN("";"", TRUE, FILTER(CID!$B$2:$B$14794, CID!B960=CID!$D$2:$D$14794))"),"M230;M231;M232;M233;M234;M235;M236;M238;M239")</f>
        <v>M230;M231;M232;M233;M234;M235;M236;M238;M239</v>
      </c>
      <c r="B960" s="12" t="str">
        <f>IFERROR(__xludf.DUMMYFUNCTION("TEXTJOIN(""; "", TRUE, FILTER(CID!B960:B14794, REGEXMATCH(CID!D960:D14794, TEXTJOIN(""|"", TRUE, SPLIT(A960, "";"")))))"),"#N/A")</f>
        <v>#N/A</v>
      </c>
    </row>
    <row r="961">
      <c r="A961" s="12" t="str">
        <f>IFERROR(__xludf.DUMMYFUNCTION("TEXTJOIN("";"", TRUE, FILTER(CID!$B$2:$B$14794, CID!B961=CID!$D$2:$D$14794))"),"M240;M241;M242;M243;M244;M245;M246;M247;M248;M249")</f>
        <v>M240;M241;M242;M243;M244;M245;M246;M247;M248;M249</v>
      </c>
      <c r="B961" s="12" t="str">
        <f>IFERROR(__xludf.DUMMYFUNCTION("TEXTJOIN(""; "", TRUE, FILTER(CID!B961:B14794, REGEXMATCH(CID!D961:D14794, TEXTJOIN(""|"", TRUE, SPLIT(A961, "";"")))))"),"#N/A")</f>
        <v>#N/A</v>
      </c>
    </row>
    <row r="962">
      <c r="A962" s="12" t="str">
        <f>IFERROR(__xludf.DUMMYFUNCTION("TEXTJOIN("";"", TRUE, FILTER(CID!$B$2:$B$14794, CID!B962=CID!$D$2:$D$14794))"),"M250;M251;M252;M253;M254;M255;M256;M257;M258;M259")</f>
        <v>M250;M251;M252;M253;M254;M255;M256;M257;M258;M259</v>
      </c>
      <c r="B962" s="12" t="str">
        <f>IFERROR(__xludf.DUMMYFUNCTION("TEXTJOIN(""; "", TRUE, FILTER(CID!B962:B14794, REGEXMATCH(CID!D962:D14794, TEXTJOIN(""|"", TRUE, SPLIT(A962, "";"")))))"),"#N/A")</f>
        <v>#N/A</v>
      </c>
    </row>
    <row r="963">
      <c r="A963" s="12" t="str">
        <f>IFERROR(__xludf.DUMMYFUNCTION("TEXTJOIN("";"", TRUE, FILTER(CID!$B$2:$B$14794, CID!B963=CID!$D$2:$D$14794))"),"M300;M301;M302;M303;M308")</f>
        <v>M300;M301;M302;M303;M308</v>
      </c>
      <c r="B963" s="12" t="str">
        <f>IFERROR(__xludf.DUMMYFUNCTION("TEXTJOIN(""; "", TRUE, FILTER(CID!B963:B14794, REGEXMATCH(CID!D963:D14794, TEXTJOIN(""|"", TRUE, SPLIT(A963, "";"")))))"),"#N/A")</f>
        <v>#N/A</v>
      </c>
    </row>
    <row r="964">
      <c r="A964" s="12" t="str">
        <f>IFERROR(__xludf.DUMMYFUNCTION("TEXTJOIN("";"", TRUE, FILTER(CID!$B$2:$B$14794, CID!B964=CID!$D$2:$D$14794))"),"M310;M311;M312;M313;M314;M315;M316;M317;M318;M319")</f>
        <v>M310;M311;M312;M313;M314;M315;M316;M317;M318;M319</v>
      </c>
      <c r="B964" s="12" t="str">
        <f>IFERROR(__xludf.DUMMYFUNCTION("TEXTJOIN(""; "", TRUE, FILTER(CID!B964:B14794, REGEXMATCH(CID!D964:D14794, TEXTJOIN(""|"", TRUE, SPLIT(A964, "";"")))))"),"#N/A")</f>
        <v>#N/A</v>
      </c>
    </row>
    <row r="965">
      <c r="A965" s="12" t="str">
        <f>IFERROR(__xludf.DUMMYFUNCTION("TEXTJOIN("";"", TRUE, FILTER(CID!$B$2:$B$14794, CID!B965=CID!$D$2:$D$14794))"),"M320;M321;M328;M329")</f>
        <v>M320;M321;M328;M329</v>
      </c>
      <c r="B965" s="12" t="str">
        <f>IFERROR(__xludf.DUMMYFUNCTION("TEXTJOIN(""; "", TRUE, FILTER(CID!B965:B14794, REGEXMATCH(CID!D965:D14794, TEXTJOIN(""|"", TRUE, SPLIT(A965, "";"")))))"),"#N/A")</f>
        <v>#N/A</v>
      </c>
    </row>
    <row r="966">
      <c r="A966" s="12" t="str">
        <f>IFERROR(__xludf.DUMMYFUNCTION("TEXTJOIN("";"", TRUE, FILTER(CID!$B$2:$B$14794, CID!B966=CID!$D$2:$D$14794))"),"M330;M331;M332;M339")</f>
        <v>M330;M331;M332;M339</v>
      </c>
      <c r="B966" s="12" t="str">
        <f>IFERROR(__xludf.DUMMYFUNCTION("TEXTJOIN(""; "", TRUE, FILTER(CID!B966:B14794, REGEXMATCH(CID!D966:D14794, TEXTJOIN(""|"", TRUE, SPLIT(A966, "";"")))))"),"#N/A")</f>
        <v>#N/A</v>
      </c>
    </row>
    <row r="967">
      <c r="A967" s="12" t="str">
        <f>IFERROR(__xludf.DUMMYFUNCTION("TEXTJOIN("";"", TRUE, FILTER(CID!$B$2:$B$14794, CID!B967=CID!$D$2:$D$14794))"),"M340;M341;M342;M348;M349")</f>
        <v>M340;M341;M342;M348;M349</v>
      </c>
      <c r="B967" s="12" t="str">
        <f>IFERROR(__xludf.DUMMYFUNCTION("TEXTJOIN(""; "", TRUE, FILTER(CID!B967:B14794, REGEXMATCH(CID!D967:D14794, TEXTJOIN(""|"", TRUE, SPLIT(A967, "";"")))))"),"#N/A")</f>
        <v>#N/A</v>
      </c>
    </row>
    <row r="968">
      <c r="A968" s="12" t="str">
        <f>IFERROR(__xludf.DUMMYFUNCTION("TEXTJOIN("";"", TRUE, FILTER(CID!$B$2:$B$14794, CID!B968=CID!$D$2:$D$14794))"),"M350;M351;M352;M353;M354;M355;M356;M357;M358;M359")</f>
        <v>M350;M351;M352;M353;M354;M355;M356;M357;M358;M359</v>
      </c>
      <c r="B968" s="12" t="str">
        <f>IFERROR(__xludf.DUMMYFUNCTION("TEXTJOIN(""; "", TRUE, FILTER(CID!B968:B14794, REGEXMATCH(CID!D968:D14794, TEXTJOIN(""|"", TRUE, SPLIT(A968, "";"")))))"),"#N/A")</f>
        <v>#N/A</v>
      </c>
    </row>
    <row r="969">
      <c r="A969" s="12" t="str">
        <f>IFERROR(__xludf.DUMMYFUNCTION("TEXTJOIN("";"", TRUE, FILTER(CID!$B$2:$B$14794, CID!B969=CID!$D$2:$D$14794))"),"M360;M361;M362;M363;M364;M368")</f>
        <v>M360;M361;M362;M363;M364;M368</v>
      </c>
      <c r="B969" s="12" t="str">
        <f>IFERROR(__xludf.DUMMYFUNCTION("TEXTJOIN(""; "", TRUE, FILTER(CID!B969:B14794, REGEXMATCH(CID!D969:D14794, TEXTJOIN(""|"", TRUE, SPLIT(A969, "";"")))))"),"#N/A")</f>
        <v>#N/A</v>
      </c>
    </row>
    <row r="970">
      <c r="A970" s="12" t="str">
        <f>IFERROR(__xludf.DUMMYFUNCTION("TEXTJOIN("";"", TRUE, FILTER(CID!$B$2:$B$14794, CID!B970=CID!$D$2:$D$14794))"),"M400;M401;M402;M403;M404;M405")</f>
        <v>M400;M401;M402;M403;M404;M405</v>
      </c>
      <c r="B970" s="12" t="str">
        <f>IFERROR(__xludf.DUMMYFUNCTION("TEXTJOIN(""; "", TRUE, FILTER(CID!B970:B14794, REGEXMATCH(CID!D970:D14794, TEXTJOIN(""|"", TRUE, SPLIT(A970, "";"")))))"),"#N/A")</f>
        <v>#N/A</v>
      </c>
    </row>
    <row r="971">
      <c r="A971" s="12" t="str">
        <f>IFERROR(__xludf.DUMMYFUNCTION("TEXTJOIN("";"", TRUE, FILTER(CID!$B$2:$B$14794, CID!B971=CID!$D$2:$D$14794))"),"M410;M411;M412;M413;M414;M415;M418;M419")</f>
        <v>M410;M411;M412;M413;M414;M415;M418;M419</v>
      </c>
      <c r="B971" s="12" t="str">
        <f>IFERROR(__xludf.DUMMYFUNCTION("TEXTJOIN(""; "", TRUE, FILTER(CID!B971:B14794, REGEXMATCH(CID!D971:D14794, TEXTJOIN(""|"", TRUE, SPLIT(A971, "";"")))))"),"#N/A")</f>
        <v>#N/A</v>
      </c>
    </row>
    <row r="972">
      <c r="A972" s="12" t="str">
        <f>IFERROR(__xludf.DUMMYFUNCTION("TEXTJOIN("";"", TRUE, FILTER(CID!$B$2:$B$14794, CID!B972=CID!$D$2:$D$14794))"),"M420;M421;M429")</f>
        <v>M420;M421;M429</v>
      </c>
      <c r="B972" s="12" t="str">
        <f>IFERROR(__xludf.DUMMYFUNCTION("TEXTJOIN(""; "", TRUE, FILTER(CID!B972:B14794, REGEXMATCH(CID!D972:D14794, TEXTJOIN(""|"", TRUE, SPLIT(A972, "";"")))))"),"#N/A")</f>
        <v>#N/A</v>
      </c>
    </row>
    <row r="973">
      <c r="A973" s="12" t="str">
        <f>IFERROR(__xludf.DUMMYFUNCTION("TEXTJOIN("";"", TRUE, FILTER(CID!$B$2:$B$14794, CID!B973=CID!$D$2:$D$14794))"),"M430;M431;M432;M433;M434;M435;M436;M438;M439")</f>
        <v>M430;M431;M432;M433;M434;M435;M436;M438;M439</v>
      </c>
      <c r="B973" s="12" t="str">
        <f>IFERROR(__xludf.DUMMYFUNCTION("TEXTJOIN(""; "", TRUE, FILTER(CID!B973:B14794, REGEXMATCH(CID!D973:D14794, TEXTJOIN(""|"", TRUE, SPLIT(A973, "";"")))))"),"#N/A")</f>
        <v>#N/A</v>
      </c>
    </row>
    <row r="974">
      <c r="A974" s="12" t="str">
        <f>IFERROR(__xludf.DUMMYFUNCTION("TEXTJOIN("";"", TRUE, FILTER(CID!$B$2:$B$14794, CID!B974=CID!$D$2:$D$14794))"),"M45X")</f>
        <v>M45X</v>
      </c>
      <c r="B974" s="12" t="str">
        <f>IFERROR(__xludf.DUMMYFUNCTION("TEXTJOIN(""; "", TRUE, FILTER(CID!B974:B14794, REGEXMATCH(CID!D974:D14794, TEXTJOIN(""|"", TRUE, SPLIT(A974, "";"")))))"),"#N/A")</f>
        <v>#N/A</v>
      </c>
    </row>
    <row r="975">
      <c r="A975" s="12" t="str">
        <f>IFERROR(__xludf.DUMMYFUNCTION("TEXTJOIN("";"", TRUE, FILTER(CID!$B$2:$B$14794, CID!B975=CID!$D$2:$D$14794))"),"M460;M461;M462;M463;M464;M465;M468;M469")</f>
        <v>M460;M461;M462;M463;M464;M465;M468;M469</v>
      </c>
      <c r="B975" s="12" t="str">
        <f>IFERROR(__xludf.DUMMYFUNCTION("TEXTJOIN(""; "", TRUE, FILTER(CID!B975:B14794, REGEXMATCH(CID!D975:D14794, TEXTJOIN(""|"", TRUE, SPLIT(A975, "";"")))))"),"#N/A")</f>
        <v>#N/A</v>
      </c>
    </row>
    <row r="976">
      <c r="A976" s="12" t="str">
        <f>IFERROR(__xludf.DUMMYFUNCTION("TEXTJOIN("";"", TRUE, FILTER(CID!$B$2:$B$14794, CID!B976=CID!$D$2:$D$14794))"),"M470;M471;M472;M478;M479")</f>
        <v>M470;M471;M472;M478;M479</v>
      </c>
      <c r="B976" s="12" t="str">
        <f>IFERROR(__xludf.DUMMYFUNCTION("TEXTJOIN(""; "", TRUE, FILTER(CID!B976:B14794, REGEXMATCH(CID!D976:D14794, TEXTJOIN(""|"", TRUE, SPLIT(A976, "";"")))))"),"#N/A")</f>
        <v>#N/A</v>
      </c>
    </row>
    <row r="977">
      <c r="A977" s="12" t="str">
        <f>IFERROR(__xludf.DUMMYFUNCTION("TEXTJOIN("";"", TRUE, FILTER(CID!$B$2:$B$14794, CID!B977=CID!$D$2:$D$14794))"),"M480;M481;M482;M483;M484;M485;M488;M489")</f>
        <v>M480;M481;M482;M483;M484;M485;M488;M489</v>
      </c>
      <c r="B977" s="12" t="str">
        <f>IFERROR(__xludf.DUMMYFUNCTION("TEXTJOIN(""; "", TRUE, FILTER(CID!B977:B14794, REGEXMATCH(CID!D977:D14794, TEXTJOIN(""|"", TRUE, SPLIT(A977, "";"")))))"),"#N/A")</f>
        <v>#N/A</v>
      </c>
    </row>
    <row r="978">
      <c r="A978" s="12" t="str">
        <f>IFERROR(__xludf.DUMMYFUNCTION("TEXTJOIN("";"", TRUE, FILTER(CID!$B$2:$B$14794, CID!B978=CID!$D$2:$D$14794))"),"M490;M491;M492;M493;M494;M495;M498")</f>
        <v>M490;M491;M492;M493;M494;M495;M498</v>
      </c>
      <c r="B978" s="12" t="str">
        <f>IFERROR(__xludf.DUMMYFUNCTION("TEXTJOIN(""; "", TRUE, FILTER(CID!B978:B14794, REGEXMATCH(CID!D978:D14794, TEXTJOIN(""|"", TRUE, SPLIT(A978, "";"")))))"),"#N/A")</f>
        <v>#N/A</v>
      </c>
    </row>
    <row r="979">
      <c r="A979" s="12" t="str">
        <f>IFERROR(__xludf.DUMMYFUNCTION("TEXTJOIN("";"", TRUE, FILTER(CID!$B$2:$B$14794, CID!B979=CID!$D$2:$D$14794))"),"M500;M501;M502;M503;M508;M509")</f>
        <v>M500;M501;M502;M503;M508;M509</v>
      </c>
      <c r="B979" s="12" t="str">
        <f>IFERROR(__xludf.DUMMYFUNCTION("TEXTJOIN(""; "", TRUE, FILTER(CID!B979:B14794, REGEXMATCH(CID!D979:D14794, TEXTJOIN(""|"", TRUE, SPLIT(A979, "";"")))))"),"#N/A")</f>
        <v>#N/A</v>
      </c>
    </row>
    <row r="980">
      <c r="A980" s="12" t="str">
        <f>IFERROR(__xludf.DUMMYFUNCTION("TEXTJOIN("";"", TRUE, FILTER(CID!$B$2:$B$14794, CID!B980=CID!$D$2:$D$14794))"),"M510;M511;M512;M513;M514;M518;M519")</f>
        <v>M510;M511;M512;M513;M514;M518;M519</v>
      </c>
      <c r="B980" s="12" t="str">
        <f>IFERROR(__xludf.DUMMYFUNCTION("TEXTJOIN(""; "", TRUE, FILTER(CID!B980:B14794, REGEXMATCH(CID!D980:D14794, TEXTJOIN(""|"", TRUE, SPLIT(A980, "";"")))))"),"#N/A")</f>
        <v>#N/A</v>
      </c>
    </row>
    <row r="981">
      <c r="A981" s="12" t="str">
        <f>IFERROR(__xludf.DUMMYFUNCTION("TEXTJOIN("";"", TRUE, FILTER(CID!$B$2:$B$14794, CID!B981=CID!$D$2:$D$14794))"),"M530;M531;M532;M533;M538;M539")</f>
        <v>M530;M531;M532;M533;M538;M539</v>
      </c>
      <c r="B981" s="12" t="str">
        <f>IFERROR(__xludf.DUMMYFUNCTION("TEXTJOIN(""; "", TRUE, FILTER(CID!B981:B14794, REGEXMATCH(CID!D981:D14794, TEXTJOIN(""|"", TRUE, SPLIT(A981, "";"")))))"),"#N/A")</f>
        <v>#N/A</v>
      </c>
    </row>
    <row r="982">
      <c r="A982" s="12" t="str">
        <f>IFERROR(__xludf.DUMMYFUNCTION("TEXTJOIN("";"", TRUE, FILTER(CID!$B$2:$B$14794, CID!B982=CID!$D$2:$D$14794))"),"M540;M541;M542;M543;M544;M545;M546;M548;M549")</f>
        <v>M540;M541;M542;M543;M544;M545;M546;M548;M549</v>
      </c>
      <c r="B982" s="12" t="str">
        <f>IFERROR(__xludf.DUMMYFUNCTION("TEXTJOIN(""; "", TRUE, FILTER(CID!B982:B14794, REGEXMATCH(CID!D982:D14794, TEXTJOIN(""|"", TRUE, SPLIT(A982, "";"")))))"),"#N/A")</f>
        <v>#N/A</v>
      </c>
    </row>
    <row r="983">
      <c r="A983" s="12" t="str">
        <f>IFERROR(__xludf.DUMMYFUNCTION("TEXTJOIN("";"", TRUE, FILTER(CID!$B$2:$B$14794, CID!B983=CID!$D$2:$D$14794))"),"M600;M601;M602;M608;M609")</f>
        <v>M600;M601;M602;M608;M609</v>
      </c>
      <c r="B983" s="12" t="str">
        <f>IFERROR(__xludf.DUMMYFUNCTION("TEXTJOIN(""; "", TRUE, FILTER(CID!B983:B14794, REGEXMATCH(CID!D983:D14794, TEXTJOIN(""|"", TRUE, SPLIT(A983, "";"")))))"),"#N/A")</f>
        <v>#N/A</v>
      </c>
    </row>
    <row r="984">
      <c r="A984" s="12" t="str">
        <f>IFERROR(__xludf.DUMMYFUNCTION("TEXTJOIN("";"", TRUE, FILTER(CID!$B$2:$B$14794, CID!B984=CID!$D$2:$D$14794))"),"M610;M611;M612;M613;M614;M615;M619")</f>
        <v>M610;M611;M612;M613;M614;M615;M619</v>
      </c>
      <c r="B984" s="12" t="str">
        <f>IFERROR(__xludf.DUMMYFUNCTION("TEXTJOIN(""; "", TRUE, FILTER(CID!B984:B14794, REGEXMATCH(CID!D984:D14794, TEXTJOIN(""|"", TRUE, SPLIT(A984, "";"")))))"),"#N/A")</f>
        <v>#N/A</v>
      </c>
    </row>
    <row r="985">
      <c r="A985" s="12" t="str">
        <f>IFERROR(__xludf.DUMMYFUNCTION("TEXTJOIN("";"", TRUE, FILTER(CID!$B$2:$B$14794, CID!B985=CID!$D$2:$D$14794))"),"M620;M621;M622;M623;M624;M625;M626;M628;M629")</f>
        <v>M620;M621;M622;M623;M624;M625;M626;M628;M629</v>
      </c>
      <c r="B985" s="12" t="str">
        <f>IFERROR(__xludf.DUMMYFUNCTION("TEXTJOIN(""; "", TRUE, FILTER(CID!B985:B14794, REGEXMATCH(CID!D985:D14794, TEXTJOIN(""|"", TRUE, SPLIT(A985, "";"")))))"),"#N/A")</f>
        <v>#N/A</v>
      </c>
    </row>
    <row r="986">
      <c r="A986" s="12" t="str">
        <f>IFERROR(__xludf.DUMMYFUNCTION("TEXTJOIN("";"", TRUE, FILTER(CID!$B$2:$B$14794, CID!B986=CID!$D$2:$D$14794))"),"M630;M631;M632;M633;M638")</f>
        <v>M630;M631;M632;M633;M638</v>
      </c>
      <c r="B986" s="12" t="str">
        <f>IFERROR(__xludf.DUMMYFUNCTION("TEXTJOIN(""; "", TRUE, FILTER(CID!B986:B14794, REGEXMATCH(CID!D986:D14794, TEXTJOIN(""|"", TRUE, SPLIT(A986, "";"")))))"),"#N/A")</f>
        <v>#N/A</v>
      </c>
    </row>
    <row r="987">
      <c r="A987" s="12" t="str">
        <f>IFERROR(__xludf.DUMMYFUNCTION("TEXTJOIN("";"", TRUE, FILTER(CID!$B$2:$B$14794, CID!B987=CID!$D$2:$D$14794))"),"M650;M651;M652;M653;M654;M658;M659")</f>
        <v>M650;M651;M652;M653;M654;M658;M659</v>
      </c>
      <c r="B987" s="12" t="str">
        <f>IFERROR(__xludf.DUMMYFUNCTION("TEXTJOIN(""; "", TRUE, FILTER(CID!B987:B14794, REGEXMATCH(CID!D987:D14794, TEXTJOIN(""|"", TRUE, SPLIT(A987, "";"")))))"),"#N/A")</f>
        <v>#N/A</v>
      </c>
    </row>
    <row r="988">
      <c r="A988" s="12" t="str">
        <f>IFERROR(__xludf.DUMMYFUNCTION("TEXTJOIN("";"", TRUE, FILTER(CID!$B$2:$B$14794, CID!B988=CID!$D$2:$D$14794))"),"M660;M661;M662;M663;M664;M665")</f>
        <v>M660;M661;M662;M663;M664;M665</v>
      </c>
      <c r="B988" s="12" t="str">
        <f>IFERROR(__xludf.DUMMYFUNCTION("TEXTJOIN(""; "", TRUE, FILTER(CID!B988:B14794, REGEXMATCH(CID!D988:D14794, TEXTJOIN(""|"", TRUE, SPLIT(A988, "";"")))))"),"#N/A")</f>
        <v>#N/A</v>
      </c>
    </row>
    <row r="989">
      <c r="A989" s="12" t="str">
        <f>IFERROR(__xludf.DUMMYFUNCTION("TEXTJOIN("";"", TRUE, FILTER(CID!$B$2:$B$14794, CID!B989=CID!$D$2:$D$14794))"),"M670;M671;M672;M673;M674;M678;M679")</f>
        <v>M670;M671;M672;M673;M674;M678;M679</v>
      </c>
      <c r="B989" s="12" t="str">
        <f>IFERROR(__xludf.DUMMYFUNCTION("TEXTJOIN(""; "", TRUE, FILTER(CID!B989:B14794, REGEXMATCH(CID!D989:D14794, TEXTJOIN(""|"", TRUE, SPLIT(A989, "";"")))))"),"#N/A")</f>
        <v>#N/A</v>
      </c>
    </row>
    <row r="990">
      <c r="A990" s="12" t="str">
        <f>IFERROR(__xludf.DUMMYFUNCTION("TEXTJOIN("";"", TRUE, FILTER(CID!$B$2:$B$14794, CID!B990=CID!$D$2:$D$14794))"),"M680;M688")</f>
        <v>M680;M688</v>
      </c>
      <c r="B990" s="12" t="str">
        <f>IFERROR(__xludf.DUMMYFUNCTION("TEXTJOIN(""; "", TRUE, FILTER(CID!B990:B14794, REGEXMATCH(CID!D990:D14794, TEXTJOIN(""|"", TRUE, SPLIT(A990, "";"")))))"),"#N/A")</f>
        <v>#N/A</v>
      </c>
    </row>
    <row r="991">
      <c r="A991" s="12" t="str">
        <f>IFERROR(__xludf.DUMMYFUNCTION("TEXTJOIN("";"", TRUE, FILTER(CID!$B$2:$B$14794, CID!B991=CID!$D$2:$D$14794))"),"M700;M701;M702;M703;M704;M705;M706;M707;M708;M709")</f>
        <v>M700;M701;M702;M703;M704;M705;M706;M707;M708;M709</v>
      </c>
      <c r="B991" s="12" t="str">
        <f>IFERROR(__xludf.DUMMYFUNCTION("TEXTJOIN(""; "", TRUE, FILTER(CID!B991:B14794, REGEXMATCH(CID!D991:D14794, TEXTJOIN(""|"", TRUE, SPLIT(A991, "";"")))))"),"#N/A")</f>
        <v>#N/A</v>
      </c>
    </row>
    <row r="992">
      <c r="A992" s="12" t="str">
        <f>IFERROR(__xludf.DUMMYFUNCTION("TEXTJOIN("";"", TRUE, FILTER(CID!$B$2:$B$14794, CID!B992=CID!$D$2:$D$14794))"),"M710;M711;M712;M713;M714;M715;M718;M719")</f>
        <v>M710;M711;M712;M713;M714;M715;M718;M719</v>
      </c>
      <c r="B992" s="12" t="str">
        <f>IFERROR(__xludf.DUMMYFUNCTION("TEXTJOIN(""; "", TRUE, FILTER(CID!B992:B14794, REGEXMATCH(CID!D992:D14794, TEXTJOIN(""|"", TRUE, SPLIT(A992, "";"")))))"),"#N/A")</f>
        <v>#N/A</v>
      </c>
    </row>
    <row r="993">
      <c r="A993" s="12" t="str">
        <f>IFERROR(__xludf.DUMMYFUNCTION("TEXTJOIN("";"", TRUE, FILTER(CID!$B$2:$B$14794, CID!B993=CID!$D$2:$D$14794))"),"M720;M721;M722;M724;M726;M728;M729")</f>
        <v>M720;M721;M722;M724;M726;M728;M729</v>
      </c>
      <c r="B993" s="12" t="str">
        <f>IFERROR(__xludf.DUMMYFUNCTION("TEXTJOIN(""; "", TRUE, FILTER(CID!B993:B14794, REGEXMATCH(CID!D993:D14794, TEXTJOIN(""|"", TRUE, SPLIT(A993, "";"")))))"),"#N/A")</f>
        <v>#N/A</v>
      </c>
    </row>
    <row r="994">
      <c r="A994" s="12" t="str">
        <f>IFERROR(__xludf.DUMMYFUNCTION("TEXTJOIN("";"", TRUE, FILTER(CID!$B$2:$B$14794, CID!B994=CID!$D$2:$D$14794))"),"M730;M731;M738")</f>
        <v>M730;M731;M738</v>
      </c>
      <c r="B994" s="12" t="str">
        <f>IFERROR(__xludf.DUMMYFUNCTION("TEXTJOIN(""; "", TRUE, FILTER(CID!B994:B14794, REGEXMATCH(CID!D994:D14794, TEXTJOIN(""|"", TRUE, SPLIT(A994, "";"")))))"),"#N/A")</f>
        <v>#N/A</v>
      </c>
    </row>
    <row r="995">
      <c r="A995" s="12" t="str">
        <f>IFERROR(__xludf.DUMMYFUNCTION("TEXTJOIN("";"", TRUE, FILTER(CID!$B$2:$B$14794, CID!B995=CID!$D$2:$D$14794))"),"M750;M751;M752;M753;M754;M755;M758;M759")</f>
        <v>M750;M751;M752;M753;M754;M755;M758;M759</v>
      </c>
      <c r="B995" s="12" t="str">
        <f>IFERROR(__xludf.DUMMYFUNCTION("TEXTJOIN(""; "", TRUE, FILTER(CID!B995:B14794, REGEXMATCH(CID!D995:D14794, TEXTJOIN(""|"", TRUE, SPLIT(A995, "";"")))))"),"#N/A")</f>
        <v>#N/A</v>
      </c>
    </row>
    <row r="996">
      <c r="A996" s="12" t="str">
        <f>IFERROR(__xludf.DUMMYFUNCTION("TEXTJOIN("";"", TRUE, FILTER(CID!$B$2:$B$14794, CID!B996=CID!$D$2:$D$14794))"),"M760;M761;M762;M763;M764;M765;M766;M767;M768;M769")</f>
        <v>M760;M761;M762;M763;M764;M765;M766;M767;M768;M769</v>
      </c>
      <c r="B996" s="12" t="str">
        <f>IFERROR(__xludf.DUMMYFUNCTION("TEXTJOIN(""; "", TRUE, FILTER(CID!B996:B14794, REGEXMATCH(CID!D996:D14794, TEXTJOIN(""|"", TRUE, SPLIT(A996, "";"")))))"),"#N/A")</f>
        <v>#N/A</v>
      </c>
    </row>
    <row r="997">
      <c r="A997" s="12" t="str">
        <f>IFERROR(__xludf.DUMMYFUNCTION("TEXTJOIN("";"", TRUE, FILTER(CID!$B$2:$B$14794, CID!B997=CID!$D$2:$D$14794))"),"M770;M771;M772;M773;M774;M775;M778;M779")</f>
        <v>M770;M771;M772;M773;M774;M775;M778;M779</v>
      </c>
      <c r="B997" s="12" t="str">
        <f>IFERROR(__xludf.DUMMYFUNCTION("TEXTJOIN(""; "", TRUE, FILTER(CID!B997:B14794, REGEXMATCH(CID!D997:D14794, TEXTJOIN(""|"", TRUE, SPLIT(A997, "";"")))))"),"#N/A")</f>
        <v>#N/A</v>
      </c>
    </row>
    <row r="998">
      <c r="A998" s="12" t="str">
        <f>IFERROR(__xludf.DUMMYFUNCTION("TEXTJOIN("";"", TRUE, FILTER(CID!$B$2:$B$14794, CID!B998=CID!$D$2:$D$14794))"),"M790;M791;M792;M793;M794;M795;M796;M797;M798;M799")</f>
        <v>M790;M791;M792;M793;M794;M795;M796;M797;M798;M799</v>
      </c>
      <c r="B998" s="12" t="str">
        <f>IFERROR(__xludf.DUMMYFUNCTION("TEXTJOIN(""; "", TRUE, FILTER(CID!B998:B14794, REGEXMATCH(CID!D998:D14794, TEXTJOIN(""|"", TRUE, SPLIT(A998, "";"")))))"),"#N/A")</f>
        <v>#N/A</v>
      </c>
    </row>
    <row r="999">
      <c r="A999" s="12" t="str">
        <f>IFERROR(__xludf.DUMMYFUNCTION("TEXTJOIN("";"", TRUE, FILTER(CID!$B$2:$B$14794, CID!B999=CID!$D$2:$D$14794))"),"M800;M801;M802;M803;M804;M805;M808;M809")</f>
        <v>M800;M801;M802;M803;M804;M805;M808;M809</v>
      </c>
      <c r="B999" s="12" t="str">
        <f>IFERROR(__xludf.DUMMYFUNCTION("TEXTJOIN(""; "", TRUE, FILTER(CID!B999:B14794, REGEXMATCH(CID!D999:D14794, TEXTJOIN(""|"", TRUE, SPLIT(A999, "";"")))))"),"#N/A")</f>
        <v>#N/A</v>
      </c>
    </row>
    <row r="1000">
      <c r="A1000" s="12" t="str">
        <f>IFERROR(__xludf.DUMMYFUNCTION("TEXTJOIN("";"", TRUE, FILTER(CID!$B$2:$B$14794, CID!B1000=CID!$D$2:$D$14794))"),"M810;M811;M812;M813;M814;M815;M816;M818;M819")</f>
        <v>M810;M811;M812;M813;M814;M815;M816;M818;M819</v>
      </c>
      <c r="B1000" s="12" t="str">
        <f>IFERROR(__xludf.DUMMYFUNCTION("TEXTJOIN(""; "", TRUE, FILTER(CID!B1000:B14794, REGEXMATCH(CID!D1000:D14794, TEXTJOIN(""|"", TRUE, SPLIT(A1000, "";"")))))"),"#N/A")</f>
        <v>#N/A</v>
      </c>
    </row>
    <row r="1001">
      <c r="A1001" s="12" t="str">
        <f>IFERROR(__xludf.DUMMYFUNCTION("TEXTJOIN("";"", TRUE, FILTER(CID!$B$2:$B$14794, CID!B1001=CID!$D$2:$D$14794))"),"M820;M821;M828")</f>
        <v>M820;M821;M828</v>
      </c>
      <c r="B1001" s="12" t="str">
        <f>IFERROR(__xludf.DUMMYFUNCTION("TEXTJOIN(""; "", TRUE, FILTER(CID!B1001:B14794, REGEXMATCH(CID!D1001:D14794, TEXTJOIN(""|"", TRUE, SPLIT(A1001, "";"")))))"),"#N/A")</f>
        <v>#N/A</v>
      </c>
    </row>
    <row r="1002">
      <c r="A1002" s="12" t="str">
        <f>IFERROR(__xludf.DUMMYFUNCTION("TEXTJOIN("";"", TRUE, FILTER(CID!$B$2:$B$14794, CID!B1002=CID!$D$2:$D$14794))"),"M830;M831;M832;M833;M834;M835;M838;M839")</f>
        <v>M830;M831;M832;M833;M834;M835;M838;M839</v>
      </c>
      <c r="B1002" s="12" t="str">
        <f>IFERROR(__xludf.DUMMYFUNCTION("TEXTJOIN(""; "", TRUE, FILTER(CID!B1002:B14794, REGEXMATCH(CID!D1002:D14794, TEXTJOIN(""|"", TRUE, SPLIT(A1002, "";"")))))"),"#N/A")</f>
        <v>#N/A</v>
      </c>
    </row>
    <row r="1003">
      <c r="A1003" s="12" t="str">
        <f>IFERROR(__xludf.DUMMYFUNCTION("TEXTJOIN("";"", TRUE, FILTER(CID!$B$2:$B$14794, CID!B1003=CID!$D$2:$D$14794))"),"M840;M841;M842;M843;M844;M848;M849")</f>
        <v>M840;M841;M842;M843;M844;M848;M849</v>
      </c>
      <c r="B1003" s="12" t="str">
        <f>IFERROR(__xludf.DUMMYFUNCTION("TEXTJOIN(""; "", TRUE, FILTER(CID!B1003:B14794, REGEXMATCH(CID!D1003:D14794, TEXTJOIN(""|"", TRUE, SPLIT(A1003, "";"")))))"),"#N/A")</f>
        <v>#N/A</v>
      </c>
    </row>
    <row r="1004">
      <c r="A1004" s="12" t="str">
        <f>IFERROR(__xludf.DUMMYFUNCTION("TEXTJOIN("";"", TRUE, FILTER(CID!$B$2:$B$14794, CID!B1004=CID!$D$2:$D$14794))"),"M850;M851;M852;M853;M854;M855;M856;M858;M859")</f>
        <v>M850;M851;M852;M853;M854;M855;M856;M858;M859</v>
      </c>
      <c r="B1004" s="12" t="str">
        <f>IFERROR(__xludf.DUMMYFUNCTION("TEXTJOIN(""; "", TRUE, FILTER(CID!B1004:B14794, REGEXMATCH(CID!D1004:D14794, TEXTJOIN(""|"", TRUE, SPLIT(A1004, "";"")))))"),"#N/A")</f>
        <v>#N/A</v>
      </c>
    </row>
    <row r="1005">
      <c r="A1005" s="12" t="str">
        <f>IFERROR(__xludf.DUMMYFUNCTION("TEXTJOIN("";"", TRUE, FILTER(CID!$B$2:$B$14794, CID!B1005=CID!$D$2:$D$14794))"),"M860;M861;M862;M863;M864;M865;M866;M868;M869")</f>
        <v>M860;M861;M862;M863;M864;M865;M866;M868;M869</v>
      </c>
      <c r="B1005" s="12" t="str">
        <f>IFERROR(__xludf.DUMMYFUNCTION("TEXTJOIN(""; "", TRUE, FILTER(CID!B1005:B14794, REGEXMATCH(CID!D1005:D14794, TEXTJOIN(""|"", TRUE, SPLIT(A1005, "";"")))))"),"#N/A")</f>
        <v>#N/A</v>
      </c>
    </row>
    <row r="1006">
      <c r="A1006" s="12" t="str">
        <f>IFERROR(__xludf.DUMMYFUNCTION("TEXTJOIN("";"", TRUE, FILTER(CID!$B$2:$B$14794, CID!B1006=CID!$D$2:$D$14794))"),"M870;M871;M872;M873;M878;M879")</f>
        <v>M870;M871;M872;M873;M878;M879</v>
      </c>
      <c r="B1006" s="12" t="str">
        <f>IFERROR(__xludf.DUMMYFUNCTION("TEXTJOIN(""; "", TRUE, FILTER(CID!B1006:B14794, REGEXMATCH(CID!D1006:D14794, TEXTJOIN(""|"", TRUE, SPLIT(A1006, "";"")))))"),"#N/A")</f>
        <v>#N/A</v>
      </c>
    </row>
    <row r="1007">
      <c r="A1007" s="12" t="str">
        <f>IFERROR(__xludf.DUMMYFUNCTION("TEXTJOIN("";"", TRUE, FILTER(CID!$B$2:$B$14794, CID!B1007=CID!$D$2:$D$14794))"),"M880;M888;M889")</f>
        <v>M880;M888;M889</v>
      </c>
      <c r="B1007" s="12" t="str">
        <f>IFERROR(__xludf.DUMMYFUNCTION("TEXTJOIN(""; "", TRUE, FILTER(CID!B1007:B14794, REGEXMATCH(CID!D1007:D14794, TEXTJOIN(""|"", TRUE, SPLIT(A1007, "";"")))))"),"#N/A")</f>
        <v>#N/A</v>
      </c>
    </row>
    <row r="1008">
      <c r="A1008" s="12" t="str">
        <f>IFERROR(__xludf.DUMMYFUNCTION("TEXTJOIN("";"", TRUE, FILTER(CID!$B$2:$B$14794, CID!B1008=CID!$D$2:$D$14794))"),"M890;M891;M892;M893;M894;M895;M896;M898;M899")</f>
        <v>M890;M891;M892;M893;M894;M895;M896;M898;M899</v>
      </c>
      <c r="B1008" s="12" t="str">
        <f>IFERROR(__xludf.DUMMYFUNCTION("TEXTJOIN(""; "", TRUE, FILTER(CID!B1008:B14794, REGEXMATCH(CID!D1008:D14794, TEXTJOIN(""|"", TRUE, SPLIT(A1008, "";"")))))"),"#N/A")</f>
        <v>#N/A</v>
      </c>
    </row>
    <row r="1009">
      <c r="A1009" s="12" t="str">
        <f>IFERROR(__xludf.DUMMYFUNCTION("TEXTJOIN("";"", TRUE, FILTER(CID!$B$2:$B$14794, CID!B1009=CID!$D$2:$D$14794))"),"M900;M901;M902;M903;M904;M905;M906;M907;M908")</f>
        <v>M900;M901;M902;M903;M904;M905;M906;M907;M908</v>
      </c>
      <c r="B1009" s="12" t="str">
        <f>IFERROR(__xludf.DUMMYFUNCTION("TEXTJOIN(""; "", TRUE, FILTER(CID!B1009:B14794, REGEXMATCH(CID!D1009:D14794, TEXTJOIN(""|"", TRUE, SPLIT(A1009, "";"")))))"),"#N/A")</f>
        <v>#N/A</v>
      </c>
    </row>
    <row r="1010">
      <c r="A1010" s="12" t="str">
        <f>IFERROR(__xludf.DUMMYFUNCTION("TEXTJOIN("";"", TRUE, FILTER(CID!$B$2:$B$14794, CID!B1010=CID!$D$2:$D$14794))"),"M910;M911;M912;M913;M918;M919")</f>
        <v>M910;M911;M912;M913;M918;M919</v>
      </c>
      <c r="B1010" s="12" t="str">
        <f>IFERROR(__xludf.DUMMYFUNCTION("TEXTJOIN(""; "", TRUE, FILTER(CID!B1010:B14794, REGEXMATCH(CID!D1010:D14794, TEXTJOIN(""|"", TRUE, SPLIT(A1010, "";"")))))"),"#N/A")</f>
        <v>#N/A</v>
      </c>
    </row>
    <row r="1011">
      <c r="A1011" s="12" t="str">
        <f>IFERROR(__xludf.DUMMYFUNCTION("TEXTJOIN("";"", TRUE, FILTER(CID!$B$2:$B$14794, CID!B1011=CID!$D$2:$D$14794))"),"M920;M921;M922;M923;M924;M925;M926;M927;M928;M929")</f>
        <v>M920;M921;M922;M923;M924;M925;M926;M927;M928;M929</v>
      </c>
      <c r="B1011" s="12" t="str">
        <f>IFERROR(__xludf.DUMMYFUNCTION("TEXTJOIN(""; "", TRUE, FILTER(CID!B1011:B14794, REGEXMATCH(CID!D1011:D14794, TEXTJOIN(""|"", TRUE, SPLIT(A1011, "";"")))))"),"#N/A")</f>
        <v>#N/A</v>
      </c>
    </row>
    <row r="1012">
      <c r="A1012" s="12" t="str">
        <f>IFERROR(__xludf.DUMMYFUNCTION("TEXTJOIN("";"", TRUE, FILTER(CID!$B$2:$B$14794, CID!B1012=CID!$D$2:$D$14794))"),"M930;M931;M932;M938;M939")</f>
        <v>M930;M931;M932;M938;M939</v>
      </c>
      <c r="B1012" s="12" t="str">
        <f>IFERROR(__xludf.DUMMYFUNCTION("TEXTJOIN(""; "", TRUE, FILTER(CID!B1012:B14794, REGEXMATCH(CID!D1012:D14794, TEXTJOIN(""|"", TRUE, SPLIT(A1012, "";"")))))"),"#N/A")</f>
        <v>#N/A</v>
      </c>
    </row>
    <row r="1013">
      <c r="A1013" s="12" t="str">
        <f>IFERROR(__xludf.DUMMYFUNCTION("TEXTJOIN("";"", TRUE, FILTER(CID!$B$2:$B$14794, CID!B1013=CID!$D$2:$D$14794))"),"M940;M941;M942;M943;M948;M949")</f>
        <v>M940;M941;M942;M943;M948;M949</v>
      </c>
      <c r="B1013" s="12" t="str">
        <f>IFERROR(__xludf.DUMMYFUNCTION("TEXTJOIN(""; "", TRUE, FILTER(CID!B1013:B14794, REGEXMATCH(CID!D1013:D14794, TEXTJOIN(""|"", TRUE, SPLIT(A1013, "";"")))))"),"#N/A")</f>
        <v>#N/A</v>
      </c>
    </row>
    <row r="1014">
      <c r="A1014" s="12" t="str">
        <f>IFERROR(__xludf.DUMMYFUNCTION("TEXTJOIN("";"", TRUE, FILTER(CID!$B$2:$B$14794, CID!B1014=CID!$D$2:$D$14794))"),"M950;M951;M952;M953;M954;M955;M958;M959")</f>
        <v>M950;M951;M952;M953;M954;M955;M958;M959</v>
      </c>
      <c r="B1014" s="12" t="str">
        <f>IFERROR(__xludf.DUMMYFUNCTION("TEXTJOIN(""; "", TRUE, FILTER(CID!B1014:B14794, REGEXMATCH(CID!D1014:D14794, TEXTJOIN(""|"", TRUE, SPLIT(A1014, "";"")))))"),"#N/A")</f>
        <v>#N/A</v>
      </c>
    </row>
    <row r="1015">
      <c r="A1015" s="12" t="str">
        <f>IFERROR(__xludf.DUMMYFUNCTION("TEXTJOIN("";"", TRUE, FILTER(CID!$B$2:$B$14794, CID!B1015=CID!$D$2:$D$14794))"),"M960;M961;M962;M963;M964;M965;M966;M968;M969")</f>
        <v>M960;M961;M962;M963;M964;M965;M966;M968;M969</v>
      </c>
      <c r="B1015" s="12" t="str">
        <f>IFERROR(__xludf.DUMMYFUNCTION("TEXTJOIN(""; "", TRUE, FILTER(CID!B1015:B14794, REGEXMATCH(CID!D1015:D14794, TEXTJOIN(""|"", TRUE, SPLIT(A1015, "";"")))))"),"#N/A")</f>
        <v>#N/A</v>
      </c>
    </row>
    <row r="1016">
      <c r="A1016" s="12" t="str">
        <f>IFERROR(__xludf.DUMMYFUNCTION("TEXTJOIN("";"", TRUE, FILTER(CID!$B$2:$B$14794, CID!B1016=CID!$D$2:$D$14794))"),"M990;M991;M992;M993;M994;M995;M996;M997;M998;M999")</f>
        <v>M990;M991;M992;M993;M994;M995;M996;M997;M998;M999</v>
      </c>
      <c r="B1016" s="12" t="str">
        <f>IFERROR(__xludf.DUMMYFUNCTION("TEXTJOIN(""; "", TRUE, FILTER(CID!B1016:B14794, REGEXMATCH(CID!D1016:D14794, TEXTJOIN(""|"", TRUE, SPLIT(A1016, "";"")))))"),"#N/A")</f>
        <v>#N/A</v>
      </c>
    </row>
    <row r="1017">
      <c r="A1017" s="12" t="str">
        <f>IFERROR(__xludf.DUMMYFUNCTION("TEXTJOIN("";"", TRUE, FILTER(CID!$B$2:$B$14794, CID!B1017=CID!$D$2:$D$14794))"),"N000;N001;N002;N003;N004;N005;N006;N007;N008;N009")</f>
        <v>N000;N001;N002;N003;N004;N005;N006;N007;N008;N009</v>
      </c>
      <c r="B1017" s="12" t="str">
        <f>IFERROR(__xludf.DUMMYFUNCTION("TEXTJOIN(""; "", TRUE, FILTER(CID!B1017:B14794, REGEXMATCH(CID!D1017:D14794, TEXTJOIN(""|"", TRUE, SPLIT(A1017, "";"")))))"),"#N/A")</f>
        <v>#N/A</v>
      </c>
    </row>
    <row r="1018">
      <c r="A1018" s="12" t="str">
        <f>IFERROR(__xludf.DUMMYFUNCTION("TEXTJOIN("";"", TRUE, FILTER(CID!$B$2:$B$14794, CID!B1018=CID!$D$2:$D$14794))"),"N010;N011;N012;N013;N014;N015;N016;N017;N018;N019")</f>
        <v>N010;N011;N012;N013;N014;N015;N016;N017;N018;N019</v>
      </c>
      <c r="B1018" s="12" t="str">
        <f>IFERROR(__xludf.DUMMYFUNCTION("TEXTJOIN(""; "", TRUE, FILTER(CID!B1018:B14794, REGEXMATCH(CID!D1018:D14794, TEXTJOIN(""|"", TRUE, SPLIT(A1018, "";"")))))"),"#N/A")</f>
        <v>#N/A</v>
      </c>
    </row>
    <row r="1019">
      <c r="A1019" s="12" t="str">
        <f>IFERROR(__xludf.DUMMYFUNCTION("TEXTJOIN("";"", TRUE, FILTER(CID!$B$2:$B$14794, CID!B1019=CID!$D$2:$D$14794))"),"N020;N021;N022;N023;N024;N025;N026;N027;N028;N029")</f>
        <v>N020;N021;N022;N023;N024;N025;N026;N027;N028;N029</v>
      </c>
      <c r="B1019" s="12" t="str">
        <f>IFERROR(__xludf.DUMMYFUNCTION("TEXTJOIN(""; "", TRUE, FILTER(CID!B1019:B14794, REGEXMATCH(CID!D1019:D14794, TEXTJOIN(""|"", TRUE, SPLIT(A1019, "";"")))))"),"#N/A")</f>
        <v>#N/A</v>
      </c>
    </row>
    <row r="1020">
      <c r="A1020" s="12" t="str">
        <f>IFERROR(__xludf.DUMMYFUNCTION("TEXTJOIN("";"", TRUE, FILTER(CID!$B$2:$B$14794, CID!B1020=CID!$D$2:$D$14794))"),"N030;N031;N032;N033;N034;N035;N036;N037;N038;N039")</f>
        <v>N030;N031;N032;N033;N034;N035;N036;N037;N038;N039</v>
      </c>
      <c r="B1020" s="12" t="str">
        <f>IFERROR(__xludf.DUMMYFUNCTION("TEXTJOIN(""; "", TRUE, FILTER(CID!B1020:B14794, REGEXMATCH(CID!D1020:D14794, TEXTJOIN(""|"", TRUE, SPLIT(A1020, "";"")))))"),"#N/A")</f>
        <v>#N/A</v>
      </c>
    </row>
    <row r="1021">
      <c r="A1021" s="12" t="str">
        <f>IFERROR(__xludf.DUMMYFUNCTION("TEXTJOIN("";"", TRUE, FILTER(CID!$B$2:$B$14794, CID!B1021=CID!$D$2:$D$14794))"),"N040;N041;N042;N043;N044;N045;N046;N047;N048;N049")</f>
        <v>N040;N041;N042;N043;N044;N045;N046;N047;N048;N049</v>
      </c>
      <c r="B1021" s="12" t="str">
        <f>IFERROR(__xludf.DUMMYFUNCTION("TEXTJOIN(""; "", TRUE, FILTER(CID!B1021:B14794, REGEXMATCH(CID!D1021:D14794, TEXTJOIN(""|"", TRUE, SPLIT(A1021, "";"")))))"),"#N/A")</f>
        <v>#N/A</v>
      </c>
    </row>
    <row r="1022">
      <c r="A1022" s="12" t="str">
        <f>IFERROR(__xludf.DUMMYFUNCTION("TEXTJOIN("";"", TRUE, FILTER(CID!$B$2:$B$14794, CID!B1022=CID!$D$2:$D$14794))"),"N050;N051;N052;N053;N054;N055;N056;N057;N058;N059")</f>
        <v>N050;N051;N052;N053;N054;N055;N056;N057;N058;N059</v>
      </c>
      <c r="B1022" s="12" t="str">
        <f>IFERROR(__xludf.DUMMYFUNCTION("TEXTJOIN(""; "", TRUE, FILTER(CID!B1022:B14794, REGEXMATCH(CID!D1022:D14794, TEXTJOIN(""|"", TRUE, SPLIT(A1022, "";"")))))"),"#N/A")</f>
        <v>#N/A</v>
      </c>
    </row>
    <row r="1023">
      <c r="A1023" s="12" t="str">
        <f>IFERROR(__xludf.DUMMYFUNCTION("TEXTJOIN("";"", TRUE, FILTER(CID!$B$2:$B$14794, CID!B1023=CID!$D$2:$D$14794))"),"N060;N061;N062;N063;N064;N065;N066;N067;N068;N069")</f>
        <v>N060;N061;N062;N063;N064;N065;N066;N067;N068;N069</v>
      </c>
      <c r="B1023" s="12" t="str">
        <f>IFERROR(__xludf.DUMMYFUNCTION("TEXTJOIN(""; "", TRUE, FILTER(CID!B1023:B14794, REGEXMATCH(CID!D1023:D14794, TEXTJOIN(""|"", TRUE, SPLIT(A1023, "";"")))))"),"#N/A")</f>
        <v>#N/A</v>
      </c>
    </row>
    <row r="1024">
      <c r="A1024" s="12" t="str">
        <f>IFERROR(__xludf.DUMMYFUNCTION("TEXTJOIN("";"", TRUE, FILTER(CID!$B$2:$B$14794, CID!B1024=CID!$D$2:$D$14794))"),"N070;N071;N072;N073;N074;N075;N076;N077;N078;N079")</f>
        <v>N070;N071;N072;N073;N074;N075;N076;N077;N078;N079</v>
      </c>
      <c r="B1024" s="12" t="str">
        <f>IFERROR(__xludf.DUMMYFUNCTION("TEXTJOIN(""; "", TRUE, FILTER(CID!B1024:B14794, REGEXMATCH(CID!D1024:D14794, TEXTJOIN(""|"", TRUE, SPLIT(A1024, "";"")))))"),"#N/A")</f>
        <v>#N/A</v>
      </c>
    </row>
    <row r="1025">
      <c r="A1025" s="12" t="str">
        <f>IFERROR(__xludf.DUMMYFUNCTION("TEXTJOIN("";"", TRUE, FILTER(CID!$B$2:$B$14794, CID!B1025=CID!$D$2:$D$14794))"),"N080;N081;N082;N083;N084;N085;N088")</f>
        <v>N080;N081;N082;N083;N084;N085;N088</v>
      </c>
      <c r="B1025" s="12" t="str">
        <f>IFERROR(__xludf.DUMMYFUNCTION("TEXTJOIN(""; "", TRUE, FILTER(CID!B1025:B14794, REGEXMATCH(CID!D1025:D14794, TEXTJOIN(""|"", TRUE, SPLIT(A1025, "";"")))))"),"#N/A")</f>
        <v>#N/A</v>
      </c>
    </row>
    <row r="1026">
      <c r="A1026" s="12" t="str">
        <f>IFERROR(__xludf.DUMMYFUNCTION("TEXTJOIN("";"", TRUE, FILTER(CID!$B$2:$B$14794, CID!B1026=CID!$D$2:$D$14794))"),"N10X")</f>
        <v>N10X</v>
      </c>
      <c r="B1026" s="12" t="str">
        <f>IFERROR(__xludf.DUMMYFUNCTION("TEXTJOIN(""; "", TRUE, FILTER(CID!B1026:B14794, REGEXMATCH(CID!D1026:D14794, TEXTJOIN(""|"", TRUE, SPLIT(A1026, "";"")))))"),"#N/A")</f>
        <v>#N/A</v>
      </c>
    </row>
    <row r="1027">
      <c r="A1027" s="12" t="str">
        <f>IFERROR(__xludf.DUMMYFUNCTION("TEXTJOIN("";"", TRUE, FILTER(CID!$B$2:$B$14794, CID!B1027=CID!$D$2:$D$14794))"),"N110;N111;N118;N119")</f>
        <v>N110;N111;N118;N119</v>
      </c>
      <c r="B1027" s="12" t="str">
        <f>IFERROR(__xludf.DUMMYFUNCTION("TEXTJOIN(""; "", TRUE, FILTER(CID!B1027:B14794, REGEXMATCH(CID!D1027:D14794, TEXTJOIN(""|"", TRUE, SPLIT(A1027, "";"")))))"),"#N/A")</f>
        <v>#N/A</v>
      </c>
    </row>
    <row r="1028">
      <c r="A1028" s="12" t="str">
        <f>IFERROR(__xludf.DUMMYFUNCTION("TEXTJOIN("";"", TRUE, FILTER(CID!$B$2:$B$14794, CID!B1028=CID!$D$2:$D$14794))"),"N12X")</f>
        <v>N12X</v>
      </c>
      <c r="B1028" s="12" t="str">
        <f>IFERROR(__xludf.DUMMYFUNCTION("TEXTJOIN(""; "", TRUE, FILTER(CID!B1028:B14794, REGEXMATCH(CID!D1028:D14794, TEXTJOIN(""|"", TRUE, SPLIT(A1028, "";"")))))"),"#N/A")</f>
        <v>#N/A</v>
      </c>
    </row>
    <row r="1029">
      <c r="A1029" s="12" t="str">
        <f>IFERROR(__xludf.DUMMYFUNCTION("TEXTJOIN("";"", TRUE, FILTER(CID!$B$2:$B$14794, CID!B1029=CID!$D$2:$D$14794))"),"N130;N131;N132;N133;N134;N135;N136;N137;N138;N139")</f>
        <v>N130;N131;N132;N133;N134;N135;N136;N137;N138;N139</v>
      </c>
      <c r="B1029" s="12" t="str">
        <f>IFERROR(__xludf.DUMMYFUNCTION("TEXTJOIN(""; "", TRUE, FILTER(CID!B1029:B14794, REGEXMATCH(CID!D1029:D14794, TEXTJOIN(""|"", TRUE, SPLIT(A1029, "";"")))))"),"#N/A")</f>
        <v>#N/A</v>
      </c>
    </row>
    <row r="1030">
      <c r="A1030" s="12" t="str">
        <f>IFERROR(__xludf.DUMMYFUNCTION("TEXTJOIN("";"", TRUE, FILTER(CID!$B$2:$B$14794, CID!B1030=CID!$D$2:$D$14794))"),"N140;N141;N142;N143;N144")</f>
        <v>N140;N141;N142;N143;N144</v>
      </c>
      <c r="B1030" s="12" t="str">
        <f>IFERROR(__xludf.DUMMYFUNCTION("TEXTJOIN(""; "", TRUE, FILTER(CID!B1030:B14794, REGEXMATCH(CID!D1030:D14794, TEXTJOIN(""|"", TRUE, SPLIT(A1030, "";"")))))"),"#N/A")</f>
        <v>#N/A</v>
      </c>
    </row>
    <row r="1031">
      <c r="A1031" s="12" t="str">
        <f>IFERROR(__xludf.DUMMYFUNCTION("TEXTJOIN("";"", TRUE, FILTER(CID!$B$2:$B$14794, CID!B1031=CID!$D$2:$D$14794))"),"N150;N151;N158;N159")</f>
        <v>N150;N151;N158;N159</v>
      </c>
      <c r="B1031" s="12" t="str">
        <f>IFERROR(__xludf.DUMMYFUNCTION("TEXTJOIN(""; "", TRUE, FILTER(CID!B1031:B14794, REGEXMATCH(CID!D1031:D14794, TEXTJOIN(""|"", TRUE, SPLIT(A1031, "";"")))))"),"#N/A")</f>
        <v>#N/A</v>
      </c>
    </row>
    <row r="1032">
      <c r="A1032" s="12" t="str">
        <f>IFERROR(__xludf.DUMMYFUNCTION("TEXTJOIN("";"", TRUE, FILTER(CID!$B$2:$B$14794, CID!B1032=CID!$D$2:$D$14794))"),"N160;N161;N162;N163;N164;N165;N168")</f>
        <v>N160;N161;N162;N163;N164;N165;N168</v>
      </c>
      <c r="B1032" s="12" t="str">
        <f>IFERROR(__xludf.DUMMYFUNCTION("TEXTJOIN(""; "", TRUE, FILTER(CID!B1032:B14794, REGEXMATCH(CID!D1032:D14794, TEXTJOIN(""|"", TRUE, SPLIT(A1032, "";"")))))"),"#N/A")</f>
        <v>#N/A</v>
      </c>
    </row>
    <row r="1033">
      <c r="A1033" s="12" t="str">
        <f>IFERROR(__xludf.DUMMYFUNCTION("TEXTJOIN("";"", TRUE, FILTER(CID!$B$2:$B$14794, CID!B1033=CID!$D$2:$D$14794))"),"N170;N171;N172;N178;N179")</f>
        <v>N170;N171;N172;N178;N179</v>
      </c>
      <c r="B1033" s="12" t="str">
        <f>IFERROR(__xludf.DUMMYFUNCTION("TEXTJOIN(""; "", TRUE, FILTER(CID!B1033:B14794, REGEXMATCH(CID!D1033:D14794, TEXTJOIN(""|"", TRUE, SPLIT(A1033, "";"")))))"),"#N/A")</f>
        <v>#N/A</v>
      </c>
    </row>
    <row r="1034">
      <c r="A1034" s="12" t="str">
        <f>IFERROR(__xludf.DUMMYFUNCTION("TEXTJOIN("";"", TRUE, FILTER(CID!$B$2:$B$14794, CID!B1034=CID!$D$2:$D$14794))"),"N180;N188;N189")</f>
        <v>N180;N188;N189</v>
      </c>
      <c r="B1034" s="12" t="str">
        <f>IFERROR(__xludf.DUMMYFUNCTION("TEXTJOIN(""; "", TRUE, FILTER(CID!B1034:B14794, REGEXMATCH(CID!D1034:D14794, TEXTJOIN(""|"", TRUE, SPLIT(A1034, "";"")))))"),"#N/A")</f>
        <v>#N/A</v>
      </c>
    </row>
    <row r="1035">
      <c r="A1035" s="12" t="str">
        <f>IFERROR(__xludf.DUMMYFUNCTION("TEXTJOIN("";"", TRUE, FILTER(CID!$B$2:$B$14794, CID!B1035=CID!$D$2:$D$14794))"),"N19X")</f>
        <v>N19X</v>
      </c>
      <c r="B1035" s="12" t="str">
        <f>IFERROR(__xludf.DUMMYFUNCTION("TEXTJOIN(""; "", TRUE, FILTER(CID!B1035:B14794, REGEXMATCH(CID!D1035:D14794, TEXTJOIN(""|"", TRUE, SPLIT(A1035, "";"")))))"),"#N/A")</f>
        <v>#N/A</v>
      </c>
    </row>
    <row r="1036">
      <c r="A1036" s="12" t="str">
        <f>IFERROR(__xludf.DUMMYFUNCTION("TEXTJOIN("";"", TRUE, FILTER(CID!$B$2:$B$14794, CID!B1036=CID!$D$2:$D$14794))"),"N200;N201;N202;N209")</f>
        <v>N200;N201;N202;N209</v>
      </c>
      <c r="B1036" s="12" t="str">
        <f>IFERROR(__xludf.DUMMYFUNCTION("TEXTJOIN(""; "", TRUE, FILTER(CID!B1036:B14794, REGEXMATCH(CID!D1036:D14794, TEXTJOIN(""|"", TRUE, SPLIT(A1036, "";"")))))"),"#N/A")</f>
        <v>#N/A</v>
      </c>
    </row>
    <row r="1037">
      <c r="A1037" s="12" t="str">
        <f>IFERROR(__xludf.DUMMYFUNCTION("TEXTJOIN("";"", TRUE, FILTER(CID!$B$2:$B$14794, CID!B1037=CID!$D$2:$D$14794))"),"N210;N211;N218;N219")</f>
        <v>N210;N211;N218;N219</v>
      </c>
      <c r="B1037" s="12" t="str">
        <f>IFERROR(__xludf.DUMMYFUNCTION("TEXTJOIN(""; "", TRUE, FILTER(CID!B1037:B14794, REGEXMATCH(CID!D1037:D14794, TEXTJOIN(""|"", TRUE, SPLIT(A1037, "";"")))))"),"#N/A")</f>
        <v>#N/A</v>
      </c>
    </row>
    <row r="1038">
      <c r="A1038" s="12" t="str">
        <f>IFERROR(__xludf.DUMMYFUNCTION("TEXTJOIN("";"", TRUE, FILTER(CID!$B$2:$B$14794, CID!B1038=CID!$D$2:$D$14794))"),"N220;N228")</f>
        <v>N220;N228</v>
      </c>
      <c r="B1038" s="12" t="str">
        <f>IFERROR(__xludf.DUMMYFUNCTION("TEXTJOIN(""; "", TRUE, FILTER(CID!B1038:B14794, REGEXMATCH(CID!D1038:D14794, TEXTJOIN(""|"", TRUE, SPLIT(A1038, "";"")))))"),"#N/A")</f>
        <v>#N/A</v>
      </c>
    </row>
    <row r="1039">
      <c r="A1039" s="12" t="str">
        <f>IFERROR(__xludf.DUMMYFUNCTION("TEXTJOIN("";"", TRUE, FILTER(CID!$B$2:$B$14794, CID!B1039=CID!$D$2:$D$14794))"),"N23X")</f>
        <v>N23X</v>
      </c>
      <c r="B1039" s="12" t="str">
        <f>IFERROR(__xludf.DUMMYFUNCTION("TEXTJOIN(""; "", TRUE, FILTER(CID!B1039:B14794, REGEXMATCH(CID!D1039:D14794, TEXTJOIN(""|"", TRUE, SPLIT(A1039, "";"")))))"),"#N/A")</f>
        <v>#N/A</v>
      </c>
    </row>
    <row r="1040">
      <c r="A1040" s="12" t="str">
        <f>IFERROR(__xludf.DUMMYFUNCTION("TEXTJOIN("";"", TRUE, FILTER(CID!$B$2:$B$14794, CID!B1040=CID!$D$2:$D$14794))"),"N250;N251;N258;N259")</f>
        <v>N250;N251;N258;N259</v>
      </c>
      <c r="B1040" s="12" t="str">
        <f>IFERROR(__xludf.DUMMYFUNCTION("TEXTJOIN(""; "", TRUE, FILTER(CID!B1040:B14794, REGEXMATCH(CID!D1040:D14794, TEXTJOIN(""|"", TRUE, SPLIT(A1040, "";"")))))"),"#N/A")</f>
        <v>#N/A</v>
      </c>
    </row>
    <row r="1041">
      <c r="A1041" s="12" t="str">
        <f>IFERROR(__xludf.DUMMYFUNCTION("TEXTJOIN("";"", TRUE, FILTER(CID!$B$2:$B$14794, CID!B1041=CID!$D$2:$D$14794))"),"N26X")</f>
        <v>N26X</v>
      </c>
      <c r="B1041" s="12" t="str">
        <f>IFERROR(__xludf.DUMMYFUNCTION("TEXTJOIN(""; "", TRUE, FILTER(CID!B1041:B14794, REGEXMATCH(CID!D1041:D14794, TEXTJOIN(""|"", TRUE, SPLIT(A1041, "";"")))))"),"#N/A")</f>
        <v>#N/A</v>
      </c>
    </row>
    <row r="1042">
      <c r="A1042" s="12" t="str">
        <f>IFERROR(__xludf.DUMMYFUNCTION("TEXTJOIN("";"", TRUE, FILTER(CID!$B$2:$B$14794, CID!B1042=CID!$D$2:$D$14794))"),"N270;N271;N279")</f>
        <v>N270;N271;N279</v>
      </c>
      <c r="B1042" s="12" t="str">
        <f>IFERROR(__xludf.DUMMYFUNCTION("TEXTJOIN(""; "", TRUE, FILTER(CID!B1042:B14794, REGEXMATCH(CID!D1042:D14794, TEXTJOIN(""|"", TRUE, SPLIT(A1042, "";"")))))"),"#N/A")</f>
        <v>#N/A</v>
      </c>
    </row>
    <row r="1043">
      <c r="A1043" s="12" t="str">
        <f>IFERROR(__xludf.DUMMYFUNCTION("TEXTJOIN("";"", TRUE, FILTER(CID!$B$2:$B$14794, CID!B1043=CID!$D$2:$D$14794))"),"N280;N281;N288;N289")</f>
        <v>N280;N281;N288;N289</v>
      </c>
      <c r="B1043" s="12" t="str">
        <f>IFERROR(__xludf.DUMMYFUNCTION("TEXTJOIN(""; "", TRUE, FILTER(CID!B1043:B14794, REGEXMATCH(CID!D1043:D14794, TEXTJOIN(""|"", TRUE, SPLIT(A1043, "";"")))))"),"#N/A")</f>
        <v>#N/A</v>
      </c>
    </row>
    <row r="1044">
      <c r="A1044" s="12" t="str">
        <f>IFERROR(__xludf.DUMMYFUNCTION("TEXTJOIN("";"", TRUE, FILTER(CID!$B$2:$B$14794, CID!B1044=CID!$D$2:$D$14794))"),"N290;N291;N298")</f>
        <v>N290;N291;N298</v>
      </c>
      <c r="B1044" s="12" t="str">
        <f>IFERROR(__xludf.DUMMYFUNCTION("TEXTJOIN(""; "", TRUE, FILTER(CID!B1044:B14794, REGEXMATCH(CID!D1044:D14794, TEXTJOIN(""|"", TRUE, SPLIT(A1044, "";"")))))"),"#N/A")</f>
        <v>#N/A</v>
      </c>
    </row>
    <row r="1045">
      <c r="A1045" s="12" t="str">
        <f>IFERROR(__xludf.DUMMYFUNCTION("TEXTJOIN("";"", TRUE, FILTER(CID!$B$2:$B$14794, CID!B1045=CID!$D$2:$D$14794))"),"N300;N301;N302;N303;N304;N308;N309")</f>
        <v>N300;N301;N302;N303;N304;N308;N309</v>
      </c>
      <c r="B1045" s="12" t="str">
        <f>IFERROR(__xludf.DUMMYFUNCTION("TEXTJOIN(""; "", TRUE, FILTER(CID!B1045:B14794, REGEXMATCH(CID!D1045:D14794, TEXTJOIN(""|"", TRUE, SPLIT(A1045, "";"")))))"),"#N/A")</f>
        <v>#N/A</v>
      </c>
    </row>
    <row r="1046">
      <c r="A1046" s="12" t="str">
        <f>IFERROR(__xludf.DUMMYFUNCTION("TEXTJOIN("";"", TRUE, FILTER(CID!$B$2:$B$14794, CID!B1046=CID!$D$2:$D$14794))"),"N310;N311;N312;N318;N319")</f>
        <v>N310;N311;N312;N318;N319</v>
      </c>
      <c r="B1046" s="12" t="str">
        <f>IFERROR(__xludf.DUMMYFUNCTION("TEXTJOIN(""; "", TRUE, FILTER(CID!B1046:B14794, REGEXMATCH(CID!D1046:D14794, TEXTJOIN(""|"", TRUE, SPLIT(A1046, "";"")))))"),"#N/A")</f>
        <v>#N/A</v>
      </c>
    </row>
    <row r="1047">
      <c r="A1047" s="12" t="str">
        <f>IFERROR(__xludf.DUMMYFUNCTION("TEXTJOIN("";"", TRUE, FILTER(CID!$B$2:$B$14794, CID!B1047=CID!$D$2:$D$14794))"),"N320;N321;N322;N323;N324;N328;N329")</f>
        <v>N320;N321;N322;N323;N324;N328;N329</v>
      </c>
      <c r="B1047" s="12" t="str">
        <f>IFERROR(__xludf.DUMMYFUNCTION("TEXTJOIN(""; "", TRUE, FILTER(CID!B1047:B14794, REGEXMATCH(CID!D1047:D14794, TEXTJOIN(""|"", TRUE, SPLIT(A1047, "";"")))))"),"#N/A")</f>
        <v>#N/A</v>
      </c>
    </row>
    <row r="1048">
      <c r="A1048" s="12" t="str">
        <f>IFERROR(__xludf.DUMMYFUNCTION("TEXTJOIN("";"", TRUE, FILTER(CID!$B$2:$B$14794, CID!B1048=CID!$D$2:$D$14794))"),"N330;N338")</f>
        <v>N330;N338</v>
      </c>
      <c r="B1048" s="12" t="str">
        <f>IFERROR(__xludf.DUMMYFUNCTION("TEXTJOIN(""; "", TRUE, FILTER(CID!B1048:B14794, REGEXMATCH(CID!D1048:D14794, TEXTJOIN(""|"", TRUE, SPLIT(A1048, "";"")))))"),"#N/A")</f>
        <v>#N/A</v>
      </c>
    </row>
    <row r="1049">
      <c r="A1049" s="12" t="str">
        <f>IFERROR(__xludf.DUMMYFUNCTION("TEXTJOIN("";"", TRUE, FILTER(CID!$B$2:$B$14794, CID!B1049=CID!$D$2:$D$14794))"),"N340;N341;N342;N343")</f>
        <v>N340;N341;N342;N343</v>
      </c>
      <c r="B1049" s="12" t="str">
        <f>IFERROR(__xludf.DUMMYFUNCTION("TEXTJOIN(""; "", TRUE, FILTER(CID!B1049:B14794, REGEXMATCH(CID!D1049:D14794, TEXTJOIN(""|"", TRUE, SPLIT(A1049, "";"")))))"),"#N/A")</f>
        <v>#N/A</v>
      </c>
    </row>
    <row r="1050">
      <c r="A1050" s="12" t="str">
        <f>IFERROR(__xludf.DUMMYFUNCTION("TEXTJOIN("";"", TRUE, FILTER(CID!$B$2:$B$14794, CID!B1050=CID!$D$2:$D$14794))"),"N350;N351;N358;N359")</f>
        <v>N350;N351;N358;N359</v>
      </c>
      <c r="B1050" s="12" t="str">
        <f>IFERROR(__xludf.DUMMYFUNCTION("TEXTJOIN(""; "", TRUE, FILTER(CID!B1050:B14794, REGEXMATCH(CID!D1050:D14794, TEXTJOIN(""|"", TRUE, SPLIT(A1050, "";"")))))"),"#N/A")</f>
        <v>#N/A</v>
      </c>
    </row>
    <row r="1051">
      <c r="A1051" s="12" t="str">
        <f>IFERROR(__xludf.DUMMYFUNCTION("TEXTJOIN("";"", TRUE, FILTER(CID!$B$2:$B$14794, CID!B1051=CID!$D$2:$D$14794))"),"N360;N361;N362;N363;N368;N369")</f>
        <v>N360;N361;N362;N363;N368;N369</v>
      </c>
      <c r="B1051" s="12" t="str">
        <f>IFERROR(__xludf.DUMMYFUNCTION("TEXTJOIN(""; "", TRUE, FILTER(CID!B1051:B14794, REGEXMATCH(CID!D1051:D14794, TEXTJOIN(""|"", TRUE, SPLIT(A1051, "";"")))))"),"#N/A")</f>
        <v>#N/A</v>
      </c>
    </row>
    <row r="1052">
      <c r="A1052" s="12" t="str">
        <f>IFERROR(__xludf.DUMMYFUNCTION("TEXTJOIN("";"", TRUE, FILTER(CID!$B$2:$B$14794, CID!B1052=CID!$D$2:$D$14794))"),"N370;N378")</f>
        <v>N370;N378</v>
      </c>
      <c r="B1052" s="12" t="str">
        <f>IFERROR(__xludf.DUMMYFUNCTION("TEXTJOIN(""; "", TRUE, FILTER(CID!B1052:B14794, REGEXMATCH(CID!D1052:D14794, TEXTJOIN(""|"", TRUE, SPLIT(A1052, "";"")))))"),"#N/A")</f>
        <v>#N/A</v>
      </c>
    </row>
    <row r="1053">
      <c r="A1053" s="12" t="str">
        <f>IFERROR(__xludf.DUMMYFUNCTION("TEXTJOIN("";"", TRUE, FILTER(CID!$B$2:$B$14794, CID!B1053=CID!$D$2:$D$14794))"),"N390;N391;N392;N393;N394;N398;N399")</f>
        <v>N390;N391;N392;N393;N394;N398;N399</v>
      </c>
      <c r="B1053" s="12" t="str">
        <f>IFERROR(__xludf.DUMMYFUNCTION("TEXTJOIN(""; "", TRUE, FILTER(CID!B1053:B14794, REGEXMATCH(CID!D1053:D14794, TEXTJOIN(""|"", TRUE, SPLIT(A1053, "";"")))))"),"#N/A")</f>
        <v>#N/A</v>
      </c>
    </row>
    <row r="1054">
      <c r="A1054" s="12" t="str">
        <f>IFERROR(__xludf.DUMMYFUNCTION("TEXTJOIN("";"", TRUE, FILTER(CID!$B$2:$B$14794, CID!B1054=CID!$D$2:$D$14794))"),"N40X")</f>
        <v>N40X</v>
      </c>
      <c r="B1054" s="12" t="str">
        <f>IFERROR(__xludf.DUMMYFUNCTION("TEXTJOIN(""; "", TRUE, FILTER(CID!B1054:B14794, REGEXMATCH(CID!D1054:D14794, TEXTJOIN(""|"", TRUE, SPLIT(A1054, "";"")))))"),"#N/A")</f>
        <v>#N/A</v>
      </c>
    </row>
    <row r="1055">
      <c r="A1055" s="12" t="str">
        <f>IFERROR(__xludf.DUMMYFUNCTION("TEXTJOIN("";"", TRUE, FILTER(CID!$B$2:$B$14794, CID!B1055=CID!$D$2:$D$14794))"),"N410;N411;N412;N413;N418;N419")</f>
        <v>N410;N411;N412;N413;N418;N419</v>
      </c>
      <c r="B1055" s="12" t="str">
        <f>IFERROR(__xludf.DUMMYFUNCTION("TEXTJOIN(""; "", TRUE, FILTER(CID!B1055:B14794, REGEXMATCH(CID!D1055:D14794, TEXTJOIN(""|"", TRUE, SPLIT(A1055, "";"")))))"),"#N/A")</f>
        <v>#N/A</v>
      </c>
    </row>
    <row r="1056">
      <c r="A1056" s="12" t="str">
        <f>IFERROR(__xludf.DUMMYFUNCTION("TEXTJOIN("";"", TRUE, FILTER(CID!$B$2:$B$14794, CID!B1056=CID!$D$2:$D$14794))"),"N420;N421;N422;N428;N429")</f>
        <v>N420;N421;N422;N428;N429</v>
      </c>
      <c r="B1056" s="12" t="str">
        <f>IFERROR(__xludf.DUMMYFUNCTION("TEXTJOIN(""; "", TRUE, FILTER(CID!B1056:B14794, REGEXMATCH(CID!D1056:D14794, TEXTJOIN(""|"", TRUE, SPLIT(A1056, "";"")))))"),"#N/A")</f>
        <v>#N/A</v>
      </c>
    </row>
    <row r="1057">
      <c r="A1057" s="12" t="str">
        <f>IFERROR(__xludf.DUMMYFUNCTION("TEXTJOIN("";"", TRUE, FILTER(CID!$B$2:$B$14794, CID!B1057=CID!$D$2:$D$14794))"),"N430;N431;N432;N433;N434")</f>
        <v>N430;N431;N432;N433;N434</v>
      </c>
      <c r="B1057" s="12" t="str">
        <f>IFERROR(__xludf.DUMMYFUNCTION("TEXTJOIN(""; "", TRUE, FILTER(CID!B1057:B14794, REGEXMATCH(CID!D1057:D14794, TEXTJOIN(""|"", TRUE, SPLIT(A1057, "";"")))))"),"#N/A")</f>
        <v>#N/A</v>
      </c>
    </row>
    <row r="1058">
      <c r="A1058" s="12" t="str">
        <f>IFERROR(__xludf.DUMMYFUNCTION("TEXTJOIN("";"", TRUE, FILTER(CID!$B$2:$B$14794, CID!B1058=CID!$D$2:$D$14794))"),"N44X")</f>
        <v>N44X</v>
      </c>
      <c r="B1058" s="12" t="str">
        <f>IFERROR(__xludf.DUMMYFUNCTION("TEXTJOIN(""; "", TRUE, FILTER(CID!B1058:B14794, REGEXMATCH(CID!D1058:D14794, TEXTJOIN(""|"", TRUE, SPLIT(A1058, "";"")))))"),"#N/A")</f>
        <v>#N/A</v>
      </c>
    </row>
    <row r="1059">
      <c r="A1059" s="12" t="str">
        <f>IFERROR(__xludf.DUMMYFUNCTION("TEXTJOIN("";"", TRUE, FILTER(CID!$B$2:$B$14794, CID!B1059=CID!$D$2:$D$14794))"),"N450;N459")</f>
        <v>N450;N459</v>
      </c>
      <c r="B1059" s="12" t="str">
        <f>IFERROR(__xludf.DUMMYFUNCTION("TEXTJOIN(""; "", TRUE, FILTER(CID!B1059:B14794, REGEXMATCH(CID!D1059:D14794, TEXTJOIN(""|"", TRUE, SPLIT(A1059, "";"")))))"),"#N/A")</f>
        <v>#N/A</v>
      </c>
    </row>
    <row r="1060">
      <c r="A1060" s="12" t="str">
        <f>IFERROR(__xludf.DUMMYFUNCTION("TEXTJOIN("";"", TRUE, FILTER(CID!$B$2:$B$14794, CID!B1060=CID!$D$2:$D$14794))"),"N46X")</f>
        <v>N46X</v>
      </c>
      <c r="B1060" s="12" t="str">
        <f>IFERROR(__xludf.DUMMYFUNCTION("TEXTJOIN(""; "", TRUE, FILTER(CID!B1060:B14794, REGEXMATCH(CID!D1060:D14794, TEXTJOIN(""|"", TRUE, SPLIT(A1060, "";"")))))"),"#N/A")</f>
        <v>#N/A</v>
      </c>
    </row>
    <row r="1061">
      <c r="A1061" s="12" t="str">
        <f>IFERROR(__xludf.DUMMYFUNCTION("TEXTJOIN("";"", TRUE, FILTER(CID!$B$2:$B$14794, CID!B1061=CID!$D$2:$D$14794))"),"N47X")</f>
        <v>N47X</v>
      </c>
      <c r="B1061" s="12" t="str">
        <f>IFERROR(__xludf.DUMMYFUNCTION("TEXTJOIN(""; "", TRUE, FILTER(CID!B1061:B14794, REGEXMATCH(CID!D1061:D14794, TEXTJOIN(""|"", TRUE, SPLIT(A1061, "";"")))))"),"#N/A")</f>
        <v>#N/A</v>
      </c>
    </row>
    <row r="1062">
      <c r="A1062" s="12" t="str">
        <f>IFERROR(__xludf.DUMMYFUNCTION("TEXTJOIN("";"", TRUE, FILTER(CID!$B$2:$B$14794, CID!B1062=CID!$D$2:$D$14794))"),"N480;N481;N482;N483;N484;N485;N486;N488;N489")</f>
        <v>N480;N481;N482;N483;N484;N485;N486;N488;N489</v>
      </c>
      <c r="B1062" s="12" t="str">
        <f>IFERROR(__xludf.DUMMYFUNCTION("TEXTJOIN(""; "", TRUE, FILTER(CID!B1062:B14794, REGEXMATCH(CID!D1062:D14794, TEXTJOIN(""|"", TRUE, SPLIT(A1062, "";"")))))"),"#N/A")</f>
        <v>#N/A</v>
      </c>
    </row>
    <row r="1063">
      <c r="A1063" s="12" t="str">
        <f>IFERROR(__xludf.DUMMYFUNCTION("TEXTJOIN("";"", TRUE, FILTER(CID!$B$2:$B$14794, CID!B1063=CID!$D$2:$D$14794))"),"N490;N491;N492;N498;N499")</f>
        <v>N490;N491;N492;N498;N499</v>
      </c>
      <c r="B1063" s="12" t="str">
        <f>IFERROR(__xludf.DUMMYFUNCTION("TEXTJOIN(""; "", TRUE, FILTER(CID!B1063:B14794, REGEXMATCH(CID!D1063:D14794, TEXTJOIN(""|"", TRUE, SPLIT(A1063, "";"")))))"),"#N/A")</f>
        <v>#N/A</v>
      </c>
    </row>
    <row r="1064">
      <c r="A1064" s="12" t="str">
        <f>IFERROR(__xludf.DUMMYFUNCTION("TEXTJOIN("";"", TRUE, FILTER(CID!$B$2:$B$14794, CID!B1064=CID!$D$2:$D$14794))"),"N500;N501;N508;N509")</f>
        <v>N500;N501;N508;N509</v>
      </c>
      <c r="B1064" s="12" t="str">
        <f>IFERROR(__xludf.DUMMYFUNCTION("TEXTJOIN(""; "", TRUE, FILTER(CID!B1064:B14794, REGEXMATCH(CID!D1064:D14794, TEXTJOIN(""|"", TRUE, SPLIT(A1064, "";"")))))"),"#N/A")</f>
        <v>#N/A</v>
      </c>
    </row>
    <row r="1065">
      <c r="A1065" s="12" t="str">
        <f>IFERROR(__xludf.DUMMYFUNCTION("TEXTJOIN("";"", TRUE, FILTER(CID!$B$2:$B$14794, CID!B1065=CID!$D$2:$D$14794))"),"N510;N511;N512;N518")</f>
        <v>N510;N511;N512;N518</v>
      </c>
      <c r="B1065" s="12" t="str">
        <f>IFERROR(__xludf.DUMMYFUNCTION("TEXTJOIN(""; "", TRUE, FILTER(CID!B1065:B14794, REGEXMATCH(CID!D1065:D14794, TEXTJOIN(""|"", TRUE, SPLIT(A1065, "";"")))))"),"#N/A")</f>
        <v>#N/A</v>
      </c>
    </row>
    <row r="1066">
      <c r="A1066" s="12" t="str">
        <f>IFERROR(__xludf.DUMMYFUNCTION("TEXTJOIN("";"", TRUE, FILTER(CID!$B$2:$B$14794, CID!B1066=CID!$D$2:$D$14794))"),"N600;N601;N602;N603;N604;N608;N609")</f>
        <v>N600;N601;N602;N603;N604;N608;N609</v>
      </c>
      <c r="B1066" s="12" t="str">
        <f>IFERROR(__xludf.DUMMYFUNCTION("TEXTJOIN(""; "", TRUE, FILTER(CID!B1066:B14794, REGEXMATCH(CID!D1066:D14794, TEXTJOIN(""|"", TRUE, SPLIT(A1066, "";"")))))"),"#N/A")</f>
        <v>#N/A</v>
      </c>
    </row>
    <row r="1067">
      <c r="A1067" s="12" t="str">
        <f>IFERROR(__xludf.DUMMYFUNCTION("TEXTJOIN("";"", TRUE, FILTER(CID!$B$2:$B$14794, CID!B1067=CID!$D$2:$D$14794))"),"N61X")</f>
        <v>N61X</v>
      </c>
      <c r="B1067" s="12" t="str">
        <f>IFERROR(__xludf.DUMMYFUNCTION("TEXTJOIN(""; "", TRUE, FILTER(CID!B1067:B14794, REGEXMATCH(CID!D1067:D14794, TEXTJOIN(""|"", TRUE, SPLIT(A1067, "";"")))))"),"#N/A")</f>
        <v>#N/A</v>
      </c>
    </row>
    <row r="1068">
      <c r="A1068" s="12" t="str">
        <f>IFERROR(__xludf.DUMMYFUNCTION("TEXTJOIN("";"", TRUE, FILTER(CID!$B$2:$B$14794, CID!B1068=CID!$D$2:$D$14794))"),"N62X")</f>
        <v>N62X</v>
      </c>
      <c r="B1068" s="12" t="str">
        <f>IFERROR(__xludf.DUMMYFUNCTION("TEXTJOIN(""; "", TRUE, FILTER(CID!B1068:B14794, REGEXMATCH(CID!D1068:D14794, TEXTJOIN(""|"", TRUE, SPLIT(A1068, "";"")))))"),"#N/A")</f>
        <v>#N/A</v>
      </c>
    </row>
    <row r="1069">
      <c r="A1069" s="12" t="str">
        <f>IFERROR(__xludf.DUMMYFUNCTION("TEXTJOIN("";"", TRUE, FILTER(CID!$B$2:$B$14794, CID!B1069=CID!$D$2:$D$14794))"),"N63X")</f>
        <v>N63X</v>
      </c>
      <c r="B1069" s="12" t="str">
        <f>IFERROR(__xludf.DUMMYFUNCTION("TEXTJOIN(""; "", TRUE, FILTER(CID!B1069:B14794, REGEXMATCH(CID!D1069:D14794, TEXTJOIN(""|"", TRUE, SPLIT(A1069, "";"")))))"),"#N/A")</f>
        <v>#N/A</v>
      </c>
    </row>
    <row r="1070">
      <c r="A1070" s="12" t="str">
        <f>IFERROR(__xludf.DUMMYFUNCTION("TEXTJOIN("";"", TRUE, FILTER(CID!$B$2:$B$14794, CID!B1070=CID!$D$2:$D$14794))"),"N640;N641;N642;N643;N644;N645;N648;N649")</f>
        <v>N640;N641;N642;N643;N644;N645;N648;N649</v>
      </c>
      <c r="B1070" s="12" t="str">
        <f>IFERROR(__xludf.DUMMYFUNCTION("TEXTJOIN(""; "", TRUE, FILTER(CID!B1070:B14794, REGEXMATCH(CID!D1070:D14794, TEXTJOIN(""|"", TRUE, SPLIT(A1070, "";"")))))"),"#N/A")</f>
        <v>#N/A</v>
      </c>
    </row>
    <row r="1071">
      <c r="A1071" s="12" t="str">
        <f>IFERROR(__xludf.DUMMYFUNCTION("TEXTJOIN("";"", TRUE, FILTER(CID!$B$2:$B$14794, CID!B1071=CID!$D$2:$D$14794))"),"N700;N701;N709")</f>
        <v>N700;N701;N709</v>
      </c>
      <c r="B1071" s="12" t="str">
        <f>IFERROR(__xludf.DUMMYFUNCTION("TEXTJOIN(""; "", TRUE, FILTER(CID!B1071:B14794, REGEXMATCH(CID!D1071:D14794, TEXTJOIN(""|"", TRUE, SPLIT(A1071, "";"")))))"),"#N/A")</f>
        <v>#N/A</v>
      </c>
    </row>
    <row r="1072">
      <c r="A1072" s="12" t="str">
        <f>IFERROR(__xludf.DUMMYFUNCTION("TEXTJOIN("";"", TRUE, FILTER(CID!$B$2:$B$14794, CID!B1072=CID!$D$2:$D$14794))"),"N710;N711;N719")</f>
        <v>N710;N711;N719</v>
      </c>
      <c r="B1072" s="12" t="str">
        <f>IFERROR(__xludf.DUMMYFUNCTION("TEXTJOIN(""; "", TRUE, FILTER(CID!B1072:B14794, REGEXMATCH(CID!D1072:D14794, TEXTJOIN(""|"", TRUE, SPLIT(A1072, "";"")))))"),"#N/A")</f>
        <v>#N/A</v>
      </c>
    </row>
    <row r="1073">
      <c r="A1073" s="12" t="str">
        <f>IFERROR(__xludf.DUMMYFUNCTION("TEXTJOIN("";"", TRUE, FILTER(CID!$B$2:$B$14794, CID!B1073=CID!$D$2:$D$14794))"),"N72X")</f>
        <v>N72X</v>
      </c>
      <c r="B1073" s="12" t="str">
        <f>IFERROR(__xludf.DUMMYFUNCTION("TEXTJOIN(""; "", TRUE, FILTER(CID!B1073:B14794, REGEXMATCH(CID!D1073:D14794, TEXTJOIN(""|"", TRUE, SPLIT(A1073, "";"")))))"),"#N/A")</f>
        <v>#N/A</v>
      </c>
    </row>
    <row r="1074">
      <c r="A1074" s="12" t="str">
        <f>IFERROR(__xludf.DUMMYFUNCTION("TEXTJOIN("";"", TRUE, FILTER(CID!$B$2:$B$14794, CID!B1074=CID!$D$2:$D$14794))"),"N730;N731;N732;N733;N734;N735;N736;N738;N739")</f>
        <v>N730;N731;N732;N733;N734;N735;N736;N738;N739</v>
      </c>
      <c r="B1074" s="12" t="str">
        <f>IFERROR(__xludf.DUMMYFUNCTION("TEXTJOIN(""; "", TRUE, FILTER(CID!B1074:B14794, REGEXMATCH(CID!D1074:D14794, TEXTJOIN(""|"", TRUE, SPLIT(A1074, "";"")))))"),"#N/A")</f>
        <v>#N/A</v>
      </c>
    </row>
    <row r="1075">
      <c r="A1075" s="12" t="str">
        <f>IFERROR(__xludf.DUMMYFUNCTION("TEXTJOIN("";"", TRUE, FILTER(CID!$B$2:$B$14794, CID!B1075=CID!$D$2:$D$14794))"),"N740;N741;N742;N743;N744;N748")</f>
        <v>N740;N741;N742;N743;N744;N748</v>
      </c>
      <c r="B1075" s="12" t="str">
        <f>IFERROR(__xludf.DUMMYFUNCTION("TEXTJOIN(""; "", TRUE, FILTER(CID!B1075:B14794, REGEXMATCH(CID!D1075:D14794, TEXTJOIN(""|"", TRUE, SPLIT(A1075, "";"")))))"),"#N/A")</f>
        <v>#N/A</v>
      </c>
    </row>
    <row r="1076">
      <c r="A1076" s="12" t="str">
        <f>IFERROR(__xludf.DUMMYFUNCTION("TEXTJOIN("";"", TRUE, FILTER(CID!$B$2:$B$14794, CID!B1076=CID!$D$2:$D$14794))"),"N750;N751;N758;N759")</f>
        <v>N750;N751;N758;N759</v>
      </c>
      <c r="B1076" s="12" t="str">
        <f>IFERROR(__xludf.DUMMYFUNCTION("TEXTJOIN(""; "", TRUE, FILTER(CID!B1076:B14794, REGEXMATCH(CID!D1076:D14794, TEXTJOIN(""|"", TRUE, SPLIT(A1076, "";"")))))"),"#N/A")</f>
        <v>#N/A</v>
      </c>
    </row>
    <row r="1077">
      <c r="A1077" s="12" t="str">
        <f>IFERROR(__xludf.DUMMYFUNCTION("TEXTJOIN("";"", TRUE, FILTER(CID!$B$2:$B$14794, CID!B1077=CID!$D$2:$D$14794))"),"N760;N761;N762;N763;N764;N765;N766;N768")</f>
        <v>N760;N761;N762;N763;N764;N765;N766;N768</v>
      </c>
      <c r="B1077" s="12" t="str">
        <f>IFERROR(__xludf.DUMMYFUNCTION("TEXTJOIN(""; "", TRUE, FILTER(CID!B1077:B14794, REGEXMATCH(CID!D1077:D14794, TEXTJOIN(""|"", TRUE, SPLIT(A1077, "";"")))))"),"#N/A")</f>
        <v>#N/A</v>
      </c>
    </row>
    <row r="1078">
      <c r="A1078" s="12" t="str">
        <f>IFERROR(__xludf.DUMMYFUNCTION("TEXTJOIN("";"", TRUE, FILTER(CID!$B$2:$B$14794, CID!B1078=CID!$D$2:$D$14794))"),"N770;N771;N778")</f>
        <v>N770;N771;N778</v>
      </c>
      <c r="B1078" s="12" t="str">
        <f>IFERROR(__xludf.DUMMYFUNCTION("TEXTJOIN(""; "", TRUE, FILTER(CID!B1078:B14794, REGEXMATCH(CID!D1078:D14794, TEXTJOIN(""|"", TRUE, SPLIT(A1078, "";"")))))"),"#N/A")</f>
        <v>#N/A</v>
      </c>
    </row>
    <row r="1079">
      <c r="A1079" s="12" t="str">
        <f>IFERROR(__xludf.DUMMYFUNCTION("TEXTJOIN("";"", TRUE, FILTER(CID!$B$2:$B$14794, CID!B1079=CID!$D$2:$D$14794))"),"N800;N801;N802;N803;N804;N805;N806;N808;N809")</f>
        <v>N800;N801;N802;N803;N804;N805;N806;N808;N809</v>
      </c>
      <c r="B1079" s="12" t="str">
        <f>IFERROR(__xludf.DUMMYFUNCTION("TEXTJOIN(""; "", TRUE, FILTER(CID!B1079:B14794, REGEXMATCH(CID!D1079:D14794, TEXTJOIN(""|"", TRUE, SPLIT(A1079, "";"")))))"),"#N/A")</f>
        <v>#N/A</v>
      </c>
    </row>
    <row r="1080">
      <c r="A1080" s="12" t="str">
        <f>IFERROR(__xludf.DUMMYFUNCTION("TEXTJOIN("";"", TRUE, FILTER(CID!$B$2:$B$14794, CID!B1080=CID!$D$2:$D$14794))"),"N810;N811;N812;N813;N814;N815;N816;N818;N819")</f>
        <v>N810;N811;N812;N813;N814;N815;N816;N818;N819</v>
      </c>
      <c r="B1080" s="12" t="str">
        <f>IFERROR(__xludf.DUMMYFUNCTION("TEXTJOIN(""; "", TRUE, FILTER(CID!B1080:B14794, REGEXMATCH(CID!D1080:D14794, TEXTJOIN(""|"", TRUE, SPLIT(A1080, "";"")))))"),"#N/A")</f>
        <v>#N/A</v>
      </c>
    </row>
    <row r="1081">
      <c r="A1081" s="12" t="str">
        <f>IFERROR(__xludf.DUMMYFUNCTION("TEXTJOIN("";"", TRUE, FILTER(CID!$B$2:$B$14794, CID!B1081=CID!$D$2:$D$14794))"),"N820;N821;N822;N823;N824;N825;N828;N829")</f>
        <v>N820;N821;N822;N823;N824;N825;N828;N829</v>
      </c>
      <c r="B1081" s="12" t="str">
        <f>IFERROR(__xludf.DUMMYFUNCTION("TEXTJOIN(""; "", TRUE, FILTER(CID!B1081:B14794, REGEXMATCH(CID!D1081:D14794, TEXTJOIN(""|"", TRUE, SPLIT(A1081, "";"")))))"),"#N/A")</f>
        <v>#N/A</v>
      </c>
    </row>
    <row r="1082">
      <c r="A1082" s="12" t="str">
        <f>IFERROR(__xludf.DUMMYFUNCTION("TEXTJOIN("";"", TRUE, FILTER(CID!$B$2:$B$14794, CID!B1082=CID!$D$2:$D$14794))"),"N830;N831;N832;N833;N834;N835;N836;N837;N838;N839")</f>
        <v>N830;N831;N832;N833;N834;N835;N836;N837;N838;N839</v>
      </c>
      <c r="B1082" s="12" t="str">
        <f>IFERROR(__xludf.DUMMYFUNCTION("TEXTJOIN(""; "", TRUE, FILTER(CID!B1082:B14794, REGEXMATCH(CID!D1082:D14794, TEXTJOIN(""|"", TRUE, SPLIT(A1082, "";"")))))"),"#N/A")</f>
        <v>#N/A</v>
      </c>
    </row>
    <row r="1083">
      <c r="A1083" s="12" t="str">
        <f>IFERROR(__xludf.DUMMYFUNCTION("TEXTJOIN("";"", TRUE, FILTER(CID!$B$2:$B$14794, CID!B1083=CID!$D$2:$D$14794))"),"N840;N841;N842;N843;N848;N849")</f>
        <v>N840;N841;N842;N843;N848;N849</v>
      </c>
      <c r="B1083" s="12" t="str">
        <f>IFERROR(__xludf.DUMMYFUNCTION("TEXTJOIN(""; "", TRUE, FILTER(CID!B1083:B14794, REGEXMATCH(CID!D1083:D14794, TEXTJOIN(""|"", TRUE, SPLIT(A1083, "";"")))))"),"#N/A")</f>
        <v>#N/A</v>
      </c>
    </row>
    <row r="1084">
      <c r="A1084" s="12" t="str">
        <f>IFERROR(__xludf.DUMMYFUNCTION("TEXTJOIN("";"", TRUE, FILTER(CID!$B$2:$B$14794, CID!B1084=CID!$D$2:$D$14794))"),"N850;N851;N852;N853;N854;N855;N856;N857;N858;N859")</f>
        <v>N850;N851;N852;N853;N854;N855;N856;N857;N858;N859</v>
      </c>
      <c r="B1084" s="12" t="str">
        <f>IFERROR(__xludf.DUMMYFUNCTION("TEXTJOIN(""; "", TRUE, FILTER(CID!B1084:B14794, REGEXMATCH(CID!D1084:D14794, TEXTJOIN(""|"", TRUE, SPLIT(A1084, "";"")))))"),"#N/A")</f>
        <v>#N/A</v>
      </c>
    </row>
    <row r="1085">
      <c r="A1085" s="12" t="str">
        <f>IFERROR(__xludf.DUMMYFUNCTION("TEXTJOIN("";"", TRUE, FILTER(CID!$B$2:$B$14794, CID!B1085=CID!$D$2:$D$14794))"),"N86X")</f>
        <v>N86X</v>
      </c>
      <c r="B1085" s="12" t="str">
        <f>IFERROR(__xludf.DUMMYFUNCTION("TEXTJOIN(""; "", TRUE, FILTER(CID!B1085:B14794, REGEXMATCH(CID!D1085:D14794, TEXTJOIN(""|"", TRUE, SPLIT(A1085, "";"")))))"),"#N/A")</f>
        <v>#N/A</v>
      </c>
    </row>
    <row r="1086">
      <c r="A1086" s="12" t="str">
        <f>IFERROR(__xludf.DUMMYFUNCTION("TEXTJOIN("";"", TRUE, FILTER(CID!$B$2:$B$14794, CID!B1086=CID!$D$2:$D$14794))"),"N870;N871;N872;N879")</f>
        <v>N870;N871;N872;N879</v>
      </c>
      <c r="B1086" s="12" t="str">
        <f>IFERROR(__xludf.DUMMYFUNCTION("TEXTJOIN(""; "", TRUE, FILTER(CID!B1086:B14794, REGEXMATCH(CID!D1086:D14794, TEXTJOIN(""|"", TRUE, SPLIT(A1086, "";"")))))"),"#N/A")</f>
        <v>#N/A</v>
      </c>
    </row>
    <row r="1087">
      <c r="A1087" s="12" t="str">
        <f>IFERROR(__xludf.DUMMYFUNCTION("TEXTJOIN("";"", TRUE, FILTER(CID!$B$2:$B$14794, CID!B1087=CID!$D$2:$D$14794))"),"N880;N881;N882;N883;N884;N888;N889")</f>
        <v>N880;N881;N882;N883;N884;N888;N889</v>
      </c>
      <c r="B1087" s="12" t="str">
        <f>IFERROR(__xludf.DUMMYFUNCTION("TEXTJOIN(""; "", TRUE, FILTER(CID!B1087:B14794, REGEXMATCH(CID!D1087:D14794, TEXTJOIN(""|"", TRUE, SPLIT(A1087, "";"")))))"),"#N/A")</f>
        <v>#N/A</v>
      </c>
    </row>
    <row r="1088">
      <c r="A1088" s="12" t="str">
        <f>IFERROR(__xludf.DUMMYFUNCTION("TEXTJOIN("";"", TRUE, FILTER(CID!$B$2:$B$14794, CID!B1088=CID!$D$2:$D$14794))"),"N890;N891;N892;N893;N894;N895;N896;N897;N898;N899")</f>
        <v>N890;N891;N892;N893;N894;N895;N896;N897;N898;N899</v>
      </c>
      <c r="B1088" s="12" t="str">
        <f>IFERROR(__xludf.DUMMYFUNCTION("TEXTJOIN(""; "", TRUE, FILTER(CID!B1088:B14794, REGEXMATCH(CID!D1088:D14794, TEXTJOIN(""|"", TRUE, SPLIT(A1088, "";"")))))"),"#N/A")</f>
        <v>#N/A</v>
      </c>
    </row>
    <row r="1089">
      <c r="A1089" s="12" t="str">
        <f>IFERROR(__xludf.DUMMYFUNCTION("TEXTJOIN("";"", TRUE, FILTER(CID!$B$2:$B$14794, CID!B1089=CID!$D$2:$D$14794))"),"N900;N901;N902;N903;N904;N905;N906;N907;N908;N909")</f>
        <v>N900;N901;N902;N903;N904;N905;N906;N907;N908;N909</v>
      </c>
      <c r="B1089" s="12" t="str">
        <f>IFERROR(__xludf.DUMMYFUNCTION("TEXTJOIN(""; "", TRUE, FILTER(CID!B1089:B14794, REGEXMATCH(CID!D1089:D14794, TEXTJOIN(""|"", TRUE, SPLIT(A1089, "";"")))))"),"#N/A")</f>
        <v>#N/A</v>
      </c>
    </row>
    <row r="1090">
      <c r="A1090" s="12" t="str">
        <f>IFERROR(__xludf.DUMMYFUNCTION("TEXTJOIN("";"", TRUE, FILTER(CID!$B$2:$B$14794, CID!B1090=CID!$D$2:$D$14794))"),"N910;N911;N912;N913;N914;N915")</f>
        <v>N910;N911;N912;N913;N914;N915</v>
      </c>
      <c r="B1090" s="12" t="str">
        <f>IFERROR(__xludf.DUMMYFUNCTION("TEXTJOIN(""; "", TRUE, FILTER(CID!B1090:B14794, REGEXMATCH(CID!D1090:D14794, TEXTJOIN(""|"", TRUE, SPLIT(A1090, "";"")))))"),"#N/A")</f>
        <v>#N/A</v>
      </c>
    </row>
    <row r="1091">
      <c r="A1091" s="12" t="str">
        <f>IFERROR(__xludf.DUMMYFUNCTION("TEXTJOIN("";"", TRUE, FILTER(CID!$B$2:$B$14794, CID!B1091=CID!$D$2:$D$14794))"),"N920;N921;N922;N923;N924;N925;N926")</f>
        <v>N920;N921;N922;N923;N924;N925;N926</v>
      </c>
      <c r="B1091" s="12" t="str">
        <f>IFERROR(__xludf.DUMMYFUNCTION("TEXTJOIN(""; "", TRUE, FILTER(CID!B1091:B14794, REGEXMATCH(CID!D1091:D14794, TEXTJOIN(""|"", TRUE, SPLIT(A1091, "";"")))))"),"#N/A")</f>
        <v>#N/A</v>
      </c>
    </row>
    <row r="1092">
      <c r="A1092" s="12" t="str">
        <f>IFERROR(__xludf.DUMMYFUNCTION("TEXTJOIN("";"", TRUE, FILTER(CID!$B$2:$B$14794, CID!B1092=CID!$D$2:$D$14794))"),"N930;N938;N939")</f>
        <v>N930;N938;N939</v>
      </c>
      <c r="B1092" s="12" t="str">
        <f>IFERROR(__xludf.DUMMYFUNCTION("TEXTJOIN(""; "", TRUE, FILTER(CID!B1092:B14794, REGEXMATCH(CID!D1092:D14794, TEXTJOIN(""|"", TRUE, SPLIT(A1092, "";"")))))"),"#N/A")</f>
        <v>#N/A</v>
      </c>
    </row>
    <row r="1093">
      <c r="A1093" s="12" t="str">
        <f>IFERROR(__xludf.DUMMYFUNCTION("TEXTJOIN("";"", TRUE, FILTER(CID!$B$2:$B$14794, CID!B1093=CID!$D$2:$D$14794))"),"N940;N941;N942;N943;N944;N945;N946;N948;N949")</f>
        <v>N940;N941;N942;N943;N944;N945;N946;N948;N949</v>
      </c>
      <c r="B1093" s="12" t="str">
        <f>IFERROR(__xludf.DUMMYFUNCTION("TEXTJOIN(""; "", TRUE, FILTER(CID!B1093:B14794, REGEXMATCH(CID!D1093:D14794, TEXTJOIN(""|"", TRUE, SPLIT(A1093, "";"")))))"),"#N/A")</f>
        <v>#N/A</v>
      </c>
    </row>
    <row r="1094">
      <c r="A1094" s="12" t="str">
        <f>IFERROR(__xludf.DUMMYFUNCTION("TEXTJOIN("";"", TRUE, FILTER(CID!$B$2:$B$14794, CID!B1094=CID!$D$2:$D$14794))"),"N950;N951;N952;N953;N958;N959")</f>
        <v>N950;N951;N952;N953;N958;N959</v>
      </c>
      <c r="B1094" s="12" t="str">
        <f>IFERROR(__xludf.DUMMYFUNCTION("TEXTJOIN(""; "", TRUE, FILTER(CID!B1094:B14794, REGEXMATCH(CID!D1094:D14794, TEXTJOIN(""|"", TRUE, SPLIT(A1094, "";"")))))"),"#N/A")</f>
        <v>#N/A</v>
      </c>
    </row>
    <row r="1095">
      <c r="A1095" s="12" t="str">
        <f>IFERROR(__xludf.DUMMYFUNCTION("TEXTJOIN("";"", TRUE, FILTER(CID!$B$2:$B$14794, CID!B1095=CID!$D$2:$D$14794))"),"N96X")</f>
        <v>N96X</v>
      </c>
      <c r="B1095" s="12" t="str">
        <f>IFERROR(__xludf.DUMMYFUNCTION("TEXTJOIN(""; "", TRUE, FILTER(CID!B1095:B14794, REGEXMATCH(CID!D1095:D14794, TEXTJOIN(""|"", TRUE, SPLIT(A1095, "";"")))))"),"#N/A")</f>
        <v>#N/A</v>
      </c>
    </row>
    <row r="1096">
      <c r="A1096" s="12" t="str">
        <f>IFERROR(__xludf.DUMMYFUNCTION("TEXTJOIN("";"", TRUE, FILTER(CID!$B$2:$B$14794, CID!B1096=CID!$D$2:$D$14794))"),"N970;N971;N972;N973;N974;N978;N979")</f>
        <v>N970;N971;N972;N973;N974;N978;N979</v>
      </c>
      <c r="B1096" s="12" t="str">
        <f>IFERROR(__xludf.DUMMYFUNCTION("TEXTJOIN(""; "", TRUE, FILTER(CID!B1096:B14794, REGEXMATCH(CID!D1096:D14794, TEXTJOIN(""|"", TRUE, SPLIT(A1096, "";"")))))"),"#N/A")</f>
        <v>#N/A</v>
      </c>
    </row>
    <row r="1097">
      <c r="A1097" s="12" t="str">
        <f>IFERROR(__xludf.DUMMYFUNCTION("TEXTJOIN("";"", TRUE, FILTER(CID!$B$2:$B$14794, CID!B1097=CID!$D$2:$D$14794))"),"N980;N981;N982;N983;N988;N989")</f>
        <v>N980;N981;N982;N983;N988;N989</v>
      </c>
      <c r="B1097" s="12" t="str">
        <f>IFERROR(__xludf.DUMMYFUNCTION("TEXTJOIN(""; "", TRUE, FILTER(CID!B1097:B14794, REGEXMATCH(CID!D1097:D14794, TEXTJOIN(""|"", TRUE, SPLIT(A1097, "";"")))))"),"#N/A")</f>
        <v>#N/A</v>
      </c>
    </row>
    <row r="1098">
      <c r="A1098" s="12" t="str">
        <f>IFERROR(__xludf.DUMMYFUNCTION("TEXTJOIN("";"", TRUE, FILTER(CID!$B$2:$B$14794, CID!B1098=CID!$D$2:$D$14794))"),"N990;N991;N992;N993;N994;N995;N998;N999")</f>
        <v>N990;N991;N992;N993;N994;N995;N998;N999</v>
      </c>
      <c r="B1098" s="12" t="str">
        <f>IFERROR(__xludf.DUMMYFUNCTION("TEXTJOIN(""; "", TRUE, FILTER(CID!B1098:B14794, REGEXMATCH(CID!D1098:D14794, TEXTJOIN(""|"", TRUE, SPLIT(A1098, "";"")))))"),"#N/A")</f>
        <v>#N/A</v>
      </c>
    </row>
    <row r="1099">
      <c r="A1099" s="12" t="str">
        <f>IFERROR(__xludf.DUMMYFUNCTION("TEXTJOIN("";"", TRUE, FILTER(CID!$B$2:$B$14794, CID!B1099=CID!$D$2:$D$14794))"),"O000;O001;O002;O008;O009")</f>
        <v>O000;O001;O002;O008;O009</v>
      </c>
      <c r="B1099" s="12" t="str">
        <f>IFERROR(__xludf.DUMMYFUNCTION("TEXTJOIN(""; "", TRUE, FILTER(CID!B1099:B14794, REGEXMATCH(CID!D1099:D14794, TEXTJOIN(""|"", TRUE, SPLIT(A1099, "";"")))))"),"#N/A")</f>
        <v>#N/A</v>
      </c>
    </row>
    <row r="1100">
      <c r="A1100" s="12" t="str">
        <f>IFERROR(__xludf.DUMMYFUNCTION("TEXTJOIN("";"", TRUE, FILTER(CID!$B$2:$B$14794, CID!B1100=CID!$D$2:$D$14794))"),"O010;O011;O019")</f>
        <v>O010;O011;O019</v>
      </c>
      <c r="B1100" s="12" t="str">
        <f>IFERROR(__xludf.DUMMYFUNCTION("TEXTJOIN(""; "", TRUE, FILTER(CID!B1100:B14794, REGEXMATCH(CID!D1100:D14794, TEXTJOIN(""|"", TRUE, SPLIT(A1100, "";"")))))"),"#N/A")</f>
        <v>#N/A</v>
      </c>
    </row>
    <row r="1101">
      <c r="A1101" s="12" t="str">
        <f>IFERROR(__xludf.DUMMYFUNCTION("TEXTJOIN("";"", TRUE, FILTER(CID!$B$2:$B$14794, CID!B1101=CID!$D$2:$D$14794))"),"O020;O021;O028;O029")</f>
        <v>O020;O021;O028;O029</v>
      </c>
      <c r="B1101" s="12" t="str">
        <f>IFERROR(__xludf.DUMMYFUNCTION("TEXTJOIN(""; "", TRUE, FILTER(CID!B1101:B14794, REGEXMATCH(CID!D1101:D14794, TEXTJOIN(""|"", TRUE, SPLIT(A1101, "";"")))))"),"#N/A")</f>
        <v>#N/A</v>
      </c>
    </row>
    <row r="1102">
      <c r="A1102" s="12" t="str">
        <f>IFERROR(__xludf.DUMMYFUNCTION("TEXTJOIN("";"", TRUE, FILTER(CID!$B$2:$B$14794, CID!B1102=CID!$D$2:$D$14794))"),"O030;O031;O032;O033;O034;O035;O036;O037;O038;O039")</f>
        <v>O030;O031;O032;O033;O034;O035;O036;O037;O038;O039</v>
      </c>
      <c r="B1102" s="12" t="str">
        <f>IFERROR(__xludf.DUMMYFUNCTION("TEXTJOIN(""; "", TRUE, FILTER(CID!B1102:B14794, REGEXMATCH(CID!D1102:D14794, TEXTJOIN(""|"", TRUE, SPLIT(A1102, "";"")))))"),"#N/A")</f>
        <v>#N/A</v>
      </c>
    </row>
    <row r="1103">
      <c r="A1103" s="12" t="str">
        <f>IFERROR(__xludf.DUMMYFUNCTION("TEXTJOIN("";"", TRUE, FILTER(CID!$B$2:$B$14794, CID!B1103=CID!$D$2:$D$14794))"),"O040;O041;O042;O043;O044;O045;O046;O047;O048;O049")</f>
        <v>O040;O041;O042;O043;O044;O045;O046;O047;O048;O049</v>
      </c>
      <c r="B1103" s="12" t="str">
        <f>IFERROR(__xludf.DUMMYFUNCTION("TEXTJOIN(""; "", TRUE, FILTER(CID!B1103:B14794, REGEXMATCH(CID!D1103:D14794, TEXTJOIN(""|"", TRUE, SPLIT(A1103, "";"")))))"),"#N/A")</f>
        <v>#N/A</v>
      </c>
    </row>
    <row r="1104">
      <c r="A1104" s="12" t="str">
        <f>IFERROR(__xludf.DUMMYFUNCTION("TEXTJOIN("";"", TRUE, FILTER(CID!$B$2:$B$14794, CID!B1104=CID!$D$2:$D$14794))"),"O050;O051;O052;O053;O054;O055;O056;O057;O058;O059")</f>
        <v>O050;O051;O052;O053;O054;O055;O056;O057;O058;O059</v>
      </c>
      <c r="B1104" s="12" t="str">
        <f>IFERROR(__xludf.DUMMYFUNCTION("TEXTJOIN(""; "", TRUE, FILTER(CID!B1104:B14794, REGEXMATCH(CID!D1104:D14794, TEXTJOIN(""|"", TRUE, SPLIT(A1104, "";"")))))"),"#N/A")</f>
        <v>#N/A</v>
      </c>
    </row>
    <row r="1105">
      <c r="A1105" s="12" t="str">
        <f>IFERROR(__xludf.DUMMYFUNCTION("TEXTJOIN("";"", TRUE, FILTER(CID!$B$2:$B$14794, CID!B1105=CID!$D$2:$D$14794))"),"O060;O061;O062;O063;O064;O065;O066;O067;O068;O069")</f>
        <v>O060;O061;O062;O063;O064;O065;O066;O067;O068;O069</v>
      </c>
      <c r="B1105" s="12" t="str">
        <f>IFERROR(__xludf.DUMMYFUNCTION("TEXTJOIN(""; "", TRUE, FILTER(CID!B1105:B14794, REGEXMATCH(CID!D1105:D14794, TEXTJOIN(""|"", TRUE, SPLIT(A1105, "";"")))))"),"#N/A")</f>
        <v>#N/A</v>
      </c>
    </row>
    <row r="1106">
      <c r="A1106" s="12" t="str">
        <f>IFERROR(__xludf.DUMMYFUNCTION("TEXTJOIN("";"", TRUE, FILTER(CID!$B$2:$B$14794, CID!B1106=CID!$D$2:$D$14794))"),"O070;O071;O072;O073;O074;O075;O076;O077;O078;O079")</f>
        <v>O070;O071;O072;O073;O074;O075;O076;O077;O078;O079</v>
      </c>
      <c r="B1106" s="12" t="str">
        <f>IFERROR(__xludf.DUMMYFUNCTION("TEXTJOIN(""; "", TRUE, FILTER(CID!B1106:B14794, REGEXMATCH(CID!D1106:D14794, TEXTJOIN(""|"", TRUE, SPLIT(A1106, "";"")))))"),"#N/A")</f>
        <v>#N/A</v>
      </c>
    </row>
    <row r="1107">
      <c r="A1107" s="12" t="str">
        <f>IFERROR(__xludf.DUMMYFUNCTION("TEXTJOIN("";"", TRUE, FILTER(CID!$B$2:$B$14794, CID!B1107=CID!$D$2:$D$14794))"),"O080;O081;O082;O083;O084;O085;O086;O087;O088;O089")</f>
        <v>O080;O081;O082;O083;O084;O085;O086;O087;O088;O089</v>
      </c>
      <c r="B1107" s="12" t="str">
        <f>IFERROR(__xludf.DUMMYFUNCTION("TEXTJOIN(""; "", TRUE, FILTER(CID!B1107:B14794, REGEXMATCH(CID!D1107:D14794, TEXTJOIN(""|"", TRUE, SPLIT(A1107, "";"")))))"),"#N/A")</f>
        <v>#N/A</v>
      </c>
    </row>
    <row r="1108">
      <c r="A1108" s="12" t="str">
        <f>IFERROR(__xludf.DUMMYFUNCTION("TEXTJOIN("";"", TRUE, FILTER(CID!$B$2:$B$14794, CID!B1108=CID!$D$2:$D$14794))"),"O100;O101;O102;O103;O104;O109")</f>
        <v>O100;O101;O102;O103;O104;O109</v>
      </c>
      <c r="B1108" s="12" t="str">
        <f>IFERROR(__xludf.DUMMYFUNCTION("TEXTJOIN(""; "", TRUE, FILTER(CID!B1108:B14794, REGEXMATCH(CID!D1108:D14794, TEXTJOIN(""|"", TRUE, SPLIT(A1108, "";"")))))"),"#N/A")</f>
        <v>#N/A</v>
      </c>
    </row>
    <row r="1109">
      <c r="A1109" s="12" t="str">
        <f>IFERROR(__xludf.DUMMYFUNCTION("TEXTJOIN("";"", TRUE, FILTER(CID!$B$2:$B$14794, CID!B1109=CID!$D$2:$D$14794))"),"O11X")</f>
        <v>O11X</v>
      </c>
      <c r="B1109" s="12" t="str">
        <f>IFERROR(__xludf.DUMMYFUNCTION("TEXTJOIN(""; "", TRUE, FILTER(CID!B1109:B14794, REGEXMATCH(CID!D1109:D14794, TEXTJOIN(""|"", TRUE, SPLIT(A1109, "";"")))))"),"#N/A")</f>
        <v>#N/A</v>
      </c>
    </row>
    <row r="1110">
      <c r="A1110" s="12" t="str">
        <f>IFERROR(__xludf.DUMMYFUNCTION("TEXTJOIN("";"", TRUE, FILTER(CID!$B$2:$B$14794, CID!B1110=CID!$D$2:$D$14794))"),"O120;O121;O122")</f>
        <v>O120;O121;O122</v>
      </c>
      <c r="B1110" s="12" t="str">
        <f>IFERROR(__xludf.DUMMYFUNCTION("TEXTJOIN(""; "", TRUE, FILTER(CID!B1110:B14794, REGEXMATCH(CID!D1110:D14794, TEXTJOIN(""|"", TRUE, SPLIT(A1110, "";"")))))"),"#N/A")</f>
        <v>#N/A</v>
      </c>
    </row>
    <row r="1111">
      <c r="A1111" s="12" t="str">
        <f>IFERROR(__xludf.DUMMYFUNCTION("TEXTJOIN("";"", TRUE, FILTER(CID!$B$2:$B$14794, CID!B1111=CID!$D$2:$D$14794))"),"O13X")</f>
        <v>O13X</v>
      </c>
      <c r="B1111" s="12" t="str">
        <f>IFERROR(__xludf.DUMMYFUNCTION("TEXTJOIN(""; "", TRUE, FILTER(CID!B1111:B14794, REGEXMATCH(CID!D1111:D14794, TEXTJOIN(""|"", TRUE, SPLIT(A1111, "";"")))))"),"#N/A")</f>
        <v>#N/A</v>
      </c>
    </row>
    <row r="1112">
      <c r="A1112" s="12" t="str">
        <f>IFERROR(__xludf.DUMMYFUNCTION("TEXTJOIN("";"", TRUE, FILTER(CID!$B$2:$B$14794, CID!B1112=CID!$D$2:$D$14794))"),"O140;O141;O149")</f>
        <v>O140;O141;O149</v>
      </c>
      <c r="B1112" s="12" t="str">
        <f>IFERROR(__xludf.DUMMYFUNCTION("TEXTJOIN(""; "", TRUE, FILTER(CID!B1112:B14794, REGEXMATCH(CID!D1112:D14794, TEXTJOIN(""|"", TRUE, SPLIT(A1112, "";"")))))"),"#N/A")</f>
        <v>#N/A</v>
      </c>
    </row>
    <row r="1113">
      <c r="A1113" s="12" t="str">
        <f>IFERROR(__xludf.DUMMYFUNCTION("TEXTJOIN("";"", TRUE, FILTER(CID!$B$2:$B$14794, CID!B1113=CID!$D$2:$D$14794))"),"O150;O151;O152;O159")</f>
        <v>O150;O151;O152;O159</v>
      </c>
      <c r="B1113" s="12" t="str">
        <f>IFERROR(__xludf.DUMMYFUNCTION("TEXTJOIN(""; "", TRUE, FILTER(CID!B1113:B14794, REGEXMATCH(CID!D1113:D14794, TEXTJOIN(""|"", TRUE, SPLIT(A1113, "";"")))))"),"#N/A")</f>
        <v>#N/A</v>
      </c>
    </row>
    <row r="1114">
      <c r="A1114" s="12" t="str">
        <f>IFERROR(__xludf.DUMMYFUNCTION("TEXTJOIN("";"", TRUE, FILTER(CID!$B$2:$B$14794, CID!B1114=CID!$D$2:$D$14794))"),"O16X")</f>
        <v>O16X</v>
      </c>
      <c r="B1114" s="12" t="str">
        <f>IFERROR(__xludf.DUMMYFUNCTION("TEXTJOIN(""; "", TRUE, FILTER(CID!B1114:B14794, REGEXMATCH(CID!D1114:D14794, TEXTJOIN(""|"", TRUE, SPLIT(A1114, "";"")))))"),"#N/A")</f>
        <v>#N/A</v>
      </c>
    </row>
    <row r="1115">
      <c r="A1115" s="12" t="str">
        <f>IFERROR(__xludf.DUMMYFUNCTION("TEXTJOIN("";"", TRUE, FILTER(CID!$B$2:$B$14794, CID!B1115=CID!$D$2:$D$14794))"),"O200;O208;O209")</f>
        <v>O200;O208;O209</v>
      </c>
      <c r="B1115" s="12" t="str">
        <f>IFERROR(__xludf.DUMMYFUNCTION("TEXTJOIN(""; "", TRUE, FILTER(CID!B1115:B14794, REGEXMATCH(CID!D1115:D14794, TEXTJOIN(""|"", TRUE, SPLIT(A1115, "";"")))))"),"#N/A")</f>
        <v>#N/A</v>
      </c>
    </row>
    <row r="1116">
      <c r="A1116" s="12" t="str">
        <f>IFERROR(__xludf.DUMMYFUNCTION("TEXTJOIN("";"", TRUE, FILTER(CID!$B$2:$B$14794, CID!B1116=CID!$D$2:$D$14794))"),"O210;O211;O212;O218;O219")</f>
        <v>O210;O211;O212;O218;O219</v>
      </c>
      <c r="B1116" s="12" t="str">
        <f>IFERROR(__xludf.DUMMYFUNCTION("TEXTJOIN(""; "", TRUE, FILTER(CID!B1116:B14794, REGEXMATCH(CID!D1116:D14794, TEXTJOIN(""|"", TRUE, SPLIT(A1116, "";"")))))"),"#N/A")</f>
        <v>#N/A</v>
      </c>
    </row>
    <row r="1117">
      <c r="A1117" s="12" t="str">
        <f>IFERROR(__xludf.DUMMYFUNCTION("TEXTJOIN("";"", TRUE, FILTER(CID!$B$2:$B$14794, CID!B1117=CID!$D$2:$D$14794))"),"O220;O221;O222;O223;O224;O225;O228;O229")</f>
        <v>O220;O221;O222;O223;O224;O225;O228;O229</v>
      </c>
      <c r="B1117" s="12" t="str">
        <f>IFERROR(__xludf.DUMMYFUNCTION("TEXTJOIN(""; "", TRUE, FILTER(CID!B1117:B14794, REGEXMATCH(CID!D1117:D14794, TEXTJOIN(""|"", TRUE, SPLIT(A1117, "";"")))))"),"#N/A")</f>
        <v>#N/A</v>
      </c>
    </row>
    <row r="1118">
      <c r="A1118" s="12" t="str">
        <f>IFERROR(__xludf.DUMMYFUNCTION("TEXTJOIN("";"", TRUE, FILTER(CID!$B$2:$B$14794, CID!B1118=CID!$D$2:$D$14794))"),"O230;O231;O232;O233;O234;O235;O239")</f>
        <v>O230;O231;O232;O233;O234;O235;O239</v>
      </c>
      <c r="B1118" s="12" t="str">
        <f>IFERROR(__xludf.DUMMYFUNCTION("TEXTJOIN(""; "", TRUE, FILTER(CID!B1118:B14794, REGEXMATCH(CID!D1118:D14794, TEXTJOIN(""|"", TRUE, SPLIT(A1118, "";"")))))"),"#N/A")</f>
        <v>#N/A</v>
      </c>
    </row>
    <row r="1119">
      <c r="A1119" s="12" t="str">
        <f>IFERROR(__xludf.DUMMYFUNCTION("TEXTJOIN("";"", TRUE, FILTER(CID!$B$2:$B$14794, CID!B1119=CID!$D$2:$D$14794))"),"O240;O241;O242;O243;O244;O249")</f>
        <v>O240;O241;O242;O243;O244;O249</v>
      </c>
      <c r="B1119" s="12" t="str">
        <f>IFERROR(__xludf.DUMMYFUNCTION("TEXTJOIN(""; "", TRUE, FILTER(CID!B1119:B14794, REGEXMATCH(CID!D1119:D14794, TEXTJOIN(""|"", TRUE, SPLIT(A1119, "";"")))))"),"#N/A")</f>
        <v>#N/A</v>
      </c>
    </row>
    <row r="1120">
      <c r="A1120" s="12" t="str">
        <f>IFERROR(__xludf.DUMMYFUNCTION("TEXTJOIN("";"", TRUE, FILTER(CID!$B$2:$B$14794, CID!B1120=CID!$D$2:$D$14794))"),"O25X")</f>
        <v>O25X</v>
      </c>
      <c r="B1120" s="12" t="str">
        <f>IFERROR(__xludf.DUMMYFUNCTION("TEXTJOIN(""; "", TRUE, FILTER(CID!B1120:B14794, REGEXMATCH(CID!D1120:D14794, TEXTJOIN(""|"", TRUE, SPLIT(A1120, "";"")))))"),"#N/A")</f>
        <v>#N/A</v>
      </c>
    </row>
    <row r="1121">
      <c r="A1121" s="12" t="str">
        <f>IFERROR(__xludf.DUMMYFUNCTION("TEXTJOIN("";"", TRUE, FILTER(CID!$B$2:$B$14794, CID!B1121=CID!$D$2:$D$14794))"),"O260;O261;O262;O263;O264;O265;O266;O267;O268;O269")</f>
        <v>O260;O261;O262;O263;O264;O265;O266;O267;O268;O269</v>
      </c>
      <c r="B1121" s="12" t="str">
        <f>IFERROR(__xludf.DUMMYFUNCTION("TEXTJOIN(""; "", TRUE, FILTER(CID!B1121:B14794, REGEXMATCH(CID!D1121:D14794, TEXTJOIN(""|"", TRUE, SPLIT(A1121, "";"")))))"),"#N/A")</f>
        <v>#N/A</v>
      </c>
    </row>
    <row r="1122">
      <c r="A1122" s="12" t="str">
        <f>IFERROR(__xludf.DUMMYFUNCTION("TEXTJOIN("";"", TRUE, FILTER(CID!$B$2:$B$14794, CID!B1122=CID!$D$2:$D$14794))"),"O280;O281;O282;O283;O284;O285;O288;O289")</f>
        <v>O280;O281;O282;O283;O284;O285;O288;O289</v>
      </c>
      <c r="B1122" s="12" t="str">
        <f>IFERROR(__xludf.DUMMYFUNCTION("TEXTJOIN(""; "", TRUE, FILTER(CID!B1122:B14794, REGEXMATCH(CID!D1122:D14794, TEXTJOIN(""|"", TRUE, SPLIT(A1122, "";"")))))"),"#N/A")</f>
        <v>#N/A</v>
      </c>
    </row>
    <row r="1123">
      <c r="A1123" s="12" t="str">
        <f>IFERROR(__xludf.DUMMYFUNCTION("TEXTJOIN("";"", TRUE, FILTER(CID!$B$2:$B$14794, CID!B1123=CID!$D$2:$D$14794))"),"O290;O291;O292;O293;O294;O295;O296;O298;O299")</f>
        <v>O290;O291;O292;O293;O294;O295;O296;O298;O299</v>
      </c>
      <c r="B1123" s="12" t="str">
        <f>IFERROR(__xludf.DUMMYFUNCTION("TEXTJOIN(""; "", TRUE, FILTER(CID!B1123:B14794, REGEXMATCH(CID!D1123:D14794, TEXTJOIN(""|"", TRUE, SPLIT(A1123, "";"")))))"),"#N/A")</f>
        <v>#N/A</v>
      </c>
    </row>
    <row r="1124">
      <c r="A1124" s="12" t="str">
        <f>IFERROR(__xludf.DUMMYFUNCTION("TEXTJOIN("";"", TRUE, FILTER(CID!$B$2:$B$14794, CID!B1124=CID!$D$2:$D$14794))"),"O300;O301;O302;O308;O309")</f>
        <v>O300;O301;O302;O308;O309</v>
      </c>
      <c r="B1124" s="12" t="str">
        <f>IFERROR(__xludf.DUMMYFUNCTION("TEXTJOIN(""; "", TRUE, FILTER(CID!B1124:B14794, REGEXMATCH(CID!D1124:D14794, TEXTJOIN(""|"", TRUE, SPLIT(A1124, "";"")))))"),"#N/A")</f>
        <v>#N/A</v>
      </c>
    </row>
    <row r="1125">
      <c r="A1125" s="12" t="str">
        <f>IFERROR(__xludf.DUMMYFUNCTION("TEXTJOIN("";"", TRUE, FILTER(CID!$B$2:$B$14794, CID!B1125=CID!$D$2:$D$14794))"),"O310;O311;O312;O318")</f>
        <v>O310;O311;O312;O318</v>
      </c>
      <c r="B1125" s="12" t="str">
        <f>IFERROR(__xludf.DUMMYFUNCTION("TEXTJOIN(""; "", TRUE, FILTER(CID!B1125:B14794, REGEXMATCH(CID!D1125:D14794, TEXTJOIN(""|"", TRUE, SPLIT(A1125, "";"")))))"),"#N/A")</f>
        <v>#N/A</v>
      </c>
    </row>
    <row r="1126">
      <c r="A1126" s="12" t="str">
        <f>IFERROR(__xludf.DUMMYFUNCTION("TEXTJOIN("";"", TRUE, FILTER(CID!$B$2:$B$14794, CID!B1126=CID!$D$2:$D$14794))"),"O320;O321;O322;O323;O324;O325;O326;O328;O329")</f>
        <v>O320;O321;O322;O323;O324;O325;O326;O328;O329</v>
      </c>
      <c r="B1126" s="12" t="str">
        <f>IFERROR(__xludf.DUMMYFUNCTION("TEXTJOIN(""; "", TRUE, FILTER(CID!B1126:B14794, REGEXMATCH(CID!D1126:D14794, TEXTJOIN(""|"", TRUE, SPLIT(A1126, "";"")))))"),"#N/A")</f>
        <v>#N/A</v>
      </c>
    </row>
    <row r="1127">
      <c r="A1127" s="12" t="str">
        <f>IFERROR(__xludf.DUMMYFUNCTION("TEXTJOIN("";"", TRUE, FILTER(CID!$B$2:$B$14794, CID!B1127=CID!$D$2:$D$14794))"),"O330;O331;O332;O333;O334;O335;O336;O337;O338;O339")</f>
        <v>O330;O331;O332;O333;O334;O335;O336;O337;O338;O339</v>
      </c>
      <c r="B1127" s="12" t="str">
        <f>IFERROR(__xludf.DUMMYFUNCTION("TEXTJOIN(""; "", TRUE, FILTER(CID!B1127:B14794, REGEXMATCH(CID!D1127:D14794, TEXTJOIN(""|"", TRUE, SPLIT(A1127, "";"")))))"),"#N/A")</f>
        <v>#N/A</v>
      </c>
    </row>
    <row r="1128">
      <c r="A1128" s="12" t="str">
        <f>IFERROR(__xludf.DUMMYFUNCTION("TEXTJOIN("";"", TRUE, FILTER(CID!$B$2:$B$14794, CID!B1128=CID!$D$2:$D$14794))"),"O340;O341;O342;O343;O344;O345;O346;O347;O348;O349")</f>
        <v>O340;O341;O342;O343;O344;O345;O346;O347;O348;O349</v>
      </c>
      <c r="B1128" s="12" t="str">
        <f>IFERROR(__xludf.DUMMYFUNCTION("TEXTJOIN(""; "", TRUE, FILTER(CID!B1128:B14794, REGEXMATCH(CID!D1128:D14794, TEXTJOIN(""|"", TRUE, SPLIT(A1128, "";"")))))"),"#N/A")</f>
        <v>#N/A</v>
      </c>
    </row>
    <row r="1129">
      <c r="A1129" s="12" t="str">
        <f>IFERROR(__xludf.DUMMYFUNCTION("TEXTJOIN("";"", TRUE, FILTER(CID!$B$2:$B$14794, CID!B1129=CID!$D$2:$D$14794))"),"O350;O351;O352;O353;O354;O355;O356;O357;O358;O359")</f>
        <v>O350;O351;O352;O353;O354;O355;O356;O357;O358;O359</v>
      </c>
      <c r="B1129" s="12" t="str">
        <f>IFERROR(__xludf.DUMMYFUNCTION("TEXTJOIN(""; "", TRUE, FILTER(CID!B1129:B14794, REGEXMATCH(CID!D1129:D14794, TEXTJOIN(""|"", TRUE, SPLIT(A1129, "";"")))))"),"#N/A")</f>
        <v>#N/A</v>
      </c>
    </row>
    <row r="1130">
      <c r="A1130" s="12" t="str">
        <f>IFERROR(__xludf.DUMMYFUNCTION("TEXTJOIN("";"", TRUE, FILTER(CID!$B$2:$B$14794, CID!B1130=CID!$D$2:$D$14794))"),"O360;O361;O362;O363;O364;O365;O366;O367;O368;O369")</f>
        <v>O360;O361;O362;O363;O364;O365;O366;O367;O368;O369</v>
      </c>
      <c r="B1130" s="12" t="str">
        <f>IFERROR(__xludf.DUMMYFUNCTION("TEXTJOIN(""; "", TRUE, FILTER(CID!B1130:B14794, REGEXMATCH(CID!D1130:D14794, TEXTJOIN(""|"", TRUE, SPLIT(A1130, "";"")))))"),"#N/A")</f>
        <v>#N/A</v>
      </c>
    </row>
    <row r="1131">
      <c r="A1131" s="12" t="str">
        <f>IFERROR(__xludf.DUMMYFUNCTION("TEXTJOIN("";"", TRUE, FILTER(CID!$B$2:$B$14794, CID!B1131=CID!$D$2:$D$14794))"),"O40X")</f>
        <v>O40X</v>
      </c>
      <c r="B1131" s="12" t="str">
        <f>IFERROR(__xludf.DUMMYFUNCTION("TEXTJOIN(""; "", TRUE, FILTER(CID!B1131:B14794, REGEXMATCH(CID!D1131:D14794, TEXTJOIN(""|"", TRUE, SPLIT(A1131, "";"")))))"),"#N/A")</f>
        <v>#N/A</v>
      </c>
    </row>
    <row r="1132">
      <c r="A1132" s="12" t="str">
        <f>IFERROR(__xludf.DUMMYFUNCTION("TEXTJOIN("";"", TRUE, FILTER(CID!$B$2:$B$14794, CID!B1132=CID!$D$2:$D$14794))"),"O410;O411;O418;O419")</f>
        <v>O410;O411;O418;O419</v>
      </c>
      <c r="B1132" s="12" t="str">
        <f>IFERROR(__xludf.DUMMYFUNCTION("TEXTJOIN(""; "", TRUE, FILTER(CID!B1132:B14794, REGEXMATCH(CID!D1132:D14794, TEXTJOIN(""|"", TRUE, SPLIT(A1132, "";"")))))"),"#N/A")</f>
        <v>#N/A</v>
      </c>
    </row>
    <row r="1133">
      <c r="A1133" s="12" t="str">
        <f>IFERROR(__xludf.DUMMYFUNCTION("TEXTJOIN("";"", TRUE, FILTER(CID!$B$2:$B$14794, CID!B1133=CID!$D$2:$D$14794))"),"O420;O421;O422;O429")</f>
        <v>O420;O421;O422;O429</v>
      </c>
      <c r="B1133" s="12" t="str">
        <f>IFERROR(__xludf.DUMMYFUNCTION("TEXTJOIN(""; "", TRUE, FILTER(CID!B1133:B14794, REGEXMATCH(CID!D1133:D14794, TEXTJOIN(""|"", TRUE, SPLIT(A1133, "";"")))))"),"#N/A")</f>
        <v>#N/A</v>
      </c>
    </row>
    <row r="1134">
      <c r="A1134" s="12" t="str">
        <f>IFERROR(__xludf.DUMMYFUNCTION("TEXTJOIN("";"", TRUE, FILTER(CID!$B$2:$B$14794, CID!B1134=CID!$D$2:$D$14794))"),"O430;O431;O438;O439")</f>
        <v>O430;O431;O438;O439</v>
      </c>
      <c r="B1134" s="12" t="str">
        <f>IFERROR(__xludf.DUMMYFUNCTION("TEXTJOIN(""; "", TRUE, FILTER(CID!B1134:B14794, REGEXMATCH(CID!D1134:D14794, TEXTJOIN(""|"", TRUE, SPLIT(A1134, "";"")))))"),"#N/A")</f>
        <v>#N/A</v>
      </c>
    </row>
    <row r="1135">
      <c r="A1135" s="12" t="str">
        <f>IFERROR(__xludf.DUMMYFUNCTION("TEXTJOIN("";"", TRUE, FILTER(CID!$B$2:$B$14794, CID!B1135=CID!$D$2:$D$14794))"),"O440;O441")</f>
        <v>O440;O441</v>
      </c>
      <c r="B1135" s="12" t="str">
        <f>IFERROR(__xludf.DUMMYFUNCTION("TEXTJOIN(""; "", TRUE, FILTER(CID!B1135:B14794, REGEXMATCH(CID!D1135:D14794, TEXTJOIN(""|"", TRUE, SPLIT(A1135, "";"")))))"),"#N/A")</f>
        <v>#N/A</v>
      </c>
    </row>
    <row r="1136">
      <c r="A1136" s="12" t="str">
        <f>IFERROR(__xludf.DUMMYFUNCTION("TEXTJOIN("";"", TRUE, FILTER(CID!$B$2:$B$14794, CID!B1136=CID!$D$2:$D$14794))"),"O450;O458;O459")</f>
        <v>O450;O458;O459</v>
      </c>
      <c r="B1136" s="12" t="str">
        <f>IFERROR(__xludf.DUMMYFUNCTION("TEXTJOIN(""; "", TRUE, FILTER(CID!B1136:B14794, REGEXMATCH(CID!D1136:D14794, TEXTJOIN(""|"", TRUE, SPLIT(A1136, "";"")))))"),"#N/A")</f>
        <v>#N/A</v>
      </c>
    </row>
    <row r="1137">
      <c r="A1137" s="12" t="str">
        <f>IFERROR(__xludf.DUMMYFUNCTION("TEXTJOIN("";"", TRUE, FILTER(CID!$B$2:$B$14794, CID!B1137=CID!$D$2:$D$14794))"),"O460;O468;O469")</f>
        <v>O460;O468;O469</v>
      </c>
      <c r="B1137" s="12" t="str">
        <f>IFERROR(__xludf.DUMMYFUNCTION("TEXTJOIN(""; "", TRUE, FILTER(CID!B1137:B14794, REGEXMATCH(CID!D1137:D14794, TEXTJOIN(""|"", TRUE, SPLIT(A1137, "";"")))))"),"#N/A")</f>
        <v>#N/A</v>
      </c>
    </row>
    <row r="1138">
      <c r="A1138" s="12" t="str">
        <f>IFERROR(__xludf.DUMMYFUNCTION("TEXTJOIN("";"", TRUE, FILTER(CID!$B$2:$B$14794, CID!B1138=CID!$D$2:$D$14794))"),"O470;O471;O479")</f>
        <v>O470;O471;O479</v>
      </c>
      <c r="B1138" s="12" t="str">
        <f>IFERROR(__xludf.DUMMYFUNCTION("TEXTJOIN(""; "", TRUE, FILTER(CID!B1138:B14794, REGEXMATCH(CID!D1138:D14794, TEXTJOIN(""|"", TRUE, SPLIT(A1138, "";"")))))"),"#N/A")</f>
        <v>#N/A</v>
      </c>
    </row>
    <row r="1139">
      <c r="A1139" s="12" t="str">
        <f>IFERROR(__xludf.DUMMYFUNCTION("TEXTJOIN("";"", TRUE, FILTER(CID!$B$2:$B$14794, CID!B1139=CID!$D$2:$D$14794))"),"O48X")</f>
        <v>O48X</v>
      </c>
      <c r="B1139" s="12" t="str">
        <f>IFERROR(__xludf.DUMMYFUNCTION("TEXTJOIN(""; "", TRUE, FILTER(CID!B1139:B14794, REGEXMATCH(CID!D1139:D14794, TEXTJOIN(""|"", TRUE, SPLIT(A1139, "";"")))))"),"#N/A")</f>
        <v>#N/A</v>
      </c>
    </row>
    <row r="1140">
      <c r="A1140" s="12" t="str">
        <f>IFERROR(__xludf.DUMMYFUNCTION("TEXTJOIN("";"", TRUE, FILTER(CID!$B$2:$B$14794, CID!B1140=CID!$D$2:$D$14794))"),"O600;O601;O602")</f>
        <v>O600;O601;O602</v>
      </c>
      <c r="B1140" s="12" t="str">
        <f>IFERROR(__xludf.DUMMYFUNCTION("TEXTJOIN(""; "", TRUE, FILTER(CID!B1140:B14794, REGEXMATCH(CID!D1140:D14794, TEXTJOIN(""|"", TRUE, SPLIT(A1140, "";"")))))"),"#N/A")</f>
        <v>#N/A</v>
      </c>
    </row>
    <row r="1141">
      <c r="A1141" s="12" t="str">
        <f>IFERROR(__xludf.DUMMYFUNCTION("TEXTJOIN("";"", TRUE, FILTER(CID!$B$2:$B$14794, CID!B1141=CID!$D$2:$D$14794))"),"O610;O611;O618;O619")</f>
        <v>O610;O611;O618;O619</v>
      </c>
      <c r="B1141" s="12" t="str">
        <f>IFERROR(__xludf.DUMMYFUNCTION("TEXTJOIN(""; "", TRUE, FILTER(CID!B1141:B14794, REGEXMATCH(CID!D1141:D14794, TEXTJOIN(""|"", TRUE, SPLIT(A1141, "";"")))))"),"#N/A")</f>
        <v>#N/A</v>
      </c>
    </row>
    <row r="1142">
      <c r="A1142" s="12" t="str">
        <f>IFERROR(__xludf.DUMMYFUNCTION("TEXTJOIN("";"", TRUE, FILTER(CID!$B$2:$B$14794, CID!B1142=CID!$D$2:$D$14794))"),"O620;O621;O622;O623;O624;O628;O629")</f>
        <v>O620;O621;O622;O623;O624;O628;O629</v>
      </c>
      <c r="B1142" s="12" t="str">
        <f>IFERROR(__xludf.DUMMYFUNCTION("TEXTJOIN(""; "", TRUE, FILTER(CID!B1142:B14794, REGEXMATCH(CID!D1142:D14794, TEXTJOIN(""|"", TRUE, SPLIT(A1142, "";"")))))"),"#N/A")</f>
        <v>#N/A</v>
      </c>
    </row>
    <row r="1143">
      <c r="A1143" s="12" t="str">
        <f>IFERROR(__xludf.DUMMYFUNCTION("TEXTJOIN("";"", TRUE, FILTER(CID!$B$2:$B$14794, CID!B1143=CID!$D$2:$D$14794))"),"O630;O631;O632;O639")</f>
        <v>O630;O631;O632;O639</v>
      </c>
      <c r="B1143" s="12" t="str">
        <f>IFERROR(__xludf.DUMMYFUNCTION("TEXTJOIN(""; "", TRUE, FILTER(CID!B1143:B14794, REGEXMATCH(CID!D1143:D14794, TEXTJOIN(""|"", TRUE, SPLIT(A1143, "";"")))))"),"#N/A")</f>
        <v>#N/A</v>
      </c>
    </row>
    <row r="1144">
      <c r="A1144" s="12" t="str">
        <f>IFERROR(__xludf.DUMMYFUNCTION("TEXTJOIN("";"", TRUE, FILTER(CID!$B$2:$B$14794, CID!B1144=CID!$D$2:$D$14794))"),"O640;O641;O642;O643;O644;O645;O648;O649")</f>
        <v>O640;O641;O642;O643;O644;O645;O648;O649</v>
      </c>
      <c r="B1144" s="12" t="str">
        <f>IFERROR(__xludf.DUMMYFUNCTION("TEXTJOIN(""; "", TRUE, FILTER(CID!B1144:B14794, REGEXMATCH(CID!D1144:D14794, TEXTJOIN(""|"", TRUE, SPLIT(A1144, "";"")))))"),"#N/A")</f>
        <v>#N/A</v>
      </c>
    </row>
    <row r="1145">
      <c r="A1145" s="12" t="str">
        <f>IFERROR(__xludf.DUMMYFUNCTION("TEXTJOIN("";"", TRUE, FILTER(CID!$B$2:$B$14794, CID!B1145=CID!$D$2:$D$14794))"),"O650;O651;O652;O653;O654;O655;O658;O659")</f>
        <v>O650;O651;O652;O653;O654;O655;O658;O659</v>
      </c>
      <c r="B1145" s="12" t="str">
        <f>IFERROR(__xludf.DUMMYFUNCTION("TEXTJOIN(""; "", TRUE, FILTER(CID!B1145:B14794, REGEXMATCH(CID!D1145:D14794, TEXTJOIN(""|"", TRUE, SPLIT(A1145, "";"")))))"),"#N/A")</f>
        <v>#N/A</v>
      </c>
    </row>
    <row r="1146">
      <c r="A1146" s="12" t="str">
        <f>IFERROR(__xludf.DUMMYFUNCTION("TEXTJOIN("";"", TRUE, FILTER(CID!$B$2:$B$14794, CID!B1146=CID!$D$2:$D$14794))"),"O660;O661;O662;O663;O664;O665;O668;O669")</f>
        <v>O660;O661;O662;O663;O664;O665;O668;O669</v>
      </c>
      <c r="B1146" s="12" t="str">
        <f>IFERROR(__xludf.DUMMYFUNCTION("TEXTJOIN(""; "", TRUE, FILTER(CID!B1146:B14794, REGEXMATCH(CID!D1146:D14794, TEXTJOIN(""|"", TRUE, SPLIT(A1146, "";"")))))"),"#N/A")</f>
        <v>#N/A</v>
      </c>
    </row>
    <row r="1147">
      <c r="A1147" s="12" t="str">
        <f>IFERROR(__xludf.DUMMYFUNCTION("TEXTJOIN("";"", TRUE, FILTER(CID!$B$2:$B$14794, CID!B1147=CID!$D$2:$D$14794))"),"O670;O678;O679")</f>
        <v>O670;O678;O679</v>
      </c>
      <c r="B1147" s="12" t="str">
        <f>IFERROR(__xludf.DUMMYFUNCTION("TEXTJOIN(""; "", TRUE, FILTER(CID!B1147:B14794, REGEXMATCH(CID!D1147:D14794, TEXTJOIN(""|"", TRUE, SPLIT(A1147, "";"")))))"),"#N/A")</f>
        <v>#N/A</v>
      </c>
    </row>
    <row r="1148">
      <c r="A1148" s="12" t="str">
        <f>IFERROR(__xludf.DUMMYFUNCTION("TEXTJOIN("";"", TRUE, FILTER(CID!$B$2:$B$14794, CID!B1148=CID!$D$2:$D$14794))"),"O680;O681;O682;O683;O688;O689")</f>
        <v>O680;O681;O682;O683;O688;O689</v>
      </c>
      <c r="B1148" s="12" t="str">
        <f>IFERROR(__xludf.DUMMYFUNCTION("TEXTJOIN(""; "", TRUE, FILTER(CID!B1148:B14794, REGEXMATCH(CID!D1148:D14794, TEXTJOIN(""|"", TRUE, SPLIT(A1148, "";"")))))"),"#N/A")</f>
        <v>#N/A</v>
      </c>
    </row>
    <row r="1149">
      <c r="A1149" s="12" t="str">
        <f>IFERROR(__xludf.DUMMYFUNCTION("TEXTJOIN("";"", TRUE, FILTER(CID!$B$2:$B$14794, CID!B1149=CID!$D$2:$D$14794))"),"O690;O691;O692;O693;O694;O695;O698;O699")</f>
        <v>O690;O691;O692;O693;O694;O695;O698;O699</v>
      </c>
      <c r="B1149" s="12" t="str">
        <f>IFERROR(__xludf.DUMMYFUNCTION("TEXTJOIN(""; "", TRUE, FILTER(CID!B1149:B14794, REGEXMATCH(CID!D1149:D14794, TEXTJOIN(""|"", TRUE, SPLIT(A1149, "";"")))))"),"#N/A")</f>
        <v>#N/A</v>
      </c>
    </row>
    <row r="1150">
      <c r="A1150" s="12" t="str">
        <f>IFERROR(__xludf.DUMMYFUNCTION("TEXTJOIN("";"", TRUE, FILTER(CID!$B$2:$B$14794, CID!B1150=CID!$D$2:$D$14794))"),"O700;O701;O702;O703;O709")</f>
        <v>O700;O701;O702;O703;O709</v>
      </c>
      <c r="B1150" s="12" t="str">
        <f>IFERROR(__xludf.DUMMYFUNCTION("TEXTJOIN(""; "", TRUE, FILTER(CID!B1150:B14794, REGEXMATCH(CID!D1150:D14794, TEXTJOIN(""|"", TRUE, SPLIT(A1150, "";"")))))"),"#N/A")</f>
        <v>#N/A</v>
      </c>
    </row>
    <row r="1151">
      <c r="A1151" s="12" t="str">
        <f>IFERROR(__xludf.DUMMYFUNCTION("TEXTJOIN("";"", TRUE, FILTER(CID!$B$2:$B$14794, CID!B1151=CID!$D$2:$D$14794))"),"O710;O711;O712;O713;O714;O715;O716;O717;O718;O719")</f>
        <v>O710;O711;O712;O713;O714;O715;O716;O717;O718;O719</v>
      </c>
      <c r="B1151" s="12" t="str">
        <f>IFERROR(__xludf.DUMMYFUNCTION("TEXTJOIN(""; "", TRUE, FILTER(CID!B1151:B14794, REGEXMATCH(CID!D1151:D14794, TEXTJOIN(""|"", TRUE, SPLIT(A1151, "";"")))))"),"#N/A")</f>
        <v>#N/A</v>
      </c>
    </row>
    <row r="1152">
      <c r="A1152" s="12" t="str">
        <f>IFERROR(__xludf.DUMMYFUNCTION("TEXTJOIN("";"", TRUE, FILTER(CID!$B$2:$B$14794, CID!B1152=CID!$D$2:$D$14794))"),"O720;O721;O722;O723")</f>
        <v>O720;O721;O722;O723</v>
      </c>
      <c r="B1152" s="12" t="str">
        <f>IFERROR(__xludf.DUMMYFUNCTION("TEXTJOIN(""; "", TRUE, FILTER(CID!B1152:B14794, REGEXMATCH(CID!D1152:D14794, TEXTJOIN(""|"", TRUE, SPLIT(A1152, "";"")))))"),"#N/A")</f>
        <v>#N/A</v>
      </c>
    </row>
    <row r="1153">
      <c r="A1153" s="12" t="str">
        <f>IFERROR(__xludf.DUMMYFUNCTION("TEXTJOIN("";"", TRUE, FILTER(CID!$B$2:$B$14794, CID!B1153=CID!$D$2:$D$14794))"),"O730;O731")</f>
        <v>O730;O731</v>
      </c>
      <c r="B1153" s="12" t="str">
        <f>IFERROR(__xludf.DUMMYFUNCTION("TEXTJOIN(""; "", TRUE, FILTER(CID!B1153:B14794, REGEXMATCH(CID!D1153:D14794, TEXTJOIN(""|"", TRUE, SPLIT(A1153, "";"")))))"),"#N/A")</f>
        <v>#N/A</v>
      </c>
    </row>
    <row r="1154">
      <c r="A1154" s="12" t="str">
        <f>IFERROR(__xludf.DUMMYFUNCTION("TEXTJOIN("";"", TRUE, FILTER(CID!$B$2:$B$14794, CID!B1154=CID!$D$2:$D$14794))"),"O740;O741;O742;O743;O744;O745;O746;O747;O748;O749")</f>
        <v>O740;O741;O742;O743;O744;O745;O746;O747;O748;O749</v>
      </c>
      <c r="B1154" s="12" t="str">
        <f>IFERROR(__xludf.DUMMYFUNCTION("TEXTJOIN(""; "", TRUE, FILTER(CID!B1154:B14794, REGEXMATCH(CID!D1154:D14794, TEXTJOIN(""|"", TRUE, SPLIT(A1154, "";"")))))"),"#N/A")</f>
        <v>#N/A</v>
      </c>
    </row>
    <row r="1155">
      <c r="A1155" s="12" t="str">
        <f>IFERROR(__xludf.DUMMYFUNCTION("TEXTJOIN("";"", TRUE, FILTER(CID!$B$2:$B$14794, CID!B1155=CID!$D$2:$D$14794))"),"O750;O751;O752;O753;O754;O755;O756;O757;O758;O759")</f>
        <v>O750;O751;O752;O753;O754;O755;O756;O757;O758;O759</v>
      </c>
      <c r="B1155" s="12" t="str">
        <f>IFERROR(__xludf.DUMMYFUNCTION("TEXTJOIN(""; "", TRUE, FILTER(CID!B1155:B14794, REGEXMATCH(CID!D1155:D14794, TEXTJOIN(""|"", TRUE, SPLIT(A1155, "";"")))))"),"#N/A")</f>
        <v>#N/A</v>
      </c>
    </row>
    <row r="1156">
      <c r="A1156" s="12" t="str">
        <f>IFERROR(__xludf.DUMMYFUNCTION("TEXTJOIN("";"", TRUE, FILTER(CID!$B$2:$B$14794, CID!B1156=CID!$D$2:$D$14794))"),"O800;O801;O808;O809")</f>
        <v>O800;O801;O808;O809</v>
      </c>
      <c r="B1156" s="12" t="str">
        <f>IFERROR(__xludf.DUMMYFUNCTION("TEXTJOIN(""; "", TRUE, FILTER(CID!B1156:B14794, REGEXMATCH(CID!D1156:D14794, TEXTJOIN(""|"", TRUE, SPLIT(A1156, "";"")))))"),"#N/A")</f>
        <v>#N/A</v>
      </c>
    </row>
    <row r="1157">
      <c r="A1157" s="12" t="str">
        <f>IFERROR(__xludf.DUMMYFUNCTION("TEXTJOIN("";"", TRUE, FILTER(CID!$B$2:$B$14794, CID!B1157=CID!$D$2:$D$14794))"),"O810;O811;O812;O813;O814;O815")</f>
        <v>O810;O811;O812;O813;O814;O815</v>
      </c>
      <c r="B1157" s="12" t="str">
        <f>IFERROR(__xludf.DUMMYFUNCTION("TEXTJOIN(""; "", TRUE, FILTER(CID!B1157:B14794, REGEXMATCH(CID!D1157:D14794, TEXTJOIN(""|"", TRUE, SPLIT(A1157, "";"")))))"),"#N/A")</f>
        <v>#N/A</v>
      </c>
    </row>
    <row r="1158">
      <c r="A1158" s="12" t="str">
        <f>IFERROR(__xludf.DUMMYFUNCTION("TEXTJOIN("";"", TRUE, FILTER(CID!$B$2:$B$14794, CID!B1158=CID!$D$2:$D$14794))"),"O820;O821;O822;O828;O829")</f>
        <v>O820;O821;O822;O828;O829</v>
      </c>
      <c r="B1158" s="12" t="str">
        <f>IFERROR(__xludf.DUMMYFUNCTION("TEXTJOIN(""; "", TRUE, FILTER(CID!B1158:B14794, REGEXMATCH(CID!D1158:D14794, TEXTJOIN(""|"", TRUE, SPLIT(A1158, "";"")))))"),"#N/A")</f>
        <v>#N/A</v>
      </c>
    </row>
    <row r="1159">
      <c r="A1159" s="12" t="str">
        <f>IFERROR(__xludf.DUMMYFUNCTION("TEXTJOIN("";"", TRUE, FILTER(CID!$B$2:$B$14794, CID!B1159=CID!$D$2:$D$14794))"),"O830;O831;O832;O833;O834;O838;O839")</f>
        <v>O830;O831;O832;O833;O834;O838;O839</v>
      </c>
      <c r="B1159" s="12" t="str">
        <f>IFERROR(__xludf.DUMMYFUNCTION("TEXTJOIN(""; "", TRUE, FILTER(CID!B1159:B14794, REGEXMATCH(CID!D1159:D14794, TEXTJOIN(""|"", TRUE, SPLIT(A1159, "";"")))))"),"#N/A")</f>
        <v>#N/A</v>
      </c>
    </row>
    <row r="1160">
      <c r="A1160" s="12" t="str">
        <f>IFERROR(__xludf.DUMMYFUNCTION("TEXTJOIN("";"", TRUE, FILTER(CID!$B$2:$B$14794, CID!B1160=CID!$D$2:$D$14794))"),"O840;O841;O842;O848;O849")</f>
        <v>O840;O841;O842;O848;O849</v>
      </c>
      <c r="B1160" s="12" t="str">
        <f>IFERROR(__xludf.DUMMYFUNCTION("TEXTJOIN(""; "", TRUE, FILTER(CID!B1160:B14794, REGEXMATCH(CID!D1160:D14794, TEXTJOIN(""|"", TRUE, SPLIT(A1160, "";"")))))"),"#N/A")</f>
        <v>#N/A</v>
      </c>
    </row>
    <row r="1161">
      <c r="A1161" s="12" t="str">
        <f>IFERROR(__xludf.DUMMYFUNCTION("TEXTJOIN("";"", TRUE, FILTER(CID!$B$2:$B$14794, CID!B1161=CID!$D$2:$D$14794))"),"O85X")</f>
        <v>O85X</v>
      </c>
      <c r="B1161" s="12" t="str">
        <f>IFERROR(__xludf.DUMMYFUNCTION("TEXTJOIN(""; "", TRUE, FILTER(CID!B1161:B14794, REGEXMATCH(CID!D1161:D14794, TEXTJOIN(""|"", TRUE, SPLIT(A1161, "";"")))))"),"#N/A")</f>
        <v>#N/A</v>
      </c>
    </row>
    <row r="1162">
      <c r="A1162" s="12" t="str">
        <f>IFERROR(__xludf.DUMMYFUNCTION("TEXTJOIN("";"", TRUE, FILTER(CID!$B$2:$B$14794, CID!B1162=CID!$D$2:$D$14794))"),"O860;O861;O862;O863;O864;O868")</f>
        <v>O860;O861;O862;O863;O864;O868</v>
      </c>
      <c r="B1162" s="12" t="str">
        <f>IFERROR(__xludf.DUMMYFUNCTION("TEXTJOIN(""; "", TRUE, FILTER(CID!B1162:B14794, REGEXMATCH(CID!D1162:D14794, TEXTJOIN(""|"", TRUE, SPLIT(A1162, "";"")))))"),"#N/A")</f>
        <v>#N/A</v>
      </c>
    </row>
    <row r="1163">
      <c r="A1163" s="12" t="str">
        <f>IFERROR(__xludf.DUMMYFUNCTION("TEXTJOIN("";"", TRUE, FILTER(CID!$B$2:$B$14794, CID!B1163=CID!$D$2:$D$14794))"),"O870;O871;O872;O873;O878;O879")</f>
        <v>O870;O871;O872;O873;O878;O879</v>
      </c>
      <c r="B1163" s="12" t="str">
        <f>IFERROR(__xludf.DUMMYFUNCTION("TEXTJOIN(""; "", TRUE, FILTER(CID!B1163:B14794, REGEXMATCH(CID!D1163:D14794, TEXTJOIN(""|"", TRUE, SPLIT(A1163, "";"")))))"),"#N/A")</f>
        <v>#N/A</v>
      </c>
    </row>
    <row r="1164">
      <c r="A1164" s="12" t="str">
        <f>IFERROR(__xludf.DUMMYFUNCTION("TEXTJOIN("";"", TRUE, FILTER(CID!$B$2:$B$14794, CID!B1164=CID!$D$2:$D$14794))"),"O880;O881;O882;O883;O888")</f>
        <v>O880;O881;O882;O883;O888</v>
      </c>
      <c r="B1164" s="12" t="str">
        <f>IFERROR(__xludf.DUMMYFUNCTION("TEXTJOIN(""; "", TRUE, FILTER(CID!B1164:B14794, REGEXMATCH(CID!D1164:D14794, TEXTJOIN(""|"", TRUE, SPLIT(A1164, "";"")))))"),"#N/A")</f>
        <v>#N/A</v>
      </c>
    </row>
    <row r="1165">
      <c r="A1165" s="12" t="str">
        <f>IFERROR(__xludf.DUMMYFUNCTION("TEXTJOIN("";"", TRUE, FILTER(CID!$B$2:$B$14794, CID!B1165=CID!$D$2:$D$14794))"),"O890;O891;O892;O893;O894;O895;O896;O898;O899")</f>
        <v>O890;O891;O892;O893;O894;O895;O896;O898;O899</v>
      </c>
      <c r="B1165" s="12" t="str">
        <f>IFERROR(__xludf.DUMMYFUNCTION("TEXTJOIN(""; "", TRUE, FILTER(CID!B1165:B14794, REGEXMATCH(CID!D1165:D14794, TEXTJOIN(""|"", TRUE, SPLIT(A1165, "";"")))))"),"#N/A")</f>
        <v>#N/A</v>
      </c>
    </row>
    <row r="1166">
      <c r="A1166" s="12" t="str">
        <f>IFERROR(__xludf.DUMMYFUNCTION("TEXTJOIN("";"", TRUE, FILTER(CID!$B$2:$B$14794, CID!B1166=CID!$D$2:$D$14794))"),"O900;O901;O902;O903;O904;O905;O908;O909")</f>
        <v>O900;O901;O902;O903;O904;O905;O908;O909</v>
      </c>
      <c r="B1166" s="12" t="str">
        <f>IFERROR(__xludf.DUMMYFUNCTION("TEXTJOIN(""; "", TRUE, FILTER(CID!B1166:B14794, REGEXMATCH(CID!D1166:D14794, TEXTJOIN(""|"", TRUE, SPLIT(A1166, "";"")))))"),"#N/A")</f>
        <v>#N/A</v>
      </c>
    </row>
    <row r="1167">
      <c r="A1167" s="12" t="str">
        <f>IFERROR(__xludf.DUMMYFUNCTION("TEXTJOIN("";"", TRUE, FILTER(CID!$B$2:$B$14794, CID!B1167=CID!$D$2:$D$14794))"),"O910;O911;O912")</f>
        <v>O910;O911;O912</v>
      </c>
      <c r="B1167" s="12" t="str">
        <f>IFERROR(__xludf.DUMMYFUNCTION("TEXTJOIN(""; "", TRUE, FILTER(CID!B1167:B14794, REGEXMATCH(CID!D1167:D14794, TEXTJOIN(""|"", TRUE, SPLIT(A1167, "";"")))))"),"#N/A")</f>
        <v>#N/A</v>
      </c>
    </row>
    <row r="1168">
      <c r="A1168" s="12" t="str">
        <f>IFERROR(__xludf.DUMMYFUNCTION("TEXTJOIN("";"", TRUE, FILTER(CID!$B$2:$B$14794, CID!B1168=CID!$D$2:$D$14794))"),"O920;O921;O922;O923;O924;O925;O926;O927")</f>
        <v>O920;O921;O922;O923;O924;O925;O926;O927</v>
      </c>
      <c r="B1168" s="12" t="str">
        <f>IFERROR(__xludf.DUMMYFUNCTION("TEXTJOIN(""; "", TRUE, FILTER(CID!B1168:B14794, REGEXMATCH(CID!D1168:D14794, TEXTJOIN(""|"", TRUE, SPLIT(A1168, "";"")))))"),"#N/A")</f>
        <v>#N/A</v>
      </c>
    </row>
    <row r="1169">
      <c r="A1169" s="12" t="str">
        <f>IFERROR(__xludf.DUMMYFUNCTION("TEXTJOIN("";"", TRUE, FILTER(CID!$B$2:$B$14794, CID!B1169=CID!$D$2:$D$14794))"),"O94X")</f>
        <v>O94X</v>
      </c>
      <c r="B1169" s="12" t="str">
        <f>IFERROR(__xludf.DUMMYFUNCTION("TEXTJOIN(""; "", TRUE, FILTER(CID!B1169:B14794, REGEXMATCH(CID!D1169:D14794, TEXTJOIN(""|"", TRUE, SPLIT(A1169, "";"")))))"),"#N/A")</f>
        <v>#N/A</v>
      </c>
    </row>
    <row r="1170">
      <c r="A1170" s="12" t="str">
        <f>IFERROR(__xludf.DUMMYFUNCTION("TEXTJOIN("";"", TRUE, FILTER(CID!$B$2:$B$14794, CID!B1170=CID!$D$2:$D$14794))"),"O95X")</f>
        <v>O95X</v>
      </c>
      <c r="B1170" s="12" t="str">
        <f>IFERROR(__xludf.DUMMYFUNCTION("TEXTJOIN(""; "", TRUE, FILTER(CID!B1170:B14794, REGEXMATCH(CID!D1170:D14794, TEXTJOIN(""|"", TRUE, SPLIT(A1170, "";"")))))"),"#N/A")</f>
        <v>#N/A</v>
      </c>
    </row>
    <row r="1171">
      <c r="A1171" s="12" t="str">
        <f>IFERROR(__xludf.DUMMYFUNCTION("TEXTJOIN("";"", TRUE, FILTER(CID!$B$2:$B$14794, CID!B1171=CID!$D$2:$D$14794))"),"O96X")</f>
        <v>O96X</v>
      </c>
      <c r="B1171" s="12" t="str">
        <f>IFERROR(__xludf.DUMMYFUNCTION("TEXTJOIN(""; "", TRUE, FILTER(CID!B1171:B14794, REGEXMATCH(CID!D1171:D14794, TEXTJOIN(""|"", TRUE, SPLIT(A1171, "";"")))))"),"#N/A")</f>
        <v>#N/A</v>
      </c>
    </row>
    <row r="1172">
      <c r="A1172" s="12" t="str">
        <f>IFERROR(__xludf.DUMMYFUNCTION("TEXTJOIN("";"", TRUE, FILTER(CID!$B$2:$B$14794, CID!B1172=CID!$D$2:$D$14794))"),"O97X")</f>
        <v>O97X</v>
      </c>
      <c r="B1172" s="12" t="str">
        <f>IFERROR(__xludf.DUMMYFUNCTION("TEXTJOIN(""; "", TRUE, FILTER(CID!B1172:B14794, REGEXMATCH(CID!D1172:D14794, TEXTJOIN(""|"", TRUE, SPLIT(A1172, "";"")))))"),"#N/A")</f>
        <v>#N/A</v>
      </c>
    </row>
    <row r="1173">
      <c r="A1173" s="12" t="str">
        <f>IFERROR(__xludf.DUMMYFUNCTION("TEXTJOIN("";"", TRUE, FILTER(CID!$B$2:$B$14794, CID!B1173=CID!$D$2:$D$14794))"),"O980;O981;O982;O983;O984;O985;O986;O988;O989")</f>
        <v>O980;O981;O982;O983;O984;O985;O986;O988;O989</v>
      </c>
      <c r="B1173" s="12" t="str">
        <f>IFERROR(__xludf.DUMMYFUNCTION("TEXTJOIN(""; "", TRUE, FILTER(CID!B1173:B14794, REGEXMATCH(CID!D1173:D14794, TEXTJOIN(""|"", TRUE, SPLIT(A1173, "";"")))))"),"#N/A")</f>
        <v>#N/A</v>
      </c>
    </row>
    <row r="1174">
      <c r="A1174" s="12" t="str">
        <f>IFERROR(__xludf.DUMMYFUNCTION("TEXTJOIN("";"", TRUE, FILTER(CID!$B$2:$B$14794, CID!B1174=CID!$D$2:$D$14794))"),"O990;O991;O992;O993;O994;O995;O996;O997;O998")</f>
        <v>O990;O991;O992;O993;O994;O995;O996;O997;O998</v>
      </c>
      <c r="B1174" s="12" t="str">
        <f>IFERROR(__xludf.DUMMYFUNCTION("TEXTJOIN(""; "", TRUE, FILTER(CID!B1174:B14794, REGEXMATCH(CID!D1174:D14794, TEXTJOIN(""|"", TRUE, SPLIT(A1174, "";"")))))"),"#N/A")</f>
        <v>#N/A</v>
      </c>
    </row>
    <row r="1175">
      <c r="A1175" s="12" t="str">
        <f>IFERROR(__xludf.DUMMYFUNCTION("TEXTJOIN("";"", TRUE, FILTER(CID!$B$2:$B$14794, CID!B1175=CID!$D$2:$D$14794))"),"P000;P001;P002;P003;P004;P005;P006;P007;P008;P009")</f>
        <v>P000;P001;P002;P003;P004;P005;P006;P007;P008;P009</v>
      </c>
      <c r="B1175" s="12" t="str">
        <f>IFERROR(__xludf.DUMMYFUNCTION("TEXTJOIN(""; "", TRUE, FILTER(CID!B1175:B14794, REGEXMATCH(CID!D1175:D14794, TEXTJOIN(""|"", TRUE, SPLIT(A1175, "";"")))))"),"#N/A")</f>
        <v>#N/A</v>
      </c>
    </row>
    <row r="1176">
      <c r="A1176" s="12" t="str">
        <f>IFERROR(__xludf.DUMMYFUNCTION("TEXTJOIN("";"", TRUE, FILTER(CID!$B$2:$B$14794, CID!B1176=CID!$D$2:$D$14794))"),"P010;P011;P012;P013;P014;P015;P016;P017;P018;P019")</f>
        <v>P010;P011;P012;P013;P014;P015;P016;P017;P018;P019</v>
      </c>
      <c r="B1176" s="12" t="str">
        <f>IFERROR(__xludf.DUMMYFUNCTION("TEXTJOIN(""; "", TRUE, FILTER(CID!B1176:B14794, REGEXMATCH(CID!D1176:D14794, TEXTJOIN(""|"", TRUE, SPLIT(A1176, "";"")))))"),"#N/A")</f>
        <v>#N/A</v>
      </c>
    </row>
    <row r="1177">
      <c r="A1177" s="12" t="str">
        <f>IFERROR(__xludf.DUMMYFUNCTION("TEXTJOIN("";"", TRUE, FILTER(CID!$B$2:$B$14794, CID!B1177=CID!$D$2:$D$14794))"),"P020;P021;P022;P023;P024;P025;P026;P027;P028;P029")</f>
        <v>P020;P021;P022;P023;P024;P025;P026;P027;P028;P029</v>
      </c>
      <c r="B1177" s="12" t="str">
        <f>IFERROR(__xludf.DUMMYFUNCTION("TEXTJOIN(""; "", TRUE, FILTER(CID!B1177:B14794, REGEXMATCH(CID!D1177:D14794, TEXTJOIN(""|"", TRUE, SPLIT(A1177, "";"")))))"),"#N/A")</f>
        <v>#N/A</v>
      </c>
    </row>
    <row r="1178">
      <c r="A1178" s="12" t="str">
        <f>IFERROR(__xludf.DUMMYFUNCTION("TEXTJOIN("";"", TRUE, FILTER(CID!$B$2:$B$14794, CID!B1178=CID!$D$2:$D$14794))"),"P030;P031;P032;P033;P034;P035;P036;P038;P039")</f>
        <v>P030;P031;P032;P033;P034;P035;P036;P038;P039</v>
      </c>
      <c r="B1178" s="12" t="str">
        <f>IFERROR(__xludf.DUMMYFUNCTION("TEXTJOIN(""; "", TRUE, FILTER(CID!B1178:B14794, REGEXMATCH(CID!D1178:D14794, TEXTJOIN(""|"", TRUE, SPLIT(A1178, "";"")))))"),"#N/A")</f>
        <v>#N/A</v>
      </c>
    </row>
    <row r="1179">
      <c r="A1179" s="12" t="str">
        <f>IFERROR(__xludf.DUMMYFUNCTION("TEXTJOIN("";"", TRUE, FILTER(CID!$B$2:$B$14794, CID!B1179=CID!$D$2:$D$14794))"),"P040;P041;P042;P043;P044;P045;P046;P048;P049")</f>
        <v>P040;P041;P042;P043;P044;P045;P046;P048;P049</v>
      </c>
      <c r="B1179" s="12" t="str">
        <f>IFERROR(__xludf.DUMMYFUNCTION("TEXTJOIN(""; "", TRUE, FILTER(CID!B1179:B14794, REGEXMATCH(CID!D1179:D14794, TEXTJOIN(""|"", TRUE, SPLIT(A1179, "";"")))))"),"#N/A")</f>
        <v>#N/A</v>
      </c>
    </row>
    <row r="1180">
      <c r="A1180" s="12" t="str">
        <f>IFERROR(__xludf.DUMMYFUNCTION("TEXTJOIN("";"", TRUE, FILTER(CID!$B$2:$B$14794, CID!B1180=CID!$D$2:$D$14794))"),"P050;P051;P052;P059")</f>
        <v>P050;P051;P052;P059</v>
      </c>
      <c r="B1180" s="12" t="str">
        <f>IFERROR(__xludf.DUMMYFUNCTION("TEXTJOIN(""; "", TRUE, FILTER(CID!B1180:B14794, REGEXMATCH(CID!D1180:D14794, TEXTJOIN(""|"", TRUE, SPLIT(A1180, "";"")))))"),"#N/A")</f>
        <v>#N/A</v>
      </c>
    </row>
    <row r="1181">
      <c r="A1181" s="12" t="str">
        <f>IFERROR(__xludf.DUMMYFUNCTION("TEXTJOIN("";"", TRUE, FILTER(CID!$B$2:$B$14794, CID!B1181=CID!$D$2:$D$14794))"),"P070;P071;P072;P073")</f>
        <v>P070;P071;P072;P073</v>
      </c>
      <c r="B1181" s="12" t="str">
        <f>IFERROR(__xludf.DUMMYFUNCTION("TEXTJOIN(""; "", TRUE, FILTER(CID!B1181:B14794, REGEXMATCH(CID!D1181:D14794, TEXTJOIN(""|"", TRUE, SPLIT(A1181, "";"")))))"),"#N/A")</f>
        <v>#N/A</v>
      </c>
    </row>
    <row r="1182">
      <c r="A1182" s="12" t="str">
        <f>IFERROR(__xludf.DUMMYFUNCTION("TEXTJOIN("";"", TRUE, FILTER(CID!$B$2:$B$14794, CID!B1182=CID!$D$2:$D$14794))"),"P080;P081;P082")</f>
        <v>P080;P081;P082</v>
      </c>
      <c r="B1182" s="12" t="str">
        <f>IFERROR(__xludf.DUMMYFUNCTION("TEXTJOIN(""; "", TRUE, FILTER(CID!B1182:B14794, REGEXMATCH(CID!D1182:D14794, TEXTJOIN(""|"", TRUE, SPLIT(A1182, "";"")))))"),"#N/A")</f>
        <v>#N/A</v>
      </c>
    </row>
    <row r="1183">
      <c r="A1183" s="12" t="str">
        <f>IFERROR(__xludf.DUMMYFUNCTION("TEXTJOIN("";"", TRUE, FILTER(CID!$B$2:$B$14794, CID!B1183=CID!$D$2:$D$14794))"),"P100;P101;P102;P103;P104;P108;P109")</f>
        <v>P100;P101;P102;P103;P104;P108;P109</v>
      </c>
      <c r="B1183" s="12" t="str">
        <f>IFERROR(__xludf.DUMMYFUNCTION("TEXTJOIN(""; "", TRUE, FILTER(CID!B1183:B14794, REGEXMATCH(CID!D1183:D14794, TEXTJOIN(""|"", TRUE, SPLIT(A1183, "";"")))))"),"#N/A")</f>
        <v>#N/A</v>
      </c>
    </row>
    <row r="1184">
      <c r="A1184" s="12" t="str">
        <f>IFERROR(__xludf.DUMMYFUNCTION("TEXTJOIN("";"", TRUE, FILTER(CID!$B$2:$B$14794, CID!B1184=CID!$D$2:$D$14794))"),"P110;P111;P112;P113;P114;P115;P119")</f>
        <v>P110;P111;P112;P113;P114;P115;P119</v>
      </c>
      <c r="B1184" s="12" t="str">
        <f>IFERROR(__xludf.DUMMYFUNCTION("TEXTJOIN(""; "", TRUE, FILTER(CID!B1184:B14794, REGEXMATCH(CID!D1184:D14794, TEXTJOIN(""|"", TRUE, SPLIT(A1184, "";"")))))"),"#N/A")</f>
        <v>#N/A</v>
      </c>
    </row>
    <row r="1185">
      <c r="A1185" s="12" t="str">
        <f>IFERROR(__xludf.DUMMYFUNCTION("TEXTJOIN("";"", TRUE, FILTER(CID!$B$2:$B$14794, CID!B1185=CID!$D$2:$D$14794))"),"P120;P121;P122;P123;P124;P128;P129")</f>
        <v>P120;P121;P122;P123;P124;P128;P129</v>
      </c>
      <c r="B1185" s="12" t="str">
        <f>IFERROR(__xludf.DUMMYFUNCTION("TEXTJOIN(""; "", TRUE, FILTER(CID!B1185:B14794, REGEXMATCH(CID!D1185:D14794, TEXTJOIN(""|"", TRUE, SPLIT(A1185, "";"")))))"),"#N/A")</f>
        <v>#N/A</v>
      </c>
    </row>
    <row r="1186">
      <c r="A1186" s="12" t="str">
        <f>IFERROR(__xludf.DUMMYFUNCTION("TEXTJOIN("";"", TRUE, FILTER(CID!$B$2:$B$14794, CID!B1186=CID!$D$2:$D$14794))"),"P130;P131;P132;P133;P134;P138;P139")</f>
        <v>P130;P131;P132;P133;P134;P138;P139</v>
      </c>
      <c r="B1186" s="12" t="str">
        <f>IFERROR(__xludf.DUMMYFUNCTION("TEXTJOIN(""; "", TRUE, FILTER(CID!B1186:B14794, REGEXMATCH(CID!D1186:D14794, TEXTJOIN(""|"", TRUE, SPLIT(A1186, "";"")))))"),"#N/A")</f>
        <v>#N/A</v>
      </c>
    </row>
    <row r="1187">
      <c r="A1187" s="12" t="str">
        <f>IFERROR(__xludf.DUMMYFUNCTION("TEXTJOIN("";"", TRUE, FILTER(CID!$B$2:$B$14794, CID!B1187=CID!$D$2:$D$14794))"),"P140;P141;P142;P143;P148;P149")</f>
        <v>P140;P141;P142;P143;P148;P149</v>
      </c>
      <c r="B1187" s="12" t="str">
        <f>IFERROR(__xludf.DUMMYFUNCTION("TEXTJOIN(""; "", TRUE, FILTER(CID!B1187:B14794, REGEXMATCH(CID!D1187:D14794, TEXTJOIN(""|"", TRUE, SPLIT(A1187, "";"")))))"),"#N/A")</f>
        <v>#N/A</v>
      </c>
    </row>
    <row r="1188">
      <c r="A1188" s="12" t="str">
        <f>IFERROR(__xludf.DUMMYFUNCTION("TEXTJOIN("";"", TRUE, FILTER(CID!$B$2:$B$14794, CID!B1188=CID!$D$2:$D$14794))"),"P150;P151;P152;P153;P154;P155;P156;P158;P159")</f>
        <v>P150;P151;P152;P153;P154;P155;P156;P158;P159</v>
      </c>
      <c r="B1188" s="12" t="str">
        <f>IFERROR(__xludf.DUMMYFUNCTION("TEXTJOIN(""; "", TRUE, FILTER(CID!B1188:B14794, REGEXMATCH(CID!D1188:D14794, TEXTJOIN(""|"", TRUE, SPLIT(A1188, "";"")))))"),"#N/A")</f>
        <v>#N/A</v>
      </c>
    </row>
    <row r="1189">
      <c r="A1189" s="12" t="str">
        <f>IFERROR(__xludf.DUMMYFUNCTION("TEXTJOIN("";"", TRUE, FILTER(CID!$B$2:$B$14794, CID!B1189=CID!$D$2:$D$14794))"),"P200;P201;P209")</f>
        <v>P200;P201;P209</v>
      </c>
      <c r="B1189" s="12" t="str">
        <f>IFERROR(__xludf.DUMMYFUNCTION("TEXTJOIN(""; "", TRUE, FILTER(CID!B1189:B14794, REGEXMATCH(CID!D1189:D14794, TEXTJOIN(""|"", TRUE, SPLIT(A1189, "";"")))))"),"#N/A")</f>
        <v>#N/A</v>
      </c>
    </row>
    <row r="1190">
      <c r="A1190" s="12" t="str">
        <f>IFERROR(__xludf.DUMMYFUNCTION("TEXTJOIN("";"", TRUE, FILTER(CID!$B$2:$B$14794, CID!B1190=CID!$D$2:$D$14794))"),"P210;P211;P219")</f>
        <v>P210;P211;P219</v>
      </c>
      <c r="B1190" s="12" t="str">
        <f>IFERROR(__xludf.DUMMYFUNCTION("TEXTJOIN(""; "", TRUE, FILTER(CID!B1190:B14794, REGEXMATCH(CID!D1190:D14794, TEXTJOIN(""|"", TRUE, SPLIT(A1190, "";"")))))"),"#N/A")</f>
        <v>#N/A</v>
      </c>
    </row>
    <row r="1191">
      <c r="A1191" s="12" t="str">
        <f>IFERROR(__xludf.DUMMYFUNCTION("TEXTJOIN("";"", TRUE, FILTER(CID!$B$2:$B$14794, CID!B1191=CID!$D$2:$D$14794))"),"P220;P221;P228;P229")</f>
        <v>P220;P221;P228;P229</v>
      </c>
      <c r="B1191" s="12" t="str">
        <f>IFERROR(__xludf.DUMMYFUNCTION("TEXTJOIN(""; "", TRUE, FILTER(CID!B1191:B14794, REGEXMATCH(CID!D1191:D14794, TEXTJOIN(""|"", TRUE, SPLIT(A1191, "";"")))))"),"#N/A")</f>
        <v>#N/A</v>
      </c>
    </row>
    <row r="1192">
      <c r="A1192" s="12" t="str">
        <f>IFERROR(__xludf.DUMMYFUNCTION("TEXTJOIN("";"", TRUE, FILTER(CID!$B$2:$B$14794, CID!B1192=CID!$D$2:$D$14794))"),"P230;P231;P232;P233;P234;P235;P236;P238;P239")</f>
        <v>P230;P231;P232;P233;P234;P235;P236;P238;P239</v>
      </c>
      <c r="B1192" s="12" t="str">
        <f>IFERROR(__xludf.DUMMYFUNCTION("TEXTJOIN(""; "", TRUE, FILTER(CID!B1192:B14794, REGEXMATCH(CID!D1192:D14794, TEXTJOIN(""|"", TRUE, SPLIT(A1192, "";"")))))"),"#N/A")</f>
        <v>#N/A</v>
      </c>
    </row>
    <row r="1193">
      <c r="A1193" s="12" t="str">
        <f>IFERROR(__xludf.DUMMYFUNCTION("TEXTJOIN("";"", TRUE, FILTER(CID!$B$2:$B$14794, CID!B1193=CID!$D$2:$D$14794))"),"P240;P241;P242;P243;P248;P249")</f>
        <v>P240;P241;P242;P243;P248;P249</v>
      </c>
      <c r="B1193" s="12" t="str">
        <f>IFERROR(__xludf.DUMMYFUNCTION("TEXTJOIN(""; "", TRUE, FILTER(CID!B1193:B14794, REGEXMATCH(CID!D1193:D14794, TEXTJOIN(""|"", TRUE, SPLIT(A1193, "";"")))))"),"#N/A")</f>
        <v>#N/A</v>
      </c>
    </row>
    <row r="1194">
      <c r="A1194" s="12" t="str">
        <f>IFERROR(__xludf.DUMMYFUNCTION("TEXTJOIN("";"", TRUE, FILTER(CID!$B$2:$B$14794, CID!B1194=CID!$D$2:$D$14794))"),"P250;P251;P252;P253;P258")</f>
        <v>P250;P251;P252;P253;P258</v>
      </c>
      <c r="B1194" s="12" t="str">
        <f>IFERROR(__xludf.DUMMYFUNCTION("TEXTJOIN(""; "", TRUE, FILTER(CID!B1194:B14794, REGEXMATCH(CID!D1194:D14794, TEXTJOIN(""|"", TRUE, SPLIT(A1194, "";"")))))"),"#N/A")</f>
        <v>#N/A</v>
      </c>
    </row>
    <row r="1195">
      <c r="A1195" s="12" t="str">
        <f>IFERROR(__xludf.DUMMYFUNCTION("TEXTJOIN("";"", TRUE, FILTER(CID!$B$2:$B$14794, CID!B1195=CID!$D$2:$D$14794))"),"P260;P261;P268;P269")</f>
        <v>P260;P261;P268;P269</v>
      </c>
      <c r="B1195" s="12" t="str">
        <f>IFERROR(__xludf.DUMMYFUNCTION("TEXTJOIN(""; "", TRUE, FILTER(CID!B1195:B14794, REGEXMATCH(CID!D1195:D14794, TEXTJOIN(""|"", TRUE, SPLIT(A1195, "";"")))))"),"#N/A")</f>
        <v>#N/A</v>
      </c>
    </row>
    <row r="1196">
      <c r="A1196" s="12" t="str">
        <f>IFERROR(__xludf.DUMMYFUNCTION("TEXTJOIN("";"", TRUE, FILTER(CID!$B$2:$B$14794, CID!B1196=CID!$D$2:$D$14794))"),"P270;P271;P278;P279")</f>
        <v>P270;P271;P278;P279</v>
      </c>
      <c r="B1196" s="12" t="str">
        <f>IFERROR(__xludf.DUMMYFUNCTION("TEXTJOIN(""; "", TRUE, FILTER(CID!B1196:B14794, REGEXMATCH(CID!D1196:D14794, TEXTJOIN(""|"", TRUE, SPLIT(A1196, "";"")))))"),"#N/A")</f>
        <v>#N/A</v>
      </c>
    </row>
    <row r="1197">
      <c r="A1197" s="12" t="str">
        <f>IFERROR(__xludf.DUMMYFUNCTION("TEXTJOIN("";"", TRUE, FILTER(CID!$B$2:$B$14794, CID!B1197=CID!$D$2:$D$14794))"),"P280;P281;P282;P283;P284;P285;P288;P289")</f>
        <v>P280;P281;P282;P283;P284;P285;P288;P289</v>
      </c>
      <c r="B1197" s="12" t="str">
        <f>IFERROR(__xludf.DUMMYFUNCTION("TEXTJOIN(""; "", TRUE, FILTER(CID!B1197:B14794, REGEXMATCH(CID!D1197:D14794, TEXTJOIN(""|"", TRUE, SPLIT(A1197, "";"")))))"),"#N/A")</f>
        <v>#N/A</v>
      </c>
    </row>
    <row r="1198">
      <c r="A1198" s="12" t="str">
        <f>IFERROR(__xludf.DUMMYFUNCTION("TEXTJOIN("";"", TRUE, FILTER(CID!$B$2:$B$14794, CID!B1198=CID!$D$2:$D$14794))"),"P290;P291;P292;P293;P294;P298;P299")</f>
        <v>P290;P291;P292;P293;P294;P298;P299</v>
      </c>
      <c r="B1198" s="12" t="str">
        <f>IFERROR(__xludf.DUMMYFUNCTION("TEXTJOIN(""; "", TRUE, FILTER(CID!B1198:B14794, REGEXMATCH(CID!D1198:D14794, TEXTJOIN(""|"", TRUE, SPLIT(A1198, "";"")))))"),"#N/A")</f>
        <v>#N/A</v>
      </c>
    </row>
    <row r="1199">
      <c r="A1199" s="12" t="str">
        <f>IFERROR(__xludf.DUMMYFUNCTION("TEXTJOIN("";"", TRUE, FILTER(CID!$B$2:$B$14794, CID!B1199=CID!$D$2:$D$14794))"),"P350;P351;P352;P353;P358;P359")</f>
        <v>P350;P351;P352;P353;P358;P359</v>
      </c>
      <c r="B1199" s="12" t="str">
        <f>IFERROR(__xludf.DUMMYFUNCTION("TEXTJOIN(""; "", TRUE, FILTER(CID!B1199:B14794, REGEXMATCH(CID!D1199:D14794, TEXTJOIN(""|"", TRUE, SPLIT(A1199, "";"")))))"),"#N/A")</f>
        <v>#N/A</v>
      </c>
    </row>
    <row r="1200">
      <c r="A1200" s="12" t="str">
        <f>IFERROR(__xludf.DUMMYFUNCTION("TEXTJOIN("";"", TRUE, FILTER(CID!$B$2:$B$14794, CID!B1200=CID!$D$2:$D$14794))"),"P360;P361;P362;P363;P364;P365;P368;P369")</f>
        <v>P360;P361;P362;P363;P364;P365;P368;P369</v>
      </c>
      <c r="B1200" s="12" t="str">
        <f>IFERROR(__xludf.DUMMYFUNCTION("TEXTJOIN(""; "", TRUE, FILTER(CID!B1200:B14794, REGEXMATCH(CID!D1200:D14794, TEXTJOIN(""|"", TRUE, SPLIT(A1200, "";"")))))"),"#N/A")</f>
        <v>#N/A</v>
      </c>
    </row>
    <row r="1201">
      <c r="A1201" s="12" t="str">
        <f>IFERROR(__xludf.DUMMYFUNCTION("TEXTJOIN("";"", TRUE, FILTER(CID!$B$2:$B$14794, CID!B1201=CID!$D$2:$D$14794))"),"P370;P371;P372;P373;P374;P375;P378;P379")</f>
        <v>P370;P371;P372;P373;P374;P375;P378;P379</v>
      </c>
      <c r="B1201" s="12" t="str">
        <f>IFERROR(__xludf.DUMMYFUNCTION("TEXTJOIN(""; "", TRUE, FILTER(CID!B1201:B14794, REGEXMATCH(CID!D1201:D14794, TEXTJOIN(""|"", TRUE, SPLIT(A1201, "";"")))))"),"#N/A")</f>
        <v>#N/A</v>
      </c>
    </row>
    <row r="1202">
      <c r="A1202" s="12" t="str">
        <f>IFERROR(__xludf.DUMMYFUNCTION("TEXTJOIN("";"", TRUE, FILTER(CID!$B$2:$B$14794, CID!B1202=CID!$D$2:$D$14794))"),"P38X")</f>
        <v>P38X</v>
      </c>
      <c r="B1202" s="12" t="str">
        <f>IFERROR(__xludf.DUMMYFUNCTION("TEXTJOIN(""; "", TRUE, FILTER(CID!B1202:B14794, REGEXMATCH(CID!D1202:D14794, TEXTJOIN(""|"", TRUE, SPLIT(A1202, "";"")))))"),"#N/A")</f>
        <v>#N/A</v>
      </c>
    </row>
    <row r="1203">
      <c r="A1203" s="12" t="str">
        <f>IFERROR(__xludf.DUMMYFUNCTION("TEXTJOIN("";"", TRUE, FILTER(CID!$B$2:$B$14794, CID!B1203=CID!$D$2:$D$14794))"),"P390;P391;P392;P393;P394;P398;P399")</f>
        <v>P390;P391;P392;P393;P394;P398;P399</v>
      </c>
      <c r="B1203" s="12" t="str">
        <f>IFERROR(__xludf.DUMMYFUNCTION("TEXTJOIN(""; "", TRUE, FILTER(CID!B1203:B14794, REGEXMATCH(CID!D1203:D14794, TEXTJOIN(""|"", TRUE, SPLIT(A1203, "";"")))))"),"#N/A")</f>
        <v>#N/A</v>
      </c>
    </row>
    <row r="1204">
      <c r="A1204" s="12" t="str">
        <f>IFERROR(__xludf.DUMMYFUNCTION("TEXTJOIN("";"", TRUE, FILTER(CID!$B$2:$B$14794, CID!B1204=CID!$D$2:$D$14794))"),"P500;P501;P502;P503;P504;P505;P508;P509")</f>
        <v>P500;P501;P502;P503;P504;P505;P508;P509</v>
      </c>
      <c r="B1204" s="12" t="str">
        <f>IFERROR(__xludf.DUMMYFUNCTION("TEXTJOIN(""; "", TRUE, FILTER(CID!B1204:B14794, REGEXMATCH(CID!D1204:D14794, TEXTJOIN(""|"", TRUE, SPLIT(A1204, "";"")))))"),"#N/A")</f>
        <v>#N/A</v>
      </c>
    </row>
    <row r="1205">
      <c r="A1205" s="12" t="str">
        <f>IFERROR(__xludf.DUMMYFUNCTION("TEXTJOIN("";"", TRUE, FILTER(CID!$B$2:$B$14794, CID!B1205=CID!$D$2:$D$14794))"),"P510;P518;P519")</f>
        <v>P510;P518;P519</v>
      </c>
      <c r="B1205" s="12" t="str">
        <f>IFERROR(__xludf.DUMMYFUNCTION("TEXTJOIN(""; "", TRUE, FILTER(CID!B1205:B14794, REGEXMATCH(CID!D1205:D14794, TEXTJOIN(""|"", TRUE, SPLIT(A1205, "";"")))))"),"#N/A")</f>
        <v>#N/A</v>
      </c>
    </row>
    <row r="1206">
      <c r="A1206" s="12" t="str">
        <f>IFERROR(__xludf.DUMMYFUNCTION("TEXTJOIN("";"", TRUE, FILTER(CID!$B$2:$B$14794, CID!B1206=CID!$D$2:$D$14794))"),"P520;P521;P522;P523;P524;P525;P526;P528;P529")</f>
        <v>P520;P521;P522;P523;P524;P525;P526;P528;P529</v>
      </c>
      <c r="B1206" s="12" t="str">
        <f>IFERROR(__xludf.DUMMYFUNCTION("TEXTJOIN(""; "", TRUE, FILTER(CID!B1206:B14794, REGEXMATCH(CID!D1206:D14794, TEXTJOIN(""|"", TRUE, SPLIT(A1206, "";"")))))"),"#N/A")</f>
        <v>#N/A</v>
      </c>
    </row>
    <row r="1207">
      <c r="A1207" s="12" t="str">
        <f>IFERROR(__xludf.DUMMYFUNCTION("TEXTJOIN("";"", TRUE, FILTER(CID!$B$2:$B$14794, CID!B1207=CID!$D$2:$D$14794))"),"P53X")</f>
        <v>P53X</v>
      </c>
      <c r="B1207" s="12" t="str">
        <f>IFERROR(__xludf.DUMMYFUNCTION("TEXTJOIN(""; "", TRUE, FILTER(CID!B1207:B14794, REGEXMATCH(CID!D1207:D14794, TEXTJOIN(""|"", TRUE, SPLIT(A1207, "";"")))))"),"#N/A")</f>
        <v>#N/A</v>
      </c>
    </row>
    <row r="1208">
      <c r="A1208" s="12" t="str">
        <f>IFERROR(__xludf.DUMMYFUNCTION("TEXTJOIN("";"", TRUE, FILTER(CID!$B$2:$B$14794, CID!B1208=CID!$D$2:$D$14794))"),"P540;P541;P542;P543;P544;P545;P546;P548;P549")</f>
        <v>P540;P541;P542;P543;P544;P545;P546;P548;P549</v>
      </c>
      <c r="B1208" s="12" t="str">
        <f>IFERROR(__xludf.DUMMYFUNCTION("TEXTJOIN(""; "", TRUE, FILTER(CID!B1208:B14794, REGEXMATCH(CID!D1208:D14794, TEXTJOIN(""|"", TRUE, SPLIT(A1208, "";"")))))"),"#N/A")</f>
        <v>#N/A</v>
      </c>
    </row>
    <row r="1209">
      <c r="A1209" s="12" t="str">
        <f>IFERROR(__xludf.DUMMYFUNCTION("TEXTJOIN("";"", TRUE, FILTER(CID!$B$2:$B$14794, CID!B1209=CID!$D$2:$D$14794))"),"P550;P551;P558;P559")</f>
        <v>P550;P551;P558;P559</v>
      </c>
      <c r="B1209" s="12" t="str">
        <f>IFERROR(__xludf.DUMMYFUNCTION("TEXTJOIN(""; "", TRUE, FILTER(CID!B1209:B14794, REGEXMATCH(CID!D1209:D14794, TEXTJOIN(""|"", TRUE, SPLIT(A1209, "";"")))))"),"#N/A")</f>
        <v>#N/A</v>
      </c>
    </row>
    <row r="1210">
      <c r="A1210" s="12" t="str">
        <f>IFERROR(__xludf.DUMMYFUNCTION("TEXTJOIN("";"", TRUE, FILTER(CID!$B$2:$B$14794, CID!B1210=CID!$D$2:$D$14794))"),"P560;P569")</f>
        <v>P560;P569</v>
      </c>
      <c r="B1210" s="12" t="str">
        <f>IFERROR(__xludf.DUMMYFUNCTION("TEXTJOIN(""; "", TRUE, FILTER(CID!B1210:B14794, REGEXMATCH(CID!D1210:D14794, TEXTJOIN(""|"", TRUE, SPLIT(A1210, "";"")))))"),"#N/A")</f>
        <v>#N/A</v>
      </c>
    </row>
    <row r="1211">
      <c r="A1211" s="12" t="str">
        <f>IFERROR(__xludf.DUMMYFUNCTION("TEXTJOIN("";"", TRUE, FILTER(CID!$B$2:$B$14794, CID!B1211=CID!$D$2:$D$14794))"),"P570;P578;P579")</f>
        <v>P570;P578;P579</v>
      </c>
      <c r="B1211" s="12" t="str">
        <f>IFERROR(__xludf.DUMMYFUNCTION("TEXTJOIN(""; "", TRUE, FILTER(CID!B1211:B14794, REGEXMATCH(CID!D1211:D14794, TEXTJOIN(""|"", TRUE, SPLIT(A1211, "";"")))))"),"#N/A")</f>
        <v>#N/A</v>
      </c>
    </row>
    <row r="1212">
      <c r="A1212" s="12" t="str">
        <f>IFERROR(__xludf.DUMMYFUNCTION("TEXTJOIN("";"", TRUE, FILTER(CID!$B$2:$B$14794, CID!B1212=CID!$D$2:$D$14794))"),"P580;P581;P582;P583;P584;P585;P588;P589")</f>
        <v>P580;P581;P582;P583;P584;P585;P588;P589</v>
      </c>
      <c r="B1212" s="12" t="str">
        <f>IFERROR(__xludf.DUMMYFUNCTION("TEXTJOIN(""; "", TRUE, FILTER(CID!B1212:B14794, REGEXMATCH(CID!D1212:D14794, TEXTJOIN(""|"", TRUE, SPLIT(A1212, "";"")))))"),"#N/A")</f>
        <v>#N/A</v>
      </c>
    </row>
    <row r="1213">
      <c r="A1213" s="12" t="str">
        <f>IFERROR(__xludf.DUMMYFUNCTION("TEXTJOIN("";"", TRUE, FILTER(CID!$B$2:$B$14794, CID!B1213=CID!$D$2:$D$14794))"),"P590;P591;P592;P593;P598;P599")</f>
        <v>P590;P591;P592;P593;P598;P599</v>
      </c>
      <c r="B1213" s="12" t="str">
        <f>IFERROR(__xludf.DUMMYFUNCTION("TEXTJOIN(""; "", TRUE, FILTER(CID!B1213:B14794, REGEXMATCH(CID!D1213:D14794, TEXTJOIN(""|"", TRUE, SPLIT(A1213, "";"")))))"),"#N/A")</f>
        <v>#N/A</v>
      </c>
    </row>
    <row r="1214">
      <c r="A1214" s="12" t="str">
        <f>IFERROR(__xludf.DUMMYFUNCTION("TEXTJOIN("";"", TRUE, FILTER(CID!$B$2:$B$14794, CID!B1214=CID!$D$2:$D$14794))"),"P60X")</f>
        <v>P60X</v>
      </c>
      <c r="B1214" s="12" t="str">
        <f>IFERROR(__xludf.DUMMYFUNCTION("TEXTJOIN(""; "", TRUE, FILTER(CID!B1214:B14794, REGEXMATCH(CID!D1214:D14794, TEXTJOIN(""|"", TRUE, SPLIT(A1214, "";"")))))"),"#N/A")</f>
        <v>#N/A</v>
      </c>
    </row>
    <row r="1215">
      <c r="A1215" s="12" t="str">
        <f>IFERROR(__xludf.DUMMYFUNCTION("TEXTJOIN("";"", TRUE, FILTER(CID!$B$2:$B$14794, CID!B1215=CID!$D$2:$D$14794))"),"P610;P611;P612;P613;P614;P615;P616;P618;P619")</f>
        <v>P610;P611;P612;P613;P614;P615;P616;P618;P619</v>
      </c>
      <c r="B1215" s="12" t="str">
        <f>IFERROR(__xludf.DUMMYFUNCTION("TEXTJOIN(""; "", TRUE, FILTER(CID!B1215:B14794, REGEXMATCH(CID!D1215:D14794, TEXTJOIN(""|"", TRUE, SPLIT(A1215, "";"")))))"),"#N/A")</f>
        <v>#N/A</v>
      </c>
    </row>
    <row r="1216">
      <c r="A1216" s="12" t="str">
        <f>IFERROR(__xludf.DUMMYFUNCTION("TEXTJOIN("";"", TRUE, FILTER(CID!$B$2:$B$14794, CID!B1216=CID!$D$2:$D$14794))"),"P700;P701;P702;P703;P704;P708;P709")</f>
        <v>P700;P701;P702;P703;P704;P708;P709</v>
      </c>
      <c r="B1216" s="12" t="str">
        <f>IFERROR(__xludf.DUMMYFUNCTION("TEXTJOIN(""; "", TRUE, FILTER(CID!B1216:B14794, REGEXMATCH(CID!D1216:D14794, TEXTJOIN(""|"", TRUE, SPLIT(A1216, "";"")))))"),"#N/A")</f>
        <v>#N/A</v>
      </c>
    </row>
    <row r="1217">
      <c r="A1217" s="12" t="str">
        <f>IFERROR(__xludf.DUMMYFUNCTION("TEXTJOIN("";"", TRUE, FILTER(CID!$B$2:$B$14794, CID!B1217=CID!$D$2:$D$14794))"),"P710;P711;P712;P713;P714;P718;P719")</f>
        <v>P710;P711;P712;P713;P714;P718;P719</v>
      </c>
      <c r="B1217" s="12" t="str">
        <f>IFERROR(__xludf.DUMMYFUNCTION("TEXTJOIN(""; "", TRUE, FILTER(CID!B1217:B14794, REGEXMATCH(CID!D1217:D14794, TEXTJOIN(""|"", TRUE, SPLIT(A1217, "";"")))))"),"#N/A")</f>
        <v>#N/A</v>
      </c>
    </row>
    <row r="1218">
      <c r="A1218" s="12" t="str">
        <f>IFERROR(__xludf.DUMMYFUNCTION("TEXTJOIN("";"", TRUE, FILTER(CID!$B$2:$B$14794, CID!B1218=CID!$D$2:$D$14794))"),"P720;P721;P722;P728;P729")</f>
        <v>P720;P721;P722;P728;P729</v>
      </c>
      <c r="B1218" s="12" t="str">
        <f>IFERROR(__xludf.DUMMYFUNCTION("TEXTJOIN(""; "", TRUE, FILTER(CID!B1218:B14794, REGEXMATCH(CID!D1218:D14794, TEXTJOIN(""|"", TRUE, SPLIT(A1218, "";"")))))"),"#N/A")</f>
        <v>#N/A</v>
      </c>
    </row>
    <row r="1219">
      <c r="A1219" s="12" t="str">
        <f>IFERROR(__xludf.DUMMYFUNCTION("TEXTJOIN("";"", TRUE, FILTER(CID!$B$2:$B$14794, CID!B1219=CID!$D$2:$D$14794))"),"P740;P741;P742;P743;P744;P745;P748;P749")</f>
        <v>P740;P741;P742;P743;P744;P745;P748;P749</v>
      </c>
      <c r="B1219" s="12" t="str">
        <f>IFERROR(__xludf.DUMMYFUNCTION("TEXTJOIN(""; "", TRUE, FILTER(CID!B1219:B14794, REGEXMATCH(CID!D1219:D14794, TEXTJOIN(""|"", TRUE, SPLIT(A1219, "";"")))))"),"#N/A")</f>
        <v>#N/A</v>
      </c>
    </row>
    <row r="1220">
      <c r="A1220" s="12" t="str">
        <f>IFERROR(__xludf.DUMMYFUNCTION("TEXTJOIN("";"", TRUE, FILTER(CID!$B$2:$B$14794, CID!B1220=CID!$D$2:$D$14794))"),"P75X")</f>
        <v>P75X</v>
      </c>
      <c r="B1220" s="12" t="str">
        <f>IFERROR(__xludf.DUMMYFUNCTION("TEXTJOIN(""; "", TRUE, FILTER(CID!B1220:B14794, REGEXMATCH(CID!D1220:D14794, TEXTJOIN(""|"", TRUE, SPLIT(A1220, "";"")))))"),"#N/A")</f>
        <v>#N/A</v>
      </c>
    </row>
    <row r="1221">
      <c r="A1221" s="12" t="str">
        <f>IFERROR(__xludf.DUMMYFUNCTION("TEXTJOIN("";"", TRUE, FILTER(CID!$B$2:$B$14794, CID!B1221=CID!$D$2:$D$14794))"),"P760;P761;P762;P768;P769")</f>
        <v>P760;P761;P762;P768;P769</v>
      </c>
      <c r="B1221" s="12" t="str">
        <f>IFERROR(__xludf.DUMMYFUNCTION("TEXTJOIN(""; "", TRUE, FILTER(CID!B1221:B14794, REGEXMATCH(CID!D1221:D14794, TEXTJOIN(""|"", TRUE, SPLIT(A1221, "";"")))))"),"#N/A")</f>
        <v>#N/A</v>
      </c>
    </row>
    <row r="1222">
      <c r="A1222" s="12" t="str">
        <f>IFERROR(__xludf.DUMMYFUNCTION("TEXTJOIN("";"", TRUE, FILTER(CID!$B$2:$B$14794, CID!B1222=CID!$D$2:$D$14794))"),"P77X")</f>
        <v>P77X</v>
      </c>
      <c r="B1222" s="12" t="str">
        <f>IFERROR(__xludf.DUMMYFUNCTION("TEXTJOIN(""; "", TRUE, FILTER(CID!B1222:B14794, REGEXMATCH(CID!D1222:D14794, TEXTJOIN(""|"", TRUE, SPLIT(A1222, "";"")))))"),"#N/A")</f>
        <v>#N/A</v>
      </c>
    </row>
    <row r="1223">
      <c r="A1223" s="12" t="str">
        <f>IFERROR(__xludf.DUMMYFUNCTION("TEXTJOIN("";"", TRUE, FILTER(CID!$B$2:$B$14794, CID!B1223=CID!$D$2:$D$14794))"),"P780;P781;P782;P783;P788;P789")</f>
        <v>P780;P781;P782;P783;P788;P789</v>
      </c>
      <c r="B1223" s="12" t="str">
        <f>IFERROR(__xludf.DUMMYFUNCTION("TEXTJOIN(""; "", TRUE, FILTER(CID!B1223:B14794, REGEXMATCH(CID!D1223:D14794, TEXTJOIN(""|"", TRUE, SPLIT(A1223, "";"")))))"),"#N/A")</f>
        <v>#N/A</v>
      </c>
    </row>
    <row r="1224">
      <c r="A1224" s="12" t="str">
        <f>IFERROR(__xludf.DUMMYFUNCTION("TEXTJOIN("";"", TRUE, FILTER(CID!$B$2:$B$14794, CID!B1224=CID!$D$2:$D$14794))"),"P800;P808;P809")</f>
        <v>P800;P808;P809</v>
      </c>
      <c r="B1224" s="12" t="str">
        <f>IFERROR(__xludf.DUMMYFUNCTION("TEXTJOIN(""; "", TRUE, FILTER(CID!B1224:B14794, REGEXMATCH(CID!D1224:D14794, TEXTJOIN(""|"", TRUE, SPLIT(A1224, "";"")))))"),"#N/A")</f>
        <v>#N/A</v>
      </c>
    </row>
    <row r="1225">
      <c r="A1225" s="12" t="str">
        <f>IFERROR(__xludf.DUMMYFUNCTION("TEXTJOIN("";"", TRUE, FILTER(CID!$B$2:$B$14794, CID!B1225=CID!$D$2:$D$14794))"),"P810;P818;P819")</f>
        <v>P810;P818;P819</v>
      </c>
      <c r="B1225" s="12" t="str">
        <f>IFERROR(__xludf.DUMMYFUNCTION("TEXTJOIN(""; "", TRUE, FILTER(CID!B1225:B14794, REGEXMATCH(CID!D1225:D14794, TEXTJOIN(""|"", TRUE, SPLIT(A1225, "";"")))))"),"#N/A")</f>
        <v>#N/A</v>
      </c>
    </row>
    <row r="1226">
      <c r="A1226" s="12" t="str">
        <f>IFERROR(__xludf.DUMMYFUNCTION("TEXTJOIN("";"", TRUE, FILTER(CID!$B$2:$B$14794, CID!B1226=CID!$D$2:$D$14794))"),"P830;P831;P832;P833;P834;P835;P836;P838;P839")</f>
        <v>P830;P831;P832;P833;P834;P835;P836;P838;P839</v>
      </c>
      <c r="B1226" s="12" t="str">
        <f>IFERROR(__xludf.DUMMYFUNCTION("TEXTJOIN(""; "", TRUE, FILTER(CID!B1226:B14794, REGEXMATCH(CID!D1226:D14794, TEXTJOIN(""|"", TRUE, SPLIT(A1226, "";"")))))"),"#N/A")</f>
        <v>#N/A</v>
      </c>
    </row>
    <row r="1227">
      <c r="A1227" s="12" t="str">
        <f>IFERROR(__xludf.DUMMYFUNCTION("TEXTJOIN("";"", TRUE, FILTER(CID!$B$2:$B$14794, CID!B1227=CID!$D$2:$D$14794))"),"P90X")</f>
        <v>P90X</v>
      </c>
      <c r="B1227" s="12" t="str">
        <f>IFERROR(__xludf.DUMMYFUNCTION("TEXTJOIN(""; "", TRUE, FILTER(CID!B1227:B14794, REGEXMATCH(CID!D1227:D14794, TEXTJOIN(""|"", TRUE, SPLIT(A1227, "";"")))))"),"#N/A")</f>
        <v>#N/A</v>
      </c>
    </row>
    <row r="1228">
      <c r="A1228" s="12" t="str">
        <f>IFERROR(__xludf.DUMMYFUNCTION("TEXTJOIN("";"", TRUE, FILTER(CID!$B$2:$B$14794, CID!B1228=CID!$D$2:$D$14794))"),"P910;P911;P912;P913;P914;P915;P916;P918;P919")</f>
        <v>P910;P911;P912;P913;P914;P915;P916;P918;P919</v>
      </c>
      <c r="B1228" s="12" t="str">
        <f>IFERROR(__xludf.DUMMYFUNCTION("TEXTJOIN(""; "", TRUE, FILTER(CID!B1228:B14794, REGEXMATCH(CID!D1228:D14794, TEXTJOIN(""|"", TRUE, SPLIT(A1228, "";"")))))"),"#N/A")</f>
        <v>#N/A</v>
      </c>
    </row>
    <row r="1229">
      <c r="A1229" s="12" t="str">
        <f>IFERROR(__xludf.DUMMYFUNCTION("TEXTJOIN("";"", TRUE, FILTER(CID!$B$2:$B$14794, CID!B1229=CID!$D$2:$D$14794))"),"P920;P921;P922;P923;P924;P925;P928;P929")</f>
        <v>P920;P921;P922;P923;P924;P925;P928;P929</v>
      </c>
      <c r="B1229" s="12" t="str">
        <f>IFERROR(__xludf.DUMMYFUNCTION("TEXTJOIN(""; "", TRUE, FILTER(CID!B1229:B14794, REGEXMATCH(CID!D1229:D14794, TEXTJOIN(""|"", TRUE, SPLIT(A1229, "";"")))))"),"#N/A")</f>
        <v>#N/A</v>
      </c>
    </row>
    <row r="1230">
      <c r="A1230" s="12" t="str">
        <f>IFERROR(__xludf.DUMMYFUNCTION("TEXTJOIN("";"", TRUE, FILTER(CID!$B$2:$B$14794, CID!B1230=CID!$D$2:$D$14794))"),"P93X")</f>
        <v>P93X</v>
      </c>
      <c r="B1230" s="12" t="str">
        <f>IFERROR(__xludf.DUMMYFUNCTION("TEXTJOIN(""; "", TRUE, FILTER(CID!B1230:B14794, REGEXMATCH(CID!D1230:D14794, TEXTJOIN(""|"", TRUE, SPLIT(A1230, "";"")))))"),"#N/A")</f>
        <v>#N/A</v>
      </c>
    </row>
    <row r="1231">
      <c r="A1231" s="12" t="str">
        <f>IFERROR(__xludf.DUMMYFUNCTION("TEXTJOIN("";"", TRUE, FILTER(CID!$B$2:$B$14794, CID!B1231=CID!$D$2:$D$14794))"),"P940;P941;P942;P948;P949")</f>
        <v>P940;P941;P942;P948;P949</v>
      </c>
      <c r="B1231" s="12" t="str">
        <f>IFERROR(__xludf.DUMMYFUNCTION("TEXTJOIN(""; "", TRUE, FILTER(CID!B1231:B14794, REGEXMATCH(CID!D1231:D14794, TEXTJOIN(""|"", TRUE, SPLIT(A1231, "";"")))))"),"#N/A")</f>
        <v>#N/A</v>
      </c>
    </row>
    <row r="1232">
      <c r="A1232" s="12" t="str">
        <f>IFERROR(__xludf.DUMMYFUNCTION("TEXTJOIN("";"", TRUE, FILTER(CID!$B$2:$B$14794, CID!B1232=CID!$D$2:$D$14794))"),"P95X")</f>
        <v>P95X</v>
      </c>
      <c r="B1232" s="12" t="str">
        <f>IFERROR(__xludf.DUMMYFUNCTION("TEXTJOIN(""; "", TRUE, FILTER(CID!B1232:B14794, REGEXMATCH(CID!D1232:D14794, TEXTJOIN(""|"", TRUE, SPLIT(A1232, "";"")))))"),"#N/A")</f>
        <v>#N/A</v>
      </c>
    </row>
    <row r="1233">
      <c r="A1233" s="12" t="str">
        <f>IFERROR(__xludf.DUMMYFUNCTION("TEXTJOIN("";"", TRUE, FILTER(CID!$B$2:$B$14794, CID!B1233=CID!$D$2:$D$14794))"),"P960;P961;P962;P963;P964;P965;P968;P969")</f>
        <v>P960;P961;P962;P963;P964;P965;P968;P969</v>
      </c>
      <c r="B1233" s="12" t="str">
        <f>IFERROR(__xludf.DUMMYFUNCTION("TEXTJOIN(""; "", TRUE, FILTER(CID!B1233:B14794, REGEXMATCH(CID!D1233:D14794, TEXTJOIN(""|"", TRUE, SPLIT(A1233, "";"")))))"),"#N/A")</f>
        <v>#N/A</v>
      </c>
    </row>
    <row r="1234">
      <c r="A1234" s="12" t="str">
        <f>IFERROR(__xludf.DUMMYFUNCTION("TEXTJOIN("";"", TRUE, FILTER(CID!$B$2:$B$14794, CID!B1234=CID!$D$2:$D$14794))"),"Q000;Q001;Q002")</f>
        <v>Q000;Q001;Q002</v>
      </c>
      <c r="B1234" s="12" t="str">
        <f>IFERROR(__xludf.DUMMYFUNCTION("TEXTJOIN(""; "", TRUE, FILTER(CID!B1234:B14794, REGEXMATCH(CID!D1234:D14794, TEXTJOIN(""|"", TRUE, SPLIT(A1234, "";"")))))"),"#N/A")</f>
        <v>#N/A</v>
      </c>
    </row>
    <row r="1235">
      <c r="A1235" s="12" t="str">
        <f>IFERROR(__xludf.DUMMYFUNCTION("TEXTJOIN("";"", TRUE, FILTER(CID!$B$2:$B$14794, CID!B1235=CID!$D$2:$D$14794))"),"Q010;Q011;Q012;Q018;Q019")</f>
        <v>Q010;Q011;Q012;Q018;Q019</v>
      </c>
      <c r="B1235" s="12" t="str">
        <f>IFERROR(__xludf.DUMMYFUNCTION("TEXTJOIN(""; "", TRUE, FILTER(CID!B1235:B14794, REGEXMATCH(CID!D1235:D14794, TEXTJOIN(""|"", TRUE, SPLIT(A1235, "";"")))))"),"#N/A")</f>
        <v>#N/A</v>
      </c>
    </row>
    <row r="1236">
      <c r="A1236" s="12" t="str">
        <f>IFERROR(__xludf.DUMMYFUNCTION("TEXTJOIN("";"", TRUE, FILTER(CID!$B$2:$B$14794, CID!B1236=CID!$D$2:$D$14794))"),"Q02X")</f>
        <v>Q02X</v>
      </c>
      <c r="B1236" s="12" t="str">
        <f>IFERROR(__xludf.DUMMYFUNCTION("TEXTJOIN(""; "", TRUE, FILTER(CID!B1236:B14794, REGEXMATCH(CID!D1236:D14794, TEXTJOIN(""|"", TRUE, SPLIT(A1236, "";"")))))"),"#N/A")</f>
        <v>#N/A</v>
      </c>
    </row>
    <row r="1237">
      <c r="A1237" s="12" t="str">
        <f>IFERROR(__xludf.DUMMYFUNCTION("TEXTJOIN("";"", TRUE, FILTER(CID!$B$2:$B$14794, CID!B1237=CID!$D$2:$D$14794))"),"Q030;Q031;Q038;Q039")</f>
        <v>Q030;Q031;Q038;Q039</v>
      </c>
      <c r="B1237" s="12" t="str">
        <f>IFERROR(__xludf.DUMMYFUNCTION("TEXTJOIN(""; "", TRUE, FILTER(CID!B1237:B14794, REGEXMATCH(CID!D1237:D14794, TEXTJOIN(""|"", TRUE, SPLIT(A1237, "";"")))))"),"#N/A")</f>
        <v>#N/A</v>
      </c>
    </row>
    <row r="1238">
      <c r="A1238" s="12" t="str">
        <f>IFERROR(__xludf.DUMMYFUNCTION("TEXTJOIN("";"", TRUE, FILTER(CID!$B$2:$B$14794, CID!B1238=CID!$D$2:$D$14794))"),"Q040;Q041;Q042;Q043;Q044;Q045;Q046;Q048;Q049")</f>
        <v>Q040;Q041;Q042;Q043;Q044;Q045;Q046;Q048;Q049</v>
      </c>
      <c r="B1238" s="12" t="str">
        <f>IFERROR(__xludf.DUMMYFUNCTION("TEXTJOIN(""; "", TRUE, FILTER(CID!B1238:B14794, REGEXMATCH(CID!D1238:D14794, TEXTJOIN(""|"", TRUE, SPLIT(A1238, "";"")))))"),"#N/A")</f>
        <v>#N/A</v>
      </c>
    </row>
    <row r="1239">
      <c r="A1239" s="12" t="str">
        <f>IFERROR(__xludf.DUMMYFUNCTION("TEXTJOIN("";"", TRUE, FILTER(CID!$B$2:$B$14794, CID!B1239=CID!$D$2:$D$14794))"),"Q050;Q051;Q052;Q053;Q054;Q055;Q056;Q057;Q058;Q059")</f>
        <v>Q050;Q051;Q052;Q053;Q054;Q055;Q056;Q057;Q058;Q059</v>
      </c>
      <c r="B1239" s="12" t="str">
        <f>IFERROR(__xludf.DUMMYFUNCTION("TEXTJOIN(""; "", TRUE, FILTER(CID!B1239:B14794, REGEXMATCH(CID!D1239:D14794, TEXTJOIN(""|"", TRUE, SPLIT(A1239, "";"")))))"),"#N/A")</f>
        <v>#N/A</v>
      </c>
    </row>
    <row r="1240">
      <c r="A1240" s="12" t="str">
        <f>IFERROR(__xludf.DUMMYFUNCTION("TEXTJOIN("";"", TRUE, FILTER(CID!$B$2:$B$14794, CID!B1240=CID!$D$2:$D$14794))"),"Q060;Q061;Q062;Q063;Q064;Q068;Q069")</f>
        <v>Q060;Q061;Q062;Q063;Q064;Q068;Q069</v>
      </c>
      <c r="B1240" s="12" t="str">
        <f>IFERROR(__xludf.DUMMYFUNCTION("TEXTJOIN(""; "", TRUE, FILTER(CID!B1240:B14794, REGEXMATCH(CID!D1240:D14794, TEXTJOIN(""|"", TRUE, SPLIT(A1240, "";"")))))"),"#N/A")</f>
        <v>#N/A</v>
      </c>
    </row>
    <row r="1241">
      <c r="A1241" s="12" t="str">
        <f>IFERROR(__xludf.DUMMYFUNCTION("TEXTJOIN("";"", TRUE, FILTER(CID!$B$2:$B$14794, CID!B1241=CID!$D$2:$D$14794))"),"Q070;Q078;Q079")</f>
        <v>Q070;Q078;Q079</v>
      </c>
      <c r="B1241" s="12" t="str">
        <f>IFERROR(__xludf.DUMMYFUNCTION("TEXTJOIN(""; "", TRUE, FILTER(CID!B1241:B14794, REGEXMATCH(CID!D1241:D14794, TEXTJOIN(""|"", TRUE, SPLIT(A1241, "";"")))))"),"#N/A")</f>
        <v>#N/A</v>
      </c>
    </row>
    <row r="1242">
      <c r="A1242" s="12" t="str">
        <f>IFERROR(__xludf.DUMMYFUNCTION("TEXTJOIN("";"", TRUE, FILTER(CID!$B$2:$B$14794, CID!B1242=CID!$D$2:$D$14794))"),"Q100;Q101;Q102;Q103;Q104;Q105;Q106;Q107")</f>
        <v>Q100;Q101;Q102;Q103;Q104;Q105;Q106;Q107</v>
      </c>
      <c r="B1242" s="12" t="str">
        <f>IFERROR(__xludf.DUMMYFUNCTION("TEXTJOIN(""; "", TRUE, FILTER(CID!B1242:B14794, REGEXMATCH(CID!D1242:D14794, TEXTJOIN(""|"", TRUE, SPLIT(A1242, "";"")))))"),"#N/A")</f>
        <v>#N/A</v>
      </c>
    </row>
    <row r="1243">
      <c r="A1243" s="12" t="str">
        <f>IFERROR(__xludf.DUMMYFUNCTION("TEXTJOIN("";"", TRUE, FILTER(CID!$B$2:$B$14794, CID!B1243=CID!$D$2:$D$14794))"),"Q110;Q111;Q112;Q113")</f>
        <v>Q110;Q111;Q112;Q113</v>
      </c>
      <c r="B1243" s="12" t="str">
        <f>IFERROR(__xludf.DUMMYFUNCTION("TEXTJOIN(""; "", TRUE, FILTER(CID!B1243:B14794, REGEXMATCH(CID!D1243:D14794, TEXTJOIN(""|"", TRUE, SPLIT(A1243, "";"")))))"),"#N/A")</f>
        <v>#N/A</v>
      </c>
    </row>
    <row r="1244">
      <c r="A1244" s="12" t="str">
        <f>IFERROR(__xludf.DUMMYFUNCTION("TEXTJOIN("";"", TRUE, FILTER(CID!$B$2:$B$14794, CID!B1244=CID!$D$2:$D$14794))"),"Q120;Q121;Q122;Q123;Q124;Q128;Q129")</f>
        <v>Q120;Q121;Q122;Q123;Q124;Q128;Q129</v>
      </c>
      <c r="B1244" s="12" t="str">
        <f>IFERROR(__xludf.DUMMYFUNCTION("TEXTJOIN(""; "", TRUE, FILTER(CID!B1244:B14794, REGEXMATCH(CID!D1244:D14794, TEXTJOIN(""|"", TRUE, SPLIT(A1244, "";"")))))"),"#N/A")</f>
        <v>#N/A</v>
      </c>
    </row>
    <row r="1245">
      <c r="A1245" s="12" t="str">
        <f>IFERROR(__xludf.DUMMYFUNCTION("TEXTJOIN("";"", TRUE, FILTER(CID!$B$2:$B$14794, CID!B1245=CID!$D$2:$D$14794))"),"Q130;Q131;Q132;Q133;Q134;Q135;Q138;Q139")</f>
        <v>Q130;Q131;Q132;Q133;Q134;Q135;Q138;Q139</v>
      </c>
      <c r="B1245" s="12" t="str">
        <f>IFERROR(__xludf.DUMMYFUNCTION("TEXTJOIN(""; "", TRUE, FILTER(CID!B1245:B14794, REGEXMATCH(CID!D1245:D14794, TEXTJOIN(""|"", TRUE, SPLIT(A1245, "";"")))))"),"#N/A")</f>
        <v>#N/A</v>
      </c>
    </row>
    <row r="1246">
      <c r="A1246" s="12" t="str">
        <f>IFERROR(__xludf.DUMMYFUNCTION("TEXTJOIN("";"", TRUE, FILTER(CID!$B$2:$B$14794, CID!B1246=CID!$D$2:$D$14794))"),"Q140;Q141;Q142;Q143;Q148;Q149")</f>
        <v>Q140;Q141;Q142;Q143;Q148;Q149</v>
      </c>
      <c r="B1246" s="12" t="str">
        <f>IFERROR(__xludf.DUMMYFUNCTION("TEXTJOIN(""; "", TRUE, FILTER(CID!B1246:B14794, REGEXMATCH(CID!D1246:D14794, TEXTJOIN(""|"", TRUE, SPLIT(A1246, "";"")))))"),"#N/A")</f>
        <v>#N/A</v>
      </c>
    </row>
    <row r="1247">
      <c r="A1247" s="12" t="str">
        <f>IFERROR(__xludf.DUMMYFUNCTION("TEXTJOIN("";"", TRUE, FILTER(CID!$B$2:$B$14794, CID!B1247=CID!$D$2:$D$14794))"),"Q150;Q158;Q159")</f>
        <v>Q150;Q158;Q159</v>
      </c>
      <c r="B1247" s="12" t="str">
        <f>IFERROR(__xludf.DUMMYFUNCTION("TEXTJOIN(""; "", TRUE, FILTER(CID!B1247:B14794, REGEXMATCH(CID!D1247:D14794, TEXTJOIN(""|"", TRUE, SPLIT(A1247, "";"")))))"),"#N/A")</f>
        <v>#N/A</v>
      </c>
    </row>
    <row r="1248">
      <c r="A1248" s="12" t="str">
        <f>IFERROR(__xludf.DUMMYFUNCTION("TEXTJOIN("";"", TRUE, FILTER(CID!$B$2:$B$14794, CID!B1248=CID!$D$2:$D$14794))"),"Q160;Q161;Q162;Q163;Q164;Q165;Q169")</f>
        <v>Q160;Q161;Q162;Q163;Q164;Q165;Q169</v>
      </c>
      <c r="B1248" s="12" t="str">
        <f>IFERROR(__xludf.DUMMYFUNCTION("TEXTJOIN(""; "", TRUE, FILTER(CID!B1248:B14794, REGEXMATCH(CID!D1248:D14794, TEXTJOIN(""|"", TRUE, SPLIT(A1248, "";"")))))"),"#N/A")</f>
        <v>#N/A</v>
      </c>
    </row>
    <row r="1249">
      <c r="A1249" s="12" t="str">
        <f>IFERROR(__xludf.DUMMYFUNCTION("TEXTJOIN("";"", TRUE, FILTER(CID!$B$2:$B$14794, CID!B1249=CID!$D$2:$D$14794))"),"Q170;Q171;Q172;Q173;Q174;Q175;Q178;Q179")</f>
        <v>Q170;Q171;Q172;Q173;Q174;Q175;Q178;Q179</v>
      </c>
      <c r="B1249" s="12" t="str">
        <f>IFERROR(__xludf.DUMMYFUNCTION("TEXTJOIN(""; "", TRUE, FILTER(CID!B1249:B14794, REGEXMATCH(CID!D1249:D14794, TEXTJOIN(""|"", TRUE, SPLIT(A1249, "";"")))))"),"#N/A")</f>
        <v>#N/A</v>
      </c>
    </row>
    <row r="1250">
      <c r="A1250" s="12" t="str">
        <f>IFERROR(__xludf.DUMMYFUNCTION("TEXTJOIN("";"", TRUE, FILTER(CID!$B$2:$B$14794, CID!B1250=CID!$D$2:$D$14794))"),"Q180;Q181;Q182;Q183;Q184;Q185;Q186;Q187;Q188;Q189")</f>
        <v>Q180;Q181;Q182;Q183;Q184;Q185;Q186;Q187;Q188;Q189</v>
      </c>
      <c r="B1250" s="12" t="str">
        <f>IFERROR(__xludf.DUMMYFUNCTION("TEXTJOIN(""; "", TRUE, FILTER(CID!B1250:B14794, REGEXMATCH(CID!D1250:D14794, TEXTJOIN(""|"", TRUE, SPLIT(A1250, "";"")))))"),"#N/A")</f>
        <v>#N/A</v>
      </c>
    </row>
    <row r="1251">
      <c r="A1251" s="12" t="str">
        <f>IFERROR(__xludf.DUMMYFUNCTION("TEXTJOIN("";"", TRUE, FILTER(CID!$B$2:$B$14794, CID!B1251=CID!$D$2:$D$14794))"),"Q200;Q201;Q202;Q203;Q204;Q205;Q206;Q208;Q209")</f>
        <v>Q200;Q201;Q202;Q203;Q204;Q205;Q206;Q208;Q209</v>
      </c>
      <c r="B1251" s="12" t="str">
        <f>IFERROR(__xludf.DUMMYFUNCTION("TEXTJOIN(""; "", TRUE, FILTER(CID!B1251:B14794, REGEXMATCH(CID!D1251:D14794, TEXTJOIN(""|"", TRUE, SPLIT(A1251, "";"")))))"),"#N/A")</f>
        <v>#N/A</v>
      </c>
    </row>
    <row r="1252">
      <c r="A1252" s="12" t="str">
        <f>IFERROR(__xludf.DUMMYFUNCTION("TEXTJOIN("";"", TRUE, FILTER(CID!$B$2:$B$14794, CID!B1252=CID!$D$2:$D$14794))"),"Q210;Q211;Q212;Q213;Q214;Q218;Q219")</f>
        <v>Q210;Q211;Q212;Q213;Q214;Q218;Q219</v>
      </c>
      <c r="B1252" s="12" t="str">
        <f>IFERROR(__xludf.DUMMYFUNCTION("TEXTJOIN(""; "", TRUE, FILTER(CID!B1252:B14794, REGEXMATCH(CID!D1252:D14794, TEXTJOIN(""|"", TRUE, SPLIT(A1252, "";"")))))"),"#N/A")</f>
        <v>#N/A</v>
      </c>
    </row>
    <row r="1253">
      <c r="A1253" s="12" t="str">
        <f>IFERROR(__xludf.DUMMYFUNCTION("TEXTJOIN("";"", TRUE, FILTER(CID!$B$2:$B$14794, CID!B1253=CID!$D$2:$D$14794))"),"Q220;Q221;Q222;Q223;Q224;Q225;Q226;Q228;Q229")</f>
        <v>Q220;Q221;Q222;Q223;Q224;Q225;Q226;Q228;Q229</v>
      </c>
      <c r="B1253" s="12" t="str">
        <f>IFERROR(__xludf.DUMMYFUNCTION("TEXTJOIN(""; "", TRUE, FILTER(CID!B1253:B14794, REGEXMATCH(CID!D1253:D14794, TEXTJOIN(""|"", TRUE, SPLIT(A1253, "";"")))))"),"#N/A")</f>
        <v>#N/A</v>
      </c>
    </row>
    <row r="1254">
      <c r="A1254" s="12" t="str">
        <f>IFERROR(__xludf.DUMMYFUNCTION("TEXTJOIN("";"", TRUE, FILTER(CID!$B$2:$B$14794, CID!B1254=CID!$D$2:$D$14794))"),"Q230;Q231;Q232;Q233;Q234;Q238;Q239")</f>
        <v>Q230;Q231;Q232;Q233;Q234;Q238;Q239</v>
      </c>
      <c r="B1254" s="12" t="str">
        <f>IFERROR(__xludf.DUMMYFUNCTION("TEXTJOIN(""; "", TRUE, FILTER(CID!B1254:B14794, REGEXMATCH(CID!D1254:D14794, TEXTJOIN(""|"", TRUE, SPLIT(A1254, "";"")))))"),"#N/A")</f>
        <v>#N/A</v>
      </c>
    </row>
    <row r="1255">
      <c r="A1255" s="12" t="str">
        <f>IFERROR(__xludf.DUMMYFUNCTION("TEXTJOIN("";"", TRUE, FILTER(CID!$B$2:$B$14794, CID!B1255=CID!$D$2:$D$14794))"),"Q240;Q241;Q242;Q243;Q244;Q245;Q246;Q248;Q249")</f>
        <v>Q240;Q241;Q242;Q243;Q244;Q245;Q246;Q248;Q249</v>
      </c>
      <c r="B1255" s="12" t="str">
        <f>IFERROR(__xludf.DUMMYFUNCTION("TEXTJOIN(""; "", TRUE, FILTER(CID!B1255:B14794, REGEXMATCH(CID!D1255:D14794, TEXTJOIN(""|"", TRUE, SPLIT(A1255, "";"")))))"),"#N/A")</f>
        <v>#N/A</v>
      </c>
    </row>
    <row r="1256">
      <c r="A1256" s="12" t="str">
        <f>IFERROR(__xludf.DUMMYFUNCTION("TEXTJOIN("";"", TRUE, FILTER(CID!$B$2:$B$14794, CID!B1256=CID!$D$2:$D$14794))"),"Q250;Q251;Q252;Q253;Q254;Q255;Q256;Q257;Q258;Q259")</f>
        <v>Q250;Q251;Q252;Q253;Q254;Q255;Q256;Q257;Q258;Q259</v>
      </c>
      <c r="B1256" s="12" t="str">
        <f>IFERROR(__xludf.DUMMYFUNCTION("TEXTJOIN(""; "", TRUE, FILTER(CID!B1256:B14794, REGEXMATCH(CID!D1256:D14794, TEXTJOIN(""|"", TRUE, SPLIT(A1256, "";"")))))"),"#N/A")</f>
        <v>#N/A</v>
      </c>
    </row>
    <row r="1257">
      <c r="A1257" s="12" t="str">
        <f>IFERROR(__xludf.DUMMYFUNCTION("TEXTJOIN("";"", TRUE, FILTER(CID!$B$2:$B$14794, CID!B1257=CID!$D$2:$D$14794))"),"Q260;Q261;Q262;Q263;Q264;Q265;Q266;Q268;Q269")</f>
        <v>Q260;Q261;Q262;Q263;Q264;Q265;Q266;Q268;Q269</v>
      </c>
      <c r="B1257" s="12" t="str">
        <f>IFERROR(__xludf.DUMMYFUNCTION("TEXTJOIN(""; "", TRUE, FILTER(CID!B1257:B14794, REGEXMATCH(CID!D1257:D14794, TEXTJOIN(""|"", TRUE, SPLIT(A1257, "";"")))))"),"#N/A")</f>
        <v>#N/A</v>
      </c>
    </row>
    <row r="1258">
      <c r="A1258" s="12" t="str">
        <f>IFERROR(__xludf.DUMMYFUNCTION("TEXTJOIN("";"", TRUE, FILTER(CID!$B$2:$B$14794, CID!B1258=CID!$D$2:$D$14794))"),"Q270;Q271;Q272;Q273;Q274;Q278;Q279")</f>
        <v>Q270;Q271;Q272;Q273;Q274;Q278;Q279</v>
      </c>
      <c r="B1258" s="12" t="str">
        <f>IFERROR(__xludf.DUMMYFUNCTION("TEXTJOIN(""; "", TRUE, FILTER(CID!B1258:B14794, REGEXMATCH(CID!D1258:D14794, TEXTJOIN(""|"", TRUE, SPLIT(A1258, "";"")))))"),"#N/A")</f>
        <v>#N/A</v>
      </c>
    </row>
    <row r="1259">
      <c r="A1259" s="12" t="str">
        <f>IFERROR(__xludf.DUMMYFUNCTION("TEXTJOIN("";"", TRUE, FILTER(CID!$B$2:$B$14794, CID!B1259=CID!$D$2:$D$14794))"),"Q280;Q281;Q282;Q283;Q288;Q289")</f>
        <v>Q280;Q281;Q282;Q283;Q288;Q289</v>
      </c>
      <c r="B1259" s="12" t="str">
        <f>IFERROR(__xludf.DUMMYFUNCTION("TEXTJOIN(""; "", TRUE, FILTER(CID!B1259:B14794, REGEXMATCH(CID!D1259:D14794, TEXTJOIN(""|"", TRUE, SPLIT(A1259, "";"")))))"),"#N/A")</f>
        <v>#N/A</v>
      </c>
    </row>
    <row r="1260">
      <c r="A1260" s="12" t="str">
        <f>IFERROR(__xludf.DUMMYFUNCTION("TEXTJOIN("";"", TRUE, FILTER(CID!$B$2:$B$14794, CID!B1260=CID!$D$2:$D$14794))"),"Q300;Q301;Q302;Q303;Q308;Q309")</f>
        <v>Q300;Q301;Q302;Q303;Q308;Q309</v>
      </c>
      <c r="B1260" s="12" t="str">
        <f>IFERROR(__xludf.DUMMYFUNCTION("TEXTJOIN(""; "", TRUE, FILTER(CID!B1260:B14794, REGEXMATCH(CID!D1260:D14794, TEXTJOIN(""|"", TRUE, SPLIT(A1260, "";"")))))"),"#N/A")</f>
        <v>#N/A</v>
      </c>
    </row>
    <row r="1261">
      <c r="A1261" s="12" t="str">
        <f>IFERROR(__xludf.DUMMYFUNCTION("TEXTJOIN("";"", TRUE, FILTER(CID!$B$2:$B$14794, CID!B1261=CID!$D$2:$D$14794))"),"Q310;Q311;Q312;Q313;Q315;Q318;Q319")</f>
        <v>Q310;Q311;Q312;Q313;Q315;Q318;Q319</v>
      </c>
      <c r="B1261" s="12" t="str">
        <f>IFERROR(__xludf.DUMMYFUNCTION("TEXTJOIN(""; "", TRUE, FILTER(CID!B1261:B14794, REGEXMATCH(CID!D1261:D14794, TEXTJOIN(""|"", TRUE, SPLIT(A1261, "";"")))))"),"#N/A")</f>
        <v>#N/A</v>
      </c>
    </row>
    <row r="1262">
      <c r="A1262" s="12" t="str">
        <f>IFERROR(__xludf.DUMMYFUNCTION("TEXTJOIN("";"", TRUE, FILTER(CID!$B$2:$B$14794, CID!B1262=CID!$D$2:$D$14794))"),"Q320;Q321;Q322;Q323;Q324")</f>
        <v>Q320;Q321;Q322;Q323;Q324</v>
      </c>
      <c r="B1262" s="12" t="str">
        <f>IFERROR(__xludf.DUMMYFUNCTION("TEXTJOIN(""; "", TRUE, FILTER(CID!B1262:B14794, REGEXMATCH(CID!D1262:D14794, TEXTJOIN(""|"", TRUE, SPLIT(A1262, "";"")))))"),"#N/A")</f>
        <v>#N/A</v>
      </c>
    </row>
    <row r="1263">
      <c r="A1263" s="12" t="str">
        <f>IFERROR(__xludf.DUMMYFUNCTION("TEXTJOIN("";"", TRUE, FILTER(CID!$B$2:$B$14794, CID!B1263=CID!$D$2:$D$14794))"),"Q330;Q331;Q332;Q333;Q334;Q335;Q336;Q338;Q339")</f>
        <v>Q330;Q331;Q332;Q333;Q334;Q335;Q336;Q338;Q339</v>
      </c>
      <c r="B1263" s="12" t="str">
        <f>IFERROR(__xludf.DUMMYFUNCTION("TEXTJOIN(""; "", TRUE, FILTER(CID!B1263:B14794, REGEXMATCH(CID!D1263:D14794, TEXTJOIN(""|"", TRUE, SPLIT(A1263, "";"")))))"),"#N/A")</f>
        <v>#N/A</v>
      </c>
    </row>
    <row r="1264">
      <c r="A1264" s="12" t="str">
        <f>IFERROR(__xludf.DUMMYFUNCTION("TEXTJOIN("";"", TRUE, FILTER(CID!$B$2:$B$14794, CID!B1264=CID!$D$2:$D$14794))"),"Q340;Q341;Q348;Q349")</f>
        <v>Q340;Q341;Q348;Q349</v>
      </c>
      <c r="B1264" s="12" t="str">
        <f>IFERROR(__xludf.DUMMYFUNCTION("TEXTJOIN(""; "", TRUE, FILTER(CID!B1264:B14794, REGEXMATCH(CID!D1264:D14794, TEXTJOIN(""|"", TRUE, SPLIT(A1264, "";"")))))"),"#N/A")</f>
        <v>#N/A</v>
      </c>
    </row>
    <row r="1265">
      <c r="A1265" s="12" t="str">
        <f>IFERROR(__xludf.DUMMYFUNCTION("TEXTJOIN("";"", TRUE, FILTER(CID!$B$2:$B$14794, CID!B1265=CID!$D$2:$D$14794))"),"Q351;Q353;Q355;Q357;Q359")</f>
        <v>Q351;Q353;Q355;Q357;Q359</v>
      </c>
      <c r="B1265" s="12" t="str">
        <f>IFERROR(__xludf.DUMMYFUNCTION("TEXTJOIN(""; "", TRUE, FILTER(CID!B1265:B14794, REGEXMATCH(CID!D1265:D14794, TEXTJOIN(""|"", TRUE, SPLIT(A1265, "";"")))))"),"#N/A")</f>
        <v>#N/A</v>
      </c>
    </row>
    <row r="1266">
      <c r="A1266" s="12" t="str">
        <f>IFERROR(__xludf.DUMMYFUNCTION("TEXTJOIN("";"", TRUE, FILTER(CID!$B$2:$B$14794, CID!B1266=CID!$D$2:$D$14794))"),"Q360;Q361;Q369")</f>
        <v>Q360;Q361;Q369</v>
      </c>
      <c r="B1266" s="12" t="str">
        <f>IFERROR(__xludf.DUMMYFUNCTION("TEXTJOIN(""; "", TRUE, FILTER(CID!B1266:B14794, REGEXMATCH(CID!D1266:D14794, TEXTJOIN(""|"", TRUE, SPLIT(A1266, "";"")))))"),"#N/A")</f>
        <v>#N/A</v>
      </c>
    </row>
    <row r="1267">
      <c r="A1267" s="12" t="str">
        <f>IFERROR(__xludf.DUMMYFUNCTION("TEXTJOIN("";"", TRUE, FILTER(CID!$B$2:$B$14794, CID!B1267=CID!$D$2:$D$14794))"),"Q370;Q371;Q372;Q373;Q374;Q375;Q378;Q379")</f>
        <v>Q370;Q371;Q372;Q373;Q374;Q375;Q378;Q379</v>
      </c>
      <c r="B1267" s="12" t="str">
        <f>IFERROR(__xludf.DUMMYFUNCTION("TEXTJOIN(""; "", TRUE, FILTER(CID!B1267:B14794, REGEXMATCH(CID!D1267:D14794, TEXTJOIN(""|"", TRUE, SPLIT(A1267, "";"")))))"),"#N/A")</f>
        <v>#N/A</v>
      </c>
    </row>
    <row r="1268">
      <c r="A1268" s="12" t="str">
        <f>IFERROR(__xludf.DUMMYFUNCTION("TEXTJOIN("";"", TRUE, FILTER(CID!$B$2:$B$14794, CID!B1268=CID!$D$2:$D$14794))"),"Q380;Q381;Q382;Q383;Q384;Q385;Q386;Q387;Q388")</f>
        <v>Q380;Q381;Q382;Q383;Q384;Q385;Q386;Q387;Q388</v>
      </c>
      <c r="B1268" s="12" t="str">
        <f>IFERROR(__xludf.DUMMYFUNCTION("TEXTJOIN(""; "", TRUE, FILTER(CID!B1268:B14794, REGEXMATCH(CID!D1268:D14794, TEXTJOIN(""|"", TRUE, SPLIT(A1268, "";"")))))"),"#N/A")</f>
        <v>#N/A</v>
      </c>
    </row>
    <row r="1269">
      <c r="A1269" s="12" t="str">
        <f>IFERROR(__xludf.DUMMYFUNCTION("TEXTJOIN("";"", TRUE, FILTER(CID!$B$2:$B$14794, CID!B1269=CID!$D$2:$D$14794))"),"Q390;Q391;Q392;Q393;Q394;Q395;Q396;Q398;Q399")</f>
        <v>Q390;Q391;Q392;Q393;Q394;Q395;Q396;Q398;Q399</v>
      </c>
      <c r="B1269" s="12" t="str">
        <f>IFERROR(__xludf.DUMMYFUNCTION("TEXTJOIN(""; "", TRUE, FILTER(CID!B1269:B14794, REGEXMATCH(CID!D1269:D14794, TEXTJOIN(""|"", TRUE, SPLIT(A1269, "";"")))))"),"#N/A")</f>
        <v>#N/A</v>
      </c>
    </row>
    <row r="1270">
      <c r="A1270" s="12" t="str">
        <f>IFERROR(__xludf.DUMMYFUNCTION("TEXTJOIN("";"", TRUE, FILTER(CID!$B$2:$B$14794, CID!B1270=CID!$D$2:$D$14794))"),"Q400;Q401;Q402;Q403;Q408;Q409")</f>
        <v>Q400;Q401;Q402;Q403;Q408;Q409</v>
      </c>
      <c r="B1270" s="12" t="str">
        <f>IFERROR(__xludf.DUMMYFUNCTION("TEXTJOIN(""; "", TRUE, FILTER(CID!B1270:B14794, REGEXMATCH(CID!D1270:D14794, TEXTJOIN(""|"", TRUE, SPLIT(A1270, "";"")))))"),"#N/A")</f>
        <v>#N/A</v>
      </c>
    </row>
    <row r="1271">
      <c r="A1271" s="12" t="str">
        <f>IFERROR(__xludf.DUMMYFUNCTION("TEXTJOIN("";"", TRUE, FILTER(CID!$B$2:$B$14794, CID!B1271=CID!$D$2:$D$14794))"),"Q410;Q411;Q412;Q418;Q419")</f>
        <v>Q410;Q411;Q412;Q418;Q419</v>
      </c>
      <c r="B1271" s="12" t="str">
        <f>IFERROR(__xludf.DUMMYFUNCTION("TEXTJOIN(""; "", TRUE, FILTER(CID!B1271:B14794, REGEXMATCH(CID!D1271:D14794, TEXTJOIN(""|"", TRUE, SPLIT(A1271, "";"")))))"),"#N/A")</f>
        <v>#N/A</v>
      </c>
    </row>
    <row r="1272">
      <c r="A1272" s="12" t="str">
        <f>IFERROR(__xludf.DUMMYFUNCTION("TEXTJOIN("";"", TRUE, FILTER(CID!$B$2:$B$14794, CID!B1272=CID!$D$2:$D$14794))"),"Q420;Q421;Q422;Q423;Q428;Q429")</f>
        <v>Q420;Q421;Q422;Q423;Q428;Q429</v>
      </c>
      <c r="B1272" s="12" t="str">
        <f>IFERROR(__xludf.DUMMYFUNCTION("TEXTJOIN(""; "", TRUE, FILTER(CID!B1272:B14794, REGEXMATCH(CID!D1272:D14794, TEXTJOIN(""|"", TRUE, SPLIT(A1272, "";"")))))"),"#N/A")</f>
        <v>#N/A</v>
      </c>
    </row>
    <row r="1273">
      <c r="A1273" s="12" t="str">
        <f>IFERROR(__xludf.DUMMYFUNCTION("TEXTJOIN("";"", TRUE, FILTER(CID!$B$2:$B$14794, CID!B1273=CID!$D$2:$D$14794))"),"Q430;Q431;Q432;Q433;Q434;Q435;Q436;Q437;Q438;Q439")</f>
        <v>Q430;Q431;Q432;Q433;Q434;Q435;Q436;Q437;Q438;Q439</v>
      </c>
      <c r="B1273" s="12" t="str">
        <f>IFERROR(__xludf.DUMMYFUNCTION("TEXTJOIN(""; "", TRUE, FILTER(CID!B1273:B14794, REGEXMATCH(CID!D1273:D14794, TEXTJOIN(""|"", TRUE, SPLIT(A1273, "";"")))))"),"#N/A")</f>
        <v>#N/A</v>
      </c>
    </row>
    <row r="1274">
      <c r="A1274" s="12" t="str">
        <f>IFERROR(__xludf.DUMMYFUNCTION("TEXTJOIN("";"", TRUE, FILTER(CID!$B$2:$B$14794, CID!B1274=CID!$D$2:$D$14794))"),"Q440;Q441;Q442;Q443;Q444;Q445;Q446;Q447")</f>
        <v>Q440;Q441;Q442;Q443;Q444;Q445;Q446;Q447</v>
      </c>
      <c r="B1274" s="12" t="str">
        <f>IFERROR(__xludf.DUMMYFUNCTION("TEXTJOIN(""; "", TRUE, FILTER(CID!B1274:B14794, REGEXMATCH(CID!D1274:D14794, TEXTJOIN(""|"", TRUE, SPLIT(A1274, "";"")))))"),"#N/A")</f>
        <v>#N/A</v>
      </c>
    </row>
    <row r="1275">
      <c r="A1275" s="12" t="str">
        <f>IFERROR(__xludf.DUMMYFUNCTION("TEXTJOIN("";"", TRUE, FILTER(CID!$B$2:$B$14794, CID!B1275=CID!$D$2:$D$14794))"),"Q450;Q451;Q452;Q453;Q458;Q459")</f>
        <v>Q450;Q451;Q452;Q453;Q458;Q459</v>
      </c>
      <c r="B1275" s="12" t="str">
        <f>IFERROR(__xludf.DUMMYFUNCTION("TEXTJOIN(""; "", TRUE, FILTER(CID!B1275:B14794, REGEXMATCH(CID!D1275:D14794, TEXTJOIN(""|"", TRUE, SPLIT(A1275, "";"")))))"),"#N/A")</f>
        <v>#N/A</v>
      </c>
    </row>
    <row r="1276">
      <c r="A1276" s="12" t="str">
        <f>IFERROR(__xludf.DUMMYFUNCTION("TEXTJOIN("";"", TRUE, FILTER(CID!$B$2:$B$14794, CID!B1276=CID!$D$2:$D$14794))"),"Q500;Q501;Q502;Q503;Q504;Q505;Q506")</f>
        <v>Q500;Q501;Q502;Q503;Q504;Q505;Q506</v>
      </c>
      <c r="B1276" s="12" t="str">
        <f>IFERROR(__xludf.DUMMYFUNCTION("TEXTJOIN(""; "", TRUE, FILTER(CID!B1276:B14794, REGEXMATCH(CID!D1276:D14794, TEXTJOIN(""|"", TRUE, SPLIT(A1276, "";"")))))"),"#N/A")</f>
        <v>#N/A</v>
      </c>
    </row>
    <row r="1277">
      <c r="A1277" s="12" t="str">
        <f>IFERROR(__xludf.DUMMYFUNCTION("TEXTJOIN("";"", TRUE, FILTER(CID!$B$2:$B$14794, CID!B1277=CID!$D$2:$D$14794))"),"Q510;Q511;Q512;Q513;Q514;Q515;Q516;Q517;Q518;Q519")</f>
        <v>Q510;Q511;Q512;Q513;Q514;Q515;Q516;Q517;Q518;Q519</v>
      </c>
      <c r="B1277" s="12" t="str">
        <f>IFERROR(__xludf.DUMMYFUNCTION("TEXTJOIN(""; "", TRUE, FILTER(CID!B1277:B14794, REGEXMATCH(CID!D1277:D14794, TEXTJOIN(""|"", TRUE, SPLIT(A1277, "";"")))))"),"#N/A")</f>
        <v>#N/A</v>
      </c>
    </row>
    <row r="1278">
      <c r="A1278" s="12" t="str">
        <f>IFERROR(__xludf.DUMMYFUNCTION("TEXTJOIN("";"", TRUE, FILTER(CID!$B$2:$B$14794, CID!B1278=CID!$D$2:$D$14794))"),"Q520;Q521;Q522;Q523;Q524;Q525;Q526;Q527;Q528;Q529")</f>
        <v>Q520;Q521;Q522;Q523;Q524;Q525;Q526;Q527;Q528;Q529</v>
      </c>
      <c r="B1278" s="12" t="str">
        <f>IFERROR(__xludf.DUMMYFUNCTION("TEXTJOIN(""; "", TRUE, FILTER(CID!B1278:B14794, REGEXMATCH(CID!D1278:D14794, TEXTJOIN(""|"", TRUE, SPLIT(A1278, "";"")))))"),"#N/A")</f>
        <v>#N/A</v>
      </c>
    </row>
    <row r="1279">
      <c r="A1279" s="12" t="str">
        <f>IFERROR(__xludf.DUMMYFUNCTION("TEXTJOIN("";"", TRUE, FILTER(CID!$B$2:$B$14794, CID!B1279=CID!$D$2:$D$14794))"),"Q530;Q531;Q532;Q539")</f>
        <v>Q530;Q531;Q532;Q539</v>
      </c>
      <c r="B1279" s="12" t="str">
        <f>IFERROR(__xludf.DUMMYFUNCTION("TEXTJOIN(""; "", TRUE, FILTER(CID!B1279:B14794, REGEXMATCH(CID!D1279:D14794, TEXTJOIN(""|"", TRUE, SPLIT(A1279, "";"")))))"),"#N/A")</f>
        <v>#N/A</v>
      </c>
    </row>
    <row r="1280">
      <c r="A1280" s="12" t="str">
        <f>IFERROR(__xludf.DUMMYFUNCTION("TEXTJOIN("";"", TRUE, FILTER(CID!$B$2:$B$14794, CID!B1280=CID!$D$2:$D$14794))"),"Q540;Q541;Q542;Q543;Q544;Q548;Q549")</f>
        <v>Q540;Q541;Q542;Q543;Q544;Q548;Q549</v>
      </c>
      <c r="B1280" s="12" t="str">
        <f>IFERROR(__xludf.DUMMYFUNCTION("TEXTJOIN(""; "", TRUE, FILTER(CID!B1280:B14794, REGEXMATCH(CID!D1280:D14794, TEXTJOIN(""|"", TRUE, SPLIT(A1280, "";"")))))"),"#N/A")</f>
        <v>#N/A</v>
      </c>
    </row>
    <row r="1281">
      <c r="A1281" s="12" t="str">
        <f>IFERROR(__xludf.DUMMYFUNCTION("TEXTJOIN("";"", TRUE, FILTER(CID!$B$2:$B$14794, CID!B1281=CID!$D$2:$D$14794))"),"Q550;Q551;Q552;Q553;Q554;Q555;Q556;Q558;Q559")</f>
        <v>Q550;Q551;Q552;Q553;Q554;Q555;Q556;Q558;Q559</v>
      </c>
      <c r="B1281" s="12" t="str">
        <f>IFERROR(__xludf.DUMMYFUNCTION("TEXTJOIN(""; "", TRUE, FILTER(CID!B1281:B14794, REGEXMATCH(CID!D1281:D14794, TEXTJOIN(""|"", TRUE, SPLIT(A1281, "";"")))))"),"#N/A")</f>
        <v>#N/A</v>
      </c>
    </row>
    <row r="1282">
      <c r="A1282" s="12" t="str">
        <f>IFERROR(__xludf.DUMMYFUNCTION("TEXTJOIN("";"", TRUE, FILTER(CID!$B$2:$B$14794, CID!B1282=CID!$D$2:$D$14794))"),"Q560;Q561;Q562;Q563;Q564")</f>
        <v>Q560;Q561;Q562;Q563;Q564</v>
      </c>
      <c r="B1282" s="12" t="str">
        <f>IFERROR(__xludf.DUMMYFUNCTION("TEXTJOIN(""; "", TRUE, FILTER(CID!B1282:B14794, REGEXMATCH(CID!D1282:D14794, TEXTJOIN(""|"", TRUE, SPLIT(A1282, "";"")))))"),"#N/A")</f>
        <v>#N/A</v>
      </c>
    </row>
    <row r="1283">
      <c r="A1283" s="12" t="str">
        <f>IFERROR(__xludf.DUMMYFUNCTION("TEXTJOIN("";"", TRUE, FILTER(CID!$B$2:$B$14794, CID!B1283=CID!$D$2:$D$14794))"),"Q600;Q601;Q602;Q603;Q604;Q605;Q606")</f>
        <v>Q600;Q601;Q602;Q603;Q604;Q605;Q606</v>
      </c>
      <c r="B1283" s="12" t="str">
        <f>IFERROR(__xludf.DUMMYFUNCTION("TEXTJOIN(""; "", TRUE, FILTER(CID!B1283:B14794, REGEXMATCH(CID!D1283:D14794, TEXTJOIN(""|"", TRUE, SPLIT(A1283, "";"")))))"),"#N/A")</f>
        <v>#N/A</v>
      </c>
    </row>
    <row r="1284">
      <c r="A1284" s="12" t="str">
        <f>IFERROR(__xludf.DUMMYFUNCTION("TEXTJOIN("";"", TRUE, FILTER(CID!$B$2:$B$14794, CID!B1284=CID!$D$2:$D$14794))"),"Q610;Q611;Q612;Q613;Q614;Q615;Q618;Q619")</f>
        <v>Q610;Q611;Q612;Q613;Q614;Q615;Q618;Q619</v>
      </c>
      <c r="B1284" s="12" t="str">
        <f>IFERROR(__xludf.DUMMYFUNCTION("TEXTJOIN(""; "", TRUE, FILTER(CID!B1284:B14794, REGEXMATCH(CID!D1284:D14794, TEXTJOIN(""|"", TRUE, SPLIT(A1284, "";"")))))"),"#N/A")</f>
        <v>#N/A</v>
      </c>
    </row>
    <row r="1285">
      <c r="A1285" s="12" t="str">
        <f>IFERROR(__xludf.DUMMYFUNCTION("TEXTJOIN("";"", TRUE, FILTER(CID!$B$2:$B$14794, CID!B1285=CID!$D$2:$D$14794))"),"Q620;Q621;Q622;Q623;Q624;Q625;Q626;Q627;Q628")</f>
        <v>Q620;Q621;Q622;Q623;Q624;Q625;Q626;Q627;Q628</v>
      </c>
      <c r="B1285" s="12" t="str">
        <f>IFERROR(__xludf.DUMMYFUNCTION("TEXTJOIN(""; "", TRUE, FILTER(CID!B1285:B14794, REGEXMATCH(CID!D1285:D14794, TEXTJOIN(""|"", TRUE, SPLIT(A1285, "";"")))))"),"#N/A")</f>
        <v>#N/A</v>
      </c>
    </row>
    <row r="1286">
      <c r="A1286" s="12" t="str">
        <f>IFERROR(__xludf.DUMMYFUNCTION("TEXTJOIN("";"", TRUE, FILTER(CID!$B$2:$B$14794, CID!B1286=CID!$D$2:$D$14794))"),"Q630;Q631;Q632;Q633;Q638;Q639")</f>
        <v>Q630;Q631;Q632;Q633;Q638;Q639</v>
      </c>
      <c r="B1286" s="12" t="str">
        <f>IFERROR(__xludf.DUMMYFUNCTION("TEXTJOIN(""; "", TRUE, FILTER(CID!B1286:B14794, REGEXMATCH(CID!D1286:D14794, TEXTJOIN(""|"", TRUE, SPLIT(A1286, "";"")))))"),"#N/A")</f>
        <v>#N/A</v>
      </c>
    </row>
    <row r="1287">
      <c r="A1287" s="12" t="str">
        <f>IFERROR(__xludf.DUMMYFUNCTION("TEXTJOIN("";"", TRUE, FILTER(CID!$B$2:$B$14794, CID!B1287=CID!$D$2:$D$14794))"),"Q640;Q641;Q642;Q643;Q644;Q645;Q646;Q647;Q648;Q649")</f>
        <v>Q640;Q641;Q642;Q643;Q644;Q645;Q646;Q647;Q648;Q649</v>
      </c>
      <c r="B1287" s="12" t="str">
        <f>IFERROR(__xludf.DUMMYFUNCTION("TEXTJOIN(""; "", TRUE, FILTER(CID!B1287:B14794, REGEXMATCH(CID!D1287:D14794, TEXTJOIN(""|"", TRUE, SPLIT(A1287, "";"")))))"),"#N/A")</f>
        <v>#N/A</v>
      </c>
    </row>
    <row r="1288">
      <c r="A1288" s="12" t="str">
        <f>IFERROR(__xludf.DUMMYFUNCTION("TEXTJOIN("";"", TRUE, FILTER(CID!$B$2:$B$14794, CID!B1288=CID!$D$2:$D$14794))"),"Q650;Q651;Q652;Q653;Q654;Q655;Q656;Q658;Q659")</f>
        <v>Q650;Q651;Q652;Q653;Q654;Q655;Q656;Q658;Q659</v>
      </c>
      <c r="B1288" s="12" t="str">
        <f>IFERROR(__xludf.DUMMYFUNCTION("TEXTJOIN(""; "", TRUE, FILTER(CID!B1288:B14794, REGEXMATCH(CID!D1288:D14794, TEXTJOIN(""|"", TRUE, SPLIT(A1288, "";"")))))"),"#N/A")</f>
        <v>#N/A</v>
      </c>
    </row>
    <row r="1289">
      <c r="A1289" s="12" t="str">
        <f>IFERROR(__xludf.DUMMYFUNCTION("TEXTJOIN("";"", TRUE, FILTER(CID!$B$2:$B$14794, CID!B1289=CID!$D$2:$D$14794))"),"Q660;Q661;Q662;Q663;Q664;Q665;Q666;Q667;Q668;Q669")</f>
        <v>Q660;Q661;Q662;Q663;Q664;Q665;Q666;Q667;Q668;Q669</v>
      </c>
      <c r="B1289" s="12" t="str">
        <f>IFERROR(__xludf.DUMMYFUNCTION("TEXTJOIN(""; "", TRUE, FILTER(CID!B1289:B14794, REGEXMATCH(CID!D1289:D14794, TEXTJOIN(""|"", TRUE, SPLIT(A1289, "";"")))))"),"#N/A")</f>
        <v>#N/A</v>
      </c>
    </row>
    <row r="1290">
      <c r="A1290" s="12" t="str">
        <f>IFERROR(__xludf.DUMMYFUNCTION("TEXTJOIN("";"", TRUE, FILTER(CID!$B$2:$B$14794, CID!B1290=CID!$D$2:$D$14794))"),"Q670;Q671;Q672;Q673;Q674;Q675;Q676;Q677;Q678")</f>
        <v>Q670;Q671;Q672;Q673;Q674;Q675;Q676;Q677;Q678</v>
      </c>
      <c r="B1290" s="12" t="str">
        <f>IFERROR(__xludf.DUMMYFUNCTION("TEXTJOIN(""; "", TRUE, FILTER(CID!B1290:B14794, REGEXMATCH(CID!D1290:D14794, TEXTJOIN(""|"", TRUE, SPLIT(A1290, "";"")))))"),"#N/A")</f>
        <v>#N/A</v>
      </c>
    </row>
    <row r="1291">
      <c r="A1291" s="12" t="str">
        <f>IFERROR(__xludf.DUMMYFUNCTION("TEXTJOIN("";"", TRUE, FILTER(CID!$B$2:$B$14794, CID!B1291=CID!$D$2:$D$14794))"),"Q680;Q681;Q682;Q683;Q684;Q685;Q688")</f>
        <v>Q680;Q681;Q682;Q683;Q684;Q685;Q688</v>
      </c>
      <c r="B1291" s="12" t="str">
        <f>IFERROR(__xludf.DUMMYFUNCTION("TEXTJOIN(""; "", TRUE, FILTER(CID!B1291:B14794, REGEXMATCH(CID!D1291:D14794, TEXTJOIN(""|"", TRUE, SPLIT(A1291, "";"")))))"),"#N/A")</f>
        <v>#N/A</v>
      </c>
    </row>
    <row r="1292">
      <c r="A1292" s="12" t="str">
        <f>IFERROR(__xludf.DUMMYFUNCTION("TEXTJOIN("";"", TRUE, FILTER(CID!$B$2:$B$14794, CID!B1292=CID!$D$2:$D$14794))"),"Q690;Q691;Q692;Q699")</f>
        <v>Q690;Q691;Q692;Q699</v>
      </c>
      <c r="B1292" s="12" t="str">
        <f>IFERROR(__xludf.DUMMYFUNCTION("TEXTJOIN(""; "", TRUE, FILTER(CID!B1292:B14794, REGEXMATCH(CID!D1292:D14794, TEXTJOIN(""|"", TRUE, SPLIT(A1292, "";"")))))"),"#N/A")</f>
        <v>#N/A</v>
      </c>
    </row>
    <row r="1293">
      <c r="A1293" s="12" t="str">
        <f>IFERROR(__xludf.DUMMYFUNCTION("TEXTJOIN("";"", TRUE, FILTER(CID!$B$2:$B$14794, CID!B1293=CID!$D$2:$D$14794))"),"Q700;Q701;Q702;Q703;Q704;Q709")</f>
        <v>Q700;Q701;Q702;Q703;Q704;Q709</v>
      </c>
      <c r="B1293" s="12" t="str">
        <f>IFERROR(__xludf.DUMMYFUNCTION("TEXTJOIN(""; "", TRUE, FILTER(CID!B1293:B14794, REGEXMATCH(CID!D1293:D14794, TEXTJOIN(""|"", TRUE, SPLIT(A1293, "";"")))))"),"#N/A")</f>
        <v>#N/A</v>
      </c>
    </row>
    <row r="1294">
      <c r="A1294" s="12" t="str">
        <f>IFERROR(__xludf.DUMMYFUNCTION("TEXTJOIN("";"", TRUE, FILTER(CID!$B$2:$B$14794, CID!B1294=CID!$D$2:$D$14794))"),"Q710;Q711;Q712;Q713;Q714;Q715;Q716;Q718;Q719")</f>
        <v>Q710;Q711;Q712;Q713;Q714;Q715;Q716;Q718;Q719</v>
      </c>
      <c r="B1294" s="12" t="str">
        <f>IFERROR(__xludf.DUMMYFUNCTION("TEXTJOIN(""; "", TRUE, FILTER(CID!B1294:B14794, REGEXMATCH(CID!D1294:D14794, TEXTJOIN(""|"", TRUE, SPLIT(A1294, "";"")))))"),"#N/A")</f>
        <v>#N/A</v>
      </c>
    </row>
    <row r="1295">
      <c r="A1295" s="12" t="str">
        <f>IFERROR(__xludf.DUMMYFUNCTION("TEXTJOIN("";"", TRUE, FILTER(CID!$B$2:$B$14794, CID!B1295=CID!$D$2:$D$14794))"),"Q720;Q721;Q722;Q723;Q724;Q725;Q726;Q727;Q728;Q729")</f>
        <v>Q720;Q721;Q722;Q723;Q724;Q725;Q726;Q727;Q728;Q729</v>
      </c>
      <c r="B1295" s="12" t="str">
        <f>IFERROR(__xludf.DUMMYFUNCTION("TEXTJOIN(""; "", TRUE, FILTER(CID!B1295:B14794, REGEXMATCH(CID!D1295:D14794, TEXTJOIN(""|"", TRUE, SPLIT(A1295, "";"")))))"),"#N/A")</f>
        <v>#N/A</v>
      </c>
    </row>
    <row r="1296">
      <c r="A1296" s="12" t="str">
        <f>IFERROR(__xludf.DUMMYFUNCTION("TEXTJOIN("";"", TRUE, FILTER(CID!$B$2:$B$14794, CID!B1296=CID!$D$2:$D$14794))"),"Q730;Q731;Q738")</f>
        <v>Q730;Q731;Q738</v>
      </c>
      <c r="B1296" s="12" t="str">
        <f>IFERROR(__xludf.DUMMYFUNCTION("TEXTJOIN(""; "", TRUE, FILTER(CID!B1296:B14794, REGEXMATCH(CID!D1296:D14794, TEXTJOIN(""|"", TRUE, SPLIT(A1296, "";"")))))"),"#N/A")</f>
        <v>#N/A</v>
      </c>
    </row>
    <row r="1297">
      <c r="A1297" s="12" t="str">
        <f>IFERROR(__xludf.DUMMYFUNCTION("TEXTJOIN("";"", TRUE, FILTER(CID!$B$2:$B$14794, CID!B1297=CID!$D$2:$D$14794))"),"Q740;Q741;Q742;Q743;Q748;Q749")</f>
        <v>Q740;Q741;Q742;Q743;Q748;Q749</v>
      </c>
      <c r="B1297" s="12" t="str">
        <f>IFERROR(__xludf.DUMMYFUNCTION("TEXTJOIN(""; "", TRUE, FILTER(CID!B1297:B14794, REGEXMATCH(CID!D1297:D14794, TEXTJOIN(""|"", TRUE, SPLIT(A1297, "";"")))))"),"#N/A")</f>
        <v>#N/A</v>
      </c>
    </row>
    <row r="1298">
      <c r="A1298" s="12" t="str">
        <f>IFERROR(__xludf.DUMMYFUNCTION("TEXTJOIN("";"", TRUE, FILTER(CID!$B$2:$B$14794, CID!B1298=CID!$D$2:$D$14794))"),"Q750;Q751;Q752;Q753;Q754;Q755;Q758;Q759")</f>
        <v>Q750;Q751;Q752;Q753;Q754;Q755;Q758;Q759</v>
      </c>
      <c r="B1298" s="12" t="str">
        <f>IFERROR(__xludf.DUMMYFUNCTION("TEXTJOIN(""; "", TRUE, FILTER(CID!B1298:B14794, REGEXMATCH(CID!D1298:D14794, TEXTJOIN(""|"", TRUE, SPLIT(A1298, "";"")))))"),"#N/A")</f>
        <v>#N/A</v>
      </c>
    </row>
    <row r="1299">
      <c r="A1299" s="12" t="str">
        <f>IFERROR(__xludf.DUMMYFUNCTION("TEXTJOIN("";"", TRUE, FILTER(CID!$B$2:$B$14794, CID!B1299=CID!$D$2:$D$14794))"),"Q760;Q761;Q762;Q763;Q764;Q765;Q766;Q767;Q768;Q769")</f>
        <v>Q760;Q761;Q762;Q763;Q764;Q765;Q766;Q767;Q768;Q769</v>
      </c>
      <c r="B1299" s="12" t="str">
        <f>IFERROR(__xludf.DUMMYFUNCTION("TEXTJOIN(""; "", TRUE, FILTER(CID!B1299:B14794, REGEXMATCH(CID!D1299:D14794, TEXTJOIN(""|"", TRUE, SPLIT(A1299, "";"")))))"),"#N/A")</f>
        <v>#N/A</v>
      </c>
    </row>
    <row r="1300">
      <c r="A1300" s="12" t="str">
        <f>IFERROR(__xludf.DUMMYFUNCTION("TEXTJOIN("";"", TRUE, FILTER(CID!$B$2:$B$14794, CID!B1300=CID!$D$2:$D$14794))"),"Q770;Q771;Q772;Q773;Q774;Q775;Q776;Q777;Q778;Q779")</f>
        <v>Q770;Q771;Q772;Q773;Q774;Q775;Q776;Q777;Q778;Q779</v>
      </c>
      <c r="B1300" s="12" t="str">
        <f>IFERROR(__xludf.DUMMYFUNCTION("TEXTJOIN(""; "", TRUE, FILTER(CID!B1300:B14794, REGEXMATCH(CID!D1300:D14794, TEXTJOIN(""|"", TRUE, SPLIT(A1300, "";"")))))"),"#N/A")</f>
        <v>#N/A</v>
      </c>
    </row>
    <row r="1301">
      <c r="A1301" s="12" t="str">
        <f>IFERROR(__xludf.DUMMYFUNCTION("TEXTJOIN("";"", TRUE, FILTER(CID!$B$2:$B$14794, CID!B1301=CID!$D$2:$D$14794))"),"Q780;Q781;Q782;Q783;Q784;Q785;Q786;Q788;Q789")</f>
        <v>Q780;Q781;Q782;Q783;Q784;Q785;Q786;Q788;Q789</v>
      </c>
      <c r="B1301" s="12" t="str">
        <f>IFERROR(__xludf.DUMMYFUNCTION("TEXTJOIN(""; "", TRUE, FILTER(CID!B1301:B14794, REGEXMATCH(CID!D1301:D14794, TEXTJOIN(""|"", TRUE, SPLIT(A1301, "";"")))))"),"#N/A")</f>
        <v>#N/A</v>
      </c>
    </row>
    <row r="1302">
      <c r="A1302" s="12" t="str">
        <f>IFERROR(__xludf.DUMMYFUNCTION("TEXTJOIN("";"", TRUE, FILTER(CID!$B$2:$B$14794, CID!B1302=CID!$D$2:$D$14794))"),"Q790;Q791;Q792;Q793;Q794;Q795;Q796;Q798;Q799")</f>
        <v>Q790;Q791;Q792;Q793;Q794;Q795;Q796;Q798;Q799</v>
      </c>
      <c r="B1302" s="12" t="str">
        <f>IFERROR(__xludf.DUMMYFUNCTION("TEXTJOIN(""; "", TRUE, FILTER(CID!B1302:B14794, REGEXMATCH(CID!D1302:D14794, TEXTJOIN(""|"", TRUE, SPLIT(A1302, "";"")))))"),"#N/A")</f>
        <v>#N/A</v>
      </c>
    </row>
    <row r="1303">
      <c r="A1303" s="12" t="str">
        <f>IFERROR(__xludf.DUMMYFUNCTION("TEXTJOIN("";"", TRUE, FILTER(CID!$B$2:$B$14794, CID!B1303=CID!$D$2:$D$14794))"),"Q800;Q801;Q802;Q803;Q804;Q808;Q809")</f>
        <v>Q800;Q801;Q802;Q803;Q804;Q808;Q809</v>
      </c>
      <c r="B1303" s="12" t="str">
        <f>IFERROR(__xludf.DUMMYFUNCTION("TEXTJOIN(""; "", TRUE, FILTER(CID!B1303:B14794, REGEXMATCH(CID!D1303:D14794, TEXTJOIN(""|"", TRUE, SPLIT(A1303, "";"")))))"),"#N/A")</f>
        <v>#N/A</v>
      </c>
    </row>
    <row r="1304">
      <c r="A1304" s="12" t="str">
        <f>IFERROR(__xludf.DUMMYFUNCTION("TEXTJOIN("";"", TRUE, FILTER(CID!$B$2:$B$14794, CID!B1304=CID!$D$2:$D$14794))"),"Q810;Q811;Q812;Q818;Q819")</f>
        <v>Q810;Q811;Q812;Q818;Q819</v>
      </c>
      <c r="B1304" s="12" t="str">
        <f>IFERROR(__xludf.DUMMYFUNCTION("TEXTJOIN(""; "", TRUE, FILTER(CID!B1304:B14794, REGEXMATCH(CID!D1304:D14794, TEXTJOIN(""|"", TRUE, SPLIT(A1304, "";"")))))"),"#N/A")</f>
        <v>#N/A</v>
      </c>
    </row>
    <row r="1305">
      <c r="A1305" s="12" t="str">
        <f>IFERROR(__xludf.DUMMYFUNCTION("TEXTJOIN("";"", TRUE, FILTER(CID!$B$2:$B$14794, CID!B1305=CID!$D$2:$D$14794))"),"Q820;Q821;Q822;Q823;Q824;Q825;Q828;Q829")</f>
        <v>Q820;Q821;Q822;Q823;Q824;Q825;Q828;Q829</v>
      </c>
      <c r="B1305" s="12" t="str">
        <f>IFERROR(__xludf.DUMMYFUNCTION("TEXTJOIN(""; "", TRUE, FILTER(CID!B1305:B14794, REGEXMATCH(CID!D1305:D14794, TEXTJOIN(""|"", TRUE, SPLIT(A1305, "";"")))))"),"#N/A")</f>
        <v>#N/A</v>
      </c>
    </row>
    <row r="1306">
      <c r="A1306" s="12" t="str">
        <f>IFERROR(__xludf.DUMMYFUNCTION("TEXTJOIN("";"", TRUE, FILTER(CID!$B$2:$B$14794, CID!B1306=CID!$D$2:$D$14794))"),"Q830;Q831;Q832;Q833;Q838;Q839")</f>
        <v>Q830;Q831;Q832;Q833;Q838;Q839</v>
      </c>
      <c r="B1306" s="12" t="str">
        <f>IFERROR(__xludf.DUMMYFUNCTION("TEXTJOIN(""; "", TRUE, FILTER(CID!B1306:B14794, REGEXMATCH(CID!D1306:D14794, TEXTJOIN(""|"", TRUE, SPLIT(A1306, "";"")))))"),"#N/A")</f>
        <v>#N/A</v>
      </c>
    </row>
    <row r="1307">
      <c r="A1307" s="12" t="str">
        <f>IFERROR(__xludf.DUMMYFUNCTION("TEXTJOIN("";"", TRUE, FILTER(CID!$B$2:$B$14794, CID!B1307=CID!$D$2:$D$14794))"),"Q840;Q841;Q842;Q843;Q844;Q845;Q846;Q848;Q849")</f>
        <v>Q840;Q841;Q842;Q843;Q844;Q845;Q846;Q848;Q849</v>
      </c>
      <c r="B1307" s="12" t="str">
        <f>IFERROR(__xludf.DUMMYFUNCTION("TEXTJOIN(""; "", TRUE, FILTER(CID!B1307:B14794, REGEXMATCH(CID!D1307:D14794, TEXTJOIN(""|"", TRUE, SPLIT(A1307, "";"")))))"),"#N/A")</f>
        <v>#N/A</v>
      </c>
    </row>
    <row r="1308">
      <c r="A1308" s="12" t="str">
        <f>IFERROR(__xludf.DUMMYFUNCTION("TEXTJOIN("";"", TRUE, FILTER(CID!$B$2:$B$14794, CID!B1308=CID!$D$2:$D$14794))"),"Q850;Q851;Q858;Q859")</f>
        <v>Q850;Q851;Q858;Q859</v>
      </c>
      <c r="B1308" s="12" t="str">
        <f>IFERROR(__xludf.DUMMYFUNCTION("TEXTJOIN(""; "", TRUE, FILTER(CID!B1308:B14794, REGEXMATCH(CID!D1308:D14794, TEXTJOIN(""|"", TRUE, SPLIT(A1308, "";"")))))"),"#N/A")</f>
        <v>#N/A</v>
      </c>
    </row>
    <row r="1309">
      <c r="A1309" s="12" t="str">
        <f>IFERROR(__xludf.DUMMYFUNCTION("TEXTJOIN("";"", TRUE, FILTER(CID!$B$2:$B$14794, CID!B1309=CID!$D$2:$D$14794))"),"Q860;Q861;Q862;Q868")</f>
        <v>Q860;Q861;Q862;Q868</v>
      </c>
      <c r="B1309" s="12" t="str">
        <f>IFERROR(__xludf.DUMMYFUNCTION("TEXTJOIN(""; "", TRUE, FILTER(CID!B1309:B14794, REGEXMATCH(CID!D1309:D14794, TEXTJOIN(""|"", TRUE, SPLIT(A1309, "";"")))))"),"#N/A")</f>
        <v>#N/A</v>
      </c>
    </row>
    <row r="1310">
      <c r="A1310" s="12" t="str">
        <f>IFERROR(__xludf.DUMMYFUNCTION("TEXTJOIN("";"", TRUE, FILTER(CID!$B$2:$B$14794, CID!B1310=CID!$D$2:$D$14794))"),"Q870;Q871;Q872;Q873;Q874;Q875;Q878")</f>
        <v>Q870;Q871;Q872;Q873;Q874;Q875;Q878</v>
      </c>
      <c r="B1310" s="12" t="str">
        <f>IFERROR(__xludf.DUMMYFUNCTION("TEXTJOIN(""; "", TRUE, FILTER(CID!B1310:B14794, REGEXMATCH(CID!D1310:D14794, TEXTJOIN(""|"", TRUE, SPLIT(A1310, "";"")))))"),"#N/A")</f>
        <v>#N/A</v>
      </c>
    </row>
    <row r="1311">
      <c r="A1311" s="12" t="str">
        <f>IFERROR(__xludf.DUMMYFUNCTION("TEXTJOIN("";"", TRUE, FILTER(CID!$B$2:$B$14794, CID!B1311=CID!$D$2:$D$14794))"),"Q890;Q891;Q892;Q893;Q894;Q897;Q898;Q899")</f>
        <v>Q890;Q891;Q892;Q893;Q894;Q897;Q898;Q899</v>
      </c>
      <c r="B1311" s="12" t="str">
        <f>IFERROR(__xludf.DUMMYFUNCTION("TEXTJOIN(""; "", TRUE, FILTER(CID!B1311:B14794, REGEXMATCH(CID!D1311:D14794, TEXTJOIN(""|"", TRUE, SPLIT(A1311, "";"")))))"),"#N/A")</f>
        <v>#N/A</v>
      </c>
    </row>
    <row r="1312">
      <c r="A1312" s="12" t="str">
        <f>IFERROR(__xludf.DUMMYFUNCTION("TEXTJOIN("";"", TRUE, FILTER(CID!$B$2:$B$14794, CID!B1312=CID!$D$2:$D$14794))"),"Q900;Q901;Q902;Q909")</f>
        <v>Q900;Q901;Q902;Q909</v>
      </c>
      <c r="B1312" s="12" t="str">
        <f>IFERROR(__xludf.DUMMYFUNCTION("TEXTJOIN(""; "", TRUE, FILTER(CID!B1312:B14794, REGEXMATCH(CID!D1312:D14794, TEXTJOIN(""|"", TRUE, SPLIT(A1312, "";"")))))"),"#N/A")</f>
        <v>#N/A</v>
      </c>
    </row>
    <row r="1313">
      <c r="A1313" s="12" t="str">
        <f>IFERROR(__xludf.DUMMYFUNCTION("TEXTJOIN("";"", TRUE, FILTER(CID!$B$2:$B$14794, CID!B1313=CID!$D$2:$D$14794))"),"Q910;Q911;Q912;Q913;Q914;Q915;Q916;Q917")</f>
        <v>Q910;Q911;Q912;Q913;Q914;Q915;Q916;Q917</v>
      </c>
      <c r="B1313" s="12" t="str">
        <f>IFERROR(__xludf.DUMMYFUNCTION("TEXTJOIN(""; "", TRUE, FILTER(CID!B1313:B14794, REGEXMATCH(CID!D1313:D14794, TEXTJOIN(""|"", TRUE, SPLIT(A1313, "";"")))))"),"#N/A")</f>
        <v>#N/A</v>
      </c>
    </row>
    <row r="1314">
      <c r="A1314" s="12" t="str">
        <f>IFERROR(__xludf.DUMMYFUNCTION("TEXTJOIN("";"", TRUE, FILTER(CID!$B$2:$B$14794, CID!B1314=CID!$D$2:$D$14794))"),"Q920;Q921;Q922;Q923;Q924;Q925;Q926;Q927;Q928;Q929")</f>
        <v>Q920;Q921;Q922;Q923;Q924;Q925;Q926;Q927;Q928;Q929</v>
      </c>
      <c r="B1314" s="12" t="str">
        <f>IFERROR(__xludf.DUMMYFUNCTION("TEXTJOIN(""; "", TRUE, FILTER(CID!B1314:B14794, REGEXMATCH(CID!D1314:D14794, TEXTJOIN(""|"", TRUE, SPLIT(A1314, "";"")))))"),"#N/A")</f>
        <v>#N/A</v>
      </c>
    </row>
    <row r="1315">
      <c r="A1315" s="12" t="str">
        <f>IFERROR(__xludf.DUMMYFUNCTION("TEXTJOIN("";"", TRUE, FILTER(CID!$B$2:$B$14794, CID!B1315=CID!$D$2:$D$14794))"),"Q930;Q931;Q932;Q933;Q934;Q935;Q936;Q937;Q938;Q939")</f>
        <v>Q930;Q931;Q932;Q933;Q934;Q935;Q936;Q937;Q938;Q939</v>
      </c>
      <c r="B1315" s="12" t="str">
        <f>IFERROR(__xludf.DUMMYFUNCTION("TEXTJOIN(""; "", TRUE, FILTER(CID!B1315:B14794, REGEXMATCH(CID!D1315:D14794, TEXTJOIN(""|"", TRUE, SPLIT(A1315, "";"")))))"),"#N/A")</f>
        <v>#N/A</v>
      </c>
    </row>
    <row r="1316">
      <c r="A1316" s="12" t="str">
        <f>IFERROR(__xludf.DUMMYFUNCTION("TEXTJOIN("";"", TRUE, FILTER(CID!$B$2:$B$14794, CID!B1316=CID!$D$2:$D$14794))"),"Q950;Q951;Q952;Q953;Q954;Q955;Q958;Q959")</f>
        <v>Q950;Q951;Q952;Q953;Q954;Q955;Q958;Q959</v>
      </c>
      <c r="B1316" s="12" t="str">
        <f>IFERROR(__xludf.DUMMYFUNCTION("TEXTJOIN(""; "", TRUE, FILTER(CID!B1316:B14794, REGEXMATCH(CID!D1316:D14794, TEXTJOIN(""|"", TRUE, SPLIT(A1316, "";"")))))"),"#N/A")</f>
        <v>#N/A</v>
      </c>
    </row>
    <row r="1317">
      <c r="A1317" s="12" t="str">
        <f>IFERROR(__xludf.DUMMYFUNCTION("TEXTJOIN("";"", TRUE, FILTER(CID!$B$2:$B$14794, CID!B1317=CID!$D$2:$D$14794))"),"Q960;Q961;Q962;Q963;Q964;Q968;Q969")</f>
        <v>Q960;Q961;Q962;Q963;Q964;Q968;Q969</v>
      </c>
      <c r="B1317" s="12" t="str">
        <f>IFERROR(__xludf.DUMMYFUNCTION("TEXTJOIN(""; "", TRUE, FILTER(CID!B1317:B14794, REGEXMATCH(CID!D1317:D14794, TEXTJOIN(""|"", TRUE, SPLIT(A1317, "";"")))))"),"#N/A")</f>
        <v>#N/A</v>
      </c>
    </row>
    <row r="1318">
      <c r="A1318" s="12" t="str">
        <f>IFERROR(__xludf.DUMMYFUNCTION("TEXTJOIN("";"", TRUE, FILTER(CID!$B$2:$B$14794, CID!B1318=CID!$D$2:$D$14794))"),"Q970;Q971;Q972;Q973;Q978;Q979")</f>
        <v>Q970;Q971;Q972;Q973;Q978;Q979</v>
      </c>
      <c r="B1318" s="12" t="str">
        <f>IFERROR(__xludf.DUMMYFUNCTION("TEXTJOIN(""; "", TRUE, FILTER(CID!B1318:B14794, REGEXMATCH(CID!D1318:D14794, TEXTJOIN(""|"", TRUE, SPLIT(A1318, "";"")))))"),"#N/A")</f>
        <v>#N/A</v>
      </c>
    </row>
    <row r="1319">
      <c r="A1319" s="12" t="str">
        <f>IFERROR(__xludf.DUMMYFUNCTION("TEXTJOIN("";"", TRUE, FILTER(CID!$B$2:$B$14794, CID!B1319=CID!$D$2:$D$14794))"),"Q980;Q981;Q982;Q983;Q984;Q985;Q986;Q987;Q988;Q989")</f>
        <v>Q980;Q981;Q982;Q983;Q984;Q985;Q986;Q987;Q988;Q989</v>
      </c>
      <c r="B1319" s="12" t="str">
        <f>IFERROR(__xludf.DUMMYFUNCTION("TEXTJOIN(""; "", TRUE, FILTER(CID!B1319:B14794, REGEXMATCH(CID!D1319:D14794, TEXTJOIN(""|"", TRUE, SPLIT(A1319, "";"")))))"),"#N/A")</f>
        <v>#N/A</v>
      </c>
    </row>
    <row r="1320">
      <c r="A1320" s="12" t="str">
        <f>IFERROR(__xludf.DUMMYFUNCTION("TEXTJOIN("";"", TRUE, FILTER(CID!$B$2:$B$14794, CID!B1320=CID!$D$2:$D$14794))"),"Q990;Q991;Q992;Q998;Q999")</f>
        <v>Q990;Q991;Q992;Q998;Q999</v>
      </c>
      <c r="B1320" s="12" t="str">
        <f>IFERROR(__xludf.DUMMYFUNCTION("TEXTJOIN(""; "", TRUE, FILTER(CID!B1320:B14794, REGEXMATCH(CID!D1320:D14794, TEXTJOIN(""|"", TRUE, SPLIT(A1320, "";"")))))"),"#N/A")</f>
        <v>#N/A</v>
      </c>
    </row>
    <row r="1321">
      <c r="A1321" s="12" t="str">
        <f>IFERROR(__xludf.DUMMYFUNCTION("TEXTJOIN("";"", TRUE, FILTER(CID!$B$2:$B$14794, CID!B1321=CID!$D$2:$D$14794))"),"R000;R001;R002;R008")</f>
        <v>R000;R001;R002;R008</v>
      </c>
      <c r="B1321" s="12" t="str">
        <f>IFERROR(__xludf.DUMMYFUNCTION("TEXTJOIN(""; "", TRUE, FILTER(CID!B1321:B14794, REGEXMATCH(CID!D1321:D14794, TEXTJOIN(""|"", TRUE, SPLIT(A1321, "";"")))))"),"#N/A")</f>
        <v>#N/A</v>
      </c>
    </row>
    <row r="1322">
      <c r="A1322" s="12" t="str">
        <f>IFERROR(__xludf.DUMMYFUNCTION("TEXTJOIN("";"", TRUE, FILTER(CID!$B$2:$B$14794, CID!B1322=CID!$D$2:$D$14794))"),"R010;R011;R012")</f>
        <v>R010;R011;R012</v>
      </c>
      <c r="B1322" s="12" t="str">
        <f>IFERROR(__xludf.DUMMYFUNCTION("TEXTJOIN(""; "", TRUE, FILTER(CID!B1322:B14794, REGEXMATCH(CID!D1322:D14794, TEXTJOIN(""|"", TRUE, SPLIT(A1322, "";"")))))"),"#N/A")</f>
        <v>#N/A</v>
      </c>
    </row>
    <row r="1323">
      <c r="A1323" s="12" t="str">
        <f>IFERROR(__xludf.DUMMYFUNCTION("TEXTJOIN("";"", TRUE, FILTER(CID!$B$2:$B$14794, CID!B1323=CID!$D$2:$D$14794))"),"R02X")</f>
        <v>R02X</v>
      </c>
      <c r="B1323" s="12" t="str">
        <f>IFERROR(__xludf.DUMMYFUNCTION("TEXTJOIN(""; "", TRUE, FILTER(CID!B1323:B14794, REGEXMATCH(CID!D1323:D14794, TEXTJOIN(""|"", TRUE, SPLIT(A1323, "";"")))))"),"#N/A")</f>
        <v>#N/A</v>
      </c>
    </row>
    <row r="1324">
      <c r="A1324" s="12" t="str">
        <f>IFERROR(__xludf.DUMMYFUNCTION("TEXTJOIN("";"", TRUE, FILTER(CID!$B$2:$B$14794, CID!B1324=CID!$D$2:$D$14794))"),"R030;R031")</f>
        <v>R030;R031</v>
      </c>
      <c r="B1324" s="12" t="str">
        <f>IFERROR(__xludf.DUMMYFUNCTION("TEXTJOIN(""; "", TRUE, FILTER(CID!B1324:B14794, REGEXMATCH(CID!D1324:D14794, TEXTJOIN(""|"", TRUE, SPLIT(A1324, "";"")))))"),"#N/A")</f>
        <v>#N/A</v>
      </c>
    </row>
    <row r="1325">
      <c r="A1325" s="12" t="str">
        <f>IFERROR(__xludf.DUMMYFUNCTION("TEXTJOIN("";"", TRUE, FILTER(CID!$B$2:$B$14794, CID!B1325=CID!$D$2:$D$14794))"),"R040;R041;R042;R048;R049")</f>
        <v>R040;R041;R042;R048;R049</v>
      </c>
      <c r="B1325" s="12" t="str">
        <f>IFERROR(__xludf.DUMMYFUNCTION("TEXTJOIN(""; "", TRUE, FILTER(CID!B1325:B14794, REGEXMATCH(CID!D1325:D14794, TEXTJOIN(""|"", TRUE, SPLIT(A1325, "";"")))))"),"#N/A")</f>
        <v>#N/A</v>
      </c>
    </row>
    <row r="1326">
      <c r="A1326" s="12" t="str">
        <f>IFERROR(__xludf.DUMMYFUNCTION("TEXTJOIN("";"", TRUE, FILTER(CID!$B$2:$B$14794, CID!B1326=CID!$D$2:$D$14794))"),"R05X")</f>
        <v>R05X</v>
      </c>
      <c r="B1326" s="12" t="str">
        <f>IFERROR(__xludf.DUMMYFUNCTION("TEXTJOIN(""; "", TRUE, FILTER(CID!B1326:B14794, REGEXMATCH(CID!D1326:D14794, TEXTJOIN(""|"", TRUE, SPLIT(A1326, "";"")))))"),"#N/A")</f>
        <v>#N/A</v>
      </c>
    </row>
    <row r="1327">
      <c r="A1327" s="12" t="str">
        <f>IFERROR(__xludf.DUMMYFUNCTION("TEXTJOIN("";"", TRUE, FILTER(CID!$B$2:$B$14794, CID!B1327=CID!$D$2:$D$14794))"),"R060;R061;R062;R063;R064;R065;R066;R067;R068")</f>
        <v>R060;R061;R062;R063;R064;R065;R066;R067;R068</v>
      </c>
      <c r="B1327" s="12" t="str">
        <f>IFERROR(__xludf.DUMMYFUNCTION("TEXTJOIN(""; "", TRUE, FILTER(CID!B1327:B14794, REGEXMATCH(CID!D1327:D14794, TEXTJOIN(""|"", TRUE, SPLIT(A1327, "";"")))))"),"#N/A")</f>
        <v>#N/A</v>
      </c>
    </row>
    <row r="1328">
      <c r="A1328" s="12" t="str">
        <f>IFERROR(__xludf.DUMMYFUNCTION("TEXTJOIN("";"", TRUE, FILTER(CID!$B$2:$B$14794, CID!B1328=CID!$D$2:$D$14794))"),"R070;R071;R072;R073;R074")</f>
        <v>R070;R071;R072;R073;R074</v>
      </c>
      <c r="B1328" s="12" t="str">
        <f>IFERROR(__xludf.DUMMYFUNCTION("TEXTJOIN(""; "", TRUE, FILTER(CID!B1328:B14794, REGEXMATCH(CID!D1328:D14794, TEXTJOIN(""|"", TRUE, SPLIT(A1328, "";"")))))"),"#N/A")</f>
        <v>#N/A</v>
      </c>
    </row>
    <row r="1329">
      <c r="A1329" s="12" t="str">
        <f>IFERROR(__xludf.DUMMYFUNCTION("TEXTJOIN("";"", TRUE, FILTER(CID!$B$2:$B$14794, CID!B1329=CID!$D$2:$D$14794))"),"R090;R091;R092;R093;R098")</f>
        <v>R090;R091;R092;R093;R098</v>
      </c>
      <c r="B1329" s="12" t="str">
        <f>IFERROR(__xludf.DUMMYFUNCTION("TEXTJOIN(""; "", TRUE, FILTER(CID!B1329:B14794, REGEXMATCH(CID!D1329:D14794, TEXTJOIN(""|"", TRUE, SPLIT(A1329, "";"")))))"),"#N/A")</f>
        <v>#N/A</v>
      </c>
    </row>
    <row r="1330">
      <c r="A1330" s="12" t="str">
        <f>IFERROR(__xludf.DUMMYFUNCTION("TEXTJOIN("";"", TRUE, FILTER(CID!$B$2:$B$14794, CID!B1330=CID!$D$2:$D$14794))"),"R100;R101;R102;R103;R104")</f>
        <v>R100;R101;R102;R103;R104</v>
      </c>
      <c r="B1330" s="12" t="str">
        <f>IFERROR(__xludf.DUMMYFUNCTION("TEXTJOIN(""; "", TRUE, FILTER(CID!B1330:B14794, REGEXMATCH(CID!D1330:D14794, TEXTJOIN(""|"", TRUE, SPLIT(A1330, "";"")))))"),"#N/A")</f>
        <v>#N/A</v>
      </c>
    </row>
    <row r="1331">
      <c r="A1331" s="12" t="str">
        <f>IFERROR(__xludf.DUMMYFUNCTION("TEXTJOIN("";"", TRUE, FILTER(CID!$B$2:$B$14794, CID!B1331=CID!$D$2:$D$14794))"),"R11X")</f>
        <v>R11X</v>
      </c>
      <c r="B1331" s="12" t="str">
        <f>IFERROR(__xludf.DUMMYFUNCTION("TEXTJOIN(""; "", TRUE, FILTER(CID!B1331:B14794, REGEXMATCH(CID!D1331:D14794, TEXTJOIN(""|"", TRUE, SPLIT(A1331, "";"")))))"),"#N/A")</f>
        <v>#N/A</v>
      </c>
    </row>
    <row r="1332">
      <c r="A1332" s="12" t="str">
        <f>IFERROR(__xludf.DUMMYFUNCTION("TEXTJOIN("";"", TRUE, FILTER(CID!$B$2:$B$14794, CID!B1332=CID!$D$2:$D$14794))"),"R12X")</f>
        <v>R12X</v>
      </c>
      <c r="B1332" s="12" t="str">
        <f>IFERROR(__xludf.DUMMYFUNCTION("TEXTJOIN(""; "", TRUE, FILTER(CID!B1332:B14794, REGEXMATCH(CID!D1332:D14794, TEXTJOIN(""|"", TRUE, SPLIT(A1332, "";"")))))"),"#N/A")</f>
        <v>#N/A</v>
      </c>
    </row>
    <row r="1333">
      <c r="A1333" s="12" t="str">
        <f>IFERROR(__xludf.DUMMYFUNCTION("TEXTJOIN("";"", TRUE, FILTER(CID!$B$2:$B$14794, CID!B1333=CID!$D$2:$D$14794))"),"R13X")</f>
        <v>R13X</v>
      </c>
      <c r="B1333" s="12" t="str">
        <f>IFERROR(__xludf.DUMMYFUNCTION("TEXTJOIN(""; "", TRUE, FILTER(CID!B1333:B14794, REGEXMATCH(CID!D1333:D14794, TEXTJOIN(""|"", TRUE, SPLIT(A1333, "";"")))))"),"#N/A")</f>
        <v>#N/A</v>
      </c>
    </row>
    <row r="1334">
      <c r="A1334" s="12" t="str">
        <f>IFERROR(__xludf.DUMMYFUNCTION("TEXTJOIN("";"", TRUE, FILTER(CID!$B$2:$B$14794, CID!B1334=CID!$D$2:$D$14794))"),"R14X")</f>
        <v>R14X</v>
      </c>
      <c r="B1334" s="12" t="str">
        <f>IFERROR(__xludf.DUMMYFUNCTION("TEXTJOIN(""; "", TRUE, FILTER(CID!B1334:B14794, REGEXMATCH(CID!D1334:D14794, TEXTJOIN(""|"", TRUE, SPLIT(A1334, "";"")))))"),"#N/A")</f>
        <v>#N/A</v>
      </c>
    </row>
    <row r="1335">
      <c r="A1335" s="12" t="str">
        <f>IFERROR(__xludf.DUMMYFUNCTION("TEXTJOIN("";"", TRUE, FILTER(CID!$B$2:$B$14794, CID!B1335=CID!$D$2:$D$14794))"),"R15X")</f>
        <v>R15X</v>
      </c>
      <c r="B1335" s="12" t="str">
        <f>IFERROR(__xludf.DUMMYFUNCTION("TEXTJOIN(""; "", TRUE, FILTER(CID!B1335:B14794, REGEXMATCH(CID!D1335:D14794, TEXTJOIN(""|"", TRUE, SPLIT(A1335, "";"")))))"),"#N/A")</f>
        <v>#N/A</v>
      </c>
    </row>
    <row r="1336">
      <c r="A1336" s="12" t="str">
        <f>IFERROR(__xludf.DUMMYFUNCTION("TEXTJOIN("";"", TRUE, FILTER(CID!$B$2:$B$14794, CID!B1336=CID!$D$2:$D$14794))"),"R160;R161;R162")</f>
        <v>R160;R161;R162</v>
      </c>
      <c r="B1336" s="12" t="str">
        <f>IFERROR(__xludf.DUMMYFUNCTION("TEXTJOIN(""; "", TRUE, FILTER(CID!B1336:B14794, REGEXMATCH(CID!D1336:D14794, TEXTJOIN(""|"", TRUE, SPLIT(A1336, "";"")))))"),"#N/A")</f>
        <v>#N/A</v>
      </c>
    </row>
    <row r="1337">
      <c r="A1337" s="12" t="str">
        <f>IFERROR(__xludf.DUMMYFUNCTION("TEXTJOIN("";"", TRUE, FILTER(CID!$B$2:$B$14794, CID!B1337=CID!$D$2:$D$14794))"),"R17X")</f>
        <v>R17X</v>
      </c>
      <c r="B1337" s="12" t="str">
        <f>IFERROR(__xludf.DUMMYFUNCTION("TEXTJOIN(""; "", TRUE, FILTER(CID!B1337:B14794, REGEXMATCH(CID!D1337:D14794, TEXTJOIN(""|"", TRUE, SPLIT(A1337, "";"")))))"),"#N/A")</f>
        <v>#N/A</v>
      </c>
    </row>
    <row r="1338">
      <c r="A1338" s="12" t="str">
        <f>IFERROR(__xludf.DUMMYFUNCTION("TEXTJOIN("";"", TRUE, FILTER(CID!$B$2:$B$14794, CID!B1338=CID!$D$2:$D$14794))"),"R18X")</f>
        <v>R18X</v>
      </c>
      <c r="B1338" s="12" t="str">
        <f>IFERROR(__xludf.DUMMYFUNCTION("TEXTJOIN(""; "", TRUE, FILTER(CID!B1338:B14794, REGEXMATCH(CID!D1338:D14794, TEXTJOIN(""|"", TRUE, SPLIT(A1338, "";"")))))"),"#N/A")</f>
        <v>#N/A</v>
      </c>
    </row>
    <row r="1339">
      <c r="A1339" s="12" t="str">
        <f>IFERROR(__xludf.DUMMYFUNCTION("TEXTJOIN("";"", TRUE, FILTER(CID!$B$2:$B$14794, CID!B1339=CID!$D$2:$D$14794))"),"R190;R191;R192;R193;R194;R195;R196;R198")</f>
        <v>R190;R191;R192;R193;R194;R195;R196;R198</v>
      </c>
      <c r="B1339" s="12" t="str">
        <f>IFERROR(__xludf.DUMMYFUNCTION("TEXTJOIN(""; "", TRUE, FILTER(CID!B1339:B14794, REGEXMATCH(CID!D1339:D14794, TEXTJOIN(""|"", TRUE, SPLIT(A1339, "";"")))))"),"#N/A")</f>
        <v>#N/A</v>
      </c>
    </row>
    <row r="1340">
      <c r="A1340" s="12" t="str">
        <f>IFERROR(__xludf.DUMMYFUNCTION("TEXTJOIN("";"", TRUE, FILTER(CID!$B$2:$B$14794, CID!B1340=CID!$D$2:$D$14794))"),"R200;R201;R202;R203;R208")</f>
        <v>R200;R201;R202;R203;R208</v>
      </c>
      <c r="B1340" s="12" t="str">
        <f>IFERROR(__xludf.DUMMYFUNCTION("TEXTJOIN(""; "", TRUE, FILTER(CID!B1340:B14794, REGEXMATCH(CID!D1340:D14794, TEXTJOIN(""|"", TRUE, SPLIT(A1340, "";"")))))"),"#N/A")</f>
        <v>#N/A</v>
      </c>
    </row>
    <row r="1341">
      <c r="A1341" s="12" t="str">
        <f>IFERROR(__xludf.DUMMYFUNCTION("TEXTJOIN("";"", TRUE, FILTER(CID!$B$2:$B$14794, CID!B1341=CID!$D$2:$D$14794))"),"R21X")</f>
        <v>R21X</v>
      </c>
      <c r="B1341" s="12" t="str">
        <f>IFERROR(__xludf.DUMMYFUNCTION("TEXTJOIN(""; "", TRUE, FILTER(CID!B1341:B14794, REGEXMATCH(CID!D1341:D14794, TEXTJOIN(""|"", TRUE, SPLIT(A1341, "";"")))))"),"#N/A")</f>
        <v>#N/A</v>
      </c>
    </row>
    <row r="1342">
      <c r="A1342" s="12" t="str">
        <f>IFERROR(__xludf.DUMMYFUNCTION("TEXTJOIN("";"", TRUE, FILTER(CID!$B$2:$B$14794, CID!B1342=CID!$D$2:$D$14794))"),"R220;R221;R222;R223;R224;R227;R229")</f>
        <v>R220;R221;R222;R223;R224;R227;R229</v>
      </c>
      <c r="B1342" s="12" t="str">
        <f>IFERROR(__xludf.DUMMYFUNCTION("TEXTJOIN(""; "", TRUE, FILTER(CID!B1342:B14794, REGEXMATCH(CID!D1342:D14794, TEXTJOIN(""|"", TRUE, SPLIT(A1342, "";"")))))"),"#N/A")</f>
        <v>#N/A</v>
      </c>
    </row>
    <row r="1343">
      <c r="A1343" s="12" t="str">
        <f>IFERROR(__xludf.DUMMYFUNCTION("TEXTJOIN("";"", TRUE, FILTER(CID!$B$2:$B$14794, CID!B1343=CID!$D$2:$D$14794))"),"R230;R231;R232;R233;R234;R238")</f>
        <v>R230;R231;R232;R233;R234;R238</v>
      </c>
      <c r="B1343" s="12" t="str">
        <f>IFERROR(__xludf.DUMMYFUNCTION("TEXTJOIN(""; "", TRUE, FILTER(CID!B1343:B14794, REGEXMATCH(CID!D1343:D14794, TEXTJOIN(""|"", TRUE, SPLIT(A1343, "";"")))))"),"#N/A")</f>
        <v>#N/A</v>
      </c>
    </row>
    <row r="1344">
      <c r="A1344" s="12" t="str">
        <f>IFERROR(__xludf.DUMMYFUNCTION("TEXTJOIN("";"", TRUE, FILTER(CID!$B$2:$B$14794, CID!B1344=CID!$D$2:$D$14794))"),"R250;R251;R252;R253;R258")</f>
        <v>R250;R251;R252;R253;R258</v>
      </c>
      <c r="B1344" s="12" t="str">
        <f>IFERROR(__xludf.DUMMYFUNCTION("TEXTJOIN(""; "", TRUE, FILTER(CID!B1344:B14794, REGEXMATCH(CID!D1344:D14794, TEXTJOIN(""|"", TRUE, SPLIT(A1344, "";"")))))"),"#N/A")</f>
        <v>#N/A</v>
      </c>
    </row>
    <row r="1345">
      <c r="A1345" s="12" t="str">
        <f>IFERROR(__xludf.DUMMYFUNCTION("TEXTJOIN("";"", TRUE, FILTER(CID!$B$2:$B$14794, CID!B1345=CID!$D$2:$D$14794))"),"R260;R261;R262;R268")</f>
        <v>R260;R261;R262;R268</v>
      </c>
      <c r="B1345" s="12" t="str">
        <f>IFERROR(__xludf.DUMMYFUNCTION("TEXTJOIN(""; "", TRUE, FILTER(CID!B1345:B14794, REGEXMATCH(CID!D1345:D14794, TEXTJOIN(""|"", TRUE, SPLIT(A1345, "";"")))))"),"#N/A")</f>
        <v>#N/A</v>
      </c>
    </row>
    <row r="1346">
      <c r="A1346" s="12" t="str">
        <f>IFERROR(__xludf.DUMMYFUNCTION("TEXTJOIN("";"", TRUE, FILTER(CID!$B$2:$B$14794, CID!B1346=CID!$D$2:$D$14794))"),"R270;R278")</f>
        <v>R270;R278</v>
      </c>
      <c r="B1346" s="12" t="str">
        <f>IFERROR(__xludf.DUMMYFUNCTION("TEXTJOIN(""; "", TRUE, FILTER(CID!B1346:B14794, REGEXMATCH(CID!D1346:D14794, TEXTJOIN(""|"", TRUE, SPLIT(A1346, "";"")))))"),"#N/A")</f>
        <v>#N/A</v>
      </c>
    </row>
    <row r="1347">
      <c r="A1347" s="12" t="str">
        <f>IFERROR(__xludf.DUMMYFUNCTION("TEXTJOIN("";"", TRUE, FILTER(CID!$B$2:$B$14794, CID!B1347=CID!$D$2:$D$14794))"),"R290;R291;R292;R293;R294;R296;R298")</f>
        <v>R290;R291;R292;R293;R294;R296;R298</v>
      </c>
      <c r="B1347" s="12" t="str">
        <f>IFERROR(__xludf.DUMMYFUNCTION("TEXTJOIN(""; "", TRUE, FILTER(CID!B1347:B14794, REGEXMATCH(CID!D1347:D14794, TEXTJOIN(""|"", TRUE, SPLIT(A1347, "";"")))))"),"#N/A")</f>
        <v>#N/A</v>
      </c>
    </row>
    <row r="1348">
      <c r="A1348" s="12" t="str">
        <f>IFERROR(__xludf.DUMMYFUNCTION("TEXTJOIN("";"", TRUE, FILTER(CID!$B$2:$B$14794, CID!B1348=CID!$D$2:$D$14794))"),"R300;R301;R309")</f>
        <v>R300;R301;R309</v>
      </c>
      <c r="B1348" s="12" t="str">
        <f>IFERROR(__xludf.DUMMYFUNCTION("TEXTJOIN(""; "", TRUE, FILTER(CID!B1348:B14794, REGEXMATCH(CID!D1348:D14794, TEXTJOIN(""|"", TRUE, SPLIT(A1348, "";"")))))"),"#N/A")</f>
        <v>#N/A</v>
      </c>
    </row>
    <row r="1349">
      <c r="A1349" s="12" t="str">
        <f>IFERROR(__xludf.DUMMYFUNCTION("TEXTJOIN("";"", TRUE, FILTER(CID!$B$2:$B$14794, CID!B1349=CID!$D$2:$D$14794))"),"R31X")</f>
        <v>R31X</v>
      </c>
      <c r="B1349" s="12" t="str">
        <f>IFERROR(__xludf.DUMMYFUNCTION("TEXTJOIN(""; "", TRUE, FILTER(CID!B1349:B14794, REGEXMATCH(CID!D1349:D14794, TEXTJOIN(""|"", TRUE, SPLIT(A1349, "";"")))))"),"#N/A")</f>
        <v>#N/A</v>
      </c>
    </row>
    <row r="1350">
      <c r="A1350" s="12" t="str">
        <f>IFERROR(__xludf.DUMMYFUNCTION("TEXTJOIN("";"", TRUE, FILTER(CID!$B$2:$B$14794, CID!B1350=CID!$D$2:$D$14794))"),"R32X")</f>
        <v>R32X</v>
      </c>
      <c r="B1350" s="12" t="str">
        <f>IFERROR(__xludf.DUMMYFUNCTION("TEXTJOIN(""; "", TRUE, FILTER(CID!B1350:B14794, REGEXMATCH(CID!D1350:D14794, TEXTJOIN(""|"", TRUE, SPLIT(A1350, "";"")))))"),"#N/A")</f>
        <v>#N/A</v>
      </c>
    </row>
    <row r="1351">
      <c r="A1351" s="12" t="str">
        <f>IFERROR(__xludf.DUMMYFUNCTION("TEXTJOIN("";"", TRUE, FILTER(CID!$B$2:$B$14794, CID!B1351=CID!$D$2:$D$14794))"),"R33X")</f>
        <v>R33X</v>
      </c>
      <c r="B1351" s="12" t="str">
        <f>IFERROR(__xludf.DUMMYFUNCTION("TEXTJOIN(""; "", TRUE, FILTER(CID!B1351:B14794, REGEXMATCH(CID!D1351:D14794, TEXTJOIN(""|"", TRUE, SPLIT(A1351, "";"")))))"),"#N/A")</f>
        <v>#N/A</v>
      </c>
    </row>
    <row r="1352">
      <c r="A1352" s="12" t="str">
        <f>IFERROR(__xludf.DUMMYFUNCTION("TEXTJOIN("";"", TRUE, FILTER(CID!$B$2:$B$14794, CID!B1352=CID!$D$2:$D$14794))"),"R34X")</f>
        <v>R34X</v>
      </c>
      <c r="B1352" s="12" t="str">
        <f>IFERROR(__xludf.DUMMYFUNCTION("TEXTJOIN(""; "", TRUE, FILTER(CID!B1352:B14794, REGEXMATCH(CID!D1352:D14794, TEXTJOIN(""|"", TRUE, SPLIT(A1352, "";"")))))"),"#N/A")</f>
        <v>#N/A</v>
      </c>
    </row>
    <row r="1353">
      <c r="A1353" s="12" t="str">
        <f>IFERROR(__xludf.DUMMYFUNCTION("TEXTJOIN("";"", TRUE, FILTER(CID!$B$2:$B$14794, CID!B1353=CID!$D$2:$D$14794))"),"R35X")</f>
        <v>R35X</v>
      </c>
      <c r="B1353" s="12" t="str">
        <f>IFERROR(__xludf.DUMMYFUNCTION("TEXTJOIN(""; "", TRUE, FILTER(CID!B1353:B14794, REGEXMATCH(CID!D1353:D14794, TEXTJOIN(""|"", TRUE, SPLIT(A1353, "";"")))))"),"#N/A")</f>
        <v>#N/A</v>
      </c>
    </row>
    <row r="1354">
      <c r="A1354" s="12" t="str">
        <f>IFERROR(__xludf.DUMMYFUNCTION("TEXTJOIN("";"", TRUE, FILTER(CID!$B$2:$B$14794, CID!B1354=CID!$D$2:$D$14794))"),"R36X")</f>
        <v>R36X</v>
      </c>
      <c r="B1354" s="12" t="str">
        <f>IFERROR(__xludf.DUMMYFUNCTION("TEXTJOIN(""; "", TRUE, FILTER(CID!B1354:B14794, REGEXMATCH(CID!D1354:D14794, TEXTJOIN(""|"", TRUE, SPLIT(A1354, "";"")))))"),"#N/A")</f>
        <v>#N/A</v>
      </c>
    </row>
    <row r="1355">
      <c r="A1355" s="12" t="str">
        <f>IFERROR(__xludf.DUMMYFUNCTION("TEXTJOIN("";"", TRUE, FILTER(CID!$B$2:$B$14794, CID!B1355=CID!$D$2:$D$14794))"),"R390;R391;R392;R398")</f>
        <v>R390;R391;R392;R398</v>
      </c>
      <c r="B1355" s="12" t="str">
        <f>IFERROR(__xludf.DUMMYFUNCTION("TEXTJOIN(""; "", TRUE, FILTER(CID!B1355:B14794, REGEXMATCH(CID!D1355:D14794, TEXTJOIN(""|"", TRUE, SPLIT(A1355, "";"")))))"),"#N/A")</f>
        <v>#N/A</v>
      </c>
    </row>
    <row r="1356">
      <c r="A1356" s="12" t="str">
        <f>IFERROR(__xludf.DUMMYFUNCTION("TEXTJOIN("";"", TRUE, FILTER(CID!$B$2:$B$14794, CID!B1356=CID!$D$2:$D$14794))"),"R400;R401;R402")</f>
        <v>R400;R401;R402</v>
      </c>
      <c r="B1356" s="12" t="str">
        <f>IFERROR(__xludf.DUMMYFUNCTION("TEXTJOIN(""; "", TRUE, FILTER(CID!B1356:B14794, REGEXMATCH(CID!D1356:D14794, TEXTJOIN(""|"", TRUE, SPLIT(A1356, "";"")))))"),"#N/A")</f>
        <v>#N/A</v>
      </c>
    </row>
    <row r="1357">
      <c r="A1357" s="12" t="str">
        <f>IFERROR(__xludf.DUMMYFUNCTION("TEXTJOIN("";"", TRUE, FILTER(CID!$B$2:$B$14794, CID!B1357=CID!$D$2:$D$14794))"),"R410;R411;R412;R413;R418")</f>
        <v>R410;R411;R412;R413;R418</v>
      </c>
      <c r="B1357" s="12" t="str">
        <f>IFERROR(__xludf.DUMMYFUNCTION("TEXTJOIN(""; "", TRUE, FILTER(CID!B1357:B14794, REGEXMATCH(CID!D1357:D14794, TEXTJOIN(""|"", TRUE, SPLIT(A1357, "";"")))))"),"#N/A")</f>
        <v>#N/A</v>
      </c>
    </row>
    <row r="1358">
      <c r="A1358" s="12" t="str">
        <f>IFERROR(__xludf.DUMMYFUNCTION("TEXTJOIN("";"", TRUE, FILTER(CID!$B$2:$B$14794, CID!B1358=CID!$D$2:$D$14794))"),"R42X")</f>
        <v>R42X</v>
      </c>
      <c r="B1358" s="12" t="str">
        <f>IFERROR(__xludf.DUMMYFUNCTION("TEXTJOIN(""; "", TRUE, FILTER(CID!B1358:B14794, REGEXMATCH(CID!D1358:D14794, TEXTJOIN(""|"", TRUE, SPLIT(A1358, "";"")))))"),"#N/A")</f>
        <v>#N/A</v>
      </c>
    </row>
    <row r="1359">
      <c r="A1359" s="12" t="str">
        <f>IFERROR(__xludf.DUMMYFUNCTION("TEXTJOIN("";"", TRUE, FILTER(CID!$B$2:$B$14794, CID!B1359=CID!$D$2:$D$14794))"),"R430;R431;R432;R438")</f>
        <v>R430;R431;R432;R438</v>
      </c>
      <c r="B1359" s="12" t="str">
        <f>IFERROR(__xludf.DUMMYFUNCTION("TEXTJOIN(""; "", TRUE, FILTER(CID!B1359:B14794, REGEXMATCH(CID!D1359:D14794, TEXTJOIN(""|"", TRUE, SPLIT(A1359, "";"")))))"),"#N/A")</f>
        <v>#N/A</v>
      </c>
    </row>
    <row r="1360">
      <c r="A1360" s="12" t="str">
        <f>IFERROR(__xludf.DUMMYFUNCTION("TEXTJOIN("";"", TRUE, FILTER(CID!$B$2:$B$14794, CID!B1360=CID!$D$2:$D$14794))"),"R440;R441;R442;R443;R448")</f>
        <v>R440;R441;R442;R443;R448</v>
      </c>
      <c r="B1360" s="12" t="str">
        <f>IFERROR(__xludf.DUMMYFUNCTION("TEXTJOIN(""; "", TRUE, FILTER(CID!B1360:B14794, REGEXMATCH(CID!D1360:D14794, TEXTJOIN(""|"", TRUE, SPLIT(A1360, "";"")))))"),"#N/A")</f>
        <v>#N/A</v>
      </c>
    </row>
    <row r="1361">
      <c r="A1361" s="12" t="str">
        <f>IFERROR(__xludf.DUMMYFUNCTION("TEXTJOIN("";"", TRUE, FILTER(CID!$B$2:$B$14794, CID!B1361=CID!$D$2:$D$14794))"),"R450;R451;R452;R453;R454;R455;R456;R457;R458")</f>
        <v>R450;R451;R452;R453;R454;R455;R456;R457;R458</v>
      </c>
      <c r="B1361" s="12" t="str">
        <f>IFERROR(__xludf.DUMMYFUNCTION("TEXTJOIN(""; "", TRUE, FILTER(CID!B1361:B14794, REGEXMATCH(CID!D1361:D14794, TEXTJOIN(""|"", TRUE, SPLIT(A1361, "";"")))))"),"#N/A")</f>
        <v>#N/A</v>
      </c>
    </row>
    <row r="1362">
      <c r="A1362" s="12" t="str">
        <f>IFERROR(__xludf.DUMMYFUNCTION("TEXTJOIN("";"", TRUE, FILTER(CID!$B$2:$B$14794, CID!B1362=CID!$D$2:$D$14794))"),"R460;R461;R462;R463;R464;R465;R466;R467;R468")</f>
        <v>R460;R461;R462;R463;R464;R465;R466;R467;R468</v>
      </c>
      <c r="B1362" s="12" t="str">
        <f>IFERROR(__xludf.DUMMYFUNCTION("TEXTJOIN(""; "", TRUE, FILTER(CID!B1362:B14794, REGEXMATCH(CID!D1362:D14794, TEXTJOIN(""|"", TRUE, SPLIT(A1362, "";"")))))"),"#N/A")</f>
        <v>#N/A</v>
      </c>
    </row>
    <row r="1363">
      <c r="A1363" s="12" t="str">
        <f>IFERROR(__xludf.DUMMYFUNCTION("TEXTJOIN("";"", TRUE, FILTER(CID!$B$2:$B$14794, CID!B1363=CID!$D$2:$D$14794))"),"R470;R471;R478")</f>
        <v>R470;R471;R478</v>
      </c>
      <c r="B1363" s="12" t="str">
        <f>IFERROR(__xludf.DUMMYFUNCTION("TEXTJOIN(""; "", TRUE, FILTER(CID!B1363:B14794, REGEXMATCH(CID!D1363:D14794, TEXTJOIN(""|"", TRUE, SPLIT(A1363, "";"")))))"),"#N/A")</f>
        <v>#N/A</v>
      </c>
    </row>
    <row r="1364">
      <c r="A1364" s="12" t="str">
        <f>IFERROR(__xludf.DUMMYFUNCTION("TEXTJOIN("";"", TRUE, FILTER(CID!$B$2:$B$14794, CID!B1364=CID!$D$2:$D$14794))"),"R480;R481;R482;R488")</f>
        <v>R480;R481;R482;R488</v>
      </c>
      <c r="B1364" s="12" t="str">
        <f>IFERROR(__xludf.DUMMYFUNCTION("TEXTJOIN(""; "", TRUE, FILTER(CID!B1364:B14794, REGEXMATCH(CID!D1364:D14794, TEXTJOIN(""|"", TRUE, SPLIT(A1364, "";"")))))"),"#N/A")</f>
        <v>#N/A</v>
      </c>
    </row>
    <row r="1365">
      <c r="A1365" s="12" t="str">
        <f>IFERROR(__xludf.DUMMYFUNCTION("TEXTJOIN("";"", TRUE, FILTER(CID!$B$2:$B$14794, CID!B1365=CID!$D$2:$D$14794))"),"R490;R491;R492;R498")</f>
        <v>R490;R491;R492;R498</v>
      </c>
      <c r="B1365" s="12" t="str">
        <f>IFERROR(__xludf.DUMMYFUNCTION("TEXTJOIN(""; "", TRUE, FILTER(CID!B1365:B14794, REGEXMATCH(CID!D1365:D14794, TEXTJOIN(""|"", TRUE, SPLIT(A1365, "";"")))))"),"#N/A")</f>
        <v>#N/A</v>
      </c>
    </row>
    <row r="1366">
      <c r="A1366" s="12" t="str">
        <f>IFERROR(__xludf.DUMMYFUNCTION("TEXTJOIN("";"", TRUE, FILTER(CID!$B$2:$B$14794, CID!B1366=CID!$D$2:$D$14794))"),"R502;R508;R509")</f>
        <v>R502;R508;R509</v>
      </c>
      <c r="B1366" s="12" t="str">
        <f>IFERROR(__xludf.DUMMYFUNCTION("TEXTJOIN(""; "", TRUE, FILTER(CID!B1366:B14794, REGEXMATCH(CID!D1366:D14794, TEXTJOIN(""|"", TRUE, SPLIT(A1366, "";"")))))"),"#N/A")</f>
        <v>#N/A</v>
      </c>
    </row>
    <row r="1367">
      <c r="A1367" s="12" t="str">
        <f>IFERROR(__xludf.DUMMYFUNCTION("TEXTJOIN("";"", TRUE, FILTER(CID!$B$2:$B$14794, CID!B1367=CID!$D$2:$D$14794))"),"R51X")</f>
        <v>R51X</v>
      </c>
      <c r="B1367" s="12" t="str">
        <f>IFERROR(__xludf.DUMMYFUNCTION("TEXTJOIN(""; "", TRUE, FILTER(CID!B1367:B14794, REGEXMATCH(CID!D1367:D14794, TEXTJOIN(""|"", TRUE, SPLIT(A1367, "";"")))))"),"#N/A")</f>
        <v>#N/A</v>
      </c>
    </row>
    <row r="1368">
      <c r="A1368" s="12" t="str">
        <f>IFERROR(__xludf.DUMMYFUNCTION("TEXTJOIN("";"", TRUE, FILTER(CID!$B$2:$B$14794, CID!B1368=CID!$D$2:$D$14794))"),"R520;R521;R522;R529")</f>
        <v>R520;R521;R522;R529</v>
      </c>
      <c r="B1368" s="12" t="str">
        <f>IFERROR(__xludf.DUMMYFUNCTION("TEXTJOIN(""; "", TRUE, FILTER(CID!B1368:B14794, REGEXMATCH(CID!D1368:D14794, TEXTJOIN(""|"", TRUE, SPLIT(A1368, "";"")))))"),"#N/A")</f>
        <v>#N/A</v>
      </c>
    </row>
    <row r="1369">
      <c r="A1369" s="12" t="str">
        <f>IFERROR(__xludf.DUMMYFUNCTION("TEXTJOIN("";"", TRUE, FILTER(CID!$B$2:$B$14794, CID!B1369=CID!$D$2:$D$14794))"),"R53X")</f>
        <v>R53X</v>
      </c>
      <c r="B1369" s="12" t="str">
        <f>IFERROR(__xludf.DUMMYFUNCTION("TEXTJOIN(""; "", TRUE, FILTER(CID!B1369:B14794, REGEXMATCH(CID!D1369:D14794, TEXTJOIN(""|"", TRUE, SPLIT(A1369, "";"")))))"),"#N/A")</f>
        <v>#N/A</v>
      </c>
    </row>
    <row r="1370">
      <c r="A1370" s="12" t="str">
        <f>IFERROR(__xludf.DUMMYFUNCTION("TEXTJOIN("";"", TRUE, FILTER(CID!$B$2:$B$14794, CID!B1370=CID!$D$2:$D$14794))"),"R54X")</f>
        <v>R54X</v>
      </c>
      <c r="B1370" s="12" t="str">
        <f>IFERROR(__xludf.DUMMYFUNCTION("TEXTJOIN(""; "", TRUE, FILTER(CID!B1370:B14794, REGEXMATCH(CID!D1370:D14794, TEXTJOIN(""|"", TRUE, SPLIT(A1370, "";"")))))"),"#N/A")</f>
        <v>#N/A</v>
      </c>
    </row>
    <row r="1371">
      <c r="A1371" s="12" t="str">
        <f>IFERROR(__xludf.DUMMYFUNCTION("TEXTJOIN("";"", TRUE, FILTER(CID!$B$2:$B$14794, CID!B1371=CID!$D$2:$D$14794))"),"R55X")</f>
        <v>R55X</v>
      </c>
      <c r="B1371" s="12" t="str">
        <f>IFERROR(__xludf.DUMMYFUNCTION("TEXTJOIN(""; "", TRUE, FILTER(CID!B1371:B14794, REGEXMATCH(CID!D1371:D14794, TEXTJOIN(""|"", TRUE, SPLIT(A1371, "";"")))))"),"#N/A")</f>
        <v>#N/A</v>
      </c>
    </row>
    <row r="1372">
      <c r="A1372" s="12" t="str">
        <f>IFERROR(__xludf.DUMMYFUNCTION("TEXTJOIN("";"", TRUE, FILTER(CID!$B$2:$B$14794, CID!B1372=CID!$D$2:$D$14794))"),"R560;R568")</f>
        <v>R560;R568</v>
      </c>
      <c r="B1372" s="12" t="str">
        <f>IFERROR(__xludf.DUMMYFUNCTION("TEXTJOIN(""; "", TRUE, FILTER(CID!B1372:B14794, REGEXMATCH(CID!D1372:D14794, TEXTJOIN(""|"", TRUE, SPLIT(A1372, "";"")))))"),"#N/A")</f>
        <v>#N/A</v>
      </c>
    </row>
    <row r="1373">
      <c r="A1373" s="12" t="str">
        <f>IFERROR(__xludf.DUMMYFUNCTION("TEXTJOIN("";"", TRUE, FILTER(CID!$B$2:$B$14794, CID!B1373=CID!$D$2:$D$14794))"),"R570;R571;R578;R579")</f>
        <v>R570;R571;R578;R579</v>
      </c>
      <c r="B1373" s="12" t="str">
        <f>IFERROR(__xludf.DUMMYFUNCTION("TEXTJOIN(""; "", TRUE, FILTER(CID!B1373:B14794, REGEXMATCH(CID!D1373:D14794, TEXTJOIN(""|"", TRUE, SPLIT(A1373, "";"")))))"),"#N/A")</f>
        <v>#N/A</v>
      </c>
    </row>
    <row r="1374">
      <c r="A1374" s="12" t="str">
        <f>IFERROR(__xludf.DUMMYFUNCTION("TEXTJOIN("";"", TRUE, FILTER(CID!$B$2:$B$14794, CID!B1374=CID!$D$2:$D$14794))"),"R58X")</f>
        <v>R58X</v>
      </c>
      <c r="B1374" s="12" t="str">
        <f>IFERROR(__xludf.DUMMYFUNCTION("TEXTJOIN(""; "", TRUE, FILTER(CID!B1374:B14794, REGEXMATCH(CID!D1374:D14794, TEXTJOIN(""|"", TRUE, SPLIT(A1374, "";"")))))"),"#N/A")</f>
        <v>#N/A</v>
      </c>
    </row>
    <row r="1375">
      <c r="A1375" s="12" t="str">
        <f>IFERROR(__xludf.DUMMYFUNCTION("TEXTJOIN("";"", TRUE, FILTER(CID!$B$2:$B$14794, CID!B1375=CID!$D$2:$D$14794))"),"R590;R591;R599")</f>
        <v>R590;R591;R599</v>
      </c>
      <c r="B1375" s="12" t="str">
        <f>IFERROR(__xludf.DUMMYFUNCTION("TEXTJOIN(""; "", TRUE, FILTER(CID!B1375:B14794, REGEXMATCH(CID!D1375:D14794, TEXTJOIN(""|"", TRUE, SPLIT(A1375, "";"")))))"),"#N/A")</f>
        <v>#N/A</v>
      </c>
    </row>
    <row r="1376">
      <c r="A1376" s="12" t="str">
        <f>IFERROR(__xludf.DUMMYFUNCTION("TEXTJOIN("";"", TRUE, FILTER(CID!$B$2:$B$14794, CID!B1376=CID!$D$2:$D$14794))"),"R600;R601;R609")</f>
        <v>R600;R601;R609</v>
      </c>
      <c r="B1376" s="12" t="str">
        <f>IFERROR(__xludf.DUMMYFUNCTION("TEXTJOIN(""; "", TRUE, FILTER(CID!B1376:B14794, REGEXMATCH(CID!D1376:D14794, TEXTJOIN(""|"", TRUE, SPLIT(A1376, "";"")))))"),"#N/A")</f>
        <v>#N/A</v>
      </c>
    </row>
    <row r="1377">
      <c r="A1377" s="12" t="str">
        <f>IFERROR(__xludf.DUMMYFUNCTION("TEXTJOIN("";"", TRUE, FILTER(CID!$B$2:$B$14794, CID!B1377=CID!$D$2:$D$14794))"),"R610;R611;R619")</f>
        <v>R610;R611;R619</v>
      </c>
      <c r="B1377" s="12" t="str">
        <f>IFERROR(__xludf.DUMMYFUNCTION("TEXTJOIN(""; "", TRUE, FILTER(CID!B1377:B14794, REGEXMATCH(CID!D1377:D14794, TEXTJOIN(""|"", TRUE, SPLIT(A1377, "";"")))))"),"#N/A")</f>
        <v>#N/A</v>
      </c>
    </row>
    <row r="1378">
      <c r="A1378" s="12" t="str">
        <f>IFERROR(__xludf.DUMMYFUNCTION("TEXTJOIN("";"", TRUE, FILTER(CID!$B$2:$B$14794, CID!B1378=CID!$D$2:$D$14794))"),"R620;R628;R629")</f>
        <v>R620;R628;R629</v>
      </c>
      <c r="B1378" s="12" t="str">
        <f>IFERROR(__xludf.DUMMYFUNCTION("TEXTJOIN(""; "", TRUE, FILTER(CID!B1378:B14794, REGEXMATCH(CID!D1378:D14794, TEXTJOIN(""|"", TRUE, SPLIT(A1378, "";"")))))"),"#N/A")</f>
        <v>#N/A</v>
      </c>
    </row>
    <row r="1379">
      <c r="A1379" s="12" t="str">
        <f>IFERROR(__xludf.DUMMYFUNCTION("TEXTJOIN("";"", TRUE, FILTER(CID!$B$2:$B$14794, CID!B1379=CID!$D$2:$D$14794))"),"R630;R631;R632;R633;R634;R635;R638")</f>
        <v>R630;R631;R632;R633;R634;R635;R638</v>
      </c>
      <c r="B1379" s="12" t="str">
        <f>IFERROR(__xludf.DUMMYFUNCTION("TEXTJOIN(""; "", TRUE, FILTER(CID!B1379:B14794, REGEXMATCH(CID!D1379:D14794, TEXTJOIN(""|"", TRUE, SPLIT(A1379, "";"")))))"),"#N/A")</f>
        <v>#N/A</v>
      </c>
    </row>
    <row r="1380">
      <c r="A1380" s="12" t="str">
        <f>IFERROR(__xludf.DUMMYFUNCTION("TEXTJOIN("";"", TRUE, FILTER(CID!$B$2:$B$14794, CID!B1380=CID!$D$2:$D$14794))"),"R64X")</f>
        <v>R64X</v>
      </c>
      <c r="B1380" s="12" t="str">
        <f>IFERROR(__xludf.DUMMYFUNCTION("TEXTJOIN(""; "", TRUE, FILTER(CID!B1380:B14794, REGEXMATCH(CID!D1380:D14794, TEXTJOIN(""|"", TRUE, SPLIT(A1380, "";"")))))"),"#N/A")</f>
        <v>#N/A</v>
      </c>
    </row>
    <row r="1381">
      <c r="A1381" s="12" t="str">
        <f>IFERROR(__xludf.DUMMYFUNCTION("TEXTJOIN("";"", TRUE, FILTER(CID!$B$2:$B$14794, CID!B1381=CID!$D$2:$D$14794))"),"R680;R681;R682;R683;R688")</f>
        <v>R680;R681;R682;R683;R688</v>
      </c>
      <c r="B1381" s="12" t="str">
        <f>IFERROR(__xludf.DUMMYFUNCTION("TEXTJOIN(""; "", TRUE, FILTER(CID!B1381:B14794, REGEXMATCH(CID!D1381:D14794, TEXTJOIN(""|"", TRUE, SPLIT(A1381, "";"")))))"),"#N/A")</f>
        <v>#N/A</v>
      </c>
    </row>
    <row r="1382">
      <c r="A1382" s="12" t="str">
        <f>IFERROR(__xludf.DUMMYFUNCTION("TEXTJOIN("";"", TRUE, FILTER(CID!$B$2:$B$14794, CID!B1382=CID!$D$2:$D$14794))"),"R69X")</f>
        <v>R69X</v>
      </c>
      <c r="B1382" s="12" t="str">
        <f>IFERROR(__xludf.DUMMYFUNCTION("TEXTJOIN(""; "", TRUE, FILTER(CID!B1382:B14794, REGEXMATCH(CID!D1382:D14794, TEXTJOIN(""|"", TRUE, SPLIT(A1382, "";"")))))"),"#N/A")</f>
        <v>#N/A</v>
      </c>
    </row>
    <row r="1383">
      <c r="A1383" s="12" t="str">
        <f>IFERROR(__xludf.DUMMYFUNCTION("TEXTJOIN("";"", TRUE, FILTER(CID!$B$2:$B$14794, CID!B1383=CID!$D$2:$D$14794))"),"R700;R701")</f>
        <v>R700;R701</v>
      </c>
      <c r="B1383" s="12" t="str">
        <f>IFERROR(__xludf.DUMMYFUNCTION("TEXTJOIN(""; "", TRUE, FILTER(CID!B1383:B14794, REGEXMATCH(CID!D1383:D14794, TEXTJOIN(""|"", TRUE, SPLIT(A1383, "";"")))))"),"#N/A")</f>
        <v>#N/A</v>
      </c>
    </row>
    <row r="1384">
      <c r="A1384" s="12" t="str">
        <f>IFERROR(__xludf.DUMMYFUNCTION("TEXTJOIN("";"", TRUE, FILTER(CID!$B$2:$B$14794, CID!B1384=CID!$D$2:$D$14794))"),"R71X")</f>
        <v>R71X</v>
      </c>
      <c r="B1384" s="12" t="str">
        <f>IFERROR(__xludf.DUMMYFUNCTION("TEXTJOIN(""; "", TRUE, FILTER(CID!B1384:B14794, REGEXMATCH(CID!D1384:D14794, TEXTJOIN(""|"", TRUE, SPLIT(A1384, "";"")))))"),"#N/A")</f>
        <v>#N/A</v>
      </c>
    </row>
    <row r="1385">
      <c r="A1385" s="12" t="str">
        <f>IFERROR(__xludf.DUMMYFUNCTION("TEXTJOIN("";"", TRUE, FILTER(CID!$B$2:$B$14794, CID!B1385=CID!$D$2:$D$14794))"),"R72X")</f>
        <v>R72X</v>
      </c>
      <c r="B1385" s="12" t="str">
        <f>IFERROR(__xludf.DUMMYFUNCTION("TEXTJOIN(""; "", TRUE, FILTER(CID!B1385:B14794, REGEXMATCH(CID!D1385:D14794, TEXTJOIN(""|"", TRUE, SPLIT(A1385, "";"")))))"),"#N/A")</f>
        <v>#N/A</v>
      </c>
    </row>
    <row r="1386">
      <c r="A1386" s="12" t="str">
        <f>IFERROR(__xludf.DUMMYFUNCTION("TEXTJOIN("";"", TRUE, FILTER(CID!$B$2:$B$14794, CID!B1386=CID!$D$2:$D$14794))"),"R730;R739")</f>
        <v>R730;R739</v>
      </c>
      <c r="B1386" s="12" t="str">
        <f>IFERROR(__xludf.DUMMYFUNCTION("TEXTJOIN(""; "", TRUE, FILTER(CID!B1386:B14794, REGEXMATCH(CID!D1386:D14794, TEXTJOIN(""|"", TRUE, SPLIT(A1386, "";"")))))"),"#N/A")</f>
        <v>#N/A</v>
      </c>
    </row>
    <row r="1387">
      <c r="A1387" s="12" t="str">
        <f>IFERROR(__xludf.DUMMYFUNCTION("TEXTJOIN("";"", TRUE, FILTER(CID!$B$2:$B$14794, CID!B1387=CID!$D$2:$D$14794))"),"R740;R748;R749")</f>
        <v>R740;R748;R749</v>
      </c>
      <c r="B1387" s="12" t="str">
        <f>IFERROR(__xludf.DUMMYFUNCTION("TEXTJOIN(""; "", TRUE, FILTER(CID!B1387:B14794, REGEXMATCH(CID!D1387:D14794, TEXTJOIN(""|"", TRUE, SPLIT(A1387, "";"")))))"),"#N/A")</f>
        <v>#N/A</v>
      </c>
    </row>
    <row r="1388">
      <c r="A1388" s="12" t="str">
        <f>IFERROR(__xludf.DUMMYFUNCTION("TEXTJOIN("";"", TRUE, FILTER(CID!$B$2:$B$14794, CID!B1388=CID!$D$2:$D$14794))"),"R75X")</f>
        <v>R75X</v>
      </c>
      <c r="B1388" s="12" t="str">
        <f>IFERROR(__xludf.DUMMYFUNCTION("TEXTJOIN(""; "", TRUE, FILTER(CID!B1388:B14794, REGEXMATCH(CID!D1388:D14794, TEXTJOIN(""|"", TRUE, SPLIT(A1388, "";"")))))"),"#N/A")</f>
        <v>#N/A</v>
      </c>
    </row>
    <row r="1389">
      <c r="A1389" s="12" t="str">
        <f>IFERROR(__xludf.DUMMYFUNCTION("TEXTJOIN("";"", TRUE, FILTER(CID!$B$2:$B$14794, CID!B1389=CID!$D$2:$D$14794))"),"R760;R761;R762;R768;R769")</f>
        <v>R760;R761;R762;R768;R769</v>
      </c>
      <c r="B1389" s="12" t="str">
        <f>IFERROR(__xludf.DUMMYFUNCTION("TEXTJOIN(""; "", TRUE, FILTER(CID!B1389:B14794, REGEXMATCH(CID!D1389:D14794, TEXTJOIN(""|"", TRUE, SPLIT(A1389, "";"")))))"),"#N/A")</f>
        <v>#N/A</v>
      </c>
    </row>
    <row r="1390">
      <c r="A1390" s="12" t="str">
        <f>IFERROR(__xludf.DUMMYFUNCTION("TEXTJOIN("";"", TRUE, FILTER(CID!$B$2:$B$14794, CID!B1390=CID!$D$2:$D$14794))"),"R770;R771;R772;R778;R779")</f>
        <v>R770;R771;R772;R778;R779</v>
      </c>
      <c r="B1390" s="12" t="str">
        <f>IFERROR(__xludf.DUMMYFUNCTION("TEXTJOIN(""; "", TRUE, FILTER(CID!B1390:B14794, REGEXMATCH(CID!D1390:D14794, TEXTJOIN(""|"", TRUE, SPLIT(A1390, "";"")))))"),"#N/A")</f>
        <v>#N/A</v>
      </c>
    </row>
    <row r="1391">
      <c r="A1391" s="12" t="str">
        <f>IFERROR(__xludf.DUMMYFUNCTION("TEXTJOIN("";"", TRUE, FILTER(CID!$B$2:$B$14794, CID!B1391=CID!$D$2:$D$14794))"),"R780;R781;R782;R783;R784;R785;R786;R787;R788;R789")</f>
        <v>R780;R781;R782;R783;R784;R785;R786;R787;R788;R789</v>
      </c>
      <c r="B1391" s="12" t="str">
        <f>IFERROR(__xludf.DUMMYFUNCTION("TEXTJOIN(""; "", TRUE, FILTER(CID!B1391:B14794, REGEXMATCH(CID!D1391:D14794, TEXTJOIN(""|"", TRUE, SPLIT(A1391, "";"")))))"),"#N/A")</f>
        <v>#N/A</v>
      </c>
    </row>
    <row r="1392">
      <c r="A1392" s="12" t="str">
        <f>IFERROR(__xludf.DUMMYFUNCTION("TEXTJOIN("";"", TRUE, FILTER(CID!$B$2:$B$14794, CID!B1392=CID!$D$2:$D$14794))"),"R790;R798;R799")</f>
        <v>R790;R798;R799</v>
      </c>
      <c r="B1392" s="12" t="str">
        <f>IFERROR(__xludf.DUMMYFUNCTION("TEXTJOIN(""; "", TRUE, FILTER(CID!B1392:B14794, REGEXMATCH(CID!D1392:D14794, TEXTJOIN(""|"", TRUE, SPLIT(A1392, "";"")))))"),"#N/A")</f>
        <v>#N/A</v>
      </c>
    </row>
    <row r="1393">
      <c r="A1393" s="12" t="str">
        <f>IFERROR(__xludf.DUMMYFUNCTION("TEXTJOIN("";"", TRUE, FILTER(CID!$B$2:$B$14794, CID!B1393=CID!$D$2:$D$14794))"),"R80X")</f>
        <v>R80X</v>
      </c>
      <c r="B1393" s="12" t="str">
        <f>IFERROR(__xludf.DUMMYFUNCTION("TEXTJOIN(""; "", TRUE, FILTER(CID!B1393:B14794, REGEXMATCH(CID!D1393:D14794, TEXTJOIN(""|"", TRUE, SPLIT(A1393, "";"")))))"),"#N/A")</f>
        <v>#N/A</v>
      </c>
    </row>
    <row r="1394">
      <c r="A1394" s="12" t="str">
        <f>IFERROR(__xludf.DUMMYFUNCTION("TEXTJOIN("";"", TRUE, FILTER(CID!$B$2:$B$14794, CID!B1394=CID!$D$2:$D$14794))"),"R81X")</f>
        <v>R81X</v>
      </c>
      <c r="B1394" s="12" t="str">
        <f>IFERROR(__xludf.DUMMYFUNCTION("TEXTJOIN(""; "", TRUE, FILTER(CID!B1394:B14794, REGEXMATCH(CID!D1394:D14794, TEXTJOIN(""|"", TRUE, SPLIT(A1394, "";"")))))"),"#N/A")</f>
        <v>#N/A</v>
      </c>
    </row>
    <row r="1395">
      <c r="A1395" s="12" t="str">
        <f>IFERROR(__xludf.DUMMYFUNCTION("TEXTJOIN("";"", TRUE, FILTER(CID!$B$2:$B$14794, CID!B1395=CID!$D$2:$D$14794))"),"R820;R821;R822;R823;R824;R825;R826;R827;R828;R829")</f>
        <v>R820;R821;R822;R823;R824;R825;R826;R827;R828;R829</v>
      </c>
      <c r="B1395" s="12" t="str">
        <f>IFERROR(__xludf.DUMMYFUNCTION("TEXTJOIN(""; "", TRUE, FILTER(CID!B1395:B14794, REGEXMATCH(CID!D1395:D14794, TEXTJOIN(""|"", TRUE, SPLIT(A1395, "";"")))))"),"#N/A")</f>
        <v>#N/A</v>
      </c>
    </row>
    <row r="1396">
      <c r="A1396" s="12" t="str">
        <f>IFERROR(__xludf.DUMMYFUNCTION("TEXTJOIN("";"", TRUE, FILTER(CID!$B$2:$B$14794, CID!B1396=CID!$D$2:$D$14794))"),"R830;R831;R832;R833;R834;R835;R836;R837;R838;R839")</f>
        <v>R830;R831;R832;R833;R834;R835;R836;R837;R838;R839</v>
      </c>
      <c r="B1396" s="12" t="str">
        <f>IFERROR(__xludf.DUMMYFUNCTION("TEXTJOIN(""; "", TRUE, FILTER(CID!B1396:B14794, REGEXMATCH(CID!D1396:D14794, TEXTJOIN(""|"", TRUE, SPLIT(A1396, "";"")))))"),"#N/A")</f>
        <v>#N/A</v>
      </c>
    </row>
    <row r="1397">
      <c r="A1397" s="12" t="str">
        <f>IFERROR(__xludf.DUMMYFUNCTION("TEXTJOIN("";"", TRUE, FILTER(CID!$B$2:$B$14794, CID!B1397=CID!$D$2:$D$14794))"),"R840;R841;R842;R843;R844;R845;R846;R847;R848;R849")</f>
        <v>R840;R841;R842;R843;R844;R845;R846;R847;R848;R849</v>
      </c>
      <c r="B1397" s="12" t="str">
        <f>IFERROR(__xludf.DUMMYFUNCTION("TEXTJOIN(""; "", TRUE, FILTER(CID!B1397:B14794, REGEXMATCH(CID!D1397:D14794, TEXTJOIN(""|"", TRUE, SPLIT(A1397, "";"")))))"),"#N/A")</f>
        <v>#N/A</v>
      </c>
    </row>
    <row r="1398">
      <c r="A1398" s="12" t="str">
        <f>IFERROR(__xludf.DUMMYFUNCTION("TEXTJOIN("";"", TRUE, FILTER(CID!$B$2:$B$14794, CID!B1398=CID!$D$2:$D$14794))"),"R850;R851;R852;R853;R854;R855;R856;R857;R858;R859")</f>
        <v>R850;R851;R852;R853;R854;R855;R856;R857;R858;R859</v>
      </c>
      <c r="B1398" s="12" t="str">
        <f>IFERROR(__xludf.DUMMYFUNCTION("TEXTJOIN(""; "", TRUE, FILTER(CID!B1398:B14794, REGEXMATCH(CID!D1398:D14794, TEXTJOIN(""|"", TRUE, SPLIT(A1398, "";"")))))"),"#N/A")</f>
        <v>#N/A</v>
      </c>
    </row>
    <row r="1399">
      <c r="A1399" s="12" t="str">
        <f>IFERROR(__xludf.DUMMYFUNCTION("TEXTJOIN("";"", TRUE, FILTER(CID!$B$2:$B$14794, CID!B1399=CID!$D$2:$D$14794))"),"R860;R861;R862;R863;R864;R865;R866;R867;R868;R869")</f>
        <v>R860;R861;R862;R863;R864;R865;R866;R867;R868;R869</v>
      </c>
      <c r="B1399" s="12" t="str">
        <f>IFERROR(__xludf.DUMMYFUNCTION("TEXTJOIN(""; "", TRUE, FILTER(CID!B1399:B14794, REGEXMATCH(CID!D1399:D14794, TEXTJOIN(""|"", TRUE, SPLIT(A1399, "";"")))))"),"#N/A")</f>
        <v>#N/A</v>
      </c>
    </row>
    <row r="1400">
      <c r="A1400" s="12" t="str">
        <f>IFERROR(__xludf.DUMMYFUNCTION("TEXTJOIN("";"", TRUE, FILTER(CID!$B$2:$B$14794, CID!B1400=CID!$D$2:$D$14794))"),"R870;R871;R872;R873;R874;R875;R876;R877;R878;R879")</f>
        <v>R870;R871;R872;R873;R874;R875;R876;R877;R878;R879</v>
      </c>
      <c r="B1400" s="12" t="str">
        <f>IFERROR(__xludf.DUMMYFUNCTION("TEXTJOIN(""; "", TRUE, FILTER(CID!B1400:B14794, REGEXMATCH(CID!D1400:D14794, TEXTJOIN(""|"", TRUE, SPLIT(A1400, "";"")))))"),"#N/A")</f>
        <v>#N/A</v>
      </c>
    </row>
    <row r="1401">
      <c r="A1401" s="12" t="str">
        <f>IFERROR(__xludf.DUMMYFUNCTION("TEXTJOIN("";"", TRUE, FILTER(CID!$B$2:$B$14794, CID!B1401=CID!$D$2:$D$14794))"),"R890;R891;R892;R893;R894;R895;R896;R897;R898;R899")</f>
        <v>R890;R891;R892;R893;R894;R895;R896;R897;R898;R899</v>
      </c>
      <c r="B1401" s="12" t="str">
        <f>IFERROR(__xludf.DUMMYFUNCTION("TEXTJOIN(""; "", TRUE, FILTER(CID!B1401:B14794, REGEXMATCH(CID!D1401:D14794, TEXTJOIN(""|"", TRUE, SPLIT(A1401, "";"")))))"),"#N/A")</f>
        <v>#N/A</v>
      </c>
    </row>
    <row r="1402">
      <c r="A1402" s="12" t="str">
        <f>IFERROR(__xludf.DUMMYFUNCTION("TEXTJOIN("";"", TRUE, FILTER(CID!$B$2:$B$14794, CID!B1402=CID!$D$2:$D$14794))"),"R900;R908")</f>
        <v>R900;R908</v>
      </c>
      <c r="B1402" s="12" t="str">
        <f>IFERROR(__xludf.DUMMYFUNCTION("TEXTJOIN(""; "", TRUE, FILTER(CID!B1402:B14794, REGEXMATCH(CID!D1402:D14794, TEXTJOIN(""|"", TRUE, SPLIT(A1402, "";"")))))"),"#N/A")</f>
        <v>#N/A</v>
      </c>
    </row>
    <row r="1403">
      <c r="A1403" s="12" t="str">
        <f>IFERROR(__xludf.DUMMYFUNCTION("TEXTJOIN("";"", TRUE, FILTER(CID!$B$2:$B$14794, CID!B1403=CID!$D$2:$D$14794))"),"R91X")</f>
        <v>R91X</v>
      </c>
      <c r="B1403" s="12" t="str">
        <f>IFERROR(__xludf.DUMMYFUNCTION("TEXTJOIN(""; "", TRUE, FILTER(CID!B1403:B14794, REGEXMATCH(CID!D1403:D14794, TEXTJOIN(""|"", TRUE, SPLIT(A1403, "";"")))))"),"#N/A")</f>
        <v>#N/A</v>
      </c>
    </row>
    <row r="1404">
      <c r="A1404" s="12" t="str">
        <f>IFERROR(__xludf.DUMMYFUNCTION("TEXTJOIN("";"", TRUE, FILTER(CID!$B$2:$B$14794, CID!B1404=CID!$D$2:$D$14794))"),"R92X")</f>
        <v>R92X</v>
      </c>
      <c r="B1404" s="12" t="str">
        <f>IFERROR(__xludf.DUMMYFUNCTION("TEXTJOIN(""; "", TRUE, FILTER(CID!B1404:B14794, REGEXMATCH(CID!D1404:D14794, TEXTJOIN(""|"", TRUE, SPLIT(A1404, "";"")))))"),"#N/A")</f>
        <v>#N/A</v>
      </c>
    </row>
    <row r="1405">
      <c r="A1405" s="12" t="str">
        <f>IFERROR(__xludf.DUMMYFUNCTION("TEXTJOIN("";"", TRUE, FILTER(CID!$B$2:$B$14794, CID!B1405=CID!$D$2:$D$14794))"),"R930;R931;R932;R933;R934;R935;R936;R937;R938")</f>
        <v>R930;R931;R932;R933;R934;R935;R936;R937;R938</v>
      </c>
      <c r="B1405" s="12" t="str">
        <f>IFERROR(__xludf.DUMMYFUNCTION("TEXTJOIN(""; "", TRUE, FILTER(CID!B1405:B14794, REGEXMATCH(CID!D1405:D14794, TEXTJOIN(""|"", TRUE, SPLIT(A1405, "";"")))))"),"#N/A")</f>
        <v>#N/A</v>
      </c>
    </row>
    <row r="1406">
      <c r="A1406" s="12" t="str">
        <f>IFERROR(__xludf.DUMMYFUNCTION("TEXTJOIN("";"", TRUE, FILTER(CID!$B$2:$B$14794, CID!B1406=CID!$D$2:$D$14794))"),"R940;R941;R942;R943;R944;R945;R946;R947;R948")</f>
        <v>R940;R941;R942;R943;R944;R945;R946;R947;R948</v>
      </c>
      <c r="B1406" s="12" t="str">
        <f>IFERROR(__xludf.DUMMYFUNCTION("TEXTJOIN(""; "", TRUE, FILTER(CID!B1406:B14794, REGEXMATCH(CID!D1406:D14794, TEXTJOIN(""|"", TRUE, SPLIT(A1406, "";"")))))"),"#N/A")</f>
        <v>#N/A</v>
      </c>
    </row>
    <row r="1407">
      <c r="A1407" s="12" t="str">
        <f>IFERROR(__xludf.DUMMYFUNCTION("TEXTJOIN("";"", TRUE, FILTER(CID!$B$2:$B$14794, CID!B1407=CID!$D$2:$D$14794))"),"R95X")</f>
        <v>R95X</v>
      </c>
      <c r="B1407" s="12" t="str">
        <f>IFERROR(__xludf.DUMMYFUNCTION("TEXTJOIN(""; "", TRUE, FILTER(CID!B1407:B14794, REGEXMATCH(CID!D1407:D14794, TEXTJOIN(""|"", TRUE, SPLIT(A1407, "";"")))))"),"#N/A")</f>
        <v>#N/A</v>
      </c>
    </row>
    <row r="1408">
      <c r="A1408" s="12" t="str">
        <f>IFERROR(__xludf.DUMMYFUNCTION("TEXTJOIN("";"", TRUE, FILTER(CID!$B$2:$B$14794, CID!B1408=CID!$D$2:$D$14794))"),"R960;R961")</f>
        <v>R960;R961</v>
      </c>
      <c r="B1408" s="12" t="str">
        <f>IFERROR(__xludf.DUMMYFUNCTION("TEXTJOIN(""; "", TRUE, FILTER(CID!B1408:B14794, REGEXMATCH(CID!D1408:D14794, TEXTJOIN(""|"", TRUE, SPLIT(A1408, "";"")))))"),"#N/A")</f>
        <v>#N/A</v>
      </c>
    </row>
    <row r="1409">
      <c r="A1409" s="12" t="str">
        <f>IFERROR(__xludf.DUMMYFUNCTION("TEXTJOIN("";"", TRUE, FILTER(CID!$B$2:$B$14794, CID!B1409=CID!$D$2:$D$14794))"),"R98X")</f>
        <v>R98X</v>
      </c>
      <c r="B1409" s="12" t="str">
        <f>IFERROR(__xludf.DUMMYFUNCTION("TEXTJOIN(""; "", TRUE, FILTER(CID!B1409:B14794, REGEXMATCH(CID!D1409:D14794, TEXTJOIN(""|"", TRUE, SPLIT(A1409, "";"")))))"),"#N/A")</f>
        <v>#N/A</v>
      </c>
    </row>
    <row r="1410">
      <c r="A1410" s="12" t="str">
        <f>IFERROR(__xludf.DUMMYFUNCTION("TEXTJOIN("";"", TRUE, FILTER(CID!$B$2:$B$14794, CID!B1410=CID!$D$2:$D$14794))"),"R99X")</f>
        <v>R99X</v>
      </c>
      <c r="B1410" s="12" t="str">
        <f>IFERROR(__xludf.DUMMYFUNCTION("TEXTJOIN(""; "", TRUE, FILTER(CID!B1410:B14794, REGEXMATCH(CID!D1410:D14794, TEXTJOIN(""|"", TRUE, SPLIT(A1410, "";"")))))"),"#N/A")</f>
        <v>#N/A</v>
      </c>
    </row>
    <row r="1411">
      <c r="A1411" s="12" t="str">
        <f>IFERROR(__xludf.DUMMYFUNCTION("TEXTJOIN("";"", TRUE, FILTER(CID!$B$2:$B$14794, CID!B1411=CID!$D$2:$D$14794))"),"S000;S001;S002;S003;S004;S005;S007;S008;S009")</f>
        <v>S000;S001;S002;S003;S004;S005;S007;S008;S009</v>
      </c>
      <c r="B1411" s="12" t="str">
        <f>IFERROR(__xludf.DUMMYFUNCTION("TEXTJOIN(""; "", TRUE, FILTER(CID!B1411:B14794, REGEXMATCH(CID!D1411:D14794, TEXTJOIN(""|"", TRUE, SPLIT(A1411, "";"")))))"),"#N/A")</f>
        <v>#N/A</v>
      </c>
    </row>
    <row r="1412">
      <c r="A1412" s="12" t="str">
        <f>IFERROR(__xludf.DUMMYFUNCTION("TEXTJOIN("";"", TRUE, FILTER(CID!$B$2:$B$14794, CID!B1412=CID!$D$2:$D$14794))"),"S010;S011;S012;S013;S014;S015;S017;S018;S019")</f>
        <v>S010;S011;S012;S013;S014;S015;S017;S018;S019</v>
      </c>
      <c r="B1412" s="12" t="str">
        <f>IFERROR(__xludf.DUMMYFUNCTION("TEXTJOIN(""; "", TRUE, FILTER(CID!B1412:B14794, REGEXMATCH(CID!D1412:D14794, TEXTJOIN(""|"", TRUE, SPLIT(A1412, "";"")))))"),"#N/A")</f>
        <v>#N/A</v>
      </c>
    </row>
    <row r="1413">
      <c r="A1413" s="12" t="str">
        <f>IFERROR(__xludf.DUMMYFUNCTION("TEXTJOIN("";"", TRUE, FILTER(CID!$B$2:$B$14794, CID!B1413=CID!$D$2:$D$14794))"),"S020;S021;S022;S023;S024;S025;S026;S027;S028;S029")</f>
        <v>S020;S021;S022;S023;S024;S025;S026;S027;S028;S029</v>
      </c>
      <c r="B1413" s="12" t="str">
        <f>IFERROR(__xludf.DUMMYFUNCTION("TEXTJOIN(""; "", TRUE, FILTER(CID!B1413:B14794, REGEXMATCH(CID!D1413:D14794, TEXTJOIN(""|"", TRUE, SPLIT(A1413, "";"")))))"),"#N/A")</f>
        <v>#N/A</v>
      </c>
    </row>
    <row r="1414">
      <c r="A1414" s="12" t="str">
        <f>IFERROR(__xludf.DUMMYFUNCTION("TEXTJOIN("";"", TRUE, FILTER(CID!$B$2:$B$14794, CID!B1414=CID!$D$2:$D$14794))"),"S030;S031;S032;S033;S034;S035")</f>
        <v>S030;S031;S032;S033;S034;S035</v>
      </c>
      <c r="B1414" s="12" t="str">
        <f>IFERROR(__xludf.DUMMYFUNCTION("TEXTJOIN(""; "", TRUE, FILTER(CID!B1414:B14794, REGEXMATCH(CID!D1414:D14794, TEXTJOIN(""|"", TRUE, SPLIT(A1414, "";"")))))"),"#N/A")</f>
        <v>#N/A</v>
      </c>
    </row>
    <row r="1415">
      <c r="A1415" s="12" t="str">
        <f>IFERROR(__xludf.DUMMYFUNCTION("TEXTJOIN("";"", TRUE, FILTER(CID!$B$2:$B$14794, CID!B1415=CID!$D$2:$D$14794))"),"S040;S041;S042;S043;S044;S045;S046;S047;S048;S049")</f>
        <v>S040;S041;S042;S043;S044;S045;S046;S047;S048;S049</v>
      </c>
      <c r="B1415" s="12" t="str">
        <f>IFERROR(__xludf.DUMMYFUNCTION("TEXTJOIN(""; "", TRUE, FILTER(CID!B1415:B14794, REGEXMATCH(CID!D1415:D14794, TEXTJOIN(""|"", TRUE, SPLIT(A1415, "";"")))))"),"#N/A")</f>
        <v>#N/A</v>
      </c>
    </row>
    <row r="1416">
      <c r="A1416" s="12" t="str">
        <f>IFERROR(__xludf.DUMMYFUNCTION("TEXTJOIN("";"", TRUE, FILTER(CID!$B$2:$B$14794, CID!B1416=CID!$D$2:$D$14794))"),"S050;S051;S052;S053;S054;S055;S056;S057;S058;S059")</f>
        <v>S050;S051;S052;S053;S054;S055;S056;S057;S058;S059</v>
      </c>
      <c r="B1416" s="12" t="str">
        <f>IFERROR(__xludf.DUMMYFUNCTION("TEXTJOIN(""; "", TRUE, FILTER(CID!B1416:B14794, REGEXMATCH(CID!D1416:D14794, TEXTJOIN(""|"", TRUE, SPLIT(A1416, "";"")))))"),"#N/A")</f>
        <v>#N/A</v>
      </c>
    </row>
    <row r="1417">
      <c r="A1417" s="12" t="str">
        <f>IFERROR(__xludf.DUMMYFUNCTION("TEXTJOIN("";"", TRUE, FILTER(CID!$B$2:$B$14794, CID!B1417=CID!$D$2:$D$14794))"),"S060;S061;S062;S063;S064;S065;S066;S067;S068;S069")</f>
        <v>S060;S061;S062;S063;S064;S065;S066;S067;S068;S069</v>
      </c>
      <c r="B1417" s="12" t="str">
        <f>IFERROR(__xludf.DUMMYFUNCTION("TEXTJOIN(""; "", TRUE, FILTER(CID!B1417:B14794, REGEXMATCH(CID!D1417:D14794, TEXTJOIN(""|"", TRUE, SPLIT(A1417, "";"")))))"),"#N/A")</f>
        <v>#N/A</v>
      </c>
    </row>
    <row r="1418">
      <c r="A1418" s="12" t="str">
        <f>IFERROR(__xludf.DUMMYFUNCTION("TEXTJOIN("";"", TRUE, FILTER(CID!$B$2:$B$14794, CID!B1418=CID!$D$2:$D$14794))"),"S070;S071;S078;S079")</f>
        <v>S070;S071;S078;S079</v>
      </c>
      <c r="B1418" s="12" t="str">
        <f>IFERROR(__xludf.DUMMYFUNCTION("TEXTJOIN(""; "", TRUE, FILTER(CID!B1418:B14794, REGEXMATCH(CID!D1418:D14794, TEXTJOIN(""|"", TRUE, SPLIT(A1418, "";"")))))"),"#N/A")</f>
        <v>#N/A</v>
      </c>
    </row>
    <row r="1419">
      <c r="A1419" s="12" t="str">
        <f>IFERROR(__xludf.DUMMYFUNCTION("TEXTJOIN("";"", TRUE, FILTER(CID!$B$2:$B$14794, CID!B1419=CID!$D$2:$D$14794))"),"S080;S081;S088;S089")</f>
        <v>S080;S081;S088;S089</v>
      </c>
      <c r="B1419" s="12" t="str">
        <f>IFERROR(__xludf.DUMMYFUNCTION("TEXTJOIN(""; "", TRUE, FILTER(CID!B1419:B14794, REGEXMATCH(CID!D1419:D14794, TEXTJOIN(""|"", TRUE, SPLIT(A1419, "";"")))))"),"#N/A")</f>
        <v>#N/A</v>
      </c>
    </row>
    <row r="1420">
      <c r="A1420" s="12" t="str">
        <f>IFERROR(__xludf.DUMMYFUNCTION("TEXTJOIN("";"", TRUE, FILTER(CID!$B$2:$B$14794, CID!B1420=CID!$D$2:$D$14794))"),"S090;S091;S092;S097;S098;S099")</f>
        <v>S090;S091;S092;S097;S098;S099</v>
      </c>
      <c r="B1420" s="12" t="str">
        <f>IFERROR(__xludf.DUMMYFUNCTION("TEXTJOIN(""; "", TRUE, FILTER(CID!B1420:B14794, REGEXMATCH(CID!D1420:D14794, TEXTJOIN(""|"", TRUE, SPLIT(A1420, "";"")))))"),"#N/A")</f>
        <v>#N/A</v>
      </c>
    </row>
    <row r="1421">
      <c r="A1421" s="12" t="str">
        <f>IFERROR(__xludf.DUMMYFUNCTION("TEXTJOIN("";"", TRUE, FILTER(CID!$B$2:$B$14794, CID!B1421=CID!$D$2:$D$14794))"),"S100;S101;S107;S108;S109")</f>
        <v>S100;S101;S107;S108;S109</v>
      </c>
      <c r="B1421" s="12" t="str">
        <f>IFERROR(__xludf.DUMMYFUNCTION("TEXTJOIN(""; "", TRUE, FILTER(CID!B1421:B14794, REGEXMATCH(CID!D1421:D14794, TEXTJOIN(""|"", TRUE, SPLIT(A1421, "";"")))))"),"#N/A")</f>
        <v>#N/A</v>
      </c>
    </row>
    <row r="1422">
      <c r="A1422" s="12" t="str">
        <f>IFERROR(__xludf.DUMMYFUNCTION("TEXTJOIN("";"", TRUE, FILTER(CID!$B$2:$B$14794, CID!B1422=CID!$D$2:$D$14794))"),"S110;S111;S112;S117;S118;S119")</f>
        <v>S110;S111;S112;S117;S118;S119</v>
      </c>
      <c r="B1422" s="12" t="str">
        <f>IFERROR(__xludf.DUMMYFUNCTION("TEXTJOIN(""; "", TRUE, FILTER(CID!B1422:B14794, REGEXMATCH(CID!D1422:D14794, TEXTJOIN(""|"", TRUE, SPLIT(A1422, "";"")))))"),"#N/A")</f>
        <v>#N/A</v>
      </c>
    </row>
    <row r="1423">
      <c r="A1423" s="12" t="str">
        <f>IFERROR(__xludf.DUMMYFUNCTION("TEXTJOIN("";"", TRUE, FILTER(CID!$B$2:$B$14794, CID!B1423=CID!$D$2:$D$14794))"),"S120;S121;S122;S127;S128;S129")</f>
        <v>S120;S121;S122;S127;S128;S129</v>
      </c>
      <c r="B1423" s="12" t="str">
        <f>IFERROR(__xludf.DUMMYFUNCTION("TEXTJOIN(""; "", TRUE, FILTER(CID!B1423:B14794, REGEXMATCH(CID!D1423:D14794, TEXTJOIN(""|"", TRUE, SPLIT(A1423, "";"")))))"),"#N/A")</f>
        <v>#N/A</v>
      </c>
    </row>
    <row r="1424">
      <c r="A1424" s="12" t="str">
        <f>IFERROR(__xludf.DUMMYFUNCTION("TEXTJOIN("";"", TRUE, FILTER(CID!$B$2:$B$14794, CID!B1424=CID!$D$2:$D$14794))"),"S130;S131;S132;S133;S134;S135;S136")</f>
        <v>S130;S131;S132;S133;S134;S135;S136</v>
      </c>
      <c r="B1424" s="12" t="str">
        <f>IFERROR(__xludf.DUMMYFUNCTION("TEXTJOIN(""; "", TRUE, FILTER(CID!B1424:B14794, REGEXMATCH(CID!D1424:D14794, TEXTJOIN(""|"", TRUE, SPLIT(A1424, "";"")))))"),"#N/A")</f>
        <v>#N/A</v>
      </c>
    </row>
    <row r="1425">
      <c r="A1425" s="12" t="str">
        <f>IFERROR(__xludf.DUMMYFUNCTION("TEXTJOIN("";"", TRUE, FILTER(CID!$B$2:$B$14794, CID!B1425=CID!$D$2:$D$14794))"),"S140;S141;S142;S143;S144;S145;S146")</f>
        <v>S140;S141;S142;S143;S144;S145;S146</v>
      </c>
      <c r="B1425" s="12" t="str">
        <f>IFERROR(__xludf.DUMMYFUNCTION("TEXTJOIN(""; "", TRUE, FILTER(CID!B1425:B14794, REGEXMATCH(CID!D1425:D14794, TEXTJOIN(""|"", TRUE, SPLIT(A1425, "";"")))))"),"#N/A")</f>
        <v>#N/A</v>
      </c>
    </row>
    <row r="1426">
      <c r="A1426" s="12" t="str">
        <f>IFERROR(__xludf.DUMMYFUNCTION("TEXTJOIN("";"", TRUE, FILTER(CID!$B$2:$B$14794, CID!B1426=CID!$D$2:$D$14794))"),"S150;S151;S152;S153;S157;S158;S159")</f>
        <v>S150;S151;S152;S153;S157;S158;S159</v>
      </c>
      <c r="B1426" s="12" t="str">
        <f>IFERROR(__xludf.DUMMYFUNCTION("TEXTJOIN(""; "", TRUE, FILTER(CID!B1426:B14794, REGEXMATCH(CID!D1426:D14794, TEXTJOIN(""|"", TRUE, SPLIT(A1426, "";"")))))"),"#N/A")</f>
        <v>#N/A</v>
      </c>
    </row>
    <row r="1427">
      <c r="A1427" s="12" t="str">
        <f>IFERROR(__xludf.DUMMYFUNCTION("TEXTJOIN("";"", TRUE, FILTER(CID!$B$2:$B$14794, CID!B1427=CID!$D$2:$D$14794))"),"S16X")</f>
        <v>S16X</v>
      </c>
      <c r="B1427" s="12" t="str">
        <f>IFERROR(__xludf.DUMMYFUNCTION("TEXTJOIN(""; "", TRUE, FILTER(CID!B1427:B14794, REGEXMATCH(CID!D1427:D14794, TEXTJOIN(""|"", TRUE, SPLIT(A1427, "";"")))))"),"#N/A")</f>
        <v>#N/A</v>
      </c>
    </row>
    <row r="1428">
      <c r="A1428" s="12" t="str">
        <f>IFERROR(__xludf.DUMMYFUNCTION("TEXTJOIN("";"", TRUE, FILTER(CID!$B$2:$B$14794, CID!B1428=CID!$D$2:$D$14794))"),"S170;S178;S179")</f>
        <v>S170;S178;S179</v>
      </c>
      <c r="B1428" s="12" t="str">
        <f>IFERROR(__xludf.DUMMYFUNCTION("TEXTJOIN(""; "", TRUE, FILTER(CID!B1428:B14794, REGEXMATCH(CID!D1428:D14794, TEXTJOIN(""|"", TRUE, SPLIT(A1428, "";"")))))"),"#N/A")</f>
        <v>#N/A</v>
      </c>
    </row>
    <row r="1429">
      <c r="A1429" s="12" t="str">
        <f>IFERROR(__xludf.DUMMYFUNCTION("TEXTJOIN("";"", TRUE, FILTER(CID!$B$2:$B$14794, CID!B1429=CID!$D$2:$D$14794))"),"S18X")</f>
        <v>S18X</v>
      </c>
      <c r="B1429" s="12" t="str">
        <f>IFERROR(__xludf.DUMMYFUNCTION("TEXTJOIN(""; "", TRUE, FILTER(CID!B1429:B14794, REGEXMATCH(CID!D1429:D14794, TEXTJOIN(""|"", TRUE, SPLIT(A1429, "";"")))))"),"#N/A")</f>
        <v>#N/A</v>
      </c>
    </row>
    <row r="1430">
      <c r="A1430" s="12" t="str">
        <f>IFERROR(__xludf.DUMMYFUNCTION("TEXTJOIN("";"", TRUE, FILTER(CID!$B$2:$B$14794, CID!B1430=CID!$D$2:$D$14794))"),"S197;S198;S199")</f>
        <v>S197;S198;S199</v>
      </c>
      <c r="B1430" s="12" t="str">
        <f>IFERROR(__xludf.DUMMYFUNCTION("TEXTJOIN(""; "", TRUE, FILTER(CID!B1430:B14794, REGEXMATCH(CID!D1430:D14794, TEXTJOIN(""|"", TRUE, SPLIT(A1430, "";"")))))"),"#N/A")</f>
        <v>#N/A</v>
      </c>
    </row>
    <row r="1431">
      <c r="A1431" s="12" t="str">
        <f>IFERROR(__xludf.DUMMYFUNCTION("TEXTJOIN("";"", TRUE, FILTER(CID!$B$2:$B$14794, CID!B1431=CID!$D$2:$D$14794))"),"S200;S201;S202;S203;S204;S207;S208")</f>
        <v>S200;S201;S202;S203;S204;S207;S208</v>
      </c>
      <c r="B1431" s="12" t="str">
        <f>IFERROR(__xludf.DUMMYFUNCTION("TEXTJOIN(""; "", TRUE, FILTER(CID!B1431:B14794, REGEXMATCH(CID!D1431:D14794, TEXTJOIN(""|"", TRUE, SPLIT(A1431, "";"")))))"),"#N/A")</f>
        <v>#N/A</v>
      </c>
    </row>
    <row r="1432">
      <c r="A1432" s="12" t="str">
        <f>IFERROR(__xludf.DUMMYFUNCTION("TEXTJOIN("";"", TRUE, FILTER(CID!$B$2:$B$14794, CID!B1432=CID!$D$2:$D$14794))"),"S210;S211;S212;S217;S218;S219")</f>
        <v>S210;S211;S212;S217;S218;S219</v>
      </c>
      <c r="B1432" s="12" t="str">
        <f>IFERROR(__xludf.DUMMYFUNCTION("TEXTJOIN(""; "", TRUE, FILTER(CID!B1432:B14794, REGEXMATCH(CID!D1432:D14794, TEXTJOIN(""|"", TRUE, SPLIT(A1432, "";"")))))"),"#N/A")</f>
        <v>#N/A</v>
      </c>
    </row>
    <row r="1433">
      <c r="A1433" s="12" t="str">
        <f>IFERROR(__xludf.DUMMYFUNCTION("TEXTJOIN("";"", TRUE, FILTER(CID!$B$2:$B$14794, CID!B1433=CID!$D$2:$D$14794))"),"S220;S221;S222;S223;S224;S225;S228;S229")</f>
        <v>S220;S221;S222;S223;S224;S225;S228;S229</v>
      </c>
      <c r="B1433" s="12" t="str">
        <f>IFERROR(__xludf.DUMMYFUNCTION("TEXTJOIN(""; "", TRUE, FILTER(CID!B1433:B14794, REGEXMATCH(CID!D1433:D14794, TEXTJOIN(""|"", TRUE, SPLIT(A1433, "";"")))))"),"#N/A")</f>
        <v>#N/A</v>
      </c>
    </row>
    <row r="1434">
      <c r="A1434" s="12" t="str">
        <f>IFERROR(__xludf.DUMMYFUNCTION("TEXTJOIN("";"", TRUE, FILTER(CID!$B$2:$B$14794, CID!B1434=CID!$D$2:$D$14794))"),"S230;S231;S232;S233;S234;S235")</f>
        <v>S230;S231;S232;S233;S234;S235</v>
      </c>
      <c r="B1434" s="12" t="str">
        <f>IFERROR(__xludf.DUMMYFUNCTION("TEXTJOIN(""; "", TRUE, FILTER(CID!B1434:B14794, REGEXMATCH(CID!D1434:D14794, TEXTJOIN(""|"", TRUE, SPLIT(A1434, "";"")))))"),"#N/A")</f>
        <v>#N/A</v>
      </c>
    </row>
    <row r="1435">
      <c r="A1435" s="12" t="str">
        <f>IFERROR(__xludf.DUMMYFUNCTION("TEXTJOIN("";"", TRUE, FILTER(CID!$B$2:$B$14794, CID!B1435=CID!$D$2:$D$14794))"),"S240;S241;S242;S243;S244;S245;S246")</f>
        <v>S240;S241;S242;S243;S244;S245;S246</v>
      </c>
      <c r="B1435" s="12" t="str">
        <f>IFERROR(__xludf.DUMMYFUNCTION("TEXTJOIN(""; "", TRUE, FILTER(CID!B1435:B14794, REGEXMATCH(CID!D1435:D14794, TEXTJOIN(""|"", TRUE, SPLIT(A1435, "";"")))))"),"#N/A")</f>
        <v>#N/A</v>
      </c>
    </row>
    <row r="1436">
      <c r="A1436" s="12" t="str">
        <f>IFERROR(__xludf.DUMMYFUNCTION("TEXTJOIN("";"", TRUE, FILTER(CID!$B$2:$B$14794, CID!B1436=CID!$D$2:$D$14794))"),"S250;S251;S252;S253;S254;S255;S257;S258;S259")</f>
        <v>S250;S251;S252;S253;S254;S255;S257;S258;S259</v>
      </c>
      <c r="B1436" s="12" t="str">
        <f>IFERROR(__xludf.DUMMYFUNCTION("TEXTJOIN(""; "", TRUE, FILTER(CID!B1436:B14794, REGEXMATCH(CID!D1436:D14794, TEXTJOIN(""|"", TRUE, SPLIT(A1436, "";"")))))"),"#N/A")</f>
        <v>#N/A</v>
      </c>
    </row>
    <row r="1437">
      <c r="A1437" s="12" t="str">
        <f>IFERROR(__xludf.DUMMYFUNCTION("TEXTJOIN("";"", TRUE, FILTER(CID!$B$2:$B$14794, CID!B1437=CID!$D$2:$D$14794))"),"S260;S268;S269")</f>
        <v>S260;S268;S269</v>
      </c>
      <c r="B1437" s="12" t="str">
        <f>IFERROR(__xludf.DUMMYFUNCTION("TEXTJOIN(""; "", TRUE, FILTER(CID!B1437:B14794, REGEXMATCH(CID!D1437:D14794, TEXTJOIN(""|"", TRUE, SPLIT(A1437, "";"")))))"),"#N/A")</f>
        <v>#N/A</v>
      </c>
    </row>
    <row r="1438">
      <c r="A1438" s="12" t="str">
        <f>IFERROR(__xludf.DUMMYFUNCTION("TEXTJOIN("";"", TRUE, FILTER(CID!$B$2:$B$14794, CID!B1438=CID!$D$2:$D$14794))"),"S270;S271;S272;S273;S274;S275;S276;S277;S278;S279")</f>
        <v>S270;S271;S272;S273;S274;S275;S276;S277;S278;S279</v>
      </c>
      <c r="B1438" s="12" t="str">
        <f>IFERROR(__xludf.DUMMYFUNCTION("TEXTJOIN(""; "", TRUE, FILTER(CID!B1438:B14794, REGEXMATCH(CID!D1438:D14794, TEXTJOIN(""|"", TRUE, SPLIT(A1438, "";"")))))"),"#N/A")</f>
        <v>#N/A</v>
      </c>
    </row>
    <row r="1439">
      <c r="A1439" s="12" t="str">
        <f>IFERROR(__xludf.DUMMYFUNCTION("TEXTJOIN("";"", TRUE, FILTER(CID!$B$2:$B$14794, CID!B1439=CID!$D$2:$D$14794))"),"S280;S281")</f>
        <v>S280;S281</v>
      </c>
      <c r="B1439" s="12" t="str">
        <f>IFERROR(__xludf.DUMMYFUNCTION("TEXTJOIN(""; "", TRUE, FILTER(CID!B1439:B14794, REGEXMATCH(CID!D1439:D14794, TEXTJOIN(""|"", TRUE, SPLIT(A1439, "";"")))))"),"#N/A")</f>
        <v>#N/A</v>
      </c>
    </row>
    <row r="1440">
      <c r="A1440" s="12" t="str">
        <f>IFERROR(__xludf.DUMMYFUNCTION("TEXTJOIN("";"", TRUE, FILTER(CID!$B$2:$B$14794, CID!B1440=CID!$D$2:$D$14794))"),"S290;S297;S298;S299")</f>
        <v>S290;S297;S298;S299</v>
      </c>
      <c r="B1440" s="12" t="str">
        <f>IFERROR(__xludf.DUMMYFUNCTION("TEXTJOIN(""; "", TRUE, FILTER(CID!B1440:B14794, REGEXMATCH(CID!D1440:D14794, TEXTJOIN(""|"", TRUE, SPLIT(A1440, "";"")))))"),"#N/A")</f>
        <v>#N/A</v>
      </c>
    </row>
    <row r="1441">
      <c r="A1441" s="12" t="str">
        <f>IFERROR(__xludf.DUMMYFUNCTION("TEXTJOIN("";"", TRUE, FILTER(CID!$B$2:$B$14794, CID!B1441=CID!$D$2:$D$14794))"),"S300;S301;S302;S307;S308;S309")</f>
        <v>S300;S301;S302;S307;S308;S309</v>
      </c>
      <c r="B1441" s="12" t="str">
        <f>IFERROR(__xludf.DUMMYFUNCTION("TEXTJOIN(""; "", TRUE, FILTER(CID!B1441:B14794, REGEXMATCH(CID!D1441:D14794, TEXTJOIN(""|"", TRUE, SPLIT(A1441, "";"")))))"),"#N/A")</f>
        <v>#N/A</v>
      </c>
    </row>
    <row r="1442">
      <c r="A1442" s="12" t="str">
        <f>IFERROR(__xludf.DUMMYFUNCTION("TEXTJOIN("";"", TRUE, FILTER(CID!$B$2:$B$14794, CID!B1442=CID!$D$2:$D$14794))"),"S310;S311;S312;S313;S314;S315;S317;S318")</f>
        <v>S310;S311;S312;S313;S314;S315;S317;S318</v>
      </c>
      <c r="B1442" s="12" t="str">
        <f>IFERROR(__xludf.DUMMYFUNCTION("TEXTJOIN(""; "", TRUE, FILTER(CID!B1442:B14794, REGEXMATCH(CID!D1442:D14794, TEXTJOIN(""|"", TRUE, SPLIT(A1442, "";"")))))"),"#N/A")</f>
        <v>#N/A</v>
      </c>
    </row>
    <row r="1443">
      <c r="A1443" s="12" t="str">
        <f>IFERROR(__xludf.DUMMYFUNCTION("TEXTJOIN("";"", TRUE, FILTER(CID!$B$2:$B$14794, CID!B1443=CID!$D$2:$D$14794))"),"S320;S321;S322;S323;S324;S325;S327;S328")</f>
        <v>S320;S321;S322;S323;S324;S325;S327;S328</v>
      </c>
      <c r="B1443" s="12" t="str">
        <f>IFERROR(__xludf.DUMMYFUNCTION("TEXTJOIN(""; "", TRUE, FILTER(CID!B1443:B14794, REGEXMATCH(CID!D1443:D14794, TEXTJOIN(""|"", TRUE, SPLIT(A1443, "";"")))))"),"#N/A")</f>
        <v>#N/A</v>
      </c>
    </row>
    <row r="1444">
      <c r="A1444" s="12" t="str">
        <f>IFERROR(__xludf.DUMMYFUNCTION("TEXTJOIN("";"", TRUE, FILTER(CID!$B$2:$B$14794, CID!B1444=CID!$D$2:$D$14794))"),"S330;S331;S332;S333;S334;S335;S336;S337")</f>
        <v>S330;S331;S332;S333;S334;S335;S336;S337</v>
      </c>
      <c r="B1444" s="12" t="str">
        <f>IFERROR(__xludf.DUMMYFUNCTION("TEXTJOIN(""; "", TRUE, FILTER(CID!B1444:B14794, REGEXMATCH(CID!D1444:D14794, TEXTJOIN(""|"", TRUE, SPLIT(A1444, "";"")))))"),"#N/A")</f>
        <v>#N/A</v>
      </c>
    </row>
    <row r="1445">
      <c r="A1445" s="12" t="str">
        <f>IFERROR(__xludf.DUMMYFUNCTION("TEXTJOIN("";"", TRUE, FILTER(CID!$B$2:$B$14794, CID!B1445=CID!$D$2:$D$14794))"),"S340;S341;S342;S343;S344;S345;S346;S348")</f>
        <v>S340;S341;S342;S343;S344;S345;S346;S348</v>
      </c>
      <c r="B1445" s="12" t="str">
        <f>IFERROR(__xludf.DUMMYFUNCTION("TEXTJOIN(""; "", TRUE, FILTER(CID!B1445:B14794, REGEXMATCH(CID!D1445:D14794, TEXTJOIN(""|"", TRUE, SPLIT(A1445, "";"")))))"),"#N/A")</f>
        <v>#N/A</v>
      </c>
    </row>
    <row r="1446">
      <c r="A1446" s="12" t="str">
        <f>IFERROR(__xludf.DUMMYFUNCTION("TEXTJOIN("";"", TRUE, FILTER(CID!$B$2:$B$14794, CID!B1446=CID!$D$2:$D$14794))"),"S350;S351;S352;S353;S354;S355;S357;S358;S359")</f>
        <v>S350;S351;S352;S353;S354;S355;S357;S358;S359</v>
      </c>
      <c r="B1446" s="12" t="str">
        <f>IFERROR(__xludf.DUMMYFUNCTION("TEXTJOIN(""; "", TRUE, FILTER(CID!B1446:B14794, REGEXMATCH(CID!D1446:D14794, TEXTJOIN(""|"", TRUE, SPLIT(A1446, "";"")))))"),"#N/A")</f>
        <v>#N/A</v>
      </c>
    </row>
    <row r="1447">
      <c r="A1447" s="12" t="str">
        <f>IFERROR(__xludf.DUMMYFUNCTION("TEXTJOIN("";"", TRUE, FILTER(CID!$B$2:$B$14794, CID!B1447=CID!$D$2:$D$14794))"),"S360;S361;S362;S363;S364;S365;S366;S367;S368;S369")</f>
        <v>S360;S361;S362;S363;S364;S365;S366;S367;S368;S369</v>
      </c>
      <c r="B1447" s="12" t="str">
        <f>IFERROR(__xludf.DUMMYFUNCTION("TEXTJOIN(""; "", TRUE, FILTER(CID!B1447:B14794, REGEXMATCH(CID!D1447:D14794, TEXTJOIN(""|"", TRUE, SPLIT(A1447, "";"")))))"),"#N/A")</f>
        <v>#N/A</v>
      </c>
    </row>
    <row r="1448">
      <c r="A1448" s="12" t="str">
        <f>IFERROR(__xludf.DUMMYFUNCTION("TEXTJOIN("";"", TRUE, FILTER(CID!$B$2:$B$14794, CID!B1448=CID!$D$2:$D$14794))"),"S370;S371;S372;S373;S374;S375;S376;S377;S378;S379")</f>
        <v>S370;S371;S372;S373;S374;S375;S376;S377;S378;S379</v>
      </c>
      <c r="B1448" s="12" t="str">
        <f>IFERROR(__xludf.DUMMYFUNCTION("TEXTJOIN(""; "", TRUE, FILTER(CID!B1448:B14794, REGEXMATCH(CID!D1448:D14794, TEXTJOIN(""|"", TRUE, SPLIT(A1448, "";"")))))"),"#N/A")</f>
        <v>#N/A</v>
      </c>
    </row>
    <row r="1449">
      <c r="A1449" s="12" t="str">
        <f>IFERROR(__xludf.DUMMYFUNCTION("TEXTJOIN("";"", TRUE, FILTER(CID!$B$2:$B$14794, CID!B1449=CID!$D$2:$D$14794))"),"S380;S381;S382;S383")</f>
        <v>S380;S381;S382;S383</v>
      </c>
      <c r="B1449" s="12" t="str">
        <f>IFERROR(__xludf.DUMMYFUNCTION("TEXTJOIN(""; "", TRUE, FILTER(CID!B1449:B14794, REGEXMATCH(CID!D1449:D14794, TEXTJOIN(""|"", TRUE, SPLIT(A1449, "";"")))))"),"#N/A")</f>
        <v>#N/A</v>
      </c>
    </row>
    <row r="1450">
      <c r="A1450" s="12" t="str">
        <f>IFERROR(__xludf.DUMMYFUNCTION("TEXTJOIN("";"", TRUE, FILTER(CID!$B$2:$B$14794, CID!B1450=CID!$D$2:$D$14794))"),"S390;S396;S397;S398;S399")</f>
        <v>S390;S396;S397;S398;S399</v>
      </c>
      <c r="B1450" s="12" t="str">
        <f>IFERROR(__xludf.DUMMYFUNCTION("TEXTJOIN(""; "", TRUE, FILTER(CID!B1450:B14794, REGEXMATCH(CID!D1450:D14794, TEXTJOIN(""|"", TRUE, SPLIT(A1450, "";"")))))"),"#N/A")</f>
        <v>#N/A</v>
      </c>
    </row>
    <row r="1451">
      <c r="A1451" s="12" t="str">
        <f>IFERROR(__xludf.DUMMYFUNCTION("TEXTJOIN("";"", TRUE, FILTER(CID!$B$2:$B$14794, CID!B1451=CID!$D$2:$D$14794))"),"S400;S407;S408;S409")</f>
        <v>S400;S407;S408;S409</v>
      </c>
      <c r="B1451" s="12" t="str">
        <f>IFERROR(__xludf.DUMMYFUNCTION("TEXTJOIN(""; "", TRUE, FILTER(CID!B1451:B14794, REGEXMATCH(CID!D1451:D14794, TEXTJOIN(""|"", TRUE, SPLIT(A1451, "";"")))))"),"#N/A")</f>
        <v>#N/A</v>
      </c>
    </row>
    <row r="1452">
      <c r="A1452" s="12" t="str">
        <f>IFERROR(__xludf.DUMMYFUNCTION("TEXTJOIN("";"", TRUE, FILTER(CID!$B$2:$B$14794, CID!B1452=CID!$D$2:$D$14794))"),"S410;S411;S417;S418")</f>
        <v>S410;S411;S417;S418</v>
      </c>
      <c r="B1452" s="12" t="str">
        <f>IFERROR(__xludf.DUMMYFUNCTION("TEXTJOIN(""; "", TRUE, FILTER(CID!B1452:B14794, REGEXMATCH(CID!D1452:D14794, TEXTJOIN(""|"", TRUE, SPLIT(A1452, "";"")))))"),"#N/A")</f>
        <v>#N/A</v>
      </c>
    </row>
    <row r="1453">
      <c r="A1453" s="12" t="str">
        <f>IFERROR(__xludf.DUMMYFUNCTION("TEXTJOIN("";"", TRUE, FILTER(CID!$B$2:$B$14794, CID!B1453=CID!$D$2:$D$14794))"),"S420;S421;S422;S423;S424;S427;S428;S429")</f>
        <v>S420;S421;S422;S423;S424;S427;S428;S429</v>
      </c>
      <c r="B1453" s="12" t="str">
        <f>IFERROR(__xludf.DUMMYFUNCTION("TEXTJOIN(""; "", TRUE, FILTER(CID!B1453:B14794, REGEXMATCH(CID!D1453:D14794, TEXTJOIN(""|"", TRUE, SPLIT(A1453, "";"")))))"),"#N/A")</f>
        <v>#N/A</v>
      </c>
    </row>
    <row r="1454">
      <c r="A1454" s="12" t="str">
        <f>IFERROR(__xludf.DUMMYFUNCTION("TEXTJOIN("";"", TRUE, FILTER(CID!$B$2:$B$14794, CID!B1454=CID!$D$2:$D$14794))"),"S430;S431;S432;S433;S434;S435;S436;S437")</f>
        <v>S430;S431;S432;S433;S434;S435;S436;S437</v>
      </c>
      <c r="B1454" s="12" t="str">
        <f>IFERROR(__xludf.DUMMYFUNCTION("TEXTJOIN(""; "", TRUE, FILTER(CID!B1454:B14794, REGEXMATCH(CID!D1454:D14794, TEXTJOIN(""|"", TRUE, SPLIT(A1454, "";"")))))"),"#N/A")</f>
        <v>#N/A</v>
      </c>
    </row>
    <row r="1455">
      <c r="A1455" s="12" t="str">
        <f>IFERROR(__xludf.DUMMYFUNCTION("TEXTJOIN("";"", TRUE, FILTER(CID!$B$2:$B$14794, CID!B1455=CID!$D$2:$D$14794))"),"S440;S441;S442;S443;S444;S445;S447;S448;S449")</f>
        <v>S440;S441;S442;S443;S444;S445;S447;S448;S449</v>
      </c>
      <c r="B1455" s="12" t="str">
        <f>IFERROR(__xludf.DUMMYFUNCTION("TEXTJOIN(""; "", TRUE, FILTER(CID!B1455:B14794, REGEXMATCH(CID!D1455:D14794, TEXTJOIN(""|"", TRUE, SPLIT(A1455, "";"")))))"),"#N/A")</f>
        <v>#N/A</v>
      </c>
    </row>
    <row r="1456">
      <c r="A1456" s="12" t="str">
        <f>IFERROR(__xludf.DUMMYFUNCTION("TEXTJOIN("";"", TRUE, FILTER(CID!$B$2:$B$14794, CID!B1456=CID!$D$2:$D$14794))"),"S450;S451;S452;S453;S457;S458;S459")</f>
        <v>S450;S451;S452;S453;S457;S458;S459</v>
      </c>
      <c r="B1456" s="12" t="str">
        <f>IFERROR(__xludf.DUMMYFUNCTION("TEXTJOIN(""; "", TRUE, FILTER(CID!B1456:B14794, REGEXMATCH(CID!D1456:D14794, TEXTJOIN(""|"", TRUE, SPLIT(A1456, "";"")))))"),"#N/A")</f>
        <v>#N/A</v>
      </c>
    </row>
    <row r="1457">
      <c r="A1457" s="12" t="str">
        <f>IFERROR(__xludf.DUMMYFUNCTION("TEXTJOIN("";"", TRUE, FILTER(CID!$B$2:$B$14794, CID!B1457=CID!$D$2:$D$14794))"),"S460;S461;S462;S463;S467;S468;S469")</f>
        <v>S460;S461;S462;S463;S467;S468;S469</v>
      </c>
      <c r="B1457" s="12" t="str">
        <f>IFERROR(__xludf.DUMMYFUNCTION("TEXTJOIN(""; "", TRUE, FILTER(CID!B1457:B14794, REGEXMATCH(CID!D1457:D14794, TEXTJOIN(""|"", TRUE, SPLIT(A1457, "";"")))))"),"#N/A")</f>
        <v>#N/A</v>
      </c>
    </row>
    <row r="1458">
      <c r="A1458" s="12" t="str">
        <f>IFERROR(__xludf.DUMMYFUNCTION("TEXTJOIN("";"", TRUE, FILTER(CID!$B$2:$B$14794, CID!B1458=CID!$D$2:$D$14794))"),"S47X")</f>
        <v>S47X</v>
      </c>
      <c r="B1458" s="12" t="str">
        <f>IFERROR(__xludf.DUMMYFUNCTION("TEXTJOIN(""; "", TRUE, FILTER(CID!B1458:B14794, REGEXMATCH(CID!D1458:D14794, TEXTJOIN(""|"", TRUE, SPLIT(A1458, "";"")))))"),"#N/A")</f>
        <v>#N/A</v>
      </c>
    </row>
    <row r="1459">
      <c r="A1459" s="12" t="str">
        <f>IFERROR(__xludf.DUMMYFUNCTION("TEXTJOIN("";"", TRUE, FILTER(CID!$B$2:$B$14794, CID!B1459=CID!$D$2:$D$14794))"),"S480;S481;S489")</f>
        <v>S480;S481;S489</v>
      </c>
      <c r="B1459" s="12" t="str">
        <f>IFERROR(__xludf.DUMMYFUNCTION("TEXTJOIN(""; "", TRUE, FILTER(CID!B1459:B14794, REGEXMATCH(CID!D1459:D14794, TEXTJOIN(""|"", TRUE, SPLIT(A1459, "";"")))))"),"#N/A")</f>
        <v>#N/A</v>
      </c>
    </row>
    <row r="1460">
      <c r="A1460" s="12" t="str">
        <f>IFERROR(__xludf.DUMMYFUNCTION("TEXTJOIN("";"", TRUE, FILTER(CID!$B$2:$B$14794, CID!B1460=CID!$D$2:$D$14794))"),"S497;S498;S499")</f>
        <v>S497;S498;S499</v>
      </c>
      <c r="B1460" s="12" t="str">
        <f>IFERROR(__xludf.DUMMYFUNCTION("TEXTJOIN(""; "", TRUE, FILTER(CID!B1460:B14794, REGEXMATCH(CID!D1460:D14794, TEXTJOIN(""|"", TRUE, SPLIT(A1460, "";"")))))"),"#N/A")</f>
        <v>#N/A</v>
      </c>
    </row>
    <row r="1461">
      <c r="A1461" s="12" t="str">
        <f>IFERROR(__xludf.DUMMYFUNCTION("TEXTJOIN("";"", TRUE, FILTER(CID!$B$2:$B$14794, CID!B1461=CID!$D$2:$D$14794))"),"S500;S501;S507;S508;S509")</f>
        <v>S500;S501;S507;S508;S509</v>
      </c>
      <c r="B1461" s="12" t="str">
        <f>IFERROR(__xludf.DUMMYFUNCTION("TEXTJOIN(""; "", TRUE, FILTER(CID!B1461:B14794, REGEXMATCH(CID!D1461:D14794, TEXTJOIN(""|"", TRUE, SPLIT(A1461, "";"")))))"),"#N/A")</f>
        <v>#N/A</v>
      </c>
    </row>
    <row r="1462">
      <c r="A1462" s="12" t="str">
        <f>IFERROR(__xludf.DUMMYFUNCTION("TEXTJOIN("";"", TRUE, FILTER(CID!$B$2:$B$14794, CID!B1462=CID!$D$2:$D$14794))"),"S510;S517;S518;S519")</f>
        <v>S510;S517;S518;S519</v>
      </c>
      <c r="B1462" s="12" t="str">
        <f>IFERROR(__xludf.DUMMYFUNCTION("TEXTJOIN(""; "", TRUE, FILTER(CID!B1462:B14794, REGEXMATCH(CID!D1462:D14794, TEXTJOIN(""|"", TRUE, SPLIT(A1462, "";"")))))"),"#N/A")</f>
        <v>#N/A</v>
      </c>
    </row>
    <row r="1463">
      <c r="A1463" s="12" t="str">
        <f>IFERROR(__xludf.DUMMYFUNCTION("TEXTJOIN("";"", TRUE, FILTER(CID!$B$2:$B$14794, CID!B1463=CID!$D$2:$D$14794))"),"S520;S521;S522;S523;S524;S525;S526;S527;S528;S529")</f>
        <v>S520;S521;S522;S523;S524;S525;S526;S527;S528;S529</v>
      </c>
      <c r="B1463" s="12" t="str">
        <f>IFERROR(__xludf.DUMMYFUNCTION("TEXTJOIN(""; "", TRUE, FILTER(CID!B1463:B14794, REGEXMATCH(CID!D1463:D14794, TEXTJOIN(""|"", TRUE, SPLIT(A1463, "";"")))))"),"#N/A")</f>
        <v>#N/A</v>
      </c>
    </row>
    <row r="1464">
      <c r="A1464" s="12" t="str">
        <f>IFERROR(__xludf.DUMMYFUNCTION("TEXTJOIN("";"", TRUE, FILTER(CID!$B$2:$B$14794, CID!B1464=CID!$D$2:$D$14794))"),"S530;S531;S532;S533;S534")</f>
        <v>S530;S531;S532;S533;S534</v>
      </c>
      <c r="B1464" s="12" t="str">
        <f>IFERROR(__xludf.DUMMYFUNCTION("TEXTJOIN(""; "", TRUE, FILTER(CID!B1464:B14794, REGEXMATCH(CID!D1464:D14794, TEXTJOIN(""|"", TRUE, SPLIT(A1464, "";"")))))"),"#N/A")</f>
        <v>#N/A</v>
      </c>
    </row>
    <row r="1465">
      <c r="A1465" s="12" t="str">
        <f>IFERROR(__xludf.DUMMYFUNCTION("TEXTJOIN("";"", TRUE, FILTER(CID!$B$2:$B$14794, CID!B1465=CID!$D$2:$D$14794))"),"S540;S541;S542;S543;S547;S548;S549")</f>
        <v>S540;S541;S542;S543;S547;S548;S549</v>
      </c>
      <c r="B1465" s="12" t="str">
        <f>IFERROR(__xludf.DUMMYFUNCTION("TEXTJOIN(""; "", TRUE, FILTER(CID!B1465:B14794, REGEXMATCH(CID!D1465:D14794, TEXTJOIN(""|"", TRUE, SPLIT(A1465, "";"")))))"),"#N/A")</f>
        <v>#N/A</v>
      </c>
    </row>
    <row r="1466">
      <c r="A1466" s="12" t="str">
        <f>IFERROR(__xludf.DUMMYFUNCTION("TEXTJOIN("";"", TRUE, FILTER(CID!$B$2:$B$14794, CID!B1466=CID!$D$2:$D$14794))"),"S550;S551;S552;S557;S558;S559")</f>
        <v>S550;S551;S552;S557;S558;S559</v>
      </c>
      <c r="B1466" s="12" t="str">
        <f>IFERROR(__xludf.DUMMYFUNCTION("TEXTJOIN(""; "", TRUE, FILTER(CID!B1466:B14794, REGEXMATCH(CID!D1466:D14794, TEXTJOIN(""|"", TRUE, SPLIT(A1466, "";"")))))"),"#N/A")</f>
        <v>#N/A</v>
      </c>
    </row>
    <row r="1467">
      <c r="A1467" s="12" t="str">
        <f>IFERROR(__xludf.DUMMYFUNCTION("TEXTJOIN("";"", TRUE, FILTER(CID!$B$2:$B$14794, CID!B1467=CID!$D$2:$D$14794))"),"S560;S561;S562;S563;S564;S565;S567;S568")</f>
        <v>S560;S561;S562;S563;S564;S565;S567;S568</v>
      </c>
      <c r="B1467" s="12" t="str">
        <f>IFERROR(__xludf.DUMMYFUNCTION("TEXTJOIN(""; "", TRUE, FILTER(CID!B1467:B14794, REGEXMATCH(CID!D1467:D14794, TEXTJOIN(""|"", TRUE, SPLIT(A1467, "";"")))))"),"#N/A")</f>
        <v>#N/A</v>
      </c>
    </row>
    <row r="1468">
      <c r="A1468" s="12" t="str">
        <f>IFERROR(__xludf.DUMMYFUNCTION("TEXTJOIN("";"", TRUE, FILTER(CID!$B$2:$B$14794, CID!B1468=CID!$D$2:$D$14794))"),"S570;S578;S579")</f>
        <v>S570;S578;S579</v>
      </c>
      <c r="B1468" s="12" t="str">
        <f>IFERROR(__xludf.DUMMYFUNCTION("TEXTJOIN(""; "", TRUE, FILTER(CID!B1468:B14794, REGEXMATCH(CID!D1468:D14794, TEXTJOIN(""|"", TRUE, SPLIT(A1468, "";"")))))"),"#N/A")</f>
        <v>#N/A</v>
      </c>
    </row>
    <row r="1469">
      <c r="A1469" s="12" t="str">
        <f>IFERROR(__xludf.DUMMYFUNCTION("TEXTJOIN("";"", TRUE, FILTER(CID!$B$2:$B$14794, CID!B1469=CID!$D$2:$D$14794))"),"S580;S581;S589")</f>
        <v>S580;S581;S589</v>
      </c>
      <c r="B1469" s="12" t="str">
        <f>IFERROR(__xludf.DUMMYFUNCTION("TEXTJOIN(""; "", TRUE, FILTER(CID!B1469:B14794, REGEXMATCH(CID!D1469:D14794, TEXTJOIN(""|"", TRUE, SPLIT(A1469, "";"")))))"),"#N/A")</f>
        <v>#N/A</v>
      </c>
    </row>
    <row r="1470">
      <c r="A1470" s="12" t="str">
        <f>IFERROR(__xludf.DUMMYFUNCTION("TEXTJOIN("";"", TRUE, FILTER(CID!$B$2:$B$14794, CID!B1470=CID!$D$2:$D$14794))"),"S597;S598;S599")</f>
        <v>S597;S598;S599</v>
      </c>
      <c r="B1470" s="12" t="str">
        <f>IFERROR(__xludf.DUMMYFUNCTION("TEXTJOIN(""; "", TRUE, FILTER(CID!B1470:B14794, REGEXMATCH(CID!D1470:D14794, TEXTJOIN(""|"", TRUE, SPLIT(A1470, "";"")))))"),"#N/A")</f>
        <v>#N/A</v>
      </c>
    </row>
    <row r="1471">
      <c r="A1471" s="12" t="str">
        <f>IFERROR(__xludf.DUMMYFUNCTION("TEXTJOIN("";"", TRUE, FILTER(CID!$B$2:$B$14794, CID!B1471=CID!$D$2:$D$14794))"),"S600;S601;S602;S607;S608;S609")</f>
        <v>S600;S601;S602;S607;S608;S609</v>
      </c>
      <c r="B1471" s="12" t="str">
        <f>IFERROR(__xludf.DUMMYFUNCTION("TEXTJOIN(""; "", TRUE, FILTER(CID!B1471:B14794, REGEXMATCH(CID!D1471:D14794, TEXTJOIN(""|"", TRUE, SPLIT(A1471, "";"")))))"),"#N/A")</f>
        <v>#N/A</v>
      </c>
    </row>
    <row r="1472">
      <c r="A1472" s="12" t="str">
        <f>IFERROR(__xludf.DUMMYFUNCTION("TEXTJOIN("";"", TRUE, FILTER(CID!$B$2:$B$14794, CID!B1472=CID!$D$2:$D$14794))"),"S610;S611;S617;S618;S619")</f>
        <v>S610;S611;S617;S618;S619</v>
      </c>
      <c r="B1472" s="12" t="str">
        <f>IFERROR(__xludf.DUMMYFUNCTION("TEXTJOIN(""; "", TRUE, FILTER(CID!B1472:B14794, REGEXMATCH(CID!D1472:D14794, TEXTJOIN(""|"", TRUE, SPLIT(A1472, "";"")))))"),"#N/A")</f>
        <v>#N/A</v>
      </c>
    </row>
    <row r="1473">
      <c r="A1473" s="12" t="str">
        <f>IFERROR(__xludf.DUMMYFUNCTION("TEXTJOIN("";"", TRUE, FILTER(CID!$B$2:$B$14794, CID!B1473=CID!$D$2:$D$14794))"),"S620;S621;S622;S623;S624;S625;S626;S627;S628")</f>
        <v>S620;S621;S622;S623;S624;S625;S626;S627;S628</v>
      </c>
      <c r="B1473" s="12" t="str">
        <f>IFERROR(__xludf.DUMMYFUNCTION("TEXTJOIN(""; "", TRUE, FILTER(CID!B1473:B14794, REGEXMATCH(CID!D1473:D14794, TEXTJOIN(""|"", TRUE, SPLIT(A1473, "";"")))))"),"#N/A")</f>
        <v>#N/A</v>
      </c>
    </row>
    <row r="1474">
      <c r="A1474" s="12" t="str">
        <f>IFERROR(__xludf.DUMMYFUNCTION("TEXTJOIN("";"", TRUE, FILTER(CID!$B$2:$B$14794, CID!B1474=CID!$D$2:$D$14794))"),"S630;S631;S632;S633;S634;S635;S636;S637")</f>
        <v>S630;S631;S632;S633;S634;S635;S636;S637</v>
      </c>
      <c r="B1474" s="12" t="str">
        <f>IFERROR(__xludf.DUMMYFUNCTION("TEXTJOIN(""; "", TRUE, FILTER(CID!B1474:B14794, REGEXMATCH(CID!D1474:D14794, TEXTJOIN(""|"", TRUE, SPLIT(A1474, "";"")))))"),"#N/A")</f>
        <v>#N/A</v>
      </c>
    </row>
    <row r="1475">
      <c r="A1475" s="12" t="str">
        <f>IFERROR(__xludf.DUMMYFUNCTION("TEXTJOIN("";"", TRUE, FILTER(CID!$B$2:$B$14794, CID!B1475=CID!$D$2:$D$14794))"),"S640;S641;S642;S643;S644;S647;S648;S649")</f>
        <v>S640;S641;S642;S643;S644;S647;S648;S649</v>
      </c>
      <c r="B1475" s="12" t="str">
        <f>IFERROR(__xludf.DUMMYFUNCTION("TEXTJOIN(""; "", TRUE, FILTER(CID!B1475:B14794, REGEXMATCH(CID!D1475:D14794, TEXTJOIN(""|"", TRUE, SPLIT(A1475, "";"")))))"),"#N/A")</f>
        <v>#N/A</v>
      </c>
    </row>
    <row r="1476">
      <c r="A1476" s="12" t="str">
        <f>IFERROR(__xludf.DUMMYFUNCTION("TEXTJOIN("";"", TRUE, FILTER(CID!$B$2:$B$14794, CID!B1476=CID!$D$2:$D$14794))"),"S650;S651;S652;S653;S654;S655;S657;S658;S659")</f>
        <v>S650;S651;S652;S653;S654;S655;S657;S658;S659</v>
      </c>
      <c r="B1476" s="12" t="str">
        <f>IFERROR(__xludf.DUMMYFUNCTION("TEXTJOIN(""; "", TRUE, FILTER(CID!B1476:B14794, REGEXMATCH(CID!D1476:D14794, TEXTJOIN(""|"", TRUE, SPLIT(A1476, "";"")))))"),"#N/A")</f>
        <v>#N/A</v>
      </c>
    </row>
    <row r="1477">
      <c r="A1477" s="12" t="str">
        <f>IFERROR(__xludf.DUMMYFUNCTION("TEXTJOIN("";"", TRUE, FILTER(CID!$B$2:$B$14794, CID!B1477=CID!$D$2:$D$14794))"),"S660;S661;S662;S663;S664;S665;S666;S667;S668;S669")</f>
        <v>S660;S661;S662;S663;S664;S665;S666;S667;S668;S669</v>
      </c>
      <c r="B1477" s="12" t="str">
        <f>IFERROR(__xludf.DUMMYFUNCTION("TEXTJOIN(""; "", TRUE, FILTER(CID!B1477:B14794, REGEXMATCH(CID!D1477:D14794, TEXTJOIN(""|"", TRUE, SPLIT(A1477, "";"")))))"),"#N/A")</f>
        <v>#N/A</v>
      </c>
    </row>
    <row r="1478">
      <c r="A1478" s="12" t="str">
        <f>IFERROR(__xludf.DUMMYFUNCTION("TEXTJOIN("";"", TRUE, FILTER(CID!$B$2:$B$14794, CID!B1478=CID!$D$2:$D$14794))"),"S670;S678")</f>
        <v>S670;S678</v>
      </c>
      <c r="B1478" s="12" t="str">
        <f>IFERROR(__xludf.DUMMYFUNCTION("TEXTJOIN(""; "", TRUE, FILTER(CID!B1478:B14794, REGEXMATCH(CID!D1478:D14794, TEXTJOIN(""|"", TRUE, SPLIT(A1478, "";"")))))"),"#N/A")</f>
        <v>#N/A</v>
      </c>
    </row>
    <row r="1479">
      <c r="A1479" s="12" t="str">
        <f>IFERROR(__xludf.DUMMYFUNCTION("TEXTJOIN("";"", TRUE, FILTER(CID!$B$2:$B$14794, CID!B1479=CID!$D$2:$D$14794))"),"S680;S681;S682;S683;S684;S688;S689")</f>
        <v>S680;S681;S682;S683;S684;S688;S689</v>
      </c>
      <c r="B1479" s="12" t="str">
        <f>IFERROR(__xludf.DUMMYFUNCTION("TEXTJOIN(""; "", TRUE, FILTER(CID!B1479:B14794, REGEXMATCH(CID!D1479:D14794, TEXTJOIN(""|"", TRUE, SPLIT(A1479, "";"")))))"),"#N/A")</f>
        <v>#N/A</v>
      </c>
    </row>
    <row r="1480">
      <c r="A1480" s="12" t="str">
        <f>IFERROR(__xludf.DUMMYFUNCTION("TEXTJOIN("";"", TRUE, FILTER(CID!$B$2:$B$14794, CID!B1480=CID!$D$2:$D$14794))"),"S697;S698;S699")</f>
        <v>S697;S698;S699</v>
      </c>
      <c r="B1480" s="12" t="str">
        <f>IFERROR(__xludf.DUMMYFUNCTION("TEXTJOIN(""; "", TRUE, FILTER(CID!B1480:B14794, REGEXMATCH(CID!D1480:D14794, TEXTJOIN(""|"", TRUE, SPLIT(A1480, "";"")))))"),"#N/A")</f>
        <v>#N/A</v>
      </c>
    </row>
    <row r="1481">
      <c r="A1481" s="12" t="str">
        <f>IFERROR(__xludf.DUMMYFUNCTION("TEXTJOIN("";"", TRUE, FILTER(CID!$B$2:$B$14794, CID!B1481=CID!$D$2:$D$14794))"),"S700;S701;S707;S708;S709")</f>
        <v>S700;S701;S707;S708;S709</v>
      </c>
      <c r="B1481" s="12" t="str">
        <f>IFERROR(__xludf.DUMMYFUNCTION("TEXTJOIN(""; "", TRUE, FILTER(CID!B1481:B14794, REGEXMATCH(CID!D1481:D14794, TEXTJOIN(""|"", TRUE, SPLIT(A1481, "";"")))))"),"#N/A")</f>
        <v>#N/A</v>
      </c>
    </row>
    <row r="1482">
      <c r="A1482" s="12" t="str">
        <f>IFERROR(__xludf.DUMMYFUNCTION("TEXTJOIN("";"", TRUE, FILTER(CID!$B$2:$B$14794, CID!B1482=CID!$D$2:$D$14794))"),"S710;S711;S717;S718")</f>
        <v>S710;S711;S717;S718</v>
      </c>
      <c r="B1482" s="12" t="str">
        <f>IFERROR(__xludf.DUMMYFUNCTION("TEXTJOIN(""; "", TRUE, FILTER(CID!B1482:B14794, REGEXMATCH(CID!D1482:D14794, TEXTJOIN(""|"", TRUE, SPLIT(A1482, "";"")))))"),"#N/A")</f>
        <v>#N/A</v>
      </c>
    </row>
    <row r="1483">
      <c r="A1483" s="12" t="str">
        <f>IFERROR(__xludf.DUMMYFUNCTION("TEXTJOIN("";"", TRUE, FILTER(CID!$B$2:$B$14794, CID!B1483=CID!$D$2:$D$14794))"),"S720;S721;S722;S723;S724;S727;S728;S729")</f>
        <v>S720;S721;S722;S723;S724;S727;S728;S729</v>
      </c>
      <c r="B1483" s="12" t="str">
        <f>IFERROR(__xludf.DUMMYFUNCTION("TEXTJOIN(""; "", TRUE, FILTER(CID!B1483:B14794, REGEXMATCH(CID!D1483:D14794, TEXTJOIN(""|"", TRUE, SPLIT(A1483, "";"")))))"),"#N/A")</f>
        <v>#N/A</v>
      </c>
    </row>
    <row r="1484">
      <c r="A1484" s="12" t="str">
        <f>IFERROR(__xludf.DUMMYFUNCTION("TEXTJOIN("";"", TRUE, FILTER(CID!$B$2:$B$14794, CID!B1484=CID!$D$2:$D$14794))"),"S730;S731")</f>
        <v>S730;S731</v>
      </c>
      <c r="B1484" s="12" t="str">
        <f>IFERROR(__xludf.DUMMYFUNCTION("TEXTJOIN(""; "", TRUE, FILTER(CID!B1484:B14794, REGEXMATCH(CID!D1484:D14794, TEXTJOIN(""|"", TRUE, SPLIT(A1484, "";"")))))"),"#N/A")</f>
        <v>#N/A</v>
      </c>
    </row>
    <row r="1485">
      <c r="A1485" s="12" t="str">
        <f>IFERROR(__xludf.DUMMYFUNCTION("TEXTJOIN("";"", TRUE, FILTER(CID!$B$2:$B$14794, CID!B1485=CID!$D$2:$D$14794))"),"S740;S741;S742;S747;S748;S749")</f>
        <v>S740;S741;S742;S747;S748;S749</v>
      </c>
      <c r="B1485" s="12" t="str">
        <f>IFERROR(__xludf.DUMMYFUNCTION("TEXTJOIN(""; "", TRUE, FILTER(CID!B1485:B14794, REGEXMATCH(CID!D1485:D14794, TEXTJOIN(""|"", TRUE, SPLIT(A1485, "";"")))))"),"#N/A")</f>
        <v>#N/A</v>
      </c>
    </row>
    <row r="1486">
      <c r="A1486" s="12" t="str">
        <f>IFERROR(__xludf.DUMMYFUNCTION("TEXTJOIN("";"", TRUE, FILTER(CID!$B$2:$B$14794, CID!B1486=CID!$D$2:$D$14794))"),"S750;S751;S752;S757;S758;S759")</f>
        <v>S750;S751;S752;S757;S758;S759</v>
      </c>
      <c r="B1486" s="12" t="str">
        <f>IFERROR(__xludf.DUMMYFUNCTION("TEXTJOIN(""; "", TRUE, FILTER(CID!B1486:B14794, REGEXMATCH(CID!D1486:D14794, TEXTJOIN(""|"", TRUE, SPLIT(A1486, "";"")))))"),"#N/A")</f>
        <v>#N/A</v>
      </c>
    </row>
    <row r="1487">
      <c r="A1487" s="12" t="str">
        <f>IFERROR(__xludf.DUMMYFUNCTION("TEXTJOIN("";"", TRUE, FILTER(CID!$B$2:$B$14794, CID!B1487=CID!$D$2:$D$14794))"),"S760;S761;S762;S763;S764;S767")</f>
        <v>S760;S761;S762;S763;S764;S767</v>
      </c>
      <c r="B1487" s="12" t="str">
        <f>IFERROR(__xludf.DUMMYFUNCTION("TEXTJOIN(""; "", TRUE, FILTER(CID!B1487:B14794, REGEXMATCH(CID!D1487:D14794, TEXTJOIN(""|"", TRUE, SPLIT(A1487, "";"")))))"),"#N/A")</f>
        <v>#N/A</v>
      </c>
    </row>
    <row r="1488">
      <c r="A1488" s="12" t="str">
        <f>IFERROR(__xludf.DUMMYFUNCTION("TEXTJOIN("";"", TRUE, FILTER(CID!$B$2:$B$14794, CID!B1488=CID!$D$2:$D$14794))"),"S770;S771;S772")</f>
        <v>S770;S771;S772</v>
      </c>
      <c r="B1488" s="12" t="str">
        <f>IFERROR(__xludf.DUMMYFUNCTION("TEXTJOIN(""; "", TRUE, FILTER(CID!B1488:B14794, REGEXMATCH(CID!D1488:D14794, TEXTJOIN(""|"", TRUE, SPLIT(A1488, "";"")))))"),"#N/A")</f>
        <v>#N/A</v>
      </c>
    </row>
    <row r="1489">
      <c r="A1489" s="12" t="str">
        <f>IFERROR(__xludf.DUMMYFUNCTION("TEXTJOIN("";"", TRUE, FILTER(CID!$B$2:$B$14794, CID!B1489=CID!$D$2:$D$14794))"),"S780;S781;S789")</f>
        <v>S780;S781;S789</v>
      </c>
      <c r="B1489" s="12" t="str">
        <f>IFERROR(__xludf.DUMMYFUNCTION("TEXTJOIN(""; "", TRUE, FILTER(CID!B1489:B14794, REGEXMATCH(CID!D1489:D14794, TEXTJOIN(""|"", TRUE, SPLIT(A1489, "";"")))))"),"#N/A")</f>
        <v>#N/A</v>
      </c>
    </row>
    <row r="1490">
      <c r="A1490" s="12" t="str">
        <f>IFERROR(__xludf.DUMMYFUNCTION("TEXTJOIN("";"", TRUE, FILTER(CID!$B$2:$B$14794, CID!B1490=CID!$D$2:$D$14794))"),"S797;S798;S799")</f>
        <v>S797;S798;S799</v>
      </c>
      <c r="B1490" s="12" t="str">
        <f>IFERROR(__xludf.DUMMYFUNCTION("TEXTJOIN(""; "", TRUE, FILTER(CID!B1490:B14794, REGEXMATCH(CID!D1490:D14794, TEXTJOIN(""|"", TRUE, SPLIT(A1490, "";"")))))"),"#N/A")</f>
        <v>#N/A</v>
      </c>
    </row>
    <row r="1491">
      <c r="A1491" s="12" t="str">
        <f>IFERROR(__xludf.DUMMYFUNCTION("TEXTJOIN("";"", TRUE, FILTER(CID!$B$2:$B$14794, CID!B1491=CID!$D$2:$D$14794))"),"S800;S801;S807;S808;S809")</f>
        <v>S800;S801;S807;S808;S809</v>
      </c>
      <c r="B1491" s="12" t="str">
        <f>IFERROR(__xludf.DUMMYFUNCTION("TEXTJOIN(""; "", TRUE, FILTER(CID!B1491:B14794, REGEXMATCH(CID!D1491:D14794, TEXTJOIN(""|"", TRUE, SPLIT(A1491, "";"")))))"),"#N/A")</f>
        <v>#N/A</v>
      </c>
    </row>
    <row r="1492">
      <c r="A1492" s="12" t="str">
        <f>IFERROR(__xludf.DUMMYFUNCTION("TEXTJOIN("";"", TRUE, FILTER(CID!$B$2:$B$14794, CID!B1492=CID!$D$2:$D$14794))"),"S810;S817;S818;S819")</f>
        <v>S810;S817;S818;S819</v>
      </c>
      <c r="B1492" s="12" t="str">
        <f>IFERROR(__xludf.DUMMYFUNCTION("TEXTJOIN(""; "", TRUE, FILTER(CID!B1492:B14794, REGEXMATCH(CID!D1492:D14794, TEXTJOIN(""|"", TRUE, SPLIT(A1492, "";"")))))"),"#N/A")</f>
        <v>#N/A</v>
      </c>
    </row>
    <row r="1493">
      <c r="A1493" s="12" t="str">
        <f>IFERROR(__xludf.DUMMYFUNCTION("TEXTJOIN("";"", TRUE, FILTER(CID!$B$2:$B$14794, CID!B1493=CID!$D$2:$D$14794))"),"S820;S821;S822;S823;S824;S825;S826;S827;S828;S829")</f>
        <v>S820;S821;S822;S823;S824;S825;S826;S827;S828;S829</v>
      </c>
      <c r="B1493" s="12" t="str">
        <f>IFERROR(__xludf.DUMMYFUNCTION("TEXTJOIN(""; "", TRUE, FILTER(CID!B1493:B14794, REGEXMATCH(CID!D1493:D14794, TEXTJOIN(""|"", TRUE, SPLIT(A1493, "";"")))))"),"#N/A")</f>
        <v>#N/A</v>
      </c>
    </row>
    <row r="1494">
      <c r="A1494" s="12" t="str">
        <f>IFERROR(__xludf.DUMMYFUNCTION("TEXTJOIN("";"", TRUE, FILTER(CID!$B$2:$B$14794, CID!B1494=CID!$D$2:$D$14794))"),"S830;S831;S832;S833;S834;S835;S836;S837")</f>
        <v>S830;S831;S832;S833;S834;S835;S836;S837</v>
      </c>
      <c r="B1494" s="12" t="str">
        <f>IFERROR(__xludf.DUMMYFUNCTION("TEXTJOIN(""; "", TRUE, FILTER(CID!B1494:B14794, REGEXMATCH(CID!D1494:D14794, TEXTJOIN(""|"", TRUE, SPLIT(A1494, "";"")))))"),"#N/A")</f>
        <v>#N/A</v>
      </c>
    </row>
    <row r="1495">
      <c r="A1495" s="12" t="str">
        <f>IFERROR(__xludf.DUMMYFUNCTION("TEXTJOIN("";"", TRUE, FILTER(CID!$B$2:$B$14794, CID!B1495=CID!$D$2:$D$14794))"),"S840;S841;S842;S847;S848;S849")</f>
        <v>S840;S841;S842;S847;S848;S849</v>
      </c>
      <c r="B1495" s="12" t="str">
        <f>IFERROR(__xludf.DUMMYFUNCTION("TEXTJOIN(""; "", TRUE, FILTER(CID!B1495:B14794, REGEXMATCH(CID!D1495:D14794, TEXTJOIN(""|"", TRUE, SPLIT(A1495, "";"")))))"),"#N/A")</f>
        <v>#N/A</v>
      </c>
    </row>
    <row r="1496">
      <c r="A1496" s="12" t="str">
        <f>IFERROR(__xludf.DUMMYFUNCTION("TEXTJOIN("";"", TRUE, FILTER(CID!$B$2:$B$14794, CID!B1496=CID!$D$2:$D$14794))"),"S850;S851;S852;S853;S854;S855;S857;S858;S859")</f>
        <v>S850;S851;S852;S853;S854;S855;S857;S858;S859</v>
      </c>
      <c r="B1496" s="12" t="str">
        <f>IFERROR(__xludf.DUMMYFUNCTION("TEXTJOIN(""; "", TRUE, FILTER(CID!B1496:B14794, REGEXMATCH(CID!D1496:D14794, TEXTJOIN(""|"", TRUE, SPLIT(A1496, "";"")))))"),"#N/A")</f>
        <v>#N/A</v>
      </c>
    </row>
    <row r="1497">
      <c r="A1497" s="12" t="str">
        <f>IFERROR(__xludf.DUMMYFUNCTION("TEXTJOIN("";"", TRUE, FILTER(CID!$B$2:$B$14794, CID!B1497=CID!$D$2:$D$14794))"),"S860;S861;S862;S863;S867;S868;S869")</f>
        <v>S860;S861;S862;S863;S867;S868;S869</v>
      </c>
      <c r="B1497" s="12" t="str">
        <f>IFERROR(__xludf.DUMMYFUNCTION("TEXTJOIN(""; "", TRUE, FILTER(CID!B1497:B14794, REGEXMATCH(CID!D1497:D14794, TEXTJOIN(""|"", TRUE, SPLIT(A1497, "";"")))))"),"#N/A")</f>
        <v>#N/A</v>
      </c>
    </row>
    <row r="1498">
      <c r="A1498" s="12" t="str">
        <f>IFERROR(__xludf.DUMMYFUNCTION("TEXTJOIN("";"", TRUE, FILTER(CID!$B$2:$B$14794, CID!B1498=CID!$D$2:$D$14794))"),"S870;S878")</f>
        <v>S870;S878</v>
      </c>
      <c r="B1498" s="12" t="str">
        <f>IFERROR(__xludf.DUMMYFUNCTION("TEXTJOIN(""; "", TRUE, FILTER(CID!B1498:B14794, REGEXMATCH(CID!D1498:D14794, TEXTJOIN(""|"", TRUE, SPLIT(A1498, "";"")))))"),"#N/A")</f>
        <v>#N/A</v>
      </c>
    </row>
    <row r="1499">
      <c r="A1499" s="12" t="str">
        <f>IFERROR(__xludf.DUMMYFUNCTION("TEXTJOIN("";"", TRUE, FILTER(CID!$B$2:$B$14794, CID!B1499=CID!$D$2:$D$14794))"),"S880;S881;S889")</f>
        <v>S880;S881;S889</v>
      </c>
      <c r="B1499" s="12" t="str">
        <f>IFERROR(__xludf.DUMMYFUNCTION("TEXTJOIN(""; "", TRUE, FILTER(CID!B1499:B14794, REGEXMATCH(CID!D1499:D14794, TEXTJOIN(""|"", TRUE, SPLIT(A1499, "";"")))))"),"#N/A")</f>
        <v>#N/A</v>
      </c>
    </row>
    <row r="1500">
      <c r="A1500" s="12" t="str">
        <f>IFERROR(__xludf.DUMMYFUNCTION("TEXTJOIN("";"", TRUE, FILTER(CID!$B$2:$B$14794, CID!B1500=CID!$D$2:$D$14794))"),"S890;S898;S899")</f>
        <v>S890;S898;S899</v>
      </c>
      <c r="B1500" s="12" t="str">
        <f>IFERROR(__xludf.DUMMYFUNCTION("TEXTJOIN(""; "", TRUE, FILTER(CID!B1500:B14794, REGEXMATCH(CID!D1500:D14794, TEXTJOIN(""|"", TRUE, SPLIT(A1500, "";"")))))"),"#N/A")</f>
        <v>#N/A</v>
      </c>
    </row>
    <row r="1501">
      <c r="A1501" s="12" t="str">
        <f>IFERROR(__xludf.DUMMYFUNCTION("TEXTJOIN("";"", TRUE, FILTER(CID!$B$2:$B$14794, CID!B1501=CID!$D$2:$D$14794))"),"S900;S901;S902;S903;S907;S908;S909")</f>
        <v>S900;S901;S902;S903;S907;S908;S909</v>
      </c>
      <c r="B1501" s="12" t="str">
        <f>IFERROR(__xludf.DUMMYFUNCTION("TEXTJOIN(""; "", TRUE, FILTER(CID!B1501:B14794, REGEXMATCH(CID!D1501:D14794, TEXTJOIN(""|"", TRUE, SPLIT(A1501, "";"")))))"),"#N/A")</f>
        <v>#N/A</v>
      </c>
    </row>
    <row r="1502">
      <c r="A1502" s="12" t="str">
        <f>IFERROR(__xludf.DUMMYFUNCTION("TEXTJOIN("";"", TRUE, FILTER(CID!$B$2:$B$14794, CID!B1502=CID!$D$2:$D$14794))"),"S910;S911;S912;S913;S917")</f>
        <v>S910;S911;S912;S913;S917</v>
      </c>
      <c r="B1502" s="12" t="str">
        <f>IFERROR(__xludf.DUMMYFUNCTION("TEXTJOIN(""; "", TRUE, FILTER(CID!B1502:B14794, REGEXMATCH(CID!D1502:D14794, TEXTJOIN(""|"", TRUE, SPLIT(A1502, "";"")))))"),"#N/A")</f>
        <v>#N/A</v>
      </c>
    </row>
    <row r="1503">
      <c r="A1503" s="12" t="str">
        <f>IFERROR(__xludf.DUMMYFUNCTION("TEXTJOIN("";"", TRUE, FILTER(CID!$B$2:$B$14794, CID!B1503=CID!$D$2:$D$14794))"),"S920;S921;S922;S923;S924;S925;S927;S929")</f>
        <v>S920;S921;S922;S923;S924;S925;S927;S929</v>
      </c>
      <c r="B1503" s="12" t="str">
        <f>IFERROR(__xludf.DUMMYFUNCTION("TEXTJOIN(""; "", TRUE, FILTER(CID!B1503:B14794, REGEXMATCH(CID!D1503:D14794, TEXTJOIN(""|"", TRUE, SPLIT(A1503, "";"")))))"),"#N/A")</f>
        <v>#N/A</v>
      </c>
    </row>
    <row r="1504">
      <c r="A1504" s="12" t="str">
        <f>IFERROR(__xludf.DUMMYFUNCTION("TEXTJOIN("";"", TRUE, FILTER(CID!$B$2:$B$14794, CID!B1504=CID!$D$2:$D$14794))"),"S930;S931;S932;S933;S934;S935;S936")</f>
        <v>S930;S931;S932;S933;S934;S935;S936</v>
      </c>
      <c r="B1504" s="12" t="str">
        <f>IFERROR(__xludf.DUMMYFUNCTION("TEXTJOIN(""; "", TRUE, FILTER(CID!B1504:B14794, REGEXMATCH(CID!D1504:D14794, TEXTJOIN(""|"", TRUE, SPLIT(A1504, "";"")))))"),"#N/A")</f>
        <v>#N/A</v>
      </c>
    </row>
    <row r="1505">
      <c r="A1505" s="12" t="str">
        <f>IFERROR(__xludf.DUMMYFUNCTION("TEXTJOIN("";"", TRUE, FILTER(CID!$B$2:$B$14794, CID!B1505=CID!$D$2:$D$14794))"),"S940;S941;S942;S943;S947;S948;S949")</f>
        <v>S940;S941;S942;S943;S947;S948;S949</v>
      </c>
      <c r="B1505" s="12" t="str">
        <f>IFERROR(__xludf.DUMMYFUNCTION("TEXTJOIN(""; "", TRUE, FILTER(CID!B1505:B14794, REGEXMATCH(CID!D1505:D14794, TEXTJOIN(""|"", TRUE, SPLIT(A1505, "";"")))))"),"#N/A")</f>
        <v>#N/A</v>
      </c>
    </row>
    <row r="1506">
      <c r="A1506" s="12" t="str">
        <f>IFERROR(__xludf.DUMMYFUNCTION("TEXTJOIN("";"", TRUE, FILTER(CID!$B$2:$B$14794, CID!B1506=CID!$D$2:$D$14794))"),"S950;S951;S952;S957;S958;S959")</f>
        <v>S950;S951;S952;S957;S958;S959</v>
      </c>
      <c r="B1506" s="12" t="str">
        <f>IFERROR(__xludf.DUMMYFUNCTION("TEXTJOIN(""; "", TRUE, FILTER(CID!B1506:B14794, REGEXMATCH(CID!D1506:D14794, TEXTJOIN(""|"", TRUE, SPLIT(A1506, "";"")))))"),"#N/A")</f>
        <v>#N/A</v>
      </c>
    </row>
    <row r="1507">
      <c r="A1507" s="12" t="str">
        <f>IFERROR(__xludf.DUMMYFUNCTION("TEXTJOIN("";"", TRUE, FILTER(CID!$B$2:$B$14794, CID!B1507=CID!$D$2:$D$14794))"),"S960;S961;S962;S967;S968;S969")</f>
        <v>S960;S961;S962;S967;S968;S969</v>
      </c>
      <c r="B1507" s="12" t="str">
        <f>IFERROR(__xludf.DUMMYFUNCTION("TEXTJOIN(""; "", TRUE, FILTER(CID!B1507:B14794, REGEXMATCH(CID!D1507:D14794, TEXTJOIN(""|"", TRUE, SPLIT(A1507, "";"")))))"),"#N/A")</f>
        <v>#N/A</v>
      </c>
    </row>
    <row r="1508">
      <c r="A1508" s="12" t="str">
        <f>IFERROR(__xludf.DUMMYFUNCTION("TEXTJOIN("";"", TRUE, FILTER(CID!$B$2:$B$14794, CID!B1508=CID!$D$2:$D$14794))"),"S970;S971;S978")</f>
        <v>S970;S971;S978</v>
      </c>
      <c r="B1508" s="12" t="str">
        <f>IFERROR(__xludf.DUMMYFUNCTION("TEXTJOIN(""; "", TRUE, FILTER(CID!B1508:B14794, REGEXMATCH(CID!D1508:D14794, TEXTJOIN(""|"", TRUE, SPLIT(A1508, "";"")))))"),"#N/A")</f>
        <v>#N/A</v>
      </c>
    </row>
    <row r="1509">
      <c r="A1509" s="12" t="str">
        <f>IFERROR(__xludf.DUMMYFUNCTION("TEXTJOIN("";"", TRUE, FILTER(CID!$B$2:$B$14794, CID!B1509=CID!$D$2:$D$14794))"),"S980;S981;S982;S983;S984")</f>
        <v>S980;S981;S982;S983;S984</v>
      </c>
      <c r="B1509" s="12" t="str">
        <f>IFERROR(__xludf.DUMMYFUNCTION("TEXTJOIN(""; "", TRUE, FILTER(CID!B1509:B14794, REGEXMATCH(CID!D1509:D14794, TEXTJOIN(""|"", TRUE, SPLIT(A1509, "";"")))))"),"#N/A")</f>
        <v>#N/A</v>
      </c>
    </row>
    <row r="1510">
      <c r="A1510" s="12" t="str">
        <f>IFERROR(__xludf.DUMMYFUNCTION("TEXTJOIN("";"", TRUE, FILTER(CID!$B$2:$B$14794, CID!B1510=CID!$D$2:$D$14794))"),"S997;S998;S999")</f>
        <v>S997;S998;S999</v>
      </c>
      <c r="B1510" s="12" t="str">
        <f>IFERROR(__xludf.DUMMYFUNCTION("TEXTJOIN(""; "", TRUE, FILTER(CID!B1510:B14794, REGEXMATCH(CID!D1510:D14794, TEXTJOIN(""|"", TRUE, SPLIT(A1510, "";"")))))"),"#N/A")</f>
        <v>#N/A</v>
      </c>
    </row>
    <row r="1511">
      <c r="A1511" s="12" t="str">
        <f>IFERROR(__xludf.DUMMYFUNCTION("TEXTJOIN("";"", TRUE, FILTER(CID!$B$2:$B$14794, CID!B1511=CID!$D$2:$D$14794))"),"T000;T001;T002;T003;T006;T008;T009")</f>
        <v>T000;T001;T002;T003;T006;T008;T009</v>
      </c>
      <c r="B1511" s="12" t="str">
        <f>IFERROR(__xludf.DUMMYFUNCTION("TEXTJOIN(""; "", TRUE, FILTER(CID!B1511:B14794, REGEXMATCH(CID!D1511:D14794, TEXTJOIN(""|"", TRUE, SPLIT(A1511, "";"")))))"),"#N/A")</f>
        <v>#N/A</v>
      </c>
    </row>
    <row r="1512">
      <c r="A1512" s="12" t="str">
        <f>IFERROR(__xludf.DUMMYFUNCTION("TEXTJOIN("";"", TRUE, FILTER(CID!$B$2:$B$14794, CID!B1512=CID!$D$2:$D$14794))"),"T010;T011;T012;T013;T016;T018;T019")</f>
        <v>T010;T011;T012;T013;T016;T018;T019</v>
      </c>
      <c r="B1512" s="12" t="str">
        <f>IFERROR(__xludf.DUMMYFUNCTION("TEXTJOIN(""; "", TRUE, FILTER(CID!B1512:B14794, REGEXMATCH(CID!D1512:D14794, TEXTJOIN(""|"", TRUE, SPLIT(A1512, "";"")))))"),"#N/A")</f>
        <v>#N/A</v>
      </c>
    </row>
    <row r="1513">
      <c r="A1513" s="12" t="str">
        <f>IFERROR(__xludf.DUMMYFUNCTION("TEXTJOIN("";"", TRUE, FILTER(CID!$B$2:$B$14794, CID!B1513=CID!$D$2:$D$14794))"),"T020;T021;T022;T023;T024;T025;T026;T027;T028;T029")</f>
        <v>T020;T021;T022;T023;T024;T025;T026;T027;T028;T029</v>
      </c>
      <c r="B1513" s="12" t="str">
        <f>IFERROR(__xludf.DUMMYFUNCTION("TEXTJOIN(""; "", TRUE, FILTER(CID!B1513:B14794, REGEXMATCH(CID!D1513:D14794, TEXTJOIN(""|"", TRUE, SPLIT(A1513, "";"")))))"),"#N/A")</f>
        <v>#N/A</v>
      </c>
    </row>
    <row r="1514">
      <c r="A1514" s="12" t="str">
        <f>IFERROR(__xludf.DUMMYFUNCTION("TEXTJOIN("";"", TRUE, FILTER(CID!$B$2:$B$14794, CID!B1514=CID!$D$2:$D$14794))"),"T030;T031;T032;T033;T034;T038;T039")</f>
        <v>T030;T031;T032;T033;T034;T038;T039</v>
      </c>
      <c r="B1514" s="12" t="str">
        <f>IFERROR(__xludf.DUMMYFUNCTION("TEXTJOIN(""; "", TRUE, FILTER(CID!B1514:B14794, REGEXMATCH(CID!D1514:D14794, TEXTJOIN(""|"", TRUE, SPLIT(A1514, "";"")))))"),"#N/A")</f>
        <v>#N/A</v>
      </c>
    </row>
    <row r="1515">
      <c r="A1515" s="12" t="str">
        <f>IFERROR(__xludf.DUMMYFUNCTION("TEXTJOIN("";"", TRUE, FILTER(CID!$B$2:$B$14794, CID!B1515=CID!$D$2:$D$14794))"),"T040;T041;T042;T043;T044;T047;T048;T049")</f>
        <v>T040;T041;T042;T043;T044;T047;T048;T049</v>
      </c>
      <c r="B1515" s="12" t="str">
        <f>IFERROR(__xludf.DUMMYFUNCTION("TEXTJOIN(""; "", TRUE, FILTER(CID!B1515:B14794, REGEXMATCH(CID!D1515:D14794, TEXTJOIN(""|"", TRUE, SPLIT(A1515, "";"")))))"),"#N/A")</f>
        <v>#N/A</v>
      </c>
    </row>
    <row r="1516">
      <c r="A1516" s="12" t="str">
        <f>IFERROR(__xludf.DUMMYFUNCTION("TEXTJOIN("";"", TRUE, FILTER(CID!$B$2:$B$14794, CID!B1516=CID!$D$2:$D$14794))"),"T050;T051;T052;T053;T054;T055;T056;T058;T059")</f>
        <v>T050;T051;T052;T053;T054;T055;T056;T058;T059</v>
      </c>
      <c r="B1516" s="12" t="str">
        <f>IFERROR(__xludf.DUMMYFUNCTION("TEXTJOIN(""; "", TRUE, FILTER(CID!B1516:B14794, REGEXMATCH(CID!D1516:D14794, TEXTJOIN(""|"", TRUE, SPLIT(A1516, "";"")))))"),"#N/A")</f>
        <v>#N/A</v>
      </c>
    </row>
    <row r="1517">
      <c r="A1517" s="12" t="str">
        <f>IFERROR(__xludf.DUMMYFUNCTION("TEXTJOIN("";"", TRUE, FILTER(CID!$B$2:$B$14794, CID!B1517=CID!$D$2:$D$14794))"),"T060;T061;T062;T063;T064;T065;T068")</f>
        <v>T060;T061;T062;T063;T064;T065;T068</v>
      </c>
      <c r="B1517" s="12" t="str">
        <f>IFERROR(__xludf.DUMMYFUNCTION("TEXTJOIN(""; "", TRUE, FILTER(CID!B1517:B14794, REGEXMATCH(CID!D1517:D14794, TEXTJOIN(""|"", TRUE, SPLIT(A1517, "";"")))))"),"#N/A")</f>
        <v>#N/A</v>
      </c>
    </row>
    <row r="1518">
      <c r="A1518" s="12" t="str">
        <f>IFERROR(__xludf.DUMMYFUNCTION("TEXTJOIN("";"", TRUE, FILTER(CID!$B$2:$B$14794, CID!B1518=CID!$D$2:$D$14794))"),"T07X")</f>
        <v>T07X</v>
      </c>
      <c r="B1518" s="12" t="str">
        <f>IFERROR(__xludf.DUMMYFUNCTION("TEXTJOIN(""; "", TRUE, FILTER(CID!B1518:B14794, REGEXMATCH(CID!D1518:D14794, TEXTJOIN(""|"", TRUE, SPLIT(A1518, "";"")))))"),"#N/A")</f>
        <v>#N/A</v>
      </c>
    </row>
    <row r="1519">
      <c r="A1519" s="12" t="str">
        <f>IFERROR(__xludf.DUMMYFUNCTION("TEXTJOIN("";"", TRUE, FILTER(CID!$B$2:$B$14794, CID!B1519=CID!$D$2:$D$14794))"),"T08X")</f>
        <v>T08X</v>
      </c>
      <c r="B1519" s="12" t="str">
        <f>IFERROR(__xludf.DUMMYFUNCTION("TEXTJOIN(""; "", TRUE, FILTER(CID!B1519:B14794, REGEXMATCH(CID!D1519:D14794, TEXTJOIN(""|"", TRUE, SPLIT(A1519, "";"")))))"),"#N/A")</f>
        <v>#N/A</v>
      </c>
    </row>
    <row r="1520">
      <c r="A1520" s="12" t="str">
        <f>IFERROR(__xludf.DUMMYFUNCTION("TEXTJOIN("";"", TRUE, FILTER(CID!$B$2:$B$14794, CID!B1520=CID!$D$2:$D$14794))"),"T090;T091;T092;T093;T094;T095;T096;T098;T099")</f>
        <v>T090;T091;T092;T093;T094;T095;T096;T098;T099</v>
      </c>
      <c r="B1520" s="12" t="str">
        <f>IFERROR(__xludf.DUMMYFUNCTION("TEXTJOIN(""; "", TRUE, FILTER(CID!B1520:B14794, REGEXMATCH(CID!D1520:D14794, TEXTJOIN(""|"", TRUE, SPLIT(A1520, "";"")))))"),"#N/A")</f>
        <v>#N/A</v>
      </c>
    </row>
    <row r="1521">
      <c r="A1521" s="12" t="str">
        <f>IFERROR(__xludf.DUMMYFUNCTION("TEXTJOIN("";"", TRUE, FILTER(CID!$B$2:$B$14794, CID!B1521=CID!$D$2:$D$14794))"),"T10X")</f>
        <v>T10X</v>
      </c>
      <c r="B1521" s="12" t="str">
        <f>IFERROR(__xludf.DUMMYFUNCTION("TEXTJOIN(""; "", TRUE, FILTER(CID!B1521:B14794, REGEXMATCH(CID!D1521:D14794, TEXTJOIN(""|"", TRUE, SPLIT(A1521, "";"")))))"),"#N/A")</f>
        <v>#N/A</v>
      </c>
    </row>
    <row r="1522">
      <c r="A1522" s="12" t="str">
        <f>IFERROR(__xludf.DUMMYFUNCTION("TEXTJOIN("";"", TRUE, FILTER(CID!$B$2:$B$14794, CID!B1522=CID!$D$2:$D$14794))"),"T110;T111;T112;T113;T114;T115;T116;T118;T119")</f>
        <v>T110;T111;T112;T113;T114;T115;T116;T118;T119</v>
      </c>
      <c r="B1522" s="12" t="str">
        <f>IFERROR(__xludf.DUMMYFUNCTION("TEXTJOIN(""; "", TRUE, FILTER(CID!B1522:B14794, REGEXMATCH(CID!D1522:D14794, TEXTJOIN(""|"", TRUE, SPLIT(A1522, "";"")))))"),"#N/A")</f>
        <v>#N/A</v>
      </c>
    </row>
    <row r="1523">
      <c r="A1523" s="12" t="str">
        <f>IFERROR(__xludf.DUMMYFUNCTION("TEXTJOIN("";"", TRUE, FILTER(CID!$B$2:$B$14794, CID!B1523=CID!$D$2:$D$14794))"),"T12X")</f>
        <v>T12X</v>
      </c>
      <c r="B1523" s="12" t="str">
        <f>IFERROR(__xludf.DUMMYFUNCTION("TEXTJOIN(""; "", TRUE, FILTER(CID!B1523:B14794, REGEXMATCH(CID!D1523:D14794, TEXTJOIN(""|"", TRUE, SPLIT(A1523, "";"")))))"),"#N/A")</f>
        <v>#N/A</v>
      </c>
    </row>
    <row r="1524">
      <c r="A1524" s="12" t="str">
        <f>IFERROR(__xludf.DUMMYFUNCTION("TEXTJOIN("";"", TRUE, FILTER(CID!$B$2:$B$14794, CID!B1524=CID!$D$2:$D$14794))"),"T130;T131;T132;T133;T134;T135;T136;T138;T139")</f>
        <v>T130;T131;T132;T133;T134;T135;T136;T138;T139</v>
      </c>
      <c r="B1524" s="12" t="str">
        <f>IFERROR(__xludf.DUMMYFUNCTION("TEXTJOIN(""; "", TRUE, FILTER(CID!B1524:B14794, REGEXMATCH(CID!D1524:D14794, TEXTJOIN(""|"", TRUE, SPLIT(A1524, "";"")))))"),"#N/A")</f>
        <v>#N/A</v>
      </c>
    </row>
    <row r="1525">
      <c r="A1525" s="12" t="str">
        <f>IFERROR(__xludf.DUMMYFUNCTION("TEXTJOIN("";"", TRUE, FILTER(CID!$B$2:$B$14794, CID!B1525=CID!$D$2:$D$14794))"),"T140;T141;T142;T143;T144;T145;T146;T147;T148;T149")</f>
        <v>T140;T141;T142;T143;T144;T145;T146;T147;T148;T149</v>
      </c>
      <c r="B1525" s="12" t="str">
        <f>IFERROR(__xludf.DUMMYFUNCTION("TEXTJOIN(""; "", TRUE, FILTER(CID!B1525:B14794, REGEXMATCH(CID!D1525:D14794, TEXTJOIN(""|"", TRUE, SPLIT(A1525, "";"")))))"),"#N/A")</f>
        <v>#N/A</v>
      </c>
    </row>
    <row r="1526">
      <c r="A1526" s="12" t="str">
        <f>IFERROR(__xludf.DUMMYFUNCTION("TEXTJOIN("";"", TRUE, FILTER(CID!$B$2:$B$14794, CID!B1526=CID!$D$2:$D$14794))"),"T150;T151;T158;T159")</f>
        <v>T150;T151;T158;T159</v>
      </c>
      <c r="B1526" s="12" t="str">
        <f>IFERROR(__xludf.DUMMYFUNCTION("TEXTJOIN(""; "", TRUE, FILTER(CID!B1526:B14794, REGEXMATCH(CID!D1526:D14794, TEXTJOIN(""|"", TRUE, SPLIT(A1526, "";"")))))"),"#N/A")</f>
        <v>#N/A</v>
      </c>
    </row>
    <row r="1527">
      <c r="A1527" s="12" t="str">
        <f>IFERROR(__xludf.DUMMYFUNCTION("TEXTJOIN("";"", TRUE, FILTER(CID!$B$2:$B$14794, CID!B1527=CID!$D$2:$D$14794))"),"T16X")</f>
        <v>T16X</v>
      </c>
      <c r="B1527" s="12" t="str">
        <f>IFERROR(__xludf.DUMMYFUNCTION("TEXTJOIN(""; "", TRUE, FILTER(CID!B1527:B14794, REGEXMATCH(CID!D1527:D14794, TEXTJOIN(""|"", TRUE, SPLIT(A1527, "";"")))))"),"#N/A")</f>
        <v>#N/A</v>
      </c>
    </row>
    <row r="1528">
      <c r="A1528" s="12" t="str">
        <f>IFERROR(__xludf.DUMMYFUNCTION("TEXTJOIN("";"", TRUE, FILTER(CID!$B$2:$B$14794, CID!B1528=CID!$D$2:$D$14794))"),"T170;T171;T172;T173;T174;T175;T178;T179")</f>
        <v>T170;T171;T172;T173;T174;T175;T178;T179</v>
      </c>
      <c r="B1528" s="12" t="str">
        <f>IFERROR(__xludf.DUMMYFUNCTION("TEXTJOIN(""; "", TRUE, FILTER(CID!B1528:B14794, REGEXMATCH(CID!D1528:D14794, TEXTJOIN(""|"", TRUE, SPLIT(A1528, "";"")))))"),"#N/A")</f>
        <v>#N/A</v>
      </c>
    </row>
    <row r="1529">
      <c r="A1529" s="12" t="str">
        <f>IFERROR(__xludf.DUMMYFUNCTION("TEXTJOIN("";"", TRUE, FILTER(CID!$B$2:$B$14794, CID!B1529=CID!$D$2:$D$14794))"),"T180;T181;T182;T183;T184;T185;T188;T189")</f>
        <v>T180;T181;T182;T183;T184;T185;T188;T189</v>
      </c>
      <c r="B1529" s="12" t="str">
        <f>IFERROR(__xludf.DUMMYFUNCTION("TEXTJOIN(""; "", TRUE, FILTER(CID!B1529:B14794, REGEXMATCH(CID!D1529:D14794, TEXTJOIN(""|"", TRUE, SPLIT(A1529, "";"")))))"),"#N/A")</f>
        <v>#N/A</v>
      </c>
    </row>
    <row r="1530">
      <c r="A1530" s="12" t="str">
        <f>IFERROR(__xludf.DUMMYFUNCTION("TEXTJOIN("";"", TRUE, FILTER(CID!$B$2:$B$14794, CID!B1530=CID!$D$2:$D$14794))"),"T190;T191;T192;T193;T198;T199")</f>
        <v>T190;T191;T192;T193;T198;T199</v>
      </c>
      <c r="B1530" s="12" t="str">
        <f>IFERROR(__xludf.DUMMYFUNCTION("TEXTJOIN(""; "", TRUE, FILTER(CID!B1530:B14794, REGEXMATCH(CID!D1530:D14794, TEXTJOIN(""|"", TRUE, SPLIT(A1530, "";"")))))"),"#N/A")</f>
        <v>#N/A</v>
      </c>
    </row>
    <row r="1531">
      <c r="A1531" s="12" t="str">
        <f>IFERROR(__xludf.DUMMYFUNCTION("TEXTJOIN("";"", TRUE, FILTER(CID!$B$2:$B$14794, CID!B1531=CID!$D$2:$D$14794))"),"T200;T201;T202;T203;T204;T205;T206;T207")</f>
        <v>T200;T201;T202;T203;T204;T205;T206;T207</v>
      </c>
      <c r="B1531" s="12" t="str">
        <f>IFERROR(__xludf.DUMMYFUNCTION("TEXTJOIN(""; "", TRUE, FILTER(CID!B1531:B14794, REGEXMATCH(CID!D1531:D14794, TEXTJOIN(""|"", TRUE, SPLIT(A1531, "";"")))))"),"#N/A")</f>
        <v>#N/A</v>
      </c>
    </row>
    <row r="1532">
      <c r="A1532" s="12" t="str">
        <f>IFERROR(__xludf.DUMMYFUNCTION("TEXTJOIN("";"", TRUE, FILTER(CID!$B$2:$B$14794, CID!B1532=CID!$D$2:$D$14794))"),"T210;T211;T212;T213;T214;T215;T216;T217")</f>
        <v>T210;T211;T212;T213;T214;T215;T216;T217</v>
      </c>
      <c r="B1532" s="12" t="str">
        <f>IFERROR(__xludf.DUMMYFUNCTION("TEXTJOIN(""; "", TRUE, FILTER(CID!B1532:B14794, REGEXMATCH(CID!D1532:D14794, TEXTJOIN(""|"", TRUE, SPLIT(A1532, "";"")))))"),"#N/A")</f>
        <v>#N/A</v>
      </c>
    </row>
    <row r="1533">
      <c r="A1533" s="12" t="str">
        <f>IFERROR(__xludf.DUMMYFUNCTION("TEXTJOIN("";"", TRUE, FILTER(CID!$B$2:$B$14794, CID!B1533=CID!$D$2:$D$14794))"),"T220;T221;T222;T223;T224;T225;T226;T227")</f>
        <v>T220;T221;T222;T223;T224;T225;T226;T227</v>
      </c>
      <c r="B1533" s="12" t="str">
        <f>IFERROR(__xludf.DUMMYFUNCTION("TEXTJOIN(""; "", TRUE, FILTER(CID!B1533:B14794, REGEXMATCH(CID!D1533:D14794, TEXTJOIN(""|"", TRUE, SPLIT(A1533, "";"")))))"),"#N/A")</f>
        <v>#N/A</v>
      </c>
    </row>
    <row r="1534">
      <c r="A1534" s="12" t="str">
        <f>IFERROR(__xludf.DUMMYFUNCTION("TEXTJOIN("";"", TRUE, FILTER(CID!$B$2:$B$14794, CID!B1534=CID!$D$2:$D$14794))"),"T230;T231;T232;T233;T234;T235;T236;T237")</f>
        <v>T230;T231;T232;T233;T234;T235;T236;T237</v>
      </c>
      <c r="B1534" s="12" t="str">
        <f>IFERROR(__xludf.DUMMYFUNCTION("TEXTJOIN(""; "", TRUE, FILTER(CID!B1534:B14794, REGEXMATCH(CID!D1534:D14794, TEXTJOIN(""|"", TRUE, SPLIT(A1534, "";"")))))"),"#N/A")</f>
        <v>#N/A</v>
      </c>
    </row>
    <row r="1535">
      <c r="A1535" s="12" t="str">
        <f>IFERROR(__xludf.DUMMYFUNCTION("TEXTJOIN("";"", TRUE, FILTER(CID!$B$2:$B$14794, CID!B1535=CID!$D$2:$D$14794))"),"T240;T241;T242;T243;T244;T245;T246;T247")</f>
        <v>T240;T241;T242;T243;T244;T245;T246;T247</v>
      </c>
      <c r="B1535" s="12" t="str">
        <f>IFERROR(__xludf.DUMMYFUNCTION("TEXTJOIN(""; "", TRUE, FILTER(CID!B1535:B14794, REGEXMATCH(CID!D1535:D14794, TEXTJOIN(""|"", TRUE, SPLIT(A1535, "";"")))))"),"#N/A")</f>
        <v>#N/A</v>
      </c>
    </row>
    <row r="1536">
      <c r="A1536" s="12" t="str">
        <f>IFERROR(__xludf.DUMMYFUNCTION("TEXTJOIN("";"", TRUE, FILTER(CID!$B$2:$B$14794, CID!B1536=CID!$D$2:$D$14794))"),"T250;T251;T252;T253;T254;T255;T256;T257")</f>
        <v>T250;T251;T252;T253;T254;T255;T256;T257</v>
      </c>
      <c r="B1536" s="12" t="str">
        <f>IFERROR(__xludf.DUMMYFUNCTION("TEXTJOIN(""; "", TRUE, FILTER(CID!B1536:B14794, REGEXMATCH(CID!D1536:D14794, TEXTJOIN(""|"", TRUE, SPLIT(A1536, "";"")))))"),"#N/A")</f>
        <v>#N/A</v>
      </c>
    </row>
    <row r="1537">
      <c r="A1537" s="12" t="str">
        <f>IFERROR(__xludf.DUMMYFUNCTION("TEXTJOIN("";"", TRUE, FILTER(CID!$B$2:$B$14794, CID!B1537=CID!$D$2:$D$14794))"),"T260;T261;T262;T263;T264;T265;T266;T267;T268;T269")</f>
        <v>T260;T261;T262;T263;T264;T265;T266;T267;T268;T269</v>
      </c>
      <c r="B1537" s="12" t="str">
        <f>IFERROR(__xludf.DUMMYFUNCTION("TEXTJOIN(""; "", TRUE, FILTER(CID!B1537:B14794, REGEXMATCH(CID!D1537:D14794, TEXTJOIN(""|"", TRUE, SPLIT(A1537, "";"")))))"),"#N/A")</f>
        <v>#N/A</v>
      </c>
    </row>
    <row r="1538">
      <c r="A1538" s="12" t="str">
        <f>IFERROR(__xludf.DUMMYFUNCTION("TEXTJOIN("";"", TRUE, FILTER(CID!$B$2:$B$14794, CID!B1538=CID!$D$2:$D$14794))"),"T270;T271;T272;T273;T274;T275;T276;T277")</f>
        <v>T270;T271;T272;T273;T274;T275;T276;T277</v>
      </c>
      <c r="B1538" s="12" t="str">
        <f>IFERROR(__xludf.DUMMYFUNCTION("TEXTJOIN(""; "", TRUE, FILTER(CID!B1538:B14794, REGEXMATCH(CID!D1538:D14794, TEXTJOIN(""|"", TRUE, SPLIT(A1538, "";"")))))"),"#N/A")</f>
        <v>#N/A</v>
      </c>
    </row>
    <row r="1539">
      <c r="A1539" s="12" t="str">
        <f>IFERROR(__xludf.DUMMYFUNCTION("TEXTJOIN("";"", TRUE, FILTER(CID!$B$2:$B$14794, CID!B1539=CID!$D$2:$D$14794))"),"T280;T281;T282;T283;T284;T285;T286;T287;T288;T289")</f>
        <v>T280;T281;T282;T283;T284;T285;T286;T287;T288;T289</v>
      </c>
      <c r="B1539" s="12" t="str">
        <f>IFERROR(__xludf.DUMMYFUNCTION("TEXTJOIN(""; "", TRUE, FILTER(CID!B1539:B14794, REGEXMATCH(CID!D1539:D14794, TEXTJOIN(""|"", TRUE, SPLIT(A1539, "";"")))))"),"#N/A")</f>
        <v>#N/A</v>
      </c>
    </row>
    <row r="1540">
      <c r="A1540" s="12" t="str">
        <f>IFERROR(__xludf.DUMMYFUNCTION("TEXTJOIN("";"", TRUE, FILTER(CID!$B$2:$B$14794, CID!B1540=CID!$D$2:$D$14794))"),"T290;T291;T292;T293;T294;T295;T296;T297")</f>
        <v>T290;T291;T292;T293;T294;T295;T296;T297</v>
      </c>
      <c r="B1540" s="12" t="str">
        <f>IFERROR(__xludf.DUMMYFUNCTION("TEXTJOIN(""; "", TRUE, FILTER(CID!B1540:B14794, REGEXMATCH(CID!D1540:D14794, TEXTJOIN(""|"", TRUE, SPLIT(A1540, "";"")))))"),"#N/A")</f>
        <v>#N/A</v>
      </c>
    </row>
    <row r="1541">
      <c r="A1541" s="12" t="str">
        <f>IFERROR(__xludf.DUMMYFUNCTION("TEXTJOIN("";"", TRUE, FILTER(CID!$B$2:$B$14794, CID!B1541=CID!$D$2:$D$14794))"),"T300;T301;T302;T303;T304;T305;T306;T307")</f>
        <v>T300;T301;T302;T303;T304;T305;T306;T307</v>
      </c>
      <c r="B1541" s="12" t="str">
        <f>IFERROR(__xludf.DUMMYFUNCTION("TEXTJOIN(""; "", TRUE, FILTER(CID!B1541:B14794, REGEXMATCH(CID!D1541:D14794, TEXTJOIN(""|"", TRUE, SPLIT(A1541, "";"")))))"),"#N/A")</f>
        <v>#N/A</v>
      </c>
    </row>
    <row r="1542">
      <c r="A1542" s="12" t="str">
        <f>IFERROR(__xludf.DUMMYFUNCTION("TEXTJOIN("";"", TRUE, FILTER(CID!$B$2:$B$14794, CID!B1542=CID!$D$2:$D$14794))"),"T310;T311;T312;T313;T314;T315;T316;T317;T318;T319")</f>
        <v>T310;T311;T312;T313;T314;T315;T316;T317;T318;T319</v>
      </c>
      <c r="B1542" s="12" t="str">
        <f>IFERROR(__xludf.DUMMYFUNCTION("TEXTJOIN(""; "", TRUE, FILTER(CID!B1542:B14794, REGEXMATCH(CID!D1542:D14794, TEXTJOIN(""|"", TRUE, SPLIT(A1542, "";"")))))"),"#N/A")</f>
        <v>#N/A</v>
      </c>
    </row>
    <row r="1543">
      <c r="A1543" s="12" t="str">
        <f>IFERROR(__xludf.DUMMYFUNCTION("TEXTJOIN("";"", TRUE, FILTER(CID!$B$2:$B$14794, CID!B1543=CID!$D$2:$D$14794))"),"T320;T321;T322;T323;T324;T325;T326;T327;T328;T329")</f>
        <v>T320;T321;T322;T323;T324;T325;T326;T327;T328;T329</v>
      </c>
      <c r="B1543" s="12" t="str">
        <f>IFERROR(__xludf.DUMMYFUNCTION("TEXTJOIN(""; "", TRUE, FILTER(CID!B1543:B14794, REGEXMATCH(CID!D1543:D14794, TEXTJOIN(""|"", TRUE, SPLIT(A1543, "";"")))))"),"#N/A")</f>
        <v>#N/A</v>
      </c>
    </row>
    <row r="1544">
      <c r="A1544" s="12" t="str">
        <f>IFERROR(__xludf.DUMMYFUNCTION("TEXTJOIN("";"", TRUE, FILTER(CID!$B$2:$B$14794, CID!B1544=CID!$D$2:$D$14794))"),"T330;T331;T332;T333;T334;T335;T336;T337;T338;T339")</f>
        <v>T330;T331;T332;T333;T334;T335;T336;T337;T338;T339</v>
      </c>
      <c r="B1544" s="12" t="str">
        <f>IFERROR(__xludf.DUMMYFUNCTION("TEXTJOIN(""; "", TRUE, FILTER(CID!B1544:B14794, REGEXMATCH(CID!D1544:D14794, TEXTJOIN(""|"", TRUE, SPLIT(A1544, "";"")))))"),"#N/A")</f>
        <v>#N/A</v>
      </c>
    </row>
    <row r="1545">
      <c r="A1545" s="12" t="str">
        <f>IFERROR(__xludf.DUMMYFUNCTION("TEXTJOIN("";"", TRUE, FILTER(CID!$B$2:$B$14794, CID!B1545=CID!$D$2:$D$14794))"),"T340;T341;T342;T343;T344;T345;T346;T347;T348;T349")</f>
        <v>T340;T341;T342;T343;T344;T345;T346;T347;T348;T349</v>
      </c>
      <c r="B1545" s="12" t="str">
        <f>IFERROR(__xludf.DUMMYFUNCTION("TEXTJOIN(""; "", TRUE, FILTER(CID!B1545:B14794, REGEXMATCH(CID!D1545:D14794, TEXTJOIN(""|"", TRUE, SPLIT(A1545, "";"")))))"),"#N/A")</f>
        <v>#N/A</v>
      </c>
    </row>
    <row r="1546">
      <c r="A1546" s="12" t="str">
        <f>IFERROR(__xludf.DUMMYFUNCTION("TEXTJOIN("";"", TRUE, FILTER(CID!$B$2:$B$14794, CID!B1546=CID!$D$2:$D$14794))"),"T350;T351;T352;T353;T354;T355;T356;T357")</f>
        <v>T350;T351;T352;T353;T354;T355;T356;T357</v>
      </c>
      <c r="B1546" s="12" t="str">
        <f>IFERROR(__xludf.DUMMYFUNCTION("TEXTJOIN(""; "", TRUE, FILTER(CID!B1546:B14794, REGEXMATCH(CID!D1546:D14794, TEXTJOIN(""|"", TRUE, SPLIT(A1546, "";"")))))"),"#N/A")</f>
        <v>#N/A</v>
      </c>
    </row>
    <row r="1547">
      <c r="A1547" s="12" t="str">
        <f>IFERROR(__xludf.DUMMYFUNCTION("TEXTJOIN("";"", TRUE, FILTER(CID!$B$2:$B$14794, CID!B1547=CID!$D$2:$D$14794))"),"T360;T361;T362;T363;T364;T365;T366;T367;T368;T369")</f>
        <v>T360;T361;T362;T363;T364;T365;T366;T367;T368;T369</v>
      </c>
      <c r="B1547" s="12" t="str">
        <f>IFERROR(__xludf.DUMMYFUNCTION("TEXTJOIN(""; "", TRUE, FILTER(CID!B1547:B14794, REGEXMATCH(CID!D1547:D14794, TEXTJOIN(""|"", TRUE, SPLIT(A1547, "";"")))))"),"#N/A")</f>
        <v>#N/A</v>
      </c>
    </row>
    <row r="1548">
      <c r="A1548" s="12" t="str">
        <f>IFERROR(__xludf.DUMMYFUNCTION("TEXTJOIN("";"", TRUE, FILTER(CID!$B$2:$B$14794, CID!B1548=CID!$D$2:$D$14794))"),"T370;T371;T372;T373;T374;T375;T378;T379")</f>
        <v>T370;T371;T372;T373;T374;T375;T378;T379</v>
      </c>
      <c r="B1548" s="12" t="str">
        <f>IFERROR(__xludf.DUMMYFUNCTION("TEXTJOIN(""; "", TRUE, FILTER(CID!B1548:B14794, REGEXMATCH(CID!D1548:D14794, TEXTJOIN(""|"", TRUE, SPLIT(A1548, "";"")))))"),"#N/A")</f>
        <v>#N/A</v>
      </c>
    </row>
    <row r="1549">
      <c r="A1549" s="12" t="str">
        <f>IFERROR(__xludf.DUMMYFUNCTION("TEXTJOIN("";"", TRUE, FILTER(CID!$B$2:$B$14794, CID!B1549=CID!$D$2:$D$14794))"),"T380;T381;T382;T383;T384;T385;T386;T387;T388;T389")</f>
        <v>T380;T381;T382;T383;T384;T385;T386;T387;T388;T389</v>
      </c>
      <c r="B1549" s="12" t="str">
        <f>IFERROR(__xludf.DUMMYFUNCTION("TEXTJOIN(""; "", TRUE, FILTER(CID!B1549:B14794, REGEXMATCH(CID!D1549:D14794, TEXTJOIN(""|"", TRUE, SPLIT(A1549, "";"")))))"),"#N/A")</f>
        <v>#N/A</v>
      </c>
    </row>
    <row r="1550">
      <c r="A1550" s="12" t="str">
        <f>IFERROR(__xludf.DUMMYFUNCTION("TEXTJOIN("";"", TRUE, FILTER(CID!$B$2:$B$14794, CID!B1550=CID!$D$2:$D$14794))"),"T390;T391;T392;T393;T394;T398;T399")</f>
        <v>T390;T391;T392;T393;T394;T398;T399</v>
      </c>
      <c r="B1550" s="12" t="str">
        <f>IFERROR(__xludf.DUMMYFUNCTION("TEXTJOIN(""; "", TRUE, FILTER(CID!B1550:B14794, REGEXMATCH(CID!D1550:D14794, TEXTJOIN(""|"", TRUE, SPLIT(A1550, "";"")))))"),"#N/A")</f>
        <v>#N/A</v>
      </c>
    </row>
    <row r="1551">
      <c r="A1551" s="12" t="str">
        <f>IFERROR(__xludf.DUMMYFUNCTION("TEXTJOIN("";"", TRUE, FILTER(CID!$B$2:$B$14794, CID!B1551=CID!$D$2:$D$14794))"),"T400;T401;T402;T403;T404;T405;T406;T407;T408;T409")</f>
        <v>T400;T401;T402;T403;T404;T405;T406;T407;T408;T409</v>
      </c>
      <c r="B1551" s="12" t="str">
        <f>IFERROR(__xludf.DUMMYFUNCTION("TEXTJOIN(""; "", TRUE, FILTER(CID!B1551:B14794, REGEXMATCH(CID!D1551:D14794, TEXTJOIN(""|"", TRUE, SPLIT(A1551, "";"")))))"),"#N/A")</f>
        <v>#N/A</v>
      </c>
    </row>
    <row r="1552">
      <c r="A1552" s="12" t="str">
        <f>IFERROR(__xludf.DUMMYFUNCTION("TEXTJOIN("";"", TRUE, FILTER(CID!$B$2:$B$14794, CID!B1552=CID!$D$2:$D$14794))"),"T410;T411;T412;T413;T414;T415")</f>
        <v>T410;T411;T412;T413;T414;T415</v>
      </c>
      <c r="B1552" s="12" t="str">
        <f>IFERROR(__xludf.DUMMYFUNCTION("TEXTJOIN(""; "", TRUE, FILTER(CID!B1552:B14794, REGEXMATCH(CID!D1552:D14794, TEXTJOIN(""|"", TRUE, SPLIT(A1552, "";"")))))"),"#N/A")</f>
        <v>#N/A</v>
      </c>
    </row>
    <row r="1553">
      <c r="A1553" s="12" t="str">
        <f>IFERROR(__xludf.DUMMYFUNCTION("TEXTJOIN("";"", TRUE, FILTER(CID!$B$2:$B$14794, CID!B1553=CID!$D$2:$D$14794))"),"T420;T421;T422;T423;T424;T425;T426;T427;T428")</f>
        <v>T420;T421;T422;T423;T424;T425;T426;T427;T428</v>
      </c>
      <c r="B1553" s="12" t="str">
        <f>IFERROR(__xludf.DUMMYFUNCTION("TEXTJOIN(""; "", TRUE, FILTER(CID!B1553:B14794, REGEXMATCH(CID!D1553:D14794, TEXTJOIN(""|"", TRUE, SPLIT(A1553, "";"")))))"),"#N/A")</f>
        <v>#N/A</v>
      </c>
    </row>
    <row r="1554">
      <c r="A1554" s="12" t="str">
        <f>IFERROR(__xludf.DUMMYFUNCTION("TEXTJOIN("";"", TRUE, FILTER(CID!$B$2:$B$14794, CID!B1554=CID!$D$2:$D$14794))"),"T430;T431;T432;T433;T434;T435;T436;T438;T439")</f>
        <v>T430;T431;T432;T433;T434;T435;T436;T438;T439</v>
      </c>
      <c r="B1554" s="12" t="str">
        <f>IFERROR(__xludf.DUMMYFUNCTION("TEXTJOIN(""; "", TRUE, FILTER(CID!B1554:B14794, REGEXMATCH(CID!D1554:D14794, TEXTJOIN(""|"", TRUE, SPLIT(A1554, "";"")))))"),"#N/A")</f>
        <v>#N/A</v>
      </c>
    </row>
    <row r="1555">
      <c r="A1555" s="12" t="str">
        <f>IFERROR(__xludf.DUMMYFUNCTION("TEXTJOIN("";"", TRUE, FILTER(CID!$B$2:$B$14794, CID!B1555=CID!$D$2:$D$14794))"),"T440;T441;T442;T443;T444;T445;T446;T447;T448;T449")</f>
        <v>T440;T441;T442;T443;T444;T445;T446;T447;T448;T449</v>
      </c>
      <c r="B1555" s="12" t="str">
        <f>IFERROR(__xludf.DUMMYFUNCTION("TEXTJOIN(""; "", TRUE, FILTER(CID!B1555:B14794, REGEXMATCH(CID!D1555:D14794, TEXTJOIN(""|"", TRUE, SPLIT(A1555, "";"")))))"),"#N/A")</f>
        <v>#N/A</v>
      </c>
    </row>
    <row r="1556">
      <c r="A1556" s="12" t="str">
        <f>IFERROR(__xludf.DUMMYFUNCTION("TEXTJOIN("";"", TRUE, FILTER(CID!$B$2:$B$14794, CID!B1556=CID!$D$2:$D$14794))"),"T450;T451;T452;T453;T454;T455;T456;T457;T458;T459")</f>
        <v>T450;T451;T452;T453;T454;T455;T456;T457;T458;T459</v>
      </c>
      <c r="B1556" s="12" t="str">
        <f>IFERROR(__xludf.DUMMYFUNCTION("TEXTJOIN(""; "", TRUE, FILTER(CID!B1556:B14794, REGEXMATCH(CID!D1556:D14794, TEXTJOIN(""|"", TRUE, SPLIT(A1556, "";"")))))"),"#N/A")</f>
        <v>#N/A</v>
      </c>
    </row>
    <row r="1557">
      <c r="A1557" s="12" t="str">
        <f>IFERROR(__xludf.DUMMYFUNCTION("TEXTJOIN("";"", TRUE, FILTER(CID!$B$2:$B$14794, CID!B1557=CID!$D$2:$D$14794))"),"T460;T461;T462;T463;T464;T465;T466;T467;T468;T469")</f>
        <v>T460;T461;T462;T463;T464;T465;T466;T467;T468;T469</v>
      </c>
      <c r="B1557" s="12" t="str">
        <f>IFERROR(__xludf.DUMMYFUNCTION("TEXTJOIN(""; "", TRUE, FILTER(CID!B1557:B14794, REGEXMATCH(CID!D1557:D14794, TEXTJOIN(""|"", TRUE, SPLIT(A1557, "";"")))))"),"#N/A")</f>
        <v>#N/A</v>
      </c>
    </row>
    <row r="1558">
      <c r="A1558" s="12" t="str">
        <f>IFERROR(__xludf.DUMMYFUNCTION("TEXTJOIN("";"", TRUE, FILTER(CID!$B$2:$B$14794, CID!B1558=CID!$D$2:$D$14794))"),"T470;T471;T472;T473;T474;T475;T476;T477;T478;T479")</f>
        <v>T470;T471;T472;T473;T474;T475;T476;T477;T478;T479</v>
      </c>
      <c r="B1558" s="12" t="str">
        <f>IFERROR(__xludf.DUMMYFUNCTION("TEXTJOIN(""; "", TRUE, FILTER(CID!B1558:B14794, REGEXMATCH(CID!D1558:D14794, TEXTJOIN(""|"", TRUE, SPLIT(A1558, "";"")))))"),"#N/A")</f>
        <v>#N/A</v>
      </c>
    </row>
    <row r="1559">
      <c r="A1559" s="12" t="str">
        <f>IFERROR(__xludf.DUMMYFUNCTION("TEXTJOIN("";"", TRUE, FILTER(CID!$B$2:$B$14794, CID!B1559=CID!$D$2:$D$14794))"),"T480;T481;T482;T483;T484;T485;T486;T487")</f>
        <v>T480;T481;T482;T483;T484;T485;T486;T487</v>
      </c>
      <c r="B1559" s="12" t="str">
        <f>IFERROR(__xludf.DUMMYFUNCTION("TEXTJOIN(""; "", TRUE, FILTER(CID!B1559:B14794, REGEXMATCH(CID!D1559:D14794, TEXTJOIN(""|"", TRUE, SPLIT(A1559, "";"")))))"),"#N/A")</f>
        <v>#N/A</v>
      </c>
    </row>
    <row r="1560">
      <c r="A1560" s="12" t="str">
        <f>IFERROR(__xludf.DUMMYFUNCTION("TEXTJOIN("";"", TRUE, FILTER(CID!$B$2:$B$14794, CID!B1560=CID!$D$2:$D$14794))"),"T490;T491;T492;T493;T494;T495;T496;T497;T498;T499")</f>
        <v>T490;T491;T492;T493;T494;T495;T496;T497;T498;T499</v>
      </c>
      <c r="B1560" s="12" t="str">
        <f>IFERROR(__xludf.DUMMYFUNCTION("TEXTJOIN(""; "", TRUE, FILTER(CID!B1560:B14794, REGEXMATCH(CID!D1560:D14794, TEXTJOIN(""|"", TRUE, SPLIT(A1560, "";"")))))"),"#N/A")</f>
        <v>#N/A</v>
      </c>
    </row>
    <row r="1561">
      <c r="A1561" s="12" t="str">
        <f>IFERROR(__xludf.DUMMYFUNCTION("TEXTJOIN("";"", TRUE, FILTER(CID!$B$2:$B$14794, CID!B1561=CID!$D$2:$D$14794))"),"T500;T501;T502;T503;T504;T505;T506;T507;T508;T509")</f>
        <v>T500;T501;T502;T503;T504;T505;T506;T507;T508;T509</v>
      </c>
      <c r="B1561" s="12" t="str">
        <f>IFERROR(__xludf.DUMMYFUNCTION("TEXTJOIN(""; "", TRUE, FILTER(CID!B1561:B14794, REGEXMATCH(CID!D1561:D14794, TEXTJOIN(""|"", TRUE, SPLIT(A1561, "";"")))))"),"#N/A")</f>
        <v>#N/A</v>
      </c>
    </row>
    <row r="1562">
      <c r="A1562" s="12" t="str">
        <f>IFERROR(__xludf.DUMMYFUNCTION("TEXTJOIN("";"", TRUE, FILTER(CID!$B$2:$B$14794, CID!B1562=CID!$D$2:$D$14794))"),"T510;T511;T512;T513;T518;T519")</f>
        <v>T510;T511;T512;T513;T518;T519</v>
      </c>
      <c r="B1562" s="12" t="str">
        <f>IFERROR(__xludf.DUMMYFUNCTION("TEXTJOIN(""; "", TRUE, FILTER(CID!B1562:B14794, REGEXMATCH(CID!D1562:D14794, TEXTJOIN(""|"", TRUE, SPLIT(A1562, "";"")))))"),"#N/A")</f>
        <v>#N/A</v>
      </c>
    </row>
    <row r="1563">
      <c r="A1563" s="12" t="str">
        <f>IFERROR(__xludf.DUMMYFUNCTION("TEXTJOIN("";"", TRUE, FILTER(CID!$B$2:$B$14794, CID!B1563=CID!$D$2:$D$14794))"),"T520;T521;T522;T523;T524;T528;T529")</f>
        <v>T520;T521;T522;T523;T524;T528;T529</v>
      </c>
      <c r="B1563" s="12" t="str">
        <f>IFERROR(__xludf.DUMMYFUNCTION("TEXTJOIN(""; "", TRUE, FILTER(CID!B1563:B14794, REGEXMATCH(CID!D1563:D14794, TEXTJOIN(""|"", TRUE, SPLIT(A1563, "";"")))))"),"#N/A")</f>
        <v>#N/A</v>
      </c>
    </row>
    <row r="1564">
      <c r="A1564" s="12" t="str">
        <f>IFERROR(__xludf.DUMMYFUNCTION("TEXTJOIN("";"", TRUE, FILTER(CID!$B$2:$B$14794, CID!B1564=CID!$D$2:$D$14794))"),"T530;T531;T532;T533;T534;T535;T536;T537;T539")</f>
        <v>T530;T531;T532;T533;T534;T535;T536;T537;T539</v>
      </c>
      <c r="B1564" s="12" t="str">
        <f>IFERROR(__xludf.DUMMYFUNCTION("TEXTJOIN(""; "", TRUE, FILTER(CID!B1564:B14794, REGEXMATCH(CID!D1564:D14794, TEXTJOIN(""|"", TRUE, SPLIT(A1564, "";"")))))"),"#N/A")</f>
        <v>#N/A</v>
      </c>
    </row>
    <row r="1565">
      <c r="A1565" s="12" t="str">
        <f>IFERROR(__xludf.DUMMYFUNCTION("TEXTJOIN("";"", TRUE, FILTER(CID!$B$2:$B$14794, CID!B1565=CID!$D$2:$D$14794))"),"T540;T541;T542;T543;T549")</f>
        <v>T540;T541;T542;T543;T549</v>
      </c>
      <c r="B1565" s="12" t="str">
        <f>IFERROR(__xludf.DUMMYFUNCTION("TEXTJOIN(""; "", TRUE, FILTER(CID!B1565:B14794, REGEXMATCH(CID!D1565:D14794, TEXTJOIN(""|"", TRUE, SPLIT(A1565, "";"")))))"),"#N/A")</f>
        <v>#N/A</v>
      </c>
    </row>
    <row r="1566">
      <c r="A1566" s="12" t="str">
        <f>IFERROR(__xludf.DUMMYFUNCTION("TEXTJOIN("";"", TRUE, FILTER(CID!$B$2:$B$14794, CID!B1566=CID!$D$2:$D$14794))"),"T55X")</f>
        <v>T55X</v>
      </c>
      <c r="B1566" s="12" t="str">
        <f>IFERROR(__xludf.DUMMYFUNCTION("TEXTJOIN(""; "", TRUE, FILTER(CID!B1566:B14794, REGEXMATCH(CID!D1566:D14794, TEXTJOIN(""|"", TRUE, SPLIT(A1566, "";"")))))"),"#N/A")</f>
        <v>#N/A</v>
      </c>
    </row>
    <row r="1567">
      <c r="A1567" s="12" t="str">
        <f>IFERROR(__xludf.DUMMYFUNCTION("TEXTJOIN("";"", TRUE, FILTER(CID!$B$2:$B$14794, CID!B1567=CID!$D$2:$D$14794))"),"T560;T561;T562;T563;T564;T565;T566;T567;T568;T569")</f>
        <v>T560;T561;T562;T563;T564;T565;T566;T567;T568;T569</v>
      </c>
      <c r="B1567" s="12" t="str">
        <f>IFERROR(__xludf.DUMMYFUNCTION("TEXTJOIN(""; "", TRUE, FILTER(CID!B1567:B14794, REGEXMATCH(CID!D1567:D14794, TEXTJOIN(""|"", TRUE, SPLIT(A1567, "";"")))))"),"#N/A")</f>
        <v>#N/A</v>
      </c>
    </row>
    <row r="1568">
      <c r="A1568" s="12" t="str">
        <f>IFERROR(__xludf.DUMMYFUNCTION("TEXTJOIN("";"", TRUE, FILTER(CID!$B$2:$B$14794, CID!B1568=CID!$D$2:$D$14794))"),"T570;T571;T572;T573;T578;T579")</f>
        <v>T570;T571;T572;T573;T578;T579</v>
      </c>
      <c r="B1568" s="12" t="str">
        <f>IFERROR(__xludf.DUMMYFUNCTION("TEXTJOIN(""; "", TRUE, FILTER(CID!B1568:B14794, REGEXMATCH(CID!D1568:D14794, TEXTJOIN(""|"", TRUE, SPLIT(A1568, "";"")))))"),"#N/A")</f>
        <v>#N/A</v>
      </c>
    </row>
    <row r="1569">
      <c r="A1569" s="12" t="str">
        <f>IFERROR(__xludf.DUMMYFUNCTION("TEXTJOIN("";"", TRUE, FILTER(CID!$B$2:$B$14794, CID!B1569=CID!$D$2:$D$14794))"),"T58X")</f>
        <v>T58X</v>
      </c>
      <c r="B1569" s="12" t="str">
        <f>IFERROR(__xludf.DUMMYFUNCTION("TEXTJOIN(""; "", TRUE, FILTER(CID!B1569:B14794, REGEXMATCH(CID!D1569:D14794, TEXTJOIN(""|"", TRUE, SPLIT(A1569, "";"")))))"),"#N/A")</f>
        <v>#N/A</v>
      </c>
    </row>
    <row r="1570">
      <c r="A1570" s="12" t="str">
        <f>IFERROR(__xludf.DUMMYFUNCTION("TEXTJOIN("";"", TRUE, FILTER(CID!$B$2:$B$14794, CID!B1570=CID!$D$2:$D$14794))"),"T590;T591;T592;T593;T594;T595;T596;T597;T598;T599")</f>
        <v>T590;T591;T592;T593;T594;T595;T596;T597;T598;T599</v>
      </c>
      <c r="B1570" s="12" t="str">
        <f>IFERROR(__xludf.DUMMYFUNCTION("TEXTJOIN(""; "", TRUE, FILTER(CID!B1570:B14794, REGEXMATCH(CID!D1570:D14794, TEXTJOIN(""|"", TRUE, SPLIT(A1570, "";"")))))"),"#N/A")</f>
        <v>#N/A</v>
      </c>
    </row>
    <row r="1571">
      <c r="A1571" s="12" t="str">
        <f>IFERROR(__xludf.DUMMYFUNCTION("TEXTJOIN("";"", TRUE, FILTER(CID!$B$2:$B$14794, CID!B1571=CID!$D$2:$D$14794))"),"T600;T601;T602;T603;T604;T608;T609")</f>
        <v>T600;T601;T602;T603;T604;T608;T609</v>
      </c>
      <c r="B1571" s="12" t="str">
        <f>IFERROR(__xludf.DUMMYFUNCTION("TEXTJOIN(""; "", TRUE, FILTER(CID!B1571:B14794, REGEXMATCH(CID!D1571:D14794, TEXTJOIN(""|"", TRUE, SPLIT(A1571, "";"")))))"),"#N/A")</f>
        <v>#N/A</v>
      </c>
    </row>
    <row r="1572">
      <c r="A1572" s="12" t="str">
        <f>IFERROR(__xludf.DUMMYFUNCTION("TEXTJOIN("";"", TRUE, FILTER(CID!$B$2:$B$14794, CID!B1572=CID!$D$2:$D$14794))"),"T610;T611;T612;T618;T619")</f>
        <v>T610;T611;T612;T618;T619</v>
      </c>
      <c r="B1572" s="12" t="str">
        <f>IFERROR(__xludf.DUMMYFUNCTION("TEXTJOIN(""; "", TRUE, FILTER(CID!B1572:B14794, REGEXMATCH(CID!D1572:D14794, TEXTJOIN(""|"", TRUE, SPLIT(A1572, "";"")))))"),"#N/A")</f>
        <v>#N/A</v>
      </c>
    </row>
    <row r="1573">
      <c r="A1573" s="12" t="str">
        <f>IFERROR(__xludf.DUMMYFUNCTION("TEXTJOIN("";"", TRUE, FILTER(CID!$B$2:$B$14794, CID!B1573=CID!$D$2:$D$14794))"),"T620;T621;T622;T628;T629")</f>
        <v>T620;T621;T622;T628;T629</v>
      </c>
      <c r="B1573" s="12" t="str">
        <f>IFERROR(__xludf.DUMMYFUNCTION("TEXTJOIN(""; "", TRUE, FILTER(CID!B1573:B14794, REGEXMATCH(CID!D1573:D14794, TEXTJOIN(""|"", TRUE, SPLIT(A1573, "";"")))))"),"#N/A")</f>
        <v>#N/A</v>
      </c>
    </row>
    <row r="1574">
      <c r="A1574" s="12" t="str">
        <f>IFERROR(__xludf.DUMMYFUNCTION("TEXTJOIN("";"", TRUE, FILTER(CID!$B$2:$B$14794, CID!B1574=CID!$D$2:$D$14794))"),"T630;T631;T632;T633;T634;T635;T636;T638;T639")</f>
        <v>T630;T631;T632;T633;T634;T635;T636;T638;T639</v>
      </c>
      <c r="B1574" s="12" t="str">
        <f>IFERROR(__xludf.DUMMYFUNCTION("TEXTJOIN(""; "", TRUE, FILTER(CID!B1574:B14794, REGEXMATCH(CID!D1574:D14794, TEXTJOIN(""|"", TRUE, SPLIT(A1574, "";"")))))"),"#N/A")</f>
        <v>#N/A</v>
      </c>
    </row>
    <row r="1575">
      <c r="A1575" s="12" t="str">
        <f>IFERROR(__xludf.DUMMYFUNCTION("TEXTJOIN("";"", TRUE, FILTER(CID!$B$2:$B$14794, CID!B1575=CID!$D$2:$D$14794))"),"T64X")</f>
        <v>T64X</v>
      </c>
      <c r="B1575" s="12" t="str">
        <f>IFERROR(__xludf.DUMMYFUNCTION("TEXTJOIN(""; "", TRUE, FILTER(CID!B1575:B14794, REGEXMATCH(CID!D1575:D14794, TEXTJOIN(""|"", TRUE, SPLIT(A1575, "";"")))))"),"#N/A")</f>
        <v>#N/A</v>
      </c>
    </row>
    <row r="1576">
      <c r="A1576" s="12" t="str">
        <f>IFERROR(__xludf.DUMMYFUNCTION("TEXTJOIN("";"", TRUE, FILTER(CID!$B$2:$B$14794, CID!B1576=CID!$D$2:$D$14794))"),"T650;T651;T652;T653;T654;T655;T656;T658;T659")</f>
        <v>T650;T651;T652;T653;T654;T655;T656;T658;T659</v>
      </c>
      <c r="B1576" s="12" t="str">
        <f>IFERROR(__xludf.DUMMYFUNCTION("TEXTJOIN(""; "", TRUE, FILTER(CID!B1576:B14794, REGEXMATCH(CID!D1576:D14794, TEXTJOIN(""|"", TRUE, SPLIT(A1576, "";"")))))"),"#N/A")</f>
        <v>#N/A</v>
      </c>
    </row>
    <row r="1577">
      <c r="A1577" s="12" t="str">
        <f>IFERROR(__xludf.DUMMYFUNCTION("TEXTJOIN("";"", TRUE, FILTER(CID!$B$2:$B$14794, CID!B1577=CID!$D$2:$D$14794))"),"T66X")</f>
        <v>T66X</v>
      </c>
      <c r="B1577" s="12" t="str">
        <f>IFERROR(__xludf.DUMMYFUNCTION("TEXTJOIN(""; "", TRUE, FILTER(CID!B1577:B14794, REGEXMATCH(CID!D1577:D14794, TEXTJOIN(""|"", TRUE, SPLIT(A1577, "";"")))))"),"#N/A")</f>
        <v>#N/A</v>
      </c>
    </row>
    <row r="1578">
      <c r="A1578" s="12" t="str">
        <f>IFERROR(__xludf.DUMMYFUNCTION("TEXTJOIN("";"", TRUE, FILTER(CID!$B$2:$B$14794, CID!B1578=CID!$D$2:$D$14794))"),"T670;T671;T672;T673;T674;T675;T676;T677;T678;T679")</f>
        <v>T670;T671;T672;T673;T674;T675;T676;T677;T678;T679</v>
      </c>
      <c r="B1578" s="12" t="str">
        <f>IFERROR(__xludf.DUMMYFUNCTION("TEXTJOIN(""; "", TRUE, FILTER(CID!B1578:B14794, REGEXMATCH(CID!D1578:D14794, TEXTJOIN(""|"", TRUE, SPLIT(A1578, "";"")))))"),"#N/A")</f>
        <v>#N/A</v>
      </c>
    </row>
    <row r="1579">
      <c r="A1579" s="12" t="str">
        <f>IFERROR(__xludf.DUMMYFUNCTION("TEXTJOIN("";"", TRUE, FILTER(CID!$B$2:$B$14794, CID!B1579=CID!$D$2:$D$14794))"),"T68X")</f>
        <v>T68X</v>
      </c>
      <c r="B1579" s="12" t="str">
        <f>IFERROR(__xludf.DUMMYFUNCTION("TEXTJOIN(""; "", TRUE, FILTER(CID!B1579:B14794, REGEXMATCH(CID!D1579:D14794, TEXTJOIN(""|"", TRUE, SPLIT(A1579, "";"")))))"),"#N/A")</f>
        <v>#N/A</v>
      </c>
    </row>
    <row r="1580">
      <c r="A1580" s="12" t="str">
        <f>IFERROR(__xludf.DUMMYFUNCTION("TEXTJOIN("";"", TRUE, FILTER(CID!$B$2:$B$14794, CID!B1580=CID!$D$2:$D$14794))"),"T690;T691;T698;T699")</f>
        <v>T690;T691;T698;T699</v>
      </c>
      <c r="B1580" s="12" t="str">
        <f>IFERROR(__xludf.DUMMYFUNCTION("TEXTJOIN(""; "", TRUE, FILTER(CID!B1580:B14794, REGEXMATCH(CID!D1580:D14794, TEXTJOIN(""|"", TRUE, SPLIT(A1580, "";"")))))"),"#N/A")</f>
        <v>#N/A</v>
      </c>
    </row>
    <row r="1581">
      <c r="A1581" s="12" t="str">
        <f>IFERROR(__xludf.DUMMYFUNCTION("TEXTJOIN("";"", TRUE, FILTER(CID!$B$2:$B$14794, CID!B1581=CID!$D$2:$D$14794))"),"T700;T701;T702;T703;T704;T708;T709")</f>
        <v>T700;T701;T702;T703;T704;T708;T709</v>
      </c>
      <c r="B1581" s="12" t="str">
        <f>IFERROR(__xludf.DUMMYFUNCTION("TEXTJOIN(""; "", TRUE, FILTER(CID!B1581:B14794, REGEXMATCH(CID!D1581:D14794, TEXTJOIN(""|"", TRUE, SPLIT(A1581, "";"")))))"),"#N/A")</f>
        <v>#N/A</v>
      </c>
    </row>
    <row r="1582">
      <c r="A1582" s="12" t="str">
        <f>IFERROR(__xludf.DUMMYFUNCTION("TEXTJOIN("";"", TRUE, FILTER(CID!$B$2:$B$14794, CID!B1582=CID!$D$2:$D$14794))"),"T71X")</f>
        <v>T71X</v>
      </c>
      <c r="B1582" s="12" t="str">
        <f>IFERROR(__xludf.DUMMYFUNCTION("TEXTJOIN(""; "", TRUE, FILTER(CID!B1582:B14794, REGEXMATCH(CID!D1582:D14794, TEXTJOIN(""|"", TRUE, SPLIT(A1582, "";"")))))"),"#N/A")</f>
        <v>#N/A</v>
      </c>
    </row>
    <row r="1583">
      <c r="A1583" s="12" t="str">
        <f>IFERROR(__xludf.DUMMYFUNCTION("TEXTJOIN("";"", TRUE, FILTER(CID!$B$2:$B$14794, CID!B1583=CID!$D$2:$D$14794))"),"T730;T731;T732;T733;T738;T739")</f>
        <v>T730;T731;T732;T733;T738;T739</v>
      </c>
      <c r="B1583" s="12" t="str">
        <f>IFERROR(__xludf.DUMMYFUNCTION("TEXTJOIN(""; "", TRUE, FILTER(CID!B1583:B14794, REGEXMATCH(CID!D1583:D14794, TEXTJOIN(""|"", TRUE, SPLIT(A1583, "";"")))))"),"#N/A")</f>
        <v>#N/A</v>
      </c>
    </row>
    <row r="1584">
      <c r="A1584" s="12" t="str">
        <f>IFERROR(__xludf.DUMMYFUNCTION("TEXTJOIN("";"", TRUE, FILTER(CID!$B$2:$B$14794, CID!B1584=CID!$D$2:$D$14794))"),"T740;T741;T742;T743;T748;T749")</f>
        <v>T740;T741;T742;T743;T748;T749</v>
      </c>
      <c r="B1584" s="12" t="str">
        <f>IFERROR(__xludf.DUMMYFUNCTION("TEXTJOIN(""; "", TRUE, FILTER(CID!B1584:B14794, REGEXMATCH(CID!D1584:D14794, TEXTJOIN(""|"", TRUE, SPLIT(A1584, "";"")))))"),"#N/A")</f>
        <v>#N/A</v>
      </c>
    </row>
    <row r="1585">
      <c r="A1585" s="12" t="str">
        <f>IFERROR(__xludf.DUMMYFUNCTION("TEXTJOIN("";"", TRUE, FILTER(CID!$B$2:$B$14794, CID!B1585=CID!$D$2:$D$14794))"),"T750;T751;T752;T753;T754;T758")</f>
        <v>T750;T751;T752;T753;T754;T758</v>
      </c>
      <c r="B1585" s="12" t="str">
        <f>IFERROR(__xludf.DUMMYFUNCTION("TEXTJOIN(""; "", TRUE, FILTER(CID!B1585:B14794, REGEXMATCH(CID!D1585:D14794, TEXTJOIN(""|"", TRUE, SPLIT(A1585, "";"")))))"),"#N/A")</f>
        <v>#N/A</v>
      </c>
    </row>
    <row r="1586">
      <c r="A1586" s="12" t="str">
        <f>IFERROR(__xludf.DUMMYFUNCTION("TEXTJOIN("";"", TRUE, FILTER(CID!$B$2:$B$14794, CID!B1586=CID!$D$2:$D$14794))"),"T780;T781;T782;T783;T784;T788;T789")</f>
        <v>T780;T781;T782;T783;T784;T788;T789</v>
      </c>
      <c r="B1586" s="12" t="str">
        <f>IFERROR(__xludf.DUMMYFUNCTION("TEXTJOIN(""; "", TRUE, FILTER(CID!B1586:B14794, REGEXMATCH(CID!D1586:D14794, TEXTJOIN(""|"", TRUE, SPLIT(A1586, "";"")))))"),"#N/A")</f>
        <v>#N/A</v>
      </c>
    </row>
    <row r="1587">
      <c r="A1587" s="12" t="str">
        <f>IFERROR(__xludf.DUMMYFUNCTION("TEXTJOIN("";"", TRUE, FILTER(CID!$B$2:$B$14794, CID!B1587=CID!$D$2:$D$14794))"),"T790;T791;T792;T793;T794;T795;T796;T797;T798;T799")</f>
        <v>T790;T791;T792;T793;T794;T795;T796;T797;T798;T799</v>
      </c>
      <c r="B1587" s="12" t="str">
        <f>IFERROR(__xludf.DUMMYFUNCTION("TEXTJOIN(""; "", TRUE, FILTER(CID!B1587:B14794, REGEXMATCH(CID!D1587:D14794, TEXTJOIN(""|"", TRUE, SPLIT(A1587, "";"")))))"),"#N/A")</f>
        <v>#N/A</v>
      </c>
    </row>
    <row r="1588">
      <c r="A1588" s="12" t="str">
        <f>IFERROR(__xludf.DUMMYFUNCTION("TEXTJOIN("";"", TRUE, FILTER(CID!$B$2:$B$14794, CID!B1588=CID!$D$2:$D$14794))"),"T800;T801;T802;T803;T804;T805;T806;T808;T809")</f>
        <v>T800;T801;T802;T803;T804;T805;T806;T808;T809</v>
      </c>
      <c r="B1588" s="12" t="str">
        <f>IFERROR(__xludf.DUMMYFUNCTION("TEXTJOIN(""; "", TRUE, FILTER(CID!B1588:B14794, REGEXMATCH(CID!D1588:D14794, TEXTJOIN(""|"", TRUE, SPLIT(A1588, "";"")))))"),"#N/A")</f>
        <v>#N/A</v>
      </c>
    </row>
    <row r="1589">
      <c r="A1589" s="12" t="str">
        <f>IFERROR(__xludf.DUMMYFUNCTION("TEXTJOIN("";"", TRUE, FILTER(CID!$B$2:$B$14794, CID!B1589=CID!$D$2:$D$14794))"),"T810;T811;T812;T813;T814;T815;T816;T817;T818;T819")</f>
        <v>T810;T811;T812;T813;T814;T815;T816;T817;T818;T819</v>
      </c>
      <c r="B1589" s="12" t="str">
        <f>IFERROR(__xludf.DUMMYFUNCTION("TEXTJOIN(""; "", TRUE, FILTER(CID!B1589:B14794, REGEXMATCH(CID!D1589:D14794, TEXTJOIN(""|"", TRUE, SPLIT(A1589, "";"")))))"),"#N/A")</f>
        <v>#N/A</v>
      </c>
    </row>
    <row r="1590">
      <c r="A1590" s="12" t="str">
        <f>IFERROR(__xludf.DUMMYFUNCTION("TEXTJOIN("";"", TRUE, FILTER(CID!$B$2:$B$14794, CID!B1590=CID!$D$2:$D$14794))"),"T820;T821;T822;T823;T824;T825;T826;T827;T828;T829")</f>
        <v>T820;T821;T822;T823;T824;T825;T826;T827;T828;T829</v>
      </c>
      <c r="B1590" s="12" t="str">
        <f>IFERROR(__xludf.DUMMYFUNCTION("TEXTJOIN(""; "", TRUE, FILTER(CID!B1590:B14794, REGEXMATCH(CID!D1590:D14794, TEXTJOIN(""|"", TRUE, SPLIT(A1590, "";"")))))"),"#N/A")</f>
        <v>#N/A</v>
      </c>
    </row>
    <row r="1591">
      <c r="A1591" s="12" t="str">
        <f>IFERROR(__xludf.DUMMYFUNCTION("TEXTJOIN("";"", TRUE, FILTER(CID!$B$2:$B$14794, CID!B1591=CID!$D$2:$D$14794))"),"T830;T831;T832;T833;T834;T835;T836;T838;T839")</f>
        <v>T830;T831;T832;T833;T834;T835;T836;T838;T839</v>
      </c>
      <c r="B1591" s="12" t="str">
        <f>IFERROR(__xludf.DUMMYFUNCTION("TEXTJOIN(""; "", TRUE, FILTER(CID!B1591:B14794, REGEXMATCH(CID!D1591:D14794, TEXTJOIN(""|"", TRUE, SPLIT(A1591, "";"")))))"),"#N/A")</f>
        <v>#N/A</v>
      </c>
    </row>
    <row r="1592">
      <c r="A1592" s="12" t="str">
        <f>IFERROR(__xludf.DUMMYFUNCTION("TEXTJOIN("";"", TRUE, FILTER(CID!$B$2:$B$14794, CID!B1592=CID!$D$2:$D$14794))"),"T840;T841;T842;T843;T844;T845;T846;T847;T848;T849")</f>
        <v>T840;T841;T842;T843;T844;T845;T846;T847;T848;T849</v>
      </c>
      <c r="B1592" s="12" t="str">
        <f>IFERROR(__xludf.DUMMYFUNCTION("TEXTJOIN(""; "", TRUE, FILTER(CID!B1592:B14794, REGEXMATCH(CID!D1592:D14794, TEXTJOIN(""|"", TRUE, SPLIT(A1592, "";"")))))"),"#N/A")</f>
        <v>#N/A</v>
      </c>
    </row>
    <row r="1593">
      <c r="A1593" s="12" t="str">
        <f>IFERROR(__xludf.DUMMYFUNCTION("TEXTJOIN("";"", TRUE, FILTER(CID!$B$2:$B$14794, CID!B1593=CID!$D$2:$D$14794))"),"T850;T851;T852;T853;T854;T855;T856;T857;T858;T859")</f>
        <v>T850;T851;T852;T853;T854;T855;T856;T857;T858;T859</v>
      </c>
      <c r="B1593" s="12" t="str">
        <f>IFERROR(__xludf.DUMMYFUNCTION("TEXTJOIN(""; "", TRUE, FILTER(CID!B1593:B14794, REGEXMATCH(CID!D1593:D14794, TEXTJOIN(""|"", TRUE, SPLIT(A1593, "";"")))))"),"#N/A")</f>
        <v>#N/A</v>
      </c>
    </row>
    <row r="1594">
      <c r="A1594" s="12" t="str">
        <f>IFERROR(__xludf.DUMMYFUNCTION("TEXTJOIN("";"", TRUE, FILTER(CID!$B$2:$B$14794, CID!B1594=CID!$D$2:$D$14794))"),"T860;T861;T862;T863;T864;T868;T869")</f>
        <v>T860;T861;T862;T863;T864;T868;T869</v>
      </c>
      <c r="B1594" s="12" t="str">
        <f>IFERROR(__xludf.DUMMYFUNCTION("TEXTJOIN(""; "", TRUE, FILTER(CID!B1594:B14794, REGEXMATCH(CID!D1594:D14794, TEXTJOIN(""|"", TRUE, SPLIT(A1594, "";"")))))"),"#N/A")</f>
        <v>#N/A</v>
      </c>
    </row>
    <row r="1595">
      <c r="A1595" s="12" t="str">
        <f>IFERROR(__xludf.DUMMYFUNCTION("TEXTJOIN("";"", TRUE, FILTER(CID!$B$2:$B$14794, CID!B1595=CID!$D$2:$D$14794))"),"T870;T871;T872;T873;T874;T875;T876")</f>
        <v>T870;T871;T872;T873;T874;T875;T876</v>
      </c>
      <c r="B1595" s="12" t="str">
        <f>IFERROR(__xludf.DUMMYFUNCTION("TEXTJOIN(""; "", TRUE, FILTER(CID!B1595:B14794, REGEXMATCH(CID!D1595:D14794, TEXTJOIN(""|"", TRUE, SPLIT(A1595, "";"")))))"),"#N/A")</f>
        <v>#N/A</v>
      </c>
    </row>
    <row r="1596">
      <c r="A1596" s="12" t="str">
        <f>IFERROR(__xludf.DUMMYFUNCTION("TEXTJOIN("";"", TRUE, FILTER(CID!$B$2:$B$14794, CID!B1596=CID!$D$2:$D$14794))"),"T880;T881;T882;T883;T884;T885;T886;T887;T888;T889")</f>
        <v>T880;T881;T882;T883;T884;T885;T886;T887;T888;T889</v>
      </c>
      <c r="B1596" s="12" t="str">
        <f>IFERROR(__xludf.DUMMYFUNCTION("TEXTJOIN(""; "", TRUE, FILTER(CID!B1596:B14794, REGEXMATCH(CID!D1596:D14794, TEXTJOIN(""|"", TRUE, SPLIT(A1596, "";"")))))"),"#N/A")</f>
        <v>#N/A</v>
      </c>
    </row>
    <row r="1597">
      <c r="A1597" s="12" t="str">
        <f>IFERROR(__xludf.DUMMYFUNCTION("TEXTJOIN("";"", TRUE, FILTER(CID!$B$2:$B$14794, CID!B1597=CID!$D$2:$D$14794))"),"T900;T901;T902;T903;T904;T905;T908;T909")</f>
        <v>T900;T901;T902;T903;T904;T905;T908;T909</v>
      </c>
      <c r="B1597" s="12" t="str">
        <f>IFERROR(__xludf.DUMMYFUNCTION("TEXTJOIN(""; "", TRUE, FILTER(CID!B1597:B14794, REGEXMATCH(CID!D1597:D14794, TEXTJOIN(""|"", TRUE, SPLIT(A1597, "";"")))))"),"#N/A")</f>
        <v>#N/A</v>
      </c>
    </row>
    <row r="1598">
      <c r="A1598" s="12" t="str">
        <f>IFERROR(__xludf.DUMMYFUNCTION("TEXTJOIN("";"", TRUE, FILTER(CID!$B$2:$B$14794, CID!B1598=CID!$D$2:$D$14794))"),"T910;T911;T912;T913;T914;T915;T918;T919")</f>
        <v>T910;T911;T912;T913;T914;T915;T918;T919</v>
      </c>
      <c r="B1598" s="12" t="str">
        <f>IFERROR(__xludf.DUMMYFUNCTION("TEXTJOIN(""; "", TRUE, FILTER(CID!B1598:B14794, REGEXMATCH(CID!D1598:D14794, TEXTJOIN(""|"", TRUE, SPLIT(A1598, "";"")))))"),"#N/A")</f>
        <v>#N/A</v>
      </c>
    </row>
    <row r="1599">
      <c r="A1599" s="12" t="str">
        <f>IFERROR(__xludf.DUMMYFUNCTION("TEXTJOIN("";"", TRUE, FILTER(CID!$B$2:$B$14794, CID!B1599=CID!$D$2:$D$14794))"),"T920;T921;T922;T923;T924;T925;T926;T928;T929")</f>
        <v>T920;T921;T922;T923;T924;T925;T926;T928;T929</v>
      </c>
      <c r="B1599" s="12" t="str">
        <f>IFERROR(__xludf.DUMMYFUNCTION("TEXTJOIN(""; "", TRUE, FILTER(CID!B1599:B14794, REGEXMATCH(CID!D1599:D14794, TEXTJOIN(""|"", TRUE, SPLIT(A1599, "";"")))))"),"#N/A")</f>
        <v>#N/A</v>
      </c>
    </row>
    <row r="1600">
      <c r="A1600" s="12" t="str">
        <f>IFERROR(__xludf.DUMMYFUNCTION("TEXTJOIN("";"", TRUE, FILTER(CID!$B$2:$B$14794, CID!B1600=CID!$D$2:$D$14794))"),"T930;T931;T932;T933;T934;T935;T936;T938;T939")</f>
        <v>T930;T931;T932;T933;T934;T935;T936;T938;T939</v>
      </c>
      <c r="B1600" s="12" t="str">
        <f>IFERROR(__xludf.DUMMYFUNCTION("TEXTJOIN(""; "", TRUE, FILTER(CID!B1600:B14794, REGEXMATCH(CID!D1600:D14794, TEXTJOIN(""|"", TRUE, SPLIT(A1600, "";"")))))"),"#N/A")</f>
        <v>#N/A</v>
      </c>
    </row>
    <row r="1601">
      <c r="A1601" s="12" t="str">
        <f>IFERROR(__xludf.DUMMYFUNCTION("TEXTJOIN("";"", TRUE, FILTER(CID!$B$2:$B$14794, CID!B1601=CID!$D$2:$D$14794))"),"T940;T941")</f>
        <v>T940;T941</v>
      </c>
      <c r="B1601" s="12" t="str">
        <f>IFERROR(__xludf.DUMMYFUNCTION("TEXTJOIN(""; "", TRUE, FILTER(CID!B1601:B14794, REGEXMATCH(CID!D1601:D14794, TEXTJOIN(""|"", TRUE, SPLIT(A1601, "";"")))))"),"#N/A")</f>
        <v>#N/A</v>
      </c>
    </row>
    <row r="1602">
      <c r="A1602" s="12" t="str">
        <f>IFERROR(__xludf.DUMMYFUNCTION("TEXTJOIN("";"", TRUE, FILTER(CID!$B$2:$B$14794, CID!B1602=CID!$D$2:$D$14794))"),"T950;T951;T952;T953;T954;T958;T959")</f>
        <v>T950;T951;T952;T953;T954;T958;T959</v>
      </c>
      <c r="B1602" s="12" t="str">
        <f>IFERROR(__xludf.DUMMYFUNCTION("TEXTJOIN(""; "", TRUE, FILTER(CID!B1602:B14794, REGEXMATCH(CID!D1602:D14794, TEXTJOIN(""|"", TRUE, SPLIT(A1602, "";"")))))"),"#N/A")</f>
        <v>#N/A</v>
      </c>
    </row>
    <row r="1603">
      <c r="A1603" s="12" t="str">
        <f>IFERROR(__xludf.DUMMYFUNCTION("TEXTJOIN("";"", TRUE, FILTER(CID!$B$2:$B$14794, CID!B1603=CID!$D$2:$D$14794))"),"T96X")</f>
        <v>T96X</v>
      </c>
      <c r="B1603" s="12" t="str">
        <f>IFERROR(__xludf.DUMMYFUNCTION("TEXTJOIN(""; "", TRUE, FILTER(CID!B1603:B14794, REGEXMATCH(CID!D1603:D14794, TEXTJOIN(""|"", TRUE, SPLIT(A1603, "";"")))))"),"#N/A")</f>
        <v>#N/A</v>
      </c>
    </row>
    <row r="1604">
      <c r="A1604" s="12" t="str">
        <f>IFERROR(__xludf.DUMMYFUNCTION("TEXTJOIN("";"", TRUE, FILTER(CID!$B$2:$B$14794, CID!B1604=CID!$D$2:$D$14794))"),"T97X")</f>
        <v>T97X</v>
      </c>
      <c r="B1604" s="12" t="str">
        <f>IFERROR(__xludf.DUMMYFUNCTION("TEXTJOIN(""; "", TRUE, FILTER(CID!B1604:B14794, REGEXMATCH(CID!D1604:D14794, TEXTJOIN(""|"", TRUE, SPLIT(A1604, "";"")))))"),"#N/A")</f>
        <v>#N/A</v>
      </c>
    </row>
    <row r="1605">
      <c r="A1605" s="12" t="str">
        <f>IFERROR(__xludf.DUMMYFUNCTION("TEXTJOIN("";"", TRUE, FILTER(CID!$B$2:$B$14794, CID!B1605=CID!$D$2:$D$14794))"),"T980;T981;T982;T983")</f>
        <v>T980;T981;T982;T983</v>
      </c>
      <c r="B1605" s="12" t="str">
        <f>IFERROR(__xludf.DUMMYFUNCTION("TEXTJOIN(""; "", TRUE, FILTER(CID!B1605:B14794, REGEXMATCH(CID!D1605:D14794, TEXTJOIN(""|"", TRUE, SPLIT(A1605, "";"")))))"),"#N/A")</f>
        <v>#N/A</v>
      </c>
    </row>
    <row r="1606">
      <c r="A1606" s="12" t="str">
        <f>IFERROR(__xludf.DUMMYFUNCTION("TEXTJOIN("";"", TRUE, FILTER(CID!$B$2:$B$14794, CID!B1606=CID!$D$2:$D$14794))"),"U049")</f>
        <v>U049</v>
      </c>
      <c r="B1606" s="12" t="str">
        <f>IFERROR(__xludf.DUMMYFUNCTION("TEXTJOIN(""; "", TRUE, FILTER(CID!B1606:B14794, REGEXMATCH(CID!D1606:D14794, TEXTJOIN(""|"", TRUE, SPLIT(A1606, "";"")))))"),"#N/A")</f>
        <v>#N/A</v>
      </c>
    </row>
    <row r="1607">
      <c r="A1607" s="12" t="str">
        <f>IFERROR(__xludf.DUMMYFUNCTION("TEXTJOIN("";"", TRUE, FILTER(CID!$B$2:$B$14794, CID!B1607=CID!$D$2:$D$14794))"),"U800;U801;U808")</f>
        <v>U800;U801;U808</v>
      </c>
      <c r="B1607" s="12" t="str">
        <f>IFERROR(__xludf.DUMMYFUNCTION("TEXTJOIN(""; "", TRUE, FILTER(CID!B1607:B14794, REGEXMATCH(CID!D1607:D14794, TEXTJOIN(""|"", TRUE, SPLIT(A1607, "";"")))))"),"#N/A")</f>
        <v>#N/A</v>
      </c>
    </row>
    <row r="1608">
      <c r="A1608" s="12" t="str">
        <f>IFERROR(__xludf.DUMMYFUNCTION("TEXTJOIN("";"", TRUE, FILTER(CID!$B$2:$B$14794, CID!B1608=CID!$D$2:$D$14794))"),"U810;U818")</f>
        <v>U810;U818</v>
      </c>
      <c r="B1608" s="12" t="str">
        <f>IFERROR(__xludf.DUMMYFUNCTION("TEXTJOIN(""; "", TRUE, FILTER(CID!B1608:B14794, REGEXMATCH(CID!D1608:D14794, TEXTJOIN(""|"", TRUE, SPLIT(A1608, "";"")))))"),"#N/A")</f>
        <v>#N/A</v>
      </c>
    </row>
    <row r="1609">
      <c r="A1609" s="12" t="str">
        <f>IFERROR(__xludf.DUMMYFUNCTION("TEXTJOIN("";"", TRUE, FILTER(CID!$B$2:$B$14794, CID!B1609=CID!$D$2:$D$14794))"),"U88X")</f>
        <v>U88X</v>
      </c>
      <c r="B1609" s="12" t="str">
        <f>IFERROR(__xludf.DUMMYFUNCTION("TEXTJOIN(""; "", TRUE, FILTER(CID!B1609:B14794, REGEXMATCH(CID!D1609:D14794, TEXTJOIN(""|"", TRUE, SPLIT(A1609, "";"")))))"),"#N/A")</f>
        <v>#N/A</v>
      </c>
    </row>
    <row r="1610">
      <c r="A1610" s="12" t="str">
        <f>IFERROR(__xludf.DUMMYFUNCTION("TEXTJOIN("";"", TRUE, FILTER(CID!$B$2:$B$14794, CID!B1610=CID!$D$2:$D$14794))"),"U898;U899")</f>
        <v>U898;U899</v>
      </c>
      <c r="B1610" s="12" t="str">
        <f>IFERROR(__xludf.DUMMYFUNCTION("TEXTJOIN(""; "", TRUE, FILTER(CID!B1610:B14794, REGEXMATCH(CID!D1610:D14794, TEXTJOIN(""|"", TRUE, SPLIT(A1610, "";"")))))"),"#N/A")</f>
        <v>#N/A</v>
      </c>
    </row>
    <row r="1611">
      <c r="A1611" s="12" t="str">
        <f>IFERROR(__xludf.DUMMYFUNCTION("TEXTJOIN("";"", TRUE, FILTER(CID!$B$2:$B$14794, CID!B1611=CID!$D$2:$D$14794))"),"U99X")</f>
        <v>U99X</v>
      </c>
      <c r="B1611" s="12" t="str">
        <f>IFERROR(__xludf.DUMMYFUNCTION("TEXTJOIN(""; "", TRUE, FILTER(CID!B1611:B14794, REGEXMATCH(CID!D1611:D14794, TEXTJOIN(""|"", TRUE, SPLIT(A1611, "";"")))))"),"#N/A")</f>
        <v>#N/A</v>
      </c>
    </row>
    <row r="1612">
      <c r="A1612" s="12" t="str">
        <f>IFERROR(__xludf.DUMMYFUNCTION("TEXTJOIN("";"", TRUE, FILTER(CID!$B$2:$B$14794, CID!B1612=CID!$D$2:$D$14794))"),"V010;V011;V019")</f>
        <v>V010;V011;V019</v>
      </c>
      <c r="B1612" s="12" t="str">
        <f>IFERROR(__xludf.DUMMYFUNCTION("TEXTJOIN(""; "", TRUE, FILTER(CID!B1612:B14794, REGEXMATCH(CID!D1612:D14794, TEXTJOIN(""|"", TRUE, SPLIT(A1612, "";"")))))"),"#N/A")</f>
        <v>#N/A</v>
      </c>
    </row>
    <row r="1613">
      <c r="A1613" s="12" t="str">
        <f>IFERROR(__xludf.DUMMYFUNCTION("TEXTJOIN("";"", TRUE, FILTER(CID!$B$2:$B$14794, CID!B1613=CID!$D$2:$D$14794))"),"V020;V021;V029")</f>
        <v>V020;V021;V029</v>
      </c>
      <c r="B1613" s="12" t="str">
        <f>IFERROR(__xludf.DUMMYFUNCTION("TEXTJOIN(""; "", TRUE, FILTER(CID!B1613:B14794, REGEXMATCH(CID!D1613:D14794, TEXTJOIN(""|"", TRUE, SPLIT(A1613, "";"")))))"),"#N/A")</f>
        <v>#N/A</v>
      </c>
    </row>
    <row r="1614">
      <c r="A1614" s="12" t="str">
        <f>IFERROR(__xludf.DUMMYFUNCTION("TEXTJOIN("";"", TRUE, FILTER(CID!$B$2:$B$14794, CID!B1614=CID!$D$2:$D$14794))"),"V030;V031;V039")</f>
        <v>V030;V031;V039</v>
      </c>
      <c r="B1614" s="12" t="str">
        <f>IFERROR(__xludf.DUMMYFUNCTION("TEXTJOIN(""; "", TRUE, FILTER(CID!B1614:B14794, REGEXMATCH(CID!D1614:D14794, TEXTJOIN(""|"", TRUE, SPLIT(A1614, "";"")))))"),"#N/A")</f>
        <v>#N/A</v>
      </c>
    </row>
    <row r="1615">
      <c r="A1615" s="12" t="str">
        <f>IFERROR(__xludf.DUMMYFUNCTION("TEXTJOIN("";"", TRUE, FILTER(CID!$B$2:$B$14794, CID!B1615=CID!$D$2:$D$14794))"),"V040;V041;V049")</f>
        <v>V040;V041;V049</v>
      </c>
      <c r="B1615" s="12" t="str">
        <f>IFERROR(__xludf.DUMMYFUNCTION("TEXTJOIN(""; "", TRUE, FILTER(CID!B1615:B14794, REGEXMATCH(CID!D1615:D14794, TEXTJOIN(""|"", TRUE, SPLIT(A1615, "";"")))))"),"#N/A")</f>
        <v>#N/A</v>
      </c>
    </row>
    <row r="1616">
      <c r="A1616" s="12" t="str">
        <f>IFERROR(__xludf.DUMMYFUNCTION("TEXTJOIN("";"", TRUE, FILTER(CID!$B$2:$B$14794, CID!B1616=CID!$D$2:$D$14794))"),"V050;V051;V059")</f>
        <v>V050;V051;V059</v>
      </c>
      <c r="B1616" s="12" t="str">
        <f>IFERROR(__xludf.DUMMYFUNCTION("TEXTJOIN(""; "", TRUE, FILTER(CID!B1616:B14794, REGEXMATCH(CID!D1616:D14794, TEXTJOIN(""|"", TRUE, SPLIT(A1616, "";"")))))"),"#N/A")</f>
        <v>#N/A</v>
      </c>
    </row>
    <row r="1617">
      <c r="A1617" s="12" t="str">
        <f>IFERROR(__xludf.DUMMYFUNCTION("TEXTJOIN("";"", TRUE, FILTER(CID!$B$2:$B$14794, CID!B1617=CID!$D$2:$D$14794))"),"V060;V061;V069")</f>
        <v>V060;V061;V069</v>
      </c>
      <c r="B1617" s="12" t="str">
        <f>IFERROR(__xludf.DUMMYFUNCTION("TEXTJOIN(""; "", TRUE, FILTER(CID!B1617:B14794, REGEXMATCH(CID!D1617:D14794, TEXTJOIN(""|"", TRUE, SPLIT(A1617, "";"")))))"),"#N/A")</f>
        <v>#N/A</v>
      </c>
    </row>
    <row r="1618">
      <c r="A1618" s="12" t="str">
        <f>IFERROR(__xludf.DUMMYFUNCTION("TEXTJOIN("";"", TRUE, FILTER(CID!$B$2:$B$14794, CID!B1618=CID!$D$2:$D$14794))"),"V090;V091;V092;V093;V099")</f>
        <v>V090;V091;V092;V093;V099</v>
      </c>
      <c r="B1618" s="12" t="str">
        <f>IFERROR(__xludf.DUMMYFUNCTION("TEXTJOIN(""; "", TRUE, FILTER(CID!B1618:B14794, REGEXMATCH(CID!D1618:D14794, TEXTJOIN(""|"", TRUE, SPLIT(A1618, "";"")))))"),"#N/A")</f>
        <v>#N/A</v>
      </c>
    </row>
    <row r="1619">
      <c r="A1619" s="12" t="str">
        <f>IFERROR(__xludf.DUMMYFUNCTION("TEXTJOIN("";"", TRUE, FILTER(CID!$B$2:$B$14794, CID!B1619=CID!$D$2:$D$14794))"),"V100;V101;V102;V103;V104;V105;V109")</f>
        <v>V100;V101;V102;V103;V104;V105;V109</v>
      </c>
      <c r="B1619" s="12" t="str">
        <f>IFERROR(__xludf.DUMMYFUNCTION("TEXTJOIN(""; "", TRUE, FILTER(CID!B1619:B14794, REGEXMATCH(CID!D1619:D14794, TEXTJOIN(""|"", TRUE, SPLIT(A1619, "";"")))))"),"#N/A")</f>
        <v>#N/A</v>
      </c>
    </row>
    <row r="1620">
      <c r="A1620" s="12" t="str">
        <f>IFERROR(__xludf.DUMMYFUNCTION("TEXTJOIN("";"", TRUE, FILTER(CID!$B$2:$B$14794, CID!B1620=CID!$D$2:$D$14794))"),"V110;V111;V112;V113;V114;V115;V119")</f>
        <v>V110;V111;V112;V113;V114;V115;V119</v>
      </c>
      <c r="B1620" s="12" t="str">
        <f>IFERROR(__xludf.DUMMYFUNCTION("TEXTJOIN(""; "", TRUE, FILTER(CID!B1620:B14794, REGEXMATCH(CID!D1620:D14794, TEXTJOIN(""|"", TRUE, SPLIT(A1620, "";"")))))"),"#N/A")</f>
        <v>#N/A</v>
      </c>
    </row>
    <row r="1621">
      <c r="A1621" s="12" t="str">
        <f>IFERROR(__xludf.DUMMYFUNCTION("TEXTJOIN("";"", TRUE, FILTER(CID!$B$2:$B$14794, CID!B1621=CID!$D$2:$D$14794))"),"V120;V121;V122;V123;V124;V125;V129")</f>
        <v>V120;V121;V122;V123;V124;V125;V129</v>
      </c>
      <c r="B1621" s="12" t="str">
        <f>IFERROR(__xludf.DUMMYFUNCTION("TEXTJOIN(""; "", TRUE, FILTER(CID!B1621:B14794, REGEXMATCH(CID!D1621:D14794, TEXTJOIN(""|"", TRUE, SPLIT(A1621, "";"")))))"),"#N/A")</f>
        <v>#N/A</v>
      </c>
    </row>
    <row r="1622">
      <c r="A1622" s="12" t="str">
        <f>IFERROR(__xludf.DUMMYFUNCTION("TEXTJOIN("";"", TRUE, FILTER(CID!$B$2:$B$14794, CID!B1622=CID!$D$2:$D$14794))"),"V130;V131;V132;V133;V134;V135;V139")</f>
        <v>V130;V131;V132;V133;V134;V135;V139</v>
      </c>
      <c r="B1622" s="12" t="str">
        <f>IFERROR(__xludf.DUMMYFUNCTION("TEXTJOIN(""; "", TRUE, FILTER(CID!B1622:B14794, REGEXMATCH(CID!D1622:D14794, TEXTJOIN(""|"", TRUE, SPLIT(A1622, "";"")))))"),"#N/A")</f>
        <v>#N/A</v>
      </c>
    </row>
    <row r="1623">
      <c r="A1623" s="12" t="str">
        <f>IFERROR(__xludf.DUMMYFUNCTION("TEXTJOIN("";"", TRUE, FILTER(CID!$B$2:$B$14794, CID!B1623=CID!$D$2:$D$14794))"),"V140;V141;V142;V143;V144;V145;V149")</f>
        <v>V140;V141;V142;V143;V144;V145;V149</v>
      </c>
      <c r="B1623" s="12" t="str">
        <f>IFERROR(__xludf.DUMMYFUNCTION("TEXTJOIN(""; "", TRUE, FILTER(CID!B1623:B14794, REGEXMATCH(CID!D1623:D14794, TEXTJOIN(""|"", TRUE, SPLIT(A1623, "";"")))))"),"#N/A")</f>
        <v>#N/A</v>
      </c>
    </row>
    <row r="1624">
      <c r="A1624" s="12" t="str">
        <f>IFERROR(__xludf.DUMMYFUNCTION("TEXTJOIN("";"", TRUE, FILTER(CID!$B$2:$B$14794, CID!B1624=CID!$D$2:$D$14794))"),"V150;V151;V152;V153;V154;V155;V159")</f>
        <v>V150;V151;V152;V153;V154;V155;V159</v>
      </c>
      <c r="B1624" s="12" t="str">
        <f>IFERROR(__xludf.DUMMYFUNCTION("TEXTJOIN(""; "", TRUE, FILTER(CID!B1624:B14794, REGEXMATCH(CID!D1624:D14794, TEXTJOIN(""|"", TRUE, SPLIT(A1624, "";"")))))"),"#N/A")</f>
        <v>#N/A</v>
      </c>
    </row>
    <row r="1625">
      <c r="A1625" s="12" t="str">
        <f>IFERROR(__xludf.DUMMYFUNCTION("TEXTJOIN("";"", TRUE, FILTER(CID!$B$2:$B$14794, CID!B1625=CID!$D$2:$D$14794))"),"V160;V161;V162;V163;V164;V165;V169")</f>
        <v>V160;V161;V162;V163;V164;V165;V169</v>
      </c>
      <c r="B1625" s="12" t="str">
        <f>IFERROR(__xludf.DUMMYFUNCTION("TEXTJOIN(""; "", TRUE, FILTER(CID!B1625:B14794, REGEXMATCH(CID!D1625:D14794, TEXTJOIN(""|"", TRUE, SPLIT(A1625, "";"")))))"),"#N/A")</f>
        <v>#N/A</v>
      </c>
    </row>
    <row r="1626">
      <c r="A1626" s="12" t="str">
        <f>IFERROR(__xludf.DUMMYFUNCTION("TEXTJOIN("";"", TRUE, FILTER(CID!$B$2:$B$14794, CID!B1626=CID!$D$2:$D$14794))"),"V170;V171;V172;V173;V174;V175;V179")</f>
        <v>V170;V171;V172;V173;V174;V175;V179</v>
      </c>
      <c r="B1626" s="12" t="str">
        <f>IFERROR(__xludf.DUMMYFUNCTION("TEXTJOIN(""; "", TRUE, FILTER(CID!B1626:B14794, REGEXMATCH(CID!D1626:D14794, TEXTJOIN(""|"", TRUE, SPLIT(A1626, "";"")))))"),"#N/A")</f>
        <v>#N/A</v>
      </c>
    </row>
    <row r="1627">
      <c r="A1627" s="12" t="str">
        <f>IFERROR(__xludf.DUMMYFUNCTION("TEXTJOIN("";"", TRUE, FILTER(CID!$B$2:$B$14794, CID!B1627=CID!$D$2:$D$14794))"),"V180;V181;V182;V183;V184;V185;V189")</f>
        <v>V180;V181;V182;V183;V184;V185;V189</v>
      </c>
      <c r="B1627" s="12" t="str">
        <f>IFERROR(__xludf.DUMMYFUNCTION("TEXTJOIN(""; "", TRUE, FILTER(CID!B1627:B14794, REGEXMATCH(CID!D1627:D14794, TEXTJOIN(""|"", TRUE, SPLIT(A1627, "";"")))))"),"#N/A")</f>
        <v>#N/A</v>
      </c>
    </row>
    <row r="1628">
      <c r="A1628" s="12" t="str">
        <f>IFERROR(__xludf.DUMMYFUNCTION("TEXTJOIN("";"", TRUE, FILTER(CID!$B$2:$B$14794, CID!B1628=CID!$D$2:$D$14794))"),"V190;V191;V192;V193;V194;V195;V196;V198;V199")</f>
        <v>V190;V191;V192;V193;V194;V195;V196;V198;V199</v>
      </c>
      <c r="B1628" s="12" t="str">
        <f>IFERROR(__xludf.DUMMYFUNCTION("TEXTJOIN(""; "", TRUE, FILTER(CID!B1628:B14794, REGEXMATCH(CID!D1628:D14794, TEXTJOIN(""|"", TRUE, SPLIT(A1628, "";"")))))"),"#N/A")</f>
        <v>#N/A</v>
      </c>
    </row>
    <row r="1629">
      <c r="A1629" s="12" t="str">
        <f>IFERROR(__xludf.DUMMYFUNCTION("TEXTJOIN("";"", TRUE, FILTER(CID!$B$2:$B$14794, CID!B1629=CID!$D$2:$D$14794))"),"V200;V201;V202;V203;V204;V205;V209")</f>
        <v>V200;V201;V202;V203;V204;V205;V209</v>
      </c>
      <c r="B1629" s="12" t="str">
        <f>IFERROR(__xludf.DUMMYFUNCTION("TEXTJOIN(""; "", TRUE, FILTER(CID!B1629:B14794, REGEXMATCH(CID!D1629:D14794, TEXTJOIN(""|"", TRUE, SPLIT(A1629, "";"")))))"),"#N/A")</f>
        <v>#N/A</v>
      </c>
    </row>
    <row r="1630">
      <c r="A1630" s="12" t="str">
        <f>IFERROR(__xludf.DUMMYFUNCTION("TEXTJOIN("";"", TRUE, FILTER(CID!$B$2:$B$14794, CID!B1630=CID!$D$2:$D$14794))"),"V210;V211;V212;V213;V214;V215;V219")</f>
        <v>V210;V211;V212;V213;V214;V215;V219</v>
      </c>
      <c r="B1630" s="12" t="str">
        <f>IFERROR(__xludf.DUMMYFUNCTION("TEXTJOIN(""; "", TRUE, FILTER(CID!B1630:B14794, REGEXMATCH(CID!D1630:D14794, TEXTJOIN(""|"", TRUE, SPLIT(A1630, "";"")))))"),"#N/A")</f>
        <v>#N/A</v>
      </c>
    </row>
    <row r="1631">
      <c r="A1631" s="12" t="str">
        <f>IFERROR(__xludf.DUMMYFUNCTION("TEXTJOIN("";"", TRUE, FILTER(CID!$B$2:$B$14794, CID!B1631=CID!$D$2:$D$14794))"),"V220;V221;V222;V223;V224;V225;V229")</f>
        <v>V220;V221;V222;V223;V224;V225;V229</v>
      </c>
      <c r="B1631" s="12" t="str">
        <f>IFERROR(__xludf.DUMMYFUNCTION("TEXTJOIN(""; "", TRUE, FILTER(CID!B1631:B14794, REGEXMATCH(CID!D1631:D14794, TEXTJOIN(""|"", TRUE, SPLIT(A1631, "";"")))))"),"#N/A")</f>
        <v>#N/A</v>
      </c>
    </row>
    <row r="1632">
      <c r="A1632" s="12" t="str">
        <f>IFERROR(__xludf.DUMMYFUNCTION("TEXTJOIN("";"", TRUE, FILTER(CID!$B$2:$B$14794, CID!B1632=CID!$D$2:$D$14794))"),"V230;V231;V232;V233;V234;V235;V239")</f>
        <v>V230;V231;V232;V233;V234;V235;V239</v>
      </c>
      <c r="B1632" s="12" t="str">
        <f>IFERROR(__xludf.DUMMYFUNCTION("TEXTJOIN(""; "", TRUE, FILTER(CID!B1632:B14794, REGEXMATCH(CID!D1632:D14794, TEXTJOIN(""|"", TRUE, SPLIT(A1632, "";"")))))"),"#N/A")</f>
        <v>#N/A</v>
      </c>
    </row>
    <row r="1633">
      <c r="A1633" s="12" t="str">
        <f>IFERROR(__xludf.DUMMYFUNCTION("TEXTJOIN("";"", TRUE, FILTER(CID!$B$2:$B$14794, CID!B1633=CID!$D$2:$D$14794))"),"V240;V241;V242;V243;V244;V245;V249")</f>
        <v>V240;V241;V242;V243;V244;V245;V249</v>
      </c>
      <c r="B1633" s="12" t="str">
        <f>IFERROR(__xludf.DUMMYFUNCTION("TEXTJOIN(""; "", TRUE, FILTER(CID!B1633:B14794, REGEXMATCH(CID!D1633:D14794, TEXTJOIN(""|"", TRUE, SPLIT(A1633, "";"")))))"),"#N/A")</f>
        <v>#N/A</v>
      </c>
    </row>
    <row r="1634">
      <c r="A1634" s="12" t="str">
        <f>IFERROR(__xludf.DUMMYFUNCTION("TEXTJOIN("";"", TRUE, FILTER(CID!$B$2:$B$14794, CID!B1634=CID!$D$2:$D$14794))"),"V250;V251;V252;V253;V254;V255;V259")</f>
        <v>V250;V251;V252;V253;V254;V255;V259</v>
      </c>
      <c r="B1634" s="12" t="str">
        <f>IFERROR(__xludf.DUMMYFUNCTION("TEXTJOIN(""; "", TRUE, FILTER(CID!B1634:B14794, REGEXMATCH(CID!D1634:D14794, TEXTJOIN(""|"", TRUE, SPLIT(A1634, "";"")))))"),"#N/A")</f>
        <v>#N/A</v>
      </c>
    </row>
    <row r="1635">
      <c r="A1635" s="12" t="str">
        <f>IFERROR(__xludf.DUMMYFUNCTION("TEXTJOIN("";"", TRUE, FILTER(CID!$B$2:$B$14794, CID!B1635=CID!$D$2:$D$14794))"),"V260;V261;V262;V263;V264;V265;V269")</f>
        <v>V260;V261;V262;V263;V264;V265;V269</v>
      </c>
      <c r="B1635" s="12" t="str">
        <f>IFERROR(__xludf.DUMMYFUNCTION("TEXTJOIN(""; "", TRUE, FILTER(CID!B1635:B14794, REGEXMATCH(CID!D1635:D14794, TEXTJOIN(""|"", TRUE, SPLIT(A1635, "";"")))))"),"#N/A")</f>
        <v>#N/A</v>
      </c>
    </row>
    <row r="1636">
      <c r="A1636" s="12" t="str">
        <f>IFERROR(__xludf.DUMMYFUNCTION("TEXTJOIN("";"", TRUE, FILTER(CID!$B$2:$B$14794, CID!B1636=CID!$D$2:$D$14794))"),"V270;V271;V272;V273;V274;V275;V279")</f>
        <v>V270;V271;V272;V273;V274;V275;V279</v>
      </c>
      <c r="B1636" s="12" t="str">
        <f>IFERROR(__xludf.DUMMYFUNCTION("TEXTJOIN(""; "", TRUE, FILTER(CID!B1636:B14794, REGEXMATCH(CID!D1636:D14794, TEXTJOIN(""|"", TRUE, SPLIT(A1636, "";"")))))"),"#N/A")</f>
        <v>#N/A</v>
      </c>
    </row>
    <row r="1637">
      <c r="A1637" s="12" t="str">
        <f>IFERROR(__xludf.DUMMYFUNCTION("TEXTJOIN("";"", TRUE, FILTER(CID!$B$2:$B$14794, CID!B1637=CID!$D$2:$D$14794))"),"V280;V281;V282;V283;V284;V285;V289")</f>
        <v>V280;V281;V282;V283;V284;V285;V289</v>
      </c>
      <c r="B1637" s="12" t="str">
        <f>IFERROR(__xludf.DUMMYFUNCTION("TEXTJOIN(""; "", TRUE, FILTER(CID!B1637:B14794, REGEXMATCH(CID!D1637:D14794, TEXTJOIN(""|"", TRUE, SPLIT(A1637, "";"")))))"),"#N/A")</f>
        <v>#N/A</v>
      </c>
    </row>
    <row r="1638">
      <c r="A1638" s="12" t="str">
        <f>IFERROR(__xludf.DUMMYFUNCTION("TEXTJOIN("";"", TRUE, FILTER(CID!$B$2:$B$14794, CID!B1638=CID!$D$2:$D$14794))"),"V290;V291;V292;V293;V294;V295;V296;V298;V299")</f>
        <v>V290;V291;V292;V293;V294;V295;V296;V298;V299</v>
      </c>
      <c r="B1638" s="12" t="str">
        <f>IFERROR(__xludf.DUMMYFUNCTION("TEXTJOIN(""; "", TRUE, FILTER(CID!B1638:B14794, REGEXMATCH(CID!D1638:D14794, TEXTJOIN(""|"", TRUE, SPLIT(A1638, "";"")))))"),"#N/A")</f>
        <v>#N/A</v>
      </c>
    </row>
    <row r="1639">
      <c r="A1639" s="12" t="str">
        <f>IFERROR(__xludf.DUMMYFUNCTION("TEXTJOIN("";"", TRUE, FILTER(CID!$B$2:$B$14794, CID!B1639=CID!$D$2:$D$14794))"),"V300;V301;V302;V303;V304;V305;V306;V307;V309")</f>
        <v>V300;V301;V302;V303;V304;V305;V306;V307;V309</v>
      </c>
      <c r="B1639" s="12" t="str">
        <f>IFERROR(__xludf.DUMMYFUNCTION("TEXTJOIN(""; "", TRUE, FILTER(CID!B1639:B14794, REGEXMATCH(CID!D1639:D14794, TEXTJOIN(""|"", TRUE, SPLIT(A1639, "";"")))))"),"#N/A")</f>
        <v>#N/A</v>
      </c>
    </row>
    <row r="1640">
      <c r="A1640" s="12" t="str">
        <f>IFERROR(__xludf.DUMMYFUNCTION("TEXTJOIN("";"", TRUE, FILTER(CID!$B$2:$B$14794, CID!B1640=CID!$D$2:$D$14794))"),"V310;V311;V312;V313;V314;V315;V316;V317;V319")</f>
        <v>V310;V311;V312;V313;V314;V315;V316;V317;V319</v>
      </c>
      <c r="B1640" s="12" t="str">
        <f>IFERROR(__xludf.DUMMYFUNCTION("TEXTJOIN(""; "", TRUE, FILTER(CID!B1640:B14794, REGEXMATCH(CID!D1640:D14794, TEXTJOIN(""|"", TRUE, SPLIT(A1640, "";"")))))"),"#N/A")</f>
        <v>#N/A</v>
      </c>
    </row>
    <row r="1641">
      <c r="A1641" s="12" t="str">
        <f>IFERROR(__xludf.DUMMYFUNCTION("TEXTJOIN("";"", TRUE, FILTER(CID!$B$2:$B$14794, CID!B1641=CID!$D$2:$D$14794))"),"V320;V321;V322;V323;V324;V325;V326;V327;V329")</f>
        <v>V320;V321;V322;V323;V324;V325;V326;V327;V329</v>
      </c>
      <c r="B1641" s="12" t="str">
        <f>IFERROR(__xludf.DUMMYFUNCTION("TEXTJOIN(""; "", TRUE, FILTER(CID!B1641:B14794, REGEXMATCH(CID!D1641:D14794, TEXTJOIN(""|"", TRUE, SPLIT(A1641, "";"")))))"),"#N/A")</f>
        <v>#N/A</v>
      </c>
    </row>
    <row r="1642">
      <c r="A1642" s="12" t="str">
        <f>IFERROR(__xludf.DUMMYFUNCTION("TEXTJOIN("";"", TRUE, FILTER(CID!$B$2:$B$14794, CID!B1642=CID!$D$2:$D$14794))"),"V330;V331;V332;V333;V334;V335;V336;V337;V339")</f>
        <v>V330;V331;V332;V333;V334;V335;V336;V337;V339</v>
      </c>
      <c r="B1642" s="12" t="str">
        <f>IFERROR(__xludf.DUMMYFUNCTION("TEXTJOIN(""; "", TRUE, FILTER(CID!B1642:B14794, REGEXMATCH(CID!D1642:D14794, TEXTJOIN(""|"", TRUE, SPLIT(A1642, "";"")))))"),"#N/A")</f>
        <v>#N/A</v>
      </c>
    </row>
    <row r="1643">
      <c r="A1643" s="12" t="str">
        <f>IFERROR(__xludf.DUMMYFUNCTION("TEXTJOIN("";"", TRUE, FILTER(CID!$B$2:$B$14794, CID!B1643=CID!$D$2:$D$14794))"),"V340;V341;V342;V343;V344;V345;V346;V347;V349")</f>
        <v>V340;V341;V342;V343;V344;V345;V346;V347;V349</v>
      </c>
      <c r="B1643" s="12" t="str">
        <f>IFERROR(__xludf.DUMMYFUNCTION("TEXTJOIN(""; "", TRUE, FILTER(CID!B1643:B14794, REGEXMATCH(CID!D1643:D14794, TEXTJOIN(""|"", TRUE, SPLIT(A1643, "";"")))))"),"#N/A")</f>
        <v>#N/A</v>
      </c>
    </row>
    <row r="1644">
      <c r="A1644" s="12" t="str">
        <f>IFERROR(__xludf.DUMMYFUNCTION("TEXTJOIN("";"", TRUE, FILTER(CID!$B$2:$B$14794, CID!B1644=CID!$D$2:$D$14794))"),"V350;V351;V352;V353;V354;V355;V356;V357;V359")</f>
        <v>V350;V351;V352;V353;V354;V355;V356;V357;V359</v>
      </c>
      <c r="B1644" s="12" t="str">
        <f>IFERROR(__xludf.DUMMYFUNCTION("TEXTJOIN(""; "", TRUE, FILTER(CID!B1644:B14794, REGEXMATCH(CID!D1644:D14794, TEXTJOIN(""|"", TRUE, SPLIT(A1644, "";"")))))"),"#N/A")</f>
        <v>#N/A</v>
      </c>
    </row>
    <row r="1645">
      <c r="A1645" s="12" t="str">
        <f>IFERROR(__xludf.DUMMYFUNCTION("TEXTJOIN("";"", TRUE, FILTER(CID!$B$2:$B$14794, CID!B1645=CID!$D$2:$D$14794))"),"V360;V361;V362;V363;V364;V365;V366;V367;V369")</f>
        <v>V360;V361;V362;V363;V364;V365;V366;V367;V369</v>
      </c>
      <c r="B1645" s="12" t="str">
        <f>IFERROR(__xludf.DUMMYFUNCTION("TEXTJOIN(""; "", TRUE, FILTER(CID!B1645:B14794, REGEXMATCH(CID!D1645:D14794, TEXTJOIN(""|"", TRUE, SPLIT(A1645, "";"")))))"),"#N/A")</f>
        <v>#N/A</v>
      </c>
    </row>
    <row r="1646">
      <c r="A1646" s="12" t="str">
        <f>IFERROR(__xludf.DUMMYFUNCTION("TEXTJOIN("";"", TRUE, FILTER(CID!$B$2:$B$14794, CID!B1646=CID!$D$2:$D$14794))"),"V370;V371;V372;V373;V374;V375;V376;V377;V379")</f>
        <v>V370;V371;V372;V373;V374;V375;V376;V377;V379</v>
      </c>
      <c r="B1646" s="12" t="str">
        <f>IFERROR(__xludf.DUMMYFUNCTION("TEXTJOIN(""; "", TRUE, FILTER(CID!B1646:B14794, REGEXMATCH(CID!D1646:D14794, TEXTJOIN(""|"", TRUE, SPLIT(A1646, "";"")))))"),"#N/A")</f>
        <v>#N/A</v>
      </c>
    </row>
    <row r="1647">
      <c r="A1647" s="12" t="str">
        <f>IFERROR(__xludf.DUMMYFUNCTION("TEXTJOIN("";"", TRUE, FILTER(CID!$B$2:$B$14794, CID!B1647=CID!$D$2:$D$14794))"),"V380;V381;V382;V383;V384;V385;V386;V387;V389")</f>
        <v>V380;V381;V382;V383;V384;V385;V386;V387;V389</v>
      </c>
      <c r="B1647" s="12" t="str">
        <f>IFERROR(__xludf.DUMMYFUNCTION("TEXTJOIN(""; "", TRUE, FILTER(CID!B1647:B14794, REGEXMATCH(CID!D1647:D14794, TEXTJOIN(""|"", TRUE, SPLIT(A1647, "";"")))))"),"#N/A")</f>
        <v>#N/A</v>
      </c>
    </row>
    <row r="1648">
      <c r="A1648" s="12" t="str">
        <f>IFERROR(__xludf.DUMMYFUNCTION("TEXTJOIN("";"", TRUE, FILTER(CID!$B$2:$B$14794, CID!B1648=CID!$D$2:$D$14794))"),"V390;V391;V392;V393;V394;V395;V396;V398;V399")</f>
        <v>V390;V391;V392;V393;V394;V395;V396;V398;V399</v>
      </c>
      <c r="B1648" s="12" t="str">
        <f>IFERROR(__xludf.DUMMYFUNCTION("TEXTJOIN(""; "", TRUE, FILTER(CID!B1648:B14794, REGEXMATCH(CID!D1648:D14794, TEXTJOIN(""|"", TRUE, SPLIT(A1648, "";"")))))"),"#N/A")</f>
        <v>#N/A</v>
      </c>
    </row>
    <row r="1649">
      <c r="A1649" s="12" t="str">
        <f>IFERROR(__xludf.DUMMYFUNCTION("TEXTJOIN("";"", TRUE, FILTER(CID!$B$2:$B$14794, CID!B1649=CID!$D$2:$D$14794))"),"V400;V401;V402;V403;V404;V405;V406;V407;V409")</f>
        <v>V400;V401;V402;V403;V404;V405;V406;V407;V409</v>
      </c>
      <c r="B1649" s="12" t="str">
        <f>IFERROR(__xludf.DUMMYFUNCTION("TEXTJOIN(""; "", TRUE, FILTER(CID!B1649:B14794, REGEXMATCH(CID!D1649:D14794, TEXTJOIN(""|"", TRUE, SPLIT(A1649, "";"")))))"),"#N/A")</f>
        <v>#N/A</v>
      </c>
    </row>
    <row r="1650">
      <c r="A1650" s="12" t="str">
        <f>IFERROR(__xludf.DUMMYFUNCTION("TEXTJOIN("";"", TRUE, FILTER(CID!$B$2:$B$14794, CID!B1650=CID!$D$2:$D$14794))"),"V410;V411;V412;V413;V414;V415;V416;V417;V419")</f>
        <v>V410;V411;V412;V413;V414;V415;V416;V417;V419</v>
      </c>
      <c r="B1650" s="12" t="str">
        <f>IFERROR(__xludf.DUMMYFUNCTION("TEXTJOIN(""; "", TRUE, FILTER(CID!B1650:B14794, REGEXMATCH(CID!D1650:D14794, TEXTJOIN(""|"", TRUE, SPLIT(A1650, "";"")))))"),"#N/A")</f>
        <v>#N/A</v>
      </c>
    </row>
    <row r="1651">
      <c r="A1651" s="12" t="str">
        <f>IFERROR(__xludf.DUMMYFUNCTION("TEXTJOIN("";"", TRUE, FILTER(CID!$B$2:$B$14794, CID!B1651=CID!$D$2:$D$14794))"),"V420;V421;V422;V423;V424;V425;V426;V427;V429")</f>
        <v>V420;V421;V422;V423;V424;V425;V426;V427;V429</v>
      </c>
      <c r="B1651" s="12" t="str">
        <f>IFERROR(__xludf.DUMMYFUNCTION("TEXTJOIN(""; "", TRUE, FILTER(CID!B1651:B14794, REGEXMATCH(CID!D1651:D14794, TEXTJOIN(""|"", TRUE, SPLIT(A1651, "";"")))))"),"#N/A")</f>
        <v>#N/A</v>
      </c>
    </row>
    <row r="1652">
      <c r="A1652" s="12" t="str">
        <f>IFERROR(__xludf.DUMMYFUNCTION("TEXTJOIN("";"", TRUE, FILTER(CID!$B$2:$B$14794, CID!B1652=CID!$D$2:$D$14794))"),"V430;V431;V432;V433;V434;V435;V436;V437;V439")</f>
        <v>V430;V431;V432;V433;V434;V435;V436;V437;V439</v>
      </c>
      <c r="B1652" s="12" t="str">
        <f>IFERROR(__xludf.DUMMYFUNCTION("TEXTJOIN(""; "", TRUE, FILTER(CID!B1652:B14794, REGEXMATCH(CID!D1652:D14794, TEXTJOIN(""|"", TRUE, SPLIT(A1652, "";"")))))"),"#N/A")</f>
        <v>#N/A</v>
      </c>
    </row>
    <row r="1653">
      <c r="A1653" s="12" t="str">
        <f>IFERROR(__xludf.DUMMYFUNCTION("TEXTJOIN("";"", TRUE, FILTER(CID!$B$2:$B$14794, CID!B1653=CID!$D$2:$D$14794))"),"V440;V441;V442;V443;V444;V445;V446;V447;V449")</f>
        <v>V440;V441;V442;V443;V444;V445;V446;V447;V449</v>
      </c>
      <c r="B1653" s="12" t="str">
        <f>IFERROR(__xludf.DUMMYFUNCTION("TEXTJOIN(""; "", TRUE, FILTER(CID!B1653:B14794, REGEXMATCH(CID!D1653:D14794, TEXTJOIN(""|"", TRUE, SPLIT(A1653, "";"")))))"),"#N/A")</f>
        <v>#N/A</v>
      </c>
    </row>
    <row r="1654">
      <c r="A1654" s="12" t="str">
        <f>IFERROR(__xludf.DUMMYFUNCTION("TEXTJOIN("";"", TRUE, FILTER(CID!$B$2:$B$14794, CID!B1654=CID!$D$2:$D$14794))"),"V450;V451;V452;V453;V454;V455;V456;V457;V459")</f>
        <v>V450;V451;V452;V453;V454;V455;V456;V457;V459</v>
      </c>
      <c r="B1654" s="12" t="str">
        <f>IFERROR(__xludf.DUMMYFUNCTION("TEXTJOIN(""; "", TRUE, FILTER(CID!B1654:B14794, REGEXMATCH(CID!D1654:D14794, TEXTJOIN(""|"", TRUE, SPLIT(A1654, "";"")))))"),"#N/A")</f>
        <v>#N/A</v>
      </c>
    </row>
    <row r="1655">
      <c r="A1655" s="12" t="str">
        <f>IFERROR(__xludf.DUMMYFUNCTION("TEXTJOIN("";"", TRUE, FILTER(CID!$B$2:$B$14794, CID!B1655=CID!$D$2:$D$14794))"),"V460;V461;V462;V463;V464;V465;V466;V467;V469")</f>
        <v>V460;V461;V462;V463;V464;V465;V466;V467;V469</v>
      </c>
      <c r="B1655" s="12" t="str">
        <f>IFERROR(__xludf.DUMMYFUNCTION("TEXTJOIN(""; "", TRUE, FILTER(CID!B1655:B14794, REGEXMATCH(CID!D1655:D14794, TEXTJOIN(""|"", TRUE, SPLIT(A1655, "";"")))))"),"#N/A")</f>
        <v>#N/A</v>
      </c>
    </row>
    <row r="1656">
      <c r="A1656" s="12" t="str">
        <f>IFERROR(__xludf.DUMMYFUNCTION("TEXTJOIN("";"", TRUE, FILTER(CID!$B$2:$B$14794, CID!B1656=CID!$D$2:$D$14794))"),"V470;V471;V472;V473;V474;V475;V476;V477;V479")</f>
        <v>V470;V471;V472;V473;V474;V475;V476;V477;V479</v>
      </c>
      <c r="B1656" s="12" t="str">
        <f>IFERROR(__xludf.DUMMYFUNCTION("TEXTJOIN(""; "", TRUE, FILTER(CID!B1656:B14794, REGEXMATCH(CID!D1656:D14794, TEXTJOIN(""|"", TRUE, SPLIT(A1656, "";"")))))"),"#N/A")</f>
        <v>#N/A</v>
      </c>
    </row>
    <row r="1657">
      <c r="A1657" s="12" t="str">
        <f>IFERROR(__xludf.DUMMYFUNCTION("TEXTJOIN("";"", TRUE, FILTER(CID!$B$2:$B$14794, CID!B1657=CID!$D$2:$D$14794))"),"V480;V481;V482;V483;V484;V485;V486;V487;V489")</f>
        <v>V480;V481;V482;V483;V484;V485;V486;V487;V489</v>
      </c>
      <c r="B1657" s="12" t="str">
        <f>IFERROR(__xludf.DUMMYFUNCTION("TEXTJOIN(""; "", TRUE, FILTER(CID!B1657:B14794, REGEXMATCH(CID!D1657:D14794, TEXTJOIN(""|"", TRUE, SPLIT(A1657, "";"")))))"),"#N/A")</f>
        <v>#N/A</v>
      </c>
    </row>
    <row r="1658">
      <c r="A1658" s="12" t="str">
        <f>IFERROR(__xludf.DUMMYFUNCTION("TEXTJOIN("";"", TRUE, FILTER(CID!$B$2:$B$14794, CID!B1658=CID!$D$2:$D$14794))"),"V490;V491;V492;V493;V494;V495;V496;V498;V499")</f>
        <v>V490;V491;V492;V493;V494;V495;V496;V498;V499</v>
      </c>
      <c r="B1658" s="12" t="str">
        <f>IFERROR(__xludf.DUMMYFUNCTION("TEXTJOIN(""; "", TRUE, FILTER(CID!B1658:B14794, REGEXMATCH(CID!D1658:D14794, TEXTJOIN(""|"", TRUE, SPLIT(A1658, "";"")))))"),"#N/A")</f>
        <v>#N/A</v>
      </c>
    </row>
    <row r="1659">
      <c r="A1659" s="12" t="str">
        <f>IFERROR(__xludf.DUMMYFUNCTION("TEXTJOIN("";"", TRUE, FILTER(CID!$B$2:$B$14794, CID!B1659=CID!$D$2:$D$14794))"),"V500;V501;V502;V503;V504;V505;V506;V507;V509")</f>
        <v>V500;V501;V502;V503;V504;V505;V506;V507;V509</v>
      </c>
      <c r="B1659" s="12" t="str">
        <f>IFERROR(__xludf.DUMMYFUNCTION("TEXTJOIN(""; "", TRUE, FILTER(CID!B1659:B14794, REGEXMATCH(CID!D1659:D14794, TEXTJOIN(""|"", TRUE, SPLIT(A1659, "";"")))))"),"#N/A")</f>
        <v>#N/A</v>
      </c>
    </row>
    <row r="1660">
      <c r="A1660" s="12" t="str">
        <f>IFERROR(__xludf.DUMMYFUNCTION("TEXTJOIN("";"", TRUE, FILTER(CID!$B$2:$B$14794, CID!B1660=CID!$D$2:$D$14794))"),"V510;V511;V512;V513;V514;V515;V516;V517;V519")</f>
        <v>V510;V511;V512;V513;V514;V515;V516;V517;V519</v>
      </c>
      <c r="B1660" s="12" t="str">
        <f>IFERROR(__xludf.DUMMYFUNCTION("TEXTJOIN(""; "", TRUE, FILTER(CID!B1660:B14794, REGEXMATCH(CID!D1660:D14794, TEXTJOIN(""|"", TRUE, SPLIT(A1660, "";"")))))"),"#N/A")</f>
        <v>#N/A</v>
      </c>
    </row>
    <row r="1661">
      <c r="A1661" s="12" t="str">
        <f>IFERROR(__xludf.DUMMYFUNCTION("TEXTJOIN("";"", TRUE, FILTER(CID!$B$2:$B$14794, CID!B1661=CID!$D$2:$D$14794))"),"V520;V521;V522;V523;V524;V525;V526;V527;V529")</f>
        <v>V520;V521;V522;V523;V524;V525;V526;V527;V529</v>
      </c>
      <c r="B1661" s="12" t="str">
        <f>IFERROR(__xludf.DUMMYFUNCTION("TEXTJOIN(""; "", TRUE, FILTER(CID!B1661:B14794, REGEXMATCH(CID!D1661:D14794, TEXTJOIN(""|"", TRUE, SPLIT(A1661, "";"")))))"),"#N/A")</f>
        <v>#N/A</v>
      </c>
    </row>
    <row r="1662">
      <c r="A1662" s="12" t="str">
        <f>IFERROR(__xludf.DUMMYFUNCTION("TEXTJOIN("";"", TRUE, FILTER(CID!$B$2:$B$14794, CID!B1662=CID!$D$2:$D$14794))"),"V530;V531;V532;V533;V534;V535;V536;V537;V539")</f>
        <v>V530;V531;V532;V533;V534;V535;V536;V537;V539</v>
      </c>
      <c r="B1662" s="12" t="str">
        <f>IFERROR(__xludf.DUMMYFUNCTION("TEXTJOIN(""; "", TRUE, FILTER(CID!B1662:B14794, REGEXMATCH(CID!D1662:D14794, TEXTJOIN(""|"", TRUE, SPLIT(A1662, "";"")))))"),"#N/A")</f>
        <v>#N/A</v>
      </c>
    </row>
    <row r="1663">
      <c r="A1663" s="12" t="str">
        <f>IFERROR(__xludf.DUMMYFUNCTION("TEXTJOIN("";"", TRUE, FILTER(CID!$B$2:$B$14794, CID!B1663=CID!$D$2:$D$14794))"),"V540;V541;V542;V543;V544;V545;V546;V547;V549")</f>
        <v>V540;V541;V542;V543;V544;V545;V546;V547;V549</v>
      </c>
      <c r="B1663" s="12" t="str">
        <f>IFERROR(__xludf.DUMMYFUNCTION("TEXTJOIN(""; "", TRUE, FILTER(CID!B1663:B14794, REGEXMATCH(CID!D1663:D14794, TEXTJOIN(""|"", TRUE, SPLIT(A1663, "";"")))))"),"#N/A")</f>
        <v>#N/A</v>
      </c>
    </row>
    <row r="1664">
      <c r="A1664" s="12" t="str">
        <f>IFERROR(__xludf.DUMMYFUNCTION("TEXTJOIN("";"", TRUE, FILTER(CID!$B$2:$B$14794, CID!B1664=CID!$D$2:$D$14794))"),"V550;V551;V552;V553;V554;V555;V556;V557;V559")</f>
        <v>V550;V551;V552;V553;V554;V555;V556;V557;V559</v>
      </c>
      <c r="B1664" s="12" t="str">
        <f>IFERROR(__xludf.DUMMYFUNCTION("TEXTJOIN(""; "", TRUE, FILTER(CID!B1664:B14794, REGEXMATCH(CID!D1664:D14794, TEXTJOIN(""|"", TRUE, SPLIT(A1664, "";"")))))"),"#N/A")</f>
        <v>#N/A</v>
      </c>
    </row>
    <row r="1665">
      <c r="A1665" s="12" t="str">
        <f>IFERROR(__xludf.DUMMYFUNCTION("TEXTJOIN("";"", TRUE, FILTER(CID!$B$2:$B$14794, CID!B1665=CID!$D$2:$D$14794))"),"V560;V561;V562;V563;V564;V565;V566;V567;V569")</f>
        <v>V560;V561;V562;V563;V564;V565;V566;V567;V569</v>
      </c>
      <c r="B1665" s="12" t="str">
        <f>IFERROR(__xludf.DUMMYFUNCTION("TEXTJOIN(""; "", TRUE, FILTER(CID!B1665:B14794, REGEXMATCH(CID!D1665:D14794, TEXTJOIN(""|"", TRUE, SPLIT(A1665, "";"")))))"),"#N/A")</f>
        <v>#N/A</v>
      </c>
    </row>
    <row r="1666">
      <c r="A1666" s="12" t="str">
        <f>IFERROR(__xludf.DUMMYFUNCTION("TEXTJOIN("";"", TRUE, FILTER(CID!$B$2:$B$14794, CID!B1666=CID!$D$2:$D$14794))"),"V570;V571;V572;V573;V574;V575;V576;V577;V579")</f>
        <v>V570;V571;V572;V573;V574;V575;V576;V577;V579</v>
      </c>
      <c r="B1666" s="12" t="str">
        <f>IFERROR(__xludf.DUMMYFUNCTION("TEXTJOIN(""; "", TRUE, FILTER(CID!B1666:B14794, REGEXMATCH(CID!D1666:D14794, TEXTJOIN(""|"", TRUE, SPLIT(A1666, "";"")))))"),"#N/A")</f>
        <v>#N/A</v>
      </c>
    </row>
    <row r="1667">
      <c r="A1667" s="12" t="str">
        <f>IFERROR(__xludf.DUMMYFUNCTION("TEXTJOIN("";"", TRUE, FILTER(CID!$B$2:$B$14794, CID!B1667=CID!$D$2:$D$14794))"),"V580;V581;V582;V583;V584;V585;V586;V587;V589")</f>
        <v>V580;V581;V582;V583;V584;V585;V586;V587;V589</v>
      </c>
      <c r="B1667" s="12" t="str">
        <f>IFERROR(__xludf.DUMMYFUNCTION("TEXTJOIN(""; "", TRUE, FILTER(CID!B1667:B14794, REGEXMATCH(CID!D1667:D14794, TEXTJOIN(""|"", TRUE, SPLIT(A1667, "";"")))))"),"#N/A")</f>
        <v>#N/A</v>
      </c>
    </row>
    <row r="1668">
      <c r="A1668" s="12" t="str">
        <f>IFERROR(__xludf.DUMMYFUNCTION("TEXTJOIN("";"", TRUE, FILTER(CID!$B$2:$B$14794, CID!B1668=CID!$D$2:$D$14794))"),"V590;V591;V592;V593;V594;V595;V596;V598;V599")</f>
        <v>V590;V591;V592;V593;V594;V595;V596;V598;V599</v>
      </c>
      <c r="B1668" s="12" t="str">
        <f>IFERROR(__xludf.DUMMYFUNCTION("TEXTJOIN(""; "", TRUE, FILTER(CID!B1668:B14794, REGEXMATCH(CID!D1668:D14794, TEXTJOIN(""|"", TRUE, SPLIT(A1668, "";"")))))"),"#N/A")</f>
        <v>#N/A</v>
      </c>
    </row>
    <row r="1669">
      <c r="A1669" s="12" t="str">
        <f>IFERROR(__xludf.DUMMYFUNCTION("TEXTJOIN("";"", TRUE, FILTER(CID!$B$2:$B$14794, CID!B1669=CID!$D$2:$D$14794))"),"V600;V601;V602;V603;V604;V605;V606;V607;V609")</f>
        <v>V600;V601;V602;V603;V604;V605;V606;V607;V609</v>
      </c>
      <c r="B1669" s="12" t="str">
        <f>IFERROR(__xludf.DUMMYFUNCTION("TEXTJOIN(""; "", TRUE, FILTER(CID!B1669:B14794, REGEXMATCH(CID!D1669:D14794, TEXTJOIN(""|"", TRUE, SPLIT(A1669, "";"")))))"),"#N/A")</f>
        <v>#N/A</v>
      </c>
    </row>
    <row r="1670">
      <c r="A1670" s="12" t="str">
        <f>IFERROR(__xludf.DUMMYFUNCTION("TEXTJOIN("";"", TRUE, FILTER(CID!$B$2:$B$14794, CID!B1670=CID!$D$2:$D$14794))"),"V610;V611;V612;V613;V614;V615;V616;V617;V619")</f>
        <v>V610;V611;V612;V613;V614;V615;V616;V617;V619</v>
      </c>
      <c r="B1670" s="12" t="str">
        <f>IFERROR(__xludf.DUMMYFUNCTION("TEXTJOIN(""; "", TRUE, FILTER(CID!B1670:B14794, REGEXMATCH(CID!D1670:D14794, TEXTJOIN(""|"", TRUE, SPLIT(A1670, "";"")))))"),"#N/A")</f>
        <v>#N/A</v>
      </c>
    </row>
    <row r="1671">
      <c r="A1671" s="12" t="str">
        <f>IFERROR(__xludf.DUMMYFUNCTION("TEXTJOIN("";"", TRUE, FILTER(CID!$B$2:$B$14794, CID!B1671=CID!$D$2:$D$14794))"),"V620;V621;V622;V623;V624;V625;V626;V627;V629")</f>
        <v>V620;V621;V622;V623;V624;V625;V626;V627;V629</v>
      </c>
      <c r="B1671" s="12" t="str">
        <f>IFERROR(__xludf.DUMMYFUNCTION("TEXTJOIN(""; "", TRUE, FILTER(CID!B1671:B14794, REGEXMATCH(CID!D1671:D14794, TEXTJOIN(""|"", TRUE, SPLIT(A1671, "";"")))))"),"#N/A")</f>
        <v>#N/A</v>
      </c>
    </row>
    <row r="1672">
      <c r="A1672" s="12" t="str">
        <f>IFERROR(__xludf.DUMMYFUNCTION("TEXTJOIN("";"", TRUE, FILTER(CID!$B$2:$B$14794, CID!B1672=CID!$D$2:$D$14794))"),"V630;V631;V632;V633;V634;V635;V636;V637;V639")</f>
        <v>V630;V631;V632;V633;V634;V635;V636;V637;V639</v>
      </c>
      <c r="B1672" s="12" t="str">
        <f>IFERROR(__xludf.DUMMYFUNCTION("TEXTJOIN(""; "", TRUE, FILTER(CID!B1672:B14794, REGEXMATCH(CID!D1672:D14794, TEXTJOIN(""|"", TRUE, SPLIT(A1672, "";"")))))"),"#N/A")</f>
        <v>#N/A</v>
      </c>
    </row>
    <row r="1673">
      <c r="A1673" s="12" t="str">
        <f>IFERROR(__xludf.DUMMYFUNCTION("TEXTJOIN("";"", TRUE, FILTER(CID!$B$2:$B$14794, CID!B1673=CID!$D$2:$D$14794))"),"V640;V641;V642;V643;V644;V645;V646;V647;V649")</f>
        <v>V640;V641;V642;V643;V644;V645;V646;V647;V649</v>
      </c>
      <c r="B1673" s="12" t="str">
        <f>IFERROR(__xludf.DUMMYFUNCTION("TEXTJOIN(""; "", TRUE, FILTER(CID!B1673:B14794, REGEXMATCH(CID!D1673:D14794, TEXTJOIN(""|"", TRUE, SPLIT(A1673, "";"")))))"),"#N/A")</f>
        <v>#N/A</v>
      </c>
    </row>
    <row r="1674">
      <c r="A1674" s="12" t="str">
        <f>IFERROR(__xludf.DUMMYFUNCTION("TEXTJOIN("";"", TRUE, FILTER(CID!$B$2:$B$14794, CID!B1674=CID!$D$2:$D$14794))"),"V650;V651;V652;V653;V654;V655;V656;V657;V659")</f>
        <v>V650;V651;V652;V653;V654;V655;V656;V657;V659</v>
      </c>
      <c r="B1674" s="12" t="str">
        <f>IFERROR(__xludf.DUMMYFUNCTION("TEXTJOIN(""; "", TRUE, FILTER(CID!B1674:B14794, REGEXMATCH(CID!D1674:D14794, TEXTJOIN(""|"", TRUE, SPLIT(A1674, "";"")))))"),"#N/A")</f>
        <v>#N/A</v>
      </c>
    </row>
    <row r="1675">
      <c r="A1675" s="12" t="str">
        <f>IFERROR(__xludf.DUMMYFUNCTION("TEXTJOIN("";"", TRUE, FILTER(CID!$B$2:$B$14794, CID!B1675=CID!$D$2:$D$14794))"),"V660;V661;V662;V663;V664;V665;V666;V667;V669")</f>
        <v>V660;V661;V662;V663;V664;V665;V666;V667;V669</v>
      </c>
      <c r="B1675" s="12" t="str">
        <f>IFERROR(__xludf.DUMMYFUNCTION("TEXTJOIN(""; "", TRUE, FILTER(CID!B1675:B14794, REGEXMATCH(CID!D1675:D14794, TEXTJOIN(""|"", TRUE, SPLIT(A1675, "";"")))))"),"#N/A")</f>
        <v>#N/A</v>
      </c>
    </row>
    <row r="1676">
      <c r="A1676" s="12" t="str">
        <f>IFERROR(__xludf.DUMMYFUNCTION("TEXTJOIN("";"", TRUE, FILTER(CID!$B$2:$B$14794, CID!B1676=CID!$D$2:$D$14794))"),"V670;V671;V672;V673;V674;V675;V676;V677;V679")</f>
        <v>V670;V671;V672;V673;V674;V675;V676;V677;V679</v>
      </c>
      <c r="B1676" s="12" t="str">
        <f>IFERROR(__xludf.DUMMYFUNCTION("TEXTJOIN(""; "", TRUE, FILTER(CID!B1676:B14794, REGEXMATCH(CID!D1676:D14794, TEXTJOIN(""|"", TRUE, SPLIT(A1676, "";"")))))"),"#N/A")</f>
        <v>#N/A</v>
      </c>
    </row>
    <row r="1677">
      <c r="A1677" s="12" t="str">
        <f>IFERROR(__xludf.DUMMYFUNCTION("TEXTJOIN("";"", TRUE, FILTER(CID!$B$2:$B$14794, CID!B1677=CID!$D$2:$D$14794))"),"V680;V681;V682;V683;V684;V685;V686;V687;V689")</f>
        <v>V680;V681;V682;V683;V684;V685;V686;V687;V689</v>
      </c>
      <c r="B1677" s="12" t="str">
        <f>IFERROR(__xludf.DUMMYFUNCTION("TEXTJOIN(""; "", TRUE, FILTER(CID!B1677:B14794, REGEXMATCH(CID!D1677:D14794, TEXTJOIN(""|"", TRUE, SPLIT(A1677, "";"")))))"),"#N/A")</f>
        <v>#N/A</v>
      </c>
    </row>
    <row r="1678">
      <c r="A1678" s="12" t="str">
        <f>IFERROR(__xludf.DUMMYFUNCTION("TEXTJOIN("";"", TRUE, FILTER(CID!$B$2:$B$14794, CID!B1678=CID!$D$2:$D$14794))"),"V690;V691;V692;V693;V694;V695;V696;V698;V699")</f>
        <v>V690;V691;V692;V693;V694;V695;V696;V698;V699</v>
      </c>
      <c r="B1678" s="12" t="str">
        <f>IFERROR(__xludf.DUMMYFUNCTION("TEXTJOIN(""; "", TRUE, FILTER(CID!B1678:B14794, REGEXMATCH(CID!D1678:D14794, TEXTJOIN(""|"", TRUE, SPLIT(A1678, "";"")))))"),"#N/A")</f>
        <v>#N/A</v>
      </c>
    </row>
    <row r="1679">
      <c r="A1679" s="12" t="str">
        <f>IFERROR(__xludf.DUMMYFUNCTION("TEXTJOIN("";"", TRUE, FILTER(CID!$B$2:$B$14794, CID!B1679=CID!$D$2:$D$14794))"),"V700;V701;V702;V703;V704;V705;V706;V707;V709")</f>
        <v>V700;V701;V702;V703;V704;V705;V706;V707;V709</v>
      </c>
      <c r="B1679" s="12" t="str">
        <f>IFERROR(__xludf.DUMMYFUNCTION("TEXTJOIN(""; "", TRUE, FILTER(CID!B1679:B14794, REGEXMATCH(CID!D1679:D14794, TEXTJOIN(""|"", TRUE, SPLIT(A1679, "";"")))))"),"#N/A")</f>
        <v>#N/A</v>
      </c>
    </row>
    <row r="1680">
      <c r="A1680" s="12" t="str">
        <f>IFERROR(__xludf.DUMMYFUNCTION("TEXTJOIN("";"", TRUE, FILTER(CID!$B$2:$B$14794, CID!B1680=CID!$D$2:$D$14794))"),"V710;V711;V712;V713;V714;V715;V716;V717;V719")</f>
        <v>V710;V711;V712;V713;V714;V715;V716;V717;V719</v>
      </c>
      <c r="B1680" s="12" t="str">
        <f>IFERROR(__xludf.DUMMYFUNCTION("TEXTJOIN(""; "", TRUE, FILTER(CID!B1680:B14794, REGEXMATCH(CID!D1680:D14794, TEXTJOIN(""|"", TRUE, SPLIT(A1680, "";"")))))"),"#N/A")</f>
        <v>#N/A</v>
      </c>
    </row>
    <row r="1681">
      <c r="A1681" s="12" t="str">
        <f>IFERROR(__xludf.DUMMYFUNCTION("TEXTJOIN("";"", TRUE, FILTER(CID!$B$2:$B$14794, CID!B1681=CID!$D$2:$D$14794))"),"V720;V721;V722;V723;V724;V725;V726;V727;V729")</f>
        <v>V720;V721;V722;V723;V724;V725;V726;V727;V729</v>
      </c>
      <c r="B1681" s="12" t="str">
        <f>IFERROR(__xludf.DUMMYFUNCTION("TEXTJOIN(""; "", TRUE, FILTER(CID!B1681:B14794, REGEXMATCH(CID!D1681:D14794, TEXTJOIN(""|"", TRUE, SPLIT(A1681, "";"")))))"),"#N/A")</f>
        <v>#N/A</v>
      </c>
    </row>
    <row r="1682">
      <c r="A1682" s="12" t="str">
        <f>IFERROR(__xludf.DUMMYFUNCTION("TEXTJOIN("";"", TRUE, FILTER(CID!$B$2:$B$14794, CID!B1682=CID!$D$2:$D$14794))"),"V730;V731;V732;V733;V734;V735;V736;V737;V739")</f>
        <v>V730;V731;V732;V733;V734;V735;V736;V737;V739</v>
      </c>
      <c r="B1682" s="12" t="str">
        <f>IFERROR(__xludf.DUMMYFUNCTION("TEXTJOIN(""; "", TRUE, FILTER(CID!B1682:B14794, REGEXMATCH(CID!D1682:D14794, TEXTJOIN(""|"", TRUE, SPLIT(A1682, "";"")))))"),"#N/A")</f>
        <v>#N/A</v>
      </c>
    </row>
    <row r="1683">
      <c r="A1683" s="12" t="str">
        <f>IFERROR(__xludf.DUMMYFUNCTION("TEXTJOIN("";"", TRUE, FILTER(CID!$B$2:$B$14794, CID!B1683=CID!$D$2:$D$14794))"),"V740;V741;V742;V743;V744;V745;V746;V747;V749")</f>
        <v>V740;V741;V742;V743;V744;V745;V746;V747;V749</v>
      </c>
      <c r="B1683" s="12" t="str">
        <f>IFERROR(__xludf.DUMMYFUNCTION("TEXTJOIN(""; "", TRUE, FILTER(CID!B1683:B14794, REGEXMATCH(CID!D1683:D14794, TEXTJOIN(""|"", TRUE, SPLIT(A1683, "";"")))))"),"#N/A")</f>
        <v>#N/A</v>
      </c>
    </row>
    <row r="1684">
      <c r="A1684" s="12" t="str">
        <f>IFERROR(__xludf.DUMMYFUNCTION("TEXTJOIN("";"", TRUE, FILTER(CID!$B$2:$B$14794, CID!B1684=CID!$D$2:$D$14794))"),"V750;V751;V752;V753;V754;V755;V756;V757;V759")</f>
        <v>V750;V751;V752;V753;V754;V755;V756;V757;V759</v>
      </c>
      <c r="B1684" s="12" t="str">
        <f>IFERROR(__xludf.DUMMYFUNCTION("TEXTJOIN(""; "", TRUE, FILTER(CID!B1684:B14794, REGEXMATCH(CID!D1684:D14794, TEXTJOIN(""|"", TRUE, SPLIT(A1684, "";"")))))"),"#N/A")</f>
        <v>#N/A</v>
      </c>
    </row>
    <row r="1685">
      <c r="A1685" s="12" t="str">
        <f>IFERROR(__xludf.DUMMYFUNCTION("TEXTJOIN("";"", TRUE, FILTER(CID!$B$2:$B$14794, CID!B1685=CID!$D$2:$D$14794))"),"V760;V761;V762;V763;V764;V765;V766;V767;V769")</f>
        <v>V760;V761;V762;V763;V764;V765;V766;V767;V769</v>
      </c>
      <c r="B1685" s="12" t="str">
        <f>IFERROR(__xludf.DUMMYFUNCTION("TEXTJOIN(""; "", TRUE, FILTER(CID!B1685:B14794, REGEXMATCH(CID!D1685:D14794, TEXTJOIN(""|"", TRUE, SPLIT(A1685, "";"")))))"),"#N/A")</f>
        <v>#N/A</v>
      </c>
    </row>
    <row r="1686">
      <c r="A1686" s="12" t="str">
        <f>IFERROR(__xludf.DUMMYFUNCTION("TEXTJOIN("";"", TRUE, FILTER(CID!$B$2:$B$14794, CID!B1686=CID!$D$2:$D$14794))"),"V770;V771;V772;V773;V774;V775;V776;V777;V779")</f>
        <v>V770;V771;V772;V773;V774;V775;V776;V777;V779</v>
      </c>
      <c r="B1686" s="12" t="str">
        <f>IFERROR(__xludf.DUMMYFUNCTION("TEXTJOIN(""; "", TRUE, FILTER(CID!B1686:B14794, REGEXMATCH(CID!D1686:D14794, TEXTJOIN(""|"", TRUE, SPLIT(A1686, "";"")))))"),"#N/A")</f>
        <v>#N/A</v>
      </c>
    </row>
    <row r="1687">
      <c r="A1687" s="12" t="str">
        <f>IFERROR(__xludf.DUMMYFUNCTION("TEXTJOIN("";"", TRUE, FILTER(CID!$B$2:$B$14794, CID!B1687=CID!$D$2:$D$14794))"),"V780;V781;V782;V783;V784;V785;V786;V787;V789")</f>
        <v>V780;V781;V782;V783;V784;V785;V786;V787;V789</v>
      </c>
      <c r="B1687" s="12" t="str">
        <f>IFERROR(__xludf.DUMMYFUNCTION("TEXTJOIN(""; "", TRUE, FILTER(CID!B1687:B14794, REGEXMATCH(CID!D1687:D14794, TEXTJOIN(""|"", TRUE, SPLIT(A1687, "";"")))))"),"#N/A")</f>
        <v>#N/A</v>
      </c>
    </row>
    <row r="1688">
      <c r="A1688" s="12" t="str">
        <f>IFERROR(__xludf.DUMMYFUNCTION("TEXTJOIN("";"", TRUE, FILTER(CID!$B$2:$B$14794, CID!B1688=CID!$D$2:$D$14794))"),"V790;V791;V792;V793;V794;V795;V796;V798;V799")</f>
        <v>V790;V791;V792;V793;V794;V795;V796;V798;V799</v>
      </c>
      <c r="B1688" s="12" t="str">
        <f>IFERROR(__xludf.DUMMYFUNCTION("TEXTJOIN(""; "", TRUE, FILTER(CID!B1688:B14794, REGEXMATCH(CID!D1688:D14794, TEXTJOIN(""|"", TRUE, SPLIT(A1688, "";"")))))"),"#N/A")</f>
        <v>#N/A</v>
      </c>
    </row>
    <row r="1689">
      <c r="A1689" s="12" t="str">
        <f>IFERROR(__xludf.DUMMYFUNCTION("TEXTJOIN("";"", TRUE, FILTER(CID!$B$2:$B$14794, CID!B1689=CID!$D$2:$D$14794))"),"V800;V801;V802;V803;V804;V805;V806;V807;V808;V809")</f>
        <v>V800;V801;V802;V803;V804;V805;V806;V807;V808;V809</v>
      </c>
      <c r="B1689" s="12" t="str">
        <f>IFERROR(__xludf.DUMMYFUNCTION("TEXTJOIN(""; "", TRUE, FILTER(CID!B1689:B14794, REGEXMATCH(CID!D1689:D14794, TEXTJOIN(""|"", TRUE, SPLIT(A1689, "";"")))))"),"#N/A")</f>
        <v>#N/A</v>
      </c>
    </row>
    <row r="1690">
      <c r="A1690" s="12" t="str">
        <f>IFERROR(__xludf.DUMMYFUNCTION("TEXTJOIN("";"", TRUE, FILTER(CID!$B$2:$B$14794, CID!B1690=CID!$D$2:$D$14794))"),"V810;V811;V812;V813;V814;V815;V816;V817;V818;V819")</f>
        <v>V810;V811;V812;V813;V814;V815;V816;V817;V818;V819</v>
      </c>
      <c r="B1690" s="12" t="str">
        <f>IFERROR(__xludf.DUMMYFUNCTION("TEXTJOIN(""; "", TRUE, FILTER(CID!B1690:B14794, REGEXMATCH(CID!D1690:D14794, TEXTJOIN(""|"", TRUE, SPLIT(A1690, "";"")))))"),"#N/A")</f>
        <v>#N/A</v>
      </c>
    </row>
    <row r="1691">
      <c r="A1691" s="12" t="str">
        <f>IFERROR(__xludf.DUMMYFUNCTION("TEXTJOIN("";"", TRUE, FILTER(CID!$B$2:$B$14794, CID!B1691=CID!$D$2:$D$14794))"),"V820;V821;V822;V823;V824;V825;V826;V827;V828;V829")</f>
        <v>V820;V821;V822;V823;V824;V825;V826;V827;V828;V829</v>
      </c>
      <c r="B1691" s="12" t="str">
        <f>IFERROR(__xludf.DUMMYFUNCTION("TEXTJOIN(""; "", TRUE, FILTER(CID!B1691:B14794, REGEXMATCH(CID!D1691:D14794, TEXTJOIN(""|"", TRUE, SPLIT(A1691, "";"")))))"),"#N/A")</f>
        <v>#N/A</v>
      </c>
    </row>
    <row r="1692">
      <c r="A1692" s="12" t="str">
        <f>IFERROR(__xludf.DUMMYFUNCTION("TEXTJOIN("";"", TRUE, FILTER(CID!$B$2:$B$14794, CID!B1692=CID!$D$2:$D$14794))"),"V830;V831;V832;V833;V834;V835;V836;V837;V839")</f>
        <v>V830;V831;V832;V833;V834;V835;V836;V837;V839</v>
      </c>
      <c r="B1692" s="12" t="str">
        <f>IFERROR(__xludf.DUMMYFUNCTION("TEXTJOIN(""; "", TRUE, FILTER(CID!B1692:B14794, REGEXMATCH(CID!D1692:D14794, TEXTJOIN(""|"", TRUE, SPLIT(A1692, "";"")))))"),"#N/A")</f>
        <v>#N/A</v>
      </c>
    </row>
    <row r="1693">
      <c r="A1693" s="12" t="str">
        <f>IFERROR(__xludf.DUMMYFUNCTION("TEXTJOIN("";"", TRUE, FILTER(CID!$B$2:$B$14794, CID!B1693=CID!$D$2:$D$14794))"),"V840;V841;V842;V843;V844;V845;V846;V847;V849")</f>
        <v>V840;V841;V842;V843;V844;V845;V846;V847;V849</v>
      </c>
      <c r="B1693" s="12" t="str">
        <f>IFERROR(__xludf.DUMMYFUNCTION("TEXTJOIN(""; "", TRUE, FILTER(CID!B1693:B14794, REGEXMATCH(CID!D1693:D14794, TEXTJOIN(""|"", TRUE, SPLIT(A1693, "";"")))))"),"#N/A")</f>
        <v>#N/A</v>
      </c>
    </row>
    <row r="1694">
      <c r="A1694" s="12" t="str">
        <f>IFERROR(__xludf.DUMMYFUNCTION("TEXTJOIN("";"", TRUE, FILTER(CID!$B$2:$B$14794, CID!B1694=CID!$D$2:$D$14794))"),"V850;V851;V852;V853;V854;V855;V856;V857;V859")</f>
        <v>V850;V851;V852;V853;V854;V855;V856;V857;V859</v>
      </c>
      <c r="B1694" s="12" t="str">
        <f>IFERROR(__xludf.DUMMYFUNCTION("TEXTJOIN(""; "", TRUE, FILTER(CID!B1694:B14794, REGEXMATCH(CID!D1694:D14794, TEXTJOIN(""|"", TRUE, SPLIT(A1694, "";"")))))"),"#N/A")</f>
        <v>#N/A</v>
      </c>
    </row>
    <row r="1695">
      <c r="A1695" s="12" t="str">
        <f>IFERROR(__xludf.DUMMYFUNCTION("TEXTJOIN("";"", TRUE, FILTER(CID!$B$2:$B$14794, CID!B1695=CID!$D$2:$D$14794))"),"V860;V861;V862;V863;V864;V865;V866;V867;V869")</f>
        <v>V860;V861;V862;V863;V864;V865;V866;V867;V869</v>
      </c>
      <c r="B1695" s="12" t="str">
        <f>IFERROR(__xludf.DUMMYFUNCTION("TEXTJOIN(""; "", TRUE, FILTER(CID!B1695:B14794, REGEXMATCH(CID!D1695:D14794, TEXTJOIN(""|"", TRUE, SPLIT(A1695, "";"")))))"),"#N/A")</f>
        <v>#N/A</v>
      </c>
    </row>
    <row r="1696">
      <c r="A1696" s="12" t="str">
        <f>IFERROR(__xludf.DUMMYFUNCTION("TEXTJOIN("";"", TRUE, FILTER(CID!$B$2:$B$14794, CID!B1696=CID!$D$2:$D$14794))"),"V870;V871;V872;V873;V874;V875;V876;V877;V878;V879")</f>
        <v>V870;V871;V872;V873;V874;V875;V876;V877;V878;V879</v>
      </c>
      <c r="B1696" s="12" t="str">
        <f>IFERROR(__xludf.DUMMYFUNCTION("TEXTJOIN(""; "", TRUE, FILTER(CID!B1696:B14794, REGEXMATCH(CID!D1696:D14794, TEXTJOIN(""|"", TRUE, SPLIT(A1696, "";"")))))"),"#N/A")</f>
        <v>#N/A</v>
      </c>
    </row>
    <row r="1697">
      <c r="A1697" s="12" t="str">
        <f>IFERROR(__xludf.DUMMYFUNCTION("TEXTJOIN("";"", TRUE, FILTER(CID!$B$2:$B$14794, CID!B1697=CID!$D$2:$D$14794))"),"V880;V881;V882;V883;V884;V885;V886;V887;V888;V889")</f>
        <v>V880;V881;V882;V883;V884;V885;V886;V887;V888;V889</v>
      </c>
      <c r="B1697" s="12" t="str">
        <f>IFERROR(__xludf.DUMMYFUNCTION("TEXTJOIN(""; "", TRUE, FILTER(CID!B1697:B14794, REGEXMATCH(CID!D1697:D14794, TEXTJOIN(""|"", TRUE, SPLIT(A1697, "";"")))))"),"#N/A")</f>
        <v>#N/A</v>
      </c>
    </row>
    <row r="1698">
      <c r="A1698" s="12" t="str">
        <f>IFERROR(__xludf.DUMMYFUNCTION("TEXTJOIN("";"", TRUE, FILTER(CID!$B$2:$B$14794, CID!B1698=CID!$D$2:$D$14794))"),"V890;V891;V892;V893;V899")</f>
        <v>V890;V891;V892;V893;V899</v>
      </c>
      <c r="B1698" s="12" t="str">
        <f>IFERROR(__xludf.DUMMYFUNCTION("TEXTJOIN(""; "", TRUE, FILTER(CID!B1698:B14794, REGEXMATCH(CID!D1698:D14794, TEXTJOIN(""|"", TRUE, SPLIT(A1698, "";"")))))"),"#N/A")</f>
        <v>#N/A</v>
      </c>
    </row>
    <row r="1699">
      <c r="A1699" s="12" t="str">
        <f>IFERROR(__xludf.DUMMYFUNCTION("TEXTJOIN("";"", TRUE, FILTER(CID!$B$2:$B$14794, CID!B1699=CID!$D$2:$D$14794))"),"V900;V901;V902;V903;V904;V905;V906;V907;V908;V909")</f>
        <v>V900;V901;V902;V903;V904;V905;V906;V907;V908;V909</v>
      </c>
      <c r="B1699" s="12" t="str">
        <f>IFERROR(__xludf.DUMMYFUNCTION("TEXTJOIN(""; "", TRUE, FILTER(CID!B1699:B14794, REGEXMATCH(CID!D1699:D14794, TEXTJOIN(""|"", TRUE, SPLIT(A1699, "";"")))))"),"#N/A")</f>
        <v>#N/A</v>
      </c>
    </row>
    <row r="1700">
      <c r="A1700" s="12" t="str">
        <f>IFERROR(__xludf.DUMMYFUNCTION("TEXTJOIN("";"", TRUE, FILTER(CID!$B$2:$B$14794, CID!B1700=CID!$D$2:$D$14794))"),"V910;V911;V912;V913;V914;V915;V916;V917;V918;V919")</f>
        <v>V910;V911;V912;V913;V914;V915;V916;V917;V918;V919</v>
      </c>
      <c r="B1700" s="12" t="str">
        <f>IFERROR(__xludf.DUMMYFUNCTION("TEXTJOIN(""; "", TRUE, FILTER(CID!B1700:B14794, REGEXMATCH(CID!D1700:D14794, TEXTJOIN(""|"", TRUE, SPLIT(A1700, "";"")))))"),"#N/A")</f>
        <v>#N/A</v>
      </c>
    </row>
    <row r="1701">
      <c r="A1701" s="12" t="str">
        <f>IFERROR(__xludf.DUMMYFUNCTION("TEXTJOIN("";"", TRUE, FILTER(CID!$B$2:$B$14794, CID!B1701=CID!$D$2:$D$14794))"),"V920;V921;V922;V923;V924;V925;V926;V927;V928;V929")</f>
        <v>V920;V921;V922;V923;V924;V925;V926;V927;V928;V929</v>
      </c>
      <c r="B1701" s="12" t="str">
        <f>IFERROR(__xludf.DUMMYFUNCTION("TEXTJOIN(""; "", TRUE, FILTER(CID!B1701:B14794, REGEXMATCH(CID!D1701:D14794, TEXTJOIN(""|"", TRUE, SPLIT(A1701, "";"")))))"),"#N/A")</f>
        <v>#N/A</v>
      </c>
    </row>
    <row r="1702">
      <c r="A1702" s="12" t="str">
        <f>IFERROR(__xludf.DUMMYFUNCTION("TEXTJOIN("";"", TRUE, FILTER(CID!$B$2:$B$14794, CID!B1702=CID!$D$2:$D$14794))"),"V930;V931;V932;V933;V934;V935;V936;V937;V938;V939")</f>
        <v>V930;V931;V932;V933;V934;V935;V936;V937;V938;V939</v>
      </c>
      <c r="B1702" s="12" t="str">
        <f>IFERROR(__xludf.DUMMYFUNCTION("TEXTJOIN(""; "", TRUE, FILTER(CID!B1702:B14794, REGEXMATCH(CID!D1702:D14794, TEXTJOIN(""|"", TRUE, SPLIT(A1702, "";"")))))"),"#N/A")</f>
        <v>#N/A</v>
      </c>
    </row>
    <row r="1703">
      <c r="A1703" s="12" t="str">
        <f>IFERROR(__xludf.DUMMYFUNCTION("TEXTJOIN("";"", TRUE, FILTER(CID!$B$2:$B$14794, CID!B1703=CID!$D$2:$D$14794))"),"V940;V941;V942;V943;V944;V945;V946;V947;V948;V949")</f>
        <v>V940;V941;V942;V943;V944;V945;V946;V947;V948;V949</v>
      </c>
      <c r="B1703" s="12" t="str">
        <f>IFERROR(__xludf.DUMMYFUNCTION("TEXTJOIN(""; "", TRUE, FILTER(CID!B1703:B14794, REGEXMATCH(CID!D1703:D14794, TEXTJOIN(""|"", TRUE, SPLIT(A1703, "";"")))))"),"#N/A")</f>
        <v>#N/A</v>
      </c>
    </row>
    <row r="1704">
      <c r="A1704" s="12" t="str">
        <f>IFERROR(__xludf.DUMMYFUNCTION("TEXTJOIN("";"", TRUE, FILTER(CID!$B$2:$B$14794, CID!B1704=CID!$D$2:$D$14794))"),"V950;V951;V952;V953;V954;V958;V959")</f>
        <v>V950;V951;V952;V953;V954;V958;V959</v>
      </c>
      <c r="B1704" s="12" t="str">
        <f>IFERROR(__xludf.DUMMYFUNCTION("TEXTJOIN(""; "", TRUE, FILTER(CID!B1704:B14794, REGEXMATCH(CID!D1704:D14794, TEXTJOIN(""|"", TRUE, SPLIT(A1704, "";"")))))"),"#N/A")</f>
        <v>#N/A</v>
      </c>
    </row>
    <row r="1705">
      <c r="A1705" s="12" t="str">
        <f>IFERROR(__xludf.DUMMYFUNCTION("TEXTJOIN("";"", TRUE, FILTER(CID!$B$2:$B$14794, CID!B1705=CID!$D$2:$D$14794))"),"V960;V961;V962;V968;V969")</f>
        <v>V960;V961;V962;V968;V969</v>
      </c>
      <c r="B1705" s="12" t="str">
        <f>IFERROR(__xludf.DUMMYFUNCTION("TEXTJOIN(""; "", TRUE, FILTER(CID!B1705:B14794, REGEXMATCH(CID!D1705:D14794, TEXTJOIN(""|"", TRUE, SPLIT(A1705, "";"")))))"),"#N/A")</f>
        <v>#N/A</v>
      </c>
    </row>
    <row r="1706">
      <c r="A1706" s="12" t="str">
        <f>IFERROR(__xludf.DUMMYFUNCTION("TEXTJOIN("";"", TRUE, FILTER(CID!$B$2:$B$14794, CID!B1706=CID!$D$2:$D$14794))"),"V970;V971;V972;V973;V978")</f>
        <v>V970;V971;V972;V973;V978</v>
      </c>
      <c r="B1706" s="12" t="str">
        <f>IFERROR(__xludf.DUMMYFUNCTION("TEXTJOIN(""; "", TRUE, FILTER(CID!B1706:B14794, REGEXMATCH(CID!D1706:D14794, TEXTJOIN(""|"", TRUE, SPLIT(A1706, "";"")))))"),"#N/A")</f>
        <v>#N/A</v>
      </c>
    </row>
    <row r="1707">
      <c r="A1707" s="12" t="str">
        <f>IFERROR(__xludf.DUMMYFUNCTION("TEXTJOIN("";"", TRUE, FILTER(CID!$B$2:$B$14794, CID!B1707=CID!$D$2:$D$14794))"),"V98X")</f>
        <v>V98X</v>
      </c>
      <c r="B1707" s="12" t="str">
        <f>IFERROR(__xludf.DUMMYFUNCTION("TEXTJOIN(""; "", TRUE, FILTER(CID!B1707:B14794, REGEXMATCH(CID!D1707:D14794, TEXTJOIN(""|"", TRUE, SPLIT(A1707, "";"")))))"),"#N/A")</f>
        <v>#N/A</v>
      </c>
    </row>
    <row r="1708">
      <c r="A1708" s="12" t="str">
        <f>IFERROR(__xludf.DUMMYFUNCTION("TEXTJOIN("";"", TRUE, FILTER(CID!$B$2:$B$14794, CID!B1708=CID!$D$2:$D$14794))"),"V99X")</f>
        <v>V99X</v>
      </c>
      <c r="B1708" s="12" t="str">
        <f>IFERROR(__xludf.DUMMYFUNCTION("TEXTJOIN(""; "", TRUE, FILTER(CID!B1708:B14794, REGEXMATCH(CID!D1708:D14794, TEXTJOIN(""|"", TRUE, SPLIT(A1708, "";"")))))"),"#N/A")</f>
        <v>#N/A</v>
      </c>
    </row>
    <row r="1709">
      <c r="A1709" s="12" t="str">
        <f>IFERROR(__xludf.DUMMYFUNCTION("TEXTJOIN("";"", TRUE, FILTER(CID!$B$2:$B$14794, CID!B1709=CID!$D$2:$D$14794))"),"W000;W001;W002;W003;W004;W005;W006;W007;W008;W009")</f>
        <v>W000;W001;W002;W003;W004;W005;W006;W007;W008;W009</v>
      </c>
      <c r="B1709" s="12" t="str">
        <f>IFERROR(__xludf.DUMMYFUNCTION("TEXTJOIN(""; "", TRUE, FILTER(CID!B1709:B14794, REGEXMATCH(CID!D1709:D14794, TEXTJOIN(""|"", TRUE, SPLIT(A1709, "";"")))))"),"#N/A")</f>
        <v>#N/A</v>
      </c>
    </row>
    <row r="1710">
      <c r="A1710" s="12" t="str">
        <f>IFERROR(__xludf.DUMMYFUNCTION("TEXTJOIN("";"", TRUE, FILTER(CID!$B$2:$B$14794, CID!B1710=CID!$D$2:$D$14794))"),"W010;W011;W012;W013;W014;W015;W016;W017;W018;W019")</f>
        <v>W010;W011;W012;W013;W014;W015;W016;W017;W018;W019</v>
      </c>
      <c r="B1710" s="12" t="str">
        <f>IFERROR(__xludf.DUMMYFUNCTION("TEXTJOIN(""; "", TRUE, FILTER(CID!B1710:B14794, REGEXMATCH(CID!D1710:D14794, TEXTJOIN(""|"", TRUE, SPLIT(A1710, "";"")))))"),"#N/A")</f>
        <v>#N/A</v>
      </c>
    </row>
    <row r="1711">
      <c r="A1711" s="12" t="str">
        <f>IFERROR(__xludf.DUMMYFUNCTION("TEXTJOIN("";"", TRUE, FILTER(CID!$B$2:$B$14794, CID!B1711=CID!$D$2:$D$14794))"),"W020;W021;W022;W023;W024;W025;W026;W027;W028;W029")</f>
        <v>W020;W021;W022;W023;W024;W025;W026;W027;W028;W029</v>
      </c>
      <c r="B1711" s="12" t="str">
        <f>IFERROR(__xludf.DUMMYFUNCTION("TEXTJOIN(""; "", TRUE, FILTER(CID!B1711:B14794, REGEXMATCH(CID!D1711:D14794, TEXTJOIN(""|"", TRUE, SPLIT(A1711, "";"")))))"),"#N/A")</f>
        <v>#N/A</v>
      </c>
    </row>
    <row r="1712">
      <c r="A1712" s="12" t="str">
        <f>IFERROR(__xludf.DUMMYFUNCTION("TEXTJOIN("";"", TRUE, FILTER(CID!$B$2:$B$14794, CID!B1712=CID!$D$2:$D$14794))"),"W030;W031;W032;W033;W034;W035;W036;W037;W038;W039")</f>
        <v>W030;W031;W032;W033;W034;W035;W036;W037;W038;W039</v>
      </c>
      <c r="B1712" s="12" t="str">
        <f>IFERROR(__xludf.DUMMYFUNCTION("TEXTJOIN(""; "", TRUE, FILTER(CID!B1712:B14794, REGEXMATCH(CID!D1712:D14794, TEXTJOIN(""|"", TRUE, SPLIT(A1712, "";"")))))"),"#N/A")</f>
        <v>#N/A</v>
      </c>
    </row>
    <row r="1713">
      <c r="A1713" s="12" t="str">
        <f>IFERROR(__xludf.DUMMYFUNCTION("TEXTJOIN("";"", TRUE, FILTER(CID!$B$2:$B$14794, CID!B1713=CID!$D$2:$D$14794))"),"W040;W041;W042;W043;W044;W045;W046;W047;W048;W049")</f>
        <v>W040;W041;W042;W043;W044;W045;W046;W047;W048;W049</v>
      </c>
      <c r="B1713" s="12" t="str">
        <f>IFERROR(__xludf.DUMMYFUNCTION("TEXTJOIN(""; "", TRUE, FILTER(CID!B1713:B14794, REGEXMATCH(CID!D1713:D14794, TEXTJOIN(""|"", TRUE, SPLIT(A1713, "";"")))))"),"#N/A")</f>
        <v>#N/A</v>
      </c>
    </row>
    <row r="1714">
      <c r="A1714" s="12" t="str">
        <f>IFERROR(__xludf.DUMMYFUNCTION("TEXTJOIN("";"", TRUE, FILTER(CID!$B$2:$B$14794, CID!B1714=CID!$D$2:$D$14794))"),"W050;W051;W052;W053;W054;W055;W056;W057;W058;W059")</f>
        <v>W050;W051;W052;W053;W054;W055;W056;W057;W058;W059</v>
      </c>
      <c r="B1714" s="12" t="str">
        <f>IFERROR(__xludf.DUMMYFUNCTION("TEXTJOIN(""; "", TRUE, FILTER(CID!B1714:B14794, REGEXMATCH(CID!D1714:D14794, TEXTJOIN(""|"", TRUE, SPLIT(A1714, "";"")))))"),"#N/A")</f>
        <v>#N/A</v>
      </c>
    </row>
    <row r="1715">
      <c r="A1715" s="12" t="str">
        <f>IFERROR(__xludf.DUMMYFUNCTION("TEXTJOIN("";"", TRUE, FILTER(CID!$B$2:$B$14794, CID!B1715=CID!$D$2:$D$14794))"),"W060;W061;W062;W063;W064;W065;W066;W067;W068;W069")</f>
        <v>W060;W061;W062;W063;W064;W065;W066;W067;W068;W069</v>
      </c>
      <c r="B1715" s="12" t="str">
        <f>IFERROR(__xludf.DUMMYFUNCTION("TEXTJOIN(""; "", TRUE, FILTER(CID!B1715:B14794, REGEXMATCH(CID!D1715:D14794, TEXTJOIN(""|"", TRUE, SPLIT(A1715, "";"")))))"),"#N/A")</f>
        <v>#N/A</v>
      </c>
    </row>
    <row r="1716">
      <c r="A1716" s="12" t="str">
        <f>IFERROR(__xludf.DUMMYFUNCTION("TEXTJOIN("";"", TRUE, FILTER(CID!$B$2:$B$14794, CID!B1716=CID!$D$2:$D$14794))"),"W070;W071;W072;W073;W074;W075;W076;W077;W078;W079")</f>
        <v>W070;W071;W072;W073;W074;W075;W076;W077;W078;W079</v>
      </c>
      <c r="B1716" s="12" t="str">
        <f>IFERROR(__xludf.DUMMYFUNCTION("TEXTJOIN(""; "", TRUE, FILTER(CID!B1716:B14794, REGEXMATCH(CID!D1716:D14794, TEXTJOIN(""|"", TRUE, SPLIT(A1716, "";"")))))"),"#N/A")</f>
        <v>#N/A</v>
      </c>
    </row>
    <row r="1717">
      <c r="A1717" s="12" t="str">
        <f>IFERROR(__xludf.DUMMYFUNCTION("TEXTJOIN("";"", TRUE, FILTER(CID!$B$2:$B$14794, CID!B1717=CID!$D$2:$D$14794))"),"W080;W081;W082;W083;W084;W085;W086;W087;W088;W089")</f>
        <v>W080;W081;W082;W083;W084;W085;W086;W087;W088;W089</v>
      </c>
      <c r="B1717" s="12" t="str">
        <f>IFERROR(__xludf.DUMMYFUNCTION("TEXTJOIN(""; "", TRUE, FILTER(CID!B1717:B14794, REGEXMATCH(CID!D1717:D14794, TEXTJOIN(""|"", TRUE, SPLIT(A1717, "";"")))))"),"#N/A")</f>
        <v>#N/A</v>
      </c>
    </row>
    <row r="1718">
      <c r="A1718" s="12" t="str">
        <f>IFERROR(__xludf.DUMMYFUNCTION("TEXTJOIN("";"", TRUE, FILTER(CID!$B$2:$B$14794, CID!B1718=CID!$D$2:$D$14794))"),"W090;W091;W092;W093;W094;W095;W096;W097;W098;W099")</f>
        <v>W090;W091;W092;W093;W094;W095;W096;W097;W098;W099</v>
      </c>
      <c r="B1718" s="12" t="str">
        <f>IFERROR(__xludf.DUMMYFUNCTION("TEXTJOIN(""; "", TRUE, FILTER(CID!B1718:B14794, REGEXMATCH(CID!D1718:D14794, TEXTJOIN(""|"", TRUE, SPLIT(A1718, "";"")))))"),"#N/A")</f>
        <v>#N/A</v>
      </c>
    </row>
    <row r="1719">
      <c r="A1719" s="12" t="str">
        <f>IFERROR(__xludf.DUMMYFUNCTION("TEXTJOIN("";"", TRUE, FILTER(CID!$B$2:$B$14794, CID!B1719=CID!$D$2:$D$14794))"),"W100;W101;W102;W103;W104;W105;W106;W107;W108;W109")</f>
        <v>W100;W101;W102;W103;W104;W105;W106;W107;W108;W109</v>
      </c>
      <c r="B1719" s="12" t="str">
        <f>IFERROR(__xludf.DUMMYFUNCTION("TEXTJOIN(""; "", TRUE, FILTER(CID!B1719:B14794, REGEXMATCH(CID!D1719:D14794, TEXTJOIN(""|"", TRUE, SPLIT(A1719, "";"")))))"),"#N/A")</f>
        <v>#N/A</v>
      </c>
    </row>
    <row r="1720">
      <c r="A1720" s="12" t="str">
        <f>IFERROR(__xludf.DUMMYFUNCTION("TEXTJOIN("";"", TRUE, FILTER(CID!$B$2:$B$14794, CID!B1720=CID!$D$2:$D$14794))"),"W110;W111;W112;W113;W114;W115;W116;W117;W118;W119")</f>
        <v>W110;W111;W112;W113;W114;W115;W116;W117;W118;W119</v>
      </c>
      <c r="B1720" s="12" t="str">
        <f>IFERROR(__xludf.DUMMYFUNCTION("TEXTJOIN(""; "", TRUE, FILTER(CID!B1720:B14794, REGEXMATCH(CID!D1720:D14794, TEXTJOIN(""|"", TRUE, SPLIT(A1720, "";"")))))"),"#N/A")</f>
        <v>#N/A</v>
      </c>
    </row>
    <row r="1721">
      <c r="A1721" s="12" t="str">
        <f>IFERROR(__xludf.DUMMYFUNCTION("TEXTJOIN("";"", TRUE, FILTER(CID!$B$2:$B$14794, CID!B1721=CID!$D$2:$D$14794))"),"W120;W121;W122;W123;W124;W125;W126;W127;W128;W129")</f>
        <v>W120;W121;W122;W123;W124;W125;W126;W127;W128;W129</v>
      </c>
      <c r="B1721" s="12" t="str">
        <f>IFERROR(__xludf.DUMMYFUNCTION("TEXTJOIN(""; "", TRUE, FILTER(CID!B1721:B14794, REGEXMATCH(CID!D1721:D14794, TEXTJOIN(""|"", TRUE, SPLIT(A1721, "";"")))))"),"#N/A")</f>
        <v>#N/A</v>
      </c>
    </row>
    <row r="1722">
      <c r="A1722" s="12" t="str">
        <f>IFERROR(__xludf.DUMMYFUNCTION("TEXTJOIN("";"", TRUE, FILTER(CID!$B$2:$B$14794, CID!B1722=CID!$D$2:$D$14794))"),"W130;W131;W132;W133;W134;W135;W136;W137;W138;W139")</f>
        <v>W130;W131;W132;W133;W134;W135;W136;W137;W138;W139</v>
      </c>
      <c r="B1722" s="12" t="str">
        <f>IFERROR(__xludf.DUMMYFUNCTION("TEXTJOIN(""; "", TRUE, FILTER(CID!B1722:B14794, REGEXMATCH(CID!D1722:D14794, TEXTJOIN(""|"", TRUE, SPLIT(A1722, "";"")))))"),"#N/A")</f>
        <v>#N/A</v>
      </c>
    </row>
    <row r="1723">
      <c r="A1723" s="12" t="str">
        <f>IFERROR(__xludf.DUMMYFUNCTION("TEXTJOIN("";"", TRUE, FILTER(CID!$B$2:$B$14794, CID!B1723=CID!$D$2:$D$14794))"),"W140;W141;W142;W143;W144;W145;W146;W147;W148;W149")</f>
        <v>W140;W141;W142;W143;W144;W145;W146;W147;W148;W149</v>
      </c>
      <c r="B1723" s="12" t="str">
        <f>IFERROR(__xludf.DUMMYFUNCTION("TEXTJOIN(""; "", TRUE, FILTER(CID!B1723:B14794, REGEXMATCH(CID!D1723:D14794, TEXTJOIN(""|"", TRUE, SPLIT(A1723, "";"")))))"),"#N/A")</f>
        <v>#N/A</v>
      </c>
    </row>
    <row r="1724">
      <c r="A1724" s="12" t="str">
        <f>IFERROR(__xludf.DUMMYFUNCTION("TEXTJOIN("";"", TRUE, FILTER(CID!$B$2:$B$14794, CID!B1724=CID!$D$2:$D$14794))"),"W150;W151;W152;W153;W154;W155;W156;W157;W158;W159")</f>
        <v>W150;W151;W152;W153;W154;W155;W156;W157;W158;W159</v>
      </c>
      <c r="B1724" s="12" t="str">
        <f>IFERROR(__xludf.DUMMYFUNCTION("TEXTJOIN(""; "", TRUE, FILTER(CID!B1724:B14794, REGEXMATCH(CID!D1724:D14794, TEXTJOIN(""|"", TRUE, SPLIT(A1724, "";"")))))"),"#N/A")</f>
        <v>#N/A</v>
      </c>
    </row>
    <row r="1725">
      <c r="A1725" s="12" t="str">
        <f>IFERROR(__xludf.DUMMYFUNCTION("TEXTJOIN("";"", TRUE, FILTER(CID!$B$2:$B$14794, CID!B1725=CID!$D$2:$D$14794))"),"W160;W161;W162;W163;W164;W165;W166;W167;W168;W169")</f>
        <v>W160;W161;W162;W163;W164;W165;W166;W167;W168;W169</v>
      </c>
      <c r="B1725" s="12" t="str">
        <f>IFERROR(__xludf.DUMMYFUNCTION("TEXTJOIN(""; "", TRUE, FILTER(CID!B1725:B14794, REGEXMATCH(CID!D1725:D14794, TEXTJOIN(""|"", TRUE, SPLIT(A1725, "";"")))))"),"#N/A")</f>
        <v>#N/A</v>
      </c>
    </row>
    <row r="1726">
      <c r="A1726" s="12" t="str">
        <f>IFERROR(__xludf.DUMMYFUNCTION("TEXTJOIN("";"", TRUE, FILTER(CID!$B$2:$B$14794, CID!B1726=CID!$D$2:$D$14794))"),"W170;W171;W172;W173;W174;W175;W176;W177;W178;W179")</f>
        <v>W170;W171;W172;W173;W174;W175;W176;W177;W178;W179</v>
      </c>
      <c r="B1726" s="12" t="str">
        <f>IFERROR(__xludf.DUMMYFUNCTION("TEXTJOIN(""; "", TRUE, FILTER(CID!B1726:B14794, REGEXMATCH(CID!D1726:D14794, TEXTJOIN(""|"", TRUE, SPLIT(A1726, "";"")))))"),"#N/A")</f>
        <v>#N/A</v>
      </c>
    </row>
    <row r="1727">
      <c r="A1727" s="12" t="str">
        <f>IFERROR(__xludf.DUMMYFUNCTION("TEXTJOIN("";"", TRUE, FILTER(CID!$B$2:$B$14794, CID!B1727=CID!$D$2:$D$14794))"),"W180;W181;W182;W183;W184;W185;W186;W187;W188;W189")</f>
        <v>W180;W181;W182;W183;W184;W185;W186;W187;W188;W189</v>
      </c>
      <c r="B1727" s="12" t="str">
        <f>IFERROR(__xludf.DUMMYFUNCTION("TEXTJOIN(""; "", TRUE, FILTER(CID!B1727:B14794, REGEXMATCH(CID!D1727:D14794, TEXTJOIN(""|"", TRUE, SPLIT(A1727, "";"")))))"),"#N/A")</f>
        <v>#N/A</v>
      </c>
    </row>
    <row r="1728">
      <c r="A1728" s="12" t="str">
        <f>IFERROR(__xludf.DUMMYFUNCTION("TEXTJOIN("";"", TRUE, FILTER(CID!$B$2:$B$14794, CID!B1728=CID!$D$2:$D$14794))"),"W190;W191;W192;W193;W194;W195;W196;W197;W198;W199")</f>
        <v>W190;W191;W192;W193;W194;W195;W196;W197;W198;W199</v>
      </c>
      <c r="B1728" s="12" t="str">
        <f>IFERROR(__xludf.DUMMYFUNCTION("TEXTJOIN(""; "", TRUE, FILTER(CID!B1728:B14794, REGEXMATCH(CID!D1728:D14794, TEXTJOIN(""|"", TRUE, SPLIT(A1728, "";"")))))"),"#N/A")</f>
        <v>#N/A</v>
      </c>
    </row>
    <row r="1729">
      <c r="A1729" s="12" t="str">
        <f>IFERROR(__xludf.DUMMYFUNCTION("TEXTJOIN("";"", TRUE, FILTER(CID!$B$2:$B$14794, CID!B1729=CID!$D$2:$D$14794))"),"W200;W201;W202;W203;W204;W205;W206;W207;W208;W209")</f>
        <v>W200;W201;W202;W203;W204;W205;W206;W207;W208;W209</v>
      </c>
      <c r="B1729" s="12" t="str">
        <f>IFERROR(__xludf.DUMMYFUNCTION("TEXTJOIN(""; "", TRUE, FILTER(CID!B1729:B14794, REGEXMATCH(CID!D1729:D14794, TEXTJOIN(""|"", TRUE, SPLIT(A1729, "";"")))))"),"#N/A")</f>
        <v>#N/A</v>
      </c>
    </row>
    <row r="1730">
      <c r="A1730" s="12" t="str">
        <f>IFERROR(__xludf.DUMMYFUNCTION("TEXTJOIN("";"", TRUE, FILTER(CID!$B$2:$B$14794, CID!B1730=CID!$D$2:$D$14794))"),"W210;W211;W212;W213;W214;W215;W216;W217;W218;W219")</f>
        <v>W210;W211;W212;W213;W214;W215;W216;W217;W218;W219</v>
      </c>
      <c r="B1730" s="12" t="str">
        <f>IFERROR(__xludf.DUMMYFUNCTION("TEXTJOIN(""; "", TRUE, FILTER(CID!B1730:B14794, REGEXMATCH(CID!D1730:D14794, TEXTJOIN(""|"", TRUE, SPLIT(A1730, "";"")))))"),"#N/A")</f>
        <v>#N/A</v>
      </c>
    </row>
    <row r="1731">
      <c r="A1731" s="12" t="str">
        <f>IFERROR(__xludf.DUMMYFUNCTION("TEXTJOIN("";"", TRUE, FILTER(CID!$B$2:$B$14794, CID!B1731=CID!$D$2:$D$14794))"),"W220;W221;W222;W223;W224;W225;W226;W227;W228;W229")</f>
        <v>W220;W221;W222;W223;W224;W225;W226;W227;W228;W229</v>
      </c>
      <c r="B1731" s="12" t="str">
        <f>IFERROR(__xludf.DUMMYFUNCTION("TEXTJOIN(""; "", TRUE, FILTER(CID!B1731:B14794, REGEXMATCH(CID!D1731:D14794, TEXTJOIN(""|"", TRUE, SPLIT(A1731, "";"")))))"),"#N/A")</f>
        <v>#N/A</v>
      </c>
    </row>
    <row r="1732">
      <c r="A1732" s="12" t="str">
        <f>IFERROR(__xludf.DUMMYFUNCTION("TEXTJOIN("";"", TRUE, FILTER(CID!$B$2:$B$14794, CID!B1732=CID!$D$2:$D$14794))"),"W230;W231;W232;W233;W234;W235;W236;W237;W238;W239")</f>
        <v>W230;W231;W232;W233;W234;W235;W236;W237;W238;W239</v>
      </c>
      <c r="B1732" s="12" t="str">
        <f>IFERROR(__xludf.DUMMYFUNCTION("TEXTJOIN(""; "", TRUE, FILTER(CID!B1732:B14794, REGEXMATCH(CID!D1732:D14794, TEXTJOIN(""|"", TRUE, SPLIT(A1732, "";"")))))"),"#N/A")</f>
        <v>#N/A</v>
      </c>
    </row>
    <row r="1733">
      <c r="A1733" s="12" t="str">
        <f>IFERROR(__xludf.DUMMYFUNCTION("TEXTJOIN("";"", TRUE, FILTER(CID!$B$2:$B$14794, CID!B1733=CID!$D$2:$D$14794))"),"W240;W241;W242;W243;W244;W245;W246;W247;W248;W249")</f>
        <v>W240;W241;W242;W243;W244;W245;W246;W247;W248;W249</v>
      </c>
      <c r="B1733" s="12" t="str">
        <f>IFERROR(__xludf.DUMMYFUNCTION("TEXTJOIN(""; "", TRUE, FILTER(CID!B1733:B14794, REGEXMATCH(CID!D1733:D14794, TEXTJOIN(""|"", TRUE, SPLIT(A1733, "";"")))))"),"#N/A")</f>
        <v>#N/A</v>
      </c>
    </row>
    <row r="1734">
      <c r="A1734" s="12" t="str">
        <f>IFERROR(__xludf.DUMMYFUNCTION("TEXTJOIN("";"", TRUE, FILTER(CID!$B$2:$B$14794, CID!B1734=CID!$D$2:$D$14794))"),"W250;W251;W252;W253;W254;W255;W256;W257;W258;W259")</f>
        <v>W250;W251;W252;W253;W254;W255;W256;W257;W258;W259</v>
      </c>
      <c r="B1734" s="12" t="str">
        <f>IFERROR(__xludf.DUMMYFUNCTION("TEXTJOIN(""; "", TRUE, FILTER(CID!B1734:B14794, REGEXMATCH(CID!D1734:D14794, TEXTJOIN(""|"", TRUE, SPLIT(A1734, "";"")))))"),"#N/A")</f>
        <v>#N/A</v>
      </c>
    </row>
    <row r="1735">
      <c r="A1735" s="12" t="str">
        <f>IFERROR(__xludf.DUMMYFUNCTION("TEXTJOIN("";"", TRUE, FILTER(CID!$B$2:$B$14794, CID!B1735=CID!$D$2:$D$14794))"),"W260;W261;W262;W263;W264;W265;W266;W267;W268;W269")</f>
        <v>W260;W261;W262;W263;W264;W265;W266;W267;W268;W269</v>
      </c>
      <c r="B1735" s="12" t="str">
        <f>IFERROR(__xludf.DUMMYFUNCTION("TEXTJOIN(""; "", TRUE, FILTER(CID!B1735:B14794, REGEXMATCH(CID!D1735:D14794, TEXTJOIN(""|"", TRUE, SPLIT(A1735, "";"")))))"),"#N/A")</f>
        <v>#N/A</v>
      </c>
    </row>
    <row r="1736">
      <c r="A1736" s="12" t="str">
        <f>IFERROR(__xludf.DUMMYFUNCTION("TEXTJOIN("";"", TRUE, FILTER(CID!$B$2:$B$14794, CID!B1736=CID!$D$2:$D$14794))"),"W270;W271;W272;W273;W274;W275;W276;W277;W278;W279")</f>
        <v>W270;W271;W272;W273;W274;W275;W276;W277;W278;W279</v>
      </c>
      <c r="B1736" s="12" t="str">
        <f>IFERROR(__xludf.DUMMYFUNCTION("TEXTJOIN(""; "", TRUE, FILTER(CID!B1736:B14794, REGEXMATCH(CID!D1736:D14794, TEXTJOIN(""|"", TRUE, SPLIT(A1736, "";"")))))"),"#N/A")</f>
        <v>#N/A</v>
      </c>
    </row>
    <row r="1737">
      <c r="A1737" s="12" t="str">
        <f>IFERROR(__xludf.DUMMYFUNCTION("TEXTJOIN("";"", TRUE, FILTER(CID!$B$2:$B$14794, CID!B1737=CID!$D$2:$D$14794))"),"W280;W281;W282;W283;W284;W285;W286;W287;W288;W289")</f>
        <v>W280;W281;W282;W283;W284;W285;W286;W287;W288;W289</v>
      </c>
      <c r="B1737" s="12" t="str">
        <f>IFERROR(__xludf.DUMMYFUNCTION("TEXTJOIN(""; "", TRUE, FILTER(CID!B1737:B14794, REGEXMATCH(CID!D1737:D14794, TEXTJOIN(""|"", TRUE, SPLIT(A1737, "";"")))))"),"#N/A")</f>
        <v>#N/A</v>
      </c>
    </row>
    <row r="1738">
      <c r="A1738" s="12" t="str">
        <f>IFERROR(__xludf.DUMMYFUNCTION("TEXTJOIN("";"", TRUE, FILTER(CID!$B$2:$B$14794, CID!B1738=CID!$D$2:$D$14794))"),"W290;W291;W292;W293;W294;W295;W296;W297;W298;W299")</f>
        <v>W290;W291;W292;W293;W294;W295;W296;W297;W298;W299</v>
      </c>
      <c r="B1738" s="12" t="str">
        <f>IFERROR(__xludf.DUMMYFUNCTION("TEXTJOIN(""; "", TRUE, FILTER(CID!B1738:B14794, REGEXMATCH(CID!D1738:D14794, TEXTJOIN(""|"", TRUE, SPLIT(A1738, "";"")))))"),"#N/A")</f>
        <v>#N/A</v>
      </c>
    </row>
    <row r="1739">
      <c r="A1739" s="12" t="str">
        <f>IFERROR(__xludf.DUMMYFUNCTION("TEXTJOIN("";"", TRUE, FILTER(CID!$B$2:$B$14794, CID!B1739=CID!$D$2:$D$14794))"),"W300;W301;W302;W303;W304;W305;W306;W307;W308;W309")</f>
        <v>W300;W301;W302;W303;W304;W305;W306;W307;W308;W309</v>
      </c>
      <c r="B1739" s="12" t="str">
        <f>IFERROR(__xludf.DUMMYFUNCTION("TEXTJOIN(""; "", TRUE, FILTER(CID!B1739:B14794, REGEXMATCH(CID!D1739:D14794, TEXTJOIN(""|"", TRUE, SPLIT(A1739, "";"")))))"),"#N/A")</f>
        <v>#N/A</v>
      </c>
    </row>
    <row r="1740">
      <c r="A1740" s="12" t="str">
        <f>IFERROR(__xludf.DUMMYFUNCTION("TEXTJOIN("";"", TRUE, FILTER(CID!$B$2:$B$14794, CID!B1740=CID!$D$2:$D$14794))"),"W310;W311;W312;W313;W314;W315;W316;W317;W318;W319")</f>
        <v>W310;W311;W312;W313;W314;W315;W316;W317;W318;W319</v>
      </c>
      <c r="B1740" s="12" t="str">
        <f>IFERROR(__xludf.DUMMYFUNCTION("TEXTJOIN(""; "", TRUE, FILTER(CID!B1740:B14794, REGEXMATCH(CID!D1740:D14794, TEXTJOIN(""|"", TRUE, SPLIT(A1740, "";"")))))"),"#N/A")</f>
        <v>#N/A</v>
      </c>
    </row>
    <row r="1741">
      <c r="A1741" s="12" t="str">
        <f>IFERROR(__xludf.DUMMYFUNCTION("TEXTJOIN("";"", TRUE, FILTER(CID!$B$2:$B$14794, CID!B1741=CID!$D$2:$D$14794))"),"W320;W321;W322;W323;W324;W325;W326;W327;W328;W329")</f>
        <v>W320;W321;W322;W323;W324;W325;W326;W327;W328;W329</v>
      </c>
      <c r="B1741" s="12" t="str">
        <f>IFERROR(__xludf.DUMMYFUNCTION("TEXTJOIN(""; "", TRUE, FILTER(CID!B1741:B14794, REGEXMATCH(CID!D1741:D14794, TEXTJOIN(""|"", TRUE, SPLIT(A1741, "";"")))))"),"#N/A")</f>
        <v>#N/A</v>
      </c>
    </row>
    <row r="1742">
      <c r="A1742" s="12" t="str">
        <f>IFERROR(__xludf.DUMMYFUNCTION("TEXTJOIN("";"", TRUE, FILTER(CID!$B$2:$B$14794, CID!B1742=CID!$D$2:$D$14794))"),"W330;W331;W332;W333;W334;W335;W336;W337;W338;W339")</f>
        <v>W330;W331;W332;W333;W334;W335;W336;W337;W338;W339</v>
      </c>
      <c r="B1742" s="12" t="str">
        <f>IFERROR(__xludf.DUMMYFUNCTION("TEXTJOIN(""; "", TRUE, FILTER(CID!B1742:B14794, REGEXMATCH(CID!D1742:D14794, TEXTJOIN(""|"", TRUE, SPLIT(A1742, "";"")))))"),"#N/A")</f>
        <v>#N/A</v>
      </c>
    </row>
    <row r="1743">
      <c r="A1743" s="12" t="str">
        <f>IFERROR(__xludf.DUMMYFUNCTION("TEXTJOIN("";"", TRUE, FILTER(CID!$B$2:$B$14794, CID!B1743=CID!$D$2:$D$14794))"),"W340;W341;W342;W343;W344;W345;W346;W347;W348;W349")</f>
        <v>W340;W341;W342;W343;W344;W345;W346;W347;W348;W349</v>
      </c>
      <c r="B1743" s="12" t="str">
        <f>IFERROR(__xludf.DUMMYFUNCTION("TEXTJOIN(""; "", TRUE, FILTER(CID!B1743:B14794, REGEXMATCH(CID!D1743:D14794, TEXTJOIN(""|"", TRUE, SPLIT(A1743, "";"")))))"),"#N/A")</f>
        <v>#N/A</v>
      </c>
    </row>
    <row r="1744">
      <c r="A1744" s="12" t="str">
        <f>IFERROR(__xludf.DUMMYFUNCTION("TEXTJOIN("";"", TRUE, FILTER(CID!$B$2:$B$14794, CID!B1744=CID!$D$2:$D$14794))"),"W350;W351;W352;W353;W354;W355;W356;W357;W358;W359")</f>
        <v>W350;W351;W352;W353;W354;W355;W356;W357;W358;W359</v>
      </c>
      <c r="B1744" s="12" t="str">
        <f>IFERROR(__xludf.DUMMYFUNCTION("TEXTJOIN(""; "", TRUE, FILTER(CID!B1744:B14794, REGEXMATCH(CID!D1744:D14794, TEXTJOIN(""|"", TRUE, SPLIT(A1744, "";"")))))"),"#N/A")</f>
        <v>#N/A</v>
      </c>
    </row>
    <row r="1745">
      <c r="A1745" s="12" t="str">
        <f>IFERROR(__xludf.DUMMYFUNCTION("TEXTJOIN("";"", TRUE, FILTER(CID!$B$2:$B$14794, CID!B1745=CID!$D$2:$D$14794))"),"W360;W361;W362;W363;W364;W365;W366;W367;W368;W369")</f>
        <v>W360;W361;W362;W363;W364;W365;W366;W367;W368;W369</v>
      </c>
      <c r="B1745" s="12" t="str">
        <f>IFERROR(__xludf.DUMMYFUNCTION("TEXTJOIN(""; "", TRUE, FILTER(CID!B1745:B14794, REGEXMATCH(CID!D1745:D14794, TEXTJOIN(""|"", TRUE, SPLIT(A1745, "";"")))))"),"#N/A")</f>
        <v>#N/A</v>
      </c>
    </row>
    <row r="1746">
      <c r="A1746" s="12" t="str">
        <f>IFERROR(__xludf.DUMMYFUNCTION("TEXTJOIN("";"", TRUE, FILTER(CID!$B$2:$B$14794, CID!B1746=CID!$D$2:$D$14794))"),"W370;W371;W372;W373;W374;W375;W376;W377;W378;W379")</f>
        <v>W370;W371;W372;W373;W374;W375;W376;W377;W378;W379</v>
      </c>
      <c r="B1746" s="12" t="str">
        <f>IFERROR(__xludf.DUMMYFUNCTION("TEXTJOIN(""; "", TRUE, FILTER(CID!B1746:B14794, REGEXMATCH(CID!D1746:D14794, TEXTJOIN(""|"", TRUE, SPLIT(A1746, "";"")))))"),"#N/A")</f>
        <v>#N/A</v>
      </c>
    </row>
    <row r="1747">
      <c r="A1747" s="12" t="str">
        <f>IFERROR(__xludf.DUMMYFUNCTION("TEXTJOIN("";"", TRUE, FILTER(CID!$B$2:$B$14794, CID!B1747=CID!$D$2:$D$14794))"),"W380;W381;W382;W383;W384;W385;W386;W387;W388;W389")</f>
        <v>W380;W381;W382;W383;W384;W385;W386;W387;W388;W389</v>
      </c>
      <c r="B1747" s="12" t="str">
        <f>IFERROR(__xludf.DUMMYFUNCTION("TEXTJOIN(""; "", TRUE, FILTER(CID!B1747:B14794, REGEXMATCH(CID!D1747:D14794, TEXTJOIN(""|"", TRUE, SPLIT(A1747, "";"")))))"),"#N/A")</f>
        <v>#N/A</v>
      </c>
    </row>
    <row r="1748">
      <c r="A1748" s="12" t="str">
        <f>IFERROR(__xludf.DUMMYFUNCTION("TEXTJOIN("";"", TRUE, FILTER(CID!$B$2:$B$14794, CID!B1748=CID!$D$2:$D$14794))"),"W390;W391;W392;W393;W394;W395;W396;W397;W398;W399")</f>
        <v>W390;W391;W392;W393;W394;W395;W396;W397;W398;W399</v>
      </c>
      <c r="B1748" s="12" t="str">
        <f>IFERROR(__xludf.DUMMYFUNCTION("TEXTJOIN(""; "", TRUE, FILTER(CID!B1748:B14794, REGEXMATCH(CID!D1748:D14794, TEXTJOIN(""|"", TRUE, SPLIT(A1748, "";"")))))"),"#N/A")</f>
        <v>#N/A</v>
      </c>
    </row>
    <row r="1749">
      <c r="A1749" s="12" t="str">
        <f>IFERROR(__xludf.DUMMYFUNCTION("TEXTJOIN("";"", TRUE, FILTER(CID!$B$2:$B$14794, CID!B1749=CID!$D$2:$D$14794))"),"W400;W401;W402;W403;W404;W405;W406;W407;W408;W409")</f>
        <v>W400;W401;W402;W403;W404;W405;W406;W407;W408;W409</v>
      </c>
      <c r="B1749" s="12" t="str">
        <f>IFERROR(__xludf.DUMMYFUNCTION("TEXTJOIN(""; "", TRUE, FILTER(CID!B1749:B14794, REGEXMATCH(CID!D1749:D14794, TEXTJOIN(""|"", TRUE, SPLIT(A1749, "";"")))))"),"#N/A")</f>
        <v>#N/A</v>
      </c>
    </row>
    <row r="1750">
      <c r="A1750" s="12" t="str">
        <f>IFERROR(__xludf.DUMMYFUNCTION("TEXTJOIN("";"", TRUE, FILTER(CID!$B$2:$B$14794, CID!B1750=CID!$D$2:$D$14794))"),"W410;W411;W412;W413;W414;W415;W416;W417;W418;W419")</f>
        <v>W410;W411;W412;W413;W414;W415;W416;W417;W418;W419</v>
      </c>
      <c r="B1750" s="12" t="str">
        <f>IFERROR(__xludf.DUMMYFUNCTION("TEXTJOIN(""; "", TRUE, FILTER(CID!B1750:B14794, REGEXMATCH(CID!D1750:D14794, TEXTJOIN(""|"", TRUE, SPLIT(A1750, "";"")))))"),"#N/A")</f>
        <v>#N/A</v>
      </c>
    </row>
    <row r="1751">
      <c r="A1751" s="12" t="str">
        <f>IFERROR(__xludf.DUMMYFUNCTION("TEXTJOIN("";"", TRUE, FILTER(CID!$B$2:$B$14794, CID!B1751=CID!$D$2:$D$14794))"),"W420;W421;W422;W423;W424;W425;W426;W427;W428;W429")</f>
        <v>W420;W421;W422;W423;W424;W425;W426;W427;W428;W429</v>
      </c>
      <c r="B1751" s="12" t="str">
        <f>IFERROR(__xludf.DUMMYFUNCTION("TEXTJOIN(""; "", TRUE, FILTER(CID!B1751:B14794, REGEXMATCH(CID!D1751:D14794, TEXTJOIN(""|"", TRUE, SPLIT(A1751, "";"")))))"),"#N/A")</f>
        <v>#N/A</v>
      </c>
    </row>
    <row r="1752">
      <c r="A1752" s="12" t="str">
        <f>IFERROR(__xludf.DUMMYFUNCTION("TEXTJOIN("";"", TRUE, FILTER(CID!$B$2:$B$14794, CID!B1752=CID!$D$2:$D$14794))"),"W430;W431;W432;W433;W434;W435;W436;W437;W438;W439")</f>
        <v>W430;W431;W432;W433;W434;W435;W436;W437;W438;W439</v>
      </c>
      <c r="B1752" s="12" t="str">
        <f>IFERROR(__xludf.DUMMYFUNCTION("TEXTJOIN(""; "", TRUE, FILTER(CID!B1752:B14794, REGEXMATCH(CID!D1752:D14794, TEXTJOIN(""|"", TRUE, SPLIT(A1752, "";"")))))"),"#N/A")</f>
        <v>#N/A</v>
      </c>
    </row>
    <row r="1753">
      <c r="A1753" s="12" t="str">
        <f>IFERROR(__xludf.DUMMYFUNCTION("TEXTJOIN("";"", TRUE, FILTER(CID!$B$2:$B$14794, CID!B1753=CID!$D$2:$D$14794))"),"W440;W441;W442;W443;W444;W445;W446;W447;W448;W449")</f>
        <v>W440;W441;W442;W443;W444;W445;W446;W447;W448;W449</v>
      </c>
      <c r="B1753" s="12" t="str">
        <f>IFERROR(__xludf.DUMMYFUNCTION("TEXTJOIN(""; "", TRUE, FILTER(CID!B1753:B14794, REGEXMATCH(CID!D1753:D14794, TEXTJOIN(""|"", TRUE, SPLIT(A1753, "";"")))))"),"#N/A")</f>
        <v>#N/A</v>
      </c>
    </row>
    <row r="1754">
      <c r="A1754" s="12" t="str">
        <f>IFERROR(__xludf.DUMMYFUNCTION("TEXTJOIN("";"", TRUE, FILTER(CID!$B$2:$B$14794, CID!B1754=CID!$D$2:$D$14794))"),"W450;W451;W452;W453;W454;W455;W456;W457;W458;W459")</f>
        <v>W450;W451;W452;W453;W454;W455;W456;W457;W458;W459</v>
      </c>
      <c r="B1754" s="12" t="str">
        <f>IFERROR(__xludf.DUMMYFUNCTION("TEXTJOIN(""; "", TRUE, FILTER(CID!B1754:B14794, REGEXMATCH(CID!D1754:D14794, TEXTJOIN(""|"", TRUE, SPLIT(A1754, "";"")))))"),"#N/A")</f>
        <v>#N/A</v>
      </c>
    </row>
    <row r="1755">
      <c r="A1755" s="12" t="str">
        <f>IFERROR(__xludf.DUMMYFUNCTION("TEXTJOIN("";"", TRUE, FILTER(CID!$B$2:$B$14794, CID!B1755=CID!$D$2:$D$14794))"),"W460;W461;W462;W463;W464;W465;W466;W467;W468;W469")</f>
        <v>W460;W461;W462;W463;W464;W465;W466;W467;W468;W469</v>
      </c>
      <c r="B1755" s="12" t="str">
        <f>IFERROR(__xludf.DUMMYFUNCTION("TEXTJOIN(""; "", TRUE, FILTER(CID!B1755:B14794, REGEXMATCH(CID!D1755:D14794, TEXTJOIN(""|"", TRUE, SPLIT(A1755, "";"")))))"),"#N/A")</f>
        <v>#N/A</v>
      </c>
    </row>
    <row r="1756">
      <c r="A1756" s="12" t="str">
        <f>IFERROR(__xludf.DUMMYFUNCTION("TEXTJOIN("";"", TRUE, FILTER(CID!$B$2:$B$14794, CID!B1756=CID!$D$2:$D$14794))"),"W490;W491;W492;W493;W494;W495;W496;W497;W498;W499")</f>
        <v>W490;W491;W492;W493;W494;W495;W496;W497;W498;W499</v>
      </c>
      <c r="B1756" s="12" t="str">
        <f>IFERROR(__xludf.DUMMYFUNCTION("TEXTJOIN(""; "", TRUE, FILTER(CID!B1756:B14794, REGEXMATCH(CID!D1756:D14794, TEXTJOIN(""|"", TRUE, SPLIT(A1756, "";"")))))"),"#N/A")</f>
        <v>#N/A</v>
      </c>
    </row>
    <row r="1757">
      <c r="A1757" s="12" t="str">
        <f>IFERROR(__xludf.DUMMYFUNCTION("TEXTJOIN("";"", TRUE, FILTER(CID!$B$2:$B$14794, CID!B1757=CID!$D$2:$D$14794))"),"W500;W501;W502;W503;W504;W505;W506;W507;W508;W509")</f>
        <v>W500;W501;W502;W503;W504;W505;W506;W507;W508;W509</v>
      </c>
      <c r="B1757" s="12" t="str">
        <f>IFERROR(__xludf.DUMMYFUNCTION("TEXTJOIN(""; "", TRUE, FILTER(CID!B1757:B14794, REGEXMATCH(CID!D1757:D14794, TEXTJOIN(""|"", TRUE, SPLIT(A1757, "";"")))))"),"#N/A")</f>
        <v>#N/A</v>
      </c>
    </row>
    <row r="1758">
      <c r="A1758" s="12" t="str">
        <f>IFERROR(__xludf.DUMMYFUNCTION("TEXTJOIN("";"", TRUE, FILTER(CID!$B$2:$B$14794, CID!B1758=CID!$D$2:$D$14794))"),"W510;W511;W512;W513;W514;W515;W516;W517;W518;W519")</f>
        <v>W510;W511;W512;W513;W514;W515;W516;W517;W518;W519</v>
      </c>
      <c r="B1758" s="12" t="str">
        <f>IFERROR(__xludf.DUMMYFUNCTION("TEXTJOIN(""; "", TRUE, FILTER(CID!B1758:B14794, REGEXMATCH(CID!D1758:D14794, TEXTJOIN(""|"", TRUE, SPLIT(A1758, "";"")))))"),"#N/A")</f>
        <v>#N/A</v>
      </c>
    </row>
    <row r="1759">
      <c r="A1759" s="12" t="str">
        <f>IFERROR(__xludf.DUMMYFUNCTION("TEXTJOIN("";"", TRUE, FILTER(CID!$B$2:$B$14794, CID!B1759=CID!$D$2:$D$14794))"),"W520;W521;W522;W523;W524;W525;W526;W527;W528;W529")</f>
        <v>W520;W521;W522;W523;W524;W525;W526;W527;W528;W529</v>
      </c>
      <c r="B1759" s="12" t="str">
        <f>IFERROR(__xludf.DUMMYFUNCTION("TEXTJOIN(""; "", TRUE, FILTER(CID!B1759:B14794, REGEXMATCH(CID!D1759:D14794, TEXTJOIN(""|"", TRUE, SPLIT(A1759, "";"")))))"),"#N/A")</f>
        <v>#N/A</v>
      </c>
    </row>
    <row r="1760">
      <c r="A1760" s="12" t="str">
        <f>IFERROR(__xludf.DUMMYFUNCTION("TEXTJOIN("";"", TRUE, FILTER(CID!$B$2:$B$14794, CID!B1760=CID!$D$2:$D$14794))"),"W530;W531;W532;W533;W534;W535;W536;W537;W538;W539")</f>
        <v>W530;W531;W532;W533;W534;W535;W536;W537;W538;W539</v>
      </c>
      <c r="B1760" s="12" t="str">
        <f>IFERROR(__xludf.DUMMYFUNCTION("TEXTJOIN(""; "", TRUE, FILTER(CID!B1760:B14794, REGEXMATCH(CID!D1760:D14794, TEXTJOIN(""|"", TRUE, SPLIT(A1760, "";"")))))"),"#N/A")</f>
        <v>#N/A</v>
      </c>
    </row>
    <row r="1761">
      <c r="A1761" s="12" t="str">
        <f>IFERROR(__xludf.DUMMYFUNCTION("TEXTJOIN("";"", TRUE, FILTER(CID!$B$2:$B$14794, CID!B1761=CID!$D$2:$D$14794))"),"W540;W541;W542;W543;W544;W545;W546;W547;W548;W549")</f>
        <v>W540;W541;W542;W543;W544;W545;W546;W547;W548;W549</v>
      </c>
      <c r="B1761" s="12" t="str">
        <f>IFERROR(__xludf.DUMMYFUNCTION("TEXTJOIN(""; "", TRUE, FILTER(CID!B1761:B14794, REGEXMATCH(CID!D1761:D14794, TEXTJOIN(""|"", TRUE, SPLIT(A1761, "";"")))))"),"#N/A")</f>
        <v>#N/A</v>
      </c>
    </row>
    <row r="1762">
      <c r="A1762" s="12" t="str">
        <f>IFERROR(__xludf.DUMMYFUNCTION("TEXTJOIN("";"", TRUE, FILTER(CID!$B$2:$B$14794, CID!B1762=CID!$D$2:$D$14794))"),"W550;W551;W552;W553;W554;W555;W556;W557;W558;W559")</f>
        <v>W550;W551;W552;W553;W554;W555;W556;W557;W558;W559</v>
      </c>
      <c r="B1762" s="12" t="str">
        <f>IFERROR(__xludf.DUMMYFUNCTION("TEXTJOIN(""; "", TRUE, FILTER(CID!B1762:B14794, REGEXMATCH(CID!D1762:D14794, TEXTJOIN(""|"", TRUE, SPLIT(A1762, "";"")))))"),"#N/A")</f>
        <v>#N/A</v>
      </c>
    </row>
    <row r="1763">
      <c r="A1763" s="12" t="str">
        <f>IFERROR(__xludf.DUMMYFUNCTION("TEXTJOIN("";"", TRUE, FILTER(CID!$B$2:$B$14794, CID!B1763=CID!$D$2:$D$14794))"),"W560;W561;W562;W563;W564;W565;W566;W567;W568;W569")</f>
        <v>W560;W561;W562;W563;W564;W565;W566;W567;W568;W569</v>
      </c>
      <c r="B1763" s="12" t="str">
        <f>IFERROR(__xludf.DUMMYFUNCTION("TEXTJOIN(""; "", TRUE, FILTER(CID!B1763:B14794, REGEXMATCH(CID!D1763:D14794, TEXTJOIN(""|"", TRUE, SPLIT(A1763, "";"")))))"),"#N/A")</f>
        <v>#N/A</v>
      </c>
    </row>
    <row r="1764">
      <c r="A1764" s="12" t="str">
        <f>IFERROR(__xludf.DUMMYFUNCTION("TEXTJOIN("";"", TRUE, FILTER(CID!$B$2:$B$14794, CID!B1764=CID!$D$2:$D$14794))"),"W570;W571;W572;W573;W574;W575;W576;W577;W578;W579")</f>
        <v>W570;W571;W572;W573;W574;W575;W576;W577;W578;W579</v>
      </c>
      <c r="B1764" s="12" t="str">
        <f>IFERROR(__xludf.DUMMYFUNCTION("TEXTJOIN(""; "", TRUE, FILTER(CID!B1764:B14794, REGEXMATCH(CID!D1764:D14794, TEXTJOIN(""|"", TRUE, SPLIT(A1764, "";"")))))"),"#N/A")</f>
        <v>#N/A</v>
      </c>
    </row>
    <row r="1765">
      <c r="A1765" s="12" t="str">
        <f>IFERROR(__xludf.DUMMYFUNCTION("TEXTJOIN("";"", TRUE, FILTER(CID!$B$2:$B$14794, CID!B1765=CID!$D$2:$D$14794))"),"W580;W581;W582;W583;W584;W585;W586;W587;W588;W589")</f>
        <v>W580;W581;W582;W583;W584;W585;W586;W587;W588;W589</v>
      </c>
      <c r="B1765" s="12" t="str">
        <f>IFERROR(__xludf.DUMMYFUNCTION("TEXTJOIN(""; "", TRUE, FILTER(CID!B1765:B14794, REGEXMATCH(CID!D1765:D14794, TEXTJOIN(""|"", TRUE, SPLIT(A1765, "";"")))))"),"#N/A")</f>
        <v>#N/A</v>
      </c>
    </row>
    <row r="1766">
      <c r="A1766" s="12" t="str">
        <f>IFERROR(__xludf.DUMMYFUNCTION("TEXTJOIN("";"", TRUE, FILTER(CID!$B$2:$B$14794, CID!B1766=CID!$D$2:$D$14794))"),"W590;W591;W592;W593;W594;W595;W596;W597;W598;W599")</f>
        <v>W590;W591;W592;W593;W594;W595;W596;W597;W598;W599</v>
      </c>
      <c r="B1766" s="12" t="str">
        <f>IFERROR(__xludf.DUMMYFUNCTION("TEXTJOIN(""; "", TRUE, FILTER(CID!B1766:B14794, REGEXMATCH(CID!D1766:D14794, TEXTJOIN(""|"", TRUE, SPLIT(A1766, "";"")))))"),"#N/A")</f>
        <v>#N/A</v>
      </c>
    </row>
    <row r="1767">
      <c r="A1767" s="12" t="str">
        <f>IFERROR(__xludf.DUMMYFUNCTION("TEXTJOIN("";"", TRUE, FILTER(CID!$B$2:$B$14794, CID!B1767=CID!$D$2:$D$14794))"),"W600;W601;W602;W603;W604;W605;W606;W607;W608;W609")</f>
        <v>W600;W601;W602;W603;W604;W605;W606;W607;W608;W609</v>
      </c>
      <c r="B1767" s="12" t="str">
        <f>IFERROR(__xludf.DUMMYFUNCTION("TEXTJOIN(""; "", TRUE, FILTER(CID!B1767:B14794, REGEXMATCH(CID!D1767:D14794, TEXTJOIN(""|"", TRUE, SPLIT(A1767, "";"")))))"),"#N/A")</f>
        <v>#N/A</v>
      </c>
    </row>
    <row r="1768">
      <c r="A1768" s="12" t="str">
        <f>IFERROR(__xludf.DUMMYFUNCTION("TEXTJOIN("";"", TRUE, FILTER(CID!$B$2:$B$14794, CID!B1768=CID!$D$2:$D$14794))"),"W640;W641;W642;W643;W644;W645;W646;W647;W648;W649")</f>
        <v>W640;W641;W642;W643;W644;W645;W646;W647;W648;W649</v>
      </c>
      <c r="B1768" s="12" t="str">
        <f>IFERROR(__xludf.DUMMYFUNCTION("TEXTJOIN(""; "", TRUE, FILTER(CID!B1768:B14794, REGEXMATCH(CID!D1768:D14794, TEXTJOIN(""|"", TRUE, SPLIT(A1768, "";"")))))"),"#N/A")</f>
        <v>#N/A</v>
      </c>
    </row>
    <row r="1769">
      <c r="A1769" s="12" t="str">
        <f>IFERROR(__xludf.DUMMYFUNCTION("TEXTJOIN("";"", TRUE, FILTER(CID!$B$2:$B$14794, CID!B1769=CID!$D$2:$D$14794))"),"W650;W651;W652;W653;W654;W655;W656;W657;W658;W659")</f>
        <v>W650;W651;W652;W653;W654;W655;W656;W657;W658;W659</v>
      </c>
      <c r="B1769" s="12" t="str">
        <f>IFERROR(__xludf.DUMMYFUNCTION("TEXTJOIN(""; "", TRUE, FILTER(CID!B1769:B14794, REGEXMATCH(CID!D1769:D14794, TEXTJOIN(""|"", TRUE, SPLIT(A1769, "";"")))))"),"#N/A")</f>
        <v>#N/A</v>
      </c>
    </row>
    <row r="1770">
      <c r="A1770" s="12" t="str">
        <f>IFERROR(__xludf.DUMMYFUNCTION("TEXTJOIN("";"", TRUE, FILTER(CID!$B$2:$B$14794, CID!B1770=CID!$D$2:$D$14794))"),"W660;W661;W662;W663;W664;W665;W666;W667;W668;W669")</f>
        <v>W660;W661;W662;W663;W664;W665;W666;W667;W668;W669</v>
      </c>
      <c r="B1770" s="12" t="str">
        <f>IFERROR(__xludf.DUMMYFUNCTION("TEXTJOIN(""; "", TRUE, FILTER(CID!B1770:B14794, REGEXMATCH(CID!D1770:D14794, TEXTJOIN(""|"", TRUE, SPLIT(A1770, "";"")))))"),"#N/A")</f>
        <v>#N/A</v>
      </c>
    </row>
    <row r="1771">
      <c r="A1771" s="12" t="str">
        <f>IFERROR(__xludf.DUMMYFUNCTION("TEXTJOIN("";"", TRUE, FILTER(CID!$B$2:$B$14794, CID!B1771=CID!$D$2:$D$14794))"),"W670;W671;W672;W673;W674;W675;W676;W677;W678;W679")</f>
        <v>W670;W671;W672;W673;W674;W675;W676;W677;W678;W679</v>
      </c>
      <c r="B1771" s="12" t="str">
        <f>IFERROR(__xludf.DUMMYFUNCTION("TEXTJOIN(""; "", TRUE, FILTER(CID!B1771:B14794, REGEXMATCH(CID!D1771:D14794, TEXTJOIN(""|"", TRUE, SPLIT(A1771, "";"")))))"),"#N/A")</f>
        <v>#N/A</v>
      </c>
    </row>
    <row r="1772">
      <c r="A1772" s="12" t="str">
        <f>IFERROR(__xludf.DUMMYFUNCTION("TEXTJOIN("";"", TRUE, FILTER(CID!$B$2:$B$14794, CID!B1772=CID!$D$2:$D$14794))"),"W680;W681;W682;W683;W684;W685;W686;W687;W688;W689")</f>
        <v>W680;W681;W682;W683;W684;W685;W686;W687;W688;W689</v>
      </c>
      <c r="B1772" s="12" t="str">
        <f>IFERROR(__xludf.DUMMYFUNCTION("TEXTJOIN(""; "", TRUE, FILTER(CID!B1772:B14794, REGEXMATCH(CID!D1772:D14794, TEXTJOIN(""|"", TRUE, SPLIT(A1772, "";"")))))"),"#N/A")</f>
        <v>#N/A</v>
      </c>
    </row>
    <row r="1773">
      <c r="A1773" s="12" t="str">
        <f>IFERROR(__xludf.DUMMYFUNCTION("TEXTJOIN("";"", TRUE, FILTER(CID!$B$2:$B$14794, CID!B1773=CID!$D$2:$D$14794))"),"W690;W691;W692;W693;W694;W695;W696;W697;W698;W699")</f>
        <v>W690;W691;W692;W693;W694;W695;W696;W697;W698;W699</v>
      </c>
      <c r="B1773" s="12" t="str">
        <f>IFERROR(__xludf.DUMMYFUNCTION("TEXTJOIN(""; "", TRUE, FILTER(CID!B1773:B14794, REGEXMATCH(CID!D1773:D14794, TEXTJOIN(""|"", TRUE, SPLIT(A1773, "";"")))))"),"#N/A")</f>
        <v>#N/A</v>
      </c>
    </row>
    <row r="1774">
      <c r="A1774" s="12" t="str">
        <f>IFERROR(__xludf.DUMMYFUNCTION("TEXTJOIN("";"", TRUE, FILTER(CID!$B$2:$B$14794, CID!B1774=CID!$D$2:$D$14794))"),"W700;W701;W702;W703;W704;W705;W706;W707;W708;W709")</f>
        <v>W700;W701;W702;W703;W704;W705;W706;W707;W708;W709</v>
      </c>
      <c r="B1774" s="12" t="str">
        <f>IFERROR(__xludf.DUMMYFUNCTION("TEXTJOIN(""; "", TRUE, FILTER(CID!B1774:B14794, REGEXMATCH(CID!D1774:D14794, TEXTJOIN(""|"", TRUE, SPLIT(A1774, "";"")))))"),"#N/A")</f>
        <v>#N/A</v>
      </c>
    </row>
    <row r="1775">
      <c r="A1775" s="12" t="str">
        <f>IFERROR(__xludf.DUMMYFUNCTION("TEXTJOIN("";"", TRUE, FILTER(CID!$B$2:$B$14794, CID!B1775=CID!$D$2:$D$14794))"),"W730;W731;W732;W733;W734;W735;W736;W737;W738;W739")</f>
        <v>W730;W731;W732;W733;W734;W735;W736;W737;W738;W739</v>
      </c>
      <c r="B1775" s="12" t="str">
        <f>IFERROR(__xludf.DUMMYFUNCTION("TEXTJOIN(""; "", TRUE, FILTER(CID!B1775:B14794, REGEXMATCH(CID!D1775:D14794, TEXTJOIN(""|"", TRUE, SPLIT(A1775, "";"")))))"),"#N/A")</f>
        <v>#N/A</v>
      </c>
    </row>
    <row r="1776">
      <c r="A1776" s="12" t="str">
        <f>IFERROR(__xludf.DUMMYFUNCTION("TEXTJOIN("";"", TRUE, FILTER(CID!$B$2:$B$14794, CID!B1776=CID!$D$2:$D$14794))"),"W740;W741;W742;W743;W744;W745;W746;W747;W748;W749")</f>
        <v>W740;W741;W742;W743;W744;W745;W746;W747;W748;W749</v>
      </c>
      <c r="B1776" s="12" t="str">
        <f>IFERROR(__xludf.DUMMYFUNCTION("TEXTJOIN(""; "", TRUE, FILTER(CID!B1776:B14794, REGEXMATCH(CID!D1776:D14794, TEXTJOIN(""|"", TRUE, SPLIT(A1776, "";"")))))"),"#N/A")</f>
        <v>#N/A</v>
      </c>
    </row>
    <row r="1777">
      <c r="A1777" s="12" t="str">
        <f>IFERROR(__xludf.DUMMYFUNCTION("TEXTJOIN("";"", TRUE, FILTER(CID!$B$2:$B$14794, CID!B1777=CID!$D$2:$D$14794))"),"W750;W751;W752;W753;W754;W755;W756;W757;W758;W759")</f>
        <v>W750;W751;W752;W753;W754;W755;W756;W757;W758;W759</v>
      </c>
      <c r="B1777" s="12" t="str">
        <f>IFERROR(__xludf.DUMMYFUNCTION("TEXTJOIN(""; "", TRUE, FILTER(CID!B1777:B14794, REGEXMATCH(CID!D1777:D14794, TEXTJOIN(""|"", TRUE, SPLIT(A1777, "";"")))))"),"#N/A")</f>
        <v>#N/A</v>
      </c>
    </row>
    <row r="1778">
      <c r="A1778" s="12" t="str">
        <f>IFERROR(__xludf.DUMMYFUNCTION("TEXTJOIN("";"", TRUE, FILTER(CID!$B$2:$B$14794, CID!B1778=CID!$D$2:$D$14794))"),"W760;W761;W762;W763;W764;W765;W766;W767;W768;W769")</f>
        <v>W760;W761;W762;W763;W764;W765;W766;W767;W768;W769</v>
      </c>
      <c r="B1778" s="12" t="str">
        <f>IFERROR(__xludf.DUMMYFUNCTION("TEXTJOIN(""; "", TRUE, FILTER(CID!B1778:B14794, REGEXMATCH(CID!D1778:D14794, TEXTJOIN(""|"", TRUE, SPLIT(A1778, "";"")))))"),"#N/A")</f>
        <v>#N/A</v>
      </c>
    </row>
    <row r="1779">
      <c r="A1779" s="12" t="str">
        <f>IFERROR(__xludf.DUMMYFUNCTION("TEXTJOIN("";"", TRUE, FILTER(CID!$B$2:$B$14794, CID!B1779=CID!$D$2:$D$14794))"),"W770;W771;W772;W773;W774;W775;W776;W777;W778;W779")</f>
        <v>W770;W771;W772;W773;W774;W775;W776;W777;W778;W779</v>
      </c>
      <c r="B1779" s="12" t="str">
        <f>IFERROR(__xludf.DUMMYFUNCTION("TEXTJOIN(""; "", TRUE, FILTER(CID!B1779:B14794, REGEXMATCH(CID!D1779:D14794, TEXTJOIN(""|"", TRUE, SPLIT(A1779, "";"")))))"),"#N/A")</f>
        <v>#N/A</v>
      </c>
    </row>
    <row r="1780">
      <c r="A1780" s="12" t="str">
        <f>IFERROR(__xludf.DUMMYFUNCTION("TEXTJOIN("";"", TRUE, FILTER(CID!$B$2:$B$14794, CID!B1780=CID!$D$2:$D$14794))"),"W780;W781;W782;W783;W784;W785;W786;W787;W788;W789")</f>
        <v>W780;W781;W782;W783;W784;W785;W786;W787;W788;W789</v>
      </c>
      <c r="B1780" s="12" t="str">
        <f>IFERROR(__xludf.DUMMYFUNCTION("TEXTJOIN(""; "", TRUE, FILTER(CID!B1780:B14794, REGEXMATCH(CID!D1780:D14794, TEXTJOIN(""|"", TRUE, SPLIT(A1780, "";"")))))"),"#N/A")</f>
        <v>#N/A</v>
      </c>
    </row>
    <row r="1781">
      <c r="A1781" s="12" t="str">
        <f>IFERROR(__xludf.DUMMYFUNCTION("TEXTJOIN("";"", TRUE, FILTER(CID!$B$2:$B$14794, CID!B1781=CID!$D$2:$D$14794))"),"W790;W791;W792;W793;W794;W795;W796;W797;W798;W799")</f>
        <v>W790;W791;W792;W793;W794;W795;W796;W797;W798;W799</v>
      </c>
      <c r="B1781" s="12" t="str">
        <f>IFERROR(__xludf.DUMMYFUNCTION("TEXTJOIN(""; "", TRUE, FILTER(CID!B1781:B14794, REGEXMATCH(CID!D1781:D14794, TEXTJOIN(""|"", TRUE, SPLIT(A1781, "";"")))))"),"#N/A")</f>
        <v>#N/A</v>
      </c>
    </row>
    <row r="1782">
      <c r="A1782" s="12" t="str">
        <f>IFERROR(__xludf.DUMMYFUNCTION("TEXTJOIN("";"", TRUE, FILTER(CID!$B$2:$B$14794, CID!B1782=CID!$D$2:$D$14794))"),"W800;W801;W802;W803;W804;W805;W806;W807;W808;W809")</f>
        <v>W800;W801;W802;W803;W804;W805;W806;W807;W808;W809</v>
      </c>
      <c r="B1782" s="12" t="str">
        <f>IFERROR(__xludf.DUMMYFUNCTION("TEXTJOIN(""; "", TRUE, FILTER(CID!B1782:B14794, REGEXMATCH(CID!D1782:D14794, TEXTJOIN(""|"", TRUE, SPLIT(A1782, "";"")))))"),"#N/A")</f>
        <v>#N/A</v>
      </c>
    </row>
    <row r="1783">
      <c r="A1783" s="12" t="str">
        <f>IFERROR(__xludf.DUMMYFUNCTION("TEXTJOIN("";"", TRUE, FILTER(CID!$B$2:$B$14794, CID!B1783=CID!$D$2:$D$14794))"),"W810;W811;W812;W813;W814;W815;W816;W817;W818;W819")</f>
        <v>W810;W811;W812;W813;W814;W815;W816;W817;W818;W819</v>
      </c>
      <c r="B1783" s="12" t="str">
        <f>IFERROR(__xludf.DUMMYFUNCTION("TEXTJOIN(""; "", TRUE, FILTER(CID!B1783:B14794, REGEXMATCH(CID!D1783:D14794, TEXTJOIN(""|"", TRUE, SPLIT(A1783, "";"")))))"),"#N/A")</f>
        <v>#N/A</v>
      </c>
    </row>
    <row r="1784">
      <c r="A1784" s="12" t="str">
        <f>IFERROR(__xludf.DUMMYFUNCTION("TEXTJOIN("";"", TRUE, FILTER(CID!$B$2:$B$14794, CID!B1784=CID!$D$2:$D$14794))"),"W830;W831;W832;W833;W834;W835;W836;W837;W838;W839")</f>
        <v>W830;W831;W832;W833;W834;W835;W836;W837;W838;W839</v>
      </c>
      <c r="B1784" s="12" t="str">
        <f>IFERROR(__xludf.DUMMYFUNCTION("TEXTJOIN(""; "", TRUE, FILTER(CID!B1784:B14794, REGEXMATCH(CID!D1784:D14794, TEXTJOIN(""|"", TRUE, SPLIT(A1784, "";"")))))"),"#N/A")</f>
        <v>#N/A</v>
      </c>
    </row>
    <row r="1785">
      <c r="A1785" s="12" t="str">
        <f>IFERROR(__xludf.DUMMYFUNCTION("TEXTJOIN("";"", TRUE, FILTER(CID!$B$2:$B$14794, CID!B1785=CID!$D$2:$D$14794))"),"W840;W841;W842;W843;W844;W845;W846;W847;W848;W849")</f>
        <v>W840;W841;W842;W843;W844;W845;W846;W847;W848;W849</v>
      </c>
      <c r="B1785" s="12" t="str">
        <f>IFERROR(__xludf.DUMMYFUNCTION("TEXTJOIN(""; "", TRUE, FILTER(CID!B1785:B14794, REGEXMATCH(CID!D1785:D14794, TEXTJOIN(""|"", TRUE, SPLIT(A1785, "";"")))))"),"#N/A")</f>
        <v>#N/A</v>
      </c>
    </row>
    <row r="1786">
      <c r="A1786" s="12" t="str">
        <f>IFERROR(__xludf.DUMMYFUNCTION("TEXTJOIN("";"", TRUE, FILTER(CID!$B$2:$B$14794, CID!B1786=CID!$D$2:$D$14794))"),"W850;W851;W852;W853;W854;W855;W856;W857;W858;W859")</f>
        <v>W850;W851;W852;W853;W854;W855;W856;W857;W858;W859</v>
      </c>
      <c r="B1786" s="12" t="str">
        <f>IFERROR(__xludf.DUMMYFUNCTION("TEXTJOIN(""; "", TRUE, FILTER(CID!B1786:B14794, REGEXMATCH(CID!D1786:D14794, TEXTJOIN(""|"", TRUE, SPLIT(A1786, "";"")))))"),"#N/A")</f>
        <v>#N/A</v>
      </c>
    </row>
    <row r="1787">
      <c r="A1787" s="12" t="str">
        <f>IFERROR(__xludf.DUMMYFUNCTION("TEXTJOIN("";"", TRUE, FILTER(CID!$B$2:$B$14794, CID!B1787=CID!$D$2:$D$14794))"),"W860;W861;W862;W863;W864;W865;W866;W867;W868;W869")</f>
        <v>W860;W861;W862;W863;W864;W865;W866;W867;W868;W869</v>
      </c>
      <c r="B1787" s="12" t="str">
        <f>IFERROR(__xludf.DUMMYFUNCTION("TEXTJOIN(""; "", TRUE, FILTER(CID!B1787:B14794, REGEXMATCH(CID!D1787:D14794, TEXTJOIN(""|"", TRUE, SPLIT(A1787, "";"")))))"),"#N/A")</f>
        <v>#N/A</v>
      </c>
    </row>
    <row r="1788">
      <c r="A1788" s="12" t="str">
        <f>IFERROR(__xludf.DUMMYFUNCTION("TEXTJOIN("";"", TRUE, FILTER(CID!$B$2:$B$14794, CID!B1788=CID!$D$2:$D$14794))"),"W870;W871;W872;W873;W874;W875;W876;W877;W878;W879")</f>
        <v>W870;W871;W872;W873;W874;W875;W876;W877;W878;W879</v>
      </c>
      <c r="B1788" s="12" t="str">
        <f>IFERROR(__xludf.DUMMYFUNCTION("TEXTJOIN(""; "", TRUE, FILTER(CID!B1788:B14794, REGEXMATCH(CID!D1788:D14794, TEXTJOIN(""|"", TRUE, SPLIT(A1788, "";"")))))"),"#N/A")</f>
        <v>#N/A</v>
      </c>
    </row>
    <row r="1789">
      <c r="A1789" s="12" t="str">
        <f>IFERROR(__xludf.DUMMYFUNCTION("TEXTJOIN("";"", TRUE, FILTER(CID!$B$2:$B$14794, CID!B1789=CID!$D$2:$D$14794))"),"W880;W881;W882;W883;W884;W885;W886;W887;W888;W889")</f>
        <v>W880;W881;W882;W883;W884;W885;W886;W887;W888;W889</v>
      </c>
      <c r="B1789" s="12" t="str">
        <f>IFERROR(__xludf.DUMMYFUNCTION("TEXTJOIN(""; "", TRUE, FILTER(CID!B1789:B14794, REGEXMATCH(CID!D1789:D14794, TEXTJOIN(""|"", TRUE, SPLIT(A1789, "";"")))))"),"#N/A")</f>
        <v>#N/A</v>
      </c>
    </row>
    <row r="1790">
      <c r="A1790" s="12" t="str">
        <f>IFERROR(__xludf.DUMMYFUNCTION("TEXTJOIN("";"", TRUE, FILTER(CID!$B$2:$B$14794, CID!B1790=CID!$D$2:$D$14794))"),"W890;W891;W892;W893;W894;W895;W896;W897;W898;W899")</f>
        <v>W890;W891;W892;W893;W894;W895;W896;W897;W898;W899</v>
      </c>
      <c r="B1790" s="12" t="str">
        <f>IFERROR(__xludf.DUMMYFUNCTION("TEXTJOIN(""; "", TRUE, FILTER(CID!B1790:B14794, REGEXMATCH(CID!D1790:D14794, TEXTJOIN(""|"", TRUE, SPLIT(A1790, "";"")))))"),"#N/A")</f>
        <v>#N/A</v>
      </c>
    </row>
    <row r="1791">
      <c r="A1791" s="12" t="str">
        <f>IFERROR(__xludf.DUMMYFUNCTION("TEXTJOIN("";"", TRUE, FILTER(CID!$B$2:$B$14794, CID!B1791=CID!$D$2:$D$14794))"),"W900;W901;W902;W903;W904;W905;W906;W907;W908;W909")</f>
        <v>W900;W901;W902;W903;W904;W905;W906;W907;W908;W909</v>
      </c>
      <c r="B1791" s="12" t="str">
        <f>IFERROR(__xludf.DUMMYFUNCTION("TEXTJOIN(""; "", TRUE, FILTER(CID!B1791:B14794, REGEXMATCH(CID!D1791:D14794, TEXTJOIN(""|"", TRUE, SPLIT(A1791, "";"")))))"),"#N/A")</f>
        <v>#N/A</v>
      </c>
    </row>
    <row r="1792">
      <c r="A1792" s="12" t="str">
        <f>IFERROR(__xludf.DUMMYFUNCTION("TEXTJOIN("";"", TRUE, FILTER(CID!$B$2:$B$14794, CID!B1792=CID!$D$2:$D$14794))"),"W910;W911;W912;W913;W914;W915;W916;W917;W918;W919")</f>
        <v>W910;W911;W912;W913;W914;W915;W916;W917;W918;W919</v>
      </c>
      <c r="B1792" s="12" t="str">
        <f>IFERROR(__xludf.DUMMYFUNCTION("TEXTJOIN(""; "", TRUE, FILTER(CID!B1792:B14794, REGEXMATCH(CID!D1792:D14794, TEXTJOIN(""|"", TRUE, SPLIT(A1792, "";"")))))"),"#N/A")</f>
        <v>#N/A</v>
      </c>
    </row>
    <row r="1793">
      <c r="A1793" s="12" t="str">
        <f>IFERROR(__xludf.DUMMYFUNCTION("TEXTJOIN("";"", TRUE, FILTER(CID!$B$2:$B$14794, CID!B1793=CID!$D$2:$D$14794))"),"W920;W921;W922;W923;W924;W925;W926;W927;W928;W929")</f>
        <v>W920;W921;W922;W923;W924;W925;W926;W927;W928;W929</v>
      </c>
      <c r="B1793" s="12" t="str">
        <f>IFERROR(__xludf.DUMMYFUNCTION("TEXTJOIN(""; "", TRUE, FILTER(CID!B1793:B14794, REGEXMATCH(CID!D1793:D14794, TEXTJOIN(""|"", TRUE, SPLIT(A1793, "";"")))))"),"#N/A")</f>
        <v>#N/A</v>
      </c>
    </row>
    <row r="1794">
      <c r="A1794" s="12" t="str">
        <f>IFERROR(__xludf.DUMMYFUNCTION("TEXTJOIN("";"", TRUE, FILTER(CID!$B$2:$B$14794, CID!B1794=CID!$D$2:$D$14794))"),"W930;W931;W932;W933;W934;W935;W936;W937;W938;W939")</f>
        <v>W930;W931;W932;W933;W934;W935;W936;W937;W938;W939</v>
      </c>
      <c r="B1794" s="12" t="str">
        <f>IFERROR(__xludf.DUMMYFUNCTION("TEXTJOIN(""; "", TRUE, FILTER(CID!B1794:B14794, REGEXMATCH(CID!D1794:D14794, TEXTJOIN(""|"", TRUE, SPLIT(A1794, "";"")))))"),"#N/A")</f>
        <v>#N/A</v>
      </c>
    </row>
    <row r="1795">
      <c r="A1795" s="12" t="str">
        <f>IFERROR(__xludf.DUMMYFUNCTION("TEXTJOIN("";"", TRUE, FILTER(CID!$B$2:$B$14794, CID!B1795=CID!$D$2:$D$14794))"),"W940;W941;W942;W943;W944;W945;W946;W947;W948;W949")</f>
        <v>W940;W941;W942;W943;W944;W945;W946;W947;W948;W949</v>
      </c>
      <c r="B1795" s="12" t="str">
        <f>IFERROR(__xludf.DUMMYFUNCTION("TEXTJOIN(""; "", TRUE, FILTER(CID!B1795:B14794, REGEXMATCH(CID!D1795:D14794, TEXTJOIN(""|"", TRUE, SPLIT(A1795, "";"")))))"),"#N/A")</f>
        <v>#N/A</v>
      </c>
    </row>
    <row r="1796">
      <c r="A1796" s="12" t="str">
        <f>IFERROR(__xludf.DUMMYFUNCTION("TEXTJOIN("";"", TRUE, FILTER(CID!$B$2:$B$14794, CID!B1796=CID!$D$2:$D$14794))"),"W990;W991;W992;W993;W994;W995;W996;W997;W998;W999")</f>
        <v>W990;W991;W992;W993;W994;W995;W996;W997;W998;W999</v>
      </c>
      <c r="B1796" s="12" t="str">
        <f>IFERROR(__xludf.DUMMYFUNCTION("TEXTJOIN(""; "", TRUE, FILTER(CID!B1796:B14794, REGEXMATCH(CID!D1796:D14794, TEXTJOIN(""|"", TRUE, SPLIT(A1796, "";"")))))"),"#N/A")</f>
        <v>#N/A</v>
      </c>
    </row>
    <row r="1797">
      <c r="A1797" s="12" t="str">
        <f>IFERROR(__xludf.DUMMYFUNCTION("TEXTJOIN("";"", TRUE, FILTER(CID!$B$2:$B$14794, CID!B1797=CID!$D$2:$D$14794))"),"X000;X001;X002;X003;X004;X005;X006;X007;X008;X009")</f>
        <v>X000;X001;X002;X003;X004;X005;X006;X007;X008;X009</v>
      </c>
      <c r="B1797" s="12" t="str">
        <f>IFERROR(__xludf.DUMMYFUNCTION("TEXTJOIN(""; "", TRUE, FILTER(CID!B1797:B14794, REGEXMATCH(CID!D1797:D14794, TEXTJOIN(""|"", TRUE, SPLIT(A1797, "";"")))))"),"#N/A")</f>
        <v>#N/A</v>
      </c>
    </row>
    <row r="1798">
      <c r="A1798" s="12" t="str">
        <f>IFERROR(__xludf.DUMMYFUNCTION("TEXTJOIN("";"", TRUE, FILTER(CID!$B$2:$B$14794, CID!B1798=CID!$D$2:$D$14794))"),"X010;X011;X012;X013;X014;X015;X016;X017;X018;X019")</f>
        <v>X010;X011;X012;X013;X014;X015;X016;X017;X018;X019</v>
      </c>
      <c r="B1798" s="12" t="str">
        <f>IFERROR(__xludf.DUMMYFUNCTION("TEXTJOIN(""; "", TRUE, FILTER(CID!B1798:B14794, REGEXMATCH(CID!D1798:D14794, TEXTJOIN(""|"", TRUE, SPLIT(A1798, "";"")))))"),"#N/A")</f>
        <v>#N/A</v>
      </c>
    </row>
    <row r="1799">
      <c r="A1799" s="12" t="str">
        <f>IFERROR(__xludf.DUMMYFUNCTION("TEXTJOIN("";"", TRUE, FILTER(CID!$B$2:$B$14794, CID!B1799=CID!$D$2:$D$14794))"),"X020;X021;X022;X023;X024;X025;X026;X027;X028;X029")</f>
        <v>X020;X021;X022;X023;X024;X025;X026;X027;X028;X029</v>
      </c>
      <c r="B1799" s="12" t="str">
        <f>IFERROR(__xludf.DUMMYFUNCTION("TEXTJOIN(""; "", TRUE, FILTER(CID!B1799:B14794, REGEXMATCH(CID!D1799:D14794, TEXTJOIN(""|"", TRUE, SPLIT(A1799, "";"")))))"),"#N/A")</f>
        <v>#N/A</v>
      </c>
    </row>
    <row r="1800">
      <c r="A1800" s="12" t="str">
        <f>IFERROR(__xludf.DUMMYFUNCTION("TEXTJOIN("";"", TRUE, FILTER(CID!$B$2:$B$14794, CID!B1800=CID!$D$2:$D$14794))"),"X030;X031;X032;X033;X034;X035;X036;X037;X038;X039")</f>
        <v>X030;X031;X032;X033;X034;X035;X036;X037;X038;X039</v>
      </c>
      <c r="B1800" s="12" t="str">
        <f>IFERROR(__xludf.DUMMYFUNCTION("TEXTJOIN(""; "", TRUE, FILTER(CID!B1800:B14794, REGEXMATCH(CID!D1800:D14794, TEXTJOIN(""|"", TRUE, SPLIT(A1800, "";"")))))"),"#N/A")</f>
        <v>#N/A</v>
      </c>
    </row>
    <row r="1801">
      <c r="A1801" s="12" t="str">
        <f>IFERROR(__xludf.DUMMYFUNCTION("TEXTJOIN("";"", TRUE, FILTER(CID!$B$2:$B$14794, CID!B1801=CID!$D$2:$D$14794))"),"X040;X041;X042;X043;X044;X045;X046;X047;X048;X049")</f>
        <v>X040;X041;X042;X043;X044;X045;X046;X047;X048;X049</v>
      </c>
      <c r="B1801" s="12" t="str">
        <f>IFERROR(__xludf.DUMMYFUNCTION("TEXTJOIN(""; "", TRUE, FILTER(CID!B1801:B14794, REGEXMATCH(CID!D1801:D14794, TEXTJOIN(""|"", TRUE, SPLIT(A1801, "";"")))))"),"#N/A")</f>
        <v>#N/A</v>
      </c>
    </row>
    <row r="1802">
      <c r="A1802" s="12" t="str">
        <f>IFERROR(__xludf.DUMMYFUNCTION("TEXTJOIN("";"", TRUE, FILTER(CID!$B$2:$B$14794, CID!B1802=CID!$D$2:$D$14794))"),"X050;X051;X052;X053;X054;X055;X056;X057;X058;X059")</f>
        <v>X050;X051;X052;X053;X054;X055;X056;X057;X058;X059</v>
      </c>
      <c r="B1802" s="12" t="str">
        <f>IFERROR(__xludf.DUMMYFUNCTION("TEXTJOIN(""; "", TRUE, FILTER(CID!B1802:B14794, REGEXMATCH(CID!D1802:D14794, TEXTJOIN(""|"", TRUE, SPLIT(A1802, "";"")))))"),"#N/A")</f>
        <v>#N/A</v>
      </c>
    </row>
    <row r="1803">
      <c r="A1803" s="12" t="str">
        <f>IFERROR(__xludf.DUMMYFUNCTION("TEXTJOIN("";"", TRUE, FILTER(CID!$B$2:$B$14794, CID!B1803=CID!$D$2:$D$14794))"),"X060;X061;X062;X063;X064;X065;X066;X067;X068;X069")</f>
        <v>X060;X061;X062;X063;X064;X065;X066;X067;X068;X069</v>
      </c>
      <c r="B1803" s="12" t="str">
        <f>IFERROR(__xludf.DUMMYFUNCTION("TEXTJOIN(""; "", TRUE, FILTER(CID!B1803:B14794, REGEXMATCH(CID!D1803:D14794, TEXTJOIN(""|"", TRUE, SPLIT(A1803, "";"")))))"),"#N/A")</f>
        <v>#N/A</v>
      </c>
    </row>
    <row r="1804">
      <c r="A1804" s="12" t="str">
        <f>IFERROR(__xludf.DUMMYFUNCTION("TEXTJOIN("";"", TRUE, FILTER(CID!$B$2:$B$14794, CID!B1804=CID!$D$2:$D$14794))"),"X080;X081;X082;X083;X084;X085;X086;X087;X088;X089")</f>
        <v>X080;X081;X082;X083;X084;X085;X086;X087;X088;X089</v>
      </c>
      <c r="B1804" s="12" t="str">
        <f>IFERROR(__xludf.DUMMYFUNCTION("TEXTJOIN(""; "", TRUE, FILTER(CID!B1804:B14794, REGEXMATCH(CID!D1804:D14794, TEXTJOIN(""|"", TRUE, SPLIT(A1804, "";"")))))"),"#N/A")</f>
        <v>#N/A</v>
      </c>
    </row>
    <row r="1805">
      <c r="A1805" s="12" t="str">
        <f>IFERROR(__xludf.DUMMYFUNCTION("TEXTJOIN("";"", TRUE, FILTER(CID!$B$2:$B$14794, CID!B1805=CID!$D$2:$D$14794))"),"X090;X091;X092;X093;X094;X095;X096;X097;X098;X099")</f>
        <v>X090;X091;X092;X093;X094;X095;X096;X097;X098;X099</v>
      </c>
      <c r="B1805" s="12" t="str">
        <f>IFERROR(__xludf.DUMMYFUNCTION("TEXTJOIN(""; "", TRUE, FILTER(CID!B1805:B14794, REGEXMATCH(CID!D1805:D14794, TEXTJOIN(""|"", TRUE, SPLIT(A1805, "";"")))))"),"#N/A")</f>
        <v>#N/A</v>
      </c>
    </row>
    <row r="1806">
      <c r="A1806" s="12" t="str">
        <f>IFERROR(__xludf.DUMMYFUNCTION("TEXTJOIN("";"", TRUE, FILTER(CID!$B$2:$B$14794, CID!B1806=CID!$D$2:$D$14794))"),"X100;X101;X102;X103;X104;X105;X106;X107;X108;X109")</f>
        <v>X100;X101;X102;X103;X104;X105;X106;X107;X108;X109</v>
      </c>
      <c r="B1806" s="12" t="str">
        <f>IFERROR(__xludf.DUMMYFUNCTION("TEXTJOIN(""; "", TRUE, FILTER(CID!B1806:B14794, REGEXMATCH(CID!D1806:D14794, TEXTJOIN(""|"", TRUE, SPLIT(A1806, "";"")))))"),"#N/A")</f>
        <v>#N/A</v>
      </c>
    </row>
    <row r="1807">
      <c r="A1807" s="12" t="str">
        <f>IFERROR(__xludf.DUMMYFUNCTION("TEXTJOIN("";"", TRUE, FILTER(CID!$B$2:$B$14794, CID!B1807=CID!$D$2:$D$14794))"),"X110;X111;X112;X113;X114;X115;X116;X117;X118;X119")</f>
        <v>X110;X111;X112;X113;X114;X115;X116;X117;X118;X119</v>
      </c>
      <c r="B1807" s="12" t="str">
        <f>IFERROR(__xludf.DUMMYFUNCTION("TEXTJOIN(""; "", TRUE, FILTER(CID!B1807:B14794, REGEXMATCH(CID!D1807:D14794, TEXTJOIN(""|"", TRUE, SPLIT(A1807, "";"")))))"),"#N/A")</f>
        <v>#N/A</v>
      </c>
    </row>
    <row r="1808">
      <c r="A1808" s="12" t="str">
        <f>IFERROR(__xludf.DUMMYFUNCTION("TEXTJOIN("";"", TRUE, FILTER(CID!$B$2:$B$14794, CID!B1808=CID!$D$2:$D$14794))"),"X120;X121;X122;X123;X124;X125;X126;X127;X128;X129")</f>
        <v>X120;X121;X122;X123;X124;X125;X126;X127;X128;X129</v>
      </c>
      <c r="B1808" s="12" t="str">
        <f>IFERROR(__xludf.DUMMYFUNCTION("TEXTJOIN(""; "", TRUE, FILTER(CID!B1808:B14794, REGEXMATCH(CID!D1808:D14794, TEXTJOIN(""|"", TRUE, SPLIT(A1808, "";"")))))"),"#N/A")</f>
        <v>#N/A</v>
      </c>
    </row>
    <row r="1809">
      <c r="A1809" s="12" t="str">
        <f>IFERROR(__xludf.DUMMYFUNCTION("TEXTJOIN("";"", TRUE, FILTER(CID!$B$2:$B$14794, CID!B1809=CID!$D$2:$D$14794))"),"X130;X131;X132;X133;X134;X135;X136;X137;X138;X139")</f>
        <v>X130;X131;X132;X133;X134;X135;X136;X137;X138;X139</v>
      </c>
      <c r="B1809" s="12" t="str">
        <f>IFERROR(__xludf.DUMMYFUNCTION("TEXTJOIN(""; "", TRUE, FILTER(CID!B1809:B14794, REGEXMATCH(CID!D1809:D14794, TEXTJOIN(""|"", TRUE, SPLIT(A1809, "";"")))))"),"#N/A")</f>
        <v>#N/A</v>
      </c>
    </row>
    <row r="1810">
      <c r="A1810" s="12" t="str">
        <f>IFERROR(__xludf.DUMMYFUNCTION("TEXTJOIN("";"", TRUE, FILTER(CID!$B$2:$B$14794, CID!B1810=CID!$D$2:$D$14794))"),"X140;X141;X142;X143;X144;X145;X146;X147;X148;X149")</f>
        <v>X140;X141;X142;X143;X144;X145;X146;X147;X148;X149</v>
      </c>
      <c r="B1810" s="12" t="str">
        <f>IFERROR(__xludf.DUMMYFUNCTION("TEXTJOIN(""; "", TRUE, FILTER(CID!B1810:B14794, REGEXMATCH(CID!D1810:D14794, TEXTJOIN(""|"", TRUE, SPLIT(A1810, "";"")))))"),"#N/A")</f>
        <v>#N/A</v>
      </c>
    </row>
    <row r="1811">
      <c r="A1811" s="12" t="str">
        <f>IFERROR(__xludf.DUMMYFUNCTION("TEXTJOIN("";"", TRUE, FILTER(CID!$B$2:$B$14794, CID!B1811=CID!$D$2:$D$14794))"),"X150;X151;X152;X153;X154;X155;X156;X157;X158;X159")</f>
        <v>X150;X151;X152;X153;X154;X155;X156;X157;X158;X159</v>
      </c>
      <c r="B1811" s="12" t="str">
        <f>IFERROR(__xludf.DUMMYFUNCTION("TEXTJOIN(""; "", TRUE, FILTER(CID!B1811:B14794, REGEXMATCH(CID!D1811:D14794, TEXTJOIN(""|"", TRUE, SPLIT(A1811, "";"")))))"),"#N/A")</f>
        <v>#N/A</v>
      </c>
    </row>
    <row r="1812">
      <c r="A1812" s="12" t="str">
        <f>IFERROR(__xludf.DUMMYFUNCTION("TEXTJOIN("";"", TRUE, FILTER(CID!$B$2:$B$14794, CID!B1812=CID!$D$2:$D$14794))"),"X160;X161;X162;X163;X164;X165;X166;X167;X168;X169")</f>
        <v>X160;X161;X162;X163;X164;X165;X166;X167;X168;X169</v>
      </c>
      <c r="B1812" s="12" t="str">
        <f>IFERROR(__xludf.DUMMYFUNCTION("TEXTJOIN(""; "", TRUE, FILTER(CID!B1812:B14794, REGEXMATCH(CID!D1812:D14794, TEXTJOIN(""|"", TRUE, SPLIT(A1812, "";"")))))"),"#N/A")</f>
        <v>#N/A</v>
      </c>
    </row>
    <row r="1813">
      <c r="A1813" s="12" t="str">
        <f>IFERROR(__xludf.DUMMYFUNCTION("TEXTJOIN("";"", TRUE, FILTER(CID!$B$2:$B$14794, CID!B1813=CID!$D$2:$D$14794))"),"X170;X171;X172;X173;X174;X175;X176;X177;X178;X179")</f>
        <v>X170;X171;X172;X173;X174;X175;X176;X177;X178;X179</v>
      </c>
      <c r="B1813" s="12" t="str">
        <f>IFERROR(__xludf.DUMMYFUNCTION("TEXTJOIN(""; "", TRUE, FILTER(CID!B1813:B14794, REGEXMATCH(CID!D1813:D14794, TEXTJOIN(""|"", TRUE, SPLIT(A1813, "";"")))))"),"#N/A")</f>
        <v>#N/A</v>
      </c>
    </row>
    <row r="1814">
      <c r="A1814" s="12" t="str">
        <f>IFERROR(__xludf.DUMMYFUNCTION("TEXTJOIN("";"", TRUE, FILTER(CID!$B$2:$B$14794, CID!B1814=CID!$D$2:$D$14794))"),"X180;X181;X182;X183;X184;X185;X186;X187;X188;X189")</f>
        <v>X180;X181;X182;X183;X184;X185;X186;X187;X188;X189</v>
      </c>
      <c r="B1814" s="12" t="str">
        <f>IFERROR(__xludf.DUMMYFUNCTION("TEXTJOIN(""; "", TRUE, FILTER(CID!B1814:B14794, REGEXMATCH(CID!D1814:D14794, TEXTJOIN(""|"", TRUE, SPLIT(A1814, "";"")))))"),"#N/A")</f>
        <v>#N/A</v>
      </c>
    </row>
    <row r="1815">
      <c r="A1815" s="12" t="str">
        <f>IFERROR(__xludf.DUMMYFUNCTION("TEXTJOIN("";"", TRUE, FILTER(CID!$B$2:$B$14794, CID!B1815=CID!$D$2:$D$14794))"),"X190;X191;X192;X193;X194;X195;X196;X197;X198;X199")</f>
        <v>X190;X191;X192;X193;X194;X195;X196;X197;X198;X199</v>
      </c>
      <c r="B1815" s="12" t="str">
        <f>IFERROR(__xludf.DUMMYFUNCTION("TEXTJOIN(""; "", TRUE, FILTER(CID!B1815:B14794, REGEXMATCH(CID!D1815:D14794, TEXTJOIN(""|"", TRUE, SPLIT(A1815, "";"")))))"),"#N/A")</f>
        <v>#N/A</v>
      </c>
    </row>
    <row r="1816">
      <c r="A1816" s="12" t="str">
        <f>IFERROR(__xludf.DUMMYFUNCTION("TEXTJOIN("";"", TRUE, FILTER(CID!$B$2:$B$14794, CID!B1816=CID!$D$2:$D$14794))"),"X200;X201;X202;X203;X204;X205;X206;X207;X208;X209")</f>
        <v>X200;X201;X202;X203;X204;X205;X206;X207;X208;X209</v>
      </c>
      <c r="B1816" s="12" t="str">
        <f>IFERROR(__xludf.DUMMYFUNCTION("TEXTJOIN(""; "", TRUE, FILTER(CID!B1816:B14794, REGEXMATCH(CID!D1816:D14794, TEXTJOIN(""|"", TRUE, SPLIT(A1816, "";"")))))"),"#N/A")</f>
        <v>#N/A</v>
      </c>
    </row>
    <row r="1817">
      <c r="A1817" s="12" t="str">
        <f>IFERROR(__xludf.DUMMYFUNCTION("TEXTJOIN("";"", TRUE, FILTER(CID!$B$2:$B$14794, CID!B1817=CID!$D$2:$D$14794))"),"X210;X211;X212;X213;X214;X215;X216;X217;X218;X219")</f>
        <v>X210;X211;X212;X213;X214;X215;X216;X217;X218;X219</v>
      </c>
      <c r="B1817" s="12" t="str">
        <f>IFERROR(__xludf.DUMMYFUNCTION("TEXTJOIN(""; "", TRUE, FILTER(CID!B1817:B14794, REGEXMATCH(CID!D1817:D14794, TEXTJOIN(""|"", TRUE, SPLIT(A1817, "";"")))))"),"#N/A")</f>
        <v>#N/A</v>
      </c>
    </row>
    <row r="1818">
      <c r="A1818" s="12" t="str">
        <f>IFERROR(__xludf.DUMMYFUNCTION("TEXTJOIN("";"", TRUE, FILTER(CID!$B$2:$B$14794, CID!B1818=CID!$D$2:$D$14794))"),"X220;X221;X222;X223;X224;X225;X226;X227;X228;X229")</f>
        <v>X220;X221;X222;X223;X224;X225;X226;X227;X228;X229</v>
      </c>
      <c r="B1818" s="12" t="str">
        <f>IFERROR(__xludf.DUMMYFUNCTION("TEXTJOIN(""; "", TRUE, FILTER(CID!B1818:B14794, REGEXMATCH(CID!D1818:D14794, TEXTJOIN(""|"", TRUE, SPLIT(A1818, "";"")))))"),"#N/A")</f>
        <v>#N/A</v>
      </c>
    </row>
    <row r="1819">
      <c r="A1819" s="12" t="str">
        <f>IFERROR(__xludf.DUMMYFUNCTION("TEXTJOIN("";"", TRUE, FILTER(CID!$B$2:$B$14794, CID!B1819=CID!$D$2:$D$14794))"),"X230;X231;X232;X233;X234;X235;X236;X237;X238;X239")</f>
        <v>X230;X231;X232;X233;X234;X235;X236;X237;X238;X239</v>
      </c>
      <c r="B1819" s="12" t="str">
        <f>IFERROR(__xludf.DUMMYFUNCTION("TEXTJOIN(""; "", TRUE, FILTER(CID!B1819:B14794, REGEXMATCH(CID!D1819:D14794, TEXTJOIN(""|"", TRUE, SPLIT(A1819, "";"")))))"),"#N/A")</f>
        <v>#N/A</v>
      </c>
    </row>
    <row r="1820">
      <c r="A1820" s="12" t="str">
        <f>IFERROR(__xludf.DUMMYFUNCTION("TEXTJOIN("";"", TRUE, FILTER(CID!$B$2:$B$14794, CID!B1820=CID!$D$2:$D$14794))"),"X240;X241;X242;X243;X244;X245;X246;X247;X248;X249")</f>
        <v>X240;X241;X242;X243;X244;X245;X246;X247;X248;X249</v>
      </c>
      <c r="B1820" s="12" t="str">
        <f>IFERROR(__xludf.DUMMYFUNCTION("TEXTJOIN(""; "", TRUE, FILTER(CID!B1820:B14794, REGEXMATCH(CID!D1820:D14794, TEXTJOIN(""|"", TRUE, SPLIT(A1820, "";"")))))"),"#N/A")</f>
        <v>#N/A</v>
      </c>
    </row>
    <row r="1821">
      <c r="A1821" s="12" t="str">
        <f>IFERROR(__xludf.DUMMYFUNCTION("TEXTJOIN("";"", TRUE, FILTER(CID!$B$2:$B$14794, CID!B1821=CID!$D$2:$D$14794))"),"X250;X251;X252;X253;X254;X255;X256;X257;X258;X259")</f>
        <v>X250;X251;X252;X253;X254;X255;X256;X257;X258;X259</v>
      </c>
      <c r="B1821" s="12" t="str">
        <f>IFERROR(__xludf.DUMMYFUNCTION("TEXTJOIN(""; "", TRUE, FILTER(CID!B1821:B14794, REGEXMATCH(CID!D1821:D14794, TEXTJOIN(""|"", TRUE, SPLIT(A1821, "";"")))))"),"#N/A")</f>
        <v>#N/A</v>
      </c>
    </row>
    <row r="1822">
      <c r="A1822" s="12" t="str">
        <f>IFERROR(__xludf.DUMMYFUNCTION("TEXTJOIN("";"", TRUE, FILTER(CID!$B$2:$B$14794, CID!B1822=CID!$D$2:$D$14794))"),"X260;X261;X262;X263;X264;X265;X266;X267;X268;X269")</f>
        <v>X260;X261;X262;X263;X264;X265;X266;X267;X268;X269</v>
      </c>
      <c r="B1822" s="12" t="str">
        <f>IFERROR(__xludf.DUMMYFUNCTION("TEXTJOIN(""; "", TRUE, FILTER(CID!B1822:B14794, REGEXMATCH(CID!D1822:D14794, TEXTJOIN(""|"", TRUE, SPLIT(A1822, "";"")))))"),"#N/A")</f>
        <v>#N/A</v>
      </c>
    </row>
    <row r="1823">
      <c r="A1823" s="12" t="str">
        <f>IFERROR(__xludf.DUMMYFUNCTION("TEXTJOIN("";"", TRUE, FILTER(CID!$B$2:$B$14794, CID!B1823=CID!$D$2:$D$14794))"),"X270;X271;X272;X273;X274;X275;X276;X277;X278;X279")</f>
        <v>X270;X271;X272;X273;X274;X275;X276;X277;X278;X279</v>
      </c>
      <c r="B1823" s="12" t="str">
        <f>IFERROR(__xludf.DUMMYFUNCTION("TEXTJOIN(""; "", TRUE, FILTER(CID!B1823:B14794, REGEXMATCH(CID!D1823:D14794, TEXTJOIN(""|"", TRUE, SPLIT(A1823, "";"")))))"),"#N/A")</f>
        <v>#N/A</v>
      </c>
    </row>
    <row r="1824">
      <c r="A1824" s="12" t="str">
        <f>IFERROR(__xludf.DUMMYFUNCTION("TEXTJOIN("";"", TRUE, FILTER(CID!$B$2:$B$14794, CID!B1824=CID!$D$2:$D$14794))"),"X280;X281;X282;X283;X284;X285;X286;X287;X288;X289")</f>
        <v>X280;X281;X282;X283;X284;X285;X286;X287;X288;X289</v>
      </c>
      <c r="B1824" s="12" t="str">
        <f>IFERROR(__xludf.DUMMYFUNCTION("TEXTJOIN(""; "", TRUE, FILTER(CID!B1824:B14794, REGEXMATCH(CID!D1824:D14794, TEXTJOIN(""|"", TRUE, SPLIT(A1824, "";"")))))"),"#N/A")</f>
        <v>#N/A</v>
      </c>
    </row>
    <row r="1825">
      <c r="A1825" s="12" t="str">
        <f>IFERROR(__xludf.DUMMYFUNCTION("TEXTJOIN("";"", TRUE, FILTER(CID!$B$2:$B$14794, CID!B1825=CID!$D$2:$D$14794))"),"X290;X291;X292;X293;X294;X295;X296;X297;X298;X299")</f>
        <v>X290;X291;X292;X293;X294;X295;X296;X297;X298;X299</v>
      </c>
      <c r="B1825" s="12" t="str">
        <f>IFERROR(__xludf.DUMMYFUNCTION("TEXTJOIN(""; "", TRUE, FILTER(CID!B1825:B14794, REGEXMATCH(CID!D1825:D14794, TEXTJOIN(""|"", TRUE, SPLIT(A1825, "";"")))))"),"#N/A")</f>
        <v>#N/A</v>
      </c>
    </row>
    <row r="1826">
      <c r="A1826" s="12" t="str">
        <f>IFERROR(__xludf.DUMMYFUNCTION("TEXTJOIN("";"", TRUE, FILTER(CID!$B$2:$B$14794, CID!B1826=CID!$D$2:$D$14794))"),"X300;X301;X302;X303;X304;X305;X306;X307;X308;X309")</f>
        <v>X300;X301;X302;X303;X304;X305;X306;X307;X308;X309</v>
      </c>
      <c r="B1826" s="12" t="str">
        <f>IFERROR(__xludf.DUMMYFUNCTION("TEXTJOIN(""; "", TRUE, FILTER(CID!B1826:B14794, REGEXMATCH(CID!D1826:D14794, TEXTJOIN(""|"", TRUE, SPLIT(A1826, "";"")))))"),"#N/A")</f>
        <v>#N/A</v>
      </c>
    </row>
    <row r="1827">
      <c r="A1827" s="12" t="str">
        <f>IFERROR(__xludf.DUMMYFUNCTION("TEXTJOIN("";"", TRUE, FILTER(CID!$B$2:$B$14794, CID!B1827=CID!$D$2:$D$14794))"),"X310;X311;X312;X313;X314;X315;X316;X317;X318;X319")</f>
        <v>X310;X311;X312;X313;X314;X315;X316;X317;X318;X319</v>
      </c>
      <c r="B1827" s="12" t="str">
        <f>IFERROR(__xludf.DUMMYFUNCTION("TEXTJOIN(""; "", TRUE, FILTER(CID!B1827:B14794, REGEXMATCH(CID!D1827:D14794, TEXTJOIN(""|"", TRUE, SPLIT(A1827, "";"")))))"),"#N/A")</f>
        <v>#N/A</v>
      </c>
    </row>
    <row r="1828">
      <c r="A1828" s="12" t="str">
        <f>IFERROR(__xludf.DUMMYFUNCTION("TEXTJOIN("";"", TRUE, FILTER(CID!$B$2:$B$14794, CID!B1828=CID!$D$2:$D$14794))"),"X320;X321;X322;X323;X324;X325;X326;X327;X328;X329")</f>
        <v>X320;X321;X322;X323;X324;X325;X326;X327;X328;X329</v>
      </c>
      <c r="B1828" s="12" t="str">
        <f>IFERROR(__xludf.DUMMYFUNCTION("TEXTJOIN(""; "", TRUE, FILTER(CID!B1828:B14794, REGEXMATCH(CID!D1828:D14794, TEXTJOIN(""|"", TRUE, SPLIT(A1828, "";"")))))"),"#N/A")</f>
        <v>#N/A</v>
      </c>
    </row>
    <row r="1829">
      <c r="A1829" s="12" t="str">
        <f>IFERROR(__xludf.DUMMYFUNCTION("TEXTJOIN("";"", TRUE, FILTER(CID!$B$2:$B$14794, CID!B1829=CID!$D$2:$D$14794))"),"X330;X331;X332;X333;X334;X335;X336;X337;X338;X339")</f>
        <v>X330;X331;X332;X333;X334;X335;X336;X337;X338;X339</v>
      </c>
      <c r="B1829" s="12" t="str">
        <f>IFERROR(__xludf.DUMMYFUNCTION("TEXTJOIN(""; "", TRUE, FILTER(CID!B1829:B14794, REGEXMATCH(CID!D1829:D14794, TEXTJOIN(""|"", TRUE, SPLIT(A1829, "";"")))))"),"#N/A")</f>
        <v>#N/A</v>
      </c>
    </row>
    <row r="1830">
      <c r="A1830" s="12" t="str">
        <f>IFERROR(__xludf.DUMMYFUNCTION("TEXTJOIN("";"", TRUE, FILTER(CID!$B$2:$B$14794, CID!B1830=CID!$D$2:$D$14794))"),"X340;X341;X342;X343;X344;X345;X346;X347;X348;X349")</f>
        <v>X340;X341;X342;X343;X344;X345;X346;X347;X348;X349</v>
      </c>
      <c r="B1830" s="12" t="str">
        <f>IFERROR(__xludf.DUMMYFUNCTION("TEXTJOIN(""; "", TRUE, FILTER(CID!B1830:B14794, REGEXMATCH(CID!D1830:D14794, TEXTJOIN(""|"", TRUE, SPLIT(A1830, "";"")))))"),"#N/A")</f>
        <v>#N/A</v>
      </c>
    </row>
    <row r="1831">
      <c r="A1831" s="12" t="str">
        <f>IFERROR(__xludf.DUMMYFUNCTION("TEXTJOIN("";"", TRUE, FILTER(CID!$B$2:$B$14794, CID!B1831=CID!$D$2:$D$14794))"),"X350;X351;X352;X353;X354;X355;X356;X357;X358;X359")</f>
        <v>X350;X351;X352;X353;X354;X355;X356;X357;X358;X359</v>
      </c>
      <c r="B1831" s="12" t="str">
        <f>IFERROR(__xludf.DUMMYFUNCTION("TEXTJOIN(""; "", TRUE, FILTER(CID!B1831:B14794, REGEXMATCH(CID!D1831:D14794, TEXTJOIN(""|"", TRUE, SPLIT(A1831, "";"")))))"),"#N/A")</f>
        <v>#N/A</v>
      </c>
    </row>
    <row r="1832">
      <c r="A1832" s="12" t="str">
        <f>IFERROR(__xludf.DUMMYFUNCTION("TEXTJOIN("";"", TRUE, FILTER(CID!$B$2:$B$14794, CID!B1832=CID!$D$2:$D$14794))"),"X360;X361;X362;X363;X364;X365;X366;X367;X368;X369")</f>
        <v>X360;X361;X362;X363;X364;X365;X366;X367;X368;X369</v>
      </c>
      <c r="B1832" s="12" t="str">
        <f>IFERROR(__xludf.DUMMYFUNCTION("TEXTJOIN(""; "", TRUE, FILTER(CID!B1832:B14794, REGEXMATCH(CID!D1832:D14794, TEXTJOIN(""|"", TRUE, SPLIT(A1832, "";"")))))"),"#N/A")</f>
        <v>#N/A</v>
      </c>
    </row>
    <row r="1833">
      <c r="A1833" s="12" t="str">
        <f>IFERROR(__xludf.DUMMYFUNCTION("TEXTJOIN("";"", TRUE, FILTER(CID!$B$2:$B$14794, CID!B1833=CID!$D$2:$D$14794))"),"X370;X371;X372;X373;X374;X375;X376;X377;X378;X379")</f>
        <v>X370;X371;X372;X373;X374;X375;X376;X377;X378;X379</v>
      </c>
      <c r="B1833" s="12" t="str">
        <f>IFERROR(__xludf.DUMMYFUNCTION("TEXTJOIN(""; "", TRUE, FILTER(CID!B1833:B14794, REGEXMATCH(CID!D1833:D14794, TEXTJOIN(""|"", TRUE, SPLIT(A1833, "";"")))))"),"#N/A")</f>
        <v>#N/A</v>
      </c>
    </row>
    <row r="1834">
      <c r="A1834" s="12" t="str">
        <f>IFERROR(__xludf.DUMMYFUNCTION("TEXTJOIN("";"", TRUE, FILTER(CID!$B$2:$B$14794, CID!B1834=CID!$D$2:$D$14794))"),"X380;X381;X382;X383;X384;X385;X386;X387;X388;X389")</f>
        <v>X380;X381;X382;X383;X384;X385;X386;X387;X388;X389</v>
      </c>
      <c r="B1834" s="12" t="str">
        <f>IFERROR(__xludf.DUMMYFUNCTION("TEXTJOIN(""; "", TRUE, FILTER(CID!B1834:B14794, REGEXMATCH(CID!D1834:D14794, TEXTJOIN(""|"", TRUE, SPLIT(A1834, "";"")))))"),"#N/A")</f>
        <v>#N/A</v>
      </c>
    </row>
    <row r="1835">
      <c r="A1835" s="12" t="str">
        <f>IFERROR(__xludf.DUMMYFUNCTION("TEXTJOIN("";"", TRUE, FILTER(CID!$B$2:$B$14794, CID!B1835=CID!$D$2:$D$14794))"),"X390;X391;X392;X393;X394;X395;X396;X397;X398;X399")</f>
        <v>X390;X391;X392;X393;X394;X395;X396;X397;X398;X399</v>
      </c>
      <c r="B1835" s="12" t="str">
        <f>IFERROR(__xludf.DUMMYFUNCTION("TEXTJOIN(""; "", TRUE, FILTER(CID!B1835:B14794, REGEXMATCH(CID!D1835:D14794, TEXTJOIN(""|"", TRUE, SPLIT(A1835, "";"")))))"),"#N/A")</f>
        <v>#N/A</v>
      </c>
    </row>
    <row r="1836">
      <c r="A1836" s="12" t="str">
        <f>IFERROR(__xludf.DUMMYFUNCTION("TEXTJOIN("";"", TRUE, FILTER(CID!$B$2:$B$14794, CID!B1836=CID!$D$2:$D$14794))"),"X400;X401;X402;X403;X404;X405;X406;X407;X408;X409")</f>
        <v>X400;X401;X402;X403;X404;X405;X406;X407;X408;X409</v>
      </c>
      <c r="B1836" s="12" t="str">
        <f>IFERROR(__xludf.DUMMYFUNCTION("TEXTJOIN(""; "", TRUE, FILTER(CID!B1836:B14794, REGEXMATCH(CID!D1836:D14794, TEXTJOIN(""|"", TRUE, SPLIT(A1836, "";"")))))"),"#N/A")</f>
        <v>#N/A</v>
      </c>
    </row>
    <row r="1837">
      <c r="A1837" s="12" t="str">
        <f>IFERROR(__xludf.DUMMYFUNCTION("TEXTJOIN("";"", TRUE, FILTER(CID!$B$2:$B$14794, CID!B1837=CID!$D$2:$D$14794))"),"X410;X411;X412;X413;X414;X415;X416;X417;X418;X419")</f>
        <v>X410;X411;X412;X413;X414;X415;X416;X417;X418;X419</v>
      </c>
      <c r="B1837" s="12" t="str">
        <f>IFERROR(__xludf.DUMMYFUNCTION("TEXTJOIN(""; "", TRUE, FILTER(CID!B1837:B14794, REGEXMATCH(CID!D1837:D14794, TEXTJOIN(""|"", TRUE, SPLIT(A1837, "";"")))))"),"#N/A")</f>
        <v>#N/A</v>
      </c>
    </row>
    <row r="1838">
      <c r="A1838" s="12" t="str">
        <f>IFERROR(__xludf.DUMMYFUNCTION("TEXTJOIN("";"", TRUE, FILTER(CID!$B$2:$B$14794, CID!B1838=CID!$D$2:$D$14794))"),"X420;X421;X422;X423;X424;X425;X426;X427;X428;X429")</f>
        <v>X420;X421;X422;X423;X424;X425;X426;X427;X428;X429</v>
      </c>
      <c r="B1838" s="12" t="str">
        <f>IFERROR(__xludf.DUMMYFUNCTION("TEXTJOIN(""; "", TRUE, FILTER(CID!B1838:B14794, REGEXMATCH(CID!D1838:D14794, TEXTJOIN(""|"", TRUE, SPLIT(A1838, "";"")))))"),"#N/A")</f>
        <v>#N/A</v>
      </c>
    </row>
    <row r="1839">
      <c r="A1839" s="12" t="str">
        <f>IFERROR(__xludf.DUMMYFUNCTION("TEXTJOIN("";"", TRUE, FILTER(CID!$B$2:$B$14794, CID!B1839=CID!$D$2:$D$14794))"),"X430;X431;X432;X433;X434;X435;X436;X437;X438;X439")</f>
        <v>X430;X431;X432;X433;X434;X435;X436;X437;X438;X439</v>
      </c>
      <c r="B1839" s="12" t="str">
        <f>IFERROR(__xludf.DUMMYFUNCTION("TEXTJOIN(""; "", TRUE, FILTER(CID!B1839:B14794, REGEXMATCH(CID!D1839:D14794, TEXTJOIN(""|"", TRUE, SPLIT(A1839, "";"")))))"),"#N/A")</f>
        <v>#N/A</v>
      </c>
    </row>
    <row r="1840">
      <c r="A1840" s="12" t="str">
        <f>IFERROR(__xludf.DUMMYFUNCTION("TEXTJOIN("";"", TRUE, FILTER(CID!$B$2:$B$14794, CID!B1840=CID!$D$2:$D$14794))"),"X440;X441;X442;X443;X444;X445;X446;X447;X448;X449")</f>
        <v>X440;X441;X442;X443;X444;X445;X446;X447;X448;X449</v>
      </c>
      <c r="B1840" s="12" t="str">
        <f>IFERROR(__xludf.DUMMYFUNCTION("TEXTJOIN(""; "", TRUE, FILTER(CID!B1840:B14794, REGEXMATCH(CID!D1840:D14794, TEXTJOIN(""|"", TRUE, SPLIT(A1840, "";"")))))"),"#N/A")</f>
        <v>#N/A</v>
      </c>
    </row>
    <row r="1841">
      <c r="A1841" s="12" t="str">
        <f>IFERROR(__xludf.DUMMYFUNCTION("TEXTJOIN("";"", TRUE, FILTER(CID!$B$2:$B$14794, CID!B1841=CID!$D$2:$D$14794))"),"X450;X451;X452;X453;X454;X455;X456;X457;X458;X459")</f>
        <v>X450;X451;X452;X453;X454;X455;X456;X457;X458;X459</v>
      </c>
      <c r="B1841" s="12" t="str">
        <f>IFERROR(__xludf.DUMMYFUNCTION("TEXTJOIN(""; "", TRUE, FILTER(CID!B1841:B14794, REGEXMATCH(CID!D1841:D14794, TEXTJOIN(""|"", TRUE, SPLIT(A1841, "";"")))))"),"#N/A")</f>
        <v>#N/A</v>
      </c>
    </row>
    <row r="1842">
      <c r="A1842" s="12" t="str">
        <f>IFERROR(__xludf.DUMMYFUNCTION("TEXTJOIN("";"", TRUE, FILTER(CID!$B$2:$B$14794, CID!B1842=CID!$D$2:$D$14794))"),"X460;X461;X462;X463;X464;X465;X466;X467;X468;X469")</f>
        <v>X460;X461;X462;X463;X464;X465;X466;X467;X468;X469</v>
      </c>
      <c r="B1842" s="12" t="str">
        <f>IFERROR(__xludf.DUMMYFUNCTION("TEXTJOIN(""; "", TRUE, FILTER(CID!B1842:B14794, REGEXMATCH(CID!D1842:D14794, TEXTJOIN(""|"", TRUE, SPLIT(A1842, "";"")))))"),"#N/A")</f>
        <v>#N/A</v>
      </c>
    </row>
    <row r="1843">
      <c r="A1843" s="12" t="str">
        <f>IFERROR(__xludf.DUMMYFUNCTION("TEXTJOIN("";"", TRUE, FILTER(CID!$B$2:$B$14794, CID!B1843=CID!$D$2:$D$14794))"),"X470;X471;X472;X473;X474;X475;X476;X477;X478;X479")</f>
        <v>X470;X471;X472;X473;X474;X475;X476;X477;X478;X479</v>
      </c>
      <c r="B1843" s="12" t="str">
        <f>IFERROR(__xludf.DUMMYFUNCTION("TEXTJOIN(""; "", TRUE, FILTER(CID!B1843:B14794, REGEXMATCH(CID!D1843:D14794, TEXTJOIN(""|"", TRUE, SPLIT(A1843, "";"")))))"),"#N/A")</f>
        <v>#N/A</v>
      </c>
    </row>
    <row r="1844">
      <c r="A1844" s="12" t="str">
        <f>IFERROR(__xludf.DUMMYFUNCTION("TEXTJOIN("";"", TRUE, FILTER(CID!$B$2:$B$14794, CID!B1844=CID!$D$2:$D$14794))"),"X480;X481;X482;X483;X484;X485;X486;X487;X488;X489")</f>
        <v>X480;X481;X482;X483;X484;X485;X486;X487;X488;X489</v>
      </c>
      <c r="B1844" s="12" t="str">
        <f>IFERROR(__xludf.DUMMYFUNCTION("TEXTJOIN(""; "", TRUE, FILTER(CID!B1844:B14794, REGEXMATCH(CID!D1844:D14794, TEXTJOIN(""|"", TRUE, SPLIT(A1844, "";"")))))"),"#N/A")</f>
        <v>#N/A</v>
      </c>
    </row>
    <row r="1845">
      <c r="A1845" s="12" t="str">
        <f>IFERROR(__xludf.DUMMYFUNCTION("TEXTJOIN("";"", TRUE, FILTER(CID!$B$2:$B$14794, CID!B1845=CID!$D$2:$D$14794))"),"X490;X491;X492;X493;X494;X495;X496;X497;X498;X499")</f>
        <v>X490;X491;X492;X493;X494;X495;X496;X497;X498;X499</v>
      </c>
      <c r="B1845" s="12" t="str">
        <f>IFERROR(__xludf.DUMMYFUNCTION("TEXTJOIN(""; "", TRUE, FILTER(CID!B1845:B14794, REGEXMATCH(CID!D1845:D14794, TEXTJOIN(""|"", TRUE, SPLIT(A1845, "";"")))))"),"#N/A")</f>
        <v>#N/A</v>
      </c>
    </row>
    <row r="1846">
      <c r="A1846" s="12" t="str">
        <f>IFERROR(__xludf.DUMMYFUNCTION("TEXTJOIN("";"", TRUE, FILTER(CID!$B$2:$B$14794, CID!B1846=CID!$D$2:$D$14794))"),"X500;X501;X502;X503;X504;X505;X506;X507;X508;X509")</f>
        <v>X500;X501;X502;X503;X504;X505;X506;X507;X508;X509</v>
      </c>
      <c r="B1846" s="12" t="str">
        <f>IFERROR(__xludf.DUMMYFUNCTION("TEXTJOIN(""; "", TRUE, FILTER(CID!B1846:B14794, REGEXMATCH(CID!D1846:D14794, TEXTJOIN(""|"", TRUE, SPLIT(A1846, "";"")))))"),"#N/A")</f>
        <v>#N/A</v>
      </c>
    </row>
    <row r="1847">
      <c r="A1847" s="12" t="str">
        <f>IFERROR(__xludf.DUMMYFUNCTION("TEXTJOIN("";"", TRUE, FILTER(CID!$B$2:$B$14794, CID!B1847=CID!$D$2:$D$14794))"),"X510;X511;X512;X513;X514;X515;X516;X517;X518;X519")</f>
        <v>X510;X511;X512;X513;X514;X515;X516;X517;X518;X519</v>
      </c>
      <c r="B1847" s="12" t="str">
        <f>IFERROR(__xludf.DUMMYFUNCTION("TEXTJOIN(""; "", TRUE, FILTER(CID!B1847:B14794, REGEXMATCH(CID!D1847:D14794, TEXTJOIN(""|"", TRUE, SPLIT(A1847, "";"")))))"),"#N/A")</f>
        <v>#N/A</v>
      </c>
    </row>
    <row r="1848">
      <c r="A1848" s="12" t="str">
        <f>IFERROR(__xludf.DUMMYFUNCTION("TEXTJOIN("";"", TRUE, FILTER(CID!$B$2:$B$14794, CID!B1848=CID!$D$2:$D$14794))"),"X520;X521;X522;X523;X524;X525;X526;X527;X528;X529")</f>
        <v>X520;X521;X522;X523;X524;X525;X526;X527;X528;X529</v>
      </c>
      <c r="B1848" s="12" t="str">
        <f>IFERROR(__xludf.DUMMYFUNCTION("TEXTJOIN(""; "", TRUE, FILTER(CID!B1848:B14794, REGEXMATCH(CID!D1848:D14794, TEXTJOIN(""|"", TRUE, SPLIT(A1848, "";"")))))"),"#N/A")</f>
        <v>#N/A</v>
      </c>
    </row>
    <row r="1849">
      <c r="A1849" s="12" t="str">
        <f>IFERROR(__xludf.DUMMYFUNCTION("TEXTJOIN("";"", TRUE, FILTER(CID!$B$2:$B$14794, CID!B1849=CID!$D$2:$D$14794))"),"X530;X531;X532;X533;X534;X535;X536;X537;X538;X539")</f>
        <v>X530;X531;X532;X533;X534;X535;X536;X537;X538;X539</v>
      </c>
      <c r="B1849" s="12" t="str">
        <f>IFERROR(__xludf.DUMMYFUNCTION("TEXTJOIN(""; "", TRUE, FILTER(CID!B1849:B14794, REGEXMATCH(CID!D1849:D14794, TEXTJOIN(""|"", TRUE, SPLIT(A1849, "";"")))))"),"#N/A")</f>
        <v>#N/A</v>
      </c>
    </row>
    <row r="1850">
      <c r="A1850" s="12" t="str">
        <f>IFERROR(__xludf.DUMMYFUNCTION("TEXTJOIN("";"", TRUE, FILTER(CID!$B$2:$B$14794, CID!B1850=CID!$D$2:$D$14794))"),"X540;X541;X542;X543;X544;X545;X546;X547;X548;X549")</f>
        <v>X540;X541;X542;X543;X544;X545;X546;X547;X548;X549</v>
      </c>
      <c r="B1850" s="12" t="str">
        <f>IFERROR(__xludf.DUMMYFUNCTION("TEXTJOIN(""; "", TRUE, FILTER(CID!B1850:B14794, REGEXMATCH(CID!D1850:D14794, TEXTJOIN(""|"", TRUE, SPLIT(A1850, "";"")))))"),"#N/A")</f>
        <v>#N/A</v>
      </c>
    </row>
    <row r="1851">
      <c r="A1851" s="12" t="str">
        <f>IFERROR(__xludf.DUMMYFUNCTION("TEXTJOIN("";"", TRUE, FILTER(CID!$B$2:$B$14794, CID!B1851=CID!$D$2:$D$14794))"),"X570;X571;X572;X573;X574;X575;X576;X577;X578;X579")</f>
        <v>X570;X571;X572;X573;X574;X575;X576;X577;X578;X579</v>
      </c>
      <c r="B1851" s="12" t="str">
        <f>IFERROR(__xludf.DUMMYFUNCTION("TEXTJOIN(""; "", TRUE, FILTER(CID!B1851:B14794, REGEXMATCH(CID!D1851:D14794, TEXTJOIN(""|"", TRUE, SPLIT(A1851, "";"")))))"),"#N/A")</f>
        <v>#N/A</v>
      </c>
    </row>
    <row r="1852">
      <c r="A1852" s="12" t="str">
        <f>IFERROR(__xludf.DUMMYFUNCTION("TEXTJOIN("";"", TRUE, FILTER(CID!$B$2:$B$14794, CID!B1852=CID!$D$2:$D$14794))"),"X580;X581;X582;X583;X584;X585;X586;X587;X588;X589")</f>
        <v>X580;X581;X582;X583;X584;X585;X586;X587;X588;X589</v>
      </c>
      <c r="B1852" s="12" t="str">
        <f>IFERROR(__xludf.DUMMYFUNCTION("TEXTJOIN(""; "", TRUE, FILTER(CID!B1852:B14794, REGEXMATCH(CID!D1852:D14794, TEXTJOIN(""|"", TRUE, SPLIT(A1852, "";"")))))"),"#N/A")</f>
        <v>#N/A</v>
      </c>
    </row>
    <row r="1853">
      <c r="A1853" s="12" t="str">
        <f>IFERROR(__xludf.DUMMYFUNCTION("TEXTJOIN("";"", TRUE, FILTER(CID!$B$2:$B$14794, CID!B1853=CID!$D$2:$D$14794))"),"X590;X599")</f>
        <v>X590;X599</v>
      </c>
      <c r="B1853" s="12" t="str">
        <f>IFERROR(__xludf.DUMMYFUNCTION("TEXTJOIN(""; "", TRUE, FILTER(CID!B1853:B14794, REGEXMATCH(CID!D1853:D14794, TEXTJOIN(""|"", TRUE, SPLIT(A1853, "";"")))))"),"#N/A")</f>
        <v>#N/A</v>
      </c>
    </row>
    <row r="1854">
      <c r="A1854" s="12" t="str">
        <f>IFERROR(__xludf.DUMMYFUNCTION("TEXTJOIN("";"", TRUE, FILTER(CID!$B$2:$B$14794, CID!B1854=CID!$D$2:$D$14794))"),"X600;X601;X602;X603;X604;X605;X606;X607;X608;X609")</f>
        <v>X600;X601;X602;X603;X604;X605;X606;X607;X608;X609</v>
      </c>
      <c r="B1854" s="12" t="str">
        <f>IFERROR(__xludf.DUMMYFUNCTION("TEXTJOIN(""; "", TRUE, FILTER(CID!B1854:B14794, REGEXMATCH(CID!D1854:D14794, TEXTJOIN(""|"", TRUE, SPLIT(A1854, "";"")))))"),"#N/A")</f>
        <v>#N/A</v>
      </c>
    </row>
    <row r="1855">
      <c r="A1855" s="12" t="str">
        <f>IFERROR(__xludf.DUMMYFUNCTION("TEXTJOIN("";"", TRUE, FILTER(CID!$B$2:$B$14794, CID!B1855=CID!$D$2:$D$14794))"),"X610;X611;X612;X613;X614;X615;X616;X617;X618;X619")</f>
        <v>X610;X611;X612;X613;X614;X615;X616;X617;X618;X619</v>
      </c>
      <c r="B1855" s="12" t="str">
        <f>IFERROR(__xludf.DUMMYFUNCTION("TEXTJOIN(""; "", TRUE, FILTER(CID!B1855:B14794, REGEXMATCH(CID!D1855:D14794, TEXTJOIN(""|"", TRUE, SPLIT(A1855, "";"")))))"),"#N/A")</f>
        <v>#N/A</v>
      </c>
    </row>
    <row r="1856">
      <c r="A1856" s="12" t="str">
        <f>IFERROR(__xludf.DUMMYFUNCTION("TEXTJOIN("";"", TRUE, FILTER(CID!$B$2:$B$14794, CID!B1856=CID!$D$2:$D$14794))"),"X620;X621;X622;X623;X624;X625;X626;X627;X628;X629")</f>
        <v>X620;X621;X622;X623;X624;X625;X626;X627;X628;X629</v>
      </c>
      <c r="B1856" s="12" t="str">
        <f>IFERROR(__xludf.DUMMYFUNCTION("TEXTJOIN(""; "", TRUE, FILTER(CID!B1856:B14794, REGEXMATCH(CID!D1856:D14794, TEXTJOIN(""|"", TRUE, SPLIT(A1856, "";"")))))"),"#N/A")</f>
        <v>#N/A</v>
      </c>
    </row>
    <row r="1857">
      <c r="A1857" s="12" t="str">
        <f>IFERROR(__xludf.DUMMYFUNCTION("TEXTJOIN("";"", TRUE, FILTER(CID!$B$2:$B$14794, CID!B1857=CID!$D$2:$D$14794))"),"X630;X631;X632;X633;X634;X635;X636;X637;X638;X639")</f>
        <v>X630;X631;X632;X633;X634;X635;X636;X637;X638;X639</v>
      </c>
      <c r="B1857" s="12" t="str">
        <f>IFERROR(__xludf.DUMMYFUNCTION("TEXTJOIN(""; "", TRUE, FILTER(CID!B1857:B14794, REGEXMATCH(CID!D1857:D14794, TEXTJOIN(""|"", TRUE, SPLIT(A1857, "";"")))))"),"#N/A")</f>
        <v>#N/A</v>
      </c>
    </row>
    <row r="1858">
      <c r="A1858" s="12" t="str">
        <f>IFERROR(__xludf.DUMMYFUNCTION("TEXTJOIN("";"", TRUE, FILTER(CID!$B$2:$B$14794, CID!B1858=CID!$D$2:$D$14794))"),"X640;X641;X642;X643;X644;X645;X646;X647;X648;X649")</f>
        <v>X640;X641;X642;X643;X644;X645;X646;X647;X648;X649</v>
      </c>
      <c r="B1858" s="12" t="str">
        <f>IFERROR(__xludf.DUMMYFUNCTION("TEXTJOIN(""; "", TRUE, FILTER(CID!B1858:B14794, REGEXMATCH(CID!D1858:D14794, TEXTJOIN(""|"", TRUE, SPLIT(A1858, "";"")))))"),"#N/A")</f>
        <v>#N/A</v>
      </c>
    </row>
    <row r="1859">
      <c r="A1859" s="12" t="str">
        <f>IFERROR(__xludf.DUMMYFUNCTION("TEXTJOIN("";"", TRUE, FILTER(CID!$B$2:$B$14794, CID!B1859=CID!$D$2:$D$14794))"),"X650;X651;X652;X653;X654;X655;X656;X657;X658;X659")</f>
        <v>X650;X651;X652;X653;X654;X655;X656;X657;X658;X659</v>
      </c>
      <c r="B1859" s="12" t="str">
        <f>IFERROR(__xludf.DUMMYFUNCTION("TEXTJOIN(""; "", TRUE, FILTER(CID!B1859:B14794, REGEXMATCH(CID!D1859:D14794, TEXTJOIN(""|"", TRUE, SPLIT(A1859, "";"")))))"),"#N/A")</f>
        <v>#N/A</v>
      </c>
    </row>
    <row r="1860">
      <c r="A1860" s="12" t="str">
        <f>IFERROR(__xludf.DUMMYFUNCTION("TEXTJOIN("";"", TRUE, FILTER(CID!$B$2:$B$14794, CID!B1860=CID!$D$2:$D$14794))"),"X660;X661;X662;X663;X664;X665;X666;X667;X668;X669")</f>
        <v>X660;X661;X662;X663;X664;X665;X666;X667;X668;X669</v>
      </c>
      <c r="B1860" s="12" t="str">
        <f>IFERROR(__xludf.DUMMYFUNCTION("TEXTJOIN(""; "", TRUE, FILTER(CID!B1860:B14794, REGEXMATCH(CID!D1860:D14794, TEXTJOIN(""|"", TRUE, SPLIT(A1860, "";"")))))"),"#N/A")</f>
        <v>#N/A</v>
      </c>
    </row>
    <row r="1861">
      <c r="A1861" s="12" t="str">
        <f>IFERROR(__xludf.DUMMYFUNCTION("TEXTJOIN("";"", TRUE, FILTER(CID!$B$2:$B$14794, CID!B1861=CID!$D$2:$D$14794))"),"X670;X671;X672;X673;X674;X675;X676;X677;X678;X679")</f>
        <v>X670;X671;X672;X673;X674;X675;X676;X677;X678;X679</v>
      </c>
      <c r="B1861" s="12" t="str">
        <f>IFERROR(__xludf.DUMMYFUNCTION("TEXTJOIN(""; "", TRUE, FILTER(CID!B1861:B14794, REGEXMATCH(CID!D1861:D14794, TEXTJOIN(""|"", TRUE, SPLIT(A1861, "";"")))))"),"#N/A")</f>
        <v>#N/A</v>
      </c>
    </row>
    <row r="1862">
      <c r="A1862" s="12" t="str">
        <f>IFERROR(__xludf.DUMMYFUNCTION("TEXTJOIN("";"", TRUE, FILTER(CID!$B$2:$B$14794, CID!B1862=CID!$D$2:$D$14794))"),"X680;X681;X682;X683;X684;X685;X686;X687;X688;X689")</f>
        <v>X680;X681;X682;X683;X684;X685;X686;X687;X688;X689</v>
      </c>
      <c r="B1862" s="12" t="str">
        <f>IFERROR(__xludf.DUMMYFUNCTION("TEXTJOIN(""; "", TRUE, FILTER(CID!B1862:B14794, REGEXMATCH(CID!D1862:D14794, TEXTJOIN(""|"", TRUE, SPLIT(A1862, "";"")))))"),"#N/A")</f>
        <v>#N/A</v>
      </c>
    </row>
    <row r="1863">
      <c r="A1863" s="12" t="str">
        <f>IFERROR(__xludf.DUMMYFUNCTION("TEXTJOIN("";"", TRUE, FILTER(CID!$B$2:$B$14794, CID!B1863=CID!$D$2:$D$14794))"),"X690;X691;X692;X693;X694;X695;X696;X697;X698;X699")</f>
        <v>X690;X691;X692;X693;X694;X695;X696;X697;X698;X699</v>
      </c>
      <c r="B1863" s="12" t="str">
        <f>IFERROR(__xludf.DUMMYFUNCTION("TEXTJOIN(""; "", TRUE, FILTER(CID!B1863:B14794, REGEXMATCH(CID!D1863:D14794, TEXTJOIN(""|"", TRUE, SPLIT(A1863, "";"")))))"),"#N/A")</f>
        <v>#N/A</v>
      </c>
    </row>
    <row r="1864">
      <c r="A1864" s="12" t="str">
        <f>IFERROR(__xludf.DUMMYFUNCTION("TEXTJOIN("";"", TRUE, FILTER(CID!$B$2:$B$14794, CID!B1864=CID!$D$2:$D$14794))"),"X700;X701;X702;X703;X704;X705;X706;X707;X708;X709")</f>
        <v>X700;X701;X702;X703;X704;X705;X706;X707;X708;X709</v>
      </c>
      <c r="B1864" s="12" t="str">
        <f>IFERROR(__xludf.DUMMYFUNCTION("TEXTJOIN(""; "", TRUE, FILTER(CID!B1864:B14794, REGEXMATCH(CID!D1864:D14794, TEXTJOIN(""|"", TRUE, SPLIT(A1864, "";"")))))"),"#N/A")</f>
        <v>#N/A</v>
      </c>
    </row>
    <row r="1865">
      <c r="A1865" s="12" t="str">
        <f>IFERROR(__xludf.DUMMYFUNCTION("TEXTJOIN("";"", TRUE, FILTER(CID!$B$2:$B$14794, CID!B1865=CID!$D$2:$D$14794))"),"X710;X711;X712;X713;X714;X715;X716;X717;X718;X719")</f>
        <v>X710;X711;X712;X713;X714;X715;X716;X717;X718;X719</v>
      </c>
      <c r="B1865" s="12" t="str">
        <f>IFERROR(__xludf.DUMMYFUNCTION("TEXTJOIN(""; "", TRUE, FILTER(CID!B1865:B14794, REGEXMATCH(CID!D1865:D14794, TEXTJOIN(""|"", TRUE, SPLIT(A1865, "";"")))))"),"#N/A")</f>
        <v>#N/A</v>
      </c>
    </row>
    <row r="1866">
      <c r="A1866" s="12" t="str">
        <f>IFERROR(__xludf.DUMMYFUNCTION("TEXTJOIN("";"", TRUE, FILTER(CID!$B$2:$B$14794, CID!B1866=CID!$D$2:$D$14794))"),"X720;X721;X722;X723;X724;X725;X726;X727;X728;X729")</f>
        <v>X720;X721;X722;X723;X724;X725;X726;X727;X728;X729</v>
      </c>
      <c r="B1866" s="12" t="str">
        <f>IFERROR(__xludf.DUMMYFUNCTION("TEXTJOIN(""; "", TRUE, FILTER(CID!B1866:B14794, REGEXMATCH(CID!D1866:D14794, TEXTJOIN(""|"", TRUE, SPLIT(A1866, "";"")))))"),"#N/A")</f>
        <v>#N/A</v>
      </c>
    </row>
    <row r="1867">
      <c r="A1867" s="12" t="str">
        <f>IFERROR(__xludf.DUMMYFUNCTION("TEXTJOIN("";"", TRUE, FILTER(CID!$B$2:$B$14794, CID!B1867=CID!$D$2:$D$14794))"),"X730;X731;X732;X733;X734;X735;X736;X737;X738;X739")</f>
        <v>X730;X731;X732;X733;X734;X735;X736;X737;X738;X739</v>
      </c>
      <c r="B1867" s="12" t="str">
        <f>IFERROR(__xludf.DUMMYFUNCTION("TEXTJOIN(""; "", TRUE, FILTER(CID!B1867:B14794, REGEXMATCH(CID!D1867:D14794, TEXTJOIN(""|"", TRUE, SPLIT(A1867, "";"")))))"),"#N/A")</f>
        <v>#N/A</v>
      </c>
    </row>
    <row r="1868">
      <c r="A1868" s="12" t="str">
        <f>IFERROR(__xludf.DUMMYFUNCTION("TEXTJOIN("";"", TRUE, FILTER(CID!$B$2:$B$14794, CID!B1868=CID!$D$2:$D$14794))"),"X740;X741;X742;X743;X744;X745;X746;X747;X748;X749")</f>
        <v>X740;X741;X742;X743;X744;X745;X746;X747;X748;X749</v>
      </c>
      <c r="B1868" s="12" t="str">
        <f>IFERROR(__xludf.DUMMYFUNCTION("TEXTJOIN(""; "", TRUE, FILTER(CID!B1868:B14794, REGEXMATCH(CID!D1868:D14794, TEXTJOIN(""|"", TRUE, SPLIT(A1868, "";"")))))"),"#N/A")</f>
        <v>#N/A</v>
      </c>
    </row>
    <row r="1869">
      <c r="A1869" s="12" t="str">
        <f>IFERROR(__xludf.DUMMYFUNCTION("TEXTJOIN("";"", TRUE, FILTER(CID!$B$2:$B$14794, CID!B1869=CID!$D$2:$D$14794))"),"X750;X751;X752;X753;X754;X755;X756;X757;X758;X759")</f>
        <v>X750;X751;X752;X753;X754;X755;X756;X757;X758;X759</v>
      </c>
      <c r="B1869" s="12" t="str">
        <f>IFERROR(__xludf.DUMMYFUNCTION("TEXTJOIN(""; "", TRUE, FILTER(CID!B1869:B14794, REGEXMATCH(CID!D1869:D14794, TEXTJOIN(""|"", TRUE, SPLIT(A1869, "";"")))))"),"#N/A")</f>
        <v>#N/A</v>
      </c>
    </row>
    <row r="1870">
      <c r="A1870" s="12" t="str">
        <f>IFERROR(__xludf.DUMMYFUNCTION("TEXTJOIN("";"", TRUE, FILTER(CID!$B$2:$B$14794, CID!B1870=CID!$D$2:$D$14794))"),"X760;X761;X762;X763;X764;X765;X766;X767;X768;X769")</f>
        <v>X760;X761;X762;X763;X764;X765;X766;X767;X768;X769</v>
      </c>
      <c r="B1870" s="12" t="str">
        <f>IFERROR(__xludf.DUMMYFUNCTION("TEXTJOIN(""; "", TRUE, FILTER(CID!B1870:B14794, REGEXMATCH(CID!D1870:D14794, TEXTJOIN(""|"", TRUE, SPLIT(A1870, "";"")))))"),"#N/A")</f>
        <v>#N/A</v>
      </c>
    </row>
    <row r="1871">
      <c r="A1871" s="12" t="str">
        <f>IFERROR(__xludf.DUMMYFUNCTION("TEXTJOIN("";"", TRUE, FILTER(CID!$B$2:$B$14794, CID!B1871=CID!$D$2:$D$14794))"),"X770;X771;X772;X773;X774;X775;X776;X777;X778;X779")</f>
        <v>X770;X771;X772;X773;X774;X775;X776;X777;X778;X779</v>
      </c>
      <c r="B1871" s="12" t="str">
        <f>IFERROR(__xludf.DUMMYFUNCTION("TEXTJOIN(""; "", TRUE, FILTER(CID!B1871:B14794, REGEXMATCH(CID!D1871:D14794, TEXTJOIN(""|"", TRUE, SPLIT(A1871, "";"")))))"),"#N/A")</f>
        <v>#N/A</v>
      </c>
    </row>
    <row r="1872">
      <c r="A1872" s="12" t="str">
        <f>IFERROR(__xludf.DUMMYFUNCTION("TEXTJOIN("";"", TRUE, FILTER(CID!$B$2:$B$14794, CID!B1872=CID!$D$2:$D$14794))"),"X780;X781;X782;X783;X784;X785;X786;X787;X788;X789")</f>
        <v>X780;X781;X782;X783;X784;X785;X786;X787;X788;X789</v>
      </c>
      <c r="B1872" s="12" t="str">
        <f>IFERROR(__xludf.DUMMYFUNCTION("TEXTJOIN(""; "", TRUE, FILTER(CID!B1872:B14794, REGEXMATCH(CID!D1872:D14794, TEXTJOIN(""|"", TRUE, SPLIT(A1872, "";"")))))"),"#N/A")</f>
        <v>#N/A</v>
      </c>
    </row>
    <row r="1873">
      <c r="A1873" s="12" t="str">
        <f>IFERROR(__xludf.DUMMYFUNCTION("TEXTJOIN("";"", TRUE, FILTER(CID!$B$2:$B$14794, CID!B1873=CID!$D$2:$D$14794))"),"X790;X791;X792;X793;X794;X795;X796;X797;X798;X799")</f>
        <v>X790;X791;X792;X793;X794;X795;X796;X797;X798;X799</v>
      </c>
      <c r="B1873" s="12" t="str">
        <f>IFERROR(__xludf.DUMMYFUNCTION("TEXTJOIN(""; "", TRUE, FILTER(CID!B1873:B14794, REGEXMATCH(CID!D1873:D14794, TEXTJOIN(""|"", TRUE, SPLIT(A1873, "";"")))))"),"#N/A")</f>
        <v>#N/A</v>
      </c>
    </row>
    <row r="1874">
      <c r="A1874" s="12" t="str">
        <f>IFERROR(__xludf.DUMMYFUNCTION("TEXTJOIN("";"", TRUE, FILTER(CID!$B$2:$B$14794, CID!B1874=CID!$D$2:$D$14794))"),"X800;X801;X802;X803;X804;X805;X806;X807;X808;X809")</f>
        <v>X800;X801;X802;X803;X804;X805;X806;X807;X808;X809</v>
      </c>
      <c r="B1874" s="12" t="str">
        <f>IFERROR(__xludf.DUMMYFUNCTION("TEXTJOIN(""; "", TRUE, FILTER(CID!B1874:B14794, REGEXMATCH(CID!D1874:D14794, TEXTJOIN(""|"", TRUE, SPLIT(A1874, "";"")))))"),"#N/A")</f>
        <v>#N/A</v>
      </c>
    </row>
    <row r="1875">
      <c r="A1875" s="12" t="str">
        <f>IFERROR(__xludf.DUMMYFUNCTION("TEXTJOIN("";"", TRUE, FILTER(CID!$B$2:$B$14794, CID!B1875=CID!$D$2:$D$14794))"),"X810;X811;X812;X813;X814;X815;X816;X817;X818;X819")</f>
        <v>X810;X811;X812;X813;X814;X815;X816;X817;X818;X819</v>
      </c>
      <c r="B1875" s="12" t="str">
        <f>IFERROR(__xludf.DUMMYFUNCTION("TEXTJOIN(""; "", TRUE, FILTER(CID!B1875:B14794, REGEXMATCH(CID!D1875:D14794, TEXTJOIN(""|"", TRUE, SPLIT(A1875, "";"")))))"),"#N/A")</f>
        <v>#N/A</v>
      </c>
    </row>
    <row r="1876">
      <c r="A1876" s="12" t="str">
        <f>IFERROR(__xludf.DUMMYFUNCTION("TEXTJOIN("";"", TRUE, FILTER(CID!$B$2:$B$14794, CID!B1876=CID!$D$2:$D$14794))"),"X820;X821;X822;X823;X824;X825;X826;X827;X828;X829")</f>
        <v>X820;X821;X822;X823;X824;X825;X826;X827;X828;X829</v>
      </c>
      <c r="B1876" s="12" t="str">
        <f>IFERROR(__xludf.DUMMYFUNCTION("TEXTJOIN(""; "", TRUE, FILTER(CID!B1876:B14794, REGEXMATCH(CID!D1876:D14794, TEXTJOIN(""|"", TRUE, SPLIT(A1876, "";"")))))"),"#N/A")</f>
        <v>#N/A</v>
      </c>
    </row>
    <row r="1877">
      <c r="A1877" s="12" t="str">
        <f>IFERROR(__xludf.DUMMYFUNCTION("TEXTJOIN("";"", TRUE, FILTER(CID!$B$2:$B$14794, CID!B1877=CID!$D$2:$D$14794))"),"X830;X831;X832;X833;X834;X835;X836;X837;X838;X839")</f>
        <v>X830;X831;X832;X833;X834;X835;X836;X837;X838;X839</v>
      </c>
      <c r="B1877" s="12" t="str">
        <f>IFERROR(__xludf.DUMMYFUNCTION("TEXTJOIN(""; "", TRUE, FILTER(CID!B1877:B14794, REGEXMATCH(CID!D1877:D14794, TEXTJOIN(""|"", TRUE, SPLIT(A1877, "";"")))))"),"#N/A")</f>
        <v>#N/A</v>
      </c>
    </row>
    <row r="1878">
      <c r="A1878" s="12" t="str">
        <f>IFERROR(__xludf.DUMMYFUNCTION("TEXTJOIN("";"", TRUE, FILTER(CID!$B$2:$B$14794, CID!B1878=CID!$D$2:$D$14794))"),"X840;X841;X842;X843;X844;X845;X846;X847;X848;X849")</f>
        <v>X840;X841;X842;X843;X844;X845;X846;X847;X848;X849</v>
      </c>
      <c r="B1878" s="12" t="str">
        <f>IFERROR(__xludf.DUMMYFUNCTION("TEXTJOIN(""; "", TRUE, FILTER(CID!B1878:B14794, REGEXMATCH(CID!D1878:D14794, TEXTJOIN(""|"", TRUE, SPLIT(A1878, "";"")))))"),"#N/A")</f>
        <v>#N/A</v>
      </c>
    </row>
    <row r="1879">
      <c r="A1879" s="12" t="str">
        <f>IFERROR(__xludf.DUMMYFUNCTION("TEXTJOIN("";"", TRUE, FILTER(CID!$B$2:$B$14794, CID!B1879=CID!$D$2:$D$14794))"),"X850;X851;X852;X853;X854;X855;X856;X857;X858;X859")</f>
        <v>X850;X851;X852;X853;X854;X855;X856;X857;X858;X859</v>
      </c>
      <c r="B1879" s="12" t="str">
        <f>IFERROR(__xludf.DUMMYFUNCTION("TEXTJOIN(""; "", TRUE, FILTER(CID!B1879:B14794, REGEXMATCH(CID!D1879:D14794, TEXTJOIN(""|"", TRUE, SPLIT(A1879, "";"")))))"),"#N/A")</f>
        <v>#N/A</v>
      </c>
    </row>
    <row r="1880">
      <c r="A1880" s="12" t="str">
        <f>IFERROR(__xludf.DUMMYFUNCTION("TEXTJOIN("";"", TRUE, FILTER(CID!$B$2:$B$14794, CID!B1880=CID!$D$2:$D$14794))"),"X860;X861;X862;X863;X864;X865;X866;X867;X868;X869")</f>
        <v>X860;X861;X862;X863;X864;X865;X866;X867;X868;X869</v>
      </c>
      <c r="B1880" s="12" t="str">
        <f>IFERROR(__xludf.DUMMYFUNCTION("TEXTJOIN(""; "", TRUE, FILTER(CID!B1880:B14794, REGEXMATCH(CID!D1880:D14794, TEXTJOIN(""|"", TRUE, SPLIT(A1880, "";"")))))"),"#N/A")</f>
        <v>#N/A</v>
      </c>
    </row>
    <row r="1881">
      <c r="A1881" s="12" t="str">
        <f>IFERROR(__xludf.DUMMYFUNCTION("TEXTJOIN("";"", TRUE, FILTER(CID!$B$2:$B$14794, CID!B1881=CID!$D$2:$D$14794))"),"X870;X871;X872;X873;X874;X875;X876;X877;X878;X879")</f>
        <v>X870;X871;X872;X873;X874;X875;X876;X877;X878;X879</v>
      </c>
      <c r="B1881" s="12" t="str">
        <f>IFERROR(__xludf.DUMMYFUNCTION("TEXTJOIN(""; "", TRUE, FILTER(CID!B1881:B14794, REGEXMATCH(CID!D1881:D14794, TEXTJOIN(""|"", TRUE, SPLIT(A1881, "";"")))))"),"#N/A")</f>
        <v>#N/A</v>
      </c>
    </row>
    <row r="1882">
      <c r="A1882" s="12" t="str">
        <f>IFERROR(__xludf.DUMMYFUNCTION("TEXTJOIN("";"", TRUE, FILTER(CID!$B$2:$B$14794, CID!B1882=CID!$D$2:$D$14794))"),"X880;X881;X882;X883;X884;X885;X886;X887;X888;X889")</f>
        <v>X880;X881;X882;X883;X884;X885;X886;X887;X888;X889</v>
      </c>
      <c r="B1882" s="12" t="str">
        <f>IFERROR(__xludf.DUMMYFUNCTION("TEXTJOIN(""; "", TRUE, FILTER(CID!B1882:B14794, REGEXMATCH(CID!D1882:D14794, TEXTJOIN(""|"", TRUE, SPLIT(A1882, "";"")))))"),"#N/A")</f>
        <v>#N/A</v>
      </c>
    </row>
    <row r="1883">
      <c r="A1883" s="12" t="str">
        <f>IFERROR(__xludf.DUMMYFUNCTION("TEXTJOIN("";"", TRUE, FILTER(CID!$B$2:$B$14794, CID!B1883=CID!$D$2:$D$14794))"),"X890;X891;X892;X893;X894;X895;X896;X897;X898;X899")</f>
        <v>X890;X891;X892;X893;X894;X895;X896;X897;X898;X899</v>
      </c>
      <c r="B1883" s="12" t="str">
        <f>IFERROR(__xludf.DUMMYFUNCTION("TEXTJOIN(""; "", TRUE, FILTER(CID!B1883:B14794, REGEXMATCH(CID!D1883:D14794, TEXTJOIN(""|"", TRUE, SPLIT(A1883, "";"")))))"),"#N/A")</f>
        <v>#N/A</v>
      </c>
    </row>
    <row r="1884">
      <c r="A1884" s="12" t="str">
        <f>IFERROR(__xludf.DUMMYFUNCTION("TEXTJOIN("";"", TRUE, FILTER(CID!$B$2:$B$14794, CID!B1884=CID!$D$2:$D$14794))"),"X900;X901;X902;X903;X904;X905;X906;X907;X908;X909")</f>
        <v>X900;X901;X902;X903;X904;X905;X906;X907;X908;X909</v>
      </c>
      <c r="B1884" s="12" t="str">
        <f>IFERROR(__xludf.DUMMYFUNCTION("TEXTJOIN(""; "", TRUE, FILTER(CID!B1884:B14794, REGEXMATCH(CID!D1884:D14794, TEXTJOIN(""|"", TRUE, SPLIT(A1884, "";"")))))"),"#N/A")</f>
        <v>#N/A</v>
      </c>
    </row>
    <row r="1885">
      <c r="A1885" s="12" t="str">
        <f>IFERROR(__xludf.DUMMYFUNCTION("TEXTJOIN("";"", TRUE, FILTER(CID!$B$2:$B$14794, CID!B1885=CID!$D$2:$D$14794))"),"X910;X911;X912;X913;X914;X915;X916;X917;X918;X919")</f>
        <v>X910;X911;X912;X913;X914;X915;X916;X917;X918;X919</v>
      </c>
      <c r="B1885" s="12" t="str">
        <f>IFERROR(__xludf.DUMMYFUNCTION("TEXTJOIN(""; "", TRUE, FILTER(CID!B1885:B14794, REGEXMATCH(CID!D1885:D14794, TEXTJOIN(""|"", TRUE, SPLIT(A1885, "";"")))))"),"#N/A")</f>
        <v>#N/A</v>
      </c>
    </row>
    <row r="1886">
      <c r="A1886" s="12" t="str">
        <f>IFERROR(__xludf.DUMMYFUNCTION("TEXTJOIN("";"", TRUE, FILTER(CID!$B$2:$B$14794, CID!B1886=CID!$D$2:$D$14794))"),"X920;X921;X922;X923;X924;X925;X926;X927;X928;X929")</f>
        <v>X920;X921;X922;X923;X924;X925;X926;X927;X928;X929</v>
      </c>
      <c r="B1886" s="12" t="str">
        <f>IFERROR(__xludf.DUMMYFUNCTION("TEXTJOIN(""; "", TRUE, FILTER(CID!B1886:B14794, REGEXMATCH(CID!D1886:D14794, TEXTJOIN(""|"", TRUE, SPLIT(A1886, "";"")))))"),"#N/A")</f>
        <v>#N/A</v>
      </c>
    </row>
    <row r="1887">
      <c r="A1887" s="12" t="str">
        <f>IFERROR(__xludf.DUMMYFUNCTION("TEXTJOIN("";"", TRUE, FILTER(CID!$B$2:$B$14794, CID!B1887=CID!$D$2:$D$14794))"),"X930;X931;X932;X933;X934;X935;X936;X937;X938;X939")</f>
        <v>X930;X931;X932;X933;X934;X935;X936;X937;X938;X939</v>
      </c>
      <c r="B1887" s="12" t="str">
        <f>IFERROR(__xludf.DUMMYFUNCTION("TEXTJOIN(""; "", TRUE, FILTER(CID!B1887:B14794, REGEXMATCH(CID!D1887:D14794, TEXTJOIN(""|"", TRUE, SPLIT(A1887, "";"")))))"),"#N/A")</f>
        <v>#N/A</v>
      </c>
    </row>
    <row r="1888">
      <c r="A1888" s="12" t="str">
        <f>IFERROR(__xludf.DUMMYFUNCTION("TEXTJOIN("";"", TRUE, FILTER(CID!$B$2:$B$14794, CID!B1888=CID!$D$2:$D$14794))"),"X940;X941;X942;X943;X944;X945;X946;X947;X948;X949")</f>
        <v>X940;X941;X942;X943;X944;X945;X946;X947;X948;X949</v>
      </c>
      <c r="B1888" s="12" t="str">
        <f>IFERROR(__xludf.DUMMYFUNCTION("TEXTJOIN(""; "", TRUE, FILTER(CID!B1888:B14794, REGEXMATCH(CID!D1888:D14794, TEXTJOIN(""|"", TRUE, SPLIT(A1888, "";"")))))"),"#N/A")</f>
        <v>#N/A</v>
      </c>
    </row>
    <row r="1889">
      <c r="A1889" s="12" t="str">
        <f>IFERROR(__xludf.DUMMYFUNCTION("TEXTJOIN("";"", TRUE, FILTER(CID!$B$2:$B$14794, CID!B1889=CID!$D$2:$D$14794))"),"X950;X951;X952;X953;X954;X955;X956;X957;X958;X959")</f>
        <v>X950;X951;X952;X953;X954;X955;X956;X957;X958;X959</v>
      </c>
      <c r="B1889" s="12" t="str">
        <f>IFERROR(__xludf.DUMMYFUNCTION("TEXTJOIN(""; "", TRUE, FILTER(CID!B1889:B14794, REGEXMATCH(CID!D1889:D14794, TEXTJOIN(""|"", TRUE, SPLIT(A1889, "";"")))))"),"#N/A")</f>
        <v>#N/A</v>
      </c>
    </row>
    <row r="1890">
      <c r="A1890" s="12" t="str">
        <f>IFERROR(__xludf.DUMMYFUNCTION("TEXTJOIN("";"", TRUE, FILTER(CID!$B$2:$B$14794, CID!B1890=CID!$D$2:$D$14794))"),"X960;X961;X962;X963;X964;X965;X966;X967;X968;X969")</f>
        <v>X960;X961;X962;X963;X964;X965;X966;X967;X968;X969</v>
      </c>
      <c r="B1890" s="12" t="str">
        <f>IFERROR(__xludf.DUMMYFUNCTION("TEXTJOIN(""; "", TRUE, FILTER(CID!B1890:B14794, REGEXMATCH(CID!D1890:D14794, TEXTJOIN(""|"", TRUE, SPLIT(A1890, "";"")))))"),"#N/A")</f>
        <v>#N/A</v>
      </c>
    </row>
    <row r="1891">
      <c r="A1891" s="12" t="str">
        <f>IFERROR(__xludf.DUMMYFUNCTION("TEXTJOIN("";"", TRUE, FILTER(CID!$B$2:$B$14794, CID!B1891=CID!$D$2:$D$14794))"),"X970;X971;X972;X973;X974;X975;X976;X977;X978;X979")</f>
        <v>X970;X971;X972;X973;X974;X975;X976;X977;X978;X979</v>
      </c>
      <c r="B1891" s="12" t="str">
        <f>IFERROR(__xludf.DUMMYFUNCTION("TEXTJOIN(""; "", TRUE, FILTER(CID!B1891:B14794, REGEXMATCH(CID!D1891:D14794, TEXTJOIN(""|"", TRUE, SPLIT(A1891, "";"")))))"),"#N/A")</f>
        <v>#N/A</v>
      </c>
    </row>
    <row r="1892">
      <c r="A1892" s="12" t="str">
        <f>IFERROR(__xludf.DUMMYFUNCTION("TEXTJOIN("";"", TRUE, FILTER(CID!$B$2:$B$14794, CID!B1892=CID!$D$2:$D$14794))"),"X980;X981;X982;X983;X984;X985;X986;X987;X988;X989")</f>
        <v>X980;X981;X982;X983;X984;X985;X986;X987;X988;X989</v>
      </c>
      <c r="B1892" s="12" t="str">
        <f>IFERROR(__xludf.DUMMYFUNCTION("TEXTJOIN(""; "", TRUE, FILTER(CID!B1892:B14794, REGEXMATCH(CID!D1892:D14794, TEXTJOIN(""|"", TRUE, SPLIT(A1892, "";"")))))"),"#N/A")</f>
        <v>#N/A</v>
      </c>
    </row>
    <row r="1893">
      <c r="A1893" s="12" t="str">
        <f>IFERROR(__xludf.DUMMYFUNCTION("TEXTJOIN("";"", TRUE, FILTER(CID!$B$2:$B$14794, CID!B1893=CID!$D$2:$D$14794))"),"X990;X991;X992;X993;X994;X995;X996;X997;X998;X999")</f>
        <v>X990;X991;X992;X993;X994;X995;X996;X997;X998;X999</v>
      </c>
      <c r="B1893" s="12" t="str">
        <f>IFERROR(__xludf.DUMMYFUNCTION("TEXTJOIN(""; "", TRUE, FILTER(CID!B1893:B14794, REGEXMATCH(CID!D1893:D14794, TEXTJOIN(""|"", TRUE, SPLIT(A1893, "";"")))))"),"#N/A")</f>
        <v>#N/A</v>
      </c>
    </row>
    <row r="1894">
      <c r="A1894" s="12" t="str">
        <f>IFERROR(__xludf.DUMMYFUNCTION("TEXTJOIN("";"", TRUE, FILTER(CID!$B$2:$B$14794, CID!B1894=CID!$D$2:$D$14794))"),"Y000;Y001;Y002;Y003;Y004;Y005;Y006;Y007;Y008;Y009")</f>
        <v>Y000;Y001;Y002;Y003;Y004;Y005;Y006;Y007;Y008;Y009</v>
      </c>
      <c r="B1894" s="12" t="str">
        <f>IFERROR(__xludf.DUMMYFUNCTION("TEXTJOIN(""; "", TRUE, FILTER(CID!B1894:B14794, REGEXMATCH(CID!D1894:D14794, TEXTJOIN(""|"", TRUE, SPLIT(A1894, "";"")))))"),"#N/A")</f>
        <v>#N/A</v>
      </c>
    </row>
    <row r="1895">
      <c r="A1895" s="12" t="str">
        <f>IFERROR(__xludf.DUMMYFUNCTION("TEXTJOIN("";"", TRUE, FILTER(CID!$B$2:$B$14794, CID!B1895=CID!$D$2:$D$14794))"),"Y010;Y011;Y012;Y013;Y014;Y015;Y016;Y017;Y018;Y019")</f>
        <v>Y010;Y011;Y012;Y013;Y014;Y015;Y016;Y017;Y018;Y019</v>
      </c>
      <c r="B1895" s="12" t="str">
        <f>IFERROR(__xludf.DUMMYFUNCTION("TEXTJOIN(""; "", TRUE, FILTER(CID!B1895:B14794, REGEXMATCH(CID!D1895:D14794, TEXTJOIN(""|"", TRUE, SPLIT(A1895, "";"")))))"),"#N/A")</f>
        <v>#N/A</v>
      </c>
    </row>
    <row r="1896">
      <c r="A1896" s="12" t="str">
        <f>IFERROR(__xludf.DUMMYFUNCTION("TEXTJOIN("";"", TRUE, FILTER(CID!$B$2:$B$14794, CID!B1896=CID!$D$2:$D$14794))"),"Y020;Y021;Y022;Y023;Y024;Y025;Y026;Y027;Y028;Y029")</f>
        <v>Y020;Y021;Y022;Y023;Y024;Y025;Y026;Y027;Y028;Y029</v>
      </c>
      <c r="B1896" s="12" t="str">
        <f>IFERROR(__xludf.DUMMYFUNCTION("TEXTJOIN(""; "", TRUE, FILTER(CID!B1896:B14794, REGEXMATCH(CID!D1896:D14794, TEXTJOIN(""|"", TRUE, SPLIT(A1896, "";"")))))"),"#N/A")</f>
        <v>#N/A</v>
      </c>
    </row>
    <row r="1897">
      <c r="A1897" s="12" t="str">
        <f>IFERROR(__xludf.DUMMYFUNCTION("TEXTJOIN("";"", TRUE, FILTER(CID!$B$2:$B$14794, CID!B1897=CID!$D$2:$D$14794))"),"Y030;Y031;Y032;Y033;Y034;Y035;Y036;Y037;Y038;Y039")</f>
        <v>Y030;Y031;Y032;Y033;Y034;Y035;Y036;Y037;Y038;Y039</v>
      </c>
      <c r="B1897" s="12" t="str">
        <f>IFERROR(__xludf.DUMMYFUNCTION("TEXTJOIN(""; "", TRUE, FILTER(CID!B1897:B14794, REGEXMATCH(CID!D1897:D14794, TEXTJOIN(""|"", TRUE, SPLIT(A1897, "";"")))))"),"#N/A")</f>
        <v>#N/A</v>
      </c>
    </row>
    <row r="1898">
      <c r="A1898" s="12" t="str">
        <f>IFERROR(__xludf.DUMMYFUNCTION("TEXTJOIN("";"", TRUE, FILTER(CID!$B$2:$B$14794, CID!B1898=CID!$D$2:$D$14794))"),"Y040;Y041;Y042;Y043;Y044;Y045;Y046;Y047;Y048;Y049")</f>
        <v>Y040;Y041;Y042;Y043;Y044;Y045;Y046;Y047;Y048;Y049</v>
      </c>
      <c r="B1898" s="12" t="str">
        <f>IFERROR(__xludf.DUMMYFUNCTION("TEXTJOIN(""; "", TRUE, FILTER(CID!B1898:B14794, REGEXMATCH(CID!D1898:D14794, TEXTJOIN(""|"", TRUE, SPLIT(A1898, "";"")))))"),"#N/A")</f>
        <v>#N/A</v>
      </c>
    </row>
    <row r="1899">
      <c r="A1899" s="12" t="str">
        <f>IFERROR(__xludf.DUMMYFUNCTION("TEXTJOIN("";"", TRUE, FILTER(CID!$B$2:$B$14794, CID!B1899=CID!$D$2:$D$14794))"),"Y050;Y051;Y052;Y053;Y054;Y055;Y056;Y057;Y058;Y059")</f>
        <v>Y050;Y051;Y052;Y053;Y054;Y055;Y056;Y057;Y058;Y059</v>
      </c>
      <c r="B1899" s="12" t="str">
        <f>IFERROR(__xludf.DUMMYFUNCTION("TEXTJOIN(""; "", TRUE, FILTER(CID!B1899:B14794, REGEXMATCH(CID!D1899:D14794, TEXTJOIN(""|"", TRUE, SPLIT(A1899, "";"")))))"),"#N/A")</f>
        <v>#N/A</v>
      </c>
    </row>
    <row r="1900">
      <c r="A1900" s="12" t="str">
        <f>IFERROR(__xludf.DUMMYFUNCTION("TEXTJOIN("";"", TRUE, FILTER(CID!$B$2:$B$14794, CID!B1900=CID!$D$2:$D$14794))"),"Y060;Y061;Y062;Y068;Y069")</f>
        <v>Y060;Y061;Y062;Y068;Y069</v>
      </c>
      <c r="B1900" s="12" t="str">
        <f>IFERROR(__xludf.DUMMYFUNCTION("TEXTJOIN(""; "", TRUE, FILTER(CID!B1900:B14794, REGEXMATCH(CID!D1900:D14794, TEXTJOIN(""|"", TRUE, SPLIT(A1900, "";"")))))"),"#N/A")</f>
        <v>#N/A</v>
      </c>
    </row>
    <row r="1901">
      <c r="A1901" s="12" t="str">
        <f>IFERROR(__xludf.DUMMYFUNCTION("TEXTJOIN("";"", TRUE, FILTER(CID!$B$2:$B$14794, CID!B1901=CID!$D$2:$D$14794))"),"Y070;Y071;Y072;Y073;Y078;Y079")</f>
        <v>Y070;Y071;Y072;Y073;Y078;Y079</v>
      </c>
      <c r="B1901" s="12" t="str">
        <f>IFERROR(__xludf.DUMMYFUNCTION("TEXTJOIN(""; "", TRUE, FILTER(CID!B1901:B14794, REGEXMATCH(CID!D1901:D14794, TEXTJOIN(""|"", TRUE, SPLIT(A1901, "";"")))))"),"#N/A")</f>
        <v>#N/A</v>
      </c>
    </row>
    <row r="1902">
      <c r="A1902" s="12" t="str">
        <f>IFERROR(__xludf.DUMMYFUNCTION("TEXTJOIN("";"", TRUE, FILTER(CID!$B$2:$B$14794, CID!B1902=CID!$D$2:$D$14794))"),"Y080;Y081;Y082;Y083;Y084;Y085;Y086;Y087;Y088;Y089")</f>
        <v>Y080;Y081;Y082;Y083;Y084;Y085;Y086;Y087;Y088;Y089</v>
      </c>
      <c r="B1902" s="12" t="str">
        <f>IFERROR(__xludf.DUMMYFUNCTION("TEXTJOIN(""; "", TRUE, FILTER(CID!B1902:B14794, REGEXMATCH(CID!D1902:D14794, TEXTJOIN(""|"", TRUE, SPLIT(A1902, "";"")))))"),"#N/A")</f>
        <v>#N/A</v>
      </c>
    </row>
    <row r="1903">
      <c r="A1903" s="12" t="str">
        <f>IFERROR(__xludf.DUMMYFUNCTION("TEXTJOIN("";"", TRUE, FILTER(CID!$B$2:$B$14794, CID!B1903=CID!$D$2:$D$14794))"),"Y090;Y091;Y092;Y093;Y094;Y095;Y096;Y097;Y098;Y099")</f>
        <v>Y090;Y091;Y092;Y093;Y094;Y095;Y096;Y097;Y098;Y099</v>
      </c>
      <c r="B1903" s="12" t="str">
        <f>IFERROR(__xludf.DUMMYFUNCTION("TEXTJOIN(""; "", TRUE, FILTER(CID!B1903:B14794, REGEXMATCH(CID!D1903:D14794, TEXTJOIN(""|"", TRUE, SPLIT(A1903, "";"")))))"),"#N/A")</f>
        <v>#N/A</v>
      </c>
    </row>
    <row r="1904">
      <c r="A1904" s="12" t="str">
        <f>IFERROR(__xludf.DUMMYFUNCTION("TEXTJOIN("";"", TRUE, FILTER(CID!$B$2:$B$14794, CID!B1904=CID!$D$2:$D$14794))"),"Y100;Y101;Y102;Y103;Y104;Y105;Y106;Y107;Y108;Y109")</f>
        <v>Y100;Y101;Y102;Y103;Y104;Y105;Y106;Y107;Y108;Y109</v>
      </c>
      <c r="B1904" s="12" t="str">
        <f>IFERROR(__xludf.DUMMYFUNCTION("TEXTJOIN(""; "", TRUE, FILTER(CID!B1904:B14794, REGEXMATCH(CID!D1904:D14794, TEXTJOIN(""|"", TRUE, SPLIT(A1904, "";"")))))"),"#N/A")</f>
        <v>#N/A</v>
      </c>
    </row>
    <row r="1905">
      <c r="A1905" s="12" t="str">
        <f>IFERROR(__xludf.DUMMYFUNCTION("TEXTJOIN("";"", TRUE, FILTER(CID!$B$2:$B$14794, CID!B1905=CID!$D$2:$D$14794))"),"Y110;Y111;Y112;Y113;Y114;Y115;Y116;Y117;Y118;Y119")</f>
        <v>Y110;Y111;Y112;Y113;Y114;Y115;Y116;Y117;Y118;Y119</v>
      </c>
      <c r="B1905" s="12" t="str">
        <f>IFERROR(__xludf.DUMMYFUNCTION("TEXTJOIN(""; "", TRUE, FILTER(CID!B1905:B14794, REGEXMATCH(CID!D1905:D14794, TEXTJOIN(""|"", TRUE, SPLIT(A1905, "";"")))))"),"#N/A")</f>
        <v>#N/A</v>
      </c>
    </row>
    <row r="1906">
      <c r="A1906" s="12" t="str">
        <f>IFERROR(__xludf.DUMMYFUNCTION("TEXTJOIN("";"", TRUE, FILTER(CID!$B$2:$B$14794, CID!B1906=CID!$D$2:$D$14794))"),"Y120;Y121;Y122;Y123;Y124;Y125;Y126;Y127;Y128;Y129")</f>
        <v>Y120;Y121;Y122;Y123;Y124;Y125;Y126;Y127;Y128;Y129</v>
      </c>
      <c r="B1906" s="12" t="str">
        <f>IFERROR(__xludf.DUMMYFUNCTION("TEXTJOIN(""; "", TRUE, FILTER(CID!B1906:B14794, REGEXMATCH(CID!D1906:D14794, TEXTJOIN(""|"", TRUE, SPLIT(A1906, "";"")))))"),"#N/A")</f>
        <v>#N/A</v>
      </c>
    </row>
    <row r="1907">
      <c r="A1907" s="12" t="str">
        <f>IFERROR(__xludf.DUMMYFUNCTION("TEXTJOIN("";"", TRUE, FILTER(CID!$B$2:$B$14794, CID!B1907=CID!$D$2:$D$14794))"),"Y130;Y131;Y132;Y133;Y134;Y135;Y136;Y137;Y138;Y139")</f>
        <v>Y130;Y131;Y132;Y133;Y134;Y135;Y136;Y137;Y138;Y139</v>
      </c>
      <c r="B1907" s="12" t="str">
        <f>IFERROR(__xludf.DUMMYFUNCTION("TEXTJOIN(""; "", TRUE, FILTER(CID!B1907:B14794, REGEXMATCH(CID!D1907:D14794, TEXTJOIN(""|"", TRUE, SPLIT(A1907, "";"")))))"),"#N/A")</f>
        <v>#N/A</v>
      </c>
    </row>
    <row r="1908">
      <c r="A1908" s="12" t="str">
        <f>IFERROR(__xludf.DUMMYFUNCTION("TEXTJOIN("";"", TRUE, FILTER(CID!$B$2:$B$14794, CID!B1908=CID!$D$2:$D$14794))"),"Y140;Y141;Y142;Y143;Y144;Y145;Y146;Y147;Y148;Y149")</f>
        <v>Y140;Y141;Y142;Y143;Y144;Y145;Y146;Y147;Y148;Y149</v>
      </c>
      <c r="B1908" s="12" t="str">
        <f>IFERROR(__xludf.DUMMYFUNCTION("TEXTJOIN(""; "", TRUE, FILTER(CID!B1908:B14794, REGEXMATCH(CID!D1908:D14794, TEXTJOIN(""|"", TRUE, SPLIT(A1908, "";"")))))"),"#N/A")</f>
        <v>#N/A</v>
      </c>
    </row>
    <row r="1909">
      <c r="A1909" s="12" t="str">
        <f>IFERROR(__xludf.DUMMYFUNCTION("TEXTJOIN("";"", TRUE, FILTER(CID!$B$2:$B$14794, CID!B1909=CID!$D$2:$D$14794))"),"Y150;Y151;Y152;Y153;Y154;Y155;Y156;Y157;Y158;Y159")</f>
        <v>Y150;Y151;Y152;Y153;Y154;Y155;Y156;Y157;Y158;Y159</v>
      </c>
      <c r="B1909" s="12" t="str">
        <f>IFERROR(__xludf.DUMMYFUNCTION("TEXTJOIN(""; "", TRUE, FILTER(CID!B1909:B14794, REGEXMATCH(CID!D1909:D14794, TEXTJOIN(""|"", TRUE, SPLIT(A1909, "";"")))))"),"#N/A")</f>
        <v>#N/A</v>
      </c>
    </row>
    <row r="1910">
      <c r="A1910" s="12" t="str">
        <f>IFERROR(__xludf.DUMMYFUNCTION("TEXTJOIN("";"", TRUE, FILTER(CID!$B$2:$B$14794, CID!B1910=CID!$D$2:$D$14794))"),"Y160;Y161;Y162;Y163;Y164;Y165;Y166;Y167;Y168;Y169")</f>
        <v>Y160;Y161;Y162;Y163;Y164;Y165;Y166;Y167;Y168;Y169</v>
      </c>
      <c r="B1910" s="12" t="str">
        <f>IFERROR(__xludf.DUMMYFUNCTION("TEXTJOIN(""; "", TRUE, FILTER(CID!B1910:B14794, REGEXMATCH(CID!D1910:D14794, TEXTJOIN(""|"", TRUE, SPLIT(A1910, "";"")))))"),"#N/A")</f>
        <v>#N/A</v>
      </c>
    </row>
    <row r="1911">
      <c r="A1911" s="12" t="str">
        <f>IFERROR(__xludf.DUMMYFUNCTION("TEXTJOIN("";"", TRUE, FILTER(CID!$B$2:$B$14794, CID!B1911=CID!$D$2:$D$14794))"),"Y170;Y171;Y172;Y173;Y174;Y175;Y176;Y177;Y178;Y179")</f>
        <v>Y170;Y171;Y172;Y173;Y174;Y175;Y176;Y177;Y178;Y179</v>
      </c>
      <c r="B1911" s="12" t="str">
        <f>IFERROR(__xludf.DUMMYFUNCTION("TEXTJOIN(""; "", TRUE, FILTER(CID!B1911:B14794, REGEXMATCH(CID!D1911:D14794, TEXTJOIN(""|"", TRUE, SPLIT(A1911, "";"")))))"),"#N/A")</f>
        <v>#N/A</v>
      </c>
    </row>
    <row r="1912">
      <c r="A1912" s="12" t="str">
        <f>IFERROR(__xludf.DUMMYFUNCTION("TEXTJOIN("";"", TRUE, FILTER(CID!$B$2:$B$14794, CID!B1912=CID!$D$2:$D$14794))"),"Y180;Y181;Y182;Y183;Y184;Y185;Y186;Y187;Y188;Y189")</f>
        <v>Y180;Y181;Y182;Y183;Y184;Y185;Y186;Y187;Y188;Y189</v>
      </c>
      <c r="B1912" s="12" t="str">
        <f>IFERROR(__xludf.DUMMYFUNCTION("TEXTJOIN(""; "", TRUE, FILTER(CID!B1912:B14794, REGEXMATCH(CID!D1912:D14794, TEXTJOIN(""|"", TRUE, SPLIT(A1912, "";"")))))"),"#N/A")</f>
        <v>#N/A</v>
      </c>
    </row>
    <row r="1913">
      <c r="A1913" s="12" t="str">
        <f>IFERROR(__xludf.DUMMYFUNCTION("TEXTJOIN("";"", TRUE, FILTER(CID!$B$2:$B$14794, CID!B1913=CID!$D$2:$D$14794))"),"Y190;Y191;Y192;Y193;Y194;Y195;Y196;Y197;Y198;Y199")</f>
        <v>Y190;Y191;Y192;Y193;Y194;Y195;Y196;Y197;Y198;Y199</v>
      </c>
      <c r="B1913" s="12" t="str">
        <f>IFERROR(__xludf.DUMMYFUNCTION("TEXTJOIN(""; "", TRUE, FILTER(CID!B1913:B14794, REGEXMATCH(CID!D1913:D14794, TEXTJOIN(""|"", TRUE, SPLIT(A1913, "";"")))))"),"#N/A")</f>
        <v>#N/A</v>
      </c>
    </row>
    <row r="1914">
      <c r="A1914" s="12" t="str">
        <f>IFERROR(__xludf.DUMMYFUNCTION("TEXTJOIN("";"", TRUE, FILTER(CID!$B$2:$B$14794, CID!B1914=CID!$D$2:$D$14794))"),"Y200;Y201;Y202;Y203;Y204;Y205;Y206;Y207;Y208;Y209")</f>
        <v>Y200;Y201;Y202;Y203;Y204;Y205;Y206;Y207;Y208;Y209</v>
      </c>
      <c r="B1914" s="12" t="str">
        <f>IFERROR(__xludf.DUMMYFUNCTION("TEXTJOIN(""; "", TRUE, FILTER(CID!B1914:B14794, REGEXMATCH(CID!D1914:D14794, TEXTJOIN(""|"", TRUE, SPLIT(A1914, "";"")))))"),"#N/A")</f>
        <v>#N/A</v>
      </c>
    </row>
    <row r="1915">
      <c r="A1915" s="12" t="str">
        <f>IFERROR(__xludf.DUMMYFUNCTION("TEXTJOIN("";"", TRUE, FILTER(CID!$B$2:$B$14794, CID!B1915=CID!$D$2:$D$14794))"),"Y210;Y211;Y212;Y213;Y214;Y215;Y216;Y217;Y218;Y219")</f>
        <v>Y210;Y211;Y212;Y213;Y214;Y215;Y216;Y217;Y218;Y219</v>
      </c>
      <c r="B1915" s="12" t="str">
        <f>IFERROR(__xludf.DUMMYFUNCTION("TEXTJOIN(""; "", TRUE, FILTER(CID!B1915:B14794, REGEXMATCH(CID!D1915:D14794, TEXTJOIN(""|"", TRUE, SPLIT(A1915, "";"")))))"),"#N/A")</f>
        <v>#N/A</v>
      </c>
    </row>
    <row r="1916">
      <c r="A1916" s="12" t="str">
        <f>IFERROR(__xludf.DUMMYFUNCTION("TEXTJOIN("";"", TRUE, FILTER(CID!$B$2:$B$14794, CID!B1916=CID!$D$2:$D$14794))"),"Y220;Y221;Y222;Y223;Y224;Y225;Y226;Y227;Y228;Y229")</f>
        <v>Y220;Y221;Y222;Y223;Y224;Y225;Y226;Y227;Y228;Y229</v>
      </c>
      <c r="B1916" s="12" t="str">
        <f>IFERROR(__xludf.DUMMYFUNCTION("TEXTJOIN(""; "", TRUE, FILTER(CID!B1916:B14794, REGEXMATCH(CID!D1916:D14794, TEXTJOIN(""|"", TRUE, SPLIT(A1916, "";"")))))"),"#N/A")</f>
        <v>#N/A</v>
      </c>
    </row>
    <row r="1917">
      <c r="A1917" s="12" t="str">
        <f>IFERROR(__xludf.DUMMYFUNCTION("TEXTJOIN("";"", TRUE, FILTER(CID!$B$2:$B$14794, CID!B1917=CID!$D$2:$D$14794))"),"Y230;Y231;Y232;Y233;Y234;Y235;Y236;Y237;Y238;Y239")</f>
        <v>Y230;Y231;Y232;Y233;Y234;Y235;Y236;Y237;Y238;Y239</v>
      </c>
      <c r="B1917" s="12" t="str">
        <f>IFERROR(__xludf.DUMMYFUNCTION("TEXTJOIN(""; "", TRUE, FILTER(CID!B1917:B14794, REGEXMATCH(CID!D1917:D14794, TEXTJOIN(""|"", TRUE, SPLIT(A1917, "";"")))))"),"#N/A")</f>
        <v>#N/A</v>
      </c>
    </row>
    <row r="1918">
      <c r="A1918" s="12" t="str">
        <f>IFERROR(__xludf.DUMMYFUNCTION("TEXTJOIN("";"", TRUE, FILTER(CID!$B$2:$B$14794, CID!B1918=CID!$D$2:$D$14794))"),"Y240;Y241;Y242;Y243;Y244;Y245;Y246;Y247;Y248;Y249")</f>
        <v>Y240;Y241;Y242;Y243;Y244;Y245;Y246;Y247;Y248;Y249</v>
      </c>
      <c r="B1918" s="12" t="str">
        <f>IFERROR(__xludf.DUMMYFUNCTION("TEXTJOIN(""; "", TRUE, FILTER(CID!B1918:B14794, REGEXMATCH(CID!D1918:D14794, TEXTJOIN(""|"", TRUE, SPLIT(A1918, "";"")))))"),"#N/A")</f>
        <v>#N/A</v>
      </c>
    </row>
    <row r="1919">
      <c r="A1919" s="12" t="str">
        <f>IFERROR(__xludf.DUMMYFUNCTION("TEXTJOIN("";"", TRUE, FILTER(CID!$B$2:$B$14794, CID!B1919=CID!$D$2:$D$14794))"),"Y250;Y251;Y252;Y253;Y254;Y255;Y256;Y257;Y258;Y259")</f>
        <v>Y250;Y251;Y252;Y253;Y254;Y255;Y256;Y257;Y258;Y259</v>
      </c>
      <c r="B1919" s="12" t="str">
        <f>IFERROR(__xludf.DUMMYFUNCTION("TEXTJOIN(""; "", TRUE, FILTER(CID!B1919:B14794, REGEXMATCH(CID!D1919:D14794, TEXTJOIN(""|"", TRUE, SPLIT(A1919, "";"")))))"),"#N/A")</f>
        <v>#N/A</v>
      </c>
    </row>
    <row r="1920">
      <c r="A1920" s="12" t="str">
        <f>IFERROR(__xludf.DUMMYFUNCTION("TEXTJOIN("";"", TRUE, FILTER(CID!$B$2:$B$14794, CID!B1920=CID!$D$2:$D$14794))"),"Y260;Y261;Y262;Y263;Y264;Y265;Y266;Y267;Y268;Y269")</f>
        <v>Y260;Y261;Y262;Y263;Y264;Y265;Y266;Y267;Y268;Y269</v>
      </c>
      <c r="B1920" s="12" t="str">
        <f>IFERROR(__xludf.DUMMYFUNCTION("TEXTJOIN(""; "", TRUE, FILTER(CID!B1920:B14794, REGEXMATCH(CID!D1920:D14794, TEXTJOIN(""|"", TRUE, SPLIT(A1920, "";"")))))"),"#N/A")</f>
        <v>#N/A</v>
      </c>
    </row>
    <row r="1921">
      <c r="A1921" s="12" t="str">
        <f>IFERROR(__xludf.DUMMYFUNCTION("TEXTJOIN("";"", TRUE, FILTER(CID!$B$2:$B$14794, CID!B1921=CID!$D$2:$D$14794))"),"Y270;Y271;Y272;Y273;Y274;Y275;Y276;Y277;Y278;Y279")</f>
        <v>Y270;Y271;Y272;Y273;Y274;Y275;Y276;Y277;Y278;Y279</v>
      </c>
      <c r="B1921" s="12" t="str">
        <f>IFERROR(__xludf.DUMMYFUNCTION("TEXTJOIN(""; "", TRUE, FILTER(CID!B1921:B14794, REGEXMATCH(CID!D1921:D14794, TEXTJOIN(""|"", TRUE, SPLIT(A1921, "";"")))))"),"#N/A")</f>
        <v>#N/A</v>
      </c>
    </row>
    <row r="1922">
      <c r="A1922" s="12" t="str">
        <f>IFERROR(__xludf.DUMMYFUNCTION("TEXTJOIN("";"", TRUE, FILTER(CID!$B$2:$B$14794, CID!B1922=CID!$D$2:$D$14794))"),"Y280;Y281;Y282;Y283;Y284;Y285;Y286;Y287;Y288;Y289")</f>
        <v>Y280;Y281;Y282;Y283;Y284;Y285;Y286;Y287;Y288;Y289</v>
      </c>
      <c r="B1922" s="12" t="str">
        <f>IFERROR(__xludf.DUMMYFUNCTION("TEXTJOIN(""; "", TRUE, FILTER(CID!B1922:B14794, REGEXMATCH(CID!D1922:D14794, TEXTJOIN(""|"", TRUE, SPLIT(A1922, "";"")))))"),"#N/A")</f>
        <v>#N/A</v>
      </c>
    </row>
    <row r="1923">
      <c r="A1923" s="12" t="str">
        <f>IFERROR(__xludf.DUMMYFUNCTION("TEXTJOIN("";"", TRUE, FILTER(CID!$B$2:$B$14794, CID!B1923=CID!$D$2:$D$14794))"),"Y290;Y291;Y292;Y293;Y294;Y295;Y296;Y297;Y298;Y299")</f>
        <v>Y290;Y291;Y292;Y293;Y294;Y295;Y296;Y297;Y298;Y299</v>
      </c>
      <c r="B1923" s="12" t="str">
        <f>IFERROR(__xludf.DUMMYFUNCTION("TEXTJOIN(""; "", TRUE, FILTER(CID!B1923:B14794, REGEXMATCH(CID!D1923:D14794, TEXTJOIN(""|"", TRUE, SPLIT(A1923, "";"")))))"),"#N/A")</f>
        <v>#N/A</v>
      </c>
    </row>
    <row r="1924">
      <c r="A1924" s="12" t="str">
        <f>IFERROR(__xludf.DUMMYFUNCTION("TEXTJOIN("";"", TRUE, FILTER(CID!$B$2:$B$14794, CID!B1924=CID!$D$2:$D$14794))"),"Y300;Y301;Y302;Y303;Y304;Y305;Y306;Y307;Y308;Y309")</f>
        <v>Y300;Y301;Y302;Y303;Y304;Y305;Y306;Y307;Y308;Y309</v>
      </c>
      <c r="B1924" s="12" t="str">
        <f>IFERROR(__xludf.DUMMYFUNCTION("TEXTJOIN(""; "", TRUE, FILTER(CID!B1924:B14794, REGEXMATCH(CID!D1924:D14794, TEXTJOIN(""|"", TRUE, SPLIT(A1924, "";"")))))"),"#N/A")</f>
        <v>#N/A</v>
      </c>
    </row>
    <row r="1925">
      <c r="A1925" s="12" t="str">
        <f>IFERROR(__xludf.DUMMYFUNCTION("TEXTJOIN("";"", TRUE, FILTER(CID!$B$2:$B$14794, CID!B1925=CID!$D$2:$D$14794))"),"Y310;Y311;Y312;Y313;Y314;Y315;Y316;Y317;Y318;Y319")</f>
        <v>Y310;Y311;Y312;Y313;Y314;Y315;Y316;Y317;Y318;Y319</v>
      </c>
      <c r="B1925" s="12" t="str">
        <f>IFERROR(__xludf.DUMMYFUNCTION("TEXTJOIN(""; "", TRUE, FILTER(CID!B1925:B14794, REGEXMATCH(CID!D1925:D14794, TEXTJOIN(""|"", TRUE, SPLIT(A1925, "";"")))))"),"#N/A")</f>
        <v>#N/A</v>
      </c>
    </row>
    <row r="1926">
      <c r="A1926" s="12" t="str">
        <f>IFERROR(__xludf.DUMMYFUNCTION("TEXTJOIN("";"", TRUE, FILTER(CID!$B$2:$B$14794, CID!B1926=CID!$D$2:$D$14794))"),"Y320;Y321;Y322;Y323;Y324;Y325;Y326;Y327;Y328;Y329")</f>
        <v>Y320;Y321;Y322;Y323;Y324;Y325;Y326;Y327;Y328;Y329</v>
      </c>
      <c r="B1926" s="12" t="str">
        <f>IFERROR(__xludf.DUMMYFUNCTION("TEXTJOIN(""; "", TRUE, FILTER(CID!B1926:B14794, REGEXMATCH(CID!D1926:D14794, TEXTJOIN(""|"", TRUE, SPLIT(A1926, "";"")))))"),"#N/A")</f>
        <v>#N/A</v>
      </c>
    </row>
    <row r="1927">
      <c r="A1927" s="12" t="str">
        <f>IFERROR(__xludf.DUMMYFUNCTION("TEXTJOIN("";"", TRUE, FILTER(CID!$B$2:$B$14794, CID!B1927=CID!$D$2:$D$14794))"),"Y330;Y331;Y332;Y333;Y334;Y335;Y336;Y337;Y338;Y339")</f>
        <v>Y330;Y331;Y332;Y333;Y334;Y335;Y336;Y337;Y338;Y339</v>
      </c>
      <c r="B1927" s="12" t="str">
        <f>IFERROR(__xludf.DUMMYFUNCTION("TEXTJOIN(""; "", TRUE, FILTER(CID!B1927:B14794, REGEXMATCH(CID!D1927:D14794, TEXTJOIN(""|"", TRUE, SPLIT(A1927, "";"")))))"),"#N/A")</f>
        <v>#N/A</v>
      </c>
    </row>
    <row r="1928">
      <c r="A1928" s="12" t="str">
        <f>IFERROR(__xludf.DUMMYFUNCTION("TEXTJOIN("";"", TRUE, FILTER(CID!$B$2:$B$14794, CID!B1928=CID!$D$2:$D$14794))"),"Y340;Y341;Y342;Y343;Y344;Y345;Y346;Y347;Y348;Y349")</f>
        <v>Y340;Y341;Y342;Y343;Y344;Y345;Y346;Y347;Y348;Y349</v>
      </c>
      <c r="B1928" s="12" t="str">
        <f>IFERROR(__xludf.DUMMYFUNCTION("TEXTJOIN(""; "", TRUE, FILTER(CID!B1928:B14794, REGEXMATCH(CID!D1928:D14794, TEXTJOIN(""|"", TRUE, SPLIT(A1928, "";"")))))"),"#N/A")</f>
        <v>#N/A</v>
      </c>
    </row>
    <row r="1929">
      <c r="A1929" s="12" t="str">
        <f>IFERROR(__xludf.DUMMYFUNCTION("TEXTJOIN("";"", TRUE, FILTER(CID!$B$2:$B$14794, CID!B1929=CID!$D$2:$D$14794))"),"Y350;Y351;Y352;Y353;Y354;Y355;Y356;Y357")</f>
        <v>Y350;Y351;Y352;Y353;Y354;Y355;Y356;Y357</v>
      </c>
      <c r="B1929" s="12" t="str">
        <f>IFERROR(__xludf.DUMMYFUNCTION("TEXTJOIN(""; "", TRUE, FILTER(CID!B1929:B14794, REGEXMATCH(CID!D1929:D14794, TEXTJOIN(""|"", TRUE, SPLIT(A1929, "";"")))))"),"#N/A")</f>
        <v>#N/A</v>
      </c>
    </row>
    <row r="1930">
      <c r="A1930" s="12" t="str">
        <f>IFERROR(__xludf.DUMMYFUNCTION("TEXTJOIN("";"", TRUE, FILTER(CID!$B$2:$B$14794, CID!B1930=CID!$D$2:$D$14794))"),"Y360;Y361;Y362;Y363;Y364;Y365;Y366;Y367;Y368;Y369")</f>
        <v>Y360;Y361;Y362;Y363;Y364;Y365;Y366;Y367;Y368;Y369</v>
      </c>
      <c r="B1930" s="12" t="str">
        <f>IFERROR(__xludf.DUMMYFUNCTION("TEXTJOIN(""; "", TRUE, FILTER(CID!B1930:B14794, REGEXMATCH(CID!D1930:D14794, TEXTJOIN(""|"", TRUE, SPLIT(A1930, "";"")))))"),"#N/A")</f>
        <v>#N/A</v>
      </c>
    </row>
    <row r="1931">
      <c r="A1931" s="12" t="str">
        <f>IFERROR(__xludf.DUMMYFUNCTION("TEXTJOIN("";"", TRUE, FILTER(CID!$B$2:$B$14794, CID!B1931=CID!$D$2:$D$14794))"),"Y400;Y401;Y402;Y403;Y404;Y405;Y406;Y407;Y408;Y409")</f>
        <v>Y400;Y401;Y402;Y403;Y404;Y405;Y406;Y407;Y408;Y409</v>
      </c>
      <c r="B1931" s="12" t="str">
        <f>IFERROR(__xludf.DUMMYFUNCTION("TEXTJOIN(""; "", TRUE, FILTER(CID!B1931:B14794, REGEXMATCH(CID!D1931:D14794, TEXTJOIN(""|"", TRUE, SPLIT(A1931, "";"")))))"),"#N/A")</f>
        <v>#N/A</v>
      </c>
    </row>
    <row r="1932">
      <c r="A1932" s="12" t="str">
        <f>IFERROR(__xludf.DUMMYFUNCTION("TEXTJOIN("";"", TRUE, FILTER(CID!$B$2:$B$14794, CID!B1932=CID!$D$2:$D$14794))"),"Y410;Y411;Y412;Y413;Y414;Y415;Y418;Y419")</f>
        <v>Y410;Y411;Y412;Y413;Y414;Y415;Y418;Y419</v>
      </c>
      <c r="B1932" s="12" t="str">
        <f>IFERROR(__xludf.DUMMYFUNCTION("TEXTJOIN(""; "", TRUE, FILTER(CID!B1932:B14794, REGEXMATCH(CID!D1932:D14794, TEXTJOIN(""|"", TRUE, SPLIT(A1932, "";"")))))"),"#N/A")</f>
        <v>#N/A</v>
      </c>
    </row>
    <row r="1933">
      <c r="A1933" s="12" t="str">
        <f>IFERROR(__xludf.DUMMYFUNCTION("TEXTJOIN("";"", TRUE, FILTER(CID!$B$2:$B$14794, CID!B1933=CID!$D$2:$D$14794))"),"Y420;Y421;Y422;Y423;Y424;Y425;Y426;Y427;Y428;Y429")</f>
        <v>Y420;Y421;Y422;Y423;Y424;Y425;Y426;Y427;Y428;Y429</v>
      </c>
      <c r="B1933" s="12" t="str">
        <f>IFERROR(__xludf.DUMMYFUNCTION("TEXTJOIN(""; "", TRUE, FILTER(CID!B1933:B14794, REGEXMATCH(CID!D1933:D14794, TEXTJOIN(""|"", TRUE, SPLIT(A1933, "";"")))))"),"#N/A")</f>
        <v>#N/A</v>
      </c>
    </row>
    <row r="1934">
      <c r="A1934" s="12" t="str">
        <f>IFERROR(__xludf.DUMMYFUNCTION("TEXTJOIN("";"", TRUE, FILTER(CID!$B$2:$B$14794, CID!B1934=CID!$D$2:$D$14794))"),"Y430;Y431;Y432;Y433;Y434;Y435;Y436;Y438;Y439")</f>
        <v>Y430;Y431;Y432;Y433;Y434;Y435;Y436;Y438;Y439</v>
      </c>
      <c r="B1934" s="12" t="str">
        <f>IFERROR(__xludf.DUMMYFUNCTION("TEXTJOIN(""; "", TRUE, FILTER(CID!B1934:B14794, REGEXMATCH(CID!D1934:D14794, TEXTJOIN(""|"", TRUE, SPLIT(A1934, "";"")))))"),"#N/A")</f>
        <v>#N/A</v>
      </c>
    </row>
    <row r="1935">
      <c r="A1935" s="12" t="str">
        <f>IFERROR(__xludf.DUMMYFUNCTION("TEXTJOIN("";"", TRUE, FILTER(CID!$B$2:$B$14794, CID!B1935=CID!$D$2:$D$14794))"),"Y440;Y441;Y442;Y443;Y444;Y445;Y446;Y447;Y449")</f>
        <v>Y440;Y441;Y442;Y443;Y444;Y445;Y446;Y447;Y449</v>
      </c>
      <c r="B1935" s="12" t="str">
        <f>IFERROR(__xludf.DUMMYFUNCTION("TEXTJOIN(""; "", TRUE, FILTER(CID!B1935:B14794, REGEXMATCH(CID!D1935:D14794, TEXTJOIN(""|"", TRUE, SPLIT(A1935, "";"")))))"),"#N/A")</f>
        <v>#N/A</v>
      </c>
    </row>
    <row r="1936">
      <c r="A1936" s="12" t="str">
        <f>IFERROR(__xludf.DUMMYFUNCTION("TEXTJOIN("";"", TRUE, FILTER(CID!$B$2:$B$14794, CID!B1936=CID!$D$2:$D$14794))"),"Y450;Y451;Y452;Y453;Y454;Y455;Y458;Y459")</f>
        <v>Y450;Y451;Y452;Y453;Y454;Y455;Y458;Y459</v>
      </c>
      <c r="B1936" s="12" t="str">
        <f>IFERROR(__xludf.DUMMYFUNCTION("TEXTJOIN(""; "", TRUE, FILTER(CID!B1936:B14794, REGEXMATCH(CID!D1936:D14794, TEXTJOIN(""|"", TRUE, SPLIT(A1936, "";"")))))"),"#N/A")</f>
        <v>#N/A</v>
      </c>
    </row>
    <row r="1937">
      <c r="A1937" s="12" t="str">
        <f>IFERROR(__xludf.DUMMYFUNCTION("TEXTJOIN("";"", TRUE, FILTER(CID!$B$2:$B$14794, CID!B1937=CID!$D$2:$D$14794))"),"Y460;Y461;Y462;Y463;Y464;Y465;Y466;Y467;Y468")</f>
        <v>Y460;Y461;Y462;Y463;Y464;Y465;Y466;Y467;Y468</v>
      </c>
      <c r="B1937" s="12" t="str">
        <f>IFERROR(__xludf.DUMMYFUNCTION("TEXTJOIN(""; "", TRUE, FILTER(CID!B1937:B14794, REGEXMATCH(CID!D1937:D14794, TEXTJOIN(""|"", TRUE, SPLIT(A1937, "";"")))))"),"#N/A")</f>
        <v>#N/A</v>
      </c>
    </row>
    <row r="1938">
      <c r="A1938" s="12" t="str">
        <f>IFERROR(__xludf.DUMMYFUNCTION("TEXTJOIN("";"", TRUE, FILTER(CID!$B$2:$B$14794, CID!B1938=CID!$D$2:$D$14794))"),"Y470;Y471;Y472;Y473;Y474;Y475;Y478;Y479")</f>
        <v>Y470;Y471;Y472;Y473;Y474;Y475;Y478;Y479</v>
      </c>
      <c r="B1938" s="12" t="str">
        <f>IFERROR(__xludf.DUMMYFUNCTION("TEXTJOIN(""; "", TRUE, FILTER(CID!B1938:B14794, REGEXMATCH(CID!D1938:D14794, TEXTJOIN(""|"", TRUE, SPLIT(A1938, "";"")))))"),"#N/A")</f>
        <v>#N/A</v>
      </c>
    </row>
    <row r="1939">
      <c r="A1939" s="12" t="str">
        <f>IFERROR(__xludf.DUMMYFUNCTION("TEXTJOIN("";"", TRUE, FILTER(CID!$B$2:$B$14794, CID!B1939=CID!$D$2:$D$14794))"),"Y480;Y481;Y482;Y483;Y484;Y485")</f>
        <v>Y480;Y481;Y482;Y483;Y484;Y485</v>
      </c>
      <c r="B1939" s="12" t="str">
        <f>IFERROR(__xludf.DUMMYFUNCTION("TEXTJOIN(""; "", TRUE, FILTER(CID!B1939:B14794, REGEXMATCH(CID!D1939:D14794, TEXTJOIN(""|"", TRUE, SPLIT(A1939, "";"")))))"),"#N/A")</f>
        <v>#N/A</v>
      </c>
    </row>
    <row r="1940">
      <c r="A1940" s="12" t="str">
        <f>IFERROR(__xludf.DUMMYFUNCTION("TEXTJOIN("";"", TRUE, FILTER(CID!$B$2:$B$14794, CID!B1940=CID!$D$2:$D$14794))"),"Y490;Y491;Y492;Y493;Y494;Y495;Y496;Y497;Y498;Y499")</f>
        <v>Y490;Y491;Y492;Y493;Y494;Y495;Y496;Y497;Y498;Y499</v>
      </c>
      <c r="B1940" s="12" t="str">
        <f>IFERROR(__xludf.DUMMYFUNCTION("TEXTJOIN(""; "", TRUE, FILTER(CID!B1940:B14794, REGEXMATCH(CID!D1940:D14794, TEXTJOIN(""|"", TRUE, SPLIT(A1940, "";"")))))"),"#N/A")</f>
        <v>#N/A</v>
      </c>
    </row>
    <row r="1941">
      <c r="A1941" s="12" t="str">
        <f>IFERROR(__xludf.DUMMYFUNCTION("TEXTJOIN("";"", TRUE, FILTER(CID!$B$2:$B$14794, CID!B1941=CID!$D$2:$D$14794))"),"Y500;Y501;Y502;Y508;Y509")</f>
        <v>Y500;Y501;Y502;Y508;Y509</v>
      </c>
      <c r="B1941" s="12" t="str">
        <f>IFERROR(__xludf.DUMMYFUNCTION("TEXTJOIN(""; "", TRUE, FILTER(CID!B1941:B14794, REGEXMATCH(CID!D1941:D14794, TEXTJOIN(""|"", TRUE, SPLIT(A1941, "";"")))))"),"#N/A")</f>
        <v>#N/A</v>
      </c>
    </row>
    <row r="1942">
      <c r="A1942" s="12" t="str">
        <f>IFERROR(__xludf.DUMMYFUNCTION("TEXTJOIN("";"", TRUE, FILTER(CID!$B$2:$B$14794, CID!B1942=CID!$D$2:$D$14794))"),"Y510;Y511;Y512;Y513;Y514;Y515;Y516;Y517;Y518;Y519")</f>
        <v>Y510;Y511;Y512;Y513;Y514;Y515;Y516;Y517;Y518;Y519</v>
      </c>
      <c r="B1942" s="12" t="str">
        <f>IFERROR(__xludf.DUMMYFUNCTION("TEXTJOIN(""; "", TRUE, FILTER(CID!B1942:B14794, REGEXMATCH(CID!D1942:D14794, TEXTJOIN(""|"", TRUE, SPLIT(A1942, "";"")))))"),"#N/A")</f>
        <v>#N/A</v>
      </c>
    </row>
    <row r="1943">
      <c r="A1943" s="12" t="str">
        <f>IFERROR(__xludf.DUMMYFUNCTION("TEXTJOIN("";"", TRUE, FILTER(CID!$B$2:$B$14794, CID!B1943=CID!$D$2:$D$14794))"),"Y520;Y521;Y522;Y523;Y524;Y525;Y526;Y527;Y528;Y529")</f>
        <v>Y520;Y521;Y522;Y523;Y524;Y525;Y526;Y527;Y528;Y529</v>
      </c>
      <c r="B1943" s="12" t="str">
        <f>IFERROR(__xludf.DUMMYFUNCTION("TEXTJOIN(""; "", TRUE, FILTER(CID!B1943:B14794, REGEXMATCH(CID!D1943:D14794, TEXTJOIN(""|"", TRUE, SPLIT(A1943, "";"")))))"),"#N/A")</f>
        <v>#N/A</v>
      </c>
    </row>
    <row r="1944">
      <c r="A1944" s="12" t="str">
        <f>IFERROR(__xludf.DUMMYFUNCTION("TEXTJOIN("";"", TRUE, FILTER(CID!$B$2:$B$14794, CID!B1944=CID!$D$2:$D$14794))"),"Y530;Y531;Y532;Y533;Y534;Y535;Y536;Y537;Y538;Y539")</f>
        <v>Y530;Y531;Y532;Y533;Y534;Y535;Y536;Y537;Y538;Y539</v>
      </c>
      <c r="B1944" s="12" t="str">
        <f>IFERROR(__xludf.DUMMYFUNCTION("TEXTJOIN(""; "", TRUE, FILTER(CID!B1944:B14794, REGEXMATCH(CID!D1944:D14794, TEXTJOIN(""|"", TRUE, SPLIT(A1944, "";"")))))"),"#N/A")</f>
        <v>#N/A</v>
      </c>
    </row>
    <row r="1945">
      <c r="A1945" s="12" t="str">
        <f>IFERROR(__xludf.DUMMYFUNCTION("TEXTJOIN("";"", TRUE, FILTER(CID!$B$2:$B$14794, CID!B1945=CID!$D$2:$D$14794))"),"Y540;Y541;Y542;Y543;Y544;Y545;Y546;Y547;Y548;Y549")</f>
        <v>Y540;Y541;Y542;Y543;Y544;Y545;Y546;Y547;Y548;Y549</v>
      </c>
      <c r="B1945" s="12" t="str">
        <f>IFERROR(__xludf.DUMMYFUNCTION("TEXTJOIN(""; "", TRUE, FILTER(CID!B1945:B14794, REGEXMATCH(CID!D1945:D14794, TEXTJOIN(""|"", TRUE, SPLIT(A1945, "";"")))))"),"#N/A")</f>
        <v>#N/A</v>
      </c>
    </row>
    <row r="1946">
      <c r="A1946" s="12" t="str">
        <f>IFERROR(__xludf.DUMMYFUNCTION("TEXTJOIN("";"", TRUE, FILTER(CID!$B$2:$B$14794, CID!B1946=CID!$D$2:$D$14794))"),"Y550;Y551;Y552;Y553;Y554;Y555;Y556;Y559")</f>
        <v>Y550;Y551;Y552;Y553;Y554;Y555;Y556;Y559</v>
      </c>
      <c r="B1946" s="12" t="str">
        <f>IFERROR(__xludf.DUMMYFUNCTION("TEXTJOIN(""; "", TRUE, FILTER(CID!B1946:B14794, REGEXMATCH(CID!D1946:D14794, TEXTJOIN(""|"", TRUE, SPLIT(A1946, "";"")))))"),"#N/A")</f>
        <v>#N/A</v>
      </c>
    </row>
    <row r="1947">
      <c r="A1947" s="12" t="str">
        <f>IFERROR(__xludf.DUMMYFUNCTION("TEXTJOIN("";"", TRUE, FILTER(CID!$B$2:$B$14794, CID!B1947=CID!$D$2:$D$14794))"),"Y560;Y561;Y562;Y563;Y564;Y565;Y566;Y567;Y568;Y569")</f>
        <v>Y560;Y561;Y562;Y563;Y564;Y565;Y566;Y567;Y568;Y569</v>
      </c>
      <c r="B1947" s="12" t="str">
        <f>IFERROR(__xludf.DUMMYFUNCTION("TEXTJOIN(""; "", TRUE, FILTER(CID!B1947:B14794, REGEXMATCH(CID!D1947:D14794, TEXTJOIN(""|"", TRUE, SPLIT(A1947, "";"")))))"),"#N/A")</f>
        <v>#N/A</v>
      </c>
    </row>
    <row r="1948">
      <c r="A1948" s="12" t="str">
        <f>IFERROR(__xludf.DUMMYFUNCTION("TEXTJOIN("";"", TRUE, FILTER(CID!$B$2:$B$14794, CID!B1948=CID!$D$2:$D$14794))"),"Y570;Y571;Y572;Y573;Y574;Y575;Y576;Y577;Y578;Y579")</f>
        <v>Y570;Y571;Y572;Y573;Y574;Y575;Y576;Y577;Y578;Y579</v>
      </c>
      <c r="B1948" s="12" t="str">
        <f>IFERROR(__xludf.DUMMYFUNCTION("TEXTJOIN(""; "", TRUE, FILTER(CID!B1948:B14794, REGEXMATCH(CID!D1948:D14794, TEXTJOIN(""|"", TRUE, SPLIT(A1948, "";"")))))"),"#N/A")</f>
        <v>#N/A</v>
      </c>
    </row>
    <row r="1949">
      <c r="A1949" s="12" t="str">
        <f>IFERROR(__xludf.DUMMYFUNCTION("TEXTJOIN("";"", TRUE, FILTER(CID!$B$2:$B$14794, CID!B1949=CID!$D$2:$D$14794))"),"Y580;Y581;Y582;Y583;Y584;Y585;Y586;Y588;Y589")</f>
        <v>Y580;Y581;Y582;Y583;Y584;Y585;Y586;Y588;Y589</v>
      </c>
      <c r="B1949" s="12" t="str">
        <f>IFERROR(__xludf.DUMMYFUNCTION("TEXTJOIN(""; "", TRUE, FILTER(CID!B1949:B14794, REGEXMATCH(CID!D1949:D14794, TEXTJOIN(""|"", TRUE, SPLIT(A1949, "";"")))))"),"#N/A")</f>
        <v>#N/A</v>
      </c>
    </row>
    <row r="1950">
      <c r="A1950" s="12" t="str">
        <f>IFERROR(__xludf.DUMMYFUNCTION("TEXTJOIN("";"", TRUE, FILTER(CID!$B$2:$B$14794, CID!B1950=CID!$D$2:$D$14794))"),"Y590;Y591;Y592;Y593;Y598;Y599")</f>
        <v>Y590;Y591;Y592;Y593;Y598;Y599</v>
      </c>
      <c r="B1950" s="12" t="str">
        <f>IFERROR(__xludf.DUMMYFUNCTION("TEXTJOIN(""; "", TRUE, FILTER(CID!B1950:B14794, REGEXMATCH(CID!D1950:D14794, TEXTJOIN(""|"", TRUE, SPLIT(A1950, "";"")))))"),"#N/A")</f>
        <v>#N/A</v>
      </c>
    </row>
    <row r="1951">
      <c r="A1951" s="12" t="str">
        <f>IFERROR(__xludf.DUMMYFUNCTION("TEXTJOIN("";"", TRUE, FILTER(CID!$B$2:$B$14794, CID!B1951=CID!$D$2:$D$14794))"),"Y600;Y601;Y602;Y603;Y604;Y605;Y606;Y607;Y608;Y609")</f>
        <v>Y600;Y601;Y602;Y603;Y604;Y605;Y606;Y607;Y608;Y609</v>
      </c>
      <c r="B1951" s="12" t="str">
        <f>IFERROR(__xludf.DUMMYFUNCTION("TEXTJOIN(""; "", TRUE, FILTER(CID!B1951:B14794, REGEXMATCH(CID!D1951:D14794, TEXTJOIN(""|"", TRUE, SPLIT(A1951, "";"")))))"),"#N/A")</f>
        <v>#N/A</v>
      </c>
    </row>
    <row r="1952">
      <c r="A1952" s="12" t="str">
        <f>IFERROR(__xludf.DUMMYFUNCTION("TEXTJOIN("";"", TRUE, FILTER(CID!$B$2:$B$14794, CID!B1952=CID!$D$2:$D$14794))"),"Y610;Y611;Y612;Y613;Y614;Y615;Y616;Y617;Y618;Y619")</f>
        <v>Y610;Y611;Y612;Y613;Y614;Y615;Y616;Y617;Y618;Y619</v>
      </c>
      <c r="B1952" s="12" t="str">
        <f>IFERROR(__xludf.DUMMYFUNCTION("TEXTJOIN(""; "", TRUE, FILTER(CID!B1952:B14794, REGEXMATCH(CID!D1952:D14794, TEXTJOIN(""|"", TRUE, SPLIT(A1952, "";"")))))"),"#N/A")</f>
        <v>#N/A</v>
      </c>
    </row>
    <row r="1953">
      <c r="A1953" s="12" t="str">
        <f>IFERROR(__xludf.DUMMYFUNCTION("TEXTJOIN("";"", TRUE, FILTER(CID!$B$2:$B$14794, CID!B1953=CID!$D$2:$D$14794))"),"Y620;Y621;Y622;Y623;Y624;Y625;Y626;Y628;Y629")</f>
        <v>Y620;Y621;Y622;Y623;Y624;Y625;Y626;Y628;Y629</v>
      </c>
      <c r="B1953" s="12" t="str">
        <f>IFERROR(__xludf.DUMMYFUNCTION("TEXTJOIN(""; "", TRUE, FILTER(CID!B1953:B14794, REGEXMATCH(CID!D1953:D14794, TEXTJOIN(""|"", TRUE, SPLIT(A1953, "";"")))))"),"#N/A")</f>
        <v>#N/A</v>
      </c>
    </row>
    <row r="1954">
      <c r="A1954" s="12" t="str">
        <f>IFERROR(__xludf.DUMMYFUNCTION("TEXTJOIN("";"", TRUE, FILTER(CID!$B$2:$B$14794, CID!B1954=CID!$D$2:$D$14794))"),"Y630;Y631;Y632;Y633;Y634;Y635;Y636;Y638;Y639")</f>
        <v>Y630;Y631;Y632;Y633;Y634;Y635;Y636;Y638;Y639</v>
      </c>
      <c r="B1954" s="12" t="str">
        <f>IFERROR(__xludf.DUMMYFUNCTION("TEXTJOIN(""; "", TRUE, FILTER(CID!B1954:B14794, REGEXMATCH(CID!D1954:D14794, TEXTJOIN(""|"", TRUE, SPLIT(A1954, "";"")))))"),"#N/A")</f>
        <v>#N/A</v>
      </c>
    </row>
    <row r="1955">
      <c r="A1955" s="12" t="str">
        <f>IFERROR(__xludf.DUMMYFUNCTION("TEXTJOIN("";"", TRUE, FILTER(CID!$B$2:$B$14794, CID!B1955=CID!$D$2:$D$14794))"),"Y640;Y641;Y648;Y649")</f>
        <v>Y640;Y641;Y648;Y649</v>
      </c>
      <c r="B1955" s="12" t="str">
        <f>IFERROR(__xludf.DUMMYFUNCTION("TEXTJOIN(""; "", TRUE, FILTER(CID!B1955:B14794, REGEXMATCH(CID!D1955:D14794, TEXTJOIN(""|"", TRUE, SPLIT(A1955, "";"")))))"),"#N/A")</f>
        <v>#N/A</v>
      </c>
    </row>
    <row r="1956">
      <c r="A1956" s="12" t="str">
        <f>IFERROR(__xludf.DUMMYFUNCTION("TEXTJOIN("";"", TRUE, FILTER(CID!$B$2:$B$14794, CID!B1956=CID!$D$2:$D$14794))"),"Y650;Y651;Y652;Y653;Y654;Y655;Y658")</f>
        <v>Y650;Y651;Y652;Y653;Y654;Y655;Y658</v>
      </c>
      <c r="B1956" s="12" t="str">
        <f>IFERROR(__xludf.DUMMYFUNCTION("TEXTJOIN(""; "", TRUE, FILTER(CID!B1956:B14794, REGEXMATCH(CID!D1956:D14794, TEXTJOIN(""|"", TRUE, SPLIT(A1956, "";"")))))"),"#N/A")</f>
        <v>#N/A</v>
      </c>
    </row>
    <row r="1957">
      <c r="A1957" s="12" t="str">
        <f>IFERROR(__xludf.DUMMYFUNCTION("TEXTJOIN("";"", TRUE, FILTER(CID!$B$2:$B$14794, CID!B1957=CID!$D$2:$D$14794))"),"Y66X")</f>
        <v>Y66X</v>
      </c>
      <c r="B1957" s="12" t="str">
        <f>IFERROR(__xludf.DUMMYFUNCTION("TEXTJOIN(""; "", TRUE, FILTER(CID!B1957:B14794, REGEXMATCH(CID!D1957:D14794, TEXTJOIN(""|"", TRUE, SPLIT(A1957, "";"")))))"),"#N/A")</f>
        <v>#N/A</v>
      </c>
    </row>
    <row r="1958">
      <c r="A1958" s="12" t="str">
        <f>IFERROR(__xludf.DUMMYFUNCTION("TEXTJOIN("";"", TRUE, FILTER(CID!$B$2:$B$14794, CID!B1958=CID!$D$2:$D$14794))"),"Y69X")</f>
        <v>Y69X</v>
      </c>
      <c r="B1958" s="12" t="str">
        <f>IFERROR(__xludf.DUMMYFUNCTION("TEXTJOIN(""; "", TRUE, FILTER(CID!B1958:B14794, REGEXMATCH(CID!D1958:D14794, TEXTJOIN(""|"", TRUE, SPLIT(A1958, "";"")))))"),"#N/A")</f>
        <v>#N/A</v>
      </c>
    </row>
    <row r="1959">
      <c r="A1959" s="12" t="str">
        <f>IFERROR(__xludf.DUMMYFUNCTION("TEXTJOIN("";"", TRUE, FILTER(CID!$B$2:$B$14794, CID!B1959=CID!$D$2:$D$14794))"),"Y700;Y701;Y702;Y703;Y708")</f>
        <v>Y700;Y701;Y702;Y703;Y708</v>
      </c>
      <c r="B1959" s="12" t="str">
        <f>IFERROR(__xludf.DUMMYFUNCTION("TEXTJOIN(""; "", TRUE, FILTER(CID!B1959:B14794, REGEXMATCH(CID!D1959:D14794, TEXTJOIN(""|"", TRUE, SPLIT(A1959, "";"")))))"),"#N/A")</f>
        <v>#N/A</v>
      </c>
    </row>
    <row r="1960">
      <c r="A1960" s="12" t="str">
        <f>IFERROR(__xludf.DUMMYFUNCTION("TEXTJOIN("";"", TRUE, FILTER(CID!$B$2:$B$14794, CID!B1960=CID!$D$2:$D$14794))"),"Y710;Y711;Y712;Y713;Y718")</f>
        <v>Y710;Y711;Y712;Y713;Y718</v>
      </c>
      <c r="B1960" s="12" t="str">
        <f>IFERROR(__xludf.DUMMYFUNCTION("TEXTJOIN(""; "", TRUE, FILTER(CID!B1960:B14794, REGEXMATCH(CID!D1960:D14794, TEXTJOIN(""|"", TRUE, SPLIT(A1960, "";"")))))"),"#N/A")</f>
        <v>#N/A</v>
      </c>
    </row>
    <row r="1961">
      <c r="A1961" s="12" t="str">
        <f>IFERROR(__xludf.DUMMYFUNCTION("TEXTJOIN("";"", TRUE, FILTER(CID!$B$2:$B$14794, CID!B1961=CID!$D$2:$D$14794))"),"Y720;Y721;Y722;Y723;Y728")</f>
        <v>Y720;Y721;Y722;Y723;Y728</v>
      </c>
      <c r="B1961" s="12" t="str">
        <f>IFERROR(__xludf.DUMMYFUNCTION("TEXTJOIN(""; "", TRUE, FILTER(CID!B1961:B14794, REGEXMATCH(CID!D1961:D14794, TEXTJOIN(""|"", TRUE, SPLIT(A1961, "";"")))))"),"#N/A")</f>
        <v>#N/A</v>
      </c>
    </row>
    <row r="1962">
      <c r="A1962" s="12" t="str">
        <f>IFERROR(__xludf.DUMMYFUNCTION("TEXTJOIN("";"", TRUE, FILTER(CID!$B$2:$B$14794, CID!B1962=CID!$D$2:$D$14794))"),"Y730;Y731;Y732;Y733;Y738")</f>
        <v>Y730;Y731;Y732;Y733;Y738</v>
      </c>
      <c r="B1962" s="12" t="str">
        <f>IFERROR(__xludf.DUMMYFUNCTION("TEXTJOIN(""; "", TRUE, FILTER(CID!B1962:B14794, REGEXMATCH(CID!D1962:D14794, TEXTJOIN(""|"", TRUE, SPLIT(A1962, "";"")))))"),"#N/A")</f>
        <v>#N/A</v>
      </c>
    </row>
    <row r="1963">
      <c r="A1963" s="12" t="str">
        <f>IFERROR(__xludf.DUMMYFUNCTION("TEXTJOIN("";"", TRUE, FILTER(CID!$B$2:$B$14794, CID!B1963=CID!$D$2:$D$14794))"),"Y740;Y741;Y742;Y743;Y748")</f>
        <v>Y740;Y741;Y742;Y743;Y748</v>
      </c>
      <c r="B1963" s="12" t="str">
        <f>IFERROR(__xludf.DUMMYFUNCTION("TEXTJOIN(""; "", TRUE, FILTER(CID!B1963:B14794, REGEXMATCH(CID!D1963:D14794, TEXTJOIN(""|"", TRUE, SPLIT(A1963, "";"")))))"),"#N/A")</f>
        <v>#N/A</v>
      </c>
    </row>
    <row r="1964">
      <c r="A1964" s="12" t="str">
        <f>IFERROR(__xludf.DUMMYFUNCTION("TEXTJOIN("";"", TRUE, FILTER(CID!$B$2:$B$14794, CID!B1964=CID!$D$2:$D$14794))"),"Y750;Y751;Y752;Y753;Y758")</f>
        <v>Y750;Y751;Y752;Y753;Y758</v>
      </c>
      <c r="B1964" s="12" t="str">
        <f>IFERROR(__xludf.DUMMYFUNCTION("TEXTJOIN(""; "", TRUE, FILTER(CID!B1964:B14794, REGEXMATCH(CID!D1964:D14794, TEXTJOIN(""|"", TRUE, SPLIT(A1964, "";"")))))"),"#N/A")</f>
        <v>#N/A</v>
      </c>
    </row>
    <row r="1965">
      <c r="A1965" s="12" t="str">
        <f>IFERROR(__xludf.DUMMYFUNCTION("TEXTJOIN("";"", TRUE, FILTER(CID!$B$2:$B$14794, CID!B1965=CID!$D$2:$D$14794))"),"Y760;Y761;Y762;Y763;Y768")</f>
        <v>Y760;Y761;Y762;Y763;Y768</v>
      </c>
      <c r="B1965" s="12" t="str">
        <f>IFERROR(__xludf.DUMMYFUNCTION("TEXTJOIN(""; "", TRUE, FILTER(CID!B1965:B14794, REGEXMATCH(CID!D1965:D14794, TEXTJOIN(""|"", TRUE, SPLIT(A1965, "";"")))))"),"#N/A")</f>
        <v>#N/A</v>
      </c>
    </row>
    <row r="1966">
      <c r="A1966" s="12" t="str">
        <f>IFERROR(__xludf.DUMMYFUNCTION("TEXTJOIN("";"", TRUE, FILTER(CID!$B$2:$B$14794, CID!B1966=CID!$D$2:$D$14794))"),"Y770;Y771;Y772;Y773;Y778")</f>
        <v>Y770;Y771;Y772;Y773;Y778</v>
      </c>
      <c r="B1966" s="12" t="str">
        <f>IFERROR(__xludf.DUMMYFUNCTION("TEXTJOIN(""; "", TRUE, FILTER(CID!B1966:B14794, REGEXMATCH(CID!D1966:D14794, TEXTJOIN(""|"", TRUE, SPLIT(A1966, "";"")))))"),"#N/A")</f>
        <v>#N/A</v>
      </c>
    </row>
    <row r="1967">
      <c r="A1967" s="12" t="str">
        <f>IFERROR(__xludf.DUMMYFUNCTION("TEXTJOIN("";"", TRUE, FILTER(CID!$B$2:$B$14794, CID!B1967=CID!$D$2:$D$14794))"),"Y780;Y781;Y782;Y783;Y788")</f>
        <v>Y780;Y781;Y782;Y783;Y788</v>
      </c>
      <c r="B1967" s="12" t="str">
        <f>IFERROR(__xludf.DUMMYFUNCTION("TEXTJOIN(""; "", TRUE, FILTER(CID!B1967:B14794, REGEXMATCH(CID!D1967:D14794, TEXTJOIN(""|"", TRUE, SPLIT(A1967, "";"")))))"),"#N/A")</f>
        <v>#N/A</v>
      </c>
    </row>
    <row r="1968">
      <c r="A1968" s="12" t="str">
        <f>IFERROR(__xludf.DUMMYFUNCTION("TEXTJOIN("";"", TRUE, FILTER(CID!$B$2:$B$14794, CID!B1968=CID!$D$2:$D$14794))"),"Y790;Y791;Y792;Y793;Y798")</f>
        <v>Y790;Y791;Y792;Y793;Y798</v>
      </c>
      <c r="B1968" s="12" t="str">
        <f>IFERROR(__xludf.DUMMYFUNCTION("TEXTJOIN(""; "", TRUE, FILTER(CID!B1968:B14794, REGEXMATCH(CID!D1968:D14794, TEXTJOIN(""|"", TRUE, SPLIT(A1968, "";"")))))"),"#N/A")</f>
        <v>#N/A</v>
      </c>
    </row>
    <row r="1969">
      <c r="A1969" s="12" t="str">
        <f>IFERROR(__xludf.DUMMYFUNCTION("TEXTJOIN("";"", TRUE, FILTER(CID!$B$2:$B$14794, CID!B1969=CID!$D$2:$D$14794))"),"Y800;Y801;Y802;Y803;Y808")</f>
        <v>Y800;Y801;Y802;Y803;Y808</v>
      </c>
      <c r="B1969" s="12" t="str">
        <f>IFERROR(__xludf.DUMMYFUNCTION("TEXTJOIN(""; "", TRUE, FILTER(CID!B1969:B14794, REGEXMATCH(CID!D1969:D14794, TEXTJOIN(""|"", TRUE, SPLIT(A1969, "";"")))))"),"#N/A")</f>
        <v>#N/A</v>
      </c>
    </row>
    <row r="1970">
      <c r="A1970" s="12" t="str">
        <f>IFERROR(__xludf.DUMMYFUNCTION("TEXTJOIN("";"", TRUE, FILTER(CID!$B$2:$B$14794, CID!B1970=CID!$D$2:$D$14794))"),"Y810;Y811;Y812;Y813;Y818")</f>
        <v>Y810;Y811;Y812;Y813;Y818</v>
      </c>
      <c r="B1970" s="12" t="str">
        <f>IFERROR(__xludf.DUMMYFUNCTION("TEXTJOIN(""; "", TRUE, FILTER(CID!B1970:B14794, REGEXMATCH(CID!D1970:D14794, TEXTJOIN(""|"", TRUE, SPLIT(A1970, "";"")))))"),"#N/A")</f>
        <v>#N/A</v>
      </c>
    </row>
    <row r="1971">
      <c r="A1971" s="12" t="str">
        <f>IFERROR(__xludf.DUMMYFUNCTION("TEXTJOIN("";"", TRUE, FILTER(CID!$B$2:$B$14794, CID!B1971=CID!$D$2:$D$14794))"),"Y820;Y821;Y822;Y823;Y828")</f>
        <v>Y820;Y821;Y822;Y823;Y828</v>
      </c>
      <c r="B1971" s="12" t="str">
        <f>IFERROR(__xludf.DUMMYFUNCTION("TEXTJOIN(""; "", TRUE, FILTER(CID!B1971:B14794, REGEXMATCH(CID!D1971:D14794, TEXTJOIN(""|"", TRUE, SPLIT(A1971, "";"")))))"),"#N/A")</f>
        <v>#N/A</v>
      </c>
    </row>
    <row r="1972">
      <c r="A1972" s="12" t="str">
        <f>IFERROR(__xludf.DUMMYFUNCTION("TEXTJOIN("";"", TRUE, FILTER(CID!$B$2:$B$14794, CID!B1972=CID!$D$2:$D$14794))"),"Y830;Y831;Y832;Y833;Y834;Y835;Y836;Y838;Y839")</f>
        <v>Y830;Y831;Y832;Y833;Y834;Y835;Y836;Y838;Y839</v>
      </c>
      <c r="B1972" s="12" t="str">
        <f>IFERROR(__xludf.DUMMYFUNCTION("TEXTJOIN(""; "", TRUE, FILTER(CID!B1972:B14794, REGEXMATCH(CID!D1972:D14794, TEXTJOIN(""|"", TRUE, SPLIT(A1972, "";"")))))"),"#N/A")</f>
        <v>#N/A</v>
      </c>
    </row>
    <row r="1973">
      <c r="A1973" s="12" t="str">
        <f>IFERROR(__xludf.DUMMYFUNCTION("TEXTJOIN("";"", TRUE, FILTER(CID!$B$2:$B$14794, CID!B1973=CID!$D$2:$D$14794))"),"Y840;Y841;Y842;Y843;Y844;Y845;Y846;Y847;Y848;Y849")</f>
        <v>Y840;Y841;Y842;Y843;Y844;Y845;Y846;Y847;Y848;Y849</v>
      </c>
      <c r="B1973" s="12" t="str">
        <f>IFERROR(__xludf.DUMMYFUNCTION("TEXTJOIN(""; "", TRUE, FILTER(CID!B1973:B14794, REGEXMATCH(CID!D1973:D14794, TEXTJOIN(""|"", TRUE, SPLIT(A1973, "";"")))))"),"#N/A")</f>
        <v>#N/A</v>
      </c>
    </row>
    <row r="1974">
      <c r="A1974" s="12" t="str">
        <f>IFERROR(__xludf.DUMMYFUNCTION("TEXTJOIN("";"", TRUE, FILTER(CID!$B$2:$B$14794, CID!B1974=CID!$D$2:$D$14794))"),"Y850;Y859")</f>
        <v>Y850;Y859</v>
      </c>
      <c r="B1974" s="12" t="str">
        <f>IFERROR(__xludf.DUMMYFUNCTION("TEXTJOIN(""; "", TRUE, FILTER(CID!B1974:B14794, REGEXMATCH(CID!D1974:D14794, TEXTJOIN(""|"", TRUE, SPLIT(A1974, "";"")))))"),"#N/A")</f>
        <v>#N/A</v>
      </c>
    </row>
    <row r="1975">
      <c r="A1975" s="12" t="str">
        <f>IFERROR(__xludf.DUMMYFUNCTION("TEXTJOIN("";"", TRUE, FILTER(CID!$B$2:$B$14794, CID!B1975=CID!$D$2:$D$14794))"),"Y86X")</f>
        <v>Y86X</v>
      </c>
      <c r="B1975" s="12" t="str">
        <f>IFERROR(__xludf.DUMMYFUNCTION("TEXTJOIN(""; "", TRUE, FILTER(CID!B1975:B14794, REGEXMATCH(CID!D1975:D14794, TEXTJOIN(""|"", TRUE, SPLIT(A1975, "";"")))))"),"#N/A")</f>
        <v>#N/A</v>
      </c>
    </row>
    <row r="1976">
      <c r="A1976" s="12" t="str">
        <f>IFERROR(__xludf.DUMMYFUNCTION("TEXTJOIN("";"", TRUE, FILTER(CID!$B$2:$B$14794, CID!B1976=CID!$D$2:$D$14794))"),"Y870;Y871;Y872")</f>
        <v>Y870;Y871;Y872</v>
      </c>
      <c r="B1976" s="12" t="str">
        <f>IFERROR(__xludf.DUMMYFUNCTION("TEXTJOIN(""; "", TRUE, FILTER(CID!B1976:B14794, REGEXMATCH(CID!D1976:D14794, TEXTJOIN(""|"", TRUE, SPLIT(A1976, "";"")))))"),"#N/A")</f>
        <v>#N/A</v>
      </c>
    </row>
    <row r="1977">
      <c r="A1977" s="12" t="str">
        <f>IFERROR(__xludf.DUMMYFUNCTION("TEXTJOIN("";"", TRUE, FILTER(CID!$B$2:$B$14794, CID!B1977=CID!$D$2:$D$14794))"),"Y880;Y881;Y882;Y883")</f>
        <v>Y880;Y881;Y882;Y883</v>
      </c>
      <c r="B1977" s="12" t="str">
        <f>IFERROR(__xludf.DUMMYFUNCTION("TEXTJOIN(""; "", TRUE, FILTER(CID!B1977:B14794, REGEXMATCH(CID!D1977:D14794, TEXTJOIN(""|"", TRUE, SPLIT(A1977, "";"")))))"),"#N/A")</f>
        <v>#N/A</v>
      </c>
    </row>
    <row r="1978">
      <c r="A1978" s="12" t="str">
        <f>IFERROR(__xludf.DUMMYFUNCTION("TEXTJOIN("";"", TRUE, FILTER(CID!$B$2:$B$14794, CID!B1978=CID!$D$2:$D$14794))"),"Y890;Y891;Y899")</f>
        <v>Y890;Y891;Y899</v>
      </c>
      <c r="B1978" s="12" t="str">
        <f>IFERROR(__xludf.DUMMYFUNCTION("TEXTJOIN(""; "", TRUE, FILTER(CID!B1978:B14794, REGEXMATCH(CID!D1978:D14794, TEXTJOIN(""|"", TRUE, SPLIT(A1978, "";"")))))"),"#N/A")</f>
        <v>#N/A</v>
      </c>
    </row>
    <row r="1979">
      <c r="A1979" s="12" t="str">
        <f>IFERROR(__xludf.DUMMYFUNCTION("TEXTJOIN("";"", TRUE, FILTER(CID!$B$2:$B$14794, CID!B1979=CID!$D$2:$D$14794))"),"Y900;Y901;Y902;Y903;Y904;Y905;Y906;Y907;Y908;Y909")</f>
        <v>Y900;Y901;Y902;Y903;Y904;Y905;Y906;Y907;Y908;Y909</v>
      </c>
      <c r="B1979" s="12" t="str">
        <f>IFERROR(__xludf.DUMMYFUNCTION("TEXTJOIN(""; "", TRUE, FILTER(CID!B1979:B14794, REGEXMATCH(CID!D1979:D14794, TEXTJOIN(""|"", TRUE, SPLIT(A1979, "";"")))))"),"#N/A")</f>
        <v>#N/A</v>
      </c>
    </row>
    <row r="1980">
      <c r="A1980" s="12" t="str">
        <f>IFERROR(__xludf.DUMMYFUNCTION("TEXTJOIN("";"", TRUE, FILTER(CID!$B$2:$B$14794, CID!B1980=CID!$D$2:$D$14794))"),"Y910;Y911;Y912;Y913;Y919")</f>
        <v>Y910;Y911;Y912;Y913;Y919</v>
      </c>
      <c r="B1980" s="12" t="str">
        <f>IFERROR(__xludf.DUMMYFUNCTION("TEXTJOIN(""; "", TRUE, FILTER(CID!B1980:B14794, REGEXMATCH(CID!D1980:D14794, TEXTJOIN(""|"", TRUE, SPLIT(A1980, "";"")))))"),"#N/A")</f>
        <v>#N/A</v>
      </c>
    </row>
    <row r="1981">
      <c r="A1981" s="12" t="str">
        <f>IFERROR(__xludf.DUMMYFUNCTION("TEXTJOIN("";"", TRUE, FILTER(CID!$B$2:$B$14794, CID!B1981=CID!$D$2:$D$14794))"),"Y95X")</f>
        <v>Y95X</v>
      </c>
      <c r="B1981" s="12" t="str">
        <f>IFERROR(__xludf.DUMMYFUNCTION("TEXTJOIN(""; "", TRUE, FILTER(CID!B1981:B14794, REGEXMATCH(CID!D1981:D14794, TEXTJOIN(""|"", TRUE, SPLIT(A1981, "";"")))))"),"#N/A")</f>
        <v>#N/A</v>
      </c>
    </row>
    <row r="1982">
      <c r="A1982" s="12" t="str">
        <f>IFERROR(__xludf.DUMMYFUNCTION("TEXTJOIN("";"", TRUE, FILTER(CID!$B$2:$B$14794, CID!B1982=CID!$D$2:$D$14794))"),"Y96X")</f>
        <v>Y96X</v>
      </c>
      <c r="B1982" s="12" t="str">
        <f>IFERROR(__xludf.DUMMYFUNCTION("TEXTJOIN(""; "", TRUE, FILTER(CID!B1982:B14794, REGEXMATCH(CID!D1982:D14794, TEXTJOIN(""|"", TRUE, SPLIT(A1982, "";"")))))"),"#N/A")</f>
        <v>#N/A</v>
      </c>
    </row>
    <row r="1983">
      <c r="A1983" s="12" t="str">
        <f>IFERROR(__xludf.DUMMYFUNCTION("TEXTJOIN("";"", TRUE, FILTER(CID!$B$2:$B$14794, CID!B1983=CID!$D$2:$D$14794))"),"Y97X")</f>
        <v>Y97X</v>
      </c>
      <c r="B1983" s="12" t="str">
        <f>IFERROR(__xludf.DUMMYFUNCTION("TEXTJOIN(""; "", TRUE, FILTER(CID!B1983:B14794, REGEXMATCH(CID!D1983:D14794, TEXTJOIN(""|"", TRUE, SPLIT(A1983, "";"")))))"),"#N/A")</f>
        <v>#N/A</v>
      </c>
    </row>
    <row r="1984">
      <c r="A1984" s="12" t="str">
        <f>IFERROR(__xludf.DUMMYFUNCTION("TEXTJOIN("";"", TRUE, FILTER(CID!$B$2:$B$14794, CID!B1984=CID!$D$2:$D$14794))"),"Y98X")</f>
        <v>Y98X</v>
      </c>
      <c r="B1984" s="12" t="str">
        <f>IFERROR(__xludf.DUMMYFUNCTION("TEXTJOIN(""; "", TRUE, FILTER(CID!B1984:B14794, REGEXMATCH(CID!D1984:D14794, TEXTJOIN(""|"", TRUE, SPLIT(A1984, "";"")))))"),"#N/A")</f>
        <v>#N/A</v>
      </c>
    </row>
    <row r="1985">
      <c r="A1985" s="12" t="str">
        <f>IFERROR(__xludf.DUMMYFUNCTION("TEXTJOIN("";"", TRUE, FILTER(CID!$B$2:$B$14794, CID!B1985=CID!$D$2:$D$14794))"),"Z000;Z001;Z002;Z003;Z004;Z005;Z006;Z008")</f>
        <v>Z000;Z001;Z002;Z003;Z004;Z005;Z006;Z008</v>
      </c>
      <c r="B1985" s="12" t="str">
        <f>IFERROR(__xludf.DUMMYFUNCTION("TEXTJOIN(""; "", TRUE, FILTER(CID!B1985:B14794, REGEXMATCH(CID!D1985:D14794, TEXTJOIN(""|"", TRUE, SPLIT(A1985, "";"")))))"),"#N/A")</f>
        <v>#N/A</v>
      </c>
    </row>
    <row r="1986">
      <c r="A1986" s="12" t="str">
        <f>IFERROR(__xludf.DUMMYFUNCTION("TEXTJOIN("";"", TRUE, FILTER(CID!$B$2:$B$14794, CID!B1986=CID!$D$2:$D$14794))"),"Z010;Z011;Z012;Z013;Z014;Z015;Z016;Z017;Z018;Z019")</f>
        <v>Z010;Z011;Z012;Z013;Z014;Z015;Z016;Z017;Z018;Z019</v>
      </c>
      <c r="B1986" s="12" t="str">
        <f>IFERROR(__xludf.DUMMYFUNCTION("TEXTJOIN(""; "", TRUE, FILTER(CID!B1986:B14794, REGEXMATCH(CID!D1986:D14794, TEXTJOIN(""|"", TRUE, SPLIT(A1986, "";"")))))"),"#N/A")</f>
        <v>#N/A</v>
      </c>
    </row>
    <row r="1987">
      <c r="A1987" s="12" t="str">
        <f>IFERROR(__xludf.DUMMYFUNCTION("TEXTJOIN("";"", TRUE, FILTER(CID!$B$2:$B$14794, CID!B1987=CID!$D$2:$D$14794))"),"Z020;Z021;Z022;Z023;Z024;Z025;Z026;Z027;Z028;Z029")</f>
        <v>Z020;Z021;Z022;Z023;Z024;Z025;Z026;Z027;Z028;Z029</v>
      </c>
      <c r="B1987" s="12" t="str">
        <f>IFERROR(__xludf.DUMMYFUNCTION("TEXTJOIN(""; "", TRUE, FILTER(CID!B1987:B14794, REGEXMATCH(CID!D1987:D14794, TEXTJOIN(""|"", TRUE, SPLIT(A1987, "";"")))))"),"#N/A")</f>
        <v>#N/A</v>
      </c>
    </row>
    <row r="1988">
      <c r="A1988" s="12" t="str">
        <f>IFERROR(__xludf.DUMMYFUNCTION("TEXTJOIN("";"", TRUE, FILTER(CID!$B$2:$B$14794, CID!B1988=CID!$D$2:$D$14794))"),"Z030;Z031;Z032;Z033;Z034;Z035;Z036;Z038;Z039")</f>
        <v>Z030;Z031;Z032;Z033;Z034;Z035;Z036;Z038;Z039</v>
      </c>
      <c r="B1988" s="12" t="str">
        <f>IFERROR(__xludf.DUMMYFUNCTION("TEXTJOIN(""; "", TRUE, FILTER(CID!B1988:B14794, REGEXMATCH(CID!D1988:D14794, TEXTJOIN(""|"", TRUE, SPLIT(A1988, "";"")))))"),"#N/A")</f>
        <v>#N/A</v>
      </c>
    </row>
    <row r="1989">
      <c r="A1989" s="12" t="str">
        <f>IFERROR(__xludf.DUMMYFUNCTION("TEXTJOIN("";"", TRUE, FILTER(CID!$B$2:$B$14794, CID!B1989=CID!$D$2:$D$14794))"),"Z040;Z041;Z042;Z043;Z044;Z045;Z046;Z048;Z049")</f>
        <v>Z040;Z041;Z042;Z043;Z044;Z045;Z046;Z048;Z049</v>
      </c>
      <c r="B1989" s="12" t="str">
        <f>IFERROR(__xludf.DUMMYFUNCTION("TEXTJOIN(""; "", TRUE, FILTER(CID!B1989:B14794, REGEXMATCH(CID!D1989:D14794, TEXTJOIN(""|"", TRUE, SPLIT(A1989, "";"")))))"),"#N/A")</f>
        <v>#N/A</v>
      </c>
    </row>
    <row r="1990">
      <c r="A1990" s="12" t="str">
        <f>IFERROR(__xludf.DUMMYFUNCTION("TEXTJOIN("";"", TRUE, FILTER(CID!$B$2:$B$14794, CID!B1990=CID!$D$2:$D$14794))"),"Z080;Z081;Z082;Z087;Z088;Z089")</f>
        <v>Z080;Z081;Z082;Z087;Z088;Z089</v>
      </c>
      <c r="B1990" s="12" t="str">
        <f>IFERROR(__xludf.DUMMYFUNCTION("TEXTJOIN(""; "", TRUE, FILTER(CID!B1990:B14794, REGEXMATCH(CID!D1990:D14794, TEXTJOIN(""|"", TRUE, SPLIT(A1990, "";"")))))"),"#N/A")</f>
        <v>#N/A</v>
      </c>
    </row>
    <row r="1991">
      <c r="A1991" s="12" t="str">
        <f>IFERROR(__xludf.DUMMYFUNCTION("TEXTJOIN("";"", TRUE, FILTER(CID!$B$2:$B$14794, CID!B1991=CID!$D$2:$D$14794))"),"Z090;Z091;Z092;Z093;Z094;Z097;Z098;Z099")</f>
        <v>Z090;Z091;Z092;Z093;Z094;Z097;Z098;Z099</v>
      </c>
      <c r="B1991" s="12" t="str">
        <f>IFERROR(__xludf.DUMMYFUNCTION("TEXTJOIN(""; "", TRUE, FILTER(CID!B1991:B14794, REGEXMATCH(CID!D1991:D14794, TEXTJOIN(""|"", TRUE, SPLIT(A1991, "";"")))))"),"#N/A")</f>
        <v>#N/A</v>
      </c>
    </row>
    <row r="1992">
      <c r="A1992" s="12" t="str">
        <f>IFERROR(__xludf.DUMMYFUNCTION("TEXTJOIN("";"", TRUE, FILTER(CID!$B$2:$B$14794, CID!B1992=CID!$D$2:$D$14794))"),"Z100;Z101;Z102;Z103;Z108")</f>
        <v>Z100;Z101;Z102;Z103;Z108</v>
      </c>
      <c r="B1992" s="12" t="str">
        <f>IFERROR(__xludf.DUMMYFUNCTION("TEXTJOIN(""; "", TRUE, FILTER(CID!B1992:B14794, REGEXMATCH(CID!D1992:D14794, TEXTJOIN(""|"", TRUE, SPLIT(A1992, "";"")))))"),"#N/A")</f>
        <v>#N/A</v>
      </c>
    </row>
    <row r="1993">
      <c r="A1993" s="12" t="str">
        <f>IFERROR(__xludf.DUMMYFUNCTION("TEXTJOIN("";"", TRUE, FILTER(CID!$B$2:$B$14794, CID!B1993=CID!$D$2:$D$14794))"),"Z110;Z111;Z112;Z113;Z114;Z115;Z116;Z118;Z119")</f>
        <v>Z110;Z111;Z112;Z113;Z114;Z115;Z116;Z118;Z119</v>
      </c>
      <c r="B1993" s="12" t="str">
        <f>IFERROR(__xludf.DUMMYFUNCTION("TEXTJOIN(""; "", TRUE, FILTER(CID!B1993:B14794, REGEXMATCH(CID!D1993:D14794, TEXTJOIN(""|"", TRUE, SPLIT(A1993, "";"")))))"),"#N/A")</f>
        <v>#N/A</v>
      </c>
    </row>
    <row r="1994">
      <c r="A1994" s="12" t="str">
        <f>IFERROR(__xludf.DUMMYFUNCTION("TEXTJOIN("";"", TRUE, FILTER(CID!$B$2:$B$14794, CID!B1994=CID!$D$2:$D$14794))"),"Z120;Z121;Z122;Z123;Z124;Z125;Z126;Z128;Z129")</f>
        <v>Z120;Z121;Z122;Z123;Z124;Z125;Z126;Z128;Z129</v>
      </c>
      <c r="B1994" s="12" t="str">
        <f>IFERROR(__xludf.DUMMYFUNCTION("TEXTJOIN(""; "", TRUE, FILTER(CID!B1994:B14794, REGEXMATCH(CID!D1994:D14794, TEXTJOIN(""|"", TRUE, SPLIT(A1994, "";"")))))"),"#N/A")</f>
        <v>#N/A</v>
      </c>
    </row>
    <row r="1995">
      <c r="A1995" s="12" t="str">
        <f>IFERROR(__xludf.DUMMYFUNCTION("TEXTJOIN("";"", TRUE, FILTER(CID!$B$2:$B$14794, CID!B1995=CID!$D$2:$D$14794))"),"Z130;Z131;Z132;Z133;Z134;Z135;Z136;Z137;Z138;Z139")</f>
        <v>Z130;Z131;Z132;Z133;Z134;Z135;Z136;Z137;Z138;Z139</v>
      </c>
      <c r="B1995" s="12" t="str">
        <f>IFERROR(__xludf.DUMMYFUNCTION("TEXTJOIN(""; "", TRUE, FILTER(CID!B1995:B14794, REGEXMATCH(CID!D1995:D14794, TEXTJOIN(""|"", TRUE, SPLIT(A1995, "";"")))))"),"#N/A")</f>
        <v>#N/A</v>
      </c>
    </row>
    <row r="1996">
      <c r="A1996" s="12" t="str">
        <f>IFERROR(__xludf.DUMMYFUNCTION("TEXTJOIN("";"", TRUE, FILTER(CID!$B$2:$B$14794, CID!B1996=CID!$D$2:$D$14794))"),"Z200;Z201;Z202;Z203;Z204;Z205;Z206;Z207;Z208;Z209")</f>
        <v>Z200;Z201;Z202;Z203;Z204;Z205;Z206;Z207;Z208;Z209</v>
      </c>
      <c r="B1996" s="12" t="str">
        <f>IFERROR(__xludf.DUMMYFUNCTION("TEXTJOIN(""; "", TRUE, FILTER(CID!B1996:B14794, REGEXMATCH(CID!D1996:D14794, TEXTJOIN(""|"", TRUE, SPLIT(A1996, "";"")))))"),"#N/A")</f>
        <v>#N/A</v>
      </c>
    </row>
    <row r="1997">
      <c r="A1997" s="12" t="str">
        <f>IFERROR(__xludf.DUMMYFUNCTION("TEXTJOIN("";"", TRUE, FILTER(CID!$B$2:$B$14794, CID!B1997=CID!$D$2:$D$14794))"),"Z21X")</f>
        <v>Z21X</v>
      </c>
      <c r="B1997" s="12" t="str">
        <f>IFERROR(__xludf.DUMMYFUNCTION("TEXTJOIN(""; "", TRUE, FILTER(CID!B1997:B14794, REGEXMATCH(CID!D1997:D14794, TEXTJOIN(""|"", TRUE, SPLIT(A1997, "";"")))))"),"#N/A")</f>
        <v>#N/A</v>
      </c>
    </row>
    <row r="1998">
      <c r="A1998" s="12" t="str">
        <f>IFERROR(__xludf.DUMMYFUNCTION("TEXTJOIN("";"", TRUE, FILTER(CID!$B$2:$B$14794, CID!B1998=CID!$D$2:$D$14794))"),"Z220;Z221;Z222;Z223;Z224;Z225;Z226;Z228;Z229")</f>
        <v>Z220;Z221;Z222;Z223;Z224;Z225;Z226;Z228;Z229</v>
      </c>
      <c r="B1998" s="12" t="str">
        <f>IFERROR(__xludf.DUMMYFUNCTION("TEXTJOIN(""; "", TRUE, FILTER(CID!B1998:B14794, REGEXMATCH(CID!D1998:D14794, TEXTJOIN(""|"", TRUE, SPLIT(A1998, "";"")))))"),"#N/A")</f>
        <v>#N/A</v>
      </c>
    </row>
    <row r="1999">
      <c r="A1999" s="12" t="str">
        <f>IFERROR(__xludf.DUMMYFUNCTION("TEXTJOIN("";"", TRUE, FILTER(CID!$B$2:$B$14794, CID!B1999=CID!$D$2:$D$14794))"),"Z230;Z231;Z232;Z233;Z234;Z235;Z236;Z237;Z238")</f>
        <v>Z230;Z231;Z232;Z233;Z234;Z235;Z236;Z237;Z238</v>
      </c>
      <c r="B1999" s="12" t="str">
        <f>IFERROR(__xludf.DUMMYFUNCTION("TEXTJOIN(""; "", TRUE, FILTER(CID!B1999:B14794, REGEXMATCH(CID!D1999:D14794, TEXTJOIN(""|"", TRUE, SPLIT(A1999, "";"")))))"),"#N/A")</f>
        <v>#N/A</v>
      </c>
    </row>
    <row r="2000">
      <c r="A2000" s="12" t="str">
        <f>IFERROR(__xludf.DUMMYFUNCTION("TEXTJOIN("";"", TRUE, FILTER(CID!$B$2:$B$14794, CID!B2000=CID!$D$2:$D$14794))"),"Z240;Z241;Z242;Z243;Z244;Z245;Z246")</f>
        <v>Z240;Z241;Z242;Z243;Z244;Z245;Z246</v>
      </c>
      <c r="B2000" s="12" t="str">
        <f>IFERROR(__xludf.DUMMYFUNCTION("TEXTJOIN(""; "", TRUE, FILTER(CID!B2000:B14794, REGEXMATCH(CID!D2000:D14794, TEXTJOIN(""|"", TRUE, SPLIT(A2000, "";"")))))"),"#N/A")</f>
        <v>#N/A</v>
      </c>
    </row>
    <row r="2001">
      <c r="A2001" s="12" t="str">
        <f>IFERROR(__xludf.DUMMYFUNCTION("TEXTJOIN("";"", TRUE, FILTER(CID!$B$2:$B$14794, CID!B2001=CID!$D$2:$D$14794))"),"Z250;Z251;Z258")</f>
        <v>Z250;Z251;Z258</v>
      </c>
      <c r="B2001" s="12" t="str">
        <f>IFERROR(__xludf.DUMMYFUNCTION("TEXTJOIN(""; "", TRUE, FILTER(CID!B2001:B14794, REGEXMATCH(CID!D2001:D14794, TEXTJOIN(""|"", TRUE, SPLIT(A2001, "";"")))))"),"#N/A")</f>
        <v>#N/A</v>
      </c>
    </row>
    <row r="2002">
      <c r="A2002" s="12" t="str">
        <f>IFERROR(__xludf.DUMMYFUNCTION("TEXTJOIN("";"", TRUE, FILTER(CID!$B$2:$B$14794, CID!B2002=CID!$D$2:$D$14794))"),"Z260;Z268;Z269")</f>
        <v>Z260;Z268;Z269</v>
      </c>
      <c r="B2002" s="12" t="str">
        <f>IFERROR(__xludf.DUMMYFUNCTION("TEXTJOIN(""; "", TRUE, FILTER(CID!B2002:B14794, REGEXMATCH(CID!D2002:D14794, TEXTJOIN(""|"", TRUE, SPLIT(A2002, "";"")))))"),"#N/A")</f>
        <v>#N/A</v>
      </c>
    </row>
    <row r="2003">
      <c r="A2003" s="12" t="str">
        <f>IFERROR(__xludf.DUMMYFUNCTION("TEXTJOIN("";"", TRUE, FILTER(CID!$B$2:$B$14794, CID!B2003=CID!$D$2:$D$14794))"),"Z270;Z271;Z272;Z273;Z274;Z278;Z279")</f>
        <v>Z270;Z271;Z272;Z273;Z274;Z278;Z279</v>
      </c>
      <c r="B2003" s="12" t="str">
        <f>IFERROR(__xludf.DUMMYFUNCTION("TEXTJOIN(""; "", TRUE, FILTER(CID!B2003:B14794, REGEXMATCH(CID!D2003:D14794, TEXTJOIN(""|"", TRUE, SPLIT(A2003, "";"")))))"),"#N/A")</f>
        <v>#N/A</v>
      </c>
    </row>
    <row r="2004">
      <c r="A2004" s="12" t="str">
        <f>IFERROR(__xludf.DUMMYFUNCTION("TEXTJOIN("";"", TRUE, FILTER(CID!$B$2:$B$14794, CID!B2004=CID!$D$2:$D$14794))"),"Z280;Z281;Z282;Z288;Z289")</f>
        <v>Z280;Z281;Z282;Z288;Z289</v>
      </c>
      <c r="B2004" s="12" t="str">
        <f>IFERROR(__xludf.DUMMYFUNCTION("TEXTJOIN(""; "", TRUE, FILTER(CID!B2004:B14794, REGEXMATCH(CID!D2004:D14794, TEXTJOIN(""|"", TRUE, SPLIT(A2004, "";"")))))"),"#N/A")</f>
        <v>#N/A</v>
      </c>
    </row>
    <row r="2005">
      <c r="A2005" s="12" t="str">
        <f>IFERROR(__xludf.DUMMYFUNCTION("TEXTJOIN("";"", TRUE, FILTER(CID!$B$2:$B$14794, CID!B2005=CID!$D$2:$D$14794))"),"Z290;Z291;Z292;Z298;Z299")</f>
        <v>Z290;Z291;Z292;Z298;Z299</v>
      </c>
      <c r="B2005" s="12" t="str">
        <f>IFERROR(__xludf.DUMMYFUNCTION("TEXTJOIN(""; "", TRUE, FILTER(CID!B2005:B14794, REGEXMATCH(CID!D2005:D14794, TEXTJOIN(""|"", TRUE, SPLIT(A2005, "";"")))))"),"#N/A")</f>
        <v>#N/A</v>
      </c>
    </row>
    <row r="2006">
      <c r="A2006" s="12" t="str">
        <f>IFERROR(__xludf.DUMMYFUNCTION("TEXTJOIN("";"", TRUE, FILTER(CID!$B$2:$B$14794, CID!B2006=CID!$D$2:$D$14794))"),"Z300;Z301;Z302;Z303;Z304;Z305;Z308;Z309")</f>
        <v>Z300;Z301;Z302;Z303;Z304;Z305;Z308;Z309</v>
      </c>
      <c r="B2006" s="12" t="str">
        <f>IFERROR(__xludf.DUMMYFUNCTION("TEXTJOIN(""; "", TRUE, FILTER(CID!B2006:B14794, REGEXMATCH(CID!D2006:D14794, TEXTJOIN(""|"", TRUE, SPLIT(A2006, "";"")))))"),"#N/A")</f>
        <v>#N/A</v>
      </c>
    </row>
    <row r="2007">
      <c r="A2007" s="12" t="str">
        <f>IFERROR(__xludf.DUMMYFUNCTION("TEXTJOIN("";"", TRUE, FILTER(CID!$B$2:$B$14794, CID!B2007=CID!$D$2:$D$14794))"),"Z310;Z311;Z312;Z313;Z314;Z315;Z316;Z318;Z319")</f>
        <v>Z310;Z311;Z312;Z313;Z314;Z315;Z316;Z318;Z319</v>
      </c>
      <c r="B2007" s="12" t="str">
        <f>IFERROR(__xludf.DUMMYFUNCTION("TEXTJOIN(""; "", TRUE, FILTER(CID!B2007:B14794, REGEXMATCH(CID!D2007:D14794, TEXTJOIN(""|"", TRUE, SPLIT(A2007, "";"")))))"),"#N/A")</f>
        <v>#N/A</v>
      </c>
    </row>
    <row r="2008">
      <c r="A2008" s="12" t="str">
        <f>IFERROR(__xludf.DUMMYFUNCTION("TEXTJOIN("";"", TRUE, FILTER(CID!$B$2:$B$14794, CID!B2008=CID!$D$2:$D$14794))"),"Z320;Z321")</f>
        <v>Z320;Z321</v>
      </c>
      <c r="B2008" s="12" t="str">
        <f>IFERROR(__xludf.DUMMYFUNCTION("TEXTJOIN(""; "", TRUE, FILTER(CID!B2008:B14794, REGEXMATCH(CID!D2008:D14794, TEXTJOIN(""|"", TRUE, SPLIT(A2008, "";"")))))"),"#N/A")</f>
        <v>#N/A</v>
      </c>
    </row>
    <row r="2009">
      <c r="A2009" s="12" t="str">
        <f>IFERROR(__xludf.DUMMYFUNCTION("TEXTJOIN("";"", TRUE, FILTER(CID!$B$2:$B$14794, CID!B2009=CID!$D$2:$D$14794))"),"Z33X")</f>
        <v>Z33X</v>
      </c>
      <c r="B2009" s="12" t="str">
        <f>IFERROR(__xludf.DUMMYFUNCTION("TEXTJOIN(""; "", TRUE, FILTER(CID!B2009:B14794, REGEXMATCH(CID!D2009:D14794, TEXTJOIN(""|"", TRUE, SPLIT(A2009, "";"")))))"),"#N/A")</f>
        <v>#N/A</v>
      </c>
    </row>
    <row r="2010">
      <c r="A2010" s="12" t="str">
        <f>IFERROR(__xludf.DUMMYFUNCTION("TEXTJOIN("";"", TRUE, FILTER(CID!$B$2:$B$14794, CID!B2010=CID!$D$2:$D$14794))"),"Z340;Z348;Z349")</f>
        <v>Z340;Z348;Z349</v>
      </c>
      <c r="B2010" s="12" t="str">
        <f>IFERROR(__xludf.DUMMYFUNCTION("TEXTJOIN(""; "", TRUE, FILTER(CID!B2010:B14794, REGEXMATCH(CID!D2010:D14794, TEXTJOIN(""|"", TRUE, SPLIT(A2010, "";"")))))"),"#N/A")</f>
        <v>#N/A</v>
      </c>
    </row>
    <row r="2011">
      <c r="A2011" s="12" t="str">
        <f>IFERROR(__xludf.DUMMYFUNCTION("TEXTJOIN("";"", TRUE, FILTER(CID!$B$2:$B$14794, CID!B2011=CID!$D$2:$D$14794))"),"Z350;Z351;Z352;Z353;Z354;Z355;Z356;Z357;Z358;Z359")</f>
        <v>Z350;Z351;Z352;Z353;Z354;Z355;Z356;Z357;Z358;Z359</v>
      </c>
      <c r="B2011" s="12" t="str">
        <f>IFERROR(__xludf.DUMMYFUNCTION("TEXTJOIN(""; "", TRUE, FILTER(CID!B2011:B14794, REGEXMATCH(CID!D2011:D14794, TEXTJOIN(""|"", TRUE, SPLIT(A2011, "";"")))))"),"#N/A")</f>
        <v>#N/A</v>
      </c>
    </row>
    <row r="2012">
      <c r="A2012" s="12" t="str">
        <f>IFERROR(__xludf.DUMMYFUNCTION("TEXTJOIN("";"", TRUE, FILTER(CID!$B$2:$B$14794, CID!B2012=CID!$D$2:$D$14794))"),"Z360;Z361;Z362;Z363;Z364;Z365;Z368;Z369")</f>
        <v>Z360;Z361;Z362;Z363;Z364;Z365;Z368;Z369</v>
      </c>
      <c r="B2012" s="12" t="str">
        <f>IFERROR(__xludf.DUMMYFUNCTION("TEXTJOIN(""; "", TRUE, FILTER(CID!B2012:B14794, REGEXMATCH(CID!D2012:D14794, TEXTJOIN(""|"", TRUE, SPLIT(A2012, "";"")))))"),"#N/A")</f>
        <v>#N/A</v>
      </c>
    </row>
    <row r="2013">
      <c r="A2013" s="12" t="str">
        <f>IFERROR(__xludf.DUMMYFUNCTION("TEXTJOIN("";"", TRUE, FILTER(CID!$B$2:$B$14794, CID!B2013=CID!$D$2:$D$14794))"),"Z370;Z371;Z372;Z373;Z374;Z375;Z376;Z377;Z379")</f>
        <v>Z370;Z371;Z372;Z373;Z374;Z375;Z376;Z377;Z379</v>
      </c>
      <c r="B2013" s="12" t="str">
        <f>IFERROR(__xludf.DUMMYFUNCTION("TEXTJOIN(""; "", TRUE, FILTER(CID!B2013:B14794, REGEXMATCH(CID!D2013:D14794, TEXTJOIN(""|"", TRUE, SPLIT(A2013, "";"")))))"),"#N/A")</f>
        <v>#N/A</v>
      </c>
    </row>
    <row r="2014">
      <c r="A2014" s="12" t="str">
        <f>IFERROR(__xludf.DUMMYFUNCTION("TEXTJOIN("";"", TRUE, FILTER(CID!$B$2:$B$14794, CID!B2014=CID!$D$2:$D$14794))"),"Z380;Z381;Z382;Z383;Z384;Z385;Z386;Z387;Z388")</f>
        <v>Z380;Z381;Z382;Z383;Z384;Z385;Z386;Z387;Z388</v>
      </c>
      <c r="B2014" s="12" t="str">
        <f>IFERROR(__xludf.DUMMYFUNCTION("TEXTJOIN(""; "", TRUE, FILTER(CID!B2014:B14794, REGEXMATCH(CID!D2014:D14794, TEXTJOIN(""|"", TRUE, SPLIT(A2014, "";"")))))"),"#N/A")</f>
        <v>#N/A</v>
      </c>
    </row>
    <row r="2015">
      <c r="A2015" s="12" t="str">
        <f>IFERROR(__xludf.DUMMYFUNCTION("TEXTJOIN("";"", TRUE, FILTER(CID!$B$2:$B$14794, CID!B2015=CID!$D$2:$D$14794))"),"Z390;Z391;Z392")</f>
        <v>Z390;Z391;Z392</v>
      </c>
      <c r="B2015" s="12" t="str">
        <f>IFERROR(__xludf.DUMMYFUNCTION("TEXTJOIN(""; "", TRUE, FILTER(CID!B2015:B14794, REGEXMATCH(CID!D2015:D14794, TEXTJOIN(""|"", TRUE, SPLIT(A2015, "";"")))))"),"#N/A")</f>
        <v>#N/A</v>
      </c>
    </row>
    <row r="2016">
      <c r="A2016" s="12" t="str">
        <f>IFERROR(__xludf.DUMMYFUNCTION("TEXTJOIN("";"", TRUE, FILTER(CID!$B$2:$B$14794, CID!B2016=CID!$D$2:$D$14794))"),"Z400;Z408;Z409")</f>
        <v>Z400;Z408;Z409</v>
      </c>
      <c r="B2016" s="12" t="str">
        <f>IFERROR(__xludf.DUMMYFUNCTION("TEXTJOIN(""; "", TRUE, FILTER(CID!B2016:B14794, REGEXMATCH(CID!D2016:D14794, TEXTJOIN(""|"", TRUE, SPLIT(A2016, "";"")))))"),"#N/A")</f>
        <v>#N/A</v>
      </c>
    </row>
    <row r="2017">
      <c r="A2017" s="12" t="str">
        <f>IFERROR(__xludf.DUMMYFUNCTION("TEXTJOIN("";"", TRUE, FILTER(CID!$B$2:$B$14794, CID!B2017=CID!$D$2:$D$14794))"),"Z410;Z411;Z412;Z413;Z418;Z419")</f>
        <v>Z410;Z411;Z412;Z413;Z418;Z419</v>
      </c>
      <c r="B2017" s="12" t="str">
        <f>IFERROR(__xludf.DUMMYFUNCTION("TEXTJOIN(""; "", TRUE, FILTER(CID!B2017:B14794, REGEXMATCH(CID!D2017:D14794, TEXTJOIN(""|"", TRUE, SPLIT(A2017, "";"")))))"),"#N/A")</f>
        <v>#N/A</v>
      </c>
    </row>
    <row r="2018">
      <c r="A2018" s="12" t="str">
        <f>IFERROR(__xludf.DUMMYFUNCTION("TEXTJOIN("";"", TRUE, FILTER(CID!$B$2:$B$14794, CID!B2018=CID!$D$2:$D$14794))"),"Z420;Z421;Z422;Z423;Z424;Z428;Z429")</f>
        <v>Z420;Z421;Z422;Z423;Z424;Z428;Z429</v>
      </c>
      <c r="B2018" s="12" t="str">
        <f>IFERROR(__xludf.DUMMYFUNCTION("TEXTJOIN(""; "", TRUE, FILTER(CID!B2018:B14794, REGEXMATCH(CID!D2018:D14794, TEXTJOIN(""|"", TRUE, SPLIT(A2018, "";"")))))"),"#N/A")</f>
        <v>#N/A</v>
      </c>
    </row>
    <row r="2019">
      <c r="A2019" s="12" t="str">
        <f>IFERROR(__xludf.DUMMYFUNCTION("TEXTJOIN("";"", TRUE, FILTER(CID!$B$2:$B$14794, CID!B2019=CID!$D$2:$D$14794))"),"Z430;Z431;Z432;Z433;Z434;Z435;Z436;Z437;Z438;Z439")</f>
        <v>Z430;Z431;Z432;Z433;Z434;Z435;Z436;Z437;Z438;Z439</v>
      </c>
      <c r="B2019" s="12" t="str">
        <f>IFERROR(__xludf.DUMMYFUNCTION("TEXTJOIN(""; "", TRUE, FILTER(CID!B2019:B14794, REGEXMATCH(CID!D2019:D14794, TEXTJOIN(""|"", TRUE, SPLIT(A2019, "";"")))))"),"#N/A")</f>
        <v>#N/A</v>
      </c>
    </row>
    <row r="2020">
      <c r="A2020" s="12" t="str">
        <f>IFERROR(__xludf.DUMMYFUNCTION("TEXTJOIN("";"", TRUE, FILTER(CID!$B$2:$B$14794, CID!B2020=CID!$D$2:$D$14794))"),"Z440;Z441;Z442;Z443;Z448;Z449")</f>
        <v>Z440;Z441;Z442;Z443;Z448;Z449</v>
      </c>
      <c r="B2020" s="12" t="str">
        <f>IFERROR(__xludf.DUMMYFUNCTION("TEXTJOIN(""; "", TRUE, FILTER(CID!B2020:B14794, REGEXMATCH(CID!D2020:D14794, TEXTJOIN(""|"", TRUE, SPLIT(A2020, "";"")))))"),"#N/A")</f>
        <v>#N/A</v>
      </c>
    </row>
    <row r="2021">
      <c r="A2021" s="12" t="str">
        <f>IFERROR(__xludf.DUMMYFUNCTION("TEXTJOIN("";"", TRUE, FILTER(CID!$B$2:$B$14794, CID!B2021=CID!$D$2:$D$14794))"),"Z450;Z451;Z452;Z453;Z458;Z459")</f>
        <v>Z450;Z451;Z452;Z453;Z458;Z459</v>
      </c>
      <c r="B2021" s="12" t="str">
        <f>IFERROR(__xludf.DUMMYFUNCTION("TEXTJOIN(""; "", TRUE, FILTER(CID!B2021:B14794, REGEXMATCH(CID!D2021:D14794, TEXTJOIN(""|"", TRUE, SPLIT(A2021, "";"")))))"),"#N/A")</f>
        <v>#N/A</v>
      </c>
    </row>
    <row r="2022">
      <c r="A2022" s="12" t="str">
        <f>IFERROR(__xludf.DUMMYFUNCTION("TEXTJOIN("";"", TRUE, FILTER(CID!$B$2:$B$14794, CID!B2022=CID!$D$2:$D$14794))"),"Z460;Z461;Z462;Z463;Z464;Z465;Z466;Z467;Z468;Z469")</f>
        <v>Z460;Z461;Z462;Z463;Z464;Z465;Z466;Z467;Z468;Z469</v>
      </c>
      <c r="B2022" s="12" t="str">
        <f>IFERROR(__xludf.DUMMYFUNCTION("TEXTJOIN(""; "", TRUE, FILTER(CID!B2022:B14794, REGEXMATCH(CID!D2022:D14794, TEXTJOIN(""|"", TRUE, SPLIT(A2022, "";"")))))"),"#N/A")</f>
        <v>#N/A</v>
      </c>
    </row>
    <row r="2023">
      <c r="A2023" s="12" t="str">
        <f>IFERROR(__xludf.DUMMYFUNCTION("TEXTJOIN("";"", TRUE, FILTER(CID!$B$2:$B$14794, CID!B2023=CID!$D$2:$D$14794))"),"Z470;Z478;Z479")</f>
        <v>Z470;Z478;Z479</v>
      </c>
      <c r="B2023" s="12" t="str">
        <f>IFERROR(__xludf.DUMMYFUNCTION("TEXTJOIN(""; "", TRUE, FILTER(CID!B2023:B14794, REGEXMATCH(CID!D2023:D14794, TEXTJOIN(""|"", TRUE, SPLIT(A2023, "";"")))))"),"#N/A")</f>
        <v>#N/A</v>
      </c>
    </row>
    <row r="2024">
      <c r="A2024" s="12" t="str">
        <f>IFERROR(__xludf.DUMMYFUNCTION("TEXTJOIN("";"", TRUE, FILTER(CID!$B$2:$B$14794, CID!B2024=CID!$D$2:$D$14794))"),"Z480;Z488;Z489")</f>
        <v>Z480;Z488;Z489</v>
      </c>
      <c r="B2024" s="12" t="str">
        <f>IFERROR(__xludf.DUMMYFUNCTION("TEXTJOIN(""; "", TRUE, FILTER(CID!B2024:B14794, REGEXMATCH(CID!D2024:D14794, TEXTJOIN(""|"", TRUE, SPLIT(A2024, "";"")))))"),"#N/A")</f>
        <v>#N/A</v>
      </c>
    </row>
    <row r="2025">
      <c r="A2025" s="12" t="str">
        <f>IFERROR(__xludf.DUMMYFUNCTION("TEXTJOIN("";"", TRUE, FILTER(CID!$B$2:$B$14794, CID!B2025=CID!$D$2:$D$14794))"),"Z490;Z491;Z492")</f>
        <v>Z490;Z491;Z492</v>
      </c>
      <c r="B2025" s="12" t="str">
        <f>IFERROR(__xludf.DUMMYFUNCTION("TEXTJOIN(""; "", TRUE, FILTER(CID!B2025:B14794, REGEXMATCH(CID!D2025:D14794, TEXTJOIN(""|"", TRUE, SPLIT(A2025, "";"")))))"),"#N/A")</f>
        <v>#N/A</v>
      </c>
    </row>
    <row r="2026">
      <c r="A2026" s="12" t="str">
        <f>IFERROR(__xludf.DUMMYFUNCTION("TEXTJOIN("";"", TRUE, FILTER(CID!$B$2:$B$14794, CID!B2026=CID!$D$2:$D$14794))"),"Z500;Z501;Z502;Z503;Z504;Z505;Z506;Z507;Z508;Z509")</f>
        <v>Z500;Z501;Z502;Z503;Z504;Z505;Z506;Z507;Z508;Z509</v>
      </c>
      <c r="B2026" s="12" t="str">
        <f>IFERROR(__xludf.DUMMYFUNCTION("TEXTJOIN(""; "", TRUE, FILTER(CID!B2026:B14794, REGEXMATCH(CID!D2026:D14794, TEXTJOIN(""|"", TRUE, SPLIT(A2026, "";"")))))"),"#N/A")</f>
        <v>#N/A</v>
      </c>
    </row>
    <row r="2027">
      <c r="A2027" s="12" t="str">
        <f>IFERROR(__xludf.DUMMYFUNCTION("TEXTJOIN("";"", TRUE, FILTER(CID!$B$2:$B$14794, CID!B2027=CID!$D$2:$D$14794))"),"Z510;Z511;Z512;Z513;Z514;Z515;Z516;Z518;Z519")</f>
        <v>Z510;Z511;Z512;Z513;Z514;Z515;Z516;Z518;Z519</v>
      </c>
      <c r="B2027" s="12" t="str">
        <f>IFERROR(__xludf.DUMMYFUNCTION("TEXTJOIN(""; "", TRUE, FILTER(CID!B2027:B14794, REGEXMATCH(CID!D2027:D14794, TEXTJOIN(""|"", TRUE, SPLIT(A2027, "";"")))))"),"#N/A")</f>
        <v>#N/A</v>
      </c>
    </row>
    <row r="2028">
      <c r="A2028" s="12" t="str">
        <f>IFERROR(__xludf.DUMMYFUNCTION("TEXTJOIN("";"", TRUE, FILTER(CID!$B$2:$B$14794, CID!B2028=CID!$D$2:$D$14794))"),"Z520;Z521;Z522;Z523;Z524;Z525;Z526;Z527;Z528;Z529")</f>
        <v>Z520;Z521;Z522;Z523;Z524;Z525;Z526;Z527;Z528;Z529</v>
      </c>
      <c r="B2028" s="12" t="str">
        <f>IFERROR(__xludf.DUMMYFUNCTION("TEXTJOIN(""; "", TRUE, FILTER(CID!B2028:B14794, REGEXMATCH(CID!D2028:D14794, TEXTJOIN(""|"", TRUE, SPLIT(A2028, "";"")))))"),"#N/A")</f>
        <v>#N/A</v>
      </c>
    </row>
    <row r="2029">
      <c r="A2029" s="12" t="str">
        <f>IFERROR(__xludf.DUMMYFUNCTION("TEXTJOIN("";"", TRUE, FILTER(CID!$B$2:$B$14794, CID!B2029=CID!$D$2:$D$14794))"),"Z530;Z531;Z532;Z538;Z539")</f>
        <v>Z530;Z531;Z532;Z538;Z539</v>
      </c>
      <c r="B2029" s="12" t="str">
        <f>IFERROR(__xludf.DUMMYFUNCTION("TEXTJOIN(""; "", TRUE, FILTER(CID!B2029:B14794, REGEXMATCH(CID!D2029:D14794, TEXTJOIN(""|"", TRUE, SPLIT(A2029, "";"")))))"),"#N/A")</f>
        <v>#N/A</v>
      </c>
    </row>
    <row r="2030">
      <c r="A2030" s="12" t="str">
        <f>IFERROR(__xludf.DUMMYFUNCTION("TEXTJOIN("";"", TRUE, FILTER(CID!$B$2:$B$14794, CID!B2030=CID!$D$2:$D$14794))"),"Z540;Z541;Z542;Z543;Z544;Z547;Z548;Z549")</f>
        <v>Z540;Z541;Z542;Z543;Z544;Z547;Z548;Z549</v>
      </c>
      <c r="B2030" s="12" t="str">
        <f>IFERROR(__xludf.DUMMYFUNCTION("TEXTJOIN(""; "", TRUE, FILTER(CID!B2030:B14794, REGEXMATCH(CID!D2030:D14794, TEXTJOIN(""|"", TRUE, SPLIT(A2030, "";"")))))"),"#N/A")</f>
        <v>#N/A</v>
      </c>
    </row>
    <row r="2031">
      <c r="A2031" s="12" t="str">
        <f>IFERROR(__xludf.DUMMYFUNCTION("TEXTJOIN("";"", TRUE, FILTER(CID!$B$2:$B$14794, CID!B2031=CID!$D$2:$D$14794))"),"Z550;Z551;Z552;Z553;Z554;Z558;Z559")</f>
        <v>Z550;Z551;Z552;Z553;Z554;Z558;Z559</v>
      </c>
      <c r="B2031" s="12" t="str">
        <f>IFERROR(__xludf.DUMMYFUNCTION("TEXTJOIN(""; "", TRUE, FILTER(CID!B2031:B14794, REGEXMATCH(CID!D2031:D14794, TEXTJOIN(""|"", TRUE, SPLIT(A2031, "";"")))))"),"#N/A")</f>
        <v>#N/A</v>
      </c>
    </row>
    <row r="2032">
      <c r="A2032" s="12" t="str">
        <f>IFERROR(__xludf.DUMMYFUNCTION("TEXTJOIN("";"", TRUE, FILTER(CID!$B$2:$B$14794, CID!B2032=CID!$D$2:$D$14794))"),"Z560;Z561;Z562;Z563;Z564;Z565;Z566;Z567")</f>
        <v>Z560;Z561;Z562;Z563;Z564;Z565;Z566;Z567</v>
      </c>
      <c r="B2032" s="12" t="str">
        <f>IFERROR(__xludf.DUMMYFUNCTION("TEXTJOIN(""; "", TRUE, FILTER(CID!B2032:B14794, REGEXMATCH(CID!D2032:D14794, TEXTJOIN(""|"", TRUE, SPLIT(A2032, "";"")))))"),"#N/A")</f>
        <v>#N/A</v>
      </c>
    </row>
    <row r="2033">
      <c r="A2033" s="12" t="str">
        <f>IFERROR(__xludf.DUMMYFUNCTION("TEXTJOIN("";"", TRUE, FILTER(CID!$B$2:$B$14794, CID!B2033=CID!$D$2:$D$14794))"),"Z570;Z571;Z572;Z573;Z574;Z575;Z576;Z577;Z578;Z579")</f>
        <v>Z570;Z571;Z572;Z573;Z574;Z575;Z576;Z577;Z578;Z579</v>
      </c>
      <c r="B2033" s="12" t="str">
        <f>IFERROR(__xludf.DUMMYFUNCTION("TEXTJOIN(""; "", TRUE, FILTER(CID!B2033:B14794, REGEXMATCH(CID!D2033:D14794, TEXTJOIN(""|"", TRUE, SPLIT(A2033, "";"")))))"),"#N/A")</f>
        <v>#N/A</v>
      </c>
    </row>
    <row r="2034">
      <c r="A2034" s="12" t="str">
        <f>IFERROR(__xludf.DUMMYFUNCTION("TEXTJOIN("";"", TRUE, FILTER(CID!$B$2:$B$14794, CID!B2034=CID!$D$2:$D$14794))"),"Z580;Z581;Z582;Z583;Z584;Z585;Z586;Z587;Z588;Z589")</f>
        <v>Z580;Z581;Z582;Z583;Z584;Z585;Z586;Z587;Z588;Z589</v>
      </c>
      <c r="B2034" s="12" t="str">
        <f>IFERROR(__xludf.DUMMYFUNCTION("TEXTJOIN(""; "", TRUE, FILTER(CID!B2034:B14794, REGEXMATCH(CID!D2034:D14794, TEXTJOIN(""|"", TRUE, SPLIT(A2034, "";"")))))"),"#N/A")</f>
        <v>#N/A</v>
      </c>
    </row>
    <row r="2035">
      <c r="A2035" s="12" t="str">
        <f>IFERROR(__xludf.DUMMYFUNCTION("TEXTJOIN("";"", TRUE, FILTER(CID!$B$2:$B$14794, CID!B2035=CID!$D$2:$D$14794))"),"Z590;Z591;Z592;Z593;Z594;Z595;Z596;Z597;Z598;Z599")</f>
        <v>Z590;Z591;Z592;Z593;Z594;Z595;Z596;Z597;Z598;Z599</v>
      </c>
      <c r="B2035" s="12" t="str">
        <f>IFERROR(__xludf.DUMMYFUNCTION("TEXTJOIN(""; "", TRUE, FILTER(CID!B2035:B14794, REGEXMATCH(CID!D2035:D14794, TEXTJOIN(""|"", TRUE, SPLIT(A2035, "";"")))))"),"#N/A")</f>
        <v>#N/A</v>
      </c>
    </row>
    <row r="2036">
      <c r="A2036" s="12" t="str">
        <f>IFERROR(__xludf.DUMMYFUNCTION("TEXTJOIN("";"", TRUE, FILTER(CID!$B$2:$B$14794, CID!B2036=CID!$D$2:$D$14794))"),"Z600;Z601;Z602;Z603;Z604;Z605;Z608;Z609")</f>
        <v>Z600;Z601;Z602;Z603;Z604;Z605;Z608;Z609</v>
      </c>
      <c r="B2036" s="12" t="str">
        <f>IFERROR(__xludf.DUMMYFUNCTION("TEXTJOIN(""; "", TRUE, FILTER(CID!B2036:B14794, REGEXMATCH(CID!D2036:D14794, TEXTJOIN(""|"", TRUE, SPLIT(A2036, "";"")))))"),"#N/A")</f>
        <v>#N/A</v>
      </c>
    </row>
    <row r="2037">
      <c r="A2037" s="12" t="str">
        <f>IFERROR(__xludf.DUMMYFUNCTION("TEXTJOIN("";"", TRUE, FILTER(CID!$B$2:$B$14794, CID!B2037=CID!$D$2:$D$14794))"),"Z610;Z611;Z612;Z613;Z614;Z615;Z616;Z617;Z618;Z619")</f>
        <v>Z610;Z611;Z612;Z613;Z614;Z615;Z616;Z617;Z618;Z619</v>
      </c>
      <c r="B2037" s="12" t="str">
        <f>IFERROR(__xludf.DUMMYFUNCTION("TEXTJOIN(""; "", TRUE, FILTER(CID!B2037:B14794, REGEXMATCH(CID!D2037:D14794, TEXTJOIN(""|"", TRUE, SPLIT(A2037, "";"")))))"),"#N/A")</f>
        <v>#N/A</v>
      </c>
    </row>
    <row r="2038">
      <c r="A2038" s="12" t="str">
        <f>IFERROR(__xludf.DUMMYFUNCTION("TEXTJOIN("";"", TRUE, FILTER(CID!$B$2:$B$14794, CID!B2038=CID!$D$2:$D$14794))"),"Z620;Z621;Z622;Z623;Z624;Z625;Z626;Z628;Z629")</f>
        <v>Z620;Z621;Z622;Z623;Z624;Z625;Z626;Z628;Z629</v>
      </c>
      <c r="B2038" s="12" t="str">
        <f>IFERROR(__xludf.DUMMYFUNCTION("TEXTJOIN(""; "", TRUE, FILTER(CID!B2038:B14794, REGEXMATCH(CID!D2038:D14794, TEXTJOIN(""|"", TRUE, SPLIT(A2038, "";"")))))"),"#N/A")</f>
        <v>#N/A</v>
      </c>
    </row>
    <row r="2039">
      <c r="A2039" s="12" t="str">
        <f>IFERROR(__xludf.DUMMYFUNCTION("TEXTJOIN("";"", TRUE, FILTER(CID!$B$2:$B$14794, CID!B2039=CID!$D$2:$D$14794))"),"Z630;Z631;Z632;Z633;Z634;Z635;Z636;Z637;Z638;Z639")</f>
        <v>Z630;Z631;Z632;Z633;Z634;Z635;Z636;Z637;Z638;Z639</v>
      </c>
      <c r="B2039" s="12" t="str">
        <f>IFERROR(__xludf.DUMMYFUNCTION("TEXTJOIN(""; "", TRUE, FILTER(CID!B2039:B14794, REGEXMATCH(CID!D2039:D14794, TEXTJOIN(""|"", TRUE, SPLIT(A2039, "";"")))))"),"#N/A")</f>
        <v>#N/A</v>
      </c>
    </row>
    <row r="2040">
      <c r="A2040" s="12" t="str">
        <f>IFERROR(__xludf.DUMMYFUNCTION("TEXTJOIN("";"", TRUE, FILTER(CID!$B$2:$B$14794, CID!B2040=CID!$D$2:$D$14794))"),"Z640;Z641;Z642;Z643;Z644")</f>
        <v>Z640;Z641;Z642;Z643;Z644</v>
      </c>
      <c r="B2040" s="12" t="str">
        <f>IFERROR(__xludf.DUMMYFUNCTION("TEXTJOIN(""; "", TRUE, FILTER(CID!B2040:B14794, REGEXMATCH(CID!D2040:D14794, TEXTJOIN(""|"", TRUE, SPLIT(A2040, "";"")))))"),"#N/A")</f>
        <v>#N/A</v>
      </c>
    </row>
    <row r="2041">
      <c r="A2041" s="12" t="str">
        <f>IFERROR(__xludf.DUMMYFUNCTION("TEXTJOIN("";"", TRUE, FILTER(CID!$B$2:$B$14794, CID!B2041=CID!$D$2:$D$14794))"),"Z650;Z651;Z652;Z653;Z654;Z655;Z658;Z659")</f>
        <v>Z650;Z651;Z652;Z653;Z654;Z655;Z658;Z659</v>
      </c>
      <c r="B2041" s="12" t="str">
        <f>IFERROR(__xludf.DUMMYFUNCTION("TEXTJOIN(""; "", TRUE, FILTER(CID!B2041:B14794, REGEXMATCH(CID!D2041:D14794, TEXTJOIN(""|"", TRUE, SPLIT(A2041, "";"")))))"),"#N/A")</f>
        <v>#N/A</v>
      </c>
    </row>
    <row r="2042">
      <c r="A2042" s="12" t="str">
        <f>IFERROR(__xludf.DUMMYFUNCTION("TEXTJOIN("";"", TRUE, FILTER(CID!$B$2:$B$14794, CID!B2042=CID!$D$2:$D$14794))"),"Z700;Z701;Z702;Z703;Z708;Z709")</f>
        <v>Z700;Z701;Z702;Z703;Z708;Z709</v>
      </c>
      <c r="B2042" s="12" t="str">
        <f>IFERROR(__xludf.DUMMYFUNCTION("TEXTJOIN(""; "", TRUE, FILTER(CID!B2042:B14794, REGEXMATCH(CID!D2042:D14794, TEXTJOIN(""|"", TRUE, SPLIT(A2042, "";"")))))"),"#N/A")</f>
        <v>#N/A</v>
      </c>
    </row>
    <row r="2043">
      <c r="A2043" s="12" t="str">
        <f>IFERROR(__xludf.DUMMYFUNCTION("TEXTJOIN("";"", TRUE, FILTER(CID!$B$2:$B$14794, CID!B2043=CID!$D$2:$D$14794))"),"Z710;Z711;Z712;Z713;Z714;Z715;Z716;Z717;Z718;Z719")</f>
        <v>Z710;Z711;Z712;Z713;Z714;Z715;Z716;Z717;Z718;Z719</v>
      </c>
      <c r="B2043" s="12" t="str">
        <f>IFERROR(__xludf.DUMMYFUNCTION("TEXTJOIN(""; "", TRUE, FILTER(CID!B2043:B14794, REGEXMATCH(CID!D2043:D14794, TEXTJOIN(""|"", TRUE, SPLIT(A2043, "";"")))))"),"#N/A")</f>
        <v>#N/A</v>
      </c>
    </row>
    <row r="2044">
      <c r="A2044" s="12" t="str">
        <f>IFERROR(__xludf.DUMMYFUNCTION("TEXTJOIN("";"", TRUE, FILTER(CID!$B$2:$B$14794, CID!B2044=CID!$D$2:$D$14794))"),"Z720;Z721;Z722;Z723;Z724;Z725;Z726;Z728;Z729")</f>
        <v>Z720;Z721;Z722;Z723;Z724;Z725;Z726;Z728;Z729</v>
      </c>
      <c r="B2044" s="12" t="str">
        <f>IFERROR(__xludf.DUMMYFUNCTION("TEXTJOIN(""; "", TRUE, FILTER(CID!B2044:B14794, REGEXMATCH(CID!D2044:D14794, TEXTJOIN(""|"", TRUE, SPLIT(A2044, "";"")))))"),"#N/A")</f>
        <v>#N/A</v>
      </c>
    </row>
    <row r="2045">
      <c r="A2045" s="12" t="str">
        <f>IFERROR(__xludf.DUMMYFUNCTION("TEXTJOIN("";"", TRUE, FILTER(CID!$B$2:$B$14794, CID!B2045=CID!$D$2:$D$14794))"),"Z730;Z731;Z732;Z733;Z734;Z735;Z736;Z738;Z739")</f>
        <v>Z730;Z731;Z732;Z733;Z734;Z735;Z736;Z738;Z739</v>
      </c>
      <c r="B2045" s="12" t="str">
        <f>IFERROR(__xludf.DUMMYFUNCTION("TEXTJOIN(""; "", TRUE, FILTER(CID!B2045:B14794, REGEXMATCH(CID!D2045:D14794, TEXTJOIN(""|"", TRUE, SPLIT(A2045, "";"")))))"),"#N/A")</f>
        <v>#N/A</v>
      </c>
    </row>
    <row r="2046">
      <c r="A2046" s="12" t="str">
        <f>IFERROR(__xludf.DUMMYFUNCTION("TEXTJOIN("";"", TRUE, FILTER(CID!$B$2:$B$14794, CID!B2046=CID!$D$2:$D$14794))"),"Z740;Z741;Z742;Z743;Z748;Z749")</f>
        <v>Z740;Z741;Z742;Z743;Z748;Z749</v>
      </c>
      <c r="B2046" s="12" t="str">
        <f>IFERROR(__xludf.DUMMYFUNCTION("TEXTJOIN(""; "", TRUE, FILTER(CID!B2046:B14794, REGEXMATCH(CID!D2046:D14794, TEXTJOIN(""|"", TRUE, SPLIT(A2046, "";"")))))"),"#N/A")</f>
        <v>#N/A</v>
      </c>
    </row>
    <row r="2047">
      <c r="A2047" s="12" t="str">
        <f>IFERROR(__xludf.DUMMYFUNCTION("TEXTJOIN("";"", TRUE, FILTER(CID!$B$2:$B$14794, CID!B2047=CID!$D$2:$D$14794))"),"Z750;Z751;Z752;Z753;Z754;Z755;Z758;Z759")</f>
        <v>Z750;Z751;Z752;Z753;Z754;Z755;Z758;Z759</v>
      </c>
      <c r="B2047" s="12" t="str">
        <f>IFERROR(__xludf.DUMMYFUNCTION("TEXTJOIN(""; "", TRUE, FILTER(CID!B2047:B14794, REGEXMATCH(CID!D2047:D14794, TEXTJOIN(""|"", TRUE, SPLIT(A2047, "";"")))))"),"#N/A")</f>
        <v>#N/A</v>
      </c>
    </row>
    <row r="2048">
      <c r="A2048" s="12" t="str">
        <f>IFERROR(__xludf.DUMMYFUNCTION("TEXTJOIN("";"", TRUE, FILTER(CID!$B$2:$B$14794, CID!B2048=CID!$D$2:$D$14794))"),"Z760;Z761;Z762;Z763;Z764;Z765;Z768;Z769")</f>
        <v>Z760;Z761;Z762;Z763;Z764;Z765;Z768;Z769</v>
      </c>
      <c r="B2048" s="12" t="str">
        <f>IFERROR(__xludf.DUMMYFUNCTION("TEXTJOIN(""; "", TRUE, FILTER(CID!B2048:B14794, REGEXMATCH(CID!D2048:D14794, TEXTJOIN(""|"", TRUE, SPLIT(A2048, "";"")))))"),"#N/A")</f>
        <v>#N/A</v>
      </c>
    </row>
    <row r="2049">
      <c r="A2049" s="12" t="str">
        <f>IFERROR(__xludf.DUMMYFUNCTION("TEXTJOIN("";"", TRUE, FILTER(CID!$B$2:$B$14794, CID!B2049=CID!$D$2:$D$14794))"),"Z800;Z801;Z802;Z803;Z804;Z805;Z806;Z807;Z808;Z809")</f>
        <v>Z800;Z801;Z802;Z803;Z804;Z805;Z806;Z807;Z808;Z809</v>
      </c>
      <c r="B2049" s="12" t="str">
        <f>IFERROR(__xludf.DUMMYFUNCTION("TEXTJOIN(""; "", TRUE, FILTER(CID!B2049:B14794, REGEXMATCH(CID!D2049:D14794, TEXTJOIN(""|"", TRUE, SPLIT(A2049, "";"")))))"),"#N/A")</f>
        <v>#N/A</v>
      </c>
    </row>
    <row r="2050">
      <c r="A2050" s="12" t="str">
        <f>IFERROR(__xludf.DUMMYFUNCTION("TEXTJOIN("";"", TRUE, FILTER(CID!$B$2:$B$14794, CID!B2050=CID!$D$2:$D$14794))"),"Z810;Z811;Z812;Z813;Z814;Z818")</f>
        <v>Z810;Z811;Z812;Z813;Z814;Z818</v>
      </c>
      <c r="B2050" s="12" t="str">
        <f>IFERROR(__xludf.DUMMYFUNCTION("TEXTJOIN(""; "", TRUE, FILTER(CID!B2050:B14794, REGEXMATCH(CID!D2050:D14794, TEXTJOIN(""|"", TRUE, SPLIT(A2050, "";"")))))"),"#N/A")</f>
        <v>#N/A</v>
      </c>
    </row>
    <row r="2051">
      <c r="A2051" s="12" t="str">
        <f>IFERROR(__xludf.DUMMYFUNCTION("TEXTJOIN("";"", TRUE, FILTER(CID!$B$2:$B$14794, CID!B2051=CID!$D$2:$D$14794))"),"Z820;Z821;Z822;Z823;Z824;Z825;Z826;Z827;Z828")</f>
        <v>Z820;Z821;Z822;Z823;Z824;Z825;Z826;Z827;Z828</v>
      </c>
      <c r="B2051" s="12" t="str">
        <f>IFERROR(__xludf.DUMMYFUNCTION("TEXTJOIN(""; "", TRUE, FILTER(CID!B2051:B14794, REGEXMATCH(CID!D2051:D14794, TEXTJOIN(""|"", TRUE, SPLIT(A2051, "";"")))))"),"#N/A")</f>
        <v>#N/A</v>
      </c>
    </row>
    <row r="2052">
      <c r="A2052" s="12" t="str">
        <f>IFERROR(__xludf.DUMMYFUNCTION("TEXTJOIN("";"", TRUE, FILTER(CID!$B$2:$B$14794, CID!B2052=CID!$D$2:$D$14794))"),"Z830;Z831;Z832;Z833;Z834;Z835;Z836;Z837")</f>
        <v>Z830;Z831;Z832;Z833;Z834;Z835;Z836;Z837</v>
      </c>
      <c r="B2052" s="12" t="str">
        <f>IFERROR(__xludf.DUMMYFUNCTION("TEXTJOIN(""; "", TRUE, FILTER(CID!B2052:B14794, REGEXMATCH(CID!D2052:D14794, TEXTJOIN(""|"", TRUE, SPLIT(A2052, "";"")))))"),"#N/A")</f>
        <v>#N/A</v>
      </c>
    </row>
    <row r="2053">
      <c r="A2053" s="12" t="str">
        <f>IFERROR(__xludf.DUMMYFUNCTION("TEXTJOIN("";"", TRUE, FILTER(CID!$B$2:$B$14794, CID!B2053=CID!$D$2:$D$14794))"),"Z840;Z841;Z842;Z843;Z848")</f>
        <v>Z840;Z841;Z842;Z843;Z848</v>
      </c>
      <c r="B2053" s="12" t="str">
        <f>IFERROR(__xludf.DUMMYFUNCTION("TEXTJOIN(""; "", TRUE, FILTER(CID!B2053:B14794, REGEXMATCH(CID!D2053:D14794, TEXTJOIN(""|"", TRUE, SPLIT(A2053, "";"")))))"),"#N/A")</f>
        <v>#N/A</v>
      </c>
    </row>
    <row r="2054">
      <c r="A2054" s="12" t="str">
        <f>IFERROR(__xludf.DUMMYFUNCTION("TEXTJOIN("";"", TRUE, FILTER(CID!$B$2:$B$14794, CID!B2054=CID!$D$2:$D$14794))"),"Z850;Z851;Z852;Z853;Z854;Z855;Z856;Z857;Z858;Z859")</f>
        <v>Z850;Z851;Z852;Z853;Z854;Z855;Z856;Z857;Z858;Z859</v>
      </c>
      <c r="B2054" s="12" t="str">
        <f>IFERROR(__xludf.DUMMYFUNCTION("TEXTJOIN(""; "", TRUE, FILTER(CID!B2054:B14794, REGEXMATCH(CID!D2054:D14794, TEXTJOIN(""|"", TRUE, SPLIT(A2054, "";"")))))"),"#N/A")</f>
        <v>#N/A</v>
      </c>
    </row>
    <row r="2055">
      <c r="A2055" s="12" t="str">
        <f>IFERROR(__xludf.DUMMYFUNCTION("TEXTJOIN("";"", TRUE, FILTER(CID!$B$2:$B$14794, CID!B2055=CID!$D$2:$D$14794))"),"Z860;Z861;Z862;Z863;Z864;Z865;Z866;Z867")</f>
        <v>Z860;Z861;Z862;Z863;Z864;Z865;Z866;Z867</v>
      </c>
      <c r="B2055" s="12" t="str">
        <f>IFERROR(__xludf.DUMMYFUNCTION("TEXTJOIN(""; "", TRUE, FILTER(CID!B2055:B14794, REGEXMATCH(CID!D2055:D14794, TEXTJOIN(""|"", TRUE, SPLIT(A2055, "";"")))))"),"#N/A")</f>
        <v>#N/A</v>
      </c>
    </row>
    <row r="2056">
      <c r="A2056" s="12" t="str">
        <f>IFERROR(__xludf.DUMMYFUNCTION("TEXTJOIN("";"", TRUE, FILTER(CID!$B$2:$B$14794, CID!B2056=CID!$D$2:$D$14794))"),"Z870;Z871;Z872;Z873;Z874;Z875;Z876;Z877;Z878")</f>
        <v>Z870;Z871;Z872;Z873;Z874;Z875;Z876;Z877;Z878</v>
      </c>
      <c r="B2056" s="12" t="str">
        <f>IFERROR(__xludf.DUMMYFUNCTION("TEXTJOIN(""; "", TRUE, FILTER(CID!B2056:B14794, REGEXMATCH(CID!D2056:D14794, TEXTJOIN(""|"", TRUE, SPLIT(A2056, "";"")))))"),"#N/A")</f>
        <v>#N/A</v>
      </c>
    </row>
    <row r="2057">
      <c r="A2057" s="12" t="str">
        <f>IFERROR(__xludf.DUMMYFUNCTION("TEXTJOIN("";"", TRUE, FILTER(CID!$B$2:$B$14794, CID!B2057=CID!$D$2:$D$14794))"),"Z880;Z881;Z882;Z883;Z884;Z885;Z886;Z887;Z888;Z889")</f>
        <v>Z880;Z881;Z882;Z883;Z884;Z885;Z886;Z887;Z888;Z889</v>
      </c>
      <c r="B2057" s="12" t="str">
        <f>IFERROR(__xludf.DUMMYFUNCTION("TEXTJOIN(""; "", TRUE, FILTER(CID!B2057:B14794, REGEXMATCH(CID!D2057:D14794, TEXTJOIN(""|"", TRUE, SPLIT(A2057, "";"")))))"),"#N/A")</f>
        <v>#N/A</v>
      </c>
    </row>
    <row r="2058">
      <c r="A2058" s="12" t="str">
        <f>IFERROR(__xludf.DUMMYFUNCTION("TEXTJOIN("";"", TRUE, FILTER(CID!$B$2:$B$14794, CID!B2058=CID!$D$2:$D$14794))"),"Z890;Z891;Z892;Z893;Z894;Z895;Z896;Z897;Z898;Z899")</f>
        <v>Z890;Z891;Z892;Z893;Z894;Z895;Z896;Z897;Z898;Z899</v>
      </c>
      <c r="B2058" s="12" t="str">
        <f>IFERROR(__xludf.DUMMYFUNCTION("TEXTJOIN(""; "", TRUE, FILTER(CID!B2058:B14794, REGEXMATCH(CID!D2058:D14794, TEXTJOIN(""|"", TRUE, SPLIT(A2058, "";"")))))"),"#N/A")</f>
        <v>#N/A</v>
      </c>
    </row>
    <row r="2059">
      <c r="A2059" s="12" t="str">
        <f>IFERROR(__xludf.DUMMYFUNCTION("TEXTJOIN("";"", TRUE, FILTER(CID!$B$2:$B$14794, CID!B2059=CID!$D$2:$D$14794))"),"Z900;Z901;Z902;Z903;Z904;Z905;Z906;Z907;Z908")</f>
        <v>Z900;Z901;Z902;Z903;Z904;Z905;Z906;Z907;Z908</v>
      </c>
      <c r="B2059" s="12" t="str">
        <f>IFERROR(__xludf.DUMMYFUNCTION("TEXTJOIN(""; "", TRUE, FILTER(CID!B2059:B14794, REGEXMATCH(CID!D2059:D14794, TEXTJOIN(""|"", TRUE, SPLIT(A2059, "";"")))))"),"#N/A")</f>
        <v>#N/A</v>
      </c>
    </row>
    <row r="2060">
      <c r="A2060" s="12" t="str">
        <f>IFERROR(__xludf.DUMMYFUNCTION("TEXTJOIN("";"", TRUE, FILTER(CID!$B$2:$B$14794, CID!B2060=CID!$D$2:$D$14794))"),"Z910;Z911;Z912;Z913;Z914;Z915;Z916;Z918")</f>
        <v>Z910;Z911;Z912;Z913;Z914;Z915;Z916;Z918</v>
      </c>
      <c r="B2060" s="12" t="str">
        <f>IFERROR(__xludf.DUMMYFUNCTION("TEXTJOIN(""; "", TRUE, FILTER(CID!B2060:B14794, REGEXMATCH(CID!D2060:D14794, TEXTJOIN(""|"", TRUE, SPLIT(A2060, "";"")))))"),"#N/A")</f>
        <v>#N/A</v>
      </c>
    </row>
    <row r="2061">
      <c r="A2061" s="12" t="str">
        <f>IFERROR(__xludf.DUMMYFUNCTION("TEXTJOIN("";"", TRUE, FILTER(CID!$B$2:$B$14794, CID!B2061=CID!$D$2:$D$14794))"),"Z920;Z921;Z922;Z923;Z924;Z925;Z926;Z928;Z929")</f>
        <v>Z920;Z921;Z922;Z923;Z924;Z925;Z926;Z928;Z929</v>
      </c>
      <c r="B2061" s="12" t="str">
        <f>IFERROR(__xludf.DUMMYFUNCTION("TEXTJOIN(""; "", TRUE, FILTER(CID!B2061:B14794, REGEXMATCH(CID!D2061:D14794, TEXTJOIN(""|"", TRUE, SPLIT(A2061, "";"")))))"),"#N/A")</f>
        <v>#N/A</v>
      </c>
    </row>
    <row r="2062">
      <c r="A2062" s="12" t="str">
        <f>IFERROR(__xludf.DUMMYFUNCTION("TEXTJOIN("";"", TRUE, FILTER(CID!$B$2:$B$14794, CID!B2062=CID!$D$2:$D$14794))"),"Z930;Z931;Z932;Z933;Z934;Z935;Z936;Z938;Z939")</f>
        <v>Z930;Z931;Z932;Z933;Z934;Z935;Z936;Z938;Z939</v>
      </c>
      <c r="B2062" s="12" t="str">
        <f>IFERROR(__xludf.DUMMYFUNCTION("TEXTJOIN(""; "", TRUE, FILTER(CID!B2062:B14794, REGEXMATCH(CID!D2062:D14794, TEXTJOIN(""|"", TRUE, SPLIT(A2062, "";"")))))"),"#N/A")</f>
        <v>#N/A</v>
      </c>
    </row>
    <row r="2063">
      <c r="A2063" s="12" t="str">
        <f>IFERROR(__xludf.DUMMYFUNCTION("TEXTJOIN("";"", TRUE, FILTER(CID!$B$2:$B$14794, CID!B2063=CID!$D$2:$D$14794))"),"Z940;Z941;Z942;Z943;Z944;Z945;Z946;Z947;Z948;Z949")</f>
        <v>Z940;Z941;Z942;Z943;Z944;Z945;Z946;Z947;Z948;Z949</v>
      </c>
      <c r="B2063" s="12" t="str">
        <f>IFERROR(__xludf.DUMMYFUNCTION("TEXTJOIN(""; "", TRUE, FILTER(CID!B2063:B14794, REGEXMATCH(CID!D2063:D14794, TEXTJOIN(""|"", TRUE, SPLIT(A2063, "";"")))))"),"#N/A")</f>
        <v>#N/A</v>
      </c>
    </row>
    <row r="2064">
      <c r="A2064" s="12" t="str">
        <f>IFERROR(__xludf.DUMMYFUNCTION("TEXTJOIN("";"", TRUE, FILTER(CID!$B$2:$B$14794, CID!B2064=CID!$D$2:$D$14794))"),"Z950;Z951;Z952;Z953;Z954;Z955;Z958;Z959")</f>
        <v>Z950;Z951;Z952;Z953;Z954;Z955;Z958;Z959</v>
      </c>
      <c r="B2064" s="12" t="str">
        <f>IFERROR(__xludf.DUMMYFUNCTION("TEXTJOIN(""; "", TRUE, FILTER(CID!B2064:B14794, REGEXMATCH(CID!D2064:D14794, TEXTJOIN(""|"", TRUE, SPLIT(A2064, "";"")))))"),"#N/A")</f>
        <v>#N/A</v>
      </c>
    </row>
    <row r="2065">
      <c r="A2065" s="12" t="str">
        <f>IFERROR(__xludf.DUMMYFUNCTION("TEXTJOIN("";"", TRUE, FILTER(CID!$B$2:$B$14794, CID!B2065=CID!$D$2:$D$14794))"),"Z960;Z961;Z962;Z963;Z964;Z965;Z966;Z967;Z968;Z969")</f>
        <v>Z960;Z961;Z962;Z963;Z964;Z965;Z966;Z967;Z968;Z969</v>
      </c>
      <c r="B2065" s="12" t="str">
        <f>IFERROR(__xludf.DUMMYFUNCTION("TEXTJOIN(""; "", TRUE, FILTER(CID!B2065:B14794, REGEXMATCH(CID!D2065:D14794, TEXTJOIN(""|"", TRUE, SPLIT(A2065, "";"")))))"),"#N/A")</f>
        <v>#N/A</v>
      </c>
    </row>
    <row r="2066">
      <c r="A2066" s="12" t="str">
        <f>IFERROR(__xludf.DUMMYFUNCTION("TEXTJOIN("";"", TRUE, FILTER(CID!$B$2:$B$14794, CID!B2066=CID!$D$2:$D$14794))"),"Z970;Z971;Z972;Z973;Z974;Z975;Z978")</f>
        <v>Z970;Z971;Z972;Z973;Z974;Z975;Z978</v>
      </c>
      <c r="B2066" s="12" t="str">
        <f>IFERROR(__xludf.DUMMYFUNCTION("TEXTJOIN(""; "", TRUE, FILTER(CID!B2066:B14794, REGEXMATCH(CID!D2066:D14794, TEXTJOIN(""|"", TRUE, SPLIT(A2066, "";"")))))"),"#N/A")</f>
        <v>#N/A</v>
      </c>
    </row>
    <row r="2067">
      <c r="A2067" s="12" t="str">
        <f>IFERROR(__xludf.DUMMYFUNCTION("TEXTJOIN("";"", TRUE, FILTER(CID!$B$2:$B$14794, CID!B2067=CID!$D$2:$D$14794))"),"Z980;Z981;Z982;Z988")</f>
        <v>Z980;Z981;Z982;Z988</v>
      </c>
      <c r="B2067" s="12" t="str">
        <f>IFERROR(__xludf.DUMMYFUNCTION("TEXTJOIN(""; "", TRUE, FILTER(CID!B2067:B14794, REGEXMATCH(CID!D2067:D14794, TEXTJOIN(""|"", TRUE, SPLIT(A2067, "";"")))))"),"#N/A")</f>
        <v>#N/A</v>
      </c>
    </row>
    <row r="2068">
      <c r="A2068" s="12" t="str">
        <f>IFERROR(__xludf.DUMMYFUNCTION("TEXTJOIN("";"", TRUE, FILTER(CID!$B$2:$B$14794, CID!B2068=CID!$D$2:$D$14794))"),"Z990;Z991;Z992;Z993;Z998;Z999")</f>
        <v>Z990;Z991;Z992;Z993;Z998;Z999</v>
      </c>
      <c r="B2068" s="12" t="str">
        <f>IFERROR(__xludf.DUMMYFUNCTION("TEXTJOIN(""; "", TRUE, FILTER(CID!B2068:B14794, REGEXMATCH(CID!D2068:D14794, TEXTJOIN(""|"", TRUE, SPLIT(A2068, "";"")))))"),"#N/A")</f>
        <v>#N/A</v>
      </c>
    </row>
    <row r="2069">
      <c r="A2069" s="12" t="str">
        <f>IFERROR(__xludf.DUMMYFUNCTION("TEXTJOIN("";"", TRUE, FILTER(CID!$B$2:$B$14794, CID!B2069=CID!$D$2:$D$14794))"),"A00;A01;A02;A03;A04;A05;A06;A07;A08;A09")</f>
        <v>A00;A01;A02;A03;A04;A05;A06;A07;A08;A09</v>
      </c>
      <c r="B2069" s="12" t="str">
        <f>IFERROR(__xludf.DUMMYFUNCTION("TEXTJOIN(""; "", TRUE, FILTER(CID!B2069:B14794, REGEXMATCH(CID!D2069:D14794, TEXTJOIN(""|"", TRUE, SPLIT(A2069, "";"")))))"),"A000; A001; A009; A010; A011; A012; A013; A014; A020; A021; A022; A028; A029; A030; A031; A032; A033; A038; A039; A040; A041; A042; A043; A044; A045; A046; A047; A048; A049; A050; A051; A052; A053; A054; A058; A059; A060; A061; A062; A063; A064; A065; A06"&amp;"6; A067; A068; A069; A070; A071; A072; A073; A078; A079; A080; A081; A082; A083; A084; A085; A09X")</f>
        <v>A000; A001; A009; A010; A011; A012; A013; A014; A020; A021; A022; A028; A029; A030; A031; A032; A033; A038; A039; A040; A041; A042; A043; A044; A045; A046; A047; A048; A049; A050; A051; A052; A053; A054; A058; A059; A060; A061; A062; A063; A064; A065; A066; A067; A068; A069; A070; A071; A072; A073; A078; A079; A080; A081; A082; A083; A084; A085; A09X</v>
      </c>
    </row>
    <row r="2070">
      <c r="A2070" s="12" t="str">
        <f>IFERROR(__xludf.DUMMYFUNCTION("TEXTJOIN("";"", TRUE, FILTER(CID!$B$2:$B$14794, CID!B2070=CID!$D$2:$D$14794))"),"A15;A16;A17;A18;A19")</f>
        <v>A15;A16;A17;A18;A19</v>
      </c>
      <c r="B2070" s="12" t="str">
        <f>IFERROR(__xludf.DUMMYFUNCTION("TEXTJOIN(""; "", TRUE, FILTER(CID!B2070:B14794, REGEXMATCH(CID!D2070:D14794, TEXTJOIN(""|"", TRUE, SPLIT(A2070, "";"")))))"),"A150; A151; A152; A153; A154; A155; A156; A157; A158; A159; A160; A161; A162; A163; A164; A165; A167; A168; A169; A170; A171; A178; A179; A180; A181; A182; A183; A184; A185; A186; A187; A188; A190; A191; A192; A198; A199")</f>
        <v>A150; A151; A152; A153; A154; A155; A156; A157; A158; A159; A160; A161; A162; A163; A164; A165; A167; A168; A169; A170; A171; A178; A179; A180; A181; A182; A183; A184; A185; A186; A187; A188; A190; A191; A192; A198; A199</v>
      </c>
    </row>
    <row r="2071">
      <c r="A2071" s="12" t="str">
        <f>IFERROR(__xludf.DUMMYFUNCTION("TEXTJOIN("";"", TRUE, FILTER(CID!$B$2:$B$14794, CID!B2071=CID!$D$2:$D$14794))"),"A20;A21;A22;A23;A24;A25;A26;A27;A28")</f>
        <v>A20;A21;A22;A23;A24;A25;A26;A27;A28</v>
      </c>
      <c r="B2071" s="12" t="str">
        <f>IFERROR(__xludf.DUMMYFUNCTION("TEXTJOIN(""; "", TRUE, FILTER(CID!B2071:B14794, REGEXMATCH(CID!D2071:D14794, TEXTJOIN(""|"", TRUE, SPLIT(A2071, "";"")))))"),"A200; A201; A202; A203; A207; A208; A209; A210; A211; A212; A213; A217; A218; A219; A220; A221; A222; A227; A228; A229; A230; A231; A232; A233; A238; A239; A240; A241; A242; A243; A244; A250; A251; A259; A260; A267; A268; A269; A270; A278; A279; A280; A28"&amp;"1; A282; A288; A289")</f>
        <v>A200; A201; A202; A203; A207; A208; A209; A210; A211; A212; A213; A217; A218; A219; A220; A221; A222; A227; A228; A229; A230; A231; A232; A233; A238; A239; A240; A241; A242; A243; A244; A250; A251; A259; A260; A267; A268; A269; A270; A278; A279; A280; A281; A282; A288; A289</v>
      </c>
    </row>
    <row r="2072">
      <c r="A2072" s="12" t="str">
        <f>IFERROR(__xludf.DUMMYFUNCTION("TEXTJOIN("";"", TRUE, FILTER(CID!$B$2:$B$14794, CID!B2072=CID!$D$2:$D$14794))"),"A30;A31;A32;A33;A34;A35;A36;A37;A38;A39;A40;A41;A42;A43;A44;A46;A48;A49")</f>
        <v>A30;A31;A32;A33;A34;A35;A36;A37;A38;A39;A40;A41;A42;A43;A44;A46;A48;A49</v>
      </c>
      <c r="B2072" s="12" t="str">
        <f>IFERROR(__xludf.DUMMYFUNCTION("TEXTJOIN(""; "", TRUE, FILTER(CID!B2072:B14794, REGEXMATCH(CID!D2072:D14794, TEXTJOIN(""|"", TRUE, SPLIT(A2072, "";"")))))"),"A300; A301; A302; A303; A304; A305; A308; A309; A310; A311; A318; A319; A320; A321; A327; A328; A329; A33X; A34X; A35X; A360; A361; A362; A363; A368; A369; A370; A371; A378; A379; A38X; A390; A391; A392; A393; A394; A395; A398; A399; A400; A401; A402; A40"&amp;"3; A408; A409; A410; A411; A412; A413; A414; A415; A418; A419; A420; A421; A422; A427; A428; A429; A430; A431; A438; A439; A440; A441; A448; A449; A46X; A480; A481; A482; A483; A484; A488; A490; A491; A492; A493; A498; A499")</f>
        <v>A300; A301; A302; A303; A304; A305; A308; A309; A310; A311; A318; A319; A320; A321; A327; A328; A329; A33X; A34X; A35X; A360; A361; A362; A363; A368; A369; A370; A371; A378; A379; A38X; A390; A391; A392; A393; A394; A395; A398; A399; A400; A401; A402; A403; A408; A409; A410; A411; A412; A413; A414; A415; A418; A419; A420; A421; A422; A427; A428; A429; A430; A431; A438; A439; A440; A441; A448; A449; A46X; A480; A481; A482; A483; A484; A488; A490; A491; A492; A493; A498; A499</v>
      </c>
    </row>
    <row r="2073">
      <c r="A2073" s="12" t="str">
        <f>IFERROR(__xludf.DUMMYFUNCTION("TEXTJOIN("";"", TRUE, FILTER(CID!$B$2:$B$14794, CID!B2073=CID!$D$2:$D$14794))"),"A50;A51;A52;A53;A54;A55;A56;A57;A58;A59;A60;A63;A64")</f>
        <v>A50;A51;A52;A53;A54;A55;A56;A57;A58;A59;A60;A63;A64</v>
      </c>
      <c r="B2073" s="12" t="str">
        <f>IFERROR(__xludf.DUMMYFUNCTION("TEXTJOIN(""; "", TRUE, FILTER(CID!B2073:B14794, REGEXMATCH(CID!D2073:D14794, TEXTJOIN(""|"", TRUE, SPLIT(A2073, "";"")))))"),"A500; A501; A502; A503; A504; A505; A506; A507; A509; A510; A511; A512; A513; A514; A515; A519; A520; A521; A522; A523; A527; A528; A529; A530; A539; A540; A541; A542; A543; A544; A545; A546; A548; A549; A55X; A560; A561; A562; A563; A564; A568; A57X; A58"&amp;"X; A590; A598; A599; A600; A601; A609; A630; A638; A64X")</f>
        <v>A500; A501; A502; A503; A504; A505; A506; A507; A509; A510; A511; A512; A513; A514; A515; A519; A520; A521; A522; A523; A527; A528; A529; A530; A539; A540; A541; A542; A543; A544; A545; A546; A548; A549; A55X; A560; A561; A562; A563; A564; A568; A57X; A58X; A590; A598; A599; A600; A601; A609; A630; A638; A64X</v>
      </c>
    </row>
    <row r="2074">
      <c r="A2074" s="12" t="str">
        <f>IFERROR(__xludf.DUMMYFUNCTION("TEXTJOIN("";"", TRUE, FILTER(CID!$B$2:$B$14794, CID!B2074=CID!$D$2:$D$14794))"),"A65;A66;A67;A68;A69")</f>
        <v>A65;A66;A67;A68;A69</v>
      </c>
      <c r="B2074" s="12" t="str">
        <f>IFERROR(__xludf.DUMMYFUNCTION("TEXTJOIN(""; "", TRUE, FILTER(CID!B2074:B14794, REGEXMATCH(CID!D2074:D14794, TEXTJOIN(""|"", TRUE, SPLIT(A2074, "";"")))))"),"A65X; A660; A661; A662; A663; A664; A665; A666; A667; A668; A669; A670; A671; A672; A673; A679; A680; A681; A689; A690; A691; A692; A698; A699")</f>
        <v>A65X; A660; A661; A662; A663; A664; A665; A666; A667; A668; A669; A670; A671; A672; A673; A679; A680; A681; A689; A690; A691; A692; A698; A699</v>
      </c>
    </row>
    <row r="2075">
      <c r="A2075" s="12" t="str">
        <f>IFERROR(__xludf.DUMMYFUNCTION("TEXTJOIN("";"", TRUE, FILTER(CID!$B$2:$B$14794, CID!B2075=CID!$D$2:$D$14794))"),"A70;A71;A74")</f>
        <v>A70;A71;A74</v>
      </c>
      <c r="B2075" s="12" t="str">
        <f>IFERROR(__xludf.DUMMYFUNCTION("TEXTJOIN(""; "", TRUE, FILTER(CID!B2075:B14794, REGEXMATCH(CID!D2075:D14794, TEXTJOIN(""|"", TRUE, SPLIT(A2075, "";"")))))"),"A70X; A710; A711; A719; A740; A748; A749")</f>
        <v>A70X; A710; A711; A719; A740; A748; A749</v>
      </c>
    </row>
    <row r="2076">
      <c r="A2076" s="12" t="str">
        <f>IFERROR(__xludf.DUMMYFUNCTION("TEXTJOIN("";"", TRUE, FILTER(CID!$B$2:$B$14794, CID!B2076=CID!$D$2:$D$14794))"),"A75;A77;A78;A79")</f>
        <v>A75;A77;A78;A79</v>
      </c>
      <c r="B2076" s="12" t="str">
        <f>IFERROR(__xludf.DUMMYFUNCTION("TEXTJOIN(""; "", TRUE, FILTER(CID!B2076:B14794, REGEXMATCH(CID!D2076:D14794, TEXTJOIN(""|"", TRUE, SPLIT(A2076, "";"")))))"),"A750; A751; A752; A753; A759; A770; A771; A772; A773; A778; A779; A78X; A790; A791; A798; A799")</f>
        <v>A750; A751; A752; A753; A759; A770; A771; A772; A773; A778; A779; A78X; A790; A791; A798; A799</v>
      </c>
    </row>
    <row r="2077">
      <c r="A2077" s="12" t="str">
        <f>IFERROR(__xludf.DUMMYFUNCTION("TEXTJOIN("";"", TRUE, FILTER(CID!$B$2:$B$14794, CID!B2077=CID!$D$2:$D$14794))"),"A80;A81;A82;A83;A84;A85;A86;A87;A88;A89")</f>
        <v>A80;A81;A82;A83;A84;A85;A86;A87;A88;A89</v>
      </c>
      <c r="B2077" s="12" t="str">
        <f>IFERROR(__xludf.DUMMYFUNCTION("TEXTJOIN(""; "", TRUE, FILTER(CID!B2077:B14794, REGEXMATCH(CID!D2077:D14794, TEXTJOIN(""|"", TRUE, SPLIT(A2077, "";"")))))"),"A800; A801; A802; A803; A804; A809; A810; A811; A812; A818; A819; A820; A821; A829; A830; A831; A832; A833; A834; A835; A836; A838; A839; A840; A841; A848; A849; A850; A851; A852; A858; A86X; A870; A871; A872; A878; A879; A880; A881; A888; A89X")</f>
        <v>A800; A801; A802; A803; A804; A809; A810; A811; A812; A818; A819; A820; A821; A829; A830; A831; A832; A833; A834; A835; A836; A838; A839; A840; A841; A848; A849; A850; A851; A852; A858; A86X; A870; A871; A872; A878; A879; A880; A881; A888; A89X</v>
      </c>
    </row>
    <row r="2078">
      <c r="A2078" s="12" t="str">
        <f>IFERROR(__xludf.DUMMYFUNCTION("TEXTJOIN("";"", TRUE, FILTER(CID!$B$2:$B$14794, CID!B2078=CID!$D$2:$D$14794))"),"A90;A91;A92;A93;A94;A95;A96;A98;A99")</f>
        <v>A90;A91;A92;A93;A94;A95;A96;A98;A99</v>
      </c>
      <c r="B2078" s="12" t="str">
        <f>IFERROR(__xludf.DUMMYFUNCTION("TEXTJOIN(""; "", TRUE, FILTER(CID!B2078:B14794, REGEXMATCH(CID!D2078:D14794, TEXTJOIN(""|"", TRUE, SPLIT(A2078, "";"")))))"),"A90X; A91X; A920; A921; A922; A923; A924; A928; A929; A930; A931; A932; A938; A94X; A950; A951; A959; A960; A961; A962; A968; A969; A980; A981; A982; A983; A984; A985; A988; A99X")</f>
        <v>A90X; A91X; A920; A921; A922; A923; A924; A928; A929; A930; A931; A932; A938; A94X; A950; A951; A959; A960; A961; A962; A968; A969; A980; A981; A982; A983; A984; A985; A988; A99X</v>
      </c>
    </row>
    <row r="2079">
      <c r="A2079" s="12" t="str">
        <f>IFERROR(__xludf.DUMMYFUNCTION("TEXTJOIN("";"", TRUE, FILTER(CID!$B$2:$B$14794, CID!B2079=CID!$D$2:$D$14794))"),"B00;B01;B02;B03;B04;B05;B06;B07;B08;B09")</f>
        <v>B00;B01;B02;B03;B04;B05;B06;B07;B08;B09</v>
      </c>
      <c r="B2079" s="12" t="str">
        <f>IFERROR(__xludf.DUMMYFUNCTION("TEXTJOIN(""; "", TRUE, FILTER(CID!B2079:B14794, REGEXMATCH(CID!D2079:D14794, TEXTJOIN(""|"", TRUE, SPLIT(A2079, "";"")))))"),"B000; B001; B002; B003; B004; B005; B007; B008; B009; B010; B011; B012; B018; B019; B020; B021; B022; B023; B027; B028; B029; B03X; B04X; B050; B051; B052; B053; B054; B058; B059; B060; B068; B069; B07X; B080; B081; B082; B083; B084; B085; B088; B09X")</f>
        <v>B000; B001; B002; B003; B004; B005; B007; B008; B009; B010; B011; B012; B018; B019; B020; B021; B022; B023; B027; B028; B029; B03X; B04X; B050; B051; B052; B053; B054; B058; B059; B060; B068; B069; B07X; B080; B081; B082; B083; B084; B085; B088; B09X</v>
      </c>
    </row>
    <row r="2080">
      <c r="A2080" s="12" t="str">
        <f>IFERROR(__xludf.DUMMYFUNCTION("TEXTJOIN("";"", TRUE, FILTER(CID!$B$2:$B$14794, CID!B2080=CID!$D$2:$D$14794))"),"B15;B16;B17;B18;B19")</f>
        <v>B15;B16;B17;B18;B19</v>
      </c>
      <c r="B2080" s="12" t="str">
        <f>IFERROR(__xludf.DUMMYFUNCTION("TEXTJOIN(""; "", TRUE, FILTER(CID!B2080:B14794, REGEXMATCH(CID!D2080:D14794, TEXTJOIN(""|"", TRUE, SPLIT(A2080, "";"")))))"),"B150; B159; B160; B161; B162; B169; B170; B171; B172; B178; B180; B181; B182; B188; B189; B190; B199")</f>
        <v>B150; B159; B160; B161; B162; B169; B170; B171; B172; B178; B180; B181; B182; B188; B189; B190; B199</v>
      </c>
    </row>
    <row r="2081">
      <c r="A2081" s="12" t="str">
        <f>IFERROR(__xludf.DUMMYFUNCTION("TEXTJOIN("";"", TRUE, FILTER(CID!$B$2:$B$14794, CID!B2081=CID!$D$2:$D$14794))"),"B20;B21;B22;B23;B24")</f>
        <v>B20;B21;B22;B23;B24</v>
      </c>
      <c r="B2081" s="12" t="str">
        <f>IFERROR(__xludf.DUMMYFUNCTION("TEXTJOIN(""; "", TRUE, FILTER(CID!B2081:B14794, REGEXMATCH(CID!D2081:D14794, TEXTJOIN(""|"", TRUE, SPLIT(A2081, "";"")))))"),"B200; B201; B202; B203; B204; B205; B206; B207; B208; B209; B210; B211; B212; B213; B217; B218; B219; B220; B221; B222; B227; B230; B231; B232; B238; B24X")</f>
        <v>B200; B201; B202; B203; B204; B205; B206; B207; B208; B209; B210; B211; B212; B213; B217; B218; B219; B220; B221; B222; B227; B230; B231; B232; B238; B24X</v>
      </c>
    </row>
    <row r="2082">
      <c r="A2082" s="12" t="str">
        <f>IFERROR(__xludf.DUMMYFUNCTION("TEXTJOIN("";"", TRUE, FILTER(CID!$B$2:$B$14794, CID!B2082=CID!$D$2:$D$14794))"),"B25;B26;B27;B30;B33;B34")</f>
        <v>B25;B26;B27;B30;B33;B34</v>
      </c>
      <c r="B2082" s="12" t="str">
        <f>IFERROR(__xludf.DUMMYFUNCTION("TEXTJOIN(""; "", TRUE, FILTER(CID!B2082:B14794, REGEXMATCH(CID!D2082:D14794, TEXTJOIN(""|"", TRUE, SPLIT(A2082, "";"")))))"),"B250; B251; B252; B258; B259; B260; B261; B262; B263; B268; B269; B270; B271; B278; B279; B300; B301; B302; B303; B308; B309; B330; B331; B332; B333; B334; B338; B340; B341; B342; B343; B344; B348; B349")</f>
        <v>B250; B251; B252; B258; B259; B260; B261; B262; B263; B268; B269; B270; B271; B278; B279; B300; B301; B302; B303; B308; B309; B330; B331; B332; B333; B334; B338; B340; B341; B342; B343; B344; B348; B349</v>
      </c>
    </row>
    <row r="2083">
      <c r="A2083" s="12" t="str">
        <f>IFERROR(__xludf.DUMMYFUNCTION("TEXTJOIN("";"", TRUE, FILTER(CID!$B$2:$B$14794, CID!B2083=CID!$D$2:$D$14794))"),"B35;B36;B37;B38;B39;B40;B41;B42;B43;B44;B45;B46;B47;B48;B49")</f>
        <v>B35;B36;B37;B38;B39;B40;B41;B42;B43;B44;B45;B46;B47;B48;B49</v>
      </c>
      <c r="B2083" s="12" t="str">
        <f>IFERROR(__xludf.DUMMYFUNCTION("TEXTJOIN(""; "", TRUE, FILTER(CID!B2083:B14794, REGEXMATCH(CID!D2083:D14794, TEXTJOIN(""|"", TRUE, SPLIT(A2083, "";"")))))"),"B350; B351; B352; B353; B354; B355; B356; B358; B359; B360; B361; B362; B363; B368; B369; B370; B371; B372; B373; B374; B375; B376; B377; B378; B379; B380; B381; B382; B383; B384; B387; B388; B389; B390; B391; B392; B393; B394; B395; B399; B400; B401; B40"&amp;"2; B403; B407; B408; B409; B410; B417; B418; B419; B420; B421; B427; B428; B429; B430; B431; B432; B438; B439; B440; B441; B442; B447; B448; B449; B450; B451; B452; B453; B457; B458; B459; B460; B461; B462; B463; B464; B465; B468; B469; B470; B471; B479; "&amp;"B480; B481; B482; B483; B484; B487; B488; B49X")</f>
        <v>B350; B351; B352; B353; B354; B355; B356; B358; B359; B360; B361; B362; B363; B368; B369; B370; B371; B372; B373; B374; B375; B376; B377; B378; B379; B380; B381; B382; B383; B384; B387; B388; B389; B390; B391; B392; B393; B394; B395; B399; B400; B401; B402; B403; B407; B408; B409; B410; B417; B418; B419; B420; B421; B427; B428; B429; B430; B431; B432; B438; B439; B440; B441; B442; B447; B448; B449; B450; B451; B452; B453; B457; B458; B459; B460; B461; B462; B463; B464; B465; B468; B469; B470; B471; B479; B480; B481; B482; B483; B484; B487; B488; B49X</v>
      </c>
    </row>
    <row r="2084">
      <c r="A2084" s="12" t="str">
        <f>IFERROR(__xludf.DUMMYFUNCTION("TEXTJOIN("";"", TRUE, FILTER(CID!$B$2:$B$14794, CID!B2084=CID!$D$2:$D$14794))"),"B50;B51;B52;B53;B54;B55;B56;B57;B58;B59;B60;B64")</f>
        <v>B50;B51;B52;B53;B54;B55;B56;B57;B58;B59;B60;B64</v>
      </c>
      <c r="B2084" s="12" t="str">
        <f>IFERROR(__xludf.DUMMYFUNCTION("TEXTJOIN(""; "", TRUE, FILTER(CID!B2084:B14794, REGEXMATCH(CID!D2084:D14794, TEXTJOIN(""|"", TRUE, SPLIT(A2084, "";"")))))"),"B500; B508; B509; B510; B518; B519; B520; B528; B529; B530; B531; B538; B54X; B550; B551; B552; B559; B560; B561; B569; B570; B571; B572; B573; B574; B575; B580; B581; B582; B583; B588; B589; B59X; B600; B601; B602; B608; B64X")</f>
        <v>B500; B508; B509; B510; B518; B519; B520; B528; B529; B530; B531; B538; B54X; B550; B551; B552; B559; B560; B561; B569; B570; B571; B572; B573; B574; B575; B580; B581; B582; B583; B588; B589; B59X; B600; B601; B602; B608; B64X</v>
      </c>
    </row>
    <row r="2085">
      <c r="A2085" s="12" t="str">
        <f>IFERROR(__xludf.DUMMYFUNCTION("TEXTJOIN("";"", TRUE, FILTER(CID!$B$2:$B$14794, CID!B2085=CID!$D$2:$D$14794))"),"B65;B66;B67;B68;B69;B70;B71;B72;B73;B74;B75;B76;B77;B78;B79;B80;B81;B82;B83")</f>
        <v>B65;B66;B67;B68;B69;B70;B71;B72;B73;B74;B75;B76;B77;B78;B79;B80;B81;B82;B83</v>
      </c>
      <c r="B2085" s="12" t="str">
        <f>IFERROR(__xludf.DUMMYFUNCTION("TEXTJOIN(""; "", TRUE, FILTER(CID!B2085:B14794, REGEXMATCH(CID!D2085:D14794, TEXTJOIN(""|"", TRUE, SPLIT(A2085, "";"")))))"),"B650; B651; B652; B653; B658; B659; B660; B661; B662; B663; B664; B665; B668; B669; B670; B671; B672; B673; B674; B675; B676; B677; B678; B679; B680; B681; B689; B690; B691; B698; B699; B700; B701; B710; B711; B718; B719; B72X; B73X; B740; B741; B742; B74"&amp;"3; B744; B748; B749; B75X; B760; B761; B768; B769; B770; B778; B779; B780; B781; B787; B789; B79X; B80X; B810; B811; B812; B813; B814; B818; B820; B829; B830; B831; B832; B833; B834; B838; B839")</f>
        <v>B650; B651; B652; B653; B658; B659; B660; B661; B662; B663; B664; B665; B668; B669; B670; B671; B672; B673; B674; B675; B676; B677; B678; B679; B680; B681; B689; B690; B691; B698; B699; B700; B701; B710; B711; B718; B719; B72X; B73X; B740; B741; B742; B743; B744; B748; B749; B75X; B760; B761; B768; B769; B770; B778; B779; B780; B781; B787; B789; B79X; B80X; B810; B811; B812; B813; B814; B818; B820; B829; B830; B831; B832; B833; B834; B838; B839</v>
      </c>
    </row>
    <row r="2086">
      <c r="A2086" s="12" t="str">
        <f>IFERROR(__xludf.DUMMYFUNCTION("TEXTJOIN("";"", TRUE, FILTER(CID!$B$2:$B$14794, CID!B2086=CID!$D$2:$D$14794))"),"B85;B86;B87;B88;B89")</f>
        <v>B85;B86;B87;B88;B89</v>
      </c>
      <c r="B2086" s="12" t="str">
        <f>IFERROR(__xludf.DUMMYFUNCTION("TEXTJOIN(""; "", TRUE, FILTER(CID!B2086:B14794, REGEXMATCH(CID!D2086:D14794, TEXTJOIN(""|"", TRUE, SPLIT(A2086, "";"")))))"),"B850; B851; B852; B853; B854; B86X; B870; B871; B872; B873; B874; B878; B879; B880; B881; B882; B883; B888; B889; B89X")</f>
        <v>B850; B851; B852; B853; B854; B86X; B870; B871; B872; B873; B874; B878; B879; B880; B881; B882; B883; B888; B889; B89X</v>
      </c>
    </row>
    <row r="2087">
      <c r="A2087" s="12" t="str">
        <f>IFERROR(__xludf.DUMMYFUNCTION("TEXTJOIN("";"", TRUE, FILTER(CID!$B$2:$B$14794, CID!B2087=CID!$D$2:$D$14794))"),"B90;B91;B92;B94")</f>
        <v>B90;B91;B92;B94</v>
      </c>
      <c r="B2087" s="12" t="str">
        <f>IFERROR(__xludf.DUMMYFUNCTION("TEXTJOIN(""; "", TRUE, FILTER(CID!B2087:B14794, REGEXMATCH(CID!D2087:D14794, TEXTJOIN(""|"", TRUE, SPLIT(A2087, "";"")))))"),"B900; B901; B902; B908; B909; B91X; B92X; B940; B941; B942; B948; B949")</f>
        <v>B900; B901; B902; B908; B909; B91X; B92X; B940; B941; B942; B948; B949</v>
      </c>
    </row>
    <row r="2088">
      <c r="A2088" s="12" t="str">
        <f>IFERROR(__xludf.DUMMYFUNCTION("TEXTJOIN("";"", TRUE, FILTER(CID!$B$2:$B$14794, CID!B2088=CID!$D$2:$D$14794))"),"B95;B96;B97")</f>
        <v>B95;B96;B97</v>
      </c>
      <c r="B2088" s="12" t="str">
        <f>IFERROR(__xludf.DUMMYFUNCTION("TEXTJOIN(""; "", TRUE, FILTER(CID!B2088:B14794, REGEXMATCH(CID!D2088:D14794, TEXTJOIN(""|"", TRUE, SPLIT(A2088, "";"")))))"),"B950; B951; B952; B953; B954; B955; B956; B957; B958; B960; B961; B962; B963; B964; B965; B966; B967; B968; B970; B971; B972; B973; B974; B975; B976; B977; B978")</f>
        <v>B950; B951; B952; B953; B954; B955; B956; B957; B958; B960; B961; B962; B963; B964; B965; B966; B967; B968; B970; B971; B972; B973; B974; B975; B976; B977; B978</v>
      </c>
    </row>
    <row r="2089">
      <c r="A2089" s="12" t="str">
        <f>IFERROR(__xludf.DUMMYFUNCTION("TEXTJOIN("";"", TRUE, FILTER(CID!$B$2:$B$14794, CID!B2089=CID!$D$2:$D$14794))"),"B99")</f>
        <v>B99</v>
      </c>
      <c r="B2089" s="12" t="str">
        <f>IFERROR(__xludf.DUMMYFUNCTION("TEXTJOIN(""; "", TRUE, FILTER(CID!B2089:B14794, REGEXMATCH(CID!D2089:D14794, TEXTJOIN(""|"", TRUE, SPLIT(A2089, "";"")))))"),"B99X")</f>
        <v>B99X</v>
      </c>
    </row>
    <row r="2090">
      <c r="A2090" s="12" t="str">
        <f>IFERROR(__xludf.DUMMYFUNCTION("TEXTJOIN("";"", TRUE, FILTER(CID!$B$2:$B$14794, CID!B2090=CID!$D$2:$D$14794))"),"C00;C01;C02;C03;C04;C05;C06;C07;C08;C09;C10;C11;C12;C13;C14")</f>
        <v>C00;C01;C02;C03;C04;C05;C06;C07;C08;C09;C10;C11;C12;C13;C14</v>
      </c>
      <c r="B2090" s="12" t="str">
        <f>IFERROR(__xludf.DUMMYFUNCTION("TEXTJOIN(""; "", TRUE, FILTER(CID!B2090:B14794, REGEXMATCH(CID!D2090:D14794, TEXTJOIN(""|"", TRUE, SPLIT(A2090, "";"")))))"),"C00-C14; C00-C75; C15-C26; C30-C39; C40-C41; C43-C44; C45-C49; C50-C50; C51-C58; C60-C63; C64-C68; C69-C72; C73-C75; C76-C80; C81-C96; C97-C97; C000; C001; C002; C003; C004; C005; C006; C008; C009; C01X; C020; C021; C022; C023; C024; C028; C029; C030; C03"&amp;"1; C039; C040; C041; C048; C049; C050; C051; C052; C058; C059; C060; C061; C062; C068; C069; C07X; C080; C081; C088; C089; C090; C091; C098; C099; C100; C101; C102; C103; C104; C108; C109; C110; C111; C112; C113; C118; C119; C12X; C130; C131; C132; C138; "&amp;"C139; C140; C142; C148")</f>
        <v>C00-C14; C00-C75; C15-C26; C30-C39; C40-C41; C43-C44; C45-C49; C50-C50; C51-C58; C60-C63; C64-C68; C69-C72; C73-C75; C76-C80; C81-C96; C97-C97; C000; C001; C002; C003; C004; C005; C006; C008; C009; C01X; C020; C021; C022; C023; C024; C028; C029; C030; C031; C039; C040; C041; C048; C049; C050; C051; C052; C058; C059; C060; C061; C062; C068; C069; C07X; C080; C081; C088; C089; C090; C091; C098; C099; C100; C101; C102; C103; C104; C108; C109; C110; C111; C112; C113; C118; C119; C12X; C130; C131; C132; C138; C139; C140; C142; C148</v>
      </c>
    </row>
    <row r="2091">
      <c r="A2091" s="12" t="str">
        <f>IFERROR(__xludf.DUMMYFUNCTION("TEXTJOIN("";"", TRUE, FILTER(CID!$B$2:$B$14794, CID!B2091=CID!$D$2:$D$14794))"),"C00-C14;C15-C26;C30-C39;C40-C41;C43-C44;C45-C49;C50-C50;C51-C58;C60-C63;C64-C68;C69-C72;C73-C75")</f>
        <v>C00-C14;C15-C26;C30-C39;C40-C41;C43-C44;C45-C49;C50-C50;C51-C58;C60-C63;C64-C68;C69-C72;C73-C75</v>
      </c>
      <c r="B2091" s="12" t="str">
        <f>IFERROR(__xludf.DUMMYFUNCTION("TEXTJOIN(""; "", TRUE, FILTER(CID!B2091:B14794, REGEXMATCH(CID!D2091:D14794, TEXTJOIN(""|"", TRUE, SPLIT(A2091, "";"")))))"),"#N/A")</f>
        <v>#N/A</v>
      </c>
    </row>
    <row r="2092">
      <c r="A2092" s="12" t="str">
        <f>IFERROR(__xludf.DUMMYFUNCTION("TEXTJOIN("";"", TRUE, FILTER(CID!$B$2:$B$14794, CID!B2092=CID!$D$2:$D$14794))"),"C00-C75;C76-C80;C81-C96;C97-C97")</f>
        <v>C00-C75;C76-C80;C81-C96;C97-C97</v>
      </c>
      <c r="B2092" s="12" t="str">
        <f>IFERROR(__xludf.DUMMYFUNCTION("TEXTJOIN(""; "", TRUE, FILTER(CID!B2092:B14794, REGEXMATCH(CID!D2092:D14794, TEXTJOIN(""|"", TRUE, SPLIT(A2092, "";"")))))"),"C15-C26; C30-C39; C40-C41; C43-C44; C45-C49; C50-C50; C51-C58; C60-C63; C64-C68; C69-C72; C73-C75")</f>
        <v>C15-C26; C30-C39; C40-C41; C43-C44; C45-C49; C50-C50; C51-C58; C60-C63; C64-C68; C69-C72; C73-C75</v>
      </c>
    </row>
    <row r="2093">
      <c r="A2093" s="12" t="str">
        <f>IFERROR(__xludf.DUMMYFUNCTION("TEXTJOIN("";"", TRUE, FILTER(CID!$B$2:$B$14794, CID!B2093=CID!$D$2:$D$14794))"),"C15;C16;C17;C18;C19;C20;C21;C22;C23;C24;C25;C26")</f>
        <v>C15;C16;C17;C18;C19;C20;C21;C22;C23;C24;C25;C26</v>
      </c>
      <c r="B2093" s="12" t="str">
        <f>IFERROR(__xludf.DUMMYFUNCTION("TEXTJOIN(""; "", TRUE, FILTER(CID!B2093:B14794, REGEXMATCH(CID!D2093:D14794, TEXTJOIN(""|"", TRUE, SPLIT(A2093, "";"")))))"),"C150; C151; C152; C153; C154; C155; C158; C159; C160; C161; C162; C163; C164; C165; C166; C168; C169; C170; C171; C172; C173; C178; C179; C180; C181; C182; C183; C184; C185; C186; C187; C188; C189; C19X; C20X; C210; C211; C212; C218; C220; C221; C222; C22"&amp;"3; C224; C227; C229; C23X; C240; C241; C248; C249; C250; C251; C252; C253; C254; C257; C258; C259; C260; C261; C268; C269")</f>
        <v>C150; C151; C152; C153; C154; C155; C158; C159; C160; C161; C162; C163; C164; C165; C166; C168; C169; C170; C171; C172; C173; C178; C179; C180; C181; C182; C183; C184; C185; C186; C187; C188; C189; C19X; C20X; C210; C211; C212; C218; C220; C221; C222; C223; C224; C227; C229; C23X; C240; C241; C248; C249; C250; C251; C252; C253; C254; C257; C258; C259; C260; C261; C268; C269</v>
      </c>
    </row>
    <row r="2094">
      <c r="A2094" s="12" t="str">
        <f>IFERROR(__xludf.DUMMYFUNCTION("TEXTJOIN("";"", TRUE, FILTER(CID!$B$2:$B$14794, CID!B2094=CID!$D$2:$D$14794))"),"C30;C31;C32;C33;C34;C37;C38;C39")</f>
        <v>C30;C31;C32;C33;C34;C37;C38;C39</v>
      </c>
      <c r="B2094" s="12" t="str">
        <f>IFERROR(__xludf.DUMMYFUNCTION("TEXTJOIN(""; "", TRUE, FILTER(CID!B2094:B14794, REGEXMATCH(CID!D2094:D14794, TEXTJOIN(""|"", TRUE, SPLIT(A2094, "";"")))))"),"C300; C301; C310; C311; C312; C313; C318; C319; C320; C321; C322; C323; C328; C329; C33X; C340; C341; C342; C343; C348; C349; C37X; C380; C381; C382; C383; C384; C388; C390; C398; C399")</f>
        <v>C300; C301; C310; C311; C312; C313; C318; C319; C320; C321; C322; C323; C328; C329; C33X; C340; C341; C342; C343; C348; C349; C37X; C380; C381; C382; C383; C384; C388; C390; C398; C399</v>
      </c>
    </row>
    <row r="2095">
      <c r="A2095" s="12" t="str">
        <f>IFERROR(__xludf.DUMMYFUNCTION("TEXTJOIN("";"", TRUE, FILTER(CID!$B$2:$B$14794, CID!B2095=CID!$D$2:$D$14794))"),"C40;C41")</f>
        <v>C40;C41</v>
      </c>
      <c r="B2095" s="12" t="str">
        <f>IFERROR(__xludf.DUMMYFUNCTION("TEXTJOIN(""; "", TRUE, FILTER(CID!B2095:B14794, REGEXMATCH(CID!D2095:D14794, TEXTJOIN(""|"", TRUE, SPLIT(A2095, "";"")))))"),"C400; C401; C402; C403; C408; C409; C410; C411; C412; C413; C414; C418; C419")</f>
        <v>C400; C401; C402; C403; C408; C409; C410; C411; C412; C413; C414; C418; C419</v>
      </c>
    </row>
    <row r="2096">
      <c r="A2096" s="12" t="str">
        <f>IFERROR(__xludf.DUMMYFUNCTION("TEXTJOIN("";"", TRUE, FILTER(CID!$B$2:$B$14794, CID!B2096=CID!$D$2:$D$14794))"),"C43;C44")</f>
        <v>C43;C44</v>
      </c>
      <c r="B2096" s="12" t="str">
        <f>IFERROR(__xludf.DUMMYFUNCTION("TEXTJOIN(""; "", TRUE, FILTER(CID!B2096:B14794, REGEXMATCH(CID!D2096:D14794, TEXTJOIN(""|"", TRUE, SPLIT(A2096, "";"")))))"),"C430; C431; C432; C433; C434; C435; C436; C437; C438; C439; C440; C441; C442; C443; C444; C445; C446; C447; C448; C449")</f>
        <v>C430; C431; C432; C433; C434; C435; C436; C437; C438; C439; C440; C441; C442; C443; C444; C445; C446; C447; C448; C449</v>
      </c>
    </row>
    <row r="2097">
      <c r="A2097" s="12" t="str">
        <f>IFERROR(__xludf.DUMMYFUNCTION("TEXTJOIN("";"", TRUE, FILTER(CID!$B$2:$B$14794, CID!B2097=CID!$D$2:$D$14794))"),"C45;C46;C47;C48;C49")</f>
        <v>C45;C46;C47;C48;C49</v>
      </c>
      <c r="B2097" s="12" t="str">
        <f>IFERROR(__xludf.DUMMYFUNCTION("TEXTJOIN(""; "", TRUE, FILTER(CID!B2097:B14794, REGEXMATCH(CID!D2097:D14794, TEXTJOIN(""|"", TRUE, SPLIT(A2097, "";"")))))"),"C450; C451; C452; C457; C459; C460; C461; C462; C463; C467; C468; C469; C470; C471; C472; C473; C474; C475; C476; C478; C479; C480; C481; C482; C488; C490; C491; C492; C493; C494; C495; C496; C498; C499")</f>
        <v>C450; C451; C452; C457; C459; C460; C461; C462; C463; C467; C468; C469; C470; C471; C472; C473; C474; C475; C476; C478; C479; C480; C481; C482; C488; C490; C491; C492; C493; C494; C495; C496; C498; C499</v>
      </c>
    </row>
    <row r="2098">
      <c r="A2098" s="12" t="str">
        <f>IFERROR(__xludf.DUMMYFUNCTION("TEXTJOIN("";"", TRUE, FILTER(CID!$B$2:$B$14794, CID!B2098=CID!$D$2:$D$14794))"),"C50")</f>
        <v>C50</v>
      </c>
      <c r="B2098" s="12" t="str">
        <f>IFERROR(__xludf.DUMMYFUNCTION("TEXTJOIN(""; "", TRUE, FILTER(CID!B2098:B14794, REGEXMATCH(CID!D2098:D14794, TEXTJOIN(""|"", TRUE, SPLIT(A2098, "";"")))))"),"C500; C501; C502; C503; C504; C505; C506; C508; C509")</f>
        <v>C500; C501; C502; C503; C504; C505; C506; C508; C509</v>
      </c>
    </row>
    <row r="2099">
      <c r="A2099" s="12" t="str">
        <f>IFERROR(__xludf.DUMMYFUNCTION("TEXTJOIN("";"", TRUE, FILTER(CID!$B$2:$B$14794, CID!B2099=CID!$D$2:$D$14794))"),"C51;C52;C53;C54;C55;C56;C57;C58")</f>
        <v>C51;C52;C53;C54;C55;C56;C57;C58</v>
      </c>
      <c r="B2099" s="12" t="str">
        <f>IFERROR(__xludf.DUMMYFUNCTION("TEXTJOIN(""; "", TRUE, FILTER(CID!B2099:B14794, REGEXMATCH(CID!D2099:D14794, TEXTJOIN(""|"", TRUE, SPLIT(A2099, "";"")))))"),"C510; C511; C512; C518; C519; C52X; C530; C531; C538; C539; C540; C541; C542; C543; C548; C549; C55X; C56X; C570; C571; C572; C573; C574; C577; C578; C579; C58X")</f>
        <v>C510; C511; C512; C518; C519; C52X; C530; C531; C538; C539; C540; C541; C542; C543; C548; C549; C55X; C56X; C570; C571; C572; C573; C574; C577; C578; C579; C58X</v>
      </c>
    </row>
    <row r="2100">
      <c r="A2100" s="12" t="str">
        <f>IFERROR(__xludf.DUMMYFUNCTION("TEXTJOIN("";"", TRUE, FILTER(CID!$B$2:$B$14794, CID!B2100=CID!$D$2:$D$14794))"),"C60;C61;C62;C63")</f>
        <v>C60;C61;C62;C63</v>
      </c>
      <c r="B2100" s="12" t="str">
        <f>IFERROR(__xludf.DUMMYFUNCTION("TEXTJOIN(""; "", TRUE, FILTER(CID!B2100:B14794, REGEXMATCH(CID!D2100:D14794, TEXTJOIN(""|"", TRUE, SPLIT(A2100, "";"")))))"),"C600; C601; C602; C608; C609; C61X; C620; C621; C629; C630; C631; C632; C637; C638; C639")</f>
        <v>C600; C601; C602; C608; C609; C61X; C620; C621; C629; C630; C631; C632; C637; C638; C639</v>
      </c>
    </row>
    <row r="2101">
      <c r="A2101" s="12" t="str">
        <f>IFERROR(__xludf.DUMMYFUNCTION("TEXTJOIN("";"", TRUE, FILTER(CID!$B$2:$B$14794, CID!B2101=CID!$D$2:$D$14794))"),"C64;C65;C66;C67;C68")</f>
        <v>C64;C65;C66;C67;C68</v>
      </c>
      <c r="B2101" s="12" t="str">
        <f>IFERROR(__xludf.DUMMYFUNCTION("TEXTJOIN(""; "", TRUE, FILTER(CID!B2101:B14794, REGEXMATCH(CID!D2101:D14794, TEXTJOIN(""|"", TRUE, SPLIT(A2101, "";"")))))"),"C64X; C65X; C66X; C670; C671; C672; C673; C674; C675; C676; C677; C678; C679; C680; C681; C688; C689")</f>
        <v>C64X; C65X; C66X; C670; C671; C672; C673; C674; C675; C676; C677; C678; C679; C680; C681; C688; C689</v>
      </c>
    </row>
    <row r="2102">
      <c r="A2102" s="12" t="str">
        <f>IFERROR(__xludf.DUMMYFUNCTION("TEXTJOIN("";"", TRUE, FILTER(CID!$B$2:$B$14794, CID!B2102=CID!$D$2:$D$14794))"),"C69;C70;C71;C72")</f>
        <v>C69;C70;C71;C72</v>
      </c>
      <c r="B2102" s="12" t="str">
        <f>IFERROR(__xludf.DUMMYFUNCTION("TEXTJOIN(""; "", TRUE, FILTER(CID!B2102:B14794, REGEXMATCH(CID!D2102:D14794, TEXTJOIN(""|"", TRUE, SPLIT(A2102, "";"")))))"),"C690; C691; C692; C693; C694; C695; C696; C698; C699; C700; C701; C709; C710; C711; C712; C713; C714; C715; C716; C717; C718; C719; C720; C721; C722; C723; C724; C725; C728; C729")</f>
        <v>C690; C691; C692; C693; C694; C695; C696; C698; C699; C700; C701; C709; C710; C711; C712; C713; C714; C715; C716; C717; C718; C719; C720; C721; C722; C723; C724; C725; C728; C729</v>
      </c>
    </row>
    <row r="2103">
      <c r="A2103" s="12" t="str">
        <f>IFERROR(__xludf.DUMMYFUNCTION("TEXTJOIN("";"", TRUE, FILTER(CID!$B$2:$B$14794, CID!B2103=CID!$D$2:$D$14794))"),"C73;C74;C75")</f>
        <v>C73;C74;C75</v>
      </c>
      <c r="B2103" s="12" t="str">
        <f>IFERROR(__xludf.DUMMYFUNCTION("TEXTJOIN(""; "", TRUE, FILTER(CID!B2103:B14794, REGEXMATCH(CID!D2103:D14794, TEXTJOIN(""|"", TRUE, SPLIT(A2103, "";"")))))"),"C73-C75; C73X; C740; C741; C749; C750; C751; C752; C753; C754; C755; C758; C759")</f>
        <v>C73-C75; C73X; C740; C741; C749; C750; C751; C752; C753; C754; C755; C758; C759</v>
      </c>
    </row>
    <row r="2104">
      <c r="A2104" s="12" t="str">
        <f>IFERROR(__xludf.DUMMYFUNCTION("TEXTJOIN("";"", TRUE, FILTER(CID!$B$2:$B$14794, CID!B2104=CID!$D$2:$D$14794))"),"C76;C77;C78;C79;C80")</f>
        <v>C76;C77;C78;C79;C80</v>
      </c>
      <c r="B2104" s="12" t="str">
        <f>IFERROR(__xludf.DUMMYFUNCTION("TEXTJOIN(""; "", TRUE, FILTER(CID!B2104:B14794, REGEXMATCH(CID!D2104:D14794, TEXTJOIN(""|"", TRUE, SPLIT(A2104, "";"")))))"),"C760; C761; C762; C763; C764; C765; C767; C768; C770; C771; C772; C773; C774; C775; C778; C779; C780; C781; C782; C783; C784; C785; C786; C787; C788; C790; C791; C792; C793; C794; C795; C796; C797; C798; C80X")</f>
        <v>C760; C761; C762; C763; C764; C765; C767; C768; C770; C771; C772; C773; C774; C775; C778; C779; C780; C781; C782; C783; C784; C785; C786; C787; C788; C790; C791; C792; C793; C794; C795; C796; C797; C798; C80X</v>
      </c>
    </row>
    <row r="2105">
      <c r="A2105" s="12" t="str">
        <f>IFERROR(__xludf.DUMMYFUNCTION("TEXTJOIN("";"", TRUE, FILTER(CID!$B$2:$B$14794, CID!B2105=CID!$D$2:$D$14794))"),"C81;C82;C83;C84;C85;C88;C90;C91;C92;C93;C94;C95;C96")</f>
        <v>C81;C82;C83;C84;C85;C88;C90;C91;C92;C93;C94;C95;C96</v>
      </c>
      <c r="B2105" s="12" t="str">
        <f>IFERROR(__xludf.DUMMYFUNCTION("TEXTJOIN(""; "", TRUE, FILTER(CID!B2105:B14794, REGEXMATCH(CID!D2105:D14794, TEXTJOIN(""|"", TRUE, SPLIT(A2105, "";"")))))"),"C810; C811; C812; C813; C817; C819; C820; C821; C822; C827; C829; C830; C831; C832; C833; C834; C835; C836; C837; C838; C839; C840; C841; C842; C843; C844; C845; C850; C851; C857; C859; C880; C881; C882; C883; C887; C889; C900; C901; C902; C910; C911; C91"&amp;"2; C913; C914; C915; C917; C919; C920; C921; C922; C923; C924; C925; C927; C929; C930; C931; C932; C937; C939; C940; C941; C942; C943; C944; C945; C947; C950; C951; C952; C957; C959; C960; C961; C962; C963; C967; C969")</f>
        <v>C810; C811; C812; C813; C817; C819; C820; C821; C822; C827; C829; C830; C831; C832; C833; C834; C835; C836; C837; C838; C839; C840; C841; C842; C843; C844; C845; C850; C851; C857; C859; C880; C881; C882; C883; C887; C889; C900; C901; C902; C910; C911; C912; C913; C914; C915; C917; C919; C920; C921; C922; C923; C924; C925; C927; C929; C930; C931; C932; C937; C939; C940; C941; C942; C943; C944; C945; C947; C950; C951; C952; C957; C959; C960; C961; C962; C963; C967; C969</v>
      </c>
    </row>
    <row r="2106">
      <c r="A2106" s="12" t="str">
        <f>IFERROR(__xludf.DUMMYFUNCTION("TEXTJOIN("";"", TRUE, FILTER(CID!$B$2:$B$14794, CID!B2106=CID!$D$2:$D$14794))"),"C97")</f>
        <v>C97</v>
      </c>
      <c r="B2106" s="12" t="str">
        <f>IFERROR(__xludf.DUMMYFUNCTION("TEXTJOIN(""; "", TRUE, FILTER(CID!B2106:B14794, REGEXMATCH(CID!D2106:D14794, TEXTJOIN(""|"", TRUE, SPLIT(A2106, "";"")))))"),"C97-C97; C97X")</f>
        <v>C97-C97; C97X</v>
      </c>
    </row>
    <row r="2107">
      <c r="A2107" s="12" t="str">
        <f>IFERROR(__xludf.DUMMYFUNCTION("TEXTJOIN("";"", TRUE, FILTER(CID!$B$2:$B$14794, CID!B2107=CID!$D$2:$D$14794))"),"D00;D01;D02;D03;D04;D05;D06;D07;D09")</f>
        <v>D00;D01;D02;D03;D04;D05;D06;D07;D09</v>
      </c>
      <c r="B2107" s="12" t="str">
        <f>IFERROR(__xludf.DUMMYFUNCTION("TEXTJOIN(""; "", TRUE, FILTER(CID!B2107:B14794, REGEXMATCH(CID!D2107:D14794, TEXTJOIN(""|"", TRUE, SPLIT(A2107, "";"")))))"),"D000; D001; D002; D010; D011; D012; D013; D014; D015; D017; D019; D020; D021; D022; D023; D029; D030; D031; D032; D033; D034; D035; D036; D037; D038; D039; D040; D041; D042; D043; D044; D045; D046; D047; D048; D049; D050; D051; D057; D059; D060; D061; D06"&amp;"7; D069; D070; D071; D072; D073; D074; D075; D076; D090; D091; D092; D093; D097; D099")</f>
        <v>D000; D001; D002; D010; D011; D012; D013; D014; D015; D017; D019; D020; D021; D022; D023; D029; D030; D031; D032; D033; D034; D035; D036; D037; D038; D039; D040; D041; D042; D043; D044; D045; D046; D047; D048; D049; D050; D051; D057; D059; D060; D061; D067; D069; D070; D071; D072; D073; D074; D075; D076; D090; D091; D092; D093; D097; D099</v>
      </c>
    </row>
    <row r="2108">
      <c r="A2108" s="12" t="str">
        <f>IFERROR(__xludf.DUMMYFUNCTION("TEXTJOIN("";"", TRUE, FILTER(CID!$B$2:$B$14794, CID!B2108=CID!$D$2:$D$14794))"),"D10;D11;D12;D13;D14;D15;D16;D17;D18;D19;D20;D21;D22;D23;D24;D25;D26;D27;D28;D29;D30;D31;D32;D33;D34;D35;D36")</f>
        <v>D10;D11;D12;D13;D14;D15;D16;D17;D18;D19;D20;D21;D22;D23;D24;D25;D26;D27;D28;D29;D30;D31;D32;D33;D34;D35;D36</v>
      </c>
      <c r="B2108" s="12" t="str">
        <f>IFERROR(__xludf.DUMMYFUNCTION("TEXTJOIN(""; "", TRUE, FILTER(CID!B2108:B14794, REGEXMATCH(CID!D2108:D14794, TEXTJOIN(""|"", TRUE, SPLIT(A2108, "";"")))))"),"D100; D101; D102; D103; D104; D105; D106; D107; D109; D110; D117; D119; D120; D121; D122; D123; D124; D125; D126; D127; D128; D129; D130; D131; D132; D133; D134; D135; D136; D137; D139; D140; D141; D142; D143; D144; D150; D151; D152; D157; D159; D160; D16"&amp;"1; D162; D163; D164; D165; D166; D167; D168; D169; D170; D171; D172; D173; D174; D175; D176; D177; D179; D180; D181; D190; D191; D197; D199; D200; D201; D210; D211; D212; D213; D214; D215; D216; D219; D220; D221; D222; D223; D224; D225; D226; D227; D229; "&amp;"D230; D231; D232; D233; D234; D235; D236; D237; D239; D24X; D250; D251; D252; D259; D260; D261; D267; D269; D27X; D280; D281; D282; D287; D289; D290; D291; D292; D293; D294; D297; D299; D300; D301; D302; D303; D304; D307; D309; D310; D311; D312; D313; D31"&amp;"4; D315; D316; D319; D320; D321; D329; D330; D331; D332; D333; D334; D337; D339; D34X; D350; D351; D352; D353; D354; D355; D356; D357; D358; D359; D360; D361; D367; D369")</f>
        <v>D100; D101; D102; D103; D104; D105; D106; D107; D109; D110; D117; D119; D120; D121; D122; D123; D124; D125; D126; D127; D128; D129; D130; D131; D132; D133; D134; D135; D136; D137; D139; D140; D141; D142; D143; D144; D150; D151; D152; D157; D159; D160; D161; D162; D163; D164; D165; D166; D167; D168; D169; D170; D171; D172; D173; D174; D175; D176; D177; D179; D180; D181; D190; D191; D197; D199; D200; D201; D210; D211; D212; D213; D214; D215; D216; D219; D220; D221; D222; D223; D224; D225; D226; D227; D229; D230; D231; D232; D233; D234; D235; D236; D237; D239; D24X; D250; D251; D252; D259; D260; D261; D267; D269; D27X; D280; D281; D282; D287; D289; D290; D291; D292; D293; D294; D297; D299; D300; D301; D302; D303; D304; D307; D309; D310; D311; D312; D313; D314; D315; D316; D319; D320; D321; D329; D330; D331; D332; D333; D334; D337; D339; D34X; D350; D351; D352; D353; D354; D355; D356; D357; D358; D359; D360; D361; D367; D369</v>
      </c>
    </row>
    <row r="2109">
      <c r="A2109" s="12" t="str">
        <f>IFERROR(__xludf.DUMMYFUNCTION("TEXTJOIN("";"", TRUE, FILTER(CID!$B$2:$B$14794, CID!B2109=CID!$D$2:$D$14794))"),"D37;D38;D39;D40;D41;D42;D43;D44;D45;D46;D47;D48")</f>
        <v>D37;D38;D39;D40;D41;D42;D43;D44;D45;D46;D47;D48</v>
      </c>
      <c r="B2109" s="12" t="str">
        <f>IFERROR(__xludf.DUMMYFUNCTION("TEXTJOIN(""; "", TRUE, FILTER(CID!B2109:B14794, REGEXMATCH(CID!D2109:D14794, TEXTJOIN(""|"", TRUE, SPLIT(A2109, "";"")))))"),"D370; D371; D372; D373; D374; D375; D376; D377; D379; D380; D381; D382; D383; D384; D385; D386; D390; D391; D392; D397; D399; D400; D401; D407; D409; D410; D411; D412; D413; D414; D417; D419; D420; D421; D429; D430; D431; D432; D433; D434; D437; D439; D44"&amp;"0; D441; D442; D443; D444; D445; D446; D447; D448; D449; D45X; D460; D461; D462; D463; D464; D467; D469; D470; D471; D472; D473; D477; D479; D480; D481; D482; D483; D484; D485; D486; D487; D489")</f>
        <v>D370; D371; D372; D373; D374; D375; D376; D377; D379; D380; D381; D382; D383; D384; D385; D386; D390; D391; D392; D397; D399; D400; D401; D407; D409; D410; D411; D412; D413; D414; D417; D419; D420; D421; D429; D430; D431; D432; D433; D434; D437; D439; D440; D441; D442; D443; D444; D445; D446; D447; D448; D449; D45X; D460; D461; D462; D463; D464; D467; D469; D470; D471; D472; D473; D477; D479; D480; D481; D482; D483; D484; D485; D486; D487; D489</v>
      </c>
    </row>
    <row r="2110">
      <c r="A2110" s="12" t="str">
        <f>IFERROR(__xludf.DUMMYFUNCTION("TEXTJOIN("";"", TRUE, FILTER(CID!$B$2:$B$14794, CID!B2110=CID!$D$2:$D$14794))"),"D50;D51;D52;D53")</f>
        <v>D50;D51;D52;D53</v>
      </c>
      <c r="B2110" s="12" t="str">
        <f>IFERROR(__xludf.DUMMYFUNCTION("TEXTJOIN(""; "", TRUE, FILTER(CID!B2110:B14794, REGEXMATCH(CID!D2110:D14794, TEXTJOIN(""|"", TRUE, SPLIT(A2110, "";"")))))"),"D500; D501; D508; D509; D510; D511; D512; D513; D518; D519; D520; D521; D528; D529; D530; D531; D532; D538; D539")</f>
        <v>D500; D501; D508; D509; D510; D511; D512; D513; D518; D519; D520; D521; D528; D529; D530; D531; D532; D538; D539</v>
      </c>
    </row>
    <row r="2111">
      <c r="A2111" s="12" t="str">
        <f>IFERROR(__xludf.DUMMYFUNCTION("TEXTJOIN("";"", TRUE, FILTER(CID!$B$2:$B$14794, CID!B2111=CID!$D$2:$D$14794))"),"D55;D56;D57;D58;D59")</f>
        <v>D55;D56;D57;D58;D59</v>
      </c>
      <c r="B2111" s="12" t="str">
        <f>IFERROR(__xludf.DUMMYFUNCTION("TEXTJOIN(""; "", TRUE, FILTER(CID!B2111:B14794, REGEXMATCH(CID!D2111:D14794, TEXTJOIN(""|"", TRUE, SPLIT(A2111, "";"")))))"),"D550; D551; D552; D553; D558; D559; D560; D561; D562; D563; D564; D568; D569; D570; D571; D572; D573; D578; D580; D581; D582; D588; D589; D590; D591; D592; D593; D594; D595; D596; D598; D599")</f>
        <v>D550; D551; D552; D553; D558; D559; D560; D561; D562; D563; D564; D568; D569; D570; D571; D572; D573; D578; D580; D581; D582; D588; D589; D590; D591; D592; D593; D594; D595; D596; D598; D599</v>
      </c>
    </row>
    <row r="2112">
      <c r="A2112" s="12" t="str">
        <f>IFERROR(__xludf.DUMMYFUNCTION("TEXTJOIN("";"", TRUE, FILTER(CID!$B$2:$B$14794, CID!B2112=CID!$D$2:$D$14794))"),"D60;D61;D62;D63;D64")</f>
        <v>D60;D61;D62;D63;D64</v>
      </c>
      <c r="B2112" s="12" t="str">
        <f>IFERROR(__xludf.DUMMYFUNCTION("TEXTJOIN(""; "", TRUE, FILTER(CID!B2112:B14794, REGEXMATCH(CID!D2112:D14794, TEXTJOIN(""|"", TRUE, SPLIT(A2112, "";"")))))"),"D600; D601; D608; D609; D610; D611; D612; D613; D618; D619; D62X; D630; D638; D640; D641; D642; D643; D644; D648; D649")</f>
        <v>D600; D601; D608; D609; D610; D611; D612; D613; D618; D619; D62X; D630; D638; D640; D641; D642; D643; D644; D648; D649</v>
      </c>
    </row>
    <row r="2113">
      <c r="A2113" s="12" t="str">
        <f>IFERROR(__xludf.DUMMYFUNCTION("TEXTJOIN("";"", TRUE, FILTER(CID!$B$2:$B$14794, CID!B2113=CID!$D$2:$D$14794))"),"D65;D66;D67;D68;D69")</f>
        <v>D65;D66;D67;D68;D69</v>
      </c>
      <c r="B2113" s="12" t="str">
        <f>IFERROR(__xludf.DUMMYFUNCTION("TEXTJOIN(""; "", TRUE, FILTER(CID!B2113:B14794, REGEXMATCH(CID!D2113:D14794, TEXTJOIN(""|"", TRUE, SPLIT(A2113, "";"")))))"),"D65X; D66X; D67X; D680; D681; D682; D683; D684; D688; D689; D690; D691; D692; D693; D694; D695; D696; D698; D699")</f>
        <v>D65X; D66X; D67X; D680; D681; D682; D683; D684; D688; D689; D690; D691; D692; D693; D694; D695; D696; D698; D699</v>
      </c>
    </row>
    <row r="2114">
      <c r="A2114" s="12" t="str">
        <f>IFERROR(__xludf.DUMMYFUNCTION("TEXTJOIN("";"", TRUE, FILTER(CID!$B$2:$B$14794, CID!B2114=CID!$D$2:$D$14794))"),"D70;D71;D72;D73;D74;D75;D76;D77")</f>
        <v>D70;D71;D72;D73;D74;D75;D76;D77</v>
      </c>
      <c r="B2114" s="12" t="str">
        <f>IFERROR(__xludf.DUMMYFUNCTION("TEXTJOIN(""; "", TRUE, FILTER(CID!B2114:B14794, REGEXMATCH(CID!D2114:D14794, TEXTJOIN(""|"", TRUE, SPLIT(A2114, "";"")))))"),"D70X; D71X; D720; D721; D728; D729; D730; D731; D732; D733; D734; D735; D738; D739; D740; D748; D749; D750; D751; D752; D758; D759; D760; D761; D762; D763; D77X")</f>
        <v>D70X; D71X; D720; D721; D728; D729; D730; D731; D732; D733; D734; D735; D738; D739; D740; D748; D749; D750; D751; D752; D758; D759; D760; D761; D762; D763; D77X</v>
      </c>
    </row>
    <row r="2115">
      <c r="A2115" s="12" t="str">
        <f>IFERROR(__xludf.DUMMYFUNCTION("TEXTJOIN("";"", TRUE, FILTER(CID!$B$2:$B$14794, CID!B2115=CID!$D$2:$D$14794))"),"D80;D81;D82;D83;D84;D86;D89")</f>
        <v>D80;D81;D82;D83;D84;D86;D89</v>
      </c>
      <c r="B2115" s="12" t="str">
        <f>IFERROR(__xludf.DUMMYFUNCTION("TEXTJOIN(""; "", TRUE, FILTER(CID!B2115:B14794, REGEXMATCH(CID!D2115:D14794, TEXTJOIN(""|"", TRUE, SPLIT(A2115, "";"")))))"),"D800; D801; D802; D803; D804; D805; D806; D807; D808; D809; D810; D811; D812; D813; D814; D815; D816; D817; D818; D819; D820; D821; D822; D823; D824; D828; D829; D830; D831; D832; D838; D839; D840; D841; D848; D849; D860; D861; D862; D863; D868; D869; D89"&amp;"0; D891; D892; D898; D899")</f>
        <v>D800; D801; D802; D803; D804; D805; D806; D807; D808; D809; D810; D811; D812; D813; D814; D815; D816; D817; D818; D819; D820; D821; D822; D823; D824; D828; D829; D830; D831; D832; D838; D839; D840; D841; D848; D849; D860; D861; D862; D863; D868; D869; D890; D891; D892; D898; D899</v>
      </c>
    </row>
    <row r="2116">
      <c r="A2116" s="12" t="str">
        <f>IFERROR(__xludf.DUMMYFUNCTION("TEXTJOIN("";"", TRUE, FILTER(CID!$B$2:$B$14794, CID!B2116=CID!$D$2:$D$14794))"),"E00;E01;E02;E03;E04;E05;E06;E07")</f>
        <v>E00;E01;E02;E03;E04;E05;E06;E07</v>
      </c>
      <c r="B2116" s="12" t="str">
        <f>IFERROR(__xludf.DUMMYFUNCTION("TEXTJOIN(""; "", TRUE, FILTER(CID!B2116:B14794, REGEXMATCH(CID!D2116:D14794, TEXTJOIN(""|"", TRUE, SPLIT(A2116, "";"")))))"),"E000; E001; E002; E009; E010; E011; E012; E018; E02X; E030; E031; E032; E033; E034; E035; E038; E039; E040; E041; E042; E048; E049; E050; E051; E052; E053; E054; E055; E058; E059; E060; E061; E062; E063; E064; E065; E069; E070; E071; E078; E079")</f>
        <v>E000; E001; E002; E009; E010; E011; E012; E018; E02X; E030; E031; E032; E033; E034; E035; E038; E039; E040; E041; E042; E048; E049; E050; E051; E052; E053; E054; E055; E058; E059; E060; E061; E062; E063; E064; E065; E069; E070; E071; E078; E079</v>
      </c>
    </row>
    <row r="2117">
      <c r="A2117" s="12" t="str">
        <f>IFERROR(__xludf.DUMMYFUNCTION("TEXTJOIN("";"", TRUE, FILTER(CID!$B$2:$B$14794, CID!B2117=CID!$D$2:$D$14794))"),"E10;E11;E12;E13;E14")</f>
        <v>E10;E11;E12;E13;E14</v>
      </c>
      <c r="B2117" s="12" t="str">
        <f>IFERROR(__xludf.DUMMYFUNCTION("TEXTJOIN(""; "", TRUE, FILTER(CID!B2117:B14794, REGEXMATCH(CID!D2117:D14794, TEXTJOIN(""|"", TRUE, SPLIT(A2117, "";"")))))"),"E100; E101; E102; E103; E104; E105; E106; E107; E108; E109; E110; E111; E112; E113; E114; E115; E116; E117; E118; E119; E120; E121; E122; E123; E124; E125; E126; E127; E128; E129; E130; E131; E132; E133; E134; E135; E136; E137; E138; E139; E140; E141; E14"&amp;"2; E143; E144; E145; E146; E147; E148; E149")</f>
        <v>E100; E101; E102; E103; E104; E105; E106; E107; E108; E109; E110; E111; E112; E113; E114; E115; E116; E117; E118; E119; E120; E121; E122; E123; E124; E125; E126; E127; E128; E129; E130; E131; E132; E133; E134; E135; E136; E137; E138; E139; E140; E141; E142; E143; E144; E145; E146; E147; E148; E149</v>
      </c>
    </row>
    <row r="2118">
      <c r="A2118" s="12" t="str">
        <f>IFERROR(__xludf.DUMMYFUNCTION("TEXTJOIN("";"", TRUE, FILTER(CID!$B$2:$B$14794, CID!B2118=CID!$D$2:$D$14794))"),"E15;E16")</f>
        <v>E15;E16</v>
      </c>
      <c r="B2118" s="12" t="str">
        <f>IFERROR(__xludf.DUMMYFUNCTION("TEXTJOIN(""; "", TRUE, FILTER(CID!B2118:B14794, REGEXMATCH(CID!D2118:D14794, TEXTJOIN(""|"", TRUE, SPLIT(A2118, "";"")))))"),"E15X; E160; E161; E162; E163; E164; E168; E169")</f>
        <v>E15X; E160; E161; E162; E163; E164; E168; E169</v>
      </c>
    </row>
    <row r="2119">
      <c r="A2119" s="12" t="str">
        <f>IFERROR(__xludf.DUMMYFUNCTION("TEXTJOIN("";"", TRUE, FILTER(CID!$B$2:$B$14794, CID!B2119=CID!$D$2:$D$14794))"),"E20;E21;E22;E23;E24;E25;E26;E27;E28;E29;E30;E31;E32;E34;E35")</f>
        <v>E20;E21;E22;E23;E24;E25;E26;E27;E28;E29;E30;E31;E32;E34;E35</v>
      </c>
      <c r="B2119" s="12" t="str">
        <f>IFERROR(__xludf.DUMMYFUNCTION("TEXTJOIN(""; "", TRUE, FILTER(CID!B2119:B14794, REGEXMATCH(CID!D2119:D14794, TEXTJOIN(""|"", TRUE, SPLIT(A2119, "";"")))))"),"E200; E201; E208; E209; E210; E211; E212; E213; E214; E215; E220; E221; E222; E228; E229; E230; E231; E232; E233; E236; E237; E240; E241; E242; E243; E244; E248; E249; E250; E258; E259; E260; E261; E268; E269; E270; E271; E272; E273; E274; E275; E278; E27"&amp;"9; E280; E281; E282; E283; E288; E289; E290; E291; E298; E299; E300; E301; E308; E309; E310; E311; E318; E319; E320; E321; E328; E329; E340; E341; E342; E343; E344; E345; E348; E349; E350; E351; E358")</f>
        <v>E200; E201; E208; E209; E210; E211; E212; E213; E214; E215; E220; E221; E222; E228; E229; E230; E231; E232; E233; E236; E237; E240; E241; E242; E243; E244; E248; E249; E250; E258; E259; E260; E261; E268; E269; E270; E271; E272; E273; E274; E275; E278; E279; E280; E281; E282; E283; E288; E289; E290; E291; E298; E299; E300; E301; E308; E309; E310; E311; E318; E319; E320; E321; E328; E329; E340; E341; E342; E343; E344; E345; E348; E349; E350; E351; E358</v>
      </c>
    </row>
    <row r="2120">
      <c r="A2120" s="12" t="str">
        <f>IFERROR(__xludf.DUMMYFUNCTION("TEXTJOIN("";"", TRUE, FILTER(CID!$B$2:$B$14794, CID!B2120=CID!$D$2:$D$14794))"),"E40;E41;E42;E43;E44;E45;E46")</f>
        <v>E40;E41;E42;E43;E44;E45;E46</v>
      </c>
      <c r="B2120" s="12" t="str">
        <f>IFERROR(__xludf.DUMMYFUNCTION("TEXTJOIN(""; "", TRUE, FILTER(CID!B2120:B14794, REGEXMATCH(CID!D2120:D14794, TEXTJOIN(""|"", TRUE, SPLIT(A2120, "";"")))))"),"E40X; E41X; E42X; E43X; E440; E441; E45X; E46X")</f>
        <v>E40X; E41X; E42X; E43X; E440; E441; E45X; E46X</v>
      </c>
    </row>
    <row r="2121">
      <c r="A2121" s="12" t="str">
        <f>IFERROR(__xludf.DUMMYFUNCTION("TEXTJOIN("";"", TRUE, FILTER(CID!$B$2:$B$14794, CID!B2121=CID!$D$2:$D$14794))"),"E50;E51;E52;E53;E54;E55;E56;E58;E59;E60;E61;E63;E64")</f>
        <v>E50;E51;E52;E53;E54;E55;E56;E58;E59;E60;E61;E63;E64</v>
      </c>
      <c r="B2121" s="12" t="str">
        <f>IFERROR(__xludf.DUMMYFUNCTION("TEXTJOIN(""; "", TRUE, FILTER(CID!B2121:B14794, REGEXMATCH(CID!D2121:D14794, TEXTJOIN(""|"", TRUE, SPLIT(A2121, "";"")))))"),"E500; E501; E502; E503; E504; E505; E506; E507; E508; E509; E511; E512; E518; E519; E52X; E530; E531; E538; E539; E54X; E550; E559; E560; E561; E568; E569; E58X; E59X; E60X; E610; E611; E612; E613; E614; E615; E616; E617; E618; E619; E630; E631; E638; E63"&amp;"9; E640; E641; E642; E643; E648; E649")</f>
        <v>E500; E501; E502; E503; E504; E505; E506; E507; E508; E509; E511; E512; E518; E519; E52X; E530; E531; E538; E539; E54X; E550; E559; E560; E561; E568; E569; E58X; E59X; E60X; E610; E611; E612; E613; E614; E615; E616; E617; E618; E619; E630; E631; E638; E639; E640; E641; E642; E643; E648; E649</v>
      </c>
    </row>
    <row r="2122">
      <c r="A2122" s="12" t="str">
        <f>IFERROR(__xludf.DUMMYFUNCTION("TEXTJOIN("";"", TRUE, FILTER(CID!$B$2:$B$14794, CID!B2122=CID!$D$2:$D$14794))"),"E65;E66;E67;E68")</f>
        <v>E65;E66;E67;E68</v>
      </c>
      <c r="B2122" s="12" t="str">
        <f>IFERROR(__xludf.DUMMYFUNCTION("TEXTJOIN(""; "", TRUE, FILTER(CID!B2122:B14794, REGEXMATCH(CID!D2122:D14794, TEXTJOIN(""|"", TRUE, SPLIT(A2122, "";"")))))"),"E65X; E660; E661; E662; E668; E669; E670; E671; E672; E673; E678; E68X")</f>
        <v>E65X; E660; E661; E662; E668; E669; E670; E671; E672; E673; E678; E68X</v>
      </c>
    </row>
    <row r="2123">
      <c r="A2123" s="12" t="str">
        <f>IFERROR(__xludf.DUMMYFUNCTION("TEXTJOIN("";"", TRUE, FILTER(CID!$B$2:$B$14794, CID!B2123=CID!$D$2:$D$14794))"),"E70;E71;E72;E73;E74;E75;E76;E77;E78;E79;E80;E83;E84;E85;E86;E87;E88;E89;E90")</f>
        <v>E70;E71;E72;E73;E74;E75;E76;E77;E78;E79;E80;E83;E84;E85;E86;E87;E88;E89;E90</v>
      </c>
      <c r="B2123" s="12" t="str">
        <f>IFERROR(__xludf.DUMMYFUNCTION("TEXTJOIN(""; "", TRUE, FILTER(CID!B2123:B14794, REGEXMATCH(CID!D2123:D14794, TEXTJOIN(""|"", TRUE, SPLIT(A2123, "";"")))))"),"E700; E701; E702; E703; E708; E709; E710; E711; E712; E713; E720; E721; E722; E723; E724; E725; E728; E729; E730; E731; E738; E739; E740; E741; E742; E743; E744; E748; E749; E750; E751; E752; E753; E754; E755; E756; E760; E761; E762; E763; E768; E769; E77"&amp;"0; E771; E778; E779; E780; E781; E782; E783; E784; E785; E786; E788; E789; E790; E791; E798; E799; E800; E801; E802; E803; E804; E805; E806; E807; E830; E831; E832; E833; E834; E835; E838; E839; E840; E841; E848; E849; E850; E851; E852; E853; E854; E858; "&amp;"E859; E86X; E870; E871; E872; E873; E874; E875; E876; E877; E878; E880; E881; E882; E888; E889; E890; E891; E892; E893; E894; E895; E896; E898; E899; E90X")</f>
        <v>E700; E701; E702; E703; E708; E709; E710; E711; E712; E713; E720; E721; E722; E723; E724; E725; E728; E729; E730; E731; E738; E739; E740; E741; E742; E743; E744; E748; E749; E750; E751; E752; E753; E754; E755; E756; E760; E761; E762; E763; E768; E769; E770; E771; E778; E779; E780; E781; E782; E783; E784; E785; E786; E788; E789; E790; E791; E798; E799; E800; E801; E802; E803; E804; E805; E806; E807; E830; E831; E832; E833; E834; E835; E838; E839; E840; E841; E848; E849; E850; E851; E852; E853; E854; E858; E859; E86X; E870; E871; E872; E873; E874; E875; E876; E877; E878; E880; E881; E882; E888; E889; E890; E891; E892; E893; E894; E895; E896; E898; E899; E90X</v>
      </c>
    </row>
    <row r="2124">
      <c r="A2124" s="12" t="str">
        <f>IFERROR(__xludf.DUMMYFUNCTION("TEXTJOIN("";"", TRUE, FILTER(CID!$B$2:$B$14794, CID!B2124=CID!$D$2:$D$14794))"),"F00;F01;F02;F03;F04;F05;F06;F07;F09")</f>
        <v>F00;F01;F02;F03;F04;F05;F06;F07;F09</v>
      </c>
      <c r="B2124" s="12" t="str">
        <f>IFERROR(__xludf.DUMMYFUNCTION("TEXTJOIN(""; "", TRUE, FILTER(CID!B2124:B14794, REGEXMATCH(CID!D2124:D14794, TEXTJOIN(""|"", TRUE, SPLIT(A2124, "";"")))))"),"F000; F001; F002; F009; F010; F011; F012; F013; F018; F019; F020; F021; F022; F023; F024; F028; F03X; F04X; F050; F051; F058; F059; F060; F061; F062; F063; F064; F065; F066; F067; F068; F069; F070; F071; F072; F078; F079; F09X")</f>
        <v>F000; F001; F002; F009; F010; F011; F012; F013; F018; F019; F020; F021; F022; F023; F024; F028; F03X; F04X; F050; F051; F058; F059; F060; F061; F062; F063; F064; F065; F066; F067; F068; F069; F070; F071; F072; F078; F079; F09X</v>
      </c>
    </row>
    <row r="2125">
      <c r="A2125" s="12" t="str">
        <f>IFERROR(__xludf.DUMMYFUNCTION("TEXTJOIN("";"", TRUE, FILTER(CID!$B$2:$B$14794, CID!B2125=CID!$D$2:$D$14794))"),"F10;F11;F12;F13;F14;F15;F16;F17;F18;F19")</f>
        <v>F10;F11;F12;F13;F14;F15;F16;F17;F18;F19</v>
      </c>
      <c r="B2125" s="12" t="str">
        <f>IFERROR(__xludf.DUMMYFUNCTION("TEXTJOIN(""; "", TRUE, FILTER(CID!B2125:B14794, REGEXMATCH(CID!D2125:D14794, TEXTJOIN(""|"", TRUE, SPLIT(A2125, "";"")))))"),"F100; F101; F102; F103; F104; F105; F106; F107; F108; F109; F110; F111; F112; F113; F114; F115; F116; F117; F118; F119; F120; F121; F122; F123; F124; F125; F126; F127; F128; F129; F130; F131; F132; F133; F134; F135; F136; F137; F138; F139; F140; F141; F14"&amp;"2; F143; F144; F145; F146; F147; F148; F149; F150; F151; F152; F153; F154; F155; F156; F157; F158; F159; F160; F161; F162; F163; F164; F165; F166; F167; F168; F169; F170; F171; F172; F173; F174; F175; F176; F177; F178; F179; F180; F181; F182; F183; F184; "&amp;"F185; F186; F187; F188; F189; F190; F191; F192; F193; F194; F195; F196; F197; F198; F199")</f>
        <v>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v>
      </c>
    </row>
    <row r="2126">
      <c r="A2126" s="12" t="str">
        <f>IFERROR(__xludf.DUMMYFUNCTION("TEXTJOIN("";"", TRUE, FILTER(CID!$B$2:$B$14794, CID!B2126=CID!$D$2:$D$14794))"),"F20;F21;F22;F23;F24;F25;F28;F29")</f>
        <v>F20;F21;F22;F23;F24;F25;F28;F29</v>
      </c>
      <c r="B2126" s="12" t="str">
        <f>IFERROR(__xludf.DUMMYFUNCTION("TEXTJOIN(""; "", TRUE, FILTER(CID!B2126:B14794, REGEXMATCH(CID!D2126:D14794, TEXTJOIN(""|"", TRUE, SPLIT(A2126, "";"")))))"),"F200; F201; F202; F203; F204; F205; F206; F208; F209; F21X; F220; F228; F229; F230; F231; F232; F233; F238; F239; F24X; F250; F251; F252; F258; F259; F28X; F29X")</f>
        <v>F200; F201; F202; F203; F204; F205; F206; F208; F209; F21X; F220; F228; F229; F230; F231; F232; F233; F238; F239; F24X; F250; F251; F252; F258; F259; F28X; F29X</v>
      </c>
    </row>
    <row r="2127">
      <c r="A2127" s="12" t="str">
        <f>IFERROR(__xludf.DUMMYFUNCTION("TEXTJOIN("";"", TRUE, FILTER(CID!$B$2:$B$14794, CID!B2127=CID!$D$2:$D$14794))"),"F30;F31;F32;F33;F34;F38;F39")</f>
        <v>F30;F31;F32;F33;F34;F38;F39</v>
      </c>
      <c r="B2127" s="12" t="str">
        <f>IFERROR(__xludf.DUMMYFUNCTION("TEXTJOIN(""; "", TRUE, FILTER(CID!B2127:B14794, REGEXMATCH(CID!D2127:D14794, TEXTJOIN(""|"", TRUE, SPLIT(A2127, "";"")))))"),"F300; F301; F302; F308; F309; F310; F311; F312; F313; F314; F315; F316; F317; F318; F319; F320; F321; F322; F323; F328; F329; F330; F331; F332; F333; F334; F338; F339; F340; F341; F348; F349; F380; F381; F388; F39X")</f>
        <v>F300; F301; F302; F308; F309; F310; F311; F312; F313; F314; F315; F316; F317; F318; F319; F320; F321; F322; F323; F328; F329; F330; F331; F332; F333; F334; F338; F339; F340; F341; F348; F349; F380; F381; F388; F39X</v>
      </c>
    </row>
    <row r="2128">
      <c r="A2128" s="12" t="str">
        <f>IFERROR(__xludf.DUMMYFUNCTION("TEXTJOIN("";"", TRUE, FILTER(CID!$B$2:$B$14794, CID!B2128=CID!$D$2:$D$14794))"),"F40;F41;F42;F43;F44;F45;F48")</f>
        <v>F40;F41;F42;F43;F44;F45;F48</v>
      </c>
      <c r="B2128" s="12" t="str">
        <f>IFERROR(__xludf.DUMMYFUNCTION("TEXTJOIN(""; "", TRUE, FILTER(CID!B2128:B14794, REGEXMATCH(CID!D2128:D14794, TEXTJOIN(""|"", TRUE, SPLIT(A2128, "";"")))))"),"F400; F401; F402; F408; F409; F410; F411; F412; F413; F418; F419; F420; F421; F422; F428; F429; F430; F431; F432; F438; F439; F440; F441; F442; F443; F444; F445; F446; F447; F448; F449; F450; F451; F452; F453; F454; F458; F459; F480; F481; F488; F489")</f>
        <v>F400; F401; F402; F408; F409; F410; F411; F412; F413; F418; F419; F420; F421; F422; F428; F429; F430; F431; F432; F438; F439; F440; F441; F442; F443; F444; F445; F446; F447; F448; F449; F450; F451; F452; F453; F454; F458; F459; F480; F481; F488; F489</v>
      </c>
    </row>
    <row r="2129">
      <c r="A2129" s="12" t="str">
        <f>IFERROR(__xludf.DUMMYFUNCTION("TEXTJOIN("";"", TRUE, FILTER(CID!$B$2:$B$14794, CID!B2129=CID!$D$2:$D$14794))"),"F50;F51;F52;F53;F54;F55;F59")</f>
        <v>F50;F51;F52;F53;F54;F55;F59</v>
      </c>
      <c r="B2129" s="12" t="str">
        <f>IFERROR(__xludf.DUMMYFUNCTION("TEXTJOIN(""; "", TRUE, FILTER(CID!B2129:B14794, REGEXMATCH(CID!D2129:D14794, TEXTJOIN(""|"", TRUE, SPLIT(A2129, "";"")))))"),"F500; F501; F502; F503; F504; F505; F508; F509; F510; F511; F512; F513; F514; F515; F518; F519; F520; F521; F522; F523; F524; F525; F526; F527; F528; F529; F530; F531; F538; F539; F54X; F55X; F59X")</f>
        <v>F500; F501; F502; F503; F504; F505; F508; F509; F510; F511; F512; F513; F514; F515; F518; F519; F520; F521; F522; F523; F524; F525; F526; F527; F528; F529; F530; F531; F538; F539; F54X; F55X; F59X</v>
      </c>
    </row>
    <row r="2130">
      <c r="A2130" s="12" t="str">
        <f>IFERROR(__xludf.DUMMYFUNCTION("TEXTJOIN("";"", TRUE, FILTER(CID!$B$2:$B$14794, CID!B2130=CID!$D$2:$D$14794))"),"F60;F61;F62;F63;F64;F65;F66;F68;F69")</f>
        <v>F60;F61;F62;F63;F64;F65;F66;F68;F69</v>
      </c>
      <c r="B2130" s="12" t="str">
        <f>IFERROR(__xludf.DUMMYFUNCTION("TEXTJOIN(""; "", TRUE, FILTER(CID!B2130:B14794, REGEXMATCH(CID!D2130:D14794, TEXTJOIN(""|"", TRUE, SPLIT(A2130, "";"")))))"),"F600; F601; F602; F603; F604; F605; F606; F607; F608; F609; F61X; F620; F621; F628; F629; F630; F631; F632; F633; F638; F639; F640; F641; F642; F648; F649; F650; F651; F652; F653; F654; F655; F656; F658; F659; F660; F661; F662; F668; F669; F680; F681; F68"&amp;"8; F69X")</f>
        <v>F600; F601; F602; F603; F604; F605; F606; F607; F608; F609; F61X; F620; F621; F628; F629; F630; F631; F632; F633; F638; F639; F640; F641; F642; F648; F649; F650; F651; F652; F653; F654; F655; F656; F658; F659; F660; F661; F662; F668; F669; F680; F681; F688; F69X</v>
      </c>
    </row>
    <row r="2131">
      <c r="A2131" s="12" t="str">
        <f>IFERROR(__xludf.DUMMYFUNCTION("TEXTJOIN("";"", TRUE, FILTER(CID!$B$2:$B$14794, CID!B2131=CID!$D$2:$D$14794))"),"F70;F71;F72;F73;F78;F79")</f>
        <v>F70;F71;F72;F73;F78;F79</v>
      </c>
      <c r="B2131" s="12" t="str">
        <f>IFERROR(__xludf.DUMMYFUNCTION("TEXTJOIN(""; "", TRUE, FILTER(CID!B2131:B14794, REGEXMATCH(CID!D2131:D14794, TEXTJOIN(""|"", TRUE, SPLIT(A2131, "";"")))))"),"F700; F701; F708; F709; F710; F711; F718; F719; F720; F721; F728; F729; F730; F731; F738; F739; F780; F781; F788; F789; F790; F791; F798; F799")</f>
        <v>F700; F701; F708; F709; F710; F711; F718; F719; F720; F721; F728; F729; F730; F731; F738; F739; F780; F781; F788; F789; F790; F791; F798; F799</v>
      </c>
    </row>
    <row r="2132">
      <c r="A2132" s="12" t="str">
        <f>IFERROR(__xludf.DUMMYFUNCTION("TEXTJOIN("";"", TRUE, FILTER(CID!$B$2:$B$14794, CID!B2132=CID!$D$2:$D$14794))"),"F80;F81;F82;F83;F84;F88;F89")</f>
        <v>F80;F81;F82;F83;F84;F88;F89</v>
      </c>
      <c r="B2132" s="12" t="str">
        <f>IFERROR(__xludf.DUMMYFUNCTION("TEXTJOIN(""; "", TRUE, FILTER(CID!B2132:B14794, REGEXMATCH(CID!D2132:D14794, TEXTJOIN(""|"", TRUE, SPLIT(A2132, "";"")))))"),"F800; F801; F802; F803; F808; F809; F810; F811; F812; F813; F818; F819; F82X; F83X; F840; F841; F842; F843; F844; F845; F848; F849; F88X; F89X")</f>
        <v>F800; F801; F802; F803; F808; F809; F810; F811; F812; F813; F818; F819; F82X; F83X; F840; F841; F842; F843; F844; F845; F848; F849; F88X; F89X</v>
      </c>
    </row>
    <row r="2133">
      <c r="A2133" s="12" t="str">
        <f>IFERROR(__xludf.DUMMYFUNCTION("TEXTJOIN("";"", TRUE, FILTER(CID!$B$2:$B$14794, CID!B2133=CID!$D$2:$D$14794))"),"F90;F91;F92;F93;F94;F95;F98")</f>
        <v>F90;F91;F92;F93;F94;F95;F98</v>
      </c>
      <c r="B2133" s="12" t="str">
        <f>IFERROR(__xludf.DUMMYFUNCTION("TEXTJOIN(""; "", TRUE, FILTER(CID!B2133:B14794, REGEXMATCH(CID!D2133:D14794, TEXTJOIN(""|"", TRUE, SPLIT(A2133, "";"")))))"),"F900; F901; F908; F909; F910; F911; F912; F913; F918; F919; F920; F928; F929; F930; F931; F932; F933; F938; F939; F940; F941; F942; F948; F949; F950; F951; F952; F958; F959; F980; F981; F982; F983; F984; F985; F986; F988; F989")</f>
        <v>F900; F901; F908; F909; F910; F911; F912; F913; F918; F919; F920; F928; F929; F930; F931; F932; F933; F938; F939; F940; F941; F942; F948; F949; F950; F951; F952; F958; F959; F980; F981; F982; F983; F984; F985; F986; F988; F989</v>
      </c>
    </row>
    <row r="2134">
      <c r="A2134" s="12" t="str">
        <f>IFERROR(__xludf.DUMMYFUNCTION("TEXTJOIN("";"", TRUE, FILTER(CID!$B$2:$B$14794, CID!B2134=CID!$D$2:$D$14794))"),"F99")</f>
        <v>F99</v>
      </c>
      <c r="B2134" s="12" t="str">
        <f>IFERROR(__xludf.DUMMYFUNCTION("TEXTJOIN(""; "", TRUE, FILTER(CID!B2134:B14794, REGEXMATCH(CID!D2134:D14794, TEXTJOIN(""|"", TRUE, SPLIT(A2134, "";"")))))"),"F99X")</f>
        <v>F99X</v>
      </c>
    </row>
    <row r="2135">
      <c r="A2135" s="12" t="str">
        <f>IFERROR(__xludf.DUMMYFUNCTION("TEXTJOIN("";"", TRUE, FILTER(CID!$B$2:$B$14794, CID!B2135=CID!$D$2:$D$14794))"),"G00;G01;G02;G03;G04;G05;G06;G07;G08;G09")</f>
        <v>G00;G01;G02;G03;G04;G05;G06;G07;G08;G09</v>
      </c>
      <c r="B2135" s="12" t="str">
        <f>IFERROR(__xludf.DUMMYFUNCTION("TEXTJOIN(""; "", TRUE, FILTER(CID!B2135:B14794, REGEXMATCH(CID!D2135:D14794, TEXTJOIN(""|"", TRUE, SPLIT(A2135, "";"")))))"),"G000; G001; G002; G003; G008; G009; G01X; G020; G021; G028; G030; G031; G032; G038; G039; G040; G041; G042; G048; G049; G050; G051; G052; G058; G060; G061; G062; G07X; G08X; G09X")</f>
        <v>G000; G001; G002; G003; G008; G009; G01X; G020; G021; G028; G030; G031; G032; G038; G039; G040; G041; G042; G048; G049; G050; G051; G052; G058; G060; G061; G062; G07X; G08X; G09X</v>
      </c>
    </row>
    <row r="2136">
      <c r="A2136" s="12" t="str">
        <f>IFERROR(__xludf.DUMMYFUNCTION("TEXTJOIN("";"", TRUE, FILTER(CID!$B$2:$B$14794, CID!B2136=CID!$D$2:$D$14794))"),"G10;G11;G12;G13")</f>
        <v>G10;G11;G12;G13</v>
      </c>
      <c r="B2136" s="12" t="str">
        <f>IFERROR(__xludf.DUMMYFUNCTION("TEXTJOIN(""; "", TRUE, FILTER(CID!B2136:B14794, REGEXMATCH(CID!D2136:D14794, TEXTJOIN(""|"", TRUE, SPLIT(A2136, "";"")))))"),"G10X; G110; G111; G112; G113; G114; G118; G119; G120; G121; G122; G128; G129; G130; G131; G132; G138")</f>
        <v>G10X; G110; G111; G112; G113; G114; G118; G119; G120; G121; G122; G128; G129; G130; G131; G132; G138</v>
      </c>
    </row>
    <row r="2137">
      <c r="A2137" s="12" t="str">
        <f>IFERROR(__xludf.DUMMYFUNCTION("TEXTJOIN("";"", TRUE, FILTER(CID!$B$2:$B$14794, CID!B2137=CID!$D$2:$D$14794))"),"G20;G21;G22;G23;G24;G25;G26")</f>
        <v>G20;G21;G22;G23;G24;G25;G26</v>
      </c>
      <c r="B2137" s="12" t="str">
        <f>IFERROR(__xludf.DUMMYFUNCTION("TEXTJOIN(""; "", TRUE, FILTER(CID!B2137:B14794, REGEXMATCH(CID!D2137:D14794, TEXTJOIN(""|"", TRUE, SPLIT(A2137, "";"")))))"),"G20X; G210; G211; G212; G213; G218; G219; G22X; G230; G231; G232; G238; G239; G240; G241; G242; G243; G244; G245; G248; G249; G250; G251; G252; G253; G254; G255; G256; G258; G259; G26X")</f>
        <v>G20X; G210; G211; G212; G213; G218; G219; G22X; G230; G231; G232; G238; G239; G240; G241; G242; G243; G244; G245; G248; G249; G250; G251; G252; G253; G254; G255; G256; G258; G259; G26X</v>
      </c>
    </row>
    <row r="2138">
      <c r="A2138" s="12" t="str">
        <f>IFERROR(__xludf.DUMMYFUNCTION("TEXTJOIN("";"", TRUE, FILTER(CID!$B$2:$B$14794, CID!B2138=CID!$D$2:$D$14794))"),"G30;G31;G32")</f>
        <v>G30;G31;G32</v>
      </c>
      <c r="B2138" s="12" t="str">
        <f>IFERROR(__xludf.DUMMYFUNCTION("TEXTJOIN(""; "", TRUE, FILTER(CID!B2138:B14794, REGEXMATCH(CID!D2138:D14794, TEXTJOIN(""|"", TRUE, SPLIT(A2138, "";"")))))"),"G300; G301; G308; G309; G310; G311; G312; G318; G319; G320; G328")</f>
        <v>G300; G301; G308; G309; G310; G311; G312; G318; G319; G320; G328</v>
      </c>
    </row>
    <row r="2139">
      <c r="A2139" s="12" t="str">
        <f>IFERROR(__xludf.DUMMYFUNCTION("TEXTJOIN("";"", TRUE, FILTER(CID!$B$2:$B$14794, CID!B2139=CID!$D$2:$D$14794))"),"G35;G36;G37")</f>
        <v>G35;G36;G37</v>
      </c>
      <c r="B2139" s="12" t="str">
        <f>IFERROR(__xludf.DUMMYFUNCTION("TEXTJOIN(""; "", TRUE, FILTER(CID!B2139:B14794, REGEXMATCH(CID!D2139:D14794, TEXTJOIN(""|"", TRUE, SPLIT(A2139, "";"")))))"),"G35X; G360; G361; G368; G369; G370; G371; G372; G373; G374; G375; G378; G379")</f>
        <v>G35X; G360; G361; G368; G369; G370; G371; G372; G373; G374; G375; G378; G379</v>
      </c>
    </row>
    <row r="2140">
      <c r="A2140" s="12" t="str">
        <f>IFERROR(__xludf.DUMMYFUNCTION("TEXTJOIN("";"", TRUE, FILTER(CID!$B$2:$B$14794, CID!B2140=CID!$D$2:$D$14794))"),"G40;G41;G43;G44;G45;G46;G47")</f>
        <v>G40;G41;G43;G44;G45;G46;G47</v>
      </c>
      <c r="B2140" s="12" t="str">
        <f>IFERROR(__xludf.DUMMYFUNCTION("TEXTJOIN(""; "", TRUE, FILTER(CID!B2140:B14794, REGEXMATCH(CID!D2140:D14794, TEXTJOIN(""|"", TRUE, SPLIT(A2140, "";"")))))"),"G400; G401; G402; G403; G404; G405; G406; G407; G408; G409; G410; G411; G412; G418; G419; G430; G431; G432; G433; G438; G439; G440; G441; G442; G443; G444; G448; G450; G451; G452; G453; G454; G458; G459; G460; G461; G462; G463; G464; G465; G466; G467; G46"&amp;"8; G470; G471; G472; G473; G474; G478; G479")</f>
        <v>G400; G401; G402; G403; G404; G405; G406; G407; G408; G409; G410; G411; G412; G418; G419; G430; G431; G432; G433; G438; G439; G440; G441; G442; G443; G444; G448; G450; G451; G452; G453; G454; G458; G459; G460; G461; G462; G463; G464; G465; G466; G467; G468; G470; G471; G472; G473; G474; G478; G479</v>
      </c>
    </row>
    <row r="2141">
      <c r="A2141" s="12" t="str">
        <f>IFERROR(__xludf.DUMMYFUNCTION("TEXTJOIN("";"", TRUE, FILTER(CID!$B$2:$B$14794, CID!B2141=CID!$D$2:$D$14794))"),"G50;G51;G52;G53;G54;G55;G56;G57;G58;G59")</f>
        <v>G50;G51;G52;G53;G54;G55;G56;G57;G58;G59</v>
      </c>
      <c r="B2141" s="12" t="str">
        <f>IFERROR(__xludf.DUMMYFUNCTION("TEXTJOIN(""; "", TRUE, FILTER(CID!B2141:B14794, REGEXMATCH(CID!D2141:D14794, TEXTJOIN(""|"", TRUE, SPLIT(A2141, "";"")))))"),"G500; G501; G508; G509; G510; G511; G512; G513; G514; G518; G519; G520; G521; G522; G523; G527; G528; G529; G530; G531; G532; G533; G538; G540; G541; G542; G543; G544; G545; G546; G547; G548; G549; G550; G551; G552; G553; G558; G560; G561; G562; G563; G56"&amp;"4; G568; G569; G570; G571; G572; G573; G574; G575; G576; G578; G579; G580; G587; G588; G589; G590; G598")</f>
        <v>G500; G501; G508; G509; G510; G511; G512; G513; G514; G518; G519; G520; G521; G522; G523; G527; G528; G529; G530; G531; G532; G533; G538; G540; G541; G542; G543; G544; G545; G546; G547; G548; G549; G550; G551; G552; G553; G558; G560; G561; G562; G563; G564; G568; G569; G570; G571; G572; G573; G574; G575; G576; G578; G579; G580; G587; G588; G589; G590; G598</v>
      </c>
    </row>
    <row r="2142">
      <c r="A2142" s="12" t="str">
        <f>IFERROR(__xludf.DUMMYFUNCTION("TEXTJOIN("";"", TRUE, FILTER(CID!$B$2:$B$14794, CID!B2142=CID!$D$2:$D$14794))"),"G60;G61;G62;G63;G64")</f>
        <v>G60;G61;G62;G63;G64</v>
      </c>
      <c r="B2142" s="12" t="str">
        <f>IFERROR(__xludf.DUMMYFUNCTION("TEXTJOIN(""; "", TRUE, FILTER(CID!B2142:B14794, REGEXMATCH(CID!D2142:D14794, TEXTJOIN(""|"", TRUE, SPLIT(A2142, "";"")))))"),"G600; G601; G602; G603; G608; G609; G610; G611; G618; G619; G620; G621; G622; G628; G629; G630; G631; G632; G633; G634; G635; G636; G638; G64X")</f>
        <v>G600; G601; G602; G603; G608; G609; G610; G611; G618; G619; G620; G621; G622; G628; G629; G630; G631; G632; G633; G634; G635; G636; G638; G64X</v>
      </c>
    </row>
    <row r="2143">
      <c r="A2143" s="12" t="str">
        <f>IFERROR(__xludf.DUMMYFUNCTION("TEXTJOIN("";"", TRUE, FILTER(CID!$B$2:$B$14794, CID!B2143=CID!$D$2:$D$14794))"),"G70;G71;G72;G73")</f>
        <v>G70;G71;G72;G73</v>
      </c>
      <c r="B2143" s="12" t="str">
        <f>IFERROR(__xludf.DUMMYFUNCTION("TEXTJOIN(""; "", TRUE, FILTER(CID!B2143:B14794, REGEXMATCH(CID!D2143:D14794, TEXTJOIN(""|"", TRUE, SPLIT(A2143, "";"")))))"),"G700; G701; G702; G708; G709; G710; G711; G712; G713; G718; G719; G720; G721; G722; G723; G724; G728; G729; G730; G731; G732; G733; G734; G735; G736; G737")</f>
        <v>G700; G701; G702; G708; G709; G710; G711; G712; G713; G718; G719; G720; G721; G722; G723; G724; G728; G729; G730; G731; G732; G733; G734; G735; G736; G737</v>
      </c>
    </row>
    <row r="2144">
      <c r="A2144" s="12" t="str">
        <f>IFERROR(__xludf.DUMMYFUNCTION("TEXTJOIN("";"", TRUE, FILTER(CID!$B$2:$B$14794, CID!B2144=CID!$D$2:$D$14794))"),"G80;G81;G82;G83")</f>
        <v>G80;G81;G82;G83</v>
      </c>
      <c r="B2144" s="12" t="str">
        <f>IFERROR(__xludf.DUMMYFUNCTION("TEXTJOIN(""; "", TRUE, FILTER(CID!B2144:B14794, REGEXMATCH(CID!D2144:D14794, TEXTJOIN(""|"", TRUE, SPLIT(A2144, "";"")))))"),"G800; G801; G802; G803; G804; G808; G809; G810; G811; G819; G820; G821; G822; G823; G824; G825; G830; G831; G832; G833; G834; G838; G839")</f>
        <v>G800; G801; G802; G803; G804; G808; G809; G810; G811; G819; G820; G821; G822; G823; G824; G825; G830; G831; G832; G833; G834; G838; G839</v>
      </c>
    </row>
    <row r="2145">
      <c r="A2145" s="12" t="str">
        <f>IFERROR(__xludf.DUMMYFUNCTION("TEXTJOIN("";"", TRUE, FILTER(CID!$B$2:$B$14794, CID!B2145=CID!$D$2:$D$14794))"),"G90;G91;G92;G93;G94;G95;G96;G97;G98;G99")</f>
        <v>G90;G91;G92;G93;G94;G95;G96;G97;G98;G99</v>
      </c>
      <c r="B2145" s="12" t="str">
        <f>IFERROR(__xludf.DUMMYFUNCTION("TEXTJOIN(""; "", TRUE, FILTER(CID!B2145:B14794, REGEXMATCH(CID!D2145:D14794, TEXTJOIN(""|"", TRUE, SPLIT(A2145, "";"")))))"),"G900; G901; G902; G903; G904; G908; G909; G910; G911; G912; G913; G918; G919; G92X; G930; G931; G932; G933; G934; G935; G936; G937; G938; G939; G940; G941; G942; G948; G950; G951; G952; G958; G959; G960; G961; G968; G969; G970; G971; G972; G978; G979; G98"&amp;"X; G990; G991; G992; G998")</f>
        <v>G900; G901; G902; G903; G904; G908; G909; G910; G911; G912; G913; G918; G919; G92X; G930; G931; G932; G933; G934; G935; G936; G937; G938; G939; G940; G941; G942; G948; G950; G951; G952; G958; G959; G960; G961; G968; G969; G970; G971; G972; G978; G979; G98X; G990; G991; G992; G998</v>
      </c>
    </row>
    <row r="2146">
      <c r="A2146" s="12" t="str">
        <f>IFERROR(__xludf.DUMMYFUNCTION("TEXTJOIN("";"", TRUE, FILTER(CID!$B$2:$B$14794, CID!B2146=CID!$D$2:$D$14794))"),"H00;H01;H02;H03;H04;H05;H06")</f>
        <v>H00;H01;H02;H03;H04;H05;H06</v>
      </c>
      <c r="B2146" s="12" t="str">
        <f>IFERROR(__xludf.DUMMYFUNCTION("TEXTJOIN(""; "", TRUE, FILTER(CID!B2146:B14794, REGEXMATCH(CID!D2146:D14794, TEXTJOIN(""|"", TRUE, SPLIT(A2146, "";"")))))"),"H000; H001; H010; H011; H018; H019; H020; H021; H022; H023; H024; H025; H026; H027; H028; H029; H030; H031; H038; H040; H041; H042; H043; H044; H045; H046; H048; H049; H050; H051; H052; H053; H054; H055; H058; H059; H060; H061; H062; H063")</f>
        <v>H000; H001; H010; H011; H018; H019; H020; H021; H022; H023; H024; H025; H026; H027; H028; H029; H030; H031; H038; H040; H041; H042; H043; H044; H045; H046; H048; H049; H050; H051; H052; H053; H054; H055; H058; H059; H060; H061; H062; H063</v>
      </c>
    </row>
    <row r="2147">
      <c r="A2147" s="12" t="str">
        <f>IFERROR(__xludf.DUMMYFUNCTION("TEXTJOIN("";"", TRUE, FILTER(CID!$B$2:$B$14794, CID!B2147=CID!$D$2:$D$14794))"),"H10;H11;H13")</f>
        <v>H10;H11;H13</v>
      </c>
      <c r="B2147" s="12" t="str">
        <f>IFERROR(__xludf.DUMMYFUNCTION("TEXTJOIN(""; "", TRUE, FILTER(CID!B2147:B14794, REGEXMATCH(CID!D2147:D14794, TEXTJOIN(""|"", TRUE, SPLIT(A2147, "";"")))))"),"H100; H101; H102; H103; H104; H105; H108; H109; H110; H111; H112; H113; H114; H118; H119; H130; H131; H132; H133; H138")</f>
        <v>H100; H101; H102; H103; H104; H105; H108; H109; H110; H111; H112; H113; H114; H118; H119; H130; H131; H132; H133; H138</v>
      </c>
    </row>
    <row r="2148">
      <c r="A2148" s="12" t="str">
        <f>IFERROR(__xludf.DUMMYFUNCTION("TEXTJOIN("";"", TRUE, FILTER(CID!$B$2:$B$14794, CID!B2148=CID!$D$2:$D$14794))"),"H15;H16;H17;H18;H19;H20;H21;H22")</f>
        <v>H15;H16;H17;H18;H19;H20;H21;H22</v>
      </c>
      <c r="B2148" s="12" t="str">
        <f>IFERROR(__xludf.DUMMYFUNCTION("TEXTJOIN(""; "", TRUE, FILTER(CID!B2148:B14794, REGEXMATCH(CID!D2148:D14794, TEXTJOIN(""|"", TRUE, SPLIT(A2148, "";"")))))"),"H150; H151; H158; H159; H160; H161; H162; H163; H164; H168; H169; H170; H171; H178; H179; H180; H181; H182; H183; H184; H185; H186; H187; H188; H189; H190; H191; H192; H193; H198; H200; H201; H202; H208; H209; H210; H211; H212; H213; H214; H215; H218; H21"&amp;"9; H220; H221; H228")</f>
        <v>H150; H151; H158; H159; H160; H161; H162; H163; H164; H168; H169; H170; H171; H178; H179; H180; H181; H182; H183; H184; H185; H186; H187; H188; H189; H190; H191; H192; H193; H198; H200; H201; H202; H208; H209; H210; H211; H212; H213; H214; H215; H218; H219; H220; H221; H228</v>
      </c>
    </row>
    <row r="2149">
      <c r="A2149" s="12" t="str">
        <f>IFERROR(__xludf.DUMMYFUNCTION("TEXTJOIN("";"", TRUE, FILTER(CID!$B$2:$B$14794, CID!B2149=CID!$D$2:$D$14794))"),"H25;H26;H27;H28")</f>
        <v>H25;H26;H27;H28</v>
      </c>
      <c r="B2149" s="12" t="str">
        <f>IFERROR(__xludf.DUMMYFUNCTION("TEXTJOIN(""; "", TRUE, FILTER(CID!B2149:B14794, REGEXMATCH(CID!D2149:D14794, TEXTJOIN(""|"", TRUE, SPLIT(A2149, "";"")))))"),"H250; H251; H252; H258; H259; H260; H261; H262; H263; H264; H268; H269; H270; H271; H278; H279; H280; H281; H282; H288")</f>
        <v>H250; H251; H252; H258; H259; H260; H261; H262; H263; H264; H268; H269; H270; H271; H278; H279; H280; H281; H282; H288</v>
      </c>
    </row>
    <row r="2150">
      <c r="A2150" s="12" t="str">
        <f>IFERROR(__xludf.DUMMYFUNCTION("TEXTJOIN("";"", TRUE, FILTER(CID!$B$2:$B$14794, CID!B2150=CID!$D$2:$D$14794))"),"H30;H31;H32;H33;H34;H35;H36")</f>
        <v>H30;H31;H32;H33;H34;H35;H36</v>
      </c>
      <c r="B2150" s="12" t="str">
        <f>IFERROR(__xludf.DUMMYFUNCTION("TEXTJOIN(""; "", TRUE, FILTER(CID!B2150:B14794, REGEXMATCH(CID!D2150:D14794, TEXTJOIN(""|"", TRUE, SPLIT(A2150, "";"")))))"),"H300; H301; H302; H308; H309; H310; H311; H312; H313; H314; H318; H319; H320; H328; H330; H331; H332; H333; H334; H335; H340; H341; H342; H348; H349; H350; H351; H352; H353; H354; H355; H356; H357; H358; H359; H360; H368")</f>
        <v>H300; H301; H302; H308; H309; H310; H311; H312; H313; H314; H318; H319; H320; H328; H330; H331; H332; H333; H334; H335; H340; H341; H342; H348; H349; H350; H351; H352; H353; H354; H355; H356; H357; H358; H359; H360; H368</v>
      </c>
    </row>
    <row r="2151">
      <c r="A2151" s="12" t="str">
        <f>IFERROR(__xludf.DUMMYFUNCTION("TEXTJOIN("";"", TRUE, FILTER(CID!$B$2:$B$14794, CID!B2151=CID!$D$2:$D$14794))"),"H40;H42")</f>
        <v>H40;H42</v>
      </c>
      <c r="B2151" s="12" t="str">
        <f>IFERROR(__xludf.DUMMYFUNCTION("TEXTJOIN(""; "", TRUE, FILTER(CID!B2151:B14794, REGEXMATCH(CID!D2151:D14794, TEXTJOIN(""|"", TRUE, SPLIT(A2151, "";"")))))"),"H400; H401; H402; H403; H404; H405; H406; H408; H409; H420; H428")</f>
        <v>H400; H401; H402; H403; H404; H405; H406; H408; H409; H420; H428</v>
      </c>
    </row>
    <row r="2152">
      <c r="A2152" s="12" t="str">
        <f>IFERROR(__xludf.DUMMYFUNCTION("TEXTJOIN("";"", TRUE, FILTER(CID!$B$2:$B$14794, CID!B2152=CID!$D$2:$D$14794))"),"H43;H44;H45")</f>
        <v>H43;H44;H45</v>
      </c>
      <c r="B2152" s="12" t="str">
        <f>IFERROR(__xludf.DUMMYFUNCTION("TEXTJOIN(""; "", TRUE, FILTER(CID!B2152:B14794, REGEXMATCH(CID!D2152:D14794, TEXTJOIN(""|"", TRUE, SPLIT(A2152, "";"")))))"),"H430; H431; H432; H433; H438; H439; H440; H441; H442; H443; H444; H445; H446; H447; H448; H449; H450; H451; H458")</f>
        <v>H430; H431; H432; H433; H438; H439; H440; H441; H442; H443; H444; H445; H446; H447; H448; H449; H450; H451; H458</v>
      </c>
    </row>
    <row r="2153">
      <c r="A2153" s="12" t="str">
        <f>IFERROR(__xludf.DUMMYFUNCTION("TEXTJOIN("";"", TRUE, FILTER(CID!$B$2:$B$14794, CID!B2153=CID!$D$2:$D$14794))"),"H46;H47;H48")</f>
        <v>H46;H47;H48</v>
      </c>
      <c r="B2153" s="12" t="str">
        <f>IFERROR(__xludf.DUMMYFUNCTION("TEXTJOIN(""; "", TRUE, FILTER(CID!B2153:B14794, REGEXMATCH(CID!D2153:D14794, TEXTJOIN(""|"", TRUE, SPLIT(A2153, "";"")))))"),"H46X; H470; H471; H472; H473; H474; H475; H476; H477; H480; H481; H488")</f>
        <v>H46X; H470; H471; H472; H473; H474; H475; H476; H477; H480; H481; H488</v>
      </c>
    </row>
    <row r="2154">
      <c r="A2154" s="12" t="str">
        <f>IFERROR(__xludf.DUMMYFUNCTION("TEXTJOIN("";"", TRUE, FILTER(CID!$B$2:$B$14794, CID!B2154=CID!$D$2:$D$14794))"),"H49;H50;H51;H52")</f>
        <v>H49;H50;H51;H52</v>
      </c>
      <c r="B2154" s="12" t="str">
        <f>IFERROR(__xludf.DUMMYFUNCTION("TEXTJOIN(""; "", TRUE, FILTER(CID!B2154:B14794, REGEXMATCH(CID!D2154:D14794, TEXTJOIN(""|"", TRUE, SPLIT(A2154, "";"")))))"),"H490; H491; H492; H493; H494; H498; H499; H500; H501; H502; H503; H504; H505; H506; H508; H509; H510; H511; H512; H518; H519; H520; H521; H522; H523; H524; H525; H526; H527")</f>
        <v>H490; H491; H492; H493; H494; H498; H499; H500; H501; H502; H503; H504; H505; H506; H508; H509; H510; H511; H512; H518; H519; H520; H521; H522; H523; H524; H525; H526; H527</v>
      </c>
    </row>
    <row r="2155">
      <c r="A2155" s="12" t="str">
        <f>IFERROR(__xludf.DUMMYFUNCTION("TEXTJOIN("";"", TRUE, FILTER(CID!$B$2:$B$14794, CID!B2155=CID!$D$2:$D$14794))"),"H53;H54")</f>
        <v>H53;H54</v>
      </c>
      <c r="B2155" s="12" t="str">
        <f>IFERROR(__xludf.DUMMYFUNCTION("TEXTJOIN(""; "", TRUE, FILTER(CID!B2155:B14794, REGEXMATCH(CID!D2155:D14794, TEXTJOIN(""|"", TRUE, SPLIT(A2155, "";"")))))"),"H530; H531; H532; H533; H534; H535; H536; H538; H539; H540; H541; H542; H543; H544; H545; H546; H547")</f>
        <v>H530; H531; H532; H533; H534; H535; H536; H538; H539; H540; H541; H542; H543; H544; H545; H546; H547</v>
      </c>
    </row>
    <row r="2156">
      <c r="A2156" s="12" t="str">
        <f>IFERROR(__xludf.DUMMYFUNCTION("TEXTJOIN("";"", TRUE, FILTER(CID!$B$2:$B$14794, CID!B2156=CID!$D$2:$D$14794))"),"H55;H57;H58;H59")</f>
        <v>H55;H57;H58;H59</v>
      </c>
      <c r="B2156" s="12" t="str">
        <f>IFERROR(__xludf.DUMMYFUNCTION("TEXTJOIN(""; "", TRUE, FILTER(CID!B2156:B14794, REGEXMATCH(CID!D2156:D14794, TEXTJOIN(""|"", TRUE, SPLIT(A2156, "";"")))))"),"H55X; H570; H571; H578; H579; H580; H581; H588; H590; H598; H599")</f>
        <v>H55X; H570; H571; H578; H579; H580; H581; H588; H590; H598; H599</v>
      </c>
    </row>
    <row r="2157">
      <c r="A2157" s="12" t="str">
        <f>IFERROR(__xludf.DUMMYFUNCTION("TEXTJOIN("";"", TRUE, FILTER(CID!$B$2:$B$14794, CID!B2157=CID!$D$2:$D$14794))"),"H60;H61;H62")</f>
        <v>H60;H61;H62</v>
      </c>
      <c r="B2157" s="12" t="str">
        <f>IFERROR(__xludf.DUMMYFUNCTION("TEXTJOIN(""; "", TRUE, FILTER(CID!B2157:B14794, REGEXMATCH(CID!D2157:D14794, TEXTJOIN(""|"", TRUE, SPLIT(A2157, "";"")))))"),"H600; H601; H602; H603; H604; H605; H608; H609; H610; H611; H612; H613; H618; H619; H620; H621; H622; H623; H624; H628")</f>
        <v>H600; H601; H602; H603; H604; H605; H608; H609; H610; H611; H612; H613; H618; H619; H620; H621; H622; H623; H624; H628</v>
      </c>
    </row>
    <row r="2158">
      <c r="A2158" s="12" t="str">
        <f>IFERROR(__xludf.DUMMYFUNCTION("TEXTJOIN("";"", TRUE, FILTER(CID!$B$2:$B$14794, CID!B2158=CID!$D$2:$D$14794))"),"H65;H66;H67;H68;H69;H70;H71;H72;H73;H74;H75")</f>
        <v>H65;H66;H67;H68;H69;H70;H71;H72;H73;H74;H75</v>
      </c>
      <c r="B2158" s="12" t="str">
        <f>IFERROR(__xludf.DUMMYFUNCTION("TEXTJOIN(""; "", TRUE, FILTER(CID!B2158:B14794, REGEXMATCH(CID!D2158:D14794, TEXTJOIN(""|"", TRUE, SPLIT(A2158, "";"")))))"),"H650; H651; H652; H653; H654; H659; H660; H661; H662; H663; H664; H669; H670; H671; H678; H680; H681; H690; H698; H699; H700; H701; H702; H708; H709; H71X; H720; H721; H722; H728; H729; H730; H731; H738; H739; H740; H741; H742; H743; H744; H748; H749; H75"&amp;"0; H758")</f>
        <v>H650; H651; H652; H653; H654; H659; H660; H661; H662; H663; H664; H669; H670; H671; H678; H680; H681; H690; H698; H699; H700; H701; H702; H708; H709; H71X; H720; H721; H722; H728; H729; H730; H731; H738; H739; H740; H741; H742; H743; H744; H748; H749; H750; H758</v>
      </c>
    </row>
    <row r="2159">
      <c r="A2159" s="12" t="str">
        <f>IFERROR(__xludf.DUMMYFUNCTION("TEXTJOIN("";"", TRUE, FILTER(CID!$B$2:$B$14794, CID!B2159=CID!$D$2:$D$14794))"),"H80;H81;H82;H83")</f>
        <v>H80;H81;H82;H83</v>
      </c>
      <c r="B2159" s="12" t="str">
        <f>IFERROR(__xludf.DUMMYFUNCTION("TEXTJOIN(""; "", TRUE, FILTER(CID!B2159:B14794, REGEXMATCH(CID!D2159:D14794, TEXTJOIN(""|"", TRUE, SPLIT(A2159, "";"")))))"),"H800; H801; H802; H808; H809; H810; H811; H812; H813; H814; H818; H819; H82X; H830; H831; H832; H833; H838; H839")</f>
        <v>H800; H801; H802; H808; H809; H810; H811; H812; H813; H814; H818; H819; H82X; H830; H831; H832; H833; H838; H839</v>
      </c>
    </row>
    <row r="2160">
      <c r="A2160" s="12" t="str">
        <f>IFERROR(__xludf.DUMMYFUNCTION("TEXTJOIN("";"", TRUE, FILTER(CID!$B$2:$B$14794, CID!B2160=CID!$D$2:$D$14794))"),"H90;H91;H92;H93;H94;H95")</f>
        <v>H90;H91;H92;H93;H94;H95</v>
      </c>
      <c r="B2160" s="12" t="str">
        <f>IFERROR(__xludf.DUMMYFUNCTION("TEXTJOIN(""; "", TRUE, FILTER(CID!B2160:B14794, REGEXMATCH(CID!D2160:D14794, TEXTJOIN(""|"", TRUE, SPLIT(A2160, "";"")))))"),"H900; H901; H902; H903; H904; H905; H906; H907; H908; H910; H911; H912; H913; H918; H919; H920; H921; H922; H930; H931; H932; H933; H938; H939; H940; H948; H950; H951; H958; H959")</f>
        <v>H900; H901; H902; H903; H904; H905; H906; H907; H908; H910; H911; H912; H913; H918; H919; H920; H921; H922; H930; H931; H932; H933; H938; H939; H940; H948; H950; H951; H958; H959</v>
      </c>
    </row>
    <row r="2161">
      <c r="A2161" s="12" t="str">
        <f>IFERROR(__xludf.DUMMYFUNCTION("TEXTJOIN("";"", TRUE, FILTER(CID!$B$2:$B$14794, CID!B2161=CID!$D$2:$D$14794))"),"I00;I01;I02")</f>
        <v>I00;I01;I02</v>
      </c>
      <c r="B2161" s="12" t="str">
        <f>IFERROR(__xludf.DUMMYFUNCTION("TEXTJOIN(""; "", TRUE, FILTER(CID!B2161:B14794, REGEXMATCH(CID!D2161:D14794, TEXTJOIN(""|"", TRUE, SPLIT(A2161, "";"")))))"),"I00X; I010; I011; I012; I018; I019; I020; I029")</f>
        <v>I00X; I010; I011; I012; I018; I019; I020; I029</v>
      </c>
    </row>
    <row r="2162">
      <c r="A2162" s="12" t="str">
        <f>IFERROR(__xludf.DUMMYFUNCTION("TEXTJOIN("";"", TRUE, FILTER(CID!$B$2:$B$14794, CID!B2162=CID!$D$2:$D$14794))"),"I05;I06;I07;I08;I09")</f>
        <v>I05;I06;I07;I08;I09</v>
      </c>
      <c r="B2162" s="12" t="str">
        <f>IFERROR(__xludf.DUMMYFUNCTION("TEXTJOIN(""; "", TRUE, FILTER(CID!B2162:B14794, REGEXMATCH(CID!D2162:D14794, TEXTJOIN(""|"", TRUE, SPLIT(A2162, "";"")))))"),"I050; I051; I052; I058; I059; I060; I061; I062; I068; I069; I070; I071; I072; I078; I079; I080; I081; I082; I083; I088; I089; I090; I091; I092; I098; I099")</f>
        <v>I050; I051; I052; I058; I059; I060; I061; I062; I068; I069; I070; I071; I072; I078; I079; I080; I081; I082; I083; I088; I089; I090; I091; I092; I098; I099</v>
      </c>
    </row>
    <row r="2163">
      <c r="A2163" s="12" t="str">
        <f>IFERROR(__xludf.DUMMYFUNCTION("TEXTJOIN("";"", TRUE, FILTER(CID!$B$2:$B$14794, CID!B2163=CID!$D$2:$D$14794))"),"I10;I11;I12;I13;I15")</f>
        <v>I10;I11;I12;I13;I15</v>
      </c>
      <c r="B2163" s="12" t="str">
        <f>IFERROR(__xludf.DUMMYFUNCTION("TEXTJOIN(""; "", TRUE, FILTER(CID!B2163:B14794, REGEXMATCH(CID!D2163:D14794, TEXTJOIN(""|"", TRUE, SPLIT(A2163, "";"")))))"),"I10X; I110; I119; I120; I129; I130; I131; I132; I139; I150; I151; I152; I158; I159")</f>
        <v>I10X; I110; I119; I120; I129; I130; I131; I132; I139; I150; I151; I152; I158; I159</v>
      </c>
    </row>
    <row r="2164">
      <c r="A2164" s="12" t="str">
        <f>IFERROR(__xludf.DUMMYFUNCTION("TEXTJOIN("";"", TRUE, FILTER(CID!$B$2:$B$14794, CID!B2164=CID!$D$2:$D$14794))"),"I20;I21;I22;I23;I24;I25")</f>
        <v>I20;I21;I22;I23;I24;I25</v>
      </c>
      <c r="B2164" s="12" t="str">
        <f>IFERROR(__xludf.DUMMYFUNCTION("TEXTJOIN(""; "", TRUE, FILTER(CID!B2164:B14794, REGEXMATCH(CID!D2164:D14794, TEXTJOIN(""|"", TRUE, SPLIT(A2164, "";"")))))"),"I200; I201; I208; I209; I210; I211; I212; I213; I214; I219; I220; I221; I228; I229; I230; I231; I232; I233; I234; I235; I236; I238; I240; I241; I248; I249; I250; I251; I252; I253; I254; I255; I256; I258; I259")</f>
        <v>I200; I201; I208; I209; I210; I211; I212; I213; I214; I219; I220; I221; I228; I229; I230; I231; I232; I233; I234; I235; I236; I238; I240; I241; I248; I249; I250; I251; I252; I253; I254; I255; I256; I258; I259</v>
      </c>
    </row>
    <row r="2165">
      <c r="A2165" s="12" t="str">
        <f>IFERROR(__xludf.DUMMYFUNCTION("TEXTJOIN("";"", TRUE, FILTER(CID!$B$2:$B$14794, CID!B2165=CID!$D$2:$D$14794))"),"I26;I27;I28")</f>
        <v>I26;I27;I28</v>
      </c>
      <c r="B2165" s="12" t="str">
        <f>IFERROR(__xludf.DUMMYFUNCTION("TEXTJOIN(""; "", TRUE, FILTER(CID!B2165:B14794, REGEXMATCH(CID!D2165:D14794, TEXTJOIN(""|"", TRUE, SPLIT(A2165, "";"")))))"),"I260; I269; I270; I271; I272; I278; I279; I280; I281; I288; I289")</f>
        <v>I260; I269; I270; I271; I272; I278; I279; I280; I281; I288; I289</v>
      </c>
    </row>
    <row r="2166">
      <c r="A2166" s="12" t="str">
        <f>IFERROR(__xludf.DUMMYFUNCTION("TEXTJOIN("";"", TRUE, FILTER(CID!$B$2:$B$14794, CID!B2166=CID!$D$2:$D$14794))"),"I30;I31;I32;I33;I34;I35;I36;I37;I38;I39;I40;I41;I42;I43;I44;I45;I46;I47;I48;I49;I50;I51;I52")</f>
        <v>I30;I31;I32;I33;I34;I35;I36;I37;I38;I39;I40;I41;I42;I43;I44;I45;I46;I47;I48;I49;I50;I51;I52</v>
      </c>
      <c r="B2166" s="12" t="str">
        <f>IFERROR(__xludf.DUMMYFUNCTION("TEXTJOIN(""; "", TRUE, FILTER(CID!B2166:B14794, REGEXMATCH(CID!D2166:D14794, TEXTJOIN(""|"", TRUE, SPLIT(A2166, "";"")))))"),"I300; I301; I308; I309; I310; I311; I312; I313; I318; I319; I320; I321; I328; I330; I339; I340; I341; I342; I348; I349; I350; I351; I352; I358; I359; I360; I361; I362; I368; I369; I370; I371; I372; I378; I379; I38X; I390; I391; I392; I393; I394; I398; I40"&amp;"0; I401; I408; I409; I410; I411; I412; I418; I420; I421; I422; I423; I424; I425; I426; I427; I428; I429; I430; I431; I432; I438; I440; I441; I442; I443; I444; I445; I446; I447; I450; I451; I452; I453; I454; I455; I456; I458; I459; I460; I461; I469; I470; "&amp;"I471; I472; I479; I48X; I490; I491; I492; I493; I494; I495; I498; I499; I500; I501; I509; I510; I511; I512; I513; I514; I515; I516; I517; I518; I519; I520; I521; I528")</f>
        <v>I300; I301; I308; I309; I310; I311; I312; I313; I318; I319; I320; I321; I328; I330; I339; I340; I341; I342; I348; I349; I350; I351; I352; I358; I359; I360; I361; I362; I368; I369; I370; I371; I372; I378; I379; I38X; I390; I391; I392; I393; I394; I398; I400; I401; I408; I409; I410; I411; I412; I418; I420; I421; I422; I423; I424; I425; I426; I427; I428; I429; I430; I431; I432; I438; I440; I441; I442; I443; I444; I445; I446; I447; I450; I451; I452; I453; I454; I455; I456; I458; I459; I460; I461; I469; I470; I471; I472; I479; I48X; I490; I491; I492; I493; I494; I495; I498; I499; I500; I501; I509; I510; I511; I512; I513; I514; I515; I516; I517; I518; I519; I520; I521; I528</v>
      </c>
    </row>
    <row r="2167">
      <c r="A2167" s="12" t="str">
        <f>IFERROR(__xludf.DUMMYFUNCTION("TEXTJOIN("";"", TRUE, FILTER(CID!$B$2:$B$14794, CID!B2167=CID!$D$2:$D$14794))"),"I60;I61;I62;I63;I64;I65;I66;I67;I68;I69")</f>
        <v>I60;I61;I62;I63;I64;I65;I66;I67;I68;I69</v>
      </c>
      <c r="B2167" s="12" t="str">
        <f>IFERROR(__xludf.DUMMYFUNCTION("TEXTJOIN(""; "", TRUE, FILTER(CID!B2167:B14794, REGEXMATCH(CID!D2167:D14794, TEXTJOIN(""|"", TRUE, SPLIT(A2167, "";"")))))"),"I600; I601; I602; I603; I604; I605; I606; I607; I608; I609; I610; I611; I612; I613; I614; I615; I616; I618; I619; I620; I621; I629; I630; I631; I632; I633; I634; I635; I636; I638; I639; I64X; I650; I651; I652; I653; I658; I659; I660; I661; I662; I663; I66"&amp;"4; I668; I669; I670; I671; I672; I673; I674; I675; I676; I677; I678; I679; I680; I681; I682; I688; I690; I691; I692; I693; I694; I698")</f>
        <v>I600; I601; I602; I603; I604; I605; I606; I607; I608; I609; I610; I611; I612; I613; I614; I615; I616; I618; I619; I620; I621; I629; I630; I631; I632; I633; I634; I635; I636; I638; I639; I64X; I650; I651; I652; I653; I658; I659; I660; I661; I662; I663; I664; I668; I669; I670; I671; I672; I673; I674; I675; I676; I677; I678; I679; I680; I681; I682; I688; I690; I691; I692; I693; I694; I698</v>
      </c>
    </row>
    <row r="2168">
      <c r="A2168" s="12" t="str">
        <f>IFERROR(__xludf.DUMMYFUNCTION("TEXTJOIN("";"", TRUE, FILTER(CID!$B$2:$B$14794, CID!B2168=CID!$D$2:$D$14794))"),"I70;I71;I72;I73;I74;I77;I78;I79")</f>
        <v>I70;I71;I72;I73;I74;I77;I78;I79</v>
      </c>
      <c r="B2168" s="12" t="str">
        <f>IFERROR(__xludf.DUMMYFUNCTION("TEXTJOIN(""; "", TRUE, FILTER(CID!B2168:B14794, REGEXMATCH(CID!D2168:D14794, TEXTJOIN(""|"", TRUE, SPLIT(A2168, "";"")))))"),"I700; I701; I702; I708; I709; I710; I711; I712; I713; I714; I715; I716; I718; I719; I720; I721; I722; I723; I724; I728; I729; I730; I731; I738; I739; I740; I741; I742; I743; I744; I745; I748; I749; I770; I771; I772; I773; I774; I775; I776; I778; I779; I78"&amp;"0; I781; I788; I789; I790; I791; I792; I798")</f>
        <v>I700; I701; I702; I708; I709; I710; I711; I712; I713; I714; I715; I716; I718; I719; I720; I721; I722; I723; I724; I728; I729; I730; I731; I738; I739; I740; I741; I742; I743; I744; I745; I748; I749; I770; I771; I772; I773; I774; I775; I776; I778; I779; I780; I781; I788; I789; I790; I791; I792; I798</v>
      </c>
    </row>
    <row r="2169">
      <c r="A2169" s="12" t="str">
        <f>IFERROR(__xludf.DUMMYFUNCTION("TEXTJOIN("";"", TRUE, FILTER(CID!$B$2:$B$14794, CID!B2169=CID!$D$2:$D$14794))"),"I80;I81;I82;I83;I84;I85;I86;I87;I88;I89")</f>
        <v>I80;I81;I82;I83;I84;I85;I86;I87;I88;I89</v>
      </c>
      <c r="B2169" s="12" t="str">
        <f>IFERROR(__xludf.DUMMYFUNCTION("TEXTJOIN(""; "", TRUE, FILTER(CID!B2169:B14794, REGEXMATCH(CID!D2169:D14794, TEXTJOIN(""|"", TRUE, SPLIT(A2169, "";"")))))"),"I800; I801; I802; I803; I808; I809; I81X; I820; I821; I822; I823; I828; I829; I830; I831; I832; I839; I840; I841; I842; I843; I844; I845; I846; I847; I848; I849; I850; I859; I860; I861; I862; I863; I864; I868; I870; I871; I872; I878; I879; I880; I881; I88"&amp;"8; I889; I890; I891; I898; I899")</f>
        <v>I800; I801; I802; I803; I808; I809; I81X; I820; I821; I822; I823; I828; I829; I830; I831; I832; I839; I840; I841; I842; I843; I844; I845; I846; I847; I848; I849; I850; I859; I860; I861; I862; I863; I864; I868; I870; I871; I872; I878; I879; I880; I881; I888; I889; I890; I891; I898; I899</v>
      </c>
    </row>
    <row r="2170">
      <c r="A2170" s="12" t="str">
        <f>IFERROR(__xludf.DUMMYFUNCTION("TEXTJOIN("";"", TRUE, FILTER(CID!$B$2:$B$14794, CID!B2170=CID!$D$2:$D$14794))"),"I95;I97;I98;I99")</f>
        <v>I95;I97;I98;I99</v>
      </c>
      <c r="B2170" s="12" t="str">
        <f>IFERROR(__xludf.DUMMYFUNCTION("TEXTJOIN(""; "", TRUE, FILTER(CID!B2170:B14794, REGEXMATCH(CID!D2170:D14794, TEXTJOIN(""|"", TRUE, SPLIT(A2170, "";"")))))"),"I950; I951; I952; I958; I959; I970; I971; I972; I978; I979; I980; I981; I982; I988; I99X")</f>
        <v>I950; I951; I952; I958; I959; I970; I971; I972; I978; I979; I980; I981; I982; I988; I99X</v>
      </c>
    </row>
    <row r="2171">
      <c r="A2171" s="12" t="str">
        <f>IFERROR(__xludf.DUMMYFUNCTION("TEXTJOIN("";"", TRUE, FILTER(CID!$B$2:$B$14794, CID!B2171=CID!$D$2:$D$14794))"),"J00;J01;J02;J03;J04;J05;J06")</f>
        <v>J00;J01;J02;J03;J04;J05;J06</v>
      </c>
      <c r="B2171" s="12" t="str">
        <f>IFERROR(__xludf.DUMMYFUNCTION("TEXTJOIN(""; "", TRUE, FILTER(CID!B2171:B14794, REGEXMATCH(CID!D2171:D14794, TEXTJOIN(""|"", TRUE, SPLIT(A2171, "";"")))))"),"J00X; J010; J011; J012; J013; J014; J018; J019; J020; J028; J029; J030; J038; J039; J040; J041; J042; J050; J051; J060; J068; J069")</f>
        <v>J00X; J010; J011; J012; J013; J014; J018; J019; J020; J028; J029; J030; J038; J039; J040; J041; J042; J050; J051; J060; J068; J069</v>
      </c>
    </row>
    <row r="2172">
      <c r="A2172" s="12" t="str">
        <f>IFERROR(__xludf.DUMMYFUNCTION("TEXTJOIN("";"", TRUE, FILTER(CID!$B$2:$B$14794, CID!B2172=CID!$D$2:$D$14794))"),"J09;J10;J11;J12;J13;J14;J15;J16;J17;J18")</f>
        <v>J09;J10;J11;J12;J13;J14;J15;J16;J17;J18</v>
      </c>
      <c r="B2172" s="12" t="str">
        <f>IFERROR(__xludf.DUMMYFUNCTION("TEXTJOIN(""; "", TRUE, FILTER(CID!B2172:B14794, REGEXMATCH(CID!D2172:D14794, TEXTJOIN(""|"", TRUE, SPLIT(A2172, "";"")))))"),"J09X; J100; J101; J108; J110; J111; J118; J120; J121; J122; J128; J129; J13X; J14X; J150; J151; J152; J153; J154; J155; J156; J157; J158; J159; J160; J168; J170; J171; J172; J173; J178; J180; J181; J182; J188; J189")</f>
        <v>J09X; J100; J101; J108; J110; J111; J118; J120; J121; J122; J128; J129; J13X; J14X; J150; J151; J152; J153; J154; J155; J156; J157; J158; J159; J160; J168; J170; J171; J172; J173; J178; J180; J181; J182; J188; J189</v>
      </c>
    </row>
    <row r="2173">
      <c r="A2173" s="12" t="str">
        <f>IFERROR(__xludf.DUMMYFUNCTION("TEXTJOIN("";"", TRUE, FILTER(CID!$B$2:$B$14794, CID!B2173=CID!$D$2:$D$14794))"),"J20;J21;J22")</f>
        <v>J20;J21;J22</v>
      </c>
      <c r="B2173" s="12" t="str">
        <f>IFERROR(__xludf.DUMMYFUNCTION("TEXTJOIN(""; "", TRUE, FILTER(CID!B2173:B14794, REGEXMATCH(CID!D2173:D14794, TEXTJOIN(""|"", TRUE, SPLIT(A2173, "";"")))))"),"J200; J201; J202; J203; J204; J205; J206; J207; J208; J209; J210; J218; J219; J22X")</f>
        <v>J200; J201; J202; J203; J204; J205; J206; J207; J208; J209; J210; J218; J219; J22X</v>
      </c>
    </row>
    <row r="2174">
      <c r="A2174" s="12" t="str">
        <f>IFERROR(__xludf.DUMMYFUNCTION("TEXTJOIN("";"", TRUE, FILTER(CID!$B$2:$B$14794, CID!B2174=CID!$D$2:$D$14794))"),"J30;J31;J32;J33;J34;J35;J36;J37;J38;J39")</f>
        <v>J30;J31;J32;J33;J34;J35;J36;J37;J38;J39</v>
      </c>
      <c r="B2174" s="12" t="str">
        <f>IFERROR(__xludf.DUMMYFUNCTION("TEXTJOIN(""; "", TRUE, FILTER(CID!B2174:B14794, REGEXMATCH(CID!D2174:D14794, TEXTJOIN(""|"", TRUE, SPLIT(A2174, "";"")))))"),"J300; J301; J302; J303; J304; J310; J311; J312; J320; J321; J322; J323; J324; J328; J329; J330; J331; J338; J339; J340; J341; J342; J343; J348; J350; J351; J352; J353; J358; J359; J36X; J370; J371; J380; J381; J382; J383; J384; J385; J386; J387; J390; J39"&amp;"1; J392; J393; J398; J399")</f>
        <v>J300; J301; J302; J303; J304; J310; J311; J312; J320; J321; J322; J323; J324; J328; J329; J330; J331; J338; J339; J340; J341; J342; J343; J348; J350; J351; J352; J353; J358; J359; J36X; J370; J371; J380; J381; J382; J383; J384; J385; J386; J387; J390; J391; J392; J393; J398; J399</v>
      </c>
    </row>
    <row r="2175">
      <c r="A2175" s="12" t="str">
        <f>IFERROR(__xludf.DUMMYFUNCTION("TEXTJOIN("";"", TRUE, FILTER(CID!$B$2:$B$14794, CID!B2175=CID!$D$2:$D$14794))"),"J40;J41;J42;J43;J44;J45;J46;J47")</f>
        <v>J40;J41;J42;J43;J44;J45;J46;J47</v>
      </c>
      <c r="B2175" s="12" t="str">
        <f>IFERROR(__xludf.DUMMYFUNCTION("TEXTJOIN(""; "", TRUE, FILTER(CID!B2175:B14794, REGEXMATCH(CID!D2175:D14794, TEXTJOIN(""|"", TRUE, SPLIT(A2175, "";"")))))"),"J40X; J410; J411; J418; J42X; J430; J431; J432; J438; J439; J440; J441; J448; J449; J450; J451; J458; J459; J46X; J47X")</f>
        <v>J40X; J410; J411; J418; J42X; J430; J431; J432; J438; J439; J440; J441; J448; J449; J450; J451; J458; J459; J46X; J47X</v>
      </c>
    </row>
    <row r="2176">
      <c r="A2176" s="12" t="str">
        <f>IFERROR(__xludf.DUMMYFUNCTION("TEXTJOIN("";"", TRUE, FILTER(CID!$B$2:$B$14794, CID!B2176=CID!$D$2:$D$14794))"),"J60;J61;J62;J63;J64;J65;J66;J67;J68;J69;J70")</f>
        <v>J60;J61;J62;J63;J64;J65;J66;J67;J68;J69;J70</v>
      </c>
      <c r="B2176" s="12" t="str">
        <f>IFERROR(__xludf.DUMMYFUNCTION("TEXTJOIN(""; "", TRUE, FILTER(CID!B2176:B14794, REGEXMATCH(CID!D2176:D14794, TEXTJOIN(""|"", TRUE, SPLIT(A2176, "";"")))))"),"J60X; J61X; J620; J628; J630; J631; J632; J633; J634; J635; J638; J64X; J65X; J660; J661; J662; J668; J670; J671; J672; J673; J674; J675; J676; J677; J678; J679; J680; J681; J682; J683; J684; J688; J689; J690; J691; J698; J700; J701; J702; J703; J704; J70"&amp;"8; J709")</f>
        <v>J60X; J61X; J620; J628; J630; J631; J632; J633; J634; J635; J638; J64X; J65X; J660; J661; J662; J668; J670; J671; J672; J673; J674; J675; J676; J677; J678; J679; J680; J681; J682; J683; J684; J688; J689; J690; J691; J698; J700; J701; J702; J703; J704; J708; J709</v>
      </c>
    </row>
    <row r="2177">
      <c r="A2177" s="12" t="str">
        <f>IFERROR(__xludf.DUMMYFUNCTION("TEXTJOIN("";"", TRUE, FILTER(CID!$B$2:$B$14794, CID!B2177=CID!$D$2:$D$14794))"),"J80;J81;J82;J84")</f>
        <v>J80;J81;J82;J84</v>
      </c>
      <c r="B2177" s="12" t="str">
        <f>IFERROR(__xludf.DUMMYFUNCTION("TEXTJOIN(""; "", TRUE, FILTER(CID!B2177:B14794, REGEXMATCH(CID!D2177:D14794, TEXTJOIN(""|"", TRUE, SPLIT(A2177, "";"")))))"),"J80X; J81X; J82X; J840; J841; J848; J849")</f>
        <v>J80X; J81X; J82X; J840; J841; J848; J849</v>
      </c>
    </row>
    <row r="2178">
      <c r="A2178" s="12" t="str">
        <f>IFERROR(__xludf.DUMMYFUNCTION("TEXTJOIN("";"", TRUE, FILTER(CID!$B$2:$B$14794, CID!B2178=CID!$D$2:$D$14794))"),"J85;J86")</f>
        <v>J85;J86</v>
      </c>
      <c r="B2178" s="12" t="str">
        <f>IFERROR(__xludf.DUMMYFUNCTION("TEXTJOIN(""; "", TRUE, FILTER(CID!B2178:B14794, REGEXMATCH(CID!D2178:D14794, TEXTJOIN(""|"", TRUE, SPLIT(A2178, "";"")))))"),"J850; J851; J852; J853; J860; J869")</f>
        <v>J850; J851; J852; J853; J860; J869</v>
      </c>
    </row>
    <row r="2179">
      <c r="A2179" s="12" t="str">
        <f>IFERROR(__xludf.DUMMYFUNCTION("TEXTJOIN("";"", TRUE, FILTER(CID!$B$2:$B$14794, CID!B2179=CID!$D$2:$D$14794))"),"J90;J91;J92;J93;J94")</f>
        <v>J90;J91;J92;J93;J94</v>
      </c>
      <c r="B2179" s="12" t="str">
        <f>IFERROR(__xludf.DUMMYFUNCTION("TEXTJOIN(""; "", TRUE, FILTER(CID!B2179:B14794, REGEXMATCH(CID!D2179:D14794, TEXTJOIN(""|"", TRUE, SPLIT(A2179, "";"")))))"),"J90X; J91X; J920; J929; J930; J931; J938; J939; J940; J941; J942; J948; J949")</f>
        <v>J90X; J91X; J920; J929; J930; J931; J938; J939; J940; J941; J942; J948; J949</v>
      </c>
    </row>
    <row r="2180">
      <c r="A2180" s="12" t="str">
        <f>IFERROR(__xludf.DUMMYFUNCTION("TEXTJOIN("";"", TRUE, FILTER(CID!$B$2:$B$14794, CID!B2180=CID!$D$2:$D$14794))"),"J95;J96;J98;J99")</f>
        <v>J95;J96;J98;J99</v>
      </c>
      <c r="B2180" s="12" t="str">
        <f>IFERROR(__xludf.DUMMYFUNCTION("TEXTJOIN(""; "", TRUE, FILTER(CID!B2180:B14794, REGEXMATCH(CID!D2180:D14794, TEXTJOIN(""|"", TRUE, SPLIT(A2180, "";"")))))"),"J950; J951; J952; J953; J954; J955; J958; J959; J960; J961; J969; J980; J981; J982; J983; J984; J985; J986; J988; J989; J990; J991; J998")</f>
        <v>J950; J951; J952; J953; J954; J955; J958; J959; J960; J961; J969; J980; J981; J982; J983; J984; J985; J986; J988; J989; J990; J991; J998</v>
      </c>
    </row>
    <row r="2181">
      <c r="A2181" s="12" t="str">
        <f>IFERROR(__xludf.DUMMYFUNCTION("TEXTJOIN("";"", TRUE, FILTER(CID!$B$2:$B$14794, CID!B2181=CID!$D$2:$D$14794))"),"K00;K01;K02;K03;K04;K05;K06;K07;K08;K09;K10;K11;K12;K13;K14")</f>
        <v>K00;K01;K02;K03;K04;K05;K06;K07;K08;K09;K10;K11;K12;K13;K14</v>
      </c>
      <c r="B2181" s="12" t="str">
        <f>IFERROR(__xludf.DUMMYFUNCTION("TEXTJOIN(""; "", TRUE, FILTER(CID!B2181:B14794, REGEXMATCH(CID!D2181:D14794, TEXTJOIN(""|"", TRUE, SPLIT(A2181, "";"")))))"),"K000; K001; K002; K003; K004; K005; K006; K007; K008; K009; K010; K011; K020; K021; K022; K023; K024; K028; K029; K030; K031; K032; K033; K034; K035; K036; K037; K038; K039; K040; K041; K042; K043; K044; K045; K046; K047; K048; K049; K050; K051; K052; K05"&amp;"3; K054; K055; K056; K060; K061; K062; K068; K069; K070; K071; K072; K073; K074; K075; K076; K078; K079; K080; K081; K082; K083; K088; K089; K090; K091; K092; K098; K099; K100; K101; K102; K103; K108; K109; K110; K111; K112; K113; K114; K115; K116; K117; "&amp;"K118; K119; K120; K121; K122; K130; K131; K132; K133; K134; K135; K136; K137; K140; K141; K142; K143; K144; K145; K146; K148; K149")</f>
        <v>K000; K001; K002; K003; K004; K005; K006; K007; K008; K009; K010; K011; K020; K021; K022; K023; K024; K028; K029; K030; K031; K032; K033; K034; K035; K036; K037; K038; K039; K040; K041; K042; K043; K044; K045; K046; K047; K048; K049; K050; K051; K052; K053; K054; K055; K056; K060; K061; K062; K068; K069; K070; K071; K072; K073; K074; K075; K076; K078; K079; K080; K081; K082; K083; K088; K089; K090; K091; K092; K098; K099; K100; K101; K102; K103; K108; K109; K110; K111; K112; K113; K114; K115; K116; K117; K118; K119; K120; K121; K122; K130; K131; K132; K133; K134; K135; K136; K137; K140; K141; K142; K143; K144; K145; K146; K148; K149</v>
      </c>
    </row>
    <row r="2182">
      <c r="A2182" s="12" t="str">
        <f>IFERROR(__xludf.DUMMYFUNCTION("TEXTJOIN("";"", TRUE, FILTER(CID!$B$2:$B$14794, CID!B2182=CID!$D$2:$D$14794))"),"K20;K21;K22;K23;K25;K26;K27;K28;K29;K30;K31")</f>
        <v>K20;K21;K22;K23;K25;K26;K27;K28;K29;K30;K31</v>
      </c>
      <c r="B2182" s="12" t="str">
        <f>IFERROR(__xludf.DUMMYFUNCTION("TEXTJOIN(""; "", TRUE, FILTER(CID!B2182:B14794, REGEXMATCH(CID!D2182:D14794, TEXTJOIN(""|"", TRUE, SPLIT(A2182, "";"")))))"),"K20X; K210; K219; K220; K221; K222; K223; K224; K225; K226; K227; K228; K229; K230; K231; K238; K250; K251; K252; K253; K254; K255; K256; K257; K259; K260; K261; K262; K263; K264; K265; K266; K267; K269; K270; K271; K272; K273; K274; K275; K276; K277; K27"&amp;"9; K280; K281; K282; K283; K284; K285; K286; K287; K289; K290; K291; K292; K293; K294; K295; K296; K297; K298; K299; K30X; K310; K311; K312; K313; K314; K315; K316; K317; K318; K319")</f>
        <v>K20X; K210; K219; K220; K221; K222; K223; K224; K225; K226; K227; K228; K229; K230; K231; K238; K250; K251; K252; K253; K254; K255; K256; K257; K259; K260; K261; K262; K263; K264; K265; K266; K267; K269; K270; K271; K272; K273; K274; K275; K276; K277; K279; K280; K281; K282; K283; K284; K285; K286; K287; K289; K290; K291; K292; K293; K294; K295; K296; K297; K298; K299; K30X; K310; K311; K312; K313; K314; K315; K316; K317; K318; K319</v>
      </c>
    </row>
    <row r="2183">
      <c r="A2183" s="12" t="str">
        <f>IFERROR(__xludf.DUMMYFUNCTION("TEXTJOIN("";"", TRUE, FILTER(CID!$B$2:$B$14794, CID!B2183=CID!$D$2:$D$14794))"),"K35;K36;K37;K38")</f>
        <v>K35;K36;K37;K38</v>
      </c>
      <c r="B2183" s="12" t="str">
        <f>IFERROR(__xludf.DUMMYFUNCTION("TEXTJOIN(""; "", TRUE, FILTER(CID!B2183:B14794, REGEXMATCH(CID!D2183:D14794, TEXTJOIN(""|"", TRUE, SPLIT(A2183, "";"")))))"),"K350; K351; K359; K36X; K37X; K380; K381; K382; K383; K388; K389")</f>
        <v>K350; K351; K359; K36X; K37X; K380; K381; K382; K383; K388; K389</v>
      </c>
    </row>
    <row r="2184">
      <c r="A2184" s="12" t="str">
        <f>IFERROR(__xludf.DUMMYFUNCTION("TEXTJOIN("";"", TRUE, FILTER(CID!$B$2:$B$14794, CID!B2184=CID!$D$2:$D$14794))"),"K40;K41;K42;K43;K44;K45;K46")</f>
        <v>K40;K41;K42;K43;K44;K45;K46</v>
      </c>
      <c r="B2184" s="12" t="str">
        <f>IFERROR(__xludf.DUMMYFUNCTION("TEXTJOIN(""; "", TRUE, FILTER(CID!B2184:B14794, REGEXMATCH(CID!D2184:D14794, TEXTJOIN(""|"", TRUE, SPLIT(A2184, "";"")))))"),"K400; K401; K402; K403; K404; K409; K410; K411; K412; K413; K414; K419; K420; K421; K429; K430; K431; K439; K440; K441; K449; K450; K451; K458; K460; K461; K469")</f>
        <v>K400; K401; K402; K403; K404; K409; K410; K411; K412; K413; K414; K419; K420; K421; K429; K430; K431; K439; K440; K441; K449; K450; K451; K458; K460; K461; K469</v>
      </c>
    </row>
    <row r="2185">
      <c r="A2185" s="12" t="str">
        <f>IFERROR(__xludf.DUMMYFUNCTION("TEXTJOIN("";"", TRUE, FILTER(CID!$B$2:$B$14794, CID!B2185=CID!$D$2:$D$14794))"),"K50;K51;K52")</f>
        <v>K50;K51;K52</v>
      </c>
      <c r="B2185" s="12" t="str">
        <f>IFERROR(__xludf.DUMMYFUNCTION("TEXTJOIN(""; "", TRUE, FILTER(CID!B2185:B14794, REGEXMATCH(CID!D2185:D14794, TEXTJOIN(""|"", TRUE, SPLIT(A2185, "";"")))))"),"K500; K501; K508; K509; K510; K511; K512; K513; K514; K515; K518; K519; K520; K521; K522; K528; K529")</f>
        <v>K500; K501; K508; K509; K510; K511; K512; K513; K514; K515; K518; K519; K520; K521; K522; K528; K529</v>
      </c>
    </row>
    <row r="2186">
      <c r="A2186" s="12" t="str">
        <f>IFERROR(__xludf.DUMMYFUNCTION("TEXTJOIN("";"", TRUE, FILTER(CID!$B$2:$B$14794, CID!B2186=CID!$D$2:$D$14794))"),"K55;K56;K57;K58;K59;K60;K61;K62;K63")</f>
        <v>K55;K56;K57;K58;K59;K60;K61;K62;K63</v>
      </c>
      <c r="B2186" s="12" t="str">
        <f>IFERROR(__xludf.DUMMYFUNCTION("TEXTJOIN(""; "", TRUE, FILTER(CID!B2186:B14794, REGEXMATCH(CID!D2186:D14794, TEXTJOIN(""|"", TRUE, SPLIT(A2186, "";"")))))"),"K550; K551; K552; K558; K559; K560; K561; K562; K563; K564; K565; K566; K567; K570; K571; K572; K573; K574; K575; K578; K579; K580; K589; K590; K591; K592; K593; K594; K598; K599; K600; K601; K602; K603; K604; K605; K610; K611; K612; K613; K614; K620; K62"&amp;"1; K622; K623; K624; K625; K626; K627; K628; K629; K630; K631; K632; K633; K634; K635; K638; K639")</f>
        <v>K550; K551; K552; K558; K559; K560; K561; K562; K563; K564; K565; K566; K567; K570; K571; K572; K573; K574; K575; K578; K579; K580; K589; K590; K591; K592; K593; K594; K598; K599; K600; K601; K602; K603; K604; K605; K610; K611; K612; K613; K614; K620; K621; K622; K623; K624; K625; K626; K627; K628; K629; K630; K631; K632; K633; K634; K635; K638; K639</v>
      </c>
    </row>
    <row r="2187">
      <c r="A2187" s="12" t="str">
        <f>IFERROR(__xludf.DUMMYFUNCTION("TEXTJOIN("";"", TRUE, FILTER(CID!$B$2:$B$14794, CID!B2187=CID!$D$2:$D$14794))"),"K65;K66;K67")</f>
        <v>K65;K66;K67</v>
      </c>
      <c r="B2187" s="12" t="str">
        <f>IFERROR(__xludf.DUMMYFUNCTION("TEXTJOIN(""; "", TRUE, FILTER(CID!B2187:B14794, REGEXMATCH(CID!D2187:D14794, TEXTJOIN(""|"", TRUE, SPLIT(A2187, "";"")))))"),"K650; K658; K659; K660; K661; K668; K669; K670; K671; K672; K673; K678")</f>
        <v>K650; K658; K659; K660; K661; K668; K669; K670; K671; K672; K673; K678</v>
      </c>
    </row>
    <row r="2188">
      <c r="A2188" s="12" t="str">
        <f>IFERROR(__xludf.DUMMYFUNCTION("TEXTJOIN("";"", TRUE, FILTER(CID!$B$2:$B$14794, CID!B2188=CID!$D$2:$D$14794))"),"K70;K71;K72;K73;K74;K75;K76;K77")</f>
        <v>K70;K71;K72;K73;K74;K75;K76;K77</v>
      </c>
      <c r="B2188" s="12" t="str">
        <f>IFERROR(__xludf.DUMMYFUNCTION("TEXTJOIN(""; "", TRUE, FILTER(CID!B2188:B14794, REGEXMATCH(CID!D2188:D14794, TEXTJOIN(""|"", TRUE, SPLIT(A2188, "";"")))))"),"K700; K701; K702; K703; K704; K709; K710; K711; K712; K713; K714; K715; K716; K717; K718; K719; K720; K721; K729; K730; K731; K732; K738; K739; K740; K741; K742; K743; K744; K745; K746; K750; K751; K752; K753; K754; K758; K759; K760; K761; K762; K763; K76"&amp;"4; K765; K766; K767; K768; K769; K770; K778")</f>
        <v>K700; K701; K702; K703; K704; K709; K710; K711; K712; K713; K714; K715; K716; K717; K718; K719; K720; K721; K729; K730; K731; K732; K738; K739; K740; K741; K742; K743; K744; K745; K746; K750; K751; K752; K753; K754; K758; K759; K760; K761; K762; K763; K764; K765; K766; K767; K768; K769; K770; K778</v>
      </c>
    </row>
    <row r="2189">
      <c r="A2189" s="12" t="str">
        <f>IFERROR(__xludf.DUMMYFUNCTION("TEXTJOIN("";"", TRUE, FILTER(CID!$B$2:$B$14794, CID!B2189=CID!$D$2:$D$14794))"),"K80;K81;K82;K83;K85;K86;K87")</f>
        <v>K80;K81;K82;K83;K85;K86;K87</v>
      </c>
      <c r="B2189" s="12" t="str">
        <f>IFERROR(__xludf.DUMMYFUNCTION("TEXTJOIN(""; "", TRUE, FILTER(CID!B2189:B14794, REGEXMATCH(CID!D2189:D14794, TEXTJOIN(""|"", TRUE, SPLIT(A2189, "";"")))))"),"K800; K801; K802; K803; K804; K805; K808; K810; K811; K818; K819; K820; K821; K822; K823; K824; K828; K829; K830; K831; K832; K833; K834; K835; K838; K839; K850; K851; K852; K853; K858; K859; K860; K861; K862; K863; K868; K869; K870; K871")</f>
        <v>K800; K801; K802; K803; K804; K805; K808; K810; K811; K818; K819; K820; K821; K822; K823; K824; K828; K829; K830; K831; K832; K833; K834; K835; K838; K839; K850; K851; K852; K853; K858; K859; K860; K861; K862; K863; K868; K869; K870; K871</v>
      </c>
    </row>
    <row r="2190">
      <c r="A2190" s="12" t="str">
        <f>IFERROR(__xludf.DUMMYFUNCTION("TEXTJOIN("";"", TRUE, FILTER(CID!$B$2:$B$14794, CID!B2190=CID!$D$2:$D$14794))"),"K90;K91;K92;K93")</f>
        <v>K90;K91;K92;K93</v>
      </c>
      <c r="B2190" s="12" t="str">
        <f>IFERROR(__xludf.DUMMYFUNCTION("TEXTJOIN(""; "", TRUE, FILTER(CID!B2190:B14794, REGEXMATCH(CID!D2190:D14794, TEXTJOIN(""|"", TRUE, SPLIT(A2190, "";"")))))"),"K900; K901; K902; K903; K904; K908; K909; K910; K911; K912; K913; K914; K915; K918; K919; K920; K921; K922; K928; K929; K930; K931; K938")</f>
        <v>K900; K901; K902; K903; K904; K908; K909; K910; K911; K912; K913; K914; K915; K918; K919; K920; K921; K922; K928; K929; K930; K931; K938</v>
      </c>
    </row>
    <row r="2191">
      <c r="A2191" s="12" t="str">
        <f>IFERROR(__xludf.DUMMYFUNCTION("TEXTJOIN("";"", TRUE, FILTER(CID!$B$2:$B$14794, CID!B2191=CID!$D$2:$D$14794))"),"L00;L01;L02;L03;L04;L05;L08")</f>
        <v>L00;L01;L02;L03;L04;L05;L08</v>
      </c>
      <c r="B2191" s="12" t="str">
        <f>IFERROR(__xludf.DUMMYFUNCTION("TEXTJOIN(""; "", TRUE, FILTER(CID!B2191:B14794, REGEXMATCH(CID!D2191:D14794, TEXTJOIN(""|"", TRUE, SPLIT(A2191, "";"")))))"),"L00X; L010; L011; L020; L021; L022; L023; L024; L028; L029; L030; L031; L032; L033; L038; L039; L040; L041; L042; L043; L048; L049; L050; L059; L080; L081; L088; L089")</f>
        <v>L00X; L010; L011; L020; L021; L022; L023; L024; L028; L029; L030; L031; L032; L033; L038; L039; L040; L041; L042; L043; L048; L049; L050; L059; L080; L081; L088; L089</v>
      </c>
    </row>
    <row r="2192">
      <c r="A2192" s="12" t="str">
        <f>IFERROR(__xludf.DUMMYFUNCTION("TEXTJOIN("";"", TRUE, FILTER(CID!$B$2:$B$14794, CID!B2192=CID!$D$2:$D$14794))"),"L10;L11;L12;L13;L14")</f>
        <v>L10;L11;L12;L13;L14</v>
      </c>
      <c r="B2192" s="12" t="str">
        <f>IFERROR(__xludf.DUMMYFUNCTION("TEXTJOIN(""; "", TRUE, FILTER(CID!B2192:B14794, REGEXMATCH(CID!D2192:D14794, TEXTJOIN(""|"", TRUE, SPLIT(A2192, "";"")))))"),"L100; L101; L102; L103; L104; L105; L108; L109; L110; L111; L118; L119; L120; L121; L122; L123; L128; L129; L130; L131; L138; L139; L14X")</f>
        <v>L100; L101; L102; L103; L104; L105; L108; L109; L110; L111; L118; L119; L120; L121; L122; L123; L128; L129; L130; L131; L138; L139; L14X</v>
      </c>
    </row>
    <row r="2193">
      <c r="A2193" s="12" t="str">
        <f>IFERROR(__xludf.DUMMYFUNCTION("TEXTJOIN("";"", TRUE, FILTER(CID!$B$2:$B$14794, CID!B2193=CID!$D$2:$D$14794))"),"L20;L21;L22;L23;L24;L25;L26;L27;L28;L29;L30")</f>
        <v>L20;L21;L22;L23;L24;L25;L26;L27;L28;L29;L30</v>
      </c>
      <c r="B2193" s="12" t="str">
        <f>IFERROR(__xludf.DUMMYFUNCTION("TEXTJOIN(""; "", TRUE, FILTER(CID!B2193:B14794, REGEXMATCH(CID!D2193:D14794, TEXTJOIN(""|"", TRUE, SPLIT(A2193, "";"")))))"),"L200; L208; L209; L210; L211; L218; L219; L22X; L230; L231; L232; L233; L234; L235; L236; L237; L238; L239; L240; L241; L242; L243; L244; L245; L246; L247; L248; L249; L250; L251; L252; L253; L254; L255; L258; L259; L26X; L270; L271; L272; L278; L279; L28"&amp;"0; L281; L282; L290; L291; L292; L293; L298; L299; L300; L301; L302; L303; L304; L305; L308; L309")</f>
        <v>L200; L208; L209; L210; L211; L218; L219; L22X; L230; L231; L232; L233; L234; L235; L236; L237; L238; L239; L240; L241; L242; L243; L244; L245; L246; L247; L248; L249; L250; L251; L252; L253; L254; L255; L258; L259; L26X; L270; L271; L272; L278; L279; L280; L281; L282; L290; L291; L292; L293; L298; L299; L300; L301; L302; L303; L304; L305; L308; L309</v>
      </c>
    </row>
    <row r="2194">
      <c r="A2194" s="12" t="str">
        <f>IFERROR(__xludf.DUMMYFUNCTION("TEXTJOIN("";"", TRUE, FILTER(CID!$B$2:$B$14794, CID!B2194=CID!$D$2:$D$14794))"),"L40;L41;L42;L43;L44;L45")</f>
        <v>L40;L41;L42;L43;L44;L45</v>
      </c>
      <c r="B2194" s="12" t="str">
        <f>IFERROR(__xludf.DUMMYFUNCTION("TEXTJOIN(""; "", TRUE, FILTER(CID!B2194:B14794, REGEXMATCH(CID!D2194:D14794, TEXTJOIN(""|"", TRUE, SPLIT(A2194, "";"")))))"),"L400; L401; L402; L403; L404; L405; L408; L409; L410; L411; L412; L413; L414; L415; L418; L419; L42X; L430; L431; L432; L433; L438; L439; L440; L441; L442; L443; L444; L448; L449; L45X")</f>
        <v>L400; L401; L402; L403; L404; L405; L408; L409; L410; L411; L412; L413; L414; L415; L418; L419; L42X; L430; L431; L432; L433; L438; L439; L440; L441; L442; L443; L444; L448; L449; L45X</v>
      </c>
    </row>
    <row r="2195">
      <c r="A2195" s="12" t="str">
        <f>IFERROR(__xludf.DUMMYFUNCTION("TEXTJOIN("";"", TRUE, FILTER(CID!$B$2:$B$14794, CID!B2195=CID!$D$2:$D$14794))"),"L50;L51;L52;L53;L54")</f>
        <v>L50;L51;L52;L53;L54</v>
      </c>
      <c r="B2195" s="12" t="str">
        <f>IFERROR(__xludf.DUMMYFUNCTION("TEXTJOIN(""; "", TRUE, FILTER(CID!B2195:B14794, REGEXMATCH(CID!D2195:D14794, TEXTJOIN(""|"", TRUE, SPLIT(A2195, "";"")))))"),"L500; L501; L502; L503; L504; L505; L506; L508; L509; L510; L511; L512; L518; L519; L52X; L530; L531; L532; L533; L538; L539; L540; L548")</f>
        <v>L500; L501; L502; L503; L504; L505; L506; L508; L509; L510; L511; L512; L518; L519; L52X; L530; L531; L532; L533; L538; L539; L540; L548</v>
      </c>
    </row>
    <row r="2196">
      <c r="A2196" s="12" t="str">
        <f>IFERROR(__xludf.DUMMYFUNCTION("TEXTJOIN("";"", TRUE, FILTER(CID!$B$2:$B$14794, CID!B2196=CID!$D$2:$D$14794))"),"L55;L56;L57;L58;L59")</f>
        <v>L55;L56;L57;L58;L59</v>
      </c>
      <c r="B2196" s="12" t="str">
        <f>IFERROR(__xludf.DUMMYFUNCTION("TEXTJOIN(""; "", TRUE, FILTER(CID!B2196:B14794, REGEXMATCH(CID!D2196:D14794, TEXTJOIN(""|"", TRUE, SPLIT(A2196, "";"")))))"),"L550; L551; L552; L558; L559; L560; L561; L562; L563; L564; L568; L569; L570; L571; L572; L573; L574; L575; L578; L579; L580; L581; L589; L590; L598; L599")</f>
        <v>L550; L551; L552; L558; L559; L560; L561; L562; L563; L564; L568; L569; L570; L571; L572; L573; L574; L575; L578; L579; L580; L581; L589; L590; L598; L599</v>
      </c>
    </row>
    <row r="2197">
      <c r="A2197" s="12" t="str">
        <f>IFERROR(__xludf.DUMMYFUNCTION("TEXTJOIN("";"", TRUE, FILTER(CID!$B$2:$B$14794, CID!B2197=CID!$D$2:$D$14794))"),"L60;L62;L63;L64;L65;L66;L67;L68;L70;L71;L72;L73;L74;L75")</f>
        <v>L60;L62;L63;L64;L65;L66;L67;L68;L70;L71;L72;L73;L74;L75</v>
      </c>
      <c r="B2197" s="12" t="str">
        <f>IFERROR(__xludf.DUMMYFUNCTION("TEXTJOIN(""; "", TRUE, FILTER(CID!B2197:B14794, REGEXMATCH(CID!D2197:D14794, TEXTJOIN(""|"", TRUE, SPLIT(A2197, "";"")))))"),"L600; L601; L602; L603; L604; L605; L608; L609; L620; L628; L630; L631; L632; L638; L639; L640; L648; L649; L650; L651; L652; L658; L659; L660; L661; L662; L663; L664; L668; L669; L670; L671; L678; L679; L680; L681; L682; L683; L688; L689; L700; L701; L70"&amp;"2; L703; L704; L705; L708; L709; L710; L711; L718; L719; L720; L721; L722; L728; L729; L730; L731; L732; L738; L739; L740; L741; L742; L743; L744; L748; L749; L750; L751; L752; L758; L759")</f>
        <v>L600; L601; L602; L603; L604; L605; L608; L609; L620; L628; L630; L631; L632; L638; L639; L640; L648; L649; L650; L651; L652; L658; L659; L660; L661; L662; L663; L664; L668; L669; L670; L671; L678; L679; L680; L681; L682; L683; L688; L689; L700; L701; L702; L703; L704; L705; L708; L709; L710; L711; L718; L719; L720; L721; L722; L728; L729; L730; L731; L732; L738; L739; L740; L741; L742; L743; L744; L748; L749; L750; L751; L752; L758; L759</v>
      </c>
    </row>
    <row r="2198">
      <c r="A2198" s="12" t="str">
        <f>IFERROR(__xludf.DUMMYFUNCTION("TEXTJOIN("";"", TRUE, FILTER(CID!$B$2:$B$14794, CID!B2198=CID!$D$2:$D$14794))"),"L80;L81;L82;L83;L84;L85;L86;L87;L88;L89;L90;L91;L92;L93;L94;L95;L97;L98;L99")</f>
        <v>L80;L81;L82;L83;L84;L85;L86;L87;L88;L89;L90;L91;L92;L93;L94;L95;L97;L98;L99</v>
      </c>
      <c r="B2198" s="12" t="str">
        <f>IFERROR(__xludf.DUMMYFUNCTION("TEXTJOIN(""; "", TRUE, FILTER(CID!B2198:B14794, REGEXMATCH(CID!D2198:D14794, TEXTJOIN(""|"", TRUE, SPLIT(A2198, "";"")))))"),"L80X; L810; L811; L812; L813; L814; L815; L816; L817; L818; L819; L82X; L83X; L84X; L850; L851; L852; L853; L858; L859; L86X; L870; L871; L872; L878; L879; L88X; L89X; L900; L901; L902; L903; L904; L905; L906; L908; L909; L910; L918; L919; L920; L921; L92"&amp;"2; L923; L928; L929; L930; L931; L932; L940; L941; L942; L943; L944; L945; L946; L948; L949; L950; L951; L958; L959; L97X; L980; L981; L982; L983; L984; L985; L986; L988; L989; L990; L998")</f>
        <v>L80X; L810; L811; L812; L813; L814; L815; L816; L817; L818; L819; L82X; L83X; L84X; L850; L851; L852; L853; L858; L859; L86X; L870; L871; L872; L878; L879; L88X; L89X; L900; L901; L902; L903; L904; L905; L906; L908; L909; L910; L918; L919; L920; L921; L922; L923; L928; L929; L930; L931; L932; L940; L941; L942; L943; L944; L945; L946; L948; L949; L950; L951; L958; L959; L97X; L980; L981; L982; L983; L984; L985; L986; L988; L989; L990; L998</v>
      </c>
    </row>
    <row r="2199">
      <c r="A2199" s="12" t="str">
        <f>IFERROR(__xludf.DUMMYFUNCTION("TEXTJOIN("";"", TRUE, FILTER(CID!$B$2:$B$14794, CID!B2199=CID!$D$2:$D$14794))"),"M00;M01;M02;M03")</f>
        <v>M00;M01;M02;M03</v>
      </c>
      <c r="B2199" s="12" t="str">
        <f>IFERROR(__xludf.DUMMYFUNCTION("TEXTJOIN(""; "", TRUE, FILTER(CID!B2199:B14794, REGEXMATCH(CID!D2199:D14794, TEXTJOIN(""|"", TRUE, SPLIT(A2199, "";"")))))"),"M00-M03; M05-M14; M15-M19; M20-M25; M000; M001; M002; M008; M009; M010; M011; M012; M013; M014; M015; M016; M018; M020; M021; M022; M023; M028; M029; M030; M031; M032; M036")</f>
        <v>M00-M03; M05-M14; M15-M19; M20-M25; M000; M001; M002; M008; M009; M010; M011; M012; M013; M014; M015; M016; M018; M020; M021; M022; M023; M028; M029; M030; M031; M032; M036</v>
      </c>
    </row>
    <row r="2200">
      <c r="A2200" s="12" t="str">
        <f>IFERROR(__xludf.DUMMYFUNCTION("TEXTJOIN("";"", TRUE, FILTER(CID!$B$2:$B$14794, CID!B2200=CID!$D$2:$D$14794))"),"M00-M03;M05-M14;M15-M19;M20-M25")</f>
        <v>M00-M03;M05-M14;M15-M19;M20-M25</v>
      </c>
      <c r="B2200" s="12" t="str">
        <f>IFERROR(__xludf.DUMMYFUNCTION("TEXTJOIN(""; "", TRUE, FILTER(CID!B2200:B14794, REGEXMATCH(CID!D2200:D14794, TEXTJOIN(""|"", TRUE, SPLIT(A2200, "";"")))))"),"#N/A")</f>
        <v>#N/A</v>
      </c>
    </row>
    <row r="2201">
      <c r="A2201" s="12" t="str">
        <f>IFERROR(__xludf.DUMMYFUNCTION("TEXTJOIN("";"", TRUE, FILTER(CID!$B$2:$B$14794, CID!B2201=CID!$D$2:$D$14794))"),"M05;M06;M07;M08;M09;M10;M11;M12;M13;M14")</f>
        <v>M05;M06;M07;M08;M09;M10;M11;M12;M13;M14</v>
      </c>
      <c r="B2201" s="12" t="str">
        <f>IFERROR(__xludf.DUMMYFUNCTION("TEXTJOIN(""; "", TRUE, FILTER(CID!B2201:B14794, REGEXMATCH(CID!D2201:D14794, TEXTJOIN(""|"", TRUE, SPLIT(A2201, "";"")))))"),"M050; M051; M052; M053; M058; M059; M060; M061; M062; M063; M064; M068; M069; M070; M071; M072; M073; M074; M075; M076; M080; M081; M082; M083; M084; M088; M089; M090; M091; M092; M098; M100; M101; M102; M103; M104; M109; M110; M111; M112; M118; M119; M12"&amp;"0; M121; M122; M123; M124; M125; M128; M130; M131; M138; M139; M140; M141; M142; M143; M144; M145; M146; M148")</f>
        <v>M050; M051; M052; M053; M058; M059; M060; M061; M062; M063; M064; M068; M069; M070; M071; M072; M073; M074; M075; M076; M080; M081; M082; M083; M084; M088; M089; M090; M091; M092; M098; M100; M101; M102; M103; M104; M109; M110; M111; M112; M118; M119; M120; M121; M122; M123; M124; M125; M128; M130; M131; M138; M139; M140; M141; M142; M143; M144; M145; M146; M148</v>
      </c>
    </row>
    <row r="2202">
      <c r="A2202" s="12" t="str">
        <f>IFERROR(__xludf.DUMMYFUNCTION("TEXTJOIN("";"", TRUE, FILTER(CID!$B$2:$B$14794, CID!B2202=CID!$D$2:$D$14794))"),"M15;M16;M17;M18;M19")</f>
        <v>M15;M16;M17;M18;M19</v>
      </c>
      <c r="B2202" s="12" t="str">
        <f>IFERROR(__xludf.DUMMYFUNCTION("TEXTJOIN(""; "", TRUE, FILTER(CID!B2202:B14794, REGEXMATCH(CID!D2202:D14794, TEXTJOIN(""|"", TRUE, SPLIT(A2202, "";"")))))"),"M150; M151; M152; M153; M154; M158; M159; M160; M161; M162; M163; M164; M165; M166; M167; M169; M170; M171; M172; M173; M174; M175; M179; M180; M181; M182; M183; M184; M185; M189; M190; M191; M192; M198; M199")</f>
        <v>M150; M151; M152; M153; M154; M158; M159; M160; M161; M162; M163; M164; M165; M166; M167; M169; M170; M171; M172; M173; M174; M175; M179; M180; M181; M182; M183; M184; M185; M189; M190; M191; M192; M198; M199</v>
      </c>
    </row>
    <row r="2203">
      <c r="A2203" s="12" t="str">
        <f>IFERROR(__xludf.DUMMYFUNCTION("TEXTJOIN("";"", TRUE, FILTER(CID!$B$2:$B$14794, CID!B2203=CID!$D$2:$D$14794))"),"M20;M21;M22;M23;M24;M25")</f>
        <v>M20;M21;M22;M23;M24;M25</v>
      </c>
      <c r="B2203" s="12" t="str">
        <f>IFERROR(__xludf.DUMMYFUNCTION("TEXTJOIN(""; "", TRUE, FILTER(CID!B2203:B14794, REGEXMATCH(CID!D2203:D14794, TEXTJOIN(""|"", TRUE, SPLIT(A2203, "";"")))))"),"M20-M25; M200; M201; M202; M203; M204; M205; M206; M210; M211; M212; M213; M214; M215; M216; M217; M218; M219; M220; M221; M222; M223; M224; M228; M229; M230; M231; M232; M233; M234; M235; M236; M238; M239; M240; M241; M242; M243; M244; M245; M246; M247; "&amp;"M248; M249; M250; M251; M252; M253; M254; M255; M256; M257; M258; M259")</f>
        <v>M20-M25; M200; M201; M202; M203; M204; M205; M206; M210; M211; M212; M213; M214; M215; M216; M217; M218; M219; M220; M221; M222; M223; M224; M228; M229; M230; M231; M232; M233; M234; M235; M236; M238; M239; M240; M241; M242; M243; M244; M245; M246; M247; M248; M249; M250; M251; M252; M253; M254; M255; M256; M257; M258; M259</v>
      </c>
    </row>
    <row r="2204">
      <c r="A2204" s="12" t="str">
        <f>IFERROR(__xludf.DUMMYFUNCTION("TEXTJOIN("";"", TRUE, FILTER(CID!$B$2:$B$14794, CID!B2204=CID!$D$2:$D$14794))"),"M30;M31;M32;M33;M34;M35;M36")</f>
        <v>M30;M31;M32;M33;M34;M35;M36</v>
      </c>
      <c r="B2204" s="12" t="str">
        <f>IFERROR(__xludf.DUMMYFUNCTION("TEXTJOIN(""; "", TRUE, FILTER(CID!B2204:B14794, REGEXMATCH(CID!D2204:D14794, TEXTJOIN(""|"", TRUE, SPLIT(A2204, "";"")))))"),"M300; M301; M302; M303; M308; M310; M311; M312; M313; M314; M315; M316; M317; M318; M319; M320; M321; M328; M329; M330; M331; M332; M339; M340; M341; M342; M348; M349; M350; M351; M352; M353; M354; M355; M356; M357; M358; M359; M360; M361; M362; M363; M36"&amp;"4; M368")</f>
        <v>M300; M301; M302; M303; M308; M310; M311; M312; M313; M314; M315; M316; M317; M318; M319; M320; M321; M328; M329; M330; M331; M332; M339; M340; M341; M342; M348; M349; M350; M351; M352; M353; M354; M355; M356; M357; M358; M359; M360; M361; M362; M363; M364; M368</v>
      </c>
    </row>
    <row r="2205">
      <c r="A2205" s="12" t="str">
        <f>IFERROR(__xludf.DUMMYFUNCTION("TEXTJOIN("";"", TRUE, FILTER(CID!$B$2:$B$14794, CID!B2205=CID!$D$2:$D$14794))"),"M40;M41;M42;M43")</f>
        <v>M40;M41;M42;M43</v>
      </c>
      <c r="B2205" s="12" t="str">
        <f>IFERROR(__xludf.DUMMYFUNCTION("TEXTJOIN(""; "", TRUE, FILTER(CID!B2205:B14794, REGEXMATCH(CID!D2205:D14794, TEXTJOIN(""|"", TRUE, SPLIT(A2205, "";"")))))"),"M40-M43; M45-M49; M50-M54; M400; M401; M402; M403; M404; M405; M410; M411; M412; M413; M414; M415; M418; M419; M420; M421; M429; M430; M431; M432; M433; M434; M435; M436; M438; M439")</f>
        <v>M40-M43; M45-M49; M50-M54; M400; M401; M402; M403; M404; M405; M410; M411; M412; M413; M414; M415; M418; M419; M420; M421; M429; M430; M431; M432; M433; M434; M435; M436; M438; M439</v>
      </c>
    </row>
    <row r="2206">
      <c r="A2206" s="12" t="str">
        <f>IFERROR(__xludf.DUMMYFUNCTION("TEXTJOIN("";"", TRUE, FILTER(CID!$B$2:$B$14794, CID!B2206=CID!$D$2:$D$14794))"),"M40-M43;M45-M49;M50-M54")</f>
        <v>M40-M43;M45-M49;M50-M54</v>
      </c>
      <c r="B2206" s="12" t="str">
        <f>IFERROR(__xludf.DUMMYFUNCTION("TEXTJOIN(""; "", TRUE, FILTER(CID!B2206:B14794, REGEXMATCH(CID!D2206:D14794, TEXTJOIN(""|"", TRUE, SPLIT(A2206, "";"")))))"),"#N/A")</f>
        <v>#N/A</v>
      </c>
    </row>
    <row r="2207">
      <c r="A2207" s="12" t="str">
        <f>IFERROR(__xludf.DUMMYFUNCTION("TEXTJOIN("";"", TRUE, FILTER(CID!$B$2:$B$14794, CID!B2207=CID!$D$2:$D$14794))"),"M45;M46;M47;M48;M49")</f>
        <v>M45;M46;M47;M48;M49</v>
      </c>
      <c r="B2207" s="12" t="str">
        <f>IFERROR(__xludf.DUMMYFUNCTION("TEXTJOIN(""; "", TRUE, FILTER(CID!B2207:B14794, REGEXMATCH(CID!D2207:D14794, TEXTJOIN(""|"", TRUE, SPLIT(A2207, "";"")))))"),"M45X; M460; M461; M462; M463; M464; M465; M468; M469; M470; M471; M472; M478; M479; M480; M481; M482; M483; M484; M485; M488; M489; M490; M491; M492; M493; M494; M495; M498")</f>
        <v>M45X; M460; M461; M462; M463; M464; M465; M468; M469; M470; M471; M472; M478; M479; M480; M481; M482; M483; M484; M485; M488; M489; M490; M491; M492; M493; M494; M495; M498</v>
      </c>
    </row>
    <row r="2208">
      <c r="A2208" s="12" t="str">
        <f>IFERROR(__xludf.DUMMYFUNCTION("TEXTJOIN("";"", TRUE, FILTER(CID!$B$2:$B$14794, CID!B2208=CID!$D$2:$D$14794))"),"M50;M51;M53;M54")</f>
        <v>M50;M51;M53;M54</v>
      </c>
      <c r="B2208" s="12" t="str">
        <f>IFERROR(__xludf.DUMMYFUNCTION("TEXTJOIN(""; "", TRUE, FILTER(CID!B2208:B14794, REGEXMATCH(CID!D2208:D14794, TEXTJOIN(""|"", TRUE, SPLIT(A2208, "";"")))))"),"M50-M54; M500; M501; M502; M503; M508; M509; M510; M511; M512; M513; M514; M518; M519; M530; M531; M532; M533; M538; M539; M540; M541; M542; M543; M544; M545; M546; M548; M549")</f>
        <v>M50-M54; M500; M501; M502; M503; M508; M509; M510; M511; M512; M513; M514; M518; M519; M530; M531; M532; M533; M538; M539; M540; M541; M542; M543; M544; M545; M546; M548; M549</v>
      </c>
    </row>
    <row r="2209">
      <c r="A2209" s="12" t="str">
        <f>IFERROR(__xludf.DUMMYFUNCTION("TEXTJOIN("";"", TRUE, FILTER(CID!$B$2:$B$14794, CID!B2209=CID!$D$2:$D$14794))"),"M60;M61;M62;M63")</f>
        <v>M60;M61;M62;M63</v>
      </c>
      <c r="B2209" s="12" t="str">
        <f>IFERROR(__xludf.DUMMYFUNCTION("TEXTJOIN(""; "", TRUE, FILTER(CID!B2209:B14794, REGEXMATCH(CID!D2209:D14794, TEXTJOIN(""|"", TRUE, SPLIT(A2209, "";"")))))"),"M60-M63; M65-M68; M70-M79; M600; M601; M602; M608; M609; M610; M611; M612; M613; M614; M615; M619; M620; M621; M622; M623; M624; M625; M626; M628; M629; M630; M631; M632; M633; M638")</f>
        <v>M60-M63; M65-M68; M70-M79; M600; M601; M602; M608; M609; M610; M611; M612; M613; M614; M615; M619; M620; M621; M622; M623; M624; M625; M626; M628; M629; M630; M631; M632; M633; M638</v>
      </c>
    </row>
    <row r="2210">
      <c r="A2210" s="12" t="str">
        <f>IFERROR(__xludf.DUMMYFUNCTION("TEXTJOIN("";"", TRUE, FILTER(CID!$B$2:$B$14794, CID!B2210=CID!$D$2:$D$14794))"),"M60-M63;M65-M68;M70-M79")</f>
        <v>M60-M63;M65-M68;M70-M79</v>
      </c>
      <c r="B2210" s="12" t="str">
        <f>IFERROR(__xludf.DUMMYFUNCTION("TEXTJOIN(""; "", TRUE, FILTER(CID!B2210:B14794, REGEXMATCH(CID!D2210:D14794, TEXTJOIN(""|"", TRUE, SPLIT(A2210, "";"")))))"),"#N/A")</f>
        <v>#N/A</v>
      </c>
    </row>
    <row r="2211">
      <c r="A2211" s="12" t="str">
        <f>IFERROR(__xludf.DUMMYFUNCTION("TEXTJOIN("";"", TRUE, FILTER(CID!$B$2:$B$14794, CID!B2211=CID!$D$2:$D$14794))"),"M65;M66;M67;M68")</f>
        <v>M65;M66;M67;M68</v>
      </c>
      <c r="B2211" s="12" t="str">
        <f>IFERROR(__xludf.DUMMYFUNCTION("TEXTJOIN(""; "", TRUE, FILTER(CID!B2211:B14794, REGEXMATCH(CID!D2211:D14794, TEXTJOIN(""|"", TRUE, SPLIT(A2211, "";"")))))"),"M650; M651; M652; M653; M654; M658; M659; M660; M661; M662; M663; M664; M665; M670; M671; M672; M673; M674; M678; M679; M680; M688")</f>
        <v>M650; M651; M652; M653; M654; M658; M659; M660; M661; M662; M663; M664; M665; M670; M671; M672; M673; M674; M678; M679; M680; M688</v>
      </c>
    </row>
    <row r="2212">
      <c r="A2212" s="12" t="str">
        <f>IFERROR(__xludf.DUMMYFUNCTION("TEXTJOIN("";"", TRUE, FILTER(CID!$B$2:$B$14794, CID!B2212=CID!$D$2:$D$14794))"),"M70;M71;M72;M73;M75;M76;M77;M79")</f>
        <v>M70;M71;M72;M73;M75;M76;M77;M79</v>
      </c>
      <c r="B2212" s="12" t="str">
        <f>IFERROR(__xludf.DUMMYFUNCTION("TEXTJOIN(""; "", TRUE, FILTER(CID!B2212:B14794, REGEXMATCH(CID!D2212:D14794, TEXTJOIN(""|"", TRUE, SPLIT(A2212, "";"")))))"),"M70-M79; M700; M701; M702; M703; M704; M705; M706; M707; M708; M709; M710; M711; M712; M713; M714; M715; M718; M719; M720; M721; M722; M724; M726; M728; M729; M730; M731; M738; M750; M751; M752; M753; M754; M755; M758; M759; M760; M761; M762; M763; M764; "&amp;"M765; M766; M767; M768; M769; M770; M771; M772; M773; M774; M775; M778; M779; M790; M791; M792; M793; M794; M795; M796; M797; M798; M799")</f>
        <v>M70-M79; M700; M701; M702; M703; M704; M705; M706; M707; M708; M709; M710; M711; M712; M713; M714; M715; M718; M719; M720; M721; M722; M724; M726; M728; M729; M730; M731; M738; M750; M751; M752; M753; M754; M755; M758; M759; M760; M761; M762; M763; M764; M765; M766; M767; M768; M769; M770; M771; M772; M773; M774; M775; M778; M779; M790; M791; M792; M793; M794; M795; M796; M797; M798; M799</v>
      </c>
    </row>
    <row r="2213">
      <c r="A2213" s="12" t="str">
        <f>IFERROR(__xludf.DUMMYFUNCTION("TEXTJOIN("";"", TRUE, FILTER(CID!$B$2:$B$14794, CID!B2213=CID!$D$2:$D$14794))"),"M80;M81;M82;M83;M84;M85")</f>
        <v>M80;M81;M82;M83;M84;M85</v>
      </c>
      <c r="B2213" s="12" t="str">
        <f>IFERROR(__xludf.DUMMYFUNCTION("TEXTJOIN(""; "", TRUE, FILTER(CID!B2213:B14794, REGEXMATCH(CID!D2213:D14794, TEXTJOIN(""|"", TRUE, SPLIT(A2213, "";"")))))"),"M80-M85; M86-M90; M91-M94; M800; M801; M802; M803; M804; M805; M808; M809; M810; M811; M812; M813; M814; M815; M816; M818; M819; M820; M821; M828; M830; M831; M832; M833; M834; M835; M838; M839; M840; M841; M842; M843; M844; M848; M849; M850; M851; M852; "&amp;"M853; M854; M855; M856; M858; M859")</f>
        <v>M80-M85; M86-M90; M91-M94; M800; M801; M802; M803; M804; M805; M808; M809; M810; M811; M812; M813; M814; M815; M816; M818; M819; M820; M821; M828; M830; M831; M832; M833; M834; M835; M838; M839; M840; M841; M842; M843; M844; M848; M849; M850; M851; M852; M853; M854; M855; M856; M858; M859</v>
      </c>
    </row>
    <row r="2214">
      <c r="A2214" s="12" t="str">
        <f>IFERROR(__xludf.DUMMYFUNCTION("TEXTJOIN("";"", TRUE, FILTER(CID!$B$2:$B$14794, CID!B2214=CID!$D$2:$D$14794))"),"M80-M85;M86-M90;M91-M94")</f>
        <v>M80-M85;M86-M90;M91-M94</v>
      </c>
      <c r="B2214" s="12" t="str">
        <f>IFERROR(__xludf.DUMMYFUNCTION("TEXTJOIN(""; "", TRUE, FILTER(CID!B2214:B14794, REGEXMATCH(CID!D2214:D14794, TEXTJOIN(""|"", TRUE, SPLIT(A2214, "";"")))))"),"#N/A")</f>
        <v>#N/A</v>
      </c>
    </row>
    <row r="2215">
      <c r="A2215" s="12" t="str">
        <f>IFERROR(__xludf.DUMMYFUNCTION("TEXTJOIN("";"", TRUE, FILTER(CID!$B$2:$B$14794, CID!B2215=CID!$D$2:$D$14794))"),"M86;M87;M88;M89;M90")</f>
        <v>M86;M87;M88;M89;M90</v>
      </c>
      <c r="B2215" s="12" t="str">
        <f>IFERROR(__xludf.DUMMYFUNCTION("TEXTJOIN(""; "", TRUE, FILTER(CID!B2215:B14794, REGEXMATCH(CID!D2215:D14794, TEXTJOIN(""|"", TRUE, SPLIT(A2215, "";"")))))"),"M860; M861; M862; M863; M864; M865; M866; M868; M869; M870; M871; M872; M873; M878; M879; M880; M888; M889; M890; M891; M892; M893; M894; M895; M896; M898; M899; M900; M901; M902; M903; M904; M905; M906; M907; M908")</f>
        <v>M860; M861; M862; M863; M864; M865; M866; M868; M869; M870; M871; M872; M873; M878; M879; M880; M888; M889; M890; M891; M892; M893; M894; M895; M896; M898; M899; M900; M901; M902; M903; M904; M905; M906; M907; M908</v>
      </c>
    </row>
    <row r="2216">
      <c r="A2216" s="12" t="str">
        <f>IFERROR(__xludf.DUMMYFUNCTION("TEXTJOIN("";"", TRUE, FILTER(CID!$B$2:$B$14794, CID!B2216=CID!$D$2:$D$14794))"),"M91;M92;M93;M94")</f>
        <v>M91;M92;M93;M94</v>
      </c>
      <c r="B2216" s="12" t="str">
        <f>IFERROR(__xludf.DUMMYFUNCTION("TEXTJOIN(""; "", TRUE, FILTER(CID!B2216:B14794, REGEXMATCH(CID!D2216:D14794, TEXTJOIN(""|"", TRUE, SPLIT(A2216, "";"")))))"),"M91-M94; M910; M911; M912; M913; M918; M919; M920; M921; M922; M923; M924; M925; M926; M927; M928; M929; M930; M931; M932; M938; M939; M940; M941; M942; M943; M948; M949")</f>
        <v>M91-M94; M910; M911; M912; M913; M918; M919; M920; M921; M922; M923; M924; M925; M926; M927; M928; M929; M930; M931; M932; M938; M939; M940; M941; M942; M943; M948; M949</v>
      </c>
    </row>
    <row r="2217">
      <c r="A2217" s="12" t="str">
        <f>IFERROR(__xludf.DUMMYFUNCTION("TEXTJOIN("";"", TRUE, FILTER(CID!$B$2:$B$14794, CID!B2217=CID!$D$2:$D$14794))"),"M95;M96;M99")</f>
        <v>M95;M96;M99</v>
      </c>
      <c r="B2217" s="12" t="str">
        <f>IFERROR(__xludf.DUMMYFUNCTION("TEXTJOIN(""; "", TRUE, FILTER(CID!B2217:B14794, REGEXMATCH(CID!D2217:D14794, TEXTJOIN(""|"", TRUE, SPLIT(A2217, "";"")))))"),"M950; M951; M952; M953; M954; M955; M958; M959; M960; M961; M962; M963; M964; M965; M966; M968; M969; M990; M991; M992; M993; M994; M995; M996; M997; M998; M999")</f>
        <v>M950; M951; M952; M953; M954; M955; M958; M959; M960; M961; M962; M963; M964; M965; M966; M968; M969; M990; M991; M992; M993; M994; M995; M996; M997; M998; M999</v>
      </c>
    </row>
    <row r="2218">
      <c r="A2218" s="12" t="str">
        <f>IFERROR(__xludf.DUMMYFUNCTION("TEXTJOIN("";"", TRUE, FILTER(CID!$B$2:$B$14794, CID!B2218=CID!$D$2:$D$14794))"),"N00;N01;N02;N03;N04;N05;N06;N07;N08")</f>
        <v>N00;N01;N02;N03;N04;N05;N06;N07;N08</v>
      </c>
      <c r="B2218" s="12" t="str">
        <f>IFERROR(__xludf.DUMMYFUNCTION("TEXTJOIN(""; "", TRUE, FILTER(CID!B2218:B14794, REGEXMATCH(CID!D2218:D14794, TEXTJOIN(""|"", TRUE, SPLIT(A2218, "";"")))))"),"N000; N001; N002; N003; N004; N005; N006; N007; N008; N009; N010; N011; N012; N013; N014; N015; N016; N017; N018; N019; N020; N021; N022; N023; N024; N025; N026; N027; N028; N029; N030; N031; N032; N033; N034; N035; N036; N037; N038; N039; N040; N041; N04"&amp;"2; N043; N044; N045; N046; N047; N048; N049; N050; N051; N052; N053; N054; N055; N056; N057; N058; N059; N060; N061; N062; N063; N064; N065; N066; N067; N068; N069; N070; N071; N072; N073; N074; N075; N076; N077; N078; N079; N080; N081; N082; N083; N084; "&amp;"N085; N088")</f>
        <v>N000; N001; N002; N003; N004; N005; N006; N007; N008; N009; N010; N011; N012; N013; N014; N015; N016; N017; N018; N019; N020; N021; N022; N023; N024; N025; N026; N027; N028; N029; N030; N031; N032; N033; N034; N035; N036; N037; N038; N039; N040; N041; N042; N043; N044; N045; N046; N047; N048; N049; N050; N051; N052; N053; N054; N055; N056; N057; N058; N059; N060; N061; N062; N063; N064; N065; N066; N067; N068; N069; N070; N071; N072; N073; N074; N075; N076; N077; N078; N079; N080; N081; N082; N083; N084; N085; N088</v>
      </c>
    </row>
    <row r="2219">
      <c r="A2219" s="12" t="str">
        <f>IFERROR(__xludf.DUMMYFUNCTION("TEXTJOIN("";"", TRUE, FILTER(CID!$B$2:$B$14794, CID!B2219=CID!$D$2:$D$14794))"),"N10;N11;N12;N13;N14;N15;N16")</f>
        <v>N10;N11;N12;N13;N14;N15;N16</v>
      </c>
      <c r="B2219" s="12" t="str">
        <f>IFERROR(__xludf.DUMMYFUNCTION("TEXTJOIN(""; "", TRUE, FILTER(CID!B2219:B14794, REGEXMATCH(CID!D2219:D14794, TEXTJOIN(""|"", TRUE, SPLIT(A2219, "";"")))))"),"N10X; N110; N111; N118; N119; N12X; N130; N131; N132; N133; N134; N135; N136; N137; N138; N139; N140; N141; N142; N143; N144; N150; N151; N158; N159; N160; N161; N162; N163; N164; N165; N168")</f>
        <v>N10X; N110; N111; N118; N119; N12X; N130; N131; N132; N133; N134; N135; N136; N137; N138; N139; N140; N141; N142; N143; N144; N150; N151; N158; N159; N160; N161; N162; N163; N164; N165; N168</v>
      </c>
    </row>
    <row r="2220">
      <c r="A2220" s="12" t="str">
        <f>IFERROR(__xludf.DUMMYFUNCTION("TEXTJOIN("";"", TRUE, FILTER(CID!$B$2:$B$14794, CID!B2220=CID!$D$2:$D$14794))"),"N17;N18;N19")</f>
        <v>N17;N18;N19</v>
      </c>
      <c r="B2220" s="12" t="str">
        <f>IFERROR(__xludf.DUMMYFUNCTION("TEXTJOIN(""; "", TRUE, FILTER(CID!B2220:B14794, REGEXMATCH(CID!D2220:D14794, TEXTJOIN(""|"", TRUE, SPLIT(A2220, "";"")))))"),"N170; N171; N172; N178; N179; N180; N188; N189; N19X")</f>
        <v>N170; N171; N172; N178; N179; N180; N188; N189; N19X</v>
      </c>
    </row>
    <row r="2221">
      <c r="A2221" s="12" t="str">
        <f>IFERROR(__xludf.DUMMYFUNCTION("TEXTJOIN("";"", TRUE, FILTER(CID!$B$2:$B$14794, CID!B2221=CID!$D$2:$D$14794))"),"N20;N21;N22;N23")</f>
        <v>N20;N21;N22;N23</v>
      </c>
      <c r="B2221" s="12" t="str">
        <f>IFERROR(__xludf.DUMMYFUNCTION("TEXTJOIN(""; "", TRUE, FILTER(CID!B2221:B14794, REGEXMATCH(CID!D2221:D14794, TEXTJOIN(""|"", TRUE, SPLIT(A2221, "";"")))))"),"N200; N201; N202; N209; N210; N211; N218; N219; N220; N228; N23X")</f>
        <v>N200; N201; N202; N209; N210; N211; N218; N219; N220; N228; N23X</v>
      </c>
    </row>
    <row r="2222">
      <c r="A2222" s="12" t="str">
        <f>IFERROR(__xludf.DUMMYFUNCTION("TEXTJOIN("";"", TRUE, FILTER(CID!$B$2:$B$14794, CID!B2222=CID!$D$2:$D$14794))"),"N25;N26;N27;N28;N29")</f>
        <v>N25;N26;N27;N28;N29</v>
      </c>
      <c r="B2222" s="12" t="str">
        <f>IFERROR(__xludf.DUMMYFUNCTION("TEXTJOIN(""; "", TRUE, FILTER(CID!B2222:B14794, REGEXMATCH(CID!D2222:D14794, TEXTJOIN(""|"", TRUE, SPLIT(A2222, "";"")))))"),"N250; N251; N258; N259; N26X; N270; N271; N279; N280; N281; N288; N289; N290; N291; N298")</f>
        <v>N250; N251; N258; N259; N26X; N270; N271; N279; N280; N281; N288; N289; N290; N291; N298</v>
      </c>
    </row>
    <row r="2223">
      <c r="A2223" s="12" t="str">
        <f>IFERROR(__xludf.DUMMYFUNCTION("TEXTJOIN("";"", TRUE, FILTER(CID!$B$2:$B$14794, CID!B2223=CID!$D$2:$D$14794))"),"N30;N31;N32;N33;N34;N35;N36;N37;N39")</f>
        <v>N30;N31;N32;N33;N34;N35;N36;N37;N39</v>
      </c>
      <c r="B2223" s="12" t="str">
        <f>IFERROR(__xludf.DUMMYFUNCTION("TEXTJOIN(""; "", TRUE, FILTER(CID!B2223:B14794, REGEXMATCH(CID!D2223:D14794, TEXTJOIN(""|"", TRUE, SPLIT(A2223, "";"")))))"),"N300; N301; N302; N303; N304; N308; N309; N310; N311; N312; N318; N319; N320; N321; N322; N323; N324; N328; N329; N330; N338; N340; N341; N342; N343; N350; N351; N358; N359; N360; N361; N362; N363; N368; N369; N370; N378; N390; N391; N392; N393; N394; N39"&amp;"8; N399")</f>
        <v>N300; N301; N302; N303; N304; N308; N309; N310; N311; N312; N318; N319; N320; N321; N322; N323; N324; N328; N329; N330; N338; N340; N341; N342; N343; N350; N351; N358; N359; N360; N361; N362; N363; N368; N369; N370; N378; N390; N391; N392; N393; N394; N398; N399</v>
      </c>
    </row>
    <row r="2224">
      <c r="A2224" s="12" t="str">
        <f>IFERROR(__xludf.DUMMYFUNCTION("TEXTJOIN("";"", TRUE, FILTER(CID!$B$2:$B$14794, CID!B2224=CID!$D$2:$D$14794))"),"N40;N41;N42;N43;N44;N45;N46;N47;N48;N49;N50;N51")</f>
        <v>N40;N41;N42;N43;N44;N45;N46;N47;N48;N49;N50;N51</v>
      </c>
      <c r="B2224" s="12" t="str">
        <f>IFERROR(__xludf.DUMMYFUNCTION("TEXTJOIN(""; "", TRUE, FILTER(CID!B2224:B14794, REGEXMATCH(CID!D2224:D14794, TEXTJOIN(""|"", TRUE, SPLIT(A2224, "";"")))))"),"N40X; N410; N411; N412; N413; N418; N419; N420; N421; N422; N428; N429; N430; N431; N432; N433; N434; N44X; N450; N459; N46X; N47X; N480; N481; N482; N483; N484; N485; N486; N488; N489; N490; N491; N492; N498; N499; N500; N501; N508; N509; N510; N511; N51"&amp;"2; N518")</f>
        <v>N40X; N410; N411; N412; N413; N418; N419; N420; N421; N422; N428; N429; N430; N431; N432; N433; N434; N44X; N450; N459; N46X; N47X; N480; N481; N482; N483; N484; N485; N486; N488; N489; N490; N491; N492; N498; N499; N500; N501; N508; N509; N510; N511; N512; N518</v>
      </c>
    </row>
    <row r="2225">
      <c r="A2225" s="12" t="str">
        <f>IFERROR(__xludf.DUMMYFUNCTION("TEXTJOIN("";"", TRUE, FILTER(CID!$B$2:$B$14794, CID!B2225=CID!$D$2:$D$14794))"),"N60;N61;N62;N63;N64")</f>
        <v>N60;N61;N62;N63;N64</v>
      </c>
      <c r="B2225" s="12" t="str">
        <f>IFERROR(__xludf.DUMMYFUNCTION("TEXTJOIN(""; "", TRUE, FILTER(CID!B2225:B14794, REGEXMATCH(CID!D2225:D14794, TEXTJOIN(""|"", TRUE, SPLIT(A2225, "";"")))))"),"N600; N601; N602; N603; N604; N608; N609; N61X; N62X; N63X; N640; N641; N642; N643; N644; N645; N648; N649")</f>
        <v>N600; N601; N602; N603; N604; N608; N609; N61X; N62X; N63X; N640; N641; N642; N643; N644; N645; N648; N649</v>
      </c>
    </row>
    <row r="2226">
      <c r="A2226" s="12" t="str">
        <f>IFERROR(__xludf.DUMMYFUNCTION("TEXTJOIN("";"", TRUE, FILTER(CID!$B$2:$B$14794, CID!B2226=CID!$D$2:$D$14794))"),"N70;N71;N72;N73;N74;N75;N76;N77")</f>
        <v>N70;N71;N72;N73;N74;N75;N76;N77</v>
      </c>
      <c r="B2226" s="12" t="str">
        <f>IFERROR(__xludf.DUMMYFUNCTION("TEXTJOIN(""; "", TRUE, FILTER(CID!B2226:B14794, REGEXMATCH(CID!D2226:D14794, TEXTJOIN(""|"", TRUE, SPLIT(A2226, "";"")))))"),"N700; N701; N709; N710; N711; N719; N72X; N730; N731; N732; N733; N734; N735; N736; N738; N739; N740; N741; N742; N743; N744; N748; N750; N751; N758; N759; N760; N761; N762; N763; N764; N765; N766; N768; N770; N771; N778")</f>
        <v>N700; N701; N709; N710; N711; N719; N72X; N730; N731; N732; N733; N734; N735; N736; N738; N739; N740; N741; N742; N743; N744; N748; N750; N751; N758; N759; N760; N761; N762; N763; N764; N765; N766; N768; N770; N771; N778</v>
      </c>
    </row>
    <row r="2227">
      <c r="A2227" s="12" t="str">
        <f>IFERROR(__xludf.DUMMYFUNCTION("TEXTJOIN("";"", TRUE, FILTER(CID!$B$2:$B$14794, CID!B2227=CID!$D$2:$D$14794))"),"N80;N81;N82;N83;N84;N85;N86;N87;N88;N89;N90;N91;N92;N93;N94;N95;N96;N97;N98")</f>
        <v>N80;N81;N82;N83;N84;N85;N86;N87;N88;N89;N90;N91;N92;N93;N94;N95;N96;N97;N98</v>
      </c>
      <c r="B2227" s="12" t="str">
        <f>IFERROR(__xludf.DUMMYFUNCTION("TEXTJOIN(""; "", TRUE, FILTER(CID!B2227:B14794, REGEXMATCH(CID!D2227:D14794, TEXTJOIN(""|"", TRUE, SPLIT(A2227, "";"")))))"),"N800; N801; N802; N803; N804; N805; N806; N808; N809; N810; N811; N812; N813; N814; N815; N816; N818; N819; N820; N821; N822; N823; N824; N825; N828; N829; N830; N831; N832; N833; N834; N835; N836; N837; N838; N839; N840; N841; N842; N843; N848; N849; N85"&amp;"0; N851; N852; N853; N854; N855; N856; N857; N858; N859; N86X; N870; N871; N872; N879; N880; N881; N882; N883; N884; N888; N889; N890; N891; N892; N893; N894; N895; N896; N897; N898; N899; N900; N901; N902; N903; N904; N905; N906; N907; N908; N909; N910; "&amp;"N911; N912; N913; N914; N915; N920; N921; N922; N923; N924; N925; N926; N930; N938; N939; N940; N941; N942; N943; N944; N945; N946; N948; N949; N950; N951; N952; N953; N958; N959; N96X; N970; N971; N972; N973; N974; N978; N979; N980; N981; N982; N983; N98"&amp;"8; N989")</f>
        <v>N800; N801; N802; N803; N804; N805; N806; N808; N809; N810; N811; N812; N813; N814; N815; N816; N818; N819; N820; N821; N822; N823; N824; N825; N828; N829; N830; N831; N832; N833; N834; N835; N836; N837; N838; N839; N840; N841; N842; N843; N848; N849; N850; N851; N852; N853; N854; N855; N856; N857; N858; N859; N86X; N870; N871; N872; N879; N880; N881; N882; N883; N884; N888; N889; N890; N891; N892; N893; N894; N895; N896; N897; N898; N899; N900; N901; N902; N903; N904; N905; N906; N907; N908; N909; N910; N911; N912; N913; N914; N915; N920; N921; N922; N923; N924; N925; N926; N930; N938; N939; N940; N941; N942; N943; N944; N945; N946; N948; N949; N950; N951; N952; N953; N958; N959; N96X; N970; N971; N972; N973; N974; N978; N979; N980; N981; N982; N983; N988; N989</v>
      </c>
    </row>
    <row r="2228">
      <c r="A2228" s="12" t="str">
        <f>IFERROR(__xludf.DUMMYFUNCTION("TEXTJOIN("";"", TRUE, FILTER(CID!$B$2:$B$14794, CID!B2228=CID!$D$2:$D$14794))"),"N99")</f>
        <v>N99</v>
      </c>
      <c r="B2228" s="12" t="str">
        <f>IFERROR(__xludf.DUMMYFUNCTION("TEXTJOIN(""; "", TRUE, FILTER(CID!B2228:B14794, REGEXMATCH(CID!D2228:D14794, TEXTJOIN(""|"", TRUE, SPLIT(A2228, "";"")))))"),"N990; N991; N992; N993; N994; N995; N998; N999")</f>
        <v>N990; N991; N992; N993; N994; N995; N998; N999</v>
      </c>
    </row>
    <row r="2229">
      <c r="A2229" s="12" t="str">
        <f>IFERROR(__xludf.DUMMYFUNCTION("TEXTJOIN("";"", TRUE, FILTER(CID!$B$2:$B$14794, CID!B2229=CID!$D$2:$D$14794))"),"O00;O01;O02;O03;O04;O05;O06;O07;O08")</f>
        <v>O00;O01;O02;O03;O04;O05;O06;O07;O08</v>
      </c>
      <c r="B2229" s="12" t="str">
        <f>IFERROR(__xludf.DUMMYFUNCTION("TEXTJOIN(""; "", TRUE, FILTER(CID!B2229:B14794, REGEXMATCH(CID!D2229:D14794, TEXTJOIN(""|"", TRUE, SPLIT(A2229, "";"")))))"),"O000; O001; O002; O008; O009; O010; O011; O019; O020; O021; O028; O029; O030; O031; O032; O033; O034; O035; O036; O037; O038; O039; O040; O041; O042; O043; O044; O045; O046; O047; O048; O049; O050; O051; O052; O053; O054; O055; O056; O057; O058; O059; O06"&amp;"0; O061; O062; O063; O064; O065; O066; O067; O068; O069; O070; O071; O072; O073; O074; O075; O076; O077; O078; O079; O080; O081; O082; O083; O084; O085; O086; O087; O088; O089")</f>
        <v>O000; O001; O002; O008; O009; O010; O011; O019; O020; O021; O028; O029; O030; O031; O032; O033; O034; O035; O036; O037; O038; O039; O040; O041; O042; O043; O044; O045; O046; O047; O048; O049; O050; O051; O052; O053; O054; O055; O056; O057; O058; O059; O060; O061; O062; O063; O064; O065; O066; O067; O068; O069; O070; O071; O072; O073; O074; O075; O076; O077; O078; O079; O080; O081; O082; O083; O084; O085; O086; O087; O088; O089</v>
      </c>
    </row>
    <row r="2230">
      <c r="A2230" s="12" t="str">
        <f>IFERROR(__xludf.DUMMYFUNCTION("TEXTJOIN("";"", TRUE, FILTER(CID!$B$2:$B$14794, CID!B2230=CID!$D$2:$D$14794))"),"O10;O11;O12;O13;O14;O15;O16")</f>
        <v>O10;O11;O12;O13;O14;O15;O16</v>
      </c>
      <c r="B2230" s="12" t="str">
        <f>IFERROR(__xludf.DUMMYFUNCTION("TEXTJOIN(""; "", TRUE, FILTER(CID!B2230:B14794, REGEXMATCH(CID!D2230:D14794, TEXTJOIN(""|"", TRUE, SPLIT(A2230, "";"")))))"),"O100; O101; O102; O103; O104; O109; O11X; O120; O121; O122; O13X; O140; O141; O149; O150; O151; O152; O159; O16X")</f>
        <v>O100; O101; O102; O103; O104; O109; O11X; O120; O121; O122; O13X; O140; O141; O149; O150; O151; O152; O159; O16X</v>
      </c>
    </row>
    <row r="2231">
      <c r="A2231" s="12" t="str">
        <f>IFERROR(__xludf.DUMMYFUNCTION("TEXTJOIN("";"", TRUE, FILTER(CID!$B$2:$B$14794, CID!B2231=CID!$D$2:$D$14794))"),"O20;O21;O22;O23;O24;O25;O26;O28;O29")</f>
        <v>O20;O21;O22;O23;O24;O25;O26;O28;O29</v>
      </c>
      <c r="B2231" s="12" t="str">
        <f>IFERROR(__xludf.DUMMYFUNCTION("TEXTJOIN(""; "", TRUE, FILTER(CID!B2231:B14794, REGEXMATCH(CID!D2231:D14794, TEXTJOIN(""|"", TRUE, SPLIT(A2231, "";"")))))"),"O200; O208; O209; O210; O211; O212; O218; O219; O220; O221; O222; O223; O224; O225; O228; O229; O230; O231; O232; O233; O234; O235; O239; O240; O241; O242; O243; O244; O249; O25X; O260; O261; O262; O263; O264; O265; O266; O267; O268; O269; O280; O281; O28"&amp;"2; O283; O284; O285; O288; O289; O290; O291; O292; O293; O294; O295; O296; O298; O299")</f>
        <v>O200; O208; O209; O210; O211; O212; O218; O219; O220; O221; O222; O223; O224; O225; O228; O229; O230; O231; O232; O233; O234; O235; O239; O240; O241; O242; O243; O244; O249; O25X; O260; O261; O262; O263; O264; O265; O266; O267; O268; O269; O280; O281; O282; O283; O284; O285; O288; O289; O290; O291; O292; O293; O294; O295; O296; O298; O299</v>
      </c>
    </row>
    <row r="2232">
      <c r="A2232" s="12" t="str">
        <f>IFERROR(__xludf.DUMMYFUNCTION("TEXTJOIN("";"", TRUE, FILTER(CID!$B$2:$B$14794, CID!B2232=CID!$D$2:$D$14794))"),"O30;O31;O32;O33;O34;O35;O36;O40;O41;O42;O43;O44;O45;O46;O47;O48")</f>
        <v>O30;O31;O32;O33;O34;O35;O36;O40;O41;O42;O43;O44;O45;O46;O47;O48</v>
      </c>
      <c r="B2232" s="12" t="str">
        <f>IFERROR(__xludf.DUMMYFUNCTION("TEXTJOIN(""; "", TRUE, FILTER(CID!B2232:B14794, REGEXMATCH(CID!D2232:D14794, TEXTJOIN(""|"", TRUE, SPLIT(A2232, "";"")))))"),"O300; O301; O302; O308; O309; O310; O311; O312; O318; O320; O321; O322; O323; O324; O325; O326; O328; O329; O330; O331; O332; O333; O334; O335; O336; O337; O338; O339; O340; O341; O342; O343; O344; O345; O346; O347; O348; O349; O350; O351; O352; O353; O35"&amp;"4; O355; O356; O357; O358; O359; O360; O361; O362; O363; O364; O365; O366; O367; O368; O369; O40X; O410; O411; O418; O419; O420; O421; O422; O429; O430; O431; O438; O439; O440; O441; O450; O458; O459; O460; O468; O469; O470; O471; O479; O48X")</f>
        <v>O300; O301; O302; O308; O309; O310; O311; O312; O318; O320; O321; O322; O323; O324; O325; O326; O328; O329; O330; O331; O332; O333; O334; O335; O336; O337; O338; O339; O340; O341; O342; O343; O344; O345; O346; O347; O348; O349; O350; O351; O352; O353; O354; O355; O356; O357; O358; O359; O360; O361; O362; O363; O364; O365; O366; O367; O368; O369; O40X; O410; O411; O418; O419; O420; O421; O422; O429; O430; O431; O438; O439; O440; O441; O450; O458; O459; O460; O468; O469; O470; O471; O479; O48X</v>
      </c>
    </row>
    <row r="2233">
      <c r="A2233" s="12" t="str">
        <f>IFERROR(__xludf.DUMMYFUNCTION("TEXTJOIN("";"", TRUE, FILTER(CID!$B$2:$B$14794, CID!B2233=CID!$D$2:$D$14794))"),"O60;O61;O62;O63;O64;O65;O66;O67;O68;O69;O70;O71;O72;O73;O74;O75")</f>
        <v>O60;O61;O62;O63;O64;O65;O66;O67;O68;O69;O70;O71;O72;O73;O74;O75</v>
      </c>
      <c r="B2233" s="12" t="str">
        <f>IFERROR(__xludf.DUMMYFUNCTION("TEXTJOIN(""; "", TRUE, FILTER(CID!B2233:B14794, REGEXMATCH(CID!D2233:D14794, TEXTJOIN(""|"", TRUE, SPLIT(A2233, "";"")))))"),"O600; O601; O602; O610; O611; O618; O619; O620; O621; O622; O623; O624; O628; O629; O630; O631; O632; O639; O640; O641; O642; O643; O644; O645; O648; O649; O650; O651; O652; O653; O654; O655; O658; O659; O660; O661; O662; O663; O664; O665; O668; O669; O67"&amp;"0; O678; O679; O680; O681; O682; O683; O688; O689; O690; O691; O692; O693; O694; O695; O698; O699; O700; O701; O702; O703; O709; O710; O711; O712; O713; O714; O715; O716; O717; O718; O719; O720; O721; O722; O723; O730; O731; O740; O741; O742; O743; O744; "&amp;"O745; O746; O747; O748; O749; O750; O751; O752; O753; O754; O755; O756; O757; O758; O759")</f>
        <v>O600; O601; O602; O610; O611; O618; O619; O620; O621; O622; O623; O624; O628; O629; O630; O631; O632; O639; O640; O641; O642; O643; O644; O645; O648; O649; O650; O651; O652; O653; O654; O655; O658; O659; O660; O661; O662; O663; O664; O665; O668; O669; O670; O678; O679; O680; O681; O682; O683; O688; O689; O690; O691; O692; O693; O694; O695; O698; O699; O700; O701; O702; O703; O709; O710; O711; O712; O713; O714; O715; O716; O717; O718; O719; O720; O721; O722; O723; O730; O731; O740; O741; O742; O743; O744; O745; O746; O747; O748; O749; O750; O751; O752; O753; O754; O755; O756; O757; O758; O759</v>
      </c>
    </row>
    <row r="2234">
      <c r="A2234" s="12" t="str">
        <f>IFERROR(__xludf.DUMMYFUNCTION("TEXTJOIN("";"", TRUE, FILTER(CID!$B$2:$B$14794, CID!B2234=CID!$D$2:$D$14794))"),"O80;O81;O82;O83;O84")</f>
        <v>O80;O81;O82;O83;O84</v>
      </c>
      <c r="B2234" s="12" t="str">
        <f>IFERROR(__xludf.DUMMYFUNCTION("TEXTJOIN(""; "", TRUE, FILTER(CID!B2234:B14794, REGEXMATCH(CID!D2234:D14794, TEXTJOIN(""|"", TRUE, SPLIT(A2234, "";"")))))"),"O800; O801; O808; O809; O810; O811; O812; O813; O814; O815; O820; O821; O822; O828; O829; O830; O831; O832; O833; O834; O838; O839; O840; O841; O842; O848; O849")</f>
        <v>O800; O801; O808; O809; O810; O811; O812; O813; O814; O815; O820; O821; O822; O828; O829; O830; O831; O832; O833; O834; O838; O839; O840; O841; O842; O848; O849</v>
      </c>
    </row>
    <row r="2235">
      <c r="A2235" s="12" t="str">
        <f>IFERROR(__xludf.DUMMYFUNCTION("TEXTJOIN("";"", TRUE, FILTER(CID!$B$2:$B$14794, CID!B2235=CID!$D$2:$D$14794))"),"O85;O86;O87;O88;O89;O90;O91;O92")</f>
        <v>O85;O86;O87;O88;O89;O90;O91;O92</v>
      </c>
      <c r="B2235" s="12" t="str">
        <f>IFERROR(__xludf.DUMMYFUNCTION("TEXTJOIN(""; "", TRUE, FILTER(CID!B2235:B14794, REGEXMATCH(CID!D2235:D14794, TEXTJOIN(""|"", TRUE, SPLIT(A2235, "";"")))))"),"O85X; O860; O861; O862; O863; O864; O868; O870; O871; O872; O873; O878; O879; O880; O881; O882; O883; O888; O890; O891; O892; O893; O894; O895; O896; O898; O899; O900; O901; O902; O903; O904; O905; O908; O909; O910; O911; O912; O920; O921; O922; O923; O92"&amp;"4; O925; O926; O927")</f>
        <v>O85X; O860; O861; O862; O863; O864; O868; O870; O871; O872; O873; O878; O879; O880; O881; O882; O883; O888; O890; O891; O892; O893; O894; O895; O896; O898; O899; O900; O901; O902; O903; O904; O905; O908; O909; O910; O911; O912; O920; O921; O922; O923; O924; O925; O926; O927</v>
      </c>
    </row>
    <row r="2236">
      <c r="A2236" s="12" t="str">
        <f>IFERROR(__xludf.DUMMYFUNCTION("TEXTJOIN("";"", TRUE, FILTER(CID!$B$2:$B$14794, CID!B2236=CID!$D$2:$D$14794))"),"O94;O95;O96;O97;O98;O99")</f>
        <v>O94;O95;O96;O97;O98;O99</v>
      </c>
      <c r="B2236" s="12" t="str">
        <f>IFERROR(__xludf.DUMMYFUNCTION("TEXTJOIN(""; "", TRUE, FILTER(CID!B2236:B14794, REGEXMATCH(CID!D2236:D14794, TEXTJOIN(""|"", TRUE, SPLIT(A2236, "";"")))))"),"O94X; O95X; O96X; O97X; O980; O981; O982; O983; O984; O985; O986; O988; O989; O990; O991; O992; O993; O994; O995; O996; O997; O998")</f>
        <v>O94X; O95X; O96X; O97X; O980; O981; O982; O983; O984; O985; O986; O988; O989; O990; O991; O992; O993; O994; O995; O996; O997; O998</v>
      </c>
    </row>
    <row r="2237">
      <c r="A2237" s="12" t="str">
        <f>IFERROR(__xludf.DUMMYFUNCTION("TEXTJOIN("";"", TRUE, FILTER(CID!$B$2:$B$14794, CID!B2237=CID!$D$2:$D$14794))"),"P00;P01;P02;P03;P04")</f>
        <v>P00;P01;P02;P03;P04</v>
      </c>
      <c r="B2237" s="12" t="str">
        <f>IFERROR(__xludf.DUMMYFUNCTION("TEXTJOIN(""; "", TRUE, FILTER(CID!B2237:B14794, REGEXMATCH(CID!D2237:D14794, TEXTJOIN(""|"", TRUE, SPLIT(A2237, "";"")))))"),"P000; P001; P002; P003; P004; P005; P006; P007; P008; P009; P010; P011; P012; P013; P014; P015; P016; P017; P018; P019; P020; P021; P022; P023; P024; P025; P026; P027; P028; P029; P030; P031; P032; P033; P034; P035; P036; P038; P039; P040; P041; P042; P04"&amp;"3; P044; P045; P046; P048; P049")</f>
        <v>P000; P001; P002; P003; P004; P005; P006; P007; P008; P009; P010; P011; P012; P013; P014; P015; P016; P017; P018; P019; P020; P021; P022; P023; P024; P025; P026; P027; P028; P029; P030; P031; P032; P033; P034; P035; P036; P038; P039; P040; P041; P042; P043; P044; P045; P046; P048; P049</v>
      </c>
    </row>
    <row r="2238">
      <c r="A2238" s="12" t="str">
        <f>IFERROR(__xludf.DUMMYFUNCTION("TEXTJOIN("";"", TRUE, FILTER(CID!$B$2:$B$14794, CID!B2238=CID!$D$2:$D$14794))"),"P05;P07;P08")</f>
        <v>P05;P07;P08</v>
      </c>
      <c r="B2238" s="12" t="str">
        <f>IFERROR(__xludf.DUMMYFUNCTION("TEXTJOIN(""; "", TRUE, FILTER(CID!B2238:B14794, REGEXMATCH(CID!D2238:D14794, TEXTJOIN(""|"", TRUE, SPLIT(A2238, "";"")))))"),"P050; P051; P052; P059; P070; P071; P072; P073; P080; P081; P082")</f>
        <v>P050; P051; P052; P059; P070; P071; P072; P073; P080; P081; P082</v>
      </c>
    </row>
    <row r="2239">
      <c r="A2239" s="12" t="str">
        <f>IFERROR(__xludf.DUMMYFUNCTION("TEXTJOIN("";"", TRUE, FILTER(CID!$B$2:$B$14794, CID!B2239=CID!$D$2:$D$14794))"),"P10;P11;P12;P13;P14;P15")</f>
        <v>P10;P11;P12;P13;P14;P15</v>
      </c>
      <c r="B2239" s="12" t="str">
        <f>IFERROR(__xludf.DUMMYFUNCTION("TEXTJOIN(""; "", TRUE, FILTER(CID!B2239:B14794, REGEXMATCH(CID!D2239:D14794, TEXTJOIN(""|"", TRUE, SPLIT(A2239, "";"")))))"),"P100; P101; P102; P103; P104; P108; P109; P110; P111; P112; P113; P114; P115; P119; P120; P121; P122; P123; P124; P128; P129; P130; P131; P132; P133; P134; P138; P139; P140; P141; P142; P143; P148; P149; P150; P151; P152; P153; P154; P155; P156; P158; P15"&amp;"9")</f>
        <v>P100; P101; P102; P103; P104; P108; P109; P110; P111; P112; P113; P114; P115; P119; P120; P121; P122; P123; P124; P128; P129; P130; P131; P132; P133; P134; P138; P139; P140; P141; P142; P143; P148; P149; P150; P151; P152; P153; P154; P155; P156; P158; P159</v>
      </c>
    </row>
    <row r="2240">
      <c r="A2240" s="12" t="str">
        <f>IFERROR(__xludf.DUMMYFUNCTION("TEXTJOIN("";"", TRUE, FILTER(CID!$B$2:$B$14794, CID!B2240=CID!$D$2:$D$14794))"),"P20;P21;P22;P23;P24;P25;P26;P27;P28;P29")</f>
        <v>P20;P21;P22;P23;P24;P25;P26;P27;P28;P29</v>
      </c>
      <c r="B2240" s="12" t="str">
        <f>IFERROR(__xludf.DUMMYFUNCTION("TEXTJOIN(""; "", TRUE, FILTER(CID!B2240:B14794, REGEXMATCH(CID!D2240:D14794, TEXTJOIN(""|"", TRUE, SPLIT(A2240, "";"")))))"),"P200; P201; P209; P210; P211; P219; P220; P221; P228; P229; P230; P231; P232; P233; P234; P235; P236; P238; P239; P240; P241; P242; P243; P248; P249; P250; P251; P252; P253; P258; P260; P261; P268; P269; P270; P271; P278; P279; P280; P281; P282; P283; P28"&amp;"4; P285; P288; P289; P290; P291; P292; P293; P294; P298; P299")</f>
        <v>P200; P201; P209; P210; P211; P219; P220; P221; P228; P229; P230; P231; P232; P233; P234; P235; P236; P238; P239; P240; P241; P242; P243; P248; P249; P250; P251; P252; P253; P258; P260; P261; P268; P269; P270; P271; P278; P279; P280; P281; P282; P283; P284; P285; P288; P289; P290; P291; P292; P293; P294; P298; P299</v>
      </c>
    </row>
    <row r="2241">
      <c r="A2241" s="12" t="str">
        <f>IFERROR(__xludf.DUMMYFUNCTION("TEXTJOIN("";"", TRUE, FILTER(CID!$B$2:$B$14794, CID!B2241=CID!$D$2:$D$14794))"),"P35;P36;P37;P38;P39")</f>
        <v>P35;P36;P37;P38;P39</v>
      </c>
      <c r="B2241" s="12" t="str">
        <f>IFERROR(__xludf.DUMMYFUNCTION("TEXTJOIN(""; "", TRUE, FILTER(CID!B2241:B14794, REGEXMATCH(CID!D2241:D14794, TEXTJOIN(""|"", TRUE, SPLIT(A2241, "";"")))))"),"P350; P351; P352; P353; P358; P359; P360; P361; P362; P363; P364; P365; P368; P369; P370; P371; P372; P373; P374; P375; P378; P379; P38X; P390; P391; P392; P393; P394; P398; P399")</f>
        <v>P350; P351; P352; P353; P358; P359; P360; P361; P362; P363; P364; P365; P368; P369; P370; P371; P372; P373; P374; P375; P378; P379; P38X; P390; P391; P392; P393; P394; P398; P399</v>
      </c>
    </row>
    <row r="2242">
      <c r="A2242" s="12" t="str">
        <f>IFERROR(__xludf.DUMMYFUNCTION("TEXTJOIN("";"", TRUE, FILTER(CID!$B$2:$B$14794, CID!B2242=CID!$D$2:$D$14794))"),"P50;P51;P52;P53;P54;P55;P56;P57;P58;P59;P60;P61")</f>
        <v>P50;P51;P52;P53;P54;P55;P56;P57;P58;P59;P60;P61</v>
      </c>
      <c r="B2242" s="12" t="str">
        <f>IFERROR(__xludf.DUMMYFUNCTION("TEXTJOIN(""; "", TRUE, FILTER(CID!B2242:B14794, REGEXMATCH(CID!D2242:D14794, TEXTJOIN(""|"", TRUE, SPLIT(A2242, "";"")))))"),"P500; P501; P502; P503; P504; P505; P508; P509; P510; P518; P519; P520; P521; P522; P523; P524; P525; P526; P528; P529; P53X; P540; P541; P542; P543; P544; P545; P546; P548; P549; P550; P551; P558; P559; P560; P569; P570; P578; P579; P580; P581; P582; P58"&amp;"3; P584; P585; P588; P589; P590; P591; P592; P593; P598; P599; P60X; P610; P611; P612; P613; P614; P615; P616; P618; P619")</f>
        <v>P500; P501; P502; P503; P504; P505; P508; P509; P510; P518; P519; P520; P521; P522; P523; P524; P525; P526; P528; P529; P53X; P540; P541; P542; P543; P544; P545; P546; P548; P549; P550; P551; P558; P559; P560; P569; P570; P578; P579; P580; P581; P582; P583; P584; P585; P588; P589; P590; P591; P592; P593; P598; P599; P60X; P610; P611; P612; P613; P614; P615; P616; P618; P619</v>
      </c>
    </row>
    <row r="2243">
      <c r="A2243" s="12" t="str">
        <f>IFERROR(__xludf.DUMMYFUNCTION("TEXTJOIN("";"", TRUE, FILTER(CID!$B$2:$B$14794, CID!B2243=CID!$D$2:$D$14794))"),"P70;P71;P72;P74")</f>
        <v>P70;P71;P72;P74</v>
      </c>
      <c r="B2243" s="12" t="str">
        <f>IFERROR(__xludf.DUMMYFUNCTION("TEXTJOIN(""; "", TRUE, FILTER(CID!B2243:B14794, REGEXMATCH(CID!D2243:D14794, TEXTJOIN(""|"", TRUE, SPLIT(A2243, "";"")))))"),"P700; P701; P702; P703; P704; P708; P709; P710; P711; P712; P713; P714; P718; P719; P720; P721; P722; P728; P729; P740; P741; P742; P743; P744; P745; P748; P749")</f>
        <v>P700; P701; P702; P703; P704; P708; P709; P710; P711; P712; P713; P714; P718; P719; P720; P721; P722; P728; P729; P740; P741; P742; P743; P744; P745; P748; P749</v>
      </c>
    </row>
    <row r="2244">
      <c r="A2244" s="12" t="str">
        <f>IFERROR(__xludf.DUMMYFUNCTION("TEXTJOIN("";"", TRUE, FILTER(CID!$B$2:$B$14794, CID!B2244=CID!$D$2:$D$14794))"),"P75;P76;P77;P78")</f>
        <v>P75;P76;P77;P78</v>
      </c>
      <c r="B2244" s="12" t="str">
        <f>IFERROR(__xludf.DUMMYFUNCTION("TEXTJOIN(""; "", TRUE, FILTER(CID!B2244:B14794, REGEXMATCH(CID!D2244:D14794, TEXTJOIN(""|"", TRUE, SPLIT(A2244, "";"")))))"),"P75X; P760; P761; P762; P768; P769; P77X; P780; P781; P782; P783; P788; P789")</f>
        <v>P75X; P760; P761; P762; P768; P769; P77X; P780; P781; P782; P783; P788; P789</v>
      </c>
    </row>
    <row r="2245">
      <c r="A2245" s="12" t="str">
        <f>IFERROR(__xludf.DUMMYFUNCTION("TEXTJOIN("";"", TRUE, FILTER(CID!$B$2:$B$14794, CID!B2245=CID!$D$2:$D$14794))"),"P80;P81;P83")</f>
        <v>P80;P81;P83</v>
      </c>
      <c r="B2245" s="12" t="str">
        <f>IFERROR(__xludf.DUMMYFUNCTION("TEXTJOIN(""; "", TRUE, FILTER(CID!B2245:B14794, REGEXMATCH(CID!D2245:D14794, TEXTJOIN(""|"", TRUE, SPLIT(A2245, "";"")))))"),"P800; P808; P809; P810; P818; P819; P830; P831; P832; P833; P834; P835; P836; P838; P839")</f>
        <v>P800; P808; P809; P810; P818; P819; P830; P831; P832; P833; P834; P835; P836; P838; P839</v>
      </c>
    </row>
    <row r="2246">
      <c r="A2246" s="12" t="str">
        <f>IFERROR(__xludf.DUMMYFUNCTION("TEXTJOIN("";"", TRUE, FILTER(CID!$B$2:$B$14794, CID!B2246=CID!$D$2:$D$14794))"),"P90;P91;P92;P93;P94;P95;P96")</f>
        <v>P90;P91;P92;P93;P94;P95;P96</v>
      </c>
      <c r="B2246" s="12" t="str">
        <f>IFERROR(__xludf.DUMMYFUNCTION("TEXTJOIN(""; "", TRUE, FILTER(CID!B2246:B14794, REGEXMATCH(CID!D2246:D14794, TEXTJOIN(""|"", TRUE, SPLIT(A2246, "";"")))))"),"P90X; P910; P911; P912; P913; P914; P915; P916; P918; P919; P920; P921; P922; P923; P924; P925; P928; P929; P93X; P940; P941; P942; P948; P949; P95X; P960; P961; P962; P963; P964; P965; P968; P969")</f>
        <v>P90X; P910; P911; P912; P913; P914; P915; P916; P918; P919; P920; P921; P922; P923; P924; P925; P928; P929; P93X; P940; P941; P942; P948; P949; P95X; P960; P961; P962; P963; P964; P965; P968; P969</v>
      </c>
    </row>
    <row r="2247">
      <c r="A2247" s="12" t="str">
        <f>IFERROR(__xludf.DUMMYFUNCTION("TEXTJOIN("";"", TRUE, FILTER(CID!$B$2:$B$14794, CID!B2247=CID!$D$2:$D$14794))"),"Q00;Q01;Q02;Q03;Q04;Q05;Q06;Q07")</f>
        <v>Q00;Q01;Q02;Q03;Q04;Q05;Q06;Q07</v>
      </c>
      <c r="B2247" s="12" t="str">
        <f>IFERROR(__xludf.DUMMYFUNCTION("TEXTJOIN(""; "", TRUE, FILTER(CID!B2247:B14794, REGEXMATCH(CID!D2247:D14794, TEXTJOIN(""|"", TRUE, SPLIT(A2247, "";"")))))"),"Q000; Q001; Q002; Q010; Q011; Q012; Q018; Q019; Q02X; Q030; Q031; Q038; Q039; Q040; Q041; Q042; Q043; Q044; Q045; Q046; Q048; Q049; Q050; Q051; Q052; Q053; Q054; Q055; Q056; Q057; Q058; Q059; Q060; Q061; Q062; Q063; Q064; Q068; Q069; Q070; Q078; Q079")</f>
        <v>Q000; Q001; Q002; Q010; Q011; Q012; Q018; Q019; Q02X; Q030; Q031; Q038; Q039; Q040; Q041; Q042; Q043; Q044; Q045; Q046; Q048; Q049; Q050; Q051; Q052; Q053; Q054; Q055; Q056; Q057; Q058; Q059; Q060; Q061; Q062; Q063; Q064; Q068; Q069; Q070; Q078; Q079</v>
      </c>
    </row>
    <row r="2248">
      <c r="A2248" s="12" t="str">
        <f>IFERROR(__xludf.DUMMYFUNCTION("TEXTJOIN("";"", TRUE, FILTER(CID!$B$2:$B$14794, CID!B2248=CID!$D$2:$D$14794))"),"Q10;Q11;Q12;Q13;Q14;Q15;Q16;Q17;Q18")</f>
        <v>Q10;Q11;Q12;Q13;Q14;Q15;Q16;Q17;Q18</v>
      </c>
      <c r="B2248" s="12" t="str">
        <f>IFERROR(__xludf.DUMMYFUNCTION("TEXTJOIN(""; "", TRUE, FILTER(CID!B2248:B14794, REGEXMATCH(CID!D2248:D14794, TEXTJOIN(""|"", TRUE, SPLIT(A2248, "";"")))))"),"Q100; Q101; Q102; Q103; Q104; Q105; Q106; Q107; Q110; Q111; Q112; Q113; Q120; Q121; Q122; Q123; Q124; Q128; Q129; Q130; Q131; Q132; Q133; Q134; Q135; Q138; Q139; Q140; Q141; Q142; Q143; Q148; Q149; Q150; Q158; Q159; Q160; Q161; Q162; Q163; Q164; Q165; Q16"&amp;"9; Q170; Q171; Q172; Q173; Q174; Q175; Q178; Q179; Q180; Q181; Q182; Q183; Q184; Q185; Q186; Q187; Q188; Q189")</f>
        <v>Q100; Q101; Q102; Q103; Q104; Q105; Q106; Q107; Q110; Q111; Q112; Q113; Q120; Q121; Q122; Q123; Q124; Q128; Q129; Q130; Q131; Q132; Q133; Q134; Q135; Q138; Q139; Q140; Q141; Q142; Q143; Q148; Q149; Q150; Q158; Q159; Q160; Q161; Q162; Q163; Q164; Q165; Q169; Q170; Q171; Q172; Q173; Q174; Q175; Q178; Q179; Q180; Q181; Q182; Q183; Q184; Q185; Q186; Q187; Q188; Q189</v>
      </c>
    </row>
    <row r="2249">
      <c r="A2249" s="12" t="str">
        <f>IFERROR(__xludf.DUMMYFUNCTION("TEXTJOIN("";"", TRUE, FILTER(CID!$B$2:$B$14794, CID!B2249=CID!$D$2:$D$14794))"),"Q20;Q21;Q22;Q23;Q24;Q25;Q26;Q27;Q28")</f>
        <v>Q20;Q21;Q22;Q23;Q24;Q25;Q26;Q27;Q28</v>
      </c>
      <c r="B2249" s="12" t="str">
        <f>IFERROR(__xludf.DUMMYFUNCTION("TEXTJOIN(""; "", TRUE, FILTER(CID!B2249:B14794, REGEXMATCH(CID!D2249:D14794, TEXTJOIN(""|"", TRUE, SPLIT(A2249, "";"")))))"),"Q200; Q201; Q202; Q203; Q204; Q205; Q206; Q208; Q209; Q210; Q211; Q212; Q213; Q214; Q218; Q219; Q220; Q221; Q222; Q223; Q224; Q225; Q226; Q228; Q229; Q230; Q231; Q232; Q233; Q234; Q238; Q239; Q240; Q241; Q242; Q243; Q244; Q245; Q246; Q248; Q249; Q250; Q25"&amp;"1; Q252; Q253; Q254; Q255; Q256; Q257; Q258; Q259; Q260; Q261; Q262; Q263; Q264; Q265; Q266; Q268; Q269; Q270; Q271; Q272; Q273; Q274; Q278; Q279; Q280; Q281; Q282; Q283; Q288; Q289")</f>
        <v>Q200; Q201; Q202; Q203; Q204; Q205; Q206; Q208; Q209; Q210; Q211; Q212; Q213; Q214; Q218; Q219; Q220; Q221; Q222; Q223; Q224; Q225; Q226; Q228; Q229; Q230; Q231; Q232; Q233; Q234; Q238; Q239; Q240; Q241; Q242; Q243; Q244; Q245; Q246; Q248; Q249; Q250; Q251; Q252; Q253; Q254; Q255; Q256; Q257; Q258; Q259; Q260; Q261; Q262; Q263; Q264; Q265; Q266; Q268; Q269; Q270; Q271; Q272; Q273; Q274; Q278; Q279; Q280; Q281; Q282; Q283; Q288; Q289</v>
      </c>
    </row>
    <row r="2250">
      <c r="A2250" s="12" t="str">
        <f>IFERROR(__xludf.DUMMYFUNCTION("TEXTJOIN("";"", TRUE, FILTER(CID!$B$2:$B$14794, CID!B2250=CID!$D$2:$D$14794))"),"Q30;Q31;Q32;Q33;Q34")</f>
        <v>Q30;Q31;Q32;Q33;Q34</v>
      </c>
      <c r="B2250" s="12" t="str">
        <f>IFERROR(__xludf.DUMMYFUNCTION("TEXTJOIN(""; "", TRUE, FILTER(CID!B2250:B14794, REGEXMATCH(CID!D2250:D14794, TEXTJOIN(""|"", TRUE, SPLIT(A2250, "";"")))))"),"Q300; Q301; Q302; Q303; Q308; Q309; Q310; Q311; Q312; Q313; Q315; Q318; Q319; Q320; Q321; Q322; Q323; Q324; Q330; Q331; Q332; Q333; Q334; Q335; Q336; Q338; Q339; Q340; Q341; Q348; Q349")</f>
        <v>Q300; Q301; Q302; Q303; Q308; Q309; Q310; Q311; Q312; Q313; Q315; Q318; Q319; Q320; Q321; Q322; Q323; Q324; Q330; Q331; Q332; Q333; Q334; Q335; Q336; Q338; Q339; Q340; Q341; Q348; Q349</v>
      </c>
    </row>
    <row r="2251">
      <c r="A2251" s="12" t="str">
        <f>IFERROR(__xludf.DUMMYFUNCTION("TEXTJOIN("";"", TRUE, FILTER(CID!$B$2:$B$14794, CID!B2251=CID!$D$2:$D$14794))"),"Q35;Q36;Q37")</f>
        <v>Q35;Q36;Q37</v>
      </c>
      <c r="B2251" s="12" t="str">
        <f>IFERROR(__xludf.DUMMYFUNCTION("TEXTJOIN(""; "", TRUE, FILTER(CID!B2251:B14794, REGEXMATCH(CID!D2251:D14794, TEXTJOIN(""|"", TRUE, SPLIT(A2251, "";"")))))"),"Q351; Q353; Q355; Q357; Q359; Q360; Q361; Q369; Q370; Q371; Q372; Q373; Q374; Q375; Q378; Q379")</f>
        <v>Q351; Q353; Q355; Q357; Q359; Q360; Q361; Q369; Q370; Q371; Q372; Q373; Q374; Q375; Q378; Q379</v>
      </c>
    </row>
    <row r="2252">
      <c r="A2252" s="12" t="str">
        <f>IFERROR(__xludf.DUMMYFUNCTION("TEXTJOIN("";"", TRUE, FILTER(CID!$B$2:$B$14794, CID!B2252=CID!$D$2:$D$14794))"),"Q38;Q39;Q40;Q41;Q42;Q43;Q44;Q45")</f>
        <v>Q38;Q39;Q40;Q41;Q42;Q43;Q44;Q45</v>
      </c>
      <c r="B2252" s="12" t="str">
        <f>IFERROR(__xludf.DUMMYFUNCTION("TEXTJOIN(""; "", TRUE, FILTER(CID!B2252:B14794, REGEXMATCH(CID!D2252:D14794, TEXTJOIN(""|"", TRUE, SPLIT(A2252, "";"")))))"),"Q380; Q381; Q382; Q383; Q384; Q385; Q386; Q387; Q388; Q390; Q391; Q392; Q393; Q394; Q395; Q396; Q398; Q399; Q400; Q401; Q402; Q403; Q408; Q409; Q410; Q411; Q412; Q418; Q419; Q420; Q421; Q422; Q423; Q428; Q429; Q430; Q431; Q432; Q433; Q434; Q435; Q436; Q43"&amp;"7; Q438; Q439; Q440; Q441; Q442; Q443; Q444; Q445; Q446; Q447; Q450; Q451; Q452; Q453; Q458; Q459")</f>
        <v>Q380; Q381; Q382; Q383; Q384; Q385; Q386; Q387; Q388; Q390; Q391; Q392; Q393; Q394; Q395; Q396; Q398; Q399; Q400; Q401; Q402; Q403; Q408; Q409; Q410; Q411; Q412; Q418; Q419; Q420; Q421; Q422; Q423; Q428; Q429; Q430; Q431; Q432; Q433; Q434; Q435; Q436; Q437; Q438; Q439; Q440; Q441; Q442; Q443; Q444; Q445; Q446; Q447; Q450; Q451; Q452; Q453; Q458; Q459</v>
      </c>
    </row>
    <row r="2253">
      <c r="A2253" s="12" t="str">
        <f>IFERROR(__xludf.DUMMYFUNCTION("TEXTJOIN("";"", TRUE, FILTER(CID!$B$2:$B$14794, CID!B2253=CID!$D$2:$D$14794))"),"Q50;Q51;Q52;Q53;Q54;Q55;Q56")</f>
        <v>Q50;Q51;Q52;Q53;Q54;Q55;Q56</v>
      </c>
      <c r="B2253" s="12" t="str">
        <f>IFERROR(__xludf.DUMMYFUNCTION("TEXTJOIN(""; "", TRUE, FILTER(CID!B2253:B14794, REGEXMATCH(CID!D2253:D14794, TEXTJOIN(""|"", TRUE, SPLIT(A2253, "";"")))))"),"Q500; Q501; Q502; Q503; Q504; Q505; Q506; Q510; Q511; Q512; Q513; Q514; Q515; Q516; Q517; Q518; Q519; Q520; Q521; Q522; Q523; Q524; Q525; Q526; Q527; Q528; Q529; Q530; Q531; Q532; Q539; Q540; Q541; Q542; Q543; Q544; Q548; Q549; Q550; Q551; Q552; Q553; Q55"&amp;"4; Q555; Q556; Q558; Q559; Q560; Q561; Q562; Q563; Q564")</f>
        <v>Q500; Q501; Q502; Q503; Q504; Q505; Q506; Q510; Q511; Q512; Q513; Q514; Q515; Q516; Q517; Q518; Q519; Q520; Q521; Q522; Q523; Q524; Q525; Q526; Q527; Q528; Q529; Q530; Q531; Q532; Q539; Q540; Q541; Q542; Q543; Q544; Q548; Q549; Q550; Q551; Q552; Q553; Q554; Q555; Q556; Q558; Q559; Q560; Q561; Q562; Q563; Q564</v>
      </c>
    </row>
    <row r="2254">
      <c r="A2254" s="12" t="str">
        <f>IFERROR(__xludf.DUMMYFUNCTION("TEXTJOIN("";"", TRUE, FILTER(CID!$B$2:$B$14794, CID!B2254=CID!$D$2:$D$14794))"),"Q60;Q61;Q62;Q63;Q64")</f>
        <v>Q60;Q61;Q62;Q63;Q64</v>
      </c>
      <c r="B2254" s="12" t="str">
        <f>IFERROR(__xludf.DUMMYFUNCTION("TEXTJOIN(""; "", TRUE, FILTER(CID!B2254:B14794, REGEXMATCH(CID!D2254:D14794, TEXTJOIN(""|"", TRUE, SPLIT(A2254, "";"")))))"),"Q600; Q601; Q602; Q603; Q604; Q605; Q606; Q610; Q611; Q612; Q613; Q614; Q615; Q618; Q619; Q620; Q621; Q622; Q623; Q624; Q625; Q626; Q627; Q628; Q630; Q631; Q632; Q633; Q638; Q639; Q640; Q641; Q642; Q643; Q644; Q645; Q646; Q647; Q648; Q649")</f>
        <v>Q600; Q601; Q602; Q603; Q604; Q605; Q606; Q610; Q611; Q612; Q613; Q614; Q615; Q618; Q619; Q620; Q621; Q622; Q623; Q624; Q625; Q626; Q627; Q628; Q630; Q631; Q632; Q633; Q638; Q639; Q640; Q641; Q642; Q643; Q644; Q645; Q646; Q647; Q648; Q649</v>
      </c>
    </row>
    <row r="2255">
      <c r="A2255" s="12" t="str">
        <f>IFERROR(__xludf.DUMMYFUNCTION("TEXTJOIN("";"", TRUE, FILTER(CID!$B$2:$B$14794, CID!B2255=CID!$D$2:$D$14794))"),"Q65;Q66;Q67;Q68;Q69;Q70;Q71;Q72;Q73;Q74;Q75;Q76;Q77;Q78;Q79")</f>
        <v>Q65;Q66;Q67;Q68;Q69;Q70;Q71;Q72;Q73;Q74;Q75;Q76;Q77;Q78;Q79</v>
      </c>
      <c r="B2255" s="12" t="str">
        <f>IFERROR(__xludf.DUMMYFUNCTION("TEXTJOIN(""; "", TRUE, FILTER(CID!B2255:B14794, REGEXMATCH(CID!D2255:D14794, TEXTJOIN(""|"", TRUE, SPLIT(A2255, "";"")))))"),"Q650; Q651; Q652; Q653; Q654; Q655; Q656; Q658; Q659; Q660; Q661; Q662; Q663; Q664; Q665; Q666; Q667; Q668; Q669; Q670; Q671; Q672; Q673; Q674; Q675; Q676; Q677; Q678; Q680; Q681; Q682; Q683; Q684; Q685; Q688; Q690; Q691; Q692; Q699; Q700; Q701; Q702; Q70"&amp;"3; Q704; Q709; Q710; Q711; Q712; Q713; Q714; Q715; Q716; Q718; Q719; Q720; Q721; Q722; Q723; Q724; Q725; Q726; Q727; Q728; Q729; Q730; Q731; Q738; Q740; Q741; Q742; Q743; Q748; Q749; Q750; Q751; Q752; Q753; Q754; Q755; Q758; Q759; Q760; Q761; Q762; Q763; "&amp;"Q764; Q765; Q766; Q767; Q768; Q769; Q770; Q771; Q772; Q773; Q774; Q775; Q776; Q777; Q778; Q779; Q780; Q781; Q782; Q783; Q784; Q785; Q786; Q788; Q789; Q790; Q791; Q792; Q793; Q794; Q795; Q796; Q798; Q799")</f>
        <v>Q650; Q651; Q652; Q653; Q654; Q655; Q656; Q658; Q659; Q660; Q661; Q662; Q663; Q664; Q665; Q666; Q667; Q668; Q669; Q670; Q671; Q672; Q673; Q674; Q675; Q676; Q677; Q678; Q680; Q681; Q682; Q683; Q684; Q685; Q688; Q690; Q691; Q692; Q699; Q700; Q701; Q702; Q703; Q704; Q709; Q710; Q711; Q712; Q713; Q714; Q715; Q716; Q718; Q719; Q720; Q721; Q722; Q723; Q724; Q725; Q726; Q727; Q728; Q729; Q730; Q731; Q738; Q740; Q741; Q742; Q743; Q748; Q749; Q750; Q751; Q752; Q753; Q754; Q755; Q758; Q759; Q760; Q761; Q762; Q763; Q764; Q765; Q766; Q767; Q768; Q769; Q770; Q771; Q772; Q773; Q774; Q775; Q776; Q777; Q778; Q779; Q780; Q781; Q782; Q783; Q784; Q785; Q786; Q788; Q789; Q790; Q791; Q792; Q793; Q794; Q795; Q796; Q798; Q799</v>
      </c>
    </row>
    <row r="2256">
      <c r="A2256" s="12" t="str">
        <f>IFERROR(__xludf.DUMMYFUNCTION("TEXTJOIN("";"", TRUE, FILTER(CID!$B$2:$B$14794, CID!B2256=CID!$D$2:$D$14794))"),"Q80;Q81;Q82;Q83;Q84;Q85;Q86;Q87;Q89")</f>
        <v>Q80;Q81;Q82;Q83;Q84;Q85;Q86;Q87;Q89</v>
      </c>
      <c r="B2256" s="12" t="str">
        <f>IFERROR(__xludf.DUMMYFUNCTION("TEXTJOIN(""; "", TRUE, FILTER(CID!B2256:B14794, REGEXMATCH(CID!D2256:D14794, TEXTJOIN(""|"", TRUE, SPLIT(A2256, "";"")))))"),"Q800; Q801; Q802; Q803; Q804; Q808; Q809; Q810; Q811; Q812; Q818; Q819; Q820; Q821; Q822; Q823; Q824; Q825; Q828; Q829; Q830; Q831; Q832; Q833; Q838; Q839; Q840; Q841; Q842; Q843; Q844; Q845; Q846; Q848; Q849; Q850; Q851; Q858; Q859; Q860; Q861; Q862; Q86"&amp;"8; Q870; Q871; Q872; Q873; Q874; Q875; Q878; Q890; Q891; Q892; Q893; Q894; Q897; Q898; Q899")</f>
        <v>Q800; Q801; Q802; Q803; Q804; Q808; Q809; Q810; Q811; Q812; Q818; Q819; Q820; Q821; Q822; Q823; Q824; Q825; Q828; Q829; Q830; Q831; Q832; Q833; Q838; Q839; Q840; Q841; Q842; Q843; Q844; Q845; Q846; Q848; Q849; Q850; Q851; Q858; Q859; Q860; Q861; Q862; Q868; Q870; Q871; Q872; Q873; Q874; Q875; Q878; Q890; Q891; Q892; Q893; Q894; Q897; Q898; Q899</v>
      </c>
    </row>
    <row r="2257">
      <c r="A2257" s="12" t="str">
        <f>IFERROR(__xludf.DUMMYFUNCTION("TEXTJOIN("";"", TRUE, FILTER(CID!$B$2:$B$14794, CID!B2257=CID!$D$2:$D$14794))"),"Q90;Q91;Q92;Q93;Q95;Q96;Q97;Q98;Q99")</f>
        <v>Q90;Q91;Q92;Q93;Q95;Q96;Q97;Q98;Q99</v>
      </c>
      <c r="B2257" s="12" t="str">
        <f>IFERROR(__xludf.DUMMYFUNCTION("TEXTJOIN(""; "", TRUE, FILTER(CID!B2257:B14794, REGEXMATCH(CID!D2257:D14794, TEXTJOIN(""|"", TRUE, SPLIT(A2257, "";"")))))"),"Q900; Q901; Q902; Q909; Q910; Q911; Q912; Q913; Q914; Q915; Q916; Q917; Q920; Q921; Q922; Q923; Q924; Q925; Q926; Q927; Q928; Q929; Q930; Q931; Q932; Q933; Q934; Q935; Q936; Q937; Q938; Q939; Q950; Q951; Q952; Q953; Q954; Q955; Q958; Q959; Q960; Q961; Q96"&amp;"2; Q963; Q964; Q968; Q969; Q970; Q971; Q972; Q973; Q978; Q979; Q980; Q981; Q982; Q983; Q984; Q985; Q986; Q987; Q988; Q989; Q990; Q991; Q992; Q998; Q999")</f>
        <v>Q900; Q901; Q902; Q909; Q910; Q911; Q912; Q913; Q914; Q915; Q916; Q917; Q920; Q921; Q922; Q923; Q924; Q925; Q926; Q927; Q928; Q929; Q930; Q931; Q932; Q933; Q934; Q935; Q936; Q937; Q938; Q939; Q950; Q951; Q952; Q953; Q954; Q955; Q958; Q959; Q960; Q961; Q962; Q963; Q964; Q968; Q969; Q970; Q971; Q972; Q973; Q978; Q979; Q980; Q981; Q982; Q983; Q984; Q985; Q986; Q987; Q988; Q989; Q990; Q991; Q992; Q998; Q999</v>
      </c>
    </row>
    <row r="2258">
      <c r="A2258" s="12" t="str">
        <f>IFERROR(__xludf.DUMMYFUNCTION("TEXTJOIN("";"", TRUE, FILTER(CID!$B$2:$B$14794, CID!B2258=CID!$D$2:$D$14794))"),"R00;R01;R02;R03;R04;R05;R06;R07;R09")</f>
        <v>R00;R01;R02;R03;R04;R05;R06;R07;R09</v>
      </c>
      <c r="B2258" s="12" t="str">
        <f>IFERROR(__xludf.DUMMYFUNCTION("TEXTJOIN(""; "", TRUE, FILTER(CID!B2258:B14794, REGEXMATCH(CID!D2258:D14794, TEXTJOIN(""|"", TRUE, SPLIT(A2258, "";"")))))"),"R000; R001; R002; R008; R010; R011; R012; R02X; R030; R031; R040; R041; R042; R048; R049; R05X; R060; R061; R062; R063; R064; R065; R066; R067; R068; R070; R071; R072; R073; R074; R090; R091; R092; R093; R098")</f>
        <v>R000; R001; R002; R008; R010; R011; R012; R02X; R030; R031; R040; R041; R042; R048; R049; R05X; R060; R061; R062; R063; R064; R065; R066; R067; R068; R070; R071; R072; R073; R074; R090; R091; R092; R093; R098</v>
      </c>
    </row>
    <row r="2259">
      <c r="A2259" s="12" t="str">
        <f>IFERROR(__xludf.DUMMYFUNCTION("TEXTJOIN("";"", TRUE, FILTER(CID!$B$2:$B$14794, CID!B2259=CID!$D$2:$D$14794))"),"R10;R11;R12;R13;R14;R15;R16;R17;R18;R19")</f>
        <v>R10;R11;R12;R13;R14;R15;R16;R17;R18;R19</v>
      </c>
      <c r="B2259" s="12" t="str">
        <f>IFERROR(__xludf.DUMMYFUNCTION("TEXTJOIN(""; "", TRUE, FILTER(CID!B2259:B14794, REGEXMATCH(CID!D2259:D14794, TEXTJOIN(""|"", TRUE, SPLIT(A2259, "";"")))))"),"R100; R101; R102; R103; R104; R11X; R12X; R13X; R14X; R15X; R160; R161; R162; R17X; R18X; R190; R191; R192; R193; R194; R195; R196; R198")</f>
        <v>R100; R101; R102; R103; R104; R11X; R12X; R13X; R14X; R15X; R160; R161; R162; R17X; R18X; R190; R191; R192; R193; R194; R195; R196; R198</v>
      </c>
    </row>
    <row r="2260">
      <c r="A2260" s="12" t="str">
        <f>IFERROR(__xludf.DUMMYFUNCTION("TEXTJOIN("";"", TRUE, FILTER(CID!$B$2:$B$14794, CID!B2260=CID!$D$2:$D$14794))"),"R20;R21;R22;R23")</f>
        <v>R20;R21;R22;R23</v>
      </c>
      <c r="B2260" s="12" t="str">
        <f>IFERROR(__xludf.DUMMYFUNCTION("TEXTJOIN(""; "", TRUE, FILTER(CID!B2260:B14794, REGEXMATCH(CID!D2260:D14794, TEXTJOIN(""|"", TRUE, SPLIT(A2260, "";"")))))"),"R200; R201; R202; R203; R208; R21X; R220; R221; R222; R223; R224; R227; R229; R230; R231; R232; R233; R234; R238")</f>
        <v>R200; R201; R202; R203; R208; R21X; R220; R221; R222; R223; R224; R227; R229; R230; R231; R232; R233; R234; R238</v>
      </c>
    </row>
    <row r="2261">
      <c r="A2261" s="12" t="str">
        <f>IFERROR(__xludf.DUMMYFUNCTION("TEXTJOIN("";"", TRUE, FILTER(CID!$B$2:$B$14794, CID!B2261=CID!$D$2:$D$14794))"),"R25;R26;R27;R29")</f>
        <v>R25;R26;R27;R29</v>
      </c>
      <c r="B2261" s="12" t="str">
        <f>IFERROR(__xludf.DUMMYFUNCTION("TEXTJOIN(""; "", TRUE, FILTER(CID!B2261:B14794, REGEXMATCH(CID!D2261:D14794, TEXTJOIN(""|"", TRUE, SPLIT(A2261, "";"")))))"),"R250; R251; R252; R253; R258; R260; R261; R262; R268; R270; R278; R290; R291; R292; R293; R294; R296; R298")</f>
        <v>R250; R251; R252; R253; R258; R260; R261; R262; R268; R270; R278; R290; R291; R292; R293; R294; R296; R298</v>
      </c>
    </row>
    <row r="2262">
      <c r="A2262" s="12" t="str">
        <f>IFERROR(__xludf.DUMMYFUNCTION("TEXTJOIN("";"", TRUE, FILTER(CID!$B$2:$B$14794, CID!B2262=CID!$D$2:$D$14794))"),"R30;R31;R32;R33;R34;R35;R36;R39")</f>
        <v>R30;R31;R32;R33;R34;R35;R36;R39</v>
      </c>
      <c r="B2262" s="12" t="str">
        <f>IFERROR(__xludf.DUMMYFUNCTION("TEXTJOIN(""; "", TRUE, FILTER(CID!B2262:B14794, REGEXMATCH(CID!D2262:D14794, TEXTJOIN(""|"", TRUE, SPLIT(A2262, "";"")))))"),"R300; R301; R309; R31X; R32X; R33X; R34X; R35X; R36X; R390; R391; R392; R398")</f>
        <v>R300; R301; R309; R31X; R32X; R33X; R34X; R35X; R36X; R390; R391; R392; R398</v>
      </c>
    </row>
    <row r="2263">
      <c r="A2263" s="12" t="str">
        <f>IFERROR(__xludf.DUMMYFUNCTION("TEXTJOIN("";"", TRUE, FILTER(CID!$B$2:$B$14794, CID!B2263=CID!$D$2:$D$14794))"),"R40;R41;R42;R43;R44;R45;R46")</f>
        <v>R40;R41;R42;R43;R44;R45;R46</v>
      </c>
      <c r="B2263" s="12" t="str">
        <f>IFERROR(__xludf.DUMMYFUNCTION("TEXTJOIN(""; "", TRUE, FILTER(CID!B2263:B14794, REGEXMATCH(CID!D2263:D14794, TEXTJOIN(""|"", TRUE, SPLIT(A2263, "";"")))))"),"R400; R401; R402; R410; R411; R412; R413; R418; R42X; R430; R431; R432; R438; R440; R441; R442; R443; R448; R450; R451; R452; R453; R454; R455; R456; R457; R458; R460; R461; R462; R463; R464; R465; R466; R467; R468")</f>
        <v>R400; R401; R402; R410; R411; R412; R413; R418; R42X; R430; R431; R432; R438; R440; R441; R442; R443; R448; R450; R451; R452; R453; R454; R455; R456; R457; R458; R460; R461; R462; R463; R464; R465; R466; R467; R468</v>
      </c>
    </row>
    <row r="2264">
      <c r="A2264" s="12" t="str">
        <f>IFERROR(__xludf.DUMMYFUNCTION("TEXTJOIN("";"", TRUE, FILTER(CID!$B$2:$B$14794, CID!B2264=CID!$D$2:$D$14794))"),"R47;R48;R49")</f>
        <v>R47;R48;R49</v>
      </c>
      <c r="B2264" s="12" t="str">
        <f>IFERROR(__xludf.DUMMYFUNCTION("TEXTJOIN(""; "", TRUE, FILTER(CID!B2264:B14794, REGEXMATCH(CID!D2264:D14794, TEXTJOIN(""|"", TRUE, SPLIT(A2264, "";"")))))"),"R470; R471; R478; R480; R481; R482; R488; R490; R491; R492; R498")</f>
        <v>R470; R471; R478; R480; R481; R482; R488; R490; R491; R492; R498</v>
      </c>
    </row>
    <row r="2265">
      <c r="A2265" s="12" t="str">
        <f>IFERROR(__xludf.DUMMYFUNCTION("TEXTJOIN("";"", TRUE, FILTER(CID!$B$2:$B$14794, CID!B2265=CID!$D$2:$D$14794))"),"R50;R51;R52;R53;R54;R55;R56;R57;R58;R59;R60;R61;R62;R63;R64;R68;R69")</f>
        <v>R50;R51;R52;R53;R54;R55;R56;R57;R58;R59;R60;R61;R62;R63;R64;R68;R69</v>
      </c>
      <c r="B2265" s="12" t="str">
        <f>IFERROR(__xludf.DUMMYFUNCTION("TEXTJOIN(""; "", TRUE, FILTER(CID!B2265:B14794, REGEXMATCH(CID!D2265:D14794, TEXTJOIN(""|"", TRUE, SPLIT(A2265, "";"")))))"),"R502; R508; R509; R51X; R520; R521; R522; R529; R53X; R54X; R55X; R560; R568; R570; R571; R578; R579; R58X; R590; R591; R599; R600; R601; R609; R610; R611; R619; R620; R628; R629; R630; R631; R632; R633; R634; R635; R638; R64X; R680; R681; R682; R683; R68"&amp;"8; R69X")</f>
        <v>R502; R508; R509; R51X; R520; R521; R522; R529; R53X; R54X; R55X; R560; R568; R570; R571; R578; R579; R58X; R590; R591; R599; R600; R601; R609; R610; R611; R619; R620; R628; R629; R630; R631; R632; R633; R634; R635; R638; R64X; R680; R681; R682; R683; R688; R69X</v>
      </c>
    </row>
    <row r="2266">
      <c r="A2266" s="12" t="str">
        <f>IFERROR(__xludf.DUMMYFUNCTION("TEXTJOIN("";"", TRUE, FILTER(CID!$B$2:$B$14794, CID!B2266=CID!$D$2:$D$14794))"),"R70;R71;R72;R73;R74;R75;R76;R77;R78;R79")</f>
        <v>R70;R71;R72;R73;R74;R75;R76;R77;R78;R79</v>
      </c>
      <c r="B2266" s="12" t="str">
        <f>IFERROR(__xludf.DUMMYFUNCTION("TEXTJOIN(""; "", TRUE, FILTER(CID!B2266:B14794, REGEXMATCH(CID!D2266:D14794, TEXTJOIN(""|"", TRUE, SPLIT(A2266, "";"")))))"),"R700; R701; R71X; R72X; R730; R739; R740; R748; R749; R75X; R760; R761; R762; R768; R769; R770; R771; R772; R778; R779; R780; R781; R782; R783; R784; R785; R786; R787; R788; R789; R790; R798; R799")</f>
        <v>R700; R701; R71X; R72X; R730; R739; R740; R748; R749; R75X; R760; R761; R762; R768; R769; R770; R771; R772; R778; R779; R780; R781; R782; R783; R784; R785; R786; R787; R788; R789; R790; R798; R799</v>
      </c>
    </row>
    <row r="2267">
      <c r="A2267" s="12" t="str">
        <f>IFERROR(__xludf.DUMMYFUNCTION("TEXTJOIN("";"", TRUE, FILTER(CID!$B$2:$B$14794, CID!B2267=CID!$D$2:$D$14794))"),"R80;R81;R82")</f>
        <v>R80;R81;R82</v>
      </c>
      <c r="B2267" s="12" t="str">
        <f>IFERROR(__xludf.DUMMYFUNCTION("TEXTJOIN(""; "", TRUE, FILTER(CID!B2267:B14794, REGEXMATCH(CID!D2267:D14794, TEXTJOIN(""|"", TRUE, SPLIT(A2267, "";"")))))"),"R80X; R81X; R820; R821; R822; R823; R824; R825; R826; R827; R828; R829")</f>
        <v>R80X; R81X; R820; R821; R822; R823; R824; R825; R826; R827; R828; R829</v>
      </c>
    </row>
    <row r="2268">
      <c r="A2268" s="12" t="str">
        <f>IFERROR(__xludf.DUMMYFUNCTION("TEXTJOIN("";"", TRUE, FILTER(CID!$B$2:$B$14794, CID!B2268=CID!$D$2:$D$14794))"),"R83;R84;R85;R86;R87;R89")</f>
        <v>R83;R84;R85;R86;R87;R89</v>
      </c>
      <c r="B2268" s="12" t="str">
        <f>IFERROR(__xludf.DUMMYFUNCTION("TEXTJOIN(""; "", TRUE, FILTER(CID!B2268:B14794, REGEXMATCH(CID!D2268:D14794, TEXTJOIN(""|"", TRUE, SPLIT(A2268, "";"")))))"),"R830; R831; R832; R833; R834; R835; R836; R837; R838; R839; R840; R841; R842; R843; R844; R845; R846; R847; R848; R849; R850; R851; R852; R853; R854; R855; R856; R857; R858; R859; R860; R861; R862; R863; R864; R865; R866; R867; R868; R869; R870; R871; R87"&amp;"2; R873; R874; R875; R876; R877; R878; R879; R890; R891; R892; R893; R894; R895; R896; R897; R898; R899")</f>
        <v>R830; R831; R832; R833; R834; R835; R836; R837; R838; R839; R840; R841; R842; R843; R844; R845; R846; R847; R848; R849; R850; R851; R852; R853; R854; R855; R856; R857; R858; R859; R860; R861; R862; R863; R864; R865; R866; R867; R868; R869; R870; R871; R872; R873; R874; R875; R876; R877; R878; R879; R890; R891; R892; R893; R894; R895; R896; R897; R898; R899</v>
      </c>
    </row>
    <row r="2269">
      <c r="A2269" s="12" t="str">
        <f>IFERROR(__xludf.DUMMYFUNCTION("TEXTJOIN("";"", TRUE, FILTER(CID!$B$2:$B$14794, CID!B2269=CID!$D$2:$D$14794))"),"R90;R91;R92;R93;R94")</f>
        <v>R90;R91;R92;R93;R94</v>
      </c>
      <c r="B2269" s="12" t="str">
        <f>IFERROR(__xludf.DUMMYFUNCTION("TEXTJOIN(""; "", TRUE, FILTER(CID!B2269:B14794, REGEXMATCH(CID!D2269:D14794, TEXTJOIN(""|"", TRUE, SPLIT(A2269, "";"")))))"),"R900; R908; R91X; R92X; R930; R931; R932; R933; R934; R935; R936; R937; R938; R940; R941; R942; R943; R944; R945; R946; R947; R948")</f>
        <v>R900; R908; R91X; R92X; R930; R931; R932; R933; R934; R935; R936; R937; R938; R940; R941; R942; R943; R944; R945; R946; R947; R948</v>
      </c>
    </row>
    <row r="2270">
      <c r="A2270" s="12" t="str">
        <f>IFERROR(__xludf.DUMMYFUNCTION("TEXTJOIN("";"", TRUE, FILTER(CID!$B$2:$B$14794, CID!B2270=CID!$D$2:$D$14794))"),"R95;R96;R98;R99")</f>
        <v>R95;R96;R98;R99</v>
      </c>
      <c r="B2270" s="12" t="str">
        <f>IFERROR(__xludf.DUMMYFUNCTION("TEXTJOIN(""; "", TRUE, FILTER(CID!B2270:B14794, REGEXMATCH(CID!D2270:D14794, TEXTJOIN(""|"", TRUE, SPLIT(A2270, "";"")))))"),"R95X; R960; R961; R98X; R99X")</f>
        <v>R95X; R960; R961; R98X; R99X</v>
      </c>
    </row>
    <row r="2271">
      <c r="A2271" s="12" t="str">
        <f>IFERROR(__xludf.DUMMYFUNCTION("TEXTJOIN("";"", TRUE, FILTER(CID!$B$2:$B$14794, CID!B2271=CID!$D$2:$D$14794))"),"S00;S01;S02;S03;S04;S05;S06;S07;S08;S09")</f>
        <v>S00;S01;S02;S03;S04;S05;S06;S07;S08;S09</v>
      </c>
      <c r="B2271" s="12" t="str">
        <f>IFERROR(__xludf.DUMMYFUNCTION("TEXTJOIN(""; "", TRUE, FILTER(CID!B2271:B14794, REGEXMATCH(CID!D2271:D14794, TEXTJOIN(""|"", TRUE, SPLIT(A2271, "";"")))))"),"S000; S001; S002; S003; S004; S005; S007; S008; S009; S010; S011; S012; S013; S014; S015; S017; S018; S019; S020; S021; S022; S023; S024; S025; S026; S027; S028; S029; S030; S031; S032; S033; S034; S035; S040; S041; S042; S043; S044; S045; S046; S047; S04"&amp;"8; S049; S050; S051; S052; S053; S054; S055; S056; S057; S058; S059; S060; S061; S062; S063; S064; S065; S066; S067; S068; S069; S070; S071; S078; S079; S080; S081; S088; S089; S090; S091; S092; S097; S098; S099")</f>
        <v>S000; S001; S002; S003; S004; S005; S007; S008; S009; S010; S011; S012; S013; S014; S015; S017; S018; S019; S020; S021; S022; S023; S024; S025; S026; S027; S028; S029; S030; S031; S032; S033; S034; S035; S040; S041; S042; S043; S044; S045; S046; S047; S048; S049; S050; S051; S052; S053; S054; S055; S056; S057; S058; S059; S060; S061; S062; S063; S064; S065; S066; S067; S068; S069; S070; S071; S078; S079; S080; S081; S088; S089; S090; S091; S092; S097; S098; S099</v>
      </c>
    </row>
    <row r="2272">
      <c r="A2272" s="12" t="str">
        <f>IFERROR(__xludf.DUMMYFUNCTION("TEXTJOIN("";"", TRUE, FILTER(CID!$B$2:$B$14794, CID!B2272=CID!$D$2:$D$14794))"),"S10;S11;S12;S13;S14;S15;S16;S17;S18;S19")</f>
        <v>S10;S11;S12;S13;S14;S15;S16;S17;S18;S19</v>
      </c>
      <c r="B2272" s="12" t="str">
        <f>IFERROR(__xludf.DUMMYFUNCTION("TEXTJOIN(""; "", TRUE, FILTER(CID!B2272:B14794, REGEXMATCH(CID!D2272:D14794, TEXTJOIN(""|"", TRUE, SPLIT(A2272, "";"")))))"),"S100; S101; S107; S108; S109; S110; S111; S112; S117; S118; S119; S120; S121; S122; S127; S128; S129; S130; S131; S132; S133; S134; S135; S136; S140; S141; S142; S143; S144; S145; S146; S150; S151; S152; S153; S157; S158; S159; S16X; S170; S178; S179; S18"&amp;"X; S197; S198; S199")</f>
        <v>S100; S101; S107; S108; S109; S110; S111; S112; S117; S118; S119; S120; S121; S122; S127; S128; S129; S130; S131; S132; S133; S134; S135; S136; S140; S141; S142; S143; S144; S145; S146; S150; S151; S152; S153; S157; S158; S159; S16X; S170; S178; S179; S18X; S197; S198; S199</v>
      </c>
    </row>
    <row r="2273">
      <c r="A2273" s="12" t="str">
        <f>IFERROR(__xludf.DUMMYFUNCTION("TEXTJOIN("";"", TRUE, FILTER(CID!$B$2:$B$14794, CID!B2273=CID!$D$2:$D$14794))"),"S20;S21;S22;S23;S24;S25;S26;S27;S28;S29")</f>
        <v>S20;S21;S22;S23;S24;S25;S26;S27;S28;S29</v>
      </c>
      <c r="B2273" s="12" t="str">
        <f>IFERROR(__xludf.DUMMYFUNCTION("TEXTJOIN(""; "", TRUE, FILTER(CID!B2273:B14794, REGEXMATCH(CID!D2273:D14794, TEXTJOIN(""|"", TRUE, SPLIT(A2273, "";"")))))"),"S200; S201; S202; S203; S204; S207; S208; S210; S211; S212; S217; S218; S219; S220; S221; S222; S223; S224; S225; S228; S229; S230; S231; S232; S233; S234; S235; S240; S241; S242; S243; S244; S245; S246; S250; S251; S252; S253; S254; S255; S257; S258; S25"&amp;"9; S260; S268; S269; S270; S271; S272; S273; S274; S275; S276; S277; S278; S279; S280; S281; S290; S297; S298; S299")</f>
        <v>S200; S201; S202; S203; S204; S207; S208; S210; S211; S212; S217; S218; S219; S220; S221; S222; S223; S224; S225; S228; S229; S230; S231; S232; S233; S234; S235; S240; S241; S242; S243; S244; S245; S246; S250; S251; S252; S253; S254; S255; S257; S258; S259; S260; S268; S269; S270; S271; S272; S273; S274; S275; S276; S277; S278; S279; S280; S281; S290; S297; S298; S299</v>
      </c>
    </row>
    <row r="2274">
      <c r="A2274" s="12" t="str">
        <f>IFERROR(__xludf.DUMMYFUNCTION("TEXTJOIN("";"", TRUE, FILTER(CID!$B$2:$B$14794, CID!B2274=CID!$D$2:$D$14794))"),"S30;S31;S32;S33;S34;S35;S36;S37;S38;S39")</f>
        <v>S30;S31;S32;S33;S34;S35;S36;S37;S38;S39</v>
      </c>
      <c r="B2274" s="12" t="str">
        <f>IFERROR(__xludf.DUMMYFUNCTION("TEXTJOIN(""; "", TRUE, FILTER(CID!B2274:B14794, REGEXMATCH(CID!D2274:D14794, TEXTJOIN(""|"", TRUE, SPLIT(A2274, "";"")))))"),"S300; S301; S302; S307; S308; S309; S310; S311; S312; S313; S314; S315; S317; S318; S320; S321; S322; S323; S324; S325; S327; S328; S330; S331; S332; S333; S334; S335; S336; S337; S340; S341; S342; S343; S344; S345; S346; S348; S350; S351; S352; S353; S35"&amp;"4; S355; S357; S358; S359; S360; S361; S362; S363; S364; S365; S366; S367; S368; S369; S370; S371; S372; S373; S374; S375; S376; S377; S378; S379; S380; S381; S382; S383; S390; S396; S397; S398; S399")</f>
        <v>S300; S301; S302; S307; S308; S309; S310; S311; S312; S313; S314; S315; S317; S318; S320; S321; S322; S323; S324; S325; S327; S328; S330; S331; S332; S333; S334; S335; S336; S337; S340; S341; S342; S343; S344; S345; S346; S348; S350; S351; S352; S353; S354; S355; S357; S358; S359; S360; S361; S362; S363; S364; S365; S366; S367; S368; S369; S370; S371; S372; S373; S374; S375; S376; S377; S378; S379; S380; S381; S382; S383; S390; S396; S397; S398; S399</v>
      </c>
    </row>
    <row r="2275">
      <c r="A2275" s="12" t="str">
        <f>IFERROR(__xludf.DUMMYFUNCTION("TEXTJOIN("";"", TRUE, FILTER(CID!$B$2:$B$14794, CID!B2275=CID!$D$2:$D$14794))"),"S40;S41;S42;S43;S44;S45;S46;S47;S48;S49")</f>
        <v>S40;S41;S42;S43;S44;S45;S46;S47;S48;S49</v>
      </c>
      <c r="B2275" s="12" t="str">
        <f>IFERROR(__xludf.DUMMYFUNCTION("TEXTJOIN(""; "", TRUE, FILTER(CID!B2275:B14794, REGEXMATCH(CID!D2275:D14794, TEXTJOIN(""|"", TRUE, SPLIT(A2275, "";"")))))"),"S400; S407; S408; S409; S410; S411; S417; S418; S420; S421; S422; S423; S424; S427; S428; S429; S430; S431; S432; S433; S434; S435; S436; S437; S440; S441; S442; S443; S444; S445; S447; S448; S449; S450; S451; S452; S453; S457; S458; S459; S460; S461; S46"&amp;"2; S463; S467; S468; S469; S47X; S480; S481; S489; S497; S498; S499")</f>
        <v>S400; S407; S408; S409; S410; S411; S417; S418; S420; S421; S422; S423; S424; S427; S428; S429; S430; S431; S432; S433; S434; S435; S436; S437; S440; S441; S442; S443; S444; S445; S447; S448; S449; S450; S451; S452; S453; S457; S458; S459; S460; S461; S462; S463; S467; S468; S469; S47X; S480; S481; S489; S497; S498; S499</v>
      </c>
    </row>
    <row r="2276">
      <c r="A2276" s="12" t="str">
        <f>IFERROR(__xludf.DUMMYFUNCTION("TEXTJOIN("";"", TRUE, FILTER(CID!$B$2:$B$14794, CID!B2276=CID!$D$2:$D$14794))"),"S50;S51;S52;S53;S54;S55;S56;S57;S58;S59")</f>
        <v>S50;S51;S52;S53;S54;S55;S56;S57;S58;S59</v>
      </c>
      <c r="B2276" s="12" t="str">
        <f>IFERROR(__xludf.DUMMYFUNCTION("TEXTJOIN(""; "", TRUE, FILTER(CID!B2276:B14794, REGEXMATCH(CID!D2276:D14794, TEXTJOIN(""|"", TRUE, SPLIT(A2276, "";"")))))"),"S500; S501; S507; S508; S509; S510; S517; S518; S519; S520; S521; S522; S523; S524; S525; S526; S527; S528; S529; S530; S531; S532; S533; S534; S540; S541; S542; S543; S547; S548; S549; S550; S551; S552; S557; S558; S559; S560; S561; S562; S563; S564; S56"&amp;"5; S567; S568; S570; S578; S579; S580; S581; S589; S597; S598; S599")</f>
        <v>S500; S501; S507; S508; S509; S510; S517; S518; S519; S520; S521; S522; S523; S524; S525; S526; S527; S528; S529; S530; S531; S532; S533; S534; S540; S541; S542; S543; S547; S548; S549; S550; S551; S552; S557; S558; S559; S560; S561; S562; S563; S564; S565; S567; S568; S570; S578; S579; S580; S581; S589; S597; S598; S599</v>
      </c>
    </row>
    <row r="2277">
      <c r="A2277" s="12" t="str">
        <f>IFERROR(__xludf.DUMMYFUNCTION("TEXTJOIN("";"", TRUE, FILTER(CID!$B$2:$B$14794, CID!B2277=CID!$D$2:$D$14794))"),"S60;S61;S62;S63;S64;S65;S66;S67;S68;S69")</f>
        <v>S60;S61;S62;S63;S64;S65;S66;S67;S68;S69</v>
      </c>
      <c r="B2277" s="12" t="str">
        <f>IFERROR(__xludf.DUMMYFUNCTION("TEXTJOIN(""; "", TRUE, FILTER(CID!B2277:B14794, REGEXMATCH(CID!D2277:D14794, TEXTJOIN(""|"", TRUE, SPLIT(A2277, "";"")))))"),"S600; S601; S602; S607; S608; S609; S610; S611; S617; S618; S619; S620; S621; S622; S623; S624; S625; S626; S627; S628; S630; S631; S632; S633; S634; S635; S636; S637; S640; S641; S642; S643; S644; S647; S648; S649; S650; S651; S652; S653; S654; S655; S65"&amp;"7; S658; S659; S660; S661; S662; S663; S664; S665; S666; S667; S668; S669; S670; S678; S680; S681; S682; S683; S684; S688; S689; S697; S698; S699")</f>
        <v>S600; S601; S602; S607; S608; S609; S610; S611; S617; S618; S619; S620; S621; S622; S623; S624; S625; S626; S627; S628; S630; S631; S632; S633; S634; S635; S636; S637; S640; S641; S642; S643; S644; S647; S648; S649; S650; S651; S652; S653; S654; S655; S657; S658; S659; S660; S661; S662; S663; S664; S665; S666; S667; S668; S669; S670; S678; S680; S681; S682; S683; S684; S688; S689; S697; S698; S699</v>
      </c>
    </row>
    <row r="2278">
      <c r="A2278" s="12" t="str">
        <f>IFERROR(__xludf.DUMMYFUNCTION("TEXTJOIN("";"", TRUE, FILTER(CID!$B$2:$B$14794, CID!B2278=CID!$D$2:$D$14794))"),"S70;S71;S72;S73;S74;S75;S76;S77;S78;S79")</f>
        <v>S70;S71;S72;S73;S74;S75;S76;S77;S78;S79</v>
      </c>
      <c r="B2278" s="12" t="str">
        <f>IFERROR(__xludf.DUMMYFUNCTION("TEXTJOIN(""; "", TRUE, FILTER(CID!B2278:B14794, REGEXMATCH(CID!D2278:D14794, TEXTJOIN(""|"", TRUE, SPLIT(A2278, "";"")))))"),"S700; S701; S707; S708; S709; S710; S711; S717; S718; S720; S721; S722; S723; S724; S727; S728; S729; S730; S731; S740; S741; S742; S747; S748; S749; S750; S751; S752; S757; S758; S759; S760; S761; S762; S763; S764; S767; S770; S771; S772; S780; S781; S78"&amp;"9; S797; S798; S799")</f>
        <v>S700; S701; S707; S708; S709; S710; S711; S717; S718; S720; S721; S722; S723; S724; S727; S728; S729; S730; S731; S740; S741; S742; S747; S748; S749; S750; S751; S752; S757; S758; S759; S760; S761; S762; S763; S764; S767; S770; S771; S772; S780; S781; S789; S797; S798; S799</v>
      </c>
    </row>
    <row r="2279">
      <c r="A2279" s="12" t="str">
        <f>IFERROR(__xludf.DUMMYFUNCTION("TEXTJOIN("";"", TRUE, FILTER(CID!$B$2:$B$14794, CID!B2279=CID!$D$2:$D$14794))"),"S80;S81;S82;S83;S84;S85;S86;S87;S88;S89")</f>
        <v>S80;S81;S82;S83;S84;S85;S86;S87;S88;S89</v>
      </c>
      <c r="B2279" s="12" t="str">
        <f>IFERROR(__xludf.DUMMYFUNCTION("TEXTJOIN(""; "", TRUE, FILTER(CID!B2279:B14794, REGEXMATCH(CID!D2279:D14794, TEXTJOIN(""|"", TRUE, SPLIT(A2279, "";"")))))"),"S800; S801; S807; S808; S809; S810; S817; S818; S819; S820; S821; S822; S823; S824; S825; S826; S827; S828; S829; S830; S831; S832; S833; S834; S835; S836; S837; S840; S841; S842; S847; S848; S849; S850; S851; S852; S853; S854; S855; S857; S858; S859; S86"&amp;"0; S861; S862; S863; S867; S868; S869; S870; S878; S880; S881; S889; S890; S898; S899")</f>
        <v>S800; S801; S807; S808; S809; S810; S817; S818; S819; S820; S821; S822; S823; S824; S825; S826; S827; S828; S829; S830; S831; S832; S833; S834; S835; S836; S837; S840; S841; S842; S847; S848; S849; S850; S851; S852; S853; S854; S855; S857; S858; S859; S860; S861; S862; S863; S867; S868; S869; S870; S878; S880; S881; S889; S890; S898; S899</v>
      </c>
    </row>
    <row r="2280">
      <c r="A2280" s="12" t="str">
        <f>IFERROR(__xludf.DUMMYFUNCTION("TEXTJOIN("";"", TRUE, FILTER(CID!$B$2:$B$14794, CID!B2280=CID!$D$2:$D$14794))"),"S90;S91;S92;S93;S94;S95;S96;S97;S98;S99")</f>
        <v>S90;S91;S92;S93;S94;S95;S96;S97;S98;S99</v>
      </c>
      <c r="B2280" s="12" t="str">
        <f>IFERROR(__xludf.DUMMYFUNCTION("TEXTJOIN(""; "", TRUE, FILTER(CID!B2280:B14794, REGEXMATCH(CID!D2280:D14794, TEXTJOIN(""|"", TRUE, SPLIT(A2280, "";"")))))"),"S900; S901; S902; S903; S907; S908; S909; S910; S911; S912; S913; S917; S920; S921; S922; S923; S924; S925; S927; S929; S930; S931; S932; S933; S934; S935; S936; S940; S941; S942; S943; S947; S948; S949; S950; S951; S952; S957; S958; S959; S960; S961; S96"&amp;"2; S967; S968; S969; S970; S971; S978; S980; S981; S982; S983; S984; S997; S998; S999")</f>
        <v>S900; S901; S902; S903; S907; S908; S909; S910; S911; S912; S913; S917; S920; S921; S922; S923; S924; S925; S927; S929; S930; S931; S932; S933; S934; S935; S936; S940; S941; S942; S943; S947; S948; S949; S950; S951; S952; S957; S958; S959; S960; S961; S962; S967; S968; S969; S970; S971; S978; S980; S981; S982; S983; S984; S997; S998; S999</v>
      </c>
    </row>
    <row r="2281">
      <c r="A2281" s="12" t="str">
        <f>IFERROR(__xludf.DUMMYFUNCTION("TEXTJOIN("";"", TRUE, FILTER(CID!$B$2:$B$14794, CID!B2281=CID!$D$2:$D$14794))"),"T00;T01;T02;T03;T04;T05;T06;T07")</f>
        <v>T00;T01;T02;T03;T04;T05;T06;T07</v>
      </c>
      <c r="B2281" s="12" t="str">
        <f>IFERROR(__xludf.DUMMYFUNCTION("TEXTJOIN(""; "", TRUE, FILTER(CID!B2281:B14794, REGEXMATCH(CID!D2281:D14794, TEXTJOIN(""|"", TRUE, SPLIT(A2281, "";"")))))"),"T000; T001; T002; T003; T006; T008; T009; T010; T011; T012; T013; T016; T018; T019; T020; T021; T022; T023; T024; T025; T026; T027; T028; T029; T030; T031; T032; T033; T034; T038; T039; T040; T041; T042; T043; T044; T047; T048; T049; T050; T051; T052; T05"&amp;"3; T054; T055; T056; T058; T059; T060; T061; T062; T063; T064; T065; T068; T07X")</f>
        <v>T000; T001; T002; T003; T006; T008; T009; T010; T011; T012; T013; T016; T018; T019; T020; T021; T022; T023; T024; T025; T026; T027; T028; T029; T030; T031; T032; T033; T034; T038; T039; T040; T041; T042; T043; T044; T047; T048; T049; T050; T051; T052; T053; T054; T055; T056; T058; T059; T060; T061; T062; T063; T064; T065; T068; T07X</v>
      </c>
    </row>
    <row r="2282">
      <c r="A2282" s="12" t="str">
        <f>IFERROR(__xludf.DUMMYFUNCTION("TEXTJOIN("";"", TRUE, FILTER(CID!$B$2:$B$14794, CID!B2282=CID!$D$2:$D$14794))"),"T08;T09;T10;T11;T12;T13;T14")</f>
        <v>T08;T09;T10;T11;T12;T13;T14</v>
      </c>
      <c r="B2282" s="12" t="str">
        <f>IFERROR(__xludf.DUMMYFUNCTION("TEXTJOIN(""; "", TRUE, FILTER(CID!B2282:B14794, REGEXMATCH(CID!D2282:D14794, TEXTJOIN(""|"", TRUE, SPLIT(A2282, "";"")))))"),"T08X; T090; T091; T092; T093; T094; T095; T096; T098; T099; T10X; T110; T111; T112; T113; T114; T115; T116; T118; T119; T12X; T130; T131; T132; T133; T134; T135; T136; T138; T139; T140; T141; T142; T143; T144; T145; T146; T147; T148; T149")</f>
        <v>T08X; T090; T091; T092; T093; T094; T095; T096; T098; T099; T10X; T110; T111; T112; T113; T114; T115; T116; T118; T119; T12X; T130; T131; T132; T133; T134; T135; T136; T138; T139; T140; T141; T142; T143; T144; T145; T146; T147; T148; T149</v>
      </c>
    </row>
    <row r="2283">
      <c r="A2283" s="12" t="str">
        <f>IFERROR(__xludf.DUMMYFUNCTION("TEXTJOIN("";"", TRUE, FILTER(CID!$B$2:$B$14794, CID!B2283=CID!$D$2:$D$14794))"),"T15;T16;T17;T18;T19")</f>
        <v>T15;T16;T17;T18;T19</v>
      </c>
      <c r="B2283" s="12" t="str">
        <f>IFERROR(__xludf.DUMMYFUNCTION("TEXTJOIN(""; "", TRUE, FILTER(CID!B2283:B14794, REGEXMATCH(CID!D2283:D14794, TEXTJOIN(""|"", TRUE, SPLIT(A2283, "";"")))))"),"T150; T151; T158; T159; T16X; T170; T171; T172; T173; T174; T175; T178; T179; T180; T181; T182; T183; T184; T185; T188; T189; T190; T191; T192; T193; T198; T199")</f>
        <v>T150; T151; T158; T159; T16X; T170; T171; T172; T173; T174; T175; T178; T179; T180; T181; T182; T183; T184; T185; T188; T189; T190; T191; T192; T193; T198; T199</v>
      </c>
    </row>
    <row r="2284">
      <c r="A2284" s="12" t="str">
        <f>IFERROR(__xludf.DUMMYFUNCTION("TEXTJOIN("";"", TRUE, FILTER(CID!$B$2:$B$14794, CID!B2284=CID!$D$2:$D$14794))"),"T20;T21;T22;T23;T24;T25")</f>
        <v>T20;T21;T22;T23;T24;T25</v>
      </c>
      <c r="B2284" s="12" t="str">
        <f>IFERROR(__xludf.DUMMYFUNCTION("TEXTJOIN(""; "", TRUE, FILTER(CID!B2284:B14794, REGEXMATCH(CID!D2284:D14794, TEXTJOIN(""|"", TRUE, SPLIT(A2284, "";"")))))"),"T20-T25; T26-T28; T29-T32; T200; T201; T202; T203; T204; T205; T206; T207; T210; T211; T212; T213; T214; T215; T216; T217; T220; T221; T222; T223; T224; T225; T226; T227; T230; T231; T232; T233; T234; T235; T236; T237; T240; T241; T242; T243; T244; T245; "&amp;"T246; T247; T250; T251; T252; T253; T254; T255; T256; T257")</f>
        <v>T20-T25; T26-T28; T29-T32; T200; T201; T202; T203; T204; T205; T206; T207; T210; T211; T212; T213; T214; T215; T216; T217; T220; T221; T222; T223; T224; T225; T226; T227; T230; T231; T232; T233; T234; T235; T236; T237; T240; T241; T242; T243; T244; T245; T246; T247; T250; T251; T252; T253; T254; T255; T256; T257</v>
      </c>
    </row>
    <row r="2285">
      <c r="A2285" s="12" t="str">
        <f>IFERROR(__xludf.DUMMYFUNCTION("TEXTJOIN("";"", TRUE, FILTER(CID!$B$2:$B$14794, CID!B2285=CID!$D$2:$D$14794))"),"T20-T25;T26-T28;T29-T32")</f>
        <v>T20-T25;T26-T28;T29-T32</v>
      </c>
      <c r="B2285" s="12" t="str">
        <f>IFERROR(__xludf.DUMMYFUNCTION("TEXTJOIN(""; "", TRUE, FILTER(CID!B2285:B14794, REGEXMATCH(CID!D2285:D14794, TEXTJOIN(""|"", TRUE, SPLIT(A2285, "";"")))))"),"#N/A")</f>
        <v>#N/A</v>
      </c>
    </row>
    <row r="2286">
      <c r="A2286" s="12" t="str">
        <f>IFERROR(__xludf.DUMMYFUNCTION("TEXTJOIN("";"", TRUE, FILTER(CID!$B$2:$B$14794, CID!B2286=CID!$D$2:$D$14794))"),"T26;T27;T28")</f>
        <v>T26;T27;T28</v>
      </c>
      <c r="B2286" s="12" t="str">
        <f>IFERROR(__xludf.DUMMYFUNCTION("TEXTJOIN(""; "", TRUE, FILTER(CID!B2286:B14794, REGEXMATCH(CID!D2286:D14794, TEXTJOIN(""|"", TRUE, SPLIT(A2286, "";"")))))"),"T260; T261; T262; T263; T264; T265; T266; T267; T268; T269; T270; T271; T272; T273; T274; T275; T276; T277; T280; T281; T282; T283; T284; T285; T286; T287; T288; T289")</f>
        <v>T260; T261; T262; T263; T264; T265; T266; T267; T268; T269; T270; T271; T272; T273; T274; T275; T276; T277; T280; T281; T282; T283; T284; T285; T286; T287; T288; T289</v>
      </c>
    </row>
    <row r="2287">
      <c r="A2287" s="12" t="str">
        <f>IFERROR(__xludf.DUMMYFUNCTION("TEXTJOIN("";"", TRUE, FILTER(CID!$B$2:$B$14794, CID!B2287=CID!$D$2:$D$14794))"),"T29;T30;T31;T32")</f>
        <v>T29;T30;T31;T32</v>
      </c>
      <c r="B2287" s="12" t="str">
        <f>IFERROR(__xludf.DUMMYFUNCTION("TEXTJOIN(""; "", TRUE, FILTER(CID!B2287:B14794, REGEXMATCH(CID!D2287:D14794, TEXTJOIN(""|"", TRUE, SPLIT(A2287, "";"")))))"),"T29-T32; T290; T291; T292; T293; T294; T295; T296; T297; T300; T301; T302; T303; T304; T305; T306; T307; T310; T311; T312; T313; T314; T315; T316; T317; T318; T319; T320; T321; T322; T323; T324; T325; T326; T327; T328; T329")</f>
        <v>T29-T32; T290; T291; T292; T293; T294; T295; T296; T297; T300; T301; T302; T303; T304; T305; T306; T307; T310; T311; T312; T313; T314; T315; T316; T317; T318; T319; T320; T321; T322; T323; T324; T325; T326; T327; T328; T329</v>
      </c>
    </row>
    <row r="2288">
      <c r="A2288" s="12" t="str">
        <f>IFERROR(__xludf.DUMMYFUNCTION("TEXTJOIN("";"", TRUE, FILTER(CID!$B$2:$B$14794, CID!B2288=CID!$D$2:$D$14794))"),"T33;T34;T35")</f>
        <v>T33;T34;T35</v>
      </c>
      <c r="B2288" s="12" t="str">
        <f>IFERROR(__xludf.DUMMYFUNCTION("TEXTJOIN(""; "", TRUE, FILTER(CID!B2288:B14794, REGEXMATCH(CID!D2288:D14794, TEXTJOIN(""|"", TRUE, SPLIT(A2288, "";"")))))"),"T330; T331; T332; T333; T334; T335; T336; T337; T338; T339; T340; T341; T342; T343; T344; T345; T346; T347; T348; T349; T350; T351; T352; T353; T354; T355; T356; T357")</f>
        <v>T330; T331; T332; T333; T334; T335; T336; T337; T338; T339; T340; T341; T342; T343; T344; T345; T346; T347; T348; T349; T350; T351; T352; T353; T354; T355; T356; T357</v>
      </c>
    </row>
    <row r="2289">
      <c r="A2289" s="12" t="str">
        <f>IFERROR(__xludf.DUMMYFUNCTION("TEXTJOIN("";"", TRUE, FILTER(CID!$B$2:$B$14794, CID!B2289=CID!$D$2:$D$14794))"),"T36;T37;T38;T39;T40;T41;T42;T43;T44;T45;T46;T47;T48;T49;T50")</f>
        <v>T36;T37;T38;T39;T40;T41;T42;T43;T44;T45;T46;T47;T48;T49;T50</v>
      </c>
      <c r="B2289" s="12" t="str">
        <f>IFERROR(__xludf.DUMMYFUNCTION("TEXTJOIN(""; "", TRUE, FILTER(CID!B2289:B14794, REGEXMATCH(CID!D2289:D14794, TEXTJOIN(""|"", TRUE, SPLIT(A2289, "";"")))))"),"T360; T361; T362; T363; T364; T365; T366; T367; T368; T369; T370; T371; T372; T373; T374; T375; T378; T379; T380; T381; T382; T383; T384; T385; T386; T387; T388; T389; T390; T391; T392; T393; T394; T398; T399; T400; T401; T402; T403; T404; T405; T406; T40"&amp;"7; T408; T409; T410; T411; T412; T413; T414; T415; T420; T421; T422; T423; T424; T425; T426; T427; T428; T430; T431; T432; T433; T434; T435; T436; T438; T439; T440; T441; T442; T443; T444; T445; T446; T447; T448; T449; T450; T451; T452; T453; T454; T455; "&amp;"T456; T457; T458; T459; T460; T461; T462; T463; T464; T465; T466; T467; T468; T469; T470; T471; T472; T473; T474; T475; T476; T477; T478; T479; T480; T481; T482; T483; T484; T485; T486; T487; T490; T491; T492; T493; T494; T495; T496; T497; T498; T499; T50"&amp;"0; T501; T502; T503; T504; T505; T506; T507; T508; T509")</f>
        <v>T360; T361; T362; T363; T364; T365; T366; T367; T368; T369; T370; T371; T372; T373; T374; T375; T378; T379; T380; T381; T382; T383; T384; T385; T386; T387; T388; T389; T390; T391; T392; T393; T394; T398; T399; T400; T401; T402; T403; T404; T405; T406; T407; T408; T409; T410; T411; T412; T413; T414; T415; T420; T421; T422; T423; T424; T425; T426; T427; T428; T430; T431; T432; T433; T434; T435; T436; T438; T439; T440; T441; T442; T443; T444; T445; T446; T447; T448; T449; T450; T451; T452; T453; T454; T455; T456; T457; T458; T459; T460; T461; T462; T463; T464; T465; T466; T467; T468; T469; T470; T471; T472; T473; T474; T475; T476; T477; T478; T479; T480; T481; T482; T483; T484; T485; T486; T487; T490; T491; T492; T493; T494; T495; T496; T497; T498; T499; T500; T501; T502; T503; T504; T505; T506; T507; T508; T509</v>
      </c>
    </row>
    <row r="2290">
      <c r="A2290" s="12" t="str">
        <f>IFERROR(__xludf.DUMMYFUNCTION("TEXTJOIN("";"", TRUE, FILTER(CID!$B$2:$B$14794, CID!B2290=CID!$D$2:$D$14794))"),"T51;T52;T53;T54;T55;T56;T57;T58;T59;T60;T61;T62;T63;T64;T65")</f>
        <v>T51;T52;T53;T54;T55;T56;T57;T58;T59;T60;T61;T62;T63;T64;T65</v>
      </c>
      <c r="B2290" s="12" t="str">
        <f>IFERROR(__xludf.DUMMYFUNCTION("TEXTJOIN(""; "", TRUE, FILTER(CID!B2290:B14794, REGEXMATCH(CID!D2290:D14794, TEXTJOIN(""|"", TRUE, SPLIT(A2290, "";"")))))"),"T510; T511; T512; T513; T518; T519; T520; T521; T522; T523; T524; T528; T529; T530; T531; T532; T533; T534; T535; T536; T537; T539; T540; T541; T542; T543; T549; T55X; T560; T561; T562; T563; T564; T565; T566; T567; T568; T569; T570; T571; T572; T573; T57"&amp;"8; T579; T58X; T590; T591; T592; T593; T594; T595; T596; T597; T598; T599; T600; T601; T602; T603; T604; T608; T609; T610; T611; T612; T618; T619; T620; T621; T622; T628; T629; T630; T631; T632; T633; T634; T635; T636; T638; T639; T64X; T650; T651; T652; "&amp;"T653; T654; T655; T656; T658; T659")</f>
        <v>T510; T511; T512; T513; T518; T519; T520; T521; T522; T523; T524; T528; T529; T530; T531; T532; T533; T534; T535; T536; T537; T539; T540; T541; T542; T543; T549; T55X; T560; T561; T562; T563; T564; T565; T566; T567; T568; T569; T570; T571; T572; T573; T578; T579; T58X; T590; T591; T592; T593; T594; T595; T596; T597; T598; T599; T600; T601; T602; T603; T604; T608; T609; T610; T611; T612; T618; T619; T620; T621; T622; T628; T629; T630; T631; T632; T633; T634; T635; T636; T638; T639; T64X; T650; T651; T652; T653; T654; T655; T656; T658; T659</v>
      </c>
    </row>
    <row r="2291">
      <c r="A2291" s="12" t="str">
        <f>IFERROR(__xludf.DUMMYFUNCTION("TEXTJOIN("";"", TRUE, FILTER(CID!$B$2:$B$14794, CID!B2291=CID!$D$2:$D$14794))"),"T66;T67;T68;T69;T70;T71;T73;T74;T75;T78")</f>
        <v>T66;T67;T68;T69;T70;T71;T73;T74;T75;T78</v>
      </c>
      <c r="B2291" s="12" t="str">
        <f>IFERROR(__xludf.DUMMYFUNCTION("TEXTJOIN(""; "", TRUE, FILTER(CID!B2291:B14794, REGEXMATCH(CID!D2291:D14794, TEXTJOIN(""|"", TRUE, SPLIT(A2291, "";"")))))"),"T66X; T670; T671; T672; T673; T674; T675; T676; T677; T678; T679; T68X; T690; T691; T698; T699; T700; T701; T702; T703; T704; T708; T709; T71X; T730; T731; T732; T733; T738; T739; T740; T741; T742; T743; T748; T749; T750; T751; T752; T753; T754; T758; T78"&amp;"0; T781; T782; T783; T784; T788; T789")</f>
        <v>T66X; T670; T671; T672; T673; T674; T675; T676; T677; T678; T679; T68X; T690; T691; T698; T699; T700; T701; T702; T703; T704; T708; T709; T71X; T730; T731; T732; T733; T738; T739; T740; T741; T742; T743; T748; T749; T750; T751; T752; T753; T754; T758; T780; T781; T782; T783; T784; T788; T789</v>
      </c>
    </row>
    <row r="2292">
      <c r="A2292" s="12" t="str">
        <f>IFERROR(__xludf.DUMMYFUNCTION("TEXTJOIN("";"", TRUE, FILTER(CID!$B$2:$B$14794, CID!B2292=CID!$D$2:$D$14794))"),"T79")</f>
        <v>T79</v>
      </c>
      <c r="B2292" s="12" t="str">
        <f>IFERROR(__xludf.DUMMYFUNCTION("TEXTJOIN(""; "", TRUE, FILTER(CID!B2292:B14794, REGEXMATCH(CID!D2292:D14794, TEXTJOIN(""|"", TRUE, SPLIT(A2292, "";"")))))"),"T790; T791; T792; T793; T794; T795; T796; T797; T798; T799")</f>
        <v>T790; T791; T792; T793; T794; T795; T796; T797; T798; T799</v>
      </c>
    </row>
    <row r="2293">
      <c r="A2293" s="12" t="str">
        <f>IFERROR(__xludf.DUMMYFUNCTION("TEXTJOIN("";"", TRUE, FILTER(CID!$B$2:$B$14794, CID!B2293=CID!$D$2:$D$14794))"),"T80;T81;T82;T83;T84;T85;T86;T87;T88")</f>
        <v>T80;T81;T82;T83;T84;T85;T86;T87;T88</v>
      </c>
      <c r="B2293" s="12" t="str">
        <f>IFERROR(__xludf.DUMMYFUNCTION("TEXTJOIN(""; "", TRUE, FILTER(CID!B2293:B14794, REGEXMATCH(CID!D2293:D14794, TEXTJOIN(""|"", TRUE, SPLIT(A2293, "";"")))))"),"T800; T801; T802; T803; T804; T805; T806; T808; T809; T810; T811; T812; T813; T814; T815; T816; T817; T818; T819; T820; T821; T822; T823; T824; T825; T826; T827; T828; T829; T830; T831; T832; T833; T834; T835; T836; T838; T839; T840; T841; T842; T843; T84"&amp;"4; T845; T846; T847; T848; T849; T850; T851; T852; T853; T854; T855; T856; T857; T858; T859; T860; T861; T862; T863; T864; T868; T869; T870; T871; T872; T873; T874; T875; T876; T880; T881; T882; T883; T884; T885; T886; T887; T888; T889")</f>
        <v>T800; T801; T802; T803; T804; T805; T806; T808; T809; T810; T811; T812; T813; T814; T815; T816; T817; T818; T819; T820; T821; T822; T823; T824; T825; T826; T827; T828; T829; T830; T831; T832; T833; T834; T835; T836; T838; T839; T840; T841; T842; T843; T844; T845; T846; T847; T848; T849; T850; T851; T852; T853; T854; T855; T856; T857; T858; T859; T860; T861; T862; T863; T864; T868; T869; T870; T871; T872; T873; T874; T875; T876; T880; T881; T882; T883; T884; T885; T886; T887; T888; T889</v>
      </c>
    </row>
    <row r="2294">
      <c r="A2294" s="12" t="str">
        <f>IFERROR(__xludf.DUMMYFUNCTION("TEXTJOIN("";"", TRUE, FILTER(CID!$B$2:$B$14794, CID!B2294=CID!$D$2:$D$14794))"),"T90;T91;T92;T93;T94;T95;T96;T97;T98")</f>
        <v>T90;T91;T92;T93;T94;T95;T96;T97;T98</v>
      </c>
      <c r="B2294" s="12" t="str">
        <f>IFERROR(__xludf.DUMMYFUNCTION("TEXTJOIN(""; "", TRUE, FILTER(CID!B2294:B14794, REGEXMATCH(CID!D2294:D14794, TEXTJOIN(""|"", TRUE, SPLIT(A2294, "";"")))))"),"T900; T901; T902; T903; T904; T905; T908; T909; T910; T911; T912; T913; T914; T915; T918; T919; T920; T921; T922; T923; T924; T925; T926; T928; T929; T930; T931; T932; T933; T934; T935; T936; T938; T939; T940; T941; T950; T951; T952; T953; T954; T958; T95"&amp;"9; T96X; T97X; T980; T981; T982; T983")</f>
        <v>T900; T901; T902; T903; T904; T905; T908; T909; T910; T911; T912; T913; T914; T915; T918; T919; T920; T921; T922; T923; T924; T925; T926; T928; T929; T930; T931; T932; T933; T934; T935; T936; T938; T939; T940; T941; T950; T951; T952; T953; T954; T958; T959; T96X; T97X; T980; T981; T982; T983</v>
      </c>
    </row>
    <row r="2295">
      <c r="A2295" s="12" t="str">
        <f>IFERROR(__xludf.DUMMYFUNCTION("TEXTJOIN("";"", TRUE, FILTER(CID!$B$2:$B$14794, CID!B2295=CID!$D$2:$D$14794))"),"U04")</f>
        <v>U04</v>
      </c>
      <c r="B2295" s="12" t="str">
        <f>IFERROR(__xludf.DUMMYFUNCTION("TEXTJOIN(""; "", TRUE, FILTER(CID!B2295:B14794, REGEXMATCH(CID!D2295:D14794, TEXTJOIN(""|"", TRUE, SPLIT(A2295, "";"")))))"),"U049")</f>
        <v>U049</v>
      </c>
    </row>
    <row r="2296">
      <c r="A2296" s="12" t="str">
        <f>IFERROR(__xludf.DUMMYFUNCTION("TEXTJOIN("";"", TRUE, FILTER(CID!$B$2:$B$14794, CID!B2296=CID!$D$2:$D$14794))"),"U80;U81;U88;U89")</f>
        <v>U80;U81;U88;U89</v>
      </c>
      <c r="B2296" s="12" t="str">
        <f>IFERROR(__xludf.DUMMYFUNCTION("TEXTJOIN(""; "", TRUE, FILTER(CID!B2296:B14794, REGEXMATCH(CID!D2296:D14794, TEXTJOIN(""|"", TRUE, SPLIT(A2296, "";"")))))"),"U800; U801; U808; U810; U818; U88X; U898; U899")</f>
        <v>U800; U801; U808; U810; U818; U88X; U898; U899</v>
      </c>
    </row>
    <row r="2297">
      <c r="A2297" s="12" t="str">
        <f>IFERROR(__xludf.DUMMYFUNCTION("TEXTJOIN("";"", TRUE, FILTER(CID!$B$2:$B$14794, CID!B2297=CID!$D$2:$D$14794))"),"U99")</f>
        <v>U99</v>
      </c>
      <c r="B2297" s="12" t="str">
        <f>IFERROR(__xludf.DUMMYFUNCTION("TEXTJOIN(""; "", TRUE, FILTER(CID!B2297:B14794, REGEXMATCH(CID!D2297:D14794, TEXTJOIN(""|"", TRUE, SPLIT(A2297, "";"")))))"),"U99X")</f>
        <v>U99X</v>
      </c>
    </row>
    <row r="2298">
      <c r="A2298" s="12" t="str">
        <f>IFERROR(__xludf.DUMMYFUNCTION("TEXTJOIN("";"", TRUE, FILTER(CID!$B$2:$B$14794, CID!B2298=CID!$D$2:$D$14794))"),"V01;V02;V03;V04;V05;V06;V09")</f>
        <v>V01;V02;V03;V04;V05;V06;V09</v>
      </c>
      <c r="B2298" s="12" t="str">
        <f>IFERROR(__xludf.DUMMYFUNCTION("TEXTJOIN(""; "", TRUE, FILTER(CID!B2298:B14794, REGEXMATCH(CID!D2298:D14794, TEXTJOIN(""|"", TRUE, SPLIT(A2298, "";"")))))"),"V01-V09; V01-V99; V10-V19; V20-V29; V30-V39; V40-V49; V50-V59; V60-V69; V70-V79; V80-V89; V90-V94; V95-V97; V98-V99; W00-X59; V010; V011; V019; V020; V021; V029; V030; V031; V039; V040; V041; V049; V050; V051; V059; V060; V061; V069; V090; V091; V092; V09"&amp;"3; V099")</f>
        <v>V01-V09; V01-V99; V10-V19; V20-V29; V30-V39; V40-V49; V50-V59; V60-V69; V70-V79; V80-V89; V90-V94; V95-V97; V98-V99; W00-X59; V010; V011; V019; V020; V021; V029; V030; V031; V039; V040; V041; V049; V050; V051; V059; V060; V061; V069; V090; V091; V092; V093; V099</v>
      </c>
    </row>
    <row r="2299">
      <c r="A2299" s="12" t="str">
        <f>IFERROR(__xludf.DUMMYFUNCTION("TEXTJOIN("";"", TRUE, FILTER(CID!$B$2:$B$14794, CID!B2299=CID!$D$2:$D$14794))"),"V01-V09;V10-V19;V20-V29;V30-V39;V40-V49;V50-V59;V60-V69;V70-V79;V80-V89;V90-V94;V95-V97;V98-V99")</f>
        <v>V01-V09;V10-V19;V20-V29;V30-V39;V40-V49;V50-V59;V60-V69;V70-V79;V80-V89;V90-V94;V95-V97;V98-V99</v>
      </c>
      <c r="B2299" s="12" t="str">
        <f>IFERROR(__xludf.DUMMYFUNCTION("TEXTJOIN(""; "", TRUE, FILTER(CID!B2299:B14794, REGEXMATCH(CID!D2299:D14794, TEXTJOIN(""|"", TRUE, SPLIT(A2299, "";"")))))"),"#N/A")</f>
        <v>#N/A</v>
      </c>
    </row>
    <row r="2300">
      <c r="A2300" s="12" t="str">
        <f>IFERROR(__xludf.DUMMYFUNCTION("TEXTJOIN("";"", TRUE, FILTER(CID!$B$2:$B$14794, CID!B2300=CID!$D$2:$D$14794))"),"V01-V99;W00-X59")</f>
        <v>V01-V99;W00-X59</v>
      </c>
      <c r="B2300" s="12" t="str">
        <f>IFERROR(__xludf.DUMMYFUNCTION("TEXTJOIN(""; "", TRUE, FILTER(CID!B2300:B14794, REGEXMATCH(CID!D2300:D14794, TEXTJOIN(""|"", TRUE, SPLIT(A2300, "";"")))))"),"V10-V19; V20-V29; V30-V39; V40-V49; V50-V59; V60-V69; V70-V79; V80-V89; V90-V94; V95-V97; V98-V99; W00-W19; W20-W49; W50-W64; W65-W74; W75-W84; W85-W99; X00-X09; X10-X19; X20-X29; X30-X39; X40-X49; X50-X57; X58-X59")</f>
        <v>V10-V19; V20-V29; V30-V39; V40-V49; V50-V59; V60-V69; V70-V79; V80-V89; V90-V94; V95-V97; V98-V99; W00-W19; W20-W49; W50-W64; W65-W74; W75-W84; W85-W99; X00-X09; X10-X19; X20-X29; X30-X39; X40-X49; X50-X57; X58-X59</v>
      </c>
    </row>
    <row r="2301">
      <c r="A2301" s="12" t="str">
        <f>IFERROR(__xludf.DUMMYFUNCTION("TEXTJOIN("";"", TRUE, FILTER(CID!$B$2:$B$14794, CID!B2301=CID!$D$2:$D$14794))"),"V10;V11;V12;V13;V14;V15;V16;V17;V18;V19")</f>
        <v>V10;V11;V12;V13;V14;V15;V16;V17;V18;V19</v>
      </c>
      <c r="B2301" s="12" t="str">
        <f>IFERROR(__xludf.DUMMYFUNCTION("TEXTJOIN(""; "", TRUE, FILTER(CID!B2301:B14794, REGEXMATCH(CID!D2301:D14794, TEXTJOIN(""|"", TRUE, SPLIT(A2301, "";"")))))"),"V100; V101; V102; V103; V104; V105; V109; V110; V111; V112; V113; V114; V115; V119; V120; V121; V122; V123; V124; V125; V129; V130; V131; V132; V133; V134; V135; V139; V140; V141; V142; V143; V144; V145; V149; V150; V151; V152; V153; V154; V155; V159; V16"&amp;"0; V161; V162; V163; V164; V165; V169; V170; V171; V172; V173; V174; V175; V179; V180; V181; V182; V183; V184; V185; V189; V190; V191; V192; V193; V194; V195; V196; V198; V199")</f>
        <v>V100; V101; V102; V103; V104; V105; V109; V110; V111; V112; V113; V114; V115; V119; V120; V121; V122; V123; V124; V125; V129; V130; V131; V132; V133; V134; V135; V139; V140; V141; V142; V143; V144; V145; V149; V150; V151; V152; V153; V154; V155; V159; V160; V161; V162; V163; V164; V165; V169; V170; V171; V172; V173; V174; V175; V179; V180; V181; V182; V183; V184; V185; V189; V190; V191; V192; V193; V194; V195; V196; V198; V199</v>
      </c>
    </row>
    <row r="2302">
      <c r="A2302" s="12" t="str">
        <f>IFERROR(__xludf.DUMMYFUNCTION("TEXTJOIN("";"", TRUE, FILTER(CID!$B$2:$B$14794, CID!B2302=CID!$D$2:$D$14794))"),"V20;V21;V22;V23;V24;V25;V26;V27;V28;V29")</f>
        <v>V20;V21;V22;V23;V24;V25;V26;V27;V28;V29</v>
      </c>
      <c r="B2302" s="12" t="str">
        <f>IFERROR(__xludf.DUMMYFUNCTION("TEXTJOIN(""; "", TRUE, FILTER(CID!B2302:B14794, REGEXMATCH(CID!D2302:D14794, TEXTJOIN(""|"", TRUE, SPLIT(A2302, "";"")))))"),"V200; V201; V202; V203; V204; V205; V209; V210; V211; V212; V213; V214; V215; V219; V220; V221; V222; V223; V224; V225; V229; V230; V231; V232; V233; V234; V235; V239; V240; V241; V242; V243; V244; V245; V249; V250; V251; V252; V253; V254; V255; V259; V26"&amp;"0; V261; V262; V263; V264; V265; V269; V270; V271; V272; V273; V274; V275; V279; V280; V281; V282; V283; V284; V285; V289; V290; V291; V292; V293; V294; V295; V296; V298; V299")</f>
        <v>V200; V201; V202; V203; V204; V205; V209; V210; V211; V212; V213; V214; V215; V219; V220; V221; V222; V223; V224; V225; V229; V230; V231; V232; V233; V234; V235; V239; V240; V241; V242; V243; V244; V245; V249; V250; V251; V252; V253; V254; V255; V259; V260; V261; V262; V263; V264; V265; V269; V270; V271; V272; V273; V274; V275; V279; V280; V281; V282; V283; V284; V285; V289; V290; V291; V292; V293; V294; V295; V296; V298; V299</v>
      </c>
    </row>
    <row r="2303">
      <c r="A2303" s="12" t="str">
        <f>IFERROR(__xludf.DUMMYFUNCTION("TEXTJOIN("";"", TRUE, FILTER(CID!$B$2:$B$14794, CID!B2303=CID!$D$2:$D$14794))"),"V30;V31;V32;V33;V34;V35;V36;V37;V38;V39")</f>
        <v>V30;V31;V32;V33;V34;V35;V36;V37;V38;V39</v>
      </c>
      <c r="B2303" s="12" t="str">
        <f>IFERROR(__xludf.DUMMYFUNCTION("TEXTJOIN(""; "", TRUE, FILTER(CID!B2303:B14794, REGEXMATCH(CID!D2303:D14794, TEXTJOIN(""|"", TRUE, SPLIT(A2303, "";"")))))"),"V300; V301; V302; V303; V304; V305; V306; V307; V309; V310; V311; V312; V313; V314; V315; V316; V317; V319; V320; V321; V322; V323; V324; V325; V326; V327; V329; V330; V331; V332; V333; V334; V335; V336; V337; V339; V340; V341; V342; V343; V344; V345; V34"&amp;"6; V347; V349; V350; V351; V352; V353; V354; V355; V356; V357; V359; V360; V361; V362; V363; V364; V365; V366; V367; V369; V370; V371; V372; V373; V374; V375; V376; V377; V379; V380; V381; V382; V383; V384; V385; V386; V387; V389; V390; V391; V392; V393; "&amp;"V394; V395; V396; V398; V399")</f>
        <v>V300; V301; V302; V303; V304; V305; V306; V307; V309; V310; V311; V312; V313; V314; V315; V316; V317; V319; V320; V321; V322; V323; V324; V325; V326; V327; V329; V330; V331; V332; V333; V334; V335; V336; V337; V339; V340; V341; V342; V343; V344; V345; V346; V347; V349; V350; V351; V352; V353; V354; V355; V356; V357; V359; V360; V361; V362; V363; V364; V365; V366; V367; V369; V370; V371; V372; V373; V374; V375; V376; V377; V379; V380; V381; V382; V383; V384; V385; V386; V387; V389; V390; V391; V392; V393; V394; V395; V396; V398; V399</v>
      </c>
    </row>
    <row r="2304">
      <c r="A2304" s="12" t="str">
        <f>IFERROR(__xludf.DUMMYFUNCTION("TEXTJOIN("";"", TRUE, FILTER(CID!$B$2:$B$14794, CID!B2304=CID!$D$2:$D$14794))"),"V40;V41;V42;V43;V44;V45;V46;V47;V48;V49")</f>
        <v>V40;V41;V42;V43;V44;V45;V46;V47;V48;V49</v>
      </c>
      <c r="B2304" s="12" t="str">
        <f>IFERROR(__xludf.DUMMYFUNCTION("TEXTJOIN(""; "", TRUE, FILTER(CID!B2304:B14794, REGEXMATCH(CID!D2304:D14794, TEXTJOIN(""|"", TRUE, SPLIT(A2304, "";"")))))"),"V400; V401; V402; V403; V404; V405; V406; V407; V409; V410; V411; V412; V413; V414; V415; V416; V417; V419; V420; V421; V422; V423; V424; V425; V426; V427; V429; V430; V431; V432; V433; V434; V435; V436; V437; V439; V440; V441; V442; V443; V444; V445; V44"&amp;"6; V447; V449; V450; V451; V452; V453; V454; V455; V456; V457; V459; V460; V461; V462; V463; V464; V465; V466; V467; V469; V470; V471; V472; V473; V474; V475; V476; V477; V479; V480; V481; V482; V483; V484; V485; V486; V487; V489; V490; V491; V492; V493; "&amp;"V494; V495; V496; V498; V499")</f>
        <v>V400; V401; V402; V403; V404; V405; V406; V407; V409; V410; V411; V412; V413; V414; V415; V416; V417; V419; V420; V421; V422; V423; V424; V425; V426; V427; V429; V430; V431; V432; V433; V434; V435; V436; V437; V439; V440; V441; V442; V443; V444; V445; V446; V447; V449; V450; V451; V452; V453; V454; V455; V456; V457; V459; V460; V461; V462; V463; V464; V465; V466; V467; V469; V470; V471; V472; V473; V474; V475; V476; V477; V479; V480; V481; V482; V483; V484; V485; V486; V487; V489; V490; V491; V492; V493; V494; V495; V496; V498; V499</v>
      </c>
    </row>
    <row r="2305">
      <c r="A2305" s="12" t="str">
        <f>IFERROR(__xludf.DUMMYFUNCTION("TEXTJOIN("";"", TRUE, FILTER(CID!$B$2:$B$14794, CID!B2305=CID!$D$2:$D$14794))"),"V50;V51;V52;V53;V54;V55;V56;V57;V58;V59")</f>
        <v>V50;V51;V52;V53;V54;V55;V56;V57;V58;V59</v>
      </c>
      <c r="B2305" s="12" t="str">
        <f>IFERROR(__xludf.DUMMYFUNCTION("TEXTJOIN(""; "", TRUE, FILTER(CID!B2305:B14794, REGEXMATCH(CID!D2305:D14794, TEXTJOIN(""|"", TRUE, SPLIT(A2305, "";"")))))"),"V500; V501; V502; V503; V504; V505; V506; V507; V509; V510; V511; V512; V513; V514; V515; V516; V517; V519; V520; V521; V522; V523; V524; V525; V526; V527; V529; V530; V531; V532; V533; V534; V535; V536; V537; V539; V540; V541; V542; V543; V544; V545; V54"&amp;"6; V547; V549; V550; V551; V552; V553; V554; V555; V556; V557; V559; V560; V561; V562; V563; V564; V565; V566; V567; V569; V570; V571; V572; V573; V574; V575; V576; V577; V579; V580; V581; V582; V583; V584; V585; V586; V587; V589; V590; V591; V592; V593; "&amp;"V594; V595; V596; V598; V599")</f>
        <v>V500; V501; V502; V503; V504; V505; V506; V507; V509; V510; V511; V512; V513; V514; V515; V516; V517; V519; V520; V521; V522; V523; V524; V525; V526; V527; V529; V530; V531; V532; V533; V534; V535; V536; V537; V539; V540; V541; V542; V543; V544; V545; V546; V547; V549; V550; V551; V552; V553; V554; V555; V556; V557; V559; V560; V561; V562; V563; V564; V565; V566; V567; V569; V570; V571; V572; V573; V574; V575; V576; V577; V579; V580; V581; V582; V583; V584; V585; V586; V587; V589; V590; V591; V592; V593; V594; V595; V596; V598; V599</v>
      </c>
    </row>
    <row r="2306">
      <c r="A2306" s="12" t="str">
        <f>IFERROR(__xludf.DUMMYFUNCTION("TEXTJOIN("";"", TRUE, FILTER(CID!$B$2:$B$14794, CID!B2306=CID!$D$2:$D$14794))"),"V60;V61;V62;V63;V64;V65;V66;V67;V68;V69")</f>
        <v>V60;V61;V62;V63;V64;V65;V66;V67;V68;V69</v>
      </c>
      <c r="B2306" s="12" t="str">
        <f>IFERROR(__xludf.DUMMYFUNCTION("TEXTJOIN(""; "", TRUE, FILTER(CID!B2306:B14794, REGEXMATCH(CID!D2306:D14794, TEXTJOIN(""|"", TRUE, SPLIT(A2306, "";"")))))"),"V600; V601; V602; V603; V604; V605; V606; V607; V609; V610; V611; V612; V613; V614; V615; V616; V617; V619; V620; V621; V622; V623; V624; V625; V626; V627; V629; V630; V631; V632; V633; V634; V635; V636; V637; V639; V640; V641; V642; V643; V644; V645; V64"&amp;"6; V647; V649; V650; V651; V652; V653; V654; V655; V656; V657; V659; V660; V661; V662; V663; V664; V665; V666; V667; V669; V670; V671; V672; V673; V674; V675; V676; V677; V679; V680; V681; V682; V683; V684; V685; V686; V687; V689; V690; V691; V692; V693; "&amp;"V694; V695; V696; V698; V699")</f>
        <v>V600; V601; V602; V603; V604; V605; V606; V607; V609; V610; V611; V612; V613; V614; V615; V616; V617; V619; V620; V621; V622; V623; V624; V625; V626; V627; V629; V630; V631; V632; V633; V634; V635; V636; V637; V639; V640; V641; V642; V643; V644; V645; V646; V647; V649; V650; V651; V652; V653; V654; V655; V656; V657; V659; V660; V661; V662; V663; V664; V665; V666; V667; V669; V670; V671; V672; V673; V674; V675; V676; V677; V679; V680; V681; V682; V683; V684; V685; V686; V687; V689; V690; V691; V692; V693; V694; V695; V696; V698; V699</v>
      </c>
    </row>
    <row r="2307">
      <c r="A2307" s="12" t="str">
        <f>IFERROR(__xludf.DUMMYFUNCTION("TEXTJOIN("";"", TRUE, FILTER(CID!$B$2:$B$14794, CID!B2307=CID!$D$2:$D$14794))"),"V70;V71;V72;V73;V74;V75;V76;V77;V78;V79")</f>
        <v>V70;V71;V72;V73;V74;V75;V76;V77;V78;V79</v>
      </c>
      <c r="B2307" s="12" t="str">
        <f>IFERROR(__xludf.DUMMYFUNCTION("TEXTJOIN(""; "", TRUE, FILTER(CID!B2307:B14794, REGEXMATCH(CID!D2307:D14794, TEXTJOIN(""|"", TRUE, SPLIT(A2307, "";"")))))"),"V700; V701; V702; V703; V704; V705; V706; V707; V709; V710; V711; V712; V713; V714; V715; V716; V717; V719; V720; V721; V722; V723; V724; V725; V726; V727; V729; V730; V731; V732; V733; V734; V735; V736; V737; V739; V740; V741; V742; V743; V744; V745; V74"&amp;"6; V747; V749; V750; V751; V752; V753; V754; V755; V756; V757; V759; V760; V761; V762; V763; V764; V765; V766; V767; V769; V770; V771; V772; V773; V774; V775; V776; V777; V779; V780; V781; V782; V783; V784; V785; V786; V787; V789; V790; V791; V792; V793; "&amp;"V794; V795; V796; V798; V799")</f>
        <v>V700; V701; V702; V703; V704; V705; V706; V707; V709; V710; V711; V712; V713; V714; V715; V716; V717; V719; V720; V721; V722; V723; V724; V725; V726; V727; V729; V730; V731; V732; V733; V734; V735; V736; V737; V739; V740; V741; V742; V743; V744; V745; V746; V747; V749; V750; V751; V752; V753; V754; V755; V756; V757; V759; V760; V761; V762; V763; V764; V765; V766; V767; V769; V770; V771; V772; V773; V774; V775; V776; V777; V779; V780; V781; V782; V783; V784; V785; V786; V787; V789; V790; V791; V792; V793; V794; V795; V796; V798; V799</v>
      </c>
    </row>
    <row r="2308">
      <c r="A2308" s="12" t="str">
        <f>IFERROR(__xludf.DUMMYFUNCTION("TEXTJOIN("";"", TRUE, FILTER(CID!$B$2:$B$14794, CID!B2308=CID!$D$2:$D$14794))"),"V80;V81;V82;V83;V84;V85;V86;V87;V88;V89")</f>
        <v>V80;V81;V82;V83;V84;V85;V86;V87;V88;V89</v>
      </c>
      <c r="B2308" s="12" t="str">
        <f>IFERROR(__xludf.DUMMYFUNCTION("TEXTJOIN(""; "", TRUE, FILTER(CID!B2308:B14794, REGEXMATCH(CID!D2308:D14794, TEXTJOIN(""|"", TRUE, SPLIT(A2308, "";"")))))"),"V800; V801; V802; V803; V804; V805; V806; V807; V808; V809; V810; V811; V812; V813; V814; V815; V816; V817; V818; V819; V820; V821; V822; V823; V824; V825; V826; V827; V828; V829; V830; V831; V832; V833; V834; V835; V836; V837; V839; V840; V841; V842; V84"&amp;"3; V844; V845; V846; V847; V849; V850; V851; V852; V853; V854; V855; V856; V857; V859; V860; V861; V862; V863; V864; V865; V866; V867; V869; V870; V871; V872; V873; V874; V875; V876; V877; V878; V879; V880; V881; V882; V883; V884; V885; V886; V887; V888; "&amp;"V889; V890; V891; V892; V893; V899")</f>
        <v>V800; V801; V802; V803; V804; V805; V806; V807; V808; V809; V810; V811; V812; V813; V814; V815; V816; V817; V818; V819; V820; V821; V822; V823; V824; V825; V826; V827; V828; V829; V830; V831; V832; V833; V834; V835; V836; V837; V839; V840; V841; V842; V843; V844; V845; V846; V847; V849; V850; V851; V852; V853; V854; V855; V856; V857; V859; V860; V861; V862; V863; V864; V865; V866; V867; V869; V870; V871; V872; V873; V874; V875; V876; V877; V878; V879; V880; V881; V882; V883; V884; V885; V886; V887; V888; V889; V890; V891; V892; V893; V899</v>
      </c>
    </row>
    <row r="2309">
      <c r="A2309" s="12" t="str">
        <f>IFERROR(__xludf.DUMMYFUNCTION("TEXTJOIN("";"", TRUE, FILTER(CID!$B$2:$B$14794, CID!B2309=CID!$D$2:$D$14794))"),"V90;V91;V92;V93;V94")</f>
        <v>V90;V91;V92;V93;V94</v>
      </c>
      <c r="B2309" s="12" t="str">
        <f>IFERROR(__xludf.DUMMYFUNCTION("TEXTJOIN(""; "", TRUE, FILTER(CID!B2309:B14794, REGEXMATCH(CID!D2309:D14794, TEXTJOIN(""|"", TRUE, SPLIT(A2309, "";"")))))"),"V900; V901; V902; V903; V904; V905; V906; V907; V908; V909; V910; V911; V912; V913; V914; V915; V916; V917; V918; V919; V920; V921; V922; V923; V924; V925; V926; V927; V928; V929; V930; V931; V932; V933; V934; V935; V936; V937; V938; V939; V940; V941; V94"&amp;"2; V943; V944; V945; V946; V947; V948; V949")</f>
        <v>V900; V901; V902; V903; V904; V905; V906; V907; V908; V909; V910; V911; V912; V913; V914; V915; V916; V917; V918; V919; V920; V921; V922; V923; V924; V925; V926; V927; V928; V929; V930; V931; V932; V933; V934; V935; V936; V937; V938; V939; V940; V941; V942; V943; V944; V945; V946; V947; V948; V949</v>
      </c>
    </row>
    <row r="2310">
      <c r="A2310" s="12" t="str">
        <f>IFERROR(__xludf.DUMMYFUNCTION("TEXTJOIN("";"", TRUE, FILTER(CID!$B$2:$B$14794, CID!B2310=CID!$D$2:$D$14794))"),"V95;V96;V97")</f>
        <v>V95;V96;V97</v>
      </c>
      <c r="B2310" s="12" t="str">
        <f>IFERROR(__xludf.DUMMYFUNCTION("TEXTJOIN(""; "", TRUE, FILTER(CID!B2310:B14794, REGEXMATCH(CID!D2310:D14794, TEXTJOIN(""|"", TRUE, SPLIT(A2310, "";"")))))"),"V950; V951; V952; V953; V954; V958; V959; V960; V961; V962; V968; V969; V970; V971; V972; V973; V978")</f>
        <v>V950; V951; V952; V953; V954; V958; V959; V960; V961; V962; V968; V969; V970; V971; V972; V973; V978</v>
      </c>
    </row>
    <row r="2311">
      <c r="A2311" s="12" t="str">
        <f>IFERROR(__xludf.DUMMYFUNCTION("TEXTJOIN("";"", TRUE, FILTER(CID!$B$2:$B$14794, CID!B2311=CID!$D$2:$D$14794))"),"V98;V99")</f>
        <v>V98;V99</v>
      </c>
      <c r="B2311" s="12" t="str">
        <f>IFERROR(__xludf.DUMMYFUNCTION("TEXTJOIN(""; "", TRUE, FILTER(CID!B2311:B14794, REGEXMATCH(CID!D2311:D14794, TEXTJOIN(""|"", TRUE, SPLIT(A2311, "";"")))))"),"V98-V99; V98X; V99X")</f>
        <v>V98-V99; V98X; V99X</v>
      </c>
    </row>
    <row r="2312">
      <c r="A2312" s="12" t="str">
        <f>IFERROR(__xludf.DUMMYFUNCTION("TEXTJOIN("";"", TRUE, FILTER(CID!$B$2:$B$14794, CID!B2312=CID!$D$2:$D$14794))"),"W00;W01;W02;W03;W04;W05;W06;W07;W08;W09;W10;W11;W12;W13;W14;W15;W16;W17;W18;W19")</f>
        <v>W00;W01;W02;W03;W04;W05;W06;W07;W08;W09;W10;W11;W12;W13;W14;W15;W16;W17;W18;W19</v>
      </c>
      <c r="B2312" s="12" t="str">
        <f>IFERROR(__xludf.DUMMYFUNCTION("TEXTJOIN(""; "", TRUE, FILTER(CID!B2312:B14794, REGEXMATCH(CID!D2312:D14794, TEXTJOIN(""|"", TRUE, SPLIT(A2312, "";"")))))"),"W00-W19; W20-W49; W50-W64; W65-W74; W75-W84; W85-W99; X00-X09; X10-X19; X20-X29; X30-X39; X40-X49; X50-X57; X58-X59; W000; W001; W002; W003; W004; W005; W006; W007; W008; W009; W010; W011; W012; W013; W014; W015; W016; W017; W018; W019; W020; W021; W022; "&amp;"W023; W024; W025; W026; W027; W028; W029; W030; W031; W032; W033; W034; W035; W036; W037; W038; W039; W040; W041; W042; W043; W044; W045; W046; W047; W048; W049; W050; W051; W052; W053; W054; W055; W056; W057; W058; W059; W060; W061; W062; W063; W064; W06"&amp;"5; W066; W067; W068; W069; W070; W071; W072; W073; W074; W075; W076; W077; W078; W079; W080; W081; W082; W083; W084; W085; W086; W087; W088; W089; W090; W091; W092; W093; W094; W095; W096; W097; W098; W099; W100; W101; W102; W103; W104; W105; W106; W107; "&amp;"W108; W109; W110; W111; W112; W113; W114; W115; W116; W117; W118; W119; W120; W121; W122; W123; W124; W125; W126; W127; W128; W129; W130; W131; W132; W133; W134; W135; W136; W137; W138; W139; W140; W141; W142; W143; W144; W145; W146; W147; W148; W149; W15"&amp;"0; W151; W152; W153; W154; W155; W156; W157; W158; W159; W160; W161; W162; W163; W164; W165; W166; W167; W168; W169; W170; W171; W172; W173; W174; W175; W176; W177; W178; W179; W180; W181; W182; W183; W184; W185; W186; W187; W188; W189; W190; W191; W192; "&amp;"W193; W194; W195; W196; W197; W198; W199")</f>
        <v>W00-W19; W20-W49; W50-W64; W65-W74; W75-W84; W85-W99; X00-X09; X10-X19; X20-X29; X30-X39; X40-X49; X50-X57; X58-X59; W000; W001; W002; W003; W004; W005; W006; W007; W008; W009; W010; W011; W012; W013; W014; W015; W016; W017; W018; W019; W020; W021; W022; W023; W024; W025; W026; W027; W028; W029; W030; W031; W032; W033; W034; W035; W036; W037; W038; W039; W040; W041; W042; W043; W044; W045; W046; W047; W048; W049; W050; W051; W052; W053; W054; W055; W056; W057; W058; W059; W060; W061; W062; W063; W064; W065; W066; W067; W068; W069; W070; W071; W072; W073; W074; W075; W076; W077; W078; W079; W080; W081; W082; W083; W084; W085; W086; W087; W088; W089; W090; W091; W092; W093; W094; W095; W096; W097; W098; W099; W100; W101; W102; W103; W104; W105; W106; W107; W108; W109; W110; W111; W112; W113; W114; W115; W116; W117; W118; W119; W120; W121; W122; W123; W124; W125; W126; W127; W128; W129; W130; W131; W132; W133; W134; W135; W136; W137; W138; W139; W140; W141; W142; W143; W144; W145; W146; W147; W148; W149; W150; W151; W152; W153; W154; W155; W156; W157; W158; W159; W160; W161; W162; W163; W164; W165; W166; W167; W168; W169; W170; W171; W172; W173; W174; W175; W176; W177; W178; W179; W180; W181; W182; W183; W184; W185; W186; W187; W188; W189; W190; W191; W192; W193; W194; W195; W196; W197; W198; W199</v>
      </c>
    </row>
    <row r="2313">
      <c r="A2313" s="12" t="str">
        <f>IFERROR(__xludf.DUMMYFUNCTION("TEXTJOIN("";"", TRUE, FILTER(CID!$B$2:$B$14794, CID!B2313=CID!$D$2:$D$14794))"),"W00-W19;W20-W49;W50-W64;W65-W74;W75-W84;W85-W99;X00-X09;X10-X19;X20-X29;X30-X39;X40-X49;X50-X57;X58-X59")</f>
        <v>W00-W19;W20-W49;W50-W64;W65-W74;W75-W84;W85-W99;X00-X09;X10-X19;X20-X29;X30-X39;X40-X49;X50-X57;X58-X59</v>
      </c>
      <c r="B2313" s="12" t="str">
        <f>IFERROR(__xludf.DUMMYFUNCTION("TEXTJOIN(""; "", TRUE, FILTER(CID!B2313:B14794, REGEXMATCH(CID!D2313:D14794, TEXTJOIN(""|"", TRUE, SPLIT(A2313, "";"")))))"),"#N/A")</f>
        <v>#N/A</v>
      </c>
    </row>
    <row r="2314">
      <c r="A2314" s="12" t="str">
        <f>IFERROR(__xludf.DUMMYFUNCTION("TEXTJOIN("";"", TRUE, FILTER(CID!$B$2:$B$14794, CID!B2314=CID!$D$2:$D$14794))"),"W20;W21;W22;W23;W24;W25;W26;W27;W28;W29;W30;W31;W32;W33;W34;W35;W36;W37;W38;W39;W40;W41;W42;W43;W44;W45;W46;W49")</f>
        <v>W20;W21;W22;W23;W24;W25;W26;W27;W28;W29;W30;W31;W32;W33;W34;W35;W36;W37;W38;W39;W40;W41;W42;W43;W44;W45;W46;W49</v>
      </c>
      <c r="B2314" s="12" t="str">
        <f>IFERROR(__xludf.DUMMYFUNCTION("TEXTJOIN(""; "", TRUE, FILTER(CID!B2314:B14794, REGEXMATCH(CID!D2314:D14794, TEXTJOIN(""|"", TRUE, SPLIT(A2314, "";"")))))"),"W200; W201; W202; W203; W204; W205; W206; W207; W208; W209; W210; W211; W212; W213; W214; W215; W216; W217; W218; W219; W220; W221; W222; W223; W224; W225; W226; W227; W228; W229; W230; W231; W232; W233; W234; W235; W236; W237; W238; W239; W240; W241; W24"&amp;"2; W243; W244; W245; W246; W247; W248; W249; W250; W251; W252; W253; W254; W255; W256; W257; W258; W259; W260; W261; W262; W263; W264; W265; W266; W267; W268; W269; W270; W271; W272; W273; W274; W275; W276; W277; W278; W279; W280; W281; W282; W283; W284; "&amp;"W285; W286; W287; W288; W289; W290; W291; W292; W293; W294; W295; W296; W297; W298; W299; W300; W301; W302; W303; W304; W305; W306; W307; W308; W309; W310; W311; W312; W313; W314; W315; W316; W317; W318; W319; W320; W321; W322; W323; W324; W325; W326; W32"&amp;"7; W328; W329; W330; W331; W332; W333; W334; W335; W336; W337; W338; W339; W340; W341; W342; W343; W344; W345; W346; W347; W348; W349; W350; W351; W352; W353; W354; W355; W356; W357; W358; W359; W360; W361; W362; W363; W364; W365; W366; W367; W368; W369; "&amp;"W370; W371; W372; W373; W374; W375; W376; W377; W378; W379; W380; W381; W382; W383; W384; W385; W386; W387; W388; W389; W390; W391; W392; W393; W394; W395; W396; W397; W398; W399; W400; W401; W402; W403; W404; W405; W406; W407; W408; W409; W410; W411; W41"&amp;"2; W413; W414; W415; W416; W417; W418; W419; W420; W421; W422; W423; W424; W425; W426; W427; W428; W429; W430; W431; W432; W433; W434; W435; W436; W437; W438; W439; W440; W441; W442; W443; W444; W445; W446; W447; W448; W449; W450; W451; W452; W453; W454; "&amp;"W455; W456; W457; W458; W459; W460; W461; W462; W463; W464; W465; W466; W467; W468; W469; W490; W491; W492; W493; W494; W495; W496; W497; W498; W499")</f>
        <v>W200; W201; W202; W203; W204; W205; W206; W207; W208; W209; W210; W211; W212; W213; W214; W215; W216; W217; W218; W219; W220; W221; W222; W223; W224; W225; W226; W227; W228; W229; W230; W231; W232; W233; W234; W235; W236; W237; W238; W239; W240; W241; W242; W243; W244; W245; W246; W247; W248; W249; W250; W251; W252; W253; W254; W255; W256; W257; W258; W259; W260; W261; W262; W263; W264; W265; W266; W267; W268; W269; W270; W271; W272; W273; W274; W275; W276; W277; W278; W279; W280; W281; W282; W283; W284; W285; W286; W287; W288; W289; W290; W291; W292; W293; W294; W295; W296; W297; W298; W299; W300; W301; W302; W303; W304; W305; W306; W307; W308; W309; W310; W311; W312; W313; W314; W315; W316; W317; W318; W319; W320; W321; W322; W323; W324; W325; W326; W327; W328; W329; W330; W331; W332; W333; W334; W335; W336; W337; W338; W339; W340; W341; W342; W343; W344; W345; W346; W347; W348; W349; W350; W351; W352; W353; W354; W355; W356; W357; W358; W359; W360; W361; W362; W363; W364; W365; W366; W367; W368; W369; W370; W371; W372; W373; W374; W375; W376; W377; W378; W379; W380; W381; W382; W383; W384; W385; W386; W387; W388; W389; W390; W391; W392; W393; W394; W395; W396; W397; W398; W399; W400; W401; W402; W403; W404; W405; W406; W407; W408; W409; W410; W411; W412; W413; W414; W415; W416; W417; W418; W419; W420; W421; W422; W423; W424; W425; W426; W427; W428; W429; W430; W431; W432; W433; W434; W435; W436; W437; W438; W439; W440; W441; W442; W443; W444; W445; W446; W447; W448; W449; W450; W451; W452; W453; W454; W455; W456; W457; W458; W459; W460; W461; W462; W463; W464; W465; W466; W467; W468; W469; W490; W491; W492; W493; W494; W495; W496; W497; W498; W499</v>
      </c>
    </row>
    <row r="2315">
      <c r="A2315" s="12" t="str">
        <f>IFERROR(__xludf.DUMMYFUNCTION("TEXTJOIN("";"", TRUE, FILTER(CID!$B$2:$B$14794, CID!B2315=CID!$D$2:$D$14794))"),"W50;W51;W52;W53;W54;W55;W56;W57;W58;W59;W60;W64")</f>
        <v>W50;W51;W52;W53;W54;W55;W56;W57;W58;W59;W60;W64</v>
      </c>
      <c r="B2315" s="12" t="str">
        <f>IFERROR(__xludf.DUMMYFUNCTION("TEXTJOIN(""; "", TRUE, FILTER(CID!B2315:B14794, REGEXMATCH(CID!D2315:D14794, TEXTJOIN(""|"", TRUE, SPLIT(A2315, "";"")))))"),"W500; W501; W502; W503; W504; W505; W506; W507; W508; W509; W510; W511; W512; W513; W514; W515; W516; W517; W518; W519; W520; W521; W522; W523; W524; W525; W526; W527; W528; W529; W530; W531; W532; W533; W534; W535; W536; W537; W538; W539; W540; W541; W54"&amp;"2; W543; W544; W545; W546; W547; W548; W549; W550; W551; W552; W553; W554; W555; W556; W557; W558; W559; W560; W561; W562; W563; W564; W565; W566; W567; W568; W569; W570; W571; W572; W573; W574; W575; W576; W577; W578; W579; W580; W581; W582; W583; W584; "&amp;"W585; W586; W587; W588; W589; W590; W591; W592; W593; W594; W595; W596; W597; W598; W599; W600; W601; W602; W603; W604; W605; W606; W607; W608; W609; W640; W641; W642; W643; W644; W645; W646; W647; W648; W649")</f>
        <v>W500; W501; W502; W503; W504; W505; W506; W507; W508; W509; W510; W511; W512; W513; W514; W515; W516; W517; W518; W519; W520; W521; W522; W523; W524; W525; W526; W527; W528; W529; W530; W531; W532; W533; W534; W535; W536; W537; W538; W539; W540; W541; W542; W543; W544; W545; W546; W547; W548; W549; W550; W551; W552; W553; W554; W555; W556; W557; W558; W559; W560; W561; W562; W563; W564; W565; W566; W567; W568; W569; W570; W571; W572; W573; W574; W575; W576; W577; W578; W579; W580; W581; W582; W583; W584; W585; W586; W587; W588; W589; W590; W591; W592; W593; W594; W595; W596; W597; W598; W599; W600; W601; W602; W603; W604; W605; W606; W607; W608; W609; W640; W641; W642; W643; W644; W645; W646; W647; W648; W649</v>
      </c>
    </row>
    <row r="2316">
      <c r="A2316" s="12" t="str">
        <f>IFERROR(__xludf.DUMMYFUNCTION("TEXTJOIN("";"", TRUE, FILTER(CID!$B$2:$B$14794, CID!B2316=CID!$D$2:$D$14794))"),"W65;W66;W67;W68;W69;W70;W73;W74")</f>
        <v>W65;W66;W67;W68;W69;W70;W73;W74</v>
      </c>
      <c r="B2316" s="12" t="str">
        <f>IFERROR(__xludf.DUMMYFUNCTION("TEXTJOIN(""; "", TRUE, FILTER(CID!B2316:B14794, REGEXMATCH(CID!D2316:D14794, TEXTJOIN(""|"", TRUE, SPLIT(A2316, "";"")))))"),"W650; W651; W652; W653; W654; W655; W656; W657; W658; W659; W660; W661; W662; W663; W664; W665; W666; W667; W668; W669; W670; W671; W672; W673; W674; W675; W676; W677; W678; W679; W680; W681; W682; W683; W684; W685; W686; W687; W688; W689; W690; W691; W69"&amp;"2; W693; W694; W695; W696; W697; W698; W699; W700; W701; W702; W703; W704; W705; W706; W707; W708; W709; W730; W731; W732; W733; W734; W735; W736; W737; W738; W739; W740; W741; W742; W743; W744; W745; W746; W747; W748; W749")</f>
        <v>W650; W651; W652; W653; W654; W655; W656; W657; W658; W659; W660; W661; W662; W663; W664; W665; W666; W667; W668; W669; W670; W671; W672; W673; W674; W675; W676; W677; W678; W679; W680; W681; W682; W683; W684; W685; W686; W687; W688; W689; W690; W691; W692; W693; W694; W695; W696; W697; W698; W699; W700; W701; W702; W703; W704; W705; W706; W707; W708; W709; W730; W731; W732; W733; W734; W735; W736; W737; W738; W739; W740; W741; W742; W743; W744; W745; W746; W747; W748; W749</v>
      </c>
    </row>
    <row r="2317">
      <c r="A2317" s="12" t="str">
        <f>IFERROR(__xludf.DUMMYFUNCTION("TEXTJOIN("";"", TRUE, FILTER(CID!$B$2:$B$14794, CID!B2317=CID!$D$2:$D$14794))"),"W75;W76;W77;W78;W79;W80;W81;W83;W84")</f>
        <v>W75;W76;W77;W78;W79;W80;W81;W83;W84</v>
      </c>
      <c r="B2317" s="12" t="str">
        <f>IFERROR(__xludf.DUMMYFUNCTION("TEXTJOIN(""; "", TRUE, FILTER(CID!B2317:B14794, REGEXMATCH(CID!D2317:D14794, TEXTJOIN(""|"", TRUE, SPLIT(A2317, "";"")))))"),"W750; W751; W752; W753; W754; W755; W756; W757; W758; W759; W760; W761; W762; W763; W764; W765; W766; W767; W768; W769; W770; W771; W772; W773; W774; W775; W776; W777; W778; W779; W780; W781; W782; W783; W784; W785; W786; W787; W788; W789; W790; W791; W79"&amp;"2; W793; W794; W795; W796; W797; W798; W799; W800; W801; W802; W803; W804; W805; W806; W807; W808; W809; W810; W811; W812; W813; W814; W815; W816; W817; W818; W819; W830; W831; W832; W833; W834; W835; W836; W837; W838; W839; W840; W841; W842; W843; W844; "&amp;"W845; W846; W847; W848; W849")</f>
        <v>W750; W751; W752; W753; W754; W755; W756; W757; W758; W759; W760; W761; W762; W763; W764; W765; W766; W767; W768; W769; W770; W771; W772; W773; W774; W775; W776; W777; W778; W779; W780; W781; W782; W783; W784; W785; W786; W787; W788; W789; W790; W791; W792; W793; W794; W795; W796; W797; W798; W799; W800; W801; W802; W803; W804; W805; W806; W807; W808; W809; W810; W811; W812; W813; W814; W815; W816; W817; W818; W819; W830; W831; W832; W833; W834; W835; W836; W837; W838; W839; W840; W841; W842; W843; W844; W845; W846; W847; W848; W849</v>
      </c>
    </row>
    <row r="2318">
      <c r="A2318" s="12" t="str">
        <f>IFERROR(__xludf.DUMMYFUNCTION("TEXTJOIN("";"", TRUE, FILTER(CID!$B$2:$B$14794, CID!B2318=CID!$D$2:$D$14794))"),"W85;W86;W87;W88;W89;W90;W91;W92;W93;W94;W99")</f>
        <v>W85;W86;W87;W88;W89;W90;W91;W92;W93;W94;W99</v>
      </c>
      <c r="B2318" s="12" t="str">
        <f>IFERROR(__xludf.DUMMYFUNCTION("TEXTJOIN(""; "", TRUE, FILTER(CID!B2318:B14794, REGEXMATCH(CID!D2318:D14794, TEXTJOIN(""|"", TRUE, SPLIT(A2318, "";"")))))"),"W850; W851; W852; W853; W854; W855; W856; W857; W858; W859; W860; W861; W862; W863; W864; W865; W866; W867; W868; W869; W870; W871; W872; W873; W874; W875; W876; W877; W878; W879; W880; W881; W882; W883; W884; W885; W886; W887; W888; W889; W890; W891; W89"&amp;"2; W893; W894; W895; W896; W897; W898; W899; W900; W901; W902; W903; W904; W905; W906; W907; W908; W909; W910; W911; W912; W913; W914; W915; W916; W917; W918; W919; W920; W921; W922; W923; W924; W925; W926; W927; W928; W929; W930; W931; W932; W933; W934; "&amp;"W935; W936; W937; W938; W939; W940; W941; W942; W943; W944; W945; W946; W947; W948; W949; W990; W991; W992; W993; W994; W995; W996; W997; W998; W999")</f>
        <v>W850; W851; W852; W853; W854; W855; W856; W857; W858; W859; W860; W861; W862; W863; W864; W865; W866; W867; W868; W869; W870; W871; W872; W873; W874; W875; W876; W877; W878; W879; W880; W881; W882; W883; W884; W885; W886; W887; W888; W889; W890; W891; W892; W893; W894; W895; W896; W897; W898; W899; W900; W901; W902; W903; W904; W905; W906; W907; W908; W909; W910; W911; W912; W913; W914; W915; W916; W917; W918; W919; W920; W921; W922; W923; W924; W925; W926; W927; W928; W929; W930; W931; W932; W933; W934; W935; W936; W937; W938; W939; W940; W941; W942; W943; W944; W945; W946; W947; W948; W949; W990; W991; W992; W993; W994; W995; W996; W997; W998; W999</v>
      </c>
    </row>
    <row r="2319">
      <c r="A2319" s="12" t="str">
        <f>IFERROR(__xludf.DUMMYFUNCTION("TEXTJOIN("";"", TRUE, FILTER(CID!$B$2:$B$14794, CID!B2319=CID!$D$2:$D$14794))"),"X00;X01;X02;X03;X04;X05;X06;X08;X09")</f>
        <v>X00;X01;X02;X03;X04;X05;X06;X08;X09</v>
      </c>
      <c r="B2319" s="12" t="str">
        <f>IFERROR(__xludf.DUMMYFUNCTION("TEXTJOIN(""; "", TRUE, FILTER(CID!B2319:B14794, REGEXMATCH(CID!D2319:D14794, TEXTJOIN(""|"", TRUE, SPLIT(A2319, "";"")))))"),"X000; X001; X002; X003; X004; X005; X006; X007; X008; X009; X010; X011; X012; X013; X014; X015; X016; X017; X018; X019; X020; X021; X022; X023; X024; X025; X026; X027; X028; X029; X030; X031; X032; X033; X034; X035; X036; X037; X038; X039; X040; X041; X04"&amp;"2; X043; X044; X045; X046; X047; X048; X049; X050; X051; X052; X053; X054; X055; X056; X057; X058; X059; X060; X061; X062; X063; X064; X065; X066; X067; X068; X069; X080; X081; X082; X083; X084; X085; X086; X087; X088; X089; X090; X091; X092; X093; X094; "&amp;"X095; X096; X097; X098; X099")</f>
        <v>X000; X001; X002; X003; X004; X005; X006; X007; X008; X009; X010; X011; X012; X013; X014; X015; X016; X017; X018; X019; X020; X021; X022; X023; X024; X025; X026; X027; X028; X029; X030; X031; X032; X033; X034; X035; X036; X037; X038; X039; X040; X041; X042; X043; X044; X045; X046; X047; X048; X049; X050; X051; X052; X053; X054; X055; X056; X057; X058; X059; X060; X061; X062; X063; X064; X065; X066; X067; X068; X069; X080; X081; X082; X083; X084; X085; X086; X087; X088; X089; X090; X091; X092; X093; X094; X095; X096; X097; X098; X099</v>
      </c>
    </row>
    <row r="2320">
      <c r="A2320" s="12" t="str">
        <f>IFERROR(__xludf.DUMMYFUNCTION("TEXTJOIN("";"", TRUE, FILTER(CID!$B$2:$B$14794, CID!B2320=CID!$D$2:$D$14794))"),"X10;X11;X12;X13;X14;X15;X16;X17;X18;X19")</f>
        <v>X10;X11;X12;X13;X14;X15;X16;X17;X18;X19</v>
      </c>
      <c r="B2320" s="12" t="str">
        <f>IFERROR(__xludf.DUMMYFUNCTION("TEXTJOIN(""; "", TRUE, FILTER(CID!B2320:B14794, REGEXMATCH(CID!D2320:D14794, TEXTJOIN(""|"", TRUE, SPLIT(A2320, "";"")))))"),"X100; X101; X102; X103; X104; X105; X106; X107; X108; X109; X110; X111; X112; X113; X114; X115; X116; X117; X118; X119; X120; X121; X122; X123; X124; X125; X126; X127; X128; X129; X130; X131; X132; X133; X134; X135; X136; X137; X138; X139; X140; X141; X14"&amp;"2; X143; X144; X145; X146; X147; X148; X149; X150; X151; X152; X153; X154; X155; X156; X157; X158; X159; X160; X161; X162; X163; X164; X165; X166; X167; X168; X169; X170; X171; X172; X173; X174; X175; X176; X177; X178; X179; X180; X181; X182; X183; X184; "&amp;"X185; X186; X187; X188; X189; X190; X191; X192; X193; X194; X195; X196; X197; X198; X199")</f>
        <v>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v>
      </c>
    </row>
    <row r="2321">
      <c r="A2321" s="12" t="str">
        <f>IFERROR(__xludf.DUMMYFUNCTION("TEXTJOIN("";"", TRUE, FILTER(CID!$B$2:$B$14794, CID!B2321=CID!$D$2:$D$14794))"),"X20;X21;X22;X23;X24;X25;X26;X27;X28;X29")</f>
        <v>X20;X21;X22;X23;X24;X25;X26;X27;X28;X29</v>
      </c>
      <c r="B2321" s="12" t="str">
        <f>IFERROR(__xludf.DUMMYFUNCTION("TEXTJOIN(""; "", TRUE, FILTER(CID!B2321:B14794, REGEXMATCH(CID!D2321:D14794, TEXTJOIN(""|"", TRUE, SPLIT(A2321, "";"")))))"),"X200; X201; X202; X203; X204; X205; X206; X207; X208; X209; X210; X211; X212; X213; X214; X215; X216; X217; X218; X219; X220; X221; X222; X223; X224; X225; X226; X227; X228; X229; X230; X231; X232; X233; X234; X235; X236; X237; X238; X239; X240; X241; X24"&amp;"2; X243; X244; X245; X246; X247; X248; X249; X250; X251; X252; X253; X254; X255; X256; X257; X258; X259; X260; X261; X262; X263; X264; X265; X266; X267; X268; X269; X270; X271; X272; X273; X274; X275; X276; X277; X278; X279; X280; X281; X282; X283; X284; "&amp;"X285; X286; X287; X288; X289; X290; X291; X292; X293; X294; X295; X296; X297; X298; X299")</f>
        <v>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v>
      </c>
    </row>
    <row r="2322">
      <c r="A2322" s="12" t="str">
        <f>IFERROR(__xludf.DUMMYFUNCTION("TEXTJOIN("";"", TRUE, FILTER(CID!$B$2:$B$14794, CID!B2322=CID!$D$2:$D$14794))"),"X30;X31;X32;X33;X34;X35;X36;X37;X38;X39")</f>
        <v>X30;X31;X32;X33;X34;X35;X36;X37;X38;X39</v>
      </c>
      <c r="B2322" s="12" t="str">
        <f>IFERROR(__xludf.DUMMYFUNCTION("TEXTJOIN(""; "", TRUE, FILTER(CID!B2322:B14794, REGEXMATCH(CID!D2322:D14794, TEXTJOIN(""|"", TRUE, SPLIT(A2322, "";"")))))"),"X300; X301; X302; X303; X304; X305; X306; X307; X308; X309; X310; X311; X312; X313; X314; X315; X316; X317; X318; X319; X320; X321; X322; X323; X324; X325; X326; X327; X328; X329; X330; X331; X332; X333; X334; X335; X336; X337; X338; X339; X340; X341; X34"&amp;"2; X343; X344; X345; X346; X347; X348; X349; X350; X351; X352; X353; X354; X355; X356; X357; X358; X359; X360; X361; X362; X363; X364; X365; X366; X367; X368; X369; X370; X371; X372; X373; X374; X375; X376; X377; X378; X379; X380; X381; X382; X383; X384; "&amp;"X385; X386; X387; X388; X389; X390; X391; X392; X393; X394; X395; X396; X397; X398; X399")</f>
        <v>X300; X301; X302; X303; X304; X305; X306; X307; X308; X309; X310; X311; X312; X313; X314; X315; X316; X317; X318; X319; X320; X321; X322; X323; X324; X325; X326; X327; X328; X329; X330; X331; X332; X333; X334; X335; X336; X337; X338; X339; X340; X341; X342; X343; X344; X345; X346; X347; X348; X349; X350; X351; X352; X353; X354; X355; X356; X357; X358; X359; X360; X361; X362; X363; X364; X365; X366; X367; X368; X369; X370; X371; X372; X373; X374; X375; X376; X377; X378; X379; X380; X381; X382; X383; X384; X385; X386; X387; X388; X389; X390; X391; X392; X393; X394; X395; X396; X397; X398; X399</v>
      </c>
    </row>
    <row r="2323">
      <c r="A2323" s="12" t="str">
        <f>IFERROR(__xludf.DUMMYFUNCTION("TEXTJOIN("";"", TRUE, FILTER(CID!$B$2:$B$14794, CID!B2323=CID!$D$2:$D$14794))"),"X40;X41;X42;X43;X44;X45;X46;X47;X48;X49")</f>
        <v>X40;X41;X42;X43;X44;X45;X46;X47;X48;X49</v>
      </c>
      <c r="B2323" s="12" t="str">
        <f>IFERROR(__xludf.DUMMYFUNCTION("TEXTJOIN(""; "", TRUE, FILTER(CID!B2323:B14794, REGEXMATCH(CID!D2323:D14794, TEXTJOIN(""|"", TRUE, SPLIT(A2323, "";"")))))"),"X400; X401; X402; X403; X404; X405; X406; X407; X408; X409; X410; X411; X412; X413; X414; X415; X416; X417; X418; X419; X420; X421; X422; X423; X424; X425; X426; X427; X428; X429; X430; X431; X432; X433; X434; X435; X436; X437; X438; X439; X440; X441; X44"&amp;"2; X443; X444; X445; X446; X447; X448; X449; X450; X451; X452; X453; X454; X455; X456; X457; X458; X459; X460; X461; X462; X463; X464; X465; X466; X467; X468; X469; X470; X471; X472; X473; X474; X475; X476; X477; X478; X479; X480; X481; X482; X483; X484; "&amp;"X485; X486; X487; X488; X489; X490; X491; X492; X493; X494; X495; X496; X497; X498; X499")</f>
        <v>X400; X401; X402; X403; X404; X405; X406; X407; X408; X409; X410; X411; X412; X413; X414; X415; X416; X417; X418; X419; X420; X421; X422; X423; X424; X425; X426; X427; X428; X429; X430; X431; X432; X433; X434; X435; X436; X437; X438; X439; X440; X441; X442; X443; X444; X445; X446; X447; X448; X449; X450; X451; X452; X453; X454; X455; X456; X457; X458; X459; X460; X461; X462; X463; X464; X465; X466; X467; X468; X469; X470; X471; X472; X473; X474; X475; X476; X477; X478; X479; X480; X481; X482; X483; X484; X485; X486; X487; X488; X489; X490; X491; X492; X493; X494; X495; X496; X497; X498; X499</v>
      </c>
    </row>
    <row r="2324">
      <c r="A2324" s="12" t="str">
        <f>IFERROR(__xludf.DUMMYFUNCTION("TEXTJOIN("";"", TRUE, FILTER(CID!$B$2:$B$14794, CID!B2324=CID!$D$2:$D$14794))"),"X50;X51;X52;X53;X54;X57")</f>
        <v>X50;X51;X52;X53;X54;X57</v>
      </c>
      <c r="B2324" s="12" t="str">
        <f>IFERROR(__xludf.DUMMYFUNCTION("TEXTJOIN(""; "", TRUE, FILTER(CID!B2324:B14794, REGEXMATCH(CID!D2324:D14794, TEXTJOIN(""|"", TRUE, SPLIT(A2324, "";"")))))"),"X500; X501; X502; X503; X504; X505; X506; X507; X508; X509; X510; X511; X512; X513; X514; X515; X516; X517; X518; X519; X520; X521; X522; X523; X524; X525; X526; X527; X528; X529; X530; X531; X532; X533; X534; X535; X536; X537; X538; X539; X540; X541; X54"&amp;"2; X543; X544; X545; X546; X547; X548; X549; X570; X571; X572; X573; X574; X575; X576; X577; X578; X579")</f>
        <v>X500; X501; X502; X503; X504; X505; X506; X507; X508; X509; X510; X511; X512; X513; X514; X515; X516; X517; X518; X519; X520; X521; X522; X523; X524; X525; X526; X527; X528; X529; X530; X531; X532; X533; X534; X535; X536; X537; X538; X539; X540; X541; X542; X543; X544; X545; X546; X547; X548; X549; X570; X571; X572; X573; X574; X575; X576; X577; X578; X579</v>
      </c>
    </row>
    <row r="2325">
      <c r="A2325" s="12" t="str">
        <f>IFERROR(__xludf.DUMMYFUNCTION("TEXTJOIN("";"", TRUE, FILTER(CID!$B$2:$B$14794, CID!B2325=CID!$D$2:$D$14794))"),"X58;X59")</f>
        <v>X58;X59</v>
      </c>
      <c r="B2325" s="12" t="str">
        <f>IFERROR(__xludf.DUMMYFUNCTION("TEXTJOIN(""; "", TRUE, FILTER(CID!B2325:B14794, REGEXMATCH(CID!D2325:D14794, TEXTJOIN(""|"", TRUE, SPLIT(A2325, "";"")))))"),"X58-X59; X580; X581; X582; X583; X584; X585; X586; X587; X588; X589; X590; X599")</f>
        <v>X58-X59; X580; X581; X582; X583; X584; X585; X586; X587; X588; X589; X590; X599</v>
      </c>
    </row>
    <row r="2326">
      <c r="A2326" s="12" t="str">
        <f>IFERROR(__xludf.DUMMYFUNCTION("TEXTJOIN("";"", TRUE, FILTER(CID!$B$2:$B$14794, CID!B2326=CID!$D$2:$D$14794))"),"X60;X61;X62;X63;X64;X65;X66;X67;X68;X69;X70;X71;X72;X73;X74;X75;X76;X77;X78;X79;X80;X81;X82;X83;X84")</f>
        <v>X60;X61;X62;X63;X64;X65;X66;X67;X68;X69;X70;X71;X72;X73;X74;X75;X76;X77;X78;X79;X80;X81;X82;X83;X84</v>
      </c>
      <c r="B2326" s="12" t="str">
        <f>IFERROR(__xludf.DUMMYFUNCTION("TEXTJOIN(""; "", TRUE, FILTER(CID!B2326:B14794, REGEXMATCH(CID!D2326:D14794, TEXTJOIN(""|"", TRUE, SPLIT(A2326, "";"")))))"),"X600; X601; X602; X603; X604; X605; X606; X607; X608; X609; X610; X611; X612; X613; X614; X615; X616; X617; X618; X619; X620; X621; X622; X623; X624; X625; X626; X627; X628; X629; X630; X631; X632; X633; X634; X635; X636; X637; X638; X639; X640; X641; X64"&amp;"2; X643; X644; X645; X646; X647; X648; X649; X650; X651; X652; X653; X654; X655; X656; X657; X658; X659; X660; X661; X662; X663; X664; X665; X666; X667; X668; X669; X670; X671; X672; X673; X674; X675; X676; X677; X678; X679; X680; X681; X682; X683; X684; "&amp;"X685; X686; X687; X688; X689; X690; X691; X692; X693; X694; X695; X696; X697; X698; X699; X700; X701; X702; X703; X704; X705; X706; X707; X708; X709; X710; X711; X712; X713; X714; X715; X716; X717; X718; X719; X720; X721; X722; X723; X724; X725; X726; X72"&amp;"7; X728; X729; X730; X731; X732; X733; X734; X735; X736; X737; X738; X739; X740; X741; X742; X743; X744; X745; X746; X747; X748; X749; X750; X751; X752; X753; X754; X755; X756; X757; X758; X759; X760; X761; X762; X763; X764; X765; X766; X767; X768; X769; "&amp;"X770; X771; X772; X773; X774; X775; X776; X777; X778; X779; X780; X781; X782; X783; X784; X785; X786; X787; X788; X789; X790; X791; X792; X793; X794; X795; X796; X797; X798; X799; X800; X801; X802; X803; X804; X805; X806; X807; X808; X809; X810; X811; X81"&amp;"2; X813; X814; X815; X816; X817; X818; X819; X820; X821; X822; X823; X824; X825; X826; X827; X828; X829; X830; X831; X832; X833; X834; X835; X836; X837; X838; X839; X840; X841; X842; X843; X844; X845; X846; X847; X848; X849")</f>
        <v>X600; X601; X602; X603; X604; X605; X606; X607; X608; X609; X610; X611; X612; X613; X614; X615; X616; X617; X618; X619; X620; X621; X622; X623; X624; X625; X626; X627; X628; X629; X630; X631; X632; X633; X634; X635; X636; X637; X638; X639; X640; X641; X642; X643; X644; X645; X646; X647; X648; X649; X650; X651; X652; X653; X654; X655; X656; X657; X658; X659; X660; X661; X662; X663; X664; X665; X666; X667; X668; X669; X670; X671; X672; X673; X674; X675; X676; X677; X678; X679; X680; X681; X682; X683; X684; X685; X686; X687; X688; X689; X690; X691; X692; X693; X694; X695; X696; X697; X698; X699; X700; X701; X702; X703; X704; X705; X706; X707; X708; X709; X710; X711; X712; X713; X714; X715; X716; X717; X718; X719; X720; X721; X722; X723; X724; X725; X726; X727; X728; X729; X730; X731; X732; X733; X734; X735; X736; X737; X738; X739; X740; X741; X742; X743; X744; X745; X746; X747; X748; X749; X750; X751; X752; X753; X754; X755; X756; X757; X758; X759; X760; X761; X762; X763; X764; X765; X766; X767; X768; X769; X770; X771; X772; X773; X774; X775; X776; X777; X778; X779; X780; X781; X782; X783; X784; X785; X786; X787; X788; X789; X790; X791; X792; X793; X794; X795; X796; X797; X798; X799; X800; X801; X802; X803; X804; X805; X806; X807; X808; X809; X810; X811; X812; X813; X814; X815; X816; X817; X818; X819; X820; X821; X822; X823; X824; X825; X826; X827; X828; X829; X830; X831; X832; X833; X834; X835; X836; X837; X838; X839; X840; X841; X842; X843; X844; X845; X846; X847; X848; X849</v>
      </c>
    </row>
    <row r="2327">
      <c r="A2327" s="12" t="str">
        <f>IFERROR(__xludf.DUMMYFUNCTION("TEXTJOIN("";"", TRUE, FILTER(CID!$B$2:$B$14794, CID!B2327=CID!$D$2:$D$14794))"),"X85;X86;X87;X88;X89;X90;X91;X92;X93;X94;X95;X96;X97;X98;X99;Y00;Y01;Y02;Y03;Y04;Y05;Y06;Y07;Y08;Y09")</f>
        <v>X85;X86;X87;X88;X89;X90;X91;X92;X93;X94;X95;X96;X97;X98;X99;Y00;Y01;Y02;Y03;Y04;Y05;Y06;Y07;Y08;Y09</v>
      </c>
      <c r="B2327" s="12" t="str">
        <f>IFERROR(__xludf.DUMMYFUNCTION("TEXTJOIN(""; "", TRUE, FILTER(CID!B2327:B14794, REGEXMATCH(CID!D2327:D14794, TEXTJOIN(""|"", TRUE, SPLIT(A2327, "";"")))))"),"X850; X851; X852; X853; X854; X855; X856; X857; X858; X859; X860; X861; X862; X863; X864; X865; X866; X867; X868; X869; X870; X871; X872; X873; X874; X875; X876; X877; X878; X879; X880; X881; X882; X883; X884; X885; X886; X887; X888; X889; X890; X891; X89"&amp;"2; X893; X894; X895; X896; X897; X898; X899; X900; X901; X902; X903; X904; X905; X906; X907; X908; X909; X910; X911; X912; X913; X914; X915; X916; X917; X918; X919; X920; X921; X922; X923; X924; X925; X926; X927; X928; X929; X930; X931; X932; X933; X934; "&amp;"X935; X936; X937; X938; X939; X940; X941; X942; X943; X944; X945; X946; X947; X948; X949; X950; X951; X952; X953; X954; X955; X956; X957; X958; X959; X960; X961; X962; X963; X964; X965; X966; X967; X968; X969; X970; X971; X972; X973; X974; X975; X976; X97"&amp;"7; X978; X979; X980; X981; X982; X983; X984; X985; X986; X987; X988; X989; X990; X991; X992; X993; X994; X995; X996; X997; X998; X999; Y000; Y001; Y002; Y003; Y004; Y005; Y006; Y007; Y008; Y009; Y010; Y011; Y012; Y013; Y014; Y015; Y016; Y017; Y018; Y019; "&amp;"Y020; Y021; Y022; Y023; Y024; Y025; Y026; Y027; Y028; Y029; Y030; Y031; Y032; Y033; Y034; Y035; Y036; Y037; Y038; Y039; Y040; Y041; Y042; Y043; Y044; Y045; Y046; Y047; Y048; Y049; Y050; Y051; Y052; Y053; Y054; Y055; Y056; Y057; Y058; Y059; Y060; Y061; Y06"&amp;"2; Y068; Y069; Y070; Y071; Y072; Y073; Y078; Y079; Y080; Y081; Y082; Y083; Y084; Y085; Y086; Y087; Y088; Y089; Y090; Y091; Y092; Y093; Y094; Y095; Y096; Y097; Y098; Y099")</f>
        <v>X850; X851; X852; X853; X854; X855; X856; X857; X858; X859; X860; X861; X862; X863; X864; X865; X866; X867; X868; X869; X870; X871; X872; X873; X874; X875; X876; X877; X878; X879; X880; X881; X882; X883; X884; X885; X886; X887; X888; X889; X890; X891; X892; X893; X894; X895; X896; X897; X898; X899; X900; X901; X902; X903; X904; X905; X906; X907; X908; X909; X910; X911; X912; X913; X914; X915; X916; X917; X918; X919; X920; X921; X922; X923; X924; X925; X926; X927; X928; X929; X930; X931; X932; X933; X934; X935; X936; X937; X938; X939; X940; X941; X942; X943; X944; X945; X946; X947; X948; X949; X950; X951; X952; X953; X954; X955; X956; X957; X958; X959; X960; X961; X962; X963; X964; X965; X966; X967; X968; X969; X970; X971; X972; X973; X974; X975; X976; X977; X978; X979; X980; X981; X982; X983; X984; X985; X986; X987; X988; X989; X990; X991; X992; X993; X994; X995; X996; X997; X998; X999; Y000; Y001; Y002; Y003; Y004; Y005; Y006; Y007; Y008; Y009; Y010; Y011; Y012; Y013; Y014; Y015; Y016; Y017; Y018; Y019; Y020; Y021; Y022; Y023; Y024; Y025; Y026; Y027; Y028; Y029; Y030; Y031; Y032; Y033; Y034; Y035; Y036; Y037; Y038; Y039; Y040; Y041; Y042; Y043; Y044; Y045; Y046; Y047; Y048; Y049; Y050; Y051; Y052; Y053; Y054; Y055; Y056; Y057; Y058; Y059; Y060; Y061; Y062; Y068; Y069; Y070; Y071; Y072; Y073; Y078; Y079; Y080; Y081; Y082; Y083; Y084; Y085; Y086; Y087; Y088; Y089; Y090; Y091; Y092; Y093; Y094; Y095; Y096; Y097; Y098; Y099</v>
      </c>
    </row>
    <row r="2328">
      <c r="A2328" s="12" t="str">
        <f>IFERROR(__xludf.DUMMYFUNCTION("TEXTJOIN("";"", TRUE, FILTER(CID!$B$2:$B$14794, CID!B2328=CID!$D$2:$D$14794))"),"Y10;Y11;Y12;Y13;Y14;Y15;Y16;Y17;Y18;Y19;Y20;Y21;Y22;Y23;Y24;Y25;Y26;Y27;Y28;Y29;Y30;Y31;Y32;Y33;Y34")</f>
        <v>Y10;Y11;Y12;Y13;Y14;Y15;Y16;Y17;Y18;Y19;Y20;Y21;Y22;Y23;Y24;Y25;Y26;Y27;Y28;Y29;Y30;Y31;Y32;Y33;Y34</v>
      </c>
      <c r="B2328" s="12" t="str">
        <f>IFERROR(__xludf.DUMMYFUNCTION("TEXTJOIN(""; "", TRUE, FILTER(CID!B2328:B14794, REGEXMATCH(CID!D2328:D14794, TEXTJOIN(""|"", TRUE, SPLIT(A2328, "";"")))))"),"Y100; Y101; Y102; Y103; Y104; Y105; Y106; Y107; Y108; Y109; Y110; Y111; Y112; Y113; Y114; Y115; Y116; Y117; Y118; Y119; Y120; Y121; Y122; Y123; Y124; Y125; Y126; Y127; Y128; Y129; Y130; Y131; Y132; Y133; Y134; Y135; Y136; Y137; Y138; Y139; Y140; Y141; Y14"&amp;"2; Y143; Y144; Y145; Y146; Y147; Y148; Y149; Y150; Y151; Y152; Y153; Y154; Y155; Y156; Y157; Y158; Y159; Y160; Y161; Y162; Y163; Y164; Y165; Y166; Y167; Y168; Y169; Y170; Y171; Y172; Y173; Y174; Y175; Y176; Y177; Y178; Y179; Y180; Y181; Y182; Y183; Y184; "&amp;"Y185; Y186; Y187; Y188; Y189; Y190; Y191; Y192; Y193; Y194; Y195; Y196; Y197; Y198; Y199; Y200; Y201; Y202; Y203; Y204; Y205; Y206; Y207; Y208; Y209; Y210; Y211; Y212; Y213; Y214; Y215; Y216; Y217; Y218; Y219; Y220; Y221; Y222; Y223; Y224; Y225; Y226; Y22"&amp;"7; Y228; Y229; Y230; Y231; Y232; Y233; Y234; Y235; Y236; Y237; Y238; Y239; Y240; Y241; Y242; Y243; Y244; Y245; Y246; Y247; Y248; Y249; Y250; Y251; Y252; Y253; Y254; Y255; Y256; Y257; Y258; Y259; Y260; Y261; Y262; Y263; Y264; Y265; Y266; Y267; Y268; Y269; "&amp;"Y270; Y271; Y272; Y273; Y274; Y275; Y276; Y277; Y278; Y279; Y280; Y281; Y282; Y283; Y284; Y285; Y286; Y287; Y288; Y289; Y290; Y291; Y292; Y293; Y294; Y295; Y296; Y297; Y298; Y299; Y300; Y301; Y302; Y303; Y304; Y305; Y306; Y307; Y308; Y309; Y310; Y311; Y31"&amp;"2; Y313; Y314; Y315; Y316; Y317; Y318; Y319; Y320; Y321; Y322; Y323; Y324; Y325; Y326; Y327; Y328; Y329; Y330; Y331; Y332; Y333; Y334; Y335; Y336; Y337; Y338; Y339; Y340; Y341; Y342; Y343; Y344; Y345; Y346; Y347; Y348; Y349")</f>
        <v>Y100; Y101; Y102; Y103; Y104; Y105; Y106; Y107; Y108; Y109; Y110; Y111; Y112; Y113; Y114; Y115; Y116; Y117; Y118; Y119; Y120; Y121; Y122; Y123; Y124; Y125; Y126; Y127; Y128; Y129; Y130; Y131; Y132; Y133; Y134; Y135; Y136; Y137; Y138; Y139; Y140; Y141; Y142; Y143; Y144; Y145; Y146; Y147; Y148; Y149; Y150; Y151; Y152; Y153; Y154; Y155; Y156; Y157; Y158; Y159; Y160; Y161; Y162; Y163; Y164; Y165; Y166; Y167; Y168; Y169; Y170; Y171; Y172; Y173; Y174; Y175; Y176; Y177; Y178; Y179; Y180; Y181; Y182; Y183; Y184; Y185; Y186; Y187; Y188; Y189; Y190; Y191; Y192; Y193; Y194; Y195; Y196; Y197; Y198; Y199; Y200; Y201; Y202; Y203; Y204; Y205; Y206; Y207; Y208; Y209; Y210; Y211; Y212; Y213; Y214; Y215; Y216; Y217; Y218; Y219; Y220; Y221; Y222; Y223; Y224; Y225; Y226; Y227; Y228; Y229; Y230; Y231; Y232; Y233; Y234; Y235; Y236; Y237; Y238; Y239; Y240; Y241; Y242; Y243; Y244; Y245; Y246; Y247; Y248; Y249; Y250; Y251; Y252; Y253; Y254; Y255; Y256; Y257; Y258; Y259; Y260; Y261; Y262; Y263; Y264; Y265; Y266; Y267; Y268; Y269; Y270; Y271; Y272; Y273; Y274; Y275; Y276; Y277; Y278; Y279; Y280; Y281; Y282; Y283; Y284; Y285; Y286; Y287; Y288; Y289; Y290; Y291; Y292; Y293; Y294; Y295; Y296; Y297; Y298; Y299; Y300; Y301; Y302; Y303; Y304; Y305; Y306; Y307; Y308; Y309; Y310; Y311; Y312; Y313; Y314; Y315; Y316; Y317; Y318; Y319; Y320; Y321; Y322; Y323; Y324; Y325; Y326; Y327; Y328; Y329; Y330; Y331; Y332; Y333; Y334; Y335; Y336; Y337; Y338; Y339; Y340; Y341; Y342; Y343; Y344; Y345; Y346; Y347; Y348; Y349</v>
      </c>
    </row>
    <row r="2329">
      <c r="A2329" s="12" t="str">
        <f>IFERROR(__xludf.DUMMYFUNCTION("TEXTJOIN("";"", TRUE, FILTER(CID!$B$2:$B$14794, CID!B2329=CID!$D$2:$D$14794))"),"Y35;Y36")</f>
        <v>Y35;Y36</v>
      </c>
      <c r="B2329" s="12" t="str">
        <f>IFERROR(__xludf.DUMMYFUNCTION("TEXTJOIN(""; "", TRUE, FILTER(CID!B2329:B14794, REGEXMATCH(CID!D2329:D14794, TEXTJOIN(""|"", TRUE, SPLIT(A2329, "";"")))))"),"Y350; Y351; Y352; Y353; Y354; Y355; Y356; Y357; Y360; Y361; Y362; Y363; Y364; Y365; Y366; Y367; Y368; Y369")</f>
        <v>Y350; Y351; Y352; Y353; Y354; Y355; Y356; Y357; Y360; Y361; Y362; Y363; Y364; Y365; Y366; Y367; Y368; Y369</v>
      </c>
    </row>
    <row r="2330">
      <c r="A2330" s="12" t="str">
        <f>IFERROR(__xludf.DUMMYFUNCTION("TEXTJOIN("";"", TRUE, FILTER(CID!$B$2:$B$14794, CID!B2330=CID!$D$2:$D$14794))"),"Y40;Y41;Y42;Y43;Y44;Y45;Y46;Y47;Y48;Y49;Y50;Y51;Y52;Y53;Y54;Y55;Y56;Y57;Y58;Y59")</f>
        <v>Y40;Y41;Y42;Y43;Y44;Y45;Y46;Y47;Y48;Y49;Y50;Y51;Y52;Y53;Y54;Y55;Y56;Y57;Y58;Y59</v>
      </c>
      <c r="B2330" s="12" t="str">
        <f>IFERROR(__xludf.DUMMYFUNCTION("TEXTJOIN(""; "", TRUE, FILTER(CID!B2330:B14794, REGEXMATCH(CID!D2330:D14794, TEXTJOIN(""|"", TRUE, SPLIT(A2330, "";"")))))"),"Y40-Y59; Y60-Y69; Y70-Y82; Y83-Y84; Y400; Y401; Y402; Y403; Y404; Y405; Y406; Y407; Y408; Y409; Y410; Y411; Y412; Y413; Y414; Y415; Y418; Y419; Y420; Y421; Y422; Y423; Y424; Y425; Y426; Y427; Y428; Y429; Y430; Y431; Y432; Y433; Y434; Y435; Y436; Y438; Y43"&amp;"9; Y440; Y441; Y442; Y443; Y444; Y445; Y446; Y447; Y449; Y450; Y451; Y452; Y453; Y454; Y455; Y458; Y459; Y460; Y461; Y462; Y463; Y464; Y465; Y466; Y467; Y468; Y470; Y471; Y472; Y473; Y474; Y475; Y478; Y479; Y480; Y481; Y482; Y483; Y484; Y485; Y490; Y491; "&amp;"Y492; Y493; Y494; Y495; Y496; Y497; Y498; Y499; Y500; Y501; Y502; Y508; Y509; Y510; Y511; Y512; Y513; Y514; Y515; Y516; Y517; Y518; Y519; Y520; Y521; Y522; Y523; Y524; Y525; Y526; Y527; Y528; Y529; Y530; Y531; Y532; Y533; Y534; Y535; Y536; Y537; Y538; Y53"&amp;"9; Y540; Y541; Y542; Y543; Y544; Y545; Y546; Y547; Y548; Y549; Y550; Y551; Y552; Y553; Y554; Y555; Y556; Y559; Y560; Y561; Y562; Y563; Y564; Y565; Y566; Y567; Y568; Y569; Y570; Y571; Y572; Y573; Y574; Y575; Y576; Y577; Y578; Y579; Y580; Y581; Y582; Y583; "&amp;"Y584; Y585; Y586; Y588; Y589; Y590; Y591; Y592; Y593; Y598; Y599")</f>
        <v>Y40-Y59; Y60-Y69; Y70-Y82; Y83-Y84; Y400; Y401; Y402; Y403; Y404; Y405; Y406; Y407; Y408; Y409; Y410; Y411; Y412; Y413; Y414; Y415; Y418; Y419; Y420; Y421; Y422; Y423; Y424; Y425; Y426; Y427; Y428; Y429; Y430; Y431; Y432; Y433; Y434; Y435; Y436; Y438; Y439; Y440; Y441; Y442; Y443; Y444; Y445; Y446; Y447; Y449; Y450; Y451; Y452; Y453; Y454; Y455; Y458; Y459; Y460; Y461; Y462; Y463; Y464; Y465; Y466; Y467; Y468; Y470; Y471; Y472; Y473; Y474; Y475; Y478; Y479; Y480; Y481; Y482; Y483; Y484; Y485; Y490; Y491; Y492; Y493; Y494; Y495; Y496; Y497; Y498; Y499; Y500; Y501; Y502; Y508; Y509; Y510; Y511; Y512; Y513; Y514; Y515; Y516; Y517; Y518; Y519; Y520; Y521; Y522; Y523; Y524; Y525; Y526; Y527; Y528; Y529; Y530; Y531; Y532; Y533; Y534; Y535; Y536; Y537; Y538; Y539; Y540; Y541; Y542; Y543; Y544; Y545; Y546; Y547; Y548; Y549; Y550; Y551; Y552; Y553; Y554; Y555; Y556; Y559; Y560; Y561; Y562; Y563; Y564; Y565; Y566; Y567; Y568; Y569; Y570; Y571; Y572; Y573; Y574; Y575; Y576; Y577; Y578; Y579; Y580; Y581; Y582; Y583; Y584; Y585; Y586; Y588; Y589; Y590; Y591; Y592; Y593; Y598; Y599</v>
      </c>
    </row>
    <row r="2331">
      <c r="A2331" s="12" t="str">
        <f>IFERROR(__xludf.DUMMYFUNCTION("TEXTJOIN("";"", TRUE, FILTER(CID!$B$2:$B$14794, CID!B2331=CID!$D$2:$D$14794))"),"Y40-Y59;Y60-Y69;Y70-Y82;Y83-Y84")</f>
        <v>Y40-Y59;Y60-Y69;Y70-Y82;Y83-Y84</v>
      </c>
      <c r="B2331" s="12" t="str">
        <f>IFERROR(__xludf.DUMMYFUNCTION("TEXTJOIN(""; "", TRUE, FILTER(CID!B2331:B14794, REGEXMATCH(CID!D2331:D14794, TEXTJOIN(""|"", TRUE, SPLIT(A2331, "";"")))))"),"#N/A")</f>
        <v>#N/A</v>
      </c>
    </row>
    <row r="2332">
      <c r="A2332" s="12" t="str">
        <f>IFERROR(__xludf.DUMMYFUNCTION("TEXTJOIN("";"", TRUE, FILTER(CID!$B$2:$B$14794, CID!B2332=CID!$D$2:$D$14794))"),"Y60;Y61;Y62;Y63;Y64;Y65;Y66;Y69")</f>
        <v>Y60;Y61;Y62;Y63;Y64;Y65;Y66;Y69</v>
      </c>
      <c r="B2332" s="12" t="str">
        <f>IFERROR(__xludf.DUMMYFUNCTION("TEXTJOIN(""; "", TRUE, FILTER(CID!B2332:B14794, REGEXMATCH(CID!D2332:D14794, TEXTJOIN(""|"", TRUE, SPLIT(A2332, "";"")))))"),"Y600; Y601; Y602; Y603; Y604; Y605; Y606; Y607; Y608; Y609; Y610; Y611; Y612; Y613; Y614; Y615; Y616; Y617; Y618; Y619; Y620; Y621; Y622; Y623; Y624; Y625; Y626; Y628; Y629; Y630; Y631; Y632; Y633; Y634; Y635; Y636; Y638; Y639; Y640; Y641; Y648; Y649; Y65"&amp;"0; Y651; Y652; Y653; Y654; Y655; Y658; Y66X; Y69X")</f>
        <v>Y600; Y601; Y602; Y603; Y604; Y605; Y606; Y607; Y608; Y609; Y610; Y611; Y612; Y613; Y614; Y615; Y616; Y617; Y618; Y619; Y620; Y621; Y622; Y623; Y624; Y625; Y626; Y628; Y629; Y630; Y631; Y632; Y633; Y634; Y635; Y636; Y638; Y639; Y640; Y641; Y648; Y649; Y650; Y651; Y652; Y653; Y654; Y655; Y658; Y66X; Y69X</v>
      </c>
    </row>
    <row r="2333">
      <c r="A2333" s="12" t="str">
        <f>IFERROR(__xludf.DUMMYFUNCTION("TEXTJOIN("";"", TRUE, FILTER(CID!$B$2:$B$14794, CID!B2333=CID!$D$2:$D$14794))"),"Y70;Y71;Y72;Y73;Y74;Y75;Y76;Y77;Y78;Y79;Y80;Y81;Y82")</f>
        <v>Y70;Y71;Y72;Y73;Y74;Y75;Y76;Y77;Y78;Y79;Y80;Y81;Y82</v>
      </c>
      <c r="B2333" s="12" t="str">
        <f>IFERROR(__xludf.DUMMYFUNCTION("TEXTJOIN(""; "", TRUE, FILTER(CID!B2333:B14794, REGEXMATCH(CID!D2333:D14794, TEXTJOIN(""|"", TRUE, SPLIT(A2333, "";"")))))"),"Y700; Y701; Y702; Y703; Y708; Y710; Y711; Y712; Y713; Y718; Y720; Y721; Y722; Y723; Y728; Y730; Y731; Y732; Y733; Y738; Y740; Y741; Y742; Y743; Y748; Y750; Y751; Y752; Y753; Y758; Y760; Y761; Y762; Y763; Y768; Y770; Y771; Y772; Y773; Y778; Y780; Y781; Y78"&amp;"2; Y783; Y788; Y790; Y791; Y792; Y793; Y798; Y800; Y801; Y802; Y803; Y808; Y810; Y811; Y812; Y813; Y818; Y820; Y821; Y822; Y823; Y828")</f>
        <v>Y700; Y701; Y702; Y703; Y708; Y710; Y711; Y712; Y713; Y718; Y720; Y721; Y722; Y723; Y728; Y730; Y731; Y732; Y733; Y738; Y740; Y741; Y742; Y743; Y748; Y750; Y751; Y752; Y753; Y758; Y760; Y761; Y762; Y763; Y768; Y770; Y771; Y772; Y773; Y778; Y780; Y781; Y782; Y783; Y788; Y790; Y791; Y792; Y793; Y798; Y800; Y801; Y802; Y803; Y808; Y810; Y811; Y812; Y813; Y818; Y820; Y821; Y822; Y823; Y828</v>
      </c>
    </row>
    <row r="2334">
      <c r="A2334" s="12" t="str">
        <f>IFERROR(__xludf.DUMMYFUNCTION("TEXTJOIN("";"", TRUE, FILTER(CID!$B$2:$B$14794, CID!B2334=CID!$D$2:$D$14794))"),"Y83;Y84")</f>
        <v>Y83;Y84</v>
      </c>
      <c r="B2334" s="12" t="str">
        <f>IFERROR(__xludf.DUMMYFUNCTION("TEXTJOIN(""; "", TRUE, FILTER(CID!B2334:B14794, REGEXMATCH(CID!D2334:D14794, TEXTJOIN(""|"", TRUE, SPLIT(A2334, "";"")))))"),"Y83-Y84; Y830; Y831; Y832; Y833; Y834; Y835; Y836; Y838; Y839; Y840; Y841; Y842; Y843; Y844; Y845; Y846; Y847; Y848; Y849")</f>
        <v>Y83-Y84; Y830; Y831; Y832; Y833; Y834; Y835; Y836; Y838; Y839; Y840; Y841; Y842; Y843; Y844; Y845; Y846; Y847; Y848; Y849</v>
      </c>
    </row>
    <row r="2335">
      <c r="A2335" s="12" t="str">
        <f>IFERROR(__xludf.DUMMYFUNCTION("TEXTJOIN("";"", TRUE, FILTER(CID!$B$2:$B$14794, CID!B2335=CID!$D$2:$D$14794))"),"Y85;Y86;Y87;Y88;Y89")</f>
        <v>Y85;Y86;Y87;Y88;Y89</v>
      </c>
      <c r="B2335" s="12" t="str">
        <f>IFERROR(__xludf.DUMMYFUNCTION("TEXTJOIN(""; "", TRUE, FILTER(CID!B2335:B14794, REGEXMATCH(CID!D2335:D14794, TEXTJOIN(""|"", TRUE, SPLIT(A2335, "";"")))))"),"Y850; Y859; Y86X; Y870; Y871; Y872; Y880; Y881; Y882; Y883; Y890; Y891; Y899")</f>
        <v>Y850; Y859; Y86X; Y870; Y871; Y872; Y880; Y881; Y882; Y883; Y890; Y891; Y899</v>
      </c>
    </row>
    <row r="2336">
      <c r="A2336" s="12" t="str">
        <f>IFERROR(__xludf.DUMMYFUNCTION("TEXTJOIN("";"", TRUE, FILTER(CID!$B$2:$B$14794, CID!B2336=CID!$D$2:$D$14794))"),"Y90;Y91;Y95;Y96;Y97;Y98")</f>
        <v>Y90;Y91;Y95;Y96;Y97;Y98</v>
      </c>
      <c r="B2336" s="12" t="str">
        <f>IFERROR(__xludf.DUMMYFUNCTION("TEXTJOIN(""; "", TRUE, FILTER(CID!B2336:B14794, REGEXMATCH(CID!D2336:D14794, TEXTJOIN(""|"", TRUE, SPLIT(A2336, "";"")))))"),"Y900; Y901; Y902; Y903; Y904; Y905; Y906; Y907; Y908; Y909; Y910; Y911; Y912; Y913; Y919; Y95X; Y96X; Y97X; Y98X")</f>
        <v>Y900; Y901; Y902; Y903; Y904; Y905; Y906; Y907; Y908; Y909; Y910; Y911; Y912; Y913; Y919; Y95X; Y96X; Y97X; Y98X</v>
      </c>
    </row>
    <row r="2337">
      <c r="A2337" s="12" t="str">
        <f>IFERROR(__xludf.DUMMYFUNCTION("TEXTJOIN("";"", TRUE, FILTER(CID!$B$2:$B$14794, CID!B2337=CID!$D$2:$D$14794))"),"Z00;Z01;Z02;Z03;Z04;Z08;Z09;Z10;Z11;Z12;Z13")</f>
        <v>Z00;Z01;Z02;Z03;Z04;Z08;Z09;Z10;Z11;Z12;Z13</v>
      </c>
      <c r="B2337" s="12" t="str">
        <f>IFERROR(__xludf.DUMMYFUNCTION("TEXTJOIN(""; "", TRUE, FILTER(CID!B2337:B14794, REGEXMATCH(CID!D2337:D14794, TEXTJOIN(""|"", TRUE, SPLIT(A2337, "";"")))))"),"Z000; Z001; Z002; Z003; Z004; Z005; Z006; Z008; Z010; Z011; Z012; Z013; Z014; Z015; Z016; Z017; Z018; Z019; Z020; Z021; Z022; Z023; Z024; Z025; Z026; Z027; Z028; Z029; Z030; Z031; Z032; Z033; Z034; Z035; Z036; Z038; Z039; Z040; Z041; Z042; Z043; Z044; Z04"&amp;"5; Z046; Z048; Z049; Z080; Z081; Z082; Z087; Z088; Z089; Z090; Z091; Z092; Z093; Z094; Z097; Z098; Z099; Z100; Z101; Z102; Z103; Z108; Z110; Z111; Z112; Z113; Z114; Z115; Z116; Z118; Z119; Z120; Z121; Z122; Z123; Z124; Z125; Z126; Z128; Z129; Z130; Z131; "&amp;"Z132; Z133; Z134; Z135; Z136; Z137; Z138; Z139")</f>
        <v>Z000; Z001; Z002; Z003; Z004; Z005; Z006; Z008; Z010; Z011; Z012; Z013; Z014; Z015; Z016; Z017; Z018; Z019; Z020; Z021; Z022; Z023; Z024; Z025; Z026; Z027; Z028; Z029; Z030; Z031; Z032; Z033; Z034; Z035; Z036; Z038; Z039; Z040; Z041; Z042; Z043; Z044; Z045; Z046; Z048; Z049; Z080; Z081; Z082; Z087; Z088; Z089; Z090; Z091; Z092; Z093; Z094; Z097; Z098; Z099; Z100; Z101; Z102; Z103; Z108; Z110; Z111; Z112; Z113; Z114; Z115; Z116; Z118; Z119; Z120; Z121; Z122; Z123; Z124; Z125; Z126; Z128; Z129; Z130; Z131; Z132; Z133; Z134; Z135; Z136; Z137; Z138; Z139</v>
      </c>
    </row>
    <row r="2338">
      <c r="A2338" s="12" t="str">
        <f>IFERROR(__xludf.DUMMYFUNCTION("TEXTJOIN("";"", TRUE, FILTER(CID!$B$2:$B$14794, CID!B2338=CID!$D$2:$D$14794))"),"Z20;Z21;Z22;Z23;Z24;Z25;Z26;Z27;Z28;Z29")</f>
        <v>Z20;Z21;Z22;Z23;Z24;Z25;Z26;Z27;Z28;Z29</v>
      </c>
      <c r="B2338" s="12" t="str">
        <f>IFERROR(__xludf.DUMMYFUNCTION("TEXTJOIN(""; "", TRUE, FILTER(CID!B2338:B14794, REGEXMATCH(CID!D2338:D14794, TEXTJOIN(""|"", TRUE, SPLIT(A2338, "";"")))))"),"Z200; Z201; Z202; Z203; Z204; Z205; Z206; Z207; Z208; Z209; Z21X; Z220; Z221; Z222; Z223; Z224; Z225; Z226; Z228; Z229; Z230; Z231; Z232; Z233; Z234; Z235; Z236; Z237; Z238; Z240; Z241; Z242; Z243; Z244; Z245; Z246; Z250; Z251; Z258; Z260; Z268; Z269; Z27"&amp;"0; Z271; Z272; Z273; Z274; Z278; Z279; Z280; Z281; Z282; Z288; Z289; Z290; Z291; Z292; Z298; Z299")</f>
        <v>Z200; Z201; Z202; Z203; Z204; Z205; Z206; Z207; Z208; Z209; Z21X; Z220; Z221; Z222; Z223; Z224; Z225; Z226; Z228; Z229; Z230; Z231; Z232; Z233; Z234; Z235; Z236; Z237; Z238; Z240; Z241; Z242; Z243; Z244; Z245; Z246; Z250; Z251; Z258; Z260; Z268; Z269; Z270; Z271; Z272; Z273; Z274; Z278; Z279; Z280; Z281; Z282; Z288; Z289; Z290; Z291; Z292; Z298; Z299</v>
      </c>
    </row>
    <row r="2339">
      <c r="A2339" s="12" t="str">
        <f>IFERROR(__xludf.DUMMYFUNCTION("TEXTJOIN("";"", TRUE, FILTER(CID!$B$2:$B$14794, CID!B2339=CID!$D$2:$D$14794))"),"Z30;Z31;Z32;Z33;Z34;Z35;Z36;Z37;Z38;Z39")</f>
        <v>Z30;Z31;Z32;Z33;Z34;Z35;Z36;Z37;Z38;Z39</v>
      </c>
      <c r="B2339" s="12" t="str">
        <f>IFERROR(__xludf.DUMMYFUNCTION("TEXTJOIN(""; "", TRUE, FILTER(CID!B2339:B14794, REGEXMATCH(CID!D2339:D14794, TEXTJOIN(""|"", TRUE, SPLIT(A2339, "";"")))))"),"Z300; Z301; Z302; Z303; Z304; Z305; Z308; Z309; Z310; Z311; Z312; Z313; Z314; Z315; Z316; Z318; Z319; Z320; Z321; Z33X; Z340; Z348; Z349; Z350; Z351; Z352; Z353; Z354; Z355; Z356; Z357; Z358; Z359; Z360; Z361; Z362; Z363; Z364; Z365; Z368; Z369; Z370; Z37"&amp;"1; Z372; Z373; Z374; Z375; Z376; Z377; Z379; Z380; Z381; Z382; Z383; Z384; Z385; Z386; Z387; Z388; Z390; Z391; Z392")</f>
        <v>Z300; Z301; Z302; Z303; Z304; Z305; Z308; Z309; Z310; Z311; Z312; Z313; Z314; Z315; Z316; Z318; Z319; Z320; Z321; Z33X; Z340; Z348; Z349; Z350; Z351; Z352; Z353; Z354; Z355; Z356; Z357; Z358; Z359; Z360; Z361; Z362; Z363; Z364; Z365; Z368; Z369; Z370; Z371; Z372; Z373; Z374; Z375; Z376; Z377; Z379; Z380; Z381; Z382; Z383; Z384; Z385; Z386; Z387; Z388; Z390; Z391; Z392</v>
      </c>
    </row>
    <row r="2340">
      <c r="A2340" s="12" t="str">
        <f>IFERROR(__xludf.DUMMYFUNCTION("TEXTJOIN("";"", TRUE, FILTER(CID!$B$2:$B$14794, CID!B2340=CID!$D$2:$D$14794))"),"Z40;Z41;Z42;Z43;Z44;Z45;Z46;Z47;Z48;Z49;Z50;Z51;Z52;Z53;Z54")</f>
        <v>Z40;Z41;Z42;Z43;Z44;Z45;Z46;Z47;Z48;Z49;Z50;Z51;Z52;Z53;Z54</v>
      </c>
      <c r="B2340" s="12" t="str">
        <f>IFERROR(__xludf.DUMMYFUNCTION("TEXTJOIN(""; "", TRUE, FILTER(CID!B2340:B14794, REGEXMATCH(CID!D2340:D14794, TEXTJOIN(""|"", TRUE, SPLIT(A2340, "";"")))))"),"Z400; Z408; Z409; Z410; Z411; Z412; Z413; Z418; Z419; Z420; Z421; Z422; Z423; Z424; Z428; Z429; Z430; Z431; Z432; Z433; Z434; Z435; Z436; Z437; Z438; Z439; Z440; Z441; Z442; Z443; Z448; Z449; Z450; Z451; Z452; Z453; Z458; Z459; Z460; Z461; Z462; Z463; Z46"&amp;"4; Z465; Z466; Z467; Z468; Z469; Z470; Z478; Z479; Z480; Z488; Z489; Z490; Z491; Z492; Z500; Z501; Z502; Z503; Z504; Z505; Z506; Z507; Z508; Z509; Z510; Z511; Z512; Z513; Z514; Z515; Z516; Z518; Z519; Z520; Z521; Z522; Z523; Z524; Z525; Z526; Z527; Z528; "&amp;"Z529; Z530; Z531; Z532; Z538; Z539; Z540; Z541; Z542; Z543; Z544; Z547; Z548; Z549")</f>
        <v>Z400; Z408; Z409; Z410; Z411; Z412; Z413; Z418; Z419; Z420; Z421; Z422; Z423; Z424; Z428; Z429; Z430; Z431; Z432; Z433; Z434; Z435; Z436; Z437; Z438; Z439; Z440; Z441; Z442; Z443; Z448; Z449; Z450; Z451; Z452; Z453; Z458; Z459; Z460; Z461; Z462; Z463; Z464; Z465; Z466; Z467; Z468; Z469; Z470; Z478; Z479; Z480; Z488; Z489; Z490; Z491; Z492; Z500; Z501; Z502; Z503; Z504; Z505; Z506; Z507; Z508; Z509; Z510; Z511; Z512; Z513; Z514; Z515; Z516; Z518; Z519; Z520; Z521; Z522; Z523; Z524; Z525; Z526; Z527; Z528; Z529; Z530; Z531; Z532; Z538; Z539; Z540; Z541; Z542; Z543; Z544; Z547; Z548; Z549</v>
      </c>
    </row>
    <row r="2341">
      <c r="A2341" s="12" t="str">
        <f>IFERROR(__xludf.DUMMYFUNCTION("TEXTJOIN("";"", TRUE, FILTER(CID!$B$2:$B$14794, CID!B2341=CID!$D$2:$D$14794))"),"Z55;Z56;Z57;Z58;Z59;Z60;Z61;Z62;Z63;Z64;Z65")</f>
        <v>Z55;Z56;Z57;Z58;Z59;Z60;Z61;Z62;Z63;Z64;Z65</v>
      </c>
      <c r="B2341" s="12" t="str">
        <f>IFERROR(__xludf.DUMMYFUNCTION("TEXTJOIN(""; "", TRUE, FILTER(CID!B2341:B14794, REGEXMATCH(CID!D2341:D14794, TEXTJOIN(""|"", TRUE, SPLIT(A2341, "";"")))))"),"Z550; Z551; Z552; Z553; Z554; Z558; Z559; Z560; Z561; Z562; Z563; Z564; Z565; Z566; Z567; Z570; Z571; Z572; Z573; Z574; Z575; Z576; Z577; Z578; Z579; Z580; Z581; Z582; Z583; Z584; Z585; Z586; Z587; Z588; Z589; Z590; Z591; Z592; Z593; Z594; Z595; Z596; Z59"&amp;"7; Z598; Z599; Z600; Z601; Z602; Z603; Z604; Z605; Z608; Z609; Z610; Z611; Z612; Z613; Z614; Z615; Z616; Z617; Z618; Z619; Z620; Z621; Z622; Z623; Z624; Z625; Z626; Z628; Z629; Z630; Z631; Z632; Z633; Z634; Z635; Z636; Z637; Z638; Z639; Z640; Z641; Z642; "&amp;"Z643; Z644; Z650; Z651; Z652; Z653; Z654; Z655; Z658; Z659")</f>
        <v>Z550; Z551; Z552; Z553; Z554; Z558; Z559; Z560; Z561; Z562; Z563; Z564; Z565; Z566; Z567; Z570; Z571; Z572; Z573; Z574; Z575; Z576; Z577; Z578; Z579; Z580; Z581; Z582; Z583; Z584; Z585; Z586; Z587; Z588; Z589; Z590; Z591; Z592; Z593; Z594; Z595; Z596; Z597; Z598; Z599; Z600; Z601; Z602; Z603; Z604; Z605; Z608; Z609; Z610; Z611; Z612; Z613; Z614; Z615; Z616; Z617; Z618; Z619; Z620; Z621; Z622; Z623; Z624; Z625; Z626; Z628; Z629; Z630; Z631; Z632; Z633; Z634; Z635; Z636; Z637; Z638; Z639; Z640; Z641; Z642; Z643; Z644; Z650; Z651; Z652; Z653; Z654; Z655; Z658; Z659</v>
      </c>
    </row>
    <row r="2342">
      <c r="A2342" s="12" t="str">
        <f>IFERROR(__xludf.DUMMYFUNCTION("TEXTJOIN("";"", TRUE, FILTER(CID!$B$2:$B$14794, CID!B2342=CID!$D$2:$D$14794))"),"Z70;Z71;Z72;Z73;Z74;Z75;Z76")</f>
        <v>Z70;Z71;Z72;Z73;Z74;Z75;Z76</v>
      </c>
      <c r="B2342" s="12" t="str">
        <f>IFERROR(__xludf.DUMMYFUNCTION("TEXTJOIN(""; "", TRUE, FILTER(CID!B2342:B14794, REGEXMATCH(CID!D2342:D14794, TEXTJOIN(""|"", TRUE, SPLIT(A2342, "";"")))))"),"Z700; Z701; Z702; Z703; Z708; Z709; Z710; Z711; Z712; Z713; Z714; Z715; Z716; Z717; Z718; Z719; Z720; Z721; Z722; Z723; Z724; Z725; Z726; Z728; Z729; Z730; Z731; Z732; Z733; Z734; Z735; Z736; Z738; Z739; Z740; Z741; Z742; Z743; Z748; Z749; Z750; Z751; Z75"&amp;"2; Z753; Z754; Z755; Z758; Z759; Z760; Z761; Z762; Z763; Z764; Z765; Z768; Z769")</f>
        <v>Z700; Z701; Z702; Z703; Z708; Z709; Z710; Z711; Z712; Z713; Z714; Z715; Z716; Z717; Z718; Z719; Z720; Z721; Z722; Z723; Z724; Z725; Z726; Z728; Z729; Z730; Z731; Z732; Z733; Z734; Z735; Z736; Z738; Z739; Z740; Z741; Z742; Z743; Z748; Z749; Z750; Z751; Z752; Z753; Z754; Z755; Z758; Z759; Z760; Z761; Z762; Z763; Z764; Z765; Z768; Z769</v>
      </c>
    </row>
    <row r="2343">
      <c r="A2343" s="12" t="str">
        <f>IFERROR(__xludf.DUMMYFUNCTION("TEXTJOIN("";"", TRUE, FILTER(CID!$B$2:$B$14794, CID!B2343=CID!$D$2:$D$14794))"),"Z80;Z81;Z82;Z83;Z84;Z85;Z86;Z87;Z88;Z89;Z90;Z91;Z92;Z93;Z94;Z95;Z96;Z97;Z98;Z99")</f>
        <v>Z80;Z81;Z82;Z83;Z84;Z85;Z86;Z87;Z88;Z89;Z90;Z91;Z92;Z93;Z94;Z95;Z96;Z97;Z98;Z99</v>
      </c>
      <c r="B2343" s="12" t="str">
        <f>IFERROR(__xludf.DUMMYFUNCTION("TEXTJOIN(""; "", TRUE, FILTER(CID!B2343:B14794, REGEXMATCH(CID!D2343:D14794, TEXTJOIN(""|"", TRUE, SPLIT(A2343, "";"")))))"),"Z800; Z801; Z802; Z803; Z804; Z805; Z806; Z807; Z808; Z809; Z810; Z811; Z812; Z813; Z814; Z818; Z820; Z821; Z822; Z823; Z824; Z825; Z826; Z827; Z828; Z830; Z831; Z832; Z833; Z834; Z835; Z836; Z837; Z840; Z841; Z842; Z843; Z848; Z850; Z851; Z852; Z853; Z85"&amp;"4; Z855; Z856; Z857; Z858; Z859; Z860; Z861; Z862; Z863; Z864; Z865; Z866; Z867; Z870; Z871; Z872; Z873; Z874; Z875; Z876; Z877; Z878; Z880; Z881; Z882; Z883; Z884; Z885; Z886; Z887; Z888; Z889; Z890; Z891; Z892; Z893; Z894; Z895; Z896; Z897; Z898; Z899; "&amp;"Z900; Z901; Z902; Z903; Z904; Z905; Z906; Z907; Z908; Z910; Z911; Z912; Z913; Z914; Z915; Z916; Z918; Z920; Z921; Z922; Z923; Z924; Z925; Z926; Z928; Z929; Z930; Z931; Z932; Z933; Z934; Z935; Z936; Z938; Z939; Z940; Z941; Z942; Z943; Z944; Z945; Z946; Z94"&amp;"7; Z948; Z949; Z950; Z951; Z952; Z953; Z954; Z955; Z958; Z959; Z960; Z961; Z962; Z963; Z964; Z965; Z966; Z967; Z968; Z969; Z970; Z971; Z972; Z973; Z974; Z975; Z978; Z980; Z981; Z982; Z988; Z990; Z991; Z992; Z993; Z998; Z999")</f>
        <v>Z800; Z801; Z802; Z803; Z804; Z805; Z806; Z807; Z808; Z809; Z810; Z811; Z812; Z813; Z814; Z818; Z820; Z821; Z822; Z823; Z824; Z825; Z826; Z827; Z828; Z830; Z831; Z832; Z833; Z834; Z835; Z836; Z837; Z840; Z841; Z842; Z843; Z848; Z850; Z851; Z852; Z853; Z854; Z855; Z856; Z857; Z858; Z859; Z860; Z861; Z862; Z863; Z864; Z865; Z866; Z867; Z870; Z871; Z872; Z873; Z874; Z875; Z876; Z877; Z878; Z880; Z881; Z882; Z883; Z884; Z885; Z886; Z887; Z888; Z889; Z890; Z891; Z892; Z893; Z894; Z895; Z896; Z897; Z898; Z899; Z900; Z901; Z902; Z903; Z904; Z905; Z906; Z907; Z908; Z910; Z911; Z912; Z913; Z914; Z915; Z916; Z918; Z920; Z921; Z922; Z923; Z924; Z925; Z926; Z928; Z929; Z930; Z931; Z932; Z933; Z934; Z935; Z936; Z938; Z939; Z940; Z941; Z942; Z943; Z944; Z945; Z946; Z947; Z948; Z949; Z950; Z951; Z952; Z953; Z954; Z955; Z958; Z959; Z960; Z961; Z962; Z963; Z964; Z965; Z966; Z967; Z968; Z969; Z970; Z971; Z972; Z973; Z974; Z975; Z978; Z980; Z981; Z982; Z988; Z990; Z991; Z992; Z993; Z998; Z999</v>
      </c>
    </row>
    <row r="2344">
      <c r="A2344" s="12" t="str">
        <f>IFERROR(__xludf.DUMMYFUNCTION("TEXTJOIN("";"", TRUE, FILTER(CID!$B$2:$B$14794, CID!B2344=CID!$D$2:$D$14794))"),"#N/A")</f>
        <v>#N/A</v>
      </c>
      <c r="B2344" s="12" t="str">
        <f>IFERROR(__xludf.DUMMYFUNCTION("TEXTJOIN(""; "", TRUE, FILTER(CID!B2344:B14794, REGEXMATCH(CID!D2344:D14794, TEXTJOIN(""|"", TRUE, SPLIT(A2344, "";"")))))"),"#N/A")</f>
        <v>#N/A</v>
      </c>
    </row>
    <row r="2345">
      <c r="A2345" s="12" t="str">
        <f>IFERROR(__xludf.DUMMYFUNCTION("TEXTJOIN("";"", TRUE, FILTER(CID!$B$2:$B$14794, CID!B2345=CID!$D$2:$D$14794))"),"#N/A")</f>
        <v>#N/A</v>
      </c>
      <c r="B2345" s="12" t="str">
        <f>IFERROR(__xludf.DUMMYFUNCTION("TEXTJOIN(""; "", TRUE, FILTER(CID!B2345:B14794, REGEXMATCH(CID!D2345:D14794, TEXTJOIN(""|"", TRUE, SPLIT(A2345, "";"")))))"),"#N/A")</f>
        <v>#N/A</v>
      </c>
    </row>
    <row r="2346">
      <c r="A2346" s="12" t="str">
        <f>IFERROR(__xludf.DUMMYFUNCTION("TEXTJOIN("";"", TRUE, FILTER(CID!$B$2:$B$14794, CID!B2346=CID!$D$2:$D$14794))"),"#N/A")</f>
        <v>#N/A</v>
      </c>
      <c r="B2346" s="12" t="str">
        <f>IFERROR(__xludf.DUMMYFUNCTION("TEXTJOIN(""; "", TRUE, FILTER(CID!B2346:B14794, REGEXMATCH(CID!D2346:D14794, TEXTJOIN(""|"", TRUE, SPLIT(A2346, "";"")))))"),"#N/A")</f>
        <v>#N/A</v>
      </c>
    </row>
    <row r="2347">
      <c r="A2347" s="12" t="str">
        <f>IFERROR(__xludf.DUMMYFUNCTION("TEXTJOIN("";"", TRUE, FILTER(CID!$B$2:$B$14794, CID!B2347=CID!$D$2:$D$14794))"),"#N/A")</f>
        <v>#N/A</v>
      </c>
      <c r="B2347" s="12" t="str">
        <f>IFERROR(__xludf.DUMMYFUNCTION("TEXTJOIN(""; "", TRUE, FILTER(CID!B2347:B14794, REGEXMATCH(CID!D2347:D14794, TEXTJOIN(""|"", TRUE, SPLIT(A2347, "";"")))))"),"#N/A")</f>
        <v>#N/A</v>
      </c>
    </row>
    <row r="2348">
      <c r="A2348" s="12" t="str">
        <f>IFERROR(__xludf.DUMMYFUNCTION("TEXTJOIN("";"", TRUE, FILTER(CID!$B$2:$B$14794, CID!B2348=CID!$D$2:$D$14794))"),"#N/A")</f>
        <v>#N/A</v>
      </c>
      <c r="B2348" s="12" t="str">
        <f>IFERROR(__xludf.DUMMYFUNCTION("TEXTJOIN(""; "", TRUE, FILTER(CID!B2348:B14794, REGEXMATCH(CID!D2348:D14794, TEXTJOIN(""|"", TRUE, SPLIT(A2348, "";"")))))"),"#N/A")</f>
        <v>#N/A</v>
      </c>
    </row>
    <row r="2349">
      <c r="A2349" s="12" t="str">
        <f>IFERROR(__xludf.DUMMYFUNCTION("TEXTJOIN("";"", TRUE, FILTER(CID!$B$2:$B$14794, CID!B2349=CID!$D$2:$D$14794))"),"#N/A")</f>
        <v>#N/A</v>
      </c>
      <c r="B2349" s="12" t="str">
        <f>IFERROR(__xludf.DUMMYFUNCTION("TEXTJOIN(""; "", TRUE, FILTER(CID!B2349:B14794, REGEXMATCH(CID!D2349:D14794, TEXTJOIN(""|"", TRUE, SPLIT(A2349, "";"")))))"),"#N/A")</f>
        <v>#N/A</v>
      </c>
    </row>
    <row r="2350">
      <c r="A2350" s="12" t="str">
        <f>IFERROR(__xludf.DUMMYFUNCTION("TEXTJOIN("";"", TRUE, FILTER(CID!$B$2:$B$14794, CID!B2350=CID!$D$2:$D$14794))"),"#N/A")</f>
        <v>#N/A</v>
      </c>
      <c r="B2350" s="12" t="str">
        <f>IFERROR(__xludf.DUMMYFUNCTION("TEXTJOIN(""; "", TRUE, FILTER(CID!B2350:B14794, REGEXMATCH(CID!D2350:D14794, TEXTJOIN(""|"", TRUE, SPLIT(A2350, "";"")))))"),"#N/A")</f>
        <v>#N/A</v>
      </c>
    </row>
    <row r="2351">
      <c r="A2351" s="12" t="str">
        <f>IFERROR(__xludf.DUMMYFUNCTION("TEXTJOIN("";"", TRUE, FILTER(CID!$B$2:$B$14794, CID!B2351=CID!$D$2:$D$14794))"),"#N/A")</f>
        <v>#N/A</v>
      </c>
      <c r="B2351" s="12" t="str">
        <f>IFERROR(__xludf.DUMMYFUNCTION("TEXTJOIN(""; "", TRUE, FILTER(CID!B2351:B14794, REGEXMATCH(CID!D2351:D14794, TEXTJOIN(""|"", TRUE, SPLIT(A2351, "";"")))))"),"#N/A")</f>
        <v>#N/A</v>
      </c>
    </row>
    <row r="2352">
      <c r="A2352" s="12" t="str">
        <f>IFERROR(__xludf.DUMMYFUNCTION("TEXTJOIN("";"", TRUE, FILTER(CID!$B$2:$B$14794, CID!B2352=CID!$D$2:$D$14794))"),"#N/A")</f>
        <v>#N/A</v>
      </c>
      <c r="B2352" s="12" t="str">
        <f>IFERROR(__xludf.DUMMYFUNCTION("TEXTJOIN(""; "", TRUE, FILTER(CID!B2352:B14794, REGEXMATCH(CID!D2352:D14794, TEXTJOIN(""|"", TRUE, SPLIT(A2352, "";"")))))"),"#N/A")</f>
        <v>#N/A</v>
      </c>
    </row>
    <row r="2353">
      <c r="A2353" s="12" t="str">
        <f>IFERROR(__xludf.DUMMYFUNCTION("TEXTJOIN("";"", TRUE, FILTER(CID!$B$2:$B$14794, CID!B2353=CID!$D$2:$D$14794))"),"#N/A")</f>
        <v>#N/A</v>
      </c>
      <c r="B2353" s="12" t="str">
        <f>IFERROR(__xludf.DUMMYFUNCTION("TEXTJOIN(""; "", TRUE, FILTER(CID!B2353:B14794, REGEXMATCH(CID!D2353:D14794, TEXTJOIN(""|"", TRUE, SPLIT(A2353, "";"")))))"),"#N/A")</f>
        <v>#N/A</v>
      </c>
    </row>
    <row r="2354">
      <c r="A2354" s="12" t="str">
        <f>IFERROR(__xludf.DUMMYFUNCTION("TEXTJOIN("";"", TRUE, FILTER(CID!$B$2:$B$14794, CID!B2354=CID!$D$2:$D$14794))"),"#N/A")</f>
        <v>#N/A</v>
      </c>
      <c r="B2354" s="12" t="str">
        <f>IFERROR(__xludf.DUMMYFUNCTION("TEXTJOIN(""; "", TRUE, FILTER(CID!B2354:B14794, REGEXMATCH(CID!D2354:D14794, TEXTJOIN(""|"", TRUE, SPLIT(A2354, "";"")))))"),"#N/A")</f>
        <v>#N/A</v>
      </c>
    </row>
    <row r="2355">
      <c r="A2355" s="12" t="str">
        <f>IFERROR(__xludf.DUMMYFUNCTION("TEXTJOIN("";"", TRUE, FILTER(CID!$B$2:$B$14794, CID!B2355=CID!$D$2:$D$14794))"),"#N/A")</f>
        <v>#N/A</v>
      </c>
      <c r="B2355" s="12" t="str">
        <f>IFERROR(__xludf.DUMMYFUNCTION("TEXTJOIN(""; "", TRUE, FILTER(CID!B2355:B14794, REGEXMATCH(CID!D2355:D14794, TEXTJOIN(""|"", TRUE, SPLIT(A2355, "";"")))))"),"#N/A")</f>
        <v>#N/A</v>
      </c>
    </row>
    <row r="2356">
      <c r="A2356" s="12" t="str">
        <f>IFERROR(__xludf.DUMMYFUNCTION("TEXTJOIN("";"", TRUE, FILTER(CID!$B$2:$B$14794, CID!B2356=CID!$D$2:$D$14794))"),"#N/A")</f>
        <v>#N/A</v>
      </c>
      <c r="B2356" s="12" t="str">
        <f>IFERROR(__xludf.DUMMYFUNCTION("TEXTJOIN(""; "", TRUE, FILTER(CID!B2356:B14794, REGEXMATCH(CID!D2356:D14794, TEXTJOIN(""|"", TRUE, SPLIT(A2356, "";"")))))"),"#N/A")</f>
        <v>#N/A</v>
      </c>
    </row>
    <row r="2357">
      <c r="A2357" s="12" t="str">
        <f>IFERROR(__xludf.DUMMYFUNCTION("TEXTJOIN("";"", TRUE, FILTER(CID!$B$2:$B$14794, CID!B2357=CID!$D$2:$D$14794))"),"#N/A")</f>
        <v>#N/A</v>
      </c>
      <c r="B2357" s="12" t="str">
        <f>IFERROR(__xludf.DUMMYFUNCTION("TEXTJOIN(""; "", TRUE, FILTER(CID!B2357:B14794, REGEXMATCH(CID!D2357:D14794, TEXTJOIN(""|"", TRUE, SPLIT(A2357, "";"")))))"),"#N/A")</f>
        <v>#N/A</v>
      </c>
    </row>
    <row r="2358">
      <c r="A2358" s="12" t="str">
        <f>IFERROR(__xludf.DUMMYFUNCTION("TEXTJOIN("";"", TRUE, FILTER(CID!$B$2:$B$14794, CID!B2358=CID!$D$2:$D$14794))"),"#N/A")</f>
        <v>#N/A</v>
      </c>
      <c r="B2358" s="12" t="str">
        <f>IFERROR(__xludf.DUMMYFUNCTION("TEXTJOIN(""; "", TRUE, FILTER(CID!B2358:B14794, REGEXMATCH(CID!D2358:D14794, TEXTJOIN(""|"", TRUE, SPLIT(A2358, "";"")))))"),"#N/A")</f>
        <v>#N/A</v>
      </c>
    </row>
    <row r="2359">
      <c r="A2359" s="12" t="str">
        <f>IFERROR(__xludf.DUMMYFUNCTION("TEXTJOIN("";"", TRUE, FILTER(CID!$B$2:$B$14794, CID!B2359=CID!$D$2:$D$14794))"),"#N/A")</f>
        <v>#N/A</v>
      </c>
      <c r="B2359" s="12" t="str">
        <f>IFERROR(__xludf.DUMMYFUNCTION("TEXTJOIN(""; "", TRUE, FILTER(CID!B2359:B14794, REGEXMATCH(CID!D2359:D14794, TEXTJOIN(""|"", TRUE, SPLIT(A2359, "";"")))))"),"#N/A")</f>
        <v>#N/A</v>
      </c>
    </row>
    <row r="2360">
      <c r="A2360" s="12" t="str">
        <f>IFERROR(__xludf.DUMMYFUNCTION("TEXTJOIN("";"", TRUE, FILTER(CID!$B$2:$B$14794, CID!B2360=CID!$D$2:$D$14794))"),"#N/A")</f>
        <v>#N/A</v>
      </c>
      <c r="B2360" s="12" t="str">
        <f>IFERROR(__xludf.DUMMYFUNCTION("TEXTJOIN(""; "", TRUE, FILTER(CID!B2360:B14794, REGEXMATCH(CID!D2360:D14794, TEXTJOIN(""|"", TRUE, SPLIT(A2360, "";"")))))"),"#N/A")</f>
        <v>#N/A</v>
      </c>
    </row>
    <row r="2361">
      <c r="A2361" s="12" t="str">
        <f>IFERROR(__xludf.DUMMYFUNCTION("TEXTJOIN("";"", TRUE, FILTER(CID!$B$2:$B$14794, CID!B2361=CID!$D$2:$D$14794))"),"#N/A")</f>
        <v>#N/A</v>
      </c>
      <c r="B2361" s="12" t="str">
        <f>IFERROR(__xludf.DUMMYFUNCTION("TEXTJOIN(""; "", TRUE, FILTER(CID!B2361:B14794, REGEXMATCH(CID!D2361:D14794, TEXTJOIN(""|"", TRUE, SPLIT(A2361, "";"")))))"),"#N/A")</f>
        <v>#N/A</v>
      </c>
    </row>
    <row r="2362">
      <c r="A2362" s="12" t="str">
        <f>IFERROR(__xludf.DUMMYFUNCTION("TEXTJOIN("";"", TRUE, FILTER(CID!$B$2:$B$14794, CID!B2362=CID!$D$2:$D$14794))"),"#N/A")</f>
        <v>#N/A</v>
      </c>
      <c r="B2362" s="12" t="str">
        <f>IFERROR(__xludf.DUMMYFUNCTION("TEXTJOIN(""; "", TRUE, FILTER(CID!B2362:B14794, REGEXMATCH(CID!D2362:D14794, TEXTJOIN(""|"", TRUE, SPLIT(A2362, "";"")))))"),"#N/A")</f>
        <v>#N/A</v>
      </c>
    </row>
    <row r="2363">
      <c r="A2363" s="12" t="str">
        <f>IFERROR(__xludf.DUMMYFUNCTION("TEXTJOIN("";"", TRUE, FILTER(CID!$B$2:$B$14794, CID!B2363=CID!$D$2:$D$14794))"),"#N/A")</f>
        <v>#N/A</v>
      </c>
      <c r="B2363" s="12" t="str">
        <f>IFERROR(__xludf.DUMMYFUNCTION("TEXTJOIN(""; "", TRUE, FILTER(CID!B2363:B14794, REGEXMATCH(CID!D2363:D14794, TEXTJOIN(""|"", TRUE, SPLIT(A2363, "";"")))))"),"#N/A")</f>
        <v>#N/A</v>
      </c>
    </row>
    <row r="2364">
      <c r="A2364" s="12" t="str">
        <f>IFERROR(__xludf.DUMMYFUNCTION("TEXTJOIN("";"", TRUE, FILTER(CID!$B$2:$B$14794, CID!B2364=CID!$D$2:$D$14794))"),"#N/A")</f>
        <v>#N/A</v>
      </c>
      <c r="B2364" s="12" t="str">
        <f>IFERROR(__xludf.DUMMYFUNCTION("TEXTJOIN(""; "", TRUE, FILTER(CID!B2364:B14794, REGEXMATCH(CID!D2364:D14794, TEXTJOIN(""|"", TRUE, SPLIT(A2364, "";"")))))"),"#N/A")</f>
        <v>#N/A</v>
      </c>
    </row>
    <row r="2365">
      <c r="A2365" s="12" t="str">
        <f>IFERROR(__xludf.DUMMYFUNCTION("TEXTJOIN("";"", TRUE, FILTER(CID!$B$2:$B$14794, CID!B2365=CID!$D$2:$D$14794))"),"#N/A")</f>
        <v>#N/A</v>
      </c>
      <c r="B2365" s="12" t="str">
        <f>IFERROR(__xludf.DUMMYFUNCTION("TEXTJOIN(""; "", TRUE, FILTER(CID!B2365:B14794, REGEXMATCH(CID!D2365:D14794, TEXTJOIN(""|"", TRUE, SPLIT(A2365, "";"")))))"),"#N/A")</f>
        <v>#N/A</v>
      </c>
    </row>
    <row r="2366">
      <c r="A2366" s="12" t="str">
        <f>IFERROR(__xludf.DUMMYFUNCTION("TEXTJOIN("";"", TRUE, FILTER(CID!$B$2:$B$14794, CID!B2366=CID!$D$2:$D$14794))"),"#N/A")</f>
        <v>#N/A</v>
      </c>
      <c r="B2366" s="12" t="str">
        <f>IFERROR(__xludf.DUMMYFUNCTION("TEXTJOIN(""; "", TRUE, FILTER(CID!B2366:B14794, REGEXMATCH(CID!D2366:D14794, TEXTJOIN(""|"", TRUE, SPLIT(A2366, "";"")))))"),"#N/A")</f>
        <v>#N/A</v>
      </c>
    </row>
    <row r="2367">
      <c r="A2367" s="12" t="str">
        <f>IFERROR(__xludf.DUMMYFUNCTION("TEXTJOIN("";"", TRUE, FILTER(CID!$B$2:$B$14794, CID!B2367=CID!$D$2:$D$14794))"),"#N/A")</f>
        <v>#N/A</v>
      </c>
      <c r="B2367" s="12" t="str">
        <f>IFERROR(__xludf.DUMMYFUNCTION("TEXTJOIN(""; "", TRUE, FILTER(CID!B2367:B14794, REGEXMATCH(CID!D2367:D14794, TEXTJOIN(""|"", TRUE, SPLIT(A2367, "";"")))))"),"#N/A")</f>
        <v>#N/A</v>
      </c>
    </row>
    <row r="2368">
      <c r="A2368" s="12" t="str">
        <f>IFERROR(__xludf.DUMMYFUNCTION("TEXTJOIN("";"", TRUE, FILTER(CID!$B$2:$B$14794, CID!B2368=CID!$D$2:$D$14794))"),"#N/A")</f>
        <v>#N/A</v>
      </c>
      <c r="B2368" s="12" t="str">
        <f>IFERROR(__xludf.DUMMYFUNCTION("TEXTJOIN(""; "", TRUE, FILTER(CID!B2368:B14794, REGEXMATCH(CID!D2368:D14794, TEXTJOIN(""|"", TRUE, SPLIT(A2368, "";"")))))"),"#N/A")</f>
        <v>#N/A</v>
      </c>
    </row>
    <row r="2369">
      <c r="A2369" s="12" t="str">
        <f>IFERROR(__xludf.DUMMYFUNCTION("TEXTJOIN("";"", TRUE, FILTER(CID!$B$2:$B$14794, CID!B2369=CID!$D$2:$D$14794))"),"#N/A")</f>
        <v>#N/A</v>
      </c>
      <c r="B2369" s="12" t="str">
        <f>IFERROR(__xludf.DUMMYFUNCTION("TEXTJOIN(""; "", TRUE, FILTER(CID!B2369:B14794, REGEXMATCH(CID!D2369:D14794, TEXTJOIN(""|"", TRUE, SPLIT(A2369, "";"")))))"),"#N/A")</f>
        <v>#N/A</v>
      </c>
    </row>
    <row r="2370">
      <c r="A2370" s="12" t="str">
        <f>IFERROR(__xludf.DUMMYFUNCTION("TEXTJOIN("";"", TRUE, FILTER(CID!$B$2:$B$14794, CID!B2370=CID!$D$2:$D$14794))"),"#N/A")</f>
        <v>#N/A</v>
      </c>
      <c r="B2370" s="12" t="str">
        <f>IFERROR(__xludf.DUMMYFUNCTION("TEXTJOIN(""; "", TRUE, FILTER(CID!B2370:B14794, REGEXMATCH(CID!D2370:D14794, TEXTJOIN(""|"", TRUE, SPLIT(A2370, "";"")))))"),"#N/A")</f>
        <v>#N/A</v>
      </c>
    </row>
    <row r="2371">
      <c r="A2371" s="12" t="str">
        <f>IFERROR(__xludf.DUMMYFUNCTION("TEXTJOIN("";"", TRUE, FILTER(CID!$B$2:$B$14794, CID!B2371=CID!$D$2:$D$14794))"),"#N/A")</f>
        <v>#N/A</v>
      </c>
      <c r="B2371" s="12" t="str">
        <f>IFERROR(__xludf.DUMMYFUNCTION("TEXTJOIN(""; "", TRUE, FILTER(CID!B2371:B14794, REGEXMATCH(CID!D2371:D14794, TEXTJOIN(""|"", TRUE, SPLIT(A2371, "";"")))))"),"#N/A")</f>
        <v>#N/A</v>
      </c>
    </row>
    <row r="2372">
      <c r="A2372" s="12" t="str">
        <f>IFERROR(__xludf.DUMMYFUNCTION("TEXTJOIN("";"", TRUE, FILTER(CID!$B$2:$B$14794, CID!B2372=CID!$D$2:$D$14794))"),"#N/A")</f>
        <v>#N/A</v>
      </c>
      <c r="B2372" s="12" t="str">
        <f>IFERROR(__xludf.DUMMYFUNCTION("TEXTJOIN(""; "", TRUE, FILTER(CID!B2372:B14794, REGEXMATCH(CID!D2372:D14794, TEXTJOIN(""|"", TRUE, SPLIT(A2372, "";"")))))"),"#N/A")</f>
        <v>#N/A</v>
      </c>
    </row>
    <row r="2373">
      <c r="A2373" s="12" t="str">
        <f>IFERROR(__xludf.DUMMYFUNCTION("TEXTJOIN("";"", TRUE, FILTER(CID!$B$2:$B$14794, CID!B2373=CID!$D$2:$D$14794))"),"#N/A")</f>
        <v>#N/A</v>
      </c>
      <c r="B2373" s="12" t="str">
        <f>IFERROR(__xludf.DUMMYFUNCTION("TEXTJOIN(""; "", TRUE, FILTER(CID!B2373:B14794, REGEXMATCH(CID!D2373:D14794, TEXTJOIN(""|"", TRUE, SPLIT(A2373, "";"")))))"),"#N/A")</f>
        <v>#N/A</v>
      </c>
    </row>
    <row r="2374">
      <c r="A2374" s="12" t="str">
        <f>IFERROR(__xludf.DUMMYFUNCTION("TEXTJOIN("";"", TRUE, FILTER(CID!$B$2:$B$14794, CID!B2374=CID!$D$2:$D$14794))"),"#N/A")</f>
        <v>#N/A</v>
      </c>
      <c r="B2374" s="12" t="str">
        <f>IFERROR(__xludf.DUMMYFUNCTION("TEXTJOIN(""; "", TRUE, FILTER(CID!B2374:B14794, REGEXMATCH(CID!D2374:D14794, TEXTJOIN(""|"", TRUE, SPLIT(A2374, "";"")))))"),"#N/A")</f>
        <v>#N/A</v>
      </c>
    </row>
    <row r="2375">
      <c r="A2375" s="12" t="str">
        <f>IFERROR(__xludf.DUMMYFUNCTION("TEXTJOIN("";"", TRUE, FILTER(CID!$B$2:$B$14794, CID!B2375=CID!$D$2:$D$14794))"),"#N/A")</f>
        <v>#N/A</v>
      </c>
      <c r="B2375" s="12" t="str">
        <f>IFERROR(__xludf.DUMMYFUNCTION("TEXTJOIN(""; "", TRUE, FILTER(CID!B2375:B14794, REGEXMATCH(CID!D2375:D14794, TEXTJOIN(""|"", TRUE, SPLIT(A2375, "";"")))))"),"#N/A")</f>
        <v>#N/A</v>
      </c>
    </row>
    <row r="2376">
      <c r="A2376" s="12" t="str">
        <f>IFERROR(__xludf.DUMMYFUNCTION("TEXTJOIN("";"", TRUE, FILTER(CID!$B$2:$B$14794, CID!B2376=CID!$D$2:$D$14794))"),"#N/A")</f>
        <v>#N/A</v>
      </c>
      <c r="B2376" s="12" t="str">
        <f>IFERROR(__xludf.DUMMYFUNCTION("TEXTJOIN(""; "", TRUE, FILTER(CID!B2376:B14794, REGEXMATCH(CID!D2376:D14794, TEXTJOIN(""|"", TRUE, SPLIT(A2376, "";"")))))"),"#N/A")</f>
        <v>#N/A</v>
      </c>
    </row>
    <row r="2377">
      <c r="A2377" s="12" t="str">
        <f>IFERROR(__xludf.DUMMYFUNCTION("TEXTJOIN("";"", TRUE, FILTER(CID!$B$2:$B$14794, CID!B2377=CID!$D$2:$D$14794))"),"#N/A")</f>
        <v>#N/A</v>
      </c>
      <c r="B2377" s="12" t="str">
        <f>IFERROR(__xludf.DUMMYFUNCTION("TEXTJOIN(""; "", TRUE, FILTER(CID!B2377:B14794, REGEXMATCH(CID!D2377:D14794, TEXTJOIN(""|"", TRUE, SPLIT(A2377, "";"")))))"),"#N/A")</f>
        <v>#N/A</v>
      </c>
    </row>
    <row r="2378">
      <c r="A2378" s="12" t="str">
        <f>IFERROR(__xludf.DUMMYFUNCTION("TEXTJOIN("";"", TRUE, FILTER(CID!$B$2:$B$14794, CID!B2378=CID!$D$2:$D$14794))"),"#N/A")</f>
        <v>#N/A</v>
      </c>
      <c r="B2378" s="12" t="str">
        <f>IFERROR(__xludf.DUMMYFUNCTION("TEXTJOIN(""; "", TRUE, FILTER(CID!B2378:B14794, REGEXMATCH(CID!D2378:D14794, TEXTJOIN(""|"", TRUE, SPLIT(A2378, "";"")))))"),"#N/A")</f>
        <v>#N/A</v>
      </c>
    </row>
    <row r="2379">
      <c r="A2379" s="12" t="str">
        <f>IFERROR(__xludf.DUMMYFUNCTION("TEXTJOIN("";"", TRUE, FILTER(CID!$B$2:$B$14794, CID!B2379=CID!$D$2:$D$14794))"),"#N/A")</f>
        <v>#N/A</v>
      </c>
      <c r="B2379" s="12" t="str">
        <f>IFERROR(__xludf.DUMMYFUNCTION("TEXTJOIN(""; "", TRUE, FILTER(CID!B2379:B14794, REGEXMATCH(CID!D2379:D14794, TEXTJOIN(""|"", TRUE, SPLIT(A2379, "";"")))))"),"#N/A")</f>
        <v>#N/A</v>
      </c>
    </row>
    <row r="2380">
      <c r="A2380" s="12" t="str">
        <f>IFERROR(__xludf.DUMMYFUNCTION("TEXTJOIN("";"", TRUE, FILTER(CID!$B$2:$B$14794, CID!B2380=CID!$D$2:$D$14794))"),"#N/A")</f>
        <v>#N/A</v>
      </c>
      <c r="B2380" s="12" t="str">
        <f>IFERROR(__xludf.DUMMYFUNCTION("TEXTJOIN(""; "", TRUE, FILTER(CID!B2380:B14794, REGEXMATCH(CID!D2380:D14794, TEXTJOIN(""|"", TRUE, SPLIT(A2380, "";"")))))"),"#N/A")</f>
        <v>#N/A</v>
      </c>
    </row>
    <row r="2381">
      <c r="A2381" s="12" t="str">
        <f>IFERROR(__xludf.DUMMYFUNCTION("TEXTJOIN("";"", TRUE, FILTER(CID!$B$2:$B$14794, CID!B2381=CID!$D$2:$D$14794))"),"#N/A")</f>
        <v>#N/A</v>
      </c>
      <c r="B2381" s="12" t="str">
        <f>IFERROR(__xludf.DUMMYFUNCTION("TEXTJOIN(""; "", TRUE, FILTER(CID!B2381:B14794, REGEXMATCH(CID!D2381:D14794, TEXTJOIN(""|"", TRUE, SPLIT(A2381, "";"")))))"),"#N/A")</f>
        <v>#N/A</v>
      </c>
    </row>
    <row r="2382">
      <c r="A2382" s="12" t="str">
        <f>IFERROR(__xludf.DUMMYFUNCTION("TEXTJOIN("";"", TRUE, FILTER(CID!$B$2:$B$14794, CID!B2382=CID!$D$2:$D$14794))"),"#N/A")</f>
        <v>#N/A</v>
      </c>
      <c r="B2382" s="12" t="str">
        <f>IFERROR(__xludf.DUMMYFUNCTION("TEXTJOIN(""; "", TRUE, FILTER(CID!B2382:B14794, REGEXMATCH(CID!D2382:D14794, TEXTJOIN(""|"", TRUE, SPLIT(A2382, "";"")))))"),"#N/A")</f>
        <v>#N/A</v>
      </c>
    </row>
    <row r="2383">
      <c r="A2383" s="12" t="str">
        <f>IFERROR(__xludf.DUMMYFUNCTION("TEXTJOIN("";"", TRUE, FILTER(CID!$B$2:$B$14794, CID!B2383=CID!$D$2:$D$14794))"),"#N/A")</f>
        <v>#N/A</v>
      </c>
      <c r="B2383" s="12" t="str">
        <f>IFERROR(__xludf.DUMMYFUNCTION("TEXTJOIN(""; "", TRUE, FILTER(CID!B2383:B14794, REGEXMATCH(CID!D2383:D14794, TEXTJOIN(""|"", TRUE, SPLIT(A2383, "";"")))))"),"#N/A")</f>
        <v>#N/A</v>
      </c>
    </row>
    <row r="2384">
      <c r="A2384" s="12" t="str">
        <f>IFERROR(__xludf.DUMMYFUNCTION("TEXTJOIN("";"", TRUE, FILTER(CID!$B$2:$B$14794, CID!B2384=CID!$D$2:$D$14794))"),"#N/A")</f>
        <v>#N/A</v>
      </c>
      <c r="B2384" s="12" t="str">
        <f>IFERROR(__xludf.DUMMYFUNCTION("TEXTJOIN(""; "", TRUE, FILTER(CID!B2384:B14794, REGEXMATCH(CID!D2384:D14794, TEXTJOIN(""|"", TRUE, SPLIT(A2384, "";"")))))"),"#N/A")</f>
        <v>#N/A</v>
      </c>
    </row>
    <row r="2385">
      <c r="A2385" s="12" t="str">
        <f>IFERROR(__xludf.DUMMYFUNCTION("TEXTJOIN("";"", TRUE, FILTER(CID!$B$2:$B$14794, CID!B2385=CID!$D$2:$D$14794))"),"#N/A")</f>
        <v>#N/A</v>
      </c>
      <c r="B2385" s="12" t="str">
        <f>IFERROR(__xludf.DUMMYFUNCTION("TEXTJOIN(""; "", TRUE, FILTER(CID!B2385:B14794, REGEXMATCH(CID!D2385:D14794, TEXTJOIN(""|"", TRUE, SPLIT(A2385, "";"")))))"),"#N/A")</f>
        <v>#N/A</v>
      </c>
    </row>
    <row r="2386">
      <c r="A2386" s="12" t="str">
        <f>IFERROR(__xludf.DUMMYFUNCTION("TEXTJOIN("";"", TRUE, FILTER(CID!$B$2:$B$14794, CID!B2386=CID!$D$2:$D$14794))"),"#N/A")</f>
        <v>#N/A</v>
      </c>
      <c r="B2386" s="12" t="str">
        <f>IFERROR(__xludf.DUMMYFUNCTION("TEXTJOIN(""; "", TRUE, FILTER(CID!B2386:B14794, REGEXMATCH(CID!D2386:D14794, TEXTJOIN(""|"", TRUE, SPLIT(A2386, "";"")))))"),"#N/A")</f>
        <v>#N/A</v>
      </c>
    </row>
    <row r="2387">
      <c r="A2387" s="12" t="str">
        <f>IFERROR(__xludf.DUMMYFUNCTION("TEXTJOIN("";"", TRUE, FILTER(CID!$B$2:$B$14794, CID!B2387=CID!$D$2:$D$14794))"),"#N/A")</f>
        <v>#N/A</v>
      </c>
      <c r="B2387" s="12" t="str">
        <f>IFERROR(__xludf.DUMMYFUNCTION("TEXTJOIN(""; "", TRUE, FILTER(CID!B2387:B14794, REGEXMATCH(CID!D2387:D14794, TEXTJOIN(""|"", TRUE, SPLIT(A2387, "";"")))))"),"#N/A")</f>
        <v>#N/A</v>
      </c>
    </row>
    <row r="2388">
      <c r="A2388" s="12" t="str">
        <f>IFERROR(__xludf.DUMMYFUNCTION("TEXTJOIN("";"", TRUE, FILTER(CID!$B$2:$B$14794, CID!B2388=CID!$D$2:$D$14794))"),"#N/A")</f>
        <v>#N/A</v>
      </c>
      <c r="B2388" s="12" t="str">
        <f>IFERROR(__xludf.DUMMYFUNCTION("TEXTJOIN(""; "", TRUE, FILTER(CID!B2388:B14794, REGEXMATCH(CID!D2388:D14794, TEXTJOIN(""|"", TRUE, SPLIT(A2388, "";"")))))"),"#N/A")</f>
        <v>#N/A</v>
      </c>
    </row>
    <row r="2389">
      <c r="A2389" s="12" t="str">
        <f>IFERROR(__xludf.DUMMYFUNCTION("TEXTJOIN("";"", TRUE, FILTER(CID!$B$2:$B$14794, CID!B2389=CID!$D$2:$D$14794))"),"#N/A")</f>
        <v>#N/A</v>
      </c>
      <c r="B2389" s="12" t="str">
        <f>IFERROR(__xludf.DUMMYFUNCTION("TEXTJOIN(""; "", TRUE, FILTER(CID!B2389:B14794, REGEXMATCH(CID!D2389:D14794, TEXTJOIN(""|"", TRUE, SPLIT(A2389, "";"")))))"),"#N/A")</f>
        <v>#N/A</v>
      </c>
    </row>
    <row r="2390">
      <c r="A2390" s="12" t="str">
        <f>IFERROR(__xludf.DUMMYFUNCTION("TEXTJOIN("";"", TRUE, FILTER(CID!$B$2:$B$14794, CID!B2390=CID!$D$2:$D$14794))"),"#N/A")</f>
        <v>#N/A</v>
      </c>
      <c r="B2390" s="12" t="str">
        <f>IFERROR(__xludf.DUMMYFUNCTION("TEXTJOIN(""; "", TRUE, FILTER(CID!B2390:B14794, REGEXMATCH(CID!D2390:D14794, TEXTJOIN(""|"", TRUE, SPLIT(A2390, "";"")))))"),"#N/A")</f>
        <v>#N/A</v>
      </c>
    </row>
    <row r="2391">
      <c r="A2391" s="12" t="str">
        <f>IFERROR(__xludf.DUMMYFUNCTION("TEXTJOIN("";"", TRUE, FILTER(CID!$B$2:$B$14794, CID!B2391=CID!$D$2:$D$14794))"),"#N/A")</f>
        <v>#N/A</v>
      </c>
      <c r="B2391" s="12" t="str">
        <f>IFERROR(__xludf.DUMMYFUNCTION("TEXTJOIN(""; "", TRUE, FILTER(CID!B2391:B14794, REGEXMATCH(CID!D2391:D14794, TEXTJOIN(""|"", TRUE, SPLIT(A2391, "";"")))))"),"#N/A")</f>
        <v>#N/A</v>
      </c>
    </row>
    <row r="2392">
      <c r="A2392" s="12" t="str">
        <f>IFERROR(__xludf.DUMMYFUNCTION("TEXTJOIN("";"", TRUE, FILTER(CID!$B$2:$B$14794, CID!B2392=CID!$D$2:$D$14794))"),"#N/A")</f>
        <v>#N/A</v>
      </c>
      <c r="B2392" s="12" t="str">
        <f>IFERROR(__xludf.DUMMYFUNCTION("TEXTJOIN(""; "", TRUE, FILTER(CID!B2392:B14794, REGEXMATCH(CID!D2392:D14794, TEXTJOIN(""|"", TRUE, SPLIT(A2392, "";"")))))"),"#N/A")</f>
        <v>#N/A</v>
      </c>
    </row>
    <row r="2393">
      <c r="A2393" s="12" t="str">
        <f>IFERROR(__xludf.DUMMYFUNCTION("TEXTJOIN("";"", TRUE, FILTER(CID!$B$2:$B$14794, CID!B2393=CID!$D$2:$D$14794))"),"#N/A")</f>
        <v>#N/A</v>
      </c>
      <c r="B2393" s="12" t="str">
        <f>IFERROR(__xludf.DUMMYFUNCTION("TEXTJOIN(""; "", TRUE, FILTER(CID!B2393:B14794, REGEXMATCH(CID!D2393:D14794, TEXTJOIN(""|"", TRUE, SPLIT(A2393, "";"")))))"),"#N/A")</f>
        <v>#N/A</v>
      </c>
    </row>
    <row r="2394">
      <c r="A2394" s="12" t="str">
        <f>IFERROR(__xludf.DUMMYFUNCTION("TEXTJOIN("";"", TRUE, FILTER(CID!$B$2:$B$14794, CID!B2394=CID!$D$2:$D$14794))"),"#N/A")</f>
        <v>#N/A</v>
      </c>
      <c r="B2394" s="12" t="str">
        <f>IFERROR(__xludf.DUMMYFUNCTION("TEXTJOIN(""; "", TRUE, FILTER(CID!B2394:B14794, REGEXMATCH(CID!D2394:D14794, TEXTJOIN(""|"", TRUE, SPLIT(A2394, "";"")))))"),"#N/A")</f>
        <v>#N/A</v>
      </c>
    </row>
    <row r="2395">
      <c r="A2395" s="12" t="str">
        <f>IFERROR(__xludf.DUMMYFUNCTION("TEXTJOIN("";"", TRUE, FILTER(CID!$B$2:$B$14794, CID!B2395=CID!$D$2:$D$14794))"),"#N/A")</f>
        <v>#N/A</v>
      </c>
      <c r="B2395" s="12" t="str">
        <f>IFERROR(__xludf.DUMMYFUNCTION("TEXTJOIN(""; "", TRUE, FILTER(CID!B2395:B14794, REGEXMATCH(CID!D2395:D14794, TEXTJOIN(""|"", TRUE, SPLIT(A2395, "";"")))))"),"#N/A")</f>
        <v>#N/A</v>
      </c>
    </row>
    <row r="2396">
      <c r="A2396" s="12" t="str">
        <f>IFERROR(__xludf.DUMMYFUNCTION("TEXTJOIN("";"", TRUE, FILTER(CID!$B$2:$B$14794, CID!B2396=CID!$D$2:$D$14794))"),"#N/A")</f>
        <v>#N/A</v>
      </c>
      <c r="B2396" s="12" t="str">
        <f>IFERROR(__xludf.DUMMYFUNCTION("TEXTJOIN(""; "", TRUE, FILTER(CID!B2396:B14794, REGEXMATCH(CID!D2396:D14794, TEXTJOIN(""|"", TRUE, SPLIT(A2396, "";"")))))"),"#N/A")</f>
        <v>#N/A</v>
      </c>
    </row>
    <row r="2397">
      <c r="A2397" s="12" t="str">
        <f>IFERROR(__xludf.DUMMYFUNCTION("TEXTJOIN("";"", TRUE, FILTER(CID!$B$2:$B$14794, CID!B2397=CID!$D$2:$D$14794))"),"#N/A")</f>
        <v>#N/A</v>
      </c>
      <c r="B2397" s="12" t="str">
        <f>IFERROR(__xludf.DUMMYFUNCTION("TEXTJOIN(""; "", TRUE, FILTER(CID!B2397:B14794, REGEXMATCH(CID!D2397:D14794, TEXTJOIN(""|"", TRUE, SPLIT(A2397, "";"")))))"),"#N/A")</f>
        <v>#N/A</v>
      </c>
    </row>
    <row r="2398">
      <c r="A2398" s="12" t="str">
        <f>IFERROR(__xludf.DUMMYFUNCTION("TEXTJOIN("";"", TRUE, FILTER(CID!$B$2:$B$14794, CID!B2398=CID!$D$2:$D$14794))"),"#N/A")</f>
        <v>#N/A</v>
      </c>
      <c r="B2398" s="12" t="str">
        <f>IFERROR(__xludf.DUMMYFUNCTION("TEXTJOIN(""; "", TRUE, FILTER(CID!B2398:B14794, REGEXMATCH(CID!D2398:D14794, TEXTJOIN(""|"", TRUE, SPLIT(A2398, "";"")))))"),"#N/A")</f>
        <v>#N/A</v>
      </c>
    </row>
    <row r="2399">
      <c r="A2399" s="12" t="str">
        <f>IFERROR(__xludf.DUMMYFUNCTION("TEXTJOIN("";"", TRUE, FILTER(CID!$B$2:$B$14794, CID!B2399=CID!$D$2:$D$14794))"),"#N/A")</f>
        <v>#N/A</v>
      </c>
      <c r="B2399" s="12" t="str">
        <f>IFERROR(__xludf.DUMMYFUNCTION("TEXTJOIN(""; "", TRUE, FILTER(CID!B2399:B14794, REGEXMATCH(CID!D2399:D14794, TEXTJOIN(""|"", TRUE, SPLIT(A2399, "";"")))))"),"#N/A")</f>
        <v>#N/A</v>
      </c>
    </row>
    <row r="2400">
      <c r="A2400" s="12" t="str">
        <f>IFERROR(__xludf.DUMMYFUNCTION("TEXTJOIN("";"", TRUE, FILTER(CID!$B$2:$B$14794, CID!B2400=CID!$D$2:$D$14794))"),"#N/A")</f>
        <v>#N/A</v>
      </c>
      <c r="B2400" s="12" t="str">
        <f>IFERROR(__xludf.DUMMYFUNCTION("TEXTJOIN(""; "", TRUE, FILTER(CID!B2400:B14794, REGEXMATCH(CID!D2400:D14794, TEXTJOIN(""|"", TRUE, SPLIT(A2400, "";"")))))"),"#N/A")</f>
        <v>#N/A</v>
      </c>
    </row>
    <row r="2401">
      <c r="A2401" s="12" t="str">
        <f>IFERROR(__xludf.DUMMYFUNCTION("TEXTJOIN("";"", TRUE, FILTER(CID!$B$2:$B$14794, CID!B2401=CID!$D$2:$D$14794))"),"#N/A")</f>
        <v>#N/A</v>
      </c>
      <c r="B2401" s="12" t="str">
        <f>IFERROR(__xludf.DUMMYFUNCTION("TEXTJOIN(""; "", TRUE, FILTER(CID!B2401:B14794, REGEXMATCH(CID!D2401:D14794, TEXTJOIN(""|"", TRUE, SPLIT(A2401, "";"")))))"),"#N/A")</f>
        <v>#N/A</v>
      </c>
    </row>
    <row r="2402">
      <c r="A2402" s="12" t="str">
        <f>IFERROR(__xludf.DUMMYFUNCTION("TEXTJOIN("";"", TRUE, FILTER(CID!$B$2:$B$14794, CID!B2402=CID!$D$2:$D$14794))"),"#N/A")</f>
        <v>#N/A</v>
      </c>
      <c r="B2402" s="12" t="str">
        <f>IFERROR(__xludf.DUMMYFUNCTION("TEXTJOIN(""; "", TRUE, FILTER(CID!B2402:B14794, REGEXMATCH(CID!D2402:D14794, TEXTJOIN(""|"", TRUE, SPLIT(A2402, "";"")))))"),"#N/A")</f>
        <v>#N/A</v>
      </c>
    </row>
    <row r="2403">
      <c r="A2403" s="12" t="str">
        <f>IFERROR(__xludf.DUMMYFUNCTION("TEXTJOIN("";"", TRUE, FILTER(CID!$B$2:$B$14794, CID!B2403=CID!$D$2:$D$14794))"),"#N/A")</f>
        <v>#N/A</v>
      </c>
      <c r="B2403" s="12" t="str">
        <f>IFERROR(__xludf.DUMMYFUNCTION("TEXTJOIN(""; "", TRUE, FILTER(CID!B2403:B14794, REGEXMATCH(CID!D2403:D14794, TEXTJOIN(""|"", TRUE, SPLIT(A2403, "";"")))))"),"#N/A")</f>
        <v>#N/A</v>
      </c>
    </row>
    <row r="2404">
      <c r="A2404" s="12" t="str">
        <f>IFERROR(__xludf.DUMMYFUNCTION("TEXTJOIN("";"", TRUE, FILTER(CID!$B$2:$B$14794, CID!B2404=CID!$D$2:$D$14794))"),"#N/A")</f>
        <v>#N/A</v>
      </c>
      <c r="B2404" s="12" t="str">
        <f>IFERROR(__xludf.DUMMYFUNCTION("TEXTJOIN(""; "", TRUE, FILTER(CID!B2404:B14794, REGEXMATCH(CID!D2404:D14794, TEXTJOIN(""|"", TRUE, SPLIT(A2404, "";"")))))"),"#N/A")</f>
        <v>#N/A</v>
      </c>
    </row>
    <row r="2405">
      <c r="A2405" s="12" t="str">
        <f>IFERROR(__xludf.DUMMYFUNCTION("TEXTJOIN("";"", TRUE, FILTER(CID!$B$2:$B$14794, CID!B2405=CID!$D$2:$D$14794))"),"#N/A")</f>
        <v>#N/A</v>
      </c>
      <c r="B2405" s="12" t="str">
        <f>IFERROR(__xludf.DUMMYFUNCTION("TEXTJOIN(""; "", TRUE, FILTER(CID!B2405:B14794, REGEXMATCH(CID!D2405:D14794, TEXTJOIN(""|"", TRUE, SPLIT(A2405, "";"")))))"),"#N/A")</f>
        <v>#N/A</v>
      </c>
    </row>
    <row r="2406">
      <c r="A2406" s="12" t="str">
        <f>IFERROR(__xludf.DUMMYFUNCTION("TEXTJOIN("";"", TRUE, FILTER(CID!$B$2:$B$14794, CID!B2406=CID!$D$2:$D$14794))"),"#N/A")</f>
        <v>#N/A</v>
      </c>
      <c r="B2406" s="12" t="str">
        <f>IFERROR(__xludf.DUMMYFUNCTION("TEXTJOIN(""; "", TRUE, FILTER(CID!B2406:B14794, REGEXMATCH(CID!D2406:D14794, TEXTJOIN(""|"", TRUE, SPLIT(A2406, "";"")))))"),"#N/A")</f>
        <v>#N/A</v>
      </c>
    </row>
    <row r="2407">
      <c r="A2407" s="12" t="str">
        <f>IFERROR(__xludf.DUMMYFUNCTION("TEXTJOIN("";"", TRUE, FILTER(CID!$B$2:$B$14794, CID!B2407=CID!$D$2:$D$14794))"),"#N/A")</f>
        <v>#N/A</v>
      </c>
      <c r="B2407" s="12" t="str">
        <f>IFERROR(__xludf.DUMMYFUNCTION("TEXTJOIN(""; "", TRUE, FILTER(CID!B2407:B14794, REGEXMATCH(CID!D2407:D14794, TEXTJOIN(""|"", TRUE, SPLIT(A2407, "";"")))))"),"#N/A")</f>
        <v>#N/A</v>
      </c>
    </row>
    <row r="2408">
      <c r="A2408" s="12" t="str">
        <f>IFERROR(__xludf.DUMMYFUNCTION("TEXTJOIN("";"", TRUE, FILTER(CID!$B$2:$B$14794, CID!B2408=CID!$D$2:$D$14794))"),"#N/A")</f>
        <v>#N/A</v>
      </c>
      <c r="B2408" s="12" t="str">
        <f>IFERROR(__xludf.DUMMYFUNCTION("TEXTJOIN(""; "", TRUE, FILTER(CID!B2408:B14794, REGEXMATCH(CID!D2408:D14794, TEXTJOIN(""|"", TRUE, SPLIT(A2408, "";"")))))"),"#N/A")</f>
        <v>#N/A</v>
      </c>
    </row>
    <row r="2409">
      <c r="A2409" s="12" t="str">
        <f>IFERROR(__xludf.DUMMYFUNCTION("TEXTJOIN("";"", TRUE, FILTER(CID!$B$2:$B$14794, CID!B2409=CID!$D$2:$D$14794))"),"#N/A")</f>
        <v>#N/A</v>
      </c>
      <c r="B2409" s="12" t="str">
        <f>IFERROR(__xludf.DUMMYFUNCTION("TEXTJOIN(""; "", TRUE, FILTER(CID!B2409:B14794, REGEXMATCH(CID!D2409:D14794, TEXTJOIN(""|"", TRUE, SPLIT(A2409, "";"")))))"),"#N/A")</f>
        <v>#N/A</v>
      </c>
    </row>
    <row r="2410">
      <c r="A2410" s="12" t="str">
        <f>IFERROR(__xludf.DUMMYFUNCTION("TEXTJOIN("";"", TRUE, FILTER(CID!$B$2:$B$14794, CID!B2410=CID!$D$2:$D$14794))"),"#N/A")</f>
        <v>#N/A</v>
      </c>
      <c r="B2410" s="12" t="str">
        <f>IFERROR(__xludf.DUMMYFUNCTION("TEXTJOIN(""; "", TRUE, FILTER(CID!B2410:B14794, REGEXMATCH(CID!D2410:D14794, TEXTJOIN(""|"", TRUE, SPLIT(A2410, "";"")))))"),"#N/A")</f>
        <v>#N/A</v>
      </c>
    </row>
    <row r="2411">
      <c r="A2411" s="12" t="str">
        <f>IFERROR(__xludf.DUMMYFUNCTION("TEXTJOIN("";"", TRUE, FILTER(CID!$B$2:$B$14794, CID!B2411=CID!$D$2:$D$14794))"),"#N/A")</f>
        <v>#N/A</v>
      </c>
      <c r="B2411" s="12" t="str">
        <f>IFERROR(__xludf.DUMMYFUNCTION("TEXTJOIN(""; "", TRUE, FILTER(CID!B2411:B14794, REGEXMATCH(CID!D2411:D14794, TEXTJOIN(""|"", TRUE, SPLIT(A2411, "";"")))))"),"#N/A")</f>
        <v>#N/A</v>
      </c>
    </row>
    <row r="2412">
      <c r="A2412" s="12" t="str">
        <f>IFERROR(__xludf.DUMMYFUNCTION("TEXTJOIN("";"", TRUE, FILTER(CID!$B$2:$B$14794, CID!B2412=CID!$D$2:$D$14794))"),"#N/A")</f>
        <v>#N/A</v>
      </c>
      <c r="B2412" s="12" t="str">
        <f>IFERROR(__xludf.DUMMYFUNCTION("TEXTJOIN(""; "", TRUE, FILTER(CID!B2412:B14794, REGEXMATCH(CID!D2412:D14794, TEXTJOIN(""|"", TRUE, SPLIT(A2412, "";"")))))"),"#N/A")</f>
        <v>#N/A</v>
      </c>
    </row>
    <row r="2413">
      <c r="A2413" s="12" t="str">
        <f>IFERROR(__xludf.DUMMYFUNCTION("TEXTJOIN("";"", TRUE, FILTER(CID!$B$2:$B$14794, CID!B2413=CID!$D$2:$D$14794))"),"#N/A")</f>
        <v>#N/A</v>
      </c>
      <c r="B2413" s="12" t="str">
        <f>IFERROR(__xludf.DUMMYFUNCTION("TEXTJOIN(""; "", TRUE, FILTER(CID!B2413:B14794, REGEXMATCH(CID!D2413:D14794, TEXTJOIN(""|"", TRUE, SPLIT(A2413, "";"")))))"),"#N/A")</f>
        <v>#N/A</v>
      </c>
    </row>
    <row r="2414">
      <c r="A2414" s="12" t="str">
        <f>IFERROR(__xludf.DUMMYFUNCTION("TEXTJOIN("";"", TRUE, FILTER(CID!$B$2:$B$14794, CID!B2414=CID!$D$2:$D$14794))"),"#N/A")</f>
        <v>#N/A</v>
      </c>
      <c r="B2414" s="12" t="str">
        <f>IFERROR(__xludf.DUMMYFUNCTION("TEXTJOIN(""; "", TRUE, FILTER(CID!B2414:B14794, REGEXMATCH(CID!D2414:D14794, TEXTJOIN(""|"", TRUE, SPLIT(A2414, "";"")))))"),"#N/A")</f>
        <v>#N/A</v>
      </c>
    </row>
    <row r="2415">
      <c r="A2415" s="12" t="str">
        <f>IFERROR(__xludf.DUMMYFUNCTION("TEXTJOIN("";"", TRUE, FILTER(CID!$B$2:$B$14794, CID!B2415=CID!$D$2:$D$14794))"),"#N/A")</f>
        <v>#N/A</v>
      </c>
      <c r="B2415" s="12" t="str">
        <f>IFERROR(__xludf.DUMMYFUNCTION("TEXTJOIN(""; "", TRUE, FILTER(CID!B2415:B14794, REGEXMATCH(CID!D2415:D14794, TEXTJOIN(""|"", TRUE, SPLIT(A2415, "";"")))))"),"#N/A")</f>
        <v>#N/A</v>
      </c>
    </row>
    <row r="2416">
      <c r="A2416" s="12" t="str">
        <f>IFERROR(__xludf.DUMMYFUNCTION("TEXTJOIN("";"", TRUE, FILTER(CID!$B$2:$B$14794, CID!B2416=CID!$D$2:$D$14794))"),"#N/A")</f>
        <v>#N/A</v>
      </c>
      <c r="B2416" s="12" t="str">
        <f>IFERROR(__xludf.DUMMYFUNCTION("TEXTJOIN(""; "", TRUE, FILTER(CID!B2416:B14794, REGEXMATCH(CID!D2416:D14794, TEXTJOIN(""|"", TRUE, SPLIT(A2416, "";"")))))"),"#N/A")</f>
        <v>#N/A</v>
      </c>
    </row>
    <row r="2417">
      <c r="A2417" s="12" t="str">
        <f>IFERROR(__xludf.DUMMYFUNCTION("TEXTJOIN("";"", TRUE, FILTER(CID!$B$2:$B$14794, CID!B2417=CID!$D$2:$D$14794))"),"#N/A")</f>
        <v>#N/A</v>
      </c>
      <c r="B2417" s="12" t="str">
        <f>IFERROR(__xludf.DUMMYFUNCTION("TEXTJOIN(""; "", TRUE, FILTER(CID!B2417:B14794, REGEXMATCH(CID!D2417:D14794, TEXTJOIN(""|"", TRUE, SPLIT(A2417, "";"")))))"),"#N/A")</f>
        <v>#N/A</v>
      </c>
    </row>
    <row r="2418">
      <c r="A2418" s="12" t="str">
        <f>IFERROR(__xludf.DUMMYFUNCTION("TEXTJOIN("";"", TRUE, FILTER(CID!$B$2:$B$14794, CID!B2418=CID!$D$2:$D$14794))"),"#N/A")</f>
        <v>#N/A</v>
      </c>
      <c r="B2418" s="12" t="str">
        <f>IFERROR(__xludf.DUMMYFUNCTION("TEXTJOIN(""; "", TRUE, FILTER(CID!B2418:B14794, REGEXMATCH(CID!D2418:D14794, TEXTJOIN(""|"", TRUE, SPLIT(A2418, "";"")))))"),"#N/A")</f>
        <v>#N/A</v>
      </c>
    </row>
    <row r="2419">
      <c r="A2419" s="12" t="str">
        <f>IFERROR(__xludf.DUMMYFUNCTION("TEXTJOIN("";"", TRUE, FILTER(CID!$B$2:$B$14794, CID!B2419=CID!$D$2:$D$14794))"),"#N/A")</f>
        <v>#N/A</v>
      </c>
      <c r="B2419" s="12" t="str">
        <f>IFERROR(__xludf.DUMMYFUNCTION("TEXTJOIN(""; "", TRUE, FILTER(CID!B2419:B14794, REGEXMATCH(CID!D2419:D14794, TEXTJOIN(""|"", TRUE, SPLIT(A2419, "";"")))))"),"#N/A")</f>
        <v>#N/A</v>
      </c>
    </row>
    <row r="2420">
      <c r="A2420" s="12" t="str">
        <f>IFERROR(__xludf.DUMMYFUNCTION("TEXTJOIN("";"", TRUE, FILTER(CID!$B$2:$B$14794, CID!B2420=CID!$D$2:$D$14794))"),"#N/A")</f>
        <v>#N/A</v>
      </c>
      <c r="B2420" s="12" t="str">
        <f>IFERROR(__xludf.DUMMYFUNCTION("TEXTJOIN(""; "", TRUE, FILTER(CID!B2420:B14794, REGEXMATCH(CID!D2420:D14794, TEXTJOIN(""|"", TRUE, SPLIT(A2420, "";"")))))"),"#N/A")</f>
        <v>#N/A</v>
      </c>
    </row>
    <row r="2421">
      <c r="A2421" s="12" t="str">
        <f>IFERROR(__xludf.DUMMYFUNCTION("TEXTJOIN("";"", TRUE, FILTER(CID!$B$2:$B$14794, CID!B2421=CID!$D$2:$D$14794))"),"#N/A")</f>
        <v>#N/A</v>
      </c>
      <c r="B2421" s="12" t="str">
        <f>IFERROR(__xludf.DUMMYFUNCTION("TEXTJOIN(""; "", TRUE, FILTER(CID!B2421:B14794, REGEXMATCH(CID!D2421:D14794, TEXTJOIN(""|"", TRUE, SPLIT(A2421, "";"")))))"),"#N/A")</f>
        <v>#N/A</v>
      </c>
    </row>
    <row r="2422">
      <c r="A2422" s="12" t="str">
        <f>IFERROR(__xludf.DUMMYFUNCTION("TEXTJOIN("";"", TRUE, FILTER(CID!$B$2:$B$14794, CID!B2422=CID!$D$2:$D$14794))"),"#N/A")</f>
        <v>#N/A</v>
      </c>
      <c r="B2422" s="12" t="str">
        <f>IFERROR(__xludf.DUMMYFUNCTION("TEXTJOIN(""; "", TRUE, FILTER(CID!B2422:B14794, REGEXMATCH(CID!D2422:D14794, TEXTJOIN(""|"", TRUE, SPLIT(A2422, "";"")))))"),"#N/A")</f>
        <v>#N/A</v>
      </c>
    </row>
    <row r="2423">
      <c r="A2423" s="12" t="str">
        <f>IFERROR(__xludf.DUMMYFUNCTION("TEXTJOIN("";"", TRUE, FILTER(CID!$B$2:$B$14794, CID!B2423=CID!$D$2:$D$14794))"),"#N/A")</f>
        <v>#N/A</v>
      </c>
      <c r="B2423" s="12" t="str">
        <f>IFERROR(__xludf.DUMMYFUNCTION("TEXTJOIN(""; "", TRUE, FILTER(CID!B2423:B14794, REGEXMATCH(CID!D2423:D14794, TEXTJOIN(""|"", TRUE, SPLIT(A2423, "";"")))))"),"#N/A")</f>
        <v>#N/A</v>
      </c>
    </row>
    <row r="2424">
      <c r="A2424" s="12" t="str">
        <f>IFERROR(__xludf.DUMMYFUNCTION("TEXTJOIN("";"", TRUE, FILTER(CID!$B$2:$B$14794, CID!B2424=CID!$D$2:$D$14794))"),"#N/A")</f>
        <v>#N/A</v>
      </c>
      <c r="B2424" s="12" t="str">
        <f>IFERROR(__xludf.DUMMYFUNCTION("TEXTJOIN(""; "", TRUE, FILTER(CID!B2424:B14794, REGEXMATCH(CID!D2424:D14794, TEXTJOIN(""|"", TRUE, SPLIT(A2424, "";"")))))"),"#N/A")</f>
        <v>#N/A</v>
      </c>
    </row>
    <row r="2425">
      <c r="A2425" s="12" t="str">
        <f>IFERROR(__xludf.DUMMYFUNCTION("TEXTJOIN("";"", TRUE, FILTER(CID!$B$2:$B$14794, CID!B2425=CID!$D$2:$D$14794))"),"#N/A")</f>
        <v>#N/A</v>
      </c>
      <c r="B2425" s="12" t="str">
        <f>IFERROR(__xludf.DUMMYFUNCTION("TEXTJOIN(""; "", TRUE, FILTER(CID!B2425:B14794, REGEXMATCH(CID!D2425:D14794, TEXTJOIN(""|"", TRUE, SPLIT(A2425, "";"")))))"),"#N/A")</f>
        <v>#N/A</v>
      </c>
    </row>
    <row r="2426">
      <c r="A2426" s="12" t="str">
        <f>IFERROR(__xludf.DUMMYFUNCTION("TEXTJOIN("";"", TRUE, FILTER(CID!$B$2:$B$14794, CID!B2426=CID!$D$2:$D$14794))"),"#N/A")</f>
        <v>#N/A</v>
      </c>
      <c r="B2426" s="12" t="str">
        <f>IFERROR(__xludf.DUMMYFUNCTION("TEXTJOIN(""; "", TRUE, FILTER(CID!B2426:B14794, REGEXMATCH(CID!D2426:D14794, TEXTJOIN(""|"", TRUE, SPLIT(A2426, "";"")))))"),"#N/A")</f>
        <v>#N/A</v>
      </c>
    </row>
    <row r="2427">
      <c r="A2427" s="12" t="str">
        <f>IFERROR(__xludf.DUMMYFUNCTION("TEXTJOIN("";"", TRUE, FILTER(CID!$B$2:$B$14794, CID!B2427=CID!$D$2:$D$14794))"),"#N/A")</f>
        <v>#N/A</v>
      </c>
      <c r="B2427" s="12" t="str">
        <f>IFERROR(__xludf.DUMMYFUNCTION("TEXTJOIN(""; "", TRUE, FILTER(CID!B2427:B14794, REGEXMATCH(CID!D2427:D14794, TEXTJOIN(""|"", TRUE, SPLIT(A2427, "";"")))))"),"#N/A")</f>
        <v>#N/A</v>
      </c>
    </row>
    <row r="2428">
      <c r="A2428" s="12" t="str">
        <f>IFERROR(__xludf.DUMMYFUNCTION("TEXTJOIN("";"", TRUE, FILTER(CID!$B$2:$B$14794, CID!B2428=CID!$D$2:$D$14794))"),"#N/A")</f>
        <v>#N/A</v>
      </c>
      <c r="B2428" s="12" t="str">
        <f>IFERROR(__xludf.DUMMYFUNCTION("TEXTJOIN(""; "", TRUE, FILTER(CID!B2428:B14794, REGEXMATCH(CID!D2428:D14794, TEXTJOIN(""|"", TRUE, SPLIT(A2428, "";"")))))"),"#N/A")</f>
        <v>#N/A</v>
      </c>
    </row>
    <row r="2429">
      <c r="A2429" s="12" t="str">
        <f>IFERROR(__xludf.DUMMYFUNCTION("TEXTJOIN("";"", TRUE, FILTER(CID!$B$2:$B$14794, CID!B2429=CID!$D$2:$D$14794))"),"#N/A")</f>
        <v>#N/A</v>
      </c>
      <c r="B2429" s="12" t="str">
        <f>IFERROR(__xludf.DUMMYFUNCTION("TEXTJOIN(""; "", TRUE, FILTER(CID!B2429:B14794, REGEXMATCH(CID!D2429:D14794, TEXTJOIN(""|"", TRUE, SPLIT(A2429, "";"")))))"),"#N/A")</f>
        <v>#N/A</v>
      </c>
    </row>
    <row r="2430">
      <c r="A2430" s="12" t="str">
        <f>IFERROR(__xludf.DUMMYFUNCTION("TEXTJOIN("";"", TRUE, FILTER(CID!$B$2:$B$14794, CID!B2430=CID!$D$2:$D$14794))"),"#N/A")</f>
        <v>#N/A</v>
      </c>
      <c r="B2430" s="12" t="str">
        <f>IFERROR(__xludf.DUMMYFUNCTION("TEXTJOIN(""; "", TRUE, FILTER(CID!B2430:B14794, REGEXMATCH(CID!D2430:D14794, TEXTJOIN(""|"", TRUE, SPLIT(A2430, "";"")))))"),"#N/A")</f>
        <v>#N/A</v>
      </c>
    </row>
    <row r="2431">
      <c r="A2431" s="12" t="str">
        <f>IFERROR(__xludf.DUMMYFUNCTION("TEXTJOIN("";"", TRUE, FILTER(CID!$B$2:$B$14794, CID!B2431=CID!$D$2:$D$14794))"),"#N/A")</f>
        <v>#N/A</v>
      </c>
      <c r="B2431" s="12" t="str">
        <f>IFERROR(__xludf.DUMMYFUNCTION("TEXTJOIN(""; "", TRUE, FILTER(CID!B2431:B14794, REGEXMATCH(CID!D2431:D14794, TEXTJOIN(""|"", TRUE, SPLIT(A2431, "";"")))))"),"#N/A")</f>
        <v>#N/A</v>
      </c>
    </row>
    <row r="2432">
      <c r="A2432" s="12" t="str">
        <f>IFERROR(__xludf.DUMMYFUNCTION("TEXTJOIN("";"", TRUE, FILTER(CID!$B$2:$B$14794, CID!B2432=CID!$D$2:$D$14794))"),"#N/A")</f>
        <v>#N/A</v>
      </c>
      <c r="B2432" s="12" t="str">
        <f>IFERROR(__xludf.DUMMYFUNCTION("TEXTJOIN(""; "", TRUE, FILTER(CID!B2432:B14794, REGEXMATCH(CID!D2432:D14794, TEXTJOIN(""|"", TRUE, SPLIT(A2432, "";"")))))"),"#N/A")</f>
        <v>#N/A</v>
      </c>
    </row>
    <row r="2433">
      <c r="A2433" s="12" t="str">
        <f>IFERROR(__xludf.DUMMYFUNCTION("TEXTJOIN("";"", TRUE, FILTER(CID!$B$2:$B$14794, CID!B2433=CID!$D$2:$D$14794))"),"#N/A")</f>
        <v>#N/A</v>
      </c>
      <c r="B2433" s="12" t="str">
        <f>IFERROR(__xludf.DUMMYFUNCTION("TEXTJOIN(""; "", TRUE, FILTER(CID!B2433:B14794, REGEXMATCH(CID!D2433:D14794, TEXTJOIN(""|"", TRUE, SPLIT(A2433, "";"")))))"),"#N/A")</f>
        <v>#N/A</v>
      </c>
    </row>
    <row r="2434">
      <c r="A2434" s="12" t="str">
        <f>IFERROR(__xludf.DUMMYFUNCTION("TEXTJOIN("";"", TRUE, FILTER(CID!$B$2:$B$14794, CID!B2434=CID!$D$2:$D$14794))"),"#N/A")</f>
        <v>#N/A</v>
      </c>
      <c r="B2434" s="12" t="str">
        <f>IFERROR(__xludf.DUMMYFUNCTION("TEXTJOIN(""; "", TRUE, FILTER(CID!B2434:B14794, REGEXMATCH(CID!D2434:D14794, TEXTJOIN(""|"", TRUE, SPLIT(A2434, "";"")))))"),"#N/A")</f>
        <v>#N/A</v>
      </c>
    </row>
    <row r="2435">
      <c r="A2435" s="12" t="str">
        <f>IFERROR(__xludf.DUMMYFUNCTION("TEXTJOIN("";"", TRUE, FILTER(CID!$B$2:$B$14794, CID!B2435=CID!$D$2:$D$14794))"),"#N/A")</f>
        <v>#N/A</v>
      </c>
      <c r="B2435" s="12" t="str">
        <f>IFERROR(__xludf.DUMMYFUNCTION("TEXTJOIN(""; "", TRUE, FILTER(CID!B2435:B14794, REGEXMATCH(CID!D2435:D14794, TEXTJOIN(""|"", TRUE, SPLIT(A2435, "";"")))))"),"#N/A")</f>
        <v>#N/A</v>
      </c>
    </row>
    <row r="2436">
      <c r="A2436" s="12" t="str">
        <f>IFERROR(__xludf.DUMMYFUNCTION("TEXTJOIN("";"", TRUE, FILTER(CID!$B$2:$B$14794, CID!B2436=CID!$D$2:$D$14794))"),"#N/A")</f>
        <v>#N/A</v>
      </c>
      <c r="B2436" s="12" t="str">
        <f>IFERROR(__xludf.DUMMYFUNCTION("TEXTJOIN(""; "", TRUE, FILTER(CID!B2436:B14794, REGEXMATCH(CID!D2436:D14794, TEXTJOIN(""|"", TRUE, SPLIT(A2436, "";"")))))"),"#N/A")</f>
        <v>#N/A</v>
      </c>
    </row>
    <row r="2437">
      <c r="A2437" s="12" t="str">
        <f>IFERROR(__xludf.DUMMYFUNCTION("TEXTJOIN("";"", TRUE, FILTER(CID!$B$2:$B$14794, CID!B2437=CID!$D$2:$D$14794))"),"#N/A")</f>
        <v>#N/A</v>
      </c>
      <c r="B2437" s="12" t="str">
        <f>IFERROR(__xludf.DUMMYFUNCTION("TEXTJOIN(""; "", TRUE, FILTER(CID!B2437:B14794, REGEXMATCH(CID!D2437:D14794, TEXTJOIN(""|"", TRUE, SPLIT(A2437, "";"")))))"),"#N/A")</f>
        <v>#N/A</v>
      </c>
    </row>
    <row r="2438">
      <c r="A2438" s="12" t="str">
        <f>IFERROR(__xludf.DUMMYFUNCTION("TEXTJOIN("";"", TRUE, FILTER(CID!$B$2:$B$14794, CID!B2438=CID!$D$2:$D$14794))"),"#N/A")</f>
        <v>#N/A</v>
      </c>
      <c r="B2438" s="12" t="str">
        <f>IFERROR(__xludf.DUMMYFUNCTION("TEXTJOIN(""; "", TRUE, FILTER(CID!B2438:B14794, REGEXMATCH(CID!D2438:D14794, TEXTJOIN(""|"", TRUE, SPLIT(A2438, "";"")))))"),"#N/A")</f>
        <v>#N/A</v>
      </c>
    </row>
    <row r="2439">
      <c r="A2439" s="12" t="str">
        <f>IFERROR(__xludf.DUMMYFUNCTION("TEXTJOIN("";"", TRUE, FILTER(CID!$B$2:$B$14794, CID!B2439=CID!$D$2:$D$14794))"),"#N/A")</f>
        <v>#N/A</v>
      </c>
      <c r="B2439" s="12" t="str">
        <f>IFERROR(__xludf.DUMMYFUNCTION("TEXTJOIN(""; "", TRUE, FILTER(CID!B2439:B14794, REGEXMATCH(CID!D2439:D14794, TEXTJOIN(""|"", TRUE, SPLIT(A2439, "";"")))))"),"#N/A")</f>
        <v>#N/A</v>
      </c>
    </row>
    <row r="2440">
      <c r="A2440" s="12" t="str">
        <f>IFERROR(__xludf.DUMMYFUNCTION("TEXTJOIN("";"", TRUE, FILTER(CID!$B$2:$B$14794, CID!B2440=CID!$D$2:$D$14794))"),"#N/A")</f>
        <v>#N/A</v>
      </c>
      <c r="B2440" s="12" t="str">
        <f>IFERROR(__xludf.DUMMYFUNCTION("TEXTJOIN(""; "", TRUE, FILTER(CID!B2440:B14794, REGEXMATCH(CID!D2440:D14794, TEXTJOIN(""|"", TRUE, SPLIT(A2440, "";"")))))"),"#N/A")</f>
        <v>#N/A</v>
      </c>
    </row>
    <row r="2441">
      <c r="A2441" s="12" t="str">
        <f>IFERROR(__xludf.DUMMYFUNCTION("TEXTJOIN("";"", TRUE, FILTER(CID!$B$2:$B$14794, CID!B2441=CID!$D$2:$D$14794))"),"#N/A")</f>
        <v>#N/A</v>
      </c>
      <c r="B2441" s="12" t="str">
        <f>IFERROR(__xludf.DUMMYFUNCTION("TEXTJOIN(""; "", TRUE, FILTER(CID!B2441:B14794, REGEXMATCH(CID!D2441:D14794, TEXTJOIN(""|"", TRUE, SPLIT(A2441, "";"")))))"),"#N/A")</f>
        <v>#N/A</v>
      </c>
    </row>
    <row r="2442">
      <c r="A2442" s="12" t="str">
        <f>IFERROR(__xludf.DUMMYFUNCTION("TEXTJOIN("";"", TRUE, FILTER(CID!$B$2:$B$14794, CID!B2442=CID!$D$2:$D$14794))"),"#N/A")</f>
        <v>#N/A</v>
      </c>
      <c r="B2442" s="12" t="str">
        <f>IFERROR(__xludf.DUMMYFUNCTION("TEXTJOIN(""; "", TRUE, FILTER(CID!B2442:B14794, REGEXMATCH(CID!D2442:D14794, TEXTJOIN(""|"", TRUE, SPLIT(A2442, "";"")))))"),"#N/A")</f>
        <v>#N/A</v>
      </c>
    </row>
    <row r="2443">
      <c r="A2443" s="12" t="str">
        <f>IFERROR(__xludf.DUMMYFUNCTION("TEXTJOIN("";"", TRUE, FILTER(CID!$B$2:$B$14794, CID!B2443=CID!$D$2:$D$14794))"),"#N/A")</f>
        <v>#N/A</v>
      </c>
      <c r="B2443" s="12" t="str">
        <f>IFERROR(__xludf.DUMMYFUNCTION("TEXTJOIN(""; "", TRUE, FILTER(CID!B2443:B14794, REGEXMATCH(CID!D2443:D14794, TEXTJOIN(""|"", TRUE, SPLIT(A2443, "";"")))))"),"#N/A")</f>
        <v>#N/A</v>
      </c>
    </row>
    <row r="2444">
      <c r="A2444" s="12" t="str">
        <f>IFERROR(__xludf.DUMMYFUNCTION("TEXTJOIN("";"", TRUE, FILTER(CID!$B$2:$B$14794, CID!B2444=CID!$D$2:$D$14794))"),"#N/A")</f>
        <v>#N/A</v>
      </c>
      <c r="B2444" s="12" t="str">
        <f>IFERROR(__xludf.DUMMYFUNCTION("TEXTJOIN(""; "", TRUE, FILTER(CID!B2444:B14794, REGEXMATCH(CID!D2444:D14794, TEXTJOIN(""|"", TRUE, SPLIT(A2444, "";"")))))"),"#N/A")</f>
        <v>#N/A</v>
      </c>
    </row>
    <row r="2445">
      <c r="A2445" s="12" t="str">
        <f>IFERROR(__xludf.DUMMYFUNCTION("TEXTJOIN("";"", TRUE, FILTER(CID!$B$2:$B$14794, CID!B2445=CID!$D$2:$D$14794))"),"#N/A")</f>
        <v>#N/A</v>
      </c>
      <c r="B2445" s="12" t="str">
        <f>IFERROR(__xludf.DUMMYFUNCTION("TEXTJOIN(""; "", TRUE, FILTER(CID!B2445:B14794, REGEXMATCH(CID!D2445:D14794, TEXTJOIN(""|"", TRUE, SPLIT(A2445, "";"")))))"),"#N/A")</f>
        <v>#N/A</v>
      </c>
    </row>
    <row r="2446">
      <c r="A2446" s="12" t="str">
        <f>IFERROR(__xludf.DUMMYFUNCTION("TEXTJOIN("";"", TRUE, FILTER(CID!$B$2:$B$14794, CID!B2446=CID!$D$2:$D$14794))"),"#N/A")</f>
        <v>#N/A</v>
      </c>
      <c r="B2446" s="12" t="str">
        <f>IFERROR(__xludf.DUMMYFUNCTION("TEXTJOIN(""; "", TRUE, FILTER(CID!B2446:B14794, REGEXMATCH(CID!D2446:D14794, TEXTJOIN(""|"", TRUE, SPLIT(A2446, "";"")))))"),"#N/A")</f>
        <v>#N/A</v>
      </c>
    </row>
    <row r="2447">
      <c r="A2447" s="12" t="str">
        <f>IFERROR(__xludf.DUMMYFUNCTION("TEXTJOIN("";"", TRUE, FILTER(CID!$B$2:$B$14794, CID!B2447=CID!$D$2:$D$14794))"),"#N/A")</f>
        <v>#N/A</v>
      </c>
      <c r="B2447" s="12" t="str">
        <f>IFERROR(__xludf.DUMMYFUNCTION("TEXTJOIN(""; "", TRUE, FILTER(CID!B2447:B14794, REGEXMATCH(CID!D2447:D14794, TEXTJOIN(""|"", TRUE, SPLIT(A2447, "";"")))))"),"#N/A")</f>
        <v>#N/A</v>
      </c>
    </row>
    <row r="2448">
      <c r="A2448" s="12" t="str">
        <f>IFERROR(__xludf.DUMMYFUNCTION("TEXTJOIN("";"", TRUE, FILTER(CID!$B$2:$B$14794, CID!B2448=CID!$D$2:$D$14794))"),"#N/A")</f>
        <v>#N/A</v>
      </c>
      <c r="B2448" s="12" t="str">
        <f>IFERROR(__xludf.DUMMYFUNCTION("TEXTJOIN(""; "", TRUE, FILTER(CID!B2448:B14794, REGEXMATCH(CID!D2448:D14794, TEXTJOIN(""|"", TRUE, SPLIT(A2448, "";"")))))"),"#N/A")</f>
        <v>#N/A</v>
      </c>
    </row>
    <row r="2449">
      <c r="A2449" s="12" t="str">
        <f>IFERROR(__xludf.DUMMYFUNCTION("TEXTJOIN("";"", TRUE, FILTER(CID!$B$2:$B$14794, CID!B2449=CID!$D$2:$D$14794))"),"#N/A")</f>
        <v>#N/A</v>
      </c>
      <c r="B2449" s="12" t="str">
        <f>IFERROR(__xludf.DUMMYFUNCTION("TEXTJOIN(""; "", TRUE, FILTER(CID!B2449:B14794, REGEXMATCH(CID!D2449:D14794, TEXTJOIN(""|"", TRUE, SPLIT(A2449, "";"")))))"),"#N/A")</f>
        <v>#N/A</v>
      </c>
    </row>
    <row r="2450">
      <c r="A2450" s="12" t="str">
        <f>IFERROR(__xludf.DUMMYFUNCTION("TEXTJOIN("";"", TRUE, FILTER(CID!$B$2:$B$14794, CID!B2450=CID!$D$2:$D$14794))"),"#N/A")</f>
        <v>#N/A</v>
      </c>
      <c r="B2450" s="12" t="str">
        <f>IFERROR(__xludf.DUMMYFUNCTION("TEXTJOIN(""; "", TRUE, FILTER(CID!B2450:B14794, REGEXMATCH(CID!D2450:D14794, TEXTJOIN(""|"", TRUE, SPLIT(A2450, "";"")))))"),"#N/A")</f>
        <v>#N/A</v>
      </c>
    </row>
    <row r="2451">
      <c r="A2451" s="12" t="str">
        <f>IFERROR(__xludf.DUMMYFUNCTION("TEXTJOIN("";"", TRUE, FILTER(CID!$B$2:$B$14794, CID!B2451=CID!$D$2:$D$14794))"),"#N/A")</f>
        <v>#N/A</v>
      </c>
      <c r="B2451" s="12" t="str">
        <f>IFERROR(__xludf.DUMMYFUNCTION("TEXTJOIN(""; "", TRUE, FILTER(CID!B2451:B14794, REGEXMATCH(CID!D2451:D14794, TEXTJOIN(""|"", TRUE, SPLIT(A2451, "";"")))))"),"#N/A")</f>
        <v>#N/A</v>
      </c>
    </row>
    <row r="2452">
      <c r="A2452" s="12" t="str">
        <f>IFERROR(__xludf.DUMMYFUNCTION("TEXTJOIN("";"", TRUE, FILTER(CID!$B$2:$B$14794, CID!B2452=CID!$D$2:$D$14794))"),"#N/A")</f>
        <v>#N/A</v>
      </c>
      <c r="B2452" s="12" t="str">
        <f>IFERROR(__xludf.DUMMYFUNCTION("TEXTJOIN(""; "", TRUE, FILTER(CID!B2452:B14794, REGEXMATCH(CID!D2452:D14794, TEXTJOIN(""|"", TRUE, SPLIT(A2452, "";"")))))"),"#N/A")</f>
        <v>#N/A</v>
      </c>
    </row>
    <row r="2453">
      <c r="A2453" s="12" t="str">
        <f>IFERROR(__xludf.DUMMYFUNCTION("TEXTJOIN("";"", TRUE, FILTER(CID!$B$2:$B$14794, CID!B2453=CID!$D$2:$D$14794))"),"#N/A")</f>
        <v>#N/A</v>
      </c>
      <c r="B2453" s="12" t="str">
        <f>IFERROR(__xludf.DUMMYFUNCTION("TEXTJOIN(""; "", TRUE, FILTER(CID!B2453:B14794, REGEXMATCH(CID!D2453:D14794, TEXTJOIN(""|"", TRUE, SPLIT(A2453, "";"")))))"),"#N/A")</f>
        <v>#N/A</v>
      </c>
    </row>
    <row r="2454">
      <c r="A2454" s="12" t="str">
        <f>IFERROR(__xludf.DUMMYFUNCTION("TEXTJOIN("";"", TRUE, FILTER(CID!$B$2:$B$14794, CID!B2454=CID!$D$2:$D$14794))"),"#N/A")</f>
        <v>#N/A</v>
      </c>
      <c r="B2454" s="12" t="str">
        <f>IFERROR(__xludf.DUMMYFUNCTION("TEXTJOIN(""; "", TRUE, FILTER(CID!B2454:B14794, REGEXMATCH(CID!D2454:D14794, TEXTJOIN(""|"", TRUE, SPLIT(A2454, "";"")))))"),"#N/A")</f>
        <v>#N/A</v>
      </c>
    </row>
    <row r="2455">
      <c r="A2455" s="12" t="str">
        <f>IFERROR(__xludf.DUMMYFUNCTION("TEXTJOIN("";"", TRUE, FILTER(CID!$B$2:$B$14794, CID!B2455=CID!$D$2:$D$14794))"),"#N/A")</f>
        <v>#N/A</v>
      </c>
      <c r="B2455" s="12" t="str">
        <f>IFERROR(__xludf.DUMMYFUNCTION("TEXTJOIN(""; "", TRUE, FILTER(CID!B2455:B14794, REGEXMATCH(CID!D2455:D14794, TEXTJOIN(""|"", TRUE, SPLIT(A2455, "";"")))))"),"#N/A")</f>
        <v>#N/A</v>
      </c>
    </row>
    <row r="2456">
      <c r="A2456" s="12" t="str">
        <f>IFERROR(__xludf.DUMMYFUNCTION("TEXTJOIN("";"", TRUE, FILTER(CID!$B$2:$B$14794, CID!B2456=CID!$D$2:$D$14794))"),"#N/A")</f>
        <v>#N/A</v>
      </c>
      <c r="B2456" s="12" t="str">
        <f>IFERROR(__xludf.DUMMYFUNCTION("TEXTJOIN(""; "", TRUE, FILTER(CID!B2456:B14794, REGEXMATCH(CID!D2456:D14794, TEXTJOIN(""|"", TRUE, SPLIT(A2456, "";"")))))"),"#N/A")</f>
        <v>#N/A</v>
      </c>
    </row>
    <row r="2457">
      <c r="A2457" s="12" t="str">
        <f>IFERROR(__xludf.DUMMYFUNCTION("TEXTJOIN("";"", TRUE, FILTER(CID!$B$2:$B$14794, CID!B2457=CID!$D$2:$D$14794))"),"#N/A")</f>
        <v>#N/A</v>
      </c>
      <c r="B2457" s="12" t="str">
        <f>IFERROR(__xludf.DUMMYFUNCTION("TEXTJOIN(""; "", TRUE, FILTER(CID!B2457:B14794, REGEXMATCH(CID!D2457:D14794, TEXTJOIN(""|"", TRUE, SPLIT(A2457, "";"")))))"),"#N/A")</f>
        <v>#N/A</v>
      </c>
    </row>
    <row r="2458">
      <c r="A2458" s="12" t="str">
        <f>IFERROR(__xludf.DUMMYFUNCTION("TEXTJOIN("";"", TRUE, FILTER(CID!$B$2:$B$14794, CID!B2458=CID!$D$2:$D$14794))"),"#N/A")</f>
        <v>#N/A</v>
      </c>
      <c r="B2458" s="12" t="str">
        <f>IFERROR(__xludf.DUMMYFUNCTION("TEXTJOIN(""; "", TRUE, FILTER(CID!B2458:B14794, REGEXMATCH(CID!D2458:D14794, TEXTJOIN(""|"", TRUE, SPLIT(A2458, "";"")))))"),"#N/A")</f>
        <v>#N/A</v>
      </c>
    </row>
    <row r="2459">
      <c r="A2459" s="12" t="str">
        <f>IFERROR(__xludf.DUMMYFUNCTION("TEXTJOIN("";"", TRUE, FILTER(CID!$B$2:$B$14794, CID!B2459=CID!$D$2:$D$14794))"),"#N/A")</f>
        <v>#N/A</v>
      </c>
      <c r="B2459" s="12" t="str">
        <f>IFERROR(__xludf.DUMMYFUNCTION("TEXTJOIN(""; "", TRUE, FILTER(CID!B2459:B14794, REGEXMATCH(CID!D2459:D14794, TEXTJOIN(""|"", TRUE, SPLIT(A2459, "";"")))))"),"#N/A")</f>
        <v>#N/A</v>
      </c>
    </row>
    <row r="2460">
      <c r="A2460" s="12" t="str">
        <f>IFERROR(__xludf.DUMMYFUNCTION("TEXTJOIN("";"", TRUE, FILTER(CID!$B$2:$B$14794, CID!B2460=CID!$D$2:$D$14794))"),"#N/A")</f>
        <v>#N/A</v>
      </c>
      <c r="B2460" s="12" t="str">
        <f>IFERROR(__xludf.DUMMYFUNCTION("TEXTJOIN(""; "", TRUE, FILTER(CID!B2460:B14794, REGEXMATCH(CID!D2460:D14794, TEXTJOIN(""|"", TRUE, SPLIT(A2460, "";"")))))"),"#N/A")</f>
        <v>#N/A</v>
      </c>
    </row>
    <row r="2461">
      <c r="A2461" s="12" t="str">
        <f>IFERROR(__xludf.DUMMYFUNCTION("TEXTJOIN("";"", TRUE, FILTER(CID!$B$2:$B$14794, CID!B2461=CID!$D$2:$D$14794))"),"#N/A")</f>
        <v>#N/A</v>
      </c>
      <c r="B2461" s="12" t="str">
        <f>IFERROR(__xludf.DUMMYFUNCTION("TEXTJOIN(""; "", TRUE, FILTER(CID!B2461:B14794, REGEXMATCH(CID!D2461:D14794, TEXTJOIN(""|"", TRUE, SPLIT(A2461, "";"")))))"),"#N/A")</f>
        <v>#N/A</v>
      </c>
    </row>
    <row r="2462">
      <c r="A2462" s="12" t="str">
        <f>IFERROR(__xludf.DUMMYFUNCTION("TEXTJOIN("";"", TRUE, FILTER(CID!$B$2:$B$14794, CID!B2462=CID!$D$2:$D$14794))"),"#N/A")</f>
        <v>#N/A</v>
      </c>
      <c r="B2462" s="12" t="str">
        <f>IFERROR(__xludf.DUMMYFUNCTION("TEXTJOIN(""; "", TRUE, FILTER(CID!B2462:B14794, REGEXMATCH(CID!D2462:D14794, TEXTJOIN(""|"", TRUE, SPLIT(A2462, "";"")))))"),"#N/A")</f>
        <v>#N/A</v>
      </c>
    </row>
    <row r="2463">
      <c r="A2463" s="12" t="str">
        <f>IFERROR(__xludf.DUMMYFUNCTION("TEXTJOIN("";"", TRUE, FILTER(CID!$B$2:$B$14794, CID!B2463=CID!$D$2:$D$14794))"),"#N/A")</f>
        <v>#N/A</v>
      </c>
      <c r="B2463" s="12" t="str">
        <f>IFERROR(__xludf.DUMMYFUNCTION("TEXTJOIN(""; "", TRUE, FILTER(CID!B2463:B14794, REGEXMATCH(CID!D2463:D14794, TEXTJOIN(""|"", TRUE, SPLIT(A2463, "";"")))))"),"#N/A")</f>
        <v>#N/A</v>
      </c>
    </row>
    <row r="2464">
      <c r="A2464" s="12" t="str">
        <f>IFERROR(__xludf.DUMMYFUNCTION("TEXTJOIN("";"", TRUE, FILTER(CID!$B$2:$B$14794, CID!B2464=CID!$D$2:$D$14794))"),"#N/A")</f>
        <v>#N/A</v>
      </c>
      <c r="B2464" s="12" t="str">
        <f>IFERROR(__xludf.DUMMYFUNCTION("TEXTJOIN(""; "", TRUE, FILTER(CID!B2464:B14794, REGEXMATCH(CID!D2464:D14794, TEXTJOIN(""|"", TRUE, SPLIT(A2464, "";"")))))"),"#N/A")</f>
        <v>#N/A</v>
      </c>
    </row>
    <row r="2465">
      <c r="A2465" s="12" t="str">
        <f>IFERROR(__xludf.DUMMYFUNCTION("TEXTJOIN("";"", TRUE, FILTER(CID!$B$2:$B$14794, CID!B2465=CID!$D$2:$D$14794))"),"#N/A")</f>
        <v>#N/A</v>
      </c>
      <c r="B2465" s="12" t="str">
        <f>IFERROR(__xludf.DUMMYFUNCTION("TEXTJOIN(""; "", TRUE, FILTER(CID!B2465:B14794, REGEXMATCH(CID!D2465:D14794, TEXTJOIN(""|"", TRUE, SPLIT(A2465, "";"")))))"),"#N/A")</f>
        <v>#N/A</v>
      </c>
    </row>
    <row r="2466">
      <c r="A2466" s="12" t="str">
        <f>IFERROR(__xludf.DUMMYFUNCTION("TEXTJOIN("";"", TRUE, FILTER(CID!$B$2:$B$14794, CID!B2466=CID!$D$2:$D$14794))"),"#N/A")</f>
        <v>#N/A</v>
      </c>
      <c r="B2466" s="12" t="str">
        <f>IFERROR(__xludf.DUMMYFUNCTION("TEXTJOIN(""; "", TRUE, FILTER(CID!B2466:B14794, REGEXMATCH(CID!D2466:D14794, TEXTJOIN(""|"", TRUE, SPLIT(A2466, "";"")))))"),"#N/A")</f>
        <v>#N/A</v>
      </c>
    </row>
    <row r="2467">
      <c r="A2467" s="12" t="str">
        <f>IFERROR(__xludf.DUMMYFUNCTION("TEXTJOIN("";"", TRUE, FILTER(CID!$B$2:$B$14794, CID!B2467=CID!$D$2:$D$14794))"),"#N/A")</f>
        <v>#N/A</v>
      </c>
      <c r="B2467" s="12" t="str">
        <f>IFERROR(__xludf.DUMMYFUNCTION("TEXTJOIN(""; "", TRUE, FILTER(CID!B2467:B14794, REGEXMATCH(CID!D2467:D14794, TEXTJOIN(""|"", TRUE, SPLIT(A2467, "";"")))))"),"#N/A")</f>
        <v>#N/A</v>
      </c>
    </row>
    <row r="2468">
      <c r="A2468" s="12" t="str">
        <f>IFERROR(__xludf.DUMMYFUNCTION("TEXTJOIN("";"", TRUE, FILTER(CID!$B$2:$B$14794, CID!B2468=CID!$D$2:$D$14794))"),"#N/A")</f>
        <v>#N/A</v>
      </c>
      <c r="B2468" s="12" t="str">
        <f>IFERROR(__xludf.DUMMYFUNCTION("TEXTJOIN(""; "", TRUE, FILTER(CID!B2468:B14794, REGEXMATCH(CID!D2468:D14794, TEXTJOIN(""|"", TRUE, SPLIT(A2468, "";"")))))"),"#N/A")</f>
        <v>#N/A</v>
      </c>
    </row>
    <row r="2469">
      <c r="A2469" s="12" t="str">
        <f>IFERROR(__xludf.DUMMYFUNCTION("TEXTJOIN("";"", TRUE, FILTER(CID!$B$2:$B$14794, CID!B2469=CID!$D$2:$D$14794))"),"#N/A")</f>
        <v>#N/A</v>
      </c>
      <c r="B2469" s="12" t="str">
        <f>IFERROR(__xludf.DUMMYFUNCTION("TEXTJOIN(""; "", TRUE, FILTER(CID!B2469:B14794, REGEXMATCH(CID!D2469:D14794, TEXTJOIN(""|"", TRUE, SPLIT(A2469, "";"")))))"),"#N/A")</f>
        <v>#N/A</v>
      </c>
    </row>
    <row r="2470">
      <c r="A2470" s="12" t="str">
        <f>IFERROR(__xludf.DUMMYFUNCTION("TEXTJOIN("";"", TRUE, FILTER(CID!$B$2:$B$14794, CID!B2470=CID!$D$2:$D$14794))"),"#N/A")</f>
        <v>#N/A</v>
      </c>
      <c r="B2470" s="12" t="str">
        <f>IFERROR(__xludf.DUMMYFUNCTION("TEXTJOIN(""; "", TRUE, FILTER(CID!B2470:B14794, REGEXMATCH(CID!D2470:D14794, TEXTJOIN(""|"", TRUE, SPLIT(A2470, "";"")))))"),"#N/A")</f>
        <v>#N/A</v>
      </c>
    </row>
    <row r="2471">
      <c r="A2471" s="12" t="str">
        <f>IFERROR(__xludf.DUMMYFUNCTION("TEXTJOIN("";"", TRUE, FILTER(CID!$B$2:$B$14794, CID!B2471=CID!$D$2:$D$14794))"),"#N/A")</f>
        <v>#N/A</v>
      </c>
      <c r="B2471" s="12" t="str">
        <f>IFERROR(__xludf.DUMMYFUNCTION("TEXTJOIN(""; "", TRUE, FILTER(CID!B2471:B14794, REGEXMATCH(CID!D2471:D14794, TEXTJOIN(""|"", TRUE, SPLIT(A2471, "";"")))))"),"#N/A")</f>
        <v>#N/A</v>
      </c>
    </row>
    <row r="2472">
      <c r="A2472" s="12" t="str">
        <f>IFERROR(__xludf.DUMMYFUNCTION("TEXTJOIN("";"", TRUE, FILTER(CID!$B$2:$B$14794, CID!B2472=CID!$D$2:$D$14794))"),"#N/A")</f>
        <v>#N/A</v>
      </c>
      <c r="B2472" s="12" t="str">
        <f>IFERROR(__xludf.DUMMYFUNCTION("TEXTJOIN(""; "", TRUE, FILTER(CID!B2472:B14794, REGEXMATCH(CID!D2472:D14794, TEXTJOIN(""|"", TRUE, SPLIT(A2472, "";"")))))"),"#N/A")</f>
        <v>#N/A</v>
      </c>
    </row>
    <row r="2473">
      <c r="A2473" s="12" t="str">
        <f>IFERROR(__xludf.DUMMYFUNCTION("TEXTJOIN("";"", TRUE, FILTER(CID!$B$2:$B$14794, CID!B2473=CID!$D$2:$D$14794))"),"#N/A")</f>
        <v>#N/A</v>
      </c>
      <c r="B2473" s="12" t="str">
        <f>IFERROR(__xludf.DUMMYFUNCTION("TEXTJOIN(""; "", TRUE, FILTER(CID!B2473:B14794, REGEXMATCH(CID!D2473:D14794, TEXTJOIN(""|"", TRUE, SPLIT(A2473, "";"")))))"),"#N/A")</f>
        <v>#N/A</v>
      </c>
    </row>
    <row r="2474">
      <c r="A2474" s="12" t="str">
        <f>IFERROR(__xludf.DUMMYFUNCTION("TEXTJOIN("";"", TRUE, FILTER(CID!$B$2:$B$14794, CID!B2474=CID!$D$2:$D$14794))"),"#N/A")</f>
        <v>#N/A</v>
      </c>
      <c r="B2474" s="12" t="str">
        <f>IFERROR(__xludf.DUMMYFUNCTION("TEXTJOIN(""; "", TRUE, FILTER(CID!B2474:B14794, REGEXMATCH(CID!D2474:D14794, TEXTJOIN(""|"", TRUE, SPLIT(A2474, "";"")))))"),"#N/A")</f>
        <v>#N/A</v>
      </c>
    </row>
    <row r="2475">
      <c r="A2475" s="12" t="str">
        <f>IFERROR(__xludf.DUMMYFUNCTION("TEXTJOIN("";"", TRUE, FILTER(CID!$B$2:$B$14794, CID!B2475=CID!$D$2:$D$14794))"),"#N/A")</f>
        <v>#N/A</v>
      </c>
      <c r="B2475" s="12" t="str">
        <f>IFERROR(__xludf.DUMMYFUNCTION("TEXTJOIN(""; "", TRUE, FILTER(CID!B2475:B14794, REGEXMATCH(CID!D2475:D14794, TEXTJOIN(""|"", TRUE, SPLIT(A2475, "";"")))))"),"#N/A")</f>
        <v>#N/A</v>
      </c>
    </row>
    <row r="2476">
      <c r="A2476" s="12" t="str">
        <f>IFERROR(__xludf.DUMMYFUNCTION("TEXTJOIN("";"", TRUE, FILTER(CID!$B$2:$B$14794, CID!B2476=CID!$D$2:$D$14794))"),"#N/A")</f>
        <v>#N/A</v>
      </c>
      <c r="B2476" s="12" t="str">
        <f>IFERROR(__xludf.DUMMYFUNCTION("TEXTJOIN(""; "", TRUE, FILTER(CID!B2476:B14794, REGEXMATCH(CID!D2476:D14794, TEXTJOIN(""|"", TRUE, SPLIT(A2476, "";"")))))"),"#N/A")</f>
        <v>#N/A</v>
      </c>
    </row>
    <row r="2477">
      <c r="A2477" s="12" t="str">
        <f>IFERROR(__xludf.DUMMYFUNCTION("TEXTJOIN("";"", TRUE, FILTER(CID!$B$2:$B$14794, CID!B2477=CID!$D$2:$D$14794))"),"#N/A")</f>
        <v>#N/A</v>
      </c>
      <c r="B2477" s="12" t="str">
        <f>IFERROR(__xludf.DUMMYFUNCTION("TEXTJOIN(""; "", TRUE, FILTER(CID!B2477:B14794, REGEXMATCH(CID!D2477:D14794, TEXTJOIN(""|"", TRUE, SPLIT(A2477, "";"")))))"),"#N/A")</f>
        <v>#N/A</v>
      </c>
    </row>
    <row r="2478">
      <c r="A2478" s="12" t="str">
        <f>IFERROR(__xludf.DUMMYFUNCTION("TEXTJOIN("";"", TRUE, FILTER(CID!$B$2:$B$14794, CID!B2478=CID!$D$2:$D$14794))"),"#N/A")</f>
        <v>#N/A</v>
      </c>
      <c r="B2478" s="12" t="str">
        <f>IFERROR(__xludf.DUMMYFUNCTION("TEXTJOIN(""; "", TRUE, FILTER(CID!B2478:B14794, REGEXMATCH(CID!D2478:D14794, TEXTJOIN(""|"", TRUE, SPLIT(A2478, "";"")))))"),"#N/A")</f>
        <v>#N/A</v>
      </c>
    </row>
    <row r="2479">
      <c r="A2479" s="12" t="str">
        <f>IFERROR(__xludf.DUMMYFUNCTION("TEXTJOIN("";"", TRUE, FILTER(CID!$B$2:$B$14794, CID!B2479=CID!$D$2:$D$14794))"),"#N/A")</f>
        <v>#N/A</v>
      </c>
      <c r="B2479" s="12" t="str">
        <f>IFERROR(__xludf.DUMMYFUNCTION("TEXTJOIN(""; "", TRUE, FILTER(CID!B2479:B14794, REGEXMATCH(CID!D2479:D14794, TEXTJOIN(""|"", TRUE, SPLIT(A2479, "";"")))))"),"#N/A")</f>
        <v>#N/A</v>
      </c>
    </row>
    <row r="2480">
      <c r="A2480" s="12" t="str">
        <f>IFERROR(__xludf.DUMMYFUNCTION("TEXTJOIN("";"", TRUE, FILTER(CID!$B$2:$B$14794, CID!B2480=CID!$D$2:$D$14794))"),"#N/A")</f>
        <v>#N/A</v>
      </c>
      <c r="B2480" s="12" t="str">
        <f>IFERROR(__xludf.DUMMYFUNCTION("TEXTJOIN(""; "", TRUE, FILTER(CID!B2480:B14794, REGEXMATCH(CID!D2480:D14794, TEXTJOIN(""|"", TRUE, SPLIT(A2480, "";"")))))"),"#N/A")</f>
        <v>#N/A</v>
      </c>
    </row>
    <row r="2481">
      <c r="A2481" s="12" t="str">
        <f>IFERROR(__xludf.DUMMYFUNCTION("TEXTJOIN("";"", TRUE, FILTER(CID!$B$2:$B$14794, CID!B2481=CID!$D$2:$D$14794))"),"#N/A")</f>
        <v>#N/A</v>
      </c>
      <c r="B2481" s="12" t="str">
        <f>IFERROR(__xludf.DUMMYFUNCTION("TEXTJOIN(""; "", TRUE, FILTER(CID!B2481:B14794, REGEXMATCH(CID!D2481:D14794, TEXTJOIN(""|"", TRUE, SPLIT(A2481, "";"")))))"),"#N/A")</f>
        <v>#N/A</v>
      </c>
    </row>
    <row r="2482">
      <c r="A2482" s="12" t="str">
        <f>IFERROR(__xludf.DUMMYFUNCTION("TEXTJOIN("";"", TRUE, FILTER(CID!$B$2:$B$14794, CID!B2482=CID!$D$2:$D$14794))"),"#N/A")</f>
        <v>#N/A</v>
      </c>
      <c r="B2482" s="12" t="str">
        <f>IFERROR(__xludf.DUMMYFUNCTION("TEXTJOIN(""; "", TRUE, FILTER(CID!B2482:B14794, REGEXMATCH(CID!D2482:D14794, TEXTJOIN(""|"", TRUE, SPLIT(A2482, "";"")))))"),"#N/A")</f>
        <v>#N/A</v>
      </c>
    </row>
    <row r="2483">
      <c r="A2483" s="12" t="str">
        <f>IFERROR(__xludf.DUMMYFUNCTION("TEXTJOIN("";"", TRUE, FILTER(CID!$B$2:$B$14794, CID!B2483=CID!$D$2:$D$14794))"),"#N/A")</f>
        <v>#N/A</v>
      </c>
      <c r="B2483" s="12" t="str">
        <f>IFERROR(__xludf.DUMMYFUNCTION("TEXTJOIN(""; "", TRUE, FILTER(CID!B2483:B14794, REGEXMATCH(CID!D2483:D14794, TEXTJOIN(""|"", TRUE, SPLIT(A2483, "";"")))))"),"#N/A")</f>
        <v>#N/A</v>
      </c>
    </row>
    <row r="2484">
      <c r="A2484" s="12" t="str">
        <f>IFERROR(__xludf.DUMMYFUNCTION("TEXTJOIN("";"", TRUE, FILTER(CID!$B$2:$B$14794, CID!B2484=CID!$D$2:$D$14794))"),"#N/A")</f>
        <v>#N/A</v>
      </c>
      <c r="B2484" s="12" t="str">
        <f>IFERROR(__xludf.DUMMYFUNCTION("TEXTJOIN(""; "", TRUE, FILTER(CID!B2484:B14794, REGEXMATCH(CID!D2484:D14794, TEXTJOIN(""|"", TRUE, SPLIT(A2484, "";"")))))"),"#N/A")</f>
        <v>#N/A</v>
      </c>
    </row>
    <row r="2485">
      <c r="A2485" s="12" t="str">
        <f>IFERROR(__xludf.DUMMYFUNCTION("TEXTJOIN("";"", TRUE, FILTER(CID!$B$2:$B$14794, CID!B2485=CID!$D$2:$D$14794))"),"#N/A")</f>
        <v>#N/A</v>
      </c>
      <c r="B2485" s="12" t="str">
        <f>IFERROR(__xludf.DUMMYFUNCTION("TEXTJOIN(""; "", TRUE, FILTER(CID!B2485:B14794, REGEXMATCH(CID!D2485:D14794, TEXTJOIN(""|"", TRUE, SPLIT(A2485, "";"")))))"),"#N/A")</f>
        <v>#N/A</v>
      </c>
    </row>
    <row r="2486">
      <c r="A2486" s="12" t="str">
        <f>IFERROR(__xludf.DUMMYFUNCTION("TEXTJOIN("";"", TRUE, FILTER(CID!$B$2:$B$14794, CID!B2486=CID!$D$2:$D$14794))"),"#N/A")</f>
        <v>#N/A</v>
      </c>
      <c r="B2486" s="12" t="str">
        <f>IFERROR(__xludf.DUMMYFUNCTION("TEXTJOIN(""; "", TRUE, FILTER(CID!B2486:B14794, REGEXMATCH(CID!D2486:D14794, TEXTJOIN(""|"", TRUE, SPLIT(A2486, "";"")))))"),"#N/A")</f>
        <v>#N/A</v>
      </c>
    </row>
    <row r="2487">
      <c r="A2487" s="12" t="str">
        <f>IFERROR(__xludf.DUMMYFUNCTION("TEXTJOIN("";"", TRUE, FILTER(CID!$B$2:$B$14794, CID!B2487=CID!$D$2:$D$14794))"),"#N/A")</f>
        <v>#N/A</v>
      </c>
      <c r="B2487" s="12" t="str">
        <f>IFERROR(__xludf.DUMMYFUNCTION("TEXTJOIN(""; "", TRUE, FILTER(CID!B2487:B14794, REGEXMATCH(CID!D2487:D14794, TEXTJOIN(""|"", TRUE, SPLIT(A2487, "";"")))))"),"#N/A")</f>
        <v>#N/A</v>
      </c>
    </row>
    <row r="2488">
      <c r="A2488" s="12" t="str">
        <f>IFERROR(__xludf.DUMMYFUNCTION("TEXTJOIN("";"", TRUE, FILTER(CID!$B$2:$B$14794, CID!B2488=CID!$D$2:$D$14794))"),"#N/A")</f>
        <v>#N/A</v>
      </c>
      <c r="B2488" s="12" t="str">
        <f>IFERROR(__xludf.DUMMYFUNCTION("TEXTJOIN(""; "", TRUE, FILTER(CID!B2488:B14794, REGEXMATCH(CID!D2488:D14794, TEXTJOIN(""|"", TRUE, SPLIT(A2488, "";"")))))"),"#N/A")</f>
        <v>#N/A</v>
      </c>
    </row>
    <row r="2489">
      <c r="A2489" s="12" t="str">
        <f>IFERROR(__xludf.DUMMYFUNCTION("TEXTJOIN("";"", TRUE, FILTER(CID!$B$2:$B$14794, CID!B2489=CID!$D$2:$D$14794))"),"#N/A")</f>
        <v>#N/A</v>
      </c>
      <c r="B2489" s="12" t="str">
        <f>IFERROR(__xludf.DUMMYFUNCTION("TEXTJOIN(""; "", TRUE, FILTER(CID!B2489:B14794, REGEXMATCH(CID!D2489:D14794, TEXTJOIN(""|"", TRUE, SPLIT(A2489, "";"")))))"),"#N/A")</f>
        <v>#N/A</v>
      </c>
    </row>
    <row r="2490">
      <c r="A2490" s="12" t="str">
        <f>IFERROR(__xludf.DUMMYFUNCTION("TEXTJOIN("";"", TRUE, FILTER(CID!$B$2:$B$14794, CID!B2490=CID!$D$2:$D$14794))"),"#N/A")</f>
        <v>#N/A</v>
      </c>
      <c r="B2490" s="12" t="str">
        <f>IFERROR(__xludf.DUMMYFUNCTION("TEXTJOIN(""; "", TRUE, FILTER(CID!B2490:B14794, REGEXMATCH(CID!D2490:D14794, TEXTJOIN(""|"", TRUE, SPLIT(A2490, "";"")))))"),"#N/A")</f>
        <v>#N/A</v>
      </c>
    </row>
    <row r="2491">
      <c r="A2491" s="12" t="str">
        <f>IFERROR(__xludf.DUMMYFUNCTION("TEXTJOIN("";"", TRUE, FILTER(CID!$B$2:$B$14794, CID!B2491=CID!$D$2:$D$14794))"),"#N/A")</f>
        <v>#N/A</v>
      </c>
      <c r="B2491" s="12" t="str">
        <f>IFERROR(__xludf.DUMMYFUNCTION("TEXTJOIN(""; "", TRUE, FILTER(CID!B2491:B14794, REGEXMATCH(CID!D2491:D14794, TEXTJOIN(""|"", TRUE, SPLIT(A2491, "";"")))))"),"#N/A")</f>
        <v>#N/A</v>
      </c>
    </row>
    <row r="2492">
      <c r="A2492" s="12" t="str">
        <f>IFERROR(__xludf.DUMMYFUNCTION("TEXTJOIN("";"", TRUE, FILTER(CID!$B$2:$B$14794, CID!B2492=CID!$D$2:$D$14794))"),"#N/A")</f>
        <v>#N/A</v>
      </c>
      <c r="B2492" s="12" t="str">
        <f>IFERROR(__xludf.DUMMYFUNCTION("TEXTJOIN(""; "", TRUE, FILTER(CID!B2492:B14794, REGEXMATCH(CID!D2492:D14794, TEXTJOIN(""|"", TRUE, SPLIT(A2492, "";"")))))"),"#N/A")</f>
        <v>#N/A</v>
      </c>
    </row>
    <row r="2493">
      <c r="A2493" s="12" t="str">
        <f>IFERROR(__xludf.DUMMYFUNCTION("TEXTJOIN("";"", TRUE, FILTER(CID!$B$2:$B$14794, CID!B2493=CID!$D$2:$D$14794))"),"#N/A")</f>
        <v>#N/A</v>
      </c>
      <c r="B2493" s="12" t="str">
        <f>IFERROR(__xludf.DUMMYFUNCTION("TEXTJOIN(""; "", TRUE, FILTER(CID!B2493:B14794, REGEXMATCH(CID!D2493:D14794, TEXTJOIN(""|"", TRUE, SPLIT(A2493, "";"")))))"),"#N/A")</f>
        <v>#N/A</v>
      </c>
    </row>
    <row r="2494">
      <c r="A2494" s="12" t="str">
        <f>IFERROR(__xludf.DUMMYFUNCTION("TEXTJOIN("";"", TRUE, FILTER(CID!$B$2:$B$14794, CID!B2494=CID!$D$2:$D$14794))"),"#N/A")</f>
        <v>#N/A</v>
      </c>
      <c r="B2494" s="12" t="str">
        <f>IFERROR(__xludf.DUMMYFUNCTION("TEXTJOIN(""; "", TRUE, FILTER(CID!B2494:B14794, REGEXMATCH(CID!D2494:D14794, TEXTJOIN(""|"", TRUE, SPLIT(A2494, "";"")))))"),"#N/A")</f>
        <v>#N/A</v>
      </c>
    </row>
    <row r="2495">
      <c r="A2495" s="12" t="str">
        <f>IFERROR(__xludf.DUMMYFUNCTION("TEXTJOIN("";"", TRUE, FILTER(CID!$B$2:$B$14794, CID!B2495=CID!$D$2:$D$14794))"),"#N/A")</f>
        <v>#N/A</v>
      </c>
      <c r="B2495" s="12" t="str">
        <f>IFERROR(__xludf.DUMMYFUNCTION("TEXTJOIN(""; "", TRUE, FILTER(CID!B2495:B14794, REGEXMATCH(CID!D2495:D14794, TEXTJOIN(""|"", TRUE, SPLIT(A2495, "";"")))))"),"#N/A")</f>
        <v>#N/A</v>
      </c>
    </row>
    <row r="2496">
      <c r="A2496" s="12" t="str">
        <f>IFERROR(__xludf.DUMMYFUNCTION("TEXTJOIN("";"", TRUE, FILTER(CID!$B$2:$B$14794, CID!B2496=CID!$D$2:$D$14794))"),"#N/A")</f>
        <v>#N/A</v>
      </c>
      <c r="B2496" s="12" t="str">
        <f>IFERROR(__xludf.DUMMYFUNCTION("TEXTJOIN(""; "", TRUE, FILTER(CID!B2496:B14794, REGEXMATCH(CID!D2496:D14794, TEXTJOIN(""|"", TRUE, SPLIT(A2496, "";"")))))"),"#N/A")</f>
        <v>#N/A</v>
      </c>
    </row>
    <row r="2497">
      <c r="A2497" s="12" t="str">
        <f>IFERROR(__xludf.DUMMYFUNCTION("TEXTJOIN("";"", TRUE, FILTER(CID!$B$2:$B$14794, CID!B2497=CID!$D$2:$D$14794))"),"#N/A")</f>
        <v>#N/A</v>
      </c>
      <c r="B2497" s="12" t="str">
        <f>IFERROR(__xludf.DUMMYFUNCTION("TEXTJOIN(""; "", TRUE, FILTER(CID!B2497:B14794, REGEXMATCH(CID!D2497:D14794, TEXTJOIN(""|"", TRUE, SPLIT(A2497, "";"")))))"),"#N/A")</f>
        <v>#N/A</v>
      </c>
    </row>
    <row r="2498">
      <c r="A2498" s="12" t="str">
        <f>IFERROR(__xludf.DUMMYFUNCTION("TEXTJOIN("";"", TRUE, FILTER(CID!$B$2:$B$14794, CID!B2498=CID!$D$2:$D$14794))"),"#N/A")</f>
        <v>#N/A</v>
      </c>
      <c r="B2498" s="12" t="str">
        <f>IFERROR(__xludf.DUMMYFUNCTION("TEXTJOIN(""; "", TRUE, FILTER(CID!B2498:B14794, REGEXMATCH(CID!D2498:D14794, TEXTJOIN(""|"", TRUE, SPLIT(A2498, "";"")))))"),"#N/A")</f>
        <v>#N/A</v>
      </c>
    </row>
    <row r="2499">
      <c r="A2499" s="12" t="str">
        <f>IFERROR(__xludf.DUMMYFUNCTION("TEXTJOIN("";"", TRUE, FILTER(CID!$B$2:$B$14794, CID!B2499=CID!$D$2:$D$14794))"),"#N/A")</f>
        <v>#N/A</v>
      </c>
      <c r="B2499" s="12" t="str">
        <f>IFERROR(__xludf.DUMMYFUNCTION("TEXTJOIN(""; "", TRUE, FILTER(CID!B2499:B14794, REGEXMATCH(CID!D2499:D14794, TEXTJOIN(""|"", TRUE, SPLIT(A2499, "";"")))))"),"#N/A")</f>
        <v>#N/A</v>
      </c>
    </row>
    <row r="2500">
      <c r="A2500" s="12" t="str">
        <f>IFERROR(__xludf.DUMMYFUNCTION("TEXTJOIN("";"", TRUE, FILTER(CID!$B$2:$B$14794, CID!B2500=CID!$D$2:$D$14794))"),"#N/A")</f>
        <v>#N/A</v>
      </c>
      <c r="B2500" s="12" t="str">
        <f>IFERROR(__xludf.DUMMYFUNCTION("TEXTJOIN(""; "", TRUE, FILTER(CID!B2500:B14794, REGEXMATCH(CID!D2500:D14794, TEXTJOIN(""|"", TRUE, SPLIT(A2500, "";"")))))"),"#N/A")</f>
        <v>#N/A</v>
      </c>
    </row>
    <row r="2501">
      <c r="A2501" s="12" t="str">
        <f>IFERROR(__xludf.DUMMYFUNCTION("TEXTJOIN("";"", TRUE, FILTER(CID!$B$2:$B$14794, CID!B2501=CID!$D$2:$D$14794))"),"#N/A")</f>
        <v>#N/A</v>
      </c>
      <c r="B2501" s="12" t="str">
        <f>IFERROR(__xludf.DUMMYFUNCTION("TEXTJOIN(""; "", TRUE, FILTER(CID!B2501:B14794, REGEXMATCH(CID!D2501:D14794, TEXTJOIN(""|"", TRUE, SPLIT(A2501, "";"")))))"),"#N/A")</f>
        <v>#N/A</v>
      </c>
    </row>
    <row r="2502">
      <c r="A2502" s="12" t="str">
        <f>IFERROR(__xludf.DUMMYFUNCTION("TEXTJOIN("";"", TRUE, FILTER(CID!$B$2:$B$14794, CID!B2502=CID!$D$2:$D$14794))"),"#N/A")</f>
        <v>#N/A</v>
      </c>
      <c r="B2502" s="12" t="str">
        <f>IFERROR(__xludf.DUMMYFUNCTION("TEXTJOIN(""; "", TRUE, FILTER(CID!B2502:B14794, REGEXMATCH(CID!D2502:D14794, TEXTJOIN(""|"", TRUE, SPLIT(A2502, "";"")))))"),"#N/A")</f>
        <v>#N/A</v>
      </c>
    </row>
    <row r="2503">
      <c r="A2503" s="12" t="str">
        <f>IFERROR(__xludf.DUMMYFUNCTION("TEXTJOIN("";"", TRUE, FILTER(CID!$B$2:$B$14794, CID!B2503=CID!$D$2:$D$14794))"),"#N/A")</f>
        <v>#N/A</v>
      </c>
      <c r="B2503" s="12" t="str">
        <f>IFERROR(__xludf.DUMMYFUNCTION("TEXTJOIN(""; "", TRUE, FILTER(CID!B2503:B14794, REGEXMATCH(CID!D2503:D14794, TEXTJOIN(""|"", TRUE, SPLIT(A2503, "";"")))))"),"#N/A")</f>
        <v>#N/A</v>
      </c>
    </row>
    <row r="2504">
      <c r="A2504" s="12" t="str">
        <f>IFERROR(__xludf.DUMMYFUNCTION("TEXTJOIN("";"", TRUE, FILTER(CID!$B$2:$B$14794, CID!B2504=CID!$D$2:$D$14794))"),"#N/A")</f>
        <v>#N/A</v>
      </c>
      <c r="B2504" s="12" t="str">
        <f>IFERROR(__xludf.DUMMYFUNCTION("TEXTJOIN(""; "", TRUE, FILTER(CID!B2504:B14794, REGEXMATCH(CID!D2504:D14794, TEXTJOIN(""|"", TRUE, SPLIT(A2504, "";"")))))"),"#N/A")</f>
        <v>#N/A</v>
      </c>
    </row>
    <row r="2505">
      <c r="A2505" s="12" t="str">
        <f>IFERROR(__xludf.DUMMYFUNCTION("TEXTJOIN("";"", TRUE, FILTER(CID!$B$2:$B$14794, CID!B2505=CID!$D$2:$D$14794))"),"#N/A")</f>
        <v>#N/A</v>
      </c>
      <c r="B2505" s="12" t="str">
        <f>IFERROR(__xludf.DUMMYFUNCTION("TEXTJOIN(""; "", TRUE, FILTER(CID!B2505:B14794, REGEXMATCH(CID!D2505:D14794, TEXTJOIN(""|"", TRUE, SPLIT(A2505, "";"")))))"),"#N/A")</f>
        <v>#N/A</v>
      </c>
    </row>
    <row r="2506">
      <c r="A2506" s="12" t="str">
        <f>IFERROR(__xludf.DUMMYFUNCTION("TEXTJOIN("";"", TRUE, FILTER(CID!$B$2:$B$14794, CID!B2506=CID!$D$2:$D$14794))"),"#N/A")</f>
        <v>#N/A</v>
      </c>
      <c r="B2506" s="12" t="str">
        <f>IFERROR(__xludf.DUMMYFUNCTION("TEXTJOIN(""; "", TRUE, FILTER(CID!B2506:B14794, REGEXMATCH(CID!D2506:D14794, TEXTJOIN(""|"", TRUE, SPLIT(A2506, "";"")))))"),"#N/A")</f>
        <v>#N/A</v>
      </c>
    </row>
    <row r="2507">
      <c r="A2507" s="12" t="str">
        <f>IFERROR(__xludf.DUMMYFUNCTION("TEXTJOIN("";"", TRUE, FILTER(CID!$B$2:$B$14794, CID!B2507=CID!$D$2:$D$14794))"),"#N/A")</f>
        <v>#N/A</v>
      </c>
      <c r="B2507" s="12" t="str">
        <f>IFERROR(__xludf.DUMMYFUNCTION("TEXTJOIN(""; "", TRUE, FILTER(CID!B2507:B14794, REGEXMATCH(CID!D2507:D14794, TEXTJOIN(""|"", TRUE, SPLIT(A2507, "";"")))))"),"#N/A")</f>
        <v>#N/A</v>
      </c>
    </row>
    <row r="2508">
      <c r="A2508" s="12" t="str">
        <f>IFERROR(__xludf.DUMMYFUNCTION("TEXTJOIN("";"", TRUE, FILTER(CID!$B$2:$B$14794, CID!B2508=CID!$D$2:$D$14794))"),"#N/A")</f>
        <v>#N/A</v>
      </c>
      <c r="B2508" s="12" t="str">
        <f>IFERROR(__xludf.DUMMYFUNCTION("TEXTJOIN(""; "", TRUE, FILTER(CID!B2508:B14794, REGEXMATCH(CID!D2508:D14794, TEXTJOIN(""|"", TRUE, SPLIT(A2508, "";"")))))"),"#N/A")</f>
        <v>#N/A</v>
      </c>
    </row>
    <row r="2509">
      <c r="A2509" s="12" t="str">
        <f>IFERROR(__xludf.DUMMYFUNCTION("TEXTJOIN("";"", TRUE, FILTER(CID!$B$2:$B$14794, CID!B2509=CID!$D$2:$D$14794))"),"#N/A")</f>
        <v>#N/A</v>
      </c>
      <c r="B2509" s="12" t="str">
        <f>IFERROR(__xludf.DUMMYFUNCTION("TEXTJOIN(""; "", TRUE, FILTER(CID!B2509:B14794, REGEXMATCH(CID!D2509:D14794, TEXTJOIN(""|"", TRUE, SPLIT(A2509, "";"")))))"),"#N/A")</f>
        <v>#N/A</v>
      </c>
    </row>
    <row r="2510">
      <c r="A2510" s="12" t="str">
        <f>IFERROR(__xludf.DUMMYFUNCTION("TEXTJOIN("";"", TRUE, FILTER(CID!$B$2:$B$14794, CID!B2510=CID!$D$2:$D$14794))"),"#N/A")</f>
        <v>#N/A</v>
      </c>
      <c r="B2510" s="12" t="str">
        <f>IFERROR(__xludf.DUMMYFUNCTION("TEXTJOIN(""; "", TRUE, FILTER(CID!B2510:B14794, REGEXMATCH(CID!D2510:D14794, TEXTJOIN(""|"", TRUE, SPLIT(A2510, "";"")))))"),"#N/A")</f>
        <v>#N/A</v>
      </c>
    </row>
    <row r="2511">
      <c r="A2511" s="12" t="str">
        <f>IFERROR(__xludf.DUMMYFUNCTION("TEXTJOIN("";"", TRUE, FILTER(CID!$B$2:$B$14794, CID!B2511=CID!$D$2:$D$14794))"),"#N/A")</f>
        <v>#N/A</v>
      </c>
      <c r="B2511" s="12" t="str">
        <f>IFERROR(__xludf.DUMMYFUNCTION("TEXTJOIN(""; "", TRUE, FILTER(CID!B2511:B14794, REGEXMATCH(CID!D2511:D14794, TEXTJOIN(""|"", TRUE, SPLIT(A2511, "";"")))))"),"#N/A")</f>
        <v>#N/A</v>
      </c>
    </row>
    <row r="2512">
      <c r="A2512" s="12" t="str">
        <f>IFERROR(__xludf.DUMMYFUNCTION("TEXTJOIN("";"", TRUE, FILTER(CID!$B$2:$B$14794, CID!B2512=CID!$D$2:$D$14794))"),"#N/A")</f>
        <v>#N/A</v>
      </c>
      <c r="B2512" s="12" t="str">
        <f>IFERROR(__xludf.DUMMYFUNCTION("TEXTJOIN(""; "", TRUE, FILTER(CID!B2512:B14794, REGEXMATCH(CID!D2512:D14794, TEXTJOIN(""|"", TRUE, SPLIT(A2512, "";"")))))"),"#N/A")</f>
        <v>#N/A</v>
      </c>
    </row>
    <row r="2513">
      <c r="A2513" s="12" t="str">
        <f>IFERROR(__xludf.DUMMYFUNCTION("TEXTJOIN("";"", TRUE, FILTER(CID!$B$2:$B$14794, CID!B2513=CID!$D$2:$D$14794))"),"#N/A")</f>
        <v>#N/A</v>
      </c>
      <c r="B2513" s="12" t="str">
        <f>IFERROR(__xludf.DUMMYFUNCTION("TEXTJOIN(""; "", TRUE, FILTER(CID!B2513:B14794, REGEXMATCH(CID!D2513:D14794, TEXTJOIN(""|"", TRUE, SPLIT(A2513, "";"")))))"),"#N/A")</f>
        <v>#N/A</v>
      </c>
    </row>
    <row r="2514">
      <c r="A2514" s="12" t="str">
        <f>IFERROR(__xludf.DUMMYFUNCTION("TEXTJOIN("";"", TRUE, FILTER(CID!$B$2:$B$14794, CID!B2514=CID!$D$2:$D$14794))"),"#N/A")</f>
        <v>#N/A</v>
      </c>
      <c r="B2514" s="12" t="str">
        <f>IFERROR(__xludf.DUMMYFUNCTION("TEXTJOIN(""; "", TRUE, FILTER(CID!B2514:B14794, REGEXMATCH(CID!D2514:D14794, TEXTJOIN(""|"", TRUE, SPLIT(A2514, "";"")))))"),"#N/A")</f>
        <v>#N/A</v>
      </c>
    </row>
    <row r="2515">
      <c r="A2515" s="12" t="str">
        <f>IFERROR(__xludf.DUMMYFUNCTION("TEXTJOIN("";"", TRUE, FILTER(CID!$B$2:$B$14794, CID!B2515=CID!$D$2:$D$14794))"),"#N/A")</f>
        <v>#N/A</v>
      </c>
      <c r="B2515" s="12" t="str">
        <f>IFERROR(__xludf.DUMMYFUNCTION("TEXTJOIN(""; "", TRUE, FILTER(CID!B2515:B14794, REGEXMATCH(CID!D2515:D14794, TEXTJOIN(""|"", TRUE, SPLIT(A2515, "";"")))))"),"#N/A")</f>
        <v>#N/A</v>
      </c>
    </row>
    <row r="2516">
      <c r="A2516" s="12" t="str">
        <f>IFERROR(__xludf.DUMMYFUNCTION("TEXTJOIN("";"", TRUE, FILTER(CID!$B$2:$B$14794, CID!B2516=CID!$D$2:$D$14794))"),"#N/A")</f>
        <v>#N/A</v>
      </c>
      <c r="B2516" s="12" t="str">
        <f>IFERROR(__xludf.DUMMYFUNCTION("TEXTJOIN(""; "", TRUE, FILTER(CID!B2516:B14794, REGEXMATCH(CID!D2516:D14794, TEXTJOIN(""|"", TRUE, SPLIT(A2516, "";"")))))"),"#N/A")</f>
        <v>#N/A</v>
      </c>
    </row>
    <row r="2517">
      <c r="A2517" s="12" t="str">
        <f>IFERROR(__xludf.DUMMYFUNCTION("TEXTJOIN("";"", TRUE, FILTER(CID!$B$2:$B$14794, CID!B2517=CID!$D$2:$D$14794))"),"#N/A")</f>
        <v>#N/A</v>
      </c>
      <c r="B2517" s="12" t="str">
        <f>IFERROR(__xludf.DUMMYFUNCTION("TEXTJOIN(""; "", TRUE, FILTER(CID!B2517:B14794, REGEXMATCH(CID!D2517:D14794, TEXTJOIN(""|"", TRUE, SPLIT(A2517, "";"")))))"),"#N/A")</f>
        <v>#N/A</v>
      </c>
    </row>
    <row r="2518">
      <c r="A2518" s="12" t="str">
        <f>IFERROR(__xludf.DUMMYFUNCTION("TEXTJOIN("";"", TRUE, FILTER(CID!$B$2:$B$14794, CID!B2518=CID!$D$2:$D$14794))"),"#N/A")</f>
        <v>#N/A</v>
      </c>
      <c r="B2518" s="12" t="str">
        <f>IFERROR(__xludf.DUMMYFUNCTION("TEXTJOIN(""; "", TRUE, FILTER(CID!B2518:B14794, REGEXMATCH(CID!D2518:D14794, TEXTJOIN(""|"", TRUE, SPLIT(A2518, "";"")))))"),"#N/A")</f>
        <v>#N/A</v>
      </c>
    </row>
    <row r="2519">
      <c r="A2519" s="12" t="str">
        <f>IFERROR(__xludf.DUMMYFUNCTION("TEXTJOIN("";"", TRUE, FILTER(CID!$B$2:$B$14794, CID!B2519=CID!$D$2:$D$14794))"),"#N/A")</f>
        <v>#N/A</v>
      </c>
      <c r="B2519" s="12" t="str">
        <f>IFERROR(__xludf.DUMMYFUNCTION("TEXTJOIN(""; "", TRUE, FILTER(CID!B2519:B14794, REGEXMATCH(CID!D2519:D14794, TEXTJOIN(""|"", TRUE, SPLIT(A2519, "";"")))))"),"#N/A")</f>
        <v>#N/A</v>
      </c>
    </row>
    <row r="2520">
      <c r="A2520" s="12" t="str">
        <f>IFERROR(__xludf.DUMMYFUNCTION("TEXTJOIN("";"", TRUE, FILTER(CID!$B$2:$B$14794, CID!B2520=CID!$D$2:$D$14794))"),"#N/A")</f>
        <v>#N/A</v>
      </c>
      <c r="B2520" s="12" t="str">
        <f>IFERROR(__xludf.DUMMYFUNCTION("TEXTJOIN(""; "", TRUE, FILTER(CID!B2520:B14794, REGEXMATCH(CID!D2520:D14794, TEXTJOIN(""|"", TRUE, SPLIT(A2520, "";"")))))"),"#N/A")</f>
        <v>#N/A</v>
      </c>
    </row>
    <row r="2521">
      <c r="A2521" s="12" t="str">
        <f>IFERROR(__xludf.DUMMYFUNCTION("TEXTJOIN("";"", TRUE, FILTER(CID!$B$2:$B$14794, CID!B2521=CID!$D$2:$D$14794))"),"#N/A")</f>
        <v>#N/A</v>
      </c>
      <c r="B2521" s="12" t="str">
        <f>IFERROR(__xludf.DUMMYFUNCTION("TEXTJOIN(""; "", TRUE, FILTER(CID!B2521:B14794, REGEXMATCH(CID!D2521:D14794, TEXTJOIN(""|"", TRUE, SPLIT(A2521, "";"")))))"),"#N/A")</f>
        <v>#N/A</v>
      </c>
    </row>
    <row r="2522">
      <c r="A2522" s="12" t="str">
        <f>IFERROR(__xludf.DUMMYFUNCTION("TEXTJOIN("";"", TRUE, FILTER(CID!$B$2:$B$14794, CID!B2522=CID!$D$2:$D$14794))"),"#N/A")</f>
        <v>#N/A</v>
      </c>
      <c r="B2522" s="12" t="str">
        <f>IFERROR(__xludf.DUMMYFUNCTION("TEXTJOIN(""; "", TRUE, FILTER(CID!B2522:B14794, REGEXMATCH(CID!D2522:D14794, TEXTJOIN(""|"", TRUE, SPLIT(A2522, "";"")))))"),"#N/A")</f>
        <v>#N/A</v>
      </c>
    </row>
    <row r="2523">
      <c r="A2523" s="12" t="str">
        <f>IFERROR(__xludf.DUMMYFUNCTION("TEXTJOIN("";"", TRUE, FILTER(CID!$B$2:$B$14794, CID!B2523=CID!$D$2:$D$14794))"),"#N/A")</f>
        <v>#N/A</v>
      </c>
      <c r="B2523" s="12" t="str">
        <f>IFERROR(__xludf.DUMMYFUNCTION("TEXTJOIN(""; "", TRUE, FILTER(CID!B2523:B14794, REGEXMATCH(CID!D2523:D14794, TEXTJOIN(""|"", TRUE, SPLIT(A2523, "";"")))))"),"#N/A")</f>
        <v>#N/A</v>
      </c>
    </row>
    <row r="2524">
      <c r="A2524" s="12" t="str">
        <f>IFERROR(__xludf.DUMMYFUNCTION("TEXTJOIN("";"", TRUE, FILTER(CID!$B$2:$B$14794, CID!B2524=CID!$D$2:$D$14794))"),"#N/A")</f>
        <v>#N/A</v>
      </c>
      <c r="B2524" s="12" t="str">
        <f>IFERROR(__xludf.DUMMYFUNCTION("TEXTJOIN(""; "", TRUE, FILTER(CID!B2524:B14794, REGEXMATCH(CID!D2524:D14794, TEXTJOIN(""|"", TRUE, SPLIT(A2524, "";"")))))"),"#N/A")</f>
        <v>#N/A</v>
      </c>
    </row>
    <row r="2525">
      <c r="A2525" s="12" t="str">
        <f>IFERROR(__xludf.DUMMYFUNCTION("TEXTJOIN("";"", TRUE, FILTER(CID!$B$2:$B$14794, CID!B2525=CID!$D$2:$D$14794))"),"#N/A")</f>
        <v>#N/A</v>
      </c>
      <c r="B2525" s="12" t="str">
        <f>IFERROR(__xludf.DUMMYFUNCTION("TEXTJOIN(""; "", TRUE, FILTER(CID!B2525:B14794, REGEXMATCH(CID!D2525:D14794, TEXTJOIN(""|"", TRUE, SPLIT(A2525, "";"")))))"),"#N/A")</f>
        <v>#N/A</v>
      </c>
    </row>
    <row r="2526">
      <c r="A2526" s="12" t="str">
        <f>IFERROR(__xludf.DUMMYFUNCTION("TEXTJOIN("";"", TRUE, FILTER(CID!$B$2:$B$14794, CID!B2526=CID!$D$2:$D$14794))"),"#N/A")</f>
        <v>#N/A</v>
      </c>
      <c r="B2526" s="12" t="str">
        <f>IFERROR(__xludf.DUMMYFUNCTION("TEXTJOIN(""; "", TRUE, FILTER(CID!B2526:B14794, REGEXMATCH(CID!D2526:D14794, TEXTJOIN(""|"", TRUE, SPLIT(A2526, "";"")))))"),"#N/A")</f>
        <v>#N/A</v>
      </c>
    </row>
    <row r="2527">
      <c r="A2527" s="12" t="str">
        <f>IFERROR(__xludf.DUMMYFUNCTION("TEXTJOIN("";"", TRUE, FILTER(CID!$B$2:$B$14794, CID!B2527=CID!$D$2:$D$14794))"),"#N/A")</f>
        <v>#N/A</v>
      </c>
      <c r="B2527" s="12" t="str">
        <f>IFERROR(__xludf.DUMMYFUNCTION("TEXTJOIN(""; "", TRUE, FILTER(CID!B2527:B14794, REGEXMATCH(CID!D2527:D14794, TEXTJOIN(""|"", TRUE, SPLIT(A2527, "";"")))))"),"#N/A")</f>
        <v>#N/A</v>
      </c>
    </row>
    <row r="2528">
      <c r="A2528" s="12" t="str">
        <f>IFERROR(__xludf.DUMMYFUNCTION("TEXTJOIN("";"", TRUE, FILTER(CID!$B$2:$B$14794, CID!B2528=CID!$D$2:$D$14794))"),"#N/A")</f>
        <v>#N/A</v>
      </c>
      <c r="B2528" s="12" t="str">
        <f>IFERROR(__xludf.DUMMYFUNCTION("TEXTJOIN(""; "", TRUE, FILTER(CID!B2528:B14794, REGEXMATCH(CID!D2528:D14794, TEXTJOIN(""|"", TRUE, SPLIT(A2528, "";"")))))"),"#N/A")</f>
        <v>#N/A</v>
      </c>
    </row>
    <row r="2529">
      <c r="A2529" s="12" t="str">
        <f>IFERROR(__xludf.DUMMYFUNCTION("TEXTJOIN("";"", TRUE, FILTER(CID!$B$2:$B$14794, CID!B2529=CID!$D$2:$D$14794))"),"#N/A")</f>
        <v>#N/A</v>
      </c>
      <c r="B2529" s="12" t="str">
        <f>IFERROR(__xludf.DUMMYFUNCTION("TEXTJOIN(""; "", TRUE, FILTER(CID!B2529:B14794, REGEXMATCH(CID!D2529:D14794, TEXTJOIN(""|"", TRUE, SPLIT(A2529, "";"")))))"),"#N/A")</f>
        <v>#N/A</v>
      </c>
    </row>
    <row r="2530">
      <c r="A2530" s="12" t="str">
        <f>IFERROR(__xludf.DUMMYFUNCTION("TEXTJOIN("";"", TRUE, FILTER(CID!$B$2:$B$14794, CID!B2530=CID!$D$2:$D$14794))"),"#N/A")</f>
        <v>#N/A</v>
      </c>
      <c r="B2530" s="12" t="str">
        <f>IFERROR(__xludf.DUMMYFUNCTION("TEXTJOIN(""; "", TRUE, FILTER(CID!B2530:B14794, REGEXMATCH(CID!D2530:D14794, TEXTJOIN(""|"", TRUE, SPLIT(A2530, "";"")))))"),"#N/A")</f>
        <v>#N/A</v>
      </c>
    </row>
    <row r="2531">
      <c r="A2531" s="12" t="str">
        <f>IFERROR(__xludf.DUMMYFUNCTION("TEXTJOIN("";"", TRUE, FILTER(CID!$B$2:$B$14794, CID!B2531=CID!$D$2:$D$14794))"),"#N/A")</f>
        <v>#N/A</v>
      </c>
      <c r="B2531" s="12" t="str">
        <f>IFERROR(__xludf.DUMMYFUNCTION("TEXTJOIN(""; "", TRUE, FILTER(CID!B2531:B14794, REGEXMATCH(CID!D2531:D14794, TEXTJOIN(""|"", TRUE, SPLIT(A2531, "";"")))))"),"#N/A")</f>
        <v>#N/A</v>
      </c>
    </row>
    <row r="2532">
      <c r="A2532" s="12" t="str">
        <f>IFERROR(__xludf.DUMMYFUNCTION("TEXTJOIN("";"", TRUE, FILTER(CID!$B$2:$B$14794, CID!B2532=CID!$D$2:$D$14794))"),"#N/A")</f>
        <v>#N/A</v>
      </c>
      <c r="B2532" s="12" t="str">
        <f>IFERROR(__xludf.DUMMYFUNCTION("TEXTJOIN(""; "", TRUE, FILTER(CID!B2532:B14794, REGEXMATCH(CID!D2532:D14794, TEXTJOIN(""|"", TRUE, SPLIT(A2532, "";"")))))"),"#N/A")</f>
        <v>#N/A</v>
      </c>
    </row>
    <row r="2533">
      <c r="A2533" s="12" t="str">
        <f>IFERROR(__xludf.DUMMYFUNCTION("TEXTJOIN("";"", TRUE, FILTER(CID!$B$2:$B$14794, CID!B2533=CID!$D$2:$D$14794))"),"#N/A")</f>
        <v>#N/A</v>
      </c>
      <c r="B2533" s="12" t="str">
        <f>IFERROR(__xludf.DUMMYFUNCTION("TEXTJOIN(""; "", TRUE, FILTER(CID!B2533:B14794, REGEXMATCH(CID!D2533:D14794, TEXTJOIN(""|"", TRUE, SPLIT(A2533, "";"")))))"),"#N/A")</f>
        <v>#N/A</v>
      </c>
    </row>
    <row r="2534">
      <c r="A2534" s="12" t="str">
        <f>IFERROR(__xludf.DUMMYFUNCTION("TEXTJOIN("";"", TRUE, FILTER(CID!$B$2:$B$14794, CID!B2534=CID!$D$2:$D$14794))"),"#N/A")</f>
        <v>#N/A</v>
      </c>
      <c r="B2534" s="12" t="str">
        <f>IFERROR(__xludf.DUMMYFUNCTION("TEXTJOIN(""; "", TRUE, FILTER(CID!B2534:B14794, REGEXMATCH(CID!D2534:D14794, TEXTJOIN(""|"", TRUE, SPLIT(A2534, "";"")))))"),"#N/A")</f>
        <v>#N/A</v>
      </c>
    </row>
    <row r="2535">
      <c r="A2535" s="12" t="str">
        <f>IFERROR(__xludf.DUMMYFUNCTION("TEXTJOIN("";"", TRUE, FILTER(CID!$B$2:$B$14794, CID!B2535=CID!$D$2:$D$14794))"),"#N/A")</f>
        <v>#N/A</v>
      </c>
      <c r="B2535" s="12" t="str">
        <f>IFERROR(__xludf.DUMMYFUNCTION("TEXTJOIN(""; "", TRUE, FILTER(CID!B2535:B14794, REGEXMATCH(CID!D2535:D14794, TEXTJOIN(""|"", TRUE, SPLIT(A2535, "";"")))))"),"#N/A")</f>
        <v>#N/A</v>
      </c>
    </row>
    <row r="2536">
      <c r="A2536" s="12" t="str">
        <f>IFERROR(__xludf.DUMMYFUNCTION("TEXTJOIN("";"", TRUE, FILTER(CID!$B$2:$B$14794, CID!B2536=CID!$D$2:$D$14794))"),"#N/A")</f>
        <v>#N/A</v>
      </c>
      <c r="B2536" s="12" t="str">
        <f>IFERROR(__xludf.DUMMYFUNCTION("TEXTJOIN(""; "", TRUE, FILTER(CID!B2536:B14794, REGEXMATCH(CID!D2536:D14794, TEXTJOIN(""|"", TRUE, SPLIT(A2536, "";"")))))"),"#N/A")</f>
        <v>#N/A</v>
      </c>
    </row>
    <row r="2537">
      <c r="A2537" s="12" t="str">
        <f>IFERROR(__xludf.DUMMYFUNCTION("TEXTJOIN("";"", TRUE, FILTER(CID!$B$2:$B$14794, CID!B2537=CID!$D$2:$D$14794))"),"#N/A")</f>
        <v>#N/A</v>
      </c>
      <c r="B2537" s="12" t="str">
        <f>IFERROR(__xludf.DUMMYFUNCTION("TEXTJOIN(""; "", TRUE, FILTER(CID!B2537:B14794, REGEXMATCH(CID!D2537:D14794, TEXTJOIN(""|"", TRUE, SPLIT(A2537, "";"")))))"),"#N/A")</f>
        <v>#N/A</v>
      </c>
    </row>
    <row r="2538">
      <c r="A2538" s="12" t="str">
        <f>IFERROR(__xludf.DUMMYFUNCTION("TEXTJOIN("";"", TRUE, FILTER(CID!$B$2:$B$14794, CID!B2538=CID!$D$2:$D$14794))"),"#N/A")</f>
        <v>#N/A</v>
      </c>
      <c r="B2538" s="12" t="str">
        <f>IFERROR(__xludf.DUMMYFUNCTION("TEXTJOIN(""; "", TRUE, FILTER(CID!B2538:B14794, REGEXMATCH(CID!D2538:D14794, TEXTJOIN(""|"", TRUE, SPLIT(A2538, "";"")))))"),"#N/A")</f>
        <v>#N/A</v>
      </c>
    </row>
    <row r="2539">
      <c r="A2539" s="12" t="str">
        <f>IFERROR(__xludf.DUMMYFUNCTION("TEXTJOIN("";"", TRUE, FILTER(CID!$B$2:$B$14794, CID!B2539=CID!$D$2:$D$14794))"),"#N/A")</f>
        <v>#N/A</v>
      </c>
      <c r="B2539" s="12" t="str">
        <f>IFERROR(__xludf.DUMMYFUNCTION("TEXTJOIN(""; "", TRUE, FILTER(CID!B2539:B14794, REGEXMATCH(CID!D2539:D14794, TEXTJOIN(""|"", TRUE, SPLIT(A2539, "";"")))))"),"#N/A")</f>
        <v>#N/A</v>
      </c>
    </row>
    <row r="2540">
      <c r="A2540" s="12" t="str">
        <f>IFERROR(__xludf.DUMMYFUNCTION("TEXTJOIN("";"", TRUE, FILTER(CID!$B$2:$B$14794, CID!B2540=CID!$D$2:$D$14794))"),"#N/A")</f>
        <v>#N/A</v>
      </c>
      <c r="B2540" s="12" t="str">
        <f>IFERROR(__xludf.DUMMYFUNCTION("TEXTJOIN(""; "", TRUE, FILTER(CID!B2540:B14794, REGEXMATCH(CID!D2540:D14794, TEXTJOIN(""|"", TRUE, SPLIT(A2540, "";"")))))"),"#N/A")</f>
        <v>#N/A</v>
      </c>
    </row>
    <row r="2541">
      <c r="A2541" s="12" t="str">
        <f>IFERROR(__xludf.DUMMYFUNCTION("TEXTJOIN("";"", TRUE, FILTER(CID!$B$2:$B$14794, CID!B2541=CID!$D$2:$D$14794))"),"#N/A")</f>
        <v>#N/A</v>
      </c>
      <c r="B2541" s="12" t="str">
        <f>IFERROR(__xludf.DUMMYFUNCTION("TEXTJOIN(""; "", TRUE, FILTER(CID!B2541:B14794, REGEXMATCH(CID!D2541:D14794, TEXTJOIN(""|"", TRUE, SPLIT(A2541, "";"")))))"),"#N/A")</f>
        <v>#N/A</v>
      </c>
    </row>
    <row r="2542">
      <c r="A2542" s="12" t="str">
        <f>IFERROR(__xludf.DUMMYFUNCTION("TEXTJOIN("";"", TRUE, FILTER(CID!$B$2:$B$14794, CID!B2542=CID!$D$2:$D$14794))"),"#N/A")</f>
        <v>#N/A</v>
      </c>
      <c r="B2542" s="12" t="str">
        <f>IFERROR(__xludf.DUMMYFUNCTION("TEXTJOIN(""; "", TRUE, FILTER(CID!B2542:B14794, REGEXMATCH(CID!D2542:D14794, TEXTJOIN(""|"", TRUE, SPLIT(A2542, "";"")))))"),"#N/A")</f>
        <v>#N/A</v>
      </c>
    </row>
    <row r="2543">
      <c r="A2543" s="12" t="str">
        <f>IFERROR(__xludf.DUMMYFUNCTION("TEXTJOIN("";"", TRUE, FILTER(CID!$B$2:$B$14794, CID!B2543=CID!$D$2:$D$14794))"),"#N/A")</f>
        <v>#N/A</v>
      </c>
      <c r="B2543" s="12" t="str">
        <f>IFERROR(__xludf.DUMMYFUNCTION("TEXTJOIN(""; "", TRUE, FILTER(CID!B2543:B14794, REGEXMATCH(CID!D2543:D14794, TEXTJOIN(""|"", TRUE, SPLIT(A2543, "";"")))))"),"#N/A")</f>
        <v>#N/A</v>
      </c>
    </row>
    <row r="2544">
      <c r="A2544" s="12" t="str">
        <f>IFERROR(__xludf.DUMMYFUNCTION("TEXTJOIN("";"", TRUE, FILTER(CID!$B$2:$B$14794, CID!B2544=CID!$D$2:$D$14794))"),"#N/A")</f>
        <v>#N/A</v>
      </c>
      <c r="B2544" s="12" t="str">
        <f>IFERROR(__xludf.DUMMYFUNCTION("TEXTJOIN(""; "", TRUE, FILTER(CID!B2544:B14794, REGEXMATCH(CID!D2544:D14794, TEXTJOIN(""|"", TRUE, SPLIT(A2544, "";"")))))"),"#N/A")</f>
        <v>#N/A</v>
      </c>
    </row>
    <row r="2545">
      <c r="A2545" s="12" t="str">
        <f>IFERROR(__xludf.DUMMYFUNCTION("TEXTJOIN("";"", TRUE, FILTER(CID!$B$2:$B$14794, CID!B2545=CID!$D$2:$D$14794))"),"#N/A")</f>
        <v>#N/A</v>
      </c>
      <c r="B2545" s="12" t="str">
        <f>IFERROR(__xludf.DUMMYFUNCTION("TEXTJOIN(""; "", TRUE, FILTER(CID!B2545:B14794, REGEXMATCH(CID!D2545:D14794, TEXTJOIN(""|"", TRUE, SPLIT(A2545, "";"")))))"),"#N/A")</f>
        <v>#N/A</v>
      </c>
    </row>
    <row r="2546">
      <c r="A2546" s="12" t="str">
        <f>IFERROR(__xludf.DUMMYFUNCTION("TEXTJOIN("";"", TRUE, FILTER(CID!$B$2:$B$14794, CID!B2546=CID!$D$2:$D$14794))"),"#N/A")</f>
        <v>#N/A</v>
      </c>
      <c r="B2546" s="12" t="str">
        <f>IFERROR(__xludf.DUMMYFUNCTION("TEXTJOIN(""; "", TRUE, FILTER(CID!B2546:B14794, REGEXMATCH(CID!D2546:D14794, TEXTJOIN(""|"", TRUE, SPLIT(A2546, "";"")))))"),"#N/A")</f>
        <v>#N/A</v>
      </c>
    </row>
    <row r="2547">
      <c r="A2547" s="12" t="str">
        <f>IFERROR(__xludf.DUMMYFUNCTION("TEXTJOIN("";"", TRUE, FILTER(CID!$B$2:$B$14794, CID!B2547=CID!$D$2:$D$14794))"),"#N/A")</f>
        <v>#N/A</v>
      </c>
      <c r="B2547" s="12" t="str">
        <f>IFERROR(__xludf.DUMMYFUNCTION("TEXTJOIN(""; "", TRUE, FILTER(CID!B2547:B14794, REGEXMATCH(CID!D2547:D14794, TEXTJOIN(""|"", TRUE, SPLIT(A2547, "";"")))))"),"#N/A")</f>
        <v>#N/A</v>
      </c>
    </row>
    <row r="2548">
      <c r="A2548" s="12" t="str">
        <f>IFERROR(__xludf.DUMMYFUNCTION("TEXTJOIN("";"", TRUE, FILTER(CID!$B$2:$B$14794, CID!B2548=CID!$D$2:$D$14794))"),"#N/A")</f>
        <v>#N/A</v>
      </c>
      <c r="B2548" s="12" t="str">
        <f>IFERROR(__xludf.DUMMYFUNCTION("TEXTJOIN(""; "", TRUE, FILTER(CID!B2548:B14794, REGEXMATCH(CID!D2548:D14794, TEXTJOIN(""|"", TRUE, SPLIT(A2548, "";"")))))"),"#N/A")</f>
        <v>#N/A</v>
      </c>
    </row>
    <row r="2549">
      <c r="A2549" s="12" t="str">
        <f>IFERROR(__xludf.DUMMYFUNCTION("TEXTJOIN("";"", TRUE, FILTER(CID!$B$2:$B$14794, CID!B2549=CID!$D$2:$D$14794))"),"#N/A")</f>
        <v>#N/A</v>
      </c>
      <c r="B2549" s="12" t="str">
        <f>IFERROR(__xludf.DUMMYFUNCTION("TEXTJOIN(""; "", TRUE, FILTER(CID!B2549:B14794, REGEXMATCH(CID!D2549:D14794, TEXTJOIN(""|"", TRUE, SPLIT(A2549, "";"")))))"),"#N/A")</f>
        <v>#N/A</v>
      </c>
    </row>
    <row r="2550">
      <c r="A2550" s="12" t="str">
        <f>IFERROR(__xludf.DUMMYFUNCTION("TEXTJOIN("";"", TRUE, FILTER(CID!$B$2:$B$14794, CID!B2550=CID!$D$2:$D$14794))"),"#N/A")</f>
        <v>#N/A</v>
      </c>
      <c r="B2550" s="12" t="str">
        <f>IFERROR(__xludf.DUMMYFUNCTION("TEXTJOIN(""; "", TRUE, FILTER(CID!B2550:B14794, REGEXMATCH(CID!D2550:D14794, TEXTJOIN(""|"", TRUE, SPLIT(A2550, "";"")))))"),"#N/A")</f>
        <v>#N/A</v>
      </c>
    </row>
    <row r="2551">
      <c r="A2551" s="12" t="str">
        <f>IFERROR(__xludf.DUMMYFUNCTION("TEXTJOIN("";"", TRUE, FILTER(CID!$B$2:$B$14794, CID!B2551=CID!$D$2:$D$14794))"),"#N/A")</f>
        <v>#N/A</v>
      </c>
      <c r="B2551" s="12" t="str">
        <f>IFERROR(__xludf.DUMMYFUNCTION("TEXTJOIN(""; "", TRUE, FILTER(CID!B2551:B14794, REGEXMATCH(CID!D2551:D14794, TEXTJOIN(""|"", TRUE, SPLIT(A2551, "";"")))))"),"#N/A")</f>
        <v>#N/A</v>
      </c>
    </row>
    <row r="2552">
      <c r="A2552" s="12" t="str">
        <f>IFERROR(__xludf.DUMMYFUNCTION("TEXTJOIN("";"", TRUE, FILTER(CID!$B$2:$B$14794, CID!B2552=CID!$D$2:$D$14794))"),"#N/A")</f>
        <v>#N/A</v>
      </c>
      <c r="B2552" s="12" t="str">
        <f>IFERROR(__xludf.DUMMYFUNCTION("TEXTJOIN(""; "", TRUE, FILTER(CID!B2552:B14794, REGEXMATCH(CID!D2552:D14794, TEXTJOIN(""|"", TRUE, SPLIT(A2552, "";"")))))"),"#N/A")</f>
        <v>#N/A</v>
      </c>
    </row>
    <row r="2553">
      <c r="A2553" s="12" t="str">
        <f>IFERROR(__xludf.DUMMYFUNCTION("TEXTJOIN("";"", TRUE, FILTER(CID!$B$2:$B$14794, CID!B2553=CID!$D$2:$D$14794))"),"#N/A")</f>
        <v>#N/A</v>
      </c>
      <c r="B2553" s="12" t="str">
        <f>IFERROR(__xludf.DUMMYFUNCTION("TEXTJOIN(""; "", TRUE, FILTER(CID!B2553:B14794, REGEXMATCH(CID!D2553:D14794, TEXTJOIN(""|"", TRUE, SPLIT(A2553, "";"")))))"),"#N/A")</f>
        <v>#N/A</v>
      </c>
    </row>
    <row r="2554">
      <c r="A2554" s="12" t="str">
        <f>IFERROR(__xludf.DUMMYFUNCTION("TEXTJOIN("";"", TRUE, FILTER(CID!$B$2:$B$14794, CID!B2554=CID!$D$2:$D$14794))"),"#N/A")</f>
        <v>#N/A</v>
      </c>
      <c r="B2554" s="12" t="str">
        <f>IFERROR(__xludf.DUMMYFUNCTION("TEXTJOIN(""; "", TRUE, FILTER(CID!B2554:B14794, REGEXMATCH(CID!D2554:D14794, TEXTJOIN(""|"", TRUE, SPLIT(A2554, "";"")))))"),"#N/A")</f>
        <v>#N/A</v>
      </c>
    </row>
    <row r="2555">
      <c r="A2555" s="12" t="str">
        <f>IFERROR(__xludf.DUMMYFUNCTION("TEXTJOIN("";"", TRUE, FILTER(CID!$B$2:$B$14794, CID!B2555=CID!$D$2:$D$14794))"),"#N/A")</f>
        <v>#N/A</v>
      </c>
      <c r="B2555" s="12" t="str">
        <f>IFERROR(__xludf.DUMMYFUNCTION("TEXTJOIN(""; "", TRUE, FILTER(CID!B2555:B14794, REGEXMATCH(CID!D2555:D14794, TEXTJOIN(""|"", TRUE, SPLIT(A2555, "";"")))))"),"#N/A")</f>
        <v>#N/A</v>
      </c>
    </row>
    <row r="2556">
      <c r="A2556" s="12" t="str">
        <f>IFERROR(__xludf.DUMMYFUNCTION("TEXTJOIN("";"", TRUE, FILTER(CID!$B$2:$B$14794, CID!B2556=CID!$D$2:$D$14794))"),"#N/A")</f>
        <v>#N/A</v>
      </c>
      <c r="B2556" s="12" t="str">
        <f>IFERROR(__xludf.DUMMYFUNCTION("TEXTJOIN(""; "", TRUE, FILTER(CID!B2556:B14794, REGEXMATCH(CID!D2556:D14794, TEXTJOIN(""|"", TRUE, SPLIT(A2556, "";"")))))"),"#N/A")</f>
        <v>#N/A</v>
      </c>
    </row>
    <row r="2557">
      <c r="A2557" s="12" t="str">
        <f>IFERROR(__xludf.DUMMYFUNCTION("TEXTJOIN("";"", TRUE, FILTER(CID!$B$2:$B$14794, CID!B2557=CID!$D$2:$D$14794))"),"#N/A")</f>
        <v>#N/A</v>
      </c>
      <c r="B2557" s="12" t="str">
        <f>IFERROR(__xludf.DUMMYFUNCTION("TEXTJOIN(""; "", TRUE, FILTER(CID!B2557:B14794, REGEXMATCH(CID!D2557:D14794, TEXTJOIN(""|"", TRUE, SPLIT(A2557, "";"")))))"),"#N/A")</f>
        <v>#N/A</v>
      </c>
    </row>
    <row r="2558">
      <c r="A2558" s="12" t="str">
        <f>IFERROR(__xludf.DUMMYFUNCTION("TEXTJOIN("";"", TRUE, FILTER(CID!$B$2:$B$14794, CID!B2558=CID!$D$2:$D$14794))"),"#N/A")</f>
        <v>#N/A</v>
      </c>
      <c r="B2558" s="12" t="str">
        <f>IFERROR(__xludf.DUMMYFUNCTION("TEXTJOIN(""; "", TRUE, FILTER(CID!B2558:B14794, REGEXMATCH(CID!D2558:D14794, TEXTJOIN(""|"", TRUE, SPLIT(A2558, "";"")))))"),"#N/A")</f>
        <v>#N/A</v>
      </c>
    </row>
    <row r="2559">
      <c r="A2559" s="12" t="str">
        <f>IFERROR(__xludf.DUMMYFUNCTION("TEXTJOIN("";"", TRUE, FILTER(CID!$B$2:$B$14794, CID!B2559=CID!$D$2:$D$14794))"),"#N/A")</f>
        <v>#N/A</v>
      </c>
      <c r="B2559" s="12" t="str">
        <f>IFERROR(__xludf.DUMMYFUNCTION("TEXTJOIN(""; "", TRUE, FILTER(CID!B2559:B14794, REGEXMATCH(CID!D2559:D14794, TEXTJOIN(""|"", TRUE, SPLIT(A2559, "";"")))))"),"#N/A")</f>
        <v>#N/A</v>
      </c>
    </row>
    <row r="2560">
      <c r="A2560" s="12" t="str">
        <f>IFERROR(__xludf.DUMMYFUNCTION("TEXTJOIN("";"", TRUE, FILTER(CID!$B$2:$B$14794, CID!B2560=CID!$D$2:$D$14794))"),"#N/A")</f>
        <v>#N/A</v>
      </c>
      <c r="B2560" s="12" t="str">
        <f>IFERROR(__xludf.DUMMYFUNCTION("TEXTJOIN(""; "", TRUE, FILTER(CID!B2560:B14794, REGEXMATCH(CID!D2560:D14794, TEXTJOIN(""|"", TRUE, SPLIT(A2560, "";"")))))"),"#N/A")</f>
        <v>#N/A</v>
      </c>
    </row>
    <row r="2561">
      <c r="A2561" s="12" t="str">
        <f>IFERROR(__xludf.DUMMYFUNCTION("TEXTJOIN("";"", TRUE, FILTER(CID!$B$2:$B$14794, CID!B2561=CID!$D$2:$D$14794))"),"#N/A")</f>
        <v>#N/A</v>
      </c>
      <c r="B2561" s="12" t="str">
        <f>IFERROR(__xludf.DUMMYFUNCTION("TEXTJOIN(""; "", TRUE, FILTER(CID!B2561:B14794, REGEXMATCH(CID!D2561:D14794, TEXTJOIN(""|"", TRUE, SPLIT(A2561, "";"")))))"),"#N/A")</f>
        <v>#N/A</v>
      </c>
    </row>
    <row r="2562">
      <c r="A2562" s="12" t="str">
        <f>IFERROR(__xludf.DUMMYFUNCTION("TEXTJOIN("";"", TRUE, FILTER(CID!$B$2:$B$14794, CID!B2562=CID!$D$2:$D$14794))"),"#N/A")</f>
        <v>#N/A</v>
      </c>
      <c r="B2562" s="12" t="str">
        <f>IFERROR(__xludf.DUMMYFUNCTION("TEXTJOIN(""; "", TRUE, FILTER(CID!B2562:B14794, REGEXMATCH(CID!D2562:D14794, TEXTJOIN(""|"", TRUE, SPLIT(A2562, "";"")))))"),"#N/A")</f>
        <v>#N/A</v>
      </c>
    </row>
    <row r="2563">
      <c r="A2563" s="12" t="str">
        <f>IFERROR(__xludf.DUMMYFUNCTION("TEXTJOIN("";"", TRUE, FILTER(CID!$B$2:$B$14794, CID!B2563=CID!$D$2:$D$14794))"),"#N/A")</f>
        <v>#N/A</v>
      </c>
      <c r="B2563" s="12" t="str">
        <f>IFERROR(__xludf.DUMMYFUNCTION("TEXTJOIN(""; "", TRUE, FILTER(CID!B2563:B14794, REGEXMATCH(CID!D2563:D14794, TEXTJOIN(""|"", TRUE, SPLIT(A2563, "";"")))))"),"#N/A")</f>
        <v>#N/A</v>
      </c>
    </row>
    <row r="2564">
      <c r="A2564" s="12" t="str">
        <f>IFERROR(__xludf.DUMMYFUNCTION("TEXTJOIN("";"", TRUE, FILTER(CID!$B$2:$B$14794, CID!B2564=CID!$D$2:$D$14794))"),"#N/A")</f>
        <v>#N/A</v>
      </c>
      <c r="B2564" s="12" t="str">
        <f>IFERROR(__xludf.DUMMYFUNCTION("TEXTJOIN(""; "", TRUE, FILTER(CID!B2564:B14794, REGEXMATCH(CID!D2564:D14794, TEXTJOIN(""|"", TRUE, SPLIT(A2564, "";"")))))"),"#N/A")</f>
        <v>#N/A</v>
      </c>
    </row>
    <row r="2565">
      <c r="A2565" s="12" t="str">
        <f>IFERROR(__xludf.DUMMYFUNCTION("TEXTJOIN("";"", TRUE, FILTER(CID!$B$2:$B$14794, CID!B2565=CID!$D$2:$D$14794))"),"#N/A")</f>
        <v>#N/A</v>
      </c>
      <c r="B2565" s="12" t="str">
        <f>IFERROR(__xludf.DUMMYFUNCTION("TEXTJOIN(""; "", TRUE, FILTER(CID!B2565:B14794, REGEXMATCH(CID!D2565:D14794, TEXTJOIN(""|"", TRUE, SPLIT(A2565, "";"")))))"),"#N/A")</f>
        <v>#N/A</v>
      </c>
    </row>
    <row r="2566">
      <c r="A2566" s="12" t="str">
        <f>IFERROR(__xludf.DUMMYFUNCTION("TEXTJOIN("";"", TRUE, FILTER(CID!$B$2:$B$14794, CID!B2566=CID!$D$2:$D$14794))"),"#N/A")</f>
        <v>#N/A</v>
      </c>
      <c r="B2566" s="12" t="str">
        <f>IFERROR(__xludf.DUMMYFUNCTION("TEXTJOIN(""; "", TRUE, FILTER(CID!B2566:B14794, REGEXMATCH(CID!D2566:D14794, TEXTJOIN(""|"", TRUE, SPLIT(A2566, "";"")))))"),"#N/A")</f>
        <v>#N/A</v>
      </c>
    </row>
    <row r="2567">
      <c r="A2567" s="12" t="str">
        <f>IFERROR(__xludf.DUMMYFUNCTION("TEXTJOIN("";"", TRUE, FILTER(CID!$B$2:$B$14794, CID!B2567=CID!$D$2:$D$14794))"),"#N/A")</f>
        <v>#N/A</v>
      </c>
      <c r="B2567" s="12" t="str">
        <f>IFERROR(__xludf.DUMMYFUNCTION("TEXTJOIN(""; "", TRUE, FILTER(CID!B2567:B14794, REGEXMATCH(CID!D2567:D14794, TEXTJOIN(""|"", TRUE, SPLIT(A2567, "";"")))))"),"#N/A")</f>
        <v>#N/A</v>
      </c>
    </row>
    <row r="2568">
      <c r="A2568" s="12" t="str">
        <f>IFERROR(__xludf.DUMMYFUNCTION("TEXTJOIN("";"", TRUE, FILTER(CID!$B$2:$B$14794, CID!B2568=CID!$D$2:$D$14794))"),"#N/A")</f>
        <v>#N/A</v>
      </c>
      <c r="B2568" s="12" t="str">
        <f>IFERROR(__xludf.DUMMYFUNCTION("TEXTJOIN(""; "", TRUE, FILTER(CID!B2568:B14794, REGEXMATCH(CID!D2568:D14794, TEXTJOIN(""|"", TRUE, SPLIT(A2568, "";"")))))"),"#N/A")</f>
        <v>#N/A</v>
      </c>
    </row>
    <row r="2569">
      <c r="A2569" s="12" t="str">
        <f>IFERROR(__xludf.DUMMYFUNCTION("TEXTJOIN("";"", TRUE, FILTER(CID!$B$2:$B$14794, CID!B2569=CID!$D$2:$D$14794))"),"#N/A")</f>
        <v>#N/A</v>
      </c>
      <c r="B2569" s="12" t="str">
        <f>IFERROR(__xludf.DUMMYFUNCTION("TEXTJOIN(""; "", TRUE, FILTER(CID!B2569:B14794, REGEXMATCH(CID!D2569:D14794, TEXTJOIN(""|"", TRUE, SPLIT(A2569, "";"")))))"),"#N/A")</f>
        <v>#N/A</v>
      </c>
    </row>
    <row r="2570">
      <c r="A2570" s="12" t="str">
        <f>IFERROR(__xludf.DUMMYFUNCTION("TEXTJOIN("";"", TRUE, FILTER(CID!$B$2:$B$14794, CID!B2570=CID!$D$2:$D$14794))"),"#N/A")</f>
        <v>#N/A</v>
      </c>
      <c r="B2570" s="12" t="str">
        <f>IFERROR(__xludf.DUMMYFUNCTION("TEXTJOIN(""; "", TRUE, FILTER(CID!B2570:B14794, REGEXMATCH(CID!D2570:D14794, TEXTJOIN(""|"", TRUE, SPLIT(A2570, "";"")))))"),"#N/A")</f>
        <v>#N/A</v>
      </c>
    </row>
    <row r="2571">
      <c r="A2571" s="12" t="str">
        <f>IFERROR(__xludf.DUMMYFUNCTION("TEXTJOIN("";"", TRUE, FILTER(CID!$B$2:$B$14794, CID!B2571=CID!$D$2:$D$14794))"),"#N/A")</f>
        <v>#N/A</v>
      </c>
      <c r="B2571" s="12" t="str">
        <f>IFERROR(__xludf.DUMMYFUNCTION("TEXTJOIN(""; "", TRUE, FILTER(CID!B2571:B14794, REGEXMATCH(CID!D2571:D14794, TEXTJOIN(""|"", TRUE, SPLIT(A2571, "";"")))))"),"#N/A")</f>
        <v>#N/A</v>
      </c>
    </row>
    <row r="2572">
      <c r="A2572" s="12" t="str">
        <f>IFERROR(__xludf.DUMMYFUNCTION("TEXTJOIN("";"", TRUE, FILTER(CID!$B$2:$B$14794, CID!B2572=CID!$D$2:$D$14794))"),"#N/A")</f>
        <v>#N/A</v>
      </c>
      <c r="B2572" s="12" t="str">
        <f>IFERROR(__xludf.DUMMYFUNCTION("TEXTJOIN(""; "", TRUE, FILTER(CID!B2572:B14794, REGEXMATCH(CID!D2572:D14794, TEXTJOIN(""|"", TRUE, SPLIT(A2572, "";"")))))"),"#N/A")</f>
        <v>#N/A</v>
      </c>
    </row>
    <row r="2573">
      <c r="A2573" s="12" t="str">
        <f>IFERROR(__xludf.DUMMYFUNCTION("TEXTJOIN("";"", TRUE, FILTER(CID!$B$2:$B$14794, CID!B2573=CID!$D$2:$D$14794))"),"#N/A")</f>
        <v>#N/A</v>
      </c>
      <c r="B2573" s="12" t="str">
        <f>IFERROR(__xludf.DUMMYFUNCTION("TEXTJOIN(""; "", TRUE, FILTER(CID!B2573:B14794, REGEXMATCH(CID!D2573:D14794, TEXTJOIN(""|"", TRUE, SPLIT(A2573, "";"")))))"),"#N/A")</f>
        <v>#N/A</v>
      </c>
    </row>
    <row r="2574">
      <c r="A2574" s="12" t="str">
        <f>IFERROR(__xludf.DUMMYFUNCTION("TEXTJOIN("";"", TRUE, FILTER(CID!$B$2:$B$14794, CID!B2574=CID!$D$2:$D$14794))"),"#N/A")</f>
        <v>#N/A</v>
      </c>
      <c r="B2574" s="12" t="str">
        <f>IFERROR(__xludf.DUMMYFUNCTION("TEXTJOIN(""; "", TRUE, FILTER(CID!B2574:B14794, REGEXMATCH(CID!D2574:D14794, TEXTJOIN(""|"", TRUE, SPLIT(A2574, "";"")))))"),"#N/A")</f>
        <v>#N/A</v>
      </c>
    </row>
    <row r="2575">
      <c r="A2575" s="12" t="str">
        <f>IFERROR(__xludf.DUMMYFUNCTION("TEXTJOIN("";"", TRUE, FILTER(CID!$B$2:$B$14794, CID!B2575=CID!$D$2:$D$14794))"),"#N/A")</f>
        <v>#N/A</v>
      </c>
      <c r="B2575" s="12" t="str">
        <f>IFERROR(__xludf.DUMMYFUNCTION("TEXTJOIN(""; "", TRUE, FILTER(CID!B2575:B14794, REGEXMATCH(CID!D2575:D14794, TEXTJOIN(""|"", TRUE, SPLIT(A2575, "";"")))))"),"#N/A")</f>
        <v>#N/A</v>
      </c>
    </row>
    <row r="2576">
      <c r="A2576" s="12" t="str">
        <f>IFERROR(__xludf.DUMMYFUNCTION("TEXTJOIN("";"", TRUE, FILTER(CID!$B$2:$B$14794, CID!B2576=CID!$D$2:$D$14794))"),"#N/A")</f>
        <v>#N/A</v>
      </c>
      <c r="B2576" s="12" t="str">
        <f>IFERROR(__xludf.DUMMYFUNCTION("TEXTJOIN(""; "", TRUE, FILTER(CID!B2576:B14794, REGEXMATCH(CID!D2576:D14794, TEXTJOIN(""|"", TRUE, SPLIT(A2576, "";"")))))"),"#N/A")</f>
        <v>#N/A</v>
      </c>
    </row>
    <row r="2577">
      <c r="A2577" s="12" t="str">
        <f>IFERROR(__xludf.DUMMYFUNCTION("TEXTJOIN("";"", TRUE, FILTER(CID!$B$2:$B$14794, CID!B2577=CID!$D$2:$D$14794))"),"#N/A")</f>
        <v>#N/A</v>
      </c>
      <c r="B2577" s="12" t="str">
        <f>IFERROR(__xludf.DUMMYFUNCTION("TEXTJOIN(""; "", TRUE, FILTER(CID!B2577:B14794, REGEXMATCH(CID!D2577:D14794, TEXTJOIN(""|"", TRUE, SPLIT(A2577, "";"")))))"),"#N/A")</f>
        <v>#N/A</v>
      </c>
    </row>
    <row r="2578">
      <c r="A2578" s="12" t="str">
        <f>IFERROR(__xludf.DUMMYFUNCTION("TEXTJOIN("";"", TRUE, FILTER(CID!$B$2:$B$14794, CID!B2578=CID!$D$2:$D$14794))"),"#N/A")</f>
        <v>#N/A</v>
      </c>
      <c r="B2578" s="12" t="str">
        <f>IFERROR(__xludf.DUMMYFUNCTION("TEXTJOIN(""; "", TRUE, FILTER(CID!B2578:B14794, REGEXMATCH(CID!D2578:D14794, TEXTJOIN(""|"", TRUE, SPLIT(A2578, "";"")))))"),"#N/A")</f>
        <v>#N/A</v>
      </c>
    </row>
    <row r="2579">
      <c r="A2579" s="12" t="str">
        <f>IFERROR(__xludf.DUMMYFUNCTION("TEXTJOIN("";"", TRUE, FILTER(CID!$B$2:$B$14794, CID!B2579=CID!$D$2:$D$14794))"),"#N/A")</f>
        <v>#N/A</v>
      </c>
      <c r="B2579" s="12" t="str">
        <f>IFERROR(__xludf.DUMMYFUNCTION("TEXTJOIN(""; "", TRUE, FILTER(CID!B2579:B14794, REGEXMATCH(CID!D2579:D14794, TEXTJOIN(""|"", TRUE, SPLIT(A2579, "";"")))))"),"#N/A")</f>
        <v>#N/A</v>
      </c>
    </row>
    <row r="2580">
      <c r="A2580" s="12" t="str">
        <f>IFERROR(__xludf.DUMMYFUNCTION("TEXTJOIN("";"", TRUE, FILTER(CID!$B$2:$B$14794, CID!B2580=CID!$D$2:$D$14794))"),"#N/A")</f>
        <v>#N/A</v>
      </c>
      <c r="B2580" s="12" t="str">
        <f>IFERROR(__xludf.DUMMYFUNCTION("TEXTJOIN(""; "", TRUE, FILTER(CID!B2580:B14794, REGEXMATCH(CID!D2580:D14794, TEXTJOIN(""|"", TRUE, SPLIT(A2580, "";"")))))"),"#N/A")</f>
        <v>#N/A</v>
      </c>
    </row>
    <row r="2581">
      <c r="A2581" s="12" t="str">
        <f>IFERROR(__xludf.DUMMYFUNCTION("TEXTJOIN("";"", TRUE, FILTER(CID!$B$2:$B$14794, CID!B2581=CID!$D$2:$D$14794))"),"#N/A")</f>
        <v>#N/A</v>
      </c>
      <c r="B2581" s="12" t="str">
        <f>IFERROR(__xludf.DUMMYFUNCTION("TEXTJOIN(""; "", TRUE, FILTER(CID!B2581:B14794, REGEXMATCH(CID!D2581:D14794, TEXTJOIN(""|"", TRUE, SPLIT(A2581, "";"")))))"),"#N/A")</f>
        <v>#N/A</v>
      </c>
    </row>
    <row r="2582">
      <c r="A2582" s="12" t="str">
        <f>IFERROR(__xludf.DUMMYFUNCTION("TEXTJOIN("";"", TRUE, FILTER(CID!$B$2:$B$14794, CID!B2582=CID!$D$2:$D$14794))"),"#N/A")</f>
        <v>#N/A</v>
      </c>
      <c r="B2582" s="12" t="str">
        <f>IFERROR(__xludf.DUMMYFUNCTION("TEXTJOIN(""; "", TRUE, FILTER(CID!B2582:B14794, REGEXMATCH(CID!D2582:D14794, TEXTJOIN(""|"", TRUE, SPLIT(A2582, "";"")))))"),"#N/A")</f>
        <v>#N/A</v>
      </c>
    </row>
    <row r="2583">
      <c r="A2583" s="12" t="str">
        <f>IFERROR(__xludf.DUMMYFUNCTION("TEXTJOIN("";"", TRUE, FILTER(CID!$B$2:$B$14794, CID!B2583=CID!$D$2:$D$14794))"),"#N/A")</f>
        <v>#N/A</v>
      </c>
      <c r="B2583" s="12" t="str">
        <f>IFERROR(__xludf.DUMMYFUNCTION("TEXTJOIN(""; "", TRUE, FILTER(CID!B2583:B14794, REGEXMATCH(CID!D2583:D14794, TEXTJOIN(""|"", TRUE, SPLIT(A2583, "";"")))))"),"#N/A")</f>
        <v>#N/A</v>
      </c>
    </row>
    <row r="2584">
      <c r="A2584" s="12" t="str">
        <f>IFERROR(__xludf.DUMMYFUNCTION("TEXTJOIN("";"", TRUE, FILTER(CID!$B$2:$B$14794, CID!B2584=CID!$D$2:$D$14794))"),"#N/A")</f>
        <v>#N/A</v>
      </c>
      <c r="B2584" s="12" t="str">
        <f>IFERROR(__xludf.DUMMYFUNCTION("TEXTJOIN(""; "", TRUE, FILTER(CID!B2584:B14794, REGEXMATCH(CID!D2584:D14794, TEXTJOIN(""|"", TRUE, SPLIT(A2584, "";"")))))"),"#N/A")</f>
        <v>#N/A</v>
      </c>
    </row>
    <row r="2585">
      <c r="A2585" s="12" t="str">
        <f>IFERROR(__xludf.DUMMYFUNCTION("TEXTJOIN("";"", TRUE, FILTER(CID!$B$2:$B$14794, CID!B2585=CID!$D$2:$D$14794))"),"#N/A")</f>
        <v>#N/A</v>
      </c>
      <c r="B2585" s="12" t="str">
        <f>IFERROR(__xludf.DUMMYFUNCTION("TEXTJOIN(""; "", TRUE, FILTER(CID!B2585:B14794, REGEXMATCH(CID!D2585:D14794, TEXTJOIN(""|"", TRUE, SPLIT(A2585, "";"")))))"),"#N/A")</f>
        <v>#N/A</v>
      </c>
    </row>
    <row r="2586">
      <c r="A2586" s="12" t="str">
        <f>IFERROR(__xludf.DUMMYFUNCTION("TEXTJOIN("";"", TRUE, FILTER(CID!$B$2:$B$14794, CID!B2586=CID!$D$2:$D$14794))"),"#N/A")</f>
        <v>#N/A</v>
      </c>
      <c r="B2586" s="12" t="str">
        <f>IFERROR(__xludf.DUMMYFUNCTION("TEXTJOIN(""; "", TRUE, FILTER(CID!B2586:B14794, REGEXMATCH(CID!D2586:D14794, TEXTJOIN(""|"", TRUE, SPLIT(A2586, "";"")))))"),"#N/A")</f>
        <v>#N/A</v>
      </c>
    </row>
    <row r="2587">
      <c r="A2587" s="12" t="str">
        <f>IFERROR(__xludf.DUMMYFUNCTION("TEXTJOIN("";"", TRUE, FILTER(CID!$B$2:$B$14794, CID!B2587=CID!$D$2:$D$14794))"),"#N/A")</f>
        <v>#N/A</v>
      </c>
      <c r="B2587" s="12" t="str">
        <f>IFERROR(__xludf.DUMMYFUNCTION("TEXTJOIN(""; "", TRUE, FILTER(CID!B2587:B14794, REGEXMATCH(CID!D2587:D14794, TEXTJOIN(""|"", TRUE, SPLIT(A2587, "";"")))))"),"#N/A")</f>
        <v>#N/A</v>
      </c>
    </row>
    <row r="2588">
      <c r="A2588" s="12" t="str">
        <f>IFERROR(__xludf.DUMMYFUNCTION("TEXTJOIN("";"", TRUE, FILTER(CID!$B$2:$B$14794, CID!B2588=CID!$D$2:$D$14794))"),"#N/A")</f>
        <v>#N/A</v>
      </c>
      <c r="B2588" s="12" t="str">
        <f>IFERROR(__xludf.DUMMYFUNCTION("TEXTJOIN(""; "", TRUE, FILTER(CID!B2588:B14794, REGEXMATCH(CID!D2588:D14794, TEXTJOIN(""|"", TRUE, SPLIT(A2588, "";"")))))"),"#N/A")</f>
        <v>#N/A</v>
      </c>
    </row>
    <row r="2589">
      <c r="A2589" s="12" t="str">
        <f>IFERROR(__xludf.DUMMYFUNCTION("TEXTJOIN("";"", TRUE, FILTER(CID!$B$2:$B$14794, CID!B2589=CID!$D$2:$D$14794))"),"#N/A")</f>
        <v>#N/A</v>
      </c>
      <c r="B2589" s="12" t="str">
        <f>IFERROR(__xludf.DUMMYFUNCTION("TEXTJOIN(""; "", TRUE, FILTER(CID!B2589:B14794, REGEXMATCH(CID!D2589:D14794, TEXTJOIN(""|"", TRUE, SPLIT(A2589, "";"")))))"),"#N/A")</f>
        <v>#N/A</v>
      </c>
    </row>
    <row r="2590">
      <c r="A2590" s="12" t="str">
        <f>IFERROR(__xludf.DUMMYFUNCTION("TEXTJOIN("";"", TRUE, FILTER(CID!$B$2:$B$14794, CID!B2590=CID!$D$2:$D$14794))"),"#N/A")</f>
        <v>#N/A</v>
      </c>
      <c r="B2590" s="12" t="str">
        <f>IFERROR(__xludf.DUMMYFUNCTION("TEXTJOIN(""; "", TRUE, FILTER(CID!B2590:B14794, REGEXMATCH(CID!D2590:D14794, TEXTJOIN(""|"", TRUE, SPLIT(A2590, "";"")))))"),"#N/A")</f>
        <v>#N/A</v>
      </c>
    </row>
    <row r="2591">
      <c r="A2591" s="12" t="str">
        <f>IFERROR(__xludf.DUMMYFUNCTION("TEXTJOIN("";"", TRUE, FILTER(CID!$B$2:$B$14794, CID!B2591=CID!$D$2:$D$14794))"),"#N/A")</f>
        <v>#N/A</v>
      </c>
      <c r="B2591" s="12" t="str">
        <f>IFERROR(__xludf.DUMMYFUNCTION("TEXTJOIN(""; "", TRUE, FILTER(CID!B2591:B14794, REGEXMATCH(CID!D2591:D14794, TEXTJOIN(""|"", TRUE, SPLIT(A2591, "";"")))))"),"#N/A")</f>
        <v>#N/A</v>
      </c>
    </row>
    <row r="2592">
      <c r="A2592" s="12" t="str">
        <f>IFERROR(__xludf.DUMMYFUNCTION("TEXTJOIN("";"", TRUE, FILTER(CID!$B$2:$B$14794, CID!B2592=CID!$D$2:$D$14794))"),"#N/A")</f>
        <v>#N/A</v>
      </c>
      <c r="B2592" s="12" t="str">
        <f>IFERROR(__xludf.DUMMYFUNCTION("TEXTJOIN(""; "", TRUE, FILTER(CID!B2592:B14794, REGEXMATCH(CID!D2592:D14794, TEXTJOIN(""|"", TRUE, SPLIT(A2592, "";"")))))"),"#N/A")</f>
        <v>#N/A</v>
      </c>
    </row>
    <row r="2593">
      <c r="A2593" s="12" t="str">
        <f>IFERROR(__xludf.DUMMYFUNCTION("TEXTJOIN("";"", TRUE, FILTER(CID!$B$2:$B$14794, CID!B2593=CID!$D$2:$D$14794))"),"#N/A")</f>
        <v>#N/A</v>
      </c>
      <c r="B2593" s="12" t="str">
        <f>IFERROR(__xludf.DUMMYFUNCTION("TEXTJOIN(""; "", TRUE, FILTER(CID!B2593:B14794, REGEXMATCH(CID!D2593:D14794, TEXTJOIN(""|"", TRUE, SPLIT(A2593, "";"")))))"),"#N/A")</f>
        <v>#N/A</v>
      </c>
    </row>
    <row r="2594">
      <c r="A2594" s="12" t="str">
        <f>IFERROR(__xludf.DUMMYFUNCTION("TEXTJOIN("";"", TRUE, FILTER(CID!$B$2:$B$14794, CID!B2594=CID!$D$2:$D$14794))"),"#N/A")</f>
        <v>#N/A</v>
      </c>
      <c r="B2594" s="12" t="str">
        <f>IFERROR(__xludf.DUMMYFUNCTION("TEXTJOIN(""; "", TRUE, FILTER(CID!B2594:B14794, REGEXMATCH(CID!D2594:D14794, TEXTJOIN(""|"", TRUE, SPLIT(A2594, "";"")))))"),"#N/A")</f>
        <v>#N/A</v>
      </c>
    </row>
    <row r="2595">
      <c r="A2595" s="12" t="str">
        <f>IFERROR(__xludf.DUMMYFUNCTION("TEXTJOIN("";"", TRUE, FILTER(CID!$B$2:$B$14794, CID!B2595=CID!$D$2:$D$14794))"),"#N/A")</f>
        <v>#N/A</v>
      </c>
      <c r="B2595" s="12" t="str">
        <f>IFERROR(__xludf.DUMMYFUNCTION("TEXTJOIN(""; "", TRUE, FILTER(CID!B2595:B14794, REGEXMATCH(CID!D2595:D14794, TEXTJOIN(""|"", TRUE, SPLIT(A2595, "";"")))))"),"#N/A")</f>
        <v>#N/A</v>
      </c>
    </row>
    <row r="2596">
      <c r="A2596" s="12" t="str">
        <f>IFERROR(__xludf.DUMMYFUNCTION("TEXTJOIN("";"", TRUE, FILTER(CID!$B$2:$B$14794, CID!B2596=CID!$D$2:$D$14794))"),"#N/A")</f>
        <v>#N/A</v>
      </c>
      <c r="B2596" s="12" t="str">
        <f>IFERROR(__xludf.DUMMYFUNCTION("TEXTJOIN(""; "", TRUE, FILTER(CID!B2596:B14794, REGEXMATCH(CID!D2596:D14794, TEXTJOIN(""|"", TRUE, SPLIT(A2596, "";"")))))"),"#N/A")</f>
        <v>#N/A</v>
      </c>
    </row>
    <row r="2597">
      <c r="A2597" s="12" t="str">
        <f>IFERROR(__xludf.DUMMYFUNCTION("TEXTJOIN("";"", TRUE, FILTER(CID!$B$2:$B$14794, CID!B2597=CID!$D$2:$D$14794))"),"#N/A")</f>
        <v>#N/A</v>
      </c>
      <c r="B2597" s="12" t="str">
        <f>IFERROR(__xludf.DUMMYFUNCTION("TEXTJOIN(""; "", TRUE, FILTER(CID!B2597:B14794, REGEXMATCH(CID!D2597:D14794, TEXTJOIN(""|"", TRUE, SPLIT(A2597, "";"")))))"),"#N/A")</f>
        <v>#N/A</v>
      </c>
    </row>
    <row r="2598">
      <c r="A2598" s="12" t="str">
        <f>IFERROR(__xludf.DUMMYFUNCTION("TEXTJOIN("";"", TRUE, FILTER(CID!$B$2:$B$14794, CID!B2598=CID!$D$2:$D$14794))"),"#N/A")</f>
        <v>#N/A</v>
      </c>
      <c r="B2598" s="12" t="str">
        <f>IFERROR(__xludf.DUMMYFUNCTION("TEXTJOIN(""; "", TRUE, FILTER(CID!B2598:B14794, REGEXMATCH(CID!D2598:D14794, TEXTJOIN(""|"", TRUE, SPLIT(A2598, "";"")))))"),"#N/A")</f>
        <v>#N/A</v>
      </c>
    </row>
    <row r="2599">
      <c r="A2599" s="12" t="str">
        <f>IFERROR(__xludf.DUMMYFUNCTION("TEXTJOIN("";"", TRUE, FILTER(CID!$B$2:$B$14794, CID!B2599=CID!$D$2:$D$14794))"),"#N/A")</f>
        <v>#N/A</v>
      </c>
      <c r="B2599" s="12" t="str">
        <f>IFERROR(__xludf.DUMMYFUNCTION("TEXTJOIN(""; "", TRUE, FILTER(CID!B2599:B14794, REGEXMATCH(CID!D2599:D14794, TEXTJOIN(""|"", TRUE, SPLIT(A2599, "";"")))))"),"#N/A")</f>
        <v>#N/A</v>
      </c>
    </row>
    <row r="2600">
      <c r="A2600" s="12" t="str">
        <f>IFERROR(__xludf.DUMMYFUNCTION("TEXTJOIN("";"", TRUE, FILTER(CID!$B$2:$B$14794, CID!B2600=CID!$D$2:$D$14794))"),"#N/A")</f>
        <v>#N/A</v>
      </c>
      <c r="B2600" s="12" t="str">
        <f>IFERROR(__xludf.DUMMYFUNCTION("TEXTJOIN(""; "", TRUE, FILTER(CID!B2600:B14794, REGEXMATCH(CID!D2600:D14794, TEXTJOIN(""|"", TRUE, SPLIT(A2600, "";"")))))"),"#N/A")</f>
        <v>#N/A</v>
      </c>
    </row>
    <row r="2601">
      <c r="A2601" s="12" t="str">
        <f>IFERROR(__xludf.DUMMYFUNCTION("TEXTJOIN("";"", TRUE, FILTER(CID!$B$2:$B$14794, CID!B2601=CID!$D$2:$D$14794))"),"#N/A")</f>
        <v>#N/A</v>
      </c>
      <c r="B2601" s="12" t="str">
        <f>IFERROR(__xludf.DUMMYFUNCTION("TEXTJOIN(""; "", TRUE, FILTER(CID!B2601:B14794, REGEXMATCH(CID!D2601:D14794, TEXTJOIN(""|"", TRUE, SPLIT(A2601, "";"")))))"),"#N/A")</f>
        <v>#N/A</v>
      </c>
    </row>
    <row r="2602">
      <c r="A2602" s="12" t="str">
        <f>IFERROR(__xludf.DUMMYFUNCTION("TEXTJOIN("";"", TRUE, FILTER(CID!$B$2:$B$14794, CID!B2602=CID!$D$2:$D$14794))"),"#N/A")</f>
        <v>#N/A</v>
      </c>
      <c r="B2602" s="12" t="str">
        <f>IFERROR(__xludf.DUMMYFUNCTION("TEXTJOIN(""; "", TRUE, FILTER(CID!B2602:B14794, REGEXMATCH(CID!D2602:D14794, TEXTJOIN(""|"", TRUE, SPLIT(A2602, "";"")))))"),"#N/A")</f>
        <v>#N/A</v>
      </c>
    </row>
    <row r="2603">
      <c r="A2603" s="12" t="str">
        <f>IFERROR(__xludf.DUMMYFUNCTION("TEXTJOIN("";"", TRUE, FILTER(CID!$B$2:$B$14794, CID!B2603=CID!$D$2:$D$14794))"),"#N/A")</f>
        <v>#N/A</v>
      </c>
      <c r="B2603" s="12" t="str">
        <f>IFERROR(__xludf.DUMMYFUNCTION("TEXTJOIN(""; "", TRUE, FILTER(CID!B2603:B14794, REGEXMATCH(CID!D2603:D14794, TEXTJOIN(""|"", TRUE, SPLIT(A2603, "";"")))))"),"#N/A")</f>
        <v>#N/A</v>
      </c>
    </row>
    <row r="2604">
      <c r="A2604" s="12" t="str">
        <f>IFERROR(__xludf.DUMMYFUNCTION("TEXTJOIN("";"", TRUE, FILTER(CID!$B$2:$B$14794, CID!B2604=CID!$D$2:$D$14794))"),"#N/A")</f>
        <v>#N/A</v>
      </c>
      <c r="B2604" s="12" t="str">
        <f>IFERROR(__xludf.DUMMYFUNCTION("TEXTJOIN(""; "", TRUE, FILTER(CID!B2604:B14794, REGEXMATCH(CID!D2604:D14794, TEXTJOIN(""|"", TRUE, SPLIT(A2604, "";"")))))"),"#N/A")</f>
        <v>#N/A</v>
      </c>
    </row>
    <row r="2605">
      <c r="A2605" s="12" t="str">
        <f>IFERROR(__xludf.DUMMYFUNCTION("TEXTJOIN("";"", TRUE, FILTER(CID!$B$2:$B$14794, CID!B2605=CID!$D$2:$D$14794))"),"#N/A")</f>
        <v>#N/A</v>
      </c>
      <c r="B2605" s="12" t="str">
        <f>IFERROR(__xludf.DUMMYFUNCTION("TEXTJOIN(""; "", TRUE, FILTER(CID!B2605:B14794, REGEXMATCH(CID!D2605:D14794, TEXTJOIN(""|"", TRUE, SPLIT(A2605, "";"")))))"),"#N/A")</f>
        <v>#N/A</v>
      </c>
    </row>
    <row r="2606">
      <c r="A2606" s="12" t="str">
        <f>IFERROR(__xludf.DUMMYFUNCTION("TEXTJOIN("";"", TRUE, FILTER(CID!$B$2:$B$14794, CID!B2606=CID!$D$2:$D$14794))"),"#N/A")</f>
        <v>#N/A</v>
      </c>
      <c r="B2606" s="12" t="str">
        <f>IFERROR(__xludf.DUMMYFUNCTION("TEXTJOIN(""; "", TRUE, FILTER(CID!B2606:B14794, REGEXMATCH(CID!D2606:D14794, TEXTJOIN(""|"", TRUE, SPLIT(A2606, "";"")))))"),"#N/A")</f>
        <v>#N/A</v>
      </c>
    </row>
    <row r="2607">
      <c r="A2607" s="12" t="str">
        <f>IFERROR(__xludf.DUMMYFUNCTION("TEXTJOIN("";"", TRUE, FILTER(CID!$B$2:$B$14794, CID!B2607=CID!$D$2:$D$14794))"),"#N/A")</f>
        <v>#N/A</v>
      </c>
      <c r="B2607" s="12" t="str">
        <f>IFERROR(__xludf.DUMMYFUNCTION("TEXTJOIN(""; "", TRUE, FILTER(CID!B2607:B14794, REGEXMATCH(CID!D2607:D14794, TEXTJOIN(""|"", TRUE, SPLIT(A2607, "";"")))))"),"#N/A")</f>
        <v>#N/A</v>
      </c>
    </row>
    <row r="2608">
      <c r="A2608" s="12" t="str">
        <f>IFERROR(__xludf.DUMMYFUNCTION("TEXTJOIN("";"", TRUE, FILTER(CID!$B$2:$B$14794, CID!B2608=CID!$D$2:$D$14794))"),"#N/A")</f>
        <v>#N/A</v>
      </c>
      <c r="B2608" s="12" t="str">
        <f>IFERROR(__xludf.DUMMYFUNCTION("TEXTJOIN(""; "", TRUE, FILTER(CID!B2608:B14794, REGEXMATCH(CID!D2608:D14794, TEXTJOIN(""|"", TRUE, SPLIT(A2608, "";"")))))"),"#N/A")</f>
        <v>#N/A</v>
      </c>
    </row>
    <row r="2609">
      <c r="A2609" s="12" t="str">
        <f>IFERROR(__xludf.DUMMYFUNCTION("TEXTJOIN("";"", TRUE, FILTER(CID!$B$2:$B$14794, CID!B2609=CID!$D$2:$D$14794))"),"#N/A")</f>
        <v>#N/A</v>
      </c>
      <c r="B2609" s="12" t="str">
        <f>IFERROR(__xludf.DUMMYFUNCTION("TEXTJOIN(""; "", TRUE, FILTER(CID!B2609:B14794, REGEXMATCH(CID!D2609:D14794, TEXTJOIN(""|"", TRUE, SPLIT(A2609, "";"")))))"),"#N/A")</f>
        <v>#N/A</v>
      </c>
    </row>
    <row r="2610">
      <c r="A2610" s="12" t="str">
        <f>IFERROR(__xludf.DUMMYFUNCTION("TEXTJOIN("";"", TRUE, FILTER(CID!$B$2:$B$14794, CID!B2610=CID!$D$2:$D$14794))"),"#N/A")</f>
        <v>#N/A</v>
      </c>
      <c r="B2610" s="12" t="str">
        <f>IFERROR(__xludf.DUMMYFUNCTION("TEXTJOIN(""; "", TRUE, FILTER(CID!B2610:B14794, REGEXMATCH(CID!D2610:D14794, TEXTJOIN(""|"", TRUE, SPLIT(A2610, "";"")))))"),"#N/A")</f>
        <v>#N/A</v>
      </c>
    </row>
    <row r="2611">
      <c r="A2611" s="12" t="str">
        <f>IFERROR(__xludf.DUMMYFUNCTION("TEXTJOIN("";"", TRUE, FILTER(CID!$B$2:$B$14794, CID!B2611=CID!$D$2:$D$14794))"),"#N/A")</f>
        <v>#N/A</v>
      </c>
      <c r="B2611" s="12" t="str">
        <f>IFERROR(__xludf.DUMMYFUNCTION("TEXTJOIN(""; "", TRUE, FILTER(CID!B2611:B14794, REGEXMATCH(CID!D2611:D14794, TEXTJOIN(""|"", TRUE, SPLIT(A2611, "";"")))))"),"#N/A")</f>
        <v>#N/A</v>
      </c>
    </row>
    <row r="2612">
      <c r="A2612" s="12" t="str">
        <f>IFERROR(__xludf.DUMMYFUNCTION("TEXTJOIN("";"", TRUE, FILTER(CID!$B$2:$B$14794, CID!B2612=CID!$D$2:$D$14794))"),"#N/A")</f>
        <v>#N/A</v>
      </c>
      <c r="B2612" s="12" t="str">
        <f>IFERROR(__xludf.DUMMYFUNCTION("TEXTJOIN(""; "", TRUE, FILTER(CID!B2612:B14794, REGEXMATCH(CID!D2612:D14794, TEXTJOIN(""|"", TRUE, SPLIT(A2612, "";"")))))"),"#N/A")</f>
        <v>#N/A</v>
      </c>
    </row>
    <row r="2613">
      <c r="A2613" s="12" t="str">
        <f>IFERROR(__xludf.DUMMYFUNCTION("TEXTJOIN("";"", TRUE, FILTER(CID!$B$2:$B$14794, CID!B2613=CID!$D$2:$D$14794))"),"#N/A")</f>
        <v>#N/A</v>
      </c>
      <c r="B2613" s="12" t="str">
        <f>IFERROR(__xludf.DUMMYFUNCTION("TEXTJOIN(""; "", TRUE, FILTER(CID!B2613:B14794, REGEXMATCH(CID!D2613:D14794, TEXTJOIN(""|"", TRUE, SPLIT(A2613, "";"")))))"),"#N/A")</f>
        <v>#N/A</v>
      </c>
    </row>
    <row r="2614">
      <c r="A2614" s="12" t="str">
        <f>IFERROR(__xludf.DUMMYFUNCTION("TEXTJOIN("";"", TRUE, FILTER(CID!$B$2:$B$14794, CID!B2614=CID!$D$2:$D$14794))"),"#N/A")</f>
        <v>#N/A</v>
      </c>
      <c r="B2614" s="12" t="str">
        <f>IFERROR(__xludf.DUMMYFUNCTION("TEXTJOIN(""; "", TRUE, FILTER(CID!B2614:B14794, REGEXMATCH(CID!D2614:D14794, TEXTJOIN(""|"", TRUE, SPLIT(A2614, "";"")))))"),"#N/A")</f>
        <v>#N/A</v>
      </c>
    </row>
    <row r="2615">
      <c r="A2615" s="12" t="str">
        <f>IFERROR(__xludf.DUMMYFUNCTION("TEXTJOIN("";"", TRUE, FILTER(CID!$B$2:$B$14794, CID!B2615=CID!$D$2:$D$14794))"),"#N/A")</f>
        <v>#N/A</v>
      </c>
      <c r="B2615" s="12" t="str">
        <f>IFERROR(__xludf.DUMMYFUNCTION("TEXTJOIN(""; "", TRUE, FILTER(CID!B2615:B14794, REGEXMATCH(CID!D2615:D14794, TEXTJOIN(""|"", TRUE, SPLIT(A2615, "";"")))))"),"#N/A")</f>
        <v>#N/A</v>
      </c>
    </row>
    <row r="2616">
      <c r="A2616" s="12" t="str">
        <f>IFERROR(__xludf.DUMMYFUNCTION("TEXTJOIN("";"", TRUE, FILTER(CID!$B$2:$B$14794, CID!B2616=CID!$D$2:$D$14794))"),"#N/A")</f>
        <v>#N/A</v>
      </c>
      <c r="B2616" s="12" t="str">
        <f>IFERROR(__xludf.DUMMYFUNCTION("TEXTJOIN(""; "", TRUE, FILTER(CID!B2616:B14794, REGEXMATCH(CID!D2616:D14794, TEXTJOIN(""|"", TRUE, SPLIT(A2616, "";"")))))"),"#N/A")</f>
        <v>#N/A</v>
      </c>
    </row>
    <row r="2617">
      <c r="A2617" s="12" t="str">
        <f>IFERROR(__xludf.DUMMYFUNCTION("TEXTJOIN("";"", TRUE, FILTER(CID!$B$2:$B$14794, CID!B2617=CID!$D$2:$D$14794))"),"#N/A")</f>
        <v>#N/A</v>
      </c>
      <c r="B2617" s="12" t="str">
        <f>IFERROR(__xludf.DUMMYFUNCTION("TEXTJOIN(""; "", TRUE, FILTER(CID!B2617:B14794, REGEXMATCH(CID!D2617:D14794, TEXTJOIN(""|"", TRUE, SPLIT(A2617, "";"")))))"),"#N/A")</f>
        <v>#N/A</v>
      </c>
    </row>
    <row r="2618">
      <c r="A2618" s="12" t="str">
        <f>IFERROR(__xludf.DUMMYFUNCTION("TEXTJOIN("";"", TRUE, FILTER(CID!$B$2:$B$14794, CID!B2618=CID!$D$2:$D$14794))"),"#N/A")</f>
        <v>#N/A</v>
      </c>
      <c r="B2618" s="12" t="str">
        <f>IFERROR(__xludf.DUMMYFUNCTION("TEXTJOIN(""; "", TRUE, FILTER(CID!B2618:B14794, REGEXMATCH(CID!D2618:D14794, TEXTJOIN(""|"", TRUE, SPLIT(A2618, "";"")))))"),"#N/A")</f>
        <v>#N/A</v>
      </c>
    </row>
    <row r="2619">
      <c r="A2619" s="12" t="str">
        <f>IFERROR(__xludf.DUMMYFUNCTION("TEXTJOIN("";"", TRUE, FILTER(CID!$B$2:$B$14794, CID!B2619=CID!$D$2:$D$14794))"),"#N/A")</f>
        <v>#N/A</v>
      </c>
      <c r="B2619" s="12" t="str">
        <f>IFERROR(__xludf.DUMMYFUNCTION("TEXTJOIN(""; "", TRUE, FILTER(CID!B2619:B14794, REGEXMATCH(CID!D2619:D14794, TEXTJOIN(""|"", TRUE, SPLIT(A2619, "";"")))))"),"#N/A")</f>
        <v>#N/A</v>
      </c>
    </row>
    <row r="2620">
      <c r="A2620" s="12" t="str">
        <f>IFERROR(__xludf.DUMMYFUNCTION("TEXTJOIN("";"", TRUE, FILTER(CID!$B$2:$B$14794, CID!B2620=CID!$D$2:$D$14794))"),"#N/A")</f>
        <v>#N/A</v>
      </c>
      <c r="B2620" s="12" t="str">
        <f>IFERROR(__xludf.DUMMYFUNCTION("TEXTJOIN(""; "", TRUE, FILTER(CID!B2620:B14794, REGEXMATCH(CID!D2620:D14794, TEXTJOIN(""|"", TRUE, SPLIT(A2620, "";"")))))"),"#N/A")</f>
        <v>#N/A</v>
      </c>
    </row>
    <row r="2621">
      <c r="A2621" s="12" t="str">
        <f>IFERROR(__xludf.DUMMYFUNCTION("TEXTJOIN("";"", TRUE, FILTER(CID!$B$2:$B$14794, CID!B2621=CID!$D$2:$D$14794))"),"#N/A")</f>
        <v>#N/A</v>
      </c>
      <c r="B2621" s="12" t="str">
        <f>IFERROR(__xludf.DUMMYFUNCTION("TEXTJOIN(""; "", TRUE, FILTER(CID!B2621:B14794, REGEXMATCH(CID!D2621:D14794, TEXTJOIN(""|"", TRUE, SPLIT(A2621, "";"")))))"),"#N/A")</f>
        <v>#N/A</v>
      </c>
    </row>
    <row r="2622">
      <c r="A2622" s="12" t="str">
        <f>IFERROR(__xludf.DUMMYFUNCTION("TEXTJOIN("";"", TRUE, FILTER(CID!$B$2:$B$14794, CID!B2622=CID!$D$2:$D$14794))"),"#N/A")</f>
        <v>#N/A</v>
      </c>
      <c r="B2622" s="12" t="str">
        <f>IFERROR(__xludf.DUMMYFUNCTION("TEXTJOIN(""; "", TRUE, FILTER(CID!B2622:B14794, REGEXMATCH(CID!D2622:D14794, TEXTJOIN(""|"", TRUE, SPLIT(A2622, "";"")))))"),"#N/A")</f>
        <v>#N/A</v>
      </c>
    </row>
    <row r="2623">
      <c r="A2623" s="12" t="str">
        <f>IFERROR(__xludf.DUMMYFUNCTION("TEXTJOIN("";"", TRUE, FILTER(CID!$B$2:$B$14794, CID!B2623=CID!$D$2:$D$14794))"),"#N/A")</f>
        <v>#N/A</v>
      </c>
      <c r="B2623" s="12" t="str">
        <f>IFERROR(__xludf.DUMMYFUNCTION("TEXTJOIN(""; "", TRUE, FILTER(CID!B2623:B14794, REGEXMATCH(CID!D2623:D14794, TEXTJOIN(""|"", TRUE, SPLIT(A2623, "";"")))))"),"#N/A")</f>
        <v>#N/A</v>
      </c>
    </row>
    <row r="2624">
      <c r="A2624" s="12" t="str">
        <f>IFERROR(__xludf.DUMMYFUNCTION("TEXTJOIN("";"", TRUE, FILTER(CID!$B$2:$B$14794, CID!B2624=CID!$D$2:$D$14794))"),"#N/A")</f>
        <v>#N/A</v>
      </c>
      <c r="B2624" s="12" t="str">
        <f>IFERROR(__xludf.DUMMYFUNCTION("TEXTJOIN(""; "", TRUE, FILTER(CID!B2624:B14794, REGEXMATCH(CID!D2624:D14794, TEXTJOIN(""|"", TRUE, SPLIT(A2624, "";"")))))"),"#N/A")</f>
        <v>#N/A</v>
      </c>
    </row>
    <row r="2625">
      <c r="A2625" s="12" t="str">
        <f>IFERROR(__xludf.DUMMYFUNCTION("TEXTJOIN("";"", TRUE, FILTER(CID!$B$2:$B$14794, CID!B2625=CID!$D$2:$D$14794))"),"#N/A")</f>
        <v>#N/A</v>
      </c>
      <c r="B2625" s="12" t="str">
        <f>IFERROR(__xludf.DUMMYFUNCTION("TEXTJOIN(""; "", TRUE, FILTER(CID!B2625:B14794, REGEXMATCH(CID!D2625:D14794, TEXTJOIN(""|"", TRUE, SPLIT(A2625, "";"")))))"),"#N/A")</f>
        <v>#N/A</v>
      </c>
    </row>
    <row r="2626">
      <c r="A2626" s="12" t="str">
        <f>IFERROR(__xludf.DUMMYFUNCTION("TEXTJOIN("";"", TRUE, FILTER(CID!$B$2:$B$14794, CID!B2626=CID!$D$2:$D$14794))"),"#N/A")</f>
        <v>#N/A</v>
      </c>
      <c r="B2626" s="12" t="str">
        <f>IFERROR(__xludf.DUMMYFUNCTION("TEXTJOIN(""; "", TRUE, FILTER(CID!B2626:B14794, REGEXMATCH(CID!D2626:D14794, TEXTJOIN(""|"", TRUE, SPLIT(A2626, "";"")))))"),"#N/A")</f>
        <v>#N/A</v>
      </c>
    </row>
    <row r="2627">
      <c r="A2627" s="12" t="str">
        <f>IFERROR(__xludf.DUMMYFUNCTION("TEXTJOIN("";"", TRUE, FILTER(CID!$B$2:$B$14794, CID!B2627=CID!$D$2:$D$14794))"),"#N/A")</f>
        <v>#N/A</v>
      </c>
      <c r="B2627" s="12" t="str">
        <f>IFERROR(__xludf.DUMMYFUNCTION("TEXTJOIN(""; "", TRUE, FILTER(CID!B2627:B14794, REGEXMATCH(CID!D2627:D14794, TEXTJOIN(""|"", TRUE, SPLIT(A2627, "";"")))))"),"#N/A")</f>
        <v>#N/A</v>
      </c>
    </row>
    <row r="2628">
      <c r="A2628" s="12" t="str">
        <f>IFERROR(__xludf.DUMMYFUNCTION("TEXTJOIN("";"", TRUE, FILTER(CID!$B$2:$B$14794, CID!B2628=CID!$D$2:$D$14794))"),"#N/A")</f>
        <v>#N/A</v>
      </c>
      <c r="B2628" s="12" t="str">
        <f>IFERROR(__xludf.DUMMYFUNCTION("TEXTJOIN(""; "", TRUE, FILTER(CID!B2628:B14794, REGEXMATCH(CID!D2628:D14794, TEXTJOIN(""|"", TRUE, SPLIT(A2628, "";"")))))"),"#N/A")</f>
        <v>#N/A</v>
      </c>
    </row>
    <row r="2629">
      <c r="A2629" s="12" t="str">
        <f>IFERROR(__xludf.DUMMYFUNCTION("TEXTJOIN("";"", TRUE, FILTER(CID!$B$2:$B$14794, CID!B2629=CID!$D$2:$D$14794))"),"#N/A")</f>
        <v>#N/A</v>
      </c>
      <c r="B2629" s="12" t="str">
        <f>IFERROR(__xludf.DUMMYFUNCTION("TEXTJOIN(""; "", TRUE, FILTER(CID!B2629:B14794, REGEXMATCH(CID!D2629:D14794, TEXTJOIN(""|"", TRUE, SPLIT(A2629, "";"")))))"),"#N/A")</f>
        <v>#N/A</v>
      </c>
    </row>
    <row r="2630">
      <c r="A2630" s="12" t="str">
        <f>IFERROR(__xludf.DUMMYFUNCTION("TEXTJOIN("";"", TRUE, FILTER(CID!$B$2:$B$14794, CID!B2630=CID!$D$2:$D$14794))"),"#N/A")</f>
        <v>#N/A</v>
      </c>
      <c r="B2630" s="12" t="str">
        <f>IFERROR(__xludf.DUMMYFUNCTION("TEXTJOIN(""; "", TRUE, FILTER(CID!B2630:B14794, REGEXMATCH(CID!D2630:D14794, TEXTJOIN(""|"", TRUE, SPLIT(A2630, "";"")))))"),"#N/A")</f>
        <v>#N/A</v>
      </c>
    </row>
    <row r="2631">
      <c r="A2631" s="12" t="str">
        <f>IFERROR(__xludf.DUMMYFUNCTION("TEXTJOIN("";"", TRUE, FILTER(CID!$B$2:$B$14794, CID!B2631=CID!$D$2:$D$14794))"),"#N/A")</f>
        <v>#N/A</v>
      </c>
      <c r="B2631" s="12" t="str">
        <f>IFERROR(__xludf.DUMMYFUNCTION("TEXTJOIN(""; "", TRUE, FILTER(CID!B2631:B14794, REGEXMATCH(CID!D2631:D14794, TEXTJOIN(""|"", TRUE, SPLIT(A2631, "";"")))))"),"#N/A")</f>
        <v>#N/A</v>
      </c>
    </row>
    <row r="2632">
      <c r="A2632" s="12" t="str">
        <f>IFERROR(__xludf.DUMMYFUNCTION("TEXTJOIN("";"", TRUE, FILTER(CID!$B$2:$B$14794, CID!B2632=CID!$D$2:$D$14794))"),"#N/A")</f>
        <v>#N/A</v>
      </c>
      <c r="B2632" s="12" t="str">
        <f>IFERROR(__xludf.DUMMYFUNCTION("TEXTJOIN(""; "", TRUE, FILTER(CID!B2632:B14794, REGEXMATCH(CID!D2632:D14794, TEXTJOIN(""|"", TRUE, SPLIT(A2632, "";"")))))"),"#N/A")</f>
        <v>#N/A</v>
      </c>
    </row>
    <row r="2633">
      <c r="A2633" s="12" t="str">
        <f>IFERROR(__xludf.DUMMYFUNCTION("TEXTJOIN("";"", TRUE, FILTER(CID!$B$2:$B$14794, CID!B2633=CID!$D$2:$D$14794))"),"#N/A")</f>
        <v>#N/A</v>
      </c>
      <c r="B2633" s="12" t="str">
        <f>IFERROR(__xludf.DUMMYFUNCTION("TEXTJOIN(""; "", TRUE, FILTER(CID!B2633:B14794, REGEXMATCH(CID!D2633:D14794, TEXTJOIN(""|"", TRUE, SPLIT(A2633, "";"")))))"),"#N/A")</f>
        <v>#N/A</v>
      </c>
    </row>
    <row r="2634">
      <c r="A2634" s="12" t="str">
        <f>IFERROR(__xludf.DUMMYFUNCTION("TEXTJOIN("";"", TRUE, FILTER(CID!$B$2:$B$14794, CID!B2634=CID!$D$2:$D$14794))"),"#N/A")</f>
        <v>#N/A</v>
      </c>
      <c r="B2634" s="12" t="str">
        <f>IFERROR(__xludf.DUMMYFUNCTION("TEXTJOIN(""; "", TRUE, FILTER(CID!B2634:B14794, REGEXMATCH(CID!D2634:D14794, TEXTJOIN(""|"", TRUE, SPLIT(A2634, "";"")))))"),"#N/A")</f>
        <v>#N/A</v>
      </c>
    </row>
    <row r="2635">
      <c r="A2635" s="12" t="str">
        <f>IFERROR(__xludf.DUMMYFUNCTION("TEXTJOIN("";"", TRUE, FILTER(CID!$B$2:$B$14794, CID!B2635=CID!$D$2:$D$14794))"),"#N/A")</f>
        <v>#N/A</v>
      </c>
      <c r="B2635" s="12" t="str">
        <f>IFERROR(__xludf.DUMMYFUNCTION("TEXTJOIN(""; "", TRUE, FILTER(CID!B2635:B14794, REGEXMATCH(CID!D2635:D14794, TEXTJOIN(""|"", TRUE, SPLIT(A2635, "";"")))))"),"#N/A")</f>
        <v>#N/A</v>
      </c>
    </row>
    <row r="2636">
      <c r="A2636" s="12" t="str">
        <f>IFERROR(__xludf.DUMMYFUNCTION("TEXTJOIN("";"", TRUE, FILTER(CID!$B$2:$B$14794, CID!B2636=CID!$D$2:$D$14794))"),"#N/A")</f>
        <v>#N/A</v>
      </c>
      <c r="B2636" s="12" t="str">
        <f>IFERROR(__xludf.DUMMYFUNCTION("TEXTJOIN(""; "", TRUE, FILTER(CID!B2636:B14794, REGEXMATCH(CID!D2636:D14794, TEXTJOIN(""|"", TRUE, SPLIT(A2636, "";"")))))"),"#N/A")</f>
        <v>#N/A</v>
      </c>
    </row>
    <row r="2637">
      <c r="A2637" s="12" t="str">
        <f>IFERROR(__xludf.DUMMYFUNCTION("TEXTJOIN("";"", TRUE, FILTER(CID!$B$2:$B$14794, CID!B2637=CID!$D$2:$D$14794))"),"#N/A")</f>
        <v>#N/A</v>
      </c>
      <c r="B2637" s="12" t="str">
        <f>IFERROR(__xludf.DUMMYFUNCTION("TEXTJOIN(""; "", TRUE, FILTER(CID!B2637:B14794, REGEXMATCH(CID!D2637:D14794, TEXTJOIN(""|"", TRUE, SPLIT(A2637, "";"")))))"),"#N/A")</f>
        <v>#N/A</v>
      </c>
    </row>
    <row r="2638">
      <c r="A2638" s="12" t="str">
        <f>IFERROR(__xludf.DUMMYFUNCTION("TEXTJOIN("";"", TRUE, FILTER(CID!$B$2:$B$14794, CID!B2638=CID!$D$2:$D$14794))"),"#N/A")</f>
        <v>#N/A</v>
      </c>
      <c r="B2638" s="12" t="str">
        <f>IFERROR(__xludf.DUMMYFUNCTION("TEXTJOIN(""; "", TRUE, FILTER(CID!B2638:B14794, REGEXMATCH(CID!D2638:D14794, TEXTJOIN(""|"", TRUE, SPLIT(A2638, "";"")))))"),"#N/A")</f>
        <v>#N/A</v>
      </c>
    </row>
    <row r="2639">
      <c r="A2639" s="12" t="str">
        <f>IFERROR(__xludf.DUMMYFUNCTION("TEXTJOIN("";"", TRUE, FILTER(CID!$B$2:$B$14794, CID!B2639=CID!$D$2:$D$14794))"),"#N/A")</f>
        <v>#N/A</v>
      </c>
      <c r="B2639" s="12" t="str">
        <f>IFERROR(__xludf.DUMMYFUNCTION("TEXTJOIN(""; "", TRUE, FILTER(CID!B2639:B14794, REGEXMATCH(CID!D2639:D14794, TEXTJOIN(""|"", TRUE, SPLIT(A2639, "";"")))))"),"#N/A")</f>
        <v>#N/A</v>
      </c>
    </row>
    <row r="2640">
      <c r="A2640" s="12" t="str">
        <f>IFERROR(__xludf.DUMMYFUNCTION("TEXTJOIN("";"", TRUE, FILTER(CID!$B$2:$B$14794, CID!B2640=CID!$D$2:$D$14794))"),"#N/A")</f>
        <v>#N/A</v>
      </c>
      <c r="B2640" s="12" t="str">
        <f>IFERROR(__xludf.DUMMYFUNCTION("TEXTJOIN(""; "", TRUE, FILTER(CID!B2640:B14794, REGEXMATCH(CID!D2640:D14794, TEXTJOIN(""|"", TRUE, SPLIT(A2640, "";"")))))"),"#N/A")</f>
        <v>#N/A</v>
      </c>
    </row>
    <row r="2641">
      <c r="A2641" s="12" t="str">
        <f>IFERROR(__xludf.DUMMYFUNCTION("TEXTJOIN("";"", TRUE, FILTER(CID!$B$2:$B$14794, CID!B2641=CID!$D$2:$D$14794))"),"#N/A")</f>
        <v>#N/A</v>
      </c>
      <c r="B2641" s="12" t="str">
        <f>IFERROR(__xludf.DUMMYFUNCTION("TEXTJOIN(""; "", TRUE, FILTER(CID!B2641:B14794, REGEXMATCH(CID!D2641:D14794, TEXTJOIN(""|"", TRUE, SPLIT(A2641, "";"")))))"),"#N/A")</f>
        <v>#N/A</v>
      </c>
    </row>
    <row r="2642">
      <c r="A2642" s="12" t="str">
        <f>IFERROR(__xludf.DUMMYFUNCTION("TEXTJOIN("";"", TRUE, FILTER(CID!$B$2:$B$14794, CID!B2642=CID!$D$2:$D$14794))"),"#N/A")</f>
        <v>#N/A</v>
      </c>
      <c r="B2642" s="12" t="str">
        <f>IFERROR(__xludf.DUMMYFUNCTION("TEXTJOIN(""; "", TRUE, FILTER(CID!B2642:B14794, REGEXMATCH(CID!D2642:D14794, TEXTJOIN(""|"", TRUE, SPLIT(A2642, "";"")))))"),"#N/A")</f>
        <v>#N/A</v>
      </c>
    </row>
    <row r="2643">
      <c r="A2643" s="12" t="str">
        <f>IFERROR(__xludf.DUMMYFUNCTION("TEXTJOIN("";"", TRUE, FILTER(CID!$B$2:$B$14794, CID!B2643=CID!$D$2:$D$14794))"),"#N/A")</f>
        <v>#N/A</v>
      </c>
      <c r="B2643" s="12" t="str">
        <f>IFERROR(__xludf.DUMMYFUNCTION("TEXTJOIN(""; "", TRUE, FILTER(CID!B2643:B14794, REGEXMATCH(CID!D2643:D14794, TEXTJOIN(""|"", TRUE, SPLIT(A2643, "";"")))))"),"#N/A")</f>
        <v>#N/A</v>
      </c>
    </row>
    <row r="2644">
      <c r="A2644" s="12" t="str">
        <f>IFERROR(__xludf.DUMMYFUNCTION("TEXTJOIN("";"", TRUE, FILTER(CID!$B$2:$B$14794, CID!B2644=CID!$D$2:$D$14794))"),"#N/A")</f>
        <v>#N/A</v>
      </c>
      <c r="B2644" s="12" t="str">
        <f>IFERROR(__xludf.DUMMYFUNCTION("TEXTJOIN(""; "", TRUE, FILTER(CID!B2644:B14794, REGEXMATCH(CID!D2644:D14794, TEXTJOIN(""|"", TRUE, SPLIT(A2644, "";"")))))"),"#N/A")</f>
        <v>#N/A</v>
      </c>
    </row>
    <row r="2645">
      <c r="A2645" s="12" t="str">
        <f>IFERROR(__xludf.DUMMYFUNCTION("TEXTJOIN("";"", TRUE, FILTER(CID!$B$2:$B$14794, CID!B2645=CID!$D$2:$D$14794))"),"#N/A")</f>
        <v>#N/A</v>
      </c>
      <c r="B2645" s="12" t="str">
        <f>IFERROR(__xludf.DUMMYFUNCTION("TEXTJOIN(""; "", TRUE, FILTER(CID!B2645:B14794, REGEXMATCH(CID!D2645:D14794, TEXTJOIN(""|"", TRUE, SPLIT(A2645, "";"")))))"),"#N/A")</f>
        <v>#N/A</v>
      </c>
    </row>
    <row r="2646">
      <c r="A2646" s="12" t="str">
        <f>IFERROR(__xludf.DUMMYFUNCTION("TEXTJOIN("";"", TRUE, FILTER(CID!$B$2:$B$14794, CID!B2646=CID!$D$2:$D$14794))"),"#N/A")</f>
        <v>#N/A</v>
      </c>
      <c r="B2646" s="12" t="str">
        <f>IFERROR(__xludf.DUMMYFUNCTION("TEXTJOIN(""; "", TRUE, FILTER(CID!B2646:B14794, REGEXMATCH(CID!D2646:D14794, TEXTJOIN(""|"", TRUE, SPLIT(A2646, "";"")))))"),"#N/A")</f>
        <v>#N/A</v>
      </c>
    </row>
    <row r="2647">
      <c r="A2647" s="12" t="str">
        <f>IFERROR(__xludf.DUMMYFUNCTION("TEXTJOIN("";"", TRUE, FILTER(CID!$B$2:$B$14794, CID!B2647=CID!$D$2:$D$14794))"),"#N/A")</f>
        <v>#N/A</v>
      </c>
      <c r="B2647" s="12" t="str">
        <f>IFERROR(__xludf.DUMMYFUNCTION("TEXTJOIN(""; "", TRUE, FILTER(CID!B2647:B14794, REGEXMATCH(CID!D2647:D14794, TEXTJOIN(""|"", TRUE, SPLIT(A2647, "";"")))))"),"#N/A")</f>
        <v>#N/A</v>
      </c>
    </row>
    <row r="2648">
      <c r="A2648" s="12" t="str">
        <f>IFERROR(__xludf.DUMMYFUNCTION("TEXTJOIN("";"", TRUE, FILTER(CID!$B$2:$B$14794, CID!B2648=CID!$D$2:$D$14794))"),"#N/A")</f>
        <v>#N/A</v>
      </c>
      <c r="B2648" s="12" t="str">
        <f>IFERROR(__xludf.DUMMYFUNCTION("TEXTJOIN(""; "", TRUE, FILTER(CID!B2648:B14794, REGEXMATCH(CID!D2648:D14794, TEXTJOIN(""|"", TRUE, SPLIT(A2648, "";"")))))"),"#N/A")</f>
        <v>#N/A</v>
      </c>
    </row>
    <row r="2649">
      <c r="A2649" s="12" t="str">
        <f>IFERROR(__xludf.DUMMYFUNCTION("TEXTJOIN("";"", TRUE, FILTER(CID!$B$2:$B$14794, CID!B2649=CID!$D$2:$D$14794))"),"#N/A")</f>
        <v>#N/A</v>
      </c>
      <c r="B2649" s="12" t="str">
        <f>IFERROR(__xludf.DUMMYFUNCTION("TEXTJOIN(""; "", TRUE, FILTER(CID!B2649:B14794, REGEXMATCH(CID!D2649:D14794, TEXTJOIN(""|"", TRUE, SPLIT(A2649, "";"")))))"),"#N/A")</f>
        <v>#N/A</v>
      </c>
    </row>
    <row r="2650">
      <c r="A2650" s="12" t="str">
        <f>IFERROR(__xludf.DUMMYFUNCTION("TEXTJOIN("";"", TRUE, FILTER(CID!$B$2:$B$14794, CID!B2650=CID!$D$2:$D$14794))"),"#N/A")</f>
        <v>#N/A</v>
      </c>
      <c r="B2650" s="12" t="str">
        <f>IFERROR(__xludf.DUMMYFUNCTION("TEXTJOIN(""; "", TRUE, FILTER(CID!B2650:B14794, REGEXMATCH(CID!D2650:D14794, TEXTJOIN(""|"", TRUE, SPLIT(A2650, "";"")))))"),"#N/A")</f>
        <v>#N/A</v>
      </c>
    </row>
    <row r="2651">
      <c r="A2651" s="12" t="str">
        <f>IFERROR(__xludf.DUMMYFUNCTION("TEXTJOIN("";"", TRUE, FILTER(CID!$B$2:$B$14794, CID!B2651=CID!$D$2:$D$14794))"),"#N/A")</f>
        <v>#N/A</v>
      </c>
      <c r="B2651" s="12" t="str">
        <f>IFERROR(__xludf.DUMMYFUNCTION("TEXTJOIN(""; "", TRUE, FILTER(CID!B2651:B14794, REGEXMATCH(CID!D2651:D14794, TEXTJOIN(""|"", TRUE, SPLIT(A2651, "";"")))))"),"#N/A")</f>
        <v>#N/A</v>
      </c>
    </row>
    <row r="2652">
      <c r="A2652" s="12" t="str">
        <f>IFERROR(__xludf.DUMMYFUNCTION("TEXTJOIN("";"", TRUE, FILTER(CID!$B$2:$B$14794, CID!B2652=CID!$D$2:$D$14794))"),"#N/A")</f>
        <v>#N/A</v>
      </c>
      <c r="B2652" s="12" t="str">
        <f>IFERROR(__xludf.DUMMYFUNCTION("TEXTJOIN(""; "", TRUE, FILTER(CID!B2652:B14794, REGEXMATCH(CID!D2652:D14794, TEXTJOIN(""|"", TRUE, SPLIT(A2652, "";"")))))"),"#N/A")</f>
        <v>#N/A</v>
      </c>
    </row>
    <row r="2653">
      <c r="A2653" s="12" t="str">
        <f>IFERROR(__xludf.DUMMYFUNCTION("TEXTJOIN("";"", TRUE, FILTER(CID!$B$2:$B$14794, CID!B2653=CID!$D$2:$D$14794))"),"#N/A")</f>
        <v>#N/A</v>
      </c>
      <c r="B2653" s="12" t="str">
        <f>IFERROR(__xludf.DUMMYFUNCTION("TEXTJOIN(""; "", TRUE, FILTER(CID!B2653:B14794, REGEXMATCH(CID!D2653:D14794, TEXTJOIN(""|"", TRUE, SPLIT(A2653, "";"")))))"),"#N/A")</f>
        <v>#N/A</v>
      </c>
    </row>
    <row r="2654">
      <c r="A2654" s="12" t="str">
        <f>IFERROR(__xludf.DUMMYFUNCTION("TEXTJOIN("";"", TRUE, FILTER(CID!$B$2:$B$14794, CID!B2654=CID!$D$2:$D$14794))"),"#N/A")</f>
        <v>#N/A</v>
      </c>
      <c r="B2654" s="12" t="str">
        <f>IFERROR(__xludf.DUMMYFUNCTION("TEXTJOIN(""; "", TRUE, FILTER(CID!B2654:B14794, REGEXMATCH(CID!D2654:D14794, TEXTJOIN(""|"", TRUE, SPLIT(A2654, "";"")))))"),"#N/A")</f>
        <v>#N/A</v>
      </c>
    </row>
    <row r="2655">
      <c r="A2655" s="12" t="str">
        <f>IFERROR(__xludf.DUMMYFUNCTION("TEXTJOIN("";"", TRUE, FILTER(CID!$B$2:$B$14794, CID!B2655=CID!$D$2:$D$14794))"),"#N/A")</f>
        <v>#N/A</v>
      </c>
      <c r="B2655" s="12" t="str">
        <f>IFERROR(__xludf.DUMMYFUNCTION("TEXTJOIN(""; "", TRUE, FILTER(CID!B2655:B14794, REGEXMATCH(CID!D2655:D14794, TEXTJOIN(""|"", TRUE, SPLIT(A2655, "";"")))))"),"#N/A")</f>
        <v>#N/A</v>
      </c>
    </row>
    <row r="2656">
      <c r="A2656" s="12" t="str">
        <f>IFERROR(__xludf.DUMMYFUNCTION("TEXTJOIN("";"", TRUE, FILTER(CID!$B$2:$B$14794, CID!B2656=CID!$D$2:$D$14794))"),"#N/A")</f>
        <v>#N/A</v>
      </c>
      <c r="B2656" s="12" t="str">
        <f>IFERROR(__xludf.DUMMYFUNCTION("TEXTJOIN(""; "", TRUE, FILTER(CID!B2656:B14794, REGEXMATCH(CID!D2656:D14794, TEXTJOIN(""|"", TRUE, SPLIT(A2656, "";"")))))"),"#N/A")</f>
        <v>#N/A</v>
      </c>
    </row>
    <row r="2657">
      <c r="A2657" s="12" t="str">
        <f>IFERROR(__xludf.DUMMYFUNCTION("TEXTJOIN("";"", TRUE, FILTER(CID!$B$2:$B$14794, CID!B2657=CID!$D$2:$D$14794))"),"#N/A")</f>
        <v>#N/A</v>
      </c>
      <c r="B2657" s="12" t="str">
        <f>IFERROR(__xludf.DUMMYFUNCTION("TEXTJOIN(""; "", TRUE, FILTER(CID!B2657:B14794, REGEXMATCH(CID!D2657:D14794, TEXTJOIN(""|"", TRUE, SPLIT(A2657, "";"")))))"),"#N/A")</f>
        <v>#N/A</v>
      </c>
    </row>
    <row r="2658">
      <c r="A2658" s="12" t="str">
        <f>IFERROR(__xludf.DUMMYFUNCTION("TEXTJOIN("";"", TRUE, FILTER(CID!$B$2:$B$14794, CID!B2658=CID!$D$2:$D$14794))"),"#N/A")</f>
        <v>#N/A</v>
      </c>
      <c r="B2658" s="12" t="str">
        <f>IFERROR(__xludf.DUMMYFUNCTION("TEXTJOIN(""; "", TRUE, FILTER(CID!B2658:B14794, REGEXMATCH(CID!D2658:D14794, TEXTJOIN(""|"", TRUE, SPLIT(A2658, "";"")))))"),"#N/A")</f>
        <v>#N/A</v>
      </c>
    </row>
    <row r="2659">
      <c r="A2659" s="12" t="str">
        <f>IFERROR(__xludf.DUMMYFUNCTION("TEXTJOIN("";"", TRUE, FILTER(CID!$B$2:$B$14794, CID!B2659=CID!$D$2:$D$14794))"),"#N/A")</f>
        <v>#N/A</v>
      </c>
      <c r="B2659" s="12" t="str">
        <f>IFERROR(__xludf.DUMMYFUNCTION("TEXTJOIN(""; "", TRUE, FILTER(CID!B2659:B14794, REGEXMATCH(CID!D2659:D14794, TEXTJOIN(""|"", TRUE, SPLIT(A2659, "";"")))))"),"#N/A")</f>
        <v>#N/A</v>
      </c>
    </row>
    <row r="2660">
      <c r="A2660" s="12" t="str">
        <f>IFERROR(__xludf.DUMMYFUNCTION("TEXTJOIN("";"", TRUE, FILTER(CID!$B$2:$B$14794, CID!B2660=CID!$D$2:$D$14794))"),"#N/A")</f>
        <v>#N/A</v>
      </c>
      <c r="B2660" s="12" t="str">
        <f>IFERROR(__xludf.DUMMYFUNCTION("TEXTJOIN(""; "", TRUE, FILTER(CID!B2660:B14794, REGEXMATCH(CID!D2660:D14794, TEXTJOIN(""|"", TRUE, SPLIT(A2660, "";"")))))"),"#N/A")</f>
        <v>#N/A</v>
      </c>
    </row>
    <row r="2661">
      <c r="A2661" s="12" t="str">
        <f>IFERROR(__xludf.DUMMYFUNCTION("TEXTJOIN("";"", TRUE, FILTER(CID!$B$2:$B$14794, CID!B2661=CID!$D$2:$D$14794))"),"#N/A")</f>
        <v>#N/A</v>
      </c>
      <c r="B2661" s="12" t="str">
        <f>IFERROR(__xludf.DUMMYFUNCTION("TEXTJOIN(""; "", TRUE, FILTER(CID!B2661:B14794, REGEXMATCH(CID!D2661:D14794, TEXTJOIN(""|"", TRUE, SPLIT(A2661, "";"")))))"),"#N/A")</f>
        <v>#N/A</v>
      </c>
    </row>
    <row r="2662">
      <c r="A2662" s="12" t="str">
        <f>IFERROR(__xludf.DUMMYFUNCTION("TEXTJOIN("";"", TRUE, FILTER(CID!$B$2:$B$14794, CID!B2662=CID!$D$2:$D$14794))"),"#N/A")</f>
        <v>#N/A</v>
      </c>
      <c r="B2662" s="12" t="str">
        <f>IFERROR(__xludf.DUMMYFUNCTION("TEXTJOIN(""; "", TRUE, FILTER(CID!B2662:B14794, REGEXMATCH(CID!D2662:D14794, TEXTJOIN(""|"", TRUE, SPLIT(A2662, "";"")))))"),"#N/A")</f>
        <v>#N/A</v>
      </c>
    </row>
    <row r="2663">
      <c r="A2663" s="12" t="str">
        <f>IFERROR(__xludf.DUMMYFUNCTION("TEXTJOIN("";"", TRUE, FILTER(CID!$B$2:$B$14794, CID!B2663=CID!$D$2:$D$14794))"),"#N/A")</f>
        <v>#N/A</v>
      </c>
      <c r="B2663" s="12" t="str">
        <f>IFERROR(__xludf.DUMMYFUNCTION("TEXTJOIN(""; "", TRUE, FILTER(CID!B2663:B14794, REGEXMATCH(CID!D2663:D14794, TEXTJOIN(""|"", TRUE, SPLIT(A2663, "";"")))))"),"#N/A")</f>
        <v>#N/A</v>
      </c>
    </row>
    <row r="2664">
      <c r="A2664" s="12" t="str">
        <f>IFERROR(__xludf.DUMMYFUNCTION("TEXTJOIN("";"", TRUE, FILTER(CID!$B$2:$B$14794, CID!B2664=CID!$D$2:$D$14794))"),"#N/A")</f>
        <v>#N/A</v>
      </c>
      <c r="B2664" s="12" t="str">
        <f>IFERROR(__xludf.DUMMYFUNCTION("TEXTJOIN(""; "", TRUE, FILTER(CID!B2664:B14794, REGEXMATCH(CID!D2664:D14794, TEXTJOIN(""|"", TRUE, SPLIT(A2664, "";"")))))"),"#N/A")</f>
        <v>#N/A</v>
      </c>
    </row>
    <row r="2665">
      <c r="A2665" s="12" t="str">
        <f>IFERROR(__xludf.DUMMYFUNCTION("TEXTJOIN("";"", TRUE, FILTER(CID!$B$2:$B$14794, CID!B2665=CID!$D$2:$D$14794))"),"#N/A")</f>
        <v>#N/A</v>
      </c>
      <c r="B2665" s="12" t="str">
        <f>IFERROR(__xludf.DUMMYFUNCTION("TEXTJOIN(""; "", TRUE, FILTER(CID!B2665:B14794, REGEXMATCH(CID!D2665:D14794, TEXTJOIN(""|"", TRUE, SPLIT(A2665, "";"")))))"),"#N/A")</f>
        <v>#N/A</v>
      </c>
    </row>
    <row r="2666">
      <c r="A2666" s="12" t="str">
        <f>IFERROR(__xludf.DUMMYFUNCTION("TEXTJOIN("";"", TRUE, FILTER(CID!$B$2:$B$14794, CID!B2666=CID!$D$2:$D$14794))"),"#N/A")</f>
        <v>#N/A</v>
      </c>
      <c r="B2666" s="12" t="str">
        <f>IFERROR(__xludf.DUMMYFUNCTION("TEXTJOIN(""; "", TRUE, FILTER(CID!B2666:B14794, REGEXMATCH(CID!D2666:D14794, TEXTJOIN(""|"", TRUE, SPLIT(A2666, "";"")))))"),"#N/A")</f>
        <v>#N/A</v>
      </c>
    </row>
    <row r="2667">
      <c r="A2667" s="12" t="str">
        <f>IFERROR(__xludf.DUMMYFUNCTION("TEXTJOIN("";"", TRUE, FILTER(CID!$B$2:$B$14794, CID!B2667=CID!$D$2:$D$14794))"),"#N/A")</f>
        <v>#N/A</v>
      </c>
      <c r="B2667" s="12" t="str">
        <f>IFERROR(__xludf.DUMMYFUNCTION("TEXTJOIN(""; "", TRUE, FILTER(CID!B2667:B14794, REGEXMATCH(CID!D2667:D14794, TEXTJOIN(""|"", TRUE, SPLIT(A2667, "";"")))))"),"#N/A")</f>
        <v>#N/A</v>
      </c>
    </row>
    <row r="2668">
      <c r="A2668" s="12" t="str">
        <f>IFERROR(__xludf.DUMMYFUNCTION("TEXTJOIN("";"", TRUE, FILTER(CID!$B$2:$B$14794, CID!B2668=CID!$D$2:$D$14794))"),"#N/A")</f>
        <v>#N/A</v>
      </c>
      <c r="B2668" s="12" t="str">
        <f>IFERROR(__xludf.DUMMYFUNCTION("TEXTJOIN(""; "", TRUE, FILTER(CID!B2668:B14794, REGEXMATCH(CID!D2668:D14794, TEXTJOIN(""|"", TRUE, SPLIT(A2668, "";"")))))"),"#N/A")</f>
        <v>#N/A</v>
      </c>
    </row>
    <row r="2669">
      <c r="A2669" s="12" t="str">
        <f>IFERROR(__xludf.DUMMYFUNCTION("TEXTJOIN("";"", TRUE, FILTER(CID!$B$2:$B$14794, CID!B2669=CID!$D$2:$D$14794))"),"#N/A")</f>
        <v>#N/A</v>
      </c>
      <c r="B2669" s="12" t="str">
        <f>IFERROR(__xludf.DUMMYFUNCTION("TEXTJOIN(""; "", TRUE, FILTER(CID!B2669:B14794, REGEXMATCH(CID!D2669:D14794, TEXTJOIN(""|"", TRUE, SPLIT(A2669, "";"")))))"),"#N/A")</f>
        <v>#N/A</v>
      </c>
    </row>
    <row r="2670">
      <c r="A2670" s="12" t="str">
        <f>IFERROR(__xludf.DUMMYFUNCTION("TEXTJOIN("";"", TRUE, FILTER(CID!$B$2:$B$14794, CID!B2670=CID!$D$2:$D$14794))"),"#N/A")</f>
        <v>#N/A</v>
      </c>
      <c r="B2670" s="12" t="str">
        <f>IFERROR(__xludf.DUMMYFUNCTION("TEXTJOIN(""; "", TRUE, FILTER(CID!B2670:B14794, REGEXMATCH(CID!D2670:D14794, TEXTJOIN(""|"", TRUE, SPLIT(A2670, "";"")))))"),"#N/A")</f>
        <v>#N/A</v>
      </c>
    </row>
    <row r="2671">
      <c r="A2671" s="12" t="str">
        <f>IFERROR(__xludf.DUMMYFUNCTION("TEXTJOIN("";"", TRUE, FILTER(CID!$B$2:$B$14794, CID!B2671=CID!$D$2:$D$14794))"),"#N/A")</f>
        <v>#N/A</v>
      </c>
      <c r="B2671" s="12" t="str">
        <f>IFERROR(__xludf.DUMMYFUNCTION("TEXTJOIN(""; "", TRUE, FILTER(CID!B2671:B14794, REGEXMATCH(CID!D2671:D14794, TEXTJOIN(""|"", TRUE, SPLIT(A2671, "";"")))))"),"#N/A")</f>
        <v>#N/A</v>
      </c>
    </row>
    <row r="2672">
      <c r="A2672" s="12" t="str">
        <f>IFERROR(__xludf.DUMMYFUNCTION("TEXTJOIN("";"", TRUE, FILTER(CID!$B$2:$B$14794, CID!B2672=CID!$D$2:$D$14794))"),"#N/A")</f>
        <v>#N/A</v>
      </c>
      <c r="B2672" s="12" t="str">
        <f>IFERROR(__xludf.DUMMYFUNCTION("TEXTJOIN(""; "", TRUE, FILTER(CID!B2672:B14794, REGEXMATCH(CID!D2672:D14794, TEXTJOIN(""|"", TRUE, SPLIT(A2672, "";"")))))"),"#N/A")</f>
        <v>#N/A</v>
      </c>
    </row>
    <row r="2673">
      <c r="A2673" s="12" t="str">
        <f>IFERROR(__xludf.DUMMYFUNCTION("TEXTJOIN("";"", TRUE, FILTER(CID!$B$2:$B$14794, CID!B2673=CID!$D$2:$D$14794))"),"#N/A")</f>
        <v>#N/A</v>
      </c>
      <c r="B2673" s="12" t="str">
        <f>IFERROR(__xludf.DUMMYFUNCTION("TEXTJOIN(""; "", TRUE, FILTER(CID!B2673:B14794, REGEXMATCH(CID!D2673:D14794, TEXTJOIN(""|"", TRUE, SPLIT(A2673, "";"")))))"),"#N/A")</f>
        <v>#N/A</v>
      </c>
    </row>
    <row r="2674">
      <c r="A2674" s="12" t="str">
        <f>IFERROR(__xludf.DUMMYFUNCTION("TEXTJOIN("";"", TRUE, FILTER(CID!$B$2:$B$14794, CID!B2674=CID!$D$2:$D$14794))"),"#N/A")</f>
        <v>#N/A</v>
      </c>
      <c r="B2674" s="12" t="str">
        <f>IFERROR(__xludf.DUMMYFUNCTION("TEXTJOIN(""; "", TRUE, FILTER(CID!B2674:B14794, REGEXMATCH(CID!D2674:D14794, TEXTJOIN(""|"", TRUE, SPLIT(A2674, "";"")))))"),"#N/A")</f>
        <v>#N/A</v>
      </c>
    </row>
    <row r="2675">
      <c r="A2675" s="12" t="str">
        <f>IFERROR(__xludf.DUMMYFUNCTION("TEXTJOIN("";"", TRUE, FILTER(CID!$B$2:$B$14794, CID!B2675=CID!$D$2:$D$14794))"),"#N/A")</f>
        <v>#N/A</v>
      </c>
      <c r="B2675" s="12" t="str">
        <f>IFERROR(__xludf.DUMMYFUNCTION("TEXTJOIN(""; "", TRUE, FILTER(CID!B2675:B14794, REGEXMATCH(CID!D2675:D14794, TEXTJOIN(""|"", TRUE, SPLIT(A2675, "";"")))))"),"#N/A")</f>
        <v>#N/A</v>
      </c>
    </row>
    <row r="2676">
      <c r="A2676" s="12" t="str">
        <f>IFERROR(__xludf.DUMMYFUNCTION("TEXTJOIN("";"", TRUE, FILTER(CID!$B$2:$B$14794, CID!B2676=CID!$D$2:$D$14794))"),"#N/A")</f>
        <v>#N/A</v>
      </c>
      <c r="B2676" s="12" t="str">
        <f>IFERROR(__xludf.DUMMYFUNCTION("TEXTJOIN(""; "", TRUE, FILTER(CID!B2676:B14794, REGEXMATCH(CID!D2676:D14794, TEXTJOIN(""|"", TRUE, SPLIT(A2676, "";"")))))"),"#N/A")</f>
        <v>#N/A</v>
      </c>
    </row>
    <row r="2677">
      <c r="A2677" s="12" t="str">
        <f>IFERROR(__xludf.DUMMYFUNCTION("TEXTJOIN("";"", TRUE, FILTER(CID!$B$2:$B$14794, CID!B2677=CID!$D$2:$D$14794))"),"#N/A")</f>
        <v>#N/A</v>
      </c>
      <c r="B2677" s="12" t="str">
        <f>IFERROR(__xludf.DUMMYFUNCTION("TEXTJOIN(""; "", TRUE, FILTER(CID!B2677:B14794, REGEXMATCH(CID!D2677:D14794, TEXTJOIN(""|"", TRUE, SPLIT(A2677, "";"")))))"),"#N/A")</f>
        <v>#N/A</v>
      </c>
    </row>
    <row r="2678">
      <c r="A2678" s="12" t="str">
        <f>IFERROR(__xludf.DUMMYFUNCTION("TEXTJOIN("";"", TRUE, FILTER(CID!$B$2:$B$14794, CID!B2678=CID!$D$2:$D$14794))"),"#N/A")</f>
        <v>#N/A</v>
      </c>
      <c r="B2678" s="12" t="str">
        <f>IFERROR(__xludf.DUMMYFUNCTION("TEXTJOIN(""; "", TRUE, FILTER(CID!B2678:B14794, REGEXMATCH(CID!D2678:D14794, TEXTJOIN(""|"", TRUE, SPLIT(A2678, "";"")))))"),"#N/A")</f>
        <v>#N/A</v>
      </c>
    </row>
    <row r="2679">
      <c r="A2679" s="12" t="str">
        <f>IFERROR(__xludf.DUMMYFUNCTION("TEXTJOIN("";"", TRUE, FILTER(CID!$B$2:$B$14794, CID!B2679=CID!$D$2:$D$14794))"),"#N/A")</f>
        <v>#N/A</v>
      </c>
      <c r="B2679" s="12" t="str">
        <f>IFERROR(__xludf.DUMMYFUNCTION("TEXTJOIN(""; "", TRUE, FILTER(CID!B2679:B14794, REGEXMATCH(CID!D2679:D14794, TEXTJOIN(""|"", TRUE, SPLIT(A2679, "";"")))))"),"#N/A")</f>
        <v>#N/A</v>
      </c>
    </row>
    <row r="2680">
      <c r="A2680" s="12" t="str">
        <f>IFERROR(__xludf.DUMMYFUNCTION("TEXTJOIN("";"", TRUE, FILTER(CID!$B$2:$B$14794, CID!B2680=CID!$D$2:$D$14794))"),"#N/A")</f>
        <v>#N/A</v>
      </c>
      <c r="B2680" s="12" t="str">
        <f>IFERROR(__xludf.DUMMYFUNCTION("TEXTJOIN(""; "", TRUE, FILTER(CID!B2680:B14794, REGEXMATCH(CID!D2680:D14794, TEXTJOIN(""|"", TRUE, SPLIT(A2680, "";"")))))"),"#N/A")</f>
        <v>#N/A</v>
      </c>
    </row>
    <row r="2681">
      <c r="A2681" s="12" t="str">
        <f>IFERROR(__xludf.DUMMYFUNCTION("TEXTJOIN("";"", TRUE, FILTER(CID!$B$2:$B$14794, CID!B2681=CID!$D$2:$D$14794))"),"#N/A")</f>
        <v>#N/A</v>
      </c>
      <c r="B2681" s="12" t="str">
        <f>IFERROR(__xludf.DUMMYFUNCTION("TEXTJOIN(""; "", TRUE, FILTER(CID!B2681:B14794, REGEXMATCH(CID!D2681:D14794, TEXTJOIN(""|"", TRUE, SPLIT(A2681, "";"")))))"),"#N/A")</f>
        <v>#N/A</v>
      </c>
    </row>
    <row r="2682">
      <c r="A2682" s="12" t="str">
        <f>IFERROR(__xludf.DUMMYFUNCTION("TEXTJOIN("";"", TRUE, FILTER(CID!$B$2:$B$14794, CID!B2682=CID!$D$2:$D$14794))"),"#N/A")</f>
        <v>#N/A</v>
      </c>
      <c r="B2682" s="12" t="str">
        <f>IFERROR(__xludf.DUMMYFUNCTION("TEXTJOIN(""; "", TRUE, FILTER(CID!B2682:B14794, REGEXMATCH(CID!D2682:D14794, TEXTJOIN(""|"", TRUE, SPLIT(A2682, "";"")))))"),"#N/A")</f>
        <v>#N/A</v>
      </c>
    </row>
    <row r="2683">
      <c r="A2683" s="12" t="str">
        <f>IFERROR(__xludf.DUMMYFUNCTION("TEXTJOIN("";"", TRUE, FILTER(CID!$B$2:$B$14794, CID!B2683=CID!$D$2:$D$14794))"),"#N/A")</f>
        <v>#N/A</v>
      </c>
      <c r="B2683" s="12" t="str">
        <f>IFERROR(__xludf.DUMMYFUNCTION("TEXTJOIN(""; "", TRUE, FILTER(CID!B2683:B14794, REGEXMATCH(CID!D2683:D14794, TEXTJOIN(""|"", TRUE, SPLIT(A2683, "";"")))))"),"#N/A")</f>
        <v>#N/A</v>
      </c>
    </row>
    <row r="2684">
      <c r="A2684" s="12" t="str">
        <f>IFERROR(__xludf.DUMMYFUNCTION("TEXTJOIN("";"", TRUE, FILTER(CID!$B$2:$B$14794, CID!B2684=CID!$D$2:$D$14794))"),"#N/A")</f>
        <v>#N/A</v>
      </c>
      <c r="B2684" s="12" t="str">
        <f>IFERROR(__xludf.DUMMYFUNCTION("TEXTJOIN(""; "", TRUE, FILTER(CID!B2684:B14794, REGEXMATCH(CID!D2684:D14794, TEXTJOIN(""|"", TRUE, SPLIT(A2684, "";"")))))"),"#N/A")</f>
        <v>#N/A</v>
      </c>
    </row>
    <row r="2685">
      <c r="A2685" s="12" t="str">
        <f>IFERROR(__xludf.DUMMYFUNCTION("TEXTJOIN("";"", TRUE, FILTER(CID!$B$2:$B$14794, CID!B2685=CID!$D$2:$D$14794))"),"#N/A")</f>
        <v>#N/A</v>
      </c>
      <c r="B2685" s="12" t="str">
        <f>IFERROR(__xludf.DUMMYFUNCTION("TEXTJOIN(""; "", TRUE, FILTER(CID!B2685:B14794, REGEXMATCH(CID!D2685:D14794, TEXTJOIN(""|"", TRUE, SPLIT(A2685, "";"")))))"),"#N/A")</f>
        <v>#N/A</v>
      </c>
    </row>
    <row r="2686">
      <c r="A2686" s="12" t="str">
        <f>IFERROR(__xludf.DUMMYFUNCTION("TEXTJOIN("";"", TRUE, FILTER(CID!$B$2:$B$14794, CID!B2686=CID!$D$2:$D$14794))"),"#N/A")</f>
        <v>#N/A</v>
      </c>
      <c r="B2686" s="12" t="str">
        <f>IFERROR(__xludf.DUMMYFUNCTION("TEXTJOIN(""; "", TRUE, FILTER(CID!B2686:B14794, REGEXMATCH(CID!D2686:D14794, TEXTJOIN(""|"", TRUE, SPLIT(A2686, "";"")))))"),"#N/A")</f>
        <v>#N/A</v>
      </c>
    </row>
    <row r="2687">
      <c r="A2687" s="12" t="str">
        <f>IFERROR(__xludf.DUMMYFUNCTION("TEXTJOIN("";"", TRUE, FILTER(CID!$B$2:$B$14794, CID!B2687=CID!$D$2:$D$14794))"),"#N/A")</f>
        <v>#N/A</v>
      </c>
      <c r="B2687" s="12" t="str">
        <f>IFERROR(__xludf.DUMMYFUNCTION("TEXTJOIN(""; "", TRUE, FILTER(CID!B2687:B14794, REGEXMATCH(CID!D2687:D14794, TEXTJOIN(""|"", TRUE, SPLIT(A2687, "";"")))))"),"#N/A")</f>
        <v>#N/A</v>
      </c>
    </row>
    <row r="2688">
      <c r="A2688" s="12" t="str">
        <f>IFERROR(__xludf.DUMMYFUNCTION("TEXTJOIN("";"", TRUE, FILTER(CID!$B$2:$B$14794, CID!B2688=CID!$D$2:$D$14794))"),"#N/A")</f>
        <v>#N/A</v>
      </c>
      <c r="B2688" s="12" t="str">
        <f>IFERROR(__xludf.DUMMYFUNCTION("TEXTJOIN(""; "", TRUE, FILTER(CID!B2688:B14794, REGEXMATCH(CID!D2688:D14794, TEXTJOIN(""|"", TRUE, SPLIT(A2688, "";"")))))"),"#N/A")</f>
        <v>#N/A</v>
      </c>
    </row>
    <row r="2689">
      <c r="A2689" s="12" t="str">
        <f>IFERROR(__xludf.DUMMYFUNCTION("TEXTJOIN("";"", TRUE, FILTER(CID!$B$2:$B$14794, CID!B2689=CID!$D$2:$D$14794))"),"#N/A")</f>
        <v>#N/A</v>
      </c>
      <c r="B2689" s="12" t="str">
        <f>IFERROR(__xludf.DUMMYFUNCTION("TEXTJOIN(""; "", TRUE, FILTER(CID!B2689:B14794, REGEXMATCH(CID!D2689:D14794, TEXTJOIN(""|"", TRUE, SPLIT(A2689, "";"")))))"),"#N/A")</f>
        <v>#N/A</v>
      </c>
    </row>
    <row r="2690">
      <c r="A2690" s="12" t="str">
        <f>IFERROR(__xludf.DUMMYFUNCTION("TEXTJOIN("";"", TRUE, FILTER(CID!$B$2:$B$14794, CID!B2690=CID!$D$2:$D$14794))"),"#N/A")</f>
        <v>#N/A</v>
      </c>
      <c r="B2690" s="12" t="str">
        <f>IFERROR(__xludf.DUMMYFUNCTION("TEXTJOIN(""; "", TRUE, FILTER(CID!B2690:B14794, REGEXMATCH(CID!D2690:D14794, TEXTJOIN(""|"", TRUE, SPLIT(A2690, "";"")))))"),"#N/A")</f>
        <v>#N/A</v>
      </c>
    </row>
    <row r="2691">
      <c r="A2691" s="12" t="str">
        <f>IFERROR(__xludf.DUMMYFUNCTION("TEXTJOIN("";"", TRUE, FILTER(CID!$B$2:$B$14794, CID!B2691=CID!$D$2:$D$14794))"),"#N/A")</f>
        <v>#N/A</v>
      </c>
      <c r="B2691" s="12" t="str">
        <f>IFERROR(__xludf.DUMMYFUNCTION("TEXTJOIN(""; "", TRUE, FILTER(CID!B2691:B14794, REGEXMATCH(CID!D2691:D14794, TEXTJOIN(""|"", TRUE, SPLIT(A2691, "";"")))))"),"#N/A")</f>
        <v>#N/A</v>
      </c>
    </row>
    <row r="2692">
      <c r="A2692" s="12" t="str">
        <f>IFERROR(__xludf.DUMMYFUNCTION("TEXTJOIN("";"", TRUE, FILTER(CID!$B$2:$B$14794, CID!B2692=CID!$D$2:$D$14794))"),"#N/A")</f>
        <v>#N/A</v>
      </c>
      <c r="B2692" s="12" t="str">
        <f>IFERROR(__xludf.DUMMYFUNCTION("TEXTJOIN(""; "", TRUE, FILTER(CID!B2692:B14794, REGEXMATCH(CID!D2692:D14794, TEXTJOIN(""|"", TRUE, SPLIT(A2692, "";"")))))"),"#N/A")</f>
        <v>#N/A</v>
      </c>
    </row>
    <row r="2693">
      <c r="A2693" s="12" t="str">
        <f>IFERROR(__xludf.DUMMYFUNCTION("TEXTJOIN("";"", TRUE, FILTER(CID!$B$2:$B$14794, CID!B2693=CID!$D$2:$D$14794))"),"#N/A")</f>
        <v>#N/A</v>
      </c>
      <c r="B2693" s="12" t="str">
        <f>IFERROR(__xludf.DUMMYFUNCTION("TEXTJOIN(""; "", TRUE, FILTER(CID!B2693:B14794, REGEXMATCH(CID!D2693:D14794, TEXTJOIN(""|"", TRUE, SPLIT(A2693, "";"")))))"),"#N/A")</f>
        <v>#N/A</v>
      </c>
    </row>
    <row r="2694">
      <c r="A2694" s="12" t="str">
        <f>IFERROR(__xludf.DUMMYFUNCTION("TEXTJOIN("";"", TRUE, FILTER(CID!$B$2:$B$14794, CID!B2694=CID!$D$2:$D$14794))"),"#N/A")</f>
        <v>#N/A</v>
      </c>
      <c r="B2694" s="12" t="str">
        <f>IFERROR(__xludf.DUMMYFUNCTION("TEXTJOIN(""; "", TRUE, FILTER(CID!B2694:B14794, REGEXMATCH(CID!D2694:D14794, TEXTJOIN(""|"", TRUE, SPLIT(A2694, "";"")))))"),"#N/A")</f>
        <v>#N/A</v>
      </c>
    </row>
    <row r="2695">
      <c r="A2695" s="12" t="str">
        <f>IFERROR(__xludf.DUMMYFUNCTION("TEXTJOIN("";"", TRUE, FILTER(CID!$B$2:$B$14794, CID!B2695=CID!$D$2:$D$14794))"),"#N/A")</f>
        <v>#N/A</v>
      </c>
      <c r="B2695" s="12" t="str">
        <f>IFERROR(__xludf.DUMMYFUNCTION("TEXTJOIN(""; "", TRUE, FILTER(CID!B2695:B14794, REGEXMATCH(CID!D2695:D14794, TEXTJOIN(""|"", TRUE, SPLIT(A2695, "";"")))))"),"#N/A")</f>
        <v>#N/A</v>
      </c>
    </row>
    <row r="2696">
      <c r="A2696" s="12" t="str">
        <f>IFERROR(__xludf.DUMMYFUNCTION("TEXTJOIN("";"", TRUE, FILTER(CID!$B$2:$B$14794, CID!B2696=CID!$D$2:$D$14794))"),"#N/A")</f>
        <v>#N/A</v>
      </c>
      <c r="B2696" s="12" t="str">
        <f>IFERROR(__xludf.DUMMYFUNCTION("TEXTJOIN(""; "", TRUE, FILTER(CID!B2696:B14794, REGEXMATCH(CID!D2696:D14794, TEXTJOIN(""|"", TRUE, SPLIT(A2696, "";"")))))"),"#N/A")</f>
        <v>#N/A</v>
      </c>
    </row>
    <row r="2697">
      <c r="A2697" s="12" t="str">
        <f>IFERROR(__xludf.DUMMYFUNCTION("TEXTJOIN("";"", TRUE, FILTER(CID!$B$2:$B$14794, CID!B2697=CID!$D$2:$D$14794))"),"#N/A")</f>
        <v>#N/A</v>
      </c>
      <c r="B2697" s="12" t="str">
        <f>IFERROR(__xludf.DUMMYFUNCTION("TEXTJOIN(""; "", TRUE, FILTER(CID!B2697:B14794, REGEXMATCH(CID!D2697:D14794, TEXTJOIN(""|"", TRUE, SPLIT(A2697, "";"")))))"),"#N/A")</f>
        <v>#N/A</v>
      </c>
    </row>
    <row r="2698">
      <c r="A2698" s="12" t="str">
        <f>IFERROR(__xludf.DUMMYFUNCTION("TEXTJOIN("";"", TRUE, FILTER(CID!$B$2:$B$14794, CID!B2698=CID!$D$2:$D$14794))"),"#N/A")</f>
        <v>#N/A</v>
      </c>
      <c r="B2698" s="12" t="str">
        <f>IFERROR(__xludf.DUMMYFUNCTION("TEXTJOIN(""; "", TRUE, FILTER(CID!B2698:B14794, REGEXMATCH(CID!D2698:D14794, TEXTJOIN(""|"", TRUE, SPLIT(A2698, "";"")))))"),"#N/A")</f>
        <v>#N/A</v>
      </c>
    </row>
    <row r="2699">
      <c r="A2699" s="12" t="str">
        <f>IFERROR(__xludf.DUMMYFUNCTION("TEXTJOIN("";"", TRUE, FILTER(CID!$B$2:$B$14794, CID!B2699=CID!$D$2:$D$14794))"),"#N/A")</f>
        <v>#N/A</v>
      </c>
      <c r="B2699" s="12" t="str">
        <f>IFERROR(__xludf.DUMMYFUNCTION("TEXTJOIN(""; "", TRUE, FILTER(CID!B2699:B14794, REGEXMATCH(CID!D2699:D14794, TEXTJOIN(""|"", TRUE, SPLIT(A2699, "";"")))))"),"#N/A")</f>
        <v>#N/A</v>
      </c>
    </row>
    <row r="2700">
      <c r="A2700" s="12" t="str">
        <f>IFERROR(__xludf.DUMMYFUNCTION("TEXTJOIN("";"", TRUE, FILTER(CID!$B$2:$B$14794, CID!B2700=CID!$D$2:$D$14794))"),"#N/A")</f>
        <v>#N/A</v>
      </c>
      <c r="B2700" s="12" t="str">
        <f>IFERROR(__xludf.DUMMYFUNCTION("TEXTJOIN(""; "", TRUE, FILTER(CID!B2700:B14794, REGEXMATCH(CID!D2700:D14794, TEXTJOIN(""|"", TRUE, SPLIT(A2700, "";"")))))"),"#N/A")</f>
        <v>#N/A</v>
      </c>
    </row>
    <row r="2701">
      <c r="A2701" s="12" t="str">
        <f>IFERROR(__xludf.DUMMYFUNCTION("TEXTJOIN("";"", TRUE, FILTER(CID!$B$2:$B$14794, CID!B2701=CID!$D$2:$D$14794))"),"#N/A")</f>
        <v>#N/A</v>
      </c>
      <c r="B2701" s="12" t="str">
        <f>IFERROR(__xludf.DUMMYFUNCTION("TEXTJOIN(""; "", TRUE, FILTER(CID!B2701:B14794, REGEXMATCH(CID!D2701:D14794, TEXTJOIN(""|"", TRUE, SPLIT(A2701, "";"")))))"),"#N/A")</f>
        <v>#N/A</v>
      </c>
    </row>
    <row r="2702">
      <c r="A2702" s="12" t="str">
        <f>IFERROR(__xludf.DUMMYFUNCTION("TEXTJOIN("";"", TRUE, FILTER(CID!$B$2:$B$14794, CID!B2702=CID!$D$2:$D$14794))"),"#N/A")</f>
        <v>#N/A</v>
      </c>
      <c r="B2702" s="12" t="str">
        <f>IFERROR(__xludf.DUMMYFUNCTION("TEXTJOIN(""; "", TRUE, FILTER(CID!B2702:B14794, REGEXMATCH(CID!D2702:D14794, TEXTJOIN(""|"", TRUE, SPLIT(A2702, "";"")))))"),"#N/A")</f>
        <v>#N/A</v>
      </c>
    </row>
    <row r="2703">
      <c r="A2703" s="12" t="str">
        <f>IFERROR(__xludf.DUMMYFUNCTION("TEXTJOIN("";"", TRUE, FILTER(CID!$B$2:$B$14794, CID!B2703=CID!$D$2:$D$14794))"),"#N/A")</f>
        <v>#N/A</v>
      </c>
      <c r="B2703" s="12" t="str">
        <f>IFERROR(__xludf.DUMMYFUNCTION("TEXTJOIN(""; "", TRUE, FILTER(CID!B2703:B14794, REGEXMATCH(CID!D2703:D14794, TEXTJOIN(""|"", TRUE, SPLIT(A2703, "";"")))))"),"#N/A")</f>
        <v>#N/A</v>
      </c>
    </row>
    <row r="2704">
      <c r="A2704" s="12" t="str">
        <f>IFERROR(__xludf.DUMMYFUNCTION("TEXTJOIN("";"", TRUE, FILTER(CID!$B$2:$B$14794, CID!B2704=CID!$D$2:$D$14794))"),"#N/A")</f>
        <v>#N/A</v>
      </c>
      <c r="B2704" s="12" t="str">
        <f>IFERROR(__xludf.DUMMYFUNCTION("TEXTJOIN(""; "", TRUE, FILTER(CID!B2704:B14794, REGEXMATCH(CID!D2704:D14794, TEXTJOIN(""|"", TRUE, SPLIT(A2704, "";"")))))"),"#N/A")</f>
        <v>#N/A</v>
      </c>
    </row>
    <row r="2705">
      <c r="A2705" s="12" t="str">
        <f>IFERROR(__xludf.DUMMYFUNCTION("TEXTJOIN("";"", TRUE, FILTER(CID!$B$2:$B$14794, CID!B2705=CID!$D$2:$D$14794))"),"#N/A")</f>
        <v>#N/A</v>
      </c>
      <c r="B2705" s="12" t="str">
        <f>IFERROR(__xludf.DUMMYFUNCTION("TEXTJOIN(""; "", TRUE, FILTER(CID!B2705:B14794, REGEXMATCH(CID!D2705:D14794, TEXTJOIN(""|"", TRUE, SPLIT(A2705, "";"")))))"),"#N/A")</f>
        <v>#N/A</v>
      </c>
    </row>
    <row r="2706">
      <c r="A2706" s="12" t="str">
        <f>IFERROR(__xludf.DUMMYFUNCTION("TEXTJOIN("";"", TRUE, FILTER(CID!$B$2:$B$14794, CID!B2706=CID!$D$2:$D$14794))"),"#N/A")</f>
        <v>#N/A</v>
      </c>
      <c r="B2706" s="12" t="str">
        <f>IFERROR(__xludf.DUMMYFUNCTION("TEXTJOIN(""; "", TRUE, FILTER(CID!B2706:B14794, REGEXMATCH(CID!D2706:D14794, TEXTJOIN(""|"", TRUE, SPLIT(A2706, "";"")))))"),"#N/A")</f>
        <v>#N/A</v>
      </c>
    </row>
    <row r="2707">
      <c r="A2707" s="12" t="str">
        <f>IFERROR(__xludf.DUMMYFUNCTION("TEXTJOIN("";"", TRUE, FILTER(CID!$B$2:$B$14794, CID!B2707=CID!$D$2:$D$14794))"),"#N/A")</f>
        <v>#N/A</v>
      </c>
      <c r="B2707" s="12" t="str">
        <f>IFERROR(__xludf.DUMMYFUNCTION("TEXTJOIN(""; "", TRUE, FILTER(CID!B2707:B14794, REGEXMATCH(CID!D2707:D14794, TEXTJOIN(""|"", TRUE, SPLIT(A2707, "";"")))))"),"#N/A")</f>
        <v>#N/A</v>
      </c>
    </row>
    <row r="2708">
      <c r="A2708" s="12" t="str">
        <f>IFERROR(__xludf.DUMMYFUNCTION("TEXTJOIN("";"", TRUE, FILTER(CID!$B$2:$B$14794, CID!B2708=CID!$D$2:$D$14794))"),"#N/A")</f>
        <v>#N/A</v>
      </c>
      <c r="B2708" s="12" t="str">
        <f>IFERROR(__xludf.DUMMYFUNCTION("TEXTJOIN(""; "", TRUE, FILTER(CID!B2708:B14794, REGEXMATCH(CID!D2708:D14794, TEXTJOIN(""|"", TRUE, SPLIT(A2708, "";"")))))"),"#N/A")</f>
        <v>#N/A</v>
      </c>
    </row>
    <row r="2709">
      <c r="A2709" s="12" t="str">
        <f>IFERROR(__xludf.DUMMYFUNCTION("TEXTJOIN("";"", TRUE, FILTER(CID!$B$2:$B$14794, CID!B2709=CID!$D$2:$D$14794))"),"#N/A")</f>
        <v>#N/A</v>
      </c>
      <c r="B2709" s="12" t="str">
        <f>IFERROR(__xludf.DUMMYFUNCTION("TEXTJOIN(""; "", TRUE, FILTER(CID!B2709:B14794, REGEXMATCH(CID!D2709:D14794, TEXTJOIN(""|"", TRUE, SPLIT(A2709, "";"")))))"),"#N/A")</f>
        <v>#N/A</v>
      </c>
    </row>
    <row r="2710">
      <c r="A2710" s="12" t="str">
        <f>IFERROR(__xludf.DUMMYFUNCTION("TEXTJOIN("";"", TRUE, FILTER(CID!$B$2:$B$14794, CID!B2710=CID!$D$2:$D$14794))"),"#N/A")</f>
        <v>#N/A</v>
      </c>
      <c r="B2710" s="12" t="str">
        <f>IFERROR(__xludf.DUMMYFUNCTION("TEXTJOIN(""; "", TRUE, FILTER(CID!B2710:B14794, REGEXMATCH(CID!D2710:D14794, TEXTJOIN(""|"", TRUE, SPLIT(A2710, "";"")))))"),"#N/A")</f>
        <v>#N/A</v>
      </c>
    </row>
    <row r="2711">
      <c r="A2711" s="12" t="str">
        <f>IFERROR(__xludf.DUMMYFUNCTION("TEXTJOIN("";"", TRUE, FILTER(CID!$B$2:$B$14794, CID!B2711=CID!$D$2:$D$14794))"),"#N/A")</f>
        <v>#N/A</v>
      </c>
      <c r="B2711" s="12" t="str">
        <f>IFERROR(__xludf.DUMMYFUNCTION("TEXTJOIN(""; "", TRUE, FILTER(CID!B2711:B14794, REGEXMATCH(CID!D2711:D14794, TEXTJOIN(""|"", TRUE, SPLIT(A2711, "";"")))))"),"#N/A")</f>
        <v>#N/A</v>
      </c>
    </row>
    <row r="2712">
      <c r="A2712" s="12" t="str">
        <f>IFERROR(__xludf.DUMMYFUNCTION("TEXTJOIN("";"", TRUE, FILTER(CID!$B$2:$B$14794, CID!B2712=CID!$D$2:$D$14794))"),"#N/A")</f>
        <v>#N/A</v>
      </c>
      <c r="B2712" s="12" t="str">
        <f>IFERROR(__xludf.DUMMYFUNCTION("TEXTJOIN(""; "", TRUE, FILTER(CID!B2712:B14794, REGEXMATCH(CID!D2712:D14794, TEXTJOIN(""|"", TRUE, SPLIT(A2712, "";"")))))"),"#N/A")</f>
        <v>#N/A</v>
      </c>
    </row>
    <row r="2713">
      <c r="A2713" s="12" t="str">
        <f>IFERROR(__xludf.DUMMYFUNCTION("TEXTJOIN("";"", TRUE, FILTER(CID!$B$2:$B$14794, CID!B2713=CID!$D$2:$D$14794))"),"#N/A")</f>
        <v>#N/A</v>
      </c>
      <c r="B2713" s="12" t="str">
        <f>IFERROR(__xludf.DUMMYFUNCTION("TEXTJOIN(""; "", TRUE, FILTER(CID!B2713:B14794, REGEXMATCH(CID!D2713:D14794, TEXTJOIN(""|"", TRUE, SPLIT(A2713, "";"")))))"),"#N/A")</f>
        <v>#N/A</v>
      </c>
    </row>
    <row r="2714">
      <c r="A2714" s="12" t="str">
        <f>IFERROR(__xludf.DUMMYFUNCTION("TEXTJOIN("";"", TRUE, FILTER(CID!$B$2:$B$14794, CID!B2714=CID!$D$2:$D$14794))"),"#N/A")</f>
        <v>#N/A</v>
      </c>
      <c r="B2714" s="12" t="str">
        <f>IFERROR(__xludf.DUMMYFUNCTION("TEXTJOIN(""; "", TRUE, FILTER(CID!B2714:B14794, REGEXMATCH(CID!D2714:D14794, TEXTJOIN(""|"", TRUE, SPLIT(A2714, "";"")))))"),"#N/A")</f>
        <v>#N/A</v>
      </c>
    </row>
    <row r="2715">
      <c r="A2715" s="12" t="str">
        <f>IFERROR(__xludf.DUMMYFUNCTION("TEXTJOIN("";"", TRUE, FILTER(CID!$B$2:$B$14794, CID!B2715=CID!$D$2:$D$14794))"),"#N/A")</f>
        <v>#N/A</v>
      </c>
      <c r="B2715" s="12" t="str">
        <f>IFERROR(__xludf.DUMMYFUNCTION("TEXTJOIN(""; "", TRUE, FILTER(CID!B2715:B14794, REGEXMATCH(CID!D2715:D14794, TEXTJOIN(""|"", TRUE, SPLIT(A2715, "";"")))))"),"#N/A")</f>
        <v>#N/A</v>
      </c>
    </row>
    <row r="2716">
      <c r="A2716" s="12" t="str">
        <f>IFERROR(__xludf.DUMMYFUNCTION("TEXTJOIN("";"", TRUE, FILTER(CID!$B$2:$B$14794, CID!B2716=CID!$D$2:$D$14794))"),"#N/A")</f>
        <v>#N/A</v>
      </c>
      <c r="B2716" s="12" t="str">
        <f>IFERROR(__xludf.DUMMYFUNCTION("TEXTJOIN(""; "", TRUE, FILTER(CID!B2716:B14794, REGEXMATCH(CID!D2716:D14794, TEXTJOIN(""|"", TRUE, SPLIT(A2716, "";"")))))"),"#N/A")</f>
        <v>#N/A</v>
      </c>
    </row>
    <row r="2717">
      <c r="A2717" s="12" t="str">
        <f>IFERROR(__xludf.DUMMYFUNCTION("TEXTJOIN("";"", TRUE, FILTER(CID!$B$2:$B$14794, CID!B2717=CID!$D$2:$D$14794))"),"#N/A")</f>
        <v>#N/A</v>
      </c>
      <c r="B2717" s="12" t="str">
        <f>IFERROR(__xludf.DUMMYFUNCTION("TEXTJOIN(""; "", TRUE, FILTER(CID!B2717:B14794, REGEXMATCH(CID!D2717:D14794, TEXTJOIN(""|"", TRUE, SPLIT(A2717, "";"")))))"),"#N/A")</f>
        <v>#N/A</v>
      </c>
    </row>
    <row r="2718">
      <c r="A2718" s="12" t="str">
        <f>IFERROR(__xludf.DUMMYFUNCTION("TEXTJOIN("";"", TRUE, FILTER(CID!$B$2:$B$14794, CID!B2718=CID!$D$2:$D$14794))"),"#N/A")</f>
        <v>#N/A</v>
      </c>
      <c r="B2718" s="12" t="str">
        <f>IFERROR(__xludf.DUMMYFUNCTION("TEXTJOIN(""; "", TRUE, FILTER(CID!B2718:B14794, REGEXMATCH(CID!D2718:D14794, TEXTJOIN(""|"", TRUE, SPLIT(A2718, "";"")))))"),"#N/A")</f>
        <v>#N/A</v>
      </c>
    </row>
    <row r="2719">
      <c r="A2719" s="12" t="str">
        <f>IFERROR(__xludf.DUMMYFUNCTION("TEXTJOIN("";"", TRUE, FILTER(CID!$B$2:$B$14794, CID!B2719=CID!$D$2:$D$14794))"),"#N/A")</f>
        <v>#N/A</v>
      </c>
      <c r="B2719" s="12" t="str">
        <f>IFERROR(__xludf.DUMMYFUNCTION("TEXTJOIN(""; "", TRUE, FILTER(CID!B2719:B14794, REGEXMATCH(CID!D2719:D14794, TEXTJOIN(""|"", TRUE, SPLIT(A2719, "";"")))))"),"#N/A")</f>
        <v>#N/A</v>
      </c>
    </row>
    <row r="2720">
      <c r="A2720" s="12" t="str">
        <f>IFERROR(__xludf.DUMMYFUNCTION("TEXTJOIN("";"", TRUE, FILTER(CID!$B$2:$B$14794, CID!B2720=CID!$D$2:$D$14794))"),"#N/A")</f>
        <v>#N/A</v>
      </c>
      <c r="B2720" s="12" t="str">
        <f>IFERROR(__xludf.DUMMYFUNCTION("TEXTJOIN(""; "", TRUE, FILTER(CID!B2720:B14794, REGEXMATCH(CID!D2720:D14794, TEXTJOIN(""|"", TRUE, SPLIT(A2720, "";"")))))"),"#N/A")</f>
        <v>#N/A</v>
      </c>
    </row>
    <row r="2721">
      <c r="A2721" s="12" t="str">
        <f>IFERROR(__xludf.DUMMYFUNCTION("TEXTJOIN("";"", TRUE, FILTER(CID!$B$2:$B$14794, CID!B2721=CID!$D$2:$D$14794))"),"#N/A")</f>
        <v>#N/A</v>
      </c>
      <c r="B2721" s="12" t="str">
        <f>IFERROR(__xludf.DUMMYFUNCTION("TEXTJOIN(""; "", TRUE, FILTER(CID!B2721:B14794, REGEXMATCH(CID!D2721:D14794, TEXTJOIN(""|"", TRUE, SPLIT(A2721, "";"")))))"),"#N/A")</f>
        <v>#N/A</v>
      </c>
    </row>
    <row r="2722">
      <c r="A2722" s="12" t="str">
        <f>IFERROR(__xludf.DUMMYFUNCTION("TEXTJOIN("";"", TRUE, FILTER(CID!$B$2:$B$14794, CID!B2722=CID!$D$2:$D$14794))"),"#N/A")</f>
        <v>#N/A</v>
      </c>
      <c r="B2722" s="12" t="str">
        <f>IFERROR(__xludf.DUMMYFUNCTION("TEXTJOIN(""; "", TRUE, FILTER(CID!B2722:B14794, REGEXMATCH(CID!D2722:D14794, TEXTJOIN(""|"", TRUE, SPLIT(A2722, "";"")))))"),"#N/A")</f>
        <v>#N/A</v>
      </c>
    </row>
    <row r="2723">
      <c r="A2723" s="12" t="str">
        <f>IFERROR(__xludf.DUMMYFUNCTION("TEXTJOIN("";"", TRUE, FILTER(CID!$B$2:$B$14794, CID!B2723=CID!$D$2:$D$14794))"),"#N/A")</f>
        <v>#N/A</v>
      </c>
      <c r="B2723" s="12" t="str">
        <f>IFERROR(__xludf.DUMMYFUNCTION("TEXTJOIN(""; "", TRUE, FILTER(CID!B2723:B14794, REGEXMATCH(CID!D2723:D14794, TEXTJOIN(""|"", TRUE, SPLIT(A2723, "";"")))))"),"#N/A")</f>
        <v>#N/A</v>
      </c>
    </row>
    <row r="2724">
      <c r="A2724" s="12" t="str">
        <f>IFERROR(__xludf.DUMMYFUNCTION("TEXTJOIN("";"", TRUE, FILTER(CID!$B$2:$B$14794, CID!B2724=CID!$D$2:$D$14794))"),"#N/A")</f>
        <v>#N/A</v>
      </c>
      <c r="B2724" s="12" t="str">
        <f>IFERROR(__xludf.DUMMYFUNCTION("TEXTJOIN(""; "", TRUE, FILTER(CID!B2724:B14794, REGEXMATCH(CID!D2724:D14794, TEXTJOIN(""|"", TRUE, SPLIT(A2724, "";"")))))"),"#N/A")</f>
        <v>#N/A</v>
      </c>
    </row>
    <row r="2725">
      <c r="A2725" s="12" t="str">
        <f>IFERROR(__xludf.DUMMYFUNCTION("TEXTJOIN("";"", TRUE, FILTER(CID!$B$2:$B$14794, CID!B2725=CID!$D$2:$D$14794))"),"#N/A")</f>
        <v>#N/A</v>
      </c>
      <c r="B2725" s="12" t="str">
        <f>IFERROR(__xludf.DUMMYFUNCTION("TEXTJOIN(""; "", TRUE, FILTER(CID!B2725:B14794, REGEXMATCH(CID!D2725:D14794, TEXTJOIN(""|"", TRUE, SPLIT(A2725, "";"")))))"),"#N/A")</f>
        <v>#N/A</v>
      </c>
    </row>
    <row r="2726">
      <c r="A2726" s="12" t="str">
        <f>IFERROR(__xludf.DUMMYFUNCTION("TEXTJOIN("";"", TRUE, FILTER(CID!$B$2:$B$14794, CID!B2726=CID!$D$2:$D$14794))"),"#N/A")</f>
        <v>#N/A</v>
      </c>
      <c r="B2726" s="12" t="str">
        <f>IFERROR(__xludf.DUMMYFUNCTION("TEXTJOIN(""; "", TRUE, FILTER(CID!B2726:B14794, REGEXMATCH(CID!D2726:D14794, TEXTJOIN(""|"", TRUE, SPLIT(A2726, "";"")))))"),"#N/A")</f>
        <v>#N/A</v>
      </c>
    </row>
    <row r="2727">
      <c r="A2727" s="12" t="str">
        <f>IFERROR(__xludf.DUMMYFUNCTION("TEXTJOIN("";"", TRUE, FILTER(CID!$B$2:$B$14794, CID!B2727=CID!$D$2:$D$14794))"),"#N/A")</f>
        <v>#N/A</v>
      </c>
      <c r="B2727" s="12" t="str">
        <f>IFERROR(__xludf.DUMMYFUNCTION("TEXTJOIN(""; "", TRUE, FILTER(CID!B2727:B14794, REGEXMATCH(CID!D2727:D14794, TEXTJOIN(""|"", TRUE, SPLIT(A2727, "";"")))))"),"#N/A")</f>
        <v>#N/A</v>
      </c>
    </row>
    <row r="2728">
      <c r="A2728" s="12" t="str">
        <f>IFERROR(__xludf.DUMMYFUNCTION("TEXTJOIN("";"", TRUE, FILTER(CID!$B$2:$B$14794, CID!B2728=CID!$D$2:$D$14794))"),"#N/A")</f>
        <v>#N/A</v>
      </c>
      <c r="B2728" s="12" t="str">
        <f>IFERROR(__xludf.DUMMYFUNCTION("TEXTJOIN(""; "", TRUE, FILTER(CID!B2728:B14794, REGEXMATCH(CID!D2728:D14794, TEXTJOIN(""|"", TRUE, SPLIT(A2728, "";"")))))"),"#N/A")</f>
        <v>#N/A</v>
      </c>
    </row>
    <row r="2729">
      <c r="A2729" s="12" t="str">
        <f>IFERROR(__xludf.DUMMYFUNCTION("TEXTJOIN("";"", TRUE, FILTER(CID!$B$2:$B$14794, CID!B2729=CID!$D$2:$D$14794))"),"#N/A")</f>
        <v>#N/A</v>
      </c>
      <c r="B2729" s="12" t="str">
        <f>IFERROR(__xludf.DUMMYFUNCTION("TEXTJOIN(""; "", TRUE, FILTER(CID!B2729:B14794, REGEXMATCH(CID!D2729:D14794, TEXTJOIN(""|"", TRUE, SPLIT(A2729, "";"")))))"),"#N/A")</f>
        <v>#N/A</v>
      </c>
    </row>
    <row r="2730">
      <c r="A2730" s="12" t="str">
        <f>IFERROR(__xludf.DUMMYFUNCTION("TEXTJOIN("";"", TRUE, FILTER(CID!$B$2:$B$14794, CID!B2730=CID!$D$2:$D$14794))"),"#N/A")</f>
        <v>#N/A</v>
      </c>
      <c r="B2730" s="12" t="str">
        <f>IFERROR(__xludf.DUMMYFUNCTION("TEXTJOIN(""; "", TRUE, FILTER(CID!B2730:B14794, REGEXMATCH(CID!D2730:D14794, TEXTJOIN(""|"", TRUE, SPLIT(A2730, "";"")))))"),"#N/A")</f>
        <v>#N/A</v>
      </c>
    </row>
    <row r="2731">
      <c r="A2731" s="12" t="str">
        <f>IFERROR(__xludf.DUMMYFUNCTION("TEXTJOIN("";"", TRUE, FILTER(CID!$B$2:$B$14794, CID!B2731=CID!$D$2:$D$14794))"),"#N/A")</f>
        <v>#N/A</v>
      </c>
      <c r="B2731" s="12" t="str">
        <f>IFERROR(__xludf.DUMMYFUNCTION("TEXTJOIN(""; "", TRUE, FILTER(CID!B2731:B14794, REGEXMATCH(CID!D2731:D14794, TEXTJOIN(""|"", TRUE, SPLIT(A2731, "";"")))))"),"#N/A")</f>
        <v>#N/A</v>
      </c>
    </row>
    <row r="2732">
      <c r="A2732" s="12" t="str">
        <f>IFERROR(__xludf.DUMMYFUNCTION("TEXTJOIN("";"", TRUE, FILTER(CID!$B$2:$B$14794, CID!B2732=CID!$D$2:$D$14794))"),"#N/A")</f>
        <v>#N/A</v>
      </c>
      <c r="B2732" s="12" t="str">
        <f>IFERROR(__xludf.DUMMYFUNCTION("TEXTJOIN(""; "", TRUE, FILTER(CID!B2732:B14794, REGEXMATCH(CID!D2732:D14794, TEXTJOIN(""|"", TRUE, SPLIT(A2732, "";"")))))"),"#N/A")</f>
        <v>#N/A</v>
      </c>
    </row>
    <row r="2733">
      <c r="A2733" s="12" t="str">
        <f>IFERROR(__xludf.DUMMYFUNCTION("TEXTJOIN("";"", TRUE, FILTER(CID!$B$2:$B$14794, CID!B2733=CID!$D$2:$D$14794))"),"#N/A")</f>
        <v>#N/A</v>
      </c>
      <c r="B2733" s="12" t="str">
        <f>IFERROR(__xludf.DUMMYFUNCTION("TEXTJOIN(""; "", TRUE, FILTER(CID!B2733:B14794, REGEXMATCH(CID!D2733:D14794, TEXTJOIN(""|"", TRUE, SPLIT(A2733, "";"")))))"),"#N/A")</f>
        <v>#N/A</v>
      </c>
    </row>
    <row r="2734">
      <c r="A2734" s="12" t="str">
        <f>IFERROR(__xludf.DUMMYFUNCTION("TEXTJOIN("";"", TRUE, FILTER(CID!$B$2:$B$14794, CID!B2734=CID!$D$2:$D$14794))"),"#N/A")</f>
        <v>#N/A</v>
      </c>
      <c r="B2734" s="12" t="str">
        <f>IFERROR(__xludf.DUMMYFUNCTION("TEXTJOIN(""; "", TRUE, FILTER(CID!B2734:B14794, REGEXMATCH(CID!D2734:D14794, TEXTJOIN(""|"", TRUE, SPLIT(A2734, "";"")))))"),"#N/A")</f>
        <v>#N/A</v>
      </c>
    </row>
    <row r="2735">
      <c r="A2735" s="12" t="str">
        <f>IFERROR(__xludf.DUMMYFUNCTION("TEXTJOIN("";"", TRUE, FILTER(CID!$B$2:$B$14794, CID!B2735=CID!$D$2:$D$14794))"),"#N/A")</f>
        <v>#N/A</v>
      </c>
      <c r="B2735" s="12" t="str">
        <f>IFERROR(__xludf.DUMMYFUNCTION("TEXTJOIN(""; "", TRUE, FILTER(CID!B2735:B14794, REGEXMATCH(CID!D2735:D14794, TEXTJOIN(""|"", TRUE, SPLIT(A2735, "";"")))))"),"#N/A")</f>
        <v>#N/A</v>
      </c>
    </row>
    <row r="2736">
      <c r="A2736" s="12" t="str">
        <f>IFERROR(__xludf.DUMMYFUNCTION("TEXTJOIN("";"", TRUE, FILTER(CID!$B$2:$B$14794, CID!B2736=CID!$D$2:$D$14794))"),"#N/A")</f>
        <v>#N/A</v>
      </c>
      <c r="B2736" s="12" t="str">
        <f>IFERROR(__xludf.DUMMYFUNCTION("TEXTJOIN(""; "", TRUE, FILTER(CID!B2736:B14794, REGEXMATCH(CID!D2736:D14794, TEXTJOIN(""|"", TRUE, SPLIT(A2736, "";"")))))"),"#N/A")</f>
        <v>#N/A</v>
      </c>
    </row>
    <row r="2737">
      <c r="A2737" s="12" t="str">
        <f>IFERROR(__xludf.DUMMYFUNCTION("TEXTJOIN("";"", TRUE, FILTER(CID!$B$2:$B$14794, CID!B2737=CID!$D$2:$D$14794))"),"#N/A")</f>
        <v>#N/A</v>
      </c>
      <c r="B2737" s="12" t="str">
        <f>IFERROR(__xludf.DUMMYFUNCTION("TEXTJOIN(""; "", TRUE, FILTER(CID!B2737:B14794, REGEXMATCH(CID!D2737:D14794, TEXTJOIN(""|"", TRUE, SPLIT(A2737, "";"")))))"),"#N/A")</f>
        <v>#N/A</v>
      </c>
    </row>
    <row r="2738">
      <c r="A2738" s="12" t="str">
        <f>IFERROR(__xludf.DUMMYFUNCTION("TEXTJOIN("";"", TRUE, FILTER(CID!$B$2:$B$14794, CID!B2738=CID!$D$2:$D$14794))"),"#N/A")</f>
        <v>#N/A</v>
      </c>
      <c r="B2738" s="12" t="str">
        <f>IFERROR(__xludf.DUMMYFUNCTION("TEXTJOIN(""; "", TRUE, FILTER(CID!B2738:B14794, REGEXMATCH(CID!D2738:D14794, TEXTJOIN(""|"", TRUE, SPLIT(A2738, "";"")))))"),"#N/A")</f>
        <v>#N/A</v>
      </c>
    </row>
    <row r="2739">
      <c r="A2739" s="12" t="str">
        <f>IFERROR(__xludf.DUMMYFUNCTION("TEXTJOIN("";"", TRUE, FILTER(CID!$B$2:$B$14794, CID!B2739=CID!$D$2:$D$14794))"),"#N/A")</f>
        <v>#N/A</v>
      </c>
      <c r="B2739" s="12" t="str">
        <f>IFERROR(__xludf.DUMMYFUNCTION("TEXTJOIN(""; "", TRUE, FILTER(CID!B2739:B14794, REGEXMATCH(CID!D2739:D14794, TEXTJOIN(""|"", TRUE, SPLIT(A2739, "";"")))))"),"#N/A")</f>
        <v>#N/A</v>
      </c>
    </row>
    <row r="2740">
      <c r="A2740" s="12" t="str">
        <f>IFERROR(__xludf.DUMMYFUNCTION("TEXTJOIN("";"", TRUE, FILTER(CID!$B$2:$B$14794, CID!B2740=CID!$D$2:$D$14794))"),"#N/A")</f>
        <v>#N/A</v>
      </c>
      <c r="B2740" s="12" t="str">
        <f>IFERROR(__xludf.DUMMYFUNCTION("TEXTJOIN(""; "", TRUE, FILTER(CID!B2740:B14794, REGEXMATCH(CID!D2740:D14794, TEXTJOIN(""|"", TRUE, SPLIT(A2740, "";"")))))"),"#N/A")</f>
        <v>#N/A</v>
      </c>
    </row>
    <row r="2741">
      <c r="A2741" s="12" t="str">
        <f>IFERROR(__xludf.DUMMYFUNCTION("TEXTJOIN("";"", TRUE, FILTER(CID!$B$2:$B$14794, CID!B2741=CID!$D$2:$D$14794))"),"#N/A")</f>
        <v>#N/A</v>
      </c>
      <c r="B2741" s="12" t="str">
        <f>IFERROR(__xludf.DUMMYFUNCTION("TEXTJOIN(""; "", TRUE, FILTER(CID!B2741:B14794, REGEXMATCH(CID!D2741:D14794, TEXTJOIN(""|"", TRUE, SPLIT(A2741, "";"")))))"),"#N/A")</f>
        <v>#N/A</v>
      </c>
    </row>
    <row r="2742">
      <c r="A2742" s="12" t="str">
        <f>IFERROR(__xludf.DUMMYFUNCTION("TEXTJOIN("";"", TRUE, FILTER(CID!$B$2:$B$14794, CID!B2742=CID!$D$2:$D$14794))"),"#N/A")</f>
        <v>#N/A</v>
      </c>
      <c r="B2742" s="12" t="str">
        <f>IFERROR(__xludf.DUMMYFUNCTION("TEXTJOIN(""; "", TRUE, FILTER(CID!B2742:B14794, REGEXMATCH(CID!D2742:D14794, TEXTJOIN(""|"", TRUE, SPLIT(A2742, "";"")))))"),"#N/A")</f>
        <v>#N/A</v>
      </c>
    </row>
    <row r="2743">
      <c r="A2743" s="12" t="str">
        <f>IFERROR(__xludf.DUMMYFUNCTION("TEXTJOIN("";"", TRUE, FILTER(CID!$B$2:$B$14794, CID!B2743=CID!$D$2:$D$14794))"),"#N/A")</f>
        <v>#N/A</v>
      </c>
      <c r="B2743" s="12" t="str">
        <f>IFERROR(__xludf.DUMMYFUNCTION("TEXTJOIN(""; "", TRUE, FILTER(CID!B2743:B14794, REGEXMATCH(CID!D2743:D14794, TEXTJOIN(""|"", TRUE, SPLIT(A2743, "";"")))))"),"#N/A")</f>
        <v>#N/A</v>
      </c>
    </row>
    <row r="2744">
      <c r="A2744" s="12" t="str">
        <f>IFERROR(__xludf.DUMMYFUNCTION("TEXTJOIN("";"", TRUE, FILTER(CID!$B$2:$B$14794, CID!B2744=CID!$D$2:$D$14794))"),"#N/A")</f>
        <v>#N/A</v>
      </c>
      <c r="B2744" s="12" t="str">
        <f>IFERROR(__xludf.DUMMYFUNCTION("TEXTJOIN(""; "", TRUE, FILTER(CID!B2744:B14794, REGEXMATCH(CID!D2744:D14794, TEXTJOIN(""|"", TRUE, SPLIT(A2744, "";"")))))"),"#N/A")</f>
        <v>#N/A</v>
      </c>
    </row>
    <row r="2745">
      <c r="A2745" s="12" t="str">
        <f>IFERROR(__xludf.DUMMYFUNCTION("TEXTJOIN("";"", TRUE, FILTER(CID!$B$2:$B$14794, CID!B2745=CID!$D$2:$D$14794))"),"#N/A")</f>
        <v>#N/A</v>
      </c>
      <c r="B2745" s="12" t="str">
        <f>IFERROR(__xludf.DUMMYFUNCTION("TEXTJOIN(""; "", TRUE, FILTER(CID!B2745:B14794, REGEXMATCH(CID!D2745:D14794, TEXTJOIN(""|"", TRUE, SPLIT(A2745, "";"")))))"),"#N/A")</f>
        <v>#N/A</v>
      </c>
    </row>
    <row r="2746">
      <c r="A2746" s="12" t="str">
        <f>IFERROR(__xludf.DUMMYFUNCTION("TEXTJOIN("";"", TRUE, FILTER(CID!$B$2:$B$14794, CID!B2746=CID!$D$2:$D$14794))"),"#N/A")</f>
        <v>#N/A</v>
      </c>
      <c r="B2746" s="12" t="str">
        <f>IFERROR(__xludf.DUMMYFUNCTION("TEXTJOIN(""; "", TRUE, FILTER(CID!B2746:B14794, REGEXMATCH(CID!D2746:D14794, TEXTJOIN(""|"", TRUE, SPLIT(A2746, "";"")))))"),"#N/A")</f>
        <v>#N/A</v>
      </c>
    </row>
    <row r="2747">
      <c r="A2747" s="12" t="str">
        <f>IFERROR(__xludf.DUMMYFUNCTION("TEXTJOIN("";"", TRUE, FILTER(CID!$B$2:$B$14794, CID!B2747=CID!$D$2:$D$14794))"),"#N/A")</f>
        <v>#N/A</v>
      </c>
      <c r="B2747" s="12" t="str">
        <f>IFERROR(__xludf.DUMMYFUNCTION("TEXTJOIN(""; "", TRUE, FILTER(CID!B2747:B14794, REGEXMATCH(CID!D2747:D14794, TEXTJOIN(""|"", TRUE, SPLIT(A2747, "";"")))))"),"#N/A")</f>
        <v>#N/A</v>
      </c>
    </row>
    <row r="2748">
      <c r="A2748" s="12" t="str">
        <f>IFERROR(__xludf.DUMMYFUNCTION("TEXTJOIN("";"", TRUE, FILTER(CID!$B$2:$B$14794, CID!B2748=CID!$D$2:$D$14794))"),"#N/A")</f>
        <v>#N/A</v>
      </c>
      <c r="B2748" s="12" t="str">
        <f>IFERROR(__xludf.DUMMYFUNCTION("TEXTJOIN(""; "", TRUE, FILTER(CID!B2748:B14794, REGEXMATCH(CID!D2748:D14794, TEXTJOIN(""|"", TRUE, SPLIT(A2748, "";"")))))"),"#N/A")</f>
        <v>#N/A</v>
      </c>
    </row>
    <row r="2749">
      <c r="A2749" s="12" t="str">
        <f>IFERROR(__xludf.DUMMYFUNCTION("TEXTJOIN("";"", TRUE, FILTER(CID!$B$2:$B$14794, CID!B2749=CID!$D$2:$D$14794))"),"#N/A")</f>
        <v>#N/A</v>
      </c>
      <c r="B2749" s="12" t="str">
        <f>IFERROR(__xludf.DUMMYFUNCTION("TEXTJOIN(""; "", TRUE, FILTER(CID!B2749:B14794, REGEXMATCH(CID!D2749:D14794, TEXTJOIN(""|"", TRUE, SPLIT(A2749, "";"")))))"),"#N/A")</f>
        <v>#N/A</v>
      </c>
    </row>
    <row r="2750">
      <c r="A2750" s="12" t="str">
        <f>IFERROR(__xludf.DUMMYFUNCTION("TEXTJOIN("";"", TRUE, FILTER(CID!$B$2:$B$14794, CID!B2750=CID!$D$2:$D$14794))"),"#N/A")</f>
        <v>#N/A</v>
      </c>
      <c r="B2750" s="12" t="str">
        <f>IFERROR(__xludf.DUMMYFUNCTION("TEXTJOIN(""; "", TRUE, FILTER(CID!B2750:B14794, REGEXMATCH(CID!D2750:D14794, TEXTJOIN(""|"", TRUE, SPLIT(A2750, "";"")))))"),"#N/A")</f>
        <v>#N/A</v>
      </c>
    </row>
    <row r="2751">
      <c r="A2751" s="12" t="str">
        <f>IFERROR(__xludf.DUMMYFUNCTION("TEXTJOIN("";"", TRUE, FILTER(CID!$B$2:$B$14794, CID!B2751=CID!$D$2:$D$14794))"),"#N/A")</f>
        <v>#N/A</v>
      </c>
      <c r="B2751" s="12" t="str">
        <f>IFERROR(__xludf.DUMMYFUNCTION("TEXTJOIN(""; "", TRUE, FILTER(CID!B2751:B14794, REGEXMATCH(CID!D2751:D14794, TEXTJOIN(""|"", TRUE, SPLIT(A2751, "";"")))))"),"#N/A")</f>
        <v>#N/A</v>
      </c>
    </row>
    <row r="2752">
      <c r="A2752" s="12" t="str">
        <f>IFERROR(__xludf.DUMMYFUNCTION("TEXTJOIN("";"", TRUE, FILTER(CID!$B$2:$B$14794, CID!B2752=CID!$D$2:$D$14794))"),"#N/A")</f>
        <v>#N/A</v>
      </c>
      <c r="B2752" s="12" t="str">
        <f>IFERROR(__xludf.DUMMYFUNCTION("TEXTJOIN(""; "", TRUE, FILTER(CID!B2752:B14794, REGEXMATCH(CID!D2752:D14794, TEXTJOIN(""|"", TRUE, SPLIT(A2752, "";"")))))"),"#N/A")</f>
        <v>#N/A</v>
      </c>
    </row>
    <row r="2753">
      <c r="A2753" s="12" t="str">
        <f>IFERROR(__xludf.DUMMYFUNCTION("TEXTJOIN("";"", TRUE, FILTER(CID!$B$2:$B$14794, CID!B2753=CID!$D$2:$D$14794))"),"#N/A")</f>
        <v>#N/A</v>
      </c>
      <c r="B2753" s="12" t="str">
        <f>IFERROR(__xludf.DUMMYFUNCTION("TEXTJOIN(""; "", TRUE, FILTER(CID!B2753:B14794, REGEXMATCH(CID!D2753:D14794, TEXTJOIN(""|"", TRUE, SPLIT(A2753, "";"")))))"),"#N/A")</f>
        <v>#N/A</v>
      </c>
    </row>
    <row r="2754">
      <c r="A2754" s="12" t="str">
        <f>IFERROR(__xludf.DUMMYFUNCTION("TEXTJOIN("";"", TRUE, FILTER(CID!$B$2:$B$14794, CID!B2754=CID!$D$2:$D$14794))"),"#N/A")</f>
        <v>#N/A</v>
      </c>
      <c r="B2754" s="12" t="str">
        <f>IFERROR(__xludf.DUMMYFUNCTION("TEXTJOIN(""; "", TRUE, FILTER(CID!B2754:B14794, REGEXMATCH(CID!D2754:D14794, TEXTJOIN(""|"", TRUE, SPLIT(A2754, "";"")))))"),"#N/A")</f>
        <v>#N/A</v>
      </c>
    </row>
    <row r="2755">
      <c r="A2755" s="12" t="str">
        <f>IFERROR(__xludf.DUMMYFUNCTION("TEXTJOIN("";"", TRUE, FILTER(CID!$B$2:$B$14794, CID!B2755=CID!$D$2:$D$14794))"),"#N/A")</f>
        <v>#N/A</v>
      </c>
      <c r="B2755" s="12" t="str">
        <f>IFERROR(__xludf.DUMMYFUNCTION("TEXTJOIN(""; "", TRUE, FILTER(CID!B2755:B14794, REGEXMATCH(CID!D2755:D14794, TEXTJOIN(""|"", TRUE, SPLIT(A2755, "";"")))))"),"#N/A")</f>
        <v>#N/A</v>
      </c>
    </row>
    <row r="2756">
      <c r="A2756" s="12" t="str">
        <f>IFERROR(__xludf.DUMMYFUNCTION("TEXTJOIN("";"", TRUE, FILTER(CID!$B$2:$B$14794, CID!B2756=CID!$D$2:$D$14794))"),"#N/A")</f>
        <v>#N/A</v>
      </c>
      <c r="B2756" s="12" t="str">
        <f>IFERROR(__xludf.DUMMYFUNCTION("TEXTJOIN(""; "", TRUE, FILTER(CID!B2756:B14794, REGEXMATCH(CID!D2756:D14794, TEXTJOIN(""|"", TRUE, SPLIT(A2756, "";"")))))"),"#N/A")</f>
        <v>#N/A</v>
      </c>
    </row>
    <row r="2757">
      <c r="A2757" s="12" t="str">
        <f>IFERROR(__xludf.DUMMYFUNCTION("TEXTJOIN("";"", TRUE, FILTER(CID!$B$2:$B$14794, CID!B2757=CID!$D$2:$D$14794))"),"#N/A")</f>
        <v>#N/A</v>
      </c>
      <c r="B2757" s="12" t="str">
        <f>IFERROR(__xludf.DUMMYFUNCTION("TEXTJOIN(""; "", TRUE, FILTER(CID!B2757:B14794, REGEXMATCH(CID!D2757:D14794, TEXTJOIN(""|"", TRUE, SPLIT(A2757, "";"")))))"),"#N/A")</f>
        <v>#N/A</v>
      </c>
    </row>
    <row r="2758">
      <c r="A2758" s="12" t="str">
        <f>IFERROR(__xludf.DUMMYFUNCTION("TEXTJOIN("";"", TRUE, FILTER(CID!$B$2:$B$14794, CID!B2758=CID!$D$2:$D$14794))"),"#N/A")</f>
        <v>#N/A</v>
      </c>
      <c r="B2758" s="12" t="str">
        <f>IFERROR(__xludf.DUMMYFUNCTION("TEXTJOIN(""; "", TRUE, FILTER(CID!B2758:B14794, REGEXMATCH(CID!D2758:D14794, TEXTJOIN(""|"", TRUE, SPLIT(A2758, "";"")))))"),"#N/A")</f>
        <v>#N/A</v>
      </c>
    </row>
    <row r="2759">
      <c r="A2759" s="12" t="str">
        <f>IFERROR(__xludf.DUMMYFUNCTION("TEXTJOIN("";"", TRUE, FILTER(CID!$B$2:$B$14794, CID!B2759=CID!$D$2:$D$14794))"),"#N/A")</f>
        <v>#N/A</v>
      </c>
      <c r="B2759" s="12" t="str">
        <f>IFERROR(__xludf.DUMMYFUNCTION("TEXTJOIN(""; "", TRUE, FILTER(CID!B2759:B14794, REGEXMATCH(CID!D2759:D14794, TEXTJOIN(""|"", TRUE, SPLIT(A2759, "";"")))))"),"#N/A")</f>
        <v>#N/A</v>
      </c>
    </row>
    <row r="2760">
      <c r="A2760" s="12" t="str">
        <f>IFERROR(__xludf.DUMMYFUNCTION("TEXTJOIN("";"", TRUE, FILTER(CID!$B$2:$B$14794, CID!B2760=CID!$D$2:$D$14794))"),"#N/A")</f>
        <v>#N/A</v>
      </c>
      <c r="B2760" s="12" t="str">
        <f>IFERROR(__xludf.DUMMYFUNCTION("TEXTJOIN(""; "", TRUE, FILTER(CID!B2760:B14794, REGEXMATCH(CID!D2760:D14794, TEXTJOIN(""|"", TRUE, SPLIT(A2760, "";"")))))"),"#N/A")</f>
        <v>#N/A</v>
      </c>
    </row>
    <row r="2761">
      <c r="A2761" s="12" t="str">
        <f>IFERROR(__xludf.DUMMYFUNCTION("TEXTJOIN("";"", TRUE, FILTER(CID!$B$2:$B$14794, CID!B2761=CID!$D$2:$D$14794))"),"#N/A")</f>
        <v>#N/A</v>
      </c>
      <c r="B2761" s="12" t="str">
        <f>IFERROR(__xludf.DUMMYFUNCTION("TEXTJOIN(""; "", TRUE, FILTER(CID!B2761:B14794, REGEXMATCH(CID!D2761:D14794, TEXTJOIN(""|"", TRUE, SPLIT(A2761, "";"")))))"),"#N/A")</f>
        <v>#N/A</v>
      </c>
    </row>
    <row r="2762">
      <c r="A2762" s="12" t="str">
        <f>IFERROR(__xludf.DUMMYFUNCTION("TEXTJOIN("";"", TRUE, FILTER(CID!$B$2:$B$14794, CID!B2762=CID!$D$2:$D$14794))"),"#N/A")</f>
        <v>#N/A</v>
      </c>
      <c r="B2762" s="12" t="str">
        <f>IFERROR(__xludf.DUMMYFUNCTION("TEXTJOIN(""; "", TRUE, FILTER(CID!B2762:B14794, REGEXMATCH(CID!D2762:D14794, TEXTJOIN(""|"", TRUE, SPLIT(A2762, "";"")))))"),"#N/A")</f>
        <v>#N/A</v>
      </c>
    </row>
    <row r="2763">
      <c r="A2763" s="12" t="str">
        <f>IFERROR(__xludf.DUMMYFUNCTION("TEXTJOIN("";"", TRUE, FILTER(CID!$B$2:$B$14794, CID!B2763=CID!$D$2:$D$14794))"),"#N/A")</f>
        <v>#N/A</v>
      </c>
      <c r="B2763" s="12" t="str">
        <f>IFERROR(__xludf.DUMMYFUNCTION("TEXTJOIN(""; "", TRUE, FILTER(CID!B2763:B14794, REGEXMATCH(CID!D2763:D14794, TEXTJOIN(""|"", TRUE, SPLIT(A2763, "";"")))))"),"#N/A")</f>
        <v>#N/A</v>
      </c>
    </row>
    <row r="2764">
      <c r="A2764" s="12" t="str">
        <f>IFERROR(__xludf.DUMMYFUNCTION("TEXTJOIN("";"", TRUE, FILTER(CID!$B$2:$B$14794, CID!B2764=CID!$D$2:$D$14794))"),"#N/A")</f>
        <v>#N/A</v>
      </c>
      <c r="B2764" s="12" t="str">
        <f>IFERROR(__xludf.DUMMYFUNCTION("TEXTJOIN(""; "", TRUE, FILTER(CID!B2764:B14794, REGEXMATCH(CID!D2764:D14794, TEXTJOIN(""|"", TRUE, SPLIT(A2764, "";"")))))"),"#N/A")</f>
        <v>#N/A</v>
      </c>
    </row>
    <row r="2765">
      <c r="A2765" s="12" t="str">
        <f>IFERROR(__xludf.DUMMYFUNCTION("TEXTJOIN("";"", TRUE, FILTER(CID!$B$2:$B$14794, CID!B2765=CID!$D$2:$D$14794))"),"#N/A")</f>
        <v>#N/A</v>
      </c>
      <c r="B2765" s="12" t="str">
        <f>IFERROR(__xludf.DUMMYFUNCTION("TEXTJOIN(""; "", TRUE, FILTER(CID!B2765:B14794, REGEXMATCH(CID!D2765:D14794, TEXTJOIN(""|"", TRUE, SPLIT(A2765, "";"")))))"),"#N/A")</f>
        <v>#N/A</v>
      </c>
    </row>
    <row r="2766">
      <c r="A2766" s="12" t="str">
        <f>IFERROR(__xludf.DUMMYFUNCTION("TEXTJOIN("";"", TRUE, FILTER(CID!$B$2:$B$14794, CID!B2766=CID!$D$2:$D$14794))"),"#N/A")</f>
        <v>#N/A</v>
      </c>
      <c r="B2766" s="12" t="str">
        <f>IFERROR(__xludf.DUMMYFUNCTION("TEXTJOIN(""; "", TRUE, FILTER(CID!B2766:B14794, REGEXMATCH(CID!D2766:D14794, TEXTJOIN(""|"", TRUE, SPLIT(A2766, "";"")))))"),"#N/A")</f>
        <v>#N/A</v>
      </c>
    </row>
    <row r="2767">
      <c r="A2767" s="12" t="str">
        <f>IFERROR(__xludf.DUMMYFUNCTION("TEXTJOIN("";"", TRUE, FILTER(CID!$B$2:$B$14794, CID!B2767=CID!$D$2:$D$14794))"),"#N/A")</f>
        <v>#N/A</v>
      </c>
      <c r="B2767" s="12" t="str">
        <f>IFERROR(__xludf.DUMMYFUNCTION("TEXTJOIN(""; "", TRUE, FILTER(CID!B2767:B14794, REGEXMATCH(CID!D2767:D14794, TEXTJOIN(""|"", TRUE, SPLIT(A2767, "";"")))))"),"#N/A")</f>
        <v>#N/A</v>
      </c>
    </row>
    <row r="2768">
      <c r="A2768" s="12" t="str">
        <f>IFERROR(__xludf.DUMMYFUNCTION("TEXTJOIN("";"", TRUE, FILTER(CID!$B$2:$B$14794, CID!B2768=CID!$D$2:$D$14794))"),"#N/A")</f>
        <v>#N/A</v>
      </c>
      <c r="B2768" s="12" t="str">
        <f>IFERROR(__xludf.DUMMYFUNCTION("TEXTJOIN(""; "", TRUE, FILTER(CID!B2768:B14794, REGEXMATCH(CID!D2768:D14794, TEXTJOIN(""|"", TRUE, SPLIT(A2768, "";"")))))"),"#N/A")</f>
        <v>#N/A</v>
      </c>
    </row>
    <row r="2769">
      <c r="A2769" s="12" t="str">
        <f>IFERROR(__xludf.DUMMYFUNCTION("TEXTJOIN("";"", TRUE, FILTER(CID!$B$2:$B$14794, CID!B2769=CID!$D$2:$D$14794))"),"#N/A")</f>
        <v>#N/A</v>
      </c>
      <c r="B2769" s="12" t="str">
        <f>IFERROR(__xludf.DUMMYFUNCTION("TEXTJOIN(""; "", TRUE, FILTER(CID!B2769:B14794, REGEXMATCH(CID!D2769:D14794, TEXTJOIN(""|"", TRUE, SPLIT(A2769, "";"")))))"),"#N/A")</f>
        <v>#N/A</v>
      </c>
    </row>
    <row r="2770">
      <c r="A2770" s="12" t="str">
        <f>IFERROR(__xludf.DUMMYFUNCTION("TEXTJOIN("";"", TRUE, FILTER(CID!$B$2:$B$14794, CID!B2770=CID!$D$2:$D$14794))"),"#N/A")</f>
        <v>#N/A</v>
      </c>
      <c r="B2770" s="12" t="str">
        <f>IFERROR(__xludf.DUMMYFUNCTION("TEXTJOIN(""; "", TRUE, FILTER(CID!B2770:B14794, REGEXMATCH(CID!D2770:D14794, TEXTJOIN(""|"", TRUE, SPLIT(A2770, "";"")))))"),"#N/A")</f>
        <v>#N/A</v>
      </c>
    </row>
    <row r="2771">
      <c r="A2771" s="12" t="str">
        <f>IFERROR(__xludf.DUMMYFUNCTION("TEXTJOIN("";"", TRUE, FILTER(CID!$B$2:$B$14794, CID!B2771=CID!$D$2:$D$14794))"),"#N/A")</f>
        <v>#N/A</v>
      </c>
      <c r="B2771" s="12" t="str">
        <f>IFERROR(__xludf.DUMMYFUNCTION("TEXTJOIN(""; "", TRUE, FILTER(CID!B2771:B14794, REGEXMATCH(CID!D2771:D14794, TEXTJOIN(""|"", TRUE, SPLIT(A2771, "";"")))))"),"#N/A")</f>
        <v>#N/A</v>
      </c>
    </row>
    <row r="2772">
      <c r="A2772" s="12" t="str">
        <f>IFERROR(__xludf.DUMMYFUNCTION("TEXTJOIN("";"", TRUE, FILTER(CID!$B$2:$B$14794, CID!B2772=CID!$D$2:$D$14794))"),"#N/A")</f>
        <v>#N/A</v>
      </c>
      <c r="B2772" s="12" t="str">
        <f>IFERROR(__xludf.DUMMYFUNCTION("TEXTJOIN(""; "", TRUE, FILTER(CID!B2772:B14794, REGEXMATCH(CID!D2772:D14794, TEXTJOIN(""|"", TRUE, SPLIT(A2772, "";"")))))"),"#N/A")</f>
        <v>#N/A</v>
      </c>
    </row>
    <row r="2773">
      <c r="A2773" s="12" t="str">
        <f>IFERROR(__xludf.DUMMYFUNCTION("TEXTJOIN("";"", TRUE, FILTER(CID!$B$2:$B$14794, CID!B2773=CID!$D$2:$D$14794))"),"#N/A")</f>
        <v>#N/A</v>
      </c>
      <c r="B2773" s="12" t="str">
        <f>IFERROR(__xludf.DUMMYFUNCTION("TEXTJOIN(""; "", TRUE, FILTER(CID!B2773:B14794, REGEXMATCH(CID!D2773:D14794, TEXTJOIN(""|"", TRUE, SPLIT(A2773, "";"")))))"),"#N/A")</f>
        <v>#N/A</v>
      </c>
    </row>
    <row r="2774">
      <c r="A2774" s="12" t="str">
        <f>IFERROR(__xludf.DUMMYFUNCTION("TEXTJOIN("";"", TRUE, FILTER(CID!$B$2:$B$14794, CID!B2774=CID!$D$2:$D$14794))"),"#N/A")</f>
        <v>#N/A</v>
      </c>
      <c r="B2774" s="12" t="str">
        <f>IFERROR(__xludf.DUMMYFUNCTION("TEXTJOIN(""; "", TRUE, FILTER(CID!B2774:B14794, REGEXMATCH(CID!D2774:D14794, TEXTJOIN(""|"", TRUE, SPLIT(A2774, "";"")))))"),"#N/A")</f>
        <v>#N/A</v>
      </c>
    </row>
    <row r="2775">
      <c r="A2775" s="12" t="str">
        <f>IFERROR(__xludf.DUMMYFUNCTION("TEXTJOIN("";"", TRUE, FILTER(CID!$B$2:$B$14794, CID!B2775=CID!$D$2:$D$14794))"),"#N/A")</f>
        <v>#N/A</v>
      </c>
      <c r="B2775" s="12" t="str">
        <f>IFERROR(__xludf.DUMMYFUNCTION("TEXTJOIN(""; "", TRUE, FILTER(CID!B2775:B14794, REGEXMATCH(CID!D2775:D14794, TEXTJOIN(""|"", TRUE, SPLIT(A2775, "";"")))))"),"#N/A")</f>
        <v>#N/A</v>
      </c>
    </row>
    <row r="2776">
      <c r="A2776" s="12" t="str">
        <f>IFERROR(__xludf.DUMMYFUNCTION("TEXTJOIN("";"", TRUE, FILTER(CID!$B$2:$B$14794, CID!B2776=CID!$D$2:$D$14794))"),"#N/A")</f>
        <v>#N/A</v>
      </c>
      <c r="B2776" s="12" t="str">
        <f>IFERROR(__xludf.DUMMYFUNCTION("TEXTJOIN(""; "", TRUE, FILTER(CID!B2776:B14794, REGEXMATCH(CID!D2776:D14794, TEXTJOIN(""|"", TRUE, SPLIT(A2776, "";"")))))"),"#N/A")</f>
        <v>#N/A</v>
      </c>
    </row>
    <row r="2777">
      <c r="A2777" s="12" t="str">
        <f>IFERROR(__xludf.DUMMYFUNCTION("TEXTJOIN("";"", TRUE, FILTER(CID!$B$2:$B$14794, CID!B2777=CID!$D$2:$D$14794))"),"#N/A")</f>
        <v>#N/A</v>
      </c>
      <c r="B2777" s="12" t="str">
        <f>IFERROR(__xludf.DUMMYFUNCTION("TEXTJOIN(""; "", TRUE, FILTER(CID!B2777:B14794, REGEXMATCH(CID!D2777:D14794, TEXTJOIN(""|"", TRUE, SPLIT(A2777, "";"")))))"),"#N/A")</f>
        <v>#N/A</v>
      </c>
    </row>
    <row r="2778">
      <c r="A2778" s="12" t="str">
        <f>IFERROR(__xludf.DUMMYFUNCTION("TEXTJOIN("";"", TRUE, FILTER(CID!$B$2:$B$14794, CID!B2778=CID!$D$2:$D$14794))"),"#N/A")</f>
        <v>#N/A</v>
      </c>
      <c r="B2778" s="12" t="str">
        <f>IFERROR(__xludf.DUMMYFUNCTION("TEXTJOIN(""; "", TRUE, FILTER(CID!B2778:B14794, REGEXMATCH(CID!D2778:D14794, TEXTJOIN(""|"", TRUE, SPLIT(A2778, "";"")))))"),"#N/A")</f>
        <v>#N/A</v>
      </c>
    </row>
    <row r="2779">
      <c r="A2779" s="12" t="str">
        <f>IFERROR(__xludf.DUMMYFUNCTION("TEXTJOIN("";"", TRUE, FILTER(CID!$B$2:$B$14794, CID!B2779=CID!$D$2:$D$14794))"),"#N/A")</f>
        <v>#N/A</v>
      </c>
      <c r="B2779" s="12" t="str">
        <f>IFERROR(__xludf.DUMMYFUNCTION("TEXTJOIN(""; "", TRUE, FILTER(CID!B2779:B14794, REGEXMATCH(CID!D2779:D14794, TEXTJOIN(""|"", TRUE, SPLIT(A2779, "";"")))))"),"#N/A")</f>
        <v>#N/A</v>
      </c>
    </row>
    <row r="2780">
      <c r="A2780" s="12" t="str">
        <f>IFERROR(__xludf.DUMMYFUNCTION("TEXTJOIN("";"", TRUE, FILTER(CID!$B$2:$B$14794, CID!B2780=CID!$D$2:$D$14794))"),"#N/A")</f>
        <v>#N/A</v>
      </c>
      <c r="B2780" s="12" t="str">
        <f>IFERROR(__xludf.DUMMYFUNCTION("TEXTJOIN(""; "", TRUE, FILTER(CID!B2780:B14794, REGEXMATCH(CID!D2780:D14794, TEXTJOIN(""|"", TRUE, SPLIT(A2780, "";"")))))"),"#N/A")</f>
        <v>#N/A</v>
      </c>
    </row>
    <row r="2781">
      <c r="A2781" s="12" t="str">
        <f>IFERROR(__xludf.DUMMYFUNCTION("TEXTJOIN("";"", TRUE, FILTER(CID!$B$2:$B$14794, CID!B2781=CID!$D$2:$D$14794))"),"#N/A")</f>
        <v>#N/A</v>
      </c>
      <c r="B2781" s="12" t="str">
        <f>IFERROR(__xludf.DUMMYFUNCTION("TEXTJOIN(""; "", TRUE, FILTER(CID!B2781:B14794, REGEXMATCH(CID!D2781:D14794, TEXTJOIN(""|"", TRUE, SPLIT(A2781, "";"")))))"),"#N/A")</f>
        <v>#N/A</v>
      </c>
    </row>
    <row r="2782">
      <c r="A2782" s="12" t="str">
        <f>IFERROR(__xludf.DUMMYFUNCTION("TEXTJOIN("";"", TRUE, FILTER(CID!$B$2:$B$14794, CID!B2782=CID!$D$2:$D$14794))"),"#N/A")</f>
        <v>#N/A</v>
      </c>
      <c r="B2782" s="12" t="str">
        <f>IFERROR(__xludf.DUMMYFUNCTION("TEXTJOIN(""; "", TRUE, FILTER(CID!B2782:B14794, REGEXMATCH(CID!D2782:D14794, TEXTJOIN(""|"", TRUE, SPLIT(A2782, "";"")))))"),"#N/A")</f>
        <v>#N/A</v>
      </c>
    </row>
    <row r="2783">
      <c r="A2783" s="12" t="str">
        <f>IFERROR(__xludf.DUMMYFUNCTION("TEXTJOIN("";"", TRUE, FILTER(CID!$B$2:$B$14794, CID!B2783=CID!$D$2:$D$14794))"),"#N/A")</f>
        <v>#N/A</v>
      </c>
      <c r="B2783" s="12" t="str">
        <f>IFERROR(__xludf.DUMMYFUNCTION("TEXTJOIN(""; "", TRUE, FILTER(CID!B2783:B14794, REGEXMATCH(CID!D2783:D14794, TEXTJOIN(""|"", TRUE, SPLIT(A2783, "";"")))))"),"#N/A")</f>
        <v>#N/A</v>
      </c>
    </row>
    <row r="2784">
      <c r="A2784" s="12" t="str">
        <f>IFERROR(__xludf.DUMMYFUNCTION("TEXTJOIN("";"", TRUE, FILTER(CID!$B$2:$B$14794, CID!B2784=CID!$D$2:$D$14794))"),"#N/A")</f>
        <v>#N/A</v>
      </c>
      <c r="B2784" s="12" t="str">
        <f>IFERROR(__xludf.DUMMYFUNCTION("TEXTJOIN(""; "", TRUE, FILTER(CID!B2784:B14794, REGEXMATCH(CID!D2784:D14794, TEXTJOIN(""|"", TRUE, SPLIT(A2784, "";"")))))"),"#N/A")</f>
        <v>#N/A</v>
      </c>
    </row>
    <row r="2785">
      <c r="A2785" s="12" t="str">
        <f>IFERROR(__xludf.DUMMYFUNCTION("TEXTJOIN("";"", TRUE, FILTER(CID!$B$2:$B$14794, CID!B2785=CID!$D$2:$D$14794))"),"#N/A")</f>
        <v>#N/A</v>
      </c>
      <c r="B2785" s="12" t="str">
        <f>IFERROR(__xludf.DUMMYFUNCTION("TEXTJOIN(""; "", TRUE, FILTER(CID!B2785:B14794, REGEXMATCH(CID!D2785:D14794, TEXTJOIN(""|"", TRUE, SPLIT(A2785, "";"")))))"),"#N/A")</f>
        <v>#N/A</v>
      </c>
    </row>
    <row r="2786">
      <c r="A2786" s="12" t="str">
        <f>IFERROR(__xludf.DUMMYFUNCTION("TEXTJOIN("";"", TRUE, FILTER(CID!$B$2:$B$14794, CID!B2786=CID!$D$2:$D$14794))"),"#N/A")</f>
        <v>#N/A</v>
      </c>
      <c r="B2786" s="12" t="str">
        <f>IFERROR(__xludf.DUMMYFUNCTION("TEXTJOIN(""; "", TRUE, FILTER(CID!B2786:B14794, REGEXMATCH(CID!D2786:D14794, TEXTJOIN(""|"", TRUE, SPLIT(A2786, "";"")))))"),"#N/A")</f>
        <v>#N/A</v>
      </c>
    </row>
    <row r="2787">
      <c r="A2787" s="12" t="str">
        <f>IFERROR(__xludf.DUMMYFUNCTION("TEXTJOIN("";"", TRUE, FILTER(CID!$B$2:$B$14794, CID!B2787=CID!$D$2:$D$14794))"),"#N/A")</f>
        <v>#N/A</v>
      </c>
      <c r="B2787" s="12" t="str">
        <f>IFERROR(__xludf.DUMMYFUNCTION("TEXTJOIN(""; "", TRUE, FILTER(CID!B2787:B14794, REGEXMATCH(CID!D2787:D14794, TEXTJOIN(""|"", TRUE, SPLIT(A2787, "";"")))))"),"#N/A")</f>
        <v>#N/A</v>
      </c>
    </row>
    <row r="2788">
      <c r="A2788" s="12" t="str">
        <f>IFERROR(__xludf.DUMMYFUNCTION("TEXTJOIN("";"", TRUE, FILTER(CID!$B$2:$B$14794, CID!B2788=CID!$D$2:$D$14794))"),"#N/A")</f>
        <v>#N/A</v>
      </c>
      <c r="B2788" s="12" t="str">
        <f>IFERROR(__xludf.DUMMYFUNCTION("TEXTJOIN(""; "", TRUE, FILTER(CID!B2788:B14794, REGEXMATCH(CID!D2788:D14794, TEXTJOIN(""|"", TRUE, SPLIT(A2788, "";"")))))"),"#N/A")</f>
        <v>#N/A</v>
      </c>
    </row>
    <row r="2789">
      <c r="A2789" s="12" t="str">
        <f>IFERROR(__xludf.DUMMYFUNCTION("TEXTJOIN("";"", TRUE, FILTER(CID!$B$2:$B$14794, CID!B2789=CID!$D$2:$D$14794))"),"#N/A")</f>
        <v>#N/A</v>
      </c>
      <c r="B2789" s="12" t="str">
        <f>IFERROR(__xludf.DUMMYFUNCTION("TEXTJOIN(""; "", TRUE, FILTER(CID!B2789:B14794, REGEXMATCH(CID!D2789:D14794, TEXTJOIN(""|"", TRUE, SPLIT(A2789, "";"")))))"),"#N/A")</f>
        <v>#N/A</v>
      </c>
    </row>
    <row r="2790">
      <c r="A2790" s="12" t="str">
        <f>IFERROR(__xludf.DUMMYFUNCTION("TEXTJOIN("";"", TRUE, FILTER(CID!$B$2:$B$14794, CID!B2790=CID!$D$2:$D$14794))"),"#N/A")</f>
        <v>#N/A</v>
      </c>
      <c r="B2790" s="12" t="str">
        <f>IFERROR(__xludf.DUMMYFUNCTION("TEXTJOIN(""; "", TRUE, FILTER(CID!B2790:B14794, REGEXMATCH(CID!D2790:D14794, TEXTJOIN(""|"", TRUE, SPLIT(A2790, "";"")))))"),"#N/A")</f>
        <v>#N/A</v>
      </c>
    </row>
    <row r="2791">
      <c r="A2791" s="12" t="str">
        <f>IFERROR(__xludf.DUMMYFUNCTION("TEXTJOIN("";"", TRUE, FILTER(CID!$B$2:$B$14794, CID!B2791=CID!$D$2:$D$14794))"),"#N/A")</f>
        <v>#N/A</v>
      </c>
      <c r="B2791" s="12" t="str">
        <f>IFERROR(__xludf.DUMMYFUNCTION("TEXTJOIN(""; "", TRUE, FILTER(CID!B2791:B14794, REGEXMATCH(CID!D2791:D14794, TEXTJOIN(""|"", TRUE, SPLIT(A2791, "";"")))))"),"#N/A")</f>
        <v>#N/A</v>
      </c>
    </row>
    <row r="2792">
      <c r="A2792" s="12" t="str">
        <f>IFERROR(__xludf.DUMMYFUNCTION("TEXTJOIN("";"", TRUE, FILTER(CID!$B$2:$B$14794, CID!B2792=CID!$D$2:$D$14794))"),"#N/A")</f>
        <v>#N/A</v>
      </c>
      <c r="B2792" s="12" t="str">
        <f>IFERROR(__xludf.DUMMYFUNCTION("TEXTJOIN(""; "", TRUE, FILTER(CID!B2792:B14794, REGEXMATCH(CID!D2792:D14794, TEXTJOIN(""|"", TRUE, SPLIT(A2792, "";"")))))"),"#N/A")</f>
        <v>#N/A</v>
      </c>
    </row>
    <row r="2793">
      <c r="A2793" s="12" t="str">
        <f>IFERROR(__xludf.DUMMYFUNCTION("TEXTJOIN("";"", TRUE, FILTER(CID!$B$2:$B$14794, CID!B2793=CID!$D$2:$D$14794))"),"#N/A")</f>
        <v>#N/A</v>
      </c>
      <c r="B2793" s="12" t="str">
        <f>IFERROR(__xludf.DUMMYFUNCTION("TEXTJOIN(""; "", TRUE, FILTER(CID!B2793:B14794, REGEXMATCH(CID!D2793:D14794, TEXTJOIN(""|"", TRUE, SPLIT(A2793, "";"")))))"),"#N/A")</f>
        <v>#N/A</v>
      </c>
    </row>
    <row r="2794">
      <c r="A2794" s="12" t="str">
        <f>IFERROR(__xludf.DUMMYFUNCTION("TEXTJOIN("";"", TRUE, FILTER(CID!$B$2:$B$14794, CID!B2794=CID!$D$2:$D$14794))"),"#N/A")</f>
        <v>#N/A</v>
      </c>
      <c r="B2794" s="12" t="str">
        <f>IFERROR(__xludf.DUMMYFUNCTION("TEXTJOIN(""; "", TRUE, FILTER(CID!B2794:B14794, REGEXMATCH(CID!D2794:D14794, TEXTJOIN(""|"", TRUE, SPLIT(A2794, "";"")))))"),"#N/A")</f>
        <v>#N/A</v>
      </c>
    </row>
    <row r="2795">
      <c r="A2795" s="12" t="str">
        <f>IFERROR(__xludf.DUMMYFUNCTION("TEXTJOIN("";"", TRUE, FILTER(CID!$B$2:$B$14794, CID!B2795=CID!$D$2:$D$14794))"),"#N/A")</f>
        <v>#N/A</v>
      </c>
      <c r="B2795" s="12" t="str">
        <f>IFERROR(__xludf.DUMMYFUNCTION("TEXTJOIN(""; "", TRUE, FILTER(CID!B2795:B14794, REGEXMATCH(CID!D2795:D14794, TEXTJOIN(""|"", TRUE, SPLIT(A2795, "";"")))))"),"#N/A")</f>
        <v>#N/A</v>
      </c>
    </row>
    <row r="2796">
      <c r="A2796" s="12" t="str">
        <f>IFERROR(__xludf.DUMMYFUNCTION("TEXTJOIN("";"", TRUE, FILTER(CID!$B$2:$B$14794, CID!B2796=CID!$D$2:$D$14794))"),"#N/A")</f>
        <v>#N/A</v>
      </c>
      <c r="B2796" s="12" t="str">
        <f>IFERROR(__xludf.DUMMYFUNCTION("TEXTJOIN(""; "", TRUE, FILTER(CID!B2796:B14794, REGEXMATCH(CID!D2796:D14794, TEXTJOIN(""|"", TRUE, SPLIT(A2796, "";"")))))"),"#N/A")</f>
        <v>#N/A</v>
      </c>
    </row>
    <row r="2797">
      <c r="A2797" s="12" t="str">
        <f>IFERROR(__xludf.DUMMYFUNCTION("TEXTJOIN("";"", TRUE, FILTER(CID!$B$2:$B$14794, CID!B2797=CID!$D$2:$D$14794))"),"#N/A")</f>
        <v>#N/A</v>
      </c>
      <c r="B2797" s="12" t="str">
        <f>IFERROR(__xludf.DUMMYFUNCTION("TEXTJOIN(""; "", TRUE, FILTER(CID!B2797:B14794, REGEXMATCH(CID!D2797:D14794, TEXTJOIN(""|"", TRUE, SPLIT(A2797, "";"")))))"),"#N/A")</f>
        <v>#N/A</v>
      </c>
    </row>
    <row r="2798">
      <c r="A2798" s="12" t="str">
        <f>IFERROR(__xludf.DUMMYFUNCTION("TEXTJOIN("";"", TRUE, FILTER(CID!$B$2:$B$14794, CID!B2798=CID!$D$2:$D$14794))"),"#N/A")</f>
        <v>#N/A</v>
      </c>
      <c r="B2798" s="12" t="str">
        <f>IFERROR(__xludf.DUMMYFUNCTION("TEXTJOIN(""; "", TRUE, FILTER(CID!B2798:B14794, REGEXMATCH(CID!D2798:D14794, TEXTJOIN(""|"", TRUE, SPLIT(A2798, "";"")))))"),"#N/A")</f>
        <v>#N/A</v>
      </c>
    </row>
    <row r="2799">
      <c r="A2799" s="12" t="str">
        <f>IFERROR(__xludf.DUMMYFUNCTION("TEXTJOIN("";"", TRUE, FILTER(CID!$B$2:$B$14794, CID!B2799=CID!$D$2:$D$14794))"),"#N/A")</f>
        <v>#N/A</v>
      </c>
      <c r="B2799" s="12" t="str">
        <f>IFERROR(__xludf.DUMMYFUNCTION("TEXTJOIN(""; "", TRUE, FILTER(CID!B2799:B14794, REGEXMATCH(CID!D2799:D14794, TEXTJOIN(""|"", TRUE, SPLIT(A2799, "";"")))))"),"#N/A")</f>
        <v>#N/A</v>
      </c>
    </row>
    <row r="2800">
      <c r="A2800" s="12" t="str">
        <f>IFERROR(__xludf.DUMMYFUNCTION("TEXTJOIN("";"", TRUE, FILTER(CID!$B$2:$B$14794, CID!B2800=CID!$D$2:$D$14794))"),"#N/A")</f>
        <v>#N/A</v>
      </c>
      <c r="B2800" s="12" t="str">
        <f>IFERROR(__xludf.DUMMYFUNCTION("TEXTJOIN(""; "", TRUE, FILTER(CID!B2800:B14794, REGEXMATCH(CID!D2800:D14794, TEXTJOIN(""|"", TRUE, SPLIT(A2800, "";"")))))"),"#N/A")</f>
        <v>#N/A</v>
      </c>
    </row>
    <row r="2801">
      <c r="A2801" s="12" t="str">
        <f>IFERROR(__xludf.DUMMYFUNCTION("TEXTJOIN("";"", TRUE, FILTER(CID!$B$2:$B$14794, CID!B2801=CID!$D$2:$D$14794))"),"#N/A")</f>
        <v>#N/A</v>
      </c>
      <c r="B2801" s="12" t="str">
        <f>IFERROR(__xludf.DUMMYFUNCTION("TEXTJOIN(""; "", TRUE, FILTER(CID!B2801:B14794, REGEXMATCH(CID!D2801:D14794, TEXTJOIN(""|"", TRUE, SPLIT(A2801, "";"")))))"),"#N/A")</f>
        <v>#N/A</v>
      </c>
    </row>
    <row r="2802">
      <c r="A2802" s="12" t="str">
        <f>IFERROR(__xludf.DUMMYFUNCTION("TEXTJOIN("";"", TRUE, FILTER(CID!$B$2:$B$14794, CID!B2802=CID!$D$2:$D$14794))"),"#N/A")</f>
        <v>#N/A</v>
      </c>
      <c r="B2802" s="12" t="str">
        <f>IFERROR(__xludf.DUMMYFUNCTION("TEXTJOIN(""; "", TRUE, FILTER(CID!B2802:B14794, REGEXMATCH(CID!D2802:D14794, TEXTJOIN(""|"", TRUE, SPLIT(A2802, "";"")))))"),"#N/A")</f>
        <v>#N/A</v>
      </c>
    </row>
    <row r="2803">
      <c r="A2803" s="12" t="str">
        <f>IFERROR(__xludf.DUMMYFUNCTION("TEXTJOIN("";"", TRUE, FILTER(CID!$B$2:$B$14794, CID!B2803=CID!$D$2:$D$14794))"),"#N/A")</f>
        <v>#N/A</v>
      </c>
      <c r="B2803" s="12" t="str">
        <f>IFERROR(__xludf.DUMMYFUNCTION("TEXTJOIN(""; "", TRUE, FILTER(CID!B2803:B14794, REGEXMATCH(CID!D2803:D14794, TEXTJOIN(""|"", TRUE, SPLIT(A2803, "";"")))))"),"#N/A")</f>
        <v>#N/A</v>
      </c>
    </row>
    <row r="2804">
      <c r="A2804" s="12" t="str">
        <f>IFERROR(__xludf.DUMMYFUNCTION("TEXTJOIN("";"", TRUE, FILTER(CID!$B$2:$B$14794, CID!B2804=CID!$D$2:$D$14794))"),"#N/A")</f>
        <v>#N/A</v>
      </c>
      <c r="B2804" s="12" t="str">
        <f>IFERROR(__xludf.DUMMYFUNCTION("TEXTJOIN(""; "", TRUE, FILTER(CID!B2804:B14794, REGEXMATCH(CID!D2804:D14794, TEXTJOIN(""|"", TRUE, SPLIT(A2804, "";"")))))"),"#N/A")</f>
        <v>#N/A</v>
      </c>
    </row>
    <row r="2805">
      <c r="A2805" s="12" t="str">
        <f>IFERROR(__xludf.DUMMYFUNCTION("TEXTJOIN("";"", TRUE, FILTER(CID!$B$2:$B$14794, CID!B2805=CID!$D$2:$D$14794))"),"#N/A")</f>
        <v>#N/A</v>
      </c>
      <c r="B2805" s="12" t="str">
        <f>IFERROR(__xludf.DUMMYFUNCTION("TEXTJOIN(""; "", TRUE, FILTER(CID!B2805:B14794, REGEXMATCH(CID!D2805:D14794, TEXTJOIN(""|"", TRUE, SPLIT(A2805, "";"")))))"),"#N/A")</f>
        <v>#N/A</v>
      </c>
    </row>
    <row r="2806">
      <c r="A2806" s="12" t="str">
        <f>IFERROR(__xludf.DUMMYFUNCTION("TEXTJOIN("";"", TRUE, FILTER(CID!$B$2:$B$14794, CID!B2806=CID!$D$2:$D$14794))"),"#N/A")</f>
        <v>#N/A</v>
      </c>
      <c r="B2806" s="12" t="str">
        <f>IFERROR(__xludf.DUMMYFUNCTION("TEXTJOIN(""; "", TRUE, FILTER(CID!B2806:B14794, REGEXMATCH(CID!D2806:D14794, TEXTJOIN(""|"", TRUE, SPLIT(A2806, "";"")))))"),"#N/A")</f>
        <v>#N/A</v>
      </c>
    </row>
    <row r="2807">
      <c r="A2807" s="12" t="str">
        <f>IFERROR(__xludf.DUMMYFUNCTION("TEXTJOIN("";"", TRUE, FILTER(CID!$B$2:$B$14794, CID!B2807=CID!$D$2:$D$14794))"),"#N/A")</f>
        <v>#N/A</v>
      </c>
      <c r="B2807" s="12" t="str">
        <f>IFERROR(__xludf.DUMMYFUNCTION("TEXTJOIN(""; "", TRUE, FILTER(CID!B2807:B14794, REGEXMATCH(CID!D2807:D14794, TEXTJOIN(""|"", TRUE, SPLIT(A2807, "";"")))))"),"#N/A")</f>
        <v>#N/A</v>
      </c>
    </row>
    <row r="2808">
      <c r="A2808" s="12" t="str">
        <f>IFERROR(__xludf.DUMMYFUNCTION("TEXTJOIN("";"", TRUE, FILTER(CID!$B$2:$B$14794, CID!B2808=CID!$D$2:$D$14794))"),"#N/A")</f>
        <v>#N/A</v>
      </c>
      <c r="B2808" s="12" t="str">
        <f>IFERROR(__xludf.DUMMYFUNCTION("TEXTJOIN(""; "", TRUE, FILTER(CID!B2808:B14794, REGEXMATCH(CID!D2808:D14794, TEXTJOIN(""|"", TRUE, SPLIT(A2808, "";"")))))"),"#N/A")</f>
        <v>#N/A</v>
      </c>
    </row>
    <row r="2809">
      <c r="A2809" s="12" t="str">
        <f>IFERROR(__xludf.DUMMYFUNCTION("TEXTJOIN("";"", TRUE, FILTER(CID!$B$2:$B$14794, CID!B2809=CID!$D$2:$D$14794))"),"#N/A")</f>
        <v>#N/A</v>
      </c>
      <c r="B2809" s="12" t="str">
        <f>IFERROR(__xludf.DUMMYFUNCTION("TEXTJOIN(""; "", TRUE, FILTER(CID!B2809:B14794, REGEXMATCH(CID!D2809:D14794, TEXTJOIN(""|"", TRUE, SPLIT(A2809, "";"")))))"),"#N/A")</f>
        <v>#N/A</v>
      </c>
    </row>
    <row r="2810">
      <c r="A2810" s="12" t="str">
        <f>IFERROR(__xludf.DUMMYFUNCTION("TEXTJOIN("";"", TRUE, FILTER(CID!$B$2:$B$14794, CID!B2810=CID!$D$2:$D$14794))"),"#N/A")</f>
        <v>#N/A</v>
      </c>
      <c r="B2810" s="12" t="str">
        <f>IFERROR(__xludf.DUMMYFUNCTION("TEXTJOIN(""; "", TRUE, FILTER(CID!B2810:B14794, REGEXMATCH(CID!D2810:D14794, TEXTJOIN(""|"", TRUE, SPLIT(A2810, "";"")))))"),"#N/A")</f>
        <v>#N/A</v>
      </c>
    </row>
    <row r="2811">
      <c r="A2811" s="12" t="str">
        <f>IFERROR(__xludf.DUMMYFUNCTION("TEXTJOIN("";"", TRUE, FILTER(CID!$B$2:$B$14794, CID!B2811=CID!$D$2:$D$14794))"),"#N/A")</f>
        <v>#N/A</v>
      </c>
      <c r="B2811" s="12" t="str">
        <f>IFERROR(__xludf.DUMMYFUNCTION("TEXTJOIN(""; "", TRUE, FILTER(CID!B2811:B14794, REGEXMATCH(CID!D2811:D14794, TEXTJOIN(""|"", TRUE, SPLIT(A2811, "";"")))))"),"#N/A")</f>
        <v>#N/A</v>
      </c>
    </row>
    <row r="2812">
      <c r="A2812" s="12" t="str">
        <f>IFERROR(__xludf.DUMMYFUNCTION("TEXTJOIN("";"", TRUE, FILTER(CID!$B$2:$B$14794, CID!B2812=CID!$D$2:$D$14794))"),"#N/A")</f>
        <v>#N/A</v>
      </c>
      <c r="B2812" s="12" t="str">
        <f>IFERROR(__xludf.DUMMYFUNCTION("TEXTJOIN(""; "", TRUE, FILTER(CID!B2812:B14794, REGEXMATCH(CID!D2812:D14794, TEXTJOIN(""|"", TRUE, SPLIT(A2812, "";"")))))"),"#N/A")</f>
        <v>#N/A</v>
      </c>
    </row>
    <row r="2813">
      <c r="A2813" s="12" t="str">
        <f>IFERROR(__xludf.DUMMYFUNCTION("TEXTJOIN("";"", TRUE, FILTER(CID!$B$2:$B$14794, CID!B2813=CID!$D$2:$D$14794))"),"#N/A")</f>
        <v>#N/A</v>
      </c>
      <c r="B2813" s="12" t="str">
        <f>IFERROR(__xludf.DUMMYFUNCTION("TEXTJOIN(""; "", TRUE, FILTER(CID!B2813:B14794, REGEXMATCH(CID!D2813:D14794, TEXTJOIN(""|"", TRUE, SPLIT(A2813, "";"")))))"),"#N/A")</f>
        <v>#N/A</v>
      </c>
    </row>
    <row r="2814">
      <c r="A2814" s="12" t="str">
        <f>IFERROR(__xludf.DUMMYFUNCTION("TEXTJOIN("";"", TRUE, FILTER(CID!$B$2:$B$14794, CID!B2814=CID!$D$2:$D$14794))"),"#N/A")</f>
        <v>#N/A</v>
      </c>
      <c r="B2814" s="12" t="str">
        <f>IFERROR(__xludf.DUMMYFUNCTION("TEXTJOIN(""; "", TRUE, FILTER(CID!B2814:B14794, REGEXMATCH(CID!D2814:D14794, TEXTJOIN(""|"", TRUE, SPLIT(A2814, "";"")))))"),"#N/A")</f>
        <v>#N/A</v>
      </c>
    </row>
    <row r="2815">
      <c r="A2815" s="12" t="str">
        <f>IFERROR(__xludf.DUMMYFUNCTION("TEXTJOIN("";"", TRUE, FILTER(CID!$B$2:$B$14794, CID!B2815=CID!$D$2:$D$14794))"),"#N/A")</f>
        <v>#N/A</v>
      </c>
      <c r="B2815" s="12" t="str">
        <f>IFERROR(__xludf.DUMMYFUNCTION("TEXTJOIN(""; "", TRUE, FILTER(CID!B2815:B14794, REGEXMATCH(CID!D2815:D14794, TEXTJOIN(""|"", TRUE, SPLIT(A2815, "";"")))))"),"#N/A")</f>
        <v>#N/A</v>
      </c>
    </row>
    <row r="2816">
      <c r="A2816" s="12" t="str">
        <f>IFERROR(__xludf.DUMMYFUNCTION("TEXTJOIN("";"", TRUE, FILTER(CID!$B$2:$B$14794, CID!B2816=CID!$D$2:$D$14794))"),"#N/A")</f>
        <v>#N/A</v>
      </c>
      <c r="B2816" s="12" t="str">
        <f>IFERROR(__xludf.DUMMYFUNCTION("TEXTJOIN(""; "", TRUE, FILTER(CID!B2816:B14794, REGEXMATCH(CID!D2816:D14794, TEXTJOIN(""|"", TRUE, SPLIT(A2816, "";"")))))"),"#N/A")</f>
        <v>#N/A</v>
      </c>
    </row>
    <row r="2817">
      <c r="A2817" s="12" t="str">
        <f>IFERROR(__xludf.DUMMYFUNCTION("TEXTJOIN("";"", TRUE, FILTER(CID!$B$2:$B$14794, CID!B2817=CID!$D$2:$D$14794))"),"#N/A")</f>
        <v>#N/A</v>
      </c>
      <c r="B2817" s="12" t="str">
        <f>IFERROR(__xludf.DUMMYFUNCTION("TEXTJOIN(""; "", TRUE, FILTER(CID!B2817:B14794, REGEXMATCH(CID!D2817:D14794, TEXTJOIN(""|"", TRUE, SPLIT(A2817, "";"")))))"),"#N/A")</f>
        <v>#N/A</v>
      </c>
    </row>
    <row r="2818">
      <c r="A2818" s="12" t="str">
        <f>IFERROR(__xludf.DUMMYFUNCTION("TEXTJOIN("";"", TRUE, FILTER(CID!$B$2:$B$14794, CID!B2818=CID!$D$2:$D$14794))"),"#N/A")</f>
        <v>#N/A</v>
      </c>
      <c r="B2818" s="12" t="str">
        <f>IFERROR(__xludf.DUMMYFUNCTION("TEXTJOIN(""; "", TRUE, FILTER(CID!B2818:B14794, REGEXMATCH(CID!D2818:D14794, TEXTJOIN(""|"", TRUE, SPLIT(A2818, "";"")))))"),"#N/A")</f>
        <v>#N/A</v>
      </c>
    </row>
    <row r="2819">
      <c r="A2819" s="12" t="str">
        <f>IFERROR(__xludf.DUMMYFUNCTION("TEXTJOIN("";"", TRUE, FILTER(CID!$B$2:$B$14794, CID!B2819=CID!$D$2:$D$14794))"),"#N/A")</f>
        <v>#N/A</v>
      </c>
      <c r="B2819" s="12" t="str">
        <f>IFERROR(__xludf.DUMMYFUNCTION("TEXTJOIN(""; "", TRUE, FILTER(CID!B2819:B14794, REGEXMATCH(CID!D2819:D14794, TEXTJOIN(""|"", TRUE, SPLIT(A2819, "";"")))))"),"#N/A")</f>
        <v>#N/A</v>
      </c>
    </row>
    <row r="2820">
      <c r="A2820" s="12" t="str">
        <f>IFERROR(__xludf.DUMMYFUNCTION("TEXTJOIN("";"", TRUE, FILTER(CID!$B$2:$B$14794, CID!B2820=CID!$D$2:$D$14794))"),"#N/A")</f>
        <v>#N/A</v>
      </c>
      <c r="B2820" s="12" t="str">
        <f>IFERROR(__xludf.DUMMYFUNCTION("TEXTJOIN(""; "", TRUE, FILTER(CID!B2820:B14794, REGEXMATCH(CID!D2820:D14794, TEXTJOIN(""|"", TRUE, SPLIT(A2820, "";"")))))"),"#N/A")</f>
        <v>#N/A</v>
      </c>
    </row>
    <row r="2821">
      <c r="A2821" s="12" t="str">
        <f>IFERROR(__xludf.DUMMYFUNCTION("TEXTJOIN("";"", TRUE, FILTER(CID!$B$2:$B$14794, CID!B2821=CID!$D$2:$D$14794))"),"#N/A")</f>
        <v>#N/A</v>
      </c>
      <c r="B2821" s="12" t="str">
        <f>IFERROR(__xludf.DUMMYFUNCTION("TEXTJOIN(""; "", TRUE, FILTER(CID!B2821:B14794, REGEXMATCH(CID!D2821:D14794, TEXTJOIN(""|"", TRUE, SPLIT(A2821, "";"")))))"),"#N/A")</f>
        <v>#N/A</v>
      </c>
    </row>
    <row r="2822">
      <c r="A2822" s="12" t="str">
        <f>IFERROR(__xludf.DUMMYFUNCTION("TEXTJOIN("";"", TRUE, FILTER(CID!$B$2:$B$14794, CID!B2822=CID!$D$2:$D$14794))"),"#N/A")</f>
        <v>#N/A</v>
      </c>
      <c r="B2822" s="12" t="str">
        <f>IFERROR(__xludf.DUMMYFUNCTION("TEXTJOIN(""; "", TRUE, FILTER(CID!B2822:B14794, REGEXMATCH(CID!D2822:D14794, TEXTJOIN(""|"", TRUE, SPLIT(A2822, "";"")))))"),"#N/A")</f>
        <v>#N/A</v>
      </c>
    </row>
    <row r="2823">
      <c r="A2823" s="12" t="str">
        <f>IFERROR(__xludf.DUMMYFUNCTION("TEXTJOIN("";"", TRUE, FILTER(CID!$B$2:$B$14794, CID!B2823=CID!$D$2:$D$14794))"),"#N/A")</f>
        <v>#N/A</v>
      </c>
      <c r="B2823" s="12" t="str">
        <f>IFERROR(__xludf.DUMMYFUNCTION("TEXTJOIN(""; "", TRUE, FILTER(CID!B2823:B14794, REGEXMATCH(CID!D2823:D14794, TEXTJOIN(""|"", TRUE, SPLIT(A2823, "";"")))))"),"#N/A")</f>
        <v>#N/A</v>
      </c>
    </row>
    <row r="2824">
      <c r="A2824" s="12" t="str">
        <f>IFERROR(__xludf.DUMMYFUNCTION("TEXTJOIN("";"", TRUE, FILTER(CID!$B$2:$B$14794, CID!B2824=CID!$D$2:$D$14794))"),"#N/A")</f>
        <v>#N/A</v>
      </c>
      <c r="B2824" s="12" t="str">
        <f>IFERROR(__xludf.DUMMYFUNCTION("TEXTJOIN(""; "", TRUE, FILTER(CID!B2824:B14794, REGEXMATCH(CID!D2824:D14794, TEXTJOIN(""|"", TRUE, SPLIT(A2824, "";"")))))"),"#N/A")</f>
        <v>#N/A</v>
      </c>
    </row>
    <row r="2825">
      <c r="A2825" s="12" t="str">
        <f>IFERROR(__xludf.DUMMYFUNCTION("TEXTJOIN("";"", TRUE, FILTER(CID!$B$2:$B$14794, CID!B2825=CID!$D$2:$D$14794))"),"#N/A")</f>
        <v>#N/A</v>
      </c>
      <c r="B2825" s="12" t="str">
        <f>IFERROR(__xludf.DUMMYFUNCTION("TEXTJOIN(""; "", TRUE, FILTER(CID!B2825:B14794, REGEXMATCH(CID!D2825:D14794, TEXTJOIN(""|"", TRUE, SPLIT(A2825, "";"")))))"),"#N/A")</f>
        <v>#N/A</v>
      </c>
    </row>
    <row r="2826">
      <c r="A2826" s="12" t="str">
        <f>IFERROR(__xludf.DUMMYFUNCTION("TEXTJOIN("";"", TRUE, FILTER(CID!$B$2:$B$14794, CID!B2826=CID!$D$2:$D$14794))"),"#N/A")</f>
        <v>#N/A</v>
      </c>
      <c r="B2826" s="12" t="str">
        <f>IFERROR(__xludf.DUMMYFUNCTION("TEXTJOIN(""; "", TRUE, FILTER(CID!B2826:B14794, REGEXMATCH(CID!D2826:D14794, TEXTJOIN(""|"", TRUE, SPLIT(A2826, "";"")))))"),"#N/A")</f>
        <v>#N/A</v>
      </c>
    </row>
    <row r="2827">
      <c r="A2827" s="12" t="str">
        <f>IFERROR(__xludf.DUMMYFUNCTION("TEXTJOIN("";"", TRUE, FILTER(CID!$B$2:$B$14794, CID!B2827=CID!$D$2:$D$14794))"),"#N/A")</f>
        <v>#N/A</v>
      </c>
      <c r="B2827" s="12" t="str">
        <f>IFERROR(__xludf.DUMMYFUNCTION("TEXTJOIN(""; "", TRUE, FILTER(CID!B2827:B14794, REGEXMATCH(CID!D2827:D14794, TEXTJOIN(""|"", TRUE, SPLIT(A2827, "";"")))))"),"#N/A")</f>
        <v>#N/A</v>
      </c>
    </row>
    <row r="2828">
      <c r="A2828" s="12" t="str">
        <f>IFERROR(__xludf.DUMMYFUNCTION("TEXTJOIN("";"", TRUE, FILTER(CID!$B$2:$B$14794, CID!B2828=CID!$D$2:$D$14794))"),"#N/A")</f>
        <v>#N/A</v>
      </c>
      <c r="B2828" s="12" t="str">
        <f>IFERROR(__xludf.DUMMYFUNCTION("TEXTJOIN(""; "", TRUE, FILTER(CID!B2828:B14794, REGEXMATCH(CID!D2828:D14794, TEXTJOIN(""|"", TRUE, SPLIT(A2828, "";"")))))"),"#N/A")</f>
        <v>#N/A</v>
      </c>
    </row>
    <row r="2829">
      <c r="A2829" s="12" t="str">
        <f>IFERROR(__xludf.DUMMYFUNCTION("TEXTJOIN("";"", TRUE, FILTER(CID!$B$2:$B$14794, CID!B2829=CID!$D$2:$D$14794))"),"#N/A")</f>
        <v>#N/A</v>
      </c>
      <c r="B2829" s="12" t="str">
        <f>IFERROR(__xludf.DUMMYFUNCTION("TEXTJOIN(""; "", TRUE, FILTER(CID!B2829:B14794, REGEXMATCH(CID!D2829:D14794, TEXTJOIN(""|"", TRUE, SPLIT(A2829, "";"")))))"),"#N/A")</f>
        <v>#N/A</v>
      </c>
    </row>
    <row r="2830">
      <c r="A2830" s="12" t="str">
        <f>IFERROR(__xludf.DUMMYFUNCTION("TEXTJOIN("";"", TRUE, FILTER(CID!$B$2:$B$14794, CID!B2830=CID!$D$2:$D$14794))"),"#N/A")</f>
        <v>#N/A</v>
      </c>
      <c r="B2830" s="12" t="str">
        <f>IFERROR(__xludf.DUMMYFUNCTION("TEXTJOIN(""; "", TRUE, FILTER(CID!B2830:B14794, REGEXMATCH(CID!D2830:D14794, TEXTJOIN(""|"", TRUE, SPLIT(A2830, "";"")))))"),"#N/A")</f>
        <v>#N/A</v>
      </c>
    </row>
    <row r="2831">
      <c r="A2831" s="12" t="str">
        <f>IFERROR(__xludf.DUMMYFUNCTION("TEXTJOIN("";"", TRUE, FILTER(CID!$B$2:$B$14794, CID!B2831=CID!$D$2:$D$14794))"),"#N/A")</f>
        <v>#N/A</v>
      </c>
      <c r="B2831" s="12" t="str">
        <f>IFERROR(__xludf.DUMMYFUNCTION("TEXTJOIN(""; "", TRUE, FILTER(CID!B2831:B14794, REGEXMATCH(CID!D2831:D14794, TEXTJOIN(""|"", TRUE, SPLIT(A2831, "";"")))))"),"#N/A")</f>
        <v>#N/A</v>
      </c>
    </row>
    <row r="2832">
      <c r="A2832" s="12" t="str">
        <f>IFERROR(__xludf.DUMMYFUNCTION("TEXTJOIN("";"", TRUE, FILTER(CID!$B$2:$B$14794, CID!B2832=CID!$D$2:$D$14794))"),"#N/A")</f>
        <v>#N/A</v>
      </c>
      <c r="B2832" s="12" t="str">
        <f>IFERROR(__xludf.DUMMYFUNCTION("TEXTJOIN(""; "", TRUE, FILTER(CID!B2832:B14794, REGEXMATCH(CID!D2832:D14794, TEXTJOIN(""|"", TRUE, SPLIT(A2832, "";"")))))"),"#N/A")</f>
        <v>#N/A</v>
      </c>
    </row>
    <row r="2833">
      <c r="A2833" s="12" t="str">
        <f>IFERROR(__xludf.DUMMYFUNCTION("TEXTJOIN("";"", TRUE, FILTER(CID!$B$2:$B$14794, CID!B2833=CID!$D$2:$D$14794))"),"#N/A")</f>
        <v>#N/A</v>
      </c>
      <c r="B2833" s="12" t="str">
        <f>IFERROR(__xludf.DUMMYFUNCTION("TEXTJOIN(""; "", TRUE, FILTER(CID!B2833:B14794, REGEXMATCH(CID!D2833:D14794, TEXTJOIN(""|"", TRUE, SPLIT(A2833, "";"")))))"),"#N/A")</f>
        <v>#N/A</v>
      </c>
    </row>
    <row r="2834">
      <c r="A2834" s="12" t="str">
        <f>IFERROR(__xludf.DUMMYFUNCTION("TEXTJOIN("";"", TRUE, FILTER(CID!$B$2:$B$14794, CID!B2834=CID!$D$2:$D$14794))"),"#N/A")</f>
        <v>#N/A</v>
      </c>
      <c r="B2834" s="12" t="str">
        <f>IFERROR(__xludf.DUMMYFUNCTION("TEXTJOIN(""; "", TRUE, FILTER(CID!B2834:B14794, REGEXMATCH(CID!D2834:D14794, TEXTJOIN(""|"", TRUE, SPLIT(A2834, "";"")))))"),"#N/A")</f>
        <v>#N/A</v>
      </c>
    </row>
    <row r="2835">
      <c r="A2835" s="12" t="str">
        <f>IFERROR(__xludf.DUMMYFUNCTION("TEXTJOIN("";"", TRUE, FILTER(CID!$B$2:$B$14794, CID!B2835=CID!$D$2:$D$14794))"),"#N/A")</f>
        <v>#N/A</v>
      </c>
      <c r="B2835" s="12" t="str">
        <f>IFERROR(__xludf.DUMMYFUNCTION("TEXTJOIN(""; "", TRUE, FILTER(CID!B2835:B14794, REGEXMATCH(CID!D2835:D14794, TEXTJOIN(""|"", TRUE, SPLIT(A2835, "";"")))))"),"#N/A")</f>
        <v>#N/A</v>
      </c>
    </row>
    <row r="2836">
      <c r="A2836" s="12" t="str">
        <f>IFERROR(__xludf.DUMMYFUNCTION("TEXTJOIN("";"", TRUE, FILTER(CID!$B$2:$B$14794, CID!B2836=CID!$D$2:$D$14794))"),"#N/A")</f>
        <v>#N/A</v>
      </c>
      <c r="B2836" s="12" t="str">
        <f>IFERROR(__xludf.DUMMYFUNCTION("TEXTJOIN(""; "", TRUE, FILTER(CID!B2836:B14794, REGEXMATCH(CID!D2836:D14794, TEXTJOIN(""|"", TRUE, SPLIT(A2836, "";"")))))"),"#N/A")</f>
        <v>#N/A</v>
      </c>
    </row>
    <row r="2837">
      <c r="A2837" s="12" t="str">
        <f>IFERROR(__xludf.DUMMYFUNCTION("TEXTJOIN("";"", TRUE, FILTER(CID!$B$2:$B$14794, CID!B2837=CID!$D$2:$D$14794))"),"#N/A")</f>
        <v>#N/A</v>
      </c>
      <c r="B2837" s="12" t="str">
        <f>IFERROR(__xludf.DUMMYFUNCTION("TEXTJOIN(""; "", TRUE, FILTER(CID!B2837:B14794, REGEXMATCH(CID!D2837:D14794, TEXTJOIN(""|"", TRUE, SPLIT(A2837, "";"")))))"),"#N/A")</f>
        <v>#N/A</v>
      </c>
    </row>
    <row r="2838">
      <c r="A2838" s="12" t="str">
        <f>IFERROR(__xludf.DUMMYFUNCTION("TEXTJOIN("";"", TRUE, FILTER(CID!$B$2:$B$14794, CID!B2838=CID!$D$2:$D$14794))"),"#N/A")</f>
        <v>#N/A</v>
      </c>
      <c r="B2838" s="12" t="str">
        <f>IFERROR(__xludf.DUMMYFUNCTION("TEXTJOIN(""; "", TRUE, FILTER(CID!B2838:B14794, REGEXMATCH(CID!D2838:D14794, TEXTJOIN(""|"", TRUE, SPLIT(A2838, "";"")))))"),"#N/A")</f>
        <v>#N/A</v>
      </c>
    </row>
    <row r="2839">
      <c r="A2839" s="12" t="str">
        <f>IFERROR(__xludf.DUMMYFUNCTION("TEXTJOIN("";"", TRUE, FILTER(CID!$B$2:$B$14794, CID!B2839=CID!$D$2:$D$14794))"),"#N/A")</f>
        <v>#N/A</v>
      </c>
      <c r="B2839" s="12" t="str">
        <f>IFERROR(__xludf.DUMMYFUNCTION("TEXTJOIN(""; "", TRUE, FILTER(CID!B2839:B14794, REGEXMATCH(CID!D2839:D14794, TEXTJOIN(""|"", TRUE, SPLIT(A2839, "";"")))))"),"#N/A")</f>
        <v>#N/A</v>
      </c>
    </row>
    <row r="2840">
      <c r="A2840" s="12" t="str">
        <f>IFERROR(__xludf.DUMMYFUNCTION("TEXTJOIN("";"", TRUE, FILTER(CID!$B$2:$B$14794, CID!B2840=CID!$D$2:$D$14794))"),"#N/A")</f>
        <v>#N/A</v>
      </c>
      <c r="B2840" s="12" t="str">
        <f>IFERROR(__xludf.DUMMYFUNCTION("TEXTJOIN(""; "", TRUE, FILTER(CID!B2840:B14794, REGEXMATCH(CID!D2840:D14794, TEXTJOIN(""|"", TRUE, SPLIT(A2840, "";"")))))"),"#N/A")</f>
        <v>#N/A</v>
      </c>
    </row>
    <row r="2841">
      <c r="A2841" s="12" t="str">
        <f>IFERROR(__xludf.DUMMYFUNCTION("TEXTJOIN("";"", TRUE, FILTER(CID!$B$2:$B$14794, CID!B2841=CID!$D$2:$D$14794))"),"#N/A")</f>
        <v>#N/A</v>
      </c>
      <c r="B2841" s="12" t="str">
        <f>IFERROR(__xludf.DUMMYFUNCTION("TEXTJOIN(""; "", TRUE, FILTER(CID!B2841:B14794, REGEXMATCH(CID!D2841:D14794, TEXTJOIN(""|"", TRUE, SPLIT(A2841, "";"")))))"),"#N/A")</f>
        <v>#N/A</v>
      </c>
    </row>
    <row r="2842">
      <c r="A2842" s="12" t="str">
        <f>IFERROR(__xludf.DUMMYFUNCTION("TEXTJOIN("";"", TRUE, FILTER(CID!$B$2:$B$14794, CID!B2842=CID!$D$2:$D$14794))"),"#N/A")</f>
        <v>#N/A</v>
      </c>
      <c r="B2842" s="12" t="str">
        <f>IFERROR(__xludf.DUMMYFUNCTION("TEXTJOIN(""; "", TRUE, FILTER(CID!B2842:B14794, REGEXMATCH(CID!D2842:D14794, TEXTJOIN(""|"", TRUE, SPLIT(A2842, "";"")))))"),"#N/A")</f>
        <v>#N/A</v>
      </c>
    </row>
    <row r="2843">
      <c r="A2843" s="12" t="str">
        <f>IFERROR(__xludf.DUMMYFUNCTION("TEXTJOIN("";"", TRUE, FILTER(CID!$B$2:$B$14794, CID!B2843=CID!$D$2:$D$14794))"),"#N/A")</f>
        <v>#N/A</v>
      </c>
      <c r="B2843" s="12" t="str">
        <f>IFERROR(__xludf.DUMMYFUNCTION("TEXTJOIN(""; "", TRUE, FILTER(CID!B2843:B14794, REGEXMATCH(CID!D2843:D14794, TEXTJOIN(""|"", TRUE, SPLIT(A2843, "";"")))))"),"#N/A")</f>
        <v>#N/A</v>
      </c>
    </row>
    <row r="2844">
      <c r="A2844" s="12" t="str">
        <f>IFERROR(__xludf.DUMMYFUNCTION("TEXTJOIN("";"", TRUE, FILTER(CID!$B$2:$B$14794, CID!B2844=CID!$D$2:$D$14794))"),"#N/A")</f>
        <v>#N/A</v>
      </c>
      <c r="B2844" s="12" t="str">
        <f>IFERROR(__xludf.DUMMYFUNCTION("TEXTJOIN(""; "", TRUE, FILTER(CID!B2844:B14794, REGEXMATCH(CID!D2844:D14794, TEXTJOIN(""|"", TRUE, SPLIT(A2844, "";"")))))"),"#N/A")</f>
        <v>#N/A</v>
      </c>
    </row>
    <row r="2845">
      <c r="A2845" s="12" t="str">
        <f>IFERROR(__xludf.DUMMYFUNCTION("TEXTJOIN("";"", TRUE, FILTER(CID!$B$2:$B$14794, CID!B2845=CID!$D$2:$D$14794))"),"#N/A")</f>
        <v>#N/A</v>
      </c>
      <c r="B2845" s="12" t="str">
        <f>IFERROR(__xludf.DUMMYFUNCTION("TEXTJOIN(""; "", TRUE, FILTER(CID!B2845:B14794, REGEXMATCH(CID!D2845:D14794, TEXTJOIN(""|"", TRUE, SPLIT(A2845, "";"")))))"),"#N/A")</f>
        <v>#N/A</v>
      </c>
    </row>
    <row r="2846">
      <c r="A2846" s="12" t="str">
        <f>IFERROR(__xludf.DUMMYFUNCTION("TEXTJOIN("";"", TRUE, FILTER(CID!$B$2:$B$14794, CID!B2846=CID!$D$2:$D$14794))"),"#N/A")</f>
        <v>#N/A</v>
      </c>
      <c r="B2846" s="12" t="str">
        <f>IFERROR(__xludf.DUMMYFUNCTION("TEXTJOIN(""; "", TRUE, FILTER(CID!B2846:B14794, REGEXMATCH(CID!D2846:D14794, TEXTJOIN(""|"", TRUE, SPLIT(A2846, "";"")))))"),"#N/A")</f>
        <v>#N/A</v>
      </c>
    </row>
    <row r="2847">
      <c r="A2847" s="12" t="str">
        <f>IFERROR(__xludf.DUMMYFUNCTION("TEXTJOIN("";"", TRUE, FILTER(CID!$B$2:$B$14794, CID!B2847=CID!$D$2:$D$14794))"),"#N/A")</f>
        <v>#N/A</v>
      </c>
      <c r="B2847" s="12" t="str">
        <f>IFERROR(__xludf.DUMMYFUNCTION("TEXTJOIN(""; "", TRUE, FILTER(CID!B2847:B14794, REGEXMATCH(CID!D2847:D14794, TEXTJOIN(""|"", TRUE, SPLIT(A2847, "";"")))))"),"#N/A")</f>
        <v>#N/A</v>
      </c>
    </row>
    <row r="2848">
      <c r="A2848" s="12" t="str">
        <f>IFERROR(__xludf.DUMMYFUNCTION("TEXTJOIN("";"", TRUE, FILTER(CID!$B$2:$B$14794, CID!B2848=CID!$D$2:$D$14794))"),"#N/A")</f>
        <v>#N/A</v>
      </c>
      <c r="B2848" s="12" t="str">
        <f>IFERROR(__xludf.DUMMYFUNCTION("TEXTJOIN(""; "", TRUE, FILTER(CID!B2848:B14794, REGEXMATCH(CID!D2848:D14794, TEXTJOIN(""|"", TRUE, SPLIT(A2848, "";"")))))"),"#N/A")</f>
        <v>#N/A</v>
      </c>
    </row>
    <row r="2849">
      <c r="A2849" s="12" t="str">
        <f>IFERROR(__xludf.DUMMYFUNCTION("TEXTJOIN("";"", TRUE, FILTER(CID!$B$2:$B$14794, CID!B2849=CID!$D$2:$D$14794))"),"#N/A")</f>
        <v>#N/A</v>
      </c>
      <c r="B2849" s="12" t="str">
        <f>IFERROR(__xludf.DUMMYFUNCTION("TEXTJOIN(""; "", TRUE, FILTER(CID!B2849:B14794, REGEXMATCH(CID!D2849:D14794, TEXTJOIN(""|"", TRUE, SPLIT(A2849, "";"")))))"),"#N/A")</f>
        <v>#N/A</v>
      </c>
    </row>
    <row r="2850">
      <c r="A2850" s="12" t="str">
        <f>IFERROR(__xludf.DUMMYFUNCTION("TEXTJOIN("";"", TRUE, FILTER(CID!$B$2:$B$14794, CID!B2850=CID!$D$2:$D$14794))"),"#N/A")</f>
        <v>#N/A</v>
      </c>
      <c r="B2850" s="12" t="str">
        <f>IFERROR(__xludf.DUMMYFUNCTION("TEXTJOIN(""; "", TRUE, FILTER(CID!B2850:B14794, REGEXMATCH(CID!D2850:D14794, TEXTJOIN(""|"", TRUE, SPLIT(A2850, "";"")))))"),"#N/A")</f>
        <v>#N/A</v>
      </c>
    </row>
    <row r="2851">
      <c r="A2851" s="12" t="str">
        <f>IFERROR(__xludf.DUMMYFUNCTION("TEXTJOIN("";"", TRUE, FILTER(CID!$B$2:$B$14794, CID!B2851=CID!$D$2:$D$14794))"),"#N/A")</f>
        <v>#N/A</v>
      </c>
      <c r="B2851" s="12" t="str">
        <f>IFERROR(__xludf.DUMMYFUNCTION("TEXTJOIN(""; "", TRUE, FILTER(CID!B2851:B14794, REGEXMATCH(CID!D2851:D14794, TEXTJOIN(""|"", TRUE, SPLIT(A2851, "";"")))))"),"#N/A")</f>
        <v>#N/A</v>
      </c>
    </row>
    <row r="2852">
      <c r="A2852" s="12" t="str">
        <f>IFERROR(__xludf.DUMMYFUNCTION("TEXTJOIN("";"", TRUE, FILTER(CID!$B$2:$B$14794, CID!B2852=CID!$D$2:$D$14794))"),"#N/A")</f>
        <v>#N/A</v>
      </c>
      <c r="B2852" s="12" t="str">
        <f>IFERROR(__xludf.DUMMYFUNCTION("TEXTJOIN(""; "", TRUE, FILTER(CID!B2852:B14794, REGEXMATCH(CID!D2852:D14794, TEXTJOIN(""|"", TRUE, SPLIT(A2852, "";"")))))"),"#N/A")</f>
        <v>#N/A</v>
      </c>
    </row>
    <row r="2853">
      <c r="A2853" s="12" t="str">
        <f>IFERROR(__xludf.DUMMYFUNCTION("TEXTJOIN("";"", TRUE, FILTER(CID!$B$2:$B$14794, CID!B2853=CID!$D$2:$D$14794))"),"#N/A")</f>
        <v>#N/A</v>
      </c>
      <c r="B2853" s="12" t="str">
        <f>IFERROR(__xludf.DUMMYFUNCTION("TEXTJOIN(""; "", TRUE, FILTER(CID!B2853:B14794, REGEXMATCH(CID!D2853:D14794, TEXTJOIN(""|"", TRUE, SPLIT(A2853, "";"")))))"),"#N/A")</f>
        <v>#N/A</v>
      </c>
    </row>
    <row r="2854">
      <c r="A2854" s="12" t="str">
        <f>IFERROR(__xludf.DUMMYFUNCTION("TEXTJOIN("";"", TRUE, FILTER(CID!$B$2:$B$14794, CID!B2854=CID!$D$2:$D$14794))"),"#N/A")</f>
        <v>#N/A</v>
      </c>
      <c r="B2854" s="12" t="str">
        <f>IFERROR(__xludf.DUMMYFUNCTION("TEXTJOIN(""; "", TRUE, FILTER(CID!B2854:B14794, REGEXMATCH(CID!D2854:D14794, TEXTJOIN(""|"", TRUE, SPLIT(A2854, "";"")))))"),"#N/A")</f>
        <v>#N/A</v>
      </c>
    </row>
    <row r="2855">
      <c r="A2855" s="12" t="str">
        <f>IFERROR(__xludf.DUMMYFUNCTION("TEXTJOIN("";"", TRUE, FILTER(CID!$B$2:$B$14794, CID!B2855=CID!$D$2:$D$14794))"),"#N/A")</f>
        <v>#N/A</v>
      </c>
      <c r="B2855" s="12" t="str">
        <f>IFERROR(__xludf.DUMMYFUNCTION("TEXTJOIN(""; "", TRUE, FILTER(CID!B2855:B14794, REGEXMATCH(CID!D2855:D14794, TEXTJOIN(""|"", TRUE, SPLIT(A2855, "";"")))))"),"#N/A")</f>
        <v>#N/A</v>
      </c>
    </row>
    <row r="2856">
      <c r="A2856" s="12" t="str">
        <f>IFERROR(__xludf.DUMMYFUNCTION("TEXTJOIN("";"", TRUE, FILTER(CID!$B$2:$B$14794, CID!B2856=CID!$D$2:$D$14794))"),"#N/A")</f>
        <v>#N/A</v>
      </c>
      <c r="B2856" s="12" t="str">
        <f>IFERROR(__xludf.DUMMYFUNCTION("TEXTJOIN(""; "", TRUE, FILTER(CID!B2856:B14794, REGEXMATCH(CID!D2856:D14794, TEXTJOIN(""|"", TRUE, SPLIT(A2856, "";"")))))"),"#N/A")</f>
        <v>#N/A</v>
      </c>
    </row>
    <row r="2857">
      <c r="A2857" s="12" t="str">
        <f>IFERROR(__xludf.DUMMYFUNCTION("TEXTJOIN("";"", TRUE, FILTER(CID!$B$2:$B$14794, CID!B2857=CID!$D$2:$D$14794))"),"#N/A")</f>
        <v>#N/A</v>
      </c>
      <c r="B2857" s="12" t="str">
        <f>IFERROR(__xludf.DUMMYFUNCTION("TEXTJOIN(""; "", TRUE, FILTER(CID!B2857:B14794, REGEXMATCH(CID!D2857:D14794, TEXTJOIN(""|"", TRUE, SPLIT(A2857, "";"")))))"),"#N/A")</f>
        <v>#N/A</v>
      </c>
    </row>
    <row r="2858">
      <c r="A2858" s="12" t="str">
        <f>IFERROR(__xludf.DUMMYFUNCTION("TEXTJOIN("";"", TRUE, FILTER(CID!$B$2:$B$14794, CID!B2858=CID!$D$2:$D$14794))"),"#N/A")</f>
        <v>#N/A</v>
      </c>
      <c r="B2858" s="12" t="str">
        <f>IFERROR(__xludf.DUMMYFUNCTION("TEXTJOIN(""; "", TRUE, FILTER(CID!B2858:B14794, REGEXMATCH(CID!D2858:D14794, TEXTJOIN(""|"", TRUE, SPLIT(A2858, "";"")))))"),"#N/A")</f>
        <v>#N/A</v>
      </c>
    </row>
    <row r="2859">
      <c r="A2859" s="12" t="str">
        <f>IFERROR(__xludf.DUMMYFUNCTION("TEXTJOIN("";"", TRUE, FILTER(CID!$B$2:$B$14794, CID!B2859=CID!$D$2:$D$14794))"),"#N/A")</f>
        <v>#N/A</v>
      </c>
      <c r="B2859" s="12" t="str">
        <f>IFERROR(__xludf.DUMMYFUNCTION("TEXTJOIN(""; "", TRUE, FILTER(CID!B2859:B14794, REGEXMATCH(CID!D2859:D14794, TEXTJOIN(""|"", TRUE, SPLIT(A2859, "";"")))))"),"#N/A")</f>
        <v>#N/A</v>
      </c>
    </row>
    <row r="2860">
      <c r="A2860" s="12" t="str">
        <f>IFERROR(__xludf.DUMMYFUNCTION("TEXTJOIN("";"", TRUE, FILTER(CID!$B$2:$B$14794, CID!B2860=CID!$D$2:$D$14794))"),"#N/A")</f>
        <v>#N/A</v>
      </c>
      <c r="B2860" s="12" t="str">
        <f>IFERROR(__xludf.DUMMYFUNCTION("TEXTJOIN(""; "", TRUE, FILTER(CID!B2860:B14794, REGEXMATCH(CID!D2860:D14794, TEXTJOIN(""|"", TRUE, SPLIT(A2860, "";"")))))"),"#N/A")</f>
        <v>#N/A</v>
      </c>
    </row>
    <row r="2861">
      <c r="A2861" s="12" t="str">
        <f>IFERROR(__xludf.DUMMYFUNCTION("TEXTJOIN("";"", TRUE, FILTER(CID!$B$2:$B$14794, CID!B2861=CID!$D$2:$D$14794))"),"#N/A")</f>
        <v>#N/A</v>
      </c>
      <c r="B2861" s="12" t="str">
        <f>IFERROR(__xludf.DUMMYFUNCTION("TEXTJOIN(""; "", TRUE, FILTER(CID!B2861:B14794, REGEXMATCH(CID!D2861:D14794, TEXTJOIN(""|"", TRUE, SPLIT(A2861, "";"")))))"),"#N/A")</f>
        <v>#N/A</v>
      </c>
    </row>
    <row r="2862">
      <c r="A2862" s="12" t="str">
        <f>IFERROR(__xludf.DUMMYFUNCTION("TEXTJOIN("";"", TRUE, FILTER(CID!$B$2:$B$14794, CID!B2862=CID!$D$2:$D$14794))"),"#N/A")</f>
        <v>#N/A</v>
      </c>
      <c r="B2862" s="12" t="str">
        <f>IFERROR(__xludf.DUMMYFUNCTION("TEXTJOIN(""; "", TRUE, FILTER(CID!B2862:B14794, REGEXMATCH(CID!D2862:D14794, TEXTJOIN(""|"", TRUE, SPLIT(A2862, "";"")))))"),"#N/A")</f>
        <v>#N/A</v>
      </c>
    </row>
    <row r="2863">
      <c r="A2863" s="12" t="str">
        <f>IFERROR(__xludf.DUMMYFUNCTION("TEXTJOIN("";"", TRUE, FILTER(CID!$B$2:$B$14794, CID!B2863=CID!$D$2:$D$14794))"),"#N/A")</f>
        <v>#N/A</v>
      </c>
      <c r="B2863" s="12" t="str">
        <f>IFERROR(__xludf.DUMMYFUNCTION("TEXTJOIN(""; "", TRUE, FILTER(CID!B2863:B14794, REGEXMATCH(CID!D2863:D14794, TEXTJOIN(""|"", TRUE, SPLIT(A2863, "";"")))))"),"#N/A")</f>
        <v>#N/A</v>
      </c>
    </row>
    <row r="2864">
      <c r="A2864" s="12" t="str">
        <f>IFERROR(__xludf.DUMMYFUNCTION("TEXTJOIN("";"", TRUE, FILTER(CID!$B$2:$B$14794, CID!B2864=CID!$D$2:$D$14794))"),"#N/A")</f>
        <v>#N/A</v>
      </c>
      <c r="B2864" s="12" t="str">
        <f>IFERROR(__xludf.DUMMYFUNCTION("TEXTJOIN(""; "", TRUE, FILTER(CID!B2864:B14794, REGEXMATCH(CID!D2864:D14794, TEXTJOIN(""|"", TRUE, SPLIT(A2864, "";"")))))"),"#N/A")</f>
        <v>#N/A</v>
      </c>
    </row>
    <row r="2865">
      <c r="A2865" s="12" t="str">
        <f>IFERROR(__xludf.DUMMYFUNCTION("TEXTJOIN("";"", TRUE, FILTER(CID!$B$2:$B$14794, CID!B2865=CID!$D$2:$D$14794))"),"#N/A")</f>
        <v>#N/A</v>
      </c>
      <c r="B2865" s="12" t="str">
        <f>IFERROR(__xludf.DUMMYFUNCTION("TEXTJOIN(""; "", TRUE, FILTER(CID!B2865:B14794, REGEXMATCH(CID!D2865:D14794, TEXTJOIN(""|"", TRUE, SPLIT(A2865, "";"")))))"),"#N/A")</f>
        <v>#N/A</v>
      </c>
    </row>
    <row r="2866">
      <c r="A2866" s="12" t="str">
        <f>IFERROR(__xludf.DUMMYFUNCTION("TEXTJOIN("";"", TRUE, FILTER(CID!$B$2:$B$14794, CID!B2866=CID!$D$2:$D$14794))"),"#N/A")</f>
        <v>#N/A</v>
      </c>
      <c r="B2866" s="12" t="str">
        <f>IFERROR(__xludf.DUMMYFUNCTION("TEXTJOIN(""; "", TRUE, FILTER(CID!B2866:B14794, REGEXMATCH(CID!D2866:D14794, TEXTJOIN(""|"", TRUE, SPLIT(A2866, "";"")))))"),"#N/A")</f>
        <v>#N/A</v>
      </c>
    </row>
    <row r="2867">
      <c r="A2867" s="12" t="str">
        <f>IFERROR(__xludf.DUMMYFUNCTION("TEXTJOIN("";"", TRUE, FILTER(CID!$B$2:$B$14794, CID!B2867=CID!$D$2:$D$14794))"),"#N/A")</f>
        <v>#N/A</v>
      </c>
      <c r="B2867" s="12" t="str">
        <f>IFERROR(__xludf.DUMMYFUNCTION("TEXTJOIN(""; "", TRUE, FILTER(CID!B2867:B14794, REGEXMATCH(CID!D2867:D14794, TEXTJOIN(""|"", TRUE, SPLIT(A2867, "";"")))))"),"#N/A")</f>
        <v>#N/A</v>
      </c>
    </row>
    <row r="2868">
      <c r="A2868" s="12" t="str">
        <f>IFERROR(__xludf.DUMMYFUNCTION("TEXTJOIN("";"", TRUE, FILTER(CID!$B$2:$B$14794, CID!B2868=CID!$D$2:$D$14794))"),"#N/A")</f>
        <v>#N/A</v>
      </c>
      <c r="B2868" s="12" t="str">
        <f>IFERROR(__xludf.DUMMYFUNCTION("TEXTJOIN(""; "", TRUE, FILTER(CID!B2868:B14794, REGEXMATCH(CID!D2868:D14794, TEXTJOIN(""|"", TRUE, SPLIT(A2868, "";"")))))"),"#N/A")</f>
        <v>#N/A</v>
      </c>
    </row>
    <row r="2869">
      <c r="A2869" s="12" t="str">
        <f>IFERROR(__xludf.DUMMYFUNCTION("TEXTJOIN("";"", TRUE, FILTER(CID!$B$2:$B$14794, CID!B2869=CID!$D$2:$D$14794))"),"#N/A")</f>
        <v>#N/A</v>
      </c>
      <c r="B2869" s="12" t="str">
        <f>IFERROR(__xludf.DUMMYFUNCTION("TEXTJOIN(""; "", TRUE, FILTER(CID!B2869:B14794, REGEXMATCH(CID!D2869:D14794, TEXTJOIN(""|"", TRUE, SPLIT(A2869, "";"")))))"),"#N/A")</f>
        <v>#N/A</v>
      </c>
    </row>
    <row r="2870">
      <c r="A2870" s="12" t="str">
        <f>IFERROR(__xludf.DUMMYFUNCTION("TEXTJOIN("";"", TRUE, FILTER(CID!$B$2:$B$14794, CID!B2870=CID!$D$2:$D$14794))"),"#N/A")</f>
        <v>#N/A</v>
      </c>
      <c r="B2870" s="12" t="str">
        <f>IFERROR(__xludf.DUMMYFUNCTION("TEXTJOIN(""; "", TRUE, FILTER(CID!B2870:B14794, REGEXMATCH(CID!D2870:D14794, TEXTJOIN(""|"", TRUE, SPLIT(A2870, "";"")))))"),"#N/A")</f>
        <v>#N/A</v>
      </c>
    </row>
    <row r="2871">
      <c r="A2871" s="12" t="str">
        <f>IFERROR(__xludf.DUMMYFUNCTION("TEXTJOIN("";"", TRUE, FILTER(CID!$B$2:$B$14794, CID!B2871=CID!$D$2:$D$14794))"),"#N/A")</f>
        <v>#N/A</v>
      </c>
      <c r="B2871" s="12" t="str">
        <f>IFERROR(__xludf.DUMMYFUNCTION("TEXTJOIN(""; "", TRUE, FILTER(CID!B2871:B14794, REGEXMATCH(CID!D2871:D14794, TEXTJOIN(""|"", TRUE, SPLIT(A2871, "";"")))))"),"#N/A")</f>
        <v>#N/A</v>
      </c>
    </row>
    <row r="2872">
      <c r="A2872" s="12" t="str">
        <f>IFERROR(__xludf.DUMMYFUNCTION("TEXTJOIN("";"", TRUE, FILTER(CID!$B$2:$B$14794, CID!B2872=CID!$D$2:$D$14794))"),"#N/A")</f>
        <v>#N/A</v>
      </c>
      <c r="B2872" s="12" t="str">
        <f>IFERROR(__xludf.DUMMYFUNCTION("TEXTJOIN(""; "", TRUE, FILTER(CID!B2872:B14794, REGEXMATCH(CID!D2872:D14794, TEXTJOIN(""|"", TRUE, SPLIT(A2872, "";"")))))"),"#N/A")</f>
        <v>#N/A</v>
      </c>
    </row>
    <row r="2873">
      <c r="A2873" s="12" t="str">
        <f>IFERROR(__xludf.DUMMYFUNCTION("TEXTJOIN("";"", TRUE, FILTER(CID!$B$2:$B$14794, CID!B2873=CID!$D$2:$D$14794))"),"#N/A")</f>
        <v>#N/A</v>
      </c>
      <c r="B2873" s="12" t="str">
        <f>IFERROR(__xludf.DUMMYFUNCTION("TEXTJOIN(""; "", TRUE, FILTER(CID!B2873:B14794, REGEXMATCH(CID!D2873:D14794, TEXTJOIN(""|"", TRUE, SPLIT(A2873, "";"")))))"),"#N/A")</f>
        <v>#N/A</v>
      </c>
    </row>
    <row r="2874">
      <c r="A2874" s="12" t="str">
        <f>IFERROR(__xludf.DUMMYFUNCTION("TEXTJOIN("";"", TRUE, FILTER(CID!$B$2:$B$14794, CID!B2874=CID!$D$2:$D$14794))"),"#N/A")</f>
        <v>#N/A</v>
      </c>
      <c r="B2874" s="12" t="str">
        <f>IFERROR(__xludf.DUMMYFUNCTION("TEXTJOIN(""; "", TRUE, FILTER(CID!B2874:B14794, REGEXMATCH(CID!D2874:D14794, TEXTJOIN(""|"", TRUE, SPLIT(A2874, "";"")))))"),"#N/A")</f>
        <v>#N/A</v>
      </c>
    </row>
    <row r="2875">
      <c r="A2875" s="12" t="str">
        <f>IFERROR(__xludf.DUMMYFUNCTION("TEXTJOIN("";"", TRUE, FILTER(CID!$B$2:$B$14794, CID!B2875=CID!$D$2:$D$14794))"),"#N/A")</f>
        <v>#N/A</v>
      </c>
      <c r="B2875" s="12" t="str">
        <f>IFERROR(__xludf.DUMMYFUNCTION("TEXTJOIN(""; "", TRUE, FILTER(CID!B2875:B14794, REGEXMATCH(CID!D2875:D14794, TEXTJOIN(""|"", TRUE, SPLIT(A2875, "";"")))))"),"#N/A")</f>
        <v>#N/A</v>
      </c>
    </row>
    <row r="2876">
      <c r="A2876" s="12" t="str">
        <f>IFERROR(__xludf.DUMMYFUNCTION("TEXTJOIN("";"", TRUE, FILTER(CID!$B$2:$B$14794, CID!B2876=CID!$D$2:$D$14794))"),"#N/A")</f>
        <v>#N/A</v>
      </c>
      <c r="B2876" s="12" t="str">
        <f>IFERROR(__xludf.DUMMYFUNCTION("TEXTJOIN(""; "", TRUE, FILTER(CID!B2876:B14794, REGEXMATCH(CID!D2876:D14794, TEXTJOIN(""|"", TRUE, SPLIT(A2876, "";"")))))"),"#N/A")</f>
        <v>#N/A</v>
      </c>
    </row>
    <row r="2877">
      <c r="A2877" s="12" t="str">
        <f>IFERROR(__xludf.DUMMYFUNCTION("TEXTJOIN("";"", TRUE, FILTER(CID!$B$2:$B$14794, CID!B2877=CID!$D$2:$D$14794))"),"#N/A")</f>
        <v>#N/A</v>
      </c>
      <c r="B2877" s="12" t="str">
        <f>IFERROR(__xludf.DUMMYFUNCTION("TEXTJOIN(""; "", TRUE, FILTER(CID!B2877:B14794, REGEXMATCH(CID!D2877:D14794, TEXTJOIN(""|"", TRUE, SPLIT(A2877, "";"")))))"),"#N/A")</f>
        <v>#N/A</v>
      </c>
    </row>
    <row r="2878">
      <c r="A2878" s="12" t="str">
        <f>IFERROR(__xludf.DUMMYFUNCTION("TEXTJOIN("";"", TRUE, FILTER(CID!$B$2:$B$14794, CID!B2878=CID!$D$2:$D$14794))"),"#N/A")</f>
        <v>#N/A</v>
      </c>
      <c r="B2878" s="12" t="str">
        <f>IFERROR(__xludf.DUMMYFUNCTION("TEXTJOIN(""; "", TRUE, FILTER(CID!B2878:B14794, REGEXMATCH(CID!D2878:D14794, TEXTJOIN(""|"", TRUE, SPLIT(A2878, "";"")))))"),"#N/A")</f>
        <v>#N/A</v>
      </c>
    </row>
    <row r="2879">
      <c r="A2879" s="12" t="str">
        <f>IFERROR(__xludf.DUMMYFUNCTION("TEXTJOIN("";"", TRUE, FILTER(CID!$B$2:$B$14794, CID!B2879=CID!$D$2:$D$14794))"),"#N/A")</f>
        <v>#N/A</v>
      </c>
      <c r="B2879" s="12" t="str">
        <f>IFERROR(__xludf.DUMMYFUNCTION("TEXTJOIN(""; "", TRUE, FILTER(CID!B2879:B14794, REGEXMATCH(CID!D2879:D14794, TEXTJOIN(""|"", TRUE, SPLIT(A2879, "";"")))))"),"#N/A")</f>
        <v>#N/A</v>
      </c>
    </row>
    <row r="2880">
      <c r="A2880" s="12" t="str">
        <f>IFERROR(__xludf.DUMMYFUNCTION("TEXTJOIN("";"", TRUE, FILTER(CID!$B$2:$B$14794, CID!B2880=CID!$D$2:$D$14794))"),"#N/A")</f>
        <v>#N/A</v>
      </c>
      <c r="B2880" s="12" t="str">
        <f>IFERROR(__xludf.DUMMYFUNCTION("TEXTJOIN(""; "", TRUE, FILTER(CID!B2880:B14794, REGEXMATCH(CID!D2880:D14794, TEXTJOIN(""|"", TRUE, SPLIT(A2880, "";"")))))"),"#N/A")</f>
        <v>#N/A</v>
      </c>
    </row>
    <row r="2881">
      <c r="A2881" s="12" t="str">
        <f>IFERROR(__xludf.DUMMYFUNCTION("TEXTJOIN("";"", TRUE, FILTER(CID!$B$2:$B$14794, CID!B2881=CID!$D$2:$D$14794))"),"#N/A")</f>
        <v>#N/A</v>
      </c>
      <c r="B2881" s="12" t="str">
        <f>IFERROR(__xludf.DUMMYFUNCTION("TEXTJOIN(""; "", TRUE, FILTER(CID!B2881:B14794, REGEXMATCH(CID!D2881:D14794, TEXTJOIN(""|"", TRUE, SPLIT(A2881, "";"")))))"),"#N/A")</f>
        <v>#N/A</v>
      </c>
    </row>
    <row r="2882">
      <c r="A2882" s="12" t="str">
        <f>IFERROR(__xludf.DUMMYFUNCTION("TEXTJOIN("";"", TRUE, FILTER(CID!$B$2:$B$14794, CID!B2882=CID!$D$2:$D$14794))"),"#N/A")</f>
        <v>#N/A</v>
      </c>
      <c r="B2882" s="12" t="str">
        <f>IFERROR(__xludf.DUMMYFUNCTION("TEXTJOIN(""; "", TRUE, FILTER(CID!B2882:B14794, REGEXMATCH(CID!D2882:D14794, TEXTJOIN(""|"", TRUE, SPLIT(A2882, "";"")))))"),"#N/A")</f>
        <v>#N/A</v>
      </c>
    </row>
    <row r="2883">
      <c r="A2883" s="12" t="str">
        <f>IFERROR(__xludf.DUMMYFUNCTION("TEXTJOIN("";"", TRUE, FILTER(CID!$B$2:$B$14794, CID!B2883=CID!$D$2:$D$14794))"),"#N/A")</f>
        <v>#N/A</v>
      </c>
      <c r="B2883" s="12" t="str">
        <f>IFERROR(__xludf.DUMMYFUNCTION("TEXTJOIN(""; "", TRUE, FILTER(CID!B2883:B14794, REGEXMATCH(CID!D2883:D14794, TEXTJOIN(""|"", TRUE, SPLIT(A2883, "";"")))))"),"#N/A")</f>
        <v>#N/A</v>
      </c>
    </row>
    <row r="2884">
      <c r="A2884" s="12" t="str">
        <f>IFERROR(__xludf.DUMMYFUNCTION("TEXTJOIN("";"", TRUE, FILTER(CID!$B$2:$B$14794, CID!B2884=CID!$D$2:$D$14794))"),"#N/A")</f>
        <v>#N/A</v>
      </c>
      <c r="B2884" s="12" t="str">
        <f>IFERROR(__xludf.DUMMYFUNCTION("TEXTJOIN(""; "", TRUE, FILTER(CID!B2884:B14794, REGEXMATCH(CID!D2884:D14794, TEXTJOIN(""|"", TRUE, SPLIT(A2884, "";"")))))"),"#N/A")</f>
        <v>#N/A</v>
      </c>
    </row>
    <row r="2885">
      <c r="A2885" s="12" t="str">
        <f>IFERROR(__xludf.DUMMYFUNCTION("TEXTJOIN("";"", TRUE, FILTER(CID!$B$2:$B$14794, CID!B2885=CID!$D$2:$D$14794))"),"#N/A")</f>
        <v>#N/A</v>
      </c>
      <c r="B2885" s="12" t="str">
        <f>IFERROR(__xludf.DUMMYFUNCTION("TEXTJOIN(""; "", TRUE, FILTER(CID!B2885:B14794, REGEXMATCH(CID!D2885:D14794, TEXTJOIN(""|"", TRUE, SPLIT(A2885, "";"")))))"),"#N/A")</f>
        <v>#N/A</v>
      </c>
    </row>
    <row r="2886">
      <c r="A2886" s="12" t="str">
        <f>IFERROR(__xludf.DUMMYFUNCTION("TEXTJOIN("";"", TRUE, FILTER(CID!$B$2:$B$14794, CID!B2886=CID!$D$2:$D$14794))"),"#N/A")</f>
        <v>#N/A</v>
      </c>
      <c r="B2886" s="12" t="str">
        <f>IFERROR(__xludf.DUMMYFUNCTION("TEXTJOIN(""; "", TRUE, FILTER(CID!B2886:B14794, REGEXMATCH(CID!D2886:D14794, TEXTJOIN(""|"", TRUE, SPLIT(A2886, "";"")))))"),"#N/A")</f>
        <v>#N/A</v>
      </c>
    </row>
    <row r="2887">
      <c r="A2887" s="12" t="str">
        <f>IFERROR(__xludf.DUMMYFUNCTION("TEXTJOIN("";"", TRUE, FILTER(CID!$B$2:$B$14794, CID!B2887=CID!$D$2:$D$14794))"),"#N/A")</f>
        <v>#N/A</v>
      </c>
      <c r="B2887" s="12" t="str">
        <f>IFERROR(__xludf.DUMMYFUNCTION("TEXTJOIN(""; "", TRUE, FILTER(CID!B2887:B14794, REGEXMATCH(CID!D2887:D14794, TEXTJOIN(""|"", TRUE, SPLIT(A2887, "";"")))))"),"#N/A")</f>
        <v>#N/A</v>
      </c>
    </row>
    <row r="2888">
      <c r="A2888" s="12" t="str">
        <f>IFERROR(__xludf.DUMMYFUNCTION("TEXTJOIN("";"", TRUE, FILTER(CID!$B$2:$B$14794, CID!B2888=CID!$D$2:$D$14794))"),"#N/A")</f>
        <v>#N/A</v>
      </c>
      <c r="B2888" s="12" t="str">
        <f>IFERROR(__xludf.DUMMYFUNCTION("TEXTJOIN(""; "", TRUE, FILTER(CID!B2888:B14794, REGEXMATCH(CID!D2888:D14794, TEXTJOIN(""|"", TRUE, SPLIT(A2888, "";"")))))"),"#N/A")</f>
        <v>#N/A</v>
      </c>
    </row>
    <row r="2889">
      <c r="A2889" s="12" t="str">
        <f>IFERROR(__xludf.DUMMYFUNCTION("TEXTJOIN("";"", TRUE, FILTER(CID!$B$2:$B$14794, CID!B2889=CID!$D$2:$D$14794))"),"#N/A")</f>
        <v>#N/A</v>
      </c>
      <c r="B2889" s="12" t="str">
        <f>IFERROR(__xludf.DUMMYFUNCTION("TEXTJOIN(""; "", TRUE, FILTER(CID!B2889:B14794, REGEXMATCH(CID!D2889:D14794, TEXTJOIN(""|"", TRUE, SPLIT(A2889, "";"")))))"),"#N/A")</f>
        <v>#N/A</v>
      </c>
    </row>
    <row r="2890">
      <c r="A2890" s="12" t="str">
        <f>IFERROR(__xludf.DUMMYFUNCTION("TEXTJOIN("";"", TRUE, FILTER(CID!$B$2:$B$14794, CID!B2890=CID!$D$2:$D$14794))"),"#N/A")</f>
        <v>#N/A</v>
      </c>
      <c r="B2890" s="12" t="str">
        <f>IFERROR(__xludf.DUMMYFUNCTION("TEXTJOIN(""; "", TRUE, FILTER(CID!B2890:B14794, REGEXMATCH(CID!D2890:D14794, TEXTJOIN(""|"", TRUE, SPLIT(A2890, "";"")))))"),"#N/A")</f>
        <v>#N/A</v>
      </c>
    </row>
    <row r="2891">
      <c r="A2891" s="12" t="str">
        <f>IFERROR(__xludf.DUMMYFUNCTION("TEXTJOIN("";"", TRUE, FILTER(CID!$B$2:$B$14794, CID!B2891=CID!$D$2:$D$14794))"),"#N/A")</f>
        <v>#N/A</v>
      </c>
      <c r="B2891" s="12" t="str">
        <f>IFERROR(__xludf.DUMMYFUNCTION("TEXTJOIN(""; "", TRUE, FILTER(CID!B2891:B14794, REGEXMATCH(CID!D2891:D14794, TEXTJOIN(""|"", TRUE, SPLIT(A2891, "";"")))))"),"#N/A")</f>
        <v>#N/A</v>
      </c>
    </row>
    <row r="2892">
      <c r="A2892" s="12" t="str">
        <f>IFERROR(__xludf.DUMMYFUNCTION("TEXTJOIN("";"", TRUE, FILTER(CID!$B$2:$B$14794, CID!B2892=CID!$D$2:$D$14794))"),"#N/A")</f>
        <v>#N/A</v>
      </c>
      <c r="B2892" s="12" t="str">
        <f>IFERROR(__xludf.DUMMYFUNCTION("TEXTJOIN(""; "", TRUE, FILTER(CID!B2892:B14794, REGEXMATCH(CID!D2892:D14794, TEXTJOIN(""|"", TRUE, SPLIT(A2892, "";"")))))"),"#N/A")</f>
        <v>#N/A</v>
      </c>
    </row>
    <row r="2893">
      <c r="A2893" s="12" t="str">
        <f>IFERROR(__xludf.DUMMYFUNCTION("TEXTJOIN("";"", TRUE, FILTER(CID!$B$2:$B$14794, CID!B2893=CID!$D$2:$D$14794))"),"#N/A")</f>
        <v>#N/A</v>
      </c>
      <c r="B2893" s="12" t="str">
        <f>IFERROR(__xludf.DUMMYFUNCTION("TEXTJOIN(""; "", TRUE, FILTER(CID!B2893:B14794, REGEXMATCH(CID!D2893:D14794, TEXTJOIN(""|"", TRUE, SPLIT(A2893, "";"")))))"),"#N/A")</f>
        <v>#N/A</v>
      </c>
    </row>
    <row r="2894">
      <c r="A2894" s="12" t="str">
        <f>IFERROR(__xludf.DUMMYFUNCTION("TEXTJOIN("";"", TRUE, FILTER(CID!$B$2:$B$14794, CID!B2894=CID!$D$2:$D$14794))"),"#N/A")</f>
        <v>#N/A</v>
      </c>
      <c r="B2894" s="12" t="str">
        <f>IFERROR(__xludf.DUMMYFUNCTION("TEXTJOIN(""; "", TRUE, FILTER(CID!B2894:B14794, REGEXMATCH(CID!D2894:D14794, TEXTJOIN(""|"", TRUE, SPLIT(A2894, "";"")))))"),"#N/A")</f>
        <v>#N/A</v>
      </c>
    </row>
    <row r="2895">
      <c r="A2895" s="12" t="str">
        <f>IFERROR(__xludf.DUMMYFUNCTION("TEXTJOIN("";"", TRUE, FILTER(CID!$B$2:$B$14794, CID!B2895=CID!$D$2:$D$14794))"),"#N/A")</f>
        <v>#N/A</v>
      </c>
      <c r="B2895" s="12" t="str">
        <f>IFERROR(__xludf.DUMMYFUNCTION("TEXTJOIN(""; "", TRUE, FILTER(CID!B2895:B14794, REGEXMATCH(CID!D2895:D14794, TEXTJOIN(""|"", TRUE, SPLIT(A2895, "";"")))))"),"#N/A")</f>
        <v>#N/A</v>
      </c>
    </row>
    <row r="2896">
      <c r="A2896" s="12" t="str">
        <f>IFERROR(__xludf.DUMMYFUNCTION("TEXTJOIN("";"", TRUE, FILTER(CID!$B$2:$B$14794, CID!B2896=CID!$D$2:$D$14794))"),"#N/A")</f>
        <v>#N/A</v>
      </c>
      <c r="B2896" s="12" t="str">
        <f>IFERROR(__xludf.DUMMYFUNCTION("TEXTJOIN(""; "", TRUE, FILTER(CID!B2896:B14794, REGEXMATCH(CID!D2896:D14794, TEXTJOIN(""|"", TRUE, SPLIT(A2896, "";"")))))"),"#N/A")</f>
        <v>#N/A</v>
      </c>
    </row>
    <row r="2897">
      <c r="A2897" s="12" t="str">
        <f>IFERROR(__xludf.DUMMYFUNCTION("TEXTJOIN("";"", TRUE, FILTER(CID!$B$2:$B$14794, CID!B2897=CID!$D$2:$D$14794))"),"#N/A")</f>
        <v>#N/A</v>
      </c>
      <c r="B2897" s="12" t="str">
        <f>IFERROR(__xludf.DUMMYFUNCTION("TEXTJOIN(""; "", TRUE, FILTER(CID!B2897:B14794, REGEXMATCH(CID!D2897:D14794, TEXTJOIN(""|"", TRUE, SPLIT(A2897, "";"")))))"),"#N/A")</f>
        <v>#N/A</v>
      </c>
    </row>
    <row r="2898">
      <c r="A2898" s="12" t="str">
        <f>IFERROR(__xludf.DUMMYFUNCTION("TEXTJOIN("";"", TRUE, FILTER(CID!$B$2:$B$14794, CID!B2898=CID!$D$2:$D$14794))"),"#N/A")</f>
        <v>#N/A</v>
      </c>
      <c r="B2898" s="12" t="str">
        <f>IFERROR(__xludf.DUMMYFUNCTION("TEXTJOIN(""; "", TRUE, FILTER(CID!B2898:B14794, REGEXMATCH(CID!D2898:D14794, TEXTJOIN(""|"", TRUE, SPLIT(A2898, "";"")))))"),"#N/A")</f>
        <v>#N/A</v>
      </c>
    </row>
    <row r="2899">
      <c r="A2899" s="12" t="str">
        <f>IFERROR(__xludf.DUMMYFUNCTION("TEXTJOIN("";"", TRUE, FILTER(CID!$B$2:$B$14794, CID!B2899=CID!$D$2:$D$14794))"),"#N/A")</f>
        <v>#N/A</v>
      </c>
      <c r="B2899" s="12" t="str">
        <f>IFERROR(__xludf.DUMMYFUNCTION("TEXTJOIN(""; "", TRUE, FILTER(CID!B2899:B14794, REGEXMATCH(CID!D2899:D14794, TEXTJOIN(""|"", TRUE, SPLIT(A2899, "";"")))))"),"#N/A")</f>
        <v>#N/A</v>
      </c>
    </row>
    <row r="2900">
      <c r="A2900" s="12" t="str">
        <f>IFERROR(__xludf.DUMMYFUNCTION("TEXTJOIN("";"", TRUE, FILTER(CID!$B$2:$B$14794, CID!B2900=CID!$D$2:$D$14794))"),"#N/A")</f>
        <v>#N/A</v>
      </c>
      <c r="B2900" s="12" t="str">
        <f>IFERROR(__xludf.DUMMYFUNCTION("TEXTJOIN(""; "", TRUE, FILTER(CID!B2900:B14794, REGEXMATCH(CID!D2900:D14794, TEXTJOIN(""|"", TRUE, SPLIT(A2900, "";"")))))"),"#N/A")</f>
        <v>#N/A</v>
      </c>
    </row>
    <row r="2901">
      <c r="A2901" s="12" t="str">
        <f>IFERROR(__xludf.DUMMYFUNCTION("TEXTJOIN("";"", TRUE, FILTER(CID!$B$2:$B$14794, CID!B2901=CID!$D$2:$D$14794))"),"#N/A")</f>
        <v>#N/A</v>
      </c>
      <c r="B2901" s="12" t="str">
        <f>IFERROR(__xludf.DUMMYFUNCTION("TEXTJOIN(""; "", TRUE, FILTER(CID!B2901:B14794, REGEXMATCH(CID!D2901:D14794, TEXTJOIN(""|"", TRUE, SPLIT(A2901, "";"")))))"),"#N/A")</f>
        <v>#N/A</v>
      </c>
    </row>
    <row r="2902">
      <c r="A2902" s="12" t="str">
        <f>IFERROR(__xludf.DUMMYFUNCTION("TEXTJOIN("";"", TRUE, FILTER(CID!$B$2:$B$14794, CID!B2902=CID!$D$2:$D$14794))"),"#N/A")</f>
        <v>#N/A</v>
      </c>
      <c r="B2902" s="12" t="str">
        <f>IFERROR(__xludf.DUMMYFUNCTION("TEXTJOIN(""; "", TRUE, FILTER(CID!B2902:B14794, REGEXMATCH(CID!D2902:D14794, TEXTJOIN(""|"", TRUE, SPLIT(A2902, "";"")))))"),"#N/A")</f>
        <v>#N/A</v>
      </c>
    </row>
    <row r="2903">
      <c r="A2903" s="12" t="str">
        <f>IFERROR(__xludf.DUMMYFUNCTION("TEXTJOIN("";"", TRUE, FILTER(CID!$B$2:$B$14794, CID!B2903=CID!$D$2:$D$14794))"),"#N/A")</f>
        <v>#N/A</v>
      </c>
      <c r="B2903" s="12" t="str">
        <f>IFERROR(__xludf.DUMMYFUNCTION("TEXTJOIN(""; "", TRUE, FILTER(CID!B2903:B14794, REGEXMATCH(CID!D2903:D14794, TEXTJOIN(""|"", TRUE, SPLIT(A2903, "";"")))))"),"#N/A")</f>
        <v>#N/A</v>
      </c>
    </row>
    <row r="2904">
      <c r="A2904" s="12" t="str">
        <f>IFERROR(__xludf.DUMMYFUNCTION("TEXTJOIN("";"", TRUE, FILTER(CID!$B$2:$B$14794, CID!B2904=CID!$D$2:$D$14794))"),"#N/A")</f>
        <v>#N/A</v>
      </c>
      <c r="B2904" s="12" t="str">
        <f>IFERROR(__xludf.DUMMYFUNCTION("TEXTJOIN(""; "", TRUE, FILTER(CID!B2904:B14794, REGEXMATCH(CID!D2904:D14794, TEXTJOIN(""|"", TRUE, SPLIT(A2904, "";"")))))"),"#N/A")</f>
        <v>#N/A</v>
      </c>
    </row>
    <row r="2905">
      <c r="A2905" s="12" t="str">
        <f>IFERROR(__xludf.DUMMYFUNCTION("TEXTJOIN("";"", TRUE, FILTER(CID!$B$2:$B$14794, CID!B2905=CID!$D$2:$D$14794))"),"#N/A")</f>
        <v>#N/A</v>
      </c>
      <c r="B2905" s="12" t="str">
        <f>IFERROR(__xludf.DUMMYFUNCTION("TEXTJOIN(""; "", TRUE, FILTER(CID!B2905:B14794, REGEXMATCH(CID!D2905:D14794, TEXTJOIN(""|"", TRUE, SPLIT(A2905, "";"")))))"),"#N/A")</f>
        <v>#N/A</v>
      </c>
    </row>
    <row r="2906">
      <c r="A2906" s="12" t="str">
        <f>IFERROR(__xludf.DUMMYFUNCTION("TEXTJOIN("";"", TRUE, FILTER(CID!$B$2:$B$14794, CID!B2906=CID!$D$2:$D$14794))"),"#N/A")</f>
        <v>#N/A</v>
      </c>
      <c r="B2906" s="12" t="str">
        <f>IFERROR(__xludf.DUMMYFUNCTION("TEXTJOIN(""; "", TRUE, FILTER(CID!B2906:B14794, REGEXMATCH(CID!D2906:D14794, TEXTJOIN(""|"", TRUE, SPLIT(A2906, "";"")))))"),"#N/A")</f>
        <v>#N/A</v>
      </c>
    </row>
    <row r="2907">
      <c r="A2907" s="12" t="str">
        <f>IFERROR(__xludf.DUMMYFUNCTION("TEXTJOIN("";"", TRUE, FILTER(CID!$B$2:$B$14794, CID!B2907=CID!$D$2:$D$14794))"),"#N/A")</f>
        <v>#N/A</v>
      </c>
      <c r="B2907" s="12" t="str">
        <f>IFERROR(__xludf.DUMMYFUNCTION("TEXTJOIN(""; "", TRUE, FILTER(CID!B2907:B14794, REGEXMATCH(CID!D2907:D14794, TEXTJOIN(""|"", TRUE, SPLIT(A2907, "";"")))))"),"#N/A")</f>
        <v>#N/A</v>
      </c>
    </row>
    <row r="2908">
      <c r="A2908" s="12" t="str">
        <f>IFERROR(__xludf.DUMMYFUNCTION("TEXTJOIN("";"", TRUE, FILTER(CID!$B$2:$B$14794, CID!B2908=CID!$D$2:$D$14794))"),"#N/A")</f>
        <v>#N/A</v>
      </c>
      <c r="B2908" s="12" t="str">
        <f>IFERROR(__xludf.DUMMYFUNCTION("TEXTJOIN(""; "", TRUE, FILTER(CID!B2908:B14794, REGEXMATCH(CID!D2908:D14794, TEXTJOIN(""|"", TRUE, SPLIT(A2908, "";"")))))"),"#N/A")</f>
        <v>#N/A</v>
      </c>
    </row>
    <row r="2909">
      <c r="A2909" s="12" t="str">
        <f>IFERROR(__xludf.DUMMYFUNCTION("TEXTJOIN("";"", TRUE, FILTER(CID!$B$2:$B$14794, CID!B2909=CID!$D$2:$D$14794))"),"#N/A")</f>
        <v>#N/A</v>
      </c>
      <c r="B2909" s="12" t="str">
        <f>IFERROR(__xludf.DUMMYFUNCTION("TEXTJOIN(""; "", TRUE, FILTER(CID!B2909:B14794, REGEXMATCH(CID!D2909:D14794, TEXTJOIN(""|"", TRUE, SPLIT(A2909, "";"")))))"),"#N/A")</f>
        <v>#N/A</v>
      </c>
    </row>
    <row r="2910">
      <c r="A2910" s="12" t="str">
        <f>IFERROR(__xludf.DUMMYFUNCTION("TEXTJOIN("";"", TRUE, FILTER(CID!$B$2:$B$14794, CID!B2910=CID!$D$2:$D$14794))"),"#N/A")</f>
        <v>#N/A</v>
      </c>
      <c r="B2910" s="12" t="str">
        <f>IFERROR(__xludf.DUMMYFUNCTION("TEXTJOIN(""; "", TRUE, FILTER(CID!B2910:B14794, REGEXMATCH(CID!D2910:D14794, TEXTJOIN(""|"", TRUE, SPLIT(A2910, "";"")))))"),"#N/A")</f>
        <v>#N/A</v>
      </c>
    </row>
    <row r="2911">
      <c r="A2911" s="12" t="str">
        <f>IFERROR(__xludf.DUMMYFUNCTION("TEXTJOIN("";"", TRUE, FILTER(CID!$B$2:$B$14794, CID!B2911=CID!$D$2:$D$14794))"),"#N/A")</f>
        <v>#N/A</v>
      </c>
      <c r="B2911" s="12" t="str">
        <f>IFERROR(__xludf.DUMMYFUNCTION("TEXTJOIN(""; "", TRUE, FILTER(CID!B2911:B14794, REGEXMATCH(CID!D2911:D14794, TEXTJOIN(""|"", TRUE, SPLIT(A2911, "";"")))))"),"#N/A")</f>
        <v>#N/A</v>
      </c>
    </row>
    <row r="2912">
      <c r="A2912" s="12" t="str">
        <f>IFERROR(__xludf.DUMMYFUNCTION("TEXTJOIN("";"", TRUE, FILTER(CID!$B$2:$B$14794, CID!B2912=CID!$D$2:$D$14794))"),"#N/A")</f>
        <v>#N/A</v>
      </c>
      <c r="B2912" s="12" t="str">
        <f>IFERROR(__xludf.DUMMYFUNCTION("TEXTJOIN(""; "", TRUE, FILTER(CID!B2912:B14794, REGEXMATCH(CID!D2912:D14794, TEXTJOIN(""|"", TRUE, SPLIT(A2912, "";"")))))"),"#N/A")</f>
        <v>#N/A</v>
      </c>
    </row>
    <row r="2913">
      <c r="A2913" s="12" t="str">
        <f>IFERROR(__xludf.DUMMYFUNCTION("TEXTJOIN("";"", TRUE, FILTER(CID!$B$2:$B$14794, CID!B2913=CID!$D$2:$D$14794))"),"#N/A")</f>
        <v>#N/A</v>
      </c>
      <c r="B2913" s="12" t="str">
        <f>IFERROR(__xludf.DUMMYFUNCTION("TEXTJOIN(""; "", TRUE, FILTER(CID!B2913:B14794, REGEXMATCH(CID!D2913:D14794, TEXTJOIN(""|"", TRUE, SPLIT(A2913, "";"")))))"),"#N/A")</f>
        <v>#N/A</v>
      </c>
    </row>
    <row r="2914">
      <c r="A2914" s="12" t="str">
        <f>IFERROR(__xludf.DUMMYFUNCTION("TEXTJOIN("";"", TRUE, FILTER(CID!$B$2:$B$14794, CID!B2914=CID!$D$2:$D$14794))"),"#N/A")</f>
        <v>#N/A</v>
      </c>
      <c r="B2914" s="12" t="str">
        <f>IFERROR(__xludf.DUMMYFUNCTION("TEXTJOIN(""; "", TRUE, FILTER(CID!B2914:B14794, REGEXMATCH(CID!D2914:D14794, TEXTJOIN(""|"", TRUE, SPLIT(A2914, "";"")))))"),"#N/A")</f>
        <v>#N/A</v>
      </c>
    </row>
    <row r="2915">
      <c r="A2915" s="12" t="str">
        <f>IFERROR(__xludf.DUMMYFUNCTION("TEXTJOIN("";"", TRUE, FILTER(CID!$B$2:$B$14794, CID!B2915=CID!$D$2:$D$14794))"),"#N/A")</f>
        <v>#N/A</v>
      </c>
      <c r="B2915" s="12" t="str">
        <f>IFERROR(__xludf.DUMMYFUNCTION("TEXTJOIN(""; "", TRUE, FILTER(CID!B2915:B14794, REGEXMATCH(CID!D2915:D14794, TEXTJOIN(""|"", TRUE, SPLIT(A2915, "";"")))))"),"#N/A")</f>
        <v>#N/A</v>
      </c>
    </row>
    <row r="2916">
      <c r="A2916" s="12" t="str">
        <f>IFERROR(__xludf.DUMMYFUNCTION("TEXTJOIN("";"", TRUE, FILTER(CID!$B$2:$B$14794, CID!B2916=CID!$D$2:$D$14794))"),"#N/A")</f>
        <v>#N/A</v>
      </c>
      <c r="B2916" s="12" t="str">
        <f>IFERROR(__xludf.DUMMYFUNCTION("TEXTJOIN(""; "", TRUE, FILTER(CID!B2916:B14794, REGEXMATCH(CID!D2916:D14794, TEXTJOIN(""|"", TRUE, SPLIT(A2916, "";"")))))"),"#N/A")</f>
        <v>#N/A</v>
      </c>
    </row>
    <row r="2917">
      <c r="A2917" s="12" t="str">
        <f>IFERROR(__xludf.DUMMYFUNCTION("TEXTJOIN("";"", TRUE, FILTER(CID!$B$2:$B$14794, CID!B2917=CID!$D$2:$D$14794))"),"#N/A")</f>
        <v>#N/A</v>
      </c>
      <c r="B2917" s="12" t="str">
        <f>IFERROR(__xludf.DUMMYFUNCTION("TEXTJOIN(""; "", TRUE, FILTER(CID!B2917:B14794, REGEXMATCH(CID!D2917:D14794, TEXTJOIN(""|"", TRUE, SPLIT(A2917, "";"")))))"),"#N/A")</f>
        <v>#N/A</v>
      </c>
    </row>
    <row r="2918">
      <c r="A2918" s="12" t="str">
        <f>IFERROR(__xludf.DUMMYFUNCTION("TEXTJOIN("";"", TRUE, FILTER(CID!$B$2:$B$14794, CID!B2918=CID!$D$2:$D$14794))"),"#N/A")</f>
        <v>#N/A</v>
      </c>
      <c r="B2918" s="12" t="str">
        <f>IFERROR(__xludf.DUMMYFUNCTION("TEXTJOIN(""; "", TRUE, FILTER(CID!B2918:B14794, REGEXMATCH(CID!D2918:D14794, TEXTJOIN(""|"", TRUE, SPLIT(A2918, "";"")))))"),"#N/A")</f>
        <v>#N/A</v>
      </c>
    </row>
    <row r="2919">
      <c r="A2919" s="12" t="str">
        <f>IFERROR(__xludf.DUMMYFUNCTION("TEXTJOIN("";"", TRUE, FILTER(CID!$B$2:$B$14794, CID!B2919=CID!$D$2:$D$14794))"),"#N/A")</f>
        <v>#N/A</v>
      </c>
      <c r="B2919" s="12" t="str">
        <f>IFERROR(__xludf.DUMMYFUNCTION("TEXTJOIN(""; "", TRUE, FILTER(CID!B2919:B14794, REGEXMATCH(CID!D2919:D14794, TEXTJOIN(""|"", TRUE, SPLIT(A2919, "";"")))))"),"#N/A")</f>
        <v>#N/A</v>
      </c>
    </row>
    <row r="2920">
      <c r="A2920" s="12" t="str">
        <f>IFERROR(__xludf.DUMMYFUNCTION("TEXTJOIN("";"", TRUE, FILTER(CID!$B$2:$B$14794, CID!B2920=CID!$D$2:$D$14794))"),"#N/A")</f>
        <v>#N/A</v>
      </c>
      <c r="B2920" s="12" t="str">
        <f>IFERROR(__xludf.DUMMYFUNCTION("TEXTJOIN(""; "", TRUE, FILTER(CID!B2920:B14794, REGEXMATCH(CID!D2920:D14794, TEXTJOIN(""|"", TRUE, SPLIT(A2920, "";"")))))"),"#N/A")</f>
        <v>#N/A</v>
      </c>
    </row>
    <row r="2921">
      <c r="A2921" s="12" t="str">
        <f>IFERROR(__xludf.DUMMYFUNCTION("TEXTJOIN("";"", TRUE, FILTER(CID!$B$2:$B$14794, CID!B2921=CID!$D$2:$D$14794))"),"#N/A")</f>
        <v>#N/A</v>
      </c>
      <c r="B2921" s="12" t="str">
        <f>IFERROR(__xludf.DUMMYFUNCTION("TEXTJOIN(""; "", TRUE, FILTER(CID!B2921:B14794, REGEXMATCH(CID!D2921:D14794, TEXTJOIN(""|"", TRUE, SPLIT(A2921, "";"")))))"),"#N/A")</f>
        <v>#N/A</v>
      </c>
    </row>
    <row r="2922">
      <c r="A2922" s="12" t="str">
        <f>IFERROR(__xludf.DUMMYFUNCTION("TEXTJOIN("";"", TRUE, FILTER(CID!$B$2:$B$14794, CID!B2922=CID!$D$2:$D$14794))"),"#N/A")</f>
        <v>#N/A</v>
      </c>
      <c r="B2922" s="12" t="str">
        <f>IFERROR(__xludf.DUMMYFUNCTION("TEXTJOIN(""; "", TRUE, FILTER(CID!B2922:B14794, REGEXMATCH(CID!D2922:D14794, TEXTJOIN(""|"", TRUE, SPLIT(A2922, "";"")))))"),"#N/A")</f>
        <v>#N/A</v>
      </c>
    </row>
    <row r="2923">
      <c r="A2923" s="12" t="str">
        <f>IFERROR(__xludf.DUMMYFUNCTION("TEXTJOIN("";"", TRUE, FILTER(CID!$B$2:$B$14794, CID!B2923=CID!$D$2:$D$14794))"),"#N/A")</f>
        <v>#N/A</v>
      </c>
      <c r="B2923" s="12" t="str">
        <f>IFERROR(__xludf.DUMMYFUNCTION("TEXTJOIN(""; "", TRUE, FILTER(CID!B2923:B14794, REGEXMATCH(CID!D2923:D14794, TEXTJOIN(""|"", TRUE, SPLIT(A2923, "";"")))))"),"#N/A")</f>
        <v>#N/A</v>
      </c>
    </row>
    <row r="2924">
      <c r="A2924" s="12" t="str">
        <f>IFERROR(__xludf.DUMMYFUNCTION("TEXTJOIN("";"", TRUE, FILTER(CID!$B$2:$B$14794, CID!B2924=CID!$D$2:$D$14794))"),"#N/A")</f>
        <v>#N/A</v>
      </c>
      <c r="B2924" s="12" t="str">
        <f>IFERROR(__xludf.DUMMYFUNCTION("TEXTJOIN(""; "", TRUE, FILTER(CID!B2924:B14794, REGEXMATCH(CID!D2924:D14794, TEXTJOIN(""|"", TRUE, SPLIT(A2924, "";"")))))"),"#N/A")</f>
        <v>#N/A</v>
      </c>
    </row>
    <row r="2925">
      <c r="A2925" s="12" t="str">
        <f>IFERROR(__xludf.DUMMYFUNCTION("TEXTJOIN("";"", TRUE, FILTER(CID!$B$2:$B$14794, CID!B2925=CID!$D$2:$D$14794))"),"#N/A")</f>
        <v>#N/A</v>
      </c>
      <c r="B2925" s="12" t="str">
        <f>IFERROR(__xludf.DUMMYFUNCTION("TEXTJOIN(""; "", TRUE, FILTER(CID!B2925:B14794, REGEXMATCH(CID!D2925:D14794, TEXTJOIN(""|"", TRUE, SPLIT(A2925, "";"")))))"),"#N/A")</f>
        <v>#N/A</v>
      </c>
    </row>
    <row r="2926">
      <c r="A2926" s="12" t="str">
        <f>IFERROR(__xludf.DUMMYFUNCTION("TEXTJOIN("";"", TRUE, FILTER(CID!$B$2:$B$14794, CID!B2926=CID!$D$2:$D$14794))"),"#N/A")</f>
        <v>#N/A</v>
      </c>
      <c r="B2926" s="12" t="str">
        <f>IFERROR(__xludf.DUMMYFUNCTION("TEXTJOIN(""; "", TRUE, FILTER(CID!B2926:B14794, REGEXMATCH(CID!D2926:D14794, TEXTJOIN(""|"", TRUE, SPLIT(A2926, "";"")))))"),"#N/A")</f>
        <v>#N/A</v>
      </c>
    </row>
    <row r="2927">
      <c r="A2927" s="12" t="str">
        <f>IFERROR(__xludf.DUMMYFUNCTION("TEXTJOIN("";"", TRUE, FILTER(CID!$B$2:$B$14794, CID!B2927=CID!$D$2:$D$14794))"),"#N/A")</f>
        <v>#N/A</v>
      </c>
      <c r="B2927" s="12" t="str">
        <f>IFERROR(__xludf.DUMMYFUNCTION("TEXTJOIN(""; "", TRUE, FILTER(CID!B2927:B14794, REGEXMATCH(CID!D2927:D14794, TEXTJOIN(""|"", TRUE, SPLIT(A2927, "";"")))))"),"#N/A")</f>
        <v>#N/A</v>
      </c>
    </row>
    <row r="2928">
      <c r="A2928" s="12" t="str">
        <f>IFERROR(__xludf.DUMMYFUNCTION("TEXTJOIN("";"", TRUE, FILTER(CID!$B$2:$B$14794, CID!B2928=CID!$D$2:$D$14794))"),"#N/A")</f>
        <v>#N/A</v>
      </c>
      <c r="B2928" s="12" t="str">
        <f>IFERROR(__xludf.DUMMYFUNCTION("TEXTJOIN(""; "", TRUE, FILTER(CID!B2928:B14794, REGEXMATCH(CID!D2928:D14794, TEXTJOIN(""|"", TRUE, SPLIT(A2928, "";"")))))"),"#N/A")</f>
        <v>#N/A</v>
      </c>
    </row>
    <row r="2929">
      <c r="A2929" s="12" t="str">
        <f>IFERROR(__xludf.DUMMYFUNCTION("TEXTJOIN("";"", TRUE, FILTER(CID!$B$2:$B$14794, CID!B2929=CID!$D$2:$D$14794))"),"#N/A")</f>
        <v>#N/A</v>
      </c>
      <c r="B2929" s="12" t="str">
        <f>IFERROR(__xludf.DUMMYFUNCTION("TEXTJOIN(""; "", TRUE, FILTER(CID!B2929:B14794, REGEXMATCH(CID!D2929:D14794, TEXTJOIN(""|"", TRUE, SPLIT(A2929, "";"")))))"),"#N/A")</f>
        <v>#N/A</v>
      </c>
    </row>
    <row r="2930">
      <c r="A2930" s="12" t="str">
        <f>IFERROR(__xludf.DUMMYFUNCTION("TEXTJOIN("";"", TRUE, FILTER(CID!$B$2:$B$14794, CID!B2930=CID!$D$2:$D$14794))"),"#N/A")</f>
        <v>#N/A</v>
      </c>
      <c r="B2930" s="12" t="str">
        <f>IFERROR(__xludf.DUMMYFUNCTION("TEXTJOIN(""; "", TRUE, FILTER(CID!B2930:B14794, REGEXMATCH(CID!D2930:D14794, TEXTJOIN(""|"", TRUE, SPLIT(A2930, "";"")))))"),"#N/A")</f>
        <v>#N/A</v>
      </c>
    </row>
    <row r="2931">
      <c r="A2931" s="12" t="str">
        <f>IFERROR(__xludf.DUMMYFUNCTION("TEXTJOIN("";"", TRUE, FILTER(CID!$B$2:$B$14794, CID!B2931=CID!$D$2:$D$14794))"),"#N/A")</f>
        <v>#N/A</v>
      </c>
      <c r="B2931" s="12" t="str">
        <f>IFERROR(__xludf.DUMMYFUNCTION("TEXTJOIN(""; "", TRUE, FILTER(CID!B2931:B14794, REGEXMATCH(CID!D2931:D14794, TEXTJOIN(""|"", TRUE, SPLIT(A2931, "";"")))))"),"#N/A")</f>
        <v>#N/A</v>
      </c>
    </row>
    <row r="2932">
      <c r="A2932" s="12" t="str">
        <f>IFERROR(__xludf.DUMMYFUNCTION("TEXTJOIN("";"", TRUE, FILTER(CID!$B$2:$B$14794, CID!B2932=CID!$D$2:$D$14794))"),"#N/A")</f>
        <v>#N/A</v>
      </c>
      <c r="B2932" s="12" t="str">
        <f>IFERROR(__xludf.DUMMYFUNCTION("TEXTJOIN(""; "", TRUE, FILTER(CID!B2932:B14794, REGEXMATCH(CID!D2932:D14794, TEXTJOIN(""|"", TRUE, SPLIT(A2932, "";"")))))"),"#N/A")</f>
        <v>#N/A</v>
      </c>
    </row>
    <row r="2933">
      <c r="A2933" s="12" t="str">
        <f>IFERROR(__xludf.DUMMYFUNCTION("TEXTJOIN("";"", TRUE, FILTER(CID!$B$2:$B$14794, CID!B2933=CID!$D$2:$D$14794))"),"#N/A")</f>
        <v>#N/A</v>
      </c>
      <c r="B2933" s="12" t="str">
        <f>IFERROR(__xludf.DUMMYFUNCTION("TEXTJOIN(""; "", TRUE, FILTER(CID!B2933:B14794, REGEXMATCH(CID!D2933:D14794, TEXTJOIN(""|"", TRUE, SPLIT(A2933, "";"")))))"),"#N/A")</f>
        <v>#N/A</v>
      </c>
    </row>
    <row r="2934">
      <c r="A2934" s="12" t="str">
        <f>IFERROR(__xludf.DUMMYFUNCTION("TEXTJOIN("";"", TRUE, FILTER(CID!$B$2:$B$14794, CID!B2934=CID!$D$2:$D$14794))"),"#N/A")</f>
        <v>#N/A</v>
      </c>
      <c r="B2934" s="12" t="str">
        <f>IFERROR(__xludf.DUMMYFUNCTION("TEXTJOIN(""; "", TRUE, FILTER(CID!B2934:B14794, REGEXMATCH(CID!D2934:D14794, TEXTJOIN(""|"", TRUE, SPLIT(A2934, "";"")))))"),"#N/A")</f>
        <v>#N/A</v>
      </c>
    </row>
    <row r="2935">
      <c r="A2935" s="12" t="str">
        <f>IFERROR(__xludf.DUMMYFUNCTION("TEXTJOIN("";"", TRUE, FILTER(CID!$B$2:$B$14794, CID!B2935=CID!$D$2:$D$14794))"),"#N/A")</f>
        <v>#N/A</v>
      </c>
      <c r="B2935" s="12" t="str">
        <f>IFERROR(__xludf.DUMMYFUNCTION("TEXTJOIN(""; "", TRUE, FILTER(CID!B2935:B14794, REGEXMATCH(CID!D2935:D14794, TEXTJOIN(""|"", TRUE, SPLIT(A2935, "";"")))))"),"#N/A")</f>
        <v>#N/A</v>
      </c>
    </row>
    <row r="2936">
      <c r="A2936" s="12" t="str">
        <f>IFERROR(__xludf.DUMMYFUNCTION("TEXTJOIN("";"", TRUE, FILTER(CID!$B$2:$B$14794, CID!B2936=CID!$D$2:$D$14794))"),"#N/A")</f>
        <v>#N/A</v>
      </c>
      <c r="B2936" s="12" t="str">
        <f>IFERROR(__xludf.DUMMYFUNCTION("TEXTJOIN(""; "", TRUE, FILTER(CID!B2936:B14794, REGEXMATCH(CID!D2936:D14794, TEXTJOIN(""|"", TRUE, SPLIT(A2936, "";"")))))"),"#N/A")</f>
        <v>#N/A</v>
      </c>
    </row>
    <row r="2937">
      <c r="A2937" s="12" t="str">
        <f>IFERROR(__xludf.DUMMYFUNCTION("TEXTJOIN("";"", TRUE, FILTER(CID!$B$2:$B$14794, CID!B2937=CID!$D$2:$D$14794))"),"#N/A")</f>
        <v>#N/A</v>
      </c>
      <c r="B2937" s="12" t="str">
        <f>IFERROR(__xludf.DUMMYFUNCTION("TEXTJOIN(""; "", TRUE, FILTER(CID!B2937:B14794, REGEXMATCH(CID!D2937:D14794, TEXTJOIN(""|"", TRUE, SPLIT(A2937, "";"")))))"),"#N/A")</f>
        <v>#N/A</v>
      </c>
    </row>
    <row r="2938">
      <c r="A2938" s="12" t="str">
        <f>IFERROR(__xludf.DUMMYFUNCTION("TEXTJOIN("";"", TRUE, FILTER(CID!$B$2:$B$14794, CID!B2938=CID!$D$2:$D$14794))"),"#N/A")</f>
        <v>#N/A</v>
      </c>
      <c r="B2938" s="12" t="str">
        <f>IFERROR(__xludf.DUMMYFUNCTION("TEXTJOIN(""; "", TRUE, FILTER(CID!B2938:B14794, REGEXMATCH(CID!D2938:D14794, TEXTJOIN(""|"", TRUE, SPLIT(A2938, "";"")))))"),"#N/A")</f>
        <v>#N/A</v>
      </c>
    </row>
    <row r="2939">
      <c r="A2939" s="12" t="str">
        <f>IFERROR(__xludf.DUMMYFUNCTION("TEXTJOIN("";"", TRUE, FILTER(CID!$B$2:$B$14794, CID!B2939=CID!$D$2:$D$14794))"),"#N/A")</f>
        <v>#N/A</v>
      </c>
      <c r="B2939" s="12" t="str">
        <f>IFERROR(__xludf.DUMMYFUNCTION("TEXTJOIN(""; "", TRUE, FILTER(CID!B2939:B14794, REGEXMATCH(CID!D2939:D14794, TEXTJOIN(""|"", TRUE, SPLIT(A2939, "";"")))))"),"#N/A")</f>
        <v>#N/A</v>
      </c>
    </row>
    <row r="2940">
      <c r="A2940" s="12" t="str">
        <f>IFERROR(__xludf.DUMMYFUNCTION("TEXTJOIN("";"", TRUE, FILTER(CID!$B$2:$B$14794, CID!B2940=CID!$D$2:$D$14794))"),"#N/A")</f>
        <v>#N/A</v>
      </c>
      <c r="B2940" s="12" t="str">
        <f>IFERROR(__xludf.DUMMYFUNCTION("TEXTJOIN(""; "", TRUE, FILTER(CID!B2940:B14794, REGEXMATCH(CID!D2940:D14794, TEXTJOIN(""|"", TRUE, SPLIT(A2940, "";"")))))"),"#N/A")</f>
        <v>#N/A</v>
      </c>
    </row>
    <row r="2941">
      <c r="A2941" s="12" t="str">
        <f>IFERROR(__xludf.DUMMYFUNCTION("TEXTJOIN("";"", TRUE, FILTER(CID!$B$2:$B$14794, CID!B2941=CID!$D$2:$D$14794))"),"#N/A")</f>
        <v>#N/A</v>
      </c>
      <c r="B2941" s="12" t="str">
        <f>IFERROR(__xludf.DUMMYFUNCTION("TEXTJOIN(""; "", TRUE, FILTER(CID!B2941:B14794, REGEXMATCH(CID!D2941:D14794, TEXTJOIN(""|"", TRUE, SPLIT(A2941, "";"")))))"),"#N/A")</f>
        <v>#N/A</v>
      </c>
    </row>
    <row r="2942">
      <c r="A2942" s="12" t="str">
        <f>IFERROR(__xludf.DUMMYFUNCTION("TEXTJOIN("";"", TRUE, FILTER(CID!$B$2:$B$14794, CID!B2942=CID!$D$2:$D$14794))"),"#N/A")</f>
        <v>#N/A</v>
      </c>
      <c r="B2942" s="12" t="str">
        <f>IFERROR(__xludf.DUMMYFUNCTION("TEXTJOIN(""; "", TRUE, FILTER(CID!B2942:B14794, REGEXMATCH(CID!D2942:D14794, TEXTJOIN(""|"", TRUE, SPLIT(A2942, "";"")))))"),"#N/A")</f>
        <v>#N/A</v>
      </c>
    </row>
    <row r="2943">
      <c r="A2943" s="12" t="str">
        <f>IFERROR(__xludf.DUMMYFUNCTION("TEXTJOIN("";"", TRUE, FILTER(CID!$B$2:$B$14794, CID!B2943=CID!$D$2:$D$14794))"),"#N/A")</f>
        <v>#N/A</v>
      </c>
      <c r="B2943" s="12" t="str">
        <f>IFERROR(__xludf.DUMMYFUNCTION("TEXTJOIN(""; "", TRUE, FILTER(CID!B2943:B14794, REGEXMATCH(CID!D2943:D14794, TEXTJOIN(""|"", TRUE, SPLIT(A2943, "";"")))))"),"#N/A")</f>
        <v>#N/A</v>
      </c>
    </row>
    <row r="2944">
      <c r="A2944" s="12" t="str">
        <f>IFERROR(__xludf.DUMMYFUNCTION("TEXTJOIN("";"", TRUE, FILTER(CID!$B$2:$B$14794, CID!B2944=CID!$D$2:$D$14794))"),"#N/A")</f>
        <v>#N/A</v>
      </c>
      <c r="B2944" s="12" t="str">
        <f>IFERROR(__xludf.DUMMYFUNCTION("TEXTJOIN(""; "", TRUE, FILTER(CID!B2944:B14794, REGEXMATCH(CID!D2944:D14794, TEXTJOIN(""|"", TRUE, SPLIT(A2944, "";"")))))"),"#N/A")</f>
        <v>#N/A</v>
      </c>
    </row>
    <row r="2945">
      <c r="A2945" s="12" t="str">
        <f>IFERROR(__xludf.DUMMYFUNCTION("TEXTJOIN("";"", TRUE, FILTER(CID!$B$2:$B$14794, CID!B2945=CID!$D$2:$D$14794))"),"#N/A")</f>
        <v>#N/A</v>
      </c>
      <c r="B2945" s="12" t="str">
        <f>IFERROR(__xludf.DUMMYFUNCTION("TEXTJOIN(""; "", TRUE, FILTER(CID!B2945:B14794, REGEXMATCH(CID!D2945:D14794, TEXTJOIN(""|"", TRUE, SPLIT(A2945, "";"")))))"),"#N/A")</f>
        <v>#N/A</v>
      </c>
    </row>
    <row r="2946">
      <c r="A2946" s="12" t="str">
        <f>IFERROR(__xludf.DUMMYFUNCTION("TEXTJOIN("";"", TRUE, FILTER(CID!$B$2:$B$14794, CID!B2946=CID!$D$2:$D$14794))"),"#N/A")</f>
        <v>#N/A</v>
      </c>
      <c r="B2946" s="12" t="str">
        <f>IFERROR(__xludf.DUMMYFUNCTION("TEXTJOIN(""; "", TRUE, FILTER(CID!B2946:B14794, REGEXMATCH(CID!D2946:D14794, TEXTJOIN(""|"", TRUE, SPLIT(A2946, "";"")))))"),"#N/A")</f>
        <v>#N/A</v>
      </c>
    </row>
    <row r="2947">
      <c r="A2947" s="12" t="str">
        <f>IFERROR(__xludf.DUMMYFUNCTION("TEXTJOIN("";"", TRUE, FILTER(CID!$B$2:$B$14794, CID!B2947=CID!$D$2:$D$14794))"),"#N/A")</f>
        <v>#N/A</v>
      </c>
      <c r="B2947" s="12" t="str">
        <f>IFERROR(__xludf.DUMMYFUNCTION("TEXTJOIN(""; "", TRUE, FILTER(CID!B2947:B14794, REGEXMATCH(CID!D2947:D14794, TEXTJOIN(""|"", TRUE, SPLIT(A2947, "";"")))))"),"#N/A")</f>
        <v>#N/A</v>
      </c>
    </row>
    <row r="2948">
      <c r="A2948" s="12" t="str">
        <f>IFERROR(__xludf.DUMMYFUNCTION("TEXTJOIN("";"", TRUE, FILTER(CID!$B$2:$B$14794, CID!B2948=CID!$D$2:$D$14794))"),"#N/A")</f>
        <v>#N/A</v>
      </c>
      <c r="B2948" s="12" t="str">
        <f>IFERROR(__xludf.DUMMYFUNCTION("TEXTJOIN(""; "", TRUE, FILTER(CID!B2948:B14794, REGEXMATCH(CID!D2948:D14794, TEXTJOIN(""|"", TRUE, SPLIT(A2948, "";"")))))"),"#N/A")</f>
        <v>#N/A</v>
      </c>
    </row>
    <row r="2949">
      <c r="A2949" s="12" t="str">
        <f>IFERROR(__xludf.DUMMYFUNCTION("TEXTJOIN("";"", TRUE, FILTER(CID!$B$2:$B$14794, CID!B2949=CID!$D$2:$D$14794))"),"#N/A")</f>
        <v>#N/A</v>
      </c>
      <c r="B2949" s="12" t="str">
        <f>IFERROR(__xludf.DUMMYFUNCTION("TEXTJOIN(""; "", TRUE, FILTER(CID!B2949:B14794, REGEXMATCH(CID!D2949:D14794, TEXTJOIN(""|"", TRUE, SPLIT(A2949, "";"")))))"),"#N/A")</f>
        <v>#N/A</v>
      </c>
    </row>
    <row r="2950">
      <c r="A2950" s="12" t="str">
        <f>IFERROR(__xludf.DUMMYFUNCTION("TEXTJOIN("";"", TRUE, FILTER(CID!$B$2:$B$14794, CID!B2950=CID!$D$2:$D$14794))"),"#N/A")</f>
        <v>#N/A</v>
      </c>
      <c r="B2950" s="12" t="str">
        <f>IFERROR(__xludf.DUMMYFUNCTION("TEXTJOIN(""; "", TRUE, FILTER(CID!B2950:B14794, REGEXMATCH(CID!D2950:D14794, TEXTJOIN(""|"", TRUE, SPLIT(A2950, "";"")))))"),"#N/A")</f>
        <v>#N/A</v>
      </c>
    </row>
    <row r="2951">
      <c r="A2951" s="12" t="str">
        <f>IFERROR(__xludf.DUMMYFUNCTION("TEXTJOIN("";"", TRUE, FILTER(CID!$B$2:$B$14794, CID!B2951=CID!$D$2:$D$14794))"),"#N/A")</f>
        <v>#N/A</v>
      </c>
      <c r="B2951" s="12" t="str">
        <f>IFERROR(__xludf.DUMMYFUNCTION("TEXTJOIN(""; "", TRUE, FILTER(CID!B2951:B14794, REGEXMATCH(CID!D2951:D14794, TEXTJOIN(""|"", TRUE, SPLIT(A2951, "";"")))))"),"#N/A")</f>
        <v>#N/A</v>
      </c>
    </row>
    <row r="2952">
      <c r="A2952" s="12" t="str">
        <f>IFERROR(__xludf.DUMMYFUNCTION("TEXTJOIN("";"", TRUE, FILTER(CID!$B$2:$B$14794, CID!B2952=CID!$D$2:$D$14794))"),"#N/A")</f>
        <v>#N/A</v>
      </c>
      <c r="B2952" s="12" t="str">
        <f>IFERROR(__xludf.DUMMYFUNCTION("TEXTJOIN(""; "", TRUE, FILTER(CID!B2952:B14794, REGEXMATCH(CID!D2952:D14794, TEXTJOIN(""|"", TRUE, SPLIT(A2952, "";"")))))"),"#N/A")</f>
        <v>#N/A</v>
      </c>
    </row>
    <row r="2953">
      <c r="A2953" s="12" t="str">
        <f>IFERROR(__xludf.DUMMYFUNCTION("TEXTJOIN("";"", TRUE, FILTER(CID!$B$2:$B$14794, CID!B2953=CID!$D$2:$D$14794))"),"#N/A")</f>
        <v>#N/A</v>
      </c>
      <c r="B2953" s="12" t="str">
        <f>IFERROR(__xludf.DUMMYFUNCTION("TEXTJOIN(""; "", TRUE, FILTER(CID!B2953:B14794, REGEXMATCH(CID!D2953:D14794, TEXTJOIN(""|"", TRUE, SPLIT(A2953, "";"")))))"),"#N/A")</f>
        <v>#N/A</v>
      </c>
    </row>
    <row r="2954">
      <c r="A2954" s="12" t="str">
        <f>IFERROR(__xludf.DUMMYFUNCTION("TEXTJOIN("";"", TRUE, FILTER(CID!$B$2:$B$14794, CID!B2954=CID!$D$2:$D$14794))"),"#N/A")</f>
        <v>#N/A</v>
      </c>
      <c r="B2954" s="12" t="str">
        <f>IFERROR(__xludf.DUMMYFUNCTION("TEXTJOIN(""; "", TRUE, FILTER(CID!B2954:B14794, REGEXMATCH(CID!D2954:D14794, TEXTJOIN(""|"", TRUE, SPLIT(A2954, "";"")))))"),"#N/A")</f>
        <v>#N/A</v>
      </c>
    </row>
    <row r="2955">
      <c r="A2955" s="12" t="str">
        <f>IFERROR(__xludf.DUMMYFUNCTION("TEXTJOIN("";"", TRUE, FILTER(CID!$B$2:$B$14794, CID!B2955=CID!$D$2:$D$14794))"),"#N/A")</f>
        <v>#N/A</v>
      </c>
      <c r="B2955" s="12" t="str">
        <f>IFERROR(__xludf.DUMMYFUNCTION("TEXTJOIN(""; "", TRUE, FILTER(CID!B2955:B14794, REGEXMATCH(CID!D2955:D14794, TEXTJOIN(""|"", TRUE, SPLIT(A2955, "";"")))))"),"#N/A")</f>
        <v>#N/A</v>
      </c>
    </row>
    <row r="2956">
      <c r="A2956" s="12" t="str">
        <f>IFERROR(__xludf.DUMMYFUNCTION("TEXTJOIN("";"", TRUE, FILTER(CID!$B$2:$B$14794, CID!B2956=CID!$D$2:$D$14794))"),"#N/A")</f>
        <v>#N/A</v>
      </c>
      <c r="B2956" s="12" t="str">
        <f>IFERROR(__xludf.DUMMYFUNCTION("TEXTJOIN(""; "", TRUE, FILTER(CID!B2956:B14794, REGEXMATCH(CID!D2956:D14794, TEXTJOIN(""|"", TRUE, SPLIT(A2956, "";"")))))"),"#N/A")</f>
        <v>#N/A</v>
      </c>
    </row>
    <row r="2957">
      <c r="A2957" s="12" t="str">
        <f>IFERROR(__xludf.DUMMYFUNCTION("TEXTJOIN("";"", TRUE, FILTER(CID!$B$2:$B$14794, CID!B2957=CID!$D$2:$D$14794))"),"#N/A")</f>
        <v>#N/A</v>
      </c>
      <c r="B2957" s="12" t="str">
        <f>IFERROR(__xludf.DUMMYFUNCTION("TEXTJOIN(""; "", TRUE, FILTER(CID!B2957:B14794, REGEXMATCH(CID!D2957:D14794, TEXTJOIN(""|"", TRUE, SPLIT(A2957, "";"")))))"),"#N/A")</f>
        <v>#N/A</v>
      </c>
    </row>
    <row r="2958">
      <c r="A2958" s="12" t="str">
        <f>IFERROR(__xludf.DUMMYFUNCTION("TEXTJOIN("";"", TRUE, FILTER(CID!$B$2:$B$14794, CID!B2958=CID!$D$2:$D$14794))"),"#N/A")</f>
        <v>#N/A</v>
      </c>
      <c r="B2958" s="12" t="str">
        <f>IFERROR(__xludf.DUMMYFUNCTION("TEXTJOIN(""; "", TRUE, FILTER(CID!B2958:B14794, REGEXMATCH(CID!D2958:D14794, TEXTJOIN(""|"", TRUE, SPLIT(A2958, "";"")))))"),"#N/A")</f>
        <v>#N/A</v>
      </c>
    </row>
    <row r="2959">
      <c r="A2959" s="12" t="str">
        <f>IFERROR(__xludf.DUMMYFUNCTION("TEXTJOIN("";"", TRUE, FILTER(CID!$B$2:$B$14794, CID!B2959=CID!$D$2:$D$14794))"),"#N/A")</f>
        <v>#N/A</v>
      </c>
      <c r="B2959" s="12" t="str">
        <f>IFERROR(__xludf.DUMMYFUNCTION("TEXTJOIN(""; "", TRUE, FILTER(CID!B2959:B14794, REGEXMATCH(CID!D2959:D14794, TEXTJOIN(""|"", TRUE, SPLIT(A2959, "";"")))))"),"#N/A")</f>
        <v>#N/A</v>
      </c>
    </row>
    <row r="2960">
      <c r="A2960" s="12" t="str">
        <f>IFERROR(__xludf.DUMMYFUNCTION("TEXTJOIN("";"", TRUE, FILTER(CID!$B$2:$B$14794, CID!B2960=CID!$D$2:$D$14794))"),"#N/A")</f>
        <v>#N/A</v>
      </c>
      <c r="B2960" s="12" t="str">
        <f>IFERROR(__xludf.DUMMYFUNCTION("TEXTJOIN(""; "", TRUE, FILTER(CID!B2960:B14794, REGEXMATCH(CID!D2960:D14794, TEXTJOIN(""|"", TRUE, SPLIT(A2960, "";"")))))"),"#N/A")</f>
        <v>#N/A</v>
      </c>
    </row>
    <row r="2961">
      <c r="A2961" s="12" t="str">
        <f>IFERROR(__xludf.DUMMYFUNCTION("TEXTJOIN("";"", TRUE, FILTER(CID!$B$2:$B$14794, CID!B2961=CID!$D$2:$D$14794))"),"#N/A")</f>
        <v>#N/A</v>
      </c>
      <c r="B2961" s="12" t="str">
        <f>IFERROR(__xludf.DUMMYFUNCTION("TEXTJOIN(""; "", TRUE, FILTER(CID!B2961:B14794, REGEXMATCH(CID!D2961:D14794, TEXTJOIN(""|"", TRUE, SPLIT(A2961, "";"")))))"),"#N/A")</f>
        <v>#N/A</v>
      </c>
    </row>
    <row r="2962">
      <c r="A2962" s="12" t="str">
        <f>IFERROR(__xludf.DUMMYFUNCTION("TEXTJOIN("";"", TRUE, FILTER(CID!$B$2:$B$14794, CID!B2962=CID!$D$2:$D$14794))"),"#N/A")</f>
        <v>#N/A</v>
      </c>
      <c r="B2962" s="12" t="str">
        <f>IFERROR(__xludf.DUMMYFUNCTION("TEXTJOIN(""; "", TRUE, FILTER(CID!B2962:B14794, REGEXMATCH(CID!D2962:D14794, TEXTJOIN(""|"", TRUE, SPLIT(A2962, "";"")))))"),"#N/A")</f>
        <v>#N/A</v>
      </c>
    </row>
    <row r="2963">
      <c r="A2963" s="12" t="str">
        <f>IFERROR(__xludf.DUMMYFUNCTION("TEXTJOIN("";"", TRUE, FILTER(CID!$B$2:$B$14794, CID!B2963=CID!$D$2:$D$14794))"),"#N/A")</f>
        <v>#N/A</v>
      </c>
      <c r="B2963" s="12" t="str">
        <f>IFERROR(__xludf.DUMMYFUNCTION("TEXTJOIN(""; "", TRUE, FILTER(CID!B2963:B14794, REGEXMATCH(CID!D2963:D14794, TEXTJOIN(""|"", TRUE, SPLIT(A2963, "";"")))))"),"#N/A")</f>
        <v>#N/A</v>
      </c>
    </row>
    <row r="2964">
      <c r="A2964" s="12" t="str">
        <f>IFERROR(__xludf.DUMMYFUNCTION("TEXTJOIN("";"", TRUE, FILTER(CID!$B$2:$B$14794, CID!B2964=CID!$D$2:$D$14794))"),"#N/A")</f>
        <v>#N/A</v>
      </c>
      <c r="B2964" s="12" t="str">
        <f>IFERROR(__xludf.DUMMYFUNCTION("TEXTJOIN(""; "", TRUE, FILTER(CID!B2964:B14794, REGEXMATCH(CID!D2964:D14794, TEXTJOIN(""|"", TRUE, SPLIT(A2964, "";"")))))"),"#N/A")</f>
        <v>#N/A</v>
      </c>
    </row>
    <row r="2965">
      <c r="A2965" s="12" t="str">
        <f>IFERROR(__xludf.DUMMYFUNCTION("TEXTJOIN("";"", TRUE, FILTER(CID!$B$2:$B$14794, CID!B2965=CID!$D$2:$D$14794))"),"#N/A")</f>
        <v>#N/A</v>
      </c>
      <c r="B2965" s="12" t="str">
        <f>IFERROR(__xludf.DUMMYFUNCTION("TEXTJOIN(""; "", TRUE, FILTER(CID!B2965:B14794, REGEXMATCH(CID!D2965:D14794, TEXTJOIN(""|"", TRUE, SPLIT(A2965, "";"")))))"),"#N/A")</f>
        <v>#N/A</v>
      </c>
    </row>
    <row r="2966">
      <c r="A2966" s="12" t="str">
        <f>IFERROR(__xludf.DUMMYFUNCTION("TEXTJOIN("";"", TRUE, FILTER(CID!$B$2:$B$14794, CID!B2966=CID!$D$2:$D$14794))"),"#N/A")</f>
        <v>#N/A</v>
      </c>
      <c r="B2966" s="12" t="str">
        <f>IFERROR(__xludf.DUMMYFUNCTION("TEXTJOIN(""; "", TRUE, FILTER(CID!B2966:B14794, REGEXMATCH(CID!D2966:D14794, TEXTJOIN(""|"", TRUE, SPLIT(A2966, "";"")))))"),"#N/A")</f>
        <v>#N/A</v>
      </c>
    </row>
    <row r="2967">
      <c r="A2967" s="12" t="str">
        <f>IFERROR(__xludf.DUMMYFUNCTION("TEXTJOIN("";"", TRUE, FILTER(CID!$B$2:$B$14794, CID!B2967=CID!$D$2:$D$14794))"),"#N/A")</f>
        <v>#N/A</v>
      </c>
      <c r="B2967" s="12" t="str">
        <f>IFERROR(__xludf.DUMMYFUNCTION("TEXTJOIN(""; "", TRUE, FILTER(CID!B2967:B14794, REGEXMATCH(CID!D2967:D14794, TEXTJOIN(""|"", TRUE, SPLIT(A2967, "";"")))))"),"#N/A")</f>
        <v>#N/A</v>
      </c>
    </row>
    <row r="2968">
      <c r="A2968" s="12" t="str">
        <f>IFERROR(__xludf.DUMMYFUNCTION("TEXTJOIN("";"", TRUE, FILTER(CID!$B$2:$B$14794, CID!B2968=CID!$D$2:$D$14794))"),"#N/A")</f>
        <v>#N/A</v>
      </c>
      <c r="B2968" s="12" t="str">
        <f>IFERROR(__xludf.DUMMYFUNCTION("TEXTJOIN(""; "", TRUE, FILTER(CID!B2968:B14794, REGEXMATCH(CID!D2968:D14794, TEXTJOIN(""|"", TRUE, SPLIT(A2968, "";"")))))"),"#N/A")</f>
        <v>#N/A</v>
      </c>
    </row>
    <row r="2969">
      <c r="A2969" s="12" t="str">
        <f>IFERROR(__xludf.DUMMYFUNCTION("TEXTJOIN("";"", TRUE, FILTER(CID!$B$2:$B$14794, CID!B2969=CID!$D$2:$D$14794))"),"#N/A")</f>
        <v>#N/A</v>
      </c>
      <c r="B2969" s="12" t="str">
        <f>IFERROR(__xludf.DUMMYFUNCTION("TEXTJOIN(""; "", TRUE, FILTER(CID!B2969:B14794, REGEXMATCH(CID!D2969:D14794, TEXTJOIN(""|"", TRUE, SPLIT(A2969, "";"")))))"),"#N/A")</f>
        <v>#N/A</v>
      </c>
    </row>
    <row r="2970">
      <c r="A2970" s="12" t="str">
        <f>IFERROR(__xludf.DUMMYFUNCTION("TEXTJOIN("";"", TRUE, FILTER(CID!$B$2:$B$14794, CID!B2970=CID!$D$2:$D$14794))"),"#N/A")</f>
        <v>#N/A</v>
      </c>
      <c r="B2970" s="12" t="str">
        <f>IFERROR(__xludf.DUMMYFUNCTION("TEXTJOIN(""; "", TRUE, FILTER(CID!B2970:B14794, REGEXMATCH(CID!D2970:D14794, TEXTJOIN(""|"", TRUE, SPLIT(A2970, "";"")))))"),"#N/A")</f>
        <v>#N/A</v>
      </c>
    </row>
    <row r="2971">
      <c r="A2971" s="12" t="str">
        <f>IFERROR(__xludf.DUMMYFUNCTION("TEXTJOIN("";"", TRUE, FILTER(CID!$B$2:$B$14794, CID!B2971=CID!$D$2:$D$14794))"),"#N/A")</f>
        <v>#N/A</v>
      </c>
      <c r="B2971" s="12" t="str">
        <f>IFERROR(__xludf.DUMMYFUNCTION("TEXTJOIN(""; "", TRUE, FILTER(CID!B2971:B14794, REGEXMATCH(CID!D2971:D14794, TEXTJOIN(""|"", TRUE, SPLIT(A2971, "";"")))))"),"#N/A")</f>
        <v>#N/A</v>
      </c>
    </row>
    <row r="2972">
      <c r="A2972" s="12" t="str">
        <f>IFERROR(__xludf.DUMMYFUNCTION("TEXTJOIN("";"", TRUE, FILTER(CID!$B$2:$B$14794, CID!B2972=CID!$D$2:$D$14794))"),"#N/A")</f>
        <v>#N/A</v>
      </c>
      <c r="B2972" s="12" t="str">
        <f>IFERROR(__xludf.DUMMYFUNCTION("TEXTJOIN(""; "", TRUE, FILTER(CID!B2972:B14794, REGEXMATCH(CID!D2972:D14794, TEXTJOIN(""|"", TRUE, SPLIT(A2972, "";"")))))"),"#N/A")</f>
        <v>#N/A</v>
      </c>
    </row>
    <row r="2973">
      <c r="A2973" s="12" t="str">
        <f>IFERROR(__xludf.DUMMYFUNCTION("TEXTJOIN("";"", TRUE, FILTER(CID!$B$2:$B$14794, CID!B2973=CID!$D$2:$D$14794))"),"#N/A")</f>
        <v>#N/A</v>
      </c>
      <c r="B2973" s="12" t="str">
        <f>IFERROR(__xludf.DUMMYFUNCTION("TEXTJOIN(""; "", TRUE, FILTER(CID!B2973:B14794, REGEXMATCH(CID!D2973:D14794, TEXTJOIN(""|"", TRUE, SPLIT(A2973, "";"")))))"),"#N/A")</f>
        <v>#N/A</v>
      </c>
    </row>
    <row r="2974">
      <c r="A2974" s="12" t="str">
        <f>IFERROR(__xludf.DUMMYFUNCTION("TEXTJOIN("";"", TRUE, FILTER(CID!$B$2:$B$14794, CID!B2974=CID!$D$2:$D$14794))"),"#N/A")</f>
        <v>#N/A</v>
      </c>
      <c r="B2974" s="12" t="str">
        <f>IFERROR(__xludf.DUMMYFUNCTION("TEXTJOIN(""; "", TRUE, FILTER(CID!B2974:B14794, REGEXMATCH(CID!D2974:D14794, TEXTJOIN(""|"", TRUE, SPLIT(A2974, "";"")))))"),"#N/A")</f>
        <v>#N/A</v>
      </c>
    </row>
    <row r="2975">
      <c r="A2975" s="12" t="str">
        <f>IFERROR(__xludf.DUMMYFUNCTION("TEXTJOIN("";"", TRUE, FILTER(CID!$B$2:$B$14794, CID!B2975=CID!$D$2:$D$14794))"),"#N/A")</f>
        <v>#N/A</v>
      </c>
      <c r="B2975" s="12" t="str">
        <f>IFERROR(__xludf.DUMMYFUNCTION("TEXTJOIN(""; "", TRUE, FILTER(CID!B2975:B14794, REGEXMATCH(CID!D2975:D14794, TEXTJOIN(""|"", TRUE, SPLIT(A2975, "";"")))))"),"#N/A")</f>
        <v>#N/A</v>
      </c>
    </row>
    <row r="2976">
      <c r="A2976" s="12" t="str">
        <f>IFERROR(__xludf.DUMMYFUNCTION("TEXTJOIN("";"", TRUE, FILTER(CID!$B$2:$B$14794, CID!B2976=CID!$D$2:$D$14794))"),"#N/A")</f>
        <v>#N/A</v>
      </c>
      <c r="B2976" s="12" t="str">
        <f>IFERROR(__xludf.DUMMYFUNCTION("TEXTJOIN(""; "", TRUE, FILTER(CID!B2976:B14794, REGEXMATCH(CID!D2976:D14794, TEXTJOIN(""|"", TRUE, SPLIT(A2976, "";"")))))"),"#N/A")</f>
        <v>#N/A</v>
      </c>
    </row>
    <row r="2977">
      <c r="A2977" s="12" t="str">
        <f>IFERROR(__xludf.DUMMYFUNCTION("TEXTJOIN("";"", TRUE, FILTER(CID!$B$2:$B$14794, CID!B2977=CID!$D$2:$D$14794))"),"#N/A")</f>
        <v>#N/A</v>
      </c>
      <c r="B2977" s="12" t="str">
        <f>IFERROR(__xludf.DUMMYFUNCTION("TEXTJOIN(""; "", TRUE, FILTER(CID!B2977:B14794, REGEXMATCH(CID!D2977:D14794, TEXTJOIN(""|"", TRUE, SPLIT(A2977, "";"")))))"),"#N/A")</f>
        <v>#N/A</v>
      </c>
    </row>
    <row r="2978">
      <c r="A2978" s="12" t="str">
        <f>IFERROR(__xludf.DUMMYFUNCTION("TEXTJOIN("";"", TRUE, FILTER(CID!$B$2:$B$14794, CID!B2978=CID!$D$2:$D$14794))"),"#N/A")</f>
        <v>#N/A</v>
      </c>
      <c r="B2978" s="12" t="str">
        <f>IFERROR(__xludf.DUMMYFUNCTION("TEXTJOIN(""; "", TRUE, FILTER(CID!B2978:B14794, REGEXMATCH(CID!D2978:D14794, TEXTJOIN(""|"", TRUE, SPLIT(A2978, "";"")))))"),"#N/A")</f>
        <v>#N/A</v>
      </c>
    </row>
    <row r="2979">
      <c r="A2979" s="12" t="str">
        <f>IFERROR(__xludf.DUMMYFUNCTION("TEXTJOIN("";"", TRUE, FILTER(CID!$B$2:$B$14794, CID!B2979=CID!$D$2:$D$14794))"),"#N/A")</f>
        <v>#N/A</v>
      </c>
      <c r="B2979" s="12" t="str">
        <f>IFERROR(__xludf.DUMMYFUNCTION("TEXTJOIN(""; "", TRUE, FILTER(CID!B2979:B14794, REGEXMATCH(CID!D2979:D14794, TEXTJOIN(""|"", TRUE, SPLIT(A2979, "";"")))))"),"#N/A")</f>
        <v>#N/A</v>
      </c>
    </row>
    <row r="2980">
      <c r="A2980" s="12" t="str">
        <f>IFERROR(__xludf.DUMMYFUNCTION("TEXTJOIN("";"", TRUE, FILTER(CID!$B$2:$B$14794, CID!B2980=CID!$D$2:$D$14794))"),"#N/A")</f>
        <v>#N/A</v>
      </c>
      <c r="B2980" s="12" t="str">
        <f>IFERROR(__xludf.DUMMYFUNCTION("TEXTJOIN(""; "", TRUE, FILTER(CID!B2980:B14794, REGEXMATCH(CID!D2980:D14794, TEXTJOIN(""|"", TRUE, SPLIT(A2980, "";"")))))"),"#N/A")</f>
        <v>#N/A</v>
      </c>
    </row>
    <row r="2981">
      <c r="A2981" s="12" t="str">
        <f>IFERROR(__xludf.DUMMYFUNCTION("TEXTJOIN("";"", TRUE, FILTER(CID!$B$2:$B$14794, CID!B2981=CID!$D$2:$D$14794))"),"#N/A")</f>
        <v>#N/A</v>
      </c>
      <c r="B2981" s="12" t="str">
        <f>IFERROR(__xludf.DUMMYFUNCTION("TEXTJOIN(""; "", TRUE, FILTER(CID!B2981:B14794, REGEXMATCH(CID!D2981:D14794, TEXTJOIN(""|"", TRUE, SPLIT(A2981, "";"")))))"),"#N/A")</f>
        <v>#N/A</v>
      </c>
    </row>
    <row r="2982">
      <c r="A2982" s="12" t="str">
        <f>IFERROR(__xludf.DUMMYFUNCTION("TEXTJOIN("";"", TRUE, FILTER(CID!$B$2:$B$14794, CID!B2982=CID!$D$2:$D$14794))"),"#N/A")</f>
        <v>#N/A</v>
      </c>
      <c r="B2982" s="12" t="str">
        <f>IFERROR(__xludf.DUMMYFUNCTION("TEXTJOIN(""; "", TRUE, FILTER(CID!B2982:B14794, REGEXMATCH(CID!D2982:D14794, TEXTJOIN(""|"", TRUE, SPLIT(A2982, "";"")))))"),"#N/A")</f>
        <v>#N/A</v>
      </c>
    </row>
    <row r="2983">
      <c r="A2983" s="12" t="str">
        <f>IFERROR(__xludf.DUMMYFUNCTION("TEXTJOIN("";"", TRUE, FILTER(CID!$B$2:$B$14794, CID!B2983=CID!$D$2:$D$14794))"),"#N/A")</f>
        <v>#N/A</v>
      </c>
      <c r="B2983" s="12" t="str">
        <f>IFERROR(__xludf.DUMMYFUNCTION("TEXTJOIN(""; "", TRUE, FILTER(CID!B2983:B14794, REGEXMATCH(CID!D2983:D14794, TEXTJOIN(""|"", TRUE, SPLIT(A2983, "";"")))))"),"#N/A")</f>
        <v>#N/A</v>
      </c>
    </row>
    <row r="2984">
      <c r="A2984" s="12" t="str">
        <f>IFERROR(__xludf.DUMMYFUNCTION("TEXTJOIN("";"", TRUE, FILTER(CID!$B$2:$B$14794, CID!B2984=CID!$D$2:$D$14794))"),"#N/A")</f>
        <v>#N/A</v>
      </c>
      <c r="B2984" s="12" t="str">
        <f>IFERROR(__xludf.DUMMYFUNCTION("TEXTJOIN(""; "", TRUE, FILTER(CID!B2984:B14794, REGEXMATCH(CID!D2984:D14794, TEXTJOIN(""|"", TRUE, SPLIT(A2984, "";"")))))"),"#N/A")</f>
        <v>#N/A</v>
      </c>
    </row>
    <row r="2985">
      <c r="A2985" s="12" t="str">
        <f>IFERROR(__xludf.DUMMYFUNCTION("TEXTJOIN("";"", TRUE, FILTER(CID!$B$2:$B$14794, CID!B2985=CID!$D$2:$D$14794))"),"#N/A")</f>
        <v>#N/A</v>
      </c>
      <c r="B2985" s="12" t="str">
        <f>IFERROR(__xludf.DUMMYFUNCTION("TEXTJOIN(""; "", TRUE, FILTER(CID!B2985:B14794, REGEXMATCH(CID!D2985:D14794, TEXTJOIN(""|"", TRUE, SPLIT(A2985, "";"")))))"),"#N/A")</f>
        <v>#N/A</v>
      </c>
    </row>
    <row r="2986">
      <c r="A2986" s="12" t="str">
        <f>IFERROR(__xludf.DUMMYFUNCTION("TEXTJOIN("";"", TRUE, FILTER(CID!$B$2:$B$14794, CID!B2986=CID!$D$2:$D$14794))"),"#N/A")</f>
        <v>#N/A</v>
      </c>
      <c r="B2986" s="12" t="str">
        <f>IFERROR(__xludf.DUMMYFUNCTION("TEXTJOIN(""; "", TRUE, FILTER(CID!B2986:B14794, REGEXMATCH(CID!D2986:D14794, TEXTJOIN(""|"", TRUE, SPLIT(A2986, "";"")))))"),"#N/A")</f>
        <v>#N/A</v>
      </c>
    </row>
    <row r="2987">
      <c r="A2987" s="12" t="str">
        <f>IFERROR(__xludf.DUMMYFUNCTION("TEXTJOIN("";"", TRUE, FILTER(CID!$B$2:$B$14794, CID!B2987=CID!$D$2:$D$14794))"),"#N/A")</f>
        <v>#N/A</v>
      </c>
      <c r="B2987" s="12" t="str">
        <f>IFERROR(__xludf.DUMMYFUNCTION("TEXTJOIN(""; "", TRUE, FILTER(CID!B2987:B14794, REGEXMATCH(CID!D2987:D14794, TEXTJOIN(""|"", TRUE, SPLIT(A2987, "";"")))))"),"#N/A")</f>
        <v>#N/A</v>
      </c>
    </row>
    <row r="2988">
      <c r="A2988" s="12" t="str">
        <f>IFERROR(__xludf.DUMMYFUNCTION("TEXTJOIN("";"", TRUE, FILTER(CID!$B$2:$B$14794, CID!B2988=CID!$D$2:$D$14794))"),"#N/A")</f>
        <v>#N/A</v>
      </c>
      <c r="B2988" s="12" t="str">
        <f>IFERROR(__xludf.DUMMYFUNCTION("TEXTJOIN(""; "", TRUE, FILTER(CID!B2988:B14794, REGEXMATCH(CID!D2988:D14794, TEXTJOIN(""|"", TRUE, SPLIT(A2988, "";"")))))"),"#N/A")</f>
        <v>#N/A</v>
      </c>
    </row>
    <row r="2989">
      <c r="A2989" s="12" t="str">
        <f>IFERROR(__xludf.DUMMYFUNCTION("TEXTJOIN("";"", TRUE, FILTER(CID!$B$2:$B$14794, CID!B2989=CID!$D$2:$D$14794))"),"#N/A")</f>
        <v>#N/A</v>
      </c>
      <c r="B2989" s="12" t="str">
        <f>IFERROR(__xludf.DUMMYFUNCTION("TEXTJOIN(""; "", TRUE, FILTER(CID!B2989:B14794, REGEXMATCH(CID!D2989:D14794, TEXTJOIN(""|"", TRUE, SPLIT(A2989, "";"")))))"),"#N/A")</f>
        <v>#N/A</v>
      </c>
    </row>
    <row r="2990">
      <c r="A2990" s="12" t="str">
        <f>IFERROR(__xludf.DUMMYFUNCTION("TEXTJOIN("";"", TRUE, FILTER(CID!$B$2:$B$14794, CID!B2990=CID!$D$2:$D$14794))"),"#N/A")</f>
        <v>#N/A</v>
      </c>
      <c r="B2990" s="12" t="str">
        <f>IFERROR(__xludf.DUMMYFUNCTION("TEXTJOIN(""; "", TRUE, FILTER(CID!B2990:B14794, REGEXMATCH(CID!D2990:D14794, TEXTJOIN(""|"", TRUE, SPLIT(A2990, "";"")))))"),"#N/A")</f>
        <v>#N/A</v>
      </c>
    </row>
    <row r="2991">
      <c r="A2991" s="12" t="str">
        <f>IFERROR(__xludf.DUMMYFUNCTION("TEXTJOIN("";"", TRUE, FILTER(CID!$B$2:$B$14794, CID!B2991=CID!$D$2:$D$14794))"),"#N/A")</f>
        <v>#N/A</v>
      </c>
      <c r="B2991" s="12" t="str">
        <f>IFERROR(__xludf.DUMMYFUNCTION("TEXTJOIN(""; "", TRUE, FILTER(CID!B2991:B14794, REGEXMATCH(CID!D2991:D14794, TEXTJOIN(""|"", TRUE, SPLIT(A2991, "";"")))))"),"#N/A")</f>
        <v>#N/A</v>
      </c>
    </row>
    <row r="2992">
      <c r="A2992" s="12" t="str">
        <f>IFERROR(__xludf.DUMMYFUNCTION("TEXTJOIN("";"", TRUE, FILTER(CID!$B$2:$B$14794, CID!B2992=CID!$D$2:$D$14794))"),"#N/A")</f>
        <v>#N/A</v>
      </c>
      <c r="B2992" s="12" t="str">
        <f>IFERROR(__xludf.DUMMYFUNCTION("TEXTJOIN(""; "", TRUE, FILTER(CID!B2992:B14794, REGEXMATCH(CID!D2992:D14794, TEXTJOIN(""|"", TRUE, SPLIT(A2992, "";"")))))"),"#N/A")</f>
        <v>#N/A</v>
      </c>
    </row>
    <row r="2993">
      <c r="A2993" s="12" t="str">
        <f>IFERROR(__xludf.DUMMYFUNCTION("TEXTJOIN("";"", TRUE, FILTER(CID!$B$2:$B$14794, CID!B2993=CID!$D$2:$D$14794))"),"#N/A")</f>
        <v>#N/A</v>
      </c>
      <c r="B2993" s="12" t="str">
        <f>IFERROR(__xludf.DUMMYFUNCTION("TEXTJOIN(""; "", TRUE, FILTER(CID!B2993:B14794, REGEXMATCH(CID!D2993:D14794, TEXTJOIN(""|"", TRUE, SPLIT(A2993, "";"")))))"),"#N/A")</f>
        <v>#N/A</v>
      </c>
    </row>
    <row r="2994">
      <c r="A2994" s="12" t="str">
        <f>IFERROR(__xludf.DUMMYFUNCTION("TEXTJOIN("";"", TRUE, FILTER(CID!$B$2:$B$14794, CID!B2994=CID!$D$2:$D$14794))"),"#N/A")</f>
        <v>#N/A</v>
      </c>
      <c r="B2994" s="12" t="str">
        <f>IFERROR(__xludf.DUMMYFUNCTION("TEXTJOIN(""; "", TRUE, FILTER(CID!B2994:B14794, REGEXMATCH(CID!D2994:D14794, TEXTJOIN(""|"", TRUE, SPLIT(A2994, "";"")))))"),"#N/A")</f>
        <v>#N/A</v>
      </c>
    </row>
    <row r="2995">
      <c r="A2995" s="12" t="str">
        <f>IFERROR(__xludf.DUMMYFUNCTION("TEXTJOIN("";"", TRUE, FILTER(CID!$B$2:$B$14794, CID!B2995=CID!$D$2:$D$14794))"),"#N/A")</f>
        <v>#N/A</v>
      </c>
      <c r="B2995" s="12" t="str">
        <f>IFERROR(__xludf.DUMMYFUNCTION("TEXTJOIN(""; "", TRUE, FILTER(CID!B2995:B14794, REGEXMATCH(CID!D2995:D14794, TEXTJOIN(""|"", TRUE, SPLIT(A2995, "";"")))))"),"#N/A")</f>
        <v>#N/A</v>
      </c>
    </row>
    <row r="2996">
      <c r="A2996" s="12" t="str">
        <f>IFERROR(__xludf.DUMMYFUNCTION("TEXTJOIN("";"", TRUE, FILTER(CID!$B$2:$B$14794, CID!B2996=CID!$D$2:$D$14794))"),"#N/A")</f>
        <v>#N/A</v>
      </c>
      <c r="B2996" s="12" t="str">
        <f>IFERROR(__xludf.DUMMYFUNCTION("TEXTJOIN(""; "", TRUE, FILTER(CID!B2996:B14794, REGEXMATCH(CID!D2996:D14794, TEXTJOIN(""|"", TRUE, SPLIT(A2996, "";"")))))"),"#N/A")</f>
        <v>#N/A</v>
      </c>
    </row>
    <row r="2997">
      <c r="A2997" s="12" t="str">
        <f>IFERROR(__xludf.DUMMYFUNCTION("TEXTJOIN("";"", TRUE, FILTER(CID!$B$2:$B$14794, CID!B2997=CID!$D$2:$D$14794))"),"#N/A")</f>
        <v>#N/A</v>
      </c>
      <c r="B2997" s="12" t="str">
        <f>IFERROR(__xludf.DUMMYFUNCTION("TEXTJOIN(""; "", TRUE, FILTER(CID!B2997:B14794, REGEXMATCH(CID!D2997:D14794, TEXTJOIN(""|"", TRUE, SPLIT(A2997, "";"")))))"),"#N/A")</f>
        <v>#N/A</v>
      </c>
    </row>
    <row r="2998">
      <c r="A2998" s="12" t="str">
        <f>IFERROR(__xludf.DUMMYFUNCTION("TEXTJOIN("";"", TRUE, FILTER(CID!$B$2:$B$14794, CID!B2998=CID!$D$2:$D$14794))"),"#N/A")</f>
        <v>#N/A</v>
      </c>
      <c r="B2998" s="12" t="str">
        <f>IFERROR(__xludf.DUMMYFUNCTION("TEXTJOIN(""; "", TRUE, FILTER(CID!B2998:B14794, REGEXMATCH(CID!D2998:D14794, TEXTJOIN(""|"", TRUE, SPLIT(A2998, "";"")))))"),"#N/A")</f>
        <v>#N/A</v>
      </c>
    </row>
    <row r="2999">
      <c r="A2999" s="12" t="str">
        <f>IFERROR(__xludf.DUMMYFUNCTION("TEXTJOIN("";"", TRUE, FILTER(CID!$B$2:$B$14794, CID!B2999=CID!$D$2:$D$14794))"),"#N/A")</f>
        <v>#N/A</v>
      </c>
      <c r="B2999" s="12" t="str">
        <f>IFERROR(__xludf.DUMMYFUNCTION("TEXTJOIN(""; "", TRUE, FILTER(CID!B2999:B14794, REGEXMATCH(CID!D2999:D14794, TEXTJOIN(""|"", TRUE, SPLIT(A2999, "";"")))))"),"#N/A")</f>
        <v>#N/A</v>
      </c>
    </row>
    <row r="3000">
      <c r="A3000" s="12" t="str">
        <f>IFERROR(__xludf.DUMMYFUNCTION("TEXTJOIN("";"", TRUE, FILTER(CID!$B$2:$B$14794, CID!B3000=CID!$D$2:$D$14794))"),"#N/A")</f>
        <v>#N/A</v>
      </c>
      <c r="B3000" s="12" t="str">
        <f>IFERROR(__xludf.DUMMYFUNCTION("TEXTJOIN(""; "", TRUE, FILTER(CID!B3000:B14794, REGEXMATCH(CID!D3000:D14794, TEXTJOIN(""|"", TRUE, SPLIT(A3000, "";"")))))"),"#N/A")</f>
        <v>#N/A</v>
      </c>
    </row>
    <row r="3001">
      <c r="A3001" s="12" t="str">
        <f>IFERROR(__xludf.DUMMYFUNCTION("TEXTJOIN("";"", TRUE, FILTER(CID!$B$2:$B$14794, CID!B3001=CID!$D$2:$D$14794))"),"#N/A")</f>
        <v>#N/A</v>
      </c>
      <c r="B3001" s="12" t="str">
        <f>IFERROR(__xludf.DUMMYFUNCTION("TEXTJOIN(""; "", TRUE, FILTER(CID!B3001:B14794, REGEXMATCH(CID!D3001:D14794, TEXTJOIN(""|"", TRUE, SPLIT(A3001, "";"")))))"),"#N/A")</f>
        <v>#N/A</v>
      </c>
    </row>
    <row r="3002">
      <c r="A3002" s="12" t="str">
        <f>IFERROR(__xludf.DUMMYFUNCTION("TEXTJOIN("";"", TRUE, FILTER(CID!$B$2:$B$14794, CID!B3002=CID!$D$2:$D$14794))"),"#N/A")</f>
        <v>#N/A</v>
      </c>
      <c r="B3002" s="12" t="str">
        <f>IFERROR(__xludf.DUMMYFUNCTION("TEXTJOIN(""; "", TRUE, FILTER(CID!B3002:B14794, REGEXMATCH(CID!D3002:D14794, TEXTJOIN(""|"", TRUE, SPLIT(A3002, "";"")))))"),"#N/A")</f>
        <v>#N/A</v>
      </c>
    </row>
    <row r="3003">
      <c r="A3003" s="12" t="str">
        <f>IFERROR(__xludf.DUMMYFUNCTION("TEXTJOIN("";"", TRUE, FILTER(CID!$B$2:$B$14794, CID!B3003=CID!$D$2:$D$14794))"),"#N/A")</f>
        <v>#N/A</v>
      </c>
      <c r="B3003" s="12" t="str">
        <f>IFERROR(__xludf.DUMMYFUNCTION("TEXTJOIN(""; "", TRUE, FILTER(CID!B3003:B14794, REGEXMATCH(CID!D3003:D14794, TEXTJOIN(""|"", TRUE, SPLIT(A3003, "";"")))))"),"#N/A")</f>
        <v>#N/A</v>
      </c>
    </row>
    <row r="3004">
      <c r="A3004" s="12" t="str">
        <f>IFERROR(__xludf.DUMMYFUNCTION("TEXTJOIN("";"", TRUE, FILTER(CID!$B$2:$B$14794, CID!B3004=CID!$D$2:$D$14794))"),"#N/A")</f>
        <v>#N/A</v>
      </c>
      <c r="B3004" s="12" t="str">
        <f>IFERROR(__xludf.DUMMYFUNCTION("TEXTJOIN(""; "", TRUE, FILTER(CID!B3004:B14794, REGEXMATCH(CID!D3004:D14794, TEXTJOIN(""|"", TRUE, SPLIT(A3004, "";"")))))"),"#N/A")</f>
        <v>#N/A</v>
      </c>
    </row>
    <row r="3005">
      <c r="A3005" s="12" t="str">
        <f>IFERROR(__xludf.DUMMYFUNCTION("TEXTJOIN("";"", TRUE, FILTER(CID!$B$2:$B$14794, CID!B3005=CID!$D$2:$D$14794))"),"#N/A")</f>
        <v>#N/A</v>
      </c>
      <c r="B3005" s="12" t="str">
        <f>IFERROR(__xludf.DUMMYFUNCTION("TEXTJOIN(""; "", TRUE, FILTER(CID!B3005:B14794, REGEXMATCH(CID!D3005:D14794, TEXTJOIN(""|"", TRUE, SPLIT(A3005, "";"")))))"),"#N/A")</f>
        <v>#N/A</v>
      </c>
    </row>
    <row r="3006">
      <c r="A3006" s="12" t="str">
        <f>IFERROR(__xludf.DUMMYFUNCTION("TEXTJOIN("";"", TRUE, FILTER(CID!$B$2:$B$14794, CID!B3006=CID!$D$2:$D$14794))"),"#N/A")</f>
        <v>#N/A</v>
      </c>
      <c r="B3006" s="12" t="str">
        <f>IFERROR(__xludf.DUMMYFUNCTION("TEXTJOIN(""; "", TRUE, FILTER(CID!B3006:B14794, REGEXMATCH(CID!D3006:D14794, TEXTJOIN(""|"", TRUE, SPLIT(A3006, "";"")))))"),"#N/A")</f>
        <v>#N/A</v>
      </c>
    </row>
    <row r="3007">
      <c r="A3007" s="12" t="str">
        <f>IFERROR(__xludf.DUMMYFUNCTION("TEXTJOIN("";"", TRUE, FILTER(CID!$B$2:$B$14794, CID!B3007=CID!$D$2:$D$14794))"),"#N/A")</f>
        <v>#N/A</v>
      </c>
      <c r="B3007" s="12" t="str">
        <f>IFERROR(__xludf.DUMMYFUNCTION("TEXTJOIN(""; "", TRUE, FILTER(CID!B3007:B14794, REGEXMATCH(CID!D3007:D14794, TEXTJOIN(""|"", TRUE, SPLIT(A3007, "";"")))))"),"#N/A")</f>
        <v>#N/A</v>
      </c>
    </row>
    <row r="3008">
      <c r="A3008" s="12" t="str">
        <f>IFERROR(__xludf.DUMMYFUNCTION("TEXTJOIN("";"", TRUE, FILTER(CID!$B$2:$B$14794, CID!B3008=CID!$D$2:$D$14794))"),"#N/A")</f>
        <v>#N/A</v>
      </c>
      <c r="B3008" s="12" t="str">
        <f>IFERROR(__xludf.DUMMYFUNCTION("TEXTJOIN(""; "", TRUE, FILTER(CID!B3008:B14794, REGEXMATCH(CID!D3008:D14794, TEXTJOIN(""|"", TRUE, SPLIT(A3008, "";"")))))"),"#N/A")</f>
        <v>#N/A</v>
      </c>
    </row>
    <row r="3009">
      <c r="A3009" s="12" t="str">
        <f>IFERROR(__xludf.DUMMYFUNCTION("TEXTJOIN("";"", TRUE, FILTER(CID!$B$2:$B$14794, CID!B3009=CID!$D$2:$D$14794))"),"#N/A")</f>
        <v>#N/A</v>
      </c>
      <c r="B3009" s="12" t="str">
        <f>IFERROR(__xludf.DUMMYFUNCTION("TEXTJOIN(""; "", TRUE, FILTER(CID!B3009:B14794, REGEXMATCH(CID!D3009:D14794, TEXTJOIN(""|"", TRUE, SPLIT(A3009, "";"")))))"),"#N/A")</f>
        <v>#N/A</v>
      </c>
    </row>
    <row r="3010">
      <c r="A3010" s="12" t="str">
        <f>IFERROR(__xludf.DUMMYFUNCTION("TEXTJOIN("";"", TRUE, FILTER(CID!$B$2:$B$14794, CID!B3010=CID!$D$2:$D$14794))"),"#N/A")</f>
        <v>#N/A</v>
      </c>
      <c r="B3010" s="12" t="str">
        <f>IFERROR(__xludf.DUMMYFUNCTION("TEXTJOIN(""; "", TRUE, FILTER(CID!B3010:B14794, REGEXMATCH(CID!D3010:D14794, TEXTJOIN(""|"", TRUE, SPLIT(A3010, "";"")))))"),"#N/A")</f>
        <v>#N/A</v>
      </c>
    </row>
    <row r="3011">
      <c r="A3011" s="12" t="str">
        <f>IFERROR(__xludf.DUMMYFUNCTION("TEXTJOIN("";"", TRUE, FILTER(CID!$B$2:$B$14794, CID!B3011=CID!$D$2:$D$14794))"),"#N/A")</f>
        <v>#N/A</v>
      </c>
      <c r="B3011" s="12" t="str">
        <f>IFERROR(__xludf.DUMMYFUNCTION("TEXTJOIN(""; "", TRUE, FILTER(CID!B3011:B14794, REGEXMATCH(CID!D3011:D14794, TEXTJOIN(""|"", TRUE, SPLIT(A3011, "";"")))))"),"#N/A")</f>
        <v>#N/A</v>
      </c>
    </row>
    <row r="3012">
      <c r="A3012" s="12" t="str">
        <f>IFERROR(__xludf.DUMMYFUNCTION("TEXTJOIN("";"", TRUE, FILTER(CID!$B$2:$B$14794, CID!B3012=CID!$D$2:$D$14794))"),"#N/A")</f>
        <v>#N/A</v>
      </c>
      <c r="B3012" s="12" t="str">
        <f>IFERROR(__xludf.DUMMYFUNCTION("TEXTJOIN(""; "", TRUE, FILTER(CID!B3012:B14794, REGEXMATCH(CID!D3012:D14794, TEXTJOIN(""|"", TRUE, SPLIT(A3012, "";"")))))"),"#N/A")</f>
        <v>#N/A</v>
      </c>
    </row>
    <row r="3013">
      <c r="A3013" s="12" t="str">
        <f>IFERROR(__xludf.DUMMYFUNCTION("TEXTJOIN("";"", TRUE, FILTER(CID!$B$2:$B$14794, CID!B3013=CID!$D$2:$D$14794))"),"#N/A")</f>
        <v>#N/A</v>
      </c>
      <c r="B3013" s="12" t="str">
        <f>IFERROR(__xludf.DUMMYFUNCTION("TEXTJOIN(""; "", TRUE, FILTER(CID!B3013:B14794, REGEXMATCH(CID!D3013:D14794, TEXTJOIN(""|"", TRUE, SPLIT(A3013, "";"")))))"),"#N/A")</f>
        <v>#N/A</v>
      </c>
    </row>
    <row r="3014">
      <c r="A3014" s="12" t="str">
        <f>IFERROR(__xludf.DUMMYFUNCTION("TEXTJOIN("";"", TRUE, FILTER(CID!$B$2:$B$14794, CID!B3014=CID!$D$2:$D$14794))"),"#N/A")</f>
        <v>#N/A</v>
      </c>
      <c r="B3014" s="12" t="str">
        <f>IFERROR(__xludf.DUMMYFUNCTION("TEXTJOIN(""; "", TRUE, FILTER(CID!B3014:B14794, REGEXMATCH(CID!D3014:D14794, TEXTJOIN(""|"", TRUE, SPLIT(A3014, "";"")))))"),"#N/A")</f>
        <v>#N/A</v>
      </c>
    </row>
    <row r="3015">
      <c r="A3015" s="12" t="str">
        <f>IFERROR(__xludf.DUMMYFUNCTION("TEXTJOIN("";"", TRUE, FILTER(CID!$B$2:$B$14794, CID!B3015=CID!$D$2:$D$14794))"),"#N/A")</f>
        <v>#N/A</v>
      </c>
      <c r="B3015" s="12" t="str">
        <f>IFERROR(__xludf.DUMMYFUNCTION("TEXTJOIN(""; "", TRUE, FILTER(CID!B3015:B14794, REGEXMATCH(CID!D3015:D14794, TEXTJOIN(""|"", TRUE, SPLIT(A3015, "";"")))))"),"#N/A")</f>
        <v>#N/A</v>
      </c>
    </row>
    <row r="3016">
      <c r="A3016" s="12" t="str">
        <f>IFERROR(__xludf.DUMMYFUNCTION("TEXTJOIN("";"", TRUE, FILTER(CID!$B$2:$B$14794, CID!B3016=CID!$D$2:$D$14794))"),"#N/A")</f>
        <v>#N/A</v>
      </c>
      <c r="B3016" s="12" t="str">
        <f>IFERROR(__xludf.DUMMYFUNCTION("TEXTJOIN(""; "", TRUE, FILTER(CID!B3016:B14794, REGEXMATCH(CID!D3016:D14794, TEXTJOIN(""|"", TRUE, SPLIT(A3016, "";"")))))"),"#N/A")</f>
        <v>#N/A</v>
      </c>
    </row>
    <row r="3017">
      <c r="A3017" s="12" t="str">
        <f>IFERROR(__xludf.DUMMYFUNCTION("TEXTJOIN("";"", TRUE, FILTER(CID!$B$2:$B$14794, CID!B3017=CID!$D$2:$D$14794))"),"#N/A")</f>
        <v>#N/A</v>
      </c>
      <c r="B3017" s="12" t="str">
        <f>IFERROR(__xludf.DUMMYFUNCTION("TEXTJOIN(""; "", TRUE, FILTER(CID!B3017:B14794, REGEXMATCH(CID!D3017:D14794, TEXTJOIN(""|"", TRUE, SPLIT(A3017, "";"")))))"),"#N/A")</f>
        <v>#N/A</v>
      </c>
    </row>
    <row r="3018">
      <c r="A3018" s="12" t="str">
        <f>IFERROR(__xludf.DUMMYFUNCTION("TEXTJOIN("";"", TRUE, FILTER(CID!$B$2:$B$14794, CID!B3018=CID!$D$2:$D$14794))"),"#N/A")</f>
        <v>#N/A</v>
      </c>
      <c r="B3018" s="12" t="str">
        <f>IFERROR(__xludf.DUMMYFUNCTION("TEXTJOIN(""; "", TRUE, FILTER(CID!B3018:B14794, REGEXMATCH(CID!D3018:D14794, TEXTJOIN(""|"", TRUE, SPLIT(A3018, "";"")))))"),"#N/A")</f>
        <v>#N/A</v>
      </c>
    </row>
    <row r="3019">
      <c r="A3019" s="12" t="str">
        <f>IFERROR(__xludf.DUMMYFUNCTION("TEXTJOIN("";"", TRUE, FILTER(CID!$B$2:$B$14794, CID!B3019=CID!$D$2:$D$14794))"),"#N/A")</f>
        <v>#N/A</v>
      </c>
      <c r="B3019" s="12" t="str">
        <f>IFERROR(__xludf.DUMMYFUNCTION("TEXTJOIN(""; "", TRUE, FILTER(CID!B3019:B14794, REGEXMATCH(CID!D3019:D14794, TEXTJOIN(""|"", TRUE, SPLIT(A3019, "";"")))))"),"#N/A")</f>
        <v>#N/A</v>
      </c>
    </row>
    <row r="3020">
      <c r="A3020" s="12" t="str">
        <f>IFERROR(__xludf.DUMMYFUNCTION("TEXTJOIN("";"", TRUE, FILTER(CID!$B$2:$B$14794, CID!B3020=CID!$D$2:$D$14794))"),"#N/A")</f>
        <v>#N/A</v>
      </c>
      <c r="B3020" s="12" t="str">
        <f>IFERROR(__xludf.DUMMYFUNCTION("TEXTJOIN(""; "", TRUE, FILTER(CID!B3020:B14794, REGEXMATCH(CID!D3020:D14794, TEXTJOIN(""|"", TRUE, SPLIT(A3020, "";"")))))"),"#N/A")</f>
        <v>#N/A</v>
      </c>
    </row>
    <row r="3021">
      <c r="A3021" s="12" t="str">
        <f>IFERROR(__xludf.DUMMYFUNCTION("TEXTJOIN("";"", TRUE, FILTER(CID!$B$2:$B$14794, CID!B3021=CID!$D$2:$D$14794))"),"#N/A")</f>
        <v>#N/A</v>
      </c>
      <c r="B3021" s="12" t="str">
        <f>IFERROR(__xludf.DUMMYFUNCTION("TEXTJOIN(""; "", TRUE, FILTER(CID!B3021:B14794, REGEXMATCH(CID!D3021:D14794, TEXTJOIN(""|"", TRUE, SPLIT(A3021, "";"")))))"),"#N/A")</f>
        <v>#N/A</v>
      </c>
    </row>
    <row r="3022">
      <c r="A3022" s="12" t="str">
        <f>IFERROR(__xludf.DUMMYFUNCTION("TEXTJOIN("";"", TRUE, FILTER(CID!$B$2:$B$14794, CID!B3022=CID!$D$2:$D$14794))"),"#N/A")</f>
        <v>#N/A</v>
      </c>
      <c r="B3022" s="12" t="str">
        <f>IFERROR(__xludf.DUMMYFUNCTION("TEXTJOIN(""; "", TRUE, FILTER(CID!B3022:B14794, REGEXMATCH(CID!D3022:D14794, TEXTJOIN(""|"", TRUE, SPLIT(A3022, "";"")))))"),"#N/A")</f>
        <v>#N/A</v>
      </c>
    </row>
    <row r="3023">
      <c r="A3023" s="12" t="str">
        <f>IFERROR(__xludf.DUMMYFUNCTION("TEXTJOIN("";"", TRUE, FILTER(CID!$B$2:$B$14794, CID!B3023=CID!$D$2:$D$14794))"),"#N/A")</f>
        <v>#N/A</v>
      </c>
      <c r="B3023" s="12" t="str">
        <f>IFERROR(__xludf.DUMMYFUNCTION("TEXTJOIN(""; "", TRUE, FILTER(CID!B3023:B14794, REGEXMATCH(CID!D3023:D14794, TEXTJOIN(""|"", TRUE, SPLIT(A3023, "";"")))))"),"#N/A")</f>
        <v>#N/A</v>
      </c>
    </row>
    <row r="3024">
      <c r="A3024" s="12" t="str">
        <f>IFERROR(__xludf.DUMMYFUNCTION("TEXTJOIN("";"", TRUE, FILTER(CID!$B$2:$B$14794, CID!B3024=CID!$D$2:$D$14794))"),"#N/A")</f>
        <v>#N/A</v>
      </c>
      <c r="B3024" s="12" t="str">
        <f>IFERROR(__xludf.DUMMYFUNCTION("TEXTJOIN(""; "", TRUE, FILTER(CID!B3024:B14794, REGEXMATCH(CID!D3024:D14794, TEXTJOIN(""|"", TRUE, SPLIT(A3024, "";"")))))"),"#N/A")</f>
        <v>#N/A</v>
      </c>
    </row>
    <row r="3025">
      <c r="A3025" s="12" t="str">
        <f>IFERROR(__xludf.DUMMYFUNCTION("TEXTJOIN("";"", TRUE, FILTER(CID!$B$2:$B$14794, CID!B3025=CID!$D$2:$D$14794))"),"#N/A")</f>
        <v>#N/A</v>
      </c>
      <c r="B3025" s="12" t="str">
        <f>IFERROR(__xludf.DUMMYFUNCTION("TEXTJOIN(""; "", TRUE, FILTER(CID!B3025:B14794, REGEXMATCH(CID!D3025:D14794, TEXTJOIN(""|"", TRUE, SPLIT(A3025, "";"")))))"),"#N/A")</f>
        <v>#N/A</v>
      </c>
    </row>
    <row r="3026">
      <c r="A3026" s="12" t="str">
        <f>IFERROR(__xludf.DUMMYFUNCTION("TEXTJOIN("";"", TRUE, FILTER(CID!$B$2:$B$14794, CID!B3026=CID!$D$2:$D$14794))"),"#N/A")</f>
        <v>#N/A</v>
      </c>
      <c r="B3026" s="12" t="str">
        <f>IFERROR(__xludf.DUMMYFUNCTION("TEXTJOIN(""; "", TRUE, FILTER(CID!B3026:B14794, REGEXMATCH(CID!D3026:D14794, TEXTJOIN(""|"", TRUE, SPLIT(A3026, "";"")))))"),"#N/A")</f>
        <v>#N/A</v>
      </c>
    </row>
    <row r="3027">
      <c r="A3027" s="12" t="str">
        <f>IFERROR(__xludf.DUMMYFUNCTION("TEXTJOIN("";"", TRUE, FILTER(CID!$B$2:$B$14794, CID!B3027=CID!$D$2:$D$14794))"),"#N/A")</f>
        <v>#N/A</v>
      </c>
      <c r="B3027" s="12" t="str">
        <f>IFERROR(__xludf.DUMMYFUNCTION("TEXTJOIN(""; "", TRUE, FILTER(CID!B3027:B14794, REGEXMATCH(CID!D3027:D14794, TEXTJOIN(""|"", TRUE, SPLIT(A3027, "";"")))))"),"#N/A")</f>
        <v>#N/A</v>
      </c>
    </row>
    <row r="3028">
      <c r="A3028" s="12" t="str">
        <f>IFERROR(__xludf.DUMMYFUNCTION("TEXTJOIN("";"", TRUE, FILTER(CID!$B$2:$B$14794, CID!B3028=CID!$D$2:$D$14794))"),"#N/A")</f>
        <v>#N/A</v>
      </c>
      <c r="B3028" s="12" t="str">
        <f>IFERROR(__xludf.DUMMYFUNCTION("TEXTJOIN(""; "", TRUE, FILTER(CID!B3028:B14794, REGEXMATCH(CID!D3028:D14794, TEXTJOIN(""|"", TRUE, SPLIT(A3028, "";"")))))"),"#N/A")</f>
        <v>#N/A</v>
      </c>
    </row>
    <row r="3029">
      <c r="A3029" s="12" t="str">
        <f>IFERROR(__xludf.DUMMYFUNCTION("TEXTJOIN("";"", TRUE, FILTER(CID!$B$2:$B$14794, CID!B3029=CID!$D$2:$D$14794))"),"#N/A")</f>
        <v>#N/A</v>
      </c>
      <c r="B3029" s="12" t="str">
        <f>IFERROR(__xludf.DUMMYFUNCTION("TEXTJOIN(""; "", TRUE, FILTER(CID!B3029:B14794, REGEXMATCH(CID!D3029:D14794, TEXTJOIN(""|"", TRUE, SPLIT(A3029, "";"")))))"),"#N/A")</f>
        <v>#N/A</v>
      </c>
    </row>
    <row r="3030">
      <c r="A3030" s="12" t="str">
        <f>IFERROR(__xludf.DUMMYFUNCTION("TEXTJOIN("";"", TRUE, FILTER(CID!$B$2:$B$14794, CID!B3030=CID!$D$2:$D$14794))"),"#N/A")</f>
        <v>#N/A</v>
      </c>
      <c r="B3030" s="12" t="str">
        <f>IFERROR(__xludf.DUMMYFUNCTION("TEXTJOIN(""; "", TRUE, FILTER(CID!B3030:B14794, REGEXMATCH(CID!D3030:D14794, TEXTJOIN(""|"", TRUE, SPLIT(A3030, "";"")))))"),"#N/A")</f>
        <v>#N/A</v>
      </c>
    </row>
    <row r="3031">
      <c r="A3031" s="12" t="str">
        <f>IFERROR(__xludf.DUMMYFUNCTION("TEXTJOIN("";"", TRUE, FILTER(CID!$B$2:$B$14794, CID!B3031=CID!$D$2:$D$14794))"),"#N/A")</f>
        <v>#N/A</v>
      </c>
      <c r="B3031" s="12" t="str">
        <f>IFERROR(__xludf.DUMMYFUNCTION("TEXTJOIN(""; "", TRUE, FILTER(CID!B3031:B14794, REGEXMATCH(CID!D3031:D14794, TEXTJOIN(""|"", TRUE, SPLIT(A3031, "";"")))))"),"#N/A")</f>
        <v>#N/A</v>
      </c>
    </row>
    <row r="3032">
      <c r="A3032" s="12" t="str">
        <f>IFERROR(__xludf.DUMMYFUNCTION("TEXTJOIN("";"", TRUE, FILTER(CID!$B$2:$B$14794, CID!B3032=CID!$D$2:$D$14794))"),"#N/A")</f>
        <v>#N/A</v>
      </c>
      <c r="B3032" s="12" t="str">
        <f>IFERROR(__xludf.DUMMYFUNCTION("TEXTJOIN(""; "", TRUE, FILTER(CID!B3032:B14794, REGEXMATCH(CID!D3032:D14794, TEXTJOIN(""|"", TRUE, SPLIT(A3032, "";"")))))"),"#N/A")</f>
        <v>#N/A</v>
      </c>
    </row>
    <row r="3033">
      <c r="A3033" s="12" t="str">
        <f>IFERROR(__xludf.DUMMYFUNCTION("TEXTJOIN("";"", TRUE, FILTER(CID!$B$2:$B$14794, CID!B3033=CID!$D$2:$D$14794))"),"#N/A")</f>
        <v>#N/A</v>
      </c>
      <c r="B3033" s="12" t="str">
        <f>IFERROR(__xludf.DUMMYFUNCTION("TEXTJOIN(""; "", TRUE, FILTER(CID!B3033:B14794, REGEXMATCH(CID!D3033:D14794, TEXTJOIN(""|"", TRUE, SPLIT(A3033, "";"")))))"),"#N/A")</f>
        <v>#N/A</v>
      </c>
    </row>
    <row r="3034">
      <c r="A3034" s="12" t="str">
        <f>IFERROR(__xludf.DUMMYFUNCTION("TEXTJOIN("";"", TRUE, FILTER(CID!$B$2:$B$14794, CID!B3034=CID!$D$2:$D$14794))"),"#N/A")</f>
        <v>#N/A</v>
      </c>
      <c r="B3034" s="12" t="str">
        <f>IFERROR(__xludf.DUMMYFUNCTION("TEXTJOIN(""; "", TRUE, FILTER(CID!B3034:B14794, REGEXMATCH(CID!D3034:D14794, TEXTJOIN(""|"", TRUE, SPLIT(A3034, "";"")))))"),"#N/A")</f>
        <v>#N/A</v>
      </c>
    </row>
    <row r="3035">
      <c r="A3035" s="12" t="str">
        <f>IFERROR(__xludf.DUMMYFUNCTION("TEXTJOIN("";"", TRUE, FILTER(CID!$B$2:$B$14794, CID!B3035=CID!$D$2:$D$14794))"),"#N/A")</f>
        <v>#N/A</v>
      </c>
      <c r="B3035" s="12" t="str">
        <f>IFERROR(__xludf.DUMMYFUNCTION("TEXTJOIN(""; "", TRUE, FILTER(CID!B3035:B14794, REGEXMATCH(CID!D3035:D14794, TEXTJOIN(""|"", TRUE, SPLIT(A3035, "";"")))))"),"#N/A")</f>
        <v>#N/A</v>
      </c>
    </row>
    <row r="3036">
      <c r="A3036" s="12" t="str">
        <f>IFERROR(__xludf.DUMMYFUNCTION("TEXTJOIN("";"", TRUE, FILTER(CID!$B$2:$B$14794, CID!B3036=CID!$D$2:$D$14794))"),"#N/A")</f>
        <v>#N/A</v>
      </c>
      <c r="B3036" s="12" t="str">
        <f>IFERROR(__xludf.DUMMYFUNCTION("TEXTJOIN(""; "", TRUE, FILTER(CID!B3036:B14794, REGEXMATCH(CID!D3036:D14794, TEXTJOIN(""|"", TRUE, SPLIT(A3036, "";"")))))"),"#N/A")</f>
        <v>#N/A</v>
      </c>
    </row>
    <row r="3037">
      <c r="A3037" s="12" t="str">
        <f>IFERROR(__xludf.DUMMYFUNCTION("TEXTJOIN("";"", TRUE, FILTER(CID!$B$2:$B$14794, CID!B3037=CID!$D$2:$D$14794))"),"#N/A")</f>
        <v>#N/A</v>
      </c>
      <c r="B3037" s="12" t="str">
        <f>IFERROR(__xludf.DUMMYFUNCTION("TEXTJOIN(""; "", TRUE, FILTER(CID!B3037:B14794, REGEXMATCH(CID!D3037:D14794, TEXTJOIN(""|"", TRUE, SPLIT(A3037, "";"")))))"),"#N/A")</f>
        <v>#N/A</v>
      </c>
    </row>
    <row r="3038">
      <c r="A3038" s="12" t="str">
        <f>IFERROR(__xludf.DUMMYFUNCTION("TEXTJOIN("";"", TRUE, FILTER(CID!$B$2:$B$14794, CID!B3038=CID!$D$2:$D$14794))"),"#N/A")</f>
        <v>#N/A</v>
      </c>
      <c r="B3038" s="12" t="str">
        <f>IFERROR(__xludf.DUMMYFUNCTION("TEXTJOIN(""; "", TRUE, FILTER(CID!B3038:B14794, REGEXMATCH(CID!D3038:D14794, TEXTJOIN(""|"", TRUE, SPLIT(A3038, "";"")))))"),"#N/A")</f>
        <v>#N/A</v>
      </c>
    </row>
    <row r="3039">
      <c r="A3039" s="12" t="str">
        <f>IFERROR(__xludf.DUMMYFUNCTION("TEXTJOIN("";"", TRUE, FILTER(CID!$B$2:$B$14794, CID!B3039=CID!$D$2:$D$14794))"),"#N/A")</f>
        <v>#N/A</v>
      </c>
      <c r="B3039" s="12" t="str">
        <f>IFERROR(__xludf.DUMMYFUNCTION("TEXTJOIN(""; "", TRUE, FILTER(CID!B3039:B14794, REGEXMATCH(CID!D3039:D14794, TEXTJOIN(""|"", TRUE, SPLIT(A3039, "";"")))))"),"#N/A")</f>
        <v>#N/A</v>
      </c>
    </row>
    <row r="3040">
      <c r="A3040" s="12" t="str">
        <f>IFERROR(__xludf.DUMMYFUNCTION("TEXTJOIN("";"", TRUE, FILTER(CID!$B$2:$B$14794, CID!B3040=CID!$D$2:$D$14794))"),"#N/A")</f>
        <v>#N/A</v>
      </c>
      <c r="B3040" s="12" t="str">
        <f>IFERROR(__xludf.DUMMYFUNCTION("TEXTJOIN(""; "", TRUE, FILTER(CID!B3040:B14794, REGEXMATCH(CID!D3040:D14794, TEXTJOIN(""|"", TRUE, SPLIT(A3040, "";"")))))"),"#N/A")</f>
        <v>#N/A</v>
      </c>
    </row>
    <row r="3041">
      <c r="A3041" s="12" t="str">
        <f>IFERROR(__xludf.DUMMYFUNCTION("TEXTJOIN("";"", TRUE, FILTER(CID!$B$2:$B$14794, CID!B3041=CID!$D$2:$D$14794))"),"#N/A")</f>
        <v>#N/A</v>
      </c>
      <c r="B3041" s="12" t="str">
        <f>IFERROR(__xludf.DUMMYFUNCTION("TEXTJOIN(""; "", TRUE, FILTER(CID!B3041:B14794, REGEXMATCH(CID!D3041:D14794, TEXTJOIN(""|"", TRUE, SPLIT(A3041, "";"")))))"),"#N/A")</f>
        <v>#N/A</v>
      </c>
    </row>
    <row r="3042">
      <c r="A3042" s="12" t="str">
        <f>IFERROR(__xludf.DUMMYFUNCTION("TEXTJOIN("";"", TRUE, FILTER(CID!$B$2:$B$14794, CID!B3042=CID!$D$2:$D$14794))"),"#N/A")</f>
        <v>#N/A</v>
      </c>
      <c r="B3042" s="12" t="str">
        <f>IFERROR(__xludf.DUMMYFUNCTION("TEXTJOIN(""; "", TRUE, FILTER(CID!B3042:B14794, REGEXMATCH(CID!D3042:D14794, TEXTJOIN(""|"", TRUE, SPLIT(A3042, "";"")))))"),"#N/A")</f>
        <v>#N/A</v>
      </c>
    </row>
    <row r="3043">
      <c r="A3043" s="12" t="str">
        <f>IFERROR(__xludf.DUMMYFUNCTION("TEXTJOIN("";"", TRUE, FILTER(CID!$B$2:$B$14794, CID!B3043=CID!$D$2:$D$14794))"),"#N/A")</f>
        <v>#N/A</v>
      </c>
      <c r="B3043" s="12" t="str">
        <f>IFERROR(__xludf.DUMMYFUNCTION("TEXTJOIN(""; "", TRUE, FILTER(CID!B3043:B14794, REGEXMATCH(CID!D3043:D14794, TEXTJOIN(""|"", TRUE, SPLIT(A3043, "";"")))))"),"#N/A")</f>
        <v>#N/A</v>
      </c>
    </row>
    <row r="3044">
      <c r="A3044" s="12" t="str">
        <f>IFERROR(__xludf.DUMMYFUNCTION("TEXTJOIN("";"", TRUE, FILTER(CID!$B$2:$B$14794, CID!B3044=CID!$D$2:$D$14794))"),"#N/A")</f>
        <v>#N/A</v>
      </c>
      <c r="B3044" s="12" t="str">
        <f>IFERROR(__xludf.DUMMYFUNCTION("TEXTJOIN(""; "", TRUE, FILTER(CID!B3044:B14794, REGEXMATCH(CID!D3044:D14794, TEXTJOIN(""|"", TRUE, SPLIT(A3044, "";"")))))"),"#N/A")</f>
        <v>#N/A</v>
      </c>
    </row>
    <row r="3045">
      <c r="A3045" s="12" t="str">
        <f>IFERROR(__xludf.DUMMYFUNCTION("TEXTJOIN("";"", TRUE, FILTER(CID!$B$2:$B$14794, CID!B3045=CID!$D$2:$D$14794))"),"#N/A")</f>
        <v>#N/A</v>
      </c>
      <c r="B3045" s="12" t="str">
        <f>IFERROR(__xludf.DUMMYFUNCTION("TEXTJOIN(""; "", TRUE, FILTER(CID!B3045:B14794, REGEXMATCH(CID!D3045:D14794, TEXTJOIN(""|"", TRUE, SPLIT(A3045, "";"")))))"),"#N/A")</f>
        <v>#N/A</v>
      </c>
    </row>
    <row r="3046">
      <c r="A3046" s="12" t="str">
        <f>IFERROR(__xludf.DUMMYFUNCTION("TEXTJOIN("";"", TRUE, FILTER(CID!$B$2:$B$14794, CID!B3046=CID!$D$2:$D$14794))"),"#N/A")</f>
        <v>#N/A</v>
      </c>
      <c r="B3046" s="12" t="str">
        <f>IFERROR(__xludf.DUMMYFUNCTION("TEXTJOIN(""; "", TRUE, FILTER(CID!B3046:B14794, REGEXMATCH(CID!D3046:D14794, TEXTJOIN(""|"", TRUE, SPLIT(A3046, "";"")))))"),"#N/A")</f>
        <v>#N/A</v>
      </c>
    </row>
    <row r="3047">
      <c r="A3047" s="12" t="str">
        <f>IFERROR(__xludf.DUMMYFUNCTION("TEXTJOIN("";"", TRUE, FILTER(CID!$B$2:$B$14794, CID!B3047=CID!$D$2:$D$14794))"),"#N/A")</f>
        <v>#N/A</v>
      </c>
      <c r="B3047" s="12" t="str">
        <f>IFERROR(__xludf.DUMMYFUNCTION("TEXTJOIN(""; "", TRUE, FILTER(CID!B3047:B14794, REGEXMATCH(CID!D3047:D14794, TEXTJOIN(""|"", TRUE, SPLIT(A3047, "";"")))))"),"#N/A")</f>
        <v>#N/A</v>
      </c>
    </row>
    <row r="3048">
      <c r="A3048" s="12" t="str">
        <f>IFERROR(__xludf.DUMMYFUNCTION("TEXTJOIN("";"", TRUE, FILTER(CID!$B$2:$B$14794, CID!B3048=CID!$D$2:$D$14794))"),"#N/A")</f>
        <v>#N/A</v>
      </c>
      <c r="B3048" s="12" t="str">
        <f>IFERROR(__xludf.DUMMYFUNCTION("TEXTJOIN(""; "", TRUE, FILTER(CID!B3048:B14794, REGEXMATCH(CID!D3048:D14794, TEXTJOIN(""|"", TRUE, SPLIT(A3048, "";"")))))"),"#N/A")</f>
        <v>#N/A</v>
      </c>
    </row>
    <row r="3049">
      <c r="A3049" s="12" t="str">
        <f>IFERROR(__xludf.DUMMYFUNCTION("TEXTJOIN("";"", TRUE, FILTER(CID!$B$2:$B$14794, CID!B3049=CID!$D$2:$D$14794))"),"#N/A")</f>
        <v>#N/A</v>
      </c>
      <c r="B3049" s="12" t="str">
        <f>IFERROR(__xludf.DUMMYFUNCTION("TEXTJOIN(""; "", TRUE, FILTER(CID!B3049:B14794, REGEXMATCH(CID!D3049:D14794, TEXTJOIN(""|"", TRUE, SPLIT(A3049, "";"")))))"),"#N/A")</f>
        <v>#N/A</v>
      </c>
    </row>
    <row r="3050">
      <c r="A3050" s="12" t="str">
        <f>IFERROR(__xludf.DUMMYFUNCTION("TEXTJOIN("";"", TRUE, FILTER(CID!$B$2:$B$14794, CID!B3050=CID!$D$2:$D$14794))"),"#N/A")</f>
        <v>#N/A</v>
      </c>
      <c r="B3050" s="12" t="str">
        <f>IFERROR(__xludf.DUMMYFUNCTION("TEXTJOIN(""; "", TRUE, FILTER(CID!B3050:B14794, REGEXMATCH(CID!D3050:D14794, TEXTJOIN(""|"", TRUE, SPLIT(A3050, "";"")))))"),"#N/A")</f>
        <v>#N/A</v>
      </c>
    </row>
    <row r="3051">
      <c r="A3051" s="12" t="str">
        <f>IFERROR(__xludf.DUMMYFUNCTION("TEXTJOIN("";"", TRUE, FILTER(CID!$B$2:$B$14794, CID!B3051=CID!$D$2:$D$14794))"),"#N/A")</f>
        <v>#N/A</v>
      </c>
      <c r="B3051" s="12" t="str">
        <f>IFERROR(__xludf.DUMMYFUNCTION("TEXTJOIN(""; "", TRUE, FILTER(CID!B3051:B14794, REGEXMATCH(CID!D3051:D14794, TEXTJOIN(""|"", TRUE, SPLIT(A3051, "";"")))))"),"#N/A")</f>
        <v>#N/A</v>
      </c>
    </row>
    <row r="3052">
      <c r="A3052" s="12" t="str">
        <f>IFERROR(__xludf.DUMMYFUNCTION("TEXTJOIN("";"", TRUE, FILTER(CID!$B$2:$B$14794, CID!B3052=CID!$D$2:$D$14794))"),"#N/A")</f>
        <v>#N/A</v>
      </c>
      <c r="B3052" s="12" t="str">
        <f>IFERROR(__xludf.DUMMYFUNCTION("TEXTJOIN(""; "", TRUE, FILTER(CID!B3052:B14794, REGEXMATCH(CID!D3052:D14794, TEXTJOIN(""|"", TRUE, SPLIT(A3052, "";"")))))"),"#N/A")</f>
        <v>#N/A</v>
      </c>
    </row>
    <row r="3053">
      <c r="A3053" s="12" t="str">
        <f>IFERROR(__xludf.DUMMYFUNCTION("TEXTJOIN("";"", TRUE, FILTER(CID!$B$2:$B$14794, CID!B3053=CID!$D$2:$D$14794))"),"#N/A")</f>
        <v>#N/A</v>
      </c>
      <c r="B3053" s="12" t="str">
        <f>IFERROR(__xludf.DUMMYFUNCTION("TEXTJOIN(""; "", TRUE, FILTER(CID!B3053:B14794, REGEXMATCH(CID!D3053:D14794, TEXTJOIN(""|"", TRUE, SPLIT(A3053, "";"")))))"),"#N/A")</f>
        <v>#N/A</v>
      </c>
    </row>
    <row r="3054">
      <c r="A3054" s="12" t="str">
        <f>IFERROR(__xludf.DUMMYFUNCTION("TEXTJOIN("";"", TRUE, FILTER(CID!$B$2:$B$14794, CID!B3054=CID!$D$2:$D$14794))"),"#N/A")</f>
        <v>#N/A</v>
      </c>
      <c r="B3054" s="12" t="str">
        <f>IFERROR(__xludf.DUMMYFUNCTION("TEXTJOIN(""; "", TRUE, FILTER(CID!B3054:B14794, REGEXMATCH(CID!D3054:D14794, TEXTJOIN(""|"", TRUE, SPLIT(A3054, "";"")))))"),"#N/A")</f>
        <v>#N/A</v>
      </c>
    </row>
    <row r="3055">
      <c r="A3055" s="12" t="str">
        <f>IFERROR(__xludf.DUMMYFUNCTION("TEXTJOIN("";"", TRUE, FILTER(CID!$B$2:$B$14794, CID!B3055=CID!$D$2:$D$14794))"),"#N/A")</f>
        <v>#N/A</v>
      </c>
      <c r="B3055" s="12" t="str">
        <f>IFERROR(__xludf.DUMMYFUNCTION("TEXTJOIN(""; "", TRUE, FILTER(CID!B3055:B14794, REGEXMATCH(CID!D3055:D14794, TEXTJOIN(""|"", TRUE, SPLIT(A3055, "";"")))))"),"#N/A")</f>
        <v>#N/A</v>
      </c>
    </row>
    <row r="3056">
      <c r="A3056" s="12" t="str">
        <f>IFERROR(__xludf.DUMMYFUNCTION("TEXTJOIN("";"", TRUE, FILTER(CID!$B$2:$B$14794, CID!B3056=CID!$D$2:$D$14794))"),"#N/A")</f>
        <v>#N/A</v>
      </c>
      <c r="B3056" s="12" t="str">
        <f>IFERROR(__xludf.DUMMYFUNCTION("TEXTJOIN(""; "", TRUE, FILTER(CID!B3056:B14794, REGEXMATCH(CID!D3056:D14794, TEXTJOIN(""|"", TRUE, SPLIT(A3056, "";"")))))"),"#N/A")</f>
        <v>#N/A</v>
      </c>
    </row>
    <row r="3057">
      <c r="A3057" s="12" t="str">
        <f>IFERROR(__xludf.DUMMYFUNCTION("TEXTJOIN("";"", TRUE, FILTER(CID!$B$2:$B$14794, CID!B3057=CID!$D$2:$D$14794))"),"#N/A")</f>
        <v>#N/A</v>
      </c>
      <c r="B3057" s="12" t="str">
        <f>IFERROR(__xludf.DUMMYFUNCTION("TEXTJOIN(""; "", TRUE, FILTER(CID!B3057:B14794, REGEXMATCH(CID!D3057:D14794, TEXTJOIN(""|"", TRUE, SPLIT(A3057, "";"")))))"),"#N/A")</f>
        <v>#N/A</v>
      </c>
    </row>
    <row r="3058">
      <c r="A3058" s="12" t="str">
        <f>IFERROR(__xludf.DUMMYFUNCTION("TEXTJOIN("";"", TRUE, FILTER(CID!$B$2:$B$14794, CID!B3058=CID!$D$2:$D$14794))"),"#N/A")</f>
        <v>#N/A</v>
      </c>
      <c r="B3058" s="12" t="str">
        <f>IFERROR(__xludf.DUMMYFUNCTION("TEXTJOIN(""; "", TRUE, FILTER(CID!B3058:B14794, REGEXMATCH(CID!D3058:D14794, TEXTJOIN(""|"", TRUE, SPLIT(A3058, "";"")))))"),"#N/A")</f>
        <v>#N/A</v>
      </c>
    </row>
    <row r="3059">
      <c r="A3059" s="12" t="str">
        <f>IFERROR(__xludf.DUMMYFUNCTION("TEXTJOIN("";"", TRUE, FILTER(CID!$B$2:$B$14794, CID!B3059=CID!$D$2:$D$14794))"),"#N/A")</f>
        <v>#N/A</v>
      </c>
      <c r="B3059" s="12" t="str">
        <f>IFERROR(__xludf.DUMMYFUNCTION("TEXTJOIN(""; "", TRUE, FILTER(CID!B3059:B14794, REGEXMATCH(CID!D3059:D14794, TEXTJOIN(""|"", TRUE, SPLIT(A3059, "";"")))))"),"#N/A")</f>
        <v>#N/A</v>
      </c>
    </row>
    <row r="3060">
      <c r="A3060" s="12" t="str">
        <f>IFERROR(__xludf.DUMMYFUNCTION("TEXTJOIN("";"", TRUE, FILTER(CID!$B$2:$B$14794, CID!B3060=CID!$D$2:$D$14794))"),"#N/A")</f>
        <v>#N/A</v>
      </c>
      <c r="B3060" s="12" t="str">
        <f>IFERROR(__xludf.DUMMYFUNCTION("TEXTJOIN(""; "", TRUE, FILTER(CID!B3060:B14794, REGEXMATCH(CID!D3060:D14794, TEXTJOIN(""|"", TRUE, SPLIT(A3060, "";"")))))"),"#N/A")</f>
        <v>#N/A</v>
      </c>
    </row>
    <row r="3061">
      <c r="A3061" s="12" t="str">
        <f>IFERROR(__xludf.DUMMYFUNCTION("TEXTJOIN("";"", TRUE, FILTER(CID!$B$2:$B$14794, CID!B3061=CID!$D$2:$D$14794))"),"#N/A")</f>
        <v>#N/A</v>
      </c>
      <c r="B3061" s="12" t="str">
        <f>IFERROR(__xludf.DUMMYFUNCTION("TEXTJOIN(""; "", TRUE, FILTER(CID!B3061:B14794, REGEXMATCH(CID!D3061:D14794, TEXTJOIN(""|"", TRUE, SPLIT(A3061, "";"")))))"),"#N/A")</f>
        <v>#N/A</v>
      </c>
    </row>
    <row r="3062">
      <c r="A3062" s="12" t="str">
        <f>IFERROR(__xludf.DUMMYFUNCTION("TEXTJOIN("";"", TRUE, FILTER(CID!$B$2:$B$14794, CID!B3062=CID!$D$2:$D$14794))"),"#N/A")</f>
        <v>#N/A</v>
      </c>
      <c r="B3062" s="12" t="str">
        <f>IFERROR(__xludf.DUMMYFUNCTION("TEXTJOIN(""; "", TRUE, FILTER(CID!B3062:B14794, REGEXMATCH(CID!D3062:D14794, TEXTJOIN(""|"", TRUE, SPLIT(A3062, "";"")))))"),"#N/A")</f>
        <v>#N/A</v>
      </c>
    </row>
    <row r="3063">
      <c r="A3063" s="12" t="str">
        <f>IFERROR(__xludf.DUMMYFUNCTION("TEXTJOIN("";"", TRUE, FILTER(CID!$B$2:$B$14794, CID!B3063=CID!$D$2:$D$14794))"),"#N/A")</f>
        <v>#N/A</v>
      </c>
      <c r="B3063" s="12" t="str">
        <f>IFERROR(__xludf.DUMMYFUNCTION("TEXTJOIN(""; "", TRUE, FILTER(CID!B3063:B14794, REGEXMATCH(CID!D3063:D14794, TEXTJOIN(""|"", TRUE, SPLIT(A3063, "";"")))))"),"#N/A")</f>
        <v>#N/A</v>
      </c>
    </row>
    <row r="3064">
      <c r="A3064" s="12" t="str">
        <f>IFERROR(__xludf.DUMMYFUNCTION("TEXTJOIN("";"", TRUE, FILTER(CID!$B$2:$B$14794, CID!B3064=CID!$D$2:$D$14794))"),"#N/A")</f>
        <v>#N/A</v>
      </c>
      <c r="B3064" s="12" t="str">
        <f>IFERROR(__xludf.DUMMYFUNCTION("TEXTJOIN(""; "", TRUE, FILTER(CID!B3064:B14794, REGEXMATCH(CID!D3064:D14794, TEXTJOIN(""|"", TRUE, SPLIT(A3064, "";"")))))"),"#N/A")</f>
        <v>#N/A</v>
      </c>
    </row>
    <row r="3065">
      <c r="A3065" s="12" t="str">
        <f>IFERROR(__xludf.DUMMYFUNCTION("TEXTJOIN("";"", TRUE, FILTER(CID!$B$2:$B$14794, CID!B3065=CID!$D$2:$D$14794))"),"#N/A")</f>
        <v>#N/A</v>
      </c>
      <c r="B3065" s="12" t="str">
        <f>IFERROR(__xludf.DUMMYFUNCTION("TEXTJOIN(""; "", TRUE, FILTER(CID!B3065:B14794, REGEXMATCH(CID!D3065:D14794, TEXTJOIN(""|"", TRUE, SPLIT(A3065, "";"")))))"),"#N/A")</f>
        <v>#N/A</v>
      </c>
    </row>
    <row r="3066">
      <c r="A3066" s="12" t="str">
        <f>IFERROR(__xludf.DUMMYFUNCTION("TEXTJOIN("";"", TRUE, FILTER(CID!$B$2:$B$14794, CID!B3066=CID!$D$2:$D$14794))"),"#N/A")</f>
        <v>#N/A</v>
      </c>
      <c r="B3066" s="12" t="str">
        <f>IFERROR(__xludf.DUMMYFUNCTION("TEXTJOIN(""; "", TRUE, FILTER(CID!B3066:B14794, REGEXMATCH(CID!D3066:D14794, TEXTJOIN(""|"", TRUE, SPLIT(A3066, "";"")))))"),"#N/A")</f>
        <v>#N/A</v>
      </c>
    </row>
    <row r="3067">
      <c r="A3067" s="12" t="str">
        <f>IFERROR(__xludf.DUMMYFUNCTION("TEXTJOIN("";"", TRUE, FILTER(CID!$B$2:$B$14794, CID!B3067=CID!$D$2:$D$14794))"),"#N/A")</f>
        <v>#N/A</v>
      </c>
      <c r="B3067" s="12" t="str">
        <f>IFERROR(__xludf.DUMMYFUNCTION("TEXTJOIN(""; "", TRUE, FILTER(CID!B3067:B14794, REGEXMATCH(CID!D3067:D14794, TEXTJOIN(""|"", TRUE, SPLIT(A3067, "";"")))))"),"#N/A")</f>
        <v>#N/A</v>
      </c>
    </row>
    <row r="3068">
      <c r="A3068" s="12" t="str">
        <f>IFERROR(__xludf.DUMMYFUNCTION("TEXTJOIN("";"", TRUE, FILTER(CID!$B$2:$B$14794, CID!B3068=CID!$D$2:$D$14794))"),"#N/A")</f>
        <v>#N/A</v>
      </c>
      <c r="B3068" s="12" t="str">
        <f>IFERROR(__xludf.DUMMYFUNCTION("TEXTJOIN(""; "", TRUE, FILTER(CID!B3068:B14794, REGEXMATCH(CID!D3068:D14794, TEXTJOIN(""|"", TRUE, SPLIT(A3068, "";"")))))"),"#N/A")</f>
        <v>#N/A</v>
      </c>
    </row>
    <row r="3069">
      <c r="A3069" s="12" t="str">
        <f>IFERROR(__xludf.DUMMYFUNCTION("TEXTJOIN("";"", TRUE, FILTER(CID!$B$2:$B$14794, CID!B3069=CID!$D$2:$D$14794))"),"#N/A")</f>
        <v>#N/A</v>
      </c>
      <c r="B3069" s="12" t="str">
        <f>IFERROR(__xludf.DUMMYFUNCTION("TEXTJOIN(""; "", TRUE, FILTER(CID!B3069:B14794, REGEXMATCH(CID!D3069:D14794, TEXTJOIN(""|"", TRUE, SPLIT(A3069, "";"")))))"),"#N/A")</f>
        <v>#N/A</v>
      </c>
    </row>
    <row r="3070">
      <c r="A3070" s="12" t="str">
        <f>IFERROR(__xludf.DUMMYFUNCTION("TEXTJOIN("";"", TRUE, FILTER(CID!$B$2:$B$14794, CID!B3070=CID!$D$2:$D$14794))"),"#N/A")</f>
        <v>#N/A</v>
      </c>
      <c r="B3070" s="12" t="str">
        <f>IFERROR(__xludf.DUMMYFUNCTION("TEXTJOIN(""; "", TRUE, FILTER(CID!B3070:B14794, REGEXMATCH(CID!D3070:D14794, TEXTJOIN(""|"", TRUE, SPLIT(A3070, "";"")))))"),"#N/A")</f>
        <v>#N/A</v>
      </c>
    </row>
    <row r="3071">
      <c r="A3071" s="12" t="str">
        <f>IFERROR(__xludf.DUMMYFUNCTION("TEXTJOIN("";"", TRUE, FILTER(CID!$B$2:$B$14794, CID!B3071=CID!$D$2:$D$14794))"),"#N/A")</f>
        <v>#N/A</v>
      </c>
      <c r="B3071" s="12" t="str">
        <f>IFERROR(__xludf.DUMMYFUNCTION("TEXTJOIN(""; "", TRUE, FILTER(CID!B3071:B14794, REGEXMATCH(CID!D3071:D14794, TEXTJOIN(""|"", TRUE, SPLIT(A3071, "";"")))))"),"#N/A")</f>
        <v>#N/A</v>
      </c>
    </row>
    <row r="3072">
      <c r="A3072" s="12" t="str">
        <f>IFERROR(__xludf.DUMMYFUNCTION("TEXTJOIN("";"", TRUE, FILTER(CID!$B$2:$B$14794, CID!B3072=CID!$D$2:$D$14794))"),"#N/A")</f>
        <v>#N/A</v>
      </c>
      <c r="B3072" s="12" t="str">
        <f>IFERROR(__xludf.DUMMYFUNCTION("TEXTJOIN(""; "", TRUE, FILTER(CID!B3072:B14794, REGEXMATCH(CID!D3072:D14794, TEXTJOIN(""|"", TRUE, SPLIT(A3072, "";"")))))"),"#N/A")</f>
        <v>#N/A</v>
      </c>
    </row>
    <row r="3073">
      <c r="A3073" s="12" t="str">
        <f>IFERROR(__xludf.DUMMYFUNCTION("TEXTJOIN("";"", TRUE, FILTER(CID!$B$2:$B$14794, CID!B3073=CID!$D$2:$D$14794))"),"#N/A")</f>
        <v>#N/A</v>
      </c>
      <c r="B3073" s="12" t="str">
        <f>IFERROR(__xludf.DUMMYFUNCTION("TEXTJOIN(""; "", TRUE, FILTER(CID!B3073:B14794, REGEXMATCH(CID!D3073:D14794, TEXTJOIN(""|"", TRUE, SPLIT(A3073, "";"")))))"),"#N/A")</f>
        <v>#N/A</v>
      </c>
    </row>
    <row r="3074">
      <c r="A3074" s="12" t="str">
        <f>IFERROR(__xludf.DUMMYFUNCTION("TEXTJOIN("";"", TRUE, FILTER(CID!$B$2:$B$14794, CID!B3074=CID!$D$2:$D$14794))"),"#N/A")</f>
        <v>#N/A</v>
      </c>
      <c r="B3074" s="12" t="str">
        <f>IFERROR(__xludf.DUMMYFUNCTION("TEXTJOIN(""; "", TRUE, FILTER(CID!B3074:B14794, REGEXMATCH(CID!D3074:D14794, TEXTJOIN(""|"", TRUE, SPLIT(A3074, "";"")))))"),"#N/A")</f>
        <v>#N/A</v>
      </c>
    </row>
    <row r="3075">
      <c r="A3075" s="12" t="str">
        <f>IFERROR(__xludf.DUMMYFUNCTION("TEXTJOIN("";"", TRUE, FILTER(CID!$B$2:$B$14794, CID!B3075=CID!$D$2:$D$14794))"),"#N/A")</f>
        <v>#N/A</v>
      </c>
      <c r="B3075" s="12" t="str">
        <f>IFERROR(__xludf.DUMMYFUNCTION("TEXTJOIN(""; "", TRUE, FILTER(CID!B3075:B14794, REGEXMATCH(CID!D3075:D14794, TEXTJOIN(""|"", TRUE, SPLIT(A3075, "";"")))))"),"#N/A")</f>
        <v>#N/A</v>
      </c>
    </row>
    <row r="3076">
      <c r="A3076" s="12" t="str">
        <f>IFERROR(__xludf.DUMMYFUNCTION("TEXTJOIN("";"", TRUE, FILTER(CID!$B$2:$B$14794, CID!B3076=CID!$D$2:$D$14794))"),"#N/A")</f>
        <v>#N/A</v>
      </c>
      <c r="B3076" s="12" t="str">
        <f>IFERROR(__xludf.DUMMYFUNCTION("TEXTJOIN(""; "", TRUE, FILTER(CID!B3076:B14794, REGEXMATCH(CID!D3076:D14794, TEXTJOIN(""|"", TRUE, SPLIT(A3076, "";"")))))"),"#N/A")</f>
        <v>#N/A</v>
      </c>
    </row>
    <row r="3077">
      <c r="A3077" s="12" t="str">
        <f>IFERROR(__xludf.DUMMYFUNCTION("TEXTJOIN("";"", TRUE, FILTER(CID!$B$2:$B$14794, CID!B3077=CID!$D$2:$D$14794))"),"#N/A")</f>
        <v>#N/A</v>
      </c>
      <c r="B3077" s="12" t="str">
        <f>IFERROR(__xludf.DUMMYFUNCTION("TEXTJOIN(""; "", TRUE, FILTER(CID!B3077:B14794, REGEXMATCH(CID!D3077:D14794, TEXTJOIN(""|"", TRUE, SPLIT(A3077, "";"")))))"),"#N/A")</f>
        <v>#N/A</v>
      </c>
    </row>
    <row r="3078">
      <c r="A3078" s="12" t="str">
        <f>IFERROR(__xludf.DUMMYFUNCTION("TEXTJOIN("";"", TRUE, FILTER(CID!$B$2:$B$14794, CID!B3078=CID!$D$2:$D$14794))"),"#N/A")</f>
        <v>#N/A</v>
      </c>
      <c r="B3078" s="12" t="str">
        <f>IFERROR(__xludf.DUMMYFUNCTION("TEXTJOIN(""; "", TRUE, FILTER(CID!B3078:B14794, REGEXMATCH(CID!D3078:D14794, TEXTJOIN(""|"", TRUE, SPLIT(A3078, "";"")))))"),"#N/A")</f>
        <v>#N/A</v>
      </c>
    </row>
    <row r="3079">
      <c r="A3079" s="12" t="str">
        <f>IFERROR(__xludf.DUMMYFUNCTION("TEXTJOIN("";"", TRUE, FILTER(CID!$B$2:$B$14794, CID!B3079=CID!$D$2:$D$14794))"),"#N/A")</f>
        <v>#N/A</v>
      </c>
      <c r="B3079" s="12" t="str">
        <f>IFERROR(__xludf.DUMMYFUNCTION("TEXTJOIN(""; "", TRUE, FILTER(CID!B3079:B14794, REGEXMATCH(CID!D3079:D14794, TEXTJOIN(""|"", TRUE, SPLIT(A3079, "";"")))))"),"#N/A")</f>
        <v>#N/A</v>
      </c>
    </row>
    <row r="3080">
      <c r="A3080" s="12" t="str">
        <f>IFERROR(__xludf.DUMMYFUNCTION("TEXTJOIN("";"", TRUE, FILTER(CID!$B$2:$B$14794, CID!B3080=CID!$D$2:$D$14794))"),"#N/A")</f>
        <v>#N/A</v>
      </c>
      <c r="B3080" s="12" t="str">
        <f>IFERROR(__xludf.DUMMYFUNCTION("TEXTJOIN(""; "", TRUE, FILTER(CID!B3080:B14794, REGEXMATCH(CID!D3080:D14794, TEXTJOIN(""|"", TRUE, SPLIT(A3080, "";"")))))"),"#N/A")</f>
        <v>#N/A</v>
      </c>
    </row>
    <row r="3081">
      <c r="A3081" s="12" t="str">
        <f>IFERROR(__xludf.DUMMYFUNCTION("TEXTJOIN("";"", TRUE, FILTER(CID!$B$2:$B$14794, CID!B3081=CID!$D$2:$D$14794))"),"#N/A")</f>
        <v>#N/A</v>
      </c>
      <c r="B3081" s="12" t="str">
        <f>IFERROR(__xludf.DUMMYFUNCTION("TEXTJOIN(""; "", TRUE, FILTER(CID!B3081:B14794, REGEXMATCH(CID!D3081:D14794, TEXTJOIN(""|"", TRUE, SPLIT(A3081, "";"")))))"),"#N/A")</f>
        <v>#N/A</v>
      </c>
    </row>
    <row r="3082">
      <c r="A3082" s="12" t="str">
        <f>IFERROR(__xludf.DUMMYFUNCTION("TEXTJOIN("";"", TRUE, FILTER(CID!$B$2:$B$14794, CID!B3082=CID!$D$2:$D$14794))"),"#N/A")</f>
        <v>#N/A</v>
      </c>
      <c r="B3082" s="12" t="str">
        <f>IFERROR(__xludf.DUMMYFUNCTION("TEXTJOIN(""; "", TRUE, FILTER(CID!B3082:B14794, REGEXMATCH(CID!D3082:D14794, TEXTJOIN(""|"", TRUE, SPLIT(A3082, "";"")))))"),"#N/A")</f>
        <v>#N/A</v>
      </c>
    </row>
    <row r="3083">
      <c r="A3083" s="12" t="str">
        <f>IFERROR(__xludf.DUMMYFUNCTION("TEXTJOIN("";"", TRUE, FILTER(CID!$B$2:$B$14794, CID!B3083=CID!$D$2:$D$14794))"),"#N/A")</f>
        <v>#N/A</v>
      </c>
      <c r="B3083" s="12" t="str">
        <f>IFERROR(__xludf.DUMMYFUNCTION("TEXTJOIN(""; "", TRUE, FILTER(CID!B3083:B14794, REGEXMATCH(CID!D3083:D14794, TEXTJOIN(""|"", TRUE, SPLIT(A3083, "";"")))))"),"#N/A")</f>
        <v>#N/A</v>
      </c>
    </row>
    <row r="3084">
      <c r="A3084" s="12" t="str">
        <f>IFERROR(__xludf.DUMMYFUNCTION("TEXTJOIN("";"", TRUE, FILTER(CID!$B$2:$B$14794, CID!B3084=CID!$D$2:$D$14794))"),"#N/A")</f>
        <v>#N/A</v>
      </c>
      <c r="B3084" s="12" t="str">
        <f>IFERROR(__xludf.DUMMYFUNCTION("TEXTJOIN(""; "", TRUE, FILTER(CID!B3084:B14794, REGEXMATCH(CID!D3084:D14794, TEXTJOIN(""|"", TRUE, SPLIT(A3084, "";"")))))"),"#N/A")</f>
        <v>#N/A</v>
      </c>
    </row>
    <row r="3085">
      <c r="A3085" s="12" t="str">
        <f>IFERROR(__xludf.DUMMYFUNCTION("TEXTJOIN("";"", TRUE, FILTER(CID!$B$2:$B$14794, CID!B3085=CID!$D$2:$D$14794))"),"#N/A")</f>
        <v>#N/A</v>
      </c>
      <c r="B3085" s="12" t="str">
        <f>IFERROR(__xludf.DUMMYFUNCTION("TEXTJOIN(""; "", TRUE, FILTER(CID!B3085:B14794, REGEXMATCH(CID!D3085:D14794, TEXTJOIN(""|"", TRUE, SPLIT(A3085, "";"")))))"),"#N/A")</f>
        <v>#N/A</v>
      </c>
    </row>
    <row r="3086">
      <c r="A3086" s="12" t="str">
        <f>IFERROR(__xludf.DUMMYFUNCTION("TEXTJOIN("";"", TRUE, FILTER(CID!$B$2:$B$14794, CID!B3086=CID!$D$2:$D$14794))"),"#N/A")</f>
        <v>#N/A</v>
      </c>
      <c r="B3086" s="12" t="str">
        <f>IFERROR(__xludf.DUMMYFUNCTION("TEXTJOIN(""; "", TRUE, FILTER(CID!B3086:B14794, REGEXMATCH(CID!D3086:D14794, TEXTJOIN(""|"", TRUE, SPLIT(A3086, "";"")))))"),"#N/A")</f>
        <v>#N/A</v>
      </c>
    </row>
    <row r="3087">
      <c r="A3087" s="12" t="str">
        <f>IFERROR(__xludf.DUMMYFUNCTION("TEXTJOIN("";"", TRUE, FILTER(CID!$B$2:$B$14794, CID!B3087=CID!$D$2:$D$14794))"),"#N/A")</f>
        <v>#N/A</v>
      </c>
      <c r="B3087" s="12" t="str">
        <f>IFERROR(__xludf.DUMMYFUNCTION("TEXTJOIN(""; "", TRUE, FILTER(CID!B3087:B14794, REGEXMATCH(CID!D3087:D14794, TEXTJOIN(""|"", TRUE, SPLIT(A3087, "";"")))))"),"#N/A")</f>
        <v>#N/A</v>
      </c>
    </row>
    <row r="3088">
      <c r="A3088" s="12" t="str">
        <f>IFERROR(__xludf.DUMMYFUNCTION("TEXTJOIN("";"", TRUE, FILTER(CID!$B$2:$B$14794, CID!B3088=CID!$D$2:$D$14794))"),"#N/A")</f>
        <v>#N/A</v>
      </c>
      <c r="B3088" s="12" t="str">
        <f>IFERROR(__xludf.DUMMYFUNCTION("TEXTJOIN(""; "", TRUE, FILTER(CID!B3088:B14794, REGEXMATCH(CID!D3088:D14794, TEXTJOIN(""|"", TRUE, SPLIT(A3088, "";"")))))"),"#N/A")</f>
        <v>#N/A</v>
      </c>
    </row>
    <row r="3089">
      <c r="A3089" s="12" t="str">
        <f>IFERROR(__xludf.DUMMYFUNCTION("TEXTJOIN("";"", TRUE, FILTER(CID!$B$2:$B$14794, CID!B3089=CID!$D$2:$D$14794))"),"#N/A")</f>
        <v>#N/A</v>
      </c>
      <c r="B3089" s="12" t="str">
        <f>IFERROR(__xludf.DUMMYFUNCTION("TEXTJOIN(""; "", TRUE, FILTER(CID!B3089:B14794, REGEXMATCH(CID!D3089:D14794, TEXTJOIN(""|"", TRUE, SPLIT(A3089, "";"")))))"),"#N/A")</f>
        <v>#N/A</v>
      </c>
    </row>
    <row r="3090">
      <c r="A3090" s="12" t="str">
        <f>IFERROR(__xludf.DUMMYFUNCTION("TEXTJOIN("";"", TRUE, FILTER(CID!$B$2:$B$14794, CID!B3090=CID!$D$2:$D$14794))"),"#N/A")</f>
        <v>#N/A</v>
      </c>
      <c r="B3090" s="12" t="str">
        <f>IFERROR(__xludf.DUMMYFUNCTION("TEXTJOIN(""; "", TRUE, FILTER(CID!B3090:B14794, REGEXMATCH(CID!D3090:D14794, TEXTJOIN(""|"", TRUE, SPLIT(A3090, "";"")))))"),"#N/A")</f>
        <v>#N/A</v>
      </c>
    </row>
    <row r="3091">
      <c r="A3091" s="12" t="str">
        <f>IFERROR(__xludf.DUMMYFUNCTION("TEXTJOIN("";"", TRUE, FILTER(CID!$B$2:$B$14794, CID!B3091=CID!$D$2:$D$14794))"),"#N/A")</f>
        <v>#N/A</v>
      </c>
      <c r="B3091" s="12" t="str">
        <f>IFERROR(__xludf.DUMMYFUNCTION("TEXTJOIN(""; "", TRUE, FILTER(CID!B3091:B14794, REGEXMATCH(CID!D3091:D14794, TEXTJOIN(""|"", TRUE, SPLIT(A3091, "";"")))))"),"#N/A")</f>
        <v>#N/A</v>
      </c>
    </row>
    <row r="3092">
      <c r="A3092" s="12" t="str">
        <f>IFERROR(__xludf.DUMMYFUNCTION("TEXTJOIN("";"", TRUE, FILTER(CID!$B$2:$B$14794, CID!B3092=CID!$D$2:$D$14794))"),"#N/A")</f>
        <v>#N/A</v>
      </c>
      <c r="B3092" s="12" t="str">
        <f>IFERROR(__xludf.DUMMYFUNCTION("TEXTJOIN(""; "", TRUE, FILTER(CID!B3092:B14794, REGEXMATCH(CID!D3092:D14794, TEXTJOIN(""|"", TRUE, SPLIT(A3092, "";"")))))"),"#N/A")</f>
        <v>#N/A</v>
      </c>
    </row>
    <row r="3093">
      <c r="A3093" s="12" t="str">
        <f>IFERROR(__xludf.DUMMYFUNCTION("TEXTJOIN("";"", TRUE, FILTER(CID!$B$2:$B$14794, CID!B3093=CID!$D$2:$D$14794))"),"#N/A")</f>
        <v>#N/A</v>
      </c>
      <c r="B3093" s="12" t="str">
        <f>IFERROR(__xludf.DUMMYFUNCTION("TEXTJOIN(""; "", TRUE, FILTER(CID!B3093:B14794, REGEXMATCH(CID!D3093:D14794, TEXTJOIN(""|"", TRUE, SPLIT(A3093, "";"")))))"),"#N/A")</f>
        <v>#N/A</v>
      </c>
    </row>
    <row r="3094">
      <c r="A3094" s="12" t="str">
        <f>IFERROR(__xludf.DUMMYFUNCTION("TEXTJOIN("";"", TRUE, FILTER(CID!$B$2:$B$14794, CID!B3094=CID!$D$2:$D$14794))"),"#N/A")</f>
        <v>#N/A</v>
      </c>
      <c r="B3094" s="12" t="str">
        <f>IFERROR(__xludf.DUMMYFUNCTION("TEXTJOIN(""; "", TRUE, FILTER(CID!B3094:B14794, REGEXMATCH(CID!D3094:D14794, TEXTJOIN(""|"", TRUE, SPLIT(A3094, "";"")))))"),"#N/A")</f>
        <v>#N/A</v>
      </c>
    </row>
    <row r="3095">
      <c r="A3095" s="12" t="str">
        <f>IFERROR(__xludf.DUMMYFUNCTION("TEXTJOIN("";"", TRUE, FILTER(CID!$B$2:$B$14794, CID!B3095=CID!$D$2:$D$14794))"),"#N/A")</f>
        <v>#N/A</v>
      </c>
      <c r="B3095" s="12" t="str">
        <f>IFERROR(__xludf.DUMMYFUNCTION("TEXTJOIN(""; "", TRUE, FILTER(CID!B3095:B14794, REGEXMATCH(CID!D3095:D14794, TEXTJOIN(""|"", TRUE, SPLIT(A3095, "";"")))))"),"#N/A")</f>
        <v>#N/A</v>
      </c>
    </row>
    <row r="3096">
      <c r="A3096" s="12" t="str">
        <f>IFERROR(__xludf.DUMMYFUNCTION("TEXTJOIN("";"", TRUE, FILTER(CID!$B$2:$B$14794, CID!B3096=CID!$D$2:$D$14794))"),"#N/A")</f>
        <v>#N/A</v>
      </c>
      <c r="B3096" s="12" t="str">
        <f>IFERROR(__xludf.DUMMYFUNCTION("TEXTJOIN(""; "", TRUE, FILTER(CID!B3096:B14794, REGEXMATCH(CID!D3096:D14794, TEXTJOIN(""|"", TRUE, SPLIT(A3096, "";"")))))"),"#N/A")</f>
        <v>#N/A</v>
      </c>
    </row>
    <row r="3097">
      <c r="A3097" s="12" t="str">
        <f>IFERROR(__xludf.DUMMYFUNCTION("TEXTJOIN("";"", TRUE, FILTER(CID!$B$2:$B$14794, CID!B3097=CID!$D$2:$D$14794))"),"#N/A")</f>
        <v>#N/A</v>
      </c>
      <c r="B3097" s="12" t="str">
        <f>IFERROR(__xludf.DUMMYFUNCTION("TEXTJOIN(""; "", TRUE, FILTER(CID!B3097:B14794, REGEXMATCH(CID!D3097:D14794, TEXTJOIN(""|"", TRUE, SPLIT(A3097, "";"")))))"),"#N/A")</f>
        <v>#N/A</v>
      </c>
    </row>
    <row r="3098">
      <c r="A3098" s="12" t="str">
        <f>IFERROR(__xludf.DUMMYFUNCTION("TEXTJOIN("";"", TRUE, FILTER(CID!$B$2:$B$14794, CID!B3098=CID!$D$2:$D$14794))"),"#N/A")</f>
        <v>#N/A</v>
      </c>
      <c r="B3098" s="12" t="str">
        <f>IFERROR(__xludf.DUMMYFUNCTION("TEXTJOIN(""; "", TRUE, FILTER(CID!B3098:B14794, REGEXMATCH(CID!D3098:D14794, TEXTJOIN(""|"", TRUE, SPLIT(A3098, "";"")))))"),"#N/A")</f>
        <v>#N/A</v>
      </c>
    </row>
    <row r="3099">
      <c r="A3099" s="12" t="str">
        <f>IFERROR(__xludf.DUMMYFUNCTION("TEXTJOIN("";"", TRUE, FILTER(CID!$B$2:$B$14794, CID!B3099=CID!$D$2:$D$14794))"),"#N/A")</f>
        <v>#N/A</v>
      </c>
      <c r="B3099" s="12" t="str">
        <f>IFERROR(__xludf.DUMMYFUNCTION("TEXTJOIN(""; "", TRUE, FILTER(CID!B3099:B14794, REGEXMATCH(CID!D3099:D14794, TEXTJOIN(""|"", TRUE, SPLIT(A3099, "";"")))))"),"#N/A")</f>
        <v>#N/A</v>
      </c>
    </row>
    <row r="3100">
      <c r="A3100" s="12" t="str">
        <f>IFERROR(__xludf.DUMMYFUNCTION("TEXTJOIN("";"", TRUE, FILTER(CID!$B$2:$B$14794, CID!B3100=CID!$D$2:$D$14794))"),"#N/A")</f>
        <v>#N/A</v>
      </c>
      <c r="B3100" s="12" t="str">
        <f>IFERROR(__xludf.DUMMYFUNCTION("TEXTJOIN(""; "", TRUE, FILTER(CID!B3100:B14794, REGEXMATCH(CID!D3100:D14794, TEXTJOIN(""|"", TRUE, SPLIT(A3100, "";"")))))"),"#N/A")</f>
        <v>#N/A</v>
      </c>
    </row>
    <row r="3101">
      <c r="A3101" s="12" t="str">
        <f>IFERROR(__xludf.DUMMYFUNCTION("TEXTJOIN("";"", TRUE, FILTER(CID!$B$2:$B$14794, CID!B3101=CID!$D$2:$D$14794))"),"#N/A")</f>
        <v>#N/A</v>
      </c>
      <c r="B3101" s="12" t="str">
        <f>IFERROR(__xludf.DUMMYFUNCTION("TEXTJOIN(""; "", TRUE, FILTER(CID!B3101:B14794, REGEXMATCH(CID!D3101:D14794, TEXTJOIN(""|"", TRUE, SPLIT(A3101, "";"")))))"),"#N/A")</f>
        <v>#N/A</v>
      </c>
    </row>
    <row r="3102">
      <c r="A3102" s="12" t="str">
        <f>IFERROR(__xludf.DUMMYFUNCTION("TEXTJOIN("";"", TRUE, FILTER(CID!$B$2:$B$14794, CID!B3102=CID!$D$2:$D$14794))"),"#N/A")</f>
        <v>#N/A</v>
      </c>
      <c r="B3102" s="12" t="str">
        <f>IFERROR(__xludf.DUMMYFUNCTION("TEXTJOIN(""; "", TRUE, FILTER(CID!B3102:B14794, REGEXMATCH(CID!D3102:D14794, TEXTJOIN(""|"", TRUE, SPLIT(A3102, "";"")))))"),"#N/A")</f>
        <v>#N/A</v>
      </c>
    </row>
    <row r="3103">
      <c r="A3103" s="12" t="str">
        <f>IFERROR(__xludf.DUMMYFUNCTION("TEXTJOIN("";"", TRUE, FILTER(CID!$B$2:$B$14794, CID!B3103=CID!$D$2:$D$14794))"),"#N/A")</f>
        <v>#N/A</v>
      </c>
      <c r="B3103" s="12" t="str">
        <f>IFERROR(__xludf.DUMMYFUNCTION("TEXTJOIN(""; "", TRUE, FILTER(CID!B3103:B14794, REGEXMATCH(CID!D3103:D14794, TEXTJOIN(""|"", TRUE, SPLIT(A3103, "";"")))))"),"#N/A")</f>
        <v>#N/A</v>
      </c>
    </row>
    <row r="3104">
      <c r="A3104" s="12" t="str">
        <f>IFERROR(__xludf.DUMMYFUNCTION("TEXTJOIN("";"", TRUE, FILTER(CID!$B$2:$B$14794, CID!B3104=CID!$D$2:$D$14794))"),"#N/A")</f>
        <v>#N/A</v>
      </c>
      <c r="B3104" s="12" t="str">
        <f>IFERROR(__xludf.DUMMYFUNCTION("TEXTJOIN(""; "", TRUE, FILTER(CID!B3104:B14794, REGEXMATCH(CID!D3104:D14794, TEXTJOIN(""|"", TRUE, SPLIT(A3104, "";"")))))"),"#N/A")</f>
        <v>#N/A</v>
      </c>
    </row>
    <row r="3105">
      <c r="A3105" s="12" t="str">
        <f>IFERROR(__xludf.DUMMYFUNCTION("TEXTJOIN("";"", TRUE, FILTER(CID!$B$2:$B$14794, CID!B3105=CID!$D$2:$D$14794))"),"#N/A")</f>
        <v>#N/A</v>
      </c>
      <c r="B3105" s="12" t="str">
        <f>IFERROR(__xludf.DUMMYFUNCTION("TEXTJOIN(""; "", TRUE, FILTER(CID!B3105:B14794, REGEXMATCH(CID!D3105:D14794, TEXTJOIN(""|"", TRUE, SPLIT(A3105, "";"")))))"),"#N/A")</f>
        <v>#N/A</v>
      </c>
    </row>
    <row r="3106">
      <c r="A3106" s="12" t="str">
        <f>IFERROR(__xludf.DUMMYFUNCTION("TEXTJOIN("";"", TRUE, FILTER(CID!$B$2:$B$14794, CID!B3106=CID!$D$2:$D$14794))"),"#N/A")</f>
        <v>#N/A</v>
      </c>
      <c r="B3106" s="12" t="str">
        <f>IFERROR(__xludf.DUMMYFUNCTION("TEXTJOIN(""; "", TRUE, FILTER(CID!B3106:B14794, REGEXMATCH(CID!D3106:D14794, TEXTJOIN(""|"", TRUE, SPLIT(A3106, "";"")))))"),"#N/A")</f>
        <v>#N/A</v>
      </c>
    </row>
    <row r="3107">
      <c r="A3107" s="12" t="str">
        <f>IFERROR(__xludf.DUMMYFUNCTION("TEXTJOIN("";"", TRUE, FILTER(CID!$B$2:$B$14794, CID!B3107=CID!$D$2:$D$14794))"),"#N/A")</f>
        <v>#N/A</v>
      </c>
      <c r="B3107" s="12" t="str">
        <f>IFERROR(__xludf.DUMMYFUNCTION("TEXTJOIN(""; "", TRUE, FILTER(CID!B3107:B14794, REGEXMATCH(CID!D3107:D14794, TEXTJOIN(""|"", TRUE, SPLIT(A3107, "";"")))))"),"#N/A")</f>
        <v>#N/A</v>
      </c>
    </row>
    <row r="3108">
      <c r="A3108" s="12" t="str">
        <f>IFERROR(__xludf.DUMMYFUNCTION("TEXTJOIN("";"", TRUE, FILTER(CID!$B$2:$B$14794, CID!B3108=CID!$D$2:$D$14794))"),"#N/A")</f>
        <v>#N/A</v>
      </c>
      <c r="B3108" s="12" t="str">
        <f>IFERROR(__xludf.DUMMYFUNCTION("TEXTJOIN(""; "", TRUE, FILTER(CID!B3108:B14794, REGEXMATCH(CID!D3108:D14794, TEXTJOIN(""|"", TRUE, SPLIT(A3108, "";"")))))"),"#N/A")</f>
        <v>#N/A</v>
      </c>
    </row>
    <row r="3109">
      <c r="A3109" s="12" t="str">
        <f>IFERROR(__xludf.DUMMYFUNCTION("TEXTJOIN("";"", TRUE, FILTER(CID!$B$2:$B$14794, CID!B3109=CID!$D$2:$D$14794))"),"#N/A")</f>
        <v>#N/A</v>
      </c>
      <c r="B3109" s="12" t="str">
        <f>IFERROR(__xludf.DUMMYFUNCTION("TEXTJOIN(""; "", TRUE, FILTER(CID!B3109:B14794, REGEXMATCH(CID!D3109:D14794, TEXTJOIN(""|"", TRUE, SPLIT(A3109, "";"")))))"),"#N/A")</f>
        <v>#N/A</v>
      </c>
    </row>
    <row r="3110">
      <c r="A3110" s="12" t="str">
        <f>IFERROR(__xludf.DUMMYFUNCTION("TEXTJOIN("";"", TRUE, FILTER(CID!$B$2:$B$14794, CID!B3110=CID!$D$2:$D$14794))"),"#N/A")</f>
        <v>#N/A</v>
      </c>
      <c r="B3110" s="12" t="str">
        <f>IFERROR(__xludf.DUMMYFUNCTION("TEXTJOIN(""; "", TRUE, FILTER(CID!B3110:B14794, REGEXMATCH(CID!D3110:D14794, TEXTJOIN(""|"", TRUE, SPLIT(A3110, "";"")))))"),"#N/A")</f>
        <v>#N/A</v>
      </c>
    </row>
    <row r="3111">
      <c r="A3111" s="12" t="str">
        <f>IFERROR(__xludf.DUMMYFUNCTION("TEXTJOIN("";"", TRUE, FILTER(CID!$B$2:$B$14794, CID!B3111=CID!$D$2:$D$14794))"),"#N/A")</f>
        <v>#N/A</v>
      </c>
      <c r="B3111" s="12" t="str">
        <f>IFERROR(__xludf.DUMMYFUNCTION("TEXTJOIN(""; "", TRUE, FILTER(CID!B3111:B14794, REGEXMATCH(CID!D3111:D14794, TEXTJOIN(""|"", TRUE, SPLIT(A3111, "";"")))))"),"#N/A")</f>
        <v>#N/A</v>
      </c>
    </row>
    <row r="3112">
      <c r="A3112" s="12" t="str">
        <f>IFERROR(__xludf.DUMMYFUNCTION("TEXTJOIN("";"", TRUE, FILTER(CID!$B$2:$B$14794, CID!B3112=CID!$D$2:$D$14794))"),"#N/A")</f>
        <v>#N/A</v>
      </c>
      <c r="B3112" s="12" t="str">
        <f>IFERROR(__xludf.DUMMYFUNCTION("TEXTJOIN(""; "", TRUE, FILTER(CID!B3112:B14794, REGEXMATCH(CID!D3112:D14794, TEXTJOIN(""|"", TRUE, SPLIT(A3112, "";"")))))"),"#N/A")</f>
        <v>#N/A</v>
      </c>
    </row>
    <row r="3113">
      <c r="A3113" s="12" t="str">
        <f>IFERROR(__xludf.DUMMYFUNCTION("TEXTJOIN("";"", TRUE, FILTER(CID!$B$2:$B$14794, CID!B3113=CID!$D$2:$D$14794))"),"#N/A")</f>
        <v>#N/A</v>
      </c>
      <c r="B3113" s="12" t="str">
        <f>IFERROR(__xludf.DUMMYFUNCTION("TEXTJOIN(""; "", TRUE, FILTER(CID!B3113:B14794, REGEXMATCH(CID!D3113:D14794, TEXTJOIN(""|"", TRUE, SPLIT(A3113, "";"")))))"),"#N/A")</f>
        <v>#N/A</v>
      </c>
    </row>
    <row r="3114">
      <c r="A3114" s="12" t="str">
        <f>IFERROR(__xludf.DUMMYFUNCTION("TEXTJOIN("";"", TRUE, FILTER(CID!$B$2:$B$14794, CID!B3114=CID!$D$2:$D$14794))"),"#N/A")</f>
        <v>#N/A</v>
      </c>
      <c r="B3114" s="12" t="str">
        <f>IFERROR(__xludf.DUMMYFUNCTION("TEXTJOIN(""; "", TRUE, FILTER(CID!B3114:B14794, REGEXMATCH(CID!D3114:D14794, TEXTJOIN(""|"", TRUE, SPLIT(A3114, "";"")))))"),"#N/A")</f>
        <v>#N/A</v>
      </c>
    </row>
    <row r="3115">
      <c r="A3115" s="12" t="str">
        <f>IFERROR(__xludf.DUMMYFUNCTION("TEXTJOIN("";"", TRUE, FILTER(CID!$B$2:$B$14794, CID!B3115=CID!$D$2:$D$14794))"),"#N/A")</f>
        <v>#N/A</v>
      </c>
      <c r="B3115" s="12" t="str">
        <f>IFERROR(__xludf.DUMMYFUNCTION("TEXTJOIN(""; "", TRUE, FILTER(CID!B3115:B14794, REGEXMATCH(CID!D3115:D14794, TEXTJOIN(""|"", TRUE, SPLIT(A3115, "";"")))))"),"#N/A")</f>
        <v>#N/A</v>
      </c>
    </row>
    <row r="3116">
      <c r="A3116" s="12" t="str">
        <f>IFERROR(__xludf.DUMMYFUNCTION("TEXTJOIN("";"", TRUE, FILTER(CID!$B$2:$B$14794, CID!B3116=CID!$D$2:$D$14794))"),"#N/A")</f>
        <v>#N/A</v>
      </c>
      <c r="B3116" s="12" t="str">
        <f>IFERROR(__xludf.DUMMYFUNCTION("TEXTJOIN(""; "", TRUE, FILTER(CID!B3116:B14794, REGEXMATCH(CID!D3116:D14794, TEXTJOIN(""|"", TRUE, SPLIT(A3116, "";"")))))"),"#N/A")</f>
        <v>#N/A</v>
      </c>
    </row>
    <row r="3117">
      <c r="A3117" s="12" t="str">
        <f>IFERROR(__xludf.DUMMYFUNCTION("TEXTJOIN("";"", TRUE, FILTER(CID!$B$2:$B$14794, CID!B3117=CID!$D$2:$D$14794))"),"#N/A")</f>
        <v>#N/A</v>
      </c>
      <c r="B3117" s="12" t="str">
        <f>IFERROR(__xludf.DUMMYFUNCTION("TEXTJOIN(""; "", TRUE, FILTER(CID!B3117:B14794, REGEXMATCH(CID!D3117:D14794, TEXTJOIN(""|"", TRUE, SPLIT(A3117, "";"")))))"),"#N/A")</f>
        <v>#N/A</v>
      </c>
    </row>
    <row r="3118">
      <c r="A3118" s="12" t="str">
        <f>IFERROR(__xludf.DUMMYFUNCTION("TEXTJOIN("";"", TRUE, FILTER(CID!$B$2:$B$14794, CID!B3118=CID!$D$2:$D$14794))"),"#N/A")</f>
        <v>#N/A</v>
      </c>
      <c r="B3118" s="12" t="str">
        <f>IFERROR(__xludf.DUMMYFUNCTION("TEXTJOIN(""; "", TRUE, FILTER(CID!B3118:B14794, REGEXMATCH(CID!D3118:D14794, TEXTJOIN(""|"", TRUE, SPLIT(A3118, "";"")))))"),"#N/A")</f>
        <v>#N/A</v>
      </c>
    </row>
    <row r="3119">
      <c r="A3119" s="12" t="str">
        <f>IFERROR(__xludf.DUMMYFUNCTION("TEXTJOIN("";"", TRUE, FILTER(CID!$B$2:$B$14794, CID!B3119=CID!$D$2:$D$14794))"),"#N/A")</f>
        <v>#N/A</v>
      </c>
      <c r="B3119" s="12" t="str">
        <f>IFERROR(__xludf.DUMMYFUNCTION("TEXTJOIN(""; "", TRUE, FILTER(CID!B3119:B14794, REGEXMATCH(CID!D3119:D14794, TEXTJOIN(""|"", TRUE, SPLIT(A3119, "";"")))))"),"#N/A")</f>
        <v>#N/A</v>
      </c>
    </row>
    <row r="3120">
      <c r="A3120" s="12" t="str">
        <f>IFERROR(__xludf.DUMMYFUNCTION("TEXTJOIN("";"", TRUE, FILTER(CID!$B$2:$B$14794, CID!B3120=CID!$D$2:$D$14794))"),"#N/A")</f>
        <v>#N/A</v>
      </c>
      <c r="B3120" s="12" t="str">
        <f>IFERROR(__xludf.DUMMYFUNCTION("TEXTJOIN(""; "", TRUE, FILTER(CID!B3120:B14794, REGEXMATCH(CID!D3120:D14794, TEXTJOIN(""|"", TRUE, SPLIT(A3120, "";"")))))"),"#N/A")</f>
        <v>#N/A</v>
      </c>
    </row>
    <row r="3121">
      <c r="A3121" s="12" t="str">
        <f>IFERROR(__xludf.DUMMYFUNCTION("TEXTJOIN("";"", TRUE, FILTER(CID!$B$2:$B$14794, CID!B3121=CID!$D$2:$D$14794))"),"#N/A")</f>
        <v>#N/A</v>
      </c>
      <c r="B3121" s="12" t="str">
        <f>IFERROR(__xludf.DUMMYFUNCTION("TEXTJOIN(""; "", TRUE, FILTER(CID!B3121:B14794, REGEXMATCH(CID!D3121:D14794, TEXTJOIN(""|"", TRUE, SPLIT(A3121, "";"")))))"),"#N/A")</f>
        <v>#N/A</v>
      </c>
    </row>
    <row r="3122">
      <c r="A3122" s="12" t="str">
        <f>IFERROR(__xludf.DUMMYFUNCTION("TEXTJOIN("";"", TRUE, FILTER(CID!$B$2:$B$14794, CID!B3122=CID!$D$2:$D$14794))"),"#N/A")</f>
        <v>#N/A</v>
      </c>
      <c r="B3122" s="12" t="str">
        <f>IFERROR(__xludf.DUMMYFUNCTION("TEXTJOIN(""; "", TRUE, FILTER(CID!B3122:B14794, REGEXMATCH(CID!D3122:D14794, TEXTJOIN(""|"", TRUE, SPLIT(A3122, "";"")))))"),"#N/A")</f>
        <v>#N/A</v>
      </c>
    </row>
    <row r="3123">
      <c r="A3123" s="12" t="str">
        <f>IFERROR(__xludf.DUMMYFUNCTION("TEXTJOIN("";"", TRUE, FILTER(CID!$B$2:$B$14794, CID!B3123=CID!$D$2:$D$14794))"),"#N/A")</f>
        <v>#N/A</v>
      </c>
      <c r="B3123" s="12" t="str">
        <f>IFERROR(__xludf.DUMMYFUNCTION("TEXTJOIN(""; "", TRUE, FILTER(CID!B3123:B14794, REGEXMATCH(CID!D3123:D14794, TEXTJOIN(""|"", TRUE, SPLIT(A3123, "";"")))))"),"#N/A")</f>
        <v>#N/A</v>
      </c>
    </row>
    <row r="3124">
      <c r="A3124" s="12" t="str">
        <f>IFERROR(__xludf.DUMMYFUNCTION("TEXTJOIN("";"", TRUE, FILTER(CID!$B$2:$B$14794, CID!B3124=CID!$D$2:$D$14794))"),"#N/A")</f>
        <v>#N/A</v>
      </c>
      <c r="B3124" s="12" t="str">
        <f>IFERROR(__xludf.DUMMYFUNCTION("TEXTJOIN(""; "", TRUE, FILTER(CID!B3124:B14794, REGEXMATCH(CID!D3124:D14794, TEXTJOIN(""|"", TRUE, SPLIT(A3124, "";"")))))"),"#N/A")</f>
        <v>#N/A</v>
      </c>
    </row>
    <row r="3125">
      <c r="A3125" s="12" t="str">
        <f>IFERROR(__xludf.DUMMYFUNCTION("TEXTJOIN("";"", TRUE, FILTER(CID!$B$2:$B$14794, CID!B3125=CID!$D$2:$D$14794))"),"#N/A")</f>
        <v>#N/A</v>
      </c>
      <c r="B3125" s="12" t="str">
        <f>IFERROR(__xludf.DUMMYFUNCTION("TEXTJOIN(""; "", TRUE, FILTER(CID!B3125:B14794, REGEXMATCH(CID!D3125:D14794, TEXTJOIN(""|"", TRUE, SPLIT(A3125, "";"")))))"),"#N/A")</f>
        <v>#N/A</v>
      </c>
    </row>
    <row r="3126">
      <c r="A3126" s="12" t="str">
        <f>IFERROR(__xludf.DUMMYFUNCTION("TEXTJOIN("";"", TRUE, FILTER(CID!$B$2:$B$14794, CID!B3126=CID!$D$2:$D$14794))"),"#N/A")</f>
        <v>#N/A</v>
      </c>
      <c r="B3126" s="12" t="str">
        <f>IFERROR(__xludf.DUMMYFUNCTION("TEXTJOIN(""; "", TRUE, FILTER(CID!B3126:B14794, REGEXMATCH(CID!D3126:D14794, TEXTJOIN(""|"", TRUE, SPLIT(A3126, "";"")))))"),"#N/A")</f>
        <v>#N/A</v>
      </c>
    </row>
    <row r="3127">
      <c r="A3127" s="12" t="str">
        <f>IFERROR(__xludf.DUMMYFUNCTION("TEXTJOIN("";"", TRUE, FILTER(CID!$B$2:$B$14794, CID!B3127=CID!$D$2:$D$14794))"),"#N/A")</f>
        <v>#N/A</v>
      </c>
      <c r="B3127" s="12" t="str">
        <f>IFERROR(__xludf.DUMMYFUNCTION("TEXTJOIN(""; "", TRUE, FILTER(CID!B3127:B14794, REGEXMATCH(CID!D3127:D14794, TEXTJOIN(""|"", TRUE, SPLIT(A3127, "";"")))))"),"#N/A")</f>
        <v>#N/A</v>
      </c>
    </row>
    <row r="3128">
      <c r="A3128" s="12" t="str">
        <f>IFERROR(__xludf.DUMMYFUNCTION("TEXTJOIN("";"", TRUE, FILTER(CID!$B$2:$B$14794, CID!B3128=CID!$D$2:$D$14794))"),"#N/A")</f>
        <v>#N/A</v>
      </c>
      <c r="B3128" s="12" t="str">
        <f>IFERROR(__xludf.DUMMYFUNCTION("TEXTJOIN(""; "", TRUE, FILTER(CID!B3128:B14794, REGEXMATCH(CID!D3128:D14794, TEXTJOIN(""|"", TRUE, SPLIT(A3128, "";"")))))"),"#N/A")</f>
        <v>#N/A</v>
      </c>
    </row>
    <row r="3129">
      <c r="A3129" s="12" t="str">
        <f>IFERROR(__xludf.DUMMYFUNCTION("TEXTJOIN("";"", TRUE, FILTER(CID!$B$2:$B$14794, CID!B3129=CID!$D$2:$D$14794))"),"#N/A")</f>
        <v>#N/A</v>
      </c>
      <c r="B3129" s="12" t="str">
        <f>IFERROR(__xludf.DUMMYFUNCTION("TEXTJOIN(""; "", TRUE, FILTER(CID!B3129:B14794, REGEXMATCH(CID!D3129:D14794, TEXTJOIN(""|"", TRUE, SPLIT(A3129, "";"")))))"),"#N/A")</f>
        <v>#N/A</v>
      </c>
    </row>
    <row r="3130">
      <c r="A3130" s="12" t="str">
        <f>IFERROR(__xludf.DUMMYFUNCTION("TEXTJOIN("";"", TRUE, FILTER(CID!$B$2:$B$14794, CID!B3130=CID!$D$2:$D$14794))"),"#N/A")</f>
        <v>#N/A</v>
      </c>
      <c r="B3130" s="12" t="str">
        <f>IFERROR(__xludf.DUMMYFUNCTION("TEXTJOIN(""; "", TRUE, FILTER(CID!B3130:B14794, REGEXMATCH(CID!D3130:D14794, TEXTJOIN(""|"", TRUE, SPLIT(A3130, "";"")))))"),"#N/A")</f>
        <v>#N/A</v>
      </c>
    </row>
    <row r="3131">
      <c r="A3131" s="12" t="str">
        <f>IFERROR(__xludf.DUMMYFUNCTION("TEXTJOIN("";"", TRUE, FILTER(CID!$B$2:$B$14794, CID!B3131=CID!$D$2:$D$14794))"),"#N/A")</f>
        <v>#N/A</v>
      </c>
      <c r="B3131" s="12" t="str">
        <f>IFERROR(__xludf.DUMMYFUNCTION("TEXTJOIN(""; "", TRUE, FILTER(CID!B3131:B14794, REGEXMATCH(CID!D3131:D14794, TEXTJOIN(""|"", TRUE, SPLIT(A3131, "";"")))))"),"#N/A")</f>
        <v>#N/A</v>
      </c>
    </row>
    <row r="3132">
      <c r="A3132" s="12" t="str">
        <f>IFERROR(__xludf.DUMMYFUNCTION("TEXTJOIN("";"", TRUE, FILTER(CID!$B$2:$B$14794, CID!B3132=CID!$D$2:$D$14794))"),"#N/A")</f>
        <v>#N/A</v>
      </c>
      <c r="B3132" s="12" t="str">
        <f>IFERROR(__xludf.DUMMYFUNCTION("TEXTJOIN(""; "", TRUE, FILTER(CID!B3132:B14794, REGEXMATCH(CID!D3132:D14794, TEXTJOIN(""|"", TRUE, SPLIT(A3132, "";"")))))"),"#N/A")</f>
        <v>#N/A</v>
      </c>
    </row>
    <row r="3133">
      <c r="A3133" s="12" t="str">
        <f>IFERROR(__xludf.DUMMYFUNCTION("TEXTJOIN("";"", TRUE, FILTER(CID!$B$2:$B$14794, CID!B3133=CID!$D$2:$D$14794))"),"#N/A")</f>
        <v>#N/A</v>
      </c>
      <c r="B3133" s="12" t="str">
        <f>IFERROR(__xludf.DUMMYFUNCTION("TEXTJOIN(""; "", TRUE, FILTER(CID!B3133:B14794, REGEXMATCH(CID!D3133:D14794, TEXTJOIN(""|"", TRUE, SPLIT(A3133, "";"")))))"),"#N/A")</f>
        <v>#N/A</v>
      </c>
    </row>
    <row r="3134">
      <c r="A3134" s="12" t="str">
        <f>IFERROR(__xludf.DUMMYFUNCTION("TEXTJOIN("";"", TRUE, FILTER(CID!$B$2:$B$14794, CID!B3134=CID!$D$2:$D$14794))"),"#N/A")</f>
        <v>#N/A</v>
      </c>
      <c r="B3134" s="12" t="str">
        <f>IFERROR(__xludf.DUMMYFUNCTION("TEXTJOIN(""; "", TRUE, FILTER(CID!B3134:B14794, REGEXMATCH(CID!D3134:D14794, TEXTJOIN(""|"", TRUE, SPLIT(A3134, "";"")))))"),"#N/A")</f>
        <v>#N/A</v>
      </c>
    </row>
    <row r="3135">
      <c r="A3135" s="12" t="str">
        <f>IFERROR(__xludf.DUMMYFUNCTION("TEXTJOIN("";"", TRUE, FILTER(CID!$B$2:$B$14794, CID!B3135=CID!$D$2:$D$14794))"),"#N/A")</f>
        <v>#N/A</v>
      </c>
      <c r="B3135" s="12" t="str">
        <f>IFERROR(__xludf.DUMMYFUNCTION("TEXTJOIN(""; "", TRUE, FILTER(CID!B3135:B14794, REGEXMATCH(CID!D3135:D14794, TEXTJOIN(""|"", TRUE, SPLIT(A3135, "";"")))))"),"#N/A")</f>
        <v>#N/A</v>
      </c>
    </row>
    <row r="3136">
      <c r="A3136" s="12" t="str">
        <f>IFERROR(__xludf.DUMMYFUNCTION("TEXTJOIN("";"", TRUE, FILTER(CID!$B$2:$B$14794, CID!B3136=CID!$D$2:$D$14794))"),"#N/A")</f>
        <v>#N/A</v>
      </c>
      <c r="B3136" s="12" t="str">
        <f>IFERROR(__xludf.DUMMYFUNCTION("TEXTJOIN(""; "", TRUE, FILTER(CID!B3136:B14794, REGEXMATCH(CID!D3136:D14794, TEXTJOIN(""|"", TRUE, SPLIT(A3136, "";"")))))"),"#N/A")</f>
        <v>#N/A</v>
      </c>
    </row>
    <row r="3137">
      <c r="A3137" s="12" t="str">
        <f>IFERROR(__xludf.DUMMYFUNCTION("TEXTJOIN("";"", TRUE, FILTER(CID!$B$2:$B$14794, CID!B3137=CID!$D$2:$D$14794))"),"#N/A")</f>
        <v>#N/A</v>
      </c>
      <c r="B3137" s="12" t="str">
        <f>IFERROR(__xludf.DUMMYFUNCTION("TEXTJOIN(""; "", TRUE, FILTER(CID!B3137:B14794, REGEXMATCH(CID!D3137:D14794, TEXTJOIN(""|"", TRUE, SPLIT(A3137, "";"")))))"),"#N/A")</f>
        <v>#N/A</v>
      </c>
    </row>
    <row r="3138">
      <c r="A3138" s="12" t="str">
        <f>IFERROR(__xludf.DUMMYFUNCTION("TEXTJOIN("";"", TRUE, FILTER(CID!$B$2:$B$14794, CID!B3138=CID!$D$2:$D$14794))"),"#N/A")</f>
        <v>#N/A</v>
      </c>
      <c r="B3138" s="12" t="str">
        <f>IFERROR(__xludf.DUMMYFUNCTION("TEXTJOIN(""; "", TRUE, FILTER(CID!B3138:B14794, REGEXMATCH(CID!D3138:D14794, TEXTJOIN(""|"", TRUE, SPLIT(A3138, "";"")))))"),"#N/A")</f>
        <v>#N/A</v>
      </c>
    </row>
    <row r="3139">
      <c r="A3139" s="12" t="str">
        <f>IFERROR(__xludf.DUMMYFUNCTION("TEXTJOIN("";"", TRUE, FILTER(CID!$B$2:$B$14794, CID!B3139=CID!$D$2:$D$14794))"),"#N/A")</f>
        <v>#N/A</v>
      </c>
      <c r="B3139" s="12" t="str">
        <f>IFERROR(__xludf.DUMMYFUNCTION("TEXTJOIN(""; "", TRUE, FILTER(CID!B3139:B14794, REGEXMATCH(CID!D3139:D14794, TEXTJOIN(""|"", TRUE, SPLIT(A3139, "";"")))))"),"#N/A")</f>
        <v>#N/A</v>
      </c>
    </row>
    <row r="3140">
      <c r="A3140" s="12" t="str">
        <f>IFERROR(__xludf.DUMMYFUNCTION("TEXTJOIN("";"", TRUE, FILTER(CID!$B$2:$B$14794, CID!B3140=CID!$D$2:$D$14794))"),"#N/A")</f>
        <v>#N/A</v>
      </c>
      <c r="B3140" s="12" t="str">
        <f>IFERROR(__xludf.DUMMYFUNCTION("TEXTJOIN(""; "", TRUE, FILTER(CID!B3140:B14794, REGEXMATCH(CID!D3140:D14794, TEXTJOIN(""|"", TRUE, SPLIT(A3140, "";"")))))"),"#N/A")</f>
        <v>#N/A</v>
      </c>
    </row>
    <row r="3141">
      <c r="A3141" s="12" t="str">
        <f>IFERROR(__xludf.DUMMYFUNCTION("TEXTJOIN("";"", TRUE, FILTER(CID!$B$2:$B$14794, CID!B3141=CID!$D$2:$D$14794))"),"#N/A")</f>
        <v>#N/A</v>
      </c>
      <c r="B3141" s="12" t="str">
        <f>IFERROR(__xludf.DUMMYFUNCTION("TEXTJOIN(""; "", TRUE, FILTER(CID!B3141:B14794, REGEXMATCH(CID!D3141:D14794, TEXTJOIN(""|"", TRUE, SPLIT(A3141, "";"")))))"),"#N/A")</f>
        <v>#N/A</v>
      </c>
    </row>
    <row r="3142">
      <c r="A3142" s="12" t="str">
        <f>IFERROR(__xludf.DUMMYFUNCTION("TEXTJOIN("";"", TRUE, FILTER(CID!$B$2:$B$14794, CID!B3142=CID!$D$2:$D$14794))"),"#N/A")</f>
        <v>#N/A</v>
      </c>
      <c r="B3142" s="12" t="str">
        <f>IFERROR(__xludf.DUMMYFUNCTION("TEXTJOIN(""; "", TRUE, FILTER(CID!B3142:B14794, REGEXMATCH(CID!D3142:D14794, TEXTJOIN(""|"", TRUE, SPLIT(A3142, "";"")))))"),"#N/A")</f>
        <v>#N/A</v>
      </c>
    </row>
    <row r="3143">
      <c r="A3143" s="12" t="str">
        <f>IFERROR(__xludf.DUMMYFUNCTION("TEXTJOIN("";"", TRUE, FILTER(CID!$B$2:$B$14794, CID!B3143=CID!$D$2:$D$14794))"),"#N/A")</f>
        <v>#N/A</v>
      </c>
      <c r="B3143" s="12" t="str">
        <f>IFERROR(__xludf.DUMMYFUNCTION("TEXTJOIN(""; "", TRUE, FILTER(CID!B3143:B14794, REGEXMATCH(CID!D3143:D14794, TEXTJOIN(""|"", TRUE, SPLIT(A3143, "";"")))))"),"#N/A")</f>
        <v>#N/A</v>
      </c>
    </row>
    <row r="3144">
      <c r="A3144" s="12" t="str">
        <f>IFERROR(__xludf.DUMMYFUNCTION("TEXTJOIN("";"", TRUE, FILTER(CID!$B$2:$B$14794, CID!B3144=CID!$D$2:$D$14794))"),"#N/A")</f>
        <v>#N/A</v>
      </c>
      <c r="B3144" s="12" t="str">
        <f>IFERROR(__xludf.DUMMYFUNCTION("TEXTJOIN(""; "", TRUE, FILTER(CID!B3144:B14794, REGEXMATCH(CID!D3144:D14794, TEXTJOIN(""|"", TRUE, SPLIT(A3144, "";"")))))"),"#N/A")</f>
        <v>#N/A</v>
      </c>
    </row>
    <row r="3145">
      <c r="A3145" s="12" t="str">
        <f>IFERROR(__xludf.DUMMYFUNCTION("TEXTJOIN("";"", TRUE, FILTER(CID!$B$2:$B$14794, CID!B3145=CID!$D$2:$D$14794))"),"#N/A")</f>
        <v>#N/A</v>
      </c>
      <c r="B3145" s="12" t="str">
        <f>IFERROR(__xludf.DUMMYFUNCTION("TEXTJOIN(""; "", TRUE, FILTER(CID!B3145:B14794, REGEXMATCH(CID!D3145:D14794, TEXTJOIN(""|"", TRUE, SPLIT(A3145, "";"")))))"),"#N/A")</f>
        <v>#N/A</v>
      </c>
    </row>
    <row r="3146">
      <c r="A3146" s="12" t="str">
        <f>IFERROR(__xludf.DUMMYFUNCTION("TEXTJOIN("";"", TRUE, FILTER(CID!$B$2:$B$14794, CID!B3146=CID!$D$2:$D$14794))"),"#N/A")</f>
        <v>#N/A</v>
      </c>
      <c r="B3146" s="12" t="str">
        <f>IFERROR(__xludf.DUMMYFUNCTION("TEXTJOIN(""; "", TRUE, FILTER(CID!B3146:B14794, REGEXMATCH(CID!D3146:D14794, TEXTJOIN(""|"", TRUE, SPLIT(A3146, "";"")))))"),"#N/A")</f>
        <v>#N/A</v>
      </c>
    </row>
    <row r="3147">
      <c r="A3147" s="12" t="str">
        <f>IFERROR(__xludf.DUMMYFUNCTION("TEXTJOIN("";"", TRUE, FILTER(CID!$B$2:$B$14794, CID!B3147=CID!$D$2:$D$14794))"),"#N/A")</f>
        <v>#N/A</v>
      </c>
      <c r="B3147" s="12" t="str">
        <f>IFERROR(__xludf.DUMMYFUNCTION("TEXTJOIN(""; "", TRUE, FILTER(CID!B3147:B14794, REGEXMATCH(CID!D3147:D14794, TEXTJOIN(""|"", TRUE, SPLIT(A3147, "";"")))))"),"#N/A")</f>
        <v>#N/A</v>
      </c>
    </row>
    <row r="3148">
      <c r="A3148" s="12" t="str">
        <f>IFERROR(__xludf.DUMMYFUNCTION("TEXTJOIN("";"", TRUE, FILTER(CID!$B$2:$B$14794, CID!B3148=CID!$D$2:$D$14794))"),"#N/A")</f>
        <v>#N/A</v>
      </c>
      <c r="B3148" s="12" t="str">
        <f>IFERROR(__xludf.DUMMYFUNCTION("TEXTJOIN(""; "", TRUE, FILTER(CID!B3148:B14794, REGEXMATCH(CID!D3148:D14794, TEXTJOIN(""|"", TRUE, SPLIT(A3148, "";"")))))"),"#N/A")</f>
        <v>#N/A</v>
      </c>
    </row>
    <row r="3149">
      <c r="A3149" s="12" t="str">
        <f>IFERROR(__xludf.DUMMYFUNCTION("TEXTJOIN("";"", TRUE, FILTER(CID!$B$2:$B$14794, CID!B3149=CID!$D$2:$D$14794))"),"#N/A")</f>
        <v>#N/A</v>
      </c>
      <c r="B3149" s="12" t="str">
        <f>IFERROR(__xludf.DUMMYFUNCTION("TEXTJOIN(""; "", TRUE, FILTER(CID!B3149:B14794, REGEXMATCH(CID!D3149:D14794, TEXTJOIN(""|"", TRUE, SPLIT(A3149, "";"")))))"),"#N/A")</f>
        <v>#N/A</v>
      </c>
    </row>
    <row r="3150">
      <c r="A3150" s="12" t="str">
        <f>IFERROR(__xludf.DUMMYFUNCTION("TEXTJOIN("";"", TRUE, FILTER(CID!$B$2:$B$14794, CID!B3150=CID!$D$2:$D$14794))"),"#N/A")</f>
        <v>#N/A</v>
      </c>
      <c r="B3150" s="12" t="str">
        <f>IFERROR(__xludf.DUMMYFUNCTION("TEXTJOIN(""; "", TRUE, FILTER(CID!B3150:B14794, REGEXMATCH(CID!D3150:D14794, TEXTJOIN(""|"", TRUE, SPLIT(A3150, "";"")))))"),"#N/A")</f>
        <v>#N/A</v>
      </c>
    </row>
    <row r="3151">
      <c r="A3151" s="12" t="str">
        <f>IFERROR(__xludf.DUMMYFUNCTION("TEXTJOIN("";"", TRUE, FILTER(CID!$B$2:$B$14794, CID!B3151=CID!$D$2:$D$14794))"),"#N/A")</f>
        <v>#N/A</v>
      </c>
      <c r="B3151" s="12" t="str">
        <f>IFERROR(__xludf.DUMMYFUNCTION("TEXTJOIN(""; "", TRUE, FILTER(CID!B3151:B14794, REGEXMATCH(CID!D3151:D14794, TEXTJOIN(""|"", TRUE, SPLIT(A3151, "";"")))))"),"#N/A")</f>
        <v>#N/A</v>
      </c>
    </row>
    <row r="3152">
      <c r="A3152" s="12" t="str">
        <f>IFERROR(__xludf.DUMMYFUNCTION("TEXTJOIN("";"", TRUE, FILTER(CID!$B$2:$B$14794, CID!B3152=CID!$D$2:$D$14794))"),"#N/A")</f>
        <v>#N/A</v>
      </c>
      <c r="B3152" s="12" t="str">
        <f>IFERROR(__xludf.DUMMYFUNCTION("TEXTJOIN(""; "", TRUE, FILTER(CID!B3152:B14794, REGEXMATCH(CID!D3152:D14794, TEXTJOIN(""|"", TRUE, SPLIT(A3152, "";"")))))"),"#N/A")</f>
        <v>#N/A</v>
      </c>
    </row>
    <row r="3153">
      <c r="A3153" s="12" t="str">
        <f>IFERROR(__xludf.DUMMYFUNCTION("TEXTJOIN("";"", TRUE, FILTER(CID!$B$2:$B$14794, CID!B3153=CID!$D$2:$D$14794))"),"#N/A")</f>
        <v>#N/A</v>
      </c>
      <c r="B3153" s="12" t="str">
        <f>IFERROR(__xludf.DUMMYFUNCTION("TEXTJOIN(""; "", TRUE, FILTER(CID!B3153:B14794, REGEXMATCH(CID!D3153:D14794, TEXTJOIN(""|"", TRUE, SPLIT(A3153, "";"")))))"),"#N/A")</f>
        <v>#N/A</v>
      </c>
    </row>
    <row r="3154">
      <c r="A3154" s="12" t="str">
        <f>IFERROR(__xludf.DUMMYFUNCTION("TEXTJOIN("";"", TRUE, FILTER(CID!$B$2:$B$14794, CID!B3154=CID!$D$2:$D$14794))"),"#N/A")</f>
        <v>#N/A</v>
      </c>
      <c r="B3154" s="12" t="str">
        <f>IFERROR(__xludf.DUMMYFUNCTION("TEXTJOIN(""; "", TRUE, FILTER(CID!B3154:B14794, REGEXMATCH(CID!D3154:D14794, TEXTJOIN(""|"", TRUE, SPLIT(A3154, "";"")))))"),"#N/A")</f>
        <v>#N/A</v>
      </c>
    </row>
    <row r="3155">
      <c r="A3155" s="12" t="str">
        <f>IFERROR(__xludf.DUMMYFUNCTION("TEXTJOIN("";"", TRUE, FILTER(CID!$B$2:$B$14794, CID!B3155=CID!$D$2:$D$14794))"),"#N/A")</f>
        <v>#N/A</v>
      </c>
      <c r="B3155" s="12" t="str">
        <f>IFERROR(__xludf.DUMMYFUNCTION("TEXTJOIN(""; "", TRUE, FILTER(CID!B3155:B14794, REGEXMATCH(CID!D3155:D14794, TEXTJOIN(""|"", TRUE, SPLIT(A3155, "";"")))))"),"#N/A")</f>
        <v>#N/A</v>
      </c>
    </row>
    <row r="3156">
      <c r="A3156" s="12" t="str">
        <f>IFERROR(__xludf.DUMMYFUNCTION("TEXTJOIN("";"", TRUE, FILTER(CID!$B$2:$B$14794, CID!B3156=CID!$D$2:$D$14794))"),"#N/A")</f>
        <v>#N/A</v>
      </c>
      <c r="B3156" s="12" t="str">
        <f>IFERROR(__xludf.DUMMYFUNCTION("TEXTJOIN(""; "", TRUE, FILTER(CID!B3156:B14794, REGEXMATCH(CID!D3156:D14794, TEXTJOIN(""|"", TRUE, SPLIT(A3156, "";"")))))"),"#N/A")</f>
        <v>#N/A</v>
      </c>
    </row>
    <row r="3157">
      <c r="A3157" s="12" t="str">
        <f>IFERROR(__xludf.DUMMYFUNCTION("TEXTJOIN("";"", TRUE, FILTER(CID!$B$2:$B$14794, CID!B3157=CID!$D$2:$D$14794))"),"#N/A")</f>
        <v>#N/A</v>
      </c>
      <c r="B3157" s="12" t="str">
        <f>IFERROR(__xludf.DUMMYFUNCTION("TEXTJOIN(""; "", TRUE, FILTER(CID!B3157:B14794, REGEXMATCH(CID!D3157:D14794, TEXTJOIN(""|"", TRUE, SPLIT(A3157, "";"")))))"),"#N/A")</f>
        <v>#N/A</v>
      </c>
    </row>
    <row r="3158">
      <c r="A3158" s="12" t="str">
        <f>IFERROR(__xludf.DUMMYFUNCTION("TEXTJOIN("";"", TRUE, FILTER(CID!$B$2:$B$14794, CID!B3158=CID!$D$2:$D$14794))"),"#N/A")</f>
        <v>#N/A</v>
      </c>
      <c r="B3158" s="12" t="str">
        <f>IFERROR(__xludf.DUMMYFUNCTION("TEXTJOIN(""; "", TRUE, FILTER(CID!B3158:B14794, REGEXMATCH(CID!D3158:D14794, TEXTJOIN(""|"", TRUE, SPLIT(A3158, "";"")))))"),"#N/A")</f>
        <v>#N/A</v>
      </c>
    </row>
    <row r="3159">
      <c r="A3159" s="12" t="str">
        <f>IFERROR(__xludf.DUMMYFUNCTION("TEXTJOIN("";"", TRUE, FILTER(CID!$B$2:$B$14794, CID!B3159=CID!$D$2:$D$14794))"),"#N/A")</f>
        <v>#N/A</v>
      </c>
      <c r="B3159" s="12" t="str">
        <f>IFERROR(__xludf.DUMMYFUNCTION("TEXTJOIN(""; "", TRUE, FILTER(CID!B3159:B14794, REGEXMATCH(CID!D3159:D14794, TEXTJOIN(""|"", TRUE, SPLIT(A3159, "";"")))))"),"#N/A")</f>
        <v>#N/A</v>
      </c>
    </row>
    <row r="3160">
      <c r="A3160" s="12" t="str">
        <f>IFERROR(__xludf.DUMMYFUNCTION("TEXTJOIN("";"", TRUE, FILTER(CID!$B$2:$B$14794, CID!B3160=CID!$D$2:$D$14794))"),"#N/A")</f>
        <v>#N/A</v>
      </c>
      <c r="B3160" s="12" t="str">
        <f>IFERROR(__xludf.DUMMYFUNCTION("TEXTJOIN(""; "", TRUE, FILTER(CID!B3160:B14794, REGEXMATCH(CID!D3160:D14794, TEXTJOIN(""|"", TRUE, SPLIT(A3160, "";"")))))"),"#N/A")</f>
        <v>#N/A</v>
      </c>
    </row>
    <row r="3161">
      <c r="A3161" s="12" t="str">
        <f>IFERROR(__xludf.DUMMYFUNCTION("TEXTJOIN("";"", TRUE, FILTER(CID!$B$2:$B$14794, CID!B3161=CID!$D$2:$D$14794))"),"#N/A")</f>
        <v>#N/A</v>
      </c>
      <c r="B3161" s="12" t="str">
        <f>IFERROR(__xludf.DUMMYFUNCTION("TEXTJOIN(""; "", TRUE, FILTER(CID!B3161:B14794, REGEXMATCH(CID!D3161:D14794, TEXTJOIN(""|"", TRUE, SPLIT(A3161, "";"")))))"),"#N/A")</f>
        <v>#N/A</v>
      </c>
    </row>
    <row r="3162">
      <c r="A3162" s="12" t="str">
        <f>IFERROR(__xludf.DUMMYFUNCTION("TEXTJOIN("";"", TRUE, FILTER(CID!$B$2:$B$14794, CID!B3162=CID!$D$2:$D$14794))"),"#N/A")</f>
        <v>#N/A</v>
      </c>
      <c r="B3162" s="12" t="str">
        <f>IFERROR(__xludf.DUMMYFUNCTION("TEXTJOIN(""; "", TRUE, FILTER(CID!B3162:B14794, REGEXMATCH(CID!D3162:D14794, TEXTJOIN(""|"", TRUE, SPLIT(A3162, "";"")))))"),"#N/A")</f>
        <v>#N/A</v>
      </c>
    </row>
    <row r="3163">
      <c r="A3163" s="12" t="str">
        <f>IFERROR(__xludf.DUMMYFUNCTION("TEXTJOIN("";"", TRUE, FILTER(CID!$B$2:$B$14794, CID!B3163=CID!$D$2:$D$14794))"),"#N/A")</f>
        <v>#N/A</v>
      </c>
      <c r="B3163" s="12" t="str">
        <f>IFERROR(__xludf.DUMMYFUNCTION("TEXTJOIN(""; "", TRUE, FILTER(CID!B3163:B14794, REGEXMATCH(CID!D3163:D14794, TEXTJOIN(""|"", TRUE, SPLIT(A3163, "";"")))))"),"#N/A")</f>
        <v>#N/A</v>
      </c>
    </row>
    <row r="3164">
      <c r="A3164" s="12" t="str">
        <f>IFERROR(__xludf.DUMMYFUNCTION("TEXTJOIN("";"", TRUE, FILTER(CID!$B$2:$B$14794, CID!B3164=CID!$D$2:$D$14794))"),"#N/A")</f>
        <v>#N/A</v>
      </c>
      <c r="B3164" s="12" t="str">
        <f>IFERROR(__xludf.DUMMYFUNCTION("TEXTJOIN(""; "", TRUE, FILTER(CID!B3164:B14794, REGEXMATCH(CID!D3164:D14794, TEXTJOIN(""|"", TRUE, SPLIT(A3164, "";"")))))"),"#N/A")</f>
        <v>#N/A</v>
      </c>
    </row>
    <row r="3165">
      <c r="A3165" s="12" t="str">
        <f>IFERROR(__xludf.DUMMYFUNCTION("TEXTJOIN("";"", TRUE, FILTER(CID!$B$2:$B$14794, CID!B3165=CID!$D$2:$D$14794))"),"#N/A")</f>
        <v>#N/A</v>
      </c>
      <c r="B3165" s="12" t="str">
        <f>IFERROR(__xludf.DUMMYFUNCTION("TEXTJOIN(""; "", TRUE, FILTER(CID!B3165:B14794, REGEXMATCH(CID!D3165:D14794, TEXTJOIN(""|"", TRUE, SPLIT(A3165, "";"")))))"),"#N/A")</f>
        <v>#N/A</v>
      </c>
    </row>
    <row r="3166">
      <c r="A3166" s="12" t="str">
        <f>IFERROR(__xludf.DUMMYFUNCTION("TEXTJOIN("";"", TRUE, FILTER(CID!$B$2:$B$14794, CID!B3166=CID!$D$2:$D$14794))"),"#N/A")</f>
        <v>#N/A</v>
      </c>
      <c r="B3166" s="12" t="str">
        <f>IFERROR(__xludf.DUMMYFUNCTION("TEXTJOIN(""; "", TRUE, FILTER(CID!B3166:B14794, REGEXMATCH(CID!D3166:D14794, TEXTJOIN(""|"", TRUE, SPLIT(A3166, "";"")))))"),"#N/A")</f>
        <v>#N/A</v>
      </c>
    </row>
    <row r="3167">
      <c r="A3167" s="12" t="str">
        <f>IFERROR(__xludf.DUMMYFUNCTION("TEXTJOIN("";"", TRUE, FILTER(CID!$B$2:$B$14794, CID!B3167=CID!$D$2:$D$14794))"),"#N/A")</f>
        <v>#N/A</v>
      </c>
      <c r="B3167" s="12" t="str">
        <f>IFERROR(__xludf.DUMMYFUNCTION("TEXTJOIN(""; "", TRUE, FILTER(CID!B3167:B14794, REGEXMATCH(CID!D3167:D14794, TEXTJOIN(""|"", TRUE, SPLIT(A3167, "";"")))))"),"#N/A")</f>
        <v>#N/A</v>
      </c>
    </row>
    <row r="3168">
      <c r="A3168" s="12" t="str">
        <f>IFERROR(__xludf.DUMMYFUNCTION("TEXTJOIN("";"", TRUE, FILTER(CID!$B$2:$B$14794, CID!B3168=CID!$D$2:$D$14794))"),"#N/A")</f>
        <v>#N/A</v>
      </c>
      <c r="B3168" s="12" t="str">
        <f>IFERROR(__xludf.DUMMYFUNCTION("TEXTJOIN(""; "", TRUE, FILTER(CID!B3168:B14794, REGEXMATCH(CID!D3168:D14794, TEXTJOIN(""|"", TRUE, SPLIT(A3168, "";"")))))"),"#N/A")</f>
        <v>#N/A</v>
      </c>
    </row>
    <row r="3169">
      <c r="A3169" s="12" t="str">
        <f>IFERROR(__xludf.DUMMYFUNCTION("TEXTJOIN("";"", TRUE, FILTER(CID!$B$2:$B$14794, CID!B3169=CID!$D$2:$D$14794))"),"#N/A")</f>
        <v>#N/A</v>
      </c>
      <c r="B3169" s="12" t="str">
        <f>IFERROR(__xludf.DUMMYFUNCTION("TEXTJOIN(""; "", TRUE, FILTER(CID!B3169:B14794, REGEXMATCH(CID!D3169:D14794, TEXTJOIN(""|"", TRUE, SPLIT(A3169, "";"")))))"),"#N/A")</f>
        <v>#N/A</v>
      </c>
    </row>
    <row r="3170">
      <c r="A3170" s="12" t="str">
        <f>IFERROR(__xludf.DUMMYFUNCTION("TEXTJOIN("";"", TRUE, FILTER(CID!$B$2:$B$14794, CID!B3170=CID!$D$2:$D$14794))"),"#N/A")</f>
        <v>#N/A</v>
      </c>
      <c r="B3170" s="12" t="str">
        <f>IFERROR(__xludf.DUMMYFUNCTION("TEXTJOIN(""; "", TRUE, FILTER(CID!B3170:B14794, REGEXMATCH(CID!D3170:D14794, TEXTJOIN(""|"", TRUE, SPLIT(A3170, "";"")))))"),"#N/A")</f>
        <v>#N/A</v>
      </c>
    </row>
    <row r="3171">
      <c r="A3171" s="12" t="str">
        <f>IFERROR(__xludf.DUMMYFUNCTION("TEXTJOIN("";"", TRUE, FILTER(CID!$B$2:$B$14794, CID!B3171=CID!$D$2:$D$14794))"),"#N/A")</f>
        <v>#N/A</v>
      </c>
      <c r="B3171" s="12" t="str">
        <f>IFERROR(__xludf.DUMMYFUNCTION("TEXTJOIN(""; "", TRUE, FILTER(CID!B3171:B14794, REGEXMATCH(CID!D3171:D14794, TEXTJOIN(""|"", TRUE, SPLIT(A3171, "";"")))))"),"#N/A")</f>
        <v>#N/A</v>
      </c>
    </row>
    <row r="3172">
      <c r="A3172" s="12" t="str">
        <f>IFERROR(__xludf.DUMMYFUNCTION("TEXTJOIN("";"", TRUE, FILTER(CID!$B$2:$B$14794, CID!B3172=CID!$D$2:$D$14794))"),"#N/A")</f>
        <v>#N/A</v>
      </c>
      <c r="B3172" s="12" t="str">
        <f>IFERROR(__xludf.DUMMYFUNCTION("TEXTJOIN(""; "", TRUE, FILTER(CID!B3172:B14794, REGEXMATCH(CID!D3172:D14794, TEXTJOIN(""|"", TRUE, SPLIT(A3172, "";"")))))"),"#N/A")</f>
        <v>#N/A</v>
      </c>
    </row>
    <row r="3173">
      <c r="A3173" s="12" t="str">
        <f>IFERROR(__xludf.DUMMYFUNCTION("TEXTJOIN("";"", TRUE, FILTER(CID!$B$2:$B$14794, CID!B3173=CID!$D$2:$D$14794))"),"#N/A")</f>
        <v>#N/A</v>
      </c>
      <c r="B3173" s="12" t="str">
        <f>IFERROR(__xludf.DUMMYFUNCTION("TEXTJOIN(""; "", TRUE, FILTER(CID!B3173:B14794, REGEXMATCH(CID!D3173:D14794, TEXTJOIN(""|"", TRUE, SPLIT(A3173, "";"")))))"),"#N/A")</f>
        <v>#N/A</v>
      </c>
    </row>
    <row r="3174">
      <c r="A3174" s="12" t="str">
        <f>IFERROR(__xludf.DUMMYFUNCTION("TEXTJOIN("";"", TRUE, FILTER(CID!$B$2:$B$14794, CID!B3174=CID!$D$2:$D$14794))"),"#N/A")</f>
        <v>#N/A</v>
      </c>
      <c r="B3174" s="12" t="str">
        <f>IFERROR(__xludf.DUMMYFUNCTION("TEXTJOIN(""; "", TRUE, FILTER(CID!B3174:B14794, REGEXMATCH(CID!D3174:D14794, TEXTJOIN(""|"", TRUE, SPLIT(A3174, "";"")))))"),"#N/A")</f>
        <v>#N/A</v>
      </c>
    </row>
    <row r="3175">
      <c r="A3175" s="12" t="str">
        <f>IFERROR(__xludf.DUMMYFUNCTION("TEXTJOIN("";"", TRUE, FILTER(CID!$B$2:$B$14794, CID!B3175=CID!$D$2:$D$14794))"),"#N/A")</f>
        <v>#N/A</v>
      </c>
      <c r="B3175" s="12" t="str">
        <f>IFERROR(__xludf.DUMMYFUNCTION("TEXTJOIN(""; "", TRUE, FILTER(CID!B3175:B14794, REGEXMATCH(CID!D3175:D14794, TEXTJOIN(""|"", TRUE, SPLIT(A3175, "";"")))))"),"#N/A")</f>
        <v>#N/A</v>
      </c>
    </row>
    <row r="3176">
      <c r="A3176" s="12" t="str">
        <f>IFERROR(__xludf.DUMMYFUNCTION("TEXTJOIN("";"", TRUE, FILTER(CID!$B$2:$B$14794, CID!B3176=CID!$D$2:$D$14794))"),"#N/A")</f>
        <v>#N/A</v>
      </c>
      <c r="B3176" s="12" t="str">
        <f>IFERROR(__xludf.DUMMYFUNCTION("TEXTJOIN(""; "", TRUE, FILTER(CID!B3176:B14794, REGEXMATCH(CID!D3176:D14794, TEXTJOIN(""|"", TRUE, SPLIT(A3176, "";"")))))"),"#N/A")</f>
        <v>#N/A</v>
      </c>
    </row>
    <row r="3177">
      <c r="A3177" s="12" t="str">
        <f>IFERROR(__xludf.DUMMYFUNCTION("TEXTJOIN("";"", TRUE, FILTER(CID!$B$2:$B$14794, CID!B3177=CID!$D$2:$D$14794))"),"#N/A")</f>
        <v>#N/A</v>
      </c>
      <c r="B3177" s="12" t="str">
        <f>IFERROR(__xludf.DUMMYFUNCTION("TEXTJOIN(""; "", TRUE, FILTER(CID!B3177:B14794, REGEXMATCH(CID!D3177:D14794, TEXTJOIN(""|"", TRUE, SPLIT(A3177, "";"")))))"),"#N/A")</f>
        <v>#N/A</v>
      </c>
    </row>
    <row r="3178">
      <c r="A3178" s="12" t="str">
        <f>IFERROR(__xludf.DUMMYFUNCTION("TEXTJOIN("";"", TRUE, FILTER(CID!$B$2:$B$14794, CID!B3178=CID!$D$2:$D$14794))"),"#N/A")</f>
        <v>#N/A</v>
      </c>
      <c r="B3178" s="12" t="str">
        <f>IFERROR(__xludf.DUMMYFUNCTION("TEXTJOIN(""; "", TRUE, FILTER(CID!B3178:B14794, REGEXMATCH(CID!D3178:D14794, TEXTJOIN(""|"", TRUE, SPLIT(A3178, "";"")))))"),"#N/A")</f>
        <v>#N/A</v>
      </c>
    </row>
    <row r="3179">
      <c r="A3179" s="12" t="str">
        <f>IFERROR(__xludf.DUMMYFUNCTION("TEXTJOIN("";"", TRUE, FILTER(CID!$B$2:$B$14794, CID!B3179=CID!$D$2:$D$14794))"),"#N/A")</f>
        <v>#N/A</v>
      </c>
      <c r="B3179" s="12" t="str">
        <f>IFERROR(__xludf.DUMMYFUNCTION("TEXTJOIN(""; "", TRUE, FILTER(CID!B3179:B14794, REGEXMATCH(CID!D3179:D14794, TEXTJOIN(""|"", TRUE, SPLIT(A3179, "";"")))))"),"#N/A")</f>
        <v>#N/A</v>
      </c>
    </row>
    <row r="3180">
      <c r="A3180" s="12" t="str">
        <f>IFERROR(__xludf.DUMMYFUNCTION("TEXTJOIN("";"", TRUE, FILTER(CID!$B$2:$B$14794, CID!B3180=CID!$D$2:$D$14794))"),"#N/A")</f>
        <v>#N/A</v>
      </c>
      <c r="B3180" s="12" t="str">
        <f>IFERROR(__xludf.DUMMYFUNCTION("TEXTJOIN(""; "", TRUE, FILTER(CID!B3180:B14794, REGEXMATCH(CID!D3180:D14794, TEXTJOIN(""|"", TRUE, SPLIT(A3180, "";"")))))"),"#N/A")</f>
        <v>#N/A</v>
      </c>
    </row>
    <row r="3181">
      <c r="A3181" s="12" t="str">
        <f>IFERROR(__xludf.DUMMYFUNCTION("TEXTJOIN("";"", TRUE, FILTER(CID!$B$2:$B$14794, CID!B3181=CID!$D$2:$D$14794))"),"#N/A")</f>
        <v>#N/A</v>
      </c>
      <c r="B3181" s="12" t="str">
        <f>IFERROR(__xludf.DUMMYFUNCTION("TEXTJOIN(""; "", TRUE, FILTER(CID!B3181:B14794, REGEXMATCH(CID!D3181:D14794, TEXTJOIN(""|"", TRUE, SPLIT(A3181, "";"")))))"),"#N/A")</f>
        <v>#N/A</v>
      </c>
    </row>
    <row r="3182">
      <c r="A3182" s="12" t="str">
        <f>IFERROR(__xludf.DUMMYFUNCTION("TEXTJOIN("";"", TRUE, FILTER(CID!$B$2:$B$14794, CID!B3182=CID!$D$2:$D$14794))"),"#N/A")</f>
        <v>#N/A</v>
      </c>
      <c r="B3182" s="12" t="str">
        <f>IFERROR(__xludf.DUMMYFUNCTION("TEXTJOIN(""; "", TRUE, FILTER(CID!B3182:B14794, REGEXMATCH(CID!D3182:D14794, TEXTJOIN(""|"", TRUE, SPLIT(A3182, "";"")))))"),"#N/A")</f>
        <v>#N/A</v>
      </c>
    </row>
    <row r="3183">
      <c r="A3183" s="12" t="str">
        <f>IFERROR(__xludf.DUMMYFUNCTION("TEXTJOIN("";"", TRUE, FILTER(CID!$B$2:$B$14794, CID!B3183=CID!$D$2:$D$14794))"),"#N/A")</f>
        <v>#N/A</v>
      </c>
      <c r="B3183" s="12" t="str">
        <f>IFERROR(__xludf.DUMMYFUNCTION("TEXTJOIN(""; "", TRUE, FILTER(CID!B3183:B14794, REGEXMATCH(CID!D3183:D14794, TEXTJOIN(""|"", TRUE, SPLIT(A3183, "";"")))))"),"#N/A")</f>
        <v>#N/A</v>
      </c>
    </row>
    <row r="3184">
      <c r="A3184" s="12" t="str">
        <f>IFERROR(__xludf.DUMMYFUNCTION("TEXTJOIN("";"", TRUE, FILTER(CID!$B$2:$B$14794, CID!B3184=CID!$D$2:$D$14794))"),"#N/A")</f>
        <v>#N/A</v>
      </c>
      <c r="B3184" s="12" t="str">
        <f>IFERROR(__xludf.DUMMYFUNCTION("TEXTJOIN(""; "", TRUE, FILTER(CID!B3184:B14794, REGEXMATCH(CID!D3184:D14794, TEXTJOIN(""|"", TRUE, SPLIT(A3184, "";"")))))"),"#N/A")</f>
        <v>#N/A</v>
      </c>
    </row>
    <row r="3185">
      <c r="A3185" s="12" t="str">
        <f>IFERROR(__xludf.DUMMYFUNCTION("TEXTJOIN("";"", TRUE, FILTER(CID!$B$2:$B$14794, CID!B3185=CID!$D$2:$D$14794))"),"#N/A")</f>
        <v>#N/A</v>
      </c>
      <c r="B3185" s="12" t="str">
        <f>IFERROR(__xludf.DUMMYFUNCTION("TEXTJOIN(""; "", TRUE, FILTER(CID!B3185:B14794, REGEXMATCH(CID!D3185:D14794, TEXTJOIN(""|"", TRUE, SPLIT(A3185, "";"")))))"),"#N/A")</f>
        <v>#N/A</v>
      </c>
    </row>
    <row r="3186">
      <c r="A3186" s="12" t="str">
        <f>IFERROR(__xludf.DUMMYFUNCTION("TEXTJOIN("";"", TRUE, FILTER(CID!$B$2:$B$14794, CID!B3186=CID!$D$2:$D$14794))"),"#N/A")</f>
        <v>#N/A</v>
      </c>
      <c r="B3186" s="12" t="str">
        <f>IFERROR(__xludf.DUMMYFUNCTION("TEXTJOIN(""; "", TRUE, FILTER(CID!B3186:B14794, REGEXMATCH(CID!D3186:D14794, TEXTJOIN(""|"", TRUE, SPLIT(A3186, "";"")))))"),"#N/A")</f>
        <v>#N/A</v>
      </c>
    </row>
    <row r="3187">
      <c r="A3187" s="12" t="str">
        <f>IFERROR(__xludf.DUMMYFUNCTION("TEXTJOIN("";"", TRUE, FILTER(CID!$B$2:$B$14794, CID!B3187=CID!$D$2:$D$14794))"),"#N/A")</f>
        <v>#N/A</v>
      </c>
      <c r="B3187" s="12" t="str">
        <f>IFERROR(__xludf.DUMMYFUNCTION("TEXTJOIN(""; "", TRUE, FILTER(CID!B3187:B14794, REGEXMATCH(CID!D3187:D14794, TEXTJOIN(""|"", TRUE, SPLIT(A3187, "";"")))))"),"#N/A")</f>
        <v>#N/A</v>
      </c>
    </row>
    <row r="3188">
      <c r="A3188" s="12" t="str">
        <f>IFERROR(__xludf.DUMMYFUNCTION("TEXTJOIN("";"", TRUE, FILTER(CID!$B$2:$B$14794, CID!B3188=CID!$D$2:$D$14794))"),"#N/A")</f>
        <v>#N/A</v>
      </c>
      <c r="B3188" s="12" t="str">
        <f>IFERROR(__xludf.DUMMYFUNCTION("TEXTJOIN(""; "", TRUE, FILTER(CID!B3188:B14794, REGEXMATCH(CID!D3188:D14794, TEXTJOIN(""|"", TRUE, SPLIT(A3188, "";"")))))"),"#N/A")</f>
        <v>#N/A</v>
      </c>
    </row>
    <row r="3189">
      <c r="A3189" s="12" t="str">
        <f>IFERROR(__xludf.DUMMYFUNCTION("TEXTJOIN("";"", TRUE, FILTER(CID!$B$2:$B$14794, CID!B3189=CID!$D$2:$D$14794))"),"#N/A")</f>
        <v>#N/A</v>
      </c>
      <c r="B3189" s="12" t="str">
        <f>IFERROR(__xludf.DUMMYFUNCTION("TEXTJOIN(""; "", TRUE, FILTER(CID!B3189:B14794, REGEXMATCH(CID!D3189:D14794, TEXTJOIN(""|"", TRUE, SPLIT(A3189, "";"")))))"),"#N/A")</f>
        <v>#N/A</v>
      </c>
    </row>
    <row r="3190">
      <c r="A3190" s="12" t="str">
        <f>IFERROR(__xludf.DUMMYFUNCTION("TEXTJOIN("";"", TRUE, FILTER(CID!$B$2:$B$14794, CID!B3190=CID!$D$2:$D$14794))"),"#N/A")</f>
        <v>#N/A</v>
      </c>
      <c r="B3190" s="12" t="str">
        <f>IFERROR(__xludf.DUMMYFUNCTION("TEXTJOIN(""; "", TRUE, FILTER(CID!B3190:B14794, REGEXMATCH(CID!D3190:D14794, TEXTJOIN(""|"", TRUE, SPLIT(A3190, "";"")))))"),"#N/A")</f>
        <v>#N/A</v>
      </c>
    </row>
    <row r="3191">
      <c r="A3191" s="12" t="str">
        <f>IFERROR(__xludf.DUMMYFUNCTION("TEXTJOIN("";"", TRUE, FILTER(CID!$B$2:$B$14794, CID!B3191=CID!$D$2:$D$14794))"),"#N/A")</f>
        <v>#N/A</v>
      </c>
      <c r="B3191" s="12" t="str">
        <f>IFERROR(__xludf.DUMMYFUNCTION("TEXTJOIN(""; "", TRUE, FILTER(CID!B3191:B14794, REGEXMATCH(CID!D3191:D14794, TEXTJOIN(""|"", TRUE, SPLIT(A3191, "";"")))))"),"#N/A")</f>
        <v>#N/A</v>
      </c>
    </row>
    <row r="3192">
      <c r="A3192" s="12" t="str">
        <f>IFERROR(__xludf.DUMMYFUNCTION("TEXTJOIN("";"", TRUE, FILTER(CID!$B$2:$B$14794, CID!B3192=CID!$D$2:$D$14794))"),"#N/A")</f>
        <v>#N/A</v>
      </c>
      <c r="B3192" s="12" t="str">
        <f>IFERROR(__xludf.DUMMYFUNCTION("TEXTJOIN(""; "", TRUE, FILTER(CID!B3192:B14794, REGEXMATCH(CID!D3192:D14794, TEXTJOIN(""|"", TRUE, SPLIT(A3192, "";"")))))"),"#N/A")</f>
        <v>#N/A</v>
      </c>
    </row>
    <row r="3193">
      <c r="A3193" s="12" t="str">
        <f>IFERROR(__xludf.DUMMYFUNCTION("TEXTJOIN("";"", TRUE, FILTER(CID!$B$2:$B$14794, CID!B3193=CID!$D$2:$D$14794))"),"#N/A")</f>
        <v>#N/A</v>
      </c>
      <c r="B3193" s="12" t="str">
        <f>IFERROR(__xludf.DUMMYFUNCTION("TEXTJOIN(""; "", TRUE, FILTER(CID!B3193:B14794, REGEXMATCH(CID!D3193:D14794, TEXTJOIN(""|"", TRUE, SPLIT(A3193, "";"")))))"),"#N/A")</f>
        <v>#N/A</v>
      </c>
    </row>
    <row r="3194">
      <c r="A3194" s="12" t="str">
        <f>IFERROR(__xludf.DUMMYFUNCTION("TEXTJOIN("";"", TRUE, FILTER(CID!$B$2:$B$14794, CID!B3194=CID!$D$2:$D$14794))"),"#N/A")</f>
        <v>#N/A</v>
      </c>
      <c r="B3194" s="12" t="str">
        <f>IFERROR(__xludf.DUMMYFUNCTION("TEXTJOIN(""; "", TRUE, FILTER(CID!B3194:B14794, REGEXMATCH(CID!D3194:D14794, TEXTJOIN(""|"", TRUE, SPLIT(A3194, "";"")))))"),"#N/A")</f>
        <v>#N/A</v>
      </c>
    </row>
    <row r="3195">
      <c r="A3195" s="12" t="str">
        <f>IFERROR(__xludf.DUMMYFUNCTION("TEXTJOIN("";"", TRUE, FILTER(CID!$B$2:$B$14794, CID!B3195=CID!$D$2:$D$14794))"),"#N/A")</f>
        <v>#N/A</v>
      </c>
      <c r="B3195" s="12" t="str">
        <f>IFERROR(__xludf.DUMMYFUNCTION("TEXTJOIN(""; "", TRUE, FILTER(CID!B3195:B14794, REGEXMATCH(CID!D3195:D14794, TEXTJOIN(""|"", TRUE, SPLIT(A3195, "";"")))))"),"#N/A")</f>
        <v>#N/A</v>
      </c>
    </row>
    <row r="3196">
      <c r="A3196" s="12" t="str">
        <f>IFERROR(__xludf.DUMMYFUNCTION("TEXTJOIN("";"", TRUE, FILTER(CID!$B$2:$B$14794, CID!B3196=CID!$D$2:$D$14794))"),"#N/A")</f>
        <v>#N/A</v>
      </c>
      <c r="B3196" s="12" t="str">
        <f>IFERROR(__xludf.DUMMYFUNCTION("TEXTJOIN(""; "", TRUE, FILTER(CID!B3196:B14794, REGEXMATCH(CID!D3196:D14794, TEXTJOIN(""|"", TRUE, SPLIT(A3196, "";"")))))"),"#N/A")</f>
        <v>#N/A</v>
      </c>
    </row>
    <row r="3197">
      <c r="A3197" s="12" t="str">
        <f>IFERROR(__xludf.DUMMYFUNCTION("TEXTJOIN("";"", TRUE, FILTER(CID!$B$2:$B$14794, CID!B3197=CID!$D$2:$D$14794))"),"#N/A")</f>
        <v>#N/A</v>
      </c>
      <c r="B3197" s="12" t="str">
        <f>IFERROR(__xludf.DUMMYFUNCTION("TEXTJOIN(""; "", TRUE, FILTER(CID!B3197:B14794, REGEXMATCH(CID!D3197:D14794, TEXTJOIN(""|"", TRUE, SPLIT(A3197, "";"")))))"),"#N/A")</f>
        <v>#N/A</v>
      </c>
    </row>
    <row r="3198">
      <c r="A3198" s="12" t="str">
        <f>IFERROR(__xludf.DUMMYFUNCTION("TEXTJOIN("";"", TRUE, FILTER(CID!$B$2:$B$14794, CID!B3198=CID!$D$2:$D$14794))"),"#N/A")</f>
        <v>#N/A</v>
      </c>
      <c r="B3198" s="12" t="str">
        <f>IFERROR(__xludf.DUMMYFUNCTION("TEXTJOIN(""; "", TRUE, FILTER(CID!B3198:B14794, REGEXMATCH(CID!D3198:D14794, TEXTJOIN(""|"", TRUE, SPLIT(A3198, "";"")))))"),"#N/A")</f>
        <v>#N/A</v>
      </c>
    </row>
    <row r="3199">
      <c r="A3199" s="12" t="str">
        <f>IFERROR(__xludf.DUMMYFUNCTION("TEXTJOIN("";"", TRUE, FILTER(CID!$B$2:$B$14794, CID!B3199=CID!$D$2:$D$14794))"),"#N/A")</f>
        <v>#N/A</v>
      </c>
      <c r="B3199" s="12" t="str">
        <f>IFERROR(__xludf.DUMMYFUNCTION("TEXTJOIN(""; "", TRUE, FILTER(CID!B3199:B14794, REGEXMATCH(CID!D3199:D14794, TEXTJOIN(""|"", TRUE, SPLIT(A3199, "";"")))))"),"#N/A")</f>
        <v>#N/A</v>
      </c>
    </row>
    <row r="3200">
      <c r="A3200" s="12" t="str">
        <f>IFERROR(__xludf.DUMMYFUNCTION("TEXTJOIN("";"", TRUE, FILTER(CID!$B$2:$B$14794, CID!B3200=CID!$D$2:$D$14794))"),"#N/A")</f>
        <v>#N/A</v>
      </c>
      <c r="B3200" s="12" t="str">
        <f>IFERROR(__xludf.DUMMYFUNCTION("TEXTJOIN(""; "", TRUE, FILTER(CID!B3200:B14794, REGEXMATCH(CID!D3200:D14794, TEXTJOIN(""|"", TRUE, SPLIT(A3200, "";"")))))"),"#N/A")</f>
        <v>#N/A</v>
      </c>
    </row>
    <row r="3201">
      <c r="A3201" s="12" t="str">
        <f>IFERROR(__xludf.DUMMYFUNCTION("TEXTJOIN("";"", TRUE, FILTER(CID!$B$2:$B$14794, CID!B3201=CID!$D$2:$D$14794))"),"#N/A")</f>
        <v>#N/A</v>
      </c>
      <c r="B3201" s="12" t="str">
        <f>IFERROR(__xludf.DUMMYFUNCTION("TEXTJOIN(""; "", TRUE, FILTER(CID!B3201:B14794, REGEXMATCH(CID!D3201:D14794, TEXTJOIN(""|"", TRUE, SPLIT(A3201, "";"")))))"),"#N/A")</f>
        <v>#N/A</v>
      </c>
    </row>
    <row r="3202">
      <c r="A3202" s="12" t="str">
        <f>IFERROR(__xludf.DUMMYFUNCTION("TEXTJOIN("";"", TRUE, FILTER(CID!$B$2:$B$14794, CID!B3202=CID!$D$2:$D$14794))"),"#N/A")</f>
        <v>#N/A</v>
      </c>
      <c r="B3202" s="12" t="str">
        <f>IFERROR(__xludf.DUMMYFUNCTION("TEXTJOIN(""; "", TRUE, FILTER(CID!B3202:B14794, REGEXMATCH(CID!D3202:D14794, TEXTJOIN(""|"", TRUE, SPLIT(A3202, "";"")))))"),"#N/A")</f>
        <v>#N/A</v>
      </c>
    </row>
    <row r="3203">
      <c r="A3203" s="12" t="str">
        <f>IFERROR(__xludf.DUMMYFUNCTION("TEXTJOIN("";"", TRUE, FILTER(CID!$B$2:$B$14794, CID!B3203=CID!$D$2:$D$14794))"),"#N/A")</f>
        <v>#N/A</v>
      </c>
      <c r="B3203" s="12" t="str">
        <f>IFERROR(__xludf.DUMMYFUNCTION("TEXTJOIN(""; "", TRUE, FILTER(CID!B3203:B14794, REGEXMATCH(CID!D3203:D14794, TEXTJOIN(""|"", TRUE, SPLIT(A3203, "";"")))))"),"#N/A")</f>
        <v>#N/A</v>
      </c>
    </row>
    <row r="3204">
      <c r="A3204" s="12" t="str">
        <f>IFERROR(__xludf.DUMMYFUNCTION("TEXTJOIN("";"", TRUE, FILTER(CID!$B$2:$B$14794, CID!B3204=CID!$D$2:$D$14794))"),"#N/A")</f>
        <v>#N/A</v>
      </c>
      <c r="B3204" s="12" t="str">
        <f>IFERROR(__xludf.DUMMYFUNCTION("TEXTJOIN(""; "", TRUE, FILTER(CID!B3204:B14794, REGEXMATCH(CID!D3204:D14794, TEXTJOIN(""|"", TRUE, SPLIT(A3204, "";"")))))"),"#N/A")</f>
        <v>#N/A</v>
      </c>
    </row>
    <row r="3205">
      <c r="A3205" s="12" t="str">
        <f>IFERROR(__xludf.DUMMYFUNCTION("TEXTJOIN("";"", TRUE, FILTER(CID!$B$2:$B$14794, CID!B3205=CID!$D$2:$D$14794))"),"#N/A")</f>
        <v>#N/A</v>
      </c>
      <c r="B3205" s="12" t="str">
        <f>IFERROR(__xludf.DUMMYFUNCTION("TEXTJOIN(""; "", TRUE, FILTER(CID!B3205:B14794, REGEXMATCH(CID!D3205:D14794, TEXTJOIN(""|"", TRUE, SPLIT(A3205, "";"")))))"),"#N/A")</f>
        <v>#N/A</v>
      </c>
    </row>
    <row r="3206">
      <c r="A3206" s="12" t="str">
        <f>IFERROR(__xludf.DUMMYFUNCTION("TEXTJOIN("";"", TRUE, FILTER(CID!$B$2:$B$14794, CID!B3206=CID!$D$2:$D$14794))"),"#N/A")</f>
        <v>#N/A</v>
      </c>
      <c r="B3206" s="12" t="str">
        <f>IFERROR(__xludf.DUMMYFUNCTION("TEXTJOIN(""; "", TRUE, FILTER(CID!B3206:B14794, REGEXMATCH(CID!D3206:D14794, TEXTJOIN(""|"", TRUE, SPLIT(A3206, "";"")))))"),"#N/A")</f>
        <v>#N/A</v>
      </c>
    </row>
    <row r="3207">
      <c r="A3207" s="12" t="str">
        <f>IFERROR(__xludf.DUMMYFUNCTION("TEXTJOIN("";"", TRUE, FILTER(CID!$B$2:$B$14794, CID!B3207=CID!$D$2:$D$14794))"),"#N/A")</f>
        <v>#N/A</v>
      </c>
      <c r="B3207" s="12" t="str">
        <f>IFERROR(__xludf.DUMMYFUNCTION("TEXTJOIN(""; "", TRUE, FILTER(CID!B3207:B14794, REGEXMATCH(CID!D3207:D14794, TEXTJOIN(""|"", TRUE, SPLIT(A3207, "";"")))))"),"#N/A")</f>
        <v>#N/A</v>
      </c>
    </row>
    <row r="3208">
      <c r="A3208" s="12" t="str">
        <f>IFERROR(__xludf.DUMMYFUNCTION("TEXTJOIN("";"", TRUE, FILTER(CID!$B$2:$B$14794, CID!B3208=CID!$D$2:$D$14794))"),"#N/A")</f>
        <v>#N/A</v>
      </c>
      <c r="B3208" s="12" t="str">
        <f>IFERROR(__xludf.DUMMYFUNCTION("TEXTJOIN(""; "", TRUE, FILTER(CID!B3208:B14794, REGEXMATCH(CID!D3208:D14794, TEXTJOIN(""|"", TRUE, SPLIT(A3208, "";"")))))"),"#N/A")</f>
        <v>#N/A</v>
      </c>
    </row>
    <row r="3209">
      <c r="A3209" s="12" t="str">
        <f>IFERROR(__xludf.DUMMYFUNCTION("TEXTJOIN("";"", TRUE, FILTER(CID!$B$2:$B$14794, CID!B3209=CID!$D$2:$D$14794))"),"#N/A")</f>
        <v>#N/A</v>
      </c>
      <c r="B3209" s="12" t="str">
        <f>IFERROR(__xludf.DUMMYFUNCTION("TEXTJOIN(""; "", TRUE, FILTER(CID!B3209:B14794, REGEXMATCH(CID!D3209:D14794, TEXTJOIN(""|"", TRUE, SPLIT(A3209, "";"")))))"),"#N/A")</f>
        <v>#N/A</v>
      </c>
    </row>
    <row r="3210">
      <c r="A3210" s="12" t="str">
        <f>IFERROR(__xludf.DUMMYFUNCTION("TEXTJOIN("";"", TRUE, FILTER(CID!$B$2:$B$14794, CID!B3210=CID!$D$2:$D$14794))"),"#N/A")</f>
        <v>#N/A</v>
      </c>
      <c r="B3210" s="12" t="str">
        <f>IFERROR(__xludf.DUMMYFUNCTION("TEXTJOIN(""; "", TRUE, FILTER(CID!B3210:B14794, REGEXMATCH(CID!D3210:D14794, TEXTJOIN(""|"", TRUE, SPLIT(A3210, "";"")))))"),"#N/A")</f>
        <v>#N/A</v>
      </c>
    </row>
    <row r="3211">
      <c r="A3211" s="12" t="str">
        <f>IFERROR(__xludf.DUMMYFUNCTION("TEXTJOIN("";"", TRUE, FILTER(CID!$B$2:$B$14794, CID!B3211=CID!$D$2:$D$14794))"),"#N/A")</f>
        <v>#N/A</v>
      </c>
      <c r="B3211" s="12" t="str">
        <f>IFERROR(__xludf.DUMMYFUNCTION("TEXTJOIN(""; "", TRUE, FILTER(CID!B3211:B14794, REGEXMATCH(CID!D3211:D14794, TEXTJOIN(""|"", TRUE, SPLIT(A3211, "";"")))))"),"#N/A")</f>
        <v>#N/A</v>
      </c>
    </row>
    <row r="3212">
      <c r="A3212" s="12" t="str">
        <f>IFERROR(__xludf.DUMMYFUNCTION("TEXTJOIN("";"", TRUE, FILTER(CID!$B$2:$B$14794, CID!B3212=CID!$D$2:$D$14794))"),"#N/A")</f>
        <v>#N/A</v>
      </c>
      <c r="B3212" s="12" t="str">
        <f>IFERROR(__xludf.DUMMYFUNCTION("TEXTJOIN(""; "", TRUE, FILTER(CID!B3212:B14794, REGEXMATCH(CID!D3212:D14794, TEXTJOIN(""|"", TRUE, SPLIT(A3212, "";"")))))"),"#N/A")</f>
        <v>#N/A</v>
      </c>
    </row>
    <row r="3213">
      <c r="A3213" s="12" t="str">
        <f>IFERROR(__xludf.DUMMYFUNCTION("TEXTJOIN("";"", TRUE, FILTER(CID!$B$2:$B$14794, CID!B3213=CID!$D$2:$D$14794))"),"#N/A")</f>
        <v>#N/A</v>
      </c>
      <c r="B3213" s="12" t="str">
        <f>IFERROR(__xludf.DUMMYFUNCTION("TEXTJOIN(""; "", TRUE, FILTER(CID!B3213:B14794, REGEXMATCH(CID!D3213:D14794, TEXTJOIN(""|"", TRUE, SPLIT(A3213, "";"")))))"),"#N/A")</f>
        <v>#N/A</v>
      </c>
    </row>
    <row r="3214">
      <c r="A3214" s="12" t="str">
        <f>IFERROR(__xludf.DUMMYFUNCTION("TEXTJOIN("";"", TRUE, FILTER(CID!$B$2:$B$14794, CID!B3214=CID!$D$2:$D$14794))"),"#N/A")</f>
        <v>#N/A</v>
      </c>
      <c r="B3214" s="12" t="str">
        <f>IFERROR(__xludf.DUMMYFUNCTION("TEXTJOIN(""; "", TRUE, FILTER(CID!B3214:B14794, REGEXMATCH(CID!D3214:D14794, TEXTJOIN(""|"", TRUE, SPLIT(A3214, "";"")))))"),"#N/A")</f>
        <v>#N/A</v>
      </c>
    </row>
    <row r="3215">
      <c r="A3215" s="12" t="str">
        <f>IFERROR(__xludf.DUMMYFUNCTION("TEXTJOIN("";"", TRUE, FILTER(CID!$B$2:$B$14794, CID!B3215=CID!$D$2:$D$14794))"),"#N/A")</f>
        <v>#N/A</v>
      </c>
      <c r="B3215" s="12" t="str">
        <f>IFERROR(__xludf.DUMMYFUNCTION("TEXTJOIN(""; "", TRUE, FILTER(CID!B3215:B14794, REGEXMATCH(CID!D3215:D14794, TEXTJOIN(""|"", TRUE, SPLIT(A3215, "";"")))))"),"#N/A")</f>
        <v>#N/A</v>
      </c>
    </row>
    <row r="3216">
      <c r="A3216" s="12" t="str">
        <f>IFERROR(__xludf.DUMMYFUNCTION("TEXTJOIN("";"", TRUE, FILTER(CID!$B$2:$B$14794, CID!B3216=CID!$D$2:$D$14794))"),"#N/A")</f>
        <v>#N/A</v>
      </c>
      <c r="B3216" s="12" t="str">
        <f>IFERROR(__xludf.DUMMYFUNCTION("TEXTJOIN(""; "", TRUE, FILTER(CID!B3216:B14794, REGEXMATCH(CID!D3216:D14794, TEXTJOIN(""|"", TRUE, SPLIT(A3216, "";"")))))"),"#N/A")</f>
        <v>#N/A</v>
      </c>
    </row>
    <row r="3217">
      <c r="A3217" s="12" t="str">
        <f>IFERROR(__xludf.DUMMYFUNCTION("TEXTJOIN("";"", TRUE, FILTER(CID!$B$2:$B$14794, CID!B3217=CID!$D$2:$D$14794))"),"#N/A")</f>
        <v>#N/A</v>
      </c>
      <c r="B3217" s="12" t="str">
        <f>IFERROR(__xludf.DUMMYFUNCTION("TEXTJOIN(""; "", TRUE, FILTER(CID!B3217:B14794, REGEXMATCH(CID!D3217:D14794, TEXTJOIN(""|"", TRUE, SPLIT(A3217, "";"")))))"),"#N/A")</f>
        <v>#N/A</v>
      </c>
    </row>
    <row r="3218">
      <c r="A3218" s="12" t="str">
        <f>IFERROR(__xludf.DUMMYFUNCTION("TEXTJOIN("";"", TRUE, FILTER(CID!$B$2:$B$14794, CID!B3218=CID!$D$2:$D$14794))"),"#N/A")</f>
        <v>#N/A</v>
      </c>
      <c r="B3218" s="12" t="str">
        <f>IFERROR(__xludf.DUMMYFUNCTION("TEXTJOIN(""; "", TRUE, FILTER(CID!B3218:B14794, REGEXMATCH(CID!D3218:D14794, TEXTJOIN(""|"", TRUE, SPLIT(A3218, "";"")))))"),"#N/A")</f>
        <v>#N/A</v>
      </c>
    </row>
    <row r="3219">
      <c r="A3219" s="12" t="str">
        <f>IFERROR(__xludf.DUMMYFUNCTION("TEXTJOIN("";"", TRUE, FILTER(CID!$B$2:$B$14794, CID!B3219=CID!$D$2:$D$14794))"),"#N/A")</f>
        <v>#N/A</v>
      </c>
      <c r="B3219" s="12" t="str">
        <f>IFERROR(__xludf.DUMMYFUNCTION("TEXTJOIN(""; "", TRUE, FILTER(CID!B3219:B14794, REGEXMATCH(CID!D3219:D14794, TEXTJOIN(""|"", TRUE, SPLIT(A3219, "";"")))))"),"#N/A")</f>
        <v>#N/A</v>
      </c>
    </row>
    <row r="3220">
      <c r="A3220" s="12" t="str">
        <f>IFERROR(__xludf.DUMMYFUNCTION("TEXTJOIN("";"", TRUE, FILTER(CID!$B$2:$B$14794, CID!B3220=CID!$D$2:$D$14794))"),"#N/A")</f>
        <v>#N/A</v>
      </c>
      <c r="B3220" s="12" t="str">
        <f>IFERROR(__xludf.DUMMYFUNCTION("TEXTJOIN(""; "", TRUE, FILTER(CID!B3220:B14794, REGEXMATCH(CID!D3220:D14794, TEXTJOIN(""|"", TRUE, SPLIT(A3220, "";"")))))"),"#N/A")</f>
        <v>#N/A</v>
      </c>
    </row>
    <row r="3221">
      <c r="A3221" s="12" t="str">
        <f>IFERROR(__xludf.DUMMYFUNCTION("TEXTJOIN("";"", TRUE, FILTER(CID!$B$2:$B$14794, CID!B3221=CID!$D$2:$D$14794))"),"#N/A")</f>
        <v>#N/A</v>
      </c>
      <c r="B3221" s="12" t="str">
        <f>IFERROR(__xludf.DUMMYFUNCTION("TEXTJOIN(""; "", TRUE, FILTER(CID!B3221:B14794, REGEXMATCH(CID!D3221:D14794, TEXTJOIN(""|"", TRUE, SPLIT(A3221, "";"")))))"),"#N/A")</f>
        <v>#N/A</v>
      </c>
    </row>
    <row r="3222">
      <c r="A3222" s="12" t="str">
        <f>IFERROR(__xludf.DUMMYFUNCTION("TEXTJOIN("";"", TRUE, FILTER(CID!$B$2:$B$14794, CID!B3222=CID!$D$2:$D$14794))"),"#N/A")</f>
        <v>#N/A</v>
      </c>
      <c r="B3222" s="12" t="str">
        <f>IFERROR(__xludf.DUMMYFUNCTION("TEXTJOIN(""; "", TRUE, FILTER(CID!B3222:B14794, REGEXMATCH(CID!D3222:D14794, TEXTJOIN(""|"", TRUE, SPLIT(A3222, "";"")))))"),"#N/A")</f>
        <v>#N/A</v>
      </c>
    </row>
    <row r="3223">
      <c r="A3223" s="12" t="str">
        <f>IFERROR(__xludf.DUMMYFUNCTION("TEXTJOIN("";"", TRUE, FILTER(CID!$B$2:$B$14794, CID!B3223=CID!$D$2:$D$14794))"),"#N/A")</f>
        <v>#N/A</v>
      </c>
      <c r="B3223" s="12" t="str">
        <f>IFERROR(__xludf.DUMMYFUNCTION("TEXTJOIN(""; "", TRUE, FILTER(CID!B3223:B14794, REGEXMATCH(CID!D3223:D14794, TEXTJOIN(""|"", TRUE, SPLIT(A3223, "";"")))))"),"#N/A")</f>
        <v>#N/A</v>
      </c>
    </row>
    <row r="3224">
      <c r="A3224" s="12" t="str">
        <f>IFERROR(__xludf.DUMMYFUNCTION("TEXTJOIN("";"", TRUE, FILTER(CID!$B$2:$B$14794, CID!B3224=CID!$D$2:$D$14794))"),"#N/A")</f>
        <v>#N/A</v>
      </c>
      <c r="B3224" s="12" t="str">
        <f>IFERROR(__xludf.DUMMYFUNCTION("TEXTJOIN(""; "", TRUE, FILTER(CID!B3224:B14794, REGEXMATCH(CID!D3224:D14794, TEXTJOIN(""|"", TRUE, SPLIT(A3224, "";"")))))"),"#N/A")</f>
        <v>#N/A</v>
      </c>
    </row>
    <row r="3225">
      <c r="A3225" s="12" t="str">
        <f>IFERROR(__xludf.DUMMYFUNCTION("TEXTJOIN("";"", TRUE, FILTER(CID!$B$2:$B$14794, CID!B3225=CID!$D$2:$D$14794))"),"#N/A")</f>
        <v>#N/A</v>
      </c>
      <c r="B3225" s="12" t="str">
        <f>IFERROR(__xludf.DUMMYFUNCTION("TEXTJOIN(""; "", TRUE, FILTER(CID!B3225:B14794, REGEXMATCH(CID!D3225:D14794, TEXTJOIN(""|"", TRUE, SPLIT(A3225, "";"")))))"),"#N/A")</f>
        <v>#N/A</v>
      </c>
    </row>
    <row r="3226">
      <c r="A3226" s="12" t="str">
        <f>IFERROR(__xludf.DUMMYFUNCTION("TEXTJOIN("";"", TRUE, FILTER(CID!$B$2:$B$14794, CID!B3226=CID!$D$2:$D$14794))"),"#N/A")</f>
        <v>#N/A</v>
      </c>
      <c r="B3226" s="12" t="str">
        <f>IFERROR(__xludf.DUMMYFUNCTION("TEXTJOIN(""; "", TRUE, FILTER(CID!B3226:B14794, REGEXMATCH(CID!D3226:D14794, TEXTJOIN(""|"", TRUE, SPLIT(A3226, "";"")))))"),"#N/A")</f>
        <v>#N/A</v>
      </c>
    </row>
    <row r="3227">
      <c r="A3227" s="12" t="str">
        <f>IFERROR(__xludf.DUMMYFUNCTION("TEXTJOIN("";"", TRUE, FILTER(CID!$B$2:$B$14794, CID!B3227=CID!$D$2:$D$14794))"),"#N/A")</f>
        <v>#N/A</v>
      </c>
      <c r="B3227" s="12" t="str">
        <f>IFERROR(__xludf.DUMMYFUNCTION("TEXTJOIN(""; "", TRUE, FILTER(CID!B3227:B14794, REGEXMATCH(CID!D3227:D14794, TEXTJOIN(""|"", TRUE, SPLIT(A3227, "";"")))))"),"#N/A")</f>
        <v>#N/A</v>
      </c>
    </row>
    <row r="3228">
      <c r="A3228" s="12" t="str">
        <f>IFERROR(__xludf.DUMMYFUNCTION("TEXTJOIN("";"", TRUE, FILTER(CID!$B$2:$B$14794, CID!B3228=CID!$D$2:$D$14794))"),"#N/A")</f>
        <v>#N/A</v>
      </c>
      <c r="B3228" s="12" t="str">
        <f>IFERROR(__xludf.DUMMYFUNCTION("TEXTJOIN(""; "", TRUE, FILTER(CID!B3228:B14794, REGEXMATCH(CID!D3228:D14794, TEXTJOIN(""|"", TRUE, SPLIT(A3228, "";"")))))"),"#N/A")</f>
        <v>#N/A</v>
      </c>
    </row>
    <row r="3229">
      <c r="A3229" s="12" t="str">
        <f>IFERROR(__xludf.DUMMYFUNCTION("TEXTJOIN("";"", TRUE, FILTER(CID!$B$2:$B$14794, CID!B3229=CID!$D$2:$D$14794))"),"#N/A")</f>
        <v>#N/A</v>
      </c>
      <c r="B3229" s="12" t="str">
        <f>IFERROR(__xludf.DUMMYFUNCTION("TEXTJOIN(""; "", TRUE, FILTER(CID!B3229:B14794, REGEXMATCH(CID!D3229:D14794, TEXTJOIN(""|"", TRUE, SPLIT(A3229, "";"")))))"),"#N/A")</f>
        <v>#N/A</v>
      </c>
    </row>
    <row r="3230">
      <c r="A3230" s="12" t="str">
        <f>IFERROR(__xludf.DUMMYFUNCTION("TEXTJOIN("";"", TRUE, FILTER(CID!$B$2:$B$14794, CID!B3230=CID!$D$2:$D$14794))"),"#N/A")</f>
        <v>#N/A</v>
      </c>
      <c r="B3230" s="12" t="str">
        <f>IFERROR(__xludf.DUMMYFUNCTION("TEXTJOIN(""; "", TRUE, FILTER(CID!B3230:B14794, REGEXMATCH(CID!D3230:D14794, TEXTJOIN(""|"", TRUE, SPLIT(A3230, "";"")))))"),"#N/A")</f>
        <v>#N/A</v>
      </c>
    </row>
    <row r="3231">
      <c r="A3231" s="12" t="str">
        <f>IFERROR(__xludf.DUMMYFUNCTION("TEXTJOIN("";"", TRUE, FILTER(CID!$B$2:$B$14794, CID!B3231=CID!$D$2:$D$14794))"),"#N/A")</f>
        <v>#N/A</v>
      </c>
      <c r="B3231" s="12" t="str">
        <f>IFERROR(__xludf.DUMMYFUNCTION("TEXTJOIN(""; "", TRUE, FILTER(CID!B3231:B14794, REGEXMATCH(CID!D3231:D14794, TEXTJOIN(""|"", TRUE, SPLIT(A3231, "";"")))))"),"#N/A")</f>
        <v>#N/A</v>
      </c>
    </row>
    <row r="3232">
      <c r="A3232" s="12" t="str">
        <f>IFERROR(__xludf.DUMMYFUNCTION("TEXTJOIN("";"", TRUE, FILTER(CID!$B$2:$B$14794, CID!B3232=CID!$D$2:$D$14794))"),"#N/A")</f>
        <v>#N/A</v>
      </c>
      <c r="B3232" s="12" t="str">
        <f>IFERROR(__xludf.DUMMYFUNCTION("TEXTJOIN(""; "", TRUE, FILTER(CID!B3232:B14794, REGEXMATCH(CID!D3232:D14794, TEXTJOIN(""|"", TRUE, SPLIT(A3232, "";"")))))"),"#N/A")</f>
        <v>#N/A</v>
      </c>
    </row>
    <row r="3233">
      <c r="A3233" s="12" t="str">
        <f>IFERROR(__xludf.DUMMYFUNCTION("TEXTJOIN("";"", TRUE, FILTER(CID!$B$2:$B$14794, CID!B3233=CID!$D$2:$D$14794))"),"#N/A")</f>
        <v>#N/A</v>
      </c>
      <c r="B3233" s="12" t="str">
        <f>IFERROR(__xludf.DUMMYFUNCTION("TEXTJOIN(""; "", TRUE, FILTER(CID!B3233:B14794, REGEXMATCH(CID!D3233:D14794, TEXTJOIN(""|"", TRUE, SPLIT(A3233, "";"")))))"),"#N/A")</f>
        <v>#N/A</v>
      </c>
    </row>
    <row r="3234">
      <c r="A3234" s="12" t="str">
        <f>IFERROR(__xludf.DUMMYFUNCTION("TEXTJOIN("";"", TRUE, FILTER(CID!$B$2:$B$14794, CID!B3234=CID!$D$2:$D$14794))"),"#N/A")</f>
        <v>#N/A</v>
      </c>
      <c r="B3234" s="12" t="str">
        <f>IFERROR(__xludf.DUMMYFUNCTION("TEXTJOIN(""; "", TRUE, FILTER(CID!B3234:B14794, REGEXMATCH(CID!D3234:D14794, TEXTJOIN(""|"", TRUE, SPLIT(A3234, "";"")))))"),"#N/A")</f>
        <v>#N/A</v>
      </c>
    </row>
    <row r="3235">
      <c r="A3235" s="12" t="str">
        <f>IFERROR(__xludf.DUMMYFUNCTION("TEXTJOIN("";"", TRUE, FILTER(CID!$B$2:$B$14794, CID!B3235=CID!$D$2:$D$14794))"),"#N/A")</f>
        <v>#N/A</v>
      </c>
      <c r="B3235" s="12" t="str">
        <f>IFERROR(__xludf.DUMMYFUNCTION("TEXTJOIN(""; "", TRUE, FILTER(CID!B3235:B14794, REGEXMATCH(CID!D3235:D14794, TEXTJOIN(""|"", TRUE, SPLIT(A3235, "";"")))))"),"#N/A")</f>
        <v>#N/A</v>
      </c>
    </row>
    <row r="3236">
      <c r="A3236" s="12" t="str">
        <f>IFERROR(__xludf.DUMMYFUNCTION("TEXTJOIN("";"", TRUE, FILTER(CID!$B$2:$B$14794, CID!B3236=CID!$D$2:$D$14794))"),"#N/A")</f>
        <v>#N/A</v>
      </c>
      <c r="B3236" s="12" t="str">
        <f>IFERROR(__xludf.DUMMYFUNCTION("TEXTJOIN(""; "", TRUE, FILTER(CID!B3236:B14794, REGEXMATCH(CID!D3236:D14794, TEXTJOIN(""|"", TRUE, SPLIT(A3236, "";"")))))"),"#N/A")</f>
        <v>#N/A</v>
      </c>
    </row>
    <row r="3237">
      <c r="A3237" s="12" t="str">
        <f>IFERROR(__xludf.DUMMYFUNCTION("TEXTJOIN("";"", TRUE, FILTER(CID!$B$2:$B$14794, CID!B3237=CID!$D$2:$D$14794))"),"#N/A")</f>
        <v>#N/A</v>
      </c>
      <c r="B3237" s="12" t="str">
        <f>IFERROR(__xludf.DUMMYFUNCTION("TEXTJOIN(""; "", TRUE, FILTER(CID!B3237:B14794, REGEXMATCH(CID!D3237:D14794, TEXTJOIN(""|"", TRUE, SPLIT(A3237, "";"")))))"),"#N/A")</f>
        <v>#N/A</v>
      </c>
    </row>
    <row r="3238">
      <c r="A3238" s="12" t="str">
        <f>IFERROR(__xludf.DUMMYFUNCTION("TEXTJOIN("";"", TRUE, FILTER(CID!$B$2:$B$14794, CID!B3238=CID!$D$2:$D$14794))"),"#N/A")</f>
        <v>#N/A</v>
      </c>
      <c r="B3238" s="12" t="str">
        <f>IFERROR(__xludf.DUMMYFUNCTION("TEXTJOIN(""; "", TRUE, FILTER(CID!B3238:B14794, REGEXMATCH(CID!D3238:D14794, TEXTJOIN(""|"", TRUE, SPLIT(A3238, "";"")))))"),"#N/A")</f>
        <v>#N/A</v>
      </c>
    </row>
    <row r="3239">
      <c r="A3239" s="12" t="str">
        <f>IFERROR(__xludf.DUMMYFUNCTION("TEXTJOIN("";"", TRUE, FILTER(CID!$B$2:$B$14794, CID!B3239=CID!$D$2:$D$14794))"),"#N/A")</f>
        <v>#N/A</v>
      </c>
      <c r="B3239" s="12" t="str">
        <f>IFERROR(__xludf.DUMMYFUNCTION("TEXTJOIN(""; "", TRUE, FILTER(CID!B3239:B14794, REGEXMATCH(CID!D3239:D14794, TEXTJOIN(""|"", TRUE, SPLIT(A3239, "";"")))))"),"#N/A")</f>
        <v>#N/A</v>
      </c>
    </row>
    <row r="3240">
      <c r="A3240" s="12" t="str">
        <f>IFERROR(__xludf.DUMMYFUNCTION("TEXTJOIN("";"", TRUE, FILTER(CID!$B$2:$B$14794, CID!B3240=CID!$D$2:$D$14794))"),"#N/A")</f>
        <v>#N/A</v>
      </c>
      <c r="B3240" s="12" t="str">
        <f>IFERROR(__xludf.DUMMYFUNCTION("TEXTJOIN(""; "", TRUE, FILTER(CID!B3240:B14794, REGEXMATCH(CID!D3240:D14794, TEXTJOIN(""|"", TRUE, SPLIT(A3240, "";"")))))"),"#N/A")</f>
        <v>#N/A</v>
      </c>
    </row>
    <row r="3241">
      <c r="A3241" s="12" t="str">
        <f>IFERROR(__xludf.DUMMYFUNCTION("TEXTJOIN("";"", TRUE, FILTER(CID!$B$2:$B$14794, CID!B3241=CID!$D$2:$D$14794))"),"#N/A")</f>
        <v>#N/A</v>
      </c>
      <c r="B3241" s="12" t="str">
        <f>IFERROR(__xludf.DUMMYFUNCTION("TEXTJOIN(""; "", TRUE, FILTER(CID!B3241:B14794, REGEXMATCH(CID!D3241:D14794, TEXTJOIN(""|"", TRUE, SPLIT(A3241, "";"")))))"),"#N/A")</f>
        <v>#N/A</v>
      </c>
    </row>
    <row r="3242">
      <c r="A3242" s="12" t="str">
        <f>IFERROR(__xludf.DUMMYFUNCTION("TEXTJOIN("";"", TRUE, FILTER(CID!$B$2:$B$14794, CID!B3242=CID!$D$2:$D$14794))"),"#N/A")</f>
        <v>#N/A</v>
      </c>
      <c r="B3242" s="12" t="str">
        <f>IFERROR(__xludf.DUMMYFUNCTION("TEXTJOIN(""; "", TRUE, FILTER(CID!B3242:B14794, REGEXMATCH(CID!D3242:D14794, TEXTJOIN(""|"", TRUE, SPLIT(A3242, "";"")))))"),"#N/A")</f>
        <v>#N/A</v>
      </c>
    </row>
    <row r="3243">
      <c r="A3243" s="12" t="str">
        <f>IFERROR(__xludf.DUMMYFUNCTION("TEXTJOIN("";"", TRUE, FILTER(CID!$B$2:$B$14794, CID!B3243=CID!$D$2:$D$14794))"),"#N/A")</f>
        <v>#N/A</v>
      </c>
      <c r="B3243" s="12" t="str">
        <f>IFERROR(__xludf.DUMMYFUNCTION("TEXTJOIN(""; "", TRUE, FILTER(CID!B3243:B14794, REGEXMATCH(CID!D3243:D14794, TEXTJOIN(""|"", TRUE, SPLIT(A3243, "";"")))))"),"#N/A")</f>
        <v>#N/A</v>
      </c>
    </row>
    <row r="3244">
      <c r="A3244" s="12" t="str">
        <f>IFERROR(__xludf.DUMMYFUNCTION("TEXTJOIN("";"", TRUE, FILTER(CID!$B$2:$B$14794, CID!B3244=CID!$D$2:$D$14794))"),"#N/A")</f>
        <v>#N/A</v>
      </c>
      <c r="B3244" s="12" t="str">
        <f>IFERROR(__xludf.DUMMYFUNCTION("TEXTJOIN(""; "", TRUE, FILTER(CID!B3244:B14794, REGEXMATCH(CID!D3244:D14794, TEXTJOIN(""|"", TRUE, SPLIT(A3244, "";"")))))"),"#N/A")</f>
        <v>#N/A</v>
      </c>
    </row>
    <row r="3245">
      <c r="A3245" s="12" t="str">
        <f>IFERROR(__xludf.DUMMYFUNCTION("TEXTJOIN("";"", TRUE, FILTER(CID!$B$2:$B$14794, CID!B3245=CID!$D$2:$D$14794))"),"#N/A")</f>
        <v>#N/A</v>
      </c>
      <c r="B3245" s="12" t="str">
        <f>IFERROR(__xludf.DUMMYFUNCTION("TEXTJOIN(""; "", TRUE, FILTER(CID!B3245:B14794, REGEXMATCH(CID!D3245:D14794, TEXTJOIN(""|"", TRUE, SPLIT(A3245, "";"")))))"),"#N/A")</f>
        <v>#N/A</v>
      </c>
    </row>
    <row r="3246">
      <c r="A3246" s="12" t="str">
        <f>IFERROR(__xludf.DUMMYFUNCTION("TEXTJOIN("";"", TRUE, FILTER(CID!$B$2:$B$14794, CID!B3246=CID!$D$2:$D$14794))"),"#N/A")</f>
        <v>#N/A</v>
      </c>
      <c r="B3246" s="12" t="str">
        <f>IFERROR(__xludf.DUMMYFUNCTION("TEXTJOIN(""; "", TRUE, FILTER(CID!B3246:B14794, REGEXMATCH(CID!D3246:D14794, TEXTJOIN(""|"", TRUE, SPLIT(A3246, "";"")))))"),"#N/A")</f>
        <v>#N/A</v>
      </c>
    </row>
    <row r="3247">
      <c r="A3247" s="12" t="str">
        <f>IFERROR(__xludf.DUMMYFUNCTION("TEXTJOIN("";"", TRUE, FILTER(CID!$B$2:$B$14794, CID!B3247=CID!$D$2:$D$14794))"),"#N/A")</f>
        <v>#N/A</v>
      </c>
      <c r="B3247" s="12" t="str">
        <f>IFERROR(__xludf.DUMMYFUNCTION("TEXTJOIN(""; "", TRUE, FILTER(CID!B3247:B14794, REGEXMATCH(CID!D3247:D14794, TEXTJOIN(""|"", TRUE, SPLIT(A3247, "";"")))))"),"#N/A")</f>
        <v>#N/A</v>
      </c>
    </row>
    <row r="3248">
      <c r="A3248" s="12" t="str">
        <f>IFERROR(__xludf.DUMMYFUNCTION("TEXTJOIN("";"", TRUE, FILTER(CID!$B$2:$B$14794, CID!B3248=CID!$D$2:$D$14794))"),"#N/A")</f>
        <v>#N/A</v>
      </c>
      <c r="B3248" s="12" t="str">
        <f>IFERROR(__xludf.DUMMYFUNCTION("TEXTJOIN(""; "", TRUE, FILTER(CID!B3248:B14794, REGEXMATCH(CID!D3248:D14794, TEXTJOIN(""|"", TRUE, SPLIT(A3248, "";"")))))"),"#N/A")</f>
        <v>#N/A</v>
      </c>
    </row>
    <row r="3249">
      <c r="A3249" s="12" t="str">
        <f>IFERROR(__xludf.DUMMYFUNCTION("TEXTJOIN("";"", TRUE, FILTER(CID!$B$2:$B$14794, CID!B3249=CID!$D$2:$D$14794))"),"#N/A")</f>
        <v>#N/A</v>
      </c>
      <c r="B3249" s="12" t="str">
        <f>IFERROR(__xludf.DUMMYFUNCTION("TEXTJOIN(""; "", TRUE, FILTER(CID!B3249:B14794, REGEXMATCH(CID!D3249:D14794, TEXTJOIN(""|"", TRUE, SPLIT(A3249, "";"")))))"),"#N/A")</f>
        <v>#N/A</v>
      </c>
    </row>
    <row r="3250">
      <c r="A3250" s="12" t="str">
        <f>IFERROR(__xludf.DUMMYFUNCTION("TEXTJOIN("";"", TRUE, FILTER(CID!$B$2:$B$14794, CID!B3250=CID!$D$2:$D$14794))"),"#N/A")</f>
        <v>#N/A</v>
      </c>
      <c r="B3250" s="12" t="str">
        <f>IFERROR(__xludf.DUMMYFUNCTION("TEXTJOIN(""; "", TRUE, FILTER(CID!B3250:B14794, REGEXMATCH(CID!D3250:D14794, TEXTJOIN(""|"", TRUE, SPLIT(A3250, "";"")))))"),"#N/A")</f>
        <v>#N/A</v>
      </c>
    </row>
    <row r="3251">
      <c r="A3251" s="12" t="str">
        <f>IFERROR(__xludf.DUMMYFUNCTION("TEXTJOIN("";"", TRUE, FILTER(CID!$B$2:$B$14794, CID!B3251=CID!$D$2:$D$14794))"),"#N/A")</f>
        <v>#N/A</v>
      </c>
      <c r="B3251" s="12" t="str">
        <f>IFERROR(__xludf.DUMMYFUNCTION("TEXTJOIN(""; "", TRUE, FILTER(CID!B3251:B14794, REGEXMATCH(CID!D3251:D14794, TEXTJOIN(""|"", TRUE, SPLIT(A3251, "";"")))))"),"#N/A")</f>
        <v>#N/A</v>
      </c>
    </row>
    <row r="3252">
      <c r="A3252" s="12" t="str">
        <f>IFERROR(__xludf.DUMMYFUNCTION("TEXTJOIN("";"", TRUE, FILTER(CID!$B$2:$B$14794, CID!B3252=CID!$D$2:$D$14794))"),"#N/A")</f>
        <v>#N/A</v>
      </c>
      <c r="B3252" s="12" t="str">
        <f>IFERROR(__xludf.DUMMYFUNCTION("TEXTJOIN(""; "", TRUE, FILTER(CID!B3252:B14794, REGEXMATCH(CID!D3252:D14794, TEXTJOIN(""|"", TRUE, SPLIT(A3252, "";"")))))"),"#N/A")</f>
        <v>#N/A</v>
      </c>
    </row>
    <row r="3253">
      <c r="A3253" s="12" t="str">
        <f>IFERROR(__xludf.DUMMYFUNCTION("TEXTJOIN("";"", TRUE, FILTER(CID!$B$2:$B$14794, CID!B3253=CID!$D$2:$D$14794))"),"#N/A")</f>
        <v>#N/A</v>
      </c>
      <c r="B3253" s="12" t="str">
        <f>IFERROR(__xludf.DUMMYFUNCTION("TEXTJOIN(""; "", TRUE, FILTER(CID!B3253:B14794, REGEXMATCH(CID!D3253:D14794, TEXTJOIN(""|"", TRUE, SPLIT(A3253, "";"")))))"),"#N/A")</f>
        <v>#N/A</v>
      </c>
    </row>
    <row r="3254">
      <c r="A3254" s="12" t="str">
        <f>IFERROR(__xludf.DUMMYFUNCTION("TEXTJOIN("";"", TRUE, FILTER(CID!$B$2:$B$14794, CID!B3254=CID!$D$2:$D$14794))"),"#N/A")</f>
        <v>#N/A</v>
      </c>
      <c r="B3254" s="12" t="str">
        <f>IFERROR(__xludf.DUMMYFUNCTION("TEXTJOIN(""; "", TRUE, FILTER(CID!B3254:B14794, REGEXMATCH(CID!D3254:D14794, TEXTJOIN(""|"", TRUE, SPLIT(A3254, "";"")))))"),"#N/A")</f>
        <v>#N/A</v>
      </c>
    </row>
    <row r="3255">
      <c r="A3255" s="12" t="str">
        <f>IFERROR(__xludf.DUMMYFUNCTION("TEXTJOIN("";"", TRUE, FILTER(CID!$B$2:$B$14794, CID!B3255=CID!$D$2:$D$14794))"),"#N/A")</f>
        <v>#N/A</v>
      </c>
      <c r="B3255" s="12" t="str">
        <f>IFERROR(__xludf.DUMMYFUNCTION("TEXTJOIN(""; "", TRUE, FILTER(CID!B3255:B14794, REGEXMATCH(CID!D3255:D14794, TEXTJOIN(""|"", TRUE, SPLIT(A3255, "";"")))))"),"#N/A")</f>
        <v>#N/A</v>
      </c>
    </row>
    <row r="3256">
      <c r="A3256" s="12" t="str">
        <f>IFERROR(__xludf.DUMMYFUNCTION("TEXTJOIN("";"", TRUE, FILTER(CID!$B$2:$B$14794, CID!B3256=CID!$D$2:$D$14794))"),"#N/A")</f>
        <v>#N/A</v>
      </c>
      <c r="B3256" s="12" t="str">
        <f>IFERROR(__xludf.DUMMYFUNCTION("TEXTJOIN(""; "", TRUE, FILTER(CID!B3256:B14794, REGEXMATCH(CID!D3256:D14794, TEXTJOIN(""|"", TRUE, SPLIT(A3256, "";"")))))"),"#N/A")</f>
        <v>#N/A</v>
      </c>
    </row>
    <row r="3257">
      <c r="A3257" s="12" t="str">
        <f>IFERROR(__xludf.DUMMYFUNCTION("TEXTJOIN("";"", TRUE, FILTER(CID!$B$2:$B$14794, CID!B3257=CID!$D$2:$D$14794))"),"#N/A")</f>
        <v>#N/A</v>
      </c>
      <c r="B3257" s="12" t="str">
        <f>IFERROR(__xludf.DUMMYFUNCTION("TEXTJOIN(""; "", TRUE, FILTER(CID!B3257:B14794, REGEXMATCH(CID!D3257:D14794, TEXTJOIN(""|"", TRUE, SPLIT(A3257, "";"")))))"),"#N/A")</f>
        <v>#N/A</v>
      </c>
    </row>
    <row r="3258">
      <c r="A3258" s="12" t="str">
        <f>IFERROR(__xludf.DUMMYFUNCTION("TEXTJOIN("";"", TRUE, FILTER(CID!$B$2:$B$14794, CID!B3258=CID!$D$2:$D$14794))"),"#N/A")</f>
        <v>#N/A</v>
      </c>
      <c r="B3258" s="12" t="str">
        <f>IFERROR(__xludf.DUMMYFUNCTION("TEXTJOIN(""; "", TRUE, FILTER(CID!B3258:B14794, REGEXMATCH(CID!D3258:D14794, TEXTJOIN(""|"", TRUE, SPLIT(A3258, "";"")))))"),"#N/A")</f>
        <v>#N/A</v>
      </c>
    </row>
    <row r="3259">
      <c r="A3259" s="12" t="str">
        <f>IFERROR(__xludf.DUMMYFUNCTION("TEXTJOIN("";"", TRUE, FILTER(CID!$B$2:$B$14794, CID!B3259=CID!$D$2:$D$14794))"),"#N/A")</f>
        <v>#N/A</v>
      </c>
      <c r="B3259" s="12" t="str">
        <f>IFERROR(__xludf.DUMMYFUNCTION("TEXTJOIN(""; "", TRUE, FILTER(CID!B3259:B14794, REGEXMATCH(CID!D3259:D14794, TEXTJOIN(""|"", TRUE, SPLIT(A3259, "";"")))))"),"#N/A")</f>
        <v>#N/A</v>
      </c>
    </row>
    <row r="3260">
      <c r="A3260" s="12" t="str">
        <f>IFERROR(__xludf.DUMMYFUNCTION("TEXTJOIN("";"", TRUE, FILTER(CID!$B$2:$B$14794, CID!B3260=CID!$D$2:$D$14794))"),"#N/A")</f>
        <v>#N/A</v>
      </c>
      <c r="B3260" s="12" t="str">
        <f>IFERROR(__xludf.DUMMYFUNCTION("TEXTJOIN(""; "", TRUE, FILTER(CID!B3260:B14794, REGEXMATCH(CID!D3260:D14794, TEXTJOIN(""|"", TRUE, SPLIT(A3260, "";"")))))"),"#N/A")</f>
        <v>#N/A</v>
      </c>
    </row>
    <row r="3261">
      <c r="A3261" s="12" t="str">
        <f>IFERROR(__xludf.DUMMYFUNCTION("TEXTJOIN("";"", TRUE, FILTER(CID!$B$2:$B$14794, CID!B3261=CID!$D$2:$D$14794))"),"#N/A")</f>
        <v>#N/A</v>
      </c>
      <c r="B3261" s="12" t="str">
        <f>IFERROR(__xludf.DUMMYFUNCTION("TEXTJOIN(""; "", TRUE, FILTER(CID!B3261:B14794, REGEXMATCH(CID!D3261:D14794, TEXTJOIN(""|"", TRUE, SPLIT(A3261, "";"")))))"),"#N/A")</f>
        <v>#N/A</v>
      </c>
    </row>
    <row r="3262">
      <c r="A3262" s="12" t="str">
        <f>IFERROR(__xludf.DUMMYFUNCTION("TEXTJOIN("";"", TRUE, FILTER(CID!$B$2:$B$14794, CID!B3262=CID!$D$2:$D$14794))"),"#N/A")</f>
        <v>#N/A</v>
      </c>
      <c r="B3262" s="12" t="str">
        <f>IFERROR(__xludf.DUMMYFUNCTION("TEXTJOIN(""; "", TRUE, FILTER(CID!B3262:B14794, REGEXMATCH(CID!D3262:D14794, TEXTJOIN(""|"", TRUE, SPLIT(A3262, "";"")))))"),"#N/A")</f>
        <v>#N/A</v>
      </c>
    </row>
    <row r="3263">
      <c r="A3263" s="12" t="str">
        <f>IFERROR(__xludf.DUMMYFUNCTION("TEXTJOIN("";"", TRUE, FILTER(CID!$B$2:$B$14794, CID!B3263=CID!$D$2:$D$14794))"),"#N/A")</f>
        <v>#N/A</v>
      </c>
      <c r="B3263" s="12" t="str">
        <f>IFERROR(__xludf.DUMMYFUNCTION("TEXTJOIN(""; "", TRUE, FILTER(CID!B3263:B14794, REGEXMATCH(CID!D3263:D14794, TEXTJOIN(""|"", TRUE, SPLIT(A3263, "";"")))))"),"#N/A")</f>
        <v>#N/A</v>
      </c>
    </row>
    <row r="3264">
      <c r="A3264" s="12" t="str">
        <f>IFERROR(__xludf.DUMMYFUNCTION("TEXTJOIN("";"", TRUE, FILTER(CID!$B$2:$B$14794, CID!B3264=CID!$D$2:$D$14794))"),"#N/A")</f>
        <v>#N/A</v>
      </c>
      <c r="B3264" s="12" t="str">
        <f>IFERROR(__xludf.DUMMYFUNCTION("TEXTJOIN(""; "", TRUE, FILTER(CID!B3264:B14794, REGEXMATCH(CID!D3264:D14794, TEXTJOIN(""|"", TRUE, SPLIT(A3264, "";"")))))"),"#N/A")</f>
        <v>#N/A</v>
      </c>
    </row>
    <row r="3265">
      <c r="A3265" s="12" t="str">
        <f>IFERROR(__xludf.DUMMYFUNCTION("TEXTJOIN("";"", TRUE, FILTER(CID!$B$2:$B$14794, CID!B3265=CID!$D$2:$D$14794))"),"#N/A")</f>
        <v>#N/A</v>
      </c>
      <c r="B3265" s="12" t="str">
        <f>IFERROR(__xludf.DUMMYFUNCTION("TEXTJOIN(""; "", TRUE, FILTER(CID!B3265:B14794, REGEXMATCH(CID!D3265:D14794, TEXTJOIN(""|"", TRUE, SPLIT(A3265, "";"")))))"),"#N/A")</f>
        <v>#N/A</v>
      </c>
    </row>
    <row r="3266">
      <c r="A3266" s="12" t="str">
        <f>IFERROR(__xludf.DUMMYFUNCTION("TEXTJOIN("";"", TRUE, FILTER(CID!$B$2:$B$14794, CID!B3266=CID!$D$2:$D$14794))"),"#N/A")</f>
        <v>#N/A</v>
      </c>
      <c r="B3266" s="12" t="str">
        <f>IFERROR(__xludf.DUMMYFUNCTION("TEXTJOIN(""; "", TRUE, FILTER(CID!B3266:B14794, REGEXMATCH(CID!D3266:D14794, TEXTJOIN(""|"", TRUE, SPLIT(A3266, "";"")))))"),"#N/A")</f>
        <v>#N/A</v>
      </c>
    </row>
    <row r="3267">
      <c r="A3267" s="12" t="str">
        <f>IFERROR(__xludf.DUMMYFUNCTION("TEXTJOIN("";"", TRUE, FILTER(CID!$B$2:$B$14794, CID!B3267=CID!$D$2:$D$14794))"),"#N/A")</f>
        <v>#N/A</v>
      </c>
      <c r="B3267" s="12" t="str">
        <f>IFERROR(__xludf.DUMMYFUNCTION("TEXTJOIN(""; "", TRUE, FILTER(CID!B3267:B14794, REGEXMATCH(CID!D3267:D14794, TEXTJOIN(""|"", TRUE, SPLIT(A3267, "";"")))))"),"#N/A")</f>
        <v>#N/A</v>
      </c>
    </row>
    <row r="3268">
      <c r="A3268" s="12" t="str">
        <f>IFERROR(__xludf.DUMMYFUNCTION("TEXTJOIN("";"", TRUE, FILTER(CID!$B$2:$B$14794, CID!B3268=CID!$D$2:$D$14794))"),"#N/A")</f>
        <v>#N/A</v>
      </c>
      <c r="B3268" s="12" t="str">
        <f>IFERROR(__xludf.DUMMYFUNCTION("TEXTJOIN(""; "", TRUE, FILTER(CID!B3268:B14794, REGEXMATCH(CID!D3268:D14794, TEXTJOIN(""|"", TRUE, SPLIT(A3268, "";"")))))"),"#N/A")</f>
        <v>#N/A</v>
      </c>
    </row>
    <row r="3269">
      <c r="A3269" s="12" t="str">
        <f>IFERROR(__xludf.DUMMYFUNCTION("TEXTJOIN("";"", TRUE, FILTER(CID!$B$2:$B$14794, CID!B3269=CID!$D$2:$D$14794))"),"#N/A")</f>
        <v>#N/A</v>
      </c>
      <c r="B3269" s="12" t="str">
        <f>IFERROR(__xludf.DUMMYFUNCTION("TEXTJOIN(""; "", TRUE, FILTER(CID!B3269:B14794, REGEXMATCH(CID!D3269:D14794, TEXTJOIN(""|"", TRUE, SPLIT(A3269, "";"")))))"),"#N/A")</f>
        <v>#N/A</v>
      </c>
    </row>
    <row r="3270">
      <c r="A3270" s="12" t="str">
        <f>IFERROR(__xludf.DUMMYFUNCTION("TEXTJOIN("";"", TRUE, FILTER(CID!$B$2:$B$14794, CID!B3270=CID!$D$2:$D$14794))"),"#N/A")</f>
        <v>#N/A</v>
      </c>
      <c r="B3270" s="12" t="str">
        <f>IFERROR(__xludf.DUMMYFUNCTION("TEXTJOIN(""; "", TRUE, FILTER(CID!B3270:B14794, REGEXMATCH(CID!D3270:D14794, TEXTJOIN(""|"", TRUE, SPLIT(A3270, "";"")))))"),"#N/A")</f>
        <v>#N/A</v>
      </c>
    </row>
    <row r="3271">
      <c r="A3271" s="12" t="str">
        <f>IFERROR(__xludf.DUMMYFUNCTION("TEXTJOIN("";"", TRUE, FILTER(CID!$B$2:$B$14794, CID!B3271=CID!$D$2:$D$14794))"),"#N/A")</f>
        <v>#N/A</v>
      </c>
      <c r="B3271" s="12" t="str">
        <f>IFERROR(__xludf.DUMMYFUNCTION("TEXTJOIN(""; "", TRUE, FILTER(CID!B3271:B14794, REGEXMATCH(CID!D3271:D14794, TEXTJOIN(""|"", TRUE, SPLIT(A3271, "";"")))))"),"#N/A")</f>
        <v>#N/A</v>
      </c>
    </row>
    <row r="3272">
      <c r="A3272" s="12" t="str">
        <f>IFERROR(__xludf.DUMMYFUNCTION("TEXTJOIN("";"", TRUE, FILTER(CID!$B$2:$B$14794, CID!B3272=CID!$D$2:$D$14794))"),"#N/A")</f>
        <v>#N/A</v>
      </c>
      <c r="B3272" s="12" t="str">
        <f>IFERROR(__xludf.DUMMYFUNCTION("TEXTJOIN(""; "", TRUE, FILTER(CID!B3272:B14794, REGEXMATCH(CID!D3272:D14794, TEXTJOIN(""|"", TRUE, SPLIT(A3272, "";"")))))"),"#N/A")</f>
        <v>#N/A</v>
      </c>
    </row>
    <row r="3273">
      <c r="A3273" s="12" t="str">
        <f>IFERROR(__xludf.DUMMYFUNCTION("TEXTJOIN("";"", TRUE, FILTER(CID!$B$2:$B$14794, CID!B3273=CID!$D$2:$D$14794))"),"#N/A")</f>
        <v>#N/A</v>
      </c>
      <c r="B3273" s="12" t="str">
        <f>IFERROR(__xludf.DUMMYFUNCTION("TEXTJOIN(""; "", TRUE, FILTER(CID!B3273:B14794, REGEXMATCH(CID!D3273:D14794, TEXTJOIN(""|"", TRUE, SPLIT(A3273, "";"")))))"),"#N/A")</f>
        <v>#N/A</v>
      </c>
    </row>
    <row r="3274">
      <c r="A3274" s="12" t="str">
        <f>IFERROR(__xludf.DUMMYFUNCTION("TEXTJOIN("";"", TRUE, FILTER(CID!$B$2:$B$14794, CID!B3274=CID!$D$2:$D$14794))"),"#N/A")</f>
        <v>#N/A</v>
      </c>
      <c r="B3274" s="12" t="str">
        <f>IFERROR(__xludf.DUMMYFUNCTION("TEXTJOIN(""; "", TRUE, FILTER(CID!B3274:B14794, REGEXMATCH(CID!D3274:D14794, TEXTJOIN(""|"", TRUE, SPLIT(A3274, "";"")))))"),"#N/A")</f>
        <v>#N/A</v>
      </c>
    </row>
    <row r="3275">
      <c r="A3275" s="12" t="str">
        <f>IFERROR(__xludf.DUMMYFUNCTION("TEXTJOIN("";"", TRUE, FILTER(CID!$B$2:$B$14794, CID!B3275=CID!$D$2:$D$14794))"),"#N/A")</f>
        <v>#N/A</v>
      </c>
      <c r="B3275" s="12" t="str">
        <f>IFERROR(__xludf.DUMMYFUNCTION("TEXTJOIN(""; "", TRUE, FILTER(CID!B3275:B14794, REGEXMATCH(CID!D3275:D14794, TEXTJOIN(""|"", TRUE, SPLIT(A3275, "";"")))))"),"#N/A")</f>
        <v>#N/A</v>
      </c>
    </row>
    <row r="3276">
      <c r="A3276" s="12" t="str">
        <f>IFERROR(__xludf.DUMMYFUNCTION("TEXTJOIN("";"", TRUE, FILTER(CID!$B$2:$B$14794, CID!B3276=CID!$D$2:$D$14794))"),"#N/A")</f>
        <v>#N/A</v>
      </c>
      <c r="B3276" s="12" t="str">
        <f>IFERROR(__xludf.DUMMYFUNCTION("TEXTJOIN(""; "", TRUE, FILTER(CID!B3276:B14794, REGEXMATCH(CID!D3276:D14794, TEXTJOIN(""|"", TRUE, SPLIT(A3276, "";"")))))"),"#N/A")</f>
        <v>#N/A</v>
      </c>
    </row>
    <row r="3277">
      <c r="A3277" s="12" t="str">
        <f>IFERROR(__xludf.DUMMYFUNCTION("TEXTJOIN("";"", TRUE, FILTER(CID!$B$2:$B$14794, CID!B3277=CID!$D$2:$D$14794))"),"#N/A")</f>
        <v>#N/A</v>
      </c>
      <c r="B3277" s="12" t="str">
        <f>IFERROR(__xludf.DUMMYFUNCTION("TEXTJOIN(""; "", TRUE, FILTER(CID!B3277:B14794, REGEXMATCH(CID!D3277:D14794, TEXTJOIN(""|"", TRUE, SPLIT(A3277, "";"")))))"),"#N/A")</f>
        <v>#N/A</v>
      </c>
    </row>
    <row r="3278">
      <c r="A3278" s="12" t="str">
        <f>IFERROR(__xludf.DUMMYFUNCTION("TEXTJOIN("";"", TRUE, FILTER(CID!$B$2:$B$14794, CID!B3278=CID!$D$2:$D$14794))"),"#N/A")</f>
        <v>#N/A</v>
      </c>
      <c r="B3278" s="12" t="str">
        <f>IFERROR(__xludf.DUMMYFUNCTION("TEXTJOIN(""; "", TRUE, FILTER(CID!B3278:B14794, REGEXMATCH(CID!D3278:D14794, TEXTJOIN(""|"", TRUE, SPLIT(A3278, "";"")))))"),"#N/A")</f>
        <v>#N/A</v>
      </c>
    </row>
    <row r="3279">
      <c r="A3279" s="12" t="str">
        <f>IFERROR(__xludf.DUMMYFUNCTION("TEXTJOIN("";"", TRUE, FILTER(CID!$B$2:$B$14794, CID!B3279=CID!$D$2:$D$14794))"),"#N/A")</f>
        <v>#N/A</v>
      </c>
      <c r="B3279" s="12" t="str">
        <f>IFERROR(__xludf.DUMMYFUNCTION("TEXTJOIN(""; "", TRUE, FILTER(CID!B3279:B14794, REGEXMATCH(CID!D3279:D14794, TEXTJOIN(""|"", TRUE, SPLIT(A3279, "";"")))))"),"#N/A")</f>
        <v>#N/A</v>
      </c>
    </row>
    <row r="3280">
      <c r="A3280" s="12" t="str">
        <f>IFERROR(__xludf.DUMMYFUNCTION("TEXTJOIN("";"", TRUE, FILTER(CID!$B$2:$B$14794, CID!B3280=CID!$D$2:$D$14794))"),"#N/A")</f>
        <v>#N/A</v>
      </c>
      <c r="B3280" s="12" t="str">
        <f>IFERROR(__xludf.DUMMYFUNCTION("TEXTJOIN(""; "", TRUE, FILTER(CID!B3280:B14794, REGEXMATCH(CID!D3280:D14794, TEXTJOIN(""|"", TRUE, SPLIT(A3280, "";"")))))"),"#N/A")</f>
        <v>#N/A</v>
      </c>
    </row>
    <row r="3281">
      <c r="A3281" s="12" t="str">
        <f>IFERROR(__xludf.DUMMYFUNCTION("TEXTJOIN("";"", TRUE, FILTER(CID!$B$2:$B$14794, CID!B3281=CID!$D$2:$D$14794))"),"#N/A")</f>
        <v>#N/A</v>
      </c>
      <c r="B3281" s="12" t="str">
        <f>IFERROR(__xludf.DUMMYFUNCTION("TEXTJOIN(""; "", TRUE, FILTER(CID!B3281:B14794, REGEXMATCH(CID!D3281:D14794, TEXTJOIN(""|"", TRUE, SPLIT(A3281, "";"")))))"),"#N/A")</f>
        <v>#N/A</v>
      </c>
    </row>
    <row r="3282">
      <c r="A3282" s="12" t="str">
        <f>IFERROR(__xludf.DUMMYFUNCTION("TEXTJOIN("";"", TRUE, FILTER(CID!$B$2:$B$14794, CID!B3282=CID!$D$2:$D$14794))"),"#N/A")</f>
        <v>#N/A</v>
      </c>
      <c r="B3282" s="12" t="str">
        <f>IFERROR(__xludf.DUMMYFUNCTION("TEXTJOIN(""; "", TRUE, FILTER(CID!B3282:B14794, REGEXMATCH(CID!D3282:D14794, TEXTJOIN(""|"", TRUE, SPLIT(A3282, "";"")))))"),"#N/A")</f>
        <v>#N/A</v>
      </c>
    </row>
    <row r="3283">
      <c r="A3283" s="12" t="str">
        <f>IFERROR(__xludf.DUMMYFUNCTION("TEXTJOIN("";"", TRUE, FILTER(CID!$B$2:$B$14794, CID!B3283=CID!$D$2:$D$14794))"),"#N/A")</f>
        <v>#N/A</v>
      </c>
      <c r="B3283" s="12" t="str">
        <f>IFERROR(__xludf.DUMMYFUNCTION("TEXTJOIN(""; "", TRUE, FILTER(CID!B3283:B14794, REGEXMATCH(CID!D3283:D14794, TEXTJOIN(""|"", TRUE, SPLIT(A3283, "";"")))))"),"#N/A")</f>
        <v>#N/A</v>
      </c>
    </row>
    <row r="3284">
      <c r="A3284" s="12" t="str">
        <f>IFERROR(__xludf.DUMMYFUNCTION("TEXTJOIN("";"", TRUE, FILTER(CID!$B$2:$B$14794, CID!B3284=CID!$D$2:$D$14794))"),"#N/A")</f>
        <v>#N/A</v>
      </c>
      <c r="B3284" s="12" t="str">
        <f>IFERROR(__xludf.DUMMYFUNCTION("TEXTJOIN(""; "", TRUE, FILTER(CID!B3284:B14794, REGEXMATCH(CID!D3284:D14794, TEXTJOIN(""|"", TRUE, SPLIT(A3284, "";"")))))"),"#N/A")</f>
        <v>#N/A</v>
      </c>
    </row>
    <row r="3285">
      <c r="A3285" s="12" t="str">
        <f>IFERROR(__xludf.DUMMYFUNCTION("TEXTJOIN("";"", TRUE, FILTER(CID!$B$2:$B$14794, CID!B3285=CID!$D$2:$D$14794))"),"#N/A")</f>
        <v>#N/A</v>
      </c>
      <c r="B3285" s="12" t="str">
        <f>IFERROR(__xludf.DUMMYFUNCTION("TEXTJOIN(""; "", TRUE, FILTER(CID!B3285:B14794, REGEXMATCH(CID!D3285:D14794, TEXTJOIN(""|"", TRUE, SPLIT(A3285, "";"")))))"),"#N/A")</f>
        <v>#N/A</v>
      </c>
    </row>
    <row r="3286">
      <c r="A3286" s="12" t="str">
        <f>IFERROR(__xludf.DUMMYFUNCTION("TEXTJOIN("";"", TRUE, FILTER(CID!$B$2:$B$14794, CID!B3286=CID!$D$2:$D$14794))"),"#N/A")</f>
        <v>#N/A</v>
      </c>
      <c r="B3286" s="12" t="str">
        <f>IFERROR(__xludf.DUMMYFUNCTION("TEXTJOIN(""; "", TRUE, FILTER(CID!B3286:B14794, REGEXMATCH(CID!D3286:D14794, TEXTJOIN(""|"", TRUE, SPLIT(A3286, "";"")))))"),"#N/A")</f>
        <v>#N/A</v>
      </c>
    </row>
    <row r="3287">
      <c r="A3287" s="12" t="str">
        <f>IFERROR(__xludf.DUMMYFUNCTION("TEXTJOIN("";"", TRUE, FILTER(CID!$B$2:$B$14794, CID!B3287=CID!$D$2:$D$14794))"),"#N/A")</f>
        <v>#N/A</v>
      </c>
      <c r="B3287" s="12" t="str">
        <f>IFERROR(__xludf.DUMMYFUNCTION("TEXTJOIN(""; "", TRUE, FILTER(CID!B3287:B14794, REGEXMATCH(CID!D3287:D14794, TEXTJOIN(""|"", TRUE, SPLIT(A3287, "";"")))))"),"#N/A")</f>
        <v>#N/A</v>
      </c>
    </row>
    <row r="3288">
      <c r="A3288" s="12" t="str">
        <f>IFERROR(__xludf.DUMMYFUNCTION("TEXTJOIN("";"", TRUE, FILTER(CID!$B$2:$B$14794, CID!B3288=CID!$D$2:$D$14794))"),"#N/A")</f>
        <v>#N/A</v>
      </c>
      <c r="B3288" s="12" t="str">
        <f>IFERROR(__xludf.DUMMYFUNCTION("TEXTJOIN(""; "", TRUE, FILTER(CID!B3288:B14794, REGEXMATCH(CID!D3288:D14794, TEXTJOIN(""|"", TRUE, SPLIT(A3288, "";"")))))"),"#N/A")</f>
        <v>#N/A</v>
      </c>
    </row>
    <row r="3289">
      <c r="A3289" s="12" t="str">
        <f>IFERROR(__xludf.DUMMYFUNCTION("TEXTJOIN("";"", TRUE, FILTER(CID!$B$2:$B$14794, CID!B3289=CID!$D$2:$D$14794))"),"#N/A")</f>
        <v>#N/A</v>
      </c>
      <c r="B3289" s="12" t="str">
        <f>IFERROR(__xludf.DUMMYFUNCTION("TEXTJOIN(""; "", TRUE, FILTER(CID!B3289:B14794, REGEXMATCH(CID!D3289:D14794, TEXTJOIN(""|"", TRUE, SPLIT(A3289, "";"")))))"),"#N/A")</f>
        <v>#N/A</v>
      </c>
    </row>
    <row r="3290">
      <c r="A3290" s="12" t="str">
        <f>IFERROR(__xludf.DUMMYFUNCTION("TEXTJOIN("";"", TRUE, FILTER(CID!$B$2:$B$14794, CID!B3290=CID!$D$2:$D$14794))"),"#N/A")</f>
        <v>#N/A</v>
      </c>
      <c r="B3290" s="12" t="str">
        <f>IFERROR(__xludf.DUMMYFUNCTION("TEXTJOIN(""; "", TRUE, FILTER(CID!B3290:B14794, REGEXMATCH(CID!D3290:D14794, TEXTJOIN(""|"", TRUE, SPLIT(A3290, "";"")))))"),"#N/A")</f>
        <v>#N/A</v>
      </c>
    </row>
    <row r="3291">
      <c r="A3291" s="12" t="str">
        <f>IFERROR(__xludf.DUMMYFUNCTION("TEXTJOIN("";"", TRUE, FILTER(CID!$B$2:$B$14794, CID!B3291=CID!$D$2:$D$14794))"),"#N/A")</f>
        <v>#N/A</v>
      </c>
      <c r="B3291" s="12" t="str">
        <f>IFERROR(__xludf.DUMMYFUNCTION("TEXTJOIN(""; "", TRUE, FILTER(CID!B3291:B14794, REGEXMATCH(CID!D3291:D14794, TEXTJOIN(""|"", TRUE, SPLIT(A3291, "";"")))))"),"#N/A")</f>
        <v>#N/A</v>
      </c>
    </row>
    <row r="3292">
      <c r="A3292" s="12" t="str">
        <f>IFERROR(__xludf.DUMMYFUNCTION("TEXTJOIN("";"", TRUE, FILTER(CID!$B$2:$B$14794, CID!B3292=CID!$D$2:$D$14794))"),"#N/A")</f>
        <v>#N/A</v>
      </c>
      <c r="B3292" s="12" t="str">
        <f>IFERROR(__xludf.DUMMYFUNCTION("TEXTJOIN(""; "", TRUE, FILTER(CID!B3292:B14794, REGEXMATCH(CID!D3292:D14794, TEXTJOIN(""|"", TRUE, SPLIT(A3292, "";"")))))"),"#N/A")</f>
        <v>#N/A</v>
      </c>
    </row>
    <row r="3293">
      <c r="A3293" s="12" t="str">
        <f>IFERROR(__xludf.DUMMYFUNCTION("TEXTJOIN("";"", TRUE, FILTER(CID!$B$2:$B$14794, CID!B3293=CID!$D$2:$D$14794))"),"#N/A")</f>
        <v>#N/A</v>
      </c>
      <c r="B3293" s="12" t="str">
        <f>IFERROR(__xludf.DUMMYFUNCTION("TEXTJOIN(""; "", TRUE, FILTER(CID!B3293:B14794, REGEXMATCH(CID!D3293:D14794, TEXTJOIN(""|"", TRUE, SPLIT(A3293, "";"")))))"),"#N/A")</f>
        <v>#N/A</v>
      </c>
    </row>
    <row r="3294">
      <c r="A3294" s="12" t="str">
        <f>IFERROR(__xludf.DUMMYFUNCTION("TEXTJOIN("";"", TRUE, FILTER(CID!$B$2:$B$14794, CID!B3294=CID!$D$2:$D$14794))"),"#N/A")</f>
        <v>#N/A</v>
      </c>
      <c r="B3294" s="12" t="str">
        <f>IFERROR(__xludf.DUMMYFUNCTION("TEXTJOIN(""; "", TRUE, FILTER(CID!B3294:B14794, REGEXMATCH(CID!D3294:D14794, TEXTJOIN(""|"", TRUE, SPLIT(A3294, "";"")))))"),"#N/A")</f>
        <v>#N/A</v>
      </c>
    </row>
    <row r="3295">
      <c r="A3295" s="12" t="str">
        <f>IFERROR(__xludf.DUMMYFUNCTION("TEXTJOIN("";"", TRUE, FILTER(CID!$B$2:$B$14794, CID!B3295=CID!$D$2:$D$14794))"),"#N/A")</f>
        <v>#N/A</v>
      </c>
      <c r="B3295" s="12" t="str">
        <f>IFERROR(__xludf.DUMMYFUNCTION("TEXTJOIN(""; "", TRUE, FILTER(CID!B3295:B14794, REGEXMATCH(CID!D3295:D14794, TEXTJOIN(""|"", TRUE, SPLIT(A3295, "";"")))))"),"#N/A")</f>
        <v>#N/A</v>
      </c>
    </row>
    <row r="3296">
      <c r="A3296" s="12" t="str">
        <f>IFERROR(__xludf.DUMMYFUNCTION("TEXTJOIN("";"", TRUE, FILTER(CID!$B$2:$B$14794, CID!B3296=CID!$D$2:$D$14794))"),"#N/A")</f>
        <v>#N/A</v>
      </c>
      <c r="B3296" s="12" t="str">
        <f>IFERROR(__xludf.DUMMYFUNCTION("TEXTJOIN(""; "", TRUE, FILTER(CID!B3296:B14794, REGEXMATCH(CID!D3296:D14794, TEXTJOIN(""|"", TRUE, SPLIT(A3296, "";"")))))"),"#N/A")</f>
        <v>#N/A</v>
      </c>
    </row>
    <row r="3297">
      <c r="A3297" s="12" t="str">
        <f>IFERROR(__xludf.DUMMYFUNCTION("TEXTJOIN("";"", TRUE, FILTER(CID!$B$2:$B$14794, CID!B3297=CID!$D$2:$D$14794))"),"#N/A")</f>
        <v>#N/A</v>
      </c>
      <c r="B3297" s="12" t="str">
        <f>IFERROR(__xludf.DUMMYFUNCTION("TEXTJOIN(""; "", TRUE, FILTER(CID!B3297:B14794, REGEXMATCH(CID!D3297:D14794, TEXTJOIN(""|"", TRUE, SPLIT(A3297, "";"")))))"),"#N/A")</f>
        <v>#N/A</v>
      </c>
    </row>
    <row r="3298">
      <c r="A3298" s="12" t="str">
        <f>IFERROR(__xludf.DUMMYFUNCTION("TEXTJOIN("";"", TRUE, FILTER(CID!$B$2:$B$14794, CID!B3298=CID!$D$2:$D$14794))"),"#N/A")</f>
        <v>#N/A</v>
      </c>
      <c r="B3298" s="12" t="str">
        <f>IFERROR(__xludf.DUMMYFUNCTION("TEXTJOIN(""; "", TRUE, FILTER(CID!B3298:B14794, REGEXMATCH(CID!D3298:D14794, TEXTJOIN(""|"", TRUE, SPLIT(A3298, "";"")))))"),"#N/A")</f>
        <v>#N/A</v>
      </c>
    </row>
    <row r="3299">
      <c r="A3299" s="12" t="str">
        <f>IFERROR(__xludf.DUMMYFUNCTION("TEXTJOIN("";"", TRUE, FILTER(CID!$B$2:$B$14794, CID!B3299=CID!$D$2:$D$14794))"),"#N/A")</f>
        <v>#N/A</v>
      </c>
      <c r="B3299" s="12" t="str">
        <f>IFERROR(__xludf.DUMMYFUNCTION("TEXTJOIN(""; "", TRUE, FILTER(CID!B3299:B14794, REGEXMATCH(CID!D3299:D14794, TEXTJOIN(""|"", TRUE, SPLIT(A3299, "";"")))))"),"#N/A")</f>
        <v>#N/A</v>
      </c>
    </row>
    <row r="3300">
      <c r="A3300" s="12" t="str">
        <f>IFERROR(__xludf.DUMMYFUNCTION("TEXTJOIN("";"", TRUE, FILTER(CID!$B$2:$B$14794, CID!B3300=CID!$D$2:$D$14794))"),"#N/A")</f>
        <v>#N/A</v>
      </c>
      <c r="B3300" s="12" t="str">
        <f>IFERROR(__xludf.DUMMYFUNCTION("TEXTJOIN(""; "", TRUE, FILTER(CID!B3300:B14794, REGEXMATCH(CID!D3300:D14794, TEXTJOIN(""|"", TRUE, SPLIT(A3300, "";"")))))"),"#N/A")</f>
        <v>#N/A</v>
      </c>
    </row>
    <row r="3301">
      <c r="A3301" s="12" t="str">
        <f>IFERROR(__xludf.DUMMYFUNCTION("TEXTJOIN("";"", TRUE, FILTER(CID!$B$2:$B$14794, CID!B3301=CID!$D$2:$D$14794))"),"#N/A")</f>
        <v>#N/A</v>
      </c>
      <c r="B3301" s="12" t="str">
        <f>IFERROR(__xludf.DUMMYFUNCTION("TEXTJOIN(""; "", TRUE, FILTER(CID!B3301:B14794, REGEXMATCH(CID!D3301:D14794, TEXTJOIN(""|"", TRUE, SPLIT(A3301, "";"")))))"),"#N/A")</f>
        <v>#N/A</v>
      </c>
    </row>
    <row r="3302">
      <c r="A3302" s="12" t="str">
        <f>IFERROR(__xludf.DUMMYFUNCTION("TEXTJOIN("";"", TRUE, FILTER(CID!$B$2:$B$14794, CID!B3302=CID!$D$2:$D$14794))"),"#N/A")</f>
        <v>#N/A</v>
      </c>
      <c r="B3302" s="12" t="str">
        <f>IFERROR(__xludf.DUMMYFUNCTION("TEXTJOIN(""; "", TRUE, FILTER(CID!B3302:B14794, REGEXMATCH(CID!D3302:D14794, TEXTJOIN(""|"", TRUE, SPLIT(A3302, "";"")))))"),"#N/A")</f>
        <v>#N/A</v>
      </c>
    </row>
    <row r="3303">
      <c r="A3303" s="12" t="str">
        <f>IFERROR(__xludf.DUMMYFUNCTION("TEXTJOIN("";"", TRUE, FILTER(CID!$B$2:$B$14794, CID!B3303=CID!$D$2:$D$14794))"),"#N/A")</f>
        <v>#N/A</v>
      </c>
      <c r="B3303" s="12" t="str">
        <f>IFERROR(__xludf.DUMMYFUNCTION("TEXTJOIN(""; "", TRUE, FILTER(CID!B3303:B14794, REGEXMATCH(CID!D3303:D14794, TEXTJOIN(""|"", TRUE, SPLIT(A3303, "";"")))))"),"#N/A")</f>
        <v>#N/A</v>
      </c>
    </row>
    <row r="3304">
      <c r="A3304" s="12" t="str">
        <f>IFERROR(__xludf.DUMMYFUNCTION("TEXTJOIN("";"", TRUE, FILTER(CID!$B$2:$B$14794, CID!B3304=CID!$D$2:$D$14794))"),"#N/A")</f>
        <v>#N/A</v>
      </c>
      <c r="B3304" s="12" t="str">
        <f>IFERROR(__xludf.DUMMYFUNCTION("TEXTJOIN(""; "", TRUE, FILTER(CID!B3304:B14794, REGEXMATCH(CID!D3304:D14794, TEXTJOIN(""|"", TRUE, SPLIT(A3304, "";"")))))"),"#N/A")</f>
        <v>#N/A</v>
      </c>
    </row>
    <row r="3305">
      <c r="A3305" s="12" t="str">
        <f>IFERROR(__xludf.DUMMYFUNCTION("TEXTJOIN("";"", TRUE, FILTER(CID!$B$2:$B$14794, CID!B3305=CID!$D$2:$D$14794))"),"#N/A")</f>
        <v>#N/A</v>
      </c>
      <c r="B3305" s="12" t="str">
        <f>IFERROR(__xludf.DUMMYFUNCTION("TEXTJOIN(""; "", TRUE, FILTER(CID!B3305:B14794, REGEXMATCH(CID!D3305:D14794, TEXTJOIN(""|"", TRUE, SPLIT(A3305, "";"")))))"),"#N/A")</f>
        <v>#N/A</v>
      </c>
    </row>
    <row r="3306">
      <c r="A3306" s="12" t="str">
        <f>IFERROR(__xludf.DUMMYFUNCTION("TEXTJOIN("";"", TRUE, FILTER(CID!$B$2:$B$14794, CID!B3306=CID!$D$2:$D$14794))"),"#N/A")</f>
        <v>#N/A</v>
      </c>
      <c r="B3306" s="12" t="str">
        <f>IFERROR(__xludf.DUMMYFUNCTION("TEXTJOIN(""; "", TRUE, FILTER(CID!B3306:B14794, REGEXMATCH(CID!D3306:D14794, TEXTJOIN(""|"", TRUE, SPLIT(A3306, "";"")))))"),"#N/A")</f>
        <v>#N/A</v>
      </c>
    </row>
    <row r="3307">
      <c r="A3307" s="12" t="str">
        <f>IFERROR(__xludf.DUMMYFUNCTION("TEXTJOIN("";"", TRUE, FILTER(CID!$B$2:$B$14794, CID!B3307=CID!$D$2:$D$14794))"),"#N/A")</f>
        <v>#N/A</v>
      </c>
      <c r="B3307" s="12" t="str">
        <f>IFERROR(__xludf.DUMMYFUNCTION("TEXTJOIN(""; "", TRUE, FILTER(CID!B3307:B14794, REGEXMATCH(CID!D3307:D14794, TEXTJOIN(""|"", TRUE, SPLIT(A3307, "";"")))))"),"#N/A")</f>
        <v>#N/A</v>
      </c>
    </row>
    <row r="3308">
      <c r="A3308" s="12" t="str">
        <f>IFERROR(__xludf.DUMMYFUNCTION("TEXTJOIN("";"", TRUE, FILTER(CID!$B$2:$B$14794, CID!B3308=CID!$D$2:$D$14794))"),"#N/A")</f>
        <v>#N/A</v>
      </c>
      <c r="B3308" s="12" t="str">
        <f>IFERROR(__xludf.DUMMYFUNCTION("TEXTJOIN(""; "", TRUE, FILTER(CID!B3308:B14794, REGEXMATCH(CID!D3308:D14794, TEXTJOIN(""|"", TRUE, SPLIT(A3308, "";"")))))"),"#N/A")</f>
        <v>#N/A</v>
      </c>
    </row>
    <row r="3309">
      <c r="A3309" s="12" t="str">
        <f>IFERROR(__xludf.DUMMYFUNCTION("TEXTJOIN("";"", TRUE, FILTER(CID!$B$2:$B$14794, CID!B3309=CID!$D$2:$D$14794))"),"#N/A")</f>
        <v>#N/A</v>
      </c>
      <c r="B3309" s="12" t="str">
        <f>IFERROR(__xludf.DUMMYFUNCTION("TEXTJOIN(""; "", TRUE, FILTER(CID!B3309:B14794, REGEXMATCH(CID!D3309:D14794, TEXTJOIN(""|"", TRUE, SPLIT(A3309, "";"")))))"),"#N/A")</f>
        <v>#N/A</v>
      </c>
    </row>
    <row r="3310">
      <c r="A3310" s="12" t="str">
        <f>IFERROR(__xludf.DUMMYFUNCTION("TEXTJOIN("";"", TRUE, FILTER(CID!$B$2:$B$14794, CID!B3310=CID!$D$2:$D$14794))"),"#N/A")</f>
        <v>#N/A</v>
      </c>
      <c r="B3310" s="12" t="str">
        <f>IFERROR(__xludf.DUMMYFUNCTION("TEXTJOIN(""; "", TRUE, FILTER(CID!B3310:B14794, REGEXMATCH(CID!D3310:D14794, TEXTJOIN(""|"", TRUE, SPLIT(A3310, "";"")))))"),"#N/A")</f>
        <v>#N/A</v>
      </c>
    </row>
    <row r="3311">
      <c r="A3311" s="12" t="str">
        <f>IFERROR(__xludf.DUMMYFUNCTION("TEXTJOIN("";"", TRUE, FILTER(CID!$B$2:$B$14794, CID!B3311=CID!$D$2:$D$14794))"),"#N/A")</f>
        <v>#N/A</v>
      </c>
      <c r="B3311" s="12" t="str">
        <f>IFERROR(__xludf.DUMMYFUNCTION("TEXTJOIN(""; "", TRUE, FILTER(CID!B3311:B14794, REGEXMATCH(CID!D3311:D14794, TEXTJOIN(""|"", TRUE, SPLIT(A3311, "";"")))))"),"#N/A")</f>
        <v>#N/A</v>
      </c>
    </row>
    <row r="3312">
      <c r="A3312" s="12" t="str">
        <f>IFERROR(__xludf.DUMMYFUNCTION("TEXTJOIN("";"", TRUE, FILTER(CID!$B$2:$B$14794, CID!B3312=CID!$D$2:$D$14794))"),"#N/A")</f>
        <v>#N/A</v>
      </c>
      <c r="B3312" s="12" t="str">
        <f>IFERROR(__xludf.DUMMYFUNCTION("TEXTJOIN(""; "", TRUE, FILTER(CID!B3312:B14794, REGEXMATCH(CID!D3312:D14794, TEXTJOIN(""|"", TRUE, SPLIT(A3312, "";"")))))"),"#N/A")</f>
        <v>#N/A</v>
      </c>
    </row>
    <row r="3313">
      <c r="A3313" s="12" t="str">
        <f>IFERROR(__xludf.DUMMYFUNCTION("TEXTJOIN("";"", TRUE, FILTER(CID!$B$2:$B$14794, CID!B3313=CID!$D$2:$D$14794))"),"#N/A")</f>
        <v>#N/A</v>
      </c>
      <c r="B3313" s="12" t="str">
        <f>IFERROR(__xludf.DUMMYFUNCTION("TEXTJOIN(""; "", TRUE, FILTER(CID!B3313:B14794, REGEXMATCH(CID!D3313:D14794, TEXTJOIN(""|"", TRUE, SPLIT(A3313, "";"")))))"),"#N/A")</f>
        <v>#N/A</v>
      </c>
    </row>
    <row r="3314">
      <c r="A3314" s="12" t="str">
        <f>IFERROR(__xludf.DUMMYFUNCTION("TEXTJOIN("";"", TRUE, FILTER(CID!$B$2:$B$14794, CID!B3314=CID!$D$2:$D$14794))"),"#N/A")</f>
        <v>#N/A</v>
      </c>
      <c r="B3314" s="12" t="str">
        <f>IFERROR(__xludf.DUMMYFUNCTION("TEXTJOIN(""; "", TRUE, FILTER(CID!B3314:B14794, REGEXMATCH(CID!D3314:D14794, TEXTJOIN(""|"", TRUE, SPLIT(A3314, "";"")))))"),"#N/A")</f>
        <v>#N/A</v>
      </c>
    </row>
    <row r="3315">
      <c r="A3315" s="12" t="str">
        <f>IFERROR(__xludf.DUMMYFUNCTION("TEXTJOIN("";"", TRUE, FILTER(CID!$B$2:$B$14794, CID!B3315=CID!$D$2:$D$14794))"),"#N/A")</f>
        <v>#N/A</v>
      </c>
      <c r="B3315" s="12" t="str">
        <f>IFERROR(__xludf.DUMMYFUNCTION("TEXTJOIN(""; "", TRUE, FILTER(CID!B3315:B14794, REGEXMATCH(CID!D3315:D14794, TEXTJOIN(""|"", TRUE, SPLIT(A3315, "";"")))))"),"#N/A")</f>
        <v>#N/A</v>
      </c>
    </row>
    <row r="3316">
      <c r="A3316" s="12" t="str">
        <f>IFERROR(__xludf.DUMMYFUNCTION("TEXTJOIN("";"", TRUE, FILTER(CID!$B$2:$B$14794, CID!B3316=CID!$D$2:$D$14794))"),"#N/A")</f>
        <v>#N/A</v>
      </c>
      <c r="B3316" s="12" t="str">
        <f>IFERROR(__xludf.DUMMYFUNCTION("TEXTJOIN(""; "", TRUE, FILTER(CID!B3316:B14794, REGEXMATCH(CID!D3316:D14794, TEXTJOIN(""|"", TRUE, SPLIT(A3316, "";"")))))"),"#N/A")</f>
        <v>#N/A</v>
      </c>
    </row>
    <row r="3317">
      <c r="A3317" s="12" t="str">
        <f>IFERROR(__xludf.DUMMYFUNCTION("TEXTJOIN("";"", TRUE, FILTER(CID!$B$2:$B$14794, CID!B3317=CID!$D$2:$D$14794))"),"#N/A")</f>
        <v>#N/A</v>
      </c>
      <c r="B3317" s="12" t="str">
        <f>IFERROR(__xludf.DUMMYFUNCTION("TEXTJOIN(""; "", TRUE, FILTER(CID!B3317:B14794, REGEXMATCH(CID!D3317:D14794, TEXTJOIN(""|"", TRUE, SPLIT(A3317, "";"")))))"),"#N/A")</f>
        <v>#N/A</v>
      </c>
    </row>
    <row r="3318">
      <c r="A3318" s="12" t="str">
        <f>IFERROR(__xludf.DUMMYFUNCTION("TEXTJOIN("";"", TRUE, FILTER(CID!$B$2:$B$14794, CID!B3318=CID!$D$2:$D$14794))"),"#N/A")</f>
        <v>#N/A</v>
      </c>
      <c r="B3318" s="12" t="str">
        <f>IFERROR(__xludf.DUMMYFUNCTION("TEXTJOIN(""; "", TRUE, FILTER(CID!B3318:B14794, REGEXMATCH(CID!D3318:D14794, TEXTJOIN(""|"", TRUE, SPLIT(A3318, "";"")))))"),"#N/A")</f>
        <v>#N/A</v>
      </c>
    </row>
    <row r="3319">
      <c r="A3319" s="12" t="str">
        <f>IFERROR(__xludf.DUMMYFUNCTION("TEXTJOIN("";"", TRUE, FILTER(CID!$B$2:$B$14794, CID!B3319=CID!$D$2:$D$14794))"),"#N/A")</f>
        <v>#N/A</v>
      </c>
      <c r="B3319" s="12" t="str">
        <f>IFERROR(__xludf.DUMMYFUNCTION("TEXTJOIN(""; "", TRUE, FILTER(CID!B3319:B14794, REGEXMATCH(CID!D3319:D14794, TEXTJOIN(""|"", TRUE, SPLIT(A3319, "";"")))))"),"#N/A")</f>
        <v>#N/A</v>
      </c>
    </row>
    <row r="3320">
      <c r="A3320" s="12" t="str">
        <f>IFERROR(__xludf.DUMMYFUNCTION("TEXTJOIN("";"", TRUE, FILTER(CID!$B$2:$B$14794, CID!B3320=CID!$D$2:$D$14794))"),"#N/A")</f>
        <v>#N/A</v>
      </c>
      <c r="B3320" s="12" t="str">
        <f>IFERROR(__xludf.DUMMYFUNCTION("TEXTJOIN(""; "", TRUE, FILTER(CID!B3320:B14794, REGEXMATCH(CID!D3320:D14794, TEXTJOIN(""|"", TRUE, SPLIT(A3320, "";"")))))"),"#N/A")</f>
        <v>#N/A</v>
      </c>
    </row>
    <row r="3321">
      <c r="A3321" s="12" t="str">
        <f>IFERROR(__xludf.DUMMYFUNCTION("TEXTJOIN("";"", TRUE, FILTER(CID!$B$2:$B$14794, CID!B3321=CID!$D$2:$D$14794))"),"#N/A")</f>
        <v>#N/A</v>
      </c>
      <c r="B3321" s="12" t="str">
        <f>IFERROR(__xludf.DUMMYFUNCTION("TEXTJOIN(""; "", TRUE, FILTER(CID!B3321:B14794, REGEXMATCH(CID!D3321:D14794, TEXTJOIN(""|"", TRUE, SPLIT(A3321, "";"")))))"),"#N/A")</f>
        <v>#N/A</v>
      </c>
    </row>
    <row r="3322">
      <c r="A3322" s="12" t="str">
        <f>IFERROR(__xludf.DUMMYFUNCTION("TEXTJOIN("";"", TRUE, FILTER(CID!$B$2:$B$14794, CID!B3322=CID!$D$2:$D$14794))"),"#N/A")</f>
        <v>#N/A</v>
      </c>
      <c r="B3322" s="12" t="str">
        <f>IFERROR(__xludf.DUMMYFUNCTION("TEXTJOIN(""; "", TRUE, FILTER(CID!B3322:B14794, REGEXMATCH(CID!D3322:D14794, TEXTJOIN(""|"", TRUE, SPLIT(A3322, "";"")))))"),"#N/A")</f>
        <v>#N/A</v>
      </c>
    </row>
    <row r="3323">
      <c r="A3323" s="12" t="str">
        <f>IFERROR(__xludf.DUMMYFUNCTION("TEXTJOIN("";"", TRUE, FILTER(CID!$B$2:$B$14794, CID!B3323=CID!$D$2:$D$14794))"),"#N/A")</f>
        <v>#N/A</v>
      </c>
      <c r="B3323" s="12" t="str">
        <f>IFERROR(__xludf.DUMMYFUNCTION("TEXTJOIN(""; "", TRUE, FILTER(CID!B3323:B14794, REGEXMATCH(CID!D3323:D14794, TEXTJOIN(""|"", TRUE, SPLIT(A3323, "";"")))))"),"#N/A")</f>
        <v>#N/A</v>
      </c>
    </row>
    <row r="3324">
      <c r="A3324" s="12" t="str">
        <f>IFERROR(__xludf.DUMMYFUNCTION("TEXTJOIN("";"", TRUE, FILTER(CID!$B$2:$B$14794, CID!B3324=CID!$D$2:$D$14794))"),"#N/A")</f>
        <v>#N/A</v>
      </c>
      <c r="B3324" s="12" t="str">
        <f>IFERROR(__xludf.DUMMYFUNCTION("TEXTJOIN(""; "", TRUE, FILTER(CID!B3324:B14794, REGEXMATCH(CID!D3324:D14794, TEXTJOIN(""|"", TRUE, SPLIT(A3324, "";"")))))"),"#N/A")</f>
        <v>#N/A</v>
      </c>
    </row>
    <row r="3325">
      <c r="A3325" s="12" t="str">
        <f>IFERROR(__xludf.DUMMYFUNCTION("TEXTJOIN("";"", TRUE, FILTER(CID!$B$2:$B$14794, CID!B3325=CID!$D$2:$D$14794))"),"#N/A")</f>
        <v>#N/A</v>
      </c>
      <c r="B3325" s="12" t="str">
        <f>IFERROR(__xludf.DUMMYFUNCTION("TEXTJOIN(""; "", TRUE, FILTER(CID!B3325:B14794, REGEXMATCH(CID!D3325:D14794, TEXTJOIN(""|"", TRUE, SPLIT(A3325, "";"")))))"),"#N/A")</f>
        <v>#N/A</v>
      </c>
    </row>
    <row r="3326">
      <c r="A3326" s="12" t="str">
        <f>IFERROR(__xludf.DUMMYFUNCTION("TEXTJOIN("";"", TRUE, FILTER(CID!$B$2:$B$14794, CID!B3326=CID!$D$2:$D$14794))"),"#N/A")</f>
        <v>#N/A</v>
      </c>
      <c r="B3326" s="12" t="str">
        <f>IFERROR(__xludf.DUMMYFUNCTION("TEXTJOIN(""; "", TRUE, FILTER(CID!B3326:B14794, REGEXMATCH(CID!D3326:D14794, TEXTJOIN(""|"", TRUE, SPLIT(A3326, "";"")))))"),"#N/A")</f>
        <v>#N/A</v>
      </c>
    </row>
    <row r="3327">
      <c r="A3327" s="12" t="str">
        <f>IFERROR(__xludf.DUMMYFUNCTION("TEXTJOIN("";"", TRUE, FILTER(CID!$B$2:$B$14794, CID!B3327=CID!$D$2:$D$14794))"),"#N/A")</f>
        <v>#N/A</v>
      </c>
      <c r="B3327" s="12" t="str">
        <f>IFERROR(__xludf.DUMMYFUNCTION("TEXTJOIN(""; "", TRUE, FILTER(CID!B3327:B14794, REGEXMATCH(CID!D3327:D14794, TEXTJOIN(""|"", TRUE, SPLIT(A3327, "";"")))))"),"#N/A")</f>
        <v>#N/A</v>
      </c>
    </row>
    <row r="3328">
      <c r="A3328" s="12" t="str">
        <f>IFERROR(__xludf.DUMMYFUNCTION("TEXTJOIN("";"", TRUE, FILTER(CID!$B$2:$B$14794, CID!B3328=CID!$D$2:$D$14794))"),"#N/A")</f>
        <v>#N/A</v>
      </c>
      <c r="B3328" s="12" t="str">
        <f>IFERROR(__xludf.DUMMYFUNCTION("TEXTJOIN(""; "", TRUE, FILTER(CID!B3328:B14794, REGEXMATCH(CID!D3328:D14794, TEXTJOIN(""|"", TRUE, SPLIT(A3328, "";"")))))"),"#N/A")</f>
        <v>#N/A</v>
      </c>
    </row>
    <row r="3329">
      <c r="A3329" s="12" t="str">
        <f>IFERROR(__xludf.DUMMYFUNCTION("TEXTJOIN("";"", TRUE, FILTER(CID!$B$2:$B$14794, CID!B3329=CID!$D$2:$D$14794))"),"#N/A")</f>
        <v>#N/A</v>
      </c>
      <c r="B3329" s="12" t="str">
        <f>IFERROR(__xludf.DUMMYFUNCTION("TEXTJOIN(""; "", TRUE, FILTER(CID!B3329:B14794, REGEXMATCH(CID!D3329:D14794, TEXTJOIN(""|"", TRUE, SPLIT(A3329, "";"")))))"),"#N/A")</f>
        <v>#N/A</v>
      </c>
    </row>
    <row r="3330">
      <c r="A3330" s="12" t="str">
        <f>IFERROR(__xludf.DUMMYFUNCTION("TEXTJOIN("";"", TRUE, FILTER(CID!$B$2:$B$14794, CID!B3330=CID!$D$2:$D$14794))"),"#N/A")</f>
        <v>#N/A</v>
      </c>
      <c r="B3330" s="12" t="str">
        <f>IFERROR(__xludf.DUMMYFUNCTION("TEXTJOIN(""; "", TRUE, FILTER(CID!B3330:B14794, REGEXMATCH(CID!D3330:D14794, TEXTJOIN(""|"", TRUE, SPLIT(A3330, "";"")))))"),"#N/A")</f>
        <v>#N/A</v>
      </c>
    </row>
    <row r="3331">
      <c r="A3331" s="12" t="str">
        <f>IFERROR(__xludf.DUMMYFUNCTION("TEXTJOIN("";"", TRUE, FILTER(CID!$B$2:$B$14794, CID!B3331=CID!$D$2:$D$14794))"),"#N/A")</f>
        <v>#N/A</v>
      </c>
      <c r="B3331" s="12" t="str">
        <f>IFERROR(__xludf.DUMMYFUNCTION("TEXTJOIN(""; "", TRUE, FILTER(CID!B3331:B14794, REGEXMATCH(CID!D3331:D14794, TEXTJOIN(""|"", TRUE, SPLIT(A3331, "";"")))))"),"#N/A")</f>
        <v>#N/A</v>
      </c>
    </row>
    <row r="3332">
      <c r="A3332" s="12" t="str">
        <f>IFERROR(__xludf.DUMMYFUNCTION("TEXTJOIN("";"", TRUE, FILTER(CID!$B$2:$B$14794, CID!B3332=CID!$D$2:$D$14794))"),"#N/A")</f>
        <v>#N/A</v>
      </c>
      <c r="B3332" s="12" t="str">
        <f>IFERROR(__xludf.DUMMYFUNCTION("TEXTJOIN(""; "", TRUE, FILTER(CID!B3332:B14794, REGEXMATCH(CID!D3332:D14794, TEXTJOIN(""|"", TRUE, SPLIT(A3332, "";"")))))"),"#N/A")</f>
        <v>#N/A</v>
      </c>
    </row>
    <row r="3333">
      <c r="A3333" s="12" t="str">
        <f>IFERROR(__xludf.DUMMYFUNCTION("TEXTJOIN("";"", TRUE, FILTER(CID!$B$2:$B$14794, CID!B3333=CID!$D$2:$D$14794))"),"#N/A")</f>
        <v>#N/A</v>
      </c>
      <c r="B3333" s="12" t="str">
        <f>IFERROR(__xludf.DUMMYFUNCTION("TEXTJOIN(""; "", TRUE, FILTER(CID!B3333:B14794, REGEXMATCH(CID!D3333:D14794, TEXTJOIN(""|"", TRUE, SPLIT(A3333, "";"")))))"),"#N/A")</f>
        <v>#N/A</v>
      </c>
    </row>
    <row r="3334">
      <c r="A3334" s="12" t="str">
        <f>IFERROR(__xludf.DUMMYFUNCTION("TEXTJOIN("";"", TRUE, FILTER(CID!$B$2:$B$14794, CID!B3334=CID!$D$2:$D$14794))"),"#N/A")</f>
        <v>#N/A</v>
      </c>
      <c r="B3334" s="12" t="str">
        <f>IFERROR(__xludf.DUMMYFUNCTION("TEXTJOIN(""; "", TRUE, FILTER(CID!B3334:B14794, REGEXMATCH(CID!D3334:D14794, TEXTJOIN(""|"", TRUE, SPLIT(A3334, "";"")))))"),"#N/A")</f>
        <v>#N/A</v>
      </c>
    </row>
    <row r="3335">
      <c r="A3335" s="12" t="str">
        <f>IFERROR(__xludf.DUMMYFUNCTION("TEXTJOIN("";"", TRUE, FILTER(CID!$B$2:$B$14794, CID!B3335=CID!$D$2:$D$14794))"),"#N/A")</f>
        <v>#N/A</v>
      </c>
      <c r="B3335" s="12" t="str">
        <f>IFERROR(__xludf.DUMMYFUNCTION("TEXTJOIN(""; "", TRUE, FILTER(CID!B3335:B14794, REGEXMATCH(CID!D3335:D14794, TEXTJOIN(""|"", TRUE, SPLIT(A3335, "";"")))))"),"#N/A")</f>
        <v>#N/A</v>
      </c>
    </row>
    <row r="3336">
      <c r="A3336" s="12" t="str">
        <f>IFERROR(__xludf.DUMMYFUNCTION("TEXTJOIN("";"", TRUE, FILTER(CID!$B$2:$B$14794, CID!B3336=CID!$D$2:$D$14794))"),"#N/A")</f>
        <v>#N/A</v>
      </c>
      <c r="B3336" s="12" t="str">
        <f>IFERROR(__xludf.DUMMYFUNCTION("TEXTJOIN(""; "", TRUE, FILTER(CID!B3336:B14794, REGEXMATCH(CID!D3336:D14794, TEXTJOIN(""|"", TRUE, SPLIT(A3336, "";"")))))"),"#N/A")</f>
        <v>#N/A</v>
      </c>
    </row>
    <row r="3337">
      <c r="A3337" s="12" t="str">
        <f>IFERROR(__xludf.DUMMYFUNCTION("TEXTJOIN("";"", TRUE, FILTER(CID!$B$2:$B$14794, CID!B3337=CID!$D$2:$D$14794))"),"#N/A")</f>
        <v>#N/A</v>
      </c>
      <c r="B3337" s="12" t="str">
        <f>IFERROR(__xludf.DUMMYFUNCTION("TEXTJOIN(""; "", TRUE, FILTER(CID!B3337:B14794, REGEXMATCH(CID!D3337:D14794, TEXTJOIN(""|"", TRUE, SPLIT(A3337, "";"")))))"),"#N/A")</f>
        <v>#N/A</v>
      </c>
    </row>
    <row r="3338">
      <c r="A3338" s="12" t="str">
        <f>IFERROR(__xludf.DUMMYFUNCTION("TEXTJOIN("";"", TRUE, FILTER(CID!$B$2:$B$14794, CID!B3338=CID!$D$2:$D$14794))"),"#N/A")</f>
        <v>#N/A</v>
      </c>
      <c r="B3338" s="12" t="str">
        <f>IFERROR(__xludf.DUMMYFUNCTION("TEXTJOIN(""; "", TRUE, FILTER(CID!B3338:B14794, REGEXMATCH(CID!D3338:D14794, TEXTJOIN(""|"", TRUE, SPLIT(A3338, "";"")))))"),"#N/A")</f>
        <v>#N/A</v>
      </c>
    </row>
    <row r="3339">
      <c r="A3339" s="12" t="str">
        <f>IFERROR(__xludf.DUMMYFUNCTION("TEXTJOIN("";"", TRUE, FILTER(CID!$B$2:$B$14794, CID!B3339=CID!$D$2:$D$14794))"),"#N/A")</f>
        <v>#N/A</v>
      </c>
      <c r="B3339" s="12" t="str">
        <f>IFERROR(__xludf.DUMMYFUNCTION("TEXTJOIN(""; "", TRUE, FILTER(CID!B3339:B14794, REGEXMATCH(CID!D3339:D14794, TEXTJOIN(""|"", TRUE, SPLIT(A3339, "";"")))))"),"#N/A")</f>
        <v>#N/A</v>
      </c>
    </row>
    <row r="3340">
      <c r="A3340" s="12" t="str">
        <f>IFERROR(__xludf.DUMMYFUNCTION("TEXTJOIN("";"", TRUE, FILTER(CID!$B$2:$B$14794, CID!B3340=CID!$D$2:$D$14794))"),"#N/A")</f>
        <v>#N/A</v>
      </c>
      <c r="B3340" s="12" t="str">
        <f>IFERROR(__xludf.DUMMYFUNCTION("TEXTJOIN(""; "", TRUE, FILTER(CID!B3340:B14794, REGEXMATCH(CID!D3340:D14794, TEXTJOIN(""|"", TRUE, SPLIT(A3340, "";"")))))"),"#N/A")</f>
        <v>#N/A</v>
      </c>
    </row>
    <row r="3341">
      <c r="A3341" s="12" t="str">
        <f>IFERROR(__xludf.DUMMYFUNCTION("TEXTJOIN("";"", TRUE, FILTER(CID!$B$2:$B$14794, CID!B3341=CID!$D$2:$D$14794))"),"#N/A")</f>
        <v>#N/A</v>
      </c>
      <c r="B3341" s="12" t="str">
        <f>IFERROR(__xludf.DUMMYFUNCTION("TEXTJOIN(""; "", TRUE, FILTER(CID!B3341:B14794, REGEXMATCH(CID!D3341:D14794, TEXTJOIN(""|"", TRUE, SPLIT(A3341, "";"")))))"),"#N/A")</f>
        <v>#N/A</v>
      </c>
    </row>
    <row r="3342">
      <c r="A3342" s="12" t="str">
        <f>IFERROR(__xludf.DUMMYFUNCTION("TEXTJOIN("";"", TRUE, FILTER(CID!$B$2:$B$14794, CID!B3342=CID!$D$2:$D$14794))"),"#N/A")</f>
        <v>#N/A</v>
      </c>
      <c r="B3342" s="12" t="str">
        <f>IFERROR(__xludf.DUMMYFUNCTION("TEXTJOIN(""; "", TRUE, FILTER(CID!B3342:B14794, REGEXMATCH(CID!D3342:D14794, TEXTJOIN(""|"", TRUE, SPLIT(A3342, "";"")))))"),"#N/A")</f>
        <v>#N/A</v>
      </c>
    </row>
    <row r="3343">
      <c r="A3343" s="12" t="str">
        <f>IFERROR(__xludf.DUMMYFUNCTION("TEXTJOIN("";"", TRUE, FILTER(CID!$B$2:$B$14794, CID!B3343=CID!$D$2:$D$14794))"),"#N/A")</f>
        <v>#N/A</v>
      </c>
      <c r="B3343" s="12" t="str">
        <f>IFERROR(__xludf.DUMMYFUNCTION("TEXTJOIN(""; "", TRUE, FILTER(CID!B3343:B14794, REGEXMATCH(CID!D3343:D14794, TEXTJOIN(""|"", TRUE, SPLIT(A3343, "";"")))))"),"#N/A")</f>
        <v>#N/A</v>
      </c>
    </row>
    <row r="3344">
      <c r="A3344" s="12" t="str">
        <f>IFERROR(__xludf.DUMMYFUNCTION("TEXTJOIN("";"", TRUE, FILTER(CID!$B$2:$B$14794, CID!B3344=CID!$D$2:$D$14794))"),"#N/A")</f>
        <v>#N/A</v>
      </c>
      <c r="B3344" s="12" t="str">
        <f>IFERROR(__xludf.DUMMYFUNCTION("TEXTJOIN(""; "", TRUE, FILTER(CID!B3344:B14794, REGEXMATCH(CID!D3344:D14794, TEXTJOIN(""|"", TRUE, SPLIT(A3344, "";"")))))"),"#N/A")</f>
        <v>#N/A</v>
      </c>
    </row>
    <row r="3345">
      <c r="A3345" s="12" t="str">
        <f>IFERROR(__xludf.DUMMYFUNCTION("TEXTJOIN("";"", TRUE, FILTER(CID!$B$2:$B$14794, CID!B3345=CID!$D$2:$D$14794))"),"#N/A")</f>
        <v>#N/A</v>
      </c>
      <c r="B3345" s="12" t="str">
        <f>IFERROR(__xludf.DUMMYFUNCTION("TEXTJOIN(""; "", TRUE, FILTER(CID!B3345:B14794, REGEXMATCH(CID!D3345:D14794, TEXTJOIN(""|"", TRUE, SPLIT(A3345, "";"")))))"),"#N/A")</f>
        <v>#N/A</v>
      </c>
    </row>
    <row r="3346">
      <c r="A3346" s="12" t="str">
        <f>IFERROR(__xludf.DUMMYFUNCTION("TEXTJOIN("";"", TRUE, FILTER(CID!$B$2:$B$14794, CID!B3346=CID!$D$2:$D$14794))"),"#N/A")</f>
        <v>#N/A</v>
      </c>
      <c r="B3346" s="12" t="str">
        <f>IFERROR(__xludf.DUMMYFUNCTION("TEXTJOIN(""; "", TRUE, FILTER(CID!B3346:B14794, REGEXMATCH(CID!D3346:D14794, TEXTJOIN(""|"", TRUE, SPLIT(A3346, "";"")))))"),"#N/A")</f>
        <v>#N/A</v>
      </c>
    </row>
    <row r="3347">
      <c r="A3347" s="12" t="str">
        <f>IFERROR(__xludf.DUMMYFUNCTION("TEXTJOIN("";"", TRUE, FILTER(CID!$B$2:$B$14794, CID!B3347=CID!$D$2:$D$14794))"),"#N/A")</f>
        <v>#N/A</v>
      </c>
      <c r="B3347" s="12" t="str">
        <f>IFERROR(__xludf.DUMMYFUNCTION("TEXTJOIN(""; "", TRUE, FILTER(CID!B3347:B14794, REGEXMATCH(CID!D3347:D14794, TEXTJOIN(""|"", TRUE, SPLIT(A3347, "";"")))))"),"#N/A")</f>
        <v>#N/A</v>
      </c>
    </row>
    <row r="3348">
      <c r="A3348" s="12" t="str">
        <f>IFERROR(__xludf.DUMMYFUNCTION("TEXTJOIN("";"", TRUE, FILTER(CID!$B$2:$B$14794, CID!B3348=CID!$D$2:$D$14794))"),"#N/A")</f>
        <v>#N/A</v>
      </c>
      <c r="B3348" s="12" t="str">
        <f>IFERROR(__xludf.DUMMYFUNCTION("TEXTJOIN(""; "", TRUE, FILTER(CID!B3348:B14794, REGEXMATCH(CID!D3348:D14794, TEXTJOIN(""|"", TRUE, SPLIT(A3348, "";"")))))"),"#N/A")</f>
        <v>#N/A</v>
      </c>
    </row>
    <row r="3349">
      <c r="A3349" s="12" t="str">
        <f>IFERROR(__xludf.DUMMYFUNCTION("TEXTJOIN("";"", TRUE, FILTER(CID!$B$2:$B$14794, CID!B3349=CID!$D$2:$D$14794))"),"#N/A")</f>
        <v>#N/A</v>
      </c>
      <c r="B3349" s="12" t="str">
        <f>IFERROR(__xludf.DUMMYFUNCTION("TEXTJOIN(""; "", TRUE, FILTER(CID!B3349:B14794, REGEXMATCH(CID!D3349:D14794, TEXTJOIN(""|"", TRUE, SPLIT(A3349, "";"")))))"),"#N/A")</f>
        <v>#N/A</v>
      </c>
    </row>
    <row r="3350">
      <c r="A3350" s="12" t="str">
        <f>IFERROR(__xludf.DUMMYFUNCTION("TEXTJOIN("";"", TRUE, FILTER(CID!$B$2:$B$14794, CID!B3350=CID!$D$2:$D$14794))"),"#N/A")</f>
        <v>#N/A</v>
      </c>
      <c r="B3350" s="12" t="str">
        <f>IFERROR(__xludf.DUMMYFUNCTION("TEXTJOIN(""; "", TRUE, FILTER(CID!B3350:B14794, REGEXMATCH(CID!D3350:D14794, TEXTJOIN(""|"", TRUE, SPLIT(A3350, "";"")))))"),"#N/A")</f>
        <v>#N/A</v>
      </c>
    </row>
    <row r="3351">
      <c r="A3351" s="12" t="str">
        <f>IFERROR(__xludf.DUMMYFUNCTION("TEXTJOIN("";"", TRUE, FILTER(CID!$B$2:$B$14794, CID!B3351=CID!$D$2:$D$14794))"),"#N/A")</f>
        <v>#N/A</v>
      </c>
      <c r="B3351" s="12" t="str">
        <f>IFERROR(__xludf.DUMMYFUNCTION("TEXTJOIN(""; "", TRUE, FILTER(CID!B3351:B14794, REGEXMATCH(CID!D3351:D14794, TEXTJOIN(""|"", TRUE, SPLIT(A3351, "";"")))))"),"#N/A")</f>
        <v>#N/A</v>
      </c>
    </row>
    <row r="3352">
      <c r="A3352" s="12" t="str">
        <f>IFERROR(__xludf.DUMMYFUNCTION("TEXTJOIN("";"", TRUE, FILTER(CID!$B$2:$B$14794, CID!B3352=CID!$D$2:$D$14794))"),"#N/A")</f>
        <v>#N/A</v>
      </c>
      <c r="B3352" s="12" t="str">
        <f>IFERROR(__xludf.DUMMYFUNCTION("TEXTJOIN(""; "", TRUE, FILTER(CID!B3352:B14794, REGEXMATCH(CID!D3352:D14794, TEXTJOIN(""|"", TRUE, SPLIT(A3352, "";"")))))"),"#N/A")</f>
        <v>#N/A</v>
      </c>
    </row>
    <row r="3353">
      <c r="A3353" s="12" t="str">
        <f>IFERROR(__xludf.DUMMYFUNCTION("TEXTJOIN("";"", TRUE, FILTER(CID!$B$2:$B$14794, CID!B3353=CID!$D$2:$D$14794))"),"#N/A")</f>
        <v>#N/A</v>
      </c>
      <c r="B3353" s="12" t="str">
        <f>IFERROR(__xludf.DUMMYFUNCTION("TEXTJOIN(""; "", TRUE, FILTER(CID!B3353:B14794, REGEXMATCH(CID!D3353:D14794, TEXTJOIN(""|"", TRUE, SPLIT(A3353, "";"")))))"),"#N/A")</f>
        <v>#N/A</v>
      </c>
    </row>
    <row r="3354">
      <c r="A3354" s="12" t="str">
        <f>IFERROR(__xludf.DUMMYFUNCTION("TEXTJOIN("";"", TRUE, FILTER(CID!$B$2:$B$14794, CID!B3354=CID!$D$2:$D$14794))"),"#N/A")</f>
        <v>#N/A</v>
      </c>
      <c r="B3354" s="12" t="str">
        <f>IFERROR(__xludf.DUMMYFUNCTION("TEXTJOIN(""; "", TRUE, FILTER(CID!B3354:B14794, REGEXMATCH(CID!D3354:D14794, TEXTJOIN(""|"", TRUE, SPLIT(A3354, "";"")))))"),"#N/A")</f>
        <v>#N/A</v>
      </c>
    </row>
    <row r="3355">
      <c r="A3355" s="12" t="str">
        <f>IFERROR(__xludf.DUMMYFUNCTION("TEXTJOIN("";"", TRUE, FILTER(CID!$B$2:$B$14794, CID!B3355=CID!$D$2:$D$14794))"),"#N/A")</f>
        <v>#N/A</v>
      </c>
      <c r="B3355" s="12" t="str">
        <f>IFERROR(__xludf.DUMMYFUNCTION("TEXTJOIN(""; "", TRUE, FILTER(CID!B3355:B14794, REGEXMATCH(CID!D3355:D14794, TEXTJOIN(""|"", TRUE, SPLIT(A3355, "";"")))))"),"#N/A")</f>
        <v>#N/A</v>
      </c>
    </row>
    <row r="3356">
      <c r="A3356" s="12" t="str">
        <f>IFERROR(__xludf.DUMMYFUNCTION("TEXTJOIN("";"", TRUE, FILTER(CID!$B$2:$B$14794, CID!B3356=CID!$D$2:$D$14794))"),"#N/A")</f>
        <v>#N/A</v>
      </c>
      <c r="B3356" s="12" t="str">
        <f>IFERROR(__xludf.DUMMYFUNCTION("TEXTJOIN(""; "", TRUE, FILTER(CID!B3356:B14794, REGEXMATCH(CID!D3356:D14794, TEXTJOIN(""|"", TRUE, SPLIT(A3356, "";"")))))"),"#N/A")</f>
        <v>#N/A</v>
      </c>
    </row>
    <row r="3357">
      <c r="A3357" s="12" t="str">
        <f>IFERROR(__xludf.DUMMYFUNCTION("TEXTJOIN("";"", TRUE, FILTER(CID!$B$2:$B$14794, CID!B3357=CID!$D$2:$D$14794))"),"#N/A")</f>
        <v>#N/A</v>
      </c>
      <c r="B3357" s="12" t="str">
        <f>IFERROR(__xludf.DUMMYFUNCTION("TEXTJOIN(""; "", TRUE, FILTER(CID!B3357:B14794, REGEXMATCH(CID!D3357:D14794, TEXTJOIN(""|"", TRUE, SPLIT(A3357, "";"")))))"),"#N/A")</f>
        <v>#N/A</v>
      </c>
    </row>
    <row r="3358">
      <c r="A3358" s="12" t="str">
        <f>IFERROR(__xludf.DUMMYFUNCTION("TEXTJOIN("";"", TRUE, FILTER(CID!$B$2:$B$14794, CID!B3358=CID!$D$2:$D$14794))"),"#N/A")</f>
        <v>#N/A</v>
      </c>
      <c r="B3358" s="12" t="str">
        <f>IFERROR(__xludf.DUMMYFUNCTION("TEXTJOIN(""; "", TRUE, FILTER(CID!B3358:B14794, REGEXMATCH(CID!D3358:D14794, TEXTJOIN(""|"", TRUE, SPLIT(A3358, "";"")))))"),"#N/A")</f>
        <v>#N/A</v>
      </c>
    </row>
    <row r="3359">
      <c r="A3359" s="12" t="str">
        <f>IFERROR(__xludf.DUMMYFUNCTION("TEXTJOIN("";"", TRUE, FILTER(CID!$B$2:$B$14794, CID!B3359=CID!$D$2:$D$14794))"),"#N/A")</f>
        <v>#N/A</v>
      </c>
      <c r="B3359" s="12" t="str">
        <f>IFERROR(__xludf.DUMMYFUNCTION("TEXTJOIN(""; "", TRUE, FILTER(CID!B3359:B14794, REGEXMATCH(CID!D3359:D14794, TEXTJOIN(""|"", TRUE, SPLIT(A3359, "";"")))))"),"#N/A")</f>
        <v>#N/A</v>
      </c>
    </row>
    <row r="3360">
      <c r="A3360" s="12" t="str">
        <f>IFERROR(__xludf.DUMMYFUNCTION("TEXTJOIN("";"", TRUE, FILTER(CID!$B$2:$B$14794, CID!B3360=CID!$D$2:$D$14794))"),"#N/A")</f>
        <v>#N/A</v>
      </c>
      <c r="B3360" s="12" t="str">
        <f>IFERROR(__xludf.DUMMYFUNCTION("TEXTJOIN(""; "", TRUE, FILTER(CID!B3360:B14794, REGEXMATCH(CID!D3360:D14794, TEXTJOIN(""|"", TRUE, SPLIT(A3360, "";"")))))"),"#N/A")</f>
        <v>#N/A</v>
      </c>
    </row>
    <row r="3361">
      <c r="A3361" s="12" t="str">
        <f>IFERROR(__xludf.DUMMYFUNCTION("TEXTJOIN("";"", TRUE, FILTER(CID!$B$2:$B$14794, CID!B3361=CID!$D$2:$D$14794))"),"#N/A")</f>
        <v>#N/A</v>
      </c>
      <c r="B3361" s="12" t="str">
        <f>IFERROR(__xludf.DUMMYFUNCTION("TEXTJOIN(""; "", TRUE, FILTER(CID!B3361:B14794, REGEXMATCH(CID!D3361:D14794, TEXTJOIN(""|"", TRUE, SPLIT(A3361, "";"")))))"),"#N/A")</f>
        <v>#N/A</v>
      </c>
    </row>
    <row r="3362">
      <c r="A3362" s="12" t="str">
        <f>IFERROR(__xludf.DUMMYFUNCTION("TEXTJOIN("";"", TRUE, FILTER(CID!$B$2:$B$14794, CID!B3362=CID!$D$2:$D$14794))"),"#N/A")</f>
        <v>#N/A</v>
      </c>
      <c r="B3362" s="12" t="str">
        <f>IFERROR(__xludf.DUMMYFUNCTION("TEXTJOIN(""; "", TRUE, FILTER(CID!B3362:B14794, REGEXMATCH(CID!D3362:D14794, TEXTJOIN(""|"", TRUE, SPLIT(A3362, "";"")))))"),"#N/A")</f>
        <v>#N/A</v>
      </c>
    </row>
    <row r="3363">
      <c r="A3363" s="12" t="str">
        <f>IFERROR(__xludf.DUMMYFUNCTION("TEXTJOIN("";"", TRUE, FILTER(CID!$B$2:$B$14794, CID!B3363=CID!$D$2:$D$14794))"),"#N/A")</f>
        <v>#N/A</v>
      </c>
      <c r="B3363" s="12" t="str">
        <f>IFERROR(__xludf.DUMMYFUNCTION("TEXTJOIN(""; "", TRUE, FILTER(CID!B3363:B14794, REGEXMATCH(CID!D3363:D14794, TEXTJOIN(""|"", TRUE, SPLIT(A3363, "";"")))))"),"#N/A")</f>
        <v>#N/A</v>
      </c>
    </row>
    <row r="3364">
      <c r="A3364" s="12" t="str">
        <f>IFERROR(__xludf.DUMMYFUNCTION("TEXTJOIN("";"", TRUE, FILTER(CID!$B$2:$B$14794, CID!B3364=CID!$D$2:$D$14794))"),"#N/A")</f>
        <v>#N/A</v>
      </c>
      <c r="B3364" s="12" t="str">
        <f>IFERROR(__xludf.DUMMYFUNCTION("TEXTJOIN(""; "", TRUE, FILTER(CID!B3364:B14794, REGEXMATCH(CID!D3364:D14794, TEXTJOIN(""|"", TRUE, SPLIT(A3364, "";"")))))"),"#N/A")</f>
        <v>#N/A</v>
      </c>
    </row>
    <row r="3365">
      <c r="A3365" s="12" t="str">
        <f>IFERROR(__xludf.DUMMYFUNCTION("TEXTJOIN("";"", TRUE, FILTER(CID!$B$2:$B$14794, CID!B3365=CID!$D$2:$D$14794))"),"#N/A")</f>
        <v>#N/A</v>
      </c>
      <c r="B3365" s="12" t="str">
        <f>IFERROR(__xludf.DUMMYFUNCTION("TEXTJOIN(""; "", TRUE, FILTER(CID!B3365:B14794, REGEXMATCH(CID!D3365:D14794, TEXTJOIN(""|"", TRUE, SPLIT(A3365, "";"")))))"),"#N/A")</f>
        <v>#N/A</v>
      </c>
    </row>
    <row r="3366">
      <c r="A3366" s="12" t="str">
        <f>IFERROR(__xludf.DUMMYFUNCTION("TEXTJOIN("";"", TRUE, FILTER(CID!$B$2:$B$14794, CID!B3366=CID!$D$2:$D$14794))"),"#N/A")</f>
        <v>#N/A</v>
      </c>
      <c r="B3366" s="12" t="str">
        <f>IFERROR(__xludf.DUMMYFUNCTION("TEXTJOIN(""; "", TRUE, FILTER(CID!B3366:B14794, REGEXMATCH(CID!D3366:D14794, TEXTJOIN(""|"", TRUE, SPLIT(A3366, "";"")))))"),"#N/A")</f>
        <v>#N/A</v>
      </c>
    </row>
    <row r="3367">
      <c r="A3367" s="12" t="str">
        <f>IFERROR(__xludf.DUMMYFUNCTION("TEXTJOIN("";"", TRUE, FILTER(CID!$B$2:$B$14794, CID!B3367=CID!$D$2:$D$14794))"),"#N/A")</f>
        <v>#N/A</v>
      </c>
      <c r="B3367" s="12" t="str">
        <f>IFERROR(__xludf.DUMMYFUNCTION("TEXTJOIN(""; "", TRUE, FILTER(CID!B3367:B14794, REGEXMATCH(CID!D3367:D14794, TEXTJOIN(""|"", TRUE, SPLIT(A3367, "";"")))))"),"#N/A")</f>
        <v>#N/A</v>
      </c>
    </row>
    <row r="3368">
      <c r="A3368" s="12" t="str">
        <f>IFERROR(__xludf.DUMMYFUNCTION("TEXTJOIN("";"", TRUE, FILTER(CID!$B$2:$B$14794, CID!B3368=CID!$D$2:$D$14794))"),"#N/A")</f>
        <v>#N/A</v>
      </c>
      <c r="B3368" s="12" t="str">
        <f>IFERROR(__xludf.DUMMYFUNCTION("TEXTJOIN(""; "", TRUE, FILTER(CID!B3368:B14794, REGEXMATCH(CID!D3368:D14794, TEXTJOIN(""|"", TRUE, SPLIT(A3368, "";"")))))"),"#N/A")</f>
        <v>#N/A</v>
      </c>
    </row>
    <row r="3369">
      <c r="A3369" s="12" t="str">
        <f>IFERROR(__xludf.DUMMYFUNCTION("TEXTJOIN("";"", TRUE, FILTER(CID!$B$2:$B$14794, CID!B3369=CID!$D$2:$D$14794))"),"#N/A")</f>
        <v>#N/A</v>
      </c>
      <c r="B3369" s="12" t="str">
        <f>IFERROR(__xludf.DUMMYFUNCTION("TEXTJOIN(""; "", TRUE, FILTER(CID!B3369:B14794, REGEXMATCH(CID!D3369:D14794, TEXTJOIN(""|"", TRUE, SPLIT(A3369, "";"")))))"),"#N/A")</f>
        <v>#N/A</v>
      </c>
    </row>
    <row r="3370">
      <c r="A3370" s="12" t="str">
        <f>IFERROR(__xludf.DUMMYFUNCTION("TEXTJOIN("";"", TRUE, FILTER(CID!$B$2:$B$14794, CID!B3370=CID!$D$2:$D$14794))"),"#N/A")</f>
        <v>#N/A</v>
      </c>
      <c r="B3370" s="12" t="str">
        <f>IFERROR(__xludf.DUMMYFUNCTION("TEXTJOIN(""; "", TRUE, FILTER(CID!B3370:B14794, REGEXMATCH(CID!D3370:D14794, TEXTJOIN(""|"", TRUE, SPLIT(A3370, "";"")))))"),"#N/A")</f>
        <v>#N/A</v>
      </c>
    </row>
    <row r="3371">
      <c r="A3371" s="12" t="str">
        <f>IFERROR(__xludf.DUMMYFUNCTION("TEXTJOIN("";"", TRUE, FILTER(CID!$B$2:$B$14794, CID!B3371=CID!$D$2:$D$14794))"),"#N/A")</f>
        <v>#N/A</v>
      </c>
      <c r="B3371" s="12" t="str">
        <f>IFERROR(__xludf.DUMMYFUNCTION("TEXTJOIN(""; "", TRUE, FILTER(CID!B3371:B14794, REGEXMATCH(CID!D3371:D14794, TEXTJOIN(""|"", TRUE, SPLIT(A3371, "";"")))))"),"#N/A")</f>
        <v>#N/A</v>
      </c>
    </row>
    <row r="3372">
      <c r="A3372" s="12" t="str">
        <f>IFERROR(__xludf.DUMMYFUNCTION("TEXTJOIN("";"", TRUE, FILTER(CID!$B$2:$B$14794, CID!B3372=CID!$D$2:$D$14794))"),"#N/A")</f>
        <v>#N/A</v>
      </c>
      <c r="B3372" s="12" t="str">
        <f>IFERROR(__xludf.DUMMYFUNCTION("TEXTJOIN(""; "", TRUE, FILTER(CID!B3372:B14794, REGEXMATCH(CID!D3372:D14794, TEXTJOIN(""|"", TRUE, SPLIT(A3372, "";"")))))"),"#N/A")</f>
        <v>#N/A</v>
      </c>
    </row>
    <row r="3373">
      <c r="A3373" s="12" t="str">
        <f>IFERROR(__xludf.DUMMYFUNCTION("TEXTJOIN("";"", TRUE, FILTER(CID!$B$2:$B$14794, CID!B3373=CID!$D$2:$D$14794))"),"#N/A")</f>
        <v>#N/A</v>
      </c>
      <c r="B3373" s="12" t="str">
        <f>IFERROR(__xludf.DUMMYFUNCTION("TEXTJOIN(""; "", TRUE, FILTER(CID!B3373:B14794, REGEXMATCH(CID!D3373:D14794, TEXTJOIN(""|"", TRUE, SPLIT(A3373, "";"")))))"),"#N/A")</f>
        <v>#N/A</v>
      </c>
    </row>
    <row r="3374">
      <c r="A3374" s="12" t="str">
        <f>IFERROR(__xludf.DUMMYFUNCTION("TEXTJOIN("";"", TRUE, FILTER(CID!$B$2:$B$14794, CID!B3374=CID!$D$2:$D$14794))"),"#N/A")</f>
        <v>#N/A</v>
      </c>
      <c r="B3374" s="12" t="str">
        <f>IFERROR(__xludf.DUMMYFUNCTION("TEXTJOIN(""; "", TRUE, FILTER(CID!B3374:B14794, REGEXMATCH(CID!D3374:D14794, TEXTJOIN(""|"", TRUE, SPLIT(A3374, "";"")))))"),"#N/A")</f>
        <v>#N/A</v>
      </c>
    </row>
    <row r="3375">
      <c r="A3375" s="12" t="str">
        <f>IFERROR(__xludf.DUMMYFUNCTION("TEXTJOIN("";"", TRUE, FILTER(CID!$B$2:$B$14794, CID!B3375=CID!$D$2:$D$14794))"),"#N/A")</f>
        <v>#N/A</v>
      </c>
      <c r="B3375" s="12" t="str">
        <f>IFERROR(__xludf.DUMMYFUNCTION("TEXTJOIN(""; "", TRUE, FILTER(CID!B3375:B14794, REGEXMATCH(CID!D3375:D14794, TEXTJOIN(""|"", TRUE, SPLIT(A3375, "";"")))))"),"#N/A")</f>
        <v>#N/A</v>
      </c>
    </row>
    <row r="3376">
      <c r="A3376" s="12" t="str">
        <f>IFERROR(__xludf.DUMMYFUNCTION("TEXTJOIN("";"", TRUE, FILTER(CID!$B$2:$B$14794, CID!B3376=CID!$D$2:$D$14794))"),"#N/A")</f>
        <v>#N/A</v>
      </c>
      <c r="B3376" s="12" t="str">
        <f>IFERROR(__xludf.DUMMYFUNCTION("TEXTJOIN(""; "", TRUE, FILTER(CID!B3376:B14794, REGEXMATCH(CID!D3376:D14794, TEXTJOIN(""|"", TRUE, SPLIT(A3376, "";"")))))"),"#N/A")</f>
        <v>#N/A</v>
      </c>
    </row>
    <row r="3377">
      <c r="A3377" s="12" t="str">
        <f>IFERROR(__xludf.DUMMYFUNCTION("TEXTJOIN("";"", TRUE, FILTER(CID!$B$2:$B$14794, CID!B3377=CID!$D$2:$D$14794))"),"#N/A")</f>
        <v>#N/A</v>
      </c>
      <c r="B3377" s="12" t="str">
        <f>IFERROR(__xludf.DUMMYFUNCTION("TEXTJOIN(""; "", TRUE, FILTER(CID!B3377:B14794, REGEXMATCH(CID!D3377:D14794, TEXTJOIN(""|"", TRUE, SPLIT(A3377, "";"")))))"),"#N/A")</f>
        <v>#N/A</v>
      </c>
    </row>
    <row r="3378">
      <c r="A3378" s="12" t="str">
        <f>IFERROR(__xludf.DUMMYFUNCTION("TEXTJOIN("";"", TRUE, FILTER(CID!$B$2:$B$14794, CID!B3378=CID!$D$2:$D$14794))"),"#N/A")</f>
        <v>#N/A</v>
      </c>
      <c r="B3378" s="12" t="str">
        <f>IFERROR(__xludf.DUMMYFUNCTION("TEXTJOIN(""; "", TRUE, FILTER(CID!B3378:B14794, REGEXMATCH(CID!D3378:D14794, TEXTJOIN(""|"", TRUE, SPLIT(A3378, "";"")))))"),"#N/A")</f>
        <v>#N/A</v>
      </c>
    </row>
    <row r="3379">
      <c r="A3379" s="12" t="str">
        <f>IFERROR(__xludf.DUMMYFUNCTION("TEXTJOIN("";"", TRUE, FILTER(CID!$B$2:$B$14794, CID!B3379=CID!$D$2:$D$14794))"),"#N/A")</f>
        <v>#N/A</v>
      </c>
      <c r="B3379" s="12" t="str">
        <f>IFERROR(__xludf.DUMMYFUNCTION("TEXTJOIN(""; "", TRUE, FILTER(CID!B3379:B14794, REGEXMATCH(CID!D3379:D14794, TEXTJOIN(""|"", TRUE, SPLIT(A3379, "";"")))))"),"#N/A")</f>
        <v>#N/A</v>
      </c>
    </row>
    <row r="3380">
      <c r="A3380" s="12" t="str">
        <f>IFERROR(__xludf.DUMMYFUNCTION("TEXTJOIN("";"", TRUE, FILTER(CID!$B$2:$B$14794, CID!B3380=CID!$D$2:$D$14794))"),"#N/A")</f>
        <v>#N/A</v>
      </c>
      <c r="B3380" s="12" t="str">
        <f>IFERROR(__xludf.DUMMYFUNCTION("TEXTJOIN(""; "", TRUE, FILTER(CID!B3380:B14794, REGEXMATCH(CID!D3380:D14794, TEXTJOIN(""|"", TRUE, SPLIT(A3380, "";"")))))"),"#N/A")</f>
        <v>#N/A</v>
      </c>
    </row>
    <row r="3381">
      <c r="A3381" s="12" t="str">
        <f>IFERROR(__xludf.DUMMYFUNCTION("TEXTJOIN("";"", TRUE, FILTER(CID!$B$2:$B$14794, CID!B3381=CID!$D$2:$D$14794))"),"#N/A")</f>
        <v>#N/A</v>
      </c>
      <c r="B3381" s="12" t="str">
        <f>IFERROR(__xludf.DUMMYFUNCTION("TEXTJOIN(""; "", TRUE, FILTER(CID!B3381:B14794, REGEXMATCH(CID!D3381:D14794, TEXTJOIN(""|"", TRUE, SPLIT(A3381, "";"")))))"),"#N/A")</f>
        <v>#N/A</v>
      </c>
    </row>
    <row r="3382">
      <c r="A3382" s="12" t="str">
        <f>IFERROR(__xludf.DUMMYFUNCTION("TEXTJOIN("";"", TRUE, FILTER(CID!$B$2:$B$14794, CID!B3382=CID!$D$2:$D$14794))"),"#N/A")</f>
        <v>#N/A</v>
      </c>
      <c r="B3382" s="12" t="str">
        <f>IFERROR(__xludf.DUMMYFUNCTION("TEXTJOIN(""; "", TRUE, FILTER(CID!B3382:B14794, REGEXMATCH(CID!D3382:D14794, TEXTJOIN(""|"", TRUE, SPLIT(A3382, "";"")))))"),"#N/A")</f>
        <v>#N/A</v>
      </c>
    </row>
    <row r="3383">
      <c r="A3383" s="12" t="str">
        <f>IFERROR(__xludf.DUMMYFUNCTION("TEXTJOIN("";"", TRUE, FILTER(CID!$B$2:$B$14794, CID!B3383=CID!$D$2:$D$14794))"),"#N/A")</f>
        <v>#N/A</v>
      </c>
      <c r="B3383" s="12" t="str">
        <f>IFERROR(__xludf.DUMMYFUNCTION("TEXTJOIN(""; "", TRUE, FILTER(CID!B3383:B14794, REGEXMATCH(CID!D3383:D14794, TEXTJOIN(""|"", TRUE, SPLIT(A3383, "";"")))))"),"#N/A")</f>
        <v>#N/A</v>
      </c>
    </row>
    <row r="3384">
      <c r="A3384" s="12" t="str">
        <f>IFERROR(__xludf.DUMMYFUNCTION("TEXTJOIN("";"", TRUE, FILTER(CID!$B$2:$B$14794, CID!B3384=CID!$D$2:$D$14794))"),"#N/A")</f>
        <v>#N/A</v>
      </c>
      <c r="B3384" s="12" t="str">
        <f>IFERROR(__xludf.DUMMYFUNCTION("TEXTJOIN(""; "", TRUE, FILTER(CID!B3384:B14794, REGEXMATCH(CID!D3384:D14794, TEXTJOIN(""|"", TRUE, SPLIT(A3384, "";"")))))"),"#N/A")</f>
        <v>#N/A</v>
      </c>
    </row>
    <row r="3385">
      <c r="A3385" s="12" t="str">
        <f>IFERROR(__xludf.DUMMYFUNCTION("TEXTJOIN("";"", TRUE, FILTER(CID!$B$2:$B$14794, CID!B3385=CID!$D$2:$D$14794))"),"#N/A")</f>
        <v>#N/A</v>
      </c>
      <c r="B3385" s="12" t="str">
        <f>IFERROR(__xludf.DUMMYFUNCTION("TEXTJOIN(""; "", TRUE, FILTER(CID!B3385:B14794, REGEXMATCH(CID!D3385:D14794, TEXTJOIN(""|"", TRUE, SPLIT(A3385, "";"")))))"),"#N/A")</f>
        <v>#N/A</v>
      </c>
    </row>
    <row r="3386">
      <c r="A3386" s="12" t="str">
        <f>IFERROR(__xludf.DUMMYFUNCTION("TEXTJOIN("";"", TRUE, FILTER(CID!$B$2:$B$14794, CID!B3386=CID!$D$2:$D$14794))"),"#N/A")</f>
        <v>#N/A</v>
      </c>
      <c r="B3386" s="12" t="str">
        <f>IFERROR(__xludf.DUMMYFUNCTION("TEXTJOIN(""; "", TRUE, FILTER(CID!B3386:B14794, REGEXMATCH(CID!D3386:D14794, TEXTJOIN(""|"", TRUE, SPLIT(A3386, "";"")))))"),"#N/A")</f>
        <v>#N/A</v>
      </c>
    </row>
    <row r="3387">
      <c r="A3387" s="12" t="str">
        <f>IFERROR(__xludf.DUMMYFUNCTION("TEXTJOIN("";"", TRUE, FILTER(CID!$B$2:$B$14794, CID!B3387=CID!$D$2:$D$14794))"),"#N/A")</f>
        <v>#N/A</v>
      </c>
      <c r="B3387" s="12" t="str">
        <f>IFERROR(__xludf.DUMMYFUNCTION("TEXTJOIN(""; "", TRUE, FILTER(CID!B3387:B14794, REGEXMATCH(CID!D3387:D14794, TEXTJOIN(""|"", TRUE, SPLIT(A3387, "";"")))))"),"#N/A")</f>
        <v>#N/A</v>
      </c>
    </row>
    <row r="3388">
      <c r="A3388" s="12" t="str">
        <f>IFERROR(__xludf.DUMMYFUNCTION("TEXTJOIN("";"", TRUE, FILTER(CID!$B$2:$B$14794, CID!B3388=CID!$D$2:$D$14794))"),"#N/A")</f>
        <v>#N/A</v>
      </c>
      <c r="B3388" s="12" t="str">
        <f>IFERROR(__xludf.DUMMYFUNCTION("TEXTJOIN(""; "", TRUE, FILTER(CID!B3388:B14794, REGEXMATCH(CID!D3388:D14794, TEXTJOIN(""|"", TRUE, SPLIT(A3388, "";"")))))"),"#N/A")</f>
        <v>#N/A</v>
      </c>
    </row>
    <row r="3389">
      <c r="A3389" s="12" t="str">
        <f>IFERROR(__xludf.DUMMYFUNCTION("TEXTJOIN("";"", TRUE, FILTER(CID!$B$2:$B$14794, CID!B3389=CID!$D$2:$D$14794))"),"#N/A")</f>
        <v>#N/A</v>
      </c>
      <c r="B3389" s="12" t="str">
        <f>IFERROR(__xludf.DUMMYFUNCTION("TEXTJOIN(""; "", TRUE, FILTER(CID!B3389:B14794, REGEXMATCH(CID!D3389:D14794, TEXTJOIN(""|"", TRUE, SPLIT(A3389, "";"")))))"),"#N/A")</f>
        <v>#N/A</v>
      </c>
    </row>
    <row r="3390">
      <c r="A3390" s="12" t="str">
        <f>IFERROR(__xludf.DUMMYFUNCTION("TEXTJOIN("";"", TRUE, FILTER(CID!$B$2:$B$14794, CID!B3390=CID!$D$2:$D$14794))"),"#N/A")</f>
        <v>#N/A</v>
      </c>
      <c r="B3390" s="12" t="str">
        <f>IFERROR(__xludf.DUMMYFUNCTION("TEXTJOIN(""; "", TRUE, FILTER(CID!B3390:B14794, REGEXMATCH(CID!D3390:D14794, TEXTJOIN(""|"", TRUE, SPLIT(A3390, "";"")))))"),"#N/A")</f>
        <v>#N/A</v>
      </c>
    </row>
    <row r="3391">
      <c r="A3391" s="12" t="str">
        <f>IFERROR(__xludf.DUMMYFUNCTION("TEXTJOIN("";"", TRUE, FILTER(CID!$B$2:$B$14794, CID!B3391=CID!$D$2:$D$14794))"),"#N/A")</f>
        <v>#N/A</v>
      </c>
      <c r="B3391" s="12" t="str">
        <f>IFERROR(__xludf.DUMMYFUNCTION("TEXTJOIN(""; "", TRUE, FILTER(CID!B3391:B14794, REGEXMATCH(CID!D3391:D14794, TEXTJOIN(""|"", TRUE, SPLIT(A3391, "";"")))))"),"#N/A")</f>
        <v>#N/A</v>
      </c>
    </row>
    <row r="3392">
      <c r="A3392" s="12" t="str">
        <f>IFERROR(__xludf.DUMMYFUNCTION("TEXTJOIN("";"", TRUE, FILTER(CID!$B$2:$B$14794, CID!B3392=CID!$D$2:$D$14794))"),"#N/A")</f>
        <v>#N/A</v>
      </c>
      <c r="B3392" s="12" t="str">
        <f>IFERROR(__xludf.DUMMYFUNCTION("TEXTJOIN(""; "", TRUE, FILTER(CID!B3392:B14794, REGEXMATCH(CID!D3392:D14794, TEXTJOIN(""|"", TRUE, SPLIT(A3392, "";"")))))"),"#N/A")</f>
        <v>#N/A</v>
      </c>
    </row>
    <row r="3393">
      <c r="A3393" s="12" t="str">
        <f>IFERROR(__xludf.DUMMYFUNCTION("TEXTJOIN("";"", TRUE, FILTER(CID!$B$2:$B$14794, CID!B3393=CID!$D$2:$D$14794))"),"#N/A")</f>
        <v>#N/A</v>
      </c>
      <c r="B3393" s="12" t="str">
        <f>IFERROR(__xludf.DUMMYFUNCTION("TEXTJOIN(""; "", TRUE, FILTER(CID!B3393:B14794, REGEXMATCH(CID!D3393:D14794, TEXTJOIN(""|"", TRUE, SPLIT(A3393, "";"")))))"),"#N/A")</f>
        <v>#N/A</v>
      </c>
    </row>
    <row r="3394">
      <c r="A3394" s="12" t="str">
        <f>IFERROR(__xludf.DUMMYFUNCTION("TEXTJOIN("";"", TRUE, FILTER(CID!$B$2:$B$14794, CID!B3394=CID!$D$2:$D$14794))"),"#N/A")</f>
        <v>#N/A</v>
      </c>
      <c r="B3394" s="12" t="str">
        <f>IFERROR(__xludf.DUMMYFUNCTION("TEXTJOIN(""; "", TRUE, FILTER(CID!B3394:B14794, REGEXMATCH(CID!D3394:D14794, TEXTJOIN(""|"", TRUE, SPLIT(A3394, "";"")))))"),"#N/A")</f>
        <v>#N/A</v>
      </c>
    </row>
    <row r="3395">
      <c r="A3395" s="12" t="str">
        <f>IFERROR(__xludf.DUMMYFUNCTION("TEXTJOIN("";"", TRUE, FILTER(CID!$B$2:$B$14794, CID!B3395=CID!$D$2:$D$14794))"),"#N/A")</f>
        <v>#N/A</v>
      </c>
      <c r="B3395" s="12" t="str">
        <f>IFERROR(__xludf.DUMMYFUNCTION("TEXTJOIN(""; "", TRUE, FILTER(CID!B3395:B14794, REGEXMATCH(CID!D3395:D14794, TEXTJOIN(""|"", TRUE, SPLIT(A3395, "";"")))))"),"#N/A")</f>
        <v>#N/A</v>
      </c>
    </row>
    <row r="3396">
      <c r="A3396" s="12" t="str">
        <f>IFERROR(__xludf.DUMMYFUNCTION("TEXTJOIN("";"", TRUE, FILTER(CID!$B$2:$B$14794, CID!B3396=CID!$D$2:$D$14794))"),"#N/A")</f>
        <v>#N/A</v>
      </c>
      <c r="B3396" s="12" t="str">
        <f>IFERROR(__xludf.DUMMYFUNCTION("TEXTJOIN(""; "", TRUE, FILTER(CID!B3396:B14794, REGEXMATCH(CID!D3396:D14794, TEXTJOIN(""|"", TRUE, SPLIT(A3396, "";"")))))"),"#N/A")</f>
        <v>#N/A</v>
      </c>
    </row>
    <row r="3397">
      <c r="A3397" s="12" t="str">
        <f>IFERROR(__xludf.DUMMYFUNCTION("TEXTJOIN("";"", TRUE, FILTER(CID!$B$2:$B$14794, CID!B3397=CID!$D$2:$D$14794))"),"#N/A")</f>
        <v>#N/A</v>
      </c>
      <c r="B3397" s="12" t="str">
        <f>IFERROR(__xludf.DUMMYFUNCTION("TEXTJOIN(""; "", TRUE, FILTER(CID!B3397:B14794, REGEXMATCH(CID!D3397:D14794, TEXTJOIN(""|"", TRUE, SPLIT(A3397, "";"")))))"),"#N/A")</f>
        <v>#N/A</v>
      </c>
    </row>
    <row r="3398">
      <c r="A3398" s="12" t="str">
        <f>IFERROR(__xludf.DUMMYFUNCTION("TEXTJOIN("";"", TRUE, FILTER(CID!$B$2:$B$14794, CID!B3398=CID!$D$2:$D$14794))"),"#N/A")</f>
        <v>#N/A</v>
      </c>
      <c r="B3398" s="12" t="str">
        <f>IFERROR(__xludf.DUMMYFUNCTION("TEXTJOIN(""; "", TRUE, FILTER(CID!B3398:B14794, REGEXMATCH(CID!D3398:D14794, TEXTJOIN(""|"", TRUE, SPLIT(A3398, "";"")))))"),"#N/A")</f>
        <v>#N/A</v>
      </c>
    </row>
    <row r="3399">
      <c r="A3399" s="12" t="str">
        <f>IFERROR(__xludf.DUMMYFUNCTION("TEXTJOIN("";"", TRUE, FILTER(CID!$B$2:$B$14794, CID!B3399=CID!$D$2:$D$14794))"),"#N/A")</f>
        <v>#N/A</v>
      </c>
      <c r="B3399" s="12" t="str">
        <f>IFERROR(__xludf.DUMMYFUNCTION("TEXTJOIN(""; "", TRUE, FILTER(CID!B3399:B14794, REGEXMATCH(CID!D3399:D14794, TEXTJOIN(""|"", TRUE, SPLIT(A3399, "";"")))))"),"#N/A")</f>
        <v>#N/A</v>
      </c>
    </row>
    <row r="3400">
      <c r="A3400" s="12" t="str">
        <f>IFERROR(__xludf.DUMMYFUNCTION("TEXTJOIN("";"", TRUE, FILTER(CID!$B$2:$B$14794, CID!B3400=CID!$D$2:$D$14794))"),"#N/A")</f>
        <v>#N/A</v>
      </c>
      <c r="B3400" s="12" t="str">
        <f>IFERROR(__xludf.DUMMYFUNCTION("TEXTJOIN(""; "", TRUE, FILTER(CID!B3400:B14794, REGEXMATCH(CID!D3400:D14794, TEXTJOIN(""|"", TRUE, SPLIT(A3400, "";"")))))"),"#N/A")</f>
        <v>#N/A</v>
      </c>
    </row>
    <row r="3401">
      <c r="A3401" s="12" t="str">
        <f>IFERROR(__xludf.DUMMYFUNCTION("TEXTJOIN("";"", TRUE, FILTER(CID!$B$2:$B$14794, CID!B3401=CID!$D$2:$D$14794))"),"#N/A")</f>
        <v>#N/A</v>
      </c>
      <c r="B3401" s="12" t="str">
        <f>IFERROR(__xludf.DUMMYFUNCTION("TEXTJOIN(""; "", TRUE, FILTER(CID!B3401:B14794, REGEXMATCH(CID!D3401:D14794, TEXTJOIN(""|"", TRUE, SPLIT(A3401, "";"")))))"),"#N/A")</f>
        <v>#N/A</v>
      </c>
    </row>
    <row r="3402">
      <c r="A3402" s="12" t="str">
        <f>IFERROR(__xludf.DUMMYFUNCTION("TEXTJOIN("";"", TRUE, FILTER(CID!$B$2:$B$14794, CID!B3402=CID!$D$2:$D$14794))"),"#N/A")</f>
        <v>#N/A</v>
      </c>
      <c r="B3402" s="12" t="str">
        <f>IFERROR(__xludf.DUMMYFUNCTION("TEXTJOIN(""; "", TRUE, FILTER(CID!B3402:B14794, REGEXMATCH(CID!D3402:D14794, TEXTJOIN(""|"", TRUE, SPLIT(A3402, "";"")))))"),"#N/A")</f>
        <v>#N/A</v>
      </c>
    </row>
    <row r="3403">
      <c r="A3403" s="12" t="str">
        <f>IFERROR(__xludf.DUMMYFUNCTION("TEXTJOIN("";"", TRUE, FILTER(CID!$B$2:$B$14794, CID!B3403=CID!$D$2:$D$14794))"),"#N/A")</f>
        <v>#N/A</v>
      </c>
      <c r="B3403" s="12" t="str">
        <f>IFERROR(__xludf.DUMMYFUNCTION("TEXTJOIN(""; "", TRUE, FILTER(CID!B3403:B14794, REGEXMATCH(CID!D3403:D14794, TEXTJOIN(""|"", TRUE, SPLIT(A3403, "";"")))))"),"#N/A")</f>
        <v>#N/A</v>
      </c>
    </row>
    <row r="3404">
      <c r="A3404" s="12" t="str">
        <f>IFERROR(__xludf.DUMMYFUNCTION("TEXTJOIN("";"", TRUE, FILTER(CID!$B$2:$B$14794, CID!B3404=CID!$D$2:$D$14794))"),"#N/A")</f>
        <v>#N/A</v>
      </c>
      <c r="B3404" s="12" t="str">
        <f>IFERROR(__xludf.DUMMYFUNCTION("TEXTJOIN(""; "", TRUE, FILTER(CID!B3404:B14794, REGEXMATCH(CID!D3404:D14794, TEXTJOIN(""|"", TRUE, SPLIT(A3404, "";"")))))"),"#N/A")</f>
        <v>#N/A</v>
      </c>
    </row>
    <row r="3405">
      <c r="A3405" s="12" t="str">
        <f>IFERROR(__xludf.DUMMYFUNCTION("TEXTJOIN("";"", TRUE, FILTER(CID!$B$2:$B$14794, CID!B3405=CID!$D$2:$D$14794))"),"#N/A")</f>
        <v>#N/A</v>
      </c>
      <c r="B3405" s="12" t="str">
        <f>IFERROR(__xludf.DUMMYFUNCTION("TEXTJOIN(""; "", TRUE, FILTER(CID!B3405:B14794, REGEXMATCH(CID!D3405:D14794, TEXTJOIN(""|"", TRUE, SPLIT(A3405, "";"")))))"),"#N/A")</f>
        <v>#N/A</v>
      </c>
    </row>
    <row r="3406">
      <c r="A3406" s="12" t="str">
        <f>IFERROR(__xludf.DUMMYFUNCTION("TEXTJOIN("";"", TRUE, FILTER(CID!$B$2:$B$14794, CID!B3406=CID!$D$2:$D$14794))"),"#N/A")</f>
        <v>#N/A</v>
      </c>
      <c r="B3406" s="12" t="str">
        <f>IFERROR(__xludf.DUMMYFUNCTION("TEXTJOIN(""; "", TRUE, FILTER(CID!B3406:B14794, REGEXMATCH(CID!D3406:D14794, TEXTJOIN(""|"", TRUE, SPLIT(A3406, "";"")))))"),"#N/A")</f>
        <v>#N/A</v>
      </c>
    </row>
    <row r="3407">
      <c r="A3407" s="12" t="str">
        <f>IFERROR(__xludf.DUMMYFUNCTION("TEXTJOIN("";"", TRUE, FILTER(CID!$B$2:$B$14794, CID!B3407=CID!$D$2:$D$14794))"),"#N/A")</f>
        <v>#N/A</v>
      </c>
      <c r="B3407" s="12" t="str">
        <f>IFERROR(__xludf.DUMMYFUNCTION("TEXTJOIN(""; "", TRUE, FILTER(CID!B3407:B14794, REGEXMATCH(CID!D3407:D14794, TEXTJOIN(""|"", TRUE, SPLIT(A3407, "";"")))))"),"#N/A")</f>
        <v>#N/A</v>
      </c>
    </row>
    <row r="3408">
      <c r="A3408" s="12" t="str">
        <f>IFERROR(__xludf.DUMMYFUNCTION("TEXTJOIN("";"", TRUE, FILTER(CID!$B$2:$B$14794, CID!B3408=CID!$D$2:$D$14794))"),"#N/A")</f>
        <v>#N/A</v>
      </c>
      <c r="B3408" s="12" t="str">
        <f>IFERROR(__xludf.DUMMYFUNCTION("TEXTJOIN(""; "", TRUE, FILTER(CID!B3408:B14794, REGEXMATCH(CID!D3408:D14794, TEXTJOIN(""|"", TRUE, SPLIT(A3408, "";"")))))"),"#N/A")</f>
        <v>#N/A</v>
      </c>
    </row>
    <row r="3409">
      <c r="A3409" s="12" t="str">
        <f>IFERROR(__xludf.DUMMYFUNCTION("TEXTJOIN("";"", TRUE, FILTER(CID!$B$2:$B$14794, CID!B3409=CID!$D$2:$D$14794))"),"#N/A")</f>
        <v>#N/A</v>
      </c>
      <c r="B3409" s="12" t="str">
        <f>IFERROR(__xludf.DUMMYFUNCTION("TEXTJOIN(""; "", TRUE, FILTER(CID!B3409:B14794, REGEXMATCH(CID!D3409:D14794, TEXTJOIN(""|"", TRUE, SPLIT(A3409, "";"")))))"),"#N/A")</f>
        <v>#N/A</v>
      </c>
    </row>
    <row r="3410">
      <c r="A3410" s="12" t="str">
        <f>IFERROR(__xludf.DUMMYFUNCTION("TEXTJOIN("";"", TRUE, FILTER(CID!$B$2:$B$14794, CID!B3410=CID!$D$2:$D$14794))"),"#N/A")</f>
        <v>#N/A</v>
      </c>
      <c r="B3410" s="12" t="str">
        <f>IFERROR(__xludf.DUMMYFUNCTION("TEXTJOIN(""; "", TRUE, FILTER(CID!B3410:B14794, REGEXMATCH(CID!D3410:D14794, TEXTJOIN(""|"", TRUE, SPLIT(A3410, "";"")))))"),"#N/A")</f>
        <v>#N/A</v>
      </c>
    </row>
    <row r="3411">
      <c r="A3411" s="12" t="str">
        <f>IFERROR(__xludf.DUMMYFUNCTION("TEXTJOIN("";"", TRUE, FILTER(CID!$B$2:$B$14794, CID!B3411=CID!$D$2:$D$14794))"),"#N/A")</f>
        <v>#N/A</v>
      </c>
      <c r="B3411" s="12" t="str">
        <f>IFERROR(__xludf.DUMMYFUNCTION("TEXTJOIN(""; "", TRUE, FILTER(CID!B3411:B14794, REGEXMATCH(CID!D3411:D14794, TEXTJOIN(""|"", TRUE, SPLIT(A3411, "";"")))))"),"#N/A")</f>
        <v>#N/A</v>
      </c>
    </row>
    <row r="3412">
      <c r="A3412" s="12" t="str">
        <f>IFERROR(__xludf.DUMMYFUNCTION("TEXTJOIN("";"", TRUE, FILTER(CID!$B$2:$B$14794, CID!B3412=CID!$D$2:$D$14794))"),"#N/A")</f>
        <v>#N/A</v>
      </c>
      <c r="B3412" s="12" t="str">
        <f>IFERROR(__xludf.DUMMYFUNCTION("TEXTJOIN(""; "", TRUE, FILTER(CID!B3412:B14794, REGEXMATCH(CID!D3412:D14794, TEXTJOIN(""|"", TRUE, SPLIT(A3412, "";"")))))"),"#N/A")</f>
        <v>#N/A</v>
      </c>
    </row>
    <row r="3413">
      <c r="A3413" s="12" t="str">
        <f>IFERROR(__xludf.DUMMYFUNCTION("TEXTJOIN("";"", TRUE, FILTER(CID!$B$2:$B$14794, CID!B3413=CID!$D$2:$D$14794))"),"#N/A")</f>
        <v>#N/A</v>
      </c>
      <c r="B3413" s="12" t="str">
        <f>IFERROR(__xludf.DUMMYFUNCTION("TEXTJOIN(""; "", TRUE, FILTER(CID!B3413:B14794, REGEXMATCH(CID!D3413:D14794, TEXTJOIN(""|"", TRUE, SPLIT(A3413, "";"")))))"),"#N/A")</f>
        <v>#N/A</v>
      </c>
    </row>
    <row r="3414">
      <c r="A3414" s="12" t="str">
        <f>IFERROR(__xludf.DUMMYFUNCTION("TEXTJOIN("";"", TRUE, FILTER(CID!$B$2:$B$14794, CID!B3414=CID!$D$2:$D$14794))"),"#N/A")</f>
        <v>#N/A</v>
      </c>
      <c r="B3414" s="12" t="str">
        <f>IFERROR(__xludf.DUMMYFUNCTION("TEXTJOIN(""; "", TRUE, FILTER(CID!B3414:B14794, REGEXMATCH(CID!D3414:D14794, TEXTJOIN(""|"", TRUE, SPLIT(A3414, "";"")))))"),"#N/A")</f>
        <v>#N/A</v>
      </c>
    </row>
    <row r="3415">
      <c r="A3415" s="12" t="str">
        <f>IFERROR(__xludf.DUMMYFUNCTION("TEXTJOIN("";"", TRUE, FILTER(CID!$B$2:$B$14794, CID!B3415=CID!$D$2:$D$14794))"),"#N/A")</f>
        <v>#N/A</v>
      </c>
      <c r="B3415" s="12" t="str">
        <f>IFERROR(__xludf.DUMMYFUNCTION("TEXTJOIN(""; "", TRUE, FILTER(CID!B3415:B14794, REGEXMATCH(CID!D3415:D14794, TEXTJOIN(""|"", TRUE, SPLIT(A3415, "";"")))))"),"#N/A")</f>
        <v>#N/A</v>
      </c>
    </row>
    <row r="3416">
      <c r="A3416" s="12" t="str">
        <f>IFERROR(__xludf.DUMMYFUNCTION("TEXTJOIN("";"", TRUE, FILTER(CID!$B$2:$B$14794, CID!B3416=CID!$D$2:$D$14794))"),"#N/A")</f>
        <v>#N/A</v>
      </c>
      <c r="B3416" s="12" t="str">
        <f>IFERROR(__xludf.DUMMYFUNCTION("TEXTJOIN(""; "", TRUE, FILTER(CID!B3416:B14794, REGEXMATCH(CID!D3416:D14794, TEXTJOIN(""|"", TRUE, SPLIT(A3416, "";"")))))"),"#N/A")</f>
        <v>#N/A</v>
      </c>
    </row>
    <row r="3417">
      <c r="A3417" s="12" t="str">
        <f>IFERROR(__xludf.DUMMYFUNCTION("TEXTJOIN("";"", TRUE, FILTER(CID!$B$2:$B$14794, CID!B3417=CID!$D$2:$D$14794))"),"#N/A")</f>
        <v>#N/A</v>
      </c>
      <c r="B3417" s="12" t="str">
        <f>IFERROR(__xludf.DUMMYFUNCTION("TEXTJOIN(""; "", TRUE, FILTER(CID!B3417:B14794, REGEXMATCH(CID!D3417:D14794, TEXTJOIN(""|"", TRUE, SPLIT(A3417, "";"")))))"),"#N/A")</f>
        <v>#N/A</v>
      </c>
    </row>
    <row r="3418">
      <c r="A3418" s="12" t="str">
        <f>IFERROR(__xludf.DUMMYFUNCTION("TEXTJOIN("";"", TRUE, FILTER(CID!$B$2:$B$14794, CID!B3418=CID!$D$2:$D$14794))"),"#N/A")</f>
        <v>#N/A</v>
      </c>
      <c r="B3418" s="12" t="str">
        <f>IFERROR(__xludf.DUMMYFUNCTION("TEXTJOIN(""; "", TRUE, FILTER(CID!B3418:B14794, REGEXMATCH(CID!D3418:D14794, TEXTJOIN(""|"", TRUE, SPLIT(A3418, "";"")))))"),"#N/A")</f>
        <v>#N/A</v>
      </c>
    </row>
    <row r="3419">
      <c r="A3419" s="12" t="str">
        <f>IFERROR(__xludf.DUMMYFUNCTION("TEXTJOIN("";"", TRUE, FILTER(CID!$B$2:$B$14794, CID!B3419=CID!$D$2:$D$14794))"),"#N/A")</f>
        <v>#N/A</v>
      </c>
      <c r="B3419" s="12" t="str">
        <f>IFERROR(__xludf.DUMMYFUNCTION("TEXTJOIN(""; "", TRUE, FILTER(CID!B3419:B14794, REGEXMATCH(CID!D3419:D14794, TEXTJOIN(""|"", TRUE, SPLIT(A3419, "";"")))))"),"#N/A")</f>
        <v>#N/A</v>
      </c>
    </row>
    <row r="3420">
      <c r="A3420" s="12" t="str">
        <f>IFERROR(__xludf.DUMMYFUNCTION("TEXTJOIN("";"", TRUE, FILTER(CID!$B$2:$B$14794, CID!B3420=CID!$D$2:$D$14794))"),"#N/A")</f>
        <v>#N/A</v>
      </c>
      <c r="B3420" s="12" t="str">
        <f>IFERROR(__xludf.DUMMYFUNCTION("TEXTJOIN(""; "", TRUE, FILTER(CID!B3420:B14794, REGEXMATCH(CID!D3420:D14794, TEXTJOIN(""|"", TRUE, SPLIT(A3420, "";"")))))"),"#N/A")</f>
        <v>#N/A</v>
      </c>
    </row>
    <row r="3421">
      <c r="A3421" s="12" t="str">
        <f>IFERROR(__xludf.DUMMYFUNCTION("TEXTJOIN("";"", TRUE, FILTER(CID!$B$2:$B$14794, CID!B3421=CID!$D$2:$D$14794))"),"#N/A")</f>
        <v>#N/A</v>
      </c>
      <c r="B3421" s="12" t="str">
        <f>IFERROR(__xludf.DUMMYFUNCTION("TEXTJOIN(""; "", TRUE, FILTER(CID!B3421:B14794, REGEXMATCH(CID!D3421:D14794, TEXTJOIN(""|"", TRUE, SPLIT(A3421, "";"")))))"),"#N/A")</f>
        <v>#N/A</v>
      </c>
    </row>
    <row r="3422">
      <c r="A3422" s="12" t="str">
        <f>IFERROR(__xludf.DUMMYFUNCTION("TEXTJOIN("";"", TRUE, FILTER(CID!$B$2:$B$14794, CID!B3422=CID!$D$2:$D$14794))"),"#N/A")</f>
        <v>#N/A</v>
      </c>
      <c r="B3422" s="12" t="str">
        <f>IFERROR(__xludf.DUMMYFUNCTION("TEXTJOIN(""; "", TRUE, FILTER(CID!B3422:B14794, REGEXMATCH(CID!D3422:D14794, TEXTJOIN(""|"", TRUE, SPLIT(A3422, "";"")))))"),"#N/A")</f>
        <v>#N/A</v>
      </c>
    </row>
    <row r="3423">
      <c r="A3423" s="12" t="str">
        <f>IFERROR(__xludf.DUMMYFUNCTION("TEXTJOIN("";"", TRUE, FILTER(CID!$B$2:$B$14794, CID!B3423=CID!$D$2:$D$14794))"),"#N/A")</f>
        <v>#N/A</v>
      </c>
      <c r="B3423" s="12" t="str">
        <f>IFERROR(__xludf.DUMMYFUNCTION("TEXTJOIN(""; "", TRUE, FILTER(CID!B3423:B14794, REGEXMATCH(CID!D3423:D14794, TEXTJOIN(""|"", TRUE, SPLIT(A3423, "";"")))))"),"#N/A")</f>
        <v>#N/A</v>
      </c>
    </row>
    <row r="3424">
      <c r="A3424" s="12" t="str">
        <f>IFERROR(__xludf.DUMMYFUNCTION("TEXTJOIN("";"", TRUE, FILTER(CID!$B$2:$B$14794, CID!B3424=CID!$D$2:$D$14794))"),"#N/A")</f>
        <v>#N/A</v>
      </c>
      <c r="B3424" s="12" t="str">
        <f>IFERROR(__xludf.DUMMYFUNCTION("TEXTJOIN(""; "", TRUE, FILTER(CID!B3424:B14794, REGEXMATCH(CID!D3424:D14794, TEXTJOIN(""|"", TRUE, SPLIT(A3424, "";"")))))"),"#N/A")</f>
        <v>#N/A</v>
      </c>
    </row>
    <row r="3425">
      <c r="A3425" s="12" t="str">
        <f>IFERROR(__xludf.DUMMYFUNCTION("TEXTJOIN("";"", TRUE, FILTER(CID!$B$2:$B$14794, CID!B3425=CID!$D$2:$D$14794))"),"#N/A")</f>
        <v>#N/A</v>
      </c>
      <c r="B3425" s="12" t="str">
        <f>IFERROR(__xludf.DUMMYFUNCTION("TEXTJOIN(""; "", TRUE, FILTER(CID!B3425:B14794, REGEXMATCH(CID!D3425:D14794, TEXTJOIN(""|"", TRUE, SPLIT(A3425, "";"")))))"),"#N/A")</f>
        <v>#N/A</v>
      </c>
    </row>
    <row r="3426">
      <c r="A3426" s="12" t="str">
        <f>IFERROR(__xludf.DUMMYFUNCTION("TEXTJOIN("";"", TRUE, FILTER(CID!$B$2:$B$14794, CID!B3426=CID!$D$2:$D$14794))"),"#N/A")</f>
        <v>#N/A</v>
      </c>
      <c r="B3426" s="12" t="str">
        <f>IFERROR(__xludf.DUMMYFUNCTION("TEXTJOIN(""; "", TRUE, FILTER(CID!B3426:B14794, REGEXMATCH(CID!D3426:D14794, TEXTJOIN(""|"", TRUE, SPLIT(A3426, "";"")))))"),"#N/A")</f>
        <v>#N/A</v>
      </c>
    </row>
    <row r="3427">
      <c r="A3427" s="12" t="str">
        <f>IFERROR(__xludf.DUMMYFUNCTION("TEXTJOIN("";"", TRUE, FILTER(CID!$B$2:$B$14794, CID!B3427=CID!$D$2:$D$14794))"),"#N/A")</f>
        <v>#N/A</v>
      </c>
      <c r="B3427" s="12" t="str">
        <f>IFERROR(__xludf.DUMMYFUNCTION("TEXTJOIN(""; "", TRUE, FILTER(CID!B3427:B14794, REGEXMATCH(CID!D3427:D14794, TEXTJOIN(""|"", TRUE, SPLIT(A3427, "";"")))))"),"#N/A")</f>
        <v>#N/A</v>
      </c>
    </row>
    <row r="3428">
      <c r="A3428" s="12" t="str">
        <f>IFERROR(__xludf.DUMMYFUNCTION("TEXTJOIN("";"", TRUE, FILTER(CID!$B$2:$B$14794, CID!B3428=CID!$D$2:$D$14794))"),"#N/A")</f>
        <v>#N/A</v>
      </c>
      <c r="B3428" s="12" t="str">
        <f>IFERROR(__xludf.DUMMYFUNCTION("TEXTJOIN(""; "", TRUE, FILTER(CID!B3428:B14794, REGEXMATCH(CID!D3428:D14794, TEXTJOIN(""|"", TRUE, SPLIT(A3428, "";"")))))"),"#N/A")</f>
        <v>#N/A</v>
      </c>
    </row>
    <row r="3429">
      <c r="A3429" s="12" t="str">
        <f>IFERROR(__xludf.DUMMYFUNCTION("TEXTJOIN("";"", TRUE, FILTER(CID!$B$2:$B$14794, CID!B3429=CID!$D$2:$D$14794))"),"#N/A")</f>
        <v>#N/A</v>
      </c>
      <c r="B3429" s="12" t="str">
        <f>IFERROR(__xludf.DUMMYFUNCTION("TEXTJOIN(""; "", TRUE, FILTER(CID!B3429:B14794, REGEXMATCH(CID!D3429:D14794, TEXTJOIN(""|"", TRUE, SPLIT(A3429, "";"")))))"),"#N/A")</f>
        <v>#N/A</v>
      </c>
    </row>
    <row r="3430">
      <c r="A3430" s="12" t="str">
        <f>IFERROR(__xludf.DUMMYFUNCTION("TEXTJOIN("";"", TRUE, FILTER(CID!$B$2:$B$14794, CID!B3430=CID!$D$2:$D$14794))"),"#N/A")</f>
        <v>#N/A</v>
      </c>
      <c r="B3430" s="12" t="str">
        <f>IFERROR(__xludf.DUMMYFUNCTION("TEXTJOIN(""; "", TRUE, FILTER(CID!B3430:B14794, REGEXMATCH(CID!D3430:D14794, TEXTJOIN(""|"", TRUE, SPLIT(A3430, "";"")))))"),"#N/A")</f>
        <v>#N/A</v>
      </c>
    </row>
    <row r="3431">
      <c r="A3431" s="12" t="str">
        <f>IFERROR(__xludf.DUMMYFUNCTION("TEXTJOIN("";"", TRUE, FILTER(CID!$B$2:$B$14794, CID!B3431=CID!$D$2:$D$14794))"),"#N/A")</f>
        <v>#N/A</v>
      </c>
      <c r="B3431" s="12" t="str">
        <f>IFERROR(__xludf.DUMMYFUNCTION("TEXTJOIN(""; "", TRUE, FILTER(CID!B3431:B14794, REGEXMATCH(CID!D3431:D14794, TEXTJOIN(""|"", TRUE, SPLIT(A3431, "";"")))))"),"#N/A")</f>
        <v>#N/A</v>
      </c>
    </row>
    <row r="3432">
      <c r="A3432" s="12" t="str">
        <f>IFERROR(__xludf.DUMMYFUNCTION("TEXTJOIN("";"", TRUE, FILTER(CID!$B$2:$B$14794, CID!B3432=CID!$D$2:$D$14794))"),"#N/A")</f>
        <v>#N/A</v>
      </c>
      <c r="B3432" s="12" t="str">
        <f>IFERROR(__xludf.DUMMYFUNCTION("TEXTJOIN(""; "", TRUE, FILTER(CID!B3432:B14794, REGEXMATCH(CID!D3432:D14794, TEXTJOIN(""|"", TRUE, SPLIT(A3432, "";"")))))"),"#N/A")</f>
        <v>#N/A</v>
      </c>
    </row>
    <row r="3433">
      <c r="A3433" s="12" t="str">
        <f>IFERROR(__xludf.DUMMYFUNCTION("TEXTJOIN("";"", TRUE, FILTER(CID!$B$2:$B$14794, CID!B3433=CID!$D$2:$D$14794))"),"#N/A")</f>
        <v>#N/A</v>
      </c>
      <c r="B3433" s="12" t="str">
        <f>IFERROR(__xludf.DUMMYFUNCTION("TEXTJOIN(""; "", TRUE, FILTER(CID!B3433:B14794, REGEXMATCH(CID!D3433:D14794, TEXTJOIN(""|"", TRUE, SPLIT(A3433, "";"")))))"),"#N/A")</f>
        <v>#N/A</v>
      </c>
    </row>
    <row r="3434">
      <c r="A3434" s="12" t="str">
        <f>IFERROR(__xludf.DUMMYFUNCTION("TEXTJOIN("";"", TRUE, FILTER(CID!$B$2:$B$14794, CID!B3434=CID!$D$2:$D$14794))"),"#N/A")</f>
        <v>#N/A</v>
      </c>
      <c r="B3434" s="12" t="str">
        <f>IFERROR(__xludf.DUMMYFUNCTION("TEXTJOIN(""; "", TRUE, FILTER(CID!B3434:B14794, REGEXMATCH(CID!D3434:D14794, TEXTJOIN(""|"", TRUE, SPLIT(A3434, "";"")))))"),"#N/A")</f>
        <v>#N/A</v>
      </c>
    </row>
    <row r="3435">
      <c r="A3435" s="12" t="str">
        <f>IFERROR(__xludf.DUMMYFUNCTION("TEXTJOIN("";"", TRUE, FILTER(CID!$B$2:$B$14794, CID!B3435=CID!$D$2:$D$14794))"),"#N/A")</f>
        <v>#N/A</v>
      </c>
      <c r="B3435" s="12" t="str">
        <f>IFERROR(__xludf.DUMMYFUNCTION("TEXTJOIN(""; "", TRUE, FILTER(CID!B3435:B14794, REGEXMATCH(CID!D3435:D14794, TEXTJOIN(""|"", TRUE, SPLIT(A3435, "";"")))))"),"#N/A")</f>
        <v>#N/A</v>
      </c>
    </row>
    <row r="3436">
      <c r="A3436" s="12" t="str">
        <f>IFERROR(__xludf.DUMMYFUNCTION("TEXTJOIN("";"", TRUE, FILTER(CID!$B$2:$B$14794, CID!B3436=CID!$D$2:$D$14794))"),"#N/A")</f>
        <v>#N/A</v>
      </c>
      <c r="B3436" s="12" t="str">
        <f>IFERROR(__xludf.DUMMYFUNCTION("TEXTJOIN(""; "", TRUE, FILTER(CID!B3436:B14794, REGEXMATCH(CID!D3436:D14794, TEXTJOIN(""|"", TRUE, SPLIT(A3436, "";"")))))"),"#N/A")</f>
        <v>#N/A</v>
      </c>
    </row>
    <row r="3437">
      <c r="A3437" s="12" t="str">
        <f>IFERROR(__xludf.DUMMYFUNCTION("TEXTJOIN("";"", TRUE, FILTER(CID!$B$2:$B$14794, CID!B3437=CID!$D$2:$D$14794))"),"#N/A")</f>
        <v>#N/A</v>
      </c>
      <c r="B3437" s="12" t="str">
        <f>IFERROR(__xludf.DUMMYFUNCTION("TEXTJOIN(""; "", TRUE, FILTER(CID!B3437:B14794, REGEXMATCH(CID!D3437:D14794, TEXTJOIN(""|"", TRUE, SPLIT(A3437, "";"")))))"),"#N/A")</f>
        <v>#N/A</v>
      </c>
    </row>
    <row r="3438">
      <c r="A3438" s="12" t="str">
        <f>IFERROR(__xludf.DUMMYFUNCTION("TEXTJOIN("";"", TRUE, FILTER(CID!$B$2:$B$14794, CID!B3438=CID!$D$2:$D$14794))"),"#N/A")</f>
        <v>#N/A</v>
      </c>
      <c r="B3438" s="12" t="str">
        <f>IFERROR(__xludf.DUMMYFUNCTION("TEXTJOIN(""; "", TRUE, FILTER(CID!B3438:B14794, REGEXMATCH(CID!D3438:D14794, TEXTJOIN(""|"", TRUE, SPLIT(A3438, "";"")))))"),"#N/A")</f>
        <v>#N/A</v>
      </c>
    </row>
    <row r="3439">
      <c r="A3439" s="12" t="str">
        <f>IFERROR(__xludf.DUMMYFUNCTION("TEXTJOIN("";"", TRUE, FILTER(CID!$B$2:$B$14794, CID!B3439=CID!$D$2:$D$14794))"),"#N/A")</f>
        <v>#N/A</v>
      </c>
      <c r="B3439" s="12" t="str">
        <f>IFERROR(__xludf.DUMMYFUNCTION("TEXTJOIN(""; "", TRUE, FILTER(CID!B3439:B14794, REGEXMATCH(CID!D3439:D14794, TEXTJOIN(""|"", TRUE, SPLIT(A3439, "";"")))))"),"#N/A")</f>
        <v>#N/A</v>
      </c>
    </row>
    <row r="3440">
      <c r="A3440" s="12" t="str">
        <f>IFERROR(__xludf.DUMMYFUNCTION("TEXTJOIN("";"", TRUE, FILTER(CID!$B$2:$B$14794, CID!B3440=CID!$D$2:$D$14794))"),"#N/A")</f>
        <v>#N/A</v>
      </c>
      <c r="B3440" s="12" t="str">
        <f>IFERROR(__xludf.DUMMYFUNCTION("TEXTJOIN(""; "", TRUE, FILTER(CID!B3440:B14794, REGEXMATCH(CID!D3440:D14794, TEXTJOIN(""|"", TRUE, SPLIT(A3440, "";"")))))"),"#N/A")</f>
        <v>#N/A</v>
      </c>
    </row>
    <row r="3441">
      <c r="A3441" s="12" t="str">
        <f>IFERROR(__xludf.DUMMYFUNCTION("TEXTJOIN("";"", TRUE, FILTER(CID!$B$2:$B$14794, CID!B3441=CID!$D$2:$D$14794))"),"#N/A")</f>
        <v>#N/A</v>
      </c>
      <c r="B3441" s="12" t="str">
        <f>IFERROR(__xludf.DUMMYFUNCTION("TEXTJOIN(""; "", TRUE, FILTER(CID!B3441:B14794, REGEXMATCH(CID!D3441:D14794, TEXTJOIN(""|"", TRUE, SPLIT(A3441, "";"")))))"),"#N/A")</f>
        <v>#N/A</v>
      </c>
    </row>
    <row r="3442">
      <c r="A3442" s="12" t="str">
        <f>IFERROR(__xludf.DUMMYFUNCTION("TEXTJOIN("";"", TRUE, FILTER(CID!$B$2:$B$14794, CID!B3442=CID!$D$2:$D$14794))"),"#N/A")</f>
        <v>#N/A</v>
      </c>
      <c r="B3442" s="12" t="str">
        <f>IFERROR(__xludf.DUMMYFUNCTION("TEXTJOIN(""; "", TRUE, FILTER(CID!B3442:B14794, REGEXMATCH(CID!D3442:D14794, TEXTJOIN(""|"", TRUE, SPLIT(A3442, "";"")))))"),"#N/A")</f>
        <v>#N/A</v>
      </c>
    </row>
    <row r="3443">
      <c r="A3443" s="12" t="str">
        <f>IFERROR(__xludf.DUMMYFUNCTION("TEXTJOIN("";"", TRUE, FILTER(CID!$B$2:$B$14794, CID!B3443=CID!$D$2:$D$14794))"),"#N/A")</f>
        <v>#N/A</v>
      </c>
      <c r="B3443" s="12" t="str">
        <f>IFERROR(__xludf.DUMMYFUNCTION("TEXTJOIN(""; "", TRUE, FILTER(CID!B3443:B14794, REGEXMATCH(CID!D3443:D14794, TEXTJOIN(""|"", TRUE, SPLIT(A3443, "";"")))))"),"#N/A")</f>
        <v>#N/A</v>
      </c>
    </row>
    <row r="3444">
      <c r="A3444" s="12" t="str">
        <f>IFERROR(__xludf.DUMMYFUNCTION("TEXTJOIN("";"", TRUE, FILTER(CID!$B$2:$B$14794, CID!B3444=CID!$D$2:$D$14794))"),"#N/A")</f>
        <v>#N/A</v>
      </c>
      <c r="B3444" s="12" t="str">
        <f>IFERROR(__xludf.DUMMYFUNCTION("TEXTJOIN(""; "", TRUE, FILTER(CID!B3444:B14794, REGEXMATCH(CID!D3444:D14794, TEXTJOIN(""|"", TRUE, SPLIT(A3444, "";"")))))"),"#N/A")</f>
        <v>#N/A</v>
      </c>
    </row>
    <row r="3445">
      <c r="A3445" s="12" t="str">
        <f>IFERROR(__xludf.DUMMYFUNCTION("TEXTJOIN("";"", TRUE, FILTER(CID!$B$2:$B$14794, CID!B3445=CID!$D$2:$D$14794))"),"#N/A")</f>
        <v>#N/A</v>
      </c>
      <c r="B3445" s="12" t="str">
        <f>IFERROR(__xludf.DUMMYFUNCTION("TEXTJOIN(""; "", TRUE, FILTER(CID!B3445:B14794, REGEXMATCH(CID!D3445:D14794, TEXTJOIN(""|"", TRUE, SPLIT(A3445, "";"")))))"),"#N/A")</f>
        <v>#N/A</v>
      </c>
    </row>
    <row r="3446">
      <c r="A3446" s="12" t="str">
        <f>IFERROR(__xludf.DUMMYFUNCTION("TEXTJOIN("";"", TRUE, FILTER(CID!$B$2:$B$14794, CID!B3446=CID!$D$2:$D$14794))"),"#N/A")</f>
        <v>#N/A</v>
      </c>
      <c r="B3446" s="12" t="str">
        <f>IFERROR(__xludf.DUMMYFUNCTION("TEXTJOIN(""; "", TRUE, FILTER(CID!B3446:B14794, REGEXMATCH(CID!D3446:D14794, TEXTJOIN(""|"", TRUE, SPLIT(A3446, "";"")))))"),"#N/A")</f>
        <v>#N/A</v>
      </c>
    </row>
    <row r="3447">
      <c r="A3447" s="12" t="str">
        <f>IFERROR(__xludf.DUMMYFUNCTION("TEXTJOIN("";"", TRUE, FILTER(CID!$B$2:$B$14794, CID!B3447=CID!$D$2:$D$14794))"),"#N/A")</f>
        <v>#N/A</v>
      </c>
      <c r="B3447" s="12" t="str">
        <f>IFERROR(__xludf.DUMMYFUNCTION("TEXTJOIN(""; "", TRUE, FILTER(CID!B3447:B14794, REGEXMATCH(CID!D3447:D14794, TEXTJOIN(""|"", TRUE, SPLIT(A3447, "";"")))))"),"#N/A")</f>
        <v>#N/A</v>
      </c>
    </row>
    <row r="3448">
      <c r="A3448" s="12" t="str">
        <f>IFERROR(__xludf.DUMMYFUNCTION("TEXTJOIN("";"", TRUE, FILTER(CID!$B$2:$B$14794, CID!B3448=CID!$D$2:$D$14794))"),"#N/A")</f>
        <v>#N/A</v>
      </c>
      <c r="B3448" s="12" t="str">
        <f>IFERROR(__xludf.DUMMYFUNCTION("TEXTJOIN(""; "", TRUE, FILTER(CID!B3448:B14794, REGEXMATCH(CID!D3448:D14794, TEXTJOIN(""|"", TRUE, SPLIT(A3448, "";"")))))"),"#N/A")</f>
        <v>#N/A</v>
      </c>
    </row>
    <row r="3449">
      <c r="A3449" s="12" t="str">
        <f>IFERROR(__xludf.DUMMYFUNCTION("TEXTJOIN("";"", TRUE, FILTER(CID!$B$2:$B$14794, CID!B3449=CID!$D$2:$D$14794))"),"#N/A")</f>
        <v>#N/A</v>
      </c>
      <c r="B3449" s="12" t="str">
        <f>IFERROR(__xludf.DUMMYFUNCTION("TEXTJOIN(""; "", TRUE, FILTER(CID!B3449:B14794, REGEXMATCH(CID!D3449:D14794, TEXTJOIN(""|"", TRUE, SPLIT(A3449, "";"")))))"),"#N/A")</f>
        <v>#N/A</v>
      </c>
    </row>
    <row r="3450">
      <c r="A3450" s="12" t="str">
        <f>IFERROR(__xludf.DUMMYFUNCTION("TEXTJOIN("";"", TRUE, FILTER(CID!$B$2:$B$14794, CID!B3450=CID!$D$2:$D$14794))"),"#N/A")</f>
        <v>#N/A</v>
      </c>
      <c r="B3450" s="12" t="str">
        <f>IFERROR(__xludf.DUMMYFUNCTION("TEXTJOIN(""; "", TRUE, FILTER(CID!B3450:B14794, REGEXMATCH(CID!D3450:D14794, TEXTJOIN(""|"", TRUE, SPLIT(A3450, "";"")))))"),"#N/A")</f>
        <v>#N/A</v>
      </c>
    </row>
    <row r="3451">
      <c r="A3451" s="12" t="str">
        <f>IFERROR(__xludf.DUMMYFUNCTION("TEXTJOIN("";"", TRUE, FILTER(CID!$B$2:$B$14794, CID!B3451=CID!$D$2:$D$14794))"),"#N/A")</f>
        <v>#N/A</v>
      </c>
      <c r="B3451" s="12" t="str">
        <f>IFERROR(__xludf.DUMMYFUNCTION("TEXTJOIN(""; "", TRUE, FILTER(CID!B3451:B14794, REGEXMATCH(CID!D3451:D14794, TEXTJOIN(""|"", TRUE, SPLIT(A3451, "";"")))))"),"#N/A")</f>
        <v>#N/A</v>
      </c>
    </row>
    <row r="3452">
      <c r="A3452" s="12" t="str">
        <f>IFERROR(__xludf.DUMMYFUNCTION("TEXTJOIN("";"", TRUE, FILTER(CID!$B$2:$B$14794, CID!B3452=CID!$D$2:$D$14794))"),"#N/A")</f>
        <v>#N/A</v>
      </c>
      <c r="B3452" s="12" t="str">
        <f>IFERROR(__xludf.DUMMYFUNCTION("TEXTJOIN(""; "", TRUE, FILTER(CID!B3452:B14794, REGEXMATCH(CID!D3452:D14794, TEXTJOIN(""|"", TRUE, SPLIT(A3452, "";"")))))"),"#N/A")</f>
        <v>#N/A</v>
      </c>
    </row>
    <row r="3453">
      <c r="A3453" s="12" t="str">
        <f>IFERROR(__xludf.DUMMYFUNCTION("TEXTJOIN("";"", TRUE, FILTER(CID!$B$2:$B$14794, CID!B3453=CID!$D$2:$D$14794))"),"#N/A")</f>
        <v>#N/A</v>
      </c>
      <c r="B3453" s="12" t="str">
        <f>IFERROR(__xludf.DUMMYFUNCTION("TEXTJOIN(""; "", TRUE, FILTER(CID!B3453:B14794, REGEXMATCH(CID!D3453:D14794, TEXTJOIN(""|"", TRUE, SPLIT(A3453, "";"")))))"),"#N/A")</f>
        <v>#N/A</v>
      </c>
    </row>
    <row r="3454">
      <c r="A3454" s="12" t="str">
        <f>IFERROR(__xludf.DUMMYFUNCTION("TEXTJOIN("";"", TRUE, FILTER(CID!$B$2:$B$14794, CID!B3454=CID!$D$2:$D$14794))"),"#N/A")</f>
        <v>#N/A</v>
      </c>
      <c r="B3454" s="12" t="str">
        <f>IFERROR(__xludf.DUMMYFUNCTION("TEXTJOIN(""; "", TRUE, FILTER(CID!B3454:B14794, REGEXMATCH(CID!D3454:D14794, TEXTJOIN(""|"", TRUE, SPLIT(A3454, "";"")))))"),"#N/A")</f>
        <v>#N/A</v>
      </c>
    </row>
    <row r="3455">
      <c r="A3455" s="12" t="str">
        <f>IFERROR(__xludf.DUMMYFUNCTION("TEXTJOIN("";"", TRUE, FILTER(CID!$B$2:$B$14794, CID!B3455=CID!$D$2:$D$14794))"),"#N/A")</f>
        <v>#N/A</v>
      </c>
      <c r="B3455" s="12" t="str">
        <f>IFERROR(__xludf.DUMMYFUNCTION("TEXTJOIN(""; "", TRUE, FILTER(CID!B3455:B14794, REGEXMATCH(CID!D3455:D14794, TEXTJOIN(""|"", TRUE, SPLIT(A3455, "";"")))))"),"#N/A")</f>
        <v>#N/A</v>
      </c>
    </row>
    <row r="3456">
      <c r="A3456" s="12" t="str">
        <f>IFERROR(__xludf.DUMMYFUNCTION("TEXTJOIN("";"", TRUE, FILTER(CID!$B$2:$B$14794, CID!B3456=CID!$D$2:$D$14794))"),"#N/A")</f>
        <v>#N/A</v>
      </c>
      <c r="B3456" s="12" t="str">
        <f>IFERROR(__xludf.DUMMYFUNCTION("TEXTJOIN(""; "", TRUE, FILTER(CID!B3456:B14794, REGEXMATCH(CID!D3456:D14794, TEXTJOIN(""|"", TRUE, SPLIT(A3456, "";"")))))"),"#N/A")</f>
        <v>#N/A</v>
      </c>
    </row>
    <row r="3457">
      <c r="A3457" s="12" t="str">
        <f>IFERROR(__xludf.DUMMYFUNCTION("TEXTJOIN("";"", TRUE, FILTER(CID!$B$2:$B$14794, CID!B3457=CID!$D$2:$D$14794))"),"#N/A")</f>
        <v>#N/A</v>
      </c>
      <c r="B3457" s="12" t="str">
        <f>IFERROR(__xludf.DUMMYFUNCTION("TEXTJOIN(""; "", TRUE, FILTER(CID!B3457:B14794, REGEXMATCH(CID!D3457:D14794, TEXTJOIN(""|"", TRUE, SPLIT(A3457, "";"")))))"),"#N/A")</f>
        <v>#N/A</v>
      </c>
    </row>
    <row r="3458">
      <c r="A3458" s="12" t="str">
        <f>IFERROR(__xludf.DUMMYFUNCTION("TEXTJOIN("";"", TRUE, FILTER(CID!$B$2:$B$14794, CID!B3458=CID!$D$2:$D$14794))"),"#N/A")</f>
        <v>#N/A</v>
      </c>
      <c r="B3458" s="12" t="str">
        <f>IFERROR(__xludf.DUMMYFUNCTION("TEXTJOIN(""; "", TRUE, FILTER(CID!B3458:B14794, REGEXMATCH(CID!D3458:D14794, TEXTJOIN(""|"", TRUE, SPLIT(A3458, "";"")))))"),"#N/A")</f>
        <v>#N/A</v>
      </c>
    </row>
    <row r="3459">
      <c r="A3459" s="12" t="str">
        <f>IFERROR(__xludf.DUMMYFUNCTION("TEXTJOIN("";"", TRUE, FILTER(CID!$B$2:$B$14794, CID!B3459=CID!$D$2:$D$14794))"),"#N/A")</f>
        <v>#N/A</v>
      </c>
      <c r="B3459" s="12" t="str">
        <f>IFERROR(__xludf.DUMMYFUNCTION("TEXTJOIN(""; "", TRUE, FILTER(CID!B3459:B14794, REGEXMATCH(CID!D3459:D14794, TEXTJOIN(""|"", TRUE, SPLIT(A3459, "";"")))))"),"#N/A")</f>
        <v>#N/A</v>
      </c>
    </row>
    <row r="3460">
      <c r="A3460" s="12" t="str">
        <f>IFERROR(__xludf.DUMMYFUNCTION("TEXTJOIN("";"", TRUE, FILTER(CID!$B$2:$B$14794, CID!B3460=CID!$D$2:$D$14794))"),"#N/A")</f>
        <v>#N/A</v>
      </c>
      <c r="B3460" s="12" t="str">
        <f>IFERROR(__xludf.DUMMYFUNCTION("TEXTJOIN(""; "", TRUE, FILTER(CID!B3460:B14794, REGEXMATCH(CID!D3460:D14794, TEXTJOIN(""|"", TRUE, SPLIT(A3460, "";"")))))"),"#N/A")</f>
        <v>#N/A</v>
      </c>
    </row>
    <row r="3461">
      <c r="A3461" s="12" t="str">
        <f>IFERROR(__xludf.DUMMYFUNCTION("TEXTJOIN("";"", TRUE, FILTER(CID!$B$2:$B$14794, CID!B3461=CID!$D$2:$D$14794))"),"#N/A")</f>
        <v>#N/A</v>
      </c>
      <c r="B3461" s="12" t="str">
        <f>IFERROR(__xludf.DUMMYFUNCTION("TEXTJOIN(""; "", TRUE, FILTER(CID!B3461:B14794, REGEXMATCH(CID!D3461:D14794, TEXTJOIN(""|"", TRUE, SPLIT(A3461, "";"")))))"),"#N/A")</f>
        <v>#N/A</v>
      </c>
    </row>
    <row r="3462">
      <c r="A3462" s="12" t="str">
        <f>IFERROR(__xludf.DUMMYFUNCTION("TEXTJOIN("";"", TRUE, FILTER(CID!$B$2:$B$14794, CID!B3462=CID!$D$2:$D$14794))"),"#N/A")</f>
        <v>#N/A</v>
      </c>
      <c r="B3462" s="12" t="str">
        <f>IFERROR(__xludf.DUMMYFUNCTION("TEXTJOIN(""; "", TRUE, FILTER(CID!B3462:B14794, REGEXMATCH(CID!D3462:D14794, TEXTJOIN(""|"", TRUE, SPLIT(A3462, "";"")))))"),"#N/A")</f>
        <v>#N/A</v>
      </c>
    </row>
    <row r="3463">
      <c r="A3463" s="12" t="str">
        <f>IFERROR(__xludf.DUMMYFUNCTION("TEXTJOIN("";"", TRUE, FILTER(CID!$B$2:$B$14794, CID!B3463=CID!$D$2:$D$14794))"),"#N/A")</f>
        <v>#N/A</v>
      </c>
      <c r="B3463" s="12" t="str">
        <f>IFERROR(__xludf.DUMMYFUNCTION("TEXTJOIN(""; "", TRUE, FILTER(CID!B3463:B14794, REGEXMATCH(CID!D3463:D14794, TEXTJOIN(""|"", TRUE, SPLIT(A3463, "";"")))))"),"#N/A")</f>
        <v>#N/A</v>
      </c>
    </row>
    <row r="3464">
      <c r="A3464" s="12" t="str">
        <f>IFERROR(__xludf.DUMMYFUNCTION("TEXTJOIN("";"", TRUE, FILTER(CID!$B$2:$B$14794, CID!B3464=CID!$D$2:$D$14794))"),"#N/A")</f>
        <v>#N/A</v>
      </c>
      <c r="B3464" s="12" t="str">
        <f>IFERROR(__xludf.DUMMYFUNCTION("TEXTJOIN(""; "", TRUE, FILTER(CID!B3464:B14794, REGEXMATCH(CID!D3464:D14794, TEXTJOIN(""|"", TRUE, SPLIT(A3464, "";"")))))"),"#N/A")</f>
        <v>#N/A</v>
      </c>
    </row>
    <row r="3465">
      <c r="A3465" s="12" t="str">
        <f>IFERROR(__xludf.DUMMYFUNCTION("TEXTJOIN("";"", TRUE, FILTER(CID!$B$2:$B$14794, CID!B3465=CID!$D$2:$D$14794))"),"#N/A")</f>
        <v>#N/A</v>
      </c>
      <c r="B3465" s="12" t="str">
        <f>IFERROR(__xludf.DUMMYFUNCTION("TEXTJOIN(""; "", TRUE, FILTER(CID!B3465:B14794, REGEXMATCH(CID!D3465:D14794, TEXTJOIN(""|"", TRUE, SPLIT(A3465, "";"")))))"),"#N/A")</f>
        <v>#N/A</v>
      </c>
    </row>
    <row r="3466">
      <c r="A3466" s="12" t="str">
        <f>IFERROR(__xludf.DUMMYFUNCTION("TEXTJOIN("";"", TRUE, FILTER(CID!$B$2:$B$14794, CID!B3466=CID!$D$2:$D$14794))"),"#N/A")</f>
        <v>#N/A</v>
      </c>
      <c r="B3466" s="12" t="str">
        <f>IFERROR(__xludf.DUMMYFUNCTION("TEXTJOIN(""; "", TRUE, FILTER(CID!B3466:B14794, REGEXMATCH(CID!D3466:D14794, TEXTJOIN(""|"", TRUE, SPLIT(A3466, "";"")))))"),"#N/A")</f>
        <v>#N/A</v>
      </c>
    </row>
    <row r="3467">
      <c r="A3467" s="12" t="str">
        <f>IFERROR(__xludf.DUMMYFUNCTION("TEXTJOIN("";"", TRUE, FILTER(CID!$B$2:$B$14794, CID!B3467=CID!$D$2:$D$14794))"),"#N/A")</f>
        <v>#N/A</v>
      </c>
      <c r="B3467" s="12" t="str">
        <f>IFERROR(__xludf.DUMMYFUNCTION("TEXTJOIN(""; "", TRUE, FILTER(CID!B3467:B14794, REGEXMATCH(CID!D3467:D14794, TEXTJOIN(""|"", TRUE, SPLIT(A3467, "";"")))))"),"#N/A")</f>
        <v>#N/A</v>
      </c>
    </row>
    <row r="3468">
      <c r="A3468" s="12" t="str">
        <f>IFERROR(__xludf.DUMMYFUNCTION("TEXTJOIN("";"", TRUE, FILTER(CID!$B$2:$B$14794, CID!B3468=CID!$D$2:$D$14794))"),"#N/A")</f>
        <v>#N/A</v>
      </c>
      <c r="B3468" s="12" t="str">
        <f>IFERROR(__xludf.DUMMYFUNCTION("TEXTJOIN(""; "", TRUE, FILTER(CID!B3468:B14794, REGEXMATCH(CID!D3468:D14794, TEXTJOIN(""|"", TRUE, SPLIT(A3468, "";"")))))"),"#N/A")</f>
        <v>#N/A</v>
      </c>
    </row>
    <row r="3469">
      <c r="A3469" s="12" t="str">
        <f>IFERROR(__xludf.DUMMYFUNCTION("TEXTJOIN("";"", TRUE, FILTER(CID!$B$2:$B$14794, CID!B3469=CID!$D$2:$D$14794))"),"#N/A")</f>
        <v>#N/A</v>
      </c>
      <c r="B3469" s="12" t="str">
        <f>IFERROR(__xludf.DUMMYFUNCTION("TEXTJOIN(""; "", TRUE, FILTER(CID!B3469:B14794, REGEXMATCH(CID!D3469:D14794, TEXTJOIN(""|"", TRUE, SPLIT(A3469, "";"")))))"),"#N/A")</f>
        <v>#N/A</v>
      </c>
    </row>
    <row r="3470">
      <c r="A3470" s="12" t="str">
        <f>IFERROR(__xludf.DUMMYFUNCTION("TEXTJOIN("";"", TRUE, FILTER(CID!$B$2:$B$14794, CID!B3470=CID!$D$2:$D$14794))"),"#N/A")</f>
        <v>#N/A</v>
      </c>
      <c r="B3470" s="12" t="str">
        <f>IFERROR(__xludf.DUMMYFUNCTION("TEXTJOIN(""; "", TRUE, FILTER(CID!B3470:B14794, REGEXMATCH(CID!D3470:D14794, TEXTJOIN(""|"", TRUE, SPLIT(A3470, "";"")))))"),"#N/A")</f>
        <v>#N/A</v>
      </c>
    </row>
    <row r="3471">
      <c r="A3471" s="12" t="str">
        <f>IFERROR(__xludf.DUMMYFUNCTION("TEXTJOIN("";"", TRUE, FILTER(CID!$B$2:$B$14794, CID!B3471=CID!$D$2:$D$14794))"),"#N/A")</f>
        <v>#N/A</v>
      </c>
      <c r="B3471" s="12" t="str">
        <f>IFERROR(__xludf.DUMMYFUNCTION("TEXTJOIN(""; "", TRUE, FILTER(CID!B3471:B14794, REGEXMATCH(CID!D3471:D14794, TEXTJOIN(""|"", TRUE, SPLIT(A3471, "";"")))))"),"#N/A")</f>
        <v>#N/A</v>
      </c>
    </row>
    <row r="3472">
      <c r="A3472" s="12" t="str">
        <f>IFERROR(__xludf.DUMMYFUNCTION("TEXTJOIN("";"", TRUE, FILTER(CID!$B$2:$B$14794, CID!B3472=CID!$D$2:$D$14794))"),"#N/A")</f>
        <v>#N/A</v>
      </c>
      <c r="B3472" s="12" t="str">
        <f>IFERROR(__xludf.DUMMYFUNCTION("TEXTJOIN(""; "", TRUE, FILTER(CID!B3472:B14794, REGEXMATCH(CID!D3472:D14794, TEXTJOIN(""|"", TRUE, SPLIT(A3472, "";"")))))"),"#N/A")</f>
        <v>#N/A</v>
      </c>
    </row>
    <row r="3473">
      <c r="A3473" s="12" t="str">
        <f>IFERROR(__xludf.DUMMYFUNCTION("TEXTJOIN("";"", TRUE, FILTER(CID!$B$2:$B$14794, CID!B3473=CID!$D$2:$D$14794))"),"#N/A")</f>
        <v>#N/A</v>
      </c>
      <c r="B3473" s="12" t="str">
        <f>IFERROR(__xludf.DUMMYFUNCTION("TEXTJOIN(""; "", TRUE, FILTER(CID!B3473:B14794, REGEXMATCH(CID!D3473:D14794, TEXTJOIN(""|"", TRUE, SPLIT(A3473, "";"")))))"),"#N/A")</f>
        <v>#N/A</v>
      </c>
    </row>
    <row r="3474">
      <c r="A3474" s="12" t="str">
        <f>IFERROR(__xludf.DUMMYFUNCTION("TEXTJOIN("";"", TRUE, FILTER(CID!$B$2:$B$14794, CID!B3474=CID!$D$2:$D$14794))"),"#N/A")</f>
        <v>#N/A</v>
      </c>
      <c r="B3474" s="12" t="str">
        <f>IFERROR(__xludf.DUMMYFUNCTION("TEXTJOIN(""; "", TRUE, FILTER(CID!B3474:B14794, REGEXMATCH(CID!D3474:D14794, TEXTJOIN(""|"", TRUE, SPLIT(A3474, "";"")))))"),"#N/A")</f>
        <v>#N/A</v>
      </c>
    </row>
    <row r="3475">
      <c r="A3475" s="12" t="str">
        <f>IFERROR(__xludf.DUMMYFUNCTION("TEXTJOIN("";"", TRUE, FILTER(CID!$B$2:$B$14794, CID!B3475=CID!$D$2:$D$14794))"),"#N/A")</f>
        <v>#N/A</v>
      </c>
      <c r="B3475" s="12" t="str">
        <f>IFERROR(__xludf.DUMMYFUNCTION("TEXTJOIN(""; "", TRUE, FILTER(CID!B3475:B14794, REGEXMATCH(CID!D3475:D14794, TEXTJOIN(""|"", TRUE, SPLIT(A3475, "";"")))))"),"#N/A")</f>
        <v>#N/A</v>
      </c>
    </row>
    <row r="3476">
      <c r="A3476" s="12" t="str">
        <f>IFERROR(__xludf.DUMMYFUNCTION("TEXTJOIN("";"", TRUE, FILTER(CID!$B$2:$B$14794, CID!B3476=CID!$D$2:$D$14794))"),"#N/A")</f>
        <v>#N/A</v>
      </c>
      <c r="B3476" s="12" t="str">
        <f>IFERROR(__xludf.DUMMYFUNCTION("TEXTJOIN(""; "", TRUE, FILTER(CID!B3476:B14794, REGEXMATCH(CID!D3476:D14794, TEXTJOIN(""|"", TRUE, SPLIT(A3476, "";"")))))"),"#N/A")</f>
        <v>#N/A</v>
      </c>
    </row>
    <row r="3477">
      <c r="A3477" s="12" t="str">
        <f>IFERROR(__xludf.DUMMYFUNCTION("TEXTJOIN("";"", TRUE, FILTER(CID!$B$2:$B$14794, CID!B3477=CID!$D$2:$D$14794))"),"#N/A")</f>
        <v>#N/A</v>
      </c>
      <c r="B3477" s="12" t="str">
        <f>IFERROR(__xludf.DUMMYFUNCTION("TEXTJOIN(""; "", TRUE, FILTER(CID!B3477:B14794, REGEXMATCH(CID!D3477:D14794, TEXTJOIN(""|"", TRUE, SPLIT(A3477, "";"")))))"),"#N/A")</f>
        <v>#N/A</v>
      </c>
    </row>
    <row r="3478">
      <c r="A3478" s="12" t="str">
        <f>IFERROR(__xludf.DUMMYFUNCTION("TEXTJOIN("";"", TRUE, FILTER(CID!$B$2:$B$14794, CID!B3478=CID!$D$2:$D$14794))"),"#N/A")</f>
        <v>#N/A</v>
      </c>
      <c r="B3478" s="12" t="str">
        <f>IFERROR(__xludf.DUMMYFUNCTION("TEXTJOIN(""; "", TRUE, FILTER(CID!B3478:B14794, REGEXMATCH(CID!D3478:D14794, TEXTJOIN(""|"", TRUE, SPLIT(A3478, "";"")))))"),"#N/A")</f>
        <v>#N/A</v>
      </c>
    </row>
    <row r="3479">
      <c r="A3479" s="12" t="str">
        <f>IFERROR(__xludf.DUMMYFUNCTION("TEXTJOIN("";"", TRUE, FILTER(CID!$B$2:$B$14794, CID!B3479=CID!$D$2:$D$14794))"),"#N/A")</f>
        <v>#N/A</v>
      </c>
      <c r="B3479" s="12" t="str">
        <f>IFERROR(__xludf.DUMMYFUNCTION("TEXTJOIN(""; "", TRUE, FILTER(CID!B3479:B14794, REGEXMATCH(CID!D3479:D14794, TEXTJOIN(""|"", TRUE, SPLIT(A3479, "";"")))))"),"#N/A")</f>
        <v>#N/A</v>
      </c>
    </row>
    <row r="3480">
      <c r="A3480" s="12" t="str">
        <f>IFERROR(__xludf.DUMMYFUNCTION("TEXTJOIN("";"", TRUE, FILTER(CID!$B$2:$B$14794, CID!B3480=CID!$D$2:$D$14794))"),"#N/A")</f>
        <v>#N/A</v>
      </c>
      <c r="B3480" s="12" t="str">
        <f>IFERROR(__xludf.DUMMYFUNCTION("TEXTJOIN(""; "", TRUE, FILTER(CID!B3480:B14794, REGEXMATCH(CID!D3480:D14794, TEXTJOIN(""|"", TRUE, SPLIT(A3480, "";"")))))"),"#N/A")</f>
        <v>#N/A</v>
      </c>
    </row>
    <row r="3481">
      <c r="A3481" s="12" t="str">
        <f>IFERROR(__xludf.DUMMYFUNCTION("TEXTJOIN("";"", TRUE, FILTER(CID!$B$2:$B$14794, CID!B3481=CID!$D$2:$D$14794))"),"#N/A")</f>
        <v>#N/A</v>
      </c>
      <c r="B3481" s="12" t="str">
        <f>IFERROR(__xludf.DUMMYFUNCTION("TEXTJOIN(""; "", TRUE, FILTER(CID!B3481:B14794, REGEXMATCH(CID!D3481:D14794, TEXTJOIN(""|"", TRUE, SPLIT(A3481, "";"")))))"),"#N/A")</f>
        <v>#N/A</v>
      </c>
    </row>
    <row r="3482">
      <c r="A3482" s="12" t="str">
        <f>IFERROR(__xludf.DUMMYFUNCTION("TEXTJOIN("";"", TRUE, FILTER(CID!$B$2:$B$14794, CID!B3482=CID!$D$2:$D$14794))"),"#N/A")</f>
        <v>#N/A</v>
      </c>
      <c r="B3482" s="12" t="str">
        <f>IFERROR(__xludf.DUMMYFUNCTION("TEXTJOIN(""; "", TRUE, FILTER(CID!B3482:B14794, REGEXMATCH(CID!D3482:D14794, TEXTJOIN(""|"", TRUE, SPLIT(A3482, "";"")))))"),"#N/A")</f>
        <v>#N/A</v>
      </c>
    </row>
    <row r="3483">
      <c r="A3483" s="12" t="str">
        <f>IFERROR(__xludf.DUMMYFUNCTION("TEXTJOIN("";"", TRUE, FILTER(CID!$B$2:$B$14794, CID!B3483=CID!$D$2:$D$14794))"),"#N/A")</f>
        <v>#N/A</v>
      </c>
      <c r="B3483" s="12" t="str">
        <f>IFERROR(__xludf.DUMMYFUNCTION("TEXTJOIN(""; "", TRUE, FILTER(CID!B3483:B14794, REGEXMATCH(CID!D3483:D14794, TEXTJOIN(""|"", TRUE, SPLIT(A3483, "";"")))))"),"#N/A")</f>
        <v>#N/A</v>
      </c>
    </row>
    <row r="3484">
      <c r="A3484" s="12" t="str">
        <f>IFERROR(__xludf.DUMMYFUNCTION("TEXTJOIN("";"", TRUE, FILTER(CID!$B$2:$B$14794, CID!B3484=CID!$D$2:$D$14794))"),"#N/A")</f>
        <v>#N/A</v>
      </c>
      <c r="B3484" s="12" t="str">
        <f>IFERROR(__xludf.DUMMYFUNCTION("TEXTJOIN(""; "", TRUE, FILTER(CID!B3484:B14794, REGEXMATCH(CID!D3484:D14794, TEXTJOIN(""|"", TRUE, SPLIT(A3484, "";"")))))"),"#N/A")</f>
        <v>#N/A</v>
      </c>
    </row>
    <row r="3485">
      <c r="A3485" s="12" t="str">
        <f>IFERROR(__xludf.DUMMYFUNCTION("TEXTJOIN("";"", TRUE, FILTER(CID!$B$2:$B$14794, CID!B3485=CID!$D$2:$D$14794))"),"#N/A")</f>
        <v>#N/A</v>
      </c>
      <c r="B3485" s="12" t="str">
        <f>IFERROR(__xludf.DUMMYFUNCTION("TEXTJOIN(""; "", TRUE, FILTER(CID!B3485:B14794, REGEXMATCH(CID!D3485:D14794, TEXTJOIN(""|"", TRUE, SPLIT(A3485, "";"")))))"),"#N/A")</f>
        <v>#N/A</v>
      </c>
    </row>
    <row r="3486">
      <c r="A3486" s="12" t="str">
        <f>IFERROR(__xludf.DUMMYFUNCTION("TEXTJOIN("";"", TRUE, FILTER(CID!$B$2:$B$14794, CID!B3486=CID!$D$2:$D$14794))"),"#N/A")</f>
        <v>#N/A</v>
      </c>
      <c r="B3486" s="12" t="str">
        <f>IFERROR(__xludf.DUMMYFUNCTION("TEXTJOIN(""; "", TRUE, FILTER(CID!B3486:B14794, REGEXMATCH(CID!D3486:D14794, TEXTJOIN(""|"", TRUE, SPLIT(A3486, "";"")))))"),"#N/A")</f>
        <v>#N/A</v>
      </c>
    </row>
    <row r="3487">
      <c r="A3487" s="12" t="str">
        <f>IFERROR(__xludf.DUMMYFUNCTION("TEXTJOIN("";"", TRUE, FILTER(CID!$B$2:$B$14794, CID!B3487=CID!$D$2:$D$14794))"),"#N/A")</f>
        <v>#N/A</v>
      </c>
      <c r="B3487" s="12" t="str">
        <f>IFERROR(__xludf.DUMMYFUNCTION("TEXTJOIN(""; "", TRUE, FILTER(CID!B3487:B14794, REGEXMATCH(CID!D3487:D14794, TEXTJOIN(""|"", TRUE, SPLIT(A3487, "";"")))))"),"#N/A")</f>
        <v>#N/A</v>
      </c>
    </row>
    <row r="3488">
      <c r="A3488" s="12" t="str">
        <f>IFERROR(__xludf.DUMMYFUNCTION("TEXTJOIN("";"", TRUE, FILTER(CID!$B$2:$B$14794, CID!B3488=CID!$D$2:$D$14794))"),"#N/A")</f>
        <v>#N/A</v>
      </c>
      <c r="B3488" s="12" t="str">
        <f>IFERROR(__xludf.DUMMYFUNCTION("TEXTJOIN(""; "", TRUE, FILTER(CID!B3488:B14794, REGEXMATCH(CID!D3488:D14794, TEXTJOIN(""|"", TRUE, SPLIT(A3488, "";"")))))"),"#N/A")</f>
        <v>#N/A</v>
      </c>
    </row>
    <row r="3489">
      <c r="A3489" s="12" t="str">
        <f>IFERROR(__xludf.DUMMYFUNCTION("TEXTJOIN("";"", TRUE, FILTER(CID!$B$2:$B$14794, CID!B3489=CID!$D$2:$D$14794))"),"#N/A")</f>
        <v>#N/A</v>
      </c>
      <c r="B3489" s="12" t="str">
        <f>IFERROR(__xludf.DUMMYFUNCTION("TEXTJOIN(""; "", TRUE, FILTER(CID!B3489:B14794, REGEXMATCH(CID!D3489:D14794, TEXTJOIN(""|"", TRUE, SPLIT(A3489, "";"")))))"),"#N/A")</f>
        <v>#N/A</v>
      </c>
    </row>
    <row r="3490">
      <c r="A3490" s="12" t="str">
        <f>IFERROR(__xludf.DUMMYFUNCTION("TEXTJOIN("";"", TRUE, FILTER(CID!$B$2:$B$14794, CID!B3490=CID!$D$2:$D$14794))"),"#N/A")</f>
        <v>#N/A</v>
      </c>
      <c r="B3490" s="12" t="str">
        <f>IFERROR(__xludf.DUMMYFUNCTION("TEXTJOIN(""; "", TRUE, FILTER(CID!B3490:B14794, REGEXMATCH(CID!D3490:D14794, TEXTJOIN(""|"", TRUE, SPLIT(A3490, "";"")))))"),"#N/A")</f>
        <v>#N/A</v>
      </c>
    </row>
    <row r="3491">
      <c r="A3491" s="12" t="str">
        <f>IFERROR(__xludf.DUMMYFUNCTION("TEXTJOIN("";"", TRUE, FILTER(CID!$B$2:$B$14794, CID!B3491=CID!$D$2:$D$14794))"),"#N/A")</f>
        <v>#N/A</v>
      </c>
      <c r="B3491" s="12" t="str">
        <f>IFERROR(__xludf.DUMMYFUNCTION("TEXTJOIN(""; "", TRUE, FILTER(CID!B3491:B14794, REGEXMATCH(CID!D3491:D14794, TEXTJOIN(""|"", TRUE, SPLIT(A3491, "";"")))))"),"#N/A")</f>
        <v>#N/A</v>
      </c>
    </row>
    <row r="3492">
      <c r="A3492" s="12" t="str">
        <f>IFERROR(__xludf.DUMMYFUNCTION("TEXTJOIN("";"", TRUE, FILTER(CID!$B$2:$B$14794, CID!B3492=CID!$D$2:$D$14794))"),"#N/A")</f>
        <v>#N/A</v>
      </c>
      <c r="B3492" s="12" t="str">
        <f>IFERROR(__xludf.DUMMYFUNCTION("TEXTJOIN(""; "", TRUE, FILTER(CID!B3492:B14794, REGEXMATCH(CID!D3492:D14794, TEXTJOIN(""|"", TRUE, SPLIT(A3492, "";"")))))"),"#N/A")</f>
        <v>#N/A</v>
      </c>
    </row>
    <row r="3493">
      <c r="A3493" s="12" t="str">
        <f>IFERROR(__xludf.DUMMYFUNCTION("TEXTJOIN("";"", TRUE, FILTER(CID!$B$2:$B$14794, CID!B3493=CID!$D$2:$D$14794))"),"#N/A")</f>
        <v>#N/A</v>
      </c>
      <c r="B3493" s="12" t="str">
        <f>IFERROR(__xludf.DUMMYFUNCTION("TEXTJOIN(""; "", TRUE, FILTER(CID!B3493:B14794, REGEXMATCH(CID!D3493:D14794, TEXTJOIN(""|"", TRUE, SPLIT(A3493, "";"")))))"),"#N/A")</f>
        <v>#N/A</v>
      </c>
    </row>
    <row r="3494">
      <c r="A3494" s="12" t="str">
        <f>IFERROR(__xludf.DUMMYFUNCTION("TEXTJOIN("";"", TRUE, FILTER(CID!$B$2:$B$14794, CID!B3494=CID!$D$2:$D$14794))"),"#N/A")</f>
        <v>#N/A</v>
      </c>
      <c r="B3494" s="12" t="str">
        <f>IFERROR(__xludf.DUMMYFUNCTION("TEXTJOIN(""; "", TRUE, FILTER(CID!B3494:B14794, REGEXMATCH(CID!D3494:D14794, TEXTJOIN(""|"", TRUE, SPLIT(A3494, "";"")))))"),"#N/A")</f>
        <v>#N/A</v>
      </c>
    </row>
    <row r="3495">
      <c r="A3495" s="12" t="str">
        <f>IFERROR(__xludf.DUMMYFUNCTION("TEXTJOIN("";"", TRUE, FILTER(CID!$B$2:$B$14794, CID!B3495=CID!$D$2:$D$14794))"),"#N/A")</f>
        <v>#N/A</v>
      </c>
      <c r="B3495" s="12" t="str">
        <f>IFERROR(__xludf.DUMMYFUNCTION("TEXTJOIN(""; "", TRUE, FILTER(CID!B3495:B14794, REGEXMATCH(CID!D3495:D14794, TEXTJOIN(""|"", TRUE, SPLIT(A3495, "";"")))))"),"#N/A")</f>
        <v>#N/A</v>
      </c>
    </row>
    <row r="3496">
      <c r="A3496" s="12" t="str">
        <f>IFERROR(__xludf.DUMMYFUNCTION("TEXTJOIN("";"", TRUE, FILTER(CID!$B$2:$B$14794, CID!B3496=CID!$D$2:$D$14794))"),"#N/A")</f>
        <v>#N/A</v>
      </c>
      <c r="B3496" s="12" t="str">
        <f>IFERROR(__xludf.DUMMYFUNCTION("TEXTJOIN(""; "", TRUE, FILTER(CID!B3496:B14794, REGEXMATCH(CID!D3496:D14794, TEXTJOIN(""|"", TRUE, SPLIT(A3496, "";"")))))"),"#N/A")</f>
        <v>#N/A</v>
      </c>
    </row>
    <row r="3497">
      <c r="A3497" s="12" t="str">
        <f>IFERROR(__xludf.DUMMYFUNCTION("TEXTJOIN("";"", TRUE, FILTER(CID!$B$2:$B$14794, CID!B3497=CID!$D$2:$D$14794))"),"#N/A")</f>
        <v>#N/A</v>
      </c>
      <c r="B3497" s="12" t="str">
        <f>IFERROR(__xludf.DUMMYFUNCTION("TEXTJOIN(""; "", TRUE, FILTER(CID!B3497:B14794, REGEXMATCH(CID!D3497:D14794, TEXTJOIN(""|"", TRUE, SPLIT(A3497, "";"")))))"),"#N/A")</f>
        <v>#N/A</v>
      </c>
    </row>
    <row r="3498">
      <c r="A3498" s="12" t="str">
        <f>IFERROR(__xludf.DUMMYFUNCTION("TEXTJOIN("";"", TRUE, FILTER(CID!$B$2:$B$14794, CID!B3498=CID!$D$2:$D$14794))"),"#N/A")</f>
        <v>#N/A</v>
      </c>
      <c r="B3498" s="12" t="str">
        <f>IFERROR(__xludf.DUMMYFUNCTION("TEXTJOIN(""; "", TRUE, FILTER(CID!B3498:B14794, REGEXMATCH(CID!D3498:D14794, TEXTJOIN(""|"", TRUE, SPLIT(A3498, "";"")))))"),"#N/A")</f>
        <v>#N/A</v>
      </c>
    </row>
    <row r="3499">
      <c r="A3499" s="12" t="str">
        <f>IFERROR(__xludf.DUMMYFUNCTION("TEXTJOIN("";"", TRUE, FILTER(CID!$B$2:$B$14794, CID!B3499=CID!$D$2:$D$14794))"),"#N/A")</f>
        <v>#N/A</v>
      </c>
      <c r="B3499" s="12" t="str">
        <f>IFERROR(__xludf.DUMMYFUNCTION("TEXTJOIN(""; "", TRUE, FILTER(CID!B3499:B14794, REGEXMATCH(CID!D3499:D14794, TEXTJOIN(""|"", TRUE, SPLIT(A3499, "";"")))))"),"#N/A")</f>
        <v>#N/A</v>
      </c>
    </row>
    <row r="3500">
      <c r="A3500" s="12" t="str">
        <f>IFERROR(__xludf.DUMMYFUNCTION("TEXTJOIN("";"", TRUE, FILTER(CID!$B$2:$B$14794, CID!B3500=CID!$D$2:$D$14794))"),"#N/A")</f>
        <v>#N/A</v>
      </c>
      <c r="B3500" s="12" t="str">
        <f>IFERROR(__xludf.DUMMYFUNCTION("TEXTJOIN(""; "", TRUE, FILTER(CID!B3500:B14794, REGEXMATCH(CID!D3500:D14794, TEXTJOIN(""|"", TRUE, SPLIT(A3500, "";"")))))"),"#N/A")</f>
        <v>#N/A</v>
      </c>
    </row>
    <row r="3501">
      <c r="A3501" s="12" t="str">
        <f>IFERROR(__xludf.DUMMYFUNCTION("TEXTJOIN("";"", TRUE, FILTER(CID!$B$2:$B$14794, CID!B3501=CID!$D$2:$D$14794))"),"#N/A")</f>
        <v>#N/A</v>
      </c>
      <c r="B3501" s="12" t="str">
        <f>IFERROR(__xludf.DUMMYFUNCTION("TEXTJOIN(""; "", TRUE, FILTER(CID!B3501:B14794, REGEXMATCH(CID!D3501:D14794, TEXTJOIN(""|"", TRUE, SPLIT(A3501, "";"")))))"),"#N/A")</f>
        <v>#N/A</v>
      </c>
    </row>
    <row r="3502">
      <c r="A3502" s="12" t="str">
        <f>IFERROR(__xludf.DUMMYFUNCTION("TEXTJOIN("";"", TRUE, FILTER(CID!$B$2:$B$14794, CID!B3502=CID!$D$2:$D$14794))"),"#N/A")</f>
        <v>#N/A</v>
      </c>
      <c r="B3502" s="12" t="str">
        <f>IFERROR(__xludf.DUMMYFUNCTION("TEXTJOIN(""; "", TRUE, FILTER(CID!B3502:B14794, REGEXMATCH(CID!D3502:D14794, TEXTJOIN(""|"", TRUE, SPLIT(A3502, "";"")))))"),"#N/A")</f>
        <v>#N/A</v>
      </c>
    </row>
    <row r="3503">
      <c r="A3503" s="12" t="str">
        <f>IFERROR(__xludf.DUMMYFUNCTION("TEXTJOIN("";"", TRUE, FILTER(CID!$B$2:$B$14794, CID!B3503=CID!$D$2:$D$14794))"),"#N/A")</f>
        <v>#N/A</v>
      </c>
      <c r="B3503" s="12" t="str">
        <f>IFERROR(__xludf.DUMMYFUNCTION("TEXTJOIN(""; "", TRUE, FILTER(CID!B3503:B14794, REGEXMATCH(CID!D3503:D14794, TEXTJOIN(""|"", TRUE, SPLIT(A3503, "";"")))))"),"#N/A")</f>
        <v>#N/A</v>
      </c>
    </row>
    <row r="3504">
      <c r="A3504" s="12" t="str">
        <f>IFERROR(__xludf.DUMMYFUNCTION("TEXTJOIN("";"", TRUE, FILTER(CID!$B$2:$B$14794, CID!B3504=CID!$D$2:$D$14794))"),"#N/A")</f>
        <v>#N/A</v>
      </c>
      <c r="B3504" s="12" t="str">
        <f>IFERROR(__xludf.DUMMYFUNCTION("TEXTJOIN(""; "", TRUE, FILTER(CID!B3504:B14794, REGEXMATCH(CID!D3504:D14794, TEXTJOIN(""|"", TRUE, SPLIT(A3504, "";"")))))"),"#N/A")</f>
        <v>#N/A</v>
      </c>
    </row>
    <row r="3505">
      <c r="A3505" s="12" t="str">
        <f>IFERROR(__xludf.DUMMYFUNCTION("TEXTJOIN("";"", TRUE, FILTER(CID!$B$2:$B$14794, CID!B3505=CID!$D$2:$D$14794))"),"#N/A")</f>
        <v>#N/A</v>
      </c>
      <c r="B3505" s="12" t="str">
        <f>IFERROR(__xludf.DUMMYFUNCTION("TEXTJOIN(""; "", TRUE, FILTER(CID!B3505:B14794, REGEXMATCH(CID!D3505:D14794, TEXTJOIN(""|"", TRUE, SPLIT(A3505, "";"")))))"),"#N/A")</f>
        <v>#N/A</v>
      </c>
    </row>
    <row r="3506">
      <c r="A3506" s="12" t="str">
        <f>IFERROR(__xludf.DUMMYFUNCTION("TEXTJOIN("";"", TRUE, FILTER(CID!$B$2:$B$14794, CID!B3506=CID!$D$2:$D$14794))"),"#N/A")</f>
        <v>#N/A</v>
      </c>
      <c r="B3506" s="12" t="str">
        <f>IFERROR(__xludf.DUMMYFUNCTION("TEXTJOIN(""; "", TRUE, FILTER(CID!B3506:B14794, REGEXMATCH(CID!D3506:D14794, TEXTJOIN(""|"", TRUE, SPLIT(A3506, "";"")))))"),"#N/A")</f>
        <v>#N/A</v>
      </c>
    </row>
    <row r="3507">
      <c r="A3507" s="12" t="str">
        <f>IFERROR(__xludf.DUMMYFUNCTION("TEXTJOIN("";"", TRUE, FILTER(CID!$B$2:$B$14794, CID!B3507=CID!$D$2:$D$14794))"),"#N/A")</f>
        <v>#N/A</v>
      </c>
      <c r="B3507" s="12" t="str">
        <f>IFERROR(__xludf.DUMMYFUNCTION("TEXTJOIN(""; "", TRUE, FILTER(CID!B3507:B14794, REGEXMATCH(CID!D3507:D14794, TEXTJOIN(""|"", TRUE, SPLIT(A3507, "";"")))))"),"#N/A")</f>
        <v>#N/A</v>
      </c>
    </row>
    <row r="3508">
      <c r="A3508" s="12" t="str">
        <f>IFERROR(__xludf.DUMMYFUNCTION("TEXTJOIN("";"", TRUE, FILTER(CID!$B$2:$B$14794, CID!B3508=CID!$D$2:$D$14794))"),"#N/A")</f>
        <v>#N/A</v>
      </c>
      <c r="B3508" s="12" t="str">
        <f>IFERROR(__xludf.DUMMYFUNCTION("TEXTJOIN(""; "", TRUE, FILTER(CID!B3508:B14794, REGEXMATCH(CID!D3508:D14794, TEXTJOIN(""|"", TRUE, SPLIT(A3508, "";"")))))"),"#N/A")</f>
        <v>#N/A</v>
      </c>
    </row>
    <row r="3509">
      <c r="A3509" s="12" t="str">
        <f>IFERROR(__xludf.DUMMYFUNCTION("TEXTJOIN("";"", TRUE, FILTER(CID!$B$2:$B$14794, CID!B3509=CID!$D$2:$D$14794))"),"#N/A")</f>
        <v>#N/A</v>
      </c>
      <c r="B3509" s="12" t="str">
        <f>IFERROR(__xludf.DUMMYFUNCTION("TEXTJOIN(""; "", TRUE, FILTER(CID!B3509:B14794, REGEXMATCH(CID!D3509:D14794, TEXTJOIN(""|"", TRUE, SPLIT(A3509, "";"")))))"),"#N/A")</f>
        <v>#N/A</v>
      </c>
    </row>
    <row r="3510">
      <c r="A3510" s="12" t="str">
        <f>IFERROR(__xludf.DUMMYFUNCTION("TEXTJOIN("";"", TRUE, FILTER(CID!$B$2:$B$14794, CID!B3510=CID!$D$2:$D$14794))"),"#N/A")</f>
        <v>#N/A</v>
      </c>
      <c r="B3510" s="12" t="str">
        <f>IFERROR(__xludf.DUMMYFUNCTION("TEXTJOIN(""; "", TRUE, FILTER(CID!B3510:B14794, REGEXMATCH(CID!D3510:D14794, TEXTJOIN(""|"", TRUE, SPLIT(A3510, "";"")))))"),"#N/A")</f>
        <v>#N/A</v>
      </c>
    </row>
    <row r="3511">
      <c r="A3511" s="12" t="str">
        <f>IFERROR(__xludf.DUMMYFUNCTION("TEXTJOIN("";"", TRUE, FILTER(CID!$B$2:$B$14794, CID!B3511=CID!$D$2:$D$14794))"),"#N/A")</f>
        <v>#N/A</v>
      </c>
      <c r="B3511" s="12" t="str">
        <f>IFERROR(__xludf.DUMMYFUNCTION("TEXTJOIN(""; "", TRUE, FILTER(CID!B3511:B14794, REGEXMATCH(CID!D3511:D14794, TEXTJOIN(""|"", TRUE, SPLIT(A3511, "";"")))))"),"#N/A")</f>
        <v>#N/A</v>
      </c>
    </row>
    <row r="3512">
      <c r="A3512" s="12" t="str">
        <f>IFERROR(__xludf.DUMMYFUNCTION("TEXTJOIN("";"", TRUE, FILTER(CID!$B$2:$B$14794, CID!B3512=CID!$D$2:$D$14794))"),"#N/A")</f>
        <v>#N/A</v>
      </c>
      <c r="B3512" s="12" t="str">
        <f>IFERROR(__xludf.DUMMYFUNCTION("TEXTJOIN(""; "", TRUE, FILTER(CID!B3512:B14794, REGEXMATCH(CID!D3512:D14794, TEXTJOIN(""|"", TRUE, SPLIT(A3512, "";"")))))"),"#N/A")</f>
        <v>#N/A</v>
      </c>
    </row>
    <row r="3513">
      <c r="A3513" s="12" t="str">
        <f>IFERROR(__xludf.DUMMYFUNCTION("TEXTJOIN("";"", TRUE, FILTER(CID!$B$2:$B$14794, CID!B3513=CID!$D$2:$D$14794))"),"#N/A")</f>
        <v>#N/A</v>
      </c>
      <c r="B3513" s="12" t="str">
        <f>IFERROR(__xludf.DUMMYFUNCTION("TEXTJOIN(""; "", TRUE, FILTER(CID!B3513:B14794, REGEXMATCH(CID!D3513:D14794, TEXTJOIN(""|"", TRUE, SPLIT(A3513, "";"")))))"),"#N/A")</f>
        <v>#N/A</v>
      </c>
    </row>
    <row r="3514">
      <c r="A3514" s="12" t="str">
        <f>IFERROR(__xludf.DUMMYFUNCTION("TEXTJOIN("";"", TRUE, FILTER(CID!$B$2:$B$14794, CID!B3514=CID!$D$2:$D$14794))"),"#N/A")</f>
        <v>#N/A</v>
      </c>
      <c r="B3514" s="12" t="str">
        <f>IFERROR(__xludf.DUMMYFUNCTION("TEXTJOIN(""; "", TRUE, FILTER(CID!B3514:B14794, REGEXMATCH(CID!D3514:D14794, TEXTJOIN(""|"", TRUE, SPLIT(A3514, "";"")))))"),"#N/A")</f>
        <v>#N/A</v>
      </c>
    </row>
    <row r="3515">
      <c r="A3515" s="12" t="str">
        <f>IFERROR(__xludf.DUMMYFUNCTION("TEXTJOIN("";"", TRUE, FILTER(CID!$B$2:$B$14794, CID!B3515=CID!$D$2:$D$14794))"),"#N/A")</f>
        <v>#N/A</v>
      </c>
      <c r="B3515" s="12" t="str">
        <f>IFERROR(__xludf.DUMMYFUNCTION("TEXTJOIN(""; "", TRUE, FILTER(CID!B3515:B14794, REGEXMATCH(CID!D3515:D14794, TEXTJOIN(""|"", TRUE, SPLIT(A3515, "";"")))))"),"#N/A")</f>
        <v>#N/A</v>
      </c>
    </row>
    <row r="3516">
      <c r="A3516" s="12" t="str">
        <f>IFERROR(__xludf.DUMMYFUNCTION("TEXTJOIN("";"", TRUE, FILTER(CID!$B$2:$B$14794, CID!B3516=CID!$D$2:$D$14794))"),"#N/A")</f>
        <v>#N/A</v>
      </c>
      <c r="B3516" s="12" t="str">
        <f>IFERROR(__xludf.DUMMYFUNCTION("TEXTJOIN(""; "", TRUE, FILTER(CID!B3516:B14794, REGEXMATCH(CID!D3516:D14794, TEXTJOIN(""|"", TRUE, SPLIT(A3516, "";"")))))"),"#N/A")</f>
        <v>#N/A</v>
      </c>
    </row>
    <row r="3517">
      <c r="A3517" s="12" t="str">
        <f>IFERROR(__xludf.DUMMYFUNCTION("TEXTJOIN("";"", TRUE, FILTER(CID!$B$2:$B$14794, CID!B3517=CID!$D$2:$D$14794))"),"#N/A")</f>
        <v>#N/A</v>
      </c>
      <c r="B3517" s="12" t="str">
        <f>IFERROR(__xludf.DUMMYFUNCTION("TEXTJOIN(""; "", TRUE, FILTER(CID!B3517:B14794, REGEXMATCH(CID!D3517:D14794, TEXTJOIN(""|"", TRUE, SPLIT(A3517, "";"")))))"),"#N/A")</f>
        <v>#N/A</v>
      </c>
    </row>
    <row r="3518">
      <c r="A3518" s="12" t="str">
        <f>IFERROR(__xludf.DUMMYFUNCTION("TEXTJOIN("";"", TRUE, FILTER(CID!$B$2:$B$14794, CID!B3518=CID!$D$2:$D$14794))"),"#N/A")</f>
        <v>#N/A</v>
      </c>
      <c r="B3518" s="12" t="str">
        <f>IFERROR(__xludf.DUMMYFUNCTION("TEXTJOIN(""; "", TRUE, FILTER(CID!B3518:B14794, REGEXMATCH(CID!D3518:D14794, TEXTJOIN(""|"", TRUE, SPLIT(A3518, "";"")))))"),"#N/A")</f>
        <v>#N/A</v>
      </c>
    </row>
    <row r="3519">
      <c r="A3519" s="12" t="str">
        <f>IFERROR(__xludf.DUMMYFUNCTION("TEXTJOIN("";"", TRUE, FILTER(CID!$B$2:$B$14794, CID!B3519=CID!$D$2:$D$14794))"),"#N/A")</f>
        <v>#N/A</v>
      </c>
      <c r="B3519" s="12" t="str">
        <f>IFERROR(__xludf.DUMMYFUNCTION("TEXTJOIN(""; "", TRUE, FILTER(CID!B3519:B14794, REGEXMATCH(CID!D3519:D14794, TEXTJOIN(""|"", TRUE, SPLIT(A3519, "";"")))))"),"#N/A")</f>
        <v>#N/A</v>
      </c>
    </row>
    <row r="3520">
      <c r="A3520" s="12" t="str">
        <f>IFERROR(__xludf.DUMMYFUNCTION("TEXTJOIN("";"", TRUE, FILTER(CID!$B$2:$B$14794, CID!B3520=CID!$D$2:$D$14794))"),"#N/A")</f>
        <v>#N/A</v>
      </c>
      <c r="B3520" s="12" t="str">
        <f>IFERROR(__xludf.DUMMYFUNCTION("TEXTJOIN(""; "", TRUE, FILTER(CID!B3520:B14794, REGEXMATCH(CID!D3520:D14794, TEXTJOIN(""|"", TRUE, SPLIT(A3520, "";"")))))"),"#N/A")</f>
        <v>#N/A</v>
      </c>
    </row>
    <row r="3521">
      <c r="A3521" s="12" t="str">
        <f>IFERROR(__xludf.DUMMYFUNCTION("TEXTJOIN("";"", TRUE, FILTER(CID!$B$2:$B$14794, CID!B3521=CID!$D$2:$D$14794))"),"#N/A")</f>
        <v>#N/A</v>
      </c>
      <c r="B3521" s="12" t="str">
        <f>IFERROR(__xludf.DUMMYFUNCTION("TEXTJOIN(""; "", TRUE, FILTER(CID!B3521:B14794, REGEXMATCH(CID!D3521:D14794, TEXTJOIN(""|"", TRUE, SPLIT(A3521, "";"")))))"),"#N/A")</f>
        <v>#N/A</v>
      </c>
    </row>
    <row r="3522">
      <c r="A3522" s="12" t="str">
        <f>IFERROR(__xludf.DUMMYFUNCTION("TEXTJOIN("";"", TRUE, FILTER(CID!$B$2:$B$14794, CID!B3522=CID!$D$2:$D$14794))"),"#N/A")</f>
        <v>#N/A</v>
      </c>
      <c r="B3522" s="12" t="str">
        <f>IFERROR(__xludf.DUMMYFUNCTION("TEXTJOIN(""; "", TRUE, FILTER(CID!B3522:B14794, REGEXMATCH(CID!D3522:D14794, TEXTJOIN(""|"", TRUE, SPLIT(A3522, "";"")))))"),"#N/A")</f>
        <v>#N/A</v>
      </c>
    </row>
    <row r="3523">
      <c r="A3523" s="12" t="str">
        <f>IFERROR(__xludf.DUMMYFUNCTION("TEXTJOIN("";"", TRUE, FILTER(CID!$B$2:$B$14794, CID!B3523=CID!$D$2:$D$14794))"),"#N/A")</f>
        <v>#N/A</v>
      </c>
      <c r="B3523" s="12" t="str">
        <f>IFERROR(__xludf.DUMMYFUNCTION("TEXTJOIN(""; "", TRUE, FILTER(CID!B3523:B14794, REGEXMATCH(CID!D3523:D14794, TEXTJOIN(""|"", TRUE, SPLIT(A3523, "";"")))))"),"#N/A")</f>
        <v>#N/A</v>
      </c>
    </row>
    <row r="3524">
      <c r="A3524" s="12" t="str">
        <f>IFERROR(__xludf.DUMMYFUNCTION("TEXTJOIN("";"", TRUE, FILTER(CID!$B$2:$B$14794, CID!B3524=CID!$D$2:$D$14794))"),"#N/A")</f>
        <v>#N/A</v>
      </c>
      <c r="B3524" s="12" t="str">
        <f>IFERROR(__xludf.DUMMYFUNCTION("TEXTJOIN(""; "", TRUE, FILTER(CID!B3524:B14794, REGEXMATCH(CID!D3524:D14794, TEXTJOIN(""|"", TRUE, SPLIT(A3524, "";"")))))"),"#N/A")</f>
        <v>#N/A</v>
      </c>
    </row>
    <row r="3525">
      <c r="A3525" s="12" t="str">
        <f>IFERROR(__xludf.DUMMYFUNCTION("TEXTJOIN("";"", TRUE, FILTER(CID!$B$2:$B$14794, CID!B3525=CID!$D$2:$D$14794))"),"#N/A")</f>
        <v>#N/A</v>
      </c>
      <c r="B3525" s="12" t="str">
        <f>IFERROR(__xludf.DUMMYFUNCTION("TEXTJOIN(""; "", TRUE, FILTER(CID!B3525:B14794, REGEXMATCH(CID!D3525:D14794, TEXTJOIN(""|"", TRUE, SPLIT(A3525, "";"")))))"),"#N/A")</f>
        <v>#N/A</v>
      </c>
    </row>
    <row r="3526">
      <c r="A3526" s="12" t="str">
        <f>IFERROR(__xludf.DUMMYFUNCTION("TEXTJOIN("";"", TRUE, FILTER(CID!$B$2:$B$14794, CID!B3526=CID!$D$2:$D$14794))"),"#N/A")</f>
        <v>#N/A</v>
      </c>
      <c r="B3526" s="12" t="str">
        <f>IFERROR(__xludf.DUMMYFUNCTION("TEXTJOIN(""; "", TRUE, FILTER(CID!B3526:B14794, REGEXMATCH(CID!D3526:D14794, TEXTJOIN(""|"", TRUE, SPLIT(A3526, "";"")))))"),"#N/A")</f>
        <v>#N/A</v>
      </c>
    </row>
    <row r="3527">
      <c r="A3527" s="12" t="str">
        <f>IFERROR(__xludf.DUMMYFUNCTION("TEXTJOIN("";"", TRUE, FILTER(CID!$B$2:$B$14794, CID!B3527=CID!$D$2:$D$14794))"),"#N/A")</f>
        <v>#N/A</v>
      </c>
      <c r="B3527" s="12" t="str">
        <f>IFERROR(__xludf.DUMMYFUNCTION("TEXTJOIN(""; "", TRUE, FILTER(CID!B3527:B14794, REGEXMATCH(CID!D3527:D14794, TEXTJOIN(""|"", TRUE, SPLIT(A3527, "";"")))))"),"#N/A")</f>
        <v>#N/A</v>
      </c>
    </row>
    <row r="3528">
      <c r="A3528" s="12" t="str">
        <f>IFERROR(__xludf.DUMMYFUNCTION("TEXTJOIN("";"", TRUE, FILTER(CID!$B$2:$B$14794, CID!B3528=CID!$D$2:$D$14794))"),"#N/A")</f>
        <v>#N/A</v>
      </c>
      <c r="B3528" s="12" t="str">
        <f>IFERROR(__xludf.DUMMYFUNCTION("TEXTJOIN(""; "", TRUE, FILTER(CID!B3528:B14794, REGEXMATCH(CID!D3528:D14794, TEXTJOIN(""|"", TRUE, SPLIT(A3528, "";"")))))"),"#N/A")</f>
        <v>#N/A</v>
      </c>
    </row>
    <row r="3529">
      <c r="A3529" s="12" t="str">
        <f>IFERROR(__xludf.DUMMYFUNCTION("TEXTJOIN("";"", TRUE, FILTER(CID!$B$2:$B$14794, CID!B3529=CID!$D$2:$D$14794))"),"#N/A")</f>
        <v>#N/A</v>
      </c>
      <c r="B3529" s="12" t="str">
        <f>IFERROR(__xludf.DUMMYFUNCTION("TEXTJOIN(""; "", TRUE, FILTER(CID!B3529:B14794, REGEXMATCH(CID!D3529:D14794, TEXTJOIN(""|"", TRUE, SPLIT(A3529, "";"")))))"),"#N/A")</f>
        <v>#N/A</v>
      </c>
    </row>
    <row r="3530">
      <c r="A3530" s="12" t="str">
        <f>IFERROR(__xludf.DUMMYFUNCTION("TEXTJOIN("";"", TRUE, FILTER(CID!$B$2:$B$14794, CID!B3530=CID!$D$2:$D$14794))"),"#N/A")</f>
        <v>#N/A</v>
      </c>
      <c r="B3530" s="12" t="str">
        <f>IFERROR(__xludf.DUMMYFUNCTION("TEXTJOIN(""; "", TRUE, FILTER(CID!B3530:B14794, REGEXMATCH(CID!D3530:D14794, TEXTJOIN(""|"", TRUE, SPLIT(A3530, "";"")))))"),"#N/A")</f>
        <v>#N/A</v>
      </c>
    </row>
    <row r="3531">
      <c r="A3531" s="12" t="str">
        <f>IFERROR(__xludf.DUMMYFUNCTION("TEXTJOIN("";"", TRUE, FILTER(CID!$B$2:$B$14794, CID!B3531=CID!$D$2:$D$14794))"),"#N/A")</f>
        <v>#N/A</v>
      </c>
      <c r="B3531" s="12" t="str">
        <f>IFERROR(__xludf.DUMMYFUNCTION("TEXTJOIN(""; "", TRUE, FILTER(CID!B3531:B14794, REGEXMATCH(CID!D3531:D14794, TEXTJOIN(""|"", TRUE, SPLIT(A3531, "";"")))))"),"#N/A")</f>
        <v>#N/A</v>
      </c>
    </row>
    <row r="3532">
      <c r="A3532" s="12" t="str">
        <f>IFERROR(__xludf.DUMMYFUNCTION("TEXTJOIN("";"", TRUE, FILTER(CID!$B$2:$B$14794, CID!B3532=CID!$D$2:$D$14794))"),"#N/A")</f>
        <v>#N/A</v>
      </c>
      <c r="B3532" s="12" t="str">
        <f>IFERROR(__xludf.DUMMYFUNCTION("TEXTJOIN(""; "", TRUE, FILTER(CID!B3532:B14794, REGEXMATCH(CID!D3532:D14794, TEXTJOIN(""|"", TRUE, SPLIT(A3532, "";"")))))"),"#N/A")</f>
        <v>#N/A</v>
      </c>
    </row>
    <row r="3533">
      <c r="A3533" s="12" t="str">
        <f>IFERROR(__xludf.DUMMYFUNCTION("TEXTJOIN("";"", TRUE, FILTER(CID!$B$2:$B$14794, CID!B3533=CID!$D$2:$D$14794))"),"#N/A")</f>
        <v>#N/A</v>
      </c>
      <c r="B3533" s="12" t="str">
        <f>IFERROR(__xludf.DUMMYFUNCTION("TEXTJOIN(""; "", TRUE, FILTER(CID!B3533:B14794, REGEXMATCH(CID!D3533:D14794, TEXTJOIN(""|"", TRUE, SPLIT(A3533, "";"")))))"),"#N/A")</f>
        <v>#N/A</v>
      </c>
    </row>
    <row r="3534">
      <c r="A3534" s="12" t="str">
        <f>IFERROR(__xludf.DUMMYFUNCTION("TEXTJOIN("";"", TRUE, FILTER(CID!$B$2:$B$14794, CID!B3534=CID!$D$2:$D$14794))"),"#N/A")</f>
        <v>#N/A</v>
      </c>
      <c r="B3534" s="12" t="str">
        <f>IFERROR(__xludf.DUMMYFUNCTION("TEXTJOIN(""; "", TRUE, FILTER(CID!B3534:B14794, REGEXMATCH(CID!D3534:D14794, TEXTJOIN(""|"", TRUE, SPLIT(A3534, "";"")))))"),"#N/A")</f>
        <v>#N/A</v>
      </c>
    </row>
    <row r="3535">
      <c r="A3535" s="12" t="str">
        <f>IFERROR(__xludf.DUMMYFUNCTION("TEXTJOIN("";"", TRUE, FILTER(CID!$B$2:$B$14794, CID!B3535=CID!$D$2:$D$14794))"),"#N/A")</f>
        <v>#N/A</v>
      </c>
      <c r="B3535" s="12" t="str">
        <f>IFERROR(__xludf.DUMMYFUNCTION("TEXTJOIN(""; "", TRUE, FILTER(CID!B3535:B14794, REGEXMATCH(CID!D3535:D14794, TEXTJOIN(""|"", TRUE, SPLIT(A3535, "";"")))))"),"#N/A")</f>
        <v>#N/A</v>
      </c>
    </row>
    <row r="3536">
      <c r="A3536" s="12" t="str">
        <f>IFERROR(__xludf.DUMMYFUNCTION("TEXTJOIN("";"", TRUE, FILTER(CID!$B$2:$B$14794, CID!B3536=CID!$D$2:$D$14794))"),"#N/A")</f>
        <v>#N/A</v>
      </c>
      <c r="B3536" s="12" t="str">
        <f>IFERROR(__xludf.DUMMYFUNCTION("TEXTJOIN(""; "", TRUE, FILTER(CID!B3536:B14794, REGEXMATCH(CID!D3536:D14794, TEXTJOIN(""|"", TRUE, SPLIT(A3536, "";"")))))"),"#N/A")</f>
        <v>#N/A</v>
      </c>
    </row>
    <row r="3537">
      <c r="A3537" s="12" t="str">
        <f>IFERROR(__xludf.DUMMYFUNCTION("TEXTJOIN("";"", TRUE, FILTER(CID!$B$2:$B$14794, CID!B3537=CID!$D$2:$D$14794))"),"#N/A")</f>
        <v>#N/A</v>
      </c>
      <c r="B3537" s="12" t="str">
        <f>IFERROR(__xludf.DUMMYFUNCTION("TEXTJOIN(""; "", TRUE, FILTER(CID!B3537:B14794, REGEXMATCH(CID!D3537:D14794, TEXTJOIN(""|"", TRUE, SPLIT(A3537, "";"")))))"),"#N/A")</f>
        <v>#N/A</v>
      </c>
    </row>
    <row r="3538">
      <c r="A3538" s="12" t="str">
        <f>IFERROR(__xludf.DUMMYFUNCTION("TEXTJOIN("";"", TRUE, FILTER(CID!$B$2:$B$14794, CID!B3538=CID!$D$2:$D$14794))"),"#N/A")</f>
        <v>#N/A</v>
      </c>
      <c r="B3538" s="12" t="str">
        <f>IFERROR(__xludf.DUMMYFUNCTION("TEXTJOIN(""; "", TRUE, FILTER(CID!B3538:B14794, REGEXMATCH(CID!D3538:D14794, TEXTJOIN(""|"", TRUE, SPLIT(A3538, "";"")))))"),"#N/A")</f>
        <v>#N/A</v>
      </c>
    </row>
    <row r="3539">
      <c r="A3539" s="12" t="str">
        <f>IFERROR(__xludf.DUMMYFUNCTION("TEXTJOIN("";"", TRUE, FILTER(CID!$B$2:$B$14794, CID!B3539=CID!$D$2:$D$14794))"),"#N/A")</f>
        <v>#N/A</v>
      </c>
      <c r="B3539" s="12" t="str">
        <f>IFERROR(__xludf.DUMMYFUNCTION("TEXTJOIN(""; "", TRUE, FILTER(CID!B3539:B14794, REGEXMATCH(CID!D3539:D14794, TEXTJOIN(""|"", TRUE, SPLIT(A3539, "";"")))))"),"#N/A")</f>
        <v>#N/A</v>
      </c>
    </row>
    <row r="3540">
      <c r="A3540" s="12" t="str">
        <f>IFERROR(__xludf.DUMMYFUNCTION("TEXTJOIN("";"", TRUE, FILTER(CID!$B$2:$B$14794, CID!B3540=CID!$D$2:$D$14794))"),"#N/A")</f>
        <v>#N/A</v>
      </c>
      <c r="B3540" s="12" t="str">
        <f>IFERROR(__xludf.DUMMYFUNCTION("TEXTJOIN(""; "", TRUE, FILTER(CID!B3540:B14794, REGEXMATCH(CID!D3540:D14794, TEXTJOIN(""|"", TRUE, SPLIT(A3540, "";"")))))"),"#N/A")</f>
        <v>#N/A</v>
      </c>
    </row>
    <row r="3541">
      <c r="A3541" s="12" t="str">
        <f>IFERROR(__xludf.DUMMYFUNCTION("TEXTJOIN("";"", TRUE, FILTER(CID!$B$2:$B$14794, CID!B3541=CID!$D$2:$D$14794))"),"#N/A")</f>
        <v>#N/A</v>
      </c>
      <c r="B3541" s="12" t="str">
        <f>IFERROR(__xludf.DUMMYFUNCTION("TEXTJOIN(""; "", TRUE, FILTER(CID!B3541:B14794, REGEXMATCH(CID!D3541:D14794, TEXTJOIN(""|"", TRUE, SPLIT(A3541, "";"")))))"),"#N/A")</f>
        <v>#N/A</v>
      </c>
    </row>
    <row r="3542">
      <c r="A3542" s="12" t="str">
        <f>IFERROR(__xludf.DUMMYFUNCTION("TEXTJOIN("";"", TRUE, FILTER(CID!$B$2:$B$14794, CID!B3542=CID!$D$2:$D$14794))"),"#N/A")</f>
        <v>#N/A</v>
      </c>
      <c r="B3542" s="12" t="str">
        <f>IFERROR(__xludf.DUMMYFUNCTION("TEXTJOIN(""; "", TRUE, FILTER(CID!B3542:B14794, REGEXMATCH(CID!D3542:D14794, TEXTJOIN(""|"", TRUE, SPLIT(A3542, "";"")))))"),"#N/A")</f>
        <v>#N/A</v>
      </c>
    </row>
    <row r="3543">
      <c r="A3543" s="12" t="str">
        <f>IFERROR(__xludf.DUMMYFUNCTION("TEXTJOIN("";"", TRUE, FILTER(CID!$B$2:$B$14794, CID!B3543=CID!$D$2:$D$14794))"),"#N/A")</f>
        <v>#N/A</v>
      </c>
      <c r="B3543" s="12" t="str">
        <f>IFERROR(__xludf.DUMMYFUNCTION("TEXTJOIN(""; "", TRUE, FILTER(CID!B3543:B14794, REGEXMATCH(CID!D3543:D14794, TEXTJOIN(""|"", TRUE, SPLIT(A3543, "";"")))))"),"#N/A")</f>
        <v>#N/A</v>
      </c>
    </row>
    <row r="3544">
      <c r="A3544" s="12" t="str">
        <f>IFERROR(__xludf.DUMMYFUNCTION("TEXTJOIN("";"", TRUE, FILTER(CID!$B$2:$B$14794, CID!B3544=CID!$D$2:$D$14794))"),"#N/A")</f>
        <v>#N/A</v>
      </c>
      <c r="B3544" s="12" t="str">
        <f>IFERROR(__xludf.DUMMYFUNCTION("TEXTJOIN(""; "", TRUE, FILTER(CID!B3544:B14794, REGEXMATCH(CID!D3544:D14794, TEXTJOIN(""|"", TRUE, SPLIT(A3544, "";"")))))"),"#N/A")</f>
        <v>#N/A</v>
      </c>
    </row>
    <row r="3545">
      <c r="A3545" s="12" t="str">
        <f>IFERROR(__xludf.DUMMYFUNCTION("TEXTJOIN("";"", TRUE, FILTER(CID!$B$2:$B$14794, CID!B3545=CID!$D$2:$D$14794))"),"#N/A")</f>
        <v>#N/A</v>
      </c>
      <c r="B3545" s="12" t="str">
        <f>IFERROR(__xludf.DUMMYFUNCTION("TEXTJOIN(""; "", TRUE, FILTER(CID!B3545:B14794, REGEXMATCH(CID!D3545:D14794, TEXTJOIN(""|"", TRUE, SPLIT(A3545, "";"")))))"),"#N/A")</f>
        <v>#N/A</v>
      </c>
    </row>
    <row r="3546">
      <c r="A3546" s="12" t="str">
        <f>IFERROR(__xludf.DUMMYFUNCTION("TEXTJOIN("";"", TRUE, FILTER(CID!$B$2:$B$14794, CID!B3546=CID!$D$2:$D$14794))"),"#N/A")</f>
        <v>#N/A</v>
      </c>
      <c r="B3546" s="12" t="str">
        <f>IFERROR(__xludf.DUMMYFUNCTION("TEXTJOIN(""; "", TRUE, FILTER(CID!B3546:B14794, REGEXMATCH(CID!D3546:D14794, TEXTJOIN(""|"", TRUE, SPLIT(A3546, "";"")))))"),"#N/A")</f>
        <v>#N/A</v>
      </c>
    </row>
    <row r="3547">
      <c r="A3547" s="12" t="str">
        <f>IFERROR(__xludf.DUMMYFUNCTION("TEXTJOIN("";"", TRUE, FILTER(CID!$B$2:$B$14794, CID!B3547=CID!$D$2:$D$14794))"),"#N/A")</f>
        <v>#N/A</v>
      </c>
      <c r="B3547" s="12" t="str">
        <f>IFERROR(__xludf.DUMMYFUNCTION("TEXTJOIN(""; "", TRUE, FILTER(CID!B3547:B14794, REGEXMATCH(CID!D3547:D14794, TEXTJOIN(""|"", TRUE, SPLIT(A3547, "";"")))))"),"#N/A")</f>
        <v>#N/A</v>
      </c>
    </row>
    <row r="3548">
      <c r="A3548" s="12" t="str">
        <f>IFERROR(__xludf.DUMMYFUNCTION("TEXTJOIN("";"", TRUE, FILTER(CID!$B$2:$B$14794, CID!B3548=CID!$D$2:$D$14794))"),"#N/A")</f>
        <v>#N/A</v>
      </c>
      <c r="B3548" s="12" t="str">
        <f>IFERROR(__xludf.DUMMYFUNCTION("TEXTJOIN(""; "", TRUE, FILTER(CID!B3548:B14794, REGEXMATCH(CID!D3548:D14794, TEXTJOIN(""|"", TRUE, SPLIT(A3548, "";"")))))"),"#N/A")</f>
        <v>#N/A</v>
      </c>
    </row>
    <row r="3549">
      <c r="A3549" s="12" t="str">
        <f>IFERROR(__xludf.DUMMYFUNCTION("TEXTJOIN("";"", TRUE, FILTER(CID!$B$2:$B$14794, CID!B3549=CID!$D$2:$D$14794))"),"#N/A")</f>
        <v>#N/A</v>
      </c>
      <c r="B3549" s="12" t="str">
        <f>IFERROR(__xludf.DUMMYFUNCTION("TEXTJOIN(""; "", TRUE, FILTER(CID!B3549:B14794, REGEXMATCH(CID!D3549:D14794, TEXTJOIN(""|"", TRUE, SPLIT(A3549, "";"")))))"),"#N/A")</f>
        <v>#N/A</v>
      </c>
    </row>
    <row r="3550">
      <c r="A3550" s="12" t="str">
        <f>IFERROR(__xludf.DUMMYFUNCTION("TEXTJOIN("";"", TRUE, FILTER(CID!$B$2:$B$14794, CID!B3550=CID!$D$2:$D$14794))"),"#N/A")</f>
        <v>#N/A</v>
      </c>
      <c r="B3550" s="12" t="str">
        <f>IFERROR(__xludf.DUMMYFUNCTION("TEXTJOIN(""; "", TRUE, FILTER(CID!B3550:B14794, REGEXMATCH(CID!D3550:D14794, TEXTJOIN(""|"", TRUE, SPLIT(A3550, "";"")))))"),"#N/A")</f>
        <v>#N/A</v>
      </c>
    </row>
    <row r="3551">
      <c r="A3551" s="12" t="str">
        <f>IFERROR(__xludf.DUMMYFUNCTION("TEXTJOIN("";"", TRUE, FILTER(CID!$B$2:$B$14794, CID!B3551=CID!$D$2:$D$14794))"),"#N/A")</f>
        <v>#N/A</v>
      </c>
      <c r="B3551" s="12" t="str">
        <f>IFERROR(__xludf.DUMMYFUNCTION("TEXTJOIN(""; "", TRUE, FILTER(CID!B3551:B14794, REGEXMATCH(CID!D3551:D14794, TEXTJOIN(""|"", TRUE, SPLIT(A3551, "";"")))))"),"#N/A")</f>
        <v>#N/A</v>
      </c>
    </row>
    <row r="3552">
      <c r="A3552" s="12" t="str">
        <f>IFERROR(__xludf.DUMMYFUNCTION("TEXTJOIN("";"", TRUE, FILTER(CID!$B$2:$B$14794, CID!B3552=CID!$D$2:$D$14794))"),"#N/A")</f>
        <v>#N/A</v>
      </c>
      <c r="B3552" s="12" t="str">
        <f>IFERROR(__xludf.DUMMYFUNCTION("TEXTJOIN(""; "", TRUE, FILTER(CID!B3552:B14794, REGEXMATCH(CID!D3552:D14794, TEXTJOIN(""|"", TRUE, SPLIT(A3552, "";"")))))"),"#N/A")</f>
        <v>#N/A</v>
      </c>
    </row>
    <row r="3553">
      <c r="A3553" s="12" t="str">
        <f>IFERROR(__xludf.DUMMYFUNCTION("TEXTJOIN("";"", TRUE, FILTER(CID!$B$2:$B$14794, CID!B3553=CID!$D$2:$D$14794))"),"#N/A")</f>
        <v>#N/A</v>
      </c>
      <c r="B3553" s="12" t="str">
        <f>IFERROR(__xludf.DUMMYFUNCTION("TEXTJOIN(""; "", TRUE, FILTER(CID!B3553:B14794, REGEXMATCH(CID!D3553:D14794, TEXTJOIN(""|"", TRUE, SPLIT(A3553, "";"")))))"),"#N/A")</f>
        <v>#N/A</v>
      </c>
    </row>
    <row r="3554">
      <c r="A3554" s="12" t="str">
        <f>IFERROR(__xludf.DUMMYFUNCTION("TEXTJOIN("";"", TRUE, FILTER(CID!$B$2:$B$14794, CID!B3554=CID!$D$2:$D$14794))"),"#N/A")</f>
        <v>#N/A</v>
      </c>
      <c r="B3554" s="12" t="str">
        <f>IFERROR(__xludf.DUMMYFUNCTION("TEXTJOIN(""; "", TRUE, FILTER(CID!B3554:B14794, REGEXMATCH(CID!D3554:D14794, TEXTJOIN(""|"", TRUE, SPLIT(A3554, "";"")))))"),"#N/A")</f>
        <v>#N/A</v>
      </c>
    </row>
    <row r="3555">
      <c r="A3555" s="12" t="str">
        <f>IFERROR(__xludf.DUMMYFUNCTION("TEXTJOIN("";"", TRUE, FILTER(CID!$B$2:$B$14794, CID!B3555=CID!$D$2:$D$14794))"),"#N/A")</f>
        <v>#N/A</v>
      </c>
      <c r="B3555" s="12" t="str">
        <f>IFERROR(__xludf.DUMMYFUNCTION("TEXTJOIN(""; "", TRUE, FILTER(CID!B3555:B14794, REGEXMATCH(CID!D3555:D14794, TEXTJOIN(""|"", TRUE, SPLIT(A3555, "";"")))))"),"#N/A")</f>
        <v>#N/A</v>
      </c>
    </row>
    <row r="3556">
      <c r="A3556" s="12" t="str">
        <f>IFERROR(__xludf.DUMMYFUNCTION("TEXTJOIN("";"", TRUE, FILTER(CID!$B$2:$B$14794, CID!B3556=CID!$D$2:$D$14794))"),"#N/A")</f>
        <v>#N/A</v>
      </c>
      <c r="B3556" s="12" t="str">
        <f>IFERROR(__xludf.DUMMYFUNCTION("TEXTJOIN(""; "", TRUE, FILTER(CID!B3556:B14794, REGEXMATCH(CID!D3556:D14794, TEXTJOIN(""|"", TRUE, SPLIT(A3556, "";"")))))"),"#N/A")</f>
        <v>#N/A</v>
      </c>
    </row>
    <row r="3557">
      <c r="A3557" s="12" t="str">
        <f>IFERROR(__xludf.DUMMYFUNCTION("TEXTJOIN("";"", TRUE, FILTER(CID!$B$2:$B$14794, CID!B3557=CID!$D$2:$D$14794))"),"#N/A")</f>
        <v>#N/A</v>
      </c>
      <c r="B3557" s="12" t="str">
        <f>IFERROR(__xludf.DUMMYFUNCTION("TEXTJOIN(""; "", TRUE, FILTER(CID!B3557:B14794, REGEXMATCH(CID!D3557:D14794, TEXTJOIN(""|"", TRUE, SPLIT(A3557, "";"")))))"),"#N/A")</f>
        <v>#N/A</v>
      </c>
    </row>
    <row r="3558">
      <c r="A3558" s="12" t="str">
        <f>IFERROR(__xludf.DUMMYFUNCTION("TEXTJOIN("";"", TRUE, FILTER(CID!$B$2:$B$14794, CID!B3558=CID!$D$2:$D$14794))"),"#N/A")</f>
        <v>#N/A</v>
      </c>
      <c r="B3558" s="12" t="str">
        <f>IFERROR(__xludf.DUMMYFUNCTION("TEXTJOIN(""; "", TRUE, FILTER(CID!B3558:B14794, REGEXMATCH(CID!D3558:D14794, TEXTJOIN(""|"", TRUE, SPLIT(A3558, "";"")))))"),"#N/A")</f>
        <v>#N/A</v>
      </c>
    </row>
    <row r="3559">
      <c r="A3559" s="12" t="str">
        <f>IFERROR(__xludf.DUMMYFUNCTION("TEXTJOIN("";"", TRUE, FILTER(CID!$B$2:$B$14794, CID!B3559=CID!$D$2:$D$14794))"),"#N/A")</f>
        <v>#N/A</v>
      </c>
      <c r="B3559" s="12" t="str">
        <f>IFERROR(__xludf.DUMMYFUNCTION("TEXTJOIN(""; "", TRUE, FILTER(CID!B3559:B14794, REGEXMATCH(CID!D3559:D14794, TEXTJOIN(""|"", TRUE, SPLIT(A3559, "";"")))))"),"#N/A")</f>
        <v>#N/A</v>
      </c>
    </row>
    <row r="3560">
      <c r="A3560" s="12" t="str">
        <f>IFERROR(__xludf.DUMMYFUNCTION("TEXTJOIN("";"", TRUE, FILTER(CID!$B$2:$B$14794, CID!B3560=CID!$D$2:$D$14794))"),"#N/A")</f>
        <v>#N/A</v>
      </c>
      <c r="B3560" s="12" t="str">
        <f>IFERROR(__xludf.DUMMYFUNCTION("TEXTJOIN(""; "", TRUE, FILTER(CID!B3560:B14794, REGEXMATCH(CID!D3560:D14794, TEXTJOIN(""|"", TRUE, SPLIT(A3560, "";"")))))"),"#N/A")</f>
        <v>#N/A</v>
      </c>
    </row>
    <row r="3561">
      <c r="A3561" s="12" t="str">
        <f>IFERROR(__xludf.DUMMYFUNCTION("TEXTJOIN("";"", TRUE, FILTER(CID!$B$2:$B$14794, CID!B3561=CID!$D$2:$D$14794))"),"#N/A")</f>
        <v>#N/A</v>
      </c>
      <c r="B3561" s="12" t="str">
        <f>IFERROR(__xludf.DUMMYFUNCTION("TEXTJOIN(""; "", TRUE, FILTER(CID!B3561:B14794, REGEXMATCH(CID!D3561:D14794, TEXTJOIN(""|"", TRUE, SPLIT(A3561, "";"")))))"),"#N/A")</f>
        <v>#N/A</v>
      </c>
    </row>
    <row r="3562">
      <c r="A3562" s="12" t="str">
        <f>IFERROR(__xludf.DUMMYFUNCTION("TEXTJOIN("";"", TRUE, FILTER(CID!$B$2:$B$14794, CID!B3562=CID!$D$2:$D$14794))"),"#N/A")</f>
        <v>#N/A</v>
      </c>
      <c r="B3562" s="12" t="str">
        <f>IFERROR(__xludf.DUMMYFUNCTION("TEXTJOIN(""; "", TRUE, FILTER(CID!B3562:B14794, REGEXMATCH(CID!D3562:D14794, TEXTJOIN(""|"", TRUE, SPLIT(A3562, "";"")))))"),"#N/A")</f>
        <v>#N/A</v>
      </c>
    </row>
    <row r="3563">
      <c r="A3563" s="12" t="str">
        <f>IFERROR(__xludf.DUMMYFUNCTION("TEXTJOIN("";"", TRUE, FILTER(CID!$B$2:$B$14794, CID!B3563=CID!$D$2:$D$14794))"),"#N/A")</f>
        <v>#N/A</v>
      </c>
      <c r="B3563" s="12" t="str">
        <f>IFERROR(__xludf.DUMMYFUNCTION("TEXTJOIN(""; "", TRUE, FILTER(CID!B3563:B14794, REGEXMATCH(CID!D3563:D14794, TEXTJOIN(""|"", TRUE, SPLIT(A3563, "";"")))))"),"#N/A")</f>
        <v>#N/A</v>
      </c>
    </row>
    <row r="3564">
      <c r="A3564" s="12" t="str">
        <f>IFERROR(__xludf.DUMMYFUNCTION("TEXTJOIN("";"", TRUE, FILTER(CID!$B$2:$B$14794, CID!B3564=CID!$D$2:$D$14794))"),"#N/A")</f>
        <v>#N/A</v>
      </c>
      <c r="B3564" s="12" t="str">
        <f>IFERROR(__xludf.DUMMYFUNCTION("TEXTJOIN(""; "", TRUE, FILTER(CID!B3564:B14794, REGEXMATCH(CID!D3564:D14794, TEXTJOIN(""|"", TRUE, SPLIT(A3564, "";"")))))"),"#N/A")</f>
        <v>#N/A</v>
      </c>
    </row>
    <row r="3565">
      <c r="A3565" s="12" t="str">
        <f>IFERROR(__xludf.DUMMYFUNCTION("TEXTJOIN("";"", TRUE, FILTER(CID!$B$2:$B$14794, CID!B3565=CID!$D$2:$D$14794))"),"#N/A")</f>
        <v>#N/A</v>
      </c>
      <c r="B3565" s="12" t="str">
        <f>IFERROR(__xludf.DUMMYFUNCTION("TEXTJOIN(""; "", TRUE, FILTER(CID!B3565:B14794, REGEXMATCH(CID!D3565:D14794, TEXTJOIN(""|"", TRUE, SPLIT(A3565, "";"")))))"),"#N/A")</f>
        <v>#N/A</v>
      </c>
    </row>
    <row r="3566">
      <c r="A3566" s="12" t="str">
        <f>IFERROR(__xludf.DUMMYFUNCTION("TEXTJOIN("";"", TRUE, FILTER(CID!$B$2:$B$14794, CID!B3566=CID!$D$2:$D$14794))"),"#N/A")</f>
        <v>#N/A</v>
      </c>
      <c r="B3566" s="12" t="str">
        <f>IFERROR(__xludf.DUMMYFUNCTION("TEXTJOIN(""; "", TRUE, FILTER(CID!B3566:B14794, REGEXMATCH(CID!D3566:D14794, TEXTJOIN(""|"", TRUE, SPLIT(A3566, "";"")))))"),"#N/A")</f>
        <v>#N/A</v>
      </c>
    </row>
    <row r="3567">
      <c r="A3567" s="12" t="str">
        <f>IFERROR(__xludf.DUMMYFUNCTION("TEXTJOIN("";"", TRUE, FILTER(CID!$B$2:$B$14794, CID!B3567=CID!$D$2:$D$14794))"),"#N/A")</f>
        <v>#N/A</v>
      </c>
      <c r="B3567" s="12" t="str">
        <f>IFERROR(__xludf.DUMMYFUNCTION("TEXTJOIN(""; "", TRUE, FILTER(CID!B3567:B14794, REGEXMATCH(CID!D3567:D14794, TEXTJOIN(""|"", TRUE, SPLIT(A3567, "";"")))))"),"#N/A")</f>
        <v>#N/A</v>
      </c>
    </row>
    <row r="3568">
      <c r="A3568" s="12" t="str">
        <f>IFERROR(__xludf.DUMMYFUNCTION("TEXTJOIN("";"", TRUE, FILTER(CID!$B$2:$B$14794, CID!B3568=CID!$D$2:$D$14794))"),"#N/A")</f>
        <v>#N/A</v>
      </c>
      <c r="B3568" s="12" t="str">
        <f>IFERROR(__xludf.DUMMYFUNCTION("TEXTJOIN(""; "", TRUE, FILTER(CID!B3568:B14794, REGEXMATCH(CID!D3568:D14794, TEXTJOIN(""|"", TRUE, SPLIT(A3568, "";"")))))"),"#N/A")</f>
        <v>#N/A</v>
      </c>
    </row>
    <row r="3569">
      <c r="A3569" s="12" t="str">
        <f>IFERROR(__xludf.DUMMYFUNCTION("TEXTJOIN("";"", TRUE, FILTER(CID!$B$2:$B$14794, CID!B3569=CID!$D$2:$D$14794))"),"#N/A")</f>
        <v>#N/A</v>
      </c>
      <c r="B3569" s="12" t="str">
        <f>IFERROR(__xludf.DUMMYFUNCTION("TEXTJOIN(""; "", TRUE, FILTER(CID!B3569:B14794, REGEXMATCH(CID!D3569:D14794, TEXTJOIN(""|"", TRUE, SPLIT(A3569, "";"")))))"),"#N/A")</f>
        <v>#N/A</v>
      </c>
    </row>
    <row r="3570">
      <c r="A3570" s="12" t="str">
        <f>IFERROR(__xludf.DUMMYFUNCTION("TEXTJOIN("";"", TRUE, FILTER(CID!$B$2:$B$14794, CID!B3570=CID!$D$2:$D$14794))"),"#N/A")</f>
        <v>#N/A</v>
      </c>
      <c r="B3570" s="12" t="str">
        <f>IFERROR(__xludf.DUMMYFUNCTION("TEXTJOIN(""; "", TRUE, FILTER(CID!B3570:B14794, REGEXMATCH(CID!D3570:D14794, TEXTJOIN(""|"", TRUE, SPLIT(A3570, "";"")))))"),"#N/A")</f>
        <v>#N/A</v>
      </c>
    </row>
    <row r="3571">
      <c r="A3571" s="12" t="str">
        <f>IFERROR(__xludf.DUMMYFUNCTION("TEXTJOIN("";"", TRUE, FILTER(CID!$B$2:$B$14794, CID!B3571=CID!$D$2:$D$14794))"),"#N/A")</f>
        <v>#N/A</v>
      </c>
      <c r="B3571" s="12" t="str">
        <f>IFERROR(__xludf.DUMMYFUNCTION("TEXTJOIN(""; "", TRUE, FILTER(CID!B3571:B14794, REGEXMATCH(CID!D3571:D14794, TEXTJOIN(""|"", TRUE, SPLIT(A3571, "";"")))))"),"#N/A")</f>
        <v>#N/A</v>
      </c>
    </row>
    <row r="3572">
      <c r="A3572" s="12" t="str">
        <f>IFERROR(__xludf.DUMMYFUNCTION("TEXTJOIN("";"", TRUE, FILTER(CID!$B$2:$B$14794, CID!B3572=CID!$D$2:$D$14794))"),"#N/A")</f>
        <v>#N/A</v>
      </c>
      <c r="B3572" s="12" t="str">
        <f>IFERROR(__xludf.DUMMYFUNCTION("TEXTJOIN(""; "", TRUE, FILTER(CID!B3572:B14794, REGEXMATCH(CID!D3572:D14794, TEXTJOIN(""|"", TRUE, SPLIT(A3572, "";"")))))"),"#N/A")</f>
        <v>#N/A</v>
      </c>
    </row>
    <row r="3573">
      <c r="A3573" s="12" t="str">
        <f>IFERROR(__xludf.DUMMYFUNCTION("TEXTJOIN("";"", TRUE, FILTER(CID!$B$2:$B$14794, CID!B3573=CID!$D$2:$D$14794))"),"#N/A")</f>
        <v>#N/A</v>
      </c>
      <c r="B3573" s="12" t="str">
        <f>IFERROR(__xludf.DUMMYFUNCTION("TEXTJOIN(""; "", TRUE, FILTER(CID!B3573:B14794, REGEXMATCH(CID!D3573:D14794, TEXTJOIN(""|"", TRUE, SPLIT(A3573, "";"")))))"),"#N/A")</f>
        <v>#N/A</v>
      </c>
    </row>
    <row r="3574">
      <c r="A3574" s="12" t="str">
        <f>IFERROR(__xludf.DUMMYFUNCTION("TEXTJOIN("";"", TRUE, FILTER(CID!$B$2:$B$14794, CID!B3574=CID!$D$2:$D$14794))"),"#N/A")</f>
        <v>#N/A</v>
      </c>
      <c r="B3574" s="12" t="str">
        <f>IFERROR(__xludf.DUMMYFUNCTION("TEXTJOIN(""; "", TRUE, FILTER(CID!B3574:B14794, REGEXMATCH(CID!D3574:D14794, TEXTJOIN(""|"", TRUE, SPLIT(A3574, "";"")))))"),"#N/A")</f>
        <v>#N/A</v>
      </c>
    </row>
    <row r="3575">
      <c r="A3575" s="12" t="str">
        <f>IFERROR(__xludf.DUMMYFUNCTION("TEXTJOIN("";"", TRUE, FILTER(CID!$B$2:$B$14794, CID!B3575=CID!$D$2:$D$14794))"),"#N/A")</f>
        <v>#N/A</v>
      </c>
      <c r="B3575" s="12" t="str">
        <f>IFERROR(__xludf.DUMMYFUNCTION("TEXTJOIN(""; "", TRUE, FILTER(CID!B3575:B14794, REGEXMATCH(CID!D3575:D14794, TEXTJOIN(""|"", TRUE, SPLIT(A3575, "";"")))))"),"#N/A")</f>
        <v>#N/A</v>
      </c>
    </row>
    <row r="3576">
      <c r="A3576" s="12" t="str">
        <f>IFERROR(__xludf.DUMMYFUNCTION("TEXTJOIN("";"", TRUE, FILTER(CID!$B$2:$B$14794, CID!B3576=CID!$D$2:$D$14794))"),"#N/A")</f>
        <v>#N/A</v>
      </c>
      <c r="B3576" s="12" t="str">
        <f>IFERROR(__xludf.DUMMYFUNCTION("TEXTJOIN(""; "", TRUE, FILTER(CID!B3576:B14794, REGEXMATCH(CID!D3576:D14794, TEXTJOIN(""|"", TRUE, SPLIT(A3576, "";"")))))"),"#N/A")</f>
        <v>#N/A</v>
      </c>
    </row>
    <row r="3577">
      <c r="A3577" s="12" t="str">
        <f>IFERROR(__xludf.DUMMYFUNCTION("TEXTJOIN("";"", TRUE, FILTER(CID!$B$2:$B$14794, CID!B3577=CID!$D$2:$D$14794))"),"#N/A")</f>
        <v>#N/A</v>
      </c>
      <c r="B3577" s="12" t="str">
        <f>IFERROR(__xludf.DUMMYFUNCTION("TEXTJOIN(""; "", TRUE, FILTER(CID!B3577:B14794, REGEXMATCH(CID!D3577:D14794, TEXTJOIN(""|"", TRUE, SPLIT(A3577, "";"")))))"),"#N/A")</f>
        <v>#N/A</v>
      </c>
    </row>
    <row r="3578">
      <c r="A3578" s="12" t="str">
        <f>IFERROR(__xludf.DUMMYFUNCTION("TEXTJOIN("";"", TRUE, FILTER(CID!$B$2:$B$14794, CID!B3578=CID!$D$2:$D$14794))"),"#N/A")</f>
        <v>#N/A</v>
      </c>
      <c r="B3578" s="12" t="str">
        <f>IFERROR(__xludf.DUMMYFUNCTION("TEXTJOIN(""; "", TRUE, FILTER(CID!B3578:B14794, REGEXMATCH(CID!D3578:D14794, TEXTJOIN(""|"", TRUE, SPLIT(A3578, "";"")))))"),"#N/A")</f>
        <v>#N/A</v>
      </c>
    </row>
    <row r="3579">
      <c r="A3579" s="12" t="str">
        <f>IFERROR(__xludf.DUMMYFUNCTION("TEXTJOIN("";"", TRUE, FILTER(CID!$B$2:$B$14794, CID!B3579=CID!$D$2:$D$14794))"),"#N/A")</f>
        <v>#N/A</v>
      </c>
      <c r="B3579" s="12" t="str">
        <f>IFERROR(__xludf.DUMMYFUNCTION("TEXTJOIN(""; "", TRUE, FILTER(CID!B3579:B14794, REGEXMATCH(CID!D3579:D14794, TEXTJOIN(""|"", TRUE, SPLIT(A3579, "";"")))))"),"#N/A")</f>
        <v>#N/A</v>
      </c>
    </row>
    <row r="3580">
      <c r="A3580" s="12" t="str">
        <f>IFERROR(__xludf.DUMMYFUNCTION("TEXTJOIN("";"", TRUE, FILTER(CID!$B$2:$B$14794, CID!B3580=CID!$D$2:$D$14794))"),"#N/A")</f>
        <v>#N/A</v>
      </c>
      <c r="B3580" s="12" t="str">
        <f>IFERROR(__xludf.DUMMYFUNCTION("TEXTJOIN(""; "", TRUE, FILTER(CID!B3580:B14794, REGEXMATCH(CID!D3580:D14794, TEXTJOIN(""|"", TRUE, SPLIT(A3580, "";"")))))"),"#N/A")</f>
        <v>#N/A</v>
      </c>
    </row>
    <row r="3581">
      <c r="A3581" s="12" t="str">
        <f>IFERROR(__xludf.DUMMYFUNCTION("TEXTJOIN("";"", TRUE, FILTER(CID!$B$2:$B$14794, CID!B3581=CID!$D$2:$D$14794))"),"#N/A")</f>
        <v>#N/A</v>
      </c>
      <c r="B3581" s="12" t="str">
        <f>IFERROR(__xludf.DUMMYFUNCTION("TEXTJOIN(""; "", TRUE, FILTER(CID!B3581:B14794, REGEXMATCH(CID!D3581:D14794, TEXTJOIN(""|"", TRUE, SPLIT(A3581, "";"")))))"),"#N/A")</f>
        <v>#N/A</v>
      </c>
    </row>
    <row r="3582">
      <c r="A3582" s="12" t="str">
        <f>IFERROR(__xludf.DUMMYFUNCTION("TEXTJOIN("";"", TRUE, FILTER(CID!$B$2:$B$14794, CID!B3582=CID!$D$2:$D$14794))"),"#N/A")</f>
        <v>#N/A</v>
      </c>
      <c r="B3582" s="12" t="str">
        <f>IFERROR(__xludf.DUMMYFUNCTION("TEXTJOIN(""; "", TRUE, FILTER(CID!B3582:B14794, REGEXMATCH(CID!D3582:D14794, TEXTJOIN(""|"", TRUE, SPLIT(A3582, "";"")))))"),"#N/A")</f>
        <v>#N/A</v>
      </c>
    </row>
    <row r="3583">
      <c r="A3583" s="12" t="str">
        <f>IFERROR(__xludf.DUMMYFUNCTION("TEXTJOIN("";"", TRUE, FILTER(CID!$B$2:$B$14794, CID!B3583=CID!$D$2:$D$14794))"),"#N/A")</f>
        <v>#N/A</v>
      </c>
      <c r="B3583" s="12" t="str">
        <f>IFERROR(__xludf.DUMMYFUNCTION("TEXTJOIN(""; "", TRUE, FILTER(CID!B3583:B14794, REGEXMATCH(CID!D3583:D14794, TEXTJOIN(""|"", TRUE, SPLIT(A3583, "";"")))))"),"#N/A")</f>
        <v>#N/A</v>
      </c>
    </row>
    <row r="3584">
      <c r="A3584" s="12" t="str">
        <f>IFERROR(__xludf.DUMMYFUNCTION("TEXTJOIN("";"", TRUE, FILTER(CID!$B$2:$B$14794, CID!B3584=CID!$D$2:$D$14794))"),"#N/A")</f>
        <v>#N/A</v>
      </c>
      <c r="B3584" s="12" t="str">
        <f>IFERROR(__xludf.DUMMYFUNCTION("TEXTJOIN(""; "", TRUE, FILTER(CID!B3584:B14794, REGEXMATCH(CID!D3584:D14794, TEXTJOIN(""|"", TRUE, SPLIT(A3584, "";"")))))"),"#N/A")</f>
        <v>#N/A</v>
      </c>
    </row>
    <row r="3585">
      <c r="A3585" s="12" t="str">
        <f>IFERROR(__xludf.DUMMYFUNCTION("TEXTJOIN("";"", TRUE, FILTER(CID!$B$2:$B$14794, CID!B3585=CID!$D$2:$D$14794))"),"#N/A")</f>
        <v>#N/A</v>
      </c>
      <c r="B3585" s="12" t="str">
        <f>IFERROR(__xludf.DUMMYFUNCTION("TEXTJOIN(""; "", TRUE, FILTER(CID!B3585:B14794, REGEXMATCH(CID!D3585:D14794, TEXTJOIN(""|"", TRUE, SPLIT(A3585, "";"")))))"),"#N/A")</f>
        <v>#N/A</v>
      </c>
    </row>
    <row r="3586">
      <c r="A3586" s="12" t="str">
        <f>IFERROR(__xludf.DUMMYFUNCTION("TEXTJOIN("";"", TRUE, FILTER(CID!$B$2:$B$14794, CID!B3586=CID!$D$2:$D$14794))"),"#N/A")</f>
        <v>#N/A</v>
      </c>
      <c r="B3586" s="12" t="str">
        <f>IFERROR(__xludf.DUMMYFUNCTION("TEXTJOIN(""; "", TRUE, FILTER(CID!B3586:B14794, REGEXMATCH(CID!D3586:D14794, TEXTJOIN(""|"", TRUE, SPLIT(A3586, "";"")))))"),"#N/A")</f>
        <v>#N/A</v>
      </c>
    </row>
    <row r="3587">
      <c r="A3587" s="12" t="str">
        <f>IFERROR(__xludf.DUMMYFUNCTION("TEXTJOIN("";"", TRUE, FILTER(CID!$B$2:$B$14794, CID!B3587=CID!$D$2:$D$14794))"),"#N/A")</f>
        <v>#N/A</v>
      </c>
      <c r="B3587" s="12" t="str">
        <f>IFERROR(__xludf.DUMMYFUNCTION("TEXTJOIN(""; "", TRUE, FILTER(CID!B3587:B14794, REGEXMATCH(CID!D3587:D14794, TEXTJOIN(""|"", TRUE, SPLIT(A3587, "";"")))))"),"#N/A")</f>
        <v>#N/A</v>
      </c>
    </row>
    <row r="3588">
      <c r="A3588" s="12" t="str">
        <f>IFERROR(__xludf.DUMMYFUNCTION("TEXTJOIN("";"", TRUE, FILTER(CID!$B$2:$B$14794, CID!B3588=CID!$D$2:$D$14794))"),"#N/A")</f>
        <v>#N/A</v>
      </c>
      <c r="B3588" s="12" t="str">
        <f>IFERROR(__xludf.DUMMYFUNCTION("TEXTJOIN(""; "", TRUE, FILTER(CID!B3588:B14794, REGEXMATCH(CID!D3588:D14794, TEXTJOIN(""|"", TRUE, SPLIT(A3588, "";"")))))"),"#N/A")</f>
        <v>#N/A</v>
      </c>
    </row>
    <row r="3589">
      <c r="A3589" s="12" t="str">
        <f>IFERROR(__xludf.DUMMYFUNCTION("TEXTJOIN("";"", TRUE, FILTER(CID!$B$2:$B$14794, CID!B3589=CID!$D$2:$D$14794))"),"#N/A")</f>
        <v>#N/A</v>
      </c>
      <c r="B3589" s="12" t="str">
        <f>IFERROR(__xludf.DUMMYFUNCTION("TEXTJOIN(""; "", TRUE, FILTER(CID!B3589:B14794, REGEXMATCH(CID!D3589:D14794, TEXTJOIN(""|"", TRUE, SPLIT(A3589, "";"")))))"),"#N/A")</f>
        <v>#N/A</v>
      </c>
    </row>
    <row r="3590">
      <c r="A3590" s="12" t="str">
        <f>IFERROR(__xludf.DUMMYFUNCTION("TEXTJOIN("";"", TRUE, FILTER(CID!$B$2:$B$14794, CID!B3590=CID!$D$2:$D$14794))"),"#N/A")</f>
        <v>#N/A</v>
      </c>
      <c r="B3590" s="12" t="str">
        <f>IFERROR(__xludf.DUMMYFUNCTION("TEXTJOIN(""; "", TRUE, FILTER(CID!B3590:B14794, REGEXMATCH(CID!D3590:D14794, TEXTJOIN(""|"", TRUE, SPLIT(A3590, "";"")))))"),"#N/A")</f>
        <v>#N/A</v>
      </c>
    </row>
    <row r="3591">
      <c r="A3591" s="12" t="str">
        <f>IFERROR(__xludf.DUMMYFUNCTION("TEXTJOIN("";"", TRUE, FILTER(CID!$B$2:$B$14794, CID!B3591=CID!$D$2:$D$14794))"),"#N/A")</f>
        <v>#N/A</v>
      </c>
      <c r="B3591" s="12" t="str">
        <f>IFERROR(__xludf.DUMMYFUNCTION("TEXTJOIN(""; "", TRUE, FILTER(CID!B3591:B14794, REGEXMATCH(CID!D3591:D14794, TEXTJOIN(""|"", TRUE, SPLIT(A3591, "";"")))))"),"#N/A")</f>
        <v>#N/A</v>
      </c>
    </row>
    <row r="3592">
      <c r="A3592" s="12" t="str">
        <f>IFERROR(__xludf.DUMMYFUNCTION("TEXTJOIN("";"", TRUE, FILTER(CID!$B$2:$B$14794, CID!B3592=CID!$D$2:$D$14794))"),"#N/A")</f>
        <v>#N/A</v>
      </c>
      <c r="B3592" s="12" t="str">
        <f>IFERROR(__xludf.DUMMYFUNCTION("TEXTJOIN(""; "", TRUE, FILTER(CID!B3592:B14794, REGEXMATCH(CID!D3592:D14794, TEXTJOIN(""|"", TRUE, SPLIT(A3592, "";"")))))"),"#N/A")</f>
        <v>#N/A</v>
      </c>
    </row>
    <row r="3593">
      <c r="A3593" s="12" t="str">
        <f>IFERROR(__xludf.DUMMYFUNCTION("TEXTJOIN("";"", TRUE, FILTER(CID!$B$2:$B$14794, CID!B3593=CID!$D$2:$D$14794))"),"#N/A")</f>
        <v>#N/A</v>
      </c>
      <c r="B3593" s="12" t="str">
        <f>IFERROR(__xludf.DUMMYFUNCTION("TEXTJOIN(""; "", TRUE, FILTER(CID!B3593:B14794, REGEXMATCH(CID!D3593:D14794, TEXTJOIN(""|"", TRUE, SPLIT(A3593, "";"")))))"),"#N/A")</f>
        <v>#N/A</v>
      </c>
    </row>
    <row r="3594">
      <c r="A3594" s="12" t="str">
        <f>IFERROR(__xludf.DUMMYFUNCTION("TEXTJOIN("";"", TRUE, FILTER(CID!$B$2:$B$14794, CID!B3594=CID!$D$2:$D$14794))"),"#N/A")</f>
        <v>#N/A</v>
      </c>
      <c r="B3594" s="12" t="str">
        <f>IFERROR(__xludf.DUMMYFUNCTION("TEXTJOIN(""; "", TRUE, FILTER(CID!B3594:B14794, REGEXMATCH(CID!D3594:D14794, TEXTJOIN(""|"", TRUE, SPLIT(A3594, "";"")))))"),"#N/A")</f>
        <v>#N/A</v>
      </c>
    </row>
    <row r="3595">
      <c r="A3595" s="12" t="str">
        <f>IFERROR(__xludf.DUMMYFUNCTION("TEXTJOIN("";"", TRUE, FILTER(CID!$B$2:$B$14794, CID!B3595=CID!$D$2:$D$14794))"),"#N/A")</f>
        <v>#N/A</v>
      </c>
      <c r="B3595" s="12" t="str">
        <f>IFERROR(__xludf.DUMMYFUNCTION("TEXTJOIN(""; "", TRUE, FILTER(CID!B3595:B14794, REGEXMATCH(CID!D3595:D14794, TEXTJOIN(""|"", TRUE, SPLIT(A3595, "";"")))))"),"#N/A")</f>
        <v>#N/A</v>
      </c>
    </row>
    <row r="3596">
      <c r="A3596" s="12" t="str">
        <f>IFERROR(__xludf.DUMMYFUNCTION("TEXTJOIN("";"", TRUE, FILTER(CID!$B$2:$B$14794, CID!B3596=CID!$D$2:$D$14794))"),"#N/A")</f>
        <v>#N/A</v>
      </c>
      <c r="B3596" s="12" t="str">
        <f>IFERROR(__xludf.DUMMYFUNCTION("TEXTJOIN(""; "", TRUE, FILTER(CID!B3596:B14794, REGEXMATCH(CID!D3596:D14794, TEXTJOIN(""|"", TRUE, SPLIT(A3596, "";"")))))"),"#N/A")</f>
        <v>#N/A</v>
      </c>
    </row>
    <row r="3597">
      <c r="A3597" s="12" t="str">
        <f>IFERROR(__xludf.DUMMYFUNCTION("TEXTJOIN("";"", TRUE, FILTER(CID!$B$2:$B$14794, CID!B3597=CID!$D$2:$D$14794))"),"#N/A")</f>
        <v>#N/A</v>
      </c>
      <c r="B3597" s="12" t="str">
        <f>IFERROR(__xludf.DUMMYFUNCTION("TEXTJOIN(""; "", TRUE, FILTER(CID!B3597:B14794, REGEXMATCH(CID!D3597:D14794, TEXTJOIN(""|"", TRUE, SPLIT(A3597, "";"")))))"),"#N/A")</f>
        <v>#N/A</v>
      </c>
    </row>
    <row r="3598">
      <c r="A3598" s="12" t="str">
        <f>IFERROR(__xludf.DUMMYFUNCTION("TEXTJOIN("";"", TRUE, FILTER(CID!$B$2:$B$14794, CID!B3598=CID!$D$2:$D$14794))"),"#N/A")</f>
        <v>#N/A</v>
      </c>
      <c r="B3598" s="12" t="str">
        <f>IFERROR(__xludf.DUMMYFUNCTION("TEXTJOIN(""; "", TRUE, FILTER(CID!B3598:B14794, REGEXMATCH(CID!D3598:D14794, TEXTJOIN(""|"", TRUE, SPLIT(A3598, "";"")))))"),"#N/A")</f>
        <v>#N/A</v>
      </c>
    </row>
    <row r="3599">
      <c r="A3599" s="12" t="str">
        <f>IFERROR(__xludf.DUMMYFUNCTION("TEXTJOIN("";"", TRUE, FILTER(CID!$B$2:$B$14794, CID!B3599=CID!$D$2:$D$14794))"),"#N/A")</f>
        <v>#N/A</v>
      </c>
      <c r="B3599" s="12" t="str">
        <f>IFERROR(__xludf.DUMMYFUNCTION("TEXTJOIN(""; "", TRUE, FILTER(CID!B3599:B14794, REGEXMATCH(CID!D3599:D14794, TEXTJOIN(""|"", TRUE, SPLIT(A3599, "";"")))))"),"#N/A")</f>
        <v>#N/A</v>
      </c>
    </row>
    <row r="3600">
      <c r="A3600" s="12" t="str">
        <f>IFERROR(__xludf.DUMMYFUNCTION("TEXTJOIN("";"", TRUE, FILTER(CID!$B$2:$B$14794, CID!B3600=CID!$D$2:$D$14794))"),"#N/A")</f>
        <v>#N/A</v>
      </c>
      <c r="B3600" s="12" t="str">
        <f>IFERROR(__xludf.DUMMYFUNCTION("TEXTJOIN(""; "", TRUE, FILTER(CID!B3600:B14794, REGEXMATCH(CID!D3600:D14794, TEXTJOIN(""|"", TRUE, SPLIT(A3600, "";"")))))"),"#N/A")</f>
        <v>#N/A</v>
      </c>
    </row>
    <row r="3601">
      <c r="A3601" s="12" t="str">
        <f>IFERROR(__xludf.DUMMYFUNCTION("TEXTJOIN("";"", TRUE, FILTER(CID!$B$2:$B$14794, CID!B3601=CID!$D$2:$D$14794))"),"#N/A")</f>
        <v>#N/A</v>
      </c>
      <c r="B3601" s="12" t="str">
        <f>IFERROR(__xludf.DUMMYFUNCTION("TEXTJOIN(""; "", TRUE, FILTER(CID!B3601:B14794, REGEXMATCH(CID!D3601:D14794, TEXTJOIN(""|"", TRUE, SPLIT(A3601, "";"")))))"),"#N/A")</f>
        <v>#N/A</v>
      </c>
    </row>
    <row r="3602">
      <c r="A3602" s="12" t="str">
        <f>IFERROR(__xludf.DUMMYFUNCTION("TEXTJOIN("";"", TRUE, FILTER(CID!$B$2:$B$14794, CID!B3602=CID!$D$2:$D$14794))"),"#N/A")</f>
        <v>#N/A</v>
      </c>
      <c r="B3602" s="12" t="str">
        <f>IFERROR(__xludf.DUMMYFUNCTION("TEXTJOIN(""; "", TRUE, FILTER(CID!B3602:B14794, REGEXMATCH(CID!D3602:D14794, TEXTJOIN(""|"", TRUE, SPLIT(A3602, "";"")))))"),"#N/A")</f>
        <v>#N/A</v>
      </c>
    </row>
    <row r="3603">
      <c r="A3603" s="12" t="str">
        <f>IFERROR(__xludf.DUMMYFUNCTION("TEXTJOIN("";"", TRUE, FILTER(CID!$B$2:$B$14794, CID!B3603=CID!$D$2:$D$14794))"),"#N/A")</f>
        <v>#N/A</v>
      </c>
      <c r="B3603" s="12" t="str">
        <f>IFERROR(__xludf.DUMMYFUNCTION("TEXTJOIN(""; "", TRUE, FILTER(CID!B3603:B14794, REGEXMATCH(CID!D3603:D14794, TEXTJOIN(""|"", TRUE, SPLIT(A3603, "";"")))))"),"#N/A")</f>
        <v>#N/A</v>
      </c>
    </row>
    <row r="3604">
      <c r="A3604" s="12" t="str">
        <f>IFERROR(__xludf.DUMMYFUNCTION("TEXTJOIN("";"", TRUE, FILTER(CID!$B$2:$B$14794, CID!B3604=CID!$D$2:$D$14794))"),"#N/A")</f>
        <v>#N/A</v>
      </c>
      <c r="B3604" s="12" t="str">
        <f>IFERROR(__xludf.DUMMYFUNCTION("TEXTJOIN(""; "", TRUE, FILTER(CID!B3604:B14794, REGEXMATCH(CID!D3604:D14794, TEXTJOIN(""|"", TRUE, SPLIT(A3604, "";"")))))"),"#N/A")</f>
        <v>#N/A</v>
      </c>
    </row>
    <row r="3605">
      <c r="A3605" s="12" t="str">
        <f>IFERROR(__xludf.DUMMYFUNCTION("TEXTJOIN("";"", TRUE, FILTER(CID!$B$2:$B$14794, CID!B3605=CID!$D$2:$D$14794))"),"#N/A")</f>
        <v>#N/A</v>
      </c>
      <c r="B3605" s="12" t="str">
        <f>IFERROR(__xludf.DUMMYFUNCTION("TEXTJOIN(""; "", TRUE, FILTER(CID!B3605:B14794, REGEXMATCH(CID!D3605:D14794, TEXTJOIN(""|"", TRUE, SPLIT(A3605, "";"")))))"),"#N/A")</f>
        <v>#N/A</v>
      </c>
    </row>
    <row r="3606">
      <c r="A3606" s="12" t="str">
        <f>IFERROR(__xludf.DUMMYFUNCTION("TEXTJOIN("";"", TRUE, FILTER(CID!$B$2:$B$14794, CID!B3606=CID!$D$2:$D$14794))"),"#N/A")</f>
        <v>#N/A</v>
      </c>
      <c r="B3606" s="12" t="str">
        <f>IFERROR(__xludf.DUMMYFUNCTION("TEXTJOIN(""; "", TRUE, FILTER(CID!B3606:B14794, REGEXMATCH(CID!D3606:D14794, TEXTJOIN(""|"", TRUE, SPLIT(A3606, "";"")))))"),"#N/A")</f>
        <v>#N/A</v>
      </c>
    </row>
    <row r="3607">
      <c r="A3607" s="12" t="str">
        <f>IFERROR(__xludf.DUMMYFUNCTION("TEXTJOIN("";"", TRUE, FILTER(CID!$B$2:$B$14794, CID!B3607=CID!$D$2:$D$14794))"),"#N/A")</f>
        <v>#N/A</v>
      </c>
      <c r="B3607" s="12" t="str">
        <f>IFERROR(__xludf.DUMMYFUNCTION("TEXTJOIN(""; "", TRUE, FILTER(CID!B3607:B14794, REGEXMATCH(CID!D3607:D14794, TEXTJOIN(""|"", TRUE, SPLIT(A3607, "";"")))))"),"#N/A")</f>
        <v>#N/A</v>
      </c>
    </row>
    <row r="3608">
      <c r="A3608" s="12" t="str">
        <f>IFERROR(__xludf.DUMMYFUNCTION("TEXTJOIN("";"", TRUE, FILTER(CID!$B$2:$B$14794, CID!B3608=CID!$D$2:$D$14794))"),"#N/A")</f>
        <v>#N/A</v>
      </c>
      <c r="B3608" s="12" t="str">
        <f>IFERROR(__xludf.DUMMYFUNCTION("TEXTJOIN(""; "", TRUE, FILTER(CID!B3608:B14794, REGEXMATCH(CID!D3608:D14794, TEXTJOIN(""|"", TRUE, SPLIT(A3608, "";"")))))"),"#N/A")</f>
        <v>#N/A</v>
      </c>
    </row>
    <row r="3609">
      <c r="A3609" s="12" t="str">
        <f>IFERROR(__xludf.DUMMYFUNCTION("TEXTJOIN("";"", TRUE, FILTER(CID!$B$2:$B$14794, CID!B3609=CID!$D$2:$D$14794))"),"#N/A")</f>
        <v>#N/A</v>
      </c>
      <c r="B3609" s="12" t="str">
        <f>IFERROR(__xludf.DUMMYFUNCTION("TEXTJOIN(""; "", TRUE, FILTER(CID!B3609:B14794, REGEXMATCH(CID!D3609:D14794, TEXTJOIN(""|"", TRUE, SPLIT(A3609, "";"")))))"),"#N/A")</f>
        <v>#N/A</v>
      </c>
    </row>
    <row r="3610">
      <c r="A3610" s="12" t="str">
        <f>IFERROR(__xludf.DUMMYFUNCTION("TEXTJOIN("";"", TRUE, FILTER(CID!$B$2:$B$14794, CID!B3610=CID!$D$2:$D$14794))"),"#N/A")</f>
        <v>#N/A</v>
      </c>
      <c r="B3610" s="12" t="str">
        <f>IFERROR(__xludf.DUMMYFUNCTION("TEXTJOIN(""; "", TRUE, FILTER(CID!B3610:B14794, REGEXMATCH(CID!D3610:D14794, TEXTJOIN(""|"", TRUE, SPLIT(A3610, "";"")))))"),"#N/A")</f>
        <v>#N/A</v>
      </c>
    </row>
    <row r="3611">
      <c r="A3611" s="12" t="str">
        <f>IFERROR(__xludf.DUMMYFUNCTION("TEXTJOIN("";"", TRUE, FILTER(CID!$B$2:$B$14794, CID!B3611=CID!$D$2:$D$14794))"),"#N/A")</f>
        <v>#N/A</v>
      </c>
      <c r="B3611" s="12" t="str">
        <f>IFERROR(__xludf.DUMMYFUNCTION("TEXTJOIN(""; "", TRUE, FILTER(CID!B3611:B14794, REGEXMATCH(CID!D3611:D14794, TEXTJOIN(""|"", TRUE, SPLIT(A3611, "";"")))))"),"#N/A")</f>
        <v>#N/A</v>
      </c>
    </row>
    <row r="3612">
      <c r="A3612" s="12" t="str">
        <f>IFERROR(__xludf.DUMMYFUNCTION("TEXTJOIN("";"", TRUE, FILTER(CID!$B$2:$B$14794, CID!B3612=CID!$D$2:$D$14794))"),"#N/A")</f>
        <v>#N/A</v>
      </c>
      <c r="B3612" s="12" t="str">
        <f>IFERROR(__xludf.DUMMYFUNCTION("TEXTJOIN(""; "", TRUE, FILTER(CID!B3612:B14794, REGEXMATCH(CID!D3612:D14794, TEXTJOIN(""|"", TRUE, SPLIT(A3612, "";"")))))"),"#N/A")</f>
        <v>#N/A</v>
      </c>
    </row>
    <row r="3613">
      <c r="A3613" s="12" t="str">
        <f>IFERROR(__xludf.DUMMYFUNCTION("TEXTJOIN("";"", TRUE, FILTER(CID!$B$2:$B$14794, CID!B3613=CID!$D$2:$D$14794))"),"#N/A")</f>
        <v>#N/A</v>
      </c>
      <c r="B3613" s="12" t="str">
        <f>IFERROR(__xludf.DUMMYFUNCTION("TEXTJOIN(""; "", TRUE, FILTER(CID!B3613:B14794, REGEXMATCH(CID!D3613:D14794, TEXTJOIN(""|"", TRUE, SPLIT(A3613, "";"")))))"),"#N/A")</f>
        <v>#N/A</v>
      </c>
    </row>
    <row r="3614">
      <c r="A3614" s="12" t="str">
        <f>IFERROR(__xludf.DUMMYFUNCTION("TEXTJOIN("";"", TRUE, FILTER(CID!$B$2:$B$14794, CID!B3614=CID!$D$2:$D$14794))"),"#N/A")</f>
        <v>#N/A</v>
      </c>
      <c r="B3614" s="12" t="str">
        <f>IFERROR(__xludf.DUMMYFUNCTION("TEXTJOIN(""; "", TRUE, FILTER(CID!B3614:B14794, REGEXMATCH(CID!D3614:D14794, TEXTJOIN(""|"", TRUE, SPLIT(A3614, "";"")))))"),"#N/A")</f>
        <v>#N/A</v>
      </c>
    </row>
    <row r="3615">
      <c r="A3615" s="12" t="str">
        <f>IFERROR(__xludf.DUMMYFUNCTION("TEXTJOIN("";"", TRUE, FILTER(CID!$B$2:$B$14794, CID!B3615=CID!$D$2:$D$14794))"),"#N/A")</f>
        <v>#N/A</v>
      </c>
      <c r="B3615" s="12" t="str">
        <f>IFERROR(__xludf.DUMMYFUNCTION("TEXTJOIN(""; "", TRUE, FILTER(CID!B3615:B14794, REGEXMATCH(CID!D3615:D14794, TEXTJOIN(""|"", TRUE, SPLIT(A3615, "";"")))))"),"#N/A")</f>
        <v>#N/A</v>
      </c>
    </row>
    <row r="3616">
      <c r="A3616" s="12" t="str">
        <f>IFERROR(__xludf.DUMMYFUNCTION("TEXTJOIN("";"", TRUE, FILTER(CID!$B$2:$B$14794, CID!B3616=CID!$D$2:$D$14794))"),"#N/A")</f>
        <v>#N/A</v>
      </c>
      <c r="B3616" s="12" t="str">
        <f>IFERROR(__xludf.DUMMYFUNCTION("TEXTJOIN(""; "", TRUE, FILTER(CID!B3616:B14794, REGEXMATCH(CID!D3616:D14794, TEXTJOIN(""|"", TRUE, SPLIT(A3616, "";"")))))"),"#N/A")</f>
        <v>#N/A</v>
      </c>
    </row>
    <row r="3617">
      <c r="A3617" s="12" t="str">
        <f>IFERROR(__xludf.DUMMYFUNCTION("TEXTJOIN("";"", TRUE, FILTER(CID!$B$2:$B$14794, CID!B3617=CID!$D$2:$D$14794))"),"#N/A")</f>
        <v>#N/A</v>
      </c>
      <c r="B3617" s="12" t="str">
        <f>IFERROR(__xludf.DUMMYFUNCTION("TEXTJOIN(""; "", TRUE, FILTER(CID!B3617:B14794, REGEXMATCH(CID!D3617:D14794, TEXTJOIN(""|"", TRUE, SPLIT(A3617, "";"")))))"),"#N/A")</f>
        <v>#N/A</v>
      </c>
    </row>
    <row r="3618">
      <c r="A3618" s="12" t="str">
        <f>IFERROR(__xludf.DUMMYFUNCTION("TEXTJOIN("";"", TRUE, FILTER(CID!$B$2:$B$14794, CID!B3618=CID!$D$2:$D$14794))"),"#N/A")</f>
        <v>#N/A</v>
      </c>
      <c r="B3618" s="12" t="str">
        <f>IFERROR(__xludf.DUMMYFUNCTION("TEXTJOIN(""; "", TRUE, FILTER(CID!B3618:B14794, REGEXMATCH(CID!D3618:D14794, TEXTJOIN(""|"", TRUE, SPLIT(A3618, "";"")))))"),"#N/A")</f>
        <v>#N/A</v>
      </c>
    </row>
    <row r="3619">
      <c r="A3619" s="12" t="str">
        <f>IFERROR(__xludf.DUMMYFUNCTION("TEXTJOIN("";"", TRUE, FILTER(CID!$B$2:$B$14794, CID!B3619=CID!$D$2:$D$14794))"),"#N/A")</f>
        <v>#N/A</v>
      </c>
      <c r="B3619" s="12" t="str">
        <f>IFERROR(__xludf.DUMMYFUNCTION("TEXTJOIN(""; "", TRUE, FILTER(CID!B3619:B14794, REGEXMATCH(CID!D3619:D14794, TEXTJOIN(""|"", TRUE, SPLIT(A3619, "";"")))))"),"#N/A")</f>
        <v>#N/A</v>
      </c>
    </row>
    <row r="3620">
      <c r="A3620" s="12" t="str">
        <f>IFERROR(__xludf.DUMMYFUNCTION("TEXTJOIN("";"", TRUE, FILTER(CID!$B$2:$B$14794, CID!B3620=CID!$D$2:$D$14794))"),"#N/A")</f>
        <v>#N/A</v>
      </c>
      <c r="B3620" s="12" t="str">
        <f>IFERROR(__xludf.DUMMYFUNCTION("TEXTJOIN(""; "", TRUE, FILTER(CID!B3620:B14794, REGEXMATCH(CID!D3620:D14794, TEXTJOIN(""|"", TRUE, SPLIT(A3620, "";"")))))"),"#N/A")</f>
        <v>#N/A</v>
      </c>
    </row>
    <row r="3621">
      <c r="A3621" s="12" t="str">
        <f>IFERROR(__xludf.DUMMYFUNCTION("TEXTJOIN("";"", TRUE, FILTER(CID!$B$2:$B$14794, CID!B3621=CID!$D$2:$D$14794))"),"#N/A")</f>
        <v>#N/A</v>
      </c>
      <c r="B3621" s="12" t="str">
        <f>IFERROR(__xludf.DUMMYFUNCTION("TEXTJOIN(""; "", TRUE, FILTER(CID!B3621:B14794, REGEXMATCH(CID!D3621:D14794, TEXTJOIN(""|"", TRUE, SPLIT(A3621, "";"")))))"),"#N/A")</f>
        <v>#N/A</v>
      </c>
    </row>
    <row r="3622">
      <c r="A3622" s="12" t="str">
        <f>IFERROR(__xludf.DUMMYFUNCTION("TEXTJOIN("";"", TRUE, FILTER(CID!$B$2:$B$14794, CID!B3622=CID!$D$2:$D$14794))"),"#N/A")</f>
        <v>#N/A</v>
      </c>
      <c r="B3622" s="12" t="str">
        <f>IFERROR(__xludf.DUMMYFUNCTION("TEXTJOIN(""; "", TRUE, FILTER(CID!B3622:B14794, REGEXMATCH(CID!D3622:D14794, TEXTJOIN(""|"", TRUE, SPLIT(A3622, "";"")))))"),"#N/A")</f>
        <v>#N/A</v>
      </c>
    </row>
    <row r="3623">
      <c r="A3623" s="12" t="str">
        <f>IFERROR(__xludf.DUMMYFUNCTION("TEXTJOIN("";"", TRUE, FILTER(CID!$B$2:$B$14794, CID!B3623=CID!$D$2:$D$14794))"),"#N/A")</f>
        <v>#N/A</v>
      </c>
      <c r="B3623" s="12" t="str">
        <f>IFERROR(__xludf.DUMMYFUNCTION("TEXTJOIN(""; "", TRUE, FILTER(CID!B3623:B14794, REGEXMATCH(CID!D3623:D14794, TEXTJOIN(""|"", TRUE, SPLIT(A3623, "";"")))))"),"#N/A")</f>
        <v>#N/A</v>
      </c>
    </row>
    <row r="3624">
      <c r="A3624" s="12" t="str">
        <f>IFERROR(__xludf.DUMMYFUNCTION("TEXTJOIN("";"", TRUE, FILTER(CID!$B$2:$B$14794, CID!B3624=CID!$D$2:$D$14794))"),"#N/A")</f>
        <v>#N/A</v>
      </c>
      <c r="B3624" s="12" t="str">
        <f>IFERROR(__xludf.DUMMYFUNCTION("TEXTJOIN(""; "", TRUE, FILTER(CID!B3624:B14794, REGEXMATCH(CID!D3624:D14794, TEXTJOIN(""|"", TRUE, SPLIT(A3624, "";"")))))"),"#N/A")</f>
        <v>#N/A</v>
      </c>
    </row>
    <row r="3625">
      <c r="A3625" s="12" t="str">
        <f>IFERROR(__xludf.DUMMYFUNCTION("TEXTJOIN("";"", TRUE, FILTER(CID!$B$2:$B$14794, CID!B3625=CID!$D$2:$D$14794))"),"#N/A")</f>
        <v>#N/A</v>
      </c>
      <c r="B3625" s="12" t="str">
        <f>IFERROR(__xludf.DUMMYFUNCTION("TEXTJOIN(""; "", TRUE, FILTER(CID!B3625:B14794, REGEXMATCH(CID!D3625:D14794, TEXTJOIN(""|"", TRUE, SPLIT(A3625, "";"")))))"),"#N/A")</f>
        <v>#N/A</v>
      </c>
    </row>
    <row r="3626">
      <c r="A3626" s="12" t="str">
        <f>IFERROR(__xludf.DUMMYFUNCTION("TEXTJOIN("";"", TRUE, FILTER(CID!$B$2:$B$14794, CID!B3626=CID!$D$2:$D$14794))"),"#N/A")</f>
        <v>#N/A</v>
      </c>
      <c r="B3626" s="12" t="str">
        <f>IFERROR(__xludf.DUMMYFUNCTION("TEXTJOIN(""; "", TRUE, FILTER(CID!B3626:B14794, REGEXMATCH(CID!D3626:D14794, TEXTJOIN(""|"", TRUE, SPLIT(A3626, "";"")))))"),"#N/A")</f>
        <v>#N/A</v>
      </c>
    </row>
    <row r="3627">
      <c r="A3627" s="12" t="str">
        <f>IFERROR(__xludf.DUMMYFUNCTION("TEXTJOIN("";"", TRUE, FILTER(CID!$B$2:$B$14794, CID!B3627=CID!$D$2:$D$14794))"),"#N/A")</f>
        <v>#N/A</v>
      </c>
      <c r="B3627" s="12" t="str">
        <f>IFERROR(__xludf.DUMMYFUNCTION("TEXTJOIN(""; "", TRUE, FILTER(CID!B3627:B14794, REGEXMATCH(CID!D3627:D14794, TEXTJOIN(""|"", TRUE, SPLIT(A3627, "";"")))))"),"#N/A")</f>
        <v>#N/A</v>
      </c>
    </row>
    <row r="3628">
      <c r="A3628" s="12" t="str">
        <f>IFERROR(__xludf.DUMMYFUNCTION("TEXTJOIN("";"", TRUE, FILTER(CID!$B$2:$B$14794, CID!B3628=CID!$D$2:$D$14794))"),"#N/A")</f>
        <v>#N/A</v>
      </c>
      <c r="B3628" s="12" t="str">
        <f>IFERROR(__xludf.DUMMYFUNCTION("TEXTJOIN(""; "", TRUE, FILTER(CID!B3628:B14794, REGEXMATCH(CID!D3628:D14794, TEXTJOIN(""|"", TRUE, SPLIT(A3628, "";"")))))"),"#N/A")</f>
        <v>#N/A</v>
      </c>
    </row>
    <row r="3629">
      <c r="A3629" s="12" t="str">
        <f>IFERROR(__xludf.DUMMYFUNCTION("TEXTJOIN("";"", TRUE, FILTER(CID!$B$2:$B$14794, CID!B3629=CID!$D$2:$D$14794))"),"#N/A")</f>
        <v>#N/A</v>
      </c>
      <c r="B3629" s="12" t="str">
        <f>IFERROR(__xludf.DUMMYFUNCTION("TEXTJOIN(""; "", TRUE, FILTER(CID!B3629:B14794, REGEXMATCH(CID!D3629:D14794, TEXTJOIN(""|"", TRUE, SPLIT(A3629, "";"")))))"),"#N/A")</f>
        <v>#N/A</v>
      </c>
    </row>
    <row r="3630">
      <c r="A3630" s="12" t="str">
        <f>IFERROR(__xludf.DUMMYFUNCTION("TEXTJOIN("";"", TRUE, FILTER(CID!$B$2:$B$14794, CID!B3630=CID!$D$2:$D$14794))"),"#N/A")</f>
        <v>#N/A</v>
      </c>
      <c r="B3630" s="12" t="str">
        <f>IFERROR(__xludf.DUMMYFUNCTION("TEXTJOIN(""; "", TRUE, FILTER(CID!B3630:B14794, REGEXMATCH(CID!D3630:D14794, TEXTJOIN(""|"", TRUE, SPLIT(A3630, "";"")))))"),"#N/A")</f>
        <v>#N/A</v>
      </c>
    </row>
    <row r="3631">
      <c r="A3631" s="12" t="str">
        <f>IFERROR(__xludf.DUMMYFUNCTION("TEXTJOIN("";"", TRUE, FILTER(CID!$B$2:$B$14794, CID!B3631=CID!$D$2:$D$14794))"),"#N/A")</f>
        <v>#N/A</v>
      </c>
      <c r="B3631" s="12" t="str">
        <f>IFERROR(__xludf.DUMMYFUNCTION("TEXTJOIN(""; "", TRUE, FILTER(CID!B3631:B14794, REGEXMATCH(CID!D3631:D14794, TEXTJOIN(""|"", TRUE, SPLIT(A3631, "";"")))))"),"#N/A")</f>
        <v>#N/A</v>
      </c>
    </row>
    <row r="3632">
      <c r="A3632" s="12" t="str">
        <f>IFERROR(__xludf.DUMMYFUNCTION("TEXTJOIN("";"", TRUE, FILTER(CID!$B$2:$B$14794, CID!B3632=CID!$D$2:$D$14794))"),"#N/A")</f>
        <v>#N/A</v>
      </c>
      <c r="B3632" s="12" t="str">
        <f>IFERROR(__xludf.DUMMYFUNCTION("TEXTJOIN(""; "", TRUE, FILTER(CID!B3632:B14794, REGEXMATCH(CID!D3632:D14794, TEXTJOIN(""|"", TRUE, SPLIT(A3632, "";"")))))"),"#N/A")</f>
        <v>#N/A</v>
      </c>
    </row>
    <row r="3633">
      <c r="A3633" s="12" t="str">
        <f>IFERROR(__xludf.DUMMYFUNCTION("TEXTJOIN("";"", TRUE, FILTER(CID!$B$2:$B$14794, CID!B3633=CID!$D$2:$D$14794))"),"#N/A")</f>
        <v>#N/A</v>
      </c>
      <c r="B3633" s="12" t="str">
        <f>IFERROR(__xludf.DUMMYFUNCTION("TEXTJOIN(""; "", TRUE, FILTER(CID!B3633:B14794, REGEXMATCH(CID!D3633:D14794, TEXTJOIN(""|"", TRUE, SPLIT(A3633, "";"")))))"),"#N/A")</f>
        <v>#N/A</v>
      </c>
    </row>
    <row r="3634">
      <c r="A3634" s="12" t="str">
        <f>IFERROR(__xludf.DUMMYFUNCTION("TEXTJOIN("";"", TRUE, FILTER(CID!$B$2:$B$14794, CID!B3634=CID!$D$2:$D$14794))"),"#N/A")</f>
        <v>#N/A</v>
      </c>
      <c r="B3634" s="12" t="str">
        <f>IFERROR(__xludf.DUMMYFUNCTION("TEXTJOIN(""; "", TRUE, FILTER(CID!B3634:B14794, REGEXMATCH(CID!D3634:D14794, TEXTJOIN(""|"", TRUE, SPLIT(A3634, "";"")))))"),"#N/A")</f>
        <v>#N/A</v>
      </c>
    </row>
    <row r="3635">
      <c r="A3635" s="12" t="str">
        <f>IFERROR(__xludf.DUMMYFUNCTION("TEXTJOIN("";"", TRUE, FILTER(CID!$B$2:$B$14794, CID!B3635=CID!$D$2:$D$14794))"),"#N/A")</f>
        <v>#N/A</v>
      </c>
      <c r="B3635" s="12" t="str">
        <f>IFERROR(__xludf.DUMMYFUNCTION("TEXTJOIN(""; "", TRUE, FILTER(CID!B3635:B14794, REGEXMATCH(CID!D3635:D14794, TEXTJOIN(""|"", TRUE, SPLIT(A3635, "";"")))))"),"#N/A")</f>
        <v>#N/A</v>
      </c>
    </row>
    <row r="3636">
      <c r="A3636" s="12" t="str">
        <f>IFERROR(__xludf.DUMMYFUNCTION("TEXTJOIN("";"", TRUE, FILTER(CID!$B$2:$B$14794, CID!B3636=CID!$D$2:$D$14794))"),"#N/A")</f>
        <v>#N/A</v>
      </c>
      <c r="B3636" s="12" t="str">
        <f>IFERROR(__xludf.DUMMYFUNCTION("TEXTJOIN(""; "", TRUE, FILTER(CID!B3636:B14794, REGEXMATCH(CID!D3636:D14794, TEXTJOIN(""|"", TRUE, SPLIT(A3636, "";"")))))"),"#N/A")</f>
        <v>#N/A</v>
      </c>
    </row>
    <row r="3637">
      <c r="A3637" s="12" t="str">
        <f>IFERROR(__xludf.DUMMYFUNCTION("TEXTJOIN("";"", TRUE, FILTER(CID!$B$2:$B$14794, CID!B3637=CID!$D$2:$D$14794))"),"#N/A")</f>
        <v>#N/A</v>
      </c>
      <c r="B3637" s="12" t="str">
        <f>IFERROR(__xludf.DUMMYFUNCTION("TEXTJOIN(""; "", TRUE, FILTER(CID!B3637:B14794, REGEXMATCH(CID!D3637:D14794, TEXTJOIN(""|"", TRUE, SPLIT(A3637, "";"")))))"),"#N/A")</f>
        <v>#N/A</v>
      </c>
    </row>
    <row r="3638">
      <c r="A3638" s="12" t="str">
        <f>IFERROR(__xludf.DUMMYFUNCTION("TEXTJOIN("";"", TRUE, FILTER(CID!$B$2:$B$14794, CID!B3638=CID!$D$2:$D$14794))"),"#N/A")</f>
        <v>#N/A</v>
      </c>
      <c r="B3638" s="12" t="str">
        <f>IFERROR(__xludf.DUMMYFUNCTION("TEXTJOIN(""; "", TRUE, FILTER(CID!B3638:B14794, REGEXMATCH(CID!D3638:D14794, TEXTJOIN(""|"", TRUE, SPLIT(A3638, "";"")))))"),"#N/A")</f>
        <v>#N/A</v>
      </c>
    </row>
    <row r="3639">
      <c r="A3639" s="12" t="str">
        <f>IFERROR(__xludf.DUMMYFUNCTION("TEXTJOIN("";"", TRUE, FILTER(CID!$B$2:$B$14794, CID!B3639=CID!$D$2:$D$14794))"),"#N/A")</f>
        <v>#N/A</v>
      </c>
      <c r="B3639" s="12" t="str">
        <f>IFERROR(__xludf.DUMMYFUNCTION("TEXTJOIN(""; "", TRUE, FILTER(CID!B3639:B14794, REGEXMATCH(CID!D3639:D14794, TEXTJOIN(""|"", TRUE, SPLIT(A3639, "";"")))))"),"#N/A")</f>
        <v>#N/A</v>
      </c>
    </row>
    <row r="3640">
      <c r="A3640" s="12" t="str">
        <f>IFERROR(__xludf.DUMMYFUNCTION("TEXTJOIN("";"", TRUE, FILTER(CID!$B$2:$B$14794, CID!B3640=CID!$D$2:$D$14794))"),"#N/A")</f>
        <v>#N/A</v>
      </c>
      <c r="B3640" s="12" t="str">
        <f>IFERROR(__xludf.DUMMYFUNCTION("TEXTJOIN(""; "", TRUE, FILTER(CID!B3640:B14794, REGEXMATCH(CID!D3640:D14794, TEXTJOIN(""|"", TRUE, SPLIT(A3640, "";"")))))"),"#N/A")</f>
        <v>#N/A</v>
      </c>
    </row>
    <row r="3641">
      <c r="A3641" s="12" t="str">
        <f>IFERROR(__xludf.DUMMYFUNCTION("TEXTJOIN("";"", TRUE, FILTER(CID!$B$2:$B$14794, CID!B3641=CID!$D$2:$D$14794))"),"#N/A")</f>
        <v>#N/A</v>
      </c>
      <c r="B3641" s="12" t="str">
        <f>IFERROR(__xludf.DUMMYFUNCTION("TEXTJOIN(""; "", TRUE, FILTER(CID!B3641:B14794, REGEXMATCH(CID!D3641:D14794, TEXTJOIN(""|"", TRUE, SPLIT(A3641, "";"")))))"),"#N/A")</f>
        <v>#N/A</v>
      </c>
    </row>
    <row r="3642">
      <c r="A3642" s="12" t="str">
        <f>IFERROR(__xludf.DUMMYFUNCTION("TEXTJOIN("";"", TRUE, FILTER(CID!$B$2:$B$14794, CID!B3642=CID!$D$2:$D$14794))"),"#N/A")</f>
        <v>#N/A</v>
      </c>
      <c r="B3642" s="12" t="str">
        <f>IFERROR(__xludf.DUMMYFUNCTION("TEXTJOIN(""; "", TRUE, FILTER(CID!B3642:B14794, REGEXMATCH(CID!D3642:D14794, TEXTJOIN(""|"", TRUE, SPLIT(A3642, "";"")))))"),"#N/A")</f>
        <v>#N/A</v>
      </c>
    </row>
    <row r="3643">
      <c r="A3643" s="12" t="str">
        <f>IFERROR(__xludf.DUMMYFUNCTION("TEXTJOIN("";"", TRUE, FILTER(CID!$B$2:$B$14794, CID!B3643=CID!$D$2:$D$14794))"),"#N/A")</f>
        <v>#N/A</v>
      </c>
      <c r="B3643" s="12" t="str">
        <f>IFERROR(__xludf.DUMMYFUNCTION("TEXTJOIN(""; "", TRUE, FILTER(CID!B3643:B14794, REGEXMATCH(CID!D3643:D14794, TEXTJOIN(""|"", TRUE, SPLIT(A3643, "";"")))))"),"#N/A")</f>
        <v>#N/A</v>
      </c>
    </row>
    <row r="3644">
      <c r="A3644" s="12" t="str">
        <f>IFERROR(__xludf.DUMMYFUNCTION("TEXTJOIN("";"", TRUE, FILTER(CID!$B$2:$B$14794, CID!B3644=CID!$D$2:$D$14794))"),"#N/A")</f>
        <v>#N/A</v>
      </c>
      <c r="B3644" s="12" t="str">
        <f>IFERROR(__xludf.DUMMYFUNCTION("TEXTJOIN(""; "", TRUE, FILTER(CID!B3644:B14794, REGEXMATCH(CID!D3644:D14794, TEXTJOIN(""|"", TRUE, SPLIT(A3644, "";"")))))"),"#N/A")</f>
        <v>#N/A</v>
      </c>
    </row>
    <row r="3645">
      <c r="A3645" s="12" t="str">
        <f>IFERROR(__xludf.DUMMYFUNCTION("TEXTJOIN("";"", TRUE, FILTER(CID!$B$2:$B$14794, CID!B3645=CID!$D$2:$D$14794))"),"#N/A")</f>
        <v>#N/A</v>
      </c>
      <c r="B3645" s="12" t="str">
        <f>IFERROR(__xludf.DUMMYFUNCTION("TEXTJOIN(""; "", TRUE, FILTER(CID!B3645:B14794, REGEXMATCH(CID!D3645:D14794, TEXTJOIN(""|"", TRUE, SPLIT(A3645, "";"")))))"),"#N/A")</f>
        <v>#N/A</v>
      </c>
    </row>
    <row r="3646">
      <c r="A3646" s="12" t="str">
        <f>IFERROR(__xludf.DUMMYFUNCTION("TEXTJOIN("";"", TRUE, FILTER(CID!$B$2:$B$14794, CID!B3646=CID!$D$2:$D$14794))"),"#N/A")</f>
        <v>#N/A</v>
      </c>
      <c r="B3646" s="12" t="str">
        <f>IFERROR(__xludf.DUMMYFUNCTION("TEXTJOIN(""; "", TRUE, FILTER(CID!B3646:B14794, REGEXMATCH(CID!D3646:D14794, TEXTJOIN(""|"", TRUE, SPLIT(A3646, "";"")))))"),"#N/A")</f>
        <v>#N/A</v>
      </c>
    </row>
    <row r="3647">
      <c r="A3647" s="12" t="str">
        <f>IFERROR(__xludf.DUMMYFUNCTION("TEXTJOIN("";"", TRUE, FILTER(CID!$B$2:$B$14794, CID!B3647=CID!$D$2:$D$14794))"),"#N/A")</f>
        <v>#N/A</v>
      </c>
      <c r="B3647" s="12" t="str">
        <f>IFERROR(__xludf.DUMMYFUNCTION("TEXTJOIN(""; "", TRUE, FILTER(CID!B3647:B14794, REGEXMATCH(CID!D3647:D14794, TEXTJOIN(""|"", TRUE, SPLIT(A3647, "";"")))))"),"#N/A")</f>
        <v>#N/A</v>
      </c>
    </row>
    <row r="3648">
      <c r="A3648" s="12" t="str">
        <f>IFERROR(__xludf.DUMMYFUNCTION("TEXTJOIN("";"", TRUE, FILTER(CID!$B$2:$B$14794, CID!B3648=CID!$D$2:$D$14794))"),"#N/A")</f>
        <v>#N/A</v>
      </c>
      <c r="B3648" s="12" t="str">
        <f>IFERROR(__xludf.DUMMYFUNCTION("TEXTJOIN(""; "", TRUE, FILTER(CID!B3648:B14794, REGEXMATCH(CID!D3648:D14794, TEXTJOIN(""|"", TRUE, SPLIT(A3648, "";"")))))"),"#N/A")</f>
        <v>#N/A</v>
      </c>
    </row>
    <row r="3649">
      <c r="A3649" s="12" t="str">
        <f>IFERROR(__xludf.DUMMYFUNCTION("TEXTJOIN("";"", TRUE, FILTER(CID!$B$2:$B$14794, CID!B3649=CID!$D$2:$D$14794))"),"#N/A")</f>
        <v>#N/A</v>
      </c>
      <c r="B3649" s="12" t="str">
        <f>IFERROR(__xludf.DUMMYFUNCTION("TEXTJOIN(""; "", TRUE, FILTER(CID!B3649:B14794, REGEXMATCH(CID!D3649:D14794, TEXTJOIN(""|"", TRUE, SPLIT(A3649, "";"")))))"),"#N/A")</f>
        <v>#N/A</v>
      </c>
    </row>
    <row r="3650">
      <c r="A3650" s="12" t="str">
        <f>IFERROR(__xludf.DUMMYFUNCTION("TEXTJOIN("";"", TRUE, FILTER(CID!$B$2:$B$14794, CID!B3650=CID!$D$2:$D$14794))"),"#N/A")</f>
        <v>#N/A</v>
      </c>
      <c r="B3650" s="12" t="str">
        <f>IFERROR(__xludf.DUMMYFUNCTION("TEXTJOIN(""; "", TRUE, FILTER(CID!B3650:B14794, REGEXMATCH(CID!D3650:D14794, TEXTJOIN(""|"", TRUE, SPLIT(A3650, "";"")))))"),"#N/A")</f>
        <v>#N/A</v>
      </c>
    </row>
    <row r="3651">
      <c r="A3651" s="12" t="str">
        <f>IFERROR(__xludf.DUMMYFUNCTION("TEXTJOIN("";"", TRUE, FILTER(CID!$B$2:$B$14794, CID!B3651=CID!$D$2:$D$14794))"),"#N/A")</f>
        <v>#N/A</v>
      </c>
      <c r="B3651" s="12" t="str">
        <f>IFERROR(__xludf.DUMMYFUNCTION("TEXTJOIN(""; "", TRUE, FILTER(CID!B3651:B14794, REGEXMATCH(CID!D3651:D14794, TEXTJOIN(""|"", TRUE, SPLIT(A3651, "";"")))))"),"#N/A")</f>
        <v>#N/A</v>
      </c>
    </row>
    <row r="3652">
      <c r="A3652" s="12" t="str">
        <f>IFERROR(__xludf.DUMMYFUNCTION("TEXTJOIN("";"", TRUE, FILTER(CID!$B$2:$B$14794, CID!B3652=CID!$D$2:$D$14794))"),"#N/A")</f>
        <v>#N/A</v>
      </c>
      <c r="B3652" s="12" t="str">
        <f>IFERROR(__xludf.DUMMYFUNCTION("TEXTJOIN(""; "", TRUE, FILTER(CID!B3652:B14794, REGEXMATCH(CID!D3652:D14794, TEXTJOIN(""|"", TRUE, SPLIT(A3652, "";"")))))"),"#N/A")</f>
        <v>#N/A</v>
      </c>
    </row>
    <row r="3653">
      <c r="A3653" s="12" t="str">
        <f>IFERROR(__xludf.DUMMYFUNCTION("TEXTJOIN("";"", TRUE, FILTER(CID!$B$2:$B$14794, CID!B3653=CID!$D$2:$D$14794))"),"#N/A")</f>
        <v>#N/A</v>
      </c>
      <c r="B3653" s="12" t="str">
        <f>IFERROR(__xludf.DUMMYFUNCTION("TEXTJOIN(""; "", TRUE, FILTER(CID!B3653:B14794, REGEXMATCH(CID!D3653:D14794, TEXTJOIN(""|"", TRUE, SPLIT(A3653, "";"")))))"),"#N/A")</f>
        <v>#N/A</v>
      </c>
    </row>
    <row r="3654">
      <c r="A3654" s="12" t="str">
        <f>IFERROR(__xludf.DUMMYFUNCTION("TEXTJOIN("";"", TRUE, FILTER(CID!$B$2:$B$14794, CID!B3654=CID!$D$2:$D$14794))"),"#N/A")</f>
        <v>#N/A</v>
      </c>
      <c r="B3654" s="12" t="str">
        <f>IFERROR(__xludf.DUMMYFUNCTION("TEXTJOIN(""; "", TRUE, FILTER(CID!B3654:B14794, REGEXMATCH(CID!D3654:D14794, TEXTJOIN(""|"", TRUE, SPLIT(A3654, "";"")))))"),"#N/A")</f>
        <v>#N/A</v>
      </c>
    </row>
    <row r="3655">
      <c r="A3655" s="12" t="str">
        <f>IFERROR(__xludf.DUMMYFUNCTION("TEXTJOIN("";"", TRUE, FILTER(CID!$B$2:$B$14794, CID!B3655=CID!$D$2:$D$14794))"),"#N/A")</f>
        <v>#N/A</v>
      </c>
      <c r="B3655" s="12" t="str">
        <f>IFERROR(__xludf.DUMMYFUNCTION("TEXTJOIN(""; "", TRUE, FILTER(CID!B3655:B14794, REGEXMATCH(CID!D3655:D14794, TEXTJOIN(""|"", TRUE, SPLIT(A3655, "";"")))))"),"#N/A")</f>
        <v>#N/A</v>
      </c>
    </row>
    <row r="3656">
      <c r="A3656" s="12" t="str">
        <f>IFERROR(__xludf.DUMMYFUNCTION("TEXTJOIN("";"", TRUE, FILTER(CID!$B$2:$B$14794, CID!B3656=CID!$D$2:$D$14794))"),"#N/A")</f>
        <v>#N/A</v>
      </c>
      <c r="B3656" s="12" t="str">
        <f>IFERROR(__xludf.DUMMYFUNCTION("TEXTJOIN(""; "", TRUE, FILTER(CID!B3656:B14794, REGEXMATCH(CID!D3656:D14794, TEXTJOIN(""|"", TRUE, SPLIT(A3656, "";"")))))"),"#N/A")</f>
        <v>#N/A</v>
      </c>
    </row>
    <row r="3657">
      <c r="A3657" s="12" t="str">
        <f>IFERROR(__xludf.DUMMYFUNCTION("TEXTJOIN("";"", TRUE, FILTER(CID!$B$2:$B$14794, CID!B3657=CID!$D$2:$D$14794))"),"#N/A")</f>
        <v>#N/A</v>
      </c>
      <c r="B3657" s="12" t="str">
        <f>IFERROR(__xludf.DUMMYFUNCTION("TEXTJOIN(""; "", TRUE, FILTER(CID!B3657:B14794, REGEXMATCH(CID!D3657:D14794, TEXTJOIN(""|"", TRUE, SPLIT(A3657, "";"")))))"),"#N/A")</f>
        <v>#N/A</v>
      </c>
    </row>
    <row r="3658">
      <c r="A3658" s="12" t="str">
        <f>IFERROR(__xludf.DUMMYFUNCTION("TEXTJOIN("";"", TRUE, FILTER(CID!$B$2:$B$14794, CID!B3658=CID!$D$2:$D$14794))"),"#N/A")</f>
        <v>#N/A</v>
      </c>
      <c r="B3658" s="12" t="str">
        <f>IFERROR(__xludf.DUMMYFUNCTION("TEXTJOIN(""; "", TRUE, FILTER(CID!B3658:B14794, REGEXMATCH(CID!D3658:D14794, TEXTJOIN(""|"", TRUE, SPLIT(A3658, "";"")))))"),"#N/A")</f>
        <v>#N/A</v>
      </c>
    </row>
    <row r="3659">
      <c r="A3659" s="12" t="str">
        <f>IFERROR(__xludf.DUMMYFUNCTION("TEXTJOIN("";"", TRUE, FILTER(CID!$B$2:$B$14794, CID!B3659=CID!$D$2:$D$14794))"),"#N/A")</f>
        <v>#N/A</v>
      </c>
      <c r="B3659" s="12" t="str">
        <f>IFERROR(__xludf.DUMMYFUNCTION("TEXTJOIN(""; "", TRUE, FILTER(CID!B3659:B14794, REGEXMATCH(CID!D3659:D14794, TEXTJOIN(""|"", TRUE, SPLIT(A3659, "";"")))))"),"#N/A")</f>
        <v>#N/A</v>
      </c>
    </row>
    <row r="3660">
      <c r="A3660" s="12" t="str">
        <f>IFERROR(__xludf.DUMMYFUNCTION("TEXTJOIN("";"", TRUE, FILTER(CID!$B$2:$B$14794, CID!B3660=CID!$D$2:$D$14794))"),"#N/A")</f>
        <v>#N/A</v>
      </c>
      <c r="B3660" s="12" t="str">
        <f>IFERROR(__xludf.DUMMYFUNCTION("TEXTJOIN(""; "", TRUE, FILTER(CID!B3660:B14794, REGEXMATCH(CID!D3660:D14794, TEXTJOIN(""|"", TRUE, SPLIT(A3660, "";"")))))"),"#N/A")</f>
        <v>#N/A</v>
      </c>
    </row>
    <row r="3661">
      <c r="A3661" s="12" t="str">
        <f>IFERROR(__xludf.DUMMYFUNCTION("TEXTJOIN("";"", TRUE, FILTER(CID!$B$2:$B$14794, CID!B3661=CID!$D$2:$D$14794))"),"#N/A")</f>
        <v>#N/A</v>
      </c>
      <c r="B3661" s="12" t="str">
        <f>IFERROR(__xludf.DUMMYFUNCTION("TEXTJOIN(""; "", TRUE, FILTER(CID!B3661:B14794, REGEXMATCH(CID!D3661:D14794, TEXTJOIN(""|"", TRUE, SPLIT(A3661, "";"")))))"),"#N/A")</f>
        <v>#N/A</v>
      </c>
    </row>
    <row r="3662">
      <c r="A3662" s="12" t="str">
        <f>IFERROR(__xludf.DUMMYFUNCTION("TEXTJOIN("";"", TRUE, FILTER(CID!$B$2:$B$14794, CID!B3662=CID!$D$2:$D$14794))"),"#N/A")</f>
        <v>#N/A</v>
      </c>
      <c r="B3662" s="12" t="str">
        <f>IFERROR(__xludf.DUMMYFUNCTION("TEXTJOIN(""; "", TRUE, FILTER(CID!B3662:B14794, REGEXMATCH(CID!D3662:D14794, TEXTJOIN(""|"", TRUE, SPLIT(A3662, "";"")))))"),"#N/A")</f>
        <v>#N/A</v>
      </c>
    </row>
    <row r="3663">
      <c r="A3663" s="12" t="str">
        <f>IFERROR(__xludf.DUMMYFUNCTION("TEXTJOIN("";"", TRUE, FILTER(CID!$B$2:$B$14794, CID!B3663=CID!$D$2:$D$14794))"),"#N/A")</f>
        <v>#N/A</v>
      </c>
      <c r="B3663" s="12" t="str">
        <f>IFERROR(__xludf.DUMMYFUNCTION("TEXTJOIN(""; "", TRUE, FILTER(CID!B3663:B14794, REGEXMATCH(CID!D3663:D14794, TEXTJOIN(""|"", TRUE, SPLIT(A3663, "";"")))))"),"#N/A")</f>
        <v>#N/A</v>
      </c>
    </row>
    <row r="3664">
      <c r="A3664" s="12" t="str">
        <f>IFERROR(__xludf.DUMMYFUNCTION("TEXTJOIN("";"", TRUE, FILTER(CID!$B$2:$B$14794, CID!B3664=CID!$D$2:$D$14794))"),"#N/A")</f>
        <v>#N/A</v>
      </c>
      <c r="B3664" s="12" t="str">
        <f>IFERROR(__xludf.DUMMYFUNCTION("TEXTJOIN(""; "", TRUE, FILTER(CID!B3664:B14794, REGEXMATCH(CID!D3664:D14794, TEXTJOIN(""|"", TRUE, SPLIT(A3664, "";"")))))"),"#N/A")</f>
        <v>#N/A</v>
      </c>
    </row>
    <row r="3665">
      <c r="A3665" s="12" t="str">
        <f>IFERROR(__xludf.DUMMYFUNCTION("TEXTJOIN("";"", TRUE, FILTER(CID!$B$2:$B$14794, CID!B3665=CID!$D$2:$D$14794))"),"#N/A")</f>
        <v>#N/A</v>
      </c>
      <c r="B3665" s="12" t="str">
        <f>IFERROR(__xludf.DUMMYFUNCTION("TEXTJOIN(""; "", TRUE, FILTER(CID!B3665:B14794, REGEXMATCH(CID!D3665:D14794, TEXTJOIN(""|"", TRUE, SPLIT(A3665, "";"")))))"),"#N/A")</f>
        <v>#N/A</v>
      </c>
    </row>
    <row r="3666">
      <c r="A3666" s="12" t="str">
        <f>IFERROR(__xludf.DUMMYFUNCTION("TEXTJOIN("";"", TRUE, FILTER(CID!$B$2:$B$14794, CID!B3666=CID!$D$2:$D$14794))"),"#N/A")</f>
        <v>#N/A</v>
      </c>
      <c r="B3666" s="12" t="str">
        <f>IFERROR(__xludf.DUMMYFUNCTION("TEXTJOIN(""; "", TRUE, FILTER(CID!B3666:B14794, REGEXMATCH(CID!D3666:D14794, TEXTJOIN(""|"", TRUE, SPLIT(A3666, "";"")))))"),"#N/A")</f>
        <v>#N/A</v>
      </c>
    </row>
    <row r="3667">
      <c r="A3667" s="12" t="str">
        <f>IFERROR(__xludf.DUMMYFUNCTION("TEXTJOIN("";"", TRUE, FILTER(CID!$B$2:$B$14794, CID!B3667=CID!$D$2:$D$14794))"),"#N/A")</f>
        <v>#N/A</v>
      </c>
      <c r="B3667" s="12" t="str">
        <f>IFERROR(__xludf.DUMMYFUNCTION("TEXTJOIN(""; "", TRUE, FILTER(CID!B3667:B14794, REGEXMATCH(CID!D3667:D14794, TEXTJOIN(""|"", TRUE, SPLIT(A3667, "";"")))))"),"#N/A")</f>
        <v>#N/A</v>
      </c>
    </row>
    <row r="3668">
      <c r="A3668" s="12" t="str">
        <f>IFERROR(__xludf.DUMMYFUNCTION("TEXTJOIN("";"", TRUE, FILTER(CID!$B$2:$B$14794, CID!B3668=CID!$D$2:$D$14794))"),"#N/A")</f>
        <v>#N/A</v>
      </c>
      <c r="B3668" s="12" t="str">
        <f>IFERROR(__xludf.DUMMYFUNCTION("TEXTJOIN(""; "", TRUE, FILTER(CID!B3668:B14794, REGEXMATCH(CID!D3668:D14794, TEXTJOIN(""|"", TRUE, SPLIT(A3668, "";"")))))"),"#N/A")</f>
        <v>#N/A</v>
      </c>
    </row>
    <row r="3669">
      <c r="A3669" s="12" t="str">
        <f>IFERROR(__xludf.DUMMYFUNCTION("TEXTJOIN("";"", TRUE, FILTER(CID!$B$2:$B$14794, CID!B3669=CID!$D$2:$D$14794))"),"#N/A")</f>
        <v>#N/A</v>
      </c>
      <c r="B3669" s="12" t="str">
        <f>IFERROR(__xludf.DUMMYFUNCTION("TEXTJOIN(""; "", TRUE, FILTER(CID!B3669:B14794, REGEXMATCH(CID!D3669:D14794, TEXTJOIN(""|"", TRUE, SPLIT(A3669, "";"")))))"),"#N/A")</f>
        <v>#N/A</v>
      </c>
    </row>
    <row r="3670">
      <c r="A3670" s="12" t="str">
        <f>IFERROR(__xludf.DUMMYFUNCTION("TEXTJOIN("";"", TRUE, FILTER(CID!$B$2:$B$14794, CID!B3670=CID!$D$2:$D$14794))"),"#N/A")</f>
        <v>#N/A</v>
      </c>
      <c r="B3670" s="12" t="str">
        <f>IFERROR(__xludf.DUMMYFUNCTION("TEXTJOIN(""; "", TRUE, FILTER(CID!B3670:B14794, REGEXMATCH(CID!D3670:D14794, TEXTJOIN(""|"", TRUE, SPLIT(A3670, "";"")))))"),"#N/A")</f>
        <v>#N/A</v>
      </c>
    </row>
    <row r="3671">
      <c r="A3671" s="12" t="str">
        <f>IFERROR(__xludf.DUMMYFUNCTION("TEXTJOIN("";"", TRUE, FILTER(CID!$B$2:$B$14794, CID!B3671=CID!$D$2:$D$14794))"),"#N/A")</f>
        <v>#N/A</v>
      </c>
      <c r="B3671" s="12" t="str">
        <f>IFERROR(__xludf.DUMMYFUNCTION("TEXTJOIN(""; "", TRUE, FILTER(CID!B3671:B14794, REGEXMATCH(CID!D3671:D14794, TEXTJOIN(""|"", TRUE, SPLIT(A3671, "";"")))))"),"#N/A")</f>
        <v>#N/A</v>
      </c>
    </row>
    <row r="3672">
      <c r="A3672" s="12" t="str">
        <f>IFERROR(__xludf.DUMMYFUNCTION("TEXTJOIN("";"", TRUE, FILTER(CID!$B$2:$B$14794, CID!B3672=CID!$D$2:$D$14794))"),"#N/A")</f>
        <v>#N/A</v>
      </c>
      <c r="B3672" s="12" t="str">
        <f>IFERROR(__xludf.DUMMYFUNCTION("TEXTJOIN(""; "", TRUE, FILTER(CID!B3672:B14794, REGEXMATCH(CID!D3672:D14794, TEXTJOIN(""|"", TRUE, SPLIT(A3672, "";"")))))"),"#N/A")</f>
        <v>#N/A</v>
      </c>
    </row>
    <row r="3673">
      <c r="A3673" s="12" t="str">
        <f>IFERROR(__xludf.DUMMYFUNCTION("TEXTJOIN("";"", TRUE, FILTER(CID!$B$2:$B$14794, CID!B3673=CID!$D$2:$D$14794))"),"#N/A")</f>
        <v>#N/A</v>
      </c>
      <c r="B3673" s="12" t="str">
        <f>IFERROR(__xludf.DUMMYFUNCTION("TEXTJOIN(""; "", TRUE, FILTER(CID!B3673:B14794, REGEXMATCH(CID!D3673:D14794, TEXTJOIN(""|"", TRUE, SPLIT(A3673, "";"")))))"),"#N/A")</f>
        <v>#N/A</v>
      </c>
    </row>
    <row r="3674">
      <c r="A3674" s="12" t="str">
        <f>IFERROR(__xludf.DUMMYFUNCTION("TEXTJOIN("";"", TRUE, FILTER(CID!$B$2:$B$14794, CID!B3674=CID!$D$2:$D$14794))"),"#N/A")</f>
        <v>#N/A</v>
      </c>
      <c r="B3674" s="12" t="str">
        <f>IFERROR(__xludf.DUMMYFUNCTION("TEXTJOIN(""; "", TRUE, FILTER(CID!B3674:B14794, REGEXMATCH(CID!D3674:D14794, TEXTJOIN(""|"", TRUE, SPLIT(A3674, "";"")))))"),"#N/A")</f>
        <v>#N/A</v>
      </c>
    </row>
    <row r="3675">
      <c r="A3675" s="12" t="str">
        <f>IFERROR(__xludf.DUMMYFUNCTION("TEXTJOIN("";"", TRUE, FILTER(CID!$B$2:$B$14794, CID!B3675=CID!$D$2:$D$14794))"),"#N/A")</f>
        <v>#N/A</v>
      </c>
      <c r="B3675" s="12" t="str">
        <f>IFERROR(__xludf.DUMMYFUNCTION("TEXTJOIN(""; "", TRUE, FILTER(CID!B3675:B14794, REGEXMATCH(CID!D3675:D14794, TEXTJOIN(""|"", TRUE, SPLIT(A3675, "";"")))))"),"#N/A")</f>
        <v>#N/A</v>
      </c>
    </row>
    <row r="3676">
      <c r="A3676" s="12" t="str">
        <f>IFERROR(__xludf.DUMMYFUNCTION("TEXTJOIN("";"", TRUE, FILTER(CID!$B$2:$B$14794, CID!B3676=CID!$D$2:$D$14794))"),"#N/A")</f>
        <v>#N/A</v>
      </c>
      <c r="B3676" s="12" t="str">
        <f>IFERROR(__xludf.DUMMYFUNCTION("TEXTJOIN(""; "", TRUE, FILTER(CID!B3676:B14794, REGEXMATCH(CID!D3676:D14794, TEXTJOIN(""|"", TRUE, SPLIT(A3676, "";"")))))"),"#N/A")</f>
        <v>#N/A</v>
      </c>
    </row>
    <row r="3677">
      <c r="A3677" s="12" t="str">
        <f>IFERROR(__xludf.DUMMYFUNCTION("TEXTJOIN("";"", TRUE, FILTER(CID!$B$2:$B$14794, CID!B3677=CID!$D$2:$D$14794))"),"#N/A")</f>
        <v>#N/A</v>
      </c>
      <c r="B3677" s="12" t="str">
        <f>IFERROR(__xludf.DUMMYFUNCTION("TEXTJOIN(""; "", TRUE, FILTER(CID!B3677:B14794, REGEXMATCH(CID!D3677:D14794, TEXTJOIN(""|"", TRUE, SPLIT(A3677, "";"")))))"),"#N/A")</f>
        <v>#N/A</v>
      </c>
    </row>
    <row r="3678">
      <c r="A3678" s="12" t="str">
        <f>IFERROR(__xludf.DUMMYFUNCTION("TEXTJOIN("";"", TRUE, FILTER(CID!$B$2:$B$14794, CID!B3678=CID!$D$2:$D$14794))"),"#N/A")</f>
        <v>#N/A</v>
      </c>
      <c r="B3678" s="12" t="str">
        <f>IFERROR(__xludf.DUMMYFUNCTION("TEXTJOIN(""; "", TRUE, FILTER(CID!B3678:B14794, REGEXMATCH(CID!D3678:D14794, TEXTJOIN(""|"", TRUE, SPLIT(A3678, "";"")))))"),"#N/A")</f>
        <v>#N/A</v>
      </c>
    </row>
    <row r="3679">
      <c r="A3679" s="12" t="str">
        <f>IFERROR(__xludf.DUMMYFUNCTION("TEXTJOIN("";"", TRUE, FILTER(CID!$B$2:$B$14794, CID!B3679=CID!$D$2:$D$14794))"),"#N/A")</f>
        <v>#N/A</v>
      </c>
      <c r="B3679" s="12" t="str">
        <f>IFERROR(__xludf.DUMMYFUNCTION("TEXTJOIN(""; "", TRUE, FILTER(CID!B3679:B14794, REGEXMATCH(CID!D3679:D14794, TEXTJOIN(""|"", TRUE, SPLIT(A3679, "";"")))))"),"#N/A")</f>
        <v>#N/A</v>
      </c>
    </row>
    <row r="3680">
      <c r="A3680" s="12" t="str">
        <f>IFERROR(__xludf.DUMMYFUNCTION("TEXTJOIN("";"", TRUE, FILTER(CID!$B$2:$B$14794, CID!B3680=CID!$D$2:$D$14794))"),"#N/A")</f>
        <v>#N/A</v>
      </c>
      <c r="B3680" s="12" t="str">
        <f>IFERROR(__xludf.DUMMYFUNCTION("TEXTJOIN(""; "", TRUE, FILTER(CID!B3680:B14794, REGEXMATCH(CID!D3680:D14794, TEXTJOIN(""|"", TRUE, SPLIT(A3680, "";"")))))"),"#N/A")</f>
        <v>#N/A</v>
      </c>
    </row>
    <row r="3681">
      <c r="A3681" s="12" t="str">
        <f>IFERROR(__xludf.DUMMYFUNCTION("TEXTJOIN("";"", TRUE, FILTER(CID!$B$2:$B$14794, CID!B3681=CID!$D$2:$D$14794))"),"#N/A")</f>
        <v>#N/A</v>
      </c>
      <c r="B3681" s="12" t="str">
        <f>IFERROR(__xludf.DUMMYFUNCTION("TEXTJOIN(""; "", TRUE, FILTER(CID!B3681:B14794, REGEXMATCH(CID!D3681:D14794, TEXTJOIN(""|"", TRUE, SPLIT(A3681, "";"")))))"),"#N/A")</f>
        <v>#N/A</v>
      </c>
    </row>
    <row r="3682">
      <c r="A3682" s="12" t="str">
        <f>IFERROR(__xludf.DUMMYFUNCTION("TEXTJOIN("";"", TRUE, FILTER(CID!$B$2:$B$14794, CID!B3682=CID!$D$2:$D$14794))"),"#N/A")</f>
        <v>#N/A</v>
      </c>
      <c r="B3682" s="12" t="str">
        <f>IFERROR(__xludf.DUMMYFUNCTION("TEXTJOIN(""; "", TRUE, FILTER(CID!B3682:B14794, REGEXMATCH(CID!D3682:D14794, TEXTJOIN(""|"", TRUE, SPLIT(A3682, "";"")))))"),"#N/A")</f>
        <v>#N/A</v>
      </c>
    </row>
    <row r="3683">
      <c r="A3683" s="12" t="str">
        <f>IFERROR(__xludf.DUMMYFUNCTION("TEXTJOIN("";"", TRUE, FILTER(CID!$B$2:$B$14794, CID!B3683=CID!$D$2:$D$14794))"),"#N/A")</f>
        <v>#N/A</v>
      </c>
      <c r="B3683" s="12" t="str">
        <f>IFERROR(__xludf.DUMMYFUNCTION("TEXTJOIN(""; "", TRUE, FILTER(CID!B3683:B14794, REGEXMATCH(CID!D3683:D14794, TEXTJOIN(""|"", TRUE, SPLIT(A3683, "";"")))))"),"#N/A")</f>
        <v>#N/A</v>
      </c>
    </row>
    <row r="3684">
      <c r="A3684" s="12" t="str">
        <f>IFERROR(__xludf.DUMMYFUNCTION("TEXTJOIN("";"", TRUE, FILTER(CID!$B$2:$B$14794, CID!B3684=CID!$D$2:$D$14794))"),"#N/A")</f>
        <v>#N/A</v>
      </c>
      <c r="B3684" s="12" t="str">
        <f>IFERROR(__xludf.DUMMYFUNCTION("TEXTJOIN(""; "", TRUE, FILTER(CID!B3684:B14794, REGEXMATCH(CID!D3684:D14794, TEXTJOIN(""|"", TRUE, SPLIT(A3684, "";"")))))"),"#N/A")</f>
        <v>#N/A</v>
      </c>
    </row>
    <row r="3685">
      <c r="A3685" s="12" t="str">
        <f>IFERROR(__xludf.DUMMYFUNCTION("TEXTJOIN("";"", TRUE, FILTER(CID!$B$2:$B$14794, CID!B3685=CID!$D$2:$D$14794))"),"#N/A")</f>
        <v>#N/A</v>
      </c>
      <c r="B3685" s="12" t="str">
        <f>IFERROR(__xludf.DUMMYFUNCTION("TEXTJOIN(""; "", TRUE, FILTER(CID!B3685:B14794, REGEXMATCH(CID!D3685:D14794, TEXTJOIN(""|"", TRUE, SPLIT(A3685, "";"")))))"),"#N/A")</f>
        <v>#N/A</v>
      </c>
    </row>
    <row r="3686">
      <c r="A3686" s="12" t="str">
        <f>IFERROR(__xludf.DUMMYFUNCTION("TEXTJOIN("";"", TRUE, FILTER(CID!$B$2:$B$14794, CID!B3686=CID!$D$2:$D$14794))"),"#N/A")</f>
        <v>#N/A</v>
      </c>
      <c r="B3686" s="12" t="str">
        <f>IFERROR(__xludf.DUMMYFUNCTION("TEXTJOIN(""; "", TRUE, FILTER(CID!B3686:B14794, REGEXMATCH(CID!D3686:D14794, TEXTJOIN(""|"", TRUE, SPLIT(A3686, "";"")))))"),"#N/A")</f>
        <v>#N/A</v>
      </c>
    </row>
    <row r="3687">
      <c r="A3687" s="12" t="str">
        <f>IFERROR(__xludf.DUMMYFUNCTION("TEXTJOIN("";"", TRUE, FILTER(CID!$B$2:$B$14794, CID!B3687=CID!$D$2:$D$14794))"),"#N/A")</f>
        <v>#N/A</v>
      </c>
      <c r="B3687" s="12" t="str">
        <f>IFERROR(__xludf.DUMMYFUNCTION("TEXTJOIN(""; "", TRUE, FILTER(CID!B3687:B14794, REGEXMATCH(CID!D3687:D14794, TEXTJOIN(""|"", TRUE, SPLIT(A3687, "";"")))))"),"#N/A")</f>
        <v>#N/A</v>
      </c>
    </row>
    <row r="3688">
      <c r="A3688" s="12" t="str">
        <f>IFERROR(__xludf.DUMMYFUNCTION("TEXTJOIN("";"", TRUE, FILTER(CID!$B$2:$B$14794, CID!B3688=CID!$D$2:$D$14794))"),"#N/A")</f>
        <v>#N/A</v>
      </c>
      <c r="B3688" s="12" t="str">
        <f>IFERROR(__xludf.DUMMYFUNCTION("TEXTJOIN(""; "", TRUE, FILTER(CID!B3688:B14794, REGEXMATCH(CID!D3688:D14794, TEXTJOIN(""|"", TRUE, SPLIT(A3688, "";"")))))"),"#N/A")</f>
        <v>#N/A</v>
      </c>
    </row>
    <row r="3689">
      <c r="A3689" s="12" t="str">
        <f>IFERROR(__xludf.DUMMYFUNCTION("TEXTJOIN("";"", TRUE, FILTER(CID!$B$2:$B$14794, CID!B3689=CID!$D$2:$D$14794))"),"#N/A")</f>
        <v>#N/A</v>
      </c>
      <c r="B3689" s="12" t="str">
        <f>IFERROR(__xludf.DUMMYFUNCTION("TEXTJOIN(""; "", TRUE, FILTER(CID!B3689:B14794, REGEXMATCH(CID!D3689:D14794, TEXTJOIN(""|"", TRUE, SPLIT(A3689, "";"")))))"),"#N/A")</f>
        <v>#N/A</v>
      </c>
    </row>
    <row r="3690">
      <c r="A3690" s="12" t="str">
        <f>IFERROR(__xludf.DUMMYFUNCTION("TEXTJOIN("";"", TRUE, FILTER(CID!$B$2:$B$14794, CID!B3690=CID!$D$2:$D$14794))"),"#N/A")</f>
        <v>#N/A</v>
      </c>
      <c r="B3690" s="12" t="str">
        <f>IFERROR(__xludf.DUMMYFUNCTION("TEXTJOIN(""; "", TRUE, FILTER(CID!B3690:B14794, REGEXMATCH(CID!D3690:D14794, TEXTJOIN(""|"", TRUE, SPLIT(A3690, "";"")))))"),"#N/A")</f>
        <v>#N/A</v>
      </c>
    </row>
    <row r="3691">
      <c r="A3691" s="12" t="str">
        <f>IFERROR(__xludf.DUMMYFUNCTION("TEXTJOIN("";"", TRUE, FILTER(CID!$B$2:$B$14794, CID!B3691=CID!$D$2:$D$14794))"),"#N/A")</f>
        <v>#N/A</v>
      </c>
      <c r="B3691" s="12" t="str">
        <f>IFERROR(__xludf.DUMMYFUNCTION("TEXTJOIN(""; "", TRUE, FILTER(CID!B3691:B14794, REGEXMATCH(CID!D3691:D14794, TEXTJOIN(""|"", TRUE, SPLIT(A3691, "";"")))))"),"#N/A")</f>
        <v>#N/A</v>
      </c>
    </row>
    <row r="3692">
      <c r="A3692" s="12" t="str">
        <f>IFERROR(__xludf.DUMMYFUNCTION("TEXTJOIN("";"", TRUE, FILTER(CID!$B$2:$B$14794, CID!B3692=CID!$D$2:$D$14794))"),"#N/A")</f>
        <v>#N/A</v>
      </c>
      <c r="B3692" s="12" t="str">
        <f>IFERROR(__xludf.DUMMYFUNCTION("TEXTJOIN(""; "", TRUE, FILTER(CID!B3692:B14794, REGEXMATCH(CID!D3692:D14794, TEXTJOIN(""|"", TRUE, SPLIT(A3692, "";"")))))"),"#N/A")</f>
        <v>#N/A</v>
      </c>
    </row>
    <row r="3693">
      <c r="A3693" s="12" t="str">
        <f>IFERROR(__xludf.DUMMYFUNCTION("TEXTJOIN("";"", TRUE, FILTER(CID!$B$2:$B$14794, CID!B3693=CID!$D$2:$D$14794))"),"#N/A")</f>
        <v>#N/A</v>
      </c>
      <c r="B3693" s="12" t="str">
        <f>IFERROR(__xludf.DUMMYFUNCTION("TEXTJOIN(""; "", TRUE, FILTER(CID!B3693:B14794, REGEXMATCH(CID!D3693:D14794, TEXTJOIN(""|"", TRUE, SPLIT(A3693, "";"")))))"),"#N/A")</f>
        <v>#N/A</v>
      </c>
    </row>
    <row r="3694">
      <c r="A3694" s="12" t="str">
        <f>IFERROR(__xludf.DUMMYFUNCTION("TEXTJOIN("";"", TRUE, FILTER(CID!$B$2:$B$14794, CID!B3694=CID!$D$2:$D$14794))"),"#N/A")</f>
        <v>#N/A</v>
      </c>
      <c r="B3694" s="12" t="str">
        <f>IFERROR(__xludf.DUMMYFUNCTION("TEXTJOIN(""; "", TRUE, FILTER(CID!B3694:B14794, REGEXMATCH(CID!D3694:D14794, TEXTJOIN(""|"", TRUE, SPLIT(A3694, "";"")))))"),"#N/A")</f>
        <v>#N/A</v>
      </c>
    </row>
    <row r="3695">
      <c r="A3695" s="12" t="str">
        <f>IFERROR(__xludf.DUMMYFUNCTION("TEXTJOIN("";"", TRUE, FILTER(CID!$B$2:$B$14794, CID!B3695=CID!$D$2:$D$14794))"),"#N/A")</f>
        <v>#N/A</v>
      </c>
      <c r="B3695" s="12" t="str">
        <f>IFERROR(__xludf.DUMMYFUNCTION("TEXTJOIN(""; "", TRUE, FILTER(CID!B3695:B14794, REGEXMATCH(CID!D3695:D14794, TEXTJOIN(""|"", TRUE, SPLIT(A3695, "";"")))))"),"#N/A")</f>
        <v>#N/A</v>
      </c>
    </row>
    <row r="3696">
      <c r="A3696" s="12" t="str">
        <f>IFERROR(__xludf.DUMMYFUNCTION("TEXTJOIN("";"", TRUE, FILTER(CID!$B$2:$B$14794, CID!B3696=CID!$D$2:$D$14794))"),"#N/A")</f>
        <v>#N/A</v>
      </c>
      <c r="B3696" s="12" t="str">
        <f>IFERROR(__xludf.DUMMYFUNCTION("TEXTJOIN(""; "", TRUE, FILTER(CID!B3696:B14794, REGEXMATCH(CID!D3696:D14794, TEXTJOIN(""|"", TRUE, SPLIT(A3696, "";"")))))"),"#N/A")</f>
        <v>#N/A</v>
      </c>
    </row>
    <row r="3697">
      <c r="A3697" s="12" t="str">
        <f>IFERROR(__xludf.DUMMYFUNCTION("TEXTJOIN("";"", TRUE, FILTER(CID!$B$2:$B$14794, CID!B3697=CID!$D$2:$D$14794))"),"#N/A")</f>
        <v>#N/A</v>
      </c>
      <c r="B3697" s="12" t="str">
        <f>IFERROR(__xludf.DUMMYFUNCTION("TEXTJOIN(""; "", TRUE, FILTER(CID!B3697:B14794, REGEXMATCH(CID!D3697:D14794, TEXTJOIN(""|"", TRUE, SPLIT(A3697, "";"")))))"),"#N/A")</f>
        <v>#N/A</v>
      </c>
    </row>
    <row r="3698">
      <c r="A3698" s="12" t="str">
        <f>IFERROR(__xludf.DUMMYFUNCTION("TEXTJOIN("";"", TRUE, FILTER(CID!$B$2:$B$14794, CID!B3698=CID!$D$2:$D$14794))"),"#N/A")</f>
        <v>#N/A</v>
      </c>
      <c r="B3698" s="12" t="str">
        <f>IFERROR(__xludf.DUMMYFUNCTION("TEXTJOIN(""; "", TRUE, FILTER(CID!B3698:B14794, REGEXMATCH(CID!D3698:D14794, TEXTJOIN(""|"", TRUE, SPLIT(A3698, "";"")))))"),"#N/A")</f>
        <v>#N/A</v>
      </c>
    </row>
    <row r="3699">
      <c r="A3699" s="12" t="str">
        <f>IFERROR(__xludf.DUMMYFUNCTION("TEXTJOIN("";"", TRUE, FILTER(CID!$B$2:$B$14794, CID!B3699=CID!$D$2:$D$14794))"),"#N/A")</f>
        <v>#N/A</v>
      </c>
      <c r="B3699" s="12" t="str">
        <f>IFERROR(__xludf.DUMMYFUNCTION("TEXTJOIN(""; "", TRUE, FILTER(CID!B3699:B14794, REGEXMATCH(CID!D3699:D14794, TEXTJOIN(""|"", TRUE, SPLIT(A3699, "";"")))))"),"#N/A")</f>
        <v>#N/A</v>
      </c>
    </row>
    <row r="3700">
      <c r="A3700" s="12" t="str">
        <f>IFERROR(__xludf.DUMMYFUNCTION("TEXTJOIN("";"", TRUE, FILTER(CID!$B$2:$B$14794, CID!B3700=CID!$D$2:$D$14794))"),"#N/A")</f>
        <v>#N/A</v>
      </c>
      <c r="B3700" s="12" t="str">
        <f>IFERROR(__xludf.DUMMYFUNCTION("TEXTJOIN(""; "", TRUE, FILTER(CID!B3700:B14794, REGEXMATCH(CID!D3700:D14794, TEXTJOIN(""|"", TRUE, SPLIT(A3700, "";"")))))"),"#N/A")</f>
        <v>#N/A</v>
      </c>
    </row>
    <row r="3701">
      <c r="A3701" s="12" t="str">
        <f>IFERROR(__xludf.DUMMYFUNCTION("TEXTJOIN("";"", TRUE, FILTER(CID!$B$2:$B$14794, CID!B3701=CID!$D$2:$D$14794))"),"#N/A")</f>
        <v>#N/A</v>
      </c>
      <c r="B3701" s="12" t="str">
        <f>IFERROR(__xludf.DUMMYFUNCTION("TEXTJOIN(""; "", TRUE, FILTER(CID!B3701:B14794, REGEXMATCH(CID!D3701:D14794, TEXTJOIN(""|"", TRUE, SPLIT(A3701, "";"")))))"),"#N/A")</f>
        <v>#N/A</v>
      </c>
    </row>
    <row r="3702">
      <c r="A3702" s="12" t="str">
        <f>IFERROR(__xludf.DUMMYFUNCTION("TEXTJOIN("";"", TRUE, FILTER(CID!$B$2:$B$14794, CID!B3702=CID!$D$2:$D$14794))"),"#N/A")</f>
        <v>#N/A</v>
      </c>
      <c r="B3702" s="12" t="str">
        <f>IFERROR(__xludf.DUMMYFUNCTION("TEXTJOIN(""; "", TRUE, FILTER(CID!B3702:B14794, REGEXMATCH(CID!D3702:D14794, TEXTJOIN(""|"", TRUE, SPLIT(A3702, "";"")))))"),"#N/A")</f>
        <v>#N/A</v>
      </c>
    </row>
    <row r="3703">
      <c r="A3703" s="12" t="str">
        <f>IFERROR(__xludf.DUMMYFUNCTION("TEXTJOIN("";"", TRUE, FILTER(CID!$B$2:$B$14794, CID!B3703=CID!$D$2:$D$14794))"),"#N/A")</f>
        <v>#N/A</v>
      </c>
      <c r="B3703" s="12" t="str">
        <f>IFERROR(__xludf.DUMMYFUNCTION("TEXTJOIN(""; "", TRUE, FILTER(CID!B3703:B14794, REGEXMATCH(CID!D3703:D14794, TEXTJOIN(""|"", TRUE, SPLIT(A3703, "";"")))))"),"#N/A")</f>
        <v>#N/A</v>
      </c>
    </row>
    <row r="3704">
      <c r="A3704" s="12" t="str">
        <f>IFERROR(__xludf.DUMMYFUNCTION("TEXTJOIN("";"", TRUE, FILTER(CID!$B$2:$B$14794, CID!B3704=CID!$D$2:$D$14794))"),"#N/A")</f>
        <v>#N/A</v>
      </c>
      <c r="B3704" s="12" t="str">
        <f>IFERROR(__xludf.DUMMYFUNCTION("TEXTJOIN(""; "", TRUE, FILTER(CID!B3704:B14794, REGEXMATCH(CID!D3704:D14794, TEXTJOIN(""|"", TRUE, SPLIT(A3704, "";"")))))"),"#N/A")</f>
        <v>#N/A</v>
      </c>
    </row>
    <row r="3705">
      <c r="A3705" s="12" t="str">
        <f>IFERROR(__xludf.DUMMYFUNCTION("TEXTJOIN("";"", TRUE, FILTER(CID!$B$2:$B$14794, CID!B3705=CID!$D$2:$D$14794))"),"#N/A")</f>
        <v>#N/A</v>
      </c>
      <c r="B3705" s="12" t="str">
        <f>IFERROR(__xludf.DUMMYFUNCTION("TEXTJOIN(""; "", TRUE, FILTER(CID!B3705:B14794, REGEXMATCH(CID!D3705:D14794, TEXTJOIN(""|"", TRUE, SPLIT(A3705, "";"")))))"),"#N/A")</f>
        <v>#N/A</v>
      </c>
    </row>
    <row r="3706">
      <c r="A3706" s="12" t="str">
        <f>IFERROR(__xludf.DUMMYFUNCTION("TEXTJOIN("";"", TRUE, FILTER(CID!$B$2:$B$14794, CID!B3706=CID!$D$2:$D$14794))"),"#N/A")</f>
        <v>#N/A</v>
      </c>
      <c r="B3706" s="12" t="str">
        <f>IFERROR(__xludf.DUMMYFUNCTION("TEXTJOIN(""; "", TRUE, FILTER(CID!B3706:B14794, REGEXMATCH(CID!D3706:D14794, TEXTJOIN(""|"", TRUE, SPLIT(A3706, "";"")))))"),"#N/A")</f>
        <v>#N/A</v>
      </c>
    </row>
    <row r="3707">
      <c r="A3707" s="12" t="str">
        <f>IFERROR(__xludf.DUMMYFUNCTION("TEXTJOIN("";"", TRUE, FILTER(CID!$B$2:$B$14794, CID!B3707=CID!$D$2:$D$14794))"),"#N/A")</f>
        <v>#N/A</v>
      </c>
      <c r="B3707" s="12" t="str">
        <f>IFERROR(__xludf.DUMMYFUNCTION("TEXTJOIN(""; "", TRUE, FILTER(CID!B3707:B14794, REGEXMATCH(CID!D3707:D14794, TEXTJOIN(""|"", TRUE, SPLIT(A3707, "";"")))))"),"#N/A")</f>
        <v>#N/A</v>
      </c>
    </row>
    <row r="3708">
      <c r="A3708" s="12" t="str">
        <f>IFERROR(__xludf.DUMMYFUNCTION("TEXTJOIN("";"", TRUE, FILTER(CID!$B$2:$B$14794, CID!B3708=CID!$D$2:$D$14794))"),"#N/A")</f>
        <v>#N/A</v>
      </c>
      <c r="B3708" s="12" t="str">
        <f>IFERROR(__xludf.DUMMYFUNCTION("TEXTJOIN(""; "", TRUE, FILTER(CID!B3708:B14794, REGEXMATCH(CID!D3708:D14794, TEXTJOIN(""|"", TRUE, SPLIT(A3708, "";"")))))"),"#N/A")</f>
        <v>#N/A</v>
      </c>
    </row>
    <row r="3709">
      <c r="A3709" s="12" t="str">
        <f>IFERROR(__xludf.DUMMYFUNCTION("TEXTJOIN("";"", TRUE, FILTER(CID!$B$2:$B$14794, CID!B3709=CID!$D$2:$D$14794))"),"#N/A")</f>
        <v>#N/A</v>
      </c>
      <c r="B3709" s="12" t="str">
        <f>IFERROR(__xludf.DUMMYFUNCTION("TEXTJOIN(""; "", TRUE, FILTER(CID!B3709:B14794, REGEXMATCH(CID!D3709:D14794, TEXTJOIN(""|"", TRUE, SPLIT(A3709, "";"")))))"),"#N/A")</f>
        <v>#N/A</v>
      </c>
    </row>
    <row r="3710">
      <c r="A3710" s="12" t="str">
        <f>IFERROR(__xludf.DUMMYFUNCTION("TEXTJOIN("";"", TRUE, FILTER(CID!$B$2:$B$14794, CID!B3710=CID!$D$2:$D$14794))"),"#N/A")</f>
        <v>#N/A</v>
      </c>
      <c r="B3710" s="12" t="str">
        <f>IFERROR(__xludf.DUMMYFUNCTION("TEXTJOIN(""; "", TRUE, FILTER(CID!B3710:B14794, REGEXMATCH(CID!D3710:D14794, TEXTJOIN(""|"", TRUE, SPLIT(A3710, "";"")))))"),"#N/A")</f>
        <v>#N/A</v>
      </c>
    </row>
    <row r="3711">
      <c r="A3711" s="12" t="str">
        <f>IFERROR(__xludf.DUMMYFUNCTION("TEXTJOIN("";"", TRUE, FILTER(CID!$B$2:$B$14794, CID!B3711=CID!$D$2:$D$14794))"),"#N/A")</f>
        <v>#N/A</v>
      </c>
      <c r="B3711" s="12" t="str">
        <f>IFERROR(__xludf.DUMMYFUNCTION("TEXTJOIN(""; "", TRUE, FILTER(CID!B3711:B14794, REGEXMATCH(CID!D3711:D14794, TEXTJOIN(""|"", TRUE, SPLIT(A3711, "";"")))))"),"#N/A")</f>
        <v>#N/A</v>
      </c>
    </row>
    <row r="3712">
      <c r="A3712" s="12" t="str">
        <f>IFERROR(__xludf.DUMMYFUNCTION("TEXTJOIN("";"", TRUE, FILTER(CID!$B$2:$B$14794, CID!B3712=CID!$D$2:$D$14794))"),"#N/A")</f>
        <v>#N/A</v>
      </c>
      <c r="B3712" s="12" t="str">
        <f>IFERROR(__xludf.DUMMYFUNCTION("TEXTJOIN(""; "", TRUE, FILTER(CID!B3712:B14794, REGEXMATCH(CID!D3712:D14794, TEXTJOIN(""|"", TRUE, SPLIT(A3712, "";"")))))"),"#N/A")</f>
        <v>#N/A</v>
      </c>
    </row>
    <row r="3713">
      <c r="A3713" s="12" t="str">
        <f>IFERROR(__xludf.DUMMYFUNCTION("TEXTJOIN("";"", TRUE, FILTER(CID!$B$2:$B$14794, CID!B3713=CID!$D$2:$D$14794))"),"#N/A")</f>
        <v>#N/A</v>
      </c>
      <c r="B3713" s="12" t="str">
        <f>IFERROR(__xludf.DUMMYFUNCTION("TEXTJOIN(""; "", TRUE, FILTER(CID!B3713:B14794, REGEXMATCH(CID!D3713:D14794, TEXTJOIN(""|"", TRUE, SPLIT(A3713, "";"")))))"),"#N/A")</f>
        <v>#N/A</v>
      </c>
    </row>
    <row r="3714">
      <c r="A3714" s="12" t="str">
        <f>IFERROR(__xludf.DUMMYFUNCTION("TEXTJOIN("";"", TRUE, FILTER(CID!$B$2:$B$14794, CID!B3714=CID!$D$2:$D$14794))"),"#N/A")</f>
        <v>#N/A</v>
      </c>
      <c r="B3714" s="12" t="str">
        <f>IFERROR(__xludf.DUMMYFUNCTION("TEXTJOIN(""; "", TRUE, FILTER(CID!B3714:B14794, REGEXMATCH(CID!D3714:D14794, TEXTJOIN(""|"", TRUE, SPLIT(A3714, "";"")))))"),"#N/A")</f>
        <v>#N/A</v>
      </c>
    </row>
    <row r="3715">
      <c r="A3715" s="12" t="str">
        <f>IFERROR(__xludf.DUMMYFUNCTION("TEXTJOIN("";"", TRUE, FILTER(CID!$B$2:$B$14794, CID!B3715=CID!$D$2:$D$14794))"),"#N/A")</f>
        <v>#N/A</v>
      </c>
      <c r="B3715" s="12" t="str">
        <f>IFERROR(__xludf.DUMMYFUNCTION("TEXTJOIN(""; "", TRUE, FILTER(CID!B3715:B14794, REGEXMATCH(CID!D3715:D14794, TEXTJOIN(""|"", TRUE, SPLIT(A3715, "";"")))))"),"#N/A")</f>
        <v>#N/A</v>
      </c>
    </row>
    <row r="3716">
      <c r="A3716" s="12" t="str">
        <f>IFERROR(__xludf.DUMMYFUNCTION("TEXTJOIN("";"", TRUE, FILTER(CID!$B$2:$B$14794, CID!B3716=CID!$D$2:$D$14794))"),"#N/A")</f>
        <v>#N/A</v>
      </c>
      <c r="B3716" s="12" t="str">
        <f>IFERROR(__xludf.DUMMYFUNCTION("TEXTJOIN(""; "", TRUE, FILTER(CID!B3716:B14794, REGEXMATCH(CID!D3716:D14794, TEXTJOIN(""|"", TRUE, SPLIT(A3716, "";"")))))"),"#N/A")</f>
        <v>#N/A</v>
      </c>
    </row>
    <row r="3717">
      <c r="A3717" s="12" t="str">
        <f>IFERROR(__xludf.DUMMYFUNCTION("TEXTJOIN("";"", TRUE, FILTER(CID!$B$2:$B$14794, CID!B3717=CID!$D$2:$D$14794))"),"#N/A")</f>
        <v>#N/A</v>
      </c>
      <c r="B3717" s="12" t="str">
        <f>IFERROR(__xludf.DUMMYFUNCTION("TEXTJOIN(""; "", TRUE, FILTER(CID!B3717:B14794, REGEXMATCH(CID!D3717:D14794, TEXTJOIN(""|"", TRUE, SPLIT(A3717, "";"")))))"),"#N/A")</f>
        <v>#N/A</v>
      </c>
    </row>
    <row r="3718">
      <c r="A3718" s="12" t="str">
        <f>IFERROR(__xludf.DUMMYFUNCTION("TEXTJOIN("";"", TRUE, FILTER(CID!$B$2:$B$14794, CID!B3718=CID!$D$2:$D$14794))"),"#N/A")</f>
        <v>#N/A</v>
      </c>
      <c r="B3718" s="12" t="str">
        <f>IFERROR(__xludf.DUMMYFUNCTION("TEXTJOIN(""; "", TRUE, FILTER(CID!B3718:B14794, REGEXMATCH(CID!D3718:D14794, TEXTJOIN(""|"", TRUE, SPLIT(A3718, "";"")))))"),"#N/A")</f>
        <v>#N/A</v>
      </c>
    </row>
    <row r="3719">
      <c r="A3719" s="12" t="str">
        <f>IFERROR(__xludf.DUMMYFUNCTION("TEXTJOIN("";"", TRUE, FILTER(CID!$B$2:$B$14794, CID!B3719=CID!$D$2:$D$14794))"),"#N/A")</f>
        <v>#N/A</v>
      </c>
      <c r="B3719" s="12" t="str">
        <f>IFERROR(__xludf.DUMMYFUNCTION("TEXTJOIN(""; "", TRUE, FILTER(CID!B3719:B14794, REGEXMATCH(CID!D3719:D14794, TEXTJOIN(""|"", TRUE, SPLIT(A3719, "";"")))))"),"#N/A")</f>
        <v>#N/A</v>
      </c>
    </row>
    <row r="3720">
      <c r="A3720" s="12" t="str">
        <f>IFERROR(__xludf.DUMMYFUNCTION("TEXTJOIN("";"", TRUE, FILTER(CID!$B$2:$B$14794, CID!B3720=CID!$D$2:$D$14794))"),"#N/A")</f>
        <v>#N/A</v>
      </c>
      <c r="B3720" s="12" t="str">
        <f>IFERROR(__xludf.DUMMYFUNCTION("TEXTJOIN(""; "", TRUE, FILTER(CID!B3720:B14794, REGEXMATCH(CID!D3720:D14794, TEXTJOIN(""|"", TRUE, SPLIT(A3720, "";"")))))"),"#N/A")</f>
        <v>#N/A</v>
      </c>
    </row>
    <row r="3721">
      <c r="A3721" s="12" t="str">
        <f>IFERROR(__xludf.DUMMYFUNCTION("TEXTJOIN("";"", TRUE, FILTER(CID!$B$2:$B$14794, CID!B3721=CID!$D$2:$D$14794))"),"#N/A")</f>
        <v>#N/A</v>
      </c>
      <c r="B3721" s="12" t="str">
        <f>IFERROR(__xludf.DUMMYFUNCTION("TEXTJOIN(""; "", TRUE, FILTER(CID!B3721:B14794, REGEXMATCH(CID!D3721:D14794, TEXTJOIN(""|"", TRUE, SPLIT(A3721, "";"")))))"),"#N/A")</f>
        <v>#N/A</v>
      </c>
    </row>
    <row r="3722">
      <c r="A3722" s="12" t="str">
        <f>IFERROR(__xludf.DUMMYFUNCTION("TEXTJOIN("";"", TRUE, FILTER(CID!$B$2:$B$14794, CID!B3722=CID!$D$2:$D$14794))"),"#N/A")</f>
        <v>#N/A</v>
      </c>
      <c r="B3722" s="12" t="str">
        <f>IFERROR(__xludf.DUMMYFUNCTION("TEXTJOIN(""; "", TRUE, FILTER(CID!B3722:B14794, REGEXMATCH(CID!D3722:D14794, TEXTJOIN(""|"", TRUE, SPLIT(A3722, "";"")))))"),"#N/A")</f>
        <v>#N/A</v>
      </c>
    </row>
    <row r="3723">
      <c r="A3723" s="12" t="str">
        <f>IFERROR(__xludf.DUMMYFUNCTION("TEXTJOIN("";"", TRUE, FILTER(CID!$B$2:$B$14794, CID!B3723=CID!$D$2:$D$14794))"),"#N/A")</f>
        <v>#N/A</v>
      </c>
      <c r="B3723" s="12" t="str">
        <f>IFERROR(__xludf.DUMMYFUNCTION("TEXTJOIN(""; "", TRUE, FILTER(CID!B3723:B14794, REGEXMATCH(CID!D3723:D14794, TEXTJOIN(""|"", TRUE, SPLIT(A3723, "";"")))))"),"#N/A")</f>
        <v>#N/A</v>
      </c>
    </row>
    <row r="3724">
      <c r="A3724" s="12" t="str">
        <f>IFERROR(__xludf.DUMMYFUNCTION("TEXTJOIN("";"", TRUE, FILTER(CID!$B$2:$B$14794, CID!B3724=CID!$D$2:$D$14794))"),"#N/A")</f>
        <v>#N/A</v>
      </c>
      <c r="B3724" s="12" t="str">
        <f>IFERROR(__xludf.DUMMYFUNCTION("TEXTJOIN(""; "", TRUE, FILTER(CID!B3724:B14794, REGEXMATCH(CID!D3724:D14794, TEXTJOIN(""|"", TRUE, SPLIT(A3724, "";"")))))"),"#N/A")</f>
        <v>#N/A</v>
      </c>
    </row>
    <row r="3725">
      <c r="A3725" s="12" t="str">
        <f>IFERROR(__xludf.DUMMYFUNCTION("TEXTJOIN("";"", TRUE, FILTER(CID!$B$2:$B$14794, CID!B3725=CID!$D$2:$D$14794))"),"#N/A")</f>
        <v>#N/A</v>
      </c>
      <c r="B3725" s="12" t="str">
        <f>IFERROR(__xludf.DUMMYFUNCTION("TEXTJOIN(""; "", TRUE, FILTER(CID!B3725:B14794, REGEXMATCH(CID!D3725:D14794, TEXTJOIN(""|"", TRUE, SPLIT(A3725, "";"")))))"),"#N/A")</f>
        <v>#N/A</v>
      </c>
    </row>
    <row r="3726">
      <c r="A3726" s="12" t="str">
        <f>IFERROR(__xludf.DUMMYFUNCTION("TEXTJOIN("";"", TRUE, FILTER(CID!$B$2:$B$14794, CID!B3726=CID!$D$2:$D$14794))"),"#N/A")</f>
        <v>#N/A</v>
      </c>
      <c r="B3726" s="12" t="str">
        <f>IFERROR(__xludf.DUMMYFUNCTION("TEXTJOIN(""; "", TRUE, FILTER(CID!B3726:B14794, REGEXMATCH(CID!D3726:D14794, TEXTJOIN(""|"", TRUE, SPLIT(A3726, "";"")))))"),"#N/A")</f>
        <v>#N/A</v>
      </c>
    </row>
    <row r="3727">
      <c r="A3727" s="12" t="str">
        <f>IFERROR(__xludf.DUMMYFUNCTION("TEXTJOIN("";"", TRUE, FILTER(CID!$B$2:$B$14794, CID!B3727=CID!$D$2:$D$14794))"),"#N/A")</f>
        <v>#N/A</v>
      </c>
      <c r="B3727" s="12" t="str">
        <f>IFERROR(__xludf.DUMMYFUNCTION("TEXTJOIN(""; "", TRUE, FILTER(CID!B3727:B14794, REGEXMATCH(CID!D3727:D14794, TEXTJOIN(""|"", TRUE, SPLIT(A3727, "";"")))))"),"#N/A")</f>
        <v>#N/A</v>
      </c>
    </row>
    <row r="3728">
      <c r="A3728" s="12" t="str">
        <f>IFERROR(__xludf.DUMMYFUNCTION("TEXTJOIN("";"", TRUE, FILTER(CID!$B$2:$B$14794, CID!B3728=CID!$D$2:$D$14794))"),"#N/A")</f>
        <v>#N/A</v>
      </c>
      <c r="B3728" s="12" t="str">
        <f>IFERROR(__xludf.DUMMYFUNCTION("TEXTJOIN(""; "", TRUE, FILTER(CID!B3728:B14794, REGEXMATCH(CID!D3728:D14794, TEXTJOIN(""|"", TRUE, SPLIT(A3728, "";"")))))"),"#N/A")</f>
        <v>#N/A</v>
      </c>
    </row>
    <row r="3729">
      <c r="A3729" s="12" t="str">
        <f>IFERROR(__xludf.DUMMYFUNCTION("TEXTJOIN("";"", TRUE, FILTER(CID!$B$2:$B$14794, CID!B3729=CID!$D$2:$D$14794))"),"#N/A")</f>
        <v>#N/A</v>
      </c>
      <c r="B3729" s="12" t="str">
        <f>IFERROR(__xludf.DUMMYFUNCTION("TEXTJOIN(""; "", TRUE, FILTER(CID!B3729:B14794, REGEXMATCH(CID!D3729:D14794, TEXTJOIN(""|"", TRUE, SPLIT(A3729, "";"")))))"),"#N/A")</f>
        <v>#N/A</v>
      </c>
    </row>
    <row r="3730">
      <c r="A3730" s="12" t="str">
        <f>IFERROR(__xludf.DUMMYFUNCTION("TEXTJOIN("";"", TRUE, FILTER(CID!$B$2:$B$14794, CID!B3730=CID!$D$2:$D$14794))"),"#N/A")</f>
        <v>#N/A</v>
      </c>
      <c r="B3730" s="12" t="str">
        <f>IFERROR(__xludf.DUMMYFUNCTION("TEXTJOIN(""; "", TRUE, FILTER(CID!B3730:B14794, REGEXMATCH(CID!D3730:D14794, TEXTJOIN(""|"", TRUE, SPLIT(A3730, "";"")))))"),"#N/A")</f>
        <v>#N/A</v>
      </c>
    </row>
    <row r="3731">
      <c r="A3731" s="12" t="str">
        <f>IFERROR(__xludf.DUMMYFUNCTION("TEXTJOIN("";"", TRUE, FILTER(CID!$B$2:$B$14794, CID!B3731=CID!$D$2:$D$14794))"),"#N/A")</f>
        <v>#N/A</v>
      </c>
      <c r="B3731" s="12" t="str">
        <f>IFERROR(__xludf.DUMMYFUNCTION("TEXTJOIN(""; "", TRUE, FILTER(CID!B3731:B14794, REGEXMATCH(CID!D3731:D14794, TEXTJOIN(""|"", TRUE, SPLIT(A3731, "";"")))))"),"#N/A")</f>
        <v>#N/A</v>
      </c>
    </row>
    <row r="3732">
      <c r="A3732" s="12" t="str">
        <f>IFERROR(__xludf.DUMMYFUNCTION("TEXTJOIN("";"", TRUE, FILTER(CID!$B$2:$B$14794, CID!B3732=CID!$D$2:$D$14794))"),"#N/A")</f>
        <v>#N/A</v>
      </c>
      <c r="B3732" s="12" t="str">
        <f>IFERROR(__xludf.DUMMYFUNCTION("TEXTJOIN(""; "", TRUE, FILTER(CID!B3732:B14794, REGEXMATCH(CID!D3732:D14794, TEXTJOIN(""|"", TRUE, SPLIT(A3732, "";"")))))"),"#N/A")</f>
        <v>#N/A</v>
      </c>
    </row>
    <row r="3733">
      <c r="A3733" s="12" t="str">
        <f>IFERROR(__xludf.DUMMYFUNCTION("TEXTJOIN("";"", TRUE, FILTER(CID!$B$2:$B$14794, CID!B3733=CID!$D$2:$D$14794))"),"#N/A")</f>
        <v>#N/A</v>
      </c>
      <c r="B3733" s="12" t="str">
        <f>IFERROR(__xludf.DUMMYFUNCTION("TEXTJOIN(""; "", TRUE, FILTER(CID!B3733:B14794, REGEXMATCH(CID!D3733:D14794, TEXTJOIN(""|"", TRUE, SPLIT(A3733, "";"")))))"),"#N/A")</f>
        <v>#N/A</v>
      </c>
    </row>
    <row r="3734">
      <c r="A3734" s="12" t="str">
        <f>IFERROR(__xludf.DUMMYFUNCTION("TEXTJOIN("";"", TRUE, FILTER(CID!$B$2:$B$14794, CID!B3734=CID!$D$2:$D$14794))"),"#N/A")</f>
        <v>#N/A</v>
      </c>
      <c r="B3734" s="12" t="str">
        <f>IFERROR(__xludf.DUMMYFUNCTION("TEXTJOIN(""; "", TRUE, FILTER(CID!B3734:B14794, REGEXMATCH(CID!D3734:D14794, TEXTJOIN(""|"", TRUE, SPLIT(A3734, "";"")))))"),"#N/A")</f>
        <v>#N/A</v>
      </c>
    </row>
    <row r="3735">
      <c r="A3735" s="12" t="str">
        <f>IFERROR(__xludf.DUMMYFUNCTION("TEXTJOIN("";"", TRUE, FILTER(CID!$B$2:$B$14794, CID!B3735=CID!$D$2:$D$14794))"),"#N/A")</f>
        <v>#N/A</v>
      </c>
      <c r="B3735" s="12" t="str">
        <f>IFERROR(__xludf.DUMMYFUNCTION("TEXTJOIN(""; "", TRUE, FILTER(CID!B3735:B14794, REGEXMATCH(CID!D3735:D14794, TEXTJOIN(""|"", TRUE, SPLIT(A3735, "";"")))))"),"#N/A")</f>
        <v>#N/A</v>
      </c>
    </row>
    <row r="3736">
      <c r="A3736" s="12" t="str">
        <f>IFERROR(__xludf.DUMMYFUNCTION("TEXTJOIN("";"", TRUE, FILTER(CID!$B$2:$B$14794, CID!B3736=CID!$D$2:$D$14794))"),"#N/A")</f>
        <v>#N/A</v>
      </c>
      <c r="B3736" s="12" t="str">
        <f>IFERROR(__xludf.DUMMYFUNCTION("TEXTJOIN(""; "", TRUE, FILTER(CID!B3736:B14794, REGEXMATCH(CID!D3736:D14794, TEXTJOIN(""|"", TRUE, SPLIT(A3736, "";"")))))"),"#N/A")</f>
        <v>#N/A</v>
      </c>
    </row>
    <row r="3737">
      <c r="A3737" s="12" t="str">
        <f>IFERROR(__xludf.DUMMYFUNCTION("TEXTJOIN("";"", TRUE, FILTER(CID!$B$2:$B$14794, CID!B3737=CID!$D$2:$D$14794))"),"#N/A")</f>
        <v>#N/A</v>
      </c>
      <c r="B3737" s="12" t="str">
        <f>IFERROR(__xludf.DUMMYFUNCTION("TEXTJOIN(""; "", TRUE, FILTER(CID!B3737:B14794, REGEXMATCH(CID!D3737:D14794, TEXTJOIN(""|"", TRUE, SPLIT(A3737, "";"")))))"),"#N/A")</f>
        <v>#N/A</v>
      </c>
    </row>
    <row r="3738">
      <c r="A3738" s="12" t="str">
        <f>IFERROR(__xludf.DUMMYFUNCTION("TEXTJOIN("";"", TRUE, FILTER(CID!$B$2:$B$14794, CID!B3738=CID!$D$2:$D$14794))"),"#N/A")</f>
        <v>#N/A</v>
      </c>
      <c r="B3738" s="12" t="str">
        <f>IFERROR(__xludf.DUMMYFUNCTION("TEXTJOIN(""; "", TRUE, FILTER(CID!B3738:B14794, REGEXMATCH(CID!D3738:D14794, TEXTJOIN(""|"", TRUE, SPLIT(A3738, "";"")))))"),"#N/A")</f>
        <v>#N/A</v>
      </c>
    </row>
    <row r="3739">
      <c r="A3739" s="12" t="str">
        <f>IFERROR(__xludf.DUMMYFUNCTION("TEXTJOIN("";"", TRUE, FILTER(CID!$B$2:$B$14794, CID!B3739=CID!$D$2:$D$14794))"),"#N/A")</f>
        <v>#N/A</v>
      </c>
      <c r="B3739" s="12" t="str">
        <f>IFERROR(__xludf.DUMMYFUNCTION("TEXTJOIN(""; "", TRUE, FILTER(CID!B3739:B14794, REGEXMATCH(CID!D3739:D14794, TEXTJOIN(""|"", TRUE, SPLIT(A3739, "";"")))))"),"#N/A")</f>
        <v>#N/A</v>
      </c>
    </row>
    <row r="3740">
      <c r="A3740" s="12" t="str">
        <f>IFERROR(__xludf.DUMMYFUNCTION("TEXTJOIN("";"", TRUE, FILTER(CID!$B$2:$B$14794, CID!B3740=CID!$D$2:$D$14794))"),"#N/A")</f>
        <v>#N/A</v>
      </c>
      <c r="B3740" s="12" t="str">
        <f>IFERROR(__xludf.DUMMYFUNCTION("TEXTJOIN(""; "", TRUE, FILTER(CID!B3740:B14794, REGEXMATCH(CID!D3740:D14794, TEXTJOIN(""|"", TRUE, SPLIT(A3740, "";"")))))"),"#N/A")</f>
        <v>#N/A</v>
      </c>
    </row>
    <row r="3741">
      <c r="A3741" s="12" t="str">
        <f>IFERROR(__xludf.DUMMYFUNCTION("TEXTJOIN("";"", TRUE, FILTER(CID!$B$2:$B$14794, CID!B3741=CID!$D$2:$D$14794))"),"#N/A")</f>
        <v>#N/A</v>
      </c>
      <c r="B3741" s="12" t="str">
        <f>IFERROR(__xludf.DUMMYFUNCTION("TEXTJOIN(""; "", TRUE, FILTER(CID!B3741:B14794, REGEXMATCH(CID!D3741:D14794, TEXTJOIN(""|"", TRUE, SPLIT(A3741, "";"")))))"),"#N/A")</f>
        <v>#N/A</v>
      </c>
    </row>
    <row r="3742">
      <c r="A3742" s="12" t="str">
        <f>IFERROR(__xludf.DUMMYFUNCTION("TEXTJOIN("";"", TRUE, FILTER(CID!$B$2:$B$14794, CID!B3742=CID!$D$2:$D$14794))"),"#N/A")</f>
        <v>#N/A</v>
      </c>
      <c r="B3742" s="12" t="str">
        <f>IFERROR(__xludf.DUMMYFUNCTION("TEXTJOIN(""; "", TRUE, FILTER(CID!B3742:B14794, REGEXMATCH(CID!D3742:D14794, TEXTJOIN(""|"", TRUE, SPLIT(A3742, "";"")))))"),"#N/A")</f>
        <v>#N/A</v>
      </c>
    </row>
    <row r="3743">
      <c r="A3743" s="12" t="str">
        <f>IFERROR(__xludf.DUMMYFUNCTION("TEXTJOIN("";"", TRUE, FILTER(CID!$B$2:$B$14794, CID!B3743=CID!$D$2:$D$14794))"),"#N/A")</f>
        <v>#N/A</v>
      </c>
      <c r="B3743" s="12" t="str">
        <f>IFERROR(__xludf.DUMMYFUNCTION("TEXTJOIN(""; "", TRUE, FILTER(CID!B3743:B14794, REGEXMATCH(CID!D3743:D14794, TEXTJOIN(""|"", TRUE, SPLIT(A3743, "";"")))))"),"#N/A")</f>
        <v>#N/A</v>
      </c>
    </row>
    <row r="3744">
      <c r="A3744" s="12" t="str">
        <f>IFERROR(__xludf.DUMMYFUNCTION("TEXTJOIN("";"", TRUE, FILTER(CID!$B$2:$B$14794, CID!B3744=CID!$D$2:$D$14794))"),"#N/A")</f>
        <v>#N/A</v>
      </c>
      <c r="B3744" s="12" t="str">
        <f>IFERROR(__xludf.DUMMYFUNCTION("TEXTJOIN(""; "", TRUE, FILTER(CID!B3744:B14794, REGEXMATCH(CID!D3744:D14794, TEXTJOIN(""|"", TRUE, SPLIT(A3744, "";"")))))"),"#N/A")</f>
        <v>#N/A</v>
      </c>
    </row>
    <row r="3745">
      <c r="A3745" s="12" t="str">
        <f>IFERROR(__xludf.DUMMYFUNCTION("TEXTJOIN("";"", TRUE, FILTER(CID!$B$2:$B$14794, CID!B3745=CID!$D$2:$D$14794))"),"#N/A")</f>
        <v>#N/A</v>
      </c>
      <c r="B3745" s="12" t="str">
        <f>IFERROR(__xludf.DUMMYFUNCTION("TEXTJOIN(""; "", TRUE, FILTER(CID!B3745:B14794, REGEXMATCH(CID!D3745:D14794, TEXTJOIN(""|"", TRUE, SPLIT(A3745, "";"")))))"),"#N/A")</f>
        <v>#N/A</v>
      </c>
    </row>
    <row r="3746">
      <c r="A3746" s="12" t="str">
        <f>IFERROR(__xludf.DUMMYFUNCTION("TEXTJOIN("";"", TRUE, FILTER(CID!$B$2:$B$14794, CID!B3746=CID!$D$2:$D$14794))"),"#N/A")</f>
        <v>#N/A</v>
      </c>
      <c r="B3746" s="12" t="str">
        <f>IFERROR(__xludf.DUMMYFUNCTION("TEXTJOIN(""; "", TRUE, FILTER(CID!B3746:B14794, REGEXMATCH(CID!D3746:D14794, TEXTJOIN(""|"", TRUE, SPLIT(A3746, "";"")))))"),"#N/A")</f>
        <v>#N/A</v>
      </c>
    </row>
    <row r="3747">
      <c r="A3747" s="12" t="str">
        <f>IFERROR(__xludf.DUMMYFUNCTION("TEXTJOIN("";"", TRUE, FILTER(CID!$B$2:$B$14794, CID!B3747=CID!$D$2:$D$14794))"),"#N/A")</f>
        <v>#N/A</v>
      </c>
      <c r="B3747" s="12" t="str">
        <f>IFERROR(__xludf.DUMMYFUNCTION("TEXTJOIN(""; "", TRUE, FILTER(CID!B3747:B14794, REGEXMATCH(CID!D3747:D14794, TEXTJOIN(""|"", TRUE, SPLIT(A3747, "";"")))))"),"#N/A")</f>
        <v>#N/A</v>
      </c>
    </row>
    <row r="3748">
      <c r="A3748" s="12" t="str">
        <f>IFERROR(__xludf.DUMMYFUNCTION("TEXTJOIN("";"", TRUE, FILTER(CID!$B$2:$B$14794, CID!B3748=CID!$D$2:$D$14794))"),"#N/A")</f>
        <v>#N/A</v>
      </c>
      <c r="B3748" s="12" t="str">
        <f>IFERROR(__xludf.DUMMYFUNCTION("TEXTJOIN(""; "", TRUE, FILTER(CID!B3748:B14794, REGEXMATCH(CID!D3748:D14794, TEXTJOIN(""|"", TRUE, SPLIT(A3748, "";"")))))"),"#N/A")</f>
        <v>#N/A</v>
      </c>
    </row>
    <row r="3749">
      <c r="A3749" s="12" t="str">
        <f>IFERROR(__xludf.DUMMYFUNCTION("TEXTJOIN("";"", TRUE, FILTER(CID!$B$2:$B$14794, CID!B3749=CID!$D$2:$D$14794))"),"#N/A")</f>
        <v>#N/A</v>
      </c>
      <c r="B3749" s="12" t="str">
        <f>IFERROR(__xludf.DUMMYFUNCTION("TEXTJOIN(""; "", TRUE, FILTER(CID!B3749:B14794, REGEXMATCH(CID!D3749:D14794, TEXTJOIN(""|"", TRUE, SPLIT(A3749, "";"")))))"),"#N/A")</f>
        <v>#N/A</v>
      </c>
    </row>
    <row r="3750">
      <c r="A3750" s="12" t="str">
        <f>IFERROR(__xludf.DUMMYFUNCTION("TEXTJOIN("";"", TRUE, FILTER(CID!$B$2:$B$14794, CID!B3750=CID!$D$2:$D$14794))"),"#N/A")</f>
        <v>#N/A</v>
      </c>
      <c r="B3750" s="12" t="str">
        <f>IFERROR(__xludf.DUMMYFUNCTION("TEXTJOIN(""; "", TRUE, FILTER(CID!B3750:B14794, REGEXMATCH(CID!D3750:D14794, TEXTJOIN(""|"", TRUE, SPLIT(A3750, "";"")))))"),"#N/A")</f>
        <v>#N/A</v>
      </c>
    </row>
    <row r="3751">
      <c r="A3751" s="12" t="str">
        <f>IFERROR(__xludf.DUMMYFUNCTION("TEXTJOIN("";"", TRUE, FILTER(CID!$B$2:$B$14794, CID!B3751=CID!$D$2:$D$14794))"),"#N/A")</f>
        <v>#N/A</v>
      </c>
      <c r="B3751" s="12" t="str">
        <f>IFERROR(__xludf.DUMMYFUNCTION("TEXTJOIN(""; "", TRUE, FILTER(CID!B3751:B14794, REGEXMATCH(CID!D3751:D14794, TEXTJOIN(""|"", TRUE, SPLIT(A3751, "";"")))))"),"#N/A")</f>
        <v>#N/A</v>
      </c>
    </row>
    <row r="3752">
      <c r="A3752" s="12" t="str">
        <f>IFERROR(__xludf.DUMMYFUNCTION("TEXTJOIN("";"", TRUE, FILTER(CID!$B$2:$B$14794, CID!B3752=CID!$D$2:$D$14794))"),"#N/A")</f>
        <v>#N/A</v>
      </c>
      <c r="B3752" s="12" t="str">
        <f>IFERROR(__xludf.DUMMYFUNCTION("TEXTJOIN(""; "", TRUE, FILTER(CID!B3752:B14794, REGEXMATCH(CID!D3752:D14794, TEXTJOIN(""|"", TRUE, SPLIT(A3752, "";"")))))"),"#N/A")</f>
        <v>#N/A</v>
      </c>
    </row>
    <row r="3753">
      <c r="A3753" s="12" t="str">
        <f>IFERROR(__xludf.DUMMYFUNCTION("TEXTJOIN("";"", TRUE, FILTER(CID!$B$2:$B$14794, CID!B3753=CID!$D$2:$D$14794))"),"#N/A")</f>
        <v>#N/A</v>
      </c>
      <c r="B3753" s="12" t="str">
        <f>IFERROR(__xludf.DUMMYFUNCTION("TEXTJOIN(""; "", TRUE, FILTER(CID!B3753:B14794, REGEXMATCH(CID!D3753:D14794, TEXTJOIN(""|"", TRUE, SPLIT(A3753, "";"")))))"),"#N/A")</f>
        <v>#N/A</v>
      </c>
    </row>
    <row r="3754">
      <c r="A3754" s="12" t="str">
        <f>IFERROR(__xludf.DUMMYFUNCTION("TEXTJOIN("";"", TRUE, FILTER(CID!$B$2:$B$14794, CID!B3754=CID!$D$2:$D$14794))"),"#N/A")</f>
        <v>#N/A</v>
      </c>
      <c r="B3754" s="12" t="str">
        <f>IFERROR(__xludf.DUMMYFUNCTION("TEXTJOIN(""; "", TRUE, FILTER(CID!B3754:B14794, REGEXMATCH(CID!D3754:D14794, TEXTJOIN(""|"", TRUE, SPLIT(A3754, "";"")))))"),"#N/A")</f>
        <v>#N/A</v>
      </c>
    </row>
    <row r="3755">
      <c r="A3755" s="12" t="str">
        <f>IFERROR(__xludf.DUMMYFUNCTION("TEXTJOIN("";"", TRUE, FILTER(CID!$B$2:$B$14794, CID!B3755=CID!$D$2:$D$14794))"),"#N/A")</f>
        <v>#N/A</v>
      </c>
      <c r="B3755" s="12" t="str">
        <f>IFERROR(__xludf.DUMMYFUNCTION("TEXTJOIN(""; "", TRUE, FILTER(CID!B3755:B14794, REGEXMATCH(CID!D3755:D14794, TEXTJOIN(""|"", TRUE, SPLIT(A3755, "";"")))))"),"#N/A")</f>
        <v>#N/A</v>
      </c>
    </row>
    <row r="3756">
      <c r="A3756" s="12" t="str">
        <f>IFERROR(__xludf.DUMMYFUNCTION("TEXTJOIN("";"", TRUE, FILTER(CID!$B$2:$B$14794, CID!B3756=CID!$D$2:$D$14794))"),"#N/A")</f>
        <v>#N/A</v>
      </c>
      <c r="B3756" s="12" t="str">
        <f>IFERROR(__xludf.DUMMYFUNCTION("TEXTJOIN(""; "", TRUE, FILTER(CID!B3756:B14794, REGEXMATCH(CID!D3756:D14794, TEXTJOIN(""|"", TRUE, SPLIT(A3756, "";"")))))"),"#N/A")</f>
        <v>#N/A</v>
      </c>
    </row>
    <row r="3757">
      <c r="A3757" s="12" t="str">
        <f>IFERROR(__xludf.DUMMYFUNCTION("TEXTJOIN("";"", TRUE, FILTER(CID!$B$2:$B$14794, CID!B3757=CID!$D$2:$D$14794))"),"#N/A")</f>
        <v>#N/A</v>
      </c>
      <c r="B3757" s="12" t="str">
        <f>IFERROR(__xludf.DUMMYFUNCTION("TEXTJOIN(""; "", TRUE, FILTER(CID!B3757:B14794, REGEXMATCH(CID!D3757:D14794, TEXTJOIN(""|"", TRUE, SPLIT(A3757, "";"")))))"),"#N/A")</f>
        <v>#N/A</v>
      </c>
    </row>
    <row r="3758">
      <c r="A3758" s="12" t="str">
        <f>IFERROR(__xludf.DUMMYFUNCTION("TEXTJOIN("";"", TRUE, FILTER(CID!$B$2:$B$14794, CID!B3758=CID!$D$2:$D$14794))"),"#N/A")</f>
        <v>#N/A</v>
      </c>
      <c r="B3758" s="12" t="str">
        <f>IFERROR(__xludf.DUMMYFUNCTION("TEXTJOIN(""; "", TRUE, FILTER(CID!B3758:B14794, REGEXMATCH(CID!D3758:D14794, TEXTJOIN(""|"", TRUE, SPLIT(A3758, "";"")))))"),"#N/A")</f>
        <v>#N/A</v>
      </c>
    </row>
    <row r="3759">
      <c r="A3759" s="12" t="str">
        <f>IFERROR(__xludf.DUMMYFUNCTION("TEXTJOIN("";"", TRUE, FILTER(CID!$B$2:$B$14794, CID!B3759=CID!$D$2:$D$14794))"),"#N/A")</f>
        <v>#N/A</v>
      </c>
      <c r="B3759" s="12" t="str">
        <f>IFERROR(__xludf.DUMMYFUNCTION("TEXTJOIN(""; "", TRUE, FILTER(CID!B3759:B14794, REGEXMATCH(CID!D3759:D14794, TEXTJOIN(""|"", TRUE, SPLIT(A3759, "";"")))))"),"#N/A")</f>
        <v>#N/A</v>
      </c>
    </row>
    <row r="3760">
      <c r="A3760" s="12" t="str">
        <f>IFERROR(__xludf.DUMMYFUNCTION("TEXTJOIN("";"", TRUE, FILTER(CID!$B$2:$B$14794, CID!B3760=CID!$D$2:$D$14794))"),"#N/A")</f>
        <v>#N/A</v>
      </c>
      <c r="B3760" s="12" t="str">
        <f>IFERROR(__xludf.DUMMYFUNCTION("TEXTJOIN(""; "", TRUE, FILTER(CID!B3760:B14794, REGEXMATCH(CID!D3760:D14794, TEXTJOIN(""|"", TRUE, SPLIT(A3760, "";"")))))"),"#N/A")</f>
        <v>#N/A</v>
      </c>
    </row>
    <row r="3761">
      <c r="A3761" s="12" t="str">
        <f>IFERROR(__xludf.DUMMYFUNCTION("TEXTJOIN("";"", TRUE, FILTER(CID!$B$2:$B$14794, CID!B3761=CID!$D$2:$D$14794))"),"#N/A")</f>
        <v>#N/A</v>
      </c>
      <c r="B3761" s="12" t="str">
        <f>IFERROR(__xludf.DUMMYFUNCTION("TEXTJOIN(""; "", TRUE, FILTER(CID!B3761:B14794, REGEXMATCH(CID!D3761:D14794, TEXTJOIN(""|"", TRUE, SPLIT(A3761, "";"")))))"),"#N/A")</f>
        <v>#N/A</v>
      </c>
    </row>
    <row r="3762">
      <c r="A3762" s="12" t="str">
        <f>IFERROR(__xludf.DUMMYFUNCTION("TEXTJOIN("";"", TRUE, FILTER(CID!$B$2:$B$14794, CID!B3762=CID!$D$2:$D$14794))"),"#N/A")</f>
        <v>#N/A</v>
      </c>
      <c r="B3762" s="12" t="str">
        <f>IFERROR(__xludf.DUMMYFUNCTION("TEXTJOIN(""; "", TRUE, FILTER(CID!B3762:B14794, REGEXMATCH(CID!D3762:D14794, TEXTJOIN(""|"", TRUE, SPLIT(A3762, "";"")))))"),"#N/A")</f>
        <v>#N/A</v>
      </c>
    </row>
    <row r="3763">
      <c r="A3763" s="12" t="str">
        <f>IFERROR(__xludf.DUMMYFUNCTION("TEXTJOIN("";"", TRUE, FILTER(CID!$B$2:$B$14794, CID!B3763=CID!$D$2:$D$14794))"),"#N/A")</f>
        <v>#N/A</v>
      </c>
      <c r="B3763" s="12" t="str">
        <f>IFERROR(__xludf.DUMMYFUNCTION("TEXTJOIN(""; "", TRUE, FILTER(CID!B3763:B14794, REGEXMATCH(CID!D3763:D14794, TEXTJOIN(""|"", TRUE, SPLIT(A3763, "";"")))))"),"#N/A")</f>
        <v>#N/A</v>
      </c>
    </row>
    <row r="3764">
      <c r="A3764" s="12" t="str">
        <f>IFERROR(__xludf.DUMMYFUNCTION("TEXTJOIN("";"", TRUE, FILTER(CID!$B$2:$B$14794, CID!B3764=CID!$D$2:$D$14794))"),"#N/A")</f>
        <v>#N/A</v>
      </c>
      <c r="B3764" s="12" t="str">
        <f>IFERROR(__xludf.DUMMYFUNCTION("TEXTJOIN(""; "", TRUE, FILTER(CID!B3764:B14794, REGEXMATCH(CID!D3764:D14794, TEXTJOIN(""|"", TRUE, SPLIT(A3764, "";"")))))"),"#N/A")</f>
        <v>#N/A</v>
      </c>
    </row>
    <row r="3765">
      <c r="A3765" s="12" t="str">
        <f>IFERROR(__xludf.DUMMYFUNCTION("TEXTJOIN("";"", TRUE, FILTER(CID!$B$2:$B$14794, CID!B3765=CID!$D$2:$D$14794))"),"#N/A")</f>
        <v>#N/A</v>
      </c>
      <c r="B3765" s="12" t="str">
        <f>IFERROR(__xludf.DUMMYFUNCTION("TEXTJOIN(""; "", TRUE, FILTER(CID!B3765:B14794, REGEXMATCH(CID!D3765:D14794, TEXTJOIN(""|"", TRUE, SPLIT(A3765, "";"")))))"),"#N/A")</f>
        <v>#N/A</v>
      </c>
    </row>
    <row r="3766">
      <c r="A3766" s="12" t="str">
        <f>IFERROR(__xludf.DUMMYFUNCTION("TEXTJOIN("";"", TRUE, FILTER(CID!$B$2:$B$14794, CID!B3766=CID!$D$2:$D$14794))"),"#N/A")</f>
        <v>#N/A</v>
      </c>
      <c r="B3766" s="12" t="str">
        <f>IFERROR(__xludf.DUMMYFUNCTION("TEXTJOIN(""; "", TRUE, FILTER(CID!B3766:B14794, REGEXMATCH(CID!D3766:D14794, TEXTJOIN(""|"", TRUE, SPLIT(A3766, "";"")))))"),"#N/A")</f>
        <v>#N/A</v>
      </c>
    </row>
    <row r="3767">
      <c r="A3767" s="12" t="str">
        <f>IFERROR(__xludf.DUMMYFUNCTION("TEXTJOIN("";"", TRUE, FILTER(CID!$B$2:$B$14794, CID!B3767=CID!$D$2:$D$14794))"),"#N/A")</f>
        <v>#N/A</v>
      </c>
      <c r="B3767" s="12" t="str">
        <f>IFERROR(__xludf.DUMMYFUNCTION("TEXTJOIN(""; "", TRUE, FILTER(CID!B3767:B14794, REGEXMATCH(CID!D3767:D14794, TEXTJOIN(""|"", TRUE, SPLIT(A3767, "";"")))))"),"#N/A")</f>
        <v>#N/A</v>
      </c>
    </row>
    <row r="3768">
      <c r="A3768" s="12" t="str">
        <f>IFERROR(__xludf.DUMMYFUNCTION("TEXTJOIN("";"", TRUE, FILTER(CID!$B$2:$B$14794, CID!B3768=CID!$D$2:$D$14794))"),"#N/A")</f>
        <v>#N/A</v>
      </c>
      <c r="B3768" s="12" t="str">
        <f>IFERROR(__xludf.DUMMYFUNCTION("TEXTJOIN(""; "", TRUE, FILTER(CID!B3768:B14794, REGEXMATCH(CID!D3768:D14794, TEXTJOIN(""|"", TRUE, SPLIT(A3768, "";"")))))"),"#N/A")</f>
        <v>#N/A</v>
      </c>
    </row>
    <row r="3769">
      <c r="A3769" s="12" t="str">
        <f>IFERROR(__xludf.DUMMYFUNCTION("TEXTJOIN("";"", TRUE, FILTER(CID!$B$2:$B$14794, CID!B3769=CID!$D$2:$D$14794))"),"#N/A")</f>
        <v>#N/A</v>
      </c>
      <c r="B3769" s="12" t="str">
        <f>IFERROR(__xludf.DUMMYFUNCTION("TEXTJOIN(""; "", TRUE, FILTER(CID!B3769:B14794, REGEXMATCH(CID!D3769:D14794, TEXTJOIN(""|"", TRUE, SPLIT(A3769, "";"")))))"),"#N/A")</f>
        <v>#N/A</v>
      </c>
    </row>
    <row r="3770">
      <c r="A3770" s="12" t="str">
        <f>IFERROR(__xludf.DUMMYFUNCTION("TEXTJOIN("";"", TRUE, FILTER(CID!$B$2:$B$14794, CID!B3770=CID!$D$2:$D$14794))"),"#N/A")</f>
        <v>#N/A</v>
      </c>
      <c r="B3770" s="12" t="str">
        <f>IFERROR(__xludf.DUMMYFUNCTION("TEXTJOIN(""; "", TRUE, FILTER(CID!B3770:B14794, REGEXMATCH(CID!D3770:D14794, TEXTJOIN(""|"", TRUE, SPLIT(A3770, "";"")))))"),"#N/A")</f>
        <v>#N/A</v>
      </c>
    </row>
    <row r="3771">
      <c r="A3771" s="12" t="str">
        <f>IFERROR(__xludf.DUMMYFUNCTION("TEXTJOIN("";"", TRUE, FILTER(CID!$B$2:$B$14794, CID!B3771=CID!$D$2:$D$14794))"),"#N/A")</f>
        <v>#N/A</v>
      </c>
      <c r="B3771" s="12" t="str">
        <f>IFERROR(__xludf.DUMMYFUNCTION("TEXTJOIN(""; "", TRUE, FILTER(CID!B3771:B14794, REGEXMATCH(CID!D3771:D14794, TEXTJOIN(""|"", TRUE, SPLIT(A3771, "";"")))))"),"#N/A")</f>
        <v>#N/A</v>
      </c>
    </row>
    <row r="3772">
      <c r="A3772" s="12" t="str">
        <f>IFERROR(__xludf.DUMMYFUNCTION("TEXTJOIN("";"", TRUE, FILTER(CID!$B$2:$B$14794, CID!B3772=CID!$D$2:$D$14794))"),"#N/A")</f>
        <v>#N/A</v>
      </c>
      <c r="B3772" s="12" t="str">
        <f>IFERROR(__xludf.DUMMYFUNCTION("TEXTJOIN(""; "", TRUE, FILTER(CID!B3772:B14794, REGEXMATCH(CID!D3772:D14794, TEXTJOIN(""|"", TRUE, SPLIT(A3772, "";"")))))"),"#N/A")</f>
        <v>#N/A</v>
      </c>
    </row>
    <row r="3773">
      <c r="A3773" s="12" t="str">
        <f>IFERROR(__xludf.DUMMYFUNCTION("TEXTJOIN("";"", TRUE, FILTER(CID!$B$2:$B$14794, CID!B3773=CID!$D$2:$D$14794))"),"#N/A")</f>
        <v>#N/A</v>
      </c>
      <c r="B3773" s="12" t="str">
        <f>IFERROR(__xludf.DUMMYFUNCTION("TEXTJOIN(""; "", TRUE, FILTER(CID!B3773:B14794, REGEXMATCH(CID!D3773:D14794, TEXTJOIN(""|"", TRUE, SPLIT(A3773, "";"")))))"),"#N/A")</f>
        <v>#N/A</v>
      </c>
    </row>
    <row r="3774">
      <c r="A3774" s="12" t="str">
        <f>IFERROR(__xludf.DUMMYFUNCTION("TEXTJOIN("";"", TRUE, FILTER(CID!$B$2:$B$14794, CID!B3774=CID!$D$2:$D$14794))"),"#N/A")</f>
        <v>#N/A</v>
      </c>
      <c r="B3774" s="12" t="str">
        <f>IFERROR(__xludf.DUMMYFUNCTION("TEXTJOIN(""; "", TRUE, FILTER(CID!B3774:B14794, REGEXMATCH(CID!D3774:D14794, TEXTJOIN(""|"", TRUE, SPLIT(A3774, "";"")))))"),"#N/A")</f>
        <v>#N/A</v>
      </c>
    </row>
    <row r="3775">
      <c r="A3775" s="12" t="str">
        <f>IFERROR(__xludf.DUMMYFUNCTION("TEXTJOIN("";"", TRUE, FILTER(CID!$B$2:$B$14794, CID!B3775=CID!$D$2:$D$14794))"),"#N/A")</f>
        <v>#N/A</v>
      </c>
      <c r="B3775" s="12" t="str">
        <f>IFERROR(__xludf.DUMMYFUNCTION("TEXTJOIN(""; "", TRUE, FILTER(CID!B3775:B14794, REGEXMATCH(CID!D3775:D14794, TEXTJOIN(""|"", TRUE, SPLIT(A3775, "";"")))))"),"#N/A")</f>
        <v>#N/A</v>
      </c>
    </row>
    <row r="3776">
      <c r="A3776" s="12" t="str">
        <f>IFERROR(__xludf.DUMMYFUNCTION("TEXTJOIN("";"", TRUE, FILTER(CID!$B$2:$B$14794, CID!B3776=CID!$D$2:$D$14794))"),"#N/A")</f>
        <v>#N/A</v>
      </c>
      <c r="B3776" s="12" t="str">
        <f>IFERROR(__xludf.DUMMYFUNCTION("TEXTJOIN(""; "", TRUE, FILTER(CID!B3776:B14794, REGEXMATCH(CID!D3776:D14794, TEXTJOIN(""|"", TRUE, SPLIT(A3776, "";"")))))"),"#N/A")</f>
        <v>#N/A</v>
      </c>
    </row>
    <row r="3777">
      <c r="A3777" s="12" t="str">
        <f>IFERROR(__xludf.DUMMYFUNCTION("TEXTJOIN("";"", TRUE, FILTER(CID!$B$2:$B$14794, CID!B3777=CID!$D$2:$D$14794))"),"#N/A")</f>
        <v>#N/A</v>
      </c>
      <c r="B3777" s="12" t="str">
        <f>IFERROR(__xludf.DUMMYFUNCTION("TEXTJOIN(""; "", TRUE, FILTER(CID!B3777:B14794, REGEXMATCH(CID!D3777:D14794, TEXTJOIN(""|"", TRUE, SPLIT(A3777, "";"")))))"),"#N/A")</f>
        <v>#N/A</v>
      </c>
    </row>
    <row r="3778">
      <c r="A3778" s="12" t="str">
        <f>IFERROR(__xludf.DUMMYFUNCTION("TEXTJOIN("";"", TRUE, FILTER(CID!$B$2:$B$14794, CID!B3778=CID!$D$2:$D$14794))"),"#N/A")</f>
        <v>#N/A</v>
      </c>
      <c r="B3778" s="12" t="str">
        <f>IFERROR(__xludf.DUMMYFUNCTION("TEXTJOIN(""; "", TRUE, FILTER(CID!B3778:B14794, REGEXMATCH(CID!D3778:D14794, TEXTJOIN(""|"", TRUE, SPLIT(A3778, "";"")))))"),"#N/A")</f>
        <v>#N/A</v>
      </c>
    </row>
    <row r="3779">
      <c r="A3779" s="12" t="str">
        <f>IFERROR(__xludf.DUMMYFUNCTION("TEXTJOIN("";"", TRUE, FILTER(CID!$B$2:$B$14794, CID!B3779=CID!$D$2:$D$14794))"),"#N/A")</f>
        <v>#N/A</v>
      </c>
      <c r="B3779" s="12" t="str">
        <f>IFERROR(__xludf.DUMMYFUNCTION("TEXTJOIN(""; "", TRUE, FILTER(CID!B3779:B14794, REGEXMATCH(CID!D3779:D14794, TEXTJOIN(""|"", TRUE, SPLIT(A3779, "";"")))))"),"#N/A")</f>
        <v>#N/A</v>
      </c>
    </row>
    <row r="3780">
      <c r="A3780" s="12" t="str">
        <f>IFERROR(__xludf.DUMMYFUNCTION("TEXTJOIN("";"", TRUE, FILTER(CID!$B$2:$B$14794, CID!B3780=CID!$D$2:$D$14794))"),"#N/A")</f>
        <v>#N/A</v>
      </c>
      <c r="B3780" s="12" t="str">
        <f>IFERROR(__xludf.DUMMYFUNCTION("TEXTJOIN(""; "", TRUE, FILTER(CID!B3780:B14794, REGEXMATCH(CID!D3780:D14794, TEXTJOIN(""|"", TRUE, SPLIT(A3780, "";"")))))"),"#N/A")</f>
        <v>#N/A</v>
      </c>
    </row>
    <row r="3781">
      <c r="A3781" s="12" t="str">
        <f>IFERROR(__xludf.DUMMYFUNCTION("TEXTJOIN("";"", TRUE, FILTER(CID!$B$2:$B$14794, CID!B3781=CID!$D$2:$D$14794))"),"#N/A")</f>
        <v>#N/A</v>
      </c>
      <c r="B3781" s="12" t="str">
        <f>IFERROR(__xludf.DUMMYFUNCTION("TEXTJOIN(""; "", TRUE, FILTER(CID!B3781:B14794, REGEXMATCH(CID!D3781:D14794, TEXTJOIN(""|"", TRUE, SPLIT(A3781, "";"")))))"),"#N/A")</f>
        <v>#N/A</v>
      </c>
    </row>
    <row r="3782">
      <c r="A3782" s="12" t="str">
        <f>IFERROR(__xludf.DUMMYFUNCTION("TEXTJOIN("";"", TRUE, FILTER(CID!$B$2:$B$14794, CID!B3782=CID!$D$2:$D$14794))"),"#N/A")</f>
        <v>#N/A</v>
      </c>
      <c r="B3782" s="12" t="str">
        <f>IFERROR(__xludf.DUMMYFUNCTION("TEXTJOIN(""; "", TRUE, FILTER(CID!B3782:B14794, REGEXMATCH(CID!D3782:D14794, TEXTJOIN(""|"", TRUE, SPLIT(A3782, "";"")))))"),"#N/A")</f>
        <v>#N/A</v>
      </c>
    </row>
    <row r="3783">
      <c r="A3783" s="12" t="str">
        <f>IFERROR(__xludf.DUMMYFUNCTION("TEXTJOIN("";"", TRUE, FILTER(CID!$B$2:$B$14794, CID!B3783=CID!$D$2:$D$14794))"),"#N/A")</f>
        <v>#N/A</v>
      </c>
      <c r="B3783" s="12" t="str">
        <f>IFERROR(__xludf.DUMMYFUNCTION("TEXTJOIN(""; "", TRUE, FILTER(CID!B3783:B14794, REGEXMATCH(CID!D3783:D14794, TEXTJOIN(""|"", TRUE, SPLIT(A3783, "";"")))))"),"#N/A")</f>
        <v>#N/A</v>
      </c>
    </row>
    <row r="3784">
      <c r="A3784" s="12" t="str">
        <f>IFERROR(__xludf.DUMMYFUNCTION("TEXTJOIN("";"", TRUE, FILTER(CID!$B$2:$B$14794, CID!B3784=CID!$D$2:$D$14794))"),"#N/A")</f>
        <v>#N/A</v>
      </c>
      <c r="B3784" s="12" t="str">
        <f>IFERROR(__xludf.DUMMYFUNCTION("TEXTJOIN(""; "", TRUE, FILTER(CID!B3784:B14794, REGEXMATCH(CID!D3784:D14794, TEXTJOIN(""|"", TRUE, SPLIT(A3784, "";"")))))"),"#N/A")</f>
        <v>#N/A</v>
      </c>
    </row>
    <row r="3785">
      <c r="A3785" s="12" t="str">
        <f>IFERROR(__xludf.DUMMYFUNCTION("TEXTJOIN("";"", TRUE, FILTER(CID!$B$2:$B$14794, CID!B3785=CID!$D$2:$D$14794))"),"#N/A")</f>
        <v>#N/A</v>
      </c>
      <c r="B3785" s="12" t="str">
        <f>IFERROR(__xludf.DUMMYFUNCTION("TEXTJOIN(""; "", TRUE, FILTER(CID!B3785:B14794, REGEXMATCH(CID!D3785:D14794, TEXTJOIN(""|"", TRUE, SPLIT(A3785, "";"")))))"),"#N/A")</f>
        <v>#N/A</v>
      </c>
    </row>
    <row r="3786">
      <c r="A3786" s="12" t="str">
        <f>IFERROR(__xludf.DUMMYFUNCTION("TEXTJOIN("";"", TRUE, FILTER(CID!$B$2:$B$14794, CID!B3786=CID!$D$2:$D$14794))"),"#N/A")</f>
        <v>#N/A</v>
      </c>
      <c r="B3786" s="12" t="str">
        <f>IFERROR(__xludf.DUMMYFUNCTION("TEXTJOIN(""; "", TRUE, FILTER(CID!B3786:B14794, REGEXMATCH(CID!D3786:D14794, TEXTJOIN(""|"", TRUE, SPLIT(A3786, "";"")))))"),"#N/A")</f>
        <v>#N/A</v>
      </c>
    </row>
    <row r="3787">
      <c r="A3787" s="12" t="str">
        <f>IFERROR(__xludf.DUMMYFUNCTION("TEXTJOIN("";"", TRUE, FILTER(CID!$B$2:$B$14794, CID!B3787=CID!$D$2:$D$14794))"),"#N/A")</f>
        <v>#N/A</v>
      </c>
      <c r="B3787" s="12" t="str">
        <f>IFERROR(__xludf.DUMMYFUNCTION("TEXTJOIN(""; "", TRUE, FILTER(CID!B3787:B14794, REGEXMATCH(CID!D3787:D14794, TEXTJOIN(""|"", TRUE, SPLIT(A3787, "";"")))))"),"#N/A")</f>
        <v>#N/A</v>
      </c>
    </row>
    <row r="3788">
      <c r="A3788" s="12" t="str">
        <f>IFERROR(__xludf.DUMMYFUNCTION("TEXTJOIN("";"", TRUE, FILTER(CID!$B$2:$B$14794, CID!B3788=CID!$D$2:$D$14794))"),"#N/A")</f>
        <v>#N/A</v>
      </c>
      <c r="B3788" s="12" t="str">
        <f>IFERROR(__xludf.DUMMYFUNCTION("TEXTJOIN(""; "", TRUE, FILTER(CID!B3788:B14794, REGEXMATCH(CID!D3788:D14794, TEXTJOIN(""|"", TRUE, SPLIT(A3788, "";"")))))"),"#N/A")</f>
        <v>#N/A</v>
      </c>
    </row>
    <row r="3789">
      <c r="A3789" s="12" t="str">
        <f>IFERROR(__xludf.DUMMYFUNCTION("TEXTJOIN("";"", TRUE, FILTER(CID!$B$2:$B$14794, CID!B3789=CID!$D$2:$D$14794))"),"#N/A")</f>
        <v>#N/A</v>
      </c>
      <c r="B3789" s="12" t="str">
        <f>IFERROR(__xludf.DUMMYFUNCTION("TEXTJOIN(""; "", TRUE, FILTER(CID!B3789:B14794, REGEXMATCH(CID!D3789:D14794, TEXTJOIN(""|"", TRUE, SPLIT(A3789, "";"")))))"),"#N/A")</f>
        <v>#N/A</v>
      </c>
    </row>
    <row r="3790">
      <c r="A3790" s="12" t="str">
        <f>IFERROR(__xludf.DUMMYFUNCTION("TEXTJOIN("";"", TRUE, FILTER(CID!$B$2:$B$14794, CID!B3790=CID!$D$2:$D$14794))"),"#N/A")</f>
        <v>#N/A</v>
      </c>
      <c r="B3790" s="12" t="str">
        <f>IFERROR(__xludf.DUMMYFUNCTION("TEXTJOIN(""; "", TRUE, FILTER(CID!B3790:B14794, REGEXMATCH(CID!D3790:D14794, TEXTJOIN(""|"", TRUE, SPLIT(A3790, "";"")))))"),"#N/A")</f>
        <v>#N/A</v>
      </c>
    </row>
    <row r="3791">
      <c r="A3791" s="12" t="str">
        <f>IFERROR(__xludf.DUMMYFUNCTION("TEXTJOIN("";"", TRUE, FILTER(CID!$B$2:$B$14794, CID!B3791=CID!$D$2:$D$14794))"),"#N/A")</f>
        <v>#N/A</v>
      </c>
      <c r="B3791" s="12" t="str">
        <f>IFERROR(__xludf.DUMMYFUNCTION("TEXTJOIN(""; "", TRUE, FILTER(CID!B3791:B14794, REGEXMATCH(CID!D3791:D14794, TEXTJOIN(""|"", TRUE, SPLIT(A3791, "";"")))))"),"#N/A")</f>
        <v>#N/A</v>
      </c>
    </row>
    <row r="3792">
      <c r="A3792" s="12" t="str">
        <f>IFERROR(__xludf.DUMMYFUNCTION("TEXTJOIN("";"", TRUE, FILTER(CID!$B$2:$B$14794, CID!B3792=CID!$D$2:$D$14794))"),"#N/A")</f>
        <v>#N/A</v>
      </c>
      <c r="B3792" s="12" t="str">
        <f>IFERROR(__xludf.DUMMYFUNCTION("TEXTJOIN(""; "", TRUE, FILTER(CID!B3792:B14794, REGEXMATCH(CID!D3792:D14794, TEXTJOIN(""|"", TRUE, SPLIT(A3792, "";"")))))"),"#N/A")</f>
        <v>#N/A</v>
      </c>
    </row>
    <row r="3793">
      <c r="A3793" s="12" t="str">
        <f>IFERROR(__xludf.DUMMYFUNCTION("TEXTJOIN("";"", TRUE, FILTER(CID!$B$2:$B$14794, CID!B3793=CID!$D$2:$D$14794))"),"#N/A")</f>
        <v>#N/A</v>
      </c>
      <c r="B3793" s="12" t="str">
        <f>IFERROR(__xludf.DUMMYFUNCTION("TEXTJOIN(""; "", TRUE, FILTER(CID!B3793:B14794, REGEXMATCH(CID!D3793:D14794, TEXTJOIN(""|"", TRUE, SPLIT(A3793, "";"")))))"),"#N/A")</f>
        <v>#N/A</v>
      </c>
    </row>
    <row r="3794">
      <c r="A3794" s="12" t="str">
        <f>IFERROR(__xludf.DUMMYFUNCTION("TEXTJOIN("";"", TRUE, FILTER(CID!$B$2:$B$14794, CID!B3794=CID!$D$2:$D$14794))"),"#N/A")</f>
        <v>#N/A</v>
      </c>
      <c r="B3794" s="12" t="str">
        <f>IFERROR(__xludf.DUMMYFUNCTION("TEXTJOIN(""; "", TRUE, FILTER(CID!B3794:B14794, REGEXMATCH(CID!D3794:D14794, TEXTJOIN(""|"", TRUE, SPLIT(A3794, "";"")))))"),"#N/A")</f>
        <v>#N/A</v>
      </c>
    </row>
    <row r="3795">
      <c r="A3795" s="12" t="str">
        <f>IFERROR(__xludf.DUMMYFUNCTION("TEXTJOIN("";"", TRUE, FILTER(CID!$B$2:$B$14794, CID!B3795=CID!$D$2:$D$14794))"),"#N/A")</f>
        <v>#N/A</v>
      </c>
      <c r="B3795" s="12" t="str">
        <f>IFERROR(__xludf.DUMMYFUNCTION("TEXTJOIN(""; "", TRUE, FILTER(CID!B3795:B14794, REGEXMATCH(CID!D3795:D14794, TEXTJOIN(""|"", TRUE, SPLIT(A3795, "";"")))))"),"#N/A")</f>
        <v>#N/A</v>
      </c>
    </row>
    <row r="3796">
      <c r="A3796" s="12" t="str">
        <f>IFERROR(__xludf.DUMMYFUNCTION("TEXTJOIN("";"", TRUE, FILTER(CID!$B$2:$B$14794, CID!B3796=CID!$D$2:$D$14794))"),"#N/A")</f>
        <v>#N/A</v>
      </c>
      <c r="B3796" s="12" t="str">
        <f>IFERROR(__xludf.DUMMYFUNCTION("TEXTJOIN(""; "", TRUE, FILTER(CID!B3796:B14794, REGEXMATCH(CID!D3796:D14794, TEXTJOIN(""|"", TRUE, SPLIT(A3796, "";"")))))"),"#N/A")</f>
        <v>#N/A</v>
      </c>
    </row>
    <row r="3797">
      <c r="A3797" s="12" t="str">
        <f>IFERROR(__xludf.DUMMYFUNCTION("TEXTJOIN("";"", TRUE, FILTER(CID!$B$2:$B$14794, CID!B3797=CID!$D$2:$D$14794))"),"#N/A")</f>
        <v>#N/A</v>
      </c>
      <c r="B3797" s="12" t="str">
        <f>IFERROR(__xludf.DUMMYFUNCTION("TEXTJOIN(""; "", TRUE, FILTER(CID!B3797:B14794, REGEXMATCH(CID!D3797:D14794, TEXTJOIN(""|"", TRUE, SPLIT(A3797, "";"")))))"),"#N/A")</f>
        <v>#N/A</v>
      </c>
    </row>
    <row r="3798">
      <c r="A3798" s="12" t="str">
        <f>IFERROR(__xludf.DUMMYFUNCTION("TEXTJOIN("";"", TRUE, FILTER(CID!$B$2:$B$14794, CID!B3798=CID!$D$2:$D$14794))"),"#N/A")</f>
        <v>#N/A</v>
      </c>
      <c r="B3798" s="12" t="str">
        <f>IFERROR(__xludf.DUMMYFUNCTION("TEXTJOIN(""; "", TRUE, FILTER(CID!B3798:B14794, REGEXMATCH(CID!D3798:D14794, TEXTJOIN(""|"", TRUE, SPLIT(A3798, "";"")))))"),"#N/A")</f>
        <v>#N/A</v>
      </c>
    </row>
    <row r="3799">
      <c r="A3799" s="12" t="str">
        <f>IFERROR(__xludf.DUMMYFUNCTION("TEXTJOIN("";"", TRUE, FILTER(CID!$B$2:$B$14794, CID!B3799=CID!$D$2:$D$14794))"),"#N/A")</f>
        <v>#N/A</v>
      </c>
      <c r="B3799" s="12" t="str">
        <f>IFERROR(__xludf.DUMMYFUNCTION("TEXTJOIN(""; "", TRUE, FILTER(CID!B3799:B14794, REGEXMATCH(CID!D3799:D14794, TEXTJOIN(""|"", TRUE, SPLIT(A3799, "";"")))))"),"#N/A")</f>
        <v>#N/A</v>
      </c>
    </row>
    <row r="3800">
      <c r="A3800" s="12" t="str">
        <f>IFERROR(__xludf.DUMMYFUNCTION("TEXTJOIN("";"", TRUE, FILTER(CID!$B$2:$B$14794, CID!B3800=CID!$D$2:$D$14794))"),"#N/A")</f>
        <v>#N/A</v>
      </c>
      <c r="B3800" s="12" t="str">
        <f>IFERROR(__xludf.DUMMYFUNCTION("TEXTJOIN(""; "", TRUE, FILTER(CID!B3800:B14794, REGEXMATCH(CID!D3800:D14794, TEXTJOIN(""|"", TRUE, SPLIT(A3800, "";"")))))"),"#N/A")</f>
        <v>#N/A</v>
      </c>
    </row>
    <row r="3801">
      <c r="A3801" s="12" t="str">
        <f>IFERROR(__xludf.DUMMYFUNCTION("TEXTJOIN("";"", TRUE, FILTER(CID!$B$2:$B$14794, CID!B3801=CID!$D$2:$D$14794))"),"#N/A")</f>
        <v>#N/A</v>
      </c>
      <c r="B3801" s="12" t="str">
        <f>IFERROR(__xludf.DUMMYFUNCTION("TEXTJOIN(""; "", TRUE, FILTER(CID!B3801:B14794, REGEXMATCH(CID!D3801:D14794, TEXTJOIN(""|"", TRUE, SPLIT(A3801, "";"")))))"),"#N/A")</f>
        <v>#N/A</v>
      </c>
    </row>
    <row r="3802">
      <c r="A3802" s="12" t="str">
        <f>IFERROR(__xludf.DUMMYFUNCTION("TEXTJOIN("";"", TRUE, FILTER(CID!$B$2:$B$14794, CID!B3802=CID!$D$2:$D$14794))"),"#N/A")</f>
        <v>#N/A</v>
      </c>
      <c r="B3802" s="12" t="str">
        <f>IFERROR(__xludf.DUMMYFUNCTION("TEXTJOIN(""; "", TRUE, FILTER(CID!B3802:B14794, REGEXMATCH(CID!D3802:D14794, TEXTJOIN(""|"", TRUE, SPLIT(A3802, "";"")))))"),"#N/A")</f>
        <v>#N/A</v>
      </c>
    </row>
    <row r="3803">
      <c r="A3803" s="12" t="str">
        <f>IFERROR(__xludf.DUMMYFUNCTION("TEXTJOIN("";"", TRUE, FILTER(CID!$B$2:$B$14794, CID!B3803=CID!$D$2:$D$14794))"),"#N/A")</f>
        <v>#N/A</v>
      </c>
      <c r="B3803" s="12" t="str">
        <f>IFERROR(__xludf.DUMMYFUNCTION("TEXTJOIN(""; "", TRUE, FILTER(CID!B3803:B14794, REGEXMATCH(CID!D3803:D14794, TEXTJOIN(""|"", TRUE, SPLIT(A3803, "";"")))))"),"#N/A")</f>
        <v>#N/A</v>
      </c>
    </row>
    <row r="3804">
      <c r="A3804" s="12" t="str">
        <f>IFERROR(__xludf.DUMMYFUNCTION("TEXTJOIN("";"", TRUE, FILTER(CID!$B$2:$B$14794, CID!B3804=CID!$D$2:$D$14794))"),"#N/A")</f>
        <v>#N/A</v>
      </c>
      <c r="B3804" s="12" t="str">
        <f>IFERROR(__xludf.DUMMYFUNCTION("TEXTJOIN(""; "", TRUE, FILTER(CID!B3804:B14794, REGEXMATCH(CID!D3804:D14794, TEXTJOIN(""|"", TRUE, SPLIT(A3804, "";"")))))"),"#N/A")</f>
        <v>#N/A</v>
      </c>
    </row>
    <row r="3805">
      <c r="A3805" s="12" t="str">
        <f>IFERROR(__xludf.DUMMYFUNCTION("TEXTJOIN("";"", TRUE, FILTER(CID!$B$2:$B$14794, CID!B3805=CID!$D$2:$D$14794))"),"#N/A")</f>
        <v>#N/A</v>
      </c>
      <c r="B3805" s="12" t="str">
        <f>IFERROR(__xludf.DUMMYFUNCTION("TEXTJOIN(""; "", TRUE, FILTER(CID!B3805:B14794, REGEXMATCH(CID!D3805:D14794, TEXTJOIN(""|"", TRUE, SPLIT(A3805, "";"")))))"),"#N/A")</f>
        <v>#N/A</v>
      </c>
    </row>
    <row r="3806">
      <c r="A3806" s="12" t="str">
        <f>IFERROR(__xludf.DUMMYFUNCTION("TEXTJOIN("";"", TRUE, FILTER(CID!$B$2:$B$14794, CID!B3806=CID!$D$2:$D$14794))"),"#N/A")</f>
        <v>#N/A</v>
      </c>
      <c r="B3806" s="12" t="str">
        <f>IFERROR(__xludf.DUMMYFUNCTION("TEXTJOIN(""; "", TRUE, FILTER(CID!B3806:B14794, REGEXMATCH(CID!D3806:D14794, TEXTJOIN(""|"", TRUE, SPLIT(A3806, "";"")))))"),"#N/A")</f>
        <v>#N/A</v>
      </c>
    </row>
    <row r="3807">
      <c r="A3807" s="12" t="str">
        <f>IFERROR(__xludf.DUMMYFUNCTION("TEXTJOIN("";"", TRUE, FILTER(CID!$B$2:$B$14794, CID!B3807=CID!$D$2:$D$14794))"),"#N/A")</f>
        <v>#N/A</v>
      </c>
      <c r="B3807" s="12" t="str">
        <f>IFERROR(__xludf.DUMMYFUNCTION("TEXTJOIN(""; "", TRUE, FILTER(CID!B3807:B14794, REGEXMATCH(CID!D3807:D14794, TEXTJOIN(""|"", TRUE, SPLIT(A3807, "";"")))))"),"#N/A")</f>
        <v>#N/A</v>
      </c>
    </row>
    <row r="3808">
      <c r="A3808" s="12" t="str">
        <f>IFERROR(__xludf.DUMMYFUNCTION("TEXTJOIN("";"", TRUE, FILTER(CID!$B$2:$B$14794, CID!B3808=CID!$D$2:$D$14794))"),"#N/A")</f>
        <v>#N/A</v>
      </c>
      <c r="B3808" s="12" t="str">
        <f>IFERROR(__xludf.DUMMYFUNCTION("TEXTJOIN(""; "", TRUE, FILTER(CID!B3808:B14794, REGEXMATCH(CID!D3808:D14794, TEXTJOIN(""|"", TRUE, SPLIT(A3808, "";"")))))"),"#N/A")</f>
        <v>#N/A</v>
      </c>
    </row>
    <row r="3809">
      <c r="A3809" s="12" t="str">
        <f>IFERROR(__xludf.DUMMYFUNCTION("TEXTJOIN("";"", TRUE, FILTER(CID!$B$2:$B$14794, CID!B3809=CID!$D$2:$D$14794))"),"#N/A")</f>
        <v>#N/A</v>
      </c>
      <c r="B3809" s="12" t="str">
        <f>IFERROR(__xludf.DUMMYFUNCTION("TEXTJOIN(""; "", TRUE, FILTER(CID!B3809:B14794, REGEXMATCH(CID!D3809:D14794, TEXTJOIN(""|"", TRUE, SPLIT(A3809, "";"")))))"),"#N/A")</f>
        <v>#N/A</v>
      </c>
    </row>
    <row r="3810">
      <c r="A3810" s="12" t="str">
        <f>IFERROR(__xludf.DUMMYFUNCTION("TEXTJOIN("";"", TRUE, FILTER(CID!$B$2:$B$14794, CID!B3810=CID!$D$2:$D$14794))"),"#N/A")</f>
        <v>#N/A</v>
      </c>
      <c r="B3810" s="12" t="str">
        <f>IFERROR(__xludf.DUMMYFUNCTION("TEXTJOIN(""; "", TRUE, FILTER(CID!B3810:B14794, REGEXMATCH(CID!D3810:D14794, TEXTJOIN(""|"", TRUE, SPLIT(A3810, "";"")))))"),"#N/A")</f>
        <v>#N/A</v>
      </c>
    </row>
    <row r="3811">
      <c r="A3811" s="12" t="str">
        <f>IFERROR(__xludf.DUMMYFUNCTION("TEXTJOIN("";"", TRUE, FILTER(CID!$B$2:$B$14794, CID!B3811=CID!$D$2:$D$14794))"),"#N/A")</f>
        <v>#N/A</v>
      </c>
      <c r="B3811" s="12" t="str">
        <f>IFERROR(__xludf.DUMMYFUNCTION("TEXTJOIN(""; "", TRUE, FILTER(CID!B3811:B14794, REGEXMATCH(CID!D3811:D14794, TEXTJOIN(""|"", TRUE, SPLIT(A3811, "";"")))))"),"#N/A")</f>
        <v>#N/A</v>
      </c>
    </row>
    <row r="3812">
      <c r="A3812" s="12" t="str">
        <f>IFERROR(__xludf.DUMMYFUNCTION("TEXTJOIN("";"", TRUE, FILTER(CID!$B$2:$B$14794, CID!B3812=CID!$D$2:$D$14794))"),"#N/A")</f>
        <v>#N/A</v>
      </c>
      <c r="B3812" s="12" t="str">
        <f>IFERROR(__xludf.DUMMYFUNCTION("TEXTJOIN(""; "", TRUE, FILTER(CID!B3812:B14794, REGEXMATCH(CID!D3812:D14794, TEXTJOIN(""|"", TRUE, SPLIT(A3812, "";"")))))"),"#N/A")</f>
        <v>#N/A</v>
      </c>
    </row>
    <row r="3813">
      <c r="A3813" s="12" t="str">
        <f>IFERROR(__xludf.DUMMYFUNCTION("TEXTJOIN("";"", TRUE, FILTER(CID!$B$2:$B$14794, CID!B3813=CID!$D$2:$D$14794))"),"#N/A")</f>
        <v>#N/A</v>
      </c>
      <c r="B3813" s="12" t="str">
        <f>IFERROR(__xludf.DUMMYFUNCTION("TEXTJOIN(""; "", TRUE, FILTER(CID!B3813:B14794, REGEXMATCH(CID!D3813:D14794, TEXTJOIN(""|"", TRUE, SPLIT(A3813, "";"")))))"),"#N/A")</f>
        <v>#N/A</v>
      </c>
    </row>
    <row r="3814">
      <c r="A3814" s="12" t="str">
        <f>IFERROR(__xludf.DUMMYFUNCTION("TEXTJOIN("";"", TRUE, FILTER(CID!$B$2:$B$14794, CID!B3814=CID!$D$2:$D$14794))"),"#N/A")</f>
        <v>#N/A</v>
      </c>
      <c r="B3814" s="12" t="str">
        <f>IFERROR(__xludf.DUMMYFUNCTION("TEXTJOIN(""; "", TRUE, FILTER(CID!B3814:B14794, REGEXMATCH(CID!D3814:D14794, TEXTJOIN(""|"", TRUE, SPLIT(A3814, "";"")))))"),"#N/A")</f>
        <v>#N/A</v>
      </c>
    </row>
    <row r="3815">
      <c r="A3815" s="12" t="str">
        <f>IFERROR(__xludf.DUMMYFUNCTION("TEXTJOIN("";"", TRUE, FILTER(CID!$B$2:$B$14794, CID!B3815=CID!$D$2:$D$14794))"),"#N/A")</f>
        <v>#N/A</v>
      </c>
      <c r="B3815" s="12" t="str">
        <f>IFERROR(__xludf.DUMMYFUNCTION("TEXTJOIN(""; "", TRUE, FILTER(CID!B3815:B14794, REGEXMATCH(CID!D3815:D14794, TEXTJOIN(""|"", TRUE, SPLIT(A3815, "";"")))))"),"#N/A")</f>
        <v>#N/A</v>
      </c>
    </row>
    <row r="3816">
      <c r="A3816" s="12" t="str">
        <f>IFERROR(__xludf.DUMMYFUNCTION("TEXTJOIN("";"", TRUE, FILTER(CID!$B$2:$B$14794, CID!B3816=CID!$D$2:$D$14794))"),"#N/A")</f>
        <v>#N/A</v>
      </c>
      <c r="B3816" s="12" t="str">
        <f>IFERROR(__xludf.DUMMYFUNCTION("TEXTJOIN(""; "", TRUE, FILTER(CID!B3816:B14794, REGEXMATCH(CID!D3816:D14794, TEXTJOIN(""|"", TRUE, SPLIT(A3816, "";"")))))"),"#N/A")</f>
        <v>#N/A</v>
      </c>
    </row>
    <row r="3817">
      <c r="A3817" s="12" t="str">
        <f>IFERROR(__xludf.DUMMYFUNCTION("TEXTJOIN("";"", TRUE, FILTER(CID!$B$2:$B$14794, CID!B3817=CID!$D$2:$D$14794))"),"#N/A")</f>
        <v>#N/A</v>
      </c>
      <c r="B3817" s="12" t="str">
        <f>IFERROR(__xludf.DUMMYFUNCTION("TEXTJOIN(""; "", TRUE, FILTER(CID!B3817:B14794, REGEXMATCH(CID!D3817:D14794, TEXTJOIN(""|"", TRUE, SPLIT(A3817, "";"")))))"),"#N/A")</f>
        <v>#N/A</v>
      </c>
    </row>
    <row r="3818">
      <c r="A3818" s="12" t="str">
        <f>IFERROR(__xludf.DUMMYFUNCTION("TEXTJOIN("";"", TRUE, FILTER(CID!$B$2:$B$14794, CID!B3818=CID!$D$2:$D$14794))"),"#N/A")</f>
        <v>#N/A</v>
      </c>
      <c r="B3818" s="12" t="str">
        <f>IFERROR(__xludf.DUMMYFUNCTION("TEXTJOIN(""; "", TRUE, FILTER(CID!B3818:B14794, REGEXMATCH(CID!D3818:D14794, TEXTJOIN(""|"", TRUE, SPLIT(A3818, "";"")))))"),"#N/A")</f>
        <v>#N/A</v>
      </c>
    </row>
    <row r="3819">
      <c r="A3819" s="12" t="str">
        <f>IFERROR(__xludf.DUMMYFUNCTION("TEXTJOIN("";"", TRUE, FILTER(CID!$B$2:$B$14794, CID!B3819=CID!$D$2:$D$14794))"),"#N/A")</f>
        <v>#N/A</v>
      </c>
      <c r="B3819" s="12" t="str">
        <f>IFERROR(__xludf.DUMMYFUNCTION("TEXTJOIN(""; "", TRUE, FILTER(CID!B3819:B14794, REGEXMATCH(CID!D3819:D14794, TEXTJOIN(""|"", TRUE, SPLIT(A3819, "";"")))))"),"#N/A")</f>
        <v>#N/A</v>
      </c>
    </row>
    <row r="3820">
      <c r="A3820" s="12" t="str">
        <f>IFERROR(__xludf.DUMMYFUNCTION("TEXTJOIN("";"", TRUE, FILTER(CID!$B$2:$B$14794, CID!B3820=CID!$D$2:$D$14794))"),"#N/A")</f>
        <v>#N/A</v>
      </c>
      <c r="B3820" s="12" t="str">
        <f>IFERROR(__xludf.DUMMYFUNCTION("TEXTJOIN(""; "", TRUE, FILTER(CID!B3820:B14794, REGEXMATCH(CID!D3820:D14794, TEXTJOIN(""|"", TRUE, SPLIT(A3820, "";"")))))"),"#N/A")</f>
        <v>#N/A</v>
      </c>
    </row>
    <row r="3821">
      <c r="A3821" s="12" t="str">
        <f>IFERROR(__xludf.DUMMYFUNCTION("TEXTJOIN("";"", TRUE, FILTER(CID!$B$2:$B$14794, CID!B3821=CID!$D$2:$D$14794))"),"#N/A")</f>
        <v>#N/A</v>
      </c>
      <c r="B3821" s="12" t="str">
        <f>IFERROR(__xludf.DUMMYFUNCTION("TEXTJOIN(""; "", TRUE, FILTER(CID!B3821:B14794, REGEXMATCH(CID!D3821:D14794, TEXTJOIN(""|"", TRUE, SPLIT(A3821, "";"")))))"),"#N/A")</f>
        <v>#N/A</v>
      </c>
    </row>
    <row r="3822">
      <c r="A3822" s="12" t="str">
        <f>IFERROR(__xludf.DUMMYFUNCTION("TEXTJOIN("";"", TRUE, FILTER(CID!$B$2:$B$14794, CID!B3822=CID!$D$2:$D$14794))"),"#N/A")</f>
        <v>#N/A</v>
      </c>
      <c r="B3822" s="12" t="str">
        <f>IFERROR(__xludf.DUMMYFUNCTION("TEXTJOIN(""; "", TRUE, FILTER(CID!B3822:B14794, REGEXMATCH(CID!D3822:D14794, TEXTJOIN(""|"", TRUE, SPLIT(A3822, "";"")))))"),"#N/A")</f>
        <v>#N/A</v>
      </c>
    </row>
    <row r="3823">
      <c r="A3823" s="12" t="str">
        <f>IFERROR(__xludf.DUMMYFUNCTION("TEXTJOIN("";"", TRUE, FILTER(CID!$B$2:$B$14794, CID!B3823=CID!$D$2:$D$14794))"),"#N/A")</f>
        <v>#N/A</v>
      </c>
      <c r="B3823" s="12" t="str">
        <f>IFERROR(__xludf.DUMMYFUNCTION("TEXTJOIN(""; "", TRUE, FILTER(CID!B3823:B14794, REGEXMATCH(CID!D3823:D14794, TEXTJOIN(""|"", TRUE, SPLIT(A3823, "";"")))))"),"#N/A")</f>
        <v>#N/A</v>
      </c>
    </row>
    <row r="3824">
      <c r="A3824" s="12" t="str">
        <f>IFERROR(__xludf.DUMMYFUNCTION("TEXTJOIN("";"", TRUE, FILTER(CID!$B$2:$B$14794, CID!B3824=CID!$D$2:$D$14794))"),"#N/A")</f>
        <v>#N/A</v>
      </c>
      <c r="B3824" s="12" t="str">
        <f>IFERROR(__xludf.DUMMYFUNCTION("TEXTJOIN(""; "", TRUE, FILTER(CID!B3824:B14794, REGEXMATCH(CID!D3824:D14794, TEXTJOIN(""|"", TRUE, SPLIT(A3824, "";"")))))"),"#N/A")</f>
        <v>#N/A</v>
      </c>
    </row>
    <row r="3825">
      <c r="A3825" s="12" t="str">
        <f>IFERROR(__xludf.DUMMYFUNCTION("TEXTJOIN("";"", TRUE, FILTER(CID!$B$2:$B$14794, CID!B3825=CID!$D$2:$D$14794))"),"#N/A")</f>
        <v>#N/A</v>
      </c>
      <c r="B3825" s="12" t="str">
        <f>IFERROR(__xludf.DUMMYFUNCTION("TEXTJOIN(""; "", TRUE, FILTER(CID!B3825:B14794, REGEXMATCH(CID!D3825:D14794, TEXTJOIN(""|"", TRUE, SPLIT(A3825, "";"")))))"),"#N/A")</f>
        <v>#N/A</v>
      </c>
    </row>
    <row r="3826">
      <c r="A3826" s="12" t="str">
        <f>IFERROR(__xludf.DUMMYFUNCTION("TEXTJOIN("";"", TRUE, FILTER(CID!$B$2:$B$14794, CID!B3826=CID!$D$2:$D$14794))"),"#N/A")</f>
        <v>#N/A</v>
      </c>
      <c r="B3826" s="12" t="str">
        <f>IFERROR(__xludf.DUMMYFUNCTION("TEXTJOIN(""; "", TRUE, FILTER(CID!B3826:B14794, REGEXMATCH(CID!D3826:D14794, TEXTJOIN(""|"", TRUE, SPLIT(A3826, "";"")))))"),"#N/A")</f>
        <v>#N/A</v>
      </c>
    </row>
    <row r="3827">
      <c r="A3827" s="12" t="str">
        <f>IFERROR(__xludf.DUMMYFUNCTION("TEXTJOIN("";"", TRUE, FILTER(CID!$B$2:$B$14794, CID!B3827=CID!$D$2:$D$14794))"),"#N/A")</f>
        <v>#N/A</v>
      </c>
      <c r="B3827" s="12" t="str">
        <f>IFERROR(__xludf.DUMMYFUNCTION("TEXTJOIN(""; "", TRUE, FILTER(CID!B3827:B14794, REGEXMATCH(CID!D3827:D14794, TEXTJOIN(""|"", TRUE, SPLIT(A3827, "";"")))))"),"#N/A")</f>
        <v>#N/A</v>
      </c>
    </row>
    <row r="3828">
      <c r="A3828" s="12" t="str">
        <f>IFERROR(__xludf.DUMMYFUNCTION("TEXTJOIN("";"", TRUE, FILTER(CID!$B$2:$B$14794, CID!B3828=CID!$D$2:$D$14794))"),"#N/A")</f>
        <v>#N/A</v>
      </c>
      <c r="B3828" s="12" t="str">
        <f>IFERROR(__xludf.DUMMYFUNCTION("TEXTJOIN(""; "", TRUE, FILTER(CID!B3828:B14794, REGEXMATCH(CID!D3828:D14794, TEXTJOIN(""|"", TRUE, SPLIT(A3828, "";"")))))"),"#N/A")</f>
        <v>#N/A</v>
      </c>
    </row>
    <row r="3829">
      <c r="A3829" s="12" t="str">
        <f>IFERROR(__xludf.DUMMYFUNCTION("TEXTJOIN("";"", TRUE, FILTER(CID!$B$2:$B$14794, CID!B3829=CID!$D$2:$D$14794))"),"#N/A")</f>
        <v>#N/A</v>
      </c>
      <c r="B3829" s="12" t="str">
        <f>IFERROR(__xludf.DUMMYFUNCTION("TEXTJOIN(""; "", TRUE, FILTER(CID!B3829:B14794, REGEXMATCH(CID!D3829:D14794, TEXTJOIN(""|"", TRUE, SPLIT(A3829, "";"")))))"),"#N/A")</f>
        <v>#N/A</v>
      </c>
    </row>
    <row r="3830">
      <c r="A3830" s="12" t="str">
        <f>IFERROR(__xludf.DUMMYFUNCTION("TEXTJOIN("";"", TRUE, FILTER(CID!$B$2:$B$14794, CID!B3830=CID!$D$2:$D$14794))"),"#N/A")</f>
        <v>#N/A</v>
      </c>
      <c r="B3830" s="12" t="str">
        <f>IFERROR(__xludf.DUMMYFUNCTION("TEXTJOIN(""; "", TRUE, FILTER(CID!B3830:B14794, REGEXMATCH(CID!D3830:D14794, TEXTJOIN(""|"", TRUE, SPLIT(A3830, "";"")))))"),"#N/A")</f>
        <v>#N/A</v>
      </c>
    </row>
    <row r="3831">
      <c r="A3831" s="12" t="str">
        <f>IFERROR(__xludf.DUMMYFUNCTION("TEXTJOIN("";"", TRUE, FILTER(CID!$B$2:$B$14794, CID!B3831=CID!$D$2:$D$14794))"),"#N/A")</f>
        <v>#N/A</v>
      </c>
      <c r="B3831" s="12" t="str">
        <f>IFERROR(__xludf.DUMMYFUNCTION("TEXTJOIN(""; "", TRUE, FILTER(CID!B3831:B14794, REGEXMATCH(CID!D3831:D14794, TEXTJOIN(""|"", TRUE, SPLIT(A3831, "";"")))))"),"#N/A")</f>
        <v>#N/A</v>
      </c>
    </row>
    <row r="3832">
      <c r="A3832" s="12" t="str">
        <f>IFERROR(__xludf.DUMMYFUNCTION("TEXTJOIN("";"", TRUE, FILTER(CID!$B$2:$B$14794, CID!B3832=CID!$D$2:$D$14794))"),"#N/A")</f>
        <v>#N/A</v>
      </c>
      <c r="B3832" s="12" t="str">
        <f>IFERROR(__xludf.DUMMYFUNCTION("TEXTJOIN(""; "", TRUE, FILTER(CID!B3832:B14794, REGEXMATCH(CID!D3832:D14794, TEXTJOIN(""|"", TRUE, SPLIT(A3832, "";"")))))"),"#N/A")</f>
        <v>#N/A</v>
      </c>
    </row>
    <row r="3833">
      <c r="A3833" s="12" t="str">
        <f>IFERROR(__xludf.DUMMYFUNCTION("TEXTJOIN("";"", TRUE, FILTER(CID!$B$2:$B$14794, CID!B3833=CID!$D$2:$D$14794))"),"#N/A")</f>
        <v>#N/A</v>
      </c>
      <c r="B3833" s="12" t="str">
        <f>IFERROR(__xludf.DUMMYFUNCTION("TEXTJOIN(""; "", TRUE, FILTER(CID!B3833:B14794, REGEXMATCH(CID!D3833:D14794, TEXTJOIN(""|"", TRUE, SPLIT(A3833, "";"")))))"),"#N/A")</f>
        <v>#N/A</v>
      </c>
    </row>
    <row r="3834">
      <c r="A3834" s="12" t="str">
        <f>IFERROR(__xludf.DUMMYFUNCTION("TEXTJOIN("";"", TRUE, FILTER(CID!$B$2:$B$14794, CID!B3834=CID!$D$2:$D$14794))"),"#N/A")</f>
        <v>#N/A</v>
      </c>
      <c r="B3834" s="12" t="str">
        <f>IFERROR(__xludf.DUMMYFUNCTION("TEXTJOIN(""; "", TRUE, FILTER(CID!B3834:B14794, REGEXMATCH(CID!D3834:D14794, TEXTJOIN(""|"", TRUE, SPLIT(A3834, "";"")))))"),"#N/A")</f>
        <v>#N/A</v>
      </c>
    </row>
    <row r="3835">
      <c r="A3835" s="12" t="str">
        <f>IFERROR(__xludf.DUMMYFUNCTION("TEXTJOIN("";"", TRUE, FILTER(CID!$B$2:$B$14794, CID!B3835=CID!$D$2:$D$14794))"),"#N/A")</f>
        <v>#N/A</v>
      </c>
      <c r="B3835" s="12" t="str">
        <f>IFERROR(__xludf.DUMMYFUNCTION("TEXTJOIN(""; "", TRUE, FILTER(CID!B3835:B14794, REGEXMATCH(CID!D3835:D14794, TEXTJOIN(""|"", TRUE, SPLIT(A3835, "";"")))))"),"#N/A")</f>
        <v>#N/A</v>
      </c>
    </row>
    <row r="3836">
      <c r="A3836" s="12" t="str">
        <f>IFERROR(__xludf.DUMMYFUNCTION("TEXTJOIN("";"", TRUE, FILTER(CID!$B$2:$B$14794, CID!B3836=CID!$D$2:$D$14794))"),"#N/A")</f>
        <v>#N/A</v>
      </c>
      <c r="B3836" s="12" t="str">
        <f>IFERROR(__xludf.DUMMYFUNCTION("TEXTJOIN(""; "", TRUE, FILTER(CID!B3836:B14794, REGEXMATCH(CID!D3836:D14794, TEXTJOIN(""|"", TRUE, SPLIT(A3836, "";"")))))"),"#N/A")</f>
        <v>#N/A</v>
      </c>
    </row>
    <row r="3837">
      <c r="A3837" s="12" t="str">
        <f>IFERROR(__xludf.DUMMYFUNCTION("TEXTJOIN("";"", TRUE, FILTER(CID!$B$2:$B$14794, CID!B3837=CID!$D$2:$D$14794))"),"#N/A")</f>
        <v>#N/A</v>
      </c>
      <c r="B3837" s="12" t="str">
        <f>IFERROR(__xludf.DUMMYFUNCTION("TEXTJOIN(""; "", TRUE, FILTER(CID!B3837:B14794, REGEXMATCH(CID!D3837:D14794, TEXTJOIN(""|"", TRUE, SPLIT(A3837, "";"")))))"),"#N/A")</f>
        <v>#N/A</v>
      </c>
    </row>
    <row r="3838">
      <c r="A3838" s="12" t="str">
        <f>IFERROR(__xludf.DUMMYFUNCTION("TEXTJOIN("";"", TRUE, FILTER(CID!$B$2:$B$14794, CID!B3838=CID!$D$2:$D$14794))"),"#N/A")</f>
        <v>#N/A</v>
      </c>
      <c r="B3838" s="12" t="str">
        <f>IFERROR(__xludf.DUMMYFUNCTION("TEXTJOIN(""; "", TRUE, FILTER(CID!B3838:B14794, REGEXMATCH(CID!D3838:D14794, TEXTJOIN(""|"", TRUE, SPLIT(A3838, "";"")))))"),"#N/A")</f>
        <v>#N/A</v>
      </c>
    </row>
    <row r="3839">
      <c r="A3839" s="12" t="str">
        <f>IFERROR(__xludf.DUMMYFUNCTION("TEXTJOIN("";"", TRUE, FILTER(CID!$B$2:$B$14794, CID!B3839=CID!$D$2:$D$14794))"),"#N/A")</f>
        <v>#N/A</v>
      </c>
      <c r="B3839" s="12" t="str">
        <f>IFERROR(__xludf.DUMMYFUNCTION("TEXTJOIN(""; "", TRUE, FILTER(CID!B3839:B14794, REGEXMATCH(CID!D3839:D14794, TEXTJOIN(""|"", TRUE, SPLIT(A3839, "";"")))))"),"#N/A")</f>
        <v>#N/A</v>
      </c>
    </row>
    <row r="3840">
      <c r="A3840" s="12" t="str">
        <f>IFERROR(__xludf.DUMMYFUNCTION("TEXTJOIN("";"", TRUE, FILTER(CID!$B$2:$B$14794, CID!B3840=CID!$D$2:$D$14794))"),"#N/A")</f>
        <v>#N/A</v>
      </c>
      <c r="B3840" s="12" t="str">
        <f>IFERROR(__xludf.DUMMYFUNCTION("TEXTJOIN(""; "", TRUE, FILTER(CID!B3840:B14794, REGEXMATCH(CID!D3840:D14794, TEXTJOIN(""|"", TRUE, SPLIT(A3840, "";"")))))"),"#N/A")</f>
        <v>#N/A</v>
      </c>
    </row>
    <row r="3841">
      <c r="A3841" s="12" t="str">
        <f>IFERROR(__xludf.DUMMYFUNCTION("TEXTJOIN("";"", TRUE, FILTER(CID!$B$2:$B$14794, CID!B3841=CID!$D$2:$D$14794))"),"#N/A")</f>
        <v>#N/A</v>
      </c>
      <c r="B3841" s="12" t="str">
        <f>IFERROR(__xludf.DUMMYFUNCTION("TEXTJOIN(""; "", TRUE, FILTER(CID!B3841:B14794, REGEXMATCH(CID!D3841:D14794, TEXTJOIN(""|"", TRUE, SPLIT(A3841, "";"")))))"),"#N/A")</f>
        <v>#N/A</v>
      </c>
    </row>
    <row r="3842">
      <c r="A3842" s="12" t="str">
        <f>IFERROR(__xludf.DUMMYFUNCTION("TEXTJOIN("";"", TRUE, FILTER(CID!$B$2:$B$14794, CID!B3842=CID!$D$2:$D$14794))"),"#N/A")</f>
        <v>#N/A</v>
      </c>
      <c r="B3842" s="12" t="str">
        <f>IFERROR(__xludf.DUMMYFUNCTION("TEXTJOIN(""; "", TRUE, FILTER(CID!B3842:B14794, REGEXMATCH(CID!D3842:D14794, TEXTJOIN(""|"", TRUE, SPLIT(A3842, "";"")))))"),"#N/A")</f>
        <v>#N/A</v>
      </c>
    </row>
    <row r="3843">
      <c r="A3843" s="12" t="str">
        <f>IFERROR(__xludf.DUMMYFUNCTION("TEXTJOIN("";"", TRUE, FILTER(CID!$B$2:$B$14794, CID!B3843=CID!$D$2:$D$14794))"),"#N/A")</f>
        <v>#N/A</v>
      </c>
      <c r="B3843" s="12" t="str">
        <f>IFERROR(__xludf.DUMMYFUNCTION("TEXTJOIN(""; "", TRUE, FILTER(CID!B3843:B14794, REGEXMATCH(CID!D3843:D14794, TEXTJOIN(""|"", TRUE, SPLIT(A3843, "";"")))))"),"#N/A")</f>
        <v>#N/A</v>
      </c>
    </row>
    <row r="3844">
      <c r="A3844" s="12" t="str">
        <f>IFERROR(__xludf.DUMMYFUNCTION("TEXTJOIN("";"", TRUE, FILTER(CID!$B$2:$B$14794, CID!B3844=CID!$D$2:$D$14794))"),"#N/A")</f>
        <v>#N/A</v>
      </c>
      <c r="B3844" s="12" t="str">
        <f>IFERROR(__xludf.DUMMYFUNCTION("TEXTJOIN(""; "", TRUE, FILTER(CID!B3844:B14794, REGEXMATCH(CID!D3844:D14794, TEXTJOIN(""|"", TRUE, SPLIT(A3844, "";"")))))"),"#N/A")</f>
        <v>#N/A</v>
      </c>
    </row>
    <row r="3845">
      <c r="A3845" s="12" t="str">
        <f>IFERROR(__xludf.DUMMYFUNCTION("TEXTJOIN("";"", TRUE, FILTER(CID!$B$2:$B$14794, CID!B3845=CID!$D$2:$D$14794))"),"#N/A")</f>
        <v>#N/A</v>
      </c>
      <c r="B3845" s="12" t="str">
        <f>IFERROR(__xludf.DUMMYFUNCTION("TEXTJOIN(""; "", TRUE, FILTER(CID!B3845:B14794, REGEXMATCH(CID!D3845:D14794, TEXTJOIN(""|"", TRUE, SPLIT(A3845, "";"")))))"),"#N/A")</f>
        <v>#N/A</v>
      </c>
    </row>
    <row r="3846">
      <c r="A3846" s="12" t="str">
        <f>IFERROR(__xludf.DUMMYFUNCTION("TEXTJOIN("";"", TRUE, FILTER(CID!$B$2:$B$14794, CID!B3846=CID!$D$2:$D$14794))"),"#N/A")</f>
        <v>#N/A</v>
      </c>
      <c r="B3846" s="12" t="str">
        <f>IFERROR(__xludf.DUMMYFUNCTION("TEXTJOIN(""; "", TRUE, FILTER(CID!B3846:B14794, REGEXMATCH(CID!D3846:D14794, TEXTJOIN(""|"", TRUE, SPLIT(A3846, "";"")))))"),"#N/A")</f>
        <v>#N/A</v>
      </c>
    </row>
    <row r="3847">
      <c r="A3847" s="12" t="str">
        <f>IFERROR(__xludf.DUMMYFUNCTION("TEXTJOIN("";"", TRUE, FILTER(CID!$B$2:$B$14794, CID!B3847=CID!$D$2:$D$14794))"),"#N/A")</f>
        <v>#N/A</v>
      </c>
      <c r="B3847" s="12" t="str">
        <f>IFERROR(__xludf.DUMMYFUNCTION("TEXTJOIN(""; "", TRUE, FILTER(CID!B3847:B14794, REGEXMATCH(CID!D3847:D14794, TEXTJOIN(""|"", TRUE, SPLIT(A3847, "";"")))))"),"#N/A")</f>
        <v>#N/A</v>
      </c>
    </row>
    <row r="3848">
      <c r="A3848" s="12" t="str">
        <f>IFERROR(__xludf.DUMMYFUNCTION("TEXTJOIN("";"", TRUE, FILTER(CID!$B$2:$B$14794, CID!B3848=CID!$D$2:$D$14794))"),"#N/A")</f>
        <v>#N/A</v>
      </c>
      <c r="B3848" s="12" t="str">
        <f>IFERROR(__xludf.DUMMYFUNCTION("TEXTJOIN(""; "", TRUE, FILTER(CID!B3848:B14794, REGEXMATCH(CID!D3848:D14794, TEXTJOIN(""|"", TRUE, SPLIT(A3848, "";"")))))"),"#N/A")</f>
        <v>#N/A</v>
      </c>
    </row>
    <row r="3849">
      <c r="A3849" s="12" t="str">
        <f>IFERROR(__xludf.DUMMYFUNCTION("TEXTJOIN("";"", TRUE, FILTER(CID!$B$2:$B$14794, CID!B3849=CID!$D$2:$D$14794))"),"#N/A")</f>
        <v>#N/A</v>
      </c>
      <c r="B3849" s="12" t="str">
        <f>IFERROR(__xludf.DUMMYFUNCTION("TEXTJOIN(""; "", TRUE, FILTER(CID!B3849:B14794, REGEXMATCH(CID!D3849:D14794, TEXTJOIN(""|"", TRUE, SPLIT(A3849, "";"")))))"),"#N/A")</f>
        <v>#N/A</v>
      </c>
    </row>
    <row r="3850">
      <c r="A3850" s="12" t="str">
        <f>IFERROR(__xludf.DUMMYFUNCTION("TEXTJOIN("";"", TRUE, FILTER(CID!$B$2:$B$14794, CID!B3850=CID!$D$2:$D$14794))"),"#N/A")</f>
        <v>#N/A</v>
      </c>
      <c r="B3850" s="12" t="str">
        <f>IFERROR(__xludf.DUMMYFUNCTION("TEXTJOIN(""; "", TRUE, FILTER(CID!B3850:B14794, REGEXMATCH(CID!D3850:D14794, TEXTJOIN(""|"", TRUE, SPLIT(A3850, "";"")))))"),"#N/A")</f>
        <v>#N/A</v>
      </c>
    </row>
    <row r="3851">
      <c r="A3851" s="12" t="str">
        <f>IFERROR(__xludf.DUMMYFUNCTION("TEXTJOIN("";"", TRUE, FILTER(CID!$B$2:$B$14794, CID!B3851=CID!$D$2:$D$14794))"),"#N/A")</f>
        <v>#N/A</v>
      </c>
      <c r="B3851" s="12" t="str">
        <f>IFERROR(__xludf.DUMMYFUNCTION("TEXTJOIN(""; "", TRUE, FILTER(CID!B3851:B14794, REGEXMATCH(CID!D3851:D14794, TEXTJOIN(""|"", TRUE, SPLIT(A3851, "";"")))))"),"#N/A")</f>
        <v>#N/A</v>
      </c>
    </row>
    <row r="3852">
      <c r="A3852" s="12" t="str">
        <f>IFERROR(__xludf.DUMMYFUNCTION("TEXTJOIN("";"", TRUE, FILTER(CID!$B$2:$B$14794, CID!B3852=CID!$D$2:$D$14794))"),"#N/A")</f>
        <v>#N/A</v>
      </c>
      <c r="B3852" s="12" t="str">
        <f>IFERROR(__xludf.DUMMYFUNCTION("TEXTJOIN(""; "", TRUE, FILTER(CID!B3852:B14794, REGEXMATCH(CID!D3852:D14794, TEXTJOIN(""|"", TRUE, SPLIT(A3852, "";"")))))"),"#N/A")</f>
        <v>#N/A</v>
      </c>
    </row>
    <row r="3853">
      <c r="A3853" s="12" t="str">
        <f>IFERROR(__xludf.DUMMYFUNCTION("TEXTJOIN("";"", TRUE, FILTER(CID!$B$2:$B$14794, CID!B3853=CID!$D$2:$D$14794))"),"#N/A")</f>
        <v>#N/A</v>
      </c>
      <c r="B3853" s="12" t="str">
        <f>IFERROR(__xludf.DUMMYFUNCTION("TEXTJOIN(""; "", TRUE, FILTER(CID!B3853:B14794, REGEXMATCH(CID!D3853:D14794, TEXTJOIN(""|"", TRUE, SPLIT(A3853, "";"")))))"),"#N/A")</f>
        <v>#N/A</v>
      </c>
    </row>
    <row r="3854">
      <c r="A3854" s="12" t="str">
        <f>IFERROR(__xludf.DUMMYFUNCTION("TEXTJOIN("";"", TRUE, FILTER(CID!$B$2:$B$14794, CID!B3854=CID!$D$2:$D$14794))"),"#N/A")</f>
        <v>#N/A</v>
      </c>
      <c r="B3854" s="12" t="str">
        <f>IFERROR(__xludf.DUMMYFUNCTION("TEXTJOIN(""; "", TRUE, FILTER(CID!B3854:B14794, REGEXMATCH(CID!D3854:D14794, TEXTJOIN(""|"", TRUE, SPLIT(A3854, "";"")))))"),"#N/A")</f>
        <v>#N/A</v>
      </c>
    </row>
    <row r="3855">
      <c r="A3855" s="12" t="str">
        <f>IFERROR(__xludf.DUMMYFUNCTION("TEXTJOIN("";"", TRUE, FILTER(CID!$B$2:$B$14794, CID!B3855=CID!$D$2:$D$14794))"),"#N/A")</f>
        <v>#N/A</v>
      </c>
      <c r="B3855" s="12" t="str">
        <f>IFERROR(__xludf.DUMMYFUNCTION("TEXTJOIN(""; "", TRUE, FILTER(CID!B3855:B14794, REGEXMATCH(CID!D3855:D14794, TEXTJOIN(""|"", TRUE, SPLIT(A3855, "";"")))))"),"#N/A")</f>
        <v>#N/A</v>
      </c>
    </row>
    <row r="3856">
      <c r="A3856" s="12" t="str">
        <f>IFERROR(__xludf.DUMMYFUNCTION("TEXTJOIN("";"", TRUE, FILTER(CID!$B$2:$B$14794, CID!B3856=CID!$D$2:$D$14794))"),"#N/A")</f>
        <v>#N/A</v>
      </c>
      <c r="B3856" s="12" t="str">
        <f>IFERROR(__xludf.DUMMYFUNCTION("TEXTJOIN(""; "", TRUE, FILTER(CID!B3856:B14794, REGEXMATCH(CID!D3856:D14794, TEXTJOIN(""|"", TRUE, SPLIT(A3856, "";"")))))"),"#N/A")</f>
        <v>#N/A</v>
      </c>
    </row>
    <row r="3857">
      <c r="A3857" s="12" t="str">
        <f>IFERROR(__xludf.DUMMYFUNCTION("TEXTJOIN("";"", TRUE, FILTER(CID!$B$2:$B$14794, CID!B3857=CID!$D$2:$D$14794))"),"#N/A")</f>
        <v>#N/A</v>
      </c>
      <c r="B3857" s="12" t="str">
        <f>IFERROR(__xludf.DUMMYFUNCTION("TEXTJOIN(""; "", TRUE, FILTER(CID!B3857:B14794, REGEXMATCH(CID!D3857:D14794, TEXTJOIN(""|"", TRUE, SPLIT(A3857, "";"")))))"),"#N/A")</f>
        <v>#N/A</v>
      </c>
    </row>
    <row r="3858">
      <c r="A3858" s="12" t="str">
        <f>IFERROR(__xludf.DUMMYFUNCTION("TEXTJOIN("";"", TRUE, FILTER(CID!$B$2:$B$14794, CID!B3858=CID!$D$2:$D$14794))"),"#N/A")</f>
        <v>#N/A</v>
      </c>
      <c r="B3858" s="12" t="str">
        <f>IFERROR(__xludf.DUMMYFUNCTION("TEXTJOIN(""; "", TRUE, FILTER(CID!B3858:B14794, REGEXMATCH(CID!D3858:D14794, TEXTJOIN(""|"", TRUE, SPLIT(A3858, "";"")))))"),"#N/A")</f>
        <v>#N/A</v>
      </c>
    </row>
    <row r="3859">
      <c r="A3859" s="12" t="str">
        <f>IFERROR(__xludf.DUMMYFUNCTION("TEXTJOIN("";"", TRUE, FILTER(CID!$B$2:$B$14794, CID!B3859=CID!$D$2:$D$14794))"),"#N/A")</f>
        <v>#N/A</v>
      </c>
      <c r="B3859" s="12" t="str">
        <f>IFERROR(__xludf.DUMMYFUNCTION("TEXTJOIN(""; "", TRUE, FILTER(CID!B3859:B14794, REGEXMATCH(CID!D3859:D14794, TEXTJOIN(""|"", TRUE, SPLIT(A3859, "";"")))))"),"#N/A")</f>
        <v>#N/A</v>
      </c>
    </row>
    <row r="3860">
      <c r="A3860" s="12" t="str">
        <f>IFERROR(__xludf.DUMMYFUNCTION("TEXTJOIN("";"", TRUE, FILTER(CID!$B$2:$B$14794, CID!B3860=CID!$D$2:$D$14794))"),"#N/A")</f>
        <v>#N/A</v>
      </c>
      <c r="B3860" s="12" t="str">
        <f>IFERROR(__xludf.DUMMYFUNCTION("TEXTJOIN(""; "", TRUE, FILTER(CID!B3860:B14794, REGEXMATCH(CID!D3860:D14794, TEXTJOIN(""|"", TRUE, SPLIT(A3860, "";"")))))"),"#N/A")</f>
        <v>#N/A</v>
      </c>
    </row>
    <row r="3861">
      <c r="A3861" s="12" t="str">
        <f>IFERROR(__xludf.DUMMYFUNCTION("TEXTJOIN("";"", TRUE, FILTER(CID!$B$2:$B$14794, CID!B3861=CID!$D$2:$D$14794))"),"#N/A")</f>
        <v>#N/A</v>
      </c>
      <c r="B3861" s="12" t="str">
        <f>IFERROR(__xludf.DUMMYFUNCTION("TEXTJOIN(""; "", TRUE, FILTER(CID!B3861:B14794, REGEXMATCH(CID!D3861:D14794, TEXTJOIN(""|"", TRUE, SPLIT(A3861, "";"")))))"),"#N/A")</f>
        <v>#N/A</v>
      </c>
    </row>
    <row r="3862">
      <c r="A3862" s="12" t="str">
        <f>IFERROR(__xludf.DUMMYFUNCTION("TEXTJOIN("";"", TRUE, FILTER(CID!$B$2:$B$14794, CID!B3862=CID!$D$2:$D$14794))"),"#N/A")</f>
        <v>#N/A</v>
      </c>
      <c r="B3862" s="12" t="str">
        <f>IFERROR(__xludf.DUMMYFUNCTION("TEXTJOIN(""; "", TRUE, FILTER(CID!B3862:B14794, REGEXMATCH(CID!D3862:D14794, TEXTJOIN(""|"", TRUE, SPLIT(A3862, "";"")))))"),"#N/A")</f>
        <v>#N/A</v>
      </c>
    </row>
    <row r="3863">
      <c r="A3863" s="12" t="str">
        <f>IFERROR(__xludf.DUMMYFUNCTION("TEXTJOIN("";"", TRUE, FILTER(CID!$B$2:$B$14794, CID!B3863=CID!$D$2:$D$14794))"),"#N/A")</f>
        <v>#N/A</v>
      </c>
      <c r="B3863" s="12" t="str">
        <f>IFERROR(__xludf.DUMMYFUNCTION("TEXTJOIN(""; "", TRUE, FILTER(CID!B3863:B14794, REGEXMATCH(CID!D3863:D14794, TEXTJOIN(""|"", TRUE, SPLIT(A3863, "";"")))))"),"#N/A")</f>
        <v>#N/A</v>
      </c>
    </row>
    <row r="3864">
      <c r="A3864" s="12" t="str">
        <f>IFERROR(__xludf.DUMMYFUNCTION("TEXTJOIN("";"", TRUE, FILTER(CID!$B$2:$B$14794, CID!B3864=CID!$D$2:$D$14794))"),"#N/A")</f>
        <v>#N/A</v>
      </c>
      <c r="B3864" s="12" t="str">
        <f>IFERROR(__xludf.DUMMYFUNCTION("TEXTJOIN(""; "", TRUE, FILTER(CID!B3864:B14794, REGEXMATCH(CID!D3864:D14794, TEXTJOIN(""|"", TRUE, SPLIT(A3864, "";"")))))"),"#N/A")</f>
        <v>#N/A</v>
      </c>
    </row>
    <row r="3865">
      <c r="A3865" s="12" t="str">
        <f>IFERROR(__xludf.DUMMYFUNCTION("TEXTJOIN("";"", TRUE, FILTER(CID!$B$2:$B$14794, CID!B3865=CID!$D$2:$D$14794))"),"#N/A")</f>
        <v>#N/A</v>
      </c>
      <c r="B3865" s="12" t="str">
        <f>IFERROR(__xludf.DUMMYFUNCTION("TEXTJOIN(""; "", TRUE, FILTER(CID!B3865:B14794, REGEXMATCH(CID!D3865:D14794, TEXTJOIN(""|"", TRUE, SPLIT(A3865, "";"")))))"),"#N/A")</f>
        <v>#N/A</v>
      </c>
    </row>
    <row r="3866">
      <c r="A3866" s="12" t="str">
        <f>IFERROR(__xludf.DUMMYFUNCTION("TEXTJOIN("";"", TRUE, FILTER(CID!$B$2:$B$14794, CID!B3866=CID!$D$2:$D$14794))"),"#N/A")</f>
        <v>#N/A</v>
      </c>
      <c r="B3866" s="12" t="str">
        <f>IFERROR(__xludf.DUMMYFUNCTION("TEXTJOIN(""; "", TRUE, FILTER(CID!B3866:B14794, REGEXMATCH(CID!D3866:D14794, TEXTJOIN(""|"", TRUE, SPLIT(A3866, "";"")))))"),"#N/A")</f>
        <v>#N/A</v>
      </c>
    </row>
    <row r="3867">
      <c r="A3867" s="12" t="str">
        <f>IFERROR(__xludf.DUMMYFUNCTION("TEXTJOIN("";"", TRUE, FILTER(CID!$B$2:$B$14794, CID!B3867=CID!$D$2:$D$14794))"),"#N/A")</f>
        <v>#N/A</v>
      </c>
      <c r="B3867" s="12" t="str">
        <f>IFERROR(__xludf.DUMMYFUNCTION("TEXTJOIN(""; "", TRUE, FILTER(CID!B3867:B14794, REGEXMATCH(CID!D3867:D14794, TEXTJOIN(""|"", TRUE, SPLIT(A3867, "";"")))))"),"#N/A")</f>
        <v>#N/A</v>
      </c>
    </row>
    <row r="3868">
      <c r="A3868" s="12" t="str">
        <f>IFERROR(__xludf.DUMMYFUNCTION("TEXTJOIN("";"", TRUE, FILTER(CID!$B$2:$B$14794, CID!B3868=CID!$D$2:$D$14794))"),"#N/A")</f>
        <v>#N/A</v>
      </c>
      <c r="B3868" s="12" t="str">
        <f>IFERROR(__xludf.DUMMYFUNCTION("TEXTJOIN(""; "", TRUE, FILTER(CID!B3868:B14794, REGEXMATCH(CID!D3868:D14794, TEXTJOIN(""|"", TRUE, SPLIT(A3868, "";"")))))"),"#N/A")</f>
        <v>#N/A</v>
      </c>
    </row>
    <row r="3869">
      <c r="A3869" s="12" t="str">
        <f>IFERROR(__xludf.DUMMYFUNCTION("TEXTJOIN("";"", TRUE, FILTER(CID!$B$2:$B$14794, CID!B3869=CID!$D$2:$D$14794))"),"#N/A")</f>
        <v>#N/A</v>
      </c>
      <c r="B3869" s="12" t="str">
        <f>IFERROR(__xludf.DUMMYFUNCTION("TEXTJOIN(""; "", TRUE, FILTER(CID!B3869:B14794, REGEXMATCH(CID!D3869:D14794, TEXTJOIN(""|"", TRUE, SPLIT(A3869, "";"")))))"),"#N/A")</f>
        <v>#N/A</v>
      </c>
    </row>
    <row r="3870">
      <c r="A3870" s="12" t="str">
        <f>IFERROR(__xludf.DUMMYFUNCTION("TEXTJOIN("";"", TRUE, FILTER(CID!$B$2:$B$14794, CID!B3870=CID!$D$2:$D$14794))"),"#N/A")</f>
        <v>#N/A</v>
      </c>
      <c r="B3870" s="12" t="str">
        <f>IFERROR(__xludf.DUMMYFUNCTION("TEXTJOIN(""; "", TRUE, FILTER(CID!B3870:B14794, REGEXMATCH(CID!D3870:D14794, TEXTJOIN(""|"", TRUE, SPLIT(A3870, "";"")))))"),"#N/A")</f>
        <v>#N/A</v>
      </c>
    </row>
    <row r="3871">
      <c r="A3871" s="12" t="str">
        <f>IFERROR(__xludf.DUMMYFUNCTION("TEXTJOIN("";"", TRUE, FILTER(CID!$B$2:$B$14794, CID!B3871=CID!$D$2:$D$14794))"),"#N/A")</f>
        <v>#N/A</v>
      </c>
      <c r="B3871" s="12" t="str">
        <f>IFERROR(__xludf.DUMMYFUNCTION("TEXTJOIN(""; "", TRUE, FILTER(CID!B3871:B14794, REGEXMATCH(CID!D3871:D14794, TEXTJOIN(""|"", TRUE, SPLIT(A3871, "";"")))))"),"#N/A")</f>
        <v>#N/A</v>
      </c>
    </row>
    <row r="3872">
      <c r="A3872" s="12" t="str">
        <f>IFERROR(__xludf.DUMMYFUNCTION("TEXTJOIN("";"", TRUE, FILTER(CID!$B$2:$B$14794, CID!B3872=CID!$D$2:$D$14794))"),"#N/A")</f>
        <v>#N/A</v>
      </c>
      <c r="B3872" s="12" t="str">
        <f>IFERROR(__xludf.DUMMYFUNCTION("TEXTJOIN(""; "", TRUE, FILTER(CID!B3872:B14794, REGEXMATCH(CID!D3872:D14794, TEXTJOIN(""|"", TRUE, SPLIT(A3872, "";"")))))"),"#N/A")</f>
        <v>#N/A</v>
      </c>
    </row>
    <row r="3873">
      <c r="A3873" s="12" t="str">
        <f>IFERROR(__xludf.DUMMYFUNCTION("TEXTJOIN("";"", TRUE, FILTER(CID!$B$2:$B$14794, CID!B3873=CID!$D$2:$D$14794))"),"#N/A")</f>
        <v>#N/A</v>
      </c>
      <c r="B3873" s="12" t="str">
        <f>IFERROR(__xludf.DUMMYFUNCTION("TEXTJOIN(""; "", TRUE, FILTER(CID!B3873:B14794, REGEXMATCH(CID!D3873:D14794, TEXTJOIN(""|"", TRUE, SPLIT(A3873, "";"")))))"),"#N/A")</f>
        <v>#N/A</v>
      </c>
    </row>
    <row r="3874">
      <c r="A3874" s="12" t="str">
        <f>IFERROR(__xludf.DUMMYFUNCTION("TEXTJOIN("";"", TRUE, FILTER(CID!$B$2:$B$14794, CID!B3874=CID!$D$2:$D$14794))"),"#N/A")</f>
        <v>#N/A</v>
      </c>
      <c r="B3874" s="12" t="str">
        <f>IFERROR(__xludf.DUMMYFUNCTION("TEXTJOIN(""; "", TRUE, FILTER(CID!B3874:B14794, REGEXMATCH(CID!D3874:D14794, TEXTJOIN(""|"", TRUE, SPLIT(A3874, "";"")))))"),"#N/A")</f>
        <v>#N/A</v>
      </c>
    </row>
    <row r="3875">
      <c r="A3875" s="12" t="str">
        <f>IFERROR(__xludf.DUMMYFUNCTION("TEXTJOIN("";"", TRUE, FILTER(CID!$B$2:$B$14794, CID!B3875=CID!$D$2:$D$14794))"),"#N/A")</f>
        <v>#N/A</v>
      </c>
      <c r="B3875" s="12" t="str">
        <f>IFERROR(__xludf.DUMMYFUNCTION("TEXTJOIN(""; "", TRUE, FILTER(CID!B3875:B14794, REGEXMATCH(CID!D3875:D14794, TEXTJOIN(""|"", TRUE, SPLIT(A3875, "";"")))))"),"#N/A")</f>
        <v>#N/A</v>
      </c>
    </row>
    <row r="3876">
      <c r="A3876" s="12" t="str">
        <f>IFERROR(__xludf.DUMMYFUNCTION("TEXTJOIN("";"", TRUE, FILTER(CID!$B$2:$B$14794, CID!B3876=CID!$D$2:$D$14794))"),"#N/A")</f>
        <v>#N/A</v>
      </c>
      <c r="B3876" s="12" t="str">
        <f>IFERROR(__xludf.DUMMYFUNCTION("TEXTJOIN(""; "", TRUE, FILTER(CID!B3876:B14794, REGEXMATCH(CID!D3876:D14794, TEXTJOIN(""|"", TRUE, SPLIT(A3876, "";"")))))"),"#N/A")</f>
        <v>#N/A</v>
      </c>
    </row>
    <row r="3877">
      <c r="A3877" s="12" t="str">
        <f>IFERROR(__xludf.DUMMYFUNCTION("TEXTJOIN("";"", TRUE, FILTER(CID!$B$2:$B$14794, CID!B3877=CID!$D$2:$D$14794))"),"#N/A")</f>
        <v>#N/A</v>
      </c>
      <c r="B3877" s="12" t="str">
        <f>IFERROR(__xludf.DUMMYFUNCTION("TEXTJOIN(""; "", TRUE, FILTER(CID!B3877:B14794, REGEXMATCH(CID!D3877:D14794, TEXTJOIN(""|"", TRUE, SPLIT(A3877, "";"")))))"),"#N/A")</f>
        <v>#N/A</v>
      </c>
    </row>
    <row r="3878">
      <c r="A3878" s="12" t="str">
        <f>IFERROR(__xludf.DUMMYFUNCTION("TEXTJOIN("";"", TRUE, FILTER(CID!$B$2:$B$14794, CID!B3878=CID!$D$2:$D$14794))"),"#N/A")</f>
        <v>#N/A</v>
      </c>
      <c r="B3878" s="12" t="str">
        <f>IFERROR(__xludf.DUMMYFUNCTION("TEXTJOIN(""; "", TRUE, FILTER(CID!B3878:B14794, REGEXMATCH(CID!D3878:D14794, TEXTJOIN(""|"", TRUE, SPLIT(A3878, "";"")))))"),"#N/A")</f>
        <v>#N/A</v>
      </c>
    </row>
    <row r="3879">
      <c r="A3879" s="12" t="str">
        <f>IFERROR(__xludf.DUMMYFUNCTION("TEXTJOIN("";"", TRUE, FILTER(CID!$B$2:$B$14794, CID!B3879=CID!$D$2:$D$14794))"),"#N/A")</f>
        <v>#N/A</v>
      </c>
      <c r="B3879" s="12" t="str">
        <f>IFERROR(__xludf.DUMMYFUNCTION("TEXTJOIN(""; "", TRUE, FILTER(CID!B3879:B14794, REGEXMATCH(CID!D3879:D14794, TEXTJOIN(""|"", TRUE, SPLIT(A3879, "";"")))))"),"#N/A")</f>
        <v>#N/A</v>
      </c>
    </row>
    <row r="3880">
      <c r="A3880" s="12" t="str">
        <f>IFERROR(__xludf.DUMMYFUNCTION("TEXTJOIN("";"", TRUE, FILTER(CID!$B$2:$B$14794, CID!B3880=CID!$D$2:$D$14794))"),"#N/A")</f>
        <v>#N/A</v>
      </c>
      <c r="B3880" s="12" t="str">
        <f>IFERROR(__xludf.DUMMYFUNCTION("TEXTJOIN(""; "", TRUE, FILTER(CID!B3880:B14794, REGEXMATCH(CID!D3880:D14794, TEXTJOIN(""|"", TRUE, SPLIT(A3880, "";"")))))"),"#N/A")</f>
        <v>#N/A</v>
      </c>
    </row>
    <row r="3881">
      <c r="A3881" s="12" t="str">
        <f>IFERROR(__xludf.DUMMYFUNCTION("TEXTJOIN("";"", TRUE, FILTER(CID!$B$2:$B$14794, CID!B3881=CID!$D$2:$D$14794))"),"#N/A")</f>
        <v>#N/A</v>
      </c>
      <c r="B3881" s="12" t="str">
        <f>IFERROR(__xludf.DUMMYFUNCTION("TEXTJOIN(""; "", TRUE, FILTER(CID!B3881:B14794, REGEXMATCH(CID!D3881:D14794, TEXTJOIN(""|"", TRUE, SPLIT(A3881, "";"")))))"),"#N/A")</f>
        <v>#N/A</v>
      </c>
    </row>
    <row r="3882">
      <c r="A3882" s="12" t="str">
        <f>IFERROR(__xludf.DUMMYFUNCTION("TEXTJOIN("";"", TRUE, FILTER(CID!$B$2:$B$14794, CID!B3882=CID!$D$2:$D$14794))"),"#N/A")</f>
        <v>#N/A</v>
      </c>
      <c r="B3882" s="12" t="str">
        <f>IFERROR(__xludf.DUMMYFUNCTION("TEXTJOIN(""; "", TRUE, FILTER(CID!B3882:B14794, REGEXMATCH(CID!D3882:D14794, TEXTJOIN(""|"", TRUE, SPLIT(A3882, "";"")))))"),"#N/A")</f>
        <v>#N/A</v>
      </c>
    </row>
    <row r="3883">
      <c r="A3883" s="12" t="str">
        <f>IFERROR(__xludf.DUMMYFUNCTION("TEXTJOIN("";"", TRUE, FILTER(CID!$B$2:$B$14794, CID!B3883=CID!$D$2:$D$14794))"),"#N/A")</f>
        <v>#N/A</v>
      </c>
      <c r="B3883" s="12" t="str">
        <f>IFERROR(__xludf.DUMMYFUNCTION("TEXTJOIN(""; "", TRUE, FILTER(CID!B3883:B14794, REGEXMATCH(CID!D3883:D14794, TEXTJOIN(""|"", TRUE, SPLIT(A3883, "";"")))))"),"#N/A")</f>
        <v>#N/A</v>
      </c>
    </row>
    <row r="3884">
      <c r="A3884" s="12" t="str">
        <f>IFERROR(__xludf.DUMMYFUNCTION("TEXTJOIN("";"", TRUE, FILTER(CID!$B$2:$B$14794, CID!B3884=CID!$D$2:$D$14794))"),"#N/A")</f>
        <v>#N/A</v>
      </c>
      <c r="B3884" s="12" t="str">
        <f>IFERROR(__xludf.DUMMYFUNCTION("TEXTJOIN(""; "", TRUE, FILTER(CID!B3884:B14794, REGEXMATCH(CID!D3884:D14794, TEXTJOIN(""|"", TRUE, SPLIT(A3884, "";"")))))"),"#N/A")</f>
        <v>#N/A</v>
      </c>
    </row>
    <row r="3885">
      <c r="A3885" s="12" t="str">
        <f>IFERROR(__xludf.DUMMYFUNCTION("TEXTJOIN("";"", TRUE, FILTER(CID!$B$2:$B$14794, CID!B3885=CID!$D$2:$D$14794))"),"#N/A")</f>
        <v>#N/A</v>
      </c>
      <c r="B3885" s="12" t="str">
        <f>IFERROR(__xludf.DUMMYFUNCTION("TEXTJOIN(""; "", TRUE, FILTER(CID!B3885:B14794, REGEXMATCH(CID!D3885:D14794, TEXTJOIN(""|"", TRUE, SPLIT(A3885, "";"")))))"),"#N/A")</f>
        <v>#N/A</v>
      </c>
    </row>
    <row r="3886">
      <c r="A3886" s="12" t="str">
        <f>IFERROR(__xludf.DUMMYFUNCTION("TEXTJOIN("";"", TRUE, FILTER(CID!$B$2:$B$14794, CID!B3886=CID!$D$2:$D$14794))"),"#N/A")</f>
        <v>#N/A</v>
      </c>
      <c r="B3886" s="12" t="str">
        <f>IFERROR(__xludf.DUMMYFUNCTION("TEXTJOIN(""; "", TRUE, FILTER(CID!B3886:B14794, REGEXMATCH(CID!D3886:D14794, TEXTJOIN(""|"", TRUE, SPLIT(A3886, "";"")))))"),"#N/A")</f>
        <v>#N/A</v>
      </c>
    </row>
    <row r="3887">
      <c r="A3887" s="12" t="str">
        <f>IFERROR(__xludf.DUMMYFUNCTION("TEXTJOIN("";"", TRUE, FILTER(CID!$B$2:$B$14794, CID!B3887=CID!$D$2:$D$14794))"),"#N/A")</f>
        <v>#N/A</v>
      </c>
      <c r="B3887" s="12" t="str">
        <f>IFERROR(__xludf.DUMMYFUNCTION("TEXTJOIN(""; "", TRUE, FILTER(CID!B3887:B14794, REGEXMATCH(CID!D3887:D14794, TEXTJOIN(""|"", TRUE, SPLIT(A3887, "";"")))))"),"#N/A")</f>
        <v>#N/A</v>
      </c>
    </row>
    <row r="3888">
      <c r="A3888" s="12" t="str">
        <f>IFERROR(__xludf.DUMMYFUNCTION("TEXTJOIN("";"", TRUE, FILTER(CID!$B$2:$B$14794, CID!B3888=CID!$D$2:$D$14794))"),"#N/A")</f>
        <v>#N/A</v>
      </c>
      <c r="B3888" s="12" t="str">
        <f>IFERROR(__xludf.DUMMYFUNCTION("TEXTJOIN(""; "", TRUE, FILTER(CID!B3888:B14794, REGEXMATCH(CID!D3888:D14794, TEXTJOIN(""|"", TRUE, SPLIT(A3888, "";"")))))"),"#N/A")</f>
        <v>#N/A</v>
      </c>
    </row>
    <row r="3889">
      <c r="A3889" s="12" t="str">
        <f>IFERROR(__xludf.DUMMYFUNCTION("TEXTJOIN("";"", TRUE, FILTER(CID!$B$2:$B$14794, CID!B3889=CID!$D$2:$D$14794))"),"#N/A")</f>
        <v>#N/A</v>
      </c>
      <c r="B3889" s="12" t="str">
        <f>IFERROR(__xludf.DUMMYFUNCTION("TEXTJOIN(""; "", TRUE, FILTER(CID!B3889:B14794, REGEXMATCH(CID!D3889:D14794, TEXTJOIN(""|"", TRUE, SPLIT(A3889, "";"")))))"),"#N/A")</f>
        <v>#N/A</v>
      </c>
    </row>
    <row r="3890">
      <c r="A3890" s="12" t="str">
        <f>IFERROR(__xludf.DUMMYFUNCTION("TEXTJOIN("";"", TRUE, FILTER(CID!$B$2:$B$14794, CID!B3890=CID!$D$2:$D$14794))"),"#N/A")</f>
        <v>#N/A</v>
      </c>
      <c r="B3890" s="12" t="str">
        <f>IFERROR(__xludf.DUMMYFUNCTION("TEXTJOIN(""; "", TRUE, FILTER(CID!B3890:B14794, REGEXMATCH(CID!D3890:D14794, TEXTJOIN(""|"", TRUE, SPLIT(A3890, "";"")))))"),"#N/A")</f>
        <v>#N/A</v>
      </c>
    </row>
    <row r="3891">
      <c r="A3891" s="12" t="str">
        <f>IFERROR(__xludf.DUMMYFUNCTION("TEXTJOIN("";"", TRUE, FILTER(CID!$B$2:$B$14794, CID!B3891=CID!$D$2:$D$14794))"),"#N/A")</f>
        <v>#N/A</v>
      </c>
      <c r="B3891" s="12" t="str">
        <f>IFERROR(__xludf.DUMMYFUNCTION("TEXTJOIN(""; "", TRUE, FILTER(CID!B3891:B14794, REGEXMATCH(CID!D3891:D14794, TEXTJOIN(""|"", TRUE, SPLIT(A3891, "";"")))))"),"#N/A")</f>
        <v>#N/A</v>
      </c>
    </row>
    <row r="3892">
      <c r="A3892" s="12" t="str">
        <f>IFERROR(__xludf.DUMMYFUNCTION("TEXTJOIN("";"", TRUE, FILTER(CID!$B$2:$B$14794, CID!B3892=CID!$D$2:$D$14794))"),"#N/A")</f>
        <v>#N/A</v>
      </c>
      <c r="B3892" s="12" t="str">
        <f>IFERROR(__xludf.DUMMYFUNCTION("TEXTJOIN(""; "", TRUE, FILTER(CID!B3892:B14794, REGEXMATCH(CID!D3892:D14794, TEXTJOIN(""|"", TRUE, SPLIT(A3892, "";"")))))"),"#N/A")</f>
        <v>#N/A</v>
      </c>
    </row>
    <row r="3893">
      <c r="A3893" s="12" t="str">
        <f>IFERROR(__xludf.DUMMYFUNCTION("TEXTJOIN("";"", TRUE, FILTER(CID!$B$2:$B$14794, CID!B3893=CID!$D$2:$D$14794))"),"#N/A")</f>
        <v>#N/A</v>
      </c>
      <c r="B3893" s="12" t="str">
        <f>IFERROR(__xludf.DUMMYFUNCTION("TEXTJOIN(""; "", TRUE, FILTER(CID!B3893:B14794, REGEXMATCH(CID!D3893:D14794, TEXTJOIN(""|"", TRUE, SPLIT(A3893, "";"")))))"),"#N/A")</f>
        <v>#N/A</v>
      </c>
    </row>
    <row r="3894">
      <c r="A3894" s="12" t="str">
        <f>IFERROR(__xludf.DUMMYFUNCTION("TEXTJOIN("";"", TRUE, FILTER(CID!$B$2:$B$14794, CID!B3894=CID!$D$2:$D$14794))"),"#N/A")</f>
        <v>#N/A</v>
      </c>
      <c r="B3894" s="12" t="str">
        <f>IFERROR(__xludf.DUMMYFUNCTION("TEXTJOIN(""; "", TRUE, FILTER(CID!B3894:B14794, REGEXMATCH(CID!D3894:D14794, TEXTJOIN(""|"", TRUE, SPLIT(A3894, "";"")))))"),"#N/A")</f>
        <v>#N/A</v>
      </c>
    </row>
    <row r="3895">
      <c r="A3895" s="12" t="str">
        <f>IFERROR(__xludf.DUMMYFUNCTION("TEXTJOIN("";"", TRUE, FILTER(CID!$B$2:$B$14794, CID!B3895=CID!$D$2:$D$14794))"),"#N/A")</f>
        <v>#N/A</v>
      </c>
      <c r="B3895" s="12" t="str">
        <f>IFERROR(__xludf.DUMMYFUNCTION("TEXTJOIN(""; "", TRUE, FILTER(CID!B3895:B14794, REGEXMATCH(CID!D3895:D14794, TEXTJOIN(""|"", TRUE, SPLIT(A3895, "";"")))))"),"#N/A")</f>
        <v>#N/A</v>
      </c>
    </row>
    <row r="3896">
      <c r="A3896" s="12" t="str">
        <f>IFERROR(__xludf.DUMMYFUNCTION("TEXTJOIN("";"", TRUE, FILTER(CID!$B$2:$B$14794, CID!B3896=CID!$D$2:$D$14794))"),"#N/A")</f>
        <v>#N/A</v>
      </c>
      <c r="B3896" s="12" t="str">
        <f>IFERROR(__xludf.DUMMYFUNCTION("TEXTJOIN(""; "", TRUE, FILTER(CID!B3896:B14794, REGEXMATCH(CID!D3896:D14794, TEXTJOIN(""|"", TRUE, SPLIT(A3896, "";"")))))"),"#N/A")</f>
        <v>#N/A</v>
      </c>
    </row>
    <row r="3897">
      <c r="A3897" s="12" t="str">
        <f>IFERROR(__xludf.DUMMYFUNCTION("TEXTJOIN("";"", TRUE, FILTER(CID!$B$2:$B$14794, CID!B3897=CID!$D$2:$D$14794))"),"#N/A")</f>
        <v>#N/A</v>
      </c>
      <c r="B3897" s="12" t="str">
        <f>IFERROR(__xludf.DUMMYFUNCTION("TEXTJOIN(""; "", TRUE, FILTER(CID!B3897:B14794, REGEXMATCH(CID!D3897:D14794, TEXTJOIN(""|"", TRUE, SPLIT(A3897, "";"")))))"),"#N/A")</f>
        <v>#N/A</v>
      </c>
    </row>
    <row r="3898">
      <c r="A3898" s="12" t="str">
        <f>IFERROR(__xludf.DUMMYFUNCTION("TEXTJOIN("";"", TRUE, FILTER(CID!$B$2:$B$14794, CID!B3898=CID!$D$2:$D$14794))"),"#N/A")</f>
        <v>#N/A</v>
      </c>
      <c r="B3898" s="12" t="str">
        <f>IFERROR(__xludf.DUMMYFUNCTION("TEXTJOIN(""; "", TRUE, FILTER(CID!B3898:B14794, REGEXMATCH(CID!D3898:D14794, TEXTJOIN(""|"", TRUE, SPLIT(A3898, "";"")))))"),"#N/A")</f>
        <v>#N/A</v>
      </c>
    </row>
    <row r="3899">
      <c r="A3899" s="12" t="str">
        <f>IFERROR(__xludf.DUMMYFUNCTION("TEXTJOIN("";"", TRUE, FILTER(CID!$B$2:$B$14794, CID!B3899=CID!$D$2:$D$14794))"),"#N/A")</f>
        <v>#N/A</v>
      </c>
      <c r="B3899" s="12" t="str">
        <f>IFERROR(__xludf.DUMMYFUNCTION("TEXTJOIN(""; "", TRUE, FILTER(CID!B3899:B14794, REGEXMATCH(CID!D3899:D14794, TEXTJOIN(""|"", TRUE, SPLIT(A3899, "";"")))))"),"#N/A")</f>
        <v>#N/A</v>
      </c>
    </row>
    <row r="3900">
      <c r="A3900" s="12" t="str">
        <f>IFERROR(__xludf.DUMMYFUNCTION("TEXTJOIN("";"", TRUE, FILTER(CID!$B$2:$B$14794, CID!B3900=CID!$D$2:$D$14794))"),"#N/A")</f>
        <v>#N/A</v>
      </c>
      <c r="B3900" s="12" t="str">
        <f>IFERROR(__xludf.DUMMYFUNCTION("TEXTJOIN(""; "", TRUE, FILTER(CID!B3900:B14794, REGEXMATCH(CID!D3900:D14794, TEXTJOIN(""|"", TRUE, SPLIT(A3900, "";"")))))"),"#N/A")</f>
        <v>#N/A</v>
      </c>
    </row>
    <row r="3901">
      <c r="A3901" s="12" t="str">
        <f>IFERROR(__xludf.DUMMYFUNCTION("TEXTJOIN("";"", TRUE, FILTER(CID!$B$2:$B$14794, CID!B3901=CID!$D$2:$D$14794))"),"#N/A")</f>
        <v>#N/A</v>
      </c>
      <c r="B3901" s="12" t="str">
        <f>IFERROR(__xludf.DUMMYFUNCTION("TEXTJOIN(""; "", TRUE, FILTER(CID!B3901:B14794, REGEXMATCH(CID!D3901:D14794, TEXTJOIN(""|"", TRUE, SPLIT(A3901, "";"")))))"),"#N/A")</f>
        <v>#N/A</v>
      </c>
    </row>
    <row r="3902">
      <c r="A3902" s="12" t="str">
        <f>IFERROR(__xludf.DUMMYFUNCTION("TEXTJOIN("";"", TRUE, FILTER(CID!$B$2:$B$14794, CID!B3902=CID!$D$2:$D$14794))"),"#N/A")</f>
        <v>#N/A</v>
      </c>
      <c r="B3902" s="12" t="str">
        <f>IFERROR(__xludf.DUMMYFUNCTION("TEXTJOIN(""; "", TRUE, FILTER(CID!B3902:B14794, REGEXMATCH(CID!D3902:D14794, TEXTJOIN(""|"", TRUE, SPLIT(A3902, "";"")))))"),"#N/A")</f>
        <v>#N/A</v>
      </c>
    </row>
    <row r="3903">
      <c r="A3903" s="12" t="str">
        <f>IFERROR(__xludf.DUMMYFUNCTION("TEXTJOIN("";"", TRUE, FILTER(CID!$B$2:$B$14794, CID!B3903=CID!$D$2:$D$14794))"),"#N/A")</f>
        <v>#N/A</v>
      </c>
      <c r="B3903" s="12" t="str">
        <f>IFERROR(__xludf.DUMMYFUNCTION("TEXTJOIN(""; "", TRUE, FILTER(CID!B3903:B14794, REGEXMATCH(CID!D3903:D14794, TEXTJOIN(""|"", TRUE, SPLIT(A3903, "";"")))))"),"#N/A")</f>
        <v>#N/A</v>
      </c>
    </row>
    <row r="3904">
      <c r="A3904" s="12" t="str">
        <f>IFERROR(__xludf.DUMMYFUNCTION("TEXTJOIN("";"", TRUE, FILTER(CID!$B$2:$B$14794, CID!B3904=CID!$D$2:$D$14794))"),"#N/A")</f>
        <v>#N/A</v>
      </c>
      <c r="B3904" s="12" t="str">
        <f>IFERROR(__xludf.DUMMYFUNCTION("TEXTJOIN(""; "", TRUE, FILTER(CID!B3904:B14794, REGEXMATCH(CID!D3904:D14794, TEXTJOIN(""|"", TRUE, SPLIT(A3904, "";"")))))"),"#N/A")</f>
        <v>#N/A</v>
      </c>
    </row>
    <row r="3905">
      <c r="A3905" s="12" t="str">
        <f>IFERROR(__xludf.DUMMYFUNCTION("TEXTJOIN("";"", TRUE, FILTER(CID!$B$2:$B$14794, CID!B3905=CID!$D$2:$D$14794))"),"#N/A")</f>
        <v>#N/A</v>
      </c>
      <c r="B3905" s="12" t="str">
        <f>IFERROR(__xludf.DUMMYFUNCTION("TEXTJOIN(""; "", TRUE, FILTER(CID!B3905:B14794, REGEXMATCH(CID!D3905:D14794, TEXTJOIN(""|"", TRUE, SPLIT(A3905, "";"")))))"),"#N/A")</f>
        <v>#N/A</v>
      </c>
    </row>
    <row r="3906">
      <c r="A3906" s="12" t="str">
        <f>IFERROR(__xludf.DUMMYFUNCTION("TEXTJOIN("";"", TRUE, FILTER(CID!$B$2:$B$14794, CID!B3906=CID!$D$2:$D$14794))"),"#N/A")</f>
        <v>#N/A</v>
      </c>
      <c r="B3906" s="12" t="str">
        <f>IFERROR(__xludf.DUMMYFUNCTION("TEXTJOIN(""; "", TRUE, FILTER(CID!B3906:B14794, REGEXMATCH(CID!D3906:D14794, TEXTJOIN(""|"", TRUE, SPLIT(A3906, "";"")))))"),"#N/A")</f>
        <v>#N/A</v>
      </c>
    </row>
    <row r="3907">
      <c r="A3907" s="12" t="str">
        <f>IFERROR(__xludf.DUMMYFUNCTION("TEXTJOIN("";"", TRUE, FILTER(CID!$B$2:$B$14794, CID!B3907=CID!$D$2:$D$14794))"),"#N/A")</f>
        <v>#N/A</v>
      </c>
      <c r="B3907" s="12" t="str">
        <f>IFERROR(__xludf.DUMMYFUNCTION("TEXTJOIN(""; "", TRUE, FILTER(CID!B3907:B14794, REGEXMATCH(CID!D3907:D14794, TEXTJOIN(""|"", TRUE, SPLIT(A3907, "";"")))))"),"#N/A")</f>
        <v>#N/A</v>
      </c>
    </row>
    <row r="3908">
      <c r="A3908" s="12" t="str">
        <f>IFERROR(__xludf.DUMMYFUNCTION("TEXTJOIN("";"", TRUE, FILTER(CID!$B$2:$B$14794, CID!B3908=CID!$D$2:$D$14794))"),"#N/A")</f>
        <v>#N/A</v>
      </c>
      <c r="B3908" s="12" t="str">
        <f>IFERROR(__xludf.DUMMYFUNCTION("TEXTJOIN(""; "", TRUE, FILTER(CID!B3908:B14794, REGEXMATCH(CID!D3908:D14794, TEXTJOIN(""|"", TRUE, SPLIT(A3908, "";"")))))"),"#N/A")</f>
        <v>#N/A</v>
      </c>
    </row>
    <row r="3909">
      <c r="A3909" s="12" t="str">
        <f>IFERROR(__xludf.DUMMYFUNCTION("TEXTJOIN("";"", TRUE, FILTER(CID!$B$2:$B$14794, CID!B3909=CID!$D$2:$D$14794))"),"#N/A")</f>
        <v>#N/A</v>
      </c>
      <c r="B3909" s="12" t="str">
        <f>IFERROR(__xludf.DUMMYFUNCTION("TEXTJOIN(""; "", TRUE, FILTER(CID!B3909:B14794, REGEXMATCH(CID!D3909:D14794, TEXTJOIN(""|"", TRUE, SPLIT(A3909, "";"")))))"),"#N/A")</f>
        <v>#N/A</v>
      </c>
    </row>
    <row r="3910">
      <c r="A3910" s="12" t="str">
        <f>IFERROR(__xludf.DUMMYFUNCTION("TEXTJOIN("";"", TRUE, FILTER(CID!$B$2:$B$14794, CID!B3910=CID!$D$2:$D$14794))"),"#N/A")</f>
        <v>#N/A</v>
      </c>
      <c r="B3910" s="12" t="str">
        <f>IFERROR(__xludf.DUMMYFUNCTION("TEXTJOIN(""; "", TRUE, FILTER(CID!B3910:B14794, REGEXMATCH(CID!D3910:D14794, TEXTJOIN(""|"", TRUE, SPLIT(A3910, "";"")))))"),"#N/A")</f>
        <v>#N/A</v>
      </c>
    </row>
    <row r="3911">
      <c r="A3911" s="12" t="str">
        <f>IFERROR(__xludf.DUMMYFUNCTION("TEXTJOIN("";"", TRUE, FILTER(CID!$B$2:$B$14794, CID!B3911=CID!$D$2:$D$14794))"),"#N/A")</f>
        <v>#N/A</v>
      </c>
      <c r="B3911" s="12" t="str">
        <f>IFERROR(__xludf.DUMMYFUNCTION("TEXTJOIN(""; "", TRUE, FILTER(CID!B3911:B14794, REGEXMATCH(CID!D3911:D14794, TEXTJOIN(""|"", TRUE, SPLIT(A3911, "";"")))))"),"#N/A")</f>
        <v>#N/A</v>
      </c>
    </row>
    <row r="3912">
      <c r="A3912" s="12" t="str">
        <f>IFERROR(__xludf.DUMMYFUNCTION("TEXTJOIN("";"", TRUE, FILTER(CID!$B$2:$B$14794, CID!B3912=CID!$D$2:$D$14794))"),"#N/A")</f>
        <v>#N/A</v>
      </c>
      <c r="B3912" s="12" t="str">
        <f>IFERROR(__xludf.DUMMYFUNCTION("TEXTJOIN(""; "", TRUE, FILTER(CID!B3912:B14794, REGEXMATCH(CID!D3912:D14794, TEXTJOIN(""|"", TRUE, SPLIT(A3912, "";"")))))"),"#N/A")</f>
        <v>#N/A</v>
      </c>
    </row>
    <row r="3913">
      <c r="A3913" s="12" t="str">
        <f>IFERROR(__xludf.DUMMYFUNCTION("TEXTJOIN("";"", TRUE, FILTER(CID!$B$2:$B$14794, CID!B3913=CID!$D$2:$D$14794))"),"#N/A")</f>
        <v>#N/A</v>
      </c>
      <c r="B3913" s="12" t="str">
        <f>IFERROR(__xludf.DUMMYFUNCTION("TEXTJOIN(""; "", TRUE, FILTER(CID!B3913:B14794, REGEXMATCH(CID!D3913:D14794, TEXTJOIN(""|"", TRUE, SPLIT(A3913, "";"")))))"),"#N/A")</f>
        <v>#N/A</v>
      </c>
    </row>
    <row r="3914">
      <c r="A3914" s="12" t="str">
        <f>IFERROR(__xludf.DUMMYFUNCTION("TEXTJOIN("";"", TRUE, FILTER(CID!$B$2:$B$14794, CID!B3914=CID!$D$2:$D$14794))"),"#N/A")</f>
        <v>#N/A</v>
      </c>
      <c r="B3914" s="12" t="str">
        <f>IFERROR(__xludf.DUMMYFUNCTION("TEXTJOIN(""; "", TRUE, FILTER(CID!B3914:B14794, REGEXMATCH(CID!D3914:D14794, TEXTJOIN(""|"", TRUE, SPLIT(A3914, "";"")))))"),"#N/A")</f>
        <v>#N/A</v>
      </c>
    </row>
    <row r="3915">
      <c r="A3915" s="12" t="str">
        <f>IFERROR(__xludf.DUMMYFUNCTION("TEXTJOIN("";"", TRUE, FILTER(CID!$B$2:$B$14794, CID!B3915=CID!$D$2:$D$14794))"),"#N/A")</f>
        <v>#N/A</v>
      </c>
      <c r="B3915" s="12" t="str">
        <f>IFERROR(__xludf.DUMMYFUNCTION("TEXTJOIN(""; "", TRUE, FILTER(CID!B3915:B14794, REGEXMATCH(CID!D3915:D14794, TEXTJOIN(""|"", TRUE, SPLIT(A3915, "";"")))))"),"#N/A")</f>
        <v>#N/A</v>
      </c>
    </row>
    <row r="3916">
      <c r="A3916" s="12" t="str">
        <f>IFERROR(__xludf.DUMMYFUNCTION("TEXTJOIN("";"", TRUE, FILTER(CID!$B$2:$B$14794, CID!B3916=CID!$D$2:$D$14794))"),"#N/A")</f>
        <v>#N/A</v>
      </c>
      <c r="B3916" s="12" t="str">
        <f>IFERROR(__xludf.DUMMYFUNCTION("TEXTJOIN(""; "", TRUE, FILTER(CID!B3916:B14794, REGEXMATCH(CID!D3916:D14794, TEXTJOIN(""|"", TRUE, SPLIT(A3916, "";"")))))"),"#N/A")</f>
        <v>#N/A</v>
      </c>
    </row>
    <row r="3917">
      <c r="A3917" s="12" t="str">
        <f>IFERROR(__xludf.DUMMYFUNCTION("TEXTJOIN("";"", TRUE, FILTER(CID!$B$2:$B$14794, CID!B3917=CID!$D$2:$D$14794))"),"#N/A")</f>
        <v>#N/A</v>
      </c>
      <c r="B3917" s="12" t="str">
        <f>IFERROR(__xludf.DUMMYFUNCTION("TEXTJOIN(""; "", TRUE, FILTER(CID!B3917:B14794, REGEXMATCH(CID!D3917:D14794, TEXTJOIN(""|"", TRUE, SPLIT(A3917, "";"")))))"),"#N/A")</f>
        <v>#N/A</v>
      </c>
    </row>
    <row r="3918">
      <c r="A3918" s="12" t="str">
        <f>IFERROR(__xludf.DUMMYFUNCTION("TEXTJOIN("";"", TRUE, FILTER(CID!$B$2:$B$14794, CID!B3918=CID!$D$2:$D$14794))"),"#N/A")</f>
        <v>#N/A</v>
      </c>
      <c r="B3918" s="12" t="str">
        <f>IFERROR(__xludf.DUMMYFUNCTION("TEXTJOIN(""; "", TRUE, FILTER(CID!B3918:B14794, REGEXMATCH(CID!D3918:D14794, TEXTJOIN(""|"", TRUE, SPLIT(A3918, "";"")))))"),"#N/A")</f>
        <v>#N/A</v>
      </c>
    </row>
    <row r="3919">
      <c r="A3919" s="12" t="str">
        <f>IFERROR(__xludf.DUMMYFUNCTION("TEXTJOIN("";"", TRUE, FILTER(CID!$B$2:$B$14794, CID!B3919=CID!$D$2:$D$14794))"),"#N/A")</f>
        <v>#N/A</v>
      </c>
      <c r="B3919" s="12" t="str">
        <f>IFERROR(__xludf.DUMMYFUNCTION("TEXTJOIN(""; "", TRUE, FILTER(CID!B3919:B14794, REGEXMATCH(CID!D3919:D14794, TEXTJOIN(""|"", TRUE, SPLIT(A3919, "";"")))))"),"#N/A")</f>
        <v>#N/A</v>
      </c>
    </row>
    <row r="3920">
      <c r="A3920" s="12" t="str">
        <f>IFERROR(__xludf.DUMMYFUNCTION("TEXTJOIN("";"", TRUE, FILTER(CID!$B$2:$B$14794, CID!B3920=CID!$D$2:$D$14794))"),"#N/A")</f>
        <v>#N/A</v>
      </c>
      <c r="B3920" s="12" t="str">
        <f>IFERROR(__xludf.DUMMYFUNCTION("TEXTJOIN(""; "", TRUE, FILTER(CID!B3920:B14794, REGEXMATCH(CID!D3920:D14794, TEXTJOIN(""|"", TRUE, SPLIT(A3920, "";"")))))"),"#N/A")</f>
        <v>#N/A</v>
      </c>
    </row>
    <row r="3921">
      <c r="A3921" s="12" t="str">
        <f>IFERROR(__xludf.DUMMYFUNCTION("TEXTJOIN("";"", TRUE, FILTER(CID!$B$2:$B$14794, CID!B3921=CID!$D$2:$D$14794))"),"#N/A")</f>
        <v>#N/A</v>
      </c>
      <c r="B3921" s="12" t="str">
        <f>IFERROR(__xludf.DUMMYFUNCTION("TEXTJOIN(""; "", TRUE, FILTER(CID!B3921:B14794, REGEXMATCH(CID!D3921:D14794, TEXTJOIN(""|"", TRUE, SPLIT(A3921, "";"")))))"),"#N/A")</f>
        <v>#N/A</v>
      </c>
    </row>
    <row r="3922">
      <c r="A3922" s="12" t="str">
        <f>IFERROR(__xludf.DUMMYFUNCTION("TEXTJOIN("";"", TRUE, FILTER(CID!$B$2:$B$14794, CID!B3922=CID!$D$2:$D$14794))"),"#N/A")</f>
        <v>#N/A</v>
      </c>
      <c r="B3922" s="12" t="str">
        <f>IFERROR(__xludf.DUMMYFUNCTION("TEXTJOIN(""; "", TRUE, FILTER(CID!B3922:B14794, REGEXMATCH(CID!D3922:D14794, TEXTJOIN(""|"", TRUE, SPLIT(A3922, "";"")))))"),"#N/A")</f>
        <v>#N/A</v>
      </c>
    </row>
    <row r="3923">
      <c r="A3923" s="12" t="str">
        <f>IFERROR(__xludf.DUMMYFUNCTION("TEXTJOIN("";"", TRUE, FILTER(CID!$B$2:$B$14794, CID!B3923=CID!$D$2:$D$14794))"),"#N/A")</f>
        <v>#N/A</v>
      </c>
      <c r="B3923" s="12" t="str">
        <f>IFERROR(__xludf.DUMMYFUNCTION("TEXTJOIN(""; "", TRUE, FILTER(CID!B3923:B14794, REGEXMATCH(CID!D3923:D14794, TEXTJOIN(""|"", TRUE, SPLIT(A3923, "";"")))))"),"#N/A")</f>
        <v>#N/A</v>
      </c>
    </row>
    <row r="3924">
      <c r="A3924" s="12" t="str">
        <f>IFERROR(__xludf.DUMMYFUNCTION("TEXTJOIN("";"", TRUE, FILTER(CID!$B$2:$B$14794, CID!B3924=CID!$D$2:$D$14794))"),"#N/A")</f>
        <v>#N/A</v>
      </c>
      <c r="B3924" s="12" t="str">
        <f>IFERROR(__xludf.DUMMYFUNCTION("TEXTJOIN(""; "", TRUE, FILTER(CID!B3924:B14794, REGEXMATCH(CID!D3924:D14794, TEXTJOIN(""|"", TRUE, SPLIT(A3924, "";"")))))"),"#N/A")</f>
        <v>#N/A</v>
      </c>
    </row>
    <row r="3925">
      <c r="A3925" s="12" t="str">
        <f>IFERROR(__xludf.DUMMYFUNCTION("TEXTJOIN("";"", TRUE, FILTER(CID!$B$2:$B$14794, CID!B3925=CID!$D$2:$D$14794))"),"#N/A")</f>
        <v>#N/A</v>
      </c>
      <c r="B3925" s="12" t="str">
        <f>IFERROR(__xludf.DUMMYFUNCTION("TEXTJOIN(""; "", TRUE, FILTER(CID!B3925:B14794, REGEXMATCH(CID!D3925:D14794, TEXTJOIN(""|"", TRUE, SPLIT(A3925, "";"")))))"),"#N/A")</f>
        <v>#N/A</v>
      </c>
    </row>
    <row r="3926">
      <c r="A3926" s="12" t="str">
        <f>IFERROR(__xludf.DUMMYFUNCTION("TEXTJOIN("";"", TRUE, FILTER(CID!$B$2:$B$14794, CID!B3926=CID!$D$2:$D$14794))"),"#N/A")</f>
        <v>#N/A</v>
      </c>
      <c r="B3926" s="12" t="str">
        <f>IFERROR(__xludf.DUMMYFUNCTION("TEXTJOIN(""; "", TRUE, FILTER(CID!B3926:B14794, REGEXMATCH(CID!D3926:D14794, TEXTJOIN(""|"", TRUE, SPLIT(A3926, "";"")))))"),"#N/A")</f>
        <v>#N/A</v>
      </c>
    </row>
    <row r="3927">
      <c r="A3927" s="12" t="str">
        <f>IFERROR(__xludf.DUMMYFUNCTION("TEXTJOIN("";"", TRUE, FILTER(CID!$B$2:$B$14794, CID!B3927=CID!$D$2:$D$14794))"),"#N/A")</f>
        <v>#N/A</v>
      </c>
      <c r="B3927" s="12" t="str">
        <f>IFERROR(__xludf.DUMMYFUNCTION("TEXTJOIN(""; "", TRUE, FILTER(CID!B3927:B14794, REGEXMATCH(CID!D3927:D14794, TEXTJOIN(""|"", TRUE, SPLIT(A3927, "";"")))))"),"#N/A")</f>
        <v>#N/A</v>
      </c>
    </row>
    <row r="3928">
      <c r="A3928" s="12" t="str">
        <f>IFERROR(__xludf.DUMMYFUNCTION("TEXTJOIN("";"", TRUE, FILTER(CID!$B$2:$B$14794, CID!B3928=CID!$D$2:$D$14794))"),"#N/A")</f>
        <v>#N/A</v>
      </c>
      <c r="B3928" s="12" t="str">
        <f>IFERROR(__xludf.DUMMYFUNCTION("TEXTJOIN(""; "", TRUE, FILTER(CID!B3928:B14794, REGEXMATCH(CID!D3928:D14794, TEXTJOIN(""|"", TRUE, SPLIT(A3928, "";"")))))"),"#N/A")</f>
        <v>#N/A</v>
      </c>
    </row>
    <row r="3929">
      <c r="A3929" s="12" t="str">
        <f>IFERROR(__xludf.DUMMYFUNCTION("TEXTJOIN("";"", TRUE, FILTER(CID!$B$2:$B$14794, CID!B3929=CID!$D$2:$D$14794))"),"#N/A")</f>
        <v>#N/A</v>
      </c>
      <c r="B3929" s="12" t="str">
        <f>IFERROR(__xludf.DUMMYFUNCTION("TEXTJOIN(""; "", TRUE, FILTER(CID!B3929:B14794, REGEXMATCH(CID!D3929:D14794, TEXTJOIN(""|"", TRUE, SPLIT(A3929, "";"")))))"),"#N/A")</f>
        <v>#N/A</v>
      </c>
    </row>
    <row r="3930">
      <c r="A3930" s="12" t="str">
        <f>IFERROR(__xludf.DUMMYFUNCTION("TEXTJOIN("";"", TRUE, FILTER(CID!$B$2:$B$14794, CID!B3930=CID!$D$2:$D$14794))"),"#N/A")</f>
        <v>#N/A</v>
      </c>
      <c r="B3930" s="12" t="str">
        <f>IFERROR(__xludf.DUMMYFUNCTION("TEXTJOIN(""; "", TRUE, FILTER(CID!B3930:B14794, REGEXMATCH(CID!D3930:D14794, TEXTJOIN(""|"", TRUE, SPLIT(A3930, "";"")))))"),"#N/A")</f>
        <v>#N/A</v>
      </c>
    </row>
    <row r="3931">
      <c r="A3931" s="12" t="str">
        <f>IFERROR(__xludf.DUMMYFUNCTION("TEXTJOIN("";"", TRUE, FILTER(CID!$B$2:$B$14794, CID!B3931=CID!$D$2:$D$14794))"),"#N/A")</f>
        <v>#N/A</v>
      </c>
      <c r="B3931" s="12" t="str">
        <f>IFERROR(__xludf.DUMMYFUNCTION("TEXTJOIN(""; "", TRUE, FILTER(CID!B3931:B14794, REGEXMATCH(CID!D3931:D14794, TEXTJOIN(""|"", TRUE, SPLIT(A3931, "";"")))))"),"#N/A")</f>
        <v>#N/A</v>
      </c>
    </row>
    <row r="3932">
      <c r="A3932" s="12" t="str">
        <f>IFERROR(__xludf.DUMMYFUNCTION("TEXTJOIN("";"", TRUE, FILTER(CID!$B$2:$B$14794, CID!B3932=CID!$D$2:$D$14794))"),"#N/A")</f>
        <v>#N/A</v>
      </c>
      <c r="B3932" s="12" t="str">
        <f>IFERROR(__xludf.DUMMYFUNCTION("TEXTJOIN(""; "", TRUE, FILTER(CID!B3932:B14794, REGEXMATCH(CID!D3932:D14794, TEXTJOIN(""|"", TRUE, SPLIT(A3932, "";"")))))"),"#N/A")</f>
        <v>#N/A</v>
      </c>
    </row>
    <row r="3933">
      <c r="A3933" s="12" t="str">
        <f>IFERROR(__xludf.DUMMYFUNCTION("TEXTJOIN("";"", TRUE, FILTER(CID!$B$2:$B$14794, CID!B3933=CID!$D$2:$D$14794))"),"#N/A")</f>
        <v>#N/A</v>
      </c>
      <c r="B3933" s="12" t="str">
        <f>IFERROR(__xludf.DUMMYFUNCTION("TEXTJOIN(""; "", TRUE, FILTER(CID!B3933:B14794, REGEXMATCH(CID!D3933:D14794, TEXTJOIN(""|"", TRUE, SPLIT(A3933, "";"")))))"),"#N/A")</f>
        <v>#N/A</v>
      </c>
    </row>
    <row r="3934">
      <c r="A3934" s="12" t="str">
        <f>IFERROR(__xludf.DUMMYFUNCTION("TEXTJOIN("";"", TRUE, FILTER(CID!$B$2:$B$14794, CID!B3934=CID!$D$2:$D$14794))"),"#N/A")</f>
        <v>#N/A</v>
      </c>
      <c r="B3934" s="12" t="str">
        <f>IFERROR(__xludf.DUMMYFUNCTION("TEXTJOIN(""; "", TRUE, FILTER(CID!B3934:B14794, REGEXMATCH(CID!D3934:D14794, TEXTJOIN(""|"", TRUE, SPLIT(A3934, "";"")))))"),"#N/A")</f>
        <v>#N/A</v>
      </c>
    </row>
    <row r="3935">
      <c r="A3935" s="12" t="str">
        <f>IFERROR(__xludf.DUMMYFUNCTION("TEXTJOIN("";"", TRUE, FILTER(CID!$B$2:$B$14794, CID!B3935=CID!$D$2:$D$14794))"),"#N/A")</f>
        <v>#N/A</v>
      </c>
      <c r="B3935" s="12" t="str">
        <f>IFERROR(__xludf.DUMMYFUNCTION("TEXTJOIN(""; "", TRUE, FILTER(CID!B3935:B14794, REGEXMATCH(CID!D3935:D14794, TEXTJOIN(""|"", TRUE, SPLIT(A3935, "";"")))))"),"#N/A")</f>
        <v>#N/A</v>
      </c>
    </row>
    <row r="3936">
      <c r="A3936" s="12" t="str">
        <f>IFERROR(__xludf.DUMMYFUNCTION("TEXTJOIN("";"", TRUE, FILTER(CID!$B$2:$B$14794, CID!B3936=CID!$D$2:$D$14794))"),"#N/A")</f>
        <v>#N/A</v>
      </c>
      <c r="B3936" s="12" t="str">
        <f>IFERROR(__xludf.DUMMYFUNCTION("TEXTJOIN(""; "", TRUE, FILTER(CID!B3936:B14794, REGEXMATCH(CID!D3936:D14794, TEXTJOIN(""|"", TRUE, SPLIT(A3936, "";"")))))"),"#N/A")</f>
        <v>#N/A</v>
      </c>
    </row>
    <row r="3937">
      <c r="A3937" s="12" t="str">
        <f>IFERROR(__xludf.DUMMYFUNCTION("TEXTJOIN("";"", TRUE, FILTER(CID!$B$2:$B$14794, CID!B3937=CID!$D$2:$D$14794))"),"#N/A")</f>
        <v>#N/A</v>
      </c>
      <c r="B3937" s="12" t="str">
        <f>IFERROR(__xludf.DUMMYFUNCTION("TEXTJOIN(""; "", TRUE, FILTER(CID!B3937:B14794, REGEXMATCH(CID!D3937:D14794, TEXTJOIN(""|"", TRUE, SPLIT(A3937, "";"")))))"),"#N/A")</f>
        <v>#N/A</v>
      </c>
    </row>
    <row r="3938">
      <c r="A3938" s="12" t="str">
        <f>IFERROR(__xludf.DUMMYFUNCTION("TEXTJOIN("";"", TRUE, FILTER(CID!$B$2:$B$14794, CID!B3938=CID!$D$2:$D$14794))"),"#N/A")</f>
        <v>#N/A</v>
      </c>
      <c r="B3938" s="12" t="str">
        <f>IFERROR(__xludf.DUMMYFUNCTION("TEXTJOIN(""; "", TRUE, FILTER(CID!B3938:B14794, REGEXMATCH(CID!D3938:D14794, TEXTJOIN(""|"", TRUE, SPLIT(A3938, "";"")))))"),"#N/A")</f>
        <v>#N/A</v>
      </c>
    </row>
    <row r="3939">
      <c r="A3939" s="12" t="str">
        <f>IFERROR(__xludf.DUMMYFUNCTION("TEXTJOIN("";"", TRUE, FILTER(CID!$B$2:$B$14794, CID!B3939=CID!$D$2:$D$14794))"),"#N/A")</f>
        <v>#N/A</v>
      </c>
      <c r="B3939" s="12" t="str">
        <f>IFERROR(__xludf.DUMMYFUNCTION("TEXTJOIN(""; "", TRUE, FILTER(CID!B3939:B14794, REGEXMATCH(CID!D3939:D14794, TEXTJOIN(""|"", TRUE, SPLIT(A3939, "";"")))))"),"#N/A")</f>
        <v>#N/A</v>
      </c>
    </row>
    <row r="3940">
      <c r="A3940" s="12" t="str">
        <f>IFERROR(__xludf.DUMMYFUNCTION("TEXTJOIN("";"", TRUE, FILTER(CID!$B$2:$B$14794, CID!B3940=CID!$D$2:$D$14794))"),"#N/A")</f>
        <v>#N/A</v>
      </c>
      <c r="B3940" s="12" t="str">
        <f>IFERROR(__xludf.DUMMYFUNCTION("TEXTJOIN(""; "", TRUE, FILTER(CID!B3940:B14794, REGEXMATCH(CID!D3940:D14794, TEXTJOIN(""|"", TRUE, SPLIT(A3940, "";"")))))"),"#N/A")</f>
        <v>#N/A</v>
      </c>
    </row>
    <row r="3941">
      <c r="A3941" s="12" t="str">
        <f>IFERROR(__xludf.DUMMYFUNCTION("TEXTJOIN("";"", TRUE, FILTER(CID!$B$2:$B$14794, CID!B3941=CID!$D$2:$D$14794))"),"#N/A")</f>
        <v>#N/A</v>
      </c>
      <c r="B3941" s="12" t="str">
        <f>IFERROR(__xludf.DUMMYFUNCTION("TEXTJOIN(""; "", TRUE, FILTER(CID!B3941:B14794, REGEXMATCH(CID!D3941:D14794, TEXTJOIN(""|"", TRUE, SPLIT(A3941, "";"")))))"),"#N/A")</f>
        <v>#N/A</v>
      </c>
    </row>
    <row r="3942">
      <c r="A3942" s="12" t="str">
        <f>IFERROR(__xludf.DUMMYFUNCTION("TEXTJOIN("";"", TRUE, FILTER(CID!$B$2:$B$14794, CID!B3942=CID!$D$2:$D$14794))"),"#N/A")</f>
        <v>#N/A</v>
      </c>
      <c r="B3942" s="12" t="str">
        <f>IFERROR(__xludf.DUMMYFUNCTION("TEXTJOIN(""; "", TRUE, FILTER(CID!B3942:B14794, REGEXMATCH(CID!D3942:D14794, TEXTJOIN(""|"", TRUE, SPLIT(A3942, "";"")))))"),"#N/A")</f>
        <v>#N/A</v>
      </c>
    </row>
    <row r="3943">
      <c r="A3943" s="12" t="str">
        <f>IFERROR(__xludf.DUMMYFUNCTION("TEXTJOIN("";"", TRUE, FILTER(CID!$B$2:$B$14794, CID!B3943=CID!$D$2:$D$14794))"),"#N/A")</f>
        <v>#N/A</v>
      </c>
      <c r="B3943" s="12" t="str">
        <f>IFERROR(__xludf.DUMMYFUNCTION("TEXTJOIN(""; "", TRUE, FILTER(CID!B3943:B14794, REGEXMATCH(CID!D3943:D14794, TEXTJOIN(""|"", TRUE, SPLIT(A3943, "";"")))))"),"#N/A")</f>
        <v>#N/A</v>
      </c>
    </row>
    <row r="3944">
      <c r="A3944" s="12" t="str">
        <f>IFERROR(__xludf.DUMMYFUNCTION("TEXTJOIN("";"", TRUE, FILTER(CID!$B$2:$B$14794, CID!B3944=CID!$D$2:$D$14794))"),"#N/A")</f>
        <v>#N/A</v>
      </c>
      <c r="B3944" s="12" t="str">
        <f>IFERROR(__xludf.DUMMYFUNCTION("TEXTJOIN(""; "", TRUE, FILTER(CID!B3944:B14794, REGEXMATCH(CID!D3944:D14794, TEXTJOIN(""|"", TRUE, SPLIT(A3944, "";"")))))"),"#N/A")</f>
        <v>#N/A</v>
      </c>
    </row>
    <row r="3945">
      <c r="A3945" s="12" t="str">
        <f>IFERROR(__xludf.DUMMYFUNCTION("TEXTJOIN("";"", TRUE, FILTER(CID!$B$2:$B$14794, CID!B3945=CID!$D$2:$D$14794))"),"#N/A")</f>
        <v>#N/A</v>
      </c>
      <c r="B3945" s="12" t="str">
        <f>IFERROR(__xludf.DUMMYFUNCTION("TEXTJOIN(""; "", TRUE, FILTER(CID!B3945:B14794, REGEXMATCH(CID!D3945:D14794, TEXTJOIN(""|"", TRUE, SPLIT(A3945, "";"")))))"),"#N/A")</f>
        <v>#N/A</v>
      </c>
    </row>
    <row r="3946">
      <c r="A3946" s="12" t="str">
        <f>IFERROR(__xludf.DUMMYFUNCTION("TEXTJOIN("";"", TRUE, FILTER(CID!$B$2:$B$14794, CID!B3946=CID!$D$2:$D$14794))"),"#N/A")</f>
        <v>#N/A</v>
      </c>
      <c r="B3946" s="12" t="str">
        <f>IFERROR(__xludf.DUMMYFUNCTION("TEXTJOIN(""; "", TRUE, FILTER(CID!B3946:B14794, REGEXMATCH(CID!D3946:D14794, TEXTJOIN(""|"", TRUE, SPLIT(A3946, "";"")))))"),"#N/A")</f>
        <v>#N/A</v>
      </c>
    </row>
    <row r="3947">
      <c r="A3947" s="12" t="str">
        <f>IFERROR(__xludf.DUMMYFUNCTION("TEXTJOIN("";"", TRUE, FILTER(CID!$B$2:$B$14794, CID!B3947=CID!$D$2:$D$14794))"),"#N/A")</f>
        <v>#N/A</v>
      </c>
      <c r="B3947" s="12" t="str">
        <f>IFERROR(__xludf.DUMMYFUNCTION("TEXTJOIN(""; "", TRUE, FILTER(CID!B3947:B14794, REGEXMATCH(CID!D3947:D14794, TEXTJOIN(""|"", TRUE, SPLIT(A3947, "";"")))))"),"#N/A")</f>
        <v>#N/A</v>
      </c>
    </row>
    <row r="3948">
      <c r="A3948" s="12" t="str">
        <f>IFERROR(__xludf.DUMMYFUNCTION("TEXTJOIN("";"", TRUE, FILTER(CID!$B$2:$B$14794, CID!B3948=CID!$D$2:$D$14794))"),"#N/A")</f>
        <v>#N/A</v>
      </c>
      <c r="B3948" s="12" t="str">
        <f>IFERROR(__xludf.DUMMYFUNCTION("TEXTJOIN(""; "", TRUE, FILTER(CID!B3948:B14794, REGEXMATCH(CID!D3948:D14794, TEXTJOIN(""|"", TRUE, SPLIT(A3948, "";"")))))"),"#N/A")</f>
        <v>#N/A</v>
      </c>
    </row>
    <row r="3949">
      <c r="A3949" s="12" t="str">
        <f>IFERROR(__xludf.DUMMYFUNCTION("TEXTJOIN("";"", TRUE, FILTER(CID!$B$2:$B$14794, CID!B3949=CID!$D$2:$D$14794))"),"#N/A")</f>
        <v>#N/A</v>
      </c>
      <c r="B3949" s="12" t="str">
        <f>IFERROR(__xludf.DUMMYFUNCTION("TEXTJOIN(""; "", TRUE, FILTER(CID!B3949:B14794, REGEXMATCH(CID!D3949:D14794, TEXTJOIN(""|"", TRUE, SPLIT(A3949, "";"")))))"),"#N/A")</f>
        <v>#N/A</v>
      </c>
    </row>
    <row r="3950">
      <c r="A3950" s="12" t="str">
        <f>IFERROR(__xludf.DUMMYFUNCTION("TEXTJOIN("";"", TRUE, FILTER(CID!$B$2:$B$14794, CID!B3950=CID!$D$2:$D$14794))"),"#N/A")</f>
        <v>#N/A</v>
      </c>
      <c r="B3950" s="12" t="str">
        <f>IFERROR(__xludf.DUMMYFUNCTION("TEXTJOIN(""; "", TRUE, FILTER(CID!B3950:B14794, REGEXMATCH(CID!D3950:D14794, TEXTJOIN(""|"", TRUE, SPLIT(A3950, "";"")))))"),"#N/A")</f>
        <v>#N/A</v>
      </c>
    </row>
    <row r="3951">
      <c r="A3951" s="12" t="str">
        <f>IFERROR(__xludf.DUMMYFUNCTION("TEXTJOIN("";"", TRUE, FILTER(CID!$B$2:$B$14794, CID!B3951=CID!$D$2:$D$14794))"),"#N/A")</f>
        <v>#N/A</v>
      </c>
      <c r="B3951" s="12" t="str">
        <f>IFERROR(__xludf.DUMMYFUNCTION("TEXTJOIN(""; "", TRUE, FILTER(CID!B3951:B14794, REGEXMATCH(CID!D3951:D14794, TEXTJOIN(""|"", TRUE, SPLIT(A3951, "";"")))))"),"#N/A")</f>
        <v>#N/A</v>
      </c>
    </row>
    <row r="3952">
      <c r="A3952" s="12" t="str">
        <f>IFERROR(__xludf.DUMMYFUNCTION("TEXTJOIN("";"", TRUE, FILTER(CID!$B$2:$B$14794, CID!B3952=CID!$D$2:$D$14794))"),"#N/A")</f>
        <v>#N/A</v>
      </c>
      <c r="B3952" s="12" t="str">
        <f>IFERROR(__xludf.DUMMYFUNCTION("TEXTJOIN(""; "", TRUE, FILTER(CID!B3952:B14794, REGEXMATCH(CID!D3952:D14794, TEXTJOIN(""|"", TRUE, SPLIT(A3952, "";"")))))"),"#N/A")</f>
        <v>#N/A</v>
      </c>
    </row>
    <row r="3953">
      <c r="A3953" s="12" t="str">
        <f>IFERROR(__xludf.DUMMYFUNCTION("TEXTJOIN("";"", TRUE, FILTER(CID!$B$2:$B$14794, CID!B3953=CID!$D$2:$D$14794))"),"#N/A")</f>
        <v>#N/A</v>
      </c>
      <c r="B3953" s="12" t="str">
        <f>IFERROR(__xludf.DUMMYFUNCTION("TEXTJOIN(""; "", TRUE, FILTER(CID!B3953:B14794, REGEXMATCH(CID!D3953:D14794, TEXTJOIN(""|"", TRUE, SPLIT(A3953, "";"")))))"),"#N/A")</f>
        <v>#N/A</v>
      </c>
    </row>
    <row r="3954">
      <c r="A3954" s="12" t="str">
        <f>IFERROR(__xludf.DUMMYFUNCTION("TEXTJOIN("";"", TRUE, FILTER(CID!$B$2:$B$14794, CID!B3954=CID!$D$2:$D$14794))"),"#N/A")</f>
        <v>#N/A</v>
      </c>
      <c r="B3954" s="12" t="str">
        <f>IFERROR(__xludf.DUMMYFUNCTION("TEXTJOIN(""; "", TRUE, FILTER(CID!B3954:B14794, REGEXMATCH(CID!D3954:D14794, TEXTJOIN(""|"", TRUE, SPLIT(A3954, "";"")))))"),"#N/A")</f>
        <v>#N/A</v>
      </c>
    </row>
    <row r="3955">
      <c r="A3955" s="12" t="str">
        <f>IFERROR(__xludf.DUMMYFUNCTION("TEXTJOIN("";"", TRUE, FILTER(CID!$B$2:$B$14794, CID!B3955=CID!$D$2:$D$14794))"),"#N/A")</f>
        <v>#N/A</v>
      </c>
      <c r="B3955" s="12" t="str">
        <f>IFERROR(__xludf.DUMMYFUNCTION("TEXTJOIN(""; "", TRUE, FILTER(CID!B3955:B14794, REGEXMATCH(CID!D3955:D14794, TEXTJOIN(""|"", TRUE, SPLIT(A3955, "";"")))))"),"#N/A")</f>
        <v>#N/A</v>
      </c>
    </row>
    <row r="3956">
      <c r="A3956" s="12" t="str">
        <f>IFERROR(__xludf.DUMMYFUNCTION("TEXTJOIN("";"", TRUE, FILTER(CID!$B$2:$B$14794, CID!B3956=CID!$D$2:$D$14794))"),"#N/A")</f>
        <v>#N/A</v>
      </c>
      <c r="B3956" s="12" t="str">
        <f>IFERROR(__xludf.DUMMYFUNCTION("TEXTJOIN(""; "", TRUE, FILTER(CID!B3956:B14794, REGEXMATCH(CID!D3956:D14794, TEXTJOIN(""|"", TRUE, SPLIT(A3956, "";"")))))"),"#N/A")</f>
        <v>#N/A</v>
      </c>
    </row>
    <row r="3957">
      <c r="A3957" s="12" t="str">
        <f>IFERROR(__xludf.DUMMYFUNCTION("TEXTJOIN("";"", TRUE, FILTER(CID!$B$2:$B$14794, CID!B3957=CID!$D$2:$D$14794))"),"#N/A")</f>
        <v>#N/A</v>
      </c>
      <c r="B3957" s="12" t="str">
        <f>IFERROR(__xludf.DUMMYFUNCTION("TEXTJOIN(""; "", TRUE, FILTER(CID!B3957:B14794, REGEXMATCH(CID!D3957:D14794, TEXTJOIN(""|"", TRUE, SPLIT(A3957, "";"")))))"),"#N/A")</f>
        <v>#N/A</v>
      </c>
    </row>
    <row r="3958">
      <c r="A3958" s="12" t="str">
        <f>IFERROR(__xludf.DUMMYFUNCTION("TEXTJOIN("";"", TRUE, FILTER(CID!$B$2:$B$14794, CID!B3958=CID!$D$2:$D$14794))"),"#N/A")</f>
        <v>#N/A</v>
      </c>
      <c r="B3958" s="12" t="str">
        <f>IFERROR(__xludf.DUMMYFUNCTION("TEXTJOIN(""; "", TRUE, FILTER(CID!B3958:B14794, REGEXMATCH(CID!D3958:D14794, TEXTJOIN(""|"", TRUE, SPLIT(A3958, "";"")))))"),"#N/A")</f>
        <v>#N/A</v>
      </c>
    </row>
    <row r="3959">
      <c r="A3959" s="12" t="str">
        <f>IFERROR(__xludf.DUMMYFUNCTION("TEXTJOIN("";"", TRUE, FILTER(CID!$B$2:$B$14794, CID!B3959=CID!$D$2:$D$14794))"),"#N/A")</f>
        <v>#N/A</v>
      </c>
      <c r="B3959" s="12" t="str">
        <f>IFERROR(__xludf.DUMMYFUNCTION("TEXTJOIN(""; "", TRUE, FILTER(CID!B3959:B14794, REGEXMATCH(CID!D3959:D14794, TEXTJOIN(""|"", TRUE, SPLIT(A3959, "";"")))))"),"#N/A")</f>
        <v>#N/A</v>
      </c>
    </row>
    <row r="3960">
      <c r="A3960" s="12" t="str">
        <f>IFERROR(__xludf.DUMMYFUNCTION("TEXTJOIN("";"", TRUE, FILTER(CID!$B$2:$B$14794, CID!B3960=CID!$D$2:$D$14794))"),"#N/A")</f>
        <v>#N/A</v>
      </c>
      <c r="B3960" s="12" t="str">
        <f>IFERROR(__xludf.DUMMYFUNCTION("TEXTJOIN(""; "", TRUE, FILTER(CID!B3960:B14794, REGEXMATCH(CID!D3960:D14794, TEXTJOIN(""|"", TRUE, SPLIT(A3960, "";"")))))"),"#N/A")</f>
        <v>#N/A</v>
      </c>
    </row>
    <row r="3961">
      <c r="A3961" s="12" t="str">
        <f>IFERROR(__xludf.DUMMYFUNCTION("TEXTJOIN("";"", TRUE, FILTER(CID!$B$2:$B$14794, CID!B3961=CID!$D$2:$D$14794))"),"#N/A")</f>
        <v>#N/A</v>
      </c>
      <c r="B3961" s="12" t="str">
        <f>IFERROR(__xludf.DUMMYFUNCTION("TEXTJOIN(""; "", TRUE, FILTER(CID!B3961:B14794, REGEXMATCH(CID!D3961:D14794, TEXTJOIN(""|"", TRUE, SPLIT(A3961, "";"")))))"),"#N/A")</f>
        <v>#N/A</v>
      </c>
    </row>
    <row r="3962">
      <c r="A3962" s="12" t="str">
        <f>IFERROR(__xludf.DUMMYFUNCTION("TEXTJOIN("";"", TRUE, FILTER(CID!$B$2:$B$14794, CID!B3962=CID!$D$2:$D$14794))"),"#N/A")</f>
        <v>#N/A</v>
      </c>
      <c r="B3962" s="12" t="str">
        <f>IFERROR(__xludf.DUMMYFUNCTION("TEXTJOIN(""; "", TRUE, FILTER(CID!B3962:B14794, REGEXMATCH(CID!D3962:D14794, TEXTJOIN(""|"", TRUE, SPLIT(A3962, "";"")))))"),"#N/A")</f>
        <v>#N/A</v>
      </c>
    </row>
    <row r="3963">
      <c r="A3963" s="12" t="str">
        <f>IFERROR(__xludf.DUMMYFUNCTION("TEXTJOIN("";"", TRUE, FILTER(CID!$B$2:$B$14794, CID!B3963=CID!$D$2:$D$14794))"),"#N/A")</f>
        <v>#N/A</v>
      </c>
      <c r="B3963" s="12" t="str">
        <f>IFERROR(__xludf.DUMMYFUNCTION("TEXTJOIN(""; "", TRUE, FILTER(CID!B3963:B14794, REGEXMATCH(CID!D3963:D14794, TEXTJOIN(""|"", TRUE, SPLIT(A3963, "";"")))))"),"#N/A")</f>
        <v>#N/A</v>
      </c>
    </row>
    <row r="3964">
      <c r="A3964" s="12" t="str">
        <f>IFERROR(__xludf.DUMMYFUNCTION("TEXTJOIN("";"", TRUE, FILTER(CID!$B$2:$B$14794, CID!B3964=CID!$D$2:$D$14794))"),"#N/A")</f>
        <v>#N/A</v>
      </c>
      <c r="B3964" s="12" t="str">
        <f>IFERROR(__xludf.DUMMYFUNCTION("TEXTJOIN(""; "", TRUE, FILTER(CID!B3964:B14794, REGEXMATCH(CID!D3964:D14794, TEXTJOIN(""|"", TRUE, SPLIT(A3964, "";"")))))"),"#N/A")</f>
        <v>#N/A</v>
      </c>
    </row>
    <row r="3965">
      <c r="A3965" s="12" t="str">
        <f>IFERROR(__xludf.DUMMYFUNCTION("TEXTJOIN("";"", TRUE, FILTER(CID!$B$2:$B$14794, CID!B3965=CID!$D$2:$D$14794))"),"#N/A")</f>
        <v>#N/A</v>
      </c>
      <c r="B3965" s="12" t="str">
        <f>IFERROR(__xludf.DUMMYFUNCTION("TEXTJOIN(""; "", TRUE, FILTER(CID!B3965:B14794, REGEXMATCH(CID!D3965:D14794, TEXTJOIN(""|"", TRUE, SPLIT(A3965, "";"")))))"),"#N/A")</f>
        <v>#N/A</v>
      </c>
    </row>
    <row r="3966">
      <c r="A3966" s="12" t="str">
        <f>IFERROR(__xludf.DUMMYFUNCTION("TEXTJOIN("";"", TRUE, FILTER(CID!$B$2:$B$14794, CID!B3966=CID!$D$2:$D$14794))"),"#N/A")</f>
        <v>#N/A</v>
      </c>
      <c r="B3966" s="12" t="str">
        <f>IFERROR(__xludf.DUMMYFUNCTION("TEXTJOIN(""; "", TRUE, FILTER(CID!B3966:B14794, REGEXMATCH(CID!D3966:D14794, TEXTJOIN(""|"", TRUE, SPLIT(A3966, "";"")))))"),"#N/A")</f>
        <v>#N/A</v>
      </c>
    </row>
    <row r="3967">
      <c r="A3967" s="12" t="str">
        <f>IFERROR(__xludf.DUMMYFUNCTION("TEXTJOIN("";"", TRUE, FILTER(CID!$B$2:$B$14794, CID!B3967=CID!$D$2:$D$14794))"),"#N/A")</f>
        <v>#N/A</v>
      </c>
      <c r="B3967" s="12" t="str">
        <f>IFERROR(__xludf.DUMMYFUNCTION("TEXTJOIN(""; "", TRUE, FILTER(CID!B3967:B14794, REGEXMATCH(CID!D3967:D14794, TEXTJOIN(""|"", TRUE, SPLIT(A3967, "";"")))))"),"#N/A")</f>
        <v>#N/A</v>
      </c>
    </row>
    <row r="3968">
      <c r="A3968" s="12" t="str">
        <f>IFERROR(__xludf.DUMMYFUNCTION("TEXTJOIN("";"", TRUE, FILTER(CID!$B$2:$B$14794, CID!B3968=CID!$D$2:$D$14794))"),"#N/A")</f>
        <v>#N/A</v>
      </c>
      <c r="B3968" s="12" t="str">
        <f>IFERROR(__xludf.DUMMYFUNCTION("TEXTJOIN(""; "", TRUE, FILTER(CID!B3968:B14794, REGEXMATCH(CID!D3968:D14794, TEXTJOIN(""|"", TRUE, SPLIT(A3968, "";"")))))"),"#N/A")</f>
        <v>#N/A</v>
      </c>
    </row>
    <row r="3969">
      <c r="A3969" s="12" t="str">
        <f>IFERROR(__xludf.DUMMYFUNCTION("TEXTJOIN("";"", TRUE, FILTER(CID!$B$2:$B$14794, CID!B3969=CID!$D$2:$D$14794))"),"#N/A")</f>
        <v>#N/A</v>
      </c>
      <c r="B3969" s="12" t="str">
        <f>IFERROR(__xludf.DUMMYFUNCTION("TEXTJOIN(""; "", TRUE, FILTER(CID!B3969:B14794, REGEXMATCH(CID!D3969:D14794, TEXTJOIN(""|"", TRUE, SPLIT(A3969, "";"")))))"),"#N/A")</f>
        <v>#N/A</v>
      </c>
    </row>
    <row r="3970">
      <c r="A3970" s="12" t="str">
        <f>IFERROR(__xludf.DUMMYFUNCTION("TEXTJOIN("";"", TRUE, FILTER(CID!$B$2:$B$14794, CID!B3970=CID!$D$2:$D$14794))"),"#N/A")</f>
        <v>#N/A</v>
      </c>
      <c r="B3970" s="12" t="str">
        <f>IFERROR(__xludf.DUMMYFUNCTION("TEXTJOIN(""; "", TRUE, FILTER(CID!B3970:B14794, REGEXMATCH(CID!D3970:D14794, TEXTJOIN(""|"", TRUE, SPLIT(A3970, "";"")))))"),"#N/A")</f>
        <v>#N/A</v>
      </c>
    </row>
    <row r="3971">
      <c r="A3971" s="12" t="str">
        <f>IFERROR(__xludf.DUMMYFUNCTION("TEXTJOIN("";"", TRUE, FILTER(CID!$B$2:$B$14794, CID!B3971=CID!$D$2:$D$14794))"),"#N/A")</f>
        <v>#N/A</v>
      </c>
      <c r="B3971" s="12" t="str">
        <f>IFERROR(__xludf.DUMMYFUNCTION("TEXTJOIN(""; "", TRUE, FILTER(CID!B3971:B14794, REGEXMATCH(CID!D3971:D14794, TEXTJOIN(""|"", TRUE, SPLIT(A3971, "";"")))))"),"#N/A")</f>
        <v>#N/A</v>
      </c>
    </row>
    <row r="3972">
      <c r="A3972" s="12" t="str">
        <f>IFERROR(__xludf.DUMMYFUNCTION("TEXTJOIN("";"", TRUE, FILTER(CID!$B$2:$B$14794, CID!B3972=CID!$D$2:$D$14794))"),"#N/A")</f>
        <v>#N/A</v>
      </c>
      <c r="B3972" s="12" t="str">
        <f>IFERROR(__xludf.DUMMYFUNCTION("TEXTJOIN(""; "", TRUE, FILTER(CID!B3972:B14794, REGEXMATCH(CID!D3972:D14794, TEXTJOIN(""|"", TRUE, SPLIT(A3972, "";"")))))"),"#N/A")</f>
        <v>#N/A</v>
      </c>
    </row>
    <row r="3973">
      <c r="A3973" s="12" t="str">
        <f>IFERROR(__xludf.DUMMYFUNCTION("TEXTJOIN("";"", TRUE, FILTER(CID!$B$2:$B$14794, CID!B3973=CID!$D$2:$D$14794))"),"#N/A")</f>
        <v>#N/A</v>
      </c>
      <c r="B3973" s="12" t="str">
        <f>IFERROR(__xludf.DUMMYFUNCTION("TEXTJOIN(""; "", TRUE, FILTER(CID!B3973:B14794, REGEXMATCH(CID!D3973:D14794, TEXTJOIN(""|"", TRUE, SPLIT(A3973, "";"")))))"),"#N/A")</f>
        <v>#N/A</v>
      </c>
    </row>
    <row r="3974">
      <c r="A3974" s="12" t="str">
        <f>IFERROR(__xludf.DUMMYFUNCTION("TEXTJOIN("";"", TRUE, FILTER(CID!$B$2:$B$14794, CID!B3974=CID!$D$2:$D$14794))"),"#N/A")</f>
        <v>#N/A</v>
      </c>
      <c r="B3974" s="12" t="str">
        <f>IFERROR(__xludf.DUMMYFUNCTION("TEXTJOIN(""; "", TRUE, FILTER(CID!B3974:B14794, REGEXMATCH(CID!D3974:D14794, TEXTJOIN(""|"", TRUE, SPLIT(A3974, "";"")))))"),"#N/A")</f>
        <v>#N/A</v>
      </c>
    </row>
    <row r="3975">
      <c r="A3975" s="12" t="str">
        <f>IFERROR(__xludf.DUMMYFUNCTION("TEXTJOIN("";"", TRUE, FILTER(CID!$B$2:$B$14794, CID!B3975=CID!$D$2:$D$14794))"),"#N/A")</f>
        <v>#N/A</v>
      </c>
      <c r="B3975" s="12" t="str">
        <f>IFERROR(__xludf.DUMMYFUNCTION("TEXTJOIN(""; "", TRUE, FILTER(CID!B3975:B14794, REGEXMATCH(CID!D3975:D14794, TEXTJOIN(""|"", TRUE, SPLIT(A3975, "";"")))))"),"#N/A")</f>
        <v>#N/A</v>
      </c>
    </row>
    <row r="3976">
      <c r="A3976" s="12" t="str">
        <f>IFERROR(__xludf.DUMMYFUNCTION("TEXTJOIN("";"", TRUE, FILTER(CID!$B$2:$B$14794, CID!B3976=CID!$D$2:$D$14794))"),"#N/A")</f>
        <v>#N/A</v>
      </c>
      <c r="B3976" s="12" t="str">
        <f>IFERROR(__xludf.DUMMYFUNCTION("TEXTJOIN(""; "", TRUE, FILTER(CID!B3976:B14794, REGEXMATCH(CID!D3976:D14794, TEXTJOIN(""|"", TRUE, SPLIT(A3976, "";"")))))"),"#N/A")</f>
        <v>#N/A</v>
      </c>
    </row>
    <row r="3977">
      <c r="A3977" s="12" t="str">
        <f>IFERROR(__xludf.DUMMYFUNCTION("TEXTJOIN("";"", TRUE, FILTER(CID!$B$2:$B$14794, CID!B3977=CID!$D$2:$D$14794))"),"#N/A")</f>
        <v>#N/A</v>
      </c>
      <c r="B3977" s="12" t="str">
        <f>IFERROR(__xludf.DUMMYFUNCTION("TEXTJOIN(""; "", TRUE, FILTER(CID!B3977:B14794, REGEXMATCH(CID!D3977:D14794, TEXTJOIN(""|"", TRUE, SPLIT(A3977, "";"")))))"),"#N/A")</f>
        <v>#N/A</v>
      </c>
    </row>
    <row r="3978">
      <c r="A3978" s="12" t="str">
        <f>IFERROR(__xludf.DUMMYFUNCTION("TEXTJOIN("";"", TRUE, FILTER(CID!$B$2:$B$14794, CID!B3978=CID!$D$2:$D$14794))"),"#N/A")</f>
        <v>#N/A</v>
      </c>
      <c r="B3978" s="12" t="str">
        <f>IFERROR(__xludf.DUMMYFUNCTION("TEXTJOIN(""; "", TRUE, FILTER(CID!B3978:B14794, REGEXMATCH(CID!D3978:D14794, TEXTJOIN(""|"", TRUE, SPLIT(A3978, "";"")))))"),"#N/A")</f>
        <v>#N/A</v>
      </c>
    </row>
    <row r="3979">
      <c r="A3979" s="12" t="str">
        <f>IFERROR(__xludf.DUMMYFUNCTION("TEXTJOIN("";"", TRUE, FILTER(CID!$B$2:$B$14794, CID!B3979=CID!$D$2:$D$14794))"),"#N/A")</f>
        <v>#N/A</v>
      </c>
      <c r="B3979" s="12" t="str">
        <f>IFERROR(__xludf.DUMMYFUNCTION("TEXTJOIN(""; "", TRUE, FILTER(CID!B3979:B14794, REGEXMATCH(CID!D3979:D14794, TEXTJOIN(""|"", TRUE, SPLIT(A3979, "";"")))))"),"#N/A")</f>
        <v>#N/A</v>
      </c>
    </row>
    <row r="3980">
      <c r="A3980" s="12" t="str">
        <f>IFERROR(__xludf.DUMMYFUNCTION("TEXTJOIN("";"", TRUE, FILTER(CID!$B$2:$B$14794, CID!B3980=CID!$D$2:$D$14794))"),"#N/A")</f>
        <v>#N/A</v>
      </c>
      <c r="B3980" s="12" t="str">
        <f>IFERROR(__xludf.DUMMYFUNCTION("TEXTJOIN(""; "", TRUE, FILTER(CID!B3980:B14794, REGEXMATCH(CID!D3980:D14794, TEXTJOIN(""|"", TRUE, SPLIT(A3980, "";"")))))"),"#N/A")</f>
        <v>#N/A</v>
      </c>
    </row>
    <row r="3981">
      <c r="A3981" s="12" t="str">
        <f>IFERROR(__xludf.DUMMYFUNCTION("TEXTJOIN("";"", TRUE, FILTER(CID!$B$2:$B$14794, CID!B3981=CID!$D$2:$D$14794))"),"#N/A")</f>
        <v>#N/A</v>
      </c>
      <c r="B3981" s="12" t="str">
        <f>IFERROR(__xludf.DUMMYFUNCTION("TEXTJOIN(""; "", TRUE, FILTER(CID!B3981:B14794, REGEXMATCH(CID!D3981:D14794, TEXTJOIN(""|"", TRUE, SPLIT(A3981, "";"")))))"),"#N/A")</f>
        <v>#N/A</v>
      </c>
    </row>
    <row r="3982">
      <c r="A3982" s="12" t="str">
        <f>IFERROR(__xludf.DUMMYFUNCTION("TEXTJOIN("";"", TRUE, FILTER(CID!$B$2:$B$14794, CID!B3982=CID!$D$2:$D$14794))"),"#N/A")</f>
        <v>#N/A</v>
      </c>
      <c r="B3982" s="12" t="str">
        <f>IFERROR(__xludf.DUMMYFUNCTION("TEXTJOIN(""; "", TRUE, FILTER(CID!B3982:B14794, REGEXMATCH(CID!D3982:D14794, TEXTJOIN(""|"", TRUE, SPLIT(A3982, "";"")))))"),"#N/A")</f>
        <v>#N/A</v>
      </c>
    </row>
    <row r="3983">
      <c r="A3983" s="12" t="str">
        <f>IFERROR(__xludf.DUMMYFUNCTION("TEXTJOIN("";"", TRUE, FILTER(CID!$B$2:$B$14794, CID!B3983=CID!$D$2:$D$14794))"),"#N/A")</f>
        <v>#N/A</v>
      </c>
      <c r="B3983" s="12" t="str">
        <f>IFERROR(__xludf.DUMMYFUNCTION("TEXTJOIN(""; "", TRUE, FILTER(CID!B3983:B14794, REGEXMATCH(CID!D3983:D14794, TEXTJOIN(""|"", TRUE, SPLIT(A3983, "";"")))))"),"#N/A")</f>
        <v>#N/A</v>
      </c>
    </row>
    <row r="3984">
      <c r="A3984" s="12" t="str">
        <f>IFERROR(__xludf.DUMMYFUNCTION("TEXTJOIN("";"", TRUE, FILTER(CID!$B$2:$B$14794, CID!B3984=CID!$D$2:$D$14794))"),"#N/A")</f>
        <v>#N/A</v>
      </c>
      <c r="B3984" s="12" t="str">
        <f>IFERROR(__xludf.DUMMYFUNCTION("TEXTJOIN(""; "", TRUE, FILTER(CID!B3984:B14794, REGEXMATCH(CID!D3984:D14794, TEXTJOIN(""|"", TRUE, SPLIT(A3984, "";"")))))"),"#N/A")</f>
        <v>#N/A</v>
      </c>
    </row>
    <row r="3985">
      <c r="A3985" s="12" t="str">
        <f>IFERROR(__xludf.DUMMYFUNCTION("TEXTJOIN("";"", TRUE, FILTER(CID!$B$2:$B$14794, CID!B3985=CID!$D$2:$D$14794))"),"#N/A")</f>
        <v>#N/A</v>
      </c>
      <c r="B3985" s="12" t="str">
        <f>IFERROR(__xludf.DUMMYFUNCTION("TEXTJOIN(""; "", TRUE, FILTER(CID!B3985:B14794, REGEXMATCH(CID!D3985:D14794, TEXTJOIN(""|"", TRUE, SPLIT(A3985, "";"")))))"),"#N/A")</f>
        <v>#N/A</v>
      </c>
    </row>
    <row r="3986">
      <c r="A3986" s="12" t="str">
        <f>IFERROR(__xludf.DUMMYFUNCTION("TEXTJOIN("";"", TRUE, FILTER(CID!$B$2:$B$14794, CID!B3986=CID!$D$2:$D$14794))"),"#N/A")</f>
        <v>#N/A</v>
      </c>
      <c r="B3986" s="12" t="str">
        <f>IFERROR(__xludf.DUMMYFUNCTION("TEXTJOIN(""; "", TRUE, FILTER(CID!B3986:B14794, REGEXMATCH(CID!D3986:D14794, TEXTJOIN(""|"", TRUE, SPLIT(A3986, "";"")))))"),"#N/A")</f>
        <v>#N/A</v>
      </c>
    </row>
    <row r="3987">
      <c r="A3987" s="12" t="str">
        <f>IFERROR(__xludf.DUMMYFUNCTION("TEXTJOIN("";"", TRUE, FILTER(CID!$B$2:$B$14794, CID!B3987=CID!$D$2:$D$14794))"),"#N/A")</f>
        <v>#N/A</v>
      </c>
      <c r="B3987" s="12" t="str">
        <f>IFERROR(__xludf.DUMMYFUNCTION("TEXTJOIN(""; "", TRUE, FILTER(CID!B3987:B14794, REGEXMATCH(CID!D3987:D14794, TEXTJOIN(""|"", TRUE, SPLIT(A3987, "";"")))))"),"#N/A")</f>
        <v>#N/A</v>
      </c>
    </row>
    <row r="3988">
      <c r="A3988" s="12" t="str">
        <f>IFERROR(__xludf.DUMMYFUNCTION("TEXTJOIN("";"", TRUE, FILTER(CID!$B$2:$B$14794, CID!B3988=CID!$D$2:$D$14794))"),"#N/A")</f>
        <v>#N/A</v>
      </c>
      <c r="B3988" s="12" t="str">
        <f>IFERROR(__xludf.DUMMYFUNCTION("TEXTJOIN(""; "", TRUE, FILTER(CID!B3988:B14794, REGEXMATCH(CID!D3988:D14794, TEXTJOIN(""|"", TRUE, SPLIT(A3988, "";"")))))"),"#N/A")</f>
        <v>#N/A</v>
      </c>
    </row>
    <row r="3989">
      <c r="A3989" s="12" t="str">
        <f>IFERROR(__xludf.DUMMYFUNCTION("TEXTJOIN("";"", TRUE, FILTER(CID!$B$2:$B$14794, CID!B3989=CID!$D$2:$D$14794))"),"#N/A")</f>
        <v>#N/A</v>
      </c>
      <c r="B3989" s="12" t="str">
        <f>IFERROR(__xludf.DUMMYFUNCTION("TEXTJOIN(""; "", TRUE, FILTER(CID!B3989:B14794, REGEXMATCH(CID!D3989:D14794, TEXTJOIN(""|"", TRUE, SPLIT(A3989, "";"")))))"),"#N/A")</f>
        <v>#N/A</v>
      </c>
    </row>
    <row r="3990">
      <c r="A3990" s="12" t="str">
        <f>IFERROR(__xludf.DUMMYFUNCTION("TEXTJOIN("";"", TRUE, FILTER(CID!$B$2:$B$14794, CID!B3990=CID!$D$2:$D$14794))"),"#N/A")</f>
        <v>#N/A</v>
      </c>
      <c r="B3990" s="12" t="str">
        <f>IFERROR(__xludf.DUMMYFUNCTION("TEXTJOIN(""; "", TRUE, FILTER(CID!B3990:B14794, REGEXMATCH(CID!D3990:D14794, TEXTJOIN(""|"", TRUE, SPLIT(A3990, "";"")))))"),"#N/A")</f>
        <v>#N/A</v>
      </c>
    </row>
    <row r="3991">
      <c r="A3991" s="12" t="str">
        <f>IFERROR(__xludf.DUMMYFUNCTION("TEXTJOIN("";"", TRUE, FILTER(CID!$B$2:$B$14794, CID!B3991=CID!$D$2:$D$14794))"),"#N/A")</f>
        <v>#N/A</v>
      </c>
      <c r="B3991" s="12" t="str">
        <f>IFERROR(__xludf.DUMMYFUNCTION("TEXTJOIN(""; "", TRUE, FILTER(CID!B3991:B14794, REGEXMATCH(CID!D3991:D14794, TEXTJOIN(""|"", TRUE, SPLIT(A3991, "";"")))))"),"#N/A")</f>
        <v>#N/A</v>
      </c>
    </row>
    <row r="3992">
      <c r="A3992" s="12" t="str">
        <f>IFERROR(__xludf.DUMMYFUNCTION("TEXTJOIN("";"", TRUE, FILTER(CID!$B$2:$B$14794, CID!B3992=CID!$D$2:$D$14794))"),"#N/A")</f>
        <v>#N/A</v>
      </c>
      <c r="B3992" s="12" t="str">
        <f>IFERROR(__xludf.DUMMYFUNCTION("TEXTJOIN(""; "", TRUE, FILTER(CID!B3992:B14794, REGEXMATCH(CID!D3992:D14794, TEXTJOIN(""|"", TRUE, SPLIT(A3992, "";"")))))"),"#N/A")</f>
        <v>#N/A</v>
      </c>
    </row>
    <row r="3993">
      <c r="A3993" s="12" t="str">
        <f>IFERROR(__xludf.DUMMYFUNCTION("TEXTJOIN("";"", TRUE, FILTER(CID!$B$2:$B$14794, CID!B3993=CID!$D$2:$D$14794))"),"#N/A")</f>
        <v>#N/A</v>
      </c>
      <c r="B3993" s="12" t="str">
        <f>IFERROR(__xludf.DUMMYFUNCTION("TEXTJOIN(""; "", TRUE, FILTER(CID!B3993:B14794, REGEXMATCH(CID!D3993:D14794, TEXTJOIN(""|"", TRUE, SPLIT(A3993, "";"")))))"),"#N/A")</f>
        <v>#N/A</v>
      </c>
    </row>
    <row r="3994">
      <c r="A3994" s="12" t="str">
        <f>IFERROR(__xludf.DUMMYFUNCTION("TEXTJOIN("";"", TRUE, FILTER(CID!$B$2:$B$14794, CID!B3994=CID!$D$2:$D$14794))"),"#N/A")</f>
        <v>#N/A</v>
      </c>
      <c r="B3994" s="12" t="str">
        <f>IFERROR(__xludf.DUMMYFUNCTION("TEXTJOIN(""; "", TRUE, FILTER(CID!B3994:B14794, REGEXMATCH(CID!D3994:D14794, TEXTJOIN(""|"", TRUE, SPLIT(A3994, "";"")))))"),"#N/A")</f>
        <v>#N/A</v>
      </c>
    </row>
    <row r="3995">
      <c r="A3995" s="12" t="str">
        <f>IFERROR(__xludf.DUMMYFUNCTION("TEXTJOIN("";"", TRUE, FILTER(CID!$B$2:$B$14794, CID!B3995=CID!$D$2:$D$14794))"),"#N/A")</f>
        <v>#N/A</v>
      </c>
      <c r="B3995" s="12" t="str">
        <f>IFERROR(__xludf.DUMMYFUNCTION("TEXTJOIN(""; "", TRUE, FILTER(CID!B3995:B14794, REGEXMATCH(CID!D3995:D14794, TEXTJOIN(""|"", TRUE, SPLIT(A3995, "";"")))))"),"#N/A")</f>
        <v>#N/A</v>
      </c>
    </row>
    <row r="3996">
      <c r="A3996" s="12" t="str">
        <f>IFERROR(__xludf.DUMMYFUNCTION("TEXTJOIN("";"", TRUE, FILTER(CID!$B$2:$B$14794, CID!B3996=CID!$D$2:$D$14794))"),"#N/A")</f>
        <v>#N/A</v>
      </c>
      <c r="B3996" s="12" t="str">
        <f>IFERROR(__xludf.DUMMYFUNCTION("TEXTJOIN(""; "", TRUE, FILTER(CID!B3996:B14794, REGEXMATCH(CID!D3996:D14794, TEXTJOIN(""|"", TRUE, SPLIT(A3996, "";"")))))"),"#N/A")</f>
        <v>#N/A</v>
      </c>
    </row>
    <row r="3997">
      <c r="A3997" s="12" t="str">
        <f>IFERROR(__xludf.DUMMYFUNCTION("TEXTJOIN("";"", TRUE, FILTER(CID!$B$2:$B$14794, CID!B3997=CID!$D$2:$D$14794))"),"#N/A")</f>
        <v>#N/A</v>
      </c>
      <c r="B3997" s="12" t="str">
        <f>IFERROR(__xludf.DUMMYFUNCTION("TEXTJOIN(""; "", TRUE, FILTER(CID!B3997:B14794, REGEXMATCH(CID!D3997:D14794, TEXTJOIN(""|"", TRUE, SPLIT(A3997, "";"")))))"),"#N/A")</f>
        <v>#N/A</v>
      </c>
    </row>
    <row r="3998">
      <c r="A3998" s="12" t="str">
        <f>IFERROR(__xludf.DUMMYFUNCTION("TEXTJOIN("";"", TRUE, FILTER(CID!$B$2:$B$14794, CID!B3998=CID!$D$2:$D$14794))"),"#N/A")</f>
        <v>#N/A</v>
      </c>
      <c r="B3998" s="12" t="str">
        <f>IFERROR(__xludf.DUMMYFUNCTION("TEXTJOIN(""; "", TRUE, FILTER(CID!B3998:B14794, REGEXMATCH(CID!D3998:D14794, TEXTJOIN(""|"", TRUE, SPLIT(A3998, "";"")))))"),"#N/A")</f>
        <v>#N/A</v>
      </c>
    </row>
    <row r="3999">
      <c r="A3999" s="12" t="str">
        <f>IFERROR(__xludf.DUMMYFUNCTION("TEXTJOIN("";"", TRUE, FILTER(CID!$B$2:$B$14794, CID!B3999=CID!$D$2:$D$14794))"),"#N/A")</f>
        <v>#N/A</v>
      </c>
      <c r="B3999" s="12" t="str">
        <f>IFERROR(__xludf.DUMMYFUNCTION("TEXTJOIN(""; "", TRUE, FILTER(CID!B3999:B14794, REGEXMATCH(CID!D3999:D14794, TEXTJOIN(""|"", TRUE, SPLIT(A3999, "";"")))))"),"#N/A")</f>
        <v>#N/A</v>
      </c>
    </row>
    <row r="4000">
      <c r="A4000" s="12" t="str">
        <f>IFERROR(__xludf.DUMMYFUNCTION("TEXTJOIN("";"", TRUE, FILTER(CID!$B$2:$B$14794, CID!B4000=CID!$D$2:$D$14794))"),"#N/A")</f>
        <v>#N/A</v>
      </c>
      <c r="B4000" s="12" t="str">
        <f>IFERROR(__xludf.DUMMYFUNCTION("TEXTJOIN(""; "", TRUE, FILTER(CID!B4000:B14794, REGEXMATCH(CID!D4000:D14794, TEXTJOIN(""|"", TRUE, SPLIT(A4000, "";"")))))"),"#N/A")</f>
        <v>#N/A</v>
      </c>
    </row>
    <row r="4001">
      <c r="A4001" s="12" t="str">
        <f>IFERROR(__xludf.DUMMYFUNCTION("TEXTJOIN("";"", TRUE, FILTER(CID!$B$2:$B$14794, CID!B4001=CID!$D$2:$D$14794))"),"#N/A")</f>
        <v>#N/A</v>
      </c>
      <c r="B4001" s="12" t="str">
        <f>IFERROR(__xludf.DUMMYFUNCTION("TEXTJOIN(""; "", TRUE, FILTER(CID!B4001:B14794, REGEXMATCH(CID!D4001:D14794, TEXTJOIN(""|"", TRUE, SPLIT(A4001, "";"")))))"),"#N/A")</f>
        <v>#N/A</v>
      </c>
    </row>
    <row r="4002">
      <c r="A4002" s="12" t="str">
        <f>IFERROR(__xludf.DUMMYFUNCTION("TEXTJOIN("";"", TRUE, FILTER(CID!$B$2:$B$14794, CID!B4002=CID!$D$2:$D$14794))"),"#N/A")</f>
        <v>#N/A</v>
      </c>
      <c r="B4002" s="12" t="str">
        <f>IFERROR(__xludf.DUMMYFUNCTION("TEXTJOIN(""; "", TRUE, FILTER(CID!B4002:B14794, REGEXMATCH(CID!D4002:D14794, TEXTJOIN(""|"", TRUE, SPLIT(A4002, "";"")))))"),"#N/A")</f>
        <v>#N/A</v>
      </c>
    </row>
    <row r="4003">
      <c r="A4003" s="12" t="str">
        <f>IFERROR(__xludf.DUMMYFUNCTION("TEXTJOIN("";"", TRUE, FILTER(CID!$B$2:$B$14794, CID!B4003=CID!$D$2:$D$14794))"),"#N/A")</f>
        <v>#N/A</v>
      </c>
      <c r="B4003" s="12" t="str">
        <f>IFERROR(__xludf.DUMMYFUNCTION("TEXTJOIN(""; "", TRUE, FILTER(CID!B4003:B14794, REGEXMATCH(CID!D4003:D14794, TEXTJOIN(""|"", TRUE, SPLIT(A4003, "";"")))))"),"#N/A")</f>
        <v>#N/A</v>
      </c>
    </row>
    <row r="4004">
      <c r="A4004" s="12" t="str">
        <f>IFERROR(__xludf.DUMMYFUNCTION("TEXTJOIN("";"", TRUE, FILTER(CID!$B$2:$B$14794, CID!B4004=CID!$D$2:$D$14794))"),"#N/A")</f>
        <v>#N/A</v>
      </c>
      <c r="B4004" s="12" t="str">
        <f>IFERROR(__xludf.DUMMYFUNCTION("TEXTJOIN(""; "", TRUE, FILTER(CID!B4004:B14794, REGEXMATCH(CID!D4004:D14794, TEXTJOIN(""|"", TRUE, SPLIT(A4004, "";"")))))"),"#N/A")</f>
        <v>#N/A</v>
      </c>
    </row>
    <row r="4005">
      <c r="A4005" s="12" t="str">
        <f>IFERROR(__xludf.DUMMYFUNCTION("TEXTJOIN("";"", TRUE, FILTER(CID!$B$2:$B$14794, CID!B4005=CID!$D$2:$D$14794))"),"#N/A")</f>
        <v>#N/A</v>
      </c>
      <c r="B4005" s="12" t="str">
        <f>IFERROR(__xludf.DUMMYFUNCTION("TEXTJOIN(""; "", TRUE, FILTER(CID!B4005:B14794, REGEXMATCH(CID!D4005:D14794, TEXTJOIN(""|"", TRUE, SPLIT(A4005, "";"")))))"),"#N/A")</f>
        <v>#N/A</v>
      </c>
    </row>
    <row r="4006">
      <c r="A4006" s="12" t="str">
        <f>IFERROR(__xludf.DUMMYFUNCTION("TEXTJOIN("";"", TRUE, FILTER(CID!$B$2:$B$14794, CID!B4006=CID!$D$2:$D$14794))"),"#N/A")</f>
        <v>#N/A</v>
      </c>
      <c r="B4006" s="12" t="str">
        <f>IFERROR(__xludf.DUMMYFUNCTION("TEXTJOIN(""; "", TRUE, FILTER(CID!B4006:B14794, REGEXMATCH(CID!D4006:D14794, TEXTJOIN(""|"", TRUE, SPLIT(A4006, "";"")))))"),"#N/A")</f>
        <v>#N/A</v>
      </c>
    </row>
    <row r="4007">
      <c r="A4007" s="12" t="str">
        <f>IFERROR(__xludf.DUMMYFUNCTION("TEXTJOIN("";"", TRUE, FILTER(CID!$B$2:$B$14794, CID!B4007=CID!$D$2:$D$14794))"),"#N/A")</f>
        <v>#N/A</v>
      </c>
      <c r="B4007" s="12" t="str">
        <f>IFERROR(__xludf.DUMMYFUNCTION("TEXTJOIN(""; "", TRUE, FILTER(CID!B4007:B14794, REGEXMATCH(CID!D4007:D14794, TEXTJOIN(""|"", TRUE, SPLIT(A4007, "";"")))))"),"#N/A")</f>
        <v>#N/A</v>
      </c>
    </row>
    <row r="4008">
      <c r="A4008" s="12" t="str">
        <f>IFERROR(__xludf.DUMMYFUNCTION("TEXTJOIN("";"", TRUE, FILTER(CID!$B$2:$B$14794, CID!B4008=CID!$D$2:$D$14794))"),"#N/A")</f>
        <v>#N/A</v>
      </c>
      <c r="B4008" s="12" t="str">
        <f>IFERROR(__xludf.DUMMYFUNCTION("TEXTJOIN(""; "", TRUE, FILTER(CID!B4008:B14794, REGEXMATCH(CID!D4008:D14794, TEXTJOIN(""|"", TRUE, SPLIT(A4008, "";"")))))"),"#N/A")</f>
        <v>#N/A</v>
      </c>
    </row>
    <row r="4009">
      <c r="A4009" s="12" t="str">
        <f>IFERROR(__xludf.DUMMYFUNCTION("TEXTJOIN("";"", TRUE, FILTER(CID!$B$2:$B$14794, CID!B4009=CID!$D$2:$D$14794))"),"#N/A")</f>
        <v>#N/A</v>
      </c>
      <c r="B4009" s="12" t="str">
        <f>IFERROR(__xludf.DUMMYFUNCTION("TEXTJOIN(""; "", TRUE, FILTER(CID!B4009:B14794, REGEXMATCH(CID!D4009:D14794, TEXTJOIN(""|"", TRUE, SPLIT(A4009, "";"")))))"),"#N/A")</f>
        <v>#N/A</v>
      </c>
    </row>
    <row r="4010">
      <c r="A4010" s="12" t="str">
        <f>IFERROR(__xludf.DUMMYFUNCTION("TEXTJOIN("";"", TRUE, FILTER(CID!$B$2:$B$14794, CID!B4010=CID!$D$2:$D$14794))"),"#N/A")</f>
        <v>#N/A</v>
      </c>
      <c r="B4010" s="12" t="str">
        <f>IFERROR(__xludf.DUMMYFUNCTION("TEXTJOIN(""; "", TRUE, FILTER(CID!B4010:B14794, REGEXMATCH(CID!D4010:D14794, TEXTJOIN(""|"", TRUE, SPLIT(A4010, "";"")))))"),"#N/A")</f>
        <v>#N/A</v>
      </c>
    </row>
    <row r="4011">
      <c r="A4011" s="12" t="str">
        <f>IFERROR(__xludf.DUMMYFUNCTION("TEXTJOIN("";"", TRUE, FILTER(CID!$B$2:$B$14794, CID!B4011=CID!$D$2:$D$14794))"),"#N/A")</f>
        <v>#N/A</v>
      </c>
      <c r="B4011" s="12" t="str">
        <f>IFERROR(__xludf.DUMMYFUNCTION("TEXTJOIN(""; "", TRUE, FILTER(CID!B4011:B14794, REGEXMATCH(CID!D4011:D14794, TEXTJOIN(""|"", TRUE, SPLIT(A4011, "";"")))))"),"#N/A")</f>
        <v>#N/A</v>
      </c>
    </row>
    <row r="4012">
      <c r="A4012" s="12" t="str">
        <f>IFERROR(__xludf.DUMMYFUNCTION("TEXTJOIN("";"", TRUE, FILTER(CID!$B$2:$B$14794, CID!B4012=CID!$D$2:$D$14794))"),"#N/A")</f>
        <v>#N/A</v>
      </c>
      <c r="B4012" s="12" t="str">
        <f>IFERROR(__xludf.DUMMYFUNCTION("TEXTJOIN(""; "", TRUE, FILTER(CID!B4012:B14794, REGEXMATCH(CID!D4012:D14794, TEXTJOIN(""|"", TRUE, SPLIT(A4012, "";"")))))"),"#N/A")</f>
        <v>#N/A</v>
      </c>
    </row>
    <row r="4013">
      <c r="A4013" s="12" t="str">
        <f>IFERROR(__xludf.DUMMYFUNCTION("TEXTJOIN("";"", TRUE, FILTER(CID!$B$2:$B$14794, CID!B4013=CID!$D$2:$D$14794))"),"#N/A")</f>
        <v>#N/A</v>
      </c>
      <c r="B4013" s="12" t="str">
        <f>IFERROR(__xludf.DUMMYFUNCTION("TEXTJOIN(""; "", TRUE, FILTER(CID!B4013:B14794, REGEXMATCH(CID!D4013:D14794, TEXTJOIN(""|"", TRUE, SPLIT(A4013, "";"")))))"),"#N/A")</f>
        <v>#N/A</v>
      </c>
    </row>
    <row r="4014">
      <c r="A4014" s="12" t="str">
        <f>IFERROR(__xludf.DUMMYFUNCTION("TEXTJOIN("";"", TRUE, FILTER(CID!$B$2:$B$14794, CID!B4014=CID!$D$2:$D$14794))"),"#N/A")</f>
        <v>#N/A</v>
      </c>
      <c r="B4014" s="12" t="str">
        <f>IFERROR(__xludf.DUMMYFUNCTION("TEXTJOIN(""; "", TRUE, FILTER(CID!B4014:B14794, REGEXMATCH(CID!D4014:D14794, TEXTJOIN(""|"", TRUE, SPLIT(A4014, "";"")))))"),"#N/A")</f>
        <v>#N/A</v>
      </c>
    </row>
    <row r="4015">
      <c r="A4015" s="12" t="str">
        <f>IFERROR(__xludf.DUMMYFUNCTION("TEXTJOIN("";"", TRUE, FILTER(CID!$B$2:$B$14794, CID!B4015=CID!$D$2:$D$14794))"),"#N/A")</f>
        <v>#N/A</v>
      </c>
      <c r="B4015" s="12" t="str">
        <f>IFERROR(__xludf.DUMMYFUNCTION("TEXTJOIN(""; "", TRUE, FILTER(CID!B4015:B14794, REGEXMATCH(CID!D4015:D14794, TEXTJOIN(""|"", TRUE, SPLIT(A4015, "";"")))))"),"#N/A")</f>
        <v>#N/A</v>
      </c>
    </row>
    <row r="4016">
      <c r="A4016" s="12" t="str">
        <f>IFERROR(__xludf.DUMMYFUNCTION("TEXTJOIN("";"", TRUE, FILTER(CID!$B$2:$B$14794, CID!B4016=CID!$D$2:$D$14794))"),"#N/A")</f>
        <v>#N/A</v>
      </c>
      <c r="B4016" s="12" t="str">
        <f>IFERROR(__xludf.DUMMYFUNCTION("TEXTJOIN(""; "", TRUE, FILTER(CID!B4016:B14794, REGEXMATCH(CID!D4016:D14794, TEXTJOIN(""|"", TRUE, SPLIT(A4016, "";"")))))"),"#N/A")</f>
        <v>#N/A</v>
      </c>
    </row>
    <row r="4017">
      <c r="A4017" s="12" t="str">
        <f>IFERROR(__xludf.DUMMYFUNCTION("TEXTJOIN("";"", TRUE, FILTER(CID!$B$2:$B$14794, CID!B4017=CID!$D$2:$D$14794))"),"#N/A")</f>
        <v>#N/A</v>
      </c>
      <c r="B4017" s="12" t="str">
        <f>IFERROR(__xludf.DUMMYFUNCTION("TEXTJOIN(""; "", TRUE, FILTER(CID!B4017:B14794, REGEXMATCH(CID!D4017:D14794, TEXTJOIN(""|"", TRUE, SPLIT(A4017, "";"")))))"),"#N/A")</f>
        <v>#N/A</v>
      </c>
    </row>
    <row r="4018">
      <c r="A4018" s="12" t="str">
        <f>IFERROR(__xludf.DUMMYFUNCTION("TEXTJOIN("";"", TRUE, FILTER(CID!$B$2:$B$14794, CID!B4018=CID!$D$2:$D$14794))"),"#N/A")</f>
        <v>#N/A</v>
      </c>
      <c r="B4018" s="12" t="str">
        <f>IFERROR(__xludf.DUMMYFUNCTION("TEXTJOIN(""; "", TRUE, FILTER(CID!B4018:B14794, REGEXMATCH(CID!D4018:D14794, TEXTJOIN(""|"", TRUE, SPLIT(A4018, "";"")))))"),"#N/A")</f>
        <v>#N/A</v>
      </c>
    </row>
    <row r="4019">
      <c r="A4019" s="12" t="str">
        <f>IFERROR(__xludf.DUMMYFUNCTION("TEXTJOIN("";"", TRUE, FILTER(CID!$B$2:$B$14794, CID!B4019=CID!$D$2:$D$14794))"),"#N/A")</f>
        <v>#N/A</v>
      </c>
      <c r="B4019" s="12" t="str">
        <f>IFERROR(__xludf.DUMMYFUNCTION("TEXTJOIN(""; "", TRUE, FILTER(CID!B4019:B14794, REGEXMATCH(CID!D4019:D14794, TEXTJOIN(""|"", TRUE, SPLIT(A4019, "";"")))))"),"#N/A")</f>
        <v>#N/A</v>
      </c>
    </row>
    <row r="4020">
      <c r="A4020" s="12" t="str">
        <f>IFERROR(__xludf.DUMMYFUNCTION("TEXTJOIN("";"", TRUE, FILTER(CID!$B$2:$B$14794, CID!B4020=CID!$D$2:$D$14794))"),"#N/A")</f>
        <v>#N/A</v>
      </c>
      <c r="B4020" s="12" t="str">
        <f>IFERROR(__xludf.DUMMYFUNCTION("TEXTJOIN(""; "", TRUE, FILTER(CID!B4020:B14794, REGEXMATCH(CID!D4020:D14794, TEXTJOIN(""|"", TRUE, SPLIT(A4020, "";"")))))"),"#N/A")</f>
        <v>#N/A</v>
      </c>
    </row>
    <row r="4021">
      <c r="A4021" s="12" t="str">
        <f>IFERROR(__xludf.DUMMYFUNCTION("TEXTJOIN("";"", TRUE, FILTER(CID!$B$2:$B$14794, CID!B4021=CID!$D$2:$D$14794))"),"#N/A")</f>
        <v>#N/A</v>
      </c>
      <c r="B4021" s="12" t="str">
        <f>IFERROR(__xludf.DUMMYFUNCTION("TEXTJOIN(""; "", TRUE, FILTER(CID!B4021:B14794, REGEXMATCH(CID!D4021:D14794, TEXTJOIN(""|"", TRUE, SPLIT(A4021, "";"")))))"),"#N/A")</f>
        <v>#N/A</v>
      </c>
    </row>
    <row r="4022">
      <c r="A4022" s="12" t="str">
        <f>IFERROR(__xludf.DUMMYFUNCTION("TEXTJOIN("";"", TRUE, FILTER(CID!$B$2:$B$14794, CID!B4022=CID!$D$2:$D$14794))"),"#N/A")</f>
        <v>#N/A</v>
      </c>
      <c r="B4022" s="12" t="str">
        <f>IFERROR(__xludf.DUMMYFUNCTION("TEXTJOIN(""; "", TRUE, FILTER(CID!B4022:B14794, REGEXMATCH(CID!D4022:D14794, TEXTJOIN(""|"", TRUE, SPLIT(A4022, "";"")))))"),"#N/A")</f>
        <v>#N/A</v>
      </c>
    </row>
    <row r="4023">
      <c r="A4023" s="12" t="str">
        <f>IFERROR(__xludf.DUMMYFUNCTION("TEXTJOIN("";"", TRUE, FILTER(CID!$B$2:$B$14794, CID!B4023=CID!$D$2:$D$14794))"),"#N/A")</f>
        <v>#N/A</v>
      </c>
      <c r="B4023" s="12" t="str">
        <f>IFERROR(__xludf.DUMMYFUNCTION("TEXTJOIN(""; "", TRUE, FILTER(CID!B4023:B14794, REGEXMATCH(CID!D4023:D14794, TEXTJOIN(""|"", TRUE, SPLIT(A4023, "";"")))))"),"#N/A")</f>
        <v>#N/A</v>
      </c>
    </row>
    <row r="4024">
      <c r="A4024" s="12" t="str">
        <f>IFERROR(__xludf.DUMMYFUNCTION("TEXTJOIN("";"", TRUE, FILTER(CID!$B$2:$B$14794, CID!B4024=CID!$D$2:$D$14794))"),"#N/A")</f>
        <v>#N/A</v>
      </c>
      <c r="B4024" s="12" t="str">
        <f>IFERROR(__xludf.DUMMYFUNCTION("TEXTJOIN(""; "", TRUE, FILTER(CID!B4024:B14794, REGEXMATCH(CID!D4024:D14794, TEXTJOIN(""|"", TRUE, SPLIT(A4024, "";"")))))"),"#N/A")</f>
        <v>#N/A</v>
      </c>
    </row>
    <row r="4025">
      <c r="A4025" s="12" t="str">
        <f>IFERROR(__xludf.DUMMYFUNCTION("TEXTJOIN("";"", TRUE, FILTER(CID!$B$2:$B$14794, CID!B4025=CID!$D$2:$D$14794))"),"#N/A")</f>
        <v>#N/A</v>
      </c>
      <c r="B4025" s="12" t="str">
        <f>IFERROR(__xludf.DUMMYFUNCTION("TEXTJOIN(""; "", TRUE, FILTER(CID!B4025:B14794, REGEXMATCH(CID!D4025:D14794, TEXTJOIN(""|"", TRUE, SPLIT(A4025, "";"")))))"),"#N/A")</f>
        <v>#N/A</v>
      </c>
    </row>
    <row r="4026">
      <c r="A4026" s="12" t="str">
        <f>IFERROR(__xludf.DUMMYFUNCTION("TEXTJOIN("";"", TRUE, FILTER(CID!$B$2:$B$14794, CID!B4026=CID!$D$2:$D$14794))"),"#N/A")</f>
        <v>#N/A</v>
      </c>
      <c r="B4026" s="12" t="str">
        <f>IFERROR(__xludf.DUMMYFUNCTION("TEXTJOIN(""; "", TRUE, FILTER(CID!B4026:B14794, REGEXMATCH(CID!D4026:D14794, TEXTJOIN(""|"", TRUE, SPLIT(A4026, "";"")))))"),"#N/A")</f>
        <v>#N/A</v>
      </c>
    </row>
    <row r="4027">
      <c r="A4027" s="12" t="str">
        <f>IFERROR(__xludf.DUMMYFUNCTION("TEXTJOIN("";"", TRUE, FILTER(CID!$B$2:$B$14794, CID!B4027=CID!$D$2:$D$14794))"),"#N/A")</f>
        <v>#N/A</v>
      </c>
      <c r="B4027" s="12" t="str">
        <f>IFERROR(__xludf.DUMMYFUNCTION("TEXTJOIN(""; "", TRUE, FILTER(CID!B4027:B14794, REGEXMATCH(CID!D4027:D14794, TEXTJOIN(""|"", TRUE, SPLIT(A4027, "";"")))))"),"#N/A")</f>
        <v>#N/A</v>
      </c>
    </row>
    <row r="4028">
      <c r="A4028" s="12" t="str">
        <f>IFERROR(__xludf.DUMMYFUNCTION("TEXTJOIN("";"", TRUE, FILTER(CID!$B$2:$B$14794, CID!B4028=CID!$D$2:$D$14794))"),"#N/A")</f>
        <v>#N/A</v>
      </c>
      <c r="B4028" s="12" t="str">
        <f>IFERROR(__xludf.DUMMYFUNCTION("TEXTJOIN(""; "", TRUE, FILTER(CID!B4028:B14794, REGEXMATCH(CID!D4028:D14794, TEXTJOIN(""|"", TRUE, SPLIT(A4028, "";"")))))"),"#N/A")</f>
        <v>#N/A</v>
      </c>
    </row>
    <row r="4029">
      <c r="A4029" s="12" t="str">
        <f>IFERROR(__xludf.DUMMYFUNCTION("TEXTJOIN("";"", TRUE, FILTER(CID!$B$2:$B$14794, CID!B4029=CID!$D$2:$D$14794))"),"#N/A")</f>
        <v>#N/A</v>
      </c>
      <c r="B4029" s="12" t="str">
        <f>IFERROR(__xludf.DUMMYFUNCTION("TEXTJOIN(""; "", TRUE, FILTER(CID!B4029:B14794, REGEXMATCH(CID!D4029:D14794, TEXTJOIN(""|"", TRUE, SPLIT(A4029, "";"")))))"),"#N/A")</f>
        <v>#N/A</v>
      </c>
    </row>
    <row r="4030">
      <c r="A4030" s="12" t="str">
        <f>IFERROR(__xludf.DUMMYFUNCTION("TEXTJOIN("";"", TRUE, FILTER(CID!$B$2:$B$14794, CID!B4030=CID!$D$2:$D$14794))"),"#N/A")</f>
        <v>#N/A</v>
      </c>
      <c r="B4030" s="12" t="str">
        <f>IFERROR(__xludf.DUMMYFUNCTION("TEXTJOIN(""; "", TRUE, FILTER(CID!B4030:B14794, REGEXMATCH(CID!D4030:D14794, TEXTJOIN(""|"", TRUE, SPLIT(A4030, "";"")))))"),"#N/A")</f>
        <v>#N/A</v>
      </c>
    </row>
    <row r="4031">
      <c r="A4031" s="12" t="str">
        <f>IFERROR(__xludf.DUMMYFUNCTION("TEXTJOIN("";"", TRUE, FILTER(CID!$B$2:$B$14794, CID!B4031=CID!$D$2:$D$14794))"),"#N/A")</f>
        <v>#N/A</v>
      </c>
      <c r="B4031" s="12" t="str">
        <f>IFERROR(__xludf.DUMMYFUNCTION("TEXTJOIN(""; "", TRUE, FILTER(CID!B4031:B14794, REGEXMATCH(CID!D4031:D14794, TEXTJOIN(""|"", TRUE, SPLIT(A4031, "";"")))))"),"#N/A")</f>
        <v>#N/A</v>
      </c>
    </row>
    <row r="4032">
      <c r="A4032" s="12" t="str">
        <f>IFERROR(__xludf.DUMMYFUNCTION("TEXTJOIN("";"", TRUE, FILTER(CID!$B$2:$B$14794, CID!B4032=CID!$D$2:$D$14794))"),"#N/A")</f>
        <v>#N/A</v>
      </c>
      <c r="B4032" s="12" t="str">
        <f>IFERROR(__xludf.DUMMYFUNCTION("TEXTJOIN(""; "", TRUE, FILTER(CID!B4032:B14794, REGEXMATCH(CID!D4032:D14794, TEXTJOIN(""|"", TRUE, SPLIT(A4032, "";"")))))"),"#N/A")</f>
        <v>#N/A</v>
      </c>
    </row>
    <row r="4033">
      <c r="A4033" s="12" t="str">
        <f>IFERROR(__xludf.DUMMYFUNCTION("TEXTJOIN("";"", TRUE, FILTER(CID!$B$2:$B$14794, CID!B4033=CID!$D$2:$D$14794))"),"#N/A")</f>
        <v>#N/A</v>
      </c>
      <c r="B4033" s="12" t="str">
        <f>IFERROR(__xludf.DUMMYFUNCTION("TEXTJOIN(""; "", TRUE, FILTER(CID!B4033:B14794, REGEXMATCH(CID!D4033:D14794, TEXTJOIN(""|"", TRUE, SPLIT(A4033, "";"")))))"),"#N/A")</f>
        <v>#N/A</v>
      </c>
    </row>
    <row r="4034">
      <c r="A4034" s="12" t="str">
        <f>IFERROR(__xludf.DUMMYFUNCTION("TEXTJOIN("";"", TRUE, FILTER(CID!$B$2:$B$14794, CID!B4034=CID!$D$2:$D$14794))"),"#N/A")</f>
        <v>#N/A</v>
      </c>
      <c r="B4034" s="12" t="str">
        <f>IFERROR(__xludf.DUMMYFUNCTION("TEXTJOIN(""; "", TRUE, FILTER(CID!B4034:B14794, REGEXMATCH(CID!D4034:D14794, TEXTJOIN(""|"", TRUE, SPLIT(A4034, "";"")))))"),"#N/A")</f>
        <v>#N/A</v>
      </c>
    </row>
    <row r="4035">
      <c r="A4035" s="12" t="str">
        <f>IFERROR(__xludf.DUMMYFUNCTION("TEXTJOIN("";"", TRUE, FILTER(CID!$B$2:$B$14794, CID!B4035=CID!$D$2:$D$14794))"),"#N/A")</f>
        <v>#N/A</v>
      </c>
      <c r="B4035" s="12" t="str">
        <f>IFERROR(__xludf.DUMMYFUNCTION("TEXTJOIN(""; "", TRUE, FILTER(CID!B4035:B14794, REGEXMATCH(CID!D4035:D14794, TEXTJOIN(""|"", TRUE, SPLIT(A4035, "";"")))))"),"#N/A")</f>
        <v>#N/A</v>
      </c>
    </row>
    <row r="4036">
      <c r="A4036" s="12" t="str">
        <f>IFERROR(__xludf.DUMMYFUNCTION("TEXTJOIN("";"", TRUE, FILTER(CID!$B$2:$B$14794, CID!B4036=CID!$D$2:$D$14794))"),"#N/A")</f>
        <v>#N/A</v>
      </c>
      <c r="B4036" s="12" t="str">
        <f>IFERROR(__xludf.DUMMYFUNCTION("TEXTJOIN(""; "", TRUE, FILTER(CID!B4036:B14794, REGEXMATCH(CID!D4036:D14794, TEXTJOIN(""|"", TRUE, SPLIT(A4036, "";"")))))"),"#N/A")</f>
        <v>#N/A</v>
      </c>
    </row>
    <row r="4037">
      <c r="A4037" s="12" t="str">
        <f>IFERROR(__xludf.DUMMYFUNCTION("TEXTJOIN("";"", TRUE, FILTER(CID!$B$2:$B$14794, CID!B4037=CID!$D$2:$D$14794))"),"#N/A")</f>
        <v>#N/A</v>
      </c>
      <c r="B4037" s="12" t="str">
        <f>IFERROR(__xludf.DUMMYFUNCTION("TEXTJOIN(""; "", TRUE, FILTER(CID!B4037:B14794, REGEXMATCH(CID!D4037:D14794, TEXTJOIN(""|"", TRUE, SPLIT(A4037, "";"")))))"),"#N/A")</f>
        <v>#N/A</v>
      </c>
    </row>
    <row r="4038">
      <c r="A4038" s="12" t="str">
        <f>IFERROR(__xludf.DUMMYFUNCTION("TEXTJOIN("";"", TRUE, FILTER(CID!$B$2:$B$14794, CID!B4038=CID!$D$2:$D$14794))"),"#N/A")</f>
        <v>#N/A</v>
      </c>
      <c r="B4038" s="12" t="str">
        <f>IFERROR(__xludf.DUMMYFUNCTION("TEXTJOIN(""; "", TRUE, FILTER(CID!B4038:B14794, REGEXMATCH(CID!D4038:D14794, TEXTJOIN(""|"", TRUE, SPLIT(A4038, "";"")))))"),"#N/A")</f>
        <v>#N/A</v>
      </c>
    </row>
    <row r="4039">
      <c r="A4039" s="12" t="str">
        <f>IFERROR(__xludf.DUMMYFUNCTION("TEXTJOIN("";"", TRUE, FILTER(CID!$B$2:$B$14794, CID!B4039=CID!$D$2:$D$14794))"),"#N/A")</f>
        <v>#N/A</v>
      </c>
      <c r="B4039" s="12" t="str">
        <f>IFERROR(__xludf.DUMMYFUNCTION("TEXTJOIN(""; "", TRUE, FILTER(CID!B4039:B14794, REGEXMATCH(CID!D4039:D14794, TEXTJOIN(""|"", TRUE, SPLIT(A4039, "";"")))))"),"#N/A")</f>
        <v>#N/A</v>
      </c>
    </row>
    <row r="4040">
      <c r="A4040" s="12" t="str">
        <f>IFERROR(__xludf.DUMMYFUNCTION("TEXTJOIN("";"", TRUE, FILTER(CID!$B$2:$B$14794, CID!B4040=CID!$D$2:$D$14794))"),"#N/A")</f>
        <v>#N/A</v>
      </c>
      <c r="B4040" s="12" t="str">
        <f>IFERROR(__xludf.DUMMYFUNCTION("TEXTJOIN(""; "", TRUE, FILTER(CID!B4040:B14794, REGEXMATCH(CID!D4040:D14794, TEXTJOIN(""|"", TRUE, SPLIT(A4040, "";"")))))"),"#N/A")</f>
        <v>#N/A</v>
      </c>
    </row>
    <row r="4041">
      <c r="A4041" s="12" t="str">
        <f>IFERROR(__xludf.DUMMYFUNCTION("TEXTJOIN("";"", TRUE, FILTER(CID!$B$2:$B$14794, CID!B4041=CID!$D$2:$D$14794))"),"#N/A")</f>
        <v>#N/A</v>
      </c>
      <c r="B4041" s="12" t="str">
        <f>IFERROR(__xludf.DUMMYFUNCTION("TEXTJOIN(""; "", TRUE, FILTER(CID!B4041:B14794, REGEXMATCH(CID!D4041:D14794, TEXTJOIN(""|"", TRUE, SPLIT(A4041, "";"")))))"),"#N/A")</f>
        <v>#N/A</v>
      </c>
    </row>
    <row r="4042">
      <c r="A4042" s="12" t="str">
        <f>IFERROR(__xludf.DUMMYFUNCTION("TEXTJOIN("";"", TRUE, FILTER(CID!$B$2:$B$14794, CID!B4042=CID!$D$2:$D$14794))"),"#N/A")</f>
        <v>#N/A</v>
      </c>
      <c r="B4042" s="12" t="str">
        <f>IFERROR(__xludf.DUMMYFUNCTION("TEXTJOIN(""; "", TRUE, FILTER(CID!B4042:B14794, REGEXMATCH(CID!D4042:D14794, TEXTJOIN(""|"", TRUE, SPLIT(A4042, "";"")))))"),"#N/A")</f>
        <v>#N/A</v>
      </c>
    </row>
    <row r="4043">
      <c r="A4043" s="12" t="str">
        <f>IFERROR(__xludf.DUMMYFUNCTION("TEXTJOIN("";"", TRUE, FILTER(CID!$B$2:$B$14794, CID!B4043=CID!$D$2:$D$14794))"),"#N/A")</f>
        <v>#N/A</v>
      </c>
      <c r="B4043" s="12" t="str">
        <f>IFERROR(__xludf.DUMMYFUNCTION("TEXTJOIN(""; "", TRUE, FILTER(CID!B4043:B14794, REGEXMATCH(CID!D4043:D14794, TEXTJOIN(""|"", TRUE, SPLIT(A4043, "";"")))))"),"#N/A")</f>
        <v>#N/A</v>
      </c>
    </row>
    <row r="4044">
      <c r="A4044" s="12" t="str">
        <f>IFERROR(__xludf.DUMMYFUNCTION("TEXTJOIN("";"", TRUE, FILTER(CID!$B$2:$B$14794, CID!B4044=CID!$D$2:$D$14794))"),"#N/A")</f>
        <v>#N/A</v>
      </c>
      <c r="B4044" s="12" t="str">
        <f>IFERROR(__xludf.DUMMYFUNCTION("TEXTJOIN(""; "", TRUE, FILTER(CID!B4044:B14794, REGEXMATCH(CID!D4044:D14794, TEXTJOIN(""|"", TRUE, SPLIT(A4044, "";"")))))"),"#N/A")</f>
        <v>#N/A</v>
      </c>
    </row>
    <row r="4045">
      <c r="A4045" s="12" t="str">
        <f>IFERROR(__xludf.DUMMYFUNCTION("TEXTJOIN("";"", TRUE, FILTER(CID!$B$2:$B$14794, CID!B4045=CID!$D$2:$D$14794))"),"#N/A")</f>
        <v>#N/A</v>
      </c>
      <c r="B4045" s="12" t="str">
        <f>IFERROR(__xludf.DUMMYFUNCTION("TEXTJOIN(""; "", TRUE, FILTER(CID!B4045:B14794, REGEXMATCH(CID!D4045:D14794, TEXTJOIN(""|"", TRUE, SPLIT(A4045, "";"")))))"),"#N/A")</f>
        <v>#N/A</v>
      </c>
    </row>
    <row r="4046">
      <c r="A4046" s="12" t="str">
        <f>IFERROR(__xludf.DUMMYFUNCTION("TEXTJOIN("";"", TRUE, FILTER(CID!$B$2:$B$14794, CID!B4046=CID!$D$2:$D$14794))"),"#N/A")</f>
        <v>#N/A</v>
      </c>
      <c r="B4046" s="12" t="str">
        <f>IFERROR(__xludf.DUMMYFUNCTION("TEXTJOIN(""; "", TRUE, FILTER(CID!B4046:B14794, REGEXMATCH(CID!D4046:D14794, TEXTJOIN(""|"", TRUE, SPLIT(A4046, "";"")))))"),"#N/A")</f>
        <v>#N/A</v>
      </c>
    </row>
    <row r="4047">
      <c r="A4047" s="12" t="str">
        <f>IFERROR(__xludf.DUMMYFUNCTION("TEXTJOIN("";"", TRUE, FILTER(CID!$B$2:$B$14794, CID!B4047=CID!$D$2:$D$14794))"),"#N/A")</f>
        <v>#N/A</v>
      </c>
      <c r="B4047" s="12" t="str">
        <f>IFERROR(__xludf.DUMMYFUNCTION("TEXTJOIN(""; "", TRUE, FILTER(CID!B4047:B14794, REGEXMATCH(CID!D4047:D14794, TEXTJOIN(""|"", TRUE, SPLIT(A4047, "";"")))))"),"#N/A")</f>
        <v>#N/A</v>
      </c>
    </row>
    <row r="4048">
      <c r="A4048" s="12" t="str">
        <f>IFERROR(__xludf.DUMMYFUNCTION("TEXTJOIN("";"", TRUE, FILTER(CID!$B$2:$B$14794, CID!B4048=CID!$D$2:$D$14794))"),"#N/A")</f>
        <v>#N/A</v>
      </c>
      <c r="B4048" s="12" t="str">
        <f>IFERROR(__xludf.DUMMYFUNCTION("TEXTJOIN(""; "", TRUE, FILTER(CID!B4048:B14794, REGEXMATCH(CID!D4048:D14794, TEXTJOIN(""|"", TRUE, SPLIT(A4048, "";"")))))"),"#N/A")</f>
        <v>#N/A</v>
      </c>
    </row>
    <row r="4049">
      <c r="A4049" s="12" t="str">
        <f>IFERROR(__xludf.DUMMYFUNCTION("TEXTJOIN("";"", TRUE, FILTER(CID!$B$2:$B$14794, CID!B4049=CID!$D$2:$D$14794))"),"#N/A")</f>
        <v>#N/A</v>
      </c>
      <c r="B4049" s="12" t="str">
        <f>IFERROR(__xludf.DUMMYFUNCTION("TEXTJOIN(""; "", TRUE, FILTER(CID!B4049:B14794, REGEXMATCH(CID!D4049:D14794, TEXTJOIN(""|"", TRUE, SPLIT(A4049, "";"")))))"),"#N/A")</f>
        <v>#N/A</v>
      </c>
    </row>
    <row r="4050">
      <c r="A4050" s="12" t="str">
        <f>IFERROR(__xludf.DUMMYFUNCTION("TEXTJOIN("";"", TRUE, FILTER(CID!$B$2:$B$14794, CID!B4050=CID!$D$2:$D$14794))"),"#N/A")</f>
        <v>#N/A</v>
      </c>
      <c r="B4050" s="12" t="str">
        <f>IFERROR(__xludf.DUMMYFUNCTION("TEXTJOIN(""; "", TRUE, FILTER(CID!B4050:B14794, REGEXMATCH(CID!D4050:D14794, TEXTJOIN(""|"", TRUE, SPLIT(A4050, "";"")))))"),"#N/A")</f>
        <v>#N/A</v>
      </c>
    </row>
    <row r="4051">
      <c r="A4051" s="12" t="str">
        <f>IFERROR(__xludf.DUMMYFUNCTION("TEXTJOIN("";"", TRUE, FILTER(CID!$B$2:$B$14794, CID!B4051=CID!$D$2:$D$14794))"),"#N/A")</f>
        <v>#N/A</v>
      </c>
      <c r="B4051" s="12" t="str">
        <f>IFERROR(__xludf.DUMMYFUNCTION("TEXTJOIN(""; "", TRUE, FILTER(CID!B4051:B14794, REGEXMATCH(CID!D4051:D14794, TEXTJOIN(""|"", TRUE, SPLIT(A4051, "";"")))))"),"#N/A")</f>
        <v>#N/A</v>
      </c>
    </row>
    <row r="4052">
      <c r="A4052" s="12" t="str">
        <f>IFERROR(__xludf.DUMMYFUNCTION("TEXTJOIN("";"", TRUE, FILTER(CID!$B$2:$B$14794, CID!B4052=CID!$D$2:$D$14794))"),"#N/A")</f>
        <v>#N/A</v>
      </c>
      <c r="B4052" s="12" t="str">
        <f>IFERROR(__xludf.DUMMYFUNCTION("TEXTJOIN(""; "", TRUE, FILTER(CID!B4052:B14794, REGEXMATCH(CID!D4052:D14794, TEXTJOIN(""|"", TRUE, SPLIT(A4052, "";"")))))"),"#N/A")</f>
        <v>#N/A</v>
      </c>
    </row>
    <row r="4053">
      <c r="A4053" s="12" t="str">
        <f>IFERROR(__xludf.DUMMYFUNCTION("TEXTJOIN("";"", TRUE, FILTER(CID!$B$2:$B$14794, CID!B4053=CID!$D$2:$D$14794))"),"#N/A")</f>
        <v>#N/A</v>
      </c>
      <c r="B4053" s="12" t="str">
        <f>IFERROR(__xludf.DUMMYFUNCTION("TEXTJOIN(""; "", TRUE, FILTER(CID!B4053:B14794, REGEXMATCH(CID!D4053:D14794, TEXTJOIN(""|"", TRUE, SPLIT(A4053, "";"")))))"),"#N/A")</f>
        <v>#N/A</v>
      </c>
    </row>
    <row r="4054">
      <c r="A4054" s="12" t="str">
        <f>IFERROR(__xludf.DUMMYFUNCTION("TEXTJOIN("";"", TRUE, FILTER(CID!$B$2:$B$14794, CID!B4054=CID!$D$2:$D$14794))"),"#N/A")</f>
        <v>#N/A</v>
      </c>
      <c r="B4054" s="12" t="str">
        <f>IFERROR(__xludf.DUMMYFUNCTION("TEXTJOIN(""; "", TRUE, FILTER(CID!B4054:B14794, REGEXMATCH(CID!D4054:D14794, TEXTJOIN(""|"", TRUE, SPLIT(A4054, "";"")))))"),"#N/A")</f>
        <v>#N/A</v>
      </c>
    </row>
    <row r="4055">
      <c r="A4055" s="12" t="str">
        <f>IFERROR(__xludf.DUMMYFUNCTION("TEXTJOIN("";"", TRUE, FILTER(CID!$B$2:$B$14794, CID!B4055=CID!$D$2:$D$14794))"),"#N/A")</f>
        <v>#N/A</v>
      </c>
      <c r="B4055" s="12" t="str">
        <f>IFERROR(__xludf.DUMMYFUNCTION("TEXTJOIN(""; "", TRUE, FILTER(CID!B4055:B14794, REGEXMATCH(CID!D4055:D14794, TEXTJOIN(""|"", TRUE, SPLIT(A4055, "";"")))))"),"#N/A")</f>
        <v>#N/A</v>
      </c>
    </row>
    <row r="4056">
      <c r="A4056" s="12" t="str">
        <f>IFERROR(__xludf.DUMMYFUNCTION("TEXTJOIN("";"", TRUE, FILTER(CID!$B$2:$B$14794, CID!B4056=CID!$D$2:$D$14794))"),"#N/A")</f>
        <v>#N/A</v>
      </c>
      <c r="B4056" s="12" t="str">
        <f>IFERROR(__xludf.DUMMYFUNCTION("TEXTJOIN(""; "", TRUE, FILTER(CID!B4056:B14794, REGEXMATCH(CID!D4056:D14794, TEXTJOIN(""|"", TRUE, SPLIT(A4056, "";"")))))"),"#N/A")</f>
        <v>#N/A</v>
      </c>
    </row>
    <row r="4057">
      <c r="A4057" s="12" t="str">
        <f>IFERROR(__xludf.DUMMYFUNCTION("TEXTJOIN("";"", TRUE, FILTER(CID!$B$2:$B$14794, CID!B4057=CID!$D$2:$D$14794))"),"#N/A")</f>
        <v>#N/A</v>
      </c>
      <c r="B4057" s="12" t="str">
        <f>IFERROR(__xludf.DUMMYFUNCTION("TEXTJOIN(""; "", TRUE, FILTER(CID!B4057:B14794, REGEXMATCH(CID!D4057:D14794, TEXTJOIN(""|"", TRUE, SPLIT(A4057, "";"")))))"),"#N/A")</f>
        <v>#N/A</v>
      </c>
    </row>
    <row r="4058">
      <c r="A4058" s="12" t="str">
        <f>IFERROR(__xludf.DUMMYFUNCTION("TEXTJOIN("";"", TRUE, FILTER(CID!$B$2:$B$14794, CID!B4058=CID!$D$2:$D$14794))"),"#N/A")</f>
        <v>#N/A</v>
      </c>
      <c r="B4058" s="12" t="str">
        <f>IFERROR(__xludf.DUMMYFUNCTION("TEXTJOIN(""; "", TRUE, FILTER(CID!B4058:B14794, REGEXMATCH(CID!D4058:D14794, TEXTJOIN(""|"", TRUE, SPLIT(A4058, "";"")))))"),"#N/A")</f>
        <v>#N/A</v>
      </c>
    </row>
    <row r="4059">
      <c r="A4059" s="12" t="str">
        <f>IFERROR(__xludf.DUMMYFUNCTION("TEXTJOIN("";"", TRUE, FILTER(CID!$B$2:$B$14794, CID!B4059=CID!$D$2:$D$14794))"),"#N/A")</f>
        <v>#N/A</v>
      </c>
      <c r="B4059" s="12" t="str">
        <f>IFERROR(__xludf.DUMMYFUNCTION("TEXTJOIN(""; "", TRUE, FILTER(CID!B4059:B14794, REGEXMATCH(CID!D4059:D14794, TEXTJOIN(""|"", TRUE, SPLIT(A4059, "";"")))))"),"#N/A")</f>
        <v>#N/A</v>
      </c>
    </row>
    <row r="4060">
      <c r="A4060" s="12" t="str">
        <f>IFERROR(__xludf.DUMMYFUNCTION("TEXTJOIN("";"", TRUE, FILTER(CID!$B$2:$B$14794, CID!B4060=CID!$D$2:$D$14794))"),"#N/A")</f>
        <v>#N/A</v>
      </c>
      <c r="B4060" s="12" t="str">
        <f>IFERROR(__xludf.DUMMYFUNCTION("TEXTJOIN(""; "", TRUE, FILTER(CID!B4060:B14794, REGEXMATCH(CID!D4060:D14794, TEXTJOIN(""|"", TRUE, SPLIT(A4060, "";"")))))"),"#N/A")</f>
        <v>#N/A</v>
      </c>
    </row>
    <row r="4061">
      <c r="A4061" s="12" t="str">
        <f>IFERROR(__xludf.DUMMYFUNCTION("TEXTJOIN("";"", TRUE, FILTER(CID!$B$2:$B$14794, CID!B4061=CID!$D$2:$D$14794))"),"#N/A")</f>
        <v>#N/A</v>
      </c>
      <c r="B4061" s="12" t="str">
        <f>IFERROR(__xludf.DUMMYFUNCTION("TEXTJOIN(""; "", TRUE, FILTER(CID!B4061:B14794, REGEXMATCH(CID!D4061:D14794, TEXTJOIN(""|"", TRUE, SPLIT(A4061, "";"")))))"),"#N/A")</f>
        <v>#N/A</v>
      </c>
    </row>
    <row r="4062">
      <c r="A4062" s="12" t="str">
        <f>IFERROR(__xludf.DUMMYFUNCTION("TEXTJOIN("";"", TRUE, FILTER(CID!$B$2:$B$14794, CID!B4062=CID!$D$2:$D$14794))"),"#N/A")</f>
        <v>#N/A</v>
      </c>
      <c r="B4062" s="12" t="str">
        <f>IFERROR(__xludf.DUMMYFUNCTION("TEXTJOIN(""; "", TRUE, FILTER(CID!B4062:B14794, REGEXMATCH(CID!D4062:D14794, TEXTJOIN(""|"", TRUE, SPLIT(A4062, "";"")))))"),"#N/A")</f>
        <v>#N/A</v>
      </c>
    </row>
    <row r="4063">
      <c r="A4063" s="12" t="str">
        <f>IFERROR(__xludf.DUMMYFUNCTION("TEXTJOIN("";"", TRUE, FILTER(CID!$B$2:$B$14794, CID!B4063=CID!$D$2:$D$14794))"),"#N/A")</f>
        <v>#N/A</v>
      </c>
      <c r="B4063" s="12" t="str">
        <f>IFERROR(__xludf.DUMMYFUNCTION("TEXTJOIN(""; "", TRUE, FILTER(CID!B4063:B14794, REGEXMATCH(CID!D4063:D14794, TEXTJOIN(""|"", TRUE, SPLIT(A4063, "";"")))))"),"#N/A")</f>
        <v>#N/A</v>
      </c>
    </row>
    <row r="4064">
      <c r="A4064" s="12" t="str">
        <f>IFERROR(__xludf.DUMMYFUNCTION("TEXTJOIN("";"", TRUE, FILTER(CID!$B$2:$B$14794, CID!B4064=CID!$D$2:$D$14794))"),"#N/A")</f>
        <v>#N/A</v>
      </c>
      <c r="B4064" s="12" t="str">
        <f>IFERROR(__xludf.DUMMYFUNCTION("TEXTJOIN(""; "", TRUE, FILTER(CID!B4064:B14794, REGEXMATCH(CID!D4064:D14794, TEXTJOIN(""|"", TRUE, SPLIT(A4064, "";"")))))"),"#N/A")</f>
        <v>#N/A</v>
      </c>
    </row>
    <row r="4065">
      <c r="A4065" s="12" t="str">
        <f>IFERROR(__xludf.DUMMYFUNCTION("TEXTJOIN("";"", TRUE, FILTER(CID!$B$2:$B$14794, CID!B4065=CID!$D$2:$D$14794))"),"#N/A")</f>
        <v>#N/A</v>
      </c>
      <c r="B4065" s="12" t="str">
        <f>IFERROR(__xludf.DUMMYFUNCTION("TEXTJOIN(""; "", TRUE, FILTER(CID!B4065:B14794, REGEXMATCH(CID!D4065:D14794, TEXTJOIN(""|"", TRUE, SPLIT(A4065, "";"")))))"),"#N/A")</f>
        <v>#N/A</v>
      </c>
    </row>
    <row r="4066">
      <c r="A4066" s="12" t="str">
        <f>IFERROR(__xludf.DUMMYFUNCTION("TEXTJOIN("";"", TRUE, FILTER(CID!$B$2:$B$14794, CID!B4066=CID!$D$2:$D$14794))"),"#N/A")</f>
        <v>#N/A</v>
      </c>
      <c r="B4066" s="12" t="str">
        <f>IFERROR(__xludf.DUMMYFUNCTION("TEXTJOIN(""; "", TRUE, FILTER(CID!B4066:B14794, REGEXMATCH(CID!D4066:D14794, TEXTJOIN(""|"", TRUE, SPLIT(A4066, "";"")))))"),"#N/A")</f>
        <v>#N/A</v>
      </c>
    </row>
    <row r="4067">
      <c r="A4067" s="12" t="str">
        <f>IFERROR(__xludf.DUMMYFUNCTION("TEXTJOIN("";"", TRUE, FILTER(CID!$B$2:$B$14794, CID!B4067=CID!$D$2:$D$14794))"),"#N/A")</f>
        <v>#N/A</v>
      </c>
      <c r="B4067" s="12" t="str">
        <f>IFERROR(__xludf.DUMMYFUNCTION("TEXTJOIN(""; "", TRUE, FILTER(CID!B4067:B14794, REGEXMATCH(CID!D4067:D14794, TEXTJOIN(""|"", TRUE, SPLIT(A4067, "";"")))))"),"#N/A")</f>
        <v>#N/A</v>
      </c>
    </row>
    <row r="4068">
      <c r="A4068" s="12" t="str">
        <f>IFERROR(__xludf.DUMMYFUNCTION("TEXTJOIN("";"", TRUE, FILTER(CID!$B$2:$B$14794, CID!B4068=CID!$D$2:$D$14794))"),"#N/A")</f>
        <v>#N/A</v>
      </c>
      <c r="B4068" s="12" t="str">
        <f>IFERROR(__xludf.DUMMYFUNCTION("TEXTJOIN(""; "", TRUE, FILTER(CID!B4068:B14794, REGEXMATCH(CID!D4068:D14794, TEXTJOIN(""|"", TRUE, SPLIT(A4068, "";"")))))"),"#N/A")</f>
        <v>#N/A</v>
      </c>
    </row>
    <row r="4069">
      <c r="A4069" s="12" t="str">
        <f>IFERROR(__xludf.DUMMYFUNCTION("TEXTJOIN("";"", TRUE, FILTER(CID!$B$2:$B$14794, CID!B4069=CID!$D$2:$D$14794))"),"#N/A")</f>
        <v>#N/A</v>
      </c>
      <c r="B4069" s="12" t="str">
        <f>IFERROR(__xludf.DUMMYFUNCTION("TEXTJOIN(""; "", TRUE, FILTER(CID!B4069:B14794, REGEXMATCH(CID!D4069:D14794, TEXTJOIN(""|"", TRUE, SPLIT(A4069, "";"")))))"),"#N/A")</f>
        <v>#N/A</v>
      </c>
    </row>
    <row r="4070">
      <c r="A4070" s="12" t="str">
        <f>IFERROR(__xludf.DUMMYFUNCTION("TEXTJOIN("";"", TRUE, FILTER(CID!$B$2:$B$14794, CID!B4070=CID!$D$2:$D$14794))"),"#N/A")</f>
        <v>#N/A</v>
      </c>
      <c r="B4070" s="12" t="str">
        <f>IFERROR(__xludf.DUMMYFUNCTION("TEXTJOIN(""; "", TRUE, FILTER(CID!B4070:B14794, REGEXMATCH(CID!D4070:D14794, TEXTJOIN(""|"", TRUE, SPLIT(A4070, "";"")))))"),"#N/A")</f>
        <v>#N/A</v>
      </c>
    </row>
    <row r="4071">
      <c r="A4071" s="12" t="str">
        <f>IFERROR(__xludf.DUMMYFUNCTION("TEXTJOIN("";"", TRUE, FILTER(CID!$B$2:$B$14794, CID!B4071=CID!$D$2:$D$14794))"),"#N/A")</f>
        <v>#N/A</v>
      </c>
      <c r="B4071" s="12" t="str">
        <f>IFERROR(__xludf.DUMMYFUNCTION("TEXTJOIN(""; "", TRUE, FILTER(CID!B4071:B14794, REGEXMATCH(CID!D4071:D14794, TEXTJOIN(""|"", TRUE, SPLIT(A4071, "";"")))))"),"#N/A")</f>
        <v>#N/A</v>
      </c>
    </row>
    <row r="4072">
      <c r="A4072" s="12" t="str">
        <f>IFERROR(__xludf.DUMMYFUNCTION("TEXTJOIN("";"", TRUE, FILTER(CID!$B$2:$B$14794, CID!B4072=CID!$D$2:$D$14794))"),"#N/A")</f>
        <v>#N/A</v>
      </c>
      <c r="B4072" s="12" t="str">
        <f>IFERROR(__xludf.DUMMYFUNCTION("TEXTJOIN(""; "", TRUE, FILTER(CID!B4072:B14794, REGEXMATCH(CID!D4072:D14794, TEXTJOIN(""|"", TRUE, SPLIT(A4072, "";"")))))"),"#N/A")</f>
        <v>#N/A</v>
      </c>
    </row>
    <row r="4073">
      <c r="A4073" s="12" t="str">
        <f>IFERROR(__xludf.DUMMYFUNCTION("TEXTJOIN("";"", TRUE, FILTER(CID!$B$2:$B$14794, CID!B4073=CID!$D$2:$D$14794))"),"#N/A")</f>
        <v>#N/A</v>
      </c>
      <c r="B4073" s="12" t="str">
        <f>IFERROR(__xludf.DUMMYFUNCTION("TEXTJOIN(""; "", TRUE, FILTER(CID!B4073:B14794, REGEXMATCH(CID!D4073:D14794, TEXTJOIN(""|"", TRUE, SPLIT(A4073, "";"")))))"),"#N/A")</f>
        <v>#N/A</v>
      </c>
    </row>
    <row r="4074">
      <c r="A4074" s="12" t="str">
        <f>IFERROR(__xludf.DUMMYFUNCTION("TEXTJOIN("";"", TRUE, FILTER(CID!$B$2:$B$14794, CID!B4074=CID!$D$2:$D$14794))"),"#N/A")</f>
        <v>#N/A</v>
      </c>
      <c r="B4074" s="12" t="str">
        <f>IFERROR(__xludf.DUMMYFUNCTION("TEXTJOIN(""; "", TRUE, FILTER(CID!B4074:B14794, REGEXMATCH(CID!D4074:D14794, TEXTJOIN(""|"", TRUE, SPLIT(A4074, "";"")))))"),"#N/A")</f>
        <v>#N/A</v>
      </c>
    </row>
    <row r="4075">
      <c r="A4075" s="12" t="str">
        <f>IFERROR(__xludf.DUMMYFUNCTION("TEXTJOIN("";"", TRUE, FILTER(CID!$B$2:$B$14794, CID!B4075=CID!$D$2:$D$14794))"),"#N/A")</f>
        <v>#N/A</v>
      </c>
      <c r="B4075" s="12" t="str">
        <f>IFERROR(__xludf.DUMMYFUNCTION("TEXTJOIN(""; "", TRUE, FILTER(CID!B4075:B14794, REGEXMATCH(CID!D4075:D14794, TEXTJOIN(""|"", TRUE, SPLIT(A4075, "";"")))))"),"#N/A")</f>
        <v>#N/A</v>
      </c>
    </row>
    <row r="4076">
      <c r="A4076" s="12" t="str">
        <f>IFERROR(__xludf.DUMMYFUNCTION("TEXTJOIN("";"", TRUE, FILTER(CID!$B$2:$B$14794, CID!B4076=CID!$D$2:$D$14794))"),"#N/A")</f>
        <v>#N/A</v>
      </c>
      <c r="B4076" s="12" t="str">
        <f>IFERROR(__xludf.DUMMYFUNCTION("TEXTJOIN(""; "", TRUE, FILTER(CID!B4076:B14794, REGEXMATCH(CID!D4076:D14794, TEXTJOIN(""|"", TRUE, SPLIT(A4076, "";"")))))"),"#N/A")</f>
        <v>#N/A</v>
      </c>
    </row>
    <row r="4077">
      <c r="A4077" s="12" t="str">
        <f>IFERROR(__xludf.DUMMYFUNCTION("TEXTJOIN("";"", TRUE, FILTER(CID!$B$2:$B$14794, CID!B4077=CID!$D$2:$D$14794))"),"#N/A")</f>
        <v>#N/A</v>
      </c>
      <c r="B4077" s="12" t="str">
        <f>IFERROR(__xludf.DUMMYFUNCTION("TEXTJOIN(""; "", TRUE, FILTER(CID!B4077:B14794, REGEXMATCH(CID!D4077:D14794, TEXTJOIN(""|"", TRUE, SPLIT(A4077, "";"")))))"),"#N/A")</f>
        <v>#N/A</v>
      </c>
    </row>
    <row r="4078">
      <c r="A4078" s="12" t="str">
        <f>IFERROR(__xludf.DUMMYFUNCTION("TEXTJOIN("";"", TRUE, FILTER(CID!$B$2:$B$14794, CID!B4078=CID!$D$2:$D$14794))"),"#N/A")</f>
        <v>#N/A</v>
      </c>
      <c r="B4078" s="12" t="str">
        <f>IFERROR(__xludf.DUMMYFUNCTION("TEXTJOIN(""; "", TRUE, FILTER(CID!B4078:B14794, REGEXMATCH(CID!D4078:D14794, TEXTJOIN(""|"", TRUE, SPLIT(A4078, "";"")))))"),"#N/A")</f>
        <v>#N/A</v>
      </c>
    </row>
    <row r="4079">
      <c r="A4079" s="12" t="str">
        <f>IFERROR(__xludf.DUMMYFUNCTION("TEXTJOIN("";"", TRUE, FILTER(CID!$B$2:$B$14794, CID!B4079=CID!$D$2:$D$14794))"),"#N/A")</f>
        <v>#N/A</v>
      </c>
      <c r="B4079" s="12" t="str">
        <f>IFERROR(__xludf.DUMMYFUNCTION("TEXTJOIN(""; "", TRUE, FILTER(CID!B4079:B14794, REGEXMATCH(CID!D4079:D14794, TEXTJOIN(""|"", TRUE, SPLIT(A4079, "";"")))))"),"#N/A")</f>
        <v>#N/A</v>
      </c>
    </row>
    <row r="4080">
      <c r="A4080" s="12" t="str">
        <f>IFERROR(__xludf.DUMMYFUNCTION("TEXTJOIN("";"", TRUE, FILTER(CID!$B$2:$B$14794, CID!B4080=CID!$D$2:$D$14794))"),"#N/A")</f>
        <v>#N/A</v>
      </c>
      <c r="B4080" s="12" t="str">
        <f>IFERROR(__xludf.DUMMYFUNCTION("TEXTJOIN(""; "", TRUE, FILTER(CID!B4080:B14794, REGEXMATCH(CID!D4080:D14794, TEXTJOIN(""|"", TRUE, SPLIT(A4080, "";"")))))"),"#N/A")</f>
        <v>#N/A</v>
      </c>
    </row>
    <row r="4081">
      <c r="A4081" s="12" t="str">
        <f>IFERROR(__xludf.DUMMYFUNCTION("TEXTJOIN("";"", TRUE, FILTER(CID!$B$2:$B$14794, CID!B4081=CID!$D$2:$D$14794))"),"#N/A")</f>
        <v>#N/A</v>
      </c>
      <c r="B4081" s="12" t="str">
        <f>IFERROR(__xludf.DUMMYFUNCTION("TEXTJOIN(""; "", TRUE, FILTER(CID!B4081:B14794, REGEXMATCH(CID!D4081:D14794, TEXTJOIN(""|"", TRUE, SPLIT(A4081, "";"")))))"),"#N/A")</f>
        <v>#N/A</v>
      </c>
    </row>
    <row r="4082">
      <c r="A4082" s="12" t="str">
        <f>IFERROR(__xludf.DUMMYFUNCTION("TEXTJOIN("";"", TRUE, FILTER(CID!$B$2:$B$14794, CID!B4082=CID!$D$2:$D$14794))"),"#N/A")</f>
        <v>#N/A</v>
      </c>
      <c r="B4082" s="12" t="str">
        <f>IFERROR(__xludf.DUMMYFUNCTION("TEXTJOIN(""; "", TRUE, FILTER(CID!B4082:B14794, REGEXMATCH(CID!D4082:D14794, TEXTJOIN(""|"", TRUE, SPLIT(A4082, "";"")))))"),"#N/A")</f>
        <v>#N/A</v>
      </c>
    </row>
    <row r="4083">
      <c r="A4083" s="12" t="str">
        <f>IFERROR(__xludf.DUMMYFUNCTION("TEXTJOIN("";"", TRUE, FILTER(CID!$B$2:$B$14794, CID!B4083=CID!$D$2:$D$14794))"),"#N/A")</f>
        <v>#N/A</v>
      </c>
      <c r="B4083" s="12" t="str">
        <f>IFERROR(__xludf.DUMMYFUNCTION("TEXTJOIN(""; "", TRUE, FILTER(CID!B4083:B14794, REGEXMATCH(CID!D4083:D14794, TEXTJOIN(""|"", TRUE, SPLIT(A4083, "";"")))))"),"#N/A")</f>
        <v>#N/A</v>
      </c>
    </row>
    <row r="4084">
      <c r="A4084" s="12" t="str">
        <f>IFERROR(__xludf.DUMMYFUNCTION("TEXTJOIN("";"", TRUE, FILTER(CID!$B$2:$B$14794, CID!B4084=CID!$D$2:$D$14794))"),"#N/A")</f>
        <v>#N/A</v>
      </c>
      <c r="B4084" s="12" t="str">
        <f>IFERROR(__xludf.DUMMYFUNCTION("TEXTJOIN(""; "", TRUE, FILTER(CID!B4084:B14794, REGEXMATCH(CID!D4084:D14794, TEXTJOIN(""|"", TRUE, SPLIT(A4084, "";"")))))"),"#N/A")</f>
        <v>#N/A</v>
      </c>
    </row>
    <row r="4085">
      <c r="A4085" s="12" t="str">
        <f>IFERROR(__xludf.DUMMYFUNCTION("TEXTJOIN("";"", TRUE, FILTER(CID!$B$2:$B$14794, CID!B4085=CID!$D$2:$D$14794))"),"#N/A")</f>
        <v>#N/A</v>
      </c>
      <c r="B4085" s="12" t="str">
        <f>IFERROR(__xludf.DUMMYFUNCTION("TEXTJOIN(""; "", TRUE, FILTER(CID!B4085:B14794, REGEXMATCH(CID!D4085:D14794, TEXTJOIN(""|"", TRUE, SPLIT(A4085, "";"")))))"),"#N/A")</f>
        <v>#N/A</v>
      </c>
    </row>
    <row r="4086">
      <c r="A4086" s="12" t="str">
        <f>IFERROR(__xludf.DUMMYFUNCTION("TEXTJOIN("";"", TRUE, FILTER(CID!$B$2:$B$14794, CID!B4086=CID!$D$2:$D$14794))"),"#N/A")</f>
        <v>#N/A</v>
      </c>
      <c r="B4086" s="12" t="str">
        <f>IFERROR(__xludf.DUMMYFUNCTION("TEXTJOIN(""; "", TRUE, FILTER(CID!B4086:B14794, REGEXMATCH(CID!D4086:D14794, TEXTJOIN(""|"", TRUE, SPLIT(A4086, "";"")))))"),"#N/A")</f>
        <v>#N/A</v>
      </c>
    </row>
    <row r="4087">
      <c r="A4087" s="12" t="str">
        <f>IFERROR(__xludf.DUMMYFUNCTION("TEXTJOIN("";"", TRUE, FILTER(CID!$B$2:$B$14794, CID!B4087=CID!$D$2:$D$14794))"),"#N/A")</f>
        <v>#N/A</v>
      </c>
      <c r="B4087" s="12" t="str">
        <f>IFERROR(__xludf.DUMMYFUNCTION("TEXTJOIN(""; "", TRUE, FILTER(CID!B4087:B14794, REGEXMATCH(CID!D4087:D14794, TEXTJOIN(""|"", TRUE, SPLIT(A4087, "";"")))))"),"#N/A")</f>
        <v>#N/A</v>
      </c>
    </row>
    <row r="4088">
      <c r="A4088" s="12" t="str">
        <f>IFERROR(__xludf.DUMMYFUNCTION("TEXTJOIN("";"", TRUE, FILTER(CID!$B$2:$B$14794, CID!B4088=CID!$D$2:$D$14794))"),"#N/A")</f>
        <v>#N/A</v>
      </c>
      <c r="B4088" s="12" t="str">
        <f>IFERROR(__xludf.DUMMYFUNCTION("TEXTJOIN(""; "", TRUE, FILTER(CID!B4088:B14794, REGEXMATCH(CID!D4088:D14794, TEXTJOIN(""|"", TRUE, SPLIT(A4088, "";"")))))"),"#N/A")</f>
        <v>#N/A</v>
      </c>
    </row>
    <row r="4089">
      <c r="A4089" s="12" t="str">
        <f>IFERROR(__xludf.DUMMYFUNCTION("TEXTJOIN("";"", TRUE, FILTER(CID!$B$2:$B$14794, CID!B4089=CID!$D$2:$D$14794))"),"#N/A")</f>
        <v>#N/A</v>
      </c>
      <c r="B4089" s="12" t="str">
        <f>IFERROR(__xludf.DUMMYFUNCTION("TEXTJOIN(""; "", TRUE, FILTER(CID!B4089:B14794, REGEXMATCH(CID!D4089:D14794, TEXTJOIN(""|"", TRUE, SPLIT(A4089, "";"")))))"),"#N/A")</f>
        <v>#N/A</v>
      </c>
    </row>
    <row r="4090">
      <c r="A4090" s="12" t="str">
        <f>IFERROR(__xludf.DUMMYFUNCTION("TEXTJOIN("";"", TRUE, FILTER(CID!$B$2:$B$14794, CID!B4090=CID!$D$2:$D$14794))"),"#N/A")</f>
        <v>#N/A</v>
      </c>
      <c r="B4090" s="12" t="str">
        <f>IFERROR(__xludf.DUMMYFUNCTION("TEXTJOIN(""; "", TRUE, FILTER(CID!B4090:B14794, REGEXMATCH(CID!D4090:D14794, TEXTJOIN(""|"", TRUE, SPLIT(A4090, "";"")))))"),"#N/A")</f>
        <v>#N/A</v>
      </c>
    </row>
    <row r="4091">
      <c r="A4091" s="12" t="str">
        <f>IFERROR(__xludf.DUMMYFUNCTION("TEXTJOIN("";"", TRUE, FILTER(CID!$B$2:$B$14794, CID!B4091=CID!$D$2:$D$14794))"),"#N/A")</f>
        <v>#N/A</v>
      </c>
      <c r="B4091" s="12" t="str">
        <f>IFERROR(__xludf.DUMMYFUNCTION("TEXTJOIN(""; "", TRUE, FILTER(CID!B4091:B14794, REGEXMATCH(CID!D4091:D14794, TEXTJOIN(""|"", TRUE, SPLIT(A4091, "";"")))))"),"#N/A")</f>
        <v>#N/A</v>
      </c>
    </row>
    <row r="4092">
      <c r="A4092" s="12" t="str">
        <f>IFERROR(__xludf.DUMMYFUNCTION("TEXTJOIN("";"", TRUE, FILTER(CID!$B$2:$B$14794, CID!B4092=CID!$D$2:$D$14794))"),"#N/A")</f>
        <v>#N/A</v>
      </c>
      <c r="B4092" s="12" t="str">
        <f>IFERROR(__xludf.DUMMYFUNCTION("TEXTJOIN(""; "", TRUE, FILTER(CID!B4092:B14794, REGEXMATCH(CID!D4092:D14794, TEXTJOIN(""|"", TRUE, SPLIT(A4092, "";"")))))"),"#N/A")</f>
        <v>#N/A</v>
      </c>
    </row>
    <row r="4093">
      <c r="A4093" s="12" t="str">
        <f>IFERROR(__xludf.DUMMYFUNCTION("TEXTJOIN("";"", TRUE, FILTER(CID!$B$2:$B$14794, CID!B4093=CID!$D$2:$D$14794))"),"#N/A")</f>
        <v>#N/A</v>
      </c>
      <c r="B4093" s="12" t="str">
        <f>IFERROR(__xludf.DUMMYFUNCTION("TEXTJOIN(""; "", TRUE, FILTER(CID!B4093:B14794, REGEXMATCH(CID!D4093:D14794, TEXTJOIN(""|"", TRUE, SPLIT(A4093, "";"")))))"),"#N/A")</f>
        <v>#N/A</v>
      </c>
    </row>
    <row r="4094">
      <c r="A4094" s="12" t="str">
        <f>IFERROR(__xludf.DUMMYFUNCTION("TEXTJOIN("";"", TRUE, FILTER(CID!$B$2:$B$14794, CID!B4094=CID!$D$2:$D$14794))"),"#N/A")</f>
        <v>#N/A</v>
      </c>
      <c r="B4094" s="12" t="str">
        <f>IFERROR(__xludf.DUMMYFUNCTION("TEXTJOIN(""; "", TRUE, FILTER(CID!B4094:B14794, REGEXMATCH(CID!D4094:D14794, TEXTJOIN(""|"", TRUE, SPLIT(A4094, "";"")))))"),"#N/A")</f>
        <v>#N/A</v>
      </c>
    </row>
    <row r="4095">
      <c r="A4095" s="12" t="str">
        <f>IFERROR(__xludf.DUMMYFUNCTION("TEXTJOIN("";"", TRUE, FILTER(CID!$B$2:$B$14794, CID!B4095=CID!$D$2:$D$14794))"),"#N/A")</f>
        <v>#N/A</v>
      </c>
      <c r="B4095" s="12" t="str">
        <f>IFERROR(__xludf.DUMMYFUNCTION("TEXTJOIN(""; "", TRUE, FILTER(CID!B4095:B14794, REGEXMATCH(CID!D4095:D14794, TEXTJOIN(""|"", TRUE, SPLIT(A4095, "";"")))))"),"#N/A")</f>
        <v>#N/A</v>
      </c>
    </row>
    <row r="4096">
      <c r="A4096" s="12" t="str">
        <f>IFERROR(__xludf.DUMMYFUNCTION("TEXTJOIN("";"", TRUE, FILTER(CID!$B$2:$B$14794, CID!B4096=CID!$D$2:$D$14794))"),"#N/A")</f>
        <v>#N/A</v>
      </c>
      <c r="B4096" s="12" t="str">
        <f>IFERROR(__xludf.DUMMYFUNCTION("TEXTJOIN(""; "", TRUE, FILTER(CID!B4096:B14794, REGEXMATCH(CID!D4096:D14794, TEXTJOIN(""|"", TRUE, SPLIT(A4096, "";"")))))"),"#N/A")</f>
        <v>#N/A</v>
      </c>
    </row>
    <row r="4097">
      <c r="A4097" s="12" t="str">
        <f>IFERROR(__xludf.DUMMYFUNCTION("TEXTJOIN("";"", TRUE, FILTER(CID!$B$2:$B$14794, CID!B4097=CID!$D$2:$D$14794))"),"#N/A")</f>
        <v>#N/A</v>
      </c>
      <c r="B4097" s="12" t="str">
        <f>IFERROR(__xludf.DUMMYFUNCTION("TEXTJOIN(""; "", TRUE, FILTER(CID!B4097:B14794, REGEXMATCH(CID!D4097:D14794, TEXTJOIN(""|"", TRUE, SPLIT(A4097, "";"")))))"),"#N/A")</f>
        <v>#N/A</v>
      </c>
    </row>
    <row r="4098">
      <c r="A4098" s="12" t="str">
        <f>IFERROR(__xludf.DUMMYFUNCTION("TEXTJOIN("";"", TRUE, FILTER(CID!$B$2:$B$14794, CID!B4098=CID!$D$2:$D$14794))"),"#N/A")</f>
        <v>#N/A</v>
      </c>
      <c r="B4098" s="12" t="str">
        <f>IFERROR(__xludf.DUMMYFUNCTION("TEXTJOIN(""; "", TRUE, FILTER(CID!B4098:B14794, REGEXMATCH(CID!D4098:D14794, TEXTJOIN(""|"", TRUE, SPLIT(A4098, "";"")))))"),"#N/A")</f>
        <v>#N/A</v>
      </c>
    </row>
    <row r="4099">
      <c r="A4099" s="12" t="str">
        <f>IFERROR(__xludf.DUMMYFUNCTION("TEXTJOIN("";"", TRUE, FILTER(CID!$B$2:$B$14794, CID!B4099=CID!$D$2:$D$14794))"),"#N/A")</f>
        <v>#N/A</v>
      </c>
      <c r="B4099" s="12" t="str">
        <f>IFERROR(__xludf.DUMMYFUNCTION("TEXTJOIN(""; "", TRUE, FILTER(CID!B4099:B14794, REGEXMATCH(CID!D4099:D14794, TEXTJOIN(""|"", TRUE, SPLIT(A4099, "";"")))))"),"#N/A")</f>
        <v>#N/A</v>
      </c>
    </row>
    <row r="4100">
      <c r="A4100" s="12" t="str">
        <f>IFERROR(__xludf.DUMMYFUNCTION("TEXTJOIN("";"", TRUE, FILTER(CID!$B$2:$B$14794, CID!B4100=CID!$D$2:$D$14794))"),"#N/A")</f>
        <v>#N/A</v>
      </c>
      <c r="B4100" s="12" t="str">
        <f>IFERROR(__xludf.DUMMYFUNCTION("TEXTJOIN(""; "", TRUE, FILTER(CID!B4100:B14794, REGEXMATCH(CID!D4100:D14794, TEXTJOIN(""|"", TRUE, SPLIT(A4100, "";"")))))"),"#N/A")</f>
        <v>#N/A</v>
      </c>
    </row>
    <row r="4101">
      <c r="A4101" s="12" t="str">
        <f>IFERROR(__xludf.DUMMYFUNCTION("TEXTJOIN("";"", TRUE, FILTER(CID!$B$2:$B$14794, CID!B4101=CID!$D$2:$D$14794))"),"#N/A")</f>
        <v>#N/A</v>
      </c>
      <c r="B4101" s="12" t="str">
        <f>IFERROR(__xludf.DUMMYFUNCTION("TEXTJOIN(""; "", TRUE, FILTER(CID!B4101:B14794, REGEXMATCH(CID!D4101:D14794, TEXTJOIN(""|"", TRUE, SPLIT(A4101, "";"")))))"),"#N/A")</f>
        <v>#N/A</v>
      </c>
    </row>
    <row r="4102">
      <c r="A4102" s="12" t="str">
        <f>IFERROR(__xludf.DUMMYFUNCTION("TEXTJOIN("";"", TRUE, FILTER(CID!$B$2:$B$14794, CID!B4102=CID!$D$2:$D$14794))"),"#N/A")</f>
        <v>#N/A</v>
      </c>
      <c r="B4102" s="12" t="str">
        <f>IFERROR(__xludf.DUMMYFUNCTION("TEXTJOIN(""; "", TRUE, FILTER(CID!B4102:B14794, REGEXMATCH(CID!D4102:D14794, TEXTJOIN(""|"", TRUE, SPLIT(A4102, "";"")))))"),"#N/A")</f>
        <v>#N/A</v>
      </c>
    </row>
    <row r="4103">
      <c r="A4103" s="12" t="str">
        <f>IFERROR(__xludf.DUMMYFUNCTION("TEXTJOIN("";"", TRUE, FILTER(CID!$B$2:$B$14794, CID!B4103=CID!$D$2:$D$14794))"),"#N/A")</f>
        <v>#N/A</v>
      </c>
      <c r="B4103" s="12" t="str">
        <f>IFERROR(__xludf.DUMMYFUNCTION("TEXTJOIN(""; "", TRUE, FILTER(CID!B4103:B14794, REGEXMATCH(CID!D4103:D14794, TEXTJOIN(""|"", TRUE, SPLIT(A4103, "";"")))))"),"#N/A")</f>
        <v>#N/A</v>
      </c>
    </row>
    <row r="4104">
      <c r="A4104" s="12" t="str">
        <f>IFERROR(__xludf.DUMMYFUNCTION("TEXTJOIN("";"", TRUE, FILTER(CID!$B$2:$B$14794, CID!B4104=CID!$D$2:$D$14794))"),"#N/A")</f>
        <v>#N/A</v>
      </c>
      <c r="B4104" s="12" t="str">
        <f>IFERROR(__xludf.DUMMYFUNCTION("TEXTJOIN(""; "", TRUE, FILTER(CID!B4104:B14794, REGEXMATCH(CID!D4104:D14794, TEXTJOIN(""|"", TRUE, SPLIT(A4104, "";"")))))"),"#N/A")</f>
        <v>#N/A</v>
      </c>
    </row>
    <row r="4105">
      <c r="A4105" s="12" t="str">
        <f>IFERROR(__xludf.DUMMYFUNCTION("TEXTJOIN("";"", TRUE, FILTER(CID!$B$2:$B$14794, CID!B4105=CID!$D$2:$D$14794))"),"#N/A")</f>
        <v>#N/A</v>
      </c>
      <c r="B4105" s="12" t="str">
        <f>IFERROR(__xludf.DUMMYFUNCTION("TEXTJOIN(""; "", TRUE, FILTER(CID!B4105:B14794, REGEXMATCH(CID!D4105:D14794, TEXTJOIN(""|"", TRUE, SPLIT(A4105, "";"")))))"),"#N/A")</f>
        <v>#N/A</v>
      </c>
    </row>
    <row r="4106">
      <c r="A4106" s="12" t="str">
        <f>IFERROR(__xludf.DUMMYFUNCTION("TEXTJOIN("";"", TRUE, FILTER(CID!$B$2:$B$14794, CID!B4106=CID!$D$2:$D$14794))"),"#N/A")</f>
        <v>#N/A</v>
      </c>
      <c r="B4106" s="12" t="str">
        <f>IFERROR(__xludf.DUMMYFUNCTION("TEXTJOIN(""; "", TRUE, FILTER(CID!B4106:B14794, REGEXMATCH(CID!D4106:D14794, TEXTJOIN(""|"", TRUE, SPLIT(A4106, "";"")))))"),"#N/A")</f>
        <v>#N/A</v>
      </c>
    </row>
    <row r="4107">
      <c r="A4107" s="12" t="str">
        <f>IFERROR(__xludf.DUMMYFUNCTION("TEXTJOIN("";"", TRUE, FILTER(CID!$B$2:$B$14794, CID!B4107=CID!$D$2:$D$14794))"),"#N/A")</f>
        <v>#N/A</v>
      </c>
      <c r="B4107" s="12" t="str">
        <f>IFERROR(__xludf.DUMMYFUNCTION("TEXTJOIN(""; "", TRUE, FILTER(CID!B4107:B14794, REGEXMATCH(CID!D4107:D14794, TEXTJOIN(""|"", TRUE, SPLIT(A4107, "";"")))))"),"#N/A")</f>
        <v>#N/A</v>
      </c>
    </row>
    <row r="4108">
      <c r="A4108" s="12" t="str">
        <f>IFERROR(__xludf.DUMMYFUNCTION("TEXTJOIN("";"", TRUE, FILTER(CID!$B$2:$B$14794, CID!B4108=CID!$D$2:$D$14794))"),"#N/A")</f>
        <v>#N/A</v>
      </c>
      <c r="B4108" s="12" t="str">
        <f>IFERROR(__xludf.DUMMYFUNCTION("TEXTJOIN(""; "", TRUE, FILTER(CID!B4108:B14794, REGEXMATCH(CID!D4108:D14794, TEXTJOIN(""|"", TRUE, SPLIT(A4108, "";"")))))"),"#N/A")</f>
        <v>#N/A</v>
      </c>
    </row>
    <row r="4109">
      <c r="A4109" s="12" t="str">
        <f>IFERROR(__xludf.DUMMYFUNCTION("TEXTJOIN("";"", TRUE, FILTER(CID!$B$2:$B$14794, CID!B4109=CID!$D$2:$D$14794))"),"#N/A")</f>
        <v>#N/A</v>
      </c>
      <c r="B4109" s="12" t="str">
        <f>IFERROR(__xludf.DUMMYFUNCTION("TEXTJOIN(""; "", TRUE, FILTER(CID!B4109:B14794, REGEXMATCH(CID!D4109:D14794, TEXTJOIN(""|"", TRUE, SPLIT(A4109, "";"")))))"),"#N/A")</f>
        <v>#N/A</v>
      </c>
    </row>
    <row r="4110">
      <c r="A4110" s="12" t="str">
        <f>IFERROR(__xludf.DUMMYFUNCTION("TEXTJOIN("";"", TRUE, FILTER(CID!$B$2:$B$14794, CID!B4110=CID!$D$2:$D$14794))"),"#N/A")</f>
        <v>#N/A</v>
      </c>
      <c r="B4110" s="12" t="str">
        <f>IFERROR(__xludf.DUMMYFUNCTION("TEXTJOIN(""; "", TRUE, FILTER(CID!B4110:B14794, REGEXMATCH(CID!D4110:D14794, TEXTJOIN(""|"", TRUE, SPLIT(A4110, "";"")))))"),"#N/A")</f>
        <v>#N/A</v>
      </c>
    </row>
    <row r="4111">
      <c r="A4111" s="12" t="str">
        <f>IFERROR(__xludf.DUMMYFUNCTION("TEXTJOIN("";"", TRUE, FILTER(CID!$B$2:$B$14794, CID!B4111=CID!$D$2:$D$14794))"),"#N/A")</f>
        <v>#N/A</v>
      </c>
      <c r="B4111" s="12" t="str">
        <f>IFERROR(__xludf.DUMMYFUNCTION("TEXTJOIN(""; "", TRUE, FILTER(CID!B4111:B14794, REGEXMATCH(CID!D4111:D14794, TEXTJOIN(""|"", TRUE, SPLIT(A4111, "";"")))))"),"#N/A")</f>
        <v>#N/A</v>
      </c>
    </row>
    <row r="4112">
      <c r="A4112" s="12" t="str">
        <f>IFERROR(__xludf.DUMMYFUNCTION("TEXTJOIN("";"", TRUE, FILTER(CID!$B$2:$B$14794, CID!B4112=CID!$D$2:$D$14794))"),"#N/A")</f>
        <v>#N/A</v>
      </c>
      <c r="B4112" s="12" t="str">
        <f>IFERROR(__xludf.DUMMYFUNCTION("TEXTJOIN(""; "", TRUE, FILTER(CID!B4112:B14794, REGEXMATCH(CID!D4112:D14794, TEXTJOIN(""|"", TRUE, SPLIT(A4112, "";"")))))"),"#N/A")</f>
        <v>#N/A</v>
      </c>
    </row>
    <row r="4113">
      <c r="A4113" s="12" t="str">
        <f>IFERROR(__xludf.DUMMYFUNCTION("TEXTJOIN("";"", TRUE, FILTER(CID!$B$2:$B$14794, CID!B4113=CID!$D$2:$D$14794))"),"#N/A")</f>
        <v>#N/A</v>
      </c>
      <c r="B4113" s="12" t="str">
        <f>IFERROR(__xludf.DUMMYFUNCTION("TEXTJOIN(""; "", TRUE, FILTER(CID!B4113:B14794, REGEXMATCH(CID!D4113:D14794, TEXTJOIN(""|"", TRUE, SPLIT(A4113, "";"")))))"),"#N/A")</f>
        <v>#N/A</v>
      </c>
    </row>
    <row r="4114">
      <c r="A4114" s="12" t="str">
        <f>IFERROR(__xludf.DUMMYFUNCTION("TEXTJOIN("";"", TRUE, FILTER(CID!$B$2:$B$14794, CID!B4114=CID!$D$2:$D$14794))"),"#N/A")</f>
        <v>#N/A</v>
      </c>
      <c r="B4114" s="12" t="str">
        <f>IFERROR(__xludf.DUMMYFUNCTION("TEXTJOIN(""; "", TRUE, FILTER(CID!B4114:B14794, REGEXMATCH(CID!D4114:D14794, TEXTJOIN(""|"", TRUE, SPLIT(A4114, "";"")))))"),"#N/A")</f>
        <v>#N/A</v>
      </c>
    </row>
    <row r="4115">
      <c r="A4115" s="12" t="str">
        <f>IFERROR(__xludf.DUMMYFUNCTION("TEXTJOIN("";"", TRUE, FILTER(CID!$B$2:$B$14794, CID!B4115=CID!$D$2:$D$14794))"),"#N/A")</f>
        <v>#N/A</v>
      </c>
      <c r="B4115" s="12" t="str">
        <f>IFERROR(__xludf.DUMMYFUNCTION("TEXTJOIN(""; "", TRUE, FILTER(CID!B4115:B14794, REGEXMATCH(CID!D4115:D14794, TEXTJOIN(""|"", TRUE, SPLIT(A4115, "";"")))))"),"#N/A")</f>
        <v>#N/A</v>
      </c>
    </row>
    <row r="4116">
      <c r="A4116" s="12" t="str">
        <f>IFERROR(__xludf.DUMMYFUNCTION("TEXTJOIN("";"", TRUE, FILTER(CID!$B$2:$B$14794, CID!B4116=CID!$D$2:$D$14794))"),"#N/A")</f>
        <v>#N/A</v>
      </c>
      <c r="B4116" s="12" t="str">
        <f>IFERROR(__xludf.DUMMYFUNCTION("TEXTJOIN(""; "", TRUE, FILTER(CID!B4116:B14794, REGEXMATCH(CID!D4116:D14794, TEXTJOIN(""|"", TRUE, SPLIT(A4116, "";"")))))"),"#N/A")</f>
        <v>#N/A</v>
      </c>
    </row>
    <row r="4117">
      <c r="A4117" s="12" t="str">
        <f>IFERROR(__xludf.DUMMYFUNCTION("TEXTJOIN("";"", TRUE, FILTER(CID!$B$2:$B$14794, CID!B4117=CID!$D$2:$D$14794))"),"#N/A")</f>
        <v>#N/A</v>
      </c>
      <c r="B4117" s="12" t="str">
        <f>IFERROR(__xludf.DUMMYFUNCTION("TEXTJOIN(""; "", TRUE, FILTER(CID!B4117:B14794, REGEXMATCH(CID!D4117:D14794, TEXTJOIN(""|"", TRUE, SPLIT(A4117, "";"")))))"),"#N/A")</f>
        <v>#N/A</v>
      </c>
    </row>
    <row r="4118">
      <c r="A4118" s="12" t="str">
        <f>IFERROR(__xludf.DUMMYFUNCTION("TEXTJOIN("";"", TRUE, FILTER(CID!$B$2:$B$14794, CID!B4118=CID!$D$2:$D$14794))"),"#N/A")</f>
        <v>#N/A</v>
      </c>
      <c r="B4118" s="12" t="str">
        <f>IFERROR(__xludf.DUMMYFUNCTION("TEXTJOIN(""; "", TRUE, FILTER(CID!B4118:B14794, REGEXMATCH(CID!D4118:D14794, TEXTJOIN(""|"", TRUE, SPLIT(A4118, "";"")))))"),"#N/A")</f>
        <v>#N/A</v>
      </c>
    </row>
    <row r="4119">
      <c r="A4119" s="12" t="str">
        <f>IFERROR(__xludf.DUMMYFUNCTION("TEXTJOIN("";"", TRUE, FILTER(CID!$B$2:$B$14794, CID!B4119=CID!$D$2:$D$14794))"),"#N/A")</f>
        <v>#N/A</v>
      </c>
      <c r="B4119" s="12" t="str">
        <f>IFERROR(__xludf.DUMMYFUNCTION("TEXTJOIN(""; "", TRUE, FILTER(CID!B4119:B14794, REGEXMATCH(CID!D4119:D14794, TEXTJOIN(""|"", TRUE, SPLIT(A4119, "";"")))))"),"#N/A")</f>
        <v>#N/A</v>
      </c>
    </row>
    <row r="4120">
      <c r="A4120" s="12" t="str">
        <f>IFERROR(__xludf.DUMMYFUNCTION("TEXTJOIN("";"", TRUE, FILTER(CID!$B$2:$B$14794, CID!B4120=CID!$D$2:$D$14794))"),"#N/A")</f>
        <v>#N/A</v>
      </c>
      <c r="B4120" s="12" t="str">
        <f>IFERROR(__xludf.DUMMYFUNCTION("TEXTJOIN(""; "", TRUE, FILTER(CID!B4120:B14794, REGEXMATCH(CID!D4120:D14794, TEXTJOIN(""|"", TRUE, SPLIT(A4120, "";"")))))"),"#N/A")</f>
        <v>#N/A</v>
      </c>
    </row>
    <row r="4121">
      <c r="A4121" s="12" t="str">
        <f>IFERROR(__xludf.DUMMYFUNCTION("TEXTJOIN("";"", TRUE, FILTER(CID!$B$2:$B$14794, CID!B4121=CID!$D$2:$D$14794))"),"#N/A")</f>
        <v>#N/A</v>
      </c>
      <c r="B4121" s="12" t="str">
        <f>IFERROR(__xludf.DUMMYFUNCTION("TEXTJOIN(""; "", TRUE, FILTER(CID!B4121:B14794, REGEXMATCH(CID!D4121:D14794, TEXTJOIN(""|"", TRUE, SPLIT(A4121, "";"")))))"),"#N/A")</f>
        <v>#N/A</v>
      </c>
    </row>
    <row r="4122">
      <c r="A4122" s="12" t="str">
        <f>IFERROR(__xludf.DUMMYFUNCTION("TEXTJOIN("";"", TRUE, FILTER(CID!$B$2:$B$14794, CID!B4122=CID!$D$2:$D$14794))"),"#N/A")</f>
        <v>#N/A</v>
      </c>
      <c r="B4122" s="12" t="str">
        <f>IFERROR(__xludf.DUMMYFUNCTION("TEXTJOIN(""; "", TRUE, FILTER(CID!B4122:B14794, REGEXMATCH(CID!D4122:D14794, TEXTJOIN(""|"", TRUE, SPLIT(A4122, "";"")))))"),"#N/A")</f>
        <v>#N/A</v>
      </c>
    </row>
    <row r="4123">
      <c r="A4123" s="12" t="str">
        <f>IFERROR(__xludf.DUMMYFUNCTION("TEXTJOIN("";"", TRUE, FILTER(CID!$B$2:$B$14794, CID!B4123=CID!$D$2:$D$14794))"),"#N/A")</f>
        <v>#N/A</v>
      </c>
      <c r="B4123" s="12" t="str">
        <f>IFERROR(__xludf.DUMMYFUNCTION("TEXTJOIN(""; "", TRUE, FILTER(CID!B4123:B14794, REGEXMATCH(CID!D4123:D14794, TEXTJOIN(""|"", TRUE, SPLIT(A4123, "";"")))))"),"#N/A")</f>
        <v>#N/A</v>
      </c>
    </row>
    <row r="4124">
      <c r="A4124" s="12" t="str">
        <f>IFERROR(__xludf.DUMMYFUNCTION("TEXTJOIN("";"", TRUE, FILTER(CID!$B$2:$B$14794, CID!B4124=CID!$D$2:$D$14794))"),"#N/A")</f>
        <v>#N/A</v>
      </c>
      <c r="B4124" s="12" t="str">
        <f>IFERROR(__xludf.DUMMYFUNCTION("TEXTJOIN(""; "", TRUE, FILTER(CID!B4124:B14794, REGEXMATCH(CID!D4124:D14794, TEXTJOIN(""|"", TRUE, SPLIT(A4124, "";"")))))"),"#N/A")</f>
        <v>#N/A</v>
      </c>
    </row>
    <row r="4125">
      <c r="A4125" s="12" t="str">
        <f>IFERROR(__xludf.DUMMYFUNCTION("TEXTJOIN("";"", TRUE, FILTER(CID!$B$2:$B$14794, CID!B4125=CID!$D$2:$D$14794))"),"#N/A")</f>
        <v>#N/A</v>
      </c>
      <c r="B4125" s="12" t="str">
        <f>IFERROR(__xludf.DUMMYFUNCTION("TEXTJOIN(""; "", TRUE, FILTER(CID!B4125:B14794, REGEXMATCH(CID!D4125:D14794, TEXTJOIN(""|"", TRUE, SPLIT(A4125, "";"")))))"),"#N/A")</f>
        <v>#N/A</v>
      </c>
    </row>
    <row r="4126">
      <c r="A4126" s="12" t="str">
        <f>IFERROR(__xludf.DUMMYFUNCTION("TEXTJOIN("";"", TRUE, FILTER(CID!$B$2:$B$14794, CID!B4126=CID!$D$2:$D$14794))"),"#N/A")</f>
        <v>#N/A</v>
      </c>
      <c r="B4126" s="12" t="str">
        <f>IFERROR(__xludf.DUMMYFUNCTION("TEXTJOIN(""; "", TRUE, FILTER(CID!B4126:B14794, REGEXMATCH(CID!D4126:D14794, TEXTJOIN(""|"", TRUE, SPLIT(A4126, "";"")))))"),"#N/A")</f>
        <v>#N/A</v>
      </c>
    </row>
    <row r="4127">
      <c r="A4127" s="12" t="str">
        <f>IFERROR(__xludf.DUMMYFUNCTION("TEXTJOIN("";"", TRUE, FILTER(CID!$B$2:$B$14794, CID!B4127=CID!$D$2:$D$14794))"),"#N/A")</f>
        <v>#N/A</v>
      </c>
      <c r="B4127" s="12" t="str">
        <f>IFERROR(__xludf.DUMMYFUNCTION("TEXTJOIN(""; "", TRUE, FILTER(CID!B4127:B14794, REGEXMATCH(CID!D4127:D14794, TEXTJOIN(""|"", TRUE, SPLIT(A4127, "";"")))))"),"#N/A")</f>
        <v>#N/A</v>
      </c>
    </row>
    <row r="4128">
      <c r="A4128" s="12" t="str">
        <f>IFERROR(__xludf.DUMMYFUNCTION("TEXTJOIN("";"", TRUE, FILTER(CID!$B$2:$B$14794, CID!B4128=CID!$D$2:$D$14794))"),"#N/A")</f>
        <v>#N/A</v>
      </c>
      <c r="B4128" s="12" t="str">
        <f>IFERROR(__xludf.DUMMYFUNCTION("TEXTJOIN(""; "", TRUE, FILTER(CID!B4128:B14794, REGEXMATCH(CID!D4128:D14794, TEXTJOIN(""|"", TRUE, SPLIT(A4128, "";"")))))"),"#N/A")</f>
        <v>#N/A</v>
      </c>
    </row>
    <row r="4129">
      <c r="A4129" s="12" t="str">
        <f>IFERROR(__xludf.DUMMYFUNCTION("TEXTJOIN("";"", TRUE, FILTER(CID!$B$2:$B$14794, CID!B4129=CID!$D$2:$D$14794))"),"#N/A")</f>
        <v>#N/A</v>
      </c>
      <c r="B4129" s="12" t="str">
        <f>IFERROR(__xludf.DUMMYFUNCTION("TEXTJOIN(""; "", TRUE, FILTER(CID!B4129:B14794, REGEXMATCH(CID!D4129:D14794, TEXTJOIN(""|"", TRUE, SPLIT(A4129, "";"")))))"),"#N/A")</f>
        <v>#N/A</v>
      </c>
    </row>
    <row r="4130">
      <c r="A4130" s="12" t="str">
        <f>IFERROR(__xludf.DUMMYFUNCTION("TEXTJOIN("";"", TRUE, FILTER(CID!$B$2:$B$14794, CID!B4130=CID!$D$2:$D$14794))"),"#N/A")</f>
        <v>#N/A</v>
      </c>
      <c r="B4130" s="12" t="str">
        <f>IFERROR(__xludf.DUMMYFUNCTION("TEXTJOIN(""; "", TRUE, FILTER(CID!B4130:B14794, REGEXMATCH(CID!D4130:D14794, TEXTJOIN(""|"", TRUE, SPLIT(A4130, "";"")))))"),"#N/A")</f>
        <v>#N/A</v>
      </c>
    </row>
    <row r="4131">
      <c r="A4131" s="12" t="str">
        <f>IFERROR(__xludf.DUMMYFUNCTION("TEXTJOIN("";"", TRUE, FILTER(CID!$B$2:$B$14794, CID!B4131=CID!$D$2:$D$14794))"),"#N/A")</f>
        <v>#N/A</v>
      </c>
      <c r="B4131" s="12" t="str">
        <f>IFERROR(__xludf.DUMMYFUNCTION("TEXTJOIN(""; "", TRUE, FILTER(CID!B4131:B14794, REGEXMATCH(CID!D4131:D14794, TEXTJOIN(""|"", TRUE, SPLIT(A4131, "";"")))))"),"#N/A")</f>
        <v>#N/A</v>
      </c>
    </row>
    <row r="4132">
      <c r="A4132" s="12" t="str">
        <f>IFERROR(__xludf.DUMMYFUNCTION("TEXTJOIN("";"", TRUE, FILTER(CID!$B$2:$B$14794, CID!B4132=CID!$D$2:$D$14794))"),"#N/A")</f>
        <v>#N/A</v>
      </c>
      <c r="B4132" s="12" t="str">
        <f>IFERROR(__xludf.DUMMYFUNCTION("TEXTJOIN(""; "", TRUE, FILTER(CID!B4132:B14794, REGEXMATCH(CID!D4132:D14794, TEXTJOIN(""|"", TRUE, SPLIT(A4132, "";"")))))"),"#N/A")</f>
        <v>#N/A</v>
      </c>
    </row>
    <row r="4133">
      <c r="A4133" s="12" t="str">
        <f>IFERROR(__xludf.DUMMYFUNCTION("TEXTJOIN("";"", TRUE, FILTER(CID!$B$2:$B$14794, CID!B4133=CID!$D$2:$D$14794))"),"#N/A")</f>
        <v>#N/A</v>
      </c>
      <c r="B4133" s="12" t="str">
        <f>IFERROR(__xludf.DUMMYFUNCTION("TEXTJOIN(""; "", TRUE, FILTER(CID!B4133:B14794, REGEXMATCH(CID!D4133:D14794, TEXTJOIN(""|"", TRUE, SPLIT(A4133, "";"")))))"),"#N/A")</f>
        <v>#N/A</v>
      </c>
    </row>
    <row r="4134">
      <c r="A4134" s="12" t="str">
        <f>IFERROR(__xludf.DUMMYFUNCTION("TEXTJOIN("";"", TRUE, FILTER(CID!$B$2:$B$14794, CID!B4134=CID!$D$2:$D$14794))"),"#N/A")</f>
        <v>#N/A</v>
      </c>
      <c r="B4134" s="12" t="str">
        <f>IFERROR(__xludf.DUMMYFUNCTION("TEXTJOIN(""; "", TRUE, FILTER(CID!B4134:B14794, REGEXMATCH(CID!D4134:D14794, TEXTJOIN(""|"", TRUE, SPLIT(A4134, "";"")))))"),"#N/A")</f>
        <v>#N/A</v>
      </c>
    </row>
    <row r="4135">
      <c r="A4135" s="12" t="str">
        <f>IFERROR(__xludf.DUMMYFUNCTION("TEXTJOIN("";"", TRUE, FILTER(CID!$B$2:$B$14794, CID!B4135=CID!$D$2:$D$14794))"),"#N/A")</f>
        <v>#N/A</v>
      </c>
      <c r="B4135" s="12" t="str">
        <f>IFERROR(__xludf.DUMMYFUNCTION("TEXTJOIN(""; "", TRUE, FILTER(CID!B4135:B14794, REGEXMATCH(CID!D4135:D14794, TEXTJOIN(""|"", TRUE, SPLIT(A4135, "";"")))))"),"#N/A")</f>
        <v>#N/A</v>
      </c>
    </row>
    <row r="4136">
      <c r="A4136" s="12" t="str">
        <f>IFERROR(__xludf.DUMMYFUNCTION("TEXTJOIN("";"", TRUE, FILTER(CID!$B$2:$B$14794, CID!B4136=CID!$D$2:$D$14794))"),"#N/A")</f>
        <v>#N/A</v>
      </c>
      <c r="B4136" s="12" t="str">
        <f>IFERROR(__xludf.DUMMYFUNCTION("TEXTJOIN(""; "", TRUE, FILTER(CID!B4136:B14794, REGEXMATCH(CID!D4136:D14794, TEXTJOIN(""|"", TRUE, SPLIT(A4136, "";"")))))"),"#N/A")</f>
        <v>#N/A</v>
      </c>
    </row>
    <row r="4137">
      <c r="A4137" s="12" t="str">
        <f>IFERROR(__xludf.DUMMYFUNCTION("TEXTJOIN("";"", TRUE, FILTER(CID!$B$2:$B$14794, CID!B4137=CID!$D$2:$D$14794))"),"#N/A")</f>
        <v>#N/A</v>
      </c>
      <c r="B4137" s="12" t="str">
        <f>IFERROR(__xludf.DUMMYFUNCTION("TEXTJOIN(""; "", TRUE, FILTER(CID!B4137:B14794, REGEXMATCH(CID!D4137:D14794, TEXTJOIN(""|"", TRUE, SPLIT(A4137, "";"")))))"),"#N/A")</f>
        <v>#N/A</v>
      </c>
    </row>
    <row r="4138">
      <c r="A4138" s="12" t="str">
        <f>IFERROR(__xludf.DUMMYFUNCTION("TEXTJOIN("";"", TRUE, FILTER(CID!$B$2:$B$14794, CID!B4138=CID!$D$2:$D$14794))"),"#N/A")</f>
        <v>#N/A</v>
      </c>
      <c r="B4138" s="12" t="str">
        <f>IFERROR(__xludf.DUMMYFUNCTION("TEXTJOIN(""; "", TRUE, FILTER(CID!B4138:B14794, REGEXMATCH(CID!D4138:D14794, TEXTJOIN(""|"", TRUE, SPLIT(A4138, "";"")))))"),"#N/A")</f>
        <v>#N/A</v>
      </c>
    </row>
    <row r="4139">
      <c r="A4139" s="12" t="str">
        <f>IFERROR(__xludf.DUMMYFUNCTION("TEXTJOIN("";"", TRUE, FILTER(CID!$B$2:$B$14794, CID!B4139=CID!$D$2:$D$14794))"),"#N/A")</f>
        <v>#N/A</v>
      </c>
      <c r="B4139" s="12" t="str">
        <f>IFERROR(__xludf.DUMMYFUNCTION("TEXTJOIN(""; "", TRUE, FILTER(CID!B4139:B14794, REGEXMATCH(CID!D4139:D14794, TEXTJOIN(""|"", TRUE, SPLIT(A4139, "";"")))))"),"#N/A")</f>
        <v>#N/A</v>
      </c>
    </row>
    <row r="4140">
      <c r="A4140" s="12" t="str">
        <f>IFERROR(__xludf.DUMMYFUNCTION("TEXTJOIN("";"", TRUE, FILTER(CID!$B$2:$B$14794, CID!B4140=CID!$D$2:$D$14794))"),"#N/A")</f>
        <v>#N/A</v>
      </c>
      <c r="B4140" s="12" t="str">
        <f>IFERROR(__xludf.DUMMYFUNCTION("TEXTJOIN(""; "", TRUE, FILTER(CID!B4140:B14794, REGEXMATCH(CID!D4140:D14794, TEXTJOIN(""|"", TRUE, SPLIT(A4140, "";"")))))"),"#N/A")</f>
        <v>#N/A</v>
      </c>
    </row>
    <row r="4141">
      <c r="A4141" s="12" t="str">
        <f>IFERROR(__xludf.DUMMYFUNCTION("TEXTJOIN("";"", TRUE, FILTER(CID!$B$2:$B$14794, CID!B4141=CID!$D$2:$D$14794))"),"#N/A")</f>
        <v>#N/A</v>
      </c>
      <c r="B4141" s="12" t="str">
        <f>IFERROR(__xludf.DUMMYFUNCTION("TEXTJOIN(""; "", TRUE, FILTER(CID!B4141:B14794, REGEXMATCH(CID!D4141:D14794, TEXTJOIN(""|"", TRUE, SPLIT(A4141, "";"")))))"),"#N/A")</f>
        <v>#N/A</v>
      </c>
    </row>
    <row r="4142">
      <c r="A4142" s="12" t="str">
        <f>IFERROR(__xludf.DUMMYFUNCTION("TEXTJOIN("";"", TRUE, FILTER(CID!$B$2:$B$14794, CID!B4142=CID!$D$2:$D$14794))"),"#N/A")</f>
        <v>#N/A</v>
      </c>
      <c r="B4142" s="12" t="str">
        <f>IFERROR(__xludf.DUMMYFUNCTION("TEXTJOIN(""; "", TRUE, FILTER(CID!B4142:B14794, REGEXMATCH(CID!D4142:D14794, TEXTJOIN(""|"", TRUE, SPLIT(A4142, "";"")))))"),"#N/A")</f>
        <v>#N/A</v>
      </c>
    </row>
    <row r="4143">
      <c r="A4143" s="12" t="str">
        <f>IFERROR(__xludf.DUMMYFUNCTION("TEXTJOIN("";"", TRUE, FILTER(CID!$B$2:$B$14794, CID!B4143=CID!$D$2:$D$14794))"),"#N/A")</f>
        <v>#N/A</v>
      </c>
      <c r="B4143" s="12" t="str">
        <f>IFERROR(__xludf.DUMMYFUNCTION("TEXTJOIN(""; "", TRUE, FILTER(CID!B4143:B14794, REGEXMATCH(CID!D4143:D14794, TEXTJOIN(""|"", TRUE, SPLIT(A4143, "";"")))))"),"#N/A")</f>
        <v>#N/A</v>
      </c>
    </row>
    <row r="4144">
      <c r="A4144" s="12" t="str">
        <f>IFERROR(__xludf.DUMMYFUNCTION("TEXTJOIN("";"", TRUE, FILTER(CID!$B$2:$B$14794, CID!B4144=CID!$D$2:$D$14794))"),"#N/A")</f>
        <v>#N/A</v>
      </c>
      <c r="B4144" s="12" t="str">
        <f>IFERROR(__xludf.DUMMYFUNCTION("TEXTJOIN(""; "", TRUE, FILTER(CID!B4144:B14794, REGEXMATCH(CID!D4144:D14794, TEXTJOIN(""|"", TRUE, SPLIT(A4144, "";"")))))"),"#N/A")</f>
        <v>#N/A</v>
      </c>
    </row>
    <row r="4145">
      <c r="A4145" s="12" t="str">
        <f>IFERROR(__xludf.DUMMYFUNCTION("TEXTJOIN("";"", TRUE, FILTER(CID!$B$2:$B$14794, CID!B4145=CID!$D$2:$D$14794))"),"#N/A")</f>
        <v>#N/A</v>
      </c>
      <c r="B4145" s="12" t="str">
        <f>IFERROR(__xludf.DUMMYFUNCTION("TEXTJOIN(""; "", TRUE, FILTER(CID!B4145:B14794, REGEXMATCH(CID!D4145:D14794, TEXTJOIN(""|"", TRUE, SPLIT(A4145, "";"")))))"),"#N/A")</f>
        <v>#N/A</v>
      </c>
    </row>
    <row r="4146">
      <c r="A4146" s="12" t="str">
        <f>IFERROR(__xludf.DUMMYFUNCTION("TEXTJOIN("";"", TRUE, FILTER(CID!$B$2:$B$14794, CID!B4146=CID!$D$2:$D$14794))"),"#N/A")</f>
        <v>#N/A</v>
      </c>
      <c r="B4146" s="12" t="str">
        <f>IFERROR(__xludf.DUMMYFUNCTION("TEXTJOIN(""; "", TRUE, FILTER(CID!B4146:B14794, REGEXMATCH(CID!D4146:D14794, TEXTJOIN(""|"", TRUE, SPLIT(A4146, "";"")))))"),"#N/A")</f>
        <v>#N/A</v>
      </c>
    </row>
    <row r="4147">
      <c r="A4147" s="12" t="str">
        <f>IFERROR(__xludf.DUMMYFUNCTION("TEXTJOIN("";"", TRUE, FILTER(CID!$B$2:$B$14794, CID!B4147=CID!$D$2:$D$14794))"),"#N/A")</f>
        <v>#N/A</v>
      </c>
      <c r="B4147" s="12" t="str">
        <f>IFERROR(__xludf.DUMMYFUNCTION("TEXTJOIN(""; "", TRUE, FILTER(CID!B4147:B14794, REGEXMATCH(CID!D4147:D14794, TEXTJOIN(""|"", TRUE, SPLIT(A4147, "";"")))))"),"#N/A")</f>
        <v>#N/A</v>
      </c>
    </row>
    <row r="4148">
      <c r="A4148" s="12" t="str">
        <f>IFERROR(__xludf.DUMMYFUNCTION("TEXTJOIN("";"", TRUE, FILTER(CID!$B$2:$B$14794, CID!B4148=CID!$D$2:$D$14794))"),"#N/A")</f>
        <v>#N/A</v>
      </c>
      <c r="B4148" s="12" t="str">
        <f>IFERROR(__xludf.DUMMYFUNCTION("TEXTJOIN(""; "", TRUE, FILTER(CID!B4148:B14794, REGEXMATCH(CID!D4148:D14794, TEXTJOIN(""|"", TRUE, SPLIT(A4148, "";"")))))"),"#N/A")</f>
        <v>#N/A</v>
      </c>
    </row>
    <row r="4149">
      <c r="A4149" s="12" t="str">
        <f>IFERROR(__xludf.DUMMYFUNCTION("TEXTJOIN("";"", TRUE, FILTER(CID!$B$2:$B$14794, CID!B4149=CID!$D$2:$D$14794))"),"#N/A")</f>
        <v>#N/A</v>
      </c>
      <c r="B4149" s="12" t="str">
        <f>IFERROR(__xludf.DUMMYFUNCTION("TEXTJOIN(""; "", TRUE, FILTER(CID!B4149:B14794, REGEXMATCH(CID!D4149:D14794, TEXTJOIN(""|"", TRUE, SPLIT(A4149, "";"")))))"),"#N/A")</f>
        <v>#N/A</v>
      </c>
    </row>
    <row r="4150">
      <c r="A4150" s="12" t="str">
        <f>IFERROR(__xludf.DUMMYFUNCTION("TEXTJOIN("";"", TRUE, FILTER(CID!$B$2:$B$14794, CID!B4150=CID!$D$2:$D$14794))"),"#N/A")</f>
        <v>#N/A</v>
      </c>
      <c r="B4150" s="12" t="str">
        <f>IFERROR(__xludf.DUMMYFUNCTION("TEXTJOIN(""; "", TRUE, FILTER(CID!B4150:B14794, REGEXMATCH(CID!D4150:D14794, TEXTJOIN(""|"", TRUE, SPLIT(A4150, "";"")))))"),"#N/A")</f>
        <v>#N/A</v>
      </c>
    </row>
    <row r="4151">
      <c r="A4151" s="12" t="str">
        <f>IFERROR(__xludf.DUMMYFUNCTION("TEXTJOIN("";"", TRUE, FILTER(CID!$B$2:$B$14794, CID!B4151=CID!$D$2:$D$14794))"),"#N/A")</f>
        <v>#N/A</v>
      </c>
      <c r="B4151" s="12" t="str">
        <f>IFERROR(__xludf.DUMMYFUNCTION("TEXTJOIN(""; "", TRUE, FILTER(CID!B4151:B14794, REGEXMATCH(CID!D4151:D14794, TEXTJOIN(""|"", TRUE, SPLIT(A4151, "";"")))))"),"#N/A")</f>
        <v>#N/A</v>
      </c>
    </row>
    <row r="4152">
      <c r="A4152" s="12" t="str">
        <f>IFERROR(__xludf.DUMMYFUNCTION("TEXTJOIN("";"", TRUE, FILTER(CID!$B$2:$B$14794, CID!B4152=CID!$D$2:$D$14794))"),"#N/A")</f>
        <v>#N/A</v>
      </c>
      <c r="B4152" s="12" t="str">
        <f>IFERROR(__xludf.DUMMYFUNCTION("TEXTJOIN(""; "", TRUE, FILTER(CID!B4152:B14794, REGEXMATCH(CID!D4152:D14794, TEXTJOIN(""|"", TRUE, SPLIT(A4152, "";"")))))"),"#N/A")</f>
        <v>#N/A</v>
      </c>
    </row>
    <row r="4153">
      <c r="A4153" s="12" t="str">
        <f>IFERROR(__xludf.DUMMYFUNCTION("TEXTJOIN("";"", TRUE, FILTER(CID!$B$2:$B$14794, CID!B4153=CID!$D$2:$D$14794))"),"#N/A")</f>
        <v>#N/A</v>
      </c>
      <c r="B4153" s="12" t="str">
        <f>IFERROR(__xludf.DUMMYFUNCTION("TEXTJOIN(""; "", TRUE, FILTER(CID!B4153:B14794, REGEXMATCH(CID!D4153:D14794, TEXTJOIN(""|"", TRUE, SPLIT(A4153, "";"")))))"),"#N/A")</f>
        <v>#N/A</v>
      </c>
    </row>
    <row r="4154">
      <c r="A4154" s="12" t="str">
        <f>IFERROR(__xludf.DUMMYFUNCTION("TEXTJOIN("";"", TRUE, FILTER(CID!$B$2:$B$14794, CID!B4154=CID!$D$2:$D$14794))"),"#N/A")</f>
        <v>#N/A</v>
      </c>
      <c r="B4154" s="12" t="str">
        <f>IFERROR(__xludf.DUMMYFUNCTION("TEXTJOIN(""; "", TRUE, FILTER(CID!B4154:B14794, REGEXMATCH(CID!D4154:D14794, TEXTJOIN(""|"", TRUE, SPLIT(A4154, "";"")))))"),"#N/A")</f>
        <v>#N/A</v>
      </c>
    </row>
    <row r="4155">
      <c r="A4155" s="12" t="str">
        <f>IFERROR(__xludf.DUMMYFUNCTION("TEXTJOIN("";"", TRUE, FILTER(CID!$B$2:$B$14794, CID!B4155=CID!$D$2:$D$14794))"),"#N/A")</f>
        <v>#N/A</v>
      </c>
      <c r="B4155" s="12" t="str">
        <f>IFERROR(__xludf.DUMMYFUNCTION("TEXTJOIN(""; "", TRUE, FILTER(CID!B4155:B14794, REGEXMATCH(CID!D4155:D14794, TEXTJOIN(""|"", TRUE, SPLIT(A4155, "";"")))))"),"#N/A")</f>
        <v>#N/A</v>
      </c>
    </row>
    <row r="4156">
      <c r="A4156" s="12" t="str">
        <f>IFERROR(__xludf.DUMMYFUNCTION("TEXTJOIN("";"", TRUE, FILTER(CID!$B$2:$B$14794, CID!B4156=CID!$D$2:$D$14794))"),"#N/A")</f>
        <v>#N/A</v>
      </c>
      <c r="B4156" s="12" t="str">
        <f>IFERROR(__xludf.DUMMYFUNCTION("TEXTJOIN(""; "", TRUE, FILTER(CID!B4156:B14794, REGEXMATCH(CID!D4156:D14794, TEXTJOIN(""|"", TRUE, SPLIT(A4156, "";"")))))"),"#N/A")</f>
        <v>#N/A</v>
      </c>
    </row>
    <row r="4157">
      <c r="A4157" s="12" t="str">
        <f>IFERROR(__xludf.DUMMYFUNCTION("TEXTJOIN("";"", TRUE, FILTER(CID!$B$2:$B$14794, CID!B4157=CID!$D$2:$D$14794))"),"#N/A")</f>
        <v>#N/A</v>
      </c>
      <c r="B4157" s="12" t="str">
        <f>IFERROR(__xludf.DUMMYFUNCTION("TEXTJOIN(""; "", TRUE, FILTER(CID!B4157:B14794, REGEXMATCH(CID!D4157:D14794, TEXTJOIN(""|"", TRUE, SPLIT(A4157, "";"")))))"),"#N/A")</f>
        <v>#N/A</v>
      </c>
    </row>
    <row r="4158">
      <c r="A4158" s="12" t="str">
        <f>IFERROR(__xludf.DUMMYFUNCTION("TEXTJOIN("";"", TRUE, FILTER(CID!$B$2:$B$14794, CID!B4158=CID!$D$2:$D$14794))"),"#N/A")</f>
        <v>#N/A</v>
      </c>
      <c r="B4158" s="12" t="str">
        <f>IFERROR(__xludf.DUMMYFUNCTION("TEXTJOIN(""; "", TRUE, FILTER(CID!B4158:B14794, REGEXMATCH(CID!D4158:D14794, TEXTJOIN(""|"", TRUE, SPLIT(A4158, "";"")))))"),"#N/A")</f>
        <v>#N/A</v>
      </c>
    </row>
    <row r="4159">
      <c r="A4159" s="12" t="str">
        <f>IFERROR(__xludf.DUMMYFUNCTION("TEXTJOIN("";"", TRUE, FILTER(CID!$B$2:$B$14794, CID!B4159=CID!$D$2:$D$14794))"),"#N/A")</f>
        <v>#N/A</v>
      </c>
      <c r="B4159" s="12" t="str">
        <f>IFERROR(__xludf.DUMMYFUNCTION("TEXTJOIN(""; "", TRUE, FILTER(CID!B4159:B14794, REGEXMATCH(CID!D4159:D14794, TEXTJOIN(""|"", TRUE, SPLIT(A4159, "";"")))))"),"#N/A")</f>
        <v>#N/A</v>
      </c>
    </row>
    <row r="4160">
      <c r="A4160" s="12" t="str">
        <f>IFERROR(__xludf.DUMMYFUNCTION("TEXTJOIN("";"", TRUE, FILTER(CID!$B$2:$B$14794, CID!B4160=CID!$D$2:$D$14794))"),"#N/A")</f>
        <v>#N/A</v>
      </c>
      <c r="B4160" s="12" t="str">
        <f>IFERROR(__xludf.DUMMYFUNCTION("TEXTJOIN(""; "", TRUE, FILTER(CID!B4160:B14794, REGEXMATCH(CID!D4160:D14794, TEXTJOIN(""|"", TRUE, SPLIT(A4160, "";"")))))"),"#N/A")</f>
        <v>#N/A</v>
      </c>
    </row>
    <row r="4161">
      <c r="A4161" s="12" t="str">
        <f>IFERROR(__xludf.DUMMYFUNCTION("TEXTJOIN("";"", TRUE, FILTER(CID!$B$2:$B$14794, CID!B4161=CID!$D$2:$D$14794))"),"#N/A")</f>
        <v>#N/A</v>
      </c>
      <c r="B4161" s="12" t="str">
        <f>IFERROR(__xludf.DUMMYFUNCTION("TEXTJOIN(""; "", TRUE, FILTER(CID!B4161:B14794, REGEXMATCH(CID!D4161:D14794, TEXTJOIN(""|"", TRUE, SPLIT(A4161, "";"")))))"),"#N/A")</f>
        <v>#N/A</v>
      </c>
    </row>
    <row r="4162">
      <c r="A4162" s="12" t="str">
        <f>IFERROR(__xludf.DUMMYFUNCTION("TEXTJOIN("";"", TRUE, FILTER(CID!$B$2:$B$14794, CID!B4162=CID!$D$2:$D$14794))"),"#N/A")</f>
        <v>#N/A</v>
      </c>
      <c r="B4162" s="12" t="str">
        <f>IFERROR(__xludf.DUMMYFUNCTION("TEXTJOIN(""; "", TRUE, FILTER(CID!B4162:B14794, REGEXMATCH(CID!D4162:D14794, TEXTJOIN(""|"", TRUE, SPLIT(A4162, "";"")))))"),"#N/A")</f>
        <v>#N/A</v>
      </c>
    </row>
    <row r="4163">
      <c r="A4163" s="12" t="str">
        <f>IFERROR(__xludf.DUMMYFUNCTION("TEXTJOIN("";"", TRUE, FILTER(CID!$B$2:$B$14794, CID!B4163=CID!$D$2:$D$14794))"),"#N/A")</f>
        <v>#N/A</v>
      </c>
      <c r="B4163" s="12" t="str">
        <f>IFERROR(__xludf.DUMMYFUNCTION("TEXTJOIN(""; "", TRUE, FILTER(CID!B4163:B14794, REGEXMATCH(CID!D4163:D14794, TEXTJOIN(""|"", TRUE, SPLIT(A4163, "";"")))))"),"#N/A")</f>
        <v>#N/A</v>
      </c>
    </row>
    <row r="4164">
      <c r="A4164" s="12" t="str">
        <f>IFERROR(__xludf.DUMMYFUNCTION("TEXTJOIN("";"", TRUE, FILTER(CID!$B$2:$B$14794, CID!B4164=CID!$D$2:$D$14794))"),"#N/A")</f>
        <v>#N/A</v>
      </c>
      <c r="B4164" s="12" t="str">
        <f>IFERROR(__xludf.DUMMYFUNCTION("TEXTJOIN(""; "", TRUE, FILTER(CID!B4164:B14794, REGEXMATCH(CID!D4164:D14794, TEXTJOIN(""|"", TRUE, SPLIT(A4164, "";"")))))"),"#N/A")</f>
        <v>#N/A</v>
      </c>
    </row>
    <row r="4165">
      <c r="A4165" s="12" t="str">
        <f>IFERROR(__xludf.DUMMYFUNCTION("TEXTJOIN("";"", TRUE, FILTER(CID!$B$2:$B$14794, CID!B4165=CID!$D$2:$D$14794))"),"#N/A")</f>
        <v>#N/A</v>
      </c>
      <c r="B4165" s="12" t="str">
        <f>IFERROR(__xludf.DUMMYFUNCTION("TEXTJOIN(""; "", TRUE, FILTER(CID!B4165:B14794, REGEXMATCH(CID!D4165:D14794, TEXTJOIN(""|"", TRUE, SPLIT(A4165, "";"")))))"),"#N/A")</f>
        <v>#N/A</v>
      </c>
    </row>
    <row r="4166">
      <c r="A4166" s="12" t="str">
        <f>IFERROR(__xludf.DUMMYFUNCTION("TEXTJOIN("";"", TRUE, FILTER(CID!$B$2:$B$14794, CID!B4166=CID!$D$2:$D$14794))"),"#N/A")</f>
        <v>#N/A</v>
      </c>
      <c r="B4166" s="12" t="str">
        <f>IFERROR(__xludf.DUMMYFUNCTION("TEXTJOIN(""; "", TRUE, FILTER(CID!B4166:B14794, REGEXMATCH(CID!D4166:D14794, TEXTJOIN(""|"", TRUE, SPLIT(A4166, "";"")))))"),"#N/A")</f>
        <v>#N/A</v>
      </c>
    </row>
    <row r="4167">
      <c r="A4167" s="12" t="str">
        <f>IFERROR(__xludf.DUMMYFUNCTION("TEXTJOIN("";"", TRUE, FILTER(CID!$B$2:$B$14794, CID!B4167=CID!$D$2:$D$14794))"),"#N/A")</f>
        <v>#N/A</v>
      </c>
      <c r="B4167" s="12" t="str">
        <f>IFERROR(__xludf.DUMMYFUNCTION("TEXTJOIN(""; "", TRUE, FILTER(CID!B4167:B14794, REGEXMATCH(CID!D4167:D14794, TEXTJOIN(""|"", TRUE, SPLIT(A4167, "";"")))))"),"#N/A")</f>
        <v>#N/A</v>
      </c>
    </row>
    <row r="4168">
      <c r="A4168" s="12" t="str">
        <f>IFERROR(__xludf.DUMMYFUNCTION("TEXTJOIN("";"", TRUE, FILTER(CID!$B$2:$B$14794, CID!B4168=CID!$D$2:$D$14794))"),"#N/A")</f>
        <v>#N/A</v>
      </c>
      <c r="B4168" s="12" t="str">
        <f>IFERROR(__xludf.DUMMYFUNCTION("TEXTJOIN(""; "", TRUE, FILTER(CID!B4168:B14794, REGEXMATCH(CID!D4168:D14794, TEXTJOIN(""|"", TRUE, SPLIT(A4168, "";"")))))"),"#N/A")</f>
        <v>#N/A</v>
      </c>
    </row>
    <row r="4169">
      <c r="A4169" s="12" t="str">
        <f>IFERROR(__xludf.DUMMYFUNCTION("TEXTJOIN("";"", TRUE, FILTER(CID!$B$2:$B$14794, CID!B4169=CID!$D$2:$D$14794))"),"#N/A")</f>
        <v>#N/A</v>
      </c>
      <c r="B4169" s="12" t="str">
        <f>IFERROR(__xludf.DUMMYFUNCTION("TEXTJOIN(""; "", TRUE, FILTER(CID!B4169:B14794, REGEXMATCH(CID!D4169:D14794, TEXTJOIN(""|"", TRUE, SPLIT(A4169, "";"")))))"),"#N/A")</f>
        <v>#N/A</v>
      </c>
    </row>
    <row r="4170">
      <c r="A4170" s="12" t="str">
        <f>IFERROR(__xludf.DUMMYFUNCTION("TEXTJOIN("";"", TRUE, FILTER(CID!$B$2:$B$14794, CID!B4170=CID!$D$2:$D$14794))"),"#N/A")</f>
        <v>#N/A</v>
      </c>
      <c r="B4170" s="12" t="str">
        <f>IFERROR(__xludf.DUMMYFUNCTION("TEXTJOIN(""; "", TRUE, FILTER(CID!B4170:B14794, REGEXMATCH(CID!D4170:D14794, TEXTJOIN(""|"", TRUE, SPLIT(A4170, "";"")))))"),"#N/A")</f>
        <v>#N/A</v>
      </c>
    </row>
    <row r="4171">
      <c r="A4171" s="12" t="str">
        <f>IFERROR(__xludf.DUMMYFUNCTION("TEXTJOIN("";"", TRUE, FILTER(CID!$B$2:$B$14794, CID!B4171=CID!$D$2:$D$14794))"),"#N/A")</f>
        <v>#N/A</v>
      </c>
      <c r="B4171" s="12" t="str">
        <f>IFERROR(__xludf.DUMMYFUNCTION("TEXTJOIN(""; "", TRUE, FILTER(CID!B4171:B14794, REGEXMATCH(CID!D4171:D14794, TEXTJOIN(""|"", TRUE, SPLIT(A4171, "";"")))))"),"#N/A")</f>
        <v>#N/A</v>
      </c>
    </row>
    <row r="4172">
      <c r="A4172" s="12" t="str">
        <f>IFERROR(__xludf.DUMMYFUNCTION("TEXTJOIN("";"", TRUE, FILTER(CID!$B$2:$B$14794, CID!B4172=CID!$D$2:$D$14794))"),"#N/A")</f>
        <v>#N/A</v>
      </c>
      <c r="B4172" s="12" t="str">
        <f>IFERROR(__xludf.DUMMYFUNCTION("TEXTJOIN(""; "", TRUE, FILTER(CID!B4172:B14794, REGEXMATCH(CID!D4172:D14794, TEXTJOIN(""|"", TRUE, SPLIT(A4172, "";"")))))"),"#N/A")</f>
        <v>#N/A</v>
      </c>
    </row>
    <row r="4173">
      <c r="A4173" s="12" t="str">
        <f>IFERROR(__xludf.DUMMYFUNCTION("TEXTJOIN("";"", TRUE, FILTER(CID!$B$2:$B$14794, CID!B4173=CID!$D$2:$D$14794))"),"#N/A")</f>
        <v>#N/A</v>
      </c>
      <c r="B4173" s="12" t="str">
        <f>IFERROR(__xludf.DUMMYFUNCTION("TEXTJOIN(""; "", TRUE, FILTER(CID!B4173:B14794, REGEXMATCH(CID!D4173:D14794, TEXTJOIN(""|"", TRUE, SPLIT(A4173, "";"")))))"),"#N/A")</f>
        <v>#N/A</v>
      </c>
    </row>
    <row r="4174">
      <c r="A4174" s="12" t="str">
        <f>IFERROR(__xludf.DUMMYFUNCTION("TEXTJOIN("";"", TRUE, FILTER(CID!$B$2:$B$14794, CID!B4174=CID!$D$2:$D$14794))"),"#N/A")</f>
        <v>#N/A</v>
      </c>
      <c r="B4174" s="12" t="str">
        <f>IFERROR(__xludf.DUMMYFUNCTION("TEXTJOIN(""; "", TRUE, FILTER(CID!B4174:B14794, REGEXMATCH(CID!D4174:D14794, TEXTJOIN(""|"", TRUE, SPLIT(A4174, "";"")))))"),"#N/A")</f>
        <v>#N/A</v>
      </c>
    </row>
    <row r="4175">
      <c r="A4175" s="12" t="str">
        <f>IFERROR(__xludf.DUMMYFUNCTION("TEXTJOIN("";"", TRUE, FILTER(CID!$B$2:$B$14794, CID!B4175=CID!$D$2:$D$14794))"),"#N/A")</f>
        <v>#N/A</v>
      </c>
      <c r="B4175" s="12" t="str">
        <f>IFERROR(__xludf.DUMMYFUNCTION("TEXTJOIN(""; "", TRUE, FILTER(CID!B4175:B14794, REGEXMATCH(CID!D4175:D14794, TEXTJOIN(""|"", TRUE, SPLIT(A4175, "";"")))))"),"#N/A")</f>
        <v>#N/A</v>
      </c>
    </row>
    <row r="4176">
      <c r="A4176" s="12" t="str">
        <f>IFERROR(__xludf.DUMMYFUNCTION("TEXTJOIN("";"", TRUE, FILTER(CID!$B$2:$B$14794, CID!B4176=CID!$D$2:$D$14794))"),"#N/A")</f>
        <v>#N/A</v>
      </c>
      <c r="B4176" s="12" t="str">
        <f>IFERROR(__xludf.DUMMYFUNCTION("TEXTJOIN(""; "", TRUE, FILTER(CID!B4176:B14794, REGEXMATCH(CID!D4176:D14794, TEXTJOIN(""|"", TRUE, SPLIT(A4176, "";"")))))"),"#N/A")</f>
        <v>#N/A</v>
      </c>
    </row>
    <row r="4177">
      <c r="A4177" s="12" t="str">
        <f>IFERROR(__xludf.DUMMYFUNCTION("TEXTJOIN("";"", TRUE, FILTER(CID!$B$2:$B$14794, CID!B4177=CID!$D$2:$D$14794))"),"#N/A")</f>
        <v>#N/A</v>
      </c>
      <c r="B4177" s="12" t="str">
        <f>IFERROR(__xludf.DUMMYFUNCTION("TEXTJOIN(""; "", TRUE, FILTER(CID!B4177:B14794, REGEXMATCH(CID!D4177:D14794, TEXTJOIN(""|"", TRUE, SPLIT(A4177, "";"")))))"),"#N/A")</f>
        <v>#N/A</v>
      </c>
    </row>
    <row r="4178">
      <c r="A4178" s="12" t="str">
        <f>IFERROR(__xludf.DUMMYFUNCTION("TEXTJOIN("";"", TRUE, FILTER(CID!$B$2:$B$14794, CID!B4178=CID!$D$2:$D$14794))"),"#N/A")</f>
        <v>#N/A</v>
      </c>
      <c r="B4178" s="12" t="str">
        <f>IFERROR(__xludf.DUMMYFUNCTION("TEXTJOIN(""; "", TRUE, FILTER(CID!B4178:B14794, REGEXMATCH(CID!D4178:D14794, TEXTJOIN(""|"", TRUE, SPLIT(A4178, "";"")))))"),"#N/A")</f>
        <v>#N/A</v>
      </c>
    </row>
    <row r="4179">
      <c r="A4179" s="12" t="str">
        <f>IFERROR(__xludf.DUMMYFUNCTION("TEXTJOIN("";"", TRUE, FILTER(CID!$B$2:$B$14794, CID!B4179=CID!$D$2:$D$14794))"),"#N/A")</f>
        <v>#N/A</v>
      </c>
      <c r="B4179" s="12" t="str">
        <f>IFERROR(__xludf.DUMMYFUNCTION("TEXTJOIN(""; "", TRUE, FILTER(CID!B4179:B14794, REGEXMATCH(CID!D4179:D14794, TEXTJOIN(""|"", TRUE, SPLIT(A4179, "";"")))))"),"#N/A")</f>
        <v>#N/A</v>
      </c>
    </row>
    <row r="4180">
      <c r="A4180" s="12" t="str">
        <f>IFERROR(__xludf.DUMMYFUNCTION("TEXTJOIN("";"", TRUE, FILTER(CID!$B$2:$B$14794, CID!B4180=CID!$D$2:$D$14794))"),"#N/A")</f>
        <v>#N/A</v>
      </c>
      <c r="B4180" s="12" t="str">
        <f>IFERROR(__xludf.DUMMYFUNCTION("TEXTJOIN(""; "", TRUE, FILTER(CID!B4180:B14794, REGEXMATCH(CID!D4180:D14794, TEXTJOIN(""|"", TRUE, SPLIT(A4180, "";"")))))"),"#N/A")</f>
        <v>#N/A</v>
      </c>
    </row>
    <row r="4181">
      <c r="A4181" s="12" t="str">
        <f>IFERROR(__xludf.DUMMYFUNCTION("TEXTJOIN("";"", TRUE, FILTER(CID!$B$2:$B$14794, CID!B4181=CID!$D$2:$D$14794))"),"#N/A")</f>
        <v>#N/A</v>
      </c>
      <c r="B4181" s="12" t="str">
        <f>IFERROR(__xludf.DUMMYFUNCTION("TEXTJOIN(""; "", TRUE, FILTER(CID!B4181:B14794, REGEXMATCH(CID!D4181:D14794, TEXTJOIN(""|"", TRUE, SPLIT(A4181, "";"")))))"),"#N/A")</f>
        <v>#N/A</v>
      </c>
    </row>
    <row r="4182">
      <c r="A4182" s="12" t="str">
        <f>IFERROR(__xludf.DUMMYFUNCTION("TEXTJOIN("";"", TRUE, FILTER(CID!$B$2:$B$14794, CID!B4182=CID!$D$2:$D$14794))"),"#N/A")</f>
        <v>#N/A</v>
      </c>
      <c r="B4182" s="12" t="str">
        <f>IFERROR(__xludf.DUMMYFUNCTION("TEXTJOIN(""; "", TRUE, FILTER(CID!B4182:B14794, REGEXMATCH(CID!D4182:D14794, TEXTJOIN(""|"", TRUE, SPLIT(A4182, "";"")))))"),"#N/A")</f>
        <v>#N/A</v>
      </c>
    </row>
    <row r="4183">
      <c r="A4183" s="12" t="str">
        <f>IFERROR(__xludf.DUMMYFUNCTION("TEXTJOIN("";"", TRUE, FILTER(CID!$B$2:$B$14794, CID!B4183=CID!$D$2:$D$14794))"),"#N/A")</f>
        <v>#N/A</v>
      </c>
      <c r="B4183" s="12" t="str">
        <f>IFERROR(__xludf.DUMMYFUNCTION("TEXTJOIN(""; "", TRUE, FILTER(CID!B4183:B14794, REGEXMATCH(CID!D4183:D14794, TEXTJOIN(""|"", TRUE, SPLIT(A4183, "";"")))))"),"#N/A")</f>
        <v>#N/A</v>
      </c>
    </row>
    <row r="4184">
      <c r="A4184" s="12" t="str">
        <f>IFERROR(__xludf.DUMMYFUNCTION("TEXTJOIN("";"", TRUE, FILTER(CID!$B$2:$B$14794, CID!B4184=CID!$D$2:$D$14794))"),"#N/A")</f>
        <v>#N/A</v>
      </c>
      <c r="B4184" s="12" t="str">
        <f>IFERROR(__xludf.DUMMYFUNCTION("TEXTJOIN(""; "", TRUE, FILTER(CID!B4184:B14794, REGEXMATCH(CID!D4184:D14794, TEXTJOIN(""|"", TRUE, SPLIT(A4184, "";"")))))"),"#N/A")</f>
        <v>#N/A</v>
      </c>
    </row>
    <row r="4185">
      <c r="A4185" s="12" t="str">
        <f>IFERROR(__xludf.DUMMYFUNCTION("TEXTJOIN("";"", TRUE, FILTER(CID!$B$2:$B$14794, CID!B4185=CID!$D$2:$D$14794))"),"#N/A")</f>
        <v>#N/A</v>
      </c>
      <c r="B4185" s="12" t="str">
        <f>IFERROR(__xludf.DUMMYFUNCTION("TEXTJOIN(""; "", TRUE, FILTER(CID!B4185:B14794, REGEXMATCH(CID!D4185:D14794, TEXTJOIN(""|"", TRUE, SPLIT(A4185, "";"")))))"),"#N/A")</f>
        <v>#N/A</v>
      </c>
    </row>
    <row r="4186">
      <c r="A4186" s="12" t="str">
        <f>IFERROR(__xludf.DUMMYFUNCTION("TEXTJOIN("";"", TRUE, FILTER(CID!$B$2:$B$14794, CID!B4186=CID!$D$2:$D$14794))"),"#N/A")</f>
        <v>#N/A</v>
      </c>
      <c r="B4186" s="12" t="str">
        <f>IFERROR(__xludf.DUMMYFUNCTION("TEXTJOIN(""; "", TRUE, FILTER(CID!B4186:B14794, REGEXMATCH(CID!D4186:D14794, TEXTJOIN(""|"", TRUE, SPLIT(A4186, "";"")))))"),"#N/A")</f>
        <v>#N/A</v>
      </c>
    </row>
    <row r="4187">
      <c r="A4187" s="12" t="str">
        <f>IFERROR(__xludf.DUMMYFUNCTION("TEXTJOIN("";"", TRUE, FILTER(CID!$B$2:$B$14794, CID!B4187=CID!$D$2:$D$14794))"),"#N/A")</f>
        <v>#N/A</v>
      </c>
      <c r="B4187" s="12" t="str">
        <f>IFERROR(__xludf.DUMMYFUNCTION("TEXTJOIN(""; "", TRUE, FILTER(CID!B4187:B14794, REGEXMATCH(CID!D4187:D14794, TEXTJOIN(""|"", TRUE, SPLIT(A4187, "";"")))))"),"#N/A")</f>
        <v>#N/A</v>
      </c>
    </row>
    <row r="4188">
      <c r="A4188" s="12" t="str">
        <f>IFERROR(__xludf.DUMMYFUNCTION("TEXTJOIN("";"", TRUE, FILTER(CID!$B$2:$B$14794, CID!B4188=CID!$D$2:$D$14794))"),"#N/A")</f>
        <v>#N/A</v>
      </c>
      <c r="B4188" s="12" t="str">
        <f>IFERROR(__xludf.DUMMYFUNCTION("TEXTJOIN(""; "", TRUE, FILTER(CID!B4188:B14794, REGEXMATCH(CID!D4188:D14794, TEXTJOIN(""|"", TRUE, SPLIT(A4188, "";"")))))"),"#N/A")</f>
        <v>#N/A</v>
      </c>
    </row>
    <row r="4189">
      <c r="A4189" s="12" t="str">
        <f>IFERROR(__xludf.DUMMYFUNCTION("TEXTJOIN("";"", TRUE, FILTER(CID!$B$2:$B$14794, CID!B4189=CID!$D$2:$D$14794))"),"#N/A")</f>
        <v>#N/A</v>
      </c>
      <c r="B4189" s="12" t="str">
        <f>IFERROR(__xludf.DUMMYFUNCTION("TEXTJOIN(""; "", TRUE, FILTER(CID!B4189:B14794, REGEXMATCH(CID!D4189:D14794, TEXTJOIN(""|"", TRUE, SPLIT(A4189, "";"")))))"),"#N/A")</f>
        <v>#N/A</v>
      </c>
    </row>
    <row r="4190">
      <c r="A4190" s="12" t="str">
        <f>IFERROR(__xludf.DUMMYFUNCTION("TEXTJOIN("";"", TRUE, FILTER(CID!$B$2:$B$14794, CID!B4190=CID!$D$2:$D$14794))"),"#N/A")</f>
        <v>#N/A</v>
      </c>
      <c r="B4190" s="12" t="str">
        <f>IFERROR(__xludf.DUMMYFUNCTION("TEXTJOIN(""; "", TRUE, FILTER(CID!B4190:B14794, REGEXMATCH(CID!D4190:D14794, TEXTJOIN(""|"", TRUE, SPLIT(A4190, "";"")))))"),"#N/A")</f>
        <v>#N/A</v>
      </c>
    </row>
    <row r="4191">
      <c r="A4191" s="12" t="str">
        <f>IFERROR(__xludf.DUMMYFUNCTION("TEXTJOIN("";"", TRUE, FILTER(CID!$B$2:$B$14794, CID!B4191=CID!$D$2:$D$14794))"),"#N/A")</f>
        <v>#N/A</v>
      </c>
      <c r="B4191" s="12" t="str">
        <f>IFERROR(__xludf.DUMMYFUNCTION("TEXTJOIN(""; "", TRUE, FILTER(CID!B4191:B14794, REGEXMATCH(CID!D4191:D14794, TEXTJOIN(""|"", TRUE, SPLIT(A4191, "";"")))))"),"#N/A")</f>
        <v>#N/A</v>
      </c>
    </row>
    <row r="4192">
      <c r="A4192" s="12" t="str">
        <f>IFERROR(__xludf.DUMMYFUNCTION("TEXTJOIN("";"", TRUE, FILTER(CID!$B$2:$B$14794, CID!B4192=CID!$D$2:$D$14794))"),"#N/A")</f>
        <v>#N/A</v>
      </c>
      <c r="B4192" s="12" t="str">
        <f>IFERROR(__xludf.DUMMYFUNCTION("TEXTJOIN(""; "", TRUE, FILTER(CID!B4192:B14794, REGEXMATCH(CID!D4192:D14794, TEXTJOIN(""|"", TRUE, SPLIT(A4192, "";"")))))"),"#N/A")</f>
        <v>#N/A</v>
      </c>
    </row>
    <row r="4193">
      <c r="A4193" s="12" t="str">
        <f>IFERROR(__xludf.DUMMYFUNCTION("TEXTJOIN("";"", TRUE, FILTER(CID!$B$2:$B$14794, CID!B4193=CID!$D$2:$D$14794))"),"#N/A")</f>
        <v>#N/A</v>
      </c>
      <c r="B4193" s="12" t="str">
        <f>IFERROR(__xludf.DUMMYFUNCTION("TEXTJOIN(""; "", TRUE, FILTER(CID!B4193:B14794, REGEXMATCH(CID!D4193:D14794, TEXTJOIN(""|"", TRUE, SPLIT(A4193, "";"")))))"),"#N/A")</f>
        <v>#N/A</v>
      </c>
    </row>
    <row r="4194">
      <c r="A4194" s="12" t="str">
        <f>IFERROR(__xludf.DUMMYFUNCTION("TEXTJOIN("";"", TRUE, FILTER(CID!$B$2:$B$14794, CID!B4194=CID!$D$2:$D$14794))"),"#N/A")</f>
        <v>#N/A</v>
      </c>
      <c r="B4194" s="12" t="str">
        <f>IFERROR(__xludf.DUMMYFUNCTION("TEXTJOIN(""; "", TRUE, FILTER(CID!B4194:B14794, REGEXMATCH(CID!D4194:D14794, TEXTJOIN(""|"", TRUE, SPLIT(A4194, "";"")))))"),"#N/A")</f>
        <v>#N/A</v>
      </c>
    </row>
    <row r="4195">
      <c r="A4195" s="12" t="str">
        <f>IFERROR(__xludf.DUMMYFUNCTION("TEXTJOIN("";"", TRUE, FILTER(CID!$B$2:$B$14794, CID!B4195=CID!$D$2:$D$14794))"),"#N/A")</f>
        <v>#N/A</v>
      </c>
      <c r="B4195" s="12" t="str">
        <f>IFERROR(__xludf.DUMMYFUNCTION("TEXTJOIN(""; "", TRUE, FILTER(CID!B4195:B14794, REGEXMATCH(CID!D4195:D14794, TEXTJOIN(""|"", TRUE, SPLIT(A4195, "";"")))))"),"#N/A")</f>
        <v>#N/A</v>
      </c>
    </row>
    <row r="4196">
      <c r="A4196" s="12" t="str">
        <f>IFERROR(__xludf.DUMMYFUNCTION("TEXTJOIN("";"", TRUE, FILTER(CID!$B$2:$B$14794, CID!B4196=CID!$D$2:$D$14794))"),"#N/A")</f>
        <v>#N/A</v>
      </c>
      <c r="B4196" s="12" t="str">
        <f>IFERROR(__xludf.DUMMYFUNCTION("TEXTJOIN(""; "", TRUE, FILTER(CID!B4196:B14794, REGEXMATCH(CID!D4196:D14794, TEXTJOIN(""|"", TRUE, SPLIT(A4196, "";"")))))"),"#N/A")</f>
        <v>#N/A</v>
      </c>
    </row>
    <row r="4197">
      <c r="A4197" s="12" t="str">
        <f>IFERROR(__xludf.DUMMYFUNCTION("TEXTJOIN("";"", TRUE, FILTER(CID!$B$2:$B$14794, CID!B4197=CID!$D$2:$D$14794))"),"#N/A")</f>
        <v>#N/A</v>
      </c>
      <c r="B4197" s="12" t="str">
        <f>IFERROR(__xludf.DUMMYFUNCTION("TEXTJOIN(""; "", TRUE, FILTER(CID!B4197:B14794, REGEXMATCH(CID!D4197:D14794, TEXTJOIN(""|"", TRUE, SPLIT(A4197, "";"")))))"),"#N/A")</f>
        <v>#N/A</v>
      </c>
    </row>
    <row r="4198">
      <c r="A4198" s="12" t="str">
        <f>IFERROR(__xludf.DUMMYFUNCTION("TEXTJOIN("";"", TRUE, FILTER(CID!$B$2:$B$14794, CID!B4198=CID!$D$2:$D$14794))"),"#N/A")</f>
        <v>#N/A</v>
      </c>
      <c r="B4198" s="12" t="str">
        <f>IFERROR(__xludf.DUMMYFUNCTION("TEXTJOIN(""; "", TRUE, FILTER(CID!B4198:B14794, REGEXMATCH(CID!D4198:D14794, TEXTJOIN(""|"", TRUE, SPLIT(A4198, "";"")))))"),"#N/A")</f>
        <v>#N/A</v>
      </c>
    </row>
    <row r="4199">
      <c r="A4199" s="12" t="str">
        <f>IFERROR(__xludf.DUMMYFUNCTION("TEXTJOIN("";"", TRUE, FILTER(CID!$B$2:$B$14794, CID!B4199=CID!$D$2:$D$14794))"),"#N/A")</f>
        <v>#N/A</v>
      </c>
      <c r="B4199" s="12" t="str">
        <f>IFERROR(__xludf.DUMMYFUNCTION("TEXTJOIN(""; "", TRUE, FILTER(CID!B4199:B14794, REGEXMATCH(CID!D4199:D14794, TEXTJOIN(""|"", TRUE, SPLIT(A4199, "";"")))))"),"#N/A")</f>
        <v>#N/A</v>
      </c>
    </row>
    <row r="4200">
      <c r="A4200" s="12" t="str">
        <f>IFERROR(__xludf.DUMMYFUNCTION("TEXTJOIN("";"", TRUE, FILTER(CID!$B$2:$B$14794, CID!B4200=CID!$D$2:$D$14794))"),"#N/A")</f>
        <v>#N/A</v>
      </c>
      <c r="B4200" s="12" t="str">
        <f>IFERROR(__xludf.DUMMYFUNCTION("TEXTJOIN(""; "", TRUE, FILTER(CID!B4200:B14794, REGEXMATCH(CID!D4200:D14794, TEXTJOIN(""|"", TRUE, SPLIT(A4200, "";"")))))"),"#N/A")</f>
        <v>#N/A</v>
      </c>
    </row>
    <row r="4201">
      <c r="A4201" s="12" t="str">
        <f>IFERROR(__xludf.DUMMYFUNCTION("TEXTJOIN("";"", TRUE, FILTER(CID!$B$2:$B$14794, CID!B4201=CID!$D$2:$D$14794))"),"#N/A")</f>
        <v>#N/A</v>
      </c>
      <c r="B4201" s="12" t="str">
        <f>IFERROR(__xludf.DUMMYFUNCTION("TEXTJOIN(""; "", TRUE, FILTER(CID!B4201:B14794, REGEXMATCH(CID!D4201:D14794, TEXTJOIN(""|"", TRUE, SPLIT(A4201, "";"")))))"),"#N/A")</f>
        <v>#N/A</v>
      </c>
    </row>
    <row r="4202">
      <c r="A4202" s="12" t="str">
        <f>IFERROR(__xludf.DUMMYFUNCTION("TEXTJOIN("";"", TRUE, FILTER(CID!$B$2:$B$14794, CID!B4202=CID!$D$2:$D$14794))"),"#N/A")</f>
        <v>#N/A</v>
      </c>
      <c r="B4202" s="12" t="str">
        <f>IFERROR(__xludf.DUMMYFUNCTION("TEXTJOIN(""; "", TRUE, FILTER(CID!B4202:B14794, REGEXMATCH(CID!D4202:D14794, TEXTJOIN(""|"", TRUE, SPLIT(A4202, "";"")))))"),"#N/A")</f>
        <v>#N/A</v>
      </c>
    </row>
    <row r="4203">
      <c r="A4203" s="12" t="str">
        <f>IFERROR(__xludf.DUMMYFUNCTION("TEXTJOIN("";"", TRUE, FILTER(CID!$B$2:$B$14794, CID!B4203=CID!$D$2:$D$14794))"),"#N/A")</f>
        <v>#N/A</v>
      </c>
      <c r="B4203" s="12" t="str">
        <f>IFERROR(__xludf.DUMMYFUNCTION("TEXTJOIN(""; "", TRUE, FILTER(CID!B4203:B14794, REGEXMATCH(CID!D4203:D14794, TEXTJOIN(""|"", TRUE, SPLIT(A4203, "";"")))))"),"#N/A")</f>
        <v>#N/A</v>
      </c>
    </row>
    <row r="4204">
      <c r="A4204" s="12" t="str">
        <f>IFERROR(__xludf.DUMMYFUNCTION("TEXTJOIN("";"", TRUE, FILTER(CID!$B$2:$B$14794, CID!B4204=CID!$D$2:$D$14794))"),"#N/A")</f>
        <v>#N/A</v>
      </c>
      <c r="B4204" s="12" t="str">
        <f>IFERROR(__xludf.DUMMYFUNCTION("TEXTJOIN(""; "", TRUE, FILTER(CID!B4204:B14794, REGEXMATCH(CID!D4204:D14794, TEXTJOIN(""|"", TRUE, SPLIT(A4204, "";"")))))"),"#N/A")</f>
        <v>#N/A</v>
      </c>
    </row>
    <row r="4205">
      <c r="A4205" s="12" t="str">
        <f>IFERROR(__xludf.DUMMYFUNCTION("TEXTJOIN("";"", TRUE, FILTER(CID!$B$2:$B$14794, CID!B4205=CID!$D$2:$D$14794))"),"#N/A")</f>
        <v>#N/A</v>
      </c>
      <c r="B4205" s="12" t="str">
        <f>IFERROR(__xludf.DUMMYFUNCTION("TEXTJOIN(""; "", TRUE, FILTER(CID!B4205:B14794, REGEXMATCH(CID!D4205:D14794, TEXTJOIN(""|"", TRUE, SPLIT(A4205, "";"")))))"),"#N/A")</f>
        <v>#N/A</v>
      </c>
    </row>
    <row r="4206">
      <c r="A4206" s="12" t="str">
        <f>IFERROR(__xludf.DUMMYFUNCTION("TEXTJOIN("";"", TRUE, FILTER(CID!$B$2:$B$14794, CID!B4206=CID!$D$2:$D$14794))"),"#N/A")</f>
        <v>#N/A</v>
      </c>
      <c r="B4206" s="12" t="str">
        <f>IFERROR(__xludf.DUMMYFUNCTION("TEXTJOIN(""; "", TRUE, FILTER(CID!B4206:B14794, REGEXMATCH(CID!D4206:D14794, TEXTJOIN(""|"", TRUE, SPLIT(A4206, "";"")))))"),"#N/A")</f>
        <v>#N/A</v>
      </c>
    </row>
    <row r="4207">
      <c r="A4207" s="12" t="str">
        <f>IFERROR(__xludf.DUMMYFUNCTION("TEXTJOIN("";"", TRUE, FILTER(CID!$B$2:$B$14794, CID!B4207=CID!$D$2:$D$14794))"),"#N/A")</f>
        <v>#N/A</v>
      </c>
      <c r="B4207" s="12" t="str">
        <f>IFERROR(__xludf.DUMMYFUNCTION("TEXTJOIN(""; "", TRUE, FILTER(CID!B4207:B14794, REGEXMATCH(CID!D4207:D14794, TEXTJOIN(""|"", TRUE, SPLIT(A4207, "";"")))))"),"#N/A")</f>
        <v>#N/A</v>
      </c>
    </row>
    <row r="4208">
      <c r="A4208" s="12" t="str">
        <f>IFERROR(__xludf.DUMMYFUNCTION("TEXTJOIN("";"", TRUE, FILTER(CID!$B$2:$B$14794, CID!B4208=CID!$D$2:$D$14794))"),"#N/A")</f>
        <v>#N/A</v>
      </c>
      <c r="B4208" s="12" t="str">
        <f>IFERROR(__xludf.DUMMYFUNCTION("TEXTJOIN(""; "", TRUE, FILTER(CID!B4208:B14794, REGEXMATCH(CID!D4208:D14794, TEXTJOIN(""|"", TRUE, SPLIT(A4208, "";"")))))"),"#N/A")</f>
        <v>#N/A</v>
      </c>
    </row>
    <row r="4209">
      <c r="A4209" s="12" t="str">
        <f>IFERROR(__xludf.DUMMYFUNCTION("TEXTJOIN("";"", TRUE, FILTER(CID!$B$2:$B$14794, CID!B4209=CID!$D$2:$D$14794))"),"#N/A")</f>
        <v>#N/A</v>
      </c>
      <c r="B4209" s="12" t="str">
        <f>IFERROR(__xludf.DUMMYFUNCTION("TEXTJOIN(""; "", TRUE, FILTER(CID!B4209:B14794, REGEXMATCH(CID!D4209:D14794, TEXTJOIN(""|"", TRUE, SPLIT(A4209, "";"")))))"),"#N/A")</f>
        <v>#N/A</v>
      </c>
    </row>
    <row r="4210">
      <c r="A4210" s="12" t="str">
        <f>IFERROR(__xludf.DUMMYFUNCTION("TEXTJOIN("";"", TRUE, FILTER(CID!$B$2:$B$14794, CID!B4210=CID!$D$2:$D$14794))"),"#N/A")</f>
        <v>#N/A</v>
      </c>
      <c r="B4210" s="12" t="str">
        <f>IFERROR(__xludf.DUMMYFUNCTION("TEXTJOIN(""; "", TRUE, FILTER(CID!B4210:B14794, REGEXMATCH(CID!D4210:D14794, TEXTJOIN(""|"", TRUE, SPLIT(A4210, "";"")))))"),"#N/A")</f>
        <v>#N/A</v>
      </c>
    </row>
    <row r="4211">
      <c r="A4211" s="12" t="str">
        <f>IFERROR(__xludf.DUMMYFUNCTION("TEXTJOIN("";"", TRUE, FILTER(CID!$B$2:$B$14794, CID!B4211=CID!$D$2:$D$14794))"),"#N/A")</f>
        <v>#N/A</v>
      </c>
      <c r="B4211" s="12" t="str">
        <f>IFERROR(__xludf.DUMMYFUNCTION("TEXTJOIN(""; "", TRUE, FILTER(CID!B4211:B14794, REGEXMATCH(CID!D4211:D14794, TEXTJOIN(""|"", TRUE, SPLIT(A4211, "";"")))))"),"#N/A")</f>
        <v>#N/A</v>
      </c>
    </row>
    <row r="4212">
      <c r="A4212" s="12" t="str">
        <f>IFERROR(__xludf.DUMMYFUNCTION("TEXTJOIN("";"", TRUE, FILTER(CID!$B$2:$B$14794, CID!B4212=CID!$D$2:$D$14794))"),"#N/A")</f>
        <v>#N/A</v>
      </c>
      <c r="B4212" s="12" t="str">
        <f>IFERROR(__xludf.DUMMYFUNCTION("TEXTJOIN(""; "", TRUE, FILTER(CID!B4212:B14794, REGEXMATCH(CID!D4212:D14794, TEXTJOIN(""|"", TRUE, SPLIT(A4212, "";"")))))"),"#N/A")</f>
        <v>#N/A</v>
      </c>
    </row>
    <row r="4213">
      <c r="A4213" s="12" t="str">
        <f>IFERROR(__xludf.DUMMYFUNCTION("TEXTJOIN("";"", TRUE, FILTER(CID!$B$2:$B$14794, CID!B4213=CID!$D$2:$D$14794))"),"#N/A")</f>
        <v>#N/A</v>
      </c>
      <c r="B4213" s="12" t="str">
        <f>IFERROR(__xludf.DUMMYFUNCTION("TEXTJOIN(""; "", TRUE, FILTER(CID!B4213:B14794, REGEXMATCH(CID!D4213:D14794, TEXTJOIN(""|"", TRUE, SPLIT(A4213, "";"")))))"),"#N/A")</f>
        <v>#N/A</v>
      </c>
    </row>
    <row r="4214">
      <c r="A4214" s="12" t="str">
        <f>IFERROR(__xludf.DUMMYFUNCTION("TEXTJOIN("";"", TRUE, FILTER(CID!$B$2:$B$14794, CID!B4214=CID!$D$2:$D$14794))"),"#N/A")</f>
        <v>#N/A</v>
      </c>
      <c r="B4214" s="12" t="str">
        <f>IFERROR(__xludf.DUMMYFUNCTION("TEXTJOIN(""; "", TRUE, FILTER(CID!B4214:B14794, REGEXMATCH(CID!D4214:D14794, TEXTJOIN(""|"", TRUE, SPLIT(A4214, "";"")))))"),"#N/A")</f>
        <v>#N/A</v>
      </c>
    </row>
    <row r="4215">
      <c r="A4215" s="12" t="str">
        <f>IFERROR(__xludf.DUMMYFUNCTION("TEXTJOIN("";"", TRUE, FILTER(CID!$B$2:$B$14794, CID!B4215=CID!$D$2:$D$14794))"),"#N/A")</f>
        <v>#N/A</v>
      </c>
      <c r="B4215" s="12" t="str">
        <f>IFERROR(__xludf.DUMMYFUNCTION("TEXTJOIN(""; "", TRUE, FILTER(CID!B4215:B14794, REGEXMATCH(CID!D4215:D14794, TEXTJOIN(""|"", TRUE, SPLIT(A4215, "";"")))))"),"#N/A")</f>
        <v>#N/A</v>
      </c>
    </row>
    <row r="4216">
      <c r="A4216" s="12" t="str">
        <f>IFERROR(__xludf.DUMMYFUNCTION("TEXTJOIN("";"", TRUE, FILTER(CID!$B$2:$B$14794, CID!B4216=CID!$D$2:$D$14794))"),"#N/A")</f>
        <v>#N/A</v>
      </c>
      <c r="B4216" s="12" t="str">
        <f>IFERROR(__xludf.DUMMYFUNCTION("TEXTJOIN(""; "", TRUE, FILTER(CID!B4216:B14794, REGEXMATCH(CID!D4216:D14794, TEXTJOIN(""|"", TRUE, SPLIT(A4216, "";"")))))"),"#N/A")</f>
        <v>#N/A</v>
      </c>
    </row>
    <row r="4217">
      <c r="A4217" s="12" t="str">
        <f>IFERROR(__xludf.DUMMYFUNCTION("TEXTJOIN("";"", TRUE, FILTER(CID!$B$2:$B$14794, CID!B4217=CID!$D$2:$D$14794))"),"#N/A")</f>
        <v>#N/A</v>
      </c>
      <c r="B4217" s="12" t="str">
        <f>IFERROR(__xludf.DUMMYFUNCTION("TEXTJOIN(""; "", TRUE, FILTER(CID!B4217:B14794, REGEXMATCH(CID!D4217:D14794, TEXTJOIN(""|"", TRUE, SPLIT(A4217, "";"")))))"),"#N/A")</f>
        <v>#N/A</v>
      </c>
    </row>
    <row r="4218">
      <c r="A4218" s="12" t="str">
        <f>IFERROR(__xludf.DUMMYFUNCTION("TEXTJOIN("";"", TRUE, FILTER(CID!$B$2:$B$14794, CID!B4218=CID!$D$2:$D$14794))"),"#N/A")</f>
        <v>#N/A</v>
      </c>
      <c r="B4218" s="12" t="str">
        <f>IFERROR(__xludf.DUMMYFUNCTION("TEXTJOIN(""; "", TRUE, FILTER(CID!B4218:B14794, REGEXMATCH(CID!D4218:D14794, TEXTJOIN(""|"", TRUE, SPLIT(A4218, "";"")))))"),"#N/A")</f>
        <v>#N/A</v>
      </c>
    </row>
    <row r="4219">
      <c r="A4219" s="12" t="str">
        <f>IFERROR(__xludf.DUMMYFUNCTION("TEXTJOIN("";"", TRUE, FILTER(CID!$B$2:$B$14794, CID!B4219=CID!$D$2:$D$14794))"),"#N/A")</f>
        <v>#N/A</v>
      </c>
      <c r="B4219" s="12" t="str">
        <f>IFERROR(__xludf.DUMMYFUNCTION("TEXTJOIN(""; "", TRUE, FILTER(CID!B4219:B14794, REGEXMATCH(CID!D4219:D14794, TEXTJOIN(""|"", TRUE, SPLIT(A4219, "";"")))))"),"#N/A")</f>
        <v>#N/A</v>
      </c>
    </row>
    <row r="4220">
      <c r="A4220" s="12" t="str">
        <f>IFERROR(__xludf.DUMMYFUNCTION("TEXTJOIN("";"", TRUE, FILTER(CID!$B$2:$B$14794, CID!B4220=CID!$D$2:$D$14794))"),"#N/A")</f>
        <v>#N/A</v>
      </c>
      <c r="B4220" s="12" t="str">
        <f>IFERROR(__xludf.DUMMYFUNCTION("TEXTJOIN(""; "", TRUE, FILTER(CID!B4220:B14794, REGEXMATCH(CID!D4220:D14794, TEXTJOIN(""|"", TRUE, SPLIT(A4220, "";"")))))"),"#N/A")</f>
        <v>#N/A</v>
      </c>
    </row>
    <row r="4221">
      <c r="A4221" s="12" t="str">
        <f>IFERROR(__xludf.DUMMYFUNCTION("TEXTJOIN("";"", TRUE, FILTER(CID!$B$2:$B$14794, CID!B4221=CID!$D$2:$D$14794))"),"#N/A")</f>
        <v>#N/A</v>
      </c>
      <c r="B4221" s="12" t="str">
        <f>IFERROR(__xludf.DUMMYFUNCTION("TEXTJOIN(""; "", TRUE, FILTER(CID!B4221:B14794, REGEXMATCH(CID!D4221:D14794, TEXTJOIN(""|"", TRUE, SPLIT(A4221, "";"")))))"),"#N/A")</f>
        <v>#N/A</v>
      </c>
    </row>
    <row r="4222">
      <c r="A4222" s="12" t="str">
        <f>IFERROR(__xludf.DUMMYFUNCTION("TEXTJOIN("";"", TRUE, FILTER(CID!$B$2:$B$14794, CID!B4222=CID!$D$2:$D$14794))"),"#N/A")</f>
        <v>#N/A</v>
      </c>
      <c r="B4222" s="12" t="str">
        <f>IFERROR(__xludf.DUMMYFUNCTION("TEXTJOIN(""; "", TRUE, FILTER(CID!B4222:B14794, REGEXMATCH(CID!D4222:D14794, TEXTJOIN(""|"", TRUE, SPLIT(A4222, "";"")))))"),"#N/A")</f>
        <v>#N/A</v>
      </c>
    </row>
    <row r="4223">
      <c r="A4223" s="12" t="str">
        <f>IFERROR(__xludf.DUMMYFUNCTION("TEXTJOIN("";"", TRUE, FILTER(CID!$B$2:$B$14794, CID!B4223=CID!$D$2:$D$14794))"),"#N/A")</f>
        <v>#N/A</v>
      </c>
      <c r="B4223" s="12" t="str">
        <f>IFERROR(__xludf.DUMMYFUNCTION("TEXTJOIN(""; "", TRUE, FILTER(CID!B4223:B14794, REGEXMATCH(CID!D4223:D14794, TEXTJOIN(""|"", TRUE, SPLIT(A4223, "";"")))))"),"#N/A")</f>
        <v>#N/A</v>
      </c>
    </row>
    <row r="4224">
      <c r="A4224" s="12" t="str">
        <f>IFERROR(__xludf.DUMMYFUNCTION("TEXTJOIN("";"", TRUE, FILTER(CID!$B$2:$B$14794, CID!B4224=CID!$D$2:$D$14794))"),"#N/A")</f>
        <v>#N/A</v>
      </c>
      <c r="B4224" s="12" t="str">
        <f>IFERROR(__xludf.DUMMYFUNCTION("TEXTJOIN(""; "", TRUE, FILTER(CID!B4224:B14794, REGEXMATCH(CID!D4224:D14794, TEXTJOIN(""|"", TRUE, SPLIT(A4224, "";"")))))"),"#N/A")</f>
        <v>#N/A</v>
      </c>
    </row>
    <row r="4225">
      <c r="A4225" s="12" t="str">
        <f>IFERROR(__xludf.DUMMYFUNCTION("TEXTJOIN("";"", TRUE, FILTER(CID!$B$2:$B$14794, CID!B4225=CID!$D$2:$D$14794))"),"#N/A")</f>
        <v>#N/A</v>
      </c>
      <c r="B4225" s="12" t="str">
        <f>IFERROR(__xludf.DUMMYFUNCTION("TEXTJOIN(""; "", TRUE, FILTER(CID!B4225:B14794, REGEXMATCH(CID!D4225:D14794, TEXTJOIN(""|"", TRUE, SPLIT(A4225, "";"")))))"),"#N/A")</f>
        <v>#N/A</v>
      </c>
    </row>
    <row r="4226">
      <c r="A4226" s="12" t="str">
        <f>IFERROR(__xludf.DUMMYFUNCTION("TEXTJOIN("";"", TRUE, FILTER(CID!$B$2:$B$14794, CID!B4226=CID!$D$2:$D$14794))"),"#N/A")</f>
        <v>#N/A</v>
      </c>
      <c r="B4226" s="12" t="str">
        <f>IFERROR(__xludf.DUMMYFUNCTION("TEXTJOIN(""; "", TRUE, FILTER(CID!B4226:B14794, REGEXMATCH(CID!D4226:D14794, TEXTJOIN(""|"", TRUE, SPLIT(A4226, "";"")))))"),"#N/A")</f>
        <v>#N/A</v>
      </c>
    </row>
    <row r="4227">
      <c r="A4227" s="12" t="str">
        <f>IFERROR(__xludf.DUMMYFUNCTION("TEXTJOIN("";"", TRUE, FILTER(CID!$B$2:$B$14794, CID!B4227=CID!$D$2:$D$14794))"),"#N/A")</f>
        <v>#N/A</v>
      </c>
      <c r="B4227" s="12" t="str">
        <f>IFERROR(__xludf.DUMMYFUNCTION("TEXTJOIN(""; "", TRUE, FILTER(CID!B4227:B14794, REGEXMATCH(CID!D4227:D14794, TEXTJOIN(""|"", TRUE, SPLIT(A4227, "";"")))))"),"#N/A")</f>
        <v>#N/A</v>
      </c>
    </row>
    <row r="4228">
      <c r="A4228" s="12" t="str">
        <f>IFERROR(__xludf.DUMMYFUNCTION("TEXTJOIN("";"", TRUE, FILTER(CID!$B$2:$B$14794, CID!B4228=CID!$D$2:$D$14794))"),"#N/A")</f>
        <v>#N/A</v>
      </c>
      <c r="B4228" s="12" t="str">
        <f>IFERROR(__xludf.DUMMYFUNCTION("TEXTJOIN(""; "", TRUE, FILTER(CID!B4228:B14794, REGEXMATCH(CID!D4228:D14794, TEXTJOIN(""|"", TRUE, SPLIT(A4228, "";"")))))"),"#N/A")</f>
        <v>#N/A</v>
      </c>
    </row>
    <row r="4229">
      <c r="A4229" s="12" t="str">
        <f>IFERROR(__xludf.DUMMYFUNCTION("TEXTJOIN("";"", TRUE, FILTER(CID!$B$2:$B$14794, CID!B4229=CID!$D$2:$D$14794))"),"#N/A")</f>
        <v>#N/A</v>
      </c>
      <c r="B4229" s="12" t="str">
        <f>IFERROR(__xludf.DUMMYFUNCTION("TEXTJOIN(""; "", TRUE, FILTER(CID!B4229:B14794, REGEXMATCH(CID!D4229:D14794, TEXTJOIN(""|"", TRUE, SPLIT(A4229, "";"")))))"),"#N/A")</f>
        <v>#N/A</v>
      </c>
    </row>
    <row r="4230">
      <c r="A4230" s="12" t="str">
        <f>IFERROR(__xludf.DUMMYFUNCTION("TEXTJOIN("";"", TRUE, FILTER(CID!$B$2:$B$14794, CID!B4230=CID!$D$2:$D$14794))"),"#N/A")</f>
        <v>#N/A</v>
      </c>
      <c r="B4230" s="12" t="str">
        <f>IFERROR(__xludf.DUMMYFUNCTION("TEXTJOIN(""; "", TRUE, FILTER(CID!B4230:B14794, REGEXMATCH(CID!D4230:D14794, TEXTJOIN(""|"", TRUE, SPLIT(A4230, "";"")))))"),"#N/A")</f>
        <v>#N/A</v>
      </c>
    </row>
    <row r="4231">
      <c r="A4231" s="12" t="str">
        <f>IFERROR(__xludf.DUMMYFUNCTION("TEXTJOIN("";"", TRUE, FILTER(CID!$B$2:$B$14794, CID!B4231=CID!$D$2:$D$14794))"),"#N/A")</f>
        <v>#N/A</v>
      </c>
      <c r="B4231" s="12" t="str">
        <f>IFERROR(__xludf.DUMMYFUNCTION("TEXTJOIN(""; "", TRUE, FILTER(CID!B4231:B14794, REGEXMATCH(CID!D4231:D14794, TEXTJOIN(""|"", TRUE, SPLIT(A4231, "";"")))))"),"#N/A")</f>
        <v>#N/A</v>
      </c>
    </row>
    <row r="4232">
      <c r="A4232" s="12" t="str">
        <f>IFERROR(__xludf.DUMMYFUNCTION("TEXTJOIN("";"", TRUE, FILTER(CID!$B$2:$B$14794, CID!B4232=CID!$D$2:$D$14794))"),"#N/A")</f>
        <v>#N/A</v>
      </c>
      <c r="B4232" s="12" t="str">
        <f>IFERROR(__xludf.DUMMYFUNCTION("TEXTJOIN(""; "", TRUE, FILTER(CID!B4232:B14794, REGEXMATCH(CID!D4232:D14794, TEXTJOIN(""|"", TRUE, SPLIT(A4232, "";"")))))"),"#N/A")</f>
        <v>#N/A</v>
      </c>
    </row>
    <row r="4233">
      <c r="A4233" s="12" t="str">
        <f>IFERROR(__xludf.DUMMYFUNCTION("TEXTJOIN("";"", TRUE, FILTER(CID!$B$2:$B$14794, CID!B4233=CID!$D$2:$D$14794))"),"#N/A")</f>
        <v>#N/A</v>
      </c>
      <c r="B4233" s="12" t="str">
        <f>IFERROR(__xludf.DUMMYFUNCTION("TEXTJOIN(""; "", TRUE, FILTER(CID!B4233:B14794, REGEXMATCH(CID!D4233:D14794, TEXTJOIN(""|"", TRUE, SPLIT(A4233, "";"")))))"),"#N/A")</f>
        <v>#N/A</v>
      </c>
    </row>
    <row r="4234">
      <c r="A4234" s="12" t="str">
        <f>IFERROR(__xludf.DUMMYFUNCTION("TEXTJOIN("";"", TRUE, FILTER(CID!$B$2:$B$14794, CID!B4234=CID!$D$2:$D$14794))"),"#N/A")</f>
        <v>#N/A</v>
      </c>
      <c r="B4234" s="12" t="str">
        <f>IFERROR(__xludf.DUMMYFUNCTION("TEXTJOIN(""; "", TRUE, FILTER(CID!B4234:B14794, REGEXMATCH(CID!D4234:D14794, TEXTJOIN(""|"", TRUE, SPLIT(A4234, "";"")))))"),"#N/A")</f>
        <v>#N/A</v>
      </c>
    </row>
    <row r="4235">
      <c r="A4235" s="12" t="str">
        <f>IFERROR(__xludf.DUMMYFUNCTION("TEXTJOIN("";"", TRUE, FILTER(CID!$B$2:$B$14794, CID!B4235=CID!$D$2:$D$14794))"),"#N/A")</f>
        <v>#N/A</v>
      </c>
      <c r="B4235" s="12" t="str">
        <f>IFERROR(__xludf.DUMMYFUNCTION("TEXTJOIN(""; "", TRUE, FILTER(CID!B4235:B14794, REGEXMATCH(CID!D4235:D14794, TEXTJOIN(""|"", TRUE, SPLIT(A4235, "";"")))))"),"#N/A")</f>
        <v>#N/A</v>
      </c>
    </row>
    <row r="4236">
      <c r="A4236" s="12" t="str">
        <f>IFERROR(__xludf.DUMMYFUNCTION("TEXTJOIN("";"", TRUE, FILTER(CID!$B$2:$B$14794, CID!B4236=CID!$D$2:$D$14794))"),"#N/A")</f>
        <v>#N/A</v>
      </c>
      <c r="B4236" s="12" t="str">
        <f>IFERROR(__xludf.DUMMYFUNCTION("TEXTJOIN(""; "", TRUE, FILTER(CID!B4236:B14794, REGEXMATCH(CID!D4236:D14794, TEXTJOIN(""|"", TRUE, SPLIT(A4236, "";"")))))"),"#N/A")</f>
        <v>#N/A</v>
      </c>
    </row>
    <row r="4237">
      <c r="A4237" s="12" t="str">
        <f>IFERROR(__xludf.DUMMYFUNCTION("TEXTJOIN("";"", TRUE, FILTER(CID!$B$2:$B$14794, CID!B4237=CID!$D$2:$D$14794))"),"#N/A")</f>
        <v>#N/A</v>
      </c>
      <c r="B4237" s="12" t="str">
        <f>IFERROR(__xludf.DUMMYFUNCTION("TEXTJOIN(""; "", TRUE, FILTER(CID!B4237:B14794, REGEXMATCH(CID!D4237:D14794, TEXTJOIN(""|"", TRUE, SPLIT(A4237, "";"")))))"),"#N/A")</f>
        <v>#N/A</v>
      </c>
    </row>
    <row r="4238">
      <c r="A4238" s="12" t="str">
        <f>IFERROR(__xludf.DUMMYFUNCTION("TEXTJOIN("";"", TRUE, FILTER(CID!$B$2:$B$14794, CID!B4238=CID!$D$2:$D$14794))"),"#N/A")</f>
        <v>#N/A</v>
      </c>
      <c r="B4238" s="12" t="str">
        <f>IFERROR(__xludf.DUMMYFUNCTION("TEXTJOIN(""; "", TRUE, FILTER(CID!B4238:B14794, REGEXMATCH(CID!D4238:D14794, TEXTJOIN(""|"", TRUE, SPLIT(A4238, "";"")))))"),"#N/A")</f>
        <v>#N/A</v>
      </c>
    </row>
    <row r="4239">
      <c r="A4239" s="12" t="str">
        <f>IFERROR(__xludf.DUMMYFUNCTION("TEXTJOIN("";"", TRUE, FILTER(CID!$B$2:$B$14794, CID!B4239=CID!$D$2:$D$14794))"),"#N/A")</f>
        <v>#N/A</v>
      </c>
      <c r="B4239" s="12" t="str">
        <f>IFERROR(__xludf.DUMMYFUNCTION("TEXTJOIN(""; "", TRUE, FILTER(CID!B4239:B14794, REGEXMATCH(CID!D4239:D14794, TEXTJOIN(""|"", TRUE, SPLIT(A4239, "";"")))))"),"#N/A")</f>
        <v>#N/A</v>
      </c>
    </row>
    <row r="4240">
      <c r="A4240" s="12" t="str">
        <f>IFERROR(__xludf.DUMMYFUNCTION("TEXTJOIN("";"", TRUE, FILTER(CID!$B$2:$B$14794, CID!B4240=CID!$D$2:$D$14794))"),"#N/A")</f>
        <v>#N/A</v>
      </c>
      <c r="B4240" s="12" t="str">
        <f>IFERROR(__xludf.DUMMYFUNCTION("TEXTJOIN(""; "", TRUE, FILTER(CID!B4240:B14794, REGEXMATCH(CID!D4240:D14794, TEXTJOIN(""|"", TRUE, SPLIT(A4240, "";"")))))"),"#N/A")</f>
        <v>#N/A</v>
      </c>
    </row>
    <row r="4241">
      <c r="A4241" s="12" t="str">
        <f>IFERROR(__xludf.DUMMYFUNCTION("TEXTJOIN("";"", TRUE, FILTER(CID!$B$2:$B$14794, CID!B4241=CID!$D$2:$D$14794))"),"#N/A")</f>
        <v>#N/A</v>
      </c>
      <c r="B4241" s="12" t="str">
        <f>IFERROR(__xludf.DUMMYFUNCTION("TEXTJOIN(""; "", TRUE, FILTER(CID!B4241:B14794, REGEXMATCH(CID!D4241:D14794, TEXTJOIN(""|"", TRUE, SPLIT(A4241, "";"")))))"),"#N/A")</f>
        <v>#N/A</v>
      </c>
    </row>
    <row r="4242">
      <c r="A4242" s="12" t="str">
        <f>IFERROR(__xludf.DUMMYFUNCTION("TEXTJOIN("";"", TRUE, FILTER(CID!$B$2:$B$14794, CID!B4242=CID!$D$2:$D$14794))"),"#N/A")</f>
        <v>#N/A</v>
      </c>
      <c r="B4242" s="12" t="str">
        <f>IFERROR(__xludf.DUMMYFUNCTION("TEXTJOIN(""; "", TRUE, FILTER(CID!B4242:B14794, REGEXMATCH(CID!D4242:D14794, TEXTJOIN(""|"", TRUE, SPLIT(A4242, "";"")))))"),"#N/A")</f>
        <v>#N/A</v>
      </c>
    </row>
    <row r="4243">
      <c r="A4243" s="12" t="str">
        <f>IFERROR(__xludf.DUMMYFUNCTION("TEXTJOIN("";"", TRUE, FILTER(CID!$B$2:$B$14794, CID!B4243=CID!$D$2:$D$14794))"),"#N/A")</f>
        <v>#N/A</v>
      </c>
      <c r="B4243" s="12" t="str">
        <f>IFERROR(__xludf.DUMMYFUNCTION("TEXTJOIN(""; "", TRUE, FILTER(CID!B4243:B14794, REGEXMATCH(CID!D4243:D14794, TEXTJOIN(""|"", TRUE, SPLIT(A4243, "";"")))))"),"#N/A")</f>
        <v>#N/A</v>
      </c>
    </row>
    <row r="4244">
      <c r="A4244" s="12" t="str">
        <f>IFERROR(__xludf.DUMMYFUNCTION("TEXTJOIN("";"", TRUE, FILTER(CID!$B$2:$B$14794, CID!B4244=CID!$D$2:$D$14794))"),"#N/A")</f>
        <v>#N/A</v>
      </c>
      <c r="B4244" s="12" t="str">
        <f>IFERROR(__xludf.DUMMYFUNCTION("TEXTJOIN(""; "", TRUE, FILTER(CID!B4244:B14794, REGEXMATCH(CID!D4244:D14794, TEXTJOIN(""|"", TRUE, SPLIT(A4244, "";"")))))"),"#N/A")</f>
        <v>#N/A</v>
      </c>
    </row>
    <row r="4245">
      <c r="A4245" s="12" t="str">
        <f>IFERROR(__xludf.DUMMYFUNCTION("TEXTJOIN("";"", TRUE, FILTER(CID!$B$2:$B$14794, CID!B4245=CID!$D$2:$D$14794))"),"#N/A")</f>
        <v>#N/A</v>
      </c>
      <c r="B4245" s="12" t="str">
        <f>IFERROR(__xludf.DUMMYFUNCTION("TEXTJOIN(""; "", TRUE, FILTER(CID!B4245:B14794, REGEXMATCH(CID!D4245:D14794, TEXTJOIN(""|"", TRUE, SPLIT(A4245, "";"")))))"),"#N/A")</f>
        <v>#N/A</v>
      </c>
    </row>
    <row r="4246">
      <c r="A4246" s="12" t="str">
        <f>IFERROR(__xludf.DUMMYFUNCTION("TEXTJOIN("";"", TRUE, FILTER(CID!$B$2:$B$14794, CID!B4246=CID!$D$2:$D$14794))"),"#N/A")</f>
        <v>#N/A</v>
      </c>
      <c r="B4246" s="12" t="str">
        <f>IFERROR(__xludf.DUMMYFUNCTION("TEXTJOIN(""; "", TRUE, FILTER(CID!B4246:B14794, REGEXMATCH(CID!D4246:D14794, TEXTJOIN(""|"", TRUE, SPLIT(A4246, "";"")))))"),"#N/A")</f>
        <v>#N/A</v>
      </c>
    </row>
    <row r="4247">
      <c r="A4247" s="12" t="str">
        <f>IFERROR(__xludf.DUMMYFUNCTION("TEXTJOIN("";"", TRUE, FILTER(CID!$B$2:$B$14794, CID!B4247=CID!$D$2:$D$14794))"),"#N/A")</f>
        <v>#N/A</v>
      </c>
      <c r="B4247" s="12" t="str">
        <f>IFERROR(__xludf.DUMMYFUNCTION("TEXTJOIN(""; "", TRUE, FILTER(CID!B4247:B14794, REGEXMATCH(CID!D4247:D14794, TEXTJOIN(""|"", TRUE, SPLIT(A4247, "";"")))))"),"#N/A")</f>
        <v>#N/A</v>
      </c>
    </row>
    <row r="4248">
      <c r="A4248" s="12" t="str">
        <f>IFERROR(__xludf.DUMMYFUNCTION("TEXTJOIN("";"", TRUE, FILTER(CID!$B$2:$B$14794, CID!B4248=CID!$D$2:$D$14794))"),"#N/A")</f>
        <v>#N/A</v>
      </c>
      <c r="B4248" s="12" t="str">
        <f>IFERROR(__xludf.DUMMYFUNCTION("TEXTJOIN(""; "", TRUE, FILTER(CID!B4248:B14794, REGEXMATCH(CID!D4248:D14794, TEXTJOIN(""|"", TRUE, SPLIT(A4248, "";"")))))"),"#N/A")</f>
        <v>#N/A</v>
      </c>
    </row>
    <row r="4249">
      <c r="A4249" s="12" t="str">
        <f>IFERROR(__xludf.DUMMYFUNCTION("TEXTJOIN("";"", TRUE, FILTER(CID!$B$2:$B$14794, CID!B4249=CID!$D$2:$D$14794))"),"#N/A")</f>
        <v>#N/A</v>
      </c>
      <c r="B4249" s="12" t="str">
        <f>IFERROR(__xludf.DUMMYFUNCTION("TEXTJOIN(""; "", TRUE, FILTER(CID!B4249:B14794, REGEXMATCH(CID!D4249:D14794, TEXTJOIN(""|"", TRUE, SPLIT(A4249, "";"")))))"),"#N/A")</f>
        <v>#N/A</v>
      </c>
    </row>
    <row r="4250">
      <c r="A4250" s="12" t="str">
        <f>IFERROR(__xludf.DUMMYFUNCTION("TEXTJOIN("";"", TRUE, FILTER(CID!$B$2:$B$14794, CID!B4250=CID!$D$2:$D$14794))"),"#N/A")</f>
        <v>#N/A</v>
      </c>
      <c r="B4250" s="12" t="str">
        <f>IFERROR(__xludf.DUMMYFUNCTION("TEXTJOIN(""; "", TRUE, FILTER(CID!B4250:B14794, REGEXMATCH(CID!D4250:D14794, TEXTJOIN(""|"", TRUE, SPLIT(A4250, "";"")))))"),"#N/A")</f>
        <v>#N/A</v>
      </c>
    </row>
    <row r="4251">
      <c r="A4251" s="12" t="str">
        <f>IFERROR(__xludf.DUMMYFUNCTION("TEXTJOIN("";"", TRUE, FILTER(CID!$B$2:$B$14794, CID!B4251=CID!$D$2:$D$14794))"),"#N/A")</f>
        <v>#N/A</v>
      </c>
      <c r="B4251" s="12" t="str">
        <f>IFERROR(__xludf.DUMMYFUNCTION("TEXTJOIN(""; "", TRUE, FILTER(CID!B4251:B14794, REGEXMATCH(CID!D4251:D14794, TEXTJOIN(""|"", TRUE, SPLIT(A4251, "";"")))))"),"#N/A")</f>
        <v>#N/A</v>
      </c>
    </row>
    <row r="4252">
      <c r="A4252" s="12" t="str">
        <f>IFERROR(__xludf.DUMMYFUNCTION("TEXTJOIN("";"", TRUE, FILTER(CID!$B$2:$B$14794, CID!B4252=CID!$D$2:$D$14794))"),"#N/A")</f>
        <v>#N/A</v>
      </c>
      <c r="B4252" s="12" t="str">
        <f>IFERROR(__xludf.DUMMYFUNCTION("TEXTJOIN(""; "", TRUE, FILTER(CID!B4252:B14794, REGEXMATCH(CID!D4252:D14794, TEXTJOIN(""|"", TRUE, SPLIT(A4252, "";"")))))"),"#N/A")</f>
        <v>#N/A</v>
      </c>
    </row>
    <row r="4253">
      <c r="A4253" s="12" t="str">
        <f>IFERROR(__xludf.DUMMYFUNCTION("TEXTJOIN("";"", TRUE, FILTER(CID!$B$2:$B$14794, CID!B4253=CID!$D$2:$D$14794))"),"#N/A")</f>
        <v>#N/A</v>
      </c>
      <c r="B4253" s="12" t="str">
        <f>IFERROR(__xludf.DUMMYFUNCTION("TEXTJOIN(""; "", TRUE, FILTER(CID!B4253:B14794, REGEXMATCH(CID!D4253:D14794, TEXTJOIN(""|"", TRUE, SPLIT(A4253, "";"")))))"),"#N/A")</f>
        <v>#N/A</v>
      </c>
    </row>
    <row r="4254">
      <c r="A4254" s="12" t="str">
        <f>IFERROR(__xludf.DUMMYFUNCTION("TEXTJOIN("";"", TRUE, FILTER(CID!$B$2:$B$14794, CID!B4254=CID!$D$2:$D$14794))"),"#N/A")</f>
        <v>#N/A</v>
      </c>
      <c r="B4254" s="12" t="str">
        <f>IFERROR(__xludf.DUMMYFUNCTION("TEXTJOIN(""; "", TRUE, FILTER(CID!B4254:B14794, REGEXMATCH(CID!D4254:D14794, TEXTJOIN(""|"", TRUE, SPLIT(A4254, "";"")))))"),"#N/A")</f>
        <v>#N/A</v>
      </c>
    </row>
    <row r="4255">
      <c r="A4255" s="12" t="str">
        <f>IFERROR(__xludf.DUMMYFUNCTION("TEXTJOIN("";"", TRUE, FILTER(CID!$B$2:$B$14794, CID!B4255=CID!$D$2:$D$14794))"),"#N/A")</f>
        <v>#N/A</v>
      </c>
      <c r="B4255" s="12" t="str">
        <f>IFERROR(__xludf.DUMMYFUNCTION("TEXTJOIN(""; "", TRUE, FILTER(CID!B4255:B14794, REGEXMATCH(CID!D4255:D14794, TEXTJOIN(""|"", TRUE, SPLIT(A4255, "";"")))))"),"#N/A")</f>
        <v>#N/A</v>
      </c>
    </row>
    <row r="4256">
      <c r="A4256" s="12" t="str">
        <f>IFERROR(__xludf.DUMMYFUNCTION("TEXTJOIN("";"", TRUE, FILTER(CID!$B$2:$B$14794, CID!B4256=CID!$D$2:$D$14794))"),"#N/A")</f>
        <v>#N/A</v>
      </c>
      <c r="B4256" s="12" t="str">
        <f>IFERROR(__xludf.DUMMYFUNCTION("TEXTJOIN(""; "", TRUE, FILTER(CID!B4256:B14794, REGEXMATCH(CID!D4256:D14794, TEXTJOIN(""|"", TRUE, SPLIT(A4256, "";"")))))"),"#N/A")</f>
        <v>#N/A</v>
      </c>
    </row>
    <row r="4257">
      <c r="A4257" s="12" t="str">
        <f>IFERROR(__xludf.DUMMYFUNCTION("TEXTJOIN("";"", TRUE, FILTER(CID!$B$2:$B$14794, CID!B4257=CID!$D$2:$D$14794))"),"#N/A")</f>
        <v>#N/A</v>
      </c>
      <c r="B4257" s="12" t="str">
        <f>IFERROR(__xludf.DUMMYFUNCTION("TEXTJOIN(""; "", TRUE, FILTER(CID!B4257:B14794, REGEXMATCH(CID!D4257:D14794, TEXTJOIN(""|"", TRUE, SPLIT(A4257, "";"")))))"),"#N/A")</f>
        <v>#N/A</v>
      </c>
    </row>
    <row r="4258">
      <c r="A4258" s="12" t="str">
        <f>IFERROR(__xludf.DUMMYFUNCTION("TEXTJOIN("";"", TRUE, FILTER(CID!$B$2:$B$14794, CID!B4258=CID!$D$2:$D$14794))"),"#N/A")</f>
        <v>#N/A</v>
      </c>
      <c r="B4258" s="12" t="str">
        <f>IFERROR(__xludf.DUMMYFUNCTION("TEXTJOIN(""; "", TRUE, FILTER(CID!B4258:B14794, REGEXMATCH(CID!D4258:D14794, TEXTJOIN(""|"", TRUE, SPLIT(A4258, "";"")))))"),"#N/A")</f>
        <v>#N/A</v>
      </c>
    </row>
    <row r="4259">
      <c r="A4259" s="12" t="str">
        <f>IFERROR(__xludf.DUMMYFUNCTION("TEXTJOIN("";"", TRUE, FILTER(CID!$B$2:$B$14794, CID!B4259=CID!$D$2:$D$14794))"),"#N/A")</f>
        <v>#N/A</v>
      </c>
      <c r="B4259" s="12" t="str">
        <f>IFERROR(__xludf.DUMMYFUNCTION("TEXTJOIN(""; "", TRUE, FILTER(CID!B4259:B14794, REGEXMATCH(CID!D4259:D14794, TEXTJOIN(""|"", TRUE, SPLIT(A4259, "";"")))))"),"#N/A")</f>
        <v>#N/A</v>
      </c>
    </row>
    <row r="4260">
      <c r="A4260" s="12" t="str">
        <f>IFERROR(__xludf.DUMMYFUNCTION("TEXTJOIN("";"", TRUE, FILTER(CID!$B$2:$B$14794, CID!B4260=CID!$D$2:$D$14794))"),"#N/A")</f>
        <v>#N/A</v>
      </c>
      <c r="B4260" s="12" t="str">
        <f>IFERROR(__xludf.DUMMYFUNCTION("TEXTJOIN(""; "", TRUE, FILTER(CID!B4260:B14794, REGEXMATCH(CID!D4260:D14794, TEXTJOIN(""|"", TRUE, SPLIT(A4260, "";"")))))"),"#N/A")</f>
        <v>#N/A</v>
      </c>
    </row>
    <row r="4261">
      <c r="A4261" s="12" t="str">
        <f>IFERROR(__xludf.DUMMYFUNCTION("TEXTJOIN("";"", TRUE, FILTER(CID!$B$2:$B$14794, CID!B4261=CID!$D$2:$D$14794))"),"#N/A")</f>
        <v>#N/A</v>
      </c>
      <c r="B4261" s="12" t="str">
        <f>IFERROR(__xludf.DUMMYFUNCTION("TEXTJOIN(""; "", TRUE, FILTER(CID!B4261:B14794, REGEXMATCH(CID!D4261:D14794, TEXTJOIN(""|"", TRUE, SPLIT(A4261, "";"")))))"),"#N/A")</f>
        <v>#N/A</v>
      </c>
    </row>
    <row r="4262">
      <c r="A4262" s="12" t="str">
        <f>IFERROR(__xludf.DUMMYFUNCTION("TEXTJOIN("";"", TRUE, FILTER(CID!$B$2:$B$14794, CID!B4262=CID!$D$2:$D$14794))"),"#N/A")</f>
        <v>#N/A</v>
      </c>
      <c r="B4262" s="12" t="str">
        <f>IFERROR(__xludf.DUMMYFUNCTION("TEXTJOIN(""; "", TRUE, FILTER(CID!B4262:B14794, REGEXMATCH(CID!D4262:D14794, TEXTJOIN(""|"", TRUE, SPLIT(A4262, "";"")))))"),"#N/A")</f>
        <v>#N/A</v>
      </c>
    </row>
    <row r="4263">
      <c r="A4263" s="12" t="str">
        <f>IFERROR(__xludf.DUMMYFUNCTION("TEXTJOIN("";"", TRUE, FILTER(CID!$B$2:$B$14794, CID!B4263=CID!$D$2:$D$14794))"),"#N/A")</f>
        <v>#N/A</v>
      </c>
      <c r="B4263" s="12" t="str">
        <f>IFERROR(__xludf.DUMMYFUNCTION("TEXTJOIN(""; "", TRUE, FILTER(CID!B4263:B14794, REGEXMATCH(CID!D4263:D14794, TEXTJOIN(""|"", TRUE, SPLIT(A4263, "";"")))))"),"#N/A")</f>
        <v>#N/A</v>
      </c>
    </row>
    <row r="4264">
      <c r="A4264" s="12" t="str">
        <f>IFERROR(__xludf.DUMMYFUNCTION("TEXTJOIN("";"", TRUE, FILTER(CID!$B$2:$B$14794, CID!B4264=CID!$D$2:$D$14794))"),"#N/A")</f>
        <v>#N/A</v>
      </c>
      <c r="B4264" s="12" t="str">
        <f>IFERROR(__xludf.DUMMYFUNCTION("TEXTJOIN(""; "", TRUE, FILTER(CID!B4264:B14794, REGEXMATCH(CID!D4264:D14794, TEXTJOIN(""|"", TRUE, SPLIT(A4264, "";"")))))"),"#N/A")</f>
        <v>#N/A</v>
      </c>
    </row>
    <row r="4265">
      <c r="A4265" s="12" t="str">
        <f>IFERROR(__xludf.DUMMYFUNCTION("TEXTJOIN("";"", TRUE, FILTER(CID!$B$2:$B$14794, CID!B4265=CID!$D$2:$D$14794))"),"#N/A")</f>
        <v>#N/A</v>
      </c>
      <c r="B4265" s="12" t="str">
        <f>IFERROR(__xludf.DUMMYFUNCTION("TEXTJOIN(""; "", TRUE, FILTER(CID!B4265:B14794, REGEXMATCH(CID!D4265:D14794, TEXTJOIN(""|"", TRUE, SPLIT(A4265, "";"")))))"),"#N/A")</f>
        <v>#N/A</v>
      </c>
    </row>
    <row r="4266">
      <c r="A4266" s="12" t="str">
        <f>IFERROR(__xludf.DUMMYFUNCTION("TEXTJOIN("";"", TRUE, FILTER(CID!$B$2:$B$14794, CID!B4266=CID!$D$2:$D$14794))"),"#N/A")</f>
        <v>#N/A</v>
      </c>
      <c r="B4266" s="12" t="str">
        <f>IFERROR(__xludf.DUMMYFUNCTION("TEXTJOIN(""; "", TRUE, FILTER(CID!B4266:B14794, REGEXMATCH(CID!D4266:D14794, TEXTJOIN(""|"", TRUE, SPLIT(A4266, "";"")))))"),"#N/A")</f>
        <v>#N/A</v>
      </c>
    </row>
    <row r="4267">
      <c r="A4267" s="12" t="str">
        <f>IFERROR(__xludf.DUMMYFUNCTION("TEXTJOIN("";"", TRUE, FILTER(CID!$B$2:$B$14794, CID!B4267=CID!$D$2:$D$14794))"),"#N/A")</f>
        <v>#N/A</v>
      </c>
      <c r="B4267" s="12" t="str">
        <f>IFERROR(__xludf.DUMMYFUNCTION("TEXTJOIN(""; "", TRUE, FILTER(CID!B4267:B14794, REGEXMATCH(CID!D4267:D14794, TEXTJOIN(""|"", TRUE, SPLIT(A4267, "";"")))))"),"#N/A")</f>
        <v>#N/A</v>
      </c>
    </row>
    <row r="4268">
      <c r="A4268" s="12" t="str">
        <f>IFERROR(__xludf.DUMMYFUNCTION("TEXTJOIN("";"", TRUE, FILTER(CID!$B$2:$B$14794, CID!B4268=CID!$D$2:$D$14794))"),"#N/A")</f>
        <v>#N/A</v>
      </c>
      <c r="B4268" s="12" t="str">
        <f>IFERROR(__xludf.DUMMYFUNCTION("TEXTJOIN(""; "", TRUE, FILTER(CID!B4268:B14794, REGEXMATCH(CID!D4268:D14794, TEXTJOIN(""|"", TRUE, SPLIT(A4268, "";"")))))"),"#N/A")</f>
        <v>#N/A</v>
      </c>
    </row>
    <row r="4269">
      <c r="A4269" s="12" t="str">
        <f>IFERROR(__xludf.DUMMYFUNCTION("TEXTJOIN("";"", TRUE, FILTER(CID!$B$2:$B$14794, CID!B4269=CID!$D$2:$D$14794))"),"#N/A")</f>
        <v>#N/A</v>
      </c>
      <c r="B4269" s="12" t="str">
        <f>IFERROR(__xludf.DUMMYFUNCTION("TEXTJOIN(""; "", TRUE, FILTER(CID!B4269:B14794, REGEXMATCH(CID!D4269:D14794, TEXTJOIN(""|"", TRUE, SPLIT(A4269, "";"")))))"),"#N/A")</f>
        <v>#N/A</v>
      </c>
    </row>
    <row r="4270">
      <c r="A4270" s="12" t="str">
        <f>IFERROR(__xludf.DUMMYFUNCTION("TEXTJOIN("";"", TRUE, FILTER(CID!$B$2:$B$14794, CID!B4270=CID!$D$2:$D$14794))"),"#N/A")</f>
        <v>#N/A</v>
      </c>
      <c r="B4270" s="12" t="str">
        <f>IFERROR(__xludf.DUMMYFUNCTION("TEXTJOIN(""; "", TRUE, FILTER(CID!B4270:B14794, REGEXMATCH(CID!D4270:D14794, TEXTJOIN(""|"", TRUE, SPLIT(A4270, "";"")))))"),"#N/A")</f>
        <v>#N/A</v>
      </c>
    </row>
    <row r="4271">
      <c r="A4271" s="12" t="str">
        <f>IFERROR(__xludf.DUMMYFUNCTION("TEXTJOIN("";"", TRUE, FILTER(CID!$B$2:$B$14794, CID!B4271=CID!$D$2:$D$14794))"),"#N/A")</f>
        <v>#N/A</v>
      </c>
      <c r="B4271" s="12" t="str">
        <f>IFERROR(__xludf.DUMMYFUNCTION("TEXTJOIN(""; "", TRUE, FILTER(CID!B4271:B14794, REGEXMATCH(CID!D4271:D14794, TEXTJOIN(""|"", TRUE, SPLIT(A4271, "";"")))))"),"#N/A")</f>
        <v>#N/A</v>
      </c>
    </row>
    <row r="4272">
      <c r="A4272" s="12" t="str">
        <f>IFERROR(__xludf.DUMMYFUNCTION("TEXTJOIN("";"", TRUE, FILTER(CID!$B$2:$B$14794, CID!B4272=CID!$D$2:$D$14794))"),"#N/A")</f>
        <v>#N/A</v>
      </c>
      <c r="B4272" s="12" t="str">
        <f>IFERROR(__xludf.DUMMYFUNCTION("TEXTJOIN(""; "", TRUE, FILTER(CID!B4272:B14794, REGEXMATCH(CID!D4272:D14794, TEXTJOIN(""|"", TRUE, SPLIT(A4272, "";"")))))"),"#N/A")</f>
        <v>#N/A</v>
      </c>
    </row>
    <row r="4273">
      <c r="A4273" s="12" t="str">
        <f>IFERROR(__xludf.DUMMYFUNCTION("TEXTJOIN("";"", TRUE, FILTER(CID!$B$2:$B$14794, CID!B4273=CID!$D$2:$D$14794))"),"#N/A")</f>
        <v>#N/A</v>
      </c>
      <c r="B4273" s="12" t="str">
        <f>IFERROR(__xludf.DUMMYFUNCTION("TEXTJOIN(""; "", TRUE, FILTER(CID!B4273:B14794, REGEXMATCH(CID!D4273:D14794, TEXTJOIN(""|"", TRUE, SPLIT(A4273, "";"")))))"),"#N/A")</f>
        <v>#N/A</v>
      </c>
    </row>
    <row r="4274">
      <c r="A4274" s="12" t="str">
        <f>IFERROR(__xludf.DUMMYFUNCTION("TEXTJOIN("";"", TRUE, FILTER(CID!$B$2:$B$14794, CID!B4274=CID!$D$2:$D$14794))"),"#N/A")</f>
        <v>#N/A</v>
      </c>
      <c r="B4274" s="12" t="str">
        <f>IFERROR(__xludf.DUMMYFUNCTION("TEXTJOIN(""; "", TRUE, FILTER(CID!B4274:B14794, REGEXMATCH(CID!D4274:D14794, TEXTJOIN(""|"", TRUE, SPLIT(A4274, "";"")))))"),"#N/A")</f>
        <v>#N/A</v>
      </c>
    </row>
    <row r="4275">
      <c r="A4275" s="12" t="str">
        <f>IFERROR(__xludf.DUMMYFUNCTION("TEXTJOIN("";"", TRUE, FILTER(CID!$B$2:$B$14794, CID!B4275=CID!$D$2:$D$14794))"),"#N/A")</f>
        <v>#N/A</v>
      </c>
      <c r="B4275" s="12" t="str">
        <f>IFERROR(__xludf.DUMMYFUNCTION("TEXTJOIN(""; "", TRUE, FILTER(CID!B4275:B14794, REGEXMATCH(CID!D4275:D14794, TEXTJOIN(""|"", TRUE, SPLIT(A4275, "";"")))))"),"#N/A")</f>
        <v>#N/A</v>
      </c>
    </row>
    <row r="4276">
      <c r="A4276" s="12" t="str">
        <f>IFERROR(__xludf.DUMMYFUNCTION("TEXTJOIN("";"", TRUE, FILTER(CID!$B$2:$B$14794, CID!B4276=CID!$D$2:$D$14794))"),"#N/A")</f>
        <v>#N/A</v>
      </c>
      <c r="B4276" s="12" t="str">
        <f>IFERROR(__xludf.DUMMYFUNCTION("TEXTJOIN(""; "", TRUE, FILTER(CID!B4276:B14794, REGEXMATCH(CID!D4276:D14794, TEXTJOIN(""|"", TRUE, SPLIT(A4276, "";"")))))"),"#N/A")</f>
        <v>#N/A</v>
      </c>
    </row>
    <row r="4277">
      <c r="A4277" s="12" t="str">
        <f>IFERROR(__xludf.DUMMYFUNCTION("TEXTJOIN("";"", TRUE, FILTER(CID!$B$2:$B$14794, CID!B4277=CID!$D$2:$D$14794))"),"#N/A")</f>
        <v>#N/A</v>
      </c>
      <c r="B4277" s="12" t="str">
        <f>IFERROR(__xludf.DUMMYFUNCTION("TEXTJOIN(""; "", TRUE, FILTER(CID!B4277:B14794, REGEXMATCH(CID!D4277:D14794, TEXTJOIN(""|"", TRUE, SPLIT(A4277, "";"")))))"),"#N/A")</f>
        <v>#N/A</v>
      </c>
    </row>
    <row r="4278">
      <c r="A4278" s="12" t="str">
        <f>IFERROR(__xludf.DUMMYFUNCTION("TEXTJOIN("";"", TRUE, FILTER(CID!$B$2:$B$14794, CID!B4278=CID!$D$2:$D$14794))"),"#N/A")</f>
        <v>#N/A</v>
      </c>
      <c r="B4278" s="12" t="str">
        <f>IFERROR(__xludf.DUMMYFUNCTION("TEXTJOIN(""; "", TRUE, FILTER(CID!B4278:B14794, REGEXMATCH(CID!D4278:D14794, TEXTJOIN(""|"", TRUE, SPLIT(A4278, "";"")))))"),"#N/A")</f>
        <v>#N/A</v>
      </c>
    </row>
    <row r="4279">
      <c r="A4279" s="12" t="str">
        <f>IFERROR(__xludf.DUMMYFUNCTION("TEXTJOIN("";"", TRUE, FILTER(CID!$B$2:$B$14794, CID!B4279=CID!$D$2:$D$14794))"),"#N/A")</f>
        <v>#N/A</v>
      </c>
      <c r="B4279" s="12" t="str">
        <f>IFERROR(__xludf.DUMMYFUNCTION("TEXTJOIN(""; "", TRUE, FILTER(CID!B4279:B14794, REGEXMATCH(CID!D4279:D14794, TEXTJOIN(""|"", TRUE, SPLIT(A4279, "";"")))))"),"#N/A")</f>
        <v>#N/A</v>
      </c>
    </row>
    <row r="4280">
      <c r="A4280" s="12" t="str">
        <f>IFERROR(__xludf.DUMMYFUNCTION("TEXTJOIN("";"", TRUE, FILTER(CID!$B$2:$B$14794, CID!B4280=CID!$D$2:$D$14794))"),"#N/A")</f>
        <v>#N/A</v>
      </c>
      <c r="B4280" s="12" t="str">
        <f>IFERROR(__xludf.DUMMYFUNCTION("TEXTJOIN(""; "", TRUE, FILTER(CID!B4280:B14794, REGEXMATCH(CID!D4280:D14794, TEXTJOIN(""|"", TRUE, SPLIT(A4280, "";"")))))"),"#N/A")</f>
        <v>#N/A</v>
      </c>
    </row>
    <row r="4281">
      <c r="A4281" s="12" t="str">
        <f>IFERROR(__xludf.DUMMYFUNCTION("TEXTJOIN("";"", TRUE, FILTER(CID!$B$2:$B$14794, CID!B4281=CID!$D$2:$D$14794))"),"#N/A")</f>
        <v>#N/A</v>
      </c>
      <c r="B4281" s="12" t="str">
        <f>IFERROR(__xludf.DUMMYFUNCTION("TEXTJOIN(""; "", TRUE, FILTER(CID!B4281:B14794, REGEXMATCH(CID!D4281:D14794, TEXTJOIN(""|"", TRUE, SPLIT(A4281, "";"")))))"),"#N/A")</f>
        <v>#N/A</v>
      </c>
    </row>
    <row r="4282">
      <c r="A4282" s="12" t="str">
        <f>IFERROR(__xludf.DUMMYFUNCTION("TEXTJOIN("";"", TRUE, FILTER(CID!$B$2:$B$14794, CID!B4282=CID!$D$2:$D$14794))"),"#N/A")</f>
        <v>#N/A</v>
      </c>
      <c r="B4282" s="12" t="str">
        <f>IFERROR(__xludf.DUMMYFUNCTION("TEXTJOIN(""; "", TRUE, FILTER(CID!B4282:B14794, REGEXMATCH(CID!D4282:D14794, TEXTJOIN(""|"", TRUE, SPLIT(A4282, "";"")))))"),"#N/A")</f>
        <v>#N/A</v>
      </c>
    </row>
    <row r="4283">
      <c r="A4283" s="12" t="str">
        <f>IFERROR(__xludf.DUMMYFUNCTION("TEXTJOIN("";"", TRUE, FILTER(CID!$B$2:$B$14794, CID!B4283=CID!$D$2:$D$14794))"),"#N/A")</f>
        <v>#N/A</v>
      </c>
      <c r="B4283" s="12" t="str">
        <f>IFERROR(__xludf.DUMMYFUNCTION("TEXTJOIN(""; "", TRUE, FILTER(CID!B4283:B14794, REGEXMATCH(CID!D4283:D14794, TEXTJOIN(""|"", TRUE, SPLIT(A4283, "";"")))))"),"#N/A")</f>
        <v>#N/A</v>
      </c>
    </row>
    <row r="4284">
      <c r="A4284" s="12" t="str">
        <f>IFERROR(__xludf.DUMMYFUNCTION("TEXTJOIN("";"", TRUE, FILTER(CID!$B$2:$B$14794, CID!B4284=CID!$D$2:$D$14794))"),"#N/A")</f>
        <v>#N/A</v>
      </c>
      <c r="B4284" s="12" t="str">
        <f>IFERROR(__xludf.DUMMYFUNCTION("TEXTJOIN(""; "", TRUE, FILTER(CID!B4284:B14794, REGEXMATCH(CID!D4284:D14794, TEXTJOIN(""|"", TRUE, SPLIT(A4284, "";"")))))"),"#N/A")</f>
        <v>#N/A</v>
      </c>
    </row>
    <row r="4285">
      <c r="A4285" s="12" t="str">
        <f>IFERROR(__xludf.DUMMYFUNCTION("TEXTJOIN("";"", TRUE, FILTER(CID!$B$2:$B$14794, CID!B4285=CID!$D$2:$D$14794))"),"#N/A")</f>
        <v>#N/A</v>
      </c>
      <c r="B4285" s="12" t="str">
        <f>IFERROR(__xludf.DUMMYFUNCTION("TEXTJOIN(""; "", TRUE, FILTER(CID!B4285:B14794, REGEXMATCH(CID!D4285:D14794, TEXTJOIN(""|"", TRUE, SPLIT(A4285, "";"")))))"),"#N/A")</f>
        <v>#N/A</v>
      </c>
    </row>
    <row r="4286">
      <c r="A4286" s="12" t="str">
        <f>IFERROR(__xludf.DUMMYFUNCTION("TEXTJOIN("";"", TRUE, FILTER(CID!$B$2:$B$14794, CID!B4286=CID!$D$2:$D$14794))"),"#N/A")</f>
        <v>#N/A</v>
      </c>
      <c r="B4286" s="12" t="str">
        <f>IFERROR(__xludf.DUMMYFUNCTION("TEXTJOIN(""; "", TRUE, FILTER(CID!B4286:B14794, REGEXMATCH(CID!D4286:D14794, TEXTJOIN(""|"", TRUE, SPLIT(A4286, "";"")))))"),"#N/A")</f>
        <v>#N/A</v>
      </c>
    </row>
    <row r="4287">
      <c r="A4287" s="12" t="str">
        <f>IFERROR(__xludf.DUMMYFUNCTION("TEXTJOIN("";"", TRUE, FILTER(CID!$B$2:$B$14794, CID!B4287=CID!$D$2:$D$14794))"),"#N/A")</f>
        <v>#N/A</v>
      </c>
      <c r="B4287" s="12" t="str">
        <f>IFERROR(__xludf.DUMMYFUNCTION("TEXTJOIN(""; "", TRUE, FILTER(CID!B4287:B14794, REGEXMATCH(CID!D4287:D14794, TEXTJOIN(""|"", TRUE, SPLIT(A4287, "";"")))))"),"#N/A")</f>
        <v>#N/A</v>
      </c>
    </row>
    <row r="4288">
      <c r="A4288" s="12" t="str">
        <f>IFERROR(__xludf.DUMMYFUNCTION("TEXTJOIN("";"", TRUE, FILTER(CID!$B$2:$B$14794, CID!B4288=CID!$D$2:$D$14794))"),"#N/A")</f>
        <v>#N/A</v>
      </c>
      <c r="B4288" s="12" t="str">
        <f>IFERROR(__xludf.DUMMYFUNCTION("TEXTJOIN(""; "", TRUE, FILTER(CID!B4288:B14794, REGEXMATCH(CID!D4288:D14794, TEXTJOIN(""|"", TRUE, SPLIT(A4288, "";"")))))"),"#N/A")</f>
        <v>#N/A</v>
      </c>
    </row>
    <row r="4289">
      <c r="A4289" s="12" t="str">
        <f>IFERROR(__xludf.DUMMYFUNCTION("TEXTJOIN("";"", TRUE, FILTER(CID!$B$2:$B$14794, CID!B4289=CID!$D$2:$D$14794))"),"#N/A")</f>
        <v>#N/A</v>
      </c>
      <c r="B4289" s="12" t="str">
        <f>IFERROR(__xludf.DUMMYFUNCTION("TEXTJOIN(""; "", TRUE, FILTER(CID!B4289:B14794, REGEXMATCH(CID!D4289:D14794, TEXTJOIN(""|"", TRUE, SPLIT(A4289, "";"")))))"),"#N/A")</f>
        <v>#N/A</v>
      </c>
    </row>
    <row r="4290">
      <c r="A4290" s="12" t="str">
        <f>IFERROR(__xludf.DUMMYFUNCTION("TEXTJOIN("";"", TRUE, FILTER(CID!$B$2:$B$14794, CID!B4290=CID!$D$2:$D$14794))"),"#N/A")</f>
        <v>#N/A</v>
      </c>
      <c r="B4290" s="12" t="str">
        <f>IFERROR(__xludf.DUMMYFUNCTION("TEXTJOIN(""; "", TRUE, FILTER(CID!B4290:B14794, REGEXMATCH(CID!D4290:D14794, TEXTJOIN(""|"", TRUE, SPLIT(A4290, "";"")))))"),"#N/A")</f>
        <v>#N/A</v>
      </c>
    </row>
    <row r="4291">
      <c r="A4291" s="12" t="str">
        <f>IFERROR(__xludf.DUMMYFUNCTION("TEXTJOIN("";"", TRUE, FILTER(CID!$B$2:$B$14794, CID!B4291=CID!$D$2:$D$14794))"),"#N/A")</f>
        <v>#N/A</v>
      </c>
      <c r="B4291" s="12" t="str">
        <f>IFERROR(__xludf.DUMMYFUNCTION("TEXTJOIN(""; "", TRUE, FILTER(CID!B4291:B14794, REGEXMATCH(CID!D4291:D14794, TEXTJOIN(""|"", TRUE, SPLIT(A4291, "";"")))))"),"#N/A")</f>
        <v>#N/A</v>
      </c>
    </row>
    <row r="4292">
      <c r="A4292" s="12" t="str">
        <f>IFERROR(__xludf.DUMMYFUNCTION("TEXTJOIN("";"", TRUE, FILTER(CID!$B$2:$B$14794, CID!B4292=CID!$D$2:$D$14794))"),"#N/A")</f>
        <v>#N/A</v>
      </c>
      <c r="B4292" s="12" t="str">
        <f>IFERROR(__xludf.DUMMYFUNCTION("TEXTJOIN(""; "", TRUE, FILTER(CID!B4292:B14794, REGEXMATCH(CID!D4292:D14794, TEXTJOIN(""|"", TRUE, SPLIT(A4292, "";"")))))"),"#N/A")</f>
        <v>#N/A</v>
      </c>
    </row>
    <row r="4293">
      <c r="A4293" s="12" t="str">
        <f>IFERROR(__xludf.DUMMYFUNCTION("TEXTJOIN("";"", TRUE, FILTER(CID!$B$2:$B$14794, CID!B4293=CID!$D$2:$D$14794))"),"#N/A")</f>
        <v>#N/A</v>
      </c>
      <c r="B4293" s="12" t="str">
        <f>IFERROR(__xludf.DUMMYFUNCTION("TEXTJOIN(""; "", TRUE, FILTER(CID!B4293:B14794, REGEXMATCH(CID!D4293:D14794, TEXTJOIN(""|"", TRUE, SPLIT(A4293, "";"")))))"),"#N/A")</f>
        <v>#N/A</v>
      </c>
    </row>
    <row r="4294">
      <c r="A4294" s="12" t="str">
        <f>IFERROR(__xludf.DUMMYFUNCTION("TEXTJOIN("";"", TRUE, FILTER(CID!$B$2:$B$14794, CID!B4294=CID!$D$2:$D$14794))"),"#N/A")</f>
        <v>#N/A</v>
      </c>
      <c r="B4294" s="12" t="str">
        <f>IFERROR(__xludf.DUMMYFUNCTION("TEXTJOIN(""; "", TRUE, FILTER(CID!B4294:B14794, REGEXMATCH(CID!D4294:D14794, TEXTJOIN(""|"", TRUE, SPLIT(A4294, "";"")))))"),"#N/A")</f>
        <v>#N/A</v>
      </c>
    </row>
    <row r="4295">
      <c r="A4295" s="12" t="str">
        <f>IFERROR(__xludf.DUMMYFUNCTION("TEXTJOIN("";"", TRUE, FILTER(CID!$B$2:$B$14794, CID!B4295=CID!$D$2:$D$14794))"),"#N/A")</f>
        <v>#N/A</v>
      </c>
      <c r="B4295" s="12" t="str">
        <f>IFERROR(__xludf.DUMMYFUNCTION("TEXTJOIN(""; "", TRUE, FILTER(CID!B4295:B14794, REGEXMATCH(CID!D4295:D14794, TEXTJOIN(""|"", TRUE, SPLIT(A4295, "";"")))))"),"#N/A")</f>
        <v>#N/A</v>
      </c>
    </row>
    <row r="4296">
      <c r="A4296" s="12" t="str">
        <f>IFERROR(__xludf.DUMMYFUNCTION("TEXTJOIN("";"", TRUE, FILTER(CID!$B$2:$B$14794, CID!B4296=CID!$D$2:$D$14794))"),"#N/A")</f>
        <v>#N/A</v>
      </c>
      <c r="B4296" s="12" t="str">
        <f>IFERROR(__xludf.DUMMYFUNCTION("TEXTJOIN(""; "", TRUE, FILTER(CID!B4296:B14794, REGEXMATCH(CID!D4296:D14794, TEXTJOIN(""|"", TRUE, SPLIT(A4296, "";"")))))"),"#N/A")</f>
        <v>#N/A</v>
      </c>
    </row>
    <row r="4297">
      <c r="A4297" s="12" t="str">
        <f>IFERROR(__xludf.DUMMYFUNCTION("TEXTJOIN("";"", TRUE, FILTER(CID!$B$2:$B$14794, CID!B4297=CID!$D$2:$D$14794))"),"#N/A")</f>
        <v>#N/A</v>
      </c>
      <c r="B4297" s="12" t="str">
        <f>IFERROR(__xludf.DUMMYFUNCTION("TEXTJOIN(""; "", TRUE, FILTER(CID!B4297:B14794, REGEXMATCH(CID!D4297:D14794, TEXTJOIN(""|"", TRUE, SPLIT(A4297, "";"")))))"),"#N/A")</f>
        <v>#N/A</v>
      </c>
    </row>
    <row r="4298">
      <c r="A4298" s="12" t="str">
        <f>IFERROR(__xludf.DUMMYFUNCTION("TEXTJOIN("";"", TRUE, FILTER(CID!$B$2:$B$14794, CID!B4298=CID!$D$2:$D$14794))"),"#N/A")</f>
        <v>#N/A</v>
      </c>
      <c r="B4298" s="12" t="str">
        <f>IFERROR(__xludf.DUMMYFUNCTION("TEXTJOIN(""; "", TRUE, FILTER(CID!B4298:B14794, REGEXMATCH(CID!D4298:D14794, TEXTJOIN(""|"", TRUE, SPLIT(A4298, "";"")))))"),"#N/A")</f>
        <v>#N/A</v>
      </c>
    </row>
    <row r="4299">
      <c r="A4299" s="12" t="str">
        <f>IFERROR(__xludf.DUMMYFUNCTION("TEXTJOIN("";"", TRUE, FILTER(CID!$B$2:$B$14794, CID!B4299=CID!$D$2:$D$14794))"),"#N/A")</f>
        <v>#N/A</v>
      </c>
      <c r="B4299" s="12" t="str">
        <f>IFERROR(__xludf.DUMMYFUNCTION("TEXTJOIN(""; "", TRUE, FILTER(CID!B4299:B14794, REGEXMATCH(CID!D4299:D14794, TEXTJOIN(""|"", TRUE, SPLIT(A4299, "";"")))))"),"#N/A")</f>
        <v>#N/A</v>
      </c>
    </row>
    <row r="4300">
      <c r="A4300" s="12" t="str">
        <f>IFERROR(__xludf.DUMMYFUNCTION("TEXTJOIN("";"", TRUE, FILTER(CID!$B$2:$B$14794, CID!B4300=CID!$D$2:$D$14794))"),"#N/A")</f>
        <v>#N/A</v>
      </c>
      <c r="B4300" s="12" t="str">
        <f>IFERROR(__xludf.DUMMYFUNCTION("TEXTJOIN(""; "", TRUE, FILTER(CID!B4300:B14794, REGEXMATCH(CID!D4300:D14794, TEXTJOIN(""|"", TRUE, SPLIT(A4300, "";"")))))"),"#N/A")</f>
        <v>#N/A</v>
      </c>
    </row>
    <row r="4301">
      <c r="A4301" s="12" t="str">
        <f>IFERROR(__xludf.DUMMYFUNCTION("TEXTJOIN("";"", TRUE, FILTER(CID!$B$2:$B$14794, CID!B4301=CID!$D$2:$D$14794))"),"#N/A")</f>
        <v>#N/A</v>
      </c>
      <c r="B4301" s="12" t="str">
        <f>IFERROR(__xludf.DUMMYFUNCTION("TEXTJOIN(""; "", TRUE, FILTER(CID!B4301:B14794, REGEXMATCH(CID!D4301:D14794, TEXTJOIN(""|"", TRUE, SPLIT(A4301, "";"")))))"),"#N/A")</f>
        <v>#N/A</v>
      </c>
    </row>
    <row r="4302">
      <c r="A4302" s="12" t="str">
        <f>IFERROR(__xludf.DUMMYFUNCTION("TEXTJOIN("";"", TRUE, FILTER(CID!$B$2:$B$14794, CID!B4302=CID!$D$2:$D$14794))"),"#N/A")</f>
        <v>#N/A</v>
      </c>
      <c r="B4302" s="12" t="str">
        <f>IFERROR(__xludf.DUMMYFUNCTION("TEXTJOIN(""; "", TRUE, FILTER(CID!B4302:B14794, REGEXMATCH(CID!D4302:D14794, TEXTJOIN(""|"", TRUE, SPLIT(A4302, "";"")))))"),"#N/A")</f>
        <v>#N/A</v>
      </c>
    </row>
    <row r="4303">
      <c r="A4303" s="12" t="str">
        <f>IFERROR(__xludf.DUMMYFUNCTION("TEXTJOIN("";"", TRUE, FILTER(CID!$B$2:$B$14794, CID!B4303=CID!$D$2:$D$14794))"),"#N/A")</f>
        <v>#N/A</v>
      </c>
      <c r="B4303" s="12" t="str">
        <f>IFERROR(__xludf.DUMMYFUNCTION("TEXTJOIN(""; "", TRUE, FILTER(CID!B4303:B14794, REGEXMATCH(CID!D4303:D14794, TEXTJOIN(""|"", TRUE, SPLIT(A4303, "";"")))))"),"#N/A")</f>
        <v>#N/A</v>
      </c>
    </row>
    <row r="4304">
      <c r="A4304" s="12" t="str">
        <f>IFERROR(__xludf.DUMMYFUNCTION("TEXTJOIN("";"", TRUE, FILTER(CID!$B$2:$B$14794, CID!B4304=CID!$D$2:$D$14794))"),"#N/A")</f>
        <v>#N/A</v>
      </c>
      <c r="B4304" s="12" t="str">
        <f>IFERROR(__xludf.DUMMYFUNCTION("TEXTJOIN(""; "", TRUE, FILTER(CID!B4304:B14794, REGEXMATCH(CID!D4304:D14794, TEXTJOIN(""|"", TRUE, SPLIT(A4304, "";"")))))"),"#N/A")</f>
        <v>#N/A</v>
      </c>
    </row>
    <row r="4305">
      <c r="A4305" s="12" t="str">
        <f>IFERROR(__xludf.DUMMYFUNCTION("TEXTJOIN("";"", TRUE, FILTER(CID!$B$2:$B$14794, CID!B4305=CID!$D$2:$D$14794))"),"#N/A")</f>
        <v>#N/A</v>
      </c>
      <c r="B4305" s="12" t="str">
        <f>IFERROR(__xludf.DUMMYFUNCTION("TEXTJOIN(""; "", TRUE, FILTER(CID!B4305:B14794, REGEXMATCH(CID!D4305:D14794, TEXTJOIN(""|"", TRUE, SPLIT(A4305, "";"")))))"),"#N/A")</f>
        <v>#N/A</v>
      </c>
    </row>
    <row r="4306">
      <c r="A4306" s="12" t="str">
        <f>IFERROR(__xludf.DUMMYFUNCTION("TEXTJOIN("";"", TRUE, FILTER(CID!$B$2:$B$14794, CID!B4306=CID!$D$2:$D$14794))"),"#N/A")</f>
        <v>#N/A</v>
      </c>
      <c r="B4306" s="12" t="str">
        <f>IFERROR(__xludf.DUMMYFUNCTION("TEXTJOIN(""; "", TRUE, FILTER(CID!B4306:B14794, REGEXMATCH(CID!D4306:D14794, TEXTJOIN(""|"", TRUE, SPLIT(A4306, "";"")))))"),"#N/A")</f>
        <v>#N/A</v>
      </c>
    </row>
    <row r="4307">
      <c r="A4307" s="12" t="str">
        <f>IFERROR(__xludf.DUMMYFUNCTION("TEXTJOIN("";"", TRUE, FILTER(CID!$B$2:$B$14794, CID!B4307=CID!$D$2:$D$14794))"),"#N/A")</f>
        <v>#N/A</v>
      </c>
      <c r="B4307" s="12" t="str">
        <f>IFERROR(__xludf.DUMMYFUNCTION("TEXTJOIN(""; "", TRUE, FILTER(CID!B4307:B14794, REGEXMATCH(CID!D4307:D14794, TEXTJOIN(""|"", TRUE, SPLIT(A4307, "";"")))))"),"#N/A")</f>
        <v>#N/A</v>
      </c>
    </row>
    <row r="4308">
      <c r="A4308" s="12" t="str">
        <f>IFERROR(__xludf.DUMMYFUNCTION("TEXTJOIN("";"", TRUE, FILTER(CID!$B$2:$B$14794, CID!B4308=CID!$D$2:$D$14794))"),"#N/A")</f>
        <v>#N/A</v>
      </c>
      <c r="B4308" s="12" t="str">
        <f>IFERROR(__xludf.DUMMYFUNCTION("TEXTJOIN(""; "", TRUE, FILTER(CID!B4308:B14794, REGEXMATCH(CID!D4308:D14794, TEXTJOIN(""|"", TRUE, SPLIT(A4308, "";"")))))"),"#N/A")</f>
        <v>#N/A</v>
      </c>
    </row>
    <row r="4309">
      <c r="A4309" s="12" t="str">
        <f>IFERROR(__xludf.DUMMYFUNCTION("TEXTJOIN("";"", TRUE, FILTER(CID!$B$2:$B$14794, CID!B4309=CID!$D$2:$D$14794))"),"#N/A")</f>
        <v>#N/A</v>
      </c>
      <c r="B4309" s="12" t="str">
        <f>IFERROR(__xludf.DUMMYFUNCTION("TEXTJOIN(""; "", TRUE, FILTER(CID!B4309:B14794, REGEXMATCH(CID!D4309:D14794, TEXTJOIN(""|"", TRUE, SPLIT(A4309, "";"")))))"),"#N/A")</f>
        <v>#N/A</v>
      </c>
    </row>
    <row r="4310">
      <c r="A4310" s="12" t="str">
        <f>IFERROR(__xludf.DUMMYFUNCTION("TEXTJOIN("";"", TRUE, FILTER(CID!$B$2:$B$14794, CID!B4310=CID!$D$2:$D$14794))"),"#N/A")</f>
        <v>#N/A</v>
      </c>
      <c r="B4310" s="12" t="str">
        <f>IFERROR(__xludf.DUMMYFUNCTION("TEXTJOIN(""; "", TRUE, FILTER(CID!B4310:B14794, REGEXMATCH(CID!D4310:D14794, TEXTJOIN(""|"", TRUE, SPLIT(A4310, "";"")))))"),"#N/A")</f>
        <v>#N/A</v>
      </c>
    </row>
    <row r="4311">
      <c r="A4311" s="12" t="str">
        <f>IFERROR(__xludf.DUMMYFUNCTION("TEXTJOIN("";"", TRUE, FILTER(CID!$B$2:$B$14794, CID!B4311=CID!$D$2:$D$14794))"),"#N/A")</f>
        <v>#N/A</v>
      </c>
      <c r="B4311" s="12" t="str">
        <f>IFERROR(__xludf.DUMMYFUNCTION("TEXTJOIN(""; "", TRUE, FILTER(CID!B4311:B14794, REGEXMATCH(CID!D4311:D14794, TEXTJOIN(""|"", TRUE, SPLIT(A4311, "";"")))))"),"#N/A")</f>
        <v>#N/A</v>
      </c>
    </row>
    <row r="4312">
      <c r="A4312" s="12" t="str">
        <f>IFERROR(__xludf.DUMMYFUNCTION("TEXTJOIN("";"", TRUE, FILTER(CID!$B$2:$B$14794, CID!B4312=CID!$D$2:$D$14794))"),"#N/A")</f>
        <v>#N/A</v>
      </c>
      <c r="B4312" s="12" t="str">
        <f>IFERROR(__xludf.DUMMYFUNCTION("TEXTJOIN(""; "", TRUE, FILTER(CID!B4312:B14794, REGEXMATCH(CID!D4312:D14794, TEXTJOIN(""|"", TRUE, SPLIT(A4312, "";"")))))"),"#N/A")</f>
        <v>#N/A</v>
      </c>
    </row>
    <row r="4313">
      <c r="A4313" s="12" t="str">
        <f>IFERROR(__xludf.DUMMYFUNCTION("TEXTJOIN("";"", TRUE, FILTER(CID!$B$2:$B$14794, CID!B4313=CID!$D$2:$D$14794))"),"#N/A")</f>
        <v>#N/A</v>
      </c>
      <c r="B4313" s="12" t="str">
        <f>IFERROR(__xludf.DUMMYFUNCTION("TEXTJOIN(""; "", TRUE, FILTER(CID!B4313:B14794, REGEXMATCH(CID!D4313:D14794, TEXTJOIN(""|"", TRUE, SPLIT(A4313, "";"")))))"),"#N/A")</f>
        <v>#N/A</v>
      </c>
    </row>
    <row r="4314">
      <c r="A4314" s="12" t="str">
        <f>IFERROR(__xludf.DUMMYFUNCTION("TEXTJOIN("";"", TRUE, FILTER(CID!$B$2:$B$14794, CID!B4314=CID!$D$2:$D$14794))"),"#N/A")</f>
        <v>#N/A</v>
      </c>
      <c r="B4314" s="12" t="str">
        <f>IFERROR(__xludf.DUMMYFUNCTION("TEXTJOIN(""; "", TRUE, FILTER(CID!B4314:B14794, REGEXMATCH(CID!D4314:D14794, TEXTJOIN(""|"", TRUE, SPLIT(A4314, "";"")))))"),"#N/A")</f>
        <v>#N/A</v>
      </c>
    </row>
    <row r="4315">
      <c r="A4315" s="12" t="str">
        <f>IFERROR(__xludf.DUMMYFUNCTION("TEXTJOIN("";"", TRUE, FILTER(CID!$B$2:$B$14794, CID!B4315=CID!$D$2:$D$14794))"),"#N/A")</f>
        <v>#N/A</v>
      </c>
      <c r="B4315" s="12" t="str">
        <f>IFERROR(__xludf.DUMMYFUNCTION("TEXTJOIN(""; "", TRUE, FILTER(CID!B4315:B14794, REGEXMATCH(CID!D4315:D14794, TEXTJOIN(""|"", TRUE, SPLIT(A4315, "";"")))))"),"#N/A")</f>
        <v>#N/A</v>
      </c>
    </row>
    <row r="4316">
      <c r="A4316" s="12" t="str">
        <f>IFERROR(__xludf.DUMMYFUNCTION("TEXTJOIN("";"", TRUE, FILTER(CID!$B$2:$B$14794, CID!B4316=CID!$D$2:$D$14794))"),"#N/A")</f>
        <v>#N/A</v>
      </c>
      <c r="B4316" s="12" t="str">
        <f>IFERROR(__xludf.DUMMYFUNCTION("TEXTJOIN(""; "", TRUE, FILTER(CID!B4316:B14794, REGEXMATCH(CID!D4316:D14794, TEXTJOIN(""|"", TRUE, SPLIT(A4316, "";"")))))"),"#N/A")</f>
        <v>#N/A</v>
      </c>
    </row>
    <row r="4317">
      <c r="A4317" s="12" t="str">
        <f>IFERROR(__xludf.DUMMYFUNCTION("TEXTJOIN("";"", TRUE, FILTER(CID!$B$2:$B$14794, CID!B4317=CID!$D$2:$D$14794))"),"#N/A")</f>
        <v>#N/A</v>
      </c>
      <c r="B4317" s="12" t="str">
        <f>IFERROR(__xludf.DUMMYFUNCTION("TEXTJOIN(""; "", TRUE, FILTER(CID!B4317:B14794, REGEXMATCH(CID!D4317:D14794, TEXTJOIN(""|"", TRUE, SPLIT(A4317, "";"")))))"),"#N/A")</f>
        <v>#N/A</v>
      </c>
    </row>
    <row r="4318">
      <c r="A4318" s="12" t="str">
        <f>IFERROR(__xludf.DUMMYFUNCTION("TEXTJOIN("";"", TRUE, FILTER(CID!$B$2:$B$14794, CID!B4318=CID!$D$2:$D$14794))"),"#N/A")</f>
        <v>#N/A</v>
      </c>
      <c r="B4318" s="12" t="str">
        <f>IFERROR(__xludf.DUMMYFUNCTION("TEXTJOIN(""; "", TRUE, FILTER(CID!B4318:B14794, REGEXMATCH(CID!D4318:D14794, TEXTJOIN(""|"", TRUE, SPLIT(A4318, "";"")))))"),"#N/A")</f>
        <v>#N/A</v>
      </c>
    </row>
    <row r="4319">
      <c r="A4319" s="12" t="str">
        <f>IFERROR(__xludf.DUMMYFUNCTION("TEXTJOIN("";"", TRUE, FILTER(CID!$B$2:$B$14794, CID!B4319=CID!$D$2:$D$14794))"),"#N/A")</f>
        <v>#N/A</v>
      </c>
      <c r="B4319" s="12" t="str">
        <f>IFERROR(__xludf.DUMMYFUNCTION("TEXTJOIN(""; "", TRUE, FILTER(CID!B4319:B14794, REGEXMATCH(CID!D4319:D14794, TEXTJOIN(""|"", TRUE, SPLIT(A4319, "";"")))))"),"#N/A")</f>
        <v>#N/A</v>
      </c>
    </row>
    <row r="4320">
      <c r="A4320" s="12" t="str">
        <f>IFERROR(__xludf.DUMMYFUNCTION("TEXTJOIN("";"", TRUE, FILTER(CID!$B$2:$B$14794, CID!B4320=CID!$D$2:$D$14794))"),"#N/A")</f>
        <v>#N/A</v>
      </c>
      <c r="B4320" s="12" t="str">
        <f>IFERROR(__xludf.DUMMYFUNCTION("TEXTJOIN(""; "", TRUE, FILTER(CID!B4320:B14794, REGEXMATCH(CID!D4320:D14794, TEXTJOIN(""|"", TRUE, SPLIT(A4320, "";"")))))"),"#N/A")</f>
        <v>#N/A</v>
      </c>
    </row>
    <row r="4321">
      <c r="A4321" s="12" t="str">
        <f>IFERROR(__xludf.DUMMYFUNCTION("TEXTJOIN("";"", TRUE, FILTER(CID!$B$2:$B$14794, CID!B4321=CID!$D$2:$D$14794))"),"#N/A")</f>
        <v>#N/A</v>
      </c>
      <c r="B4321" s="12" t="str">
        <f>IFERROR(__xludf.DUMMYFUNCTION("TEXTJOIN(""; "", TRUE, FILTER(CID!B4321:B14794, REGEXMATCH(CID!D4321:D14794, TEXTJOIN(""|"", TRUE, SPLIT(A4321, "";"")))))"),"#N/A")</f>
        <v>#N/A</v>
      </c>
    </row>
    <row r="4322">
      <c r="A4322" s="12" t="str">
        <f>IFERROR(__xludf.DUMMYFUNCTION("TEXTJOIN("";"", TRUE, FILTER(CID!$B$2:$B$14794, CID!B4322=CID!$D$2:$D$14794))"),"#N/A")</f>
        <v>#N/A</v>
      </c>
      <c r="B4322" s="12" t="str">
        <f>IFERROR(__xludf.DUMMYFUNCTION("TEXTJOIN(""; "", TRUE, FILTER(CID!B4322:B14794, REGEXMATCH(CID!D4322:D14794, TEXTJOIN(""|"", TRUE, SPLIT(A4322, "";"")))))"),"#N/A")</f>
        <v>#N/A</v>
      </c>
    </row>
    <row r="4323">
      <c r="A4323" s="12" t="str">
        <f>IFERROR(__xludf.DUMMYFUNCTION("TEXTJOIN("";"", TRUE, FILTER(CID!$B$2:$B$14794, CID!B4323=CID!$D$2:$D$14794))"),"#N/A")</f>
        <v>#N/A</v>
      </c>
      <c r="B4323" s="12" t="str">
        <f>IFERROR(__xludf.DUMMYFUNCTION("TEXTJOIN(""; "", TRUE, FILTER(CID!B4323:B14794, REGEXMATCH(CID!D4323:D14794, TEXTJOIN(""|"", TRUE, SPLIT(A4323, "";"")))))"),"#N/A")</f>
        <v>#N/A</v>
      </c>
    </row>
    <row r="4324">
      <c r="A4324" s="12" t="str">
        <f>IFERROR(__xludf.DUMMYFUNCTION("TEXTJOIN("";"", TRUE, FILTER(CID!$B$2:$B$14794, CID!B4324=CID!$D$2:$D$14794))"),"#N/A")</f>
        <v>#N/A</v>
      </c>
      <c r="B4324" s="12" t="str">
        <f>IFERROR(__xludf.DUMMYFUNCTION("TEXTJOIN(""; "", TRUE, FILTER(CID!B4324:B14794, REGEXMATCH(CID!D4324:D14794, TEXTJOIN(""|"", TRUE, SPLIT(A4324, "";"")))))"),"#N/A")</f>
        <v>#N/A</v>
      </c>
    </row>
    <row r="4325">
      <c r="A4325" s="12" t="str">
        <f>IFERROR(__xludf.DUMMYFUNCTION("TEXTJOIN("";"", TRUE, FILTER(CID!$B$2:$B$14794, CID!B4325=CID!$D$2:$D$14794))"),"#N/A")</f>
        <v>#N/A</v>
      </c>
      <c r="B4325" s="12" t="str">
        <f>IFERROR(__xludf.DUMMYFUNCTION("TEXTJOIN(""; "", TRUE, FILTER(CID!B4325:B14794, REGEXMATCH(CID!D4325:D14794, TEXTJOIN(""|"", TRUE, SPLIT(A4325, "";"")))))"),"#N/A")</f>
        <v>#N/A</v>
      </c>
    </row>
    <row r="4326">
      <c r="A4326" s="12" t="str">
        <f>IFERROR(__xludf.DUMMYFUNCTION("TEXTJOIN("";"", TRUE, FILTER(CID!$B$2:$B$14794, CID!B4326=CID!$D$2:$D$14794))"),"#N/A")</f>
        <v>#N/A</v>
      </c>
      <c r="B4326" s="12" t="str">
        <f>IFERROR(__xludf.DUMMYFUNCTION("TEXTJOIN(""; "", TRUE, FILTER(CID!B4326:B14794, REGEXMATCH(CID!D4326:D14794, TEXTJOIN(""|"", TRUE, SPLIT(A4326, "";"")))))"),"#N/A")</f>
        <v>#N/A</v>
      </c>
    </row>
    <row r="4327">
      <c r="A4327" s="12" t="str">
        <f>IFERROR(__xludf.DUMMYFUNCTION("TEXTJOIN("";"", TRUE, FILTER(CID!$B$2:$B$14794, CID!B4327=CID!$D$2:$D$14794))"),"#N/A")</f>
        <v>#N/A</v>
      </c>
      <c r="B4327" s="12" t="str">
        <f>IFERROR(__xludf.DUMMYFUNCTION("TEXTJOIN(""; "", TRUE, FILTER(CID!B4327:B14794, REGEXMATCH(CID!D4327:D14794, TEXTJOIN(""|"", TRUE, SPLIT(A4327, "";"")))))"),"#N/A")</f>
        <v>#N/A</v>
      </c>
    </row>
    <row r="4328">
      <c r="A4328" s="12" t="str">
        <f>IFERROR(__xludf.DUMMYFUNCTION("TEXTJOIN("";"", TRUE, FILTER(CID!$B$2:$B$14794, CID!B4328=CID!$D$2:$D$14794))"),"#N/A")</f>
        <v>#N/A</v>
      </c>
      <c r="B4328" s="12" t="str">
        <f>IFERROR(__xludf.DUMMYFUNCTION("TEXTJOIN(""; "", TRUE, FILTER(CID!B4328:B14794, REGEXMATCH(CID!D4328:D14794, TEXTJOIN(""|"", TRUE, SPLIT(A4328, "";"")))))"),"#N/A")</f>
        <v>#N/A</v>
      </c>
    </row>
    <row r="4329">
      <c r="A4329" s="12" t="str">
        <f>IFERROR(__xludf.DUMMYFUNCTION("TEXTJOIN("";"", TRUE, FILTER(CID!$B$2:$B$14794, CID!B4329=CID!$D$2:$D$14794))"),"#N/A")</f>
        <v>#N/A</v>
      </c>
      <c r="B4329" s="12" t="str">
        <f>IFERROR(__xludf.DUMMYFUNCTION("TEXTJOIN(""; "", TRUE, FILTER(CID!B4329:B14794, REGEXMATCH(CID!D4329:D14794, TEXTJOIN(""|"", TRUE, SPLIT(A4329, "";"")))))"),"#N/A")</f>
        <v>#N/A</v>
      </c>
    </row>
    <row r="4330">
      <c r="A4330" s="12" t="str">
        <f>IFERROR(__xludf.DUMMYFUNCTION("TEXTJOIN("";"", TRUE, FILTER(CID!$B$2:$B$14794, CID!B4330=CID!$D$2:$D$14794))"),"#N/A")</f>
        <v>#N/A</v>
      </c>
      <c r="B4330" s="12" t="str">
        <f>IFERROR(__xludf.DUMMYFUNCTION("TEXTJOIN(""; "", TRUE, FILTER(CID!B4330:B14794, REGEXMATCH(CID!D4330:D14794, TEXTJOIN(""|"", TRUE, SPLIT(A4330, "";"")))))"),"#N/A")</f>
        <v>#N/A</v>
      </c>
    </row>
    <row r="4331">
      <c r="A4331" s="12" t="str">
        <f>IFERROR(__xludf.DUMMYFUNCTION("TEXTJOIN("";"", TRUE, FILTER(CID!$B$2:$B$14794, CID!B4331=CID!$D$2:$D$14794))"),"#N/A")</f>
        <v>#N/A</v>
      </c>
      <c r="B4331" s="12" t="str">
        <f>IFERROR(__xludf.DUMMYFUNCTION("TEXTJOIN(""; "", TRUE, FILTER(CID!B4331:B14794, REGEXMATCH(CID!D4331:D14794, TEXTJOIN(""|"", TRUE, SPLIT(A4331, "";"")))))"),"#N/A")</f>
        <v>#N/A</v>
      </c>
    </row>
    <row r="4332">
      <c r="A4332" s="12" t="str">
        <f>IFERROR(__xludf.DUMMYFUNCTION("TEXTJOIN("";"", TRUE, FILTER(CID!$B$2:$B$14794, CID!B4332=CID!$D$2:$D$14794))"),"#N/A")</f>
        <v>#N/A</v>
      </c>
      <c r="B4332" s="12" t="str">
        <f>IFERROR(__xludf.DUMMYFUNCTION("TEXTJOIN(""; "", TRUE, FILTER(CID!B4332:B14794, REGEXMATCH(CID!D4332:D14794, TEXTJOIN(""|"", TRUE, SPLIT(A4332, "";"")))))"),"#N/A")</f>
        <v>#N/A</v>
      </c>
    </row>
    <row r="4333">
      <c r="A4333" s="12" t="str">
        <f>IFERROR(__xludf.DUMMYFUNCTION("TEXTJOIN("";"", TRUE, FILTER(CID!$B$2:$B$14794, CID!B4333=CID!$D$2:$D$14794))"),"#N/A")</f>
        <v>#N/A</v>
      </c>
      <c r="B4333" s="12" t="str">
        <f>IFERROR(__xludf.DUMMYFUNCTION("TEXTJOIN(""; "", TRUE, FILTER(CID!B4333:B14794, REGEXMATCH(CID!D4333:D14794, TEXTJOIN(""|"", TRUE, SPLIT(A4333, "";"")))))"),"#N/A")</f>
        <v>#N/A</v>
      </c>
    </row>
    <row r="4334">
      <c r="A4334" s="12" t="str">
        <f>IFERROR(__xludf.DUMMYFUNCTION("TEXTJOIN("";"", TRUE, FILTER(CID!$B$2:$B$14794, CID!B4334=CID!$D$2:$D$14794))"),"#N/A")</f>
        <v>#N/A</v>
      </c>
      <c r="B4334" s="12" t="str">
        <f>IFERROR(__xludf.DUMMYFUNCTION("TEXTJOIN(""; "", TRUE, FILTER(CID!B4334:B14794, REGEXMATCH(CID!D4334:D14794, TEXTJOIN(""|"", TRUE, SPLIT(A4334, "";"")))))"),"#N/A")</f>
        <v>#N/A</v>
      </c>
    </row>
    <row r="4335">
      <c r="A4335" s="12" t="str">
        <f>IFERROR(__xludf.DUMMYFUNCTION("TEXTJOIN("";"", TRUE, FILTER(CID!$B$2:$B$14794, CID!B4335=CID!$D$2:$D$14794))"),"#N/A")</f>
        <v>#N/A</v>
      </c>
      <c r="B4335" s="12" t="str">
        <f>IFERROR(__xludf.DUMMYFUNCTION("TEXTJOIN(""; "", TRUE, FILTER(CID!B4335:B14794, REGEXMATCH(CID!D4335:D14794, TEXTJOIN(""|"", TRUE, SPLIT(A4335, "";"")))))"),"#N/A")</f>
        <v>#N/A</v>
      </c>
    </row>
    <row r="4336">
      <c r="A4336" s="12" t="str">
        <f>IFERROR(__xludf.DUMMYFUNCTION("TEXTJOIN("";"", TRUE, FILTER(CID!$B$2:$B$14794, CID!B4336=CID!$D$2:$D$14794))"),"#N/A")</f>
        <v>#N/A</v>
      </c>
      <c r="B4336" s="12" t="str">
        <f>IFERROR(__xludf.DUMMYFUNCTION("TEXTJOIN(""; "", TRUE, FILTER(CID!B4336:B14794, REGEXMATCH(CID!D4336:D14794, TEXTJOIN(""|"", TRUE, SPLIT(A4336, "";"")))))"),"#N/A")</f>
        <v>#N/A</v>
      </c>
    </row>
    <row r="4337">
      <c r="A4337" s="12" t="str">
        <f>IFERROR(__xludf.DUMMYFUNCTION("TEXTJOIN("";"", TRUE, FILTER(CID!$B$2:$B$14794, CID!B4337=CID!$D$2:$D$14794))"),"#N/A")</f>
        <v>#N/A</v>
      </c>
      <c r="B4337" s="12" t="str">
        <f>IFERROR(__xludf.DUMMYFUNCTION("TEXTJOIN(""; "", TRUE, FILTER(CID!B4337:B14794, REGEXMATCH(CID!D4337:D14794, TEXTJOIN(""|"", TRUE, SPLIT(A4337, "";"")))))"),"#N/A")</f>
        <v>#N/A</v>
      </c>
    </row>
    <row r="4338">
      <c r="A4338" s="12" t="str">
        <f>IFERROR(__xludf.DUMMYFUNCTION("TEXTJOIN("";"", TRUE, FILTER(CID!$B$2:$B$14794, CID!B4338=CID!$D$2:$D$14794))"),"#N/A")</f>
        <v>#N/A</v>
      </c>
      <c r="B4338" s="12" t="str">
        <f>IFERROR(__xludf.DUMMYFUNCTION("TEXTJOIN(""; "", TRUE, FILTER(CID!B4338:B14794, REGEXMATCH(CID!D4338:D14794, TEXTJOIN(""|"", TRUE, SPLIT(A4338, "";"")))))"),"#N/A")</f>
        <v>#N/A</v>
      </c>
    </row>
    <row r="4339">
      <c r="A4339" s="12" t="str">
        <f>IFERROR(__xludf.DUMMYFUNCTION("TEXTJOIN("";"", TRUE, FILTER(CID!$B$2:$B$14794, CID!B4339=CID!$D$2:$D$14794))"),"#N/A")</f>
        <v>#N/A</v>
      </c>
      <c r="B4339" s="12" t="str">
        <f>IFERROR(__xludf.DUMMYFUNCTION("TEXTJOIN(""; "", TRUE, FILTER(CID!B4339:B14794, REGEXMATCH(CID!D4339:D14794, TEXTJOIN(""|"", TRUE, SPLIT(A4339, "";"")))))"),"#N/A")</f>
        <v>#N/A</v>
      </c>
    </row>
    <row r="4340">
      <c r="A4340" s="12" t="str">
        <f>IFERROR(__xludf.DUMMYFUNCTION("TEXTJOIN("";"", TRUE, FILTER(CID!$B$2:$B$14794, CID!B4340=CID!$D$2:$D$14794))"),"#N/A")</f>
        <v>#N/A</v>
      </c>
      <c r="B4340" s="12" t="str">
        <f>IFERROR(__xludf.DUMMYFUNCTION("TEXTJOIN(""; "", TRUE, FILTER(CID!B4340:B14794, REGEXMATCH(CID!D4340:D14794, TEXTJOIN(""|"", TRUE, SPLIT(A4340, "";"")))))"),"#N/A")</f>
        <v>#N/A</v>
      </c>
    </row>
    <row r="4341">
      <c r="A4341" s="12" t="str">
        <f>IFERROR(__xludf.DUMMYFUNCTION("TEXTJOIN("";"", TRUE, FILTER(CID!$B$2:$B$14794, CID!B4341=CID!$D$2:$D$14794))"),"#N/A")</f>
        <v>#N/A</v>
      </c>
      <c r="B4341" s="12" t="str">
        <f>IFERROR(__xludf.DUMMYFUNCTION("TEXTJOIN(""; "", TRUE, FILTER(CID!B4341:B14794, REGEXMATCH(CID!D4341:D14794, TEXTJOIN(""|"", TRUE, SPLIT(A4341, "";"")))))"),"#N/A")</f>
        <v>#N/A</v>
      </c>
    </row>
    <row r="4342">
      <c r="A4342" s="12" t="str">
        <f>IFERROR(__xludf.DUMMYFUNCTION("TEXTJOIN("";"", TRUE, FILTER(CID!$B$2:$B$14794, CID!B4342=CID!$D$2:$D$14794))"),"#N/A")</f>
        <v>#N/A</v>
      </c>
      <c r="B4342" s="12" t="str">
        <f>IFERROR(__xludf.DUMMYFUNCTION("TEXTJOIN(""; "", TRUE, FILTER(CID!B4342:B14794, REGEXMATCH(CID!D4342:D14794, TEXTJOIN(""|"", TRUE, SPLIT(A4342, "";"")))))"),"#N/A")</f>
        <v>#N/A</v>
      </c>
    </row>
    <row r="4343">
      <c r="A4343" s="12" t="str">
        <f>IFERROR(__xludf.DUMMYFUNCTION("TEXTJOIN("";"", TRUE, FILTER(CID!$B$2:$B$14794, CID!B4343=CID!$D$2:$D$14794))"),"#N/A")</f>
        <v>#N/A</v>
      </c>
      <c r="B4343" s="12" t="str">
        <f>IFERROR(__xludf.DUMMYFUNCTION("TEXTJOIN(""; "", TRUE, FILTER(CID!B4343:B14794, REGEXMATCH(CID!D4343:D14794, TEXTJOIN(""|"", TRUE, SPLIT(A4343, "";"")))))"),"#N/A")</f>
        <v>#N/A</v>
      </c>
    </row>
    <row r="4344">
      <c r="A4344" s="12" t="str">
        <f>IFERROR(__xludf.DUMMYFUNCTION("TEXTJOIN("";"", TRUE, FILTER(CID!$B$2:$B$14794, CID!B4344=CID!$D$2:$D$14794))"),"#N/A")</f>
        <v>#N/A</v>
      </c>
      <c r="B4344" s="12" t="str">
        <f>IFERROR(__xludf.DUMMYFUNCTION("TEXTJOIN(""; "", TRUE, FILTER(CID!B4344:B14794, REGEXMATCH(CID!D4344:D14794, TEXTJOIN(""|"", TRUE, SPLIT(A4344, "";"")))))"),"#N/A")</f>
        <v>#N/A</v>
      </c>
    </row>
    <row r="4345">
      <c r="A4345" s="12" t="str">
        <f>IFERROR(__xludf.DUMMYFUNCTION("TEXTJOIN("";"", TRUE, FILTER(CID!$B$2:$B$14794, CID!B4345=CID!$D$2:$D$14794))"),"#N/A")</f>
        <v>#N/A</v>
      </c>
      <c r="B4345" s="12" t="str">
        <f>IFERROR(__xludf.DUMMYFUNCTION("TEXTJOIN(""; "", TRUE, FILTER(CID!B4345:B14794, REGEXMATCH(CID!D4345:D14794, TEXTJOIN(""|"", TRUE, SPLIT(A4345, "";"")))))"),"#N/A")</f>
        <v>#N/A</v>
      </c>
    </row>
    <row r="4346">
      <c r="A4346" s="12" t="str">
        <f>IFERROR(__xludf.DUMMYFUNCTION("TEXTJOIN("";"", TRUE, FILTER(CID!$B$2:$B$14794, CID!B4346=CID!$D$2:$D$14794))"),"#N/A")</f>
        <v>#N/A</v>
      </c>
      <c r="B4346" s="12" t="str">
        <f>IFERROR(__xludf.DUMMYFUNCTION("TEXTJOIN(""; "", TRUE, FILTER(CID!B4346:B14794, REGEXMATCH(CID!D4346:D14794, TEXTJOIN(""|"", TRUE, SPLIT(A4346, "";"")))))"),"#N/A")</f>
        <v>#N/A</v>
      </c>
    </row>
    <row r="4347">
      <c r="A4347" s="12" t="str">
        <f>IFERROR(__xludf.DUMMYFUNCTION("TEXTJOIN("";"", TRUE, FILTER(CID!$B$2:$B$14794, CID!B4347=CID!$D$2:$D$14794))"),"#N/A")</f>
        <v>#N/A</v>
      </c>
      <c r="B4347" s="12" t="str">
        <f>IFERROR(__xludf.DUMMYFUNCTION("TEXTJOIN(""; "", TRUE, FILTER(CID!B4347:B14794, REGEXMATCH(CID!D4347:D14794, TEXTJOIN(""|"", TRUE, SPLIT(A4347, "";"")))))"),"#N/A")</f>
        <v>#N/A</v>
      </c>
    </row>
    <row r="4348">
      <c r="A4348" s="12" t="str">
        <f>IFERROR(__xludf.DUMMYFUNCTION("TEXTJOIN("";"", TRUE, FILTER(CID!$B$2:$B$14794, CID!B4348=CID!$D$2:$D$14794))"),"#N/A")</f>
        <v>#N/A</v>
      </c>
      <c r="B4348" s="12" t="str">
        <f>IFERROR(__xludf.DUMMYFUNCTION("TEXTJOIN(""; "", TRUE, FILTER(CID!B4348:B14794, REGEXMATCH(CID!D4348:D14794, TEXTJOIN(""|"", TRUE, SPLIT(A4348, "";"")))))"),"#N/A")</f>
        <v>#N/A</v>
      </c>
    </row>
    <row r="4349">
      <c r="A4349" s="12" t="str">
        <f>IFERROR(__xludf.DUMMYFUNCTION("TEXTJOIN("";"", TRUE, FILTER(CID!$B$2:$B$14794, CID!B4349=CID!$D$2:$D$14794))"),"#N/A")</f>
        <v>#N/A</v>
      </c>
      <c r="B4349" s="12" t="str">
        <f>IFERROR(__xludf.DUMMYFUNCTION("TEXTJOIN(""; "", TRUE, FILTER(CID!B4349:B14794, REGEXMATCH(CID!D4349:D14794, TEXTJOIN(""|"", TRUE, SPLIT(A4349, "";"")))))"),"#N/A")</f>
        <v>#N/A</v>
      </c>
    </row>
    <row r="4350">
      <c r="A4350" s="12" t="str">
        <f>IFERROR(__xludf.DUMMYFUNCTION("TEXTJOIN("";"", TRUE, FILTER(CID!$B$2:$B$14794, CID!B4350=CID!$D$2:$D$14794))"),"#N/A")</f>
        <v>#N/A</v>
      </c>
      <c r="B4350" s="12" t="str">
        <f>IFERROR(__xludf.DUMMYFUNCTION("TEXTJOIN(""; "", TRUE, FILTER(CID!B4350:B14794, REGEXMATCH(CID!D4350:D14794, TEXTJOIN(""|"", TRUE, SPLIT(A4350, "";"")))))"),"#N/A")</f>
        <v>#N/A</v>
      </c>
    </row>
    <row r="4351">
      <c r="A4351" s="12" t="str">
        <f>IFERROR(__xludf.DUMMYFUNCTION("TEXTJOIN("";"", TRUE, FILTER(CID!$B$2:$B$14794, CID!B4351=CID!$D$2:$D$14794))"),"#N/A")</f>
        <v>#N/A</v>
      </c>
      <c r="B4351" s="12" t="str">
        <f>IFERROR(__xludf.DUMMYFUNCTION("TEXTJOIN(""; "", TRUE, FILTER(CID!B4351:B14794, REGEXMATCH(CID!D4351:D14794, TEXTJOIN(""|"", TRUE, SPLIT(A4351, "";"")))))"),"#N/A")</f>
        <v>#N/A</v>
      </c>
    </row>
    <row r="4352">
      <c r="A4352" s="12" t="str">
        <f>IFERROR(__xludf.DUMMYFUNCTION("TEXTJOIN("";"", TRUE, FILTER(CID!$B$2:$B$14794, CID!B4352=CID!$D$2:$D$14794))"),"#N/A")</f>
        <v>#N/A</v>
      </c>
      <c r="B4352" s="12" t="str">
        <f>IFERROR(__xludf.DUMMYFUNCTION("TEXTJOIN(""; "", TRUE, FILTER(CID!B4352:B14794, REGEXMATCH(CID!D4352:D14794, TEXTJOIN(""|"", TRUE, SPLIT(A4352, "";"")))))"),"#N/A")</f>
        <v>#N/A</v>
      </c>
    </row>
    <row r="4353">
      <c r="A4353" s="12" t="str">
        <f>IFERROR(__xludf.DUMMYFUNCTION("TEXTJOIN("";"", TRUE, FILTER(CID!$B$2:$B$14794, CID!B4353=CID!$D$2:$D$14794))"),"#N/A")</f>
        <v>#N/A</v>
      </c>
      <c r="B4353" s="12" t="str">
        <f>IFERROR(__xludf.DUMMYFUNCTION("TEXTJOIN(""; "", TRUE, FILTER(CID!B4353:B14794, REGEXMATCH(CID!D4353:D14794, TEXTJOIN(""|"", TRUE, SPLIT(A4353, "";"")))))"),"#N/A")</f>
        <v>#N/A</v>
      </c>
    </row>
    <row r="4354">
      <c r="A4354" s="12" t="str">
        <f>IFERROR(__xludf.DUMMYFUNCTION("TEXTJOIN("";"", TRUE, FILTER(CID!$B$2:$B$14794, CID!B4354=CID!$D$2:$D$14794))"),"#N/A")</f>
        <v>#N/A</v>
      </c>
      <c r="B4354" s="12" t="str">
        <f>IFERROR(__xludf.DUMMYFUNCTION("TEXTJOIN(""; "", TRUE, FILTER(CID!B4354:B14794, REGEXMATCH(CID!D4354:D14794, TEXTJOIN(""|"", TRUE, SPLIT(A4354, "";"")))))"),"#N/A")</f>
        <v>#N/A</v>
      </c>
    </row>
    <row r="4355">
      <c r="A4355" s="12" t="str">
        <f>IFERROR(__xludf.DUMMYFUNCTION("TEXTJOIN("";"", TRUE, FILTER(CID!$B$2:$B$14794, CID!B4355=CID!$D$2:$D$14794))"),"#N/A")</f>
        <v>#N/A</v>
      </c>
      <c r="B4355" s="12" t="str">
        <f>IFERROR(__xludf.DUMMYFUNCTION("TEXTJOIN(""; "", TRUE, FILTER(CID!B4355:B14794, REGEXMATCH(CID!D4355:D14794, TEXTJOIN(""|"", TRUE, SPLIT(A4355, "";"")))))"),"#N/A")</f>
        <v>#N/A</v>
      </c>
    </row>
    <row r="4356">
      <c r="A4356" s="12" t="str">
        <f>IFERROR(__xludf.DUMMYFUNCTION("TEXTJOIN("";"", TRUE, FILTER(CID!$B$2:$B$14794, CID!B4356=CID!$D$2:$D$14794))"),"#N/A")</f>
        <v>#N/A</v>
      </c>
      <c r="B4356" s="12" t="str">
        <f>IFERROR(__xludf.DUMMYFUNCTION("TEXTJOIN(""; "", TRUE, FILTER(CID!B4356:B14794, REGEXMATCH(CID!D4356:D14794, TEXTJOIN(""|"", TRUE, SPLIT(A4356, "";"")))))"),"#N/A")</f>
        <v>#N/A</v>
      </c>
    </row>
    <row r="4357">
      <c r="A4357" s="12" t="str">
        <f>IFERROR(__xludf.DUMMYFUNCTION("TEXTJOIN("";"", TRUE, FILTER(CID!$B$2:$B$14794, CID!B4357=CID!$D$2:$D$14794))"),"#N/A")</f>
        <v>#N/A</v>
      </c>
      <c r="B4357" s="12" t="str">
        <f>IFERROR(__xludf.DUMMYFUNCTION("TEXTJOIN(""; "", TRUE, FILTER(CID!B4357:B14794, REGEXMATCH(CID!D4357:D14794, TEXTJOIN(""|"", TRUE, SPLIT(A4357, "";"")))))"),"#N/A")</f>
        <v>#N/A</v>
      </c>
    </row>
    <row r="4358">
      <c r="A4358" s="12" t="str">
        <f>IFERROR(__xludf.DUMMYFUNCTION("TEXTJOIN("";"", TRUE, FILTER(CID!$B$2:$B$14794, CID!B4358=CID!$D$2:$D$14794))"),"#N/A")</f>
        <v>#N/A</v>
      </c>
      <c r="B4358" s="12" t="str">
        <f>IFERROR(__xludf.DUMMYFUNCTION("TEXTJOIN(""; "", TRUE, FILTER(CID!B4358:B14794, REGEXMATCH(CID!D4358:D14794, TEXTJOIN(""|"", TRUE, SPLIT(A4358, "";"")))))"),"#N/A")</f>
        <v>#N/A</v>
      </c>
    </row>
    <row r="4359">
      <c r="A4359" s="12" t="str">
        <f>IFERROR(__xludf.DUMMYFUNCTION("TEXTJOIN("";"", TRUE, FILTER(CID!$B$2:$B$14794, CID!B4359=CID!$D$2:$D$14794))"),"#N/A")</f>
        <v>#N/A</v>
      </c>
      <c r="B4359" s="12" t="str">
        <f>IFERROR(__xludf.DUMMYFUNCTION("TEXTJOIN(""; "", TRUE, FILTER(CID!B4359:B14794, REGEXMATCH(CID!D4359:D14794, TEXTJOIN(""|"", TRUE, SPLIT(A4359, "";"")))))"),"#N/A")</f>
        <v>#N/A</v>
      </c>
    </row>
    <row r="4360">
      <c r="A4360" s="12" t="str">
        <f>IFERROR(__xludf.DUMMYFUNCTION("TEXTJOIN("";"", TRUE, FILTER(CID!$B$2:$B$14794, CID!B4360=CID!$D$2:$D$14794))"),"#N/A")</f>
        <v>#N/A</v>
      </c>
      <c r="B4360" s="12" t="str">
        <f>IFERROR(__xludf.DUMMYFUNCTION("TEXTJOIN(""; "", TRUE, FILTER(CID!B4360:B14794, REGEXMATCH(CID!D4360:D14794, TEXTJOIN(""|"", TRUE, SPLIT(A4360, "";"")))))"),"#N/A")</f>
        <v>#N/A</v>
      </c>
    </row>
    <row r="4361">
      <c r="A4361" s="12" t="str">
        <f>IFERROR(__xludf.DUMMYFUNCTION("TEXTJOIN("";"", TRUE, FILTER(CID!$B$2:$B$14794, CID!B4361=CID!$D$2:$D$14794))"),"#N/A")</f>
        <v>#N/A</v>
      </c>
      <c r="B4361" s="12" t="str">
        <f>IFERROR(__xludf.DUMMYFUNCTION("TEXTJOIN(""; "", TRUE, FILTER(CID!B4361:B14794, REGEXMATCH(CID!D4361:D14794, TEXTJOIN(""|"", TRUE, SPLIT(A4361, "";"")))))"),"#N/A")</f>
        <v>#N/A</v>
      </c>
    </row>
    <row r="4362">
      <c r="A4362" s="12" t="str">
        <f>IFERROR(__xludf.DUMMYFUNCTION("TEXTJOIN("";"", TRUE, FILTER(CID!$B$2:$B$14794, CID!B4362=CID!$D$2:$D$14794))"),"#N/A")</f>
        <v>#N/A</v>
      </c>
      <c r="B4362" s="12" t="str">
        <f>IFERROR(__xludf.DUMMYFUNCTION("TEXTJOIN(""; "", TRUE, FILTER(CID!B4362:B14794, REGEXMATCH(CID!D4362:D14794, TEXTJOIN(""|"", TRUE, SPLIT(A4362, "";"")))))"),"#N/A")</f>
        <v>#N/A</v>
      </c>
    </row>
    <row r="4363">
      <c r="A4363" s="12" t="str">
        <f>IFERROR(__xludf.DUMMYFUNCTION("TEXTJOIN("";"", TRUE, FILTER(CID!$B$2:$B$14794, CID!B4363=CID!$D$2:$D$14794))"),"#N/A")</f>
        <v>#N/A</v>
      </c>
      <c r="B4363" s="12" t="str">
        <f>IFERROR(__xludf.DUMMYFUNCTION("TEXTJOIN(""; "", TRUE, FILTER(CID!B4363:B14794, REGEXMATCH(CID!D4363:D14794, TEXTJOIN(""|"", TRUE, SPLIT(A4363, "";"")))))"),"#N/A")</f>
        <v>#N/A</v>
      </c>
    </row>
    <row r="4364">
      <c r="A4364" s="12" t="str">
        <f>IFERROR(__xludf.DUMMYFUNCTION("TEXTJOIN("";"", TRUE, FILTER(CID!$B$2:$B$14794, CID!B4364=CID!$D$2:$D$14794))"),"#N/A")</f>
        <v>#N/A</v>
      </c>
      <c r="B4364" s="12" t="str">
        <f>IFERROR(__xludf.DUMMYFUNCTION("TEXTJOIN(""; "", TRUE, FILTER(CID!B4364:B14794, REGEXMATCH(CID!D4364:D14794, TEXTJOIN(""|"", TRUE, SPLIT(A4364, "";"")))))"),"#N/A")</f>
        <v>#N/A</v>
      </c>
    </row>
    <row r="4365">
      <c r="A4365" s="12" t="str">
        <f>IFERROR(__xludf.DUMMYFUNCTION("TEXTJOIN("";"", TRUE, FILTER(CID!$B$2:$B$14794, CID!B4365=CID!$D$2:$D$14794))"),"#N/A")</f>
        <v>#N/A</v>
      </c>
      <c r="B4365" s="12" t="str">
        <f>IFERROR(__xludf.DUMMYFUNCTION("TEXTJOIN(""; "", TRUE, FILTER(CID!B4365:B14794, REGEXMATCH(CID!D4365:D14794, TEXTJOIN(""|"", TRUE, SPLIT(A4365, "";"")))))"),"#N/A")</f>
        <v>#N/A</v>
      </c>
    </row>
    <row r="4366">
      <c r="A4366" s="12" t="str">
        <f>IFERROR(__xludf.DUMMYFUNCTION("TEXTJOIN("";"", TRUE, FILTER(CID!$B$2:$B$14794, CID!B4366=CID!$D$2:$D$14794))"),"#N/A")</f>
        <v>#N/A</v>
      </c>
      <c r="B4366" s="12" t="str">
        <f>IFERROR(__xludf.DUMMYFUNCTION("TEXTJOIN(""; "", TRUE, FILTER(CID!B4366:B14794, REGEXMATCH(CID!D4366:D14794, TEXTJOIN(""|"", TRUE, SPLIT(A4366, "";"")))))"),"#N/A")</f>
        <v>#N/A</v>
      </c>
    </row>
    <row r="4367">
      <c r="A4367" s="12" t="str">
        <f>IFERROR(__xludf.DUMMYFUNCTION("TEXTJOIN("";"", TRUE, FILTER(CID!$B$2:$B$14794, CID!B4367=CID!$D$2:$D$14794))"),"#N/A")</f>
        <v>#N/A</v>
      </c>
      <c r="B4367" s="12" t="str">
        <f>IFERROR(__xludf.DUMMYFUNCTION("TEXTJOIN(""; "", TRUE, FILTER(CID!B4367:B14794, REGEXMATCH(CID!D4367:D14794, TEXTJOIN(""|"", TRUE, SPLIT(A4367, "";"")))))"),"#N/A")</f>
        <v>#N/A</v>
      </c>
    </row>
    <row r="4368">
      <c r="A4368" s="12" t="str">
        <f>IFERROR(__xludf.DUMMYFUNCTION("TEXTJOIN("";"", TRUE, FILTER(CID!$B$2:$B$14794, CID!B4368=CID!$D$2:$D$14794))"),"#N/A")</f>
        <v>#N/A</v>
      </c>
      <c r="B4368" s="12" t="str">
        <f>IFERROR(__xludf.DUMMYFUNCTION("TEXTJOIN(""; "", TRUE, FILTER(CID!B4368:B14794, REGEXMATCH(CID!D4368:D14794, TEXTJOIN(""|"", TRUE, SPLIT(A4368, "";"")))))"),"#N/A")</f>
        <v>#N/A</v>
      </c>
    </row>
    <row r="4369">
      <c r="A4369" s="12" t="str">
        <f>IFERROR(__xludf.DUMMYFUNCTION("TEXTJOIN("";"", TRUE, FILTER(CID!$B$2:$B$14794, CID!B4369=CID!$D$2:$D$14794))"),"#N/A")</f>
        <v>#N/A</v>
      </c>
      <c r="B4369" s="12" t="str">
        <f>IFERROR(__xludf.DUMMYFUNCTION("TEXTJOIN(""; "", TRUE, FILTER(CID!B4369:B14794, REGEXMATCH(CID!D4369:D14794, TEXTJOIN(""|"", TRUE, SPLIT(A4369, "";"")))))"),"#N/A")</f>
        <v>#N/A</v>
      </c>
    </row>
    <row r="4370">
      <c r="A4370" s="12" t="str">
        <f>IFERROR(__xludf.DUMMYFUNCTION("TEXTJOIN("";"", TRUE, FILTER(CID!$B$2:$B$14794, CID!B4370=CID!$D$2:$D$14794))"),"#N/A")</f>
        <v>#N/A</v>
      </c>
      <c r="B4370" s="12" t="str">
        <f>IFERROR(__xludf.DUMMYFUNCTION("TEXTJOIN(""; "", TRUE, FILTER(CID!B4370:B14794, REGEXMATCH(CID!D4370:D14794, TEXTJOIN(""|"", TRUE, SPLIT(A4370, "";"")))))"),"#N/A")</f>
        <v>#N/A</v>
      </c>
    </row>
    <row r="4371">
      <c r="A4371" s="12" t="str">
        <f>IFERROR(__xludf.DUMMYFUNCTION("TEXTJOIN("";"", TRUE, FILTER(CID!$B$2:$B$14794, CID!B4371=CID!$D$2:$D$14794))"),"#N/A")</f>
        <v>#N/A</v>
      </c>
      <c r="B4371" s="12" t="str">
        <f>IFERROR(__xludf.DUMMYFUNCTION("TEXTJOIN(""; "", TRUE, FILTER(CID!B4371:B14794, REGEXMATCH(CID!D4371:D14794, TEXTJOIN(""|"", TRUE, SPLIT(A4371, "";"")))))"),"#N/A")</f>
        <v>#N/A</v>
      </c>
    </row>
    <row r="4372">
      <c r="A4372" s="12" t="str">
        <f>IFERROR(__xludf.DUMMYFUNCTION("TEXTJOIN("";"", TRUE, FILTER(CID!$B$2:$B$14794, CID!B4372=CID!$D$2:$D$14794))"),"#N/A")</f>
        <v>#N/A</v>
      </c>
      <c r="B4372" s="12" t="str">
        <f>IFERROR(__xludf.DUMMYFUNCTION("TEXTJOIN(""; "", TRUE, FILTER(CID!B4372:B14794, REGEXMATCH(CID!D4372:D14794, TEXTJOIN(""|"", TRUE, SPLIT(A4372, "";"")))))"),"#N/A")</f>
        <v>#N/A</v>
      </c>
    </row>
    <row r="4373">
      <c r="A4373" s="12" t="str">
        <f>IFERROR(__xludf.DUMMYFUNCTION("TEXTJOIN("";"", TRUE, FILTER(CID!$B$2:$B$14794, CID!B4373=CID!$D$2:$D$14794))"),"#N/A")</f>
        <v>#N/A</v>
      </c>
      <c r="B4373" s="12" t="str">
        <f>IFERROR(__xludf.DUMMYFUNCTION("TEXTJOIN(""; "", TRUE, FILTER(CID!B4373:B14794, REGEXMATCH(CID!D4373:D14794, TEXTJOIN(""|"", TRUE, SPLIT(A4373, "";"")))))"),"#N/A")</f>
        <v>#N/A</v>
      </c>
    </row>
    <row r="4374">
      <c r="A4374" s="12" t="str">
        <f>IFERROR(__xludf.DUMMYFUNCTION("TEXTJOIN("";"", TRUE, FILTER(CID!$B$2:$B$14794, CID!B4374=CID!$D$2:$D$14794))"),"#N/A")</f>
        <v>#N/A</v>
      </c>
      <c r="B4374" s="12" t="str">
        <f>IFERROR(__xludf.DUMMYFUNCTION("TEXTJOIN(""; "", TRUE, FILTER(CID!B4374:B14794, REGEXMATCH(CID!D4374:D14794, TEXTJOIN(""|"", TRUE, SPLIT(A4374, "";"")))))"),"#N/A")</f>
        <v>#N/A</v>
      </c>
    </row>
    <row r="4375">
      <c r="A4375" s="12" t="str">
        <f>IFERROR(__xludf.DUMMYFUNCTION("TEXTJOIN("";"", TRUE, FILTER(CID!$B$2:$B$14794, CID!B4375=CID!$D$2:$D$14794))"),"#N/A")</f>
        <v>#N/A</v>
      </c>
      <c r="B4375" s="12" t="str">
        <f>IFERROR(__xludf.DUMMYFUNCTION("TEXTJOIN(""; "", TRUE, FILTER(CID!B4375:B14794, REGEXMATCH(CID!D4375:D14794, TEXTJOIN(""|"", TRUE, SPLIT(A4375, "";"")))))"),"#N/A")</f>
        <v>#N/A</v>
      </c>
    </row>
    <row r="4376">
      <c r="A4376" s="12" t="str">
        <f>IFERROR(__xludf.DUMMYFUNCTION("TEXTJOIN("";"", TRUE, FILTER(CID!$B$2:$B$14794, CID!B4376=CID!$D$2:$D$14794))"),"#N/A")</f>
        <v>#N/A</v>
      </c>
      <c r="B4376" s="12" t="str">
        <f>IFERROR(__xludf.DUMMYFUNCTION("TEXTJOIN(""; "", TRUE, FILTER(CID!B4376:B14794, REGEXMATCH(CID!D4376:D14794, TEXTJOIN(""|"", TRUE, SPLIT(A4376, "";"")))))"),"#N/A")</f>
        <v>#N/A</v>
      </c>
    </row>
    <row r="4377">
      <c r="A4377" s="12" t="str">
        <f>IFERROR(__xludf.DUMMYFUNCTION("TEXTJOIN("";"", TRUE, FILTER(CID!$B$2:$B$14794, CID!B4377=CID!$D$2:$D$14794))"),"#N/A")</f>
        <v>#N/A</v>
      </c>
      <c r="B4377" s="12" t="str">
        <f>IFERROR(__xludf.DUMMYFUNCTION("TEXTJOIN(""; "", TRUE, FILTER(CID!B4377:B14794, REGEXMATCH(CID!D4377:D14794, TEXTJOIN(""|"", TRUE, SPLIT(A4377, "";"")))))"),"#N/A")</f>
        <v>#N/A</v>
      </c>
    </row>
    <row r="4378">
      <c r="A4378" s="12" t="str">
        <f>IFERROR(__xludf.DUMMYFUNCTION("TEXTJOIN("";"", TRUE, FILTER(CID!$B$2:$B$14794, CID!B4378=CID!$D$2:$D$14794))"),"#N/A")</f>
        <v>#N/A</v>
      </c>
      <c r="B4378" s="12" t="str">
        <f>IFERROR(__xludf.DUMMYFUNCTION("TEXTJOIN(""; "", TRUE, FILTER(CID!B4378:B14794, REGEXMATCH(CID!D4378:D14794, TEXTJOIN(""|"", TRUE, SPLIT(A4378, "";"")))))"),"#N/A")</f>
        <v>#N/A</v>
      </c>
    </row>
    <row r="4379">
      <c r="A4379" s="12" t="str">
        <f>IFERROR(__xludf.DUMMYFUNCTION("TEXTJOIN("";"", TRUE, FILTER(CID!$B$2:$B$14794, CID!B4379=CID!$D$2:$D$14794))"),"#N/A")</f>
        <v>#N/A</v>
      </c>
      <c r="B4379" s="12" t="str">
        <f>IFERROR(__xludf.DUMMYFUNCTION("TEXTJOIN(""; "", TRUE, FILTER(CID!B4379:B14794, REGEXMATCH(CID!D4379:D14794, TEXTJOIN(""|"", TRUE, SPLIT(A4379, "";"")))))"),"#N/A")</f>
        <v>#N/A</v>
      </c>
    </row>
    <row r="4380">
      <c r="A4380" s="12" t="str">
        <f>IFERROR(__xludf.DUMMYFUNCTION("TEXTJOIN("";"", TRUE, FILTER(CID!$B$2:$B$14794, CID!B4380=CID!$D$2:$D$14794))"),"#N/A")</f>
        <v>#N/A</v>
      </c>
      <c r="B4380" s="12" t="str">
        <f>IFERROR(__xludf.DUMMYFUNCTION("TEXTJOIN(""; "", TRUE, FILTER(CID!B4380:B14794, REGEXMATCH(CID!D4380:D14794, TEXTJOIN(""|"", TRUE, SPLIT(A4380, "";"")))))"),"#N/A")</f>
        <v>#N/A</v>
      </c>
    </row>
    <row r="4381">
      <c r="A4381" s="12" t="str">
        <f>IFERROR(__xludf.DUMMYFUNCTION("TEXTJOIN("";"", TRUE, FILTER(CID!$B$2:$B$14794, CID!B4381=CID!$D$2:$D$14794))"),"#N/A")</f>
        <v>#N/A</v>
      </c>
      <c r="B4381" s="12" t="str">
        <f>IFERROR(__xludf.DUMMYFUNCTION("TEXTJOIN(""; "", TRUE, FILTER(CID!B4381:B14794, REGEXMATCH(CID!D4381:D14794, TEXTJOIN(""|"", TRUE, SPLIT(A4381, "";"")))))"),"#N/A")</f>
        <v>#N/A</v>
      </c>
    </row>
    <row r="4382">
      <c r="A4382" s="12" t="str">
        <f>IFERROR(__xludf.DUMMYFUNCTION("TEXTJOIN("";"", TRUE, FILTER(CID!$B$2:$B$14794, CID!B4382=CID!$D$2:$D$14794))"),"#N/A")</f>
        <v>#N/A</v>
      </c>
      <c r="B4382" s="12" t="str">
        <f>IFERROR(__xludf.DUMMYFUNCTION("TEXTJOIN(""; "", TRUE, FILTER(CID!B4382:B14794, REGEXMATCH(CID!D4382:D14794, TEXTJOIN(""|"", TRUE, SPLIT(A4382, "";"")))))"),"#N/A")</f>
        <v>#N/A</v>
      </c>
    </row>
    <row r="4383">
      <c r="A4383" s="12" t="str">
        <f>IFERROR(__xludf.DUMMYFUNCTION("TEXTJOIN("";"", TRUE, FILTER(CID!$B$2:$B$14794, CID!B4383=CID!$D$2:$D$14794))"),"#N/A")</f>
        <v>#N/A</v>
      </c>
      <c r="B4383" s="12" t="str">
        <f>IFERROR(__xludf.DUMMYFUNCTION("TEXTJOIN(""; "", TRUE, FILTER(CID!B4383:B14794, REGEXMATCH(CID!D4383:D14794, TEXTJOIN(""|"", TRUE, SPLIT(A4383, "";"")))))"),"#N/A")</f>
        <v>#N/A</v>
      </c>
    </row>
    <row r="4384">
      <c r="A4384" s="12" t="str">
        <f>IFERROR(__xludf.DUMMYFUNCTION("TEXTJOIN("";"", TRUE, FILTER(CID!$B$2:$B$14794, CID!B4384=CID!$D$2:$D$14794))"),"#N/A")</f>
        <v>#N/A</v>
      </c>
      <c r="B4384" s="12" t="str">
        <f>IFERROR(__xludf.DUMMYFUNCTION("TEXTJOIN(""; "", TRUE, FILTER(CID!B4384:B14794, REGEXMATCH(CID!D4384:D14794, TEXTJOIN(""|"", TRUE, SPLIT(A4384, "";"")))))"),"#N/A")</f>
        <v>#N/A</v>
      </c>
    </row>
    <row r="4385">
      <c r="A4385" s="12" t="str">
        <f>IFERROR(__xludf.DUMMYFUNCTION("TEXTJOIN("";"", TRUE, FILTER(CID!$B$2:$B$14794, CID!B4385=CID!$D$2:$D$14794))"),"#N/A")</f>
        <v>#N/A</v>
      </c>
      <c r="B4385" s="12" t="str">
        <f>IFERROR(__xludf.DUMMYFUNCTION("TEXTJOIN(""; "", TRUE, FILTER(CID!B4385:B14794, REGEXMATCH(CID!D4385:D14794, TEXTJOIN(""|"", TRUE, SPLIT(A4385, "";"")))))"),"#N/A")</f>
        <v>#N/A</v>
      </c>
    </row>
    <row r="4386">
      <c r="A4386" s="12" t="str">
        <f>IFERROR(__xludf.DUMMYFUNCTION("TEXTJOIN("";"", TRUE, FILTER(CID!$B$2:$B$14794, CID!B4386=CID!$D$2:$D$14794))"),"#N/A")</f>
        <v>#N/A</v>
      </c>
      <c r="B4386" s="12" t="str">
        <f>IFERROR(__xludf.DUMMYFUNCTION("TEXTJOIN(""; "", TRUE, FILTER(CID!B4386:B14794, REGEXMATCH(CID!D4386:D14794, TEXTJOIN(""|"", TRUE, SPLIT(A4386, "";"")))))"),"#N/A")</f>
        <v>#N/A</v>
      </c>
    </row>
    <row r="4387">
      <c r="A4387" s="12" t="str">
        <f>IFERROR(__xludf.DUMMYFUNCTION("TEXTJOIN("";"", TRUE, FILTER(CID!$B$2:$B$14794, CID!B4387=CID!$D$2:$D$14794))"),"#N/A")</f>
        <v>#N/A</v>
      </c>
      <c r="B4387" s="12" t="str">
        <f>IFERROR(__xludf.DUMMYFUNCTION("TEXTJOIN(""; "", TRUE, FILTER(CID!B4387:B14794, REGEXMATCH(CID!D4387:D14794, TEXTJOIN(""|"", TRUE, SPLIT(A4387, "";"")))))"),"#N/A")</f>
        <v>#N/A</v>
      </c>
    </row>
    <row r="4388">
      <c r="A4388" s="12" t="str">
        <f>IFERROR(__xludf.DUMMYFUNCTION("TEXTJOIN("";"", TRUE, FILTER(CID!$B$2:$B$14794, CID!B4388=CID!$D$2:$D$14794))"),"#N/A")</f>
        <v>#N/A</v>
      </c>
      <c r="B4388" s="12" t="str">
        <f>IFERROR(__xludf.DUMMYFUNCTION("TEXTJOIN(""; "", TRUE, FILTER(CID!B4388:B14794, REGEXMATCH(CID!D4388:D14794, TEXTJOIN(""|"", TRUE, SPLIT(A4388, "";"")))))"),"#N/A")</f>
        <v>#N/A</v>
      </c>
    </row>
    <row r="4389">
      <c r="A4389" s="12" t="str">
        <f>IFERROR(__xludf.DUMMYFUNCTION("TEXTJOIN("";"", TRUE, FILTER(CID!$B$2:$B$14794, CID!B4389=CID!$D$2:$D$14794))"),"#N/A")</f>
        <v>#N/A</v>
      </c>
      <c r="B4389" s="12" t="str">
        <f>IFERROR(__xludf.DUMMYFUNCTION("TEXTJOIN(""; "", TRUE, FILTER(CID!B4389:B14794, REGEXMATCH(CID!D4389:D14794, TEXTJOIN(""|"", TRUE, SPLIT(A4389, "";"")))))"),"#N/A")</f>
        <v>#N/A</v>
      </c>
    </row>
    <row r="4390">
      <c r="A4390" s="12" t="str">
        <f>IFERROR(__xludf.DUMMYFUNCTION("TEXTJOIN("";"", TRUE, FILTER(CID!$B$2:$B$14794, CID!B4390=CID!$D$2:$D$14794))"),"#N/A")</f>
        <v>#N/A</v>
      </c>
      <c r="B4390" s="12" t="str">
        <f>IFERROR(__xludf.DUMMYFUNCTION("TEXTJOIN(""; "", TRUE, FILTER(CID!B4390:B14794, REGEXMATCH(CID!D4390:D14794, TEXTJOIN(""|"", TRUE, SPLIT(A4390, "";"")))))"),"#N/A")</f>
        <v>#N/A</v>
      </c>
    </row>
    <row r="4391">
      <c r="A4391" s="12" t="str">
        <f>IFERROR(__xludf.DUMMYFUNCTION("TEXTJOIN("";"", TRUE, FILTER(CID!$B$2:$B$14794, CID!B4391=CID!$D$2:$D$14794))"),"#N/A")</f>
        <v>#N/A</v>
      </c>
      <c r="B4391" s="12" t="str">
        <f>IFERROR(__xludf.DUMMYFUNCTION("TEXTJOIN(""; "", TRUE, FILTER(CID!B4391:B14794, REGEXMATCH(CID!D4391:D14794, TEXTJOIN(""|"", TRUE, SPLIT(A4391, "";"")))))"),"#N/A")</f>
        <v>#N/A</v>
      </c>
    </row>
    <row r="4392">
      <c r="A4392" s="12" t="str">
        <f>IFERROR(__xludf.DUMMYFUNCTION("TEXTJOIN("";"", TRUE, FILTER(CID!$B$2:$B$14794, CID!B4392=CID!$D$2:$D$14794))"),"#N/A")</f>
        <v>#N/A</v>
      </c>
      <c r="B4392" s="12" t="str">
        <f>IFERROR(__xludf.DUMMYFUNCTION("TEXTJOIN(""; "", TRUE, FILTER(CID!B4392:B14794, REGEXMATCH(CID!D4392:D14794, TEXTJOIN(""|"", TRUE, SPLIT(A4392, "";"")))))"),"#N/A")</f>
        <v>#N/A</v>
      </c>
    </row>
    <row r="4393">
      <c r="A4393" s="12" t="str">
        <f>IFERROR(__xludf.DUMMYFUNCTION("TEXTJOIN("";"", TRUE, FILTER(CID!$B$2:$B$14794, CID!B4393=CID!$D$2:$D$14794))"),"#N/A")</f>
        <v>#N/A</v>
      </c>
      <c r="B4393" s="12" t="str">
        <f>IFERROR(__xludf.DUMMYFUNCTION("TEXTJOIN(""; "", TRUE, FILTER(CID!B4393:B14794, REGEXMATCH(CID!D4393:D14794, TEXTJOIN(""|"", TRUE, SPLIT(A4393, "";"")))))"),"#N/A")</f>
        <v>#N/A</v>
      </c>
    </row>
    <row r="4394">
      <c r="A4394" s="12" t="str">
        <f>IFERROR(__xludf.DUMMYFUNCTION("TEXTJOIN("";"", TRUE, FILTER(CID!$B$2:$B$14794, CID!B4394=CID!$D$2:$D$14794))"),"#N/A")</f>
        <v>#N/A</v>
      </c>
      <c r="B4394" s="12" t="str">
        <f>IFERROR(__xludf.DUMMYFUNCTION("TEXTJOIN(""; "", TRUE, FILTER(CID!B4394:B14794, REGEXMATCH(CID!D4394:D14794, TEXTJOIN(""|"", TRUE, SPLIT(A4394, "";"")))))"),"#N/A")</f>
        <v>#N/A</v>
      </c>
    </row>
    <row r="4395">
      <c r="A4395" s="12" t="str">
        <f>IFERROR(__xludf.DUMMYFUNCTION("TEXTJOIN("";"", TRUE, FILTER(CID!$B$2:$B$14794, CID!B4395=CID!$D$2:$D$14794))"),"#N/A")</f>
        <v>#N/A</v>
      </c>
      <c r="B4395" s="12" t="str">
        <f>IFERROR(__xludf.DUMMYFUNCTION("TEXTJOIN(""; "", TRUE, FILTER(CID!B4395:B14794, REGEXMATCH(CID!D4395:D14794, TEXTJOIN(""|"", TRUE, SPLIT(A4395, "";"")))))"),"#N/A")</f>
        <v>#N/A</v>
      </c>
    </row>
    <row r="4396">
      <c r="A4396" s="12" t="str">
        <f>IFERROR(__xludf.DUMMYFUNCTION("TEXTJOIN("";"", TRUE, FILTER(CID!$B$2:$B$14794, CID!B4396=CID!$D$2:$D$14794))"),"#N/A")</f>
        <v>#N/A</v>
      </c>
      <c r="B4396" s="12" t="str">
        <f>IFERROR(__xludf.DUMMYFUNCTION("TEXTJOIN(""; "", TRUE, FILTER(CID!B4396:B14794, REGEXMATCH(CID!D4396:D14794, TEXTJOIN(""|"", TRUE, SPLIT(A4396, "";"")))))"),"#N/A")</f>
        <v>#N/A</v>
      </c>
    </row>
    <row r="4397">
      <c r="A4397" s="12" t="str">
        <f>IFERROR(__xludf.DUMMYFUNCTION("TEXTJOIN("";"", TRUE, FILTER(CID!$B$2:$B$14794, CID!B4397=CID!$D$2:$D$14794))"),"#N/A")</f>
        <v>#N/A</v>
      </c>
      <c r="B4397" s="12" t="str">
        <f>IFERROR(__xludf.DUMMYFUNCTION("TEXTJOIN(""; "", TRUE, FILTER(CID!B4397:B14794, REGEXMATCH(CID!D4397:D14794, TEXTJOIN(""|"", TRUE, SPLIT(A4397, "";"")))))"),"#N/A")</f>
        <v>#N/A</v>
      </c>
    </row>
    <row r="4398">
      <c r="A4398" s="12" t="str">
        <f>IFERROR(__xludf.DUMMYFUNCTION("TEXTJOIN("";"", TRUE, FILTER(CID!$B$2:$B$14794, CID!B4398=CID!$D$2:$D$14794))"),"#N/A")</f>
        <v>#N/A</v>
      </c>
      <c r="B4398" s="12" t="str">
        <f>IFERROR(__xludf.DUMMYFUNCTION("TEXTJOIN(""; "", TRUE, FILTER(CID!B4398:B14794, REGEXMATCH(CID!D4398:D14794, TEXTJOIN(""|"", TRUE, SPLIT(A4398, "";"")))))"),"#N/A")</f>
        <v>#N/A</v>
      </c>
    </row>
    <row r="4399">
      <c r="A4399" s="12" t="str">
        <f>IFERROR(__xludf.DUMMYFUNCTION("TEXTJOIN("";"", TRUE, FILTER(CID!$B$2:$B$14794, CID!B4399=CID!$D$2:$D$14794))"),"#N/A")</f>
        <v>#N/A</v>
      </c>
      <c r="B4399" s="12" t="str">
        <f>IFERROR(__xludf.DUMMYFUNCTION("TEXTJOIN(""; "", TRUE, FILTER(CID!B4399:B14794, REGEXMATCH(CID!D4399:D14794, TEXTJOIN(""|"", TRUE, SPLIT(A4399, "";"")))))"),"#N/A")</f>
        <v>#N/A</v>
      </c>
    </row>
    <row r="4400">
      <c r="A4400" s="12" t="str">
        <f>IFERROR(__xludf.DUMMYFUNCTION("TEXTJOIN("";"", TRUE, FILTER(CID!$B$2:$B$14794, CID!B4400=CID!$D$2:$D$14794))"),"#N/A")</f>
        <v>#N/A</v>
      </c>
      <c r="B4400" s="12" t="str">
        <f>IFERROR(__xludf.DUMMYFUNCTION("TEXTJOIN(""; "", TRUE, FILTER(CID!B4400:B14794, REGEXMATCH(CID!D4400:D14794, TEXTJOIN(""|"", TRUE, SPLIT(A4400, "";"")))))"),"#N/A")</f>
        <v>#N/A</v>
      </c>
    </row>
    <row r="4401">
      <c r="A4401" s="12" t="str">
        <f>IFERROR(__xludf.DUMMYFUNCTION("TEXTJOIN("";"", TRUE, FILTER(CID!$B$2:$B$14794, CID!B4401=CID!$D$2:$D$14794))"),"#N/A")</f>
        <v>#N/A</v>
      </c>
      <c r="B4401" s="12" t="str">
        <f>IFERROR(__xludf.DUMMYFUNCTION("TEXTJOIN(""; "", TRUE, FILTER(CID!B4401:B14794, REGEXMATCH(CID!D4401:D14794, TEXTJOIN(""|"", TRUE, SPLIT(A4401, "";"")))))"),"#N/A")</f>
        <v>#N/A</v>
      </c>
    </row>
    <row r="4402">
      <c r="A4402" s="12" t="str">
        <f>IFERROR(__xludf.DUMMYFUNCTION("TEXTJOIN("";"", TRUE, FILTER(CID!$B$2:$B$14794, CID!B4402=CID!$D$2:$D$14794))"),"#N/A")</f>
        <v>#N/A</v>
      </c>
      <c r="B4402" s="12" t="str">
        <f>IFERROR(__xludf.DUMMYFUNCTION("TEXTJOIN(""; "", TRUE, FILTER(CID!B4402:B14794, REGEXMATCH(CID!D4402:D14794, TEXTJOIN(""|"", TRUE, SPLIT(A4402, "";"")))))"),"#N/A")</f>
        <v>#N/A</v>
      </c>
    </row>
    <row r="4403">
      <c r="A4403" s="12" t="str">
        <f>IFERROR(__xludf.DUMMYFUNCTION("TEXTJOIN("";"", TRUE, FILTER(CID!$B$2:$B$14794, CID!B4403=CID!$D$2:$D$14794))"),"#N/A")</f>
        <v>#N/A</v>
      </c>
      <c r="B4403" s="12" t="str">
        <f>IFERROR(__xludf.DUMMYFUNCTION("TEXTJOIN(""; "", TRUE, FILTER(CID!B4403:B14794, REGEXMATCH(CID!D4403:D14794, TEXTJOIN(""|"", TRUE, SPLIT(A4403, "";"")))))"),"#N/A")</f>
        <v>#N/A</v>
      </c>
    </row>
    <row r="4404">
      <c r="A4404" s="12" t="str">
        <f>IFERROR(__xludf.DUMMYFUNCTION("TEXTJOIN("";"", TRUE, FILTER(CID!$B$2:$B$14794, CID!B4404=CID!$D$2:$D$14794))"),"#N/A")</f>
        <v>#N/A</v>
      </c>
      <c r="B4404" s="12" t="str">
        <f>IFERROR(__xludf.DUMMYFUNCTION("TEXTJOIN(""; "", TRUE, FILTER(CID!B4404:B14794, REGEXMATCH(CID!D4404:D14794, TEXTJOIN(""|"", TRUE, SPLIT(A4404, "";"")))))"),"#N/A")</f>
        <v>#N/A</v>
      </c>
    </row>
    <row r="4405">
      <c r="A4405" s="12" t="str">
        <f>IFERROR(__xludf.DUMMYFUNCTION("TEXTJOIN("";"", TRUE, FILTER(CID!$B$2:$B$14794, CID!B4405=CID!$D$2:$D$14794))"),"#N/A")</f>
        <v>#N/A</v>
      </c>
      <c r="B4405" s="12" t="str">
        <f>IFERROR(__xludf.DUMMYFUNCTION("TEXTJOIN(""; "", TRUE, FILTER(CID!B4405:B14794, REGEXMATCH(CID!D4405:D14794, TEXTJOIN(""|"", TRUE, SPLIT(A4405, "";"")))))"),"#N/A")</f>
        <v>#N/A</v>
      </c>
    </row>
    <row r="4406">
      <c r="A4406" s="12" t="str">
        <f>IFERROR(__xludf.DUMMYFUNCTION("TEXTJOIN("";"", TRUE, FILTER(CID!$B$2:$B$14794, CID!B4406=CID!$D$2:$D$14794))"),"#N/A")</f>
        <v>#N/A</v>
      </c>
      <c r="B4406" s="12" t="str">
        <f>IFERROR(__xludf.DUMMYFUNCTION("TEXTJOIN(""; "", TRUE, FILTER(CID!B4406:B14794, REGEXMATCH(CID!D4406:D14794, TEXTJOIN(""|"", TRUE, SPLIT(A4406, "";"")))))"),"#N/A")</f>
        <v>#N/A</v>
      </c>
    </row>
    <row r="4407">
      <c r="A4407" s="12" t="str">
        <f>IFERROR(__xludf.DUMMYFUNCTION("TEXTJOIN("";"", TRUE, FILTER(CID!$B$2:$B$14794, CID!B4407=CID!$D$2:$D$14794))"),"#N/A")</f>
        <v>#N/A</v>
      </c>
      <c r="B4407" s="12" t="str">
        <f>IFERROR(__xludf.DUMMYFUNCTION("TEXTJOIN(""; "", TRUE, FILTER(CID!B4407:B14794, REGEXMATCH(CID!D4407:D14794, TEXTJOIN(""|"", TRUE, SPLIT(A4407, "";"")))))"),"#N/A")</f>
        <v>#N/A</v>
      </c>
    </row>
    <row r="4408">
      <c r="A4408" s="12" t="str">
        <f>IFERROR(__xludf.DUMMYFUNCTION("TEXTJOIN("";"", TRUE, FILTER(CID!$B$2:$B$14794, CID!B4408=CID!$D$2:$D$14794))"),"#N/A")</f>
        <v>#N/A</v>
      </c>
      <c r="B4408" s="12" t="str">
        <f>IFERROR(__xludf.DUMMYFUNCTION("TEXTJOIN(""; "", TRUE, FILTER(CID!B4408:B14794, REGEXMATCH(CID!D4408:D14794, TEXTJOIN(""|"", TRUE, SPLIT(A4408, "";"")))))"),"#N/A")</f>
        <v>#N/A</v>
      </c>
    </row>
    <row r="4409">
      <c r="A4409" s="12" t="str">
        <f>IFERROR(__xludf.DUMMYFUNCTION("TEXTJOIN("";"", TRUE, FILTER(CID!$B$2:$B$14794, CID!B4409=CID!$D$2:$D$14794))"),"#N/A")</f>
        <v>#N/A</v>
      </c>
      <c r="B4409" s="12" t="str">
        <f>IFERROR(__xludf.DUMMYFUNCTION("TEXTJOIN(""; "", TRUE, FILTER(CID!B4409:B14794, REGEXMATCH(CID!D4409:D14794, TEXTJOIN(""|"", TRUE, SPLIT(A4409, "";"")))))"),"#N/A")</f>
        <v>#N/A</v>
      </c>
    </row>
    <row r="4410">
      <c r="A4410" s="12" t="str">
        <f>IFERROR(__xludf.DUMMYFUNCTION("TEXTJOIN("";"", TRUE, FILTER(CID!$B$2:$B$14794, CID!B4410=CID!$D$2:$D$14794))"),"#N/A")</f>
        <v>#N/A</v>
      </c>
      <c r="B4410" s="12" t="str">
        <f>IFERROR(__xludf.DUMMYFUNCTION("TEXTJOIN(""; "", TRUE, FILTER(CID!B4410:B14794, REGEXMATCH(CID!D4410:D14794, TEXTJOIN(""|"", TRUE, SPLIT(A4410, "";"")))))"),"#N/A")</f>
        <v>#N/A</v>
      </c>
    </row>
    <row r="4411">
      <c r="A4411" s="12" t="str">
        <f>IFERROR(__xludf.DUMMYFUNCTION("TEXTJOIN("";"", TRUE, FILTER(CID!$B$2:$B$14794, CID!B4411=CID!$D$2:$D$14794))"),"#N/A")</f>
        <v>#N/A</v>
      </c>
      <c r="B4411" s="12" t="str">
        <f>IFERROR(__xludf.DUMMYFUNCTION("TEXTJOIN(""; "", TRUE, FILTER(CID!B4411:B14794, REGEXMATCH(CID!D4411:D14794, TEXTJOIN(""|"", TRUE, SPLIT(A4411, "";"")))))"),"#N/A")</f>
        <v>#N/A</v>
      </c>
    </row>
    <row r="4412">
      <c r="A4412" s="12" t="str">
        <f>IFERROR(__xludf.DUMMYFUNCTION("TEXTJOIN("";"", TRUE, FILTER(CID!$B$2:$B$14794, CID!B4412=CID!$D$2:$D$14794))"),"#N/A")</f>
        <v>#N/A</v>
      </c>
      <c r="B4412" s="12" t="str">
        <f>IFERROR(__xludf.DUMMYFUNCTION("TEXTJOIN(""; "", TRUE, FILTER(CID!B4412:B14794, REGEXMATCH(CID!D4412:D14794, TEXTJOIN(""|"", TRUE, SPLIT(A4412, "";"")))))"),"#N/A")</f>
        <v>#N/A</v>
      </c>
    </row>
    <row r="4413">
      <c r="A4413" s="12" t="str">
        <f>IFERROR(__xludf.DUMMYFUNCTION("TEXTJOIN("";"", TRUE, FILTER(CID!$B$2:$B$14794, CID!B4413=CID!$D$2:$D$14794))"),"#N/A")</f>
        <v>#N/A</v>
      </c>
      <c r="B4413" s="12" t="str">
        <f>IFERROR(__xludf.DUMMYFUNCTION("TEXTJOIN(""; "", TRUE, FILTER(CID!B4413:B14794, REGEXMATCH(CID!D4413:D14794, TEXTJOIN(""|"", TRUE, SPLIT(A4413, "";"")))))"),"#N/A")</f>
        <v>#N/A</v>
      </c>
    </row>
    <row r="4414">
      <c r="A4414" s="12" t="str">
        <f>IFERROR(__xludf.DUMMYFUNCTION("TEXTJOIN("";"", TRUE, FILTER(CID!$B$2:$B$14794, CID!B4414=CID!$D$2:$D$14794))"),"#N/A")</f>
        <v>#N/A</v>
      </c>
      <c r="B4414" s="12" t="str">
        <f>IFERROR(__xludf.DUMMYFUNCTION("TEXTJOIN(""; "", TRUE, FILTER(CID!B4414:B14794, REGEXMATCH(CID!D4414:D14794, TEXTJOIN(""|"", TRUE, SPLIT(A4414, "";"")))))"),"#N/A")</f>
        <v>#N/A</v>
      </c>
    </row>
    <row r="4415">
      <c r="A4415" s="12" t="str">
        <f>IFERROR(__xludf.DUMMYFUNCTION("TEXTJOIN("";"", TRUE, FILTER(CID!$B$2:$B$14794, CID!B4415=CID!$D$2:$D$14794))"),"#N/A")</f>
        <v>#N/A</v>
      </c>
      <c r="B4415" s="12" t="str">
        <f>IFERROR(__xludf.DUMMYFUNCTION("TEXTJOIN(""; "", TRUE, FILTER(CID!B4415:B14794, REGEXMATCH(CID!D4415:D14794, TEXTJOIN(""|"", TRUE, SPLIT(A4415, "";"")))))"),"#N/A")</f>
        <v>#N/A</v>
      </c>
    </row>
    <row r="4416">
      <c r="A4416" s="12" t="str">
        <f>IFERROR(__xludf.DUMMYFUNCTION("TEXTJOIN("";"", TRUE, FILTER(CID!$B$2:$B$14794, CID!B4416=CID!$D$2:$D$14794))"),"#N/A")</f>
        <v>#N/A</v>
      </c>
      <c r="B4416" s="12" t="str">
        <f>IFERROR(__xludf.DUMMYFUNCTION("TEXTJOIN(""; "", TRUE, FILTER(CID!B4416:B14794, REGEXMATCH(CID!D4416:D14794, TEXTJOIN(""|"", TRUE, SPLIT(A4416, "";"")))))"),"#N/A")</f>
        <v>#N/A</v>
      </c>
    </row>
    <row r="4417">
      <c r="A4417" s="12" t="str">
        <f>IFERROR(__xludf.DUMMYFUNCTION("TEXTJOIN("";"", TRUE, FILTER(CID!$B$2:$B$14794, CID!B4417=CID!$D$2:$D$14794))"),"#N/A")</f>
        <v>#N/A</v>
      </c>
      <c r="B4417" s="12" t="str">
        <f>IFERROR(__xludf.DUMMYFUNCTION("TEXTJOIN(""; "", TRUE, FILTER(CID!B4417:B14794, REGEXMATCH(CID!D4417:D14794, TEXTJOIN(""|"", TRUE, SPLIT(A4417, "";"")))))"),"#N/A")</f>
        <v>#N/A</v>
      </c>
    </row>
    <row r="4418">
      <c r="A4418" s="12" t="str">
        <f>IFERROR(__xludf.DUMMYFUNCTION("TEXTJOIN("";"", TRUE, FILTER(CID!$B$2:$B$14794, CID!B4418=CID!$D$2:$D$14794))"),"#N/A")</f>
        <v>#N/A</v>
      </c>
      <c r="B4418" s="12" t="str">
        <f>IFERROR(__xludf.DUMMYFUNCTION("TEXTJOIN(""; "", TRUE, FILTER(CID!B4418:B14794, REGEXMATCH(CID!D4418:D14794, TEXTJOIN(""|"", TRUE, SPLIT(A4418, "";"")))))"),"#N/A")</f>
        <v>#N/A</v>
      </c>
    </row>
    <row r="4419">
      <c r="A4419" s="12" t="str">
        <f>IFERROR(__xludf.DUMMYFUNCTION("TEXTJOIN("";"", TRUE, FILTER(CID!$B$2:$B$14794, CID!B4419=CID!$D$2:$D$14794))"),"#N/A")</f>
        <v>#N/A</v>
      </c>
      <c r="B4419" s="12" t="str">
        <f>IFERROR(__xludf.DUMMYFUNCTION("TEXTJOIN(""; "", TRUE, FILTER(CID!B4419:B14794, REGEXMATCH(CID!D4419:D14794, TEXTJOIN(""|"", TRUE, SPLIT(A4419, "";"")))))"),"#N/A")</f>
        <v>#N/A</v>
      </c>
    </row>
    <row r="4420">
      <c r="A4420" s="12" t="str">
        <f>IFERROR(__xludf.DUMMYFUNCTION("TEXTJOIN("";"", TRUE, FILTER(CID!$B$2:$B$14794, CID!B4420=CID!$D$2:$D$14794))"),"#N/A")</f>
        <v>#N/A</v>
      </c>
      <c r="B4420" s="12" t="str">
        <f>IFERROR(__xludf.DUMMYFUNCTION("TEXTJOIN(""; "", TRUE, FILTER(CID!B4420:B14794, REGEXMATCH(CID!D4420:D14794, TEXTJOIN(""|"", TRUE, SPLIT(A4420, "";"")))))"),"#N/A")</f>
        <v>#N/A</v>
      </c>
    </row>
    <row r="4421">
      <c r="A4421" s="12" t="str">
        <f>IFERROR(__xludf.DUMMYFUNCTION("TEXTJOIN("";"", TRUE, FILTER(CID!$B$2:$B$14794, CID!B4421=CID!$D$2:$D$14794))"),"#N/A")</f>
        <v>#N/A</v>
      </c>
      <c r="B4421" s="12" t="str">
        <f>IFERROR(__xludf.DUMMYFUNCTION("TEXTJOIN(""; "", TRUE, FILTER(CID!B4421:B14794, REGEXMATCH(CID!D4421:D14794, TEXTJOIN(""|"", TRUE, SPLIT(A4421, "";"")))))"),"#N/A")</f>
        <v>#N/A</v>
      </c>
    </row>
    <row r="4422">
      <c r="A4422" s="12" t="str">
        <f>IFERROR(__xludf.DUMMYFUNCTION("TEXTJOIN("";"", TRUE, FILTER(CID!$B$2:$B$14794, CID!B4422=CID!$D$2:$D$14794))"),"#N/A")</f>
        <v>#N/A</v>
      </c>
      <c r="B4422" s="12" t="str">
        <f>IFERROR(__xludf.DUMMYFUNCTION("TEXTJOIN(""; "", TRUE, FILTER(CID!B4422:B14794, REGEXMATCH(CID!D4422:D14794, TEXTJOIN(""|"", TRUE, SPLIT(A4422, "";"")))))"),"#N/A")</f>
        <v>#N/A</v>
      </c>
    </row>
    <row r="4423">
      <c r="A4423" s="12" t="str">
        <f>IFERROR(__xludf.DUMMYFUNCTION("TEXTJOIN("";"", TRUE, FILTER(CID!$B$2:$B$14794, CID!B4423=CID!$D$2:$D$14794))"),"#N/A")</f>
        <v>#N/A</v>
      </c>
      <c r="B4423" s="12" t="str">
        <f>IFERROR(__xludf.DUMMYFUNCTION("TEXTJOIN(""; "", TRUE, FILTER(CID!B4423:B14794, REGEXMATCH(CID!D4423:D14794, TEXTJOIN(""|"", TRUE, SPLIT(A4423, "";"")))))"),"#N/A")</f>
        <v>#N/A</v>
      </c>
    </row>
    <row r="4424">
      <c r="A4424" s="12" t="str">
        <f>IFERROR(__xludf.DUMMYFUNCTION("TEXTJOIN("";"", TRUE, FILTER(CID!$B$2:$B$14794, CID!B4424=CID!$D$2:$D$14794))"),"#N/A")</f>
        <v>#N/A</v>
      </c>
      <c r="B4424" s="12" t="str">
        <f>IFERROR(__xludf.DUMMYFUNCTION("TEXTJOIN(""; "", TRUE, FILTER(CID!B4424:B14794, REGEXMATCH(CID!D4424:D14794, TEXTJOIN(""|"", TRUE, SPLIT(A4424, "";"")))))"),"#N/A")</f>
        <v>#N/A</v>
      </c>
    </row>
    <row r="4425">
      <c r="A4425" s="12" t="str">
        <f>IFERROR(__xludf.DUMMYFUNCTION("TEXTJOIN("";"", TRUE, FILTER(CID!$B$2:$B$14794, CID!B4425=CID!$D$2:$D$14794))"),"#N/A")</f>
        <v>#N/A</v>
      </c>
      <c r="B4425" s="12" t="str">
        <f>IFERROR(__xludf.DUMMYFUNCTION("TEXTJOIN(""; "", TRUE, FILTER(CID!B4425:B14794, REGEXMATCH(CID!D4425:D14794, TEXTJOIN(""|"", TRUE, SPLIT(A4425, "";"")))))"),"#N/A")</f>
        <v>#N/A</v>
      </c>
    </row>
    <row r="4426">
      <c r="A4426" s="12" t="str">
        <f>IFERROR(__xludf.DUMMYFUNCTION("TEXTJOIN("";"", TRUE, FILTER(CID!$B$2:$B$14794, CID!B4426=CID!$D$2:$D$14794))"),"#N/A")</f>
        <v>#N/A</v>
      </c>
      <c r="B4426" s="12" t="str">
        <f>IFERROR(__xludf.DUMMYFUNCTION("TEXTJOIN(""; "", TRUE, FILTER(CID!B4426:B14794, REGEXMATCH(CID!D4426:D14794, TEXTJOIN(""|"", TRUE, SPLIT(A4426, "";"")))))"),"#N/A")</f>
        <v>#N/A</v>
      </c>
    </row>
    <row r="4427">
      <c r="A4427" s="12" t="str">
        <f>IFERROR(__xludf.DUMMYFUNCTION("TEXTJOIN("";"", TRUE, FILTER(CID!$B$2:$B$14794, CID!B4427=CID!$D$2:$D$14794))"),"#N/A")</f>
        <v>#N/A</v>
      </c>
      <c r="B4427" s="12" t="str">
        <f>IFERROR(__xludf.DUMMYFUNCTION("TEXTJOIN(""; "", TRUE, FILTER(CID!B4427:B14794, REGEXMATCH(CID!D4427:D14794, TEXTJOIN(""|"", TRUE, SPLIT(A4427, "";"")))))"),"#N/A")</f>
        <v>#N/A</v>
      </c>
    </row>
    <row r="4428">
      <c r="A4428" s="12" t="str">
        <f>IFERROR(__xludf.DUMMYFUNCTION("TEXTJOIN("";"", TRUE, FILTER(CID!$B$2:$B$14794, CID!B4428=CID!$D$2:$D$14794))"),"#N/A")</f>
        <v>#N/A</v>
      </c>
      <c r="B4428" s="12" t="str">
        <f>IFERROR(__xludf.DUMMYFUNCTION("TEXTJOIN(""; "", TRUE, FILTER(CID!B4428:B14794, REGEXMATCH(CID!D4428:D14794, TEXTJOIN(""|"", TRUE, SPLIT(A4428, "";"")))))"),"#N/A")</f>
        <v>#N/A</v>
      </c>
    </row>
    <row r="4429">
      <c r="A4429" s="12" t="str">
        <f>IFERROR(__xludf.DUMMYFUNCTION("TEXTJOIN("";"", TRUE, FILTER(CID!$B$2:$B$14794, CID!B4429=CID!$D$2:$D$14794))"),"#N/A")</f>
        <v>#N/A</v>
      </c>
      <c r="B4429" s="12" t="str">
        <f>IFERROR(__xludf.DUMMYFUNCTION("TEXTJOIN(""; "", TRUE, FILTER(CID!B4429:B14794, REGEXMATCH(CID!D4429:D14794, TEXTJOIN(""|"", TRUE, SPLIT(A4429, "";"")))))"),"#N/A")</f>
        <v>#N/A</v>
      </c>
    </row>
    <row r="4430">
      <c r="A4430" s="12" t="str">
        <f>IFERROR(__xludf.DUMMYFUNCTION("TEXTJOIN("";"", TRUE, FILTER(CID!$B$2:$B$14794, CID!B4430=CID!$D$2:$D$14794))"),"#N/A")</f>
        <v>#N/A</v>
      </c>
      <c r="B4430" s="12" t="str">
        <f>IFERROR(__xludf.DUMMYFUNCTION("TEXTJOIN(""; "", TRUE, FILTER(CID!B4430:B14794, REGEXMATCH(CID!D4430:D14794, TEXTJOIN(""|"", TRUE, SPLIT(A4430, "";"")))))"),"#N/A")</f>
        <v>#N/A</v>
      </c>
    </row>
    <row r="4431">
      <c r="A4431" s="12" t="str">
        <f>IFERROR(__xludf.DUMMYFUNCTION("TEXTJOIN("";"", TRUE, FILTER(CID!$B$2:$B$14794, CID!B4431=CID!$D$2:$D$14794))"),"#N/A")</f>
        <v>#N/A</v>
      </c>
      <c r="B4431" s="12" t="str">
        <f>IFERROR(__xludf.DUMMYFUNCTION("TEXTJOIN(""; "", TRUE, FILTER(CID!B4431:B14794, REGEXMATCH(CID!D4431:D14794, TEXTJOIN(""|"", TRUE, SPLIT(A4431, "";"")))))"),"#N/A")</f>
        <v>#N/A</v>
      </c>
    </row>
    <row r="4432">
      <c r="A4432" s="12" t="str">
        <f>IFERROR(__xludf.DUMMYFUNCTION("TEXTJOIN("";"", TRUE, FILTER(CID!$B$2:$B$14794, CID!B4432=CID!$D$2:$D$14794))"),"#N/A")</f>
        <v>#N/A</v>
      </c>
      <c r="B4432" s="12" t="str">
        <f>IFERROR(__xludf.DUMMYFUNCTION("TEXTJOIN(""; "", TRUE, FILTER(CID!B4432:B14794, REGEXMATCH(CID!D4432:D14794, TEXTJOIN(""|"", TRUE, SPLIT(A4432, "";"")))))"),"#N/A")</f>
        <v>#N/A</v>
      </c>
    </row>
    <row r="4433">
      <c r="A4433" s="12" t="str">
        <f>IFERROR(__xludf.DUMMYFUNCTION("TEXTJOIN("";"", TRUE, FILTER(CID!$B$2:$B$14794, CID!B4433=CID!$D$2:$D$14794))"),"#N/A")</f>
        <v>#N/A</v>
      </c>
      <c r="B4433" s="12" t="str">
        <f>IFERROR(__xludf.DUMMYFUNCTION("TEXTJOIN(""; "", TRUE, FILTER(CID!B4433:B14794, REGEXMATCH(CID!D4433:D14794, TEXTJOIN(""|"", TRUE, SPLIT(A4433, "";"")))))"),"#N/A")</f>
        <v>#N/A</v>
      </c>
    </row>
    <row r="4434">
      <c r="A4434" s="12" t="str">
        <f>IFERROR(__xludf.DUMMYFUNCTION("TEXTJOIN("";"", TRUE, FILTER(CID!$B$2:$B$14794, CID!B4434=CID!$D$2:$D$14794))"),"#N/A")</f>
        <v>#N/A</v>
      </c>
      <c r="B4434" s="12" t="str">
        <f>IFERROR(__xludf.DUMMYFUNCTION("TEXTJOIN(""; "", TRUE, FILTER(CID!B4434:B14794, REGEXMATCH(CID!D4434:D14794, TEXTJOIN(""|"", TRUE, SPLIT(A4434, "";"")))))"),"#N/A")</f>
        <v>#N/A</v>
      </c>
    </row>
    <row r="4435">
      <c r="A4435" s="12" t="str">
        <f>IFERROR(__xludf.DUMMYFUNCTION("TEXTJOIN("";"", TRUE, FILTER(CID!$B$2:$B$14794, CID!B4435=CID!$D$2:$D$14794))"),"#N/A")</f>
        <v>#N/A</v>
      </c>
      <c r="B4435" s="12" t="str">
        <f>IFERROR(__xludf.DUMMYFUNCTION("TEXTJOIN(""; "", TRUE, FILTER(CID!B4435:B14794, REGEXMATCH(CID!D4435:D14794, TEXTJOIN(""|"", TRUE, SPLIT(A4435, "";"")))))"),"#N/A")</f>
        <v>#N/A</v>
      </c>
    </row>
    <row r="4436">
      <c r="A4436" s="12" t="str">
        <f>IFERROR(__xludf.DUMMYFUNCTION("TEXTJOIN("";"", TRUE, FILTER(CID!$B$2:$B$14794, CID!B4436=CID!$D$2:$D$14794))"),"#N/A")</f>
        <v>#N/A</v>
      </c>
      <c r="B4436" s="12" t="str">
        <f>IFERROR(__xludf.DUMMYFUNCTION("TEXTJOIN(""; "", TRUE, FILTER(CID!B4436:B14794, REGEXMATCH(CID!D4436:D14794, TEXTJOIN(""|"", TRUE, SPLIT(A4436, "";"")))))"),"#N/A")</f>
        <v>#N/A</v>
      </c>
    </row>
    <row r="4437">
      <c r="A4437" s="12" t="str">
        <f>IFERROR(__xludf.DUMMYFUNCTION("TEXTJOIN("";"", TRUE, FILTER(CID!$B$2:$B$14794, CID!B4437=CID!$D$2:$D$14794))"),"#N/A")</f>
        <v>#N/A</v>
      </c>
      <c r="B4437" s="12" t="str">
        <f>IFERROR(__xludf.DUMMYFUNCTION("TEXTJOIN(""; "", TRUE, FILTER(CID!B4437:B14794, REGEXMATCH(CID!D4437:D14794, TEXTJOIN(""|"", TRUE, SPLIT(A4437, "";"")))))"),"#N/A")</f>
        <v>#N/A</v>
      </c>
    </row>
    <row r="4438">
      <c r="A4438" s="12" t="str">
        <f>IFERROR(__xludf.DUMMYFUNCTION("TEXTJOIN("";"", TRUE, FILTER(CID!$B$2:$B$14794, CID!B4438=CID!$D$2:$D$14794))"),"#N/A")</f>
        <v>#N/A</v>
      </c>
      <c r="B4438" s="12" t="str">
        <f>IFERROR(__xludf.DUMMYFUNCTION("TEXTJOIN(""; "", TRUE, FILTER(CID!B4438:B14794, REGEXMATCH(CID!D4438:D14794, TEXTJOIN(""|"", TRUE, SPLIT(A4438, "";"")))))"),"#N/A")</f>
        <v>#N/A</v>
      </c>
    </row>
    <row r="4439">
      <c r="A4439" s="12" t="str">
        <f>IFERROR(__xludf.DUMMYFUNCTION("TEXTJOIN("";"", TRUE, FILTER(CID!$B$2:$B$14794, CID!B4439=CID!$D$2:$D$14794))"),"#N/A")</f>
        <v>#N/A</v>
      </c>
      <c r="B4439" s="12" t="str">
        <f>IFERROR(__xludf.DUMMYFUNCTION("TEXTJOIN(""; "", TRUE, FILTER(CID!B4439:B14794, REGEXMATCH(CID!D4439:D14794, TEXTJOIN(""|"", TRUE, SPLIT(A4439, "";"")))))"),"#N/A")</f>
        <v>#N/A</v>
      </c>
    </row>
    <row r="4440">
      <c r="A4440" s="12" t="str">
        <f>IFERROR(__xludf.DUMMYFUNCTION("TEXTJOIN("";"", TRUE, FILTER(CID!$B$2:$B$14794, CID!B4440=CID!$D$2:$D$14794))"),"#N/A")</f>
        <v>#N/A</v>
      </c>
      <c r="B4440" s="12" t="str">
        <f>IFERROR(__xludf.DUMMYFUNCTION("TEXTJOIN(""; "", TRUE, FILTER(CID!B4440:B14794, REGEXMATCH(CID!D4440:D14794, TEXTJOIN(""|"", TRUE, SPLIT(A4440, "";"")))))"),"#N/A")</f>
        <v>#N/A</v>
      </c>
    </row>
    <row r="4441">
      <c r="A4441" s="12" t="str">
        <f>IFERROR(__xludf.DUMMYFUNCTION("TEXTJOIN("";"", TRUE, FILTER(CID!$B$2:$B$14794, CID!B4441=CID!$D$2:$D$14794))"),"#N/A")</f>
        <v>#N/A</v>
      </c>
      <c r="B4441" s="12" t="str">
        <f>IFERROR(__xludf.DUMMYFUNCTION("TEXTJOIN(""; "", TRUE, FILTER(CID!B4441:B14794, REGEXMATCH(CID!D4441:D14794, TEXTJOIN(""|"", TRUE, SPLIT(A4441, "";"")))))"),"#N/A")</f>
        <v>#N/A</v>
      </c>
    </row>
    <row r="4442">
      <c r="A4442" s="12" t="str">
        <f>IFERROR(__xludf.DUMMYFUNCTION("TEXTJOIN("";"", TRUE, FILTER(CID!$B$2:$B$14794, CID!B4442=CID!$D$2:$D$14794))"),"#N/A")</f>
        <v>#N/A</v>
      </c>
      <c r="B4442" s="12" t="str">
        <f>IFERROR(__xludf.DUMMYFUNCTION("TEXTJOIN(""; "", TRUE, FILTER(CID!B4442:B14794, REGEXMATCH(CID!D4442:D14794, TEXTJOIN(""|"", TRUE, SPLIT(A4442, "";"")))))"),"#N/A")</f>
        <v>#N/A</v>
      </c>
    </row>
    <row r="4443">
      <c r="A4443" s="12" t="str">
        <f>IFERROR(__xludf.DUMMYFUNCTION("TEXTJOIN("";"", TRUE, FILTER(CID!$B$2:$B$14794, CID!B4443=CID!$D$2:$D$14794))"),"#N/A")</f>
        <v>#N/A</v>
      </c>
      <c r="B4443" s="12" t="str">
        <f>IFERROR(__xludf.DUMMYFUNCTION("TEXTJOIN(""; "", TRUE, FILTER(CID!B4443:B14794, REGEXMATCH(CID!D4443:D14794, TEXTJOIN(""|"", TRUE, SPLIT(A4443, "";"")))))"),"#N/A")</f>
        <v>#N/A</v>
      </c>
    </row>
    <row r="4444">
      <c r="A4444" s="12" t="str">
        <f>IFERROR(__xludf.DUMMYFUNCTION("TEXTJOIN("";"", TRUE, FILTER(CID!$B$2:$B$14794, CID!B4444=CID!$D$2:$D$14794))"),"#N/A")</f>
        <v>#N/A</v>
      </c>
      <c r="B4444" s="12" t="str">
        <f>IFERROR(__xludf.DUMMYFUNCTION("TEXTJOIN(""; "", TRUE, FILTER(CID!B4444:B14794, REGEXMATCH(CID!D4444:D14794, TEXTJOIN(""|"", TRUE, SPLIT(A4444, "";"")))))"),"#N/A")</f>
        <v>#N/A</v>
      </c>
    </row>
    <row r="4445">
      <c r="A4445" s="12" t="str">
        <f>IFERROR(__xludf.DUMMYFUNCTION("TEXTJOIN("";"", TRUE, FILTER(CID!$B$2:$B$14794, CID!B4445=CID!$D$2:$D$14794))"),"#N/A")</f>
        <v>#N/A</v>
      </c>
      <c r="B4445" s="12" t="str">
        <f>IFERROR(__xludf.DUMMYFUNCTION("TEXTJOIN(""; "", TRUE, FILTER(CID!B4445:B14794, REGEXMATCH(CID!D4445:D14794, TEXTJOIN(""|"", TRUE, SPLIT(A4445, "";"")))))"),"#N/A")</f>
        <v>#N/A</v>
      </c>
    </row>
    <row r="4446">
      <c r="A4446" s="12" t="str">
        <f>IFERROR(__xludf.DUMMYFUNCTION("TEXTJOIN("";"", TRUE, FILTER(CID!$B$2:$B$14794, CID!B4446=CID!$D$2:$D$14794))"),"#N/A")</f>
        <v>#N/A</v>
      </c>
      <c r="B4446" s="12" t="str">
        <f>IFERROR(__xludf.DUMMYFUNCTION("TEXTJOIN(""; "", TRUE, FILTER(CID!B4446:B14794, REGEXMATCH(CID!D4446:D14794, TEXTJOIN(""|"", TRUE, SPLIT(A4446, "";"")))))"),"#N/A")</f>
        <v>#N/A</v>
      </c>
    </row>
    <row r="4447">
      <c r="A4447" s="12" t="str">
        <f>IFERROR(__xludf.DUMMYFUNCTION("TEXTJOIN("";"", TRUE, FILTER(CID!$B$2:$B$14794, CID!B4447=CID!$D$2:$D$14794))"),"#N/A")</f>
        <v>#N/A</v>
      </c>
      <c r="B4447" s="12" t="str">
        <f>IFERROR(__xludf.DUMMYFUNCTION("TEXTJOIN(""; "", TRUE, FILTER(CID!B4447:B14794, REGEXMATCH(CID!D4447:D14794, TEXTJOIN(""|"", TRUE, SPLIT(A4447, "";"")))))"),"#N/A")</f>
        <v>#N/A</v>
      </c>
    </row>
    <row r="4448">
      <c r="A4448" s="12" t="str">
        <f>IFERROR(__xludf.DUMMYFUNCTION("TEXTJOIN("";"", TRUE, FILTER(CID!$B$2:$B$14794, CID!B4448=CID!$D$2:$D$14794))"),"#N/A")</f>
        <v>#N/A</v>
      </c>
      <c r="B4448" s="12" t="str">
        <f>IFERROR(__xludf.DUMMYFUNCTION("TEXTJOIN(""; "", TRUE, FILTER(CID!B4448:B14794, REGEXMATCH(CID!D4448:D14794, TEXTJOIN(""|"", TRUE, SPLIT(A4448, "";"")))))"),"#N/A")</f>
        <v>#N/A</v>
      </c>
    </row>
    <row r="4449">
      <c r="A4449" s="12" t="str">
        <f>IFERROR(__xludf.DUMMYFUNCTION("TEXTJOIN("";"", TRUE, FILTER(CID!$B$2:$B$14794, CID!B4449=CID!$D$2:$D$14794))"),"#N/A")</f>
        <v>#N/A</v>
      </c>
      <c r="B4449" s="12" t="str">
        <f>IFERROR(__xludf.DUMMYFUNCTION("TEXTJOIN(""; "", TRUE, FILTER(CID!B4449:B14794, REGEXMATCH(CID!D4449:D14794, TEXTJOIN(""|"", TRUE, SPLIT(A4449, "";"")))))"),"#N/A")</f>
        <v>#N/A</v>
      </c>
    </row>
    <row r="4450">
      <c r="A4450" s="12" t="str">
        <f>IFERROR(__xludf.DUMMYFUNCTION("TEXTJOIN("";"", TRUE, FILTER(CID!$B$2:$B$14794, CID!B4450=CID!$D$2:$D$14794))"),"#N/A")</f>
        <v>#N/A</v>
      </c>
      <c r="B4450" s="12" t="str">
        <f>IFERROR(__xludf.DUMMYFUNCTION("TEXTJOIN(""; "", TRUE, FILTER(CID!B4450:B14794, REGEXMATCH(CID!D4450:D14794, TEXTJOIN(""|"", TRUE, SPLIT(A4450, "";"")))))"),"#N/A")</f>
        <v>#N/A</v>
      </c>
    </row>
    <row r="4451">
      <c r="A4451" s="12" t="str">
        <f>IFERROR(__xludf.DUMMYFUNCTION("TEXTJOIN("";"", TRUE, FILTER(CID!$B$2:$B$14794, CID!B4451=CID!$D$2:$D$14794))"),"#N/A")</f>
        <v>#N/A</v>
      </c>
      <c r="B4451" s="12" t="str">
        <f>IFERROR(__xludf.DUMMYFUNCTION("TEXTJOIN(""; "", TRUE, FILTER(CID!B4451:B14794, REGEXMATCH(CID!D4451:D14794, TEXTJOIN(""|"", TRUE, SPLIT(A4451, "";"")))))"),"#N/A")</f>
        <v>#N/A</v>
      </c>
    </row>
    <row r="4452">
      <c r="A4452" s="12" t="str">
        <f>IFERROR(__xludf.DUMMYFUNCTION("TEXTJOIN("";"", TRUE, FILTER(CID!$B$2:$B$14794, CID!B4452=CID!$D$2:$D$14794))"),"#N/A")</f>
        <v>#N/A</v>
      </c>
      <c r="B4452" s="12" t="str">
        <f>IFERROR(__xludf.DUMMYFUNCTION("TEXTJOIN(""; "", TRUE, FILTER(CID!B4452:B14794, REGEXMATCH(CID!D4452:D14794, TEXTJOIN(""|"", TRUE, SPLIT(A4452, "";"")))))"),"#N/A")</f>
        <v>#N/A</v>
      </c>
    </row>
    <row r="4453">
      <c r="A4453" s="12" t="str">
        <f>IFERROR(__xludf.DUMMYFUNCTION("TEXTJOIN("";"", TRUE, FILTER(CID!$B$2:$B$14794, CID!B4453=CID!$D$2:$D$14794))"),"#N/A")</f>
        <v>#N/A</v>
      </c>
      <c r="B4453" s="12" t="str">
        <f>IFERROR(__xludf.DUMMYFUNCTION("TEXTJOIN(""; "", TRUE, FILTER(CID!B4453:B14794, REGEXMATCH(CID!D4453:D14794, TEXTJOIN(""|"", TRUE, SPLIT(A4453, "";"")))))"),"#N/A")</f>
        <v>#N/A</v>
      </c>
    </row>
    <row r="4454">
      <c r="A4454" s="12" t="str">
        <f>IFERROR(__xludf.DUMMYFUNCTION("TEXTJOIN("";"", TRUE, FILTER(CID!$B$2:$B$14794, CID!B4454=CID!$D$2:$D$14794))"),"#N/A")</f>
        <v>#N/A</v>
      </c>
      <c r="B4454" s="12" t="str">
        <f>IFERROR(__xludf.DUMMYFUNCTION("TEXTJOIN(""; "", TRUE, FILTER(CID!B4454:B14794, REGEXMATCH(CID!D4454:D14794, TEXTJOIN(""|"", TRUE, SPLIT(A4454, "";"")))))"),"#N/A")</f>
        <v>#N/A</v>
      </c>
    </row>
    <row r="4455">
      <c r="A4455" s="12" t="str">
        <f>IFERROR(__xludf.DUMMYFUNCTION("TEXTJOIN("";"", TRUE, FILTER(CID!$B$2:$B$14794, CID!B4455=CID!$D$2:$D$14794))"),"#N/A")</f>
        <v>#N/A</v>
      </c>
      <c r="B4455" s="12" t="str">
        <f>IFERROR(__xludf.DUMMYFUNCTION("TEXTJOIN(""; "", TRUE, FILTER(CID!B4455:B14794, REGEXMATCH(CID!D4455:D14794, TEXTJOIN(""|"", TRUE, SPLIT(A4455, "";"")))))"),"#N/A")</f>
        <v>#N/A</v>
      </c>
    </row>
    <row r="4456">
      <c r="A4456" s="12" t="str">
        <f>IFERROR(__xludf.DUMMYFUNCTION("TEXTJOIN("";"", TRUE, FILTER(CID!$B$2:$B$14794, CID!B4456=CID!$D$2:$D$14794))"),"#N/A")</f>
        <v>#N/A</v>
      </c>
      <c r="B4456" s="12" t="str">
        <f>IFERROR(__xludf.DUMMYFUNCTION("TEXTJOIN(""; "", TRUE, FILTER(CID!B4456:B14794, REGEXMATCH(CID!D4456:D14794, TEXTJOIN(""|"", TRUE, SPLIT(A4456, "";"")))))"),"#N/A")</f>
        <v>#N/A</v>
      </c>
    </row>
    <row r="4457">
      <c r="A4457" s="12" t="str">
        <f>IFERROR(__xludf.DUMMYFUNCTION("TEXTJOIN("";"", TRUE, FILTER(CID!$B$2:$B$14794, CID!B4457=CID!$D$2:$D$14794))"),"#N/A")</f>
        <v>#N/A</v>
      </c>
      <c r="B4457" s="12" t="str">
        <f>IFERROR(__xludf.DUMMYFUNCTION("TEXTJOIN(""; "", TRUE, FILTER(CID!B4457:B14794, REGEXMATCH(CID!D4457:D14794, TEXTJOIN(""|"", TRUE, SPLIT(A4457, "";"")))))"),"#N/A")</f>
        <v>#N/A</v>
      </c>
    </row>
    <row r="4458">
      <c r="A4458" s="12" t="str">
        <f>IFERROR(__xludf.DUMMYFUNCTION("TEXTJOIN("";"", TRUE, FILTER(CID!$B$2:$B$14794, CID!B4458=CID!$D$2:$D$14794))"),"#N/A")</f>
        <v>#N/A</v>
      </c>
      <c r="B4458" s="12" t="str">
        <f>IFERROR(__xludf.DUMMYFUNCTION("TEXTJOIN(""; "", TRUE, FILTER(CID!B4458:B14794, REGEXMATCH(CID!D4458:D14794, TEXTJOIN(""|"", TRUE, SPLIT(A4458, "";"")))))"),"#N/A")</f>
        <v>#N/A</v>
      </c>
    </row>
    <row r="4459">
      <c r="A4459" s="12" t="str">
        <f>IFERROR(__xludf.DUMMYFUNCTION("TEXTJOIN("";"", TRUE, FILTER(CID!$B$2:$B$14794, CID!B4459=CID!$D$2:$D$14794))"),"#N/A")</f>
        <v>#N/A</v>
      </c>
      <c r="B4459" s="12" t="str">
        <f>IFERROR(__xludf.DUMMYFUNCTION("TEXTJOIN(""; "", TRUE, FILTER(CID!B4459:B14794, REGEXMATCH(CID!D4459:D14794, TEXTJOIN(""|"", TRUE, SPLIT(A4459, "";"")))))"),"#N/A")</f>
        <v>#N/A</v>
      </c>
    </row>
    <row r="4460">
      <c r="A4460" s="12" t="str">
        <f>IFERROR(__xludf.DUMMYFUNCTION("TEXTJOIN("";"", TRUE, FILTER(CID!$B$2:$B$14794, CID!B4460=CID!$D$2:$D$14794))"),"#N/A")</f>
        <v>#N/A</v>
      </c>
      <c r="B4460" s="12" t="str">
        <f>IFERROR(__xludf.DUMMYFUNCTION("TEXTJOIN(""; "", TRUE, FILTER(CID!B4460:B14794, REGEXMATCH(CID!D4460:D14794, TEXTJOIN(""|"", TRUE, SPLIT(A4460, "";"")))))"),"#N/A")</f>
        <v>#N/A</v>
      </c>
    </row>
    <row r="4461">
      <c r="A4461" s="12" t="str">
        <f>IFERROR(__xludf.DUMMYFUNCTION("TEXTJOIN("";"", TRUE, FILTER(CID!$B$2:$B$14794, CID!B4461=CID!$D$2:$D$14794))"),"#N/A")</f>
        <v>#N/A</v>
      </c>
      <c r="B4461" s="12" t="str">
        <f>IFERROR(__xludf.DUMMYFUNCTION("TEXTJOIN(""; "", TRUE, FILTER(CID!B4461:B14794, REGEXMATCH(CID!D4461:D14794, TEXTJOIN(""|"", TRUE, SPLIT(A4461, "";"")))))"),"#N/A")</f>
        <v>#N/A</v>
      </c>
    </row>
    <row r="4462">
      <c r="A4462" s="12" t="str">
        <f>IFERROR(__xludf.DUMMYFUNCTION("TEXTJOIN("";"", TRUE, FILTER(CID!$B$2:$B$14794, CID!B4462=CID!$D$2:$D$14794))"),"#N/A")</f>
        <v>#N/A</v>
      </c>
      <c r="B4462" s="12" t="str">
        <f>IFERROR(__xludf.DUMMYFUNCTION("TEXTJOIN(""; "", TRUE, FILTER(CID!B4462:B14794, REGEXMATCH(CID!D4462:D14794, TEXTJOIN(""|"", TRUE, SPLIT(A4462, "";"")))))"),"#N/A")</f>
        <v>#N/A</v>
      </c>
    </row>
    <row r="4463">
      <c r="A4463" s="12" t="str">
        <f>IFERROR(__xludf.DUMMYFUNCTION("TEXTJOIN("";"", TRUE, FILTER(CID!$B$2:$B$14794, CID!B4463=CID!$D$2:$D$14794))"),"#N/A")</f>
        <v>#N/A</v>
      </c>
      <c r="B4463" s="12" t="str">
        <f>IFERROR(__xludf.DUMMYFUNCTION("TEXTJOIN(""; "", TRUE, FILTER(CID!B4463:B14794, REGEXMATCH(CID!D4463:D14794, TEXTJOIN(""|"", TRUE, SPLIT(A4463, "";"")))))"),"#N/A")</f>
        <v>#N/A</v>
      </c>
    </row>
    <row r="4464">
      <c r="A4464" s="12" t="str">
        <f>IFERROR(__xludf.DUMMYFUNCTION("TEXTJOIN("";"", TRUE, FILTER(CID!$B$2:$B$14794, CID!B4464=CID!$D$2:$D$14794))"),"#N/A")</f>
        <v>#N/A</v>
      </c>
      <c r="B4464" s="12" t="str">
        <f>IFERROR(__xludf.DUMMYFUNCTION("TEXTJOIN(""; "", TRUE, FILTER(CID!B4464:B14794, REGEXMATCH(CID!D4464:D14794, TEXTJOIN(""|"", TRUE, SPLIT(A4464, "";"")))))"),"#N/A")</f>
        <v>#N/A</v>
      </c>
    </row>
    <row r="4465">
      <c r="A4465" s="12" t="str">
        <f>IFERROR(__xludf.DUMMYFUNCTION("TEXTJOIN("";"", TRUE, FILTER(CID!$B$2:$B$14794, CID!B4465=CID!$D$2:$D$14794))"),"#N/A")</f>
        <v>#N/A</v>
      </c>
      <c r="B4465" s="12" t="str">
        <f>IFERROR(__xludf.DUMMYFUNCTION("TEXTJOIN(""; "", TRUE, FILTER(CID!B4465:B14794, REGEXMATCH(CID!D4465:D14794, TEXTJOIN(""|"", TRUE, SPLIT(A4465, "";"")))))"),"#N/A")</f>
        <v>#N/A</v>
      </c>
    </row>
    <row r="4466">
      <c r="A4466" s="12" t="str">
        <f>IFERROR(__xludf.DUMMYFUNCTION("TEXTJOIN("";"", TRUE, FILTER(CID!$B$2:$B$14794, CID!B4466=CID!$D$2:$D$14794))"),"#N/A")</f>
        <v>#N/A</v>
      </c>
      <c r="B4466" s="12" t="str">
        <f>IFERROR(__xludf.DUMMYFUNCTION("TEXTJOIN(""; "", TRUE, FILTER(CID!B4466:B14794, REGEXMATCH(CID!D4466:D14794, TEXTJOIN(""|"", TRUE, SPLIT(A4466, "";"")))))"),"#N/A")</f>
        <v>#N/A</v>
      </c>
    </row>
    <row r="4467">
      <c r="A4467" s="12" t="str">
        <f>IFERROR(__xludf.DUMMYFUNCTION("TEXTJOIN("";"", TRUE, FILTER(CID!$B$2:$B$14794, CID!B4467=CID!$D$2:$D$14794))"),"#N/A")</f>
        <v>#N/A</v>
      </c>
      <c r="B4467" s="12" t="str">
        <f>IFERROR(__xludf.DUMMYFUNCTION("TEXTJOIN(""; "", TRUE, FILTER(CID!B4467:B14794, REGEXMATCH(CID!D4467:D14794, TEXTJOIN(""|"", TRUE, SPLIT(A4467, "";"")))))"),"#N/A")</f>
        <v>#N/A</v>
      </c>
    </row>
    <row r="4468">
      <c r="A4468" s="12" t="str">
        <f>IFERROR(__xludf.DUMMYFUNCTION("TEXTJOIN("";"", TRUE, FILTER(CID!$B$2:$B$14794, CID!B4468=CID!$D$2:$D$14794))"),"#N/A")</f>
        <v>#N/A</v>
      </c>
      <c r="B4468" s="12" t="str">
        <f>IFERROR(__xludf.DUMMYFUNCTION("TEXTJOIN(""; "", TRUE, FILTER(CID!B4468:B14794, REGEXMATCH(CID!D4468:D14794, TEXTJOIN(""|"", TRUE, SPLIT(A4468, "";"")))))"),"#N/A")</f>
        <v>#N/A</v>
      </c>
    </row>
    <row r="4469">
      <c r="A4469" s="12" t="str">
        <f>IFERROR(__xludf.DUMMYFUNCTION("TEXTJOIN("";"", TRUE, FILTER(CID!$B$2:$B$14794, CID!B4469=CID!$D$2:$D$14794))"),"#N/A")</f>
        <v>#N/A</v>
      </c>
      <c r="B4469" s="12" t="str">
        <f>IFERROR(__xludf.DUMMYFUNCTION("TEXTJOIN(""; "", TRUE, FILTER(CID!B4469:B14794, REGEXMATCH(CID!D4469:D14794, TEXTJOIN(""|"", TRUE, SPLIT(A4469, "";"")))))"),"#N/A")</f>
        <v>#N/A</v>
      </c>
    </row>
    <row r="4470">
      <c r="A4470" s="12" t="str">
        <f>IFERROR(__xludf.DUMMYFUNCTION("TEXTJOIN("";"", TRUE, FILTER(CID!$B$2:$B$14794, CID!B4470=CID!$D$2:$D$14794))"),"#N/A")</f>
        <v>#N/A</v>
      </c>
      <c r="B4470" s="12" t="str">
        <f>IFERROR(__xludf.DUMMYFUNCTION("TEXTJOIN(""; "", TRUE, FILTER(CID!B4470:B14794, REGEXMATCH(CID!D4470:D14794, TEXTJOIN(""|"", TRUE, SPLIT(A4470, "";"")))))"),"#N/A")</f>
        <v>#N/A</v>
      </c>
    </row>
    <row r="4471">
      <c r="A4471" s="12" t="str">
        <f>IFERROR(__xludf.DUMMYFUNCTION("TEXTJOIN("";"", TRUE, FILTER(CID!$B$2:$B$14794, CID!B4471=CID!$D$2:$D$14794))"),"#N/A")</f>
        <v>#N/A</v>
      </c>
      <c r="B4471" s="12" t="str">
        <f>IFERROR(__xludf.DUMMYFUNCTION("TEXTJOIN(""; "", TRUE, FILTER(CID!B4471:B14794, REGEXMATCH(CID!D4471:D14794, TEXTJOIN(""|"", TRUE, SPLIT(A4471, "";"")))))"),"#N/A")</f>
        <v>#N/A</v>
      </c>
    </row>
    <row r="4472">
      <c r="A4472" s="12" t="str">
        <f>IFERROR(__xludf.DUMMYFUNCTION("TEXTJOIN("";"", TRUE, FILTER(CID!$B$2:$B$14794, CID!B4472=CID!$D$2:$D$14794))"),"#N/A")</f>
        <v>#N/A</v>
      </c>
      <c r="B4472" s="12" t="str">
        <f>IFERROR(__xludf.DUMMYFUNCTION("TEXTJOIN(""; "", TRUE, FILTER(CID!B4472:B14794, REGEXMATCH(CID!D4472:D14794, TEXTJOIN(""|"", TRUE, SPLIT(A4472, "";"")))))"),"#N/A")</f>
        <v>#N/A</v>
      </c>
    </row>
    <row r="4473">
      <c r="A4473" s="12" t="str">
        <f>IFERROR(__xludf.DUMMYFUNCTION("TEXTJOIN("";"", TRUE, FILTER(CID!$B$2:$B$14794, CID!B4473=CID!$D$2:$D$14794))"),"#N/A")</f>
        <v>#N/A</v>
      </c>
      <c r="B4473" s="12" t="str">
        <f>IFERROR(__xludf.DUMMYFUNCTION("TEXTJOIN(""; "", TRUE, FILTER(CID!B4473:B14794, REGEXMATCH(CID!D4473:D14794, TEXTJOIN(""|"", TRUE, SPLIT(A4473, "";"")))))"),"#N/A")</f>
        <v>#N/A</v>
      </c>
    </row>
    <row r="4474">
      <c r="A4474" s="12" t="str">
        <f>IFERROR(__xludf.DUMMYFUNCTION("TEXTJOIN("";"", TRUE, FILTER(CID!$B$2:$B$14794, CID!B4474=CID!$D$2:$D$14794))"),"#N/A")</f>
        <v>#N/A</v>
      </c>
      <c r="B4474" s="12" t="str">
        <f>IFERROR(__xludf.DUMMYFUNCTION("TEXTJOIN(""; "", TRUE, FILTER(CID!B4474:B14794, REGEXMATCH(CID!D4474:D14794, TEXTJOIN(""|"", TRUE, SPLIT(A4474, "";"")))))"),"#N/A")</f>
        <v>#N/A</v>
      </c>
    </row>
    <row r="4475">
      <c r="A4475" s="12" t="str">
        <f>IFERROR(__xludf.DUMMYFUNCTION("TEXTJOIN("";"", TRUE, FILTER(CID!$B$2:$B$14794, CID!B4475=CID!$D$2:$D$14794))"),"#N/A")</f>
        <v>#N/A</v>
      </c>
      <c r="B4475" s="12" t="str">
        <f>IFERROR(__xludf.DUMMYFUNCTION("TEXTJOIN(""; "", TRUE, FILTER(CID!B4475:B14794, REGEXMATCH(CID!D4475:D14794, TEXTJOIN(""|"", TRUE, SPLIT(A4475, "";"")))))"),"#N/A")</f>
        <v>#N/A</v>
      </c>
    </row>
    <row r="4476">
      <c r="A4476" s="12" t="str">
        <f>IFERROR(__xludf.DUMMYFUNCTION("TEXTJOIN("";"", TRUE, FILTER(CID!$B$2:$B$14794, CID!B4476=CID!$D$2:$D$14794))"),"#N/A")</f>
        <v>#N/A</v>
      </c>
      <c r="B4476" s="12" t="str">
        <f>IFERROR(__xludf.DUMMYFUNCTION("TEXTJOIN(""; "", TRUE, FILTER(CID!B4476:B14794, REGEXMATCH(CID!D4476:D14794, TEXTJOIN(""|"", TRUE, SPLIT(A4476, "";"")))))"),"#N/A")</f>
        <v>#N/A</v>
      </c>
    </row>
    <row r="4477">
      <c r="A4477" s="12" t="str">
        <f>IFERROR(__xludf.DUMMYFUNCTION("TEXTJOIN("";"", TRUE, FILTER(CID!$B$2:$B$14794, CID!B4477=CID!$D$2:$D$14794))"),"#N/A")</f>
        <v>#N/A</v>
      </c>
      <c r="B4477" s="12" t="str">
        <f>IFERROR(__xludf.DUMMYFUNCTION("TEXTJOIN(""; "", TRUE, FILTER(CID!B4477:B14794, REGEXMATCH(CID!D4477:D14794, TEXTJOIN(""|"", TRUE, SPLIT(A4477, "";"")))))"),"#N/A")</f>
        <v>#N/A</v>
      </c>
    </row>
    <row r="4478">
      <c r="A4478" s="12" t="str">
        <f>IFERROR(__xludf.DUMMYFUNCTION("TEXTJOIN("";"", TRUE, FILTER(CID!$B$2:$B$14794, CID!B4478=CID!$D$2:$D$14794))"),"#N/A")</f>
        <v>#N/A</v>
      </c>
      <c r="B4478" s="12" t="str">
        <f>IFERROR(__xludf.DUMMYFUNCTION("TEXTJOIN(""; "", TRUE, FILTER(CID!B4478:B14794, REGEXMATCH(CID!D4478:D14794, TEXTJOIN(""|"", TRUE, SPLIT(A4478, "";"")))))"),"#N/A")</f>
        <v>#N/A</v>
      </c>
    </row>
    <row r="4479">
      <c r="A4479" s="12" t="str">
        <f>IFERROR(__xludf.DUMMYFUNCTION("TEXTJOIN("";"", TRUE, FILTER(CID!$B$2:$B$14794, CID!B4479=CID!$D$2:$D$14794))"),"#N/A")</f>
        <v>#N/A</v>
      </c>
      <c r="B4479" s="12" t="str">
        <f>IFERROR(__xludf.DUMMYFUNCTION("TEXTJOIN(""; "", TRUE, FILTER(CID!B4479:B14794, REGEXMATCH(CID!D4479:D14794, TEXTJOIN(""|"", TRUE, SPLIT(A4479, "";"")))))"),"#N/A")</f>
        <v>#N/A</v>
      </c>
    </row>
    <row r="4480">
      <c r="A4480" s="12" t="str">
        <f>IFERROR(__xludf.DUMMYFUNCTION("TEXTJOIN("";"", TRUE, FILTER(CID!$B$2:$B$14794, CID!B4480=CID!$D$2:$D$14794))"),"#N/A")</f>
        <v>#N/A</v>
      </c>
      <c r="B4480" s="12" t="str">
        <f>IFERROR(__xludf.DUMMYFUNCTION("TEXTJOIN(""; "", TRUE, FILTER(CID!B4480:B14794, REGEXMATCH(CID!D4480:D14794, TEXTJOIN(""|"", TRUE, SPLIT(A4480, "";"")))))"),"#N/A")</f>
        <v>#N/A</v>
      </c>
    </row>
    <row r="4481">
      <c r="A4481" s="12" t="str">
        <f>IFERROR(__xludf.DUMMYFUNCTION("TEXTJOIN("";"", TRUE, FILTER(CID!$B$2:$B$14794, CID!B4481=CID!$D$2:$D$14794))"),"#N/A")</f>
        <v>#N/A</v>
      </c>
      <c r="B4481" s="12" t="str">
        <f>IFERROR(__xludf.DUMMYFUNCTION("TEXTJOIN(""; "", TRUE, FILTER(CID!B4481:B14794, REGEXMATCH(CID!D4481:D14794, TEXTJOIN(""|"", TRUE, SPLIT(A4481, "";"")))))"),"#N/A")</f>
        <v>#N/A</v>
      </c>
    </row>
    <row r="4482">
      <c r="A4482" s="12" t="str">
        <f>IFERROR(__xludf.DUMMYFUNCTION("TEXTJOIN("";"", TRUE, FILTER(CID!$B$2:$B$14794, CID!B4482=CID!$D$2:$D$14794))"),"#N/A")</f>
        <v>#N/A</v>
      </c>
      <c r="B4482" s="12" t="str">
        <f>IFERROR(__xludf.DUMMYFUNCTION("TEXTJOIN(""; "", TRUE, FILTER(CID!B4482:B14794, REGEXMATCH(CID!D4482:D14794, TEXTJOIN(""|"", TRUE, SPLIT(A4482, "";"")))))"),"#N/A")</f>
        <v>#N/A</v>
      </c>
    </row>
    <row r="4483">
      <c r="A4483" s="12" t="str">
        <f>IFERROR(__xludf.DUMMYFUNCTION("TEXTJOIN("";"", TRUE, FILTER(CID!$B$2:$B$14794, CID!B4483=CID!$D$2:$D$14794))"),"#N/A")</f>
        <v>#N/A</v>
      </c>
      <c r="B4483" s="12" t="str">
        <f>IFERROR(__xludf.DUMMYFUNCTION("TEXTJOIN(""; "", TRUE, FILTER(CID!B4483:B14794, REGEXMATCH(CID!D4483:D14794, TEXTJOIN(""|"", TRUE, SPLIT(A4483, "";"")))))"),"#N/A")</f>
        <v>#N/A</v>
      </c>
    </row>
    <row r="4484">
      <c r="A4484" s="12" t="str">
        <f>IFERROR(__xludf.DUMMYFUNCTION("TEXTJOIN("";"", TRUE, FILTER(CID!$B$2:$B$14794, CID!B4484=CID!$D$2:$D$14794))"),"#N/A")</f>
        <v>#N/A</v>
      </c>
      <c r="B4484" s="12" t="str">
        <f>IFERROR(__xludf.DUMMYFUNCTION("TEXTJOIN(""; "", TRUE, FILTER(CID!B4484:B14794, REGEXMATCH(CID!D4484:D14794, TEXTJOIN(""|"", TRUE, SPLIT(A4484, "";"")))))"),"#N/A")</f>
        <v>#N/A</v>
      </c>
    </row>
    <row r="4485">
      <c r="A4485" s="12" t="str">
        <f>IFERROR(__xludf.DUMMYFUNCTION("TEXTJOIN("";"", TRUE, FILTER(CID!$B$2:$B$14794, CID!B4485=CID!$D$2:$D$14794))"),"#N/A")</f>
        <v>#N/A</v>
      </c>
      <c r="B4485" s="12" t="str">
        <f>IFERROR(__xludf.DUMMYFUNCTION("TEXTJOIN(""; "", TRUE, FILTER(CID!B4485:B14794, REGEXMATCH(CID!D4485:D14794, TEXTJOIN(""|"", TRUE, SPLIT(A4485, "";"")))))"),"#N/A")</f>
        <v>#N/A</v>
      </c>
    </row>
    <row r="4486">
      <c r="A4486" s="12" t="str">
        <f>IFERROR(__xludf.DUMMYFUNCTION("TEXTJOIN("";"", TRUE, FILTER(CID!$B$2:$B$14794, CID!B4486=CID!$D$2:$D$14794))"),"#N/A")</f>
        <v>#N/A</v>
      </c>
      <c r="B4486" s="12" t="str">
        <f>IFERROR(__xludf.DUMMYFUNCTION("TEXTJOIN(""; "", TRUE, FILTER(CID!B4486:B14794, REGEXMATCH(CID!D4486:D14794, TEXTJOIN(""|"", TRUE, SPLIT(A4486, "";"")))))"),"#N/A")</f>
        <v>#N/A</v>
      </c>
    </row>
    <row r="4487">
      <c r="A4487" s="12" t="str">
        <f>IFERROR(__xludf.DUMMYFUNCTION("TEXTJOIN("";"", TRUE, FILTER(CID!$B$2:$B$14794, CID!B4487=CID!$D$2:$D$14794))"),"#N/A")</f>
        <v>#N/A</v>
      </c>
      <c r="B4487" s="12" t="str">
        <f>IFERROR(__xludf.DUMMYFUNCTION("TEXTJOIN(""; "", TRUE, FILTER(CID!B4487:B14794, REGEXMATCH(CID!D4487:D14794, TEXTJOIN(""|"", TRUE, SPLIT(A4487, "";"")))))"),"#N/A")</f>
        <v>#N/A</v>
      </c>
    </row>
    <row r="4488">
      <c r="A4488" s="12" t="str">
        <f>IFERROR(__xludf.DUMMYFUNCTION("TEXTJOIN("";"", TRUE, FILTER(CID!$B$2:$B$14794, CID!B4488=CID!$D$2:$D$14794))"),"#N/A")</f>
        <v>#N/A</v>
      </c>
      <c r="B4488" s="12" t="str">
        <f>IFERROR(__xludf.DUMMYFUNCTION("TEXTJOIN(""; "", TRUE, FILTER(CID!B4488:B14794, REGEXMATCH(CID!D4488:D14794, TEXTJOIN(""|"", TRUE, SPLIT(A4488, "";"")))))"),"#N/A")</f>
        <v>#N/A</v>
      </c>
    </row>
    <row r="4489">
      <c r="A4489" s="12" t="str">
        <f>IFERROR(__xludf.DUMMYFUNCTION("TEXTJOIN("";"", TRUE, FILTER(CID!$B$2:$B$14794, CID!B4489=CID!$D$2:$D$14794))"),"#N/A")</f>
        <v>#N/A</v>
      </c>
      <c r="B4489" s="12" t="str">
        <f>IFERROR(__xludf.DUMMYFUNCTION("TEXTJOIN(""; "", TRUE, FILTER(CID!B4489:B14794, REGEXMATCH(CID!D4489:D14794, TEXTJOIN(""|"", TRUE, SPLIT(A4489, "";"")))))"),"#N/A")</f>
        <v>#N/A</v>
      </c>
    </row>
    <row r="4490">
      <c r="A4490" s="12" t="str">
        <f>IFERROR(__xludf.DUMMYFUNCTION("TEXTJOIN("";"", TRUE, FILTER(CID!$B$2:$B$14794, CID!B4490=CID!$D$2:$D$14794))"),"#N/A")</f>
        <v>#N/A</v>
      </c>
      <c r="B4490" s="12" t="str">
        <f>IFERROR(__xludf.DUMMYFUNCTION("TEXTJOIN(""; "", TRUE, FILTER(CID!B4490:B14794, REGEXMATCH(CID!D4490:D14794, TEXTJOIN(""|"", TRUE, SPLIT(A4490, "";"")))))"),"#N/A")</f>
        <v>#N/A</v>
      </c>
    </row>
    <row r="4491">
      <c r="A4491" s="12" t="str">
        <f>IFERROR(__xludf.DUMMYFUNCTION("TEXTJOIN("";"", TRUE, FILTER(CID!$B$2:$B$14794, CID!B4491=CID!$D$2:$D$14794))"),"#N/A")</f>
        <v>#N/A</v>
      </c>
      <c r="B4491" s="12" t="str">
        <f>IFERROR(__xludf.DUMMYFUNCTION("TEXTJOIN(""; "", TRUE, FILTER(CID!B4491:B14794, REGEXMATCH(CID!D4491:D14794, TEXTJOIN(""|"", TRUE, SPLIT(A4491, "";"")))))"),"#N/A")</f>
        <v>#N/A</v>
      </c>
    </row>
    <row r="4492">
      <c r="A4492" s="12" t="str">
        <f>IFERROR(__xludf.DUMMYFUNCTION("TEXTJOIN("";"", TRUE, FILTER(CID!$B$2:$B$14794, CID!B4492=CID!$D$2:$D$14794))"),"#N/A")</f>
        <v>#N/A</v>
      </c>
      <c r="B4492" s="12" t="str">
        <f>IFERROR(__xludf.DUMMYFUNCTION("TEXTJOIN(""; "", TRUE, FILTER(CID!B4492:B14794, REGEXMATCH(CID!D4492:D14794, TEXTJOIN(""|"", TRUE, SPLIT(A4492, "";"")))))"),"#N/A")</f>
        <v>#N/A</v>
      </c>
    </row>
    <row r="4493">
      <c r="A4493" s="12" t="str">
        <f>IFERROR(__xludf.DUMMYFUNCTION("TEXTJOIN("";"", TRUE, FILTER(CID!$B$2:$B$14794, CID!B4493=CID!$D$2:$D$14794))"),"#N/A")</f>
        <v>#N/A</v>
      </c>
      <c r="B4493" s="12" t="str">
        <f>IFERROR(__xludf.DUMMYFUNCTION("TEXTJOIN(""; "", TRUE, FILTER(CID!B4493:B14794, REGEXMATCH(CID!D4493:D14794, TEXTJOIN(""|"", TRUE, SPLIT(A4493, "";"")))))"),"#N/A")</f>
        <v>#N/A</v>
      </c>
    </row>
    <row r="4494">
      <c r="A4494" s="12" t="str">
        <f>IFERROR(__xludf.DUMMYFUNCTION("TEXTJOIN("";"", TRUE, FILTER(CID!$B$2:$B$14794, CID!B4494=CID!$D$2:$D$14794))"),"#N/A")</f>
        <v>#N/A</v>
      </c>
      <c r="B4494" s="12" t="str">
        <f>IFERROR(__xludf.DUMMYFUNCTION("TEXTJOIN(""; "", TRUE, FILTER(CID!B4494:B14794, REGEXMATCH(CID!D4494:D14794, TEXTJOIN(""|"", TRUE, SPLIT(A4494, "";"")))))"),"#N/A")</f>
        <v>#N/A</v>
      </c>
    </row>
    <row r="4495">
      <c r="A4495" s="12" t="str">
        <f>IFERROR(__xludf.DUMMYFUNCTION("TEXTJOIN("";"", TRUE, FILTER(CID!$B$2:$B$14794, CID!B4495=CID!$D$2:$D$14794))"),"#N/A")</f>
        <v>#N/A</v>
      </c>
      <c r="B4495" s="12" t="str">
        <f>IFERROR(__xludf.DUMMYFUNCTION("TEXTJOIN(""; "", TRUE, FILTER(CID!B4495:B14794, REGEXMATCH(CID!D4495:D14794, TEXTJOIN(""|"", TRUE, SPLIT(A4495, "";"")))))"),"#N/A")</f>
        <v>#N/A</v>
      </c>
    </row>
    <row r="4496">
      <c r="A4496" s="12" t="str">
        <f>IFERROR(__xludf.DUMMYFUNCTION("TEXTJOIN("";"", TRUE, FILTER(CID!$B$2:$B$14794, CID!B4496=CID!$D$2:$D$14794))"),"#N/A")</f>
        <v>#N/A</v>
      </c>
      <c r="B4496" s="12" t="str">
        <f>IFERROR(__xludf.DUMMYFUNCTION("TEXTJOIN(""; "", TRUE, FILTER(CID!B4496:B14794, REGEXMATCH(CID!D4496:D14794, TEXTJOIN(""|"", TRUE, SPLIT(A4496, "";"")))))"),"#N/A")</f>
        <v>#N/A</v>
      </c>
    </row>
    <row r="4497">
      <c r="A4497" s="12" t="str">
        <f>IFERROR(__xludf.DUMMYFUNCTION("TEXTJOIN("";"", TRUE, FILTER(CID!$B$2:$B$14794, CID!B4497=CID!$D$2:$D$14794))"),"#N/A")</f>
        <v>#N/A</v>
      </c>
      <c r="B4497" s="12" t="str">
        <f>IFERROR(__xludf.DUMMYFUNCTION("TEXTJOIN(""; "", TRUE, FILTER(CID!B4497:B14794, REGEXMATCH(CID!D4497:D14794, TEXTJOIN(""|"", TRUE, SPLIT(A4497, "";"")))))"),"#N/A")</f>
        <v>#N/A</v>
      </c>
    </row>
    <row r="4498">
      <c r="A4498" s="12" t="str">
        <f>IFERROR(__xludf.DUMMYFUNCTION("TEXTJOIN("";"", TRUE, FILTER(CID!$B$2:$B$14794, CID!B4498=CID!$D$2:$D$14794))"),"#N/A")</f>
        <v>#N/A</v>
      </c>
      <c r="B4498" s="12" t="str">
        <f>IFERROR(__xludf.DUMMYFUNCTION("TEXTJOIN(""; "", TRUE, FILTER(CID!B4498:B14794, REGEXMATCH(CID!D4498:D14794, TEXTJOIN(""|"", TRUE, SPLIT(A4498, "";"")))))"),"#N/A")</f>
        <v>#N/A</v>
      </c>
    </row>
    <row r="4499">
      <c r="A4499" s="12" t="str">
        <f>IFERROR(__xludf.DUMMYFUNCTION("TEXTJOIN("";"", TRUE, FILTER(CID!$B$2:$B$14794, CID!B4499=CID!$D$2:$D$14794))"),"#N/A")</f>
        <v>#N/A</v>
      </c>
      <c r="B4499" s="12" t="str">
        <f>IFERROR(__xludf.DUMMYFUNCTION("TEXTJOIN(""; "", TRUE, FILTER(CID!B4499:B14794, REGEXMATCH(CID!D4499:D14794, TEXTJOIN(""|"", TRUE, SPLIT(A4499, "";"")))))"),"#N/A")</f>
        <v>#N/A</v>
      </c>
    </row>
    <row r="4500">
      <c r="A4500" s="12" t="str">
        <f>IFERROR(__xludf.DUMMYFUNCTION("TEXTJOIN("";"", TRUE, FILTER(CID!$B$2:$B$14794, CID!B4500=CID!$D$2:$D$14794))"),"#N/A")</f>
        <v>#N/A</v>
      </c>
      <c r="B4500" s="12" t="str">
        <f>IFERROR(__xludf.DUMMYFUNCTION("TEXTJOIN(""; "", TRUE, FILTER(CID!B4500:B14794, REGEXMATCH(CID!D4500:D14794, TEXTJOIN(""|"", TRUE, SPLIT(A4500, "";"")))))"),"#N/A")</f>
        <v>#N/A</v>
      </c>
    </row>
    <row r="4501">
      <c r="A4501" s="12" t="str">
        <f>IFERROR(__xludf.DUMMYFUNCTION("TEXTJOIN("";"", TRUE, FILTER(CID!$B$2:$B$14794, CID!B4501=CID!$D$2:$D$14794))"),"#N/A")</f>
        <v>#N/A</v>
      </c>
      <c r="B4501" s="12" t="str">
        <f>IFERROR(__xludf.DUMMYFUNCTION("TEXTJOIN(""; "", TRUE, FILTER(CID!B4501:B14794, REGEXMATCH(CID!D4501:D14794, TEXTJOIN(""|"", TRUE, SPLIT(A4501, "";"")))))"),"#N/A")</f>
        <v>#N/A</v>
      </c>
    </row>
    <row r="4502">
      <c r="A4502" s="12" t="str">
        <f>IFERROR(__xludf.DUMMYFUNCTION("TEXTJOIN("";"", TRUE, FILTER(CID!$B$2:$B$14794, CID!B4502=CID!$D$2:$D$14794))"),"#N/A")</f>
        <v>#N/A</v>
      </c>
      <c r="B4502" s="12" t="str">
        <f>IFERROR(__xludf.DUMMYFUNCTION("TEXTJOIN(""; "", TRUE, FILTER(CID!B4502:B14794, REGEXMATCH(CID!D4502:D14794, TEXTJOIN(""|"", TRUE, SPLIT(A4502, "";"")))))"),"#N/A")</f>
        <v>#N/A</v>
      </c>
    </row>
    <row r="4503">
      <c r="A4503" s="12" t="str">
        <f>IFERROR(__xludf.DUMMYFUNCTION("TEXTJOIN("";"", TRUE, FILTER(CID!$B$2:$B$14794, CID!B4503=CID!$D$2:$D$14794))"),"#N/A")</f>
        <v>#N/A</v>
      </c>
      <c r="B4503" s="12" t="str">
        <f>IFERROR(__xludf.DUMMYFUNCTION("TEXTJOIN(""; "", TRUE, FILTER(CID!B4503:B14794, REGEXMATCH(CID!D4503:D14794, TEXTJOIN(""|"", TRUE, SPLIT(A4503, "";"")))))"),"#N/A")</f>
        <v>#N/A</v>
      </c>
    </row>
    <row r="4504">
      <c r="A4504" s="12" t="str">
        <f>IFERROR(__xludf.DUMMYFUNCTION("TEXTJOIN("";"", TRUE, FILTER(CID!$B$2:$B$14794, CID!B4504=CID!$D$2:$D$14794))"),"#N/A")</f>
        <v>#N/A</v>
      </c>
      <c r="B4504" s="12" t="str">
        <f>IFERROR(__xludf.DUMMYFUNCTION("TEXTJOIN(""; "", TRUE, FILTER(CID!B4504:B14794, REGEXMATCH(CID!D4504:D14794, TEXTJOIN(""|"", TRUE, SPLIT(A4504, "";"")))))"),"#N/A")</f>
        <v>#N/A</v>
      </c>
    </row>
    <row r="4505">
      <c r="A4505" s="12" t="str">
        <f>IFERROR(__xludf.DUMMYFUNCTION("TEXTJOIN("";"", TRUE, FILTER(CID!$B$2:$B$14794, CID!B4505=CID!$D$2:$D$14794))"),"#N/A")</f>
        <v>#N/A</v>
      </c>
      <c r="B4505" s="12" t="str">
        <f>IFERROR(__xludf.DUMMYFUNCTION("TEXTJOIN(""; "", TRUE, FILTER(CID!B4505:B14794, REGEXMATCH(CID!D4505:D14794, TEXTJOIN(""|"", TRUE, SPLIT(A4505, "";"")))))"),"#N/A")</f>
        <v>#N/A</v>
      </c>
    </row>
    <row r="4506">
      <c r="A4506" s="12" t="str">
        <f>IFERROR(__xludf.DUMMYFUNCTION("TEXTJOIN("";"", TRUE, FILTER(CID!$B$2:$B$14794, CID!B4506=CID!$D$2:$D$14794))"),"#N/A")</f>
        <v>#N/A</v>
      </c>
      <c r="B4506" s="12" t="str">
        <f>IFERROR(__xludf.DUMMYFUNCTION("TEXTJOIN(""; "", TRUE, FILTER(CID!B4506:B14794, REGEXMATCH(CID!D4506:D14794, TEXTJOIN(""|"", TRUE, SPLIT(A4506, "";"")))))"),"#N/A")</f>
        <v>#N/A</v>
      </c>
    </row>
    <row r="4507">
      <c r="A4507" s="12" t="str">
        <f>IFERROR(__xludf.DUMMYFUNCTION("TEXTJOIN("";"", TRUE, FILTER(CID!$B$2:$B$14794, CID!B4507=CID!$D$2:$D$14794))"),"#N/A")</f>
        <v>#N/A</v>
      </c>
      <c r="B4507" s="12" t="str">
        <f>IFERROR(__xludf.DUMMYFUNCTION("TEXTJOIN(""; "", TRUE, FILTER(CID!B4507:B14794, REGEXMATCH(CID!D4507:D14794, TEXTJOIN(""|"", TRUE, SPLIT(A4507, "";"")))))"),"#N/A")</f>
        <v>#N/A</v>
      </c>
    </row>
    <row r="4508">
      <c r="A4508" s="12" t="str">
        <f>IFERROR(__xludf.DUMMYFUNCTION("TEXTJOIN("";"", TRUE, FILTER(CID!$B$2:$B$14794, CID!B4508=CID!$D$2:$D$14794))"),"#N/A")</f>
        <v>#N/A</v>
      </c>
      <c r="B4508" s="12" t="str">
        <f>IFERROR(__xludf.DUMMYFUNCTION("TEXTJOIN(""; "", TRUE, FILTER(CID!B4508:B14794, REGEXMATCH(CID!D4508:D14794, TEXTJOIN(""|"", TRUE, SPLIT(A4508, "";"")))))"),"#N/A")</f>
        <v>#N/A</v>
      </c>
    </row>
    <row r="4509">
      <c r="A4509" s="12" t="str">
        <f>IFERROR(__xludf.DUMMYFUNCTION("TEXTJOIN("";"", TRUE, FILTER(CID!$B$2:$B$14794, CID!B4509=CID!$D$2:$D$14794))"),"#N/A")</f>
        <v>#N/A</v>
      </c>
      <c r="B4509" s="12" t="str">
        <f>IFERROR(__xludf.DUMMYFUNCTION("TEXTJOIN(""; "", TRUE, FILTER(CID!B4509:B14794, REGEXMATCH(CID!D4509:D14794, TEXTJOIN(""|"", TRUE, SPLIT(A4509, "";"")))))"),"#N/A")</f>
        <v>#N/A</v>
      </c>
    </row>
    <row r="4510">
      <c r="A4510" s="12" t="str">
        <f>IFERROR(__xludf.DUMMYFUNCTION("TEXTJOIN("";"", TRUE, FILTER(CID!$B$2:$B$14794, CID!B4510=CID!$D$2:$D$14794))"),"#N/A")</f>
        <v>#N/A</v>
      </c>
      <c r="B4510" s="12" t="str">
        <f>IFERROR(__xludf.DUMMYFUNCTION("TEXTJOIN(""; "", TRUE, FILTER(CID!B4510:B14794, REGEXMATCH(CID!D4510:D14794, TEXTJOIN(""|"", TRUE, SPLIT(A4510, "";"")))))"),"#N/A")</f>
        <v>#N/A</v>
      </c>
    </row>
    <row r="4511">
      <c r="A4511" s="12" t="str">
        <f>IFERROR(__xludf.DUMMYFUNCTION("TEXTJOIN("";"", TRUE, FILTER(CID!$B$2:$B$14794, CID!B4511=CID!$D$2:$D$14794))"),"#N/A")</f>
        <v>#N/A</v>
      </c>
      <c r="B4511" s="12" t="str">
        <f>IFERROR(__xludf.DUMMYFUNCTION("TEXTJOIN(""; "", TRUE, FILTER(CID!B4511:B14794, REGEXMATCH(CID!D4511:D14794, TEXTJOIN(""|"", TRUE, SPLIT(A4511, "";"")))))"),"#N/A")</f>
        <v>#N/A</v>
      </c>
    </row>
    <row r="4512">
      <c r="A4512" s="12" t="str">
        <f>IFERROR(__xludf.DUMMYFUNCTION("TEXTJOIN("";"", TRUE, FILTER(CID!$B$2:$B$14794, CID!B4512=CID!$D$2:$D$14794))"),"#N/A")</f>
        <v>#N/A</v>
      </c>
      <c r="B4512" s="12" t="str">
        <f>IFERROR(__xludf.DUMMYFUNCTION("TEXTJOIN(""; "", TRUE, FILTER(CID!B4512:B14794, REGEXMATCH(CID!D4512:D14794, TEXTJOIN(""|"", TRUE, SPLIT(A4512, "";"")))))"),"#N/A")</f>
        <v>#N/A</v>
      </c>
    </row>
    <row r="4513">
      <c r="A4513" s="12" t="str">
        <f>IFERROR(__xludf.DUMMYFUNCTION("TEXTJOIN("";"", TRUE, FILTER(CID!$B$2:$B$14794, CID!B4513=CID!$D$2:$D$14794))"),"#N/A")</f>
        <v>#N/A</v>
      </c>
      <c r="B4513" s="12" t="str">
        <f>IFERROR(__xludf.DUMMYFUNCTION("TEXTJOIN(""; "", TRUE, FILTER(CID!B4513:B14794, REGEXMATCH(CID!D4513:D14794, TEXTJOIN(""|"", TRUE, SPLIT(A4513, "";"")))))"),"#N/A")</f>
        <v>#N/A</v>
      </c>
    </row>
    <row r="4514">
      <c r="A4514" s="12" t="str">
        <f>IFERROR(__xludf.DUMMYFUNCTION("TEXTJOIN("";"", TRUE, FILTER(CID!$B$2:$B$14794, CID!B4514=CID!$D$2:$D$14794))"),"#N/A")</f>
        <v>#N/A</v>
      </c>
      <c r="B4514" s="12" t="str">
        <f>IFERROR(__xludf.DUMMYFUNCTION("TEXTJOIN(""; "", TRUE, FILTER(CID!B4514:B14794, REGEXMATCH(CID!D4514:D14794, TEXTJOIN(""|"", TRUE, SPLIT(A4514, "";"")))))"),"#N/A")</f>
        <v>#N/A</v>
      </c>
    </row>
    <row r="4515">
      <c r="A4515" s="12" t="str">
        <f>IFERROR(__xludf.DUMMYFUNCTION("TEXTJOIN("";"", TRUE, FILTER(CID!$B$2:$B$14794, CID!B4515=CID!$D$2:$D$14794))"),"#N/A")</f>
        <v>#N/A</v>
      </c>
      <c r="B4515" s="12" t="str">
        <f>IFERROR(__xludf.DUMMYFUNCTION("TEXTJOIN(""; "", TRUE, FILTER(CID!B4515:B14794, REGEXMATCH(CID!D4515:D14794, TEXTJOIN(""|"", TRUE, SPLIT(A4515, "";"")))))"),"#N/A")</f>
        <v>#N/A</v>
      </c>
    </row>
    <row r="4516">
      <c r="A4516" s="12" t="str">
        <f>IFERROR(__xludf.DUMMYFUNCTION("TEXTJOIN("";"", TRUE, FILTER(CID!$B$2:$B$14794, CID!B4516=CID!$D$2:$D$14794))"),"#N/A")</f>
        <v>#N/A</v>
      </c>
      <c r="B4516" s="12" t="str">
        <f>IFERROR(__xludf.DUMMYFUNCTION("TEXTJOIN(""; "", TRUE, FILTER(CID!B4516:B14794, REGEXMATCH(CID!D4516:D14794, TEXTJOIN(""|"", TRUE, SPLIT(A4516, "";"")))))"),"#N/A")</f>
        <v>#N/A</v>
      </c>
    </row>
    <row r="4517">
      <c r="A4517" s="12" t="str">
        <f>IFERROR(__xludf.DUMMYFUNCTION("TEXTJOIN("";"", TRUE, FILTER(CID!$B$2:$B$14794, CID!B4517=CID!$D$2:$D$14794))"),"#N/A")</f>
        <v>#N/A</v>
      </c>
      <c r="B4517" s="12" t="str">
        <f>IFERROR(__xludf.DUMMYFUNCTION("TEXTJOIN(""; "", TRUE, FILTER(CID!B4517:B14794, REGEXMATCH(CID!D4517:D14794, TEXTJOIN(""|"", TRUE, SPLIT(A4517, "";"")))))"),"#N/A")</f>
        <v>#N/A</v>
      </c>
    </row>
    <row r="4518">
      <c r="A4518" s="12" t="str">
        <f>IFERROR(__xludf.DUMMYFUNCTION("TEXTJOIN("";"", TRUE, FILTER(CID!$B$2:$B$14794, CID!B4518=CID!$D$2:$D$14794))"),"#N/A")</f>
        <v>#N/A</v>
      </c>
      <c r="B4518" s="12" t="str">
        <f>IFERROR(__xludf.DUMMYFUNCTION("TEXTJOIN(""; "", TRUE, FILTER(CID!B4518:B14794, REGEXMATCH(CID!D4518:D14794, TEXTJOIN(""|"", TRUE, SPLIT(A4518, "";"")))))"),"#N/A")</f>
        <v>#N/A</v>
      </c>
    </row>
    <row r="4519">
      <c r="A4519" s="12" t="str">
        <f>IFERROR(__xludf.DUMMYFUNCTION("TEXTJOIN("";"", TRUE, FILTER(CID!$B$2:$B$14794, CID!B4519=CID!$D$2:$D$14794))"),"#N/A")</f>
        <v>#N/A</v>
      </c>
      <c r="B4519" s="12" t="str">
        <f>IFERROR(__xludf.DUMMYFUNCTION("TEXTJOIN(""; "", TRUE, FILTER(CID!B4519:B14794, REGEXMATCH(CID!D4519:D14794, TEXTJOIN(""|"", TRUE, SPLIT(A4519, "";"")))))"),"#N/A")</f>
        <v>#N/A</v>
      </c>
    </row>
    <row r="4520">
      <c r="A4520" s="12" t="str">
        <f>IFERROR(__xludf.DUMMYFUNCTION("TEXTJOIN("";"", TRUE, FILTER(CID!$B$2:$B$14794, CID!B4520=CID!$D$2:$D$14794))"),"#N/A")</f>
        <v>#N/A</v>
      </c>
      <c r="B4520" s="12" t="str">
        <f>IFERROR(__xludf.DUMMYFUNCTION("TEXTJOIN(""; "", TRUE, FILTER(CID!B4520:B14794, REGEXMATCH(CID!D4520:D14794, TEXTJOIN(""|"", TRUE, SPLIT(A4520, "";"")))))"),"#N/A")</f>
        <v>#N/A</v>
      </c>
    </row>
    <row r="4521">
      <c r="A4521" s="12" t="str">
        <f>IFERROR(__xludf.DUMMYFUNCTION("TEXTJOIN("";"", TRUE, FILTER(CID!$B$2:$B$14794, CID!B4521=CID!$D$2:$D$14794))"),"#N/A")</f>
        <v>#N/A</v>
      </c>
      <c r="B4521" s="12" t="str">
        <f>IFERROR(__xludf.DUMMYFUNCTION("TEXTJOIN(""; "", TRUE, FILTER(CID!B4521:B14794, REGEXMATCH(CID!D4521:D14794, TEXTJOIN(""|"", TRUE, SPLIT(A4521, "";"")))))"),"#N/A")</f>
        <v>#N/A</v>
      </c>
    </row>
    <row r="4522">
      <c r="A4522" s="12" t="str">
        <f>IFERROR(__xludf.DUMMYFUNCTION("TEXTJOIN("";"", TRUE, FILTER(CID!$B$2:$B$14794, CID!B4522=CID!$D$2:$D$14794))"),"#N/A")</f>
        <v>#N/A</v>
      </c>
      <c r="B4522" s="12" t="str">
        <f>IFERROR(__xludf.DUMMYFUNCTION("TEXTJOIN(""; "", TRUE, FILTER(CID!B4522:B14794, REGEXMATCH(CID!D4522:D14794, TEXTJOIN(""|"", TRUE, SPLIT(A4522, "";"")))))"),"#N/A")</f>
        <v>#N/A</v>
      </c>
    </row>
    <row r="4523">
      <c r="A4523" s="12" t="str">
        <f>IFERROR(__xludf.DUMMYFUNCTION("TEXTJOIN("";"", TRUE, FILTER(CID!$B$2:$B$14794, CID!B4523=CID!$D$2:$D$14794))"),"#N/A")</f>
        <v>#N/A</v>
      </c>
      <c r="B4523" s="12" t="str">
        <f>IFERROR(__xludf.DUMMYFUNCTION("TEXTJOIN(""; "", TRUE, FILTER(CID!B4523:B14794, REGEXMATCH(CID!D4523:D14794, TEXTJOIN(""|"", TRUE, SPLIT(A4523, "";"")))))"),"#N/A")</f>
        <v>#N/A</v>
      </c>
    </row>
    <row r="4524">
      <c r="A4524" s="12" t="str">
        <f>IFERROR(__xludf.DUMMYFUNCTION("TEXTJOIN("";"", TRUE, FILTER(CID!$B$2:$B$14794, CID!B4524=CID!$D$2:$D$14794))"),"#N/A")</f>
        <v>#N/A</v>
      </c>
      <c r="B4524" s="12" t="str">
        <f>IFERROR(__xludf.DUMMYFUNCTION("TEXTJOIN(""; "", TRUE, FILTER(CID!B4524:B14794, REGEXMATCH(CID!D4524:D14794, TEXTJOIN(""|"", TRUE, SPLIT(A4524, "";"")))))"),"#N/A")</f>
        <v>#N/A</v>
      </c>
    </row>
    <row r="4525">
      <c r="A4525" s="12" t="str">
        <f>IFERROR(__xludf.DUMMYFUNCTION("TEXTJOIN("";"", TRUE, FILTER(CID!$B$2:$B$14794, CID!B4525=CID!$D$2:$D$14794))"),"#N/A")</f>
        <v>#N/A</v>
      </c>
      <c r="B4525" s="12" t="str">
        <f>IFERROR(__xludf.DUMMYFUNCTION("TEXTJOIN(""; "", TRUE, FILTER(CID!B4525:B14794, REGEXMATCH(CID!D4525:D14794, TEXTJOIN(""|"", TRUE, SPLIT(A4525, "";"")))))"),"#N/A")</f>
        <v>#N/A</v>
      </c>
    </row>
    <row r="4526">
      <c r="A4526" s="12" t="str">
        <f>IFERROR(__xludf.DUMMYFUNCTION("TEXTJOIN("";"", TRUE, FILTER(CID!$B$2:$B$14794, CID!B4526=CID!$D$2:$D$14794))"),"#N/A")</f>
        <v>#N/A</v>
      </c>
      <c r="B4526" s="12" t="str">
        <f>IFERROR(__xludf.DUMMYFUNCTION("TEXTJOIN(""; "", TRUE, FILTER(CID!B4526:B14794, REGEXMATCH(CID!D4526:D14794, TEXTJOIN(""|"", TRUE, SPLIT(A4526, "";"")))))"),"#N/A")</f>
        <v>#N/A</v>
      </c>
    </row>
    <row r="4527">
      <c r="A4527" s="12" t="str">
        <f>IFERROR(__xludf.DUMMYFUNCTION("TEXTJOIN("";"", TRUE, FILTER(CID!$B$2:$B$14794, CID!B4527=CID!$D$2:$D$14794))"),"#N/A")</f>
        <v>#N/A</v>
      </c>
      <c r="B4527" s="12" t="str">
        <f>IFERROR(__xludf.DUMMYFUNCTION("TEXTJOIN(""; "", TRUE, FILTER(CID!B4527:B14794, REGEXMATCH(CID!D4527:D14794, TEXTJOIN(""|"", TRUE, SPLIT(A4527, "";"")))))"),"#N/A")</f>
        <v>#N/A</v>
      </c>
    </row>
    <row r="4528">
      <c r="A4528" s="12" t="str">
        <f>IFERROR(__xludf.DUMMYFUNCTION("TEXTJOIN("";"", TRUE, FILTER(CID!$B$2:$B$14794, CID!B4528=CID!$D$2:$D$14794))"),"#N/A")</f>
        <v>#N/A</v>
      </c>
      <c r="B4528" s="12" t="str">
        <f>IFERROR(__xludf.DUMMYFUNCTION("TEXTJOIN(""; "", TRUE, FILTER(CID!B4528:B14794, REGEXMATCH(CID!D4528:D14794, TEXTJOIN(""|"", TRUE, SPLIT(A4528, "";"")))))"),"#N/A")</f>
        <v>#N/A</v>
      </c>
    </row>
    <row r="4529">
      <c r="A4529" s="12" t="str">
        <f>IFERROR(__xludf.DUMMYFUNCTION("TEXTJOIN("";"", TRUE, FILTER(CID!$B$2:$B$14794, CID!B4529=CID!$D$2:$D$14794))"),"#N/A")</f>
        <v>#N/A</v>
      </c>
      <c r="B4529" s="12" t="str">
        <f>IFERROR(__xludf.DUMMYFUNCTION("TEXTJOIN(""; "", TRUE, FILTER(CID!B4529:B14794, REGEXMATCH(CID!D4529:D14794, TEXTJOIN(""|"", TRUE, SPLIT(A4529, "";"")))))"),"#N/A")</f>
        <v>#N/A</v>
      </c>
    </row>
    <row r="4530">
      <c r="A4530" s="12" t="str">
        <f>IFERROR(__xludf.DUMMYFUNCTION("TEXTJOIN("";"", TRUE, FILTER(CID!$B$2:$B$14794, CID!B4530=CID!$D$2:$D$14794))"),"#N/A")</f>
        <v>#N/A</v>
      </c>
      <c r="B4530" s="12" t="str">
        <f>IFERROR(__xludf.DUMMYFUNCTION("TEXTJOIN(""; "", TRUE, FILTER(CID!B4530:B14794, REGEXMATCH(CID!D4530:D14794, TEXTJOIN(""|"", TRUE, SPLIT(A4530, "";"")))))"),"#N/A")</f>
        <v>#N/A</v>
      </c>
    </row>
    <row r="4531">
      <c r="A4531" s="12" t="str">
        <f>IFERROR(__xludf.DUMMYFUNCTION("TEXTJOIN("";"", TRUE, FILTER(CID!$B$2:$B$14794, CID!B4531=CID!$D$2:$D$14794))"),"#N/A")</f>
        <v>#N/A</v>
      </c>
      <c r="B4531" s="12" t="str">
        <f>IFERROR(__xludf.DUMMYFUNCTION("TEXTJOIN(""; "", TRUE, FILTER(CID!B4531:B14794, REGEXMATCH(CID!D4531:D14794, TEXTJOIN(""|"", TRUE, SPLIT(A4531, "";"")))))"),"#N/A")</f>
        <v>#N/A</v>
      </c>
    </row>
    <row r="4532">
      <c r="A4532" s="12" t="str">
        <f>IFERROR(__xludf.DUMMYFUNCTION("TEXTJOIN("";"", TRUE, FILTER(CID!$B$2:$B$14794, CID!B4532=CID!$D$2:$D$14794))"),"#N/A")</f>
        <v>#N/A</v>
      </c>
      <c r="B4532" s="12" t="str">
        <f>IFERROR(__xludf.DUMMYFUNCTION("TEXTJOIN(""; "", TRUE, FILTER(CID!B4532:B14794, REGEXMATCH(CID!D4532:D14794, TEXTJOIN(""|"", TRUE, SPLIT(A4532, "";"")))))"),"#N/A")</f>
        <v>#N/A</v>
      </c>
    </row>
    <row r="4533">
      <c r="A4533" s="12" t="str">
        <f>IFERROR(__xludf.DUMMYFUNCTION("TEXTJOIN("";"", TRUE, FILTER(CID!$B$2:$B$14794, CID!B4533=CID!$D$2:$D$14794))"),"#N/A")</f>
        <v>#N/A</v>
      </c>
      <c r="B4533" s="12" t="str">
        <f>IFERROR(__xludf.DUMMYFUNCTION("TEXTJOIN(""; "", TRUE, FILTER(CID!B4533:B14794, REGEXMATCH(CID!D4533:D14794, TEXTJOIN(""|"", TRUE, SPLIT(A4533, "";"")))))"),"#N/A")</f>
        <v>#N/A</v>
      </c>
    </row>
    <row r="4534">
      <c r="A4534" s="12" t="str">
        <f>IFERROR(__xludf.DUMMYFUNCTION("TEXTJOIN("";"", TRUE, FILTER(CID!$B$2:$B$14794, CID!B4534=CID!$D$2:$D$14794))"),"#N/A")</f>
        <v>#N/A</v>
      </c>
      <c r="B4534" s="12" t="str">
        <f>IFERROR(__xludf.DUMMYFUNCTION("TEXTJOIN(""; "", TRUE, FILTER(CID!B4534:B14794, REGEXMATCH(CID!D4534:D14794, TEXTJOIN(""|"", TRUE, SPLIT(A4534, "";"")))))"),"#N/A")</f>
        <v>#N/A</v>
      </c>
    </row>
    <row r="4535">
      <c r="A4535" s="12" t="str">
        <f>IFERROR(__xludf.DUMMYFUNCTION("TEXTJOIN("";"", TRUE, FILTER(CID!$B$2:$B$14794, CID!B4535=CID!$D$2:$D$14794))"),"#N/A")</f>
        <v>#N/A</v>
      </c>
      <c r="B4535" s="12" t="str">
        <f>IFERROR(__xludf.DUMMYFUNCTION("TEXTJOIN(""; "", TRUE, FILTER(CID!B4535:B14794, REGEXMATCH(CID!D4535:D14794, TEXTJOIN(""|"", TRUE, SPLIT(A4535, "";"")))))"),"#N/A")</f>
        <v>#N/A</v>
      </c>
    </row>
    <row r="4536">
      <c r="A4536" s="12" t="str">
        <f>IFERROR(__xludf.DUMMYFUNCTION("TEXTJOIN("";"", TRUE, FILTER(CID!$B$2:$B$14794, CID!B4536=CID!$D$2:$D$14794))"),"#N/A")</f>
        <v>#N/A</v>
      </c>
      <c r="B4536" s="12" t="str">
        <f>IFERROR(__xludf.DUMMYFUNCTION("TEXTJOIN(""; "", TRUE, FILTER(CID!B4536:B14794, REGEXMATCH(CID!D4536:D14794, TEXTJOIN(""|"", TRUE, SPLIT(A4536, "";"")))))"),"#N/A")</f>
        <v>#N/A</v>
      </c>
    </row>
    <row r="4537">
      <c r="A4537" s="12" t="str">
        <f>IFERROR(__xludf.DUMMYFUNCTION("TEXTJOIN("";"", TRUE, FILTER(CID!$B$2:$B$14794, CID!B4537=CID!$D$2:$D$14794))"),"#N/A")</f>
        <v>#N/A</v>
      </c>
      <c r="B4537" s="12" t="str">
        <f>IFERROR(__xludf.DUMMYFUNCTION("TEXTJOIN(""; "", TRUE, FILTER(CID!B4537:B14794, REGEXMATCH(CID!D4537:D14794, TEXTJOIN(""|"", TRUE, SPLIT(A4537, "";"")))))"),"#N/A")</f>
        <v>#N/A</v>
      </c>
    </row>
    <row r="4538">
      <c r="A4538" s="12" t="str">
        <f>IFERROR(__xludf.DUMMYFUNCTION("TEXTJOIN("";"", TRUE, FILTER(CID!$B$2:$B$14794, CID!B4538=CID!$D$2:$D$14794))"),"#N/A")</f>
        <v>#N/A</v>
      </c>
      <c r="B4538" s="12" t="str">
        <f>IFERROR(__xludf.DUMMYFUNCTION("TEXTJOIN(""; "", TRUE, FILTER(CID!B4538:B14794, REGEXMATCH(CID!D4538:D14794, TEXTJOIN(""|"", TRUE, SPLIT(A4538, "";"")))))"),"#N/A")</f>
        <v>#N/A</v>
      </c>
    </row>
    <row r="4539">
      <c r="A4539" s="12" t="str">
        <f>IFERROR(__xludf.DUMMYFUNCTION("TEXTJOIN("";"", TRUE, FILTER(CID!$B$2:$B$14794, CID!B4539=CID!$D$2:$D$14794))"),"#N/A")</f>
        <v>#N/A</v>
      </c>
      <c r="B4539" s="12" t="str">
        <f>IFERROR(__xludf.DUMMYFUNCTION("TEXTJOIN(""; "", TRUE, FILTER(CID!B4539:B14794, REGEXMATCH(CID!D4539:D14794, TEXTJOIN(""|"", TRUE, SPLIT(A4539, "";"")))))"),"#N/A")</f>
        <v>#N/A</v>
      </c>
    </row>
    <row r="4540">
      <c r="A4540" s="12" t="str">
        <f>IFERROR(__xludf.DUMMYFUNCTION("TEXTJOIN("";"", TRUE, FILTER(CID!$B$2:$B$14794, CID!B4540=CID!$D$2:$D$14794))"),"#N/A")</f>
        <v>#N/A</v>
      </c>
      <c r="B4540" s="12" t="str">
        <f>IFERROR(__xludf.DUMMYFUNCTION("TEXTJOIN(""; "", TRUE, FILTER(CID!B4540:B14794, REGEXMATCH(CID!D4540:D14794, TEXTJOIN(""|"", TRUE, SPLIT(A4540, "";"")))))"),"#N/A")</f>
        <v>#N/A</v>
      </c>
    </row>
    <row r="4541">
      <c r="A4541" s="12" t="str">
        <f>IFERROR(__xludf.DUMMYFUNCTION("TEXTJOIN("";"", TRUE, FILTER(CID!$B$2:$B$14794, CID!B4541=CID!$D$2:$D$14794))"),"#N/A")</f>
        <v>#N/A</v>
      </c>
      <c r="B4541" s="12" t="str">
        <f>IFERROR(__xludf.DUMMYFUNCTION("TEXTJOIN(""; "", TRUE, FILTER(CID!B4541:B14794, REGEXMATCH(CID!D4541:D14794, TEXTJOIN(""|"", TRUE, SPLIT(A4541, "";"")))))"),"#N/A")</f>
        <v>#N/A</v>
      </c>
    </row>
    <row r="4542">
      <c r="A4542" s="12" t="str">
        <f>IFERROR(__xludf.DUMMYFUNCTION("TEXTJOIN("";"", TRUE, FILTER(CID!$B$2:$B$14794, CID!B4542=CID!$D$2:$D$14794))"),"#N/A")</f>
        <v>#N/A</v>
      </c>
      <c r="B4542" s="12" t="str">
        <f>IFERROR(__xludf.DUMMYFUNCTION("TEXTJOIN(""; "", TRUE, FILTER(CID!B4542:B14794, REGEXMATCH(CID!D4542:D14794, TEXTJOIN(""|"", TRUE, SPLIT(A4542, "";"")))))"),"#N/A")</f>
        <v>#N/A</v>
      </c>
    </row>
    <row r="4543">
      <c r="A4543" s="12" t="str">
        <f>IFERROR(__xludf.DUMMYFUNCTION("TEXTJOIN("";"", TRUE, FILTER(CID!$B$2:$B$14794, CID!B4543=CID!$D$2:$D$14794))"),"#N/A")</f>
        <v>#N/A</v>
      </c>
      <c r="B4543" s="12" t="str">
        <f>IFERROR(__xludf.DUMMYFUNCTION("TEXTJOIN(""; "", TRUE, FILTER(CID!B4543:B14794, REGEXMATCH(CID!D4543:D14794, TEXTJOIN(""|"", TRUE, SPLIT(A4543, "";"")))))"),"#N/A")</f>
        <v>#N/A</v>
      </c>
    </row>
    <row r="4544">
      <c r="A4544" s="12" t="str">
        <f>IFERROR(__xludf.DUMMYFUNCTION("TEXTJOIN("";"", TRUE, FILTER(CID!$B$2:$B$14794, CID!B4544=CID!$D$2:$D$14794))"),"#N/A")</f>
        <v>#N/A</v>
      </c>
      <c r="B4544" s="12" t="str">
        <f>IFERROR(__xludf.DUMMYFUNCTION("TEXTJOIN(""; "", TRUE, FILTER(CID!B4544:B14794, REGEXMATCH(CID!D4544:D14794, TEXTJOIN(""|"", TRUE, SPLIT(A4544, "";"")))))"),"#N/A")</f>
        <v>#N/A</v>
      </c>
    </row>
    <row r="4545">
      <c r="A4545" s="12" t="str">
        <f>IFERROR(__xludf.DUMMYFUNCTION("TEXTJOIN("";"", TRUE, FILTER(CID!$B$2:$B$14794, CID!B4545=CID!$D$2:$D$14794))"),"#N/A")</f>
        <v>#N/A</v>
      </c>
      <c r="B4545" s="12" t="str">
        <f>IFERROR(__xludf.DUMMYFUNCTION("TEXTJOIN(""; "", TRUE, FILTER(CID!B4545:B14794, REGEXMATCH(CID!D4545:D14794, TEXTJOIN(""|"", TRUE, SPLIT(A4545, "";"")))))"),"#N/A")</f>
        <v>#N/A</v>
      </c>
    </row>
    <row r="4546">
      <c r="A4546" s="12" t="str">
        <f>IFERROR(__xludf.DUMMYFUNCTION("TEXTJOIN("";"", TRUE, FILTER(CID!$B$2:$B$14794, CID!B4546=CID!$D$2:$D$14794))"),"#N/A")</f>
        <v>#N/A</v>
      </c>
      <c r="B4546" s="12" t="str">
        <f>IFERROR(__xludf.DUMMYFUNCTION("TEXTJOIN(""; "", TRUE, FILTER(CID!B4546:B14794, REGEXMATCH(CID!D4546:D14794, TEXTJOIN(""|"", TRUE, SPLIT(A4546, "";"")))))"),"#N/A")</f>
        <v>#N/A</v>
      </c>
    </row>
    <row r="4547">
      <c r="A4547" s="12" t="str">
        <f>IFERROR(__xludf.DUMMYFUNCTION("TEXTJOIN("";"", TRUE, FILTER(CID!$B$2:$B$14794, CID!B4547=CID!$D$2:$D$14794))"),"#N/A")</f>
        <v>#N/A</v>
      </c>
      <c r="B4547" s="12" t="str">
        <f>IFERROR(__xludf.DUMMYFUNCTION("TEXTJOIN(""; "", TRUE, FILTER(CID!B4547:B14794, REGEXMATCH(CID!D4547:D14794, TEXTJOIN(""|"", TRUE, SPLIT(A4547, "";"")))))"),"#N/A")</f>
        <v>#N/A</v>
      </c>
    </row>
    <row r="4548">
      <c r="A4548" s="12" t="str">
        <f>IFERROR(__xludf.DUMMYFUNCTION("TEXTJOIN("";"", TRUE, FILTER(CID!$B$2:$B$14794, CID!B4548=CID!$D$2:$D$14794))"),"#N/A")</f>
        <v>#N/A</v>
      </c>
      <c r="B4548" s="12" t="str">
        <f>IFERROR(__xludf.DUMMYFUNCTION("TEXTJOIN(""; "", TRUE, FILTER(CID!B4548:B14794, REGEXMATCH(CID!D4548:D14794, TEXTJOIN(""|"", TRUE, SPLIT(A4548, "";"")))))"),"#N/A")</f>
        <v>#N/A</v>
      </c>
    </row>
    <row r="4549">
      <c r="A4549" s="12" t="str">
        <f>IFERROR(__xludf.DUMMYFUNCTION("TEXTJOIN("";"", TRUE, FILTER(CID!$B$2:$B$14794, CID!B4549=CID!$D$2:$D$14794))"),"#N/A")</f>
        <v>#N/A</v>
      </c>
      <c r="B4549" s="12" t="str">
        <f>IFERROR(__xludf.DUMMYFUNCTION("TEXTJOIN(""; "", TRUE, FILTER(CID!B4549:B14794, REGEXMATCH(CID!D4549:D14794, TEXTJOIN(""|"", TRUE, SPLIT(A4549, "";"")))))"),"#N/A")</f>
        <v>#N/A</v>
      </c>
    </row>
    <row r="4550">
      <c r="A4550" s="12" t="str">
        <f>IFERROR(__xludf.DUMMYFUNCTION("TEXTJOIN("";"", TRUE, FILTER(CID!$B$2:$B$14794, CID!B4550=CID!$D$2:$D$14794))"),"#N/A")</f>
        <v>#N/A</v>
      </c>
      <c r="B4550" s="12" t="str">
        <f>IFERROR(__xludf.DUMMYFUNCTION("TEXTJOIN(""; "", TRUE, FILTER(CID!B4550:B14794, REGEXMATCH(CID!D4550:D14794, TEXTJOIN(""|"", TRUE, SPLIT(A4550, "";"")))))"),"#N/A")</f>
        <v>#N/A</v>
      </c>
    </row>
    <row r="4551">
      <c r="A4551" s="12" t="str">
        <f>IFERROR(__xludf.DUMMYFUNCTION("TEXTJOIN("";"", TRUE, FILTER(CID!$B$2:$B$14794, CID!B4551=CID!$D$2:$D$14794))"),"#N/A")</f>
        <v>#N/A</v>
      </c>
      <c r="B4551" s="12" t="str">
        <f>IFERROR(__xludf.DUMMYFUNCTION("TEXTJOIN(""; "", TRUE, FILTER(CID!B4551:B14794, REGEXMATCH(CID!D4551:D14794, TEXTJOIN(""|"", TRUE, SPLIT(A4551, "";"")))))"),"#N/A")</f>
        <v>#N/A</v>
      </c>
    </row>
    <row r="4552">
      <c r="A4552" s="12" t="str">
        <f>IFERROR(__xludf.DUMMYFUNCTION("TEXTJOIN("";"", TRUE, FILTER(CID!$B$2:$B$14794, CID!B4552=CID!$D$2:$D$14794))"),"#N/A")</f>
        <v>#N/A</v>
      </c>
      <c r="B4552" s="12" t="str">
        <f>IFERROR(__xludf.DUMMYFUNCTION("TEXTJOIN(""; "", TRUE, FILTER(CID!B4552:B14794, REGEXMATCH(CID!D4552:D14794, TEXTJOIN(""|"", TRUE, SPLIT(A4552, "";"")))))"),"#N/A")</f>
        <v>#N/A</v>
      </c>
    </row>
    <row r="4553">
      <c r="A4553" s="12" t="str">
        <f>IFERROR(__xludf.DUMMYFUNCTION("TEXTJOIN("";"", TRUE, FILTER(CID!$B$2:$B$14794, CID!B4553=CID!$D$2:$D$14794))"),"#N/A")</f>
        <v>#N/A</v>
      </c>
      <c r="B4553" s="12" t="str">
        <f>IFERROR(__xludf.DUMMYFUNCTION("TEXTJOIN(""; "", TRUE, FILTER(CID!B4553:B14794, REGEXMATCH(CID!D4553:D14794, TEXTJOIN(""|"", TRUE, SPLIT(A4553, "";"")))))"),"#N/A")</f>
        <v>#N/A</v>
      </c>
    </row>
    <row r="4554">
      <c r="A4554" s="12" t="str">
        <f>IFERROR(__xludf.DUMMYFUNCTION("TEXTJOIN("";"", TRUE, FILTER(CID!$B$2:$B$14794, CID!B4554=CID!$D$2:$D$14794))"),"#N/A")</f>
        <v>#N/A</v>
      </c>
      <c r="B4554" s="12" t="str">
        <f>IFERROR(__xludf.DUMMYFUNCTION("TEXTJOIN(""; "", TRUE, FILTER(CID!B4554:B14794, REGEXMATCH(CID!D4554:D14794, TEXTJOIN(""|"", TRUE, SPLIT(A4554, "";"")))))"),"#N/A")</f>
        <v>#N/A</v>
      </c>
    </row>
    <row r="4555">
      <c r="A4555" s="12" t="str">
        <f>IFERROR(__xludf.DUMMYFUNCTION("TEXTJOIN("";"", TRUE, FILTER(CID!$B$2:$B$14794, CID!B4555=CID!$D$2:$D$14794))"),"#N/A")</f>
        <v>#N/A</v>
      </c>
      <c r="B4555" s="12" t="str">
        <f>IFERROR(__xludf.DUMMYFUNCTION("TEXTJOIN(""; "", TRUE, FILTER(CID!B4555:B14794, REGEXMATCH(CID!D4555:D14794, TEXTJOIN(""|"", TRUE, SPLIT(A4555, "";"")))))"),"#N/A")</f>
        <v>#N/A</v>
      </c>
    </row>
    <row r="4556">
      <c r="A4556" s="12" t="str">
        <f>IFERROR(__xludf.DUMMYFUNCTION("TEXTJOIN("";"", TRUE, FILTER(CID!$B$2:$B$14794, CID!B4556=CID!$D$2:$D$14794))"),"#N/A")</f>
        <v>#N/A</v>
      </c>
      <c r="B4556" s="12" t="str">
        <f>IFERROR(__xludf.DUMMYFUNCTION("TEXTJOIN(""; "", TRUE, FILTER(CID!B4556:B14794, REGEXMATCH(CID!D4556:D14794, TEXTJOIN(""|"", TRUE, SPLIT(A4556, "";"")))))"),"#N/A")</f>
        <v>#N/A</v>
      </c>
    </row>
    <row r="4557">
      <c r="A4557" s="12" t="str">
        <f>IFERROR(__xludf.DUMMYFUNCTION("TEXTJOIN("";"", TRUE, FILTER(CID!$B$2:$B$14794, CID!B4557=CID!$D$2:$D$14794))"),"#N/A")</f>
        <v>#N/A</v>
      </c>
      <c r="B4557" s="12" t="str">
        <f>IFERROR(__xludf.DUMMYFUNCTION("TEXTJOIN(""; "", TRUE, FILTER(CID!B4557:B14794, REGEXMATCH(CID!D4557:D14794, TEXTJOIN(""|"", TRUE, SPLIT(A4557, "";"")))))"),"#N/A")</f>
        <v>#N/A</v>
      </c>
    </row>
    <row r="4558">
      <c r="A4558" s="12" t="str">
        <f>IFERROR(__xludf.DUMMYFUNCTION("TEXTJOIN("";"", TRUE, FILTER(CID!$B$2:$B$14794, CID!B4558=CID!$D$2:$D$14794))"),"#N/A")</f>
        <v>#N/A</v>
      </c>
      <c r="B4558" s="12" t="str">
        <f>IFERROR(__xludf.DUMMYFUNCTION("TEXTJOIN(""; "", TRUE, FILTER(CID!B4558:B14794, REGEXMATCH(CID!D4558:D14794, TEXTJOIN(""|"", TRUE, SPLIT(A4558, "";"")))))"),"#N/A")</f>
        <v>#N/A</v>
      </c>
    </row>
    <row r="4559">
      <c r="A4559" s="12" t="str">
        <f>IFERROR(__xludf.DUMMYFUNCTION("TEXTJOIN("";"", TRUE, FILTER(CID!$B$2:$B$14794, CID!B4559=CID!$D$2:$D$14794))"),"#N/A")</f>
        <v>#N/A</v>
      </c>
      <c r="B4559" s="12" t="str">
        <f>IFERROR(__xludf.DUMMYFUNCTION("TEXTJOIN(""; "", TRUE, FILTER(CID!B4559:B14794, REGEXMATCH(CID!D4559:D14794, TEXTJOIN(""|"", TRUE, SPLIT(A4559, "";"")))))"),"#N/A")</f>
        <v>#N/A</v>
      </c>
    </row>
    <row r="4560">
      <c r="A4560" s="12" t="str">
        <f>IFERROR(__xludf.DUMMYFUNCTION("TEXTJOIN("";"", TRUE, FILTER(CID!$B$2:$B$14794, CID!B4560=CID!$D$2:$D$14794))"),"#N/A")</f>
        <v>#N/A</v>
      </c>
      <c r="B4560" s="12" t="str">
        <f>IFERROR(__xludf.DUMMYFUNCTION("TEXTJOIN(""; "", TRUE, FILTER(CID!B4560:B14794, REGEXMATCH(CID!D4560:D14794, TEXTJOIN(""|"", TRUE, SPLIT(A4560, "";"")))))"),"#N/A")</f>
        <v>#N/A</v>
      </c>
    </row>
    <row r="4561">
      <c r="A4561" s="12" t="str">
        <f>IFERROR(__xludf.DUMMYFUNCTION("TEXTJOIN("";"", TRUE, FILTER(CID!$B$2:$B$14794, CID!B4561=CID!$D$2:$D$14794))"),"#N/A")</f>
        <v>#N/A</v>
      </c>
      <c r="B4561" s="12" t="str">
        <f>IFERROR(__xludf.DUMMYFUNCTION("TEXTJOIN(""; "", TRUE, FILTER(CID!B4561:B14794, REGEXMATCH(CID!D4561:D14794, TEXTJOIN(""|"", TRUE, SPLIT(A4561, "";"")))))"),"#N/A")</f>
        <v>#N/A</v>
      </c>
    </row>
    <row r="4562">
      <c r="A4562" s="12" t="str">
        <f>IFERROR(__xludf.DUMMYFUNCTION("TEXTJOIN("";"", TRUE, FILTER(CID!$B$2:$B$14794, CID!B4562=CID!$D$2:$D$14794))"),"#N/A")</f>
        <v>#N/A</v>
      </c>
      <c r="B4562" s="12" t="str">
        <f>IFERROR(__xludf.DUMMYFUNCTION("TEXTJOIN(""; "", TRUE, FILTER(CID!B4562:B14794, REGEXMATCH(CID!D4562:D14794, TEXTJOIN(""|"", TRUE, SPLIT(A4562, "";"")))))"),"#N/A")</f>
        <v>#N/A</v>
      </c>
    </row>
    <row r="4563">
      <c r="A4563" s="12" t="str">
        <f>IFERROR(__xludf.DUMMYFUNCTION("TEXTJOIN("";"", TRUE, FILTER(CID!$B$2:$B$14794, CID!B4563=CID!$D$2:$D$14794))"),"#N/A")</f>
        <v>#N/A</v>
      </c>
      <c r="B4563" s="12" t="str">
        <f>IFERROR(__xludf.DUMMYFUNCTION("TEXTJOIN(""; "", TRUE, FILTER(CID!B4563:B14794, REGEXMATCH(CID!D4563:D14794, TEXTJOIN(""|"", TRUE, SPLIT(A4563, "";"")))))"),"#N/A")</f>
        <v>#N/A</v>
      </c>
    </row>
    <row r="4564">
      <c r="A4564" s="12" t="str">
        <f>IFERROR(__xludf.DUMMYFUNCTION("TEXTJOIN("";"", TRUE, FILTER(CID!$B$2:$B$14794, CID!B4564=CID!$D$2:$D$14794))"),"#N/A")</f>
        <v>#N/A</v>
      </c>
      <c r="B4564" s="12" t="str">
        <f>IFERROR(__xludf.DUMMYFUNCTION("TEXTJOIN(""; "", TRUE, FILTER(CID!B4564:B14794, REGEXMATCH(CID!D4564:D14794, TEXTJOIN(""|"", TRUE, SPLIT(A4564, "";"")))))"),"#N/A")</f>
        <v>#N/A</v>
      </c>
    </row>
    <row r="4565">
      <c r="A4565" s="12" t="str">
        <f>IFERROR(__xludf.DUMMYFUNCTION("TEXTJOIN("";"", TRUE, FILTER(CID!$B$2:$B$14794, CID!B4565=CID!$D$2:$D$14794))"),"#N/A")</f>
        <v>#N/A</v>
      </c>
      <c r="B4565" s="12" t="str">
        <f>IFERROR(__xludf.DUMMYFUNCTION("TEXTJOIN(""; "", TRUE, FILTER(CID!B4565:B14794, REGEXMATCH(CID!D4565:D14794, TEXTJOIN(""|"", TRUE, SPLIT(A4565, "";"")))))"),"#N/A")</f>
        <v>#N/A</v>
      </c>
    </row>
    <row r="4566">
      <c r="A4566" s="12" t="str">
        <f>IFERROR(__xludf.DUMMYFUNCTION("TEXTJOIN("";"", TRUE, FILTER(CID!$B$2:$B$14794, CID!B4566=CID!$D$2:$D$14794))"),"#N/A")</f>
        <v>#N/A</v>
      </c>
      <c r="B4566" s="12" t="str">
        <f>IFERROR(__xludf.DUMMYFUNCTION("TEXTJOIN(""; "", TRUE, FILTER(CID!B4566:B14794, REGEXMATCH(CID!D4566:D14794, TEXTJOIN(""|"", TRUE, SPLIT(A4566, "";"")))))"),"#N/A")</f>
        <v>#N/A</v>
      </c>
    </row>
    <row r="4567">
      <c r="A4567" s="12" t="str">
        <f>IFERROR(__xludf.DUMMYFUNCTION("TEXTJOIN("";"", TRUE, FILTER(CID!$B$2:$B$14794, CID!B4567=CID!$D$2:$D$14794))"),"#N/A")</f>
        <v>#N/A</v>
      </c>
      <c r="B4567" s="12" t="str">
        <f>IFERROR(__xludf.DUMMYFUNCTION("TEXTJOIN(""; "", TRUE, FILTER(CID!B4567:B14794, REGEXMATCH(CID!D4567:D14794, TEXTJOIN(""|"", TRUE, SPLIT(A4567, "";"")))))"),"#N/A")</f>
        <v>#N/A</v>
      </c>
    </row>
    <row r="4568">
      <c r="A4568" s="12" t="str">
        <f>IFERROR(__xludf.DUMMYFUNCTION("TEXTJOIN("";"", TRUE, FILTER(CID!$B$2:$B$14794, CID!B4568=CID!$D$2:$D$14794))"),"#N/A")</f>
        <v>#N/A</v>
      </c>
      <c r="B4568" s="12" t="str">
        <f>IFERROR(__xludf.DUMMYFUNCTION("TEXTJOIN(""; "", TRUE, FILTER(CID!B4568:B14794, REGEXMATCH(CID!D4568:D14794, TEXTJOIN(""|"", TRUE, SPLIT(A4568, "";"")))))"),"#N/A")</f>
        <v>#N/A</v>
      </c>
    </row>
    <row r="4569">
      <c r="A4569" s="12" t="str">
        <f>IFERROR(__xludf.DUMMYFUNCTION("TEXTJOIN("";"", TRUE, FILTER(CID!$B$2:$B$14794, CID!B4569=CID!$D$2:$D$14794))"),"#N/A")</f>
        <v>#N/A</v>
      </c>
      <c r="B4569" s="12" t="str">
        <f>IFERROR(__xludf.DUMMYFUNCTION("TEXTJOIN(""; "", TRUE, FILTER(CID!B4569:B14794, REGEXMATCH(CID!D4569:D14794, TEXTJOIN(""|"", TRUE, SPLIT(A4569, "";"")))))"),"#N/A")</f>
        <v>#N/A</v>
      </c>
    </row>
    <row r="4570">
      <c r="A4570" s="12" t="str">
        <f>IFERROR(__xludf.DUMMYFUNCTION("TEXTJOIN("";"", TRUE, FILTER(CID!$B$2:$B$14794, CID!B4570=CID!$D$2:$D$14794))"),"#N/A")</f>
        <v>#N/A</v>
      </c>
      <c r="B4570" s="12" t="str">
        <f>IFERROR(__xludf.DUMMYFUNCTION("TEXTJOIN(""; "", TRUE, FILTER(CID!B4570:B14794, REGEXMATCH(CID!D4570:D14794, TEXTJOIN(""|"", TRUE, SPLIT(A4570, "";"")))))"),"#N/A")</f>
        <v>#N/A</v>
      </c>
    </row>
    <row r="4571">
      <c r="A4571" s="12" t="str">
        <f>IFERROR(__xludf.DUMMYFUNCTION("TEXTJOIN("";"", TRUE, FILTER(CID!$B$2:$B$14794, CID!B4571=CID!$D$2:$D$14794))"),"#N/A")</f>
        <v>#N/A</v>
      </c>
      <c r="B4571" s="12" t="str">
        <f>IFERROR(__xludf.DUMMYFUNCTION("TEXTJOIN(""; "", TRUE, FILTER(CID!B4571:B14794, REGEXMATCH(CID!D4571:D14794, TEXTJOIN(""|"", TRUE, SPLIT(A4571, "";"")))))"),"#N/A")</f>
        <v>#N/A</v>
      </c>
    </row>
    <row r="4572">
      <c r="A4572" s="12" t="str">
        <f>IFERROR(__xludf.DUMMYFUNCTION("TEXTJOIN("";"", TRUE, FILTER(CID!$B$2:$B$14794, CID!B4572=CID!$D$2:$D$14794))"),"#N/A")</f>
        <v>#N/A</v>
      </c>
      <c r="B4572" s="12" t="str">
        <f>IFERROR(__xludf.DUMMYFUNCTION("TEXTJOIN(""; "", TRUE, FILTER(CID!B4572:B14794, REGEXMATCH(CID!D4572:D14794, TEXTJOIN(""|"", TRUE, SPLIT(A4572, "";"")))))"),"#N/A")</f>
        <v>#N/A</v>
      </c>
    </row>
    <row r="4573">
      <c r="A4573" s="12" t="str">
        <f>IFERROR(__xludf.DUMMYFUNCTION("TEXTJOIN("";"", TRUE, FILTER(CID!$B$2:$B$14794, CID!B4573=CID!$D$2:$D$14794))"),"#N/A")</f>
        <v>#N/A</v>
      </c>
      <c r="B4573" s="12" t="str">
        <f>IFERROR(__xludf.DUMMYFUNCTION("TEXTJOIN(""; "", TRUE, FILTER(CID!B4573:B14794, REGEXMATCH(CID!D4573:D14794, TEXTJOIN(""|"", TRUE, SPLIT(A4573, "";"")))))"),"#N/A")</f>
        <v>#N/A</v>
      </c>
    </row>
    <row r="4574">
      <c r="A4574" s="12" t="str">
        <f>IFERROR(__xludf.DUMMYFUNCTION("TEXTJOIN("";"", TRUE, FILTER(CID!$B$2:$B$14794, CID!B4574=CID!$D$2:$D$14794))"),"#N/A")</f>
        <v>#N/A</v>
      </c>
      <c r="B4574" s="12" t="str">
        <f>IFERROR(__xludf.DUMMYFUNCTION("TEXTJOIN(""; "", TRUE, FILTER(CID!B4574:B14794, REGEXMATCH(CID!D4574:D14794, TEXTJOIN(""|"", TRUE, SPLIT(A4574, "";"")))))"),"#N/A")</f>
        <v>#N/A</v>
      </c>
    </row>
    <row r="4575">
      <c r="A4575" s="12" t="str">
        <f>IFERROR(__xludf.DUMMYFUNCTION("TEXTJOIN("";"", TRUE, FILTER(CID!$B$2:$B$14794, CID!B4575=CID!$D$2:$D$14794))"),"#N/A")</f>
        <v>#N/A</v>
      </c>
      <c r="B4575" s="12" t="str">
        <f>IFERROR(__xludf.DUMMYFUNCTION("TEXTJOIN(""; "", TRUE, FILTER(CID!B4575:B14794, REGEXMATCH(CID!D4575:D14794, TEXTJOIN(""|"", TRUE, SPLIT(A4575, "";"")))))"),"#N/A")</f>
        <v>#N/A</v>
      </c>
    </row>
    <row r="4576">
      <c r="A4576" s="12" t="str">
        <f>IFERROR(__xludf.DUMMYFUNCTION("TEXTJOIN("";"", TRUE, FILTER(CID!$B$2:$B$14794, CID!B4576=CID!$D$2:$D$14794))"),"#N/A")</f>
        <v>#N/A</v>
      </c>
      <c r="B4576" s="12" t="str">
        <f>IFERROR(__xludf.DUMMYFUNCTION("TEXTJOIN(""; "", TRUE, FILTER(CID!B4576:B14794, REGEXMATCH(CID!D4576:D14794, TEXTJOIN(""|"", TRUE, SPLIT(A4576, "";"")))))"),"#N/A")</f>
        <v>#N/A</v>
      </c>
    </row>
    <row r="4577">
      <c r="A4577" s="12" t="str">
        <f>IFERROR(__xludf.DUMMYFUNCTION("TEXTJOIN("";"", TRUE, FILTER(CID!$B$2:$B$14794, CID!B4577=CID!$D$2:$D$14794))"),"#N/A")</f>
        <v>#N/A</v>
      </c>
      <c r="B4577" s="12" t="str">
        <f>IFERROR(__xludf.DUMMYFUNCTION("TEXTJOIN(""; "", TRUE, FILTER(CID!B4577:B14794, REGEXMATCH(CID!D4577:D14794, TEXTJOIN(""|"", TRUE, SPLIT(A4577, "";"")))))"),"#N/A")</f>
        <v>#N/A</v>
      </c>
    </row>
    <row r="4578">
      <c r="A4578" s="12" t="str">
        <f>IFERROR(__xludf.DUMMYFUNCTION("TEXTJOIN("";"", TRUE, FILTER(CID!$B$2:$B$14794, CID!B4578=CID!$D$2:$D$14794))"),"#N/A")</f>
        <v>#N/A</v>
      </c>
      <c r="B4578" s="12" t="str">
        <f>IFERROR(__xludf.DUMMYFUNCTION("TEXTJOIN(""; "", TRUE, FILTER(CID!B4578:B14794, REGEXMATCH(CID!D4578:D14794, TEXTJOIN(""|"", TRUE, SPLIT(A4578, "";"")))))"),"#N/A")</f>
        <v>#N/A</v>
      </c>
    </row>
    <row r="4579">
      <c r="A4579" s="12" t="str">
        <f>IFERROR(__xludf.DUMMYFUNCTION("TEXTJOIN("";"", TRUE, FILTER(CID!$B$2:$B$14794, CID!B4579=CID!$D$2:$D$14794))"),"#N/A")</f>
        <v>#N/A</v>
      </c>
      <c r="B4579" s="12" t="str">
        <f>IFERROR(__xludf.DUMMYFUNCTION("TEXTJOIN(""; "", TRUE, FILTER(CID!B4579:B14794, REGEXMATCH(CID!D4579:D14794, TEXTJOIN(""|"", TRUE, SPLIT(A4579, "";"")))))"),"#N/A")</f>
        <v>#N/A</v>
      </c>
    </row>
    <row r="4580">
      <c r="A4580" s="12" t="str">
        <f>IFERROR(__xludf.DUMMYFUNCTION("TEXTJOIN("";"", TRUE, FILTER(CID!$B$2:$B$14794, CID!B4580=CID!$D$2:$D$14794))"),"#N/A")</f>
        <v>#N/A</v>
      </c>
      <c r="B4580" s="12" t="str">
        <f>IFERROR(__xludf.DUMMYFUNCTION("TEXTJOIN(""; "", TRUE, FILTER(CID!B4580:B14794, REGEXMATCH(CID!D4580:D14794, TEXTJOIN(""|"", TRUE, SPLIT(A4580, "";"")))))"),"#N/A")</f>
        <v>#N/A</v>
      </c>
    </row>
    <row r="4581">
      <c r="A4581" s="12" t="str">
        <f>IFERROR(__xludf.DUMMYFUNCTION("TEXTJOIN("";"", TRUE, FILTER(CID!$B$2:$B$14794, CID!B4581=CID!$D$2:$D$14794))"),"#N/A")</f>
        <v>#N/A</v>
      </c>
      <c r="B4581" s="12" t="str">
        <f>IFERROR(__xludf.DUMMYFUNCTION("TEXTJOIN(""; "", TRUE, FILTER(CID!B4581:B14794, REGEXMATCH(CID!D4581:D14794, TEXTJOIN(""|"", TRUE, SPLIT(A4581, "";"")))))"),"#N/A")</f>
        <v>#N/A</v>
      </c>
    </row>
    <row r="4582">
      <c r="A4582" s="12" t="str">
        <f>IFERROR(__xludf.DUMMYFUNCTION("TEXTJOIN("";"", TRUE, FILTER(CID!$B$2:$B$14794, CID!B4582=CID!$D$2:$D$14794))"),"#N/A")</f>
        <v>#N/A</v>
      </c>
      <c r="B4582" s="12" t="str">
        <f>IFERROR(__xludf.DUMMYFUNCTION("TEXTJOIN(""; "", TRUE, FILTER(CID!B4582:B14794, REGEXMATCH(CID!D4582:D14794, TEXTJOIN(""|"", TRUE, SPLIT(A4582, "";"")))))"),"#N/A")</f>
        <v>#N/A</v>
      </c>
    </row>
    <row r="4583">
      <c r="A4583" s="12" t="str">
        <f>IFERROR(__xludf.DUMMYFUNCTION("TEXTJOIN("";"", TRUE, FILTER(CID!$B$2:$B$14794, CID!B4583=CID!$D$2:$D$14794))"),"#N/A")</f>
        <v>#N/A</v>
      </c>
      <c r="B4583" s="12" t="str">
        <f>IFERROR(__xludf.DUMMYFUNCTION("TEXTJOIN(""; "", TRUE, FILTER(CID!B4583:B14794, REGEXMATCH(CID!D4583:D14794, TEXTJOIN(""|"", TRUE, SPLIT(A4583, "";"")))))"),"#N/A")</f>
        <v>#N/A</v>
      </c>
    </row>
    <row r="4584">
      <c r="A4584" s="12" t="str">
        <f>IFERROR(__xludf.DUMMYFUNCTION("TEXTJOIN("";"", TRUE, FILTER(CID!$B$2:$B$14794, CID!B4584=CID!$D$2:$D$14794))"),"#N/A")</f>
        <v>#N/A</v>
      </c>
      <c r="B4584" s="12" t="str">
        <f>IFERROR(__xludf.DUMMYFUNCTION("TEXTJOIN(""; "", TRUE, FILTER(CID!B4584:B14794, REGEXMATCH(CID!D4584:D14794, TEXTJOIN(""|"", TRUE, SPLIT(A4584, "";"")))))"),"#N/A")</f>
        <v>#N/A</v>
      </c>
    </row>
    <row r="4585">
      <c r="A4585" s="12" t="str">
        <f>IFERROR(__xludf.DUMMYFUNCTION("TEXTJOIN("";"", TRUE, FILTER(CID!$B$2:$B$14794, CID!B4585=CID!$D$2:$D$14794))"),"#N/A")</f>
        <v>#N/A</v>
      </c>
      <c r="B4585" s="12" t="str">
        <f>IFERROR(__xludf.DUMMYFUNCTION("TEXTJOIN(""; "", TRUE, FILTER(CID!B4585:B14794, REGEXMATCH(CID!D4585:D14794, TEXTJOIN(""|"", TRUE, SPLIT(A4585, "";"")))))"),"#N/A")</f>
        <v>#N/A</v>
      </c>
    </row>
    <row r="4586">
      <c r="A4586" s="12" t="str">
        <f>IFERROR(__xludf.DUMMYFUNCTION("TEXTJOIN("";"", TRUE, FILTER(CID!$B$2:$B$14794, CID!B4586=CID!$D$2:$D$14794))"),"#N/A")</f>
        <v>#N/A</v>
      </c>
      <c r="B4586" s="12" t="str">
        <f>IFERROR(__xludf.DUMMYFUNCTION("TEXTJOIN(""; "", TRUE, FILTER(CID!B4586:B14794, REGEXMATCH(CID!D4586:D14794, TEXTJOIN(""|"", TRUE, SPLIT(A4586, "";"")))))"),"#N/A")</f>
        <v>#N/A</v>
      </c>
    </row>
    <row r="4587">
      <c r="A4587" s="12" t="str">
        <f>IFERROR(__xludf.DUMMYFUNCTION("TEXTJOIN("";"", TRUE, FILTER(CID!$B$2:$B$14794, CID!B4587=CID!$D$2:$D$14794))"),"#N/A")</f>
        <v>#N/A</v>
      </c>
      <c r="B4587" s="12" t="str">
        <f>IFERROR(__xludf.DUMMYFUNCTION("TEXTJOIN(""; "", TRUE, FILTER(CID!B4587:B14794, REGEXMATCH(CID!D4587:D14794, TEXTJOIN(""|"", TRUE, SPLIT(A4587, "";"")))))"),"#N/A")</f>
        <v>#N/A</v>
      </c>
    </row>
    <row r="4588">
      <c r="A4588" s="12" t="str">
        <f>IFERROR(__xludf.DUMMYFUNCTION("TEXTJOIN("";"", TRUE, FILTER(CID!$B$2:$B$14794, CID!B4588=CID!$D$2:$D$14794))"),"#N/A")</f>
        <v>#N/A</v>
      </c>
      <c r="B4588" s="12" t="str">
        <f>IFERROR(__xludf.DUMMYFUNCTION("TEXTJOIN(""; "", TRUE, FILTER(CID!B4588:B14794, REGEXMATCH(CID!D4588:D14794, TEXTJOIN(""|"", TRUE, SPLIT(A4588, "";"")))))"),"#N/A")</f>
        <v>#N/A</v>
      </c>
    </row>
    <row r="4589">
      <c r="A4589" s="12" t="str">
        <f>IFERROR(__xludf.DUMMYFUNCTION("TEXTJOIN("";"", TRUE, FILTER(CID!$B$2:$B$14794, CID!B4589=CID!$D$2:$D$14794))"),"#N/A")</f>
        <v>#N/A</v>
      </c>
      <c r="B4589" s="12" t="str">
        <f>IFERROR(__xludf.DUMMYFUNCTION("TEXTJOIN(""; "", TRUE, FILTER(CID!B4589:B14794, REGEXMATCH(CID!D4589:D14794, TEXTJOIN(""|"", TRUE, SPLIT(A4589, "";"")))))"),"#N/A")</f>
        <v>#N/A</v>
      </c>
    </row>
    <row r="4590">
      <c r="A4590" s="12" t="str">
        <f>IFERROR(__xludf.DUMMYFUNCTION("TEXTJOIN("";"", TRUE, FILTER(CID!$B$2:$B$14794, CID!B4590=CID!$D$2:$D$14794))"),"#N/A")</f>
        <v>#N/A</v>
      </c>
      <c r="B4590" s="12" t="str">
        <f>IFERROR(__xludf.DUMMYFUNCTION("TEXTJOIN(""; "", TRUE, FILTER(CID!B4590:B14794, REGEXMATCH(CID!D4590:D14794, TEXTJOIN(""|"", TRUE, SPLIT(A4590, "";"")))))"),"#N/A")</f>
        <v>#N/A</v>
      </c>
    </row>
    <row r="4591">
      <c r="A4591" s="12" t="str">
        <f>IFERROR(__xludf.DUMMYFUNCTION("TEXTJOIN("";"", TRUE, FILTER(CID!$B$2:$B$14794, CID!B4591=CID!$D$2:$D$14794))"),"#N/A")</f>
        <v>#N/A</v>
      </c>
      <c r="B4591" s="12" t="str">
        <f>IFERROR(__xludf.DUMMYFUNCTION("TEXTJOIN(""; "", TRUE, FILTER(CID!B4591:B14794, REGEXMATCH(CID!D4591:D14794, TEXTJOIN(""|"", TRUE, SPLIT(A4591, "";"")))))"),"#N/A")</f>
        <v>#N/A</v>
      </c>
    </row>
    <row r="4592">
      <c r="A4592" s="12" t="str">
        <f>IFERROR(__xludf.DUMMYFUNCTION("TEXTJOIN("";"", TRUE, FILTER(CID!$B$2:$B$14794, CID!B4592=CID!$D$2:$D$14794))"),"#N/A")</f>
        <v>#N/A</v>
      </c>
      <c r="B4592" s="12" t="str">
        <f>IFERROR(__xludf.DUMMYFUNCTION("TEXTJOIN(""; "", TRUE, FILTER(CID!B4592:B14794, REGEXMATCH(CID!D4592:D14794, TEXTJOIN(""|"", TRUE, SPLIT(A4592, "";"")))))"),"#N/A")</f>
        <v>#N/A</v>
      </c>
    </row>
    <row r="4593">
      <c r="A4593" s="12" t="str">
        <f>IFERROR(__xludf.DUMMYFUNCTION("TEXTJOIN("";"", TRUE, FILTER(CID!$B$2:$B$14794, CID!B4593=CID!$D$2:$D$14794))"),"#N/A")</f>
        <v>#N/A</v>
      </c>
      <c r="B4593" s="12" t="str">
        <f>IFERROR(__xludf.DUMMYFUNCTION("TEXTJOIN(""; "", TRUE, FILTER(CID!B4593:B14794, REGEXMATCH(CID!D4593:D14794, TEXTJOIN(""|"", TRUE, SPLIT(A4593, "";"")))))"),"#N/A")</f>
        <v>#N/A</v>
      </c>
    </row>
    <row r="4594">
      <c r="A4594" s="12" t="str">
        <f>IFERROR(__xludf.DUMMYFUNCTION("TEXTJOIN("";"", TRUE, FILTER(CID!$B$2:$B$14794, CID!B4594=CID!$D$2:$D$14794))"),"#N/A")</f>
        <v>#N/A</v>
      </c>
      <c r="B4594" s="12" t="str">
        <f>IFERROR(__xludf.DUMMYFUNCTION("TEXTJOIN(""; "", TRUE, FILTER(CID!B4594:B14794, REGEXMATCH(CID!D4594:D14794, TEXTJOIN(""|"", TRUE, SPLIT(A4594, "";"")))))"),"#N/A")</f>
        <v>#N/A</v>
      </c>
    </row>
    <row r="4595">
      <c r="A4595" s="12" t="str">
        <f>IFERROR(__xludf.DUMMYFUNCTION("TEXTJOIN("";"", TRUE, FILTER(CID!$B$2:$B$14794, CID!B4595=CID!$D$2:$D$14794))"),"#N/A")</f>
        <v>#N/A</v>
      </c>
      <c r="B4595" s="12" t="str">
        <f>IFERROR(__xludf.DUMMYFUNCTION("TEXTJOIN(""; "", TRUE, FILTER(CID!B4595:B14794, REGEXMATCH(CID!D4595:D14794, TEXTJOIN(""|"", TRUE, SPLIT(A4595, "";"")))))"),"#N/A")</f>
        <v>#N/A</v>
      </c>
    </row>
    <row r="4596">
      <c r="A4596" s="12" t="str">
        <f>IFERROR(__xludf.DUMMYFUNCTION("TEXTJOIN("";"", TRUE, FILTER(CID!$B$2:$B$14794, CID!B4596=CID!$D$2:$D$14794))"),"#N/A")</f>
        <v>#N/A</v>
      </c>
      <c r="B4596" s="12" t="str">
        <f>IFERROR(__xludf.DUMMYFUNCTION("TEXTJOIN(""; "", TRUE, FILTER(CID!B4596:B14794, REGEXMATCH(CID!D4596:D14794, TEXTJOIN(""|"", TRUE, SPLIT(A4596, "";"")))))"),"#N/A")</f>
        <v>#N/A</v>
      </c>
    </row>
    <row r="4597">
      <c r="A4597" s="12" t="str">
        <f>IFERROR(__xludf.DUMMYFUNCTION("TEXTJOIN("";"", TRUE, FILTER(CID!$B$2:$B$14794, CID!B4597=CID!$D$2:$D$14794))"),"#N/A")</f>
        <v>#N/A</v>
      </c>
      <c r="B4597" s="12" t="str">
        <f>IFERROR(__xludf.DUMMYFUNCTION("TEXTJOIN(""; "", TRUE, FILTER(CID!B4597:B14794, REGEXMATCH(CID!D4597:D14794, TEXTJOIN(""|"", TRUE, SPLIT(A4597, "";"")))))"),"#N/A")</f>
        <v>#N/A</v>
      </c>
    </row>
    <row r="4598">
      <c r="A4598" s="12" t="str">
        <f>IFERROR(__xludf.DUMMYFUNCTION("TEXTJOIN("";"", TRUE, FILTER(CID!$B$2:$B$14794, CID!B4598=CID!$D$2:$D$14794))"),"#N/A")</f>
        <v>#N/A</v>
      </c>
      <c r="B4598" s="12" t="str">
        <f>IFERROR(__xludf.DUMMYFUNCTION("TEXTJOIN(""; "", TRUE, FILTER(CID!B4598:B14794, REGEXMATCH(CID!D4598:D14794, TEXTJOIN(""|"", TRUE, SPLIT(A4598, "";"")))))"),"#N/A")</f>
        <v>#N/A</v>
      </c>
    </row>
    <row r="4599">
      <c r="A4599" s="12" t="str">
        <f>IFERROR(__xludf.DUMMYFUNCTION("TEXTJOIN("";"", TRUE, FILTER(CID!$B$2:$B$14794, CID!B4599=CID!$D$2:$D$14794))"),"#N/A")</f>
        <v>#N/A</v>
      </c>
      <c r="B4599" s="12" t="str">
        <f>IFERROR(__xludf.DUMMYFUNCTION("TEXTJOIN(""; "", TRUE, FILTER(CID!B4599:B14794, REGEXMATCH(CID!D4599:D14794, TEXTJOIN(""|"", TRUE, SPLIT(A4599, "";"")))))"),"#N/A")</f>
        <v>#N/A</v>
      </c>
    </row>
    <row r="4600">
      <c r="A4600" s="12" t="str">
        <f>IFERROR(__xludf.DUMMYFUNCTION("TEXTJOIN("";"", TRUE, FILTER(CID!$B$2:$B$14794, CID!B4600=CID!$D$2:$D$14794))"),"#N/A")</f>
        <v>#N/A</v>
      </c>
      <c r="B4600" s="12" t="str">
        <f>IFERROR(__xludf.DUMMYFUNCTION("TEXTJOIN(""; "", TRUE, FILTER(CID!B4600:B14794, REGEXMATCH(CID!D4600:D14794, TEXTJOIN(""|"", TRUE, SPLIT(A4600, "";"")))))"),"#N/A")</f>
        <v>#N/A</v>
      </c>
    </row>
    <row r="4601">
      <c r="A4601" s="12" t="str">
        <f>IFERROR(__xludf.DUMMYFUNCTION("TEXTJOIN("";"", TRUE, FILTER(CID!$B$2:$B$14794, CID!B4601=CID!$D$2:$D$14794))"),"#N/A")</f>
        <v>#N/A</v>
      </c>
      <c r="B4601" s="12" t="str">
        <f>IFERROR(__xludf.DUMMYFUNCTION("TEXTJOIN(""; "", TRUE, FILTER(CID!B4601:B14794, REGEXMATCH(CID!D4601:D14794, TEXTJOIN(""|"", TRUE, SPLIT(A4601, "";"")))))"),"#N/A")</f>
        <v>#N/A</v>
      </c>
    </row>
    <row r="4602">
      <c r="A4602" s="12" t="str">
        <f>IFERROR(__xludf.DUMMYFUNCTION("TEXTJOIN("";"", TRUE, FILTER(CID!$B$2:$B$14794, CID!B4602=CID!$D$2:$D$14794))"),"#N/A")</f>
        <v>#N/A</v>
      </c>
      <c r="B4602" s="12" t="str">
        <f>IFERROR(__xludf.DUMMYFUNCTION("TEXTJOIN(""; "", TRUE, FILTER(CID!B4602:B14794, REGEXMATCH(CID!D4602:D14794, TEXTJOIN(""|"", TRUE, SPLIT(A4602, "";"")))))"),"#N/A")</f>
        <v>#N/A</v>
      </c>
    </row>
    <row r="4603">
      <c r="A4603" s="12" t="str">
        <f>IFERROR(__xludf.DUMMYFUNCTION("TEXTJOIN("";"", TRUE, FILTER(CID!$B$2:$B$14794, CID!B4603=CID!$D$2:$D$14794))"),"#N/A")</f>
        <v>#N/A</v>
      </c>
      <c r="B4603" s="12" t="str">
        <f>IFERROR(__xludf.DUMMYFUNCTION("TEXTJOIN(""; "", TRUE, FILTER(CID!B4603:B14794, REGEXMATCH(CID!D4603:D14794, TEXTJOIN(""|"", TRUE, SPLIT(A4603, "";"")))))"),"#N/A")</f>
        <v>#N/A</v>
      </c>
    </row>
    <row r="4604">
      <c r="A4604" s="12" t="str">
        <f>IFERROR(__xludf.DUMMYFUNCTION("TEXTJOIN("";"", TRUE, FILTER(CID!$B$2:$B$14794, CID!B4604=CID!$D$2:$D$14794))"),"#N/A")</f>
        <v>#N/A</v>
      </c>
      <c r="B4604" s="12" t="str">
        <f>IFERROR(__xludf.DUMMYFUNCTION("TEXTJOIN(""; "", TRUE, FILTER(CID!B4604:B14794, REGEXMATCH(CID!D4604:D14794, TEXTJOIN(""|"", TRUE, SPLIT(A4604, "";"")))))"),"#N/A")</f>
        <v>#N/A</v>
      </c>
    </row>
    <row r="4605">
      <c r="A4605" s="12" t="str">
        <f>IFERROR(__xludf.DUMMYFUNCTION("TEXTJOIN("";"", TRUE, FILTER(CID!$B$2:$B$14794, CID!B4605=CID!$D$2:$D$14794))"),"#N/A")</f>
        <v>#N/A</v>
      </c>
      <c r="B4605" s="12" t="str">
        <f>IFERROR(__xludf.DUMMYFUNCTION("TEXTJOIN(""; "", TRUE, FILTER(CID!B4605:B14794, REGEXMATCH(CID!D4605:D14794, TEXTJOIN(""|"", TRUE, SPLIT(A4605, "";"")))))"),"#N/A")</f>
        <v>#N/A</v>
      </c>
    </row>
    <row r="4606">
      <c r="A4606" s="12" t="str">
        <f>IFERROR(__xludf.DUMMYFUNCTION("TEXTJOIN("";"", TRUE, FILTER(CID!$B$2:$B$14794, CID!B4606=CID!$D$2:$D$14794))"),"#N/A")</f>
        <v>#N/A</v>
      </c>
      <c r="B4606" s="12" t="str">
        <f>IFERROR(__xludf.DUMMYFUNCTION("TEXTJOIN(""; "", TRUE, FILTER(CID!B4606:B14794, REGEXMATCH(CID!D4606:D14794, TEXTJOIN(""|"", TRUE, SPLIT(A4606, "";"")))))"),"#N/A")</f>
        <v>#N/A</v>
      </c>
    </row>
    <row r="4607">
      <c r="A4607" s="12" t="str">
        <f>IFERROR(__xludf.DUMMYFUNCTION("TEXTJOIN("";"", TRUE, FILTER(CID!$B$2:$B$14794, CID!B4607=CID!$D$2:$D$14794))"),"#N/A")</f>
        <v>#N/A</v>
      </c>
      <c r="B4607" s="12" t="str">
        <f>IFERROR(__xludf.DUMMYFUNCTION("TEXTJOIN(""; "", TRUE, FILTER(CID!B4607:B14794, REGEXMATCH(CID!D4607:D14794, TEXTJOIN(""|"", TRUE, SPLIT(A4607, "";"")))))"),"#N/A")</f>
        <v>#N/A</v>
      </c>
    </row>
    <row r="4608">
      <c r="A4608" s="12" t="str">
        <f>IFERROR(__xludf.DUMMYFUNCTION("TEXTJOIN("";"", TRUE, FILTER(CID!$B$2:$B$14794, CID!B4608=CID!$D$2:$D$14794))"),"#N/A")</f>
        <v>#N/A</v>
      </c>
      <c r="B4608" s="12" t="str">
        <f>IFERROR(__xludf.DUMMYFUNCTION("TEXTJOIN(""; "", TRUE, FILTER(CID!B4608:B14794, REGEXMATCH(CID!D4608:D14794, TEXTJOIN(""|"", TRUE, SPLIT(A4608, "";"")))))"),"#N/A")</f>
        <v>#N/A</v>
      </c>
    </row>
    <row r="4609">
      <c r="A4609" s="12" t="str">
        <f>IFERROR(__xludf.DUMMYFUNCTION("TEXTJOIN("";"", TRUE, FILTER(CID!$B$2:$B$14794, CID!B4609=CID!$D$2:$D$14794))"),"#N/A")</f>
        <v>#N/A</v>
      </c>
      <c r="B4609" s="12" t="str">
        <f>IFERROR(__xludf.DUMMYFUNCTION("TEXTJOIN(""; "", TRUE, FILTER(CID!B4609:B14794, REGEXMATCH(CID!D4609:D14794, TEXTJOIN(""|"", TRUE, SPLIT(A4609, "";"")))))"),"#N/A")</f>
        <v>#N/A</v>
      </c>
    </row>
    <row r="4610">
      <c r="A4610" s="12" t="str">
        <f>IFERROR(__xludf.DUMMYFUNCTION("TEXTJOIN("";"", TRUE, FILTER(CID!$B$2:$B$14794, CID!B4610=CID!$D$2:$D$14794))"),"#N/A")</f>
        <v>#N/A</v>
      </c>
      <c r="B4610" s="12" t="str">
        <f>IFERROR(__xludf.DUMMYFUNCTION("TEXTJOIN(""; "", TRUE, FILTER(CID!B4610:B14794, REGEXMATCH(CID!D4610:D14794, TEXTJOIN(""|"", TRUE, SPLIT(A4610, "";"")))))"),"#N/A")</f>
        <v>#N/A</v>
      </c>
    </row>
    <row r="4611">
      <c r="A4611" s="12" t="str">
        <f>IFERROR(__xludf.DUMMYFUNCTION("TEXTJOIN("";"", TRUE, FILTER(CID!$B$2:$B$14794, CID!B4611=CID!$D$2:$D$14794))"),"#N/A")</f>
        <v>#N/A</v>
      </c>
      <c r="B4611" s="12" t="str">
        <f>IFERROR(__xludf.DUMMYFUNCTION("TEXTJOIN(""; "", TRUE, FILTER(CID!B4611:B14794, REGEXMATCH(CID!D4611:D14794, TEXTJOIN(""|"", TRUE, SPLIT(A4611, "";"")))))"),"#N/A")</f>
        <v>#N/A</v>
      </c>
    </row>
    <row r="4612">
      <c r="A4612" s="12" t="str">
        <f>IFERROR(__xludf.DUMMYFUNCTION("TEXTJOIN("";"", TRUE, FILTER(CID!$B$2:$B$14794, CID!B4612=CID!$D$2:$D$14794))"),"#N/A")</f>
        <v>#N/A</v>
      </c>
      <c r="B4612" s="12" t="str">
        <f>IFERROR(__xludf.DUMMYFUNCTION("TEXTJOIN(""; "", TRUE, FILTER(CID!B4612:B14794, REGEXMATCH(CID!D4612:D14794, TEXTJOIN(""|"", TRUE, SPLIT(A4612, "";"")))))"),"#N/A")</f>
        <v>#N/A</v>
      </c>
    </row>
    <row r="4613">
      <c r="A4613" s="12" t="str">
        <f>IFERROR(__xludf.DUMMYFUNCTION("TEXTJOIN("";"", TRUE, FILTER(CID!$B$2:$B$14794, CID!B4613=CID!$D$2:$D$14794))"),"#N/A")</f>
        <v>#N/A</v>
      </c>
      <c r="B4613" s="12" t="str">
        <f>IFERROR(__xludf.DUMMYFUNCTION("TEXTJOIN(""; "", TRUE, FILTER(CID!B4613:B14794, REGEXMATCH(CID!D4613:D14794, TEXTJOIN(""|"", TRUE, SPLIT(A4613, "";"")))))"),"#N/A")</f>
        <v>#N/A</v>
      </c>
    </row>
    <row r="4614">
      <c r="A4614" s="12" t="str">
        <f>IFERROR(__xludf.DUMMYFUNCTION("TEXTJOIN("";"", TRUE, FILTER(CID!$B$2:$B$14794, CID!B4614=CID!$D$2:$D$14794))"),"#N/A")</f>
        <v>#N/A</v>
      </c>
      <c r="B4614" s="12" t="str">
        <f>IFERROR(__xludf.DUMMYFUNCTION("TEXTJOIN(""; "", TRUE, FILTER(CID!B4614:B14794, REGEXMATCH(CID!D4614:D14794, TEXTJOIN(""|"", TRUE, SPLIT(A4614, "";"")))))"),"#N/A")</f>
        <v>#N/A</v>
      </c>
    </row>
    <row r="4615">
      <c r="A4615" s="12" t="str">
        <f>IFERROR(__xludf.DUMMYFUNCTION("TEXTJOIN("";"", TRUE, FILTER(CID!$B$2:$B$14794, CID!B4615=CID!$D$2:$D$14794))"),"#N/A")</f>
        <v>#N/A</v>
      </c>
      <c r="B4615" s="12" t="str">
        <f>IFERROR(__xludf.DUMMYFUNCTION("TEXTJOIN(""; "", TRUE, FILTER(CID!B4615:B14794, REGEXMATCH(CID!D4615:D14794, TEXTJOIN(""|"", TRUE, SPLIT(A4615, "";"")))))"),"#N/A")</f>
        <v>#N/A</v>
      </c>
    </row>
    <row r="4616">
      <c r="A4616" s="12" t="str">
        <f>IFERROR(__xludf.DUMMYFUNCTION("TEXTJOIN("";"", TRUE, FILTER(CID!$B$2:$B$14794, CID!B4616=CID!$D$2:$D$14794))"),"#N/A")</f>
        <v>#N/A</v>
      </c>
      <c r="B4616" s="12" t="str">
        <f>IFERROR(__xludf.DUMMYFUNCTION("TEXTJOIN(""; "", TRUE, FILTER(CID!B4616:B14794, REGEXMATCH(CID!D4616:D14794, TEXTJOIN(""|"", TRUE, SPLIT(A4616, "";"")))))"),"#N/A")</f>
        <v>#N/A</v>
      </c>
    </row>
    <row r="4617">
      <c r="A4617" s="12" t="str">
        <f>IFERROR(__xludf.DUMMYFUNCTION("TEXTJOIN("";"", TRUE, FILTER(CID!$B$2:$B$14794, CID!B4617=CID!$D$2:$D$14794))"),"#N/A")</f>
        <v>#N/A</v>
      </c>
      <c r="B4617" s="12" t="str">
        <f>IFERROR(__xludf.DUMMYFUNCTION("TEXTJOIN(""; "", TRUE, FILTER(CID!B4617:B14794, REGEXMATCH(CID!D4617:D14794, TEXTJOIN(""|"", TRUE, SPLIT(A4617, "";"")))))"),"#N/A")</f>
        <v>#N/A</v>
      </c>
    </row>
    <row r="4618">
      <c r="A4618" s="12" t="str">
        <f>IFERROR(__xludf.DUMMYFUNCTION("TEXTJOIN("";"", TRUE, FILTER(CID!$B$2:$B$14794, CID!B4618=CID!$D$2:$D$14794))"),"#N/A")</f>
        <v>#N/A</v>
      </c>
      <c r="B4618" s="12" t="str">
        <f>IFERROR(__xludf.DUMMYFUNCTION("TEXTJOIN(""; "", TRUE, FILTER(CID!B4618:B14794, REGEXMATCH(CID!D4618:D14794, TEXTJOIN(""|"", TRUE, SPLIT(A4618, "";"")))))"),"#N/A")</f>
        <v>#N/A</v>
      </c>
    </row>
    <row r="4619">
      <c r="A4619" s="12" t="str">
        <f>IFERROR(__xludf.DUMMYFUNCTION("TEXTJOIN("";"", TRUE, FILTER(CID!$B$2:$B$14794, CID!B4619=CID!$D$2:$D$14794))"),"#N/A")</f>
        <v>#N/A</v>
      </c>
      <c r="B4619" s="12" t="str">
        <f>IFERROR(__xludf.DUMMYFUNCTION("TEXTJOIN(""; "", TRUE, FILTER(CID!B4619:B14794, REGEXMATCH(CID!D4619:D14794, TEXTJOIN(""|"", TRUE, SPLIT(A4619, "";"")))))"),"#N/A")</f>
        <v>#N/A</v>
      </c>
    </row>
    <row r="4620">
      <c r="A4620" s="12" t="str">
        <f>IFERROR(__xludf.DUMMYFUNCTION("TEXTJOIN("";"", TRUE, FILTER(CID!$B$2:$B$14794, CID!B4620=CID!$D$2:$D$14794))"),"#N/A")</f>
        <v>#N/A</v>
      </c>
      <c r="B4620" s="12" t="str">
        <f>IFERROR(__xludf.DUMMYFUNCTION("TEXTJOIN(""; "", TRUE, FILTER(CID!B4620:B14794, REGEXMATCH(CID!D4620:D14794, TEXTJOIN(""|"", TRUE, SPLIT(A4620, "";"")))))"),"#N/A")</f>
        <v>#N/A</v>
      </c>
    </row>
    <row r="4621">
      <c r="A4621" s="12" t="str">
        <f>IFERROR(__xludf.DUMMYFUNCTION("TEXTJOIN("";"", TRUE, FILTER(CID!$B$2:$B$14794, CID!B4621=CID!$D$2:$D$14794))"),"#N/A")</f>
        <v>#N/A</v>
      </c>
      <c r="B4621" s="12" t="str">
        <f>IFERROR(__xludf.DUMMYFUNCTION("TEXTJOIN(""; "", TRUE, FILTER(CID!B4621:B14794, REGEXMATCH(CID!D4621:D14794, TEXTJOIN(""|"", TRUE, SPLIT(A4621, "";"")))))"),"#N/A")</f>
        <v>#N/A</v>
      </c>
    </row>
    <row r="4622">
      <c r="A4622" s="12" t="str">
        <f>IFERROR(__xludf.DUMMYFUNCTION("TEXTJOIN("";"", TRUE, FILTER(CID!$B$2:$B$14794, CID!B4622=CID!$D$2:$D$14794))"),"#N/A")</f>
        <v>#N/A</v>
      </c>
      <c r="B4622" s="12" t="str">
        <f>IFERROR(__xludf.DUMMYFUNCTION("TEXTJOIN(""; "", TRUE, FILTER(CID!B4622:B14794, REGEXMATCH(CID!D4622:D14794, TEXTJOIN(""|"", TRUE, SPLIT(A4622, "";"")))))"),"#N/A")</f>
        <v>#N/A</v>
      </c>
    </row>
    <row r="4623">
      <c r="A4623" s="12" t="str">
        <f>IFERROR(__xludf.DUMMYFUNCTION("TEXTJOIN("";"", TRUE, FILTER(CID!$B$2:$B$14794, CID!B4623=CID!$D$2:$D$14794))"),"#N/A")</f>
        <v>#N/A</v>
      </c>
      <c r="B4623" s="12" t="str">
        <f>IFERROR(__xludf.DUMMYFUNCTION("TEXTJOIN(""; "", TRUE, FILTER(CID!B4623:B14794, REGEXMATCH(CID!D4623:D14794, TEXTJOIN(""|"", TRUE, SPLIT(A4623, "";"")))))"),"#N/A")</f>
        <v>#N/A</v>
      </c>
    </row>
    <row r="4624">
      <c r="A4624" s="12" t="str">
        <f>IFERROR(__xludf.DUMMYFUNCTION("TEXTJOIN("";"", TRUE, FILTER(CID!$B$2:$B$14794, CID!B4624=CID!$D$2:$D$14794))"),"#N/A")</f>
        <v>#N/A</v>
      </c>
      <c r="B4624" s="12" t="str">
        <f>IFERROR(__xludf.DUMMYFUNCTION("TEXTJOIN(""; "", TRUE, FILTER(CID!B4624:B14794, REGEXMATCH(CID!D4624:D14794, TEXTJOIN(""|"", TRUE, SPLIT(A4624, "";"")))))"),"#N/A")</f>
        <v>#N/A</v>
      </c>
    </row>
    <row r="4625">
      <c r="A4625" s="12" t="str">
        <f>IFERROR(__xludf.DUMMYFUNCTION("TEXTJOIN("";"", TRUE, FILTER(CID!$B$2:$B$14794, CID!B4625=CID!$D$2:$D$14794))"),"#N/A")</f>
        <v>#N/A</v>
      </c>
      <c r="B4625" s="12" t="str">
        <f>IFERROR(__xludf.DUMMYFUNCTION("TEXTJOIN(""; "", TRUE, FILTER(CID!B4625:B14794, REGEXMATCH(CID!D4625:D14794, TEXTJOIN(""|"", TRUE, SPLIT(A4625, "";"")))))"),"#N/A")</f>
        <v>#N/A</v>
      </c>
    </row>
    <row r="4626">
      <c r="A4626" s="12" t="str">
        <f>IFERROR(__xludf.DUMMYFUNCTION("TEXTJOIN("";"", TRUE, FILTER(CID!$B$2:$B$14794, CID!B4626=CID!$D$2:$D$14794))"),"#N/A")</f>
        <v>#N/A</v>
      </c>
      <c r="B4626" s="12" t="str">
        <f>IFERROR(__xludf.DUMMYFUNCTION("TEXTJOIN(""; "", TRUE, FILTER(CID!B4626:B14794, REGEXMATCH(CID!D4626:D14794, TEXTJOIN(""|"", TRUE, SPLIT(A4626, "";"")))))"),"#N/A")</f>
        <v>#N/A</v>
      </c>
    </row>
    <row r="4627">
      <c r="A4627" s="12" t="str">
        <f>IFERROR(__xludf.DUMMYFUNCTION("TEXTJOIN("";"", TRUE, FILTER(CID!$B$2:$B$14794, CID!B4627=CID!$D$2:$D$14794))"),"#N/A")</f>
        <v>#N/A</v>
      </c>
      <c r="B4627" s="12" t="str">
        <f>IFERROR(__xludf.DUMMYFUNCTION("TEXTJOIN(""; "", TRUE, FILTER(CID!B4627:B14794, REGEXMATCH(CID!D4627:D14794, TEXTJOIN(""|"", TRUE, SPLIT(A4627, "";"")))))"),"#N/A")</f>
        <v>#N/A</v>
      </c>
    </row>
    <row r="4628">
      <c r="A4628" s="12" t="str">
        <f>IFERROR(__xludf.DUMMYFUNCTION("TEXTJOIN("";"", TRUE, FILTER(CID!$B$2:$B$14794, CID!B4628=CID!$D$2:$D$14794))"),"#N/A")</f>
        <v>#N/A</v>
      </c>
      <c r="B4628" s="12" t="str">
        <f>IFERROR(__xludf.DUMMYFUNCTION("TEXTJOIN(""; "", TRUE, FILTER(CID!B4628:B14794, REGEXMATCH(CID!D4628:D14794, TEXTJOIN(""|"", TRUE, SPLIT(A4628, "";"")))))"),"#N/A")</f>
        <v>#N/A</v>
      </c>
    </row>
    <row r="4629">
      <c r="A4629" s="12" t="str">
        <f>IFERROR(__xludf.DUMMYFUNCTION("TEXTJOIN("";"", TRUE, FILTER(CID!$B$2:$B$14794, CID!B4629=CID!$D$2:$D$14794))"),"#N/A")</f>
        <v>#N/A</v>
      </c>
      <c r="B4629" s="12" t="str">
        <f>IFERROR(__xludf.DUMMYFUNCTION("TEXTJOIN(""; "", TRUE, FILTER(CID!B4629:B14794, REGEXMATCH(CID!D4629:D14794, TEXTJOIN(""|"", TRUE, SPLIT(A4629, "";"")))))"),"#N/A")</f>
        <v>#N/A</v>
      </c>
    </row>
    <row r="4630">
      <c r="A4630" s="12" t="str">
        <f>IFERROR(__xludf.DUMMYFUNCTION("TEXTJOIN("";"", TRUE, FILTER(CID!$B$2:$B$14794, CID!B4630=CID!$D$2:$D$14794))"),"#N/A")</f>
        <v>#N/A</v>
      </c>
      <c r="B4630" s="12" t="str">
        <f>IFERROR(__xludf.DUMMYFUNCTION("TEXTJOIN(""; "", TRUE, FILTER(CID!B4630:B14794, REGEXMATCH(CID!D4630:D14794, TEXTJOIN(""|"", TRUE, SPLIT(A4630, "";"")))))"),"#N/A")</f>
        <v>#N/A</v>
      </c>
    </row>
    <row r="4631">
      <c r="A4631" s="12" t="str">
        <f>IFERROR(__xludf.DUMMYFUNCTION("TEXTJOIN("";"", TRUE, FILTER(CID!$B$2:$B$14794, CID!B4631=CID!$D$2:$D$14794))"),"#N/A")</f>
        <v>#N/A</v>
      </c>
      <c r="B4631" s="12" t="str">
        <f>IFERROR(__xludf.DUMMYFUNCTION("TEXTJOIN(""; "", TRUE, FILTER(CID!B4631:B14794, REGEXMATCH(CID!D4631:D14794, TEXTJOIN(""|"", TRUE, SPLIT(A4631, "";"")))))"),"#N/A")</f>
        <v>#N/A</v>
      </c>
    </row>
    <row r="4632">
      <c r="A4632" s="12" t="str">
        <f>IFERROR(__xludf.DUMMYFUNCTION("TEXTJOIN("";"", TRUE, FILTER(CID!$B$2:$B$14794, CID!B4632=CID!$D$2:$D$14794))"),"#N/A")</f>
        <v>#N/A</v>
      </c>
      <c r="B4632" s="12" t="str">
        <f>IFERROR(__xludf.DUMMYFUNCTION("TEXTJOIN(""; "", TRUE, FILTER(CID!B4632:B14794, REGEXMATCH(CID!D4632:D14794, TEXTJOIN(""|"", TRUE, SPLIT(A4632, "";"")))))"),"#N/A")</f>
        <v>#N/A</v>
      </c>
    </row>
    <row r="4633">
      <c r="A4633" s="12" t="str">
        <f>IFERROR(__xludf.DUMMYFUNCTION("TEXTJOIN("";"", TRUE, FILTER(CID!$B$2:$B$14794, CID!B4633=CID!$D$2:$D$14794))"),"#N/A")</f>
        <v>#N/A</v>
      </c>
      <c r="B4633" s="12" t="str">
        <f>IFERROR(__xludf.DUMMYFUNCTION("TEXTJOIN(""; "", TRUE, FILTER(CID!B4633:B14794, REGEXMATCH(CID!D4633:D14794, TEXTJOIN(""|"", TRUE, SPLIT(A4633, "";"")))))"),"#N/A")</f>
        <v>#N/A</v>
      </c>
    </row>
    <row r="4634">
      <c r="A4634" s="12" t="str">
        <f>IFERROR(__xludf.DUMMYFUNCTION("TEXTJOIN("";"", TRUE, FILTER(CID!$B$2:$B$14794, CID!B4634=CID!$D$2:$D$14794))"),"#N/A")</f>
        <v>#N/A</v>
      </c>
      <c r="B4634" s="12" t="str">
        <f>IFERROR(__xludf.DUMMYFUNCTION("TEXTJOIN(""; "", TRUE, FILTER(CID!B4634:B14794, REGEXMATCH(CID!D4634:D14794, TEXTJOIN(""|"", TRUE, SPLIT(A4634, "";"")))))"),"#N/A")</f>
        <v>#N/A</v>
      </c>
    </row>
    <row r="4635">
      <c r="A4635" s="12" t="str">
        <f>IFERROR(__xludf.DUMMYFUNCTION("TEXTJOIN("";"", TRUE, FILTER(CID!$B$2:$B$14794, CID!B4635=CID!$D$2:$D$14794))"),"#N/A")</f>
        <v>#N/A</v>
      </c>
      <c r="B4635" s="12" t="str">
        <f>IFERROR(__xludf.DUMMYFUNCTION("TEXTJOIN(""; "", TRUE, FILTER(CID!B4635:B14794, REGEXMATCH(CID!D4635:D14794, TEXTJOIN(""|"", TRUE, SPLIT(A4635, "";"")))))"),"#N/A")</f>
        <v>#N/A</v>
      </c>
    </row>
    <row r="4636">
      <c r="A4636" s="12" t="str">
        <f>IFERROR(__xludf.DUMMYFUNCTION("TEXTJOIN("";"", TRUE, FILTER(CID!$B$2:$B$14794, CID!B4636=CID!$D$2:$D$14794))"),"#N/A")</f>
        <v>#N/A</v>
      </c>
      <c r="B4636" s="12" t="str">
        <f>IFERROR(__xludf.DUMMYFUNCTION("TEXTJOIN(""; "", TRUE, FILTER(CID!B4636:B14794, REGEXMATCH(CID!D4636:D14794, TEXTJOIN(""|"", TRUE, SPLIT(A4636, "";"")))))"),"#N/A")</f>
        <v>#N/A</v>
      </c>
    </row>
    <row r="4637">
      <c r="A4637" s="12" t="str">
        <f>IFERROR(__xludf.DUMMYFUNCTION("TEXTJOIN("";"", TRUE, FILTER(CID!$B$2:$B$14794, CID!B4637=CID!$D$2:$D$14794))"),"#N/A")</f>
        <v>#N/A</v>
      </c>
      <c r="B4637" s="12" t="str">
        <f>IFERROR(__xludf.DUMMYFUNCTION("TEXTJOIN(""; "", TRUE, FILTER(CID!B4637:B14794, REGEXMATCH(CID!D4637:D14794, TEXTJOIN(""|"", TRUE, SPLIT(A4637, "";"")))))"),"#N/A")</f>
        <v>#N/A</v>
      </c>
    </row>
    <row r="4638">
      <c r="A4638" s="12" t="str">
        <f>IFERROR(__xludf.DUMMYFUNCTION("TEXTJOIN("";"", TRUE, FILTER(CID!$B$2:$B$14794, CID!B4638=CID!$D$2:$D$14794))"),"#N/A")</f>
        <v>#N/A</v>
      </c>
      <c r="B4638" s="12" t="str">
        <f>IFERROR(__xludf.DUMMYFUNCTION("TEXTJOIN(""; "", TRUE, FILTER(CID!B4638:B14794, REGEXMATCH(CID!D4638:D14794, TEXTJOIN(""|"", TRUE, SPLIT(A4638, "";"")))))"),"#N/A")</f>
        <v>#N/A</v>
      </c>
    </row>
    <row r="4639">
      <c r="A4639" s="12" t="str">
        <f>IFERROR(__xludf.DUMMYFUNCTION("TEXTJOIN("";"", TRUE, FILTER(CID!$B$2:$B$14794, CID!B4639=CID!$D$2:$D$14794))"),"#N/A")</f>
        <v>#N/A</v>
      </c>
      <c r="B4639" s="12" t="str">
        <f>IFERROR(__xludf.DUMMYFUNCTION("TEXTJOIN(""; "", TRUE, FILTER(CID!B4639:B14794, REGEXMATCH(CID!D4639:D14794, TEXTJOIN(""|"", TRUE, SPLIT(A4639, "";"")))))"),"#N/A")</f>
        <v>#N/A</v>
      </c>
    </row>
    <row r="4640">
      <c r="A4640" s="12" t="str">
        <f>IFERROR(__xludf.DUMMYFUNCTION("TEXTJOIN("";"", TRUE, FILTER(CID!$B$2:$B$14794, CID!B4640=CID!$D$2:$D$14794))"),"#N/A")</f>
        <v>#N/A</v>
      </c>
      <c r="B4640" s="12" t="str">
        <f>IFERROR(__xludf.DUMMYFUNCTION("TEXTJOIN(""; "", TRUE, FILTER(CID!B4640:B14794, REGEXMATCH(CID!D4640:D14794, TEXTJOIN(""|"", TRUE, SPLIT(A4640, "";"")))))"),"#N/A")</f>
        <v>#N/A</v>
      </c>
    </row>
    <row r="4641">
      <c r="A4641" s="12" t="str">
        <f>IFERROR(__xludf.DUMMYFUNCTION("TEXTJOIN("";"", TRUE, FILTER(CID!$B$2:$B$14794, CID!B4641=CID!$D$2:$D$14794))"),"#N/A")</f>
        <v>#N/A</v>
      </c>
      <c r="B4641" s="12" t="str">
        <f>IFERROR(__xludf.DUMMYFUNCTION("TEXTJOIN(""; "", TRUE, FILTER(CID!B4641:B14794, REGEXMATCH(CID!D4641:D14794, TEXTJOIN(""|"", TRUE, SPLIT(A4641, "";"")))))"),"#N/A")</f>
        <v>#N/A</v>
      </c>
    </row>
    <row r="4642">
      <c r="A4642" s="12" t="str">
        <f>IFERROR(__xludf.DUMMYFUNCTION("TEXTJOIN("";"", TRUE, FILTER(CID!$B$2:$B$14794, CID!B4642=CID!$D$2:$D$14794))"),"#N/A")</f>
        <v>#N/A</v>
      </c>
      <c r="B4642" s="12" t="str">
        <f>IFERROR(__xludf.DUMMYFUNCTION("TEXTJOIN(""; "", TRUE, FILTER(CID!B4642:B14794, REGEXMATCH(CID!D4642:D14794, TEXTJOIN(""|"", TRUE, SPLIT(A4642, "";"")))))"),"#N/A")</f>
        <v>#N/A</v>
      </c>
    </row>
    <row r="4643">
      <c r="A4643" s="12" t="str">
        <f>IFERROR(__xludf.DUMMYFUNCTION("TEXTJOIN("";"", TRUE, FILTER(CID!$B$2:$B$14794, CID!B4643=CID!$D$2:$D$14794))"),"#N/A")</f>
        <v>#N/A</v>
      </c>
      <c r="B4643" s="12" t="str">
        <f>IFERROR(__xludf.DUMMYFUNCTION("TEXTJOIN(""; "", TRUE, FILTER(CID!B4643:B14794, REGEXMATCH(CID!D4643:D14794, TEXTJOIN(""|"", TRUE, SPLIT(A4643, "";"")))))"),"#N/A")</f>
        <v>#N/A</v>
      </c>
    </row>
    <row r="4644">
      <c r="A4644" s="12" t="str">
        <f>IFERROR(__xludf.DUMMYFUNCTION("TEXTJOIN("";"", TRUE, FILTER(CID!$B$2:$B$14794, CID!B4644=CID!$D$2:$D$14794))"),"#N/A")</f>
        <v>#N/A</v>
      </c>
      <c r="B4644" s="12" t="str">
        <f>IFERROR(__xludf.DUMMYFUNCTION("TEXTJOIN(""; "", TRUE, FILTER(CID!B4644:B14794, REGEXMATCH(CID!D4644:D14794, TEXTJOIN(""|"", TRUE, SPLIT(A4644, "";"")))))"),"#N/A")</f>
        <v>#N/A</v>
      </c>
    </row>
    <row r="4645">
      <c r="A4645" s="12" t="str">
        <f>IFERROR(__xludf.DUMMYFUNCTION("TEXTJOIN("";"", TRUE, FILTER(CID!$B$2:$B$14794, CID!B4645=CID!$D$2:$D$14794))"),"#N/A")</f>
        <v>#N/A</v>
      </c>
      <c r="B4645" s="12" t="str">
        <f>IFERROR(__xludf.DUMMYFUNCTION("TEXTJOIN(""; "", TRUE, FILTER(CID!B4645:B14794, REGEXMATCH(CID!D4645:D14794, TEXTJOIN(""|"", TRUE, SPLIT(A4645, "";"")))))"),"#N/A")</f>
        <v>#N/A</v>
      </c>
    </row>
    <row r="4646">
      <c r="A4646" s="12" t="str">
        <f>IFERROR(__xludf.DUMMYFUNCTION("TEXTJOIN("";"", TRUE, FILTER(CID!$B$2:$B$14794, CID!B4646=CID!$D$2:$D$14794))"),"#N/A")</f>
        <v>#N/A</v>
      </c>
      <c r="B4646" s="12" t="str">
        <f>IFERROR(__xludf.DUMMYFUNCTION("TEXTJOIN(""; "", TRUE, FILTER(CID!B4646:B14794, REGEXMATCH(CID!D4646:D14794, TEXTJOIN(""|"", TRUE, SPLIT(A4646, "";"")))))"),"#N/A")</f>
        <v>#N/A</v>
      </c>
    </row>
    <row r="4647">
      <c r="A4647" s="12" t="str">
        <f>IFERROR(__xludf.DUMMYFUNCTION("TEXTJOIN("";"", TRUE, FILTER(CID!$B$2:$B$14794, CID!B4647=CID!$D$2:$D$14794))"),"#N/A")</f>
        <v>#N/A</v>
      </c>
      <c r="B4647" s="12" t="str">
        <f>IFERROR(__xludf.DUMMYFUNCTION("TEXTJOIN(""; "", TRUE, FILTER(CID!B4647:B14794, REGEXMATCH(CID!D4647:D14794, TEXTJOIN(""|"", TRUE, SPLIT(A4647, "";"")))))"),"#N/A")</f>
        <v>#N/A</v>
      </c>
    </row>
    <row r="4648">
      <c r="A4648" s="12" t="str">
        <f>IFERROR(__xludf.DUMMYFUNCTION("TEXTJOIN("";"", TRUE, FILTER(CID!$B$2:$B$14794, CID!B4648=CID!$D$2:$D$14794))"),"#N/A")</f>
        <v>#N/A</v>
      </c>
      <c r="B4648" s="12" t="str">
        <f>IFERROR(__xludf.DUMMYFUNCTION("TEXTJOIN(""; "", TRUE, FILTER(CID!B4648:B14794, REGEXMATCH(CID!D4648:D14794, TEXTJOIN(""|"", TRUE, SPLIT(A4648, "";"")))))"),"#N/A")</f>
        <v>#N/A</v>
      </c>
    </row>
    <row r="4649">
      <c r="A4649" s="12" t="str">
        <f>IFERROR(__xludf.DUMMYFUNCTION("TEXTJOIN("";"", TRUE, FILTER(CID!$B$2:$B$14794, CID!B4649=CID!$D$2:$D$14794))"),"#N/A")</f>
        <v>#N/A</v>
      </c>
      <c r="B4649" s="12" t="str">
        <f>IFERROR(__xludf.DUMMYFUNCTION("TEXTJOIN(""; "", TRUE, FILTER(CID!B4649:B14794, REGEXMATCH(CID!D4649:D14794, TEXTJOIN(""|"", TRUE, SPLIT(A4649, "";"")))))"),"#N/A")</f>
        <v>#N/A</v>
      </c>
    </row>
    <row r="4650">
      <c r="A4650" s="12" t="str">
        <f>IFERROR(__xludf.DUMMYFUNCTION("TEXTJOIN("";"", TRUE, FILTER(CID!$B$2:$B$14794, CID!B4650=CID!$D$2:$D$14794))"),"#N/A")</f>
        <v>#N/A</v>
      </c>
      <c r="B4650" s="12" t="str">
        <f>IFERROR(__xludf.DUMMYFUNCTION("TEXTJOIN(""; "", TRUE, FILTER(CID!B4650:B14794, REGEXMATCH(CID!D4650:D14794, TEXTJOIN(""|"", TRUE, SPLIT(A4650, "";"")))))"),"#N/A")</f>
        <v>#N/A</v>
      </c>
    </row>
    <row r="4651">
      <c r="A4651" s="12" t="str">
        <f>IFERROR(__xludf.DUMMYFUNCTION("TEXTJOIN("";"", TRUE, FILTER(CID!$B$2:$B$14794, CID!B4651=CID!$D$2:$D$14794))"),"#N/A")</f>
        <v>#N/A</v>
      </c>
      <c r="B4651" s="12" t="str">
        <f>IFERROR(__xludf.DUMMYFUNCTION("TEXTJOIN(""; "", TRUE, FILTER(CID!B4651:B14794, REGEXMATCH(CID!D4651:D14794, TEXTJOIN(""|"", TRUE, SPLIT(A4651, "";"")))))"),"#N/A")</f>
        <v>#N/A</v>
      </c>
    </row>
    <row r="4652">
      <c r="A4652" s="12" t="str">
        <f>IFERROR(__xludf.DUMMYFUNCTION("TEXTJOIN("";"", TRUE, FILTER(CID!$B$2:$B$14794, CID!B4652=CID!$D$2:$D$14794))"),"#N/A")</f>
        <v>#N/A</v>
      </c>
      <c r="B4652" s="12" t="str">
        <f>IFERROR(__xludf.DUMMYFUNCTION("TEXTJOIN(""; "", TRUE, FILTER(CID!B4652:B14794, REGEXMATCH(CID!D4652:D14794, TEXTJOIN(""|"", TRUE, SPLIT(A4652, "";"")))))"),"#N/A")</f>
        <v>#N/A</v>
      </c>
    </row>
    <row r="4653">
      <c r="A4653" s="12" t="str">
        <f>IFERROR(__xludf.DUMMYFUNCTION("TEXTJOIN("";"", TRUE, FILTER(CID!$B$2:$B$14794, CID!B4653=CID!$D$2:$D$14794))"),"#N/A")</f>
        <v>#N/A</v>
      </c>
      <c r="B4653" s="12" t="str">
        <f>IFERROR(__xludf.DUMMYFUNCTION("TEXTJOIN(""; "", TRUE, FILTER(CID!B4653:B14794, REGEXMATCH(CID!D4653:D14794, TEXTJOIN(""|"", TRUE, SPLIT(A4653, "";"")))))"),"#N/A")</f>
        <v>#N/A</v>
      </c>
    </row>
    <row r="4654">
      <c r="A4654" s="12" t="str">
        <f>IFERROR(__xludf.DUMMYFUNCTION("TEXTJOIN("";"", TRUE, FILTER(CID!$B$2:$B$14794, CID!B4654=CID!$D$2:$D$14794))"),"#N/A")</f>
        <v>#N/A</v>
      </c>
      <c r="B4654" s="12" t="str">
        <f>IFERROR(__xludf.DUMMYFUNCTION("TEXTJOIN(""; "", TRUE, FILTER(CID!B4654:B14794, REGEXMATCH(CID!D4654:D14794, TEXTJOIN(""|"", TRUE, SPLIT(A4654, "";"")))))"),"#N/A")</f>
        <v>#N/A</v>
      </c>
    </row>
    <row r="4655">
      <c r="A4655" s="12" t="str">
        <f>IFERROR(__xludf.DUMMYFUNCTION("TEXTJOIN("";"", TRUE, FILTER(CID!$B$2:$B$14794, CID!B4655=CID!$D$2:$D$14794))"),"#N/A")</f>
        <v>#N/A</v>
      </c>
      <c r="B4655" s="12" t="str">
        <f>IFERROR(__xludf.DUMMYFUNCTION("TEXTJOIN(""; "", TRUE, FILTER(CID!B4655:B14794, REGEXMATCH(CID!D4655:D14794, TEXTJOIN(""|"", TRUE, SPLIT(A4655, "";"")))))"),"#N/A")</f>
        <v>#N/A</v>
      </c>
    </row>
    <row r="4656">
      <c r="A4656" s="12" t="str">
        <f>IFERROR(__xludf.DUMMYFUNCTION("TEXTJOIN("";"", TRUE, FILTER(CID!$B$2:$B$14794, CID!B4656=CID!$D$2:$D$14794))"),"#N/A")</f>
        <v>#N/A</v>
      </c>
      <c r="B4656" s="12" t="str">
        <f>IFERROR(__xludf.DUMMYFUNCTION("TEXTJOIN(""; "", TRUE, FILTER(CID!B4656:B14794, REGEXMATCH(CID!D4656:D14794, TEXTJOIN(""|"", TRUE, SPLIT(A4656, "";"")))))"),"#N/A")</f>
        <v>#N/A</v>
      </c>
    </row>
    <row r="4657">
      <c r="A4657" s="12" t="str">
        <f>IFERROR(__xludf.DUMMYFUNCTION("TEXTJOIN("";"", TRUE, FILTER(CID!$B$2:$B$14794, CID!B4657=CID!$D$2:$D$14794))"),"#N/A")</f>
        <v>#N/A</v>
      </c>
      <c r="B4657" s="12" t="str">
        <f>IFERROR(__xludf.DUMMYFUNCTION("TEXTJOIN(""; "", TRUE, FILTER(CID!B4657:B14794, REGEXMATCH(CID!D4657:D14794, TEXTJOIN(""|"", TRUE, SPLIT(A4657, "";"")))))"),"#N/A")</f>
        <v>#N/A</v>
      </c>
    </row>
    <row r="4658">
      <c r="A4658" s="12" t="str">
        <f>IFERROR(__xludf.DUMMYFUNCTION("TEXTJOIN("";"", TRUE, FILTER(CID!$B$2:$B$14794, CID!B4658=CID!$D$2:$D$14794))"),"#N/A")</f>
        <v>#N/A</v>
      </c>
      <c r="B4658" s="12" t="str">
        <f>IFERROR(__xludf.DUMMYFUNCTION("TEXTJOIN(""; "", TRUE, FILTER(CID!B4658:B14794, REGEXMATCH(CID!D4658:D14794, TEXTJOIN(""|"", TRUE, SPLIT(A4658, "";"")))))"),"#N/A")</f>
        <v>#N/A</v>
      </c>
    </row>
    <row r="4659">
      <c r="A4659" s="12" t="str">
        <f>IFERROR(__xludf.DUMMYFUNCTION("TEXTJOIN("";"", TRUE, FILTER(CID!$B$2:$B$14794, CID!B4659=CID!$D$2:$D$14794))"),"#N/A")</f>
        <v>#N/A</v>
      </c>
      <c r="B4659" s="12" t="str">
        <f>IFERROR(__xludf.DUMMYFUNCTION("TEXTJOIN(""; "", TRUE, FILTER(CID!B4659:B14794, REGEXMATCH(CID!D4659:D14794, TEXTJOIN(""|"", TRUE, SPLIT(A4659, "";"")))))"),"#N/A")</f>
        <v>#N/A</v>
      </c>
    </row>
    <row r="4660">
      <c r="A4660" s="12" t="str">
        <f>IFERROR(__xludf.DUMMYFUNCTION("TEXTJOIN("";"", TRUE, FILTER(CID!$B$2:$B$14794, CID!B4660=CID!$D$2:$D$14794))"),"#N/A")</f>
        <v>#N/A</v>
      </c>
      <c r="B4660" s="12" t="str">
        <f>IFERROR(__xludf.DUMMYFUNCTION("TEXTJOIN(""; "", TRUE, FILTER(CID!B4660:B14794, REGEXMATCH(CID!D4660:D14794, TEXTJOIN(""|"", TRUE, SPLIT(A4660, "";"")))))"),"#N/A")</f>
        <v>#N/A</v>
      </c>
    </row>
    <row r="4661">
      <c r="A4661" s="12" t="str">
        <f>IFERROR(__xludf.DUMMYFUNCTION("TEXTJOIN("";"", TRUE, FILTER(CID!$B$2:$B$14794, CID!B4661=CID!$D$2:$D$14794))"),"#N/A")</f>
        <v>#N/A</v>
      </c>
      <c r="B4661" s="12" t="str">
        <f>IFERROR(__xludf.DUMMYFUNCTION("TEXTJOIN(""; "", TRUE, FILTER(CID!B4661:B14794, REGEXMATCH(CID!D4661:D14794, TEXTJOIN(""|"", TRUE, SPLIT(A4661, "";"")))))"),"#N/A")</f>
        <v>#N/A</v>
      </c>
    </row>
    <row r="4662">
      <c r="A4662" s="12" t="str">
        <f>IFERROR(__xludf.DUMMYFUNCTION("TEXTJOIN("";"", TRUE, FILTER(CID!$B$2:$B$14794, CID!B4662=CID!$D$2:$D$14794))"),"#N/A")</f>
        <v>#N/A</v>
      </c>
      <c r="B4662" s="12" t="str">
        <f>IFERROR(__xludf.DUMMYFUNCTION("TEXTJOIN(""; "", TRUE, FILTER(CID!B4662:B14794, REGEXMATCH(CID!D4662:D14794, TEXTJOIN(""|"", TRUE, SPLIT(A4662, "";"")))))"),"#N/A")</f>
        <v>#N/A</v>
      </c>
    </row>
    <row r="4663">
      <c r="A4663" s="12" t="str">
        <f>IFERROR(__xludf.DUMMYFUNCTION("TEXTJOIN("";"", TRUE, FILTER(CID!$B$2:$B$14794, CID!B4663=CID!$D$2:$D$14794))"),"#N/A")</f>
        <v>#N/A</v>
      </c>
      <c r="B4663" s="12" t="str">
        <f>IFERROR(__xludf.DUMMYFUNCTION("TEXTJOIN(""; "", TRUE, FILTER(CID!B4663:B14794, REGEXMATCH(CID!D4663:D14794, TEXTJOIN(""|"", TRUE, SPLIT(A4663, "";"")))))"),"#N/A")</f>
        <v>#N/A</v>
      </c>
    </row>
    <row r="4664">
      <c r="A4664" s="12" t="str">
        <f>IFERROR(__xludf.DUMMYFUNCTION("TEXTJOIN("";"", TRUE, FILTER(CID!$B$2:$B$14794, CID!B4664=CID!$D$2:$D$14794))"),"#N/A")</f>
        <v>#N/A</v>
      </c>
      <c r="B4664" s="12" t="str">
        <f>IFERROR(__xludf.DUMMYFUNCTION("TEXTJOIN(""; "", TRUE, FILTER(CID!B4664:B14794, REGEXMATCH(CID!D4664:D14794, TEXTJOIN(""|"", TRUE, SPLIT(A4664, "";"")))))"),"#N/A")</f>
        <v>#N/A</v>
      </c>
    </row>
    <row r="4665">
      <c r="A4665" s="12" t="str">
        <f>IFERROR(__xludf.DUMMYFUNCTION("TEXTJOIN("";"", TRUE, FILTER(CID!$B$2:$B$14794, CID!B4665=CID!$D$2:$D$14794))"),"#N/A")</f>
        <v>#N/A</v>
      </c>
      <c r="B4665" s="12" t="str">
        <f>IFERROR(__xludf.DUMMYFUNCTION("TEXTJOIN(""; "", TRUE, FILTER(CID!B4665:B14794, REGEXMATCH(CID!D4665:D14794, TEXTJOIN(""|"", TRUE, SPLIT(A4665, "";"")))))"),"#N/A")</f>
        <v>#N/A</v>
      </c>
    </row>
    <row r="4666">
      <c r="A4666" s="12" t="str">
        <f>IFERROR(__xludf.DUMMYFUNCTION("TEXTJOIN("";"", TRUE, FILTER(CID!$B$2:$B$14794, CID!B4666=CID!$D$2:$D$14794))"),"#N/A")</f>
        <v>#N/A</v>
      </c>
      <c r="B4666" s="12" t="str">
        <f>IFERROR(__xludf.DUMMYFUNCTION("TEXTJOIN(""; "", TRUE, FILTER(CID!B4666:B14794, REGEXMATCH(CID!D4666:D14794, TEXTJOIN(""|"", TRUE, SPLIT(A4666, "";"")))))"),"#N/A")</f>
        <v>#N/A</v>
      </c>
    </row>
    <row r="4667">
      <c r="A4667" s="12" t="str">
        <f>IFERROR(__xludf.DUMMYFUNCTION("TEXTJOIN("";"", TRUE, FILTER(CID!$B$2:$B$14794, CID!B4667=CID!$D$2:$D$14794))"),"#N/A")</f>
        <v>#N/A</v>
      </c>
      <c r="B4667" s="12" t="str">
        <f>IFERROR(__xludf.DUMMYFUNCTION("TEXTJOIN(""; "", TRUE, FILTER(CID!B4667:B14794, REGEXMATCH(CID!D4667:D14794, TEXTJOIN(""|"", TRUE, SPLIT(A4667, "";"")))))"),"#N/A")</f>
        <v>#N/A</v>
      </c>
    </row>
    <row r="4668">
      <c r="A4668" s="12" t="str">
        <f>IFERROR(__xludf.DUMMYFUNCTION("TEXTJOIN("";"", TRUE, FILTER(CID!$B$2:$B$14794, CID!B4668=CID!$D$2:$D$14794))"),"#N/A")</f>
        <v>#N/A</v>
      </c>
      <c r="B4668" s="12" t="str">
        <f>IFERROR(__xludf.DUMMYFUNCTION("TEXTJOIN(""; "", TRUE, FILTER(CID!B4668:B14794, REGEXMATCH(CID!D4668:D14794, TEXTJOIN(""|"", TRUE, SPLIT(A4668, "";"")))))"),"#N/A")</f>
        <v>#N/A</v>
      </c>
    </row>
    <row r="4669">
      <c r="A4669" s="12" t="str">
        <f>IFERROR(__xludf.DUMMYFUNCTION("TEXTJOIN("";"", TRUE, FILTER(CID!$B$2:$B$14794, CID!B4669=CID!$D$2:$D$14794))"),"#N/A")</f>
        <v>#N/A</v>
      </c>
      <c r="B4669" s="12" t="str">
        <f>IFERROR(__xludf.DUMMYFUNCTION("TEXTJOIN(""; "", TRUE, FILTER(CID!B4669:B14794, REGEXMATCH(CID!D4669:D14794, TEXTJOIN(""|"", TRUE, SPLIT(A4669, "";"")))))"),"#N/A")</f>
        <v>#N/A</v>
      </c>
    </row>
    <row r="4670">
      <c r="A4670" s="12" t="str">
        <f>IFERROR(__xludf.DUMMYFUNCTION("TEXTJOIN("";"", TRUE, FILTER(CID!$B$2:$B$14794, CID!B4670=CID!$D$2:$D$14794))"),"#N/A")</f>
        <v>#N/A</v>
      </c>
      <c r="B4670" s="12" t="str">
        <f>IFERROR(__xludf.DUMMYFUNCTION("TEXTJOIN(""; "", TRUE, FILTER(CID!B4670:B14794, REGEXMATCH(CID!D4670:D14794, TEXTJOIN(""|"", TRUE, SPLIT(A4670, "";"")))))"),"#N/A")</f>
        <v>#N/A</v>
      </c>
    </row>
    <row r="4671">
      <c r="A4671" s="12" t="str">
        <f>IFERROR(__xludf.DUMMYFUNCTION("TEXTJOIN("";"", TRUE, FILTER(CID!$B$2:$B$14794, CID!B4671=CID!$D$2:$D$14794))"),"#N/A")</f>
        <v>#N/A</v>
      </c>
      <c r="B4671" s="12" t="str">
        <f>IFERROR(__xludf.DUMMYFUNCTION("TEXTJOIN(""; "", TRUE, FILTER(CID!B4671:B14794, REGEXMATCH(CID!D4671:D14794, TEXTJOIN(""|"", TRUE, SPLIT(A4671, "";"")))))"),"#N/A")</f>
        <v>#N/A</v>
      </c>
    </row>
    <row r="4672">
      <c r="A4672" s="12" t="str">
        <f>IFERROR(__xludf.DUMMYFUNCTION("TEXTJOIN("";"", TRUE, FILTER(CID!$B$2:$B$14794, CID!B4672=CID!$D$2:$D$14794))"),"#N/A")</f>
        <v>#N/A</v>
      </c>
      <c r="B4672" s="12" t="str">
        <f>IFERROR(__xludf.DUMMYFUNCTION("TEXTJOIN(""; "", TRUE, FILTER(CID!B4672:B14794, REGEXMATCH(CID!D4672:D14794, TEXTJOIN(""|"", TRUE, SPLIT(A4672, "";"")))))"),"#N/A")</f>
        <v>#N/A</v>
      </c>
    </row>
    <row r="4673">
      <c r="A4673" s="12" t="str">
        <f>IFERROR(__xludf.DUMMYFUNCTION("TEXTJOIN("";"", TRUE, FILTER(CID!$B$2:$B$14794, CID!B4673=CID!$D$2:$D$14794))"),"#N/A")</f>
        <v>#N/A</v>
      </c>
      <c r="B4673" s="12" t="str">
        <f>IFERROR(__xludf.DUMMYFUNCTION("TEXTJOIN(""; "", TRUE, FILTER(CID!B4673:B14794, REGEXMATCH(CID!D4673:D14794, TEXTJOIN(""|"", TRUE, SPLIT(A4673, "";"")))))"),"#N/A")</f>
        <v>#N/A</v>
      </c>
    </row>
    <row r="4674">
      <c r="A4674" s="12" t="str">
        <f>IFERROR(__xludf.DUMMYFUNCTION("TEXTJOIN("";"", TRUE, FILTER(CID!$B$2:$B$14794, CID!B4674=CID!$D$2:$D$14794))"),"#N/A")</f>
        <v>#N/A</v>
      </c>
      <c r="B4674" s="12" t="str">
        <f>IFERROR(__xludf.DUMMYFUNCTION("TEXTJOIN(""; "", TRUE, FILTER(CID!B4674:B14794, REGEXMATCH(CID!D4674:D14794, TEXTJOIN(""|"", TRUE, SPLIT(A4674, "";"")))))"),"#N/A")</f>
        <v>#N/A</v>
      </c>
    </row>
    <row r="4675">
      <c r="A4675" s="12" t="str">
        <f>IFERROR(__xludf.DUMMYFUNCTION("TEXTJOIN("";"", TRUE, FILTER(CID!$B$2:$B$14794, CID!B4675=CID!$D$2:$D$14794))"),"#N/A")</f>
        <v>#N/A</v>
      </c>
      <c r="B4675" s="12" t="str">
        <f>IFERROR(__xludf.DUMMYFUNCTION("TEXTJOIN(""; "", TRUE, FILTER(CID!B4675:B14794, REGEXMATCH(CID!D4675:D14794, TEXTJOIN(""|"", TRUE, SPLIT(A4675, "";"")))))"),"#N/A")</f>
        <v>#N/A</v>
      </c>
    </row>
    <row r="4676">
      <c r="A4676" s="12" t="str">
        <f>IFERROR(__xludf.DUMMYFUNCTION("TEXTJOIN("";"", TRUE, FILTER(CID!$B$2:$B$14794, CID!B4676=CID!$D$2:$D$14794))"),"#N/A")</f>
        <v>#N/A</v>
      </c>
      <c r="B4676" s="12" t="str">
        <f>IFERROR(__xludf.DUMMYFUNCTION("TEXTJOIN(""; "", TRUE, FILTER(CID!B4676:B14794, REGEXMATCH(CID!D4676:D14794, TEXTJOIN(""|"", TRUE, SPLIT(A4676, "";"")))))"),"#N/A")</f>
        <v>#N/A</v>
      </c>
    </row>
    <row r="4677">
      <c r="A4677" s="12" t="str">
        <f>IFERROR(__xludf.DUMMYFUNCTION("TEXTJOIN("";"", TRUE, FILTER(CID!$B$2:$B$14794, CID!B4677=CID!$D$2:$D$14794))"),"#N/A")</f>
        <v>#N/A</v>
      </c>
      <c r="B4677" s="12" t="str">
        <f>IFERROR(__xludf.DUMMYFUNCTION("TEXTJOIN(""; "", TRUE, FILTER(CID!B4677:B14794, REGEXMATCH(CID!D4677:D14794, TEXTJOIN(""|"", TRUE, SPLIT(A4677, "";"")))))"),"#N/A")</f>
        <v>#N/A</v>
      </c>
    </row>
    <row r="4678">
      <c r="A4678" s="12" t="str">
        <f>IFERROR(__xludf.DUMMYFUNCTION("TEXTJOIN("";"", TRUE, FILTER(CID!$B$2:$B$14794, CID!B4678=CID!$D$2:$D$14794))"),"#N/A")</f>
        <v>#N/A</v>
      </c>
      <c r="B4678" s="12" t="str">
        <f>IFERROR(__xludf.DUMMYFUNCTION("TEXTJOIN(""; "", TRUE, FILTER(CID!B4678:B14794, REGEXMATCH(CID!D4678:D14794, TEXTJOIN(""|"", TRUE, SPLIT(A4678, "";"")))))"),"#N/A")</f>
        <v>#N/A</v>
      </c>
    </row>
    <row r="4679">
      <c r="A4679" s="12" t="str">
        <f>IFERROR(__xludf.DUMMYFUNCTION("TEXTJOIN("";"", TRUE, FILTER(CID!$B$2:$B$14794, CID!B4679=CID!$D$2:$D$14794))"),"#N/A")</f>
        <v>#N/A</v>
      </c>
      <c r="B4679" s="12" t="str">
        <f>IFERROR(__xludf.DUMMYFUNCTION("TEXTJOIN(""; "", TRUE, FILTER(CID!B4679:B14794, REGEXMATCH(CID!D4679:D14794, TEXTJOIN(""|"", TRUE, SPLIT(A4679, "";"")))))"),"#N/A")</f>
        <v>#N/A</v>
      </c>
    </row>
    <row r="4680">
      <c r="A4680" s="12" t="str">
        <f>IFERROR(__xludf.DUMMYFUNCTION("TEXTJOIN("";"", TRUE, FILTER(CID!$B$2:$B$14794, CID!B4680=CID!$D$2:$D$14794))"),"#N/A")</f>
        <v>#N/A</v>
      </c>
      <c r="B4680" s="12" t="str">
        <f>IFERROR(__xludf.DUMMYFUNCTION("TEXTJOIN(""; "", TRUE, FILTER(CID!B4680:B14794, REGEXMATCH(CID!D4680:D14794, TEXTJOIN(""|"", TRUE, SPLIT(A4680, "";"")))))"),"#N/A")</f>
        <v>#N/A</v>
      </c>
    </row>
    <row r="4681">
      <c r="A4681" s="12" t="str">
        <f>IFERROR(__xludf.DUMMYFUNCTION("TEXTJOIN("";"", TRUE, FILTER(CID!$B$2:$B$14794, CID!B4681=CID!$D$2:$D$14794))"),"#N/A")</f>
        <v>#N/A</v>
      </c>
      <c r="B4681" s="12" t="str">
        <f>IFERROR(__xludf.DUMMYFUNCTION("TEXTJOIN(""; "", TRUE, FILTER(CID!B4681:B14794, REGEXMATCH(CID!D4681:D14794, TEXTJOIN(""|"", TRUE, SPLIT(A4681, "";"")))))"),"#N/A")</f>
        <v>#N/A</v>
      </c>
    </row>
    <row r="4682">
      <c r="A4682" s="12" t="str">
        <f>IFERROR(__xludf.DUMMYFUNCTION("TEXTJOIN("";"", TRUE, FILTER(CID!$B$2:$B$14794, CID!B4682=CID!$D$2:$D$14794))"),"#N/A")</f>
        <v>#N/A</v>
      </c>
      <c r="B4682" s="12" t="str">
        <f>IFERROR(__xludf.DUMMYFUNCTION("TEXTJOIN(""; "", TRUE, FILTER(CID!B4682:B14794, REGEXMATCH(CID!D4682:D14794, TEXTJOIN(""|"", TRUE, SPLIT(A4682, "";"")))))"),"#N/A")</f>
        <v>#N/A</v>
      </c>
    </row>
    <row r="4683">
      <c r="A4683" s="12" t="str">
        <f>IFERROR(__xludf.DUMMYFUNCTION("TEXTJOIN("";"", TRUE, FILTER(CID!$B$2:$B$14794, CID!B4683=CID!$D$2:$D$14794))"),"#N/A")</f>
        <v>#N/A</v>
      </c>
      <c r="B4683" s="12" t="str">
        <f>IFERROR(__xludf.DUMMYFUNCTION("TEXTJOIN(""; "", TRUE, FILTER(CID!B4683:B14794, REGEXMATCH(CID!D4683:D14794, TEXTJOIN(""|"", TRUE, SPLIT(A4683, "";"")))))"),"#N/A")</f>
        <v>#N/A</v>
      </c>
    </row>
    <row r="4684">
      <c r="A4684" s="12" t="str">
        <f>IFERROR(__xludf.DUMMYFUNCTION("TEXTJOIN("";"", TRUE, FILTER(CID!$B$2:$B$14794, CID!B4684=CID!$D$2:$D$14794))"),"#N/A")</f>
        <v>#N/A</v>
      </c>
      <c r="B4684" s="12" t="str">
        <f>IFERROR(__xludf.DUMMYFUNCTION("TEXTJOIN(""; "", TRUE, FILTER(CID!B4684:B14794, REGEXMATCH(CID!D4684:D14794, TEXTJOIN(""|"", TRUE, SPLIT(A4684, "";"")))))"),"#N/A")</f>
        <v>#N/A</v>
      </c>
    </row>
    <row r="4685">
      <c r="A4685" s="12" t="str">
        <f>IFERROR(__xludf.DUMMYFUNCTION("TEXTJOIN("";"", TRUE, FILTER(CID!$B$2:$B$14794, CID!B4685=CID!$D$2:$D$14794))"),"#N/A")</f>
        <v>#N/A</v>
      </c>
      <c r="B4685" s="12" t="str">
        <f>IFERROR(__xludf.DUMMYFUNCTION("TEXTJOIN(""; "", TRUE, FILTER(CID!B4685:B14794, REGEXMATCH(CID!D4685:D14794, TEXTJOIN(""|"", TRUE, SPLIT(A4685, "";"")))))"),"#N/A")</f>
        <v>#N/A</v>
      </c>
    </row>
    <row r="4686">
      <c r="A4686" s="12" t="str">
        <f>IFERROR(__xludf.DUMMYFUNCTION("TEXTJOIN("";"", TRUE, FILTER(CID!$B$2:$B$14794, CID!B4686=CID!$D$2:$D$14794))"),"#N/A")</f>
        <v>#N/A</v>
      </c>
      <c r="B4686" s="12" t="str">
        <f>IFERROR(__xludf.DUMMYFUNCTION("TEXTJOIN(""; "", TRUE, FILTER(CID!B4686:B14794, REGEXMATCH(CID!D4686:D14794, TEXTJOIN(""|"", TRUE, SPLIT(A4686, "";"")))))"),"#N/A")</f>
        <v>#N/A</v>
      </c>
    </row>
    <row r="4687">
      <c r="A4687" s="12" t="str">
        <f>IFERROR(__xludf.DUMMYFUNCTION("TEXTJOIN("";"", TRUE, FILTER(CID!$B$2:$B$14794, CID!B4687=CID!$D$2:$D$14794))"),"#N/A")</f>
        <v>#N/A</v>
      </c>
      <c r="B4687" s="12" t="str">
        <f>IFERROR(__xludf.DUMMYFUNCTION("TEXTJOIN(""; "", TRUE, FILTER(CID!B4687:B14794, REGEXMATCH(CID!D4687:D14794, TEXTJOIN(""|"", TRUE, SPLIT(A4687, "";"")))))"),"#N/A")</f>
        <v>#N/A</v>
      </c>
    </row>
    <row r="4688">
      <c r="A4688" s="12" t="str">
        <f>IFERROR(__xludf.DUMMYFUNCTION("TEXTJOIN("";"", TRUE, FILTER(CID!$B$2:$B$14794, CID!B4688=CID!$D$2:$D$14794))"),"#N/A")</f>
        <v>#N/A</v>
      </c>
      <c r="B4688" s="12" t="str">
        <f>IFERROR(__xludf.DUMMYFUNCTION("TEXTJOIN(""; "", TRUE, FILTER(CID!B4688:B14794, REGEXMATCH(CID!D4688:D14794, TEXTJOIN(""|"", TRUE, SPLIT(A4688, "";"")))))"),"#N/A")</f>
        <v>#N/A</v>
      </c>
    </row>
    <row r="4689">
      <c r="A4689" s="12" t="str">
        <f>IFERROR(__xludf.DUMMYFUNCTION("TEXTJOIN("";"", TRUE, FILTER(CID!$B$2:$B$14794, CID!B4689=CID!$D$2:$D$14794))"),"#N/A")</f>
        <v>#N/A</v>
      </c>
      <c r="B4689" s="12" t="str">
        <f>IFERROR(__xludf.DUMMYFUNCTION("TEXTJOIN(""; "", TRUE, FILTER(CID!B4689:B14794, REGEXMATCH(CID!D4689:D14794, TEXTJOIN(""|"", TRUE, SPLIT(A4689, "";"")))))"),"#N/A")</f>
        <v>#N/A</v>
      </c>
    </row>
    <row r="4690">
      <c r="A4690" s="12" t="str">
        <f>IFERROR(__xludf.DUMMYFUNCTION("TEXTJOIN("";"", TRUE, FILTER(CID!$B$2:$B$14794, CID!B4690=CID!$D$2:$D$14794))"),"#N/A")</f>
        <v>#N/A</v>
      </c>
      <c r="B4690" s="12" t="str">
        <f>IFERROR(__xludf.DUMMYFUNCTION("TEXTJOIN(""; "", TRUE, FILTER(CID!B4690:B14794, REGEXMATCH(CID!D4690:D14794, TEXTJOIN(""|"", TRUE, SPLIT(A4690, "";"")))))"),"#N/A")</f>
        <v>#N/A</v>
      </c>
    </row>
    <row r="4691">
      <c r="A4691" s="12" t="str">
        <f>IFERROR(__xludf.DUMMYFUNCTION("TEXTJOIN("";"", TRUE, FILTER(CID!$B$2:$B$14794, CID!B4691=CID!$D$2:$D$14794))"),"#N/A")</f>
        <v>#N/A</v>
      </c>
      <c r="B4691" s="12" t="str">
        <f>IFERROR(__xludf.DUMMYFUNCTION("TEXTJOIN(""; "", TRUE, FILTER(CID!B4691:B14794, REGEXMATCH(CID!D4691:D14794, TEXTJOIN(""|"", TRUE, SPLIT(A4691, "";"")))))"),"#N/A")</f>
        <v>#N/A</v>
      </c>
    </row>
    <row r="4692">
      <c r="A4692" s="12" t="str">
        <f>IFERROR(__xludf.DUMMYFUNCTION("TEXTJOIN("";"", TRUE, FILTER(CID!$B$2:$B$14794, CID!B4692=CID!$D$2:$D$14794))"),"#N/A")</f>
        <v>#N/A</v>
      </c>
      <c r="B4692" s="12" t="str">
        <f>IFERROR(__xludf.DUMMYFUNCTION("TEXTJOIN(""; "", TRUE, FILTER(CID!B4692:B14794, REGEXMATCH(CID!D4692:D14794, TEXTJOIN(""|"", TRUE, SPLIT(A4692, "";"")))))"),"#N/A")</f>
        <v>#N/A</v>
      </c>
    </row>
    <row r="4693">
      <c r="A4693" s="12" t="str">
        <f>IFERROR(__xludf.DUMMYFUNCTION("TEXTJOIN("";"", TRUE, FILTER(CID!$B$2:$B$14794, CID!B4693=CID!$D$2:$D$14794))"),"#N/A")</f>
        <v>#N/A</v>
      </c>
      <c r="B4693" s="12" t="str">
        <f>IFERROR(__xludf.DUMMYFUNCTION("TEXTJOIN(""; "", TRUE, FILTER(CID!B4693:B14794, REGEXMATCH(CID!D4693:D14794, TEXTJOIN(""|"", TRUE, SPLIT(A4693, "";"")))))"),"#N/A")</f>
        <v>#N/A</v>
      </c>
    </row>
    <row r="4694">
      <c r="A4694" s="12" t="str">
        <f>IFERROR(__xludf.DUMMYFUNCTION("TEXTJOIN("";"", TRUE, FILTER(CID!$B$2:$B$14794, CID!B4694=CID!$D$2:$D$14794))"),"#N/A")</f>
        <v>#N/A</v>
      </c>
      <c r="B4694" s="12" t="str">
        <f>IFERROR(__xludf.DUMMYFUNCTION("TEXTJOIN(""; "", TRUE, FILTER(CID!B4694:B14794, REGEXMATCH(CID!D4694:D14794, TEXTJOIN(""|"", TRUE, SPLIT(A4694, "";"")))))"),"#N/A")</f>
        <v>#N/A</v>
      </c>
    </row>
    <row r="4695">
      <c r="A4695" s="12" t="str">
        <f>IFERROR(__xludf.DUMMYFUNCTION("TEXTJOIN("";"", TRUE, FILTER(CID!$B$2:$B$14794, CID!B4695=CID!$D$2:$D$14794))"),"#N/A")</f>
        <v>#N/A</v>
      </c>
      <c r="B4695" s="12" t="str">
        <f>IFERROR(__xludf.DUMMYFUNCTION("TEXTJOIN(""; "", TRUE, FILTER(CID!B4695:B14794, REGEXMATCH(CID!D4695:D14794, TEXTJOIN(""|"", TRUE, SPLIT(A4695, "";"")))))"),"#N/A")</f>
        <v>#N/A</v>
      </c>
    </row>
    <row r="4696">
      <c r="A4696" s="12" t="str">
        <f>IFERROR(__xludf.DUMMYFUNCTION("TEXTJOIN("";"", TRUE, FILTER(CID!$B$2:$B$14794, CID!B4696=CID!$D$2:$D$14794))"),"#N/A")</f>
        <v>#N/A</v>
      </c>
      <c r="B4696" s="12" t="str">
        <f>IFERROR(__xludf.DUMMYFUNCTION("TEXTJOIN(""; "", TRUE, FILTER(CID!B4696:B14794, REGEXMATCH(CID!D4696:D14794, TEXTJOIN(""|"", TRUE, SPLIT(A4696, "";"")))))"),"#N/A")</f>
        <v>#N/A</v>
      </c>
    </row>
    <row r="4697">
      <c r="A4697" s="12" t="str">
        <f>IFERROR(__xludf.DUMMYFUNCTION("TEXTJOIN("";"", TRUE, FILTER(CID!$B$2:$B$14794, CID!B4697=CID!$D$2:$D$14794))"),"#N/A")</f>
        <v>#N/A</v>
      </c>
      <c r="B4697" s="12" t="str">
        <f>IFERROR(__xludf.DUMMYFUNCTION("TEXTJOIN(""; "", TRUE, FILTER(CID!B4697:B14794, REGEXMATCH(CID!D4697:D14794, TEXTJOIN(""|"", TRUE, SPLIT(A4697, "";"")))))"),"#N/A")</f>
        <v>#N/A</v>
      </c>
    </row>
    <row r="4698">
      <c r="A4698" s="12" t="str">
        <f>IFERROR(__xludf.DUMMYFUNCTION("TEXTJOIN("";"", TRUE, FILTER(CID!$B$2:$B$14794, CID!B4698=CID!$D$2:$D$14794))"),"#N/A")</f>
        <v>#N/A</v>
      </c>
      <c r="B4698" s="12" t="str">
        <f>IFERROR(__xludf.DUMMYFUNCTION("TEXTJOIN(""; "", TRUE, FILTER(CID!B4698:B14794, REGEXMATCH(CID!D4698:D14794, TEXTJOIN(""|"", TRUE, SPLIT(A4698, "";"")))))"),"#N/A")</f>
        <v>#N/A</v>
      </c>
    </row>
    <row r="4699">
      <c r="A4699" s="12" t="str">
        <f>IFERROR(__xludf.DUMMYFUNCTION("TEXTJOIN("";"", TRUE, FILTER(CID!$B$2:$B$14794, CID!B4699=CID!$D$2:$D$14794))"),"#N/A")</f>
        <v>#N/A</v>
      </c>
      <c r="B4699" s="12" t="str">
        <f>IFERROR(__xludf.DUMMYFUNCTION("TEXTJOIN(""; "", TRUE, FILTER(CID!B4699:B14794, REGEXMATCH(CID!D4699:D14794, TEXTJOIN(""|"", TRUE, SPLIT(A4699, "";"")))))"),"#N/A")</f>
        <v>#N/A</v>
      </c>
    </row>
    <row r="4700">
      <c r="A4700" s="12" t="str">
        <f>IFERROR(__xludf.DUMMYFUNCTION("TEXTJOIN("";"", TRUE, FILTER(CID!$B$2:$B$14794, CID!B4700=CID!$D$2:$D$14794))"),"#N/A")</f>
        <v>#N/A</v>
      </c>
      <c r="B4700" s="12" t="str">
        <f>IFERROR(__xludf.DUMMYFUNCTION("TEXTJOIN(""; "", TRUE, FILTER(CID!B4700:B14794, REGEXMATCH(CID!D4700:D14794, TEXTJOIN(""|"", TRUE, SPLIT(A4700, "";"")))))"),"#N/A")</f>
        <v>#N/A</v>
      </c>
    </row>
    <row r="4701">
      <c r="A4701" s="12" t="str">
        <f>IFERROR(__xludf.DUMMYFUNCTION("TEXTJOIN("";"", TRUE, FILTER(CID!$B$2:$B$14794, CID!B4701=CID!$D$2:$D$14794))"),"#N/A")</f>
        <v>#N/A</v>
      </c>
      <c r="B4701" s="12" t="str">
        <f>IFERROR(__xludf.DUMMYFUNCTION("TEXTJOIN(""; "", TRUE, FILTER(CID!B4701:B14794, REGEXMATCH(CID!D4701:D14794, TEXTJOIN(""|"", TRUE, SPLIT(A4701, "";"")))))"),"#N/A")</f>
        <v>#N/A</v>
      </c>
    </row>
    <row r="4702">
      <c r="A4702" s="12" t="str">
        <f>IFERROR(__xludf.DUMMYFUNCTION("TEXTJOIN("";"", TRUE, FILTER(CID!$B$2:$B$14794, CID!B4702=CID!$D$2:$D$14794))"),"#N/A")</f>
        <v>#N/A</v>
      </c>
      <c r="B4702" s="12" t="str">
        <f>IFERROR(__xludf.DUMMYFUNCTION("TEXTJOIN(""; "", TRUE, FILTER(CID!B4702:B14794, REGEXMATCH(CID!D4702:D14794, TEXTJOIN(""|"", TRUE, SPLIT(A4702, "";"")))))"),"#N/A")</f>
        <v>#N/A</v>
      </c>
    </row>
    <row r="4703">
      <c r="A4703" s="12" t="str">
        <f>IFERROR(__xludf.DUMMYFUNCTION("TEXTJOIN("";"", TRUE, FILTER(CID!$B$2:$B$14794, CID!B4703=CID!$D$2:$D$14794))"),"#N/A")</f>
        <v>#N/A</v>
      </c>
      <c r="B4703" s="12" t="str">
        <f>IFERROR(__xludf.DUMMYFUNCTION("TEXTJOIN(""; "", TRUE, FILTER(CID!B4703:B14794, REGEXMATCH(CID!D4703:D14794, TEXTJOIN(""|"", TRUE, SPLIT(A4703, "";"")))))"),"#N/A")</f>
        <v>#N/A</v>
      </c>
    </row>
    <row r="4704">
      <c r="A4704" s="12" t="str">
        <f>IFERROR(__xludf.DUMMYFUNCTION("TEXTJOIN("";"", TRUE, FILTER(CID!$B$2:$B$14794, CID!B4704=CID!$D$2:$D$14794))"),"#N/A")</f>
        <v>#N/A</v>
      </c>
      <c r="B4704" s="12" t="str">
        <f>IFERROR(__xludf.DUMMYFUNCTION("TEXTJOIN(""; "", TRUE, FILTER(CID!B4704:B14794, REGEXMATCH(CID!D4704:D14794, TEXTJOIN(""|"", TRUE, SPLIT(A4704, "";"")))))"),"#N/A")</f>
        <v>#N/A</v>
      </c>
    </row>
    <row r="4705">
      <c r="A4705" s="12" t="str">
        <f>IFERROR(__xludf.DUMMYFUNCTION("TEXTJOIN("";"", TRUE, FILTER(CID!$B$2:$B$14794, CID!B4705=CID!$D$2:$D$14794))"),"#N/A")</f>
        <v>#N/A</v>
      </c>
      <c r="B4705" s="12" t="str">
        <f>IFERROR(__xludf.DUMMYFUNCTION("TEXTJOIN(""; "", TRUE, FILTER(CID!B4705:B14794, REGEXMATCH(CID!D4705:D14794, TEXTJOIN(""|"", TRUE, SPLIT(A4705, "";"")))))"),"#N/A")</f>
        <v>#N/A</v>
      </c>
    </row>
    <row r="4706">
      <c r="A4706" s="12" t="str">
        <f>IFERROR(__xludf.DUMMYFUNCTION("TEXTJOIN("";"", TRUE, FILTER(CID!$B$2:$B$14794, CID!B4706=CID!$D$2:$D$14794))"),"#N/A")</f>
        <v>#N/A</v>
      </c>
      <c r="B4706" s="12" t="str">
        <f>IFERROR(__xludf.DUMMYFUNCTION("TEXTJOIN(""; "", TRUE, FILTER(CID!B4706:B14794, REGEXMATCH(CID!D4706:D14794, TEXTJOIN(""|"", TRUE, SPLIT(A4706, "";"")))))"),"#N/A")</f>
        <v>#N/A</v>
      </c>
    </row>
    <row r="4707">
      <c r="A4707" s="12" t="str">
        <f>IFERROR(__xludf.DUMMYFUNCTION("TEXTJOIN("";"", TRUE, FILTER(CID!$B$2:$B$14794, CID!B4707=CID!$D$2:$D$14794))"),"#N/A")</f>
        <v>#N/A</v>
      </c>
      <c r="B4707" s="12" t="str">
        <f>IFERROR(__xludf.DUMMYFUNCTION("TEXTJOIN(""; "", TRUE, FILTER(CID!B4707:B14794, REGEXMATCH(CID!D4707:D14794, TEXTJOIN(""|"", TRUE, SPLIT(A4707, "";"")))))"),"#N/A")</f>
        <v>#N/A</v>
      </c>
    </row>
    <row r="4708">
      <c r="A4708" s="12" t="str">
        <f>IFERROR(__xludf.DUMMYFUNCTION("TEXTJOIN("";"", TRUE, FILTER(CID!$B$2:$B$14794, CID!B4708=CID!$D$2:$D$14794))"),"#N/A")</f>
        <v>#N/A</v>
      </c>
      <c r="B4708" s="12" t="str">
        <f>IFERROR(__xludf.DUMMYFUNCTION("TEXTJOIN(""; "", TRUE, FILTER(CID!B4708:B14794, REGEXMATCH(CID!D4708:D14794, TEXTJOIN(""|"", TRUE, SPLIT(A4708, "";"")))))"),"#N/A")</f>
        <v>#N/A</v>
      </c>
    </row>
    <row r="4709">
      <c r="A4709" s="12" t="str">
        <f>IFERROR(__xludf.DUMMYFUNCTION("TEXTJOIN("";"", TRUE, FILTER(CID!$B$2:$B$14794, CID!B4709=CID!$D$2:$D$14794))"),"#N/A")</f>
        <v>#N/A</v>
      </c>
      <c r="B4709" s="12" t="str">
        <f>IFERROR(__xludf.DUMMYFUNCTION("TEXTJOIN(""; "", TRUE, FILTER(CID!B4709:B14794, REGEXMATCH(CID!D4709:D14794, TEXTJOIN(""|"", TRUE, SPLIT(A4709, "";"")))))"),"#N/A")</f>
        <v>#N/A</v>
      </c>
    </row>
    <row r="4710">
      <c r="A4710" s="12" t="str">
        <f>IFERROR(__xludf.DUMMYFUNCTION("TEXTJOIN("";"", TRUE, FILTER(CID!$B$2:$B$14794, CID!B4710=CID!$D$2:$D$14794))"),"#N/A")</f>
        <v>#N/A</v>
      </c>
      <c r="B4710" s="12" t="str">
        <f>IFERROR(__xludf.DUMMYFUNCTION("TEXTJOIN(""; "", TRUE, FILTER(CID!B4710:B14794, REGEXMATCH(CID!D4710:D14794, TEXTJOIN(""|"", TRUE, SPLIT(A4710, "";"")))))"),"#N/A")</f>
        <v>#N/A</v>
      </c>
    </row>
    <row r="4711">
      <c r="A4711" s="12" t="str">
        <f>IFERROR(__xludf.DUMMYFUNCTION("TEXTJOIN("";"", TRUE, FILTER(CID!$B$2:$B$14794, CID!B4711=CID!$D$2:$D$14794))"),"#N/A")</f>
        <v>#N/A</v>
      </c>
      <c r="B4711" s="12" t="str">
        <f>IFERROR(__xludf.DUMMYFUNCTION("TEXTJOIN(""; "", TRUE, FILTER(CID!B4711:B14794, REGEXMATCH(CID!D4711:D14794, TEXTJOIN(""|"", TRUE, SPLIT(A4711, "";"")))))"),"#N/A")</f>
        <v>#N/A</v>
      </c>
    </row>
    <row r="4712">
      <c r="A4712" s="12" t="str">
        <f>IFERROR(__xludf.DUMMYFUNCTION("TEXTJOIN("";"", TRUE, FILTER(CID!$B$2:$B$14794, CID!B4712=CID!$D$2:$D$14794))"),"#N/A")</f>
        <v>#N/A</v>
      </c>
      <c r="B4712" s="12" t="str">
        <f>IFERROR(__xludf.DUMMYFUNCTION("TEXTJOIN(""; "", TRUE, FILTER(CID!B4712:B14794, REGEXMATCH(CID!D4712:D14794, TEXTJOIN(""|"", TRUE, SPLIT(A4712, "";"")))))"),"#N/A")</f>
        <v>#N/A</v>
      </c>
    </row>
    <row r="4713">
      <c r="A4713" s="12" t="str">
        <f>IFERROR(__xludf.DUMMYFUNCTION("TEXTJOIN("";"", TRUE, FILTER(CID!$B$2:$B$14794, CID!B4713=CID!$D$2:$D$14794))"),"#N/A")</f>
        <v>#N/A</v>
      </c>
      <c r="B4713" s="12" t="str">
        <f>IFERROR(__xludf.DUMMYFUNCTION("TEXTJOIN(""; "", TRUE, FILTER(CID!B4713:B14794, REGEXMATCH(CID!D4713:D14794, TEXTJOIN(""|"", TRUE, SPLIT(A4713, "";"")))))"),"#N/A")</f>
        <v>#N/A</v>
      </c>
    </row>
    <row r="4714">
      <c r="A4714" s="12" t="str">
        <f>IFERROR(__xludf.DUMMYFUNCTION("TEXTJOIN("";"", TRUE, FILTER(CID!$B$2:$B$14794, CID!B4714=CID!$D$2:$D$14794))"),"#N/A")</f>
        <v>#N/A</v>
      </c>
      <c r="B4714" s="12" t="str">
        <f>IFERROR(__xludf.DUMMYFUNCTION("TEXTJOIN(""; "", TRUE, FILTER(CID!B4714:B14794, REGEXMATCH(CID!D4714:D14794, TEXTJOIN(""|"", TRUE, SPLIT(A4714, "";"")))))"),"#N/A")</f>
        <v>#N/A</v>
      </c>
    </row>
    <row r="4715">
      <c r="A4715" s="12" t="str">
        <f>IFERROR(__xludf.DUMMYFUNCTION("TEXTJOIN("";"", TRUE, FILTER(CID!$B$2:$B$14794, CID!B4715=CID!$D$2:$D$14794))"),"#N/A")</f>
        <v>#N/A</v>
      </c>
      <c r="B4715" s="12" t="str">
        <f>IFERROR(__xludf.DUMMYFUNCTION("TEXTJOIN(""; "", TRUE, FILTER(CID!B4715:B14794, REGEXMATCH(CID!D4715:D14794, TEXTJOIN(""|"", TRUE, SPLIT(A4715, "";"")))))"),"#N/A")</f>
        <v>#N/A</v>
      </c>
    </row>
    <row r="4716">
      <c r="A4716" s="12" t="str">
        <f>IFERROR(__xludf.DUMMYFUNCTION("TEXTJOIN("";"", TRUE, FILTER(CID!$B$2:$B$14794, CID!B4716=CID!$D$2:$D$14794))"),"#N/A")</f>
        <v>#N/A</v>
      </c>
      <c r="B4716" s="12" t="str">
        <f>IFERROR(__xludf.DUMMYFUNCTION("TEXTJOIN(""; "", TRUE, FILTER(CID!B4716:B14794, REGEXMATCH(CID!D4716:D14794, TEXTJOIN(""|"", TRUE, SPLIT(A4716, "";"")))))"),"#N/A")</f>
        <v>#N/A</v>
      </c>
    </row>
    <row r="4717">
      <c r="A4717" s="12" t="str">
        <f>IFERROR(__xludf.DUMMYFUNCTION("TEXTJOIN("";"", TRUE, FILTER(CID!$B$2:$B$14794, CID!B4717=CID!$D$2:$D$14794))"),"#N/A")</f>
        <v>#N/A</v>
      </c>
      <c r="B4717" s="12" t="str">
        <f>IFERROR(__xludf.DUMMYFUNCTION("TEXTJOIN(""; "", TRUE, FILTER(CID!B4717:B14794, REGEXMATCH(CID!D4717:D14794, TEXTJOIN(""|"", TRUE, SPLIT(A4717, "";"")))))"),"#N/A")</f>
        <v>#N/A</v>
      </c>
    </row>
    <row r="4718">
      <c r="A4718" s="12" t="str">
        <f>IFERROR(__xludf.DUMMYFUNCTION("TEXTJOIN("";"", TRUE, FILTER(CID!$B$2:$B$14794, CID!B4718=CID!$D$2:$D$14794))"),"#N/A")</f>
        <v>#N/A</v>
      </c>
      <c r="B4718" s="12" t="str">
        <f>IFERROR(__xludf.DUMMYFUNCTION("TEXTJOIN(""; "", TRUE, FILTER(CID!B4718:B14794, REGEXMATCH(CID!D4718:D14794, TEXTJOIN(""|"", TRUE, SPLIT(A4718, "";"")))))"),"#N/A")</f>
        <v>#N/A</v>
      </c>
    </row>
    <row r="4719">
      <c r="A4719" s="12" t="str">
        <f>IFERROR(__xludf.DUMMYFUNCTION("TEXTJOIN("";"", TRUE, FILTER(CID!$B$2:$B$14794, CID!B4719=CID!$D$2:$D$14794))"),"#N/A")</f>
        <v>#N/A</v>
      </c>
      <c r="B4719" s="12" t="str">
        <f>IFERROR(__xludf.DUMMYFUNCTION("TEXTJOIN(""; "", TRUE, FILTER(CID!B4719:B14794, REGEXMATCH(CID!D4719:D14794, TEXTJOIN(""|"", TRUE, SPLIT(A4719, "";"")))))"),"#N/A")</f>
        <v>#N/A</v>
      </c>
    </row>
    <row r="4720">
      <c r="A4720" s="12" t="str">
        <f>IFERROR(__xludf.DUMMYFUNCTION("TEXTJOIN("";"", TRUE, FILTER(CID!$B$2:$B$14794, CID!B4720=CID!$D$2:$D$14794))"),"#N/A")</f>
        <v>#N/A</v>
      </c>
      <c r="B4720" s="12" t="str">
        <f>IFERROR(__xludf.DUMMYFUNCTION("TEXTJOIN(""; "", TRUE, FILTER(CID!B4720:B14794, REGEXMATCH(CID!D4720:D14794, TEXTJOIN(""|"", TRUE, SPLIT(A4720, "";"")))))"),"#N/A")</f>
        <v>#N/A</v>
      </c>
    </row>
    <row r="4721">
      <c r="A4721" s="12" t="str">
        <f>IFERROR(__xludf.DUMMYFUNCTION("TEXTJOIN("";"", TRUE, FILTER(CID!$B$2:$B$14794, CID!B4721=CID!$D$2:$D$14794))"),"#N/A")</f>
        <v>#N/A</v>
      </c>
      <c r="B4721" s="12" t="str">
        <f>IFERROR(__xludf.DUMMYFUNCTION("TEXTJOIN(""; "", TRUE, FILTER(CID!B4721:B14794, REGEXMATCH(CID!D4721:D14794, TEXTJOIN(""|"", TRUE, SPLIT(A4721, "";"")))))"),"#N/A")</f>
        <v>#N/A</v>
      </c>
    </row>
    <row r="4722">
      <c r="A4722" s="12" t="str">
        <f>IFERROR(__xludf.DUMMYFUNCTION("TEXTJOIN("";"", TRUE, FILTER(CID!$B$2:$B$14794, CID!B4722=CID!$D$2:$D$14794))"),"#N/A")</f>
        <v>#N/A</v>
      </c>
      <c r="B4722" s="12" t="str">
        <f>IFERROR(__xludf.DUMMYFUNCTION("TEXTJOIN(""; "", TRUE, FILTER(CID!B4722:B14794, REGEXMATCH(CID!D4722:D14794, TEXTJOIN(""|"", TRUE, SPLIT(A4722, "";"")))))"),"#N/A")</f>
        <v>#N/A</v>
      </c>
    </row>
    <row r="4723">
      <c r="A4723" s="12" t="str">
        <f>IFERROR(__xludf.DUMMYFUNCTION("TEXTJOIN("";"", TRUE, FILTER(CID!$B$2:$B$14794, CID!B4723=CID!$D$2:$D$14794))"),"#N/A")</f>
        <v>#N/A</v>
      </c>
      <c r="B4723" s="12" t="str">
        <f>IFERROR(__xludf.DUMMYFUNCTION("TEXTJOIN(""; "", TRUE, FILTER(CID!B4723:B14794, REGEXMATCH(CID!D4723:D14794, TEXTJOIN(""|"", TRUE, SPLIT(A4723, "";"")))))"),"#N/A")</f>
        <v>#N/A</v>
      </c>
    </row>
    <row r="4724">
      <c r="A4724" s="12" t="str">
        <f>IFERROR(__xludf.DUMMYFUNCTION("TEXTJOIN("";"", TRUE, FILTER(CID!$B$2:$B$14794, CID!B4724=CID!$D$2:$D$14794))"),"#N/A")</f>
        <v>#N/A</v>
      </c>
      <c r="B4724" s="12" t="str">
        <f>IFERROR(__xludf.DUMMYFUNCTION("TEXTJOIN(""; "", TRUE, FILTER(CID!B4724:B14794, REGEXMATCH(CID!D4724:D14794, TEXTJOIN(""|"", TRUE, SPLIT(A4724, "";"")))))"),"#N/A")</f>
        <v>#N/A</v>
      </c>
    </row>
    <row r="4725">
      <c r="A4725" s="12" t="str">
        <f>IFERROR(__xludf.DUMMYFUNCTION("TEXTJOIN("";"", TRUE, FILTER(CID!$B$2:$B$14794, CID!B4725=CID!$D$2:$D$14794))"),"#N/A")</f>
        <v>#N/A</v>
      </c>
      <c r="B4725" s="12" t="str">
        <f>IFERROR(__xludf.DUMMYFUNCTION("TEXTJOIN(""; "", TRUE, FILTER(CID!B4725:B14794, REGEXMATCH(CID!D4725:D14794, TEXTJOIN(""|"", TRUE, SPLIT(A4725, "";"")))))"),"#N/A")</f>
        <v>#N/A</v>
      </c>
    </row>
    <row r="4726">
      <c r="A4726" s="12" t="str">
        <f>IFERROR(__xludf.DUMMYFUNCTION("TEXTJOIN("";"", TRUE, FILTER(CID!$B$2:$B$14794, CID!B4726=CID!$D$2:$D$14794))"),"#N/A")</f>
        <v>#N/A</v>
      </c>
      <c r="B4726" s="12" t="str">
        <f>IFERROR(__xludf.DUMMYFUNCTION("TEXTJOIN(""; "", TRUE, FILTER(CID!B4726:B14794, REGEXMATCH(CID!D4726:D14794, TEXTJOIN(""|"", TRUE, SPLIT(A4726, "";"")))))"),"#N/A")</f>
        <v>#N/A</v>
      </c>
    </row>
    <row r="4727">
      <c r="A4727" s="12" t="str">
        <f>IFERROR(__xludf.DUMMYFUNCTION("TEXTJOIN("";"", TRUE, FILTER(CID!$B$2:$B$14794, CID!B4727=CID!$D$2:$D$14794))"),"#N/A")</f>
        <v>#N/A</v>
      </c>
      <c r="B4727" s="12" t="str">
        <f>IFERROR(__xludf.DUMMYFUNCTION("TEXTJOIN(""; "", TRUE, FILTER(CID!B4727:B14794, REGEXMATCH(CID!D4727:D14794, TEXTJOIN(""|"", TRUE, SPLIT(A4727, "";"")))))"),"#N/A")</f>
        <v>#N/A</v>
      </c>
    </row>
    <row r="4728">
      <c r="A4728" s="12" t="str">
        <f>IFERROR(__xludf.DUMMYFUNCTION("TEXTJOIN("";"", TRUE, FILTER(CID!$B$2:$B$14794, CID!B4728=CID!$D$2:$D$14794))"),"#N/A")</f>
        <v>#N/A</v>
      </c>
      <c r="B4728" s="12" t="str">
        <f>IFERROR(__xludf.DUMMYFUNCTION("TEXTJOIN(""; "", TRUE, FILTER(CID!B4728:B14794, REGEXMATCH(CID!D4728:D14794, TEXTJOIN(""|"", TRUE, SPLIT(A4728, "";"")))))"),"#N/A")</f>
        <v>#N/A</v>
      </c>
    </row>
    <row r="4729">
      <c r="A4729" s="12" t="str">
        <f>IFERROR(__xludf.DUMMYFUNCTION("TEXTJOIN("";"", TRUE, FILTER(CID!$B$2:$B$14794, CID!B4729=CID!$D$2:$D$14794))"),"#N/A")</f>
        <v>#N/A</v>
      </c>
      <c r="B4729" s="12" t="str">
        <f>IFERROR(__xludf.DUMMYFUNCTION("TEXTJOIN(""; "", TRUE, FILTER(CID!B4729:B14794, REGEXMATCH(CID!D4729:D14794, TEXTJOIN(""|"", TRUE, SPLIT(A4729, "";"")))))"),"#N/A")</f>
        <v>#N/A</v>
      </c>
    </row>
    <row r="4730">
      <c r="A4730" s="12" t="str">
        <f>IFERROR(__xludf.DUMMYFUNCTION("TEXTJOIN("";"", TRUE, FILTER(CID!$B$2:$B$14794, CID!B4730=CID!$D$2:$D$14794))"),"#N/A")</f>
        <v>#N/A</v>
      </c>
      <c r="B4730" s="12" t="str">
        <f>IFERROR(__xludf.DUMMYFUNCTION("TEXTJOIN(""; "", TRUE, FILTER(CID!B4730:B14794, REGEXMATCH(CID!D4730:D14794, TEXTJOIN(""|"", TRUE, SPLIT(A4730, "";"")))))"),"#N/A")</f>
        <v>#N/A</v>
      </c>
    </row>
    <row r="4731">
      <c r="A4731" s="12" t="str">
        <f>IFERROR(__xludf.DUMMYFUNCTION("TEXTJOIN("";"", TRUE, FILTER(CID!$B$2:$B$14794, CID!B4731=CID!$D$2:$D$14794))"),"#N/A")</f>
        <v>#N/A</v>
      </c>
      <c r="B4731" s="12" t="str">
        <f>IFERROR(__xludf.DUMMYFUNCTION("TEXTJOIN(""; "", TRUE, FILTER(CID!B4731:B14794, REGEXMATCH(CID!D4731:D14794, TEXTJOIN(""|"", TRUE, SPLIT(A4731, "";"")))))"),"#N/A")</f>
        <v>#N/A</v>
      </c>
    </row>
    <row r="4732">
      <c r="A4732" s="12" t="str">
        <f>IFERROR(__xludf.DUMMYFUNCTION("TEXTJOIN("";"", TRUE, FILTER(CID!$B$2:$B$14794, CID!B4732=CID!$D$2:$D$14794))"),"#N/A")</f>
        <v>#N/A</v>
      </c>
      <c r="B4732" s="12" t="str">
        <f>IFERROR(__xludf.DUMMYFUNCTION("TEXTJOIN(""; "", TRUE, FILTER(CID!B4732:B14794, REGEXMATCH(CID!D4732:D14794, TEXTJOIN(""|"", TRUE, SPLIT(A4732, "";"")))))"),"#N/A")</f>
        <v>#N/A</v>
      </c>
    </row>
    <row r="4733">
      <c r="A4733" s="12" t="str">
        <f>IFERROR(__xludf.DUMMYFUNCTION("TEXTJOIN("";"", TRUE, FILTER(CID!$B$2:$B$14794, CID!B4733=CID!$D$2:$D$14794))"),"#N/A")</f>
        <v>#N/A</v>
      </c>
      <c r="B4733" s="12" t="str">
        <f>IFERROR(__xludf.DUMMYFUNCTION("TEXTJOIN(""; "", TRUE, FILTER(CID!B4733:B14794, REGEXMATCH(CID!D4733:D14794, TEXTJOIN(""|"", TRUE, SPLIT(A4733, "";"")))))"),"#N/A")</f>
        <v>#N/A</v>
      </c>
    </row>
    <row r="4734">
      <c r="A4734" s="12" t="str">
        <f>IFERROR(__xludf.DUMMYFUNCTION("TEXTJOIN("";"", TRUE, FILTER(CID!$B$2:$B$14794, CID!B4734=CID!$D$2:$D$14794))"),"#N/A")</f>
        <v>#N/A</v>
      </c>
      <c r="B4734" s="12" t="str">
        <f>IFERROR(__xludf.DUMMYFUNCTION("TEXTJOIN(""; "", TRUE, FILTER(CID!B4734:B14794, REGEXMATCH(CID!D4734:D14794, TEXTJOIN(""|"", TRUE, SPLIT(A4734, "";"")))))"),"#N/A")</f>
        <v>#N/A</v>
      </c>
    </row>
    <row r="4735">
      <c r="A4735" s="12" t="str">
        <f>IFERROR(__xludf.DUMMYFUNCTION("TEXTJOIN("";"", TRUE, FILTER(CID!$B$2:$B$14794, CID!B4735=CID!$D$2:$D$14794))"),"#N/A")</f>
        <v>#N/A</v>
      </c>
      <c r="B4735" s="12" t="str">
        <f>IFERROR(__xludf.DUMMYFUNCTION("TEXTJOIN(""; "", TRUE, FILTER(CID!B4735:B14794, REGEXMATCH(CID!D4735:D14794, TEXTJOIN(""|"", TRUE, SPLIT(A4735, "";"")))))"),"#N/A")</f>
        <v>#N/A</v>
      </c>
    </row>
    <row r="4736">
      <c r="A4736" s="12" t="str">
        <f>IFERROR(__xludf.DUMMYFUNCTION("TEXTJOIN("";"", TRUE, FILTER(CID!$B$2:$B$14794, CID!B4736=CID!$D$2:$D$14794))"),"#N/A")</f>
        <v>#N/A</v>
      </c>
      <c r="B4736" s="12" t="str">
        <f>IFERROR(__xludf.DUMMYFUNCTION("TEXTJOIN(""; "", TRUE, FILTER(CID!B4736:B14794, REGEXMATCH(CID!D4736:D14794, TEXTJOIN(""|"", TRUE, SPLIT(A4736, "";"")))))"),"#N/A")</f>
        <v>#N/A</v>
      </c>
    </row>
    <row r="4737">
      <c r="A4737" s="12" t="str">
        <f>IFERROR(__xludf.DUMMYFUNCTION("TEXTJOIN("";"", TRUE, FILTER(CID!$B$2:$B$14794, CID!B4737=CID!$D$2:$D$14794))"),"#N/A")</f>
        <v>#N/A</v>
      </c>
      <c r="B4737" s="12" t="str">
        <f>IFERROR(__xludf.DUMMYFUNCTION("TEXTJOIN(""; "", TRUE, FILTER(CID!B4737:B14794, REGEXMATCH(CID!D4737:D14794, TEXTJOIN(""|"", TRUE, SPLIT(A4737, "";"")))))"),"#N/A")</f>
        <v>#N/A</v>
      </c>
    </row>
    <row r="4738">
      <c r="A4738" s="12" t="str">
        <f>IFERROR(__xludf.DUMMYFUNCTION("TEXTJOIN("";"", TRUE, FILTER(CID!$B$2:$B$14794, CID!B4738=CID!$D$2:$D$14794))"),"#N/A")</f>
        <v>#N/A</v>
      </c>
      <c r="B4738" s="12" t="str">
        <f>IFERROR(__xludf.DUMMYFUNCTION("TEXTJOIN(""; "", TRUE, FILTER(CID!B4738:B14794, REGEXMATCH(CID!D4738:D14794, TEXTJOIN(""|"", TRUE, SPLIT(A4738, "";"")))))"),"#N/A")</f>
        <v>#N/A</v>
      </c>
    </row>
    <row r="4739">
      <c r="A4739" s="12" t="str">
        <f>IFERROR(__xludf.DUMMYFUNCTION("TEXTJOIN("";"", TRUE, FILTER(CID!$B$2:$B$14794, CID!B4739=CID!$D$2:$D$14794))"),"#N/A")</f>
        <v>#N/A</v>
      </c>
      <c r="B4739" s="12" t="str">
        <f>IFERROR(__xludf.DUMMYFUNCTION("TEXTJOIN(""; "", TRUE, FILTER(CID!B4739:B14794, REGEXMATCH(CID!D4739:D14794, TEXTJOIN(""|"", TRUE, SPLIT(A4739, "";"")))))"),"#N/A")</f>
        <v>#N/A</v>
      </c>
    </row>
    <row r="4740">
      <c r="A4740" s="12" t="str">
        <f>IFERROR(__xludf.DUMMYFUNCTION("TEXTJOIN("";"", TRUE, FILTER(CID!$B$2:$B$14794, CID!B4740=CID!$D$2:$D$14794))"),"#N/A")</f>
        <v>#N/A</v>
      </c>
      <c r="B4740" s="12" t="str">
        <f>IFERROR(__xludf.DUMMYFUNCTION("TEXTJOIN(""; "", TRUE, FILTER(CID!B4740:B14794, REGEXMATCH(CID!D4740:D14794, TEXTJOIN(""|"", TRUE, SPLIT(A4740, "";"")))))"),"#N/A")</f>
        <v>#N/A</v>
      </c>
    </row>
    <row r="4741">
      <c r="A4741" s="12" t="str">
        <f>IFERROR(__xludf.DUMMYFUNCTION("TEXTJOIN("";"", TRUE, FILTER(CID!$B$2:$B$14794, CID!B4741=CID!$D$2:$D$14794))"),"#N/A")</f>
        <v>#N/A</v>
      </c>
      <c r="B4741" s="12" t="str">
        <f>IFERROR(__xludf.DUMMYFUNCTION("TEXTJOIN(""; "", TRUE, FILTER(CID!B4741:B14794, REGEXMATCH(CID!D4741:D14794, TEXTJOIN(""|"", TRUE, SPLIT(A4741, "";"")))))"),"#N/A")</f>
        <v>#N/A</v>
      </c>
    </row>
    <row r="4742">
      <c r="A4742" s="12" t="str">
        <f>IFERROR(__xludf.DUMMYFUNCTION("TEXTJOIN("";"", TRUE, FILTER(CID!$B$2:$B$14794, CID!B4742=CID!$D$2:$D$14794))"),"#N/A")</f>
        <v>#N/A</v>
      </c>
      <c r="B4742" s="12" t="str">
        <f>IFERROR(__xludf.DUMMYFUNCTION("TEXTJOIN(""; "", TRUE, FILTER(CID!B4742:B14794, REGEXMATCH(CID!D4742:D14794, TEXTJOIN(""|"", TRUE, SPLIT(A4742, "";"")))))"),"#N/A")</f>
        <v>#N/A</v>
      </c>
    </row>
    <row r="4743">
      <c r="A4743" s="12" t="str">
        <f>IFERROR(__xludf.DUMMYFUNCTION("TEXTJOIN("";"", TRUE, FILTER(CID!$B$2:$B$14794, CID!B4743=CID!$D$2:$D$14794))"),"#N/A")</f>
        <v>#N/A</v>
      </c>
      <c r="B4743" s="12" t="str">
        <f>IFERROR(__xludf.DUMMYFUNCTION("TEXTJOIN(""; "", TRUE, FILTER(CID!B4743:B14794, REGEXMATCH(CID!D4743:D14794, TEXTJOIN(""|"", TRUE, SPLIT(A4743, "";"")))))"),"#N/A")</f>
        <v>#N/A</v>
      </c>
    </row>
    <row r="4744">
      <c r="A4744" s="12" t="str">
        <f>IFERROR(__xludf.DUMMYFUNCTION("TEXTJOIN("";"", TRUE, FILTER(CID!$B$2:$B$14794, CID!B4744=CID!$D$2:$D$14794))"),"#N/A")</f>
        <v>#N/A</v>
      </c>
      <c r="B4744" s="12" t="str">
        <f>IFERROR(__xludf.DUMMYFUNCTION("TEXTJOIN(""; "", TRUE, FILTER(CID!B4744:B14794, REGEXMATCH(CID!D4744:D14794, TEXTJOIN(""|"", TRUE, SPLIT(A4744, "";"")))))"),"#N/A")</f>
        <v>#N/A</v>
      </c>
    </row>
    <row r="4745">
      <c r="A4745" s="12" t="str">
        <f>IFERROR(__xludf.DUMMYFUNCTION("TEXTJOIN("";"", TRUE, FILTER(CID!$B$2:$B$14794, CID!B4745=CID!$D$2:$D$14794))"),"#N/A")</f>
        <v>#N/A</v>
      </c>
      <c r="B4745" s="12" t="str">
        <f>IFERROR(__xludf.DUMMYFUNCTION("TEXTJOIN(""; "", TRUE, FILTER(CID!B4745:B14794, REGEXMATCH(CID!D4745:D14794, TEXTJOIN(""|"", TRUE, SPLIT(A4745, "";"")))))"),"#N/A")</f>
        <v>#N/A</v>
      </c>
    </row>
    <row r="4746">
      <c r="A4746" s="12" t="str">
        <f>IFERROR(__xludf.DUMMYFUNCTION("TEXTJOIN("";"", TRUE, FILTER(CID!$B$2:$B$14794, CID!B4746=CID!$D$2:$D$14794))"),"#N/A")</f>
        <v>#N/A</v>
      </c>
      <c r="B4746" s="12" t="str">
        <f>IFERROR(__xludf.DUMMYFUNCTION("TEXTJOIN(""; "", TRUE, FILTER(CID!B4746:B14794, REGEXMATCH(CID!D4746:D14794, TEXTJOIN(""|"", TRUE, SPLIT(A4746, "";"")))))"),"#N/A")</f>
        <v>#N/A</v>
      </c>
    </row>
    <row r="4747">
      <c r="A4747" s="12" t="str">
        <f>IFERROR(__xludf.DUMMYFUNCTION("TEXTJOIN("";"", TRUE, FILTER(CID!$B$2:$B$14794, CID!B4747=CID!$D$2:$D$14794))"),"#N/A")</f>
        <v>#N/A</v>
      </c>
      <c r="B4747" s="12" t="str">
        <f>IFERROR(__xludf.DUMMYFUNCTION("TEXTJOIN(""; "", TRUE, FILTER(CID!B4747:B14794, REGEXMATCH(CID!D4747:D14794, TEXTJOIN(""|"", TRUE, SPLIT(A4747, "";"")))))"),"#N/A")</f>
        <v>#N/A</v>
      </c>
    </row>
    <row r="4748">
      <c r="A4748" s="12" t="str">
        <f>IFERROR(__xludf.DUMMYFUNCTION("TEXTJOIN("";"", TRUE, FILTER(CID!$B$2:$B$14794, CID!B4748=CID!$D$2:$D$14794))"),"#N/A")</f>
        <v>#N/A</v>
      </c>
      <c r="B4748" s="12" t="str">
        <f>IFERROR(__xludf.DUMMYFUNCTION("TEXTJOIN(""; "", TRUE, FILTER(CID!B4748:B14794, REGEXMATCH(CID!D4748:D14794, TEXTJOIN(""|"", TRUE, SPLIT(A4748, "";"")))))"),"#N/A")</f>
        <v>#N/A</v>
      </c>
    </row>
    <row r="4749">
      <c r="A4749" s="12" t="str">
        <f>IFERROR(__xludf.DUMMYFUNCTION("TEXTJOIN("";"", TRUE, FILTER(CID!$B$2:$B$14794, CID!B4749=CID!$D$2:$D$14794))"),"#N/A")</f>
        <v>#N/A</v>
      </c>
      <c r="B4749" s="12" t="str">
        <f>IFERROR(__xludf.DUMMYFUNCTION("TEXTJOIN(""; "", TRUE, FILTER(CID!B4749:B14794, REGEXMATCH(CID!D4749:D14794, TEXTJOIN(""|"", TRUE, SPLIT(A4749, "";"")))))"),"#N/A")</f>
        <v>#N/A</v>
      </c>
    </row>
    <row r="4750">
      <c r="A4750" s="12" t="str">
        <f>IFERROR(__xludf.DUMMYFUNCTION("TEXTJOIN("";"", TRUE, FILTER(CID!$B$2:$B$14794, CID!B4750=CID!$D$2:$D$14794))"),"#N/A")</f>
        <v>#N/A</v>
      </c>
      <c r="B4750" s="12" t="str">
        <f>IFERROR(__xludf.DUMMYFUNCTION("TEXTJOIN(""; "", TRUE, FILTER(CID!B4750:B14794, REGEXMATCH(CID!D4750:D14794, TEXTJOIN(""|"", TRUE, SPLIT(A4750, "";"")))))"),"#N/A")</f>
        <v>#N/A</v>
      </c>
    </row>
    <row r="4751">
      <c r="A4751" s="12" t="str">
        <f>IFERROR(__xludf.DUMMYFUNCTION("TEXTJOIN("";"", TRUE, FILTER(CID!$B$2:$B$14794, CID!B4751=CID!$D$2:$D$14794))"),"#N/A")</f>
        <v>#N/A</v>
      </c>
      <c r="B4751" s="12" t="str">
        <f>IFERROR(__xludf.DUMMYFUNCTION("TEXTJOIN(""; "", TRUE, FILTER(CID!B4751:B14794, REGEXMATCH(CID!D4751:D14794, TEXTJOIN(""|"", TRUE, SPLIT(A4751, "";"")))))"),"#N/A")</f>
        <v>#N/A</v>
      </c>
    </row>
    <row r="4752">
      <c r="A4752" s="12" t="str">
        <f>IFERROR(__xludf.DUMMYFUNCTION("TEXTJOIN("";"", TRUE, FILTER(CID!$B$2:$B$14794, CID!B4752=CID!$D$2:$D$14794))"),"#N/A")</f>
        <v>#N/A</v>
      </c>
      <c r="B4752" s="12" t="str">
        <f>IFERROR(__xludf.DUMMYFUNCTION("TEXTJOIN(""; "", TRUE, FILTER(CID!B4752:B14794, REGEXMATCH(CID!D4752:D14794, TEXTJOIN(""|"", TRUE, SPLIT(A4752, "";"")))))"),"#N/A")</f>
        <v>#N/A</v>
      </c>
    </row>
    <row r="4753">
      <c r="A4753" s="12" t="str">
        <f>IFERROR(__xludf.DUMMYFUNCTION("TEXTJOIN("";"", TRUE, FILTER(CID!$B$2:$B$14794, CID!B4753=CID!$D$2:$D$14794))"),"#N/A")</f>
        <v>#N/A</v>
      </c>
      <c r="B4753" s="12" t="str">
        <f>IFERROR(__xludf.DUMMYFUNCTION("TEXTJOIN(""; "", TRUE, FILTER(CID!B4753:B14794, REGEXMATCH(CID!D4753:D14794, TEXTJOIN(""|"", TRUE, SPLIT(A4753, "";"")))))"),"#N/A")</f>
        <v>#N/A</v>
      </c>
    </row>
    <row r="4754">
      <c r="A4754" s="12" t="str">
        <f>IFERROR(__xludf.DUMMYFUNCTION("TEXTJOIN("";"", TRUE, FILTER(CID!$B$2:$B$14794, CID!B4754=CID!$D$2:$D$14794))"),"#N/A")</f>
        <v>#N/A</v>
      </c>
      <c r="B4754" s="12" t="str">
        <f>IFERROR(__xludf.DUMMYFUNCTION("TEXTJOIN(""; "", TRUE, FILTER(CID!B4754:B14794, REGEXMATCH(CID!D4754:D14794, TEXTJOIN(""|"", TRUE, SPLIT(A4754, "";"")))))"),"#N/A")</f>
        <v>#N/A</v>
      </c>
    </row>
    <row r="4755">
      <c r="A4755" s="12" t="str">
        <f>IFERROR(__xludf.DUMMYFUNCTION("TEXTJOIN("";"", TRUE, FILTER(CID!$B$2:$B$14794, CID!B4755=CID!$D$2:$D$14794))"),"#N/A")</f>
        <v>#N/A</v>
      </c>
      <c r="B4755" s="12" t="str">
        <f>IFERROR(__xludf.DUMMYFUNCTION("TEXTJOIN(""; "", TRUE, FILTER(CID!B4755:B14794, REGEXMATCH(CID!D4755:D14794, TEXTJOIN(""|"", TRUE, SPLIT(A4755, "";"")))))"),"#N/A")</f>
        <v>#N/A</v>
      </c>
    </row>
    <row r="4756">
      <c r="A4756" s="12" t="str">
        <f>IFERROR(__xludf.DUMMYFUNCTION("TEXTJOIN("";"", TRUE, FILTER(CID!$B$2:$B$14794, CID!B4756=CID!$D$2:$D$14794))"),"#N/A")</f>
        <v>#N/A</v>
      </c>
      <c r="B4756" s="12" t="str">
        <f>IFERROR(__xludf.DUMMYFUNCTION("TEXTJOIN(""; "", TRUE, FILTER(CID!B4756:B14794, REGEXMATCH(CID!D4756:D14794, TEXTJOIN(""|"", TRUE, SPLIT(A4756, "";"")))))"),"#N/A")</f>
        <v>#N/A</v>
      </c>
    </row>
    <row r="4757">
      <c r="A4757" s="12" t="str">
        <f>IFERROR(__xludf.DUMMYFUNCTION("TEXTJOIN("";"", TRUE, FILTER(CID!$B$2:$B$14794, CID!B4757=CID!$D$2:$D$14794))"),"#N/A")</f>
        <v>#N/A</v>
      </c>
      <c r="B4757" s="12" t="str">
        <f>IFERROR(__xludf.DUMMYFUNCTION("TEXTJOIN(""; "", TRUE, FILTER(CID!B4757:B14794, REGEXMATCH(CID!D4757:D14794, TEXTJOIN(""|"", TRUE, SPLIT(A4757, "";"")))))"),"#N/A")</f>
        <v>#N/A</v>
      </c>
    </row>
    <row r="4758">
      <c r="A4758" s="12" t="str">
        <f>IFERROR(__xludf.DUMMYFUNCTION("TEXTJOIN("";"", TRUE, FILTER(CID!$B$2:$B$14794, CID!B4758=CID!$D$2:$D$14794))"),"#N/A")</f>
        <v>#N/A</v>
      </c>
      <c r="B4758" s="12" t="str">
        <f>IFERROR(__xludf.DUMMYFUNCTION("TEXTJOIN(""; "", TRUE, FILTER(CID!B4758:B14794, REGEXMATCH(CID!D4758:D14794, TEXTJOIN(""|"", TRUE, SPLIT(A4758, "";"")))))"),"#N/A")</f>
        <v>#N/A</v>
      </c>
    </row>
    <row r="4759">
      <c r="A4759" s="12" t="str">
        <f>IFERROR(__xludf.DUMMYFUNCTION("TEXTJOIN("";"", TRUE, FILTER(CID!$B$2:$B$14794, CID!B4759=CID!$D$2:$D$14794))"),"#N/A")</f>
        <v>#N/A</v>
      </c>
      <c r="B4759" s="12" t="str">
        <f>IFERROR(__xludf.DUMMYFUNCTION("TEXTJOIN(""; "", TRUE, FILTER(CID!B4759:B14794, REGEXMATCH(CID!D4759:D14794, TEXTJOIN(""|"", TRUE, SPLIT(A4759, "";"")))))"),"#N/A")</f>
        <v>#N/A</v>
      </c>
    </row>
    <row r="4760">
      <c r="A4760" s="12" t="str">
        <f>IFERROR(__xludf.DUMMYFUNCTION("TEXTJOIN("";"", TRUE, FILTER(CID!$B$2:$B$14794, CID!B4760=CID!$D$2:$D$14794))"),"#N/A")</f>
        <v>#N/A</v>
      </c>
      <c r="B4760" s="12" t="str">
        <f>IFERROR(__xludf.DUMMYFUNCTION("TEXTJOIN(""; "", TRUE, FILTER(CID!B4760:B14794, REGEXMATCH(CID!D4760:D14794, TEXTJOIN(""|"", TRUE, SPLIT(A4760, "";"")))))"),"#N/A")</f>
        <v>#N/A</v>
      </c>
    </row>
    <row r="4761">
      <c r="A4761" s="12" t="str">
        <f>IFERROR(__xludf.DUMMYFUNCTION("TEXTJOIN("";"", TRUE, FILTER(CID!$B$2:$B$14794, CID!B4761=CID!$D$2:$D$14794))"),"#N/A")</f>
        <v>#N/A</v>
      </c>
      <c r="B4761" s="12" t="str">
        <f>IFERROR(__xludf.DUMMYFUNCTION("TEXTJOIN(""; "", TRUE, FILTER(CID!B4761:B14794, REGEXMATCH(CID!D4761:D14794, TEXTJOIN(""|"", TRUE, SPLIT(A4761, "";"")))))"),"#N/A")</f>
        <v>#N/A</v>
      </c>
    </row>
    <row r="4762">
      <c r="A4762" s="12" t="str">
        <f>IFERROR(__xludf.DUMMYFUNCTION("TEXTJOIN("";"", TRUE, FILTER(CID!$B$2:$B$14794, CID!B4762=CID!$D$2:$D$14794))"),"#N/A")</f>
        <v>#N/A</v>
      </c>
      <c r="B4762" s="12" t="str">
        <f>IFERROR(__xludf.DUMMYFUNCTION("TEXTJOIN(""; "", TRUE, FILTER(CID!B4762:B14794, REGEXMATCH(CID!D4762:D14794, TEXTJOIN(""|"", TRUE, SPLIT(A4762, "";"")))))"),"#N/A")</f>
        <v>#N/A</v>
      </c>
    </row>
    <row r="4763">
      <c r="A4763" s="12" t="str">
        <f>IFERROR(__xludf.DUMMYFUNCTION("TEXTJOIN("";"", TRUE, FILTER(CID!$B$2:$B$14794, CID!B4763=CID!$D$2:$D$14794))"),"#N/A")</f>
        <v>#N/A</v>
      </c>
      <c r="B4763" s="12" t="str">
        <f>IFERROR(__xludf.DUMMYFUNCTION("TEXTJOIN(""; "", TRUE, FILTER(CID!B4763:B14794, REGEXMATCH(CID!D4763:D14794, TEXTJOIN(""|"", TRUE, SPLIT(A4763, "";"")))))"),"#N/A")</f>
        <v>#N/A</v>
      </c>
    </row>
    <row r="4764">
      <c r="A4764" s="12" t="str">
        <f>IFERROR(__xludf.DUMMYFUNCTION("TEXTJOIN("";"", TRUE, FILTER(CID!$B$2:$B$14794, CID!B4764=CID!$D$2:$D$14794))"),"#N/A")</f>
        <v>#N/A</v>
      </c>
      <c r="B4764" s="12" t="str">
        <f>IFERROR(__xludf.DUMMYFUNCTION("TEXTJOIN(""; "", TRUE, FILTER(CID!B4764:B14794, REGEXMATCH(CID!D4764:D14794, TEXTJOIN(""|"", TRUE, SPLIT(A4764, "";"")))))"),"#N/A")</f>
        <v>#N/A</v>
      </c>
    </row>
    <row r="4765">
      <c r="A4765" s="12" t="str">
        <f>IFERROR(__xludf.DUMMYFUNCTION("TEXTJOIN("";"", TRUE, FILTER(CID!$B$2:$B$14794, CID!B4765=CID!$D$2:$D$14794))"),"#N/A")</f>
        <v>#N/A</v>
      </c>
      <c r="B4765" s="12" t="str">
        <f>IFERROR(__xludf.DUMMYFUNCTION("TEXTJOIN(""; "", TRUE, FILTER(CID!B4765:B14794, REGEXMATCH(CID!D4765:D14794, TEXTJOIN(""|"", TRUE, SPLIT(A4765, "";"")))))"),"#N/A")</f>
        <v>#N/A</v>
      </c>
    </row>
    <row r="4766">
      <c r="A4766" s="12" t="str">
        <f>IFERROR(__xludf.DUMMYFUNCTION("TEXTJOIN("";"", TRUE, FILTER(CID!$B$2:$B$14794, CID!B4766=CID!$D$2:$D$14794))"),"#N/A")</f>
        <v>#N/A</v>
      </c>
      <c r="B4766" s="12" t="str">
        <f>IFERROR(__xludf.DUMMYFUNCTION("TEXTJOIN(""; "", TRUE, FILTER(CID!B4766:B14794, REGEXMATCH(CID!D4766:D14794, TEXTJOIN(""|"", TRUE, SPLIT(A4766, "";"")))))"),"#N/A")</f>
        <v>#N/A</v>
      </c>
    </row>
    <row r="4767">
      <c r="A4767" s="12" t="str">
        <f>IFERROR(__xludf.DUMMYFUNCTION("TEXTJOIN("";"", TRUE, FILTER(CID!$B$2:$B$14794, CID!B4767=CID!$D$2:$D$14794))"),"#N/A")</f>
        <v>#N/A</v>
      </c>
      <c r="B4767" s="12" t="str">
        <f>IFERROR(__xludf.DUMMYFUNCTION("TEXTJOIN(""; "", TRUE, FILTER(CID!B4767:B14794, REGEXMATCH(CID!D4767:D14794, TEXTJOIN(""|"", TRUE, SPLIT(A4767, "";"")))))"),"#N/A")</f>
        <v>#N/A</v>
      </c>
    </row>
    <row r="4768">
      <c r="A4768" s="12" t="str">
        <f>IFERROR(__xludf.DUMMYFUNCTION("TEXTJOIN("";"", TRUE, FILTER(CID!$B$2:$B$14794, CID!B4768=CID!$D$2:$D$14794))"),"#N/A")</f>
        <v>#N/A</v>
      </c>
      <c r="B4768" s="12" t="str">
        <f>IFERROR(__xludf.DUMMYFUNCTION("TEXTJOIN(""; "", TRUE, FILTER(CID!B4768:B14794, REGEXMATCH(CID!D4768:D14794, TEXTJOIN(""|"", TRUE, SPLIT(A4768, "";"")))))"),"#N/A")</f>
        <v>#N/A</v>
      </c>
    </row>
    <row r="4769">
      <c r="A4769" s="12" t="str">
        <f>IFERROR(__xludf.DUMMYFUNCTION("TEXTJOIN("";"", TRUE, FILTER(CID!$B$2:$B$14794, CID!B4769=CID!$D$2:$D$14794))"),"#N/A")</f>
        <v>#N/A</v>
      </c>
      <c r="B4769" s="12" t="str">
        <f>IFERROR(__xludf.DUMMYFUNCTION("TEXTJOIN(""; "", TRUE, FILTER(CID!B4769:B14794, REGEXMATCH(CID!D4769:D14794, TEXTJOIN(""|"", TRUE, SPLIT(A4769, "";"")))))"),"#N/A")</f>
        <v>#N/A</v>
      </c>
    </row>
    <row r="4770">
      <c r="A4770" s="12" t="str">
        <f>IFERROR(__xludf.DUMMYFUNCTION("TEXTJOIN("";"", TRUE, FILTER(CID!$B$2:$B$14794, CID!B4770=CID!$D$2:$D$14794))"),"#N/A")</f>
        <v>#N/A</v>
      </c>
      <c r="B4770" s="12" t="str">
        <f>IFERROR(__xludf.DUMMYFUNCTION("TEXTJOIN(""; "", TRUE, FILTER(CID!B4770:B14794, REGEXMATCH(CID!D4770:D14794, TEXTJOIN(""|"", TRUE, SPLIT(A4770, "";"")))))"),"#N/A")</f>
        <v>#N/A</v>
      </c>
    </row>
    <row r="4771">
      <c r="A4771" s="12" t="str">
        <f>IFERROR(__xludf.DUMMYFUNCTION("TEXTJOIN("";"", TRUE, FILTER(CID!$B$2:$B$14794, CID!B4771=CID!$D$2:$D$14794))"),"#N/A")</f>
        <v>#N/A</v>
      </c>
      <c r="B4771" s="12" t="str">
        <f>IFERROR(__xludf.DUMMYFUNCTION("TEXTJOIN(""; "", TRUE, FILTER(CID!B4771:B14794, REGEXMATCH(CID!D4771:D14794, TEXTJOIN(""|"", TRUE, SPLIT(A4771, "";"")))))"),"#N/A")</f>
        <v>#N/A</v>
      </c>
    </row>
    <row r="4772">
      <c r="A4772" s="12" t="str">
        <f>IFERROR(__xludf.DUMMYFUNCTION("TEXTJOIN("";"", TRUE, FILTER(CID!$B$2:$B$14794, CID!B4772=CID!$D$2:$D$14794))"),"#N/A")</f>
        <v>#N/A</v>
      </c>
      <c r="B4772" s="12" t="str">
        <f>IFERROR(__xludf.DUMMYFUNCTION("TEXTJOIN(""; "", TRUE, FILTER(CID!B4772:B14794, REGEXMATCH(CID!D4772:D14794, TEXTJOIN(""|"", TRUE, SPLIT(A4772, "";"")))))"),"#N/A")</f>
        <v>#N/A</v>
      </c>
    </row>
    <row r="4773">
      <c r="A4773" s="12" t="str">
        <f>IFERROR(__xludf.DUMMYFUNCTION("TEXTJOIN("";"", TRUE, FILTER(CID!$B$2:$B$14794, CID!B4773=CID!$D$2:$D$14794))"),"#N/A")</f>
        <v>#N/A</v>
      </c>
      <c r="B4773" s="12" t="str">
        <f>IFERROR(__xludf.DUMMYFUNCTION("TEXTJOIN(""; "", TRUE, FILTER(CID!B4773:B14794, REGEXMATCH(CID!D4773:D14794, TEXTJOIN(""|"", TRUE, SPLIT(A4773, "";"")))))"),"#N/A")</f>
        <v>#N/A</v>
      </c>
    </row>
    <row r="4774">
      <c r="A4774" s="12" t="str">
        <f>IFERROR(__xludf.DUMMYFUNCTION("TEXTJOIN("";"", TRUE, FILTER(CID!$B$2:$B$14794, CID!B4774=CID!$D$2:$D$14794))"),"#N/A")</f>
        <v>#N/A</v>
      </c>
      <c r="B4774" s="12" t="str">
        <f>IFERROR(__xludf.DUMMYFUNCTION("TEXTJOIN(""; "", TRUE, FILTER(CID!B4774:B14794, REGEXMATCH(CID!D4774:D14794, TEXTJOIN(""|"", TRUE, SPLIT(A4774, "";"")))))"),"#N/A")</f>
        <v>#N/A</v>
      </c>
    </row>
    <row r="4775">
      <c r="A4775" s="12" t="str">
        <f>IFERROR(__xludf.DUMMYFUNCTION("TEXTJOIN("";"", TRUE, FILTER(CID!$B$2:$B$14794, CID!B4775=CID!$D$2:$D$14794))"),"#N/A")</f>
        <v>#N/A</v>
      </c>
      <c r="B4775" s="12" t="str">
        <f>IFERROR(__xludf.DUMMYFUNCTION("TEXTJOIN(""; "", TRUE, FILTER(CID!B4775:B14794, REGEXMATCH(CID!D4775:D14794, TEXTJOIN(""|"", TRUE, SPLIT(A4775, "";"")))))"),"#N/A")</f>
        <v>#N/A</v>
      </c>
    </row>
    <row r="4776">
      <c r="A4776" s="12" t="str">
        <f>IFERROR(__xludf.DUMMYFUNCTION("TEXTJOIN("";"", TRUE, FILTER(CID!$B$2:$B$14794, CID!B4776=CID!$D$2:$D$14794))"),"#N/A")</f>
        <v>#N/A</v>
      </c>
      <c r="B4776" s="12" t="str">
        <f>IFERROR(__xludf.DUMMYFUNCTION("TEXTJOIN(""; "", TRUE, FILTER(CID!B4776:B14794, REGEXMATCH(CID!D4776:D14794, TEXTJOIN(""|"", TRUE, SPLIT(A4776, "";"")))))"),"#N/A")</f>
        <v>#N/A</v>
      </c>
    </row>
    <row r="4777">
      <c r="A4777" s="12" t="str">
        <f>IFERROR(__xludf.DUMMYFUNCTION("TEXTJOIN("";"", TRUE, FILTER(CID!$B$2:$B$14794, CID!B4777=CID!$D$2:$D$14794))"),"#N/A")</f>
        <v>#N/A</v>
      </c>
      <c r="B4777" s="12" t="str">
        <f>IFERROR(__xludf.DUMMYFUNCTION("TEXTJOIN(""; "", TRUE, FILTER(CID!B4777:B14794, REGEXMATCH(CID!D4777:D14794, TEXTJOIN(""|"", TRUE, SPLIT(A4777, "";"")))))"),"#N/A")</f>
        <v>#N/A</v>
      </c>
    </row>
    <row r="4778">
      <c r="A4778" s="12" t="str">
        <f>IFERROR(__xludf.DUMMYFUNCTION("TEXTJOIN("";"", TRUE, FILTER(CID!$B$2:$B$14794, CID!B4778=CID!$D$2:$D$14794))"),"#N/A")</f>
        <v>#N/A</v>
      </c>
      <c r="B4778" s="12" t="str">
        <f>IFERROR(__xludf.DUMMYFUNCTION("TEXTJOIN(""; "", TRUE, FILTER(CID!B4778:B14794, REGEXMATCH(CID!D4778:D14794, TEXTJOIN(""|"", TRUE, SPLIT(A4778, "";"")))))"),"#N/A")</f>
        <v>#N/A</v>
      </c>
    </row>
    <row r="4779">
      <c r="A4779" s="12" t="str">
        <f>IFERROR(__xludf.DUMMYFUNCTION("TEXTJOIN("";"", TRUE, FILTER(CID!$B$2:$B$14794, CID!B4779=CID!$D$2:$D$14794))"),"#N/A")</f>
        <v>#N/A</v>
      </c>
      <c r="B4779" s="12" t="str">
        <f>IFERROR(__xludf.DUMMYFUNCTION("TEXTJOIN(""; "", TRUE, FILTER(CID!B4779:B14794, REGEXMATCH(CID!D4779:D14794, TEXTJOIN(""|"", TRUE, SPLIT(A4779, "";"")))))"),"#N/A")</f>
        <v>#N/A</v>
      </c>
    </row>
    <row r="4780">
      <c r="A4780" s="12" t="str">
        <f>IFERROR(__xludf.DUMMYFUNCTION("TEXTJOIN("";"", TRUE, FILTER(CID!$B$2:$B$14794, CID!B4780=CID!$D$2:$D$14794))"),"#N/A")</f>
        <v>#N/A</v>
      </c>
      <c r="B4780" s="12" t="str">
        <f>IFERROR(__xludf.DUMMYFUNCTION("TEXTJOIN(""; "", TRUE, FILTER(CID!B4780:B14794, REGEXMATCH(CID!D4780:D14794, TEXTJOIN(""|"", TRUE, SPLIT(A4780, "";"")))))"),"#N/A")</f>
        <v>#N/A</v>
      </c>
    </row>
    <row r="4781">
      <c r="A4781" s="12" t="str">
        <f>IFERROR(__xludf.DUMMYFUNCTION("TEXTJOIN("";"", TRUE, FILTER(CID!$B$2:$B$14794, CID!B4781=CID!$D$2:$D$14794))"),"#N/A")</f>
        <v>#N/A</v>
      </c>
      <c r="B4781" s="12" t="str">
        <f>IFERROR(__xludf.DUMMYFUNCTION("TEXTJOIN(""; "", TRUE, FILTER(CID!B4781:B14794, REGEXMATCH(CID!D4781:D14794, TEXTJOIN(""|"", TRUE, SPLIT(A4781, "";"")))))"),"#N/A")</f>
        <v>#N/A</v>
      </c>
    </row>
    <row r="4782">
      <c r="A4782" s="12" t="str">
        <f>IFERROR(__xludf.DUMMYFUNCTION("TEXTJOIN("";"", TRUE, FILTER(CID!$B$2:$B$14794, CID!B4782=CID!$D$2:$D$14794))"),"#N/A")</f>
        <v>#N/A</v>
      </c>
      <c r="B4782" s="12" t="str">
        <f>IFERROR(__xludf.DUMMYFUNCTION("TEXTJOIN(""; "", TRUE, FILTER(CID!B4782:B14794, REGEXMATCH(CID!D4782:D14794, TEXTJOIN(""|"", TRUE, SPLIT(A4782, "";"")))))"),"#N/A")</f>
        <v>#N/A</v>
      </c>
    </row>
    <row r="4783">
      <c r="A4783" s="12" t="str">
        <f>IFERROR(__xludf.DUMMYFUNCTION("TEXTJOIN("";"", TRUE, FILTER(CID!$B$2:$B$14794, CID!B4783=CID!$D$2:$D$14794))"),"#N/A")</f>
        <v>#N/A</v>
      </c>
      <c r="B4783" s="12" t="str">
        <f>IFERROR(__xludf.DUMMYFUNCTION("TEXTJOIN(""; "", TRUE, FILTER(CID!B4783:B14794, REGEXMATCH(CID!D4783:D14794, TEXTJOIN(""|"", TRUE, SPLIT(A4783, "";"")))))"),"#N/A")</f>
        <v>#N/A</v>
      </c>
    </row>
    <row r="4784">
      <c r="A4784" s="12" t="str">
        <f>IFERROR(__xludf.DUMMYFUNCTION("TEXTJOIN("";"", TRUE, FILTER(CID!$B$2:$B$14794, CID!B4784=CID!$D$2:$D$14794))"),"#N/A")</f>
        <v>#N/A</v>
      </c>
      <c r="B4784" s="12" t="str">
        <f>IFERROR(__xludf.DUMMYFUNCTION("TEXTJOIN(""; "", TRUE, FILTER(CID!B4784:B14794, REGEXMATCH(CID!D4784:D14794, TEXTJOIN(""|"", TRUE, SPLIT(A4784, "";"")))))"),"#N/A")</f>
        <v>#N/A</v>
      </c>
    </row>
    <row r="4785">
      <c r="A4785" s="12" t="str">
        <f>IFERROR(__xludf.DUMMYFUNCTION("TEXTJOIN("";"", TRUE, FILTER(CID!$B$2:$B$14794, CID!B4785=CID!$D$2:$D$14794))"),"#N/A")</f>
        <v>#N/A</v>
      </c>
      <c r="B4785" s="12" t="str">
        <f>IFERROR(__xludf.DUMMYFUNCTION("TEXTJOIN(""; "", TRUE, FILTER(CID!B4785:B14794, REGEXMATCH(CID!D4785:D14794, TEXTJOIN(""|"", TRUE, SPLIT(A4785, "";"")))))"),"#N/A")</f>
        <v>#N/A</v>
      </c>
    </row>
    <row r="4786">
      <c r="A4786" s="12" t="str">
        <f>IFERROR(__xludf.DUMMYFUNCTION("TEXTJOIN("";"", TRUE, FILTER(CID!$B$2:$B$14794, CID!B4786=CID!$D$2:$D$14794))"),"#N/A")</f>
        <v>#N/A</v>
      </c>
      <c r="B4786" s="12" t="str">
        <f>IFERROR(__xludf.DUMMYFUNCTION("TEXTJOIN(""; "", TRUE, FILTER(CID!B4786:B14794, REGEXMATCH(CID!D4786:D14794, TEXTJOIN(""|"", TRUE, SPLIT(A4786, "";"")))))"),"#N/A")</f>
        <v>#N/A</v>
      </c>
    </row>
    <row r="4787">
      <c r="A4787" s="12" t="str">
        <f>IFERROR(__xludf.DUMMYFUNCTION("TEXTJOIN("";"", TRUE, FILTER(CID!$B$2:$B$14794, CID!B4787=CID!$D$2:$D$14794))"),"#N/A")</f>
        <v>#N/A</v>
      </c>
      <c r="B4787" s="12" t="str">
        <f>IFERROR(__xludf.DUMMYFUNCTION("TEXTJOIN(""; "", TRUE, FILTER(CID!B4787:B14794, REGEXMATCH(CID!D4787:D14794, TEXTJOIN(""|"", TRUE, SPLIT(A4787, "";"")))))"),"#N/A")</f>
        <v>#N/A</v>
      </c>
    </row>
    <row r="4788">
      <c r="A4788" s="12" t="str">
        <f>IFERROR(__xludf.DUMMYFUNCTION("TEXTJOIN("";"", TRUE, FILTER(CID!$B$2:$B$14794, CID!B4788=CID!$D$2:$D$14794))"),"#N/A")</f>
        <v>#N/A</v>
      </c>
      <c r="B4788" s="12" t="str">
        <f>IFERROR(__xludf.DUMMYFUNCTION("TEXTJOIN(""; "", TRUE, FILTER(CID!B4788:B14794, REGEXMATCH(CID!D4788:D14794, TEXTJOIN(""|"", TRUE, SPLIT(A4788, "";"")))))"),"#N/A")</f>
        <v>#N/A</v>
      </c>
    </row>
    <row r="4789">
      <c r="A4789" s="12" t="str">
        <f>IFERROR(__xludf.DUMMYFUNCTION("TEXTJOIN("";"", TRUE, FILTER(CID!$B$2:$B$14794, CID!B4789=CID!$D$2:$D$14794))"),"#N/A")</f>
        <v>#N/A</v>
      </c>
      <c r="B4789" s="12" t="str">
        <f>IFERROR(__xludf.DUMMYFUNCTION("TEXTJOIN(""; "", TRUE, FILTER(CID!B4789:B14794, REGEXMATCH(CID!D4789:D14794, TEXTJOIN(""|"", TRUE, SPLIT(A4789, "";"")))))"),"#N/A")</f>
        <v>#N/A</v>
      </c>
    </row>
    <row r="4790">
      <c r="A4790" s="12" t="str">
        <f>IFERROR(__xludf.DUMMYFUNCTION("TEXTJOIN("";"", TRUE, FILTER(CID!$B$2:$B$14794, CID!B4790=CID!$D$2:$D$14794))"),"#N/A")</f>
        <v>#N/A</v>
      </c>
      <c r="B4790" s="12" t="str">
        <f>IFERROR(__xludf.DUMMYFUNCTION("TEXTJOIN(""; "", TRUE, FILTER(CID!B4790:B14794, REGEXMATCH(CID!D4790:D14794, TEXTJOIN(""|"", TRUE, SPLIT(A4790, "";"")))))"),"#N/A")</f>
        <v>#N/A</v>
      </c>
    </row>
    <row r="4791">
      <c r="A4791" s="12" t="str">
        <f>IFERROR(__xludf.DUMMYFUNCTION("TEXTJOIN("";"", TRUE, FILTER(CID!$B$2:$B$14794, CID!B4791=CID!$D$2:$D$14794))"),"#N/A")</f>
        <v>#N/A</v>
      </c>
      <c r="B4791" s="12" t="str">
        <f>IFERROR(__xludf.DUMMYFUNCTION("TEXTJOIN(""; "", TRUE, FILTER(CID!B4791:B14794, REGEXMATCH(CID!D4791:D14794, TEXTJOIN(""|"", TRUE, SPLIT(A4791, "";"")))))"),"#N/A")</f>
        <v>#N/A</v>
      </c>
    </row>
    <row r="4792">
      <c r="A4792" s="12" t="str">
        <f>IFERROR(__xludf.DUMMYFUNCTION("TEXTJOIN("";"", TRUE, FILTER(CID!$B$2:$B$14794, CID!B4792=CID!$D$2:$D$14794))"),"#N/A")</f>
        <v>#N/A</v>
      </c>
      <c r="B4792" s="12" t="str">
        <f>IFERROR(__xludf.DUMMYFUNCTION("TEXTJOIN(""; "", TRUE, FILTER(CID!B4792:B14794, REGEXMATCH(CID!D4792:D14794, TEXTJOIN(""|"", TRUE, SPLIT(A4792, "";"")))))"),"#N/A")</f>
        <v>#N/A</v>
      </c>
    </row>
    <row r="4793">
      <c r="A4793" s="12" t="str">
        <f>IFERROR(__xludf.DUMMYFUNCTION("TEXTJOIN("";"", TRUE, FILTER(CID!$B$2:$B$14794, CID!B4793=CID!$D$2:$D$14794))"),"#N/A")</f>
        <v>#N/A</v>
      </c>
      <c r="B4793" s="12" t="str">
        <f>IFERROR(__xludf.DUMMYFUNCTION("TEXTJOIN(""; "", TRUE, FILTER(CID!B4793:B14794, REGEXMATCH(CID!D4793:D14794, TEXTJOIN(""|"", TRUE, SPLIT(A4793, "";"")))))"),"#N/A")</f>
        <v>#N/A</v>
      </c>
    </row>
    <row r="4794">
      <c r="A4794" s="12" t="str">
        <f>IFERROR(__xludf.DUMMYFUNCTION("TEXTJOIN("";"", TRUE, FILTER(CID!$B$2:$B$14794, CID!B4794=CID!$D$2:$D$14794))"),"#N/A")</f>
        <v>#N/A</v>
      </c>
      <c r="B4794" s="12" t="str">
        <f>IFERROR(__xludf.DUMMYFUNCTION("TEXTJOIN(""; "", TRUE, FILTER(CID!B4794:B14794, REGEXMATCH(CID!D4794:D14794, TEXTJOIN(""|"", TRUE, SPLIT(A4794, "";"")))))"),"#N/A")</f>
        <v>#N/A</v>
      </c>
    </row>
    <row r="4795">
      <c r="A4795" s="12" t="str">
        <f>IFERROR(__xludf.DUMMYFUNCTION("TEXTJOIN("";"", TRUE, FILTER(CID!$B$2:$B$14794, CID!B4795=CID!$D$2:$D$14794))"),"#N/A")</f>
        <v>#N/A</v>
      </c>
      <c r="B4795" s="12" t="str">
        <f>IFERROR(__xludf.DUMMYFUNCTION("TEXTJOIN(""; "", TRUE, FILTER(CID!B4795:B14794, REGEXMATCH(CID!D4795:D14794, TEXTJOIN(""|"", TRUE, SPLIT(A4795, "";"")))))"),"#N/A")</f>
        <v>#N/A</v>
      </c>
    </row>
    <row r="4796">
      <c r="A4796" s="12" t="str">
        <f>IFERROR(__xludf.DUMMYFUNCTION("TEXTJOIN("";"", TRUE, FILTER(CID!$B$2:$B$14794, CID!B4796=CID!$D$2:$D$14794))"),"#N/A")</f>
        <v>#N/A</v>
      </c>
      <c r="B4796" s="12" t="str">
        <f>IFERROR(__xludf.DUMMYFUNCTION("TEXTJOIN(""; "", TRUE, FILTER(CID!B4796:B14794, REGEXMATCH(CID!D4796:D14794, TEXTJOIN(""|"", TRUE, SPLIT(A4796, "";"")))))"),"#N/A")</f>
        <v>#N/A</v>
      </c>
    </row>
    <row r="4797">
      <c r="A4797" s="12" t="str">
        <f>IFERROR(__xludf.DUMMYFUNCTION("TEXTJOIN("";"", TRUE, FILTER(CID!$B$2:$B$14794, CID!B4797=CID!$D$2:$D$14794))"),"#N/A")</f>
        <v>#N/A</v>
      </c>
      <c r="B4797" s="12" t="str">
        <f>IFERROR(__xludf.DUMMYFUNCTION("TEXTJOIN(""; "", TRUE, FILTER(CID!B4797:B14794, REGEXMATCH(CID!D4797:D14794, TEXTJOIN(""|"", TRUE, SPLIT(A4797, "";"")))))"),"#N/A")</f>
        <v>#N/A</v>
      </c>
    </row>
    <row r="4798">
      <c r="A4798" s="12" t="str">
        <f>IFERROR(__xludf.DUMMYFUNCTION("TEXTJOIN("";"", TRUE, FILTER(CID!$B$2:$B$14794, CID!B4798=CID!$D$2:$D$14794))"),"#N/A")</f>
        <v>#N/A</v>
      </c>
      <c r="B4798" s="12" t="str">
        <f>IFERROR(__xludf.DUMMYFUNCTION("TEXTJOIN(""; "", TRUE, FILTER(CID!B4798:B14794, REGEXMATCH(CID!D4798:D14794, TEXTJOIN(""|"", TRUE, SPLIT(A4798, "";"")))))"),"#N/A")</f>
        <v>#N/A</v>
      </c>
    </row>
    <row r="4799">
      <c r="A4799" s="12" t="str">
        <f>IFERROR(__xludf.DUMMYFUNCTION("TEXTJOIN("";"", TRUE, FILTER(CID!$B$2:$B$14794, CID!B4799=CID!$D$2:$D$14794))"),"#N/A")</f>
        <v>#N/A</v>
      </c>
      <c r="B4799" s="12" t="str">
        <f>IFERROR(__xludf.DUMMYFUNCTION("TEXTJOIN(""; "", TRUE, FILTER(CID!B4799:B14794, REGEXMATCH(CID!D4799:D14794, TEXTJOIN(""|"", TRUE, SPLIT(A4799, "";"")))))"),"#N/A")</f>
        <v>#N/A</v>
      </c>
    </row>
    <row r="4800">
      <c r="A4800" s="12" t="str">
        <f>IFERROR(__xludf.DUMMYFUNCTION("TEXTJOIN("";"", TRUE, FILTER(CID!$B$2:$B$14794, CID!B4800=CID!$D$2:$D$14794))"),"#N/A")</f>
        <v>#N/A</v>
      </c>
      <c r="B4800" s="12" t="str">
        <f>IFERROR(__xludf.DUMMYFUNCTION("TEXTJOIN(""; "", TRUE, FILTER(CID!B4800:B14794, REGEXMATCH(CID!D4800:D14794, TEXTJOIN(""|"", TRUE, SPLIT(A4800, "";"")))))"),"#N/A")</f>
        <v>#N/A</v>
      </c>
    </row>
    <row r="4801">
      <c r="A4801" s="12" t="str">
        <f>IFERROR(__xludf.DUMMYFUNCTION("TEXTJOIN("";"", TRUE, FILTER(CID!$B$2:$B$14794, CID!B4801=CID!$D$2:$D$14794))"),"#N/A")</f>
        <v>#N/A</v>
      </c>
      <c r="B4801" s="12" t="str">
        <f>IFERROR(__xludf.DUMMYFUNCTION("TEXTJOIN(""; "", TRUE, FILTER(CID!B4801:B14794, REGEXMATCH(CID!D4801:D14794, TEXTJOIN(""|"", TRUE, SPLIT(A4801, "";"")))))"),"#N/A")</f>
        <v>#N/A</v>
      </c>
    </row>
    <row r="4802">
      <c r="A4802" s="12" t="str">
        <f>IFERROR(__xludf.DUMMYFUNCTION("TEXTJOIN("";"", TRUE, FILTER(CID!$B$2:$B$14794, CID!B4802=CID!$D$2:$D$14794))"),"#N/A")</f>
        <v>#N/A</v>
      </c>
      <c r="B4802" s="12" t="str">
        <f>IFERROR(__xludf.DUMMYFUNCTION("TEXTJOIN(""; "", TRUE, FILTER(CID!B4802:B14794, REGEXMATCH(CID!D4802:D14794, TEXTJOIN(""|"", TRUE, SPLIT(A4802, "";"")))))"),"#N/A")</f>
        <v>#N/A</v>
      </c>
    </row>
    <row r="4803">
      <c r="A4803" s="12" t="str">
        <f>IFERROR(__xludf.DUMMYFUNCTION("TEXTJOIN("";"", TRUE, FILTER(CID!$B$2:$B$14794, CID!B4803=CID!$D$2:$D$14794))"),"#N/A")</f>
        <v>#N/A</v>
      </c>
      <c r="B4803" s="12" t="str">
        <f>IFERROR(__xludf.DUMMYFUNCTION("TEXTJOIN(""; "", TRUE, FILTER(CID!B4803:B14794, REGEXMATCH(CID!D4803:D14794, TEXTJOIN(""|"", TRUE, SPLIT(A4803, "";"")))))"),"#N/A")</f>
        <v>#N/A</v>
      </c>
    </row>
    <row r="4804">
      <c r="A4804" s="12" t="str">
        <f>IFERROR(__xludf.DUMMYFUNCTION("TEXTJOIN("";"", TRUE, FILTER(CID!$B$2:$B$14794, CID!B4804=CID!$D$2:$D$14794))"),"#N/A")</f>
        <v>#N/A</v>
      </c>
      <c r="B4804" s="12" t="str">
        <f>IFERROR(__xludf.DUMMYFUNCTION("TEXTJOIN(""; "", TRUE, FILTER(CID!B4804:B14794, REGEXMATCH(CID!D4804:D14794, TEXTJOIN(""|"", TRUE, SPLIT(A4804, "";"")))))"),"#N/A")</f>
        <v>#N/A</v>
      </c>
    </row>
    <row r="4805">
      <c r="A4805" s="12" t="str">
        <f>IFERROR(__xludf.DUMMYFUNCTION("TEXTJOIN("";"", TRUE, FILTER(CID!$B$2:$B$14794, CID!B4805=CID!$D$2:$D$14794))"),"#N/A")</f>
        <v>#N/A</v>
      </c>
      <c r="B4805" s="12" t="str">
        <f>IFERROR(__xludf.DUMMYFUNCTION("TEXTJOIN(""; "", TRUE, FILTER(CID!B4805:B14794, REGEXMATCH(CID!D4805:D14794, TEXTJOIN(""|"", TRUE, SPLIT(A4805, "";"")))))"),"#N/A")</f>
        <v>#N/A</v>
      </c>
    </row>
    <row r="4806">
      <c r="A4806" s="12" t="str">
        <f>IFERROR(__xludf.DUMMYFUNCTION("TEXTJOIN("";"", TRUE, FILTER(CID!$B$2:$B$14794, CID!B4806=CID!$D$2:$D$14794))"),"#N/A")</f>
        <v>#N/A</v>
      </c>
      <c r="B4806" s="12" t="str">
        <f>IFERROR(__xludf.DUMMYFUNCTION("TEXTJOIN(""; "", TRUE, FILTER(CID!B4806:B14794, REGEXMATCH(CID!D4806:D14794, TEXTJOIN(""|"", TRUE, SPLIT(A4806, "";"")))))"),"#N/A")</f>
        <v>#N/A</v>
      </c>
    </row>
    <row r="4807">
      <c r="A4807" s="12" t="str">
        <f>IFERROR(__xludf.DUMMYFUNCTION("TEXTJOIN("";"", TRUE, FILTER(CID!$B$2:$B$14794, CID!B4807=CID!$D$2:$D$14794))"),"#N/A")</f>
        <v>#N/A</v>
      </c>
      <c r="B4807" s="12" t="str">
        <f>IFERROR(__xludf.DUMMYFUNCTION("TEXTJOIN(""; "", TRUE, FILTER(CID!B4807:B14794, REGEXMATCH(CID!D4807:D14794, TEXTJOIN(""|"", TRUE, SPLIT(A4807, "";"")))))"),"#N/A")</f>
        <v>#N/A</v>
      </c>
    </row>
    <row r="4808">
      <c r="A4808" s="12" t="str">
        <f>IFERROR(__xludf.DUMMYFUNCTION("TEXTJOIN("";"", TRUE, FILTER(CID!$B$2:$B$14794, CID!B4808=CID!$D$2:$D$14794))"),"#N/A")</f>
        <v>#N/A</v>
      </c>
      <c r="B4808" s="12" t="str">
        <f>IFERROR(__xludf.DUMMYFUNCTION("TEXTJOIN(""; "", TRUE, FILTER(CID!B4808:B14794, REGEXMATCH(CID!D4808:D14794, TEXTJOIN(""|"", TRUE, SPLIT(A4808, "";"")))))"),"#N/A")</f>
        <v>#N/A</v>
      </c>
    </row>
    <row r="4809">
      <c r="A4809" s="12" t="str">
        <f>IFERROR(__xludf.DUMMYFUNCTION("TEXTJOIN("";"", TRUE, FILTER(CID!$B$2:$B$14794, CID!B4809=CID!$D$2:$D$14794))"),"#N/A")</f>
        <v>#N/A</v>
      </c>
      <c r="B4809" s="12" t="str">
        <f>IFERROR(__xludf.DUMMYFUNCTION("TEXTJOIN(""; "", TRUE, FILTER(CID!B4809:B14794, REGEXMATCH(CID!D4809:D14794, TEXTJOIN(""|"", TRUE, SPLIT(A4809, "";"")))))"),"#N/A")</f>
        <v>#N/A</v>
      </c>
    </row>
    <row r="4810">
      <c r="A4810" s="12" t="str">
        <f>IFERROR(__xludf.DUMMYFUNCTION("TEXTJOIN("";"", TRUE, FILTER(CID!$B$2:$B$14794, CID!B4810=CID!$D$2:$D$14794))"),"#N/A")</f>
        <v>#N/A</v>
      </c>
      <c r="B4810" s="12" t="str">
        <f>IFERROR(__xludf.DUMMYFUNCTION("TEXTJOIN(""; "", TRUE, FILTER(CID!B4810:B14794, REGEXMATCH(CID!D4810:D14794, TEXTJOIN(""|"", TRUE, SPLIT(A4810, "";"")))))"),"#N/A")</f>
        <v>#N/A</v>
      </c>
    </row>
    <row r="4811">
      <c r="A4811" s="12" t="str">
        <f>IFERROR(__xludf.DUMMYFUNCTION("TEXTJOIN("";"", TRUE, FILTER(CID!$B$2:$B$14794, CID!B4811=CID!$D$2:$D$14794))"),"#N/A")</f>
        <v>#N/A</v>
      </c>
      <c r="B4811" s="12" t="str">
        <f>IFERROR(__xludf.DUMMYFUNCTION("TEXTJOIN(""; "", TRUE, FILTER(CID!B4811:B14794, REGEXMATCH(CID!D4811:D14794, TEXTJOIN(""|"", TRUE, SPLIT(A4811, "";"")))))"),"#N/A")</f>
        <v>#N/A</v>
      </c>
    </row>
    <row r="4812">
      <c r="A4812" s="12" t="str">
        <f>IFERROR(__xludf.DUMMYFUNCTION("TEXTJOIN("";"", TRUE, FILTER(CID!$B$2:$B$14794, CID!B4812=CID!$D$2:$D$14794))"),"#N/A")</f>
        <v>#N/A</v>
      </c>
      <c r="B4812" s="12" t="str">
        <f>IFERROR(__xludf.DUMMYFUNCTION("TEXTJOIN(""; "", TRUE, FILTER(CID!B4812:B14794, REGEXMATCH(CID!D4812:D14794, TEXTJOIN(""|"", TRUE, SPLIT(A4812, "";"")))))"),"#N/A")</f>
        <v>#N/A</v>
      </c>
    </row>
    <row r="4813">
      <c r="A4813" s="12" t="str">
        <f>IFERROR(__xludf.DUMMYFUNCTION("TEXTJOIN("";"", TRUE, FILTER(CID!$B$2:$B$14794, CID!B4813=CID!$D$2:$D$14794))"),"#N/A")</f>
        <v>#N/A</v>
      </c>
      <c r="B4813" s="12" t="str">
        <f>IFERROR(__xludf.DUMMYFUNCTION("TEXTJOIN(""; "", TRUE, FILTER(CID!B4813:B14794, REGEXMATCH(CID!D4813:D14794, TEXTJOIN(""|"", TRUE, SPLIT(A4813, "";"")))))"),"#N/A")</f>
        <v>#N/A</v>
      </c>
    </row>
    <row r="4814">
      <c r="A4814" s="12" t="str">
        <f>IFERROR(__xludf.DUMMYFUNCTION("TEXTJOIN("";"", TRUE, FILTER(CID!$B$2:$B$14794, CID!B4814=CID!$D$2:$D$14794))"),"#N/A")</f>
        <v>#N/A</v>
      </c>
      <c r="B4814" s="12" t="str">
        <f>IFERROR(__xludf.DUMMYFUNCTION("TEXTJOIN(""; "", TRUE, FILTER(CID!B4814:B14794, REGEXMATCH(CID!D4814:D14794, TEXTJOIN(""|"", TRUE, SPLIT(A4814, "";"")))))"),"#N/A")</f>
        <v>#N/A</v>
      </c>
    </row>
    <row r="4815">
      <c r="A4815" s="12" t="str">
        <f>IFERROR(__xludf.DUMMYFUNCTION("TEXTJOIN("";"", TRUE, FILTER(CID!$B$2:$B$14794, CID!B4815=CID!$D$2:$D$14794))"),"#N/A")</f>
        <v>#N/A</v>
      </c>
      <c r="B4815" s="12" t="str">
        <f>IFERROR(__xludf.DUMMYFUNCTION("TEXTJOIN(""; "", TRUE, FILTER(CID!B4815:B14794, REGEXMATCH(CID!D4815:D14794, TEXTJOIN(""|"", TRUE, SPLIT(A4815, "";"")))))"),"#N/A")</f>
        <v>#N/A</v>
      </c>
    </row>
    <row r="4816">
      <c r="A4816" s="12" t="str">
        <f>IFERROR(__xludf.DUMMYFUNCTION("TEXTJOIN("";"", TRUE, FILTER(CID!$B$2:$B$14794, CID!B4816=CID!$D$2:$D$14794))"),"#N/A")</f>
        <v>#N/A</v>
      </c>
      <c r="B4816" s="12" t="str">
        <f>IFERROR(__xludf.DUMMYFUNCTION("TEXTJOIN(""; "", TRUE, FILTER(CID!B4816:B14794, REGEXMATCH(CID!D4816:D14794, TEXTJOIN(""|"", TRUE, SPLIT(A4816, "";"")))))"),"#N/A")</f>
        <v>#N/A</v>
      </c>
    </row>
    <row r="4817">
      <c r="A4817" s="12" t="str">
        <f>IFERROR(__xludf.DUMMYFUNCTION("TEXTJOIN("";"", TRUE, FILTER(CID!$B$2:$B$14794, CID!B4817=CID!$D$2:$D$14794))"),"#N/A")</f>
        <v>#N/A</v>
      </c>
      <c r="B4817" s="12" t="str">
        <f>IFERROR(__xludf.DUMMYFUNCTION("TEXTJOIN(""; "", TRUE, FILTER(CID!B4817:B14794, REGEXMATCH(CID!D4817:D14794, TEXTJOIN(""|"", TRUE, SPLIT(A4817, "";"")))))"),"#N/A")</f>
        <v>#N/A</v>
      </c>
    </row>
    <row r="4818">
      <c r="A4818" s="12" t="str">
        <f>IFERROR(__xludf.DUMMYFUNCTION("TEXTJOIN("";"", TRUE, FILTER(CID!$B$2:$B$14794, CID!B4818=CID!$D$2:$D$14794))"),"#N/A")</f>
        <v>#N/A</v>
      </c>
      <c r="B4818" s="12" t="str">
        <f>IFERROR(__xludf.DUMMYFUNCTION("TEXTJOIN(""; "", TRUE, FILTER(CID!B4818:B14794, REGEXMATCH(CID!D4818:D14794, TEXTJOIN(""|"", TRUE, SPLIT(A4818, "";"")))))"),"#N/A")</f>
        <v>#N/A</v>
      </c>
    </row>
    <row r="4819">
      <c r="A4819" s="12" t="str">
        <f>IFERROR(__xludf.DUMMYFUNCTION("TEXTJOIN("";"", TRUE, FILTER(CID!$B$2:$B$14794, CID!B4819=CID!$D$2:$D$14794))"),"#N/A")</f>
        <v>#N/A</v>
      </c>
      <c r="B4819" s="12" t="str">
        <f>IFERROR(__xludf.DUMMYFUNCTION("TEXTJOIN(""; "", TRUE, FILTER(CID!B4819:B14794, REGEXMATCH(CID!D4819:D14794, TEXTJOIN(""|"", TRUE, SPLIT(A4819, "";"")))))"),"#N/A")</f>
        <v>#N/A</v>
      </c>
    </row>
    <row r="4820">
      <c r="A4820" s="12" t="str">
        <f>IFERROR(__xludf.DUMMYFUNCTION("TEXTJOIN("";"", TRUE, FILTER(CID!$B$2:$B$14794, CID!B4820=CID!$D$2:$D$14794))"),"#N/A")</f>
        <v>#N/A</v>
      </c>
      <c r="B4820" s="12" t="str">
        <f>IFERROR(__xludf.DUMMYFUNCTION("TEXTJOIN(""; "", TRUE, FILTER(CID!B4820:B14794, REGEXMATCH(CID!D4820:D14794, TEXTJOIN(""|"", TRUE, SPLIT(A4820, "";"")))))"),"#N/A")</f>
        <v>#N/A</v>
      </c>
    </row>
    <row r="4821">
      <c r="A4821" s="12" t="str">
        <f>IFERROR(__xludf.DUMMYFUNCTION("TEXTJOIN("";"", TRUE, FILTER(CID!$B$2:$B$14794, CID!B4821=CID!$D$2:$D$14794))"),"#N/A")</f>
        <v>#N/A</v>
      </c>
      <c r="B4821" s="12" t="str">
        <f>IFERROR(__xludf.DUMMYFUNCTION("TEXTJOIN(""; "", TRUE, FILTER(CID!B4821:B14794, REGEXMATCH(CID!D4821:D14794, TEXTJOIN(""|"", TRUE, SPLIT(A4821, "";"")))))"),"#N/A")</f>
        <v>#N/A</v>
      </c>
    </row>
    <row r="4822">
      <c r="A4822" s="12" t="str">
        <f>IFERROR(__xludf.DUMMYFUNCTION("TEXTJOIN("";"", TRUE, FILTER(CID!$B$2:$B$14794, CID!B4822=CID!$D$2:$D$14794))"),"#N/A")</f>
        <v>#N/A</v>
      </c>
      <c r="B4822" s="12" t="str">
        <f>IFERROR(__xludf.DUMMYFUNCTION("TEXTJOIN(""; "", TRUE, FILTER(CID!B4822:B14794, REGEXMATCH(CID!D4822:D14794, TEXTJOIN(""|"", TRUE, SPLIT(A4822, "";"")))))"),"#N/A")</f>
        <v>#N/A</v>
      </c>
    </row>
    <row r="4823">
      <c r="A4823" s="12" t="str">
        <f>IFERROR(__xludf.DUMMYFUNCTION("TEXTJOIN("";"", TRUE, FILTER(CID!$B$2:$B$14794, CID!B4823=CID!$D$2:$D$14794))"),"#N/A")</f>
        <v>#N/A</v>
      </c>
      <c r="B4823" s="12" t="str">
        <f>IFERROR(__xludf.DUMMYFUNCTION("TEXTJOIN(""; "", TRUE, FILTER(CID!B4823:B14794, REGEXMATCH(CID!D4823:D14794, TEXTJOIN(""|"", TRUE, SPLIT(A4823, "";"")))))"),"#N/A")</f>
        <v>#N/A</v>
      </c>
    </row>
    <row r="4824">
      <c r="A4824" s="12" t="str">
        <f>IFERROR(__xludf.DUMMYFUNCTION("TEXTJOIN("";"", TRUE, FILTER(CID!$B$2:$B$14794, CID!B4824=CID!$D$2:$D$14794))"),"#N/A")</f>
        <v>#N/A</v>
      </c>
      <c r="B4824" s="12" t="str">
        <f>IFERROR(__xludf.DUMMYFUNCTION("TEXTJOIN(""; "", TRUE, FILTER(CID!B4824:B14794, REGEXMATCH(CID!D4824:D14794, TEXTJOIN(""|"", TRUE, SPLIT(A4824, "";"")))))"),"#N/A")</f>
        <v>#N/A</v>
      </c>
    </row>
    <row r="4825">
      <c r="A4825" s="12" t="str">
        <f>IFERROR(__xludf.DUMMYFUNCTION("TEXTJOIN("";"", TRUE, FILTER(CID!$B$2:$B$14794, CID!B4825=CID!$D$2:$D$14794))"),"#N/A")</f>
        <v>#N/A</v>
      </c>
      <c r="B4825" s="12" t="str">
        <f>IFERROR(__xludf.DUMMYFUNCTION("TEXTJOIN(""; "", TRUE, FILTER(CID!B4825:B14794, REGEXMATCH(CID!D4825:D14794, TEXTJOIN(""|"", TRUE, SPLIT(A4825, "";"")))))"),"#N/A")</f>
        <v>#N/A</v>
      </c>
    </row>
    <row r="4826">
      <c r="A4826" s="12" t="str">
        <f>IFERROR(__xludf.DUMMYFUNCTION("TEXTJOIN("";"", TRUE, FILTER(CID!$B$2:$B$14794, CID!B4826=CID!$D$2:$D$14794))"),"#N/A")</f>
        <v>#N/A</v>
      </c>
      <c r="B4826" s="12" t="str">
        <f>IFERROR(__xludf.DUMMYFUNCTION("TEXTJOIN(""; "", TRUE, FILTER(CID!B4826:B14794, REGEXMATCH(CID!D4826:D14794, TEXTJOIN(""|"", TRUE, SPLIT(A4826, "";"")))))"),"#N/A")</f>
        <v>#N/A</v>
      </c>
    </row>
    <row r="4827">
      <c r="A4827" s="12" t="str">
        <f>IFERROR(__xludf.DUMMYFUNCTION("TEXTJOIN("";"", TRUE, FILTER(CID!$B$2:$B$14794, CID!B4827=CID!$D$2:$D$14794))"),"#N/A")</f>
        <v>#N/A</v>
      </c>
      <c r="B4827" s="12" t="str">
        <f>IFERROR(__xludf.DUMMYFUNCTION("TEXTJOIN(""; "", TRUE, FILTER(CID!B4827:B14794, REGEXMATCH(CID!D4827:D14794, TEXTJOIN(""|"", TRUE, SPLIT(A4827, "";"")))))"),"#N/A")</f>
        <v>#N/A</v>
      </c>
    </row>
    <row r="4828">
      <c r="A4828" s="12" t="str">
        <f>IFERROR(__xludf.DUMMYFUNCTION("TEXTJOIN("";"", TRUE, FILTER(CID!$B$2:$B$14794, CID!B4828=CID!$D$2:$D$14794))"),"#N/A")</f>
        <v>#N/A</v>
      </c>
      <c r="B4828" s="12" t="str">
        <f>IFERROR(__xludf.DUMMYFUNCTION("TEXTJOIN(""; "", TRUE, FILTER(CID!B4828:B14794, REGEXMATCH(CID!D4828:D14794, TEXTJOIN(""|"", TRUE, SPLIT(A4828, "";"")))))"),"#N/A")</f>
        <v>#N/A</v>
      </c>
    </row>
    <row r="4829">
      <c r="A4829" s="12" t="str">
        <f>IFERROR(__xludf.DUMMYFUNCTION("TEXTJOIN("";"", TRUE, FILTER(CID!$B$2:$B$14794, CID!B4829=CID!$D$2:$D$14794))"),"#N/A")</f>
        <v>#N/A</v>
      </c>
      <c r="B4829" s="12" t="str">
        <f>IFERROR(__xludf.DUMMYFUNCTION("TEXTJOIN(""; "", TRUE, FILTER(CID!B4829:B14794, REGEXMATCH(CID!D4829:D14794, TEXTJOIN(""|"", TRUE, SPLIT(A4829, "";"")))))"),"#N/A")</f>
        <v>#N/A</v>
      </c>
    </row>
    <row r="4830">
      <c r="A4830" s="12" t="str">
        <f>IFERROR(__xludf.DUMMYFUNCTION("TEXTJOIN("";"", TRUE, FILTER(CID!$B$2:$B$14794, CID!B4830=CID!$D$2:$D$14794))"),"#N/A")</f>
        <v>#N/A</v>
      </c>
      <c r="B4830" s="12" t="str">
        <f>IFERROR(__xludf.DUMMYFUNCTION("TEXTJOIN(""; "", TRUE, FILTER(CID!B4830:B14794, REGEXMATCH(CID!D4830:D14794, TEXTJOIN(""|"", TRUE, SPLIT(A4830, "";"")))))"),"#N/A")</f>
        <v>#N/A</v>
      </c>
    </row>
    <row r="4831">
      <c r="A4831" s="12" t="str">
        <f>IFERROR(__xludf.DUMMYFUNCTION("TEXTJOIN("";"", TRUE, FILTER(CID!$B$2:$B$14794, CID!B4831=CID!$D$2:$D$14794))"),"#N/A")</f>
        <v>#N/A</v>
      </c>
      <c r="B4831" s="12" t="str">
        <f>IFERROR(__xludf.DUMMYFUNCTION("TEXTJOIN(""; "", TRUE, FILTER(CID!B4831:B14794, REGEXMATCH(CID!D4831:D14794, TEXTJOIN(""|"", TRUE, SPLIT(A4831, "";"")))))"),"#N/A")</f>
        <v>#N/A</v>
      </c>
    </row>
    <row r="4832">
      <c r="A4832" s="12" t="str">
        <f>IFERROR(__xludf.DUMMYFUNCTION("TEXTJOIN("";"", TRUE, FILTER(CID!$B$2:$B$14794, CID!B4832=CID!$D$2:$D$14794))"),"#N/A")</f>
        <v>#N/A</v>
      </c>
      <c r="B4832" s="12" t="str">
        <f>IFERROR(__xludf.DUMMYFUNCTION("TEXTJOIN(""; "", TRUE, FILTER(CID!B4832:B14794, REGEXMATCH(CID!D4832:D14794, TEXTJOIN(""|"", TRUE, SPLIT(A4832, "";"")))))"),"#N/A")</f>
        <v>#N/A</v>
      </c>
    </row>
    <row r="4833">
      <c r="A4833" s="12" t="str">
        <f>IFERROR(__xludf.DUMMYFUNCTION("TEXTJOIN("";"", TRUE, FILTER(CID!$B$2:$B$14794, CID!B4833=CID!$D$2:$D$14794))"),"#N/A")</f>
        <v>#N/A</v>
      </c>
      <c r="B4833" s="12" t="str">
        <f>IFERROR(__xludf.DUMMYFUNCTION("TEXTJOIN(""; "", TRUE, FILTER(CID!B4833:B14794, REGEXMATCH(CID!D4833:D14794, TEXTJOIN(""|"", TRUE, SPLIT(A4833, "";"")))))"),"#N/A")</f>
        <v>#N/A</v>
      </c>
    </row>
    <row r="4834">
      <c r="A4834" s="12" t="str">
        <f>IFERROR(__xludf.DUMMYFUNCTION("TEXTJOIN("";"", TRUE, FILTER(CID!$B$2:$B$14794, CID!B4834=CID!$D$2:$D$14794))"),"#N/A")</f>
        <v>#N/A</v>
      </c>
      <c r="B4834" s="12" t="str">
        <f>IFERROR(__xludf.DUMMYFUNCTION("TEXTJOIN(""; "", TRUE, FILTER(CID!B4834:B14794, REGEXMATCH(CID!D4834:D14794, TEXTJOIN(""|"", TRUE, SPLIT(A4834, "";"")))))"),"#N/A")</f>
        <v>#N/A</v>
      </c>
    </row>
    <row r="4835">
      <c r="A4835" s="12" t="str">
        <f>IFERROR(__xludf.DUMMYFUNCTION("TEXTJOIN("";"", TRUE, FILTER(CID!$B$2:$B$14794, CID!B4835=CID!$D$2:$D$14794))"),"#N/A")</f>
        <v>#N/A</v>
      </c>
      <c r="B4835" s="12" t="str">
        <f>IFERROR(__xludf.DUMMYFUNCTION("TEXTJOIN(""; "", TRUE, FILTER(CID!B4835:B14794, REGEXMATCH(CID!D4835:D14794, TEXTJOIN(""|"", TRUE, SPLIT(A4835, "";"")))))"),"#N/A")</f>
        <v>#N/A</v>
      </c>
    </row>
    <row r="4836">
      <c r="A4836" s="12" t="str">
        <f>IFERROR(__xludf.DUMMYFUNCTION("TEXTJOIN("";"", TRUE, FILTER(CID!$B$2:$B$14794, CID!B4836=CID!$D$2:$D$14794))"),"#N/A")</f>
        <v>#N/A</v>
      </c>
      <c r="B4836" s="12" t="str">
        <f>IFERROR(__xludf.DUMMYFUNCTION("TEXTJOIN(""; "", TRUE, FILTER(CID!B4836:B14794, REGEXMATCH(CID!D4836:D14794, TEXTJOIN(""|"", TRUE, SPLIT(A4836, "";"")))))"),"#N/A")</f>
        <v>#N/A</v>
      </c>
    </row>
    <row r="4837">
      <c r="A4837" s="12" t="str">
        <f>IFERROR(__xludf.DUMMYFUNCTION("TEXTJOIN("";"", TRUE, FILTER(CID!$B$2:$B$14794, CID!B4837=CID!$D$2:$D$14794))"),"#N/A")</f>
        <v>#N/A</v>
      </c>
      <c r="B4837" s="12" t="str">
        <f>IFERROR(__xludf.DUMMYFUNCTION("TEXTJOIN(""; "", TRUE, FILTER(CID!B4837:B14794, REGEXMATCH(CID!D4837:D14794, TEXTJOIN(""|"", TRUE, SPLIT(A4837, "";"")))))"),"#N/A")</f>
        <v>#N/A</v>
      </c>
    </row>
    <row r="4838">
      <c r="A4838" s="12" t="str">
        <f>IFERROR(__xludf.DUMMYFUNCTION("TEXTJOIN("";"", TRUE, FILTER(CID!$B$2:$B$14794, CID!B4838=CID!$D$2:$D$14794))"),"#N/A")</f>
        <v>#N/A</v>
      </c>
      <c r="B4838" s="12" t="str">
        <f>IFERROR(__xludf.DUMMYFUNCTION("TEXTJOIN(""; "", TRUE, FILTER(CID!B4838:B14794, REGEXMATCH(CID!D4838:D14794, TEXTJOIN(""|"", TRUE, SPLIT(A4838, "";"")))))"),"#N/A")</f>
        <v>#N/A</v>
      </c>
    </row>
    <row r="4839">
      <c r="A4839" s="12" t="str">
        <f>IFERROR(__xludf.DUMMYFUNCTION("TEXTJOIN("";"", TRUE, FILTER(CID!$B$2:$B$14794, CID!B4839=CID!$D$2:$D$14794))"),"#N/A")</f>
        <v>#N/A</v>
      </c>
      <c r="B4839" s="12" t="str">
        <f>IFERROR(__xludf.DUMMYFUNCTION("TEXTJOIN(""; "", TRUE, FILTER(CID!B4839:B14794, REGEXMATCH(CID!D4839:D14794, TEXTJOIN(""|"", TRUE, SPLIT(A4839, "";"")))))"),"#N/A")</f>
        <v>#N/A</v>
      </c>
    </row>
    <row r="4840">
      <c r="A4840" s="12" t="str">
        <f>IFERROR(__xludf.DUMMYFUNCTION("TEXTJOIN("";"", TRUE, FILTER(CID!$B$2:$B$14794, CID!B4840=CID!$D$2:$D$14794))"),"#N/A")</f>
        <v>#N/A</v>
      </c>
      <c r="B4840" s="12" t="str">
        <f>IFERROR(__xludf.DUMMYFUNCTION("TEXTJOIN(""; "", TRUE, FILTER(CID!B4840:B14794, REGEXMATCH(CID!D4840:D14794, TEXTJOIN(""|"", TRUE, SPLIT(A4840, "";"")))))"),"#N/A")</f>
        <v>#N/A</v>
      </c>
    </row>
    <row r="4841">
      <c r="A4841" s="12" t="str">
        <f>IFERROR(__xludf.DUMMYFUNCTION("TEXTJOIN("";"", TRUE, FILTER(CID!$B$2:$B$14794, CID!B4841=CID!$D$2:$D$14794))"),"#N/A")</f>
        <v>#N/A</v>
      </c>
      <c r="B4841" s="12" t="str">
        <f>IFERROR(__xludf.DUMMYFUNCTION("TEXTJOIN(""; "", TRUE, FILTER(CID!B4841:B14794, REGEXMATCH(CID!D4841:D14794, TEXTJOIN(""|"", TRUE, SPLIT(A4841, "";"")))))"),"#N/A")</f>
        <v>#N/A</v>
      </c>
    </row>
    <row r="4842">
      <c r="A4842" s="12" t="str">
        <f>IFERROR(__xludf.DUMMYFUNCTION("TEXTJOIN("";"", TRUE, FILTER(CID!$B$2:$B$14794, CID!B4842=CID!$D$2:$D$14794))"),"#N/A")</f>
        <v>#N/A</v>
      </c>
      <c r="B4842" s="12" t="str">
        <f>IFERROR(__xludf.DUMMYFUNCTION("TEXTJOIN(""; "", TRUE, FILTER(CID!B4842:B14794, REGEXMATCH(CID!D4842:D14794, TEXTJOIN(""|"", TRUE, SPLIT(A4842, "";"")))))"),"#N/A")</f>
        <v>#N/A</v>
      </c>
    </row>
    <row r="4843">
      <c r="A4843" s="12" t="str">
        <f>IFERROR(__xludf.DUMMYFUNCTION("TEXTJOIN("";"", TRUE, FILTER(CID!$B$2:$B$14794, CID!B4843=CID!$D$2:$D$14794))"),"#N/A")</f>
        <v>#N/A</v>
      </c>
      <c r="B4843" s="12" t="str">
        <f>IFERROR(__xludf.DUMMYFUNCTION("TEXTJOIN(""; "", TRUE, FILTER(CID!B4843:B14794, REGEXMATCH(CID!D4843:D14794, TEXTJOIN(""|"", TRUE, SPLIT(A4843, "";"")))))"),"#N/A")</f>
        <v>#N/A</v>
      </c>
    </row>
    <row r="4844">
      <c r="A4844" s="12" t="str">
        <f>IFERROR(__xludf.DUMMYFUNCTION("TEXTJOIN("";"", TRUE, FILTER(CID!$B$2:$B$14794, CID!B4844=CID!$D$2:$D$14794))"),"#N/A")</f>
        <v>#N/A</v>
      </c>
      <c r="B4844" s="12" t="str">
        <f>IFERROR(__xludf.DUMMYFUNCTION("TEXTJOIN(""; "", TRUE, FILTER(CID!B4844:B14794, REGEXMATCH(CID!D4844:D14794, TEXTJOIN(""|"", TRUE, SPLIT(A4844, "";"")))))"),"#N/A")</f>
        <v>#N/A</v>
      </c>
    </row>
    <row r="4845">
      <c r="A4845" s="12" t="str">
        <f>IFERROR(__xludf.DUMMYFUNCTION("TEXTJOIN("";"", TRUE, FILTER(CID!$B$2:$B$14794, CID!B4845=CID!$D$2:$D$14794))"),"#N/A")</f>
        <v>#N/A</v>
      </c>
      <c r="B4845" s="12" t="str">
        <f>IFERROR(__xludf.DUMMYFUNCTION("TEXTJOIN(""; "", TRUE, FILTER(CID!B4845:B14794, REGEXMATCH(CID!D4845:D14794, TEXTJOIN(""|"", TRUE, SPLIT(A4845, "";"")))))"),"#N/A")</f>
        <v>#N/A</v>
      </c>
    </row>
    <row r="4846">
      <c r="A4846" s="12" t="str">
        <f>IFERROR(__xludf.DUMMYFUNCTION("TEXTJOIN("";"", TRUE, FILTER(CID!$B$2:$B$14794, CID!B4846=CID!$D$2:$D$14794))"),"#N/A")</f>
        <v>#N/A</v>
      </c>
      <c r="B4846" s="12" t="str">
        <f>IFERROR(__xludf.DUMMYFUNCTION("TEXTJOIN(""; "", TRUE, FILTER(CID!B4846:B14794, REGEXMATCH(CID!D4846:D14794, TEXTJOIN(""|"", TRUE, SPLIT(A4846, "";"")))))"),"#N/A")</f>
        <v>#N/A</v>
      </c>
    </row>
    <row r="4847">
      <c r="A4847" s="12" t="str">
        <f>IFERROR(__xludf.DUMMYFUNCTION("TEXTJOIN("";"", TRUE, FILTER(CID!$B$2:$B$14794, CID!B4847=CID!$D$2:$D$14794))"),"#N/A")</f>
        <v>#N/A</v>
      </c>
      <c r="B4847" s="12" t="str">
        <f>IFERROR(__xludf.DUMMYFUNCTION("TEXTJOIN(""; "", TRUE, FILTER(CID!B4847:B14794, REGEXMATCH(CID!D4847:D14794, TEXTJOIN(""|"", TRUE, SPLIT(A4847, "";"")))))"),"#N/A")</f>
        <v>#N/A</v>
      </c>
    </row>
    <row r="4848">
      <c r="A4848" s="12" t="str">
        <f>IFERROR(__xludf.DUMMYFUNCTION("TEXTJOIN("";"", TRUE, FILTER(CID!$B$2:$B$14794, CID!B4848=CID!$D$2:$D$14794))"),"#N/A")</f>
        <v>#N/A</v>
      </c>
      <c r="B4848" s="12" t="str">
        <f>IFERROR(__xludf.DUMMYFUNCTION("TEXTJOIN(""; "", TRUE, FILTER(CID!B4848:B14794, REGEXMATCH(CID!D4848:D14794, TEXTJOIN(""|"", TRUE, SPLIT(A4848, "";"")))))"),"#N/A")</f>
        <v>#N/A</v>
      </c>
    </row>
    <row r="4849">
      <c r="A4849" s="12" t="str">
        <f>IFERROR(__xludf.DUMMYFUNCTION("TEXTJOIN("";"", TRUE, FILTER(CID!$B$2:$B$14794, CID!B4849=CID!$D$2:$D$14794))"),"#N/A")</f>
        <v>#N/A</v>
      </c>
      <c r="B4849" s="12" t="str">
        <f>IFERROR(__xludf.DUMMYFUNCTION("TEXTJOIN(""; "", TRUE, FILTER(CID!B4849:B14794, REGEXMATCH(CID!D4849:D14794, TEXTJOIN(""|"", TRUE, SPLIT(A4849, "";"")))))"),"#N/A")</f>
        <v>#N/A</v>
      </c>
    </row>
    <row r="4850">
      <c r="A4850" s="12" t="str">
        <f>IFERROR(__xludf.DUMMYFUNCTION("TEXTJOIN("";"", TRUE, FILTER(CID!$B$2:$B$14794, CID!B4850=CID!$D$2:$D$14794))"),"#N/A")</f>
        <v>#N/A</v>
      </c>
      <c r="B4850" s="12" t="str">
        <f>IFERROR(__xludf.DUMMYFUNCTION("TEXTJOIN(""; "", TRUE, FILTER(CID!B4850:B14794, REGEXMATCH(CID!D4850:D14794, TEXTJOIN(""|"", TRUE, SPLIT(A4850, "";"")))))"),"#N/A")</f>
        <v>#N/A</v>
      </c>
    </row>
    <row r="4851">
      <c r="A4851" s="12" t="str">
        <f>IFERROR(__xludf.DUMMYFUNCTION("TEXTJOIN("";"", TRUE, FILTER(CID!$B$2:$B$14794, CID!B4851=CID!$D$2:$D$14794))"),"#N/A")</f>
        <v>#N/A</v>
      </c>
      <c r="B4851" s="12" t="str">
        <f>IFERROR(__xludf.DUMMYFUNCTION("TEXTJOIN(""; "", TRUE, FILTER(CID!B4851:B14794, REGEXMATCH(CID!D4851:D14794, TEXTJOIN(""|"", TRUE, SPLIT(A4851, "";"")))))"),"#N/A")</f>
        <v>#N/A</v>
      </c>
    </row>
    <row r="4852">
      <c r="A4852" s="12" t="str">
        <f>IFERROR(__xludf.DUMMYFUNCTION("TEXTJOIN("";"", TRUE, FILTER(CID!$B$2:$B$14794, CID!B4852=CID!$D$2:$D$14794))"),"#N/A")</f>
        <v>#N/A</v>
      </c>
      <c r="B4852" s="12" t="str">
        <f>IFERROR(__xludf.DUMMYFUNCTION("TEXTJOIN(""; "", TRUE, FILTER(CID!B4852:B14794, REGEXMATCH(CID!D4852:D14794, TEXTJOIN(""|"", TRUE, SPLIT(A4852, "";"")))))"),"#N/A")</f>
        <v>#N/A</v>
      </c>
    </row>
    <row r="4853">
      <c r="A4853" s="12" t="str">
        <f>IFERROR(__xludf.DUMMYFUNCTION("TEXTJOIN("";"", TRUE, FILTER(CID!$B$2:$B$14794, CID!B4853=CID!$D$2:$D$14794))"),"#N/A")</f>
        <v>#N/A</v>
      </c>
      <c r="B4853" s="12" t="str">
        <f>IFERROR(__xludf.DUMMYFUNCTION("TEXTJOIN(""; "", TRUE, FILTER(CID!B4853:B14794, REGEXMATCH(CID!D4853:D14794, TEXTJOIN(""|"", TRUE, SPLIT(A4853, "";"")))))"),"#N/A")</f>
        <v>#N/A</v>
      </c>
    </row>
    <row r="4854">
      <c r="A4854" s="12" t="str">
        <f>IFERROR(__xludf.DUMMYFUNCTION("TEXTJOIN("";"", TRUE, FILTER(CID!$B$2:$B$14794, CID!B4854=CID!$D$2:$D$14794))"),"#N/A")</f>
        <v>#N/A</v>
      </c>
      <c r="B4854" s="12" t="str">
        <f>IFERROR(__xludf.DUMMYFUNCTION("TEXTJOIN(""; "", TRUE, FILTER(CID!B4854:B14794, REGEXMATCH(CID!D4854:D14794, TEXTJOIN(""|"", TRUE, SPLIT(A4854, "";"")))))"),"#N/A")</f>
        <v>#N/A</v>
      </c>
    </row>
    <row r="4855">
      <c r="A4855" s="12" t="str">
        <f>IFERROR(__xludf.DUMMYFUNCTION("TEXTJOIN("";"", TRUE, FILTER(CID!$B$2:$B$14794, CID!B4855=CID!$D$2:$D$14794))"),"#N/A")</f>
        <v>#N/A</v>
      </c>
      <c r="B4855" s="12" t="str">
        <f>IFERROR(__xludf.DUMMYFUNCTION("TEXTJOIN(""; "", TRUE, FILTER(CID!B4855:B14794, REGEXMATCH(CID!D4855:D14794, TEXTJOIN(""|"", TRUE, SPLIT(A4855, "";"")))))"),"#N/A")</f>
        <v>#N/A</v>
      </c>
    </row>
    <row r="4856">
      <c r="A4856" s="12" t="str">
        <f>IFERROR(__xludf.DUMMYFUNCTION("TEXTJOIN("";"", TRUE, FILTER(CID!$B$2:$B$14794, CID!B4856=CID!$D$2:$D$14794))"),"#N/A")</f>
        <v>#N/A</v>
      </c>
      <c r="B4856" s="12" t="str">
        <f>IFERROR(__xludf.DUMMYFUNCTION("TEXTJOIN(""; "", TRUE, FILTER(CID!B4856:B14794, REGEXMATCH(CID!D4856:D14794, TEXTJOIN(""|"", TRUE, SPLIT(A4856, "";"")))))"),"#N/A")</f>
        <v>#N/A</v>
      </c>
    </row>
    <row r="4857">
      <c r="A4857" s="12" t="str">
        <f>IFERROR(__xludf.DUMMYFUNCTION("TEXTJOIN("";"", TRUE, FILTER(CID!$B$2:$B$14794, CID!B4857=CID!$D$2:$D$14794))"),"#N/A")</f>
        <v>#N/A</v>
      </c>
      <c r="B4857" s="12" t="str">
        <f>IFERROR(__xludf.DUMMYFUNCTION("TEXTJOIN(""; "", TRUE, FILTER(CID!B4857:B14794, REGEXMATCH(CID!D4857:D14794, TEXTJOIN(""|"", TRUE, SPLIT(A4857, "";"")))))"),"#N/A")</f>
        <v>#N/A</v>
      </c>
    </row>
    <row r="4858">
      <c r="A4858" s="12" t="str">
        <f>IFERROR(__xludf.DUMMYFUNCTION("TEXTJOIN("";"", TRUE, FILTER(CID!$B$2:$B$14794, CID!B4858=CID!$D$2:$D$14794))"),"#N/A")</f>
        <v>#N/A</v>
      </c>
      <c r="B4858" s="12" t="str">
        <f>IFERROR(__xludf.DUMMYFUNCTION("TEXTJOIN(""; "", TRUE, FILTER(CID!B4858:B14794, REGEXMATCH(CID!D4858:D14794, TEXTJOIN(""|"", TRUE, SPLIT(A4858, "";"")))))"),"#N/A")</f>
        <v>#N/A</v>
      </c>
    </row>
    <row r="4859">
      <c r="A4859" s="12" t="str">
        <f>IFERROR(__xludf.DUMMYFUNCTION("TEXTJOIN("";"", TRUE, FILTER(CID!$B$2:$B$14794, CID!B4859=CID!$D$2:$D$14794))"),"#N/A")</f>
        <v>#N/A</v>
      </c>
      <c r="B4859" s="12" t="str">
        <f>IFERROR(__xludf.DUMMYFUNCTION("TEXTJOIN(""; "", TRUE, FILTER(CID!B4859:B14794, REGEXMATCH(CID!D4859:D14794, TEXTJOIN(""|"", TRUE, SPLIT(A4859, "";"")))))"),"#N/A")</f>
        <v>#N/A</v>
      </c>
    </row>
    <row r="4860">
      <c r="A4860" s="12" t="str">
        <f>IFERROR(__xludf.DUMMYFUNCTION("TEXTJOIN("";"", TRUE, FILTER(CID!$B$2:$B$14794, CID!B4860=CID!$D$2:$D$14794))"),"#N/A")</f>
        <v>#N/A</v>
      </c>
      <c r="B4860" s="12" t="str">
        <f>IFERROR(__xludf.DUMMYFUNCTION("TEXTJOIN(""; "", TRUE, FILTER(CID!B4860:B14794, REGEXMATCH(CID!D4860:D14794, TEXTJOIN(""|"", TRUE, SPLIT(A4860, "";"")))))"),"#N/A")</f>
        <v>#N/A</v>
      </c>
    </row>
    <row r="4861">
      <c r="A4861" s="12" t="str">
        <f>IFERROR(__xludf.DUMMYFUNCTION("TEXTJOIN("";"", TRUE, FILTER(CID!$B$2:$B$14794, CID!B4861=CID!$D$2:$D$14794))"),"#N/A")</f>
        <v>#N/A</v>
      </c>
      <c r="B4861" s="12" t="str">
        <f>IFERROR(__xludf.DUMMYFUNCTION("TEXTJOIN(""; "", TRUE, FILTER(CID!B4861:B14794, REGEXMATCH(CID!D4861:D14794, TEXTJOIN(""|"", TRUE, SPLIT(A4861, "";"")))))"),"#N/A")</f>
        <v>#N/A</v>
      </c>
    </row>
    <row r="4862">
      <c r="A4862" s="12" t="str">
        <f>IFERROR(__xludf.DUMMYFUNCTION("TEXTJOIN("";"", TRUE, FILTER(CID!$B$2:$B$14794, CID!B4862=CID!$D$2:$D$14794))"),"#N/A")</f>
        <v>#N/A</v>
      </c>
      <c r="B4862" s="12" t="str">
        <f>IFERROR(__xludf.DUMMYFUNCTION("TEXTJOIN(""; "", TRUE, FILTER(CID!B4862:B14794, REGEXMATCH(CID!D4862:D14794, TEXTJOIN(""|"", TRUE, SPLIT(A4862, "";"")))))"),"#N/A")</f>
        <v>#N/A</v>
      </c>
    </row>
    <row r="4863">
      <c r="A4863" s="12" t="str">
        <f>IFERROR(__xludf.DUMMYFUNCTION("TEXTJOIN("";"", TRUE, FILTER(CID!$B$2:$B$14794, CID!B4863=CID!$D$2:$D$14794))"),"#N/A")</f>
        <v>#N/A</v>
      </c>
      <c r="B4863" s="12" t="str">
        <f>IFERROR(__xludf.DUMMYFUNCTION("TEXTJOIN(""; "", TRUE, FILTER(CID!B4863:B14794, REGEXMATCH(CID!D4863:D14794, TEXTJOIN(""|"", TRUE, SPLIT(A4863, "";"")))))"),"#N/A")</f>
        <v>#N/A</v>
      </c>
    </row>
    <row r="4864">
      <c r="A4864" s="12" t="str">
        <f>IFERROR(__xludf.DUMMYFUNCTION("TEXTJOIN("";"", TRUE, FILTER(CID!$B$2:$B$14794, CID!B4864=CID!$D$2:$D$14794))"),"#N/A")</f>
        <v>#N/A</v>
      </c>
      <c r="B4864" s="12" t="str">
        <f>IFERROR(__xludf.DUMMYFUNCTION("TEXTJOIN(""; "", TRUE, FILTER(CID!B4864:B14794, REGEXMATCH(CID!D4864:D14794, TEXTJOIN(""|"", TRUE, SPLIT(A4864, "";"")))))"),"#N/A")</f>
        <v>#N/A</v>
      </c>
    </row>
    <row r="4865">
      <c r="A4865" s="12" t="str">
        <f>IFERROR(__xludf.DUMMYFUNCTION("TEXTJOIN("";"", TRUE, FILTER(CID!$B$2:$B$14794, CID!B4865=CID!$D$2:$D$14794))"),"#N/A")</f>
        <v>#N/A</v>
      </c>
      <c r="B4865" s="12" t="str">
        <f>IFERROR(__xludf.DUMMYFUNCTION("TEXTJOIN(""; "", TRUE, FILTER(CID!B4865:B14794, REGEXMATCH(CID!D4865:D14794, TEXTJOIN(""|"", TRUE, SPLIT(A4865, "";"")))))"),"#N/A")</f>
        <v>#N/A</v>
      </c>
    </row>
    <row r="4866">
      <c r="A4866" s="12" t="str">
        <f>IFERROR(__xludf.DUMMYFUNCTION("TEXTJOIN("";"", TRUE, FILTER(CID!$B$2:$B$14794, CID!B4866=CID!$D$2:$D$14794))"),"#N/A")</f>
        <v>#N/A</v>
      </c>
      <c r="B4866" s="12" t="str">
        <f>IFERROR(__xludf.DUMMYFUNCTION("TEXTJOIN(""; "", TRUE, FILTER(CID!B4866:B14794, REGEXMATCH(CID!D4866:D14794, TEXTJOIN(""|"", TRUE, SPLIT(A4866, "";"")))))"),"#N/A")</f>
        <v>#N/A</v>
      </c>
    </row>
    <row r="4867">
      <c r="A4867" s="12" t="str">
        <f>IFERROR(__xludf.DUMMYFUNCTION("TEXTJOIN("";"", TRUE, FILTER(CID!$B$2:$B$14794, CID!B4867=CID!$D$2:$D$14794))"),"#N/A")</f>
        <v>#N/A</v>
      </c>
      <c r="B4867" s="12" t="str">
        <f>IFERROR(__xludf.DUMMYFUNCTION("TEXTJOIN(""; "", TRUE, FILTER(CID!B4867:B14794, REGEXMATCH(CID!D4867:D14794, TEXTJOIN(""|"", TRUE, SPLIT(A4867, "";"")))))"),"#N/A")</f>
        <v>#N/A</v>
      </c>
    </row>
    <row r="4868">
      <c r="A4868" s="12" t="str">
        <f>IFERROR(__xludf.DUMMYFUNCTION("TEXTJOIN("";"", TRUE, FILTER(CID!$B$2:$B$14794, CID!B4868=CID!$D$2:$D$14794))"),"#N/A")</f>
        <v>#N/A</v>
      </c>
      <c r="B4868" s="12" t="str">
        <f>IFERROR(__xludf.DUMMYFUNCTION("TEXTJOIN(""; "", TRUE, FILTER(CID!B4868:B14794, REGEXMATCH(CID!D4868:D14794, TEXTJOIN(""|"", TRUE, SPLIT(A4868, "";"")))))"),"#N/A")</f>
        <v>#N/A</v>
      </c>
    </row>
    <row r="4869">
      <c r="A4869" s="12" t="str">
        <f>IFERROR(__xludf.DUMMYFUNCTION("TEXTJOIN("";"", TRUE, FILTER(CID!$B$2:$B$14794, CID!B4869=CID!$D$2:$D$14794))"),"#N/A")</f>
        <v>#N/A</v>
      </c>
      <c r="B4869" s="12" t="str">
        <f>IFERROR(__xludf.DUMMYFUNCTION("TEXTJOIN(""; "", TRUE, FILTER(CID!B4869:B14794, REGEXMATCH(CID!D4869:D14794, TEXTJOIN(""|"", TRUE, SPLIT(A4869, "";"")))))"),"#N/A")</f>
        <v>#N/A</v>
      </c>
    </row>
    <row r="4870">
      <c r="A4870" s="12" t="str">
        <f>IFERROR(__xludf.DUMMYFUNCTION("TEXTJOIN("";"", TRUE, FILTER(CID!$B$2:$B$14794, CID!B4870=CID!$D$2:$D$14794))"),"#N/A")</f>
        <v>#N/A</v>
      </c>
      <c r="B4870" s="12" t="str">
        <f>IFERROR(__xludf.DUMMYFUNCTION("TEXTJOIN(""; "", TRUE, FILTER(CID!B4870:B14794, REGEXMATCH(CID!D4870:D14794, TEXTJOIN(""|"", TRUE, SPLIT(A4870, "";"")))))"),"#N/A")</f>
        <v>#N/A</v>
      </c>
    </row>
    <row r="4871">
      <c r="A4871" s="12" t="str">
        <f>IFERROR(__xludf.DUMMYFUNCTION("TEXTJOIN("";"", TRUE, FILTER(CID!$B$2:$B$14794, CID!B4871=CID!$D$2:$D$14794))"),"#N/A")</f>
        <v>#N/A</v>
      </c>
      <c r="B4871" s="12" t="str">
        <f>IFERROR(__xludf.DUMMYFUNCTION("TEXTJOIN(""; "", TRUE, FILTER(CID!B4871:B14794, REGEXMATCH(CID!D4871:D14794, TEXTJOIN(""|"", TRUE, SPLIT(A4871, "";"")))))"),"#N/A")</f>
        <v>#N/A</v>
      </c>
    </row>
    <row r="4872">
      <c r="A4872" s="12" t="str">
        <f>IFERROR(__xludf.DUMMYFUNCTION("TEXTJOIN("";"", TRUE, FILTER(CID!$B$2:$B$14794, CID!B4872=CID!$D$2:$D$14794))"),"#N/A")</f>
        <v>#N/A</v>
      </c>
      <c r="B4872" s="12" t="str">
        <f>IFERROR(__xludf.DUMMYFUNCTION("TEXTJOIN(""; "", TRUE, FILTER(CID!B4872:B14794, REGEXMATCH(CID!D4872:D14794, TEXTJOIN(""|"", TRUE, SPLIT(A4872, "";"")))))"),"#N/A")</f>
        <v>#N/A</v>
      </c>
    </row>
    <row r="4873">
      <c r="A4873" s="12" t="str">
        <f>IFERROR(__xludf.DUMMYFUNCTION("TEXTJOIN("";"", TRUE, FILTER(CID!$B$2:$B$14794, CID!B4873=CID!$D$2:$D$14794))"),"#N/A")</f>
        <v>#N/A</v>
      </c>
      <c r="B4873" s="12" t="str">
        <f>IFERROR(__xludf.DUMMYFUNCTION("TEXTJOIN(""; "", TRUE, FILTER(CID!B4873:B14794, REGEXMATCH(CID!D4873:D14794, TEXTJOIN(""|"", TRUE, SPLIT(A4873, "";"")))))"),"#N/A")</f>
        <v>#N/A</v>
      </c>
    </row>
    <row r="4874">
      <c r="A4874" s="12" t="str">
        <f>IFERROR(__xludf.DUMMYFUNCTION("TEXTJOIN("";"", TRUE, FILTER(CID!$B$2:$B$14794, CID!B4874=CID!$D$2:$D$14794))"),"#N/A")</f>
        <v>#N/A</v>
      </c>
      <c r="B4874" s="12" t="str">
        <f>IFERROR(__xludf.DUMMYFUNCTION("TEXTJOIN(""; "", TRUE, FILTER(CID!B4874:B14794, REGEXMATCH(CID!D4874:D14794, TEXTJOIN(""|"", TRUE, SPLIT(A4874, "";"")))))"),"#N/A")</f>
        <v>#N/A</v>
      </c>
    </row>
    <row r="4875">
      <c r="A4875" s="12" t="str">
        <f>IFERROR(__xludf.DUMMYFUNCTION("TEXTJOIN("";"", TRUE, FILTER(CID!$B$2:$B$14794, CID!B4875=CID!$D$2:$D$14794))"),"#N/A")</f>
        <v>#N/A</v>
      </c>
      <c r="B4875" s="12" t="str">
        <f>IFERROR(__xludf.DUMMYFUNCTION("TEXTJOIN(""; "", TRUE, FILTER(CID!B4875:B14794, REGEXMATCH(CID!D4875:D14794, TEXTJOIN(""|"", TRUE, SPLIT(A4875, "";"")))))"),"#N/A")</f>
        <v>#N/A</v>
      </c>
    </row>
    <row r="4876">
      <c r="A4876" s="12" t="str">
        <f>IFERROR(__xludf.DUMMYFUNCTION("TEXTJOIN("";"", TRUE, FILTER(CID!$B$2:$B$14794, CID!B4876=CID!$D$2:$D$14794))"),"#N/A")</f>
        <v>#N/A</v>
      </c>
      <c r="B4876" s="12" t="str">
        <f>IFERROR(__xludf.DUMMYFUNCTION("TEXTJOIN(""; "", TRUE, FILTER(CID!B4876:B14794, REGEXMATCH(CID!D4876:D14794, TEXTJOIN(""|"", TRUE, SPLIT(A4876, "";"")))))"),"#N/A")</f>
        <v>#N/A</v>
      </c>
    </row>
    <row r="4877">
      <c r="A4877" s="12" t="str">
        <f>IFERROR(__xludf.DUMMYFUNCTION("TEXTJOIN("";"", TRUE, FILTER(CID!$B$2:$B$14794, CID!B4877=CID!$D$2:$D$14794))"),"#N/A")</f>
        <v>#N/A</v>
      </c>
      <c r="B4877" s="12" t="str">
        <f>IFERROR(__xludf.DUMMYFUNCTION("TEXTJOIN(""; "", TRUE, FILTER(CID!B4877:B14794, REGEXMATCH(CID!D4877:D14794, TEXTJOIN(""|"", TRUE, SPLIT(A4877, "";"")))))"),"#N/A")</f>
        <v>#N/A</v>
      </c>
    </row>
    <row r="4878">
      <c r="A4878" s="12" t="str">
        <f>IFERROR(__xludf.DUMMYFUNCTION("TEXTJOIN("";"", TRUE, FILTER(CID!$B$2:$B$14794, CID!B4878=CID!$D$2:$D$14794))"),"#N/A")</f>
        <v>#N/A</v>
      </c>
      <c r="B4878" s="12" t="str">
        <f>IFERROR(__xludf.DUMMYFUNCTION("TEXTJOIN(""; "", TRUE, FILTER(CID!B4878:B14794, REGEXMATCH(CID!D4878:D14794, TEXTJOIN(""|"", TRUE, SPLIT(A4878, "";"")))))"),"#N/A")</f>
        <v>#N/A</v>
      </c>
    </row>
    <row r="4879">
      <c r="A4879" s="12" t="str">
        <f>IFERROR(__xludf.DUMMYFUNCTION("TEXTJOIN("";"", TRUE, FILTER(CID!$B$2:$B$14794, CID!B4879=CID!$D$2:$D$14794))"),"#N/A")</f>
        <v>#N/A</v>
      </c>
      <c r="B4879" s="12" t="str">
        <f>IFERROR(__xludf.DUMMYFUNCTION("TEXTJOIN(""; "", TRUE, FILTER(CID!B4879:B14794, REGEXMATCH(CID!D4879:D14794, TEXTJOIN(""|"", TRUE, SPLIT(A4879, "";"")))))"),"#N/A")</f>
        <v>#N/A</v>
      </c>
    </row>
    <row r="4880">
      <c r="A4880" s="12" t="str">
        <f>IFERROR(__xludf.DUMMYFUNCTION("TEXTJOIN("";"", TRUE, FILTER(CID!$B$2:$B$14794, CID!B4880=CID!$D$2:$D$14794))"),"#N/A")</f>
        <v>#N/A</v>
      </c>
      <c r="B4880" s="12" t="str">
        <f>IFERROR(__xludf.DUMMYFUNCTION("TEXTJOIN(""; "", TRUE, FILTER(CID!B4880:B14794, REGEXMATCH(CID!D4880:D14794, TEXTJOIN(""|"", TRUE, SPLIT(A4880, "";"")))))"),"#N/A")</f>
        <v>#N/A</v>
      </c>
    </row>
    <row r="4881">
      <c r="A4881" s="12" t="str">
        <f>IFERROR(__xludf.DUMMYFUNCTION("TEXTJOIN("";"", TRUE, FILTER(CID!$B$2:$B$14794, CID!B4881=CID!$D$2:$D$14794))"),"#N/A")</f>
        <v>#N/A</v>
      </c>
      <c r="B4881" s="12" t="str">
        <f>IFERROR(__xludf.DUMMYFUNCTION("TEXTJOIN(""; "", TRUE, FILTER(CID!B4881:B14794, REGEXMATCH(CID!D4881:D14794, TEXTJOIN(""|"", TRUE, SPLIT(A4881, "";"")))))"),"#N/A")</f>
        <v>#N/A</v>
      </c>
    </row>
    <row r="4882">
      <c r="A4882" s="12" t="str">
        <f>IFERROR(__xludf.DUMMYFUNCTION("TEXTJOIN("";"", TRUE, FILTER(CID!$B$2:$B$14794, CID!B4882=CID!$D$2:$D$14794))"),"#N/A")</f>
        <v>#N/A</v>
      </c>
      <c r="B4882" s="12" t="str">
        <f>IFERROR(__xludf.DUMMYFUNCTION("TEXTJOIN(""; "", TRUE, FILTER(CID!B4882:B14794, REGEXMATCH(CID!D4882:D14794, TEXTJOIN(""|"", TRUE, SPLIT(A4882, "";"")))))"),"#N/A")</f>
        <v>#N/A</v>
      </c>
    </row>
    <row r="4883">
      <c r="A4883" s="12" t="str">
        <f>IFERROR(__xludf.DUMMYFUNCTION("TEXTJOIN("";"", TRUE, FILTER(CID!$B$2:$B$14794, CID!B4883=CID!$D$2:$D$14794))"),"#N/A")</f>
        <v>#N/A</v>
      </c>
      <c r="B4883" s="12" t="str">
        <f>IFERROR(__xludf.DUMMYFUNCTION("TEXTJOIN(""; "", TRUE, FILTER(CID!B4883:B14794, REGEXMATCH(CID!D4883:D14794, TEXTJOIN(""|"", TRUE, SPLIT(A4883, "";"")))))"),"#N/A")</f>
        <v>#N/A</v>
      </c>
    </row>
    <row r="4884">
      <c r="A4884" s="12" t="str">
        <f>IFERROR(__xludf.DUMMYFUNCTION("TEXTJOIN("";"", TRUE, FILTER(CID!$B$2:$B$14794, CID!B4884=CID!$D$2:$D$14794))"),"#N/A")</f>
        <v>#N/A</v>
      </c>
      <c r="B4884" s="12" t="str">
        <f>IFERROR(__xludf.DUMMYFUNCTION("TEXTJOIN(""; "", TRUE, FILTER(CID!B4884:B14794, REGEXMATCH(CID!D4884:D14794, TEXTJOIN(""|"", TRUE, SPLIT(A4884, "";"")))))"),"#N/A")</f>
        <v>#N/A</v>
      </c>
    </row>
    <row r="4885">
      <c r="A4885" s="12" t="str">
        <f>IFERROR(__xludf.DUMMYFUNCTION("TEXTJOIN("";"", TRUE, FILTER(CID!$B$2:$B$14794, CID!B4885=CID!$D$2:$D$14794))"),"#N/A")</f>
        <v>#N/A</v>
      </c>
      <c r="B4885" s="12" t="str">
        <f>IFERROR(__xludf.DUMMYFUNCTION("TEXTJOIN(""; "", TRUE, FILTER(CID!B4885:B14794, REGEXMATCH(CID!D4885:D14794, TEXTJOIN(""|"", TRUE, SPLIT(A4885, "";"")))))"),"#N/A")</f>
        <v>#N/A</v>
      </c>
    </row>
    <row r="4886">
      <c r="A4886" s="12" t="str">
        <f>IFERROR(__xludf.DUMMYFUNCTION("TEXTJOIN("";"", TRUE, FILTER(CID!$B$2:$B$14794, CID!B4886=CID!$D$2:$D$14794))"),"#N/A")</f>
        <v>#N/A</v>
      </c>
      <c r="B4886" s="12" t="str">
        <f>IFERROR(__xludf.DUMMYFUNCTION("TEXTJOIN(""; "", TRUE, FILTER(CID!B4886:B14794, REGEXMATCH(CID!D4886:D14794, TEXTJOIN(""|"", TRUE, SPLIT(A4886, "";"")))))"),"#N/A")</f>
        <v>#N/A</v>
      </c>
    </row>
    <row r="4887">
      <c r="A4887" s="12" t="str">
        <f>IFERROR(__xludf.DUMMYFUNCTION("TEXTJOIN("";"", TRUE, FILTER(CID!$B$2:$B$14794, CID!B4887=CID!$D$2:$D$14794))"),"#N/A")</f>
        <v>#N/A</v>
      </c>
      <c r="B4887" s="12" t="str">
        <f>IFERROR(__xludf.DUMMYFUNCTION("TEXTJOIN(""; "", TRUE, FILTER(CID!B4887:B14794, REGEXMATCH(CID!D4887:D14794, TEXTJOIN(""|"", TRUE, SPLIT(A4887, "";"")))))"),"#N/A")</f>
        <v>#N/A</v>
      </c>
    </row>
    <row r="4888">
      <c r="A4888" s="12" t="str">
        <f>IFERROR(__xludf.DUMMYFUNCTION("TEXTJOIN("";"", TRUE, FILTER(CID!$B$2:$B$14794, CID!B4888=CID!$D$2:$D$14794))"),"#N/A")</f>
        <v>#N/A</v>
      </c>
      <c r="B4888" s="12" t="str">
        <f>IFERROR(__xludf.DUMMYFUNCTION("TEXTJOIN(""; "", TRUE, FILTER(CID!B4888:B14794, REGEXMATCH(CID!D4888:D14794, TEXTJOIN(""|"", TRUE, SPLIT(A4888, "";"")))))"),"#N/A")</f>
        <v>#N/A</v>
      </c>
    </row>
    <row r="4889">
      <c r="A4889" s="12" t="str">
        <f>IFERROR(__xludf.DUMMYFUNCTION("TEXTJOIN("";"", TRUE, FILTER(CID!$B$2:$B$14794, CID!B4889=CID!$D$2:$D$14794))"),"#N/A")</f>
        <v>#N/A</v>
      </c>
      <c r="B4889" s="12" t="str">
        <f>IFERROR(__xludf.DUMMYFUNCTION("TEXTJOIN(""; "", TRUE, FILTER(CID!B4889:B14794, REGEXMATCH(CID!D4889:D14794, TEXTJOIN(""|"", TRUE, SPLIT(A4889, "";"")))))"),"#N/A")</f>
        <v>#N/A</v>
      </c>
    </row>
    <row r="4890">
      <c r="A4890" s="12" t="str">
        <f>IFERROR(__xludf.DUMMYFUNCTION("TEXTJOIN("";"", TRUE, FILTER(CID!$B$2:$B$14794, CID!B4890=CID!$D$2:$D$14794))"),"#N/A")</f>
        <v>#N/A</v>
      </c>
      <c r="B4890" s="12" t="str">
        <f>IFERROR(__xludf.DUMMYFUNCTION("TEXTJOIN(""; "", TRUE, FILTER(CID!B4890:B14794, REGEXMATCH(CID!D4890:D14794, TEXTJOIN(""|"", TRUE, SPLIT(A4890, "";"")))))"),"#N/A")</f>
        <v>#N/A</v>
      </c>
    </row>
    <row r="4891">
      <c r="A4891" s="12" t="str">
        <f>IFERROR(__xludf.DUMMYFUNCTION("TEXTJOIN("";"", TRUE, FILTER(CID!$B$2:$B$14794, CID!B4891=CID!$D$2:$D$14794))"),"#N/A")</f>
        <v>#N/A</v>
      </c>
      <c r="B4891" s="12" t="str">
        <f>IFERROR(__xludf.DUMMYFUNCTION("TEXTJOIN(""; "", TRUE, FILTER(CID!B4891:B14794, REGEXMATCH(CID!D4891:D14794, TEXTJOIN(""|"", TRUE, SPLIT(A4891, "";"")))))"),"#N/A")</f>
        <v>#N/A</v>
      </c>
    </row>
    <row r="4892">
      <c r="A4892" s="12" t="str">
        <f>IFERROR(__xludf.DUMMYFUNCTION("TEXTJOIN("";"", TRUE, FILTER(CID!$B$2:$B$14794, CID!B4892=CID!$D$2:$D$14794))"),"#N/A")</f>
        <v>#N/A</v>
      </c>
      <c r="B4892" s="12" t="str">
        <f>IFERROR(__xludf.DUMMYFUNCTION("TEXTJOIN(""; "", TRUE, FILTER(CID!B4892:B14794, REGEXMATCH(CID!D4892:D14794, TEXTJOIN(""|"", TRUE, SPLIT(A4892, "";"")))))"),"#N/A")</f>
        <v>#N/A</v>
      </c>
    </row>
    <row r="4893">
      <c r="A4893" s="12" t="str">
        <f>IFERROR(__xludf.DUMMYFUNCTION("TEXTJOIN("";"", TRUE, FILTER(CID!$B$2:$B$14794, CID!B4893=CID!$D$2:$D$14794))"),"#N/A")</f>
        <v>#N/A</v>
      </c>
      <c r="B4893" s="12" t="str">
        <f>IFERROR(__xludf.DUMMYFUNCTION("TEXTJOIN(""; "", TRUE, FILTER(CID!B4893:B14794, REGEXMATCH(CID!D4893:D14794, TEXTJOIN(""|"", TRUE, SPLIT(A4893, "";"")))))"),"#N/A")</f>
        <v>#N/A</v>
      </c>
    </row>
    <row r="4894">
      <c r="A4894" s="12" t="str">
        <f>IFERROR(__xludf.DUMMYFUNCTION("TEXTJOIN("";"", TRUE, FILTER(CID!$B$2:$B$14794, CID!B4894=CID!$D$2:$D$14794))"),"#N/A")</f>
        <v>#N/A</v>
      </c>
      <c r="B4894" s="12" t="str">
        <f>IFERROR(__xludf.DUMMYFUNCTION("TEXTJOIN(""; "", TRUE, FILTER(CID!B4894:B14794, REGEXMATCH(CID!D4894:D14794, TEXTJOIN(""|"", TRUE, SPLIT(A4894, "";"")))))"),"#N/A")</f>
        <v>#N/A</v>
      </c>
    </row>
    <row r="4895">
      <c r="A4895" s="12" t="str">
        <f>IFERROR(__xludf.DUMMYFUNCTION("TEXTJOIN("";"", TRUE, FILTER(CID!$B$2:$B$14794, CID!B4895=CID!$D$2:$D$14794))"),"#N/A")</f>
        <v>#N/A</v>
      </c>
      <c r="B4895" s="12" t="str">
        <f>IFERROR(__xludf.DUMMYFUNCTION("TEXTJOIN(""; "", TRUE, FILTER(CID!B4895:B14794, REGEXMATCH(CID!D4895:D14794, TEXTJOIN(""|"", TRUE, SPLIT(A4895, "";"")))))"),"#N/A")</f>
        <v>#N/A</v>
      </c>
    </row>
    <row r="4896">
      <c r="A4896" s="12" t="str">
        <f>IFERROR(__xludf.DUMMYFUNCTION("TEXTJOIN("";"", TRUE, FILTER(CID!$B$2:$B$14794, CID!B4896=CID!$D$2:$D$14794))"),"#N/A")</f>
        <v>#N/A</v>
      </c>
      <c r="B4896" s="12" t="str">
        <f>IFERROR(__xludf.DUMMYFUNCTION("TEXTJOIN(""; "", TRUE, FILTER(CID!B4896:B14794, REGEXMATCH(CID!D4896:D14794, TEXTJOIN(""|"", TRUE, SPLIT(A4896, "";"")))))"),"#N/A")</f>
        <v>#N/A</v>
      </c>
    </row>
    <row r="4897">
      <c r="A4897" s="12" t="str">
        <f>IFERROR(__xludf.DUMMYFUNCTION("TEXTJOIN("";"", TRUE, FILTER(CID!$B$2:$B$14794, CID!B4897=CID!$D$2:$D$14794))"),"#N/A")</f>
        <v>#N/A</v>
      </c>
      <c r="B4897" s="12" t="str">
        <f>IFERROR(__xludf.DUMMYFUNCTION("TEXTJOIN(""; "", TRUE, FILTER(CID!B4897:B14794, REGEXMATCH(CID!D4897:D14794, TEXTJOIN(""|"", TRUE, SPLIT(A4897, "";"")))))"),"#N/A")</f>
        <v>#N/A</v>
      </c>
    </row>
    <row r="4898">
      <c r="A4898" s="12" t="str">
        <f>IFERROR(__xludf.DUMMYFUNCTION("TEXTJOIN("";"", TRUE, FILTER(CID!$B$2:$B$14794, CID!B4898=CID!$D$2:$D$14794))"),"#N/A")</f>
        <v>#N/A</v>
      </c>
      <c r="B4898" s="12" t="str">
        <f>IFERROR(__xludf.DUMMYFUNCTION("TEXTJOIN(""; "", TRUE, FILTER(CID!B4898:B14794, REGEXMATCH(CID!D4898:D14794, TEXTJOIN(""|"", TRUE, SPLIT(A4898, "";"")))))"),"#N/A")</f>
        <v>#N/A</v>
      </c>
    </row>
    <row r="4899">
      <c r="A4899" s="12" t="str">
        <f>IFERROR(__xludf.DUMMYFUNCTION("TEXTJOIN("";"", TRUE, FILTER(CID!$B$2:$B$14794, CID!B4899=CID!$D$2:$D$14794))"),"#N/A")</f>
        <v>#N/A</v>
      </c>
      <c r="B4899" s="12" t="str">
        <f>IFERROR(__xludf.DUMMYFUNCTION("TEXTJOIN(""; "", TRUE, FILTER(CID!B4899:B14794, REGEXMATCH(CID!D4899:D14794, TEXTJOIN(""|"", TRUE, SPLIT(A4899, "";"")))))"),"#N/A")</f>
        <v>#N/A</v>
      </c>
    </row>
    <row r="4900">
      <c r="A4900" s="12" t="str">
        <f>IFERROR(__xludf.DUMMYFUNCTION("TEXTJOIN("";"", TRUE, FILTER(CID!$B$2:$B$14794, CID!B4900=CID!$D$2:$D$14794))"),"#N/A")</f>
        <v>#N/A</v>
      </c>
      <c r="B4900" s="12" t="str">
        <f>IFERROR(__xludf.DUMMYFUNCTION("TEXTJOIN(""; "", TRUE, FILTER(CID!B4900:B14794, REGEXMATCH(CID!D4900:D14794, TEXTJOIN(""|"", TRUE, SPLIT(A4900, "";"")))))"),"#N/A")</f>
        <v>#N/A</v>
      </c>
    </row>
    <row r="4901">
      <c r="A4901" s="12" t="str">
        <f>IFERROR(__xludf.DUMMYFUNCTION("TEXTJOIN("";"", TRUE, FILTER(CID!$B$2:$B$14794, CID!B4901=CID!$D$2:$D$14794))"),"#N/A")</f>
        <v>#N/A</v>
      </c>
      <c r="B4901" s="12" t="str">
        <f>IFERROR(__xludf.DUMMYFUNCTION("TEXTJOIN(""; "", TRUE, FILTER(CID!B4901:B14794, REGEXMATCH(CID!D4901:D14794, TEXTJOIN(""|"", TRUE, SPLIT(A4901, "";"")))))"),"#N/A")</f>
        <v>#N/A</v>
      </c>
    </row>
    <row r="4902">
      <c r="A4902" s="12" t="str">
        <f>IFERROR(__xludf.DUMMYFUNCTION("TEXTJOIN("";"", TRUE, FILTER(CID!$B$2:$B$14794, CID!B4902=CID!$D$2:$D$14794))"),"#N/A")</f>
        <v>#N/A</v>
      </c>
      <c r="B4902" s="12" t="str">
        <f>IFERROR(__xludf.DUMMYFUNCTION("TEXTJOIN(""; "", TRUE, FILTER(CID!B4902:B14794, REGEXMATCH(CID!D4902:D14794, TEXTJOIN(""|"", TRUE, SPLIT(A4902, "";"")))))"),"#N/A")</f>
        <v>#N/A</v>
      </c>
    </row>
    <row r="4903">
      <c r="A4903" s="12" t="str">
        <f>IFERROR(__xludf.DUMMYFUNCTION("TEXTJOIN("";"", TRUE, FILTER(CID!$B$2:$B$14794, CID!B4903=CID!$D$2:$D$14794))"),"#N/A")</f>
        <v>#N/A</v>
      </c>
      <c r="B4903" s="12" t="str">
        <f>IFERROR(__xludf.DUMMYFUNCTION("TEXTJOIN(""; "", TRUE, FILTER(CID!B4903:B14794, REGEXMATCH(CID!D4903:D14794, TEXTJOIN(""|"", TRUE, SPLIT(A4903, "";"")))))"),"#N/A")</f>
        <v>#N/A</v>
      </c>
    </row>
    <row r="4904">
      <c r="A4904" s="12" t="str">
        <f>IFERROR(__xludf.DUMMYFUNCTION("TEXTJOIN("";"", TRUE, FILTER(CID!$B$2:$B$14794, CID!B4904=CID!$D$2:$D$14794))"),"#N/A")</f>
        <v>#N/A</v>
      </c>
      <c r="B4904" s="12" t="str">
        <f>IFERROR(__xludf.DUMMYFUNCTION("TEXTJOIN(""; "", TRUE, FILTER(CID!B4904:B14794, REGEXMATCH(CID!D4904:D14794, TEXTJOIN(""|"", TRUE, SPLIT(A4904, "";"")))))"),"#N/A")</f>
        <v>#N/A</v>
      </c>
    </row>
    <row r="4905">
      <c r="A4905" s="12" t="str">
        <f>IFERROR(__xludf.DUMMYFUNCTION("TEXTJOIN("";"", TRUE, FILTER(CID!$B$2:$B$14794, CID!B4905=CID!$D$2:$D$14794))"),"#N/A")</f>
        <v>#N/A</v>
      </c>
      <c r="B4905" s="12" t="str">
        <f>IFERROR(__xludf.DUMMYFUNCTION("TEXTJOIN(""; "", TRUE, FILTER(CID!B4905:B14794, REGEXMATCH(CID!D4905:D14794, TEXTJOIN(""|"", TRUE, SPLIT(A4905, "";"")))))"),"#N/A")</f>
        <v>#N/A</v>
      </c>
    </row>
    <row r="4906">
      <c r="A4906" s="12" t="str">
        <f>IFERROR(__xludf.DUMMYFUNCTION("TEXTJOIN("";"", TRUE, FILTER(CID!$B$2:$B$14794, CID!B4906=CID!$D$2:$D$14794))"),"#N/A")</f>
        <v>#N/A</v>
      </c>
      <c r="B4906" s="12" t="str">
        <f>IFERROR(__xludf.DUMMYFUNCTION("TEXTJOIN(""; "", TRUE, FILTER(CID!B4906:B14794, REGEXMATCH(CID!D4906:D14794, TEXTJOIN(""|"", TRUE, SPLIT(A4906, "";"")))))"),"#N/A")</f>
        <v>#N/A</v>
      </c>
    </row>
    <row r="4907">
      <c r="A4907" s="12" t="str">
        <f>IFERROR(__xludf.DUMMYFUNCTION("TEXTJOIN("";"", TRUE, FILTER(CID!$B$2:$B$14794, CID!B4907=CID!$D$2:$D$14794))"),"#N/A")</f>
        <v>#N/A</v>
      </c>
      <c r="B4907" s="12" t="str">
        <f>IFERROR(__xludf.DUMMYFUNCTION("TEXTJOIN(""; "", TRUE, FILTER(CID!B4907:B14794, REGEXMATCH(CID!D4907:D14794, TEXTJOIN(""|"", TRUE, SPLIT(A4907, "";"")))))"),"#N/A")</f>
        <v>#N/A</v>
      </c>
    </row>
    <row r="4908">
      <c r="A4908" s="12" t="str">
        <f>IFERROR(__xludf.DUMMYFUNCTION("TEXTJOIN("";"", TRUE, FILTER(CID!$B$2:$B$14794, CID!B4908=CID!$D$2:$D$14794))"),"#N/A")</f>
        <v>#N/A</v>
      </c>
      <c r="B4908" s="12" t="str">
        <f>IFERROR(__xludf.DUMMYFUNCTION("TEXTJOIN(""; "", TRUE, FILTER(CID!B4908:B14794, REGEXMATCH(CID!D4908:D14794, TEXTJOIN(""|"", TRUE, SPLIT(A4908, "";"")))))"),"#N/A")</f>
        <v>#N/A</v>
      </c>
    </row>
    <row r="4909">
      <c r="A4909" s="12" t="str">
        <f>IFERROR(__xludf.DUMMYFUNCTION("TEXTJOIN("";"", TRUE, FILTER(CID!$B$2:$B$14794, CID!B4909=CID!$D$2:$D$14794))"),"#N/A")</f>
        <v>#N/A</v>
      </c>
      <c r="B4909" s="12" t="str">
        <f>IFERROR(__xludf.DUMMYFUNCTION("TEXTJOIN(""; "", TRUE, FILTER(CID!B4909:B14794, REGEXMATCH(CID!D4909:D14794, TEXTJOIN(""|"", TRUE, SPLIT(A4909, "";"")))))"),"#N/A")</f>
        <v>#N/A</v>
      </c>
    </row>
    <row r="4910">
      <c r="A4910" s="12" t="str">
        <f>IFERROR(__xludf.DUMMYFUNCTION("TEXTJOIN("";"", TRUE, FILTER(CID!$B$2:$B$14794, CID!B4910=CID!$D$2:$D$14794))"),"#N/A")</f>
        <v>#N/A</v>
      </c>
      <c r="B4910" s="12" t="str">
        <f>IFERROR(__xludf.DUMMYFUNCTION("TEXTJOIN(""; "", TRUE, FILTER(CID!B4910:B14794, REGEXMATCH(CID!D4910:D14794, TEXTJOIN(""|"", TRUE, SPLIT(A4910, "";"")))))"),"#N/A")</f>
        <v>#N/A</v>
      </c>
    </row>
    <row r="4911">
      <c r="A4911" s="12" t="str">
        <f>IFERROR(__xludf.DUMMYFUNCTION("TEXTJOIN("";"", TRUE, FILTER(CID!$B$2:$B$14794, CID!B4911=CID!$D$2:$D$14794))"),"#N/A")</f>
        <v>#N/A</v>
      </c>
      <c r="B4911" s="12" t="str">
        <f>IFERROR(__xludf.DUMMYFUNCTION("TEXTJOIN(""; "", TRUE, FILTER(CID!B4911:B14794, REGEXMATCH(CID!D4911:D14794, TEXTJOIN(""|"", TRUE, SPLIT(A4911, "";"")))))"),"#N/A")</f>
        <v>#N/A</v>
      </c>
    </row>
    <row r="4912">
      <c r="A4912" s="12" t="str">
        <f>IFERROR(__xludf.DUMMYFUNCTION("TEXTJOIN("";"", TRUE, FILTER(CID!$B$2:$B$14794, CID!B4912=CID!$D$2:$D$14794))"),"#N/A")</f>
        <v>#N/A</v>
      </c>
      <c r="B4912" s="12" t="str">
        <f>IFERROR(__xludf.DUMMYFUNCTION("TEXTJOIN(""; "", TRUE, FILTER(CID!B4912:B14794, REGEXMATCH(CID!D4912:D14794, TEXTJOIN(""|"", TRUE, SPLIT(A4912, "";"")))))"),"#N/A")</f>
        <v>#N/A</v>
      </c>
    </row>
    <row r="4913">
      <c r="A4913" s="12" t="str">
        <f>IFERROR(__xludf.DUMMYFUNCTION("TEXTJOIN("";"", TRUE, FILTER(CID!$B$2:$B$14794, CID!B4913=CID!$D$2:$D$14794))"),"#N/A")</f>
        <v>#N/A</v>
      </c>
      <c r="B4913" s="12" t="str">
        <f>IFERROR(__xludf.DUMMYFUNCTION("TEXTJOIN(""; "", TRUE, FILTER(CID!B4913:B14794, REGEXMATCH(CID!D4913:D14794, TEXTJOIN(""|"", TRUE, SPLIT(A4913, "";"")))))"),"#N/A")</f>
        <v>#N/A</v>
      </c>
    </row>
    <row r="4914">
      <c r="A4914" s="12" t="str">
        <f>IFERROR(__xludf.DUMMYFUNCTION("TEXTJOIN("";"", TRUE, FILTER(CID!$B$2:$B$14794, CID!B4914=CID!$D$2:$D$14794))"),"#N/A")</f>
        <v>#N/A</v>
      </c>
      <c r="B4914" s="12" t="str">
        <f>IFERROR(__xludf.DUMMYFUNCTION("TEXTJOIN(""; "", TRUE, FILTER(CID!B4914:B14794, REGEXMATCH(CID!D4914:D14794, TEXTJOIN(""|"", TRUE, SPLIT(A4914, "";"")))))"),"#N/A")</f>
        <v>#N/A</v>
      </c>
    </row>
    <row r="4915">
      <c r="A4915" s="12" t="str">
        <f>IFERROR(__xludf.DUMMYFUNCTION("TEXTJOIN("";"", TRUE, FILTER(CID!$B$2:$B$14794, CID!B4915=CID!$D$2:$D$14794))"),"#N/A")</f>
        <v>#N/A</v>
      </c>
      <c r="B4915" s="12" t="str">
        <f>IFERROR(__xludf.DUMMYFUNCTION("TEXTJOIN(""; "", TRUE, FILTER(CID!B4915:B14794, REGEXMATCH(CID!D4915:D14794, TEXTJOIN(""|"", TRUE, SPLIT(A4915, "";"")))))"),"#N/A")</f>
        <v>#N/A</v>
      </c>
    </row>
    <row r="4916">
      <c r="A4916" s="12" t="str">
        <f>IFERROR(__xludf.DUMMYFUNCTION("TEXTJOIN("";"", TRUE, FILTER(CID!$B$2:$B$14794, CID!B4916=CID!$D$2:$D$14794))"),"#N/A")</f>
        <v>#N/A</v>
      </c>
      <c r="B4916" s="12" t="str">
        <f>IFERROR(__xludf.DUMMYFUNCTION("TEXTJOIN(""; "", TRUE, FILTER(CID!B4916:B14794, REGEXMATCH(CID!D4916:D14794, TEXTJOIN(""|"", TRUE, SPLIT(A4916, "";"")))))"),"#N/A")</f>
        <v>#N/A</v>
      </c>
    </row>
    <row r="4917">
      <c r="A4917" s="12" t="str">
        <f>IFERROR(__xludf.DUMMYFUNCTION("TEXTJOIN("";"", TRUE, FILTER(CID!$B$2:$B$14794, CID!B4917=CID!$D$2:$D$14794))"),"#N/A")</f>
        <v>#N/A</v>
      </c>
      <c r="B4917" s="12" t="str">
        <f>IFERROR(__xludf.DUMMYFUNCTION("TEXTJOIN(""; "", TRUE, FILTER(CID!B4917:B14794, REGEXMATCH(CID!D4917:D14794, TEXTJOIN(""|"", TRUE, SPLIT(A4917, "";"")))))"),"#N/A")</f>
        <v>#N/A</v>
      </c>
    </row>
    <row r="4918">
      <c r="A4918" s="12" t="str">
        <f>IFERROR(__xludf.DUMMYFUNCTION("TEXTJOIN("";"", TRUE, FILTER(CID!$B$2:$B$14794, CID!B4918=CID!$D$2:$D$14794))"),"#N/A")</f>
        <v>#N/A</v>
      </c>
      <c r="B4918" s="12" t="str">
        <f>IFERROR(__xludf.DUMMYFUNCTION("TEXTJOIN(""; "", TRUE, FILTER(CID!B4918:B14794, REGEXMATCH(CID!D4918:D14794, TEXTJOIN(""|"", TRUE, SPLIT(A4918, "";"")))))"),"#N/A")</f>
        <v>#N/A</v>
      </c>
    </row>
    <row r="4919">
      <c r="A4919" s="12" t="str">
        <f>IFERROR(__xludf.DUMMYFUNCTION("TEXTJOIN("";"", TRUE, FILTER(CID!$B$2:$B$14794, CID!B4919=CID!$D$2:$D$14794))"),"#N/A")</f>
        <v>#N/A</v>
      </c>
      <c r="B4919" s="12" t="str">
        <f>IFERROR(__xludf.DUMMYFUNCTION("TEXTJOIN(""; "", TRUE, FILTER(CID!B4919:B14794, REGEXMATCH(CID!D4919:D14794, TEXTJOIN(""|"", TRUE, SPLIT(A4919, "";"")))))"),"#N/A")</f>
        <v>#N/A</v>
      </c>
    </row>
    <row r="4920">
      <c r="A4920" s="12" t="str">
        <f>IFERROR(__xludf.DUMMYFUNCTION("TEXTJOIN("";"", TRUE, FILTER(CID!$B$2:$B$14794, CID!B4920=CID!$D$2:$D$14794))"),"#N/A")</f>
        <v>#N/A</v>
      </c>
      <c r="B4920" s="12" t="str">
        <f>IFERROR(__xludf.DUMMYFUNCTION("TEXTJOIN(""; "", TRUE, FILTER(CID!B4920:B14794, REGEXMATCH(CID!D4920:D14794, TEXTJOIN(""|"", TRUE, SPLIT(A4920, "";"")))))"),"#N/A")</f>
        <v>#N/A</v>
      </c>
    </row>
    <row r="4921">
      <c r="A4921" s="12" t="str">
        <f>IFERROR(__xludf.DUMMYFUNCTION("TEXTJOIN("";"", TRUE, FILTER(CID!$B$2:$B$14794, CID!B4921=CID!$D$2:$D$14794))"),"#N/A")</f>
        <v>#N/A</v>
      </c>
      <c r="B4921" s="12" t="str">
        <f>IFERROR(__xludf.DUMMYFUNCTION("TEXTJOIN(""; "", TRUE, FILTER(CID!B4921:B14794, REGEXMATCH(CID!D4921:D14794, TEXTJOIN(""|"", TRUE, SPLIT(A4921, "";"")))))"),"#N/A")</f>
        <v>#N/A</v>
      </c>
    </row>
    <row r="4922">
      <c r="A4922" s="12" t="str">
        <f>IFERROR(__xludf.DUMMYFUNCTION("TEXTJOIN("";"", TRUE, FILTER(CID!$B$2:$B$14794, CID!B4922=CID!$D$2:$D$14794))"),"#N/A")</f>
        <v>#N/A</v>
      </c>
      <c r="B4922" s="12" t="str">
        <f>IFERROR(__xludf.DUMMYFUNCTION("TEXTJOIN(""; "", TRUE, FILTER(CID!B4922:B14794, REGEXMATCH(CID!D4922:D14794, TEXTJOIN(""|"", TRUE, SPLIT(A4922, "";"")))))"),"#N/A")</f>
        <v>#N/A</v>
      </c>
    </row>
    <row r="4923">
      <c r="A4923" s="12" t="str">
        <f>IFERROR(__xludf.DUMMYFUNCTION("TEXTJOIN("";"", TRUE, FILTER(CID!$B$2:$B$14794, CID!B4923=CID!$D$2:$D$14794))"),"#N/A")</f>
        <v>#N/A</v>
      </c>
      <c r="B4923" s="12" t="str">
        <f>IFERROR(__xludf.DUMMYFUNCTION("TEXTJOIN(""; "", TRUE, FILTER(CID!B4923:B14794, REGEXMATCH(CID!D4923:D14794, TEXTJOIN(""|"", TRUE, SPLIT(A4923, "";"")))))"),"#N/A")</f>
        <v>#N/A</v>
      </c>
    </row>
    <row r="4924">
      <c r="A4924" s="12" t="str">
        <f>IFERROR(__xludf.DUMMYFUNCTION("TEXTJOIN("";"", TRUE, FILTER(CID!$B$2:$B$14794, CID!B4924=CID!$D$2:$D$14794))"),"#N/A")</f>
        <v>#N/A</v>
      </c>
      <c r="B4924" s="12" t="str">
        <f>IFERROR(__xludf.DUMMYFUNCTION("TEXTJOIN(""; "", TRUE, FILTER(CID!B4924:B14794, REGEXMATCH(CID!D4924:D14794, TEXTJOIN(""|"", TRUE, SPLIT(A4924, "";"")))))"),"#N/A")</f>
        <v>#N/A</v>
      </c>
    </row>
    <row r="4925">
      <c r="A4925" s="12" t="str">
        <f>IFERROR(__xludf.DUMMYFUNCTION("TEXTJOIN("";"", TRUE, FILTER(CID!$B$2:$B$14794, CID!B4925=CID!$D$2:$D$14794))"),"#N/A")</f>
        <v>#N/A</v>
      </c>
      <c r="B4925" s="12" t="str">
        <f>IFERROR(__xludf.DUMMYFUNCTION("TEXTJOIN(""; "", TRUE, FILTER(CID!B4925:B14794, REGEXMATCH(CID!D4925:D14794, TEXTJOIN(""|"", TRUE, SPLIT(A4925, "";"")))))"),"#N/A")</f>
        <v>#N/A</v>
      </c>
    </row>
    <row r="4926">
      <c r="A4926" s="12" t="str">
        <f>IFERROR(__xludf.DUMMYFUNCTION("TEXTJOIN("";"", TRUE, FILTER(CID!$B$2:$B$14794, CID!B4926=CID!$D$2:$D$14794))"),"#N/A")</f>
        <v>#N/A</v>
      </c>
      <c r="B4926" s="12" t="str">
        <f>IFERROR(__xludf.DUMMYFUNCTION("TEXTJOIN(""; "", TRUE, FILTER(CID!B4926:B14794, REGEXMATCH(CID!D4926:D14794, TEXTJOIN(""|"", TRUE, SPLIT(A4926, "";"")))))"),"#N/A")</f>
        <v>#N/A</v>
      </c>
    </row>
    <row r="4927">
      <c r="A4927" s="12" t="str">
        <f>IFERROR(__xludf.DUMMYFUNCTION("TEXTJOIN("";"", TRUE, FILTER(CID!$B$2:$B$14794, CID!B4927=CID!$D$2:$D$14794))"),"#N/A")</f>
        <v>#N/A</v>
      </c>
      <c r="B4927" s="12" t="str">
        <f>IFERROR(__xludf.DUMMYFUNCTION("TEXTJOIN(""; "", TRUE, FILTER(CID!B4927:B14794, REGEXMATCH(CID!D4927:D14794, TEXTJOIN(""|"", TRUE, SPLIT(A4927, "";"")))))"),"#N/A")</f>
        <v>#N/A</v>
      </c>
    </row>
    <row r="4928">
      <c r="A4928" s="12" t="str">
        <f>IFERROR(__xludf.DUMMYFUNCTION("TEXTJOIN("";"", TRUE, FILTER(CID!$B$2:$B$14794, CID!B4928=CID!$D$2:$D$14794))"),"#N/A")</f>
        <v>#N/A</v>
      </c>
      <c r="B4928" s="12" t="str">
        <f>IFERROR(__xludf.DUMMYFUNCTION("TEXTJOIN(""; "", TRUE, FILTER(CID!B4928:B14794, REGEXMATCH(CID!D4928:D14794, TEXTJOIN(""|"", TRUE, SPLIT(A4928, "";"")))))"),"#N/A")</f>
        <v>#N/A</v>
      </c>
    </row>
    <row r="4929">
      <c r="A4929" s="12" t="str">
        <f>IFERROR(__xludf.DUMMYFUNCTION("TEXTJOIN("";"", TRUE, FILTER(CID!$B$2:$B$14794, CID!B4929=CID!$D$2:$D$14794))"),"#N/A")</f>
        <v>#N/A</v>
      </c>
      <c r="B4929" s="12" t="str">
        <f>IFERROR(__xludf.DUMMYFUNCTION("TEXTJOIN(""; "", TRUE, FILTER(CID!B4929:B14794, REGEXMATCH(CID!D4929:D14794, TEXTJOIN(""|"", TRUE, SPLIT(A4929, "";"")))))"),"#N/A")</f>
        <v>#N/A</v>
      </c>
    </row>
    <row r="4930">
      <c r="A4930" s="12" t="str">
        <f>IFERROR(__xludf.DUMMYFUNCTION("TEXTJOIN("";"", TRUE, FILTER(CID!$B$2:$B$14794, CID!B4930=CID!$D$2:$D$14794))"),"#N/A")</f>
        <v>#N/A</v>
      </c>
      <c r="B4930" s="12" t="str">
        <f>IFERROR(__xludf.DUMMYFUNCTION("TEXTJOIN(""; "", TRUE, FILTER(CID!B4930:B14794, REGEXMATCH(CID!D4930:D14794, TEXTJOIN(""|"", TRUE, SPLIT(A4930, "";"")))))"),"#N/A")</f>
        <v>#N/A</v>
      </c>
    </row>
    <row r="4931">
      <c r="A4931" s="12" t="str">
        <f>IFERROR(__xludf.DUMMYFUNCTION("TEXTJOIN("";"", TRUE, FILTER(CID!$B$2:$B$14794, CID!B4931=CID!$D$2:$D$14794))"),"#N/A")</f>
        <v>#N/A</v>
      </c>
      <c r="B4931" s="12" t="str">
        <f>IFERROR(__xludf.DUMMYFUNCTION("TEXTJOIN(""; "", TRUE, FILTER(CID!B4931:B14794, REGEXMATCH(CID!D4931:D14794, TEXTJOIN(""|"", TRUE, SPLIT(A4931, "";"")))))"),"#N/A")</f>
        <v>#N/A</v>
      </c>
    </row>
    <row r="4932">
      <c r="A4932" s="12" t="str">
        <f>IFERROR(__xludf.DUMMYFUNCTION("TEXTJOIN("";"", TRUE, FILTER(CID!$B$2:$B$14794, CID!B4932=CID!$D$2:$D$14794))"),"#N/A")</f>
        <v>#N/A</v>
      </c>
      <c r="B4932" s="12" t="str">
        <f>IFERROR(__xludf.DUMMYFUNCTION("TEXTJOIN(""; "", TRUE, FILTER(CID!B4932:B14794, REGEXMATCH(CID!D4932:D14794, TEXTJOIN(""|"", TRUE, SPLIT(A4932, "";"")))))"),"#N/A")</f>
        <v>#N/A</v>
      </c>
    </row>
    <row r="4933">
      <c r="A4933" s="12" t="str">
        <f>IFERROR(__xludf.DUMMYFUNCTION("TEXTJOIN("";"", TRUE, FILTER(CID!$B$2:$B$14794, CID!B4933=CID!$D$2:$D$14794))"),"#N/A")</f>
        <v>#N/A</v>
      </c>
      <c r="B4933" s="12" t="str">
        <f>IFERROR(__xludf.DUMMYFUNCTION("TEXTJOIN(""; "", TRUE, FILTER(CID!B4933:B14794, REGEXMATCH(CID!D4933:D14794, TEXTJOIN(""|"", TRUE, SPLIT(A4933, "";"")))))"),"#N/A")</f>
        <v>#N/A</v>
      </c>
    </row>
    <row r="4934">
      <c r="A4934" s="12" t="str">
        <f>IFERROR(__xludf.DUMMYFUNCTION("TEXTJOIN("";"", TRUE, FILTER(CID!$B$2:$B$14794, CID!B4934=CID!$D$2:$D$14794))"),"#N/A")</f>
        <v>#N/A</v>
      </c>
      <c r="B4934" s="12" t="str">
        <f>IFERROR(__xludf.DUMMYFUNCTION("TEXTJOIN(""; "", TRUE, FILTER(CID!B4934:B14794, REGEXMATCH(CID!D4934:D14794, TEXTJOIN(""|"", TRUE, SPLIT(A4934, "";"")))))"),"#N/A")</f>
        <v>#N/A</v>
      </c>
    </row>
    <row r="4935">
      <c r="A4935" s="12" t="str">
        <f>IFERROR(__xludf.DUMMYFUNCTION("TEXTJOIN("";"", TRUE, FILTER(CID!$B$2:$B$14794, CID!B4935=CID!$D$2:$D$14794))"),"#N/A")</f>
        <v>#N/A</v>
      </c>
      <c r="B4935" s="12" t="str">
        <f>IFERROR(__xludf.DUMMYFUNCTION("TEXTJOIN(""; "", TRUE, FILTER(CID!B4935:B14794, REGEXMATCH(CID!D4935:D14794, TEXTJOIN(""|"", TRUE, SPLIT(A4935, "";"")))))"),"#N/A")</f>
        <v>#N/A</v>
      </c>
    </row>
    <row r="4936">
      <c r="A4936" s="12" t="str">
        <f>IFERROR(__xludf.DUMMYFUNCTION("TEXTJOIN("";"", TRUE, FILTER(CID!$B$2:$B$14794, CID!B4936=CID!$D$2:$D$14794))"),"#N/A")</f>
        <v>#N/A</v>
      </c>
      <c r="B4936" s="12" t="str">
        <f>IFERROR(__xludf.DUMMYFUNCTION("TEXTJOIN(""; "", TRUE, FILTER(CID!B4936:B14794, REGEXMATCH(CID!D4936:D14794, TEXTJOIN(""|"", TRUE, SPLIT(A4936, "";"")))))"),"#N/A")</f>
        <v>#N/A</v>
      </c>
    </row>
    <row r="4937">
      <c r="A4937" s="12" t="str">
        <f>IFERROR(__xludf.DUMMYFUNCTION("TEXTJOIN("";"", TRUE, FILTER(CID!$B$2:$B$14794, CID!B4937=CID!$D$2:$D$14794))"),"#N/A")</f>
        <v>#N/A</v>
      </c>
      <c r="B4937" s="12" t="str">
        <f>IFERROR(__xludf.DUMMYFUNCTION("TEXTJOIN(""; "", TRUE, FILTER(CID!B4937:B14794, REGEXMATCH(CID!D4937:D14794, TEXTJOIN(""|"", TRUE, SPLIT(A4937, "";"")))))"),"#N/A")</f>
        <v>#N/A</v>
      </c>
    </row>
    <row r="4938">
      <c r="A4938" s="12" t="str">
        <f>IFERROR(__xludf.DUMMYFUNCTION("TEXTJOIN("";"", TRUE, FILTER(CID!$B$2:$B$14794, CID!B4938=CID!$D$2:$D$14794))"),"#N/A")</f>
        <v>#N/A</v>
      </c>
      <c r="B4938" s="12" t="str">
        <f>IFERROR(__xludf.DUMMYFUNCTION("TEXTJOIN(""; "", TRUE, FILTER(CID!B4938:B14794, REGEXMATCH(CID!D4938:D14794, TEXTJOIN(""|"", TRUE, SPLIT(A4938, "";"")))))"),"#N/A")</f>
        <v>#N/A</v>
      </c>
    </row>
    <row r="4939">
      <c r="A4939" s="12" t="str">
        <f>IFERROR(__xludf.DUMMYFUNCTION("TEXTJOIN("";"", TRUE, FILTER(CID!$B$2:$B$14794, CID!B4939=CID!$D$2:$D$14794))"),"#N/A")</f>
        <v>#N/A</v>
      </c>
      <c r="B4939" s="12" t="str">
        <f>IFERROR(__xludf.DUMMYFUNCTION("TEXTJOIN(""; "", TRUE, FILTER(CID!B4939:B14794, REGEXMATCH(CID!D4939:D14794, TEXTJOIN(""|"", TRUE, SPLIT(A4939, "";"")))))"),"#N/A")</f>
        <v>#N/A</v>
      </c>
    </row>
    <row r="4940">
      <c r="A4940" s="12" t="str">
        <f>IFERROR(__xludf.DUMMYFUNCTION("TEXTJOIN("";"", TRUE, FILTER(CID!$B$2:$B$14794, CID!B4940=CID!$D$2:$D$14794))"),"#N/A")</f>
        <v>#N/A</v>
      </c>
      <c r="B4940" s="12" t="str">
        <f>IFERROR(__xludf.DUMMYFUNCTION("TEXTJOIN(""; "", TRUE, FILTER(CID!B4940:B14794, REGEXMATCH(CID!D4940:D14794, TEXTJOIN(""|"", TRUE, SPLIT(A4940, "";"")))))"),"#N/A")</f>
        <v>#N/A</v>
      </c>
    </row>
    <row r="4941">
      <c r="A4941" s="12" t="str">
        <f>IFERROR(__xludf.DUMMYFUNCTION("TEXTJOIN("";"", TRUE, FILTER(CID!$B$2:$B$14794, CID!B4941=CID!$D$2:$D$14794))"),"#N/A")</f>
        <v>#N/A</v>
      </c>
      <c r="B4941" s="12" t="str">
        <f>IFERROR(__xludf.DUMMYFUNCTION("TEXTJOIN(""; "", TRUE, FILTER(CID!B4941:B14794, REGEXMATCH(CID!D4941:D14794, TEXTJOIN(""|"", TRUE, SPLIT(A4941, "";"")))))"),"#N/A")</f>
        <v>#N/A</v>
      </c>
    </row>
    <row r="4942">
      <c r="A4942" s="12" t="str">
        <f>IFERROR(__xludf.DUMMYFUNCTION("TEXTJOIN("";"", TRUE, FILTER(CID!$B$2:$B$14794, CID!B4942=CID!$D$2:$D$14794))"),"#N/A")</f>
        <v>#N/A</v>
      </c>
      <c r="B4942" s="12" t="str">
        <f>IFERROR(__xludf.DUMMYFUNCTION("TEXTJOIN(""; "", TRUE, FILTER(CID!B4942:B14794, REGEXMATCH(CID!D4942:D14794, TEXTJOIN(""|"", TRUE, SPLIT(A4942, "";"")))))"),"#N/A")</f>
        <v>#N/A</v>
      </c>
    </row>
    <row r="4943">
      <c r="A4943" s="12" t="str">
        <f>IFERROR(__xludf.DUMMYFUNCTION("TEXTJOIN("";"", TRUE, FILTER(CID!$B$2:$B$14794, CID!B4943=CID!$D$2:$D$14794))"),"#N/A")</f>
        <v>#N/A</v>
      </c>
      <c r="B4943" s="12" t="str">
        <f>IFERROR(__xludf.DUMMYFUNCTION("TEXTJOIN(""; "", TRUE, FILTER(CID!B4943:B14794, REGEXMATCH(CID!D4943:D14794, TEXTJOIN(""|"", TRUE, SPLIT(A4943, "";"")))))"),"#N/A")</f>
        <v>#N/A</v>
      </c>
    </row>
    <row r="4944">
      <c r="A4944" s="12" t="str">
        <f>IFERROR(__xludf.DUMMYFUNCTION("TEXTJOIN("";"", TRUE, FILTER(CID!$B$2:$B$14794, CID!B4944=CID!$D$2:$D$14794))"),"#N/A")</f>
        <v>#N/A</v>
      </c>
      <c r="B4944" s="12" t="str">
        <f>IFERROR(__xludf.DUMMYFUNCTION("TEXTJOIN(""; "", TRUE, FILTER(CID!B4944:B14794, REGEXMATCH(CID!D4944:D14794, TEXTJOIN(""|"", TRUE, SPLIT(A4944, "";"")))))"),"#N/A")</f>
        <v>#N/A</v>
      </c>
    </row>
    <row r="4945">
      <c r="A4945" s="12" t="str">
        <f>IFERROR(__xludf.DUMMYFUNCTION("TEXTJOIN("";"", TRUE, FILTER(CID!$B$2:$B$14794, CID!B4945=CID!$D$2:$D$14794))"),"#N/A")</f>
        <v>#N/A</v>
      </c>
      <c r="B4945" s="12" t="str">
        <f>IFERROR(__xludf.DUMMYFUNCTION("TEXTJOIN(""; "", TRUE, FILTER(CID!B4945:B14794, REGEXMATCH(CID!D4945:D14794, TEXTJOIN(""|"", TRUE, SPLIT(A4945, "";"")))))"),"#N/A")</f>
        <v>#N/A</v>
      </c>
    </row>
    <row r="4946">
      <c r="A4946" s="12" t="str">
        <f>IFERROR(__xludf.DUMMYFUNCTION("TEXTJOIN("";"", TRUE, FILTER(CID!$B$2:$B$14794, CID!B4946=CID!$D$2:$D$14794))"),"#N/A")</f>
        <v>#N/A</v>
      </c>
      <c r="B4946" s="12" t="str">
        <f>IFERROR(__xludf.DUMMYFUNCTION("TEXTJOIN(""; "", TRUE, FILTER(CID!B4946:B14794, REGEXMATCH(CID!D4946:D14794, TEXTJOIN(""|"", TRUE, SPLIT(A4946, "";"")))))"),"#N/A")</f>
        <v>#N/A</v>
      </c>
    </row>
    <row r="4947">
      <c r="A4947" s="12" t="str">
        <f>IFERROR(__xludf.DUMMYFUNCTION("TEXTJOIN("";"", TRUE, FILTER(CID!$B$2:$B$14794, CID!B4947=CID!$D$2:$D$14794))"),"#N/A")</f>
        <v>#N/A</v>
      </c>
      <c r="B4947" s="12" t="str">
        <f>IFERROR(__xludf.DUMMYFUNCTION("TEXTJOIN(""; "", TRUE, FILTER(CID!B4947:B14794, REGEXMATCH(CID!D4947:D14794, TEXTJOIN(""|"", TRUE, SPLIT(A4947, "";"")))))"),"#N/A")</f>
        <v>#N/A</v>
      </c>
    </row>
    <row r="4948">
      <c r="A4948" s="12" t="str">
        <f>IFERROR(__xludf.DUMMYFUNCTION("TEXTJOIN("";"", TRUE, FILTER(CID!$B$2:$B$14794, CID!B4948=CID!$D$2:$D$14794))"),"#N/A")</f>
        <v>#N/A</v>
      </c>
      <c r="B4948" s="12" t="str">
        <f>IFERROR(__xludf.DUMMYFUNCTION("TEXTJOIN(""; "", TRUE, FILTER(CID!B4948:B14794, REGEXMATCH(CID!D4948:D14794, TEXTJOIN(""|"", TRUE, SPLIT(A4948, "";"")))))"),"#N/A")</f>
        <v>#N/A</v>
      </c>
    </row>
    <row r="4949">
      <c r="A4949" s="12" t="str">
        <f>IFERROR(__xludf.DUMMYFUNCTION("TEXTJOIN("";"", TRUE, FILTER(CID!$B$2:$B$14794, CID!B4949=CID!$D$2:$D$14794))"),"#N/A")</f>
        <v>#N/A</v>
      </c>
      <c r="B4949" s="12" t="str">
        <f>IFERROR(__xludf.DUMMYFUNCTION("TEXTJOIN(""; "", TRUE, FILTER(CID!B4949:B14794, REGEXMATCH(CID!D4949:D14794, TEXTJOIN(""|"", TRUE, SPLIT(A4949, "";"")))))"),"#N/A")</f>
        <v>#N/A</v>
      </c>
    </row>
    <row r="4950">
      <c r="A4950" s="12" t="str">
        <f>IFERROR(__xludf.DUMMYFUNCTION("TEXTJOIN("";"", TRUE, FILTER(CID!$B$2:$B$14794, CID!B4950=CID!$D$2:$D$14794))"),"#N/A")</f>
        <v>#N/A</v>
      </c>
      <c r="B4950" s="12" t="str">
        <f>IFERROR(__xludf.DUMMYFUNCTION("TEXTJOIN(""; "", TRUE, FILTER(CID!B4950:B14794, REGEXMATCH(CID!D4950:D14794, TEXTJOIN(""|"", TRUE, SPLIT(A4950, "";"")))))"),"#N/A")</f>
        <v>#N/A</v>
      </c>
    </row>
    <row r="4951">
      <c r="A4951" s="12" t="str">
        <f>IFERROR(__xludf.DUMMYFUNCTION("TEXTJOIN("";"", TRUE, FILTER(CID!$B$2:$B$14794, CID!B4951=CID!$D$2:$D$14794))"),"#N/A")</f>
        <v>#N/A</v>
      </c>
      <c r="B4951" s="12" t="str">
        <f>IFERROR(__xludf.DUMMYFUNCTION("TEXTJOIN(""; "", TRUE, FILTER(CID!B4951:B14794, REGEXMATCH(CID!D4951:D14794, TEXTJOIN(""|"", TRUE, SPLIT(A4951, "";"")))))"),"#N/A")</f>
        <v>#N/A</v>
      </c>
    </row>
    <row r="4952">
      <c r="A4952" s="12" t="str">
        <f>IFERROR(__xludf.DUMMYFUNCTION("TEXTJOIN("";"", TRUE, FILTER(CID!$B$2:$B$14794, CID!B4952=CID!$D$2:$D$14794))"),"#N/A")</f>
        <v>#N/A</v>
      </c>
      <c r="B4952" s="12" t="str">
        <f>IFERROR(__xludf.DUMMYFUNCTION("TEXTJOIN(""; "", TRUE, FILTER(CID!B4952:B14794, REGEXMATCH(CID!D4952:D14794, TEXTJOIN(""|"", TRUE, SPLIT(A4952, "";"")))))"),"#N/A")</f>
        <v>#N/A</v>
      </c>
    </row>
    <row r="4953">
      <c r="A4953" s="12" t="str">
        <f>IFERROR(__xludf.DUMMYFUNCTION("TEXTJOIN("";"", TRUE, FILTER(CID!$B$2:$B$14794, CID!B4953=CID!$D$2:$D$14794))"),"#N/A")</f>
        <v>#N/A</v>
      </c>
      <c r="B4953" s="12" t="str">
        <f>IFERROR(__xludf.DUMMYFUNCTION("TEXTJOIN(""; "", TRUE, FILTER(CID!B4953:B14794, REGEXMATCH(CID!D4953:D14794, TEXTJOIN(""|"", TRUE, SPLIT(A4953, "";"")))))"),"#N/A")</f>
        <v>#N/A</v>
      </c>
    </row>
    <row r="4954">
      <c r="A4954" s="12" t="str">
        <f>IFERROR(__xludf.DUMMYFUNCTION("TEXTJOIN("";"", TRUE, FILTER(CID!$B$2:$B$14794, CID!B4954=CID!$D$2:$D$14794))"),"#N/A")</f>
        <v>#N/A</v>
      </c>
      <c r="B4954" s="12" t="str">
        <f>IFERROR(__xludf.DUMMYFUNCTION("TEXTJOIN(""; "", TRUE, FILTER(CID!B4954:B14794, REGEXMATCH(CID!D4954:D14794, TEXTJOIN(""|"", TRUE, SPLIT(A4954, "";"")))))"),"#N/A")</f>
        <v>#N/A</v>
      </c>
    </row>
    <row r="4955">
      <c r="A4955" s="12" t="str">
        <f>IFERROR(__xludf.DUMMYFUNCTION("TEXTJOIN("";"", TRUE, FILTER(CID!$B$2:$B$14794, CID!B4955=CID!$D$2:$D$14794))"),"#N/A")</f>
        <v>#N/A</v>
      </c>
      <c r="B4955" s="12" t="str">
        <f>IFERROR(__xludf.DUMMYFUNCTION("TEXTJOIN(""; "", TRUE, FILTER(CID!B4955:B14794, REGEXMATCH(CID!D4955:D14794, TEXTJOIN(""|"", TRUE, SPLIT(A4955, "";"")))))"),"#N/A")</f>
        <v>#N/A</v>
      </c>
    </row>
    <row r="4956">
      <c r="A4956" s="12" t="str">
        <f>IFERROR(__xludf.DUMMYFUNCTION("TEXTJOIN("";"", TRUE, FILTER(CID!$B$2:$B$14794, CID!B4956=CID!$D$2:$D$14794))"),"#N/A")</f>
        <v>#N/A</v>
      </c>
      <c r="B4956" s="12" t="str">
        <f>IFERROR(__xludf.DUMMYFUNCTION("TEXTJOIN(""; "", TRUE, FILTER(CID!B4956:B14794, REGEXMATCH(CID!D4956:D14794, TEXTJOIN(""|"", TRUE, SPLIT(A4956, "";"")))))"),"#N/A")</f>
        <v>#N/A</v>
      </c>
    </row>
    <row r="4957">
      <c r="A4957" s="12" t="str">
        <f>IFERROR(__xludf.DUMMYFUNCTION("TEXTJOIN("";"", TRUE, FILTER(CID!$B$2:$B$14794, CID!B4957=CID!$D$2:$D$14794))"),"#N/A")</f>
        <v>#N/A</v>
      </c>
      <c r="B4957" s="12" t="str">
        <f>IFERROR(__xludf.DUMMYFUNCTION("TEXTJOIN(""; "", TRUE, FILTER(CID!B4957:B14794, REGEXMATCH(CID!D4957:D14794, TEXTJOIN(""|"", TRUE, SPLIT(A4957, "";"")))))"),"#N/A")</f>
        <v>#N/A</v>
      </c>
    </row>
    <row r="4958">
      <c r="A4958" s="12" t="str">
        <f>IFERROR(__xludf.DUMMYFUNCTION("TEXTJOIN("";"", TRUE, FILTER(CID!$B$2:$B$14794, CID!B4958=CID!$D$2:$D$14794))"),"#N/A")</f>
        <v>#N/A</v>
      </c>
      <c r="B4958" s="12" t="str">
        <f>IFERROR(__xludf.DUMMYFUNCTION("TEXTJOIN(""; "", TRUE, FILTER(CID!B4958:B14794, REGEXMATCH(CID!D4958:D14794, TEXTJOIN(""|"", TRUE, SPLIT(A4958, "";"")))))"),"#N/A")</f>
        <v>#N/A</v>
      </c>
    </row>
    <row r="4959">
      <c r="A4959" s="12" t="str">
        <f>IFERROR(__xludf.DUMMYFUNCTION("TEXTJOIN("";"", TRUE, FILTER(CID!$B$2:$B$14794, CID!B4959=CID!$D$2:$D$14794))"),"#N/A")</f>
        <v>#N/A</v>
      </c>
      <c r="B4959" s="12" t="str">
        <f>IFERROR(__xludf.DUMMYFUNCTION("TEXTJOIN(""; "", TRUE, FILTER(CID!B4959:B14794, REGEXMATCH(CID!D4959:D14794, TEXTJOIN(""|"", TRUE, SPLIT(A4959, "";"")))))"),"#N/A")</f>
        <v>#N/A</v>
      </c>
    </row>
    <row r="4960">
      <c r="A4960" s="12" t="str">
        <f>IFERROR(__xludf.DUMMYFUNCTION("TEXTJOIN("";"", TRUE, FILTER(CID!$B$2:$B$14794, CID!B4960=CID!$D$2:$D$14794))"),"#N/A")</f>
        <v>#N/A</v>
      </c>
      <c r="B4960" s="12" t="str">
        <f>IFERROR(__xludf.DUMMYFUNCTION("TEXTJOIN(""; "", TRUE, FILTER(CID!B4960:B14794, REGEXMATCH(CID!D4960:D14794, TEXTJOIN(""|"", TRUE, SPLIT(A4960, "";"")))))"),"#N/A")</f>
        <v>#N/A</v>
      </c>
    </row>
    <row r="4961">
      <c r="A4961" s="12" t="str">
        <f>IFERROR(__xludf.DUMMYFUNCTION("TEXTJOIN("";"", TRUE, FILTER(CID!$B$2:$B$14794, CID!B4961=CID!$D$2:$D$14794))"),"#N/A")</f>
        <v>#N/A</v>
      </c>
      <c r="B4961" s="12" t="str">
        <f>IFERROR(__xludf.DUMMYFUNCTION("TEXTJOIN(""; "", TRUE, FILTER(CID!B4961:B14794, REGEXMATCH(CID!D4961:D14794, TEXTJOIN(""|"", TRUE, SPLIT(A4961, "";"")))))"),"#N/A")</f>
        <v>#N/A</v>
      </c>
    </row>
    <row r="4962">
      <c r="A4962" s="12" t="str">
        <f>IFERROR(__xludf.DUMMYFUNCTION("TEXTJOIN("";"", TRUE, FILTER(CID!$B$2:$B$14794, CID!B4962=CID!$D$2:$D$14794))"),"#N/A")</f>
        <v>#N/A</v>
      </c>
      <c r="B4962" s="12" t="str">
        <f>IFERROR(__xludf.DUMMYFUNCTION("TEXTJOIN(""; "", TRUE, FILTER(CID!B4962:B14794, REGEXMATCH(CID!D4962:D14794, TEXTJOIN(""|"", TRUE, SPLIT(A4962, "";"")))))"),"#N/A")</f>
        <v>#N/A</v>
      </c>
    </row>
    <row r="4963">
      <c r="A4963" s="12" t="str">
        <f>IFERROR(__xludf.DUMMYFUNCTION("TEXTJOIN("";"", TRUE, FILTER(CID!$B$2:$B$14794, CID!B4963=CID!$D$2:$D$14794))"),"#N/A")</f>
        <v>#N/A</v>
      </c>
      <c r="B4963" s="12" t="str">
        <f>IFERROR(__xludf.DUMMYFUNCTION("TEXTJOIN(""; "", TRUE, FILTER(CID!B4963:B14794, REGEXMATCH(CID!D4963:D14794, TEXTJOIN(""|"", TRUE, SPLIT(A4963, "";"")))))"),"#N/A")</f>
        <v>#N/A</v>
      </c>
    </row>
    <row r="4964">
      <c r="A4964" s="12" t="str">
        <f>IFERROR(__xludf.DUMMYFUNCTION("TEXTJOIN("";"", TRUE, FILTER(CID!$B$2:$B$14794, CID!B4964=CID!$D$2:$D$14794))"),"#N/A")</f>
        <v>#N/A</v>
      </c>
      <c r="B4964" s="12" t="str">
        <f>IFERROR(__xludf.DUMMYFUNCTION("TEXTJOIN(""; "", TRUE, FILTER(CID!B4964:B14794, REGEXMATCH(CID!D4964:D14794, TEXTJOIN(""|"", TRUE, SPLIT(A4964, "";"")))))"),"#N/A")</f>
        <v>#N/A</v>
      </c>
    </row>
    <row r="4965">
      <c r="A4965" s="12" t="str">
        <f>IFERROR(__xludf.DUMMYFUNCTION("TEXTJOIN("";"", TRUE, FILTER(CID!$B$2:$B$14794, CID!B4965=CID!$D$2:$D$14794))"),"#N/A")</f>
        <v>#N/A</v>
      </c>
      <c r="B4965" s="12" t="str">
        <f>IFERROR(__xludf.DUMMYFUNCTION("TEXTJOIN(""; "", TRUE, FILTER(CID!B4965:B14794, REGEXMATCH(CID!D4965:D14794, TEXTJOIN(""|"", TRUE, SPLIT(A4965, "";"")))))"),"#N/A")</f>
        <v>#N/A</v>
      </c>
    </row>
    <row r="4966">
      <c r="A4966" s="12" t="str">
        <f>IFERROR(__xludf.DUMMYFUNCTION("TEXTJOIN("";"", TRUE, FILTER(CID!$B$2:$B$14794, CID!B4966=CID!$D$2:$D$14794))"),"#N/A")</f>
        <v>#N/A</v>
      </c>
      <c r="B4966" s="12" t="str">
        <f>IFERROR(__xludf.DUMMYFUNCTION("TEXTJOIN(""; "", TRUE, FILTER(CID!B4966:B14794, REGEXMATCH(CID!D4966:D14794, TEXTJOIN(""|"", TRUE, SPLIT(A4966, "";"")))))"),"#N/A")</f>
        <v>#N/A</v>
      </c>
    </row>
    <row r="4967">
      <c r="A4967" s="12" t="str">
        <f>IFERROR(__xludf.DUMMYFUNCTION("TEXTJOIN("";"", TRUE, FILTER(CID!$B$2:$B$14794, CID!B4967=CID!$D$2:$D$14794))"),"#N/A")</f>
        <v>#N/A</v>
      </c>
      <c r="B4967" s="12" t="str">
        <f>IFERROR(__xludf.DUMMYFUNCTION("TEXTJOIN(""; "", TRUE, FILTER(CID!B4967:B14794, REGEXMATCH(CID!D4967:D14794, TEXTJOIN(""|"", TRUE, SPLIT(A4967, "";"")))))"),"#N/A")</f>
        <v>#N/A</v>
      </c>
    </row>
    <row r="4968">
      <c r="A4968" s="12" t="str">
        <f>IFERROR(__xludf.DUMMYFUNCTION("TEXTJOIN("";"", TRUE, FILTER(CID!$B$2:$B$14794, CID!B4968=CID!$D$2:$D$14794))"),"#N/A")</f>
        <v>#N/A</v>
      </c>
      <c r="B4968" s="12" t="str">
        <f>IFERROR(__xludf.DUMMYFUNCTION("TEXTJOIN(""; "", TRUE, FILTER(CID!B4968:B14794, REGEXMATCH(CID!D4968:D14794, TEXTJOIN(""|"", TRUE, SPLIT(A4968, "";"")))))"),"#N/A")</f>
        <v>#N/A</v>
      </c>
    </row>
    <row r="4969">
      <c r="A4969" s="12" t="str">
        <f>IFERROR(__xludf.DUMMYFUNCTION("TEXTJOIN("";"", TRUE, FILTER(CID!$B$2:$B$14794, CID!B4969=CID!$D$2:$D$14794))"),"#N/A")</f>
        <v>#N/A</v>
      </c>
      <c r="B4969" s="12" t="str">
        <f>IFERROR(__xludf.DUMMYFUNCTION("TEXTJOIN(""; "", TRUE, FILTER(CID!B4969:B14794, REGEXMATCH(CID!D4969:D14794, TEXTJOIN(""|"", TRUE, SPLIT(A4969, "";"")))))"),"#N/A")</f>
        <v>#N/A</v>
      </c>
    </row>
    <row r="4970">
      <c r="A4970" s="12" t="str">
        <f>IFERROR(__xludf.DUMMYFUNCTION("TEXTJOIN("";"", TRUE, FILTER(CID!$B$2:$B$14794, CID!B4970=CID!$D$2:$D$14794))"),"#N/A")</f>
        <v>#N/A</v>
      </c>
      <c r="B4970" s="12" t="str">
        <f>IFERROR(__xludf.DUMMYFUNCTION("TEXTJOIN(""; "", TRUE, FILTER(CID!B4970:B14794, REGEXMATCH(CID!D4970:D14794, TEXTJOIN(""|"", TRUE, SPLIT(A4970, "";"")))))"),"#N/A")</f>
        <v>#N/A</v>
      </c>
    </row>
    <row r="4971">
      <c r="A4971" s="12" t="str">
        <f>IFERROR(__xludf.DUMMYFUNCTION("TEXTJOIN("";"", TRUE, FILTER(CID!$B$2:$B$14794, CID!B4971=CID!$D$2:$D$14794))"),"#N/A")</f>
        <v>#N/A</v>
      </c>
      <c r="B4971" s="12" t="str">
        <f>IFERROR(__xludf.DUMMYFUNCTION("TEXTJOIN(""; "", TRUE, FILTER(CID!B4971:B14794, REGEXMATCH(CID!D4971:D14794, TEXTJOIN(""|"", TRUE, SPLIT(A4971, "";"")))))"),"#N/A")</f>
        <v>#N/A</v>
      </c>
    </row>
    <row r="4972">
      <c r="A4972" s="12" t="str">
        <f>IFERROR(__xludf.DUMMYFUNCTION("TEXTJOIN("";"", TRUE, FILTER(CID!$B$2:$B$14794, CID!B4972=CID!$D$2:$D$14794))"),"#N/A")</f>
        <v>#N/A</v>
      </c>
      <c r="B4972" s="12" t="str">
        <f>IFERROR(__xludf.DUMMYFUNCTION("TEXTJOIN(""; "", TRUE, FILTER(CID!B4972:B14794, REGEXMATCH(CID!D4972:D14794, TEXTJOIN(""|"", TRUE, SPLIT(A4972, "";"")))))"),"#N/A")</f>
        <v>#N/A</v>
      </c>
    </row>
    <row r="4973">
      <c r="A4973" s="12" t="str">
        <f>IFERROR(__xludf.DUMMYFUNCTION("TEXTJOIN("";"", TRUE, FILTER(CID!$B$2:$B$14794, CID!B4973=CID!$D$2:$D$14794))"),"#N/A")</f>
        <v>#N/A</v>
      </c>
      <c r="B4973" s="12" t="str">
        <f>IFERROR(__xludf.DUMMYFUNCTION("TEXTJOIN(""; "", TRUE, FILTER(CID!B4973:B14794, REGEXMATCH(CID!D4973:D14794, TEXTJOIN(""|"", TRUE, SPLIT(A4973, "";"")))))"),"#N/A")</f>
        <v>#N/A</v>
      </c>
    </row>
    <row r="4974">
      <c r="A4974" s="12" t="str">
        <f>IFERROR(__xludf.DUMMYFUNCTION("TEXTJOIN("";"", TRUE, FILTER(CID!$B$2:$B$14794, CID!B4974=CID!$D$2:$D$14794))"),"#N/A")</f>
        <v>#N/A</v>
      </c>
      <c r="B4974" s="12" t="str">
        <f>IFERROR(__xludf.DUMMYFUNCTION("TEXTJOIN(""; "", TRUE, FILTER(CID!B4974:B14794, REGEXMATCH(CID!D4974:D14794, TEXTJOIN(""|"", TRUE, SPLIT(A4974, "";"")))))"),"#N/A")</f>
        <v>#N/A</v>
      </c>
    </row>
    <row r="4975">
      <c r="A4975" s="12" t="str">
        <f>IFERROR(__xludf.DUMMYFUNCTION("TEXTJOIN("";"", TRUE, FILTER(CID!$B$2:$B$14794, CID!B4975=CID!$D$2:$D$14794))"),"#N/A")</f>
        <v>#N/A</v>
      </c>
      <c r="B4975" s="12" t="str">
        <f>IFERROR(__xludf.DUMMYFUNCTION("TEXTJOIN(""; "", TRUE, FILTER(CID!B4975:B14794, REGEXMATCH(CID!D4975:D14794, TEXTJOIN(""|"", TRUE, SPLIT(A4975, "";"")))))"),"#N/A")</f>
        <v>#N/A</v>
      </c>
    </row>
    <row r="4976">
      <c r="A4976" s="12" t="str">
        <f>IFERROR(__xludf.DUMMYFUNCTION("TEXTJOIN("";"", TRUE, FILTER(CID!$B$2:$B$14794, CID!B4976=CID!$D$2:$D$14794))"),"#N/A")</f>
        <v>#N/A</v>
      </c>
      <c r="B4976" s="12" t="str">
        <f>IFERROR(__xludf.DUMMYFUNCTION("TEXTJOIN(""; "", TRUE, FILTER(CID!B4976:B14794, REGEXMATCH(CID!D4976:D14794, TEXTJOIN(""|"", TRUE, SPLIT(A4976, "";"")))))"),"#N/A")</f>
        <v>#N/A</v>
      </c>
    </row>
    <row r="4977">
      <c r="A4977" s="12" t="str">
        <f>IFERROR(__xludf.DUMMYFUNCTION("TEXTJOIN("";"", TRUE, FILTER(CID!$B$2:$B$14794, CID!B4977=CID!$D$2:$D$14794))"),"#N/A")</f>
        <v>#N/A</v>
      </c>
      <c r="B4977" s="12" t="str">
        <f>IFERROR(__xludf.DUMMYFUNCTION("TEXTJOIN(""; "", TRUE, FILTER(CID!B4977:B14794, REGEXMATCH(CID!D4977:D14794, TEXTJOIN(""|"", TRUE, SPLIT(A4977, "";"")))))"),"#N/A")</f>
        <v>#N/A</v>
      </c>
    </row>
    <row r="4978">
      <c r="A4978" s="12" t="str">
        <f>IFERROR(__xludf.DUMMYFUNCTION("TEXTJOIN("";"", TRUE, FILTER(CID!$B$2:$B$14794, CID!B4978=CID!$D$2:$D$14794))"),"#N/A")</f>
        <v>#N/A</v>
      </c>
      <c r="B4978" s="12" t="str">
        <f>IFERROR(__xludf.DUMMYFUNCTION("TEXTJOIN(""; "", TRUE, FILTER(CID!B4978:B14794, REGEXMATCH(CID!D4978:D14794, TEXTJOIN(""|"", TRUE, SPLIT(A4978, "";"")))))"),"#N/A")</f>
        <v>#N/A</v>
      </c>
    </row>
    <row r="4979">
      <c r="A4979" s="12" t="str">
        <f>IFERROR(__xludf.DUMMYFUNCTION("TEXTJOIN("";"", TRUE, FILTER(CID!$B$2:$B$14794, CID!B4979=CID!$D$2:$D$14794))"),"#N/A")</f>
        <v>#N/A</v>
      </c>
      <c r="B4979" s="12" t="str">
        <f>IFERROR(__xludf.DUMMYFUNCTION("TEXTJOIN(""; "", TRUE, FILTER(CID!B4979:B14794, REGEXMATCH(CID!D4979:D14794, TEXTJOIN(""|"", TRUE, SPLIT(A4979, "";"")))))"),"#N/A")</f>
        <v>#N/A</v>
      </c>
    </row>
    <row r="4980">
      <c r="A4980" s="12" t="str">
        <f>IFERROR(__xludf.DUMMYFUNCTION("TEXTJOIN("";"", TRUE, FILTER(CID!$B$2:$B$14794, CID!B4980=CID!$D$2:$D$14794))"),"#N/A")</f>
        <v>#N/A</v>
      </c>
      <c r="B4980" s="12" t="str">
        <f>IFERROR(__xludf.DUMMYFUNCTION("TEXTJOIN(""; "", TRUE, FILTER(CID!B4980:B14794, REGEXMATCH(CID!D4980:D14794, TEXTJOIN(""|"", TRUE, SPLIT(A4980, "";"")))))"),"#N/A")</f>
        <v>#N/A</v>
      </c>
    </row>
    <row r="4981">
      <c r="A4981" s="12" t="str">
        <f>IFERROR(__xludf.DUMMYFUNCTION("TEXTJOIN("";"", TRUE, FILTER(CID!$B$2:$B$14794, CID!B4981=CID!$D$2:$D$14794))"),"#N/A")</f>
        <v>#N/A</v>
      </c>
      <c r="B4981" s="12" t="str">
        <f>IFERROR(__xludf.DUMMYFUNCTION("TEXTJOIN(""; "", TRUE, FILTER(CID!B4981:B14794, REGEXMATCH(CID!D4981:D14794, TEXTJOIN(""|"", TRUE, SPLIT(A4981, "";"")))))"),"#N/A")</f>
        <v>#N/A</v>
      </c>
    </row>
    <row r="4982">
      <c r="A4982" s="12" t="str">
        <f>IFERROR(__xludf.DUMMYFUNCTION("TEXTJOIN("";"", TRUE, FILTER(CID!$B$2:$B$14794, CID!B4982=CID!$D$2:$D$14794))"),"#N/A")</f>
        <v>#N/A</v>
      </c>
      <c r="B4982" s="12" t="str">
        <f>IFERROR(__xludf.DUMMYFUNCTION("TEXTJOIN(""; "", TRUE, FILTER(CID!B4982:B14794, REGEXMATCH(CID!D4982:D14794, TEXTJOIN(""|"", TRUE, SPLIT(A4982, "";"")))))"),"#N/A")</f>
        <v>#N/A</v>
      </c>
    </row>
    <row r="4983">
      <c r="A4983" s="12" t="str">
        <f>IFERROR(__xludf.DUMMYFUNCTION("TEXTJOIN("";"", TRUE, FILTER(CID!$B$2:$B$14794, CID!B4983=CID!$D$2:$D$14794))"),"#N/A")</f>
        <v>#N/A</v>
      </c>
      <c r="B4983" s="12" t="str">
        <f>IFERROR(__xludf.DUMMYFUNCTION("TEXTJOIN(""; "", TRUE, FILTER(CID!B4983:B14794, REGEXMATCH(CID!D4983:D14794, TEXTJOIN(""|"", TRUE, SPLIT(A4983, "";"")))))"),"#N/A")</f>
        <v>#N/A</v>
      </c>
    </row>
    <row r="4984">
      <c r="A4984" s="12" t="str">
        <f>IFERROR(__xludf.DUMMYFUNCTION("TEXTJOIN("";"", TRUE, FILTER(CID!$B$2:$B$14794, CID!B4984=CID!$D$2:$D$14794))"),"#N/A")</f>
        <v>#N/A</v>
      </c>
      <c r="B4984" s="12" t="str">
        <f>IFERROR(__xludf.DUMMYFUNCTION("TEXTJOIN(""; "", TRUE, FILTER(CID!B4984:B14794, REGEXMATCH(CID!D4984:D14794, TEXTJOIN(""|"", TRUE, SPLIT(A4984, "";"")))))"),"#N/A")</f>
        <v>#N/A</v>
      </c>
    </row>
    <row r="4985">
      <c r="A4985" s="12" t="str">
        <f>IFERROR(__xludf.DUMMYFUNCTION("TEXTJOIN("";"", TRUE, FILTER(CID!$B$2:$B$14794, CID!B4985=CID!$D$2:$D$14794))"),"#N/A")</f>
        <v>#N/A</v>
      </c>
      <c r="B4985" s="12" t="str">
        <f>IFERROR(__xludf.DUMMYFUNCTION("TEXTJOIN(""; "", TRUE, FILTER(CID!B4985:B14794, REGEXMATCH(CID!D4985:D14794, TEXTJOIN(""|"", TRUE, SPLIT(A4985, "";"")))))"),"#N/A")</f>
        <v>#N/A</v>
      </c>
    </row>
    <row r="4986">
      <c r="A4986" s="12" t="str">
        <f>IFERROR(__xludf.DUMMYFUNCTION("TEXTJOIN("";"", TRUE, FILTER(CID!$B$2:$B$14794, CID!B4986=CID!$D$2:$D$14794))"),"#N/A")</f>
        <v>#N/A</v>
      </c>
      <c r="B4986" s="12" t="str">
        <f>IFERROR(__xludf.DUMMYFUNCTION("TEXTJOIN(""; "", TRUE, FILTER(CID!B4986:B14794, REGEXMATCH(CID!D4986:D14794, TEXTJOIN(""|"", TRUE, SPLIT(A4986, "";"")))))"),"#N/A")</f>
        <v>#N/A</v>
      </c>
    </row>
    <row r="4987">
      <c r="A4987" s="12" t="str">
        <f>IFERROR(__xludf.DUMMYFUNCTION("TEXTJOIN("";"", TRUE, FILTER(CID!$B$2:$B$14794, CID!B4987=CID!$D$2:$D$14794))"),"#N/A")</f>
        <v>#N/A</v>
      </c>
      <c r="B4987" s="12" t="str">
        <f>IFERROR(__xludf.DUMMYFUNCTION("TEXTJOIN(""; "", TRUE, FILTER(CID!B4987:B14794, REGEXMATCH(CID!D4987:D14794, TEXTJOIN(""|"", TRUE, SPLIT(A4987, "";"")))))"),"#N/A")</f>
        <v>#N/A</v>
      </c>
    </row>
    <row r="4988">
      <c r="A4988" s="12" t="str">
        <f>IFERROR(__xludf.DUMMYFUNCTION("TEXTJOIN("";"", TRUE, FILTER(CID!$B$2:$B$14794, CID!B4988=CID!$D$2:$D$14794))"),"#N/A")</f>
        <v>#N/A</v>
      </c>
      <c r="B4988" s="12" t="str">
        <f>IFERROR(__xludf.DUMMYFUNCTION("TEXTJOIN(""; "", TRUE, FILTER(CID!B4988:B14794, REGEXMATCH(CID!D4988:D14794, TEXTJOIN(""|"", TRUE, SPLIT(A4988, "";"")))))"),"#N/A")</f>
        <v>#N/A</v>
      </c>
    </row>
    <row r="4989">
      <c r="A4989" s="12" t="str">
        <f>IFERROR(__xludf.DUMMYFUNCTION("TEXTJOIN("";"", TRUE, FILTER(CID!$B$2:$B$14794, CID!B4989=CID!$D$2:$D$14794))"),"#N/A")</f>
        <v>#N/A</v>
      </c>
      <c r="B4989" s="12" t="str">
        <f>IFERROR(__xludf.DUMMYFUNCTION("TEXTJOIN(""; "", TRUE, FILTER(CID!B4989:B14794, REGEXMATCH(CID!D4989:D14794, TEXTJOIN(""|"", TRUE, SPLIT(A4989, "";"")))))"),"#N/A")</f>
        <v>#N/A</v>
      </c>
    </row>
    <row r="4990">
      <c r="A4990" s="12" t="str">
        <f>IFERROR(__xludf.DUMMYFUNCTION("TEXTJOIN("";"", TRUE, FILTER(CID!$B$2:$B$14794, CID!B4990=CID!$D$2:$D$14794))"),"#N/A")</f>
        <v>#N/A</v>
      </c>
      <c r="B4990" s="12" t="str">
        <f>IFERROR(__xludf.DUMMYFUNCTION("TEXTJOIN(""; "", TRUE, FILTER(CID!B4990:B14794, REGEXMATCH(CID!D4990:D14794, TEXTJOIN(""|"", TRUE, SPLIT(A4990, "";"")))))"),"#N/A")</f>
        <v>#N/A</v>
      </c>
    </row>
    <row r="4991">
      <c r="A4991" s="12" t="str">
        <f>IFERROR(__xludf.DUMMYFUNCTION("TEXTJOIN("";"", TRUE, FILTER(CID!$B$2:$B$14794, CID!B4991=CID!$D$2:$D$14794))"),"#N/A")</f>
        <v>#N/A</v>
      </c>
      <c r="B4991" s="12" t="str">
        <f>IFERROR(__xludf.DUMMYFUNCTION("TEXTJOIN(""; "", TRUE, FILTER(CID!B4991:B14794, REGEXMATCH(CID!D4991:D14794, TEXTJOIN(""|"", TRUE, SPLIT(A4991, "";"")))))"),"#N/A")</f>
        <v>#N/A</v>
      </c>
    </row>
    <row r="4992">
      <c r="A4992" s="12" t="str">
        <f>IFERROR(__xludf.DUMMYFUNCTION("TEXTJOIN("";"", TRUE, FILTER(CID!$B$2:$B$14794, CID!B4992=CID!$D$2:$D$14794))"),"#N/A")</f>
        <v>#N/A</v>
      </c>
      <c r="B4992" s="12" t="str">
        <f>IFERROR(__xludf.DUMMYFUNCTION("TEXTJOIN(""; "", TRUE, FILTER(CID!B4992:B14794, REGEXMATCH(CID!D4992:D14794, TEXTJOIN(""|"", TRUE, SPLIT(A4992, "";"")))))"),"#N/A")</f>
        <v>#N/A</v>
      </c>
    </row>
    <row r="4993">
      <c r="A4993" s="12" t="str">
        <f>IFERROR(__xludf.DUMMYFUNCTION("TEXTJOIN("";"", TRUE, FILTER(CID!$B$2:$B$14794, CID!B4993=CID!$D$2:$D$14794))"),"#N/A")</f>
        <v>#N/A</v>
      </c>
      <c r="B4993" s="12" t="str">
        <f>IFERROR(__xludf.DUMMYFUNCTION("TEXTJOIN(""; "", TRUE, FILTER(CID!B4993:B14794, REGEXMATCH(CID!D4993:D14794, TEXTJOIN(""|"", TRUE, SPLIT(A4993, "";"")))))"),"#N/A")</f>
        <v>#N/A</v>
      </c>
    </row>
    <row r="4994">
      <c r="A4994" s="12" t="str">
        <f>IFERROR(__xludf.DUMMYFUNCTION("TEXTJOIN("";"", TRUE, FILTER(CID!$B$2:$B$14794, CID!B4994=CID!$D$2:$D$14794))"),"#N/A")</f>
        <v>#N/A</v>
      </c>
      <c r="B4994" s="12" t="str">
        <f>IFERROR(__xludf.DUMMYFUNCTION("TEXTJOIN(""; "", TRUE, FILTER(CID!B4994:B14794, REGEXMATCH(CID!D4994:D14794, TEXTJOIN(""|"", TRUE, SPLIT(A4994, "";"")))))"),"#N/A")</f>
        <v>#N/A</v>
      </c>
    </row>
    <row r="4995">
      <c r="A4995" s="12" t="str">
        <f>IFERROR(__xludf.DUMMYFUNCTION("TEXTJOIN("";"", TRUE, FILTER(CID!$B$2:$B$14794, CID!B4995=CID!$D$2:$D$14794))"),"#N/A")</f>
        <v>#N/A</v>
      </c>
      <c r="B4995" s="12" t="str">
        <f>IFERROR(__xludf.DUMMYFUNCTION("TEXTJOIN(""; "", TRUE, FILTER(CID!B4995:B14794, REGEXMATCH(CID!D4995:D14794, TEXTJOIN(""|"", TRUE, SPLIT(A4995, "";"")))))"),"#N/A")</f>
        <v>#N/A</v>
      </c>
    </row>
    <row r="4996">
      <c r="A4996" s="12" t="str">
        <f>IFERROR(__xludf.DUMMYFUNCTION("TEXTJOIN("";"", TRUE, FILTER(CID!$B$2:$B$14794, CID!B4996=CID!$D$2:$D$14794))"),"#N/A")</f>
        <v>#N/A</v>
      </c>
      <c r="B4996" s="12" t="str">
        <f>IFERROR(__xludf.DUMMYFUNCTION("TEXTJOIN(""; "", TRUE, FILTER(CID!B4996:B14794, REGEXMATCH(CID!D4996:D14794, TEXTJOIN(""|"", TRUE, SPLIT(A4996, "";"")))))"),"#N/A")</f>
        <v>#N/A</v>
      </c>
    </row>
    <row r="4997">
      <c r="A4997" s="12" t="str">
        <f>IFERROR(__xludf.DUMMYFUNCTION("TEXTJOIN("";"", TRUE, FILTER(CID!$B$2:$B$14794, CID!B4997=CID!$D$2:$D$14794))"),"#N/A")</f>
        <v>#N/A</v>
      </c>
      <c r="B4997" s="12" t="str">
        <f>IFERROR(__xludf.DUMMYFUNCTION("TEXTJOIN(""; "", TRUE, FILTER(CID!B4997:B14794, REGEXMATCH(CID!D4997:D14794, TEXTJOIN(""|"", TRUE, SPLIT(A4997, "";"")))))"),"#N/A")</f>
        <v>#N/A</v>
      </c>
    </row>
    <row r="4998">
      <c r="A4998" s="12" t="str">
        <f>IFERROR(__xludf.DUMMYFUNCTION("TEXTJOIN("";"", TRUE, FILTER(CID!$B$2:$B$14794, CID!B4998=CID!$D$2:$D$14794))"),"#N/A")</f>
        <v>#N/A</v>
      </c>
      <c r="B4998" s="12" t="str">
        <f>IFERROR(__xludf.DUMMYFUNCTION("TEXTJOIN(""; "", TRUE, FILTER(CID!B4998:B14794, REGEXMATCH(CID!D4998:D14794, TEXTJOIN(""|"", TRUE, SPLIT(A4998, "";"")))))"),"#N/A")</f>
        <v>#N/A</v>
      </c>
    </row>
    <row r="4999">
      <c r="A4999" s="12" t="str">
        <f>IFERROR(__xludf.DUMMYFUNCTION("TEXTJOIN("";"", TRUE, FILTER(CID!$B$2:$B$14794, CID!B4999=CID!$D$2:$D$14794))"),"#N/A")</f>
        <v>#N/A</v>
      </c>
      <c r="B4999" s="12" t="str">
        <f>IFERROR(__xludf.DUMMYFUNCTION("TEXTJOIN(""; "", TRUE, FILTER(CID!B4999:B14794, REGEXMATCH(CID!D4999:D14794, TEXTJOIN(""|"", TRUE, SPLIT(A4999, "";"")))))"),"#N/A")</f>
        <v>#N/A</v>
      </c>
    </row>
    <row r="5000">
      <c r="A5000" s="12" t="str">
        <f>IFERROR(__xludf.DUMMYFUNCTION("TEXTJOIN("";"", TRUE, FILTER(CID!$B$2:$B$14794, CID!B5000=CID!$D$2:$D$14794))"),"#N/A")</f>
        <v>#N/A</v>
      </c>
      <c r="B5000" s="12" t="str">
        <f>IFERROR(__xludf.DUMMYFUNCTION("TEXTJOIN(""; "", TRUE, FILTER(CID!B5000:B14794, REGEXMATCH(CID!D5000:D14794, TEXTJOIN(""|"", TRUE, SPLIT(A5000, "";"")))))"),"#N/A")</f>
        <v>#N/A</v>
      </c>
    </row>
    <row r="5001">
      <c r="A5001" s="12" t="str">
        <f>IFERROR(__xludf.DUMMYFUNCTION("TEXTJOIN("";"", TRUE, FILTER(CID!$B$2:$B$14794, CID!B5001=CID!$D$2:$D$14794))"),"#N/A")</f>
        <v>#N/A</v>
      </c>
      <c r="B5001" s="12" t="str">
        <f>IFERROR(__xludf.DUMMYFUNCTION("TEXTJOIN(""; "", TRUE, FILTER(CID!B5001:B14794, REGEXMATCH(CID!D5001:D14794, TEXTJOIN(""|"", TRUE, SPLIT(A5001, "";"")))))"),"#N/A")</f>
        <v>#N/A</v>
      </c>
    </row>
    <row r="5002">
      <c r="A5002" s="12" t="str">
        <f>IFERROR(__xludf.DUMMYFUNCTION("TEXTJOIN("";"", TRUE, FILTER(CID!$B$2:$B$14794, CID!B5002=CID!$D$2:$D$14794))"),"#N/A")</f>
        <v>#N/A</v>
      </c>
      <c r="B5002" s="12" t="str">
        <f>IFERROR(__xludf.DUMMYFUNCTION("TEXTJOIN(""; "", TRUE, FILTER(CID!B5002:B14794, REGEXMATCH(CID!D5002:D14794, TEXTJOIN(""|"", TRUE, SPLIT(A5002, "";"")))))"),"#N/A")</f>
        <v>#N/A</v>
      </c>
    </row>
    <row r="5003">
      <c r="A5003" s="12" t="str">
        <f>IFERROR(__xludf.DUMMYFUNCTION("TEXTJOIN("";"", TRUE, FILTER(CID!$B$2:$B$14794, CID!B5003=CID!$D$2:$D$14794))"),"#N/A")</f>
        <v>#N/A</v>
      </c>
      <c r="B5003" s="12" t="str">
        <f>IFERROR(__xludf.DUMMYFUNCTION("TEXTJOIN(""; "", TRUE, FILTER(CID!B5003:B14794, REGEXMATCH(CID!D5003:D14794, TEXTJOIN(""|"", TRUE, SPLIT(A5003, "";"")))))"),"#N/A")</f>
        <v>#N/A</v>
      </c>
    </row>
    <row r="5004">
      <c r="A5004" s="12" t="str">
        <f>IFERROR(__xludf.DUMMYFUNCTION("TEXTJOIN("";"", TRUE, FILTER(CID!$B$2:$B$14794, CID!B5004=CID!$D$2:$D$14794))"),"#N/A")</f>
        <v>#N/A</v>
      </c>
      <c r="B5004" s="12" t="str">
        <f>IFERROR(__xludf.DUMMYFUNCTION("TEXTJOIN(""; "", TRUE, FILTER(CID!B5004:B14794, REGEXMATCH(CID!D5004:D14794, TEXTJOIN(""|"", TRUE, SPLIT(A5004, "";"")))))"),"#N/A")</f>
        <v>#N/A</v>
      </c>
    </row>
    <row r="5005">
      <c r="A5005" s="12" t="str">
        <f>IFERROR(__xludf.DUMMYFUNCTION("TEXTJOIN("";"", TRUE, FILTER(CID!$B$2:$B$14794, CID!B5005=CID!$D$2:$D$14794))"),"#N/A")</f>
        <v>#N/A</v>
      </c>
      <c r="B5005" s="12" t="str">
        <f>IFERROR(__xludf.DUMMYFUNCTION("TEXTJOIN(""; "", TRUE, FILTER(CID!B5005:B14794, REGEXMATCH(CID!D5005:D14794, TEXTJOIN(""|"", TRUE, SPLIT(A5005, "";"")))))"),"#N/A")</f>
        <v>#N/A</v>
      </c>
    </row>
    <row r="5006">
      <c r="A5006" s="12" t="str">
        <f>IFERROR(__xludf.DUMMYFUNCTION("TEXTJOIN("";"", TRUE, FILTER(CID!$B$2:$B$14794, CID!B5006=CID!$D$2:$D$14794))"),"#N/A")</f>
        <v>#N/A</v>
      </c>
      <c r="B5006" s="12" t="str">
        <f>IFERROR(__xludf.DUMMYFUNCTION("TEXTJOIN(""; "", TRUE, FILTER(CID!B5006:B14794, REGEXMATCH(CID!D5006:D14794, TEXTJOIN(""|"", TRUE, SPLIT(A5006, "";"")))))"),"#N/A")</f>
        <v>#N/A</v>
      </c>
    </row>
    <row r="5007">
      <c r="A5007" s="12" t="str">
        <f>IFERROR(__xludf.DUMMYFUNCTION("TEXTJOIN("";"", TRUE, FILTER(CID!$B$2:$B$14794, CID!B5007=CID!$D$2:$D$14794))"),"#N/A")</f>
        <v>#N/A</v>
      </c>
      <c r="B5007" s="12" t="str">
        <f>IFERROR(__xludf.DUMMYFUNCTION("TEXTJOIN(""; "", TRUE, FILTER(CID!B5007:B14794, REGEXMATCH(CID!D5007:D14794, TEXTJOIN(""|"", TRUE, SPLIT(A5007, "";"")))))"),"#N/A")</f>
        <v>#N/A</v>
      </c>
    </row>
    <row r="5008">
      <c r="A5008" s="12" t="str">
        <f>IFERROR(__xludf.DUMMYFUNCTION("TEXTJOIN("";"", TRUE, FILTER(CID!$B$2:$B$14794, CID!B5008=CID!$D$2:$D$14794))"),"#N/A")</f>
        <v>#N/A</v>
      </c>
      <c r="B5008" s="12" t="str">
        <f>IFERROR(__xludf.DUMMYFUNCTION("TEXTJOIN(""; "", TRUE, FILTER(CID!B5008:B14794, REGEXMATCH(CID!D5008:D14794, TEXTJOIN(""|"", TRUE, SPLIT(A5008, "";"")))))"),"#N/A")</f>
        <v>#N/A</v>
      </c>
    </row>
    <row r="5009">
      <c r="A5009" s="12" t="str">
        <f>IFERROR(__xludf.DUMMYFUNCTION("TEXTJOIN("";"", TRUE, FILTER(CID!$B$2:$B$14794, CID!B5009=CID!$D$2:$D$14794))"),"#N/A")</f>
        <v>#N/A</v>
      </c>
      <c r="B5009" s="12" t="str">
        <f>IFERROR(__xludf.DUMMYFUNCTION("TEXTJOIN(""; "", TRUE, FILTER(CID!B5009:B14794, REGEXMATCH(CID!D5009:D14794, TEXTJOIN(""|"", TRUE, SPLIT(A5009, "";"")))))"),"#N/A")</f>
        <v>#N/A</v>
      </c>
    </row>
    <row r="5010">
      <c r="A5010" s="12" t="str">
        <f>IFERROR(__xludf.DUMMYFUNCTION("TEXTJOIN("";"", TRUE, FILTER(CID!$B$2:$B$14794, CID!B5010=CID!$D$2:$D$14794))"),"#N/A")</f>
        <v>#N/A</v>
      </c>
      <c r="B5010" s="12" t="str">
        <f>IFERROR(__xludf.DUMMYFUNCTION("TEXTJOIN(""; "", TRUE, FILTER(CID!B5010:B14794, REGEXMATCH(CID!D5010:D14794, TEXTJOIN(""|"", TRUE, SPLIT(A5010, "";"")))))"),"#N/A")</f>
        <v>#N/A</v>
      </c>
    </row>
    <row r="5011">
      <c r="A5011" s="12" t="str">
        <f>IFERROR(__xludf.DUMMYFUNCTION("TEXTJOIN("";"", TRUE, FILTER(CID!$B$2:$B$14794, CID!B5011=CID!$D$2:$D$14794))"),"#N/A")</f>
        <v>#N/A</v>
      </c>
      <c r="B5011" s="12" t="str">
        <f>IFERROR(__xludf.DUMMYFUNCTION("TEXTJOIN(""; "", TRUE, FILTER(CID!B5011:B14794, REGEXMATCH(CID!D5011:D14794, TEXTJOIN(""|"", TRUE, SPLIT(A5011, "";"")))))"),"#N/A")</f>
        <v>#N/A</v>
      </c>
    </row>
    <row r="5012">
      <c r="A5012" s="12" t="str">
        <f>IFERROR(__xludf.DUMMYFUNCTION("TEXTJOIN("";"", TRUE, FILTER(CID!$B$2:$B$14794, CID!B5012=CID!$D$2:$D$14794))"),"#N/A")</f>
        <v>#N/A</v>
      </c>
      <c r="B5012" s="12" t="str">
        <f>IFERROR(__xludf.DUMMYFUNCTION("TEXTJOIN(""; "", TRUE, FILTER(CID!B5012:B14794, REGEXMATCH(CID!D5012:D14794, TEXTJOIN(""|"", TRUE, SPLIT(A5012, "";"")))))"),"#N/A")</f>
        <v>#N/A</v>
      </c>
    </row>
    <row r="5013">
      <c r="A5013" s="12" t="str">
        <f>IFERROR(__xludf.DUMMYFUNCTION("TEXTJOIN("";"", TRUE, FILTER(CID!$B$2:$B$14794, CID!B5013=CID!$D$2:$D$14794))"),"#N/A")</f>
        <v>#N/A</v>
      </c>
      <c r="B5013" s="12" t="str">
        <f>IFERROR(__xludf.DUMMYFUNCTION("TEXTJOIN(""; "", TRUE, FILTER(CID!B5013:B14794, REGEXMATCH(CID!D5013:D14794, TEXTJOIN(""|"", TRUE, SPLIT(A5013, "";"")))))"),"#N/A")</f>
        <v>#N/A</v>
      </c>
    </row>
    <row r="5014">
      <c r="A5014" s="12" t="str">
        <f>IFERROR(__xludf.DUMMYFUNCTION("TEXTJOIN("";"", TRUE, FILTER(CID!$B$2:$B$14794, CID!B5014=CID!$D$2:$D$14794))"),"#N/A")</f>
        <v>#N/A</v>
      </c>
      <c r="B5014" s="12" t="str">
        <f>IFERROR(__xludf.DUMMYFUNCTION("TEXTJOIN(""; "", TRUE, FILTER(CID!B5014:B14794, REGEXMATCH(CID!D5014:D14794, TEXTJOIN(""|"", TRUE, SPLIT(A5014, "";"")))))"),"#N/A")</f>
        <v>#N/A</v>
      </c>
    </row>
    <row r="5015">
      <c r="A5015" s="12" t="str">
        <f>IFERROR(__xludf.DUMMYFUNCTION("TEXTJOIN("";"", TRUE, FILTER(CID!$B$2:$B$14794, CID!B5015=CID!$D$2:$D$14794))"),"#N/A")</f>
        <v>#N/A</v>
      </c>
      <c r="B5015" s="12" t="str">
        <f>IFERROR(__xludf.DUMMYFUNCTION("TEXTJOIN(""; "", TRUE, FILTER(CID!B5015:B14794, REGEXMATCH(CID!D5015:D14794, TEXTJOIN(""|"", TRUE, SPLIT(A5015, "";"")))))"),"#N/A")</f>
        <v>#N/A</v>
      </c>
    </row>
    <row r="5016">
      <c r="A5016" s="12" t="str">
        <f>IFERROR(__xludf.DUMMYFUNCTION("TEXTJOIN("";"", TRUE, FILTER(CID!$B$2:$B$14794, CID!B5016=CID!$D$2:$D$14794))"),"#N/A")</f>
        <v>#N/A</v>
      </c>
      <c r="B5016" s="12" t="str">
        <f>IFERROR(__xludf.DUMMYFUNCTION("TEXTJOIN(""; "", TRUE, FILTER(CID!B5016:B14794, REGEXMATCH(CID!D5016:D14794, TEXTJOIN(""|"", TRUE, SPLIT(A5016, "";"")))))"),"#N/A")</f>
        <v>#N/A</v>
      </c>
    </row>
    <row r="5017">
      <c r="A5017" s="12" t="str">
        <f>IFERROR(__xludf.DUMMYFUNCTION("TEXTJOIN("";"", TRUE, FILTER(CID!$B$2:$B$14794, CID!B5017=CID!$D$2:$D$14794))"),"#N/A")</f>
        <v>#N/A</v>
      </c>
      <c r="B5017" s="12" t="str">
        <f>IFERROR(__xludf.DUMMYFUNCTION("TEXTJOIN(""; "", TRUE, FILTER(CID!B5017:B14794, REGEXMATCH(CID!D5017:D14794, TEXTJOIN(""|"", TRUE, SPLIT(A5017, "";"")))))"),"#N/A")</f>
        <v>#N/A</v>
      </c>
    </row>
    <row r="5018">
      <c r="A5018" s="12" t="str">
        <f>IFERROR(__xludf.DUMMYFUNCTION("TEXTJOIN("";"", TRUE, FILTER(CID!$B$2:$B$14794, CID!B5018=CID!$D$2:$D$14794))"),"#N/A")</f>
        <v>#N/A</v>
      </c>
      <c r="B5018" s="12" t="str">
        <f>IFERROR(__xludf.DUMMYFUNCTION("TEXTJOIN(""; "", TRUE, FILTER(CID!B5018:B14794, REGEXMATCH(CID!D5018:D14794, TEXTJOIN(""|"", TRUE, SPLIT(A5018, "";"")))))"),"#N/A")</f>
        <v>#N/A</v>
      </c>
    </row>
    <row r="5019">
      <c r="A5019" s="12" t="str">
        <f>IFERROR(__xludf.DUMMYFUNCTION("TEXTJOIN("";"", TRUE, FILTER(CID!$B$2:$B$14794, CID!B5019=CID!$D$2:$D$14794))"),"#N/A")</f>
        <v>#N/A</v>
      </c>
      <c r="B5019" s="12" t="str">
        <f>IFERROR(__xludf.DUMMYFUNCTION("TEXTJOIN(""; "", TRUE, FILTER(CID!B5019:B14794, REGEXMATCH(CID!D5019:D14794, TEXTJOIN(""|"", TRUE, SPLIT(A5019, "";"")))))"),"#N/A")</f>
        <v>#N/A</v>
      </c>
    </row>
    <row r="5020">
      <c r="A5020" s="12" t="str">
        <f>IFERROR(__xludf.DUMMYFUNCTION("TEXTJOIN("";"", TRUE, FILTER(CID!$B$2:$B$14794, CID!B5020=CID!$D$2:$D$14794))"),"#N/A")</f>
        <v>#N/A</v>
      </c>
      <c r="B5020" s="12" t="str">
        <f>IFERROR(__xludf.DUMMYFUNCTION("TEXTJOIN(""; "", TRUE, FILTER(CID!B5020:B14794, REGEXMATCH(CID!D5020:D14794, TEXTJOIN(""|"", TRUE, SPLIT(A5020, "";"")))))"),"#N/A")</f>
        <v>#N/A</v>
      </c>
    </row>
    <row r="5021">
      <c r="A5021" s="12" t="str">
        <f>IFERROR(__xludf.DUMMYFUNCTION("TEXTJOIN("";"", TRUE, FILTER(CID!$B$2:$B$14794, CID!B5021=CID!$D$2:$D$14794))"),"#N/A")</f>
        <v>#N/A</v>
      </c>
      <c r="B5021" s="12" t="str">
        <f>IFERROR(__xludf.DUMMYFUNCTION("TEXTJOIN(""; "", TRUE, FILTER(CID!B5021:B14794, REGEXMATCH(CID!D5021:D14794, TEXTJOIN(""|"", TRUE, SPLIT(A5021, "";"")))))"),"#N/A")</f>
        <v>#N/A</v>
      </c>
    </row>
    <row r="5022">
      <c r="A5022" s="12" t="str">
        <f>IFERROR(__xludf.DUMMYFUNCTION("TEXTJOIN("";"", TRUE, FILTER(CID!$B$2:$B$14794, CID!B5022=CID!$D$2:$D$14794))"),"#N/A")</f>
        <v>#N/A</v>
      </c>
      <c r="B5022" s="12" t="str">
        <f>IFERROR(__xludf.DUMMYFUNCTION("TEXTJOIN(""; "", TRUE, FILTER(CID!B5022:B14794, REGEXMATCH(CID!D5022:D14794, TEXTJOIN(""|"", TRUE, SPLIT(A5022, "";"")))))"),"#N/A")</f>
        <v>#N/A</v>
      </c>
    </row>
    <row r="5023">
      <c r="A5023" s="12" t="str">
        <f>IFERROR(__xludf.DUMMYFUNCTION("TEXTJOIN("";"", TRUE, FILTER(CID!$B$2:$B$14794, CID!B5023=CID!$D$2:$D$14794))"),"#N/A")</f>
        <v>#N/A</v>
      </c>
      <c r="B5023" s="12" t="str">
        <f>IFERROR(__xludf.DUMMYFUNCTION("TEXTJOIN(""; "", TRUE, FILTER(CID!B5023:B14794, REGEXMATCH(CID!D5023:D14794, TEXTJOIN(""|"", TRUE, SPLIT(A5023, "";"")))))"),"#N/A")</f>
        <v>#N/A</v>
      </c>
    </row>
    <row r="5024">
      <c r="A5024" s="12" t="str">
        <f>IFERROR(__xludf.DUMMYFUNCTION("TEXTJOIN("";"", TRUE, FILTER(CID!$B$2:$B$14794, CID!B5024=CID!$D$2:$D$14794))"),"#N/A")</f>
        <v>#N/A</v>
      </c>
      <c r="B5024" s="12" t="str">
        <f>IFERROR(__xludf.DUMMYFUNCTION("TEXTJOIN(""; "", TRUE, FILTER(CID!B5024:B14794, REGEXMATCH(CID!D5024:D14794, TEXTJOIN(""|"", TRUE, SPLIT(A5024, "";"")))))"),"#N/A")</f>
        <v>#N/A</v>
      </c>
    </row>
    <row r="5025">
      <c r="A5025" s="12" t="str">
        <f>IFERROR(__xludf.DUMMYFUNCTION("TEXTJOIN("";"", TRUE, FILTER(CID!$B$2:$B$14794, CID!B5025=CID!$D$2:$D$14794))"),"#N/A")</f>
        <v>#N/A</v>
      </c>
      <c r="B5025" s="12" t="str">
        <f>IFERROR(__xludf.DUMMYFUNCTION("TEXTJOIN(""; "", TRUE, FILTER(CID!B5025:B14794, REGEXMATCH(CID!D5025:D14794, TEXTJOIN(""|"", TRUE, SPLIT(A5025, "";"")))))"),"#N/A")</f>
        <v>#N/A</v>
      </c>
    </row>
    <row r="5026">
      <c r="A5026" s="12" t="str">
        <f>IFERROR(__xludf.DUMMYFUNCTION("TEXTJOIN("";"", TRUE, FILTER(CID!$B$2:$B$14794, CID!B5026=CID!$D$2:$D$14794))"),"#N/A")</f>
        <v>#N/A</v>
      </c>
      <c r="B5026" s="12" t="str">
        <f>IFERROR(__xludf.DUMMYFUNCTION("TEXTJOIN(""; "", TRUE, FILTER(CID!B5026:B14794, REGEXMATCH(CID!D5026:D14794, TEXTJOIN(""|"", TRUE, SPLIT(A5026, "";"")))))"),"#N/A")</f>
        <v>#N/A</v>
      </c>
    </row>
    <row r="5027">
      <c r="A5027" s="12" t="str">
        <f>IFERROR(__xludf.DUMMYFUNCTION("TEXTJOIN("";"", TRUE, FILTER(CID!$B$2:$B$14794, CID!B5027=CID!$D$2:$D$14794))"),"#N/A")</f>
        <v>#N/A</v>
      </c>
      <c r="B5027" s="12" t="str">
        <f>IFERROR(__xludf.DUMMYFUNCTION("TEXTJOIN(""; "", TRUE, FILTER(CID!B5027:B14794, REGEXMATCH(CID!D5027:D14794, TEXTJOIN(""|"", TRUE, SPLIT(A5027, "";"")))))"),"#N/A")</f>
        <v>#N/A</v>
      </c>
    </row>
    <row r="5028">
      <c r="A5028" s="12" t="str">
        <f>IFERROR(__xludf.DUMMYFUNCTION("TEXTJOIN("";"", TRUE, FILTER(CID!$B$2:$B$14794, CID!B5028=CID!$D$2:$D$14794))"),"#N/A")</f>
        <v>#N/A</v>
      </c>
      <c r="B5028" s="12" t="str">
        <f>IFERROR(__xludf.DUMMYFUNCTION("TEXTJOIN(""; "", TRUE, FILTER(CID!B5028:B14794, REGEXMATCH(CID!D5028:D14794, TEXTJOIN(""|"", TRUE, SPLIT(A5028, "";"")))))"),"#N/A")</f>
        <v>#N/A</v>
      </c>
    </row>
    <row r="5029">
      <c r="A5029" s="12" t="str">
        <f>IFERROR(__xludf.DUMMYFUNCTION("TEXTJOIN("";"", TRUE, FILTER(CID!$B$2:$B$14794, CID!B5029=CID!$D$2:$D$14794))"),"#N/A")</f>
        <v>#N/A</v>
      </c>
      <c r="B5029" s="12" t="str">
        <f>IFERROR(__xludf.DUMMYFUNCTION("TEXTJOIN(""; "", TRUE, FILTER(CID!B5029:B14794, REGEXMATCH(CID!D5029:D14794, TEXTJOIN(""|"", TRUE, SPLIT(A5029, "";"")))))"),"#N/A")</f>
        <v>#N/A</v>
      </c>
    </row>
    <row r="5030">
      <c r="A5030" s="12" t="str">
        <f>IFERROR(__xludf.DUMMYFUNCTION("TEXTJOIN("";"", TRUE, FILTER(CID!$B$2:$B$14794, CID!B5030=CID!$D$2:$D$14794))"),"#N/A")</f>
        <v>#N/A</v>
      </c>
      <c r="B5030" s="12" t="str">
        <f>IFERROR(__xludf.DUMMYFUNCTION("TEXTJOIN(""; "", TRUE, FILTER(CID!B5030:B14794, REGEXMATCH(CID!D5030:D14794, TEXTJOIN(""|"", TRUE, SPLIT(A5030, "";"")))))"),"#N/A")</f>
        <v>#N/A</v>
      </c>
    </row>
    <row r="5031">
      <c r="A5031" s="12" t="str">
        <f>IFERROR(__xludf.DUMMYFUNCTION("TEXTJOIN("";"", TRUE, FILTER(CID!$B$2:$B$14794, CID!B5031=CID!$D$2:$D$14794))"),"#N/A")</f>
        <v>#N/A</v>
      </c>
      <c r="B5031" s="12" t="str">
        <f>IFERROR(__xludf.DUMMYFUNCTION("TEXTJOIN(""; "", TRUE, FILTER(CID!B5031:B14794, REGEXMATCH(CID!D5031:D14794, TEXTJOIN(""|"", TRUE, SPLIT(A5031, "";"")))))"),"#N/A")</f>
        <v>#N/A</v>
      </c>
    </row>
    <row r="5032">
      <c r="A5032" s="12" t="str">
        <f>IFERROR(__xludf.DUMMYFUNCTION("TEXTJOIN("";"", TRUE, FILTER(CID!$B$2:$B$14794, CID!B5032=CID!$D$2:$D$14794))"),"#N/A")</f>
        <v>#N/A</v>
      </c>
      <c r="B5032" s="12" t="str">
        <f>IFERROR(__xludf.DUMMYFUNCTION("TEXTJOIN(""; "", TRUE, FILTER(CID!B5032:B14794, REGEXMATCH(CID!D5032:D14794, TEXTJOIN(""|"", TRUE, SPLIT(A5032, "";"")))))"),"#N/A")</f>
        <v>#N/A</v>
      </c>
    </row>
    <row r="5033">
      <c r="A5033" s="12" t="str">
        <f>IFERROR(__xludf.DUMMYFUNCTION("TEXTJOIN("";"", TRUE, FILTER(CID!$B$2:$B$14794, CID!B5033=CID!$D$2:$D$14794))"),"#N/A")</f>
        <v>#N/A</v>
      </c>
      <c r="B5033" s="12" t="str">
        <f>IFERROR(__xludf.DUMMYFUNCTION("TEXTJOIN(""; "", TRUE, FILTER(CID!B5033:B14794, REGEXMATCH(CID!D5033:D14794, TEXTJOIN(""|"", TRUE, SPLIT(A5033, "";"")))))"),"#N/A")</f>
        <v>#N/A</v>
      </c>
    </row>
    <row r="5034">
      <c r="A5034" s="12" t="str">
        <f>IFERROR(__xludf.DUMMYFUNCTION("TEXTJOIN("";"", TRUE, FILTER(CID!$B$2:$B$14794, CID!B5034=CID!$D$2:$D$14794))"),"#N/A")</f>
        <v>#N/A</v>
      </c>
      <c r="B5034" s="12" t="str">
        <f>IFERROR(__xludf.DUMMYFUNCTION("TEXTJOIN(""; "", TRUE, FILTER(CID!B5034:B14794, REGEXMATCH(CID!D5034:D14794, TEXTJOIN(""|"", TRUE, SPLIT(A5034, "";"")))))"),"#N/A")</f>
        <v>#N/A</v>
      </c>
    </row>
    <row r="5035">
      <c r="A5035" s="12" t="str">
        <f>IFERROR(__xludf.DUMMYFUNCTION("TEXTJOIN("";"", TRUE, FILTER(CID!$B$2:$B$14794, CID!B5035=CID!$D$2:$D$14794))"),"#N/A")</f>
        <v>#N/A</v>
      </c>
      <c r="B5035" s="12" t="str">
        <f>IFERROR(__xludf.DUMMYFUNCTION("TEXTJOIN(""; "", TRUE, FILTER(CID!B5035:B14794, REGEXMATCH(CID!D5035:D14794, TEXTJOIN(""|"", TRUE, SPLIT(A5035, "";"")))))"),"#N/A")</f>
        <v>#N/A</v>
      </c>
    </row>
    <row r="5036">
      <c r="A5036" s="12" t="str">
        <f>IFERROR(__xludf.DUMMYFUNCTION("TEXTJOIN("";"", TRUE, FILTER(CID!$B$2:$B$14794, CID!B5036=CID!$D$2:$D$14794))"),"#N/A")</f>
        <v>#N/A</v>
      </c>
      <c r="B5036" s="12" t="str">
        <f>IFERROR(__xludf.DUMMYFUNCTION("TEXTJOIN(""; "", TRUE, FILTER(CID!B5036:B14794, REGEXMATCH(CID!D5036:D14794, TEXTJOIN(""|"", TRUE, SPLIT(A5036, "";"")))))"),"#N/A")</f>
        <v>#N/A</v>
      </c>
    </row>
    <row r="5037">
      <c r="A5037" s="12" t="str">
        <f>IFERROR(__xludf.DUMMYFUNCTION("TEXTJOIN("";"", TRUE, FILTER(CID!$B$2:$B$14794, CID!B5037=CID!$D$2:$D$14794))"),"#N/A")</f>
        <v>#N/A</v>
      </c>
      <c r="B5037" s="12" t="str">
        <f>IFERROR(__xludf.DUMMYFUNCTION("TEXTJOIN(""; "", TRUE, FILTER(CID!B5037:B14794, REGEXMATCH(CID!D5037:D14794, TEXTJOIN(""|"", TRUE, SPLIT(A5037, "";"")))))"),"#N/A")</f>
        <v>#N/A</v>
      </c>
    </row>
    <row r="5038">
      <c r="A5038" s="12" t="str">
        <f>IFERROR(__xludf.DUMMYFUNCTION("TEXTJOIN("";"", TRUE, FILTER(CID!$B$2:$B$14794, CID!B5038=CID!$D$2:$D$14794))"),"#N/A")</f>
        <v>#N/A</v>
      </c>
      <c r="B5038" s="12" t="str">
        <f>IFERROR(__xludf.DUMMYFUNCTION("TEXTJOIN(""; "", TRUE, FILTER(CID!B5038:B14794, REGEXMATCH(CID!D5038:D14794, TEXTJOIN(""|"", TRUE, SPLIT(A5038, "";"")))))"),"#N/A")</f>
        <v>#N/A</v>
      </c>
    </row>
    <row r="5039">
      <c r="A5039" s="12" t="str">
        <f>IFERROR(__xludf.DUMMYFUNCTION("TEXTJOIN("";"", TRUE, FILTER(CID!$B$2:$B$14794, CID!B5039=CID!$D$2:$D$14794))"),"#N/A")</f>
        <v>#N/A</v>
      </c>
      <c r="B5039" s="12" t="str">
        <f>IFERROR(__xludf.DUMMYFUNCTION("TEXTJOIN(""; "", TRUE, FILTER(CID!B5039:B14794, REGEXMATCH(CID!D5039:D14794, TEXTJOIN(""|"", TRUE, SPLIT(A5039, "";"")))))"),"#N/A")</f>
        <v>#N/A</v>
      </c>
    </row>
    <row r="5040">
      <c r="A5040" s="12" t="str">
        <f>IFERROR(__xludf.DUMMYFUNCTION("TEXTJOIN("";"", TRUE, FILTER(CID!$B$2:$B$14794, CID!B5040=CID!$D$2:$D$14794))"),"#N/A")</f>
        <v>#N/A</v>
      </c>
      <c r="B5040" s="12" t="str">
        <f>IFERROR(__xludf.DUMMYFUNCTION("TEXTJOIN(""; "", TRUE, FILTER(CID!B5040:B14794, REGEXMATCH(CID!D5040:D14794, TEXTJOIN(""|"", TRUE, SPLIT(A5040, "";"")))))"),"#N/A")</f>
        <v>#N/A</v>
      </c>
    </row>
    <row r="5041">
      <c r="A5041" s="12" t="str">
        <f>IFERROR(__xludf.DUMMYFUNCTION("TEXTJOIN("";"", TRUE, FILTER(CID!$B$2:$B$14794, CID!B5041=CID!$D$2:$D$14794))"),"#N/A")</f>
        <v>#N/A</v>
      </c>
      <c r="B5041" s="12" t="str">
        <f>IFERROR(__xludf.DUMMYFUNCTION("TEXTJOIN(""; "", TRUE, FILTER(CID!B5041:B14794, REGEXMATCH(CID!D5041:D14794, TEXTJOIN(""|"", TRUE, SPLIT(A5041, "";"")))))"),"#N/A")</f>
        <v>#N/A</v>
      </c>
    </row>
    <row r="5042">
      <c r="A5042" s="12" t="str">
        <f>IFERROR(__xludf.DUMMYFUNCTION("TEXTJOIN("";"", TRUE, FILTER(CID!$B$2:$B$14794, CID!B5042=CID!$D$2:$D$14794))"),"#N/A")</f>
        <v>#N/A</v>
      </c>
      <c r="B5042" s="12" t="str">
        <f>IFERROR(__xludf.DUMMYFUNCTION("TEXTJOIN(""; "", TRUE, FILTER(CID!B5042:B14794, REGEXMATCH(CID!D5042:D14794, TEXTJOIN(""|"", TRUE, SPLIT(A5042, "";"")))))"),"#N/A")</f>
        <v>#N/A</v>
      </c>
    </row>
    <row r="5043">
      <c r="A5043" s="12" t="str">
        <f>IFERROR(__xludf.DUMMYFUNCTION("TEXTJOIN("";"", TRUE, FILTER(CID!$B$2:$B$14794, CID!B5043=CID!$D$2:$D$14794))"),"#N/A")</f>
        <v>#N/A</v>
      </c>
      <c r="B5043" s="12" t="str">
        <f>IFERROR(__xludf.DUMMYFUNCTION("TEXTJOIN(""; "", TRUE, FILTER(CID!B5043:B14794, REGEXMATCH(CID!D5043:D14794, TEXTJOIN(""|"", TRUE, SPLIT(A5043, "";"")))))"),"#N/A")</f>
        <v>#N/A</v>
      </c>
    </row>
    <row r="5044">
      <c r="A5044" s="12" t="str">
        <f>IFERROR(__xludf.DUMMYFUNCTION("TEXTJOIN("";"", TRUE, FILTER(CID!$B$2:$B$14794, CID!B5044=CID!$D$2:$D$14794))"),"#N/A")</f>
        <v>#N/A</v>
      </c>
      <c r="B5044" s="12" t="str">
        <f>IFERROR(__xludf.DUMMYFUNCTION("TEXTJOIN(""; "", TRUE, FILTER(CID!B5044:B14794, REGEXMATCH(CID!D5044:D14794, TEXTJOIN(""|"", TRUE, SPLIT(A5044, "";"")))))"),"#N/A")</f>
        <v>#N/A</v>
      </c>
    </row>
    <row r="5045">
      <c r="A5045" s="12" t="str">
        <f>IFERROR(__xludf.DUMMYFUNCTION("TEXTJOIN("";"", TRUE, FILTER(CID!$B$2:$B$14794, CID!B5045=CID!$D$2:$D$14794))"),"#N/A")</f>
        <v>#N/A</v>
      </c>
      <c r="B5045" s="12" t="str">
        <f>IFERROR(__xludf.DUMMYFUNCTION("TEXTJOIN(""; "", TRUE, FILTER(CID!B5045:B14794, REGEXMATCH(CID!D5045:D14794, TEXTJOIN(""|"", TRUE, SPLIT(A5045, "";"")))))"),"#N/A")</f>
        <v>#N/A</v>
      </c>
    </row>
    <row r="5046">
      <c r="A5046" s="12" t="str">
        <f>IFERROR(__xludf.DUMMYFUNCTION("TEXTJOIN("";"", TRUE, FILTER(CID!$B$2:$B$14794, CID!B5046=CID!$D$2:$D$14794))"),"#N/A")</f>
        <v>#N/A</v>
      </c>
      <c r="B5046" s="12" t="str">
        <f>IFERROR(__xludf.DUMMYFUNCTION("TEXTJOIN(""; "", TRUE, FILTER(CID!B5046:B14794, REGEXMATCH(CID!D5046:D14794, TEXTJOIN(""|"", TRUE, SPLIT(A5046, "";"")))))"),"#N/A")</f>
        <v>#N/A</v>
      </c>
    </row>
    <row r="5047">
      <c r="A5047" s="12" t="str">
        <f>IFERROR(__xludf.DUMMYFUNCTION("TEXTJOIN("";"", TRUE, FILTER(CID!$B$2:$B$14794, CID!B5047=CID!$D$2:$D$14794))"),"#N/A")</f>
        <v>#N/A</v>
      </c>
      <c r="B5047" s="12" t="str">
        <f>IFERROR(__xludf.DUMMYFUNCTION("TEXTJOIN(""; "", TRUE, FILTER(CID!B5047:B14794, REGEXMATCH(CID!D5047:D14794, TEXTJOIN(""|"", TRUE, SPLIT(A5047, "";"")))))"),"#N/A")</f>
        <v>#N/A</v>
      </c>
    </row>
    <row r="5048">
      <c r="A5048" s="12" t="str">
        <f>IFERROR(__xludf.DUMMYFUNCTION("TEXTJOIN("";"", TRUE, FILTER(CID!$B$2:$B$14794, CID!B5048=CID!$D$2:$D$14794))"),"#N/A")</f>
        <v>#N/A</v>
      </c>
      <c r="B5048" s="12" t="str">
        <f>IFERROR(__xludf.DUMMYFUNCTION("TEXTJOIN(""; "", TRUE, FILTER(CID!B5048:B14794, REGEXMATCH(CID!D5048:D14794, TEXTJOIN(""|"", TRUE, SPLIT(A5048, "";"")))))"),"#N/A")</f>
        <v>#N/A</v>
      </c>
    </row>
    <row r="5049">
      <c r="A5049" s="12" t="str">
        <f>IFERROR(__xludf.DUMMYFUNCTION("TEXTJOIN("";"", TRUE, FILTER(CID!$B$2:$B$14794, CID!B5049=CID!$D$2:$D$14794))"),"#N/A")</f>
        <v>#N/A</v>
      </c>
      <c r="B5049" s="12" t="str">
        <f>IFERROR(__xludf.DUMMYFUNCTION("TEXTJOIN(""; "", TRUE, FILTER(CID!B5049:B14794, REGEXMATCH(CID!D5049:D14794, TEXTJOIN(""|"", TRUE, SPLIT(A5049, "";"")))))"),"#N/A")</f>
        <v>#N/A</v>
      </c>
    </row>
    <row r="5050">
      <c r="A5050" s="12" t="str">
        <f>IFERROR(__xludf.DUMMYFUNCTION("TEXTJOIN("";"", TRUE, FILTER(CID!$B$2:$B$14794, CID!B5050=CID!$D$2:$D$14794))"),"#N/A")</f>
        <v>#N/A</v>
      </c>
      <c r="B5050" s="12" t="str">
        <f>IFERROR(__xludf.DUMMYFUNCTION("TEXTJOIN(""; "", TRUE, FILTER(CID!B5050:B14794, REGEXMATCH(CID!D5050:D14794, TEXTJOIN(""|"", TRUE, SPLIT(A5050, "";"")))))"),"#N/A")</f>
        <v>#N/A</v>
      </c>
    </row>
    <row r="5051">
      <c r="A5051" s="12" t="str">
        <f>IFERROR(__xludf.DUMMYFUNCTION("TEXTJOIN("";"", TRUE, FILTER(CID!$B$2:$B$14794, CID!B5051=CID!$D$2:$D$14794))"),"#N/A")</f>
        <v>#N/A</v>
      </c>
      <c r="B5051" s="12" t="str">
        <f>IFERROR(__xludf.DUMMYFUNCTION("TEXTJOIN(""; "", TRUE, FILTER(CID!B5051:B14794, REGEXMATCH(CID!D5051:D14794, TEXTJOIN(""|"", TRUE, SPLIT(A5051, "";"")))))"),"#N/A")</f>
        <v>#N/A</v>
      </c>
    </row>
    <row r="5052">
      <c r="A5052" s="12" t="str">
        <f>IFERROR(__xludf.DUMMYFUNCTION("TEXTJOIN("";"", TRUE, FILTER(CID!$B$2:$B$14794, CID!B5052=CID!$D$2:$D$14794))"),"#N/A")</f>
        <v>#N/A</v>
      </c>
      <c r="B5052" s="12" t="str">
        <f>IFERROR(__xludf.DUMMYFUNCTION("TEXTJOIN(""; "", TRUE, FILTER(CID!B5052:B14794, REGEXMATCH(CID!D5052:D14794, TEXTJOIN(""|"", TRUE, SPLIT(A5052, "";"")))))"),"#N/A")</f>
        <v>#N/A</v>
      </c>
    </row>
    <row r="5053">
      <c r="A5053" s="12" t="str">
        <f>IFERROR(__xludf.DUMMYFUNCTION("TEXTJOIN("";"", TRUE, FILTER(CID!$B$2:$B$14794, CID!B5053=CID!$D$2:$D$14794))"),"#N/A")</f>
        <v>#N/A</v>
      </c>
      <c r="B5053" s="12" t="str">
        <f>IFERROR(__xludf.DUMMYFUNCTION("TEXTJOIN(""; "", TRUE, FILTER(CID!B5053:B14794, REGEXMATCH(CID!D5053:D14794, TEXTJOIN(""|"", TRUE, SPLIT(A5053, "";"")))))"),"#N/A")</f>
        <v>#N/A</v>
      </c>
    </row>
    <row r="5054">
      <c r="A5054" s="12" t="str">
        <f>IFERROR(__xludf.DUMMYFUNCTION("TEXTJOIN("";"", TRUE, FILTER(CID!$B$2:$B$14794, CID!B5054=CID!$D$2:$D$14794))"),"#N/A")</f>
        <v>#N/A</v>
      </c>
      <c r="B5054" s="12" t="str">
        <f>IFERROR(__xludf.DUMMYFUNCTION("TEXTJOIN(""; "", TRUE, FILTER(CID!B5054:B14794, REGEXMATCH(CID!D5054:D14794, TEXTJOIN(""|"", TRUE, SPLIT(A5054, "";"")))))"),"#N/A")</f>
        <v>#N/A</v>
      </c>
    </row>
    <row r="5055">
      <c r="A5055" s="12" t="str">
        <f>IFERROR(__xludf.DUMMYFUNCTION("TEXTJOIN("";"", TRUE, FILTER(CID!$B$2:$B$14794, CID!B5055=CID!$D$2:$D$14794))"),"#N/A")</f>
        <v>#N/A</v>
      </c>
      <c r="B5055" s="12" t="str">
        <f>IFERROR(__xludf.DUMMYFUNCTION("TEXTJOIN(""; "", TRUE, FILTER(CID!B5055:B14794, REGEXMATCH(CID!D5055:D14794, TEXTJOIN(""|"", TRUE, SPLIT(A5055, "";"")))))"),"#N/A")</f>
        <v>#N/A</v>
      </c>
    </row>
    <row r="5056">
      <c r="A5056" s="12" t="str">
        <f>IFERROR(__xludf.DUMMYFUNCTION("TEXTJOIN("";"", TRUE, FILTER(CID!$B$2:$B$14794, CID!B5056=CID!$D$2:$D$14794))"),"#N/A")</f>
        <v>#N/A</v>
      </c>
      <c r="B5056" s="12" t="str">
        <f>IFERROR(__xludf.DUMMYFUNCTION("TEXTJOIN(""; "", TRUE, FILTER(CID!B5056:B14794, REGEXMATCH(CID!D5056:D14794, TEXTJOIN(""|"", TRUE, SPLIT(A5056, "";"")))))"),"#N/A")</f>
        <v>#N/A</v>
      </c>
    </row>
    <row r="5057">
      <c r="A5057" s="12" t="str">
        <f>IFERROR(__xludf.DUMMYFUNCTION("TEXTJOIN("";"", TRUE, FILTER(CID!$B$2:$B$14794, CID!B5057=CID!$D$2:$D$14794))"),"#N/A")</f>
        <v>#N/A</v>
      </c>
      <c r="B5057" s="12" t="str">
        <f>IFERROR(__xludf.DUMMYFUNCTION("TEXTJOIN(""; "", TRUE, FILTER(CID!B5057:B14794, REGEXMATCH(CID!D5057:D14794, TEXTJOIN(""|"", TRUE, SPLIT(A5057, "";"")))))"),"#N/A")</f>
        <v>#N/A</v>
      </c>
    </row>
    <row r="5058">
      <c r="A5058" s="12" t="str">
        <f>IFERROR(__xludf.DUMMYFUNCTION("TEXTJOIN("";"", TRUE, FILTER(CID!$B$2:$B$14794, CID!B5058=CID!$D$2:$D$14794))"),"#N/A")</f>
        <v>#N/A</v>
      </c>
      <c r="B5058" s="12" t="str">
        <f>IFERROR(__xludf.DUMMYFUNCTION("TEXTJOIN(""; "", TRUE, FILTER(CID!B5058:B14794, REGEXMATCH(CID!D5058:D14794, TEXTJOIN(""|"", TRUE, SPLIT(A5058, "";"")))))"),"#N/A")</f>
        <v>#N/A</v>
      </c>
    </row>
    <row r="5059">
      <c r="A5059" s="12" t="str">
        <f>IFERROR(__xludf.DUMMYFUNCTION("TEXTJOIN("";"", TRUE, FILTER(CID!$B$2:$B$14794, CID!B5059=CID!$D$2:$D$14794))"),"#N/A")</f>
        <v>#N/A</v>
      </c>
      <c r="B5059" s="12" t="str">
        <f>IFERROR(__xludf.DUMMYFUNCTION("TEXTJOIN(""; "", TRUE, FILTER(CID!B5059:B14794, REGEXMATCH(CID!D5059:D14794, TEXTJOIN(""|"", TRUE, SPLIT(A5059, "";"")))))"),"#N/A")</f>
        <v>#N/A</v>
      </c>
    </row>
    <row r="5060">
      <c r="A5060" s="12" t="str">
        <f>IFERROR(__xludf.DUMMYFUNCTION("TEXTJOIN("";"", TRUE, FILTER(CID!$B$2:$B$14794, CID!B5060=CID!$D$2:$D$14794))"),"#N/A")</f>
        <v>#N/A</v>
      </c>
      <c r="B5060" s="12" t="str">
        <f>IFERROR(__xludf.DUMMYFUNCTION("TEXTJOIN(""; "", TRUE, FILTER(CID!B5060:B14794, REGEXMATCH(CID!D5060:D14794, TEXTJOIN(""|"", TRUE, SPLIT(A5060, "";"")))))"),"#N/A")</f>
        <v>#N/A</v>
      </c>
    </row>
    <row r="5061">
      <c r="A5061" s="12" t="str">
        <f>IFERROR(__xludf.DUMMYFUNCTION("TEXTJOIN("";"", TRUE, FILTER(CID!$B$2:$B$14794, CID!B5061=CID!$D$2:$D$14794))"),"#N/A")</f>
        <v>#N/A</v>
      </c>
      <c r="B5061" s="12" t="str">
        <f>IFERROR(__xludf.DUMMYFUNCTION("TEXTJOIN(""; "", TRUE, FILTER(CID!B5061:B14794, REGEXMATCH(CID!D5061:D14794, TEXTJOIN(""|"", TRUE, SPLIT(A5061, "";"")))))"),"#N/A")</f>
        <v>#N/A</v>
      </c>
    </row>
    <row r="5062">
      <c r="A5062" s="12" t="str">
        <f>IFERROR(__xludf.DUMMYFUNCTION("TEXTJOIN("";"", TRUE, FILTER(CID!$B$2:$B$14794, CID!B5062=CID!$D$2:$D$14794))"),"#N/A")</f>
        <v>#N/A</v>
      </c>
      <c r="B5062" s="12" t="str">
        <f>IFERROR(__xludf.DUMMYFUNCTION("TEXTJOIN(""; "", TRUE, FILTER(CID!B5062:B14794, REGEXMATCH(CID!D5062:D14794, TEXTJOIN(""|"", TRUE, SPLIT(A5062, "";"")))))"),"#N/A")</f>
        <v>#N/A</v>
      </c>
    </row>
    <row r="5063">
      <c r="A5063" s="12" t="str">
        <f>IFERROR(__xludf.DUMMYFUNCTION("TEXTJOIN("";"", TRUE, FILTER(CID!$B$2:$B$14794, CID!B5063=CID!$D$2:$D$14794))"),"#N/A")</f>
        <v>#N/A</v>
      </c>
      <c r="B5063" s="12" t="str">
        <f>IFERROR(__xludf.DUMMYFUNCTION("TEXTJOIN(""; "", TRUE, FILTER(CID!B5063:B14794, REGEXMATCH(CID!D5063:D14794, TEXTJOIN(""|"", TRUE, SPLIT(A5063, "";"")))))"),"#N/A")</f>
        <v>#N/A</v>
      </c>
    </row>
    <row r="5064">
      <c r="A5064" s="12" t="str">
        <f>IFERROR(__xludf.DUMMYFUNCTION("TEXTJOIN("";"", TRUE, FILTER(CID!$B$2:$B$14794, CID!B5064=CID!$D$2:$D$14794))"),"#N/A")</f>
        <v>#N/A</v>
      </c>
      <c r="B5064" s="12" t="str">
        <f>IFERROR(__xludf.DUMMYFUNCTION("TEXTJOIN(""; "", TRUE, FILTER(CID!B5064:B14794, REGEXMATCH(CID!D5064:D14794, TEXTJOIN(""|"", TRUE, SPLIT(A5064, "";"")))))"),"#N/A")</f>
        <v>#N/A</v>
      </c>
    </row>
    <row r="5065">
      <c r="A5065" s="12" t="str">
        <f>IFERROR(__xludf.DUMMYFUNCTION("TEXTJOIN("";"", TRUE, FILTER(CID!$B$2:$B$14794, CID!B5065=CID!$D$2:$D$14794))"),"#N/A")</f>
        <v>#N/A</v>
      </c>
      <c r="B5065" s="12" t="str">
        <f>IFERROR(__xludf.DUMMYFUNCTION("TEXTJOIN(""; "", TRUE, FILTER(CID!B5065:B14794, REGEXMATCH(CID!D5065:D14794, TEXTJOIN(""|"", TRUE, SPLIT(A5065, "";"")))))"),"#N/A")</f>
        <v>#N/A</v>
      </c>
    </row>
    <row r="5066">
      <c r="A5066" s="12" t="str">
        <f>IFERROR(__xludf.DUMMYFUNCTION("TEXTJOIN("";"", TRUE, FILTER(CID!$B$2:$B$14794, CID!B5066=CID!$D$2:$D$14794))"),"#N/A")</f>
        <v>#N/A</v>
      </c>
      <c r="B5066" s="12" t="str">
        <f>IFERROR(__xludf.DUMMYFUNCTION("TEXTJOIN(""; "", TRUE, FILTER(CID!B5066:B14794, REGEXMATCH(CID!D5066:D14794, TEXTJOIN(""|"", TRUE, SPLIT(A5066, "";"")))))"),"#N/A")</f>
        <v>#N/A</v>
      </c>
    </row>
    <row r="5067">
      <c r="A5067" s="12" t="str">
        <f>IFERROR(__xludf.DUMMYFUNCTION("TEXTJOIN("";"", TRUE, FILTER(CID!$B$2:$B$14794, CID!B5067=CID!$D$2:$D$14794))"),"#N/A")</f>
        <v>#N/A</v>
      </c>
      <c r="B5067" s="12" t="str">
        <f>IFERROR(__xludf.DUMMYFUNCTION("TEXTJOIN(""; "", TRUE, FILTER(CID!B5067:B14794, REGEXMATCH(CID!D5067:D14794, TEXTJOIN(""|"", TRUE, SPLIT(A5067, "";"")))))"),"#N/A")</f>
        <v>#N/A</v>
      </c>
    </row>
    <row r="5068">
      <c r="A5068" s="12" t="str">
        <f>IFERROR(__xludf.DUMMYFUNCTION("TEXTJOIN("";"", TRUE, FILTER(CID!$B$2:$B$14794, CID!B5068=CID!$D$2:$D$14794))"),"#N/A")</f>
        <v>#N/A</v>
      </c>
      <c r="B5068" s="12" t="str">
        <f>IFERROR(__xludf.DUMMYFUNCTION("TEXTJOIN(""; "", TRUE, FILTER(CID!B5068:B14794, REGEXMATCH(CID!D5068:D14794, TEXTJOIN(""|"", TRUE, SPLIT(A5068, "";"")))))"),"#N/A")</f>
        <v>#N/A</v>
      </c>
    </row>
    <row r="5069">
      <c r="A5069" s="12" t="str">
        <f>IFERROR(__xludf.DUMMYFUNCTION("TEXTJOIN("";"", TRUE, FILTER(CID!$B$2:$B$14794, CID!B5069=CID!$D$2:$D$14794))"),"#N/A")</f>
        <v>#N/A</v>
      </c>
      <c r="B5069" s="12" t="str">
        <f>IFERROR(__xludf.DUMMYFUNCTION("TEXTJOIN(""; "", TRUE, FILTER(CID!B5069:B14794, REGEXMATCH(CID!D5069:D14794, TEXTJOIN(""|"", TRUE, SPLIT(A5069, "";"")))))"),"#N/A")</f>
        <v>#N/A</v>
      </c>
    </row>
    <row r="5070">
      <c r="A5070" s="12" t="str">
        <f>IFERROR(__xludf.DUMMYFUNCTION("TEXTJOIN("";"", TRUE, FILTER(CID!$B$2:$B$14794, CID!B5070=CID!$D$2:$D$14794))"),"#N/A")</f>
        <v>#N/A</v>
      </c>
      <c r="B5070" s="12" t="str">
        <f>IFERROR(__xludf.DUMMYFUNCTION("TEXTJOIN(""; "", TRUE, FILTER(CID!B5070:B14794, REGEXMATCH(CID!D5070:D14794, TEXTJOIN(""|"", TRUE, SPLIT(A5070, "";"")))))"),"#N/A")</f>
        <v>#N/A</v>
      </c>
    </row>
    <row r="5071">
      <c r="A5071" s="12" t="str">
        <f>IFERROR(__xludf.DUMMYFUNCTION("TEXTJOIN("";"", TRUE, FILTER(CID!$B$2:$B$14794, CID!B5071=CID!$D$2:$D$14794))"),"#N/A")</f>
        <v>#N/A</v>
      </c>
      <c r="B5071" s="12" t="str">
        <f>IFERROR(__xludf.DUMMYFUNCTION("TEXTJOIN(""; "", TRUE, FILTER(CID!B5071:B14794, REGEXMATCH(CID!D5071:D14794, TEXTJOIN(""|"", TRUE, SPLIT(A5071, "";"")))))"),"#N/A")</f>
        <v>#N/A</v>
      </c>
    </row>
    <row r="5072">
      <c r="A5072" s="12" t="str">
        <f>IFERROR(__xludf.DUMMYFUNCTION("TEXTJOIN("";"", TRUE, FILTER(CID!$B$2:$B$14794, CID!B5072=CID!$D$2:$D$14794))"),"#N/A")</f>
        <v>#N/A</v>
      </c>
      <c r="B5072" s="12" t="str">
        <f>IFERROR(__xludf.DUMMYFUNCTION("TEXTJOIN(""; "", TRUE, FILTER(CID!B5072:B14794, REGEXMATCH(CID!D5072:D14794, TEXTJOIN(""|"", TRUE, SPLIT(A5072, "";"")))))"),"#N/A")</f>
        <v>#N/A</v>
      </c>
    </row>
    <row r="5073">
      <c r="A5073" s="12" t="str">
        <f>IFERROR(__xludf.DUMMYFUNCTION("TEXTJOIN("";"", TRUE, FILTER(CID!$B$2:$B$14794, CID!B5073=CID!$D$2:$D$14794))"),"#N/A")</f>
        <v>#N/A</v>
      </c>
      <c r="B5073" s="12" t="str">
        <f>IFERROR(__xludf.DUMMYFUNCTION("TEXTJOIN(""; "", TRUE, FILTER(CID!B5073:B14794, REGEXMATCH(CID!D5073:D14794, TEXTJOIN(""|"", TRUE, SPLIT(A5073, "";"")))))"),"#N/A")</f>
        <v>#N/A</v>
      </c>
    </row>
    <row r="5074">
      <c r="A5074" s="12" t="str">
        <f>IFERROR(__xludf.DUMMYFUNCTION("TEXTJOIN("";"", TRUE, FILTER(CID!$B$2:$B$14794, CID!B5074=CID!$D$2:$D$14794))"),"#N/A")</f>
        <v>#N/A</v>
      </c>
      <c r="B5074" s="12" t="str">
        <f>IFERROR(__xludf.DUMMYFUNCTION("TEXTJOIN(""; "", TRUE, FILTER(CID!B5074:B14794, REGEXMATCH(CID!D5074:D14794, TEXTJOIN(""|"", TRUE, SPLIT(A5074, "";"")))))"),"#N/A")</f>
        <v>#N/A</v>
      </c>
    </row>
    <row r="5075">
      <c r="A5075" s="12" t="str">
        <f>IFERROR(__xludf.DUMMYFUNCTION("TEXTJOIN("";"", TRUE, FILTER(CID!$B$2:$B$14794, CID!B5075=CID!$D$2:$D$14794))"),"#N/A")</f>
        <v>#N/A</v>
      </c>
      <c r="B5075" s="12" t="str">
        <f>IFERROR(__xludf.DUMMYFUNCTION("TEXTJOIN(""; "", TRUE, FILTER(CID!B5075:B14794, REGEXMATCH(CID!D5075:D14794, TEXTJOIN(""|"", TRUE, SPLIT(A5075, "";"")))))"),"#N/A")</f>
        <v>#N/A</v>
      </c>
    </row>
    <row r="5076">
      <c r="A5076" s="12" t="str">
        <f>IFERROR(__xludf.DUMMYFUNCTION("TEXTJOIN("";"", TRUE, FILTER(CID!$B$2:$B$14794, CID!B5076=CID!$D$2:$D$14794))"),"#N/A")</f>
        <v>#N/A</v>
      </c>
      <c r="B5076" s="12" t="str">
        <f>IFERROR(__xludf.DUMMYFUNCTION("TEXTJOIN(""; "", TRUE, FILTER(CID!B5076:B14794, REGEXMATCH(CID!D5076:D14794, TEXTJOIN(""|"", TRUE, SPLIT(A5076, "";"")))))"),"#N/A")</f>
        <v>#N/A</v>
      </c>
    </row>
    <row r="5077">
      <c r="A5077" s="12" t="str">
        <f>IFERROR(__xludf.DUMMYFUNCTION("TEXTJOIN("";"", TRUE, FILTER(CID!$B$2:$B$14794, CID!B5077=CID!$D$2:$D$14794))"),"#N/A")</f>
        <v>#N/A</v>
      </c>
      <c r="B5077" s="12" t="str">
        <f>IFERROR(__xludf.DUMMYFUNCTION("TEXTJOIN(""; "", TRUE, FILTER(CID!B5077:B14794, REGEXMATCH(CID!D5077:D14794, TEXTJOIN(""|"", TRUE, SPLIT(A5077, "";"")))))"),"#N/A")</f>
        <v>#N/A</v>
      </c>
    </row>
    <row r="5078">
      <c r="A5078" s="12" t="str">
        <f>IFERROR(__xludf.DUMMYFUNCTION("TEXTJOIN("";"", TRUE, FILTER(CID!$B$2:$B$14794, CID!B5078=CID!$D$2:$D$14794))"),"#N/A")</f>
        <v>#N/A</v>
      </c>
      <c r="B5078" s="12" t="str">
        <f>IFERROR(__xludf.DUMMYFUNCTION("TEXTJOIN(""; "", TRUE, FILTER(CID!B5078:B14794, REGEXMATCH(CID!D5078:D14794, TEXTJOIN(""|"", TRUE, SPLIT(A5078, "";"")))))"),"#N/A")</f>
        <v>#N/A</v>
      </c>
    </row>
    <row r="5079">
      <c r="A5079" s="12" t="str">
        <f>IFERROR(__xludf.DUMMYFUNCTION("TEXTJOIN("";"", TRUE, FILTER(CID!$B$2:$B$14794, CID!B5079=CID!$D$2:$D$14794))"),"#N/A")</f>
        <v>#N/A</v>
      </c>
      <c r="B5079" s="12" t="str">
        <f>IFERROR(__xludf.DUMMYFUNCTION("TEXTJOIN(""; "", TRUE, FILTER(CID!B5079:B14794, REGEXMATCH(CID!D5079:D14794, TEXTJOIN(""|"", TRUE, SPLIT(A5079, "";"")))))"),"#N/A")</f>
        <v>#N/A</v>
      </c>
    </row>
    <row r="5080">
      <c r="A5080" s="12" t="str">
        <f>IFERROR(__xludf.DUMMYFUNCTION("TEXTJOIN("";"", TRUE, FILTER(CID!$B$2:$B$14794, CID!B5080=CID!$D$2:$D$14794))"),"#N/A")</f>
        <v>#N/A</v>
      </c>
      <c r="B5080" s="12" t="str">
        <f>IFERROR(__xludf.DUMMYFUNCTION("TEXTJOIN(""; "", TRUE, FILTER(CID!B5080:B14794, REGEXMATCH(CID!D5080:D14794, TEXTJOIN(""|"", TRUE, SPLIT(A5080, "";"")))))"),"#N/A")</f>
        <v>#N/A</v>
      </c>
    </row>
    <row r="5081">
      <c r="A5081" s="12" t="str">
        <f>IFERROR(__xludf.DUMMYFUNCTION("TEXTJOIN("";"", TRUE, FILTER(CID!$B$2:$B$14794, CID!B5081=CID!$D$2:$D$14794))"),"#N/A")</f>
        <v>#N/A</v>
      </c>
      <c r="B5081" s="12" t="str">
        <f>IFERROR(__xludf.DUMMYFUNCTION("TEXTJOIN(""; "", TRUE, FILTER(CID!B5081:B14794, REGEXMATCH(CID!D5081:D14794, TEXTJOIN(""|"", TRUE, SPLIT(A5081, "";"")))))"),"#N/A")</f>
        <v>#N/A</v>
      </c>
    </row>
    <row r="5082">
      <c r="A5082" s="12" t="str">
        <f>IFERROR(__xludf.DUMMYFUNCTION("TEXTJOIN("";"", TRUE, FILTER(CID!$B$2:$B$14794, CID!B5082=CID!$D$2:$D$14794))"),"#N/A")</f>
        <v>#N/A</v>
      </c>
      <c r="B5082" s="12" t="str">
        <f>IFERROR(__xludf.DUMMYFUNCTION("TEXTJOIN(""; "", TRUE, FILTER(CID!B5082:B14794, REGEXMATCH(CID!D5082:D14794, TEXTJOIN(""|"", TRUE, SPLIT(A5082, "";"")))))"),"#N/A")</f>
        <v>#N/A</v>
      </c>
    </row>
    <row r="5083">
      <c r="A5083" s="12" t="str">
        <f>IFERROR(__xludf.DUMMYFUNCTION("TEXTJOIN("";"", TRUE, FILTER(CID!$B$2:$B$14794, CID!B5083=CID!$D$2:$D$14794))"),"#N/A")</f>
        <v>#N/A</v>
      </c>
      <c r="B5083" s="12" t="str">
        <f>IFERROR(__xludf.DUMMYFUNCTION("TEXTJOIN(""; "", TRUE, FILTER(CID!B5083:B14794, REGEXMATCH(CID!D5083:D14794, TEXTJOIN(""|"", TRUE, SPLIT(A5083, "";"")))))"),"#N/A")</f>
        <v>#N/A</v>
      </c>
    </row>
    <row r="5084">
      <c r="A5084" s="12" t="str">
        <f>IFERROR(__xludf.DUMMYFUNCTION("TEXTJOIN("";"", TRUE, FILTER(CID!$B$2:$B$14794, CID!B5084=CID!$D$2:$D$14794))"),"#N/A")</f>
        <v>#N/A</v>
      </c>
      <c r="B5084" s="12" t="str">
        <f>IFERROR(__xludf.DUMMYFUNCTION("TEXTJOIN(""; "", TRUE, FILTER(CID!B5084:B14794, REGEXMATCH(CID!D5084:D14794, TEXTJOIN(""|"", TRUE, SPLIT(A5084, "";"")))))"),"#N/A")</f>
        <v>#N/A</v>
      </c>
    </row>
    <row r="5085">
      <c r="A5085" s="12" t="str">
        <f>IFERROR(__xludf.DUMMYFUNCTION("TEXTJOIN("";"", TRUE, FILTER(CID!$B$2:$B$14794, CID!B5085=CID!$D$2:$D$14794))"),"#N/A")</f>
        <v>#N/A</v>
      </c>
      <c r="B5085" s="12" t="str">
        <f>IFERROR(__xludf.DUMMYFUNCTION("TEXTJOIN(""; "", TRUE, FILTER(CID!B5085:B14794, REGEXMATCH(CID!D5085:D14794, TEXTJOIN(""|"", TRUE, SPLIT(A5085, "";"")))))"),"#N/A")</f>
        <v>#N/A</v>
      </c>
    </row>
    <row r="5086">
      <c r="A5086" s="12" t="str">
        <f>IFERROR(__xludf.DUMMYFUNCTION("TEXTJOIN("";"", TRUE, FILTER(CID!$B$2:$B$14794, CID!B5086=CID!$D$2:$D$14794))"),"#N/A")</f>
        <v>#N/A</v>
      </c>
      <c r="B5086" s="12" t="str">
        <f>IFERROR(__xludf.DUMMYFUNCTION("TEXTJOIN(""; "", TRUE, FILTER(CID!B5086:B14794, REGEXMATCH(CID!D5086:D14794, TEXTJOIN(""|"", TRUE, SPLIT(A5086, "";"")))))"),"#N/A")</f>
        <v>#N/A</v>
      </c>
    </row>
    <row r="5087">
      <c r="A5087" s="12" t="str">
        <f>IFERROR(__xludf.DUMMYFUNCTION("TEXTJOIN("";"", TRUE, FILTER(CID!$B$2:$B$14794, CID!B5087=CID!$D$2:$D$14794))"),"#N/A")</f>
        <v>#N/A</v>
      </c>
      <c r="B5087" s="12" t="str">
        <f>IFERROR(__xludf.DUMMYFUNCTION("TEXTJOIN(""; "", TRUE, FILTER(CID!B5087:B14794, REGEXMATCH(CID!D5087:D14794, TEXTJOIN(""|"", TRUE, SPLIT(A5087, "";"")))))"),"#N/A")</f>
        <v>#N/A</v>
      </c>
    </row>
    <row r="5088">
      <c r="A5088" s="12" t="str">
        <f>IFERROR(__xludf.DUMMYFUNCTION("TEXTJOIN("";"", TRUE, FILTER(CID!$B$2:$B$14794, CID!B5088=CID!$D$2:$D$14794))"),"#N/A")</f>
        <v>#N/A</v>
      </c>
      <c r="B5088" s="12" t="str">
        <f>IFERROR(__xludf.DUMMYFUNCTION("TEXTJOIN(""; "", TRUE, FILTER(CID!B5088:B14794, REGEXMATCH(CID!D5088:D14794, TEXTJOIN(""|"", TRUE, SPLIT(A5088, "";"")))))"),"#N/A")</f>
        <v>#N/A</v>
      </c>
    </row>
    <row r="5089">
      <c r="A5089" s="12" t="str">
        <f>IFERROR(__xludf.DUMMYFUNCTION("TEXTJOIN("";"", TRUE, FILTER(CID!$B$2:$B$14794, CID!B5089=CID!$D$2:$D$14794))"),"#N/A")</f>
        <v>#N/A</v>
      </c>
      <c r="B5089" s="12" t="str">
        <f>IFERROR(__xludf.DUMMYFUNCTION("TEXTJOIN(""; "", TRUE, FILTER(CID!B5089:B14794, REGEXMATCH(CID!D5089:D14794, TEXTJOIN(""|"", TRUE, SPLIT(A5089, "";"")))))"),"#N/A")</f>
        <v>#N/A</v>
      </c>
    </row>
    <row r="5090">
      <c r="A5090" s="12" t="str">
        <f>IFERROR(__xludf.DUMMYFUNCTION("TEXTJOIN("";"", TRUE, FILTER(CID!$B$2:$B$14794, CID!B5090=CID!$D$2:$D$14794))"),"#N/A")</f>
        <v>#N/A</v>
      </c>
      <c r="B5090" s="12" t="str">
        <f>IFERROR(__xludf.DUMMYFUNCTION("TEXTJOIN(""; "", TRUE, FILTER(CID!B5090:B14794, REGEXMATCH(CID!D5090:D14794, TEXTJOIN(""|"", TRUE, SPLIT(A5090, "";"")))))"),"#N/A")</f>
        <v>#N/A</v>
      </c>
    </row>
    <row r="5091">
      <c r="A5091" s="12" t="str">
        <f>IFERROR(__xludf.DUMMYFUNCTION("TEXTJOIN("";"", TRUE, FILTER(CID!$B$2:$B$14794, CID!B5091=CID!$D$2:$D$14794))"),"#N/A")</f>
        <v>#N/A</v>
      </c>
      <c r="B5091" s="12" t="str">
        <f>IFERROR(__xludf.DUMMYFUNCTION("TEXTJOIN(""; "", TRUE, FILTER(CID!B5091:B14794, REGEXMATCH(CID!D5091:D14794, TEXTJOIN(""|"", TRUE, SPLIT(A5091, "";"")))))"),"#N/A")</f>
        <v>#N/A</v>
      </c>
    </row>
    <row r="5092">
      <c r="A5092" s="12" t="str">
        <f>IFERROR(__xludf.DUMMYFUNCTION("TEXTJOIN("";"", TRUE, FILTER(CID!$B$2:$B$14794, CID!B5092=CID!$D$2:$D$14794))"),"#N/A")</f>
        <v>#N/A</v>
      </c>
      <c r="B5092" s="12" t="str">
        <f>IFERROR(__xludf.DUMMYFUNCTION("TEXTJOIN(""; "", TRUE, FILTER(CID!B5092:B14794, REGEXMATCH(CID!D5092:D14794, TEXTJOIN(""|"", TRUE, SPLIT(A5092, "";"")))))"),"#N/A")</f>
        <v>#N/A</v>
      </c>
    </row>
    <row r="5093">
      <c r="A5093" s="12" t="str">
        <f>IFERROR(__xludf.DUMMYFUNCTION("TEXTJOIN("";"", TRUE, FILTER(CID!$B$2:$B$14794, CID!B5093=CID!$D$2:$D$14794))"),"#N/A")</f>
        <v>#N/A</v>
      </c>
      <c r="B5093" s="12" t="str">
        <f>IFERROR(__xludf.DUMMYFUNCTION("TEXTJOIN(""; "", TRUE, FILTER(CID!B5093:B14794, REGEXMATCH(CID!D5093:D14794, TEXTJOIN(""|"", TRUE, SPLIT(A5093, "";"")))))"),"#N/A")</f>
        <v>#N/A</v>
      </c>
    </row>
    <row r="5094">
      <c r="A5094" s="12" t="str">
        <f>IFERROR(__xludf.DUMMYFUNCTION("TEXTJOIN("";"", TRUE, FILTER(CID!$B$2:$B$14794, CID!B5094=CID!$D$2:$D$14794))"),"#N/A")</f>
        <v>#N/A</v>
      </c>
      <c r="B5094" s="12" t="str">
        <f>IFERROR(__xludf.DUMMYFUNCTION("TEXTJOIN(""; "", TRUE, FILTER(CID!B5094:B14794, REGEXMATCH(CID!D5094:D14794, TEXTJOIN(""|"", TRUE, SPLIT(A5094, "";"")))))"),"#N/A")</f>
        <v>#N/A</v>
      </c>
    </row>
    <row r="5095">
      <c r="A5095" s="12" t="str">
        <f>IFERROR(__xludf.DUMMYFUNCTION("TEXTJOIN("";"", TRUE, FILTER(CID!$B$2:$B$14794, CID!B5095=CID!$D$2:$D$14794))"),"#N/A")</f>
        <v>#N/A</v>
      </c>
      <c r="B5095" s="12" t="str">
        <f>IFERROR(__xludf.DUMMYFUNCTION("TEXTJOIN(""; "", TRUE, FILTER(CID!B5095:B14794, REGEXMATCH(CID!D5095:D14794, TEXTJOIN(""|"", TRUE, SPLIT(A5095, "";"")))))"),"#N/A")</f>
        <v>#N/A</v>
      </c>
    </row>
    <row r="5096">
      <c r="A5096" s="12" t="str">
        <f>IFERROR(__xludf.DUMMYFUNCTION("TEXTJOIN("";"", TRUE, FILTER(CID!$B$2:$B$14794, CID!B5096=CID!$D$2:$D$14794))"),"#N/A")</f>
        <v>#N/A</v>
      </c>
      <c r="B5096" s="12" t="str">
        <f>IFERROR(__xludf.DUMMYFUNCTION("TEXTJOIN(""; "", TRUE, FILTER(CID!B5096:B14794, REGEXMATCH(CID!D5096:D14794, TEXTJOIN(""|"", TRUE, SPLIT(A5096, "";"")))))"),"#N/A")</f>
        <v>#N/A</v>
      </c>
    </row>
    <row r="5097">
      <c r="A5097" s="12" t="str">
        <f>IFERROR(__xludf.DUMMYFUNCTION("TEXTJOIN("";"", TRUE, FILTER(CID!$B$2:$B$14794, CID!B5097=CID!$D$2:$D$14794))"),"#N/A")</f>
        <v>#N/A</v>
      </c>
      <c r="B5097" s="12" t="str">
        <f>IFERROR(__xludf.DUMMYFUNCTION("TEXTJOIN(""; "", TRUE, FILTER(CID!B5097:B14794, REGEXMATCH(CID!D5097:D14794, TEXTJOIN(""|"", TRUE, SPLIT(A5097, "";"")))))"),"#N/A")</f>
        <v>#N/A</v>
      </c>
    </row>
    <row r="5098">
      <c r="A5098" s="12" t="str">
        <f>IFERROR(__xludf.DUMMYFUNCTION("TEXTJOIN("";"", TRUE, FILTER(CID!$B$2:$B$14794, CID!B5098=CID!$D$2:$D$14794))"),"#N/A")</f>
        <v>#N/A</v>
      </c>
      <c r="B5098" s="12" t="str">
        <f>IFERROR(__xludf.DUMMYFUNCTION("TEXTJOIN(""; "", TRUE, FILTER(CID!B5098:B14794, REGEXMATCH(CID!D5098:D14794, TEXTJOIN(""|"", TRUE, SPLIT(A5098, "";"")))))"),"#N/A")</f>
        <v>#N/A</v>
      </c>
    </row>
    <row r="5099">
      <c r="A5099" s="12" t="str">
        <f>IFERROR(__xludf.DUMMYFUNCTION("TEXTJOIN("";"", TRUE, FILTER(CID!$B$2:$B$14794, CID!B5099=CID!$D$2:$D$14794))"),"#N/A")</f>
        <v>#N/A</v>
      </c>
      <c r="B5099" s="12" t="str">
        <f>IFERROR(__xludf.DUMMYFUNCTION("TEXTJOIN(""; "", TRUE, FILTER(CID!B5099:B14794, REGEXMATCH(CID!D5099:D14794, TEXTJOIN(""|"", TRUE, SPLIT(A5099, "";"")))))"),"#N/A")</f>
        <v>#N/A</v>
      </c>
    </row>
    <row r="5100">
      <c r="A5100" s="12" t="str">
        <f>IFERROR(__xludf.DUMMYFUNCTION("TEXTJOIN("";"", TRUE, FILTER(CID!$B$2:$B$14794, CID!B5100=CID!$D$2:$D$14794))"),"#N/A")</f>
        <v>#N/A</v>
      </c>
      <c r="B5100" s="12" t="str">
        <f>IFERROR(__xludf.DUMMYFUNCTION("TEXTJOIN(""; "", TRUE, FILTER(CID!B5100:B14794, REGEXMATCH(CID!D5100:D14794, TEXTJOIN(""|"", TRUE, SPLIT(A5100, "";"")))))"),"#N/A")</f>
        <v>#N/A</v>
      </c>
    </row>
    <row r="5101">
      <c r="A5101" s="12" t="str">
        <f>IFERROR(__xludf.DUMMYFUNCTION("TEXTJOIN("";"", TRUE, FILTER(CID!$B$2:$B$14794, CID!B5101=CID!$D$2:$D$14794))"),"#N/A")</f>
        <v>#N/A</v>
      </c>
      <c r="B5101" s="12" t="str">
        <f>IFERROR(__xludf.DUMMYFUNCTION("TEXTJOIN(""; "", TRUE, FILTER(CID!B5101:B14794, REGEXMATCH(CID!D5101:D14794, TEXTJOIN(""|"", TRUE, SPLIT(A5101, "";"")))))"),"#N/A")</f>
        <v>#N/A</v>
      </c>
    </row>
    <row r="5102">
      <c r="A5102" s="12" t="str">
        <f>IFERROR(__xludf.DUMMYFUNCTION("TEXTJOIN("";"", TRUE, FILTER(CID!$B$2:$B$14794, CID!B5102=CID!$D$2:$D$14794))"),"#N/A")</f>
        <v>#N/A</v>
      </c>
      <c r="B5102" s="12" t="str">
        <f>IFERROR(__xludf.DUMMYFUNCTION("TEXTJOIN(""; "", TRUE, FILTER(CID!B5102:B14794, REGEXMATCH(CID!D5102:D14794, TEXTJOIN(""|"", TRUE, SPLIT(A5102, "";"")))))"),"#N/A")</f>
        <v>#N/A</v>
      </c>
    </row>
    <row r="5103">
      <c r="A5103" s="12" t="str">
        <f>IFERROR(__xludf.DUMMYFUNCTION("TEXTJOIN("";"", TRUE, FILTER(CID!$B$2:$B$14794, CID!B5103=CID!$D$2:$D$14794))"),"#N/A")</f>
        <v>#N/A</v>
      </c>
      <c r="B5103" s="12" t="str">
        <f>IFERROR(__xludf.DUMMYFUNCTION("TEXTJOIN(""; "", TRUE, FILTER(CID!B5103:B14794, REGEXMATCH(CID!D5103:D14794, TEXTJOIN(""|"", TRUE, SPLIT(A5103, "";"")))))"),"#N/A")</f>
        <v>#N/A</v>
      </c>
    </row>
    <row r="5104">
      <c r="A5104" s="12" t="str">
        <f>IFERROR(__xludf.DUMMYFUNCTION("TEXTJOIN("";"", TRUE, FILTER(CID!$B$2:$B$14794, CID!B5104=CID!$D$2:$D$14794))"),"#N/A")</f>
        <v>#N/A</v>
      </c>
      <c r="B5104" s="12" t="str">
        <f>IFERROR(__xludf.DUMMYFUNCTION("TEXTJOIN(""; "", TRUE, FILTER(CID!B5104:B14794, REGEXMATCH(CID!D5104:D14794, TEXTJOIN(""|"", TRUE, SPLIT(A5104, "";"")))))"),"#N/A")</f>
        <v>#N/A</v>
      </c>
    </row>
    <row r="5105">
      <c r="A5105" s="12" t="str">
        <f>IFERROR(__xludf.DUMMYFUNCTION("TEXTJOIN("";"", TRUE, FILTER(CID!$B$2:$B$14794, CID!B5105=CID!$D$2:$D$14794))"),"#N/A")</f>
        <v>#N/A</v>
      </c>
      <c r="B5105" s="12" t="str">
        <f>IFERROR(__xludf.DUMMYFUNCTION("TEXTJOIN(""; "", TRUE, FILTER(CID!B5105:B14794, REGEXMATCH(CID!D5105:D14794, TEXTJOIN(""|"", TRUE, SPLIT(A5105, "";"")))))"),"#N/A")</f>
        <v>#N/A</v>
      </c>
    </row>
    <row r="5106">
      <c r="A5106" s="12" t="str">
        <f>IFERROR(__xludf.DUMMYFUNCTION("TEXTJOIN("";"", TRUE, FILTER(CID!$B$2:$B$14794, CID!B5106=CID!$D$2:$D$14794))"),"#N/A")</f>
        <v>#N/A</v>
      </c>
      <c r="B5106" s="12" t="str">
        <f>IFERROR(__xludf.DUMMYFUNCTION("TEXTJOIN(""; "", TRUE, FILTER(CID!B5106:B14794, REGEXMATCH(CID!D5106:D14794, TEXTJOIN(""|"", TRUE, SPLIT(A5106, "";"")))))"),"#N/A")</f>
        <v>#N/A</v>
      </c>
    </row>
    <row r="5107">
      <c r="A5107" s="12" t="str">
        <f>IFERROR(__xludf.DUMMYFUNCTION("TEXTJOIN("";"", TRUE, FILTER(CID!$B$2:$B$14794, CID!B5107=CID!$D$2:$D$14794))"),"#N/A")</f>
        <v>#N/A</v>
      </c>
      <c r="B5107" s="12" t="str">
        <f>IFERROR(__xludf.DUMMYFUNCTION("TEXTJOIN(""; "", TRUE, FILTER(CID!B5107:B14794, REGEXMATCH(CID!D5107:D14794, TEXTJOIN(""|"", TRUE, SPLIT(A5107, "";"")))))"),"#N/A")</f>
        <v>#N/A</v>
      </c>
    </row>
    <row r="5108">
      <c r="A5108" s="12" t="str">
        <f>IFERROR(__xludf.DUMMYFUNCTION("TEXTJOIN("";"", TRUE, FILTER(CID!$B$2:$B$14794, CID!B5108=CID!$D$2:$D$14794))"),"#N/A")</f>
        <v>#N/A</v>
      </c>
      <c r="B5108" s="12" t="str">
        <f>IFERROR(__xludf.DUMMYFUNCTION("TEXTJOIN(""; "", TRUE, FILTER(CID!B5108:B14794, REGEXMATCH(CID!D5108:D14794, TEXTJOIN(""|"", TRUE, SPLIT(A5108, "";"")))))"),"#N/A")</f>
        <v>#N/A</v>
      </c>
    </row>
    <row r="5109">
      <c r="A5109" s="12" t="str">
        <f>IFERROR(__xludf.DUMMYFUNCTION("TEXTJOIN("";"", TRUE, FILTER(CID!$B$2:$B$14794, CID!B5109=CID!$D$2:$D$14794))"),"#N/A")</f>
        <v>#N/A</v>
      </c>
      <c r="B5109" s="12" t="str">
        <f>IFERROR(__xludf.DUMMYFUNCTION("TEXTJOIN(""; "", TRUE, FILTER(CID!B5109:B14794, REGEXMATCH(CID!D5109:D14794, TEXTJOIN(""|"", TRUE, SPLIT(A5109, "";"")))))"),"#N/A")</f>
        <v>#N/A</v>
      </c>
    </row>
    <row r="5110">
      <c r="A5110" s="12" t="str">
        <f>IFERROR(__xludf.DUMMYFUNCTION("TEXTJOIN("";"", TRUE, FILTER(CID!$B$2:$B$14794, CID!B5110=CID!$D$2:$D$14794))"),"#N/A")</f>
        <v>#N/A</v>
      </c>
      <c r="B5110" s="12" t="str">
        <f>IFERROR(__xludf.DUMMYFUNCTION("TEXTJOIN(""; "", TRUE, FILTER(CID!B5110:B14794, REGEXMATCH(CID!D5110:D14794, TEXTJOIN(""|"", TRUE, SPLIT(A5110, "";"")))))"),"#N/A")</f>
        <v>#N/A</v>
      </c>
    </row>
    <row r="5111">
      <c r="A5111" s="12" t="str">
        <f>IFERROR(__xludf.DUMMYFUNCTION("TEXTJOIN("";"", TRUE, FILTER(CID!$B$2:$B$14794, CID!B5111=CID!$D$2:$D$14794))"),"#N/A")</f>
        <v>#N/A</v>
      </c>
      <c r="B5111" s="12" t="str">
        <f>IFERROR(__xludf.DUMMYFUNCTION("TEXTJOIN(""; "", TRUE, FILTER(CID!B5111:B14794, REGEXMATCH(CID!D5111:D14794, TEXTJOIN(""|"", TRUE, SPLIT(A5111, "";"")))))"),"#N/A")</f>
        <v>#N/A</v>
      </c>
    </row>
    <row r="5112">
      <c r="A5112" s="12" t="str">
        <f>IFERROR(__xludf.DUMMYFUNCTION("TEXTJOIN("";"", TRUE, FILTER(CID!$B$2:$B$14794, CID!B5112=CID!$D$2:$D$14794))"),"#N/A")</f>
        <v>#N/A</v>
      </c>
      <c r="B5112" s="12" t="str">
        <f>IFERROR(__xludf.DUMMYFUNCTION("TEXTJOIN(""; "", TRUE, FILTER(CID!B5112:B14794, REGEXMATCH(CID!D5112:D14794, TEXTJOIN(""|"", TRUE, SPLIT(A5112, "";"")))))"),"#N/A")</f>
        <v>#N/A</v>
      </c>
    </row>
    <row r="5113">
      <c r="A5113" s="12" t="str">
        <f>IFERROR(__xludf.DUMMYFUNCTION("TEXTJOIN("";"", TRUE, FILTER(CID!$B$2:$B$14794, CID!B5113=CID!$D$2:$D$14794))"),"#N/A")</f>
        <v>#N/A</v>
      </c>
      <c r="B5113" s="12" t="str">
        <f>IFERROR(__xludf.DUMMYFUNCTION("TEXTJOIN(""; "", TRUE, FILTER(CID!B5113:B14794, REGEXMATCH(CID!D5113:D14794, TEXTJOIN(""|"", TRUE, SPLIT(A5113, "";"")))))"),"#N/A")</f>
        <v>#N/A</v>
      </c>
    </row>
    <row r="5114">
      <c r="A5114" s="12" t="str">
        <f>IFERROR(__xludf.DUMMYFUNCTION("TEXTJOIN("";"", TRUE, FILTER(CID!$B$2:$B$14794, CID!B5114=CID!$D$2:$D$14794))"),"#N/A")</f>
        <v>#N/A</v>
      </c>
      <c r="B5114" s="12" t="str">
        <f>IFERROR(__xludf.DUMMYFUNCTION("TEXTJOIN(""; "", TRUE, FILTER(CID!B5114:B14794, REGEXMATCH(CID!D5114:D14794, TEXTJOIN(""|"", TRUE, SPLIT(A5114, "";"")))))"),"#N/A")</f>
        <v>#N/A</v>
      </c>
    </row>
    <row r="5115">
      <c r="A5115" s="12" t="str">
        <f>IFERROR(__xludf.DUMMYFUNCTION("TEXTJOIN("";"", TRUE, FILTER(CID!$B$2:$B$14794, CID!B5115=CID!$D$2:$D$14794))"),"#N/A")</f>
        <v>#N/A</v>
      </c>
      <c r="B5115" s="12" t="str">
        <f>IFERROR(__xludf.DUMMYFUNCTION("TEXTJOIN(""; "", TRUE, FILTER(CID!B5115:B14794, REGEXMATCH(CID!D5115:D14794, TEXTJOIN(""|"", TRUE, SPLIT(A5115, "";"")))))"),"#N/A")</f>
        <v>#N/A</v>
      </c>
    </row>
    <row r="5116">
      <c r="A5116" s="12" t="str">
        <f>IFERROR(__xludf.DUMMYFUNCTION("TEXTJOIN("";"", TRUE, FILTER(CID!$B$2:$B$14794, CID!B5116=CID!$D$2:$D$14794))"),"#N/A")</f>
        <v>#N/A</v>
      </c>
      <c r="B5116" s="12" t="str">
        <f>IFERROR(__xludf.DUMMYFUNCTION("TEXTJOIN(""; "", TRUE, FILTER(CID!B5116:B14794, REGEXMATCH(CID!D5116:D14794, TEXTJOIN(""|"", TRUE, SPLIT(A5116, "";"")))))"),"#N/A")</f>
        <v>#N/A</v>
      </c>
    </row>
    <row r="5117">
      <c r="A5117" s="12" t="str">
        <f>IFERROR(__xludf.DUMMYFUNCTION("TEXTJOIN("";"", TRUE, FILTER(CID!$B$2:$B$14794, CID!B5117=CID!$D$2:$D$14794))"),"#N/A")</f>
        <v>#N/A</v>
      </c>
      <c r="B5117" s="12" t="str">
        <f>IFERROR(__xludf.DUMMYFUNCTION("TEXTJOIN(""; "", TRUE, FILTER(CID!B5117:B14794, REGEXMATCH(CID!D5117:D14794, TEXTJOIN(""|"", TRUE, SPLIT(A5117, "";"")))))"),"#N/A")</f>
        <v>#N/A</v>
      </c>
    </row>
    <row r="5118">
      <c r="A5118" s="12" t="str">
        <f>IFERROR(__xludf.DUMMYFUNCTION("TEXTJOIN("";"", TRUE, FILTER(CID!$B$2:$B$14794, CID!B5118=CID!$D$2:$D$14794))"),"#N/A")</f>
        <v>#N/A</v>
      </c>
      <c r="B5118" s="12" t="str">
        <f>IFERROR(__xludf.DUMMYFUNCTION("TEXTJOIN(""; "", TRUE, FILTER(CID!B5118:B14794, REGEXMATCH(CID!D5118:D14794, TEXTJOIN(""|"", TRUE, SPLIT(A5118, "";"")))))"),"#N/A")</f>
        <v>#N/A</v>
      </c>
    </row>
    <row r="5119">
      <c r="A5119" s="12" t="str">
        <f>IFERROR(__xludf.DUMMYFUNCTION("TEXTJOIN("";"", TRUE, FILTER(CID!$B$2:$B$14794, CID!B5119=CID!$D$2:$D$14794))"),"#N/A")</f>
        <v>#N/A</v>
      </c>
      <c r="B5119" s="12" t="str">
        <f>IFERROR(__xludf.DUMMYFUNCTION("TEXTJOIN(""; "", TRUE, FILTER(CID!B5119:B14794, REGEXMATCH(CID!D5119:D14794, TEXTJOIN(""|"", TRUE, SPLIT(A5119, "";"")))))"),"#N/A")</f>
        <v>#N/A</v>
      </c>
    </row>
    <row r="5120">
      <c r="A5120" s="12" t="str">
        <f>IFERROR(__xludf.DUMMYFUNCTION("TEXTJOIN("";"", TRUE, FILTER(CID!$B$2:$B$14794, CID!B5120=CID!$D$2:$D$14794))"),"#N/A")</f>
        <v>#N/A</v>
      </c>
      <c r="B5120" s="12" t="str">
        <f>IFERROR(__xludf.DUMMYFUNCTION("TEXTJOIN(""; "", TRUE, FILTER(CID!B5120:B14794, REGEXMATCH(CID!D5120:D14794, TEXTJOIN(""|"", TRUE, SPLIT(A5120, "";"")))))"),"#N/A")</f>
        <v>#N/A</v>
      </c>
    </row>
    <row r="5121">
      <c r="A5121" s="12" t="str">
        <f>IFERROR(__xludf.DUMMYFUNCTION("TEXTJOIN("";"", TRUE, FILTER(CID!$B$2:$B$14794, CID!B5121=CID!$D$2:$D$14794))"),"#N/A")</f>
        <v>#N/A</v>
      </c>
      <c r="B5121" s="12" t="str">
        <f>IFERROR(__xludf.DUMMYFUNCTION("TEXTJOIN(""; "", TRUE, FILTER(CID!B5121:B14794, REGEXMATCH(CID!D5121:D14794, TEXTJOIN(""|"", TRUE, SPLIT(A5121, "";"")))))"),"#N/A")</f>
        <v>#N/A</v>
      </c>
    </row>
    <row r="5122">
      <c r="A5122" s="12" t="str">
        <f>IFERROR(__xludf.DUMMYFUNCTION("TEXTJOIN("";"", TRUE, FILTER(CID!$B$2:$B$14794, CID!B5122=CID!$D$2:$D$14794))"),"#N/A")</f>
        <v>#N/A</v>
      </c>
      <c r="B5122" s="12" t="str">
        <f>IFERROR(__xludf.DUMMYFUNCTION("TEXTJOIN(""; "", TRUE, FILTER(CID!B5122:B14794, REGEXMATCH(CID!D5122:D14794, TEXTJOIN(""|"", TRUE, SPLIT(A5122, "";"")))))"),"#N/A")</f>
        <v>#N/A</v>
      </c>
    </row>
    <row r="5123">
      <c r="A5123" s="12" t="str">
        <f>IFERROR(__xludf.DUMMYFUNCTION("TEXTJOIN("";"", TRUE, FILTER(CID!$B$2:$B$14794, CID!B5123=CID!$D$2:$D$14794))"),"#N/A")</f>
        <v>#N/A</v>
      </c>
      <c r="B5123" s="12" t="str">
        <f>IFERROR(__xludf.DUMMYFUNCTION("TEXTJOIN(""; "", TRUE, FILTER(CID!B5123:B14794, REGEXMATCH(CID!D5123:D14794, TEXTJOIN(""|"", TRUE, SPLIT(A5123, "";"")))))"),"#N/A")</f>
        <v>#N/A</v>
      </c>
    </row>
    <row r="5124">
      <c r="A5124" s="12" t="str">
        <f>IFERROR(__xludf.DUMMYFUNCTION("TEXTJOIN("";"", TRUE, FILTER(CID!$B$2:$B$14794, CID!B5124=CID!$D$2:$D$14794))"),"#N/A")</f>
        <v>#N/A</v>
      </c>
      <c r="B5124" s="12" t="str">
        <f>IFERROR(__xludf.DUMMYFUNCTION("TEXTJOIN(""; "", TRUE, FILTER(CID!B5124:B14794, REGEXMATCH(CID!D5124:D14794, TEXTJOIN(""|"", TRUE, SPLIT(A5124, "";"")))))"),"#N/A")</f>
        <v>#N/A</v>
      </c>
    </row>
    <row r="5125">
      <c r="A5125" s="12" t="str">
        <f>IFERROR(__xludf.DUMMYFUNCTION("TEXTJOIN("";"", TRUE, FILTER(CID!$B$2:$B$14794, CID!B5125=CID!$D$2:$D$14794))"),"#N/A")</f>
        <v>#N/A</v>
      </c>
      <c r="B5125" s="12" t="str">
        <f>IFERROR(__xludf.DUMMYFUNCTION("TEXTJOIN(""; "", TRUE, FILTER(CID!B5125:B14794, REGEXMATCH(CID!D5125:D14794, TEXTJOIN(""|"", TRUE, SPLIT(A5125, "";"")))))"),"#N/A")</f>
        <v>#N/A</v>
      </c>
    </row>
    <row r="5126">
      <c r="A5126" s="12" t="str">
        <f>IFERROR(__xludf.DUMMYFUNCTION("TEXTJOIN("";"", TRUE, FILTER(CID!$B$2:$B$14794, CID!B5126=CID!$D$2:$D$14794))"),"#N/A")</f>
        <v>#N/A</v>
      </c>
      <c r="B5126" s="12" t="str">
        <f>IFERROR(__xludf.DUMMYFUNCTION("TEXTJOIN(""; "", TRUE, FILTER(CID!B5126:B14794, REGEXMATCH(CID!D5126:D14794, TEXTJOIN(""|"", TRUE, SPLIT(A5126, "";"")))))"),"#N/A")</f>
        <v>#N/A</v>
      </c>
    </row>
    <row r="5127">
      <c r="A5127" s="12" t="str">
        <f>IFERROR(__xludf.DUMMYFUNCTION("TEXTJOIN("";"", TRUE, FILTER(CID!$B$2:$B$14794, CID!B5127=CID!$D$2:$D$14794))"),"#N/A")</f>
        <v>#N/A</v>
      </c>
      <c r="B5127" s="12" t="str">
        <f>IFERROR(__xludf.DUMMYFUNCTION("TEXTJOIN(""; "", TRUE, FILTER(CID!B5127:B14794, REGEXMATCH(CID!D5127:D14794, TEXTJOIN(""|"", TRUE, SPLIT(A5127, "";"")))))"),"#N/A")</f>
        <v>#N/A</v>
      </c>
    </row>
    <row r="5128">
      <c r="A5128" s="12" t="str">
        <f>IFERROR(__xludf.DUMMYFUNCTION("TEXTJOIN("";"", TRUE, FILTER(CID!$B$2:$B$14794, CID!B5128=CID!$D$2:$D$14794))"),"#N/A")</f>
        <v>#N/A</v>
      </c>
      <c r="B5128" s="12" t="str">
        <f>IFERROR(__xludf.DUMMYFUNCTION("TEXTJOIN(""; "", TRUE, FILTER(CID!B5128:B14794, REGEXMATCH(CID!D5128:D14794, TEXTJOIN(""|"", TRUE, SPLIT(A5128, "";"")))))"),"#N/A")</f>
        <v>#N/A</v>
      </c>
    </row>
    <row r="5129">
      <c r="A5129" s="12" t="str">
        <f>IFERROR(__xludf.DUMMYFUNCTION("TEXTJOIN("";"", TRUE, FILTER(CID!$B$2:$B$14794, CID!B5129=CID!$D$2:$D$14794))"),"#N/A")</f>
        <v>#N/A</v>
      </c>
      <c r="B5129" s="12" t="str">
        <f>IFERROR(__xludf.DUMMYFUNCTION("TEXTJOIN(""; "", TRUE, FILTER(CID!B5129:B14794, REGEXMATCH(CID!D5129:D14794, TEXTJOIN(""|"", TRUE, SPLIT(A5129, "";"")))))"),"#N/A")</f>
        <v>#N/A</v>
      </c>
    </row>
    <row r="5130">
      <c r="A5130" s="12" t="str">
        <f>IFERROR(__xludf.DUMMYFUNCTION("TEXTJOIN("";"", TRUE, FILTER(CID!$B$2:$B$14794, CID!B5130=CID!$D$2:$D$14794))"),"#N/A")</f>
        <v>#N/A</v>
      </c>
      <c r="B5130" s="12" t="str">
        <f>IFERROR(__xludf.DUMMYFUNCTION("TEXTJOIN(""; "", TRUE, FILTER(CID!B5130:B14794, REGEXMATCH(CID!D5130:D14794, TEXTJOIN(""|"", TRUE, SPLIT(A5130, "";"")))))"),"#N/A")</f>
        <v>#N/A</v>
      </c>
    </row>
    <row r="5131">
      <c r="A5131" s="12" t="str">
        <f>IFERROR(__xludf.DUMMYFUNCTION("TEXTJOIN("";"", TRUE, FILTER(CID!$B$2:$B$14794, CID!B5131=CID!$D$2:$D$14794))"),"#N/A")</f>
        <v>#N/A</v>
      </c>
      <c r="B5131" s="12" t="str">
        <f>IFERROR(__xludf.DUMMYFUNCTION("TEXTJOIN(""; "", TRUE, FILTER(CID!B5131:B14794, REGEXMATCH(CID!D5131:D14794, TEXTJOIN(""|"", TRUE, SPLIT(A5131, "";"")))))"),"#N/A")</f>
        <v>#N/A</v>
      </c>
    </row>
    <row r="5132">
      <c r="A5132" s="12" t="str">
        <f>IFERROR(__xludf.DUMMYFUNCTION("TEXTJOIN("";"", TRUE, FILTER(CID!$B$2:$B$14794, CID!B5132=CID!$D$2:$D$14794))"),"#N/A")</f>
        <v>#N/A</v>
      </c>
      <c r="B5132" s="12" t="str">
        <f>IFERROR(__xludf.DUMMYFUNCTION("TEXTJOIN(""; "", TRUE, FILTER(CID!B5132:B14794, REGEXMATCH(CID!D5132:D14794, TEXTJOIN(""|"", TRUE, SPLIT(A5132, "";"")))))"),"#N/A")</f>
        <v>#N/A</v>
      </c>
    </row>
    <row r="5133">
      <c r="A5133" s="12" t="str">
        <f>IFERROR(__xludf.DUMMYFUNCTION("TEXTJOIN("";"", TRUE, FILTER(CID!$B$2:$B$14794, CID!B5133=CID!$D$2:$D$14794))"),"#N/A")</f>
        <v>#N/A</v>
      </c>
      <c r="B5133" s="12" t="str">
        <f>IFERROR(__xludf.DUMMYFUNCTION("TEXTJOIN(""; "", TRUE, FILTER(CID!B5133:B14794, REGEXMATCH(CID!D5133:D14794, TEXTJOIN(""|"", TRUE, SPLIT(A5133, "";"")))))"),"#N/A")</f>
        <v>#N/A</v>
      </c>
    </row>
    <row r="5134">
      <c r="A5134" s="12" t="str">
        <f>IFERROR(__xludf.DUMMYFUNCTION("TEXTJOIN("";"", TRUE, FILTER(CID!$B$2:$B$14794, CID!B5134=CID!$D$2:$D$14794))"),"#N/A")</f>
        <v>#N/A</v>
      </c>
      <c r="B5134" s="12" t="str">
        <f>IFERROR(__xludf.DUMMYFUNCTION("TEXTJOIN(""; "", TRUE, FILTER(CID!B5134:B14794, REGEXMATCH(CID!D5134:D14794, TEXTJOIN(""|"", TRUE, SPLIT(A5134, "";"")))))"),"#N/A")</f>
        <v>#N/A</v>
      </c>
    </row>
    <row r="5135">
      <c r="A5135" s="12" t="str">
        <f>IFERROR(__xludf.DUMMYFUNCTION("TEXTJOIN("";"", TRUE, FILTER(CID!$B$2:$B$14794, CID!B5135=CID!$D$2:$D$14794))"),"#N/A")</f>
        <v>#N/A</v>
      </c>
      <c r="B5135" s="12" t="str">
        <f>IFERROR(__xludf.DUMMYFUNCTION("TEXTJOIN(""; "", TRUE, FILTER(CID!B5135:B14794, REGEXMATCH(CID!D5135:D14794, TEXTJOIN(""|"", TRUE, SPLIT(A5135, "";"")))))"),"#N/A")</f>
        <v>#N/A</v>
      </c>
    </row>
    <row r="5136">
      <c r="A5136" s="12" t="str">
        <f>IFERROR(__xludf.DUMMYFUNCTION("TEXTJOIN("";"", TRUE, FILTER(CID!$B$2:$B$14794, CID!B5136=CID!$D$2:$D$14794))"),"#N/A")</f>
        <v>#N/A</v>
      </c>
      <c r="B5136" s="12" t="str">
        <f>IFERROR(__xludf.DUMMYFUNCTION("TEXTJOIN(""; "", TRUE, FILTER(CID!B5136:B14794, REGEXMATCH(CID!D5136:D14794, TEXTJOIN(""|"", TRUE, SPLIT(A5136, "";"")))))"),"#N/A")</f>
        <v>#N/A</v>
      </c>
    </row>
    <row r="5137">
      <c r="A5137" s="12" t="str">
        <f>IFERROR(__xludf.DUMMYFUNCTION("TEXTJOIN("";"", TRUE, FILTER(CID!$B$2:$B$14794, CID!B5137=CID!$D$2:$D$14794))"),"#N/A")</f>
        <v>#N/A</v>
      </c>
      <c r="B5137" s="12" t="str">
        <f>IFERROR(__xludf.DUMMYFUNCTION("TEXTJOIN(""; "", TRUE, FILTER(CID!B5137:B14794, REGEXMATCH(CID!D5137:D14794, TEXTJOIN(""|"", TRUE, SPLIT(A5137, "";"")))))"),"#N/A")</f>
        <v>#N/A</v>
      </c>
    </row>
    <row r="5138">
      <c r="A5138" s="12" t="str">
        <f>IFERROR(__xludf.DUMMYFUNCTION("TEXTJOIN("";"", TRUE, FILTER(CID!$B$2:$B$14794, CID!B5138=CID!$D$2:$D$14794))"),"#N/A")</f>
        <v>#N/A</v>
      </c>
      <c r="B5138" s="12" t="str">
        <f>IFERROR(__xludf.DUMMYFUNCTION("TEXTJOIN(""; "", TRUE, FILTER(CID!B5138:B14794, REGEXMATCH(CID!D5138:D14794, TEXTJOIN(""|"", TRUE, SPLIT(A5138, "";"")))))"),"#N/A")</f>
        <v>#N/A</v>
      </c>
    </row>
    <row r="5139">
      <c r="A5139" s="12" t="str">
        <f>IFERROR(__xludf.DUMMYFUNCTION("TEXTJOIN("";"", TRUE, FILTER(CID!$B$2:$B$14794, CID!B5139=CID!$D$2:$D$14794))"),"#N/A")</f>
        <v>#N/A</v>
      </c>
      <c r="B5139" s="12" t="str">
        <f>IFERROR(__xludf.DUMMYFUNCTION("TEXTJOIN(""; "", TRUE, FILTER(CID!B5139:B14794, REGEXMATCH(CID!D5139:D14794, TEXTJOIN(""|"", TRUE, SPLIT(A5139, "";"")))))"),"#N/A")</f>
        <v>#N/A</v>
      </c>
    </row>
    <row r="5140">
      <c r="A5140" s="12" t="str">
        <f>IFERROR(__xludf.DUMMYFUNCTION("TEXTJOIN("";"", TRUE, FILTER(CID!$B$2:$B$14794, CID!B5140=CID!$D$2:$D$14794))"),"#N/A")</f>
        <v>#N/A</v>
      </c>
      <c r="B5140" s="12" t="str">
        <f>IFERROR(__xludf.DUMMYFUNCTION("TEXTJOIN(""; "", TRUE, FILTER(CID!B5140:B14794, REGEXMATCH(CID!D5140:D14794, TEXTJOIN(""|"", TRUE, SPLIT(A5140, "";"")))))"),"#N/A")</f>
        <v>#N/A</v>
      </c>
    </row>
    <row r="5141">
      <c r="A5141" s="12" t="str">
        <f>IFERROR(__xludf.DUMMYFUNCTION("TEXTJOIN("";"", TRUE, FILTER(CID!$B$2:$B$14794, CID!B5141=CID!$D$2:$D$14794))"),"#N/A")</f>
        <v>#N/A</v>
      </c>
      <c r="B5141" s="12" t="str">
        <f>IFERROR(__xludf.DUMMYFUNCTION("TEXTJOIN(""; "", TRUE, FILTER(CID!B5141:B14794, REGEXMATCH(CID!D5141:D14794, TEXTJOIN(""|"", TRUE, SPLIT(A5141, "";"")))))"),"#N/A")</f>
        <v>#N/A</v>
      </c>
    </row>
    <row r="5142">
      <c r="A5142" s="12" t="str">
        <f>IFERROR(__xludf.DUMMYFUNCTION("TEXTJOIN("";"", TRUE, FILTER(CID!$B$2:$B$14794, CID!B5142=CID!$D$2:$D$14794))"),"#N/A")</f>
        <v>#N/A</v>
      </c>
      <c r="B5142" s="12" t="str">
        <f>IFERROR(__xludf.DUMMYFUNCTION("TEXTJOIN(""; "", TRUE, FILTER(CID!B5142:B14794, REGEXMATCH(CID!D5142:D14794, TEXTJOIN(""|"", TRUE, SPLIT(A5142, "";"")))))"),"#N/A")</f>
        <v>#N/A</v>
      </c>
    </row>
    <row r="5143">
      <c r="A5143" s="12" t="str">
        <f>IFERROR(__xludf.DUMMYFUNCTION("TEXTJOIN("";"", TRUE, FILTER(CID!$B$2:$B$14794, CID!B5143=CID!$D$2:$D$14794))"),"#N/A")</f>
        <v>#N/A</v>
      </c>
      <c r="B5143" s="12" t="str">
        <f>IFERROR(__xludf.DUMMYFUNCTION("TEXTJOIN(""; "", TRUE, FILTER(CID!B5143:B14794, REGEXMATCH(CID!D5143:D14794, TEXTJOIN(""|"", TRUE, SPLIT(A5143, "";"")))))"),"#N/A")</f>
        <v>#N/A</v>
      </c>
    </row>
    <row r="5144">
      <c r="A5144" s="12" t="str">
        <f>IFERROR(__xludf.DUMMYFUNCTION("TEXTJOIN("";"", TRUE, FILTER(CID!$B$2:$B$14794, CID!B5144=CID!$D$2:$D$14794))"),"#N/A")</f>
        <v>#N/A</v>
      </c>
      <c r="B5144" s="12" t="str">
        <f>IFERROR(__xludf.DUMMYFUNCTION("TEXTJOIN(""; "", TRUE, FILTER(CID!B5144:B14794, REGEXMATCH(CID!D5144:D14794, TEXTJOIN(""|"", TRUE, SPLIT(A5144, "";"")))))"),"#N/A")</f>
        <v>#N/A</v>
      </c>
    </row>
    <row r="5145">
      <c r="A5145" s="12" t="str">
        <f>IFERROR(__xludf.DUMMYFUNCTION("TEXTJOIN("";"", TRUE, FILTER(CID!$B$2:$B$14794, CID!B5145=CID!$D$2:$D$14794))"),"#N/A")</f>
        <v>#N/A</v>
      </c>
      <c r="B5145" s="12" t="str">
        <f>IFERROR(__xludf.DUMMYFUNCTION("TEXTJOIN(""; "", TRUE, FILTER(CID!B5145:B14794, REGEXMATCH(CID!D5145:D14794, TEXTJOIN(""|"", TRUE, SPLIT(A5145, "";"")))))"),"#N/A")</f>
        <v>#N/A</v>
      </c>
    </row>
    <row r="5146">
      <c r="A5146" s="12" t="str">
        <f>IFERROR(__xludf.DUMMYFUNCTION("TEXTJOIN("";"", TRUE, FILTER(CID!$B$2:$B$14794, CID!B5146=CID!$D$2:$D$14794))"),"#N/A")</f>
        <v>#N/A</v>
      </c>
      <c r="B5146" s="12" t="str">
        <f>IFERROR(__xludf.DUMMYFUNCTION("TEXTJOIN(""; "", TRUE, FILTER(CID!B5146:B14794, REGEXMATCH(CID!D5146:D14794, TEXTJOIN(""|"", TRUE, SPLIT(A5146, "";"")))))"),"#N/A")</f>
        <v>#N/A</v>
      </c>
    </row>
    <row r="5147">
      <c r="A5147" s="12" t="str">
        <f>IFERROR(__xludf.DUMMYFUNCTION("TEXTJOIN("";"", TRUE, FILTER(CID!$B$2:$B$14794, CID!B5147=CID!$D$2:$D$14794))"),"#N/A")</f>
        <v>#N/A</v>
      </c>
      <c r="B5147" s="12" t="str">
        <f>IFERROR(__xludf.DUMMYFUNCTION("TEXTJOIN(""; "", TRUE, FILTER(CID!B5147:B14794, REGEXMATCH(CID!D5147:D14794, TEXTJOIN(""|"", TRUE, SPLIT(A5147, "";"")))))"),"#N/A")</f>
        <v>#N/A</v>
      </c>
    </row>
    <row r="5148">
      <c r="A5148" s="12" t="str">
        <f>IFERROR(__xludf.DUMMYFUNCTION("TEXTJOIN("";"", TRUE, FILTER(CID!$B$2:$B$14794, CID!B5148=CID!$D$2:$D$14794))"),"#N/A")</f>
        <v>#N/A</v>
      </c>
      <c r="B5148" s="12" t="str">
        <f>IFERROR(__xludf.DUMMYFUNCTION("TEXTJOIN(""; "", TRUE, FILTER(CID!B5148:B14794, REGEXMATCH(CID!D5148:D14794, TEXTJOIN(""|"", TRUE, SPLIT(A5148, "";"")))))"),"#N/A")</f>
        <v>#N/A</v>
      </c>
    </row>
    <row r="5149">
      <c r="A5149" s="12" t="str">
        <f>IFERROR(__xludf.DUMMYFUNCTION("TEXTJOIN("";"", TRUE, FILTER(CID!$B$2:$B$14794, CID!B5149=CID!$D$2:$D$14794))"),"#N/A")</f>
        <v>#N/A</v>
      </c>
      <c r="B5149" s="12" t="str">
        <f>IFERROR(__xludf.DUMMYFUNCTION("TEXTJOIN(""; "", TRUE, FILTER(CID!B5149:B14794, REGEXMATCH(CID!D5149:D14794, TEXTJOIN(""|"", TRUE, SPLIT(A5149, "";"")))))"),"#N/A")</f>
        <v>#N/A</v>
      </c>
    </row>
    <row r="5150">
      <c r="A5150" s="12" t="str">
        <f>IFERROR(__xludf.DUMMYFUNCTION("TEXTJOIN("";"", TRUE, FILTER(CID!$B$2:$B$14794, CID!B5150=CID!$D$2:$D$14794))"),"#N/A")</f>
        <v>#N/A</v>
      </c>
      <c r="B5150" s="12" t="str">
        <f>IFERROR(__xludf.DUMMYFUNCTION("TEXTJOIN(""; "", TRUE, FILTER(CID!B5150:B14794, REGEXMATCH(CID!D5150:D14794, TEXTJOIN(""|"", TRUE, SPLIT(A5150, "";"")))))"),"#N/A")</f>
        <v>#N/A</v>
      </c>
    </row>
    <row r="5151">
      <c r="A5151" s="12" t="str">
        <f>IFERROR(__xludf.DUMMYFUNCTION("TEXTJOIN("";"", TRUE, FILTER(CID!$B$2:$B$14794, CID!B5151=CID!$D$2:$D$14794))"),"#N/A")</f>
        <v>#N/A</v>
      </c>
      <c r="B5151" s="12" t="str">
        <f>IFERROR(__xludf.DUMMYFUNCTION("TEXTJOIN(""; "", TRUE, FILTER(CID!B5151:B14794, REGEXMATCH(CID!D5151:D14794, TEXTJOIN(""|"", TRUE, SPLIT(A5151, "";"")))))"),"#N/A")</f>
        <v>#N/A</v>
      </c>
    </row>
    <row r="5152">
      <c r="A5152" s="12" t="str">
        <f>IFERROR(__xludf.DUMMYFUNCTION("TEXTJOIN("";"", TRUE, FILTER(CID!$B$2:$B$14794, CID!B5152=CID!$D$2:$D$14794))"),"#N/A")</f>
        <v>#N/A</v>
      </c>
      <c r="B5152" s="12" t="str">
        <f>IFERROR(__xludf.DUMMYFUNCTION("TEXTJOIN(""; "", TRUE, FILTER(CID!B5152:B14794, REGEXMATCH(CID!D5152:D14794, TEXTJOIN(""|"", TRUE, SPLIT(A5152, "";"")))))"),"#N/A")</f>
        <v>#N/A</v>
      </c>
    </row>
    <row r="5153">
      <c r="A5153" s="12" t="str">
        <f>IFERROR(__xludf.DUMMYFUNCTION("TEXTJOIN("";"", TRUE, FILTER(CID!$B$2:$B$14794, CID!B5153=CID!$D$2:$D$14794))"),"#N/A")</f>
        <v>#N/A</v>
      </c>
      <c r="B5153" s="12" t="str">
        <f>IFERROR(__xludf.DUMMYFUNCTION("TEXTJOIN(""; "", TRUE, FILTER(CID!B5153:B14794, REGEXMATCH(CID!D5153:D14794, TEXTJOIN(""|"", TRUE, SPLIT(A5153, "";"")))))"),"#N/A")</f>
        <v>#N/A</v>
      </c>
    </row>
    <row r="5154">
      <c r="A5154" s="12" t="str">
        <f>IFERROR(__xludf.DUMMYFUNCTION("TEXTJOIN("";"", TRUE, FILTER(CID!$B$2:$B$14794, CID!B5154=CID!$D$2:$D$14794))"),"#N/A")</f>
        <v>#N/A</v>
      </c>
      <c r="B5154" s="12" t="str">
        <f>IFERROR(__xludf.DUMMYFUNCTION("TEXTJOIN(""; "", TRUE, FILTER(CID!B5154:B14794, REGEXMATCH(CID!D5154:D14794, TEXTJOIN(""|"", TRUE, SPLIT(A5154, "";"")))))"),"#N/A")</f>
        <v>#N/A</v>
      </c>
    </row>
    <row r="5155">
      <c r="A5155" s="12" t="str">
        <f>IFERROR(__xludf.DUMMYFUNCTION("TEXTJOIN("";"", TRUE, FILTER(CID!$B$2:$B$14794, CID!B5155=CID!$D$2:$D$14794))"),"#N/A")</f>
        <v>#N/A</v>
      </c>
      <c r="B5155" s="12" t="str">
        <f>IFERROR(__xludf.DUMMYFUNCTION("TEXTJOIN(""; "", TRUE, FILTER(CID!B5155:B14794, REGEXMATCH(CID!D5155:D14794, TEXTJOIN(""|"", TRUE, SPLIT(A5155, "";"")))))"),"#N/A")</f>
        <v>#N/A</v>
      </c>
    </row>
    <row r="5156">
      <c r="A5156" s="12" t="str">
        <f>IFERROR(__xludf.DUMMYFUNCTION("TEXTJOIN("";"", TRUE, FILTER(CID!$B$2:$B$14794, CID!B5156=CID!$D$2:$D$14794))"),"#N/A")</f>
        <v>#N/A</v>
      </c>
      <c r="B5156" s="12" t="str">
        <f>IFERROR(__xludf.DUMMYFUNCTION("TEXTJOIN(""; "", TRUE, FILTER(CID!B5156:B14794, REGEXMATCH(CID!D5156:D14794, TEXTJOIN(""|"", TRUE, SPLIT(A5156, "";"")))))"),"#N/A")</f>
        <v>#N/A</v>
      </c>
    </row>
    <row r="5157">
      <c r="A5157" s="12" t="str">
        <f>IFERROR(__xludf.DUMMYFUNCTION("TEXTJOIN("";"", TRUE, FILTER(CID!$B$2:$B$14794, CID!B5157=CID!$D$2:$D$14794))"),"#N/A")</f>
        <v>#N/A</v>
      </c>
      <c r="B5157" s="12" t="str">
        <f>IFERROR(__xludf.DUMMYFUNCTION("TEXTJOIN(""; "", TRUE, FILTER(CID!B5157:B14794, REGEXMATCH(CID!D5157:D14794, TEXTJOIN(""|"", TRUE, SPLIT(A5157, "";"")))))"),"#N/A")</f>
        <v>#N/A</v>
      </c>
    </row>
    <row r="5158">
      <c r="A5158" s="12" t="str">
        <f>IFERROR(__xludf.DUMMYFUNCTION("TEXTJOIN("";"", TRUE, FILTER(CID!$B$2:$B$14794, CID!B5158=CID!$D$2:$D$14794))"),"#N/A")</f>
        <v>#N/A</v>
      </c>
      <c r="B5158" s="12" t="str">
        <f>IFERROR(__xludf.DUMMYFUNCTION("TEXTJOIN(""; "", TRUE, FILTER(CID!B5158:B14794, REGEXMATCH(CID!D5158:D14794, TEXTJOIN(""|"", TRUE, SPLIT(A5158, "";"")))))"),"#N/A")</f>
        <v>#N/A</v>
      </c>
    </row>
    <row r="5159">
      <c r="A5159" s="12" t="str">
        <f>IFERROR(__xludf.DUMMYFUNCTION("TEXTJOIN("";"", TRUE, FILTER(CID!$B$2:$B$14794, CID!B5159=CID!$D$2:$D$14794))"),"#N/A")</f>
        <v>#N/A</v>
      </c>
      <c r="B5159" s="12" t="str">
        <f>IFERROR(__xludf.DUMMYFUNCTION("TEXTJOIN(""; "", TRUE, FILTER(CID!B5159:B14794, REGEXMATCH(CID!D5159:D14794, TEXTJOIN(""|"", TRUE, SPLIT(A5159, "";"")))))"),"#N/A")</f>
        <v>#N/A</v>
      </c>
    </row>
    <row r="5160">
      <c r="A5160" s="12" t="str">
        <f>IFERROR(__xludf.DUMMYFUNCTION("TEXTJOIN("";"", TRUE, FILTER(CID!$B$2:$B$14794, CID!B5160=CID!$D$2:$D$14794))"),"#N/A")</f>
        <v>#N/A</v>
      </c>
      <c r="B5160" s="12" t="str">
        <f>IFERROR(__xludf.DUMMYFUNCTION("TEXTJOIN(""; "", TRUE, FILTER(CID!B5160:B14794, REGEXMATCH(CID!D5160:D14794, TEXTJOIN(""|"", TRUE, SPLIT(A5160, "";"")))))"),"#N/A")</f>
        <v>#N/A</v>
      </c>
    </row>
    <row r="5161">
      <c r="A5161" s="12" t="str">
        <f>IFERROR(__xludf.DUMMYFUNCTION("TEXTJOIN("";"", TRUE, FILTER(CID!$B$2:$B$14794, CID!B5161=CID!$D$2:$D$14794))"),"#N/A")</f>
        <v>#N/A</v>
      </c>
      <c r="B5161" s="12" t="str">
        <f>IFERROR(__xludf.DUMMYFUNCTION("TEXTJOIN(""; "", TRUE, FILTER(CID!B5161:B14794, REGEXMATCH(CID!D5161:D14794, TEXTJOIN(""|"", TRUE, SPLIT(A5161, "";"")))))"),"#N/A")</f>
        <v>#N/A</v>
      </c>
    </row>
    <row r="5162">
      <c r="A5162" s="12" t="str">
        <f>IFERROR(__xludf.DUMMYFUNCTION("TEXTJOIN("";"", TRUE, FILTER(CID!$B$2:$B$14794, CID!B5162=CID!$D$2:$D$14794))"),"#N/A")</f>
        <v>#N/A</v>
      </c>
      <c r="B5162" s="12" t="str">
        <f>IFERROR(__xludf.DUMMYFUNCTION("TEXTJOIN(""; "", TRUE, FILTER(CID!B5162:B14794, REGEXMATCH(CID!D5162:D14794, TEXTJOIN(""|"", TRUE, SPLIT(A5162, "";"")))))"),"#N/A")</f>
        <v>#N/A</v>
      </c>
    </row>
    <row r="5163">
      <c r="A5163" s="12" t="str">
        <f>IFERROR(__xludf.DUMMYFUNCTION("TEXTJOIN("";"", TRUE, FILTER(CID!$B$2:$B$14794, CID!B5163=CID!$D$2:$D$14794))"),"#N/A")</f>
        <v>#N/A</v>
      </c>
      <c r="B5163" s="12" t="str">
        <f>IFERROR(__xludf.DUMMYFUNCTION("TEXTJOIN(""; "", TRUE, FILTER(CID!B5163:B14794, REGEXMATCH(CID!D5163:D14794, TEXTJOIN(""|"", TRUE, SPLIT(A5163, "";"")))))"),"#N/A")</f>
        <v>#N/A</v>
      </c>
    </row>
    <row r="5164">
      <c r="A5164" s="12" t="str">
        <f>IFERROR(__xludf.DUMMYFUNCTION("TEXTJOIN("";"", TRUE, FILTER(CID!$B$2:$B$14794, CID!B5164=CID!$D$2:$D$14794))"),"#N/A")</f>
        <v>#N/A</v>
      </c>
      <c r="B5164" s="12" t="str">
        <f>IFERROR(__xludf.DUMMYFUNCTION("TEXTJOIN(""; "", TRUE, FILTER(CID!B5164:B14794, REGEXMATCH(CID!D5164:D14794, TEXTJOIN(""|"", TRUE, SPLIT(A5164, "";"")))))"),"#N/A")</f>
        <v>#N/A</v>
      </c>
    </row>
    <row r="5165">
      <c r="A5165" s="12" t="str">
        <f>IFERROR(__xludf.DUMMYFUNCTION("TEXTJOIN("";"", TRUE, FILTER(CID!$B$2:$B$14794, CID!B5165=CID!$D$2:$D$14794))"),"#N/A")</f>
        <v>#N/A</v>
      </c>
      <c r="B5165" s="12" t="str">
        <f>IFERROR(__xludf.DUMMYFUNCTION("TEXTJOIN(""; "", TRUE, FILTER(CID!B5165:B14794, REGEXMATCH(CID!D5165:D14794, TEXTJOIN(""|"", TRUE, SPLIT(A5165, "";"")))))"),"#N/A")</f>
        <v>#N/A</v>
      </c>
    </row>
    <row r="5166">
      <c r="A5166" s="12" t="str">
        <f>IFERROR(__xludf.DUMMYFUNCTION("TEXTJOIN("";"", TRUE, FILTER(CID!$B$2:$B$14794, CID!B5166=CID!$D$2:$D$14794))"),"#N/A")</f>
        <v>#N/A</v>
      </c>
      <c r="B5166" s="12" t="str">
        <f>IFERROR(__xludf.DUMMYFUNCTION("TEXTJOIN(""; "", TRUE, FILTER(CID!B5166:B14794, REGEXMATCH(CID!D5166:D14794, TEXTJOIN(""|"", TRUE, SPLIT(A5166, "";"")))))"),"#N/A")</f>
        <v>#N/A</v>
      </c>
    </row>
    <row r="5167">
      <c r="A5167" s="12" t="str">
        <f>IFERROR(__xludf.DUMMYFUNCTION("TEXTJOIN("";"", TRUE, FILTER(CID!$B$2:$B$14794, CID!B5167=CID!$D$2:$D$14794))"),"#N/A")</f>
        <v>#N/A</v>
      </c>
      <c r="B5167" s="12" t="str">
        <f>IFERROR(__xludf.DUMMYFUNCTION("TEXTJOIN(""; "", TRUE, FILTER(CID!B5167:B14794, REGEXMATCH(CID!D5167:D14794, TEXTJOIN(""|"", TRUE, SPLIT(A5167, "";"")))))"),"#N/A")</f>
        <v>#N/A</v>
      </c>
    </row>
    <row r="5168">
      <c r="A5168" s="12" t="str">
        <f>IFERROR(__xludf.DUMMYFUNCTION("TEXTJOIN("";"", TRUE, FILTER(CID!$B$2:$B$14794, CID!B5168=CID!$D$2:$D$14794))"),"#N/A")</f>
        <v>#N/A</v>
      </c>
      <c r="B5168" s="12" t="str">
        <f>IFERROR(__xludf.DUMMYFUNCTION("TEXTJOIN(""; "", TRUE, FILTER(CID!B5168:B14794, REGEXMATCH(CID!D5168:D14794, TEXTJOIN(""|"", TRUE, SPLIT(A5168, "";"")))))"),"#N/A")</f>
        <v>#N/A</v>
      </c>
    </row>
    <row r="5169">
      <c r="A5169" s="12" t="str">
        <f>IFERROR(__xludf.DUMMYFUNCTION("TEXTJOIN("";"", TRUE, FILTER(CID!$B$2:$B$14794, CID!B5169=CID!$D$2:$D$14794))"),"#N/A")</f>
        <v>#N/A</v>
      </c>
      <c r="B5169" s="12" t="str">
        <f>IFERROR(__xludf.DUMMYFUNCTION("TEXTJOIN(""; "", TRUE, FILTER(CID!B5169:B14794, REGEXMATCH(CID!D5169:D14794, TEXTJOIN(""|"", TRUE, SPLIT(A5169, "";"")))))"),"#N/A")</f>
        <v>#N/A</v>
      </c>
    </row>
    <row r="5170">
      <c r="A5170" s="12" t="str">
        <f>IFERROR(__xludf.DUMMYFUNCTION("TEXTJOIN("";"", TRUE, FILTER(CID!$B$2:$B$14794, CID!B5170=CID!$D$2:$D$14794))"),"#N/A")</f>
        <v>#N/A</v>
      </c>
      <c r="B5170" s="12" t="str">
        <f>IFERROR(__xludf.DUMMYFUNCTION("TEXTJOIN(""; "", TRUE, FILTER(CID!B5170:B14794, REGEXMATCH(CID!D5170:D14794, TEXTJOIN(""|"", TRUE, SPLIT(A5170, "";"")))))"),"#N/A")</f>
        <v>#N/A</v>
      </c>
    </row>
    <row r="5171">
      <c r="A5171" s="12" t="str">
        <f>IFERROR(__xludf.DUMMYFUNCTION("TEXTJOIN("";"", TRUE, FILTER(CID!$B$2:$B$14794, CID!B5171=CID!$D$2:$D$14794))"),"#N/A")</f>
        <v>#N/A</v>
      </c>
      <c r="B5171" s="12" t="str">
        <f>IFERROR(__xludf.DUMMYFUNCTION("TEXTJOIN(""; "", TRUE, FILTER(CID!B5171:B14794, REGEXMATCH(CID!D5171:D14794, TEXTJOIN(""|"", TRUE, SPLIT(A5171, "";"")))))"),"#N/A")</f>
        <v>#N/A</v>
      </c>
    </row>
    <row r="5172">
      <c r="A5172" s="12" t="str">
        <f>IFERROR(__xludf.DUMMYFUNCTION("TEXTJOIN("";"", TRUE, FILTER(CID!$B$2:$B$14794, CID!B5172=CID!$D$2:$D$14794))"),"#N/A")</f>
        <v>#N/A</v>
      </c>
      <c r="B5172" s="12" t="str">
        <f>IFERROR(__xludf.DUMMYFUNCTION("TEXTJOIN(""; "", TRUE, FILTER(CID!B5172:B14794, REGEXMATCH(CID!D5172:D14794, TEXTJOIN(""|"", TRUE, SPLIT(A5172, "";"")))))"),"#N/A")</f>
        <v>#N/A</v>
      </c>
    </row>
    <row r="5173">
      <c r="A5173" s="12" t="str">
        <f>IFERROR(__xludf.DUMMYFUNCTION("TEXTJOIN("";"", TRUE, FILTER(CID!$B$2:$B$14794, CID!B5173=CID!$D$2:$D$14794))"),"#N/A")</f>
        <v>#N/A</v>
      </c>
      <c r="B5173" s="12" t="str">
        <f>IFERROR(__xludf.DUMMYFUNCTION("TEXTJOIN(""; "", TRUE, FILTER(CID!B5173:B14794, REGEXMATCH(CID!D5173:D14794, TEXTJOIN(""|"", TRUE, SPLIT(A5173, "";"")))))"),"#N/A")</f>
        <v>#N/A</v>
      </c>
    </row>
    <row r="5174">
      <c r="A5174" s="12" t="str">
        <f>IFERROR(__xludf.DUMMYFUNCTION("TEXTJOIN("";"", TRUE, FILTER(CID!$B$2:$B$14794, CID!B5174=CID!$D$2:$D$14794))"),"#N/A")</f>
        <v>#N/A</v>
      </c>
      <c r="B5174" s="12" t="str">
        <f>IFERROR(__xludf.DUMMYFUNCTION("TEXTJOIN(""; "", TRUE, FILTER(CID!B5174:B14794, REGEXMATCH(CID!D5174:D14794, TEXTJOIN(""|"", TRUE, SPLIT(A5174, "";"")))))"),"#N/A")</f>
        <v>#N/A</v>
      </c>
    </row>
    <row r="5175">
      <c r="A5175" s="12" t="str">
        <f>IFERROR(__xludf.DUMMYFUNCTION("TEXTJOIN("";"", TRUE, FILTER(CID!$B$2:$B$14794, CID!B5175=CID!$D$2:$D$14794))"),"#N/A")</f>
        <v>#N/A</v>
      </c>
      <c r="B5175" s="12" t="str">
        <f>IFERROR(__xludf.DUMMYFUNCTION("TEXTJOIN(""; "", TRUE, FILTER(CID!B5175:B14794, REGEXMATCH(CID!D5175:D14794, TEXTJOIN(""|"", TRUE, SPLIT(A5175, "";"")))))"),"#N/A")</f>
        <v>#N/A</v>
      </c>
    </row>
    <row r="5176">
      <c r="A5176" s="12" t="str">
        <f>IFERROR(__xludf.DUMMYFUNCTION("TEXTJOIN("";"", TRUE, FILTER(CID!$B$2:$B$14794, CID!B5176=CID!$D$2:$D$14794))"),"#N/A")</f>
        <v>#N/A</v>
      </c>
      <c r="B5176" s="12" t="str">
        <f>IFERROR(__xludf.DUMMYFUNCTION("TEXTJOIN(""; "", TRUE, FILTER(CID!B5176:B14794, REGEXMATCH(CID!D5176:D14794, TEXTJOIN(""|"", TRUE, SPLIT(A5176, "";"")))))"),"#N/A")</f>
        <v>#N/A</v>
      </c>
    </row>
    <row r="5177">
      <c r="A5177" s="12" t="str">
        <f>IFERROR(__xludf.DUMMYFUNCTION("TEXTJOIN("";"", TRUE, FILTER(CID!$B$2:$B$14794, CID!B5177=CID!$D$2:$D$14794))"),"#N/A")</f>
        <v>#N/A</v>
      </c>
      <c r="B5177" s="12" t="str">
        <f>IFERROR(__xludf.DUMMYFUNCTION("TEXTJOIN(""; "", TRUE, FILTER(CID!B5177:B14794, REGEXMATCH(CID!D5177:D14794, TEXTJOIN(""|"", TRUE, SPLIT(A5177, "";"")))))"),"#N/A")</f>
        <v>#N/A</v>
      </c>
    </row>
    <row r="5178">
      <c r="A5178" s="12" t="str">
        <f>IFERROR(__xludf.DUMMYFUNCTION("TEXTJOIN("";"", TRUE, FILTER(CID!$B$2:$B$14794, CID!B5178=CID!$D$2:$D$14794))"),"#N/A")</f>
        <v>#N/A</v>
      </c>
      <c r="B5178" s="12" t="str">
        <f>IFERROR(__xludf.DUMMYFUNCTION("TEXTJOIN(""; "", TRUE, FILTER(CID!B5178:B14794, REGEXMATCH(CID!D5178:D14794, TEXTJOIN(""|"", TRUE, SPLIT(A5178, "";"")))))"),"#N/A")</f>
        <v>#N/A</v>
      </c>
    </row>
    <row r="5179">
      <c r="A5179" s="12" t="str">
        <f>IFERROR(__xludf.DUMMYFUNCTION("TEXTJOIN("";"", TRUE, FILTER(CID!$B$2:$B$14794, CID!B5179=CID!$D$2:$D$14794))"),"#N/A")</f>
        <v>#N/A</v>
      </c>
      <c r="B5179" s="12" t="str">
        <f>IFERROR(__xludf.DUMMYFUNCTION("TEXTJOIN(""; "", TRUE, FILTER(CID!B5179:B14794, REGEXMATCH(CID!D5179:D14794, TEXTJOIN(""|"", TRUE, SPLIT(A5179, "";"")))))"),"#N/A")</f>
        <v>#N/A</v>
      </c>
    </row>
    <row r="5180">
      <c r="A5180" s="12" t="str">
        <f>IFERROR(__xludf.DUMMYFUNCTION("TEXTJOIN("";"", TRUE, FILTER(CID!$B$2:$B$14794, CID!B5180=CID!$D$2:$D$14794))"),"#N/A")</f>
        <v>#N/A</v>
      </c>
      <c r="B5180" s="12" t="str">
        <f>IFERROR(__xludf.DUMMYFUNCTION("TEXTJOIN(""; "", TRUE, FILTER(CID!B5180:B14794, REGEXMATCH(CID!D5180:D14794, TEXTJOIN(""|"", TRUE, SPLIT(A5180, "";"")))))"),"#N/A")</f>
        <v>#N/A</v>
      </c>
    </row>
    <row r="5181">
      <c r="A5181" s="12" t="str">
        <f>IFERROR(__xludf.DUMMYFUNCTION("TEXTJOIN("";"", TRUE, FILTER(CID!$B$2:$B$14794, CID!B5181=CID!$D$2:$D$14794))"),"#N/A")</f>
        <v>#N/A</v>
      </c>
      <c r="B5181" s="12" t="str">
        <f>IFERROR(__xludf.DUMMYFUNCTION("TEXTJOIN(""; "", TRUE, FILTER(CID!B5181:B14794, REGEXMATCH(CID!D5181:D14794, TEXTJOIN(""|"", TRUE, SPLIT(A5181, "";"")))))"),"#N/A")</f>
        <v>#N/A</v>
      </c>
    </row>
    <row r="5182">
      <c r="A5182" s="12" t="str">
        <f>IFERROR(__xludf.DUMMYFUNCTION("TEXTJOIN("";"", TRUE, FILTER(CID!$B$2:$B$14794, CID!B5182=CID!$D$2:$D$14794))"),"#N/A")</f>
        <v>#N/A</v>
      </c>
      <c r="B5182" s="12" t="str">
        <f>IFERROR(__xludf.DUMMYFUNCTION("TEXTJOIN(""; "", TRUE, FILTER(CID!B5182:B14794, REGEXMATCH(CID!D5182:D14794, TEXTJOIN(""|"", TRUE, SPLIT(A5182, "";"")))))"),"#N/A")</f>
        <v>#N/A</v>
      </c>
    </row>
    <row r="5183">
      <c r="A5183" s="12" t="str">
        <f>IFERROR(__xludf.DUMMYFUNCTION("TEXTJOIN("";"", TRUE, FILTER(CID!$B$2:$B$14794, CID!B5183=CID!$D$2:$D$14794))"),"#N/A")</f>
        <v>#N/A</v>
      </c>
      <c r="B5183" s="12" t="str">
        <f>IFERROR(__xludf.DUMMYFUNCTION("TEXTJOIN(""; "", TRUE, FILTER(CID!B5183:B14794, REGEXMATCH(CID!D5183:D14794, TEXTJOIN(""|"", TRUE, SPLIT(A5183, "";"")))))"),"#N/A")</f>
        <v>#N/A</v>
      </c>
    </row>
    <row r="5184">
      <c r="A5184" s="12" t="str">
        <f>IFERROR(__xludf.DUMMYFUNCTION("TEXTJOIN("";"", TRUE, FILTER(CID!$B$2:$B$14794, CID!B5184=CID!$D$2:$D$14794))"),"#N/A")</f>
        <v>#N/A</v>
      </c>
      <c r="B5184" s="12" t="str">
        <f>IFERROR(__xludf.DUMMYFUNCTION("TEXTJOIN(""; "", TRUE, FILTER(CID!B5184:B14794, REGEXMATCH(CID!D5184:D14794, TEXTJOIN(""|"", TRUE, SPLIT(A5184, "";"")))))"),"#N/A")</f>
        <v>#N/A</v>
      </c>
    </row>
    <row r="5185">
      <c r="A5185" s="12" t="str">
        <f>IFERROR(__xludf.DUMMYFUNCTION("TEXTJOIN("";"", TRUE, FILTER(CID!$B$2:$B$14794, CID!B5185=CID!$D$2:$D$14794))"),"#N/A")</f>
        <v>#N/A</v>
      </c>
      <c r="B5185" s="12" t="str">
        <f>IFERROR(__xludf.DUMMYFUNCTION("TEXTJOIN(""; "", TRUE, FILTER(CID!B5185:B14794, REGEXMATCH(CID!D5185:D14794, TEXTJOIN(""|"", TRUE, SPLIT(A5185, "";"")))))"),"#N/A")</f>
        <v>#N/A</v>
      </c>
    </row>
    <row r="5186">
      <c r="A5186" s="12" t="str">
        <f>IFERROR(__xludf.DUMMYFUNCTION("TEXTJOIN("";"", TRUE, FILTER(CID!$B$2:$B$14794, CID!B5186=CID!$D$2:$D$14794))"),"#N/A")</f>
        <v>#N/A</v>
      </c>
      <c r="B5186" s="12" t="str">
        <f>IFERROR(__xludf.DUMMYFUNCTION("TEXTJOIN(""; "", TRUE, FILTER(CID!B5186:B14794, REGEXMATCH(CID!D5186:D14794, TEXTJOIN(""|"", TRUE, SPLIT(A5186, "";"")))))"),"#N/A")</f>
        <v>#N/A</v>
      </c>
    </row>
    <row r="5187">
      <c r="A5187" s="12" t="str">
        <f>IFERROR(__xludf.DUMMYFUNCTION("TEXTJOIN("";"", TRUE, FILTER(CID!$B$2:$B$14794, CID!B5187=CID!$D$2:$D$14794))"),"#N/A")</f>
        <v>#N/A</v>
      </c>
      <c r="B5187" s="12" t="str">
        <f>IFERROR(__xludf.DUMMYFUNCTION("TEXTJOIN(""; "", TRUE, FILTER(CID!B5187:B14794, REGEXMATCH(CID!D5187:D14794, TEXTJOIN(""|"", TRUE, SPLIT(A5187, "";"")))))"),"#N/A")</f>
        <v>#N/A</v>
      </c>
    </row>
    <row r="5188">
      <c r="A5188" s="12" t="str">
        <f>IFERROR(__xludf.DUMMYFUNCTION("TEXTJOIN("";"", TRUE, FILTER(CID!$B$2:$B$14794, CID!B5188=CID!$D$2:$D$14794))"),"#N/A")</f>
        <v>#N/A</v>
      </c>
      <c r="B5188" s="12" t="str">
        <f>IFERROR(__xludf.DUMMYFUNCTION("TEXTJOIN(""; "", TRUE, FILTER(CID!B5188:B14794, REGEXMATCH(CID!D5188:D14794, TEXTJOIN(""|"", TRUE, SPLIT(A5188, "";"")))))"),"#N/A")</f>
        <v>#N/A</v>
      </c>
    </row>
    <row r="5189">
      <c r="A5189" s="12" t="str">
        <f>IFERROR(__xludf.DUMMYFUNCTION("TEXTJOIN("";"", TRUE, FILTER(CID!$B$2:$B$14794, CID!B5189=CID!$D$2:$D$14794))"),"#N/A")</f>
        <v>#N/A</v>
      </c>
      <c r="B5189" s="12" t="str">
        <f>IFERROR(__xludf.DUMMYFUNCTION("TEXTJOIN(""; "", TRUE, FILTER(CID!B5189:B14794, REGEXMATCH(CID!D5189:D14794, TEXTJOIN(""|"", TRUE, SPLIT(A5189, "";"")))))"),"#N/A")</f>
        <v>#N/A</v>
      </c>
    </row>
    <row r="5190">
      <c r="A5190" s="12" t="str">
        <f>IFERROR(__xludf.DUMMYFUNCTION("TEXTJOIN("";"", TRUE, FILTER(CID!$B$2:$B$14794, CID!B5190=CID!$D$2:$D$14794))"),"#N/A")</f>
        <v>#N/A</v>
      </c>
      <c r="B5190" s="12" t="str">
        <f>IFERROR(__xludf.DUMMYFUNCTION("TEXTJOIN(""; "", TRUE, FILTER(CID!B5190:B14794, REGEXMATCH(CID!D5190:D14794, TEXTJOIN(""|"", TRUE, SPLIT(A5190, "";"")))))"),"#N/A")</f>
        <v>#N/A</v>
      </c>
    </row>
    <row r="5191">
      <c r="A5191" s="12" t="str">
        <f>IFERROR(__xludf.DUMMYFUNCTION("TEXTJOIN("";"", TRUE, FILTER(CID!$B$2:$B$14794, CID!B5191=CID!$D$2:$D$14794))"),"#N/A")</f>
        <v>#N/A</v>
      </c>
      <c r="B5191" s="12" t="str">
        <f>IFERROR(__xludf.DUMMYFUNCTION("TEXTJOIN(""; "", TRUE, FILTER(CID!B5191:B14794, REGEXMATCH(CID!D5191:D14794, TEXTJOIN(""|"", TRUE, SPLIT(A5191, "";"")))))"),"#N/A")</f>
        <v>#N/A</v>
      </c>
    </row>
    <row r="5192">
      <c r="A5192" s="12" t="str">
        <f>IFERROR(__xludf.DUMMYFUNCTION("TEXTJOIN("";"", TRUE, FILTER(CID!$B$2:$B$14794, CID!B5192=CID!$D$2:$D$14794))"),"#N/A")</f>
        <v>#N/A</v>
      </c>
      <c r="B5192" s="12" t="str">
        <f>IFERROR(__xludf.DUMMYFUNCTION("TEXTJOIN(""; "", TRUE, FILTER(CID!B5192:B14794, REGEXMATCH(CID!D5192:D14794, TEXTJOIN(""|"", TRUE, SPLIT(A5192, "";"")))))"),"#N/A")</f>
        <v>#N/A</v>
      </c>
    </row>
    <row r="5193">
      <c r="A5193" s="12" t="str">
        <f>IFERROR(__xludf.DUMMYFUNCTION("TEXTJOIN("";"", TRUE, FILTER(CID!$B$2:$B$14794, CID!B5193=CID!$D$2:$D$14794))"),"#N/A")</f>
        <v>#N/A</v>
      </c>
      <c r="B5193" s="12" t="str">
        <f>IFERROR(__xludf.DUMMYFUNCTION("TEXTJOIN(""; "", TRUE, FILTER(CID!B5193:B14794, REGEXMATCH(CID!D5193:D14794, TEXTJOIN(""|"", TRUE, SPLIT(A5193, "";"")))))"),"#N/A")</f>
        <v>#N/A</v>
      </c>
    </row>
    <row r="5194">
      <c r="A5194" s="12" t="str">
        <f>IFERROR(__xludf.DUMMYFUNCTION("TEXTJOIN("";"", TRUE, FILTER(CID!$B$2:$B$14794, CID!B5194=CID!$D$2:$D$14794))"),"#N/A")</f>
        <v>#N/A</v>
      </c>
      <c r="B5194" s="12" t="str">
        <f>IFERROR(__xludf.DUMMYFUNCTION("TEXTJOIN(""; "", TRUE, FILTER(CID!B5194:B14794, REGEXMATCH(CID!D5194:D14794, TEXTJOIN(""|"", TRUE, SPLIT(A5194, "";"")))))"),"#N/A")</f>
        <v>#N/A</v>
      </c>
    </row>
    <row r="5195">
      <c r="A5195" s="12" t="str">
        <f>IFERROR(__xludf.DUMMYFUNCTION("TEXTJOIN("";"", TRUE, FILTER(CID!$B$2:$B$14794, CID!B5195=CID!$D$2:$D$14794))"),"#N/A")</f>
        <v>#N/A</v>
      </c>
      <c r="B5195" s="12" t="str">
        <f>IFERROR(__xludf.DUMMYFUNCTION("TEXTJOIN(""; "", TRUE, FILTER(CID!B5195:B14794, REGEXMATCH(CID!D5195:D14794, TEXTJOIN(""|"", TRUE, SPLIT(A5195, "";"")))))"),"#N/A")</f>
        <v>#N/A</v>
      </c>
    </row>
    <row r="5196">
      <c r="A5196" s="12" t="str">
        <f>IFERROR(__xludf.DUMMYFUNCTION("TEXTJOIN("";"", TRUE, FILTER(CID!$B$2:$B$14794, CID!B5196=CID!$D$2:$D$14794))"),"#N/A")</f>
        <v>#N/A</v>
      </c>
      <c r="B5196" s="12" t="str">
        <f>IFERROR(__xludf.DUMMYFUNCTION("TEXTJOIN(""; "", TRUE, FILTER(CID!B5196:B14794, REGEXMATCH(CID!D5196:D14794, TEXTJOIN(""|"", TRUE, SPLIT(A5196, "";"")))))"),"#N/A")</f>
        <v>#N/A</v>
      </c>
    </row>
    <row r="5197">
      <c r="A5197" s="12" t="str">
        <f>IFERROR(__xludf.DUMMYFUNCTION("TEXTJOIN("";"", TRUE, FILTER(CID!$B$2:$B$14794, CID!B5197=CID!$D$2:$D$14794))"),"#N/A")</f>
        <v>#N/A</v>
      </c>
      <c r="B5197" s="12" t="str">
        <f>IFERROR(__xludf.DUMMYFUNCTION("TEXTJOIN(""; "", TRUE, FILTER(CID!B5197:B14794, REGEXMATCH(CID!D5197:D14794, TEXTJOIN(""|"", TRUE, SPLIT(A5197, "";"")))))"),"#N/A")</f>
        <v>#N/A</v>
      </c>
    </row>
    <row r="5198">
      <c r="A5198" s="12" t="str">
        <f>IFERROR(__xludf.DUMMYFUNCTION("TEXTJOIN("";"", TRUE, FILTER(CID!$B$2:$B$14794, CID!B5198=CID!$D$2:$D$14794))"),"#N/A")</f>
        <v>#N/A</v>
      </c>
      <c r="B5198" s="12" t="str">
        <f>IFERROR(__xludf.DUMMYFUNCTION("TEXTJOIN(""; "", TRUE, FILTER(CID!B5198:B14794, REGEXMATCH(CID!D5198:D14794, TEXTJOIN(""|"", TRUE, SPLIT(A5198, "";"")))))"),"#N/A")</f>
        <v>#N/A</v>
      </c>
    </row>
    <row r="5199">
      <c r="A5199" s="12" t="str">
        <f>IFERROR(__xludf.DUMMYFUNCTION("TEXTJOIN("";"", TRUE, FILTER(CID!$B$2:$B$14794, CID!B5199=CID!$D$2:$D$14794))"),"#N/A")</f>
        <v>#N/A</v>
      </c>
      <c r="B5199" s="12" t="str">
        <f>IFERROR(__xludf.DUMMYFUNCTION("TEXTJOIN(""; "", TRUE, FILTER(CID!B5199:B14794, REGEXMATCH(CID!D5199:D14794, TEXTJOIN(""|"", TRUE, SPLIT(A5199, "";"")))))"),"#N/A")</f>
        <v>#N/A</v>
      </c>
    </row>
    <row r="5200">
      <c r="A5200" s="12" t="str">
        <f>IFERROR(__xludf.DUMMYFUNCTION("TEXTJOIN("";"", TRUE, FILTER(CID!$B$2:$B$14794, CID!B5200=CID!$D$2:$D$14794))"),"#N/A")</f>
        <v>#N/A</v>
      </c>
      <c r="B5200" s="12" t="str">
        <f>IFERROR(__xludf.DUMMYFUNCTION("TEXTJOIN(""; "", TRUE, FILTER(CID!B5200:B14794, REGEXMATCH(CID!D5200:D14794, TEXTJOIN(""|"", TRUE, SPLIT(A5200, "";"")))))"),"#N/A")</f>
        <v>#N/A</v>
      </c>
    </row>
    <row r="5201">
      <c r="A5201" s="12" t="str">
        <f>IFERROR(__xludf.DUMMYFUNCTION("TEXTJOIN("";"", TRUE, FILTER(CID!$B$2:$B$14794, CID!B5201=CID!$D$2:$D$14794))"),"#N/A")</f>
        <v>#N/A</v>
      </c>
      <c r="B5201" s="12" t="str">
        <f>IFERROR(__xludf.DUMMYFUNCTION("TEXTJOIN(""; "", TRUE, FILTER(CID!B5201:B14794, REGEXMATCH(CID!D5201:D14794, TEXTJOIN(""|"", TRUE, SPLIT(A5201, "";"")))))"),"#N/A")</f>
        <v>#N/A</v>
      </c>
    </row>
    <row r="5202">
      <c r="A5202" s="12" t="str">
        <f>IFERROR(__xludf.DUMMYFUNCTION("TEXTJOIN("";"", TRUE, FILTER(CID!$B$2:$B$14794, CID!B5202=CID!$D$2:$D$14794))"),"#N/A")</f>
        <v>#N/A</v>
      </c>
      <c r="B5202" s="12" t="str">
        <f>IFERROR(__xludf.DUMMYFUNCTION("TEXTJOIN(""; "", TRUE, FILTER(CID!B5202:B14794, REGEXMATCH(CID!D5202:D14794, TEXTJOIN(""|"", TRUE, SPLIT(A5202, "";"")))))"),"#N/A")</f>
        <v>#N/A</v>
      </c>
    </row>
    <row r="5203">
      <c r="A5203" s="12" t="str">
        <f>IFERROR(__xludf.DUMMYFUNCTION("TEXTJOIN("";"", TRUE, FILTER(CID!$B$2:$B$14794, CID!B5203=CID!$D$2:$D$14794))"),"#N/A")</f>
        <v>#N/A</v>
      </c>
      <c r="B5203" s="12" t="str">
        <f>IFERROR(__xludf.DUMMYFUNCTION("TEXTJOIN(""; "", TRUE, FILTER(CID!B5203:B14794, REGEXMATCH(CID!D5203:D14794, TEXTJOIN(""|"", TRUE, SPLIT(A5203, "";"")))))"),"#N/A")</f>
        <v>#N/A</v>
      </c>
    </row>
    <row r="5204">
      <c r="A5204" s="12" t="str">
        <f>IFERROR(__xludf.DUMMYFUNCTION("TEXTJOIN("";"", TRUE, FILTER(CID!$B$2:$B$14794, CID!B5204=CID!$D$2:$D$14794))"),"#N/A")</f>
        <v>#N/A</v>
      </c>
      <c r="B5204" s="12" t="str">
        <f>IFERROR(__xludf.DUMMYFUNCTION("TEXTJOIN(""; "", TRUE, FILTER(CID!B5204:B14794, REGEXMATCH(CID!D5204:D14794, TEXTJOIN(""|"", TRUE, SPLIT(A5204, "";"")))))"),"#N/A")</f>
        <v>#N/A</v>
      </c>
    </row>
    <row r="5205">
      <c r="A5205" s="12" t="str">
        <f>IFERROR(__xludf.DUMMYFUNCTION("TEXTJOIN("";"", TRUE, FILTER(CID!$B$2:$B$14794, CID!B5205=CID!$D$2:$D$14794))"),"#N/A")</f>
        <v>#N/A</v>
      </c>
      <c r="B5205" s="12" t="str">
        <f>IFERROR(__xludf.DUMMYFUNCTION("TEXTJOIN(""; "", TRUE, FILTER(CID!B5205:B14794, REGEXMATCH(CID!D5205:D14794, TEXTJOIN(""|"", TRUE, SPLIT(A5205, "";"")))))"),"#N/A")</f>
        <v>#N/A</v>
      </c>
    </row>
    <row r="5206">
      <c r="A5206" s="12" t="str">
        <f>IFERROR(__xludf.DUMMYFUNCTION("TEXTJOIN("";"", TRUE, FILTER(CID!$B$2:$B$14794, CID!B5206=CID!$D$2:$D$14794))"),"#N/A")</f>
        <v>#N/A</v>
      </c>
      <c r="B5206" s="12" t="str">
        <f>IFERROR(__xludf.DUMMYFUNCTION("TEXTJOIN(""; "", TRUE, FILTER(CID!B5206:B14794, REGEXMATCH(CID!D5206:D14794, TEXTJOIN(""|"", TRUE, SPLIT(A5206, "";"")))))"),"#N/A")</f>
        <v>#N/A</v>
      </c>
    </row>
    <row r="5207">
      <c r="A5207" s="12" t="str">
        <f>IFERROR(__xludf.DUMMYFUNCTION("TEXTJOIN("";"", TRUE, FILTER(CID!$B$2:$B$14794, CID!B5207=CID!$D$2:$D$14794))"),"#N/A")</f>
        <v>#N/A</v>
      </c>
      <c r="B5207" s="12" t="str">
        <f>IFERROR(__xludf.DUMMYFUNCTION("TEXTJOIN(""; "", TRUE, FILTER(CID!B5207:B14794, REGEXMATCH(CID!D5207:D14794, TEXTJOIN(""|"", TRUE, SPLIT(A5207, "";"")))))"),"#N/A")</f>
        <v>#N/A</v>
      </c>
    </row>
    <row r="5208">
      <c r="A5208" s="12" t="str">
        <f>IFERROR(__xludf.DUMMYFUNCTION("TEXTJOIN("";"", TRUE, FILTER(CID!$B$2:$B$14794, CID!B5208=CID!$D$2:$D$14794))"),"#N/A")</f>
        <v>#N/A</v>
      </c>
      <c r="B5208" s="12" t="str">
        <f>IFERROR(__xludf.DUMMYFUNCTION("TEXTJOIN(""; "", TRUE, FILTER(CID!B5208:B14794, REGEXMATCH(CID!D5208:D14794, TEXTJOIN(""|"", TRUE, SPLIT(A5208, "";"")))))"),"#N/A")</f>
        <v>#N/A</v>
      </c>
    </row>
    <row r="5209">
      <c r="A5209" s="12" t="str">
        <f>IFERROR(__xludf.DUMMYFUNCTION("TEXTJOIN("";"", TRUE, FILTER(CID!$B$2:$B$14794, CID!B5209=CID!$D$2:$D$14794))"),"#N/A")</f>
        <v>#N/A</v>
      </c>
      <c r="B5209" s="12" t="str">
        <f>IFERROR(__xludf.DUMMYFUNCTION("TEXTJOIN(""; "", TRUE, FILTER(CID!B5209:B14794, REGEXMATCH(CID!D5209:D14794, TEXTJOIN(""|"", TRUE, SPLIT(A5209, "";"")))))"),"#N/A")</f>
        <v>#N/A</v>
      </c>
    </row>
    <row r="5210">
      <c r="A5210" s="12" t="str">
        <f>IFERROR(__xludf.DUMMYFUNCTION("TEXTJOIN("";"", TRUE, FILTER(CID!$B$2:$B$14794, CID!B5210=CID!$D$2:$D$14794))"),"#N/A")</f>
        <v>#N/A</v>
      </c>
      <c r="B5210" s="12" t="str">
        <f>IFERROR(__xludf.DUMMYFUNCTION("TEXTJOIN(""; "", TRUE, FILTER(CID!B5210:B14794, REGEXMATCH(CID!D5210:D14794, TEXTJOIN(""|"", TRUE, SPLIT(A5210, "";"")))))"),"#N/A")</f>
        <v>#N/A</v>
      </c>
    </row>
    <row r="5211">
      <c r="A5211" s="12" t="str">
        <f>IFERROR(__xludf.DUMMYFUNCTION("TEXTJOIN("";"", TRUE, FILTER(CID!$B$2:$B$14794, CID!B5211=CID!$D$2:$D$14794))"),"#N/A")</f>
        <v>#N/A</v>
      </c>
      <c r="B5211" s="12" t="str">
        <f>IFERROR(__xludf.DUMMYFUNCTION("TEXTJOIN(""; "", TRUE, FILTER(CID!B5211:B14794, REGEXMATCH(CID!D5211:D14794, TEXTJOIN(""|"", TRUE, SPLIT(A5211, "";"")))))"),"#N/A")</f>
        <v>#N/A</v>
      </c>
    </row>
    <row r="5212">
      <c r="A5212" s="12" t="str">
        <f>IFERROR(__xludf.DUMMYFUNCTION("TEXTJOIN("";"", TRUE, FILTER(CID!$B$2:$B$14794, CID!B5212=CID!$D$2:$D$14794))"),"#N/A")</f>
        <v>#N/A</v>
      </c>
      <c r="B5212" s="12" t="str">
        <f>IFERROR(__xludf.DUMMYFUNCTION("TEXTJOIN(""; "", TRUE, FILTER(CID!B5212:B14794, REGEXMATCH(CID!D5212:D14794, TEXTJOIN(""|"", TRUE, SPLIT(A5212, "";"")))))"),"#N/A")</f>
        <v>#N/A</v>
      </c>
    </row>
    <row r="5213">
      <c r="A5213" s="12" t="str">
        <f>IFERROR(__xludf.DUMMYFUNCTION("TEXTJOIN("";"", TRUE, FILTER(CID!$B$2:$B$14794, CID!B5213=CID!$D$2:$D$14794))"),"#N/A")</f>
        <v>#N/A</v>
      </c>
      <c r="B5213" s="12" t="str">
        <f>IFERROR(__xludf.DUMMYFUNCTION("TEXTJOIN(""; "", TRUE, FILTER(CID!B5213:B14794, REGEXMATCH(CID!D5213:D14794, TEXTJOIN(""|"", TRUE, SPLIT(A5213, "";"")))))"),"#N/A")</f>
        <v>#N/A</v>
      </c>
    </row>
    <row r="5214">
      <c r="A5214" s="12" t="str">
        <f>IFERROR(__xludf.DUMMYFUNCTION("TEXTJOIN("";"", TRUE, FILTER(CID!$B$2:$B$14794, CID!B5214=CID!$D$2:$D$14794))"),"#N/A")</f>
        <v>#N/A</v>
      </c>
      <c r="B5214" s="12" t="str">
        <f>IFERROR(__xludf.DUMMYFUNCTION("TEXTJOIN(""; "", TRUE, FILTER(CID!B5214:B14794, REGEXMATCH(CID!D5214:D14794, TEXTJOIN(""|"", TRUE, SPLIT(A5214, "";"")))))"),"#N/A")</f>
        <v>#N/A</v>
      </c>
    </row>
    <row r="5215">
      <c r="A5215" s="12" t="str">
        <f>IFERROR(__xludf.DUMMYFUNCTION("TEXTJOIN("";"", TRUE, FILTER(CID!$B$2:$B$14794, CID!B5215=CID!$D$2:$D$14794))"),"#N/A")</f>
        <v>#N/A</v>
      </c>
      <c r="B5215" s="12" t="str">
        <f>IFERROR(__xludf.DUMMYFUNCTION("TEXTJOIN(""; "", TRUE, FILTER(CID!B5215:B14794, REGEXMATCH(CID!D5215:D14794, TEXTJOIN(""|"", TRUE, SPLIT(A5215, "";"")))))"),"#N/A")</f>
        <v>#N/A</v>
      </c>
    </row>
    <row r="5216">
      <c r="A5216" s="12" t="str">
        <f>IFERROR(__xludf.DUMMYFUNCTION("TEXTJOIN("";"", TRUE, FILTER(CID!$B$2:$B$14794, CID!B5216=CID!$D$2:$D$14794))"),"#N/A")</f>
        <v>#N/A</v>
      </c>
      <c r="B5216" s="12" t="str">
        <f>IFERROR(__xludf.DUMMYFUNCTION("TEXTJOIN(""; "", TRUE, FILTER(CID!B5216:B14794, REGEXMATCH(CID!D5216:D14794, TEXTJOIN(""|"", TRUE, SPLIT(A5216, "";"")))))"),"#N/A")</f>
        <v>#N/A</v>
      </c>
    </row>
    <row r="5217">
      <c r="A5217" s="12" t="str">
        <f>IFERROR(__xludf.DUMMYFUNCTION("TEXTJOIN("";"", TRUE, FILTER(CID!$B$2:$B$14794, CID!B5217=CID!$D$2:$D$14794))"),"#N/A")</f>
        <v>#N/A</v>
      </c>
      <c r="B5217" s="12" t="str">
        <f>IFERROR(__xludf.DUMMYFUNCTION("TEXTJOIN(""; "", TRUE, FILTER(CID!B5217:B14794, REGEXMATCH(CID!D5217:D14794, TEXTJOIN(""|"", TRUE, SPLIT(A5217, "";"")))))"),"#N/A")</f>
        <v>#N/A</v>
      </c>
    </row>
    <row r="5218">
      <c r="A5218" s="12" t="str">
        <f>IFERROR(__xludf.DUMMYFUNCTION("TEXTJOIN("";"", TRUE, FILTER(CID!$B$2:$B$14794, CID!B5218=CID!$D$2:$D$14794))"),"#N/A")</f>
        <v>#N/A</v>
      </c>
      <c r="B5218" s="12" t="str">
        <f>IFERROR(__xludf.DUMMYFUNCTION("TEXTJOIN(""; "", TRUE, FILTER(CID!B5218:B14794, REGEXMATCH(CID!D5218:D14794, TEXTJOIN(""|"", TRUE, SPLIT(A5218, "";"")))))"),"#N/A")</f>
        <v>#N/A</v>
      </c>
    </row>
    <row r="5219">
      <c r="A5219" s="12" t="str">
        <f>IFERROR(__xludf.DUMMYFUNCTION("TEXTJOIN("";"", TRUE, FILTER(CID!$B$2:$B$14794, CID!B5219=CID!$D$2:$D$14794))"),"#N/A")</f>
        <v>#N/A</v>
      </c>
      <c r="B5219" s="12" t="str">
        <f>IFERROR(__xludf.DUMMYFUNCTION("TEXTJOIN(""; "", TRUE, FILTER(CID!B5219:B14794, REGEXMATCH(CID!D5219:D14794, TEXTJOIN(""|"", TRUE, SPLIT(A5219, "";"")))))"),"#N/A")</f>
        <v>#N/A</v>
      </c>
    </row>
    <row r="5220">
      <c r="A5220" s="12" t="str">
        <f>IFERROR(__xludf.DUMMYFUNCTION("TEXTJOIN("";"", TRUE, FILTER(CID!$B$2:$B$14794, CID!B5220=CID!$D$2:$D$14794))"),"#N/A")</f>
        <v>#N/A</v>
      </c>
      <c r="B5220" s="12" t="str">
        <f>IFERROR(__xludf.DUMMYFUNCTION("TEXTJOIN(""; "", TRUE, FILTER(CID!B5220:B14794, REGEXMATCH(CID!D5220:D14794, TEXTJOIN(""|"", TRUE, SPLIT(A5220, "";"")))))"),"#N/A")</f>
        <v>#N/A</v>
      </c>
    </row>
    <row r="5221">
      <c r="A5221" s="12" t="str">
        <f>IFERROR(__xludf.DUMMYFUNCTION("TEXTJOIN("";"", TRUE, FILTER(CID!$B$2:$B$14794, CID!B5221=CID!$D$2:$D$14794))"),"#N/A")</f>
        <v>#N/A</v>
      </c>
      <c r="B5221" s="12" t="str">
        <f>IFERROR(__xludf.DUMMYFUNCTION("TEXTJOIN(""; "", TRUE, FILTER(CID!B5221:B14794, REGEXMATCH(CID!D5221:D14794, TEXTJOIN(""|"", TRUE, SPLIT(A5221, "";"")))))"),"#N/A")</f>
        <v>#N/A</v>
      </c>
    </row>
    <row r="5222">
      <c r="A5222" s="12" t="str">
        <f>IFERROR(__xludf.DUMMYFUNCTION("TEXTJOIN("";"", TRUE, FILTER(CID!$B$2:$B$14794, CID!B5222=CID!$D$2:$D$14794))"),"#N/A")</f>
        <v>#N/A</v>
      </c>
      <c r="B5222" s="12" t="str">
        <f>IFERROR(__xludf.DUMMYFUNCTION("TEXTJOIN(""; "", TRUE, FILTER(CID!B5222:B14794, REGEXMATCH(CID!D5222:D14794, TEXTJOIN(""|"", TRUE, SPLIT(A5222, "";"")))))"),"#N/A")</f>
        <v>#N/A</v>
      </c>
    </row>
    <row r="5223">
      <c r="A5223" s="12" t="str">
        <f>IFERROR(__xludf.DUMMYFUNCTION("TEXTJOIN("";"", TRUE, FILTER(CID!$B$2:$B$14794, CID!B5223=CID!$D$2:$D$14794))"),"#N/A")</f>
        <v>#N/A</v>
      </c>
      <c r="B5223" s="12" t="str">
        <f>IFERROR(__xludf.DUMMYFUNCTION("TEXTJOIN(""; "", TRUE, FILTER(CID!B5223:B14794, REGEXMATCH(CID!D5223:D14794, TEXTJOIN(""|"", TRUE, SPLIT(A5223, "";"")))))"),"#N/A")</f>
        <v>#N/A</v>
      </c>
    </row>
    <row r="5224">
      <c r="A5224" s="12" t="str">
        <f>IFERROR(__xludf.DUMMYFUNCTION("TEXTJOIN("";"", TRUE, FILTER(CID!$B$2:$B$14794, CID!B5224=CID!$D$2:$D$14794))"),"#N/A")</f>
        <v>#N/A</v>
      </c>
      <c r="B5224" s="12" t="str">
        <f>IFERROR(__xludf.DUMMYFUNCTION("TEXTJOIN(""; "", TRUE, FILTER(CID!B5224:B14794, REGEXMATCH(CID!D5224:D14794, TEXTJOIN(""|"", TRUE, SPLIT(A5224, "";"")))))"),"#N/A")</f>
        <v>#N/A</v>
      </c>
    </row>
    <row r="5225">
      <c r="A5225" s="12" t="str">
        <f>IFERROR(__xludf.DUMMYFUNCTION("TEXTJOIN("";"", TRUE, FILTER(CID!$B$2:$B$14794, CID!B5225=CID!$D$2:$D$14794))"),"#N/A")</f>
        <v>#N/A</v>
      </c>
      <c r="B5225" s="12" t="str">
        <f>IFERROR(__xludf.DUMMYFUNCTION("TEXTJOIN(""; "", TRUE, FILTER(CID!B5225:B14794, REGEXMATCH(CID!D5225:D14794, TEXTJOIN(""|"", TRUE, SPLIT(A5225, "";"")))))"),"#N/A")</f>
        <v>#N/A</v>
      </c>
    </row>
    <row r="5226">
      <c r="A5226" s="12" t="str">
        <f>IFERROR(__xludf.DUMMYFUNCTION("TEXTJOIN("";"", TRUE, FILTER(CID!$B$2:$B$14794, CID!B5226=CID!$D$2:$D$14794))"),"#N/A")</f>
        <v>#N/A</v>
      </c>
      <c r="B5226" s="12" t="str">
        <f>IFERROR(__xludf.DUMMYFUNCTION("TEXTJOIN(""; "", TRUE, FILTER(CID!B5226:B14794, REGEXMATCH(CID!D5226:D14794, TEXTJOIN(""|"", TRUE, SPLIT(A5226, "";"")))))"),"#N/A")</f>
        <v>#N/A</v>
      </c>
    </row>
    <row r="5227">
      <c r="A5227" s="12" t="str">
        <f>IFERROR(__xludf.DUMMYFUNCTION("TEXTJOIN("";"", TRUE, FILTER(CID!$B$2:$B$14794, CID!B5227=CID!$D$2:$D$14794))"),"#N/A")</f>
        <v>#N/A</v>
      </c>
      <c r="B5227" s="12" t="str">
        <f>IFERROR(__xludf.DUMMYFUNCTION("TEXTJOIN(""; "", TRUE, FILTER(CID!B5227:B14794, REGEXMATCH(CID!D5227:D14794, TEXTJOIN(""|"", TRUE, SPLIT(A5227, "";"")))))"),"#N/A")</f>
        <v>#N/A</v>
      </c>
    </row>
    <row r="5228">
      <c r="A5228" s="12" t="str">
        <f>IFERROR(__xludf.DUMMYFUNCTION("TEXTJOIN("";"", TRUE, FILTER(CID!$B$2:$B$14794, CID!B5228=CID!$D$2:$D$14794))"),"#N/A")</f>
        <v>#N/A</v>
      </c>
      <c r="B5228" s="12" t="str">
        <f>IFERROR(__xludf.DUMMYFUNCTION("TEXTJOIN(""; "", TRUE, FILTER(CID!B5228:B14794, REGEXMATCH(CID!D5228:D14794, TEXTJOIN(""|"", TRUE, SPLIT(A5228, "";"")))))"),"#N/A")</f>
        <v>#N/A</v>
      </c>
    </row>
    <row r="5229">
      <c r="A5229" s="12" t="str">
        <f>IFERROR(__xludf.DUMMYFUNCTION("TEXTJOIN("";"", TRUE, FILTER(CID!$B$2:$B$14794, CID!B5229=CID!$D$2:$D$14794))"),"#N/A")</f>
        <v>#N/A</v>
      </c>
      <c r="B5229" s="12" t="str">
        <f>IFERROR(__xludf.DUMMYFUNCTION("TEXTJOIN(""; "", TRUE, FILTER(CID!B5229:B14794, REGEXMATCH(CID!D5229:D14794, TEXTJOIN(""|"", TRUE, SPLIT(A5229, "";"")))))"),"#N/A")</f>
        <v>#N/A</v>
      </c>
    </row>
    <row r="5230">
      <c r="A5230" s="12" t="str">
        <f>IFERROR(__xludf.DUMMYFUNCTION("TEXTJOIN("";"", TRUE, FILTER(CID!$B$2:$B$14794, CID!B5230=CID!$D$2:$D$14794))"),"#N/A")</f>
        <v>#N/A</v>
      </c>
      <c r="B5230" s="12" t="str">
        <f>IFERROR(__xludf.DUMMYFUNCTION("TEXTJOIN(""; "", TRUE, FILTER(CID!B5230:B14794, REGEXMATCH(CID!D5230:D14794, TEXTJOIN(""|"", TRUE, SPLIT(A5230, "";"")))))"),"#N/A")</f>
        <v>#N/A</v>
      </c>
    </row>
    <row r="5231">
      <c r="A5231" s="12" t="str">
        <f>IFERROR(__xludf.DUMMYFUNCTION("TEXTJOIN("";"", TRUE, FILTER(CID!$B$2:$B$14794, CID!B5231=CID!$D$2:$D$14794))"),"#N/A")</f>
        <v>#N/A</v>
      </c>
      <c r="B5231" s="12" t="str">
        <f>IFERROR(__xludf.DUMMYFUNCTION("TEXTJOIN(""; "", TRUE, FILTER(CID!B5231:B14794, REGEXMATCH(CID!D5231:D14794, TEXTJOIN(""|"", TRUE, SPLIT(A5231, "";"")))))"),"#N/A")</f>
        <v>#N/A</v>
      </c>
    </row>
    <row r="5232">
      <c r="A5232" s="12" t="str">
        <f>IFERROR(__xludf.DUMMYFUNCTION("TEXTJOIN("";"", TRUE, FILTER(CID!$B$2:$B$14794, CID!B5232=CID!$D$2:$D$14794))"),"#N/A")</f>
        <v>#N/A</v>
      </c>
      <c r="B5232" s="12" t="str">
        <f>IFERROR(__xludf.DUMMYFUNCTION("TEXTJOIN(""; "", TRUE, FILTER(CID!B5232:B14794, REGEXMATCH(CID!D5232:D14794, TEXTJOIN(""|"", TRUE, SPLIT(A5232, "";"")))))"),"#N/A")</f>
        <v>#N/A</v>
      </c>
    </row>
    <row r="5233">
      <c r="A5233" s="12" t="str">
        <f>IFERROR(__xludf.DUMMYFUNCTION("TEXTJOIN("";"", TRUE, FILTER(CID!$B$2:$B$14794, CID!B5233=CID!$D$2:$D$14794))"),"#N/A")</f>
        <v>#N/A</v>
      </c>
      <c r="B5233" s="12" t="str">
        <f>IFERROR(__xludf.DUMMYFUNCTION("TEXTJOIN(""; "", TRUE, FILTER(CID!B5233:B14794, REGEXMATCH(CID!D5233:D14794, TEXTJOIN(""|"", TRUE, SPLIT(A5233, "";"")))))"),"#N/A")</f>
        <v>#N/A</v>
      </c>
    </row>
    <row r="5234">
      <c r="A5234" s="12" t="str">
        <f>IFERROR(__xludf.DUMMYFUNCTION("TEXTJOIN("";"", TRUE, FILTER(CID!$B$2:$B$14794, CID!B5234=CID!$D$2:$D$14794))"),"#N/A")</f>
        <v>#N/A</v>
      </c>
      <c r="B5234" s="12" t="str">
        <f>IFERROR(__xludf.DUMMYFUNCTION("TEXTJOIN(""; "", TRUE, FILTER(CID!B5234:B14794, REGEXMATCH(CID!D5234:D14794, TEXTJOIN(""|"", TRUE, SPLIT(A5234, "";"")))))"),"#N/A")</f>
        <v>#N/A</v>
      </c>
    </row>
    <row r="5235">
      <c r="A5235" s="12" t="str">
        <f>IFERROR(__xludf.DUMMYFUNCTION("TEXTJOIN("";"", TRUE, FILTER(CID!$B$2:$B$14794, CID!B5235=CID!$D$2:$D$14794))"),"#N/A")</f>
        <v>#N/A</v>
      </c>
      <c r="B5235" s="12" t="str">
        <f>IFERROR(__xludf.DUMMYFUNCTION("TEXTJOIN(""; "", TRUE, FILTER(CID!B5235:B14794, REGEXMATCH(CID!D5235:D14794, TEXTJOIN(""|"", TRUE, SPLIT(A5235, "";"")))))"),"#N/A")</f>
        <v>#N/A</v>
      </c>
    </row>
    <row r="5236">
      <c r="A5236" s="12" t="str">
        <f>IFERROR(__xludf.DUMMYFUNCTION("TEXTJOIN("";"", TRUE, FILTER(CID!$B$2:$B$14794, CID!B5236=CID!$D$2:$D$14794))"),"#N/A")</f>
        <v>#N/A</v>
      </c>
      <c r="B5236" s="12" t="str">
        <f>IFERROR(__xludf.DUMMYFUNCTION("TEXTJOIN(""; "", TRUE, FILTER(CID!B5236:B14794, REGEXMATCH(CID!D5236:D14794, TEXTJOIN(""|"", TRUE, SPLIT(A5236, "";"")))))"),"#N/A")</f>
        <v>#N/A</v>
      </c>
    </row>
    <row r="5237">
      <c r="A5237" s="12" t="str">
        <f>IFERROR(__xludf.DUMMYFUNCTION("TEXTJOIN("";"", TRUE, FILTER(CID!$B$2:$B$14794, CID!B5237=CID!$D$2:$D$14794))"),"#N/A")</f>
        <v>#N/A</v>
      </c>
      <c r="B5237" s="12" t="str">
        <f>IFERROR(__xludf.DUMMYFUNCTION("TEXTJOIN(""; "", TRUE, FILTER(CID!B5237:B14794, REGEXMATCH(CID!D5237:D14794, TEXTJOIN(""|"", TRUE, SPLIT(A5237, "";"")))))"),"#N/A")</f>
        <v>#N/A</v>
      </c>
    </row>
    <row r="5238">
      <c r="A5238" s="12" t="str">
        <f>IFERROR(__xludf.DUMMYFUNCTION("TEXTJOIN("";"", TRUE, FILTER(CID!$B$2:$B$14794, CID!B5238=CID!$D$2:$D$14794))"),"#N/A")</f>
        <v>#N/A</v>
      </c>
      <c r="B5238" s="12" t="str">
        <f>IFERROR(__xludf.DUMMYFUNCTION("TEXTJOIN(""; "", TRUE, FILTER(CID!B5238:B14794, REGEXMATCH(CID!D5238:D14794, TEXTJOIN(""|"", TRUE, SPLIT(A5238, "";"")))))"),"#N/A")</f>
        <v>#N/A</v>
      </c>
    </row>
    <row r="5239">
      <c r="A5239" s="12" t="str">
        <f>IFERROR(__xludf.DUMMYFUNCTION("TEXTJOIN("";"", TRUE, FILTER(CID!$B$2:$B$14794, CID!B5239=CID!$D$2:$D$14794))"),"#N/A")</f>
        <v>#N/A</v>
      </c>
      <c r="B5239" s="12" t="str">
        <f>IFERROR(__xludf.DUMMYFUNCTION("TEXTJOIN(""; "", TRUE, FILTER(CID!B5239:B14794, REGEXMATCH(CID!D5239:D14794, TEXTJOIN(""|"", TRUE, SPLIT(A5239, "";"")))))"),"#N/A")</f>
        <v>#N/A</v>
      </c>
    </row>
    <row r="5240">
      <c r="A5240" s="12" t="str">
        <f>IFERROR(__xludf.DUMMYFUNCTION("TEXTJOIN("";"", TRUE, FILTER(CID!$B$2:$B$14794, CID!B5240=CID!$D$2:$D$14794))"),"#N/A")</f>
        <v>#N/A</v>
      </c>
      <c r="B5240" s="12" t="str">
        <f>IFERROR(__xludf.DUMMYFUNCTION("TEXTJOIN(""; "", TRUE, FILTER(CID!B5240:B14794, REGEXMATCH(CID!D5240:D14794, TEXTJOIN(""|"", TRUE, SPLIT(A5240, "";"")))))"),"#N/A")</f>
        <v>#N/A</v>
      </c>
    </row>
    <row r="5241">
      <c r="A5241" s="12" t="str">
        <f>IFERROR(__xludf.DUMMYFUNCTION("TEXTJOIN("";"", TRUE, FILTER(CID!$B$2:$B$14794, CID!B5241=CID!$D$2:$D$14794))"),"#N/A")</f>
        <v>#N/A</v>
      </c>
      <c r="B5241" s="12" t="str">
        <f>IFERROR(__xludf.DUMMYFUNCTION("TEXTJOIN(""; "", TRUE, FILTER(CID!B5241:B14794, REGEXMATCH(CID!D5241:D14794, TEXTJOIN(""|"", TRUE, SPLIT(A5241, "";"")))))"),"#N/A")</f>
        <v>#N/A</v>
      </c>
    </row>
    <row r="5242">
      <c r="A5242" s="12" t="str">
        <f>IFERROR(__xludf.DUMMYFUNCTION("TEXTJOIN("";"", TRUE, FILTER(CID!$B$2:$B$14794, CID!B5242=CID!$D$2:$D$14794))"),"#N/A")</f>
        <v>#N/A</v>
      </c>
      <c r="B5242" s="12" t="str">
        <f>IFERROR(__xludf.DUMMYFUNCTION("TEXTJOIN(""; "", TRUE, FILTER(CID!B5242:B14794, REGEXMATCH(CID!D5242:D14794, TEXTJOIN(""|"", TRUE, SPLIT(A5242, "";"")))))"),"#N/A")</f>
        <v>#N/A</v>
      </c>
    </row>
    <row r="5243">
      <c r="A5243" s="12" t="str">
        <f>IFERROR(__xludf.DUMMYFUNCTION("TEXTJOIN("";"", TRUE, FILTER(CID!$B$2:$B$14794, CID!B5243=CID!$D$2:$D$14794))"),"#N/A")</f>
        <v>#N/A</v>
      </c>
      <c r="B5243" s="12" t="str">
        <f>IFERROR(__xludf.DUMMYFUNCTION("TEXTJOIN(""; "", TRUE, FILTER(CID!B5243:B14794, REGEXMATCH(CID!D5243:D14794, TEXTJOIN(""|"", TRUE, SPLIT(A5243, "";"")))))"),"#N/A")</f>
        <v>#N/A</v>
      </c>
    </row>
    <row r="5244">
      <c r="A5244" s="12" t="str">
        <f>IFERROR(__xludf.DUMMYFUNCTION("TEXTJOIN("";"", TRUE, FILTER(CID!$B$2:$B$14794, CID!B5244=CID!$D$2:$D$14794))"),"#N/A")</f>
        <v>#N/A</v>
      </c>
      <c r="B5244" s="12" t="str">
        <f>IFERROR(__xludf.DUMMYFUNCTION("TEXTJOIN(""; "", TRUE, FILTER(CID!B5244:B14794, REGEXMATCH(CID!D5244:D14794, TEXTJOIN(""|"", TRUE, SPLIT(A5244, "";"")))))"),"#N/A")</f>
        <v>#N/A</v>
      </c>
    </row>
    <row r="5245">
      <c r="A5245" s="12" t="str">
        <f>IFERROR(__xludf.DUMMYFUNCTION("TEXTJOIN("";"", TRUE, FILTER(CID!$B$2:$B$14794, CID!B5245=CID!$D$2:$D$14794))"),"#N/A")</f>
        <v>#N/A</v>
      </c>
      <c r="B5245" s="12" t="str">
        <f>IFERROR(__xludf.DUMMYFUNCTION("TEXTJOIN(""; "", TRUE, FILTER(CID!B5245:B14794, REGEXMATCH(CID!D5245:D14794, TEXTJOIN(""|"", TRUE, SPLIT(A5245, "";"")))))"),"#N/A")</f>
        <v>#N/A</v>
      </c>
    </row>
    <row r="5246">
      <c r="A5246" s="12" t="str">
        <f>IFERROR(__xludf.DUMMYFUNCTION("TEXTJOIN("";"", TRUE, FILTER(CID!$B$2:$B$14794, CID!B5246=CID!$D$2:$D$14794))"),"#N/A")</f>
        <v>#N/A</v>
      </c>
      <c r="B5246" s="12" t="str">
        <f>IFERROR(__xludf.DUMMYFUNCTION("TEXTJOIN(""; "", TRUE, FILTER(CID!B5246:B14794, REGEXMATCH(CID!D5246:D14794, TEXTJOIN(""|"", TRUE, SPLIT(A5246, "";"")))))"),"#N/A")</f>
        <v>#N/A</v>
      </c>
    </row>
    <row r="5247">
      <c r="A5247" s="12" t="str">
        <f>IFERROR(__xludf.DUMMYFUNCTION("TEXTJOIN("";"", TRUE, FILTER(CID!$B$2:$B$14794, CID!B5247=CID!$D$2:$D$14794))"),"#N/A")</f>
        <v>#N/A</v>
      </c>
      <c r="B5247" s="12" t="str">
        <f>IFERROR(__xludf.DUMMYFUNCTION("TEXTJOIN(""; "", TRUE, FILTER(CID!B5247:B14794, REGEXMATCH(CID!D5247:D14794, TEXTJOIN(""|"", TRUE, SPLIT(A5247, "";"")))))"),"#N/A")</f>
        <v>#N/A</v>
      </c>
    </row>
    <row r="5248">
      <c r="A5248" s="12" t="str">
        <f>IFERROR(__xludf.DUMMYFUNCTION("TEXTJOIN("";"", TRUE, FILTER(CID!$B$2:$B$14794, CID!B5248=CID!$D$2:$D$14794))"),"#N/A")</f>
        <v>#N/A</v>
      </c>
      <c r="B5248" s="12" t="str">
        <f>IFERROR(__xludf.DUMMYFUNCTION("TEXTJOIN(""; "", TRUE, FILTER(CID!B5248:B14794, REGEXMATCH(CID!D5248:D14794, TEXTJOIN(""|"", TRUE, SPLIT(A5248, "";"")))))"),"#N/A")</f>
        <v>#N/A</v>
      </c>
    </row>
    <row r="5249">
      <c r="A5249" s="12" t="str">
        <f>IFERROR(__xludf.DUMMYFUNCTION("TEXTJOIN("";"", TRUE, FILTER(CID!$B$2:$B$14794, CID!B5249=CID!$D$2:$D$14794))"),"#N/A")</f>
        <v>#N/A</v>
      </c>
      <c r="B5249" s="12" t="str">
        <f>IFERROR(__xludf.DUMMYFUNCTION("TEXTJOIN(""; "", TRUE, FILTER(CID!B5249:B14794, REGEXMATCH(CID!D5249:D14794, TEXTJOIN(""|"", TRUE, SPLIT(A5249, "";"")))))"),"#N/A")</f>
        <v>#N/A</v>
      </c>
    </row>
    <row r="5250">
      <c r="A5250" s="12" t="str">
        <f>IFERROR(__xludf.DUMMYFUNCTION("TEXTJOIN("";"", TRUE, FILTER(CID!$B$2:$B$14794, CID!B5250=CID!$D$2:$D$14794))"),"#N/A")</f>
        <v>#N/A</v>
      </c>
      <c r="B5250" s="12" t="str">
        <f>IFERROR(__xludf.DUMMYFUNCTION("TEXTJOIN(""; "", TRUE, FILTER(CID!B5250:B14794, REGEXMATCH(CID!D5250:D14794, TEXTJOIN(""|"", TRUE, SPLIT(A5250, "";"")))))"),"#N/A")</f>
        <v>#N/A</v>
      </c>
    </row>
    <row r="5251">
      <c r="A5251" s="12" t="str">
        <f>IFERROR(__xludf.DUMMYFUNCTION("TEXTJOIN("";"", TRUE, FILTER(CID!$B$2:$B$14794, CID!B5251=CID!$D$2:$D$14794))"),"#N/A")</f>
        <v>#N/A</v>
      </c>
      <c r="B5251" s="12" t="str">
        <f>IFERROR(__xludf.DUMMYFUNCTION("TEXTJOIN(""; "", TRUE, FILTER(CID!B5251:B14794, REGEXMATCH(CID!D5251:D14794, TEXTJOIN(""|"", TRUE, SPLIT(A5251, "";"")))))"),"#N/A")</f>
        <v>#N/A</v>
      </c>
    </row>
    <row r="5252">
      <c r="A5252" s="12" t="str">
        <f>IFERROR(__xludf.DUMMYFUNCTION("TEXTJOIN("";"", TRUE, FILTER(CID!$B$2:$B$14794, CID!B5252=CID!$D$2:$D$14794))"),"#N/A")</f>
        <v>#N/A</v>
      </c>
      <c r="B5252" s="12" t="str">
        <f>IFERROR(__xludf.DUMMYFUNCTION("TEXTJOIN(""; "", TRUE, FILTER(CID!B5252:B14794, REGEXMATCH(CID!D5252:D14794, TEXTJOIN(""|"", TRUE, SPLIT(A5252, "";"")))))"),"#N/A")</f>
        <v>#N/A</v>
      </c>
    </row>
    <row r="5253">
      <c r="A5253" s="12" t="str">
        <f>IFERROR(__xludf.DUMMYFUNCTION("TEXTJOIN("";"", TRUE, FILTER(CID!$B$2:$B$14794, CID!B5253=CID!$D$2:$D$14794))"),"#N/A")</f>
        <v>#N/A</v>
      </c>
      <c r="B5253" s="12" t="str">
        <f>IFERROR(__xludf.DUMMYFUNCTION("TEXTJOIN(""; "", TRUE, FILTER(CID!B5253:B14794, REGEXMATCH(CID!D5253:D14794, TEXTJOIN(""|"", TRUE, SPLIT(A5253, "";"")))))"),"#N/A")</f>
        <v>#N/A</v>
      </c>
    </row>
    <row r="5254">
      <c r="A5254" s="12" t="str">
        <f>IFERROR(__xludf.DUMMYFUNCTION("TEXTJOIN("";"", TRUE, FILTER(CID!$B$2:$B$14794, CID!B5254=CID!$D$2:$D$14794))"),"#N/A")</f>
        <v>#N/A</v>
      </c>
      <c r="B5254" s="12" t="str">
        <f>IFERROR(__xludf.DUMMYFUNCTION("TEXTJOIN(""; "", TRUE, FILTER(CID!B5254:B14794, REGEXMATCH(CID!D5254:D14794, TEXTJOIN(""|"", TRUE, SPLIT(A5254, "";"")))))"),"#N/A")</f>
        <v>#N/A</v>
      </c>
    </row>
    <row r="5255">
      <c r="A5255" s="12" t="str">
        <f>IFERROR(__xludf.DUMMYFUNCTION("TEXTJOIN("";"", TRUE, FILTER(CID!$B$2:$B$14794, CID!B5255=CID!$D$2:$D$14794))"),"#N/A")</f>
        <v>#N/A</v>
      </c>
      <c r="B5255" s="12" t="str">
        <f>IFERROR(__xludf.DUMMYFUNCTION("TEXTJOIN(""; "", TRUE, FILTER(CID!B5255:B14794, REGEXMATCH(CID!D5255:D14794, TEXTJOIN(""|"", TRUE, SPLIT(A5255, "";"")))))"),"#N/A")</f>
        <v>#N/A</v>
      </c>
    </row>
    <row r="5256">
      <c r="A5256" s="12" t="str">
        <f>IFERROR(__xludf.DUMMYFUNCTION("TEXTJOIN("";"", TRUE, FILTER(CID!$B$2:$B$14794, CID!B5256=CID!$D$2:$D$14794))"),"#N/A")</f>
        <v>#N/A</v>
      </c>
      <c r="B5256" s="12" t="str">
        <f>IFERROR(__xludf.DUMMYFUNCTION("TEXTJOIN(""; "", TRUE, FILTER(CID!B5256:B14794, REGEXMATCH(CID!D5256:D14794, TEXTJOIN(""|"", TRUE, SPLIT(A5256, "";"")))))"),"#N/A")</f>
        <v>#N/A</v>
      </c>
    </row>
    <row r="5257">
      <c r="A5257" s="12" t="str">
        <f>IFERROR(__xludf.DUMMYFUNCTION("TEXTJOIN("";"", TRUE, FILTER(CID!$B$2:$B$14794, CID!B5257=CID!$D$2:$D$14794))"),"#N/A")</f>
        <v>#N/A</v>
      </c>
      <c r="B5257" s="12" t="str">
        <f>IFERROR(__xludf.DUMMYFUNCTION("TEXTJOIN(""; "", TRUE, FILTER(CID!B5257:B14794, REGEXMATCH(CID!D5257:D14794, TEXTJOIN(""|"", TRUE, SPLIT(A5257, "";"")))))"),"#N/A")</f>
        <v>#N/A</v>
      </c>
    </row>
    <row r="5258">
      <c r="A5258" s="12" t="str">
        <f>IFERROR(__xludf.DUMMYFUNCTION("TEXTJOIN("";"", TRUE, FILTER(CID!$B$2:$B$14794, CID!B5258=CID!$D$2:$D$14794))"),"#N/A")</f>
        <v>#N/A</v>
      </c>
      <c r="B5258" s="12" t="str">
        <f>IFERROR(__xludf.DUMMYFUNCTION("TEXTJOIN(""; "", TRUE, FILTER(CID!B5258:B14794, REGEXMATCH(CID!D5258:D14794, TEXTJOIN(""|"", TRUE, SPLIT(A5258, "";"")))))"),"#N/A")</f>
        <v>#N/A</v>
      </c>
    </row>
    <row r="5259">
      <c r="A5259" s="12" t="str">
        <f>IFERROR(__xludf.DUMMYFUNCTION("TEXTJOIN("";"", TRUE, FILTER(CID!$B$2:$B$14794, CID!B5259=CID!$D$2:$D$14794))"),"#N/A")</f>
        <v>#N/A</v>
      </c>
      <c r="B5259" s="12" t="str">
        <f>IFERROR(__xludf.DUMMYFUNCTION("TEXTJOIN(""; "", TRUE, FILTER(CID!B5259:B14794, REGEXMATCH(CID!D5259:D14794, TEXTJOIN(""|"", TRUE, SPLIT(A5259, "";"")))))"),"#N/A")</f>
        <v>#N/A</v>
      </c>
    </row>
    <row r="5260">
      <c r="A5260" s="12" t="str">
        <f>IFERROR(__xludf.DUMMYFUNCTION("TEXTJOIN("";"", TRUE, FILTER(CID!$B$2:$B$14794, CID!B5260=CID!$D$2:$D$14794))"),"#N/A")</f>
        <v>#N/A</v>
      </c>
      <c r="B5260" s="12" t="str">
        <f>IFERROR(__xludf.DUMMYFUNCTION("TEXTJOIN(""; "", TRUE, FILTER(CID!B5260:B14794, REGEXMATCH(CID!D5260:D14794, TEXTJOIN(""|"", TRUE, SPLIT(A5260, "";"")))))"),"#N/A")</f>
        <v>#N/A</v>
      </c>
    </row>
    <row r="5261">
      <c r="A5261" s="12" t="str">
        <f>IFERROR(__xludf.DUMMYFUNCTION("TEXTJOIN("";"", TRUE, FILTER(CID!$B$2:$B$14794, CID!B5261=CID!$D$2:$D$14794))"),"#N/A")</f>
        <v>#N/A</v>
      </c>
      <c r="B5261" s="12" t="str">
        <f>IFERROR(__xludf.DUMMYFUNCTION("TEXTJOIN(""; "", TRUE, FILTER(CID!B5261:B14794, REGEXMATCH(CID!D5261:D14794, TEXTJOIN(""|"", TRUE, SPLIT(A5261, "";"")))))"),"#N/A")</f>
        <v>#N/A</v>
      </c>
    </row>
    <row r="5262">
      <c r="A5262" s="12" t="str">
        <f>IFERROR(__xludf.DUMMYFUNCTION("TEXTJOIN("";"", TRUE, FILTER(CID!$B$2:$B$14794, CID!B5262=CID!$D$2:$D$14794))"),"#N/A")</f>
        <v>#N/A</v>
      </c>
      <c r="B5262" s="12" t="str">
        <f>IFERROR(__xludf.DUMMYFUNCTION("TEXTJOIN(""; "", TRUE, FILTER(CID!B5262:B14794, REGEXMATCH(CID!D5262:D14794, TEXTJOIN(""|"", TRUE, SPLIT(A5262, "";"")))))"),"#N/A")</f>
        <v>#N/A</v>
      </c>
    </row>
    <row r="5263">
      <c r="A5263" s="12" t="str">
        <f>IFERROR(__xludf.DUMMYFUNCTION("TEXTJOIN("";"", TRUE, FILTER(CID!$B$2:$B$14794, CID!B5263=CID!$D$2:$D$14794))"),"#N/A")</f>
        <v>#N/A</v>
      </c>
      <c r="B5263" s="12" t="str">
        <f>IFERROR(__xludf.DUMMYFUNCTION("TEXTJOIN(""; "", TRUE, FILTER(CID!B5263:B14794, REGEXMATCH(CID!D5263:D14794, TEXTJOIN(""|"", TRUE, SPLIT(A5263, "";"")))))"),"#N/A")</f>
        <v>#N/A</v>
      </c>
    </row>
    <row r="5264">
      <c r="A5264" s="12" t="str">
        <f>IFERROR(__xludf.DUMMYFUNCTION("TEXTJOIN("";"", TRUE, FILTER(CID!$B$2:$B$14794, CID!B5264=CID!$D$2:$D$14794))"),"#N/A")</f>
        <v>#N/A</v>
      </c>
      <c r="B5264" s="12" t="str">
        <f>IFERROR(__xludf.DUMMYFUNCTION("TEXTJOIN(""; "", TRUE, FILTER(CID!B5264:B14794, REGEXMATCH(CID!D5264:D14794, TEXTJOIN(""|"", TRUE, SPLIT(A5264, "";"")))))"),"#N/A")</f>
        <v>#N/A</v>
      </c>
    </row>
    <row r="5265">
      <c r="A5265" s="12" t="str">
        <f>IFERROR(__xludf.DUMMYFUNCTION("TEXTJOIN("";"", TRUE, FILTER(CID!$B$2:$B$14794, CID!B5265=CID!$D$2:$D$14794))"),"#N/A")</f>
        <v>#N/A</v>
      </c>
      <c r="B5265" s="12" t="str">
        <f>IFERROR(__xludf.DUMMYFUNCTION("TEXTJOIN(""; "", TRUE, FILTER(CID!B5265:B14794, REGEXMATCH(CID!D5265:D14794, TEXTJOIN(""|"", TRUE, SPLIT(A5265, "";"")))))"),"#N/A")</f>
        <v>#N/A</v>
      </c>
    </row>
    <row r="5266">
      <c r="A5266" s="12" t="str">
        <f>IFERROR(__xludf.DUMMYFUNCTION("TEXTJOIN("";"", TRUE, FILTER(CID!$B$2:$B$14794, CID!B5266=CID!$D$2:$D$14794))"),"#N/A")</f>
        <v>#N/A</v>
      </c>
      <c r="B5266" s="12" t="str">
        <f>IFERROR(__xludf.DUMMYFUNCTION("TEXTJOIN(""; "", TRUE, FILTER(CID!B5266:B14794, REGEXMATCH(CID!D5266:D14794, TEXTJOIN(""|"", TRUE, SPLIT(A5266, "";"")))))"),"#N/A")</f>
        <v>#N/A</v>
      </c>
    </row>
    <row r="5267">
      <c r="A5267" s="12" t="str">
        <f>IFERROR(__xludf.DUMMYFUNCTION("TEXTJOIN("";"", TRUE, FILTER(CID!$B$2:$B$14794, CID!B5267=CID!$D$2:$D$14794))"),"#N/A")</f>
        <v>#N/A</v>
      </c>
      <c r="B5267" s="12" t="str">
        <f>IFERROR(__xludf.DUMMYFUNCTION("TEXTJOIN(""; "", TRUE, FILTER(CID!B5267:B14794, REGEXMATCH(CID!D5267:D14794, TEXTJOIN(""|"", TRUE, SPLIT(A5267, "";"")))))"),"#N/A")</f>
        <v>#N/A</v>
      </c>
    </row>
    <row r="5268">
      <c r="A5268" s="12" t="str">
        <f>IFERROR(__xludf.DUMMYFUNCTION("TEXTJOIN("";"", TRUE, FILTER(CID!$B$2:$B$14794, CID!B5268=CID!$D$2:$D$14794))"),"#N/A")</f>
        <v>#N/A</v>
      </c>
      <c r="B5268" s="12" t="str">
        <f>IFERROR(__xludf.DUMMYFUNCTION("TEXTJOIN(""; "", TRUE, FILTER(CID!B5268:B14794, REGEXMATCH(CID!D5268:D14794, TEXTJOIN(""|"", TRUE, SPLIT(A5268, "";"")))))"),"#N/A")</f>
        <v>#N/A</v>
      </c>
    </row>
    <row r="5269">
      <c r="A5269" s="12" t="str">
        <f>IFERROR(__xludf.DUMMYFUNCTION("TEXTJOIN("";"", TRUE, FILTER(CID!$B$2:$B$14794, CID!B5269=CID!$D$2:$D$14794))"),"#N/A")</f>
        <v>#N/A</v>
      </c>
      <c r="B5269" s="12" t="str">
        <f>IFERROR(__xludf.DUMMYFUNCTION("TEXTJOIN(""; "", TRUE, FILTER(CID!B5269:B14794, REGEXMATCH(CID!D5269:D14794, TEXTJOIN(""|"", TRUE, SPLIT(A5269, "";"")))))"),"#N/A")</f>
        <v>#N/A</v>
      </c>
    </row>
    <row r="5270">
      <c r="A5270" s="12" t="str">
        <f>IFERROR(__xludf.DUMMYFUNCTION("TEXTJOIN("";"", TRUE, FILTER(CID!$B$2:$B$14794, CID!B5270=CID!$D$2:$D$14794))"),"#N/A")</f>
        <v>#N/A</v>
      </c>
      <c r="B5270" s="12" t="str">
        <f>IFERROR(__xludf.DUMMYFUNCTION("TEXTJOIN(""; "", TRUE, FILTER(CID!B5270:B14794, REGEXMATCH(CID!D5270:D14794, TEXTJOIN(""|"", TRUE, SPLIT(A5270, "";"")))))"),"#N/A")</f>
        <v>#N/A</v>
      </c>
    </row>
    <row r="5271">
      <c r="A5271" s="12" t="str">
        <f>IFERROR(__xludf.DUMMYFUNCTION("TEXTJOIN("";"", TRUE, FILTER(CID!$B$2:$B$14794, CID!B5271=CID!$D$2:$D$14794))"),"#N/A")</f>
        <v>#N/A</v>
      </c>
      <c r="B5271" s="12" t="str">
        <f>IFERROR(__xludf.DUMMYFUNCTION("TEXTJOIN(""; "", TRUE, FILTER(CID!B5271:B14794, REGEXMATCH(CID!D5271:D14794, TEXTJOIN(""|"", TRUE, SPLIT(A5271, "";"")))))"),"#N/A")</f>
        <v>#N/A</v>
      </c>
    </row>
    <row r="5272">
      <c r="A5272" s="12" t="str">
        <f>IFERROR(__xludf.DUMMYFUNCTION("TEXTJOIN("";"", TRUE, FILTER(CID!$B$2:$B$14794, CID!B5272=CID!$D$2:$D$14794))"),"#N/A")</f>
        <v>#N/A</v>
      </c>
      <c r="B5272" s="12" t="str">
        <f>IFERROR(__xludf.DUMMYFUNCTION("TEXTJOIN(""; "", TRUE, FILTER(CID!B5272:B14794, REGEXMATCH(CID!D5272:D14794, TEXTJOIN(""|"", TRUE, SPLIT(A5272, "";"")))))"),"#N/A")</f>
        <v>#N/A</v>
      </c>
    </row>
    <row r="5273">
      <c r="A5273" s="12" t="str">
        <f>IFERROR(__xludf.DUMMYFUNCTION("TEXTJOIN("";"", TRUE, FILTER(CID!$B$2:$B$14794, CID!B5273=CID!$D$2:$D$14794))"),"#N/A")</f>
        <v>#N/A</v>
      </c>
      <c r="B5273" s="12" t="str">
        <f>IFERROR(__xludf.DUMMYFUNCTION("TEXTJOIN(""; "", TRUE, FILTER(CID!B5273:B14794, REGEXMATCH(CID!D5273:D14794, TEXTJOIN(""|"", TRUE, SPLIT(A5273, "";"")))))"),"#N/A")</f>
        <v>#N/A</v>
      </c>
    </row>
    <row r="5274">
      <c r="A5274" s="12" t="str">
        <f>IFERROR(__xludf.DUMMYFUNCTION("TEXTJOIN("";"", TRUE, FILTER(CID!$B$2:$B$14794, CID!B5274=CID!$D$2:$D$14794))"),"#N/A")</f>
        <v>#N/A</v>
      </c>
      <c r="B5274" s="12" t="str">
        <f>IFERROR(__xludf.DUMMYFUNCTION("TEXTJOIN(""; "", TRUE, FILTER(CID!B5274:B14794, REGEXMATCH(CID!D5274:D14794, TEXTJOIN(""|"", TRUE, SPLIT(A5274, "";"")))))"),"#N/A")</f>
        <v>#N/A</v>
      </c>
    </row>
    <row r="5275">
      <c r="A5275" s="12" t="str">
        <f>IFERROR(__xludf.DUMMYFUNCTION("TEXTJOIN("";"", TRUE, FILTER(CID!$B$2:$B$14794, CID!B5275=CID!$D$2:$D$14794))"),"#N/A")</f>
        <v>#N/A</v>
      </c>
      <c r="B5275" s="12" t="str">
        <f>IFERROR(__xludf.DUMMYFUNCTION("TEXTJOIN(""; "", TRUE, FILTER(CID!B5275:B14794, REGEXMATCH(CID!D5275:D14794, TEXTJOIN(""|"", TRUE, SPLIT(A5275, "";"")))))"),"#N/A")</f>
        <v>#N/A</v>
      </c>
    </row>
    <row r="5276">
      <c r="A5276" s="12" t="str">
        <f>IFERROR(__xludf.DUMMYFUNCTION("TEXTJOIN("";"", TRUE, FILTER(CID!$B$2:$B$14794, CID!B5276=CID!$D$2:$D$14794))"),"#N/A")</f>
        <v>#N/A</v>
      </c>
      <c r="B5276" s="12" t="str">
        <f>IFERROR(__xludf.DUMMYFUNCTION("TEXTJOIN(""; "", TRUE, FILTER(CID!B5276:B14794, REGEXMATCH(CID!D5276:D14794, TEXTJOIN(""|"", TRUE, SPLIT(A5276, "";"")))))"),"#N/A")</f>
        <v>#N/A</v>
      </c>
    </row>
    <row r="5277">
      <c r="A5277" s="12" t="str">
        <f>IFERROR(__xludf.DUMMYFUNCTION("TEXTJOIN("";"", TRUE, FILTER(CID!$B$2:$B$14794, CID!B5277=CID!$D$2:$D$14794))"),"#N/A")</f>
        <v>#N/A</v>
      </c>
      <c r="B5277" s="12" t="str">
        <f>IFERROR(__xludf.DUMMYFUNCTION("TEXTJOIN(""; "", TRUE, FILTER(CID!B5277:B14794, REGEXMATCH(CID!D5277:D14794, TEXTJOIN(""|"", TRUE, SPLIT(A5277, "";"")))))"),"#N/A")</f>
        <v>#N/A</v>
      </c>
    </row>
    <row r="5278">
      <c r="A5278" s="12" t="str">
        <f>IFERROR(__xludf.DUMMYFUNCTION("TEXTJOIN("";"", TRUE, FILTER(CID!$B$2:$B$14794, CID!B5278=CID!$D$2:$D$14794))"),"#N/A")</f>
        <v>#N/A</v>
      </c>
      <c r="B5278" s="12" t="str">
        <f>IFERROR(__xludf.DUMMYFUNCTION("TEXTJOIN(""; "", TRUE, FILTER(CID!B5278:B14794, REGEXMATCH(CID!D5278:D14794, TEXTJOIN(""|"", TRUE, SPLIT(A5278, "";"")))))"),"#N/A")</f>
        <v>#N/A</v>
      </c>
    </row>
    <row r="5279">
      <c r="A5279" s="12" t="str">
        <f>IFERROR(__xludf.DUMMYFUNCTION("TEXTJOIN("";"", TRUE, FILTER(CID!$B$2:$B$14794, CID!B5279=CID!$D$2:$D$14794))"),"#N/A")</f>
        <v>#N/A</v>
      </c>
      <c r="B5279" s="12" t="str">
        <f>IFERROR(__xludf.DUMMYFUNCTION("TEXTJOIN(""; "", TRUE, FILTER(CID!B5279:B14794, REGEXMATCH(CID!D5279:D14794, TEXTJOIN(""|"", TRUE, SPLIT(A5279, "";"")))))"),"#N/A")</f>
        <v>#N/A</v>
      </c>
    </row>
    <row r="5280">
      <c r="A5280" s="12" t="str">
        <f>IFERROR(__xludf.DUMMYFUNCTION("TEXTJOIN("";"", TRUE, FILTER(CID!$B$2:$B$14794, CID!B5280=CID!$D$2:$D$14794))"),"#N/A")</f>
        <v>#N/A</v>
      </c>
      <c r="B5280" s="12" t="str">
        <f>IFERROR(__xludf.DUMMYFUNCTION("TEXTJOIN(""; "", TRUE, FILTER(CID!B5280:B14794, REGEXMATCH(CID!D5280:D14794, TEXTJOIN(""|"", TRUE, SPLIT(A5280, "";"")))))"),"#N/A")</f>
        <v>#N/A</v>
      </c>
    </row>
    <row r="5281">
      <c r="A5281" s="12" t="str">
        <f>IFERROR(__xludf.DUMMYFUNCTION("TEXTJOIN("";"", TRUE, FILTER(CID!$B$2:$B$14794, CID!B5281=CID!$D$2:$D$14794))"),"#N/A")</f>
        <v>#N/A</v>
      </c>
      <c r="B5281" s="12" t="str">
        <f>IFERROR(__xludf.DUMMYFUNCTION("TEXTJOIN(""; "", TRUE, FILTER(CID!B5281:B14794, REGEXMATCH(CID!D5281:D14794, TEXTJOIN(""|"", TRUE, SPLIT(A5281, "";"")))))"),"#N/A")</f>
        <v>#N/A</v>
      </c>
    </row>
    <row r="5282">
      <c r="A5282" s="12" t="str">
        <f>IFERROR(__xludf.DUMMYFUNCTION("TEXTJOIN("";"", TRUE, FILTER(CID!$B$2:$B$14794, CID!B5282=CID!$D$2:$D$14794))"),"#N/A")</f>
        <v>#N/A</v>
      </c>
      <c r="B5282" s="12" t="str">
        <f>IFERROR(__xludf.DUMMYFUNCTION("TEXTJOIN(""; "", TRUE, FILTER(CID!B5282:B14794, REGEXMATCH(CID!D5282:D14794, TEXTJOIN(""|"", TRUE, SPLIT(A5282, "";"")))))"),"#N/A")</f>
        <v>#N/A</v>
      </c>
    </row>
    <row r="5283">
      <c r="A5283" s="12" t="str">
        <f>IFERROR(__xludf.DUMMYFUNCTION("TEXTJOIN("";"", TRUE, FILTER(CID!$B$2:$B$14794, CID!B5283=CID!$D$2:$D$14794))"),"#N/A")</f>
        <v>#N/A</v>
      </c>
      <c r="B5283" s="12" t="str">
        <f>IFERROR(__xludf.DUMMYFUNCTION("TEXTJOIN(""; "", TRUE, FILTER(CID!B5283:B14794, REGEXMATCH(CID!D5283:D14794, TEXTJOIN(""|"", TRUE, SPLIT(A5283, "";"")))))"),"#N/A")</f>
        <v>#N/A</v>
      </c>
    </row>
    <row r="5284">
      <c r="A5284" s="12" t="str">
        <f>IFERROR(__xludf.DUMMYFUNCTION("TEXTJOIN("";"", TRUE, FILTER(CID!$B$2:$B$14794, CID!B5284=CID!$D$2:$D$14794))"),"#N/A")</f>
        <v>#N/A</v>
      </c>
      <c r="B5284" s="12" t="str">
        <f>IFERROR(__xludf.DUMMYFUNCTION("TEXTJOIN(""; "", TRUE, FILTER(CID!B5284:B14794, REGEXMATCH(CID!D5284:D14794, TEXTJOIN(""|"", TRUE, SPLIT(A5284, "";"")))))"),"#N/A")</f>
        <v>#N/A</v>
      </c>
    </row>
    <row r="5285">
      <c r="A5285" s="12" t="str">
        <f>IFERROR(__xludf.DUMMYFUNCTION("TEXTJOIN("";"", TRUE, FILTER(CID!$B$2:$B$14794, CID!B5285=CID!$D$2:$D$14794))"),"#N/A")</f>
        <v>#N/A</v>
      </c>
      <c r="B5285" s="12" t="str">
        <f>IFERROR(__xludf.DUMMYFUNCTION("TEXTJOIN(""; "", TRUE, FILTER(CID!B5285:B14794, REGEXMATCH(CID!D5285:D14794, TEXTJOIN(""|"", TRUE, SPLIT(A5285, "";"")))))"),"#N/A")</f>
        <v>#N/A</v>
      </c>
    </row>
    <row r="5286">
      <c r="A5286" s="12" t="str">
        <f>IFERROR(__xludf.DUMMYFUNCTION("TEXTJOIN("";"", TRUE, FILTER(CID!$B$2:$B$14794, CID!B5286=CID!$D$2:$D$14794))"),"#N/A")</f>
        <v>#N/A</v>
      </c>
      <c r="B5286" s="12" t="str">
        <f>IFERROR(__xludf.DUMMYFUNCTION("TEXTJOIN(""; "", TRUE, FILTER(CID!B5286:B14794, REGEXMATCH(CID!D5286:D14794, TEXTJOIN(""|"", TRUE, SPLIT(A5286, "";"")))))"),"#N/A")</f>
        <v>#N/A</v>
      </c>
    </row>
    <row r="5287">
      <c r="A5287" s="12" t="str">
        <f>IFERROR(__xludf.DUMMYFUNCTION("TEXTJOIN("";"", TRUE, FILTER(CID!$B$2:$B$14794, CID!B5287=CID!$D$2:$D$14794))"),"#N/A")</f>
        <v>#N/A</v>
      </c>
      <c r="B5287" s="12" t="str">
        <f>IFERROR(__xludf.DUMMYFUNCTION("TEXTJOIN(""; "", TRUE, FILTER(CID!B5287:B14794, REGEXMATCH(CID!D5287:D14794, TEXTJOIN(""|"", TRUE, SPLIT(A5287, "";"")))))"),"#N/A")</f>
        <v>#N/A</v>
      </c>
    </row>
    <row r="5288">
      <c r="A5288" s="12" t="str">
        <f>IFERROR(__xludf.DUMMYFUNCTION("TEXTJOIN("";"", TRUE, FILTER(CID!$B$2:$B$14794, CID!B5288=CID!$D$2:$D$14794))"),"#N/A")</f>
        <v>#N/A</v>
      </c>
      <c r="B5288" s="12" t="str">
        <f>IFERROR(__xludf.DUMMYFUNCTION("TEXTJOIN(""; "", TRUE, FILTER(CID!B5288:B14794, REGEXMATCH(CID!D5288:D14794, TEXTJOIN(""|"", TRUE, SPLIT(A5288, "";"")))))"),"#N/A")</f>
        <v>#N/A</v>
      </c>
    </row>
    <row r="5289">
      <c r="A5289" s="12" t="str">
        <f>IFERROR(__xludf.DUMMYFUNCTION("TEXTJOIN("";"", TRUE, FILTER(CID!$B$2:$B$14794, CID!B5289=CID!$D$2:$D$14794))"),"#N/A")</f>
        <v>#N/A</v>
      </c>
      <c r="B5289" s="12" t="str">
        <f>IFERROR(__xludf.DUMMYFUNCTION("TEXTJOIN(""; "", TRUE, FILTER(CID!B5289:B14794, REGEXMATCH(CID!D5289:D14794, TEXTJOIN(""|"", TRUE, SPLIT(A5289, "";"")))))"),"#N/A")</f>
        <v>#N/A</v>
      </c>
    </row>
    <row r="5290">
      <c r="A5290" s="12" t="str">
        <f>IFERROR(__xludf.DUMMYFUNCTION("TEXTJOIN("";"", TRUE, FILTER(CID!$B$2:$B$14794, CID!B5290=CID!$D$2:$D$14794))"),"#N/A")</f>
        <v>#N/A</v>
      </c>
      <c r="B5290" s="12" t="str">
        <f>IFERROR(__xludf.DUMMYFUNCTION("TEXTJOIN(""; "", TRUE, FILTER(CID!B5290:B14794, REGEXMATCH(CID!D5290:D14794, TEXTJOIN(""|"", TRUE, SPLIT(A5290, "";"")))))"),"#N/A")</f>
        <v>#N/A</v>
      </c>
    </row>
    <row r="5291">
      <c r="A5291" s="12" t="str">
        <f>IFERROR(__xludf.DUMMYFUNCTION("TEXTJOIN("";"", TRUE, FILTER(CID!$B$2:$B$14794, CID!B5291=CID!$D$2:$D$14794))"),"#N/A")</f>
        <v>#N/A</v>
      </c>
      <c r="B5291" s="12" t="str">
        <f>IFERROR(__xludf.DUMMYFUNCTION("TEXTJOIN(""; "", TRUE, FILTER(CID!B5291:B14794, REGEXMATCH(CID!D5291:D14794, TEXTJOIN(""|"", TRUE, SPLIT(A5291, "";"")))))"),"#N/A")</f>
        <v>#N/A</v>
      </c>
    </row>
    <row r="5292">
      <c r="A5292" s="12" t="str">
        <f>IFERROR(__xludf.DUMMYFUNCTION("TEXTJOIN("";"", TRUE, FILTER(CID!$B$2:$B$14794, CID!B5292=CID!$D$2:$D$14794))"),"#N/A")</f>
        <v>#N/A</v>
      </c>
      <c r="B5292" s="12" t="str">
        <f>IFERROR(__xludf.DUMMYFUNCTION("TEXTJOIN(""; "", TRUE, FILTER(CID!B5292:B14794, REGEXMATCH(CID!D5292:D14794, TEXTJOIN(""|"", TRUE, SPLIT(A5292, "";"")))))"),"#N/A")</f>
        <v>#N/A</v>
      </c>
    </row>
    <row r="5293">
      <c r="A5293" s="12" t="str">
        <f>IFERROR(__xludf.DUMMYFUNCTION("TEXTJOIN("";"", TRUE, FILTER(CID!$B$2:$B$14794, CID!B5293=CID!$D$2:$D$14794))"),"#N/A")</f>
        <v>#N/A</v>
      </c>
      <c r="B5293" s="12" t="str">
        <f>IFERROR(__xludf.DUMMYFUNCTION("TEXTJOIN(""; "", TRUE, FILTER(CID!B5293:B14794, REGEXMATCH(CID!D5293:D14794, TEXTJOIN(""|"", TRUE, SPLIT(A5293, "";"")))))"),"#N/A")</f>
        <v>#N/A</v>
      </c>
    </row>
    <row r="5294">
      <c r="A5294" s="12" t="str">
        <f>IFERROR(__xludf.DUMMYFUNCTION("TEXTJOIN("";"", TRUE, FILTER(CID!$B$2:$B$14794, CID!B5294=CID!$D$2:$D$14794))"),"#N/A")</f>
        <v>#N/A</v>
      </c>
      <c r="B5294" s="12" t="str">
        <f>IFERROR(__xludf.DUMMYFUNCTION("TEXTJOIN(""; "", TRUE, FILTER(CID!B5294:B14794, REGEXMATCH(CID!D5294:D14794, TEXTJOIN(""|"", TRUE, SPLIT(A5294, "";"")))))"),"#N/A")</f>
        <v>#N/A</v>
      </c>
    </row>
    <row r="5295">
      <c r="A5295" s="12" t="str">
        <f>IFERROR(__xludf.DUMMYFUNCTION("TEXTJOIN("";"", TRUE, FILTER(CID!$B$2:$B$14794, CID!B5295=CID!$D$2:$D$14794))"),"#N/A")</f>
        <v>#N/A</v>
      </c>
      <c r="B5295" s="12" t="str">
        <f>IFERROR(__xludf.DUMMYFUNCTION("TEXTJOIN(""; "", TRUE, FILTER(CID!B5295:B14794, REGEXMATCH(CID!D5295:D14794, TEXTJOIN(""|"", TRUE, SPLIT(A5295, "";"")))))"),"#N/A")</f>
        <v>#N/A</v>
      </c>
    </row>
    <row r="5296">
      <c r="A5296" s="12" t="str">
        <f>IFERROR(__xludf.DUMMYFUNCTION("TEXTJOIN("";"", TRUE, FILTER(CID!$B$2:$B$14794, CID!B5296=CID!$D$2:$D$14794))"),"#N/A")</f>
        <v>#N/A</v>
      </c>
      <c r="B5296" s="12" t="str">
        <f>IFERROR(__xludf.DUMMYFUNCTION("TEXTJOIN(""; "", TRUE, FILTER(CID!B5296:B14794, REGEXMATCH(CID!D5296:D14794, TEXTJOIN(""|"", TRUE, SPLIT(A5296, "";"")))))"),"#N/A")</f>
        <v>#N/A</v>
      </c>
    </row>
    <row r="5297">
      <c r="A5297" s="12" t="str">
        <f>IFERROR(__xludf.DUMMYFUNCTION("TEXTJOIN("";"", TRUE, FILTER(CID!$B$2:$B$14794, CID!B5297=CID!$D$2:$D$14794))"),"#N/A")</f>
        <v>#N/A</v>
      </c>
      <c r="B5297" s="12" t="str">
        <f>IFERROR(__xludf.DUMMYFUNCTION("TEXTJOIN(""; "", TRUE, FILTER(CID!B5297:B14794, REGEXMATCH(CID!D5297:D14794, TEXTJOIN(""|"", TRUE, SPLIT(A5297, "";"")))))"),"#N/A")</f>
        <v>#N/A</v>
      </c>
    </row>
    <row r="5298">
      <c r="A5298" s="12" t="str">
        <f>IFERROR(__xludf.DUMMYFUNCTION("TEXTJOIN("";"", TRUE, FILTER(CID!$B$2:$B$14794, CID!B5298=CID!$D$2:$D$14794))"),"#N/A")</f>
        <v>#N/A</v>
      </c>
      <c r="B5298" s="12" t="str">
        <f>IFERROR(__xludf.DUMMYFUNCTION("TEXTJOIN(""; "", TRUE, FILTER(CID!B5298:B14794, REGEXMATCH(CID!D5298:D14794, TEXTJOIN(""|"", TRUE, SPLIT(A5298, "";"")))))"),"#N/A")</f>
        <v>#N/A</v>
      </c>
    </row>
    <row r="5299">
      <c r="A5299" s="12" t="str">
        <f>IFERROR(__xludf.DUMMYFUNCTION("TEXTJOIN("";"", TRUE, FILTER(CID!$B$2:$B$14794, CID!B5299=CID!$D$2:$D$14794))"),"#N/A")</f>
        <v>#N/A</v>
      </c>
      <c r="B5299" s="12" t="str">
        <f>IFERROR(__xludf.DUMMYFUNCTION("TEXTJOIN(""; "", TRUE, FILTER(CID!B5299:B14794, REGEXMATCH(CID!D5299:D14794, TEXTJOIN(""|"", TRUE, SPLIT(A5299, "";"")))))"),"#N/A")</f>
        <v>#N/A</v>
      </c>
    </row>
    <row r="5300">
      <c r="A5300" s="12" t="str">
        <f>IFERROR(__xludf.DUMMYFUNCTION("TEXTJOIN("";"", TRUE, FILTER(CID!$B$2:$B$14794, CID!B5300=CID!$D$2:$D$14794))"),"#N/A")</f>
        <v>#N/A</v>
      </c>
      <c r="B5300" s="12" t="str">
        <f>IFERROR(__xludf.DUMMYFUNCTION("TEXTJOIN(""; "", TRUE, FILTER(CID!B5300:B14794, REGEXMATCH(CID!D5300:D14794, TEXTJOIN(""|"", TRUE, SPLIT(A5300, "";"")))))"),"#N/A")</f>
        <v>#N/A</v>
      </c>
    </row>
    <row r="5301">
      <c r="A5301" s="12" t="str">
        <f>IFERROR(__xludf.DUMMYFUNCTION("TEXTJOIN("";"", TRUE, FILTER(CID!$B$2:$B$14794, CID!B5301=CID!$D$2:$D$14794))"),"#N/A")</f>
        <v>#N/A</v>
      </c>
      <c r="B5301" s="12" t="str">
        <f>IFERROR(__xludf.DUMMYFUNCTION("TEXTJOIN(""; "", TRUE, FILTER(CID!B5301:B14794, REGEXMATCH(CID!D5301:D14794, TEXTJOIN(""|"", TRUE, SPLIT(A5301, "";"")))))"),"#N/A")</f>
        <v>#N/A</v>
      </c>
    </row>
    <row r="5302">
      <c r="A5302" s="12" t="str">
        <f>IFERROR(__xludf.DUMMYFUNCTION("TEXTJOIN("";"", TRUE, FILTER(CID!$B$2:$B$14794, CID!B5302=CID!$D$2:$D$14794))"),"#N/A")</f>
        <v>#N/A</v>
      </c>
      <c r="B5302" s="12" t="str">
        <f>IFERROR(__xludf.DUMMYFUNCTION("TEXTJOIN(""; "", TRUE, FILTER(CID!B5302:B14794, REGEXMATCH(CID!D5302:D14794, TEXTJOIN(""|"", TRUE, SPLIT(A5302, "";"")))))"),"#N/A")</f>
        <v>#N/A</v>
      </c>
    </row>
    <row r="5303">
      <c r="A5303" s="12" t="str">
        <f>IFERROR(__xludf.DUMMYFUNCTION("TEXTJOIN("";"", TRUE, FILTER(CID!$B$2:$B$14794, CID!B5303=CID!$D$2:$D$14794))"),"#N/A")</f>
        <v>#N/A</v>
      </c>
      <c r="B5303" s="12" t="str">
        <f>IFERROR(__xludf.DUMMYFUNCTION("TEXTJOIN(""; "", TRUE, FILTER(CID!B5303:B14794, REGEXMATCH(CID!D5303:D14794, TEXTJOIN(""|"", TRUE, SPLIT(A5303, "";"")))))"),"#N/A")</f>
        <v>#N/A</v>
      </c>
    </row>
    <row r="5304">
      <c r="A5304" s="12" t="str">
        <f>IFERROR(__xludf.DUMMYFUNCTION("TEXTJOIN("";"", TRUE, FILTER(CID!$B$2:$B$14794, CID!B5304=CID!$D$2:$D$14794))"),"#N/A")</f>
        <v>#N/A</v>
      </c>
      <c r="B5304" s="12" t="str">
        <f>IFERROR(__xludf.DUMMYFUNCTION("TEXTJOIN(""; "", TRUE, FILTER(CID!B5304:B14794, REGEXMATCH(CID!D5304:D14794, TEXTJOIN(""|"", TRUE, SPLIT(A5304, "";"")))))"),"#N/A")</f>
        <v>#N/A</v>
      </c>
    </row>
    <row r="5305">
      <c r="A5305" s="12" t="str">
        <f>IFERROR(__xludf.DUMMYFUNCTION("TEXTJOIN("";"", TRUE, FILTER(CID!$B$2:$B$14794, CID!B5305=CID!$D$2:$D$14794))"),"#N/A")</f>
        <v>#N/A</v>
      </c>
      <c r="B5305" s="12" t="str">
        <f>IFERROR(__xludf.DUMMYFUNCTION("TEXTJOIN(""; "", TRUE, FILTER(CID!B5305:B14794, REGEXMATCH(CID!D5305:D14794, TEXTJOIN(""|"", TRUE, SPLIT(A5305, "";"")))))"),"#N/A")</f>
        <v>#N/A</v>
      </c>
    </row>
    <row r="5306">
      <c r="A5306" s="12" t="str">
        <f>IFERROR(__xludf.DUMMYFUNCTION("TEXTJOIN("";"", TRUE, FILTER(CID!$B$2:$B$14794, CID!B5306=CID!$D$2:$D$14794))"),"#N/A")</f>
        <v>#N/A</v>
      </c>
      <c r="B5306" s="12" t="str">
        <f>IFERROR(__xludf.DUMMYFUNCTION("TEXTJOIN(""; "", TRUE, FILTER(CID!B5306:B14794, REGEXMATCH(CID!D5306:D14794, TEXTJOIN(""|"", TRUE, SPLIT(A5306, "";"")))))"),"#N/A")</f>
        <v>#N/A</v>
      </c>
    </row>
    <row r="5307">
      <c r="A5307" s="12" t="str">
        <f>IFERROR(__xludf.DUMMYFUNCTION("TEXTJOIN("";"", TRUE, FILTER(CID!$B$2:$B$14794, CID!B5307=CID!$D$2:$D$14794))"),"#N/A")</f>
        <v>#N/A</v>
      </c>
      <c r="B5307" s="12" t="str">
        <f>IFERROR(__xludf.DUMMYFUNCTION("TEXTJOIN(""; "", TRUE, FILTER(CID!B5307:B14794, REGEXMATCH(CID!D5307:D14794, TEXTJOIN(""|"", TRUE, SPLIT(A5307, "";"")))))"),"#N/A")</f>
        <v>#N/A</v>
      </c>
    </row>
    <row r="5308">
      <c r="A5308" s="12" t="str">
        <f>IFERROR(__xludf.DUMMYFUNCTION("TEXTJOIN("";"", TRUE, FILTER(CID!$B$2:$B$14794, CID!B5308=CID!$D$2:$D$14794))"),"#N/A")</f>
        <v>#N/A</v>
      </c>
      <c r="B5308" s="12" t="str">
        <f>IFERROR(__xludf.DUMMYFUNCTION("TEXTJOIN(""; "", TRUE, FILTER(CID!B5308:B14794, REGEXMATCH(CID!D5308:D14794, TEXTJOIN(""|"", TRUE, SPLIT(A5308, "";"")))))"),"#N/A")</f>
        <v>#N/A</v>
      </c>
    </row>
    <row r="5309">
      <c r="A5309" s="12" t="str">
        <f>IFERROR(__xludf.DUMMYFUNCTION("TEXTJOIN("";"", TRUE, FILTER(CID!$B$2:$B$14794, CID!B5309=CID!$D$2:$D$14794))"),"#N/A")</f>
        <v>#N/A</v>
      </c>
      <c r="B5309" s="12" t="str">
        <f>IFERROR(__xludf.DUMMYFUNCTION("TEXTJOIN(""; "", TRUE, FILTER(CID!B5309:B14794, REGEXMATCH(CID!D5309:D14794, TEXTJOIN(""|"", TRUE, SPLIT(A5309, "";"")))))"),"#N/A")</f>
        <v>#N/A</v>
      </c>
    </row>
    <row r="5310">
      <c r="A5310" s="12" t="str">
        <f>IFERROR(__xludf.DUMMYFUNCTION("TEXTJOIN("";"", TRUE, FILTER(CID!$B$2:$B$14794, CID!B5310=CID!$D$2:$D$14794))"),"#N/A")</f>
        <v>#N/A</v>
      </c>
      <c r="B5310" s="12" t="str">
        <f>IFERROR(__xludf.DUMMYFUNCTION("TEXTJOIN(""; "", TRUE, FILTER(CID!B5310:B14794, REGEXMATCH(CID!D5310:D14794, TEXTJOIN(""|"", TRUE, SPLIT(A5310, "";"")))))"),"#N/A")</f>
        <v>#N/A</v>
      </c>
    </row>
    <row r="5311">
      <c r="A5311" s="12" t="str">
        <f>IFERROR(__xludf.DUMMYFUNCTION("TEXTJOIN("";"", TRUE, FILTER(CID!$B$2:$B$14794, CID!B5311=CID!$D$2:$D$14794))"),"#N/A")</f>
        <v>#N/A</v>
      </c>
      <c r="B5311" s="12" t="str">
        <f>IFERROR(__xludf.DUMMYFUNCTION("TEXTJOIN(""; "", TRUE, FILTER(CID!B5311:B14794, REGEXMATCH(CID!D5311:D14794, TEXTJOIN(""|"", TRUE, SPLIT(A5311, "";"")))))"),"#N/A")</f>
        <v>#N/A</v>
      </c>
    </row>
    <row r="5312">
      <c r="A5312" s="12" t="str">
        <f>IFERROR(__xludf.DUMMYFUNCTION("TEXTJOIN("";"", TRUE, FILTER(CID!$B$2:$B$14794, CID!B5312=CID!$D$2:$D$14794))"),"#N/A")</f>
        <v>#N/A</v>
      </c>
      <c r="B5312" s="12" t="str">
        <f>IFERROR(__xludf.DUMMYFUNCTION("TEXTJOIN(""; "", TRUE, FILTER(CID!B5312:B14794, REGEXMATCH(CID!D5312:D14794, TEXTJOIN(""|"", TRUE, SPLIT(A5312, "";"")))))"),"#N/A")</f>
        <v>#N/A</v>
      </c>
    </row>
    <row r="5313">
      <c r="A5313" s="12" t="str">
        <f>IFERROR(__xludf.DUMMYFUNCTION("TEXTJOIN("";"", TRUE, FILTER(CID!$B$2:$B$14794, CID!B5313=CID!$D$2:$D$14794))"),"#N/A")</f>
        <v>#N/A</v>
      </c>
      <c r="B5313" s="12" t="str">
        <f>IFERROR(__xludf.DUMMYFUNCTION("TEXTJOIN(""; "", TRUE, FILTER(CID!B5313:B14794, REGEXMATCH(CID!D5313:D14794, TEXTJOIN(""|"", TRUE, SPLIT(A5313, "";"")))))"),"#N/A")</f>
        <v>#N/A</v>
      </c>
    </row>
    <row r="5314">
      <c r="A5314" s="12" t="str">
        <f>IFERROR(__xludf.DUMMYFUNCTION("TEXTJOIN("";"", TRUE, FILTER(CID!$B$2:$B$14794, CID!B5314=CID!$D$2:$D$14794))"),"#N/A")</f>
        <v>#N/A</v>
      </c>
      <c r="B5314" s="12" t="str">
        <f>IFERROR(__xludf.DUMMYFUNCTION("TEXTJOIN(""; "", TRUE, FILTER(CID!B5314:B14794, REGEXMATCH(CID!D5314:D14794, TEXTJOIN(""|"", TRUE, SPLIT(A5314, "";"")))))"),"#N/A")</f>
        <v>#N/A</v>
      </c>
    </row>
    <row r="5315">
      <c r="A5315" s="12" t="str">
        <f>IFERROR(__xludf.DUMMYFUNCTION("TEXTJOIN("";"", TRUE, FILTER(CID!$B$2:$B$14794, CID!B5315=CID!$D$2:$D$14794))"),"#N/A")</f>
        <v>#N/A</v>
      </c>
      <c r="B5315" s="12" t="str">
        <f>IFERROR(__xludf.DUMMYFUNCTION("TEXTJOIN(""; "", TRUE, FILTER(CID!B5315:B14794, REGEXMATCH(CID!D5315:D14794, TEXTJOIN(""|"", TRUE, SPLIT(A5315, "";"")))))"),"#N/A")</f>
        <v>#N/A</v>
      </c>
    </row>
    <row r="5316">
      <c r="A5316" s="12" t="str">
        <f>IFERROR(__xludf.DUMMYFUNCTION("TEXTJOIN("";"", TRUE, FILTER(CID!$B$2:$B$14794, CID!B5316=CID!$D$2:$D$14794))"),"#N/A")</f>
        <v>#N/A</v>
      </c>
      <c r="B5316" s="12" t="str">
        <f>IFERROR(__xludf.DUMMYFUNCTION("TEXTJOIN(""; "", TRUE, FILTER(CID!B5316:B14794, REGEXMATCH(CID!D5316:D14794, TEXTJOIN(""|"", TRUE, SPLIT(A5316, "";"")))))"),"#N/A")</f>
        <v>#N/A</v>
      </c>
    </row>
    <row r="5317">
      <c r="A5317" s="12" t="str">
        <f>IFERROR(__xludf.DUMMYFUNCTION("TEXTJOIN("";"", TRUE, FILTER(CID!$B$2:$B$14794, CID!B5317=CID!$D$2:$D$14794))"),"#N/A")</f>
        <v>#N/A</v>
      </c>
      <c r="B5317" s="12" t="str">
        <f>IFERROR(__xludf.DUMMYFUNCTION("TEXTJOIN(""; "", TRUE, FILTER(CID!B5317:B14794, REGEXMATCH(CID!D5317:D14794, TEXTJOIN(""|"", TRUE, SPLIT(A5317, "";"")))))"),"#N/A")</f>
        <v>#N/A</v>
      </c>
    </row>
    <row r="5318">
      <c r="A5318" s="12" t="str">
        <f>IFERROR(__xludf.DUMMYFUNCTION("TEXTJOIN("";"", TRUE, FILTER(CID!$B$2:$B$14794, CID!B5318=CID!$D$2:$D$14794))"),"#N/A")</f>
        <v>#N/A</v>
      </c>
      <c r="B5318" s="12" t="str">
        <f>IFERROR(__xludf.DUMMYFUNCTION("TEXTJOIN(""; "", TRUE, FILTER(CID!B5318:B14794, REGEXMATCH(CID!D5318:D14794, TEXTJOIN(""|"", TRUE, SPLIT(A5318, "";"")))))"),"#N/A")</f>
        <v>#N/A</v>
      </c>
    </row>
    <row r="5319">
      <c r="A5319" s="12" t="str">
        <f>IFERROR(__xludf.DUMMYFUNCTION("TEXTJOIN("";"", TRUE, FILTER(CID!$B$2:$B$14794, CID!B5319=CID!$D$2:$D$14794))"),"#N/A")</f>
        <v>#N/A</v>
      </c>
      <c r="B5319" s="12" t="str">
        <f>IFERROR(__xludf.DUMMYFUNCTION("TEXTJOIN(""; "", TRUE, FILTER(CID!B5319:B14794, REGEXMATCH(CID!D5319:D14794, TEXTJOIN(""|"", TRUE, SPLIT(A5319, "";"")))))"),"#N/A")</f>
        <v>#N/A</v>
      </c>
    </row>
    <row r="5320">
      <c r="A5320" s="12" t="str">
        <f>IFERROR(__xludf.DUMMYFUNCTION("TEXTJOIN("";"", TRUE, FILTER(CID!$B$2:$B$14794, CID!B5320=CID!$D$2:$D$14794))"),"#N/A")</f>
        <v>#N/A</v>
      </c>
      <c r="B5320" s="12" t="str">
        <f>IFERROR(__xludf.DUMMYFUNCTION("TEXTJOIN(""; "", TRUE, FILTER(CID!B5320:B14794, REGEXMATCH(CID!D5320:D14794, TEXTJOIN(""|"", TRUE, SPLIT(A5320, "";"")))))"),"#N/A")</f>
        <v>#N/A</v>
      </c>
    </row>
    <row r="5321">
      <c r="A5321" s="12" t="str">
        <f>IFERROR(__xludf.DUMMYFUNCTION("TEXTJOIN("";"", TRUE, FILTER(CID!$B$2:$B$14794, CID!B5321=CID!$D$2:$D$14794))"),"#N/A")</f>
        <v>#N/A</v>
      </c>
      <c r="B5321" s="12" t="str">
        <f>IFERROR(__xludf.DUMMYFUNCTION("TEXTJOIN(""; "", TRUE, FILTER(CID!B5321:B14794, REGEXMATCH(CID!D5321:D14794, TEXTJOIN(""|"", TRUE, SPLIT(A5321, "";"")))))"),"#N/A")</f>
        <v>#N/A</v>
      </c>
    </row>
    <row r="5322">
      <c r="A5322" s="12" t="str">
        <f>IFERROR(__xludf.DUMMYFUNCTION("TEXTJOIN("";"", TRUE, FILTER(CID!$B$2:$B$14794, CID!B5322=CID!$D$2:$D$14794))"),"#N/A")</f>
        <v>#N/A</v>
      </c>
      <c r="B5322" s="12" t="str">
        <f>IFERROR(__xludf.DUMMYFUNCTION("TEXTJOIN(""; "", TRUE, FILTER(CID!B5322:B14794, REGEXMATCH(CID!D5322:D14794, TEXTJOIN(""|"", TRUE, SPLIT(A5322, "";"")))))"),"#N/A")</f>
        <v>#N/A</v>
      </c>
    </row>
    <row r="5323">
      <c r="A5323" s="12" t="str">
        <f>IFERROR(__xludf.DUMMYFUNCTION("TEXTJOIN("";"", TRUE, FILTER(CID!$B$2:$B$14794, CID!B5323=CID!$D$2:$D$14794))"),"#N/A")</f>
        <v>#N/A</v>
      </c>
      <c r="B5323" s="12" t="str">
        <f>IFERROR(__xludf.DUMMYFUNCTION("TEXTJOIN(""; "", TRUE, FILTER(CID!B5323:B14794, REGEXMATCH(CID!D5323:D14794, TEXTJOIN(""|"", TRUE, SPLIT(A5323, "";"")))))"),"#N/A")</f>
        <v>#N/A</v>
      </c>
    </row>
    <row r="5324">
      <c r="A5324" s="12" t="str">
        <f>IFERROR(__xludf.DUMMYFUNCTION("TEXTJOIN("";"", TRUE, FILTER(CID!$B$2:$B$14794, CID!B5324=CID!$D$2:$D$14794))"),"#N/A")</f>
        <v>#N/A</v>
      </c>
      <c r="B5324" s="12" t="str">
        <f>IFERROR(__xludf.DUMMYFUNCTION("TEXTJOIN(""; "", TRUE, FILTER(CID!B5324:B14794, REGEXMATCH(CID!D5324:D14794, TEXTJOIN(""|"", TRUE, SPLIT(A5324, "";"")))))"),"#N/A")</f>
        <v>#N/A</v>
      </c>
    </row>
    <row r="5325">
      <c r="A5325" s="12" t="str">
        <f>IFERROR(__xludf.DUMMYFUNCTION("TEXTJOIN("";"", TRUE, FILTER(CID!$B$2:$B$14794, CID!B5325=CID!$D$2:$D$14794))"),"#N/A")</f>
        <v>#N/A</v>
      </c>
      <c r="B5325" s="12" t="str">
        <f>IFERROR(__xludf.DUMMYFUNCTION("TEXTJOIN(""; "", TRUE, FILTER(CID!B5325:B14794, REGEXMATCH(CID!D5325:D14794, TEXTJOIN(""|"", TRUE, SPLIT(A5325, "";"")))))"),"#N/A")</f>
        <v>#N/A</v>
      </c>
    </row>
    <row r="5326">
      <c r="A5326" s="12" t="str">
        <f>IFERROR(__xludf.DUMMYFUNCTION("TEXTJOIN("";"", TRUE, FILTER(CID!$B$2:$B$14794, CID!B5326=CID!$D$2:$D$14794))"),"#N/A")</f>
        <v>#N/A</v>
      </c>
      <c r="B5326" s="12" t="str">
        <f>IFERROR(__xludf.DUMMYFUNCTION("TEXTJOIN(""; "", TRUE, FILTER(CID!B5326:B14794, REGEXMATCH(CID!D5326:D14794, TEXTJOIN(""|"", TRUE, SPLIT(A5326, "";"")))))"),"#N/A")</f>
        <v>#N/A</v>
      </c>
    </row>
    <row r="5327">
      <c r="A5327" s="12" t="str">
        <f>IFERROR(__xludf.DUMMYFUNCTION("TEXTJOIN("";"", TRUE, FILTER(CID!$B$2:$B$14794, CID!B5327=CID!$D$2:$D$14794))"),"#N/A")</f>
        <v>#N/A</v>
      </c>
      <c r="B5327" s="12" t="str">
        <f>IFERROR(__xludf.DUMMYFUNCTION("TEXTJOIN(""; "", TRUE, FILTER(CID!B5327:B14794, REGEXMATCH(CID!D5327:D14794, TEXTJOIN(""|"", TRUE, SPLIT(A5327, "";"")))))"),"#N/A")</f>
        <v>#N/A</v>
      </c>
    </row>
    <row r="5328">
      <c r="A5328" s="12" t="str">
        <f>IFERROR(__xludf.DUMMYFUNCTION("TEXTJOIN("";"", TRUE, FILTER(CID!$B$2:$B$14794, CID!B5328=CID!$D$2:$D$14794))"),"#N/A")</f>
        <v>#N/A</v>
      </c>
      <c r="B5328" s="12" t="str">
        <f>IFERROR(__xludf.DUMMYFUNCTION("TEXTJOIN(""; "", TRUE, FILTER(CID!B5328:B14794, REGEXMATCH(CID!D5328:D14794, TEXTJOIN(""|"", TRUE, SPLIT(A5328, "";"")))))"),"#N/A")</f>
        <v>#N/A</v>
      </c>
    </row>
    <row r="5329">
      <c r="A5329" s="12" t="str">
        <f>IFERROR(__xludf.DUMMYFUNCTION("TEXTJOIN("";"", TRUE, FILTER(CID!$B$2:$B$14794, CID!B5329=CID!$D$2:$D$14794))"),"#N/A")</f>
        <v>#N/A</v>
      </c>
      <c r="B5329" s="12" t="str">
        <f>IFERROR(__xludf.DUMMYFUNCTION("TEXTJOIN(""; "", TRUE, FILTER(CID!B5329:B14794, REGEXMATCH(CID!D5329:D14794, TEXTJOIN(""|"", TRUE, SPLIT(A5329, "";"")))))"),"#N/A")</f>
        <v>#N/A</v>
      </c>
    </row>
    <row r="5330">
      <c r="A5330" s="12" t="str">
        <f>IFERROR(__xludf.DUMMYFUNCTION("TEXTJOIN("";"", TRUE, FILTER(CID!$B$2:$B$14794, CID!B5330=CID!$D$2:$D$14794))"),"#N/A")</f>
        <v>#N/A</v>
      </c>
      <c r="B5330" s="12" t="str">
        <f>IFERROR(__xludf.DUMMYFUNCTION("TEXTJOIN(""; "", TRUE, FILTER(CID!B5330:B14794, REGEXMATCH(CID!D5330:D14794, TEXTJOIN(""|"", TRUE, SPLIT(A5330, "";"")))))"),"#N/A")</f>
        <v>#N/A</v>
      </c>
    </row>
    <row r="5331">
      <c r="A5331" s="12" t="str">
        <f>IFERROR(__xludf.DUMMYFUNCTION("TEXTJOIN("";"", TRUE, FILTER(CID!$B$2:$B$14794, CID!B5331=CID!$D$2:$D$14794))"),"#N/A")</f>
        <v>#N/A</v>
      </c>
      <c r="B5331" s="12" t="str">
        <f>IFERROR(__xludf.DUMMYFUNCTION("TEXTJOIN(""; "", TRUE, FILTER(CID!B5331:B14794, REGEXMATCH(CID!D5331:D14794, TEXTJOIN(""|"", TRUE, SPLIT(A5331, "";"")))))"),"#N/A")</f>
        <v>#N/A</v>
      </c>
    </row>
    <row r="5332">
      <c r="A5332" s="12" t="str">
        <f>IFERROR(__xludf.DUMMYFUNCTION("TEXTJOIN("";"", TRUE, FILTER(CID!$B$2:$B$14794, CID!B5332=CID!$D$2:$D$14794))"),"#N/A")</f>
        <v>#N/A</v>
      </c>
      <c r="B5332" s="12" t="str">
        <f>IFERROR(__xludf.DUMMYFUNCTION("TEXTJOIN(""; "", TRUE, FILTER(CID!B5332:B14794, REGEXMATCH(CID!D5332:D14794, TEXTJOIN(""|"", TRUE, SPLIT(A5332, "";"")))))"),"#N/A")</f>
        <v>#N/A</v>
      </c>
    </row>
    <row r="5333">
      <c r="A5333" s="12" t="str">
        <f>IFERROR(__xludf.DUMMYFUNCTION("TEXTJOIN("";"", TRUE, FILTER(CID!$B$2:$B$14794, CID!B5333=CID!$D$2:$D$14794))"),"#N/A")</f>
        <v>#N/A</v>
      </c>
      <c r="B5333" s="12" t="str">
        <f>IFERROR(__xludf.DUMMYFUNCTION("TEXTJOIN(""; "", TRUE, FILTER(CID!B5333:B14794, REGEXMATCH(CID!D5333:D14794, TEXTJOIN(""|"", TRUE, SPLIT(A5333, "";"")))))"),"#N/A")</f>
        <v>#N/A</v>
      </c>
    </row>
    <row r="5334">
      <c r="A5334" s="12" t="str">
        <f>IFERROR(__xludf.DUMMYFUNCTION("TEXTJOIN("";"", TRUE, FILTER(CID!$B$2:$B$14794, CID!B5334=CID!$D$2:$D$14794))"),"#N/A")</f>
        <v>#N/A</v>
      </c>
      <c r="B5334" s="12" t="str">
        <f>IFERROR(__xludf.DUMMYFUNCTION("TEXTJOIN(""; "", TRUE, FILTER(CID!B5334:B14794, REGEXMATCH(CID!D5334:D14794, TEXTJOIN(""|"", TRUE, SPLIT(A5334, "";"")))))"),"#N/A")</f>
        <v>#N/A</v>
      </c>
    </row>
    <row r="5335">
      <c r="A5335" s="12" t="str">
        <f>IFERROR(__xludf.DUMMYFUNCTION("TEXTJOIN("";"", TRUE, FILTER(CID!$B$2:$B$14794, CID!B5335=CID!$D$2:$D$14794))"),"#N/A")</f>
        <v>#N/A</v>
      </c>
      <c r="B5335" s="12" t="str">
        <f>IFERROR(__xludf.DUMMYFUNCTION("TEXTJOIN(""; "", TRUE, FILTER(CID!B5335:B14794, REGEXMATCH(CID!D5335:D14794, TEXTJOIN(""|"", TRUE, SPLIT(A5335, "";"")))))"),"#N/A")</f>
        <v>#N/A</v>
      </c>
    </row>
    <row r="5336">
      <c r="A5336" s="12" t="str">
        <f>IFERROR(__xludf.DUMMYFUNCTION("TEXTJOIN("";"", TRUE, FILTER(CID!$B$2:$B$14794, CID!B5336=CID!$D$2:$D$14794))"),"#N/A")</f>
        <v>#N/A</v>
      </c>
      <c r="B5336" s="12" t="str">
        <f>IFERROR(__xludf.DUMMYFUNCTION("TEXTJOIN(""; "", TRUE, FILTER(CID!B5336:B14794, REGEXMATCH(CID!D5336:D14794, TEXTJOIN(""|"", TRUE, SPLIT(A5336, "";"")))))"),"#N/A")</f>
        <v>#N/A</v>
      </c>
    </row>
    <row r="5337">
      <c r="A5337" s="12" t="str">
        <f>IFERROR(__xludf.DUMMYFUNCTION("TEXTJOIN("";"", TRUE, FILTER(CID!$B$2:$B$14794, CID!B5337=CID!$D$2:$D$14794))"),"#N/A")</f>
        <v>#N/A</v>
      </c>
      <c r="B5337" s="12" t="str">
        <f>IFERROR(__xludf.DUMMYFUNCTION("TEXTJOIN(""; "", TRUE, FILTER(CID!B5337:B14794, REGEXMATCH(CID!D5337:D14794, TEXTJOIN(""|"", TRUE, SPLIT(A5337, "";"")))))"),"#N/A")</f>
        <v>#N/A</v>
      </c>
    </row>
    <row r="5338">
      <c r="A5338" s="12" t="str">
        <f>IFERROR(__xludf.DUMMYFUNCTION("TEXTJOIN("";"", TRUE, FILTER(CID!$B$2:$B$14794, CID!B5338=CID!$D$2:$D$14794))"),"#N/A")</f>
        <v>#N/A</v>
      </c>
      <c r="B5338" s="12" t="str">
        <f>IFERROR(__xludf.DUMMYFUNCTION("TEXTJOIN(""; "", TRUE, FILTER(CID!B5338:B14794, REGEXMATCH(CID!D5338:D14794, TEXTJOIN(""|"", TRUE, SPLIT(A5338, "";"")))))"),"#N/A")</f>
        <v>#N/A</v>
      </c>
    </row>
    <row r="5339">
      <c r="A5339" s="12" t="str">
        <f>IFERROR(__xludf.DUMMYFUNCTION("TEXTJOIN("";"", TRUE, FILTER(CID!$B$2:$B$14794, CID!B5339=CID!$D$2:$D$14794))"),"#N/A")</f>
        <v>#N/A</v>
      </c>
      <c r="B5339" s="12" t="str">
        <f>IFERROR(__xludf.DUMMYFUNCTION("TEXTJOIN(""; "", TRUE, FILTER(CID!B5339:B14794, REGEXMATCH(CID!D5339:D14794, TEXTJOIN(""|"", TRUE, SPLIT(A5339, "";"")))))"),"#N/A")</f>
        <v>#N/A</v>
      </c>
    </row>
    <row r="5340">
      <c r="A5340" s="12" t="str">
        <f>IFERROR(__xludf.DUMMYFUNCTION("TEXTJOIN("";"", TRUE, FILTER(CID!$B$2:$B$14794, CID!B5340=CID!$D$2:$D$14794))"),"#N/A")</f>
        <v>#N/A</v>
      </c>
      <c r="B5340" s="12" t="str">
        <f>IFERROR(__xludf.DUMMYFUNCTION("TEXTJOIN(""; "", TRUE, FILTER(CID!B5340:B14794, REGEXMATCH(CID!D5340:D14794, TEXTJOIN(""|"", TRUE, SPLIT(A5340, "";"")))))"),"#N/A")</f>
        <v>#N/A</v>
      </c>
    </row>
    <row r="5341">
      <c r="A5341" s="12" t="str">
        <f>IFERROR(__xludf.DUMMYFUNCTION("TEXTJOIN("";"", TRUE, FILTER(CID!$B$2:$B$14794, CID!B5341=CID!$D$2:$D$14794))"),"#N/A")</f>
        <v>#N/A</v>
      </c>
      <c r="B5341" s="12" t="str">
        <f>IFERROR(__xludf.DUMMYFUNCTION("TEXTJOIN(""; "", TRUE, FILTER(CID!B5341:B14794, REGEXMATCH(CID!D5341:D14794, TEXTJOIN(""|"", TRUE, SPLIT(A5341, "";"")))))"),"#N/A")</f>
        <v>#N/A</v>
      </c>
    </row>
    <row r="5342">
      <c r="A5342" s="12" t="str">
        <f>IFERROR(__xludf.DUMMYFUNCTION("TEXTJOIN("";"", TRUE, FILTER(CID!$B$2:$B$14794, CID!B5342=CID!$D$2:$D$14794))"),"#N/A")</f>
        <v>#N/A</v>
      </c>
      <c r="B5342" s="12" t="str">
        <f>IFERROR(__xludf.DUMMYFUNCTION("TEXTJOIN(""; "", TRUE, FILTER(CID!B5342:B14794, REGEXMATCH(CID!D5342:D14794, TEXTJOIN(""|"", TRUE, SPLIT(A5342, "";"")))))"),"#N/A")</f>
        <v>#N/A</v>
      </c>
    </row>
    <row r="5343">
      <c r="A5343" s="12" t="str">
        <f>IFERROR(__xludf.DUMMYFUNCTION("TEXTJOIN("";"", TRUE, FILTER(CID!$B$2:$B$14794, CID!B5343=CID!$D$2:$D$14794))"),"#N/A")</f>
        <v>#N/A</v>
      </c>
      <c r="B5343" s="12" t="str">
        <f>IFERROR(__xludf.DUMMYFUNCTION("TEXTJOIN(""; "", TRUE, FILTER(CID!B5343:B14794, REGEXMATCH(CID!D5343:D14794, TEXTJOIN(""|"", TRUE, SPLIT(A5343, "";"")))))"),"#N/A")</f>
        <v>#N/A</v>
      </c>
    </row>
    <row r="5344">
      <c r="A5344" s="12" t="str">
        <f>IFERROR(__xludf.DUMMYFUNCTION("TEXTJOIN("";"", TRUE, FILTER(CID!$B$2:$B$14794, CID!B5344=CID!$D$2:$D$14794))"),"#N/A")</f>
        <v>#N/A</v>
      </c>
      <c r="B5344" s="12" t="str">
        <f>IFERROR(__xludf.DUMMYFUNCTION("TEXTJOIN(""; "", TRUE, FILTER(CID!B5344:B14794, REGEXMATCH(CID!D5344:D14794, TEXTJOIN(""|"", TRUE, SPLIT(A5344, "";"")))))"),"#N/A")</f>
        <v>#N/A</v>
      </c>
    </row>
    <row r="5345">
      <c r="A5345" s="12" t="str">
        <f>IFERROR(__xludf.DUMMYFUNCTION("TEXTJOIN("";"", TRUE, FILTER(CID!$B$2:$B$14794, CID!B5345=CID!$D$2:$D$14794))"),"#N/A")</f>
        <v>#N/A</v>
      </c>
      <c r="B5345" s="12" t="str">
        <f>IFERROR(__xludf.DUMMYFUNCTION("TEXTJOIN(""; "", TRUE, FILTER(CID!B5345:B14794, REGEXMATCH(CID!D5345:D14794, TEXTJOIN(""|"", TRUE, SPLIT(A5345, "";"")))))"),"#N/A")</f>
        <v>#N/A</v>
      </c>
    </row>
    <row r="5346">
      <c r="A5346" s="12" t="str">
        <f>IFERROR(__xludf.DUMMYFUNCTION("TEXTJOIN("";"", TRUE, FILTER(CID!$B$2:$B$14794, CID!B5346=CID!$D$2:$D$14794))"),"#N/A")</f>
        <v>#N/A</v>
      </c>
      <c r="B5346" s="12" t="str">
        <f>IFERROR(__xludf.DUMMYFUNCTION("TEXTJOIN(""; "", TRUE, FILTER(CID!B5346:B14794, REGEXMATCH(CID!D5346:D14794, TEXTJOIN(""|"", TRUE, SPLIT(A5346, "";"")))))"),"#N/A")</f>
        <v>#N/A</v>
      </c>
    </row>
    <row r="5347">
      <c r="A5347" s="12" t="str">
        <f>IFERROR(__xludf.DUMMYFUNCTION("TEXTJOIN("";"", TRUE, FILTER(CID!$B$2:$B$14794, CID!B5347=CID!$D$2:$D$14794))"),"#N/A")</f>
        <v>#N/A</v>
      </c>
      <c r="B5347" s="12" t="str">
        <f>IFERROR(__xludf.DUMMYFUNCTION("TEXTJOIN(""; "", TRUE, FILTER(CID!B5347:B14794, REGEXMATCH(CID!D5347:D14794, TEXTJOIN(""|"", TRUE, SPLIT(A5347, "";"")))))"),"#N/A")</f>
        <v>#N/A</v>
      </c>
    </row>
    <row r="5348">
      <c r="A5348" s="12" t="str">
        <f>IFERROR(__xludf.DUMMYFUNCTION("TEXTJOIN("";"", TRUE, FILTER(CID!$B$2:$B$14794, CID!B5348=CID!$D$2:$D$14794))"),"#N/A")</f>
        <v>#N/A</v>
      </c>
      <c r="B5348" s="12" t="str">
        <f>IFERROR(__xludf.DUMMYFUNCTION("TEXTJOIN(""; "", TRUE, FILTER(CID!B5348:B14794, REGEXMATCH(CID!D5348:D14794, TEXTJOIN(""|"", TRUE, SPLIT(A5348, "";"")))))"),"#N/A")</f>
        <v>#N/A</v>
      </c>
    </row>
    <row r="5349">
      <c r="A5349" s="12" t="str">
        <f>IFERROR(__xludf.DUMMYFUNCTION("TEXTJOIN("";"", TRUE, FILTER(CID!$B$2:$B$14794, CID!B5349=CID!$D$2:$D$14794))"),"#N/A")</f>
        <v>#N/A</v>
      </c>
      <c r="B5349" s="12" t="str">
        <f>IFERROR(__xludf.DUMMYFUNCTION("TEXTJOIN(""; "", TRUE, FILTER(CID!B5349:B14794, REGEXMATCH(CID!D5349:D14794, TEXTJOIN(""|"", TRUE, SPLIT(A5349, "";"")))))"),"#N/A")</f>
        <v>#N/A</v>
      </c>
    </row>
    <row r="5350">
      <c r="A5350" s="12" t="str">
        <f>IFERROR(__xludf.DUMMYFUNCTION("TEXTJOIN("";"", TRUE, FILTER(CID!$B$2:$B$14794, CID!B5350=CID!$D$2:$D$14794))"),"#N/A")</f>
        <v>#N/A</v>
      </c>
      <c r="B5350" s="12" t="str">
        <f>IFERROR(__xludf.DUMMYFUNCTION("TEXTJOIN(""; "", TRUE, FILTER(CID!B5350:B14794, REGEXMATCH(CID!D5350:D14794, TEXTJOIN(""|"", TRUE, SPLIT(A5350, "";"")))))"),"#N/A")</f>
        <v>#N/A</v>
      </c>
    </row>
    <row r="5351">
      <c r="A5351" s="12" t="str">
        <f>IFERROR(__xludf.DUMMYFUNCTION("TEXTJOIN("";"", TRUE, FILTER(CID!$B$2:$B$14794, CID!B5351=CID!$D$2:$D$14794))"),"#N/A")</f>
        <v>#N/A</v>
      </c>
      <c r="B5351" s="12" t="str">
        <f>IFERROR(__xludf.DUMMYFUNCTION("TEXTJOIN(""; "", TRUE, FILTER(CID!B5351:B14794, REGEXMATCH(CID!D5351:D14794, TEXTJOIN(""|"", TRUE, SPLIT(A5351, "";"")))))"),"#N/A")</f>
        <v>#N/A</v>
      </c>
    </row>
    <row r="5352">
      <c r="A5352" s="12" t="str">
        <f>IFERROR(__xludf.DUMMYFUNCTION("TEXTJOIN("";"", TRUE, FILTER(CID!$B$2:$B$14794, CID!B5352=CID!$D$2:$D$14794))"),"#N/A")</f>
        <v>#N/A</v>
      </c>
      <c r="B5352" s="12" t="str">
        <f>IFERROR(__xludf.DUMMYFUNCTION("TEXTJOIN(""; "", TRUE, FILTER(CID!B5352:B14794, REGEXMATCH(CID!D5352:D14794, TEXTJOIN(""|"", TRUE, SPLIT(A5352, "";"")))))"),"#N/A")</f>
        <v>#N/A</v>
      </c>
    </row>
    <row r="5353">
      <c r="A5353" s="12" t="str">
        <f>IFERROR(__xludf.DUMMYFUNCTION("TEXTJOIN("";"", TRUE, FILTER(CID!$B$2:$B$14794, CID!B5353=CID!$D$2:$D$14794))"),"#N/A")</f>
        <v>#N/A</v>
      </c>
      <c r="B5353" s="12" t="str">
        <f>IFERROR(__xludf.DUMMYFUNCTION("TEXTJOIN(""; "", TRUE, FILTER(CID!B5353:B14794, REGEXMATCH(CID!D5353:D14794, TEXTJOIN(""|"", TRUE, SPLIT(A5353, "";"")))))"),"#N/A")</f>
        <v>#N/A</v>
      </c>
    </row>
    <row r="5354">
      <c r="A5354" s="12" t="str">
        <f>IFERROR(__xludf.DUMMYFUNCTION("TEXTJOIN("";"", TRUE, FILTER(CID!$B$2:$B$14794, CID!B5354=CID!$D$2:$D$14794))"),"#N/A")</f>
        <v>#N/A</v>
      </c>
      <c r="B5354" s="12" t="str">
        <f>IFERROR(__xludf.DUMMYFUNCTION("TEXTJOIN(""; "", TRUE, FILTER(CID!B5354:B14794, REGEXMATCH(CID!D5354:D14794, TEXTJOIN(""|"", TRUE, SPLIT(A5354, "";"")))))"),"#N/A")</f>
        <v>#N/A</v>
      </c>
    </row>
    <row r="5355">
      <c r="A5355" s="12" t="str">
        <f>IFERROR(__xludf.DUMMYFUNCTION("TEXTJOIN("";"", TRUE, FILTER(CID!$B$2:$B$14794, CID!B5355=CID!$D$2:$D$14794))"),"#N/A")</f>
        <v>#N/A</v>
      </c>
      <c r="B5355" s="12" t="str">
        <f>IFERROR(__xludf.DUMMYFUNCTION("TEXTJOIN(""; "", TRUE, FILTER(CID!B5355:B14794, REGEXMATCH(CID!D5355:D14794, TEXTJOIN(""|"", TRUE, SPLIT(A5355, "";"")))))"),"#N/A")</f>
        <v>#N/A</v>
      </c>
    </row>
    <row r="5356">
      <c r="A5356" s="12" t="str">
        <f>IFERROR(__xludf.DUMMYFUNCTION("TEXTJOIN("";"", TRUE, FILTER(CID!$B$2:$B$14794, CID!B5356=CID!$D$2:$D$14794))"),"#N/A")</f>
        <v>#N/A</v>
      </c>
      <c r="B5356" s="12" t="str">
        <f>IFERROR(__xludf.DUMMYFUNCTION("TEXTJOIN(""; "", TRUE, FILTER(CID!B5356:B14794, REGEXMATCH(CID!D5356:D14794, TEXTJOIN(""|"", TRUE, SPLIT(A5356, "";"")))))"),"#N/A")</f>
        <v>#N/A</v>
      </c>
    </row>
    <row r="5357">
      <c r="A5357" s="12" t="str">
        <f>IFERROR(__xludf.DUMMYFUNCTION("TEXTJOIN("";"", TRUE, FILTER(CID!$B$2:$B$14794, CID!B5357=CID!$D$2:$D$14794))"),"#N/A")</f>
        <v>#N/A</v>
      </c>
      <c r="B5357" s="12" t="str">
        <f>IFERROR(__xludf.DUMMYFUNCTION("TEXTJOIN(""; "", TRUE, FILTER(CID!B5357:B14794, REGEXMATCH(CID!D5357:D14794, TEXTJOIN(""|"", TRUE, SPLIT(A5357, "";"")))))"),"#N/A")</f>
        <v>#N/A</v>
      </c>
    </row>
    <row r="5358">
      <c r="A5358" s="12" t="str">
        <f>IFERROR(__xludf.DUMMYFUNCTION("TEXTJOIN("";"", TRUE, FILTER(CID!$B$2:$B$14794, CID!B5358=CID!$D$2:$D$14794))"),"#N/A")</f>
        <v>#N/A</v>
      </c>
      <c r="B5358" s="12" t="str">
        <f>IFERROR(__xludf.DUMMYFUNCTION("TEXTJOIN(""; "", TRUE, FILTER(CID!B5358:B14794, REGEXMATCH(CID!D5358:D14794, TEXTJOIN(""|"", TRUE, SPLIT(A5358, "";"")))))"),"#N/A")</f>
        <v>#N/A</v>
      </c>
    </row>
    <row r="5359">
      <c r="A5359" s="12" t="str">
        <f>IFERROR(__xludf.DUMMYFUNCTION("TEXTJOIN("";"", TRUE, FILTER(CID!$B$2:$B$14794, CID!B5359=CID!$D$2:$D$14794))"),"#N/A")</f>
        <v>#N/A</v>
      </c>
      <c r="B5359" s="12" t="str">
        <f>IFERROR(__xludf.DUMMYFUNCTION("TEXTJOIN(""; "", TRUE, FILTER(CID!B5359:B14794, REGEXMATCH(CID!D5359:D14794, TEXTJOIN(""|"", TRUE, SPLIT(A5359, "";"")))))"),"#N/A")</f>
        <v>#N/A</v>
      </c>
    </row>
    <row r="5360">
      <c r="A5360" s="12" t="str">
        <f>IFERROR(__xludf.DUMMYFUNCTION("TEXTJOIN("";"", TRUE, FILTER(CID!$B$2:$B$14794, CID!B5360=CID!$D$2:$D$14794))"),"#N/A")</f>
        <v>#N/A</v>
      </c>
      <c r="B5360" s="12" t="str">
        <f>IFERROR(__xludf.DUMMYFUNCTION("TEXTJOIN(""; "", TRUE, FILTER(CID!B5360:B14794, REGEXMATCH(CID!D5360:D14794, TEXTJOIN(""|"", TRUE, SPLIT(A5360, "";"")))))"),"#N/A")</f>
        <v>#N/A</v>
      </c>
    </row>
    <row r="5361">
      <c r="A5361" s="12" t="str">
        <f>IFERROR(__xludf.DUMMYFUNCTION("TEXTJOIN("";"", TRUE, FILTER(CID!$B$2:$B$14794, CID!B5361=CID!$D$2:$D$14794))"),"#N/A")</f>
        <v>#N/A</v>
      </c>
      <c r="B5361" s="12" t="str">
        <f>IFERROR(__xludf.DUMMYFUNCTION("TEXTJOIN(""; "", TRUE, FILTER(CID!B5361:B14794, REGEXMATCH(CID!D5361:D14794, TEXTJOIN(""|"", TRUE, SPLIT(A5361, "";"")))))"),"#N/A")</f>
        <v>#N/A</v>
      </c>
    </row>
    <row r="5362">
      <c r="A5362" s="12" t="str">
        <f>IFERROR(__xludf.DUMMYFUNCTION("TEXTJOIN("";"", TRUE, FILTER(CID!$B$2:$B$14794, CID!B5362=CID!$D$2:$D$14794))"),"#N/A")</f>
        <v>#N/A</v>
      </c>
      <c r="B5362" s="12" t="str">
        <f>IFERROR(__xludf.DUMMYFUNCTION("TEXTJOIN(""; "", TRUE, FILTER(CID!B5362:B14794, REGEXMATCH(CID!D5362:D14794, TEXTJOIN(""|"", TRUE, SPLIT(A5362, "";"")))))"),"#N/A")</f>
        <v>#N/A</v>
      </c>
    </row>
    <row r="5363">
      <c r="A5363" s="12" t="str">
        <f>IFERROR(__xludf.DUMMYFUNCTION("TEXTJOIN("";"", TRUE, FILTER(CID!$B$2:$B$14794, CID!B5363=CID!$D$2:$D$14794))"),"#N/A")</f>
        <v>#N/A</v>
      </c>
      <c r="B5363" s="12" t="str">
        <f>IFERROR(__xludf.DUMMYFUNCTION("TEXTJOIN(""; "", TRUE, FILTER(CID!B5363:B14794, REGEXMATCH(CID!D5363:D14794, TEXTJOIN(""|"", TRUE, SPLIT(A5363, "";"")))))"),"#N/A")</f>
        <v>#N/A</v>
      </c>
    </row>
    <row r="5364">
      <c r="A5364" s="12" t="str">
        <f>IFERROR(__xludf.DUMMYFUNCTION("TEXTJOIN("";"", TRUE, FILTER(CID!$B$2:$B$14794, CID!B5364=CID!$D$2:$D$14794))"),"#N/A")</f>
        <v>#N/A</v>
      </c>
      <c r="B5364" s="12" t="str">
        <f>IFERROR(__xludf.DUMMYFUNCTION("TEXTJOIN(""; "", TRUE, FILTER(CID!B5364:B14794, REGEXMATCH(CID!D5364:D14794, TEXTJOIN(""|"", TRUE, SPLIT(A5364, "";"")))))"),"#N/A")</f>
        <v>#N/A</v>
      </c>
    </row>
    <row r="5365">
      <c r="A5365" s="12" t="str">
        <f>IFERROR(__xludf.DUMMYFUNCTION("TEXTJOIN("";"", TRUE, FILTER(CID!$B$2:$B$14794, CID!B5365=CID!$D$2:$D$14794))"),"#N/A")</f>
        <v>#N/A</v>
      </c>
      <c r="B5365" s="12" t="str">
        <f>IFERROR(__xludf.DUMMYFUNCTION("TEXTJOIN(""; "", TRUE, FILTER(CID!B5365:B14794, REGEXMATCH(CID!D5365:D14794, TEXTJOIN(""|"", TRUE, SPLIT(A5365, "";"")))))"),"#N/A")</f>
        <v>#N/A</v>
      </c>
    </row>
    <row r="5366">
      <c r="A5366" s="12" t="str">
        <f>IFERROR(__xludf.DUMMYFUNCTION("TEXTJOIN("";"", TRUE, FILTER(CID!$B$2:$B$14794, CID!B5366=CID!$D$2:$D$14794))"),"#N/A")</f>
        <v>#N/A</v>
      </c>
      <c r="B5366" s="12" t="str">
        <f>IFERROR(__xludf.DUMMYFUNCTION("TEXTJOIN(""; "", TRUE, FILTER(CID!B5366:B14794, REGEXMATCH(CID!D5366:D14794, TEXTJOIN(""|"", TRUE, SPLIT(A5366, "";"")))))"),"#N/A")</f>
        <v>#N/A</v>
      </c>
    </row>
    <row r="5367">
      <c r="A5367" s="12" t="str">
        <f>IFERROR(__xludf.DUMMYFUNCTION("TEXTJOIN("";"", TRUE, FILTER(CID!$B$2:$B$14794, CID!B5367=CID!$D$2:$D$14794))"),"#N/A")</f>
        <v>#N/A</v>
      </c>
      <c r="B5367" s="12" t="str">
        <f>IFERROR(__xludf.DUMMYFUNCTION("TEXTJOIN(""; "", TRUE, FILTER(CID!B5367:B14794, REGEXMATCH(CID!D5367:D14794, TEXTJOIN(""|"", TRUE, SPLIT(A5367, "";"")))))"),"#N/A")</f>
        <v>#N/A</v>
      </c>
    </row>
    <row r="5368">
      <c r="A5368" s="12" t="str">
        <f>IFERROR(__xludf.DUMMYFUNCTION("TEXTJOIN("";"", TRUE, FILTER(CID!$B$2:$B$14794, CID!B5368=CID!$D$2:$D$14794))"),"#N/A")</f>
        <v>#N/A</v>
      </c>
      <c r="B5368" s="12" t="str">
        <f>IFERROR(__xludf.DUMMYFUNCTION("TEXTJOIN(""; "", TRUE, FILTER(CID!B5368:B14794, REGEXMATCH(CID!D5368:D14794, TEXTJOIN(""|"", TRUE, SPLIT(A5368, "";"")))))"),"#N/A")</f>
        <v>#N/A</v>
      </c>
    </row>
    <row r="5369">
      <c r="A5369" s="12" t="str">
        <f>IFERROR(__xludf.DUMMYFUNCTION("TEXTJOIN("";"", TRUE, FILTER(CID!$B$2:$B$14794, CID!B5369=CID!$D$2:$D$14794))"),"#N/A")</f>
        <v>#N/A</v>
      </c>
      <c r="B5369" s="12" t="str">
        <f>IFERROR(__xludf.DUMMYFUNCTION("TEXTJOIN(""; "", TRUE, FILTER(CID!B5369:B14794, REGEXMATCH(CID!D5369:D14794, TEXTJOIN(""|"", TRUE, SPLIT(A5369, "";"")))))"),"#N/A")</f>
        <v>#N/A</v>
      </c>
    </row>
    <row r="5370">
      <c r="A5370" s="12" t="str">
        <f>IFERROR(__xludf.DUMMYFUNCTION("TEXTJOIN("";"", TRUE, FILTER(CID!$B$2:$B$14794, CID!B5370=CID!$D$2:$D$14794))"),"#N/A")</f>
        <v>#N/A</v>
      </c>
      <c r="B5370" s="12" t="str">
        <f>IFERROR(__xludf.DUMMYFUNCTION("TEXTJOIN(""; "", TRUE, FILTER(CID!B5370:B14794, REGEXMATCH(CID!D5370:D14794, TEXTJOIN(""|"", TRUE, SPLIT(A5370, "";"")))))"),"#N/A")</f>
        <v>#N/A</v>
      </c>
    </row>
    <row r="5371">
      <c r="A5371" s="12" t="str">
        <f>IFERROR(__xludf.DUMMYFUNCTION("TEXTJOIN("";"", TRUE, FILTER(CID!$B$2:$B$14794, CID!B5371=CID!$D$2:$D$14794))"),"#N/A")</f>
        <v>#N/A</v>
      </c>
      <c r="B5371" s="12" t="str">
        <f>IFERROR(__xludf.DUMMYFUNCTION("TEXTJOIN(""; "", TRUE, FILTER(CID!B5371:B14794, REGEXMATCH(CID!D5371:D14794, TEXTJOIN(""|"", TRUE, SPLIT(A5371, "";"")))))"),"#N/A")</f>
        <v>#N/A</v>
      </c>
    </row>
    <row r="5372">
      <c r="A5372" s="12" t="str">
        <f>IFERROR(__xludf.DUMMYFUNCTION("TEXTJOIN("";"", TRUE, FILTER(CID!$B$2:$B$14794, CID!B5372=CID!$D$2:$D$14794))"),"#N/A")</f>
        <v>#N/A</v>
      </c>
      <c r="B5372" s="12" t="str">
        <f>IFERROR(__xludf.DUMMYFUNCTION("TEXTJOIN(""; "", TRUE, FILTER(CID!B5372:B14794, REGEXMATCH(CID!D5372:D14794, TEXTJOIN(""|"", TRUE, SPLIT(A5372, "";"")))))"),"#N/A")</f>
        <v>#N/A</v>
      </c>
    </row>
    <row r="5373">
      <c r="A5373" s="12" t="str">
        <f>IFERROR(__xludf.DUMMYFUNCTION("TEXTJOIN("";"", TRUE, FILTER(CID!$B$2:$B$14794, CID!B5373=CID!$D$2:$D$14794))"),"#N/A")</f>
        <v>#N/A</v>
      </c>
      <c r="B5373" s="12" t="str">
        <f>IFERROR(__xludf.DUMMYFUNCTION("TEXTJOIN(""; "", TRUE, FILTER(CID!B5373:B14794, REGEXMATCH(CID!D5373:D14794, TEXTJOIN(""|"", TRUE, SPLIT(A5373, "";"")))))"),"#N/A")</f>
        <v>#N/A</v>
      </c>
    </row>
    <row r="5374">
      <c r="A5374" s="12" t="str">
        <f>IFERROR(__xludf.DUMMYFUNCTION("TEXTJOIN("";"", TRUE, FILTER(CID!$B$2:$B$14794, CID!B5374=CID!$D$2:$D$14794))"),"#N/A")</f>
        <v>#N/A</v>
      </c>
      <c r="B5374" s="12" t="str">
        <f>IFERROR(__xludf.DUMMYFUNCTION("TEXTJOIN(""; "", TRUE, FILTER(CID!B5374:B14794, REGEXMATCH(CID!D5374:D14794, TEXTJOIN(""|"", TRUE, SPLIT(A5374, "";"")))))"),"#N/A")</f>
        <v>#N/A</v>
      </c>
    </row>
    <row r="5375">
      <c r="A5375" s="12" t="str">
        <f>IFERROR(__xludf.DUMMYFUNCTION("TEXTJOIN("";"", TRUE, FILTER(CID!$B$2:$B$14794, CID!B5375=CID!$D$2:$D$14794))"),"#N/A")</f>
        <v>#N/A</v>
      </c>
      <c r="B5375" s="12" t="str">
        <f>IFERROR(__xludf.DUMMYFUNCTION("TEXTJOIN(""; "", TRUE, FILTER(CID!B5375:B14794, REGEXMATCH(CID!D5375:D14794, TEXTJOIN(""|"", TRUE, SPLIT(A5375, "";"")))))"),"#N/A")</f>
        <v>#N/A</v>
      </c>
    </row>
    <row r="5376">
      <c r="A5376" s="12" t="str">
        <f>IFERROR(__xludf.DUMMYFUNCTION("TEXTJOIN("";"", TRUE, FILTER(CID!$B$2:$B$14794, CID!B5376=CID!$D$2:$D$14794))"),"#N/A")</f>
        <v>#N/A</v>
      </c>
      <c r="B5376" s="12" t="str">
        <f>IFERROR(__xludf.DUMMYFUNCTION("TEXTJOIN(""; "", TRUE, FILTER(CID!B5376:B14794, REGEXMATCH(CID!D5376:D14794, TEXTJOIN(""|"", TRUE, SPLIT(A5376, "";"")))))"),"#N/A")</f>
        <v>#N/A</v>
      </c>
    </row>
    <row r="5377">
      <c r="A5377" s="12" t="str">
        <f>IFERROR(__xludf.DUMMYFUNCTION("TEXTJOIN("";"", TRUE, FILTER(CID!$B$2:$B$14794, CID!B5377=CID!$D$2:$D$14794))"),"#N/A")</f>
        <v>#N/A</v>
      </c>
      <c r="B5377" s="12" t="str">
        <f>IFERROR(__xludf.DUMMYFUNCTION("TEXTJOIN(""; "", TRUE, FILTER(CID!B5377:B14794, REGEXMATCH(CID!D5377:D14794, TEXTJOIN(""|"", TRUE, SPLIT(A5377, "";"")))))"),"#N/A")</f>
        <v>#N/A</v>
      </c>
    </row>
    <row r="5378">
      <c r="A5378" s="12" t="str">
        <f>IFERROR(__xludf.DUMMYFUNCTION("TEXTJOIN("";"", TRUE, FILTER(CID!$B$2:$B$14794, CID!B5378=CID!$D$2:$D$14794))"),"#N/A")</f>
        <v>#N/A</v>
      </c>
      <c r="B5378" s="12" t="str">
        <f>IFERROR(__xludf.DUMMYFUNCTION("TEXTJOIN(""; "", TRUE, FILTER(CID!B5378:B14794, REGEXMATCH(CID!D5378:D14794, TEXTJOIN(""|"", TRUE, SPLIT(A5378, "";"")))))"),"#N/A")</f>
        <v>#N/A</v>
      </c>
    </row>
    <row r="5379">
      <c r="A5379" s="12" t="str">
        <f>IFERROR(__xludf.DUMMYFUNCTION("TEXTJOIN("";"", TRUE, FILTER(CID!$B$2:$B$14794, CID!B5379=CID!$D$2:$D$14794))"),"#N/A")</f>
        <v>#N/A</v>
      </c>
      <c r="B5379" s="12" t="str">
        <f>IFERROR(__xludf.DUMMYFUNCTION("TEXTJOIN(""; "", TRUE, FILTER(CID!B5379:B14794, REGEXMATCH(CID!D5379:D14794, TEXTJOIN(""|"", TRUE, SPLIT(A5379, "";"")))))"),"#N/A")</f>
        <v>#N/A</v>
      </c>
    </row>
    <row r="5380">
      <c r="A5380" s="12" t="str">
        <f>IFERROR(__xludf.DUMMYFUNCTION("TEXTJOIN("";"", TRUE, FILTER(CID!$B$2:$B$14794, CID!B5380=CID!$D$2:$D$14794))"),"#N/A")</f>
        <v>#N/A</v>
      </c>
      <c r="B5380" s="12" t="str">
        <f>IFERROR(__xludf.DUMMYFUNCTION("TEXTJOIN(""; "", TRUE, FILTER(CID!B5380:B14794, REGEXMATCH(CID!D5380:D14794, TEXTJOIN(""|"", TRUE, SPLIT(A5380, "";"")))))"),"#N/A")</f>
        <v>#N/A</v>
      </c>
    </row>
    <row r="5381">
      <c r="A5381" s="12" t="str">
        <f>IFERROR(__xludf.DUMMYFUNCTION("TEXTJOIN("";"", TRUE, FILTER(CID!$B$2:$B$14794, CID!B5381=CID!$D$2:$D$14794))"),"#N/A")</f>
        <v>#N/A</v>
      </c>
      <c r="B5381" s="12" t="str">
        <f>IFERROR(__xludf.DUMMYFUNCTION("TEXTJOIN(""; "", TRUE, FILTER(CID!B5381:B14794, REGEXMATCH(CID!D5381:D14794, TEXTJOIN(""|"", TRUE, SPLIT(A5381, "";"")))))"),"#N/A")</f>
        <v>#N/A</v>
      </c>
    </row>
    <row r="5382">
      <c r="A5382" s="12" t="str">
        <f>IFERROR(__xludf.DUMMYFUNCTION("TEXTJOIN("";"", TRUE, FILTER(CID!$B$2:$B$14794, CID!B5382=CID!$D$2:$D$14794))"),"#N/A")</f>
        <v>#N/A</v>
      </c>
      <c r="B5382" s="12" t="str">
        <f>IFERROR(__xludf.DUMMYFUNCTION("TEXTJOIN(""; "", TRUE, FILTER(CID!B5382:B14794, REGEXMATCH(CID!D5382:D14794, TEXTJOIN(""|"", TRUE, SPLIT(A5382, "";"")))))"),"#N/A")</f>
        <v>#N/A</v>
      </c>
    </row>
    <row r="5383">
      <c r="A5383" s="12" t="str">
        <f>IFERROR(__xludf.DUMMYFUNCTION("TEXTJOIN("";"", TRUE, FILTER(CID!$B$2:$B$14794, CID!B5383=CID!$D$2:$D$14794))"),"#N/A")</f>
        <v>#N/A</v>
      </c>
      <c r="B5383" s="12" t="str">
        <f>IFERROR(__xludf.DUMMYFUNCTION("TEXTJOIN(""; "", TRUE, FILTER(CID!B5383:B14794, REGEXMATCH(CID!D5383:D14794, TEXTJOIN(""|"", TRUE, SPLIT(A5383, "";"")))))"),"#N/A")</f>
        <v>#N/A</v>
      </c>
    </row>
    <row r="5384">
      <c r="A5384" s="12" t="str">
        <f>IFERROR(__xludf.DUMMYFUNCTION("TEXTJOIN("";"", TRUE, FILTER(CID!$B$2:$B$14794, CID!B5384=CID!$D$2:$D$14794))"),"#N/A")</f>
        <v>#N/A</v>
      </c>
      <c r="B5384" s="12" t="str">
        <f>IFERROR(__xludf.DUMMYFUNCTION("TEXTJOIN(""; "", TRUE, FILTER(CID!B5384:B14794, REGEXMATCH(CID!D5384:D14794, TEXTJOIN(""|"", TRUE, SPLIT(A5384, "";"")))))"),"#N/A")</f>
        <v>#N/A</v>
      </c>
    </row>
    <row r="5385">
      <c r="A5385" s="12" t="str">
        <f>IFERROR(__xludf.DUMMYFUNCTION("TEXTJOIN("";"", TRUE, FILTER(CID!$B$2:$B$14794, CID!B5385=CID!$D$2:$D$14794))"),"#N/A")</f>
        <v>#N/A</v>
      </c>
      <c r="B5385" s="12" t="str">
        <f>IFERROR(__xludf.DUMMYFUNCTION("TEXTJOIN(""; "", TRUE, FILTER(CID!B5385:B14794, REGEXMATCH(CID!D5385:D14794, TEXTJOIN(""|"", TRUE, SPLIT(A5385, "";"")))))"),"#N/A")</f>
        <v>#N/A</v>
      </c>
    </row>
    <row r="5386">
      <c r="A5386" s="12" t="str">
        <f>IFERROR(__xludf.DUMMYFUNCTION("TEXTJOIN("";"", TRUE, FILTER(CID!$B$2:$B$14794, CID!B5386=CID!$D$2:$D$14794))"),"#N/A")</f>
        <v>#N/A</v>
      </c>
      <c r="B5386" s="12" t="str">
        <f>IFERROR(__xludf.DUMMYFUNCTION("TEXTJOIN(""; "", TRUE, FILTER(CID!B5386:B14794, REGEXMATCH(CID!D5386:D14794, TEXTJOIN(""|"", TRUE, SPLIT(A5386, "";"")))))"),"#N/A")</f>
        <v>#N/A</v>
      </c>
    </row>
    <row r="5387">
      <c r="A5387" s="12" t="str">
        <f>IFERROR(__xludf.DUMMYFUNCTION("TEXTJOIN("";"", TRUE, FILTER(CID!$B$2:$B$14794, CID!B5387=CID!$D$2:$D$14794))"),"#N/A")</f>
        <v>#N/A</v>
      </c>
      <c r="B5387" s="12" t="str">
        <f>IFERROR(__xludf.DUMMYFUNCTION("TEXTJOIN(""; "", TRUE, FILTER(CID!B5387:B14794, REGEXMATCH(CID!D5387:D14794, TEXTJOIN(""|"", TRUE, SPLIT(A5387, "";"")))))"),"#N/A")</f>
        <v>#N/A</v>
      </c>
    </row>
    <row r="5388">
      <c r="A5388" s="12" t="str">
        <f>IFERROR(__xludf.DUMMYFUNCTION("TEXTJOIN("";"", TRUE, FILTER(CID!$B$2:$B$14794, CID!B5388=CID!$D$2:$D$14794))"),"#N/A")</f>
        <v>#N/A</v>
      </c>
      <c r="B5388" s="12" t="str">
        <f>IFERROR(__xludf.DUMMYFUNCTION("TEXTJOIN(""; "", TRUE, FILTER(CID!B5388:B14794, REGEXMATCH(CID!D5388:D14794, TEXTJOIN(""|"", TRUE, SPLIT(A5388, "";"")))))"),"#N/A")</f>
        <v>#N/A</v>
      </c>
    </row>
    <row r="5389">
      <c r="A5389" s="12" t="str">
        <f>IFERROR(__xludf.DUMMYFUNCTION("TEXTJOIN("";"", TRUE, FILTER(CID!$B$2:$B$14794, CID!B5389=CID!$D$2:$D$14794))"),"#N/A")</f>
        <v>#N/A</v>
      </c>
      <c r="B5389" s="12" t="str">
        <f>IFERROR(__xludf.DUMMYFUNCTION("TEXTJOIN(""; "", TRUE, FILTER(CID!B5389:B14794, REGEXMATCH(CID!D5389:D14794, TEXTJOIN(""|"", TRUE, SPLIT(A5389, "";"")))))"),"#N/A")</f>
        <v>#N/A</v>
      </c>
    </row>
    <row r="5390">
      <c r="A5390" s="12" t="str">
        <f>IFERROR(__xludf.DUMMYFUNCTION("TEXTJOIN("";"", TRUE, FILTER(CID!$B$2:$B$14794, CID!B5390=CID!$D$2:$D$14794))"),"#N/A")</f>
        <v>#N/A</v>
      </c>
      <c r="B5390" s="12" t="str">
        <f>IFERROR(__xludf.DUMMYFUNCTION("TEXTJOIN(""; "", TRUE, FILTER(CID!B5390:B14794, REGEXMATCH(CID!D5390:D14794, TEXTJOIN(""|"", TRUE, SPLIT(A5390, "";"")))))"),"#N/A")</f>
        <v>#N/A</v>
      </c>
    </row>
    <row r="5391">
      <c r="A5391" s="12" t="str">
        <f>IFERROR(__xludf.DUMMYFUNCTION("TEXTJOIN("";"", TRUE, FILTER(CID!$B$2:$B$14794, CID!B5391=CID!$D$2:$D$14794))"),"#N/A")</f>
        <v>#N/A</v>
      </c>
      <c r="B5391" s="12" t="str">
        <f>IFERROR(__xludf.DUMMYFUNCTION("TEXTJOIN(""; "", TRUE, FILTER(CID!B5391:B14794, REGEXMATCH(CID!D5391:D14794, TEXTJOIN(""|"", TRUE, SPLIT(A5391, "";"")))))"),"#N/A")</f>
        <v>#N/A</v>
      </c>
    </row>
    <row r="5392">
      <c r="A5392" s="12" t="str">
        <f>IFERROR(__xludf.DUMMYFUNCTION("TEXTJOIN("";"", TRUE, FILTER(CID!$B$2:$B$14794, CID!B5392=CID!$D$2:$D$14794))"),"#N/A")</f>
        <v>#N/A</v>
      </c>
      <c r="B5392" s="12" t="str">
        <f>IFERROR(__xludf.DUMMYFUNCTION("TEXTJOIN(""; "", TRUE, FILTER(CID!B5392:B14794, REGEXMATCH(CID!D5392:D14794, TEXTJOIN(""|"", TRUE, SPLIT(A5392, "";"")))))"),"#N/A")</f>
        <v>#N/A</v>
      </c>
    </row>
    <row r="5393">
      <c r="A5393" s="12" t="str">
        <f>IFERROR(__xludf.DUMMYFUNCTION("TEXTJOIN("";"", TRUE, FILTER(CID!$B$2:$B$14794, CID!B5393=CID!$D$2:$D$14794))"),"#N/A")</f>
        <v>#N/A</v>
      </c>
      <c r="B5393" s="12" t="str">
        <f>IFERROR(__xludf.DUMMYFUNCTION("TEXTJOIN(""; "", TRUE, FILTER(CID!B5393:B14794, REGEXMATCH(CID!D5393:D14794, TEXTJOIN(""|"", TRUE, SPLIT(A5393, "";"")))))"),"#N/A")</f>
        <v>#N/A</v>
      </c>
    </row>
    <row r="5394">
      <c r="A5394" s="12" t="str">
        <f>IFERROR(__xludf.DUMMYFUNCTION("TEXTJOIN("";"", TRUE, FILTER(CID!$B$2:$B$14794, CID!B5394=CID!$D$2:$D$14794))"),"#N/A")</f>
        <v>#N/A</v>
      </c>
      <c r="B5394" s="12" t="str">
        <f>IFERROR(__xludf.DUMMYFUNCTION("TEXTJOIN(""; "", TRUE, FILTER(CID!B5394:B14794, REGEXMATCH(CID!D5394:D14794, TEXTJOIN(""|"", TRUE, SPLIT(A5394, "";"")))))"),"#N/A")</f>
        <v>#N/A</v>
      </c>
    </row>
    <row r="5395">
      <c r="A5395" s="12" t="str">
        <f>IFERROR(__xludf.DUMMYFUNCTION("TEXTJOIN("";"", TRUE, FILTER(CID!$B$2:$B$14794, CID!B5395=CID!$D$2:$D$14794))"),"#N/A")</f>
        <v>#N/A</v>
      </c>
      <c r="B5395" s="12" t="str">
        <f>IFERROR(__xludf.DUMMYFUNCTION("TEXTJOIN(""; "", TRUE, FILTER(CID!B5395:B14794, REGEXMATCH(CID!D5395:D14794, TEXTJOIN(""|"", TRUE, SPLIT(A5395, "";"")))))"),"#N/A")</f>
        <v>#N/A</v>
      </c>
    </row>
    <row r="5396">
      <c r="A5396" s="12" t="str">
        <f>IFERROR(__xludf.DUMMYFUNCTION("TEXTJOIN("";"", TRUE, FILTER(CID!$B$2:$B$14794, CID!B5396=CID!$D$2:$D$14794))"),"#N/A")</f>
        <v>#N/A</v>
      </c>
      <c r="B5396" s="12" t="str">
        <f>IFERROR(__xludf.DUMMYFUNCTION("TEXTJOIN(""; "", TRUE, FILTER(CID!B5396:B14794, REGEXMATCH(CID!D5396:D14794, TEXTJOIN(""|"", TRUE, SPLIT(A5396, "";"")))))"),"#N/A")</f>
        <v>#N/A</v>
      </c>
    </row>
    <row r="5397">
      <c r="A5397" s="12" t="str">
        <f>IFERROR(__xludf.DUMMYFUNCTION("TEXTJOIN("";"", TRUE, FILTER(CID!$B$2:$B$14794, CID!B5397=CID!$D$2:$D$14794))"),"#N/A")</f>
        <v>#N/A</v>
      </c>
      <c r="B5397" s="12" t="str">
        <f>IFERROR(__xludf.DUMMYFUNCTION("TEXTJOIN(""; "", TRUE, FILTER(CID!B5397:B14794, REGEXMATCH(CID!D5397:D14794, TEXTJOIN(""|"", TRUE, SPLIT(A5397, "";"")))))"),"#N/A")</f>
        <v>#N/A</v>
      </c>
    </row>
    <row r="5398">
      <c r="A5398" s="12" t="str">
        <f>IFERROR(__xludf.DUMMYFUNCTION("TEXTJOIN("";"", TRUE, FILTER(CID!$B$2:$B$14794, CID!B5398=CID!$D$2:$D$14794))"),"#N/A")</f>
        <v>#N/A</v>
      </c>
      <c r="B5398" s="12" t="str">
        <f>IFERROR(__xludf.DUMMYFUNCTION("TEXTJOIN(""; "", TRUE, FILTER(CID!B5398:B14794, REGEXMATCH(CID!D5398:D14794, TEXTJOIN(""|"", TRUE, SPLIT(A5398, "";"")))))"),"#N/A")</f>
        <v>#N/A</v>
      </c>
    </row>
    <row r="5399">
      <c r="A5399" s="12" t="str">
        <f>IFERROR(__xludf.DUMMYFUNCTION("TEXTJOIN("";"", TRUE, FILTER(CID!$B$2:$B$14794, CID!B5399=CID!$D$2:$D$14794))"),"#N/A")</f>
        <v>#N/A</v>
      </c>
      <c r="B5399" s="12" t="str">
        <f>IFERROR(__xludf.DUMMYFUNCTION("TEXTJOIN(""; "", TRUE, FILTER(CID!B5399:B14794, REGEXMATCH(CID!D5399:D14794, TEXTJOIN(""|"", TRUE, SPLIT(A5399, "";"")))))"),"#N/A")</f>
        <v>#N/A</v>
      </c>
    </row>
    <row r="5400">
      <c r="A5400" s="12" t="str">
        <f>IFERROR(__xludf.DUMMYFUNCTION("TEXTJOIN("";"", TRUE, FILTER(CID!$B$2:$B$14794, CID!B5400=CID!$D$2:$D$14794))"),"#N/A")</f>
        <v>#N/A</v>
      </c>
      <c r="B5400" s="12" t="str">
        <f>IFERROR(__xludf.DUMMYFUNCTION("TEXTJOIN(""; "", TRUE, FILTER(CID!B5400:B14794, REGEXMATCH(CID!D5400:D14794, TEXTJOIN(""|"", TRUE, SPLIT(A5400, "";"")))))"),"#N/A")</f>
        <v>#N/A</v>
      </c>
    </row>
    <row r="5401">
      <c r="A5401" s="12" t="str">
        <f>IFERROR(__xludf.DUMMYFUNCTION("TEXTJOIN("";"", TRUE, FILTER(CID!$B$2:$B$14794, CID!B5401=CID!$D$2:$D$14794))"),"#N/A")</f>
        <v>#N/A</v>
      </c>
      <c r="B5401" s="12" t="str">
        <f>IFERROR(__xludf.DUMMYFUNCTION("TEXTJOIN(""; "", TRUE, FILTER(CID!B5401:B14794, REGEXMATCH(CID!D5401:D14794, TEXTJOIN(""|"", TRUE, SPLIT(A5401, "";"")))))"),"#N/A")</f>
        <v>#N/A</v>
      </c>
    </row>
    <row r="5402">
      <c r="A5402" s="12" t="str">
        <f>IFERROR(__xludf.DUMMYFUNCTION("TEXTJOIN("";"", TRUE, FILTER(CID!$B$2:$B$14794, CID!B5402=CID!$D$2:$D$14794))"),"#N/A")</f>
        <v>#N/A</v>
      </c>
      <c r="B5402" s="12" t="str">
        <f>IFERROR(__xludf.DUMMYFUNCTION("TEXTJOIN(""; "", TRUE, FILTER(CID!B5402:B14794, REGEXMATCH(CID!D5402:D14794, TEXTJOIN(""|"", TRUE, SPLIT(A5402, "";"")))))"),"#N/A")</f>
        <v>#N/A</v>
      </c>
    </row>
    <row r="5403">
      <c r="A5403" s="12" t="str">
        <f>IFERROR(__xludf.DUMMYFUNCTION("TEXTJOIN("";"", TRUE, FILTER(CID!$B$2:$B$14794, CID!B5403=CID!$D$2:$D$14794))"),"#N/A")</f>
        <v>#N/A</v>
      </c>
      <c r="B5403" s="12" t="str">
        <f>IFERROR(__xludf.DUMMYFUNCTION("TEXTJOIN(""; "", TRUE, FILTER(CID!B5403:B14794, REGEXMATCH(CID!D5403:D14794, TEXTJOIN(""|"", TRUE, SPLIT(A5403, "";"")))))"),"#N/A")</f>
        <v>#N/A</v>
      </c>
    </row>
    <row r="5404">
      <c r="A5404" s="12" t="str">
        <f>IFERROR(__xludf.DUMMYFUNCTION("TEXTJOIN("";"", TRUE, FILTER(CID!$B$2:$B$14794, CID!B5404=CID!$D$2:$D$14794))"),"#N/A")</f>
        <v>#N/A</v>
      </c>
      <c r="B5404" s="12" t="str">
        <f>IFERROR(__xludf.DUMMYFUNCTION("TEXTJOIN(""; "", TRUE, FILTER(CID!B5404:B14794, REGEXMATCH(CID!D5404:D14794, TEXTJOIN(""|"", TRUE, SPLIT(A5404, "";"")))))"),"#N/A")</f>
        <v>#N/A</v>
      </c>
    </row>
    <row r="5405">
      <c r="A5405" s="12" t="str">
        <f>IFERROR(__xludf.DUMMYFUNCTION("TEXTJOIN("";"", TRUE, FILTER(CID!$B$2:$B$14794, CID!B5405=CID!$D$2:$D$14794))"),"#N/A")</f>
        <v>#N/A</v>
      </c>
      <c r="B5405" s="12" t="str">
        <f>IFERROR(__xludf.DUMMYFUNCTION("TEXTJOIN(""; "", TRUE, FILTER(CID!B5405:B14794, REGEXMATCH(CID!D5405:D14794, TEXTJOIN(""|"", TRUE, SPLIT(A5405, "";"")))))"),"#N/A")</f>
        <v>#N/A</v>
      </c>
    </row>
    <row r="5406">
      <c r="A5406" s="12" t="str">
        <f>IFERROR(__xludf.DUMMYFUNCTION("TEXTJOIN("";"", TRUE, FILTER(CID!$B$2:$B$14794, CID!B5406=CID!$D$2:$D$14794))"),"#N/A")</f>
        <v>#N/A</v>
      </c>
      <c r="B5406" s="12" t="str">
        <f>IFERROR(__xludf.DUMMYFUNCTION("TEXTJOIN(""; "", TRUE, FILTER(CID!B5406:B14794, REGEXMATCH(CID!D5406:D14794, TEXTJOIN(""|"", TRUE, SPLIT(A5406, "";"")))))"),"#N/A")</f>
        <v>#N/A</v>
      </c>
    </row>
    <row r="5407">
      <c r="A5407" s="12" t="str">
        <f>IFERROR(__xludf.DUMMYFUNCTION("TEXTJOIN("";"", TRUE, FILTER(CID!$B$2:$B$14794, CID!B5407=CID!$D$2:$D$14794))"),"#N/A")</f>
        <v>#N/A</v>
      </c>
      <c r="B5407" s="12" t="str">
        <f>IFERROR(__xludf.DUMMYFUNCTION("TEXTJOIN(""; "", TRUE, FILTER(CID!B5407:B14794, REGEXMATCH(CID!D5407:D14794, TEXTJOIN(""|"", TRUE, SPLIT(A5407, "";"")))))"),"#N/A")</f>
        <v>#N/A</v>
      </c>
    </row>
    <row r="5408">
      <c r="A5408" s="12" t="str">
        <f>IFERROR(__xludf.DUMMYFUNCTION("TEXTJOIN("";"", TRUE, FILTER(CID!$B$2:$B$14794, CID!B5408=CID!$D$2:$D$14794))"),"#N/A")</f>
        <v>#N/A</v>
      </c>
      <c r="B5408" s="12" t="str">
        <f>IFERROR(__xludf.DUMMYFUNCTION("TEXTJOIN(""; "", TRUE, FILTER(CID!B5408:B14794, REGEXMATCH(CID!D5408:D14794, TEXTJOIN(""|"", TRUE, SPLIT(A5408, "";"")))))"),"#N/A")</f>
        <v>#N/A</v>
      </c>
    </row>
    <row r="5409">
      <c r="A5409" s="12" t="str">
        <f>IFERROR(__xludf.DUMMYFUNCTION("TEXTJOIN("";"", TRUE, FILTER(CID!$B$2:$B$14794, CID!B5409=CID!$D$2:$D$14794))"),"#N/A")</f>
        <v>#N/A</v>
      </c>
      <c r="B5409" s="12" t="str">
        <f>IFERROR(__xludf.DUMMYFUNCTION("TEXTJOIN(""; "", TRUE, FILTER(CID!B5409:B14794, REGEXMATCH(CID!D5409:D14794, TEXTJOIN(""|"", TRUE, SPLIT(A5409, "";"")))))"),"#N/A")</f>
        <v>#N/A</v>
      </c>
    </row>
    <row r="5410">
      <c r="A5410" s="12" t="str">
        <f>IFERROR(__xludf.DUMMYFUNCTION("TEXTJOIN("";"", TRUE, FILTER(CID!$B$2:$B$14794, CID!B5410=CID!$D$2:$D$14794))"),"#N/A")</f>
        <v>#N/A</v>
      </c>
      <c r="B5410" s="12" t="str">
        <f>IFERROR(__xludf.DUMMYFUNCTION("TEXTJOIN(""; "", TRUE, FILTER(CID!B5410:B14794, REGEXMATCH(CID!D5410:D14794, TEXTJOIN(""|"", TRUE, SPLIT(A5410, "";"")))))"),"#N/A")</f>
        <v>#N/A</v>
      </c>
    </row>
    <row r="5411">
      <c r="A5411" s="12" t="str">
        <f>IFERROR(__xludf.DUMMYFUNCTION("TEXTJOIN("";"", TRUE, FILTER(CID!$B$2:$B$14794, CID!B5411=CID!$D$2:$D$14794))"),"#N/A")</f>
        <v>#N/A</v>
      </c>
      <c r="B5411" s="12" t="str">
        <f>IFERROR(__xludf.DUMMYFUNCTION("TEXTJOIN(""; "", TRUE, FILTER(CID!B5411:B14794, REGEXMATCH(CID!D5411:D14794, TEXTJOIN(""|"", TRUE, SPLIT(A5411, "";"")))))"),"#N/A")</f>
        <v>#N/A</v>
      </c>
    </row>
    <row r="5412">
      <c r="A5412" s="12" t="str">
        <f>IFERROR(__xludf.DUMMYFUNCTION("TEXTJOIN("";"", TRUE, FILTER(CID!$B$2:$B$14794, CID!B5412=CID!$D$2:$D$14794))"),"#N/A")</f>
        <v>#N/A</v>
      </c>
      <c r="B5412" s="12" t="str">
        <f>IFERROR(__xludf.DUMMYFUNCTION("TEXTJOIN(""; "", TRUE, FILTER(CID!B5412:B14794, REGEXMATCH(CID!D5412:D14794, TEXTJOIN(""|"", TRUE, SPLIT(A5412, "";"")))))"),"#N/A")</f>
        <v>#N/A</v>
      </c>
    </row>
    <row r="5413">
      <c r="A5413" s="12" t="str">
        <f>IFERROR(__xludf.DUMMYFUNCTION("TEXTJOIN("";"", TRUE, FILTER(CID!$B$2:$B$14794, CID!B5413=CID!$D$2:$D$14794))"),"#N/A")</f>
        <v>#N/A</v>
      </c>
      <c r="B5413" s="12" t="str">
        <f>IFERROR(__xludf.DUMMYFUNCTION("TEXTJOIN(""; "", TRUE, FILTER(CID!B5413:B14794, REGEXMATCH(CID!D5413:D14794, TEXTJOIN(""|"", TRUE, SPLIT(A5413, "";"")))))"),"#N/A")</f>
        <v>#N/A</v>
      </c>
    </row>
    <row r="5414">
      <c r="A5414" s="12" t="str">
        <f>IFERROR(__xludf.DUMMYFUNCTION("TEXTJOIN("";"", TRUE, FILTER(CID!$B$2:$B$14794, CID!B5414=CID!$D$2:$D$14794))"),"#N/A")</f>
        <v>#N/A</v>
      </c>
      <c r="B5414" s="12" t="str">
        <f>IFERROR(__xludf.DUMMYFUNCTION("TEXTJOIN(""; "", TRUE, FILTER(CID!B5414:B14794, REGEXMATCH(CID!D5414:D14794, TEXTJOIN(""|"", TRUE, SPLIT(A5414, "";"")))))"),"#N/A")</f>
        <v>#N/A</v>
      </c>
    </row>
    <row r="5415">
      <c r="A5415" s="12" t="str">
        <f>IFERROR(__xludf.DUMMYFUNCTION("TEXTJOIN("";"", TRUE, FILTER(CID!$B$2:$B$14794, CID!B5415=CID!$D$2:$D$14794))"),"#N/A")</f>
        <v>#N/A</v>
      </c>
      <c r="B5415" s="12" t="str">
        <f>IFERROR(__xludf.DUMMYFUNCTION("TEXTJOIN(""; "", TRUE, FILTER(CID!B5415:B14794, REGEXMATCH(CID!D5415:D14794, TEXTJOIN(""|"", TRUE, SPLIT(A5415, "";"")))))"),"#N/A")</f>
        <v>#N/A</v>
      </c>
    </row>
    <row r="5416">
      <c r="A5416" s="12" t="str">
        <f>IFERROR(__xludf.DUMMYFUNCTION("TEXTJOIN("";"", TRUE, FILTER(CID!$B$2:$B$14794, CID!B5416=CID!$D$2:$D$14794))"),"#N/A")</f>
        <v>#N/A</v>
      </c>
      <c r="B5416" s="12" t="str">
        <f>IFERROR(__xludf.DUMMYFUNCTION("TEXTJOIN(""; "", TRUE, FILTER(CID!B5416:B14794, REGEXMATCH(CID!D5416:D14794, TEXTJOIN(""|"", TRUE, SPLIT(A5416, "";"")))))"),"#N/A")</f>
        <v>#N/A</v>
      </c>
    </row>
    <row r="5417">
      <c r="A5417" s="12" t="str">
        <f>IFERROR(__xludf.DUMMYFUNCTION("TEXTJOIN("";"", TRUE, FILTER(CID!$B$2:$B$14794, CID!B5417=CID!$D$2:$D$14794))"),"#N/A")</f>
        <v>#N/A</v>
      </c>
      <c r="B5417" s="12" t="str">
        <f>IFERROR(__xludf.DUMMYFUNCTION("TEXTJOIN(""; "", TRUE, FILTER(CID!B5417:B14794, REGEXMATCH(CID!D5417:D14794, TEXTJOIN(""|"", TRUE, SPLIT(A5417, "";"")))))"),"#N/A")</f>
        <v>#N/A</v>
      </c>
    </row>
    <row r="5418">
      <c r="A5418" s="12" t="str">
        <f>IFERROR(__xludf.DUMMYFUNCTION("TEXTJOIN("";"", TRUE, FILTER(CID!$B$2:$B$14794, CID!B5418=CID!$D$2:$D$14794))"),"#N/A")</f>
        <v>#N/A</v>
      </c>
      <c r="B5418" s="12" t="str">
        <f>IFERROR(__xludf.DUMMYFUNCTION("TEXTJOIN(""; "", TRUE, FILTER(CID!B5418:B14794, REGEXMATCH(CID!D5418:D14794, TEXTJOIN(""|"", TRUE, SPLIT(A5418, "";"")))))"),"#N/A")</f>
        <v>#N/A</v>
      </c>
    </row>
    <row r="5419">
      <c r="A5419" s="12" t="str">
        <f>IFERROR(__xludf.DUMMYFUNCTION("TEXTJOIN("";"", TRUE, FILTER(CID!$B$2:$B$14794, CID!B5419=CID!$D$2:$D$14794))"),"#N/A")</f>
        <v>#N/A</v>
      </c>
      <c r="B5419" s="12" t="str">
        <f>IFERROR(__xludf.DUMMYFUNCTION("TEXTJOIN(""; "", TRUE, FILTER(CID!B5419:B14794, REGEXMATCH(CID!D5419:D14794, TEXTJOIN(""|"", TRUE, SPLIT(A5419, "";"")))))"),"#N/A")</f>
        <v>#N/A</v>
      </c>
    </row>
    <row r="5420">
      <c r="A5420" s="12" t="str">
        <f>IFERROR(__xludf.DUMMYFUNCTION("TEXTJOIN("";"", TRUE, FILTER(CID!$B$2:$B$14794, CID!B5420=CID!$D$2:$D$14794))"),"#N/A")</f>
        <v>#N/A</v>
      </c>
      <c r="B5420" s="12" t="str">
        <f>IFERROR(__xludf.DUMMYFUNCTION("TEXTJOIN(""; "", TRUE, FILTER(CID!B5420:B14794, REGEXMATCH(CID!D5420:D14794, TEXTJOIN(""|"", TRUE, SPLIT(A5420, "";"")))))"),"#N/A")</f>
        <v>#N/A</v>
      </c>
    </row>
    <row r="5421">
      <c r="A5421" s="12" t="str">
        <f>IFERROR(__xludf.DUMMYFUNCTION("TEXTJOIN("";"", TRUE, FILTER(CID!$B$2:$B$14794, CID!B5421=CID!$D$2:$D$14794))"),"#N/A")</f>
        <v>#N/A</v>
      </c>
      <c r="B5421" s="12" t="str">
        <f>IFERROR(__xludf.DUMMYFUNCTION("TEXTJOIN(""; "", TRUE, FILTER(CID!B5421:B14794, REGEXMATCH(CID!D5421:D14794, TEXTJOIN(""|"", TRUE, SPLIT(A5421, "";"")))))"),"#N/A")</f>
        <v>#N/A</v>
      </c>
    </row>
    <row r="5422">
      <c r="A5422" s="12" t="str">
        <f>IFERROR(__xludf.DUMMYFUNCTION("TEXTJOIN("";"", TRUE, FILTER(CID!$B$2:$B$14794, CID!B5422=CID!$D$2:$D$14794))"),"#N/A")</f>
        <v>#N/A</v>
      </c>
      <c r="B5422" s="12" t="str">
        <f>IFERROR(__xludf.DUMMYFUNCTION("TEXTJOIN(""; "", TRUE, FILTER(CID!B5422:B14794, REGEXMATCH(CID!D5422:D14794, TEXTJOIN(""|"", TRUE, SPLIT(A5422, "";"")))))"),"#N/A")</f>
        <v>#N/A</v>
      </c>
    </row>
    <row r="5423">
      <c r="A5423" s="12" t="str">
        <f>IFERROR(__xludf.DUMMYFUNCTION("TEXTJOIN("";"", TRUE, FILTER(CID!$B$2:$B$14794, CID!B5423=CID!$D$2:$D$14794))"),"#N/A")</f>
        <v>#N/A</v>
      </c>
      <c r="B5423" s="12" t="str">
        <f>IFERROR(__xludf.DUMMYFUNCTION("TEXTJOIN(""; "", TRUE, FILTER(CID!B5423:B14794, REGEXMATCH(CID!D5423:D14794, TEXTJOIN(""|"", TRUE, SPLIT(A5423, "";"")))))"),"#N/A")</f>
        <v>#N/A</v>
      </c>
    </row>
    <row r="5424">
      <c r="A5424" s="12" t="str">
        <f>IFERROR(__xludf.DUMMYFUNCTION("TEXTJOIN("";"", TRUE, FILTER(CID!$B$2:$B$14794, CID!B5424=CID!$D$2:$D$14794))"),"#N/A")</f>
        <v>#N/A</v>
      </c>
      <c r="B5424" s="12" t="str">
        <f>IFERROR(__xludf.DUMMYFUNCTION("TEXTJOIN(""; "", TRUE, FILTER(CID!B5424:B14794, REGEXMATCH(CID!D5424:D14794, TEXTJOIN(""|"", TRUE, SPLIT(A5424, "";"")))))"),"#N/A")</f>
        <v>#N/A</v>
      </c>
    </row>
    <row r="5425">
      <c r="A5425" s="12" t="str">
        <f>IFERROR(__xludf.DUMMYFUNCTION("TEXTJOIN("";"", TRUE, FILTER(CID!$B$2:$B$14794, CID!B5425=CID!$D$2:$D$14794))"),"#N/A")</f>
        <v>#N/A</v>
      </c>
      <c r="B5425" s="12" t="str">
        <f>IFERROR(__xludf.DUMMYFUNCTION("TEXTJOIN(""; "", TRUE, FILTER(CID!B5425:B14794, REGEXMATCH(CID!D5425:D14794, TEXTJOIN(""|"", TRUE, SPLIT(A5425, "";"")))))"),"#N/A")</f>
        <v>#N/A</v>
      </c>
    </row>
    <row r="5426">
      <c r="A5426" s="12" t="str">
        <f>IFERROR(__xludf.DUMMYFUNCTION("TEXTJOIN("";"", TRUE, FILTER(CID!$B$2:$B$14794, CID!B5426=CID!$D$2:$D$14794))"),"#N/A")</f>
        <v>#N/A</v>
      </c>
      <c r="B5426" s="12" t="str">
        <f>IFERROR(__xludf.DUMMYFUNCTION("TEXTJOIN(""; "", TRUE, FILTER(CID!B5426:B14794, REGEXMATCH(CID!D5426:D14794, TEXTJOIN(""|"", TRUE, SPLIT(A5426, "";"")))))"),"#N/A")</f>
        <v>#N/A</v>
      </c>
    </row>
    <row r="5427">
      <c r="A5427" s="12" t="str">
        <f>IFERROR(__xludf.DUMMYFUNCTION("TEXTJOIN("";"", TRUE, FILTER(CID!$B$2:$B$14794, CID!B5427=CID!$D$2:$D$14794))"),"#N/A")</f>
        <v>#N/A</v>
      </c>
      <c r="B5427" s="12" t="str">
        <f>IFERROR(__xludf.DUMMYFUNCTION("TEXTJOIN(""; "", TRUE, FILTER(CID!B5427:B14794, REGEXMATCH(CID!D5427:D14794, TEXTJOIN(""|"", TRUE, SPLIT(A5427, "";"")))))"),"#N/A")</f>
        <v>#N/A</v>
      </c>
    </row>
    <row r="5428">
      <c r="A5428" s="12" t="str">
        <f>IFERROR(__xludf.DUMMYFUNCTION("TEXTJOIN("";"", TRUE, FILTER(CID!$B$2:$B$14794, CID!B5428=CID!$D$2:$D$14794))"),"#N/A")</f>
        <v>#N/A</v>
      </c>
      <c r="B5428" s="12" t="str">
        <f>IFERROR(__xludf.DUMMYFUNCTION("TEXTJOIN(""; "", TRUE, FILTER(CID!B5428:B14794, REGEXMATCH(CID!D5428:D14794, TEXTJOIN(""|"", TRUE, SPLIT(A5428, "";"")))))"),"#N/A")</f>
        <v>#N/A</v>
      </c>
    </row>
    <row r="5429">
      <c r="A5429" s="12" t="str">
        <f>IFERROR(__xludf.DUMMYFUNCTION("TEXTJOIN("";"", TRUE, FILTER(CID!$B$2:$B$14794, CID!B5429=CID!$D$2:$D$14794))"),"#N/A")</f>
        <v>#N/A</v>
      </c>
      <c r="B5429" s="12" t="str">
        <f>IFERROR(__xludf.DUMMYFUNCTION("TEXTJOIN(""; "", TRUE, FILTER(CID!B5429:B14794, REGEXMATCH(CID!D5429:D14794, TEXTJOIN(""|"", TRUE, SPLIT(A5429, "";"")))))"),"#N/A")</f>
        <v>#N/A</v>
      </c>
    </row>
    <row r="5430">
      <c r="A5430" s="12" t="str">
        <f>IFERROR(__xludf.DUMMYFUNCTION("TEXTJOIN("";"", TRUE, FILTER(CID!$B$2:$B$14794, CID!B5430=CID!$D$2:$D$14794))"),"#N/A")</f>
        <v>#N/A</v>
      </c>
      <c r="B5430" s="12" t="str">
        <f>IFERROR(__xludf.DUMMYFUNCTION("TEXTJOIN(""; "", TRUE, FILTER(CID!B5430:B14794, REGEXMATCH(CID!D5430:D14794, TEXTJOIN(""|"", TRUE, SPLIT(A5430, "";"")))))"),"#N/A")</f>
        <v>#N/A</v>
      </c>
    </row>
    <row r="5431">
      <c r="A5431" s="12" t="str">
        <f>IFERROR(__xludf.DUMMYFUNCTION("TEXTJOIN("";"", TRUE, FILTER(CID!$B$2:$B$14794, CID!B5431=CID!$D$2:$D$14794))"),"#N/A")</f>
        <v>#N/A</v>
      </c>
      <c r="B5431" s="12" t="str">
        <f>IFERROR(__xludf.DUMMYFUNCTION("TEXTJOIN(""; "", TRUE, FILTER(CID!B5431:B14794, REGEXMATCH(CID!D5431:D14794, TEXTJOIN(""|"", TRUE, SPLIT(A5431, "";"")))))"),"#N/A")</f>
        <v>#N/A</v>
      </c>
    </row>
    <row r="5432">
      <c r="A5432" s="12" t="str">
        <f>IFERROR(__xludf.DUMMYFUNCTION("TEXTJOIN("";"", TRUE, FILTER(CID!$B$2:$B$14794, CID!B5432=CID!$D$2:$D$14794))"),"#N/A")</f>
        <v>#N/A</v>
      </c>
      <c r="B5432" s="12" t="str">
        <f>IFERROR(__xludf.DUMMYFUNCTION("TEXTJOIN(""; "", TRUE, FILTER(CID!B5432:B14794, REGEXMATCH(CID!D5432:D14794, TEXTJOIN(""|"", TRUE, SPLIT(A5432, "";"")))))"),"#N/A")</f>
        <v>#N/A</v>
      </c>
    </row>
    <row r="5433">
      <c r="A5433" s="12" t="str">
        <f>IFERROR(__xludf.DUMMYFUNCTION("TEXTJOIN("";"", TRUE, FILTER(CID!$B$2:$B$14794, CID!B5433=CID!$D$2:$D$14794))"),"#N/A")</f>
        <v>#N/A</v>
      </c>
      <c r="B5433" s="12" t="str">
        <f>IFERROR(__xludf.DUMMYFUNCTION("TEXTJOIN(""; "", TRUE, FILTER(CID!B5433:B14794, REGEXMATCH(CID!D5433:D14794, TEXTJOIN(""|"", TRUE, SPLIT(A5433, "";"")))))"),"#N/A")</f>
        <v>#N/A</v>
      </c>
    </row>
    <row r="5434">
      <c r="A5434" s="12" t="str">
        <f>IFERROR(__xludf.DUMMYFUNCTION("TEXTJOIN("";"", TRUE, FILTER(CID!$B$2:$B$14794, CID!B5434=CID!$D$2:$D$14794))"),"#N/A")</f>
        <v>#N/A</v>
      </c>
      <c r="B5434" s="12" t="str">
        <f>IFERROR(__xludf.DUMMYFUNCTION("TEXTJOIN(""; "", TRUE, FILTER(CID!B5434:B14794, REGEXMATCH(CID!D5434:D14794, TEXTJOIN(""|"", TRUE, SPLIT(A5434, "";"")))))"),"#N/A")</f>
        <v>#N/A</v>
      </c>
    </row>
    <row r="5435">
      <c r="A5435" s="12" t="str">
        <f>IFERROR(__xludf.DUMMYFUNCTION("TEXTJOIN("";"", TRUE, FILTER(CID!$B$2:$B$14794, CID!B5435=CID!$D$2:$D$14794))"),"#N/A")</f>
        <v>#N/A</v>
      </c>
      <c r="B5435" s="12" t="str">
        <f>IFERROR(__xludf.DUMMYFUNCTION("TEXTJOIN(""; "", TRUE, FILTER(CID!B5435:B14794, REGEXMATCH(CID!D5435:D14794, TEXTJOIN(""|"", TRUE, SPLIT(A5435, "";"")))))"),"#N/A")</f>
        <v>#N/A</v>
      </c>
    </row>
    <row r="5436">
      <c r="A5436" s="12" t="str">
        <f>IFERROR(__xludf.DUMMYFUNCTION("TEXTJOIN("";"", TRUE, FILTER(CID!$B$2:$B$14794, CID!B5436=CID!$D$2:$D$14794))"),"#N/A")</f>
        <v>#N/A</v>
      </c>
      <c r="B5436" s="12" t="str">
        <f>IFERROR(__xludf.DUMMYFUNCTION("TEXTJOIN(""; "", TRUE, FILTER(CID!B5436:B14794, REGEXMATCH(CID!D5436:D14794, TEXTJOIN(""|"", TRUE, SPLIT(A5436, "";"")))))"),"#N/A")</f>
        <v>#N/A</v>
      </c>
    </row>
    <row r="5437">
      <c r="A5437" s="12" t="str">
        <f>IFERROR(__xludf.DUMMYFUNCTION("TEXTJOIN("";"", TRUE, FILTER(CID!$B$2:$B$14794, CID!B5437=CID!$D$2:$D$14794))"),"#N/A")</f>
        <v>#N/A</v>
      </c>
      <c r="B5437" s="12" t="str">
        <f>IFERROR(__xludf.DUMMYFUNCTION("TEXTJOIN(""; "", TRUE, FILTER(CID!B5437:B14794, REGEXMATCH(CID!D5437:D14794, TEXTJOIN(""|"", TRUE, SPLIT(A5437, "";"")))))"),"#N/A")</f>
        <v>#N/A</v>
      </c>
    </row>
    <row r="5438">
      <c r="A5438" s="12" t="str">
        <f>IFERROR(__xludf.DUMMYFUNCTION("TEXTJOIN("";"", TRUE, FILTER(CID!$B$2:$B$14794, CID!B5438=CID!$D$2:$D$14794))"),"#N/A")</f>
        <v>#N/A</v>
      </c>
      <c r="B5438" s="12" t="str">
        <f>IFERROR(__xludf.DUMMYFUNCTION("TEXTJOIN(""; "", TRUE, FILTER(CID!B5438:B14794, REGEXMATCH(CID!D5438:D14794, TEXTJOIN(""|"", TRUE, SPLIT(A5438, "";"")))))"),"#N/A")</f>
        <v>#N/A</v>
      </c>
    </row>
    <row r="5439">
      <c r="A5439" s="12" t="str">
        <f>IFERROR(__xludf.DUMMYFUNCTION("TEXTJOIN("";"", TRUE, FILTER(CID!$B$2:$B$14794, CID!B5439=CID!$D$2:$D$14794))"),"#N/A")</f>
        <v>#N/A</v>
      </c>
      <c r="B5439" s="12" t="str">
        <f>IFERROR(__xludf.DUMMYFUNCTION("TEXTJOIN(""; "", TRUE, FILTER(CID!B5439:B14794, REGEXMATCH(CID!D5439:D14794, TEXTJOIN(""|"", TRUE, SPLIT(A5439, "";"")))))"),"#N/A")</f>
        <v>#N/A</v>
      </c>
    </row>
    <row r="5440">
      <c r="A5440" s="12" t="str">
        <f>IFERROR(__xludf.DUMMYFUNCTION("TEXTJOIN("";"", TRUE, FILTER(CID!$B$2:$B$14794, CID!B5440=CID!$D$2:$D$14794))"),"#N/A")</f>
        <v>#N/A</v>
      </c>
      <c r="B5440" s="12" t="str">
        <f>IFERROR(__xludf.DUMMYFUNCTION("TEXTJOIN(""; "", TRUE, FILTER(CID!B5440:B14794, REGEXMATCH(CID!D5440:D14794, TEXTJOIN(""|"", TRUE, SPLIT(A5440, "";"")))))"),"#N/A")</f>
        <v>#N/A</v>
      </c>
    </row>
    <row r="5441">
      <c r="A5441" s="12" t="str">
        <f>IFERROR(__xludf.DUMMYFUNCTION("TEXTJOIN("";"", TRUE, FILTER(CID!$B$2:$B$14794, CID!B5441=CID!$D$2:$D$14794))"),"#N/A")</f>
        <v>#N/A</v>
      </c>
      <c r="B5441" s="12" t="str">
        <f>IFERROR(__xludf.DUMMYFUNCTION("TEXTJOIN(""; "", TRUE, FILTER(CID!B5441:B14794, REGEXMATCH(CID!D5441:D14794, TEXTJOIN(""|"", TRUE, SPLIT(A5441, "";"")))))"),"#N/A")</f>
        <v>#N/A</v>
      </c>
    </row>
    <row r="5442">
      <c r="A5442" s="12" t="str">
        <f>IFERROR(__xludf.DUMMYFUNCTION("TEXTJOIN("";"", TRUE, FILTER(CID!$B$2:$B$14794, CID!B5442=CID!$D$2:$D$14794))"),"#N/A")</f>
        <v>#N/A</v>
      </c>
      <c r="B5442" s="12" t="str">
        <f>IFERROR(__xludf.DUMMYFUNCTION("TEXTJOIN(""; "", TRUE, FILTER(CID!B5442:B14794, REGEXMATCH(CID!D5442:D14794, TEXTJOIN(""|"", TRUE, SPLIT(A5442, "";"")))))"),"#N/A")</f>
        <v>#N/A</v>
      </c>
    </row>
    <row r="5443">
      <c r="A5443" s="12" t="str">
        <f>IFERROR(__xludf.DUMMYFUNCTION("TEXTJOIN("";"", TRUE, FILTER(CID!$B$2:$B$14794, CID!B5443=CID!$D$2:$D$14794))"),"#N/A")</f>
        <v>#N/A</v>
      </c>
      <c r="B5443" s="12" t="str">
        <f>IFERROR(__xludf.DUMMYFUNCTION("TEXTJOIN(""; "", TRUE, FILTER(CID!B5443:B14794, REGEXMATCH(CID!D5443:D14794, TEXTJOIN(""|"", TRUE, SPLIT(A5443, "";"")))))"),"#N/A")</f>
        <v>#N/A</v>
      </c>
    </row>
    <row r="5444">
      <c r="A5444" s="12" t="str">
        <f>IFERROR(__xludf.DUMMYFUNCTION("TEXTJOIN("";"", TRUE, FILTER(CID!$B$2:$B$14794, CID!B5444=CID!$D$2:$D$14794))"),"#N/A")</f>
        <v>#N/A</v>
      </c>
      <c r="B5444" s="12" t="str">
        <f>IFERROR(__xludf.DUMMYFUNCTION("TEXTJOIN(""; "", TRUE, FILTER(CID!B5444:B14794, REGEXMATCH(CID!D5444:D14794, TEXTJOIN(""|"", TRUE, SPLIT(A5444, "";"")))))"),"#N/A")</f>
        <v>#N/A</v>
      </c>
    </row>
    <row r="5445">
      <c r="A5445" s="12" t="str">
        <f>IFERROR(__xludf.DUMMYFUNCTION("TEXTJOIN("";"", TRUE, FILTER(CID!$B$2:$B$14794, CID!B5445=CID!$D$2:$D$14794))"),"#N/A")</f>
        <v>#N/A</v>
      </c>
      <c r="B5445" s="12" t="str">
        <f>IFERROR(__xludf.DUMMYFUNCTION("TEXTJOIN(""; "", TRUE, FILTER(CID!B5445:B14794, REGEXMATCH(CID!D5445:D14794, TEXTJOIN(""|"", TRUE, SPLIT(A5445, "";"")))))"),"#N/A")</f>
        <v>#N/A</v>
      </c>
    </row>
    <row r="5446">
      <c r="A5446" s="12" t="str">
        <f>IFERROR(__xludf.DUMMYFUNCTION("TEXTJOIN("";"", TRUE, FILTER(CID!$B$2:$B$14794, CID!B5446=CID!$D$2:$D$14794))"),"#N/A")</f>
        <v>#N/A</v>
      </c>
      <c r="B5446" s="12" t="str">
        <f>IFERROR(__xludf.DUMMYFUNCTION("TEXTJOIN(""; "", TRUE, FILTER(CID!B5446:B14794, REGEXMATCH(CID!D5446:D14794, TEXTJOIN(""|"", TRUE, SPLIT(A5446, "";"")))))"),"#N/A")</f>
        <v>#N/A</v>
      </c>
    </row>
    <row r="5447">
      <c r="A5447" s="12" t="str">
        <f>IFERROR(__xludf.DUMMYFUNCTION("TEXTJOIN("";"", TRUE, FILTER(CID!$B$2:$B$14794, CID!B5447=CID!$D$2:$D$14794))"),"#N/A")</f>
        <v>#N/A</v>
      </c>
      <c r="B5447" s="12" t="str">
        <f>IFERROR(__xludf.DUMMYFUNCTION("TEXTJOIN(""; "", TRUE, FILTER(CID!B5447:B14794, REGEXMATCH(CID!D5447:D14794, TEXTJOIN(""|"", TRUE, SPLIT(A5447, "";"")))))"),"#N/A")</f>
        <v>#N/A</v>
      </c>
    </row>
    <row r="5448">
      <c r="A5448" s="12" t="str">
        <f>IFERROR(__xludf.DUMMYFUNCTION("TEXTJOIN("";"", TRUE, FILTER(CID!$B$2:$B$14794, CID!B5448=CID!$D$2:$D$14794))"),"#N/A")</f>
        <v>#N/A</v>
      </c>
      <c r="B5448" s="12" t="str">
        <f>IFERROR(__xludf.DUMMYFUNCTION("TEXTJOIN(""; "", TRUE, FILTER(CID!B5448:B14794, REGEXMATCH(CID!D5448:D14794, TEXTJOIN(""|"", TRUE, SPLIT(A5448, "";"")))))"),"#N/A")</f>
        <v>#N/A</v>
      </c>
    </row>
    <row r="5449">
      <c r="A5449" s="12" t="str">
        <f>IFERROR(__xludf.DUMMYFUNCTION("TEXTJOIN("";"", TRUE, FILTER(CID!$B$2:$B$14794, CID!B5449=CID!$D$2:$D$14794))"),"#N/A")</f>
        <v>#N/A</v>
      </c>
      <c r="B5449" s="12" t="str">
        <f>IFERROR(__xludf.DUMMYFUNCTION("TEXTJOIN(""; "", TRUE, FILTER(CID!B5449:B14794, REGEXMATCH(CID!D5449:D14794, TEXTJOIN(""|"", TRUE, SPLIT(A5449, "";"")))))"),"#N/A")</f>
        <v>#N/A</v>
      </c>
    </row>
    <row r="5450">
      <c r="A5450" s="12" t="str">
        <f>IFERROR(__xludf.DUMMYFUNCTION("TEXTJOIN("";"", TRUE, FILTER(CID!$B$2:$B$14794, CID!B5450=CID!$D$2:$D$14794))"),"#N/A")</f>
        <v>#N/A</v>
      </c>
      <c r="B5450" s="12" t="str">
        <f>IFERROR(__xludf.DUMMYFUNCTION("TEXTJOIN(""; "", TRUE, FILTER(CID!B5450:B14794, REGEXMATCH(CID!D5450:D14794, TEXTJOIN(""|"", TRUE, SPLIT(A5450, "";"")))))"),"#N/A")</f>
        <v>#N/A</v>
      </c>
    </row>
    <row r="5451">
      <c r="A5451" s="12" t="str">
        <f>IFERROR(__xludf.DUMMYFUNCTION("TEXTJOIN("";"", TRUE, FILTER(CID!$B$2:$B$14794, CID!B5451=CID!$D$2:$D$14794))"),"#N/A")</f>
        <v>#N/A</v>
      </c>
      <c r="B5451" s="12" t="str">
        <f>IFERROR(__xludf.DUMMYFUNCTION("TEXTJOIN(""; "", TRUE, FILTER(CID!B5451:B14794, REGEXMATCH(CID!D5451:D14794, TEXTJOIN(""|"", TRUE, SPLIT(A5451, "";"")))))"),"#N/A")</f>
        <v>#N/A</v>
      </c>
    </row>
    <row r="5452">
      <c r="A5452" s="12" t="str">
        <f>IFERROR(__xludf.DUMMYFUNCTION("TEXTJOIN("";"", TRUE, FILTER(CID!$B$2:$B$14794, CID!B5452=CID!$D$2:$D$14794))"),"#N/A")</f>
        <v>#N/A</v>
      </c>
      <c r="B5452" s="12" t="str">
        <f>IFERROR(__xludf.DUMMYFUNCTION("TEXTJOIN(""; "", TRUE, FILTER(CID!B5452:B14794, REGEXMATCH(CID!D5452:D14794, TEXTJOIN(""|"", TRUE, SPLIT(A5452, "";"")))))"),"#N/A")</f>
        <v>#N/A</v>
      </c>
    </row>
    <row r="5453">
      <c r="A5453" s="12" t="str">
        <f>IFERROR(__xludf.DUMMYFUNCTION("TEXTJOIN("";"", TRUE, FILTER(CID!$B$2:$B$14794, CID!B5453=CID!$D$2:$D$14794))"),"#N/A")</f>
        <v>#N/A</v>
      </c>
      <c r="B5453" s="12" t="str">
        <f>IFERROR(__xludf.DUMMYFUNCTION("TEXTJOIN(""; "", TRUE, FILTER(CID!B5453:B14794, REGEXMATCH(CID!D5453:D14794, TEXTJOIN(""|"", TRUE, SPLIT(A5453, "";"")))))"),"#N/A")</f>
        <v>#N/A</v>
      </c>
    </row>
    <row r="5454">
      <c r="A5454" s="12" t="str">
        <f>IFERROR(__xludf.DUMMYFUNCTION("TEXTJOIN("";"", TRUE, FILTER(CID!$B$2:$B$14794, CID!B5454=CID!$D$2:$D$14794))"),"#N/A")</f>
        <v>#N/A</v>
      </c>
      <c r="B5454" s="12" t="str">
        <f>IFERROR(__xludf.DUMMYFUNCTION("TEXTJOIN(""; "", TRUE, FILTER(CID!B5454:B14794, REGEXMATCH(CID!D5454:D14794, TEXTJOIN(""|"", TRUE, SPLIT(A5454, "";"")))))"),"#N/A")</f>
        <v>#N/A</v>
      </c>
    </row>
    <row r="5455">
      <c r="A5455" s="12" t="str">
        <f>IFERROR(__xludf.DUMMYFUNCTION("TEXTJOIN("";"", TRUE, FILTER(CID!$B$2:$B$14794, CID!B5455=CID!$D$2:$D$14794))"),"#N/A")</f>
        <v>#N/A</v>
      </c>
      <c r="B5455" s="12" t="str">
        <f>IFERROR(__xludf.DUMMYFUNCTION("TEXTJOIN(""; "", TRUE, FILTER(CID!B5455:B14794, REGEXMATCH(CID!D5455:D14794, TEXTJOIN(""|"", TRUE, SPLIT(A5455, "";"")))))"),"#N/A")</f>
        <v>#N/A</v>
      </c>
    </row>
    <row r="5456">
      <c r="A5456" s="12" t="str">
        <f>IFERROR(__xludf.DUMMYFUNCTION("TEXTJOIN("";"", TRUE, FILTER(CID!$B$2:$B$14794, CID!B5456=CID!$D$2:$D$14794))"),"#N/A")</f>
        <v>#N/A</v>
      </c>
      <c r="B5456" s="12" t="str">
        <f>IFERROR(__xludf.DUMMYFUNCTION("TEXTJOIN(""; "", TRUE, FILTER(CID!B5456:B14794, REGEXMATCH(CID!D5456:D14794, TEXTJOIN(""|"", TRUE, SPLIT(A5456, "";"")))))"),"#N/A")</f>
        <v>#N/A</v>
      </c>
    </row>
    <row r="5457">
      <c r="A5457" s="12" t="str">
        <f>IFERROR(__xludf.DUMMYFUNCTION("TEXTJOIN("";"", TRUE, FILTER(CID!$B$2:$B$14794, CID!B5457=CID!$D$2:$D$14794))"),"#N/A")</f>
        <v>#N/A</v>
      </c>
      <c r="B5457" s="12" t="str">
        <f>IFERROR(__xludf.DUMMYFUNCTION("TEXTJOIN(""; "", TRUE, FILTER(CID!B5457:B14794, REGEXMATCH(CID!D5457:D14794, TEXTJOIN(""|"", TRUE, SPLIT(A5457, "";"")))))"),"#N/A")</f>
        <v>#N/A</v>
      </c>
    </row>
    <row r="5458">
      <c r="A5458" s="12" t="str">
        <f>IFERROR(__xludf.DUMMYFUNCTION("TEXTJOIN("";"", TRUE, FILTER(CID!$B$2:$B$14794, CID!B5458=CID!$D$2:$D$14794))"),"#N/A")</f>
        <v>#N/A</v>
      </c>
      <c r="B5458" s="12" t="str">
        <f>IFERROR(__xludf.DUMMYFUNCTION("TEXTJOIN(""; "", TRUE, FILTER(CID!B5458:B14794, REGEXMATCH(CID!D5458:D14794, TEXTJOIN(""|"", TRUE, SPLIT(A5458, "";"")))))"),"#N/A")</f>
        <v>#N/A</v>
      </c>
    </row>
    <row r="5459">
      <c r="A5459" s="12" t="str">
        <f>IFERROR(__xludf.DUMMYFUNCTION("TEXTJOIN("";"", TRUE, FILTER(CID!$B$2:$B$14794, CID!B5459=CID!$D$2:$D$14794))"),"#N/A")</f>
        <v>#N/A</v>
      </c>
      <c r="B5459" s="12" t="str">
        <f>IFERROR(__xludf.DUMMYFUNCTION("TEXTJOIN(""; "", TRUE, FILTER(CID!B5459:B14794, REGEXMATCH(CID!D5459:D14794, TEXTJOIN(""|"", TRUE, SPLIT(A5459, "";"")))))"),"#N/A")</f>
        <v>#N/A</v>
      </c>
    </row>
    <row r="5460">
      <c r="A5460" s="12" t="str">
        <f>IFERROR(__xludf.DUMMYFUNCTION("TEXTJOIN("";"", TRUE, FILTER(CID!$B$2:$B$14794, CID!B5460=CID!$D$2:$D$14794))"),"#N/A")</f>
        <v>#N/A</v>
      </c>
      <c r="B5460" s="12" t="str">
        <f>IFERROR(__xludf.DUMMYFUNCTION("TEXTJOIN(""; "", TRUE, FILTER(CID!B5460:B14794, REGEXMATCH(CID!D5460:D14794, TEXTJOIN(""|"", TRUE, SPLIT(A5460, "";"")))))"),"#N/A")</f>
        <v>#N/A</v>
      </c>
    </row>
    <row r="5461">
      <c r="A5461" s="12" t="str">
        <f>IFERROR(__xludf.DUMMYFUNCTION("TEXTJOIN("";"", TRUE, FILTER(CID!$B$2:$B$14794, CID!B5461=CID!$D$2:$D$14794))"),"#N/A")</f>
        <v>#N/A</v>
      </c>
      <c r="B5461" s="12" t="str">
        <f>IFERROR(__xludf.DUMMYFUNCTION("TEXTJOIN(""; "", TRUE, FILTER(CID!B5461:B14794, REGEXMATCH(CID!D5461:D14794, TEXTJOIN(""|"", TRUE, SPLIT(A5461, "";"")))))"),"#N/A")</f>
        <v>#N/A</v>
      </c>
    </row>
    <row r="5462">
      <c r="A5462" s="12" t="str">
        <f>IFERROR(__xludf.DUMMYFUNCTION("TEXTJOIN("";"", TRUE, FILTER(CID!$B$2:$B$14794, CID!B5462=CID!$D$2:$D$14794))"),"#N/A")</f>
        <v>#N/A</v>
      </c>
      <c r="B5462" s="12" t="str">
        <f>IFERROR(__xludf.DUMMYFUNCTION("TEXTJOIN(""; "", TRUE, FILTER(CID!B5462:B14794, REGEXMATCH(CID!D5462:D14794, TEXTJOIN(""|"", TRUE, SPLIT(A5462, "";"")))))"),"#N/A")</f>
        <v>#N/A</v>
      </c>
    </row>
    <row r="5463">
      <c r="A5463" s="12" t="str">
        <f>IFERROR(__xludf.DUMMYFUNCTION("TEXTJOIN("";"", TRUE, FILTER(CID!$B$2:$B$14794, CID!B5463=CID!$D$2:$D$14794))"),"#N/A")</f>
        <v>#N/A</v>
      </c>
      <c r="B5463" s="12" t="str">
        <f>IFERROR(__xludf.DUMMYFUNCTION("TEXTJOIN(""; "", TRUE, FILTER(CID!B5463:B14794, REGEXMATCH(CID!D5463:D14794, TEXTJOIN(""|"", TRUE, SPLIT(A5463, "";"")))))"),"#N/A")</f>
        <v>#N/A</v>
      </c>
    </row>
    <row r="5464">
      <c r="A5464" s="12" t="str">
        <f>IFERROR(__xludf.DUMMYFUNCTION("TEXTJOIN("";"", TRUE, FILTER(CID!$B$2:$B$14794, CID!B5464=CID!$D$2:$D$14794))"),"#N/A")</f>
        <v>#N/A</v>
      </c>
      <c r="B5464" s="12" t="str">
        <f>IFERROR(__xludf.DUMMYFUNCTION("TEXTJOIN(""; "", TRUE, FILTER(CID!B5464:B14794, REGEXMATCH(CID!D5464:D14794, TEXTJOIN(""|"", TRUE, SPLIT(A5464, "";"")))))"),"#N/A")</f>
        <v>#N/A</v>
      </c>
    </row>
    <row r="5465">
      <c r="A5465" s="12" t="str">
        <f>IFERROR(__xludf.DUMMYFUNCTION("TEXTJOIN("";"", TRUE, FILTER(CID!$B$2:$B$14794, CID!B5465=CID!$D$2:$D$14794))"),"#N/A")</f>
        <v>#N/A</v>
      </c>
      <c r="B5465" s="12" t="str">
        <f>IFERROR(__xludf.DUMMYFUNCTION("TEXTJOIN(""; "", TRUE, FILTER(CID!B5465:B14794, REGEXMATCH(CID!D5465:D14794, TEXTJOIN(""|"", TRUE, SPLIT(A5465, "";"")))))"),"#N/A")</f>
        <v>#N/A</v>
      </c>
    </row>
    <row r="5466">
      <c r="A5466" s="12" t="str">
        <f>IFERROR(__xludf.DUMMYFUNCTION("TEXTJOIN("";"", TRUE, FILTER(CID!$B$2:$B$14794, CID!B5466=CID!$D$2:$D$14794))"),"#N/A")</f>
        <v>#N/A</v>
      </c>
      <c r="B5466" s="12" t="str">
        <f>IFERROR(__xludf.DUMMYFUNCTION("TEXTJOIN(""; "", TRUE, FILTER(CID!B5466:B14794, REGEXMATCH(CID!D5466:D14794, TEXTJOIN(""|"", TRUE, SPLIT(A5466, "";"")))))"),"#N/A")</f>
        <v>#N/A</v>
      </c>
    </row>
    <row r="5467">
      <c r="A5467" s="12" t="str">
        <f>IFERROR(__xludf.DUMMYFUNCTION("TEXTJOIN("";"", TRUE, FILTER(CID!$B$2:$B$14794, CID!B5467=CID!$D$2:$D$14794))"),"#N/A")</f>
        <v>#N/A</v>
      </c>
      <c r="B5467" s="12" t="str">
        <f>IFERROR(__xludf.DUMMYFUNCTION("TEXTJOIN(""; "", TRUE, FILTER(CID!B5467:B14794, REGEXMATCH(CID!D5467:D14794, TEXTJOIN(""|"", TRUE, SPLIT(A5467, "";"")))))"),"#N/A")</f>
        <v>#N/A</v>
      </c>
    </row>
    <row r="5468">
      <c r="A5468" s="12" t="str">
        <f>IFERROR(__xludf.DUMMYFUNCTION("TEXTJOIN("";"", TRUE, FILTER(CID!$B$2:$B$14794, CID!B5468=CID!$D$2:$D$14794))"),"#N/A")</f>
        <v>#N/A</v>
      </c>
      <c r="B5468" s="12" t="str">
        <f>IFERROR(__xludf.DUMMYFUNCTION("TEXTJOIN(""; "", TRUE, FILTER(CID!B5468:B14794, REGEXMATCH(CID!D5468:D14794, TEXTJOIN(""|"", TRUE, SPLIT(A5468, "";"")))))"),"#N/A")</f>
        <v>#N/A</v>
      </c>
    </row>
    <row r="5469">
      <c r="A5469" s="12" t="str">
        <f>IFERROR(__xludf.DUMMYFUNCTION("TEXTJOIN("";"", TRUE, FILTER(CID!$B$2:$B$14794, CID!B5469=CID!$D$2:$D$14794))"),"#N/A")</f>
        <v>#N/A</v>
      </c>
      <c r="B5469" s="12" t="str">
        <f>IFERROR(__xludf.DUMMYFUNCTION("TEXTJOIN(""; "", TRUE, FILTER(CID!B5469:B14794, REGEXMATCH(CID!D5469:D14794, TEXTJOIN(""|"", TRUE, SPLIT(A5469, "";"")))))"),"#N/A")</f>
        <v>#N/A</v>
      </c>
    </row>
    <row r="5470">
      <c r="A5470" s="12" t="str">
        <f>IFERROR(__xludf.DUMMYFUNCTION("TEXTJOIN("";"", TRUE, FILTER(CID!$B$2:$B$14794, CID!B5470=CID!$D$2:$D$14794))"),"#N/A")</f>
        <v>#N/A</v>
      </c>
      <c r="B5470" s="12" t="str">
        <f>IFERROR(__xludf.DUMMYFUNCTION("TEXTJOIN(""; "", TRUE, FILTER(CID!B5470:B14794, REGEXMATCH(CID!D5470:D14794, TEXTJOIN(""|"", TRUE, SPLIT(A5470, "";"")))))"),"#N/A")</f>
        <v>#N/A</v>
      </c>
    </row>
    <row r="5471">
      <c r="A5471" s="12" t="str">
        <f>IFERROR(__xludf.DUMMYFUNCTION("TEXTJOIN("";"", TRUE, FILTER(CID!$B$2:$B$14794, CID!B5471=CID!$D$2:$D$14794))"),"#N/A")</f>
        <v>#N/A</v>
      </c>
      <c r="B5471" s="12" t="str">
        <f>IFERROR(__xludf.DUMMYFUNCTION("TEXTJOIN(""; "", TRUE, FILTER(CID!B5471:B14794, REGEXMATCH(CID!D5471:D14794, TEXTJOIN(""|"", TRUE, SPLIT(A5471, "";"")))))"),"#N/A")</f>
        <v>#N/A</v>
      </c>
    </row>
    <row r="5472">
      <c r="A5472" s="12" t="str">
        <f>IFERROR(__xludf.DUMMYFUNCTION("TEXTJOIN("";"", TRUE, FILTER(CID!$B$2:$B$14794, CID!B5472=CID!$D$2:$D$14794))"),"#N/A")</f>
        <v>#N/A</v>
      </c>
      <c r="B5472" s="12" t="str">
        <f>IFERROR(__xludf.DUMMYFUNCTION("TEXTJOIN(""; "", TRUE, FILTER(CID!B5472:B14794, REGEXMATCH(CID!D5472:D14794, TEXTJOIN(""|"", TRUE, SPLIT(A5472, "";"")))))"),"#N/A")</f>
        <v>#N/A</v>
      </c>
    </row>
    <row r="5473">
      <c r="A5473" s="12" t="str">
        <f>IFERROR(__xludf.DUMMYFUNCTION("TEXTJOIN("";"", TRUE, FILTER(CID!$B$2:$B$14794, CID!B5473=CID!$D$2:$D$14794))"),"#N/A")</f>
        <v>#N/A</v>
      </c>
      <c r="B5473" s="12" t="str">
        <f>IFERROR(__xludf.DUMMYFUNCTION("TEXTJOIN(""; "", TRUE, FILTER(CID!B5473:B14794, REGEXMATCH(CID!D5473:D14794, TEXTJOIN(""|"", TRUE, SPLIT(A5473, "";"")))))"),"#N/A")</f>
        <v>#N/A</v>
      </c>
    </row>
    <row r="5474">
      <c r="A5474" s="12" t="str">
        <f>IFERROR(__xludf.DUMMYFUNCTION("TEXTJOIN("";"", TRUE, FILTER(CID!$B$2:$B$14794, CID!B5474=CID!$D$2:$D$14794))"),"#N/A")</f>
        <v>#N/A</v>
      </c>
      <c r="B5474" s="12" t="str">
        <f>IFERROR(__xludf.DUMMYFUNCTION("TEXTJOIN(""; "", TRUE, FILTER(CID!B5474:B14794, REGEXMATCH(CID!D5474:D14794, TEXTJOIN(""|"", TRUE, SPLIT(A5474, "";"")))))"),"#N/A")</f>
        <v>#N/A</v>
      </c>
    </row>
    <row r="5475">
      <c r="A5475" s="12" t="str">
        <f>IFERROR(__xludf.DUMMYFUNCTION("TEXTJOIN("";"", TRUE, FILTER(CID!$B$2:$B$14794, CID!B5475=CID!$D$2:$D$14794))"),"#N/A")</f>
        <v>#N/A</v>
      </c>
      <c r="B5475" s="12" t="str">
        <f>IFERROR(__xludf.DUMMYFUNCTION("TEXTJOIN(""; "", TRUE, FILTER(CID!B5475:B14794, REGEXMATCH(CID!D5475:D14794, TEXTJOIN(""|"", TRUE, SPLIT(A5475, "";"")))))"),"#N/A")</f>
        <v>#N/A</v>
      </c>
    </row>
    <row r="5476">
      <c r="A5476" s="12" t="str">
        <f>IFERROR(__xludf.DUMMYFUNCTION("TEXTJOIN("";"", TRUE, FILTER(CID!$B$2:$B$14794, CID!B5476=CID!$D$2:$D$14794))"),"#N/A")</f>
        <v>#N/A</v>
      </c>
      <c r="B5476" s="12" t="str">
        <f>IFERROR(__xludf.DUMMYFUNCTION("TEXTJOIN(""; "", TRUE, FILTER(CID!B5476:B14794, REGEXMATCH(CID!D5476:D14794, TEXTJOIN(""|"", TRUE, SPLIT(A5476, "";"")))))"),"#N/A")</f>
        <v>#N/A</v>
      </c>
    </row>
    <row r="5477">
      <c r="A5477" s="12" t="str">
        <f>IFERROR(__xludf.DUMMYFUNCTION("TEXTJOIN("";"", TRUE, FILTER(CID!$B$2:$B$14794, CID!B5477=CID!$D$2:$D$14794))"),"#N/A")</f>
        <v>#N/A</v>
      </c>
      <c r="B5477" s="12" t="str">
        <f>IFERROR(__xludf.DUMMYFUNCTION("TEXTJOIN(""; "", TRUE, FILTER(CID!B5477:B14794, REGEXMATCH(CID!D5477:D14794, TEXTJOIN(""|"", TRUE, SPLIT(A5477, "";"")))))"),"#N/A")</f>
        <v>#N/A</v>
      </c>
    </row>
    <row r="5478">
      <c r="A5478" s="12" t="str">
        <f>IFERROR(__xludf.DUMMYFUNCTION("TEXTJOIN("";"", TRUE, FILTER(CID!$B$2:$B$14794, CID!B5478=CID!$D$2:$D$14794))"),"#N/A")</f>
        <v>#N/A</v>
      </c>
      <c r="B5478" s="12" t="str">
        <f>IFERROR(__xludf.DUMMYFUNCTION("TEXTJOIN(""; "", TRUE, FILTER(CID!B5478:B14794, REGEXMATCH(CID!D5478:D14794, TEXTJOIN(""|"", TRUE, SPLIT(A5478, "";"")))))"),"#N/A")</f>
        <v>#N/A</v>
      </c>
    </row>
    <row r="5479">
      <c r="A5479" s="12" t="str">
        <f>IFERROR(__xludf.DUMMYFUNCTION("TEXTJOIN("";"", TRUE, FILTER(CID!$B$2:$B$14794, CID!B5479=CID!$D$2:$D$14794))"),"#N/A")</f>
        <v>#N/A</v>
      </c>
      <c r="B5479" s="12" t="str">
        <f>IFERROR(__xludf.DUMMYFUNCTION("TEXTJOIN(""; "", TRUE, FILTER(CID!B5479:B14794, REGEXMATCH(CID!D5479:D14794, TEXTJOIN(""|"", TRUE, SPLIT(A5479, "";"")))))"),"#N/A")</f>
        <v>#N/A</v>
      </c>
    </row>
    <row r="5480">
      <c r="A5480" s="12" t="str">
        <f>IFERROR(__xludf.DUMMYFUNCTION("TEXTJOIN("";"", TRUE, FILTER(CID!$B$2:$B$14794, CID!B5480=CID!$D$2:$D$14794))"),"#N/A")</f>
        <v>#N/A</v>
      </c>
      <c r="B5480" s="12" t="str">
        <f>IFERROR(__xludf.DUMMYFUNCTION("TEXTJOIN(""; "", TRUE, FILTER(CID!B5480:B14794, REGEXMATCH(CID!D5480:D14794, TEXTJOIN(""|"", TRUE, SPLIT(A5480, "";"")))))"),"#N/A")</f>
        <v>#N/A</v>
      </c>
    </row>
    <row r="5481">
      <c r="A5481" s="12" t="str">
        <f>IFERROR(__xludf.DUMMYFUNCTION("TEXTJOIN("";"", TRUE, FILTER(CID!$B$2:$B$14794, CID!B5481=CID!$D$2:$D$14794))"),"#N/A")</f>
        <v>#N/A</v>
      </c>
      <c r="B5481" s="12" t="str">
        <f>IFERROR(__xludf.DUMMYFUNCTION("TEXTJOIN(""; "", TRUE, FILTER(CID!B5481:B14794, REGEXMATCH(CID!D5481:D14794, TEXTJOIN(""|"", TRUE, SPLIT(A5481, "";"")))))"),"#N/A")</f>
        <v>#N/A</v>
      </c>
    </row>
    <row r="5482">
      <c r="A5482" s="12" t="str">
        <f>IFERROR(__xludf.DUMMYFUNCTION("TEXTJOIN("";"", TRUE, FILTER(CID!$B$2:$B$14794, CID!B5482=CID!$D$2:$D$14794))"),"#N/A")</f>
        <v>#N/A</v>
      </c>
      <c r="B5482" s="12" t="str">
        <f>IFERROR(__xludf.DUMMYFUNCTION("TEXTJOIN(""; "", TRUE, FILTER(CID!B5482:B14794, REGEXMATCH(CID!D5482:D14794, TEXTJOIN(""|"", TRUE, SPLIT(A5482, "";"")))))"),"#N/A")</f>
        <v>#N/A</v>
      </c>
    </row>
    <row r="5483">
      <c r="A5483" s="12" t="str">
        <f>IFERROR(__xludf.DUMMYFUNCTION("TEXTJOIN("";"", TRUE, FILTER(CID!$B$2:$B$14794, CID!B5483=CID!$D$2:$D$14794))"),"#N/A")</f>
        <v>#N/A</v>
      </c>
      <c r="B5483" s="12" t="str">
        <f>IFERROR(__xludf.DUMMYFUNCTION("TEXTJOIN(""; "", TRUE, FILTER(CID!B5483:B14794, REGEXMATCH(CID!D5483:D14794, TEXTJOIN(""|"", TRUE, SPLIT(A5483, "";"")))))"),"#N/A")</f>
        <v>#N/A</v>
      </c>
    </row>
    <row r="5484">
      <c r="A5484" s="12" t="str">
        <f>IFERROR(__xludf.DUMMYFUNCTION("TEXTJOIN("";"", TRUE, FILTER(CID!$B$2:$B$14794, CID!B5484=CID!$D$2:$D$14794))"),"#N/A")</f>
        <v>#N/A</v>
      </c>
      <c r="B5484" s="12" t="str">
        <f>IFERROR(__xludf.DUMMYFUNCTION("TEXTJOIN(""; "", TRUE, FILTER(CID!B5484:B14794, REGEXMATCH(CID!D5484:D14794, TEXTJOIN(""|"", TRUE, SPLIT(A5484, "";"")))))"),"#N/A")</f>
        <v>#N/A</v>
      </c>
    </row>
    <row r="5485">
      <c r="A5485" s="12" t="str">
        <f>IFERROR(__xludf.DUMMYFUNCTION("TEXTJOIN("";"", TRUE, FILTER(CID!$B$2:$B$14794, CID!B5485=CID!$D$2:$D$14794))"),"#N/A")</f>
        <v>#N/A</v>
      </c>
      <c r="B5485" s="12" t="str">
        <f>IFERROR(__xludf.DUMMYFUNCTION("TEXTJOIN(""; "", TRUE, FILTER(CID!B5485:B14794, REGEXMATCH(CID!D5485:D14794, TEXTJOIN(""|"", TRUE, SPLIT(A5485, "";"")))))"),"#N/A")</f>
        <v>#N/A</v>
      </c>
    </row>
    <row r="5486">
      <c r="A5486" s="12" t="str">
        <f>IFERROR(__xludf.DUMMYFUNCTION("TEXTJOIN("";"", TRUE, FILTER(CID!$B$2:$B$14794, CID!B5486=CID!$D$2:$D$14794))"),"#N/A")</f>
        <v>#N/A</v>
      </c>
      <c r="B5486" s="12" t="str">
        <f>IFERROR(__xludf.DUMMYFUNCTION("TEXTJOIN(""; "", TRUE, FILTER(CID!B5486:B14794, REGEXMATCH(CID!D5486:D14794, TEXTJOIN(""|"", TRUE, SPLIT(A5486, "";"")))))"),"#N/A")</f>
        <v>#N/A</v>
      </c>
    </row>
    <row r="5487">
      <c r="A5487" s="12" t="str">
        <f>IFERROR(__xludf.DUMMYFUNCTION("TEXTJOIN("";"", TRUE, FILTER(CID!$B$2:$B$14794, CID!B5487=CID!$D$2:$D$14794))"),"#N/A")</f>
        <v>#N/A</v>
      </c>
      <c r="B5487" s="12" t="str">
        <f>IFERROR(__xludf.DUMMYFUNCTION("TEXTJOIN(""; "", TRUE, FILTER(CID!B5487:B14794, REGEXMATCH(CID!D5487:D14794, TEXTJOIN(""|"", TRUE, SPLIT(A5487, "";"")))))"),"#N/A")</f>
        <v>#N/A</v>
      </c>
    </row>
    <row r="5488">
      <c r="A5488" s="12" t="str">
        <f>IFERROR(__xludf.DUMMYFUNCTION("TEXTJOIN("";"", TRUE, FILTER(CID!$B$2:$B$14794, CID!B5488=CID!$D$2:$D$14794))"),"#N/A")</f>
        <v>#N/A</v>
      </c>
      <c r="B5488" s="12" t="str">
        <f>IFERROR(__xludf.DUMMYFUNCTION("TEXTJOIN(""; "", TRUE, FILTER(CID!B5488:B14794, REGEXMATCH(CID!D5488:D14794, TEXTJOIN(""|"", TRUE, SPLIT(A5488, "";"")))))"),"#N/A")</f>
        <v>#N/A</v>
      </c>
    </row>
    <row r="5489">
      <c r="A5489" s="12" t="str">
        <f>IFERROR(__xludf.DUMMYFUNCTION("TEXTJOIN("";"", TRUE, FILTER(CID!$B$2:$B$14794, CID!B5489=CID!$D$2:$D$14794))"),"#N/A")</f>
        <v>#N/A</v>
      </c>
      <c r="B5489" s="12" t="str">
        <f>IFERROR(__xludf.DUMMYFUNCTION("TEXTJOIN(""; "", TRUE, FILTER(CID!B5489:B14794, REGEXMATCH(CID!D5489:D14794, TEXTJOIN(""|"", TRUE, SPLIT(A5489, "";"")))))"),"#N/A")</f>
        <v>#N/A</v>
      </c>
    </row>
    <row r="5490">
      <c r="A5490" s="12" t="str">
        <f>IFERROR(__xludf.DUMMYFUNCTION("TEXTJOIN("";"", TRUE, FILTER(CID!$B$2:$B$14794, CID!B5490=CID!$D$2:$D$14794))"),"#N/A")</f>
        <v>#N/A</v>
      </c>
      <c r="B5490" s="12" t="str">
        <f>IFERROR(__xludf.DUMMYFUNCTION("TEXTJOIN(""; "", TRUE, FILTER(CID!B5490:B14794, REGEXMATCH(CID!D5490:D14794, TEXTJOIN(""|"", TRUE, SPLIT(A5490, "";"")))))"),"#N/A")</f>
        <v>#N/A</v>
      </c>
    </row>
    <row r="5491">
      <c r="A5491" s="12" t="str">
        <f>IFERROR(__xludf.DUMMYFUNCTION("TEXTJOIN("";"", TRUE, FILTER(CID!$B$2:$B$14794, CID!B5491=CID!$D$2:$D$14794))"),"#N/A")</f>
        <v>#N/A</v>
      </c>
      <c r="B5491" s="12" t="str">
        <f>IFERROR(__xludf.DUMMYFUNCTION("TEXTJOIN(""; "", TRUE, FILTER(CID!B5491:B14794, REGEXMATCH(CID!D5491:D14794, TEXTJOIN(""|"", TRUE, SPLIT(A5491, "";"")))))"),"#N/A")</f>
        <v>#N/A</v>
      </c>
    </row>
    <row r="5492">
      <c r="A5492" s="12" t="str">
        <f>IFERROR(__xludf.DUMMYFUNCTION("TEXTJOIN("";"", TRUE, FILTER(CID!$B$2:$B$14794, CID!B5492=CID!$D$2:$D$14794))"),"#N/A")</f>
        <v>#N/A</v>
      </c>
      <c r="B5492" s="12" t="str">
        <f>IFERROR(__xludf.DUMMYFUNCTION("TEXTJOIN(""; "", TRUE, FILTER(CID!B5492:B14794, REGEXMATCH(CID!D5492:D14794, TEXTJOIN(""|"", TRUE, SPLIT(A5492, "";"")))))"),"#N/A")</f>
        <v>#N/A</v>
      </c>
    </row>
    <row r="5493">
      <c r="A5493" s="12" t="str">
        <f>IFERROR(__xludf.DUMMYFUNCTION("TEXTJOIN("";"", TRUE, FILTER(CID!$B$2:$B$14794, CID!B5493=CID!$D$2:$D$14794))"),"#N/A")</f>
        <v>#N/A</v>
      </c>
      <c r="B5493" s="12" t="str">
        <f>IFERROR(__xludf.DUMMYFUNCTION("TEXTJOIN(""; "", TRUE, FILTER(CID!B5493:B14794, REGEXMATCH(CID!D5493:D14794, TEXTJOIN(""|"", TRUE, SPLIT(A5493, "";"")))))"),"#N/A")</f>
        <v>#N/A</v>
      </c>
    </row>
    <row r="5494">
      <c r="A5494" s="12" t="str">
        <f>IFERROR(__xludf.DUMMYFUNCTION("TEXTJOIN("";"", TRUE, FILTER(CID!$B$2:$B$14794, CID!B5494=CID!$D$2:$D$14794))"),"#N/A")</f>
        <v>#N/A</v>
      </c>
      <c r="B5494" s="12" t="str">
        <f>IFERROR(__xludf.DUMMYFUNCTION("TEXTJOIN(""; "", TRUE, FILTER(CID!B5494:B14794, REGEXMATCH(CID!D5494:D14794, TEXTJOIN(""|"", TRUE, SPLIT(A5494, "";"")))))"),"#N/A")</f>
        <v>#N/A</v>
      </c>
    </row>
    <row r="5495">
      <c r="A5495" s="12" t="str">
        <f>IFERROR(__xludf.DUMMYFUNCTION("TEXTJOIN("";"", TRUE, FILTER(CID!$B$2:$B$14794, CID!B5495=CID!$D$2:$D$14794))"),"#N/A")</f>
        <v>#N/A</v>
      </c>
      <c r="B5495" s="12" t="str">
        <f>IFERROR(__xludf.DUMMYFUNCTION("TEXTJOIN(""; "", TRUE, FILTER(CID!B5495:B14794, REGEXMATCH(CID!D5495:D14794, TEXTJOIN(""|"", TRUE, SPLIT(A5495, "";"")))))"),"#N/A")</f>
        <v>#N/A</v>
      </c>
    </row>
    <row r="5496">
      <c r="A5496" s="12" t="str">
        <f>IFERROR(__xludf.DUMMYFUNCTION("TEXTJOIN("";"", TRUE, FILTER(CID!$B$2:$B$14794, CID!B5496=CID!$D$2:$D$14794))"),"#N/A")</f>
        <v>#N/A</v>
      </c>
      <c r="B5496" s="12" t="str">
        <f>IFERROR(__xludf.DUMMYFUNCTION("TEXTJOIN(""; "", TRUE, FILTER(CID!B5496:B14794, REGEXMATCH(CID!D5496:D14794, TEXTJOIN(""|"", TRUE, SPLIT(A5496, "";"")))))"),"#N/A")</f>
        <v>#N/A</v>
      </c>
    </row>
    <row r="5497">
      <c r="A5497" s="12" t="str">
        <f>IFERROR(__xludf.DUMMYFUNCTION("TEXTJOIN("";"", TRUE, FILTER(CID!$B$2:$B$14794, CID!B5497=CID!$D$2:$D$14794))"),"#N/A")</f>
        <v>#N/A</v>
      </c>
      <c r="B5497" s="12" t="str">
        <f>IFERROR(__xludf.DUMMYFUNCTION("TEXTJOIN(""; "", TRUE, FILTER(CID!B5497:B14794, REGEXMATCH(CID!D5497:D14794, TEXTJOIN(""|"", TRUE, SPLIT(A5497, "";"")))))"),"#N/A")</f>
        <v>#N/A</v>
      </c>
    </row>
    <row r="5498">
      <c r="A5498" s="12" t="str">
        <f>IFERROR(__xludf.DUMMYFUNCTION("TEXTJOIN("";"", TRUE, FILTER(CID!$B$2:$B$14794, CID!B5498=CID!$D$2:$D$14794))"),"#N/A")</f>
        <v>#N/A</v>
      </c>
      <c r="B5498" s="12" t="str">
        <f>IFERROR(__xludf.DUMMYFUNCTION("TEXTJOIN(""; "", TRUE, FILTER(CID!B5498:B14794, REGEXMATCH(CID!D5498:D14794, TEXTJOIN(""|"", TRUE, SPLIT(A5498, "";"")))))"),"#N/A")</f>
        <v>#N/A</v>
      </c>
    </row>
    <row r="5499">
      <c r="A5499" s="12" t="str">
        <f>IFERROR(__xludf.DUMMYFUNCTION("TEXTJOIN("";"", TRUE, FILTER(CID!$B$2:$B$14794, CID!B5499=CID!$D$2:$D$14794))"),"#N/A")</f>
        <v>#N/A</v>
      </c>
      <c r="B5499" s="12" t="str">
        <f>IFERROR(__xludf.DUMMYFUNCTION("TEXTJOIN(""; "", TRUE, FILTER(CID!B5499:B14794, REGEXMATCH(CID!D5499:D14794, TEXTJOIN(""|"", TRUE, SPLIT(A5499, "";"")))))"),"#N/A")</f>
        <v>#N/A</v>
      </c>
    </row>
    <row r="5500">
      <c r="A5500" s="12" t="str">
        <f>IFERROR(__xludf.DUMMYFUNCTION("TEXTJOIN("";"", TRUE, FILTER(CID!$B$2:$B$14794, CID!B5500=CID!$D$2:$D$14794))"),"#N/A")</f>
        <v>#N/A</v>
      </c>
      <c r="B5500" s="12" t="str">
        <f>IFERROR(__xludf.DUMMYFUNCTION("TEXTJOIN(""; "", TRUE, FILTER(CID!B5500:B14794, REGEXMATCH(CID!D5500:D14794, TEXTJOIN(""|"", TRUE, SPLIT(A5500, "";"")))))"),"#N/A")</f>
        <v>#N/A</v>
      </c>
    </row>
    <row r="5501">
      <c r="A5501" s="12" t="str">
        <f>IFERROR(__xludf.DUMMYFUNCTION("TEXTJOIN("";"", TRUE, FILTER(CID!$B$2:$B$14794, CID!B5501=CID!$D$2:$D$14794))"),"#N/A")</f>
        <v>#N/A</v>
      </c>
      <c r="B5501" s="12" t="str">
        <f>IFERROR(__xludf.DUMMYFUNCTION("TEXTJOIN(""; "", TRUE, FILTER(CID!B5501:B14794, REGEXMATCH(CID!D5501:D14794, TEXTJOIN(""|"", TRUE, SPLIT(A5501, "";"")))))"),"#N/A")</f>
        <v>#N/A</v>
      </c>
    </row>
    <row r="5502">
      <c r="A5502" s="12" t="str">
        <f>IFERROR(__xludf.DUMMYFUNCTION("TEXTJOIN("";"", TRUE, FILTER(CID!$B$2:$B$14794, CID!B5502=CID!$D$2:$D$14794))"),"#N/A")</f>
        <v>#N/A</v>
      </c>
      <c r="B5502" s="12" t="str">
        <f>IFERROR(__xludf.DUMMYFUNCTION("TEXTJOIN(""; "", TRUE, FILTER(CID!B5502:B14794, REGEXMATCH(CID!D5502:D14794, TEXTJOIN(""|"", TRUE, SPLIT(A5502, "";"")))))"),"#N/A")</f>
        <v>#N/A</v>
      </c>
    </row>
    <row r="5503">
      <c r="A5503" s="12" t="str">
        <f>IFERROR(__xludf.DUMMYFUNCTION("TEXTJOIN("";"", TRUE, FILTER(CID!$B$2:$B$14794, CID!B5503=CID!$D$2:$D$14794))"),"#N/A")</f>
        <v>#N/A</v>
      </c>
      <c r="B5503" s="12" t="str">
        <f>IFERROR(__xludf.DUMMYFUNCTION("TEXTJOIN(""; "", TRUE, FILTER(CID!B5503:B14794, REGEXMATCH(CID!D5503:D14794, TEXTJOIN(""|"", TRUE, SPLIT(A5503, "";"")))))"),"#N/A")</f>
        <v>#N/A</v>
      </c>
    </row>
    <row r="5504">
      <c r="A5504" s="12" t="str">
        <f>IFERROR(__xludf.DUMMYFUNCTION("TEXTJOIN("";"", TRUE, FILTER(CID!$B$2:$B$14794, CID!B5504=CID!$D$2:$D$14794))"),"#N/A")</f>
        <v>#N/A</v>
      </c>
      <c r="B5504" s="12" t="str">
        <f>IFERROR(__xludf.DUMMYFUNCTION("TEXTJOIN(""; "", TRUE, FILTER(CID!B5504:B14794, REGEXMATCH(CID!D5504:D14794, TEXTJOIN(""|"", TRUE, SPLIT(A5504, "";"")))))"),"#N/A")</f>
        <v>#N/A</v>
      </c>
    </row>
    <row r="5505">
      <c r="A5505" s="12" t="str">
        <f>IFERROR(__xludf.DUMMYFUNCTION("TEXTJOIN("";"", TRUE, FILTER(CID!$B$2:$B$14794, CID!B5505=CID!$D$2:$D$14794))"),"#N/A")</f>
        <v>#N/A</v>
      </c>
      <c r="B5505" s="12" t="str">
        <f>IFERROR(__xludf.DUMMYFUNCTION("TEXTJOIN(""; "", TRUE, FILTER(CID!B5505:B14794, REGEXMATCH(CID!D5505:D14794, TEXTJOIN(""|"", TRUE, SPLIT(A5505, "";"")))))"),"#N/A")</f>
        <v>#N/A</v>
      </c>
    </row>
    <row r="5506">
      <c r="A5506" s="12" t="str">
        <f>IFERROR(__xludf.DUMMYFUNCTION("TEXTJOIN("";"", TRUE, FILTER(CID!$B$2:$B$14794, CID!B5506=CID!$D$2:$D$14794))"),"#N/A")</f>
        <v>#N/A</v>
      </c>
      <c r="B5506" s="12" t="str">
        <f>IFERROR(__xludf.DUMMYFUNCTION("TEXTJOIN(""; "", TRUE, FILTER(CID!B5506:B14794, REGEXMATCH(CID!D5506:D14794, TEXTJOIN(""|"", TRUE, SPLIT(A5506, "";"")))))"),"#N/A")</f>
        <v>#N/A</v>
      </c>
    </row>
    <row r="5507">
      <c r="A5507" s="12" t="str">
        <f>IFERROR(__xludf.DUMMYFUNCTION("TEXTJOIN("";"", TRUE, FILTER(CID!$B$2:$B$14794, CID!B5507=CID!$D$2:$D$14794))"),"#N/A")</f>
        <v>#N/A</v>
      </c>
      <c r="B5507" s="12" t="str">
        <f>IFERROR(__xludf.DUMMYFUNCTION("TEXTJOIN(""; "", TRUE, FILTER(CID!B5507:B14794, REGEXMATCH(CID!D5507:D14794, TEXTJOIN(""|"", TRUE, SPLIT(A5507, "";"")))))"),"#N/A")</f>
        <v>#N/A</v>
      </c>
    </row>
    <row r="5508">
      <c r="A5508" s="12" t="str">
        <f>IFERROR(__xludf.DUMMYFUNCTION("TEXTJOIN("";"", TRUE, FILTER(CID!$B$2:$B$14794, CID!B5508=CID!$D$2:$D$14794))"),"#N/A")</f>
        <v>#N/A</v>
      </c>
      <c r="B5508" s="12" t="str">
        <f>IFERROR(__xludf.DUMMYFUNCTION("TEXTJOIN(""; "", TRUE, FILTER(CID!B5508:B14794, REGEXMATCH(CID!D5508:D14794, TEXTJOIN(""|"", TRUE, SPLIT(A5508, "";"")))))"),"#N/A")</f>
        <v>#N/A</v>
      </c>
    </row>
    <row r="5509">
      <c r="A5509" s="12" t="str">
        <f>IFERROR(__xludf.DUMMYFUNCTION("TEXTJOIN("";"", TRUE, FILTER(CID!$B$2:$B$14794, CID!B5509=CID!$D$2:$D$14794))"),"#N/A")</f>
        <v>#N/A</v>
      </c>
      <c r="B5509" s="12" t="str">
        <f>IFERROR(__xludf.DUMMYFUNCTION("TEXTJOIN(""; "", TRUE, FILTER(CID!B5509:B14794, REGEXMATCH(CID!D5509:D14794, TEXTJOIN(""|"", TRUE, SPLIT(A5509, "";"")))))"),"#N/A")</f>
        <v>#N/A</v>
      </c>
    </row>
    <row r="5510">
      <c r="A5510" s="12" t="str">
        <f>IFERROR(__xludf.DUMMYFUNCTION("TEXTJOIN("";"", TRUE, FILTER(CID!$B$2:$B$14794, CID!B5510=CID!$D$2:$D$14794))"),"#N/A")</f>
        <v>#N/A</v>
      </c>
      <c r="B5510" s="12" t="str">
        <f>IFERROR(__xludf.DUMMYFUNCTION("TEXTJOIN(""; "", TRUE, FILTER(CID!B5510:B14794, REGEXMATCH(CID!D5510:D14794, TEXTJOIN(""|"", TRUE, SPLIT(A5510, "";"")))))"),"#N/A")</f>
        <v>#N/A</v>
      </c>
    </row>
    <row r="5511">
      <c r="A5511" s="12" t="str">
        <f>IFERROR(__xludf.DUMMYFUNCTION("TEXTJOIN("";"", TRUE, FILTER(CID!$B$2:$B$14794, CID!B5511=CID!$D$2:$D$14794))"),"#N/A")</f>
        <v>#N/A</v>
      </c>
      <c r="B5511" s="12" t="str">
        <f>IFERROR(__xludf.DUMMYFUNCTION("TEXTJOIN(""; "", TRUE, FILTER(CID!B5511:B14794, REGEXMATCH(CID!D5511:D14794, TEXTJOIN(""|"", TRUE, SPLIT(A5511, "";"")))))"),"#N/A")</f>
        <v>#N/A</v>
      </c>
    </row>
    <row r="5512">
      <c r="A5512" s="12" t="str">
        <f>IFERROR(__xludf.DUMMYFUNCTION("TEXTJOIN("";"", TRUE, FILTER(CID!$B$2:$B$14794, CID!B5512=CID!$D$2:$D$14794))"),"#N/A")</f>
        <v>#N/A</v>
      </c>
      <c r="B5512" s="12" t="str">
        <f>IFERROR(__xludf.DUMMYFUNCTION("TEXTJOIN(""; "", TRUE, FILTER(CID!B5512:B14794, REGEXMATCH(CID!D5512:D14794, TEXTJOIN(""|"", TRUE, SPLIT(A5512, "";"")))))"),"#N/A")</f>
        <v>#N/A</v>
      </c>
    </row>
    <row r="5513">
      <c r="A5513" s="12" t="str">
        <f>IFERROR(__xludf.DUMMYFUNCTION("TEXTJOIN("";"", TRUE, FILTER(CID!$B$2:$B$14794, CID!B5513=CID!$D$2:$D$14794))"),"#N/A")</f>
        <v>#N/A</v>
      </c>
      <c r="B5513" s="12" t="str">
        <f>IFERROR(__xludf.DUMMYFUNCTION("TEXTJOIN(""; "", TRUE, FILTER(CID!B5513:B14794, REGEXMATCH(CID!D5513:D14794, TEXTJOIN(""|"", TRUE, SPLIT(A5513, "";"")))))"),"#N/A")</f>
        <v>#N/A</v>
      </c>
    </row>
    <row r="5514">
      <c r="A5514" s="12" t="str">
        <f>IFERROR(__xludf.DUMMYFUNCTION("TEXTJOIN("";"", TRUE, FILTER(CID!$B$2:$B$14794, CID!B5514=CID!$D$2:$D$14794))"),"#N/A")</f>
        <v>#N/A</v>
      </c>
      <c r="B5514" s="12" t="str">
        <f>IFERROR(__xludf.DUMMYFUNCTION("TEXTJOIN(""; "", TRUE, FILTER(CID!B5514:B14794, REGEXMATCH(CID!D5514:D14794, TEXTJOIN(""|"", TRUE, SPLIT(A5514, "";"")))))"),"#N/A")</f>
        <v>#N/A</v>
      </c>
    </row>
    <row r="5515">
      <c r="A5515" s="12" t="str">
        <f>IFERROR(__xludf.DUMMYFUNCTION("TEXTJOIN("";"", TRUE, FILTER(CID!$B$2:$B$14794, CID!B5515=CID!$D$2:$D$14794))"),"#N/A")</f>
        <v>#N/A</v>
      </c>
      <c r="B5515" s="12" t="str">
        <f>IFERROR(__xludf.DUMMYFUNCTION("TEXTJOIN(""; "", TRUE, FILTER(CID!B5515:B14794, REGEXMATCH(CID!D5515:D14794, TEXTJOIN(""|"", TRUE, SPLIT(A5515, "";"")))))"),"#N/A")</f>
        <v>#N/A</v>
      </c>
    </row>
    <row r="5516">
      <c r="A5516" s="12" t="str">
        <f>IFERROR(__xludf.DUMMYFUNCTION("TEXTJOIN("";"", TRUE, FILTER(CID!$B$2:$B$14794, CID!B5516=CID!$D$2:$D$14794))"),"#N/A")</f>
        <v>#N/A</v>
      </c>
      <c r="B5516" s="12" t="str">
        <f>IFERROR(__xludf.DUMMYFUNCTION("TEXTJOIN(""; "", TRUE, FILTER(CID!B5516:B14794, REGEXMATCH(CID!D5516:D14794, TEXTJOIN(""|"", TRUE, SPLIT(A5516, "";"")))))"),"#N/A")</f>
        <v>#N/A</v>
      </c>
    </row>
    <row r="5517">
      <c r="A5517" s="12" t="str">
        <f>IFERROR(__xludf.DUMMYFUNCTION("TEXTJOIN("";"", TRUE, FILTER(CID!$B$2:$B$14794, CID!B5517=CID!$D$2:$D$14794))"),"#N/A")</f>
        <v>#N/A</v>
      </c>
      <c r="B5517" s="12" t="str">
        <f>IFERROR(__xludf.DUMMYFUNCTION("TEXTJOIN(""; "", TRUE, FILTER(CID!B5517:B14794, REGEXMATCH(CID!D5517:D14794, TEXTJOIN(""|"", TRUE, SPLIT(A5517, "";"")))))"),"#N/A")</f>
        <v>#N/A</v>
      </c>
    </row>
    <row r="5518">
      <c r="A5518" s="12" t="str">
        <f>IFERROR(__xludf.DUMMYFUNCTION("TEXTJOIN("";"", TRUE, FILTER(CID!$B$2:$B$14794, CID!B5518=CID!$D$2:$D$14794))"),"#N/A")</f>
        <v>#N/A</v>
      </c>
      <c r="B5518" s="12" t="str">
        <f>IFERROR(__xludf.DUMMYFUNCTION("TEXTJOIN(""; "", TRUE, FILTER(CID!B5518:B14794, REGEXMATCH(CID!D5518:D14794, TEXTJOIN(""|"", TRUE, SPLIT(A5518, "";"")))))"),"#N/A")</f>
        <v>#N/A</v>
      </c>
    </row>
    <row r="5519">
      <c r="A5519" s="12" t="str">
        <f>IFERROR(__xludf.DUMMYFUNCTION("TEXTJOIN("";"", TRUE, FILTER(CID!$B$2:$B$14794, CID!B5519=CID!$D$2:$D$14794))"),"#N/A")</f>
        <v>#N/A</v>
      </c>
      <c r="B5519" s="12" t="str">
        <f>IFERROR(__xludf.DUMMYFUNCTION("TEXTJOIN(""; "", TRUE, FILTER(CID!B5519:B14794, REGEXMATCH(CID!D5519:D14794, TEXTJOIN(""|"", TRUE, SPLIT(A5519, "";"")))))"),"#N/A")</f>
        <v>#N/A</v>
      </c>
    </row>
    <row r="5520">
      <c r="A5520" s="12" t="str">
        <f>IFERROR(__xludf.DUMMYFUNCTION("TEXTJOIN("";"", TRUE, FILTER(CID!$B$2:$B$14794, CID!B5520=CID!$D$2:$D$14794))"),"#N/A")</f>
        <v>#N/A</v>
      </c>
      <c r="B5520" s="12" t="str">
        <f>IFERROR(__xludf.DUMMYFUNCTION("TEXTJOIN(""; "", TRUE, FILTER(CID!B5520:B14794, REGEXMATCH(CID!D5520:D14794, TEXTJOIN(""|"", TRUE, SPLIT(A5520, "";"")))))"),"#N/A")</f>
        <v>#N/A</v>
      </c>
    </row>
    <row r="5521">
      <c r="A5521" s="12" t="str">
        <f>IFERROR(__xludf.DUMMYFUNCTION("TEXTJOIN("";"", TRUE, FILTER(CID!$B$2:$B$14794, CID!B5521=CID!$D$2:$D$14794))"),"#N/A")</f>
        <v>#N/A</v>
      </c>
      <c r="B5521" s="12" t="str">
        <f>IFERROR(__xludf.DUMMYFUNCTION("TEXTJOIN(""; "", TRUE, FILTER(CID!B5521:B14794, REGEXMATCH(CID!D5521:D14794, TEXTJOIN(""|"", TRUE, SPLIT(A5521, "";"")))))"),"#N/A")</f>
        <v>#N/A</v>
      </c>
    </row>
    <row r="5522">
      <c r="A5522" s="12" t="str">
        <f>IFERROR(__xludf.DUMMYFUNCTION("TEXTJOIN("";"", TRUE, FILTER(CID!$B$2:$B$14794, CID!B5522=CID!$D$2:$D$14794))"),"#N/A")</f>
        <v>#N/A</v>
      </c>
      <c r="B5522" s="12" t="str">
        <f>IFERROR(__xludf.DUMMYFUNCTION("TEXTJOIN(""; "", TRUE, FILTER(CID!B5522:B14794, REGEXMATCH(CID!D5522:D14794, TEXTJOIN(""|"", TRUE, SPLIT(A5522, "";"")))))"),"#N/A")</f>
        <v>#N/A</v>
      </c>
    </row>
    <row r="5523">
      <c r="A5523" s="12" t="str">
        <f>IFERROR(__xludf.DUMMYFUNCTION("TEXTJOIN("";"", TRUE, FILTER(CID!$B$2:$B$14794, CID!B5523=CID!$D$2:$D$14794))"),"#N/A")</f>
        <v>#N/A</v>
      </c>
      <c r="B5523" s="12" t="str">
        <f>IFERROR(__xludf.DUMMYFUNCTION("TEXTJOIN(""; "", TRUE, FILTER(CID!B5523:B14794, REGEXMATCH(CID!D5523:D14794, TEXTJOIN(""|"", TRUE, SPLIT(A5523, "";"")))))"),"#N/A")</f>
        <v>#N/A</v>
      </c>
    </row>
    <row r="5524">
      <c r="A5524" s="12" t="str">
        <f>IFERROR(__xludf.DUMMYFUNCTION("TEXTJOIN("";"", TRUE, FILTER(CID!$B$2:$B$14794, CID!B5524=CID!$D$2:$D$14794))"),"#N/A")</f>
        <v>#N/A</v>
      </c>
      <c r="B5524" s="12" t="str">
        <f>IFERROR(__xludf.DUMMYFUNCTION("TEXTJOIN(""; "", TRUE, FILTER(CID!B5524:B14794, REGEXMATCH(CID!D5524:D14794, TEXTJOIN(""|"", TRUE, SPLIT(A5524, "";"")))))"),"#N/A")</f>
        <v>#N/A</v>
      </c>
    </row>
    <row r="5525">
      <c r="A5525" s="12" t="str">
        <f>IFERROR(__xludf.DUMMYFUNCTION("TEXTJOIN("";"", TRUE, FILTER(CID!$B$2:$B$14794, CID!B5525=CID!$D$2:$D$14794))"),"#N/A")</f>
        <v>#N/A</v>
      </c>
      <c r="B5525" s="12" t="str">
        <f>IFERROR(__xludf.DUMMYFUNCTION("TEXTJOIN(""; "", TRUE, FILTER(CID!B5525:B14794, REGEXMATCH(CID!D5525:D14794, TEXTJOIN(""|"", TRUE, SPLIT(A5525, "";"")))))"),"#N/A")</f>
        <v>#N/A</v>
      </c>
    </row>
    <row r="5526">
      <c r="A5526" s="12" t="str">
        <f>IFERROR(__xludf.DUMMYFUNCTION("TEXTJOIN("";"", TRUE, FILTER(CID!$B$2:$B$14794, CID!B5526=CID!$D$2:$D$14794))"),"#N/A")</f>
        <v>#N/A</v>
      </c>
      <c r="B5526" s="12" t="str">
        <f>IFERROR(__xludf.DUMMYFUNCTION("TEXTJOIN(""; "", TRUE, FILTER(CID!B5526:B14794, REGEXMATCH(CID!D5526:D14794, TEXTJOIN(""|"", TRUE, SPLIT(A5526, "";"")))))"),"#N/A")</f>
        <v>#N/A</v>
      </c>
    </row>
    <row r="5527">
      <c r="A5527" s="12" t="str">
        <f>IFERROR(__xludf.DUMMYFUNCTION("TEXTJOIN("";"", TRUE, FILTER(CID!$B$2:$B$14794, CID!B5527=CID!$D$2:$D$14794))"),"#N/A")</f>
        <v>#N/A</v>
      </c>
      <c r="B5527" s="12" t="str">
        <f>IFERROR(__xludf.DUMMYFUNCTION("TEXTJOIN(""; "", TRUE, FILTER(CID!B5527:B14794, REGEXMATCH(CID!D5527:D14794, TEXTJOIN(""|"", TRUE, SPLIT(A5527, "";"")))))"),"#N/A")</f>
        <v>#N/A</v>
      </c>
    </row>
    <row r="5528">
      <c r="A5528" s="12" t="str">
        <f>IFERROR(__xludf.DUMMYFUNCTION("TEXTJOIN("";"", TRUE, FILTER(CID!$B$2:$B$14794, CID!B5528=CID!$D$2:$D$14794))"),"#N/A")</f>
        <v>#N/A</v>
      </c>
      <c r="B5528" s="12" t="str">
        <f>IFERROR(__xludf.DUMMYFUNCTION("TEXTJOIN(""; "", TRUE, FILTER(CID!B5528:B14794, REGEXMATCH(CID!D5528:D14794, TEXTJOIN(""|"", TRUE, SPLIT(A5528, "";"")))))"),"#N/A")</f>
        <v>#N/A</v>
      </c>
    </row>
    <row r="5529">
      <c r="A5529" s="12" t="str">
        <f>IFERROR(__xludf.DUMMYFUNCTION("TEXTJOIN("";"", TRUE, FILTER(CID!$B$2:$B$14794, CID!B5529=CID!$D$2:$D$14794))"),"#N/A")</f>
        <v>#N/A</v>
      </c>
      <c r="B5529" s="12" t="str">
        <f>IFERROR(__xludf.DUMMYFUNCTION("TEXTJOIN(""; "", TRUE, FILTER(CID!B5529:B14794, REGEXMATCH(CID!D5529:D14794, TEXTJOIN(""|"", TRUE, SPLIT(A5529, "";"")))))"),"#N/A")</f>
        <v>#N/A</v>
      </c>
    </row>
    <row r="5530">
      <c r="A5530" s="12" t="str">
        <f>IFERROR(__xludf.DUMMYFUNCTION("TEXTJOIN("";"", TRUE, FILTER(CID!$B$2:$B$14794, CID!B5530=CID!$D$2:$D$14794))"),"#N/A")</f>
        <v>#N/A</v>
      </c>
      <c r="B5530" s="12" t="str">
        <f>IFERROR(__xludf.DUMMYFUNCTION("TEXTJOIN(""; "", TRUE, FILTER(CID!B5530:B14794, REGEXMATCH(CID!D5530:D14794, TEXTJOIN(""|"", TRUE, SPLIT(A5530, "";"")))))"),"#N/A")</f>
        <v>#N/A</v>
      </c>
    </row>
    <row r="5531">
      <c r="A5531" s="12" t="str">
        <f>IFERROR(__xludf.DUMMYFUNCTION("TEXTJOIN("";"", TRUE, FILTER(CID!$B$2:$B$14794, CID!B5531=CID!$D$2:$D$14794))"),"#N/A")</f>
        <v>#N/A</v>
      </c>
      <c r="B5531" s="12" t="str">
        <f>IFERROR(__xludf.DUMMYFUNCTION("TEXTJOIN(""; "", TRUE, FILTER(CID!B5531:B14794, REGEXMATCH(CID!D5531:D14794, TEXTJOIN(""|"", TRUE, SPLIT(A5531, "";"")))))"),"#N/A")</f>
        <v>#N/A</v>
      </c>
    </row>
    <row r="5532">
      <c r="A5532" s="12" t="str">
        <f>IFERROR(__xludf.DUMMYFUNCTION("TEXTJOIN("";"", TRUE, FILTER(CID!$B$2:$B$14794, CID!B5532=CID!$D$2:$D$14794))"),"#N/A")</f>
        <v>#N/A</v>
      </c>
      <c r="B5532" s="12" t="str">
        <f>IFERROR(__xludf.DUMMYFUNCTION("TEXTJOIN(""; "", TRUE, FILTER(CID!B5532:B14794, REGEXMATCH(CID!D5532:D14794, TEXTJOIN(""|"", TRUE, SPLIT(A5532, "";"")))))"),"#N/A")</f>
        <v>#N/A</v>
      </c>
    </row>
    <row r="5533">
      <c r="A5533" s="12" t="str">
        <f>IFERROR(__xludf.DUMMYFUNCTION("TEXTJOIN("";"", TRUE, FILTER(CID!$B$2:$B$14794, CID!B5533=CID!$D$2:$D$14794))"),"#N/A")</f>
        <v>#N/A</v>
      </c>
      <c r="B5533" s="12" t="str">
        <f>IFERROR(__xludf.DUMMYFUNCTION("TEXTJOIN(""; "", TRUE, FILTER(CID!B5533:B14794, REGEXMATCH(CID!D5533:D14794, TEXTJOIN(""|"", TRUE, SPLIT(A5533, "";"")))))"),"#N/A")</f>
        <v>#N/A</v>
      </c>
    </row>
    <row r="5534">
      <c r="A5534" s="12" t="str">
        <f>IFERROR(__xludf.DUMMYFUNCTION("TEXTJOIN("";"", TRUE, FILTER(CID!$B$2:$B$14794, CID!B5534=CID!$D$2:$D$14794))"),"#N/A")</f>
        <v>#N/A</v>
      </c>
      <c r="B5534" s="12" t="str">
        <f>IFERROR(__xludf.DUMMYFUNCTION("TEXTJOIN(""; "", TRUE, FILTER(CID!B5534:B14794, REGEXMATCH(CID!D5534:D14794, TEXTJOIN(""|"", TRUE, SPLIT(A5534, "";"")))))"),"#N/A")</f>
        <v>#N/A</v>
      </c>
    </row>
    <row r="5535">
      <c r="A5535" s="12" t="str">
        <f>IFERROR(__xludf.DUMMYFUNCTION("TEXTJOIN("";"", TRUE, FILTER(CID!$B$2:$B$14794, CID!B5535=CID!$D$2:$D$14794))"),"#N/A")</f>
        <v>#N/A</v>
      </c>
      <c r="B5535" s="12" t="str">
        <f>IFERROR(__xludf.DUMMYFUNCTION("TEXTJOIN(""; "", TRUE, FILTER(CID!B5535:B14794, REGEXMATCH(CID!D5535:D14794, TEXTJOIN(""|"", TRUE, SPLIT(A5535, "";"")))))"),"#N/A")</f>
        <v>#N/A</v>
      </c>
    </row>
    <row r="5536">
      <c r="A5536" s="12" t="str">
        <f>IFERROR(__xludf.DUMMYFUNCTION("TEXTJOIN("";"", TRUE, FILTER(CID!$B$2:$B$14794, CID!B5536=CID!$D$2:$D$14794))"),"#N/A")</f>
        <v>#N/A</v>
      </c>
      <c r="B5536" s="12" t="str">
        <f>IFERROR(__xludf.DUMMYFUNCTION("TEXTJOIN(""; "", TRUE, FILTER(CID!B5536:B14794, REGEXMATCH(CID!D5536:D14794, TEXTJOIN(""|"", TRUE, SPLIT(A5536, "";"")))))"),"#N/A")</f>
        <v>#N/A</v>
      </c>
    </row>
    <row r="5537">
      <c r="A5537" s="12" t="str">
        <f>IFERROR(__xludf.DUMMYFUNCTION("TEXTJOIN("";"", TRUE, FILTER(CID!$B$2:$B$14794, CID!B5537=CID!$D$2:$D$14794))"),"#N/A")</f>
        <v>#N/A</v>
      </c>
      <c r="B5537" s="12" t="str">
        <f>IFERROR(__xludf.DUMMYFUNCTION("TEXTJOIN(""; "", TRUE, FILTER(CID!B5537:B14794, REGEXMATCH(CID!D5537:D14794, TEXTJOIN(""|"", TRUE, SPLIT(A5537, "";"")))))"),"#N/A")</f>
        <v>#N/A</v>
      </c>
    </row>
    <row r="5538">
      <c r="A5538" s="12" t="str">
        <f>IFERROR(__xludf.DUMMYFUNCTION("TEXTJOIN("";"", TRUE, FILTER(CID!$B$2:$B$14794, CID!B5538=CID!$D$2:$D$14794))"),"#N/A")</f>
        <v>#N/A</v>
      </c>
      <c r="B5538" s="12" t="str">
        <f>IFERROR(__xludf.DUMMYFUNCTION("TEXTJOIN(""; "", TRUE, FILTER(CID!B5538:B14794, REGEXMATCH(CID!D5538:D14794, TEXTJOIN(""|"", TRUE, SPLIT(A5538, "";"")))))"),"#N/A")</f>
        <v>#N/A</v>
      </c>
    </row>
    <row r="5539">
      <c r="A5539" s="12" t="str">
        <f>IFERROR(__xludf.DUMMYFUNCTION("TEXTJOIN("";"", TRUE, FILTER(CID!$B$2:$B$14794, CID!B5539=CID!$D$2:$D$14794))"),"#N/A")</f>
        <v>#N/A</v>
      </c>
      <c r="B5539" s="12" t="str">
        <f>IFERROR(__xludf.DUMMYFUNCTION("TEXTJOIN(""; "", TRUE, FILTER(CID!B5539:B14794, REGEXMATCH(CID!D5539:D14794, TEXTJOIN(""|"", TRUE, SPLIT(A5539, "";"")))))"),"#N/A")</f>
        <v>#N/A</v>
      </c>
    </row>
    <row r="5540">
      <c r="A5540" s="12" t="str">
        <f>IFERROR(__xludf.DUMMYFUNCTION("TEXTJOIN("";"", TRUE, FILTER(CID!$B$2:$B$14794, CID!B5540=CID!$D$2:$D$14794))"),"#N/A")</f>
        <v>#N/A</v>
      </c>
      <c r="B5540" s="12" t="str">
        <f>IFERROR(__xludf.DUMMYFUNCTION("TEXTJOIN(""; "", TRUE, FILTER(CID!B5540:B14794, REGEXMATCH(CID!D5540:D14794, TEXTJOIN(""|"", TRUE, SPLIT(A5540, "";"")))))"),"#N/A")</f>
        <v>#N/A</v>
      </c>
    </row>
    <row r="5541">
      <c r="A5541" s="12" t="str">
        <f>IFERROR(__xludf.DUMMYFUNCTION("TEXTJOIN("";"", TRUE, FILTER(CID!$B$2:$B$14794, CID!B5541=CID!$D$2:$D$14794))"),"#N/A")</f>
        <v>#N/A</v>
      </c>
      <c r="B5541" s="12" t="str">
        <f>IFERROR(__xludf.DUMMYFUNCTION("TEXTJOIN(""; "", TRUE, FILTER(CID!B5541:B14794, REGEXMATCH(CID!D5541:D14794, TEXTJOIN(""|"", TRUE, SPLIT(A5541, "";"")))))"),"#N/A")</f>
        <v>#N/A</v>
      </c>
    </row>
    <row r="5542">
      <c r="A5542" s="12" t="str">
        <f>IFERROR(__xludf.DUMMYFUNCTION("TEXTJOIN("";"", TRUE, FILTER(CID!$B$2:$B$14794, CID!B5542=CID!$D$2:$D$14794))"),"#N/A")</f>
        <v>#N/A</v>
      </c>
      <c r="B5542" s="12" t="str">
        <f>IFERROR(__xludf.DUMMYFUNCTION("TEXTJOIN(""; "", TRUE, FILTER(CID!B5542:B14794, REGEXMATCH(CID!D5542:D14794, TEXTJOIN(""|"", TRUE, SPLIT(A5542, "";"")))))"),"#N/A")</f>
        <v>#N/A</v>
      </c>
    </row>
    <row r="5543">
      <c r="A5543" s="12" t="str">
        <f>IFERROR(__xludf.DUMMYFUNCTION("TEXTJOIN("";"", TRUE, FILTER(CID!$B$2:$B$14794, CID!B5543=CID!$D$2:$D$14794))"),"#N/A")</f>
        <v>#N/A</v>
      </c>
      <c r="B5543" s="12" t="str">
        <f>IFERROR(__xludf.DUMMYFUNCTION("TEXTJOIN(""; "", TRUE, FILTER(CID!B5543:B14794, REGEXMATCH(CID!D5543:D14794, TEXTJOIN(""|"", TRUE, SPLIT(A5543, "";"")))))"),"#N/A")</f>
        <v>#N/A</v>
      </c>
    </row>
    <row r="5544">
      <c r="A5544" s="12" t="str">
        <f>IFERROR(__xludf.DUMMYFUNCTION("TEXTJOIN("";"", TRUE, FILTER(CID!$B$2:$B$14794, CID!B5544=CID!$D$2:$D$14794))"),"#N/A")</f>
        <v>#N/A</v>
      </c>
      <c r="B5544" s="12" t="str">
        <f>IFERROR(__xludf.DUMMYFUNCTION("TEXTJOIN(""; "", TRUE, FILTER(CID!B5544:B14794, REGEXMATCH(CID!D5544:D14794, TEXTJOIN(""|"", TRUE, SPLIT(A5544, "";"")))))"),"#N/A")</f>
        <v>#N/A</v>
      </c>
    </row>
    <row r="5545">
      <c r="A5545" s="12" t="str">
        <f>IFERROR(__xludf.DUMMYFUNCTION("TEXTJOIN("";"", TRUE, FILTER(CID!$B$2:$B$14794, CID!B5545=CID!$D$2:$D$14794))"),"#N/A")</f>
        <v>#N/A</v>
      </c>
      <c r="B5545" s="12" t="str">
        <f>IFERROR(__xludf.DUMMYFUNCTION("TEXTJOIN(""; "", TRUE, FILTER(CID!B5545:B14794, REGEXMATCH(CID!D5545:D14794, TEXTJOIN(""|"", TRUE, SPLIT(A5545, "";"")))))"),"#N/A")</f>
        <v>#N/A</v>
      </c>
    </row>
    <row r="5546">
      <c r="A5546" s="12" t="str">
        <f>IFERROR(__xludf.DUMMYFUNCTION("TEXTJOIN("";"", TRUE, FILTER(CID!$B$2:$B$14794, CID!B5546=CID!$D$2:$D$14794))"),"#N/A")</f>
        <v>#N/A</v>
      </c>
      <c r="B5546" s="12" t="str">
        <f>IFERROR(__xludf.DUMMYFUNCTION("TEXTJOIN(""; "", TRUE, FILTER(CID!B5546:B14794, REGEXMATCH(CID!D5546:D14794, TEXTJOIN(""|"", TRUE, SPLIT(A5546, "";"")))))"),"#N/A")</f>
        <v>#N/A</v>
      </c>
    </row>
    <row r="5547">
      <c r="A5547" s="12" t="str">
        <f>IFERROR(__xludf.DUMMYFUNCTION("TEXTJOIN("";"", TRUE, FILTER(CID!$B$2:$B$14794, CID!B5547=CID!$D$2:$D$14794))"),"#N/A")</f>
        <v>#N/A</v>
      </c>
      <c r="B5547" s="12" t="str">
        <f>IFERROR(__xludf.DUMMYFUNCTION("TEXTJOIN(""; "", TRUE, FILTER(CID!B5547:B14794, REGEXMATCH(CID!D5547:D14794, TEXTJOIN(""|"", TRUE, SPLIT(A5547, "";"")))))"),"#N/A")</f>
        <v>#N/A</v>
      </c>
    </row>
    <row r="5548">
      <c r="A5548" s="12" t="str">
        <f>IFERROR(__xludf.DUMMYFUNCTION("TEXTJOIN("";"", TRUE, FILTER(CID!$B$2:$B$14794, CID!B5548=CID!$D$2:$D$14794))"),"#N/A")</f>
        <v>#N/A</v>
      </c>
      <c r="B5548" s="12" t="str">
        <f>IFERROR(__xludf.DUMMYFUNCTION("TEXTJOIN(""; "", TRUE, FILTER(CID!B5548:B14794, REGEXMATCH(CID!D5548:D14794, TEXTJOIN(""|"", TRUE, SPLIT(A5548, "";"")))))"),"#N/A")</f>
        <v>#N/A</v>
      </c>
    </row>
    <row r="5549">
      <c r="A5549" s="12" t="str">
        <f>IFERROR(__xludf.DUMMYFUNCTION("TEXTJOIN("";"", TRUE, FILTER(CID!$B$2:$B$14794, CID!B5549=CID!$D$2:$D$14794))"),"#N/A")</f>
        <v>#N/A</v>
      </c>
      <c r="B5549" s="12" t="str">
        <f>IFERROR(__xludf.DUMMYFUNCTION("TEXTJOIN(""; "", TRUE, FILTER(CID!B5549:B14794, REGEXMATCH(CID!D5549:D14794, TEXTJOIN(""|"", TRUE, SPLIT(A5549, "";"")))))"),"#N/A")</f>
        <v>#N/A</v>
      </c>
    </row>
    <row r="5550">
      <c r="A5550" s="12" t="str">
        <f>IFERROR(__xludf.DUMMYFUNCTION("TEXTJOIN("";"", TRUE, FILTER(CID!$B$2:$B$14794, CID!B5550=CID!$D$2:$D$14794))"),"#N/A")</f>
        <v>#N/A</v>
      </c>
      <c r="B5550" s="12" t="str">
        <f>IFERROR(__xludf.DUMMYFUNCTION("TEXTJOIN(""; "", TRUE, FILTER(CID!B5550:B14794, REGEXMATCH(CID!D5550:D14794, TEXTJOIN(""|"", TRUE, SPLIT(A5550, "";"")))))"),"#N/A")</f>
        <v>#N/A</v>
      </c>
    </row>
    <row r="5551">
      <c r="A5551" s="12" t="str">
        <f>IFERROR(__xludf.DUMMYFUNCTION("TEXTJOIN("";"", TRUE, FILTER(CID!$B$2:$B$14794, CID!B5551=CID!$D$2:$D$14794))"),"#N/A")</f>
        <v>#N/A</v>
      </c>
      <c r="B5551" s="12" t="str">
        <f>IFERROR(__xludf.DUMMYFUNCTION("TEXTJOIN(""; "", TRUE, FILTER(CID!B5551:B14794, REGEXMATCH(CID!D5551:D14794, TEXTJOIN(""|"", TRUE, SPLIT(A5551, "";"")))))"),"#N/A")</f>
        <v>#N/A</v>
      </c>
    </row>
    <row r="5552">
      <c r="A5552" s="12" t="str">
        <f>IFERROR(__xludf.DUMMYFUNCTION("TEXTJOIN("";"", TRUE, FILTER(CID!$B$2:$B$14794, CID!B5552=CID!$D$2:$D$14794))"),"#N/A")</f>
        <v>#N/A</v>
      </c>
      <c r="B5552" s="12" t="str">
        <f>IFERROR(__xludf.DUMMYFUNCTION("TEXTJOIN(""; "", TRUE, FILTER(CID!B5552:B14794, REGEXMATCH(CID!D5552:D14794, TEXTJOIN(""|"", TRUE, SPLIT(A5552, "";"")))))"),"#N/A")</f>
        <v>#N/A</v>
      </c>
    </row>
    <row r="5553">
      <c r="A5553" s="12" t="str">
        <f>IFERROR(__xludf.DUMMYFUNCTION("TEXTJOIN("";"", TRUE, FILTER(CID!$B$2:$B$14794, CID!B5553=CID!$D$2:$D$14794))"),"#N/A")</f>
        <v>#N/A</v>
      </c>
      <c r="B5553" s="12" t="str">
        <f>IFERROR(__xludf.DUMMYFUNCTION("TEXTJOIN(""; "", TRUE, FILTER(CID!B5553:B14794, REGEXMATCH(CID!D5553:D14794, TEXTJOIN(""|"", TRUE, SPLIT(A5553, "";"")))))"),"#N/A")</f>
        <v>#N/A</v>
      </c>
    </row>
    <row r="5554">
      <c r="A5554" s="12" t="str">
        <f>IFERROR(__xludf.DUMMYFUNCTION("TEXTJOIN("";"", TRUE, FILTER(CID!$B$2:$B$14794, CID!B5554=CID!$D$2:$D$14794))"),"#N/A")</f>
        <v>#N/A</v>
      </c>
      <c r="B5554" s="12" t="str">
        <f>IFERROR(__xludf.DUMMYFUNCTION("TEXTJOIN(""; "", TRUE, FILTER(CID!B5554:B14794, REGEXMATCH(CID!D5554:D14794, TEXTJOIN(""|"", TRUE, SPLIT(A5554, "";"")))))"),"#N/A")</f>
        <v>#N/A</v>
      </c>
    </row>
    <row r="5555">
      <c r="A5555" s="12" t="str">
        <f>IFERROR(__xludf.DUMMYFUNCTION("TEXTJOIN("";"", TRUE, FILTER(CID!$B$2:$B$14794, CID!B5555=CID!$D$2:$D$14794))"),"#N/A")</f>
        <v>#N/A</v>
      </c>
      <c r="B5555" s="12" t="str">
        <f>IFERROR(__xludf.DUMMYFUNCTION("TEXTJOIN(""; "", TRUE, FILTER(CID!B5555:B14794, REGEXMATCH(CID!D5555:D14794, TEXTJOIN(""|"", TRUE, SPLIT(A5555, "";"")))))"),"#N/A")</f>
        <v>#N/A</v>
      </c>
    </row>
    <row r="5556">
      <c r="A5556" s="12" t="str">
        <f>IFERROR(__xludf.DUMMYFUNCTION("TEXTJOIN("";"", TRUE, FILTER(CID!$B$2:$B$14794, CID!B5556=CID!$D$2:$D$14794))"),"#N/A")</f>
        <v>#N/A</v>
      </c>
      <c r="B5556" s="12" t="str">
        <f>IFERROR(__xludf.DUMMYFUNCTION("TEXTJOIN(""; "", TRUE, FILTER(CID!B5556:B14794, REGEXMATCH(CID!D5556:D14794, TEXTJOIN(""|"", TRUE, SPLIT(A5556, "";"")))))"),"#N/A")</f>
        <v>#N/A</v>
      </c>
    </row>
    <row r="5557">
      <c r="A5557" s="12" t="str">
        <f>IFERROR(__xludf.DUMMYFUNCTION("TEXTJOIN("";"", TRUE, FILTER(CID!$B$2:$B$14794, CID!B5557=CID!$D$2:$D$14794))"),"#N/A")</f>
        <v>#N/A</v>
      </c>
      <c r="B5557" s="12" t="str">
        <f>IFERROR(__xludf.DUMMYFUNCTION("TEXTJOIN(""; "", TRUE, FILTER(CID!B5557:B14794, REGEXMATCH(CID!D5557:D14794, TEXTJOIN(""|"", TRUE, SPLIT(A5557, "";"")))))"),"#N/A")</f>
        <v>#N/A</v>
      </c>
    </row>
    <row r="5558">
      <c r="A5558" s="12" t="str">
        <f>IFERROR(__xludf.DUMMYFUNCTION("TEXTJOIN("";"", TRUE, FILTER(CID!$B$2:$B$14794, CID!B5558=CID!$D$2:$D$14794))"),"#N/A")</f>
        <v>#N/A</v>
      </c>
      <c r="B5558" s="12" t="str">
        <f>IFERROR(__xludf.DUMMYFUNCTION("TEXTJOIN(""; "", TRUE, FILTER(CID!B5558:B14794, REGEXMATCH(CID!D5558:D14794, TEXTJOIN(""|"", TRUE, SPLIT(A5558, "";"")))))"),"#N/A")</f>
        <v>#N/A</v>
      </c>
    </row>
    <row r="5559">
      <c r="A5559" s="12" t="str">
        <f>IFERROR(__xludf.DUMMYFUNCTION("TEXTJOIN("";"", TRUE, FILTER(CID!$B$2:$B$14794, CID!B5559=CID!$D$2:$D$14794))"),"#N/A")</f>
        <v>#N/A</v>
      </c>
      <c r="B5559" s="12" t="str">
        <f>IFERROR(__xludf.DUMMYFUNCTION("TEXTJOIN(""; "", TRUE, FILTER(CID!B5559:B14794, REGEXMATCH(CID!D5559:D14794, TEXTJOIN(""|"", TRUE, SPLIT(A5559, "";"")))))"),"#N/A")</f>
        <v>#N/A</v>
      </c>
    </row>
    <row r="5560">
      <c r="A5560" s="12" t="str">
        <f>IFERROR(__xludf.DUMMYFUNCTION("TEXTJOIN("";"", TRUE, FILTER(CID!$B$2:$B$14794, CID!B5560=CID!$D$2:$D$14794))"),"#N/A")</f>
        <v>#N/A</v>
      </c>
      <c r="B5560" s="12" t="str">
        <f>IFERROR(__xludf.DUMMYFUNCTION("TEXTJOIN(""; "", TRUE, FILTER(CID!B5560:B14794, REGEXMATCH(CID!D5560:D14794, TEXTJOIN(""|"", TRUE, SPLIT(A5560, "";"")))))"),"#N/A")</f>
        <v>#N/A</v>
      </c>
    </row>
    <row r="5561">
      <c r="A5561" s="12" t="str">
        <f>IFERROR(__xludf.DUMMYFUNCTION("TEXTJOIN("";"", TRUE, FILTER(CID!$B$2:$B$14794, CID!B5561=CID!$D$2:$D$14794))"),"#N/A")</f>
        <v>#N/A</v>
      </c>
      <c r="B5561" s="12" t="str">
        <f>IFERROR(__xludf.DUMMYFUNCTION("TEXTJOIN(""; "", TRUE, FILTER(CID!B5561:B14794, REGEXMATCH(CID!D5561:D14794, TEXTJOIN(""|"", TRUE, SPLIT(A5561, "";"")))))"),"#N/A")</f>
        <v>#N/A</v>
      </c>
    </row>
    <row r="5562">
      <c r="A5562" s="12" t="str">
        <f>IFERROR(__xludf.DUMMYFUNCTION("TEXTJOIN("";"", TRUE, FILTER(CID!$B$2:$B$14794, CID!B5562=CID!$D$2:$D$14794))"),"#N/A")</f>
        <v>#N/A</v>
      </c>
      <c r="B5562" s="12" t="str">
        <f>IFERROR(__xludf.DUMMYFUNCTION("TEXTJOIN(""; "", TRUE, FILTER(CID!B5562:B14794, REGEXMATCH(CID!D5562:D14794, TEXTJOIN(""|"", TRUE, SPLIT(A5562, "";"")))))"),"#N/A")</f>
        <v>#N/A</v>
      </c>
    </row>
    <row r="5563">
      <c r="A5563" s="12" t="str">
        <f>IFERROR(__xludf.DUMMYFUNCTION("TEXTJOIN("";"", TRUE, FILTER(CID!$B$2:$B$14794, CID!B5563=CID!$D$2:$D$14794))"),"#N/A")</f>
        <v>#N/A</v>
      </c>
      <c r="B5563" s="12" t="str">
        <f>IFERROR(__xludf.DUMMYFUNCTION("TEXTJOIN(""; "", TRUE, FILTER(CID!B5563:B14794, REGEXMATCH(CID!D5563:D14794, TEXTJOIN(""|"", TRUE, SPLIT(A5563, "";"")))))"),"#N/A")</f>
        <v>#N/A</v>
      </c>
    </row>
    <row r="5564">
      <c r="A5564" s="12" t="str">
        <f>IFERROR(__xludf.DUMMYFUNCTION("TEXTJOIN("";"", TRUE, FILTER(CID!$B$2:$B$14794, CID!B5564=CID!$D$2:$D$14794))"),"#N/A")</f>
        <v>#N/A</v>
      </c>
      <c r="B5564" s="12" t="str">
        <f>IFERROR(__xludf.DUMMYFUNCTION("TEXTJOIN(""; "", TRUE, FILTER(CID!B5564:B14794, REGEXMATCH(CID!D5564:D14794, TEXTJOIN(""|"", TRUE, SPLIT(A5564, "";"")))))"),"#N/A")</f>
        <v>#N/A</v>
      </c>
    </row>
    <row r="5565">
      <c r="A5565" s="12" t="str">
        <f>IFERROR(__xludf.DUMMYFUNCTION("TEXTJOIN("";"", TRUE, FILTER(CID!$B$2:$B$14794, CID!B5565=CID!$D$2:$D$14794))"),"#N/A")</f>
        <v>#N/A</v>
      </c>
      <c r="B5565" s="12" t="str">
        <f>IFERROR(__xludf.DUMMYFUNCTION("TEXTJOIN(""; "", TRUE, FILTER(CID!B5565:B14794, REGEXMATCH(CID!D5565:D14794, TEXTJOIN(""|"", TRUE, SPLIT(A5565, "";"")))))"),"#N/A")</f>
        <v>#N/A</v>
      </c>
    </row>
    <row r="5566">
      <c r="A5566" s="12" t="str">
        <f>IFERROR(__xludf.DUMMYFUNCTION("TEXTJOIN("";"", TRUE, FILTER(CID!$B$2:$B$14794, CID!B5566=CID!$D$2:$D$14794))"),"#N/A")</f>
        <v>#N/A</v>
      </c>
      <c r="B5566" s="12" t="str">
        <f>IFERROR(__xludf.DUMMYFUNCTION("TEXTJOIN(""; "", TRUE, FILTER(CID!B5566:B14794, REGEXMATCH(CID!D5566:D14794, TEXTJOIN(""|"", TRUE, SPLIT(A5566, "";"")))))"),"#N/A")</f>
        <v>#N/A</v>
      </c>
    </row>
    <row r="5567">
      <c r="A5567" s="12" t="str">
        <f>IFERROR(__xludf.DUMMYFUNCTION("TEXTJOIN("";"", TRUE, FILTER(CID!$B$2:$B$14794, CID!B5567=CID!$D$2:$D$14794))"),"#N/A")</f>
        <v>#N/A</v>
      </c>
      <c r="B5567" s="12" t="str">
        <f>IFERROR(__xludf.DUMMYFUNCTION("TEXTJOIN(""; "", TRUE, FILTER(CID!B5567:B14794, REGEXMATCH(CID!D5567:D14794, TEXTJOIN(""|"", TRUE, SPLIT(A5567, "";"")))))"),"#N/A")</f>
        <v>#N/A</v>
      </c>
    </row>
    <row r="5568">
      <c r="A5568" s="12" t="str">
        <f>IFERROR(__xludf.DUMMYFUNCTION("TEXTJOIN("";"", TRUE, FILTER(CID!$B$2:$B$14794, CID!B5568=CID!$D$2:$D$14794))"),"#N/A")</f>
        <v>#N/A</v>
      </c>
      <c r="B5568" s="12" t="str">
        <f>IFERROR(__xludf.DUMMYFUNCTION("TEXTJOIN(""; "", TRUE, FILTER(CID!B5568:B14794, REGEXMATCH(CID!D5568:D14794, TEXTJOIN(""|"", TRUE, SPLIT(A5568, "";"")))))"),"#N/A")</f>
        <v>#N/A</v>
      </c>
    </row>
    <row r="5569">
      <c r="A5569" s="12" t="str">
        <f>IFERROR(__xludf.DUMMYFUNCTION("TEXTJOIN("";"", TRUE, FILTER(CID!$B$2:$B$14794, CID!B5569=CID!$D$2:$D$14794))"),"#N/A")</f>
        <v>#N/A</v>
      </c>
      <c r="B5569" s="12" t="str">
        <f>IFERROR(__xludf.DUMMYFUNCTION("TEXTJOIN(""; "", TRUE, FILTER(CID!B5569:B14794, REGEXMATCH(CID!D5569:D14794, TEXTJOIN(""|"", TRUE, SPLIT(A5569, "";"")))))"),"#N/A")</f>
        <v>#N/A</v>
      </c>
    </row>
    <row r="5570">
      <c r="A5570" s="12" t="str">
        <f>IFERROR(__xludf.DUMMYFUNCTION("TEXTJOIN("";"", TRUE, FILTER(CID!$B$2:$B$14794, CID!B5570=CID!$D$2:$D$14794))"),"#N/A")</f>
        <v>#N/A</v>
      </c>
      <c r="B5570" s="12" t="str">
        <f>IFERROR(__xludf.DUMMYFUNCTION("TEXTJOIN(""; "", TRUE, FILTER(CID!B5570:B14794, REGEXMATCH(CID!D5570:D14794, TEXTJOIN(""|"", TRUE, SPLIT(A5570, "";"")))))"),"#N/A")</f>
        <v>#N/A</v>
      </c>
    </row>
    <row r="5571">
      <c r="A5571" s="12" t="str">
        <f>IFERROR(__xludf.DUMMYFUNCTION("TEXTJOIN("";"", TRUE, FILTER(CID!$B$2:$B$14794, CID!B5571=CID!$D$2:$D$14794))"),"#N/A")</f>
        <v>#N/A</v>
      </c>
      <c r="B5571" s="12" t="str">
        <f>IFERROR(__xludf.DUMMYFUNCTION("TEXTJOIN(""; "", TRUE, FILTER(CID!B5571:B14794, REGEXMATCH(CID!D5571:D14794, TEXTJOIN(""|"", TRUE, SPLIT(A5571, "";"")))))"),"#N/A")</f>
        <v>#N/A</v>
      </c>
    </row>
    <row r="5572">
      <c r="A5572" s="12" t="str">
        <f>IFERROR(__xludf.DUMMYFUNCTION("TEXTJOIN("";"", TRUE, FILTER(CID!$B$2:$B$14794, CID!B5572=CID!$D$2:$D$14794))"),"#N/A")</f>
        <v>#N/A</v>
      </c>
      <c r="B5572" s="12" t="str">
        <f>IFERROR(__xludf.DUMMYFUNCTION("TEXTJOIN(""; "", TRUE, FILTER(CID!B5572:B14794, REGEXMATCH(CID!D5572:D14794, TEXTJOIN(""|"", TRUE, SPLIT(A5572, "";"")))))"),"#N/A")</f>
        <v>#N/A</v>
      </c>
    </row>
    <row r="5573">
      <c r="A5573" s="12" t="str">
        <f>IFERROR(__xludf.DUMMYFUNCTION("TEXTJOIN("";"", TRUE, FILTER(CID!$B$2:$B$14794, CID!B5573=CID!$D$2:$D$14794))"),"#N/A")</f>
        <v>#N/A</v>
      </c>
      <c r="B5573" s="12" t="str">
        <f>IFERROR(__xludf.DUMMYFUNCTION("TEXTJOIN(""; "", TRUE, FILTER(CID!B5573:B14794, REGEXMATCH(CID!D5573:D14794, TEXTJOIN(""|"", TRUE, SPLIT(A5573, "";"")))))"),"#N/A")</f>
        <v>#N/A</v>
      </c>
    </row>
    <row r="5574">
      <c r="A5574" s="12" t="str">
        <f>IFERROR(__xludf.DUMMYFUNCTION("TEXTJOIN("";"", TRUE, FILTER(CID!$B$2:$B$14794, CID!B5574=CID!$D$2:$D$14794))"),"#N/A")</f>
        <v>#N/A</v>
      </c>
      <c r="B5574" s="12" t="str">
        <f>IFERROR(__xludf.DUMMYFUNCTION("TEXTJOIN(""; "", TRUE, FILTER(CID!B5574:B14794, REGEXMATCH(CID!D5574:D14794, TEXTJOIN(""|"", TRUE, SPLIT(A5574, "";"")))))"),"#N/A")</f>
        <v>#N/A</v>
      </c>
    </row>
    <row r="5575">
      <c r="A5575" s="12" t="str">
        <f>IFERROR(__xludf.DUMMYFUNCTION("TEXTJOIN("";"", TRUE, FILTER(CID!$B$2:$B$14794, CID!B5575=CID!$D$2:$D$14794))"),"#N/A")</f>
        <v>#N/A</v>
      </c>
      <c r="B5575" s="12" t="str">
        <f>IFERROR(__xludf.DUMMYFUNCTION("TEXTJOIN(""; "", TRUE, FILTER(CID!B5575:B14794, REGEXMATCH(CID!D5575:D14794, TEXTJOIN(""|"", TRUE, SPLIT(A5575, "";"")))))"),"#N/A")</f>
        <v>#N/A</v>
      </c>
    </row>
    <row r="5576">
      <c r="A5576" s="12" t="str">
        <f>IFERROR(__xludf.DUMMYFUNCTION("TEXTJOIN("";"", TRUE, FILTER(CID!$B$2:$B$14794, CID!B5576=CID!$D$2:$D$14794))"),"#N/A")</f>
        <v>#N/A</v>
      </c>
      <c r="B5576" s="12" t="str">
        <f>IFERROR(__xludf.DUMMYFUNCTION("TEXTJOIN(""; "", TRUE, FILTER(CID!B5576:B14794, REGEXMATCH(CID!D5576:D14794, TEXTJOIN(""|"", TRUE, SPLIT(A5576, "";"")))))"),"#N/A")</f>
        <v>#N/A</v>
      </c>
    </row>
    <row r="5577">
      <c r="A5577" s="12" t="str">
        <f>IFERROR(__xludf.DUMMYFUNCTION("TEXTJOIN("";"", TRUE, FILTER(CID!$B$2:$B$14794, CID!B5577=CID!$D$2:$D$14794))"),"#N/A")</f>
        <v>#N/A</v>
      </c>
      <c r="B5577" s="12" t="str">
        <f>IFERROR(__xludf.DUMMYFUNCTION("TEXTJOIN(""; "", TRUE, FILTER(CID!B5577:B14794, REGEXMATCH(CID!D5577:D14794, TEXTJOIN(""|"", TRUE, SPLIT(A5577, "";"")))))"),"#N/A")</f>
        <v>#N/A</v>
      </c>
    </row>
    <row r="5578">
      <c r="A5578" s="12" t="str">
        <f>IFERROR(__xludf.DUMMYFUNCTION("TEXTJOIN("";"", TRUE, FILTER(CID!$B$2:$B$14794, CID!B5578=CID!$D$2:$D$14794))"),"#N/A")</f>
        <v>#N/A</v>
      </c>
      <c r="B5578" s="12" t="str">
        <f>IFERROR(__xludf.DUMMYFUNCTION("TEXTJOIN(""; "", TRUE, FILTER(CID!B5578:B14794, REGEXMATCH(CID!D5578:D14794, TEXTJOIN(""|"", TRUE, SPLIT(A5578, "";"")))))"),"#N/A")</f>
        <v>#N/A</v>
      </c>
    </row>
    <row r="5579">
      <c r="A5579" s="12" t="str">
        <f>IFERROR(__xludf.DUMMYFUNCTION("TEXTJOIN("";"", TRUE, FILTER(CID!$B$2:$B$14794, CID!B5579=CID!$D$2:$D$14794))"),"#N/A")</f>
        <v>#N/A</v>
      </c>
      <c r="B5579" s="12" t="str">
        <f>IFERROR(__xludf.DUMMYFUNCTION("TEXTJOIN(""; "", TRUE, FILTER(CID!B5579:B14794, REGEXMATCH(CID!D5579:D14794, TEXTJOIN(""|"", TRUE, SPLIT(A5579, "";"")))))"),"#N/A")</f>
        <v>#N/A</v>
      </c>
    </row>
    <row r="5580">
      <c r="A5580" s="12" t="str">
        <f>IFERROR(__xludf.DUMMYFUNCTION("TEXTJOIN("";"", TRUE, FILTER(CID!$B$2:$B$14794, CID!B5580=CID!$D$2:$D$14794))"),"#N/A")</f>
        <v>#N/A</v>
      </c>
      <c r="B5580" s="12" t="str">
        <f>IFERROR(__xludf.DUMMYFUNCTION("TEXTJOIN(""; "", TRUE, FILTER(CID!B5580:B14794, REGEXMATCH(CID!D5580:D14794, TEXTJOIN(""|"", TRUE, SPLIT(A5580, "";"")))))"),"#N/A")</f>
        <v>#N/A</v>
      </c>
    </row>
    <row r="5581">
      <c r="A5581" s="12" t="str">
        <f>IFERROR(__xludf.DUMMYFUNCTION("TEXTJOIN("";"", TRUE, FILTER(CID!$B$2:$B$14794, CID!B5581=CID!$D$2:$D$14794))"),"#N/A")</f>
        <v>#N/A</v>
      </c>
      <c r="B5581" s="12" t="str">
        <f>IFERROR(__xludf.DUMMYFUNCTION("TEXTJOIN(""; "", TRUE, FILTER(CID!B5581:B14794, REGEXMATCH(CID!D5581:D14794, TEXTJOIN(""|"", TRUE, SPLIT(A5581, "";"")))))"),"#N/A")</f>
        <v>#N/A</v>
      </c>
    </row>
    <row r="5582">
      <c r="A5582" s="12" t="str">
        <f>IFERROR(__xludf.DUMMYFUNCTION("TEXTJOIN("";"", TRUE, FILTER(CID!$B$2:$B$14794, CID!B5582=CID!$D$2:$D$14794))"),"#N/A")</f>
        <v>#N/A</v>
      </c>
      <c r="B5582" s="12" t="str">
        <f>IFERROR(__xludf.DUMMYFUNCTION("TEXTJOIN(""; "", TRUE, FILTER(CID!B5582:B14794, REGEXMATCH(CID!D5582:D14794, TEXTJOIN(""|"", TRUE, SPLIT(A5582, "";"")))))"),"#N/A")</f>
        <v>#N/A</v>
      </c>
    </row>
    <row r="5583">
      <c r="A5583" s="12" t="str">
        <f>IFERROR(__xludf.DUMMYFUNCTION("TEXTJOIN("";"", TRUE, FILTER(CID!$B$2:$B$14794, CID!B5583=CID!$D$2:$D$14794))"),"#N/A")</f>
        <v>#N/A</v>
      </c>
      <c r="B5583" s="12" t="str">
        <f>IFERROR(__xludf.DUMMYFUNCTION("TEXTJOIN(""; "", TRUE, FILTER(CID!B5583:B14794, REGEXMATCH(CID!D5583:D14794, TEXTJOIN(""|"", TRUE, SPLIT(A5583, "";"")))))"),"#N/A")</f>
        <v>#N/A</v>
      </c>
    </row>
    <row r="5584">
      <c r="A5584" s="12" t="str">
        <f>IFERROR(__xludf.DUMMYFUNCTION("TEXTJOIN("";"", TRUE, FILTER(CID!$B$2:$B$14794, CID!B5584=CID!$D$2:$D$14794))"),"#N/A")</f>
        <v>#N/A</v>
      </c>
      <c r="B5584" s="12" t="str">
        <f>IFERROR(__xludf.DUMMYFUNCTION("TEXTJOIN(""; "", TRUE, FILTER(CID!B5584:B14794, REGEXMATCH(CID!D5584:D14794, TEXTJOIN(""|"", TRUE, SPLIT(A5584, "";"")))))"),"#N/A")</f>
        <v>#N/A</v>
      </c>
    </row>
    <row r="5585">
      <c r="A5585" s="12" t="str">
        <f>IFERROR(__xludf.DUMMYFUNCTION("TEXTJOIN("";"", TRUE, FILTER(CID!$B$2:$B$14794, CID!B5585=CID!$D$2:$D$14794))"),"#N/A")</f>
        <v>#N/A</v>
      </c>
      <c r="B5585" s="12" t="str">
        <f>IFERROR(__xludf.DUMMYFUNCTION("TEXTJOIN(""; "", TRUE, FILTER(CID!B5585:B14794, REGEXMATCH(CID!D5585:D14794, TEXTJOIN(""|"", TRUE, SPLIT(A5585, "";"")))))"),"#N/A")</f>
        <v>#N/A</v>
      </c>
    </row>
    <row r="5586">
      <c r="A5586" s="12" t="str">
        <f>IFERROR(__xludf.DUMMYFUNCTION("TEXTJOIN("";"", TRUE, FILTER(CID!$B$2:$B$14794, CID!B5586=CID!$D$2:$D$14794))"),"#N/A")</f>
        <v>#N/A</v>
      </c>
      <c r="B5586" s="12" t="str">
        <f>IFERROR(__xludf.DUMMYFUNCTION("TEXTJOIN(""; "", TRUE, FILTER(CID!B5586:B14794, REGEXMATCH(CID!D5586:D14794, TEXTJOIN(""|"", TRUE, SPLIT(A5586, "";"")))))"),"#N/A")</f>
        <v>#N/A</v>
      </c>
    </row>
    <row r="5587">
      <c r="A5587" s="12" t="str">
        <f>IFERROR(__xludf.DUMMYFUNCTION("TEXTJOIN("";"", TRUE, FILTER(CID!$B$2:$B$14794, CID!B5587=CID!$D$2:$D$14794))"),"#N/A")</f>
        <v>#N/A</v>
      </c>
      <c r="B5587" s="12" t="str">
        <f>IFERROR(__xludf.DUMMYFUNCTION("TEXTJOIN(""; "", TRUE, FILTER(CID!B5587:B14794, REGEXMATCH(CID!D5587:D14794, TEXTJOIN(""|"", TRUE, SPLIT(A5587, "";"")))))"),"#N/A")</f>
        <v>#N/A</v>
      </c>
    </row>
    <row r="5588">
      <c r="A5588" s="12" t="str">
        <f>IFERROR(__xludf.DUMMYFUNCTION("TEXTJOIN("";"", TRUE, FILTER(CID!$B$2:$B$14794, CID!B5588=CID!$D$2:$D$14794))"),"#N/A")</f>
        <v>#N/A</v>
      </c>
      <c r="B5588" s="12" t="str">
        <f>IFERROR(__xludf.DUMMYFUNCTION("TEXTJOIN(""; "", TRUE, FILTER(CID!B5588:B14794, REGEXMATCH(CID!D5588:D14794, TEXTJOIN(""|"", TRUE, SPLIT(A5588, "";"")))))"),"#N/A")</f>
        <v>#N/A</v>
      </c>
    </row>
    <row r="5589">
      <c r="A5589" s="12" t="str">
        <f>IFERROR(__xludf.DUMMYFUNCTION("TEXTJOIN("";"", TRUE, FILTER(CID!$B$2:$B$14794, CID!B5589=CID!$D$2:$D$14794))"),"#N/A")</f>
        <v>#N/A</v>
      </c>
      <c r="B5589" s="12" t="str">
        <f>IFERROR(__xludf.DUMMYFUNCTION("TEXTJOIN(""; "", TRUE, FILTER(CID!B5589:B14794, REGEXMATCH(CID!D5589:D14794, TEXTJOIN(""|"", TRUE, SPLIT(A5589, "";"")))))"),"#N/A")</f>
        <v>#N/A</v>
      </c>
    </row>
    <row r="5590">
      <c r="A5590" s="12" t="str">
        <f>IFERROR(__xludf.DUMMYFUNCTION("TEXTJOIN("";"", TRUE, FILTER(CID!$B$2:$B$14794, CID!B5590=CID!$D$2:$D$14794))"),"#N/A")</f>
        <v>#N/A</v>
      </c>
      <c r="B5590" s="12" t="str">
        <f>IFERROR(__xludf.DUMMYFUNCTION("TEXTJOIN(""; "", TRUE, FILTER(CID!B5590:B14794, REGEXMATCH(CID!D5590:D14794, TEXTJOIN(""|"", TRUE, SPLIT(A5590, "";"")))))"),"#N/A")</f>
        <v>#N/A</v>
      </c>
    </row>
    <row r="5591">
      <c r="A5591" s="12" t="str">
        <f>IFERROR(__xludf.DUMMYFUNCTION("TEXTJOIN("";"", TRUE, FILTER(CID!$B$2:$B$14794, CID!B5591=CID!$D$2:$D$14794))"),"#N/A")</f>
        <v>#N/A</v>
      </c>
      <c r="B5591" s="12" t="str">
        <f>IFERROR(__xludf.DUMMYFUNCTION("TEXTJOIN(""; "", TRUE, FILTER(CID!B5591:B14794, REGEXMATCH(CID!D5591:D14794, TEXTJOIN(""|"", TRUE, SPLIT(A5591, "";"")))))"),"#N/A")</f>
        <v>#N/A</v>
      </c>
    </row>
    <row r="5592">
      <c r="A5592" s="12" t="str">
        <f>IFERROR(__xludf.DUMMYFUNCTION("TEXTJOIN("";"", TRUE, FILTER(CID!$B$2:$B$14794, CID!B5592=CID!$D$2:$D$14794))"),"#N/A")</f>
        <v>#N/A</v>
      </c>
      <c r="B5592" s="12" t="str">
        <f>IFERROR(__xludf.DUMMYFUNCTION("TEXTJOIN(""; "", TRUE, FILTER(CID!B5592:B14794, REGEXMATCH(CID!D5592:D14794, TEXTJOIN(""|"", TRUE, SPLIT(A5592, "";"")))))"),"#N/A")</f>
        <v>#N/A</v>
      </c>
    </row>
    <row r="5593">
      <c r="A5593" s="12" t="str">
        <f>IFERROR(__xludf.DUMMYFUNCTION("TEXTJOIN("";"", TRUE, FILTER(CID!$B$2:$B$14794, CID!B5593=CID!$D$2:$D$14794))"),"#N/A")</f>
        <v>#N/A</v>
      </c>
      <c r="B5593" s="12" t="str">
        <f>IFERROR(__xludf.DUMMYFUNCTION("TEXTJOIN(""; "", TRUE, FILTER(CID!B5593:B14794, REGEXMATCH(CID!D5593:D14794, TEXTJOIN(""|"", TRUE, SPLIT(A5593, "";"")))))"),"#N/A")</f>
        <v>#N/A</v>
      </c>
    </row>
    <row r="5594">
      <c r="A5594" s="12" t="str">
        <f>IFERROR(__xludf.DUMMYFUNCTION("TEXTJOIN("";"", TRUE, FILTER(CID!$B$2:$B$14794, CID!B5594=CID!$D$2:$D$14794))"),"#N/A")</f>
        <v>#N/A</v>
      </c>
      <c r="B5594" s="12" t="str">
        <f>IFERROR(__xludf.DUMMYFUNCTION("TEXTJOIN(""; "", TRUE, FILTER(CID!B5594:B14794, REGEXMATCH(CID!D5594:D14794, TEXTJOIN(""|"", TRUE, SPLIT(A5594, "";"")))))"),"#N/A")</f>
        <v>#N/A</v>
      </c>
    </row>
    <row r="5595">
      <c r="A5595" s="12" t="str">
        <f>IFERROR(__xludf.DUMMYFUNCTION("TEXTJOIN("";"", TRUE, FILTER(CID!$B$2:$B$14794, CID!B5595=CID!$D$2:$D$14794))"),"#N/A")</f>
        <v>#N/A</v>
      </c>
      <c r="B5595" s="12" t="str">
        <f>IFERROR(__xludf.DUMMYFUNCTION("TEXTJOIN(""; "", TRUE, FILTER(CID!B5595:B14794, REGEXMATCH(CID!D5595:D14794, TEXTJOIN(""|"", TRUE, SPLIT(A5595, "";"")))))"),"#N/A")</f>
        <v>#N/A</v>
      </c>
    </row>
    <row r="5596">
      <c r="A5596" s="12" t="str">
        <f>IFERROR(__xludf.DUMMYFUNCTION("TEXTJOIN("";"", TRUE, FILTER(CID!$B$2:$B$14794, CID!B5596=CID!$D$2:$D$14794))"),"#N/A")</f>
        <v>#N/A</v>
      </c>
      <c r="B5596" s="12" t="str">
        <f>IFERROR(__xludf.DUMMYFUNCTION("TEXTJOIN(""; "", TRUE, FILTER(CID!B5596:B14794, REGEXMATCH(CID!D5596:D14794, TEXTJOIN(""|"", TRUE, SPLIT(A5596, "";"")))))"),"#N/A")</f>
        <v>#N/A</v>
      </c>
    </row>
    <row r="5597">
      <c r="A5597" s="12" t="str">
        <f>IFERROR(__xludf.DUMMYFUNCTION("TEXTJOIN("";"", TRUE, FILTER(CID!$B$2:$B$14794, CID!B5597=CID!$D$2:$D$14794))"),"#N/A")</f>
        <v>#N/A</v>
      </c>
      <c r="B5597" s="12" t="str">
        <f>IFERROR(__xludf.DUMMYFUNCTION("TEXTJOIN(""; "", TRUE, FILTER(CID!B5597:B14794, REGEXMATCH(CID!D5597:D14794, TEXTJOIN(""|"", TRUE, SPLIT(A5597, "";"")))))"),"#N/A")</f>
        <v>#N/A</v>
      </c>
    </row>
    <row r="5598">
      <c r="A5598" s="12" t="str">
        <f>IFERROR(__xludf.DUMMYFUNCTION("TEXTJOIN("";"", TRUE, FILTER(CID!$B$2:$B$14794, CID!B5598=CID!$D$2:$D$14794))"),"#N/A")</f>
        <v>#N/A</v>
      </c>
      <c r="B5598" s="12" t="str">
        <f>IFERROR(__xludf.DUMMYFUNCTION("TEXTJOIN(""; "", TRUE, FILTER(CID!B5598:B14794, REGEXMATCH(CID!D5598:D14794, TEXTJOIN(""|"", TRUE, SPLIT(A5598, "";"")))))"),"#N/A")</f>
        <v>#N/A</v>
      </c>
    </row>
    <row r="5599">
      <c r="A5599" s="12" t="str">
        <f>IFERROR(__xludf.DUMMYFUNCTION("TEXTJOIN("";"", TRUE, FILTER(CID!$B$2:$B$14794, CID!B5599=CID!$D$2:$D$14794))"),"#N/A")</f>
        <v>#N/A</v>
      </c>
      <c r="B5599" s="12" t="str">
        <f>IFERROR(__xludf.DUMMYFUNCTION("TEXTJOIN(""; "", TRUE, FILTER(CID!B5599:B14794, REGEXMATCH(CID!D5599:D14794, TEXTJOIN(""|"", TRUE, SPLIT(A5599, "";"")))))"),"#N/A")</f>
        <v>#N/A</v>
      </c>
    </row>
    <row r="5600">
      <c r="A5600" s="12" t="str">
        <f>IFERROR(__xludf.DUMMYFUNCTION("TEXTJOIN("";"", TRUE, FILTER(CID!$B$2:$B$14794, CID!B5600=CID!$D$2:$D$14794))"),"#N/A")</f>
        <v>#N/A</v>
      </c>
      <c r="B5600" s="12" t="str">
        <f>IFERROR(__xludf.DUMMYFUNCTION("TEXTJOIN(""; "", TRUE, FILTER(CID!B5600:B14794, REGEXMATCH(CID!D5600:D14794, TEXTJOIN(""|"", TRUE, SPLIT(A5600, "";"")))))"),"#N/A")</f>
        <v>#N/A</v>
      </c>
    </row>
    <row r="5601">
      <c r="A5601" s="12" t="str">
        <f>IFERROR(__xludf.DUMMYFUNCTION("TEXTJOIN("";"", TRUE, FILTER(CID!$B$2:$B$14794, CID!B5601=CID!$D$2:$D$14794))"),"#N/A")</f>
        <v>#N/A</v>
      </c>
      <c r="B5601" s="12" t="str">
        <f>IFERROR(__xludf.DUMMYFUNCTION("TEXTJOIN(""; "", TRUE, FILTER(CID!B5601:B14794, REGEXMATCH(CID!D5601:D14794, TEXTJOIN(""|"", TRUE, SPLIT(A5601, "";"")))))"),"#N/A")</f>
        <v>#N/A</v>
      </c>
    </row>
    <row r="5602">
      <c r="A5602" s="12" t="str">
        <f>IFERROR(__xludf.DUMMYFUNCTION("TEXTJOIN("";"", TRUE, FILTER(CID!$B$2:$B$14794, CID!B5602=CID!$D$2:$D$14794))"),"#N/A")</f>
        <v>#N/A</v>
      </c>
      <c r="B5602" s="12" t="str">
        <f>IFERROR(__xludf.DUMMYFUNCTION("TEXTJOIN(""; "", TRUE, FILTER(CID!B5602:B14794, REGEXMATCH(CID!D5602:D14794, TEXTJOIN(""|"", TRUE, SPLIT(A5602, "";"")))))"),"#N/A")</f>
        <v>#N/A</v>
      </c>
    </row>
    <row r="5603">
      <c r="A5603" s="12" t="str">
        <f>IFERROR(__xludf.DUMMYFUNCTION("TEXTJOIN("";"", TRUE, FILTER(CID!$B$2:$B$14794, CID!B5603=CID!$D$2:$D$14794))"),"#N/A")</f>
        <v>#N/A</v>
      </c>
      <c r="B5603" s="12" t="str">
        <f>IFERROR(__xludf.DUMMYFUNCTION("TEXTJOIN(""; "", TRUE, FILTER(CID!B5603:B14794, REGEXMATCH(CID!D5603:D14794, TEXTJOIN(""|"", TRUE, SPLIT(A5603, "";"")))))"),"#N/A")</f>
        <v>#N/A</v>
      </c>
    </row>
    <row r="5604">
      <c r="A5604" s="12" t="str">
        <f>IFERROR(__xludf.DUMMYFUNCTION("TEXTJOIN("";"", TRUE, FILTER(CID!$B$2:$B$14794, CID!B5604=CID!$D$2:$D$14794))"),"#N/A")</f>
        <v>#N/A</v>
      </c>
      <c r="B5604" s="12" t="str">
        <f>IFERROR(__xludf.DUMMYFUNCTION("TEXTJOIN(""; "", TRUE, FILTER(CID!B5604:B14794, REGEXMATCH(CID!D5604:D14794, TEXTJOIN(""|"", TRUE, SPLIT(A5604, "";"")))))"),"#N/A")</f>
        <v>#N/A</v>
      </c>
    </row>
    <row r="5605">
      <c r="A5605" s="12" t="str">
        <f>IFERROR(__xludf.DUMMYFUNCTION("TEXTJOIN("";"", TRUE, FILTER(CID!$B$2:$B$14794, CID!B5605=CID!$D$2:$D$14794))"),"#N/A")</f>
        <v>#N/A</v>
      </c>
      <c r="B5605" s="12" t="str">
        <f>IFERROR(__xludf.DUMMYFUNCTION("TEXTJOIN(""; "", TRUE, FILTER(CID!B5605:B14794, REGEXMATCH(CID!D5605:D14794, TEXTJOIN(""|"", TRUE, SPLIT(A5605, "";"")))))"),"#N/A")</f>
        <v>#N/A</v>
      </c>
    </row>
    <row r="5606">
      <c r="A5606" s="12" t="str">
        <f>IFERROR(__xludf.DUMMYFUNCTION("TEXTJOIN("";"", TRUE, FILTER(CID!$B$2:$B$14794, CID!B5606=CID!$D$2:$D$14794))"),"#N/A")</f>
        <v>#N/A</v>
      </c>
      <c r="B5606" s="12" t="str">
        <f>IFERROR(__xludf.DUMMYFUNCTION("TEXTJOIN(""; "", TRUE, FILTER(CID!B5606:B14794, REGEXMATCH(CID!D5606:D14794, TEXTJOIN(""|"", TRUE, SPLIT(A5606, "";"")))))"),"#N/A")</f>
        <v>#N/A</v>
      </c>
    </row>
    <row r="5607">
      <c r="A5607" s="12" t="str">
        <f>IFERROR(__xludf.DUMMYFUNCTION("TEXTJOIN("";"", TRUE, FILTER(CID!$B$2:$B$14794, CID!B5607=CID!$D$2:$D$14794))"),"#N/A")</f>
        <v>#N/A</v>
      </c>
      <c r="B5607" s="12" t="str">
        <f>IFERROR(__xludf.DUMMYFUNCTION("TEXTJOIN(""; "", TRUE, FILTER(CID!B5607:B14794, REGEXMATCH(CID!D5607:D14794, TEXTJOIN(""|"", TRUE, SPLIT(A5607, "";"")))))"),"#N/A")</f>
        <v>#N/A</v>
      </c>
    </row>
    <row r="5608">
      <c r="A5608" s="12" t="str">
        <f>IFERROR(__xludf.DUMMYFUNCTION("TEXTJOIN("";"", TRUE, FILTER(CID!$B$2:$B$14794, CID!B5608=CID!$D$2:$D$14794))"),"#N/A")</f>
        <v>#N/A</v>
      </c>
      <c r="B5608" s="12" t="str">
        <f>IFERROR(__xludf.DUMMYFUNCTION("TEXTJOIN(""; "", TRUE, FILTER(CID!B5608:B14794, REGEXMATCH(CID!D5608:D14794, TEXTJOIN(""|"", TRUE, SPLIT(A5608, "";"")))))"),"#N/A")</f>
        <v>#N/A</v>
      </c>
    </row>
    <row r="5609">
      <c r="A5609" s="12" t="str">
        <f>IFERROR(__xludf.DUMMYFUNCTION("TEXTJOIN("";"", TRUE, FILTER(CID!$B$2:$B$14794, CID!B5609=CID!$D$2:$D$14794))"),"#N/A")</f>
        <v>#N/A</v>
      </c>
      <c r="B5609" s="12" t="str">
        <f>IFERROR(__xludf.DUMMYFUNCTION("TEXTJOIN(""; "", TRUE, FILTER(CID!B5609:B14794, REGEXMATCH(CID!D5609:D14794, TEXTJOIN(""|"", TRUE, SPLIT(A5609, "";"")))))"),"#N/A")</f>
        <v>#N/A</v>
      </c>
    </row>
    <row r="5610">
      <c r="A5610" s="12" t="str">
        <f>IFERROR(__xludf.DUMMYFUNCTION("TEXTJOIN("";"", TRUE, FILTER(CID!$B$2:$B$14794, CID!B5610=CID!$D$2:$D$14794))"),"#N/A")</f>
        <v>#N/A</v>
      </c>
      <c r="B5610" s="12" t="str">
        <f>IFERROR(__xludf.DUMMYFUNCTION("TEXTJOIN(""; "", TRUE, FILTER(CID!B5610:B14794, REGEXMATCH(CID!D5610:D14794, TEXTJOIN(""|"", TRUE, SPLIT(A5610, "";"")))))"),"#N/A")</f>
        <v>#N/A</v>
      </c>
    </row>
    <row r="5611">
      <c r="A5611" s="12" t="str">
        <f>IFERROR(__xludf.DUMMYFUNCTION("TEXTJOIN("";"", TRUE, FILTER(CID!$B$2:$B$14794, CID!B5611=CID!$D$2:$D$14794))"),"#N/A")</f>
        <v>#N/A</v>
      </c>
      <c r="B5611" s="12" t="str">
        <f>IFERROR(__xludf.DUMMYFUNCTION("TEXTJOIN(""; "", TRUE, FILTER(CID!B5611:B14794, REGEXMATCH(CID!D5611:D14794, TEXTJOIN(""|"", TRUE, SPLIT(A5611, "";"")))))"),"#N/A")</f>
        <v>#N/A</v>
      </c>
    </row>
    <row r="5612">
      <c r="A5612" s="12" t="str">
        <f>IFERROR(__xludf.DUMMYFUNCTION("TEXTJOIN("";"", TRUE, FILTER(CID!$B$2:$B$14794, CID!B5612=CID!$D$2:$D$14794))"),"#N/A")</f>
        <v>#N/A</v>
      </c>
      <c r="B5612" s="12" t="str">
        <f>IFERROR(__xludf.DUMMYFUNCTION("TEXTJOIN(""; "", TRUE, FILTER(CID!B5612:B14794, REGEXMATCH(CID!D5612:D14794, TEXTJOIN(""|"", TRUE, SPLIT(A5612, "";"")))))"),"#N/A")</f>
        <v>#N/A</v>
      </c>
    </row>
    <row r="5613">
      <c r="A5613" s="12" t="str">
        <f>IFERROR(__xludf.DUMMYFUNCTION("TEXTJOIN("";"", TRUE, FILTER(CID!$B$2:$B$14794, CID!B5613=CID!$D$2:$D$14794))"),"#N/A")</f>
        <v>#N/A</v>
      </c>
      <c r="B5613" s="12" t="str">
        <f>IFERROR(__xludf.DUMMYFUNCTION("TEXTJOIN(""; "", TRUE, FILTER(CID!B5613:B14794, REGEXMATCH(CID!D5613:D14794, TEXTJOIN(""|"", TRUE, SPLIT(A5613, "";"")))))"),"#N/A")</f>
        <v>#N/A</v>
      </c>
    </row>
    <row r="5614">
      <c r="A5614" s="12" t="str">
        <f>IFERROR(__xludf.DUMMYFUNCTION("TEXTJOIN("";"", TRUE, FILTER(CID!$B$2:$B$14794, CID!B5614=CID!$D$2:$D$14794))"),"#N/A")</f>
        <v>#N/A</v>
      </c>
      <c r="B5614" s="12" t="str">
        <f>IFERROR(__xludf.DUMMYFUNCTION("TEXTJOIN(""; "", TRUE, FILTER(CID!B5614:B14794, REGEXMATCH(CID!D5614:D14794, TEXTJOIN(""|"", TRUE, SPLIT(A5614, "";"")))))"),"#N/A")</f>
        <v>#N/A</v>
      </c>
    </row>
    <row r="5615">
      <c r="A5615" s="12" t="str">
        <f>IFERROR(__xludf.DUMMYFUNCTION("TEXTJOIN("";"", TRUE, FILTER(CID!$B$2:$B$14794, CID!B5615=CID!$D$2:$D$14794))"),"#N/A")</f>
        <v>#N/A</v>
      </c>
      <c r="B5615" s="12" t="str">
        <f>IFERROR(__xludf.DUMMYFUNCTION("TEXTJOIN(""; "", TRUE, FILTER(CID!B5615:B14794, REGEXMATCH(CID!D5615:D14794, TEXTJOIN(""|"", TRUE, SPLIT(A5615, "";"")))))"),"#N/A")</f>
        <v>#N/A</v>
      </c>
    </row>
    <row r="5616">
      <c r="A5616" s="12" t="str">
        <f>IFERROR(__xludf.DUMMYFUNCTION("TEXTJOIN("";"", TRUE, FILTER(CID!$B$2:$B$14794, CID!B5616=CID!$D$2:$D$14794))"),"#N/A")</f>
        <v>#N/A</v>
      </c>
      <c r="B5616" s="12" t="str">
        <f>IFERROR(__xludf.DUMMYFUNCTION("TEXTJOIN(""; "", TRUE, FILTER(CID!B5616:B14794, REGEXMATCH(CID!D5616:D14794, TEXTJOIN(""|"", TRUE, SPLIT(A5616, "";"")))))"),"#N/A")</f>
        <v>#N/A</v>
      </c>
    </row>
    <row r="5617">
      <c r="A5617" s="12" t="str">
        <f>IFERROR(__xludf.DUMMYFUNCTION("TEXTJOIN("";"", TRUE, FILTER(CID!$B$2:$B$14794, CID!B5617=CID!$D$2:$D$14794))"),"#N/A")</f>
        <v>#N/A</v>
      </c>
      <c r="B5617" s="12" t="str">
        <f>IFERROR(__xludf.DUMMYFUNCTION("TEXTJOIN(""; "", TRUE, FILTER(CID!B5617:B14794, REGEXMATCH(CID!D5617:D14794, TEXTJOIN(""|"", TRUE, SPLIT(A5617, "";"")))))"),"#N/A")</f>
        <v>#N/A</v>
      </c>
    </row>
    <row r="5618">
      <c r="A5618" s="12" t="str">
        <f>IFERROR(__xludf.DUMMYFUNCTION("TEXTJOIN("";"", TRUE, FILTER(CID!$B$2:$B$14794, CID!B5618=CID!$D$2:$D$14794))"),"#N/A")</f>
        <v>#N/A</v>
      </c>
      <c r="B5618" s="12" t="str">
        <f>IFERROR(__xludf.DUMMYFUNCTION("TEXTJOIN(""; "", TRUE, FILTER(CID!B5618:B14794, REGEXMATCH(CID!D5618:D14794, TEXTJOIN(""|"", TRUE, SPLIT(A5618, "";"")))))"),"#N/A")</f>
        <v>#N/A</v>
      </c>
    </row>
    <row r="5619">
      <c r="A5619" s="12" t="str">
        <f>IFERROR(__xludf.DUMMYFUNCTION("TEXTJOIN("";"", TRUE, FILTER(CID!$B$2:$B$14794, CID!B5619=CID!$D$2:$D$14794))"),"#N/A")</f>
        <v>#N/A</v>
      </c>
      <c r="B5619" s="12" t="str">
        <f>IFERROR(__xludf.DUMMYFUNCTION("TEXTJOIN(""; "", TRUE, FILTER(CID!B5619:B14794, REGEXMATCH(CID!D5619:D14794, TEXTJOIN(""|"", TRUE, SPLIT(A5619, "";"")))))"),"#N/A")</f>
        <v>#N/A</v>
      </c>
    </row>
    <row r="5620">
      <c r="A5620" s="12" t="str">
        <f>IFERROR(__xludf.DUMMYFUNCTION("TEXTJOIN("";"", TRUE, FILTER(CID!$B$2:$B$14794, CID!B5620=CID!$D$2:$D$14794))"),"#N/A")</f>
        <v>#N/A</v>
      </c>
      <c r="B5620" s="12" t="str">
        <f>IFERROR(__xludf.DUMMYFUNCTION("TEXTJOIN(""; "", TRUE, FILTER(CID!B5620:B14794, REGEXMATCH(CID!D5620:D14794, TEXTJOIN(""|"", TRUE, SPLIT(A5620, "";"")))))"),"#N/A")</f>
        <v>#N/A</v>
      </c>
    </row>
    <row r="5621">
      <c r="A5621" s="12" t="str">
        <f>IFERROR(__xludf.DUMMYFUNCTION("TEXTJOIN("";"", TRUE, FILTER(CID!$B$2:$B$14794, CID!B5621=CID!$D$2:$D$14794))"),"#N/A")</f>
        <v>#N/A</v>
      </c>
      <c r="B5621" s="12" t="str">
        <f>IFERROR(__xludf.DUMMYFUNCTION("TEXTJOIN(""; "", TRUE, FILTER(CID!B5621:B14794, REGEXMATCH(CID!D5621:D14794, TEXTJOIN(""|"", TRUE, SPLIT(A5621, "";"")))))"),"#N/A")</f>
        <v>#N/A</v>
      </c>
    </row>
    <row r="5622">
      <c r="A5622" s="12" t="str">
        <f>IFERROR(__xludf.DUMMYFUNCTION("TEXTJOIN("";"", TRUE, FILTER(CID!$B$2:$B$14794, CID!B5622=CID!$D$2:$D$14794))"),"#N/A")</f>
        <v>#N/A</v>
      </c>
      <c r="B5622" s="12" t="str">
        <f>IFERROR(__xludf.DUMMYFUNCTION("TEXTJOIN(""; "", TRUE, FILTER(CID!B5622:B14794, REGEXMATCH(CID!D5622:D14794, TEXTJOIN(""|"", TRUE, SPLIT(A5622, "";"")))))"),"#N/A")</f>
        <v>#N/A</v>
      </c>
    </row>
    <row r="5623">
      <c r="A5623" s="12" t="str">
        <f>IFERROR(__xludf.DUMMYFUNCTION("TEXTJOIN("";"", TRUE, FILTER(CID!$B$2:$B$14794, CID!B5623=CID!$D$2:$D$14794))"),"#N/A")</f>
        <v>#N/A</v>
      </c>
      <c r="B5623" s="12" t="str">
        <f>IFERROR(__xludf.DUMMYFUNCTION("TEXTJOIN(""; "", TRUE, FILTER(CID!B5623:B14794, REGEXMATCH(CID!D5623:D14794, TEXTJOIN(""|"", TRUE, SPLIT(A5623, "";"")))))"),"#N/A")</f>
        <v>#N/A</v>
      </c>
    </row>
    <row r="5624">
      <c r="A5624" s="12" t="str">
        <f>IFERROR(__xludf.DUMMYFUNCTION("TEXTJOIN("";"", TRUE, FILTER(CID!$B$2:$B$14794, CID!B5624=CID!$D$2:$D$14794))"),"#N/A")</f>
        <v>#N/A</v>
      </c>
      <c r="B5624" s="12" t="str">
        <f>IFERROR(__xludf.DUMMYFUNCTION("TEXTJOIN(""; "", TRUE, FILTER(CID!B5624:B14794, REGEXMATCH(CID!D5624:D14794, TEXTJOIN(""|"", TRUE, SPLIT(A5624, "";"")))))"),"#N/A")</f>
        <v>#N/A</v>
      </c>
    </row>
    <row r="5625">
      <c r="A5625" s="12" t="str">
        <f>IFERROR(__xludf.DUMMYFUNCTION("TEXTJOIN("";"", TRUE, FILTER(CID!$B$2:$B$14794, CID!B5625=CID!$D$2:$D$14794))"),"#N/A")</f>
        <v>#N/A</v>
      </c>
      <c r="B5625" s="12" t="str">
        <f>IFERROR(__xludf.DUMMYFUNCTION("TEXTJOIN(""; "", TRUE, FILTER(CID!B5625:B14794, REGEXMATCH(CID!D5625:D14794, TEXTJOIN(""|"", TRUE, SPLIT(A5625, "";"")))))"),"#N/A")</f>
        <v>#N/A</v>
      </c>
    </row>
    <row r="5626">
      <c r="A5626" s="12" t="str">
        <f>IFERROR(__xludf.DUMMYFUNCTION("TEXTJOIN("";"", TRUE, FILTER(CID!$B$2:$B$14794, CID!B5626=CID!$D$2:$D$14794))"),"#N/A")</f>
        <v>#N/A</v>
      </c>
      <c r="B5626" s="12" t="str">
        <f>IFERROR(__xludf.DUMMYFUNCTION("TEXTJOIN(""; "", TRUE, FILTER(CID!B5626:B14794, REGEXMATCH(CID!D5626:D14794, TEXTJOIN(""|"", TRUE, SPLIT(A5626, "";"")))))"),"#N/A")</f>
        <v>#N/A</v>
      </c>
    </row>
    <row r="5627">
      <c r="A5627" s="12" t="str">
        <f>IFERROR(__xludf.DUMMYFUNCTION("TEXTJOIN("";"", TRUE, FILTER(CID!$B$2:$B$14794, CID!B5627=CID!$D$2:$D$14794))"),"#N/A")</f>
        <v>#N/A</v>
      </c>
      <c r="B5627" s="12" t="str">
        <f>IFERROR(__xludf.DUMMYFUNCTION("TEXTJOIN(""; "", TRUE, FILTER(CID!B5627:B14794, REGEXMATCH(CID!D5627:D14794, TEXTJOIN(""|"", TRUE, SPLIT(A5627, "";"")))))"),"#N/A")</f>
        <v>#N/A</v>
      </c>
    </row>
    <row r="5628">
      <c r="A5628" s="12" t="str">
        <f>IFERROR(__xludf.DUMMYFUNCTION("TEXTJOIN("";"", TRUE, FILTER(CID!$B$2:$B$14794, CID!B5628=CID!$D$2:$D$14794))"),"#N/A")</f>
        <v>#N/A</v>
      </c>
      <c r="B5628" s="12" t="str">
        <f>IFERROR(__xludf.DUMMYFUNCTION("TEXTJOIN(""; "", TRUE, FILTER(CID!B5628:B14794, REGEXMATCH(CID!D5628:D14794, TEXTJOIN(""|"", TRUE, SPLIT(A5628, "";"")))))"),"#N/A")</f>
        <v>#N/A</v>
      </c>
    </row>
    <row r="5629">
      <c r="A5629" s="12" t="str">
        <f>IFERROR(__xludf.DUMMYFUNCTION("TEXTJOIN("";"", TRUE, FILTER(CID!$B$2:$B$14794, CID!B5629=CID!$D$2:$D$14794))"),"#N/A")</f>
        <v>#N/A</v>
      </c>
      <c r="B5629" s="12" t="str">
        <f>IFERROR(__xludf.DUMMYFUNCTION("TEXTJOIN(""; "", TRUE, FILTER(CID!B5629:B14794, REGEXMATCH(CID!D5629:D14794, TEXTJOIN(""|"", TRUE, SPLIT(A5629, "";"")))))"),"#N/A")</f>
        <v>#N/A</v>
      </c>
    </row>
    <row r="5630">
      <c r="A5630" s="12" t="str">
        <f>IFERROR(__xludf.DUMMYFUNCTION("TEXTJOIN("";"", TRUE, FILTER(CID!$B$2:$B$14794, CID!B5630=CID!$D$2:$D$14794))"),"#N/A")</f>
        <v>#N/A</v>
      </c>
      <c r="B5630" s="12" t="str">
        <f>IFERROR(__xludf.DUMMYFUNCTION("TEXTJOIN(""; "", TRUE, FILTER(CID!B5630:B14794, REGEXMATCH(CID!D5630:D14794, TEXTJOIN(""|"", TRUE, SPLIT(A5630, "";"")))))"),"#N/A")</f>
        <v>#N/A</v>
      </c>
    </row>
    <row r="5631">
      <c r="A5631" s="12" t="str">
        <f>IFERROR(__xludf.DUMMYFUNCTION("TEXTJOIN("";"", TRUE, FILTER(CID!$B$2:$B$14794, CID!B5631=CID!$D$2:$D$14794))"),"#N/A")</f>
        <v>#N/A</v>
      </c>
      <c r="B5631" s="12" t="str">
        <f>IFERROR(__xludf.DUMMYFUNCTION("TEXTJOIN(""; "", TRUE, FILTER(CID!B5631:B14794, REGEXMATCH(CID!D5631:D14794, TEXTJOIN(""|"", TRUE, SPLIT(A5631, "";"")))))"),"#N/A")</f>
        <v>#N/A</v>
      </c>
    </row>
    <row r="5632">
      <c r="A5632" s="12" t="str">
        <f>IFERROR(__xludf.DUMMYFUNCTION("TEXTJOIN("";"", TRUE, FILTER(CID!$B$2:$B$14794, CID!B5632=CID!$D$2:$D$14794))"),"#N/A")</f>
        <v>#N/A</v>
      </c>
      <c r="B5632" s="12" t="str">
        <f>IFERROR(__xludf.DUMMYFUNCTION("TEXTJOIN(""; "", TRUE, FILTER(CID!B5632:B14794, REGEXMATCH(CID!D5632:D14794, TEXTJOIN(""|"", TRUE, SPLIT(A5632, "";"")))))"),"#N/A")</f>
        <v>#N/A</v>
      </c>
    </row>
    <row r="5633">
      <c r="A5633" s="12" t="str">
        <f>IFERROR(__xludf.DUMMYFUNCTION("TEXTJOIN("";"", TRUE, FILTER(CID!$B$2:$B$14794, CID!B5633=CID!$D$2:$D$14794))"),"#N/A")</f>
        <v>#N/A</v>
      </c>
      <c r="B5633" s="12" t="str">
        <f>IFERROR(__xludf.DUMMYFUNCTION("TEXTJOIN(""; "", TRUE, FILTER(CID!B5633:B14794, REGEXMATCH(CID!D5633:D14794, TEXTJOIN(""|"", TRUE, SPLIT(A5633, "";"")))))"),"#N/A")</f>
        <v>#N/A</v>
      </c>
    </row>
    <row r="5634">
      <c r="A5634" s="12" t="str">
        <f>IFERROR(__xludf.DUMMYFUNCTION("TEXTJOIN("";"", TRUE, FILTER(CID!$B$2:$B$14794, CID!B5634=CID!$D$2:$D$14794))"),"#N/A")</f>
        <v>#N/A</v>
      </c>
      <c r="B5634" s="12" t="str">
        <f>IFERROR(__xludf.DUMMYFUNCTION("TEXTJOIN(""; "", TRUE, FILTER(CID!B5634:B14794, REGEXMATCH(CID!D5634:D14794, TEXTJOIN(""|"", TRUE, SPLIT(A5634, "";"")))))"),"#N/A")</f>
        <v>#N/A</v>
      </c>
    </row>
    <row r="5635">
      <c r="A5635" s="12" t="str">
        <f>IFERROR(__xludf.DUMMYFUNCTION("TEXTJOIN("";"", TRUE, FILTER(CID!$B$2:$B$14794, CID!B5635=CID!$D$2:$D$14794))"),"#N/A")</f>
        <v>#N/A</v>
      </c>
      <c r="B5635" s="12" t="str">
        <f>IFERROR(__xludf.DUMMYFUNCTION("TEXTJOIN(""; "", TRUE, FILTER(CID!B5635:B14794, REGEXMATCH(CID!D5635:D14794, TEXTJOIN(""|"", TRUE, SPLIT(A5635, "";"")))))"),"#N/A")</f>
        <v>#N/A</v>
      </c>
    </row>
    <row r="5636">
      <c r="A5636" s="12" t="str">
        <f>IFERROR(__xludf.DUMMYFUNCTION("TEXTJOIN("";"", TRUE, FILTER(CID!$B$2:$B$14794, CID!B5636=CID!$D$2:$D$14794))"),"#N/A")</f>
        <v>#N/A</v>
      </c>
      <c r="B5636" s="12" t="str">
        <f>IFERROR(__xludf.DUMMYFUNCTION("TEXTJOIN(""; "", TRUE, FILTER(CID!B5636:B14794, REGEXMATCH(CID!D5636:D14794, TEXTJOIN(""|"", TRUE, SPLIT(A5636, "";"")))))"),"#N/A")</f>
        <v>#N/A</v>
      </c>
    </row>
    <row r="5637">
      <c r="A5637" s="12" t="str">
        <f>IFERROR(__xludf.DUMMYFUNCTION("TEXTJOIN("";"", TRUE, FILTER(CID!$B$2:$B$14794, CID!B5637=CID!$D$2:$D$14794))"),"#N/A")</f>
        <v>#N/A</v>
      </c>
      <c r="B5637" s="12" t="str">
        <f>IFERROR(__xludf.DUMMYFUNCTION("TEXTJOIN(""; "", TRUE, FILTER(CID!B5637:B14794, REGEXMATCH(CID!D5637:D14794, TEXTJOIN(""|"", TRUE, SPLIT(A5637, "";"")))))"),"#N/A")</f>
        <v>#N/A</v>
      </c>
    </row>
    <row r="5638">
      <c r="A5638" s="12" t="str">
        <f>IFERROR(__xludf.DUMMYFUNCTION("TEXTJOIN("";"", TRUE, FILTER(CID!$B$2:$B$14794, CID!B5638=CID!$D$2:$D$14794))"),"#N/A")</f>
        <v>#N/A</v>
      </c>
      <c r="B5638" s="12" t="str">
        <f>IFERROR(__xludf.DUMMYFUNCTION("TEXTJOIN(""; "", TRUE, FILTER(CID!B5638:B14794, REGEXMATCH(CID!D5638:D14794, TEXTJOIN(""|"", TRUE, SPLIT(A5638, "";"")))))"),"#N/A")</f>
        <v>#N/A</v>
      </c>
    </row>
    <row r="5639">
      <c r="A5639" s="12" t="str">
        <f>IFERROR(__xludf.DUMMYFUNCTION("TEXTJOIN("";"", TRUE, FILTER(CID!$B$2:$B$14794, CID!B5639=CID!$D$2:$D$14794))"),"#N/A")</f>
        <v>#N/A</v>
      </c>
      <c r="B5639" s="12" t="str">
        <f>IFERROR(__xludf.DUMMYFUNCTION("TEXTJOIN(""; "", TRUE, FILTER(CID!B5639:B14794, REGEXMATCH(CID!D5639:D14794, TEXTJOIN(""|"", TRUE, SPLIT(A5639, "";"")))))"),"#N/A")</f>
        <v>#N/A</v>
      </c>
    </row>
    <row r="5640">
      <c r="A5640" s="12" t="str">
        <f>IFERROR(__xludf.DUMMYFUNCTION("TEXTJOIN("";"", TRUE, FILTER(CID!$B$2:$B$14794, CID!B5640=CID!$D$2:$D$14794))"),"#N/A")</f>
        <v>#N/A</v>
      </c>
      <c r="B5640" s="12" t="str">
        <f>IFERROR(__xludf.DUMMYFUNCTION("TEXTJOIN(""; "", TRUE, FILTER(CID!B5640:B14794, REGEXMATCH(CID!D5640:D14794, TEXTJOIN(""|"", TRUE, SPLIT(A5640, "";"")))))"),"#N/A")</f>
        <v>#N/A</v>
      </c>
    </row>
    <row r="5641">
      <c r="A5641" s="12" t="str">
        <f>IFERROR(__xludf.DUMMYFUNCTION("TEXTJOIN("";"", TRUE, FILTER(CID!$B$2:$B$14794, CID!B5641=CID!$D$2:$D$14794))"),"#N/A")</f>
        <v>#N/A</v>
      </c>
      <c r="B5641" s="12" t="str">
        <f>IFERROR(__xludf.DUMMYFUNCTION("TEXTJOIN(""; "", TRUE, FILTER(CID!B5641:B14794, REGEXMATCH(CID!D5641:D14794, TEXTJOIN(""|"", TRUE, SPLIT(A5641, "";"")))))"),"#N/A")</f>
        <v>#N/A</v>
      </c>
    </row>
    <row r="5642">
      <c r="A5642" s="12" t="str">
        <f>IFERROR(__xludf.DUMMYFUNCTION("TEXTJOIN("";"", TRUE, FILTER(CID!$B$2:$B$14794, CID!B5642=CID!$D$2:$D$14794))"),"#N/A")</f>
        <v>#N/A</v>
      </c>
      <c r="B5642" s="12" t="str">
        <f>IFERROR(__xludf.DUMMYFUNCTION("TEXTJOIN(""; "", TRUE, FILTER(CID!B5642:B14794, REGEXMATCH(CID!D5642:D14794, TEXTJOIN(""|"", TRUE, SPLIT(A5642, "";"")))))"),"#N/A")</f>
        <v>#N/A</v>
      </c>
    </row>
    <row r="5643">
      <c r="A5643" s="12" t="str">
        <f>IFERROR(__xludf.DUMMYFUNCTION("TEXTJOIN("";"", TRUE, FILTER(CID!$B$2:$B$14794, CID!B5643=CID!$D$2:$D$14794))"),"#N/A")</f>
        <v>#N/A</v>
      </c>
      <c r="B5643" s="12" t="str">
        <f>IFERROR(__xludf.DUMMYFUNCTION("TEXTJOIN(""; "", TRUE, FILTER(CID!B5643:B14794, REGEXMATCH(CID!D5643:D14794, TEXTJOIN(""|"", TRUE, SPLIT(A5643, "";"")))))"),"#N/A")</f>
        <v>#N/A</v>
      </c>
    </row>
    <row r="5644">
      <c r="A5644" s="12" t="str">
        <f>IFERROR(__xludf.DUMMYFUNCTION("TEXTJOIN("";"", TRUE, FILTER(CID!$B$2:$B$14794, CID!B5644=CID!$D$2:$D$14794))"),"#N/A")</f>
        <v>#N/A</v>
      </c>
      <c r="B5644" s="12" t="str">
        <f>IFERROR(__xludf.DUMMYFUNCTION("TEXTJOIN(""; "", TRUE, FILTER(CID!B5644:B14794, REGEXMATCH(CID!D5644:D14794, TEXTJOIN(""|"", TRUE, SPLIT(A5644, "";"")))))"),"#N/A")</f>
        <v>#N/A</v>
      </c>
    </row>
    <row r="5645">
      <c r="A5645" s="12" t="str">
        <f>IFERROR(__xludf.DUMMYFUNCTION("TEXTJOIN("";"", TRUE, FILTER(CID!$B$2:$B$14794, CID!B5645=CID!$D$2:$D$14794))"),"#N/A")</f>
        <v>#N/A</v>
      </c>
      <c r="B5645" s="12" t="str">
        <f>IFERROR(__xludf.DUMMYFUNCTION("TEXTJOIN(""; "", TRUE, FILTER(CID!B5645:B14794, REGEXMATCH(CID!D5645:D14794, TEXTJOIN(""|"", TRUE, SPLIT(A5645, "";"")))))"),"#N/A")</f>
        <v>#N/A</v>
      </c>
    </row>
    <row r="5646">
      <c r="A5646" s="12" t="str">
        <f>IFERROR(__xludf.DUMMYFUNCTION("TEXTJOIN("";"", TRUE, FILTER(CID!$B$2:$B$14794, CID!B5646=CID!$D$2:$D$14794))"),"#N/A")</f>
        <v>#N/A</v>
      </c>
      <c r="B5646" s="12" t="str">
        <f>IFERROR(__xludf.DUMMYFUNCTION("TEXTJOIN(""; "", TRUE, FILTER(CID!B5646:B14794, REGEXMATCH(CID!D5646:D14794, TEXTJOIN(""|"", TRUE, SPLIT(A5646, "";"")))))"),"#N/A")</f>
        <v>#N/A</v>
      </c>
    </row>
    <row r="5647">
      <c r="A5647" s="12" t="str">
        <f>IFERROR(__xludf.DUMMYFUNCTION("TEXTJOIN("";"", TRUE, FILTER(CID!$B$2:$B$14794, CID!B5647=CID!$D$2:$D$14794))"),"#N/A")</f>
        <v>#N/A</v>
      </c>
      <c r="B5647" s="12" t="str">
        <f>IFERROR(__xludf.DUMMYFUNCTION("TEXTJOIN(""; "", TRUE, FILTER(CID!B5647:B14794, REGEXMATCH(CID!D5647:D14794, TEXTJOIN(""|"", TRUE, SPLIT(A5647, "";"")))))"),"#N/A")</f>
        <v>#N/A</v>
      </c>
    </row>
    <row r="5648">
      <c r="A5648" s="12" t="str">
        <f>IFERROR(__xludf.DUMMYFUNCTION("TEXTJOIN("";"", TRUE, FILTER(CID!$B$2:$B$14794, CID!B5648=CID!$D$2:$D$14794))"),"#N/A")</f>
        <v>#N/A</v>
      </c>
      <c r="B5648" s="12" t="str">
        <f>IFERROR(__xludf.DUMMYFUNCTION("TEXTJOIN(""; "", TRUE, FILTER(CID!B5648:B14794, REGEXMATCH(CID!D5648:D14794, TEXTJOIN(""|"", TRUE, SPLIT(A5648, "";"")))))"),"#N/A")</f>
        <v>#N/A</v>
      </c>
    </row>
    <row r="5649">
      <c r="A5649" s="12" t="str">
        <f>IFERROR(__xludf.DUMMYFUNCTION("TEXTJOIN("";"", TRUE, FILTER(CID!$B$2:$B$14794, CID!B5649=CID!$D$2:$D$14794))"),"#N/A")</f>
        <v>#N/A</v>
      </c>
      <c r="B5649" s="12" t="str">
        <f>IFERROR(__xludf.DUMMYFUNCTION("TEXTJOIN(""; "", TRUE, FILTER(CID!B5649:B14794, REGEXMATCH(CID!D5649:D14794, TEXTJOIN(""|"", TRUE, SPLIT(A5649, "";"")))))"),"#N/A")</f>
        <v>#N/A</v>
      </c>
    </row>
    <row r="5650">
      <c r="A5650" s="12" t="str">
        <f>IFERROR(__xludf.DUMMYFUNCTION("TEXTJOIN("";"", TRUE, FILTER(CID!$B$2:$B$14794, CID!B5650=CID!$D$2:$D$14794))"),"#N/A")</f>
        <v>#N/A</v>
      </c>
      <c r="B5650" s="12" t="str">
        <f>IFERROR(__xludf.DUMMYFUNCTION("TEXTJOIN(""; "", TRUE, FILTER(CID!B5650:B14794, REGEXMATCH(CID!D5650:D14794, TEXTJOIN(""|"", TRUE, SPLIT(A5650, "";"")))))"),"#N/A")</f>
        <v>#N/A</v>
      </c>
    </row>
    <row r="5651">
      <c r="A5651" s="12" t="str">
        <f>IFERROR(__xludf.DUMMYFUNCTION("TEXTJOIN("";"", TRUE, FILTER(CID!$B$2:$B$14794, CID!B5651=CID!$D$2:$D$14794))"),"#N/A")</f>
        <v>#N/A</v>
      </c>
      <c r="B5651" s="12" t="str">
        <f>IFERROR(__xludf.DUMMYFUNCTION("TEXTJOIN(""; "", TRUE, FILTER(CID!B5651:B14794, REGEXMATCH(CID!D5651:D14794, TEXTJOIN(""|"", TRUE, SPLIT(A5651, "";"")))))"),"#N/A")</f>
        <v>#N/A</v>
      </c>
    </row>
    <row r="5652">
      <c r="A5652" s="12" t="str">
        <f>IFERROR(__xludf.DUMMYFUNCTION("TEXTJOIN("";"", TRUE, FILTER(CID!$B$2:$B$14794, CID!B5652=CID!$D$2:$D$14794))"),"#N/A")</f>
        <v>#N/A</v>
      </c>
      <c r="B5652" s="12" t="str">
        <f>IFERROR(__xludf.DUMMYFUNCTION("TEXTJOIN(""; "", TRUE, FILTER(CID!B5652:B14794, REGEXMATCH(CID!D5652:D14794, TEXTJOIN(""|"", TRUE, SPLIT(A5652, "";"")))))"),"#N/A")</f>
        <v>#N/A</v>
      </c>
    </row>
    <row r="5653">
      <c r="A5653" s="12" t="str">
        <f>IFERROR(__xludf.DUMMYFUNCTION("TEXTJOIN("";"", TRUE, FILTER(CID!$B$2:$B$14794, CID!B5653=CID!$D$2:$D$14794))"),"#N/A")</f>
        <v>#N/A</v>
      </c>
      <c r="B5653" s="12" t="str">
        <f>IFERROR(__xludf.DUMMYFUNCTION("TEXTJOIN(""; "", TRUE, FILTER(CID!B5653:B14794, REGEXMATCH(CID!D5653:D14794, TEXTJOIN(""|"", TRUE, SPLIT(A5653, "";"")))))"),"#N/A")</f>
        <v>#N/A</v>
      </c>
    </row>
    <row r="5654">
      <c r="A5654" s="12" t="str">
        <f>IFERROR(__xludf.DUMMYFUNCTION("TEXTJOIN("";"", TRUE, FILTER(CID!$B$2:$B$14794, CID!B5654=CID!$D$2:$D$14794))"),"#N/A")</f>
        <v>#N/A</v>
      </c>
      <c r="B5654" s="12" t="str">
        <f>IFERROR(__xludf.DUMMYFUNCTION("TEXTJOIN(""; "", TRUE, FILTER(CID!B5654:B14794, REGEXMATCH(CID!D5654:D14794, TEXTJOIN(""|"", TRUE, SPLIT(A5654, "";"")))))"),"#N/A")</f>
        <v>#N/A</v>
      </c>
    </row>
    <row r="5655">
      <c r="A5655" s="12" t="str">
        <f>IFERROR(__xludf.DUMMYFUNCTION("TEXTJOIN("";"", TRUE, FILTER(CID!$B$2:$B$14794, CID!B5655=CID!$D$2:$D$14794))"),"#N/A")</f>
        <v>#N/A</v>
      </c>
      <c r="B5655" s="12" t="str">
        <f>IFERROR(__xludf.DUMMYFUNCTION("TEXTJOIN(""; "", TRUE, FILTER(CID!B5655:B14794, REGEXMATCH(CID!D5655:D14794, TEXTJOIN(""|"", TRUE, SPLIT(A5655, "";"")))))"),"#N/A")</f>
        <v>#N/A</v>
      </c>
    </row>
    <row r="5656">
      <c r="A5656" s="12" t="str">
        <f>IFERROR(__xludf.DUMMYFUNCTION("TEXTJOIN("";"", TRUE, FILTER(CID!$B$2:$B$14794, CID!B5656=CID!$D$2:$D$14794))"),"#N/A")</f>
        <v>#N/A</v>
      </c>
      <c r="B5656" s="12" t="str">
        <f>IFERROR(__xludf.DUMMYFUNCTION("TEXTJOIN(""; "", TRUE, FILTER(CID!B5656:B14794, REGEXMATCH(CID!D5656:D14794, TEXTJOIN(""|"", TRUE, SPLIT(A5656, "";"")))))"),"#N/A")</f>
        <v>#N/A</v>
      </c>
    </row>
    <row r="5657">
      <c r="A5657" s="12" t="str">
        <f>IFERROR(__xludf.DUMMYFUNCTION("TEXTJOIN("";"", TRUE, FILTER(CID!$B$2:$B$14794, CID!B5657=CID!$D$2:$D$14794))"),"#N/A")</f>
        <v>#N/A</v>
      </c>
      <c r="B5657" s="12" t="str">
        <f>IFERROR(__xludf.DUMMYFUNCTION("TEXTJOIN(""; "", TRUE, FILTER(CID!B5657:B14794, REGEXMATCH(CID!D5657:D14794, TEXTJOIN(""|"", TRUE, SPLIT(A5657, "";"")))))"),"#N/A")</f>
        <v>#N/A</v>
      </c>
    </row>
    <row r="5658">
      <c r="A5658" s="12" t="str">
        <f>IFERROR(__xludf.DUMMYFUNCTION("TEXTJOIN("";"", TRUE, FILTER(CID!$B$2:$B$14794, CID!B5658=CID!$D$2:$D$14794))"),"#N/A")</f>
        <v>#N/A</v>
      </c>
      <c r="B5658" s="12" t="str">
        <f>IFERROR(__xludf.DUMMYFUNCTION("TEXTJOIN(""; "", TRUE, FILTER(CID!B5658:B14794, REGEXMATCH(CID!D5658:D14794, TEXTJOIN(""|"", TRUE, SPLIT(A5658, "";"")))))"),"#N/A")</f>
        <v>#N/A</v>
      </c>
    </row>
    <row r="5659">
      <c r="A5659" s="12" t="str">
        <f>IFERROR(__xludf.DUMMYFUNCTION("TEXTJOIN("";"", TRUE, FILTER(CID!$B$2:$B$14794, CID!B5659=CID!$D$2:$D$14794))"),"#N/A")</f>
        <v>#N/A</v>
      </c>
      <c r="B5659" s="12" t="str">
        <f>IFERROR(__xludf.DUMMYFUNCTION("TEXTJOIN(""; "", TRUE, FILTER(CID!B5659:B14794, REGEXMATCH(CID!D5659:D14794, TEXTJOIN(""|"", TRUE, SPLIT(A5659, "";"")))))"),"#N/A")</f>
        <v>#N/A</v>
      </c>
    </row>
    <row r="5660">
      <c r="A5660" s="12" t="str">
        <f>IFERROR(__xludf.DUMMYFUNCTION("TEXTJOIN("";"", TRUE, FILTER(CID!$B$2:$B$14794, CID!B5660=CID!$D$2:$D$14794))"),"#N/A")</f>
        <v>#N/A</v>
      </c>
      <c r="B5660" s="12" t="str">
        <f>IFERROR(__xludf.DUMMYFUNCTION("TEXTJOIN(""; "", TRUE, FILTER(CID!B5660:B14794, REGEXMATCH(CID!D5660:D14794, TEXTJOIN(""|"", TRUE, SPLIT(A5660, "";"")))))"),"#N/A")</f>
        <v>#N/A</v>
      </c>
    </row>
    <row r="5661">
      <c r="A5661" s="12" t="str">
        <f>IFERROR(__xludf.DUMMYFUNCTION("TEXTJOIN("";"", TRUE, FILTER(CID!$B$2:$B$14794, CID!B5661=CID!$D$2:$D$14794))"),"#N/A")</f>
        <v>#N/A</v>
      </c>
      <c r="B5661" s="12" t="str">
        <f>IFERROR(__xludf.DUMMYFUNCTION("TEXTJOIN(""; "", TRUE, FILTER(CID!B5661:B14794, REGEXMATCH(CID!D5661:D14794, TEXTJOIN(""|"", TRUE, SPLIT(A5661, "";"")))))"),"#N/A")</f>
        <v>#N/A</v>
      </c>
    </row>
    <row r="5662">
      <c r="A5662" s="12" t="str">
        <f>IFERROR(__xludf.DUMMYFUNCTION("TEXTJOIN("";"", TRUE, FILTER(CID!$B$2:$B$14794, CID!B5662=CID!$D$2:$D$14794))"),"#N/A")</f>
        <v>#N/A</v>
      </c>
      <c r="B5662" s="12" t="str">
        <f>IFERROR(__xludf.DUMMYFUNCTION("TEXTJOIN(""; "", TRUE, FILTER(CID!B5662:B14794, REGEXMATCH(CID!D5662:D14794, TEXTJOIN(""|"", TRUE, SPLIT(A5662, "";"")))))"),"#N/A")</f>
        <v>#N/A</v>
      </c>
    </row>
    <row r="5663">
      <c r="A5663" s="12" t="str">
        <f>IFERROR(__xludf.DUMMYFUNCTION("TEXTJOIN("";"", TRUE, FILTER(CID!$B$2:$B$14794, CID!B5663=CID!$D$2:$D$14794))"),"#N/A")</f>
        <v>#N/A</v>
      </c>
      <c r="B5663" s="12" t="str">
        <f>IFERROR(__xludf.DUMMYFUNCTION("TEXTJOIN(""; "", TRUE, FILTER(CID!B5663:B14794, REGEXMATCH(CID!D5663:D14794, TEXTJOIN(""|"", TRUE, SPLIT(A5663, "";"")))))"),"#N/A")</f>
        <v>#N/A</v>
      </c>
    </row>
    <row r="5664">
      <c r="A5664" s="12" t="str">
        <f>IFERROR(__xludf.DUMMYFUNCTION("TEXTJOIN("";"", TRUE, FILTER(CID!$B$2:$B$14794, CID!B5664=CID!$D$2:$D$14794))"),"#N/A")</f>
        <v>#N/A</v>
      </c>
      <c r="B5664" s="12" t="str">
        <f>IFERROR(__xludf.DUMMYFUNCTION("TEXTJOIN(""; "", TRUE, FILTER(CID!B5664:B14794, REGEXMATCH(CID!D5664:D14794, TEXTJOIN(""|"", TRUE, SPLIT(A5664, "";"")))))"),"#N/A")</f>
        <v>#N/A</v>
      </c>
    </row>
    <row r="5665">
      <c r="A5665" s="12" t="str">
        <f>IFERROR(__xludf.DUMMYFUNCTION("TEXTJOIN("";"", TRUE, FILTER(CID!$B$2:$B$14794, CID!B5665=CID!$D$2:$D$14794))"),"#N/A")</f>
        <v>#N/A</v>
      </c>
      <c r="B5665" s="12" t="str">
        <f>IFERROR(__xludf.DUMMYFUNCTION("TEXTJOIN(""; "", TRUE, FILTER(CID!B5665:B14794, REGEXMATCH(CID!D5665:D14794, TEXTJOIN(""|"", TRUE, SPLIT(A5665, "";"")))))"),"#N/A")</f>
        <v>#N/A</v>
      </c>
    </row>
    <row r="5666">
      <c r="A5666" s="12" t="str">
        <f>IFERROR(__xludf.DUMMYFUNCTION("TEXTJOIN("";"", TRUE, FILTER(CID!$B$2:$B$14794, CID!B5666=CID!$D$2:$D$14794))"),"#N/A")</f>
        <v>#N/A</v>
      </c>
      <c r="B5666" s="12" t="str">
        <f>IFERROR(__xludf.DUMMYFUNCTION("TEXTJOIN(""; "", TRUE, FILTER(CID!B5666:B14794, REGEXMATCH(CID!D5666:D14794, TEXTJOIN(""|"", TRUE, SPLIT(A5666, "";"")))))"),"#N/A")</f>
        <v>#N/A</v>
      </c>
    </row>
    <row r="5667">
      <c r="A5667" s="12" t="str">
        <f>IFERROR(__xludf.DUMMYFUNCTION("TEXTJOIN("";"", TRUE, FILTER(CID!$B$2:$B$14794, CID!B5667=CID!$D$2:$D$14794))"),"#N/A")</f>
        <v>#N/A</v>
      </c>
      <c r="B5667" s="12" t="str">
        <f>IFERROR(__xludf.DUMMYFUNCTION("TEXTJOIN(""; "", TRUE, FILTER(CID!B5667:B14794, REGEXMATCH(CID!D5667:D14794, TEXTJOIN(""|"", TRUE, SPLIT(A5667, "";"")))))"),"#N/A")</f>
        <v>#N/A</v>
      </c>
    </row>
    <row r="5668">
      <c r="A5668" s="12" t="str">
        <f>IFERROR(__xludf.DUMMYFUNCTION("TEXTJOIN("";"", TRUE, FILTER(CID!$B$2:$B$14794, CID!B5668=CID!$D$2:$D$14794))"),"#N/A")</f>
        <v>#N/A</v>
      </c>
      <c r="B5668" s="12" t="str">
        <f>IFERROR(__xludf.DUMMYFUNCTION("TEXTJOIN(""; "", TRUE, FILTER(CID!B5668:B14794, REGEXMATCH(CID!D5668:D14794, TEXTJOIN(""|"", TRUE, SPLIT(A5668, "";"")))))"),"#N/A")</f>
        <v>#N/A</v>
      </c>
    </row>
    <row r="5669">
      <c r="A5669" s="12" t="str">
        <f>IFERROR(__xludf.DUMMYFUNCTION("TEXTJOIN("";"", TRUE, FILTER(CID!$B$2:$B$14794, CID!B5669=CID!$D$2:$D$14794))"),"#N/A")</f>
        <v>#N/A</v>
      </c>
      <c r="B5669" s="12" t="str">
        <f>IFERROR(__xludf.DUMMYFUNCTION("TEXTJOIN(""; "", TRUE, FILTER(CID!B5669:B14794, REGEXMATCH(CID!D5669:D14794, TEXTJOIN(""|"", TRUE, SPLIT(A5669, "";"")))))"),"#N/A")</f>
        <v>#N/A</v>
      </c>
    </row>
    <row r="5670">
      <c r="A5670" s="12" t="str">
        <f>IFERROR(__xludf.DUMMYFUNCTION("TEXTJOIN("";"", TRUE, FILTER(CID!$B$2:$B$14794, CID!B5670=CID!$D$2:$D$14794))"),"#N/A")</f>
        <v>#N/A</v>
      </c>
      <c r="B5670" s="12" t="str">
        <f>IFERROR(__xludf.DUMMYFUNCTION("TEXTJOIN(""; "", TRUE, FILTER(CID!B5670:B14794, REGEXMATCH(CID!D5670:D14794, TEXTJOIN(""|"", TRUE, SPLIT(A5670, "";"")))))"),"#N/A")</f>
        <v>#N/A</v>
      </c>
    </row>
    <row r="5671">
      <c r="A5671" s="12" t="str">
        <f>IFERROR(__xludf.DUMMYFUNCTION("TEXTJOIN("";"", TRUE, FILTER(CID!$B$2:$B$14794, CID!B5671=CID!$D$2:$D$14794))"),"#N/A")</f>
        <v>#N/A</v>
      </c>
      <c r="B5671" s="12" t="str">
        <f>IFERROR(__xludf.DUMMYFUNCTION("TEXTJOIN(""; "", TRUE, FILTER(CID!B5671:B14794, REGEXMATCH(CID!D5671:D14794, TEXTJOIN(""|"", TRUE, SPLIT(A5671, "";"")))))"),"#N/A")</f>
        <v>#N/A</v>
      </c>
    </row>
    <row r="5672">
      <c r="A5672" s="12" t="str">
        <f>IFERROR(__xludf.DUMMYFUNCTION("TEXTJOIN("";"", TRUE, FILTER(CID!$B$2:$B$14794, CID!B5672=CID!$D$2:$D$14794))"),"#N/A")</f>
        <v>#N/A</v>
      </c>
      <c r="B5672" s="12" t="str">
        <f>IFERROR(__xludf.DUMMYFUNCTION("TEXTJOIN(""; "", TRUE, FILTER(CID!B5672:B14794, REGEXMATCH(CID!D5672:D14794, TEXTJOIN(""|"", TRUE, SPLIT(A5672, "";"")))))"),"#N/A")</f>
        <v>#N/A</v>
      </c>
    </row>
    <row r="5673">
      <c r="A5673" s="12" t="str">
        <f>IFERROR(__xludf.DUMMYFUNCTION("TEXTJOIN("";"", TRUE, FILTER(CID!$B$2:$B$14794, CID!B5673=CID!$D$2:$D$14794))"),"#N/A")</f>
        <v>#N/A</v>
      </c>
      <c r="B5673" s="12" t="str">
        <f>IFERROR(__xludf.DUMMYFUNCTION("TEXTJOIN(""; "", TRUE, FILTER(CID!B5673:B14794, REGEXMATCH(CID!D5673:D14794, TEXTJOIN(""|"", TRUE, SPLIT(A5673, "";"")))))"),"#N/A")</f>
        <v>#N/A</v>
      </c>
    </row>
    <row r="5674">
      <c r="A5674" s="12" t="str">
        <f>IFERROR(__xludf.DUMMYFUNCTION("TEXTJOIN("";"", TRUE, FILTER(CID!$B$2:$B$14794, CID!B5674=CID!$D$2:$D$14794))"),"#N/A")</f>
        <v>#N/A</v>
      </c>
      <c r="B5674" s="12" t="str">
        <f>IFERROR(__xludf.DUMMYFUNCTION("TEXTJOIN(""; "", TRUE, FILTER(CID!B5674:B14794, REGEXMATCH(CID!D5674:D14794, TEXTJOIN(""|"", TRUE, SPLIT(A5674, "";"")))))"),"#N/A")</f>
        <v>#N/A</v>
      </c>
    </row>
    <row r="5675">
      <c r="A5675" s="12" t="str">
        <f>IFERROR(__xludf.DUMMYFUNCTION("TEXTJOIN("";"", TRUE, FILTER(CID!$B$2:$B$14794, CID!B5675=CID!$D$2:$D$14794))"),"#N/A")</f>
        <v>#N/A</v>
      </c>
      <c r="B5675" s="12" t="str">
        <f>IFERROR(__xludf.DUMMYFUNCTION("TEXTJOIN(""; "", TRUE, FILTER(CID!B5675:B14794, REGEXMATCH(CID!D5675:D14794, TEXTJOIN(""|"", TRUE, SPLIT(A5675, "";"")))))"),"#N/A")</f>
        <v>#N/A</v>
      </c>
    </row>
    <row r="5676">
      <c r="A5676" s="12" t="str">
        <f>IFERROR(__xludf.DUMMYFUNCTION("TEXTJOIN("";"", TRUE, FILTER(CID!$B$2:$B$14794, CID!B5676=CID!$D$2:$D$14794))"),"#N/A")</f>
        <v>#N/A</v>
      </c>
      <c r="B5676" s="12" t="str">
        <f>IFERROR(__xludf.DUMMYFUNCTION("TEXTJOIN(""; "", TRUE, FILTER(CID!B5676:B14794, REGEXMATCH(CID!D5676:D14794, TEXTJOIN(""|"", TRUE, SPLIT(A5676, "";"")))))"),"#N/A")</f>
        <v>#N/A</v>
      </c>
    </row>
    <row r="5677">
      <c r="A5677" s="12" t="str">
        <f>IFERROR(__xludf.DUMMYFUNCTION("TEXTJOIN("";"", TRUE, FILTER(CID!$B$2:$B$14794, CID!B5677=CID!$D$2:$D$14794))"),"#N/A")</f>
        <v>#N/A</v>
      </c>
      <c r="B5677" s="12" t="str">
        <f>IFERROR(__xludf.DUMMYFUNCTION("TEXTJOIN(""; "", TRUE, FILTER(CID!B5677:B14794, REGEXMATCH(CID!D5677:D14794, TEXTJOIN(""|"", TRUE, SPLIT(A5677, "";"")))))"),"#N/A")</f>
        <v>#N/A</v>
      </c>
    </row>
    <row r="5678">
      <c r="A5678" s="12" t="str">
        <f>IFERROR(__xludf.DUMMYFUNCTION("TEXTJOIN("";"", TRUE, FILTER(CID!$B$2:$B$14794, CID!B5678=CID!$D$2:$D$14794))"),"#N/A")</f>
        <v>#N/A</v>
      </c>
      <c r="B5678" s="12" t="str">
        <f>IFERROR(__xludf.DUMMYFUNCTION("TEXTJOIN(""; "", TRUE, FILTER(CID!B5678:B14794, REGEXMATCH(CID!D5678:D14794, TEXTJOIN(""|"", TRUE, SPLIT(A5678, "";"")))))"),"#N/A")</f>
        <v>#N/A</v>
      </c>
    </row>
    <row r="5679">
      <c r="A5679" s="12" t="str">
        <f>IFERROR(__xludf.DUMMYFUNCTION("TEXTJOIN("";"", TRUE, FILTER(CID!$B$2:$B$14794, CID!B5679=CID!$D$2:$D$14794))"),"#N/A")</f>
        <v>#N/A</v>
      </c>
      <c r="B5679" s="12" t="str">
        <f>IFERROR(__xludf.DUMMYFUNCTION("TEXTJOIN(""; "", TRUE, FILTER(CID!B5679:B14794, REGEXMATCH(CID!D5679:D14794, TEXTJOIN(""|"", TRUE, SPLIT(A5679, "";"")))))"),"#N/A")</f>
        <v>#N/A</v>
      </c>
    </row>
    <row r="5680">
      <c r="A5680" s="12" t="str">
        <f>IFERROR(__xludf.DUMMYFUNCTION("TEXTJOIN("";"", TRUE, FILTER(CID!$B$2:$B$14794, CID!B5680=CID!$D$2:$D$14794))"),"#N/A")</f>
        <v>#N/A</v>
      </c>
      <c r="B5680" s="12" t="str">
        <f>IFERROR(__xludf.DUMMYFUNCTION("TEXTJOIN(""; "", TRUE, FILTER(CID!B5680:B14794, REGEXMATCH(CID!D5680:D14794, TEXTJOIN(""|"", TRUE, SPLIT(A5680, "";"")))))"),"#N/A")</f>
        <v>#N/A</v>
      </c>
    </row>
    <row r="5681">
      <c r="A5681" s="12" t="str">
        <f>IFERROR(__xludf.DUMMYFUNCTION("TEXTJOIN("";"", TRUE, FILTER(CID!$B$2:$B$14794, CID!B5681=CID!$D$2:$D$14794))"),"#N/A")</f>
        <v>#N/A</v>
      </c>
      <c r="B5681" s="12" t="str">
        <f>IFERROR(__xludf.DUMMYFUNCTION("TEXTJOIN(""; "", TRUE, FILTER(CID!B5681:B14794, REGEXMATCH(CID!D5681:D14794, TEXTJOIN(""|"", TRUE, SPLIT(A5681, "";"")))))"),"#N/A")</f>
        <v>#N/A</v>
      </c>
    </row>
    <row r="5682">
      <c r="A5682" s="12" t="str">
        <f>IFERROR(__xludf.DUMMYFUNCTION("TEXTJOIN("";"", TRUE, FILTER(CID!$B$2:$B$14794, CID!B5682=CID!$D$2:$D$14794))"),"#N/A")</f>
        <v>#N/A</v>
      </c>
      <c r="B5682" s="12" t="str">
        <f>IFERROR(__xludf.DUMMYFUNCTION("TEXTJOIN(""; "", TRUE, FILTER(CID!B5682:B14794, REGEXMATCH(CID!D5682:D14794, TEXTJOIN(""|"", TRUE, SPLIT(A5682, "";"")))))"),"#N/A")</f>
        <v>#N/A</v>
      </c>
    </row>
    <row r="5683">
      <c r="A5683" s="12" t="str">
        <f>IFERROR(__xludf.DUMMYFUNCTION("TEXTJOIN("";"", TRUE, FILTER(CID!$B$2:$B$14794, CID!B5683=CID!$D$2:$D$14794))"),"#N/A")</f>
        <v>#N/A</v>
      </c>
      <c r="B5683" s="12" t="str">
        <f>IFERROR(__xludf.DUMMYFUNCTION("TEXTJOIN(""; "", TRUE, FILTER(CID!B5683:B14794, REGEXMATCH(CID!D5683:D14794, TEXTJOIN(""|"", TRUE, SPLIT(A5683, "";"")))))"),"#N/A")</f>
        <v>#N/A</v>
      </c>
    </row>
    <row r="5684">
      <c r="A5684" s="12" t="str">
        <f>IFERROR(__xludf.DUMMYFUNCTION("TEXTJOIN("";"", TRUE, FILTER(CID!$B$2:$B$14794, CID!B5684=CID!$D$2:$D$14794))"),"#N/A")</f>
        <v>#N/A</v>
      </c>
      <c r="B5684" s="12" t="str">
        <f>IFERROR(__xludf.DUMMYFUNCTION("TEXTJOIN(""; "", TRUE, FILTER(CID!B5684:B14794, REGEXMATCH(CID!D5684:D14794, TEXTJOIN(""|"", TRUE, SPLIT(A5684, "";"")))))"),"#N/A")</f>
        <v>#N/A</v>
      </c>
    </row>
    <row r="5685">
      <c r="A5685" s="12" t="str">
        <f>IFERROR(__xludf.DUMMYFUNCTION("TEXTJOIN("";"", TRUE, FILTER(CID!$B$2:$B$14794, CID!B5685=CID!$D$2:$D$14794))"),"#N/A")</f>
        <v>#N/A</v>
      </c>
      <c r="B5685" s="12" t="str">
        <f>IFERROR(__xludf.DUMMYFUNCTION("TEXTJOIN(""; "", TRUE, FILTER(CID!B5685:B14794, REGEXMATCH(CID!D5685:D14794, TEXTJOIN(""|"", TRUE, SPLIT(A5685, "";"")))))"),"#N/A")</f>
        <v>#N/A</v>
      </c>
    </row>
    <row r="5686">
      <c r="A5686" s="12" t="str">
        <f>IFERROR(__xludf.DUMMYFUNCTION("TEXTJOIN("";"", TRUE, FILTER(CID!$B$2:$B$14794, CID!B5686=CID!$D$2:$D$14794))"),"#N/A")</f>
        <v>#N/A</v>
      </c>
      <c r="B5686" s="12" t="str">
        <f>IFERROR(__xludf.DUMMYFUNCTION("TEXTJOIN(""; "", TRUE, FILTER(CID!B5686:B14794, REGEXMATCH(CID!D5686:D14794, TEXTJOIN(""|"", TRUE, SPLIT(A5686, "";"")))))"),"#N/A")</f>
        <v>#N/A</v>
      </c>
    </row>
    <row r="5687">
      <c r="A5687" s="12" t="str">
        <f>IFERROR(__xludf.DUMMYFUNCTION("TEXTJOIN("";"", TRUE, FILTER(CID!$B$2:$B$14794, CID!B5687=CID!$D$2:$D$14794))"),"#N/A")</f>
        <v>#N/A</v>
      </c>
      <c r="B5687" s="12" t="str">
        <f>IFERROR(__xludf.DUMMYFUNCTION("TEXTJOIN(""; "", TRUE, FILTER(CID!B5687:B14794, REGEXMATCH(CID!D5687:D14794, TEXTJOIN(""|"", TRUE, SPLIT(A5687, "";"")))))"),"#N/A")</f>
        <v>#N/A</v>
      </c>
    </row>
    <row r="5688">
      <c r="A5688" s="12" t="str">
        <f>IFERROR(__xludf.DUMMYFUNCTION("TEXTJOIN("";"", TRUE, FILTER(CID!$B$2:$B$14794, CID!B5688=CID!$D$2:$D$14794))"),"#N/A")</f>
        <v>#N/A</v>
      </c>
      <c r="B5688" s="12" t="str">
        <f>IFERROR(__xludf.DUMMYFUNCTION("TEXTJOIN(""; "", TRUE, FILTER(CID!B5688:B14794, REGEXMATCH(CID!D5688:D14794, TEXTJOIN(""|"", TRUE, SPLIT(A5688, "";"")))))"),"#N/A")</f>
        <v>#N/A</v>
      </c>
    </row>
    <row r="5689">
      <c r="A5689" s="12" t="str">
        <f>IFERROR(__xludf.DUMMYFUNCTION("TEXTJOIN("";"", TRUE, FILTER(CID!$B$2:$B$14794, CID!B5689=CID!$D$2:$D$14794))"),"#N/A")</f>
        <v>#N/A</v>
      </c>
      <c r="B5689" s="12" t="str">
        <f>IFERROR(__xludf.DUMMYFUNCTION("TEXTJOIN(""; "", TRUE, FILTER(CID!B5689:B14794, REGEXMATCH(CID!D5689:D14794, TEXTJOIN(""|"", TRUE, SPLIT(A5689, "";"")))))"),"#N/A")</f>
        <v>#N/A</v>
      </c>
    </row>
    <row r="5690">
      <c r="A5690" s="12" t="str">
        <f>IFERROR(__xludf.DUMMYFUNCTION("TEXTJOIN("";"", TRUE, FILTER(CID!$B$2:$B$14794, CID!B5690=CID!$D$2:$D$14794))"),"#N/A")</f>
        <v>#N/A</v>
      </c>
      <c r="B5690" s="12" t="str">
        <f>IFERROR(__xludf.DUMMYFUNCTION("TEXTJOIN(""; "", TRUE, FILTER(CID!B5690:B14794, REGEXMATCH(CID!D5690:D14794, TEXTJOIN(""|"", TRUE, SPLIT(A5690, "";"")))))"),"#N/A")</f>
        <v>#N/A</v>
      </c>
    </row>
    <row r="5691">
      <c r="A5691" s="12" t="str">
        <f>IFERROR(__xludf.DUMMYFUNCTION("TEXTJOIN("";"", TRUE, FILTER(CID!$B$2:$B$14794, CID!B5691=CID!$D$2:$D$14794))"),"#N/A")</f>
        <v>#N/A</v>
      </c>
      <c r="B5691" s="12" t="str">
        <f>IFERROR(__xludf.DUMMYFUNCTION("TEXTJOIN(""; "", TRUE, FILTER(CID!B5691:B14794, REGEXMATCH(CID!D5691:D14794, TEXTJOIN(""|"", TRUE, SPLIT(A5691, "";"")))))"),"#N/A")</f>
        <v>#N/A</v>
      </c>
    </row>
    <row r="5692">
      <c r="A5692" s="12" t="str">
        <f>IFERROR(__xludf.DUMMYFUNCTION("TEXTJOIN("";"", TRUE, FILTER(CID!$B$2:$B$14794, CID!B5692=CID!$D$2:$D$14794))"),"#N/A")</f>
        <v>#N/A</v>
      </c>
      <c r="B5692" s="12" t="str">
        <f>IFERROR(__xludf.DUMMYFUNCTION("TEXTJOIN(""; "", TRUE, FILTER(CID!B5692:B14794, REGEXMATCH(CID!D5692:D14794, TEXTJOIN(""|"", TRUE, SPLIT(A5692, "";"")))))"),"#N/A")</f>
        <v>#N/A</v>
      </c>
    </row>
    <row r="5693">
      <c r="A5693" s="12" t="str">
        <f>IFERROR(__xludf.DUMMYFUNCTION("TEXTJOIN("";"", TRUE, FILTER(CID!$B$2:$B$14794, CID!B5693=CID!$D$2:$D$14794))"),"#N/A")</f>
        <v>#N/A</v>
      </c>
      <c r="B5693" s="12" t="str">
        <f>IFERROR(__xludf.DUMMYFUNCTION("TEXTJOIN(""; "", TRUE, FILTER(CID!B5693:B14794, REGEXMATCH(CID!D5693:D14794, TEXTJOIN(""|"", TRUE, SPLIT(A5693, "";"")))))"),"#N/A")</f>
        <v>#N/A</v>
      </c>
    </row>
    <row r="5694">
      <c r="A5694" s="12" t="str">
        <f>IFERROR(__xludf.DUMMYFUNCTION("TEXTJOIN("";"", TRUE, FILTER(CID!$B$2:$B$14794, CID!B5694=CID!$D$2:$D$14794))"),"#N/A")</f>
        <v>#N/A</v>
      </c>
      <c r="B5694" s="12" t="str">
        <f>IFERROR(__xludf.DUMMYFUNCTION("TEXTJOIN(""; "", TRUE, FILTER(CID!B5694:B14794, REGEXMATCH(CID!D5694:D14794, TEXTJOIN(""|"", TRUE, SPLIT(A5694, "";"")))))"),"#N/A")</f>
        <v>#N/A</v>
      </c>
    </row>
    <row r="5695">
      <c r="A5695" s="12" t="str">
        <f>IFERROR(__xludf.DUMMYFUNCTION("TEXTJOIN("";"", TRUE, FILTER(CID!$B$2:$B$14794, CID!B5695=CID!$D$2:$D$14794))"),"#N/A")</f>
        <v>#N/A</v>
      </c>
      <c r="B5695" s="12" t="str">
        <f>IFERROR(__xludf.DUMMYFUNCTION("TEXTJOIN(""; "", TRUE, FILTER(CID!B5695:B14794, REGEXMATCH(CID!D5695:D14794, TEXTJOIN(""|"", TRUE, SPLIT(A5695, "";"")))))"),"#N/A")</f>
        <v>#N/A</v>
      </c>
    </row>
    <row r="5696">
      <c r="A5696" s="12" t="str">
        <f>IFERROR(__xludf.DUMMYFUNCTION("TEXTJOIN("";"", TRUE, FILTER(CID!$B$2:$B$14794, CID!B5696=CID!$D$2:$D$14794))"),"#N/A")</f>
        <v>#N/A</v>
      </c>
      <c r="B5696" s="12" t="str">
        <f>IFERROR(__xludf.DUMMYFUNCTION("TEXTJOIN(""; "", TRUE, FILTER(CID!B5696:B14794, REGEXMATCH(CID!D5696:D14794, TEXTJOIN(""|"", TRUE, SPLIT(A5696, "";"")))))"),"#N/A")</f>
        <v>#N/A</v>
      </c>
    </row>
    <row r="5697">
      <c r="A5697" s="12" t="str">
        <f>IFERROR(__xludf.DUMMYFUNCTION("TEXTJOIN("";"", TRUE, FILTER(CID!$B$2:$B$14794, CID!B5697=CID!$D$2:$D$14794))"),"#N/A")</f>
        <v>#N/A</v>
      </c>
      <c r="B5697" s="12" t="str">
        <f>IFERROR(__xludf.DUMMYFUNCTION("TEXTJOIN(""; "", TRUE, FILTER(CID!B5697:B14794, REGEXMATCH(CID!D5697:D14794, TEXTJOIN(""|"", TRUE, SPLIT(A5697, "";"")))))"),"#N/A")</f>
        <v>#N/A</v>
      </c>
    </row>
    <row r="5698">
      <c r="A5698" s="12" t="str">
        <f>IFERROR(__xludf.DUMMYFUNCTION("TEXTJOIN("";"", TRUE, FILTER(CID!$B$2:$B$14794, CID!B5698=CID!$D$2:$D$14794))"),"#N/A")</f>
        <v>#N/A</v>
      </c>
      <c r="B5698" s="12" t="str">
        <f>IFERROR(__xludf.DUMMYFUNCTION("TEXTJOIN(""; "", TRUE, FILTER(CID!B5698:B14794, REGEXMATCH(CID!D5698:D14794, TEXTJOIN(""|"", TRUE, SPLIT(A5698, "";"")))))"),"#N/A")</f>
        <v>#N/A</v>
      </c>
    </row>
    <row r="5699">
      <c r="A5699" s="12" t="str">
        <f>IFERROR(__xludf.DUMMYFUNCTION("TEXTJOIN("";"", TRUE, FILTER(CID!$B$2:$B$14794, CID!B5699=CID!$D$2:$D$14794))"),"#N/A")</f>
        <v>#N/A</v>
      </c>
      <c r="B5699" s="12" t="str">
        <f>IFERROR(__xludf.DUMMYFUNCTION("TEXTJOIN(""; "", TRUE, FILTER(CID!B5699:B14794, REGEXMATCH(CID!D5699:D14794, TEXTJOIN(""|"", TRUE, SPLIT(A5699, "";"")))))"),"#N/A")</f>
        <v>#N/A</v>
      </c>
    </row>
    <row r="5700">
      <c r="A5700" s="12" t="str">
        <f>IFERROR(__xludf.DUMMYFUNCTION("TEXTJOIN("";"", TRUE, FILTER(CID!$B$2:$B$14794, CID!B5700=CID!$D$2:$D$14794))"),"#N/A")</f>
        <v>#N/A</v>
      </c>
      <c r="B5700" s="12" t="str">
        <f>IFERROR(__xludf.DUMMYFUNCTION("TEXTJOIN(""; "", TRUE, FILTER(CID!B5700:B14794, REGEXMATCH(CID!D5700:D14794, TEXTJOIN(""|"", TRUE, SPLIT(A5700, "";"")))))"),"#N/A")</f>
        <v>#N/A</v>
      </c>
    </row>
    <row r="5701">
      <c r="A5701" s="12" t="str">
        <f>IFERROR(__xludf.DUMMYFUNCTION("TEXTJOIN("";"", TRUE, FILTER(CID!$B$2:$B$14794, CID!B5701=CID!$D$2:$D$14794))"),"#N/A")</f>
        <v>#N/A</v>
      </c>
      <c r="B5701" s="12" t="str">
        <f>IFERROR(__xludf.DUMMYFUNCTION("TEXTJOIN(""; "", TRUE, FILTER(CID!B5701:B14794, REGEXMATCH(CID!D5701:D14794, TEXTJOIN(""|"", TRUE, SPLIT(A5701, "";"")))))"),"#N/A")</f>
        <v>#N/A</v>
      </c>
    </row>
    <row r="5702">
      <c r="A5702" s="12" t="str">
        <f>IFERROR(__xludf.DUMMYFUNCTION("TEXTJOIN("";"", TRUE, FILTER(CID!$B$2:$B$14794, CID!B5702=CID!$D$2:$D$14794))"),"#N/A")</f>
        <v>#N/A</v>
      </c>
      <c r="B5702" s="12" t="str">
        <f>IFERROR(__xludf.DUMMYFUNCTION("TEXTJOIN(""; "", TRUE, FILTER(CID!B5702:B14794, REGEXMATCH(CID!D5702:D14794, TEXTJOIN(""|"", TRUE, SPLIT(A5702, "";"")))))"),"#N/A")</f>
        <v>#N/A</v>
      </c>
    </row>
    <row r="5703">
      <c r="A5703" s="12" t="str">
        <f>IFERROR(__xludf.DUMMYFUNCTION("TEXTJOIN("";"", TRUE, FILTER(CID!$B$2:$B$14794, CID!B5703=CID!$D$2:$D$14794))"),"#N/A")</f>
        <v>#N/A</v>
      </c>
      <c r="B5703" s="12" t="str">
        <f>IFERROR(__xludf.DUMMYFUNCTION("TEXTJOIN(""; "", TRUE, FILTER(CID!B5703:B14794, REGEXMATCH(CID!D5703:D14794, TEXTJOIN(""|"", TRUE, SPLIT(A5703, "";"")))))"),"#N/A")</f>
        <v>#N/A</v>
      </c>
    </row>
    <row r="5704">
      <c r="A5704" s="12" t="str">
        <f>IFERROR(__xludf.DUMMYFUNCTION("TEXTJOIN("";"", TRUE, FILTER(CID!$B$2:$B$14794, CID!B5704=CID!$D$2:$D$14794))"),"#N/A")</f>
        <v>#N/A</v>
      </c>
      <c r="B5704" s="12" t="str">
        <f>IFERROR(__xludf.DUMMYFUNCTION("TEXTJOIN(""; "", TRUE, FILTER(CID!B5704:B14794, REGEXMATCH(CID!D5704:D14794, TEXTJOIN(""|"", TRUE, SPLIT(A5704, "";"")))))"),"#N/A")</f>
        <v>#N/A</v>
      </c>
    </row>
    <row r="5705">
      <c r="A5705" s="12" t="str">
        <f>IFERROR(__xludf.DUMMYFUNCTION("TEXTJOIN("";"", TRUE, FILTER(CID!$B$2:$B$14794, CID!B5705=CID!$D$2:$D$14794))"),"#N/A")</f>
        <v>#N/A</v>
      </c>
      <c r="B5705" s="12" t="str">
        <f>IFERROR(__xludf.DUMMYFUNCTION("TEXTJOIN(""; "", TRUE, FILTER(CID!B5705:B14794, REGEXMATCH(CID!D5705:D14794, TEXTJOIN(""|"", TRUE, SPLIT(A5705, "";"")))))"),"#N/A")</f>
        <v>#N/A</v>
      </c>
    </row>
    <row r="5706">
      <c r="A5706" s="12" t="str">
        <f>IFERROR(__xludf.DUMMYFUNCTION("TEXTJOIN("";"", TRUE, FILTER(CID!$B$2:$B$14794, CID!B5706=CID!$D$2:$D$14794))"),"#N/A")</f>
        <v>#N/A</v>
      </c>
      <c r="B5706" s="12" t="str">
        <f>IFERROR(__xludf.DUMMYFUNCTION("TEXTJOIN(""; "", TRUE, FILTER(CID!B5706:B14794, REGEXMATCH(CID!D5706:D14794, TEXTJOIN(""|"", TRUE, SPLIT(A5706, "";"")))))"),"#N/A")</f>
        <v>#N/A</v>
      </c>
    </row>
    <row r="5707">
      <c r="A5707" s="12" t="str">
        <f>IFERROR(__xludf.DUMMYFUNCTION("TEXTJOIN("";"", TRUE, FILTER(CID!$B$2:$B$14794, CID!B5707=CID!$D$2:$D$14794))"),"#N/A")</f>
        <v>#N/A</v>
      </c>
      <c r="B5707" s="12" t="str">
        <f>IFERROR(__xludf.DUMMYFUNCTION("TEXTJOIN(""; "", TRUE, FILTER(CID!B5707:B14794, REGEXMATCH(CID!D5707:D14794, TEXTJOIN(""|"", TRUE, SPLIT(A5707, "";"")))))"),"#N/A")</f>
        <v>#N/A</v>
      </c>
    </row>
    <row r="5708">
      <c r="A5708" s="12" t="str">
        <f>IFERROR(__xludf.DUMMYFUNCTION("TEXTJOIN("";"", TRUE, FILTER(CID!$B$2:$B$14794, CID!B5708=CID!$D$2:$D$14794))"),"#N/A")</f>
        <v>#N/A</v>
      </c>
      <c r="B5708" s="12" t="str">
        <f>IFERROR(__xludf.DUMMYFUNCTION("TEXTJOIN(""; "", TRUE, FILTER(CID!B5708:B14794, REGEXMATCH(CID!D5708:D14794, TEXTJOIN(""|"", TRUE, SPLIT(A5708, "";"")))))"),"#N/A")</f>
        <v>#N/A</v>
      </c>
    </row>
    <row r="5709">
      <c r="A5709" s="12" t="str">
        <f>IFERROR(__xludf.DUMMYFUNCTION("TEXTJOIN("";"", TRUE, FILTER(CID!$B$2:$B$14794, CID!B5709=CID!$D$2:$D$14794))"),"#N/A")</f>
        <v>#N/A</v>
      </c>
      <c r="B5709" s="12" t="str">
        <f>IFERROR(__xludf.DUMMYFUNCTION("TEXTJOIN(""; "", TRUE, FILTER(CID!B5709:B14794, REGEXMATCH(CID!D5709:D14794, TEXTJOIN(""|"", TRUE, SPLIT(A5709, "";"")))))"),"#N/A")</f>
        <v>#N/A</v>
      </c>
    </row>
    <row r="5710">
      <c r="A5710" s="12" t="str">
        <f>IFERROR(__xludf.DUMMYFUNCTION("TEXTJOIN("";"", TRUE, FILTER(CID!$B$2:$B$14794, CID!B5710=CID!$D$2:$D$14794))"),"#N/A")</f>
        <v>#N/A</v>
      </c>
      <c r="B5710" s="12" t="str">
        <f>IFERROR(__xludf.DUMMYFUNCTION("TEXTJOIN(""; "", TRUE, FILTER(CID!B5710:B14794, REGEXMATCH(CID!D5710:D14794, TEXTJOIN(""|"", TRUE, SPLIT(A5710, "";"")))))"),"#N/A")</f>
        <v>#N/A</v>
      </c>
    </row>
    <row r="5711">
      <c r="A5711" s="12" t="str">
        <f>IFERROR(__xludf.DUMMYFUNCTION("TEXTJOIN("";"", TRUE, FILTER(CID!$B$2:$B$14794, CID!B5711=CID!$D$2:$D$14794))"),"#N/A")</f>
        <v>#N/A</v>
      </c>
      <c r="B5711" s="12" t="str">
        <f>IFERROR(__xludf.DUMMYFUNCTION("TEXTJOIN(""; "", TRUE, FILTER(CID!B5711:B14794, REGEXMATCH(CID!D5711:D14794, TEXTJOIN(""|"", TRUE, SPLIT(A5711, "";"")))))"),"#N/A")</f>
        <v>#N/A</v>
      </c>
    </row>
    <row r="5712">
      <c r="A5712" s="12" t="str">
        <f>IFERROR(__xludf.DUMMYFUNCTION("TEXTJOIN("";"", TRUE, FILTER(CID!$B$2:$B$14794, CID!B5712=CID!$D$2:$D$14794))"),"#N/A")</f>
        <v>#N/A</v>
      </c>
      <c r="B5712" s="12" t="str">
        <f>IFERROR(__xludf.DUMMYFUNCTION("TEXTJOIN(""; "", TRUE, FILTER(CID!B5712:B14794, REGEXMATCH(CID!D5712:D14794, TEXTJOIN(""|"", TRUE, SPLIT(A5712, "";"")))))"),"#N/A")</f>
        <v>#N/A</v>
      </c>
    </row>
    <row r="5713">
      <c r="A5713" s="12" t="str">
        <f>IFERROR(__xludf.DUMMYFUNCTION("TEXTJOIN("";"", TRUE, FILTER(CID!$B$2:$B$14794, CID!B5713=CID!$D$2:$D$14794))"),"#N/A")</f>
        <v>#N/A</v>
      </c>
      <c r="B5713" s="12" t="str">
        <f>IFERROR(__xludf.DUMMYFUNCTION("TEXTJOIN(""; "", TRUE, FILTER(CID!B5713:B14794, REGEXMATCH(CID!D5713:D14794, TEXTJOIN(""|"", TRUE, SPLIT(A5713, "";"")))))"),"#N/A")</f>
        <v>#N/A</v>
      </c>
    </row>
    <row r="5714">
      <c r="A5714" s="12" t="str">
        <f>IFERROR(__xludf.DUMMYFUNCTION("TEXTJOIN("";"", TRUE, FILTER(CID!$B$2:$B$14794, CID!B5714=CID!$D$2:$D$14794))"),"#N/A")</f>
        <v>#N/A</v>
      </c>
      <c r="B5714" s="12" t="str">
        <f>IFERROR(__xludf.DUMMYFUNCTION("TEXTJOIN(""; "", TRUE, FILTER(CID!B5714:B14794, REGEXMATCH(CID!D5714:D14794, TEXTJOIN(""|"", TRUE, SPLIT(A5714, "";"")))))"),"#N/A")</f>
        <v>#N/A</v>
      </c>
    </row>
    <row r="5715">
      <c r="A5715" s="12" t="str">
        <f>IFERROR(__xludf.DUMMYFUNCTION("TEXTJOIN("";"", TRUE, FILTER(CID!$B$2:$B$14794, CID!B5715=CID!$D$2:$D$14794))"),"#N/A")</f>
        <v>#N/A</v>
      </c>
      <c r="B5715" s="12" t="str">
        <f>IFERROR(__xludf.DUMMYFUNCTION("TEXTJOIN(""; "", TRUE, FILTER(CID!B5715:B14794, REGEXMATCH(CID!D5715:D14794, TEXTJOIN(""|"", TRUE, SPLIT(A5715, "";"")))))"),"#N/A")</f>
        <v>#N/A</v>
      </c>
    </row>
    <row r="5716">
      <c r="A5716" s="12" t="str">
        <f>IFERROR(__xludf.DUMMYFUNCTION("TEXTJOIN("";"", TRUE, FILTER(CID!$B$2:$B$14794, CID!B5716=CID!$D$2:$D$14794))"),"#N/A")</f>
        <v>#N/A</v>
      </c>
      <c r="B5716" s="12" t="str">
        <f>IFERROR(__xludf.DUMMYFUNCTION("TEXTJOIN(""; "", TRUE, FILTER(CID!B5716:B14794, REGEXMATCH(CID!D5716:D14794, TEXTJOIN(""|"", TRUE, SPLIT(A5716, "";"")))))"),"#N/A")</f>
        <v>#N/A</v>
      </c>
    </row>
    <row r="5717">
      <c r="A5717" s="12" t="str">
        <f>IFERROR(__xludf.DUMMYFUNCTION("TEXTJOIN("";"", TRUE, FILTER(CID!$B$2:$B$14794, CID!B5717=CID!$D$2:$D$14794))"),"#N/A")</f>
        <v>#N/A</v>
      </c>
      <c r="B5717" s="12" t="str">
        <f>IFERROR(__xludf.DUMMYFUNCTION("TEXTJOIN(""; "", TRUE, FILTER(CID!B5717:B14794, REGEXMATCH(CID!D5717:D14794, TEXTJOIN(""|"", TRUE, SPLIT(A5717, "";"")))))"),"#N/A")</f>
        <v>#N/A</v>
      </c>
    </row>
    <row r="5718">
      <c r="A5718" s="12" t="str">
        <f>IFERROR(__xludf.DUMMYFUNCTION("TEXTJOIN("";"", TRUE, FILTER(CID!$B$2:$B$14794, CID!B5718=CID!$D$2:$D$14794))"),"#N/A")</f>
        <v>#N/A</v>
      </c>
      <c r="B5718" s="12" t="str">
        <f>IFERROR(__xludf.DUMMYFUNCTION("TEXTJOIN(""; "", TRUE, FILTER(CID!B5718:B14794, REGEXMATCH(CID!D5718:D14794, TEXTJOIN(""|"", TRUE, SPLIT(A5718, "";"")))))"),"#N/A")</f>
        <v>#N/A</v>
      </c>
    </row>
    <row r="5719">
      <c r="A5719" s="12" t="str">
        <f>IFERROR(__xludf.DUMMYFUNCTION("TEXTJOIN("";"", TRUE, FILTER(CID!$B$2:$B$14794, CID!B5719=CID!$D$2:$D$14794))"),"#N/A")</f>
        <v>#N/A</v>
      </c>
      <c r="B5719" s="12" t="str">
        <f>IFERROR(__xludf.DUMMYFUNCTION("TEXTJOIN(""; "", TRUE, FILTER(CID!B5719:B14794, REGEXMATCH(CID!D5719:D14794, TEXTJOIN(""|"", TRUE, SPLIT(A5719, "";"")))))"),"#N/A")</f>
        <v>#N/A</v>
      </c>
    </row>
    <row r="5720">
      <c r="A5720" s="12" t="str">
        <f>IFERROR(__xludf.DUMMYFUNCTION("TEXTJOIN("";"", TRUE, FILTER(CID!$B$2:$B$14794, CID!B5720=CID!$D$2:$D$14794))"),"#N/A")</f>
        <v>#N/A</v>
      </c>
      <c r="B5720" s="12" t="str">
        <f>IFERROR(__xludf.DUMMYFUNCTION("TEXTJOIN(""; "", TRUE, FILTER(CID!B5720:B14794, REGEXMATCH(CID!D5720:D14794, TEXTJOIN(""|"", TRUE, SPLIT(A5720, "";"")))))"),"#N/A")</f>
        <v>#N/A</v>
      </c>
    </row>
    <row r="5721">
      <c r="A5721" s="12" t="str">
        <f>IFERROR(__xludf.DUMMYFUNCTION("TEXTJOIN("";"", TRUE, FILTER(CID!$B$2:$B$14794, CID!B5721=CID!$D$2:$D$14794))"),"#N/A")</f>
        <v>#N/A</v>
      </c>
      <c r="B5721" s="12" t="str">
        <f>IFERROR(__xludf.DUMMYFUNCTION("TEXTJOIN(""; "", TRUE, FILTER(CID!B5721:B14794, REGEXMATCH(CID!D5721:D14794, TEXTJOIN(""|"", TRUE, SPLIT(A5721, "";"")))))"),"#N/A")</f>
        <v>#N/A</v>
      </c>
    </row>
    <row r="5722">
      <c r="A5722" s="12" t="str">
        <f>IFERROR(__xludf.DUMMYFUNCTION("TEXTJOIN("";"", TRUE, FILTER(CID!$B$2:$B$14794, CID!B5722=CID!$D$2:$D$14794))"),"#N/A")</f>
        <v>#N/A</v>
      </c>
      <c r="B5722" s="12" t="str">
        <f>IFERROR(__xludf.DUMMYFUNCTION("TEXTJOIN(""; "", TRUE, FILTER(CID!B5722:B14794, REGEXMATCH(CID!D5722:D14794, TEXTJOIN(""|"", TRUE, SPLIT(A5722, "";"")))))"),"#N/A")</f>
        <v>#N/A</v>
      </c>
    </row>
    <row r="5723">
      <c r="A5723" s="12" t="str">
        <f>IFERROR(__xludf.DUMMYFUNCTION("TEXTJOIN("";"", TRUE, FILTER(CID!$B$2:$B$14794, CID!B5723=CID!$D$2:$D$14794))"),"#N/A")</f>
        <v>#N/A</v>
      </c>
      <c r="B5723" s="12" t="str">
        <f>IFERROR(__xludf.DUMMYFUNCTION("TEXTJOIN(""; "", TRUE, FILTER(CID!B5723:B14794, REGEXMATCH(CID!D5723:D14794, TEXTJOIN(""|"", TRUE, SPLIT(A5723, "";"")))))"),"#N/A")</f>
        <v>#N/A</v>
      </c>
    </row>
    <row r="5724">
      <c r="A5724" s="12" t="str">
        <f>IFERROR(__xludf.DUMMYFUNCTION("TEXTJOIN("";"", TRUE, FILTER(CID!$B$2:$B$14794, CID!B5724=CID!$D$2:$D$14794))"),"#N/A")</f>
        <v>#N/A</v>
      </c>
      <c r="B5724" s="12" t="str">
        <f>IFERROR(__xludf.DUMMYFUNCTION("TEXTJOIN(""; "", TRUE, FILTER(CID!B5724:B14794, REGEXMATCH(CID!D5724:D14794, TEXTJOIN(""|"", TRUE, SPLIT(A5724, "";"")))))"),"#N/A")</f>
        <v>#N/A</v>
      </c>
    </row>
    <row r="5725">
      <c r="A5725" s="12" t="str">
        <f>IFERROR(__xludf.DUMMYFUNCTION("TEXTJOIN("";"", TRUE, FILTER(CID!$B$2:$B$14794, CID!B5725=CID!$D$2:$D$14794))"),"#N/A")</f>
        <v>#N/A</v>
      </c>
      <c r="B5725" s="12" t="str">
        <f>IFERROR(__xludf.DUMMYFUNCTION("TEXTJOIN(""; "", TRUE, FILTER(CID!B5725:B14794, REGEXMATCH(CID!D5725:D14794, TEXTJOIN(""|"", TRUE, SPLIT(A5725, "";"")))))"),"#N/A")</f>
        <v>#N/A</v>
      </c>
    </row>
    <row r="5726">
      <c r="A5726" s="12" t="str">
        <f>IFERROR(__xludf.DUMMYFUNCTION("TEXTJOIN("";"", TRUE, FILTER(CID!$B$2:$B$14794, CID!B5726=CID!$D$2:$D$14794))"),"#N/A")</f>
        <v>#N/A</v>
      </c>
      <c r="B5726" s="12" t="str">
        <f>IFERROR(__xludf.DUMMYFUNCTION("TEXTJOIN(""; "", TRUE, FILTER(CID!B5726:B14794, REGEXMATCH(CID!D5726:D14794, TEXTJOIN(""|"", TRUE, SPLIT(A5726, "";"")))))"),"#N/A")</f>
        <v>#N/A</v>
      </c>
    </row>
    <row r="5727">
      <c r="A5727" s="12" t="str">
        <f>IFERROR(__xludf.DUMMYFUNCTION("TEXTJOIN("";"", TRUE, FILTER(CID!$B$2:$B$14794, CID!B5727=CID!$D$2:$D$14794))"),"#N/A")</f>
        <v>#N/A</v>
      </c>
      <c r="B5727" s="12" t="str">
        <f>IFERROR(__xludf.DUMMYFUNCTION("TEXTJOIN(""; "", TRUE, FILTER(CID!B5727:B14794, REGEXMATCH(CID!D5727:D14794, TEXTJOIN(""|"", TRUE, SPLIT(A5727, "";"")))))"),"#N/A")</f>
        <v>#N/A</v>
      </c>
    </row>
    <row r="5728">
      <c r="A5728" s="12" t="str">
        <f>IFERROR(__xludf.DUMMYFUNCTION("TEXTJOIN("";"", TRUE, FILTER(CID!$B$2:$B$14794, CID!B5728=CID!$D$2:$D$14794))"),"#N/A")</f>
        <v>#N/A</v>
      </c>
      <c r="B5728" s="12" t="str">
        <f>IFERROR(__xludf.DUMMYFUNCTION("TEXTJOIN(""; "", TRUE, FILTER(CID!B5728:B14794, REGEXMATCH(CID!D5728:D14794, TEXTJOIN(""|"", TRUE, SPLIT(A5728, "";"")))))"),"#N/A")</f>
        <v>#N/A</v>
      </c>
    </row>
    <row r="5729">
      <c r="A5729" s="12" t="str">
        <f>IFERROR(__xludf.DUMMYFUNCTION("TEXTJOIN("";"", TRUE, FILTER(CID!$B$2:$B$14794, CID!B5729=CID!$D$2:$D$14794))"),"#N/A")</f>
        <v>#N/A</v>
      </c>
      <c r="B5729" s="12" t="str">
        <f>IFERROR(__xludf.DUMMYFUNCTION("TEXTJOIN(""; "", TRUE, FILTER(CID!B5729:B14794, REGEXMATCH(CID!D5729:D14794, TEXTJOIN(""|"", TRUE, SPLIT(A5729, "";"")))))"),"#N/A")</f>
        <v>#N/A</v>
      </c>
    </row>
    <row r="5730">
      <c r="A5730" s="12" t="str">
        <f>IFERROR(__xludf.DUMMYFUNCTION("TEXTJOIN("";"", TRUE, FILTER(CID!$B$2:$B$14794, CID!B5730=CID!$D$2:$D$14794))"),"#N/A")</f>
        <v>#N/A</v>
      </c>
      <c r="B5730" s="12" t="str">
        <f>IFERROR(__xludf.DUMMYFUNCTION("TEXTJOIN(""; "", TRUE, FILTER(CID!B5730:B14794, REGEXMATCH(CID!D5730:D14794, TEXTJOIN(""|"", TRUE, SPLIT(A5730, "";"")))))"),"#N/A")</f>
        <v>#N/A</v>
      </c>
    </row>
    <row r="5731">
      <c r="A5731" s="12" t="str">
        <f>IFERROR(__xludf.DUMMYFUNCTION("TEXTJOIN("";"", TRUE, FILTER(CID!$B$2:$B$14794, CID!B5731=CID!$D$2:$D$14794))"),"#N/A")</f>
        <v>#N/A</v>
      </c>
      <c r="B5731" s="12" t="str">
        <f>IFERROR(__xludf.DUMMYFUNCTION("TEXTJOIN(""; "", TRUE, FILTER(CID!B5731:B14794, REGEXMATCH(CID!D5731:D14794, TEXTJOIN(""|"", TRUE, SPLIT(A5731, "";"")))))"),"#N/A")</f>
        <v>#N/A</v>
      </c>
    </row>
    <row r="5732">
      <c r="A5732" s="12" t="str">
        <f>IFERROR(__xludf.DUMMYFUNCTION("TEXTJOIN("";"", TRUE, FILTER(CID!$B$2:$B$14794, CID!B5732=CID!$D$2:$D$14794))"),"#N/A")</f>
        <v>#N/A</v>
      </c>
      <c r="B5732" s="12" t="str">
        <f>IFERROR(__xludf.DUMMYFUNCTION("TEXTJOIN(""; "", TRUE, FILTER(CID!B5732:B14794, REGEXMATCH(CID!D5732:D14794, TEXTJOIN(""|"", TRUE, SPLIT(A5732, "";"")))))"),"#N/A")</f>
        <v>#N/A</v>
      </c>
    </row>
    <row r="5733">
      <c r="A5733" s="12" t="str">
        <f>IFERROR(__xludf.DUMMYFUNCTION("TEXTJOIN("";"", TRUE, FILTER(CID!$B$2:$B$14794, CID!B5733=CID!$D$2:$D$14794))"),"#N/A")</f>
        <v>#N/A</v>
      </c>
      <c r="B5733" s="12" t="str">
        <f>IFERROR(__xludf.DUMMYFUNCTION("TEXTJOIN(""; "", TRUE, FILTER(CID!B5733:B14794, REGEXMATCH(CID!D5733:D14794, TEXTJOIN(""|"", TRUE, SPLIT(A5733, "";"")))))"),"#N/A")</f>
        <v>#N/A</v>
      </c>
    </row>
    <row r="5734">
      <c r="A5734" s="12" t="str">
        <f>IFERROR(__xludf.DUMMYFUNCTION("TEXTJOIN("";"", TRUE, FILTER(CID!$B$2:$B$14794, CID!B5734=CID!$D$2:$D$14794))"),"#N/A")</f>
        <v>#N/A</v>
      </c>
      <c r="B5734" s="12" t="str">
        <f>IFERROR(__xludf.DUMMYFUNCTION("TEXTJOIN(""; "", TRUE, FILTER(CID!B5734:B14794, REGEXMATCH(CID!D5734:D14794, TEXTJOIN(""|"", TRUE, SPLIT(A5734, "";"")))))"),"#N/A")</f>
        <v>#N/A</v>
      </c>
    </row>
    <row r="5735">
      <c r="A5735" s="12" t="str">
        <f>IFERROR(__xludf.DUMMYFUNCTION("TEXTJOIN("";"", TRUE, FILTER(CID!$B$2:$B$14794, CID!B5735=CID!$D$2:$D$14794))"),"#N/A")</f>
        <v>#N/A</v>
      </c>
      <c r="B5735" s="12" t="str">
        <f>IFERROR(__xludf.DUMMYFUNCTION("TEXTJOIN(""; "", TRUE, FILTER(CID!B5735:B14794, REGEXMATCH(CID!D5735:D14794, TEXTJOIN(""|"", TRUE, SPLIT(A5735, "";"")))))"),"#N/A")</f>
        <v>#N/A</v>
      </c>
    </row>
    <row r="5736">
      <c r="A5736" s="12" t="str">
        <f>IFERROR(__xludf.DUMMYFUNCTION("TEXTJOIN("";"", TRUE, FILTER(CID!$B$2:$B$14794, CID!B5736=CID!$D$2:$D$14794))"),"#N/A")</f>
        <v>#N/A</v>
      </c>
      <c r="B5736" s="12" t="str">
        <f>IFERROR(__xludf.DUMMYFUNCTION("TEXTJOIN(""; "", TRUE, FILTER(CID!B5736:B14794, REGEXMATCH(CID!D5736:D14794, TEXTJOIN(""|"", TRUE, SPLIT(A5736, "";"")))))"),"#N/A")</f>
        <v>#N/A</v>
      </c>
    </row>
    <row r="5737">
      <c r="A5737" s="12" t="str">
        <f>IFERROR(__xludf.DUMMYFUNCTION("TEXTJOIN("";"", TRUE, FILTER(CID!$B$2:$B$14794, CID!B5737=CID!$D$2:$D$14794))"),"#N/A")</f>
        <v>#N/A</v>
      </c>
      <c r="B5737" s="12" t="str">
        <f>IFERROR(__xludf.DUMMYFUNCTION("TEXTJOIN(""; "", TRUE, FILTER(CID!B5737:B14794, REGEXMATCH(CID!D5737:D14794, TEXTJOIN(""|"", TRUE, SPLIT(A5737, "";"")))))"),"#N/A")</f>
        <v>#N/A</v>
      </c>
    </row>
    <row r="5738">
      <c r="A5738" s="12" t="str">
        <f>IFERROR(__xludf.DUMMYFUNCTION("TEXTJOIN("";"", TRUE, FILTER(CID!$B$2:$B$14794, CID!B5738=CID!$D$2:$D$14794))"),"#N/A")</f>
        <v>#N/A</v>
      </c>
      <c r="B5738" s="12" t="str">
        <f>IFERROR(__xludf.DUMMYFUNCTION("TEXTJOIN(""; "", TRUE, FILTER(CID!B5738:B14794, REGEXMATCH(CID!D5738:D14794, TEXTJOIN(""|"", TRUE, SPLIT(A5738, "";"")))))"),"#N/A")</f>
        <v>#N/A</v>
      </c>
    </row>
    <row r="5739">
      <c r="A5739" s="12" t="str">
        <f>IFERROR(__xludf.DUMMYFUNCTION("TEXTJOIN("";"", TRUE, FILTER(CID!$B$2:$B$14794, CID!B5739=CID!$D$2:$D$14794))"),"#N/A")</f>
        <v>#N/A</v>
      </c>
      <c r="B5739" s="12" t="str">
        <f>IFERROR(__xludf.DUMMYFUNCTION("TEXTJOIN(""; "", TRUE, FILTER(CID!B5739:B14794, REGEXMATCH(CID!D5739:D14794, TEXTJOIN(""|"", TRUE, SPLIT(A5739, "";"")))))"),"#N/A")</f>
        <v>#N/A</v>
      </c>
    </row>
    <row r="5740">
      <c r="A5740" s="12" t="str">
        <f>IFERROR(__xludf.DUMMYFUNCTION("TEXTJOIN("";"", TRUE, FILTER(CID!$B$2:$B$14794, CID!B5740=CID!$D$2:$D$14794))"),"#N/A")</f>
        <v>#N/A</v>
      </c>
      <c r="B5740" s="12" t="str">
        <f>IFERROR(__xludf.DUMMYFUNCTION("TEXTJOIN(""; "", TRUE, FILTER(CID!B5740:B14794, REGEXMATCH(CID!D5740:D14794, TEXTJOIN(""|"", TRUE, SPLIT(A5740, "";"")))))"),"#N/A")</f>
        <v>#N/A</v>
      </c>
    </row>
    <row r="5741">
      <c r="A5741" s="12" t="str">
        <f>IFERROR(__xludf.DUMMYFUNCTION("TEXTJOIN("";"", TRUE, FILTER(CID!$B$2:$B$14794, CID!B5741=CID!$D$2:$D$14794))"),"#N/A")</f>
        <v>#N/A</v>
      </c>
      <c r="B5741" s="12" t="str">
        <f>IFERROR(__xludf.DUMMYFUNCTION("TEXTJOIN(""; "", TRUE, FILTER(CID!B5741:B14794, REGEXMATCH(CID!D5741:D14794, TEXTJOIN(""|"", TRUE, SPLIT(A5741, "";"")))))"),"#N/A")</f>
        <v>#N/A</v>
      </c>
    </row>
    <row r="5742">
      <c r="A5742" s="12" t="str">
        <f>IFERROR(__xludf.DUMMYFUNCTION("TEXTJOIN("";"", TRUE, FILTER(CID!$B$2:$B$14794, CID!B5742=CID!$D$2:$D$14794))"),"#N/A")</f>
        <v>#N/A</v>
      </c>
      <c r="B5742" s="12" t="str">
        <f>IFERROR(__xludf.DUMMYFUNCTION("TEXTJOIN(""; "", TRUE, FILTER(CID!B5742:B14794, REGEXMATCH(CID!D5742:D14794, TEXTJOIN(""|"", TRUE, SPLIT(A5742, "";"")))))"),"#N/A")</f>
        <v>#N/A</v>
      </c>
    </row>
    <row r="5743">
      <c r="A5743" s="12" t="str">
        <f>IFERROR(__xludf.DUMMYFUNCTION("TEXTJOIN("";"", TRUE, FILTER(CID!$B$2:$B$14794, CID!B5743=CID!$D$2:$D$14794))"),"#N/A")</f>
        <v>#N/A</v>
      </c>
      <c r="B5743" s="12" t="str">
        <f>IFERROR(__xludf.DUMMYFUNCTION("TEXTJOIN(""; "", TRUE, FILTER(CID!B5743:B14794, REGEXMATCH(CID!D5743:D14794, TEXTJOIN(""|"", TRUE, SPLIT(A5743, "";"")))))"),"#N/A")</f>
        <v>#N/A</v>
      </c>
    </row>
    <row r="5744">
      <c r="A5744" s="12" t="str">
        <f>IFERROR(__xludf.DUMMYFUNCTION("TEXTJOIN("";"", TRUE, FILTER(CID!$B$2:$B$14794, CID!B5744=CID!$D$2:$D$14794))"),"#N/A")</f>
        <v>#N/A</v>
      </c>
      <c r="B5744" s="12" t="str">
        <f>IFERROR(__xludf.DUMMYFUNCTION("TEXTJOIN(""; "", TRUE, FILTER(CID!B5744:B14794, REGEXMATCH(CID!D5744:D14794, TEXTJOIN(""|"", TRUE, SPLIT(A5744, "";"")))))"),"#N/A")</f>
        <v>#N/A</v>
      </c>
    </row>
    <row r="5745">
      <c r="A5745" s="12" t="str">
        <f>IFERROR(__xludf.DUMMYFUNCTION("TEXTJOIN("";"", TRUE, FILTER(CID!$B$2:$B$14794, CID!B5745=CID!$D$2:$D$14794))"),"#N/A")</f>
        <v>#N/A</v>
      </c>
      <c r="B5745" s="12" t="str">
        <f>IFERROR(__xludf.DUMMYFUNCTION("TEXTJOIN(""; "", TRUE, FILTER(CID!B5745:B14794, REGEXMATCH(CID!D5745:D14794, TEXTJOIN(""|"", TRUE, SPLIT(A5745, "";"")))))"),"#N/A")</f>
        <v>#N/A</v>
      </c>
    </row>
    <row r="5746">
      <c r="A5746" s="12" t="str">
        <f>IFERROR(__xludf.DUMMYFUNCTION("TEXTJOIN("";"", TRUE, FILTER(CID!$B$2:$B$14794, CID!B5746=CID!$D$2:$D$14794))"),"#N/A")</f>
        <v>#N/A</v>
      </c>
      <c r="B5746" s="12" t="str">
        <f>IFERROR(__xludf.DUMMYFUNCTION("TEXTJOIN(""; "", TRUE, FILTER(CID!B5746:B14794, REGEXMATCH(CID!D5746:D14794, TEXTJOIN(""|"", TRUE, SPLIT(A5746, "";"")))))"),"#N/A")</f>
        <v>#N/A</v>
      </c>
    </row>
    <row r="5747">
      <c r="A5747" s="12" t="str">
        <f>IFERROR(__xludf.DUMMYFUNCTION("TEXTJOIN("";"", TRUE, FILTER(CID!$B$2:$B$14794, CID!B5747=CID!$D$2:$D$14794))"),"#N/A")</f>
        <v>#N/A</v>
      </c>
      <c r="B5747" s="12" t="str">
        <f>IFERROR(__xludf.DUMMYFUNCTION("TEXTJOIN(""; "", TRUE, FILTER(CID!B5747:B14794, REGEXMATCH(CID!D5747:D14794, TEXTJOIN(""|"", TRUE, SPLIT(A5747, "";"")))))"),"#N/A")</f>
        <v>#N/A</v>
      </c>
    </row>
    <row r="5748">
      <c r="A5748" s="12" t="str">
        <f>IFERROR(__xludf.DUMMYFUNCTION("TEXTJOIN("";"", TRUE, FILTER(CID!$B$2:$B$14794, CID!B5748=CID!$D$2:$D$14794))"),"#N/A")</f>
        <v>#N/A</v>
      </c>
      <c r="B5748" s="12" t="str">
        <f>IFERROR(__xludf.DUMMYFUNCTION("TEXTJOIN(""; "", TRUE, FILTER(CID!B5748:B14794, REGEXMATCH(CID!D5748:D14794, TEXTJOIN(""|"", TRUE, SPLIT(A5748, "";"")))))"),"#N/A")</f>
        <v>#N/A</v>
      </c>
    </row>
    <row r="5749">
      <c r="A5749" s="12" t="str">
        <f>IFERROR(__xludf.DUMMYFUNCTION("TEXTJOIN("";"", TRUE, FILTER(CID!$B$2:$B$14794, CID!B5749=CID!$D$2:$D$14794))"),"#N/A")</f>
        <v>#N/A</v>
      </c>
      <c r="B5749" s="12" t="str">
        <f>IFERROR(__xludf.DUMMYFUNCTION("TEXTJOIN(""; "", TRUE, FILTER(CID!B5749:B14794, REGEXMATCH(CID!D5749:D14794, TEXTJOIN(""|"", TRUE, SPLIT(A5749, "";"")))))"),"#N/A")</f>
        <v>#N/A</v>
      </c>
    </row>
    <row r="5750">
      <c r="A5750" s="12" t="str">
        <f>IFERROR(__xludf.DUMMYFUNCTION("TEXTJOIN("";"", TRUE, FILTER(CID!$B$2:$B$14794, CID!B5750=CID!$D$2:$D$14794))"),"#N/A")</f>
        <v>#N/A</v>
      </c>
      <c r="B5750" s="12" t="str">
        <f>IFERROR(__xludf.DUMMYFUNCTION("TEXTJOIN(""; "", TRUE, FILTER(CID!B5750:B14794, REGEXMATCH(CID!D5750:D14794, TEXTJOIN(""|"", TRUE, SPLIT(A5750, "";"")))))"),"#N/A")</f>
        <v>#N/A</v>
      </c>
    </row>
    <row r="5751">
      <c r="A5751" s="12" t="str">
        <f>IFERROR(__xludf.DUMMYFUNCTION("TEXTJOIN("";"", TRUE, FILTER(CID!$B$2:$B$14794, CID!B5751=CID!$D$2:$D$14794))"),"#N/A")</f>
        <v>#N/A</v>
      </c>
      <c r="B5751" s="12" t="str">
        <f>IFERROR(__xludf.DUMMYFUNCTION("TEXTJOIN(""; "", TRUE, FILTER(CID!B5751:B14794, REGEXMATCH(CID!D5751:D14794, TEXTJOIN(""|"", TRUE, SPLIT(A5751, "";"")))))"),"#N/A")</f>
        <v>#N/A</v>
      </c>
    </row>
    <row r="5752">
      <c r="A5752" s="12" t="str">
        <f>IFERROR(__xludf.DUMMYFUNCTION("TEXTJOIN("";"", TRUE, FILTER(CID!$B$2:$B$14794, CID!B5752=CID!$D$2:$D$14794))"),"#N/A")</f>
        <v>#N/A</v>
      </c>
      <c r="B5752" s="12" t="str">
        <f>IFERROR(__xludf.DUMMYFUNCTION("TEXTJOIN(""; "", TRUE, FILTER(CID!B5752:B14794, REGEXMATCH(CID!D5752:D14794, TEXTJOIN(""|"", TRUE, SPLIT(A5752, "";"")))))"),"#N/A")</f>
        <v>#N/A</v>
      </c>
    </row>
    <row r="5753">
      <c r="A5753" s="12" t="str">
        <f>IFERROR(__xludf.DUMMYFUNCTION("TEXTJOIN("";"", TRUE, FILTER(CID!$B$2:$B$14794, CID!B5753=CID!$D$2:$D$14794))"),"#N/A")</f>
        <v>#N/A</v>
      </c>
      <c r="B5753" s="12" t="str">
        <f>IFERROR(__xludf.DUMMYFUNCTION("TEXTJOIN(""; "", TRUE, FILTER(CID!B5753:B14794, REGEXMATCH(CID!D5753:D14794, TEXTJOIN(""|"", TRUE, SPLIT(A5753, "";"")))))"),"#N/A")</f>
        <v>#N/A</v>
      </c>
    </row>
    <row r="5754">
      <c r="A5754" s="12" t="str">
        <f>IFERROR(__xludf.DUMMYFUNCTION("TEXTJOIN("";"", TRUE, FILTER(CID!$B$2:$B$14794, CID!B5754=CID!$D$2:$D$14794))"),"#N/A")</f>
        <v>#N/A</v>
      </c>
      <c r="B5754" s="12" t="str">
        <f>IFERROR(__xludf.DUMMYFUNCTION("TEXTJOIN(""; "", TRUE, FILTER(CID!B5754:B14794, REGEXMATCH(CID!D5754:D14794, TEXTJOIN(""|"", TRUE, SPLIT(A5754, "";"")))))"),"#N/A")</f>
        <v>#N/A</v>
      </c>
    </row>
    <row r="5755">
      <c r="A5755" s="12" t="str">
        <f>IFERROR(__xludf.DUMMYFUNCTION("TEXTJOIN("";"", TRUE, FILTER(CID!$B$2:$B$14794, CID!B5755=CID!$D$2:$D$14794))"),"#N/A")</f>
        <v>#N/A</v>
      </c>
      <c r="B5755" s="12" t="str">
        <f>IFERROR(__xludf.DUMMYFUNCTION("TEXTJOIN(""; "", TRUE, FILTER(CID!B5755:B14794, REGEXMATCH(CID!D5755:D14794, TEXTJOIN(""|"", TRUE, SPLIT(A5755, "";"")))))"),"#N/A")</f>
        <v>#N/A</v>
      </c>
    </row>
    <row r="5756">
      <c r="A5756" s="12" t="str">
        <f>IFERROR(__xludf.DUMMYFUNCTION("TEXTJOIN("";"", TRUE, FILTER(CID!$B$2:$B$14794, CID!B5756=CID!$D$2:$D$14794))"),"#N/A")</f>
        <v>#N/A</v>
      </c>
      <c r="B5756" s="12" t="str">
        <f>IFERROR(__xludf.DUMMYFUNCTION("TEXTJOIN(""; "", TRUE, FILTER(CID!B5756:B14794, REGEXMATCH(CID!D5756:D14794, TEXTJOIN(""|"", TRUE, SPLIT(A5756, "";"")))))"),"#N/A")</f>
        <v>#N/A</v>
      </c>
    </row>
    <row r="5757">
      <c r="A5757" s="12" t="str">
        <f>IFERROR(__xludf.DUMMYFUNCTION("TEXTJOIN("";"", TRUE, FILTER(CID!$B$2:$B$14794, CID!B5757=CID!$D$2:$D$14794))"),"#N/A")</f>
        <v>#N/A</v>
      </c>
      <c r="B5757" s="12" t="str">
        <f>IFERROR(__xludf.DUMMYFUNCTION("TEXTJOIN(""; "", TRUE, FILTER(CID!B5757:B14794, REGEXMATCH(CID!D5757:D14794, TEXTJOIN(""|"", TRUE, SPLIT(A5757, "";"")))))"),"#N/A")</f>
        <v>#N/A</v>
      </c>
    </row>
    <row r="5758">
      <c r="A5758" s="12" t="str">
        <f>IFERROR(__xludf.DUMMYFUNCTION("TEXTJOIN("";"", TRUE, FILTER(CID!$B$2:$B$14794, CID!B5758=CID!$D$2:$D$14794))"),"#N/A")</f>
        <v>#N/A</v>
      </c>
      <c r="B5758" s="12" t="str">
        <f>IFERROR(__xludf.DUMMYFUNCTION("TEXTJOIN(""; "", TRUE, FILTER(CID!B5758:B14794, REGEXMATCH(CID!D5758:D14794, TEXTJOIN(""|"", TRUE, SPLIT(A5758, "";"")))))"),"#N/A")</f>
        <v>#N/A</v>
      </c>
    </row>
    <row r="5759">
      <c r="A5759" s="12" t="str">
        <f>IFERROR(__xludf.DUMMYFUNCTION("TEXTJOIN("";"", TRUE, FILTER(CID!$B$2:$B$14794, CID!B5759=CID!$D$2:$D$14794))"),"#N/A")</f>
        <v>#N/A</v>
      </c>
      <c r="B5759" s="12" t="str">
        <f>IFERROR(__xludf.DUMMYFUNCTION("TEXTJOIN(""; "", TRUE, FILTER(CID!B5759:B14794, REGEXMATCH(CID!D5759:D14794, TEXTJOIN(""|"", TRUE, SPLIT(A5759, "";"")))))"),"#N/A")</f>
        <v>#N/A</v>
      </c>
    </row>
    <row r="5760">
      <c r="A5760" s="12" t="str">
        <f>IFERROR(__xludf.DUMMYFUNCTION("TEXTJOIN("";"", TRUE, FILTER(CID!$B$2:$B$14794, CID!B5760=CID!$D$2:$D$14794))"),"#N/A")</f>
        <v>#N/A</v>
      </c>
      <c r="B5760" s="12" t="str">
        <f>IFERROR(__xludf.DUMMYFUNCTION("TEXTJOIN(""; "", TRUE, FILTER(CID!B5760:B14794, REGEXMATCH(CID!D5760:D14794, TEXTJOIN(""|"", TRUE, SPLIT(A5760, "";"")))))"),"#N/A")</f>
        <v>#N/A</v>
      </c>
    </row>
    <row r="5761">
      <c r="A5761" s="12" t="str">
        <f>IFERROR(__xludf.DUMMYFUNCTION("TEXTJOIN("";"", TRUE, FILTER(CID!$B$2:$B$14794, CID!B5761=CID!$D$2:$D$14794))"),"#N/A")</f>
        <v>#N/A</v>
      </c>
      <c r="B5761" s="12" t="str">
        <f>IFERROR(__xludf.DUMMYFUNCTION("TEXTJOIN(""; "", TRUE, FILTER(CID!B5761:B14794, REGEXMATCH(CID!D5761:D14794, TEXTJOIN(""|"", TRUE, SPLIT(A5761, "";"")))))"),"#N/A")</f>
        <v>#N/A</v>
      </c>
    </row>
    <row r="5762">
      <c r="A5762" s="12" t="str">
        <f>IFERROR(__xludf.DUMMYFUNCTION("TEXTJOIN("";"", TRUE, FILTER(CID!$B$2:$B$14794, CID!B5762=CID!$D$2:$D$14794))"),"#N/A")</f>
        <v>#N/A</v>
      </c>
      <c r="B5762" s="12" t="str">
        <f>IFERROR(__xludf.DUMMYFUNCTION("TEXTJOIN(""; "", TRUE, FILTER(CID!B5762:B14794, REGEXMATCH(CID!D5762:D14794, TEXTJOIN(""|"", TRUE, SPLIT(A5762, "";"")))))"),"#N/A")</f>
        <v>#N/A</v>
      </c>
    </row>
    <row r="5763">
      <c r="A5763" s="12" t="str">
        <f>IFERROR(__xludf.DUMMYFUNCTION("TEXTJOIN("";"", TRUE, FILTER(CID!$B$2:$B$14794, CID!B5763=CID!$D$2:$D$14794))"),"#N/A")</f>
        <v>#N/A</v>
      </c>
      <c r="B5763" s="12" t="str">
        <f>IFERROR(__xludf.DUMMYFUNCTION("TEXTJOIN(""; "", TRUE, FILTER(CID!B5763:B14794, REGEXMATCH(CID!D5763:D14794, TEXTJOIN(""|"", TRUE, SPLIT(A5763, "";"")))))"),"#N/A")</f>
        <v>#N/A</v>
      </c>
    </row>
    <row r="5764">
      <c r="A5764" s="12" t="str">
        <f>IFERROR(__xludf.DUMMYFUNCTION("TEXTJOIN("";"", TRUE, FILTER(CID!$B$2:$B$14794, CID!B5764=CID!$D$2:$D$14794))"),"#N/A")</f>
        <v>#N/A</v>
      </c>
      <c r="B5764" s="12" t="str">
        <f>IFERROR(__xludf.DUMMYFUNCTION("TEXTJOIN(""; "", TRUE, FILTER(CID!B5764:B14794, REGEXMATCH(CID!D5764:D14794, TEXTJOIN(""|"", TRUE, SPLIT(A5764, "";"")))))"),"#N/A")</f>
        <v>#N/A</v>
      </c>
    </row>
    <row r="5765">
      <c r="A5765" s="12" t="str">
        <f>IFERROR(__xludf.DUMMYFUNCTION("TEXTJOIN("";"", TRUE, FILTER(CID!$B$2:$B$14794, CID!B5765=CID!$D$2:$D$14794))"),"#N/A")</f>
        <v>#N/A</v>
      </c>
      <c r="B5765" s="12" t="str">
        <f>IFERROR(__xludf.DUMMYFUNCTION("TEXTJOIN(""; "", TRUE, FILTER(CID!B5765:B14794, REGEXMATCH(CID!D5765:D14794, TEXTJOIN(""|"", TRUE, SPLIT(A5765, "";"")))))"),"#N/A")</f>
        <v>#N/A</v>
      </c>
    </row>
    <row r="5766">
      <c r="A5766" s="12" t="str">
        <f>IFERROR(__xludf.DUMMYFUNCTION("TEXTJOIN("";"", TRUE, FILTER(CID!$B$2:$B$14794, CID!B5766=CID!$D$2:$D$14794))"),"#N/A")</f>
        <v>#N/A</v>
      </c>
      <c r="B5766" s="12" t="str">
        <f>IFERROR(__xludf.DUMMYFUNCTION("TEXTJOIN(""; "", TRUE, FILTER(CID!B5766:B14794, REGEXMATCH(CID!D5766:D14794, TEXTJOIN(""|"", TRUE, SPLIT(A5766, "";"")))))"),"#N/A")</f>
        <v>#N/A</v>
      </c>
    </row>
    <row r="5767">
      <c r="A5767" s="12" t="str">
        <f>IFERROR(__xludf.DUMMYFUNCTION("TEXTJOIN("";"", TRUE, FILTER(CID!$B$2:$B$14794, CID!B5767=CID!$D$2:$D$14794))"),"#N/A")</f>
        <v>#N/A</v>
      </c>
      <c r="B5767" s="12" t="str">
        <f>IFERROR(__xludf.DUMMYFUNCTION("TEXTJOIN(""; "", TRUE, FILTER(CID!B5767:B14794, REGEXMATCH(CID!D5767:D14794, TEXTJOIN(""|"", TRUE, SPLIT(A5767, "";"")))))"),"#N/A")</f>
        <v>#N/A</v>
      </c>
    </row>
    <row r="5768">
      <c r="A5768" s="12" t="str">
        <f>IFERROR(__xludf.DUMMYFUNCTION("TEXTJOIN("";"", TRUE, FILTER(CID!$B$2:$B$14794, CID!B5768=CID!$D$2:$D$14794))"),"#N/A")</f>
        <v>#N/A</v>
      </c>
      <c r="B5768" s="12" t="str">
        <f>IFERROR(__xludf.DUMMYFUNCTION("TEXTJOIN(""; "", TRUE, FILTER(CID!B5768:B14794, REGEXMATCH(CID!D5768:D14794, TEXTJOIN(""|"", TRUE, SPLIT(A5768, "";"")))))"),"#N/A")</f>
        <v>#N/A</v>
      </c>
    </row>
    <row r="5769">
      <c r="A5769" s="12" t="str">
        <f>IFERROR(__xludf.DUMMYFUNCTION("TEXTJOIN("";"", TRUE, FILTER(CID!$B$2:$B$14794, CID!B5769=CID!$D$2:$D$14794))"),"#N/A")</f>
        <v>#N/A</v>
      </c>
      <c r="B5769" s="12" t="str">
        <f>IFERROR(__xludf.DUMMYFUNCTION("TEXTJOIN(""; "", TRUE, FILTER(CID!B5769:B14794, REGEXMATCH(CID!D5769:D14794, TEXTJOIN(""|"", TRUE, SPLIT(A5769, "";"")))))"),"#N/A")</f>
        <v>#N/A</v>
      </c>
    </row>
    <row r="5770">
      <c r="A5770" s="12" t="str">
        <f>IFERROR(__xludf.DUMMYFUNCTION("TEXTJOIN("";"", TRUE, FILTER(CID!$B$2:$B$14794, CID!B5770=CID!$D$2:$D$14794))"),"#N/A")</f>
        <v>#N/A</v>
      </c>
      <c r="B5770" s="12" t="str">
        <f>IFERROR(__xludf.DUMMYFUNCTION("TEXTJOIN(""; "", TRUE, FILTER(CID!B5770:B14794, REGEXMATCH(CID!D5770:D14794, TEXTJOIN(""|"", TRUE, SPLIT(A5770, "";"")))))"),"#N/A")</f>
        <v>#N/A</v>
      </c>
    </row>
    <row r="5771">
      <c r="A5771" s="12" t="str">
        <f>IFERROR(__xludf.DUMMYFUNCTION("TEXTJOIN("";"", TRUE, FILTER(CID!$B$2:$B$14794, CID!B5771=CID!$D$2:$D$14794))"),"#N/A")</f>
        <v>#N/A</v>
      </c>
      <c r="B5771" s="12" t="str">
        <f>IFERROR(__xludf.DUMMYFUNCTION("TEXTJOIN(""; "", TRUE, FILTER(CID!B5771:B14794, REGEXMATCH(CID!D5771:D14794, TEXTJOIN(""|"", TRUE, SPLIT(A5771, "";"")))))"),"#N/A")</f>
        <v>#N/A</v>
      </c>
    </row>
    <row r="5772">
      <c r="A5772" s="12" t="str">
        <f>IFERROR(__xludf.DUMMYFUNCTION("TEXTJOIN("";"", TRUE, FILTER(CID!$B$2:$B$14794, CID!B5772=CID!$D$2:$D$14794))"),"#N/A")</f>
        <v>#N/A</v>
      </c>
      <c r="B5772" s="12" t="str">
        <f>IFERROR(__xludf.DUMMYFUNCTION("TEXTJOIN(""; "", TRUE, FILTER(CID!B5772:B14794, REGEXMATCH(CID!D5772:D14794, TEXTJOIN(""|"", TRUE, SPLIT(A5772, "";"")))))"),"#N/A")</f>
        <v>#N/A</v>
      </c>
    </row>
    <row r="5773">
      <c r="A5773" s="12" t="str">
        <f>IFERROR(__xludf.DUMMYFUNCTION("TEXTJOIN("";"", TRUE, FILTER(CID!$B$2:$B$14794, CID!B5773=CID!$D$2:$D$14794))"),"#N/A")</f>
        <v>#N/A</v>
      </c>
      <c r="B5773" s="12" t="str">
        <f>IFERROR(__xludf.DUMMYFUNCTION("TEXTJOIN(""; "", TRUE, FILTER(CID!B5773:B14794, REGEXMATCH(CID!D5773:D14794, TEXTJOIN(""|"", TRUE, SPLIT(A5773, "";"")))))"),"#N/A")</f>
        <v>#N/A</v>
      </c>
    </row>
    <row r="5774">
      <c r="A5774" s="12" t="str">
        <f>IFERROR(__xludf.DUMMYFUNCTION("TEXTJOIN("";"", TRUE, FILTER(CID!$B$2:$B$14794, CID!B5774=CID!$D$2:$D$14794))"),"#N/A")</f>
        <v>#N/A</v>
      </c>
      <c r="B5774" s="12" t="str">
        <f>IFERROR(__xludf.DUMMYFUNCTION("TEXTJOIN(""; "", TRUE, FILTER(CID!B5774:B14794, REGEXMATCH(CID!D5774:D14794, TEXTJOIN(""|"", TRUE, SPLIT(A5774, "";"")))))"),"#N/A")</f>
        <v>#N/A</v>
      </c>
    </row>
    <row r="5775">
      <c r="A5775" s="12" t="str">
        <f>IFERROR(__xludf.DUMMYFUNCTION("TEXTJOIN("";"", TRUE, FILTER(CID!$B$2:$B$14794, CID!B5775=CID!$D$2:$D$14794))"),"#N/A")</f>
        <v>#N/A</v>
      </c>
      <c r="B5775" s="12" t="str">
        <f>IFERROR(__xludf.DUMMYFUNCTION("TEXTJOIN(""; "", TRUE, FILTER(CID!B5775:B14794, REGEXMATCH(CID!D5775:D14794, TEXTJOIN(""|"", TRUE, SPLIT(A5775, "";"")))))"),"#N/A")</f>
        <v>#N/A</v>
      </c>
    </row>
    <row r="5776">
      <c r="A5776" s="12" t="str">
        <f>IFERROR(__xludf.DUMMYFUNCTION("TEXTJOIN("";"", TRUE, FILTER(CID!$B$2:$B$14794, CID!B5776=CID!$D$2:$D$14794))"),"#N/A")</f>
        <v>#N/A</v>
      </c>
      <c r="B5776" s="12" t="str">
        <f>IFERROR(__xludf.DUMMYFUNCTION("TEXTJOIN(""; "", TRUE, FILTER(CID!B5776:B14794, REGEXMATCH(CID!D5776:D14794, TEXTJOIN(""|"", TRUE, SPLIT(A5776, "";"")))))"),"#N/A")</f>
        <v>#N/A</v>
      </c>
    </row>
    <row r="5777">
      <c r="A5777" s="12" t="str">
        <f>IFERROR(__xludf.DUMMYFUNCTION("TEXTJOIN("";"", TRUE, FILTER(CID!$B$2:$B$14794, CID!B5777=CID!$D$2:$D$14794))"),"#N/A")</f>
        <v>#N/A</v>
      </c>
      <c r="B5777" s="12" t="str">
        <f>IFERROR(__xludf.DUMMYFUNCTION("TEXTJOIN(""; "", TRUE, FILTER(CID!B5777:B14794, REGEXMATCH(CID!D5777:D14794, TEXTJOIN(""|"", TRUE, SPLIT(A5777, "";"")))))"),"#N/A")</f>
        <v>#N/A</v>
      </c>
    </row>
    <row r="5778">
      <c r="A5778" s="12" t="str">
        <f>IFERROR(__xludf.DUMMYFUNCTION("TEXTJOIN("";"", TRUE, FILTER(CID!$B$2:$B$14794, CID!B5778=CID!$D$2:$D$14794))"),"#N/A")</f>
        <v>#N/A</v>
      </c>
      <c r="B5778" s="12" t="str">
        <f>IFERROR(__xludf.DUMMYFUNCTION("TEXTJOIN(""; "", TRUE, FILTER(CID!B5778:B14794, REGEXMATCH(CID!D5778:D14794, TEXTJOIN(""|"", TRUE, SPLIT(A5778, "";"")))))"),"#N/A")</f>
        <v>#N/A</v>
      </c>
    </row>
    <row r="5779">
      <c r="A5779" s="12" t="str">
        <f>IFERROR(__xludf.DUMMYFUNCTION("TEXTJOIN("";"", TRUE, FILTER(CID!$B$2:$B$14794, CID!B5779=CID!$D$2:$D$14794))"),"#N/A")</f>
        <v>#N/A</v>
      </c>
      <c r="B5779" s="12" t="str">
        <f>IFERROR(__xludf.DUMMYFUNCTION("TEXTJOIN(""; "", TRUE, FILTER(CID!B5779:B14794, REGEXMATCH(CID!D5779:D14794, TEXTJOIN(""|"", TRUE, SPLIT(A5779, "";"")))))"),"#N/A")</f>
        <v>#N/A</v>
      </c>
    </row>
    <row r="5780">
      <c r="A5780" s="12" t="str">
        <f>IFERROR(__xludf.DUMMYFUNCTION("TEXTJOIN("";"", TRUE, FILTER(CID!$B$2:$B$14794, CID!B5780=CID!$D$2:$D$14794))"),"#N/A")</f>
        <v>#N/A</v>
      </c>
      <c r="B5780" s="12" t="str">
        <f>IFERROR(__xludf.DUMMYFUNCTION("TEXTJOIN(""; "", TRUE, FILTER(CID!B5780:B14794, REGEXMATCH(CID!D5780:D14794, TEXTJOIN(""|"", TRUE, SPLIT(A5780, "";"")))))"),"#N/A")</f>
        <v>#N/A</v>
      </c>
    </row>
    <row r="5781">
      <c r="A5781" s="12" t="str">
        <f>IFERROR(__xludf.DUMMYFUNCTION("TEXTJOIN("";"", TRUE, FILTER(CID!$B$2:$B$14794, CID!B5781=CID!$D$2:$D$14794))"),"#N/A")</f>
        <v>#N/A</v>
      </c>
      <c r="B5781" s="12" t="str">
        <f>IFERROR(__xludf.DUMMYFUNCTION("TEXTJOIN(""; "", TRUE, FILTER(CID!B5781:B14794, REGEXMATCH(CID!D5781:D14794, TEXTJOIN(""|"", TRUE, SPLIT(A5781, "";"")))))"),"#N/A")</f>
        <v>#N/A</v>
      </c>
    </row>
    <row r="5782">
      <c r="A5782" s="12" t="str">
        <f>IFERROR(__xludf.DUMMYFUNCTION("TEXTJOIN("";"", TRUE, FILTER(CID!$B$2:$B$14794, CID!B5782=CID!$D$2:$D$14794))"),"#N/A")</f>
        <v>#N/A</v>
      </c>
      <c r="B5782" s="12" t="str">
        <f>IFERROR(__xludf.DUMMYFUNCTION("TEXTJOIN(""; "", TRUE, FILTER(CID!B5782:B14794, REGEXMATCH(CID!D5782:D14794, TEXTJOIN(""|"", TRUE, SPLIT(A5782, "";"")))))"),"#N/A")</f>
        <v>#N/A</v>
      </c>
    </row>
    <row r="5783">
      <c r="A5783" s="12" t="str">
        <f>IFERROR(__xludf.DUMMYFUNCTION("TEXTJOIN("";"", TRUE, FILTER(CID!$B$2:$B$14794, CID!B5783=CID!$D$2:$D$14794))"),"#N/A")</f>
        <v>#N/A</v>
      </c>
      <c r="B5783" s="12" t="str">
        <f>IFERROR(__xludf.DUMMYFUNCTION("TEXTJOIN(""; "", TRUE, FILTER(CID!B5783:B14794, REGEXMATCH(CID!D5783:D14794, TEXTJOIN(""|"", TRUE, SPLIT(A5783, "";"")))))"),"#N/A")</f>
        <v>#N/A</v>
      </c>
    </row>
    <row r="5784">
      <c r="A5784" s="12" t="str">
        <f>IFERROR(__xludf.DUMMYFUNCTION("TEXTJOIN("";"", TRUE, FILTER(CID!$B$2:$B$14794, CID!B5784=CID!$D$2:$D$14794))"),"#N/A")</f>
        <v>#N/A</v>
      </c>
      <c r="B5784" s="12" t="str">
        <f>IFERROR(__xludf.DUMMYFUNCTION("TEXTJOIN(""; "", TRUE, FILTER(CID!B5784:B14794, REGEXMATCH(CID!D5784:D14794, TEXTJOIN(""|"", TRUE, SPLIT(A5784, "";"")))))"),"#N/A")</f>
        <v>#N/A</v>
      </c>
    </row>
    <row r="5785">
      <c r="A5785" s="12" t="str">
        <f>IFERROR(__xludf.DUMMYFUNCTION("TEXTJOIN("";"", TRUE, FILTER(CID!$B$2:$B$14794, CID!B5785=CID!$D$2:$D$14794))"),"#N/A")</f>
        <v>#N/A</v>
      </c>
      <c r="B5785" s="12" t="str">
        <f>IFERROR(__xludf.DUMMYFUNCTION("TEXTJOIN(""; "", TRUE, FILTER(CID!B5785:B14794, REGEXMATCH(CID!D5785:D14794, TEXTJOIN(""|"", TRUE, SPLIT(A5785, "";"")))))"),"#N/A")</f>
        <v>#N/A</v>
      </c>
    </row>
    <row r="5786">
      <c r="A5786" s="12" t="str">
        <f>IFERROR(__xludf.DUMMYFUNCTION("TEXTJOIN("";"", TRUE, FILTER(CID!$B$2:$B$14794, CID!B5786=CID!$D$2:$D$14794))"),"#N/A")</f>
        <v>#N/A</v>
      </c>
      <c r="B5786" s="12" t="str">
        <f>IFERROR(__xludf.DUMMYFUNCTION("TEXTJOIN(""; "", TRUE, FILTER(CID!B5786:B14794, REGEXMATCH(CID!D5786:D14794, TEXTJOIN(""|"", TRUE, SPLIT(A5786, "";"")))))"),"#N/A")</f>
        <v>#N/A</v>
      </c>
    </row>
    <row r="5787">
      <c r="A5787" s="12" t="str">
        <f>IFERROR(__xludf.DUMMYFUNCTION("TEXTJOIN("";"", TRUE, FILTER(CID!$B$2:$B$14794, CID!B5787=CID!$D$2:$D$14794))"),"#N/A")</f>
        <v>#N/A</v>
      </c>
      <c r="B5787" s="12" t="str">
        <f>IFERROR(__xludf.DUMMYFUNCTION("TEXTJOIN(""; "", TRUE, FILTER(CID!B5787:B14794, REGEXMATCH(CID!D5787:D14794, TEXTJOIN(""|"", TRUE, SPLIT(A5787, "";"")))))"),"#N/A")</f>
        <v>#N/A</v>
      </c>
    </row>
    <row r="5788">
      <c r="A5788" s="12" t="str">
        <f>IFERROR(__xludf.DUMMYFUNCTION("TEXTJOIN("";"", TRUE, FILTER(CID!$B$2:$B$14794, CID!B5788=CID!$D$2:$D$14794))"),"#N/A")</f>
        <v>#N/A</v>
      </c>
      <c r="B5788" s="12" t="str">
        <f>IFERROR(__xludf.DUMMYFUNCTION("TEXTJOIN(""; "", TRUE, FILTER(CID!B5788:B14794, REGEXMATCH(CID!D5788:D14794, TEXTJOIN(""|"", TRUE, SPLIT(A5788, "";"")))))"),"#N/A")</f>
        <v>#N/A</v>
      </c>
    </row>
    <row r="5789">
      <c r="A5789" s="12" t="str">
        <f>IFERROR(__xludf.DUMMYFUNCTION("TEXTJOIN("";"", TRUE, FILTER(CID!$B$2:$B$14794, CID!B5789=CID!$D$2:$D$14794))"),"#N/A")</f>
        <v>#N/A</v>
      </c>
      <c r="B5789" s="12" t="str">
        <f>IFERROR(__xludf.DUMMYFUNCTION("TEXTJOIN(""; "", TRUE, FILTER(CID!B5789:B14794, REGEXMATCH(CID!D5789:D14794, TEXTJOIN(""|"", TRUE, SPLIT(A5789, "";"")))))"),"#N/A")</f>
        <v>#N/A</v>
      </c>
    </row>
    <row r="5790">
      <c r="A5790" s="12" t="str">
        <f>IFERROR(__xludf.DUMMYFUNCTION("TEXTJOIN("";"", TRUE, FILTER(CID!$B$2:$B$14794, CID!B5790=CID!$D$2:$D$14794))"),"#N/A")</f>
        <v>#N/A</v>
      </c>
      <c r="B5790" s="12" t="str">
        <f>IFERROR(__xludf.DUMMYFUNCTION("TEXTJOIN(""; "", TRUE, FILTER(CID!B5790:B14794, REGEXMATCH(CID!D5790:D14794, TEXTJOIN(""|"", TRUE, SPLIT(A5790, "";"")))))"),"#N/A")</f>
        <v>#N/A</v>
      </c>
    </row>
    <row r="5791">
      <c r="A5791" s="12" t="str">
        <f>IFERROR(__xludf.DUMMYFUNCTION("TEXTJOIN("";"", TRUE, FILTER(CID!$B$2:$B$14794, CID!B5791=CID!$D$2:$D$14794))"),"#N/A")</f>
        <v>#N/A</v>
      </c>
      <c r="B5791" s="12" t="str">
        <f>IFERROR(__xludf.DUMMYFUNCTION("TEXTJOIN(""; "", TRUE, FILTER(CID!B5791:B14794, REGEXMATCH(CID!D5791:D14794, TEXTJOIN(""|"", TRUE, SPLIT(A5791, "";"")))))"),"#N/A")</f>
        <v>#N/A</v>
      </c>
    </row>
    <row r="5792">
      <c r="A5792" s="12" t="str">
        <f>IFERROR(__xludf.DUMMYFUNCTION("TEXTJOIN("";"", TRUE, FILTER(CID!$B$2:$B$14794, CID!B5792=CID!$D$2:$D$14794))"),"#N/A")</f>
        <v>#N/A</v>
      </c>
      <c r="B5792" s="12" t="str">
        <f>IFERROR(__xludf.DUMMYFUNCTION("TEXTJOIN(""; "", TRUE, FILTER(CID!B5792:B14794, REGEXMATCH(CID!D5792:D14794, TEXTJOIN(""|"", TRUE, SPLIT(A5792, "";"")))))"),"#N/A")</f>
        <v>#N/A</v>
      </c>
    </row>
    <row r="5793">
      <c r="A5793" s="12" t="str">
        <f>IFERROR(__xludf.DUMMYFUNCTION("TEXTJOIN("";"", TRUE, FILTER(CID!$B$2:$B$14794, CID!B5793=CID!$D$2:$D$14794))"),"#N/A")</f>
        <v>#N/A</v>
      </c>
      <c r="B5793" s="12" t="str">
        <f>IFERROR(__xludf.DUMMYFUNCTION("TEXTJOIN(""; "", TRUE, FILTER(CID!B5793:B14794, REGEXMATCH(CID!D5793:D14794, TEXTJOIN(""|"", TRUE, SPLIT(A5793, "";"")))))"),"#N/A")</f>
        <v>#N/A</v>
      </c>
    </row>
    <row r="5794">
      <c r="A5794" s="12" t="str">
        <f>IFERROR(__xludf.DUMMYFUNCTION("TEXTJOIN("";"", TRUE, FILTER(CID!$B$2:$B$14794, CID!B5794=CID!$D$2:$D$14794))"),"#N/A")</f>
        <v>#N/A</v>
      </c>
      <c r="B5794" s="12" t="str">
        <f>IFERROR(__xludf.DUMMYFUNCTION("TEXTJOIN(""; "", TRUE, FILTER(CID!B5794:B14794, REGEXMATCH(CID!D5794:D14794, TEXTJOIN(""|"", TRUE, SPLIT(A5794, "";"")))))"),"#N/A")</f>
        <v>#N/A</v>
      </c>
    </row>
    <row r="5795">
      <c r="A5795" s="12" t="str">
        <f>IFERROR(__xludf.DUMMYFUNCTION("TEXTJOIN("";"", TRUE, FILTER(CID!$B$2:$B$14794, CID!B5795=CID!$D$2:$D$14794))"),"#N/A")</f>
        <v>#N/A</v>
      </c>
      <c r="B5795" s="12" t="str">
        <f>IFERROR(__xludf.DUMMYFUNCTION("TEXTJOIN(""; "", TRUE, FILTER(CID!B5795:B14794, REGEXMATCH(CID!D5795:D14794, TEXTJOIN(""|"", TRUE, SPLIT(A5795, "";"")))))"),"#N/A")</f>
        <v>#N/A</v>
      </c>
    </row>
    <row r="5796">
      <c r="A5796" s="12" t="str">
        <f>IFERROR(__xludf.DUMMYFUNCTION("TEXTJOIN("";"", TRUE, FILTER(CID!$B$2:$B$14794, CID!B5796=CID!$D$2:$D$14794))"),"#N/A")</f>
        <v>#N/A</v>
      </c>
      <c r="B5796" s="12" t="str">
        <f>IFERROR(__xludf.DUMMYFUNCTION("TEXTJOIN(""; "", TRUE, FILTER(CID!B5796:B14794, REGEXMATCH(CID!D5796:D14794, TEXTJOIN(""|"", TRUE, SPLIT(A5796, "";"")))))"),"#N/A")</f>
        <v>#N/A</v>
      </c>
    </row>
    <row r="5797">
      <c r="A5797" s="12" t="str">
        <f>IFERROR(__xludf.DUMMYFUNCTION("TEXTJOIN("";"", TRUE, FILTER(CID!$B$2:$B$14794, CID!B5797=CID!$D$2:$D$14794))"),"#N/A")</f>
        <v>#N/A</v>
      </c>
      <c r="B5797" s="12" t="str">
        <f>IFERROR(__xludf.DUMMYFUNCTION("TEXTJOIN(""; "", TRUE, FILTER(CID!B5797:B14794, REGEXMATCH(CID!D5797:D14794, TEXTJOIN(""|"", TRUE, SPLIT(A5797, "";"")))))"),"#N/A")</f>
        <v>#N/A</v>
      </c>
    </row>
    <row r="5798">
      <c r="A5798" s="12" t="str">
        <f>IFERROR(__xludf.DUMMYFUNCTION("TEXTJOIN("";"", TRUE, FILTER(CID!$B$2:$B$14794, CID!B5798=CID!$D$2:$D$14794))"),"#N/A")</f>
        <v>#N/A</v>
      </c>
      <c r="B5798" s="12" t="str">
        <f>IFERROR(__xludf.DUMMYFUNCTION("TEXTJOIN(""; "", TRUE, FILTER(CID!B5798:B14794, REGEXMATCH(CID!D5798:D14794, TEXTJOIN(""|"", TRUE, SPLIT(A5798, "";"")))))"),"#N/A")</f>
        <v>#N/A</v>
      </c>
    </row>
    <row r="5799">
      <c r="A5799" s="12" t="str">
        <f>IFERROR(__xludf.DUMMYFUNCTION("TEXTJOIN("";"", TRUE, FILTER(CID!$B$2:$B$14794, CID!B5799=CID!$D$2:$D$14794))"),"#N/A")</f>
        <v>#N/A</v>
      </c>
      <c r="B5799" s="12" t="str">
        <f>IFERROR(__xludf.DUMMYFUNCTION("TEXTJOIN(""; "", TRUE, FILTER(CID!B5799:B14794, REGEXMATCH(CID!D5799:D14794, TEXTJOIN(""|"", TRUE, SPLIT(A5799, "";"")))))"),"#N/A")</f>
        <v>#N/A</v>
      </c>
    </row>
    <row r="5800">
      <c r="A5800" s="12" t="str">
        <f>IFERROR(__xludf.DUMMYFUNCTION("TEXTJOIN("";"", TRUE, FILTER(CID!$B$2:$B$14794, CID!B5800=CID!$D$2:$D$14794))"),"#N/A")</f>
        <v>#N/A</v>
      </c>
      <c r="B5800" s="12" t="str">
        <f>IFERROR(__xludf.DUMMYFUNCTION("TEXTJOIN(""; "", TRUE, FILTER(CID!B5800:B14794, REGEXMATCH(CID!D5800:D14794, TEXTJOIN(""|"", TRUE, SPLIT(A5800, "";"")))))"),"#N/A")</f>
        <v>#N/A</v>
      </c>
    </row>
    <row r="5801">
      <c r="A5801" s="12" t="str">
        <f>IFERROR(__xludf.DUMMYFUNCTION("TEXTJOIN("";"", TRUE, FILTER(CID!$B$2:$B$14794, CID!B5801=CID!$D$2:$D$14794))"),"#N/A")</f>
        <v>#N/A</v>
      </c>
      <c r="B5801" s="12" t="str">
        <f>IFERROR(__xludf.DUMMYFUNCTION("TEXTJOIN(""; "", TRUE, FILTER(CID!B5801:B14794, REGEXMATCH(CID!D5801:D14794, TEXTJOIN(""|"", TRUE, SPLIT(A5801, "";"")))))"),"#N/A")</f>
        <v>#N/A</v>
      </c>
    </row>
    <row r="5802">
      <c r="A5802" s="12" t="str">
        <f>IFERROR(__xludf.DUMMYFUNCTION("TEXTJOIN("";"", TRUE, FILTER(CID!$B$2:$B$14794, CID!B5802=CID!$D$2:$D$14794))"),"#N/A")</f>
        <v>#N/A</v>
      </c>
      <c r="B5802" s="12" t="str">
        <f>IFERROR(__xludf.DUMMYFUNCTION("TEXTJOIN(""; "", TRUE, FILTER(CID!B5802:B14794, REGEXMATCH(CID!D5802:D14794, TEXTJOIN(""|"", TRUE, SPLIT(A5802, "";"")))))"),"#N/A")</f>
        <v>#N/A</v>
      </c>
    </row>
    <row r="5803">
      <c r="A5803" s="12" t="str">
        <f>IFERROR(__xludf.DUMMYFUNCTION("TEXTJOIN("";"", TRUE, FILTER(CID!$B$2:$B$14794, CID!B5803=CID!$D$2:$D$14794))"),"#N/A")</f>
        <v>#N/A</v>
      </c>
      <c r="B5803" s="12" t="str">
        <f>IFERROR(__xludf.DUMMYFUNCTION("TEXTJOIN(""; "", TRUE, FILTER(CID!B5803:B14794, REGEXMATCH(CID!D5803:D14794, TEXTJOIN(""|"", TRUE, SPLIT(A5803, "";"")))))"),"#N/A")</f>
        <v>#N/A</v>
      </c>
    </row>
    <row r="5804">
      <c r="A5804" s="12" t="str">
        <f>IFERROR(__xludf.DUMMYFUNCTION("TEXTJOIN("";"", TRUE, FILTER(CID!$B$2:$B$14794, CID!B5804=CID!$D$2:$D$14794))"),"#N/A")</f>
        <v>#N/A</v>
      </c>
      <c r="B5804" s="12" t="str">
        <f>IFERROR(__xludf.DUMMYFUNCTION("TEXTJOIN(""; "", TRUE, FILTER(CID!B5804:B14794, REGEXMATCH(CID!D5804:D14794, TEXTJOIN(""|"", TRUE, SPLIT(A5804, "";"")))))"),"#N/A")</f>
        <v>#N/A</v>
      </c>
    </row>
    <row r="5805">
      <c r="A5805" s="12" t="str">
        <f>IFERROR(__xludf.DUMMYFUNCTION("TEXTJOIN("";"", TRUE, FILTER(CID!$B$2:$B$14794, CID!B5805=CID!$D$2:$D$14794))"),"#N/A")</f>
        <v>#N/A</v>
      </c>
      <c r="B5805" s="12" t="str">
        <f>IFERROR(__xludf.DUMMYFUNCTION("TEXTJOIN(""; "", TRUE, FILTER(CID!B5805:B14794, REGEXMATCH(CID!D5805:D14794, TEXTJOIN(""|"", TRUE, SPLIT(A5805, "";"")))))"),"#N/A")</f>
        <v>#N/A</v>
      </c>
    </row>
    <row r="5806">
      <c r="A5806" s="12" t="str">
        <f>IFERROR(__xludf.DUMMYFUNCTION("TEXTJOIN("";"", TRUE, FILTER(CID!$B$2:$B$14794, CID!B5806=CID!$D$2:$D$14794))"),"#N/A")</f>
        <v>#N/A</v>
      </c>
      <c r="B5806" s="12" t="str">
        <f>IFERROR(__xludf.DUMMYFUNCTION("TEXTJOIN(""; "", TRUE, FILTER(CID!B5806:B14794, REGEXMATCH(CID!D5806:D14794, TEXTJOIN(""|"", TRUE, SPLIT(A5806, "";"")))))"),"#N/A")</f>
        <v>#N/A</v>
      </c>
    </row>
    <row r="5807">
      <c r="A5807" s="12" t="str">
        <f>IFERROR(__xludf.DUMMYFUNCTION("TEXTJOIN("";"", TRUE, FILTER(CID!$B$2:$B$14794, CID!B5807=CID!$D$2:$D$14794))"),"#N/A")</f>
        <v>#N/A</v>
      </c>
      <c r="B5807" s="12" t="str">
        <f>IFERROR(__xludf.DUMMYFUNCTION("TEXTJOIN(""; "", TRUE, FILTER(CID!B5807:B14794, REGEXMATCH(CID!D5807:D14794, TEXTJOIN(""|"", TRUE, SPLIT(A5807, "";"")))))"),"#N/A")</f>
        <v>#N/A</v>
      </c>
    </row>
    <row r="5808">
      <c r="A5808" s="12" t="str">
        <f>IFERROR(__xludf.DUMMYFUNCTION("TEXTJOIN("";"", TRUE, FILTER(CID!$B$2:$B$14794, CID!B5808=CID!$D$2:$D$14794))"),"#N/A")</f>
        <v>#N/A</v>
      </c>
      <c r="B5808" s="12" t="str">
        <f>IFERROR(__xludf.DUMMYFUNCTION("TEXTJOIN(""; "", TRUE, FILTER(CID!B5808:B14794, REGEXMATCH(CID!D5808:D14794, TEXTJOIN(""|"", TRUE, SPLIT(A5808, "";"")))))"),"#N/A")</f>
        <v>#N/A</v>
      </c>
    </row>
    <row r="5809">
      <c r="A5809" s="12" t="str">
        <f>IFERROR(__xludf.DUMMYFUNCTION("TEXTJOIN("";"", TRUE, FILTER(CID!$B$2:$B$14794, CID!B5809=CID!$D$2:$D$14794))"),"#N/A")</f>
        <v>#N/A</v>
      </c>
      <c r="B5809" s="12" t="str">
        <f>IFERROR(__xludf.DUMMYFUNCTION("TEXTJOIN(""; "", TRUE, FILTER(CID!B5809:B14794, REGEXMATCH(CID!D5809:D14794, TEXTJOIN(""|"", TRUE, SPLIT(A5809, "";"")))))"),"#N/A")</f>
        <v>#N/A</v>
      </c>
    </row>
    <row r="5810">
      <c r="A5810" s="12" t="str">
        <f>IFERROR(__xludf.DUMMYFUNCTION("TEXTJOIN("";"", TRUE, FILTER(CID!$B$2:$B$14794, CID!B5810=CID!$D$2:$D$14794))"),"#N/A")</f>
        <v>#N/A</v>
      </c>
      <c r="B5810" s="12" t="str">
        <f>IFERROR(__xludf.DUMMYFUNCTION("TEXTJOIN(""; "", TRUE, FILTER(CID!B5810:B14794, REGEXMATCH(CID!D5810:D14794, TEXTJOIN(""|"", TRUE, SPLIT(A5810, "";"")))))"),"#N/A")</f>
        <v>#N/A</v>
      </c>
    </row>
    <row r="5811">
      <c r="A5811" s="12" t="str">
        <f>IFERROR(__xludf.DUMMYFUNCTION("TEXTJOIN("";"", TRUE, FILTER(CID!$B$2:$B$14794, CID!B5811=CID!$D$2:$D$14794))"),"#N/A")</f>
        <v>#N/A</v>
      </c>
      <c r="B5811" s="12" t="str">
        <f>IFERROR(__xludf.DUMMYFUNCTION("TEXTJOIN(""; "", TRUE, FILTER(CID!B5811:B14794, REGEXMATCH(CID!D5811:D14794, TEXTJOIN(""|"", TRUE, SPLIT(A5811, "";"")))))"),"#N/A")</f>
        <v>#N/A</v>
      </c>
    </row>
    <row r="5812">
      <c r="A5812" s="12" t="str">
        <f>IFERROR(__xludf.DUMMYFUNCTION("TEXTJOIN("";"", TRUE, FILTER(CID!$B$2:$B$14794, CID!B5812=CID!$D$2:$D$14794))"),"#N/A")</f>
        <v>#N/A</v>
      </c>
      <c r="B5812" s="12" t="str">
        <f>IFERROR(__xludf.DUMMYFUNCTION("TEXTJOIN(""; "", TRUE, FILTER(CID!B5812:B14794, REGEXMATCH(CID!D5812:D14794, TEXTJOIN(""|"", TRUE, SPLIT(A5812, "";"")))))"),"#N/A")</f>
        <v>#N/A</v>
      </c>
    </row>
    <row r="5813">
      <c r="A5813" s="12" t="str">
        <f>IFERROR(__xludf.DUMMYFUNCTION("TEXTJOIN("";"", TRUE, FILTER(CID!$B$2:$B$14794, CID!B5813=CID!$D$2:$D$14794))"),"#N/A")</f>
        <v>#N/A</v>
      </c>
      <c r="B5813" s="12" t="str">
        <f>IFERROR(__xludf.DUMMYFUNCTION("TEXTJOIN(""; "", TRUE, FILTER(CID!B5813:B14794, REGEXMATCH(CID!D5813:D14794, TEXTJOIN(""|"", TRUE, SPLIT(A5813, "";"")))))"),"#N/A")</f>
        <v>#N/A</v>
      </c>
    </row>
    <row r="5814">
      <c r="A5814" s="12" t="str">
        <f>IFERROR(__xludf.DUMMYFUNCTION("TEXTJOIN("";"", TRUE, FILTER(CID!$B$2:$B$14794, CID!B5814=CID!$D$2:$D$14794))"),"#N/A")</f>
        <v>#N/A</v>
      </c>
      <c r="B5814" s="12" t="str">
        <f>IFERROR(__xludf.DUMMYFUNCTION("TEXTJOIN(""; "", TRUE, FILTER(CID!B5814:B14794, REGEXMATCH(CID!D5814:D14794, TEXTJOIN(""|"", TRUE, SPLIT(A5814, "";"")))))"),"#N/A")</f>
        <v>#N/A</v>
      </c>
    </row>
    <row r="5815">
      <c r="A5815" s="12" t="str">
        <f>IFERROR(__xludf.DUMMYFUNCTION("TEXTJOIN("";"", TRUE, FILTER(CID!$B$2:$B$14794, CID!B5815=CID!$D$2:$D$14794))"),"#N/A")</f>
        <v>#N/A</v>
      </c>
      <c r="B5815" s="12" t="str">
        <f>IFERROR(__xludf.DUMMYFUNCTION("TEXTJOIN(""; "", TRUE, FILTER(CID!B5815:B14794, REGEXMATCH(CID!D5815:D14794, TEXTJOIN(""|"", TRUE, SPLIT(A5815, "";"")))))"),"#N/A")</f>
        <v>#N/A</v>
      </c>
    </row>
    <row r="5816">
      <c r="A5816" s="12" t="str">
        <f>IFERROR(__xludf.DUMMYFUNCTION("TEXTJOIN("";"", TRUE, FILTER(CID!$B$2:$B$14794, CID!B5816=CID!$D$2:$D$14794))"),"#N/A")</f>
        <v>#N/A</v>
      </c>
      <c r="B5816" s="12" t="str">
        <f>IFERROR(__xludf.DUMMYFUNCTION("TEXTJOIN(""; "", TRUE, FILTER(CID!B5816:B14794, REGEXMATCH(CID!D5816:D14794, TEXTJOIN(""|"", TRUE, SPLIT(A5816, "";"")))))"),"#N/A")</f>
        <v>#N/A</v>
      </c>
    </row>
    <row r="5817">
      <c r="A5817" s="12" t="str">
        <f>IFERROR(__xludf.DUMMYFUNCTION("TEXTJOIN("";"", TRUE, FILTER(CID!$B$2:$B$14794, CID!B5817=CID!$D$2:$D$14794))"),"#N/A")</f>
        <v>#N/A</v>
      </c>
      <c r="B5817" s="12" t="str">
        <f>IFERROR(__xludf.DUMMYFUNCTION("TEXTJOIN(""; "", TRUE, FILTER(CID!B5817:B14794, REGEXMATCH(CID!D5817:D14794, TEXTJOIN(""|"", TRUE, SPLIT(A5817, "";"")))))"),"#N/A")</f>
        <v>#N/A</v>
      </c>
    </row>
    <row r="5818">
      <c r="A5818" s="12" t="str">
        <f>IFERROR(__xludf.DUMMYFUNCTION("TEXTJOIN("";"", TRUE, FILTER(CID!$B$2:$B$14794, CID!B5818=CID!$D$2:$D$14794))"),"#N/A")</f>
        <v>#N/A</v>
      </c>
      <c r="B5818" s="12" t="str">
        <f>IFERROR(__xludf.DUMMYFUNCTION("TEXTJOIN(""; "", TRUE, FILTER(CID!B5818:B14794, REGEXMATCH(CID!D5818:D14794, TEXTJOIN(""|"", TRUE, SPLIT(A5818, "";"")))))"),"#N/A")</f>
        <v>#N/A</v>
      </c>
    </row>
    <row r="5819">
      <c r="A5819" s="12" t="str">
        <f>IFERROR(__xludf.DUMMYFUNCTION("TEXTJOIN("";"", TRUE, FILTER(CID!$B$2:$B$14794, CID!B5819=CID!$D$2:$D$14794))"),"#N/A")</f>
        <v>#N/A</v>
      </c>
      <c r="B5819" s="12" t="str">
        <f>IFERROR(__xludf.DUMMYFUNCTION("TEXTJOIN(""; "", TRUE, FILTER(CID!B5819:B14794, REGEXMATCH(CID!D5819:D14794, TEXTJOIN(""|"", TRUE, SPLIT(A5819, "";"")))))"),"#N/A")</f>
        <v>#N/A</v>
      </c>
    </row>
    <row r="5820">
      <c r="A5820" s="12" t="str">
        <f>IFERROR(__xludf.DUMMYFUNCTION("TEXTJOIN("";"", TRUE, FILTER(CID!$B$2:$B$14794, CID!B5820=CID!$D$2:$D$14794))"),"#N/A")</f>
        <v>#N/A</v>
      </c>
      <c r="B5820" s="12" t="str">
        <f>IFERROR(__xludf.DUMMYFUNCTION("TEXTJOIN(""; "", TRUE, FILTER(CID!B5820:B14794, REGEXMATCH(CID!D5820:D14794, TEXTJOIN(""|"", TRUE, SPLIT(A5820, "";"")))))"),"#N/A")</f>
        <v>#N/A</v>
      </c>
    </row>
    <row r="5821">
      <c r="A5821" s="12" t="str">
        <f>IFERROR(__xludf.DUMMYFUNCTION("TEXTJOIN("";"", TRUE, FILTER(CID!$B$2:$B$14794, CID!B5821=CID!$D$2:$D$14794))"),"#N/A")</f>
        <v>#N/A</v>
      </c>
      <c r="B5821" s="12" t="str">
        <f>IFERROR(__xludf.DUMMYFUNCTION("TEXTJOIN(""; "", TRUE, FILTER(CID!B5821:B14794, REGEXMATCH(CID!D5821:D14794, TEXTJOIN(""|"", TRUE, SPLIT(A5821, "";"")))))"),"#N/A")</f>
        <v>#N/A</v>
      </c>
    </row>
    <row r="5822">
      <c r="A5822" s="12" t="str">
        <f>IFERROR(__xludf.DUMMYFUNCTION("TEXTJOIN("";"", TRUE, FILTER(CID!$B$2:$B$14794, CID!B5822=CID!$D$2:$D$14794))"),"#N/A")</f>
        <v>#N/A</v>
      </c>
      <c r="B5822" s="12" t="str">
        <f>IFERROR(__xludf.DUMMYFUNCTION("TEXTJOIN(""; "", TRUE, FILTER(CID!B5822:B14794, REGEXMATCH(CID!D5822:D14794, TEXTJOIN(""|"", TRUE, SPLIT(A5822, "";"")))))"),"#N/A")</f>
        <v>#N/A</v>
      </c>
    </row>
    <row r="5823">
      <c r="A5823" s="12" t="str">
        <f>IFERROR(__xludf.DUMMYFUNCTION("TEXTJOIN("";"", TRUE, FILTER(CID!$B$2:$B$14794, CID!B5823=CID!$D$2:$D$14794))"),"#N/A")</f>
        <v>#N/A</v>
      </c>
      <c r="B5823" s="12" t="str">
        <f>IFERROR(__xludf.DUMMYFUNCTION("TEXTJOIN(""; "", TRUE, FILTER(CID!B5823:B14794, REGEXMATCH(CID!D5823:D14794, TEXTJOIN(""|"", TRUE, SPLIT(A5823, "";"")))))"),"#N/A")</f>
        <v>#N/A</v>
      </c>
    </row>
    <row r="5824">
      <c r="A5824" s="12" t="str">
        <f>IFERROR(__xludf.DUMMYFUNCTION("TEXTJOIN("";"", TRUE, FILTER(CID!$B$2:$B$14794, CID!B5824=CID!$D$2:$D$14794))"),"#N/A")</f>
        <v>#N/A</v>
      </c>
      <c r="B5824" s="12" t="str">
        <f>IFERROR(__xludf.DUMMYFUNCTION("TEXTJOIN(""; "", TRUE, FILTER(CID!B5824:B14794, REGEXMATCH(CID!D5824:D14794, TEXTJOIN(""|"", TRUE, SPLIT(A5824, "";"")))))"),"#N/A")</f>
        <v>#N/A</v>
      </c>
    </row>
    <row r="5825">
      <c r="A5825" s="12" t="str">
        <f>IFERROR(__xludf.DUMMYFUNCTION("TEXTJOIN("";"", TRUE, FILTER(CID!$B$2:$B$14794, CID!B5825=CID!$D$2:$D$14794))"),"#N/A")</f>
        <v>#N/A</v>
      </c>
      <c r="B5825" s="12" t="str">
        <f>IFERROR(__xludf.DUMMYFUNCTION("TEXTJOIN(""; "", TRUE, FILTER(CID!B5825:B14794, REGEXMATCH(CID!D5825:D14794, TEXTJOIN(""|"", TRUE, SPLIT(A5825, "";"")))))"),"#N/A")</f>
        <v>#N/A</v>
      </c>
    </row>
    <row r="5826">
      <c r="A5826" s="12" t="str">
        <f>IFERROR(__xludf.DUMMYFUNCTION("TEXTJOIN("";"", TRUE, FILTER(CID!$B$2:$B$14794, CID!B5826=CID!$D$2:$D$14794))"),"#N/A")</f>
        <v>#N/A</v>
      </c>
      <c r="B5826" s="12" t="str">
        <f>IFERROR(__xludf.DUMMYFUNCTION("TEXTJOIN(""; "", TRUE, FILTER(CID!B5826:B14794, REGEXMATCH(CID!D5826:D14794, TEXTJOIN(""|"", TRUE, SPLIT(A5826, "";"")))))"),"#N/A")</f>
        <v>#N/A</v>
      </c>
    </row>
    <row r="5827">
      <c r="A5827" s="12" t="str">
        <f>IFERROR(__xludf.DUMMYFUNCTION("TEXTJOIN("";"", TRUE, FILTER(CID!$B$2:$B$14794, CID!B5827=CID!$D$2:$D$14794))"),"#N/A")</f>
        <v>#N/A</v>
      </c>
      <c r="B5827" s="12" t="str">
        <f>IFERROR(__xludf.DUMMYFUNCTION("TEXTJOIN(""; "", TRUE, FILTER(CID!B5827:B14794, REGEXMATCH(CID!D5827:D14794, TEXTJOIN(""|"", TRUE, SPLIT(A5827, "";"")))))"),"#N/A")</f>
        <v>#N/A</v>
      </c>
    </row>
    <row r="5828">
      <c r="A5828" s="12" t="str">
        <f>IFERROR(__xludf.DUMMYFUNCTION("TEXTJOIN("";"", TRUE, FILTER(CID!$B$2:$B$14794, CID!B5828=CID!$D$2:$D$14794))"),"#N/A")</f>
        <v>#N/A</v>
      </c>
      <c r="B5828" s="12" t="str">
        <f>IFERROR(__xludf.DUMMYFUNCTION("TEXTJOIN(""; "", TRUE, FILTER(CID!B5828:B14794, REGEXMATCH(CID!D5828:D14794, TEXTJOIN(""|"", TRUE, SPLIT(A5828, "";"")))))"),"#N/A")</f>
        <v>#N/A</v>
      </c>
    </row>
    <row r="5829">
      <c r="A5829" s="12" t="str">
        <f>IFERROR(__xludf.DUMMYFUNCTION("TEXTJOIN("";"", TRUE, FILTER(CID!$B$2:$B$14794, CID!B5829=CID!$D$2:$D$14794))"),"#N/A")</f>
        <v>#N/A</v>
      </c>
      <c r="B5829" s="12" t="str">
        <f>IFERROR(__xludf.DUMMYFUNCTION("TEXTJOIN(""; "", TRUE, FILTER(CID!B5829:B14794, REGEXMATCH(CID!D5829:D14794, TEXTJOIN(""|"", TRUE, SPLIT(A5829, "";"")))))"),"#N/A")</f>
        <v>#N/A</v>
      </c>
    </row>
    <row r="5830">
      <c r="A5830" s="12" t="str">
        <f>IFERROR(__xludf.DUMMYFUNCTION("TEXTJOIN("";"", TRUE, FILTER(CID!$B$2:$B$14794, CID!B5830=CID!$D$2:$D$14794))"),"#N/A")</f>
        <v>#N/A</v>
      </c>
      <c r="B5830" s="12" t="str">
        <f>IFERROR(__xludf.DUMMYFUNCTION("TEXTJOIN(""; "", TRUE, FILTER(CID!B5830:B14794, REGEXMATCH(CID!D5830:D14794, TEXTJOIN(""|"", TRUE, SPLIT(A5830, "";"")))))"),"#N/A")</f>
        <v>#N/A</v>
      </c>
    </row>
    <row r="5831">
      <c r="A5831" s="12" t="str">
        <f>IFERROR(__xludf.DUMMYFUNCTION("TEXTJOIN("";"", TRUE, FILTER(CID!$B$2:$B$14794, CID!B5831=CID!$D$2:$D$14794))"),"#N/A")</f>
        <v>#N/A</v>
      </c>
      <c r="B5831" s="12" t="str">
        <f>IFERROR(__xludf.DUMMYFUNCTION("TEXTJOIN(""; "", TRUE, FILTER(CID!B5831:B14794, REGEXMATCH(CID!D5831:D14794, TEXTJOIN(""|"", TRUE, SPLIT(A5831, "";"")))))"),"#N/A")</f>
        <v>#N/A</v>
      </c>
    </row>
    <row r="5832">
      <c r="A5832" s="12" t="str">
        <f>IFERROR(__xludf.DUMMYFUNCTION("TEXTJOIN("";"", TRUE, FILTER(CID!$B$2:$B$14794, CID!B5832=CID!$D$2:$D$14794))"),"#N/A")</f>
        <v>#N/A</v>
      </c>
      <c r="B5832" s="12" t="str">
        <f>IFERROR(__xludf.DUMMYFUNCTION("TEXTJOIN(""; "", TRUE, FILTER(CID!B5832:B14794, REGEXMATCH(CID!D5832:D14794, TEXTJOIN(""|"", TRUE, SPLIT(A5832, "";"")))))"),"#N/A")</f>
        <v>#N/A</v>
      </c>
    </row>
    <row r="5833">
      <c r="A5833" s="12" t="str">
        <f>IFERROR(__xludf.DUMMYFUNCTION("TEXTJOIN("";"", TRUE, FILTER(CID!$B$2:$B$14794, CID!B5833=CID!$D$2:$D$14794))"),"#N/A")</f>
        <v>#N/A</v>
      </c>
      <c r="B5833" s="12" t="str">
        <f>IFERROR(__xludf.DUMMYFUNCTION("TEXTJOIN(""; "", TRUE, FILTER(CID!B5833:B14794, REGEXMATCH(CID!D5833:D14794, TEXTJOIN(""|"", TRUE, SPLIT(A5833, "";"")))))"),"#N/A")</f>
        <v>#N/A</v>
      </c>
    </row>
    <row r="5834">
      <c r="A5834" s="12" t="str">
        <f>IFERROR(__xludf.DUMMYFUNCTION("TEXTJOIN("";"", TRUE, FILTER(CID!$B$2:$B$14794, CID!B5834=CID!$D$2:$D$14794))"),"#N/A")</f>
        <v>#N/A</v>
      </c>
      <c r="B5834" s="12" t="str">
        <f>IFERROR(__xludf.DUMMYFUNCTION("TEXTJOIN(""; "", TRUE, FILTER(CID!B5834:B14794, REGEXMATCH(CID!D5834:D14794, TEXTJOIN(""|"", TRUE, SPLIT(A5834, "";"")))))"),"#N/A")</f>
        <v>#N/A</v>
      </c>
    </row>
    <row r="5835">
      <c r="A5835" s="12" t="str">
        <f>IFERROR(__xludf.DUMMYFUNCTION("TEXTJOIN("";"", TRUE, FILTER(CID!$B$2:$B$14794, CID!B5835=CID!$D$2:$D$14794))"),"#N/A")</f>
        <v>#N/A</v>
      </c>
      <c r="B5835" s="12" t="str">
        <f>IFERROR(__xludf.DUMMYFUNCTION("TEXTJOIN(""; "", TRUE, FILTER(CID!B5835:B14794, REGEXMATCH(CID!D5835:D14794, TEXTJOIN(""|"", TRUE, SPLIT(A5835, "";"")))))"),"#N/A")</f>
        <v>#N/A</v>
      </c>
    </row>
    <row r="5836">
      <c r="A5836" s="12" t="str">
        <f>IFERROR(__xludf.DUMMYFUNCTION("TEXTJOIN("";"", TRUE, FILTER(CID!$B$2:$B$14794, CID!B5836=CID!$D$2:$D$14794))"),"#N/A")</f>
        <v>#N/A</v>
      </c>
      <c r="B5836" s="12" t="str">
        <f>IFERROR(__xludf.DUMMYFUNCTION("TEXTJOIN(""; "", TRUE, FILTER(CID!B5836:B14794, REGEXMATCH(CID!D5836:D14794, TEXTJOIN(""|"", TRUE, SPLIT(A5836, "";"")))))"),"#N/A")</f>
        <v>#N/A</v>
      </c>
    </row>
    <row r="5837">
      <c r="A5837" s="12" t="str">
        <f>IFERROR(__xludf.DUMMYFUNCTION("TEXTJOIN("";"", TRUE, FILTER(CID!$B$2:$B$14794, CID!B5837=CID!$D$2:$D$14794))"),"#N/A")</f>
        <v>#N/A</v>
      </c>
      <c r="B5837" s="12" t="str">
        <f>IFERROR(__xludf.DUMMYFUNCTION("TEXTJOIN(""; "", TRUE, FILTER(CID!B5837:B14794, REGEXMATCH(CID!D5837:D14794, TEXTJOIN(""|"", TRUE, SPLIT(A5837, "";"")))))"),"#N/A")</f>
        <v>#N/A</v>
      </c>
    </row>
    <row r="5838">
      <c r="A5838" s="12" t="str">
        <f>IFERROR(__xludf.DUMMYFUNCTION("TEXTJOIN("";"", TRUE, FILTER(CID!$B$2:$B$14794, CID!B5838=CID!$D$2:$D$14794))"),"#N/A")</f>
        <v>#N/A</v>
      </c>
      <c r="B5838" s="12" t="str">
        <f>IFERROR(__xludf.DUMMYFUNCTION("TEXTJOIN(""; "", TRUE, FILTER(CID!B5838:B14794, REGEXMATCH(CID!D5838:D14794, TEXTJOIN(""|"", TRUE, SPLIT(A5838, "";"")))))"),"#N/A")</f>
        <v>#N/A</v>
      </c>
    </row>
    <row r="5839">
      <c r="A5839" s="12" t="str">
        <f>IFERROR(__xludf.DUMMYFUNCTION("TEXTJOIN("";"", TRUE, FILTER(CID!$B$2:$B$14794, CID!B5839=CID!$D$2:$D$14794))"),"#N/A")</f>
        <v>#N/A</v>
      </c>
      <c r="B5839" s="12" t="str">
        <f>IFERROR(__xludf.DUMMYFUNCTION("TEXTJOIN(""; "", TRUE, FILTER(CID!B5839:B14794, REGEXMATCH(CID!D5839:D14794, TEXTJOIN(""|"", TRUE, SPLIT(A5839, "";"")))))"),"#N/A")</f>
        <v>#N/A</v>
      </c>
    </row>
    <row r="5840">
      <c r="A5840" s="12" t="str">
        <f>IFERROR(__xludf.DUMMYFUNCTION("TEXTJOIN("";"", TRUE, FILTER(CID!$B$2:$B$14794, CID!B5840=CID!$D$2:$D$14794))"),"#N/A")</f>
        <v>#N/A</v>
      </c>
      <c r="B5840" s="12" t="str">
        <f>IFERROR(__xludf.DUMMYFUNCTION("TEXTJOIN(""; "", TRUE, FILTER(CID!B5840:B14794, REGEXMATCH(CID!D5840:D14794, TEXTJOIN(""|"", TRUE, SPLIT(A5840, "";"")))))"),"#N/A")</f>
        <v>#N/A</v>
      </c>
    </row>
    <row r="5841">
      <c r="A5841" s="12" t="str">
        <f>IFERROR(__xludf.DUMMYFUNCTION("TEXTJOIN("";"", TRUE, FILTER(CID!$B$2:$B$14794, CID!B5841=CID!$D$2:$D$14794))"),"#N/A")</f>
        <v>#N/A</v>
      </c>
      <c r="B5841" s="12" t="str">
        <f>IFERROR(__xludf.DUMMYFUNCTION("TEXTJOIN(""; "", TRUE, FILTER(CID!B5841:B14794, REGEXMATCH(CID!D5841:D14794, TEXTJOIN(""|"", TRUE, SPLIT(A5841, "";"")))))"),"#N/A")</f>
        <v>#N/A</v>
      </c>
    </row>
    <row r="5842">
      <c r="A5842" s="12" t="str">
        <f>IFERROR(__xludf.DUMMYFUNCTION("TEXTJOIN("";"", TRUE, FILTER(CID!$B$2:$B$14794, CID!B5842=CID!$D$2:$D$14794))"),"#N/A")</f>
        <v>#N/A</v>
      </c>
      <c r="B5842" s="12" t="str">
        <f>IFERROR(__xludf.DUMMYFUNCTION("TEXTJOIN(""; "", TRUE, FILTER(CID!B5842:B14794, REGEXMATCH(CID!D5842:D14794, TEXTJOIN(""|"", TRUE, SPLIT(A5842, "";"")))))"),"#N/A")</f>
        <v>#N/A</v>
      </c>
    </row>
    <row r="5843">
      <c r="A5843" s="12" t="str">
        <f>IFERROR(__xludf.DUMMYFUNCTION("TEXTJOIN("";"", TRUE, FILTER(CID!$B$2:$B$14794, CID!B5843=CID!$D$2:$D$14794))"),"#N/A")</f>
        <v>#N/A</v>
      </c>
      <c r="B5843" s="12" t="str">
        <f>IFERROR(__xludf.DUMMYFUNCTION("TEXTJOIN(""; "", TRUE, FILTER(CID!B5843:B14794, REGEXMATCH(CID!D5843:D14794, TEXTJOIN(""|"", TRUE, SPLIT(A5843, "";"")))))"),"#N/A")</f>
        <v>#N/A</v>
      </c>
    </row>
    <row r="5844">
      <c r="A5844" s="12" t="str">
        <f>IFERROR(__xludf.DUMMYFUNCTION("TEXTJOIN("";"", TRUE, FILTER(CID!$B$2:$B$14794, CID!B5844=CID!$D$2:$D$14794))"),"#N/A")</f>
        <v>#N/A</v>
      </c>
      <c r="B5844" s="12" t="str">
        <f>IFERROR(__xludf.DUMMYFUNCTION("TEXTJOIN(""; "", TRUE, FILTER(CID!B5844:B14794, REGEXMATCH(CID!D5844:D14794, TEXTJOIN(""|"", TRUE, SPLIT(A5844, "";"")))))"),"#N/A")</f>
        <v>#N/A</v>
      </c>
    </row>
    <row r="5845">
      <c r="A5845" s="12" t="str">
        <f>IFERROR(__xludf.DUMMYFUNCTION("TEXTJOIN("";"", TRUE, FILTER(CID!$B$2:$B$14794, CID!B5845=CID!$D$2:$D$14794))"),"#N/A")</f>
        <v>#N/A</v>
      </c>
      <c r="B5845" s="12" t="str">
        <f>IFERROR(__xludf.DUMMYFUNCTION("TEXTJOIN(""; "", TRUE, FILTER(CID!B5845:B14794, REGEXMATCH(CID!D5845:D14794, TEXTJOIN(""|"", TRUE, SPLIT(A5845, "";"")))))"),"#N/A")</f>
        <v>#N/A</v>
      </c>
    </row>
    <row r="5846">
      <c r="A5846" s="12" t="str">
        <f>IFERROR(__xludf.DUMMYFUNCTION("TEXTJOIN("";"", TRUE, FILTER(CID!$B$2:$B$14794, CID!B5846=CID!$D$2:$D$14794))"),"#N/A")</f>
        <v>#N/A</v>
      </c>
      <c r="B5846" s="12" t="str">
        <f>IFERROR(__xludf.DUMMYFUNCTION("TEXTJOIN(""; "", TRUE, FILTER(CID!B5846:B14794, REGEXMATCH(CID!D5846:D14794, TEXTJOIN(""|"", TRUE, SPLIT(A5846, "";"")))))"),"#N/A")</f>
        <v>#N/A</v>
      </c>
    </row>
    <row r="5847">
      <c r="A5847" s="12" t="str">
        <f>IFERROR(__xludf.DUMMYFUNCTION("TEXTJOIN("";"", TRUE, FILTER(CID!$B$2:$B$14794, CID!B5847=CID!$D$2:$D$14794))"),"#N/A")</f>
        <v>#N/A</v>
      </c>
      <c r="B5847" s="12" t="str">
        <f>IFERROR(__xludf.DUMMYFUNCTION("TEXTJOIN(""; "", TRUE, FILTER(CID!B5847:B14794, REGEXMATCH(CID!D5847:D14794, TEXTJOIN(""|"", TRUE, SPLIT(A5847, "";"")))))"),"#N/A")</f>
        <v>#N/A</v>
      </c>
    </row>
    <row r="5848">
      <c r="A5848" s="12" t="str">
        <f>IFERROR(__xludf.DUMMYFUNCTION("TEXTJOIN("";"", TRUE, FILTER(CID!$B$2:$B$14794, CID!B5848=CID!$D$2:$D$14794))"),"#N/A")</f>
        <v>#N/A</v>
      </c>
      <c r="B5848" s="12" t="str">
        <f>IFERROR(__xludf.DUMMYFUNCTION("TEXTJOIN(""; "", TRUE, FILTER(CID!B5848:B14794, REGEXMATCH(CID!D5848:D14794, TEXTJOIN(""|"", TRUE, SPLIT(A5848, "";"")))))"),"#N/A")</f>
        <v>#N/A</v>
      </c>
    </row>
    <row r="5849">
      <c r="A5849" s="12" t="str">
        <f>IFERROR(__xludf.DUMMYFUNCTION("TEXTJOIN("";"", TRUE, FILTER(CID!$B$2:$B$14794, CID!B5849=CID!$D$2:$D$14794))"),"#N/A")</f>
        <v>#N/A</v>
      </c>
      <c r="B5849" s="12" t="str">
        <f>IFERROR(__xludf.DUMMYFUNCTION("TEXTJOIN(""; "", TRUE, FILTER(CID!B5849:B14794, REGEXMATCH(CID!D5849:D14794, TEXTJOIN(""|"", TRUE, SPLIT(A5849, "";"")))))"),"#N/A")</f>
        <v>#N/A</v>
      </c>
    </row>
    <row r="5850">
      <c r="A5850" s="12" t="str">
        <f>IFERROR(__xludf.DUMMYFUNCTION("TEXTJOIN("";"", TRUE, FILTER(CID!$B$2:$B$14794, CID!B5850=CID!$D$2:$D$14794))"),"#N/A")</f>
        <v>#N/A</v>
      </c>
      <c r="B5850" s="12" t="str">
        <f>IFERROR(__xludf.DUMMYFUNCTION("TEXTJOIN(""; "", TRUE, FILTER(CID!B5850:B14794, REGEXMATCH(CID!D5850:D14794, TEXTJOIN(""|"", TRUE, SPLIT(A5850, "";"")))))"),"#N/A")</f>
        <v>#N/A</v>
      </c>
    </row>
    <row r="5851">
      <c r="A5851" s="12" t="str">
        <f>IFERROR(__xludf.DUMMYFUNCTION("TEXTJOIN("";"", TRUE, FILTER(CID!$B$2:$B$14794, CID!B5851=CID!$D$2:$D$14794))"),"#N/A")</f>
        <v>#N/A</v>
      </c>
      <c r="B5851" s="12" t="str">
        <f>IFERROR(__xludf.DUMMYFUNCTION("TEXTJOIN(""; "", TRUE, FILTER(CID!B5851:B14794, REGEXMATCH(CID!D5851:D14794, TEXTJOIN(""|"", TRUE, SPLIT(A5851, "";"")))))"),"#N/A")</f>
        <v>#N/A</v>
      </c>
    </row>
    <row r="5852">
      <c r="A5852" s="12" t="str">
        <f>IFERROR(__xludf.DUMMYFUNCTION("TEXTJOIN("";"", TRUE, FILTER(CID!$B$2:$B$14794, CID!B5852=CID!$D$2:$D$14794))"),"#N/A")</f>
        <v>#N/A</v>
      </c>
      <c r="B5852" s="12" t="str">
        <f>IFERROR(__xludf.DUMMYFUNCTION("TEXTJOIN(""; "", TRUE, FILTER(CID!B5852:B14794, REGEXMATCH(CID!D5852:D14794, TEXTJOIN(""|"", TRUE, SPLIT(A5852, "";"")))))"),"#N/A")</f>
        <v>#N/A</v>
      </c>
    </row>
    <row r="5853">
      <c r="A5853" s="12" t="str">
        <f>IFERROR(__xludf.DUMMYFUNCTION("TEXTJOIN("";"", TRUE, FILTER(CID!$B$2:$B$14794, CID!B5853=CID!$D$2:$D$14794))"),"#N/A")</f>
        <v>#N/A</v>
      </c>
      <c r="B5853" s="12" t="str">
        <f>IFERROR(__xludf.DUMMYFUNCTION("TEXTJOIN(""; "", TRUE, FILTER(CID!B5853:B14794, REGEXMATCH(CID!D5853:D14794, TEXTJOIN(""|"", TRUE, SPLIT(A5853, "";"")))))"),"#N/A")</f>
        <v>#N/A</v>
      </c>
    </row>
    <row r="5854">
      <c r="A5854" s="12" t="str">
        <f>IFERROR(__xludf.DUMMYFUNCTION("TEXTJOIN("";"", TRUE, FILTER(CID!$B$2:$B$14794, CID!B5854=CID!$D$2:$D$14794))"),"#N/A")</f>
        <v>#N/A</v>
      </c>
      <c r="B5854" s="12" t="str">
        <f>IFERROR(__xludf.DUMMYFUNCTION("TEXTJOIN(""; "", TRUE, FILTER(CID!B5854:B14794, REGEXMATCH(CID!D5854:D14794, TEXTJOIN(""|"", TRUE, SPLIT(A5854, "";"")))))"),"#N/A")</f>
        <v>#N/A</v>
      </c>
    </row>
    <row r="5855">
      <c r="A5855" s="12" t="str">
        <f>IFERROR(__xludf.DUMMYFUNCTION("TEXTJOIN("";"", TRUE, FILTER(CID!$B$2:$B$14794, CID!B5855=CID!$D$2:$D$14794))"),"#N/A")</f>
        <v>#N/A</v>
      </c>
      <c r="B5855" s="12" t="str">
        <f>IFERROR(__xludf.DUMMYFUNCTION("TEXTJOIN(""; "", TRUE, FILTER(CID!B5855:B14794, REGEXMATCH(CID!D5855:D14794, TEXTJOIN(""|"", TRUE, SPLIT(A5855, "";"")))))"),"#N/A")</f>
        <v>#N/A</v>
      </c>
    </row>
    <row r="5856">
      <c r="A5856" s="12" t="str">
        <f>IFERROR(__xludf.DUMMYFUNCTION("TEXTJOIN("";"", TRUE, FILTER(CID!$B$2:$B$14794, CID!B5856=CID!$D$2:$D$14794))"),"#N/A")</f>
        <v>#N/A</v>
      </c>
      <c r="B5856" s="12" t="str">
        <f>IFERROR(__xludf.DUMMYFUNCTION("TEXTJOIN(""; "", TRUE, FILTER(CID!B5856:B14794, REGEXMATCH(CID!D5856:D14794, TEXTJOIN(""|"", TRUE, SPLIT(A5856, "";"")))))"),"#N/A")</f>
        <v>#N/A</v>
      </c>
    </row>
    <row r="5857">
      <c r="A5857" s="12" t="str">
        <f>IFERROR(__xludf.DUMMYFUNCTION("TEXTJOIN("";"", TRUE, FILTER(CID!$B$2:$B$14794, CID!B5857=CID!$D$2:$D$14794))"),"#N/A")</f>
        <v>#N/A</v>
      </c>
      <c r="B5857" s="12" t="str">
        <f>IFERROR(__xludf.DUMMYFUNCTION("TEXTJOIN(""; "", TRUE, FILTER(CID!B5857:B14794, REGEXMATCH(CID!D5857:D14794, TEXTJOIN(""|"", TRUE, SPLIT(A5857, "";"")))))"),"#N/A")</f>
        <v>#N/A</v>
      </c>
    </row>
    <row r="5858">
      <c r="A5858" s="12" t="str">
        <f>IFERROR(__xludf.DUMMYFUNCTION("TEXTJOIN("";"", TRUE, FILTER(CID!$B$2:$B$14794, CID!B5858=CID!$D$2:$D$14794))"),"#N/A")</f>
        <v>#N/A</v>
      </c>
      <c r="B5858" s="12" t="str">
        <f>IFERROR(__xludf.DUMMYFUNCTION("TEXTJOIN(""; "", TRUE, FILTER(CID!B5858:B14794, REGEXMATCH(CID!D5858:D14794, TEXTJOIN(""|"", TRUE, SPLIT(A5858, "";"")))))"),"#N/A")</f>
        <v>#N/A</v>
      </c>
    </row>
    <row r="5859">
      <c r="A5859" s="12" t="str">
        <f>IFERROR(__xludf.DUMMYFUNCTION("TEXTJOIN("";"", TRUE, FILTER(CID!$B$2:$B$14794, CID!B5859=CID!$D$2:$D$14794))"),"#N/A")</f>
        <v>#N/A</v>
      </c>
      <c r="B5859" s="12" t="str">
        <f>IFERROR(__xludf.DUMMYFUNCTION("TEXTJOIN(""; "", TRUE, FILTER(CID!B5859:B14794, REGEXMATCH(CID!D5859:D14794, TEXTJOIN(""|"", TRUE, SPLIT(A5859, "";"")))))"),"#N/A")</f>
        <v>#N/A</v>
      </c>
    </row>
    <row r="5860">
      <c r="A5860" s="12" t="str">
        <f>IFERROR(__xludf.DUMMYFUNCTION("TEXTJOIN("";"", TRUE, FILTER(CID!$B$2:$B$14794, CID!B5860=CID!$D$2:$D$14794))"),"#N/A")</f>
        <v>#N/A</v>
      </c>
      <c r="B5860" s="12" t="str">
        <f>IFERROR(__xludf.DUMMYFUNCTION("TEXTJOIN(""; "", TRUE, FILTER(CID!B5860:B14794, REGEXMATCH(CID!D5860:D14794, TEXTJOIN(""|"", TRUE, SPLIT(A5860, "";"")))))"),"#N/A")</f>
        <v>#N/A</v>
      </c>
    </row>
    <row r="5861">
      <c r="A5861" s="12" t="str">
        <f>IFERROR(__xludf.DUMMYFUNCTION("TEXTJOIN("";"", TRUE, FILTER(CID!$B$2:$B$14794, CID!B5861=CID!$D$2:$D$14794))"),"#N/A")</f>
        <v>#N/A</v>
      </c>
      <c r="B5861" s="12" t="str">
        <f>IFERROR(__xludf.DUMMYFUNCTION("TEXTJOIN(""; "", TRUE, FILTER(CID!B5861:B14794, REGEXMATCH(CID!D5861:D14794, TEXTJOIN(""|"", TRUE, SPLIT(A5861, "";"")))))"),"#N/A")</f>
        <v>#N/A</v>
      </c>
    </row>
    <row r="5862">
      <c r="A5862" s="12" t="str">
        <f>IFERROR(__xludf.DUMMYFUNCTION("TEXTJOIN("";"", TRUE, FILTER(CID!$B$2:$B$14794, CID!B5862=CID!$D$2:$D$14794))"),"#N/A")</f>
        <v>#N/A</v>
      </c>
      <c r="B5862" s="12" t="str">
        <f>IFERROR(__xludf.DUMMYFUNCTION("TEXTJOIN(""; "", TRUE, FILTER(CID!B5862:B14794, REGEXMATCH(CID!D5862:D14794, TEXTJOIN(""|"", TRUE, SPLIT(A5862, "";"")))))"),"#N/A")</f>
        <v>#N/A</v>
      </c>
    </row>
    <row r="5863">
      <c r="A5863" s="12" t="str">
        <f>IFERROR(__xludf.DUMMYFUNCTION("TEXTJOIN("";"", TRUE, FILTER(CID!$B$2:$B$14794, CID!B5863=CID!$D$2:$D$14794))"),"#N/A")</f>
        <v>#N/A</v>
      </c>
      <c r="B5863" s="12" t="str">
        <f>IFERROR(__xludf.DUMMYFUNCTION("TEXTJOIN(""; "", TRUE, FILTER(CID!B5863:B14794, REGEXMATCH(CID!D5863:D14794, TEXTJOIN(""|"", TRUE, SPLIT(A5863, "";"")))))"),"#N/A")</f>
        <v>#N/A</v>
      </c>
    </row>
    <row r="5864">
      <c r="A5864" s="12" t="str">
        <f>IFERROR(__xludf.DUMMYFUNCTION("TEXTJOIN("";"", TRUE, FILTER(CID!$B$2:$B$14794, CID!B5864=CID!$D$2:$D$14794))"),"#N/A")</f>
        <v>#N/A</v>
      </c>
      <c r="B5864" s="12" t="str">
        <f>IFERROR(__xludf.DUMMYFUNCTION("TEXTJOIN(""; "", TRUE, FILTER(CID!B5864:B14794, REGEXMATCH(CID!D5864:D14794, TEXTJOIN(""|"", TRUE, SPLIT(A5864, "";"")))))"),"#N/A")</f>
        <v>#N/A</v>
      </c>
    </row>
    <row r="5865">
      <c r="A5865" s="12" t="str">
        <f>IFERROR(__xludf.DUMMYFUNCTION("TEXTJOIN("";"", TRUE, FILTER(CID!$B$2:$B$14794, CID!B5865=CID!$D$2:$D$14794))"),"#N/A")</f>
        <v>#N/A</v>
      </c>
      <c r="B5865" s="12" t="str">
        <f>IFERROR(__xludf.DUMMYFUNCTION("TEXTJOIN(""; "", TRUE, FILTER(CID!B5865:B14794, REGEXMATCH(CID!D5865:D14794, TEXTJOIN(""|"", TRUE, SPLIT(A5865, "";"")))))"),"#N/A")</f>
        <v>#N/A</v>
      </c>
    </row>
    <row r="5866">
      <c r="A5866" s="12" t="str">
        <f>IFERROR(__xludf.DUMMYFUNCTION("TEXTJOIN("";"", TRUE, FILTER(CID!$B$2:$B$14794, CID!B5866=CID!$D$2:$D$14794))"),"#N/A")</f>
        <v>#N/A</v>
      </c>
      <c r="B5866" s="12" t="str">
        <f>IFERROR(__xludf.DUMMYFUNCTION("TEXTJOIN(""; "", TRUE, FILTER(CID!B5866:B14794, REGEXMATCH(CID!D5866:D14794, TEXTJOIN(""|"", TRUE, SPLIT(A5866, "";"")))))"),"#N/A")</f>
        <v>#N/A</v>
      </c>
    </row>
    <row r="5867">
      <c r="A5867" s="12" t="str">
        <f>IFERROR(__xludf.DUMMYFUNCTION("TEXTJOIN("";"", TRUE, FILTER(CID!$B$2:$B$14794, CID!B5867=CID!$D$2:$D$14794))"),"#N/A")</f>
        <v>#N/A</v>
      </c>
      <c r="B5867" s="12" t="str">
        <f>IFERROR(__xludf.DUMMYFUNCTION("TEXTJOIN(""; "", TRUE, FILTER(CID!B5867:B14794, REGEXMATCH(CID!D5867:D14794, TEXTJOIN(""|"", TRUE, SPLIT(A5867, "";"")))))"),"#N/A")</f>
        <v>#N/A</v>
      </c>
    </row>
    <row r="5868">
      <c r="A5868" s="12" t="str">
        <f>IFERROR(__xludf.DUMMYFUNCTION("TEXTJOIN("";"", TRUE, FILTER(CID!$B$2:$B$14794, CID!B5868=CID!$D$2:$D$14794))"),"#N/A")</f>
        <v>#N/A</v>
      </c>
      <c r="B5868" s="12" t="str">
        <f>IFERROR(__xludf.DUMMYFUNCTION("TEXTJOIN(""; "", TRUE, FILTER(CID!B5868:B14794, REGEXMATCH(CID!D5868:D14794, TEXTJOIN(""|"", TRUE, SPLIT(A5868, "";"")))))"),"#N/A")</f>
        <v>#N/A</v>
      </c>
    </row>
    <row r="5869">
      <c r="A5869" s="12" t="str">
        <f>IFERROR(__xludf.DUMMYFUNCTION("TEXTJOIN("";"", TRUE, FILTER(CID!$B$2:$B$14794, CID!B5869=CID!$D$2:$D$14794))"),"#N/A")</f>
        <v>#N/A</v>
      </c>
      <c r="B5869" s="12" t="str">
        <f>IFERROR(__xludf.DUMMYFUNCTION("TEXTJOIN(""; "", TRUE, FILTER(CID!B5869:B14794, REGEXMATCH(CID!D5869:D14794, TEXTJOIN(""|"", TRUE, SPLIT(A5869, "";"")))))"),"#N/A")</f>
        <v>#N/A</v>
      </c>
    </row>
    <row r="5870">
      <c r="A5870" s="12" t="str">
        <f>IFERROR(__xludf.DUMMYFUNCTION("TEXTJOIN("";"", TRUE, FILTER(CID!$B$2:$B$14794, CID!B5870=CID!$D$2:$D$14794))"),"#N/A")</f>
        <v>#N/A</v>
      </c>
      <c r="B5870" s="12" t="str">
        <f>IFERROR(__xludf.DUMMYFUNCTION("TEXTJOIN(""; "", TRUE, FILTER(CID!B5870:B14794, REGEXMATCH(CID!D5870:D14794, TEXTJOIN(""|"", TRUE, SPLIT(A5870, "";"")))))"),"#N/A")</f>
        <v>#N/A</v>
      </c>
    </row>
    <row r="5871">
      <c r="A5871" s="12" t="str">
        <f>IFERROR(__xludf.DUMMYFUNCTION("TEXTJOIN("";"", TRUE, FILTER(CID!$B$2:$B$14794, CID!B5871=CID!$D$2:$D$14794))"),"#N/A")</f>
        <v>#N/A</v>
      </c>
      <c r="B5871" s="12" t="str">
        <f>IFERROR(__xludf.DUMMYFUNCTION("TEXTJOIN(""; "", TRUE, FILTER(CID!B5871:B14794, REGEXMATCH(CID!D5871:D14794, TEXTJOIN(""|"", TRUE, SPLIT(A5871, "";"")))))"),"#N/A")</f>
        <v>#N/A</v>
      </c>
    </row>
    <row r="5872">
      <c r="A5872" s="12" t="str">
        <f>IFERROR(__xludf.DUMMYFUNCTION("TEXTJOIN("";"", TRUE, FILTER(CID!$B$2:$B$14794, CID!B5872=CID!$D$2:$D$14794))"),"#N/A")</f>
        <v>#N/A</v>
      </c>
      <c r="B5872" s="12" t="str">
        <f>IFERROR(__xludf.DUMMYFUNCTION("TEXTJOIN(""; "", TRUE, FILTER(CID!B5872:B14794, REGEXMATCH(CID!D5872:D14794, TEXTJOIN(""|"", TRUE, SPLIT(A5872, "";"")))))"),"#N/A")</f>
        <v>#N/A</v>
      </c>
    </row>
    <row r="5873">
      <c r="A5873" s="12" t="str">
        <f>IFERROR(__xludf.DUMMYFUNCTION("TEXTJOIN("";"", TRUE, FILTER(CID!$B$2:$B$14794, CID!B5873=CID!$D$2:$D$14794))"),"#N/A")</f>
        <v>#N/A</v>
      </c>
      <c r="B5873" s="12" t="str">
        <f>IFERROR(__xludf.DUMMYFUNCTION("TEXTJOIN(""; "", TRUE, FILTER(CID!B5873:B14794, REGEXMATCH(CID!D5873:D14794, TEXTJOIN(""|"", TRUE, SPLIT(A5873, "";"")))))"),"#N/A")</f>
        <v>#N/A</v>
      </c>
    </row>
    <row r="5874">
      <c r="A5874" s="12" t="str">
        <f>IFERROR(__xludf.DUMMYFUNCTION("TEXTJOIN("";"", TRUE, FILTER(CID!$B$2:$B$14794, CID!B5874=CID!$D$2:$D$14794))"),"#N/A")</f>
        <v>#N/A</v>
      </c>
      <c r="B5874" s="12" t="str">
        <f>IFERROR(__xludf.DUMMYFUNCTION("TEXTJOIN(""; "", TRUE, FILTER(CID!B5874:B14794, REGEXMATCH(CID!D5874:D14794, TEXTJOIN(""|"", TRUE, SPLIT(A5874, "";"")))))"),"#N/A")</f>
        <v>#N/A</v>
      </c>
    </row>
    <row r="5875">
      <c r="A5875" s="12" t="str">
        <f>IFERROR(__xludf.DUMMYFUNCTION("TEXTJOIN("";"", TRUE, FILTER(CID!$B$2:$B$14794, CID!B5875=CID!$D$2:$D$14794))"),"#N/A")</f>
        <v>#N/A</v>
      </c>
      <c r="B5875" s="12" t="str">
        <f>IFERROR(__xludf.DUMMYFUNCTION("TEXTJOIN(""; "", TRUE, FILTER(CID!B5875:B14794, REGEXMATCH(CID!D5875:D14794, TEXTJOIN(""|"", TRUE, SPLIT(A5875, "";"")))))"),"#N/A")</f>
        <v>#N/A</v>
      </c>
    </row>
    <row r="5876">
      <c r="A5876" s="12" t="str">
        <f>IFERROR(__xludf.DUMMYFUNCTION("TEXTJOIN("";"", TRUE, FILTER(CID!$B$2:$B$14794, CID!B5876=CID!$D$2:$D$14794))"),"#N/A")</f>
        <v>#N/A</v>
      </c>
      <c r="B5876" s="12" t="str">
        <f>IFERROR(__xludf.DUMMYFUNCTION("TEXTJOIN(""; "", TRUE, FILTER(CID!B5876:B14794, REGEXMATCH(CID!D5876:D14794, TEXTJOIN(""|"", TRUE, SPLIT(A5876, "";"")))))"),"#N/A")</f>
        <v>#N/A</v>
      </c>
    </row>
    <row r="5877">
      <c r="A5877" s="12" t="str">
        <f>IFERROR(__xludf.DUMMYFUNCTION("TEXTJOIN("";"", TRUE, FILTER(CID!$B$2:$B$14794, CID!B5877=CID!$D$2:$D$14794))"),"#N/A")</f>
        <v>#N/A</v>
      </c>
      <c r="B5877" s="12" t="str">
        <f>IFERROR(__xludf.DUMMYFUNCTION("TEXTJOIN(""; "", TRUE, FILTER(CID!B5877:B14794, REGEXMATCH(CID!D5877:D14794, TEXTJOIN(""|"", TRUE, SPLIT(A5877, "";"")))))"),"#N/A")</f>
        <v>#N/A</v>
      </c>
    </row>
    <row r="5878">
      <c r="A5878" s="12" t="str">
        <f>IFERROR(__xludf.DUMMYFUNCTION("TEXTJOIN("";"", TRUE, FILTER(CID!$B$2:$B$14794, CID!B5878=CID!$D$2:$D$14794))"),"#N/A")</f>
        <v>#N/A</v>
      </c>
      <c r="B5878" s="12" t="str">
        <f>IFERROR(__xludf.DUMMYFUNCTION("TEXTJOIN(""; "", TRUE, FILTER(CID!B5878:B14794, REGEXMATCH(CID!D5878:D14794, TEXTJOIN(""|"", TRUE, SPLIT(A5878, "";"")))))"),"#N/A")</f>
        <v>#N/A</v>
      </c>
    </row>
    <row r="5879">
      <c r="A5879" s="12" t="str">
        <f>IFERROR(__xludf.DUMMYFUNCTION("TEXTJOIN("";"", TRUE, FILTER(CID!$B$2:$B$14794, CID!B5879=CID!$D$2:$D$14794))"),"#N/A")</f>
        <v>#N/A</v>
      </c>
      <c r="B5879" s="12" t="str">
        <f>IFERROR(__xludf.DUMMYFUNCTION("TEXTJOIN(""; "", TRUE, FILTER(CID!B5879:B14794, REGEXMATCH(CID!D5879:D14794, TEXTJOIN(""|"", TRUE, SPLIT(A5879, "";"")))))"),"#N/A")</f>
        <v>#N/A</v>
      </c>
    </row>
    <row r="5880">
      <c r="A5880" s="12" t="str">
        <f>IFERROR(__xludf.DUMMYFUNCTION("TEXTJOIN("";"", TRUE, FILTER(CID!$B$2:$B$14794, CID!B5880=CID!$D$2:$D$14794))"),"#N/A")</f>
        <v>#N/A</v>
      </c>
      <c r="B5880" s="12" t="str">
        <f>IFERROR(__xludf.DUMMYFUNCTION("TEXTJOIN(""; "", TRUE, FILTER(CID!B5880:B14794, REGEXMATCH(CID!D5880:D14794, TEXTJOIN(""|"", TRUE, SPLIT(A5880, "";"")))))"),"#N/A")</f>
        <v>#N/A</v>
      </c>
    </row>
    <row r="5881">
      <c r="A5881" s="12" t="str">
        <f>IFERROR(__xludf.DUMMYFUNCTION("TEXTJOIN("";"", TRUE, FILTER(CID!$B$2:$B$14794, CID!B5881=CID!$D$2:$D$14794))"),"#N/A")</f>
        <v>#N/A</v>
      </c>
      <c r="B5881" s="12" t="str">
        <f>IFERROR(__xludf.DUMMYFUNCTION("TEXTJOIN(""; "", TRUE, FILTER(CID!B5881:B14794, REGEXMATCH(CID!D5881:D14794, TEXTJOIN(""|"", TRUE, SPLIT(A5881, "";"")))))"),"#N/A")</f>
        <v>#N/A</v>
      </c>
    </row>
    <row r="5882">
      <c r="A5882" s="12" t="str">
        <f>IFERROR(__xludf.DUMMYFUNCTION("TEXTJOIN("";"", TRUE, FILTER(CID!$B$2:$B$14794, CID!B5882=CID!$D$2:$D$14794))"),"#N/A")</f>
        <v>#N/A</v>
      </c>
      <c r="B5882" s="12" t="str">
        <f>IFERROR(__xludf.DUMMYFUNCTION("TEXTJOIN(""; "", TRUE, FILTER(CID!B5882:B14794, REGEXMATCH(CID!D5882:D14794, TEXTJOIN(""|"", TRUE, SPLIT(A5882, "";"")))))"),"#N/A")</f>
        <v>#N/A</v>
      </c>
    </row>
    <row r="5883">
      <c r="A5883" s="12" t="str">
        <f>IFERROR(__xludf.DUMMYFUNCTION("TEXTJOIN("";"", TRUE, FILTER(CID!$B$2:$B$14794, CID!B5883=CID!$D$2:$D$14794))"),"#N/A")</f>
        <v>#N/A</v>
      </c>
      <c r="B5883" s="12" t="str">
        <f>IFERROR(__xludf.DUMMYFUNCTION("TEXTJOIN(""; "", TRUE, FILTER(CID!B5883:B14794, REGEXMATCH(CID!D5883:D14794, TEXTJOIN(""|"", TRUE, SPLIT(A5883, "";"")))))"),"#N/A")</f>
        <v>#N/A</v>
      </c>
    </row>
    <row r="5884">
      <c r="A5884" s="12" t="str">
        <f>IFERROR(__xludf.DUMMYFUNCTION("TEXTJOIN("";"", TRUE, FILTER(CID!$B$2:$B$14794, CID!B5884=CID!$D$2:$D$14794))"),"#N/A")</f>
        <v>#N/A</v>
      </c>
      <c r="B5884" s="12" t="str">
        <f>IFERROR(__xludf.DUMMYFUNCTION("TEXTJOIN(""; "", TRUE, FILTER(CID!B5884:B14794, REGEXMATCH(CID!D5884:D14794, TEXTJOIN(""|"", TRUE, SPLIT(A5884, "";"")))))"),"#N/A")</f>
        <v>#N/A</v>
      </c>
    </row>
    <row r="5885">
      <c r="A5885" s="12" t="str">
        <f>IFERROR(__xludf.DUMMYFUNCTION("TEXTJOIN("";"", TRUE, FILTER(CID!$B$2:$B$14794, CID!B5885=CID!$D$2:$D$14794))"),"#N/A")</f>
        <v>#N/A</v>
      </c>
      <c r="B5885" s="12" t="str">
        <f>IFERROR(__xludf.DUMMYFUNCTION("TEXTJOIN(""; "", TRUE, FILTER(CID!B5885:B14794, REGEXMATCH(CID!D5885:D14794, TEXTJOIN(""|"", TRUE, SPLIT(A5885, "";"")))))"),"#N/A")</f>
        <v>#N/A</v>
      </c>
    </row>
    <row r="5886">
      <c r="A5886" s="12" t="str">
        <f>IFERROR(__xludf.DUMMYFUNCTION("TEXTJOIN("";"", TRUE, FILTER(CID!$B$2:$B$14794, CID!B5886=CID!$D$2:$D$14794))"),"#N/A")</f>
        <v>#N/A</v>
      </c>
      <c r="B5886" s="12" t="str">
        <f>IFERROR(__xludf.DUMMYFUNCTION("TEXTJOIN(""; "", TRUE, FILTER(CID!B5886:B14794, REGEXMATCH(CID!D5886:D14794, TEXTJOIN(""|"", TRUE, SPLIT(A5886, "";"")))))"),"#N/A")</f>
        <v>#N/A</v>
      </c>
    </row>
    <row r="5887">
      <c r="A5887" s="12" t="str">
        <f>IFERROR(__xludf.DUMMYFUNCTION("TEXTJOIN("";"", TRUE, FILTER(CID!$B$2:$B$14794, CID!B5887=CID!$D$2:$D$14794))"),"#N/A")</f>
        <v>#N/A</v>
      </c>
      <c r="B5887" s="12" t="str">
        <f>IFERROR(__xludf.DUMMYFUNCTION("TEXTJOIN(""; "", TRUE, FILTER(CID!B5887:B14794, REGEXMATCH(CID!D5887:D14794, TEXTJOIN(""|"", TRUE, SPLIT(A5887, "";"")))))"),"#N/A")</f>
        <v>#N/A</v>
      </c>
    </row>
    <row r="5888">
      <c r="A5888" s="12" t="str">
        <f>IFERROR(__xludf.DUMMYFUNCTION("TEXTJOIN("";"", TRUE, FILTER(CID!$B$2:$B$14794, CID!B5888=CID!$D$2:$D$14794))"),"#N/A")</f>
        <v>#N/A</v>
      </c>
      <c r="B5888" s="12" t="str">
        <f>IFERROR(__xludf.DUMMYFUNCTION("TEXTJOIN(""; "", TRUE, FILTER(CID!B5888:B14794, REGEXMATCH(CID!D5888:D14794, TEXTJOIN(""|"", TRUE, SPLIT(A5888, "";"")))))"),"#N/A")</f>
        <v>#N/A</v>
      </c>
    </row>
    <row r="5889">
      <c r="A5889" s="12" t="str">
        <f>IFERROR(__xludf.DUMMYFUNCTION("TEXTJOIN("";"", TRUE, FILTER(CID!$B$2:$B$14794, CID!B5889=CID!$D$2:$D$14794))"),"#N/A")</f>
        <v>#N/A</v>
      </c>
      <c r="B5889" s="12" t="str">
        <f>IFERROR(__xludf.DUMMYFUNCTION("TEXTJOIN(""; "", TRUE, FILTER(CID!B5889:B14794, REGEXMATCH(CID!D5889:D14794, TEXTJOIN(""|"", TRUE, SPLIT(A5889, "";"")))))"),"#N/A")</f>
        <v>#N/A</v>
      </c>
    </row>
    <row r="5890">
      <c r="A5890" s="12" t="str">
        <f>IFERROR(__xludf.DUMMYFUNCTION("TEXTJOIN("";"", TRUE, FILTER(CID!$B$2:$B$14794, CID!B5890=CID!$D$2:$D$14794))"),"#N/A")</f>
        <v>#N/A</v>
      </c>
      <c r="B5890" s="12" t="str">
        <f>IFERROR(__xludf.DUMMYFUNCTION("TEXTJOIN(""; "", TRUE, FILTER(CID!B5890:B14794, REGEXMATCH(CID!D5890:D14794, TEXTJOIN(""|"", TRUE, SPLIT(A5890, "";"")))))"),"#N/A")</f>
        <v>#N/A</v>
      </c>
    </row>
    <row r="5891">
      <c r="A5891" s="12" t="str">
        <f>IFERROR(__xludf.DUMMYFUNCTION("TEXTJOIN("";"", TRUE, FILTER(CID!$B$2:$B$14794, CID!B5891=CID!$D$2:$D$14794))"),"#N/A")</f>
        <v>#N/A</v>
      </c>
      <c r="B5891" s="12" t="str">
        <f>IFERROR(__xludf.DUMMYFUNCTION("TEXTJOIN(""; "", TRUE, FILTER(CID!B5891:B14794, REGEXMATCH(CID!D5891:D14794, TEXTJOIN(""|"", TRUE, SPLIT(A5891, "";"")))))"),"#N/A")</f>
        <v>#N/A</v>
      </c>
    </row>
    <row r="5892">
      <c r="A5892" s="12" t="str">
        <f>IFERROR(__xludf.DUMMYFUNCTION("TEXTJOIN("";"", TRUE, FILTER(CID!$B$2:$B$14794, CID!B5892=CID!$D$2:$D$14794))"),"#N/A")</f>
        <v>#N/A</v>
      </c>
      <c r="B5892" s="12" t="str">
        <f>IFERROR(__xludf.DUMMYFUNCTION("TEXTJOIN(""; "", TRUE, FILTER(CID!B5892:B14794, REGEXMATCH(CID!D5892:D14794, TEXTJOIN(""|"", TRUE, SPLIT(A5892, "";"")))))"),"#N/A")</f>
        <v>#N/A</v>
      </c>
    </row>
    <row r="5893">
      <c r="A5893" s="12" t="str">
        <f>IFERROR(__xludf.DUMMYFUNCTION("TEXTJOIN("";"", TRUE, FILTER(CID!$B$2:$B$14794, CID!B5893=CID!$D$2:$D$14794))"),"#N/A")</f>
        <v>#N/A</v>
      </c>
      <c r="B5893" s="12" t="str">
        <f>IFERROR(__xludf.DUMMYFUNCTION("TEXTJOIN(""; "", TRUE, FILTER(CID!B5893:B14794, REGEXMATCH(CID!D5893:D14794, TEXTJOIN(""|"", TRUE, SPLIT(A5893, "";"")))))"),"#N/A")</f>
        <v>#N/A</v>
      </c>
    </row>
    <row r="5894">
      <c r="A5894" s="12" t="str">
        <f>IFERROR(__xludf.DUMMYFUNCTION("TEXTJOIN("";"", TRUE, FILTER(CID!$B$2:$B$14794, CID!B5894=CID!$D$2:$D$14794))"),"#N/A")</f>
        <v>#N/A</v>
      </c>
      <c r="B5894" s="12" t="str">
        <f>IFERROR(__xludf.DUMMYFUNCTION("TEXTJOIN(""; "", TRUE, FILTER(CID!B5894:B14794, REGEXMATCH(CID!D5894:D14794, TEXTJOIN(""|"", TRUE, SPLIT(A5894, "";"")))))"),"#N/A")</f>
        <v>#N/A</v>
      </c>
    </row>
    <row r="5895">
      <c r="A5895" s="12" t="str">
        <f>IFERROR(__xludf.DUMMYFUNCTION("TEXTJOIN("";"", TRUE, FILTER(CID!$B$2:$B$14794, CID!B5895=CID!$D$2:$D$14794))"),"#N/A")</f>
        <v>#N/A</v>
      </c>
      <c r="B5895" s="12" t="str">
        <f>IFERROR(__xludf.DUMMYFUNCTION("TEXTJOIN(""; "", TRUE, FILTER(CID!B5895:B14794, REGEXMATCH(CID!D5895:D14794, TEXTJOIN(""|"", TRUE, SPLIT(A5895, "";"")))))"),"#N/A")</f>
        <v>#N/A</v>
      </c>
    </row>
    <row r="5896">
      <c r="A5896" s="12" t="str">
        <f>IFERROR(__xludf.DUMMYFUNCTION("TEXTJOIN("";"", TRUE, FILTER(CID!$B$2:$B$14794, CID!B5896=CID!$D$2:$D$14794))"),"#N/A")</f>
        <v>#N/A</v>
      </c>
      <c r="B5896" s="12" t="str">
        <f>IFERROR(__xludf.DUMMYFUNCTION("TEXTJOIN(""; "", TRUE, FILTER(CID!B5896:B14794, REGEXMATCH(CID!D5896:D14794, TEXTJOIN(""|"", TRUE, SPLIT(A5896, "";"")))))"),"#N/A")</f>
        <v>#N/A</v>
      </c>
    </row>
    <row r="5897">
      <c r="A5897" s="12" t="str">
        <f>IFERROR(__xludf.DUMMYFUNCTION("TEXTJOIN("";"", TRUE, FILTER(CID!$B$2:$B$14794, CID!B5897=CID!$D$2:$D$14794))"),"#N/A")</f>
        <v>#N/A</v>
      </c>
      <c r="B5897" s="12" t="str">
        <f>IFERROR(__xludf.DUMMYFUNCTION("TEXTJOIN(""; "", TRUE, FILTER(CID!B5897:B14794, REGEXMATCH(CID!D5897:D14794, TEXTJOIN(""|"", TRUE, SPLIT(A5897, "";"")))))"),"#N/A")</f>
        <v>#N/A</v>
      </c>
    </row>
    <row r="5898">
      <c r="A5898" s="12" t="str">
        <f>IFERROR(__xludf.DUMMYFUNCTION("TEXTJOIN("";"", TRUE, FILTER(CID!$B$2:$B$14794, CID!B5898=CID!$D$2:$D$14794))"),"#N/A")</f>
        <v>#N/A</v>
      </c>
      <c r="B5898" s="12" t="str">
        <f>IFERROR(__xludf.DUMMYFUNCTION("TEXTJOIN(""; "", TRUE, FILTER(CID!B5898:B14794, REGEXMATCH(CID!D5898:D14794, TEXTJOIN(""|"", TRUE, SPLIT(A5898, "";"")))))"),"#N/A")</f>
        <v>#N/A</v>
      </c>
    </row>
    <row r="5899">
      <c r="A5899" s="12" t="str">
        <f>IFERROR(__xludf.DUMMYFUNCTION("TEXTJOIN("";"", TRUE, FILTER(CID!$B$2:$B$14794, CID!B5899=CID!$D$2:$D$14794))"),"#N/A")</f>
        <v>#N/A</v>
      </c>
      <c r="B5899" s="12" t="str">
        <f>IFERROR(__xludf.DUMMYFUNCTION("TEXTJOIN(""; "", TRUE, FILTER(CID!B5899:B14794, REGEXMATCH(CID!D5899:D14794, TEXTJOIN(""|"", TRUE, SPLIT(A5899, "";"")))))"),"#N/A")</f>
        <v>#N/A</v>
      </c>
    </row>
    <row r="5900">
      <c r="A5900" s="12" t="str">
        <f>IFERROR(__xludf.DUMMYFUNCTION("TEXTJOIN("";"", TRUE, FILTER(CID!$B$2:$B$14794, CID!B5900=CID!$D$2:$D$14794))"),"#N/A")</f>
        <v>#N/A</v>
      </c>
      <c r="B5900" s="12" t="str">
        <f>IFERROR(__xludf.DUMMYFUNCTION("TEXTJOIN(""; "", TRUE, FILTER(CID!B5900:B14794, REGEXMATCH(CID!D5900:D14794, TEXTJOIN(""|"", TRUE, SPLIT(A5900, "";"")))))"),"#N/A")</f>
        <v>#N/A</v>
      </c>
    </row>
    <row r="5901">
      <c r="A5901" s="12" t="str">
        <f>IFERROR(__xludf.DUMMYFUNCTION("TEXTJOIN("";"", TRUE, FILTER(CID!$B$2:$B$14794, CID!B5901=CID!$D$2:$D$14794))"),"#N/A")</f>
        <v>#N/A</v>
      </c>
      <c r="B5901" s="12" t="str">
        <f>IFERROR(__xludf.DUMMYFUNCTION("TEXTJOIN(""; "", TRUE, FILTER(CID!B5901:B14794, REGEXMATCH(CID!D5901:D14794, TEXTJOIN(""|"", TRUE, SPLIT(A5901, "";"")))))"),"#N/A")</f>
        <v>#N/A</v>
      </c>
    </row>
    <row r="5902">
      <c r="A5902" s="12" t="str">
        <f>IFERROR(__xludf.DUMMYFUNCTION("TEXTJOIN("";"", TRUE, FILTER(CID!$B$2:$B$14794, CID!B5902=CID!$D$2:$D$14794))"),"#N/A")</f>
        <v>#N/A</v>
      </c>
      <c r="B5902" s="12" t="str">
        <f>IFERROR(__xludf.DUMMYFUNCTION("TEXTJOIN(""; "", TRUE, FILTER(CID!B5902:B14794, REGEXMATCH(CID!D5902:D14794, TEXTJOIN(""|"", TRUE, SPLIT(A5902, "";"")))))"),"#N/A")</f>
        <v>#N/A</v>
      </c>
    </row>
    <row r="5903">
      <c r="A5903" s="12" t="str">
        <f>IFERROR(__xludf.DUMMYFUNCTION("TEXTJOIN("";"", TRUE, FILTER(CID!$B$2:$B$14794, CID!B5903=CID!$D$2:$D$14794))"),"#N/A")</f>
        <v>#N/A</v>
      </c>
      <c r="B5903" s="12" t="str">
        <f>IFERROR(__xludf.DUMMYFUNCTION("TEXTJOIN(""; "", TRUE, FILTER(CID!B5903:B14794, REGEXMATCH(CID!D5903:D14794, TEXTJOIN(""|"", TRUE, SPLIT(A5903, "";"")))))"),"#N/A")</f>
        <v>#N/A</v>
      </c>
    </row>
    <row r="5904">
      <c r="A5904" s="12" t="str">
        <f>IFERROR(__xludf.DUMMYFUNCTION("TEXTJOIN("";"", TRUE, FILTER(CID!$B$2:$B$14794, CID!B5904=CID!$D$2:$D$14794))"),"#N/A")</f>
        <v>#N/A</v>
      </c>
      <c r="B5904" s="12" t="str">
        <f>IFERROR(__xludf.DUMMYFUNCTION("TEXTJOIN(""; "", TRUE, FILTER(CID!B5904:B14794, REGEXMATCH(CID!D5904:D14794, TEXTJOIN(""|"", TRUE, SPLIT(A5904, "";"")))))"),"#N/A")</f>
        <v>#N/A</v>
      </c>
    </row>
    <row r="5905">
      <c r="A5905" s="12" t="str">
        <f>IFERROR(__xludf.DUMMYFUNCTION("TEXTJOIN("";"", TRUE, FILTER(CID!$B$2:$B$14794, CID!B5905=CID!$D$2:$D$14794))"),"#N/A")</f>
        <v>#N/A</v>
      </c>
      <c r="B5905" s="12" t="str">
        <f>IFERROR(__xludf.DUMMYFUNCTION("TEXTJOIN(""; "", TRUE, FILTER(CID!B5905:B14794, REGEXMATCH(CID!D5905:D14794, TEXTJOIN(""|"", TRUE, SPLIT(A5905, "";"")))))"),"#N/A")</f>
        <v>#N/A</v>
      </c>
    </row>
    <row r="5906">
      <c r="A5906" s="12" t="str">
        <f>IFERROR(__xludf.DUMMYFUNCTION("TEXTJOIN("";"", TRUE, FILTER(CID!$B$2:$B$14794, CID!B5906=CID!$D$2:$D$14794))"),"#N/A")</f>
        <v>#N/A</v>
      </c>
      <c r="B5906" s="12" t="str">
        <f>IFERROR(__xludf.DUMMYFUNCTION("TEXTJOIN(""; "", TRUE, FILTER(CID!B5906:B14794, REGEXMATCH(CID!D5906:D14794, TEXTJOIN(""|"", TRUE, SPLIT(A5906, "";"")))))"),"#N/A")</f>
        <v>#N/A</v>
      </c>
    </row>
    <row r="5907">
      <c r="A5907" s="12" t="str">
        <f>IFERROR(__xludf.DUMMYFUNCTION("TEXTJOIN("";"", TRUE, FILTER(CID!$B$2:$B$14794, CID!B5907=CID!$D$2:$D$14794))"),"#N/A")</f>
        <v>#N/A</v>
      </c>
      <c r="B5907" s="12" t="str">
        <f>IFERROR(__xludf.DUMMYFUNCTION("TEXTJOIN(""; "", TRUE, FILTER(CID!B5907:B14794, REGEXMATCH(CID!D5907:D14794, TEXTJOIN(""|"", TRUE, SPLIT(A5907, "";"")))))"),"#N/A")</f>
        <v>#N/A</v>
      </c>
    </row>
    <row r="5908">
      <c r="A5908" s="12" t="str">
        <f>IFERROR(__xludf.DUMMYFUNCTION("TEXTJOIN("";"", TRUE, FILTER(CID!$B$2:$B$14794, CID!B5908=CID!$D$2:$D$14794))"),"#N/A")</f>
        <v>#N/A</v>
      </c>
      <c r="B5908" s="12" t="str">
        <f>IFERROR(__xludf.DUMMYFUNCTION("TEXTJOIN(""; "", TRUE, FILTER(CID!B5908:B14794, REGEXMATCH(CID!D5908:D14794, TEXTJOIN(""|"", TRUE, SPLIT(A5908, "";"")))))"),"#N/A")</f>
        <v>#N/A</v>
      </c>
    </row>
    <row r="5909">
      <c r="A5909" s="12" t="str">
        <f>IFERROR(__xludf.DUMMYFUNCTION("TEXTJOIN("";"", TRUE, FILTER(CID!$B$2:$B$14794, CID!B5909=CID!$D$2:$D$14794))"),"#N/A")</f>
        <v>#N/A</v>
      </c>
      <c r="B5909" s="12" t="str">
        <f>IFERROR(__xludf.DUMMYFUNCTION("TEXTJOIN(""; "", TRUE, FILTER(CID!B5909:B14794, REGEXMATCH(CID!D5909:D14794, TEXTJOIN(""|"", TRUE, SPLIT(A5909, "";"")))))"),"#N/A")</f>
        <v>#N/A</v>
      </c>
    </row>
    <row r="5910">
      <c r="A5910" s="12" t="str">
        <f>IFERROR(__xludf.DUMMYFUNCTION("TEXTJOIN("";"", TRUE, FILTER(CID!$B$2:$B$14794, CID!B5910=CID!$D$2:$D$14794))"),"#N/A")</f>
        <v>#N/A</v>
      </c>
      <c r="B5910" s="12" t="str">
        <f>IFERROR(__xludf.DUMMYFUNCTION("TEXTJOIN(""; "", TRUE, FILTER(CID!B5910:B14794, REGEXMATCH(CID!D5910:D14794, TEXTJOIN(""|"", TRUE, SPLIT(A5910, "";"")))))"),"#N/A")</f>
        <v>#N/A</v>
      </c>
    </row>
    <row r="5911">
      <c r="A5911" s="12" t="str">
        <f>IFERROR(__xludf.DUMMYFUNCTION("TEXTJOIN("";"", TRUE, FILTER(CID!$B$2:$B$14794, CID!B5911=CID!$D$2:$D$14794))"),"#N/A")</f>
        <v>#N/A</v>
      </c>
      <c r="B5911" s="12" t="str">
        <f>IFERROR(__xludf.DUMMYFUNCTION("TEXTJOIN(""; "", TRUE, FILTER(CID!B5911:B14794, REGEXMATCH(CID!D5911:D14794, TEXTJOIN(""|"", TRUE, SPLIT(A5911, "";"")))))"),"#N/A")</f>
        <v>#N/A</v>
      </c>
    </row>
    <row r="5912">
      <c r="A5912" s="12" t="str">
        <f>IFERROR(__xludf.DUMMYFUNCTION("TEXTJOIN("";"", TRUE, FILTER(CID!$B$2:$B$14794, CID!B5912=CID!$D$2:$D$14794))"),"#N/A")</f>
        <v>#N/A</v>
      </c>
      <c r="B5912" s="12" t="str">
        <f>IFERROR(__xludf.DUMMYFUNCTION("TEXTJOIN(""; "", TRUE, FILTER(CID!B5912:B14794, REGEXMATCH(CID!D5912:D14794, TEXTJOIN(""|"", TRUE, SPLIT(A5912, "";"")))))"),"#N/A")</f>
        <v>#N/A</v>
      </c>
    </row>
    <row r="5913">
      <c r="A5913" s="12" t="str">
        <f>IFERROR(__xludf.DUMMYFUNCTION("TEXTJOIN("";"", TRUE, FILTER(CID!$B$2:$B$14794, CID!B5913=CID!$D$2:$D$14794))"),"#N/A")</f>
        <v>#N/A</v>
      </c>
      <c r="B5913" s="12" t="str">
        <f>IFERROR(__xludf.DUMMYFUNCTION("TEXTJOIN(""; "", TRUE, FILTER(CID!B5913:B14794, REGEXMATCH(CID!D5913:D14794, TEXTJOIN(""|"", TRUE, SPLIT(A5913, "";"")))))"),"#N/A")</f>
        <v>#N/A</v>
      </c>
    </row>
    <row r="5914">
      <c r="A5914" s="12" t="str">
        <f>IFERROR(__xludf.DUMMYFUNCTION("TEXTJOIN("";"", TRUE, FILTER(CID!$B$2:$B$14794, CID!B5914=CID!$D$2:$D$14794))"),"#N/A")</f>
        <v>#N/A</v>
      </c>
      <c r="B5914" s="12" t="str">
        <f>IFERROR(__xludf.DUMMYFUNCTION("TEXTJOIN(""; "", TRUE, FILTER(CID!B5914:B14794, REGEXMATCH(CID!D5914:D14794, TEXTJOIN(""|"", TRUE, SPLIT(A5914, "";"")))))"),"#N/A")</f>
        <v>#N/A</v>
      </c>
    </row>
    <row r="5915">
      <c r="A5915" s="12" t="str">
        <f>IFERROR(__xludf.DUMMYFUNCTION("TEXTJOIN("";"", TRUE, FILTER(CID!$B$2:$B$14794, CID!B5915=CID!$D$2:$D$14794))"),"#N/A")</f>
        <v>#N/A</v>
      </c>
      <c r="B5915" s="12" t="str">
        <f>IFERROR(__xludf.DUMMYFUNCTION("TEXTJOIN(""; "", TRUE, FILTER(CID!B5915:B14794, REGEXMATCH(CID!D5915:D14794, TEXTJOIN(""|"", TRUE, SPLIT(A5915, "";"")))))"),"#N/A")</f>
        <v>#N/A</v>
      </c>
    </row>
    <row r="5916">
      <c r="A5916" s="12" t="str">
        <f>IFERROR(__xludf.DUMMYFUNCTION("TEXTJOIN("";"", TRUE, FILTER(CID!$B$2:$B$14794, CID!B5916=CID!$D$2:$D$14794))"),"#N/A")</f>
        <v>#N/A</v>
      </c>
      <c r="B5916" s="12" t="str">
        <f>IFERROR(__xludf.DUMMYFUNCTION("TEXTJOIN(""; "", TRUE, FILTER(CID!B5916:B14794, REGEXMATCH(CID!D5916:D14794, TEXTJOIN(""|"", TRUE, SPLIT(A5916, "";"")))))"),"#N/A")</f>
        <v>#N/A</v>
      </c>
    </row>
    <row r="5917">
      <c r="A5917" s="12" t="str">
        <f>IFERROR(__xludf.DUMMYFUNCTION("TEXTJOIN("";"", TRUE, FILTER(CID!$B$2:$B$14794, CID!B5917=CID!$D$2:$D$14794))"),"#N/A")</f>
        <v>#N/A</v>
      </c>
      <c r="B5917" s="12" t="str">
        <f>IFERROR(__xludf.DUMMYFUNCTION("TEXTJOIN(""; "", TRUE, FILTER(CID!B5917:B14794, REGEXMATCH(CID!D5917:D14794, TEXTJOIN(""|"", TRUE, SPLIT(A5917, "";"")))))"),"#N/A")</f>
        <v>#N/A</v>
      </c>
    </row>
    <row r="5918">
      <c r="A5918" s="12" t="str">
        <f>IFERROR(__xludf.DUMMYFUNCTION("TEXTJOIN("";"", TRUE, FILTER(CID!$B$2:$B$14794, CID!B5918=CID!$D$2:$D$14794))"),"#N/A")</f>
        <v>#N/A</v>
      </c>
      <c r="B5918" s="12" t="str">
        <f>IFERROR(__xludf.DUMMYFUNCTION("TEXTJOIN(""; "", TRUE, FILTER(CID!B5918:B14794, REGEXMATCH(CID!D5918:D14794, TEXTJOIN(""|"", TRUE, SPLIT(A5918, "";"")))))"),"#N/A")</f>
        <v>#N/A</v>
      </c>
    </row>
    <row r="5919">
      <c r="A5919" s="12" t="str">
        <f>IFERROR(__xludf.DUMMYFUNCTION("TEXTJOIN("";"", TRUE, FILTER(CID!$B$2:$B$14794, CID!B5919=CID!$D$2:$D$14794))"),"#N/A")</f>
        <v>#N/A</v>
      </c>
      <c r="B5919" s="12" t="str">
        <f>IFERROR(__xludf.DUMMYFUNCTION("TEXTJOIN(""; "", TRUE, FILTER(CID!B5919:B14794, REGEXMATCH(CID!D5919:D14794, TEXTJOIN(""|"", TRUE, SPLIT(A5919, "";"")))))"),"#N/A")</f>
        <v>#N/A</v>
      </c>
    </row>
    <row r="5920">
      <c r="A5920" s="12" t="str">
        <f>IFERROR(__xludf.DUMMYFUNCTION("TEXTJOIN("";"", TRUE, FILTER(CID!$B$2:$B$14794, CID!B5920=CID!$D$2:$D$14794))"),"#N/A")</f>
        <v>#N/A</v>
      </c>
      <c r="B5920" s="12" t="str">
        <f>IFERROR(__xludf.DUMMYFUNCTION("TEXTJOIN(""; "", TRUE, FILTER(CID!B5920:B14794, REGEXMATCH(CID!D5920:D14794, TEXTJOIN(""|"", TRUE, SPLIT(A5920, "";"")))))"),"#N/A")</f>
        <v>#N/A</v>
      </c>
    </row>
    <row r="5921">
      <c r="A5921" s="12" t="str">
        <f>IFERROR(__xludf.DUMMYFUNCTION("TEXTJOIN("";"", TRUE, FILTER(CID!$B$2:$B$14794, CID!B5921=CID!$D$2:$D$14794))"),"#N/A")</f>
        <v>#N/A</v>
      </c>
      <c r="B5921" s="12" t="str">
        <f>IFERROR(__xludf.DUMMYFUNCTION("TEXTJOIN(""; "", TRUE, FILTER(CID!B5921:B14794, REGEXMATCH(CID!D5921:D14794, TEXTJOIN(""|"", TRUE, SPLIT(A5921, "";"")))))"),"#N/A")</f>
        <v>#N/A</v>
      </c>
    </row>
    <row r="5922">
      <c r="A5922" s="12" t="str">
        <f>IFERROR(__xludf.DUMMYFUNCTION("TEXTJOIN("";"", TRUE, FILTER(CID!$B$2:$B$14794, CID!B5922=CID!$D$2:$D$14794))"),"#N/A")</f>
        <v>#N/A</v>
      </c>
      <c r="B5922" s="12" t="str">
        <f>IFERROR(__xludf.DUMMYFUNCTION("TEXTJOIN(""; "", TRUE, FILTER(CID!B5922:B14794, REGEXMATCH(CID!D5922:D14794, TEXTJOIN(""|"", TRUE, SPLIT(A5922, "";"")))))"),"#N/A")</f>
        <v>#N/A</v>
      </c>
    </row>
    <row r="5923">
      <c r="A5923" s="12" t="str">
        <f>IFERROR(__xludf.DUMMYFUNCTION("TEXTJOIN("";"", TRUE, FILTER(CID!$B$2:$B$14794, CID!B5923=CID!$D$2:$D$14794))"),"#N/A")</f>
        <v>#N/A</v>
      </c>
      <c r="B5923" s="12" t="str">
        <f>IFERROR(__xludf.DUMMYFUNCTION("TEXTJOIN(""; "", TRUE, FILTER(CID!B5923:B14794, REGEXMATCH(CID!D5923:D14794, TEXTJOIN(""|"", TRUE, SPLIT(A5923, "";"")))))"),"#N/A")</f>
        <v>#N/A</v>
      </c>
    </row>
    <row r="5924">
      <c r="A5924" s="12" t="str">
        <f>IFERROR(__xludf.DUMMYFUNCTION("TEXTJOIN("";"", TRUE, FILTER(CID!$B$2:$B$14794, CID!B5924=CID!$D$2:$D$14794))"),"#N/A")</f>
        <v>#N/A</v>
      </c>
      <c r="B5924" s="12" t="str">
        <f>IFERROR(__xludf.DUMMYFUNCTION("TEXTJOIN(""; "", TRUE, FILTER(CID!B5924:B14794, REGEXMATCH(CID!D5924:D14794, TEXTJOIN(""|"", TRUE, SPLIT(A5924, "";"")))))"),"#N/A")</f>
        <v>#N/A</v>
      </c>
    </row>
    <row r="5925">
      <c r="A5925" s="12" t="str">
        <f>IFERROR(__xludf.DUMMYFUNCTION("TEXTJOIN("";"", TRUE, FILTER(CID!$B$2:$B$14794, CID!B5925=CID!$D$2:$D$14794))"),"#N/A")</f>
        <v>#N/A</v>
      </c>
      <c r="B5925" s="12" t="str">
        <f>IFERROR(__xludf.DUMMYFUNCTION("TEXTJOIN(""; "", TRUE, FILTER(CID!B5925:B14794, REGEXMATCH(CID!D5925:D14794, TEXTJOIN(""|"", TRUE, SPLIT(A5925, "";"")))))"),"#N/A")</f>
        <v>#N/A</v>
      </c>
    </row>
    <row r="5926">
      <c r="A5926" s="12" t="str">
        <f>IFERROR(__xludf.DUMMYFUNCTION("TEXTJOIN("";"", TRUE, FILTER(CID!$B$2:$B$14794, CID!B5926=CID!$D$2:$D$14794))"),"#N/A")</f>
        <v>#N/A</v>
      </c>
      <c r="B5926" s="12" t="str">
        <f>IFERROR(__xludf.DUMMYFUNCTION("TEXTJOIN(""; "", TRUE, FILTER(CID!B5926:B14794, REGEXMATCH(CID!D5926:D14794, TEXTJOIN(""|"", TRUE, SPLIT(A5926, "";"")))))"),"#N/A")</f>
        <v>#N/A</v>
      </c>
    </row>
    <row r="5927">
      <c r="A5927" s="12" t="str">
        <f>IFERROR(__xludf.DUMMYFUNCTION("TEXTJOIN("";"", TRUE, FILTER(CID!$B$2:$B$14794, CID!B5927=CID!$D$2:$D$14794))"),"#N/A")</f>
        <v>#N/A</v>
      </c>
      <c r="B5927" s="12" t="str">
        <f>IFERROR(__xludf.DUMMYFUNCTION("TEXTJOIN(""; "", TRUE, FILTER(CID!B5927:B14794, REGEXMATCH(CID!D5927:D14794, TEXTJOIN(""|"", TRUE, SPLIT(A5927, "";"")))))"),"#N/A")</f>
        <v>#N/A</v>
      </c>
    </row>
    <row r="5928">
      <c r="A5928" s="12" t="str">
        <f>IFERROR(__xludf.DUMMYFUNCTION("TEXTJOIN("";"", TRUE, FILTER(CID!$B$2:$B$14794, CID!B5928=CID!$D$2:$D$14794))"),"#N/A")</f>
        <v>#N/A</v>
      </c>
      <c r="B5928" s="12" t="str">
        <f>IFERROR(__xludf.DUMMYFUNCTION("TEXTJOIN(""; "", TRUE, FILTER(CID!B5928:B14794, REGEXMATCH(CID!D5928:D14794, TEXTJOIN(""|"", TRUE, SPLIT(A5928, "";"")))))"),"#N/A")</f>
        <v>#N/A</v>
      </c>
    </row>
    <row r="5929">
      <c r="A5929" s="12" t="str">
        <f>IFERROR(__xludf.DUMMYFUNCTION("TEXTJOIN("";"", TRUE, FILTER(CID!$B$2:$B$14794, CID!B5929=CID!$D$2:$D$14794))"),"#N/A")</f>
        <v>#N/A</v>
      </c>
      <c r="B5929" s="12" t="str">
        <f>IFERROR(__xludf.DUMMYFUNCTION("TEXTJOIN(""; "", TRUE, FILTER(CID!B5929:B14794, REGEXMATCH(CID!D5929:D14794, TEXTJOIN(""|"", TRUE, SPLIT(A5929, "";"")))))"),"#N/A")</f>
        <v>#N/A</v>
      </c>
    </row>
    <row r="5930">
      <c r="A5930" s="12" t="str">
        <f>IFERROR(__xludf.DUMMYFUNCTION("TEXTJOIN("";"", TRUE, FILTER(CID!$B$2:$B$14794, CID!B5930=CID!$D$2:$D$14794))"),"#N/A")</f>
        <v>#N/A</v>
      </c>
      <c r="B5930" s="12" t="str">
        <f>IFERROR(__xludf.DUMMYFUNCTION("TEXTJOIN(""; "", TRUE, FILTER(CID!B5930:B14794, REGEXMATCH(CID!D5930:D14794, TEXTJOIN(""|"", TRUE, SPLIT(A5930, "";"")))))"),"#N/A")</f>
        <v>#N/A</v>
      </c>
    </row>
    <row r="5931">
      <c r="A5931" s="12" t="str">
        <f>IFERROR(__xludf.DUMMYFUNCTION("TEXTJOIN("";"", TRUE, FILTER(CID!$B$2:$B$14794, CID!B5931=CID!$D$2:$D$14794))"),"#N/A")</f>
        <v>#N/A</v>
      </c>
      <c r="B5931" s="12" t="str">
        <f>IFERROR(__xludf.DUMMYFUNCTION("TEXTJOIN(""; "", TRUE, FILTER(CID!B5931:B14794, REGEXMATCH(CID!D5931:D14794, TEXTJOIN(""|"", TRUE, SPLIT(A5931, "";"")))))"),"#N/A")</f>
        <v>#N/A</v>
      </c>
    </row>
    <row r="5932">
      <c r="A5932" s="12" t="str">
        <f>IFERROR(__xludf.DUMMYFUNCTION("TEXTJOIN("";"", TRUE, FILTER(CID!$B$2:$B$14794, CID!B5932=CID!$D$2:$D$14794))"),"#N/A")</f>
        <v>#N/A</v>
      </c>
      <c r="B5932" s="12" t="str">
        <f>IFERROR(__xludf.DUMMYFUNCTION("TEXTJOIN(""; "", TRUE, FILTER(CID!B5932:B14794, REGEXMATCH(CID!D5932:D14794, TEXTJOIN(""|"", TRUE, SPLIT(A5932, "";"")))))"),"#N/A")</f>
        <v>#N/A</v>
      </c>
    </row>
    <row r="5933">
      <c r="A5933" s="12" t="str">
        <f>IFERROR(__xludf.DUMMYFUNCTION("TEXTJOIN("";"", TRUE, FILTER(CID!$B$2:$B$14794, CID!B5933=CID!$D$2:$D$14794))"),"#N/A")</f>
        <v>#N/A</v>
      </c>
      <c r="B5933" s="12" t="str">
        <f>IFERROR(__xludf.DUMMYFUNCTION("TEXTJOIN(""; "", TRUE, FILTER(CID!B5933:B14794, REGEXMATCH(CID!D5933:D14794, TEXTJOIN(""|"", TRUE, SPLIT(A5933, "";"")))))"),"#N/A")</f>
        <v>#N/A</v>
      </c>
    </row>
    <row r="5934">
      <c r="A5934" s="12" t="str">
        <f>IFERROR(__xludf.DUMMYFUNCTION("TEXTJOIN("";"", TRUE, FILTER(CID!$B$2:$B$14794, CID!B5934=CID!$D$2:$D$14794))"),"#N/A")</f>
        <v>#N/A</v>
      </c>
      <c r="B5934" s="12" t="str">
        <f>IFERROR(__xludf.DUMMYFUNCTION("TEXTJOIN(""; "", TRUE, FILTER(CID!B5934:B14794, REGEXMATCH(CID!D5934:D14794, TEXTJOIN(""|"", TRUE, SPLIT(A5934, "";"")))))"),"#N/A")</f>
        <v>#N/A</v>
      </c>
    </row>
    <row r="5935">
      <c r="A5935" s="12" t="str">
        <f>IFERROR(__xludf.DUMMYFUNCTION("TEXTJOIN("";"", TRUE, FILTER(CID!$B$2:$B$14794, CID!B5935=CID!$D$2:$D$14794))"),"#N/A")</f>
        <v>#N/A</v>
      </c>
      <c r="B5935" s="12" t="str">
        <f>IFERROR(__xludf.DUMMYFUNCTION("TEXTJOIN(""; "", TRUE, FILTER(CID!B5935:B14794, REGEXMATCH(CID!D5935:D14794, TEXTJOIN(""|"", TRUE, SPLIT(A5935, "";"")))))"),"#N/A")</f>
        <v>#N/A</v>
      </c>
    </row>
    <row r="5936">
      <c r="A5936" s="12" t="str">
        <f>IFERROR(__xludf.DUMMYFUNCTION("TEXTJOIN("";"", TRUE, FILTER(CID!$B$2:$B$14794, CID!B5936=CID!$D$2:$D$14794))"),"#N/A")</f>
        <v>#N/A</v>
      </c>
      <c r="B5936" s="12" t="str">
        <f>IFERROR(__xludf.DUMMYFUNCTION("TEXTJOIN(""; "", TRUE, FILTER(CID!B5936:B14794, REGEXMATCH(CID!D5936:D14794, TEXTJOIN(""|"", TRUE, SPLIT(A5936, "";"")))))"),"#N/A")</f>
        <v>#N/A</v>
      </c>
    </row>
    <row r="5937">
      <c r="A5937" s="12" t="str">
        <f>IFERROR(__xludf.DUMMYFUNCTION("TEXTJOIN("";"", TRUE, FILTER(CID!$B$2:$B$14794, CID!B5937=CID!$D$2:$D$14794))"),"#N/A")</f>
        <v>#N/A</v>
      </c>
      <c r="B5937" s="12" t="str">
        <f>IFERROR(__xludf.DUMMYFUNCTION("TEXTJOIN(""; "", TRUE, FILTER(CID!B5937:B14794, REGEXMATCH(CID!D5937:D14794, TEXTJOIN(""|"", TRUE, SPLIT(A5937, "";"")))))"),"#N/A")</f>
        <v>#N/A</v>
      </c>
    </row>
    <row r="5938">
      <c r="A5938" s="12" t="str">
        <f>IFERROR(__xludf.DUMMYFUNCTION("TEXTJOIN("";"", TRUE, FILTER(CID!$B$2:$B$14794, CID!B5938=CID!$D$2:$D$14794))"),"#N/A")</f>
        <v>#N/A</v>
      </c>
      <c r="B5938" s="12" t="str">
        <f>IFERROR(__xludf.DUMMYFUNCTION("TEXTJOIN(""; "", TRUE, FILTER(CID!B5938:B14794, REGEXMATCH(CID!D5938:D14794, TEXTJOIN(""|"", TRUE, SPLIT(A5938, "";"")))))"),"#N/A")</f>
        <v>#N/A</v>
      </c>
    </row>
    <row r="5939">
      <c r="A5939" s="12" t="str">
        <f>IFERROR(__xludf.DUMMYFUNCTION("TEXTJOIN("";"", TRUE, FILTER(CID!$B$2:$B$14794, CID!B5939=CID!$D$2:$D$14794))"),"#N/A")</f>
        <v>#N/A</v>
      </c>
      <c r="B5939" s="12" t="str">
        <f>IFERROR(__xludf.DUMMYFUNCTION("TEXTJOIN(""; "", TRUE, FILTER(CID!B5939:B14794, REGEXMATCH(CID!D5939:D14794, TEXTJOIN(""|"", TRUE, SPLIT(A5939, "";"")))))"),"#N/A")</f>
        <v>#N/A</v>
      </c>
    </row>
    <row r="5940">
      <c r="A5940" s="12" t="str">
        <f>IFERROR(__xludf.DUMMYFUNCTION("TEXTJOIN("";"", TRUE, FILTER(CID!$B$2:$B$14794, CID!B5940=CID!$D$2:$D$14794))"),"#N/A")</f>
        <v>#N/A</v>
      </c>
      <c r="B5940" s="12" t="str">
        <f>IFERROR(__xludf.DUMMYFUNCTION("TEXTJOIN(""; "", TRUE, FILTER(CID!B5940:B14794, REGEXMATCH(CID!D5940:D14794, TEXTJOIN(""|"", TRUE, SPLIT(A5940, "";"")))))"),"#N/A")</f>
        <v>#N/A</v>
      </c>
    </row>
    <row r="5941">
      <c r="A5941" s="12" t="str">
        <f>IFERROR(__xludf.DUMMYFUNCTION("TEXTJOIN("";"", TRUE, FILTER(CID!$B$2:$B$14794, CID!B5941=CID!$D$2:$D$14794))"),"#N/A")</f>
        <v>#N/A</v>
      </c>
      <c r="B5941" s="12" t="str">
        <f>IFERROR(__xludf.DUMMYFUNCTION("TEXTJOIN(""; "", TRUE, FILTER(CID!B5941:B14794, REGEXMATCH(CID!D5941:D14794, TEXTJOIN(""|"", TRUE, SPLIT(A5941, "";"")))))"),"#N/A")</f>
        <v>#N/A</v>
      </c>
    </row>
    <row r="5942">
      <c r="A5942" s="12" t="str">
        <f>IFERROR(__xludf.DUMMYFUNCTION("TEXTJOIN("";"", TRUE, FILTER(CID!$B$2:$B$14794, CID!B5942=CID!$D$2:$D$14794))"),"#N/A")</f>
        <v>#N/A</v>
      </c>
      <c r="B5942" s="12" t="str">
        <f>IFERROR(__xludf.DUMMYFUNCTION("TEXTJOIN(""; "", TRUE, FILTER(CID!B5942:B14794, REGEXMATCH(CID!D5942:D14794, TEXTJOIN(""|"", TRUE, SPLIT(A5942, "";"")))))"),"#N/A")</f>
        <v>#N/A</v>
      </c>
    </row>
    <row r="5943">
      <c r="A5943" s="12" t="str">
        <f>IFERROR(__xludf.DUMMYFUNCTION("TEXTJOIN("";"", TRUE, FILTER(CID!$B$2:$B$14794, CID!B5943=CID!$D$2:$D$14794))"),"#N/A")</f>
        <v>#N/A</v>
      </c>
      <c r="B5943" s="12" t="str">
        <f>IFERROR(__xludf.DUMMYFUNCTION("TEXTJOIN(""; "", TRUE, FILTER(CID!B5943:B14794, REGEXMATCH(CID!D5943:D14794, TEXTJOIN(""|"", TRUE, SPLIT(A5943, "";"")))))"),"#N/A")</f>
        <v>#N/A</v>
      </c>
    </row>
    <row r="5944">
      <c r="A5944" s="12" t="str">
        <f>IFERROR(__xludf.DUMMYFUNCTION("TEXTJOIN("";"", TRUE, FILTER(CID!$B$2:$B$14794, CID!B5944=CID!$D$2:$D$14794))"),"#N/A")</f>
        <v>#N/A</v>
      </c>
      <c r="B5944" s="12" t="str">
        <f>IFERROR(__xludf.DUMMYFUNCTION("TEXTJOIN(""; "", TRUE, FILTER(CID!B5944:B14794, REGEXMATCH(CID!D5944:D14794, TEXTJOIN(""|"", TRUE, SPLIT(A5944, "";"")))))"),"#N/A")</f>
        <v>#N/A</v>
      </c>
    </row>
    <row r="5945">
      <c r="A5945" s="12" t="str">
        <f>IFERROR(__xludf.DUMMYFUNCTION("TEXTJOIN("";"", TRUE, FILTER(CID!$B$2:$B$14794, CID!B5945=CID!$D$2:$D$14794))"),"#N/A")</f>
        <v>#N/A</v>
      </c>
      <c r="B5945" s="12" t="str">
        <f>IFERROR(__xludf.DUMMYFUNCTION("TEXTJOIN(""; "", TRUE, FILTER(CID!B5945:B14794, REGEXMATCH(CID!D5945:D14794, TEXTJOIN(""|"", TRUE, SPLIT(A5945, "";"")))))"),"#N/A")</f>
        <v>#N/A</v>
      </c>
    </row>
    <row r="5946">
      <c r="A5946" s="12" t="str">
        <f>IFERROR(__xludf.DUMMYFUNCTION("TEXTJOIN("";"", TRUE, FILTER(CID!$B$2:$B$14794, CID!B5946=CID!$D$2:$D$14794))"),"#N/A")</f>
        <v>#N/A</v>
      </c>
      <c r="B5946" s="12" t="str">
        <f>IFERROR(__xludf.DUMMYFUNCTION("TEXTJOIN(""; "", TRUE, FILTER(CID!B5946:B14794, REGEXMATCH(CID!D5946:D14794, TEXTJOIN(""|"", TRUE, SPLIT(A5946, "";"")))))"),"#N/A")</f>
        <v>#N/A</v>
      </c>
    </row>
    <row r="5947">
      <c r="A5947" s="12" t="str">
        <f>IFERROR(__xludf.DUMMYFUNCTION("TEXTJOIN("";"", TRUE, FILTER(CID!$B$2:$B$14794, CID!B5947=CID!$D$2:$D$14794))"),"#N/A")</f>
        <v>#N/A</v>
      </c>
      <c r="B5947" s="12" t="str">
        <f>IFERROR(__xludf.DUMMYFUNCTION("TEXTJOIN(""; "", TRUE, FILTER(CID!B5947:B14794, REGEXMATCH(CID!D5947:D14794, TEXTJOIN(""|"", TRUE, SPLIT(A5947, "";"")))))"),"#N/A")</f>
        <v>#N/A</v>
      </c>
    </row>
    <row r="5948">
      <c r="A5948" s="12" t="str">
        <f>IFERROR(__xludf.DUMMYFUNCTION("TEXTJOIN("";"", TRUE, FILTER(CID!$B$2:$B$14794, CID!B5948=CID!$D$2:$D$14794))"),"#N/A")</f>
        <v>#N/A</v>
      </c>
      <c r="B5948" s="12" t="str">
        <f>IFERROR(__xludf.DUMMYFUNCTION("TEXTJOIN(""; "", TRUE, FILTER(CID!B5948:B14794, REGEXMATCH(CID!D5948:D14794, TEXTJOIN(""|"", TRUE, SPLIT(A5948, "";"")))))"),"#N/A")</f>
        <v>#N/A</v>
      </c>
    </row>
    <row r="5949">
      <c r="A5949" s="12" t="str">
        <f>IFERROR(__xludf.DUMMYFUNCTION("TEXTJOIN("";"", TRUE, FILTER(CID!$B$2:$B$14794, CID!B5949=CID!$D$2:$D$14794))"),"#N/A")</f>
        <v>#N/A</v>
      </c>
      <c r="B5949" s="12" t="str">
        <f>IFERROR(__xludf.DUMMYFUNCTION("TEXTJOIN(""; "", TRUE, FILTER(CID!B5949:B14794, REGEXMATCH(CID!D5949:D14794, TEXTJOIN(""|"", TRUE, SPLIT(A5949, "";"")))))"),"#N/A")</f>
        <v>#N/A</v>
      </c>
    </row>
    <row r="5950">
      <c r="A5950" s="12" t="str">
        <f>IFERROR(__xludf.DUMMYFUNCTION("TEXTJOIN("";"", TRUE, FILTER(CID!$B$2:$B$14794, CID!B5950=CID!$D$2:$D$14794))"),"#N/A")</f>
        <v>#N/A</v>
      </c>
      <c r="B5950" s="12" t="str">
        <f>IFERROR(__xludf.DUMMYFUNCTION("TEXTJOIN(""; "", TRUE, FILTER(CID!B5950:B14794, REGEXMATCH(CID!D5950:D14794, TEXTJOIN(""|"", TRUE, SPLIT(A5950, "";"")))))"),"#N/A")</f>
        <v>#N/A</v>
      </c>
    </row>
    <row r="5951">
      <c r="A5951" s="12" t="str">
        <f>IFERROR(__xludf.DUMMYFUNCTION("TEXTJOIN("";"", TRUE, FILTER(CID!$B$2:$B$14794, CID!B5951=CID!$D$2:$D$14794))"),"#N/A")</f>
        <v>#N/A</v>
      </c>
      <c r="B5951" s="12" t="str">
        <f>IFERROR(__xludf.DUMMYFUNCTION("TEXTJOIN(""; "", TRUE, FILTER(CID!B5951:B14794, REGEXMATCH(CID!D5951:D14794, TEXTJOIN(""|"", TRUE, SPLIT(A5951, "";"")))))"),"#N/A")</f>
        <v>#N/A</v>
      </c>
    </row>
    <row r="5952">
      <c r="A5952" s="12" t="str">
        <f>IFERROR(__xludf.DUMMYFUNCTION("TEXTJOIN("";"", TRUE, FILTER(CID!$B$2:$B$14794, CID!B5952=CID!$D$2:$D$14794))"),"#N/A")</f>
        <v>#N/A</v>
      </c>
      <c r="B5952" s="12" t="str">
        <f>IFERROR(__xludf.DUMMYFUNCTION("TEXTJOIN(""; "", TRUE, FILTER(CID!B5952:B14794, REGEXMATCH(CID!D5952:D14794, TEXTJOIN(""|"", TRUE, SPLIT(A5952, "";"")))))"),"#N/A")</f>
        <v>#N/A</v>
      </c>
    </row>
    <row r="5953">
      <c r="A5953" s="12" t="str">
        <f>IFERROR(__xludf.DUMMYFUNCTION("TEXTJOIN("";"", TRUE, FILTER(CID!$B$2:$B$14794, CID!B5953=CID!$D$2:$D$14794))"),"#N/A")</f>
        <v>#N/A</v>
      </c>
      <c r="B5953" s="12" t="str">
        <f>IFERROR(__xludf.DUMMYFUNCTION("TEXTJOIN(""; "", TRUE, FILTER(CID!B5953:B14794, REGEXMATCH(CID!D5953:D14794, TEXTJOIN(""|"", TRUE, SPLIT(A5953, "";"")))))"),"#N/A")</f>
        <v>#N/A</v>
      </c>
    </row>
    <row r="5954">
      <c r="A5954" s="12" t="str">
        <f>IFERROR(__xludf.DUMMYFUNCTION("TEXTJOIN("";"", TRUE, FILTER(CID!$B$2:$B$14794, CID!B5954=CID!$D$2:$D$14794))"),"#N/A")</f>
        <v>#N/A</v>
      </c>
      <c r="B5954" s="12" t="str">
        <f>IFERROR(__xludf.DUMMYFUNCTION("TEXTJOIN(""; "", TRUE, FILTER(CID!B5954:B14794, REGEXMATCH(CID!D5954:D14794, TEXTJOIN(""|"", TRUE, SPLIT(A5954, "";"")))))"),"#N/A")</f>
        <v>#N/A</v>
      </c>
    </row>
    <row r="5955">
      <c r="A5955" s="12" t="str">
        <f>IFERROR(__xludf.DUMMYFUNCTION("TEXTJOIN("";"", TRUE, FILTER(CID!$B$2:$B$14794, CID!B5955=CID!$D$2:$D$14794))"),"#N/A")</f>
        <v>#N/A</v>
      </c>
      <c r="B5955" s="12" t="str">
        <f>IFERROR(__xludf.DUMMYFUNCTION("TEXTJOIN(""; "", TRUE, FILTER(CID!B5955:B14794, REGEXMATCH(CID!D5955:D14794, TEXTJOIN(""|"", TRUE, SPLIT(A5955, "";"")))))"),"#N/A")</f>
        <v>#N/A</v>
      </c>
    </row>
    <row r="5956">
      <c r="A5956" s="12" t="str">
        <f>IFERROR(__xludf.DUMMYFUNCTION("TEXTJOIN("";"", TRUE, FILTER(CID!$B$2:$B$14794, CID!B5956=CID!$D$2:$D$14794))"),"#N/A")</f>
        <v>#N/A</v>
      </c>
      <c r="B5956" s="12" t="str">
        <f>IFERROR(__xludf.DUMMYFUNCTION("TEXTJOIN(""; "", TRUE, FILTER(CID!B5956:B14794, REGEXMATCH(CID!D5956:D14794, TEXTJOIN(""|"", TRUE, SPLIT(A5956, "";"")))))"),"#N/A")</f>
        <v>#N/A</v>
      </c>
    </row>
    <row r="5957">
      <c r="A5957" s="12" t="str">
        <f>IFERROR(__xludf.DUMMYFUNCTION("TEXTJOIN("";"", TRUE, FILTER(CID!$B$2:$B$14794, CID!B5957=CID!$D$2:$D$14794))"),"#N/A")</f>
        <v>#N/A</v>
      </c>
      <c r="B5957" s="12" t="str">
        <f>IFERROR(__xludf.DUMMYFUNCTION("TEXTJOIN(""; "", TRUE, FILTER(CID!B5957:B14794, REGEXMATCH(CID!D5957:D14794, TEXTJOIN(""|"", TRUE, SPLIT(A5957, "";"")))))"),"#N/A")</f>
        <v>#N/A</v>
      </c>
    </row>
    <row r="5958">
      <c r="A5958" s="12" t="str">
        <f>IFERROR(__xludf.DUMMYFUNCTION("TEXTJOIN("";"", TRUE, FILTER(CID!$B$2:$B$14794, CID!B5958=CID!$D$2:$D$14794))"),"#N/A")</f>
        <v>#N/A</v>
      </c>
      <c r="B5958" s="12" t="str">
        <f>IFERROR(__xludf.DUMMYFUNCTION("TEXTJOIN(""; "", TRUE, FILTER(CID!B5958:B14794, REGEXMATCH(CID!D5958:D14794, TEXTJOIN(""|"", TRUE, SPLIT(A5958, "";"")))))"),"#N/A")</f>
        <v>#N/A</v>
      </c>
    </row>
    <row r="5959">
      <c r="A5959" s="12" t="str">
        <f>IFERROR(__xludf.DUMMYFUNCTION("TEXTJOIN("";"", TRUE, FILTER(CID!$B$2:$B$14794, CID!B5959=CID!$D$2:$D$14794))"),"#N/A")</f>
        <v>#N/A</v>
      </c>
      <c r="B5959" s="12" t="str">
        <f>IFERROR(__xludf.DUMMYFUNCTION("TEXTJOIN(""; "", TRUE, FILTER(CID!B5959:B14794, REGEXMATCH(CID!D5959:D14794, TEXTJOIN(""|"", TRUE, SPLIT(A5959, "";"")))))"),"#N/A")</f>
        <v>#N/A</v>
      </c>
    </row>
    <row r="5960">
      <c r="A5960" s="12" t="str">
        <f>IFERROR(__xludf.DUMMYFUNCTION("TEXTJOIN("";"", TRUE, FILTER(CID!$B$2:$B$14794, CID!B5960=CID!$D$2:$D$14794))"),"#N/A")</f>
        <v>#N/A</v>
      </c>
      <c r="B5960" s="12" t="str">
        <f>IFERROR(__xludf.DUMMYFUNCTION("TEXTJOIN(""; "", TRUE, FILTER(CID!B5960:B14794, REGEXMATCH(CID!D5960:D14794, TEXTJOIN(""|"", TRUE, SPLIT(A5960, "";"")))))"),"#N/A")</f>
        <v>#N/A</v>
      </c>
    </row>
    <row r="5961">
      <c r="A5961" s="12" t="str">
        <f>IFERROR(__xludf.DUMMYFUNCTION("TEXTJOIN("";"", TRUE, FILTER(CID!$B$2:$B$14794, CID!B5961=CID!$D$2:$D$14794))"),"#N/A")</f>
        <v>#N/A</v>
      </c>
      <c r="B5961" s="12" t="str">
        <f>IFERROR(__xludf.DUMMYFUNCTION("TEXTJOIN(""; "", TRUE, FILTER(CID!B5961:B14794, REGEXMATCH(CID!D5961:D14794, TEXTJOIN(""|"", TRUE, SPLIT(A5961, "";"")))))"),"#N/A")</f>
        <v>#N/A</v>
      </c>
    </row>
    <row r="5962">
      <c r="A5962" s="12" t="str">
        <f>IFERROR(__xludf.DUMMYFUNCTION("TEXTJOIN("";"", TRUE, FILTER(CID!$B$2:$B$14794, CID!B5962=CID!$D$2:$D$14794))"),"#N/A")</f>
        <v>#N/A</v>
      </c>
      <c r="B5962" s="12" t="str">
        <f>IFERROR(__xludf.DUMMYFUNCTION("TEXTJOIN(""; "", TRUE, FILTER(CID!B5962:B14794, REGEXMATCH(CID!D5962:D14794, TEXTJOIN(""|"", TRUE, SPLIT(A5962, "";"")))))"),"#N/A")</f>
        <v>#N/A</v>
      </c>
    </row>
    <row r="5963">
      <c r="A5963" s="12" t="str">
        <f>IFERROR(__xludf.DUMMYFUNCTION("TEXTJOIN("";"", TRUE, FILTER(CID!$B$2:$B$14794, CID!B5963=CID!$D$2:$D$14794))"),"#N/A")</f>
        <v>#N/A</v>
      </c>
      <c r="B5963" s="12" t="str">
        <f>IFERROR(__xludf.DUMMYFUNCTION("TEXTJOIN(""; "", TRUE, FILTER(CID!B5963:B14794, REGEXMATCH(CID!D5963:D14794, TEXTJOIN(""|"", TRUE, SPLIT(A5963, "";"")))))"),"#N/A")</f>
        <v>#N/A</v>
      </c>
    </row>
    <row r="5964">
      <c r="A5964" s="12" t="str">
        <f>IFERROR(__xludf.DUMMYFUNCTION("TEXTJOIN("";"", TRUE, FILTER(CID!$B$2:$B$14794, CID!B5964=CID!$D$2:$D$14794))"),"#N/A")</f>
        <v>#N/A</v>
      </c>
      <c r="B5964" s="12" t="str">
        <f>IFERROR(__xludf.DUMMYFUNCTION("TEXTJOIN(""; "", TRUE, FILTER(CID!B5964:B14794, REGEXMATCH(CID!D5964:D14794, TEXTJOIN(""|"", TRUE, SPLIT(A5964, "";"")))))"),"#N/A")</f>
        <v>#N/A</v>
      </c>
    </row>
    <row r="5965">
      <c r="A5965" s="12" t="str">
        <f>IFERROR(__xludf.DUMMYFUNCTION("TEXTJOIN("";"", TRUE, FILTER(CID!$B$2:$B$14794, CID!B5965=CID!$D$2:$D$14794))"),"#N/A")</f>
        <v>#N/A</v>
      </c>
      <c r="B5965" s="12" t="str">
        <f>IFERROR(__xludf.DUMMYFUNCTION("TEXTJOIN(""; "", TRUE, FILTER(CID!B5965:B14794, REGEXMATCH(CID!D5965:D14794, TEXTJOIN(""|"", TRUE, SPLIT(A5965, "";"")))))"),"#N/A")</f>
        <v>#N/A</v>
      </c>
    </row>
    <row r="5966">
      <c r="A5966" s="12" t="str">
        <f>IFERROR(__xludf.DUMMYFUNCTION("TEXTJOIN("";"", TRUE, FILTER(CID!$B$2:$B$14794, CID!B5966=CID!$D$2:$D$14794))"),"#N/A")</f>
        <v>#N/A</v>
      </c>
      <c r="B5966" s="12" t="str">
        <f>IFERROR(__xludf.DUMMYFUNCTION("TEXTJOIN(""; "", TRUE, FILTER(CID!B5966:B14794, REGEXMATCH(CID!D5966:D14794, TEXTJOIN(""|"", TRUE, SPLIT(A5966, "";"")))))"),"#N/A")</f>
        <v>#N/A</v>
      </c>
    </row>
    <row r="5967">
      <c r="A5967" s="12" t="str">
        <f>IFERROR(__xludf.DUMMYFUNCTION("TEXTJOIN("";"", TRUE, FILTER(CID!$B$2:$B$14794, CID!B5967=CID!$D$2:$D$14794))"),"#N/A")</f>
        <v>#N/A</v>
      </c>
      <c r="B5967" s="12" t="str">
        <f>IFERROR(__xludf.DUMMYFUNCTION("TEXTJOIN(""; "", TRUE, FILTER(CID!B5967:B14794, REGEXMATCH(CID!D5967:D14794, TEXTJOIN(""|"", TRUE, SPLIT(A5967, "";"")))))"),"#N/A")</f>
        <v>#N/A</v>
      </c>
    </row>
    <row r="5968">
      <c r="A5968" s="12" t="str">
        <f>IFERROR(__xludf.DUMMYFUNCTION("TEXTJOIN("";"", TRUE, FILTER(CID!$B$2:$B$14794, CID!B5968=CID!$D$2:$D$14794))"),"#N/A")</f>
        <v>#N/A</v>
      </c>
      <c r="B5968" s="12" t="str">
        <f>IFERROR(__xludf.DUMMYFUNCTION("TEXTJOIN(""; "", TRUE, FILTER(CID!B5968:B14794, REGEXMATCH(CID!D5968:D14794, TEXTJOIN(""|"", TRUE, SPLIT(A5968, "";"")))))"),"#N/A")</f>
        <v>#N/A</v>
      </c>
    </row>
    <row r="5969">
      <c r="A5969" s="12" t="str">
        <f>IFERROR(__xludf.DUMMYFUNCTION("TEXTJOIN("";"", TRUE, FILTER(CID!$B$2:$B$14794, CID!B5969=CID!$D$2:$D$14794))"),"#N/A")</f>
        <v>#N/A</v>
      </c>
      <c r="B5969" s="12" t="str">
        <f>IFERROR(__xludf.DUMMYFUNCTION("TEXTJOIN(""; "", TRUE, FILTER(CID!B5969:B14794, REGEXMATCH(CID!D5969:D14794, TEXTJOIN(""|"", TRUE, SPLIT(A5969, "";"")))))"),"#N/A")</f>
        <v>#N/A</v>
      </c>
    </row>
    <row r="5970">
      <c r="A5970" s="12" t="str">
        <f>IFERROR(__xludf.DUMMYFUNCTION("TEXTJOIN("";"", TRUE, FILTER(CID!$B$2:$B$14794, CID!B5970=CID!$D$2:$D$14794))"),"#N/A")</f>
        <v>#N/A</v>
      </c>
      <c r="B5970" s="12" t="str">
        <f>IFERROR(__xludf.DUMMYFUNCTION("TEXTJOIN(""; "", TRUE, FILTER(CID!B5970:B14794, REGEXMATCH(CID!D5970:D14794, TEXTJOIN(""|"", TRUE, SPLIT(A5970, "";"")))))"),"#N/A")</f>
        <v>#N/A</v>
      </c>
    </row>
    <row r="5971">
      <c r="A5971" s="12" t="str">
        <f>IFERROR(__xludf.DUMMYFUNCTION("TEXTJOIN("";"", TRUE, FILTER(CID!$B$2:$B$14794, CID!B5971=CID!$D$2:$D$14794))"),"#N/A")</f>
        <v>#N/A</v>
      </c>
      <c r="B5971" s="12" t="str">
        <f>IFERROR(__xludf.DUMMYFUNCTION("TEXTJOIN(""; "", TRUE, FILTER(CID!B5971:B14794, REGEXMATCH(CID!D5971:D14794, TEXTJOIN(""|"", TRUE, SPLIT(A5971, "";"")))))"),"#N/A")</f>
        <v>#N/A</v>
      </c>
    </row>
    <row r="5972">
      <c r="A5972" s="12" t="str">
        <f>IFERROR(__xludf.DUMMYFUNCTION("TEXTJOIN("";"", TRUE, FILTER(CID!$B$2:$B$14794, CID!B5972=CID!$D$2:$D$14794))"),"#N/A")</f>
        <v>#N/A</v>
      </c>
      <c r="B5972" s="12" t="str">
        <f>IFERROR(__xludf.DUMMYFUNCTION("TEXTJOIN(""; "", TRUE, FILTER(CID!B5972:B14794, REGEXMATCH(CID!D5972:D14794, TEXTJOIN(""|"", TRUE, SPLIT(A5972, "";"")))))"),"#N/A")</f>
        <v>#N/A</v>
      </c>
    </row>
    <row r="5973">
      <c r="A5973" s="12" t="str">
        <f>IFERROR(__xludf.DUMMYFUNCTION("TEXTJOIN("";"", TRUE, FILTER(CID!$B$2:$B$14794, CID!B5973=CID!$D$2:$D$14794))"),"#N/A")</f>
        <v>#N/A</v>
      </c>
      <c r="B5973" s="12" t="str">
        <f>IFERROR(__xludf.DUMMYFUNCTION("TEXTJOIN(""; "", TRUE, FILTER(CID!B5973:B14794, REGEXMATCH(CID!D5973:D14794, TEXTJOIN(""|"", TRUE, SPLIT(A5973, "";"")))))"),"#N/A")</f>
        <v>#N/A</v>
      </c>
    </row>
    <row r="5974">
      <c r="A5974" s="12" t="str">
        <f>IFERROR(__xludf.DUMMYFUNCTION("TEXTJOIN("";"", TRUE, FILTER(CID!$B$2:$B$14794, CID!B5974=CID!$D$2:$D$14794))"),"#N/A")</f>
        <v>#N/A</v>
      </c>
      <c r="B5974" s="12" t="str">
        <f>IFERROR(__xludf.DUMMYFUNCTION("TEXTJOIN(""; "", TRUE, FILTER(CID!B5974:B14794, REGEXMATCH(CID!D5974:D14794, TEXTJOIN(""|"", TRUE, SPLIT(A5974, "";"")))))"),"#N/A")</f>
        <v>#N/A</v>
      </c>
    </row>
    <row r="5975">
      <c r="A5975" s="12" t="str">
        <f>IFERROR(__xludf.DUMMYFUNCTION("TEXTJOIN("";"", TRUE, FILTER(CID!$B$2:$B$14794, CID!B5975=CID!$D$2:$D$14794))"),"#N/A")</f>
        <v>#N/A</v>
      </c>
      <c r="B5975" s="12" t="str">
        <f>IFERROR(__xludf.DUMMYFUNCTION("TEXTJOIN(""; "", TRUE, FILTER(CID!B5975:B14794, REGEXMATCH(CID!D5975:D14794, TEXTJOIN(""|"", TRUE, SPLIT(A5975, "";"")))))"),"#N/A")</f>
        <v>#N/A</v>
      </c>
    </row>
    <row r="5976">
      <c r="A5976" s="12" t="str">
        <f>IFERROR(__xludf.DUMMYFUNCTION("TEXTJOIN("";"", TRUE, FILTER(CID!$B$2:$B$14794, CID!B5976=CID!$D$2:$D$14794))"),"#N/A")</f>
        <v>#N/A</v>
      </c>
      <c r="B5976" s="12" t="str">
        <f>IFERROR(__xludf.DUMMYFUNCTION("TEXTJOIN(""; "", TRUE, FILTER(CID!B5976:B14794, REGEXMATCH(CID!D5976:D14794, TEXTJOIN(""|"", TRUE, SPLIT(A5976, "";"")))))"),"#N/A")</f>
        <v>#N/A</v>
      </c>
    </row>
    <row r="5977">
      <c r="A5977" s="12" t="str">
        <f>IFERROR(__xludf.DUMMYFUNCTION("TEXTJOIN("";"", TRUE, FILTER(CID!$B$2:$B$14794, CID!B5977=CID!$D$2:$D$14794))"),"#N/A")</f>
        <v>#N/A</v>
      </c>
      <c r="B5977" s="12" t="str">
        <f>IFERROR(__xludf.DUMMYFUNCTION("TEXTJOIN(""; "", TRUE, FILTER(CID!B5977:B14794, REGEXMATCH(CID!D5977:D14794, TEXTJOIN(""|"", TRUE, SPLIT(A5977, "";"")))))"),"#N/A")</f>
        <v>#N/A</v>
      </c>
    </row>
    <row r="5978">
      <c r="A5978" s="12" t="str">
        <f>IFERROR(__xludf.DUMMYFUNCTION("TEXTJOIN("";"", TRUE, FILTER(CID!$B$2:$B$14794, CID!B5978=CID!$D$2:$D$14794))"),"#N/A")</f>
        <v>#N/A</v>
      </c>
      <c r="B5978" s="12" t="str">
        <f>IFERROR(__xludf.DUMMYFUNCTION("TEXTJOIN(""; "", TRUE, FILTER(CID!B5978:B14794, REGEXMATCH(CID!D5978:D14794, TEXTJOIN(""|"", TRUE, SPLIT(A5978, "";"")))))"),"#N/A")</f>
        <v>#N/A</v>
      </c>
    </row>
    <row r="5979">
      <c r="A5979" s="12" t="str">
        <f>IFERROR(__xludf.DUMMYFUNCTION("TEXTJOIN("";"", TRUE, FILTER(CID!$B$2:$B$14794, CID!B5979=CID!$D$2:$D$14794))"),"#N/A")</f>
        <v>#N/A</v>
      </c>
      <c r="B5979" s="12" t="str">
        <f>IFERROR(__xludf.DUMMYFUNCTION("TEXTJOIN(""; "", TRUE, FILTER(CID!B5979:B14794, REGEXMATCH(CID!D5979:D14794, TEXTJOIN(""|"", TRUE, SPLIT(A5979, "";"")))))"),"#N/A")</f>
        <v>#N/A</v>
      </c>
    </row>
    <row r="5980">
      <c r="A5980" s="12" t="str">
        <f>IFERROR(__xludf.DUMMYFUNCTION("TEXTJOIN("";"", TRUE, FILTER(CID!$B$2:$B$14794, CID!B5980=CID!$D$2:$D$14794))"),"#N/A")</f>
        <v>#N/A</v>
      </c>
      <c r="B5980" s="12" t="str">
        <f>IFERROR(__xludf.DUMMYFUNCTION("TEXTJOIN(""; "", TRUE, FILTER(CID!B5980:B14794, REGEXMATCH(CID!D5980:D14794, TEXTJOIN(""|"", TRUE, SPLIT(A5980, "";"")))))"),"#N/A")</f>
        <v>#N/A</v>
      </c>
    </row>
    <row r="5981">
      <c r="A5981" s="12" t="str">
        <f>IFERROR(__xludf.DUMMYFUNCTION("TEXTJOIN("";"", TRUE, FILTER(CID!$B$2:$B$14794, CID!B5981=CID!$D$2:$D$14794))"),"#N/A")</f>
        <v>#N/A</v>
      </c>
      <c r="B5981" s="12" t="str">
        <f>IFERROR(__xludf.DUMMYFUNCTION("TEXTJOIN(""; "", TRUE, FILTER(CID!B5981:B14794, REGEXMATCH(CID!D5981:D14794, TEXTJOIN(""|"", TRUE, SPLIT(A5981, "";"")))))"),"#N/A")</f>
        <v>#N/A</v>
      </c>
    </row>
    <row r="5982">
      <c r="A5982" s="12" t="str">
        <f>IFERROR(__xludf.DUMMYFUNCTION("TEXTJOIN("";"", TRUE, FILTER(CID!$B$2:$B$14794, CID!B5982=CID!$D$2:$D$14794))"),"#N/A")</f>
        <v>#N/A</v>
      </c>
      <c r="B5982" s="12" t="str">
        <f>IFERROR(__xludf.DUMMYFUNCTION("TEXTJOIN(""; "", TRUE, FILTER(CID!B5982:B14794, REGEXMATCH(CID!D5982:D14794, TEXTJOIN(""|"", TRUE, SPLIT(A5982, "";"")))))"),"#N/A")</f>
        <v>#N/A</v>
      </c>
    </row>
    <row r="5983">
      <c r="A5983" s="12" t="str">
        <f>IFERROR(__xludf.DUMMYFUNCTION("TEXTJOIN("";"", TRUE, FILTER(CID!$B$2:$B$14794, CID!B5983=CID!$D$2:$D$14794))"),"#N/A")</f>
        <v>#N/A</v>
      </c>
      <c r="B5983" s="12" t="str">
        <f>IFERROR(__xludf.DUMMYFUNCTION("TEXTJOIN(""; "", TRUE, FILTER(CID!B5983:B14794, REGEXMATCH(CID!D5983:D14794, TEXTJOIN(""|"", TRUE, SPLIT(A5983, "";"")))))"),"#N/A")</f>
        <v>#N/A</v>
      </c>
    </row>
    <row r="5984">
      <c r="A5984" s="12" t="str">
        <f>IFERROR(__xludf.DUMMYFUNCTION("TEXTJOIN("";"", TRUE, FILTER(CID!$B$2:$B$14794, CID!B5984=CID!$D$2:$D$14794))"),"#N/A")</f>
        <v>#N/A</v>
      </c>
      <c r="B5984" s="12" t="str">
        <f>IFERROR(__xludf.DUMMYFUNCTION("TEXTJOIN(""; "", TRUE, FILTER(CID!B5984:B14794, REGEXMATCH(CID!D5984:D14794, TEXTJOIN(""|"", TRUE, SPLIT(A5984, "";"")))))"),"#N/A")</f>
        <v>#N/A</v>
      </c>
    </row>
    <row r="5985">
      <c r="A5985" s="12" t="str">
        <f>IFERROR(__xludf.DUMMYFUNCTION("TEXTJOIN("";"", TRUE, FILTER(CID!$B$2:$B$14794, CID!B5985=CID!$D$2:$D$14794))"),"#N/A")</f>
        <v>#N/A</v>
      </c>
      <c r="B5985" s="12" t="str">
        <f>IFERROR(__xludf.DUMMYFUNCTION("TEXTJOIN(""; "", TRUE, FILTER(CID!B5985:B14794, REGEXMATCH(CID!D5985:D14794, TEXTJOIN(""|"", TRUE, SPLIT(A5985, "";"")))))"),"#N/A")</f>
        <v>#N/A</v>
      </c>
    </row>
    <row r="5986">
      <c r="A5986" s="12" t="str">
        <f>IFERROR(__xludf.DUMMYFUNCTION("TEXTJOIN("";"", TRUE, FILTER(CID!$B$2:$B$14794, CID!B5986=CID!$D$2:$D$14794))"),"#N/A")</f>
        <v>#N/A</v>
      </c>
      <c r="B5986" s="12" t="str">
        <f>IFERROR(__xludf.DUMMYFUNCTION("TEXTJOIN(""; "", TRUE, FILTER(CID!B5986:B14794, REGEXMATCH(CID!D5986:D14794, TEXTJOIN(""|"", TRUE, SPLIT(A5986, "";"")))))"),"#N/A")</f>
        <v>#N/A</v>
      </c>
    </row>
    <row r="5987">
      <c r="A5987" s="12" t="str">
        <f>IFERROR(__xludf.DUMMYFUNCTION("TEXTJOIN("";"", TRUE, FILTER(CID!$B$2:$B$14794, CID!B5987=CID!$D$2:$D$14794))"),"#N/A")</f>
        <v>#N/A</v>
      </c>
      <c r="B5987" s="12" t="str">
        <f>IFERROR(__xludf.DUMMYFUNCTION("TEXTJOIN(""; "", TRUE, FILTER(CID!B5987:B14794, REGEXMATCH(CID!D5987:D14794, TEXTJOIN(""|"", TRUE, SPLIT(A5987, "";"")))))"),"#N/A")</f>
        <v>#N/A</v>
      </c>
    </row>
    <row r="5988">
      <c r="A5988" s="12" t="str">
        <f>IFERROR(__xludf.DUMMYFUNCTION("TEXTJOIN("";"", TRUE, FILTER(CID!$B$2:$B$14794, CID!B5988=CID!$D$2:$D$14794))"),"#N/A")</f>
        <v>#N/A</v>
      </c>
      <c r="B5988" s="12" t="str">
        <f>IFERROR(__xludf.DUMMYFUNCTION("TEXTJOIN(""; "", TRUE, FILTER(CID!B5988:B14794, REGEXMATCH(CID!D5988:D14794, TEXTJOIN(""|"", TRUE, SPLIT(A5988, "";"")))))"),"#N/A")</f>
        <v>#N/A</v>
      </c>
    </row>
    <row r="5989">
      <c r="A5989" s="12" t="str">
        <f>IFERROR(__xludf.DUMMYFUNCTION("TEXTJOIN("";"", TRUE, FILTER(CID!$B$2:$B$14794, CID!B5989=CID!$D$2:$D$14794))"),"#N/A")</f>
        <v>#N/A</v>
      </c>
      <c r="B5989" s="12" t="str">
        <f>IFERROR(__xludf.DUMMYFUNCTION("TEXTJOIN(""; "", TRUE, FILTER(CID!B5989:B14794, REGEXMATCH(CID!D5989:D14794, TEXTJOIN(""|"", TRUE, SPLIT(A5989, "";"")))))"),"#N/A")</f>
        <v>#N/A</v>
      </c>
    </row>
    <row r="5990">
      <c r="A5990" s="12" t="str">
        <f>IFERROR(__xludf.DUMMYFUNCTION("TEXTJOIN("";"", TRUE, FILTER(CID!$B$2:$B$14794, CID!B5990=CID!$D$2:$D$14794))"),"#N/A")</f>
        <v>#N/A</v>
      </c>
      <c r="B5990" s="12" t="str">
        <f>IFERROR(__xludf.DUMMYFUNCTION("TEXTJOIN(""; "", TRUE, FILTER(CID!B5990:B14794, REGEXMATCH(CID!D5990:D14794, TEXTJOIN(""|"", TRUE, SPLIT(A5990, "";"")))))"),"#N/A")</f>
        <v>#N/A</v>
      </c>
    </row>
    <row r="5991">
      <c r="A5991" s="12" t="str">
        <f>IFERROR(__xludf.DUMMYFUNCTION("TEXTJOIN("";"", TRUE, FILTER(CID!$B$2:$B$14794, CID!B5991=CID!$D$2:$D$14794))"),"#N/A")</f>
        <v>#N/A</v>
      </c>
      <c r="B5991" s="12" t="str">
        <f>IFERROR(__xludf.DUMMYFUNCTION("TEXTJOIN(""; "", TRUE, FILTER(CID!B5991:B14794, REGEXMATCH(CID!D5991:D14794, TEXTJOIN(""|"", TRUE, SPLIT(A5991, "";"")))))"),"#N/A")</f>
        <v>#N/A</v>
      </c>
    </row>
    <row r="5992">
      <c r="A5992" s="12" t="str">
        <f>IFERROR(__xludf.DUMMYFUNCTION("TEXTJOIN("";"", TRUE, FILTER(CID!$B$2:$B$14794, CID!B5992=CID!$D$2:$D$14794))"),"#N/A")</f>
        <v>#N/A</v>
      </c>
      <c r="B5992" s="12" t="str">
        <f>IFERROR(__xludf.DUMMYFUNCTION("TEXTJOIN(""; "", TRUE, FILTER(CID!B5992:B14794, REGEXMATCH(CID!D5992:D14794, TEXTJOIN(""|"", TRUE, SPLIT(A5992, "";"")))))"),"#N/A")</f>
        <v>#N/A</v>
      </c>
    </row>
    <row r="5993">
      <c r="A5993" s="12" t="str">
        <f>IFERROR(__xludf.DUMMYFUNCTION("TEXTJOIN("";"", TRUE, FILTER(CID!$B$2:$B$14794, CID!B5993=CID!$D$2:$D$14794))"),"#N/A")</f>
        <v>#N/A</v>
      </c>
      <c r="B5993" s="12" t="str">
        <f>IFERROR(__xludf.DUMMYFUNCTION("TEXTJOIN(""; "", TRUE, FILTER(CID!B5993:B14794, REGEXMATCH(CID!D5993:D14794, TEXTJOIN(""|"", TRUE, SPLIT(A5993, "";"")))))"),"#N/A")</f>
        <v>#N/A</v>
      </c>
    </row>
    <row r="5994">
      <c r="A5994" s="12" t="str">
        <f>IFERROR(__xludf.DUMMYFUNCTION("TEXTJOIN("";"", TRUE, FILTER(CID!$B$2:$B$14794, CID!B5994=CID!$D$2:$D$14794))"),"#N/A")</f>
        <v>#N/A</v>
      </c>
      <c r="B5994" s="12" t="str">
        <f>IFERROR(__xludf.DUMMYFUNCTION("TEXTJOIN(""; "", TRUE, FILTER(CID!B5994:B14794, REGEXMATCH(CID!D5994:D14794, TEXTJOIN(""|"", TRUE, SPLIT(A5994, "";"")))))"),"#N/A")</f>
        <v>#N/A</v>
      </c>
    </row>
    <row r="5995">
      <c r="A5995" s="12" t="str">
        <f>IFERROR(__xludf.DUMMYFUNCTION("TEXTJOIN("";"", TRUE, FILTER(CID!$B$2:$B$14794, CID!B5995=CID!$D$2:$D$14794))"),"#N/A")</f>
        <v>#N/A</v>
      </c>
      <c r="B5995" s="12" t="str">
        <f>IFERROR(__xludf.DUMMYFUNCTION("TEXTJOIN(""; "", TRUE, FILTER(CID!B5995:B14794, REGEXMATCH(CID!D5995:D14794, TEXTJOIN(""|"", TRUE, SPLIT(A5995, "";"")))))"),"#N/A")</f>
        <v>#N/A</v>
      </c>
    </row>
    <row r="5996">
      <c r="A5996" s="12" t="str">
        <f>IFERROR(__xludf.DUMMYFUNCTION("TEXTJOIN("";"", TRUE, FILTER(CID!$B$2:$B$14794, CID!B5996=CID!$D$2:$D$14794))"),"#N/A")</f>
        <v>#N/A</v>
      </c>
      <c r="B5996" s="12" t="str">
        <f>IFERROR(__xludf.DUMMYFUNCTION("TEXTJOIN(""; "", TRUE, FILTER(CID!B5996:B14794, REGEXMATCH(CID!D5996:D14794, TEXTJOIN(""|"", TRUE, SPLIT(A5996, "";"")))))"),"#N/A")</f>
        <v>#N/A</v>
      </c>
    </row>
    <row r="5997">
      <c r="A5997" s="12" t="str">
        <f>IFERROR(__xludf.DUMMYFUNCTION("TEXTJOIN("";"", TRUE, FILTER(CID!$B$2:$B$14794, CID!B5997=CID!$D$2:$D$14794))"),"#N/A")</f>
        <v>#N/A</v>
      </c>
      <c r="B5997" s="12" t="str">
        <f>IFERROR(__xludf.DUMMYFUNCTION("TEXTJOIN(""; "", TRUE, FILTER(CID!B5997:B14794, REGEXMATCH(CID!D5997:D14794, TEXTJOIN(""|"", TRUE, SPLIT(A5997, "";"")))))"),"#N/A")</f>
        <v>#N/A</v>
      </c>
    </row>
    <row r="5998">
      <c r="A5998" s="12" t="str">
        <f>IFERROR(__xludf.DUMMYFUNCTION("TEXTJOIN("";"", TRUE, FILTER(CID!$B$2:$B$14794, CID!B5998=CID!$D$2:$D$14794))"),"#N/A")</f>
        <v>#N/A</v>
      </c>
      <c r="B5998" s="12" t="str">
        <f>IFERROR(__xludf.DUMMYFUNCTION("TEXTJOIN(""; "", TRUE, FILTER(CID!B5998:B14794, REGEXMATCH(CID!D5998:D14794, TEXTJOIN(""|"", TRUE, SPLIT(A5998, "";"")))))"),"#N/A")</f>
        <v>#N/A</v>
      </c>
    </row>
    <row r="5999">
      <c r="A5999" s="12" t="str">
        <f>IFERROR(__xludf.DUMMYFUNCTION("TEXTJOIN("";"", TRUE, FILTER(CID!$B$2:$B$14794, CID!B5999=CID!$D$2:$D$14794))"),"#N/A")</f>
        <v>#N/A</v>
      </c>
      <c r="B5999" s="12" t="str">
        <f>IFERROR(__xludf.DUMMYFUNCTION("TEXTJOIN(""; "", TRUE, FILTER(CID!B5999:B14794, REGEXMATCH(CID!D5999:D14794, TEXTJOIN(""|"", TRUE, SPLIT(A5999, "";"")))))"),"#N/A")</f>
        <v>#N/A</v>
      </c>
    </row>
    <row r="6000">
      <c r="A6000" s="12" t="str">
        <f>IFERROR(__xludf.DUMMYFUNCTION("TEXTJOIN("";"", TRUE, FILTER(CID!$B$2:$B$14794, CID!B6000=CID!$D$2:$D$14794))"),"#N/A")</f>
        <v>#N/A</v>
      </c>
      <c r="B6000" s="12" t="str">
        <f>IFERROR(__xludf.DUMMYFUNCTION("TEXTJOIN(""; "", TRUE, FILTER(CID!B6000:B14794, REGEXMATCH(CID!D6000:D14794, TEXTJOIN(""|"", TRUE, SPLIT(A6000, "";"")))))"),"#N/A")</f>
        <v>#N/A</v>
      </c>
    </row>
    <row r="6001">
      <c r="A6001" s="12" t="str">
        <f>IFERROR(__xludf.DUMMYFUNCTION("TEXTJOIN("";"", TRUE, FILTER(CID!$B$2:$B$14794, CID!B6001=CID!$D$2:$D$14794))"),"#N/A")</f>
        <v>#N/A</v>
      </c>
      <c r="B6001" s="12" t="str">
        <f>IFERROR(__xludf.DUMMYFUNCTION("TEXTJOIN(""; "", TRUE, FILTER(CID!B6001:B14794, REGEXMATCH(CID!D6001:D14794, TEXTJOIN(""|"", TRUE, SPLIT(A6001, "";"")))))"),"#N/A")</f>
        <v>#N/A</v>
      </c>
    </row>
    <row r="6002">
      <c r="A6002" s="12" t="str">
        <f>IFERROR(__xludf.DUMMYFUNCTION("TEXTJOIN("";"", TRUE, FILTER(CID!$B$2:$B$14794, CID!B6002=CID!$D$2:$D$14794))"),"#N/A")</f>
        <v>#N/A</v>
      </c>
      <c r="B6002" s="12" t="str">
        <f>IFERROR(__xludf.DUMMYFUNCTION("TEXTJOIN(""; "", TRUE, FILTER(CID!B6002:B14794, REGEXMATCH(CID!D6002:D14794, TEXTJOIN(""|"", TRUE, SPLIT(A6002, "";"")))))"),"#N/A")</f>
        <v>#N/A</v>
      </c>
    </row>
    <row r="6003">
      <c r="A6003" s="12" t="str">
        <f>IFERROR(__xludf.DUMMYFUNCTION("TEXTJOIN("";"", TRUE, FILTER(CID!$B$2:$B$14794, CID!B6003=CID!$D$2:$D$14794))"),"#N/A")</f>
        <v>#N/A</v>
      </c>
      <c r="B6003" s="12" t="str">
        <f>IFERROR(__xludf.DUMMYFUNCTION("TEXTJOIN(""; "", TRUE, FILTER(CID!B6003:B14794, REGEXMATCH(CID!D6003:D14794, TEXTJOIN(""|"", TRUE, SPLIT(A6003, "";"")))))"),"#N/A")</f>
        <v>#N/A</v>
      </c>
    </row>
    <row r="6004">
      <c r="A6004" s="12" t="str">
        <f>IFERROR(__xludf.DUMMYFUNCTION("TEXTJOIN("";"", TRUE, FILTER(CID!$B$2:$B$14794, CID!B6004=CID!$D$2:$D$14794))"),"#N/A")</f>
        <v>#N/A</v>
      </c>
      <c r="B6004" s="12" t="str">
        <f>IFERROR(__xludf.DUMMYFUNCTION("TEXTJOIN(""; "", TRUE, FILTER(CID!B6004:B14794, REGEXMATCH(CID!D6004:D14794, TEXTJOIN(""|"", TRUE, SPLIT(A6004, "";"")))))"),"#N/A")</f>
        <v>#N/A</v>
      </c>
    </row>
    <row r="6005">
      <c r="A6005" s="12" t="str">
        <f>IFERROR(__xludf.DUMMYFUNCTION("TEXTJOIN("";"", TRUE, FILTER(CID!$B$2:$B$14794, CID!B6005=CID!$D$2:$D$14794))"),"#N/A")</f>
        <v>#N/A</v>
      </c>
      <c r="B6005" s="12" t="str">
        <f>IFERROR(__xludf.DUMMYFUNCTION("TEXTJOIN(""; "", TRUE, FILTER(CID!B6005:B14794, REGEXMATCH(CID!D6005:D14794, TEXTJOIN(""|"", TRUE, SPLIT(A6005, "";"")))))"),"#N/A")</f>
        <v>#N/A</v>
      </c>
    </row>
    <row r="6006">
      <c r="A6006" s="12" t="str">
        <f>IFERROR(__xludf.DUMMYFUNCTION("TEXTJOIN("";"", TRUE, FILTER(CID!$B$2:$B$14794, CID!B6006=CID!$D$2:$D$14794))"),"#N/A")</f>
        <v>#N/A</v>
      </c>
      <c r="B6006" s="12" t="str">
        <f>IFERROR(__xludf.DUMMYFUNCTION("TEXTJOIN(""; "", TRUE, FILTER(CID!B6006:B14794, REGEXMATCH(CID!D6006:D14794, TEXTJOIN(""|"", TRUE, SPLIT(A6006, "";"")))))"),"#N/A")</f>
        <v>#N/A</v>
      </c>
    </row>
    <row r="6007">
      <c r="A6007" s="12" t="str">
        <f>IFERROR(__xludf.DUMMYFUNCTION("TEXTJOIN("";"", TRUE, FILTER(CID!$B$2:$B$14794, CID!B6007=CID!$D$2:$D$14794))"),"#N/A")</f>
        <v>#N/A</v>
      </c>
      <c r="B6007" s="12" t="str">
        <f>IFERROR(__xludf.DUMMYFUNCTION("TEXTJOIN(""; "", TRUE, FILTER(CID!B6007:B14794, REGEXMATCH(CID!D6007:D14794, TEXTJOIN(""|"", TRUE, SPLIT(A6007, "";"")))))"),"#N/A")</f>
        <v>#N/A</v>
      </c>
    </row>
    <row r="6008">
      <c r="A6008" s="12" t="str">
        <f>IFERROR(__xludf.DUMMYFUNCTION("TEXTJOIN("";"", TRUE, FILTER(CID!$B$2:$B$14794, CID!B6008=CID!$D$2:$D$14794))"),"#N/A")</f>
        <v>#N/A</v>
      </c>
      <c r="B6008" s="12" t="str">
        <f>IFERROR(__xludf.DUMMYFUNCTION("TEXTJOIN(""; "", TRUE, FILTER(CID!B6008:B14794, REGEXMATCH(CID!D6008:D14794, TEXTJOIN(""|"", TRUE, SPLIT(A6008, "";"")))))"),"#N/A")</f>
        <v>#N/A</v>
      </c>
    </row>
    <row r="6009">
      <c r="A6009" s="12" t="str">
        <f>IFERROR(__xludf.DUMMYFUNCTION("TEXTJOIN("";"", TRUE, FILTER(CID!$B$2:$B$14794, CID!B6009=CID!$D$2:$D$14794))"),"#N/A")</f>
        <v>#N/A</v>
      </c>
      <c r="B6009" s="12" t="str">
        <f>IFERROR(__xludf.DUMMYFUNCTION("TEXTJOIN(""; "", TRUE, FILTER(CID!B6009:B14794, REGEXMATCH(CID!D6009:D14794, TEXTJOIN(""|"", TRUE, SPLIT(A6009, "";"")))))"),"#N/A")</f>
        <v>#N/A</v>
      </c>
    </row>
    <row r="6010">
      <c r="A6010" s="12" t="str">
        <f>IFERROR(__xludf.DUMMYFUNCTION("TEXTJOIN("";"", TRUE, FILTER(CID!$B$2:$B$14794, CID!B6010=CID!$D$2:$D$14794))"),"#N/A")</f>
        <v>#N/A</v>
      </c>
      <c r="B6010" s="12" t="str">
        <f>IFERROR(__xludf.DUMMYFUNCTION("TEXTJOIN(""; "", TRUE, FILTER(CID!B6010:B14794, REGEXMATCH(CID!D6010:D14794, TEXTJOIN(""|"", TRUE, SPLIT(A6010, "";"")))))"),"#N/A")</f>
        <v>#N/A</v>
      </c>
    </row>
    <row r="6011">
      <c r="A6011" s="12" t="str">
        <f>IFERROR(__xludf.DUMMYFUNCTION("TEXTJOIN("";"", TRUE, FILTER(CID!$B$2:$B$14794, CID!B6011=CID!$D$2:$D$14794))"),"#N/A")</f>
        <v>#N/A</v>
      </c>
      <c r="B6011" s="12" t="str">
        <f>IFERROR(__xludf.DUMMYFUNCTION("TEXTJOIN(""; "", TRUE, FILTER(CID!B6011:B14794, REGEXMATCH(CID!D6011:D14794, TEXTJOIN(""|"", TRUE, SPLIT(A6011, "";"")))))"),"#N/A")</f>
        <v>#N/A</v>
      </c>
    </row>
    <row r="6012">
      <c r="A6012" s="12" t="str">
        <f>IFERROR(__xludf.DUMMYFUNCTION("TEXTJOIN("";"", TRUE, FILTER(CID!$B$2:$B$14794, CID!B6012=CID!$D$2:$D$14794))"),"#N/A")</f>
        <v>#N/A</v>
      </c>
      <c r="B6012" s="12" t="str">
        <f>IFERROR(__xludf.DUMMYFUNCTION("TEXTJOIN(""; "", TRUE, FILTER(CID!B6012:B14794, REGEXMATCH(CID!D6012:D14794, TEXTJOIN(""|"", TRUE, SPLIT(A6012, "";"")))))"),"#N/A")</f>
        <v>#N/A</v>
      </c>
    </row>
    <row r="6013">
      <c r="A6013" s="12" t="str">
        <f>IFERROR(__xludf.DUMMYFUNCTION("TEXTJOIN("";"", TRUE, FILTER(CID!$B$2:$B$14794, CID!B6013=CID!$D$2:$D$14794))"),"#N/A")</f>
        <v>#N/A</v>
      </c>
      <c r="B6013" s="12" t="str">
        <f>IFERROR(__xludf.DUMMYFUNCTION("TEXTJOIN(""; "", TRUE, FILTER(CID!B6013:B14794, REGEXMATCH(CID!D6013:D14794, TEXTJOIN(""|"", TRUE, SPLIT(A6013, "";"")))))"),"#N/A")</f>
        <v>#N/A</v>
      </c>
    </row>
    <row r="6014">
      <c r="A6014" s="12" t="str">
        <f>IFERROR(__xludf.DUMMYFUNCTION("TEXTJOIN("";"", TRUE, FILTER(CID!$B$2:$B$14794, CID!B6014=CID!$D$2:$D$14794))"),"#N/A")</f>
        <v>#N/A</v>
      </c>
      <c r="B6014" s="12" t="str">
        <f>IFERROR(__xludf.DUMMYFUNCTION("TEXTJOIN(""; "", TRUE, FILTER(CID!B6014:B14794, REGEXMATCH(CID!D6014:D14794, TEXTJOIN(""|"", TRUE, SPLIT(A6014, "";"")))))"),"#N/A")</f>
        <v>#N/A</v>
      </c>
    </row>
    <row r="6015">
      <c r="A6015" s="12" t="str">
        <f>IFERROR(__xludf.DUMMYFUNCTION("TEXTJOIN("";"", TRUE, FILTER(CID!$B$2:$B$14794, CID!B6015=CID!$D$2:$D$14794))"),"#N/A")</f>
        <v>#N/A</v>
      </c>
      <c r="B6015" s="12" t="str">
        <f>IFERROR(__xludf.DUMMYFUNCTION("TEXTJOIN(""; "", TRUE, FILTER(CID!B6015:B14794, REGEXMATCH(CID!D6015:D14794, TEXTJOIN(""|"", TRUE, SPLIT(A6015, "";"")))))"),"#N/A")</f>
        <v>#N/A</v>
      </c>
    </row>
    <row r="6016">
      <c r="A6016" s="12" t="str">
        <f>IFERROR(__xludf.DUMMYFUNCTION("TEXTJOIN("";"", TRUE, FILTER(CID!$B$2:$B$14794, CID!B6016=CID!$D$2:$D$14794))"),"#N/A")</f>
        <v>#N/A</v>
      </c>
      <c r="B6016" s="12" t="str">
        <f>IFERROR(__xludf.DUMMYFUNCTION("TEXTJOIN(""; "", TRUE, FILTER(CID!B6016:B14794, REGEXMATCH(CID!D6016:D14794, TEXTJOIN(""|"", TRUE, SPLIT(A6016, "";"")))))"),"#N/A")</f>
        <v>#N/A</v>
      </c>
    </row>
    <row r="6017">
      <c r="A6017" s="12" t="str">
        <f>IFERROR(__xludf.DUMMYFUNCTION("TEXTJOIN("";"", TRUE, FILTER(CID!$B$2:$B$14794, CID!B6017=CID!$D$2:$D$14794))"),"#N/A")</f>
        <v>#N/A</v>
      </c>
      <c r="B6017" s="12" t="str">
        <f>IFERROR(__xludf.DUMMYFUNCTION("TEXTJOIN(""; "", TRUE, FILTER(CID!B6017:B14794, REGEXMATCH(CID!D6017:D14794, TEXTJOIN(""|"", TRUE, SPLIT(A6017, "";"")))))"),"#N/A")</f>
        <v>#N/A</v>
      </c>
    </row>
    <row r="6018">
      <c r="A6018" s="12" t="str">
        <f>IFERROR(__xludf.DUMMYFUNCTION("TEXTJOIN("";"", TRUE, FILTER(CID!$B$2:$B$14794, CID!B6018=CID!$D$2:$D$14794))"),"#N/A")</f>
        <v>#N/A</v>
      </c>
      <c r="B6018" s="12" t="str">
        <f>IFERROR(__xludf.DUMMYFUNCTION("TEXTJOIN(""; "", TRUE, FILTER(CID!B6018:B14794, REGEXMATCH(CID!D6018:D14794, TEXTJOIN(""|"", TRUE, SPLIT(A6018, "";"")))))"),"#N/A")</f>
        <v>#N/A</v>
      </c>
    </row>
    <row r="6019">
      <c r="A6019" s="12" t="str">
        <f>IFERROR(__xludf.DUMMYFUNCTION("TEXTJOIN("";"", TRUE, FILTER(CID!$B$2:$B$14794, CID!B6019=CID!$D$2:$D$14794))"),"#N/A")</f>
        <v>#N/A</v>
      </c>
      <c r="B6019" s="12" t="str">
        <f>IFERROR(__xludf.DUMMYFUNCTION("TEXTJOIN(""; "", TRUE, FILTER(CID!B6019:B14794, REGEXMATCH(CID!D6019:D14794, TEXTJOIN(""|"", TRUE, SPLIT(A6019, "";"")))))"),"#N/A")</f>
        <v>#N/A</v>
      </c>
    </row>
    <row r="6020">
      <c r="A6020" s="12" t="str">
        <f>IFERROR(__xludf.DUMMYFUNCTION("TEXTJOIN("";"", TRUE, FILTER(CID!$B$2:$B$14794, CID!B6020=CID!$D$2:$D$14794))"),"#N/A")</f>
        <v>#N/A</v>
      </c>
      <c r="B6020" s="12" t="str">
        <f>IFERROR(__xludf.DUMMYFUNCTION("TEXTJOIN(""; "", TRUE, FILTER(CID!B6020:B14794, REGEXMATCH(CID!D6020:D14794, TEXTJOIN(""|"", TRUE, SPLIT(A6020, "";"")))))"),"#N/A")</f>
        <v>#N/A</v>
      </c>
    </row>
    <row r="6021">
      <c r="A6021" s="12" t="str">
        <f>IFERROR(__xludf.DUMMYFUNCTION("TEXTJOIN("";"", TRUE, FILTER(CID!$B$2:$B$14794, CID!B6021=CID!$D$2:$D$14794))"),"#N/A")</f>
        <v>#N/A</v>
      </c>
      <c r="B6021" s="12" t="str">
        <f>IFERROR(__xludf.DUMMYFUNCTION("TEXTJOIN(""; "", TRUE, FILTER(CID!B6021:B14794, REGEXMATCH(CID!D6021:D14794, TEXTJOIN(""|"", TRUE, SPLIT(A6021, "";"")))))"),"#N/A")</f>
        <v>#N/A</v>
      </c>
    </row>
    <row r="6022">
      <c r="A6022" s="12" t="str">
        <f>IFERROR(__xludf.DUMMYFUNCTION("TEXTJOIN("";"", TRUE, FILTER(CID!$B$2:$B$14794, CID!B6022=CID!$D$2:$D$14794))"),"#N/A")</f>
        <v>#N/A</v>
      </c>
      <c r="B6022" s="12" t="str">
        <f>IFERROR(__xludf.DUMMYFUNCTION("TEXTJOIN(""; "", TRUE, FILTER(CID!B6022:B14794, REGEXMATCH(CID!D6022:D14794, TEXTJOIN(""|"", TRUE, SPLIT(A6022, "";"")))))"),"#N/A")</f>
        <v>#N/A</v>
      </c>
    </row>
    <row r="6023">
      <c r="A6023" s="12" t="str">
        <f>IFERROR(__xludf.DUMMYFUNCTION("TEXTJOIN("";"", TRUE, FILTER(CID!$B$2:$B$14794, CID!B6023=CID!$D$2:$D$14794))"),"#N/A")</f>
        <v>#N/A</v>
      </c>
      <c r="B6023" s="12" t="str">
        <f>IFERROR(__xludf.DUMMYFUNCTION("TEXTJOIN(""; "", TRUE, FILTER(CID!B6023:B14794, REGEXMATCH(CID!D6023:D14794, TEXTJOIN(""|"", TRUE, SPLIT(A6023, "";"")))))"),"#N/A")</f>
        <v>#N/A</v>
      </c>
    </row>
    <row r="6024">
      <c r="A6024" s="12" t="str">
        <f>IFERROR(__xludf.DUMMYFUNCTION("TEXTJOIN("";"", TRUE, FILTER(CID!$B$2:$B$14794, CID!B6024=CID!$D$2:$D$14794))"),"#N/A")</f>
        <v>#N/A</v>
      </c>
      <c r="B6024" s="12" t="str">
        <f>IFERROR(__xludf.DUMMYFUNCTION("TEXTJOIN(""; "", TRUE, FILTER(CID!B6024:B14794, REGEXMATCH(CID!D6024:D14794, TEXTJOIN(""|"", TRUE, SPLIT(A6024, "";"")))))"),"#N/A")</f>
        <v>#N/A</v>
      </c>
    </row>
    <row r="6025">
      <c r="A6025" s="12" t="str">
        <f>IFERROR(__xludf.DUMMYFUNCTION("TEXTJOIN("";"", TRUE, FILTER(CID!$B$2:$B$14794, CID!B6025=CID!$D$2:$D$14794))"),"#N/A")</f>
        <v>#N/A</v>
      </c>
      <c r="B6025" s="12" t="str">
        <f>IFERROR(__xludf.DUMMYFUNCTION("TEXTJOIN(""; "", TRUE, FILTER(CID!B6025:B14794, REGEXMATCH(CID!D6025:D14794, TEXTJOIN(""|"", TRUE, SPLIT(A6025, "";"")))))"),"#N/A")</f>
        <v>#N/A</v>
      </c>
    </row>
    <row r="6026">
      <c r="A6026" s="12" t="str">
        <f>IFERROR(__xludf.DUMMYFUNCTION("TEXTJOIN("";"", TRUE, FILTER(CID!$B$2:$B$14794, CID!B6026=CID!$D$2:$D$14794))"),"#N/A")</f>
        <v>#N/A</v>
      </c>
      <c r="B6026" s="12" t="str">
        <f>IFERROR(__xludf.DUMMYFUNCTION("TEXTJOIN(""; "", TRUE, FILTER(CID!B6026:B14794, REGEXMATCH(CID!D6026:D14794, TEXTJOIN(""|"", TRUE, SPLIT(A6026, "";"")))))"),"#N/A")</f>
        <v>#N/A</v>
      </c>
    </row>
    <row r="6027">
      <c r="A6027" s="12" t="str">
        <f>IFERROR(__xludf.DUMMYFUNCTION("TEXTJOIN("";"", TRUE, FILTER(CID!$B$2:$B$14794, CID!B6027=CID!$D$2:$D$14794))"),"#N/A")</f>
        <v>#N/A</v>
      </c>
      <c r="B6027" s="12" t="str">
        <f>IFERROR(__xludf.DUMMYFUNCTION("TEXTJOIN(""; "", TRUE, FILTER(CID!B6027:B14794, REGEXMATCH(CID!D6027:D14794, TEXTJOIN(""|"", TRUE, SPLIT(A6027, "";"")))))"),"#N/A")</f>
        <v>#N/A</v>
      </c>
    </row>
    <row r="6028">
      <c r="A6028" s="12" t="str">
        <f>IFERROR(__xludf.DUMMYFUNCTION("TEXTJOIN("";"", TRUE, FILTER(CID!$B$2:$B$14794, CID!B6028=CID!$D$2:$D$14794))"),"#N/A")</f>
        <v>#N/A</v>
      </c>
      <c r="B6028" s="12" t="str">
        <f>IFERROR(__xludf.DUMMYFUNCTION("TEXTJOIN(""; "", TRUE, FILTER(CID!B6028:B14794, REGEXMATCH(CID!D6028:D14794, TEXTJOIN(""|"", TRUE, SPLIT(A6028, "";"")))))"),"#N/A")</f>
        <v>#N/A</v>
      </c>
    </row>
    <row r="6029">
      <c r="A6029" s="12" t="str">
        <f>IFERROR(__xludf.DUMMYFUNCTION("TEXTJOIN("";"", TRUE, FILTER(CID!$B$2:$B$14794, CID!B6029=CID!$D$2:$D$14794))"),"#N/A")</f>
        <v>#N/A</v>
      </c>
      <c r="B6029" s="12" t="str">
        <f>IFERROR(__xludf.DUMMYFUNCTION("TEXTJOIN(""; "", TRUE, FILTER(CID!B6029:B14794, REGEXMATCH(CID!D6029:D14794, TEXTJOIN(""|"", TRUE, SPLIT(A6029, "";"")))))"),"#N/A")</f>
        <v>#N/A</v>
      </c>
    </row>
    <row r="6030">
      <c r="A6030" s="12" t="str">
        <f>IFERROR(__xludf.DUMMYFUNCTION("TEXTJOIN("";"", TRUE, FILTER(CID!$B$2:$B$14794, CID!B6030=CID!$D$2:$D$14794))"),"#N/A")</f>
        <v>#N/A</v>
      </c>
      <c r="B6030" s="12" t="str">
        <f>IFERROR(__xludf.DUMMYFUNCTION("TEXTJOIN(""; "", TRUE, FILTER(CID!B6030:B14794, REGEXMATCH(CID!D6030:D14794, TEXTJOIN(""|"", TRUE, SPLIT(A6030, "";"")))))"),"#N/A")</f>
        <v>#N/A</v>
      </c>
    </row>
    <row r="6031">
      <c r="A6031" s="12" t="str">
        <f>IFERROR(__xludf.DUMMYFUNCTION("TEXTJOIN("";"", TRUE, FILTER(CID!$B$2:$B$14794, CID!B6031=CID!$D$2:$D$14794))"),"#N/A")</f>
        <v>#N/A</v>
      </c>
      <c r="B6031" s="12" t="str">
        <f>IFERROR(__xludf.DUMMYFUNCTION("TEXTJOIN(""; "", TRUE, FILTER(CID!B6031:B14794, REGEXMATCH(CID!D6031:D14794, TEXTJOIN(""|"", TRUE, SPLIT(A6031, "";"")))))"),"#N/A")</f>
        <v>#N/A</v>
      </c>
    </row>
    <row r="6032">
      <c r="A6032" s="12" t="str">
        <f>IFERROR(__xludf.DUMMYFUNCTION("TEXTJOIN("";"", TRUE, FILTER(CID!$B$2:$B$14794, CID!B6032=CID!$D$2:$D$14794))"),"#N/A")</f>
        <v>#N/A</v>
      </c>
      <c r="B6032" s="12" t="str">
        <f>IFERROR(__xludf.DUMMYFUNCTION("TEXTJOIN(""; "", TRUE, FILTER(CID!B6032:B14794, REGEXMATCH(CID!D6032:D14794, TEXTJOIN(""|"", TRUE, SPLIT(A6032, "";"")))))"),"#N/A")</f>
        <v>#N/A</v>
      </c>
    </row>
    <row r="6033">
      <c r="A6033" s="12" t="str">
        <f>IFERROR(__xludf.DUMMYFUNCTION("TEXTJOIN("";"", TRUE, FILTER(CID!$B$2:$B$14794, CID!B6033=CID!$D$2:$D$14794))"),"#N/A")</f>
        <v>#N/A</v>
      </c>
      <c r="B6033" s="12" t="str">
        <f>IFERROR(__xludf.DUMMYFUNCTION("TEXTJOIN(""; "", TRUE, FILTER(CID!B6033:B14794, REGEXMATCH(CID!D6033:D14794, TEXTJOIN(""|"", TRUE, SPLIT(A6033, "";"")))))"),"#N/A")</f>
        <v>#N/A</v>
      </c>
    </row>
    <row r="6034">
      <c r="A6034" s="12" t="str">
        <f>IFERROR(__xludf.DUMMYFUNCTION("TEXTJOIN("";"", TRUE, FILTER(CID!$B$2:$B$14794, CID!B6034=CID!$D$2:$D$14794))"),"#N/A")</f>
        <v>#N/A</v>
      </c>
      <c r="B6034" s="12" t="str">
        <f>IFERROR(__xludf.DUMMYFUNCTION("TEXTJOIN(""; "", TRUE, FILTER(CID!B6034:B14794, REGEXMATCH(CID!D6034:D14794, TEXTJOIN(""|"", TRUE, SPLIT(A6034, "";"")))))"),"#N/A")</f>
        <v>#N/A</v>
      </c>
    </row>
    <row r="6035">
      <c r="A6035" s="12" t="str">
        <f>IFERROR(__xludf.DUMMYFUNCTION("TEXTJOIN("";"", TRUE, FILTER(CID!$B$2:$B$14794, CID!B6035=CID!$D$2:$D$14794))"),"#N/A")</f>
        <v>#N/A</v>
      </c>
      <c r="B6035" s="12" t="str">
        <f>IFERROR(__xludf.DUMMYFUNCTION("TEXTJOIN(""; "", TRUE, FILTER(CID!B6035:B14794, REGEXMATCH(CID!D6035:D14794, TEXTJOIN(""|"", TRUE, SPLIT(A6035, "";"")))))"),"#N/A")</f>
        <v>#N/A</v>
      </c>
    </row>
    <row r="6036">
      <c r="A6036" s="12" t="str">
        <f>IFERROR(__xludf.DUMMYFUNCTION("TEXTJOIN("";"", TRUE, FILTER(CID!$B$2:$B$14794, CID!B6036=CID!$D$2:$D$14794))"),"#N/A")</f>
        <v>#N/A</v>
      </c>
      <c r="B6036" s="12" t="str">
        <f>IFERROR(__xludf.DUMMYFUNCTION("TEXTJOIN(""; "", TRUE, FILTER(CID!B6036:B14794, REGEXMATCH(CID!D6036:D14794, TEXTJOIN(""|"", TRUE, SPLIT(A6036, "";"")))))"),"#N/A")</f>
        <v>#N/A</v>
      </c>
    </row>
    <row r="6037">
      <c r="A6037" s="12" t="str">
        <f>IFERROR(__xludf.DUMMYFUNCTION("TEXTJOIN("";"", TRUE, FILTER(CID!$B$2:$B$14794, CID!B6037=CID!$D$2:$D$14794))"),"#N/A")</f>
        <v>#N/A</v>
      </c>
      <c r="B6037" s="12" t="str">
        <f>IFERROR(__xludf.DUMMYFUNCTION("TEXTJOIN(""; "", TRUE, FILTER(CID!B6037:B14794, REGEXMATCH(CID!D6037:D14794, TEXTJOIN(""|"", TRUE, SPLIT(A6037, "";"")))))"),"#N/A")</f>
        <v>#N/A</v>
      </c>
    </row>
    <row r="6038">
      <c r="A6038" s="12" t="str">
        <f>IFERROR(__xludf.DUMMYFUNCTION("TEXTJOIN("";"", TRUE, FILTER(CID!$B$2:$B$14794, CID!B6038=CID!$D$2:$D$14794))"),"#N/A")</f>
        <v>#N/A</v>
      </c>
      <c r="B6038" s="12" t="str">
        <f>IFERROR(__xludf.DUMMYFUNCTION("TEXTJOIN(""; "", TRUE, FILTER(CID!B6038:B14794, REGEXMATCH(CID!D6038:D14794, TEXTJOIN(""|"", TRUE, SPLIT(A6038, "";"")))))"),"#N/A")</f>
        <v>#N/A</v>
      </c>
    </row>
    <row r="6039">
      <c r="A6039" s="12" t="str">
        <f>IFERROR(__xludf.DUMMYFUNCTION("TEXTJOIN("";"", TRUE, FILTER(CID!$B$2:$B$14794, CID!B6039=CID!$D$2:$D$14794))"),"#N/A")</f>
        <v>#N/A</v>
      </c>
      <c r="B6039" s="12" t="str">
        <f>IFERROR(__xludf.DUMMYFUNCTION("TEXTJOIN(""; "", TRUE, FILTER(CID!B6039:B14794, REGEXMATCH(CID!D6039:D14794, TEXTJOIN(""|"", TRUE, SPLIT(A6039, "";"")))))"),"#N/A")</f>
        <v>#N/A</v>
      </c>
    </row>
    <row r="6040">
      <c r="A6040" s="12" t="str">
        <f>IFERROR(__xludf.DUMMYFUNCTION("TEXTJOIN("";"", TRUE, FILTER(CID!$B$2:$B$14794, CID!B6040=CID!$D$2:$D$14794))"),"#N/A")</f>
        <v>#N/A</v>
      </c>
      <c r="B6040" s="12" t="str">
        <f>IFERROR(__xludf.DUMMYFUNCTION("TEXTJOIN(""; "", TRUE, FILTER(CID!B6040:B14794, REGEXMATCH(CID!D6040:D14794, TEXTJOIN(""|"", TRUE, SPLIT(A6040, "";"")))))"),"#N/A")</f>
        <v>#N/A</v>
      </c>
    </row>
    <row r="6041">
      <c r="A6041" s="12" t="str">
        <f>IFERROR(__xludf.DUMMYFUNCTION("TEXTJOIN("";"", TRUE, FILTER(CID!$B$2:$B$14794, CID!B6041=CID!$D$2:$D$14794))"),"#N/A")</f>
        <v>#N/A</v>
      </c>
      <c r="B6041" s="12" t="str">
        <f>IFERROR(__xludf.DUMMYFUNCTION("TEXTJOIN(""; "", TRUE, FILTER(CID!B6041:B14794, REGEXMATCH(CID!D6041:D14794, TEXTJOIN(""|"", TRUE, SPLIT(A6041, "";"")))))"),"#N/A")</f>
        <v>#N/A</v>
      </c>
    </row>
    <row r="6042">
      <c r="A6042" s="12" t="str">
        <f>IFERROR(__xludf.DUMMYFUNCTION("TEXTJOIN("";"", TRUE, FILTER(CID!$B$2:$B$14794, CID!B6042=CID!$D$2:$D$14794))"),"#N/A")</f>
        <v>#N/A</v>
      </c>
      <c r="B6042" s="12" t="str">
        <f>IFERROR(__xludf.DUMMYFUNCTION("TEXTJOIN(""; "", TRUE, FILTER(CID!B6042:B14794, REGEXMATCH(CID!D6042:D14794, TEXTJOIN(""|"", TRUE, SPLIT(A6042, "";"")))))"),"#N/A")</f>
        <v>#N/A</v>
      </c>
    </row>
    <row r="6043">
      <c r="A6043" s="12" t="str">
        <f>IFERROR(__xludf.DUMMYFUNCTION("TEXTJOIN("";"", TRUE, FILTER(CID!$B$2:$B$14794, CID!B6043=CID!$D$2:$D$14794))"),"#N/A")</f>
        <v>#N/A</v>
      </c>
      <c r="B6043" s="12" t="str">
        <f>IFERROR(__xludf.DUMMYFUNCTION("TEXTJOIN(""; "", TRUE, FILTER(CID!B6043:B14794, REGEXMATCH(CID!D6043:D14794, TEXTJOIN(""|"", TRUE, SPLIT(A6043, "";"")))))"),"#N/A")</f>
        <v>#N/A</v>
      </c>
    </row>
    <row r="6044">
      <c r="A6044" s="12" t="str">
        <f>IFERROR(__xludf.DUMMYFUNCTION("TEXTJOIN("";"", TRUE, FILTER(CID!$B$2:$B$14794, CID!B6044=CID!$D$2:$D$14794))"),"#N/A")</f>
        <v>#N/A</v>
      </c>
      <c r="B6044" s="12" t="str">
        <f>IFERROR(__xludf.DUMMYFUNCTION("TEXTJOIN(""; "", TRUE, FILTER(CID!B6044:B14794, REGEXMATCH(CID!D6044:D14794, TEXTJOIN(""|"", TRUE, SPLIT(A6044, "";"")))))"),"#N/A")</f>
        <v>#N/A</v>
      </c>
    </row>
    <row r="6045">
      <c r="A6045" s="12" t="str">
        <f>IFERROR(__xludf.DUMMYFUNCTION("TEXTJOIN("";"", TRUE, FILTER(CID!$B$2:$B$14794, CID!B6045=CID!$D$2:$D$14794))"),"#N/A")</f>
        <v>#N/A</v>
      </c>
      <c r="B6045" s="12" t="str">
        <f>IFERROR(__xludf.DUMMYFUNCTION("TEXTJOIN(""; "", TRUE, FILTER(CID!B6045:B14794, REGEXMATCH(CID!D6045:D14794, TEXTJOIN(""|"", TRUE, SPLIT(A6045, "";"")))))"),"#N/A")</f>
        <v>#N/A</v>
      </c>
    </row>
    <row r="6046">
      <c r="A6046" s="12" t="str">
        <f>IFERROR(__xludf.DUMMYFUNCTION("TEXTJOIN("";"", TRUE, FILTER(CID!$B$2:$B$14794, CID!B6046=CID!$D$2:$D$14794))"),"#N/A")</f>
        <v>#N/A</v>
      </c>
      <c r="B6046" s="12" t="str">
        <f>IFERROR(__xludf.DUMMYFUNCTION("TEXTJOIN(""; "", TRUE, FILTER(CID!B6046:B14794, REGEXMATCH(CID!D6046:D14794, TEXTJOIN(""|"", TRUE, SPLIT(A6046, "";"")))))"),"#N/A")</f>
        <v>#N/A</v>
      </c>
    </row>
    <row r="6047">
      <c r="A6047" s="12" t="str">
        <f>IFERROR(__xludf.DUMMYFUNCTION("TEXTJOIN("";"", TRUE, FILTER(CID!$B$2:$B$14794, CID!B6047=CID!$D$2:$D$14794))"),"#N/A")</f>
        <v>#N/A</v>
      </c>
      <c r="B6047" s="12" t="str">
        <f>IFERROR(__xludf.DUMMYFUNCTION("TEXTJOIN(""; "", TRUE, FILTER(CID!B6047:B14794, REGEXMATCH(CID!D6047:D14794, TEXTJOIN(""|"", TRUE, SPLIT(A6047, "";"")))))"),"#N/A")</f>
        <v>#N/A</v>
      </c>
    </row>
    <row r="6048">
      <c r="A6048" s="12" t="str">
        <f>IFERROR(__xludf.DUMMYFUNCTION("TEXTJOIN("";"", TRUE, FILTER(CID!$B$2:$B$14794, CID!B6048=CID!$D$2:$D$14794))"),"#N/A")</f>
        <v>#N/A</v>
      </c>
      <c r="B6048" s="12" t="str">
        <f>IFERROR(__xludf.DUMMYFUNCTION("TEXTJOIN(""; "", TRUE, FILTER(CID!B6048:B14794, REGEXMATCH(CID!D6048:D14794, TEXTJOIN(""|"", TRUE, SPLIT(A6048, "";"")))))"),"#N/A")</f>
        <v>#N/A</v>
      </c>
    </row>
    <row r="6049">
      <c r="A6049" s="12" t="str">
        <f>IFERROR(__xludf.DUMMYFUNCTION("TEXTJOIN("";"", TRUE, FILTER(CID!$B$2:$B$14794, CID!B6049=CID!$D$2:$D$14794))"),"#N/A")</f>
        <v>#N/A</v>
      </c>
      <c r="B6049" s="12" t="str">
        <f>IFERROR(__xludf.DUMMYFUNCTION("TEXTJOIN(""; "", TRUE, FILTER(CID!B6049:B14794, REGEXMATCH(CID!D6049:D14794, TEXTJOIN(""|"", TRUE, SPLIT(A6049, "";"")))))"),"#N/A")</f>
        <v>#N/A</v>
      </c>
    </row>
    <row r="6050">
      <c r="A6050" s="12" t="str">
        <f>IFERROR(__xludf.DUMMYFUNCTION("TEXTJOIN("";"", TRUE, FILTER(CID!$B$2:$B$14794, CID!B6050=CID!$D$2:$D$14794))"),"#N/A")</f>
        <v>#N/A</v>
      </c>
      <c r="B6050" s="12" t="str">
        <f>IFERROR(__xludf.DUMMYFUNCTION("TEXTJOIN(""; "", TRUE, FILTER(CID!B6050:B14794, REGEXMATCH(CID!D6050:D14794, TEXTJOIN(""|"", TRUE, SPLIT(A6050, "";"")))))"),"#N/A")</f>
        <v>#N/A</v>
      </c>
    </row>
    <row r="6051">
      <c r="A6051" s="12" t="str">
        <f>IFERROR(__xludf.DUMMYFUNCTION("TEXTJOIN("";"", TRUE, FILTER(CID!$B$2:$B$14794, CID!B6051=CID!$D$2:$D$14794))"),"#N/A")</f>
        <v>#N/A</v>
      </c>
      <c r="B6051" s="12" t="str">
        <f>IFERROR(__xludf.DUMMYFUNCTION("TEXTJOIN(""; "", TRUE, FILTER(CID!B6051:B14794, REGEXMATCH(CID!D6051:D14794, TEXTJOIN(""|"", TRUE, SPLIT(A6051, "";"")))))"),"#N/A")</f>
        <v>#N/A</v>
      </c>
    </row>
    <row r="6052">
      <c r="A6052" s="12" t="str">
        <f>IFERROR(__xludf.DUMMYFUNCTION("TEXTJOIN("";"", TRUE, FILTER(CID!$B$2:$B$14794, CID!B6052=CID!$D$2:$D$14794))"),"#N/A")</f>
        <v>#N/A</v>
      </c>
      <c r="B6052" s="12" t="str">
        <f>IFERROR(__xludf.DUMMYFUNCTION("TEXTJOIN(""; "", TRUE, FILTER(CID!B6052:B14794, REGEXMATCH(CID!D6052:D14794, TEXTJOIN(""|"", TRUE, SPLIT(A6052, "";"")))))"),"#N/A")</f>
        <v>#N/A</v>
      </c>
    </row>
    <row r="6053">
      <c r="A6053" s="12" t="str">
        <f>IFERROR(__xludf.DUMMYFUNCTION("TEXTJOIN("";"", TRUE, FILTER(CID!$B$2:$B$14794, CID!B6053=CID!$D$2:$D$14794))"),"#N/A")</f>
        <v>#N/A</v>
      </c>
      <c r="B6053" s="12" t="str">
        <f>IFERROR(__xludf.DUMMYFUNCTION("TEXTJOIN(""; "", TRUE, FILTER(CID!B6053:B14794, REGEXMATCH(CID!D6053:D14794, TEXTJOIN(""|"", TRUE, SPLIT(A6053, "";"")))))"),"#N/A")</f>
        <v>#N/A</v>
      </c>
    </row>
    <row r="6054">
      <c r="A6054" s="12" t="str">
        <f>IFERROR(__xludf.DUMMYFUNCTION("TEXTJOIN("";"", TRUE, FILTER(CID!$B$2:$B$14794, CID!B6054=CID!$D$2:$D$14794))"),"#N/A")</f>
        <v>#N/A</v>
      </c>
      <c r="B6054" s="12" t="str">
        <f>IFERROR(__xludf.DUMMYFUNCTION("TEXTJOIN(""; "", TRUE, FILTER(CID!B6054:B14794, REGEXMATCH(CID!D6054:D14794, TEXTJOIN(""|"", TRUE, SPLIT(A6054, "";"")))))"),"#N/A")</f>
        <v>#N/A</v>
      </c>
    </row>
    <row r="6055">
      <c r="A6055" s="12" t="str">
        <f>IFERROR(__xludf.DUMMYFUNCTION("TEXTJOIN("";"", TRUE, FILTER(CID!$B$2:$B$14794, CID!B6055=CID!$D$2:$D$14794))"),"#N/A")</f>
        <v>#N/A</v>
      </c>
      <c r="B6055" s="12" t="str">
        <f>IFERROR(__xludf.DUMMYFUNCTION("TEXTJOIN(""; "", TRUE, FILTER(CID!B6055:B14794, REGEXMATCH(CID!D6055:D14794, TEXTJOIN(""|"", TRUE, SPLIT(A6055, "";"")))))"),"#N/A")</f>
        <v>#N/A</v>
      </c>
    </row>
    <row r="6056">
      <c r="A6056" s="12" t="str">
        <f>IFERROR(__xludf.DUMMYFUNCTION("TEXTJOIN("";"", TRUE, FILTER(CID!$B$2:$B$14794, CID!B6056=CID!$D$2:$D$14794))"),"#N/A")</f>
        <v>#N/A</v>
      </c>
      <c r="B6056" s="12" t="str">
        <f>IFERROR(__xludf.DUMMYFUNCTION("TEXTJOIN(""; "", TRUE, FILTER(CID!B6056:B14794, REGEXMATCH(CID!D6056:D14794, TEXTJOIN(""|"", TRUE, SPLIT(A6056, "";"")))))"),"#N/A")</f>
        <v>#N/A</v>
      </c>
    </row>
    <row r="6057">
      <c r="A6057" s="12" t="str">
        <f>IFERROR(__xludf.DUMMYFUNCTION("TEXTJOIN("";"", TRUE, FILTER(CID!$B$2:$B$14794, CID!B6057=CID!$D$2:$D$14794))"),"#N/A")</f>
        <v>#N/A</v>
      </c>
      <c r="B6057" s="12" t="str">
        <f>IFERROR(__xludf.DUMMYFUNCTION("TEXTJOIN(""; "", TRUE, FILTER(CID!B6057:B14794, REGEXMATCH(CID!D6057:D14794, TEXTJOIN(""|"", TRUE, SPLIT(A6057, "";"")))))"),"#N/A")</f>
        <v>#N/A</v>
      </c>
    </row>
    <row r="6058">
      <c r="A6058" s="12" t="str">
        <f>IFERROR(__xludf.DUMMYFUNCTION("TEXTJOIN("";"", TRUE, FILTER(CID!$B$2:$B$14794, CID!B6058=CID!$D$2:$D$14794))"),"#N/A")</f>
        <v>#N/A</v>
      </c>
      <c r="B6058" s="12" t="str">
        <f>IFERROR(__xludf.DUMMYFUNCTION("TEXTJOIN(""; "", TRUE, FILTER(CID!B6058:B14794, REGEXMATCH(CID!D6058:D14794, TEXTJOIN(""|"", TRUE, SPLIT(A6058, "";"")))))"),"#N/A")</f>
        <v>#N/A</v>
      </c>
    </row>
    <row r="6059">
      <c r="A6059" s="12" t="str">
        <f>IFERROR(__xludf.DUMMYFUNCTION("TEXTJOIN("";"", TRUE, FILTER(CID!$B$2:$B$14794, CID!B6059=CID!$D$2:$D$14794))"),"#N/A")</f>
        <v>#N/A</v>
      </c>
      <c r="B6059" s="12" t="str">
        <f>IFERROR(__xludf.DUMMYFUNCTION("TEXTJOIN(""; "", TRUE, FILTER(CID!B6059:B14794, REGEXMATCH(CID!D6059:D14794, TEXTJOIN(""|"", TRUE, SPLIT(A6059, "";"")))))"),"#N/A")</f>
        <v>#N/A</v>
      </c>
    </row>
    <row r="6060">
      <c r="A6060" s="12" t="str">
        <f>IFERROR(__xludf.DUMMYFUNCTION("TEXTJOIN("";"", TRUE, FILTER(CID!$B$2:$B$14794, CID!B6060=CID!$D$2:$D$14794))"),"#N/A")</f>
        <v>#N/A</v>
      </c>
      <c r="B6060" s="12" t="str">
        <f>IFERROR(__xludf.DUMMYFUNCTION("TEXTJOIN(""; "", TRUE, FILTER(CID!B6060:B14794, REGEXMATCH(CID!D6060:D14794, TEXTJOIN(""|"", TRUE, SPLIT(A6060, "";"")))))"),"#N/A")</f>
        <v>#N/A</v>
      </c>
    </row>
    <row r="6061">
      <c r="A6061" s="12" t="str">
        <f>IFERROR(__xludf.DUMMYFUNCTION("TEXTJOIN("";"", TRUE, FILTER(CID!$B$2:$B$14794, CID!B6061=CID!$D$2:$D$14794))"),"#N/A")</f>
        <v>#N/A</v>
      </c>
      <c r="B6061" s="12" t="str">
        <f>IFERROR(__xludf.DUMMYFUNCTION("TEXTJOIN(""; "", TRUE, FILTER(CID!B6061:B14794, REGEXMATCH(CID!D6061:D14794, TEXTJOIN(""|"", TRUE, SPLIT(A6061, "";"")))))"),"#N/A")</f>
        <v>#N/A</v>
      </c>
    </row>
    <row r="6062">
      <c r="A6062" s="12" t="str">
        <f>IFERROR(__xludf.DUMMYFUNCTION("TEXTJOIN("";"", TRUE, FILTER(CID!$B$2:$B$14794, CID!B6062=CID!$D$2:$D$14794))"),"#N/A")</f>
        <v>#N/A</v>
      </c>
      <c r="B6062" s="12" t="str">
        <f>IFERROR(__xludf.DUMMYFUNCTION("TEXTJOIN(""; "", TRUE, FILTER(CID!B6062:B14794, REGEXMATCH(CID!D6062:D14794, TEXTJOIN(""|"", TRUE, SPLIT(A6062, "";"")))))"),"#N/A")</f>
        <v>#N/A</v>
      </c>
    </row>
    <row r="6063">
      <c r="A6063" s="12" t="str">
        <f>IFERROR(__xludf.DUMMYFUNCTION("TEXTJOIN("";"", TRUE, FILTER(CID!$B$2:$B$14794, CID!B6063=CID!$D$2:$D$14794))"),"#N/A")</f>
        <v>#N/A</v>
      </c>
      <c r="B6063" s="12" t="str">
        <f>IFERROR(__xludf.DUMMYFUNCTION("TEXTJOIN(""; "", TRUE, FILTER(CID!B6063:B14794, REGEXMATCH(CID!D6063:D14794, TEXTJOIN(""|"", TRUE, SPLIT(A6063, "";"")))))"),"#N/A")</f>
        <v>#N/A</v>
      </c>
    </row>
    <row r="6064">
      <c r="A6064" s="12" t="str">
        <f>IFERROR(__xludf.DUMMYFUNCTION("TEXTJOIN("";"", TRUE, FILTER(CID!$B$2:$B$14794, CID!B6064=CID!$D$2:$D$14794))"),"#N/A")</f>
        <v>#N/A</v>
      </c>
      <c r="B6064" s="12" t="str">
        <f>IFERROR(__xludf.DUMMYFUNCTION("TEXTJOIN(""; "", TRUE, FILTER(CID!B6064:B14794, REGEXMATCH(CID!D6064:D14794, TEXTJOIN(""|"", TRUE, SPLIT(A6064, "";"")))))"),"#N/A")</f>
        <v>#N/A</v>
      </c>
    </row>
    <row r="6065">
      <c r="A6065" s="12" t="str">
        <f>IFERROR(__xludf.DUMMYFUNCTION("TEXTJOIN("";"", TRUE, FILTER(CID!$B$2:$B$14794, CID!B6065=CID!$D$2:$D$14794))"),"#N/A")</f>
        <v>#N/A</v>
      </c>
      <c r="B6065" s="12" t="str">
        <f>IFERROR(__xludf.DUMMYFUNCTION("TEXTJOIN(""; "", TRUE, FILTER(CID!B6065:B14794, REGEXMATCH(CID!D6065:D14794, TEXTJOIN(""|"", TRUE, SPLIT(A6065, "";"")))))"),"#N/A")</f>
        <v>#N/A</v>
      </c>
    </row>
    <row r="6066">
      <c r="A6066" s="12" t="str">
        <f>IFERROR(__xludf.DUMMYFUNCTION("TEXTJOIN("";"", TRUE, FILTER(CID!$B$2:$B$14794, CID!B6066=CID!$D$2:$D$14794))"),"#N/A")</f>
        <v>#N/A</v>
      </c>
      <c r="B6066" s="12" t="str">
        <f>IFERROR(__xludf.DUMMYFUNCTION("TEXTJOIN(""; "", TRUE, FILTER(CID!B6066:B14794, REGEXMATCH(CID!D6066:D14794, TEXTJOIN(""|"", TRUE, SPLIT(A6066, "";"")))))"),"#N/A")</f>
        <v>#N/A</v>
      </c>
    </row>
    <row r="6067">
      <c r="A6067" s="12" t="str">
        <f>IFERROR(__xludf.DUMMYFUNCTION("TEXTJOIN("";"", TRUE, FILTER(CID!$B$2:$B$14794, CID!B6067=CID!$D$2:$D$14794))"),"#N/A")</f>
        <v>#N/A</v>
      </c>
      <c r="B6067" s="12" t="str">
        <f>IFERROR(__xludf.DUMMYFUNCTION("TEXTJOIN(""; "", TRUE, FILTER(CID!B6067:B14794, REGEXMATCH(CID!D6067:D14794, TEXTJOIN(""|"", TRUE, SPLIT(A6067, "";"")))))"),"#N/A")</f>
        <v>#N/A</v>
      </c>
    </row>
    <row r="6068">
      <c r="A6068" s="12" t="str">
        <f>IFERROR(__xludf.DUMMYFUNCTION("TEXTJOIN("";"", TRUE, FILTER(CID!$B$2:$B$14794, CID!B6068=CID!$D$2:$D$14794))"),"#N/A")</f>
        <v>#N/A</v>
      </c>
      <c r="B6068" s="12" t="str">
        <f>IFERROR(__xludf.DUMMYFUNCTION("TEXTJOIN(""; "", TRUE, FILTER(CID!B6068:B14794, REGEXMATCH(CID!D6068:D14794, TEXTJOIN(""|"", TRUE, SPLIT(A6068, "";"")))))"),"#N/A")</f>
        <v>#N/A</v>
      </c>
    </row>
    <row r="6069">
      <c r="A6069" s="12" t="str">
        <f>IFERROR(__xludf.DUMMYFUNCTION("TEXTJOIN("";"", TRUE, FILTER(CID!$B$2:$B$14794, CID!B6069=CID!$D$2:$D$14794))"),"#N/A")</f>
        <v>#N/A</v>
      </c>
      <c r="B6069" s="12" t="str">
        <f>IFERROR(__xludf.DUMMYFUNCTION("TEXTJOIN(""; "", TRUE, FILTER(CID!B6069:B14794, REGEXMATCH(CID!D6069:D14794, TEXTJOIN(""|"", TRUE, SPLIT(A6069, "";"")))))"),"#N/A")</f>
        <v>#N/A</v>
      </c>
    </row>
    <row r="6070">
      <c r="A6070" s="12" t="str">
        <f>IFERROR(__xludf.DUMMYFUNCTION("TEXTJOIN("";"", TRUE, FILTER(CID!$B$2:$B$14794, CID!B6070=CID!$D$2:$D$14794))"),"#N/A")</f>
        <v>#N/A</v>
      </c>
      <c r="B6070" s="12" t="str">
        <f>IFERROR(__xludf.DUMMYFUNCTION("TEXTJOIN(""; "", TRUE, FILTER(CID!B6070:B14794, REGEXMATCH(CID!D6070:D14794, TEXTJOIN(""|"", TRUE, SPLIT(A6070, "";"")))))"),"#N/A")</f>
        <v>#N/A</v>
      </c>
    </row>
    <row r="6071">
      <c r="A6071" s="12" t="str">
        <f>IFERROR(__xludf.DUMMYFUNCTION("TEXTJOIN("";"", TRUE, FILTER(CID!$B$2:$B$14794, CID!B6071=CID!$D$2:$D$14794))"),"#N/A")</f>
        <v>#N/A</v>
      </c>
      <c r="B6071" s="12" t="str">
        <f>IFERROR(__xludf.DUMMYFUNCTION("TEXTJOIN(""; "", TRUE, FILTER(CID!B6071:B14794, REGEXMATCH(CID!D6071:D14794, TEXTJOIN(""|"", TRUE, SPLIT(A6071, "";"")))))"),"#N/A")</f>
        <v>#N/A</v>
      </c>
    </row>
    <row r="6072">
      <c r="A6072" s="12" t="str">
        <f>IFERROR(__xludf.DUMMYFUNCTION("TEXTJOIN("";"", TRUE, FILTER(CID!$B$2:$B$14794, CID!B6072=CID!$D$2:$D$14794))"),"#N/A")</f>
        <v>#N/A</v>
      </c>
      <c r="B6072" s="12" t="str">
        <f>IFERROR(__xludf.DUMMYFUNCTION("TEXTJOIN(""; "", TRUE, FILTER(CID!B6072:B14794, REGEXMATCH(CID!D6072:D14794, TEXTJOIN(""|"", TRUE, SPLIT(A6072, "";"")))))"),"#N/A")</f>
        <v>#N/A</v>
      </c>
    </row>
    <row r="6073">
      <c r="A6073" s="12" t="str">
        <f>IFERROR(__xludf.DUMMYFUNCTION("TEXTJOIN("";"", TRUE, FILTER(CID!$B$2:$B$14794, CID!B6073=CID!$D$2:$D$14794))"),"#N/A")</f>
        <v>#N/A</v>
      </c>
      <c r="B6073" s="12" t="str">
        <f>IFERROR(__xludf.DUMMYFUNCTION("TEXTJOIN(""; "", TRUE, FILTER(CID!B6073:B14794, REGEXMATCH(CID!D6073:D14794, TEXTJOIN(""|"", TRUE, SPLIT(A6073, "";"")))))"),"#N/A")</f>
        <v>#N/A</v>
      </c>
    </row>
    <row r="6074">
      <c r="A6074" s="12" t="str">
        <f>IFERROR(__xludf.DUMMYFUNCTION("TEXTJOIN("";"", TRUE, FILTER(CID!$B$2:$B$14794, CID!B6074=CID!$D$2:$D$14794))"),"#N/A")</f>
        <v>#N/A</v>
      </c>
      <c r="B6074" s="12" t="str">
        <f>IFERROR(__xludf.DUMMYFUNCTION("TEXTJOIN(""; "", TRUE, FILTER(CID!B6074:B14794, REGEXMATCH(CID!D6074:D14794, TEXTJOIN(""|"", TRUE, SPLIT(A6074, "";"")))))"),"#N/A")</f>
        <v>#N/A</v>
      </c>
    </row>
    <row r="6075">
      <c r="A6075" s="12" t="str">
        <f>IFERROR(__xludf.DUMMYFUNCTION("TEXTJOIN("";"", TRUE, FILTER(CID!$B$2:$B$14794, CID!B6075=CID!$D$2:$D$14794))"),"#N/A")</f>
        <v>#N/A</v>
      </c>
      <c r="B6075" s="12" t="str">
        <f>IFERROR(__xludf.DUMMYFUNCTION("TEXTJOIN(""; "", TRUE, FILTER(CID!B6075:B14794, REGEXMATCH(CID!D6075:D14794, TEXTJOIN(""|"", TRUE, SPLIT(A6075, "";"")))))"),"#N/A")</f>
        <v>#N/A</v>
      </c>
    </row>
    <row r="6076">
      <c r="A6076" s="12" t="str">
        <f>IFERROR(__xludf.DUMMYFUNCTION("TEXTJOIN("";"", TRUE, FILTER(CID!$B$2:$B$14794, CID!B6076=CID!$D$2:$D$14794))"),"#N/A")</f>
        <v>#N/A</v>
      </c>
      <c r="B6076" s="12" t="str">
        <f>IFERROR(__xludf.DUMMYFUNCTION("TEXTJOIN(""; "", TRUE, FILTER(CID!B6076:B14794, REGEXMATCH(CID!D6076:D14794, TEXTJOIN(""|"", TRUE, SPLIT(A6076, "";"")))))"),"#N/A")</f>
        <v>#N/A</v>
      </c>
    </row>
    <row r="6077">
      <c r="A6077" s="12" t="str">
        <f>IFERROR(__xludf.DUMMYFUNCTION("TEXTJOIN("";"", TRUE, FILTER(CID!$B$2:$B$14794, CID!B6077=CID!$D$2:$D$14794))"),"#N/A")</f>
        <v>#N/A</v>
      </c>
      <c r="B6077" s="12" t="str">
        <f>IFERROR(__xludf.DUMMYFUNCTION("TEXTJOIN(""; "", TRUE, FILTER(CID!B6077:B14794, REGEXMATCH(CID!D6077:D14794, TEXTJOIN(""|"", TRUE, SPLIT(A6077, "";"")))))"),"#N/A")</f>
        <v>#N/A</v>
      </c>
    </row>
    <row r="6078">
      <c r="A6078" s="12" t="str">
        <f>IFERROR(__xludf.DUMMYFUNCTION("TEXTJOIN("";"", TRUE, FILTER(CID!$B$2:$B$14794, CID!B6078=CID!$D$2:$D$14794))"),"#N/A")</f>
        <v>#N/A</v>
      </c>
      <c r="B6078" s="12" t="str">
        <f>IFERROR(__xludf.DUMMYFUNCTION("TEXTJOIN(""; "", TRUE, FILTER(CID!B6078:B14794, REGEXMATCH(CID!D6078:D14794, TEXTJOIN(""|"", TRUE, SPLIT(A6078, "";"")))))"),"#N/A")</f>
        <v>#N/A</v>
      </c>
    </row>
    <row r="6079">
      <c r="A6079" s="12" t="str">
        <f>IFERROR(__xludf.DUMMYFUNCTION("TEXTJOIN("";"", TRUE, FILTER(CID!$B$2:$B$14794, CID!B6079=CID!$D$2:$D$14794))"),"#N/A")</f>
        <v>#N/A</v>
      </c>
      <c r="B6079" s="12" t="str">
        <f>IFERROR(__xludf.DUMMYFUNCTION("TEXTJOIN(""; "", TRUE, FILTER(CID!B6079:B14794, REGEXMATCH(CID!D6079:D14794, TEXTJOIN(""|"", TRUE, SPLIT(A6079, "";"")))))"),"#N/A")</f>
        <v>#N/A</v>
      </c>
    </row>
    <row r="6080">
      <c r="A6080" s="12" t="str">
        <f>IFERROR(__xludf.DUMMYFUNCTION("TEXTJOIN("";"", TRUE, FILTER(CID!$B$2:$B$14794, CID!B6080=CID!$D$2:$D$14794))"),"#N/A")</f>
        <v>#N/A</v>
      </c>
      <c r="B6080" s="12" t="str">
        <f>IFERROR(__xludf.DUMMYFUNCTION("TEXTJOIN(""; "", TRUE, FILTER(CID!B6080:B14794, REGEXMATCH(CID!D6080:D14794, TEXTJOIN(""|"", TRUE, SPLIT(A6080, "";"")))))"),"#N/A")</f>
        <v>#N/A</v>
      </c>
    </row>
    <row r="6081">
      <c r="A6081" s="12" t="str">
        <f>IFERROR(__xludf.DUMMYFUNCTION("TEXTJOIN("";"", TRUE, FILTER(CID!$B$2:$B$14794, CID!B6081=CID!$D$2:$D$14794))"),"#N/A")</f>
        <v>#N/A</v>
      </c>
      <c r="B6081" s="12" t="str">
        <f>IFERROR(__xludf.DUMMYFUNCTION("TEXTJOIN(""; "", TRUE, FILTER(CID!B6081:B14794, REGEXMATCH(CID!D6081:D14794, TEXTJOIN(""|"", TRUE, SPLIT(A6081, "";"")))))"),"#N/A")</f>
        <v>#N/A</v>
      </c>
    </row>
    <row r="6082">
      <c r="A6082" s="12" t="str">
        <f>IFERROR(__xludf.DUMMYFUNCTION("TEXTJOIN("";"", TRUE, FILTER(CID!$B$2:$B$14794, CID!B6082=CID!$D$2:$D$14794))"),"#N/A")</f>
        <v>#N/A</v>
      </c>
      <c r="B6082" s="12" t="str">
        <f>IFERROR(__xludf.DUMMYFUNCTION("TEXTJOIN(""; "", TRUE, FILTER(CID!B6082:B14794, REGEXMATCH(CID!D6082:D14794, TEXTJOIN(""|"", TRUE, SPLIT(A6082, "";"")))))"),"#N/A")</f>
        <v>#N/A</v>
      </c>
    </row>
    <row r="6083">
      <c r="A6083" s="12" t="str">
        <f>IFERROR(__xludf.DUMMYFUNCTION("TEXTJOIN("";"", TRUE, FILTER(CID!$B$2:$B$14794, CID!B6083=CID!$D$2:$D$14794))"),"#N/A")</f>
        <v>#N/A</v>
      </c>
      <c r="B6083" s="12" t="str">
        <f>IFERROR(__xludf.DUMMYFUNCTION("TEXTJOIN(""; "", TRUE, FILTER(CID!B6083:B14794, REGEXMATCH(CID!D6083:D14794, TEXTJOIN(""|"", TRUE, SPLIT(A6083, "";"")))))"),"#N/A")</f>
        <v>#N/A</v>
      </c>
    </row>
    <row r="6084">
      <c r="A6084" s="12" t="str">
        <f>IFERROR(__xludf.DUMMYFUNCTION("TEXTJOIN("";"", TRUE, FILTER(CID!$B$2:$B$14794, CID!B6084=CID!$D$2:$D$14794))"),"#N/A")</f>
        <v>#N/A</v>
      </c>
      <c r="B6084" s="12" t="str">
        <f>IFERROR(__xludf.DUMMYFUNCTION("TEXTJOIN(""; "", TRUE, FILTER(CID!B6084:B14794, REGEXMATCH(CID!D6084:D14794, TEXTJOIN(""|"", TRUE, SPLIT(A6084, "";"")))))"),"#N/A")</f>
        <v>#N/A</v>
      </c>
    </row>
    <row r="6085">
      <c r="A6085" s="12" t="str">
        <f>IFERROR(__xludf.DUMMYFUNCTION("TEXTJOIN("";"", TRUE, FILTER(CID!$B$2:$B$14794, CID!B6085=CID!$D$2:$D$14794))"),"#N/A")</f>
        <v>#N/A</v>
      </c>
      <c r="B6085" s="12" t="str">
        <f>IFERROR(__xludf.DUMMYFUNCTION("TEXTJOIN(""; "", TRUE, FILTER(CID!B6085:B14794, REGEXMATCH(CID!D6085:D14794, TEXTJOIN(""|"", TRUE, SPLIT(A6085, "";"")))))"),"#N/A")</f>
        <v>#N/A</v>
      </c>
    </row>
    <row r="6086">
      <c r="A6086" s="12" t="str">
        <f>IFERROR(__xludf.DUMMYFUNCTION("TEXTJOIN("";"", TRUE, FILTER(CID!$B$2:$B$14794, CID!B6086=CID!$D$2:$D$14794))"),"#N/A")</f>
        <v>#N/A</v>
      </c>
      <c r="B6086" s="12" t="str">
        <f>IFERROR(__xludf.DUMMYFUNCTION("TEXTJOIN(""; "", TRUE, FILTER(CID!B6086:B14794, REGEXMATCH(CID!D6086:D14794, TEXTJOIN(""|"", TRUE, SPLIT(A6086, "";"")))))"),"#N/A")</f>
        <v>#N/A</v>
      </c>
    </row>
    <row r="6087">
      <c r="A6087" s="12" t="str">
        <f>IFERROR(__xludf.DUMMYFUNCTION("TEXTJOIN("";"", TRUE, FILTER(CID!$B$2:$B$14794, CID!B6087=CID!$D$2:$D$14794))"),"#N/A")</f>
        <v>#N/A</v>
      </c>
      <c r="B6087" s="12" t="str">
        <f>IFERROR(__xludf.DUMMYFUNCTION("TEXTJOIN(""; "", TRUE, FILTER(CID!B6087:B14794, REGEXMATCH(CID!D6087:D14794, TEXTJOIN(""|"", TRUE, SPLIT(A6087, "";"")))))"),"#N/A")</f>
        <v>#N/A</v>
      </c>
    </row>
    <row r="6088">
      <c r="A6088" s="12" t="str">
        <f>IFERROR(__xludf.DUMMYFUNCTION("TEXTJOIN("";"", TRUE, FILTER(CID!$B$2:$B$14794, CID!B6088=CID!$D$2:$D$14794))"),"#N/A")</f>
        <v>#N/A</v>
      </c>
      <c r="B6088" s="12" t="str">
        <f>IFERROR(__xludf.DUMMYFUNCTION("TEXTJOIN(""; "", TRUE, FILTER(CID!B6088:B14794, REGEXMATCH(CID!D6088:D14794, TEXTJOIN(""|"", TRUE, SPLIT(A6088, "";"")))))"),"#N/A")</f>
        <v>#N/A</v>
      </c>
    </row>
    <row r="6089">
      <c r="A6089" s="12" t="str">
        <f>IFERROR(__xludf.DUMMYFUNCTION("TEXTJOIN("";"", TRUE, FILTER(CID!$B$2:$B$14794, CID!B6089=CID!$D$2:$D$14794))"),"#N/A")</f>
        <v>#N/A</v>
      </c>
      <c r="B6089" s="12" t="str">
        <f>IFERROR(__xludf.DUMMYFUNCTION("TEXTJOIN(""; "", TRUE, FILTER(CID!B6089:B14794, REGEXMATCH(CID!D6089:D14794, TEXTJOIN(""|"", TRUE, SPLIT(A6089, "";"")))))"),"#N/A")</f>
        <v>#N/A</v>
      </c>
    </row>
    <row r="6090">
      <c r="A6090" s="12" t="str">
        <f>IFERROR(__xludf.DUMMYFUNCTION("TEXTJOIN("";"", TRUE, FILTER(CID!$B$2:$B$14794, CID!B6090=CID!$D$2:$D$14794))"),"#N/A")</f>
        <v>#N/A</v>
      </c>
      <c r="B6090" s="12" t="str">
        <f>IFERROR(__xludf.DUMMYFUNCTION("TEXTJOIN(""; "", TRUE, FILTER(CID!B6090:B14794, REGEXMATCH(CID!D6090:D14794, TEXTJOIN(""|"", TRUE, SPLIT(A6090, "";"")))))"),"#N/A")</f>
        <v>#N/A</v>
      </c>
    </row>
    <row r="6091">
      <c r="A6091" s="12" t="str">
        <f>IFERROR(__xludf.DUMMYFUNCTION("TEXTJOIN("";"", TRUE, FILTER(CID!$B$2:$B$14794, CID!B6091=CID!$D$2:$D$14794))"),"#N/A")</f>
        <v>#N/A</v>
      </c>
      <c r="B6091" s="12" t="str">
        <f>IFERROR(__xludf.DUMMYFUNCTION("TEXTJOIN(""; "", TRUE, FILTER(CID!B6091:B14794, REGEXMATCH(CID!D6091:D14794, TEXTJOIN(""|"", TRUE, SPLIT(A6091, "";"")))))"),"#N/A")</f>
        <v>#N/A</v>
      </c>
    </row>
    <row r="6092">
      <c r="A6092" s="12" t="str">
        <f>IFERROR(__xludf.DUMMYFUNCTION("TEXTJOIN("";"", TRUE, FILTER(CID!$B$2:$B$14794, CID!B6092=CID!$D$2:$D$14794))"),"#N/A")</f>
        <v>#N/A</v>
      </c>
      <c r="B6092" s="12" t="str">
        <f>IFERROR(__xludf.DUMMYFUNCTION("TEXTJOIN(""; "", TRUE, FILTER(CID!B6092:B14794, REGEXMATCH(CID!D6092:D14794, TEXTJOIN(""|"", TRUE, SPLIT(A6092, "";"")))))"),"#N/A")</f>
        <v>#N/A</v>
      </c>
    </row>
    <row r="6093">
      <c r="A6093" s="12" t="str">
        <f>IFERROR(__xludf.DUMMYFUNCTION("TEXTJOIN("";"", TRUE, FILTER(CID!$B$2:$B$14794, CID!B6093=CID!$D$2:$D$14794))"),"#N/A")</f>
        <v>#N/A</v>
      </c>
      <c r="B6093" s="12" t="str">
        <f>IFERROR(__xludf.DUMMYFUNCTION("TEXTJOIN(""; "", TRUE, FILTER(CID!B6093:B14794, REGEXMATCH(CID!D6093:D14794, TEXTJOIN(""|"", TRUE, SPLIT(A6093, "";"")))))"),"#N/A")</f>
        <v>#N/A</v>
      </c>
    </row>
    <row r="6094">
      <c r="A6094" s="12" t="str">
        <f>IFERROR(__xludf.DUMMYFUNCTION("TEXTJOIN("";"", TRUE, FILTER(CID!$B$2:$B$14794, CID!B6094=CID!$D$2:$D$14794))"),"#N/A")</f>
        <v>#N/A</v>
      </c>
      <c r="B6094" s="12" t="str">
        <f>IFERROR(__xludf.DUMMYFUNCTION("TEXTJOIN(""; "", TRUE, FILTER(CID!B6094:B14794, REGEXMATCH(CID!D6094:D14794, TEXTJOIN(""|"", TRUE, SPLIT(A6094, "";"")))))"),"#N/A")</f>
        <v>#N/A</v>
      </c>
    </row>
    <row r="6095">
      <c r="A6095" s="12" t="str">
        <f>IFERROR(__xludf.DUMMYFUNCTION("TEXTJOIN("";"", TRUE, FILTER(CID!$B$2:$B$14794, CID!B6095=CID!$D$2:$D$14794))"),"#N/A")</f>
        <v>#N/A</v>
      </c>
      <c r="B6095" s="12" t="str">
        <f>IFERROR(__xludf.DUMMYFUNCTION("TEXTJOIN(""; "", TRUE, FILTER(CID!B6095:B14794, REGEXMATCH(CID!D6095:D14794, TEXTJOIN(""|"", TRUE, SPLIT(A6095, "";"")))))"),"#N/A")</f>
        <v>#N/A</v>
      </c>
    </row>
    <row r="6096">
      <c r="A6096" s="12" t="str">
        <f>IFERROR(__xludf.DUMMYFUNCTION("TEXTJOIN("";"", TRUE, FILTER(CID!$B$2:$B$14794, CID!B6096=CID!$D$2:$D$14794))"),"#N/A")</f>
        <v>#N/A</v>
      </c>
      <c r="B6096" s="12" t="str">
        <f>IFERROR(__xludf.DUMMYFUNCTION("TEXTJOIN(""; "", TRUE, FILTER(CID!B6096:B14794, REGEXMATCH(CID!D6096:D14794, TEXTJOIN(""|"", TRUE, SPLIT(A6096, "";"")))))"),"#N/A")</f>
        <v>#N/A</v>
      </c>
    </row>
    <row r="6097">
      <c r="A6097" s="12" t="str">
        <f>IFERROR(__xludf.DUMMYFUNCTION("TEXTJOIN("";"", TRUE, FILTER(CID!$B$2:$B$14794, CID!B6097=CID!$D$2:$D$14794))"),"#N/A")</f>
        <v>#N/A</v>
      </c>
      <c r="B6097" s="12" t="str">
        <f>IFERROR(__xludf.DUMMYFUNCTION("TEXTJOIN(""; "", TRUE, FILTER(CID!B6097:B14794, REGEXMATCH(CID!D6097:D14794, TEXTJOIN(""|"", TRUE, SPLIT(A6097, "";"")))))"),"#N/A")</f>
        <v>#N/A</v>
      </c>
    </row>
    <row r="6098">
      <c r="A6098" s="12" t="str">
        <f>IFERROR(__xludf.DUMMYFUNCTION("TEXTJOIN("";"", TRUE, FILTER(CID!$B$2:$B$14794, CID!B6098=CID!$D$2:$D$14794))"),"#N/A")</f>
        <v>#N/A</v>
      </c>
      <c r="B6098" s="12" t="str">
        <f>IFERROR(__xludf.DUMMYFUNCTION("TEXTJOIN(""; "", TRUE, FILTER(CID!B6098:B14794, REGEXMATCH(CID!D6098:D14794, TEXTJOIN(""|"", TRUE, SPLIT(A6098, "";"")))))"),"#N/A")</f>
        <v>#N/A</v>
      </c>
    </row>
    <row r="6099">
      <c r="A6099" s="12" t="str">
        <f>IFERROR(__xludf.DUMMYFUNCTION("TEXTJOIN("";"", TRUE, FILTER(CID!$B$2:$B$14794, CID!B6099=CID!$D$2:$D$14794))"),"#N/A")</f>
        <v>#N/A</v>
      </c>
      <c r="B6099" s="12" t="str">
        <f>IFERROR(__xludf.DUMMYFUNCTION("TEXTJOIN(""; "", TRUE, FILTER(CID!B6099:B14794, REGEXMATCH(CID!D6099:D14794, TEXTJOIN(""|"", TRUE, SPLIT(A6099, "";"")))))"),"#N/A")</f>
        <v>#N/A</v>
      </c>
    </row>
    <row r="6100">
      <c r="A6100" s="12" t="str">
        <f>IFERROR(__xludf.DUMMYFUNCTION("TEXTJOIN("";"", TRUE, FILTER(CID!$B$2:$B$14794, CID!B6100=CID!$D$2:$D$14794))"),"#N/A")</f>
        <v>#N/A</v>
      </c>
      <c r="B6100" s="12" t="str">
        <f>IFERROR(__xludf.DUMMYFUNCTION("TEXTJOIN(""; "", TRUE, FILTER(CID!B6100:B14794, REGEXMATCH(CID!D6100:D14794, TEXTJOIN(""|"", TRUE, SPLIT(A6100, "";"")))))"),"#N/A")</f>
        <v>#N/A</v>
      </c>
    </row>
    <row r="6101">
      <c r="A6101" s="12" t="str">
        <f>IFERROR(__xludf.DUMMYFUNCTION("TEXTJOIN("";"", TRUE, FILTER(CID!$B$2:$B$14794, CID!B6101=CID!$D$2:$D$14794))"),"#N/A")</f>
        <v>#N/A</v>
      </c>
      <c r="B6101" s="12" t="str">
        <f>IFERROR(__xludf.DUMMYFUNCTION("TEXTJOIN(""; "", TRUE, FILTER(CID!B6101:B14794, REGEXMATCH(CID!D6101:D14794, TEXTJOIN(""|"", TRUE, SPLIT(A6101, "";"")))))"),"#N/A")</f>
        <v>#N/A</v>
      </c>
    </row>
    <row r="6102">
      <c r="A6102" s="12" t="str">
        <f>IFERROR(__xludf.DUMMYFUNCTION("TEXTJOIN("";"", TRUE, FILTER(CID!$B$2:$B$14794, CID!B6102=CID!$D$2:$D$14794))"),"#N/A")</f>
        <v>#N/A</v>
      </c>
      <c r="B6102" s="12" t="str">
        <f>IFERROR(__xludf.DUMMYFUNCTION("TEXTJOIN(""; "", TRUE, FILTER(CID!B6102:B14794, REGEXMATCH(CID!D6102:D14794, TEXTJOIN(""|"", TRUE, SPLIT(A6102, "";"")))))"),"#N/A")</f>
        <v>#N/A</v>
      </c>
    </row>
    <row r="6103">
      <c r="A6103" s="12" t="str">
        <f>IFERROR(__xludf.DUMMYFUNCTION("TEXTJOIN("";"", TRUE, FILTER(CID!$B$2:$B$14794, CID!B6103=CID!$D$2:$D$14794))"),"#N/A")</f>
        <v>#N/A</v>
      </c>
      <c r="B6103" s="12" t="str">
        <f>IFERROR(__xludf.DUMMYFUNCTION("TEXTJOIN(""; "", TRUE, FILTER(CID!B6103:B14794, REGEXMATCH(CID!D6103:D14794, TEXTJOIN(""|"", TRUE, SPLIT(A6103, "";"")))))"),"#N/A")</f>
        <v>#N/A</v>
      </c>
    </row>
    <row r="6104">
      <c r="A6104" s="12" t="str">
        <f>IFERROR(__xludf.DUMMYFUNCTION("TEXTJOIN("";"", TRUE, FILTER(CID!$B$2:$B$14794, CID!B6104=CID!$D$2:$D$14794))"),"#N/A")</f>
        <v>#N/A</v>
      </c>
      <c r="B6104" s="12" t="str">
        <f>IFERROR(__xludf.DUMMYFUNCTION("TEXTJOIN(""; "", TRUE, FILTER(CID!B6104:B14794, REGEXMATCH(CID!D6104:D14794, TEXTJOIN(""|"", TRUE, SPLIT(A6104, "";"")))))"),"#N/A")</f>
        <v>#N/A</v>
      </c>
    </row>
    <row r="6105">
      <c r="A6105" s="12" t="str">
        <f>IFERROR(__xludf.DUMMYFUNCTION("TEXTJOIN("";"", TRUE, FILTER(CID!$B$2:$B$14794, CID!B6105=CID!$D$2:$D$14794))"),"#N/A")</f>
        <v>#N/A</v>
      </c>
      <c r="B6105" s="12" t="str">
        <f>IFERROR(__xludf.DUMMYFUNCTION("TEXTJOIN(""; "", TRUE, FILTER(CID!B6105:B14794, REGEXMATCH(CID!D6105:D14794, TEXTJOIN(""|"", TRUE, SPLIT(A6105, "";"")))))"),"#N/A")</f>
        <v>#N/A</v>
      </c>
    </row>
    <row r="6106">
      <c r="A6106" s="12" t="str">
        <f>IFERROR(__xludf.DUMMYFUNCTION("TEXTJOIN("";"", TRUE, FILTER(CID!$B$2:$B$14794, CID!B6106=CID!$D$2:$D$14794))"),"#N/A")</f>
        <v>#N/A</v>
      </c>
      <c r="B6106" s="12" t="str">
        <f>IFERROR(__xludf.DUMMYFUNCTION("TEXTJOIN(""; "", TRUE, FILTER(CID!B6106:B14794, REGEXMATCH(CID!D6106:D14794, TEXTJOIN(""|"", TRUE, SPLIT(A6106, "";"")))))"),"#N/A")</f>
        <v>#N/A</v>
      </c>
    </row>
    <row r="6107">
      <c r="A6107" s="12" t="str">
        <f>IFERROR(__xludf.DUMMYFUNCTION("TEXTJOIN("";"", TRUE, FILTER(CID!$B$2:$B$14794, CID!B6107=CID!$D$2:$D$14794))"),"#N/A")</f>
        <v>#N/A</v>
      </c>
      <c r="B6107" s="12" t="str">
        <f>IFERROR(__xludf.DUMMYFUNCTION("TEXTJOIN(""; "", TRUE, FILTER(CID!B6107:B14794, REGEXMATCH(CID!D6107:D14794, TEXTJOIN(""|"", TRUE, SPLIT(A6107, "";"")))))"),"#N/A")</f>
        <v>#N/A</v>
      </c>
    </row>
    <row r="6108">
      <c r="A6108" s="12" t="str">
        <f>IFERROR(__xludf.DUMMYFUNCTION("TEXTJOIN("";"", TRUE, FILTER(CID!$B$2:$B$14794, CID!B6108=CID!$D$2:$D$14794))"),"#N/A")</f>
        <v>#N/A</v>
      </c>
      <c r="B6108" s="12" t="str">
        <f>IFERROR(__xludf.DUMMYFUNCTION("TEXTJOIN(""; "", TRUE, FILTER(CID!B6108:B14794, REGEXMATCH(CID!D6108:D14794, TEXTJOIN(""|"", TRUE, SPLIT(A6108, "";"")))))"),"#N/A")</f>
        <v>#N/A</v>
      </c>
    </row>
    <row r="6109">
      <c r="A6109" s="12" t="str">
        <f>IFERROR(__xludf.DUMMYFUNCTION("TEXTJOIN("";"", TRUE, FILTER(CID!$B$2:$B$14794, CID!B6109=CID!$D$2:$D$14794))"),"#N/A")</f>
        <v>#N/A</v>
      </c>
      <c r="B6109" s="12" t="str">
        <f>IFERROR(__xludf.DUMMYFUNCTION("TEXTJOIN(""; "", TRUE, FILTER(CID!B6109:B14794, REGEXMATCH(CID!D6109:D14794, TEXTJOIN(""|"", TRUE, SPLIT(A6109, "";"")))))"),"#N/A")</f>
        <v>#N/A</v>
      </c>
    </row>
    <row r="6110">
      <c r="A6110" s="12" t="str">
        <f>IFERROR(__xludf.DUMMYFUNCTION("TEXTJOIN("";"", TRUE, FILTER(CID!$B$2:$B$14794, CID!B6110=CID!$D$2:$D$14794))"),"#N/A")</f>
        <v>#N/A</v>
      </c>
      <c r="B6110" s="12" t="str">
        <f>IFERROR(__xludf.DUMMYFUNCTION("TEXTJOIN(""; "", TRUE, FILTER(CID!B6110:B14794, REGEXMATCH(CID!D6110:D14794, TEXTJOIN(""|"", TRUE, SPLIT(A6110, "";"")))))"),"#N/A")</f>
        <v>#N/A</v>
      </c>
    </row>
    <row r="6111">
      <c r="A6111" s="12" t="str">
        <f>IFERROR(__xludf.DUMMYFUNCTION("TEXTJOIN("";"", TRUE, FILTER(CID!$B$2:$B$14794, CID!B6111=CID!$D$2:$D$14794))"),"#N/A")</f>
        <v>#N/A</v>
      </c>
      <c r="B6111" s="12" t="str">
        <f>IFERROR(__xludf.DUMMYFUNCTION("TEXTJOIN(""; "", TRUE, FILTER(CID!B6111:B14794, REGEXMATCH(CID!D6111:D14794, TEXTJOIN(""|"", TRUE, SPLIT(A6111, "";"")))))"),"#N/A")</f>
        <v>#N/A</v>
      </c>
    </row>
    <row r="6112">
      <c r="A6112" s="12" t="str">
        <f>IFERROR(__xludf.DUMMYFUNCTION("TEXTJOIN("";"", TRUE, FILTER(CID!$B$2:$B$14794, CID!B6112=CID!$D$2:$D$14794))"),"#N/A")</f>
        <v>#N/A</v>
      </c>
      <c r="B6112" s="12" t="str">
        <f>IFERROR(__xludf.DUMMYFUNCTION("TEXTJOIN(""; "", TRUE, FILTER(CID!B6112:B14794, REGEXMATCH(CID!D6112:D14794, TEXTJOIN(""|"", TRUE, SPLIT(A6112, "";"")))))"),"#N/A")</f>
        <v>#N/A</v>
      </c>
    </row>
    <row r="6113">
      <c r="A6113" s="12" t="str">
        <f>IFERROR(__xludf.DUMMYFUNCTION("TEXTJOIN("";"", TRUE, FILTER(CID!$B$2:$B$14794, CID!B6113=CID!$D$2:$D$14794))"),"#N/A")</f>
        <v>#N/A</v>
      </c>
      <c r="B6113" s="12" t="str">
        <f>IFERROR(__xludf.DUMMYFUNCTION("TEXTJOIN(""; "", TRUE, FILTER(CID!B6113:B14794, REGEXMATCH(CID!D6113:D14794, TEXTJOIN(""|"", TRUE, SPLIT(A6113, "";"")))))"),"#N/A")</f>
        <v>#N/A</v>
      </c>
    </row>
    <row r="6114">
      <c r="A6114" s="12" t="str">
        <f>IFERROR(__xludf.DUMMYFUNCTION("TEXTJOIN("";"", TRUE, FILTER(CID!$B$2:$B$14794, CID!B6114=CID!$D$2:$D$14794))"),"#N/A")</f>
        <v>#N/A</v>
      </c>
      <c r="B6114" s="12" t="str">
        <f>IFERROR(__xludf.DUMMYFUNCTION("TEXTJOIN(""; "", TRUE, FILTER(CID!B6114:B14794, REGEXMATCH(CID!D6114:D14794, TEXTJOIN(""|"", TRUE, SPLIT(A6114, "";"")))))"),"#N/A")</f>
        <v>#N/A</v>
      </c>
    </row>
    <row r="6115">
      <c r="A6115" s="12" t="str">
        <f>IFERROR(__xludf.DUMMYFUNCTION("TEXTJOIN("";"", TRUE, FILTER(CID!$B$2:$B$14794, CID!B6115=CID!$D$2:$D$14794))"),"#N/A")</f>
        <v>#N/A</v>
      </c>
      <c r="B6115" s="12" t="str">
        <f>IFERROR(__xludf.DUMMYFUNCTION("TEXTJOIN(""; "", TRUE, FILTER(CID!B6115:B14794, REGEXMATCH(CID!D6115:D14794, TEXTJOIN(""|"", TRUE, SPLIT(A6115, "";"")))))"),"#N/A")</f>
        <v>#N/A</v>
      </c>
    </row>
    <row r="6116">
      <c r="A6116" s="12" t="str">
        <f>IFERROR(__xludf.DUMMYFUNCTION("TEXTJOIN("";"", TRUE, FILTER(CID!$B$2:$B$14794, CID!B6116=CID!$D$2:$D$14794))"),"#N/A")</f>
        <v>#N/A</v>
      </c>
      <c r="B6116" s="12" t="str">
        <f>IFERROR(__xludf.DUMMYFUNCTION("TEXTJOIN(""; "", TRUE, FILTER(CID!B6116:B14794, REGEXMATCH(CID!D6116:D14794, TEXTJOIN(""|"", TRUE, SPLIT(A6116, "";"")))))"),"#N/A")</f>
        <v>#N/A</v>
      </c>
    </row>
    <row r="6117">
      <c r="A6117" s="12" t="str">
        <f>IFERROR(__xludf.DUMMYFUNCTION("TEXTJOIN("";"", TRUE, FILTER(CID!$B$2:$B$14794, CID!B6117=CID!$D$2:$D$14794))"),"#N/A")</f>
        <v>#N/A</v>
      </c>
      <c r="B6117" s="12" t="str">
        <f>IFERROR(__xludf.DUMMYFUNCTION("TEXTJOIN(""; "", TRUE, FILTER(CID!B6117:B14794, REGEXMATCH(CID!D6117:D14794, TEXTJOIN(""|"", TRUE, SPLIT(A6117, "";"")))))"),"#N/A")</f>
        <v>#N/A</v>
      </c>
    </row>
    <row r="6118">
      <c r="A6118" s="12" t="str">
        <f>IFERROR(__xludf.DUMMYFUNCTION("TEXTJOIN("";"", TRUE, FILTER(CID!$B$2:$B$14794, CID!B6118=CID!$D$2:$D$14794))"),"#N/A")</f>
        <v>#N/A</v>
      </c>
      <c r="B6118" s="12" t="str">
        <f>IFERROR(__xludf.DUMMYFUNCTION("TEXTJOIN(""; "", TRUE, FILTER(CID!B6118:B14794, REGEXMATCH(CID!D6118:D14794, TEXTJOIN(""|"", TRUE, SPLIT(A6118, "";"")))))"),"#N/A")</f>
        <v>#N/A</v>
      </c>
    </row>
    <row r="6119">
      <c r="A6119" s="12" t="str">
        <f>IFERROR(__xludf.DUMMYFUNCTION("TEXTJOIN("";"", TRUE, FILTER(CID!$B$2:$B$14794, CID!B6119=CID!$D$2:$D$14794))"),"#N/A")</f>
        <v>#N/A</v>
      </c>
      <c r="B6119" s="12" t="str">
        <f>IFERROR(__xludf.DUMMYFUNCTION("TEXTJOIN(""; "", TRUE, FILTER(CID!B6119:B14794, REGEXMATCH(CID!D6119:D14794, TEXTJOIN(""|"", TRUE, SPLIT(A6119, "";"")))))"),"#N/A")</f>
        <v>#N/A</v>
      </c>
    </row>
    <row r="6120">
      <c r="A6120" s="12" t="str">
        <f>IFERROR(__xludf.DUMMYFUNCTION("TEXTJOIN("";"", TRUE, FILTER(CID!$B$2:$B$14794, CID!B6120=CID!$D$2:$D$14794))"),"#N/A")</f>
        <v>#N/A</v>
      </c>
      <c r="B6120" s="12" t="str">
        <f>IFERROR(__xludf.DUMMYFUNCTION("TEXTJOIN(""; "", TRUE, FILTER(CID!B6120:B14794, REGEXMATCH(CID!D6120:D14794, TEXTJOIN(""|"", TRUE, SPLIT(A6120, "";"")))))"),"#N/A")</f>
        <v>#N/A</v>
      </c>
    </row>
    <row r="6121">
      <c r="A6121" s="12" t="str">
        <f>IFERROR(__xludf.DUMMYFUNCTION("TEXTJOIN("";"", TRUE, FILTER(CID!$B$2:$B$14794, CID!B6121=CID!$D$2:$D$14794))"),"#N/A")</f>
        <v>#N/A</v>
      </c>
      <c r="B6121" s="12" t="str">
        <f>IFERROR(__xludf.DUMMYFUNCTION("TEXTJOIN(""; "", TRUE, FILTER(CID!B6121:B14794, REGEXMATCH(CID!D6121:D14794, TEXTJOIN(""|"", TRUE, SPLIT(A6121, "";"")))))"),"#N/A")</f>
        <v>#N/A</v>
      </c>
    </row>
    <row r="6122">
      <c r="A6122" s="12" t="str">
        <f>IFERROR(__xludf.DUMMYFUNCTION("TEXTJOIN("";"", TRUE, FILTER(CID!$B$2:$B$14794, CID!B6122=CID!$D$2:$D$14794))"),"#N/A")</f>
        <v>#N/A</v>
      </c>
      <c r="B6122" s="12" t="str">
        <f>IFERROR(__xludf.DUMMYFUNCTION("TEXTJOIN(""; "", TRUE, FILTER(CID!B6122:B14794, REGEXMATCH(CID!D6122:D14794, TEXTJOIN(""|"", TRUE, SPLIT(A6122, "";"")))))"),"#N/A")</f>
        <v>#N/A</v>
      </c>
    </row>
    <row r="6123">
      <c r="A6123" s="12" t="str">
        <f>IFERROR(__xludf.DUMMYFUNCTION("TEXTJOIN("";"", TRUE, FILTER(CID!$B$2:$B$14794, CID!B6123=CID!$D$2:$D$14794))"),"#N/A")</f>
        <v>#N/A</v>
      </c>
      <c r="B6123" s="12" t="str">
        <f>IFERROR(__xludf.DUMMYFUNCTION("TEXTJOIN(""; "", TRUE, FILTER(CID!B6123:B14794, REGEXMATCH(CID!D6123:D14794, TEXTJOIN(""|"", TRUE, SPLIT(A6123, "";"")))))"),"#N/A")</f>
        <v>#N/A</v>
      </c>
    </row>
    <row r="6124">
      <c r="A6124" s="12" t="str">
        <f>IFERROR(__xludf.DUMMYFUNCTION("TEXTJOIN("";"", TRUE, FILTER(CID!$B$2:$B$14794, CID!B6124=CID!$D$2:$D$14794))"),"#N/A")</f>
        <v>#N/A</v>
      </c>
      <c r="B6124" s="12" t="str">
        <f>IFERROR(__xludf.DUMMYFUNCTION("TEXTJOIN(""; "", TRUE, FILTER(CID!B6124:B14794, REGEXMATCH(CID!D6124:D14794, TEXTJOIN(""|"", TRUE, SPLIT(A6124, "";"")))))"),"#N/A")</f>
        <v>#N/A</v>
      </c>
    </row>
    <row r="6125">
      <c r="A6125" s="12" t="str">
        <f>IFERROR(__xludf.DUMMYFUNCTION("TEXTJOIN("";"", TRUE, FILTER(CID!$B$2:$B$14794, CID!B6125=CID!$D$2:$D$14794))"),"#N/A")</f>
        <v>#N/A</v>
      </c>
      <c r="B6125" s="12" t="str">
        <f>IFERROR(__xludf.DUMMYFUNCTION("TEXTJOIN(""; "", TRUE, FILTER(CID!B6125:B14794, REGEXMATCH(CID!D6125:D14794, TEXTJOIN(""|"", TRUE, SPLIT(A6125, "";"")))))"),"#N/A")</f>
        <v>#N/A</v>
      </c>
    </row>
    <row r="6126">
      <c r="A6126" s="12" t="str">
        <f>IFERROR(__xludf.DUMMYFUNCTION("TEXTJOIN("";"", TRUE, FILTER(CID!$B$2:$B$14794, CID!B6126=CID!$D$2:$D$14794))"),"#N/A")</f>
        <v>#N/A</v>
      </c>
      <c r="B6126" s="12" t="str">
        <f>IFERROR(__xludf.DUMMYFUNCTION("TEXTJOIN(""; "", TRUE, FILTER(CID!B6126:B14794, REGEXMATCH(CID!D6126:D14794, TEXTJOIN(""|"", TRUE, SPLIT(A6126, "";"")))))"),"#N/A")</f>
        <v>#N/A</v>
      </c>
    </row>
    <row r="6127">
      <c r="A6127" s="12" t="str">
        <f>IFERROR(__xludf.DUMMYFUNCTION("TEXTJOIN("";"", TRUE, FILTER(CID!$B$2:$B$14794, CID!B6127=CID!$D$2:$D$14794))"),"#N/A")</f>
        <v>#N/A</v>
      </c>
      <c r="B6127" s="12" t="str">
        <f>IFERROR(__xludf.DUMMYFUNCTION("TEXTJOIN(""; "", TRUE, FILTER(CID!B6127:B14794, REGEXMATCH(CID!D6127:D14794, TEXTJOIN(""|"", TRUE, SPLIT(A6127, "";"")))))"),"#N/A")</f>
        <v>#N/A</v>
      </c>
    </row>
    <row r="6128">
      <c r="A6128" s="12" t="str">
        <f>IFERROR(__xludf.DUMMYFUNCTION("TEXTJOIN("";"", TRUE, FILTER(CID!$B$2:$B$14794, CID!B6128=CID!$D$2:$D$14794))"),"#N/A")</f>
        <v>#N/A</v>
      </c>
      <c r="B6128" s="12" t="str">
        <f>IFERROR(__xludf.DUMMYFUNCTION("TEXTJOIN(""; "", TRUE, FILTER(CID!B6128:B14794, REGEXMATCH(CID!D6128:D14794, TEXTJOIN(""|"", TRUE, SPLIT(A6128, "";"")))))"),"#N/A")</f>
        <v>#N/A</v>
      </c>
    </row>
    <row r="6129">
      <c r="A6129" s="12" t="str">
        <f>IFERROR(__xludf.DUMMYFUNCTION("TEXTJOIN("";"", TRUE, FILTER(CID!$B$2:$B$14794, CID!B6129=CID!$D$2:$D$14794))"),"#N/A")</f>
        <v>#N/A</v>
      </c>
      <c r="B6129" s="12" t="str">
        <f>IFERROR(__xludf.DUMMYFUNCTION("TEXTJOIN(""; "", TRUE, FILTER(CID!B6129:B14794, REGEXMATCH(CID!D6129:D14794, TEXTJOIN(""|"", TRUE, SPLIT(A6129, "";"")))))"),"#N/A")</f>
        <v>#N/A</v>
      </c>
    </row>
    <row r="6130">
      <c r="A6130" s="12" t="str">
        <f>IFERROR(__xludf.DUMMYFUNCTION("TEXTJOIN("";"", TRUE, FILTER(CID!$B$2:$B$14794, CID!B6130=CID!$D$2:$D$14794))"),"#N/A")</f>
        <v>#N/A</v>
      </c>
      <c r="B6130" s="12" t="str">
        <f>IFERROR(__xludf.DUMMYFUNCTION("TEXTJOIN(""; "", TRUE, FILTER(CID!B6130:B14794, REGEXMATCH(CID!D6130:D14794, TEXTJOIN(""|"", TRUE, SPLIT(A6130, "";"")))))"),"#N/A")</f>
        <v>#N/A</v>
      </c>
    </row>
    <row r="6131">
      <c r="A6131" s="12" t="str">
        <f>IFERROR(__xludf.DUMMYFUNCTION("TEXTJOIN("";"", TRUE, FILTER(CID!$B$2:$B$14794, CID!B6131=CID!$D$2:$D$14794))"),"#N/A")</f>
        <v>#N/A</v>
      </c>
      <c r="B6131" s="12" t="str">
        <f>IFERROR(__xludf.DUMMYFUNCTION("TEXTJOIN(""; "", TRUE, FILTER(CID!B6131:B14794, REGEXMATCH(CID!D6131:D14794, TEXTJOIN(""|"", TRUE, SPLIT(A6131, "";"")))))"),"#N/A")</f>
        <v>#N/A</v>
      </c>
    </row>
    <row r="6132">
      <c r="A6132" s="12" t="str">
        <f>IFERROR(__xludf.DUMMYFUNCTION("TEXTJOIN("";"", TRUE, FILTER(CID!$B$2:$B$14794, CID!B6132=CID!$D$2:$D$14794))"),"#N/A")</f>
        <v>#N/A</v>
      </c>
      <c r="B6132" s="12" t="str">
        <f>IFERROR(__xludf.DUMMYFUNCTION("TEXTJOIN(""; "", TRUE, FILTER(CID!B6132:B14794, REGEXMATCH(CID!D6132:D14794, TEXTJOIN(""|"", TRUE, SPLIT(A6132, "";"")))))"),"#N/A")</f>
        <v>#N/A</v>
      </c>
    </row>
    <row r="6133">
      <c r="A6133" s="12" t="str">
        <f>IFERROR(__xludf.DUMMYFUNCTION("TEXTJOIN("";"", TRUE, FILTER(CID!$B$2:$B$14794, CID!B6133=CID!$D$2:$D$14794))"),"#N/A")</f>
        <v>#N/A</v>
      </c>
      <c r="B6133" s="12" t="str">
        <f>IFERROR(__xludf.DUMMYFUNCTION("TEXTJOIN(""; "", TRUE, FILTER(CID!B6133:B14794, REGEXMATCH(CID!D6133:D14794, TEXTJOIN(""|"", TRUE, SPLIT(A6133, "";"")))))"),"#N/A")</f>
        <v>#N/A</v>
      </c>
    </row>
    <row r="6134">
      <c r="A6134" s="12" t="str">
        <f>IFERROR(__xludf.DUMMYFUNCTION("TEXTJOIN("";"", TRUE, FILTER(CID!$B$2:$B$14794, CID!B6134=CID!$D$2:$D$14794))"),"#N/A")</f>
        <v>#N/A</v>
      </c>
      <c r="B6134" s="12" t="str">
        <f>IFERROR(__xludf.DUMMYFUNCTION("TEXTJOIN(""; "", TRUE, FILTER(CID!B6134:B14794, REGEXMATCH(CID!D6134:D14794, TEXTJOIN(""|"", TRUE, SPLIT(A6134, "";"")))))"),"#N/A")</f>
        <v>#N/A</v>
      </c>
    </row>
    <row r="6135">
      <c r="A6135" s="12" t="str">
        <f>IFERROR(__xludf.DUMMYFUNCTION("TEXTJOIN("";"", TRUE, FILTER(CID!$B$2:$B$14794, CID!B6135=CID!$D$2:$D$14794))"),"#N/A")</f>
        <v>#N/A</v>
      </c>
      <c r="B6135" s="12" t="str">
        <f>IFERROR(__xludf.DUMMYFUNCTION("TEXTJOIN(""; "", TRUE, FILTER(CID!B6135:B14794, REGEXMATCH(CID!D6135:D14794, TEXTJOIN(""|"", TRUE, SPLIT(A6135, "";"")))))"),"#N/A")</f>
        <v>#N/A</v>
      </c>
    </row>
    <row r="6136">
      <c r="A6136" s="12" t="str">
        <f>IFERROR(__xludf.DUMMYFUNCTION("TEXTJOIN("";"", TRUE, FILTER(CID!$B$2:$B$14794, CID!B6136=CID!$D$2:$D$14794))"),"#N/A")</f>
        <v>#N/A</v>
      </c>
      <c r="B6136" s="12" t="str">
        <f>IFERROR(__xludf.DUMMYFUNCTION("TEXTJOIN(""; "", TRUE, FILTER(CID!B6136:B14794, REGEXMATCH(CID!D6136:D14794, TEXTJOIN(""|"", TRUE, SPLIT(A6136, "";"")))))"),"#N/A")</f>
        <v>#N/A</v>
      </c>
    </row>
    <row r="6137">
      <c r="A6137" s="12" t="str">
        <f>IFERROR(__xludf.DUMMYFUNCTION("TEXTJOIN("";"", TRUE, FILTER(CID!$B$2:$B$14794, CID!B6137=CID!$D$2:$D$14794))"),"#N/A")</f>
        <v>#N/A</v>
      </c>
      <c r="B6137" s="12" t="str">
        <f>IFERROR(__xludf.DUMMYFUNCTION("TEXTJOIN(""; "", TRUE, FILTER(CID!B6137:B14794, REGEXMATCH(CID!D6137:D14794, TEXTJOIN(""|"", TRUE, SPLIT(A6137, "";"")))))"),"#N/A")</f>
        <v>#N/A</v>
      </c>
    </row>
    <row r="6138">
      <c r="A6138" s="12" t="str">
        <f>IFERROR(__xludf.DUMMYFUNCTION("TEXTJOIN("";"", TRUE, FILTER(CID!$B$2:$B$14794, CID!B6138=CID!$D$2:$D$14794))"),"#N/A")</f>
        <v>#N/A</v>
      </c>
      <c r="B6138" s="12" t="str">
        <f>IFERROR(__xludf.DUMMYFUNCTION("TEXTJOIN(""; "", TRUE, FILTER(CID!B6138:B14794, REGEXMATCH(CID!D6138:D14794, TEXTJOIN(""|"", TRUE, SPLIT(A6138, "";"")))))"),"#N/A")</f>
        <v>#N/A</v>
      </c>
    </row>
    <row r="6139">
      <c r="A6139" s="12" t="str">
        <f>IFERROR(__xludf.DUMMYFUNCTION("TEXTJOIN("";"", TRUE, FILTER(CID!$B$2:$B$14794, CID!B6139=CID!$D$2:$D$14794))"),"#N/A")</f>
        <v>#N/A</v>
      </c>
      <c r="B6139" s="12" t="str">
        <f>IFERROR(__xludf.DUMMYFUNCTION("TEXTJOIN(""; "", TRUE, FILTER(CID!B6139:B14794, REGEXMATCH(CID!D6139:D14794, TEXTJOIN(""|"", TRUE, SPLIT(A6139, "";"")))))"),"#N/A")</f>
        <v>#N/A</v>
      </c>
    </row>
    <row r="6140">
      <c r="A6140" s="12" t="str">
        <f>IFERROR(__xludf.DUMMYFUNCTION("TEXTJOIN("";"", TRUE, FILTER(CID!$B$2:$B$14794, CID!B6140=CID!$D$2:$D$14794))"),"#N/A")</f>
        <v>#N/A</v>
      </c>
      <c r="B6140" s="12" t="str">
        <f>IFERROR(__xludf.DUMMYFUNCTION("TEXTJOIN(""; "", TRUE, FILTER(CID!B6140:B14794, REGEXMATCH(CID!D6140:D14794, TEXTJOIN(""|"", TRUE, SPLIT(A6140, "";"")))))"),"#N/A")</f>
        <v>#N/A</v>
      </c>
    </row>
    <row r="6141">
      <c r="A6141" s="12" t="str">
        <f>IFERROR(__xludf.DUMMYFUNCTION("TEXTJOIN("";"", TRUE, FILTER(CID!$B$2:$B$14794, CID!B6141=CID!$D$2:$D$14794))"),"#N/A")</f>
        <v>#N/A</v>
      </c>
      <c r="B6141" s="12" t="str">
        <f>IFERROR(__xludf.DUMMYFUNCTION("TEXTJOIN(""; "", TRUE, FILTER(CID!B6141:B14794, REGEXMATCH(CID!D6141:D14794, TEXTJOIN(""|"", TRUE, SPLIT(A6141, "";"")))))"),"#N/A")</f>
        <v>#N/A</v>
      </c>
    </row>
    <row r="6142">
      <c r="A6142" s="12" t="str">
        <f>IFERROR(__xludf.DUMMYFUNCTION("TEXTJOIN("";"", TRUE, FILTER(CID!$B$2:$B$14794, CID!B6142=CID!$D$2:$D$14794))"),"#N/A")</f>
        <v>#N/A</v>
      </c>
      <c r="B6142" s="12" t="str">
        <f>IFERROR(__xludf.DUMMYFUNCTION("TEXTJOIN(""; "", TRUE, FILTER(CID!B6142:B14794, REGEXMATCH(CID!D6142:D14794, TEXTJOIN(""|"", TRUE, SPLIT(A6142, "";"")))))"),"#N/A")</f>
        <v>#N/A</v>
      </c>
    </row>
    <row r="6143">
      <c r="A6143" s="12" t="str">
        <f>IFERROR(__xludf.DUMMYFUNCTION("TEXTJOIN("";"", TRUE, FILTER(CID!$B$2:$B$14794, CID!B6143=CID!$D$2:$D$14794))"),"#N/A")</f>
        <v>#N/A</v>
      </c>
      <c r="B6143" s="12" t="str">
        <f>IFERROR(__xludf.DUMMYFUNCTION("TEXTJOIN(""; "", TRUE, FILTER(CID!B6143:B14794, REGEXMATCH(CID!D6143:D14794, TEXTJOIN(""|"", TRUE, SPLIT(A6143, "";"")))))"),"#N/A")</f>
        <v>#N/A</v>
      </c>
    </row>
    <row r="6144">
      <c r="A6144" s="12" t="str">
        <f>IFERROR(__xludf.DUMMYFUNCTION("TEXTJOIN("";"", TRUE, FILTER(CID!$B$2:$B$14794, CID!B6144=CID!$D$2:$D$14794))"),"#N/A")</f>
        <v>#N/A</v>
      </c>
      <c r="B6144" s="12" t="str">
        <f>IFERROR(__xludf.DUMMYFUNCTION("TEXTJOIN(""; "", TRUE, FILTER(CID!B6144:B14794, REGEXMATCH(CID!D6144:D14794, TEXTJOIN(""|"", TRUE, SPLIT(A6144, "";"")))))"),"#N/A")</f>
        <v>#N/A</v>
      </c>
    </row>
    <row r="6145">
      <c r="A6145" s="12" t="str">
        <f>IFERROR(__xludf.DUMMYFUNCTION("TEXTJOIN("";"", TRUE, FILTER(CID!$B$2:$B$14794, CID!B6145=CID!$D$2:$D$14794))"),"#N/A")</f>
        <v>#N/A</v>
      </c>
      <c r="B6145" s="12" t="str">
        <f>IFERROR(__xludf.DUMMYFUNCTION("TEXTJOIN(""; "", TRUE, FILTER(CID!B6145:B14794, REGEXMATCH(CID!D6145:D14794, TEXTJOIN(""|"", TRUE, SPLIT(A6145, "";"")))))"),"#N/A")</f>
        <v>#N/A</v>
      </c>
    </row>
    <row r="6146">
      <c r="A6146" s="12" t="str">
        <f>IFERROR(__xludf.DUMMYFUNCTION("TEXTJOIN("";"", TRUE, FILTER(CID!$B$2:$B$14794, CID!B6146=CID!$D$2:$D$14794))"),"#N/A")</f>
        <v>#N/A</v>
      </c>
      <c r="B6146" s="12" t="str">
        <f>IFERROR(__xludf.DUMMYFUNCTION("TEXTJOIN(""; "", TRUE, FILTER(CID!B6146:B14794, REGEXMATCH(CID!D6146:D14794, TEXTJOIN(""|"", TRUE, SPLIT(A6146, "";"")))))"),"#N/A")</f>
        <v>#N/A</v>
      </c>
    </row>
    <row r="6147">
      <c r="A6147" s="12" t="str">
        <f>IFERROR(__xludf.DUMMYFUNCTION("TEXTJOIN("";"", TRUE, FILTER(CID!$B$2:$B$14794, CID!B6147=CID!$D$2:$D$14794))"),"#N/A")</f>
        <v>#N/A</v>
      </c>
      <c r="B6147" s="12" t="str">
        <f>IFERROR(__xludf.DUMMYFUNCTION("TEXTJOIN(""; "", TRUE, FILTER(CID!B6147:B14794, REGEXMATCH(CID!D6147:D14794, TEXTJOIN(""|"", TRUE, SPLIT(A6147, "";"")))))"),"#N/A")</f>
        <v>#N/A</v>
      </c>
    </row>
    <row r="6148">
      <c r="A6148" s="12" t="str">
        <f>IFERROR(__xludf.DUMMYFUNCTION("TEXTJOIN("";"", TRUE, FILTER(CID!$B$2:$B$14794, CID!B6148=CID!$D$2:$D$14794))"),"#N/A")</f>
        <v>#N/A</v>
      </c>
      <c r="B6148" s="12" t="str">
        <f>IFERROR(__xludf.DUMMYFUNCTION("TEXTJOIN(""; "", TRUE, FILTER(CID!B6148:B14794, REGEXMATCH(CID!D6148:D14794, TEXTJOIN(""|"", TRUE, SPLIT(A6148, "";"")))))"),"#N/A")</f>
        <v>#N/A</v>
      </c>
    </row>
    <row r="6149">
      <c r="A6149" s="12" t="str">
        <f>IFERROR(__xludf.DUMMYFUNCTION("TEXTJOIN("";"", TRUE, FILTER(CID!$B$2:$B$14794, CID!B6149=CID!$D$2:$D$14794))"),"#N/A")</f>
        <v>#N/A</v>
      </c>
      <c r="B6149" s="12" t="str">
        <f>IFERROR(__xludf.DUMMYFUNCTION("TEXTJOIN(""; "", TRUE, FILTER(CID!B6149:B14794, REGEXMATCH(CID!D6149:D14794, TEXTJOIN(""|"", TRUE, SPLIT(A6149, "";"")))))"),"#N/A")</f>
        <v>#N/A</v>
      </c>
    </row>
    <row r="6150">
      <c r="A6150" s="12" t="str">
        <f>IFERROR(__xludf.DUMMYFUNCTION("TEXTJOIN("";"", TRUE, FILTER(CID!$B$2:$B$14794, CID!B6150=CID!$D$2:$D$14794))"),"#N/A")</f>
        <v>#N/A</v>
      </c>
      <c r="B6150" s="12" t="str">
        <f>IFERROR(__xludf.DUMMYFUNCTION("TEXTJOIN(""; "", TRUE, FILTER(CID!B6150:B14794, REGEXMATCH(CID!D6150:D14794, TEXTJOIN(""|"", TRUE, SPLIT(A6150, "";"")))))"),"#N/A")</f>
        <v>#N/A</v>
      </c>
    </row>
    <row r="6151">
      <c r="A6151" s="12" t="str">
        <f>IFERROR(__xludf.DUMMYFUNCTION("TEXTJOIN("";"", TRUE, FILTER(CID!$B$2:$B$14794, CID!B6151=CID!$D$2:$D$14794))"),"#N/A")</f>
        <v>#N/A</v>
      </c>
      <c r="B6151" s="12" t="str">
        <f>IFERROR(__xludf.DUMMYFUNCTION("TEXTJOIN(""; "", TRUE, FILTER(CID!B6151:B14794, REGEXMATCH(CID!D6151:D14794, TEXTJOIN(""|"", TRUE, SPLIT(A6151, "";"")))))"),"#N/A")</f>
        <v>#N/A</v>
      </c>
    </row>
    <row r="6152">
      <c r="A6152" s="12" t="str">
        <f>IFERROR(__xludf.DUMMYFUNCTION("TEXTJOIN("";"", TRUE, FILTER(CID!$B$2:$B$14794, CID!B6152=CID!$D$2:$D$14794))"),"#N/A")</f>
        <v>#N/A</v>
      </c>
      <c r="B6152" s="12" t="str">
        <f>IFERROR(__xludf.DUMMYFUNCTION("TEXTJOIN(""; "", TRUE, FILTER(CID!B6152:B14794, REGEXMATCH(CID!D6152:D14794, TEXTJOIN(""|"", TRUE, SPLIT(A6152, "";"")))))"),"#N/A")</f>
        <v>#N/A</v>
      </c>
    </row>
    <row r="6153">
      <c r="A6153" s="12" t="str">
        <f>IFERROR(__xludf.DUMMYFUNCTION("TEXTJOIN("";"", TRUE, FILTER(CID!$B$2:$B$14794, CID!B6153=CID!$D$2:$D$14794))"),"#N/A")</f>
        <v>#N/A</v>
      </c>
      <c r="B6153" s="12" t="str">
        <f>IFERROR(__xludf.DUMMYFUNCTION("TEXTJOIN(""; "", TRUE, FILTER(CID!B6153:B14794, REGEXMATCH(CID!D6153:D14794, TEXTJOIN(""|"", TRUE, SPLIT(A6153, "";"")))))"),"#N/A")</f>
        <v>#N/A</v>
      </c>
    </row>
    <row r="6154">
      <c r="A6154" s="12" t="str">
        <f>IFERROR(__xludf.DUMMYFUNCTION("TEXTJOIN("";"", TRUE, FILTER(CID!$B$2:$B$14794, CID!B6154=CID!$D$2:$D$14794))"),"#N/A")</f>
        <v>#N/A</v>
      </c>
      <c r="B6154" s="12" t="str">
        <f>IFERROR(__xludf.DUMMYFUNCTION("TEXTJOIN(""; "", TRUE, FILTER(CID!B6154:B14794, REGEXMATCH(CID!D6154:D14794, TEXTJOIN(""|"", TRUE, SPLIT(A6154, "";"")))))"),"#N/A")</f>
        <v>#N/A</v>
      </c>
    </row>
    <row r="6155">
      <c r="A6155" s="12" t="str">
        <f>IFERROR(__xludf.DUMMYFUNCTION("TEXTJOIN("";"", TRUE, FILTER(CID!$B$2:$B$14794, CID!B6155=CID!$D$2:$D$14794))"),"#N/A")</f>
        <v>#N/A</v>
      </c>
      <c r="B6155" s="12" t="str">
        <f>IFERROR(__xludf.DUMMYFUNCTION("TEXTJOIN(""; "", TRUE, FILTER(CID!B6155:B14794, REGEXMATCH(CID!D6155:D14794, TEXTJOIN(""|"", TRUE, SPLIT(A6155, "";"")))))"),"#N/A")</f>
        <v>#N/A</v>
      </c>
    </row>
    <row r="6156">
      <c r="A6156" s="12" t="str">
        <f>IFERROR(__xludf.DUMMYFUNCTION("TEXTJOIN("";"", TRUE, FILTER(CID!$B$2:$B$14794, CID!B6156=CID!$D$2:$D$14794))"),"#N/A")</f>
        <v>#N/A</v>
      </c>
      <c r="B6156" s="12" t="str">
        <f>IFERROR(__xludf.DUMMYFUNCTION("TEXTJOIN(""; "", TRUE, FILTER(CID!B6156:B14794, REGEXMATCH(CID!D6156:D14794, TEXTJOIN(""|"", TRUE, SPLIT(A6156, "";"")))))"),"#N/A")</f>
        <v>#N/A</v>
      </c>
    </row>
    <row r="6157">
      <c r="A6157" s="12" t="str">
        <f>IFERROR(__xludf.DUMMYFUNCTION("TEXTJOIN("";"", TRUE, FILTER(CID!$B$2:$B$14794, CID!B6157=CID!$D$2:$D$14794))"),"#N/A")</f>
        <v>#N/A</v>
      </c>
      <c r="B6157" s="12" t="str">
        <f>IFERROR(__xludf.DUMMYFUNCTION("TEXTJOIN(""; "", TRUE, FILTER(CID!B6157:B14794, REGEXMATCH(CID!D6157:D14794, TEXTJOIN(""|"", TRUE, SPLIT(A6157, "";"")))))"),"#N/A")</f>
        <v>#N/A</v>
      </c>
    </row>
    <row r="6158">
      <c r="A6158" s="12" t="str">
        <f>IFERROR(__xludf.DUMMYFUNCTION("TEXTJOIN("";"", TRUE, FILTER(CID!$B$2:$B$14794, CID!B6158=CID!$D$2:$D$14794))"),"#N/A")</f>
        <v>#N/A</v>
      </c>
      <c r="B6158" s="12" t="str">
        <f>IFERROR(__xludf.DUMMYFUNCTION("TEXTJOIN(""; "", TRUE, FILTER(CID!B6158:B14794, REGEXMATCH(CID!D6158:D14794, TEXTJOIN(""|"", TRUE, SPLIT(A6158, "";"")))))"),"#N/A")</f>
        <v>#N/A</v>
      </c>
    </row>
    <row r="6159">
      <c r="A6159" s="12" t="str">
        <f>IFERROR(__xludf.DUMMYFUNCTION("TEXTJOIN("";"", TRUE, FILTER(CID!$B$2:$B$14794, CID!B6159=CID!$D$2:$D$14794))"),"#N/A")</f>
        <v>#N/A</v>
      </c>
      <c r="B6159" s="12" t="str">
        <f>IFERROR(__xludf.DUMMYFUNCTION("TEXTJOIN(""; "", TRUE, FILTER(CID!B6159:B14794, REGEXMATCH(CID!D6159:D14794, TEXTJOIN(""|"", TRUE, SPLIT(A6159, "";"")))))"),"#N/A")</f>
        <v>#N/A</v>
      </c>
    </row>
    <row r="6160">
      <c r="A6160" s="12" t="str">
        <f>IFERROR(__xludf.DUMMYFUNCTION("TEXTJOIN("";"", TRUE, FILTER(CID!$B$2:$B$14794, CID!B6160=CID!$D$2:$D$14794))"),"#N/A")</f>
        <v>#N/A</v>
      </c>
      <c r="B6160" s="12" t="str">
        <f>IFERROR(__xludf.DUMMYFUNCTION("TEXTJOIN(""; "", TRUE, FILTER(CID!B6160:B14794, REGEXMATCH(CID!D6160:D14794, TEXTJOIN(""|"", TRUE, SPLIT(A6160, "";"")))))"),"#N/A")</f>
        <v>#N/A</v>
      </c>
    </row>
    <row r="6161">
      <c r="A6161" s="12" t="str">
        <f>IFERROR(__xludf.DUMMYFUNCTION("TEXTJOIN("";"", TRUE, FILTER(CID!$B$2:$B$14794, CID!B6161=CID!$D$2:$D$14794))"),"#N/A")</f>
        <v>#N/A</v>
      </c>
      <c r="B6161" s="12" t="str">
        <f>IFERROR(__xludf.DUMMYFUNCTION("TEXTJOIN(""; "", TRUE, FILTER(CID!B6161:B14794, REGEXMATCH(CID!D6161:D14794, TEXTJOIN(""|"", TRUE, SPLIT(A6161, "";"")))))"),"#N/A")</f>
        <v>#N/A</v>
      </c>
    </row>
    <row r="6162">
      <c r="A6162" s="12" t="str">
        <f>IFERROR(__xludf.DUMMYFUNCTION("TEXTJOIN("";"", TRUE, FILTER(CID!$B$2:$B$14794, CID!B6162=CID!$D$2:$D$14794))"),"#N/A")</f>
        <v>#N/A</v>
      </c>
      <c r="B6162" s="12" t="str">
        <f>IFERROR(__xludf.DUMMYFUNCTION("TEXTJOIN(""; "", TRUE, FILTER(CID!B6162:B14794, REGEXMATCH(CID!D6162:D14794, TEXTJOIN(""|"", TRUE, SPLIT(A6162, "";"")))))"),"#N/A")</f>
        <v>#N/A</v>
      </c>
    </row>
    <row r="6163">
      <c r="A6163" s="12" t="str">
        <f>IFERROR(__xludf.DUMMYFUNCTION("TEXTJOIN("";"", TRUE, FILTER(CID!$B$2:$B$14794, CID!B6163=CID!$D$2:$D$14794))"),"#N/A")</f>
        <v>#N/A</v>
      </c>
      <c r="B6163" s="12" t="str">
        <f>IFERROR(__xludf.DUMMYFUNCTION("TEXTJOIN(""; "", TRUE, FILTER(CID!B6163:B14794, REGEXMATCH(CID!D6163:D14794, TEXTJOIN(""|"", TRUE, SPLIT(A6163, "";"")))))"),"#N/A")</f>
        <v>#N/A</v>
      </c>
    </row>
    <row r="6164">
      <c r="A6164" s="12" t="str">
        <f>IFERROR(__xludf.DUMMYFUNCTION("TEXTJOIN("";"", TRUE, FILTER(CID!$B$2:$B$14794, CID!B6164=CID!$D$2:$D$14794))"),"#N/A")</f>
        <v>#N/A</v>
      </c>
      <c r="B6164" s="12" t="str">
        <f>IFERROR(__xludf.DUMMYFUNCTION("TEXTJOIN(""; "", TRUE, FILTER(CID!B6164:B14794, REGEXMATCH(CID!D6164:D14794, TEXTJOIN(""|"", TRUE, SPLIT(A6164, "";"")))))"),"#N/A")</f>
        <v>#N/A</v>
      </c>
    </row>
    <row r="6165">
      <c r="A6165" s="12" t="str">
        <f>IFERROR(__xludf.DUMMYFUNCTION("TEXTJOIN("";"", TRUE, FILTER(CID!$B$2:$B$14794, CID!B6165=CID!$D$2:$D$14794))"),"#N/A")</f>
        <v>#N/A</v>
      </c>
      <c r="B6165" s="12" t="str">
        <f>IFERROR(__xludf.DUMMYFUNCTION("TEXTJOIN(""; "", TRUE, FILTER(CID!B6165:B14794, REGEXMATCH(CID!D6165:D14794, TEXTJOIN(""|"", TRUE, SPLIT(A6165, "";"")))))"),"#N/A")</f>
        <v>#N/A</v>
      </c>
    </row>
    <row r="6166">
      <c r="A6166" s="12" t="str">
        <f>IFERROR(__xludf.DUMMYFUNCTION("TEXTJOIN("";"", TRUE, FILTER(CID!$B$2:$B$14794, CID!B6166=CID!$D$2:$D$14794))"),"#N/A")</f>
        <v>#N/A</v>
      </c>
      <c r="B6166" s="12" t="str">
        <f>IFERROR(__xludf.DUMMYFUNCTION("TEXTJOIN(""; "", TRUE, FILTER(CID!B6166:B14794, REGEXMATCH(CID!D6166:D14794, TEXTJOIN(""|"", TRUE, SPLIT(A6166, "";"")))))"),"#N/A")</f>
        <v>#N/A</v>
      </c>
    </row>
    <row r="6167">
      <c r="A6167" s="12" t="str">
        <f>IFERROR(__xludf.DUMMYFUNCTION("TEXTJOIN("";"", TRUE, FILTER(CID!$B$2:$B$14794, CID!B6167=CID!$D$2:$D$14794))"),"#N/A")</f>
        <v>#N/A</v>
      </c>
      <c r="B6167" s="12" t="str">
        <f>IFERROR(__xludf.DUMMYFUNCTION("TEXTJOIN(""; "", TRUE, FILTER(CID!B6167:B14794, REGEXMATCH(CID!D6167:D14794, TEXTJOIN(""|"", TRUE, SPLIT(A6167, "";"")))))"),"#N/A")</f>
        <v>#N/A</v>
      </c>
    </row>
    <row r="6168">
      <c r="A6168" s="12" t="str">
        <f>IFERROR(__xludf.DUMMYFUNCTION("TEXTJOIN("";"", TRUE, FILTER(CID!$B$2:$B$14794, CID!B6168=CID!$D$2:$D$14794))"),"#N/A")</f>
        <v>#N/A</v>
      </c>
      <c r="B6168" s="12" t="str">
        <f>IFERROR(__xludf.DUMMYFUNCTION("TEXTJOIN(""; "", TRUE, FILTER(CID!B6168:B14794, REGEXMATCH(CID!D6168:D14794, TEXTJOIN(""|"", TRUE, SPLIT(A6168, "";"")))))"),"#N/A")</f>
        <v>#N/A</v>
      </c>
    </row>
    <row r="6169">
      <c r="A6169" s="12" t="str">
        <f>IFERROR(__xludf.DUMMYFUNCTION("TEXTJOIN("";"", TRUE, FILTER(CID!$B$2:$B$14794, CID!B6169=CID!$D$2:$D$14794))"),"#N/A")</f>
        <v>#N/A</v>
      </c>
      <c r="B6169" s="12" t="str">
        <f>IFERROR(__xludf.DUMMYFUNCTION("TEXTJOIN(""; "", TRUE, FILTER(CID!B6169:B14794, REGEXMATCH(CID!D6169:D14794, TEXTJOIN(""|"", TRUE, SPLIT(A6169, "";"")))))"),"#N/A")</f>
        <v>#N/A</v>
      </c>
    </row>
    <row r="6170">
      <c r="A6170" s="12" t="str">
        <f>IFERROR(__xludf.DUMMYFUNCTION("TEXTJOIN("";"", TRUE, FILTER(CID!$B$2:$B$14794, CID!B6170=CID!$D$2:$D$14794))"),"#N/A")</f>
        <v>#N/A</v>
      </c>
      <c r="B6170" s="12" t="str">
        <f>IFERROR(__xludf.DUMMYFUNCTION("TEXTJOIN(""; "", TRUE, FILTER(CID!B6170:B14794, REGEXMATCH(CID!D6170:D14794, TEXTJOIN(""|"", TRUE, SPLIT(A6170, "";"")))))"),"#N/A")</f>
        <v>#N/A</v>
      </c>
    </row>
    <row r="6171">
      <c r="A6171" s="12" t="str">
        <f>IFERROR(__xludf.DUMMYFUNCTION("TEXTJOIN("";"", TRUE, FILTER(CID!$B$2:$B$14794, CID!B6171=CID!$D$2:$D$14794))"),"#N/A")</f>
        <v>#N/A</v>
      </c>
      <c r="B6171" s="12" t="str">
        <f>IFERROR(__xludf.DUMMYFUNCTION("TEXTJOIN(""; "", TRUE, FILTER(CID!B6171:B14794, REGEXMATCH(CID!D6171:D14794, TEXTJOIN(""|"", TRUE, SPLIT(A6171, "";"")))))"),"#N/A")</f>
        <v>#N/A</v>
      </c>
    </row>
    <row r="6172">
      <c r="A6172" s="12" t="str">
        <f>IFERROR(__xludf.DUMMYFUNCTION("TEXTJOIN("";"", TRUE, FILTER(CID!$B$2:$B$14794, CID!B6172=CID!$D$2:$D$14794))"),"#N/A")</f>
        <v>#N/A</v>
      </c>
      <c r="B6172" s="12" t="str">
        <f>IFERROR(__xludf.DUMMYFUNCTION("TEXTJOIN(""; "", TRUE, FILTER(CID!B6172:B14794, REGEXMATCH(CID!D6172:D14794, TEXTJOIN(""|"", TRUE, SPLIT(A6172, "";"")))))"),"#N/A")</f>
        <v>#N/A</v>
      </c>
    </row>
    <row r="6173">
      <c r="A6173" s="12" t="str">
        <f>IFERROR(__xludf.DUMMYFUNCTION("TEXTJOIN("";"", TRUE, FILTER(CID!$B$2:$B$14794, CID!B6173=CID!$D$2:$D$14794))"),"#N/A")</f>
        <v>#N/A</v>
      </c>
      <c r="B6173" s="12" t="str">
        <f>IFERROR(__xludf.DUMMYFUNCTION("TEXTJOIN(""; "", TRUE, FILTER(CID!B6173:B14794, REGEXMATCH(CID!D6173:D14794, TEXTJOIN(""|"", TRUE, SPLIT(A6173, "";"")))))"),"#N/A")</f>
        <v>#N/A</v>
      </c>
    </row>
    <row r="6174">
      <c r="A6174" s="12" t="str">
        <f>IFERROR(__xludf.DUMMYFUNCTION("TEXTJOIN("";"", TRUE, FILTER(CID!$B$2:$B$14794, CID!B6174=CID!$D$2:$D$14794))"),"#N/A")</f>
        <v>#N/A</v>
      </c>
      <c r="B6174" s="12" t="str">
        <f>IFERROR(__xludf.DUMMYFUNCTION("TEXTJOIN(""; "", TRUE, FILTER(CID!B6174:B14794, REGEXMATCH(CID!D6174:D14794, TEXTJOIN(""|"", TRUE, SPLIT(A6174, "";"")))))"),"#N/A")</f>
        <v>#N/A</v>
      </c>
    </row>
    <row r="6175">
      <c r="A6175" s="12" t="str">
        <f>IFERROR(__xludf.DUMMYFUNCTION("TEXTJOIN("";"", TRUE, FILTER(CID!$B$2:$B$14794, CID!B6175=CID!$D$2:$D$14794))"),"#N/A")</f>
        <v>#N/A</v>
      </c>
      <c r="B6175" s="12" t="str">
        <f>IFERROR(__xludf.DUMMYFUNCTION("TEXTJOIN(""; "", TRUE, FILTER(CID!B6175:B14794, REGEXMATCH(CID!D6175:D14794, TEXTJOIN(""|"", TRUE, SPLIT(A6175, "";"")))))"),"#N/A")</f>
        <v>#N/A</v>
      </c>
    </row>
    <row r="6176">
      <c r="A6176" s="12" t="str">
        <f>IFERROR(__xludf.DUMMYFUNCTION("TEXTJOIN("";"", TRUE, FILTER(CID!$B$2:$B$14794, CID!B6176=CID!$D$2:$D$14794))"),"#N/A")</f>
        <v>#N/A</v>
      </c>
      <c r="B6176" s="12" t="str">
        <f>IFERROR(__xludf.DUMMYFUNCTION("TEXTJOIN(""; "", TRUE, FILTER(CID!B6176:B14794, REGEXMATCH(CID!D6176:D14794, TEXTJOIN(""|"", TRUE, SPLIT(A6176, "";"")))))"),"#N/A")</f>
        <v>#N/A</v>
      </c>
    </row>
    <row r="6177">
      <c r="A6177" s="12" t="str">
        <f>IFERROR(__xludf.DUMMYFUNCTION("TEXTJOIN("";"", TRUE, FILTER(CID!$B$2:$B$14794, CID!B6177=CID!$D$2:$D$14794))"),"#N/A")</f>
        <v>#N/A</v>
      </c>
      <c r="B6177" s="12" t="str">
        <f>IFERROR(__xludf.DUMMYFUNCTION("TEXTJOIN(""; "", TRUE, FILTER(CID!B6177:B14794, REGEXMATCH(CID!D6177:D14794, TEXTJOIN(""|"", TRUE, SPLIT(A6177, "";"")))))"),"#N/A")</f>
        <v>#N/A</v>
      </c>
    </row>
    <row r="6178">
      <c r="A6178" s="12" t="str">
        <f>IFERROR(__xludf.DUMMYFUNCTION("TEXTJOIN("";"", TRUE, FILTER(CID!$B$2:$B$14794, CID!B6178=CID!$D$2:$D$14794))"),"#N/A")</f>
        <v>#N/A</v>
      </c>
      <c r="B6178" s="12" t="str">
        <f>IFERROR(__xludf.DUMMYFUNCTION("TEXTJOIN(""; "", TRUE, FILTER(CID!B6178:B14794, REGEXMATCH(CID!D6178:D14794, TEXTJOIN(""|"", TRUE, SPLIT(A6178, "";"")))))"),"#N/A")</f>
        <v>#N/A</v>
      </c>
    </row>
    <row r="6179">
      <c r="A6179" s="12" t="str">
        <f>IFERROR(__xludf.DUMMYFUNCTION("TEXTJOIN("";"", TRUE, FILTER(CID!$B$2:$B$14794, CID!B6179=CID!$D$2:$D$14794))"),"#N/A")</f>
        <v>#N/A</v>
      </c>
      <c r="B6179" s="12" t="str">
        <f>IFERROR(__xludf.DUMMYFUNCTION("TEXTJOIN(""; "", TRUE, FILTER(CID!B6179:B14794, REGEXMATCH(CID!D6179:D14794, TEXTJOIN(""|"", TRUE, SPLIT(A6179, "";"")))))"),"#N/A")</f>
        <v>#N/A</v>
      </c>
    </row>
    <row r="6180">
      <c r="A6180" s="12" t="str">
        <f>IFERROR(__xludf.DUMMYFUNCTION("TEXTJOIN("";"", TRUE, FILTER(CID!$B$2:$B$14794, CID!B6180=CID!$D$2:$D$14794))"),"#N/A")</f>
        <v>#N/A</v>
      </c>
      <c r="B6180" s="12" t="str">
        <f>IFERROR(__xludf.DUMMYFUNCTION("TEXTJOIN(""; "", TRUE, FILTER(CID!B6180:B14794, REGEXMATCH(CID!D6180:D14794, TEXTJOIN(""|"", TRUE, SPLIT(A6180, "";"")))))"),"#N/A")</f>
        <v>#N/A</v>
      </c>
    </row>
    <row r="6181">
      <c r="A6181" s="12" t="str">
        <f>IFERROR(__xludf.DUMMYFUNCTION("TEXTJOIN("";"", TRUE, FILTER(CID!$B$2:$B$14794, CID!B6181=CID!$D$2:$D$14794))"),"#N/A")</f>
        <v>#N/A</v>
      </c>
      <c r="B6181" s="12" t="str">
        <f>IFERROR(__xludf.DUMMYFUNCTION("TEXTJOIN(""; "", TRUE, FILTER(CID!B6181:B14794, REGEXMATCH(CID!D6181:D14794, TEXTJOIN(""|"", TRUE, SPLIT(A6181, "";"")))))"),"#N/A")</f>
        <v>#N/A</v>
      </c>
    </row>
    <row r="6182">
      <c r="A6182" s="12" t="str">
        <f>IFERROR(__xludf.DUMMYFUNCTION("TEXTJOIN("";"", TRUE, FILTER(CID!$B$2:$B$14794, CID!B6182=CID!$D$2:$D$14794))"),"#N/A")</f>
        <v>#N/A</v>
      </c>
      <c r="B6182" s="12" t="str">
        <f>IFERROR(__xludf.DUMMYFUNCTION("TEXTJOIN(""; "", TRUE, FILTER(CID!B6182:B14794, REGEXMATCH(CID!D6182:D14794, TEXTJOIN(""|"", TRUE, SPLIT(A6182, "";"")))))"),"#N/A")</f>
        <v>#N/A</v>
      </c>
    </row>
    <row r="6183">
      <c r="A6183" s="12" t="str">
        <f>IFERROR(__xludf.DUMMYFUNCTION("TEXTJOIN("";"", TRUE, FILTER(CID!$B$2:$B$14794, CID!B6183=CID!$D$2:$D$14794))"),"#N/A")</f>
        <v>#N/A</v>
      </c>
      <c r="B6183" s="12" t="str">
        <f>IFERROR(__xludf.DUMMYFUNCTION("TEXTJOIN(""; "", TRUE, FILTER(CID!B6183:B14794, REGEXMATCH(CID!D6183:D14794, TEXTJOIN(""|"", TRUE, SPLIT(A6183, "";"")))))"),"#N/A")</f>
        <v>#N/A</v>
      </c>
    </row>
    <row r="6184">
      <c r="A6184" s="12" t="str">
        <f>IFERROR(__xludf.DUMMYFUNCTION("TEXTJOIN("";"", TRUE, FILTER(CID!$B$2:$B$14794, CID!B6184=CID!$D$2:$D$14794))"),"#N/A")</f>
        <v>#N/A</v>
      </c>
      <c r="B6184" s="12" t="str">
        <f>IFERROR(__xludf.DUMMYFUNCTION("TEXTJOIN(""; "", TRUE, FILTER(CID!B6184:B14794, REGEXMATCH(CID!D6184:D14794, TEXTJOIN(""|"", TRUE, SPLIT(A6184, "";"")))))"),"#N/A")</f>
        <v>#N/A</v>
      </c>
    </row>
    <row r="6185">
      <c r="A6185" s="12" t="str">
        <f>IFERROR(__xludf.DUMMYFUNCTION("TEXTJOIN("";"", TRUE, FILTER(CID!$B$2:$B$14794, CID!B6185=CID!$D$2:$D$14794))"),"#N/A")</f>
        <v>#N/A</v>
      </c>
      <c r="B6185" s="12" t="str">
        <f>IFERROR(__xludf.DUMMYFUNCTION("TEXTJOIN(""; "", TRUE, FILTER(CID!B6185:B14794, REGEXMATCH(CID!D6185:D14794, TEXTJOIN(""|"", TRUE, SPLIT(A6185, "";"")))))"),"#N/A")</f>
        <v>#N/A</v>
      </c>
    </row>
    <row r="6186">
      <c r="A6186" s="12" t="str">
        <f>IFERROR(__xludf.DUMMYFUNCTION("TEXTJOIN("";"", TRUE, FILTER(CID!$B$2:$B$14794, CID!B6186=CID!$D$2:$D$14794))"),"#N/A")</f>
        <v>#N/A</v>
      </c>
      <c r="B6186" s="12" t="str">
        <f>IFERROR(__xludf.DUMMYFUNCTION("TEXTJOIN(""; "", TRUE, FILTER(CID!B6186:B14794, REGEXMATCH(CID!D6186:D14794, TEXTJOIN(""|"", TRUE, SPLIT(A6186, "";"")))))"),"#N/A")</f>
        <v>#N/A</v>
      </c>
    </row>
    <row r="6187">
      <c r="A6187" s="12" t="str">
        <f>IFERROR(__xludf.DUMMYFUNCTION("TEXTJOIN("";"", TRUE, FILTER(CID!$B$2:$B$14794, CID!B6187=CID!$D$2:$D$14794))"),"#N/A")</f>
        <v>#N/A</v>
      </c>
      <c r="B6187" s="12" t="str">
        <f>IFERROR(__xludf.DUMMYFUNCTION("TEXTJOIN(""; "", TRUE, FILTER(CID!B6187:B14794, REGEXMATCH(CID!D6187:D14794, TEXTJOIN(""|"", TRUE, SPLIT(A6187, "";"")))))"),"#N/A")</f>
        <v>#N/A</v>
      </c>
    </row>
    <row r="6188">
      <c r="A6188" s="12" t="str">
        <f>IFERROR(__xludf.DUMMYFUNCTION("TEXTJOIN("";"", TRUE, FILTER(CID!$B$2:$B$14794, CID!B6188=CID!$D$2:$D$14794))"),"#N/A")</f>
        <v>#N/A</v>
      </c>
      <c r="B6188" s="12" t="str">
        <f>IFERROR(__xludf.DUMMYFUNCTION("TEXTJOIN(""; "", TRUE, FILTER(CID!B6188:B14794, REGEXMATCH(CID!D6188:D14794, TEXTJOIN(""|"", TRUE, SPLIT(A6188, "";"")))))"),"#N/A")</f>
        <v>#N/A</v>
      </c>
    </row>
    <row r="6189">
      <c r="A6189" s="12" t="str">
        <f>IFERROR(__xludf.DUMMYFUNCTION("TEXTJOIN("";"", TRUE, FILTER(CID!$B$2:$B$14794, CID!B6189=CID!$D$2:$D$14794))"),"#N/A")</f>
        <v>#N/A</v>
      </c>
      <c r="B6189" s="12" t="str">
        <f>IFERROR(__xludf.DUMMYFUNCTION("TEXTJOIN(""; "", TRUE, FILTER(CID!B6189:B14794, REGEXMATCH(CID!D6189:D14794, TEXTJOIN(""|"", TRUE, SPLIT(A6189, "";"")))))"),"#N/A")</f>
        <v>#N/A</v>
      </c>
    </row>
    <row r="6190">
      <c r="A6190" s="12" t="str">
        <f>IFERROR(__xludf.DUMMYFUNCTION("TEXTJOIN("";"", TRUE, FILTER(CID!$B$2:$B$14794, CID!B6190=CID!$D$2:$D$14794))"),"#N/A")</f>
        <v>#N/A</v>
      </c>
      <c r="B6190" s="12" t="str">
        <f>IFERROR(__xludf.DUMMYFUNCTION("TEXTJOIN(""; "", TRUE, FILTER(CID!B6190:B14794, REGEXMATCH(CID!D6190:D14794, TEXTJOIN(""|"", TRUE, SPLIT(A6190, "";"")))))"),"#N/A")</f>
        <v>#N/A</v>
      </c>
    </row>
    <row r="6191">
      <c r="A6191" s="12" t="str">
        <f>IFERROR(__xludf.DUMMYFUNCTION("TEXTJOIN("";"", TRUE, FILTER(CID!$B$2:$B$14794, CID!B6191=CID!$D$2:$D$14794))"),"#N/A")</f>
        <v>#N/A</v>
      </c>
      <c r="B6191" s="12" t="str">
        <f>IFERROR(__xludf.DUMMYFUNCTION("TEXTJOIN(""; "", TRUE, FILTER(CID!B6191:B14794, REGEXMATCH(CID!D6191:D14794, TEXTJOIN(""|"", TRUE, SPLIT(A6191, "";"")))))"),"#N/A")</f>
        <v>#N/A</v>
      </c>
    </row>
    <row r="6192">
      <c r="A6192" s="12" t="str">
        <f>IFERROR(__xludf.DUMMYFUNCTION("TEXTJOIN("";"", TRUE, FILTER(CID!$B$2:$B$14794, CID!B6192=CID!$D$2:$D$14794))"),"#N/A")</f>
        <v>#N/A</v>
      </c>
      <c r="B6192" s="12" t="str">
        <f>IFERROR(__xludf.DUMMYFUNCTION("TEXTJOIN(""; "", TRUE, FILTER(CID!B6192:B14794, REGEXMATCH(CID!D6192:D14794, TEXTJOIN(""|"", TRUE, SPLIT(A6192, "";"")))))"),"#N/A")</f>
        <v>#N/A</v>
      </c>
    </row>
    <row r="6193">
      <c r="A6193" s="12" t="str">
        <f>IFERROR(__xludf.DUMMYFUNCTION("TEXTJOIN("";"", TRUE, FILTER(CID!$B$2:$B$14794, CID!B6193=CID!$D$2:$D$14794))"),"#N/A")</f>
        <v>#N/A</v>
      </c>
      <c r="B6193" s="12" t="str">
        <f>IFERROR(__xludf.DUMMYFUNCTION("TEXTJOIN(""; "", TRUE, FILTER(CID!B6193:B14794, REGEXMATCH(CID!D6193:D14794, TEXTJOIN(""|"", TRUE, SPLIT(A6193, "";"")))))"),"#N/A")</f>
        <v>#N/A</v>
      </c>
    </row>
    <row r="6194">
      <c r="A6194" s="12" t="str">
        <f>IFERROR(__xludf.DUMMYFUNCTION("TEXTJOIN("";"", TRUE, FILTER(CID!$B$2:$B$14794, CID!B6194=CID!$D$2:$D$14794))"),"#N/A")</f>
        <v>#N/A</v>
      </c>
      <c r="B6194" s="12" t="str">
        <f>IFERROR(__xludf.DUMMYFUNCTION("TEXTJOIN(""; "", TRUE, FILTER(CID!B6194:B14794, REGEXMATCH(CID!D6194:D14794, TEXTJOIN(""|"", TRUE, SPLIT(A6194, "";"")))))"),"#N/A")</f>
        <v>#N/A</v>
      </c>
    </row>
    <row r="6195">
      <c r="A6195" s="12" t="str">
        <f>IFERROR(__xludf.DUMMYFUNCTION("TEXTJOIN("";"", TRUE, FILTER(CID!$B$2:$B$14794, CID!B6195=CID!$D$2:$D$14794))"),"#N/A")</f>
        <v>#N/A</v>
      </c>
      <c r="B6195" s="12" t="str">
        <f>IFERROR(__xludf.DUMMYFUNCTION("TEXTJOIN(""; "", TRUE, FILTER(CID!B6195:B14794, REGEXMATCH(CID!D6195:D14794, TEXTJOIN(""|"", TRUE, SPLIT(A6195, "";"")))))"),"#N/A")</f>
        <v>#N/A</v>
      </c>
    </row>
    <row r="6196">
      <c r="A6196" s="12" t="str">
        <f>IFERROR(__xludf.DUMMYFUNCTION("TEXTJOIN("";"", TRUE, FILTER(CID!$B$2:$B$14794, CID!B6196=CID!$D$2:$D$14794))"),"#N/A")</f>
        <v>#N/A</v>
      </c>
      <c r="B6196" s="12" t="str">
        <f>IFERROR(__xludf.DUMMYFUNCTION("TEXTJOIN(""; "", TRUE, FILTER(CID!B6196:B14794, REGEXMATCH(CID!D6196:D14794, TEXTJOIN(""|"", TRUE, SPLIT(A6196, "";"")))))"),"#N/A")</f>
        <v>#N/A</v>
      </c>
    </row>
    <row r="6197">
      <c r="A6197" s="12" t="str">
        <f>IFERROR(__xludf.DUMMYFUNCTION("TEXTJOIN("";"", TRUE, FILTER(CID!$B$2:$B$14794, CID!B6197=CID!$D$2:$D$14794))"),"#N/A")</f>
        <v>#N/A</v>
      </c>
      <c r="B6197" s="12" t="str">
        <f>IFERROR(__xludf.DUMMYFUNCTION("TEXTJOIN(""; "", TRUE, FILTER(CID!B6197:B14794, REGEXMATCH(CID!D6197:D14794, TEXTJOIN(""|"", TRUE, SPLIT(A6197, "";"")))))"),"#N/A")</f>
        <v>#N/A</v>
      </c>
    </row>
    <row r="6198">
      <c r="A6198" s="12" t="str">
        <f>IFERROR(__xludf.DUMMYFUNCTION("TEXTJOIN("";"", TRUE, FILTER(CID!$B$2:$B$14794, CID!B6198=CID!$D$2:$D$14794))"),"#N/A")</f>
        <v>#N/A</v>
      </c>
      <c r="B6198" s="12" t="str">
        <f>IFERROR(__xludf.DUMMYFUNCTION("TEXTJOIN(""; "", TRUE, FILTER(CID!B6198:B14794, REGEXMATCH(CID!D6198:D14794, TEXTJOIN(""|"", TRUE, SPLIT(A6198, "";"")))))"),"#N/A")</f>
        <v>#N/A</v>
      </c>
    </row>
    <row r="6199">
      <c r="A6199" s="12" t="str">
        <f>IFERROR(__xludf.DUMMYFUNCTION("TEXTJOIN("";"", TRUE, FILTER(CID!$B$2:$B$14794, CID!B6199=CID!$D$2:$D$14794))"),"#N/A")</f>
        <v>#N/A</v>
      </c>
      <c r="B6199" s="12" t="str">
        <f>IFERROR(__xludf.DUMMYFUNCTION("TEXTJOIN(""; "", TRUE, FILTER(CID!B6199:B14794, REGEXMATCH(CID!D6199:D14794, TEXTJOIN(""|"", TRUE, SPLIT(A6199, "";"")))))"),"#N/A")</f>
        <v>#N/A</v>
      </c>
    </row>
    <row r="6200">
      <c r="A6200" s="12" t="str">
        <f>IFERROR(__xludf.DUMMYFUNCTION("TEXTJOIN("";"", TRUE, FILTER(CID!$B$2:$B$14794, CID!B6200=CID!$D$2:$D$14794))"),"#N/A")</f>
        <v>#N/A</v>
      </c>
      <c r="B6200" s="12" t="str">
        <f>IFERROR(__xludf.DUMMYFUNCTION("TEXTJOIN(""; "", TRUE, FILTER(CID!B6200:B14794, REGEXMATCH(CID!D6200:D14794, TEXTJOIN(""|"", TRUE, SPLIT(A6200, "";"")))))"),"#N/A")</f>
        <v>#N/A</v>
      </c>
    </row>
    <row r="6201">
      <c r="A6201" s="12" t="str">
        <f>IFERROR(__xludf.DUMMYFUNCTION("TEXTJOIN("";"", TRUE, FILTER(CID!$B$2:$B$14794, CID!B6201=CID!$D$2:$D$14794))"),"#N/A")</f>
        <v>#N/A</v>
      </c>
      <c r="B6201" s="12" t="str">
        <f>IFERROR(__xludf.DUMMYFUNCTION("TEXTJOIN(""; "", TRUE, FILTER(CID!B6201:B14794, REGEXMATCH(CID!D6201:D14794, TEXTJOIN(""|"", TRUE, SPLIT(A6201, "";"")))))"),"#N/A")</f>
        <v>#N/A</v>
      </c>
    </row>
    <row r="6202">
      <c r="A6202" s="12" t="str">
        <f>IFERROR(__xludf.DUMMYFUNCTION("TEXTJOIN("";"", TRUE, FILTER(CID!$B$2:$B$14794, CID!B6202=CID!$D$2:$D$14794))"),"#N/A")</f>
        <v>#N/A</v>
      </c>
      <c r="B6202" s="12" t="str">
        <f>IFERROR(__xludf.DUMMYFUNCTION("TEXTJOIN(""; "", TRUE, FILTER(CID!B6202:B14794, REGEXMATCH(CID!D6202:D14794, TEXTJOIN(""|"", TRUE, SPLIT(A6202, "";"")))))"),"#N/A")</f>
        <v>#N/A</v>
      </c>
    </row>
    <row r="6203">
      <c r="A6203" s="12" t="str">
        <f>IFERROR(__xludf.DUMMYFUNCTION("TEXTJOIN("";"", TRUE, FILTER(CID!$B$2:$B$14794, CID!B6203=CID!$D$2:$D$14794))"),"#N/A")</f>
        <v>#N/A</v>
      </c>
      <c r="B6203" s="12" t="str">
        <f>IFERROR(__xludf.DUMMYFUNCTION("TEXTJOIN(""; "", TRUE, FILTER(CID!B6203:B14794, REGEXMATCH(CID!D6203:D14794, TEXTJOIN(""|"", TRUE, SPLIT(A6203, "";"")))))"),"#N/A")</f>
        <v>#N/A</v>
      </c>
    </row>
    <row r="6204">
      <c r="A6204" s="12" t="str">
        <f>IFERROR(__xludf.DUMMYFUNCTION("TEXTJOIN("";"", TRUE, FILTER(CID!$B$2:$B$14794, CID!B6204=CID!$D$2:$D$14794))"),"#N/A")</f>
        <v>#N/A</v>
      </c>
      <c r="B6204" s="12" t="str">
        <f>IFERROR(__xludf.DUMMYFUNCTION("TEXTJOIN(""; "", TRUE, FILTER(CID!B6204:B14794, REGEXMATCH(CID!D6204:D14794, TEXTJOIN(""|"", TRUE, SPLIT(A6204, "";"")))))"),"#N/A")</f>
        <v>#N/A</v>
      </c>
    </row>
    <row r="6205">
      <c r="A6205" s="12" t="str">
        <f>IFERROR(__xludf.DUMMYFUNCTION("TEXTJOIN("";"", TRUE, FILTER(CID!$B$2:$B$14794, CID!B6205=CID!$D$2:$D$14794))"),"#N/A")</f>
        <v>#N/A</v>
      </c>
      <c r="B6205" s="12" t="str">
        <f>IFERROR(__xludf.DUMMYFUNCTION("TEXTJOIN(""; "", TRUE, FILTER(CID!B6205:B14794, REGEXMATCH(CID!D6205:D14794, TEXTJOIN(""|"", TRUE, SPLIT(A6205, "";"")))))"),"#N/A")</f>
        <v>#N/A</v>
      </c>
    </row>
    <row r="6206">
      <c r="A6206" s="12" t="str">
        <f>IFERROR(__xludf.DUMMYFUNCTION("TEXTJOIN("";"", TRUE, FILTER(CID!$B$2:$B$14794, CID!B6206=CID!$D$2:$D$14794))"),"#N/A")</f>
        <v>#N/A</v>
      </c>
      <c r="B6206" s="12" t="str">
        <f>IFERROR(__xludf.DUMMYFUNCTION("TEXTJOIN(""; "", TRUE, FILTER(CID!B6206:B14794, REGEXMATCH(CID!D6206:D14794, TEXTJOIN(""|"", TRUE, SPLIT(A6206, "";"")))))"),"#N/A")</f>
        <v>#N/A</v>
      </c>
    </row>
    <row r="6207">
      <c r="A6207" s="12" t="str">
        <f>IFERROR(__xludf.DUMMYFUNCTION("TEXTJOIN("";"", TRUE, FILTER(CID!$B$2:$B$14794, CID!B6207=CID!$D$2:$D$14794))"),"#N/A")</f>
        <v>#N/A</v>
      </c>
      <c r="B6207" s="12" t="str">
        <f>IFERROR(__xludf.DUMMYFUNCTION("TEXTJOIN(""; "", TRUE, FILTER(CID!B6207:B14794, REGEXMATCH(CID!D6207:D14794, TEXTJOIN(""|"", TRUE, SPLIT(A6207, "";"")))))"),"#N/A")</f>
        <v>#N/A</v>
      </c>
    </row>
    <row r="6208">
      <c r="A6208" s="12" t="str">
        <f>IFERROR(__xludf.DUMMYFUNCTION("TEXTJOIN("";"", TRUE, FILTER(CID!$B$2:$B$14794, CID!B6208=CID!$D$2:$D$14794))"),"#N/A")</f>
        <v>#N/A</v>
      </c>
      <c r="B6208" s="12" t="str">
        <f>IFERROR(__xludf.DUMMYFUNCTION("TEXTJOIN(""; "", TRUE, FILTER(CID!B6208:B14794, REGEXMATCH(CID!D6208:D14794, TEXTJOIN(""|"", TRUE, SPLIT(A6208, "";"")))))"),"#N/A")</f>
        <v>#N/A</v>
      </c>
    </row>
    <row r="6209">
      <c r="A6209" s="12" t="str">
        <f>IFERROR(__xludf.DUMMYFUNCTION("TEXTJOIN("";"", TRUE, FILTER(CID!$B$2:$B$14794, CID!B6209=CID!$D$2:$D$14794))"),"#N/A")</f>
        <v>#N/A</v>
      </c>
      <c r="B6209" s="12" t="str">
        <f>IFERROR(__xludf.DUMMYFUNCTION("TEXTJOIN(""; "", TRUE, FILTER(CID!B6209:B14794, REGEXMATCH(CID!D6209:D14794, TEXTJOIN(""|"", TRUE, SPLIT(A6209, "";"")))))"),"#N/A")</f>
        <v>#N/A</v>
      </c>
    </row>
    <row r="6210">
      <c r="A6210" s="12" t="str">
        <f>IFERROR(__xludf.DUMMYFUNCTION("TEXTJOIN("";"", TRUE, FILTER(CID!$B$2:$B$14794, CID!B6210=CID!$D$2:$D$14794))"),"#N/A")</f>
        <v>#N/A</v>
      </c>
      <c r="B6210" s="12" t="str">
        <f>IFERROR(__xludf.DUMMYFUNCTION("TEXTJOIN(""; "", TRUE, FILTER(CID!B6210:B14794, REGEXMATCH(CID!D6210:D14794, TEXTJOIN(""|"", TRUE, SPLIT(A6210, "";"")))))"),"#N/A")</f>
        <v>#N/A</v>
      </c>
    </row>
    <row r="6211">
      <c r="A6211" s="12" t="str">
        <f>IFERROR(__xludf.DUMMYFUNCTION("TEXTJOIN("";"", TRUE, FILTER(CID!$B$2:$B$14794, CID!B6211=CID!$D$2:$D$14794))"),"#N/A")</f>
        <v>#N/A</v>
      </c>
      <c r="B6211" s="12" t="str">
        <f>IFERROR(__xludf.DUMMYFUNCTION("TEXTJOIN(""; "", TRUE, FILTER(CID!B6211:B14794, REGEXMATCH(CID!D6211:D14794, TEXTJOIN(""|"", TRUE, SPLIT(A6211, "";"")))))"),"#N/A")</f>
        <v>#N/A</v>
      </c>
    </row>
    <row r="6212">
      <c r="A6212" s="12" t="str">
        <f>IFERROR(__xludf.DUMMYFUNCTION("TEXTJOIN("";"", TRUE, FILTER(CID!$B$2:$B$14794, CID!B6212=CID!$D$2:$D$14794))"),"#N/A")</f>
        <v>#N/A</v>
      </c>
      <c r="B6212" s="12" t="str">
        <f>IFERROR(__xludf.DUMMYFUNCTION("TEXTJOIN(""; "", TRUE, FILTER(CID!B6212:B14794, REGEXMATCH(CID!D6212:D14794, TEXTJOIN(""|"", TRUE, SPLIT(A6212, "";"")))))"),"#N/A")</f>
        <v>#N/A</v>
      </c>
    </row>
    <row r="6213">
      <c r="A6213" s="12" t="str">
        <f>IFERROR(__xludf.DUMMYFUNCTION("TEXTJOIN("";"", TRUE, FILTER(CID!$B$2:$B$14794, CID!B6213=CID!$D$2:$D$14794))"),"#N/A")</f>
        <v>#N/A</v>
      </c>
      <c r="B6213" s="12" t="str">
        <f>IFERROR(__xludf.DUMMYFUNCTION("TEXTJOIN(""; "", TRUE, FILTER(CID!B6213:B14794, REGEXMATCH(CID!D6213:D14794, TEXTJOIN(""|"", TRUE, SPLIT(A6213, "";"")))))"),"#N/A")</f>
        <v>#N/A</v>
      </c>
    </row>
    <row r="6214">
      <c r="A6214" s="12" t="str">
        <f>IFERROR(__xludf.DUMMYFUNCTION("TEXTJOIN("";"", TRUE, FILTER(CID!$B$2:$B$14794, CID!B6214=CID!$D$2:$D$14794))"),"#N/A")</f>
        <v>#N/A</v>
      </c>
      <c r="B6214" s="12" t="str">
        <f>IFERROR(__xludf.DUMMYFUNCTION("TEXTJOIN(""; "", TRUE, FILTER(CID!B6214:B14794, REGEXMATCH(CID!D6214:D14794, TEXTJOIN(""|"", TRUE, SPLIT(A6214, "";"")))))"),"#N/A")</f>
        <v>#N/A</v>
      </c>
    </row>
    <row r="6215">
      <c r="A6215" s="12" t="str">
        <f>IFERROR(__xludf.DUMMYFUNCTION("TEXTJOIN("";"", TRUE, FILTER(CID!$B$2:$B$14794, CID!B6215=CID!$D$2:$D$14794))"),"#N/A")</f>
        <v>#N/A</v>
      </c>
      <c r="B6215" s="12" t="str">
        <f>IFERROR(__xludf.DUMMYFUNCTION("TEXTJOIN(""; "", TRUE, FILTER(CID!B6215:B14794, REGEXMATCH(CID!D6215:D14794, TEXTJOIN(""|"", TRUE, SPLIT(A6215, "";"")))))"),"#N/A")</f>
        <v>#N/A</v>
      </c>
    </row>
    <row r="6216">
      <c r="A6216" s="12" t="str">
        <f>IFERROR(__xludf.DUMMYFUNCTION("TEXTJOIN("";"", TRUE, FILTER(CID!$B$2:$B$14794, CID!B6216=CID!$D$2:$D$14794))"),"#N/A")</f>
        <v>#N/A</v>
      </c>
      <c r="B6216" s="12" t="str">
        <f>IFERROR(__xludf.DUMMYFUNCTION("TEXTJOIN(""; "", TRUE, FILTER(CID!B6216:B14794, REGEXMATCH(CID!D6216:D14794, TEXTJOIN(""|"", TRUE, SPLIT(A6216, "";"")))))"),"#N/A")</f>
        <v>#N/A</v>
      </c>
    </row>
    <row r="6217">
      <c r="A6217" s="12" t="str">
        <f>IFERROR(__xludf.DUMMYFUNCTION("TEXTJOIN("";"", TRUE, FILTER(CID!$B$2:$B$14794, CID!B6217=CID!$D$2:$D$14794))"),"#N/A")</f>
        <v>#N/A</v>
      </c>
      <c r="B6217" s="12" t="str">
        <f>IFERROR(__xludf.DUMMYFUNCTION("TEXTJOIN(""; "", TRUE, FILTER(CID!B6217:B14794, REGEXMATCH(CID!D6217:D14794, TEXTJOIN(""|"", TRUE, SPLIT(A6217, "";"")))))"),"#N/A")</f>
        <v>#N/A</v>
      </c>
    </row>
    <row r="6218">
      <c r="A6218" s="12" t="str">
        <f>IFERROR(__xludf.DUMMYFUNCTION("TEXTJOIN("";"", TRUE, FILTER(CID!$B$2:$B$14794, CID!B6218=CID!$D$2:$D$14794))"),"#N/A")</f>
        <v>#N/A</v>
      </c>
      <c r="B6218" s="12" t="str">
        <f>IFERROR(__xludf.DUMMYFUNCTION("TEXTJOIN(""; "", TRUE, FILTER(CID!B6218:B14794, REGEXMATCH(CID!D6218:D14794, TEXTJOIN(""|"", TRUE, SPLIT(A6218, "";"")))))"),"#N/A")</f>
        <v>#N/A</v>
      </c>
    </row>
    <row r="6219">
      <c r="A6219" s="12" t="str">
        <f>IFERROR(__xludf.DUMMYFUNCTION("TEXTJOIN("";"", TRUE, FILTER(CID!$B$2:$B$14794, CID!B6219=CID!$D$2:$D$14794))"),"#N/A")</f>
        <v>#N/A</v>
      </c>
      <c r="B6219" s="12" t="str">
        <f>IFERROR(__xludf.DUMMYFUNCTION("TEXTJOIN(""; "", TRUE, FILTER(CID!B6219:B14794, REGEXMATCH(CID!D6219:D14794, TEXTJOIN(""|"", TRUE, SPLIT(A6219, "";"")))))"),"#N/A")</f>
        <v>#N/A</v>
      </c>
    </row>
    <row r="6220">
      <c r="A6220" s="12" t="str">
        <f>IFERROR(__xludf.DUMMYFUNCTION("TEXTJOIN("";"", TRUE, FILTER(CID!$B$2:$B$14794, CID!B6220=CID!$D$2:$D$14794))"),"#N/A")</f>
        <v>#N/A</v>
      </c>
      <c r="B6220" s="12" t="str">
        <f>IFERROR(__xludf.DUMMYFUNCTION("TEXTJOIN(""; "", TRUE, FILTER(CID!B6220:B14794, REGEXMATCH(CID!D6220:D14794, TEXTJOIN(""|"", TRUE, SPLIT(A6220, "";"")))))"),"#N/A")</f>
        <v>#N/A</v>
      </c>
    </row>
    <row r="6221">
      <c r="A6221" s="12" t="str">
        <f>IFERROR(__xludf.DUMMYFUNCTION("TEXTJOIN("";"", TRUE, FILTER(CID!$B$2:$B$14794, CID!B6221=CID!$D$2:$D$14794))"),"#N/A")</f>
        <v>#N/A</v>
      </c>
      <c r="B6221" s="12" t="str">
        <f>IFERROR(__xludf.DUMMYFUNCTION("TEXTJOIN(""; "", TRUE, FILTER(CID!B6221:B14794, REGEXMATCH(CID!D6221:D14794, TEXTJOIN(""|"", TRUE, SPLIT(A6221, "";"")))))"),"#N/A")</f>
        <v>#N/A</v>
      </c>
    </row>
    <row r="6222">
      <c r="A6222" s="12" t="str">
        <f>IFERROR(__xludf.DUMMYFUNCTION("TEXTJOIN("";"", TRUE, FILTER(CID!$B$2:$B$14794, CID!B6222=CID!$D$2:$D$14794))"),"#N/A")</f>
        <v>#N/A</v>
      </c>
      <c r="B6222" s="12" t="str">
        <f>IFERROR(__xludf.DUMMYFUNCTION("TEXTJOIN(""; "", TRUE, FILTER(CID!B6222:B14794, REGEXMATCH(CID!D6222:D14794, TEXTJOIN(""|"", TRUE, SPLIT(A6222, "";"")))))"),"#N/A")</f>
        <v>#N/A</v>
      </c>
    </row>
    <row r="6223">
      <c r="A6223" s="12" t="str">
        <f>IFERROR(__xludf.DUMMYFUNCTION("TEXTJOIN("";"", TRUE, FILTER(CID!$B$2:$B$14794, CID!B6223=CID!$D$2:$D$14794))"),"#N/A")</f>
        <v>#N/A</v>
      </c>
      <c r="B6223" s="12" t="str">
        <f>IFERROR(__xludf.DUMMYFUNCTION("TEXTJOIN(""; "", TRUE, FILTER(CID!B6223:B14794, REGEXMATCH(CID!D6223:D14794, TEXTJOIN(""|"", TRUE, SPLIT(A6223, "";"")))))"),"#N/A")</f>
        <v>#N/A</v>
      </c>
    </row>
    <row r="6224">
      <c r="A6224" s="12" t="str">
        <f>IFERROR(__xludf.DUMMYFUNCTION("TEXTJOIN("";"", TRUE, FILTER(CID!$B$2:$B$14794, CID!B6224=CID!$D$2:$D$14794))"),"#N/A")</f>
        <v>#N/A</v>
      </c>
      <c r="B6224" s="12" t="str">
        <f>IFERROR(__xludf.DUMMYFUNCTION("TEXTJOIN(""; "", TRUE, FILTER(CID!B6224:B14794, REGEXMATCH(CID!D6224:D14794, TEXTJOIN(""|"", TRUE, SPLIT(A6224, "";"")))))"),"#N/A")</f>
        <v>#N/A</v>
      </c>
    </row>
    <row r="6225">
      <c r="A6225" s="12" t="str">
        <f>IFERROR(__xludf.DUMMYFUNCTION("TEXTJOIN("";"", TRUE, FILTER(CID!$B$2:$B$14794, CID!B6225=CID!$D$2:$D$14794))"),"#N/A")</f>
        <v>#N/A</v>
      </c>
      <c r="B6225" s="12" t="str">
        <f>IFERROR(__xludf.DUMMYFUNCTION("TEXTJOIN(""; "", TRUE, FILTER(CID!B6225:B14794, REGEXMATCH(CID!D6225:D14794, TEXTJOIN(""|"", TRUE, SPLIT(A6225, "";"")))))"),"#N/A")</f>
        <v>#N/A</v>
      </c>
    </row>
    <row r="6226">
      <c r="A6226" s="12" t="str">
        <f>IFERROR(__xludf.DUMMYFUNCTION("TEXTJOIN("";"", TRUE, FILTER(CID!$B$2:$B$14794, CID!B6226=CID!$D$2:$D$14794))"),"#N/A")</f>
        <v>#N/A</v>
      </c>
      <c r="B6226" s="12" t="str">
        <f>IFERROR(__xludf.DUMMYFUNCTION("TEXTJOIN(""; "", TRUE, FILTER(CID!B6226:B14794, REGEXMATCH(CID!D6226:D14794, TEXTJOIN(""|"", TRUE, SPLIT(A6226, "";"")))))"),"#N/A")</f>
        <v>#N/A</v>
      </c>
    </row>
    <row r="6227">
      <c r="A6227" s="12" t="str">
        <f>IFERROR(__xludf.DUMMYFUNCTION("TEXTJOIN("";"", TRUE, FILTER(CID!$B$2:$B$14794, CID!B6227=CID!$D$2:$D$14794))"),"#N/A")</f>
        <v>#N/A</v>
      </c>
      <c r="B6227" s="12" t="str">
        <f>IFERROR(__xludf.DUMMYFUNCTION("TEXTJOIN(""; "", TRUE, FILTER(CID!B6227:B14794, REGEXMATCH(CID!D6227:D14794, TEXTJOIN(""|"", TRUE, SPLIT(A6227, "";"")))))"),"#N/A")</f>
        <v>#N/A</v>
      </c>
    </row>
    <row r="6228">
      <c r="A6228" s="12" t="str">
        <f>IFERROR(__xludf.DUMMYFUNCTION("TEXTJOIN("";"", TRUE, FILTER(CID!$B$2:$B$14794, CID!B6228=CID!$D$2:$D$14794))"),"#N/A")</f>
        <v>#N/A</v>
      </c>
      <c r="B6228" s="12" t="str">
        <f>IFERROR(__xludf.DUMMYFUNCTION("TEXTJOIN(""; "", TRUE, FILTER(CID!B6228:B14794, REGEXMATCH(CID!D6228:D14794, TEXTJOIN(""|"", TRUE, SPLIT(A6228, "";"")))))"),"#N/A")</f>
        <v>#N/A</v>
      </c>
    </row>
    <row r="6229">
      <c r="A6229" s="12" t="str">
        <f>IFERROR(__xludf.DUMMYFUNCTION("TEXTJOIN("";"", TRUE, FILTER(CID!$B$2:$B$14794, CID!B6229=CID!$D$2:$D$14794))"),"#N/A")</f>
        <v>#N/A</v>
      </c>
      <c r="B6229" s="12" t="str">
        <f>IFERROR(__xludf.DUMMYFUNCTION("TEXTJOIN(""; "", TRUE, FILTER(CID!B6229:B14794, REGEXMATCH(CID!D6229:D14794, TEXTJOIN(""|"", TRUE, SPLIT(A6229, "";"")))))"),"#N/A")</f>
        <v>#N/A</v>
      </c>
    </row>
    <row r="6230">
      <c r="A6230" s="12" t="str">
        <f>IFERROR(__xludf.DUMMYFUNCTION("TEXTJOIN("";"", TRUE, FILTER(CID!$B$2:$B$14794, CID!B6230=CID!$D$2:$D$14794))"),"#N/A")</f>
        <v>#N/A</v>
      </c>
      <c r="B6230" s="12" t="str">
        <f>IFERROR(__xludf.DUMMYFUNCTION("TEXTJOIN(""; "", TRUE, FILTER(CID!B6230:B14794, REGEXMATCH(CID!D6230:D14794, TEXTJOIN(""|"", TRUE, SPLIT(A6230, "";"")))))"),"#N/A")</f>
        <v>#N/A</v>
      </c>
    </row>
    <row r="6231">
      <c r="A6231" s="12" t="str">
        <f>IFERROR(__xludf.DUMMYFUNCTION("TEXTJOIN("";"", TRUE, FILTER(CID!$B$2:$B$14794, CID!B6231=CID!$D$2:$D$14794))"),"#N/A")</f>
        <v>#N/A</v>
      </c>
      <c r="B6231" s="12" t="str">
        <f>IFERROR(__xludf.DUMMYFUNCTION("TEXTJOIN(""; "", TRUE, FILTER(CID!B6231:B14794, REGEXMATCH(CID!D6231:D14794, TEXTJOIN(""|"", TRUE, SPLIT(A6231, "";"")))))"),"#N/A")</f>
        <v>#N/A</v>
      </c>
    </row>
    <row r="6232">
      <c r="A6232" s="12" t="str">
        <f>IFERROR(__xludf.DUMMYFUNCTION("TEXTJOIN("";"", TRUE, FILTER(CID!$B$2:$B$14794, CID!B6232=CID!$D$2:$D$14794))"),"#N/A")</f>
        <v>#N/A</v>
      </c>
      <c r="B6232" s="12" t="str">
        <f>IFERROR(__xludf.DUMMYFUNCTION("TEXTJOIN(""; "", TRUE, FILTER(CID!B6232:B14794, REGEXMATCH(CID!D6232:D14794, TEXTJOIN(""|"", TRUE, SPLIT(A6232, "";"")))))"),"#N/A")</f>
        <v>#N/A</v>
      </c>
    </row>
    <row r="6233">
      <c r="A6233" s="12" t="str">
        <f>IFERROR(__xludf.DUMMYFUNCTION("TEXTJOIN("";"", TRUE, FILTER(CID!$B$2:$B$14794, CID!B6233=CID!$D$2:$D$14794))"),"#N/A")</f>
        <v>#N/A</v>
      </c>
      <c r="B6233" s="12" t="str">
        <f>IFERROR(__xludf.DUMMYFUNCTION("TEXTJOIN(""; "", TRUE, FILTER(CID!B6233:B14794, REGEXMATCH(CID!D6233:D14794, TEXTJOIN(""|"", TRUE, SPLIT(A6233, "";"")))))"),"#N/A")</f>
        <v>#N/A</v>
      </c>
    </row>
    <row r="6234">
      <c r="A6234" s="12" t="str">
        <f>IFERROR(__xludf.DUMMYFUNCTION("TEXTJOIN("";"", TRUE, FILTER(CID!$B$2:$B$14794, CID!B6234=CID!$D$2:$D$14794))"),"#N/A")</f>
        <v>#N/A</v>
      </c>
      <c r="B6234" s="12" t="str">
        <f>IFERROR(__xludf.DUMMYFUNCTION("TEXTJOIN(""; "", TRUE, FILTER(CID!B6234:B14794, REGEXMATCH(CID!D6234:D14794, TEXTJOIN(""|"", TRUE, SPLIT(A6234, "";"")))))"),"#N/A")</f>
        <v>#N/A</v>
      </c>
    </row>
    <row r="6235">
      <c r="A6235" s="12" t="str">
        <f>IFERROR(__xludf.DUMMYFUNCTION("TEXTJOIN("";"", TRUE, FILTER(CID!$B$2:$B$14794, CID!B6235=CID!$D$2:$D$14794))"),"#N/A")</f>
        <v>#N/A</v>
      </c>
      <c r="B6235" s="12" t="str">
        <f>IFERROR(__xludf.DUMMYFUNCTION("TEXTJOIN(""; "", TRUE, FILTER(CID!B6235:B14794, REGEXMATCH(CID!D6235:D14794, TEXTJOIN(""|"", TRUE, SPLIT(A6235, "";"")))))"),"#N/A")</f>
        <v>#N/A</v>
      </c>
    </row>
    <row r="6236">
      <c r="A6236" s="12" t="str">
        <f>IFERROR(__xludf.DUMMYFUNCTION("TEXTJOIN("";"", TRUE, FILTER(CID!$B$2:$B$14794, CID!B6236=CID!$D$2:$D$14794))"),"#N/A")</f>
        <v>#N/A</v>
      </c>
      <c r="B6236" s="12" t="str">
        <f>IFERROR(__xludf.DUMMYFUNCTION("TEXTJOIN(""; "", TRUE, FILTER(CID!B6236:B14794, REGEXMATCH(CID!D6236:D14794, TEXTJOIN(""|"", TRUE, SPLIT(A6236, "";"")))))"),"#N/A")</f>
        <v>#N/A</v>
      </c>
    </row>
    <row r="6237">
      <c r="A6237" s="12" t="str">
        <f>IFERROR(__xludf.DUMMYFUNCTION("TEXTJOIN("";"", TRUE, FILTER(CID!$B$2:$B$14794, CID!B6237=CID!$D$2:$D$14794))"),"#N/A")</f>
        <v>#N/A</v>
      </c>
      <c r="B6237" s="12" t="str">
        <f>IFERROR(__xludf.DUMMYFUNCTION("TEXTJOIN(""; "", TRUE, FILTER(CID!B6237:B14794, REGEXMATCH(CID!D6237:D14794, TEXTJOIN(""|"", TRUE, SPLIT(A6237, "";"")))))"),"#N/A")</f>
        <v>#N/A</v>
      </c>
    </row>
    <row r="6238">
      <c r="A6238" s="12" t="str">
        <f>IFERROR(__xludf.DUMMYFUNCTION("TEXTJOIN("";"", TRUE, FILTER(CID!$B$2:$B$14794, CID!B6238=CID!$D$2:$D$14794))"),"#N/A")</f>
        <v>#N/A</v>
      </c>
      <c r="B6238" s="12" t="str">
        <f>IFERROR(__xludf.DUMMYFUNCTION("TEXTJOIN(""; "", TRUE, FILTER(CID!B6238:B14794, REGEXMATCH(CID!D6238:D14794, TEXTJOIN(""|"", TRUE, SPLIT(A6238, "";"")))))"),"#N/A")</f>
        <v>#N/A</v>
      </c>
    </row>
    <row r="6239">
      <c r="A6239" s="12" t="str">
        <f>IFERROR(__xludf.DUMMYFUNCTION("TEXTJOIN("";"", TRUE, FILTER(CID!$B$2:$B$14794, CID!B6239=CID!$D$2:$D$14794))"),"#N/A")</f>
        <v>#N/A</v>
      </c>
      <c r="B6239" s="12" t="str">
        <f>IFERROR(__xludf.DUMMYFUNCTION("TEXTJOIN(""; "", TRUE, FILTER(CID!B6239:B14794, REGEXMATCH(CID!D6239:D14794, TEXTJOIN(""|"", TRUE, SPLIT(A6239, "";"")))))"),"#N/A")</f>
        <v>#N/A</v>
      </c>
    </row>
    <row r="6240">
      <c r="A6240" s="12" t="str">
        <f>IFERROR(__xludf.DUMMYFUNCTION("TEXTJOIN("";"", TRUE, FILTER(CID!$B$2:$B$14794, CID!B6240=CID!$D$2:$D$14794))"),"#N/A")</f>
        <v>#N/A</v>
      </c>
      <c r="B6240" s="12" t="str">
        <f>IFERROR(__xludf.DUMMYFUNCTION("TEXTJOIN(""; "", TRUE, FILTER(CID!B6240:B14794, REGEXMATCH(CID!D6240:D14794, TEXTJOIN(""|"", TRUE, SPLIT(A6240, "";"")))))"),"#N/A")</f>
        <v>#N/A</v>
      </c>
    </row>
    <row r="6241">
      <c r="A6241" s="12" t="str">
        <f>IFERROR(__xludf.DUMMYFUNCTION("TEXTJOIN("";"", TRUE, FILTER(CID!$B$2:$B$14794, CID!B6241=CID!$D$2:$D$14794))"),"#N/A")</f>
        <v>#N/A</v>
      </c>
      <c r="B6241" s="12" t="str">
        <f>IFERROR(__xludf.DUMMYFUNCTION("TEXTJOIN(""; "", TRUE, FILTER(CID!B6241:B14794, REGEXMATCH(CID!D6241:D14794, TEXTJOIN(""|"", TRUE, SPLIT(A6241, "";"")))))"),"#N/A")</f>
        <v>#N/A</v>
      </c>
    </row>
    <row r="6242">
      <c r="A6242" s="12" t="str">
        <f>IFERROR(__xludf.DUMMYFUNCTION("TEXTJOIN("";"", TRUE, FILTER(CID!$B$2:$B$14794, CID!B6242=CID!$D$2:$D$14794))"),"#N/A")</f>
        <v>#N/A</v>
      </c>
      <c r="B6242" s="12" t="str">
        <f>IFERROR(__xludf.DUMMYFUNCTION("TEXTJOIN(""; "", TRUE, FILTER(CID!B6242:B14794, REGEXMATCH(CID!D6242:D14794, TEXTJOIN(""|"", TRUE, SPLIT(A6242, "";"")))))"),"#N/A")</f>
        <v>#N/A</v>
      </c>
    </row>
    <row r="6243">
      <c r="A6243" s="12" t="str">
        <f>IFERROR(__xludf.DUMMYFUNCTION("TEXTJOIN("";"", TRUE, FILTER(CID!$B$2:$B$14794, CID!B6243=CID!$D$2:$D$14794))"),"#N/A")</f>
        <v>#N/A</v>
      </c>
      <c r="B6243" s="12" t="str">
        <f>IFERROR(__xludf.DUMMYFUNCTION("TEXTJOIN(""; "", TRUE, FILTER(CID!B6243:B14794, REGEXMATCH(CID!D6243:D14794, TEXTJOIN(""|"", TRUE, SPLIT(A6243, "";"")))))"),"#N/A")</f>
        <v>#N/A</v>
      </c>
    </row>
    <row r="6244">
      <c r="A6244" s="12" t="str">
        <f>IFERROR(__xludf.DUMMYFUNCTION("TEXTJOIN("";"", TRUE, FILTER(CID!$B$2:$B$14794, CID!B6244=CID!$D$2:$D$14794))"),"#N/A")</f>
        <v>#N/A</v>
      </c>
      <c r="B6244" s="12" t="str">
        <f>IFERROR(__xludf.DUMMYFUNCTION("TEXTJOIN(""; "", TRUE, FILTER(CID!B6244:B14794, REGEXMATCH(CID!D6244:D14794, TEXTJOIN(""|"", TRUE, SPLIT(A6244, "";"")))))"),"#N/A")</f>
        <v>#N/A</v>
      </c>
    </row>
    <row r="6245">
      <c r="A6245" s="12" t="str">
        <f>IFERROR(__xludf.DUMMYFUNCTION("TEXTJOIN("";"", TRUE, FILTER(CID!$B$2:$B$14794, CID!B6245=CID!$D$2:$D$14794))"),"#N/A")</f>
        <v>#N/A</v>
      </c>
      <c r="B6245" s="12" t="str">
        <f>IFERROR(__xludf.DUMMYFUNCTION("TEXTJOIN(""; "", TRUE, FILTER(CID!B6245:B14794, REGEXMATCH(CID!D6245:D14794, TEXTJOIN(""|"", TRUE, SPLIT(A6245, "";"")))))"),"#N/A")</f>
        <v>#N/A</v>
      </c>
    </row>
    <row r="6246">
      <c r="A6246" s="12" t="str">
        <f>IFERROR(__xludf.DUMMYFUNCTION("TEXTJOIN("";"", TRUE, FILTER(CID!$B$2:$B$14794, CID!B6246=CID!$D$2:$D$14794))"),"#N/A")</f>
        <v>#N/A</v>
      </c>
      <c r="B6246" s="12" t="str">
        <f>IFERROR(__xludf.DUMMYFUNCTION("TEXTJOIN(""; "", TRUE, FILTER(CID!B6246:B14794, REGEXMATCH(CID!D6246:D14794, TEXTJOIN(""|"", TRUE, SPLIT(A6246, "";"")))))"),"#N/A")</f>
        <v>#N/A</v>
      </c>
    </row>
    <row r="6247">
      <c r="A6247" s="12" t="str">
        <f>IFERROR(__xludf.DUMMYFUNCTION("TEXTJOIN("";"", TRUE, FILTER(CID!$B$2:$B$14794, CID!B6247=CID!$D$2:$D$14794))"),"#N/A")</f>
        <v>#N/A</v>
      </c>
      <c r="B6247" s="12" t="str">
        <f>IFERROR(__xludf.DUMMYFUNCTION("TEXTJOIN(""; "", TRUE, FILTER(CID!B6247:B14794, REGEXMATCH(CID!D6247:D14794, TEXTJOIN(""|"", TRUE, SPLIT(A6247, "";"")))))"),"#N/A")</f>
        <v>#N/A</v>
      </c>
    </row>
    <row r="6248">
      <c r="A6248" s="12" t="str">
        <f>IFERROR(__xludf.DUMMYFUNCTION("TEXTJOIN("";"", TRUE, FILTER(CID!$B$2:$B$14794, CID!B6248=CID!$D$2:$D$14794))"),"#N/A")</f>
        <v>#N/A</v>
      </c>
      <c r="B6248" s="12" t="str">
        <f>IFERROR(__xludf.DUMMYFUNCTION("TEXTJOIN(""; "", TRUE, FILTER(CID!B6248:B14794, REGEXMATCH(CID!D6248:D14794, TEXTJOIN(""|"", TRUE, SPLIT(A6248, "";"")))))"),"#N/A")</f>
        <v>#N/A</v>
      </c>
    </row>
    <row r="6249">
      <c r="A6249" s="12" t="str">
        <f>IFERROR(__xludf.DUMMYFUNCTION("TEXTJOIN("";"", TRUE, FILTER(CID!$B$2:$B$14794, CID!B6249=CID!$D$2:$D$14794))"),"#N/A")</f>
        <v>#N/A</v>
      </c>
      <c r="B6249" s="12" t="str">
        <f>IFERROR(__xludf.DUMMYFUNCTION("TEXTJOIN(""; "", TRUE, FILTER(CID!B6249:B14794, REGEXMATCH(CID!D6249:D14794, TEXTJOIN(""|"", TRUE, SPLIT(A6249, "";"")))))"),"#N/A")</f>
        <v>#N/A</v>
      </c>
    </row>
    <row r="6250">
      <c r="A6250" s="12" t="str">
        <f>IFERROR(__xludf.DUMMYFUNCTION("TEXTJOIN("";"", TRUE, FILTER(CID!$B$2:$B$14794, CID!B6250=CID!$D$2:$D$14794))"),"#N/A")</f>
        <v>#N/A</v>
      </c>
      <c r="B6250" s="12" t="str">
        <f>IFERROR(__xludf.DUMMYFUNCTION("TEXTJOIN(""; "", TRUE, FILTER(CID!B6250:B14794, REGEXMATCH(CID!D6250:D14794, TEXTJOIN(""|"", TRUE, SPLIT(A6250, "";"")))))"),"#N/A")</f>
        <v>#N/A</v>
      </c>
    </row>
    <row r="6251">
      <c r="A6251" s="12" t="str">
        <f>IFERROR(__xludf.DUMMYFUNCTION("TEXTJOIN("";"", TRUE, FILTER(CID!$B$2:$B$14794, CID!B6251=CID!$D$2:$D$14794))"),"#N/A")</f>
        <v>#N/A</v>
      </c>
      <c r="B6251" s="12" t="str">
        <f>IFERROR(__xludf.DUMMYFUNCTION("TEXTJOIN(""; "", TRUE, FILTER(CID!B6251:B14794, REGEXMATCH(CID!D6251:D14794, TEXTJOIN(""|"", TRUE, SPLIT(A6251, "";"")))))"),"#N/A")</f>
        <v>#N/A</v>
      </c>
    </row>
    <row r="6252">
      <c r="A6252" s="12" t="str">
        <f>IFERROR(__xludf.DUMMYFUNCTION("TEXTJOIN("";"", TRUE, FILTER(CID!$B$2:$B$14794, CID!B6252=CID!$D$2:$D$14794))"),"#N/A")</f>
        <v>#N/A</v>
      </c>
      <c r="B6252" s="12" t="str">
        <f>IFERROR(__xludf.DUMMYFUNCTION("TEXTJOIN(""; "", TRUE, FILTER(CID!B6252:B14794, REGEXMATCH(CID!D6252:D14794, TEXTJOIN(""|"", TRUE, SPLIT(A6252, "";"")))))"),"#N/A")</f>
        <v>#N/A</v>
      </c>
    </row>
    <row r="6253">
      <c r="A6253" s="12" t="str">
        <f>IFERROR(__xludf.DUMMYFUNCTION("TEXTJOIN("";"", TRUE, FILTER(CID!$B$2:$B$14794, CID!B6253=CID!$D$2:$D$14794))"),"#N/A")</f>
        <v>#N/A</v>
      </c>
      <c r="B6253" s="12" t="str">
        <f>IFERROR(__xludf.DUMMYFUNCTION("TEXTJOIN(""; "", TRUE, FILTER(CID!B6253:B14794, REGEXMATCH(CID!D6253:D14794, TEXTJOIN(""|"", TRUE, SPLIT(A6253, "";"")))))"),"#N/A")</f>
        <v>#N/A</v>
      </c>
    </row>
    <row r="6254">
      <c r="A6254" s="12" t="str">
        <f>IFERROR(__xludf.DUMMYFUNCTION("TEXTJOIN("";"", TRUE, FILTER(CID!$B$2:$B$14794, CID!B6254=CID!$D$2:$D$14794))"),"#N/A")</f>
        <v>#N/A</v>
      </c>
      <c r="B6254" s="12" t="str">
        <f>IFERROR(__xludf.DUMMYFUNCTION("TEXTJOIN(""; "", TRUE, FILTER(CID!B6254:B14794, REGEXMATCH(CID!D6254:D14794, TEXTJOIN(""|"", TRUE, SPLIT(A6254, "";"")))))"),"#N/A")</f>
        <v>#N/A</v>
      </c>
    </row>
    <row r="6255">
      <c r="A6255" s="12" t="str">
        <f>IFERROR(__xludf.DUMMYFUNCTION("TEXTJOIN("";"", TRUE, FILTER(CID!$B$2:$B$14794, CID!B6255=CID!$D$2:$D$14794))"),"#N/A")</f>
        <v>#N/A</v>
      </c>
      <c r="B6255" s="12" t="str">
        <f>IFERROR(__xludf.DUMMYFUNCTION("TEXTJOIN(""; "", TRUE, FILTER(CID!B6255:B14794, REGEXMATCH(CID!D6255:D14794, TEXTJOIN(""|"", TRUE, SPLIT(A6255, "";"")))))"),"#N/A")</f>
        <v>#N/A</v>
      </c>
    </row>
    <row r="6256">
      <c r="A6256" s="12" t="str">
        <f>IFERROR(__xludf.DUMMYFUNCTION("TEXTJOIN("";"", TRUE, FILTER(CID!$B$2:$B$14794, CID!B6256=CID!$D$2:$D$14794))"),"#N/A")</f>
        <v>#N/A</v>
      </c>
      <c r="B6256" s="12" t="str">
        <f>IFERROR(__xludf.DUMMYFUNCTION("TEXTJOIN(""; "", TRUE, FILTER(CID!B6256:B14794, REGEXMATCH(CID!D6256:D14794, TEXTJOIN(""|"", TRUE, SPLIT(A6256, "";"")))))"),"#N/A")</f>
        <v>#N/A</v>
      </c>
    </row>
    <row r="6257">
      <c r="A6257" s="12" t="str">
        <f>IFERROR(__xludf.DUMMYFUNCTION("TEXTJOIN("";"", TRUE, FILTER(CID!$B$2:$B$14794, CID!B6257=CID!$D$2:$D$14794))"),"#N/A")</f>
        <v>#N/A</v>
      </c>
      <c r="B6257" s="12" t="str">
        <f>IFERROR(__xludf.DUMMYFUNCTION("TEXTJOIN(""; "", TRUE, FILTER(CID!B6257:B14794, REGEXMATCH(CID!D6257:D14794, TEXTJOIN(""|"", TRUE, SPLIT(A6257, "";"")))))"),"#N/A")</f>
        <v>#N/A</v>
      </c>
    </row>
    <row r="6258">
      <c r="A6258" s="12" t="str">
        <f>IFERROR(__xludf.DUMMYFUNCTION("TEXTJOIN("";"", TRUE, FILTER(CID!$B$2:$B$14794, CID!B6258=CID!$D$2:$D$14794))"),"#N/A")</f>
        <v>#N/A</v>
      </c>
      <c r="B6258" s="12" t="str">
        <f>IFERROR(__xludf.DUMMYFUNCTION("TEXTJOIN(""; "", TRUE, FILTER(CID!B6258:B14794, REGEXMATCH(CID!D6258:D14794, TEXTJOIN(""|"", TRUE, SPLIT(A6258, "";"")))))"),"#N/A")</f>
        <v>#N/A</v>
      </c>
    </row>
    <row r="6259">
      <c r="A6259" s="12" t="str">
        <f>IFERROR(__xludf.DUMMYFUNCTION("TEXTJOIN("";"", TRUE, FILTER(CID!$B$2:$B$14794, CID!B6259=CID!$D$2:$D$14794))"),"#N/A")</f>
        <v>#N/A</v>
      </c>
      <c r="B6259" s="12" t="str">
        <f>IFERROR(__xludf.DUMMYFUNCTION("TEXTJOIN(""; "", TRUE, FILTER(CID!B6259:B14794, REGEXMATCH(CID!D6259:D14794, TEXTJOIN(""|"", TRUE, SPLIT(A6259, "";"")))))"),"#N/A")</f>
        <v>#N/A</v>
      </c>
    </row>
    <row r="6260">
      <c r="A6260" s="12" t="str">
        <f>IFERROR(__xludf.DUMMYFUNCTION("TEXTJOIN("";"", TRUE, FILTER(CID!$B$2:$B$14794, CID!B6260=CID!$D$2:$D$14794))"),"#N/A")</f>
        <v>#N/A</v>
      </c>
      <c r="B6260" s="12" t="str">
        <f>IFERROR(__xludf.DUMMYFUNCTION("TEXTJOIN(""; "", TRUE, FILTER(CID!B6260:B14794, REGEXMATCH(CID!D6260:D14794, TEXTJOIN(""|"", TRUE, SPLIT(A6260, "";"")))))"),"#N/A")</f>
        <v>#N/A</v>
      </c>
    </row>
    <row r="6261">
      <c r="A6261" s="12" t="str">
        <f>IFERROR(__xludf.DUMMYFUNCTION("TEXTJOIN("";"", TRUE, FILTER(CID!$B$2:$B$14794, CID!B6261=CID!$D$2:$D$14794))"),"#N/A")</f>
        <v>#N/A</v>
      </c>
      <c r="B6261" s="12" t="str">
        <f>IFERROR(__xludf.DUMMYFUNCTION("TEXTJOIN(""; "", TRUE, FILTER(CID!B6261:B14794, REGEXMATCH(CID!D6261:D14794, TEXTJOIN(""|"", TRUE, SPLIT(A6261, "";"")))))"),"#N/A")</f>
        <v>#N/A</v>
      </c>
    </row>
    <row r="6262">
      <c r="A6262" s="12" t="str">
        <f>IFERROR(__xludf.DUMMYFUNCTION("TEXTJOIN("";"", TRUE, FILTER(CID!$B$2:$B$14794, CID!B6262=CID!$D$2:$D$14794))"),"#N/A")</f>
        <v>#N/A</v>
      </c>
      <c r="B6262" s="12" t="str">
        <f>IFERROR(__xludf.DUMMYFUNCTION("TEXTJOIN(""; "", TRUE, FILTER(CID!B6262:B14794, REGEXMATCH(CID!D6262:D14794, TEXTJOIN(""|"", TRUE, SPLIT(A6262, "";"")))))"),"#N/A")</f>
        <v>#N/A</v>
      </c>
    </row>
    <row r="6263">
      <c r="A6263" s="12" t="str">
        <f>IFERROR(__xludf.DUMMYFUNCTION("TEXTJOIN("";"", TRUE, FILTER(CID!$B$2:$B$14794, CID!B6263=CID!$D$2:$D$14794))"),"#N/A")</f>
        <v>#N/A</v>
      </c>
      <c r="B6263" s="12" t="str">
        <f>IFERROR(__xludf.DUMMYFUNCTION("TEXTJOIN(""; "", TRUE, FILTER(CID!B6263:B14794, REGEXMATCH(CID!D6263:D14794, TEXTJOIN(""|"", TRUE, SPLIT(A6263, "";"")))))"),"#N/A")</f>
        <v>#N/A</v>
      </c>
    </row>
    <row r="6264">
      <c r="A6264" s="12" t="str">
        <f>IFERROR(__xludf.DUMMYFUNCTION("TEXTJOIN("";"", TRUE, FILTER(CID!$B$2:$B$14794, CID!B6264=CID!$D$2:$D$14794))"),"#N/A")</f>
        <v>#N/A</v>
      </c>
      <c r="B6264" s="12" t="str">
        <f>IFERROR(__xludf.DUMMYFUNCTION("TEXTJOIN(""; "", TRUE, FILTER(CID!B6264:B14794, REGEXMATCH(CID!D6264:D14794, TEXTJOIN(""|"", TRUE, SPLIT(A6264, "";"")))))"),"#N/A")</f>
        <v>#N/A</v>
      </c>
    </row>
    <row r="6265">
      <c r="A6265" s="12" t="str">
        <f>IFERROR(__xludf.DUMMYFUNCTION("TEXTJOIN("";"", TRUE, FILTER(CID!$B$2:$B$14794, CID!B6265=CID!$D$2:$D$14794))"),"#N/A")</f>
        <v>#N/A</v>
      </c>
      <c r="B6265" s="12" t="str">
        <f>IFERROR(__xludf.DUMMYFUNCTION("TEXTJOIN(""; "", TRUE, FILTER(CID!B6265:B14794, REGEXMATCH(CID!D6265:D14794, TEXTJOIN(""|"", TRUE, SPLIT(A6265, "";"")))))"),"#N/A")</f>
        <v>#N/A</v>
      </c>
    </row>
    <row r="6266">
      <c r="A6266" s="12" t="str">
        <f>IFERROR(__xludf.DUMMYFUNCTION("TEXTJOIN("";"", TRUE, FILTER(CID!$B$2:$B$14794, CID!B6266=CID!$D$2:$D$14794))"),"#N/A")</f>
        <v>#N/A</v>
      </c>
      <c r="B6266" s="12" t="str">
        <f>IFERROR(__xludf.DUMMYFUNCTION("TEXTJOIN(""; "", TRUE, FILTER(CID!B6266:B14794, REGEXMATCH(CID!D6266:D14794, TEXTJOIN(""|"", TRUE, SPLIT(A6266, "";"")))))"),"#N/A")</f>
        <v>#N/A</v>
      </c>
    </row>
    <row r="6267">
      <c r="A6267" s="12" t="str">
        <f>IFERROR(__xludf.DUMMYFUNCTION("TEXTJOIN("";"", TRUE, FILTER(CID!$B$2:$B$14794, CID!B6267=CID!$D$2:$D$14794))"),"#N/A")</f>
        <v>#N/A</v>
      </c>
      <c r="B6267" s="12" t="str">
        <f>IFERROR(__xludf.DUMMYFUNCTION("TEXTJOIN(""; "", TRUE, FILTER(CID!B6267:B14794, REGEXMATCH(CID!D6267:D14794, TEXTJOIN(""|"", TRUE, SPLIT(A6267, "";"")))))"),"#N/A")</f>
        <v>#N/A</v>
      </c>
    </row>
    <row r="6268">
      <c r="A6268" s="12" t="str">
        <f>IFERROR(__xludf.DUMMYFUNCTION("TEXTJOIN("";"", TRUE, FILTER(CID!$B$2:$B$14794, CID!B6268=CID!$D$2:$D$14794))"),"#N/A")</f>
        <v>#N/A</v>
      </c>
      <c r="B6268" s="12" t="str">
        <f>IFERROR(__xludf.DUMMYFUNCTION("TEXTJOIN(""; "", TRUE, FILTER(CID!B6268:B14794, REGEXMATCH(CID!D6268:D14794, TEXTJOIN(""|"", TRUE, SPLIT(A6268, "";"")))))"),"#N/A")</f>
        <v>#N/A</v>
      </c>
    </row>
    <row r="6269">
      <c r="A6269" s="12" t="str">
        <f>IFERROR(__xludf.DUMMYFUNCTION("TEXTJOIN("";"", TRUE, FILTER(CID!$B$2:$B$14794, CID!B6269=CID!$D$2:$D$14794))"),"#N/A")</f>
        <v>#N/A</v>
      </c>
      <c r="B6269" s="12" t="str">
        <f>IFERROR(__xludf.DUMMYFUNCTION("TEXTJOIN(""; "", TRUE, FILTER(CID!B6269:B14794, REGEXMATCH(CID!D6269:D14794, TEXTJOIN(""|"", TRUE, SPLIT(A6269, "";"")))))"),"#N/A")</f>
        <v>#N/A</v>
      </c>
    </row>
    <row r="6270">
      <c r="A6270" s="12" t="str">
        <f>IFERROR(__xludf.DUMMYFUNCTION("TEXTJOIN("";"", TRUE, FILTER(CID!$B$2:$B$14794, CID!B6270=CID!$D$2:$D$14794))"),"#N/A")</f>
        <v>#N/A</v>
      </c>
      <c r="B6270" s="12" t="str">
        <f>IFERROR(__xludf.DUMMYFUNCTION("TEXTJOIN(""; "", TRUE, FILTER(CID!B6270:B14794, REGEXMATCH(CID!D6270:D14794, TEXTJOIN(""|"", TRUE, SPLIT(A6270, "";"")))))"),"#N/A")</f>
        <v>#N/A</v>
      </c>
    </row>
    <row r="6271">
      <c r="A6271" s="12" t="str">
        <f>IFERROR(__xludf.DUMMYFUNCTION("TEXTJOIN("";"", TRUE, FILTER(CID!$B$2:$B$14794, CID!B6271=CID!$D$2:$D$14794))"),"#N/A")</f>
        <v>#N/A</v>
      </c>
      <c r="B6271" s="12" t="str">
        <f>IFERROR(__xludf.DUMMYFUNCTION("TEXTJOIN(""; "", TRUE, FILTER(CID!B6271:B14794, REGEXMATCH(CID!D6271:D14794, TEXTJOIN(""|"", TRUE, SPLIT(A6271, "";"")))))"),"#N/A")</f>
        <v>#N/A</v>
      </c>
    </row>
    <row r="6272">
      <c r="A6272" s="12" t="str">
        <f>IFERROR(__xludf.DUMMYFUNCTION("TEXTJOIN("";"", TRUE, FILTER(CID!$B$2:$B$14794, CID!B6272=CID!$D$2:$D$14794))"),"#N/A")</f>
        <v>#N/A</v>
      </c>
      <c r="B6272" s="12" t="str">
        <f>IFERROR(__xludf.DUMMYFUNCTION("TEXTJOIN(""; "", TRUE, FILTER(CID!B6272:B14794, REGEXMATCH(CID!D6272:D14794, TEXTJOIN(""|"", TRUE, SPLIT(A6272, "";"")))))"),"#N/A")</f>
        <v>#N/A</v>
      </c>
    </row>
    <row r="6273">
      <c r="A6273" s="12" t="str">
        <f>IFERROR(__xludf.DUMMYFUNCTION("TEXTJOIN("";"", TRUE, FILTER(CID!$B$2:$B$14794, CID!B6273=CID!$D$2:$D$14794))"),"#N/A")</f>
        <v>#N/A</v>
      </c>
      <c r="B6273" s="12" t="str">
        <f>IFERROR(__xludf.DUMMYFUNCTION("TEXTJOIN(""; "", TRUE, FILTER(CID!B6273:B14794, REGEXMATCH(CID!D6273:D14794, TEXTJOIN(""|"", TRUE, SPLIT(A6273, "";"")))))"),"#N/A")</f>
        <v>#N/A</v>
      </c>
    </row>
    <row r="6274">
      <c r="A6274" s="12" t="str">
        <f>IFERROR(__xludf.DUMMYFUNCTION("TEXTJOIN("";"", TRUE, FILTER(CID!$B$2:$B$14794, CID!B6274=CID!$D$2:$D$14794))"),"#N/A")</f>
        <v>#N/A</v>
      </c>
      <c r="B6274" s="12" t="str">
        <f>IFERROR(__xludf.DUMMYFUNCTION("TEXTJOIN(""; "", TRUE, FILTER(CID!B6274:B14794, REGEXMATCH(CID!D6274:D14794, TEXTJOIN(""|"", TRUE, SPLIT(A6274, "";"")))))"),"#N/A")</f>
        <v>#N/A</v>
      </c>
    </row>
    <row r="6275">
      <c r="A6275" s="12" t="str">
        <f>IFERROR(__xludf.DUMMYFUNCTION("TEXTJOIN("";"", TRUE, FILTER(CID!$B$2:$B$14794, CID!B6275=CID!$D$2:$D$14794))"),"#N/A")</f>
        <v>#N/A</v>
      </c>
      <c r="B6275" s="12" t="str">
        <f>IFERROR(__xludf.DUMMYFUNCTION("TEXTJOIN(""; "", TRUE, FILTER(CID!B6275:B14794, REGEXMATCH(CID!D6275:D14794, TEXTJOIN(""|"", TRUE, SPLIT(A6275, "";"")))))"),"#N/A")</f>
        <v>#N/A</v>
      </c>
    </row>
    <row r="6276">
      <c r="A6276" s="12" t="str">
        <f>IFERROR(__xludf.DUMMYFUNCTION("TEXTJOIN("";"", TRUE, FILTER(CID!$B$2:$B$14794, CID!B6276=CID!$D$2:$D$14794))"),"#N/A")</f>
        <v>#N/A</v>
      </c>
      <c r="B6276" s="12" t="str">
        <f>IFERROR(__xludf.DUMMYFUNCTION("TEXTJOIN(""; "", TRUE, FILTER(CID!B6276:B14794, REGEXMATCH(CID!D6276:D14794, TEXTJOIN(""|"", TRUE, SPLIT(A6276, "";"")))))"),"#N/A")</f>
        <v>#N/A</v>
      </c>
    </row>
    <row r="6277">
      <c r="A6277" s="12" t="str">
        <f>IFERROR(__xludf.DUMMYFUNCTION("TEXTJOIN("";"", TRUE, FILTER(CID!$B$2:$B$14794, CID!B6277=CID!$D$2:$D$14794))"),"#N/A")</f>
        <v>#N/A</v>
      </c>
      <c r="B6277" s="12" t="str">
        <f>IFERROR(__xludf.DUMMYFUNCTION("TEXTJOIN(""; "", TRUE, FILTER(CID!B6277:B14794, REGEXMATCH(CID!D6277:D14794, TEXTJOIN(""|"", TRUE, SPLIT(A6277, "";"")))))"),"#N/A")</f>
        <v>#N/A</v>
      </c>
    </row>
    <row r="6278">
      <c r="A6278" s="12" t="str">
        <f>IFERROR(__xludf.DUMMYFUNCTION("TEXTJOIN("";"", TRUE, FILTER(CID!$B$2:$B$14794, CID!B6278=CID!$D$2:$D$14794))"),"#N/A")</f>
        <v>#N/A</v>
      </c>
      <c r="B6278" s="12" t="str">
        <f>IFERROR(__xludf.DUMMYFUNCTION("TEXTJOIN(""; "", TRUE, FILTER(CID!B6278:B14794, REGEXMATCH(CID!D6278:D14794, TEXTJOIN(""|"", TRUE, SPLIT(A6278, "";"")))))"),"#N/A")</f>
        <v>#N/A</v>
      </c>
    </row>
    <row r="6279">
      <c r="A6279" s="12" t="str">
        <f>IFERROR(__xludf.DUMMYFUNCTION("TEXTJOIN("";"", TRUE, FILTER(CID!$B$2:$B$14794, CID!B6279=CID!$D$2:$D$14794))"),"#N/A")</f>
        <v>#N/A</v>
      </c>
      <c r="B6279" s="12" t="str">
        <f>IFERROR(__xludf.DUMMYFUNCTION("TEXTJOIN(""; "", TRUE, FILTER(CID!B6279:B14794, REGEXMATCH(CID!D6279:D14794, TEXTJOIN(""|"", TRUE, SPLIT(A6279, "";"")))))"),"#N/A")</f>
        <v>#N/A</v>
      </c>
    </row>
    <row r="6280">
      <c r="A6280" s="12" t="str">
        <f>IFERROR(__xludf.DUMMYFUNCTION("TEXTJOIN("";"", TRUE, FILTER(CID!$B$2:$B$14794, CID!B6280=CID!$D$2:$D$14794))"),"#N/A")</f>
        <v>#N/A</v>
      </c>
      <c r="B6280" s="12" t="str">
        <f>IFERROR(__xludf.DUMMYFUNCTION("TEXTJOIN(""; "", TRUE, FILTER(CID!B6280:B14794, REGEXMATCH(CID!D6280:D14794, TEXTJOIN(""|"", TRUE, SPLIT(A6280, "";"")))))"),"#N/A")</f>
        <v>#N/A</v>
      </c>
    </row>
    <row r="6281">
      <c r="A6281" s="12" t="str">
        <f>IFERROR(__xludf.DUMMYFUNCTION("TEXTJOIN("";"", TRUE, FILTER(CID!$B$2:$B$14794, CID!B6281=CID!$D$2:$D$14794))"),"#N/A")</f>
        <v>#N/A</v>
      </c>
      <c r="B6281" s="12" t="str">
        <f>IFERROR(__xludf.DUMMYFUNCTION("TEXTJOIN(""; "", TRUE, FILTER(CID!B6281:B14794, REGEXMATCH(CID!D6281:D14794, TEXTJOIN(""|"", TRUE, SPLIT(A6281, "";"")))))"),"#N/A")</f>
        <v>#N/A</v>
      </c>
    </row>
    <row r="6282">
      <c r="A6282" s="12" t="str">
        <f>IFERROR(__xludf.DUMMYFUNCTION("TEXTJOIN("";"", TRUE, FILTER(CID!$B$2:$B$14794, CID!B6282=CID!$D$2:$D$14794))"),"#N/A")</f>
        <v>#N/A</v>
      </c>
      <c r="B6282" s="12" t="str">
        <f>IFERROR(__xludf.DUMMYFUNCTION("TEXTJOIN(""; "", TRUE, FILTER(CID!B6282:B14794, REGEXMATCH(CID!D6282:D14794, TEXTJOIN(""|"", TRUE, SPLIT(A6282, "";"")))))"),"#N/A")</f>
        <v>#N/A</v>
      </c>
    </row>
    <row r="6283">
      <c r="A6283" s="12" t="str">
        <f>IFERROR(__xludf.DUMMYFUNCTION("TEXTJOIN("";"", TRUE, FILTER(CID!$B$2:$B$14794, CID!B6283=CID!$D$2:$D$14794))"),"#N/A")</f>
        <v>#N/A</v>
      </c>
      <c r="B6283" s="12" t="str">
        <f>IFERROR(__xludf.DUMMYFUNCTION("TEXTJOIN(""; "", TRUE, FILTER(CID!B6283:B14794, REGEXMATCH(CID!D6283:D14794, TEXTJOIN(""|"", TRUE, SPLIT(A6283, "";"")))))"),"#N/A")</f>
        <v>#N/A</v>
      </c>
    </row>
    <row r="6284">
      <c r="A6284" s="12" t="str">
        <f>IFERROR(__xludf.DUMMYFUNCTION("TEXTJOIN("";"", TRUE, FILTER(CID!$B$2:$B$14794, CID!B6284=CID!$D$2:$D$14794))"),"#N/A")</f>
        <v>#N/A</v>
      </c>
      <c r="B6284" s="12" t="str">
        <f>IFERROR(__xludf.DUMMYFUNCTION("TEXTJOIN(""; "", TRUE, FILTER(CID!B6284:B14794, REGEXMATCH(CID!D6284:D14794, TEXTJOIN(""|"", TRUE, SPLIT(A6284, "";"")))))"),"#N/A")</f>
        <v>#N/A</v>
      </c>
    </row>
    <row r="6285">
      <c r="A6285" s="12" t="str">
        <f>IFERROR(__xludf.DUMMYFUNCTION("TEXTJOIN("";"", TRUE, FILTER(CID!$B$2:$B$14794, CID!B6285=CID!$D$2:$D$14794))"),"#N/A")</f>
        <v>#N/A</v>
      </c>
      <c r="B6285" s="12" t="str">
        <f>IFERROR(__xludf.DUMMYFUNCTION("TEXTJOIN(""; "", TRUE, FILTER(CID!B6285:B14794, REGEXMATCH(CID!D6285:D14794, TEXTJOIN(""|"", TRUE, SPLIT(A6285, "";"")))))"),"#N/A")</f>
        <v>#N/A</v>
      </c>
    </row>
    <row r="6286">
      <c r="A6286" s="12" t="str">
        <f>IFERROR(__xludf.DUMMYFUNCTION("TEXTJOIN("";"", TRUE, FILTER(CID!$B$2:$B$14794, CID!B6286=CID!$D$2:$D$14794))"),"#N/A")</f>
        <v>#N/A</v>
      </c>
      <c r="B6286" s="12" t="str">
        <f>IFERROR(__xludf.DUMMYFUNCTION("TEXTJOIN(""; "", TRUE, FILTER(CID!B6286:B14794, REGEXMATCH(CID!D6286:D14794, TEXTJOIN(""|"", TRUE, SPLIT(A6286, "";"")))))"),"#N/A")</f>
        <v>#N/A</v>
      </c>
    </row>
    <row r="6287">
      <c r="A6287" s="12" t="str">
        <f>IFERROR(__xludf.DUMMYFUNCTION("TEXTJOIN("";"", TRUE, FILTER(CID!$B$2:$B$14794, CID!B6287=CID!$D$2:$D$14794))"),"#N/A")</f>
        <v>#N/A</v>
      </c>
      <c r="B6287" s="12" t="str">
        <f>IFERROR(__xludf.DUMMYFUNCTION("TEXTJOIN(""; "", TRUE, FILTER(CID!B6287:B14794, REGEXMATCH(CID!D6287:D14794, TEXTJOIN(""|"", TRUE, SPLIT(A6287, "";"")))))"),"#N/A")</f>
        <v>#N/A</v>
      </c>
    </row>
    <row r="6288">
      <c r="A6288" s="12" t="str">
        <f>IFERROR(__xludf.DUMMYFUNCTION("TEXTJOIN("";"", TRUE, FILTER(CID!$B$2:$B$14794, CID!B6288=CID!$D$2:$D$14794))"),"#N/A")</f>
        <v>#N/A</v>
      </c>
      <c r="B6288" s="12" t="str">
        <f>IFERROR(__xludf.DUMMYFUNCTION("TEXTJOIN(""; "", TRUE, FILTER(CID!B6288:B14794, REGEXMATCH(CID!D6288:D14794, TEXTJOIN(""|"", TRUE, SPLIT(A6288, "";"")))))"),"#N/A")</f>
        <v>#N/A</v>
      </c>
    </row>
    <row r="6289">
      <c r="A6289" s="12" t="str">
        <f>IFERROR(__xludf.DUMMYFUNCTION("TEXTJOIN("";"", TRUE, FILTER(CID!$B$2:$B$14794, CID!B6289=CID!$D$2:$D$14794))"),"#N/A")</f>
        <v>#N/A</v>
      </c>
      <c r="B6289" s="12" t="str">
        <f>IFERROR(__xludf.DUMMYFUNCTION("TEXTJOIN(""; "", TRUE, FILTER(CID!B6289:B14794, REGEXMATCH(CID!D6289:D14794, TEXTJOIN(""|"", TRUE, SPLIT(A6289, "";"")))))"),"#N/A")</f>
        <v>#N/A</v>
      </c>
    </row>
    <row r="6290">
      <c r="A6290" s="12" t="str">
        <f>IFERROR(__xludf.DUMMYFUNCTION("TEXTJOIN("";"", TRUE, FILTER(CID!$B$2:$B$14794, CID!B6290=CID!$D$2:$D$14794))"),"#N/A")</f>
        <v>#N/A</v>
      </c>
      <c r="B6290" s="12" t="str">
        <f>IFERROR(__xludf.DUMMYFUNCTION("TEXTJOIN(""; "", TRUE, FILTER(CID!B6290:B14794, REGEXMATCH(CID!D6290:D14794, TEXTJOIN(""|"", TRUE, SPLIT(A6290, "";"")))))"),"#N/A")</f>
        <v>#N/A</v>
      </c>
    </row>
    <row r="6291">
      <c r="A6291" s="12" t="str">
        <f>IFERROR(__xludf.DUMMYFUNCTION("TEXTJOIN("";"", TRUE, FILTER(CID!$B$2:$B$14794, CID!B6291=CID!$D$2:$D$14794))"),"#N/A")</f>
        <v>#N/A</v>
      </c>
      <c r="B6291" s="12" t="str">
        <f>IFERROR(__xludf.DUMMYFUNCTION("TEXTJOIN(""; "", TRUE, FILTER(CID!B6291:B14794, REGEXMATCH(CID!D6291:D14794, TEXTJOIN(""|"", TRUE, SPLIT(A6291, "";"")))))"),"#N/A")</f>
        <v>#N/A</v>
      </c>
    </row>
    <row r="6292">
      <c r="A6292" s="12" t="str">
        <f>IFERROR(__xludf.DUMMYFUNCTION("TEXTJOIN("";"", TRUE, FILTER(CID!$B$2:$B$14794, CID!B6292=CID!$D$2:$D$14794))"),"#N/A")</f>
        <v>#N/A</v>
      </c>
      <c r="B6292" s="12" t="str">
        <f>IFERROR(__xludf.DUMMYFUNCTION("TEXTJOIN(""; "", TRUE, FILTER(CID!B6292:B14794, REGEXMATCH(CID!D6292:D14794, TEXTJOIN(""|"", TRUE, SPLIT(A6292, "";"")))))"),"#N/A")</f>
        <v>#N/A</v>
      </c>
    </row>
    <row r="6293">
      <c r="A6293" s="12" t="str">
        <f>IFERROR(__xludf.DUMMYFUNCTION("TEXTJOIN("";"", TRUE, FILTER(CID!$B$2:$B$14794, CID!B6293=CID!$D$2:$D$14794))"),"#N/A")</f>
        <v>#N/A</v>
      </c>
      <c r="B6293" s="12" t="str">
        <f>IFERROR(__xludf.DUMMYFUNCTION("TEXTJOIN(""; "", TRUE, FILTER(CID!B6293:B14794, REGEXMATCH(CID!D6293:D14794, TEXTJOIN(""|"", TRUE, SPLIT(A6293, "";"")))))"),"#N/A")</f>
        <v>#N/A</v>
      </c>
    </row>
    <row r="6294">
      <c r="A6294" s="12" t="str">
        <f>IFERROR(__xludf.DUMMYFUNCTION("TEXTJOIN("";"", TRUE, FILTER(CID!$B$2:$B$14794, CID!B6294=CID!$D$2:$D$14794))"),"#N/A")</f>
        <v>#N/A</v>
      </c>
      <c r="B6294" s="12" t="str">
        <f>IFERROR(__xludf.DUMMYFUNCTION("TEXTJOIN(""; "", TRUE, FILTER(CID!B6294:B14794, REGEXMATCH(CID!D6294:D14794, TEXTJOIN(""|"", TRUE, SPLIT(A6294, "";"")))))"),"#N/A")</f>
        <v>#N/A</v>
      </c>
    </row>
    <row r="6295">
      <c r="A6295" s="12" t="str">
        <f>IFERROR(__xludf.DUMMYFUNCTION("TEXTJOIN("";"", TRUE, FILTER(CID!$B$2:$B$14794, CID!B6295=CID!$D$2:$D$14794))"),"#N/A")</f>
        <v>#N/A</v>
      </c>
      <c r="B6295" s="12" t="str">
        <f>IFERROR(__xludf.DUMMYFUNCTION("TEXTJOIN(""; "", TRUE, FILTER(CID!B6295:B14794, REGEXMATCH(CID!D6295:D14794, TEXTJOIN(""|"", TRUE, SPLIT(A6295, "";"")))))"),"#N/A")</f>
        <v>#N/A</v>
      </c>
    </row>
    <row r="6296">
      <c r="A6296" s="12" t="str">
        <f>IFERROR(__xludf.DUMMYFUNCTION("TEXTJOIN("";"", TRUE, FILTER(CID!$B$2:$B$14794, CID!B6296=CID!$D$2:$D$14794))"),"#N/A")</f>
        <v>#N/A</v>
      </c>
      <c r="B6296" s="12" t="str">
        <f>IFERROR(__xludf.DUMMYFUNCTION("TEXTJOIN(""; "", TRUE, FILTER(CID!B6296:B14794, REGEXMATCH(CID!D6296:D14794, TEXTJOIN(""|"", TRUE, SPLIT(A6296, "";"")))))"),"#N/A")</f>
        <v>#N/A</v>
      </c>
    </row>
    <row r="6297">
      <c r="A6297" s="12" t="str">
        <f>IFERROR(__xludf.DUMMYFUNCTION("TEXTJOIN("";"", TRUE, FILTER(CID!$B$2:$B$14794, CID!B6297=CID!$D$2:$D$14794))"),"#N/A")</f>
        <v>#N/A</v>
      </c>
      <c r="B6297" s="12" t="str">
        <f>IFERROR(__xludf.DUMMYFUNCTION("TEXTJOIN(""; "", TRUE, FILTER(CID!B6297:B14794, REGEXMATCH(CID!D6297:D14794, TEXTJOIN(""|"", TRUE, SPLIT(A6297, "";"")))))"),"#N/A")</f>
        <v>#N/A</v>
      </c>
    </row>
    <row r="6298">
      <c r="A6298" s="12" t="str">
        <f>IFERROR(__xludf.DUMMYFUNCTION("TEXTJOIN("";"", TRUE, FILTER(CID!$B$2:$B$14794, CID!B6298=CID!$D$2:$D$14794))"),"#N/A")</f>
        <v>#N/A</v>
      </c>
      <c r="B6298" s="12" t="str">
        <f>IFERROR(__xludf.DUMMYFUNCTION("TEXTJOIN(""; "", TRUE, FILTER(CID!B6298:B14794, REGEXMATCH(CID!D6298:D14794, TEXTJOIN(""|"", TRUE, SPLIT(A6298, "";"")))))"),"#N/A")</f>
        <v>#N/A</v>
      </c>
    </row>
    <row r="6299">
      <c r="A6299" s="12" t="str">
        <f>IFERROR(__xludf.DUMMYFUNCTION("TEXTJOIN("";"", TRUE, FILTER(CID!$B$2:$B$14794, CID!B6299=CID!$D$2:$D$14794))"),"#N/A")</f>
        <v>#N/A</v>
      </c>
      <c r="B6299" s="12" t="str">
        <f>IFERROR(__xludf.DUMMYFUNCTION("TEXTJOIN(""; "", TRUE, FILTER(CID!B6299:B14794, REGEXMATCH(CID!D6299:D14794, TEXTJOIN(""|"", TRUE, SPLIT(A6299, "";"")))))"),"#N/A")</f>
        <v>#N/A</v>
      </c>
    </row>
    <row r="6300">
      <c r="A6300" s="12" t="str">
        <f>IFERROR(__xludf.DUMMYFUNCTION("TEXTJOIN("";"", TRUE, FILTER(CID!$B$2:$B$14794, CID!B6300=CID!$D$2:$D$14794))"),"#N/A")</f>
        <v>#N/A</v>
      </c>
      <c r="B6300" s="12" t="str">
        <f>IFERROR(__xludf.DUMMYFUNCTION("TEXTJOIN(""; "", TRUE, FILTER(CID!B6300:B14794, REGEXMATCH(CID!D6300:D14794, TEXTJOIN(""|"", TRUE, SPLIT(A6300, "";"")))))"),"#N/A")</f>
        <v>#N/A</v>
      </c>
    </row>
    <row r="6301">
      <c r="A6301" s="12" t="str">
        <f>IFERROR(__xludf.DUMMYFUNCTION("TEXTJOIN("";"", TRUE, FILTER(CID!$B$2:$B$14794, CID!B6301=CID!$D$2:$D$14794))"),"#N/A")</f>
        <v>#N/A</v>
      </c>
      <c r="B6301" s="12" t="str">
        <f>IFERROR(__xludf.DUMMYFUNCTION("TEXTJOIN(""; "", TRUE, FILTER(CID!B6301:B14794, REGEXMATCH(CID!D6301:D14794, TEXTJOIN(""|"", TRUE, SPLIT(A6301, "";"")))))"),"#N/A")</f>
        <v>#N/A</v>
      </c>
    </row>
    <row r="6302">
      <c r="A6302" s="12" t="str">
        <f>IFERROR(__xludf.DUMMYFUNCTION("TEXTJOIN("";"", TRUE, FILTER(CID!$B$2:$B$14794, CID!B6302=CID!$D$2:$D$14794))"),"#N/A")</f>
        <v>#N/A</v>
      </c>
      <c r="B6302" s="12" t="str">
        <f>IFERROR(__xludf.DUMMYFUNCTION("TEXTJOIN(""; "", TRUE, FILTER(CID!B6302:B14794, REGEXMATCH(CID!D6302:D14794, TEXTJOIN(""|"", TRUE, SPLIT(A6302, "";"")))))"),"#N/A")</f>
        <v>#N/A</v>
      </c>
    </row>
    <row r="6303">
      <c r="A6303" s="12" t="str">
        <f>IFERROR(__xludf.DUMMYFUNCTION("TEXTJOIN("";"", TRUE, FILTER(CID!$B$2:$B$14794, CID!B6303=CID!$D$2:$D$14794))"),"#N/A")</f>
        <v>#N/A</v>
      </c>
      <c r="B6303" s="12" t="str">
        <f>IFERROR(__xludf.DUMMYFUNCTION("TEXTJOIN(""; "", TRUE, FILTER(CID!B6303:B14794, REGEXMATCH(CID!D6303:D14794, TEXTJOIN(""|"", TRUE, SPLIT(A6303, "";"")))))"),"#N/A")</f>
        <v>#N/A</v>
      </c>
    </row>
    <row r="6304">
      <c r="A6304" s="12" t="str">
        <f>IFERROR(__xludf.DUMMYFUNCTION("TEXTJOIN("";"", TRUE, FILTER(CID!$B$2:$B$14794, CID!B6304=CID!$D$2:$D$14794))"),"#N/A")</f>
        <v>#N/A</v>
      </c>
      <c r="B6304" s="12" t="str">
        <f>IFERROR(__xludf.DUMMYFUNCTION("TEXTJOIN(""; "", TRUE, FILTER(CID!B6304:B14794, REGEXMATCH(CID!D6304:D14794, TEXTJOIN(""|"", TRUE, SPLIT(A6304, "";"")))))"),"#N/A")</f>
        <v>#N/A</v>
      </c>
    </row>
    <row r="6305">
      <c r="A6305" s="12" t="str">
        <f>IFERROR(__xludf.DUMMYFUNCTION("TEXTJOIN("";"", TRUE, FILTER(CID!$B$2:$B$14794, CID!B6305=CID!$D$2:$D$14794))"),"#N/A")</f>
        <v>#N/A</v>
      </c>
      <c r="B6305" s="12" t="str">
        <f>IFERROR(__xludf.DUMMYFUNCTION("TEXTJOIN(""; "", TRUE, FILTER(CID!B6305:B14794, REGEXMATCH(CID!D6305:D14794, TEXTJOIN(""|"", TRUE, SPLIT(A6305, "";"")))))"),"#N/A")</f>
        <v>#N/A</v>
      </c>
    </row>
    <row r="6306">
      <c r="A6306" s="12" t="str">
        <f>IFERROR(__xludf.DUMMYFUNCTION("TEXTJOIN("";"", TRUE, FILTER(CID!$B$2:$B$14794, CID!B6306=CID!$D$2:$D$14794))"),"#N/A")</f>
        <v>#N/A</v>
      </c>
      <c r="B6306" s="12" t="str">
        <f>IFERROR(__xludf.DUMMYFUNCTION("TEXTJOIN(""; "", TRUE, FILTER(CID!B6306:B14794, REGEXMATCH(CID!D6306:D14794, TEXTJOIN(""|"", TRUE, SPLIT(A6306, "";"")))))"),"#N/A")</f>
        <v>#N/A</v>
      </c>
    </row>
    <row r="6307">
      <c r="A6307" s="12" t="str">
        <f>IFERROR(__xludf.DUMMYFUNCTION("TEXTJOIN("";"", TRUE, FILTER(CID!$B$2:$B$14794, CID!B6307=CID!$D$2:$D$14794))"),"#N/A")</f>
        <v>#N/A</v>
      </c>
      <c r="B6307" s="12" t="str">
        <f>IFERROR(__xludf.DUMMYFUNCTION("TEXTJOIN(""; "", TRUE, FILTER(CID!B6307:B14794, REGEXMATCH(CID!D6307:D14794, TEXTJOIN(""|"", TRUE, SPLIT(A6307, "";"")))))"),"#N/A")</f>
        <v>#N/A</v>
      </c>
    </row>
    <row r="6308">
      <c r="A6308" s="12" t="str">
        <f>IFERROR(__xludf.DUMMYFUNCTION("TEXTJOIN("";"", TRUE, FILTER(CID!$B$2:$B$14794, CID!B6308=CID!$D$2:$D$14794))"),"#N/A")</f>
        <v>#N/A</v>
      </c>
      <c r="B6308" s="12" t="str">
        <f>IFERROR(__xludf.DUMMYFUNCTION("TEXTJOIN(""; "", TRUE, FILTER(CID!B6308:B14794, REGEXMATCH(CID!D6308:D14794, TEXTJOIN(""|"", TRUE, SPLIT(A6308, "";"")))))"),"#N/A")</f>
        <v>#N/A</v>
      </c>
    </row>
    <row r="6309">
      <c r="A6309" s="12" t="str">
        <f>IFERROR(__xludf.DUMMYFUNCTION("TEXTJOIN("";"", TRUE, FILTER(CID!$B$2:$B$14794, CID!B6309=CID!$D$2:$D$14794))"),"#N/A")</f>
        <v>#N/A</v>
      </c>
      <c r="B6309" s="12" t="str">
        <f>IFERROR(__xludf.DUMMYFUNCTION("TEXTJOIN(""; "", TRUE, FILTER(CID!B6309:B14794, REGEXMATCH(CID!D6309:D14794, TEXTJOIN(""|"", TRUE, SPLIT(A6309, "";"")))))"),"#N/A")</f>
        <v>#N/A</v>
      </c>
    </row>
    <row r="6310">
      <c r="A6310" s="12" t="str">
        <f>IFERROR(__xludf.DUMMYFUNCTION("TEXTJOIN("";"", TRUE, FILTER(CID!$B$2:$B$14794, CID!B6310=CID!$D$2:$D$14794))"),"#N/A")</f>
        <v>#N/A</v>
      </c>
      <c r="B6310" s="12" t="str">
        <f>IFERROR(__xludf.DUMMYFUNCTION("TEXTJOIN(""; "", TRUE, FILTER(CID!B6310:B14794, REGEXMATCH(CID!D6310:D14794, TEXTJOIN(""|"", TRUE, SPLIT(A6310, "";"")))))"),"#N/A")</f>
        <v>#N/A</v>
      </c>
    </row>
    <row r="6311">
      <c r="A6311" s="12" t="str">
        <f>IFERROR(__xludf.DUMMYFUNCTION("TEXTJOIN("";"", TRUE, FILTER(CID!$B$2:$B$14794, CID!B6311=CID!$D$2:$D$14794))"),"#N/A")</f>
        <v>#N/A</v>
      </c>
      <c r="B6311" s="12" t="str">
        <f>IFERROR(__xludf.DUMMYFUNCTION("TEXTJOIN(""; "", TRUE, FILTER(CID!B6311:B14794, REGEXMATCH(CID!D6311:D14794, TEXTJOIN(""|"", TRUE, SPLIT(A6311, "";"")))))"),"#N/A")</f>
        <v>#N/A</v>
      </c>
    </row>
    <row r="6312">
      <c r="A6312" s="12" t="str">
        <f>IFERROR(__xludf.DUMMYFUNCTION("TEXTJOIN("";"", TRUE, FILTER(CID!$B$2:$B$14794, CID!B6312=CID!$D$2:$D$14794))"),"#N/A")</f>
        <v>#N/A</v>
      </c>
      <c r="B6312" s="12" t="str">
        <f>IFERROR(__xludf.DUMMYFUNCTION("TEXTJOIN(""; "", TRUE, FILTER(CID!B6312:B14794, REGEXMATCH(CID!D6312:D14794, TEXTJOIN(""|"", TRUE, SPLIT(A6312, "";"")))))"),"#N/A")</f>
        <v>#N/A</v>
      </c>
    </row>
    <row r="6313">
      <c r="A6313" s="12" t="str">
        <f>IFERROR(__xludf.DUMMYFUNCTION("TEXTJOIN("";"", TRUE, FILTER(CID!$B$2:$B$14794, CID!B6313=CID!$D$2:$D$14794))"),"#N/A")</f>
        <v>#N/A</v>
      </c>
      <c r="B6313" s="12" t="str">
        <f>IFERROR(__xludf.DUMMYFUNCTION("TEXTJOIN(""; "", TRUE, FILTER(CID!B6313:B14794, REGEXMATCH(CID!D6313:D14794, TEXTJOIN(""|"", TRUE, SPLIT(A6313, "";"")))))"),"#N/A")</f>
        <v>#N/A</v>
      </c>
    </row>
    <row r="6314">
      <c r="A6314" s="12" t="str">
        <f>IFERROR(__xludf.DUMMYFUNCTION("TEXTJOIN("";"", TRUE, FILTER(CID!$B$2:$B$14794, CID!B6314=CID!$D$2:$D$14794))"),"#N/A")</f>
        <v>#N/A</v>
      </c>
      <c r="B6314" s="12" t="str">
        <f>IFERROR(__xludf.DUMMYFUNCTION("TEXTJOIN(""; "", TRUE, FILTER(CID!B6314:B14794, REGEXMATCH(CID!D6314:D14794, TEXTJOIN(""|"", TRUE, SPLIT(A6314, "";"")))))"),"#N/A")</f>
        <v>#N/A</v>
      </c>
    </row>
    <row r="6315">
      <c r="A6315" s="12" t="str">
        <f>IFERROR(__xludf.DUMMYFUNCTION("TEXTJOIN("";"", TRUE, FILTER(CID!$B$2:$B$14794, CID!B6315=CID!$D$2:$D$14794))"),"#N/A")</f>
        <v>#N/A</v>
      </c>
      <c r="B6315" s="12" t="str">
        <f>IFERROR(__xludf.DUMMYFUNCTION("TEXTJOIN(""; "", TRUE, FILTER(CID!B6315:B14794, REGEXMATCH(CID!D6315:D14794, TEXTJOIN(""|"", TRUE, SPLIT(A6315, "";"")))))"),"#N/A")</f>
        <v>#N/A</v>
      </c>
    </row>
    <row r="6316">
      <c r="A6316" s="12" t="str">
        <f>IFERROR(__xludf.DUMMYFUNCTION("TEXTJOIN("";"", TRUE, FILTER(CID!$B$2:$B$14794, CID!B6316=CID!$D$2:$D$14794))"),"#N/A")</f>
        <v>#N/A</v>
      </c>
      <c r="B6316" s="12" t="str">
        <f>IFERROR(__xludf.DUMMYFUNCTION("TEXTJOIN(""; "", TRUE, FILTER(CID!B6316:B14794, REGEXMATCH(CID!D6316:D14794, TEXTJOIN(""|"", TRUE, SPLIT(A6316, "";"")))))"),"#N/A")</f>
        <v>#N/A</v>
      </c>
    </row>
    <row r="6317">
      <c r="A6317" s="12" t="str">
        <f>IFERROR(__xludf.DUMMYFUNCTION("TEXTJOIN("";"", TRUE, FILTER(CID!$B$2:$B$14794, CID!B6317=CID!$D$2:$D$14794))"),"#N/A")</f>
        <v>#N/A</v>
      </c>
      <c r="B6317" s="12" t="str">
        <f>IFERROR(__xludf.DUMMYFUNCTION("TEXTJOIN(""; "", TRUE, FILTER(CID!B6317:B14794, REGEXMATCH(CID!D6317:D14794, TEXTJOIN(""|"", TRUE, SPLIT(A6317, "";"")))))"),"#N/A")</f>
        <v>#N/A</v>
      </c>
    </row>
    <row r="6318">
      <c r="A6318" s="12" t="str">
        <f>IFERROR(__xludf.DUMMYFUNCTION("TEXTJOIN("";"", TRUE, FILTER(CID!$B$2:$B$14794, CID!B6318=CID!$D$2:$D$14794))"),"#N/A")</f>
        <v>#N/A</v>
      </c>
      <c r="B6318" s="12" t="str">
        <f>IFERROR(__xludf.DUMMYFUNCTION("TEXTJOIN(""; "", TRUE, FILTER(CID!B6318:B14794, REGEXMATCH(CID!D6318:D14794, TEXTJOIN(""|"", TRUE, SPLIT(A6318, "";"")))))"),"#N/A")</f>
        <v>#N/A</v>
      </c>
    </row>
    <row r="6319">
      <c r="A6319" s="12" t="str">
        <f>IFERROR(__xludf.DUMMYFUNCTION("TEXTJOIN("";"", TRUE, FILTER(CID!$B$2:$B$14794, CID!B6319=CID!$D$2:$D$14794))"),"#N/A")</f>
        <v>#N/A</v>
      </c>
      <c r="B6319" s="12" t="str">
        <f>IFERROR(__xludf.DUMMYFUNCTION("TEXTJOIN(""; "", TRUE, FILTER(CID!B6319:B14794, REGEXMATCH(CID!D6319:D14794, TEXTJOIN(""|"", TRUE, SPLIT(A6319, "";"")))))"),"#N/A")</f>
        <v>#N/A</v>
      </c>
    </row>
    <row r="6320">
      <c r="A6320" s="12" t="str">
        <f>IFERROR(__xludf.DUMMYFUNCTION("TEXTJOIN("";"", TRUE, FILTER(CID!$B$2:$B$14794, CID!B6320=CID!$D$2:$D$14794))"),"#N/A")</f>
        <v>#N/A</v>
      </c>
      <c r="B6320" s="12" t="str">
        <f>IFERROR(__xludf.DUMMYFUNCTION("TEXTJOIN(""; "", TRUE, FILTER(CID!B6320:B14794, REGEXMATCH(CID!D6320:D14794, TEXTJOIN(""|"", TRUE, SPLIT(A6320, "";"")))))"),"#N/A")</f>
        <v>#N/A</v>
      </c>
    </row>
    <row r="6321">
      <c r="A6321" s="12" t="str">
        <f>IFERROR(__xludf.DUMMYFUNCTION("TEXTJOIN("";"", TRUE, FILTER(CID!$B$2:$B$14794, CID!B6321=CID!$D$2:$D$14794))"),"#N/A")</f>
        <v>#N/A</v>
      </c>
      <c r="B6321" s="12" t="str">
        <f>IFERROR(__xludf.DUMMYFUNCTION("TEXTJOIN(""; "", TRUE, FILTER(CID!B6321:B14794, REGEXMATCH(CID!D6321:D14794, TEXTJOIN(""|"", TRUE, SPLIT(A6321, "";"")))))"),"#N/A")</f>
        <v>#N/A</v>
      </c>
    </row>
    <row r="6322">
      <c r="A6322" s="12" t="str">
        <f>IFERROR(__xludf.DUMMYFUNCTION("TEXTJOIN("";"", TRUE, FILTER(CID!$B$2:$B$14794, CID!B6322=CID!$D$2:$D$14794))"),"#N/A")</f>
        <v>#N/A</v>
      </c>
      <c r="B6322" s="12" t="str">
        <f>IFERROR(__xludf.DUMMYFUNCTION("TEXTJOIN(""; "", TRUE, FILTER(CID!B6322:B14794, REGEXMATCH(CID!D6322:D14794, TEXTJOIN(""|"", TRUE, SPLIT(A6322, "";"")))))"),"#N/A")</f>
        <v>#N/A</v>
      </c>
    </row>
    <row r="6323">
      <c r="A6323" s="12" t="str">
        <f>IFERROR(__xludf.DUMMYFUNCTION("TEXTJOIN("";"", TRUE, FILTER(CID!$B$2:$B$14794, CID!B6323=CID!$D$2:$D$14794))"),"#N/A")</f>
        <v>#N/A</v>
      </c>
      <c r="B6323" s="12" t="str">
        <f>IFERROR(__xludf.DUMMYFUNCTION("TEXTJOIN(""; "", TRUE, FILTER(CID!B6323:B14794, REGEXMATCH(CID!D6323:D14794, TEXTJOIN(""|"", TRUE, SPLIT(A6323, "";"")))))"),"#N/A")</f>
        <v>#N/A</v>
      </c>
    </row>
    <row r="6324">
      <c r="A6324" s="12" t="str">
        <f>IFERROR(__xludf.DUMMYFUNCTION("TEXTJOIN("";"", TRUE, FILTER(CID!$B$2:$B$14794, CID!B6324=CID!$D$2:$D$14794))"),"#N/A")</f>
        <v>#N/A</v>
      </c>
      <c r="B6324" s="12" t="str">
        <f>IFERROR(__xludf.DUMMYFUNCTION("TEXTJOIN(""; "", TRUE, FILTER(CID!B6324:B14794, REGEXMATCH(CID!D6324:D14794, TEXTJOIN(""|"", TRUE, SPLIT(A6324, "";"")))))"),"#N/A")</f>
        <v>#N/A</v>
      </c>
    </row>
    <row r="6325">
      <c r="A6325" s="12" t="str">
        <f>IFERROR(__xludf.DUMMYFUNCTION("TEXTJOIN("";"", TRUE, FILTER(CID!$B$2:$B$14794, CID!B6325=CID!$D$2:$D$14794))"),"#N/A")</f>
        <v>#N/A</v>
      </c>
      <c r="B6325" s="12" t="str">
        <f>IFERROR(__xludf.DUMMYFUNCTION("TEXTJOIN(""; "", TRUE, FILTER(CID!B6325:B14794, REGEXMATCH(CID!D6325:D14794, TEXTJOIN(""|"", TRUE, SPLIT(A6325, "";"")))))"),"#N/A")</f>
        <v>#N/A</v>
      </c>
    </row>
    <row r="6326">
      <c r="A6326" s="12" t="str">
        <f>IFERROR(__xludf.DUMMYFUNCTION("TEXTJOIN("";"", TRUE, FILTER(CID!$B$2:$B$14794, CID!B6326=CID!$D$2:$D$14794))"),"#N/A")</f>
        <v>#N/A</v>
      </c>
      <c r="B6326" s="12" t="str">
        <f>IFERROR(__xludf.DUMMYFUNCTION("TEXTJOIN(""; "", TRUE, FILTER(CID!B6326:B14794, REGEXMATCH(CID!D6326:D14794, TEXTJOIN(""|"", TRUE, SPLIT(A6326, "";"")))))"),"#N/A")</f>
        <v>#N/A</v>
      </c>
    </row>
    <row r="6327">
      <c r="A6327" s="12" t="str">
        <f>IFERROR(__xludf.DUMMYFUNCTION("TEXTJOIN("";"", TRUE, FILTER(CID!$B$2:$B$14794, CID!B6327=CID!$D$2:$D$14794))"),"#N/A")</f>
        <v>#N/A</v>
      </c>
      <c r="B6327" s="12" t="str">
        <f>IFERROR(__xludf.DUMMYFUNCTION("TEXTJOIN(""; "", TRUE, FILTER(CID!B6327:B14794, REGEXMATCH(CID!D6327:D14794, TEXTJOIN(""|"", TRUE, SPLIT(A6327, "";"")))))"),"#N/A")</f>
        <v>#N/A</v>
      </c>
    </row>
    <row r="6328">
      <c r="A6328" s="12" t="str">
        <f>IFERROR(__xludf.DUMMYFUNCTION("TEXTJOIN("";"", TRUE, FILTER(CID!$B$2:$B$14794, CID!B6328=CID!$D$2:$D$14794))"),"#N/A")</f>
        <v>#N/A</v>
      </c>
      <c r="B6328" s="12" t="str">
        <f>IFERROR(__xludf.DUMMYFUNCTION("TEXTJOIN(""; "", TRUE, FILTER(CID!B6328:B14794, REGEXMATCH(CID!D6328:D14794, TEXTJOIN(""|"", TRUE, SPLIT(A6328, "";"")))))"),"#N/A")</f>
        <v>#N/A</v>
      </c>
    </row>
    <row r="6329">
      <c r="A6329" s="12" t="str">
        <f>IFERROR(__xludf.DUMMYFUNCTION("TEXTJOIN("";"", TRUE, FILTER(CID!$B$2:$B$14794, CID!B6329=CID!$D$2:$D$14794))"),"#N/A")</f>
        <v>#N/A</v>
      </c>
      <c r="B6329" s="12" t="str">
        <f>IFERROR(__xludf.DUMMYFUNCTION("TEXTJOIN(""; "", TRUE, FILTER(CID!B6329:B14794, REGEXMATCH(CID!D6329:D14794, TEXTJOIN(""|"", TRUE, SPLIT(A6329, "";"")))))"),"#N/A")</f>
        <v>#N/A</v>
      </c>
    </row>
    <row r="6330">
      <c r="A6330" s="12" t="str">
        <f>IFERROR(__xludf.DUMMYFUNCTION("TEXTJOIN("";"", TRUE, FILTER(CID!$B$2:$B$14794, CID!B6330=CID!$D$2:$D$14794))"),"#N/A")</f>
        <v>#N/A</v>
      </c>
      <c r="B6330" s="12" t="str">
        <f>IFERROR(__xludf.DUMMYFUNCTION("TEXTJOIN(""; "", TRUE, FILTER(CID!B6330:B14794, REGEXMATCH(CID!D6330:D14794, TEXTJOIN(""|"", TRUE, SPLIT(A6330, "";"")))))"),"#N/A")</f>
        <v>#N/A</v>
      </c>
    </row>
    <row r="6331">
      <c r="A6331" s="12" t="str">
        <f>IFERROR(__xludf.DUMMYFUNCTION("TEXTJOIN("";"", TRUE, FILTER(CID!$B$2:$B$14794, CID!B6331=CID!$D$2:$D$14794))"),"#N/A")</f>
        <v>#N/A</v>
      </c>
      <c r="B6331" s="12" t="str">
        <f>IFERROR(__xludf.DUMMYFUNCTION("TEXTJOIN(""; "", TRUE, FILTER(CID!B6331:B14794, REGEXMATCH(CID!D6331:D14794, TEXTJOIN(""|"", TRUE, SPLIT(A6331, "";"")))))"),"#N/A")</f>
        <v>#N/A</v>
      </c>
    </row>
    <row r="6332">
      <c r="A6332" s="12" t="str">
        <f>IFERROR(__xludf.DUMMYFUNCTION("TEXTJOIN("";"", TRUE, FILTER(CID!$B$2:$B$14794, CID!B6332=CID!$D$2:$D$14794))"),"#N/A")</f>
        <v>#N/A</v>
      </c>
      <c r="B6332" s="12" t="str">
        <f>IFERROR(__xludf.DUMMYFUNCTION("TEXTJOIN(""; "", TRUE, FILTER(CID!B6332:B14794, REGEXMATCH(CID!D6332:D14794, TEXTJOIN(""|"", TRUE, SPLIT(A6332, "";"")))))"),"#N/A")</f>
        <v>#N/A</v>
      </c>
    </row>
    <row r="6333">
      <c r="A6333" s="12" t="str">
        <f>IFERROR(__xludf.DUMMYFUNCTION("TEXTJOIN("";"", TRUE, FILTER(CID!$B$2:$B$14794, CID!B6333=CID!$D$2:$D$14794))"),"#N/A")</f>
        <v>#N/A</v>
      </c>
      <c r="B6333" s="12" t="str">
        <f>IFERROR(__xludf.DUMMYFUNCTION("TEXTJOIN(""; "", TRUE, FILTER(CID!B6333:B14794, REGEXMATCH(CID!D6333:D14794, TEXTJOIN(""|"", TRUE, SPLIT(A6333, "";"")))))"),"#N/A")</f>
        <v>#N/A</v>
      </c>
    </row>
    <row r="6334">
      <c r="A6334" s="12" t="str">
        <f>IFERROR(__xludf.DUMMYFUNCTION("TEXTJOIN("";"", TRUE, FILTER(CID!$B$2:$B$14794, CID!B6334=CID!$D$2:$D$14794))"),"#N/A")</f>
        <v>#N/A</v>
      </c>
      <c r="B6334" s="12" t="str">
        <f>IFERROR(__xludf.DUMMYFUNCTION("TEXTJOIN(""; "", TRUE, FILTER(CID!B6334:B14794, REGEXMATCH(CID!D6334:D14794, TEXTJOIN(""|"", TRUE, SPLIT(A6334, "";"")))))"),"#N/A")</f>
        <v>#N/A</v>
      </c>
    </row>
    <row r="6335">
      <c r="A6335" s="12" t="str">
        <f>IFERROR(__xludf.DUMMYFUNCTION("TEXTJOIN("";"", TRUE, FILTER(CID!$B$2:$B$14794, CID!B6335=CID!$D$2:$D$14794))"),"#N/A")</f>
        <v>#N/A</v>
      </c>
      <c r="B6335" s="12" t="str">
        <f>IFERROR(__xludf.DUMMYFUNCTION("TEXTJOIN(""; "", TRUE, FILTER(CID!B6335:B14794, REGEXMATCH(CID!D6335:D14794, TEXTJOIN(""|"", TRUE, SPLIT(A6335, "";"")))))"),"#N/A")</f>
        <v>#N/A</v>
      </c>
    </row>
    <row r="6336">
      <c r="A6336" s="12" t="str">
        <f>IFERROR(__xludf.DUMMYFUNCTION("TEXTJOIN("";"", TRUE, FILTER(CID!$B$2:$B$14794, CID!B6336=CID!$D$2:$D$14794))"),"#N/A")</f>
        <v>#N/A</v>
      </c>
      <c r="B6336" s="12" t="str">
        <f>IFERROR(__xludf.DUMMYFUNCTION("TEXTJOIN(""; "", TRUE, FILTER(CID!B6336:B14794, REGEXMATCH(CID!D6336:D14794, TEXTJOIN(""|"", TRUE, SPLIT(A6336, "";"")))))"),"#N/A")</f>
        <v>#N/A</v>
      </c>
    </row>
    <row r="6337">
      <c r="A6337" s="12" t="str">
        <f>IFERROR(__xludf.DUMMYFUNCTION("TEXTJOIN("";"", TRUE, FILTER(CID!$B$2:$B$14794, CID!B6337=CID!$D$2:$D$14794))"),"#N/A")</f>
        <v>#N/A</v>
      </c>
      <c r="B6337" s="12" t="str">
        <f>IFERROR(__xludf.DUMMYFUNCTION("TEXTJOIN(""; "", TRUE, FILTER(CID!B6337:B14794, REGEXMATCH(CID!D6337:D14794, TEXTJOIN(""|"", TRUE, SPLIT(A6337, "";"")))))"),"#N/A")</f>
        <v>#N/A</v>
      </c>
    </row>
    <row r="6338">
      <c r="A6338" s="12" t="str">
        <f>IFERROR(__xludf.DUMMYFUNCTION("TEXTJOIN("";"", TRUE, FILTER(CID!$B$2:$B$14794, CID!B6338=CID!$D$2:$D$14794))"),"#N/A")</f>
        <v>#N/A</v>
      </c>
      <c r="B6338" s="12" t="str">
        <f>IFERROR(__xludf.DUMMYFUNCTION("TEXTJOIN(""; "", TRUE, FILTER(CID!B6338:B14794, REGEXMATCH(CID!D6338:D14794, TEXTJOIN(""|"", TRUE, SPLIT(A6338, "";"")))))"),"#N/A")</f>
        <v>#N/A</v>
      </c>
    </row>
    <row r="6339">
      <c r="A6339" s="12" t="str">
        <f>IFERROR(__xludf.DUMMYFUNCTION("TEXTJOIN("";"", TRUE, FILTER(CID!$B$2:$B$14794, CID!B6339=CID!$D$2:$D$14794))"),"#N/A")</f>
        <v>#N/A</v>
      </c>
      <c r="B6339" s="12" t="str">
        <f>IFERROR(__xludf.DUMMYFUNCTION("TEXTJOIN(""; "", TRUE, FILTER(CID!B6339:B14794, REGEXMATCH(CID!D6339:D14794, TEXTJOIN(""|"", TRUE, SPLIT(A6339, "";"")))))"),"#N/A")</f>
        <v>#N/A</v>
      </c>
    </row>
    <row r="6340">
      <c r="A6340" s="12" t="str">
        <f>IFERROR(__xludf.DUMMYFUNCTION("TEXTJOIN("";"", TRUE, FILTER(CID!$B$2:$B$14794, CID!B6340=CID!$D$2:$D$14794))"),"#N/A")</f>
        <v>#N/A</v>
      </c>
      <c r="B6340" s="12" t="str">
        <f>IFERROR(__xludf.DUMMYFUNCTION("TEXTJOIN(""; "", TRUE, FILTER(CID!B6340:B14794, REGEXMATCH(CID!D6340:D14794, TEXTJOIN(""|"", TRUE, SPLIT(A6340, "";"")))))"),"#N/A")</f>
        <v>#N/A</v>
      </c>
    </row>
    <row r="6341">
      <c r="A6341" s="12" t="str">
        <f>IFERROR(__xludf.DUMMYFUNCTION("TEXTJOIN("";"", TRUE, FILTER(CID!$B$2:$B$14794, CID!B6341=CID!$D$2:$D$14794))"),"#N/A")</f>
        <v>#N/A</v>
      </c>
      <c r="B6341" s="12" t="str">
        <f>IFERROR(__xludf.DUMMYFUNCTION("TEXTJOIN(""; "", TRUE, FILTER(CID!B6341:B14794, REGEXMATCH(CID!D6341:D14794, TEXTJOIN(""|"", TRUE, SPLIT(A6341, "";"")))))"),"#N/A")</f>
        <v>#N/A</v>
      </c>
    </row>
    <row r="6342">
      <c r="A6342" s="12" t="str">
        <f>IFERROR(__xludf.DUMMYFUNCTION("TEXTJOIN("";"", TRUE, FILTER(CID!$B$2:$B$14794, CID!B6342=CID!$D$2:$D$14794))"),"#N/A")</f>
        <v>#N/A</v>
      </c>
      <c r="B6342" s="12" t="str">
        <f>IFERROR(__xludf.DUMMYFUNCTION("TEXTJOIN(""; "", TRUE, FILTER(CID!B6342:B14794, REGEXMATCH(CID!D6342:D14794, TEXTJOIN(""|"", TRUE, SPLIT(A6342, "";"")))))"),"#N/A")</f>
        <v>#N/A</v>
      </c>
    </row>
    <row r="6343">
      <c r="A6343" s="12" t="str">
        <f>IFERROR(__xludf.DUMMYFUNCTION("TEXTJOIN("";"", TRUE, FILTER(CID!$B$2:$B$14794, CID!B6343=CID!$D$2:$D$14794))"),"#N/A")</f>
        <v>#N/A</v>
      </c>
      <c r="B6343" s="12" t="str">
        <f>IFERROR(__xludf.DUMMYFUNCTION("TEXTJOIN(""; "", TRUE, FILTER(CID!B6343:B14794, REGEXMATCH(CID!D6343:D14794, TEXTJOIN(""|"", TRUE, SPLIT(A6343, "";"")))))"),"#N/A")</f>
        <v>#N/A</v>
      </c>
    </row>
    <row r="6344">
      <c r="A6344" s="12" t="str">
        <f>IFERROR(__xludf.DUMMYFUNCTION("TEXTJOIN("";"", TRUE, FILTER(CID!$B$2:$B$14794, CID!B6344=CID!$D$2:$D$14794))"),"#N/A")</f>
        <v>#N/A</v>
      </c>
      <c r="B6344" s="12" t="str">
        <f>IFERROR(__xludf.DUMMYFUNCTION("TEXTJOIN(""; "", TRUE, FILTER(CID!B6344:B14794, REGEXMATCH(CID!D6344:D14794, TEXTJOIN(""|"", TRUE, SPLIT(A6344, "";"")))))"),"#N/A")</f>
        <v>#N/A</v>
      </c>
    </row>
    <row r="6345">
      <c r="A6345" s="12" t="str">
        <f>IFERROR(__xludf.DUMMYFUNCTION("TEXTJOIN("";"", TRUE, FILTER(CID!$B$2:$B$14794, CID!B6345=CID!$D$2:$D$14794))"),"#N/A")</f>
        <v>#N/A</v>
      </c>
      <c r="B6345" s="12" t="str">
        <f>IFERROR(__xludf.DUMMYFUNCTION("TEXTJOIN(""; "", TRUE, FILTER(CID!B6345:B14794, REGEXMATCH(CID!D6345:D14794, TEXTJOIN(""|"", TRUE, SPLIT(A6345, "";"")))))"),"#N/A")</f>
        <v>#N/A</v>
      </c>
    </row>
    <row r="6346">
      <c r="A6346" s="12" t="str">
        <f>IFERROR(__xludf.DUMMYFUNCTION("TEXTJOIN("";"", TRUE, FILTER(CID!$B$2:$B$14794, CID!B6346=CID!$D$2:$D$14794))"),"#N/A")</f>
        <v>#N/A</v>
      </c>
      <c r="B6346" s="12" t="str">
        <f>IFERROR(__xludf.DUMMYFUNCTION("TEXTJOIN(""; "", TRUE, FILTER(CID!B6346:B14794, REGEXMATCH(CID!D6346:D14794, TEXTJOIN(""|"", TRUE, SPLIT(A6346, "";"")))))"),"#N/A")</f>
        <v>#N/A</v>
      </c>
    </row>
    <row r="6347">
      <c r="A6347" s="12" t="str">
        <f>IFERROR(__xludf.DUMMYFUNCTION("TEXTJOIN("";"", TRUE, FILTER(CID!$B$2:$B$14794, CID!B6347=CID!$D$2:$D$14794))"),"#N/A")</f>
        <v>#N/A</v>
      </c>
      <c r="B6347" s="12" t="str">
        <f>IFERROR(__xludf.DUMMYFUNCTION("TEXTJOIN(""; "", TRUE, FILTER(CID!B6347:B14794, REGEXMATCH(CID!D6347:D14794, TEXTJOIN(""|"", TRUE, SPLIT(A6347, "";"")))))"),"#N/A")</f>
        <v>#N/A</v>
      </c>
    </row>
    <row r="6348">
      <c r="A6348" s="12" t="str">
        <f>IFERROR(__xludf.DUMMYFUNCTION("TEXTJOIN("";"", TRUE, FILTER(CID!$B$2:$B$14794, CID!B6348=CID!$D$2:$D$14794))"),"#N/A")</f>
        <v>#N/A</v>
      </c>
      <c r="B6348" s="12" t="str">
        <f>IFERROR(__xludf.DUMMYFUNCTION("TEXTJOIN(""; "", TRUE, FILTER(CID!B6348:B14794, REGEXMATCH(CID!D6348:D14794, TEXTJOIN(""|"", TRUE, SPLIT(A6348, "";"")))))"),"#N/A")</f>
        <v>#N/A</v>
      </c>
    </row>
    <row r="6349">
      <c r="A6349" s="12" t="str">
        <f>IFERROR(__xludf.DUMMYFUNCTION("TEXTJOIN("";"", TRUE, FILTER(CID!$B$2:$B$14794, CID!B6349=CID!$D$2:$D$14794))"),"#N/A")</f>
        <v>#N/A</v>
      </c>
      <c r="B6349" s="12" t="str">
        <f>IFERROR(__xludf.DUMMYFUNCTION("TEXTJOIN(""; "", TRUE, FILTER(CID!B6349:B14794, REGEXMATCH(CID!D6349:D14794, TEXTJOIN(""|"", TRUE, SPLIT(A6349, "";"")))))"),"#N/A")</f>
        <v>#N/A</v>
      </c>
    </row>
    <row r="6350">
      <c r="A6350" s="12" t="str">
        <f>IFERROR(__xludf.DUMMYFUNCTION("TEXTJOIN("";"", TRUE, FILTER(CID!$B$2:$B$14794, CID!B6350=CID!$D$2:$D$14794))"),"#N/A")</f>
        <v>#N/A</v>
      </c>
      <c r="B6350" s="12" t="str">
        <f>IFERROR(__xludf.DUMMYFUNCTION("TEXTJOIN(""; "", TRUE, FILTER(CID!B6350:B14794, REGEXMATCH(CID!D6350:D14794, TEXTJOIN(""|"", TRUE, SPLIT(A6350, "";"")))))"),"#N/A")</f>
        <v>#N/A</v>
      </c>
    </row>
    <row r="6351">
      <c r="A6351" s="12" t="str">
        <f>IFERROR(__xludf.DUMMYFUNCTION("TEXTJOIN("";"", TRUE, FILTER(CID!$B$2:$B$14794, CID!B6351=CID!$D$2:$D$14794))"),"#N/A")</f>
        <v>#N/A</v>
      </c>
      <c r="B6351" s="12" t="str">
        <f>IFERROR(__xludf.DUMMYFUNCTION("TEXTJOIN(""; "", TRUE, FILTER(CID!B6351:B14794, REGEXMATCH(CID!D6351:D14794, TEXTJOIN(""|"", TRUE, SPLIT(A6351, "";"")))))"),"#N/A")</f>
        <v>#N/A</v>
      </c>
    </row>
    <row r="6352">
      <c r="A6352" s="12" t="str">
        <f>IFERROR(__xludf.DUMMYFUNCTION("TEXTJOIN("";"", TRUE, FILTER(CID!$B$2:$B$14794, CID!B6352=CID!$D$2:$D$14794))"),"#N/A")</f>
        <v>#N/A</v>
      </c>
      <c r="B6352" s="12" t="str">
        <f>IFERROR(__xludf.DUMMYFUNCTION("TEXTJOIN(""; "", TRUE, FILTER(CID!B6352:B14794, REGEXMATCH(CID!D6352:D14794, TEXTJOIN(""|"", TRUE, SPLIT(A6352, "";"")))))"),"#N/A")</f>
        <v>#N/A</v>
      </c>
    </row>
    <row r="6353">
      <c r="A6353" s="12" t="str">
        <f>IFERROR(__xludf.DUMMYFUNCTION("TEXTJOIN("";"", TRUE, FILTER(CID!$B$2:$B$14794, CID!B6353=CID!$D$2:$D$14794))"),"#N/A")</f>
        <v>#N/A</v>
      </c>
      <c r="B6353" s="12" t="str">
        <f>IFERROR(__xludf.DUMMYFUNCTION("TEXTJOIN(""; "", TRUE, FILTER(CID!B6353:B14794, REGEXMATCH(CID!D6353:D14794, TEXTJOIN(""|"", TRUE, SPLIT(A6353, "";"")))))"),"#N/A")</f>
        <v>#N/A</v>
      </c>
    </row>
    <row r="6354">
      <c r="A6354" s="12" t="str">
        <f>IFERROR(__xludf.DUMMYFUNCTION("TEXTJOIN("";"", TRUE, FILTER(CID!$B$2:$B$14794, CID!B6354=CID!$D$2:$D$14794))"),"#N/A")</f>
        <v>#N/A</v>
      </c>
      <c r="B6354" s="12" t="str">
        <f>IFERROR(__xludf.DUMMYFUNCTION("TEXTJOIN(""; "", TRUE, FILTER(CID!B6354:B14794, REGEXMATCH(CID!D6354:D14794, TEXTJOIN(""|"", TRUE, SPLIT(A6354, "";"")))))"),"#N/A")</f>
        <v>#N/A</v>
      </c>
    </row>
    <row r="6355">
      <c r="A6355" s="12" t="str">
        <f>IFERROR(__xludf.DUMMYFUNCTION("TEXTJOIN("";"", TRUE, FILTER(CID!$B$2:$B$14794, CID!B6355=CID!$D$2:$D$14794))"),"#N/A")</f>
        <v>#N/A</v>
      </c>
      <c r="B6355" s="12" t="str">
        <f>IFERROR(__xludf.DUMMYFUNCTION("TEXTJOIN(""; "", TRUE, FILTER(CID!B6355:B14794, REGEXMATCH(CID!D6355:D14794, TEXTJOIN(""|"", TRUE, SPLIT(A6355, "";"")))))"),"#N/A")</f>
        <v>#N/A</v>
      </c>
    </row>
    <row r="6356">
      <c r="A6356" s="12" t="str">
        <f>IFERROR(__xludf.DUMMYFUNCTION("TEXTJOIN("";"", TRUE, FILTER(CID!$B$2:$B$14794, CID!B6356=CID!$D$2:$D$14794))"),"#N/A")</f>
        <v>#N/A</v>
      </c>
      <c r="B6356" s="12" t="str">
        <f>IFERROR(__xludf.DUMMYFUNCTION("TEXTJOIN(""; "", TRUE, FILTER(CID!B6356:B14794, REGEXMATCH(CID!D6356:D14794, TEXTJOIN(""|"", TRUE, SPLIT(A6356, "";"")))))"),"#N/A")</f>
        <v>#N/A</v>
      </c>
    </row>
    <row r="6357">
      <c r="A6357" s="12" t="str">
        <f>IFERROR(__xludf.DUMMYFUNCTION("TEXTJOIN("";"", TRUE, FILTER(CID!$B$2:$B$14794, CID!B6357=CID!$D$2:$D$14794))"),"#N/A")</f>
        <v>#N/A</v>
      </c>
      <c r="B6357" s="12" t="str">
        <f>IFERROR(__xludf.DUMMYFUNCTION("TEXTJOIN(""; "", TRUE, FILTER(CID!B6357:B14794, REGEXMATCH(CID!D6357:D14794, TEXTJOIN(""|"", TRUE, SPLIT(A6357, "";"")))))"),"#N/A")</f>
        <v>#N/A</v>
      </c>
    </row>
    <row r="6358">
      <c r="A6358" s="12" t="str">
        <f>IFERROR(__xludf.DUMMYFUNCTION("TEXTJOIN("";"", TRUE, FILTER(CID!$B$2:$B$14794, CID!B6358=CID!$D$2:$D$14794))"),"#N/A")</f>
        <v>#N/A</v>
      </c>
      <c r="B6358" s="12" t="str">
        <f>IFERROR(__xludf.DUMMYFUNCTION("TEXTJOIN(""; "", TRUE, FILTER(CID!B6358:B14794, REGEXMATCH(CID!D6358:D14794, TEXTJOIN(""|"", TRUE, SPLIT(A6358, "";"")))))"),"#N/A")</f>
        <v>#N/A</v>
      </c>
    </row>
    <row r="6359">
      <c r="A6359" s="12" t="str">
        <f>IFERROR(__xludf.DUMMYFUNCTION("TEXTJOIN("";"", TRUE, FILTER(CID!$B$2:$B$14794, CID!B6359=CID!$D$2:$D$14794))"),"#N/A")</f>
        <v>#N/A</v>
      </c>
      <c r="B6359" s="12" t="str">
        <f>IFERROR(__xludf.DUMMYFUNCTION("TEXTJOIN(""; "", TRUE, FILTER(CID!B6359:B14794, REGEXMATCH(CID!D6359:D14794, TEXTJOIN(""|"", TRUE, SPLIT(A6359, "";"")))))"),"#N/A")</f>
        <v>#N/A</v>
      </c>
    </row>
    <row r="6360">
      <c r="A6360" s="12" t="str">
        <f>IFERROR(__xludf.DUMMYFUNCTION("TEXTJOIN("";"", TRUE, FILTER(CID!$B$2:$B$14794, CID!B6360=CID!$D$2:$D$14794))"),"#N/A")</f>
        <v>#N/A</v>
      </c>
      <c r="B6360" s="12" t="str">
        <f>IFERROR(__xludf.DUMMYFUNCTION("TEXTJOIN(""; "", TRUE, FILTER(CID!B6360:B14794, REGEXMATCH(CID!D6360:D14794, TEXTJOIN(""|"", TRUE, SPLIT(A6360, "";"")))))"),"#N/A")</f>
        <v>#N/A</v>
      </c>
    </row>
    <row r="6361">
      <c r="A6361" s="12" t="str">
        <f>IFERROR(__xludf.DUMMYFUNCTION("TEXTJOIN("";"", TRUE, FILTER(CID!$B$2:$B$14794, CID!B6361=CID!$D$2:$D$14794))"),"#N/A")</f>
        <v>#N/A</v>
      </c>
      <c r="B6361" s="12" t="str">
        <f>IFERROR(__xludf.DUMMYFUNCTION("TEXTJOIN(""; "", TRUE, FILTER(CID!B6361:B14794, REGEXMATCH(CID!D6361:D14794, TEXTJOIN(""|"", TRUE, SPLIT(A6361, "";"")))))"),"#N/A")</f>
        <v>#N/A</v>
      </c>
    </row>
    <row r="6362">
      <c r="A6362" s="12" t="str">
        <f>IFERROR(__xludf.DUMMYFUNCTION("TEXTJOIN("";"", TRUE, FILTER(CID!$B$2:$B$14794, CID!B6362=CID!$D$2:$D$14794))"),"#N/A")</f>
        <v>#N/A</v>
      </c>
      <c r="B6362" s="12" t="str">
        <f>IFERROR(__xludf.DUMMYFUNCTION("TEXTJOIN(""; "", TRUE, FILTER(CID!B6362:B14794, REGEXMATCH(CID!D6362:D14794, TEXTJOIN(""|"", TRUE, SPLIT(A6362, "";"")))))"),"#N/A")</f>
        <v>#N/A</v>
      </c>
    </row>
    <row r="6363">
      <c r="A6363" s="12" t="str">
        <f>IFERROR(__xludf.DUMMYFUNCTION("TEXTJOIN("";"", TRUE, FILTER(CID!$B$2:$B$14794, CID!B6363=CID!$D$2:$D$14794))"),"#N/A")</f>
        <v>#N/A</v>
      </c>
      <c r="B6363" s="12" t="str">
        <f>IFERROR(__xludf.DUMMYFUNCTION("TEXTJOIN(""; "", TRUE, FILTER(CID!B6363:B14794, REGEXMATCH(CID!D6363:D14794, TEXTJOIN(""|"", TRUE, SPLIT(A6363, "";"")))))"),"#N/A")</f>
        <v>#N/A</v>
      </c>
    </row>
    <row r="6364">
      <c r="A6364" s="12" t="str">
        <f>IFERROR(__xludf.DUMMYFUNCTION("TEXTJOIN("";"", TRUE, FILTER(CID!$B$2:$B$14794, CID!B6364=CID!$D$2:$D$14794))"),"#N/A")</f>
        <v>#N/A</v>
      </c>
      <c r="B6364" s="12" t="str">
        <f>IFERROR(__xludf.DUMMYFUNCTION("TEXTJOIN(""; "", TRUE, FILTER(CID!B6364:B14794, REGEXMATCH(CID!D6364:D14794, TEXTJOIN(""|"", TRUE, SPLIT(A6364, "";"")))))"),"#N/A")</f>
        <v>#N/A</v>
      </c>
    </row>
    <row r="6365">
      <c r="A6365" s="12" t="str">
        <f>IFERROR(__xludf.DUMMYFUNCTION("TEXTJOIN("";"", TRUE, FILTER(CID!$B$2:$B$14794, CID!B6365=CID!$D$2:$D$14794))"),"#N/A")</f>
        <v>#N/A</v>
      </c>
      <c r="B6365" s="12" t="str">
        <f>IFERROR(__xludf.DUMMYFUNCTION("TEXTJOIN(""; "", TRUE, FILTER(CID!B6365:B14794, REGEXMATCH(CID!D6365:D14794, TEXTJOIN(""|"", TRUE, SPLIT(A6365, "";"")))))"),"#N/A")</f>
        <v>#N/A</v>
      </c>
    </row>
    <row r="6366">
      <c r="A6366" s="12" t="str">
        <f>IFERROR(__xludf.DUMMYFUNCTION("TEXTJOIN("";"", TRUE, FILTER(CID!$B$2:$B$14794, CID!B6366=CID!$D$2:$D$14794))"),"#N/A")</f>
        <v>#N/A</v>
      </c>
      <c r="B6366" s="12" t="str">
        <f>IFERROR(__xludf.DUMMYFUNCTION("TEXTJOIN(""; "", TRUE, FILTER(CID!B6366:B14794, REGEXMATCH(CID!D6366:D14794, TEXTJOIN(""|"", TRUE, SPLIT(A6366, "";"")))))"),"#N/A")</f>
        <v>#N/A</v>
      </c>
    </row>
    <row r="6367">
      <c r="A6367" s="12" t="str">
        <f>IFERROR(__xludf.DUMMYFUNCTION("TEXTJOIN("";"", TRUE, FILTER(CID!$B$2:$B$14794, CID!B6367=CID!$D$2:$D$14794))"),"#N/A")</f>
        <v>#N/A</v>
      </c>
      <c r="B6367" s="12" t="str">
        <f>IFERROR(__xludf.DUMMYFUNCTION("TEXTJOIN(""; "", TRUE, FILTER(CID!B6367:B14794, REGEXMATCH(CID!D6367:D14794, TEXTJOIN(""|"", TRUE, SPLIT(A6367, "";"")))))"),"#N/A")</f>
        <v>#N/A</v>
      </c>
    </row>
    <row r="6368">
      <c r="A6368" s="12" t="str">
        <f>IFERROR(__xludf.DUMMYFUNCTION("TEXTJOIN("";"", TRUE, FILTER(CID!$B$2:$B$14794, CID!B6368=CID!$D$2:$D$14794))"),"#N/A")</f>
        <v>#N/A</v>
      </c>
      <c r="B6368" s="12" t="str">
        <f>IFERROR(__xludf.DUMMYFUNCTION("TEXTJOIN(""; "", TRUE, FILTER(CID!B6368:B14794, REGEXMATCH(CID!D6368:D14794, TEXTJOIN(""|"", TRUE, SPLIT(A6368, "";"")))))"),"#N/A")</f>
        <v>#N/A</v>
      </c>
    </row>
    <row r="6369">
      <c r="A6369" s="12" t="str">
        <f>IFERROR(__xludf.DUMMYFUNCTION("TEXTJOIN("";"", TRUE, FILTER(CID!$B$2:$B$14794, CID!B6369=CID!$D$2:$D$14794))"),"#N/A")</f>
        <v>#N/A</v>
      </c>
      <c r="B6369" s="12" t="str">
        <f>IFERROR(__xludf.DUMMYFUNCTION("TEXTJOIN(""; "", TRUE, FILTER(CID!B6369:B14794, REGEXMATCH(CID!D6369:D14794, TEXTJOIN(""|"", TRUE, SPLIT(A6369, "";"")))))"),"#N/A")</f>
        <v>#N/A</v>
      </c>
    </row>
    <row r="6370">
      <c r="A6370" s="12" t="str">
        <f>IFERROR(__xludf.DUMMYFUNCTION("TEXTJOIN("";"", TRUE, FILTER(CID!$B$2:$B$14794, CID!B6370=CID!$D$2:$D$14794))"),"#N/A")</f>
        <v>#N/A</v>
      </c>
      <c r="B6370" s="12" t="str">
        <f>IFERROR(__xludf.DUMMYFUNCTION("TEXTJOIN(""; "", TRUE, FILTER(CID!B6370:B14794, REGEXMATCH(CID!D6370:D14794, TEXTJOIN(""|"", TRUE, SPLIT(A6370, "";"")))))"),"#N/A")</f>
        <v>#N/A</v>
      </c>
    </row>
    <row r="6371">
      <c r="A6371" s="12" t="str">
        <f>IFERROR(__xludf.DUMMYFUNCTION("TEXTJOIN("";"", TRUE, FILTER(CID!$B$2:$B$14794, CID!B6371=CID!$D$2:$D$14794))"),"#N/A")</f>
        <v>#N/A</v>
      </c>
      <c r="B6371" s="12" t="str">
        <f>IFERROR(__xludf.DUMMYFUNCTION("TEXTJOIN(""; "", TRUE, FILTER(CID!B6371:B14794, REGEXMATCH(CID!D6371:D14794, TEXTJOIN(""|"", TRUE, SPLIT(A6371, "";"")))))"),"#N/A")</f>
        <v>#N/A</v>
      </c>
    </row>
    <row r="6372">
      <c r="A6372" s="12" t="str">
        <f>IFERROR(__xludf.DUMMYFUNCTION("TEXTJOIN("";"", TRUE, FILTER(CID!$B$2:$B$14794, CID!B6372=CID!$D$2:$D$14794))"),"#N/A")</f>
        <v>#N/A</v>
      </c>
      <c r="B6372" s="12" t="str">
        <f>IFERROR(__xludf.DUMMYFUNCTION("TEXTJOIN(""; "", TRUE, FILTER(CID!B6372:B14794, REGEXMATCH(CID!D6372:D14794, TEXTJOIN(""|"", TRUE, SPLIT(A6372, "";"")))))"),"#N/A")</f>
        <v>#N/A</v>
      </c>
    </row>
    <row r="6373">
      <c r="A6373" s="12" t="str">
        <f>IFERROR(__xludf.DUMMYFUNCTION("TEXTJOIN("";"", TRUE, FILTER(CID!$B$2:$B$14794, CID!B6373=CID!$D$2:$D$14794))"),"#N/A")</f>
        <v>#N/A</v>
      </c>
      <c r="B6373" s="12" t="str">
        <f>IFERROR(__xludf.DUMMYFUNCTION("TEXTJOIN(""; "", TRUE, FILTER(CID!B6373:B14794, REGEXMATCH(CID!D6373:D14794, TEXTJOIN(""|"", TRUE, SPLIT(A6373, "";"")))))"),"#N/A")</f>
        <v>#N/A</v>
      </c>
    </row>
    <row r="6374">
      <c r="A6374" s="12" t="str">
        <f>IFERROR(__xludf.DUMMYFUNCTION("TEXTJOIN("";"", TRUE, FILTER(CID!$B$2:$B$14794, CID!B6374=CID!$D$2:$D$14794))"),"#N/A")</f>
        <v>#N/A</v>
      </c>
      <c r="B6374" s="12" t="str">
        <f>IFERROR(__xludf.DUMMYFUNCTION("TEXTJOIN(""; "", TRUE, FILTER(CID!B6374:B14794, REGEXMATCH(CID!D6374:D14794, TEXTJOIN(""|"", TRUE, SPLIT(A6374, "";"")))))"),"#N/A")</f>
        <v>#N/A</v>
      </c>
    </row>
    <row r="6375">
      <c r="A6375" s="12" t="str">
        <f>IFERROR(__xludf.DUMMYFUNCTION("TEXTJOIN("";"", TRUE, FILTER(CID!$B$2:$B$14794, CID!B6375=CID!$D$2:$D$14794))"),"#N/A")</f>
        <v>#N/A</v>
      </c>
      <c r="B6375" s="12" t="str">
        <f>IFERROR(__xludf.DUMMYFUNCTION("TEXTJOIN(""; "", TRUE, FILTER(CID!B6375:B14794, REGEXMATCH(CID!D6375:D14794, TEXTJOIN(""|"", TRUE, SPLIT(A6375, "";"")))))"),"#N/A")</f>
        <v>#N/A</v>
      </c>
    </row>
    <row r="6376">
      <c r="A6376" s="12" t="str">
        <f>IFERROR(__xludf.DUMMYFUNCTION("TEXTJOIN("";"", TRUE, FILTER(CID!$B$2:$B$14794, CID!B6376=CID!$D$2:$D$14794))"),"#N/A")</f>
        <v>#N/A</v>
      </c>
      <c r="B6376" s="12" t="str">
        <f>IFERROR(__xludf.DUMMYFUNCTION("TEXTJOIN(""; "", TRUE, FILTER(CID!B6376:B14794, REGEXMATCH(CID!D6376:D14794, TEXTJOIN(""|"", TRUE, SPLIT(A6376, "";"")))))"),"#N/A")</f>
        <v>#N/A</v>
      </c>
    </row>
    <row r="6377">
      <c r="A6377" s="12" t="str">
        <f>IFERROR(__xludf.DUMMYFUNCTION("TEXTJOIN("";"", TRUE, FILTER(CID!$B$2:$B$14794, CID!B6377=CID!$D$2:$D$14794))"),"#N/A")</f>
        <v>#N/A</v>
      </c>
      <c r="B6377" s="12" t="str">
        <f>IFERROR(__xludf.DUMMYFUNCTION("TEXTJOIN(""; "", TRUE, FILTER(CID!B6377:B14794, REGEXMATCH(CID!D6377:D14794, TEXTJOIN(""|"", TRUE, SPLIT(A6377, "";"")))))"),"#N/A")</f>
        <v>#N/A</v>
      </c>
    </row>
    <row r="6378">
      <c r="A6378" s="12" t="str">
        <f>IFERROR(__xludf.DUMMYFUNCTION("TEXTJOIN("";"", TRUE, FILTER(CID!$B$2:$B$14794, CID!B6378=CID!$D$2:$D$14794))"),"#N/A")</f>
        <v>#N/A</v>
      </c>
      <c r="B6378" s="12" t="str">
        <f>IFERROR(__xludf.DUMMYFUNCTION("TEXTJOIN(""; "", TRUE, FILTER(CID!B6378:B14794, REGEXMATCH(CID!D6378:D14794, TEXTJOIN(""|"", TRUE, SPLIT(A6378, "";"")))))"),"#N/A")</f>
        <v>#N/A</v>
      </c>
    </row>
    <row r="6379">
      <c r="A6379" s="12" t="str">
        <f>IFERROR(__xludf.DUMMYFUNCTION("TEXTJOIN("";"", TRUE, FILTER(CID!$B$2:$B$14794, CID!B6379=CID!$D$2:$D$14794))"),"#N/A")</f>
        <v>#N/A</v>
      </c>
      <c r="B6379" s="12" t="str">
        <f>IFERROR(__xludf.DUMMYFUNCTION("TEXTJOIN(""; "", TRUE, FILTER(CID!B6379:B14794, REGEXMATCH(CID!D6379:D14794, TEXTJOIN(""|"", TRUE, SPLIT(A6379, "";"")))))"),"#N/A")</f>
        <v>#N/A</v>
      </c>
    </row>
    <row r="6380">
      <c r="A6380" s="12" t="str">
        <f>IFERROR(__xludf.DUMMYFUNCTION("TEXTJOIN("";"", TRUE, FILTER(CID!$B$2:$B$14794, CID!B6380=CID!$D$2:$D$14794))"),"#N/A")</f>
        <v>#N/A</v>
      </c>
      <c r="B6380" s="12" t="str">
        <f>IFERROR(__xludf.DUMMYFUNCTION("TEXTJOIN(""; "", TRUE, FILTER(CID!B6380:B14794, REGEXMATCH(CID!D6380:D14794, TEXTJOIN(""|"", TRUE, SPLIT(A6380, "";"")))))"),"#N/A")</f>
        <v>#N/A</v>
      </c>
    </row>
    <row r="6381">
      <c r="A6381" s="12" t="str">
        <f>IFERROR(__xludf.DUMMYFUNCTION("TEXTJOIN("";"", TRUE, FILTER(CID!$B$2:$B$14794, CID!B6381=CID!$D$2:$D$14794))"),"#N/A")</f>
        <v>#N/A</v>
      </c>
      <c r="B6381" s="12" t="str">
        <f>IFERROR(__xludf.DUMMYFUNCTION("TEXTJOIN(""; "", TRUE, FILTER(CID!B6381:B14794, REGEXMATCH(CID!D6381:D14794, TEXTJOIN(""|"", TRUE, SPLIT(A6381, "";"")))))"),"#N/A")</f>
        <v>#N/A</v>
      </c>
    </row>
    <row r="6382">
      <c r="A6382" s="12" t="str">
        <f>IFERROR(__xludf.DUMMYFUNCTION("TEXTJOIN("";"", TRUE, FILTER(CID!$B$2:$B$14794, CID!B6382=CID!$D$2:$D$14794))"),"#N/A")</f>
        <v>#N/A</v>
      </c>
      <c r="B6382" s="12" t="str">
        <f>IFERROR(__xludf.DUMMYFUNCTION("TEXTJOIN(""; "", TRUE, FILTER(CID!B6382:B14794, REGEXMATCH(CID!D6382:D14794, TEXTJOIN(""|"", TRUE, SPLIT(A6382, "";"")))))"),"#N/A")</f>
        <v>#N/A</v>
      </c>
    </row>
    <row r="6383">
      <c r="A6383" s="12" t="str">
        <f>IFERROR(__xludf.DUMMYFUNCTION("TEXTJOIN("";"", TRUE, FILTER(CID!$B$2:$B$14794, CID!B6383=CID!$D$2:$D$14794))"),"#N/A")</f>
        <v>#N/A</v>
      </c>
      <c r="B6383" s="12" t="str">
        <f>IFERROR(__xludf.DUMMYFUNCTION("TEXTJOIN(""; "", TRUE, FILTER(CID!B6383:B14794, REGEXMATCH(CID!D6383:D14794, TEXTJOIN(""|"", TRUE, SPLIT(A6383, "";"")))))"),"#N/A")</f>
        <v>#N/A</v>
      </c>
    </row>
    <row r="6384">
      <c r="A6384" s="12" t="str">
        <f>IFERROR(__xludf.DUMMYFUNCTION("TEXTJOIN("";"", TRUE, FILTER(CID!$B$2:$B$14794, CID!B6384=CID!$D$2:$D$14794))"),"#N/A")</f>
        <v>#N/A</v>
      </c>
      <c r="B6384" s="12" t="str">
        <f>IFERROR(__xludf.DUMMYFUNCTION("TEXTJOIN(""; "", TRUE, FILTER(CID!B6384:B14794, REGEXMATCH(CID!D6384:D14794, TEXTJOIN(""|"", TRUE, SPLIT(A6384, "";"")))))"),"#N/A")</f>
        <v>#N/A</v>
      </c>
    </row>
    <row r="6385">
      <c r="A6385" s="12" t="str">
        <f>IFERROR(__xludf.DUMMYFUNCTION("TEXTJOIN("";"", TRUE, FILTER(CID!$B$2:$B$14794, CID!B6385=CID!$D$2:$D$14794))"),"#N/A")</f>
        <v>#N/A</v>
      </c>
      <c r="B6385" s="12" t="str">
        <f>IFERROR(__xludf.DUMMYFUNCTION("TEXTJOIN(""; "", TRUE, FILTER(CID!B6385:B14794, REGEXMATCH(CID!D6385:D14794, TEXTJOIN(""|"", TRUE, SPLIT(A6385, "";"")))))"),"#N/A")</f>
        <v>#N/A</v>
      </c>
    </row>
    <row r="6386">
      <c r="A6386" s="12" t="str">
        <f>IFERROR(__xludf.DUMMYFUNCTION("TEXTJOIN("";"", TRUE, FILTER(CID!$B$2:$B$14794, CID!B6386=CID!$D$2:$D$14794))"),"#N/A")</f>
        <v>#N/A</v>
      </c>
      <c r="B6386" s="12" t="str">
        <f>IFERROR(__xludf.DUMMYFUNCTION("TEXTJOIN(""; "", TRUE, FILTER(CID!B6386:B14794, REGEXMATCH(CID!D6386:D14794, TEXTJOIN(""|"", TRUE, SPLIT(A6386, "";"")))))"),"#N/A")</f>
        <v>#N/A</v>
      </c>
    </row>
    <row r="6387">
      <c r="A6387" s="12" t="str">
        <f>IFERROR(__xludf.DUMMYFUNCTION("TEXTJOIN("";"", TRUE, FILTER(CID!$B$2:$B$14794, CID!B6387=CID!$D$2:$D$14794))"),"#N/A")</f>
        <v>#N/A</v>
      </c>
      <c r="B6387" s="12" t="str">
        <f>IFERROR(__xludf.DUMMYFUNCTION("TEXTJOIN(""; "", TRUE, FILTER(CID!B6387:B14794, REGEXMATCH(CID!D6387:D14794, TEXTJOIN(""|"", TRUE, SPLIT(A6387, "";"")))))"),"#N/A")</f>
        <v>#N/A</v>
      </c>
    </row>
    <row r="6388">
      <c r="A6388" s="12" t="str">
        <f>IFERROR(__xludf.DUMMYFUNCTION("TEXTJOIN("";"", TRUE, FILTER(CID!$B$2:$B$14794, CID!B6388=CID!$D$2:$D$14794))"),"#N/A")</f>
        <v>#N/A</v>
      </c>
      <c r="B6388" s="12" t="str">
        <f>IFERROR(__xludf.DUMMYFUNCTION("TEXTJOIN(""; "", TRUE, FILTER(CID!B6388:B14794, REGEXMATCH(CID!D6388:D14794, TEXTJOIN(""|"", TRUE, SPLIT(A6388, "";"")))))"),"#N/A")</f>
        <v>#N/A</v>
      </c>
    </row>
    <row r="6389">
      <c r="A6389" s="12" t="str">
        <f>IFERROR(__xludf.DUMMYFUNCTION("TEXTJOIN("";"", TRUE, FILTER(CID!$B$2:$B$14794, CID!B6389=CID!$D$2:$D$14794))"),"#N/A")</f>
        <v>#N/A</v>
      </c>
      <c r="B6389" s="12" t="str">
        <f>IFERROR(__xludf.DUMMYFUNCTION("TEXTJOIN(""; "", TRUE, FILTER(CID!B6389:B14794, REGEXMATCH(CID!D6389:D14794, TEXTJOIN(""|"", TRUE, SPLIT(A6389, "";"")))))"),"#N/A")</f>
        <v>#N/A</v>
      </c>
    </row>
    <row r="6390">
      <c r="A6390" s="12" t="str">
        <f>IFERROR(__xludf.DUMMYFUNCTION("TEXTJOIN("";"", TRUE, FILTER(CID!$B$2:$B$14794, CID!B6390=CID!$D$2:$D$14794))"),"#N/A")</f>
        <v>#N/A</v>
      </c>
      <c r="B6390" s="12" t="str">
        <f>IFERROR(__xludf.DUMMYFUNCTION("TEXTJOIN(""; "", TRUE, FILTER(CID!B6390:B14794, REGEXMATCH(CID!D6390:D14794, TEXTJOIN(""|"", TRUE, SPLIT(A6390, "";"")))))"),"#N/A")</f>
        <v>#N/A</v>
      </c>
    </row>
    <row r="6391">
      <c r="A6391" s="12" t="str">
        <f>IFERROR(__xludf.DUMMYFUNCTION("TEXTJOIN("";"", TRUE, FILTER(CID!$B$2:$B$14794, CID!B6391=CID!$D$2:$D$14794))"),"#N/A")</f>
        <v>#N/A</v>
      </c>
      <c r="B6391" s="12" t="str">
        <f>IFERROR(__xludf.DUMMYFUNCTION("TEXTJOIN(""; "", TRUE, FILTER(CID!B6391:B14794, REGEXMATCH(CID!D6391:D14794, TEXTJOIN(""|"", TRUE, SPLIT(A6391, "";"")))))"),"#N/A")</f>
        <v>#N/A</v>
      </c>
    </row>
    <row r="6392">
      <c r="A6392" s="12" t="str">
        <f>IFERROR(__xludf.DUMMYFUNCTION("TEXTJOIN("";"", TRUE, FILTER(CID!$B$2:$B$14794, CID!B6392=CID!$D$2:$D$14794))"),"#N/A")</f>
        <v>#N/A</v>
      </c>
      <c r="B6392" s="12" t="str">
        <f>IFERROR(__xludf.DUMMYFUNCTION("TEXTJOIN(""; "", TRUE, FILTER(CID!B6392:B14794, REGEXMATCH(CID!D6392:D14794, TEXTJOIN(""|"", TRUE, SPLIT(A6392, "";"")))))"),"#N/A")</f>
        <v>#N/A</v>
      </c>
    </row>
    <row r="6393">
      <c r="A6393" s="12" t="str">
        <f>IFERROR(__xludf.DUMMYFUNCTION("TEXTJOIN("";"", TRUE, FILTER(CID!$B$2:$B$14794, CID!B6393=CID!$D$2:$D$14794))"),"#N/A")</f>
        <v>#N/A</v>
      </c>
      <c r="B6393" s="12" t="str">
        <f>IFERROR(__xludf.DUMMYFUNCTION("TEXTJOIN(""; "", TRUE, FILTER(CID!B6393:B14794, REGEXMATCH(CID!D6393:D14794, TEXTJOIN(""|"", TRUE, SPLIT(A6393, "";"")))))"),"#N/A")</f>
        <v>#N/A</v>
      </c>
    </row>
    <row r="6394">
      <c r="A6394" s="12" t="str">
        <f>IFERROR(__xludf.DUMMYFUNCTION("TEXTJOIN("";"", TRUE, FILTER(CID!$B$2:$B$14794, CID!B6394=CID!$D$2:$D$14794))"),"#N/A")</f>
        <v>#N/A</v>
      </c>
      <c r="B6394" s="12" t="str">
        <f>IFERROR(__xludf.DUMMYFUNCTION("TEXTJOIN(""; "", TRUE, FILTER(CID!B6394:B14794, REGEXMATCH(CID!D6394:D14794, TEXTJOIN(""|"", TRUE, SPLIT(A6394, "";"")))))"),"#N/A")</f>
        <v>#N/A</v>
      </c>
    </row>
    <row r="6395">
      <c r="A6395" s="12" t="str">
        <f>IFERROR(__xludf.DUMMYFUNCTION("TEXTJOIN("";"", TRUE, FILTER(CID!$B$2:$B$14794, CID!B6395=CID!$D$2:$D$14794))"),"#N/A")</f>
        <v>#N/A</v>
      </c>
      <c r="B6395" s="12" t="str">
        <f>IFERROR(__xludf.DUMMYFUNCTION("TEXTJOIN(""; "", TRUE, FILTER(CID!B6395:B14794, REGEXMATCH(CID!D6395:D14794, TEXTJOIN(""|"", TRUE, SPLIT(A6395, "";"")))))"),"#N/A")</f>
        <v>#N/A</v>
      </c>
    </row>
    <row r="6396">
      <c r="A6396" s="12" t="str">
        <f>IFERROR(__xludf.DUMMYFUNCTION("TEXTJOIN("";"", TRUE, FILTER(CID!$B$2:$B$14794, CID!B6396=CID!$D$2:$D$14794))"),"#N/A")</f>
        <v>#N/A</v>
      </c>
      <c r="B6396" s="12" t="str">
        <f>IFERROR(__xludf.DUMMYFUNCTION("TEXTJOIN(""; "", TRUE, FILTER(CID!B6396:B14794, REGEXMATCH(CID!D6396:D14794, TEXTJOIN(""|"", TRUE, SPLIT(A6396, "";"")))))"),"#N/A")</f>
        <v>#N/A</v>
      </c>
    </row>
    <row r="6397">
      <c r="A6397" s="12" t="str">
        <f>IFERROR(__xludf.DUMMYFUNCTION("TEXTJOIN("";"", TRUE, FILTER(CID!$B$2:$B$14794, CID!B6397=CID!$D$2:$D$14794))"),"#N/A")</f>
        <v>#N/A</v>
      </c>
      <c r="B6397" s="12" t="str">
        <f>IFERROR(__xludf.DUMMYFUNCTION("TEXTJOIN(""; "", TRUE, FILTER(CID!B6397:B14794, REGEXMATCH(CID!D6397:D14794, TEXTJOIN(""|"", TRUE, SPLIT(A6397, "";"")))))"),"#N/A")</f>
        <v>#N/A</v>
      </c>
    </row>
    <row r="6398">
      <c r="A6398" s="12" t="str">
        <f>IFERROR(__xludf.DUMMYFUNCTION("TEXTJOIN("";"", TRUE, FILTER(CID!$B$2:$B$14794, CID!B6398=CID!$D$2:$D$14794))"),"#N/A")</f>
        <v>#N/A</v>
      </c>
      <c r="B6398" s="12" t="str">
        <f>IFERROR(__xludf.DUMMYFUNCTION("TEXTJOIN(""; "", TRUE, FILTER(CID!B6398:B14794, REGEXMATCH(CID!D6398:D14794, TEXTJOIN(""|"", TRUE, SPLIT(A6398, "";"")))))"),"#N/A")</f>
        <v>#N/A</v>
      </c>
    </row>
    <row r="6399">
      <c r="A6399" s="12" t="str">
        <f>IFERROR(__xludf.DUMMYFUNCTION("TEXTJOIN("";"", TRUE, FILTER(CID!$B$2:$B$14794, CID!B6399=CID!$D$2:$D$14794))"),"#N/A")</f>
        <v>#N/A</v>
      </c>
      <c r="B6399" s="12" t="str">
        <f>IFERROR(__xludf.DUMMYFUNCTION("TEXTJOIN(""; "", TRUE, FILTER(CID!B6399:B14794, REGEXMATCH(CID!D6399:D14794, TEXTJOIN(""|"", TRUE, SPLIT(A6399, "";"")))))"),"#N/A")</f>
        <v>#N/A</v>
      </c>
    </row>
    <row r="6400">
      <c r="A6400" s="12" t="str">
        <f>IFERROR(__xludf.DUMMYFUNCTION("TEXTJOIN("";"", TRUE, FILTER(CID!$B$2:$B$14794, CID!B6400=CID!$D$2:$D$14794))"),"#N/A")</f>
        <v>#N/A</v>
      </c>
      <c r="B6400" s="12" t="str">
        <f>IFERROR(__xludf.DUMMYFUNCTION("TEXTJOIN(""; "", TRUE, FILTER(CID!B6400:B14794, REGEXMATCH(CID!D6400:D14794, TEXTJOIN(""|"", TRUE, SPLIT(A6400, "";"")))))"),"#N/A")</f>
        <v>#N/A</v>
      </c>
    </row>
    <row r="6401">
      <c r="A6401" s="12" t="str">
        <f>IFERROR(__xludf.DUMMYFUNCTION("TEXTJOIN("";"", TRUE, FILTER(CID!$B$2:$B$14794, CID!B6401=CID!$D$2:$D$14794))"),"#N/A")</f>
        <v>#N/A</v>
      </c>
      <c r="B6401" s="12" t="str">
        <f>IFERROR(__xludf.DUMMYFUNCTION("TEXTJOIN(""; "", TRUE, FILTER(CID!B6401:B14794, REGEXMATCH(CID!D6401:D14794, TEXTJOIN(""|"", TRUE, SPLIT(A6401, "";"")))))"),"#N/A")</f>
        <v>#N/A</v>
      </c>
    </row>
    <row r="6402">
      <c r="A6402" s="12" t="str">
        <f>IFERROR(__xludf.DUMMYFUNCTION("TEXTJOIN("";"", TRUE, FILTER(CID!$B$2:$B$14794, CID!B6402=CID!$D$2:$D$14794))"),"#N/A")</f>
        <v>#N/A</v>
      </c>
      <c r="B6402" s="12" t="str">
        <f>IFERROR(__xludf.DUMMYFUNCTION("TEXTJOIN(""; "", TRUE, FILTER(CID!B6402:B14794, REGEXMATCH(CID!D6402:D14794, TEXTJOIN(""|"", TRUE, SPLIT(A6402, "";"")))))"),"#N/A")</f>
        <v>#N/A</v>
      </c>
    </row>
    <row r="6403">
      <c r="A6403" s="12" t="str">
        <f>IFERROR(__xludf.DUMMYFUNCTION("TEXTJOIN("";"", TRUE, FILTER(CID!$B$2:$B$14794, CID!B6403=CID!$D$2:$D$14794))"),"#N/A")</f>
        <v>#N/A</v>
      </c>
      <c r="B6403" s="12" t="str">
        <f>IFERROR(__xludf.DUMMYFUNCTION("TEXTJOIN(""; "", TRUE, FILTER(CID!B6403:B14794, REGEXMATCH(CID!D6403:D14794, TEXTJOIN(""|"", TRUE, SPLIT(A6403, "";"")))))"),"#N/A")</f>
        <v>#N/A</v>
      </c>
    </row>
    <row r="6404">
      <c r="A6404" s="12" t="str">
        <f>IFERROR(__xludf.DUMMYFUNCTION("TEXTJOIN("";"", TRUE, FILTER(CID!$B$2:$B$14794, CID!B6404=CID!$D$2:$D$14794))"),"#N/A")</f>
        <v>#N/A</v>
      </c>
      <c r="B6404" s="12" t="str">
        <f>IFERROR(__xludf.DUMMYFUNCTION("TEXTJOIN(""; "", TRUE, FILTER(CID!B6404:B14794, REGEXMATCH(CID!D6404:D14794, TEXTJOIN(""|"", TRUE, SPLIT(A6404, "";"")))))"),"#N/A")</f>
        <v>#N/A</v>
      </c>
    </row>
    <row r="6405">
      <c r="A6405" s="12" t="str">
        <f>IFERROR(__xludf.DUMMYFUNCTION("TEXTJOIN("";"", TRUE, FILTER(CID!$B$2:$B$14794, CID!B6405=CID!$D$2:$D$14794))"),"#N/A")</f>
        <v>#N/A</v>
      </c>
      <c r="B6405" s="12" t="str">
        <f>IFERROR(__xludf.DUMMYFUNCTION("TEXTJOIN(""; "", TRUE, FILTER(CID!B6405:B14794, REGEXMATCH(CID!D6405:D14794, TEXTJOIN(""|"", TRUE, SPLIT(A6405, "";"")))))"),"#N/A")</f>
        <v>#N/A</v>
      </c>
    </row>
    <row r="6406">
      <c r="A6406" s="12" t="str">
        <f>IFERROR(__xludf.DUMMYFUNCTION("TEXTJOIN("";"", TRUE, FILTER(CID!$B$2:$B$14794, CID!B6406=CID!$D$2:$D$14794))"),"#N/A")</f>
        <v>#N/A</v>
      </c>
      <c r="B6406" s="12" t="str">
        <f>IFERROR(__xludf.DUMMYFUNCTION("TEXTJOIN(""; "", TRUE, FILTER(CID!B6406:B14794, REGEXMATCH(CID!D6406:D14794, TEXTJOIN(""|"", TRUE, SPLIT(A6406, "";"")))))"),"#N/A")</f>
        <v>#N/A</v>
      </c>
    </row>
    <row r="6407">
      <c r="A6407" s="12" t="str">
        <f>IFERROR(__xludf.DUMMYFUNCTION("TEXTJOIN("";"", TRUE, FILTER(CID!$B$2:$B$14794, CID!B6407=CID!$D$2:$D$14794))"),"#N/A")</f>
        <v>#N/A</v>
      </c>
      <c r="B6407" s="12" t="str">
        <f>IFERROR(__xludf.DUMMYFUNCTION("TEXTJOIN(""; "", TRUE, FILTER(CID!B6407:B14794, REGEXMATCH(CID!D6407:D14794, TEXTJOIN(""|"", TRUE, SPLIT(A6407, "";"")))))"),"#N/A")</f>
        <v>#N/A</v>
      </c>
    </row>
    <row r="6408">
      <c r="A6408" s="12" t="str">
        <f>IFERROR(__xludf.DUMMYFUNCTION("TEXTJOIN("";"", TRUE, FILTER(CID!$B$2:$B$14794, CID!B6408=CID!$D$2:$D$14794))"),"#N/A")</f>
        <v>#N/A</v>
      </c>
      <c r="B6408" s="12" t="str">
        <f>IFERROR(__xludf.DUMMYFUNCTION("TEXTJOIN(""; "", TRUE, FILTER(CID!B6408:B14794, REGEXMATCH(CID!D6408:D14794, TEXTJOIN(""|"", TRUE, SPLIT(A6408, "";"")))))"),"#N/A")</f>
        <v>#N/A</v>
      </c>
    </row>
    <row r="6409">
      <c r="A6409" s="12" t="str">
        <f>IFERROR(__xludf.DUMMYFUNCTION("TEXTJOIN("";"", TRUE, FILTER(CID!$B$2:$B$14794, CID!B6409=CID!$D$2:$D$14794))"),"#N/A")</f>
        <v>#N/A</v>
      </c>
      <c r="B6409" s="12" t="str">
        <f>IFERROR(__xludf.DUMMYFUNCTION("TEXTJOIN(""; "", TRUE, FILTER(CID!B6409:B14794, REGEXMATCH(CID!D6409:D14794, TEXTJOIN(""|"", TRUE, SPLIT(A6409, "";"")))))"),"#N/A")</f>
        <v>#N/A</v>
      </c>
    </row>
    <row r="6410">
      <c r="A6410" s="12" t="str">
        <f>IFERROR(__xludf.DUMMYFUNCTION("TEXTJOIN("";"", TRUE, FILTER(CID!$B$2:$B$14794, CID!B6410=CID!$D$2:$D$14794))"),"#N/A")</f>
        <v>#N/A</v>
      </c>
      <c r="B6410" s="12" t="str">
        <f>IFERROR(__xludf.DUMMYFUNCTION("TEXTJOIN(""; "", TRUE, FILTER(CID!B6410:B14794, REGEXMATCH(CID!D6410:D14794, TEXTJOIN(""|"", TRUE, SPLIT(A6410, "";"")))))"),"#N/A")</f>
        <v>#N/A</v>
      </c>
    </row>
    <row r="6411">
      <c r="A6411" s="12" t="str">
        <f>IFERROR(__xludf.DUMMYFUNCTION("TEXTJOIN("";"", TRUE, FILTER(CID!$B$2:$B$14794, CID!B6411=CID!$D$2:$D$14794))"),"#N/A")</f>
        <v>#N/A</v>
      </c>
      <c r="B6411" s="12" t="str">
        <f>IFERROR(__xludf.DUMMYFUNCTION("TEXTJOIN(""; "", TRUE, FILTER(CID!B6411:B14794, REGEXMATCH(CID!D6411:D14794, TEXTJOIN(""|"", TRUE, SPLIT(A6411, "";"")))))"),"#N/A")</f>
        <v>#N/A</v>
      </c>
    </row>
    <row r="6412">
      <c r="A6412" s="12" t="str">
        <f>IFERROR(__xludf.DUMMYFUNCTION("TEXTJOIN("";"", TRUE, FILTER(CID!$B$2:$B$14794, CID!B6412=CID!$D$2:$D$14794))"),"#N/A")</f>
        <v>#N/A</v>
      </c>
      <c r="B6412" s="12" t="str">
        <f>IFERROR(__xludf.DUMMYFUNCTION("TEXTJOIN(""; "", TRUE, FILTER(CID!B6412:B14794, REGEXMATCH(CID!D6412:D14794, TEXTJOIN(""|"", TRUE, SPLIT(A6412, "";"")))))"),"#N/A")</f>
        <v>#N/A</v>
      </c>
    </row>
    <row r="6413">
      <c r="A6413" s="12" t="str">
        <f>IFERROR(__xludf.DUMMYFUNCTION("TEXTJOIN("";"", TRUE, FILTER(CID!$B$2:$B$14794, CID!B6413=CID!$D$2:$D$14794))"),"#N/A")</f>
        <v>#N/A</v>
      </c>
      <c r="B6413" s="12" t="str">
        <f>IFERROR(__xludf.DUMMYFUNCTION("TEXTJOIN(""; "", TRUE, FILTER(CID!B6413:B14794, REGEXMATCH(CID!D6413:D14794, TEXTJOIN(""|"", TRUE, SPLIT(A6413, "";"")))))"),"#N/A")</f>
        <v>#N/A</v>
      </c>
    </row>
    <row r="6414">
      <c r="A6414" s="12" t="str">
        <f>IFERROR(__xludf.DUMMYFUNCTION("TEXTJOIN("";"", TRUE, FILTER(CID!$B$2:$B$14794, CID!B6414=CID!$D$2:$D$14794))"),"#N/A")</f>
        <v>#N/A</v>
      </c>
      <c r="B6414" s="12" t="str">
        <f>IFERROR(__xludf.DUMMYFUNCTION("TEXTJOIN(""; "", TRUE, FILTER(CID!B6414:B14794, REGEXMATCH(CID!D6414:D14794, TEXTJOIN(""|"", TRUE, SPLIT(A6414, "";"")))))"),"#N/A")</f>
        <v>#N/A</v>
      </c>
    </row>
    <row r="6415">
      <c r="A6415" s="12" t="str">
        <f>IFERROR(__xludf.DUMMYFUNCTION("TEXTJOIN("";"", TRUE, FILTER(CID!$B$2:$B$14794, CID!B6415=CID!$D$2:$D$14794))"),"#N/A")</f>
        <v>#N/A</v>
      </c>
      <c r="B6415" s="12" t="str">
        <f>IFERROR(__xludf.DUMMYFUNCTION("TEXTJOIN(""; "", TRUE, FILTER(CID!B6415:B14794, REGEXMATCH(CID!D6415:D14794, TEXTJOIN(""|"", TRUE, SPLIT(A6415, "";"")))))"),"#N/A")</f>
        <v>#N/A</v>
      </c>
    </row>
    <row r="6416">
      <c r="A6416" s="12" t="str">
        <f>IFERROR(__xludf.DUMMYFUNCTION("TEXTJOIN("";"", TRUE, FILTER(CID!$B$2:$B$14794, CID!B6416=CID!$D$2:$D$14794))"),"#N/A")</f>
        <v>#N/A</v>
      </c>
      <c r="B6416" s="12" t="str">
        <f>IFERROR(__xludf.DUMMYFUNCTION("TEXTJOIN(""; "", TRUE, FILTER(CID!B6416:B14794, REGEXMATCH(CID!D6416:D14794, TEXTJOIN(""|"", TRUE, SPLIT(A6416, "";"")))))"),"#N/A")</f>
        <v>#N/A</v>
      </c>
    </row>
    <row r="6417">
      <c r="A6417" s="12" t="str">
        <f>IFERROR(__xludf.DUMMYFUNCTION("TEXTJOIN("";"", TRUE, FILTER(CID!$B$2:$B$14794, CID!B6417=CID!$D$2:$D$14794))"),"#N/A")</f>
        <v>#N/A</v>
      </c>
      <c r="B6417" s="12" t="str">
        <f>IFERROR(__xludf.DUMMYFUNCTION("TEXTJOIN(""; "", TRUE, FILTER(CID!B6417:B14794, REGEXMATCH(CID!D6417:D14794, TEXTJOIN(""|"", TRUE, SPLIT(A6417, "";"")))))"),"#N/A")</f>
        <v>#N/A</v>
      </c>
    </row>
    <row r="6418">
      <c r="A6418" s="12" t="str">
        <f>IFERROR(__xludf.DUMMYFUNCTION("TEXTJOIN("";"", TRUE, FILTER(CID!$B$2:$B$14794, CID!B6418=CID!$D$2:$D$14794))"),"#N/A")</f>
        <v>#N/A</v>
      </c>
      <c r="B6418" s="12" t="str">
        <f>IFERROR(__xludf.DUMMYFUNCTION("TEXTJOIN(""; "", TRUE, FILTER(CID!B6418:B14794, REGEXMATCH(CID!D6418:D14794, TEXTJOIN(""|"", TRUE, SPLIT(A6418, "";"")))))"),"#N/A")</f>
        <v>#N/A</v>
      </c>
    </row>
    <row r="6419">
      <c r="A6419" s="12" t="str">
        <f>IFERROR(__xludf.DUMMYFUNCTION("TEXTJOIN("";"", TRUE, FILTER(CID!$B$2:$B$14794, CID!B6419=CID!$D$2:$D$14794))"),"#N/A")</f>
        <v>#N/A</v>
      </c>
      <c r="B6419" s="12" t="str">
        <f>IFERROR(__xludf.DUMMYFUNCTION("TEXTJOIN(""; "", TRUE, FILTER(CID!B6419:B14794, REGEXMATCH(CID!D6419:D14794, TEXTJOIN(""|"", TRUE, SPLIT(A6419, "";"")))))"),"#N/A")</f>
        <v>#N/A</v>
      </c>
    </row>
    <row r="6420">
      <c r="A6420" s="12" t="str">
        <f>IFERROR(__xludf.DUMMYFUNCTION("TEXTJOIN("";"", TRUE, FILTER(CID!$B$2:$B$14794, CID!B6420=CID!$D$2:$D$14794))"),"#N/A")</f>
        <v>#N/A</v>
      </c>
      <c r="B6420" s="12" t="str">
        <f>IFERROR(__xludf.DUMMYFUNCTION("TEXTJOIN(""; "", TRUE, FILTER(CID!B6420:B14794, REGEXMATCH(CID!D6420:D14794, TEXTJOIN(""|"", TRUE, SPLIT(A6420, "";"")))))"),"#N/A")</f>
        <v>#N/A</v>
      </c>
    </row>
    <row r="6421">
      <c r="A6421" s="12" t="str">
        <f>IFERROR(__xludf.DUMMYFUNCTION("TEXTJOIN("";"", TRUE, FILTER(CID!$B$2:$B$14794, CID!B6421=CID!$D$2:$D$14794))"),"#N/A")</f>
        <v>#N/A</v>
      </c>
      <c r="B6421" s="12" t="str">
        <f>IFERROR(__xludf.DUMMYFUNCTION("TEXTJOIN(""; "", TRUE, FILTER(CID!B6421:B14794, REGEXMATCH(CID!D6421:D14794, TEXTJOIN(""|"", TRUE, SPLIT(A6421, "";"")))))"),"#N/A")</f>
        <v>#N/A</v>
      </c>
    </row>
    <row r="6422">
      <c r="A6422" s="12" t="str">
        <f>IFERROR(__xludf.DUMMYFUNCTION("TEXTJOIN("";"", TRUE, FILTER(CID!$B$2:$B$14794, CID!B6422=CID!$D$2:$D$14794))"),"#N/A")</f>
        <v>#N/A</v>
      </c>
      <c r="B6422" s="12" t="str">
        <f>IFERROR(__xludf.DUMMYFUNCTION("TEXTJOIN(""; "", TRUE, FILTER(CID!B6422:B14794, REGEXMATCH(CID!D6422:D14794, TEXTJOIN(""|"", TRUE, SPLIT(A6422, "";"")))))"),"#N/A")</f>
        <v>#N/A</v>
      </c>
    </row>
    <row r="6423">
      <c r="A6423" s="12" t="str">
        <f>IFERROR(__xludf.DUMMYFUNCTION("TEXTJOIN("";"", TRUE, FILTER(CID!$B$2:$B$14794, CID!B6423=CID!$D$2:$D$14794))"),"#N/A")</f>
        <v>#N/A</v>
      </c>
      <c r="B6423" s="12" t="str">
        <f>IFERROR(__xludf.DUMMYFUNCTION("TEXTJOIN(""; "", TRUE, FILTER(CID!B6423:B14794, REGEXMATCH(CID!D6423:D14794, TEXTJOIN(""|"", TRUE, SPLIT(A6423, "";"")))))"),"#N/A")</f>
        <v>#N/A</v>
      </c>
    </row>
    <row r="6424">
      <c r="A6424" s="12" t="str">
        <f>IFERROR(__xludf.DUMMYFUNCTION("TEXTJOIN("";"", TRUE, FILTER(CID!$B$2:$B$14794, CID!B6424=CID!$D$2:$D$14794))"),"#N/A")</f>
        <v>#N/A</v>
      </c>
      <c r="B6424" s="12" t="str">
        <f>IFERROR(__xludf.DUMMYFUNCTION("TEXTJOIN(""; "", TRUE, FILTER(CID!B6424:B14794, REGEXMATCH(CID!D6424:D14794, TEXTJOIN(""|"", TRUE, SPLIT(A6424, "";"")))))"),"#N/A")</f>
        <v>#N/A</v>
      </c>
    </row>
    <row r="6425">
      <c r="A6425" s="12" t="str">
        <f>IFERROR(__xludf.DUMMYFUNCTION("TEXTJOIN("";"", TRUE, FILTER(CID!$B$2:$B$14794, CID!B6425=CID!$D$2:$D$14794))"),"#N/A")</f>
        <v>#N/A</v>
      </c>
      <c r="B6425" s="12" t="str">
        <f>IFERROR(__xludf.DUMMYFUNCTION("TEXTJOIN(""; "", TRUE, FILTER(CID!B6425:B14794, REGEXMATCH(CID!D6425:D14794, TEXTJOIN(""|"", TRUE, SPLIT(A6425, "";"")))))"),"#N/A")</f>
        <v>#N/A</v>
      </c>
    </row>
    <row r="6426">
      <c r="A6426" s="12" t="str">
        <f>IFERROR(__xludf.DUMMYFUNCTION("TEXTJOIN("";"", TRUE, FILTER(CID!$B$2:$B$14794, CID!B6426=CID!$D$2:$D$14794))"),"#N/A")</f>
        <v>#N/A</v>
      </c>
      <c r="B6426" s="12" t="str">
        <f>IFERROR(__xludf.DUMMYFUNCTION("TEXTJOIN(""; "", TRUE, FILTER(CID!B6426:B14794, REGEXMATCH(CID!D6426:D14794, TEXTJOIN(""|"", TRUE, SPLIT(A6426, "";"")))))"),"#N/A")</f>
        <v>#N/A</v>
      </c>
    </row>
    <row r="6427">
      <c r="A6427" s="12" t="str">
        <f>IFERROR(__xludf.DUMMYFUNCTION("TEXTJOIN("";"", TRUE, FILTER(CID!$B$2:$B$14794, CID!B6427=CID!$D$2:$D$14794))"),"#N/A")</f>
        <v>#N/A</v>
      </c>
      <c r="B6427" s="12" t="str">
        <f>IFERROR(__xludf.DUMMYFUNCTION("TEXTJOIN(""; "", TRUE, FILTER(CID!B6427:B14794, REGEXMATCH(CID!D6427:D14794, TEXTJOIN(""|"", TRUE, SPLIT(A6427, "";"")))))"),"#N/A")</f>
        <v>#N/A</v>
      </c>
    </row>
    <row r="6428">
      <c r="A6428" s="12" t="str">
        <f>IFERROR(__xludf.DUMMYFUNCTION("TEXTJOIN("";"", TRUE, FILTER(CID!$B$2:$B$14794, CID!B6428=CID!$D$2:$D$14794))"),"#N/A")</f>
        <v>#N/A</v>
      </c>
      <c r="B6428" s="12" t="str">
        <f>IFERROR(__xludf.DUMMYFUNCTION("TEXTJOIN(""; "", TRUE, FILTER(CID!B6428:B14794, REGEXMATCH(CID!D6428:D14794, TEXTJOIN(""|"", TRUE, SPLIT(A6428, "";"")))))"),"#N/A")</f>
        <v>#N/A</v>
      </c>
    </row>
    <row r="6429">
      <c r="A6429" s="12" t="str">
        <f>IFERROR(__xludf.DUMMYFUNCTION("TEXTJOIN("";"", TRUE, FILTER(CID!$B$2:$B$14794, CID!B6429=CID!$D$2:$D$14794))"),"#N/A")</f>
        <v>#N/A</v>
      </c>
      <c r="B6429" s="12" t="str">
        <f>IFERROR(__xludf.DUMMYFUNCTION("TEXTJOIN(""; "", TRUE, FILTER(CID!B6429:B14794, REGEXMATCH(CID!D6429:D14794, TEXTJOIN(""|"", TRUE, SPLIT(A6429, "";"")))))"),"#N/A")</f>
        <v>#N/A</v>
      </c>
    </row>
    <row r="6430">
      <c r="A6430" s="12" t="str">
        <f>IFERROR(__xludf.DUMMYFUNCTION("TEXTJOIN("";"", TRUE, FILTER(CID!$B$2:$B$14794, CID!B6430=CID!$D$2:$D$14794))"),"#N/A")</f>
        <v>#N/A</v>
      </c>
      <c r="B6430" s="12" t="str">
        <f>IFERROR(__xludf.DUMMYFUNCTION("TEXTJOIN(""; "", TRUE, FILTER(CID!B6430:B14794, REGEXMATCH(CID!D6430:D14794, TEXTJOIN(""|"", TRUE, SPLIT(A6430, "";"")))))"),"#N/A")</f>
        <v>#N/A</v>
      </c>
    </row>
    <row r="6431">
      <c r="A6431" s="12" t="str">
        <f>IFERROR(__xludf.DUMMYFUNCTION("TEXTJOIN("";"", TRUE, FILTER(CID!$B$2:$B$14794, CID!B6431=CID!$D$2:$D$14794))"),"#N/A")</f>
        <v>#N/A</v>
      </c>
      <c r="B6431" s="12" t="str">
        <f>IFERROR(__xludf.DUMMYFUNCTION("TEXTJOIN(""; "", TRUE, FILTER(CID!B6431:B14794, REGEXMATCH(CID!D6431:D14794, TEXTJOIN(""|"", TRUE, SPLIT(A6431, "";"")))))"),"#N/A")</f>
        <v>#N/A</v>
      </c>
    </row>
    <row r="6432">
      <c r="A6432" s="12" t="str">
        <f>IFERROR(__xludf.DUMMYFUNCTION("TEXTJOIN("";"", TRUE, FILTER(CID!$B$2:$B$14794, CID!B6432=CID!$D$2:$D$14794))"),"#N/A")</f>
        <v>#N/A</v>
      </c>
      <c r="B6432" s="12" t="str">
        <f>IFERROR(__xludf.DUMMYFUNCTION("TEXTJOIN(""; "", TRUE, FILTER(CID!B6432:B14794, REGEXMATCH(CID!D6432:D14794, TEXTJOIN(""|"", TRUE, SPLIT(A6432, "";"")))))"),"#N/A")</f>
        <v>#N/A</v>
      </c>
    </row>
    <row r="6433">
      <c r="A6433" s="12" t="str">
        <f>IFERROR(__xludf.DUMMYFUNCTION("TEXTJOIN("";"", TRUE, FILTER(CID!$B$2:$B$14794, CID!B6433=CID!$D$2:$D$14794))"),"#N/A")</f>
        <v>#N/A</v>
      </c>
      <c r="B6433" s="12" t="str">
        <f>IFERROR(__xludf.DUMMYFUNCTION("TEXTJOIN(""; "", TRUE, FILTER(CID!B6433:B14794, REGEXMATCH(CID!D6433:D14794, TEXTJOIN(""|"", TRUE, SPLIT(A6433, "";"")))))"),"#N/A")</f>
        <v>#N/A</v>
      </c>
    </row>
    <row r="6434">
      <c r="A6434" s="12" t="str">
        <f>IFERROR(__xludf.DUMMYFUNCTION("TEXTJOIN("";"", TRUE, FILTER(CID!$B$2:$B$14794, CID!B6434=CID!$D$2:$D$14794))"),"#N/A")</f>
        <v>#N/A</v>
      </c>
      <c r="B6434" s="12" t="str">
        <f>IFERROR(__xludf.DUMMYFUNCTION("TEXTJOIN(""; "", TRUE, FILTER(CID!B6434:B14794, REGEXMATCH(CID!D6434:D14794, TEXTJOIN(""|"", TRUE, SPLIT(A6434, "";"")))))"),"#N/A")</f>
        <v>#N/A</v>
      </c>
    </row>
    <row r="6435">
      <c r="A6435" s="12" t="str">
        <f>IFERROR(__xludf.DUMMYFUNCTION("TEXTJOIN("";"", TRUE, FILTER(CID!$B$2:$B$14794, CID!B6435=CID!$D$2:$D$14794))"),"#N/A")</f>
        <v>#N/A</v>
      </c>
      <c r="B6435" s="12" t="str">
        <f>IFERROR(__xludf.DUMMYFUNCTION("TEXTJOIN(""; "", TRUE, FILTER(CID!B6435:B14794, REGEXMATCH(CID!D6435:D14794, TEXTJOIN(""|"", TRUE, SPLIT(A6435, "";"")))))"),"#N/A")</f>
        <v>#N/A</v>
      </c>
    </row>
    <row r="6436">
      <c r="A6436" s="12" t="str">
        <f>IFERROR(__xludf.DUMMYFUNCTION("TEXTJOIN("";"", TRUE, FILTER(CID!$B$2:$B$14794, CID!B6436=CID!$D$2:$D$14794))"),"#N/A")</f>
        <v>#N/A</v>
      </c>
      <c r="B6436" s="12" t="str">
        <f>IFERROR(__xludf.DUMMYFUNCTION("TEXTJOIN(""; "", TRUE, FILTER(CID!B6436:B14794, REGEXMATCH(CID!D6436:D14794, TEXTJOIN(""|"", TRUE, SPLIT(A6436, "";"")))))"),"#N/A")</f>
        <v>#N/A</v>
      </c>
    </row>
    <row r="6437">
      <c r="A6437" s="12" t="str">
        <f>IFERROR(__xludf.DUMMYFUNCTION("TEXTJOIN("";"", TRUE, FILTER(CID!$B$2:$B$14794, CID!B6437=CID!$D$2:$D$14794))"),"#N/A")</f>
        <v>#N/A</v>
      </c>
      <c r="B6437" s="12" t="str">
        <f>IFERROR(__xludf.DUMMYFUNCTION("TEXTJOIN(""; "", TRUE, FILTER(CID!B6437:B14794, REGEXMATCH(CID!D6437:D14794, TEXTJOIN(""|"", TRUE, SPLIT(A6437, "";"")))))"),"#N/A")</f>
        <v>#N/A</v>
      </c>
    </row>
    <row r="6438">
      <c r="A6438" s="12" t="str">
        <f>IFERROR(__xludf.DUMMYFUNCTION("TEXTJOIN("";"", TRUE, FILTER(CID!$B$2:$B$14794, CID!B6438=CID!$D$2:$D$14794))"),"#N/A")</f>
        <v>#N/A</v>
      </c>
      <c r="B6438" s="12" t="str">
        <f>IFERROR(__xludf.DUMMYFUNCTION("TEXTJOIN(""; "", TRUE, FILTER(CID!B6438:B14794, REGEXMATCH(CID!D6438:D14794, TEXTJOIN(""|"", TRUE, SPLIT(A6438, "";"")))))"),"#N/A")</f>
        <v>#N/A</v>
      </c>
    </row>
    <row r="6439">
      <c r="A6439" s="12" t="str">
        <f>IFERROR(__xludf.DUMMYFUNCTION("TEXTJOIN("";"", TRUE, FILTER(CID!$B$2:$B$14794, CID!B6439=CID!$D$2:$D$14794))"),"#N/A")</f>
        <v>#N/A</v>
      </c>
      <c r="B6439" s="12" t="str">
        <f>IFERROR(__xludf.DUMMYFUNCTION("TEXTJOIN(""; "", TRUE, FILTER(CID!B6439:B14794, REGEXMATCH(CID!D6439:D14794, TEXTJOIN(""|"", TRUE, SPLIT(A6439, "";"")))))"),"#N/A")</f>
        <v>#N/A</v>
      </c>
    </row>
    <row r="6440">
      <c r="A6440" s="12" t="str">
        <f>IFERROR(__xludf.DUMMYFUNCTION("TEXTJOIN("";"", TRUE, FILTER(CID!$B$2:$B$14794, CID!B6440=CID!$D$2:$D$14794))"),"#N/A")</f>
        <v>#N/A</v>
      </c>
      <c r="B6440" s="12" t="str">
        <f>IFERROR(__xludf.DUMMYFUNCTION("TEXTJOIN(""; "", TRUE, FILTER(CID!B6440:B14794, REGEXMATCH(CID!D6440:D14794, TEXTJOIN(""|"", TRUE, SPLIT(A6440, "";"")))))"),"#N/A")</f>
        <v>#N/A</v>
      </c>
    </row>
    <row r="6441">
      <c r="A6441" s="12" t="str">
        <f>IFERROR(__xludf.DUMMYFUNCTION("TEXTJOIN("";"", TRUE, FILTER(CID!$B$2:$B$14794, CID!B6441=CID!$D$2:$D$14794))"),"#N/A")</f>
        <v>#N/A</v>
      </c>
      <c r="B6441" s="12" t="str">
        <f>IFERROR(__xludf.DUMMYFUNCTION("TEXTJOIN(""; "", TRUE, FILTER(CID!B6441:B14794, REGEXMATCH(CID!D6441:D14794, TEXTJOIN(""|"", TRUE, SPLIT(A6441, "";"")))))"),"#N/A")</f>
        <v>#N/A</v>
      </c>
    </row>
    <row r="6442">
      <c r="A6442" s="12" t="str">
        <f>IFERROR(__xludf.DUMMYFUNCTION("TEXTJOIN("";"", TRUE, FILTER(CID!$B$2:$B$14794, CID!B6442=CID!$D$2:$D$14794))"),"#N/A")</f>
        <v>#N/A</v>
      </c>
      <c r="B6442" s="12" t="str">
        <f>IFERROR(__xludf.DUMMYFUNCTION("TEXTJOIN(""; "", TRUE, FILTER(CID!B6442:B14794, REGEXMATCH(CID!D6442:D14794, TEXTJOIN(""|"", TRUE, SPLIT(A6442, "";"")))))"),"#N/A")</f>
        <v>#N/A</v>
      </c>
    </row>
    <row r="6443">
      <c r="A6443" s="12" t="str">
        <f>IFERROR(__xludf.DUMMYFUNCTION("TEXTJOIN("";"", TRUE, FILTER(CID!$B$2:$B$14794, CID!B6443=CID!$D$2:$D$14794))"),"#N/A")</f>
        <v>#N/A</v>
      </c>
      <c r="B6443" s="12" t="str">
        <f>IFERROR(__xludf.DUMMYFUNCTION("TEXTJOIN(""; "", TRUE, FILTER(CID!B6443:B14794, REGEXMATCH(CID!D6443:D14794, TEXTJOIN(""|"", TRUE, SPLIT(A6443, "";"")))))"),"#N/A")</f>
        <v>#N/A</v>
      </c>
    </row>
    <row r="6444">
      <c r="A6444" s="12" t="str">
        <f>IFERROR(__xludf.DUMMYFUNCTION("TEXTJOIN("";"", TRUE, FILTER(CID!$B$2:$B$14794, CID!B6444=CID!$D$2:$D$14794))"),"#N/A")</f>
        <v>#N/A</v>
      </c>
      <c r="B6444" s="12" t="str">
        <f>IFERROR(__xludf.DUMMYFUNCTION("TEXTJOIN(""; "", TRUE, FILTER(CID!B6444:B14794, REGEXMATCH(CID!D6444:D14794, TEXTJOIN(""|"", TRUE, SPLIT(A6444, "";"")))))"),"#N/A")</f>
        <v>#N/A</v>
      </c>
    </row>
    <row r="6445">
      <c r="A6445" s="12" t="str">
        <f>IFERROR(__xludf.DUMMYFUNCTION("TEXTJOIN("";"", TRUE, FILTER(CID!$B$2:$B$14794, CID!B6445=CID!$D$2:$D$14794))"),"#N/A")</f>
        <v>#N/A</v>
      </c>
      <c r="B6445" s="12" t="str">
        <f>IFERROR(__xludf.DUMMYFUNCTION("TEXTJOIN(""; "", TRUE, FILTER(CID!B6445:B14794, REGEXMATCH(CID!D6445:D14794, TEXTJOIN(""|"", TRUE, SPLIT(A6445, "";"")))))"),"#N/A")</f>
        <v>#N/A</v>
      </c>
    </row>
    <row r="6446">
      <c r="A6446" s="12" t="str">
        <f>IFERROR(__xludf.DUMMYFUNCTION("TEXTJOIN("";"", TRUE, FILTER(CID!$B$2:$B$14794, CID!B6446=CID!$D$2:$D$14794))"),"#N/A")</f>
        <v>#N/A</v>
      </c>
      <c r="B6446" s="12" t="str">
        <f>IFERROR(__xludf.DUMMYFUNCTION("TEXTJOIN(""; "", TRUE, FILTER(CID!B6446:B14794, REGEXMATCH(CID!D6446:D14794, TEXTJOIN(""|"", TRUE, SPLIT(A6446, "";"")))))"),"#N/A")</f>
        <v>#N/A</v>
      </c>
    </row>
    <row r="6447">
      <c r="A6447" s="12" t="str">
        <f>IFERROR(__xludf.DUMMYFUNCTION("TEXTJOIN("";"", TRUE, FILTER(CID!$B$2:$B$14794, CID!B6447=CID!$D$2:$D$14794))"),"#N/A")</f>
        <v>#N/A</v>
      </c>
      <c r="B6447" s="12" t="str">
        <f>IFERROR(__xludf.DUMMYFUNCTION("TEXTJOIN(""; "", TRUE, FILTER(CID!B6447:B14794, REGEXMATCH(CID!D6447:D14794, TEXTJOIN(""|"", TRUE, SPLIT(A6447, "";"")))))"),"#N/A")</f>
        <v>#N/A</v>
      </c>
    </row>
    <row r="6448">
      <c r="A6448" s="12" t="str">
        <f>IFERROR(__xludf.DUMMYFUNCTION("TEXTJOIN("";"", TRUE, FILTER(CID!$B$2:$B$14794, CID!B6448=CID!$D$2:$D$14794))"),"#N/A")</f>
        <v>#N/A</v>
      </c>
      <c r="B6448" s="12" t="str">
        <f>IFERROR(__xludf.DUMMYFUNCTION("TEXTJOIN(""; "", TRUE, FILTER(CID!B6448:B14794, REGEXMATCH(CID!D6448:D14794, TEXTJOIN(""|"", TRUE, SPLIT(A6448, "";"")))))"),"#N/A")</f>
        <v>#N/A</v>
      </c>
    </row>
    <row r="6449">
      <c r="A6449" s="12" t="str">
        <f>IFERROR(__xludf.DUMMYFUNCTION("TEXTJOIN("";"", TRUE, FILTER(CID!$B$2:$B$14794, CID!B6449=CID!$D$2:$D$14794))"),"#N/A")</f>
        <v>#N/A</v>
      </c>
      <c r="B6449" s="12" t="str">
        <f>IFERROR(__xludf.DUMMYFUNCTION("TEXTJOIN(""; "", TRUE, FILTER(CID!B6449:B14794, REGEXMATCH(CID!D6449:D14794, TEXTJOIN(""|"", TRUE, SPLIT(A6449, "";"")))))"),"#N/A")</f>
        <v>#N/A</v>
      </c>
    </row>
    <row r="6450">
      <c r="A6450" s="12" t="str">
        <f>IFERROR(__xludf.DUMMYFUNCTION("TEXTJOIN("";"", TRUE, FILTER(CID!$B$2:$B$14794, CID!B6450=CID!$D$2:$D$14794))"),"#N/A")</f>
        <v>#N/A</v>
      </c>
      <c r="B6450" s="12" t="str">
        <f>IFERROR(__xludf.DUMMYFUNCTION("TEXTJOIN(""; "", TRUE, FILTER(CID!B6450:B14794, REGEXMATCH(CID!D6450:D14794, TEXTJOIN(""|"", TRUE, SPLIT(A6450, "";"")))))"),"#N/A")</f>
        <v>#N/A</v>
      </c>
    </row>
    <row r="6451">
      <c r="A6451" s="12" t="str">
        <f>IFERROR(__xludf.DUMMYFUNCTION("TEXTJOIN("";"", TRUE, FILTER(CID!$B$2:$B$14794, CID!B6451=CID!$D$2:$D$14794))"),"#N/A")</f>
        <v>#N/A</v>
      </c>
      <c r="B6451" s="12" t="str">
        <f>IFERROR(__xludf.DUMMYFUNCTION("TEXTJOIN(""; "", TRUE, FILTER(CID!B6451:B14794, REGEXMATCH(CID!D6451:D14794, TEXTJOIN(""|"", TRUE, SPLIT(A6451, "";"")))))"),"#N/A")</f>
        <v>#N/A</v>
      </c>
    </row>
    <row r="6452">
      <c r="A6452" s="12" t="str">
        <f>IFERROR(__xludf.DUMMYFUNCTION("TEXTJOIN("";"", TRUE, FILTER(CID!$B$2:$B$14794, CID!B6452=CID!$D$2:$D$14794))"),"#N/A")</f>
        <v>#N/A</v>
      </c>
      <c r="B6452" s="12" t="str">
        <f>IFERROR(__xludf.DUMMYFUNCTION("TEXTJOIN(""; "", TRUE, FILTER(CID!B6452:B14794, REGEXMATCH(CID!D6452:D14794, TEXTJOIN(""|"", TRUE, SPLIT(A6452, "";"")))))"),"#N/A")</f>
        <v>#N/A</v>
      </c>
    </row>
    <row r="6453">
      <c r="A6453" s="12" t="str">
        <f>IFERROR(__xludf.DUMMYFUNCTION("TEXTJOIN("";"", TRUE, FILTER(CID!$B$2:$B$14794, CID!B6453=CID!$D$2:$D$14794))"),"#N/A")</f>
        <v>#N/A</v>
      </c>
      <c r="B6453" s="12" t="str">
        <f>IFERROR(__xludf.DUMMYFUNCTION("TEXTJOIN(""; "", TRUE, FILTER(CID!B6453:B14794, REGEXMATCH(CID!D6453:D14794, TEXTJOIN(""|"", TRUE, SPLIT(A6453, "";"")))))"),"#N/A")</f>
        <v>#N/A</v>
      </c>
    </row>
    <row r="6454">
      <c r="A6454" s="12" t="str">
        <f>IFERROR(__xludf.DUMMYFUNCTION("TEXTJOIN("";"", TRUE, FILTER(CID!$B$2:$B$14794, CID!B6454=CID!$D$2:$D$14794))"),"#N/A")</f>
        <v>#N/A</v>
      </c>
      <c r="B6454" s="12" t="str">
        <f>IFERROR(__xludf.DUMMYFUNCTION("TEXTJOIN(""; "", TRUE, FILTER(CID!B6454:B14794, REGEXMATCH(CID!D6454:D14794, TEXTJOIN(""|"", TRUE, SPLIT(A6454, "";"")))))"),"#N/A")</f>
        <v>#N/A</v>
      </c>
    </row>
    <row r="6455">
      <c r="A6455" s="12" t="str">
        <f>IFERROR(__xludf.DUMMYFUNCTION("TEXTJOIN("";"", TRUE, FILTER(CID!$B$2:$B$14794, CID!B6455=CID!$D$2:$D$14794))"),"#N/A")</f>
        <v>#N/A</v>
      </c>
      <c r="B6455" s="12" t="str">
        <f>IFERROR(__xludf.DUMMYFUNCTION("TEXTJOIN(""; "", TRUE, FILTER(CID!B6455:B14794, REGEXMATCH(CID!D6455:D14794, TEXTJOIN(""|"", TRUE, SPLIT(A6455, "";"")))))"),"#N/A")</f>
        <v>#N/A</v>
      </c>
    </row>
    <row r="6456">
      <c r="A6456" s="12" t="str">
        <f>IFERROR(__xludf.DUMMYFUNCTION("TEXTJOIN("";"", TRUE, FILTER(CID!$B$2:$B$14794, CID!B6456=CID!$D$2:$D$14794))"),"#N/A")</f>
        <v>#N/A</v>
      </c>
      <c r="B6456" s="12" t="str">
        <f>IFERROR(__xludf.DUMMYFUNCTION("TEXTJOIN(""; "", TRUE, FILTER(CID!B6456:B14794, REGEXMATCH(CID!D6456:D14794, TEXTJOIN(""|"", TRUE, SPLIT(A6456, "";"")))))"),"#N/A")</f>
        <v>#N/A</v>
      </c>
    </row>
    <row r="6457">
      <c r="A6457" s="12" t="str">
        <f>IFERROR(__xludf.DUMMYFUNCTION("TEXTJOIN("";"", TRUE, FILTER(CID!$B$2:$B$14794, CID!B6457=CID!$D$2:$D$14794))"),"#N/A")</f>
        <v>#N/A</v>
      </c>
      <c r="B6457" s="12" t="str">
        <f>IFERROR(__xludf.DUMMYFUNCTION("TEXTJOIN(""; "", TRUE, FILTER(CID!B6457:B14794, REGEXMATCH(CID!D6457:D14794, TEXTJOIN(""|"", TRUE, SPLIT(A6457, "";"")))))"),"#N/A")</f>
        <v>#N/A</v>
      </c>
    </row>
    <row r="6458">
      <c r="A6458" s="12" t="str">
        <f>IFERROR(__xludf.DUMMYFUNCTION("TEXTJOIN("";"", TRUE, FILTER(CID!$B$2:$B$14794, CID!B6458=CID!$D$2:$D$14794))"),"#N/A")</f>
        <v>#N/A</v>
      </c>
      <c r="B6458" s="12" t="str">
        <f>IFERROR(__xludf.DUMMYFUNCTION("TEXTJOIN(""; "", TRUE, FILTER(CID!B6458:B14794, REGEXMATCH(CID!D6458:D14794, TEXTJOIN(""|"", TRUE, SPLIT(A6458, "";"")))))"),"#N/A")</f>
        <v>#N/A</v>
      </c>
    </row>
    <row r="6459">
      <c r="A6459" s="12" t="str">
        <f>IFERROR(__xludf.DUMMYFUNCTION("TEXTJOIN("";"", TRUE, FILTER(CID!$B$2:$B$14794, CID!B6459=CID!$D$2:$D$14794))"),"#N/A")</f>
        <v>#N/A</v>
      </c>
      <c r="B6459" s="12" t="str">
        <f>IFERROR(__xludf.DUMMYFUNCTION("TEXTJOIN(""; "", TRUE, FILTER(CID!B6459:B14794, REGEXMATCH(CID!D6459:D14794, TEXTJOIN(""|"", TRUE, SPLIT(A6459, "";"")))))"),"#N/A")</f>
        <v>#N/A</v>
      </c>
    </row>
    <row r="6460">
      <c r="A6460" s="12" t="str">
        <f>IFERROR(__xludf.DUMMYFUNCTION("TEXTJOIN("";"", TRUE, FILTER(CID!$B$2:$B$14794, CID!B6460=CID!$D$2:$D$14794))"),"#N/A")</f>
        <v>#N/A</v>
      </c>
      <c r="B6460" s="12" t="str">
        <f>IFERROR(__xludf.DUMMYFUNCTION("TEXTJOIN(""; "", TRUE, FILTER(CID!B6460:B14794, REGEXMATCH(CID!D6460:D14794, TEXTJOIN(""|"", TRUE, SPLIT(A6460, "";"")))))"),"#N/A")</f>
        <v>#N/A</v>
      </c>
    </row>
    <row r="6461">
      <c r="A6461" s="12" t="str">
        <f>IFERROR(__xludf.DUMMYFUNCTION("TEXTJOIN("";"", TRUE, FILTER(CID!$B$2:$B$14794, CID!B6461=CID!$D$2:$D$14794))"),"#N/A")</f>
        <v>#N/A</v>
      </c>
      <c r="B6461" s="12" t="str">
        <f>IFERROR(__xludf.DUMMYFUNCTION("TEXTJOIN(""; "", TRUE, FILTER(CID!B6461:B14794, REGEXMATCH(CID!D6461:D14794, TEXTJOIN(""|"", TRUE, SPLIT(A6461, "";"")))))"),"#N/A")</f>
        <v>#N/A</v>
      </c>
    </row>
    <row r="6462">
      <c r="A6462" s="12" t="str">
        <f>IFERROR(__xludf.DUMMYFUNCTION("TEXTJOIN("";"", TRUE, FILTER(CID!$B$2:$B$14794, CID!B6462=CID!$D$2:$D$14794))"),"#N/A")</f>
        <v>#N/A</v>
      </c>
      <c r="B6462" s="12" t="str">
        <f>IFERROR(__xludf.DUMMYFUNCTION("TEXTJOIN(""; "", TRUE, FILTER(CID!B6462:B14794, REGEXMATCH(CID!D6462:D14794, TEXTJOIN(""|"", TRUE, SPLIT(A6462, "";"")))))"),"#N/A")</f>
        <v>#N/A</v>
      </c>
    </row>
    <row r="6463">
      <c r="A6463" s="12" t="str">
        <f>IFERROR(__xludf.DUMMYFUNCTION("TEXTJOIN("";"", TRUE, FILTER(CID!$B$2:$B$14794, CID!B6463=CID!$D$2:$D$14794))"),"#N/A")</f>
        <v>#N/A</v>
      </c>
      <c r="B6463" s="12" t="str">
        <f>IFERROR(__xludf.DUMMYFUNCTION("TEXTJOIN(""; "", TRUE, FILTER(CID!B6463:B14794, REGEXMATCH(CID!D6463:D14794, TEXTJOIN(""|"", TRUE, SPLIT(A6463, "";"")))))"),"#N/A")</f>
        <v>#N/A</v>
      </c>
    </row>
    <row r="6464">
      <c r="A6464" s="12" t="str">
        <f>IFERROR(__xludf.DUMMYFUNCTION("TEXTJOIN("";"", TRUE, FILTER(CID!$B$2:$B$14794, CID!B6464=CID!$D$2:$D$14794))"),"#N/A")</f>
        <v>#N/A</v>
      </c>
      <c r="B6464" s="12" t="str">
        <f>IFERROR(__xludf.DUMMYFUNCTION("TEXTJOIN(""; "", TRUE, FILTER(CID!B6464:B14794, REGEXMATCH(CID!D6464:D14794, TEXTJOIN(""|"", TRUE, SPLIT(A6464, "";"")))))"),"#N/A")</f>
        <v>#N/A</v>
      </c>
    </row>
    <row r="6465">
      <c r="A6465" s="12" t="str">
        <f>IFERROR(__xludf.DUMMYFUNCTION("TEXTJOIN("";"", TRUE, FILTER(CID!$B$2:$B$14794, CID!B6465=CID!$D$2:$D$14794))"),"#N/A")</f>
        <v>#N/A</v>
      </c>
      <c r="B6465" s="12" t="str">
        <f>IFERROR(__xludf.DUMMYFUNCTION("TEXTJOIN(""; "", TRUE, FILTER(CID!B6465:B14794, REGEXMATCH(CID!D6465:D14794, TEXTJOIN(""|"", TRUE, SPLIT(A6465, "";"")))))"),"#N/A")</f>
        <v>#N/A</v>
      </c>
    </row>
    <row r="6466">
      <c r="A6466" s="12" t="str">
        <f>IFERROR(__xludf.DUMMYFUNCTION("TEXTJOIN("";"", TRUE, FILTER(CID!$B$2:$B$14794, CID!B6466=CID!$D$2:$D$14794))"),"#N/A")</f>
        <v>#N/A</v>
      </c>
      <c r="B6466" s="12" t="str">
        <f>IFERROR(__xludf.DUMMYFUNCTION("TEXTJOIN(""; "", TRUE, FILTER(CID!B6466:B14794, REGEXMATCH(CID!D6466:D14794, TEXTJOIN(""|"", TRUE, SPLIT(A6466, "";"")))))"),"#N/A")</f>
        <v>#N/A</v>
      </c>
    </row>
    <row r="6467">
      <c r="A6467" s="12" t="str">
        <f>IFERROR(__xludf.DUMMYFUNCTION("TEXTJOIN("";"", TRUE, FILTER(CID!$B$2:$B$14794, CID!B6467=CID!$D$2:$D$14794))"),"#N/A")</f>
        <v>#N/A</v>
      </c>
      <c r="B6467" s="12" t="str">
        <f>IFERROR(__xludf.DUMMYFUNCTION("TEXTJOIN(""; "", TRUE, FILTER(CID!B6467:B14794, REGEXMATCH(CID!D6467:D14794, TEXTJOIN(""|"", TRUE, SPLIT(A6467, "";"")))))"),"#N/A")</f>
        <v>#N/A</v>
      </c>
    </row>
    <row r="6468">
      <c r="A6468" s="12" t="str">
        <f>IFERROR(__xludf.DUMMYFUNCTION("TEXTJOIN("";"", TRUE, FILTER(CID!$B$2:$B$14794, CID!B6468=CID!$D$2:$D$14794))"),"#N/A")</f>
        <v>#N/A</v>
      </c>
      <c r="B6468" s="12" t="str">
        <f>IFERROR(__xludf.DUMMYFUNCTION("TEXTJOIN(""; "", TRUE, FILTER(CID!B6468:B14794, REGEXMATCH(CID!D6468:D14794, TEXTJOIN(""|"", TRUE, SPLIT(A6468, "";"")))))"),"#N/A")</f>
        <v>#N/A</v>
      </c>
    </row>
    <row r="6469">
      <c r="A6469" s="12" t="str">
        <f>IFERROR(__xludf.DUMMYFUNCTION("TEXTJOIN("";"", TRUE, FILTER(CID!$B$2:$B$14794, CID!B6469=CID!$D$2:$D$14794))"),"#N/A")</f>
        <v>#N/A</v>
      </c>
      <c r="B6469" s="12" t="str">
        <f>IFERROR(__xludf.DUMMYFUNCTION("TEXTJOIN(""; "", TRUE, FILTER(CID!B6469:B14794, REGEXMATCH(CID!D6469:D14794, TEXTJOIN(""|"", TRUE, SPLIT(A6469, "";"")))))"),"#N/A")</f>
        <v>#N/A</v>
      </c>
    </row>
    <row r="6470">
      <c r="A6470" s="12" t="str">
        <f>IFERROR(__xludf.DUMMYFUNCTION("TEXTJOIN("";"", TRUE, FILTER(CID!$B$2:$B$14794, CID!B6470=CID!$D$2:$D$14794))"),"#N/A")</f>
        <v>#N/A</v>
      </c>
      <c r="B6470" s="12" t="str">
        <f>IFERROR(__xludf.DUMMYFUNCTION("TEXTJOIN(""; "", TRUE, FILTER(CID!B6470:B14794, REGEXMATCH(CID!D6470:D14794, TEXTJOIN(""|"", TRUE, SPLIT(A6470, "";"")))))"),"#N/A")</f>
        <v>#N/A</v>
      </c>
    </row>
    <row r="6471">
      <c r="A6471" s="12" t="str">
        <f>IFERROR(__xludf.DUMMYFUNCTION("TEXTJOIN("";"", TRUE, FILTER(CID!$B$2:$B$14794, CID!B6471=CID!$D$2:$D$14794))"),"#N/A")</f>
        <v>#N/A</v>
      </c>
      <c r="B6471" s="12" t="str">
        <f>IFERROR(__xludf.DUMMYFUNCTION("TEXTJOIN(""; "", TRUE, FILTER(CID!B6471:B14794, REGEXMATCH(CID!D6471:D14794, TEXTJOIN(""|"", TRUE, SPLIT(A6471, "";"")))))"),"#N/A")</f>
        <v>#N/A</v>
      </c>
    </row>
    <row r="6472">
      <c r="A6472" s="12" t="str">
        <f>IFERROR(__xludf.DUMMYFUNCTION("TEXTJOIN("";"", TRUE, FILTER(CID!$B$2:$B$14794, CID!B6472=CID!$D$2:$D$14794))"),"#N/A")</f>
        <v>#N/A</v>
      </c>
      <c r="B6472" s="12" t="str">
        <f>IFERROR(__xludf.DUMMYFUNCTION("TEXTJOIN(""; "", TRUE, FILTER(CID!B6472:B14794, REGEXMATCH(CID!D6472:D14794, TEXTJOIN(""|"", TRUE, SPLIT(A6472, "";"")))))"),"#N/A")</f>
        <v>#N/A</v>
      </c>
    </row>
    <row r="6473">
      <c r="A6473" s="12" t="str">
        <f>IFERROR(__xludf.DUMMYFUNCTION("TEXTJOIN("";"", TRUE, FILTER(CID!$B$2:$B$14794, CID!B6473=CID!$D$2:$D$14794))"),"#N/A")</f>
        <v>#N/A</v>
      </c>
      <c r="B6473" s="12" t="str">
        <f>IFERROR(__xludf.DUMMYFUNCTION("TEXTJOIN(""; "", TRUE, FILTER(CID!B6473:B14794, REGEXMATCH(CID!D6473:D14794, TEXTJOIN(""|"", TRUE, SPLIT(A6473, "";"")))))"),"#N/A")</f>
        <v>#N/A</v>
      </c>
    </row>
    <row r="6474">
      <c r="A6474" s="12" t="str">
        <f>IFERROR(__xludf.DUMMYFUNCTION("TEXTJOIN("";"", TRUE, FILTER(CID!$B$2:$B$14794, CID!B6474=CID!$D$2:$D$14794))"),"#N/A")</f>
        <v>#N/A</v>
      </c>
      <c r="B6474" s="12" t="str">
        <f>IFERROR(__xludf.DUMMYFUNCTION("TEXTJOIN(""; "", TRUE, FILTER(CID!B6474:B14794, REGEXMATCH(CID!D6474:D14794, TEXTJOIN(""|"", TRUE, SPLIT(A6474, "";"")))))"),"#N/A")</f>
        <v>#N/A</v>
      </c>
    </row>
    <row r="6475">
      <c r="A6475" s="12" t="str">
        <f>IFERROR(__xludf.DUMMYFUNCTION("TEXTJOIN("";"", TRUE, FILTER(CID!$B$2:$B$14794, CID!B6475=CID!$D$2:$D$14794))"),"#N/A")</f>
        <v>#N/A</v>
      </c>
      <c r="B6475" s="12" t="str">
        <f>IFERROR(__xludf.DUMMYFUNCTION("TEXTJOIN(""; "", TRUE, FILTER(CID!B6475:B14794, REGEXMATCH(CID!D6475:D14794, TEXTJOIN(""|"", TRUE, SPLIT(A6475, "";"")))))"),"#N/A")</f>
        <v>#N/A</v>
      </c>
    </row>
    <row r="6476">
      <c r="A6476" s="12" t="str">
        <f>IFERROR(__xludf.DUMMYFUNCTION("TEXTJOIN("";"", TRUE, FILTER(CID!$B$2:$B$14794, CID!B6476=CID!$D$2:$D$14794))"),"#N/A")</f>
        <v>#N/A</v>
      </c>
      <c r="B6476" s="12" t="str">
        <f>IFERROR(__xludf.DUMMYFUNCTION("TEXTJOIN(""; "", TRUE, FILTER(CID!B6476:B14794, REGEXMATCH(CID!D6476:D14794, TEXTJOIN(""|"", TRUE, SPLIT(A6476, "";"")))))"),"#N/A")</f>
        <v>#N/A</v>
      </c>
    </row>
    <row r="6477">
      <c r="A6477" s="12" t="str">
        <f>IFERROR(__xludf.DUMMYFUNCTION("TEXTJOIN("";"", TRUE, FILTER(CID!$B$2:$B$14794, CID!B6477=CID!$D$2:$D$14794))"),"#N/A")</f>
        <v>#N/A</v>
      </c>
      <c r="B6477" s="12" t="str">
        <f>IFERROR(__xludf.DUMMYFUNCTION("TEXTJOIN(""; "", TRUE, FILTER(CID!B6477:B14794, REGEXMATCH(CID!D6477:D14794, TEXTJOIN(""|"", TRUE, SPLIT(A6477, "";"")))))"),"#N/A")</f>
        <v>#N/A</v>
      </c>
    </row>
    <row r="6478">
      <c r="A6478" s="12" t="str">
        <f>IFERROR(__xludf.DUMMYFUNCTION("TEXTJOIN("";"", TRUE, FILTER(CID!$B$2:$B$14794, CID!B6478=CID!$D$2:$D$14794))"),"#N/A")</f>
        <v>#N/A</v>
      </c>
      <c r="B6478" s="12" t="str">
        <f>IFERROR(__xludf.DUMMYFUNCTION("TEXTJOIN(""; "", TRUE, FILTER(CID!B6478:B14794, REGEXMATCH(CID!D6478:D14794, TEXTJOIN(""|"", TRUE, SPLIT(A6478, "";"")))))"),"#N/A")</f>
        <v>#N/A</v>
      </c>
    </row>
    <row r="6479">
      <c r="A6479" s="12" t="str">
        <f>IFERROR(__xludf.DUMMYFUNCTION("TEXTJOIN("";"", TRUE, FILTER(CID!$B$2:$B$14794, CID!B6479=CID!$D$2:$D$14794))"),"#N/A")</f>
        <v>#N/A</v>
      </c>
      <c r="B6479" s="12" t="str">
        <f>IFERROR(__xludf.DUMMYFUNCTION("TEXTJOIN(""; "", TRUE, FILTER(CID!B6479:B14794, REGEXMATCH(CID!D6479:D14794, TEXTJOIN(""|"", TRUE, SPLIT(A6479, "";"")))))"),"#N/A")</f>
        <v>#N/A</v>
      </c>
    </row>
    <row r="6480">
      <c r="A6480" s="12" t="str">
        <f>IFERROR(__xludf.DUMMYFUNCTION("TEXTJOIN("";"", TRUE, FILTER(CID!$B$2:$B$14794, CID!B6480=CID!$D$2:$D$14794))"),"#N/A")</f>
        <v>#N/A</v>
      </c>
      <c r="B6480" s="12" t="str">
        <f>IFERROR(__xludf.DUMMYFUNCTION("TEXTJOIN(""; "", TRUE, FILTER(CID!B6480:B14794, REGEXMATCH(CID!D6480:D14794, TEXTJOIN(""|"", TRUE, SPLIT(A6480, "";"")))))"),"#N/A")</f>
        <v>#N/A</v>
      </c>
    </row>
    <row r="6481">
      <c r="A6481" s="12" t="str">
        <f>IFERROR(__xludf.DUMMYFUNCTION("TEXTJOIN("";"", TRUE, FILTER(CID!$B$2:$B$14794, CID!B6481=CID!$D$2:$D$14794))"),"#N/A")</f>
        <v>#N/A</v>
      </c>
      <c r="B6481" s="12" t="str">
        <f>IFERROR(__xludf.DUMMYFUNCTION("TEXTJOIN(""; "", TRUE, FILTER(CID!B6481:B14794, REGEXMATCH(CID!D6481:D14794, TEXTJOIN(""|"", TRUE, SPLIT(A6481, "";"")))))"),"#N/A")</f>
        <v>#N/A</v>
      </c>
    </row>
    <row r="6482">
      <c r="A6482" s="12" t="str">
        <f>IFERROR(__xludf.DUMMYFUNCTION("TEXTJOIN("";"", TRUE, FILTER(CID!$B$2:$B$14794, CID!B6482=CID!$D$2:$D$14794))"),"#N/A")</f>
        <v>#N/A</v>
      </c>
      <c r="B6482" s="12" t="str">
        <f>IFERROR(__xludf.DUMMYFUNCTION("TEXTJOIN(""; "", TRUE, FILTER(CID!B6482:B14794, REGEXMATCH(CID!D6482:D14794, TEXTJOIN(""|"", TRUE, SPLIT(A6482, "";"")))))"),"#N/A")</f>
        <v>#N/A</v>
      </c>
    </row>
    <row r="6483">
      <c r="A6483" s="12" t="str">
        <f>IFERROR(__xludf.DUMMYFUNCTION("TEXTJOIN("";"", TRUE, FILTER(CID!$B$2:$B$14794, CID!B6483=CID!$D$2:$D$14794))"),"#N/A")</f>
        <v>#N/A</v>
      </c>
      <c r="B6483" s="12" t="str">
        <f>IFERROR(__xludf.DUMMYFUNCTION("TEXTJOIN(""; "", TRUE, FILTER(CID!B6483:B14794, REGEXMATCH(CID!D6483:D14794, TEXTJOIN(""|"", TRUE, SPLIT(A6483, "";"")))))"),"#N/A")</f>
        <v>#N/A</v>
      </c>
    </row>
    <row r="6484">
      <c r="A6484" s="12" t="str">
        <f>IFERROR(__xludf.DUMMYFUNCTION("TEXTJOIN("";"", TRUE, FILTER(CID!$B$2:$B$14794, CID!B6484=CID!$D$2:$D$14794))"),"#N/A")</f>
        <v>#N/A</v>
      </c>
      <c r="B6484" s="12" t="str">
        <f>IFERROR(__xludf.DUMMYFUNCTION("TEXTJOIN(""; "", TRUE, FILTER(CID!B6484:B14794, REGEXMATCH(CID!D6484:D14794, TEXTJOIN(""|"", TRUE, SPLIT(A6484, "";"")))))"),"#N/A")</f>
        <v>#N/A</v>
      </c>
    </row>
    <row r="6485">
      <c r="A6485" s="12" t="str">
        <f>IFERROR(__xludf.DUMMYFUNCTION("TEXTJOIN("";"", TRUE, FILTER(CID!$B$2:$B$14794, CID!B6485=CID!$D$2:$D$14794))"),"#N/A")</f>
        <v>#N/A</v>
      </c>
      <c r="B6485" s="12" t="str">
        <f>IFERROR(__xludf.DUMMYFUNCTION("TEXTJOIN(""; "", TRUE, FILTER(CID!B6485:B14794, REGEXMATCH(CID!D6485:D14794, TEXTJOIN(""|"", TRUE, SPLIT(A6485, "";"")))))"),"#N/A")</f>
        <v>#N/A</v>
      </c>
    </row>
    <row r="6486">
      <c r="A6486" s="12" t="str">
        <f>IFERROR(__xludf.DUMMYFUNCTION("TEXTJOIN("";"", TRUE, FILTER(CID!$B$2:$B$14794, CID!B6486=CID!$D$2:$D$14794))"),"#N/A")</f>
        <v>#N/A</v>
      </c>
      <c r="B6486" s="12" t="str">
        <f>IFERROR(__xludf.DUMMYFUNCTION("TEXTJOIN(""; "", TRUE, FILTER(CID!B6486:B14794, REGEXMATCH(CID!D6486:D14794, TEXTJOIN(""|"", TRUE, SPLIT(A6486, "";"")))))"),"#N/A")</f>
        <v>#N/A</v>
      </c>
    </row>
    <row r="6487">
      <c r="A6487" s="12" t="str">
        <f>IFERROR(__xludf.DUMMYFUNCTION("TEXTJOIN("";"", TRUE, FILTER(CID!$B$2:$B$14794, CID!B6487=CID!$D$2:$D$14794))"),"#N/A")</f>
        <v>#N/A</v>
      </c>
      <c r="B6487" s="12" t="str">
        <f>IFERROR(__xludf.DUMMYFUNCTION("TEXTJOIN(""; "", TRUE, FILTER(CID!B6487:B14794, REGEXMATCH(CID!D6487:D14794, TEXTJOIN(""|"", TRUE, SPLIT(A6487, "";"")))))"),"#N/A")</f>
        <v>#N/A</v>
      </c>
    </row>
    <row r="6488">
      <c r="A6488" s="12" t="str">
        <f>IFERROR(__xludf.DUMMYFUNCTION("TEXTJOIN("";"", TRUE, FILTER(CID!$B$2:$B$14794, CID!B6488=CID!$D$2:$D$14794))"),"#N/A")</f>
        <v>#N/A</v>
      </c>
      <c r="B6488" s="12" t="str">
        <f>IFERROR(__xludf.DUMMYFUNCTION("TEXTJOIN(""; "", TRUE, FILTER(CID!B6488:B14794, REGEXMATCH(CID!D6488:D14794, TEXTJOIN(""|"", TRUE, SPLIT(A6488, "";"")))))"),"#N/A")</f>
        <v>#N/A</v>
      </c>
    </row>
    <row r="6489">
      <c r="A6489" s="12" t="str">
        <f>IFERROR(__xludf.DUMMYFUNCTION("TEXTJOIN("";"", TRUE, FILTER(CID!$B$2:$B$14794, CID!B6489=CID!$D$2:$D$14794))"),"#N/A")</f>
        <v>#N/A</v>
      </c>
      <c r="B6489" s="12" t="str">
        <f>IFERROR(__xludf.DUMMYFUNCTION("TEXTJOIN(""; "", TRUE, FILTER(CID!B6489:B14794, REGEXMATCH(CID!D6489:D14794, TEXTJOIN(""|"", TRUE, SPLIT(A6489, "";"")))))"),"#N/A")</f>
        <v>#N/A</v>
      </c>
    </row>
    <row r="6490">
      <c r="A6490" s="12" t="str">
        <f>IFERROR(__xludf.DUMMYFUNCTION("TEXTJOIN("";"", TRUE, FILTER(CID!$B$2:$B$14794, CID!B6490=CID!$D$2:$D$14794))"),"#N/A")</f>
        <v>#N/A</v>
      </c>
      <c r="B6490" s="12" t="str">
        <f>IFERROR(__xludf.DUMMYFUNCTION("TEXTJOIN(""; "", TRUE, FILTER(CID!B6490:B14794, REGEXMATCH(CID!D6490:D14794, TEXTJOIN(""|"", TRUE, SPLIT(A6490, "";"")))))"),"#N/A")</f>
        <v>#N/A</v>
      </c>
    </row>
    <row r="6491">
      <c r="A6491" s="12" t="str">
        <f>IFERROR(__xludf.DUMMYFUNCTION("TEXTJOIN("";"", TRUE, FILTER(CID!$B$2:$B$14794, CID!B6491=CID!$D$2:$D$14794))"),"#N/A")</f>
        <v>#N/A</v>
      </c>
      <c r="B6491" s="12" t="str">
        <f>IFERROR(__xludf.DUMMYFUNCTION("TEXTJOIN(""; "", TRUE, FILTER(CID!B6491:B14794, REGEXMATCH(CID!D6491:D14794, TEXTJOIN(""|"", TRUE, SPLIT(A6491, "";"")))))"),"#N/A")</f>
        <v>#N/A</v>
      </c>
    </row>
    <row r="6492">
      <c r="A6492" s="12" t="str">
        <f>IFERROR(__xludf.DUMMYFUNCTION("TEXTJOIN("";"", TRUE, FILTER(CID!$B$2:$B$14794, CID!B6492=CID!$D$2:$D$14794))"),"#N/A")</f>
        <v>#N/A</v>
      </c>
      <c r="B6492" s="12" t="str">
        <f>IFERROR(__xludf.DUMMYFUNCTION("TEXTJOIN(""; "", TRUE, FILTER(CID!B6492:B14794, REGEXMATCH(CID!D6492:D14794, TEXTJOIN(""|"", TRUE, SPLIT(A6492, "";"")))))"),"#N/A")</f>
        <v>#N/A</v>
      </c>
    </row>
    <row r="6493">
      <c r="A6493" s="12" t="str">
        <f>IFERROR(__xludf.DUMMYFUNCTION("TEXTJOIN("";"", TRUE, FILTER(CID!$B$2:$B$14794, CID!B6493=CID!$D$2:$D$14794))"),"#N/A")</f>
        <v>#N/A</v>
      </c>
      <c r="B6493" s="12" t="str">
        <f>IFERROR(__xludf.DUMMYFUNCTION("TEXTJOIN(""; "", TRUE, FILTER(CID!B6493:B14794, REGEXMATCH(CID!D6493:D14794, TEXTJOIN(""|"", TRUE, SPLIT(A6493, "";"")))))"),"#N/A")</f>
        <v>#N/A</v>
      </c>
    </row>
    <row r="6494">
      <c r="A6494" s="12" t="str">
        <f>IFERROR(__xludf.DUMMYFUNCTION("TEXTJOIN("";"", TRUE, FILTER(CID!$B$2:$B$14794, CID!B6494=CID!$D$2:$D$14794))"),"#N/A")</f>
        <v>#N/A</v>
      </c>
      <c r="B6494" s="12" t="str">
        <f>IFERROR(__xludf.DUMMYFUNCTION("TEXTJOIN(""; "", TRUE, FILTER(CID!B6494:B14794, REGEXMATCH(CID!D6494:D14794, TEXTJOIN(""|"", TRUE, SPLIT(A6494, "";"")))))"),"#N/A")</f>
        <v>#N/A</v>
      </c>
    </row>
    <row r="6495">
      <c r="A6495" s="12" t="str">
        <f>IFERROR(__xludf.DUMMYFUNCTION("TEXTJOIN("";"", TRUE, FILTER(CID!$B$2:$B$14794, CID!B6495=CID!$D$2:$D$14794))"),"#N/A")</f>
        <v>#N/A</v>
      </c>
      <c r="B6495" s="12" t="str">
        <f>IFERROR(__xludf.DUMMYFUNCTION("TEXTJOIN(""; "", TRUE, FILTER(CID!B6495:B14794, REGEXMATCH(CID!D6495:D14794, TEXTJOIN(""|"", TRUE, SPLIT(A6495, "";"")))))"),"#N/A")</f>
        <v>#N/A</v>
      </c>
    </row>
    <row r="6496">
      <c r="A6496" s="12" t="str">
        <f>IFERROR(__xludf.DUMMYFUNCTION("TEXTJOIN("";"", TRUE, FILTER(CID!$B$2:$B$14794, CID!B6496=CID!$D$2:$D$14794))"),"#N/A")</f>
        <v>#N/A</v>
      </c>
      <c r="B6496" s="12" t="str">
        <f>IFERROR(__xludf.DUMMYFUNCTION("TEXTJOIN(""; "", TRUE, FILTER(CID!B6496:B14794, REGEXMATCH(CID!D6496:D14794, TEXTJOIN(""|"", TRUE, SPLIT(A6496, "";"")))))"),"#N/A")</f>
        <v>#N/A</v>
      </c>
    </row>
    <row r="6497">
      <c r="A6497" s="12" t="str">
        <f>IFERROR(__xludf.DUMMYFUNCTION("TEXTJOIN("";"", TRUE, FILTER(CID!$B$2:$B$14794, CID!B6497=CID!$D$2:$D$14794))"),"#N/A")</f>
        <v>#N/A</v>
      </c>
      <c r="B6497" s="12" t="str">
        <f>IFERROR(__xludf.DUMMYFUNCTION("TEXTJOIN(""; "", TRUE, FILTER(CID!B6497:B14794, REGEXMATCH(CID!D6497:D14794, TEXTJOIN(""|"", TRUE, SPLIT(A6497, "";"")))))"),"#N/A")</f>
        <v>#N/A</v>
      </c>
    </row>
    <row r="6498">
      <c r="A6498" s="12" t="str">
        <f>IFERROR(__xludf.DUMMYFUNCTION("TEXTJOIN("";"", TRUE, FILTER(CID!$B$2:$B$14794, CID!B6498=CID!$D$2:$D$14794))"),"#N/A")</f>
        <v>#N/A</v>
      </c>
      <c r="B6498" s="12" t="str">
        <f>IFERROR(__xludf.DUMMYFUNCTION("TEXTJOIN(""; "", TRUE, FILTER(CID!B6498:B14794, REGEXMATCH(CID!D6498:D14794, TEXTJOIN(""|"", TRUE, SPLIT(A6498, "";"")))))"),"#N/A")</f>
        <v>#N/A</v>
      </c>
    </row>
    <row r="6499">
      <c r="A6499" s="12" t="str">
        <f>IFERROR(__xludf.DUMMYFUNCTION("TEXTJOIN("";"", TRUE, FILTER(CID!$B$2:$B$14794, CID!B6499=CID!$D$2:$D$14794))"),"#N/A")</f>
        <v>#N/A</v>
      </c>
      <c r="B6499" s="12" t="str">
        <f>IFERROR(__xludf.DUMMYFUNCTION("TEXTJOIN(""; "", TRUE, FILTER(CID!B6499:B14794, REGEXMATCH(CID!D6499:D14794, TEXTJOIN(""|"", TRUE, SPLIT(A6499, "";"")))))"),"#N/A")</f>
        <v>#N/A</v>
      </c>
    </row>
    <row r="6500">
      <c r="A6500" s="12" t="str">
        <f>IFERROR(__xludf.DUMMYFUNCTION("TEXTJOIN("";"", TRUE, FILTER(CID!$B$2:$B$14794, CID!B6500=CID!$D$2:$D$14794))"),"#N/A")</f>
        <v>#N/A</v>
      </c>
      <c r="B6500" s="12" t="str">
        <f>IFERROR(__xludf.DUMMYFUNCTION("TEXTJOIN(""; "", TRUE, FILTER(CID!B6500:B14794, REGEXMATCH(CID!D6500:D14794, TEXTJOIN(""|"", TRUE, SPLIT(A6500, "";"")))))"),"#N/A")</f>
        <v>#N/A</v>
      </c>
    </row>
    <row r="6501">
      <c r="A6501" s="12" t="str">
        <f>IFERROR(__xludf.DUMMYFUNCTION("TEXTJOIN("";"", TRUE, FILTER(CID!$B$2:$B$14794, CID!B6501=CID!$D$2:$D$14794))"),"#N/A")</f>
        <v>#N/A</v>
      </c>
      <c r="B6501" s="12" t="str">
        <f>IFERROR(__xludf.DUMMYFUNCTION("TEXTJOIN(""; "", TRUE, FILTER(CID!B6501:B14794, REGEXMATCH(CID!D6501:D14794, TEXTJOIN(""|"", TRUE, SPLIT(A6501, "";"")))))"),"#N/A")</f>
        <v>#N/A</v>
      </c>
    </row>
    <row r="6502">
      <c r="A6502" s="12" t="str">
        <f>IFERROR(__xludf.DUMMYFUNCTION("TEXTJOIN("";"", TRUE, FILTER(CID!$B$2:$B$14794, CID!B6502=CID!$D$2:$D$14794))"),"#N/A")</f>
        <v>#N/A</v>
      </c>
      <c r="B6502" s="12" t="str">
        <f>IFERROR(__xludf.DUMMYFUNCTION("TEXTJOIN(""; "", TRUE, FILTER(CID!B6502:B14794, REGEXMATCH(CID!D6502:D14794, TEXTJOIN(""|"", TRUE, SPLIT(A6502, "";"")))))"),"#N/A")</f>
        <v>#N/A</v>
      </c>
    </row>
    <row r="6503">
      <c r="A6503" s="12" t="str">
        <f>IFERROR(__xludf.DUMMYFUNCTION("TEXTJOIN("";"", TRUE, FILTER(CID!$B$2:$B$14794, CID!B6503=CID!$D$2:$D$14794))"),"#N/A")</f>
        <v>#N/A</v>
      </c>
      <c r="B6503" s="12" t="str">
        <f>IFERROR(__xludf.DUMMYFUNCTION("TEXTJOIN(""; "", TRUE, FILTER(CID!B6503:B14794, REGEXMATCH(CID!D6503:D14794, TEXTJOIN(""|"", TRUE, SPLIT(A6503, "";"")))))"),"#N/A")</f>
        <v>#N/A</v>
      </c>
    </row>
    <row r="6504">
      <c r="A6504" s="12" t="str">
        <f>IFERROR(__xludf.DUMMYFUNCTION("TEXTJOIN("";"", TRUE, FILTER(CID!$B$2:$B$14794, CID!B6504=CID!$D$2:$D$14794))"),"#N/A")</f>
        <v>#N/A</v>
      </c>
      <c r="B6504" s="12" t="str">
        <f>IFERROR(__xludf.DUMMYFUNCTION("TEXTJOIN(""; "", TRUE, FILTER(CID!B6504:B14794, REGEXMATCH(CID!D6504:D14794, TEXTJOIN(""|"", TRUE, SPLIT(A6504, "";"")))))"),"#N/A")</f>
        <v>#N/A</v>
      </c>
    </row>
    <row r="6505">
      <c r="A6505" s="12" t="str">
        <f>IFERROR(__xludf.DUMMYFUNCTION("TEXTJOIN("";"", TRUE, FILTER(CID!$B$2:$B$14794, CID!B6505=CID!$D$2:$D$14794))"),"#N/A")</f>
        <v>#N/A</v>
      </c>
      <c r="B6505" s="12" t="str">
        <f>IFERROR(__xludf.DUMMYFUNCTION("TEXTJOIN(""; "", TRUE, FILTER(CID!B6505:B14794, REGEXMATCH(CID!D6505:D14794, TEXTJOIN(""|"", TRUE, SPLIT(A6505, "";"")))))"),"#N/A")</f>
        <v>#N/A</v>
      </c>
    </row>
    <row r="6506">
      <c r="A6506" s="12" t="str">
        <f>IFERROR(__xludf.DUMMYFUNCTION("TEXTJOIN("";"", TRUE, FILTER(CID!$B$2:$B$14794, CID!B6506=CID!$D$2:$D$14794))"),"#N/A")</f>
        <v>#N/A</v>
      </c>
      <c r="B6506" s="12" t="str">
        <f>IFERROR(__xludf.DUMMYFUNCTION("TEXTJOIN(""; "", TRUE, FILTER(CID!B6506:B14794, REGEXMATCH(CID!D6506:D14794, TEXTJOIN(""|"", TRUE, SPLIT(A6506, "";"")))))"),"#N/A")</f>
        <v>#N/A</v>
      </c>
    </row>
    <row r="6507">
      <c r="A6507" s="12" t="str">
        <f>IFERROR(__xludf.DUMMYFUNCTION("TEXTJOIN("";"", TRUE, FILTER(CID!$B$2:$B$14794, CID!B6507=CID!$D$2:$D$14794))"),"#N/A")</f>
        <v>#N/A</v>
      </c>
      <c r="B6507" s="12" t="str">
        <f>IFERROR(__xludf.DUMMYFUNCTION("TEXTJOIN(""; "", TRUE, FILTER(CID!B6507:B14794, REGEXMATCH(CID!D6507:D14794, TEXTJOIN(""|"", TRUE, SPLIT(A6507, "";"")))))"),"#N/A")</f>
        <v>#N/A</v>
      </c>
    </row>
    <row r="6508">
      <c r="A6508" s="12" t="str">
        <f>IFERROR(__xludf.DUMMYFUNCTION("TEXTJOIN("";"", TRUE, FILTER(CID!$B$2:$B$14794, CID!B6508=CID!$D$2:$D$14794))"),"#N/A")</f>
        <v>#N/A</v>
      </c>
      <c r="B6508" s="12" t="str">
        <f>IFERROR(__xludf.DUMMYFUNCTION("TEXTJOIN(""; "", TRUE, FILTER(CID!B6508:B14794, REGEXMATCH(CID!D6508:D14794, TEXTJOIN(""|"", TRUE, SPLIT(A6508, "";"")))))"),"#N/A")</f>
        <v>#N/A</v>
      </c>
    </row>
    <row r="6509">
      <c r="A6509" s="12" t="str">
        <f>IFERROR(__xludf.DUMMYFUNCTION("TEXTJOIN("";"", TRUE, FILTER(CID!$B$2:$B$14794, CID!B6509=CID!$D$2:$D$14794))"),"#N/A")</f>
        <v>#N/A</v>
      </c>
      <c r="B6509" s="12" t="str">
        <f>IFERROR(__xludf.DUMMYFUNCTION("TEXTJOIN(""; "", TRUE, FILTER(CID!B6509:B14794, REGEXMATCH(CID!D6509:D14794, TEXTJOIN(""|"", TRUE, SPLIT(A6509, "";"")))))"),"#N/A")</f>
        <v>#N/A</v>
      </c>
    </row>
    <row r="6510">
      <c r="A6510" s="12" t="str">
        <f>IFERROR(__xludf.DUMMYFUNCTION("TEXTJOIN("";"", TRUE, FILTER(CID!$B$2:$B$14794, CID!B6510=CID!$D$2:$D$14794))"),"#N/A")</f>
        <v>#N/A</v>
      </c>
      <c r="B6510" s="12" t="str">
        <f>IFERROR(__xludf.DUMMYFUNCTION("TEXTJOIN(""; "", TRUE, FILTER(CID!B6510:B14794, REGEXMATCH(CID!D6510:D14794, TEXTJOIN(""|"", TRUE, SPLIT(A6510, "";"")))))"),"#N/A")</f>
        <v>#N/A</v>
      </c>
    </row>
    <row r="6511">
      <c r="A6511" s="12" t="str">
        <f>IFERROR(__xludf.DUMMYFUNCTION("TEXTJOIN("";"", TRUE, FILTER(CID!$B$2:$B$14794, CID!B6511=CID!$D$2:$D$14794))"),"#N/A")</f>
        <v>#N/A</v>
      </c>
      <c r="B6511" s="12" t="str">
        <f>IFERROR(__xludf.DUMMYFUNCTION("TEXTJOIN(""; "", TRUE, FILTER(CID!B6511:B14794, REGEXMATCH(CID!D6511:D14794, TEXTJOIN(""|"", TRUE, SPLIT(A6511, "";"")))))"),"#N/A")</f>
        <v>#N/A</v>
      </c>
    </row>
    <row r="6512">
      <c r="A6512" s="12" t="str">
        <f>IFERROR(__xludf.DUMMYFUNCTION("TEXTJOIN("";"", TRUE, FILTER(CID!$B$2:$B$14794, CID!B6512=CID!$D$2:$D$14794))"),"#N/A")</f>
        <v>#N/A</v>
      </c>
      <c r="B6512" s="12" t="str">
        <f>IFERROR(__xludf.DUMMYFUNCTION("TEXTJOIN(""; "", TRUE, FILTER(CID!B6512:B14794, REGEXMATCH(CID!D6512:D14794, TEXTJOIN(""|"", TRUE, SPLIT(A6512, "";"")))))"),"#N/A")</f>
        <v>#N/A</v>
      </c>
    </row>
    <row r="6513">
      <c r="A6513" s="12" t="str">
        <f>IFERROR(__xludf.DUMMYFUNCTION("TEXTJOIN("";"", TRUE, FILTER(CID!$B$2:$B$14794, CID!B6513=CID!$D$2:$D$14794))"),"#N/A")</f>
        <v>#N/A</v>
      </c>
      <c r="B6513" s="12" t="str">
        <f>IFERROR(__xludf.DUMMYFUNCTION("TEXTJOIN(""; "", TRUE, FILTER(CID!B6513:B14794, REGEXMATCH(CID!D6513:D14794, TEXTJOIN(""|"", TRUE, SPLIT(A6513, "";"")))))"),"#N/A")</f>
        <v>#N/A</v>
      </c>
    </row>
    <row r="6514">
      <c r="A6514" s="12" t="str">
        <f>IFERROR(__xludf.DUMMYFUNCTION("TEXTJOIN("";"", TRUE, FILTER(CID!$B$2:$B$14794, CID!B6514=CID!$D$2:$D$14794))"),"#N/A")</f>
        <v>#N/A</v>
      </c>
      <c r="B6514" s="12" t="str">
        <f>IFERROR(__xludf.DUMMYFUNCTION("TEXTJOIN(""; "", TRUE, FILTER(CID!B6514:B14794, REGEXMATCH(CID!D6514:D14794, TEXTJOIN(""|"", TRUE, SPLIT(A6514, "";"")))))"),"#N/A")</f>
        <v>#N/A</v>
      </c>
    </row>
    <row r="6515">
      <c r="A6515" s="12" t="str">
        <f>IFERROR(__xludf.DUMMYFUNCTION("TEXTJOIN("";"", TRUE, FILTER(CID!$B$2:$B$14794, CID!B6515=CID!$D$2:$D$14794))"),"#N/A")</f>
        <v>#N/A</v>
      </c>
      <c r="B6515" s="12" t="str">
        <f>IFERROR(__xludf.DUMMYFUNCTION("TEXTJOIN(""; "", TRUE, FILTER(CID!B6515:B14794, REGEXMATCH(CID!D6515:D14794, TEXTJOIN(""|"", TRUE, SPLIT(A6515, "";"")))))"),"#N/A")</f>
        <v>#N/A</v>
      </c>
    </row>
    <row r="6516">
      <c r="A6516" s="12" t="str">
        <f>IFERROR(__xludf.DUMMYFUNCTION("TEXTJOIN("";"", TRUE, FILTER(CID!$B$2:$B$14794, CID!B6516=CID!$D$2:$D$14794))"),"#N/A")</f>
        <v>#N/A</v>
      </c>
      <c r="B6516" s="12" t="str">
        <f>IFERROR(__xludf.DUMMYFUNCTION("TEXTJOIN(""; "", TRUE, FILTER(CID!B6516:B14794, REGEXMATCH(CID!D6516:D14794, TEXTJOIN(""|"", TRUE, SPLIT(A6516, "";"")))))"),"#N/A")</f>
        <v>#N/A</v>
      </c>
    </row>
    <row r="6517">
      <c r="A6517" s="12" t="str">
        <f>IFERROR(__xludf.DUMMYFUNCTION("TEXTJOIN("";"", TRUE, FILTER(CID!$B$2:$B$14794, CID!B6517=CID!$D$2:$D$14794))"),"#N/A")</f>
        <v>#N/A</v>
      </c>
      <c r="B6517" s="12" t="str">
        <f>IFERROR(__xludf.DUMMYFUNCTION("TEXTJOIN(""; "", TRUE, FILTER(CID!B6517:B14794, REGEXMATCH(CID!D6517:D14794, TEXTJOIN(""|"", TRUE, SPLIT(A6517, "";"")))))"),"#N/A")</f>
        <v>#N/A</v>
      </c>
    </row>
    <row r="6518">
      <c r="A6518" s="12" t="str">
        <f>IFERROR(__xludf.DUMMYFUNCTION("TEXTJOIN("";"", TRUE, FILTER(CID!$B$2:$B$14794, CID!B6518=CID!$D$2:$D$14794))"),"#N/A")</f>
        <v>#N/A</v>
      </c>
      <c r="B6518" s="12" t="str">
        <f>IFERROR(__xludf.DUMMYFUNCTION("TEXTJOIN(""; "", TRUE, FILTER(CID!B6518:B14794, REGEXMATCH(CID!D6518:D14794, TEXTJOIN(""|"", TRUE, SPLIT(A6518, "";"")))))"),"#N/A")</f>
        <v>#N/A</v>
      </c>
    </row>
    <row r="6519">
      <c r="A6519" s="12" t="str">
        <f>IFERROR(__xludf.DUMMYFUNCTION("TEXTJOIN("";"", TRUE, FILTER(CID!$B$2:$B$14794, CID!B6519=CID!$D$2:$D$14794))"),"#N/A")</f>
        <v>#N/A</v>
      </c>
      <c r="B6519" s="12" t="str">
        <f>IFERROR(__xludf.DUMMYFUNCTION("TEXTJOIN(""; "", TRUE, FILTER(CID!B6519:B14794, REGEXMATCH(CID!D6519:D14794, TEXTJOIN(""|"", TRUE, SPLIT(A6519, "";"")))))"),"#N/A")</f>
        <v>#N/A</v>
      </c>
    </row>
    <row r="6520">
      <c r="A6520" s="12" t="str">
        <f>IFERROR(__xludf.DUMMYFUNCTION("TEXTJOIN("";"", TRUE, FILTER(CID!$B$2:$B$14794, CID!B6520=CID!$D$2:$D$14794))"),"#N/A")</f>
        <v>#N/A</v>
      </c>
      <c r="B6520" s="12" t="str">
        <f>IFERROR(__xludf.DUMMYFUNCTION("TEXTJOIN(""; "", TRUE, FILTER(CID!B6520:B14794, REGEXMATCH(CID!D6520:D14794, TEXTJOIN(""|"", TRUE, SPLIT(A6520, "";"")))))"),"#N/A")</f>
        <v>#N/A</v>
      </c>
    </row>
    <row r="6521">
      <c r="A6521" s="12" t="str">
        <f>IFERROR(__xludf.DUMMYFUNCTION("TEXTJOIN("";"", TRUE, FILTER(CID!$B$2:$B$14794, CID!B6521=CID!$D$2:$D$14794))"),"#N/A")</f>
        <v>#N/A</v>
      </c>
      <c r="B6521" s="12" t="str">
        <f>IFERROR(__xludf.DUMMYFUNCTION("TEXTJOIN(""; "", TRUE, FILTER(CID!B6521:B14794, REGEXMATCH(CID!D6521:D14794, TEXTJOIN(""|"", TRUE, SPLIT(A6521, "";"")))))"),"#N/A")</f>
        <v>#N/A</v>
      </c>
    </row>
    <row r="6522">
      <c r="A6522" s="12" t="str">
        <f>IFERROR(__xludf.DUMMYFUNCTION("TEXTJOIN("";"", TRUE, FILTER(CID!$B$2:$B$14794, CID!B6522=CID!$D$2:$D$14794))"),"#N/A")</f>
        <v>#N/A</v>
      </c>
      <c r="B6522" s="12" t="str">
        <f>IFERROR(__xludf.DUMMYFUNCTION("TEXTJOIN(""; "", TRUE, FILTER(CID!B6522:B14794, REGEXMATCH(CID!D6522:D14794, TEXTJOIN(""|"", TRUE, SPLIT(A6522, "";"")))))"),"#N/A")</f>
        <v>#N/A</v>
      </c>
    </row>
    <row r="6523">
      <c r="A6523" s="12" t="str">
        <f>IFERROR(__xludf.DUMMYFUNCTION("TEXTJOIN("";"", TRUE, FILTER(CID!$B$2:$B$14794, CID!B6523=CID!$D$2:$D$14794))"),"#N/A")</f>
        <v>#N/A</v>
      </c>
      <c r="B6523" s="12" t="str">
        <f>IFERROR(__xludf.DUMMYFUNCTION("TEXTJOIN(""; "", TRUE, FILTER(CID!B6523:B14794, REGEXMATCH(CID!D6523:D14794, TEXTJOIN(""|"", TRUE, SPLIT(A6523, "";"")))))"),"#N/A")</f>
        <v>#N/A</v>
      </c>
    </row>
    <row r="6524">
      <c r="A6524" s="12" t="str">
        <f>IFERROR(__xludf.DUMMYFUNCTION("TEXTJOIN("";"", TRUE, FILTER(CID!$B$2:$B$14794, CID!B6524=CID!$D$2:$D$14794))"),"#N/A")</f>
        <v>#N/A</v>
      </c>
      <c r="B6524" s="12" t="str">
        <f>IFERROR(__xludf.DUMMYFUNCTION("TEXTJOIN(""; "", TRUE, FILTER(CID!B6524:B14794, REGEXMATCH(CID!D6524:D14794, TEXTJOIN(""|"", TRUE, SPLIT(A6524, "";"")))))"),"#N/A")</f>
        <v>#N/A</v>
      </c>
    </row>
    <row r="6525">
      <c r="A6525" s="12" t="str">
        <f>IFERROR(__xludf.DUMMYFUNCTION("TEXTJOIN("";"", TRUE, FILTER(CID!$B$2:$B$14794, CID!B6525=CID!$D$2:$D$14794))"),"#N/A")</f>
        <v>#N/A</v>
      </c>
      <c r="B6525" s="12" t="str">
        <f>IFERROR(__xludf.DUMMYFUNCTION("TEXTJOIN(""; "", TRUE, FILTER(CID!B6525:B14794, REGEXMATCH(CID!D6525:D14794, TEXTJOIN(""|"", TRUE, SPLIT(A6525, "";"")))))"),"#N/A")</f>
        <v>#N/A</v>
      </c>
    </row>
    <row r="6526">
      <c r="A6526" s="12" t="str">
        <f>IFERROR(__xludf.DUMMYFUNCTION("TEXTJOIN("";"", TRUE, FILTER(CID!$B$2:$B$14794, CID!B6526=CID!$D$2:$D$14794))"),"#N/A")</f>
        <v>#N/A</v>
      </c>
      <c r="B6526" s="12" t="str">
        <f>IFERROR(__xludf.DUMMYFUNCTION("TEXTJOIN(""; "", TRUE, FILTER(CID!B6526:B14794, REGEXMATCH(CID!D6526:D14794, TEXTJOIN(""|"", TRUE, SPLIT(A6526, "";"")))))"),"#N/A")</f>
        <v>#N/A</v>
      </c>
    </row>
    <row r="6527">
      <c r="A6527" s="12" t="str">
        <f>IFERROR(__xludf.DUMMYFUNCTION("TEXTJOIN("";"", TRUE, FILTER(CID!$B$2:$B$14794, CID!B6527=CID!$D$2:$D$14794))"),"#N/A")</f>
        <v>#N/A</v>
      </c>
      <c r="B6527" s="12" t="str">
        <f>IFERROR(__xludf.DUMMYFUNCTION("TEXTJOIN(""; "", TRUE, FILTER(CID!B6527:B14794, REGEXMATCH(CID!D6527:D14794, TEXTJOIN(""|"", TRUE, SPLIT(A6527, "";"")))))"),"#N/A")</f>
        <v>#N/A</v>
      </c>
    </row>
    <row r="6528">
      <c r="A6528" s="12" t="str">
        <f>IFERROR(__xludf.DUMMYFUNCTION("TEXTJOIN("";"", TRUE, FILTER(CID!$B$2:$B$14794, CID!B6528=CID!$D$2:$D$14794))"),"#N/A")</f>
        <v>#N/A</v>
      </c>
      <c r="B6528" s="12" t="str">
        <f>IFERROR(__xludf.DUMMYFUNCTION("TEXTJOIN(""; "", TRUE, FILTER(CID!B6528:B14794, REGEXMATCH(CID!D6528:D14794, TEXTJOIN(""|"", TRUE, SPLIT(A6528, "";"")))))"),"#N/A")</f>
        <v>#N/A</v>
      </c>
    </row>
    <row r="6529">
      <c r="A6529" s="12" t="str">
        <f>IFERROR(__xludf.DUMMYFUNCTION("TEXTJOIN("";"", TRUE, FILTER(CID!$B$2:$B$14794, CID!B6529=CID!$D$2:$D$14794))"),"#N/A")</f>
        <v>#N/A</v>
      </c>
      <c r="B6529" s="12" t="str">
        <f>IFERROR(__xludf.DUMMYFUNCTION("TEXTJOIN(""; "", TRUE, FILTER(CID!B6529:B14794, REGEXMATCH(CID!D6529:D14794, TEXTJOIN(""|"", TRUE, SPLIT(A6529, "";"")))))"),"#N/A")</f>
        <v>#N/A</v>
      </c>
    </row>
    <row r="6530">
      <c r="A6530" s="12" t="str">
        <f>IFERROR(__xludf.DUMMYFUNCTION("TEXTJOIN("";"", TRUE, FILTER(CID!$B$2:$B$14794, CID!B6530=CID!$D$2:$D$14794))"),"#N/A")</f>
        <v>#N/A</v>
      </c>
      <c r="B6530" s="12" t="str">
        <f>IFERROR(__xludf.DUMMYFUNCTION("TEXTJOIN(""; "", TRUE, FILTER(CID!B6530:B14794, REGEXMATCH(CID!D6530:D14794, TEXTJOIN(""|"", TRUE, SPLIT(A6530, "";"")))))"),"#N/A")</f>
        <v>#N/A</v>
      </c>
    </row>
    <row r="6531">
      <c r="A6531" s="12" t="str">
        <f>IFERROR(__xludf.DUMMYFUNCTION("TEXTJOIN("";"", TRUE, FILTER(CID!$B$2:$B$14794, CID!B6531=CID!$D$2:$D$14794))"),"#N/A")</f>
        <v>#N/A</v>
      </c>
      <c r="B6531" s="12" t="str">
        <f>IFERROR(__xludf.DUMMYFUNCTION("TEXTJOIN(""; "", TRUE, FILTER(CID!B6531:B14794, REGEXMATCH(CID!D6531:D14794, TEXTJOIN(""|"", TRUE, SPLIT(A6531, "";"")))))"),"#N/A")</f>
        <v>#N/A</v>
      </c>
    </row>
    <row r="6532">
      <c r="A6532" s="12" t="str">
        <f>IFERROR(__xludf.DUMMYFUNCTION("TEXTJOIN("";"", TRUE, FILTER(CID!$B$2:$B$14794, CID!B6532=CID!$D$2:$D$14794))"),"#N/A")</f>
        <v>#N/A</v>
      </c>
      <c r="B6532" s="12" t="str">
        <f>IFERROR(__xludf.DUMMYFUNCTION("TEXTJOIN(""; "", TRUE, FILTER(CID!B6532:B14794, REGEXMATCH(CID!D6532:D14794, TEXTJOIN(""|"", TRUE, SPLIT(A6532, "";"")))))"),"#N/A")</f>
        <v>#N/A</v>
      </c>
    </row>
    <row r="6533">
      <c r="A6533" s="12" t="str">
        <f>IFERROR(__xludf.DUMMYFUNCTION("TEXTJOIN("";"", TRUE, FILTER(CID!$B$2:$B$14794, CID!B6533=CID!$D$2:$D$14794))"),"#N/A")</f>
        <v>#N/A</v>
      </c>
      <c r="B6533" s="12" t="str">
        <f>IFERROR(__xludf.DUMMYFUNCTION("TEXTJOIN(""; "", TRUE, FILTER(CID!B6533:B14794, REGEXMATCH(CID!D6533:D14794, TEXTJOIN(""|"", TRUE, SPLIT(A6533, "";"")))))"),"#N/A")</f>
        <v>#N/A</v>
      </c>
    </row>
    <row r="6534">
      <c r="A6534" s="12" t="str">
        <f>IFERROR(__xludf.DUMMYFUNCTION("TEXTJOIN("";"", TRUE, FILTER(CID!$B$2:$B$14794, CID!B6534=CID!$D$2:$D$14794))"),"#N/A")</f>
        <v>#N/A</v>
      </c>
      <c r="B6534" s="12" t="str">
        <f>IFERROR(__xludf.DUMMYFUNCTION("TEXTJOIN(""; "", TRUE, FILTER(CID!B6534:B14794, REGEXMATCH(CID!D6534:D14794, TEXTJOIN(""|"", TRUE, SPLIT(A6534, "";"")))))"),"#N/A")</f>
        <v>#N/A</v>
      </c>
    </row>
    <row r="6535">
      <c r="A6535" s="12" t="str">
        <f>IFERROR(__xludf.DUMMYFUNCTION("TEXTJOIN("";"", TRUE, FILTER(CID!$B$2:$B$14794, CID!B6535=CID!$D$2:$D$14794))"),"#N/A")</f>
        <v>#N/A</v>
      </c>
      <c r="B6535" s="12" t="str">
        <f>IFERROR(__xludf.DUMMYFUNCTION("TEXTJOIN(""; "", TRUE, FILTER(CID!B6535:B14794, REGEXMATCH(CID!D6535:D14794, TEXTJOIN(""|"", TRUE, SPLIT(A6535, "";"")))))"),"#N/A")</f>
        <v>#N/A</v>
      </c>
    </row>
    <row r="6536">
      <c r="A6536" s="12" t="str">
        <f>IFERROR(__xludf.DUMMYFUNCTION("TEXTJOIN("";"", TRUE, FILTER(CID!$B$2:$B$14794, CID!B6536=CID!$D$2:$D$14794))"),"#N/A")</f>
        <v>#N/A</v>
      </c>
      <c r="B6536" s="12" t="str">
        <f>IFERROR(__xludf.DUMMYFUNCTION("TEXTJOIN(""; "", TRUE, FILTER(CID!B6536:B14794, REGEXMATCH(CID!D6536:D14794, TEXTJOIN(""|"", TRUE, SPLIT(A6536, "";"")))))"),"#N/A")</f>
        <v>#N/A</v>
      </c>
    </row>
    <row r="6537">
      <c r="A6537" s="12" t="str">
        <f>IFERROR(__xludf.DUMMYFUNCTION("TEXTJOIN("";"", TRUE, FILTER(CID!$B$2:$B$14794, CID!B6537=CID!$D$2:$D$14794))"),"#N/A")</f>
        <v>#N/A</v>
      </c>
      <c r="B6537" s="12" t="str">
        <f>IFERROR(__xludf.DUMMYFUNCTION("TEXTJOIN(""; "", TRUE, FILTER(CID!B6537:B14794, REGEXMATCH(CID!D6537:D14794, TEXTJOIN(""|"", TRUE, SPLIT(A6537, "";"")))))"),"#N/A")</f>
        <v>#N/A</v>
      </c>
    </row>
    <row r="6538">
      <c r="A6538" s="12" t="str">
        <f>IFERROR(__xludf.DUMMYFUNCTION("TEXTJOIN("";"", TRUE, FILTER(CID!$B$2:$B$14794, CID!B6538=CID!$D$2:$D$14794))"),"#N/A")</f>
        <v>#N/A</v>
      </c>
      <c r="B6538" s="12" t="str">
        <f>IFERROR(__xludf.DUMMYFUNCTION("TEXTJOIN(""; "", TRUE, FILTER(CID!B6538:B14794, REGEXMATCH(CID!D6538:D14794, TEXTJOIN(""|"", TRUE, SPLIT(A6538, "";"")))))"),"#N/A")</f>
        <v>#N/A</v>
      </c>
    </row>
    <row r="6539">
      <c r="A6539" s="12" t="str">
        <f>IFERROR(__xludf.DUMMYFUNCTION("TEXTJOIN("";"", TRUE, FILTER(CID!$B$2:$B$14794, CID!B6539=CID!$D$2:$D$14794))"),"#N/A")</f>
        <v>#N/A</v>
      </c>
      <c r="B6539" s="12" t="str">
        <f>IFERROR(__xludf.DUMMYFUNCTION("TEXTJOIN(""; "", TRUE, FILTER(CID!B6539:B14794, REGEXMATCH(CID!D6539:D14794, TEXTJOIN(""|"", TRUE, SPLIT(A6539, "";"")))))"),"#N/A")</f>
        <v>#N/A</v>
      </c>
    </row>
    <row r="6540">
      <c r="A6540" s="12" t="str">
        <f>IFERROR(__xludf.DUMMYFUNCTION("TEXTJOIN("";"", TRUE, FILTER(CID!$B$2:$B$14794, CID!B6540=CID!$D$2:$D$14794))"),"#N/A")</f>
        <v>#N/A</v>
      </c>
      <c r="B6540" s="12" t="str">
        <f>IFERROR(__xludf.DUMMYFUNCTION("TEXTJOIN(""; "", TRUE, FILTER(CID!B6540:B14794, REGEXMATCH(CID!D6540:D14794, TEXTJOIN(""|"", TRUE, SPLIT(A6540, "";"")))))"),"#N/A")</f>
        <v>#N/A</v>
      </c>
    </row>
    <row r="6541">
      <c r="A6541" s="12" t="str">
        <f>IFERROR(__xludf.DUMMYFUNCTION("TEXTJOIN("";"", TRUE, FILTER(CID!$B$2:$B$14794, CID!B6541=CID!$D$2:$D$14794))"),"#N/A")</f>
        <v>#N/A</v>
      </c>
      <c r="B6541" s="12" t="str">
        <f>IFERROR(__xludf.DUMMYFUNCTION("TEXTJOIN(""; "", TRUE, FILTER(CID!B6541:B14794, REGEXMATCH(CID!D6541:D14794, TEXTJOIN(""|"", TRUE, SPLIT(A6541, "";"")))))"),"#N/A")</f>
        <v>#N/A</v>
      </c>
    </row>
    <row r="6542">
      <c r="A6542" s="12" t="str">
        <f>IFERROR(__xludf.DUMMYFUNCTION("TEXTJOIN("";"", TRUE, FILTER(CID!$B$2:$B$14794, CID!B6542=CID!$D$2:$D$14794))"),"#N/A")</f>
        <v>#N/A</v>
      </c>
      <c r="B6542" s="12" t="str">
        <f>IFERROR(__xludf.DUMMYFUNCTION("TEXTJOIN(""; "", TRUE, FILTER(CID!B6542:B14794, REGEXMATCH(CID!D6542:D14794, TEXTJOIN(""|"", TRUE, SPLIT(A6542, "";"")))))"),"#N/A")</f>
        <v>#N/A</v>
      </c>
    </row>
    <row r="6543">
      <c r="A6543" s="12" t="str">
        <f>IFERROR(__xludf.DUMMYFUNCTION("TEXTJOIN("";"", TRUE, FILTER(CID!$B$2:$B$14794, CID!B6543=CID!$D$2:$D$14794))"),"#N/A")</f>
        <v>#N/A</v>
      </c>
      <c r="B6543" s="12" t="str">
        <f>IFERROR(__xludf.DUMMYFUNCTION("TEXTJOIN(""; "", TRUE, FILTER(CID!B6543:B14794, REGEXMATCH(CID!D6543:D14794, TEXTJOIN(""|"", TRUE, SPLIT(A6543, "";"")))))"),"#N/A")</f>
        <v>#N/A</v>
      </c>
    </row>
    <row r="6544">
      <c r="A6544" s="12" t="str">
        <f>IFERROR(__xludf.DUMMYFUNCTION("TEXTJOIN("";"", TRUE, FILTER(CID!$B$2:$B$14794, CID!B6544=CID!$D$2:$D$14794))"),"#N/A")</f>
        <v>#N/A</v>
      </c>
      <c r="B6544" s="12" t="str">
        <f>IFERROR(__xludf.DUMMYFUNCTION("TEXTJOIN(""; "", TRUE, FILTER(CID!B6544:B14794, REGEXMATCH(CID!D6544:D14794, TEXTJOIN(""|"", TRUE, SPLIT(A6544, "";"")))))"),"#N/A")</f>
        <v>#N/A</v>
      </c>
    </row>
    <row r="6545">
      <c r="A6545" s="12" t="str">
        <f>IFERROR(__xludf.DUMMYFUNCTION("TEXTJOIN("";"", TRUE, FILTER(CID!$B$2:$B$14794, CID!B6545=CID!$D$2:$D$14794))"),"#N/A")</f>
        <v>#N/A</v>
      </c>
      <c r="B6545" s="12" t="str">
        <f>IFERROR(__xludf.DUMMYFUNCTION("TEXTJOIN(""; "", TRUE, FILTER(CID!B6545:B14794, REGEXMATCH(CID!D6545:D14794, TEXTJOIN(""|"", TRUE, SPLIT(A6545, "";"")))))"),"#N/A")</f>
        <v>#N/A</v>
      </c>
    </row>
    <row r="6546">
      <c r="A6546" s="12" t="str">
        <f>IFERROR(__xludf.DUMMYFUNCTION("TEXTJOIN("";"", TRUE, FILTER(CID!$B$2:$B$14794, CID!B6546=CID!$D$2:$D$14794))"),"#N/A")</f>
        <v>#N/A</v>
      </c>
      <c r="B6546" s="12" t="str">
        <f>IFERROR(__xludf.DUMMYFUNCTION("TEXTJOIN(""; "", TRUE, FILTER(CID!B6546:B14794, REGEXMATCH(CID!D6546:D14794, TEXTJOIN(""|"", TRUE, SPLIT(A6546, "";"")))))"),"#N/A")</f>
        <v>#N/A</v>
      </c>
    </row>
    <row r="6547">
      <c r="A6547" s="12" t="str">
        <f>IFERROR(__xludf.DUMMYFUNCTION("TEXTJOIN("";"", TRUE, FILTER(CID!$B$2:$B$14794, CID!B6547=CID!$D$2:$D$14794))"),"#N/A")</f>
        <v>#N/A</v>
      </c>
      <c r="B6547" s="12" t="str">
        <f>IFERROR(__xludf.DUMMYFUNCTION("TEXTJOIN(""; "", TRUE, FILTER(CID!B6547:B14794, REGEXMATCH(CID!D6547:D14794, TEXTJOIN(""|"", TRUE, SPLIT(A6547, "";"")))))"),"#N/A")</f>
        <v>#N/A</v>
      </c>
    </row>
    <row r="6548">
      <c r="A6548" s="12" t="str">
        <f>IFERROR(__xludf.DUMMYFUNCTION("TEXTJOIN("";"", TRUE, FILTER(CID!$B$2:$B$14794, CID!B6548=CID!$D$2:$D$14794))"),"#N/A")</f>
        <v>#N/A</v>
      </c>
      <c r="B6548" s="12" t="str">
        <f>IFERROR(__xludf.DUMMYFUNCTION("TEXTJOIN(""; "", TRUE, FILTER(CID!B6548:B14794, REGEXMATCH(CID!D6548:D14794, TEXTJOIN(""|"", TRUE, SPLIT(A6548, "";"")))))"),"#N/A")</f>
        <v>#N/A</v>
      </c>
    </row>
    <row r="6549">
      <c r="A6549" s="12" t="str">
        <f>IFERROR(__xludf.DUMMYFUNCTION("TEXTJOIN("";"", TRUE, FILTER(CID!$B$2:$B$14794, CID!B6549=CID!$D$2:$D$14794))"),"#N/A")</f>
        <v>#N/A</v>
      </c>
      <c r="B6549" s="12" t="str">
        <f>IFERROR(__xludf.DUMMYFUNCTION("TEXTJOIN(""; "", TRUE, FILTER(CID!B6549:B14794, REGEXMATCH(CID!D6549:D14794, TEXTJOIN(""|"", TRUE, SPLIT(A6549, "";"")))))"),"#N/A")</f>
        <v>#N/A</v>
      </c>
    </row>
    <row r="6550">
      <c r="A6550" s="12" t="str">
        <f>IFERROR(__xludf.DUMMYFUNCTION("TEXTJOIN("";"", TRUE, FILTER(CID!$B$2:$B$14794, CID!B6550=CID!$D$2:$D$14794))"),"#N/A")</f>
        <v>#N/A</v>
      </c>
      <c r="B6550" s="12" t="str">
        <f>IFERROR(__xludf.DUMMYFUNCTION("TEXTJOIN(""; "", TRUE, FILTER(CID!B6550:B14794, REGEXMATCH(CID!D6550:D14794, TEXTJOIN(""|"", TRUE, SPLIT(A6550, "";"")))))"),"#N/A")</f>
        <v>#N/A</v>
      </c>
    </row>
    <row r="6551">
      <c r="A6551" s="12" t="str">
        <f>IFERROR(__xludf.DUMMYFUNCTION("TEXTJOIN("";"", TRUE, FILTER(CID!$B$2:$B$14794, CID!B6551=CID!$D$2:$D$14794))"),"#N/A")</f>
        <v>#N/A</v>
      </c>
      <c r="B6551" s="12" t="str">
        <f>IFERROR(__xludf.DUMMYFUNCTION("TEXTJOIN(""; "", TRUE, FILTER(CID!B6551:B14794, REGEXMATCH(CID!D6551:D14794, TEXTJOIN(""|"", TRUE, SPLIT(A6551, "";"")))))"),"#N/A")</f>
        <v>#N/A</v>
      </c>
    </row>
    <row r="6552">
      <c r="A6552" s="12" t="str">
        <f>IFERROR(__xludf.DUMMYFUNCTION("TEXTJOIN("";"", TRUE, FILTER(CID!$B$2:$B$14794, CID!B6552=CID!$D$2:$D$14794))"),"#N/A")</f>
        <v>#N/A</v>
      </c>
      <c r="B6552" s="12" t="str">
        <f>IFERROR(__xludf.DUMMYFUNCTION("TEXTJOIN(""; "", TRUE, FILTER(CID!B6552:B14794, REGEXMATCH(CID!D6552:D14794, TEXTJOIN(""|"", TRUE, SPLIT(A6552, "";"")))))"),"#N/A")</f>
        <v>#N/A</v>
      </c>
    </row>
    <row r="6553">
      <c r="A6553" s="12" t="str">
        <f>IFERROR(__xludf.DUMMYFUNCTION("TEXTJOIN("";"", TRUE, FILTER(CID!$B$2:$B$14794, CID!B6553=CID!$D$2:$D$14794))"),"#N/A")</f>
        <v>#N/A</v>
      </c>
      <c r="B6553" s="12" t="str">
        <f>IFERROR(__xludf.DUMMYFUNCTION("TEXTJOIN(""; "", TRUE, FILTER(CID!B6553:B14794, REGEXMATCH(CID!D6553:D14794, TEXTJOIN(""|"", TRUE, SPLIT(A6553, "";"")))))"),"#N/A")</f>
        <v>#N/A</v>
      </c>
    </row>
    <row r="6554">
      <c r="A6554" s="12" t="str">
        <f>IFERROR(__xludf.DUMMYFUNCTION("TEXTJOIN("";"", TRUE, FILTER(CID!$B$2:$B$14794, CID!B6554=CID!$D$2:$D$14794))"),"#N/A")</f>
        <v>#N/A</v>
      </c>
      <c r="B6554" s="12" t="str">
        <f>IFERROR(__xludf.DUMMYFUNCTION("TEXTJOIN(""; "", TRUE, FILTER(CID!B6554:B14794, REGEXMATCH(CID!D6554:D14794, TEXTJOIN(""|"", TRUE, SPLIT(A6554, "";"")))))"),"#N/A")</f>
        <v>#N/A</v>
      </c>
    </row>
    <row r="6555">
      <c r="A6555" s="12" t="str">
        <f>IFERROR(__xludf.DUMMYFUNCTION("TEXTJOIN("";"", TRUE, FILTER(CID!$B$2:$B$14794, CID!B6555=CID!$D$2:$D$14794))"),"#N/A")</f>
        <v>#N/A</v>
      </c>
      <c r="B6555" s="12" t="str">
        <f>IFERROR(__xludf.DUMMYFUNCTION("TEXTJOIN(""; "", TRUE, FILTER(CID!B6555:B14794, REGEXMATCH(CID!D6555:D14794, TEXTJOIN(""|"", TRUE, SPLIT(A6555, "";"")))))"),"#N/A")</f>
        <v>#N/A</v>
      </c>
    </row>
    <row r="6556">
      <c r="A6556" s="12" t="str">
        <f>IFERROR(__xludf.DUMMYFUNCTION("TEXTJOIN("";"", TRUE, FILTER(CID!$B$2:$B$14794, CID!B6556=CID!$D$2:$D$14794))"),"#N/A")</f>
        <v>#N/A</v>
      </c>
      <c r="B6556" s="12" t="str">
        <f>IFERROR(__xludf.DUMMYFUNCTION("TEXTJOIN(""; "", TRUE, FILTER(CID!B6556:B14794, REGEXMATCH(CID!D6556:D14794, TEXTJOIN(""|"", TRUE, SPLIT(A6556, "";"")))))"),"#N/A")</f>
        <v>#N/A</v>
      </c>
    </row>
    <row r="6557">
      <c r="A6557" s="12" t="str">
        <f>IFERROR(__xludf.DUMMYFUNCTION("TEXTJOIN("";"", TRUE, FILTER(CID!$B$2:$B$14794, CID!B6557=CID!$D$2:$D$14794))"),"#N/A")</f>
        <v>#N/A</v>
      </c>
      <c r="B6557" s="12" t="str">
        <f>IFERROR(__xludf.DUMMYFUNCTION("TEXTJOIN(""; "", TRUE, FILTER(CID!B6557:B14794, REGEXMATCH(CID!D6557:D14794, TEXTJOIN(""|"", TRUE, SPLIT(A6557, "";"")))))"),"#N/A")</f>
        <v>#N/A</v>
      </c>
    </row>
    <row r="6558">
      <c r="A6558" s="12" t="str">
        <f>IFERROR(__xludf.DUMMYFUNCTION("TEXTJOIN("";"", TRUE, FILTER(CID!$B$2:$B$14794, CID!B6558=CID!$D$2:$D$14794))"),"#N/A")</f>
        <v>#N/A</v>
      </c>
      <c r="B6558" s="12" t="str">
        <f>IFERROR(__xludf.DUMMYFUNCTION("TEXTJOIN(""; "", TRUE, FILTER(CID!B6558:B14794, REGEXMATCH(CID!D6558:D14794, TEXTJOIN(""|"", TRUE, SPLIT(A6558, "";"")))))"),"#N/A")</f>
        <v>#N/A</v>
      </c>
    </row>
    <row r="6559">
      <c r="A6559" s="12" t="str">
        <f>IFERROR(__xludf.DUMMYFUNCTION("TEXTJOIN("";"", TRUE, FILTER(CID!$B$2:$B$14794, CID!B6559=CID!$D$2:$D$14794))"),"#N/A")</f>
        <v>#N/A</v>
      </c>
      <c r="B6559" s="12" t="str">
        <f>IFERROR(__xludf.DUMMYFUNCTION("TEXTJOIN(""; "", TRUE, FILTER(CID!B6559:B14794, REGEXMATCH(CID!D6559:D14794, TEXTJOIN(""|"", TRUE, SPLIT(A6559, "";"")))))"),"#N/A")</f>
        <v>#N/A</v>
      </c>
    </row>
    <row r="6560">
      <c r="A6560" s="12" t="str">
        <f>IFERROR(__xludf.DUMMYFUNCTION("TEXTJOIN("";"", TRUE, FILTER(CID!$B$2:$B$14794, CID!B6560=CID!$D$2:$D$14794))"),"#N/A")</f>
        <v>#N/A</v>
      </c>
      <c r="B6560" s="12" t="str">
        <f>IFERROR(__xludf.DUMMYFUNCTION("TEXTJOIN(""; "", TRUE, FILTER(CID!B6560:B14794, REGEXMATCH(CID!D6560:D14794, TEXTJOIN(""|"", TRUE, SPLIT(A6560, "";"")))))"),"#N/A")</f>
        <v>#N/A</v>
      </c>
    </row>
    <row r="6561">
      <c r="A6561" s="12" t="str">
        <f>IFERROR(__xludf.DUMMYFUNCTION("TEXTJOIN("";"", TRUE, FILTER(CID!$B$2:$B$14794, CID!B6561=CID!$D$2:$D$14794))"),"#N/A")</f>
        <v>#N/A</v>
      </c>
      <c r="B6561" s="12" t="str">
        <f>IFERROR(__xludf.DUMMYFUNCTION("TEXTJOIN(""; "", TRUE, FILTER(CID!B6561:B14794, REGEXMATCH(CID!D6561:D14794, TEXTJOIN(""|"", TRUE, SPLIT(A6561, "";"")))))"),"#N/A")</f>
        <v>#N/A</v>
      </c>
    </row>
    <row r="6562">
      <c r="A6562" s="12" t="str">
        <f>IFERROR(__xludf.DUMMYFUNCTION("TEXTJOIN("";"", TRUE, FILTER(CID!$B$2:$B$14794, CID!B6562=CID!$D$2:$D$14794))"),"#N/A")</f>
        <v>#N/A</v>
      </c>
      <c r="B6562" s="12" t="str">
        <f>IFERROR(__xludf.DUMMYFUNCTION("TEXTJOIN(""; "", TRUE, FILTER(CID!B6562:B14794, REGEXMATCH(CID!D6562:D14794, TEXTJOIN(""|"", TRUE, SPLIT(A6562, "";"")))))"),"#N/A")</f>
        <v>#N/A</v>
      </c>
    </row>
    <row r="6563">
      <c r="A6563" s="12" t="str">
        <f>IFERROR(__xludf.DUMMYFUNCTION("TEXTJOIN("";"", TRUE, FILTER(CID!$B$2:$B$14794, CID!B6563=CID!$D$2:$D$14794))"),"#N/A")</f>
        <v>#N/A</v>
      </c>
      <c r="B6563" s="12" t="str">
        <f>IFERROR(__xludf.DUMMYFUNCTION("TEXTJOIN(""; "", TRUE, FILTER(CID!B6563:B14794, REGEXMATCH(CID!D6563:D14794, TEXTJOIN(""|"", TRUE, SPLIT(A6563, "";"")))))"),"#N/A")</f>
        <v>#N/A</v>
      </c>
    </row>
    <row r="6564">
      <c r="A6564" s="12" t="str">
        <f>IFERROR(__xludf.DUMMYFUNCTION("TEXTJOIN("";"", TRUE, FILTER(CID!$B$2:$B$14794, CID!B6564=CID!$D$2:$D$14794))"),"#N/A")</f>
        <v>#N/A</v>
      </c>
      <c r="B6564" s="12" t="str">
        <f>IFERROR(__xludf.DUMMYFUNCTION("TEXTJOIN(""; "", TRUE, FILTER(CID!B6564:B14794, REGEXMATCH(CID!D6564:D14794, TEXTJOIN(""|"", TRUE, SPLIT(A6564, "";"")))))"),"#N/A")</f>
        <v>#N/A</v>
      </c>
    </row>
    <row r="6565">
      <c r="A6565" s="12" t="str">
        <f>IFERROR(__xludf.DUMMYFUNCTION("TEXTJOIN("";"", TRUE, FILTER(CID!$B$2:$B$14794, CID!B6565=CID!$D$2:$D$14794))"),"#N/A")</f>
        <v>#N/A</v>
      </c>
      <c r="B6565" s="12" t="str">
        <f>IFERROR(__xludf.DUMMYFUNCTION("TEXTJOIN(""; "", TRUE, FILTER(CID!B6565:B14794, REGEXMATCH(CID!D6565:D14794, TEXTJOIN(""|"", TRUE, SPLIT(A6565, "";"")))))"),"#N/A")</f>
        <v>#N/A</v>
      </c>
    </row>
    <row r="6566">
      <c r="A6566" s="12" t="str">
        <f>IFERROR(__xludf.DUMMYFUNCTION("TEXTJOIN("";"", TRUE, FILTER(CID!$B$2:$B$14794, CID!B6566=CID!$D$2:$D$14794))"),"#N/A")</f>
        <v>#N/A</v>
      </c>
      <c r="B6566" s="12" t="str">
        <f>IFERROR(__xludf.DUMMYFUNCTION("TEXTJOIN(""; "", TRUE, FILTER(CID!B6566:B14794, REGEXMATCH(CID!D6566:D14794, TEXTJOIN(""|"", TRUE, SPLIT(A6566, "";"")))))"),"#N/A")</f>
        <v>#N/A</v>
      </c>
    </row>
    <row r="6567">
      <c r="A6567" s="12" t="str">
        <f>IFERROR(__xludf.DUMMYFUNCTION("TEXTJOIN("";"", TRUE, FILTER(CID!$B$2:$B$14794, CID!B6567=CID!$D$2:$D$14794))"),"#N/A")</f>
        <v>#N/A</v>
      </c>
      <c r="B6567" s="12" t="str">
        <f>IFERROR(__xludf.DUMMYFUNCTION("TEXTJOIN(""; "", TRUE, FILTER(CID!B6567:B14794, REGEXMATCH(CID!D6567:D14794, TEXTJOIN(""|"", TRUE, SPLIT(A6567, "";"")))))"),"#N/A")</f>
        <v>#N/A</v>
      </c>
    </row>
    <row r="6568">
      <c r="A6568" s="12" t="str">
        <f>IFERROR(__xludf.DUMMYFUNCTION("TEXTJOIN("";"", TRUE, FILTER(CID!$B$2:$B$14794, CID!B6568=CID!$D$2:$D$14794))"),"#N/A")</f>
        <v>#N/A</v>
      </c>
      <c r="B6568" s="12" t="str">
        <f>IFERROR(__xludf.DUMMYFUNCTION("TEXTJOIN(""; "", TRUE, FILTER(CID!B6568:B14794, REGEXMATCH(CID!D6568:D14794, TEXTJOIN(""|"", TRUE, SPLIT(A6568, "";"")))))"),"#N/A")</f>
        <v>#N/A</v>
      </c>
    </row>
    <row r="6569">
      <c r="A6569" s="12" t="str">
        <f>IFERROR(__xludf.DUMMYFUNCTION("TEXTJOIN("";"", TRUE, FILTER(CID!$B$2:$B$14794, CID!B6569=CID!$D$2:$D$14794))"),"#N/A")</f>
        <v>#N/A</v>
      </c>
      <c r="B6569" s="12" t="str">
        <f>IFERROR(__xludf.DUMMYFUNCTION("TEXTJOIN(""; "", TRUE, FILTER(CID!B6569:B14794, REGEXMATCH(CID!D6569:D14794, TEXTJOIN(""|"", TRUE, SPLIT(A6569, "";"")))))"),"#N/A")</f>
        <v>#N/A</v>
      </c>
    </row>
    <row r="6570">
      <c r="A6570" s="12" t="str">
        <f>IFERROR(__xludf.DUMMYFUNCTION("TEXTJOIN("";"", TRUE, FILTER(CID!$B$2:$B$14794, CID!B6570=CID!$D$2:$D$14794))"),"#N/A")</f>
        <v>#N/A</v>
      </c>
      <c r="B6570" s="12" t="str">
        <f>IFERROR(__xludf.DUMMYFUNCTION("TEXTJOIN(""; "", TRUE, FILTER(CID!B6570:B14794, REGEXMATCH(CID!D6570:D14794, TEXTJOIN(""|"", TRUE, SPLIT(A6570, "";"")))))"),"#N/A")</f>
        <v>#N/A</v>
      </c>
    </row>
    <row r="6571">
      <c r="A6571" s="12" t="str">
        <f>IFERROR(__xludf.DUMMYFUNCTION("TEXTJOIN("";"", TRUE, FILTER(CID!$B$2:$B$14794, CID!B6571=CID!$D$2:$D$14794))"),"#N/A")</f>
        <v>#N/A</v>
      </c>
      <c r="B6571" s="12" t="str">
        <f>IFERROR(__xludf.DUMMYFUNCTION("TEXTJOIN(""; "", TRUE, FILTER(CID!B6571:B14794, REGEXMATCH(CID!D6571:D14794, TEXTJOIN(""|"", TRUE, SPLIT(A6571, "";"")))))"),"#N/A")</f>
        <v>#N/A</v>
      </c>
    </row>
    <row r="6572">
      <c r="A6572" s="12" t="str">
        <f>IFERROR(__xludf.DUMMYFUNCTION("TEXTJOIN("";"", TRUE, FILTER(CID!$B$2:$B$14794, CID!B6572=CID!$D$2:$D$14794))"),"#N/A")</f>
        <v>#N/A</v>
      </c>
      <c r="B6572" s="12" t="str">
        <f>IFERROR(__xludf.DUMMYFUNCTION("TEXTJOIN(""; "", TRUE, FILTER(CID!B6572:B14794, REGEXMATCH(CID!D6572:D14794, TEXTJOIN(""|"", TRUE, SPLIT(A6572, "";"")))))"),"#N/A")</f>
        <v>#N/A</v>
      </c>
    </row>
    <row r="6573">
      <c r="A6573" s="12" t="str">
        <f>IFERROR(__xludf.DUMMYFUNCTION("TEXTJOIN("";"", TRUE, FILTER(CID!$B$2:$B$14794, CID!B6573=CID!$D$2:$D$14794))"),"#N/A")</f>
        <v>#N/A</v>
      </c>
      <c r="B6573" s="12" t="str">
        <f>IFERROR(__xludf.DUMMYFUNCTION("TEXTJOIN(""; "", TRUE, FILTER(CID!B6573:B14794, REGEXMATCH(CID!D6573:D14794, TEXTJOIN(""|"", TRUE, SPLIT(A6573, "";"")))))"),"#N/A")</f>
        <v>#N/A</v>
      </c>
    </row>
    <row r="6574">
      <c r="A6574" s="12" t="str">
        <f>IFERROR(__xludf.DUMMYFUNCTION("TEXTJOIN("";"", TRUE, FILTER(CID!$B$2:$B$14794, CID!B6574=CID!$D$2:$D$14794))"),"#N/A")</f>
        <v>#N/A</v>
      </c>
      <c r="B6574" s="12" t="str">
        <f>IFERROR(__xludf.DUMMYFUNCTION("TEXTJOIN(""; "", TRUE, FILTER(CID!B6574:B14794, REGEXMATCH(CID!D6574:D14794, TEXTJOIN(""|"", TRUE, SPLIT(A6574, "";"")))))"),"#N/A")</f>
        <v>#N/A</v>
      </c>
    </row>
    <row r="6575">
      <c r="A6575" s="12" t="str">
        <f>IFERROR(__xludf.DUMMYFUNCTION("TEXTJOIN("";"", TRUE, FILTER(CID!$B$2:$B$14794, CID!B6575=CID!$D$2:$D$14794))"),"#N/A")</f>
        <v>#N/A</v>
      </c>
      <c r="B6575" s="12" t="str">
        <f>IFERROR(__xludf.DUMMYFUNCTION("TEXTJOIN(""; "", TRUE, FILTER(CID!B6575:B14794, REGEXMATCH(CID!D6575:D14794, TEXTJOIN(""|"", TRUE, SPLIT(A6575, "";"")))))"),"#N/A")</f>
        <v>#N/A</v>
      </c>
    </row>
    <row r="6576">
      <c r="A6576" s="12" t="str">
        <f>IFERROR(__xludf.DUMMYFUNCTION("TEXTJOIN("";"", TRUE, FILTER(CID!$B$2:$B$14794, CID!B6576=CID!$D$2:$D$14794))"),"#N/A")</f>
        <v>#N/A</v>
      </c>
      <c r="B6576" s="12" t="str">
        <f>IFERROR(__xludf.DUMMYFUNCTION("TEXTJOIN(""; "", TRUE, FILTER(CID!B6576:B14794, REGEXMATCH(CID!D6576:D14794, TEXTJOIN(""|"", TRUE, SPLIT(A6576, "";"")))))"),"#N/A")</f>
        <v>#N/A</v>
      </c>
    </row>
    <row r="6577">
      <c r="A6577" s="12" t="str">
        <f>IFERROR(__xludf.DUMMYFUNCTION("TEXTJOIN("";"", TRUE, FILTER(CID!$B$2:$B$14794, CID!B6577=CID!$D$2:$D$14794))"),"#N/A")</f>
        <v>#N/A</v>
      </c>
      <c r="B6577" s="12" t="str">
        <f>IFERROR(__xludf.DUMMYFUNCTION("TEXTJOIN(""; "", TRUE, FILTER(CID!B6577:B14794, REGEXMATCH(CID!D6577:D14794, TEXTJOIN(""|"", TRUE, SPLIT(A6577, "";"")))))"),"#N/A")</f>
        <v>#N/A</v>
      </c>
    </row>
    <row r="6578">
      <c r="A6578" s="12" t="str">
        <f>IFERROR(__xludf.DUMMYFUNCTION("TEXTJOIN("";"", TRUE, FILTER(CID!$B$2:$B$14794, CID!B6578=CID!$D$2:$D$14794))"),"#N/A")</f>
        <v>#N/A</v>
      </c>
      <c r="B6578" s="12" t="str">
        <f>IFERROR(__xludf.DUMMYFUNCTION("TEXTJOIN(""; "", TRUE, FILTER(CID!B6578:B14794, REGEXMATCH(CID!D6578:D14794, TEXTJOIN(""|"", TRUE, SPLIT(A6578, "";"")))))"),"#N/A")</f>
        <v>#N/A</v>
      </c>
    </row>
    <row r="6579">
      <c r="A6579" s="12" t="str">
        <f>IFERROR(__xludf.DUMMYFUNCTION("TEXTJOIN("";"", TRUE, FILTER(CID!$B$2:$B$14794, CID!B6579=CID!$D$2:$D$14794))"),"#N/A")</f>
        <v>#N/A</v>
      </c>
      <c r="B6579" s="12" t="str">
        <f>IFERROR(__xludf.DUMMYFUNCTION("TEXTJOIN(""; "", TRUE, FILTER(CID!B6579:B14794, REGEXMATCH(CID!D6579:D14794, TEXTJOIN(""|"", TRUE, SPLIT(A6579, "";"")))))"),"#N/A")</f>
        <v>#N/A</v>
      </c>
    </row>
    <row r="6580">
      <c r="A6580" s="12" t="str">
        <f>IFERROR(__xludf.DUMMYFUNCTION("TEXTJOIN("";"", TRUE, FILTER(CID!$B$2:$B$14794, CID!B6580=CID!$D$2:$D$14794))"),"#N/A")</f>
        <v>#N/A</v>
      </c>
      <c r="B6580" s="12" t="str">
        <f>IFERROR(__xludf.DUMMYFUNCTION("TEXTJOIN(""; "", TRUE, FILTER(CID!B6580:B14794, REGEXMATCH(CID!D6580:D14794, TEXTJOIN(""|"", TRUE, SPLIT(A6580, "";"")))))"),"#N/A")</f>
        <v>#N/A</v>
      </c>
    </row>
    <row r="6581">
      <c r="A6581" s="12" t="str">
        <f>IFERROR(__xludf.DUMMYFUNCTION("TEXTJOIN("";"", TRUE, FILTER(CID!$B$2:$B$14794, CID!B6581=CID!$D$2:$D$14794))"),"#N/A")</f>
        <v>#N/A</v>
      </c>
      <c r="B6581" s="12" t="str">
        <f>IFERROR(__xludf.DUMMYFUNCTION("TEXTJOIN(""; "", TRUE, FILTER(CID!B6581:B14794, REGEXMATCH(CID!D6581:D14794, TEXTJOIN(""|"", TRUE, SPLIT(A6581, "";"")))))"),"#N/A")</f>
        <v>#N/A</v>
      </c>
    </row>
    <row r="6582">
      <c r="A6582" s="12" t="str">
        <f>IFERROR(__xludf.DUMMYFUNCTION("TEXTJOIN("";"", TRUE, FILTER(CID!$B$2:$B$14794, CID!B6582=CID!$D$2:$D$14794))"),"#N/A")</f>
        <v>#N/A</v>
      </c>
      <c r="B6582" s="12" t="str">
        <f>IFERROR(__xludf.DUMMYFUNCTION("TEXTJOIN(""; "", TRUE, FILTER(CID!B6582:B14794, REGEXMATCH(CID!D6582:D14794, TEXTJOIN(""|"", TRUE, SPLIT(A6582, "";"")))))"),"#N/A")</f>
        <v>#N/A</v>
      </c>
    </row>
    <row r="6583">
      <c r="A6583" s="12" t="str">
        <f>IFERROR(__xludf.DUMMYFUNCTION("TEXTJOIN("";"", TRUE, FILTER(CID!$B$2:$B$14794, CID!B6583=CID!$D$2:$D$14794))"),"#N/A")</f>
        <v>#N/A</v>
      </c>
      <c r="B6583" s="12" t="str">
        <f>IFERROR(__xludf.DUMMYFUNCTION("TEXTJOIN(""; "", TRUE, FILTER(CID!B6583:B14794, REGEXMATCH(CID!D6583:D14794, TEXTJOIN(""|"", TRUE, SPLIT(A6583, "";"")))))"),"#N/A")</f>
        <v>#N/A</v>
      </c>
    </row>
    <row r="6584">
      <c r="A6584" s="12" t="str">
        <f>IFERROR(__xludf.DUMMYFUNCTION("TEXTJOIN("";"", TRUE, FILTER(CID!$B$2:$B$14794, CID!B6584=CID!$D$2:$D$14794))"),"#N/A")</f>
        <v>#N/A</v>
      </c>
      <c r="B6584" s="12" t="str">
        <f>IFERROR(__xludf.DUMMYFUNCTION("TEXTJOIN(""; "", TRUE, FILTER(CID!B6584:B14794, REGEXMATCH(CID!D6584:D14794, TEXTJOIN(""|"", TRUE, SPLIT(A6584, "";"")))))"),"#N/A")</f>
        <v>#N/A</v>
      </c>
    </row>
    <row r="6585">
      <c r="A6585" s="12" t="str">
        <f>IFERROR(__xludf.DUMMYFUNCTION("TEXTJOIN("";"", TRUE, FILTER(CID!$B$2:$B$14794, CID!B6585=CID!$D$2:$D$14794))"),"#N/A")</f>
        <v>#N/A</v>
      </c>
      <c r="B6585" s="12" t="str">
        <f>IFERROR(__xludf.DUMMYFUNCTION("TEXTJOIN(""; "", TRUE, FILTER(CID!B6585:B14794, REGEXMATCH(CID!D6585:D14794, TEXTJOIN(""|"", TRUE, SPLIT(A6585, "";"")))))"),"#N/A")</f>
        <v>#N/A</v>
      </c>
    </row>
    <row r="6586">
      <c r="A6586" s="12" t="str">
        <f>IFERROR(__xludf.DUMMYFUNCTION("TEXTJOIN("";"", TRUE, FILTER(CID!$B$2:$B$14794, CID!B6586=CID!$D$2:$D$14794))"),"#N/A")</f>
        <v>#N/A</v>
      </c>
      <c r="B6586" s="12" t="str">
        <f>IFERROR(__xludf.DUMMYFUNCTION("TEXTJOIN(""; "", TRUE, FILTER(CID!B6586:B14794, REGEXMATCH(CID!D6586:D14794, TEXTJOIN(""|"", TRUE, SPLIT(A6586, "";"")))))"),"#N/A")</f>
        <v>#N/A</v>
      </c>
    </row>
    <row r="6587">
      <c r="A6587" s="12" t="str">
        <f>IFERROR(__xludf.DUMMYFUNCTION("TEXTJOIN("";"", TRUE, FILTER(CID!$B$2:$B$14794, CID!B6587=CID!$D$2:$D$14794))"),"#N/A")</f>
        <v>#N/A</v>
      </c>
      <c r="B6587" s="12" t="str">
        <f>IFERROR(__xludf.DUMMYFUNCTION("TEXTJOIN(""; "", TRUE, FILTER(CID!B6587:B14794, REGEXMATCH(CID!D6587:D14794, TEXTJOIN(""|"", TRUE, SPLIT(A6587, "";"")))))"),"#N/A")</f>
        <v>#N/A</v>
      </c>
    </row>
    <row r="6588">
      <c r="A6588" s="12" t="str">
        <f>IFERROR(__xludf.DUMMYFUNCTION("TEXTJOIN("";"", TRUE, FILTER(CID!$B$2:$B$14794, CID!B6588=CID!$D$2:$D$14794))"),"#N/A")</f>
        <v>#N/A</v>
      </c>
      <c r="B6588" s="12" t="str">
        <f>IFERROR(__xludf.DUMMYFUNCTION("TEXTJOIN(""; "", TRUE, FILTER(CID!B6588:B14794, REGEXMATCH(CID!D6588:D14794, TEXTJOIN(""|"", TRUE, SPLIT(A6588, "";"")))))"),"#N/A")</f>
        <v>#N/A</v>
      </c>
    </row>
    <row r="6589">
      <c r="A6589" s="12" t="str">
        <f>IFERROR(__xludf.DUMMYFUNCTION("TEXTJOIN("";"", TRUE, FILTER(CID!$B$2:$B$14794, CID!B6589=CID!$D$2:$D$14794))"),"#N/A")</f>
        <v>#N/A</v>
      </c>
      <c r="B6589" s="12" t="str">
        <f>IFERROR(__xludf.DUMMYFUNCTION("TEXTJOIN(""; "", TRUE, FILTER(CID!B6589:B14794, REGEXMATCH(CID!D6589:D14794, TEXTJOIN(""|"", TRUE, SPLIT(A6589, "";"")))))"),"#N/A")</f>
        <v>#N/A</v>
      </c>
    </row>
    <row r="6590">
      <c r="A6590" s="12" t="str">
        <f>IFERROR(__xludf.DUMMYFUNCTION("TEXTJOIN("";"", TRUE, FILTER(CID!$B$2:$B$14794, CID!B6590=CID!$D$2:$D$14794))"),"#N/A")</f>
        <v>#N/A</v>
      </c>
      <c r="B6590" s="12" t="str">
        <f>IFERROR(__xludf.DUMMYFUNCTION("TEXTJOIN(""; "", TRUE, FILTER(CID!B6590:B14794, REGEXMATCH(CID!D6590:D14794, TEXTJOIN(""|"", TRUE, SPLIT(A6590, "";"")))))"),"#N/A")</f>
        <v>#N/A</v>
      </c>
    </row>
    <row r="6591">
      <c r="A6591" s="12" t="str">
        <f>IFERROR(__xludf.DUMMYFUNCTION("TEXTJOIN("";"", TRUE, FILTER(CID!$B$2:$B$14794, CID!B6591=CID!$D$2:$D$14794))"),"#N/A")</f>
        <v>#N/A</v>
      </c>
      <c r="B6591" s="12" t="str">
        <f>IFERROR(__xludf.DUMMYFUNCTION("TEXTJOIN(""; "", TRUE, FILTER(CID!B6591:B14794, REGEXMATCH(CID!D6591:D14794, TEXTJOIN(""|"", TRUE, SPLIT(A6591, "";"")))))"),"#N/A")</f>
        <v>#N/A</v>
      </c>
    </row>
    <row r="6592">
      <c r="A6592" s="12" t="str">
        <f>IFERROR(__xludf.DUMMYFUNCTION("TEXTJOIN("";"", TRUE, FILTER(CID!$B$2:$B$14794, CID!B6592=CID!$D$2:$D$14794))"),"#N/A")</f>
        <v>#N/A</v>
      </c>
      <c r="B6592" s="12" t="str">
        <f>IFERROR(__xludf.DUMMYFUNCTION("TEXTJOIN(""; "", TRUE, FILTER(CID!B6592:B14794, REGEXMATCH(CID!D6592:D14794, TEXTJOIN(""|"", TRUE, SPLIT(A6592, "";"")))))"),"#N/A")</f>
        <v>#N/A</v>
      </c>
    </row>
    <row r="6593">
      <c r="A6593" s="12" t="str">
        <f>IFERROR(__xludf.DUMMYFUNCTION("TEXTJOIN("";"", TRUE, FILTER(CID!$B$2:$B$14794, CID!B6593=CID!$D$2:$D$14794))"),"#N/A")</f>
        <v>#N/A</v>
      </c>
      <c r="B6593" s="12" t="str">
        <f>IFERROR(__xludf.DUMMYFUNCTION("TEXTJOIN(""; "", TRUE, FILTER(CID!B6593:B14794, REGEXMATCH(CID!D6593:D14794, TEXTJOIN(""|"", TRUE, SPLIT(A6593, "";"")))))"),"#N/A")</f>
        <v>#N/A</v>
      </c>
    </row>
    <row r="6594">
      <c r="A6594" s="12" t="str">
        <f>IFERROR(__xludf.DUMMYFUNCTION("TEXTJOIN("";"", TRUE, FILTER(CID!$B$2:$B$14794, CID!B6594=CID!$D$2:$D$14794))"),"#N/A")</f>
        <v>#N/A</v>
      </c>
      <c r="B6594" s="12" t="str">
        <f>IFERROR(__xludf.DUMMYFUNCTION("TEXTJOIN(""; "", TRUE, FILTER(CID!B6594:B14794, REGEXMATCH(CID!D6594:D14794, TEXTJOIN(""|"", TRUE, SPLIT(A6594, "";"")))))"),"#N/A")</f>
        <v>#N/A</v>
      </c>
    </row>
    <row r="6595">
      <c r="A6595" s="12" t="str">
        <f>IFERROR(__xludf.DUMMYFUNCTION("TEXTJOIN("";"", TRUE, FILTER(CID!$B$2:$B$14794, CID!B6595=CID!$D$2:$D$14794))"),"#N/A")</f>
        <v>#N/A</v>
      </c>
      <c r="B6595" s="12" t="str">
        <f>IFERROR(__xludf.DUMMYFUNCTION("TEXTJOIN(""; "", TRUE, FILTER(CID!B6595:B14794, REGEXMATCH(CID!D6595:D14794, TEXTJOIN(""|"", TRUE, SPLIT(A6595, "";"")))))"),"#N/A")</f>
        <v>#N/A</v>
      </c>
    </row>
    <row r="6596">
      <c r="A6596" s="12" t="str">
        <f>IFERROR(__xludf.DUMMYFUNCTION("TEXTJOIN("";"", TRUE, FILTER(CID!$B$2:$B$14794, CID!B6596=CID!$D$2:$D$14794))"),"#N/A")</f>
        <v>#N/A</v>
      </c>
      <c r="B6596" s="12" t="str">
        <f>IFERROR(__xludf.DUMMYFUNCTION("TEXTJOIN(""; "", TRUE, FILTER(CID!B6596:B14794, REGEXMATCH(CID!D6596:D14794, TEXTJOIN(""|"", TRUE, SPLIT(A6596, "";"")))))"),"#N/A")</f>
        <v>#N/A</v>
      </c>
    </row>
    <row r="6597">
      <c r="A6597" s="12" t="str">
        <f>IFERROR(__xludf.DUMMYFUNCTION("TEXTJOIN("";"", TRUE, FILTER(CID!$B$2:$B$14794, CID!B6597=CID!$D$2:$D$14794))"),"#N/A")</f>
        <v>#N/A</v>
      </c>
      <c r="B6597" s="12" t="str">
        <f>IFERROR(__xludf.DUMMYFUNCTION("TEXTJOIN(""; "", TRUE, FILTER(CID!B6597:B14794, REGEXMATCH(CID!D6597:D14794, TEXTJOIN(""|"", TRUE, SPLIT(A6597, "";"")))))"),"#N/A")</f>
        <v>#N/A</v>
      </c>
    </row>
    <row r="6598">
      <c r="A6598" s="12" t="str">
        <f>IFERROR(__xludf.DUMMYFUNCTION("TEXTJOIN("";"", TRUE, FILTER(CID!$B$2:$B$14794, CID!B6598=CID!$D$2:$D$14794))"),"#N/A")</f>
        <v>#N/A</v>
      </c>
      <c r="B6598" s="12" t="str">
        <f>IFERROR(__xludf.DUMMYFUNCTION("TEXTJOIN(""; "", TRUE, FILTER(CID!B6598:B14794, REGEXMATCH(CID!D6598:D14794, TEXTJOIN(""|"", TRUE, SPLIT(A6598, "";"")))))"),"#N/A")</f>
        <v>#N/A</v>
      </c>
    </row>
    <row r="6599">
      <c r="A6599" s="12" t="str">
        <f>IFERROR(__xludf.DUMMYFUNCTION("TEXTJOIN("";"", TRUE, FILTER(CID!$B$2:$B$14794, CID!B6599=CID!$D$2:$D$14794))"),"#N/A")</f>
        <v>#N/A</v>
      </c>
      <c r="B6599" s="12" t="str">
        <f>IFERROR(__xludf.DUMMYFUNCTION("TEXTJOIN(""; "", TRUE, FILTER(CID!B6599:B14794, REGEXMATCH(CID!D6599:D14794, TEXTJOIN(""|"", TRUE, SPLIT(A6599, "";"")))))"),"#N/A")</f>
        <v>#N/A</v>
      </c>
    </row>
    <row r="6600">
      <c r="A6600" s="12" t="str">
        <f>IFERROR(__xludf.DUMMYFUNCTION("TEXTJOIN("";"", TRUE, FILTER(CID!$B$2:$B$14794, CID!B6600=CID!$D$2:$D$14794))"),"#N/A")</f>
        <v>#N/A</v>
      </c>
      <c r="B6600" s="12" t="str">
        <f>IFERROR(__xludf.DUMMYFUNCTION("TEXTJOIN(""; "", TRUE, FILTER(CID!B6600:B14794, REGEXMATCH(CID!D6600:D14794, TEXTJOIN(""|"", TRUE, SPLIT(A6600, "";"")))))"),"#N/A")</f>
        <v>#N/A</v>
      </c>
    </row>
    <row r="6601">
      <c r="A6601" s="12" t="str">
        <f>IFERROR(__xludf.DUMMYFUNCTION("TEXTJOIN("";"", TRUE, FILTER(CID!$B$2:$B$14794, CID!B6601=CID!$D$2:$D$14794))"),"#N/A")</f>
        <v>#N/A</v>
      </c>
      <c r="B6601" s="12" t="str">
        <f>IFERROR(__xludf.DUMMYFUNCTION("TEXTJOIN(""; "", TRUE, FILTER(CID!B6601:B14794, REGEXMATCH(CID!D6601:D14794, TEXTJOIN(""|"", TRUE, SPLIT(A6601, "";"")))))"),"#N/A")</f>
        <v>#N/A</v>
      </c>
    </row>
    <row r="6602">
      <c r="A6602" s="12" t="str">
        <f>IFERROR(__xludf.DUMMYFUNCTION("TEXTJOIN("";"", TRUE, FILTER(CID!$B$2:$B$14794, CID!B6602=CID!$D$2:$D$14794))"),"#N/A")</f>
        <v>#N/A</v>
      </c>
      <c r="B6602" s="12" t="str">
        <f>IFERROR(__xludf.DUMMYFUNCTION("TEXTJOIN(""; "", TRUE, FILTER(CID!B6602:B14794, REGEXMATCH(CID!D6602:D14794, TEXTJOIN(""|"", TRUE, SPLIT(A6602, "";"")))))"),"#N/A")</f>
        <v>#N/A</v>
      </c>
    </row>
    <row r="6603">
      <c r="A6603" s="12" t="str">
        <f>IFERROR(__xludf.DUMMYFUNCTION("TEXTJOIN("";"", TRUE, FILTER(CID!$B$2:$B$14794, CID!B6603=CID!$D$2:$D$14794))"),"#N/A")</f>
        <v>#N/A</v>
      </c>
      <c r="B6603" s="12" t="str">
        <f>IFERROR(__xludf.DUMMYFUNCTION("TEXTJOIN(""; "", TRUE, FILTER(CID!B6603:B14794, REGEXMATCH(CID!D6603:D14794, TEXTJOIN(""|"", TRUE, SPLIT(A6603, "";"")))))"),"#N/A")</f>
        <v>#N/A</v>
      </c>
    </row>
    <row r="6604">
      <c r="A6604" s="12" t="str">
        <f>IFERROR(__xludf.DUMMYFUNCTION("TEXTJOIN("";"", TRUE, FILTER(CID!$B$2:$B$14794, CID!B6604=CID!$D$2:$D$14794))"),"#N/A")</f>
        <v>#N/A</v>
      </c>
      <c r="B6604" s="12" t="str">
        <f>IFERROR(__xludf.DUMMYFUNCTION("TEXTJOIN(""; "", TRUE, FILTER(CID!B6604:B14794, REGEXMATCH(CID!D6604:D14794, TEXTJOIN(""|"", TRUE, SPLIT(A6604, "";"")))))"),"#N/A")</f>
        <v>#N/A</v>
      </c>
    </row>
    <row r="6605">
      <c r="A6605" s="12" t="str">
        <f>IFERROR(__xludf.DUMMYFUNCTION("TEXTJOIN("";"", TRUE, FILTER(CID!$B$2:$B$14794, CID!B6605=CID!$D$2:$D$14794))"),"#N/A")</f>
        <v>#N/A</v>
      </c>
      <c r="B6605" s="12" t="str">
        <f>IFERROR(__xludf.DUMMYFUNCTION("TEXTJOIN(""; "", TRUE, FILTER(CID!B6605:B14794, REGEXMATCH(CID!D6605:D14794, TEXTJOIN(""|"", TRUE, SPLIT(A6605, "";"")))))"),"#N/A")</f>
        <v>#N/A</v>
      </c>
    </row>
    <row r="6606">
      <c r="A6606" s="12" t="str">
        <f>IFERROR(__xludf.DUMMYFUNCTION("TEXTJOIN("";"", TRUE, FILTER(CID!$B$2:$B$14794, CID!B6606=CID!$D$2:$D$14794))"),"#N/A")</f>
        <v>#N/A</v>
      </c>
      <c r="B6606" s="12" t="str">
        <f>IFERROR(__xludf.DUMMYFUNCTION("TEXTJOIN(""; "", TRUE, FILTER(CID!B6606:B14794, REGEXMATCH(CID!D6606:D14794, TEXTJOIN(""|"", TRUE, SPLIT(A6606, "";"")))))"),"#N/A")</f>
        <v>#N/A</v>
      </c>
    </row>
    <row r="6607">
      <c r="A6607" s="12" t="str">
        <f>IFERROR(__xludf.DUMMYFUNCTION("TEXTJOIN("";"", TRUE, FILTER(CID!$B$2:$B$14794, CID!B6607=CID!$D$2:$D$14794))"),"#N/A")</f>
        <v>#N/A</v>
      </c>
      <c r="B6607" s="12" t="str">
        <f>IFERROR(__xludf.DUMMYFUNCTION("TEXTJOIN(""; "", TRUE, FILTER(CID!B6607:B14794, REGEXMATCH(CID!D6607:D14794, TEXTJOIN(""|"", TRUE, SPLIT(A6607, "";"")))))"),"#N/A")</f>
        <v>#N/A</v>
      </c>
    </row>
    <row r="6608">
      <c r="A6608" s="12" t="str">
        <f>IFERROR(__xludf.DUMMYFUNCTION("TEXTJOIN("";"", TRUE, FILTER(CID!$B$2:$B$14794, CID!B6608=CID!$D$2:$D$14794))"),"#N/A")</f>
        <v>#N/A</v>
      </c>
      <c r="B6608" s="12" t="str">
        <f>IFERROR(__xludf.DUMMYFUNCTION("TEXTJOIN(""; "", TRUE, FILTER(CID!B6608:B14794, REGEXMATCH(CID!D6608:D14794, TEXTJOIN(""|"", TRUE, SPLIT(A6608, "";"")))))"),"#N/A")</f>
        <v>#N/A</v>
      </c>
    </row>
    <row r="6609">
      <c r="A6609" s="12" t="str">
        <f>IFERROR(__xludf.DUMMYFUNCTION("TEXTJOIN("";"", TRUE, FILTER(CID!$B$2:$B$14794, CID!B6609=CID!$D$2:$D$14794))"),"#N/A")</f>
        <v>#N/A</v>
      </c>
      <c r="B6609" s="12" t="str">
        <f>IFERROR(__xludf.DUMMYFUNCTION("TEXTJOIN(""; "", TRUE, FILTER(CID!B6609:B14794, REGEXMATCH(CID!D6609:D14794, TEXTJOIN(""|"", TRUE, SPLIT(A6609, "";"")))))"),"#N/A")</f>
        <v>#N/A</v>
      </c>
    </row>
    <row r="6610">
      <c r="A6610" s="12" t="str">
        <f>IFERROR(__xludf.DUMMYFUNCTION("TEXTJOIN("";"", TRUE, FILTER(CID!$B$2:$B$14794, CID!B6610=CID!$D$2:$D$14794))"),"#N/A")</f>
        <v>#N/A</v>
      </c>
      <c r="B6610" s="12" t="str">
        <f>IFERROR(__xludf.DUMMYFUNCTION("TEXTJOIN(""; "", TRUE, FILTER(CID!B6610:B14794, REGEXMATCH(CID!D6610:D14794, TEXTJOIN(""|"", TRUE, SPLIT(A6610, "";"")))))"),"#N/A")</f>
        <v>#N/A</v>
      </c>
    </row>
    <row r="6611">
      <c r="A6611" s="12" t="str">
        <f>IFERROR(__xludf.DUMMYFUNCTION("TEXTJOIN("";"", TRUE, FILTER(CID!$B$2:$B$14794, CID!B6611=CID!$D$2:$D$14794))"),"#N/A")</f>
        <v>#N/A</v>
      </c>
      <c r="B6611" s="12" t="str">
        <f>IFERROR(__xludf.DUMMYFUNCTION("TEXTJOIN(""; "", TRUE, FILTER(CID!B6611:B14794, REGEXMATCH(CID!D6611:D14794, TEXTJOIN(""|"", TRUE, SPLIT(A6611, "";"")))))"),"#N/A")</f>
        <v>#N/A</v>
      </c>
    </row>
    <row r="6612">
      <c r="A6612" s="12" t="str">
        <f>IFERROR(__xludf.DUMMYFUNCTION("TEXTJOIN("";"", TRUE, FILTER(CID!$B$2:$B$14794, CID!B6612=CID!$D$2:$D$14794))"),"#N/A")</f>
        <v>#N/A</v>
      </c>
      <c r="B6612" s="12" t="str">
        <f>IFERROR(__xludf.DUMMYFUNCTION("TEXTJOIN(""; "", TRUE, FILTER(CID!B6612:B14794, REGEXMATCH(CID!D6612:D14794, TEXTJOIN(""|"", TRUE, SPLIT(A6612, "";"")))))"),"#N/A")</f>
        <v>#N/A</v>
      </c>
    </row>
    <row r="6613">
      <c r="A6613" s="12" t="str">
        <f>IFERROR(__xludf.DUMMYFUNCTION("TEXTJOIN("";"", TRUE, FILTER(CID!$B$2:$B$14794, CID!B6613=CID!$D$2:$D$14794))"),"#N/A")</f>
        <v>#N/A</v>
      </c>
      <c r="B6613" s="12" t="str">
        <f>IFERROR(__xludf.DUMMYFUNCTION("TEXTJOIN(""; "", TRUE, FILTER(CID!B6613:B14794, REGEXMATCH(CID!D6613:D14794, TEXTJOIN(""|"", TRUE, SPLIT(A6613, "";"")))))"),"#N/A")</f>
        <v>#N/A</v>
      </c>
    </row>
    <row r="6614">
      <c r="A6614" s="12" t="str">
        <f>IFERROR(__xludf.DUMMYFUNCTION("TEXTJOIN("";"", TRUE, FILTER(CID!$B$2:$B$14794, CID!B6614=CID!$D$2:$D$14794))"),"#N/A")</f>
        <v>#N/A</v>
      </c>
      <c r="B6614" s="12" t="str">
        <f>IFERROR(__xludf.DUMMYFUNCTION("TEXTJOIN(""; "", TRUE, FILTER(CID!B6614:B14794, REGEXMATCH(CID!D6614:D14794, TEXTJOIN(""|"", TRUE, SPLIT(A6614, "";"")))))"),"#N/A")</f>
        <v>#N/A</v>
      </c>
    </row>
    <row r="6615">
      <c r="A6615" s="12" t="str">
        <f>IFERROR(__xludf.DUMMYFUNCTION("TEXTJOIN("";"", TRUE, FILTER(CID!$B$2:$B$14794, CID!B6615=CID!$D$2:$D$14794))"),"#N/A")</f>
        <v>#N/A</v>
      </c>
      <c r="B6615" s="12" t="str">
        <f>IFERROR(__xludf.DUMMYFUNCTION("TEXTJOIN(""; "", TRUE, FILTER(CID!B6615:B14794, REGEXMATCH(CID!D6615:D14794, TEXTJOIN(""|"", TRUE, SPLIT(A6615, "";"")))))"),"#N/A")</f>
        <v>#N/A</v>
      </c>
    </row>
    <row r="6616">
      <c r="A6616" s="12" t="str">
        <f>IFERROR(__xludf.DUMMYFUNCTION("TEXTJOIN("";"", TRUE, FILTER(CID!$B$2:$B$14794, CID!B6616=CID!$D$2:$D$14794))"),"#N/A")</f>
        <v>#N/A</v>
      </c>
      <c r="B6616" s="12" t="str">
        <f>IFERROR(__xludf.DUMMYFUNCTION("TEXTJOIN(""; "", TRUE, FILTER(CID!B6616:B14794, REGEXMATCH(CID!D6616:D14794, TEXTJOIN(""|"", TRUE, SPLIT(A6616, "";"")))))"),"#N/A")</f>
        <v>#N/A</v>
      </c>
    </row>
    <row r="6617">
      <c r="A6617" s="12" t="str">
        <f>IFERROR(__xludf.DUMMYFUNCTION("TEXTJOIN("";"", TRUE, FILTER(CID!$B$2:$B$14794, CID!B6617=CID!$D$2:$D$14794))"),"#N/A")</f>
        <v>#N/A</v>
      </c>
      <c r="B6617" s="12" t="str">
        <f>IFERROR(__xludf.DUMMYFUNCTION("TEXTJOIN(""; "", TRUE, FILTER(CID!B6617:B14794, REGEXMATCH(CID!D6617:D14794, TEXTJOIN(""|"", TRUE, SPLIT(A6617, "";"")))))"),"#N/A")</f>
        <v>#N/A</v>
      </c>
    </row>
    <row r="6618">
      <c r="A6618" s="12" t="str">
        <f>IFERROR(__xludf.DUMMYFUNCTION("TEXTJOIN("";"", TRUE, FILTER(CID!$B$2:$B$14794, CID!B6618=CID!$D$2:$D$14794))"),"#N/A")</f>
        <v>#N/A</v>
      </c>
      <c r="B6618" s="12" t="str">
        <f>IFERROR(__xludf.DUMMYFUNCTION("TEXTJOIN(""; "", TRUE, FILTER(CID!B6618:B14794, REGEXMATCH(CID!D6618:D14794, TEXTJOIN(""|"", TRUE, SPLIT(A6618, "";"")))))"),"#N/A")</f>
        <v>#N/A</v>
      </c>
    </row>
    <row r="6619">
      <c r="A6619" s="12" t="str">
        <f>IFERROR(__xludf.DUMMYFUNCTION("TEXTJOIN("";"", TRUE, FILTER(CID!$B$2:$B$14794, CID!B6619=CID!$D$2:$D$14794))"),"#N/A")</f>
        <v>#N/A</v>
      </c>
      <c r="B6619" s="12" t="str">
        <f>IFERROR(__xludf.DUMMYFUNCTION("TEXTJOIN(""; "", TRUE, FILTER(CID!B6619:B14794, REGEXMATCH(CID!D6619:D14794, TEXTJOIN(""|"", TRUE, SPLIT(A6619, "";"")))))"),"#N/A")</f>
        <v>#N/A</v>
      </c>
    </row>
    <row r="6620">
      <c r="A6620" s="12" t="str">
        <f>IFERROR(__xludf.DUMMYFUNCTION("TEXTJOIN("";"", TRUE, FILTER(CID!$B$2:$B$14794, CID!B6620=CID!$D$2:$D$14794))"),"#N/A")</f>
        <v>#N/A</v>
      </c>
      <c r="B6620" s="12" t="str">
        <f>IFERROR(__xludf.DUMMYFUNCTION("TEXTJOIN(""; "", TRUE, FILTER(CID!B6620:B14794, REGEXMATCH(CID!D6620:D14794, TEXTJOIN(""|"", TRUE, SPLIT(A6620, "";"")))))"),"#N/A")</f>
        <v>#N/A</v>
      </c>
    </row>
    <row r="6621">
      <c r="A6621" s="12" t="str">
        <f>IFERROR(__xludf.DUMMYFUNCTION("TEXTJOIN("";"", TRUE, FILTER(CID!$B$2:$B$14794, CID!B6621=CID!$D$2:$D$14794))"),"#N/A")</f>
        <v>#N/A</v>
      </c>
      <c r="B6621" s="12" t="str">
        <f>IFERROR(__xludf.DUMMYFUNCTION("TEXTJOIN(""; "", TRUE, FILTER(CID!B6621:B14794, REGEXMATCH(CID!D6621:D14794, TEXTJOIN(""|"", TRUE, SPLIT(A6621, "";"")))))"),"#N/A")</f>
        <v>#N/A</v>
      </c>
    </row>
    <row r="6622">
      <c r="A6622" s="12" t="str">
        <f>IFERROR(__xludf.DUMMYFUNCTION("TEXTJOIN("";"", TRUE, FILTER(CID!$B$2:$B$14794, CID!B6622=CID!$D$2:$D$14794))"),"#N/A")</f>
        <v>#N/A</v>
      </c>
      <c r="B6622" s="12" t="str">
        <f>IFERROR(__xludf.DUMMYFUNCTION("TEXTJOIN(""; "", TRUE, FILTER(CID!B6622:B14794, REGEXMATCH(CID!D6622:D14794, TEXTJOIN(""|"", TRUE, SPLIT(A6622, "";"")))))"),"#N/A")</f>
        <v>#N/A</v>
      </c>
    </row>
    <row r="6623">
      <c r="A6623" s="12" t="str">
        <f>IFERROR(__xludf.DUMMYFUNCTION("TEXTJOIN("";"", TRUE, FILTER(CID!$B$2:$B$14794, CID!B6623=CID!$D$2:$D$14794))"),"#N/A")</f>
        <v>#N/A</v>
      </c>
      <c r="B6623" s="12" t="str">
        <f>IFERROR(__xludf.DUMMYFUNCTION("TEXTJOIN(""; "", TRUE, FILTER(CID!B6623:B14794, REGEXMATCH(CID!D6623:D14794, TEXTJOIN(""|"", TRUE, SPLIT(A6623, "";"")))))"),"#N/A")</f>
        <v>#N/A</v>
      </c>
    </row>
    <row r="6624">
      <c r="A6624" s="12" t="str">
        <f>IFERROR(__xludf.DUMMYFUNCTION("TEXTJOIN("";"", TRUE, FILTER(CID!$B$2:$B$14794, CID!B6624=CID!$D$2:$D$14794))"),"#N/A")</f>
        <v>#N/A</v>
      </c>
      <c r="B6624" s="12" t="str">
        <f>IFERROR(__xludf.DUMMYFUNCTION("TEXTJOIN(""; "", TRUE, FILTER(CID!B6624:B14794, REGEXMATCH(CID!D6624:D14794, TEXTJOIN(""|"", TRUE, SPLIT(A6624, "";"")))))"),"#N/A")</f>
        <v>#N/A</v>
      </c>
    </row>
    <row r="6625">
      <c r="A6625" s="12" t="str">
        <f>IFERROR(__xludf.DUMMYFUNCTION("TEXTJOIN("";"", TRUE, FILTER(CID!$B$2:$B$14794, CID!B6625=CID!$D$2:$D$14794))"),"#N/A")</f>
        <v>#N/A</v>
      </c>
      <c r="B6625" s="12" t="str">
        <f>IFERROR(__xludf.DUMMYFUNCTION("TEXTJOIN(""; "", TRUE, FILTER(CID!B6625:B14794, REGEXMATCH(CID!D6625:D14794, TEXTJOIN(""|"", TRUE, SPLIT(A6625, "";"")))))"),"#N/A")</f>
        <v>#N/A</v>
      </c>
    </row>
    <row r="6626">
      <c r="A6626" s="12" t="str">
        <f>IFERROR(__xludf.DUMMYFUNCTION("TEXTJOIN("";"", TRUE, FILTER(CID!$B$2:$B$14794, CID!B6626=CID!$D$2:$D$14794))"),"#N/A")</f>
        <v>#N/A</v>
      </c>
      <c r="B6626" s="12" t="str">
        <f>IFERROR(__xludf.DUMMYFUNCTION("TEXTJOIN(""; "", TRUE, FILTER(CID!B6626:B14794, REGEXMATCH(CID!D6626:D14794, TEXTJOIN(""|"", TRUE, SPLIT(A6626, "";"")))))"),"#N/A")</f>
        <v>#N/A</v>
      </c>
    </row>
    <row r="6627">
      <c r="A6627" s="12" t="str">
        <f>IFERROR(__xludf.DUMMYFUNCTION("TEXTJOIN("";"", TRUE, FILTER(CID!$B$2:$B$14794, CID!B6627=CID!$D$2:$D$14794))"),"#N/A")</f>
        <v>#N/A</v>
      </c>
      <c r="B6627" s="12" t="str">
        <f>IFERROR(__xludf.DUMMYFUNCTION("TEXTJOIN(""; "", TRUE, FILTER(CID!B6627:B14794, REGEXMATCH(CID!D6627:D14794, TEXTJOIN(""|"", TRUE, SPLIT(A6627, "";"")))))"),"#N/A")</f>
        <v>#N/A</v>
      </c>
    </row>
    <row r="6628">
      <c r="A6628" s="12" t="str">
        <f>IFERROR(__xludf.DUMMYFUNCTION("TEXTJOIN("";"", TRUE, FILTER(CID!$B$2:$B$14794, CID!B6628=CID!$D$2:$D$14794))"),"#N/A")</f>
        <v>#N/A</v>
      </c>
      <c r="B6628" s="12" t="str">
        <f>IFERROR(__xludf.DUMMYFUNCTION("TEXTJOIN(""; "", TRUE, FILTER(CID!B6628:B14794, REGEXMATCH(CID!D6628:D14794, TEXTJOIN(""|"", TRUE, SPLIT(A6628, "";"")))))"),"#N/A")</f>
        <v>#N/A</v>
      </c>
    </row>
    <row r="6629">
      <c r="A6629" s="12" t="str">
        <f>IFERROR(__xludf.DUMMYFUNCTION("TEXTJOIN("";"", TRUE, FILTER(CID!$B$2:$B$14794, CID!B6629=CID!$D$2:$D$14794))"),"#N/A")</f>
        <v>#N/A</v>
      </c>
      <c r="B6629" s="12" t="str">
        <f>IFERROR(__xludf.DUMMYFUNCTION("TEXTJOIN(""; "", TRUE, FILTER(CID!B6629:B14794, REGEXMATCH(CID!D6629:D14794, TEXTJOIN(""|"", TRUE, SPLIT(A6629, "";"")))))"),"#N/A")</f>
        <v>#N/A</v>
      </c>
    </row>
    <row r="6630">
      <c r="A6630" s="12" t="str">
        <f>IFERROR(__xludf.DUMMYFUNCTION("TEXTJOIN("";"", TRUE, FILTER(CID!$B$2:$B$14794, CID!B6630=CID!$D$2:$D$14794))"),"#N/A")</f>
        <v>#N/A</v>
      </c>
      <c r="B6630" s="12" t="str">
        <f>IFERROR(__xludf.DUMMYFUNCTION("TEXTJOIN(""; "", TRUE, FILTER(CID!B6630:B14794, REGEXMATCH(CID!D6630:D14794, TEXTJOIN(""|"", TRUE, SPLIT(A6630, "";"")))))"),"#N/A")</f>
        <v>#N/A</v>
      </c>
    </row>
    <row r="6631">
      <c r="A6631" s="12" t="str">
        <f>IFERROR(__xludf.DUMMYFUNCTION("TEXTJOIN("";"", TRUE, FILTER(CID!$B$2:$B$14794, CID!B6631=CID!$D$2:$D$14794))"),"#N/A")</f>
        <v>#N/A</v>
      </c>
      <c r="B6631" s="12" t="str">
        <f>IFERROR(__xludf.DUMMYFUNCTION("TEXTJOIN(""; "", TRUE, FILTER(CID!B6631:B14794, REGEXMATCH(CID!D6631:D14794, TEXTJOIN(""|"", TRUE, SPLIT(A6631, "";"")))))"),"#N/A")</f>
        <v>#N/A</v>
      </c>
    </row>
    <row r="6632">
      <c r="A6632" s="12" t="str">
        <f>IFERROR(__xludf.DUMMYFUNCTION("TEXTJOIN("";"", TRUE, FILTER(CID!$B$2:$B$14794, CID!B6632=CID!$D$2:$D$14794))"),"#N/A")</f>
        <v>#N/A</v>
      </c>
      <c r="B6632" s="12" t="str">
        <f>IFERROR(__xludf.DUMMYFUNCTION("TEXTJOIN(""; "", TRUE, FILTER(CID!B6632:B14794, REGEXMATCH(CID!D6632:D14794, TEXTJOIN(""|"", TRUE, SPLIT(A6632, "";"")))))"),"#N/A")</f>
        <v>#N/A</v>
      </c>
    </row>
    <row r="6633">
      <c r="A6633" s="12" t="str">
        <f>IFERROR(__xludf.DUMMYFUNCTION("TEXTJOIN("";"", TRUE, FILTER(CID!$B$2:$B$14794, CID!B6633=CID!$D$2:$D$14794))"),"#N/A")</f>
        <v>#N/A</v>
      </c>
      <c r="B6633" s="12" t="str">
        <f>IFERROR(__xludf.DUMMYFUNCTION("TEXTJOIN(""; "", TRUE, FILTER(CID!B6633:B14794, REGEXMATCH(CID!D6633:D14794, TEXTJOIN(""|"", TRUE, SPLIT(A6633, "";"")))))"),"#N/A")</f>
        <v>#N/A</v>
      </c>
    </row>
    <row r="6634">
      <c r="A6634" s="12" t="str">
        <f>IFERROR(__xludf.DUMMYFUNCTION("TEXTJOIN("";"", TRUE, FILTER(CID!$B$2:$B$14794, CID!B6634=CID!$D$2:$D$14794))"),"#N/A")</f>
        <v>#N/A</v>
      </c>
      <c r="B6634" s="12" t="str">
        <f>IFERROR(__xludf.DUMMYFUNCTION("TEXTJOIN(""; "", TRUE, FILTER(CID!B6634:B14794, REGEXMATCH(CID!D6634:D14794, TEXTJOIN(""|"", TRUE, SPLIT(A6634, "";"")))))"),"#N/A")</f>
        <v>#N/A</v>
      </c>
    </row>
    <row r="6635">
      <c r="A6635" s="12" t="str">
        <f>IFERROR(__xludf.DUMMYFUNCTION("TEXTJOIN("";"", TRUE, FILTER(CID!$B$2:$B$14794, CID!B6635=CID!$D$2:$D$14794))"),"#N/A")</f>
        <v>#N/A</v>
      </c>
      <c r="B6635" s="12" t="str">
        <f>IFERROR(__xludf.DUMMYFUNCTION("TEXTJOIN(""; "", TRUE, FILTER(CID!B6635:B14794, REGEXMATCH(CID!D6635:D14794, TEXTJOIN(""|"", TRUE, SPLIT(A6635, "";"")))))"),"#N/A")</f>
        <v>#N/A</v>
      </c>
    </row>
    <row r="6636">
      <c r="A6636" s="12" t="str">
        <f>IFERROR(__xludf.DUMMYFUNCTION("TEXTJOIN("";"", TRUE, FILTER(CID!$B$2:$B$14794, CID!B6636=CID!$D$2:$D$14794))"),"#N/A")</f>
        <v>#N/A</v>
      </c>
      <c r="B6636" s="12" t="str">
        <f>IFERROR(__xludf.DUMMYFUNCTION("TEXTJOIN(""; "", TRUE, FILTER(CID!B6636:B14794, REGEXMATCH(CID!D6636:D14794, TEXTJOIN(""|"", TRUE, SPLIT(A6636, "";"")))))"),"#N/A")</f>
        <v>#N/A</v>
      </c>
    </row>
    <row r="6637">
      <c r="A6637" s="12" t="str">
        <f>IFERROR(__xludf.DUMMYFUNCTION("TEXTJOIN("";"", TRUE, FILTER(CID!$B$2:$B$14794, CID!B6637=CID!$D$2:$D$14794))"),"#N/A")</f>
        <v>#N/A</v>
      </c>
      <c r="B6637" s="12" t="str">
        <f>IFERROR(__xludf.DUMMYFUNCTION("TEXTJOIN(""; "", TRUE, FILTER(CID!B6637:B14794, REGEXMATCH(CID!D6637:D14794, TEXTJOIN(""|"", TRUE, SPLIT(A6637, "";"")))))"),"#N/A")</f>
        <v>#N/A</v>
      </c>
    </row>
    <row r="6638">
      <c r="A6638" s="12" t="str">
        <f>IFERROR(__xludf.DUMMYFUNCTION("TEXTJOIN("";"", TRUE, FILTER(CID!$B$2:$B$14794, CID!B6638=CID!$D$2:$D$14794))"),"#N/A")</f>
        <v>#N/A</v>
      </c>
      <c r="B6638" s="12" t="str">
        <f>IFERROR(__xludf.DUMMYFUNCTION("TEXTJOIN(""; "", TRUE, FILTER(CID!B6638:B14794, REGEXMATCH(CID!D6638:D14794, TEXTJOIN(""|"", TRUE, SPLIT(A6638, "";"")))))"),"#N/A")</f>
        <v>#N/A</v>
      </c>
    </row>
    <row r="6639">
      <c r="A6639" s="12" t="str">
        <f>IFERROR(__xludf.DUMMYFUNCTION("TEXTJOIN("";"", TRUE, FILTER(CID!$B$2:$B$14794, CID!B6639=CID!$D$2:$D$14794))"),"#N/A")</f>
        <v>#N/A</v>
      </c>
      <c r="B6639" s="12" t="str">
        <f>IFERROR(__xludf.DUMMYFUNCTION("TEXTJOIN(""; "", TRUE, FILTER(CID!B6639:B14794, REGEXMATCH(CID!D6639:D14794, TEXTJOIN(""|"", TRUE, SPLIT(A6639, "";"")))))"),"#N/A")</f>
        <v>#N/A</v>
      </c>
    </row>
    <row r="6640">
      <c r="A6640" s="12" t="str">
        <f>IFERROR(__xludf.DUMMYFUNCTION("TEXTJOIN("";"", TRUE, FILTER(CID!$B$2:$B$14794, CID!B6640=CID!$D$2:$D$14794))"),"#N/A")</f>
        <v>#N/A</v>
      </c>
      <c r="B6640" s="12" t="str">
        <f>IFERROR(__xludf.DUMMYFUNCTION("TEXTJOIN(""; "", TRUE, FILTER(CID!B6640:B14794, REGEXMATCH(CID!D6640:D14794, TEXTJOIN(""|"", TRUE, SPLIT(A6640, "";"")))))"),"#N/A")</f>
        <v>#N/A</v>
      </c>
    </row>
    <row r="6641">
      <c r="A6641" s="12" t="str">
        <f>IFERROR(__xludf.DUMMYFUNCTION("TEXTJOIN("";"", TRUE, FILTER(CID!$B$2:$B$14794, CID!B6641=CID!$D$2:$D$14794))"),"#N/A")</f>
        <v>#N/A</v>
      </c>
      <c r="B6641" s="12" t="str">
        <f>IFERROR(__xludf.DUMMYFUNCTION("TEXTJOIN(""; "", TRUE, FILTER(CID!B6641:B14794, REGEXMATCH(CID!D6641:D14794, TEXTJOIN(""|"", TRUE, SPLIT(A6641, "";"")))))"),"#N/A")</f>
        <v>#N/A</v>
      </c>
    </row>
    <row r="6642">
      <c r="A6642" s="12" t="str">
        <f>IFERROR(__xludf.DUMMYFUNCTION("TEXTJOIN("";"", TRUE, FILTER(CID!$B$2:$B$14794, CID!B6642=CID!$D$2:$D$14794))"),"#N/A")</f>
        <v>#N/A</v>
      </c>
      <c r="B6642" s="12" t="str">
        <f>IFERROR(__xludf.DUMMYFUNCTION("TEXTJOIN(""; "", TRUE, FILTER(CID!B6642:B14794, REGEXMATCH(CID!D6642:D14794, TEXTJOIN(""|"", TRUE, SPLIT(A6642, "";"")))))"),"#N/A")</f>
        <v>#N/A</v>
      </c>
    </row>
    <row r="6643">
      <c r="A6643" s="12" t="str">
        <f>IFERROR(__xludf.DUMMYFUNCTION("TEXTJOIN("";"", TRUE, FILTER(CID!$B$2:$B$14794, CID!B6643=CID!$D$2:$D$14794))"),"#N/A")</f>
        <v>#N/A</v>
      </c>
      <c r="B6643" s="12" t="str">
        <f>IFERROR(__xludf.DUMMYFUNCTION("TEXTJOIN(""; "", TRUE, FILTER(CID!B6643:B14794, REGEXMATCH(CID!D6643:D14794, TEXTJOIN(""|"", TRUE, SPLIT(A6643, "";"")))))"),"#N/A")</f>
        <v>#N/A</v>
      </c>
    </row>
    <row r="6644">
      <c r="A6644" s="12" t="str">
        <f>IFERROR(__xludf.DUMMYFUNCTION("TEXTJOIN("";"", TRUE, FILTER(CID!$B$2:$B$14794, CID!B6644=CID!$D$2:$D$14794))"),"#N/A")</f>
        <v>#N/A</v>
      </c>
      <c r="B6644" s="12" t="str">
        <f>IFERROR(__xludf.DUMMYFUNCTION("TEXTJOIN(""; "", TRUE, FILTER(CID!B6644:B14794, REGEXMATCH(CID!D6644:D14794, TEXTJOIN(""|"", TRUE, SPLIT(A6644, "";"")))))"),"#N/A")</f>
        <v>#N/A</v>
      </c>
    </row>
    <row r="6645">
      <c r="A6645" s="12" t="str">
        <f>IFERROR(__xludf.DUMMYFUNCTION("TEXTJOIN("";"", TRUE, FILTER(CID!$B$2:$B$14794, CID!B6645=CID!$D$2:$D$14794))"),"#N/A")</f>
        <v>#N/A</v>
      </c>
      <c r="B6645" s="12" t="str">
        <f>IFERROR(__xludf.DUMMYFUNCTION("TEXTJOIN(""; "", TRUE, FILTER(CID!B6645:B14794, REGEXMATCH(CID!D6645:D14794, TEXTJOIN(""|"", TRUE, SPLIT(A6645, "";"")))))"),"#N/A")</f>
        <v>#N/A</v>
      </c>
    </row>
    <row r="6646">
      <c r="A6646" s="12" t="str">
        <f>IFERROR(__xludf.DUMMYFUNCTION("TEXTJOIN("";"", TRUE, FILTER(CID!$B$2:$B$14794, CID!B6646=CID!$D$2:$D$14794))"),"#N/A")</f>
        <v>#N/A</v>
      </c>
      <c r="B6646" s="12" t="str">
        <f>IFERROR(__xludf.DUMMYFUNCTION("TEXTJOIN(""; "", TRUE, FILTER(CID!B6646:B14794, REGEXMATCH(CID!D6646:D14794, TEXTJOIN(""|"", TRUE, SPLIT(A6646, "";"")))))"),"#N/A")</f>
        <v>#N/A</v>
      </c>
    </row>
    <row r="6647">
      <c r="A6647" s="12" t="str">
        <f>IFERROR(__xludf.DUMMYFUNCTION("TEXTJOIN("";"", TRUE, FILTER(CID!$B$2:$B$14794, CID!B6647=CID!$D$2:$D$14794))"),"#N/A")</f>
        <v>#N/A</v>
      </c>
      <c r="B6647" s="12" t="str">
        <f>IFERROR(__xludf.DUMMYFUNCTION("TEXTJOIN(""; "", TRUE, FILTER(CID!B6647:B14794, REGEXMATCH(CID!D6647:D14794, TEXTJOIN(""|"", TRUE, SPLIT(A6647, "";"")))))"),"#N/A")</f>
        <v>#N/A</v>
      </c>
    </row>
    <row r="6648">
      <c r="A6648" s="12" t="str">
        <f>IFERROR(__xludf.DUMMYFUNCTION("TEXTJOIN("";"", TRUE, FILTER(CID!$B$2:$B$14794, CID!B6648=CID!$D$2:$D$14794))"),"#N/A")</f>
        <v>#N/A</v>
      </c>
      <c r="B6648" s="12" t="str">
        <f>IFERROR(__xludf.DUMMYFUNCTION("TEXTJOIN(""; "", TRUE, FILTER(CID!B6648:B14794, REGEXMATCH(CID!D6648:D14794, TEXTJOIN(""|"", TRUE, SPLIT(A6648, "";"")))))"),"#N/A")</f>
        <v>#N/A</v>
      </c>
    </row>
    <row r="6649">
      <c r="A6649" s="12" t="str">
        <f>IFERROR(__xludf.DUMMYFUNCTION("TEXTJOIN("";"", TRUE, FILTER(CID!$B$2:$B$14794, CID!B6649=CID!$D$2:$D$14794))"),"#N/A")</f>
        <v>#N/A</v>
      </c>
      <c r="B6649" s="12" t="str">
        <f>IFERROR(__xludf.DUMMYFUNCTION("TEXTJOIN(""; "", TRUE, FILTER(CID!B6649:B14794, REGEXMATCH(CID!D6649:D14794, TEXTJOIN(""|"", TRUE, SPLIT(A6649, "";"")))))"),"#N/A")</f>
        <v>#N/A</v>
      </c>
    </row>
    <row r="6650">
      <c r="A6650" s="12" t="str">
        <f>IFERROR(__xludf.DUMMYFUNCTION("TEXTJOIN("";"", TRUE, FILTER(CID!$B$2:$B$14794, CID!B6650=CID!$D$2:$D$14794))"),"#N/A")</f>
        <v>#N/A</v>
      </c>
      <c r="B6650" s="12" t="str">
        <f>IFERROR(__xludf.DUMMYFUNCTION("TEXTJOIN(""; "", TRUE, FILTER(CID!B6650:B14794, REGEXMATCH(CID!D6650:D14794, TEXTJOIN(""|"", TRUE, SPLIT(A6650, "";"")))))"),"#N/A")</f>
        <v>#N/A</v>
      </c>
    </row>
    <row r="6651">
      <c r="A6651" s="12" t="str">
        <f>IFERROR(__xludf.DUMMYFUNCTION("TEXTJOIN("";"", TRUE, FILTER(CID!$B$2:$B$14794, CID!B6651=CID!$D$2:$D$14794))"),"#N/A")</f>
        <v>#N/A</v>
      </c>
      <c r="B6651" s="12" t="str">
        <f>IFERROR(__xludf.DUMMYFUNCTION("TEXTJOIN(""; "", TRUE, FILTER(CID!B6651:B14794, REGEXMATCH(CID!D6651:D14794, TEXTJOIN(""|"", TRUE, SPLIT(A6651, "";"")))))"),"#N/A")</f>
        <v>#N/A</v>
      </c>
    </row>
    <row r="6652">
      <c r="A6652" s="12" t="str">
        <f>IFERROR(__xludf.DUMMYFUNCTION("TEXTJOIN("";"", TRUE, FILTER(CID!$B$2:$B$14794, CID!B6652=CID!$D$2:$D$14794))"),"#N/A")</f>
        <v>#N/A</v>
      </c>
      <c r="B6652" s="12" t="str">
        <f>IFERROR(__xludf.DUMMYFUNCTION("TEXTJOIN(""; "", TRUE, FILTER(CID!B6652:B14794, REGEXMATCH(CID!D6652:D14794, TEXTJOIN(""|"", TRUE, SPLIT(A6652, "";"")))))"),"#N/A")</f>
        <v>#N/A</v>
      </c>
    </row>
    <row r="6653">
      <c r="A6653" s="12" t="str">
        <f>IFERROR(__xludf.DUMMYFUNCTION("TEXTJOIN("";"", TRUE, FILTER(CID!$B$2:$B$14794, CID!B6653=CID!$D$2:$D$14794))"),"#N/A")</f>
        <v>#N/A</v>
      </c>
      <c r="B6653" s="12" t="str">
        <f>IFERROR(__xludf.DUMMYFUNCTION("TEXTJOIN(""; "", TRUE, FILTER(CID!B6653:B14794, REGEXMATCH(CID!D6653:D14794, TEXTJOIN(""|"", TRUE, SPLIT(A6653, "";"")))))"),"#N/A")</f>
        <v>#N/A</v>
      </c>
    </row>
    <row r="6654">
      <c r="A6654" s="12" t="str">
        <f>IFERROR(__xludf.DUMMYFUNCTION("TEXTJOIN("";"", TRUE, FILTER(CID!$B$2:$B$14794, CID!B6654=CID!$D$2:$D$14794))"),"#N/A")</f>
        <v>#N/A</v>
      </c>
      <c r="B6654" s="12" t="str">
        <f>IFERROR(__xludf.DUMMYFUNCTION("TEXTJOIN(""; "", TRUE, FILTER(CID!B6654:B14794, REGEXMATCH(CID!D6654:D14794, TEXTJOIN(""|"", TRUE, SPLIT(A6654, "";"")))))"),"#N/A")</f>
        <v>#N/A</v>
      </c>
    </row>
    <row r="6655">
      <c r="A6655" s="12" t="str">
        <f>IFERROR(__xludf.DUMMYFUNCTION("TEXTJOIN("";"", TRUE, FILTER(CID!$B$2:$B$14794, CID!B6655=CID!$D$2:$D$14794))"),"#N/A")</f>
        <v>#N/A</v>
      </c>
      <c r="B6655" s="12" t="str">
        <f>IFERROR(__xludf.DUMMYFUNCTION("TEXTJOIN(""; "", TRUE, FILTER(CID!B6655:B14794, REGEXMATCH(CID!D6655:D14794, TEXTJOIN(""|"", TRUE, SPLIT(A6655, "";"")))))"),"#N/A")</f>
        <v>#N/A</v>
      </c>
    </row>
    <row r="6656">
      <c r="A6656" s="12" t="str">
        <f>IFERROR(__xludf.DUMMYFUNCTION("TEXTJOIN("";"", TRUE, FILTER(CID!$B$2:$B$14794, CID!B6656=CID!$D$2:$D$14794))"),"#N/A")</f>
        <v>#N/A</v>
      </c>
      <c r="B6656" s="12" t="str">
        <f>IFERROR(__xludf.DUMMYFUNCTION("TEXTJOIN(""; "", TRUE, FILTER(CID!B6656:B14794, REGEXMATCH(CID!D6656:D14794, TEXTJOIN(""|"", TRUE, SPLIT(A6656, "";"")))))"),"#N/A")</f>
        <v>#N/A</v>
      </c>
    </row>
    <row r="6657">
      <c r="A6657" s="12" t="str">
        <f>IFERROR(__xludf.DUMMYFUNCTION("TEXTJOIN("";"", TRUE, FILTER(CID!$B$2:$B$14794, CID!B6657=CID!$D$2:$D$14794))"),"#N/A")</f>
        <v>#N/A</v>
      </c>
      <c r="B6657" s="12" t="str">
        <f>IFERROR(__xludf.DUMMYFUNCTION("TEXTJOIN(""; "", TRUE, FILTER(CID!B6657:B14794, REGEXMATCH(CID!D6657:D14794, TEXTJOIN(""|"", TRUE, SPLIT(A6657, "";"")))))"),"#N/A")</f>
        <v>#N/A</v>
      </c>
    </row>
    <row r="6658">
      <c r="A6658" s="12" t="str">
        <f>IFERROR(__xludf.DUMMYFUNCTION("TEXTJOIN("";"", TRUE, FILTER(CID!$B$2:$B$14794, CID!B6658=CID!$D$2:$D$14794))"),"#N/A")</f>
        <v>#N/A</v>
      </c>
      <c r="B6658" s="12" t="str">
        <f>IFERROR(__xludf.DUMMYFUNCTION("TEXTJOIN(""; "", TRUE, FILTER(CID!B6658:B14794, REGEXMATCH(CID!D6658:D14794, TEXTJOIN(""|"", TRUE, SPLIT(A6658, "";"")))))"),"#N/A")</f>
        <v>#N/A</v>
      </c>
    </row>
    <row r="6659">
      <c r="A6659" s="12" t="str">
        <f>IFERROR(__xludf.DUMMYFUNCTION("TEXTJOIN("";"", TRUE, FILTER(CID!$B$2:$B$14794, CID!B6659=CID!$D$2:$D$14794))"),"#N/A")</f>
        <v>#N/A</v>
      </c>
      <c r="B6659" s="12" t="str">
        <f>IFERROR(__xludf.DUMMYFUNCTION("TEXTJOIN(""; "", TRUE, FILTER(CID!B6659:B14794, REGEXMATCH(CID!D6659:D14794, TEXTJOIN(""|"", TRUE, SPLIT(A6659, "";"")))))"),"#N/A")</f>
        <v>#N/A</v>
      </c>
    </row>
    <row r="6660">
      <c r="A6660" s="12" t="str">
        <f>IFERROR(__xludf.DUMMYFUNCTION("TEXTJOIN("";"", TRUE, FILTER(CID!$B$2:$B$14794, CID!B6660=CID!$D$2:$D$14794))"),"#N/A")</f>
        <v>#N/A</v>
      </c>
      <c r="B6660" s="12" t="str">
        <f>IFERROR(__xludf.DUMMYFUNCTION("TEXTJOIN(""; "", TRUE, FILTER(CID!B6660:B14794, REGEXMATCH(CID!D6660:D14794, TEXTJOIN(""|"", TRUE, SPLIT(A6660, "";"")))))"),"#N/A")</f>
        <v>#N/A</v>
      </c>
    </row>
    <row r="6661">
      <c r="A6661" s="12" t="str">
        <f>IFERROR(__xludf.DUMMYFUNCTION("TEXTJOIN("";"", TRUE, FILTER(CID!$B$2:$B$14794, CID!B6661=CID!$D$2:$D$14794))"),"#N/A")</f>
        <v>#N/A</v>
      </c>
      <c r="B6661" s="12" t="str">
        <f>IFERROR(__xludf.DUMMYFUNCTION("TEXTJOIN(""; "", TRUE, FILTER(CID!B6661:B14794, REGEXMATCH(CID!D6661:D14794, TEXTJOIN(""|"", TRUE, SPLIT(A6661, "";"")))))"),"#N/A")</f>
        <v>#N/A</v>
      </c>
    </row>
    <row r="6662">
      <c r="A6662" s="12" t="str">
        <f>IFERROR(__xludf.DUMMYFUNCTION("TEXTJOIN("";"", TRUE, FILTER(CID!$B$2:$B$14794, CID!B6662=CID!$D$2:$D$14794))"),"#N/A")</f>
        <v>#N/A</v>
      </c>
      <c r="B6662" s="12" t="str">
        <f>IFERROR(__xludf.DUMMYFUNCTION("TEXTJOIN(""; "", TRUE, FILTER(CID!B6662:B14794, REGEXMATCH(CID!D6662:D14794, TEXTJOIN(""|"", TRUE, SPLIT(A6662, "";"")))))"),"#N/A")</f>
        <v>#N/A</v>
      </c>
    </row>
    <row r="6663">
      <c r="A6663" s="12" t="str">
        <f>IFERROR(__xludf.DUMMYFUNCTION("TEXTJOIN("";"", TRUE, FILTER(CID!$B$2:$B$14794, CID!B6663=CID!$D$2:$D$14794))"),"#N/A")</f>
        <v>#N/A</v>
      </c>
      <c r="B6663" s="12" t="str">
        <f>IFERROR(__xludf.DUMMYFUNCTION("TEXTJOIN(""; "", TRUE, FILTER(CID!B6663:B14794, REGEXMATCH(CID!D6663:D14794, TEXTJOIN(""|"", TRUE, SPLIT(A6663, "";"")))))"),"#N/A")</f>
        <v>#N/A</v>
      </c>
    </row>
    <row r="6664">
      <c r="A6664" s="12" t="str">
        <f>IFERROR(__xludf.DUMMYFUNCTION("TEXTJOIN("";"", TRUE, FILTER(CID!$B$2:$B$14794, CID!B6664=CID!$D$2:$D$14794))"),"#N/A")</f>
        <v>#N/A</v>
      </c>
      <c r="B6664" s="12" t="str">
        <f>IFERROR(__xludf.DUMMYFUNCTION("TEXTJOIN(""; "", TRUE, FILTER(CID!B6664:B14794, REGEXMATCH(CID!D6664:D14794, TEXTJOIN(""|"", TRUE, SPLIT(A6664, "";"")))))"),"#N/A")</f>
        <v>#N/A</v>
      </c>
    </row>
    <row r="6665">
      <c r="A6665" s="12" t="str">
        <f>IFERROR(__xludf.DUMMYFUNCTION("TEXTJOIN("";"", TRUE, FILTER(CID!$B$2:$B$14794, CID!B6665=CID!$D$2:$D$14794))"),"#N/A")</f>
        <v>#N/A</v>
      </c>
      <c r="B6665" s="12" t="str">
        <f>IFERROR(__xludf.DUMMYFUNCTION("TEXTJOIN(""; "", TRUE, FILTER(CID!B6665:B14794, REGEXMATCH(CID!D6665:D14794, TEXTJOIN(""|"", TRUE, SPLIT(A6665, "";"")))))"),"#N/A")</f>
        <v>#N/A</v>
      </c>
    </row>
    <row r="6666">
      <c r="A6666" s="12" t="str">
        <f>IFERROR(__xludf.DUMMYFUNCTION("TEXTJOIN("";"", TRUE, FILTER(CID!$B$2:$B$14794, CID!B6666=CID!$D$2:$D$14794))"),"#N/A")</f>
        <v>#N/A</v>
      </c>
      <c r="B6666" s="12" t="str">
        <f>IFERROR(__xludf.DUMMYFUNCTION("TEXTJOIN(""; "", TRUE, FILTER(CID!B6666:B14794, REGEXMATCH(CID!D6666:D14794, TEXTJOIN(""|"", TRUE, SPLIT(A6666, "";"")))))"),"#N/A")</f>
        <v>#N/A</v>
      </c>
    </row>
    <row r="6667">
      <c r="A6667" s="12" t="str">
        <f>IFERROR(__xludf.DUMMYFUNCTION("TEXTJOIN("";"", TRUE, FILTER(CID!$B$2:$B$14794, CID!B6667=CID!$D$2:$D$14794))"),"#N/A")</f>
        <v>#N/A</v>
      </c>
      <c r="B6667" s="12" t="str">
        <f>IFERROR(__xludf.DUMMYFUNCTION("TEXTJOIN(""; "", TRUE, FILTER(CID!B6667:B14794, REGEXMATCH(CID!D6667:D14794, TEXTJOIN(""|"", TRUE, SPLIT(A6667, "";"")))))"),"#N/A")</f>
        <v>#N/A</v>
      </c>
    </row>
    <row r="6668">
      <c r="A6668" s="12" t="str">
        <f>IFERROR(__xludf.DUMMYFUNCTION("TEXTJOIN("";"", TRUE, FILTER(CID!$B$2:$B$14794, CID!B6668=CID!$D$2:$D$14794))"),"#N/A")</f>
        <v>#N/A</v>
      </c>
      <c r="B6668" s="12" t="str">
        <f>IFERROR(__xludf.DUMMYFUNCTION("TEXTJOIN(""; "", TRUE, FILTER(CID!B6668:B14794, REGEXMATCH(CID!D6668:D14794, TEXTJOIN(""|"", TRUE, SPLIT(A6668, "";"")))))"),"#N/A")</f>
        <v>#N/A</v>
      </c>
    </row>
    <row r="6669">
      <c r="A6669" s="12" t="str">
        <f>IFERROR(__xludf.DUMMYFUNCTION("TEXTJOIN("";"", TRUE, FILTER(CID!$B$2:$B$14794, CID!B6669=CID!$D$2:$D$14794))"),"#N/A")</f>
        <v>#N/A</v>
      </c>
      <c r="B6669" s="12" t="str">
        <f>IFERROR(__xludf.DUMMYFUNCTION("TEXTJOIN(""; "", TRUE, FILTER(CID!B6669:B14794, REGEXMATCH(CID!D6669:D14794, TEXTJOIN(""|"", TRUE, SPLIT(A6669, "";"")))))"),"#N/A")</f>
        <v>#N/A</v>
      </c>
    </row>
    <row r="6670">
      <c r="A6670" s="12" t="str">
        <f>IFERROR(__xludf.DUMMYFUNCTION("TEXTJOIN("";"", TRUE, FILTER(CID!$B$2:$B$14794, CID!B6670=CID!$D$2:$D$14794))"),"#N/A")</f>
        <v>#N/A</v>
      </c>
      <c r="B6670" s="12" t="str">
        <f>IFERROR(__xludf.DUMMYFUNCTION("TEXTJOIN(""; "", TRUE, FILTER(CID!B6670:B14794, REGEXMATCH(CID!D6670:D14794, TEXTJOIN(""|"", TRUE, SPLIT(A6670, "";"")))))"),"#N/A")</f>
        <v>#N/A</v>
      </c>
    </row>
    <row r="6671">
      <c r="A6671" s="12" t="str">
        <f>IFERROR(__xludf.DUMMYFUNCTION("TEXTJOIN("";"", TRUE, FILTER(CID!$B$2:$B$14794, CID!B6671=CID!$D$2:$D$14794))"),"#N/A")</f>
        <v>#N/A</v>
      </c>
      <c r="B6671" s="12" t="str">
        <f>IFERROR(__xludf.DUMMYFUNCTION("TEXTJOIN(""; "", TRUE, FILTER(CID!B6671:B14794, REGEXMATCH(CID!D6671:D14794, TEXTJOIN(""|"", TRUE, SPLIT(A6671, "";"")))))"),"#N/A")</f>
        <v>#N/A</v>
      </c>
    </row>
    <row r="6672">
      <c r="A6672" s="12" t="str">
        <f>IFERROR(__xludf.DUMMYFUNCTION("TEXTJOIN("";"", TRUE, FILTER(CID!$B$2:$B$14794, CID!B6672=CID!$D$2:$D$14794))"),"#N/A")</f>
        <v>#N/A</v>
      </c>
      <c r="B6672" s="12" t="str">
        <f>IFERROR(__xludf.DUMMYFUNCTION("TEXTJOIN(""; "", TRUE, FILTER(CID!B6672:B14794, REGEXMATCH(CID!D6672:D14794, TEXTJOIN(""|"", TRUE, SPLIT(A6672, "";"")))))"),"#N/A")</f>
        <v>#N/A</v>
      </c>
    </row>
    <row r="6673">
      <c r="A6673" s="12" t="str">
        <f>IFERROR(__xludf.DUMMYFUNCTION("TEXTJOIN("";"", TRUE, FILTER(CID!$B$2:$B$14794, CID!B6673=CID!$D$2:$D$14794))"),"#N/A")</f>
        <v>#N/A</v>
      </c>
      <c r="B6673" s="12" t="str">
        <f>IFERROR(__xludf.DUMMYFUNCTION("TEXTJOIN(""; "", TRUE, FILTER(CID!B6673:B14794, REGEXMATCH(CID!D6673:D14794, TEXTJOIN(""|"", TRUE, SPLIT(A6673, "";"")))))"),"#N/A")</f>
        <v>#N/A</v>
      </c>
    </row>
    <row r="6674">
      <c r="A6674" s="12" t="str">
        <f>IFERROR(__xludf.DUMMYFUNCTION("TEXTJOIN("";"", TRUE, FILTER(CID!$B$2:$B$14794, CID!B6674=CID!$D$2:$D$14794))"),"#N/A")</f>
        <v>#N/A</v>
      </c>
      <c r="B6674" s="12" t="str">
        <f>IFERROR(__xludf.DUMMYFUNCTION("TEXTJOIN(""; "", TRUE, FILTER(CID!B6674:B14794, REGEXMATCH(CID!D6674:D14794, TEXTJOIN(""|"", TRUE, SPLIT(A6674, "";"")))))"),"#N/A")</f>
        <v>#N/A</v>
      </c>
    </row>
    <row r="6675">
      <c r="A6675" s="12" t="str">
        <f>IFERROR(__xludf.DUMMYFUNCTION("TEXTJOIN("";"", TRUE, FILTER(CID!$B$2:$B$14794, CID!B6675=CID!$D$2:$D$14794))"),"#N/A")</f>
        <v>#N/A</v>
      </c>
      <c r="B6675" s="12" t="str">
        <f>IFERROR(__xludf.DUMMYFUNCTION("TEXTJOIN(""; "", TRUE, FILTER(CID!B6675:B14794, REGEXMATCH(CID!D6675:D14794, TEXTJOIN(""|"", TRUE, SPLIT(A6675, "";"")))))"),"#N/A")</f>
        <v>#N/A</v>
      </c>
    </row>
    <row r="6676">
      <c r="A6676" s="12" t="str">
        <f>IFERROR(__xludf.DUMMYFUNCTION("TEXTJOIN("";"", TRUE, FILTER(CID!$B$2:$B$14794, CID!B6676=CID!$D$2:$D$14794))"),"#N/A")</f>
        <v>#N/A</v>
      </c>
      <c r="B6676" s="12" t="str">
        <f>IFERROR(__xludf.DUMMYFUNCTION("TEXTJOIN(""; "", TRUE, FILTER(CID!B6676:B14794, REGEXMATCH(CID!D6676:D14794, TEXTJOIN(""|"", TRUE, SPLIT(A6676, "";"")))))"),"#N/A")</f>
        <v>#N/A</v>
      </c>
    </row>
    <row r="6677">
      <c r="A6677" s="12" t="str">
        <f>IFERROR(__xludf.DUMMYFUNCTION("TEXTJOIN("";"", TRUE, FILTER(CID!$B$2:$B$14794, CID!B6677=CID!$D$2:$D$14794))"),"#N/A")</f>
        <v>#N/A</v>
      </c>
      <c r="B6677" s="12" t="str">
        <f>IFERROR(__xludf.DUMMYFUNCTION("TEXTJOIN(""; "", TRUE, FILTER(CID!B6677:B14794, REGEXMATCH(CID!D6677:D14794, TEXTJOIN(""|"", TRUE, SPLIT(A6677, "";"")))))"),"#N/A")</f>
        <v>#N/A</v>
      </c>
    </row>
    <row r="6678">
      <c r="A6678" s="12" t="str">
        <f>IFERROR(__xludf.DUMMYFUNCTION("TEXTJOIN("";"", TRUE, FILTER(CID!$B$2:$B$14794, CID!B6678=CID!$D$2:$D$14794))"),"#N/A")</f>
        <v>#N/A</v>
      </c>
      <c r="B6678" s="12" t="str">
        <f>IFERROR(__xludf.DUMMYFUNCTION("TEXTJOIN(""; "", TRUE, FILTER(CID!B6678:B14794, REGEXMATCH(CID!D6678:D14794, TEXTJOIN(""|"", TRUE, SPLIT(A6678, "";"")))))"),"#N/A")</f>
        <v>#N/A</v>
      </c>
    </row>
    <row r="6679">
      <c r="A6679" s="12" t="str">
        <f>IFERROR(__xludf.DUMMYFUNCTION("TEXTJOIN("";"", TRUE, FILTER(CID!$B$2:$B$14794, CID!B6679=CID!$D$2:$D$14794))"),"#N/A")</f>
        <v>#N/A</v>
      </c>
      <c r="B6679" s="12" t="str">
        <f>IFERROR(__xludf.DUMMYFUNCTION("TEXTJOIN(""; "", TRUE, FILTER(CID!B6679:B14794, REGEXMATCH(CID!D6679:D14794, TEXTJOIN(""|"", TRUE, SPLIT(A6679, "";"")))))"),"#N/A")</f>
        <v>#N/A</v>
      </c>
    </row>
    <row r="6680">
      <c r="A6680" s="12" t="str">
        <f>IFERROR(__xludf.DUMMYFUNCTION("TEXTJOIN("";"", TRUE, FILTER(CID!$B$2:$B$14794, CID!B6680=CID!$D$2:$D$14794))"),"#N/A")</f>
        <v>#N/A</v>
      </c>
      <c r="B6680" s="12" t="str">
        <f>IFERROR(__xludf.DUMMYFUNCTION("TEXTJOIN(""; "", TRUE, FILTER(CID!B6680:B14794, REGEXMATCH(CID!D6680:D14794, TEXTJOIN(""|"", TRUE, SPLIT(A6680, "";"")))))"),"#N/A")</f>
        <v>#N/A</v>
      </c>
    </row>
    <row r="6681">
      <c r="A6681" s="12" t="str">
        <f>IFERROR(__xludf.DUMMYFUNCTION("TEXTJOIN("";"", TRUE, FILTER(CID!$B$2:$B$14794, CID!B6681=CID!$D$2:$D$14794))"),"#N/A")</f>
        <v>#N/A</v>
      </c>
      <c r="B6681" s="12" t="str">
        <f>IFERROR(__xludf.DUMMYFUNCTION("TEXTJOIN(""; "", TRUE, FILTER(CID!B6681:B14794, REGEXMATCH(CID!D6681:D14794, TEXTJOIN(""|"", TRUE, SPLIT(A6681, "";"")))))"),"#N/A")</f>
        <v>#N/A</v>
      </c>
    </row>
    <row r="6682">
      <c r="A6682" s="12" t="str">
        <f>IFERROR(__xludf.DUMMYFUNCTION("TEXTJOIN("";"", TRUE, FILTER(CID!$B$2:$B$14794, CID!B6682=CID!$D$2:$D$14794))"),"#N/A")</f>
        <v>#N/A</v>
      </c>
      <c r="B6682" s="12" t="str">
        <f>IFERROR(__xludf.DUMMYFUNCTION("TEXTJOIN(""; "", TRUE, FILTER(CID!B6682:B14794, REGEXMATCH(CID!D6682:D14794, TEXTJOIN(""|"", TRUE, SPLIT(A6682, "";"")))))"),"#N/A")</f>
        <v>#N/A</v>
      </c>
    </row>
    <row r="6683">
      <c r="A6683" s="12" t="str">
        <f>IFERROR(__xludf.DUMMYFUNCTION("TEXTJOIN("";"", TRUE, FILTER(CID!$B$2:$B$14794, CID!B6683=CID!$D$2:$D$14794))"),"#N/A")</f>
        <v>#N/A</v>
      </c>
      <c r="B6683" s="12" t="str">
        <f>IFERROR(__xludf.DUMMYFUNCTION("TEXTJOIN(""; "", TRUE, FILTER(CID!B6683:B14794, REGEXMATCH(CID!D6683:D14794, TEXTJOIN(""|"", TRUE, SPLIT(A6683, "";"")))))"),"#N/A")</f>
        <v>#N/A</v>
      </c>
    </row>
    <row r="6684">
      <c r="A6684" s="12" t="str">
        <f>IFERROR(__xludf.DUMMYFUNCTION("TEXTJOIN("";"", TRUE, FILTER(CID!$B$2:$B$14794, CID!B6684=CID!$D$2:$D$14794))"),"#N/A")</f>
        <v>#N/A</v>
      </c>
      <c r="B6684" s="12" t="str">
        <f>IFERROR(__xludf.DUMMYFUNCTION("TEXTJOIN(""; "", TRUE, FILTER(CID!B6684:B14794, REGEXMATCH(CID!D6684:D14794, TEXTJOIN(""|"", TRUE, SPLIT(A6684, "";"")))))"),"#N/A")</f>
        <v>#N/A</v>
      </c>
    </row>
    <row r="6685">
      <c r="A6685" s="12" t="str">
        <f>IFERROR(__xludf.DUMMYFUNCTION("TEXTJOIN("";"", TRUE, FILTER(CID!$B$2:$B$14794, CID!B6685=CID!$D$2:$D$14794))"),"#N/A")</f>
        <v>#N/A</v>
      </c>
      <c r="B6685" s="12" t="str">
        <f>IFERROR(__xludf.DUMMYFUNCTION("TEXTJOIN(""; "", TRUE, FILTER(CID!B6685:B14794, REGEXMATCH(CID!D6685:D14794, TEXTJOIN(""|"", TRUE, SPLIT(A6685, "";"")))))"),"#N/A")</f>
        <v>#N/A</v>
      </c>
    </row>
    <row r="6686">
      <c r="A6686" s="12" t="str">
        <f>IFERROR(__xludf.DUMMYFUNCTION("TEXTJOIN("";"", TRUE, FILTER(CID!$B$2:$B$14794, CID!B6686=CID!$D$2:$D$14794))"),"#N/A")</f>
        <v>#N/A</v>
      </c>
      <c r="B6686" s="12" t="str">
        <f>IFERROR(__xludf.DUMMYFUNCTION("TEXTJOIN(""; "", TRUE, FILTER(CID!B6686:B14794, REGEXMATCH(CID!D6686:D14794, TEXTJOIN(""|"", TRUE, SPLIT(A6686, "";"")))))"),"#N/A")</f>
        <v>#N/A</v>
      </c>
    </row>
    <row r="6687">
      <c r="A6687" s="12" t="str">
        <f>IFERROR(__xludf.DUMMYFUNCTION("TEXTJOIN("";"", TRUE, FILTER(CID!$B$2:$B$14794, CID!B6687=CID!$D$2:$D$14794))"),"#N/A")</f>
        <v>#N/A</v>
      </c>
      <c r="B6687" s="12" t="str">
        <f>IFERROR(__xludf.DUMMYFUNCTION("TEXTJOIN(""; "", TRUE, FILTER(CID!B6687:B14794, REGEXMATCH(CID!D6687:D14794, TEXTJOIN(""|"", TRUE, SPLIT(A6687, "";"")))))"),"#N/A")</f>
        <v>#N/A</v>
      </c>
    </row>
    <row r="6688">
      <c r="A6688" s="12" t="str">
        <f>IFERROR(__xludf.DUMMYFUNCTION("TEXTJOIN("";"", TRUE, FILTER(CID!$B$2:$B$14794, CID!B6688=CID!$D$2:$D$14794))"),"#N/A")</f>
        <v>#N/A</v>
      </c>
      <c r="B6688" s="12" t="str">
        <f>IFERROR(__xludf.DUMMYFUNCTION("TEXTJOIN(""; "", TRUE, FILTER(CID!B6688:B14794, REGEXMATCH(CID!D6688:D14794, TEXTJOIN(""|"", TRUE, SPLIT(A6688, "";"")))))"),"#N/A")</f>
        <v>#N/A</v>
      </c>
    </row>
    <row r="6689">
      <c r="A6689" s="12" t="str">
        <f>IFERROR(__xludf.DUMMYFUNCTION("TEXTJOIN("";"", TRUE, FILTER(CID!$B$2:$B$14794, CID!B6689=CID!$D$2:$D$14794))"),"#N/A")</f>
        <v>#N/A</v>
      </c>
      <c r="B6689" s="12" t="str">
        <f>IFERROR(__xludf.DUMMYFUNCTION("TEXTJOIN(""; "", TRUE, FILTER(CID!B6689:B14794, REGEXMATCH(CID!D6689:D14794, TEXTJOIN(""|"", TRUE, SPLIT(A6689, "";"")))))"),"#N/A")</f>
        <v>#N/A</v>
      </c>
    </row>
    <row r="6690">
      <c r="A6690" s="12" t="str">
        <f>IFERROR(__xludf.DUMMYFUNCTION("TEXTJOIN("";"", TRUE, FILTER(CID!$B$2:$B$14794, CID!B6690=CID!$D$2:$D$14794))"),"#N/A")</f>
        <v>#N/A</v>
      </c>
      <c r="B6690" s="12" t="str">
        <f>IFERROR(__xludf.DUMMYFUNCTION("TEXTJOIN(""; "", TRUE, FILTER(CID!B6690:B14794, REGEXMATCH(CID!D6690:D14794, TEXTJOIN(""|"", TRUE, SPLIT(A6690, "";"")))))"),"#N/A")</f>
        <v>#N/A</v>
      </c>
    </row>
    <row r="6691">
      <c r="A6691" s="12" t="str">
        <f>IFERROR(__xludf.DUMMYFUNCTION("TEXTJOIN("";"", TRUE, FILTER(CID!$B$2:$B$14794, CID!B6691=CID!$D$2:$D$14794))"),"#N/A")</f>
        <v>#N/A</v>
      </c>
      <c r="B6691" s="12" t="str">
        <f>IFERROR(__xludf.DUMMYFUNCTION("TEXTJOIN(""; "", TRUE, FILTER(CID!B6691:B14794, REGEXMATCH(CID!D6691:D14794, TEXTJOIN(""|"", TRUE, SPLIT(A6691, "";"")))))"),"#N/A")</f>
        <v>#N/A</v>
      </c>
    </row>
    <row r="6692">
      <c r="A6692" s="12" t="str">
        <f>IFERROR(__xludf.DUMMYFUNCTION("TEXTJOIN("";"", TRUE, FILTER(CID!$B$2:$B$14794, CID!B6692=CID!$D$2:$D$14794))"),"#N/A")</f>
        <v>#N/A</v>
      </c>
      <c r="B6692" s="12" t="str">
        <f>IFERROR(__xludf.DUMMYFUNCTION("TEXTJOIN(""; "", TRUE, FILTER(CID!B6692:B14794, REGEXMATCH(CID!D6692:D14794, TEXTJOIN(""|"", TRUE, SPLIT(A6692, "";"")))))"),"#N/A")</f>
        <v>#N/A</v>
      </c>
    </row>
    <row r="6693">
      <c r="A6693" s="12" t="str">
        <f>IFERROR(__xludf.DUMMYFUNCTION("TEXTJOIN("";"", TRUE, FILTER(CID!$B$2:$B$14794, CID!B6693=CID!$D$2:$D$14794))"),"#N/A")</f>
        <v>#N/A</v>
      </c>
      <c r="B6693" s="12" t="str">
        <f>IFERROR(__xludf.DUMMYFUNCTION("TEXTJOIN(""; "", TRUE, FILTER(CID!B6693:B14794, REGEXMATCH(CID!D6693:D14794, TEXTJOIN(""|"", TRUE, SPLIT(A6693, "";"")))))"),"#N/A")</f>
        <v>#N/A</v>
      </c>
    </row>
    <row r="6694">
      <c r="A6694" s="12" t="str">
        <f>IFERROR(__xludf.DUMMYFUNCTION("TEXTJOIN("";"", TRUE, FILTER(CID!$B$2:$B$14794, CID!B6694=CID!$D$2:$D$14794))"),"#N/A")</f>
        <v>#N/A</v>
      </c>
      <c r="B6694" s="12" t="str">
        <f>IFERROR(__xludf.DUMMYFUNCTION("TEXTJOIN(""; "", TRUE, FILTER(CID!B6694:B14794, REGEXMATCH(CID!D6694:D14794, TEXTJOIN(""|"", TRUE, SPLIT(A6694, "";"")))))"),"#N/A")</f>
        <v>#N/A</v>
      </c>
    </row>
    <row r="6695">
      <c r="A6695" s="12" t="str">
        <f>IFERROR(__xludf.DUMMYFUNCTION("TEXTJOIN("";"", TRUE, FILTER(CID!$B$2:$B$14794, CID!B6695=CID!$D$2:$D$14794))"),"#N/A")</f>
        <v>#N/A</v>
      </c>
      <c r="B6695" s="12" t="str">
        <f>IFERROR(__xludf.DUMMYFUNCTION("TEXTJOIN(""; "", TRUE, FILTER(CID!B6695:B14794, REGEXMATCH(CID!D6695:D14794, TEXTJOIN(""|"", TRUE, SPLIT(A6695, "";"")))))"),"#N/A")</f>
        <v>#N/A</v>
      </c>
    </row>
    <row r="6696">
      <c r="A6696" s="12" t="str">
        <f>IFERROR(__xludf.DUMMYFUNCTION("TEXTJOIN("";"", TRUE, FILTER(CID!$B$2:$B$14794, CID!B6696=CID!$D$2:$D$14794))"),"#N/A")</f>
        <v>#N/A</v>
      </c>
      <c r="B6696" s="12" t="str">
        <f>IFERROR(__xludf.DUMMYFUNCTION("TEXTJOIN(""; "", TRUE, FILTER(CID!B6696:B14794, REGEXMATCH(CID!D6696:D14794, TEXTJOIN(""|"", TRUE, SPLIT(A6696, "";"")))))"),"#N/A")</f>
        <v>#N/A</v>
      </c>
    </row>
    <row r="6697">
      <c r="A6697" s="12" t="str">
        <f>IFERROR(__xludf.DUMMYFUNCTION("TEXTJOIN("";"", TRUE, FILTER(CID!$B$2:$B$14794, CID!B6697=CID!$D$2:$D$14794))"),"#N/A")</f>
        <v>#N/A</v>
      </c>
      <c r="B6697" s="12" t="str">
        <f>IFERROR(__xludf.DUMMYFUNCTION("TEXTJOIN(""; "", TRUE, FILTER(CID!B6697:B14794, REGEXMATCH(CID!D6697:D14794, TEXTJOIN(""|"", TRUE, SPLIT(A6697, "";"")))))"),"#N/A")</f>
        <v>#N/A</v>
      </c>
    </row>
    <row r="6698">
      <c r="A6698" s="12" t="str">
        <f>IFERROR(__xludf.DUMMYFUNCTION("TEXTJOIN("";"", TRUE, FILTER(CID!$B$2:$B$14794, CID!B6698=CID!$D$2:$D$14794))"),"#N/A")</f>
        <v>#N/A</v>
      </c>
      <c r="B6698" s="12" t="str">
        <f>IFERROR(__xludf.DUMMYFUNCTION("TEXTJOIN(""; "", TRUE, FILTER(CID!B6698:B14794, REGEXMATCH(CID!D6698:D14794, TEXTJOIN(""|"", TRUE, SPLIT(A6698, "";"")))))"),"#N/A")</f>
        <v>#N/A</v>
      </c>
    </row>
    <row r="6699">
      <c r="A6699" s="12" t="str">
        <f>IFERROR(__xludf.DUMMYFUNCTION("TEXTJOIN("";"", TRUE, FILTER(CID!$B$2:$B$14794, CID!B6699=CID!$D$2:$D$14794))"),"#N/A")</f>
        <v>#N/A</v>
      </c>
      <c r="B6699" s="12" t="str">
        <f>IFERROR(__xludf.DUMMYFUNCTION("TEXTJOIN(""; "", TRUE, FILTER(CID!B6699:B14794, REGEXMATCH(CID!D6699:D14794, TEXTJOIN(""|"", TRUE, SPLIT(A6699, "";"")))))"),"#N/A")</f>
        <v>#N/A</v>
      </c>
    </row>
    <row r="6700">
      <c r="A6700" s="12" t="str">
        <f>IFERROR(__xludf.DUMMYFUNCTION("TEXTJOIN("";"", TRUE, FILTER(CID!$B$2:$B$14794, CID!B6700=CID!$D$2:$D$14794))"),"#N/A")</f>
        <v>#N/A</v>
      </c>
      <c r="B6700" s="12" t="str">
        <f>IFERROR(__xludf.DUMMYFUNCTION("TEXTJOIN(""; "", TRUE, FILTER(CID!B6700:B14794, REGEXMATCH(CID!D6700:D14794, TEXTJOIN(""|"", TRUE, SPLIT(A6700, "";"")))))"),"#N/A")</f>
        <v>#N/A</v>
      </c>
    </row>
    <row r="6701">
      <c r="A6701" s="12" t="str">
        <f>IFERROR(__xludf.DUMMYFUNCTION("TEXTJOIN("";"", TRUE, FILTER(CID!$B$2:$B$14794, CID!B6701=CID!$D$2:$D$14794))"),"#N/A")</f>
        <v>#N/A</v>
      </c>
      <c r="B6701" s="12" t="str">
        <f>IFERROR(__xludf.DUMMYFUNCTION("TEXTJOIN(""; "", TRUE, FILTER(CID!B6701:B14794, REGEXMATCH(CID!D6701:D14794, TEXTJOIN(""|"", TRUE, SPLIT(A6701, "";"")))))"),"#N/A")</f>
        <v>#N/A</v>
      </c>
    </row>
    <row r="6702">
      <c r="A6702" s="12" t="str">
        <f>IFERROR(__xludf.DUMMYFUNCTION("TEXTJOIN("";"", TRUE, FILTER(CID!$B$2:$B$14794, CID!B6702=CID!$D$2:$D$14794))"),"#N/A")</f>
        <v>#N/A</v>
      </c>
      <c r="B6702" s="12" t="str">
        <f>IFERROR(__xludf.DUMMYFUNCTION("TEXTJOIN(""; "", TRUE, FILTER(CID!B6702:B14794, REGEXMATCH(CID!D6702:D14794, TEXTJOIN(""|"", TRUE, SPLIT(A6702, "";"")))))"),"#N/A")</f>
        <v>#N/A</v>
      </c>
    </row>
    <row r="6703">
      <c r="A6703" s="12" t="str">
        <f>IFERROR(__xludf.DUMMYFUNCTION("TEXTJOIN("";"", TRUE, FILTER(CID!$B$2:$B$14794, CID!B6703=CID!$D$2:$D$14794))"),"#N/A")</f>
        <v>#N/A</v>
      </c>
      <c r="B6703" s="12" t="str">
        <f>IFERROR(__xludf.DUMMYFUNCTION("TEXTJOIN(""; "", TRUE, FILTER(CID!B6703:B14794, REGEXMATCH(CID!D6703:D14794, TEXTJOIN(""|"", TRUE, SPLIT(A6703, "";"")))))"),"#N/A")</f>
        <v>#N/A</v>
      </c>
    </row>
    <row r="6704">
      <c r="A6704" s="12" t="str">
        <f>IFERROR(__xludf.DUMMYFUNCTION("TEXTJOIN("";"", TRUE, FILTER(CID!$B$2:$B$14794, CID!B6704=CID!$D$2:$D$14794))"),"#N/A")</f>
        <v>#N/A</v>
      </c>
      <c r="B6704" s="12" t="str">
        <f>IFERROR(__xludf.DUMMYFUNCTION("TEXTJOIN(""; "", TRUE, FILTER(CID!B6704:B14794, REGEXMATCH(CID!D6704:D14794, TEXTJOIN(""|"", TRUE, SPLIT(A6704, "";"")))))"),"#N/A")</f>
        <v>#N/A</v>
      </c>
    </row>
    <row r="6705">
      <c r="A6705" s="12" t="str">
        <f>IFERROR(__xludf.DUMMYFUNCTION("TEXTJOIN("";"", TRUE, FILTER(CID!$B$2:$B$14794, CID!B6705=CID!$D$2:$D$14794))"),"#N/A")</f>
        <v>#N/A</v>
      </c>
      <c r="B6705" s="12" t="str">
        <f>IFERROR(__xludf.DUMMYFUNCTION("TEXTJOIN(""; "", TRUE, FILTER(CID!B6705:B14794, REGEXMATCH(CID!D6705:D14794, TEXTJOIN(""|"", TRUE, SPLIT(A6705, "";"")))))"),"#N/A")</f>
        <v>#N/A</v>
      </c>
    </row>
    <row r="6706">
      <c r="A6706" s="12" t="str">
        <f>IFERROR(__xludf.DUMMYFUNCTION("TEXTJOIN("";"", TRUE, FILTER(CID!$B$2:$B$14794, CID!B6706=CID!$D$2:$D$14794))"),"#N/A")</f>
        <v>#N/A</v>
      </c>
      <c r="B6706" s="12" t="str">
        <f>IFERROR(__xludf.DUMMYFUNCTION("TEXTJOIN(""; "", TRUE, FILTER(CID!B6706:B14794, REGEXMATCH(CID!D6706:D14794, TEXTJOIN(""|"", TRUE, SPLIT(A6706, "";"")))))"),"#N/A")</f>
        <v>#N/A</v>
      </c>
    </row>
    <row r="6707">
      <c r="A6707" s="12" t="str">
        <f>IFERROR(__xludf.DUMMYFUNCTION("TEXTJOIN("";"", TRUE, FILTER(CID!$B$2:$B$14794, CID!B6707=CID!$D$2:$D$14794))"),"#N/A")</f>
        <v>#N/A</v>
      </c>
      <c r="B6707" s="12" t="str">
        <f>IFERROR(__xludf.DUMMYFUNCTION("TEXTJOIN(""; "", TRUE, FILTER(CID!B6707:B14794, REGEXMATCH(CID!D6707:D14794, TEXTJOIN(""|"", TRUE, SPLIT(A6707, "";"")))))"),"#N/A")</f>
        <v>#N/A</v>
      </c>
    </row>
    <row r="6708">
      <c r="A6708" s="12" t="str">
        <f>IFERROR(__xludf.DUMMYFUNCTION("TEXTJOIN("";"", TRUE, FILTER(CID!$B$2:$B$14794, CID!B6708=CID!$D$2:$D$14794))"),"#N/A")</f>
        <v>#N/A</v>
      </c>
      <c r="B6708" s="12" t="str">
        <f>IFERROR(__xludf.DUMMYFUNCTION("TEXTJOIN(""; "", TRUE, FILTER(CID!B6708:B14794, REGEXMATCH(CID!D6708:D14794, TEXTJOIN(""|"", TRUE, SPLIT(A6708, "";"")))))"),"#N/A")</f>
        <v>#N/A</v>
      </c>
    </row>
    <row r="6709">
      <c r="A6709" s="12" t="str">
        <f>IFERROR(__xludf.DUMMYFUNCTION("TEXTJOIN("";"", TRUE, FILTER(CID!$B$2:$B$14794, CID!B6709=CID!$D$2:$D$14794))"),"#N/A")</f>
        <v>#N/A</v>
      </c>
      <c r="B6709" s="12" t="str">
        <f>IFERROR(__xludf.DUMMYFUNCTION("TEXTJOIN(""; "", TRUE, FILTER(CID!B6709:B14794, REGEXMATCH(CID!D6709:D14794, TEXTJOIN(""|"", TRUE, SPLIT(A6709, "";"")))))"),"#N/A")</f>
        <v>#N/A</v>
      </c>
    </row>
    <row r="6710">
      <c r="A6710" s="12" t="str">
        <f>IFERROR(__xludf.DUMMYFUNCTION("TEXTJOIN("";"", TRUE, FILTER(CID!$B$2:$B$14794, CID!B6710=CID!$D$2:$D$14794))"),"#N/A")</f>
        <v>#N/A</v>
      </c>
      <c r="B6710" s="12" t="str">
        <f>IFERROR(__xludf.DUMMYFUNCTION("TEXTJOIN(""; "", TRUE, FILTER(CID!B6710:B14794, REGEXMATCH(CID!D6710:D14794, TEXTJOIN(""|"", TRUE, SPLIT(A6710, "";"")))))"),"#N/A")</f>
        <v>#N/A</v>
      </c>
    </row>
    <row r="6711">
      <c r="A6711" s="12" t="str">
        <f>IFERROR(__xludf.DUMMYFUNCTION("TEXTJOIN("";"", TRUE, FILTER(CID!$B$2:$B$14794, CID!B6711=CID!$D$2:$D$14794))"),"#N/A")</f>
        <v>#N/A</v>
      </c>
      <c r="B6711" s="12" t="str">
        <f>IFERROR(__xludf.DUMMYFUNCTION("TEXTJOIN(""; "", TRUE, FILTER(CID!B6711:B14794, REGEXMATCH(CID!D6711:D14794, TEXTJOIN(""|"", TRUE, SPLIT(A6711, "";"")))))"),"#N/A")</f>
        <v>#N/A</v>
      </c>
    </row>
    <row r="6712">
      <c r="A6712" s="12" t="str">
        <f>IFERROR(__xludf.DUMMYFUNCTION("TEXTJOIN("";"", TRUE, FILTER(CID!$B$2:$B$14794, CID!B6712=CID!$D$2:$D$14794))"),"#N/A")</f>
        <v>#N/A</v>
      </c>
      <c r="B6712" s="12" t="str">
        <f>IFERROR(__xludf.DUMMYFUNCTION("TEXTJOIN(""; "", TRUE, FILTER(CID!B6712:B14794, REGEXMATCH(CID!D6712:D14794, TEXTJOIN(""|"", TRUE, SPLIT(A6712, "";"")))))"),"#N/A")</f>
        <v>#N/A</v>
      </c>
    </row>
    <row r="6713">
      <c r="A6713" s="12" t="str">
        <f>IFERROR(__xludf.DUMMYFUNCTION("TEXTJOIN("";"", TRUE, FILTER(CID!$B$2:$B$14794, CID!B6713=CID!$D$2:$D$14794))"),"#N/A")</f>
        <v>#N/A</v>
      </c>
      <c r="B6713" s="12" t="str">
        <f>IFERROR(__xludf.DUMMYFUNCTION("TEXTJOIN(""; "", TRUE, FILTER(CID!B6713:B14794, REGEXMATCH(CID!D6713:D14794, TEXTJOIN(""|"", TRUE, SPLIT(A6713, "";"")))))"),"#N/A")</f>
        <v>#N/A</v>
      </c>
    </row>
    <row r="6714">
      <c r="A6714" s="12" t="str">
        <f>IFERROR(__xludf.DUMMYFUNCTION("TEXTJOIN("";"", TRUE, FILTER(CID!$B$2:$B$14794, CID!B6714=CID!$D$2:$D$14794))"),"#N/A")</f>
        <v>#N/A</v>
      </c>
      <c r="B6714" s="12" t="str">
        <f>IFERROR(__xludf.DUMMYFUNCTION("TEXTJOIN(""; "", TRUE, FILTER(CID!B6714:B14794, REGEXMATCH(CID!D6714:D14794, TEXTJOIN(""|"", TRUE, SPLIT(A6714, "";"")))))"),"#N/A")</f>
        <v>#N/A</v>
      </c>
    </row>
    <row r="6715">
      <c r="A6715" s="12" t="str">
        <f>IFERROR(__xludf.DUMMYFUNCTION("TEXTJOIN("";"", TRUE, FILTER(CID!$B$2:$B$14794, CID!B6715=CID!$D$2:$D$14794))"),"#N/A")</f>
        <v>#N/A</v>
      </c>
      <c r="B6715" s="12" t="str">
        <f>IFERROR(__xludf.DUMMYFUNCTION("TEXTJOIN(""; "", TRUE, FILTER(CID!B6715:B14794, REGEXMATCH(CID!D6715:D14794, TEXTJOIN(""|"", TRUE, SPLIT(A6715, "";"")))))"),"#N/A")</f>
        <v>#N/A</v>
      </c>
    </row>
    <row r="6716">
      <c r="A6716" s="12" t="str">
        <f>IFERROR(__xludf.DUMMYFUNCTION("TEXTJOIN("";"", TRUE, FILTER(CID!$B$2:$B$14794, CID!B6716=CID!$D$2:$D$14794))"),"#N/A")</f>
        <v>#N/A</v>
      </c>
      <c r="B6716" s="12" t="str">
        <f>IFERROR(__xludf.DUMMYFUNCTION("TEXTJOIN(""; "", TRUE, FILTER(CID!B6716:B14794, REGEXMATCH(CID!D6716:D14794, TEXTJOIN(""|"", TRUE, SPLIT(A6716, "";"")))))"),"#N/A")</f>
        <v>#N/A</v>
      </c>
    </row>
    <row r="6717">
      <c r="A6717" s="12" t="str">
        <f>IFERROR(__xludf.DUMMYFUNCTION("TEXTJOIN("";"", TRUE, FILTER(CID!$B$2:$B$14794, CID!B6717=CID!$D$2:$D$14794))"),"#N/A")</f>
        <v>#N/A</v>
      </c>
      <c r="B6717" s="12" t="str">
        <f>IFERROR(__xludf.DUMMYFUNCTION("TEXTJOIN(""; "", TRUE, FILTER(CID!B6717:B14794, REGEXMATCH(CID!D6717:D14794, TEXTJOIN(""|"", TRUE, SPLIT(A6717, "";"")))))"),"#N/A")</f>
        <v>#N/A</v>
      </c>
    </row>
    <row r="6718">
      <c r="A6718" s="12" t="str">
        <f>IFERROR(__xludf.DUMMYFUNCTION("TEXTJOIN("";"", TRUE, FILTER(CID!$B$2:$B$14794, CID!B6718=CID!$D$2:$D$14794))"),"#N/A")</f>
        <v>#N/A</v>
      </c>
      <c r="B6718" s="12" t="str">
        <f>IFERROR(__xludf.DUMMYFUNCTION("TEXTJOIN(""; "", TRUE, FILTER(CID!B6718:B14794, REGEXMATCH(CID!D6718:D14794, TEXTJOIN(""|"", TRUE, SPLIT(A6718, "";"")))))"),"#N/A")</f>
        <v>#N/A</v>
      </c>
    </row>
    <row r="6719">
      <c r="A6719" s="12" t="str">
        <f>IFERROR(__xludf.DUMMYFUNCTION("TEXTJOIN("";"", TRUE, FILTER(CID!$B$2:$B$14794, CID!B6719=CID!$D$2:$D$14794))"),"#N/A")</f>
        <v>#N/A</v>
      </c>
      <c r="B6719" s="12" t="str">
        <f>IFERROR(__xludf.DUMMYFUNCTION("TEXTJOIN(""; "", TRUE, FILTER(CID!B6719:B14794, REGEXMATCH(CID!D6719:D14794, TEXTJOIN(""|"", TRUE, SPLIT(A6719, "";"")))))"),"#N/A")</f>
        <v>#N/A</v>
      </c>
    </row>
    <row r="6720">
      <c r="A6720" s="12" t="str">
        <f>IFERROR(__xludf.DUMMYFUNCTION("TEXTJOIN("";"", TRUE, FILTER(CID!$B$2:$B$14794, CID!B6720=CID!$D$2:$D$14794))"),"#N/A")</f>
        <v>#N/A</v>
      </c>
      <c r="B6720" s="12" t="str">
        <f>IFERROR(__xludf.DUMMYFUNCTION("TEXTJOIN(""; "", TRUE, FILTER(CID!B6720:B14794, REGEXMATCH(CID!D6720:D14794, TEXTJOIN(""|"", TRUE, SPLIT(A6720, "";"")))))"),"#N/A")</f>
        <v>#N/A</v>
      </c>
    </row>
    <row r="6721">
      <c r="A6721" s="12" t="str">
        <f>IFERROR(__xludf.DUMMYFUNCTION("TEXTJOIN("";"", TRUE, FILTER(CID!$B$2:$B$14794, CID!B6721=CID!$D$2:$D$14794))"),"#N/A")</f>
        <v>#N/A</v>
      </c>
      <c r="B6721" s="12" t="str">
        <f>IFERROR(__xludf.DUMMYFUNCTION("TEXTJOIN(""; "", TRUE, FILTER(CID!B6721:B14794, REGEXMATCH(CID!D6721:D14794, TEXTJOIN(""|"", TRUE, SPLIT(A6721, "";"")))))"),"#N/A")</f>
        <v>#N/A</v>
      </c>
    </row>
    <row r="6722">
      <c r="A6722" s="12" t="str">
        <f>IFERROR(__xludf.DUMMYFUNCTION("TEXTJOIN("";"", TRUE, FILTER(CID!$B$2:$B$14794, CID!B6722=CID!$D$2:$D$14794))"),"#N/A")</f>
        <v>#N/A</v>
      </c>
      <c r="B6722" s="12" t="str">
        <f>IFERROR(__xludf.DUMMYFUNCTION("TEXTJOIN(""; "", TRUE, FILTER(CID!B6722:B14794, REGEXMATCH(CID!D6722:D14794, TEXTJOIN(""|"", TRUE, SPLIT(A6722, "";"")))))"),"#N/A")</f>
        <v>#N/A</v>
      </c>
    </row>
    <row r="6723">
      <c r="A6723" s="12" t="str">
        <f>IFERROR(__xludf.DUMMYFUNCTION("TEXTJOIN("";"", TRUE, FILTER(CID!$B$2:$B$14794, CID!B6723=CID!$D$2:$D$14794))"),"#N/A")</f>
        <v>#N/A</v>
      </c>
      <c r="B6723" s="12" t="str">
        <f>IFERROR(__xludf.DUMMYFUNCTION("TEXTJOIN(""; "", TRUE, FILTER(CID!B6723:B14794, REGEXMATCH(CID!D6723:D14794, TEXTJOIN(""|"", TRUE, SPLIT(A6723, "";"")))))"),"#N/A")</f>
        <v>#N/A</v>
      </c>
    </row>
    <row r="6724">
      <c r="A6724" s="12" t="str">
        <f>IFERROR(__xludf.DUMMYFUNCTION("TEXTJOIN("";"", TRUE, FILTER(CID!$B$2:$B$14794, CID!B6724=CID!$D$2:$D$14794))"),"#N/A")</f>
        <v>#N/A</v>
      </c>
      <c r="B6724" s="12" t="str">
        <f>IFERROR(__xludf.DUMMYFUNCTION("TEXTJOIN(""; "", TRUE, FILTER(CID!B6724:B14794, REGEXMATCH(CID!D6724:D14794, TEXTJOIN(""|"", TRUE, SPLIT(A6724, "";"")))))"),"#N/A")</f>
        <v>#N/A</v>
      </c>
    </row>
    <row r="6725">
      <c r="A6725" s="12" t="str">
        <f>IFERROR(__xludf.DUMMYFUNCTION("TEXTJOIN("";"", TRUE, FILTER(CID!$B$2:$B$14794, CID!B6725=CID!$D$2:$D$14794))"),"#N/A")</f>
        <v>#N/A</v>
      </c>
      <c r="B6725" s="12" t="str">
        <f>IFERROR(__xludf.DUMMYFUNCTION("TEXTJOIN(""; "", TRUE, FILTER(CID!B6725:B14794, REGEXMATCH(CID!D6725:D14794, TEXTJOIN(""|"", TRUE, SPLIT(A6725, "";"")))))"),"#N/A")</f>
        <v>#N/A</v>
      </c>
    </row>
    <row r="6726">
      <c r="A6726" s="12" t="str">
        <f>IFERROR(__xludf.DUMMYFUNCTION("TEXTJOIN("";"", TRUE, FILTER(CID!$B$2:$B$14794, CID!B6726=CID!$D$2:$D$14794))"),"#N/A")</f>
        <v>#N/A</v>
      </c>
      <c r="B6726" s="12" t="str">
        <f>IFERROR(__xludf.DUMMYFUNCTION("TEXTJOIN(""; "", TRUE, FILTER(CID!B6726:B14794, REGEXMATCH(CID!D6726:D14794, TEXTJOIN(""|"", TRUE, SPLIT(A6726, "";"")))))"),"#N/A")</f>
        <v>#N/A</v>
      </c>
    </row>
    <row r="6727">
      <c r="A6727" s="12" t="str">
        <f>IFERROR(__xludf.DUMMYFUNCTION("TEXTJOIN("";"", TRUE, FILTER(CID!$B$2:$B$14794, CID!B6727=CID!$D$2:$D$14794))"),"#N/A")</f>
        <v>#N/A</v>
      </c>
      <c r="B6727" s="12" t="str">
        <f>IFERROR(__xludf.DUMMYFUNCTION("TEXTJOIN(""; "", TRUE, FILTER(CID!B6727:B14794, REGEXMATCH(CID!D6727:D14794, TEXTJOIN(""|"", TRUE, SPLIT(A6727, "";"")))))"),"#N/A")</f>
        <v>#N/A</v>
      </c>
    </row>
    <row r="6728">
      <c r="A6728" s="12" t="str">
        <f>IFERROR(__xludf.DUMMYFUNCTION("TEXTJOIN("";"", TRUE, FILTER(CID!$B$2:$B$14794, CID!B6728=CID!$D$2:$D$14794))"),"#N/A")</f>
        <v>#N/A</v>
      </c>
      <c r="B6728" s="12" t="str">
        <f>IFERROR(__xludf.DUMMYFUNCTION("TEXTJOIN(""; "", TRUE, FILTER(CID!B6728:B14794, REGEXMATCH(CID!D6728:D14794, TEXTJOIN(""|"", TRUE, SPLIT(A6728, "";"")))))"),"#N/A")</f>
        <v>#N/A</v>
      </c>
    </row>
    <row r="6729">
      <c r="A6729" s="12" t="str">
        <f>IFERROR(__xludf.DUMMYFUNCTION("TEXTJOIN("";"", TRUE, FILTER(CID!$B$2:$B$14794, CID!B6729=CID!$D$2:$D$14794))"),"#N/A")</f>
        <v>#N/A</v>
      </c>
      <c r="B6729" s="12" t="str">
        <f>IFERROR(__xludf.DUMMYFUNCTION("TEXTJOIN(""; "", TRUE, FILTER(CID!B6729:B14794, REGEXMATCH(CID!D6729:D14794, TEXTJOIN(""|"", TRUE, SPLIT(A6729, "";"")))))"),"#N/A")</f>
        <v>#N/A</v>
      </c>
    </row>
    <row r="6730">
      <c r="A6730" s="12" t="str">
        <f>IFERROR(__xludf.DUMMYFUNCTION("TEXTJOIN("";"", TRUE, FILTER(CID!$B$2:$B$14794, CID!B6730=CID!$D$2:$D$14794))"),"#N/A")</f>
        <v>#N/A</v>
      </c>
      <c r="B6730" s="12" t="str">
        <f>IFERROR(__xludf.DUMMYFUNCTION("TEXTJOIN(""; "", TRUE, FILTER(CID!B6730:B14794, REGEXMATCH(CID!D6730:D14794, TEXTJOIN(""|"", TRUE, SPLIT(A6730, "";"")))))"),"#N/A")</f>
        <v>#N/A</v>
      </c>
    </row>
    <row r="6731">
      <c r="A6731" s="12" t="str">
        <f>IFERROR(__xludf.DUMMYFUNCTION("TEXTJOIN("";"", TRUE, FILTER(CID!$B$2:$B$14794, CID!B6731=CID!$D$2:$D$14794))"),"#N/A")</f>
        <v>#N/A</v>
      </c>
      <c r="B6731" s="12" t="str">
        <f>IFERROR(__xludf.DUMMYFUNCTION("TEXTJOIN(""; "", TRUE, FILTER(CID!B6731:B14794, REGEXMATCH(CID!D6731:D14794, TEXTJOIN(""|"", TRUE, SPLIT(A6731, "";"")))))"),"#N/A")</f>
        <v>#N/A</v>
      </c>
    </row>
    <row r="6732">
      <c r="A6732" s="12" t="str">
        <f>IFERROR(__xludf.DUMMYFUNCTION("TEXTJOIN("";"", TRUE, FILTER(CID!$B$2:$B$14794, CID!B6732=CID!$D$2:$D$14794))"),"#N/A")</f>
        <v>#N/A</v>
      </c>
      <c r="B6732" s="12" t="str">
        <f>IFERROR(__xludf.DUMMYFUNCTION("TEXTJOIN(""; "", TRUE, FILTER(CID!B6732:B14794, REGEXMATCH(CID!D6732:D14794, TEXTJOIN(""|"", TRUE, SPLIT(A6732, "";"")))))"),"#N/A")</f>
        <v>#N/A</v>
      </c>
    </row>
    <row r="6733">
      <c r="A6733" s="12" t="str">
        <f>IFERROR(__xludf.DUMMYFUNCTION("TEXTJOIN("";"", TRUE, FILTER(CID!$B$2:$B$14794, CID!B6733=CID!$D$2:$D$14794))"),"#N/A")</f>
        <v>#N/A</v>
      </c>
      <c r="B6733" s="12" t="str">
        <f>IFERROR(__xludf.DUMMYFUNCTION("TEXTJOIN(""; "", TRUE, FILTER(CID!B6733:B14794, REGEXMATCH(CID!D6733:D14794, TEXTJOIN(""|"", TRUE, SPLIT(A6733, "";"")))))"),"#N/A")</f>
        <v>#N/A</v>
      </c>
    </row>
    <row r="6734">
      <c r="A6734" s="12" t="str">
        <f>IFERROR(__xludf.DUMMYFUNCTION("TEXTJOIN("";"", TRUE, FILTER(CID!$B$2:$B$14794, CID!B6734=CID!$D$2:$D$14794))"),"#N/A")</f>
        <v>#N/A</v>
      </c>
      <c r="B6734" s="12" t="str">
        <f>IFERROR(__xludf.DUMMYFUNCTION("TEXTJOIN(""; "", TRUE, FILTER(CID!B6734:B14794, REGEXMATCH(CID!D6734:D14794, TEXTJOIN(""|"", TRUE, SPLIT(A6734, "";"")))))"),"#N/A")</f>
        <v>#N/A</v>
      </c>
    </row>
    <row r="6735">
      <c r="A6735" s="12" t="str">
        <f>IFERROR(__xludf.DUMMYFUNCTION("TEXTJOIN("";"", TRUE, FILTER(CID!$B$2:$B$14794, CID!B6735=CID!$D$2:$D$14794))"),"#N/A")</f>
        <v>#N/A</v>
      </c>
      <c r="B6735" s="12" t="str">
        <f>IFERROR(__xludf.DUMMYFUNCTION("TEXTJOIN(""; "", TRUE, FILTER(CID!B6735:B14794, REGEXMATCH(CID!D6735:D14794, TEXTJOIN(""|"", TRUE, SPLIT(A6735, "";"")))))"),"#N/A")</f>
        <v>#N/A</v>
      </c>
    </row>
    <row r="6736">
      <c r="A6736" s="12" t="str">
        <f>IFERROR(__xludf.DUMMYFUNCTION("TEXTJOIN("";"", TRUE, FILTER(CID!$B$2:$B$14794, CID!B6736=CID!$D$2:$D$14794))"),"#N/A")</f>
        <v>#N/A</v>
      </c>
      <c r="B6736" s="12" t="str">
        <f>IFERROR(__xludf.DUMMYFUNCTION("TEXTJOIN(""; "", TRUE, FILTER(CID!B6736:B14794, REGEXMATCH(CID!D6736:D14794, TEXTJOIN(""|"", TRUE, SPLIT(A6736, "";"")))))"),"#N/A")</f>
        <v>#N/A</v>
      </c>
    </row>
    <row r="6737">
      <c r="A6737" s="12" t="str">
        <f>IFERROR(__xludf.DUMMYFUNCTION("TEXTJOIN("";"", TRUE, FILTER(CID!$B$2:$B$14794, CID!B6737=CID!$D$2:$D$14794))"),"#N/A")</f>
        <v>#N/A</v>
      </c>
      <c r="B6737" s="12" t="str">
        <f>IFERROR(__xludf.DUMMYFUNCTION("TEXTJOIN(""; "", TRUE, FILTER(CID!B6737:B14794, REGEXMATCH(CID!D6737:D14794, TEXTJOIN(""|"", TRUE, SPLIT(A6737, "";"")))))"),"#N/A")</f>
        <v>#N/A</v>
      </c>
    </row>
    <row r="6738">
      <c r="A6738" s="12" t="str">
        <f>IFERROR(__xludf.DUMMYFUNCTION("TEXTJOIN("";"", TRUE, FILTER(CID!$B$2:$B$14794, CID!B6738=CID!$D$2:$D$14794))"),"#N/A")</f>
        <v>#N/A</v>
      </c>
      <c r="B6738" s="12" t="str">
        <f>IFERROR(__xludf.DUMMYFUNCTION("TEXTJOIN(""; "", TRUE, FILTER(CID!B6738:B14794, REGEXMATCH(CID!D6738:D14794, TEXTJOIN(""|"", TRUE, SPLIT(A6738, "";"")))))"),"#N/A")</f>
        <v>#N/A</v>
      </c>
    </row>
    <row r="6739">
      <c r="A6739" s="12" t="str">
        <f>IFERROR(__xludf.DUMMYFUNCTION("TEXTJOIN("";"", TRUE, FILTER(CID!$B$2:$B$14794, CID!B6739=CID!$D$2:$D$14794))"),"#N/A")</f>
        <v>#N/A</v>
      </c>
      <c r="B6739" s="12" t="str">
        <f>IFERROR(__xludf.DUMMYFUNCTION("TEXTJOIN(""; "", TRUE, FILTER(CID!B6739:B14794, REGEXMATCH(CID!D6739:D14794, TEXTJOIN(""|"", TRUE, SPLIT(A6739, "";"")))))"),"#N/A")</f>
        <v>#N/A</v>
      </c>
    </row>
    <row r="6740">
      <c r="A6740" s="12" t="str">
        <f>IFERROR(__xludf.DUMMYFUNCTION("TEXTJOIN("";"", TRUE, FILTER(CID!$B$2:$B$14794, CID!B6740=CID!$D$2:$D$14794))"),"#N/A")</f>
        <v>#N/A</v>
      </c>
      <c r="B6740" s="12" t="str">
        <f>IFERROR(__xludf.DUMMYFUNCTION("TEXTJOIN(""; "", TRUE, FILTER(CID!B6740:B14794, REGEXMATCH(CID!D6740:D14794, TEXTJOIN(""|"", TRUE, SPLIT(A6740, "";"")))))"),"#N/A")</f>
        <v>#N/A</v>
      </c>
    </row>
    <row r="6741">
      <c r="A6741" s="12" t="str">
        <f>IFERROR(__xludf.DUMMYFUNCTION("TEXTJOIN("";"", TRUE, FILTER(CID!$B$2:$B$14794, CID!B6741=CID!$D$2:$D$14794))"),"#N/A")</f>
        <v>#N/A</v>
      </c>
      <c r="B6741" s="12" t="str">
        <f>IFERROR(__xludf.DUMMYFUNCTION("TEXTJOIN(""; "", TRUE, FILTER(CID!B6741:B14794, REGEXMATCH(CID!D6741:D14794, TEXTJOIN(""|"", TRUE, SPLIT(A6741, "";"")))))"),"#N/A")</f>
        <v>#N/A</v>
      </c>
    </row>
    <row r="6742">
      <c r="A6742" s="12" t="str">
        <f>IFERROR(__xludf.DUMMYFUNCTION("TEXTJOIN("";"", TRUE, FILTER(CID!$B$2:$B$14794, CID!B6742=CID!$D$2:$D$14794))"),"#N/A")</f>
        <v>#N/A</v>
      </c>
      <c r="B6742" s="12" t="str">
        <f>IFERROR(__xludf.DUMMYFUNCTION("TEXTJOIN(""; "", TRUE, FILTER(CID!B6742:B14794, REGEXMATCH(CID!D6742:D14794, TEXTJOIN(""|"", TRUE, SPLIT(A6742, "";"")))))"),"#N/A")</f>
        <v>#N/A</v>
      </c>
    </row>
    <row r="6743">
      <c r="A6743" s="12" t="str">
        <f>IFERROR(__xludf.DUMMYFUNCTION("TEXTJOIN("";"", TRUE, FILTER(CID!$B$2:$B$14794, CID!B6743=CID!$D$2:$D$14794))"),"#N/A")</f>
        <v>#N/A</v>
      </c>
      <c r="B6743" s="12" t="str">
        <f>IFERROR(__xludf.DUMMYFUNCTION("TEXTJOIN(""; "", TRUE, FILTER(CID!B6743:B14794, REGEXMATCH(CID!D6743:D14794, TEXTJOIN(""|"", TRUE, SPLIT(A6743, "";"")))))"),"#N/A")</f>
        <v>#N/A</v>
      </c>
    </row>
    <row r="6744">
      <c r="A6744" s="12" t="str">
        <f>IFERROR(__xludf.DUMMYFUNCTION("TEXTJOIN("";"", TRUE, FILTER(CID!$B$2:$B$14794, CID!B6744=CID!$D$2:$D$14794))"),"#N/A")</f>
        <v>#N/A</v>
      </c>
      <c r="B6744" s="12" t="str">
        <f>IFERROR(__xludf.DUMMYFUNCTION("TEXTJOIN(""; "", TRUE, FILTER(CID!B6744:B14794, REGEXMATCH(CID!D6744:D14794, TEXTJOIN(""|"", TRUE, SPLIT(A6744, "";"")))))"),"#N/A")</f>
        <v>#N/A</v>
      </c>
    </row>
    <row r="6745">
      <c r="A6745" s="12" t="str">
        <f>IFERROR(__xludf.DUMMYFUNCTION("TEXTJOIN("";"", TRUE, FILTER(CID!$B$2:$B$14794, CID!B6745=CID!$D$2:$D$14794))"),"#N/A")</f>
        <v>#N/A</v>
      </c>
      <c r="B6745" s="12" t="str">
        <f>IFERROR(__xludf.DUMMYFUNCTION("TEXTJOIN(""; "", TRUE, FILTER(CID!B6745:B14794, REGEXMATCH(CID!D6745:D14794, TEXTJOIN(""|"", TRUE, SPLIT(A6745, "";"")))))"),"#N/A")</f>
        <v>#N/A</v>
      </c>
    </row>
    <row r="6746">
      <c r="A6746" s="12" t="str">
        <f>IFERROR(__xludf.DUMMYFUNCTION("TEXTJOIN("";"", TRUE, FILTER(CID!$B$2:$B$14794, CID!B6746=CID!$D$2:$D$14794))"),"#N/A")</f>
        <v>#N/A</v>
      </c>
      <c r="B6746" s="12" t="str">
        <f>IFERROR(__xludf.DUMMYFUNCTION("TEXTJOIN(""; "", TRUE, FILTER(CID!B6746:B14794, REGEXMATCH(CID!D6746:D14794, TEXTJOIN(""|"", TRUE, SPLIT(A6746, "";"")))))"),"#N/A")</f>
        <v>#N/A</v>
      </c>
    </row>
    <row r="6747">
      <c r="A6747" s="12" t="str">
        <f>IFERROR(__xludf.DUMMYFUNCTION("TEXTJOIN("";"", TRUE, FILTER(CID!$B$2:$B$14794, CID!B6747=CID!$D$2:$D$14794))"),"#N/A")</f>
        <v>#N/A</v>
      </c>
      <c r="B6747" s="12" t="str">
        <f>IFERROR(__xludf.DUMMYFUNCTION("TEXTJOIN(""; "", TRUE, FILTER(CID!B6747:B14794, REGEXMATCH(CID!D6747:D14794, TEXTJOIN(""|"", TRUE, SPLIT(A6747, "";"")))))"),"#N/A")</f>
        <v>#N/A</v>
      </c>
    </row>
    <row r="6748">
      <c r="A6748" s="12" t="str">
        <f>IFERROR(__xludf.DUMMYFUNCTION("TEXTJOIN("";"", TRUE, FILTER(CID!$B$2:$B$14794, CID!B6748=CID!$D$2:$D$14794))"),"#N/A")</f>
        <v>#N/A</v>
      </c>
      <c r="B6748" s="12" t="str">
        <f>IFERROR(__xludf.DUMMYFUNCTION("TEXTJOIN(""; "", TRUE, FILTER(CID!B6748:B14794, REGEXMATCH(CID!D6748:D14794, TEXTJOIN(""|"", TRUE, SPLIT(A6748, "";"")))))"),"#N/A")</f>
        <v>#N/A</v>
      </c>
    </row>
    <row r="6749">
      <c r="A6749" s="12" t="str">
        <f>IFERROR(__xludf.DUMMYFUNCTION("TEXTJOIN("";"", TRUE, FILTER(CID!$B$2:$B$14794, CID!B6749=CID!$D$2:$D$14794))"),"#N/A")</f>
        <v>#N/A</v>
      </c>
      <c r="B6749" s="12" t="str">
        <f>IFERROR(__xludf.DUMMYFUNCTION("TEXTJOIN(""; "", TRUE, FILTER(CID!B6749:B14794, REGEXMATCH(CID!D6749:D14794, TEXTJOIN(""|"", TRUE, SPLIT(A6749, "";"")))))"),"#N/A")</f>
        <v>#N/A</v>
      </c>
    </row>
    <row r="6750">
      <c r="A6750" s="12" t="str">
        <f>IFERROR(__xludf.DUMMYFUNCTION("TEXTJOIN("";"", TRUE, FILTER(CID!$B$2:$B$14794, CID!B6750=CID!$D$2:$D$14794))"),"#N/A")</f>
        <v>#N/A</v>
      </c>
      <c r="B6750" s="12" t="str">
        <f>IFERROR(__xludf.DUMMYFUNCTION("TEXTJOIN(""; "", TRUE, FILTER(CID!B6750:B14794, REGEXMATCH(CID!D6750:D14794, TEXTJOIN(""|"", TRUE, SPLIT(A6750, "";"")))))"),"#N/A")</f>
        <v>#N/A</v>
      </c>
    </row>
    <row r="6751">
      <c r="A6751" s="12" t="str">
        <f>IFERROR(__xludf.DUMMYFUNCTION("TEXTJOIN("";"", TRUE, FILTER(CID!$B$2:$B$14794, CID!B6751=CID!$D$2:$D$14794))"),"#N/A")</f>
        <v>#N/A</v>
      </c>
      <c r="B6751" s="12" t="str">
        <f>IFERROR(__xludf.DUMMYFUNCTION("TEXTJOIN(""; "", TRUE, FILTER(CID!B6751:B14794, REGEXMATCH(CID!D6751:D14794, TEXTJOIN(""|"", TRUE, SPLIT(A6751, "";"")))))"),"#N/A")</f>
        <v>#N/A</v>
      </c>
    </row>
    <row r="6752">
      <c r="A6752" s="12" t="str">
        <f>IFERROR(__xludf.DUMMYFUNCTION("TEXTJOIN("";"", TRUE, FILTER(CID!$B$2:$B$14794, CID!B6752=CID!$D$2:$D$14794))"),"#N/A")</f>
        <v>#N/A</v>
      </c>
      <c r="B6752" s="12" t="str">
        <f>IFERROR(__xludf.DUMMYFUNCTION("TEXTJOIN(""; "", TRUE, FILTER(CID!B6752:B14794, REGEXMATCH(CID!D6752:D14794, TEXTJOIN(""|"", TRUE, SPLIT(A6752, "";"")))))"),"#N/A")</f>
        <v>#N/A</v>
      </c>
    </row>
    <row r="6753">
      <c r="A6753" s="12" t="str">
        <f>IFERROR(__xludf.DUMMYFUNCTION("TEXTJOIN("";"", TRUE, FILTER(CID!$B$2:$B$14794, CID!B6753=CID!$D$2:$D$14794))"),"#N/A")</f>
        <v>#N/A</v>
      </c>
      <c r="B6753" s="12" t="str">
        <f>IFERROR(__xludf.DUMMYFUNCTION("TEXTJOIN(""; "", TRUE, FILTER(CID!B6753:B14794, REGEXMATCH(CID!D6753:D14794, TEXTJOIN(""|"", TRUE, SPLIT(A6753, "";"")))))"),"#N/A")</f>
        <v>#N/A</v>
      </c>
    </row>
    <row r="6754">
      <c r="A6754" s="12" t="str">
        <f>IFERROR(__xludf.DUMMYFUNCTION("TEXTJOIN("";"", TRUE, FILTER(CID!$B$2:$B$14794, CID!B6754=CID!$D$2:$D$14794))"),"#N/A")</f>
        <v>#N/A</v>
      </c>
      <c r="B6754" s="12" t="str">
        <f>IFERROR(__xludf.DUMMYFUNCTION("TEXTJOIN(""; "", TRUE, FILTER(CID!B6754:B14794, REGEXMATCH(CID!D6754:D14794, TEXTJOIN(""|"", TRUE, SPLIT(A6754, "";"")))))"),"#N/A")</f>
        <v>#N/A</v>
      </c>
    </row>
    <row r="6755">
      <c r="A6755" s="12" t="str">
        <f>IFERROR(__xludf.DUMMYFUNCTION("TEXTJOIN("";"", TRUE, FILTER(CID!$B$2:$B$14794, CID!B6755=CID!$D$2:$D$14794))"),"#N/A")</f>
        <v>#N/A</v>
      </c>
      <c r="B6755" s="12" t="str">
        <f>IFERROR(__xludf.DUMMYFUNCTION("TEXTJOIN(""; "", TRUE, FILTER(CID!B6755:B14794, REGEXMATCH(CID!D6755:D14794, TEXTJOIN(""|"", TRUE, SPLIT(A6755, "";"")))))"),"#N/A")</f>
        <v>#N/A</v>
      </c>
    </row>
    <row r="6756">
      <c r="A6756" s="12" t="str">
        <f>IFERROR(__xludf.DUMMYFUNCTION("TEXTJOIN("";"", TRUE, FILTER(CID!$B$2:$B$14794, CID!B6756=CID!$D$2:$D$14794))"),"#N/A")</f>
        <v>#N/A</v>
      </c>
      <c r="B6756" s="12" t="str">
        <f>IFERROR(__xludf.DUMMYFUNCTION("TEXTJOIN(""; "", TRUE, FILTER(CID!B6756:B14794, REGEXMATCH(CID!D6756:D14794, TEXTJOIN(""|"", TRUE, SPLIT(A6756, "";"")))))"),"#N/A")</f>
        <v>#N/A</v>
      </c>
    </row>
    <row r="6757">
      <c r="A6757" s="12" t="str">
        <f>IFERROR(__xludf.DUMMYFUNCTION("TEXTJOIN("";"", TRUE, FILTER(CID!$B$2:$B$14794, CID!B6757=CID!$D$2:$D$14794))"),"#N/A")</f>
        <v>#N/A</v>
      </c>
      <c r="B6757" s="12" t="str">
        <f>IFERROR(__xludf.DUMMYFUNCTION("TEXTJOIN(""; "", TRUE, FILTER(CID!B6757:B14794, REGEXMATCH(CID!D6757:D14794, TEXTJOIN(""|"", TRUE, SPLIT(A6757, "";"")))))"),"#N/A")</f>
        <v>#N/A</v>
      </c>
    </row>
    <row r="6758">
      <c r="A6758" s="12" t="str">
        <f>IFERROR(__xludf.DUMMYFUNCTION("TEXTJOIN("";"", TRUE, FILTER(CID!$B$2:$B$14794, CID!B6758=CID!$D$2:$D$14794))"),"#N/A")</f>
        <v>#N/A</v>
      </c>
      <c r="B6758" s="12" t="str">
        <f>IFERROR(__xludf.DUMMYFUNCTION("TEXTJOIN(""; "", TRUE, FILTER(CID!B6758:B14794, REGEXMATCH(CID!D6758:D14794, TEXTJOIN(""|"", TRUE, SPLIT(A6758, "";"")))))"),"#N/A")</f>
        <v>#N/A</v>
      </c>
    </row>
    <row r="6759">
      <c r="A6759" s="12" t="str">
        <f>IFERROR(__xludf.DUMMYFUNCTION("TEXTJOIN("";"", TRUE, FILTER(CID!$B$2:$B$14794, CID!B6759=CID!$D$2:$D$14794))"),"#N/A")</f>
        <v>#N/A</v>
      </c>
      <c r="B6759" s="12" t="str">
        <f>IFERROR(__xludf.DUMMYFUNCTION("TEXTJOIN(""; "", TRUE, FILTER(CID!B6759:B14794, REGEXMATCH(CID!D6759:D14794, TEXTJOIN(""|"", TRUE, SPLIT(A6759, "";"")))))"),"#N/A")</f>
        <v>#N/A</v>
      </c>
    </row>
    <row r="6760">
      <c r="A6760" s="12" t="str">
        <f>IFERROR(__xludf.DUMMYFUNCTION("TEXTJOIN("";"", TRUE, FILTER(CID!$B$2:$B$14794, CID!B6760=CID!$D$2:$D$14794))"),"#N/A")</f>
        <v>#N/A</v>
      </c>
      <c r="B6760" s="12" t="str">
        <f>IFERROR(__xludf.DUMMYFUNCTION("TEXTJOIN(""; "", TRUE, FILTER(CID!B6760:B14794, REGEXMATCH(CID!D6760:D14794, TEXTJOIN(""|"", TRUE, SPLIT(A6760, "";"")))))"),"#N/A")</f>
        <v>#N/A</v>
      </c>
    </row>
    <row r="6761">
      <c r="A6761" s="12" t="str">
        <f>IFERROR(__xludf.DUMMYFUNCTION("TEXTJOIN("";"", TRUE, FILTER(CID!$B$2:$B$14794, CID!B6761=CID!$D$2:$D$14794))"),"#N/A")</f>
        <v>#N/A</v>
      </c>
      <c r="B6761" s="12" t="str">
        <f>IFERROR(__xludf.DUMMYFUNCTION("TEXTJOIN(""; "", TRUE, FILTER(CID!B6761:B14794, REGEXMATCH(CID!D6761:D14794, TEXTJOIN(""|"", TRUE, SPLIT(A6761, "";"")))))"),"#N/A")</f>
        <v>#N/A</v>
      </c>
    </row>
    <row r="6762">
      <c r="A6762" s="12" t="str">
        <f>IFERROR(__xludf.DUMMYFUNCTION("TEXTJOIN("";"", TRUE, FILTER(CID!$B$2:$B$14794, CID!B6762=CID!$D$2:$D$14794))"),"#N/A")</f>
        <v>#N/A</v>
      </c>
      <c r="B6762" s="12" t="str">
        <f>IFERROR(__xludf.DUMMYFUNCTION("TEXTJOIN(""; "", TRUE, FILTER(CID!B6762:B14794, REGEXMATCH(CID!D6762:D14794, TEXTJOIN(""|"", TRUE, SPLIT(A6762, "";"")))))"),"#N/A")</f>
        <v>#N/A</v>
      </c>
    </row>
    <row r="6763">
      <c r="A6763" s="12" t="str">
        <f>IFERROR(__xludf.DUMMYFUNCTION("TEXTJOIN("";"", TRUE, FILTER(CID!$B$2:$B$14794, CID!B6763=CID!$D$2:$D$14794))"),"#N/A")</f>
        <v>#N/A</v>
      </c>
      <c r="B6763" s="12" t="str">
        <f>IFERROR(__xludf.DUMMYFUNCTION("TEXTJOIN(""; "", TRUE, FILTER(CID!B6763:B14794, REGEXMATCH(CID!D6763:D14794, TEXTJOIN(""|"", TRUE, SPLIT(A6763, "";"")))))"),"#N/A")</f>
        <v>#N/A</v>
      </c>
    </row>
    <row r="6764">
      <c r="A6764" s="12" t="str">
        <f>IFERROR(__xludf.DUMMYFUNCTION("TEXTJOIN("";"", TRUE, FILTER(CID!$B$2:$B$14794, CID!B6764=CID!$D$2:$D$14794))"),"#N/A")</f>
        <v>#N/A</v>
      </c>
      <c r="B6764" s="12" t="str">
        <f>IFERROR(__xludf.DUMMYFUNCTION("TEXTJOIN(""; "", TRUE, FILTER(CID!B6764:B14794, REGEXMATCH(CID!D6764:D14794, TEXTJOIN(""|"", TRUE, SPLIT(A6764, "";"")))))"),"#N/A")</f>
        <v>#N/A</v>
      </c>
    </row>
    <row r="6765">
      <c r="A6765" s="12" t="str">
        <f>IFERROR(__xludf.DUMMYFUNCTION("TEXTJOIN("";"", TRUE, FILTER(CID!$B$2:$B$14794, CID!B6765=CID!$D$2:$D$14794))"),"#N/A")</f>
        <v>#N/A</v>
      </c>
      <c r="B6765" s="12" t="str">
        <f>IFERROR(__xludf.DUMMYFUNCTION("TEXTJOIN(""; "", TRUE, FILTER(CID!B6765:B14794, REGEXMATCH(CID!D6765:D14794, TEXTJOIN(""|"", TRUE, SPLIT(A6765, "";"")))))"),"#N/A")</f>
        <v>#N/A</v>
      </c>
    </row>
    <row r="6766">
      <c r="A6766" s="12" t="str">
        <f>IFERROR(__xludf.DUMMYFUNCTION("TEXTJOIN("";"", TRUE, FILTER(CID!$B$2:$B$14794, CID!B6766=CID!$D$2:$D$14794))"),"#N/A")</f>
        <v>#N/A</v>
      </c>
      <c r="B6766" s="12" t="str">
        <f>IFERROR(__xludf.DUMMYFUNCTION("TEXTJOIN(""; "", TRUE, FILTER(CID!B6766:B14794, REGEXMATCH(CID!D6766:D14794, TEXTJOIN(""|"", TRUE, SPLIT(A6766, "";"")))))"),"#N/A")</f>
        <v>#N/A</v>
      </c>
    </row>
    <row r="6767">
      <c r="A6767" s="12" t="str">
        <f>IFERROR(__xludf.DUMMYFUNCTION("TEXTJOIN("";"", TRUE, FILTER(CID!$B$2:$B$14794, CID!B6767=CID!$D$2:$D$14794))"),"#N/A")</f>
        <v>#N/A</v>
      </c>
      <c r="B6767" s="12" t="str">
        <f>IFERROR(__xludf.DUMMYFUNCTION("TEXTJOIN(""; "", TRUE, FILTER(CID!B6767:B14794, REGEXMATCH(CID!D6767:D14794, TEXTJOIN(""|"", TRUE, SPLIT(A6767, "";"")))))"),"#N/A")</f>
        <v>#N/A</v>
      </c>
    </row>
    <row r="6768">
      <c r="A6768" s="12" t="str">
        <f>IFERROR(__xludf.DUMMYFUNCTION("TEXTJOIN("";"", TRUE, FILTER(CID!$B$2:$B$14794, CID!B6768=CID!$D$2:$D$14794))"),"#N/A")</f>
        <v>#N/A</v>
      </c>
      <c r="B6768" s="12" t="str">
        <f>IFERROR(__xludf.DUMMYFUNCTION("TEXTJOIN(""; "", TRUE, FILTER(CID!B6768:B14794, REGEXMATCH(CID!D6768:D14794, TEXTJOIN(""|"", TRUE, SPLIT(A6768, "";"")))))"),"#N/A")</f>
        <v>#N/A</v>
      </c>
    </row>
    <row r="6769">
      <c r="A6769" s="12" t="str">
        <f>IFERROR(__xludf.DUMMYFUNCTION("TEXTJOIN("";"", TRUE, FILTER(CID!$B$2:$B$14794, CID!B6769=CID!$D$2:$D$14794))"),"#N/A")</f>
        <v>#N/A</v>
      </c>
      <c r="B6769" s="12" t="str">
        <f>IFERROR(__xludf.DUMMYFUNCTION("TEXTJOIN(""; "", TRUE, FILTER(CID!B6769:B14794, REGEXMATCH(CID!D6769:D14794, TEXTJOIN(""|"", TRUE, SPLIT(A6769, "";"")))))"),"#N/A")</f>
        <v>#N/A</v>
      </c>
    </row>
    <row r="6770">
      <c r="A6770" s="12" t="str">
        <f>IFERROR(__xludf.DUMMYFUNCTION("TEXTJOIN("";"", TRUE, FILTER(CID!$B$2:$B$14794, CID!B6770=CID!$D$2:$D$14794))"),"#N/A")</f>
        <v>#N/A</v>
      </c>
      <c r="B6770" s="12" t="str">
        <f>IFERROR(__xludf.DUMMYFUNCTION("TEXTJOIN(""; "", TRUE, FILTER(CID!B6770:B14794, REGEXMATCH(CID!D6770:D14794, TEXTJOIN(""|"", TRUE, SPLIT(A6770, "";"")))))"),"#N/A")</f>
        <v>#N/A</v>
      </c>
    </row>
    <row r="6771">
      <c r="A6771" s="12" t="str">
        <f>IFERROR(__xludf.DUMMYFUNCTION("TEXTJOIN("";"", TRUE, FILTER(CID!$B$2:$B$14794, CID!B6771=CID!$D$2:$D$14794))"),"#N/A")</f>
        <v>#N/A</v>
      </c>
      <c r="B6771" s="12" t="str">
        <f>IFERROR(__xludf.DUMMYFUNCTION("TEXTJOIN(""; "", TRUE, FILTER(CID!B6771:B14794, REGEXMATCH(CID!D6771:D14794, TEXTJOIN(""|"", TRUE, SPLIT(A6771, "";"")))))"),"#N/A")</f>
        <v>#N/A</v>
      </c>
    </row>
    <row r="6772">
      <c r="A6772" s="12" t="str">
        <f>IFERROR(__xludf.DUMMYFUNCTION("TEXTJOIN("";"", TRUE, FILTER(CID!$B$2:$B$14794, CID!B6772=CID!$D$2:$D$14794))"),"#N/A")</f>
        <v>#N/A</v>
      </c>
      <c r="B6772" s="12" t="str">
        <f>IFERROR(__xludf.DUMMYFUNCTION("TEXTJOIN(""; "", TRUE, FILTER(CID!B6772:B14794, REGEXMATCH(CID!D6772:D14794, TEXTJOIN(""|"", TRUE, SPLIT(A6772, "";"")))))"),"#N/A")</f>
        <v>#N/A</v>
      </c>
    </row>
    <row r="6773">
      <c r="A6773" s="12" t="str">
        <f>IFERROR(__xludf.DUMMYFUNCTION("TEXTJOIN("";"", TRUE, FILTER(CID!$B$2:$B$14794, CID!B6773=CID!$D$2:$D$14794))"),"#N/A")</f>
        <v>#N/A</v>
      </c>
      <c r="B6773" s="12" t="str">
        <f>IFERROR(__xludf.DUMMYFUNCTION("TEXTJOIN(""; "", TRUE, FILTER(CID!B6773:B14794, REGEXMATCH(CID!D6773:D14794, TEXTJOIN(""|"", TRUE, SPLIT(A6773, "";"")))))"),"#N/A")</f>
        <v>#N/A</v>
      </c>
    </row>
    <row r="6774">
      <c r="A6774" s="12" t="str">
        <f>IFERROR(__xludf.DUMMYFUNCTION("TEXTJOIN("";"", TRUE, FILTER(CID!$B$2:$B$14794, CID!B6774=CID!$D$2:$D$14794))"),"#N/A")</f>
        <v>#N/A</v>
      </c>
      <c r="B6774" s="12" t="str">
        <f>IFERROR(__xludf.DUMMYFUNCTION("TEXTJOIN(""; "", TRUE, FILTER(CID!B6774:B14794, REGEXMATCH(CID!D6774:D14794, TEXTJOIN(""|"", TRUE, SPLIT(A6774, "";"")))))"),"#N/A")</f>
        <v>#N/A</v>
      </c>
    </row>
    <row r="6775">
      <c r="A6775" s="12" t="str">
        <f>IFERROR(__xludf.DUMMYFUNCTION("TEXTJOIN("";"", TRUE, FILTER(CID!$B$2:$B$14794, CID!B6775=CID!$D$2:$D$14794))"),"#N/A")</f>
        <v>#N/A</v>
      </c>
      <c r="B6775" s="12" t="str">
        <f>IFERROR(__xludf.DUMMYFUNCTION("TEXTJOIN(""; "", TRUE, FILTER(CID!B6775:B14794, REGEXMATCH(CID!D6775:D14794, TEXTJOIN(""|"", TRUE, SPLIT(A6775, "";"")))))"),"#N/A")</f>
        <v>#N/A</v>
      </c>
    </row>
    <row r="6776">
      <c r="A6776" s="12" t="str">
        <f>IFERROR(__xludf.DUMMYFUNCTION("TEXTJOIN("";"", TRUE, FILTER(CID!$B$2:$B$14794, CID!B6776=CID!$D$2:$D$14794))"),"#N/A")</f>
        <v>#N/A</v>
      </c>
      <c r="B6776" s="12" t="str">
        <f>IFERROR(__xludf.DUMMYFUNCTION("TEXTJOIN(""; "", TRUE, FILTER(CID!B6776:B14794, REGEXMATCH(CID!D6776:D14794, TEXTJOIN(""|"", TRUE, SPLIT(A6776, "";"")))))"),"#N/A")</f>
        <v>#N/A</v>
      </c>
    </row>
    <row r="6777">
      <c r="A6777" s="12" t="str">
        <f>IFERROR(__xludf.DUMMYFUNCTION("TEXTJOIN("";"", TRUE, FILTER(CID!$B$2:$B$14794, CID!B6777=CID!$D$2:$D$14794))"),"#N/A")</f>
        <v>#N/A</v>
      </c>
      <c r="B6777" s="12" t="str">
        <f>IFERROR(__xludf.DUMMYFUNCTION("TEXTJOIN(""; "", TRUE, FILTER(CID!B6777:B14794, REGEXMATCH(CID!D6777:D14794, TEXTJOIN(""|"", TRUE, SPLIT(A6777, "";"")))))"),"#N/A")</f>
        <v>#N/A</v>
      </c>
    </row>
    <row r="6778">
      <c r="A6778" s="12" t="str">
        <f>IFERROR(__xludf.DUMMYFUNCTION("TEXTJOIN("";"", TRUE, FILTER(CID!$B$2:$B$14794, CID!B6778=CID!$D$2:$D$14794))"),"#N/A")</f>
        <v>#N/A</v>
      </c>
      <c r="B6778" s="12" t="str">
        <f>IFERROR(__xludf.DUMMYFUNCTION("TEXTJOIN(""; "", TRUE, FILTER(CID!B6778:B14794, REGEXMATCH(CID!D6778:D14794, TEXTJOIN(""|"", TRUE, SPLIT(A6778, "";"")))))"),"#N/A")</f>
        <v>#N/A</v>
      </c>
    </row>
    <row r="6779">
      <c r="A6779" s="12" t="str">
        <f>IFERROR(__xludf.DUMMYFUNCTION("TEXTJOIN("";"", TRUE, FILTER(CID!$B$2:$B$14794, CID!B6779=CID!$D$2:$D$14794))"),"#N/A")</f>
        <v>#N/A</v>
      </c>
      <c r="B6779" s="12" t="str">
        <f>IFERROR(__xludf.DUMMYFUNCTION("TEXTJOIN(""; "", TRUE, FILTER(CID!B6779:B14794, REGEXMATCH(CID!D6779:D14794, TEXTJOIN(""|"", TRUE, SPLIT(A6779, "";"")))))"),"#N/A")</f>
        <v>#N/A</v>
      </c>
    </row>
    <row r="6780">
      <c r="A6780" s="12" t="str">
        <f>IFERROR(__xludf.DUMMYFUNCTION("TEXTJOIN("";"", TRUE, FILTER(CID!$B$2:$B$14794, CID!B6780=CID!$D$2:$D$14794))"),"#N/A")</f>
        <v>#N/A</v>
      </c>
      <c r="B6780" s="12" t="str">
        <f>IFERROR(__xludf.DUMMYFUNCTION("TEXTJOIN(""; "", TRUE, FILTER(CID!B6780:B14794, REGEXMATCH(CID!D6780:D14794, TEXTJOIN(""|"", TRUE, SPLIT(A6780, "";"")))))"),"#N/A")</f>
        <v>#N/A</v>
      </c>
    </row>
    <row r="6781">
      <c r="A6781" s="12" t="str">
        <f>IFERROR(__xludf.DUMMYFUNCTION("TEXTJOIN("";"", TRUE, FILTER(CID!$B$2:$B$14794, CID!B6781=CID!$D$2:$D$14794))"),"#N/A")</f>
        <v>#N/A</v>
      </c>
      <c r="B6781" s="12" t="str">
        <f>IFERROR(__xludf.DUMMYFUNCTION("TEXTJOIN(""; "", TRUE, FILTER(CID!B6781:B14794, REGEXMATCH(CID!D6781:D14794, TEXTJOIN(""|"", TRUE, SPLIT(A6781, "";"")))))"),"#N/A")</f>
        <v>#N/A</v>
      </c>
    </row>
    <row r="6782">
      <c r="A6782" s="12" t="str">
        <f>IFERROR(__xludf.DUMMYFUNCTION("TEXTJOIN("";"", TRUE, FILTER(CID!$B$2:$B$14794, CID!B6782=CID!$D$2:$D$14794))"),"#N/A")</f>
        <v>#N/A</v>
      </c>
      <c r="B6782" s="12" t="str">
        <f>IFERROR(__xludf.DUMMYFUNCTION("TEXTJOIN(""; "", TRUE, FILTER(CID!B6782:B14794, REGEXMATCH(CID!D6782:D14794, TEXTJOIN(""|"", TRUE, SPLIT(A6782, "";"")))))"),"#N/A")</f>
        <v>#N/A</v>
      </c>
    </row>
    <row r="6783">
      <c r="A6783" s="12" t="str">
        <f>IFERROR(__xludf.DUMMYFUNCTION("TEXTJOIN("";"", TRUE, FILTER(CID!$B$2:$B$14794, CID!B6783=CID!$D$2:$D$14794))"),"#N/A")</f>
        <v>#N/A</v>
      </c>
      <c r="B6783" s="12" t="str">
        <f>IFERROR(__xludf.DUMMYFUNCTION("TEXTJOIN(""; "", TRUE, FILTER(CID!B6783:B14794, REGEXMATCH(CID!D6783:D14794, TEXTJOIN(""|"", TRUE, SPLIT(A6783, "";"")))))"),"#N/A")</f>
        <v>#N/A</v>
      </c>
    </row>
    <row r="6784">
      <c r="A6784" s="12" t="str">
        <f>IFERROR(__xludf.DUMMYFUNCTION("TEXTJOIN("";"", TRUE, FILTER(CID!$B$2:$B$14794, CID!B6784=CID!$D$2:$D$14794))"),"#N/A")</f>
        <v>#N/A</v>
      </c>
      <c r="B6784" s="12" t="str">
        <f>IFERROR(__xludf.DUMMYFUNCTION("TEXTJOIN(""; "", TRUE, FILTER(CID!B6784:B14794, REGEXMATCH(CID!D6784:D14794, TEXTJOIN(""|"", TRUE, SPLIT(A6784, "";"")))))"),"#N/A")</f>
        <v>#N/A</v>
      </c>
    </row>
    <row r="6785">
      <c r="A6785" s="12" t="str">
        <f>IFERROR(__xludf.DUMMYFUNCTION("TEXTJOIN("";"", TRUE, FILTER(CID!$B$2:$B$14794, CID!B6785=CID!$D$2:$D$14794))"),"#N/A")</f>
        <v>#N/A</v>
      </c>
      <c r="B6785" s="12" t="str">
        <f>IFERROR(__xludf.DUMMYFUNCTION("TEXTJOIN(""; "", TRUE, FILTER(CID!B6785:B14794, REGEXMATCH(CID!D6785:D14794, TEXTJOIN(""|"", TRUE, SPLIT(A6785, "";"")))))"),"#N/A")</f>
        <v>#N/A</v>
      </c>
    </row>
    <row r="6786">
      <c r="A6786" s="12" t="str">
        <f>IFERROR(__xludf.DUMMYFUNCTION("TEXTJOIN("";"", TRUE, FILTER(CID!$B$2:$B$14794, CID!B6786=CID!$D$2:$D$14794))"),"#N/A")</f>
        <v>#N/A</v>
      </c>
      <c r="B6786" s="12" t="str">
        <f>IFERROR(__xludf.DUMMYFUNCTION("TEXTJOIN(""; "", TRUE, FILTER(CID!B6786:B14794, REGEXMATCH(CID!D6786:D14794, TEXTJOIN(""|"", TRUE, SPLIT(A6786, "";"")))))"),"#N/A")</f>
        <v>#N/A</v>
      </c>
    </row>
    <row r="6787">
      <c r="A6787" s="12" t="str">
        <f>IFERROR(__xludf.DUMMYFUNCTION("TEXTJOIN("";"", TRUE, FILTER(CID!$B$2:$B$14794, CID!B6787=CID!$D$2:$D$14794))"),"#N/A")</f>
        <v>#N/A</v>
      </c>
      <c r="B6787" s="12" t="str">
        <f>IFERROR(__xludf.DUMMYFUNCTION("TEXTJOIN(""; "", TRUE, FILTER(CID!B6787:B14794, REGEXMATCH(CID!D6787:D14794, TEXTJOIN(""|"", TRUE, SPLIT(A6787, "";"")))))"),"#N/A")</f>
        <v>#N/A</v>
      </c>
    </row>
    <row r="6788">
      <c r="A6788" s="12" t="str">
        <f>IFERROR(__xludf.DUMMYFUNCTION("TEXTJOIN("";"", TRUE, FILTER(CID!$B$2:$B$14794, CID!B6788=CID!$D$2:$D$14794))"),"#N/A")</f>
        <v>#N/A</v>
      </c>
      <c r="B6788" s="12" t="str">
        <f>IFERROR(__xludf.DUMMYFUNCTION("TEXTJOIN(""; "", TRUE, FILTER(CID!B6788:B14794, REGEXMATCH(CID!D6788:D14794, TEXTJOIN(""|"", TRUE, SPLIT(A6788, "";"")))))"),"#N/A")</f>
        <v>#N/A</v>
      </c>
    </row>
    <row r="6789">
      <c r="A6789" s="12" t="str">
        <f>IFERROR(__xludf.DUMMYFUNCTION("TEXTJOIN("";"", TRUE, FILTER(CID!$B$2:$B$14794, CID!B6789=CID!$D$2:$D$14794))"),"#N/A")</f>
        <v>#N/A</v>
      </c>
      <c r="B6789" s="12" t="str">
        <f>IFERROR(__xludf.DUMMYFUNCTION("TEXTJOIN(""; "", TRUE, FILTER(CID!B6789:B14794, REGEXMATCH(CID!D6789:D14794, TEXTJOIN(""|"", TRUE, SPLIT(A6789, "";"")))))"),"#N/A")</f>
        <v>#N/A</v>
      </c>
    </row>
    <row r="6790">
      <c r="A6790" s="12" t="str">
        <f>IFERROR(__xludf.DUMMYFUNCTION("TEXTJOIN("";"", TRUE, FILTER(CID!$B$2:$B$14794, CID!B6790=CID!$D$2:$D$14794))"),"#N/A")</f>
        <v>#N/A</v>
      </c>
      <c r="B6790" s="12" t="str">
        <f>IFERROR(__xludf.DUMMYFUNCTION("TEXTJOIN(""; "", TRUE, FILTER(CID!B6790:B14794, REGEXMATCH(CID!D6790:D14794, TEXTJOIN(""|"", TRUE, SPLIT(A6790, "";"")))))"),"#N/A")</f>
        <v>#N/A</v>
      </c>
    </row>
    <row r="6791">
      <c r="A6791" s="12" t="str">
        <f>IFERROR(__xludf.DUMMYFUNCTION("TEXTJOIN("";"", TRUE, FILTER(CID!$B$2:$B$14794, CID!B6791=CID!$D$2:$D$14794))"),"#N/A")</f>
        <v>#N/A</v>
      </c>
      <c r="B6791" s="12" t="str">
        <f>IFERROR(__xludf.DUMMYFUNCTION("TEXTJOIN(""; "", TRUE, FILTER(CID!B6791:B14794, REGEXMATCH(CID!D6791:D14794, TEXTJOIN(""|"", TRUE, SPLIT(A6791, "";"")))))"),"#N/A")</f>
        <v>#N/A</v>
      </c>
    </row>
    <row r="6792">
      <c r="A6792" s="12" t="str">
        <f>IFERROR(__xludf.DUMMYFUNCTION("TEXTJOIN("";"", TRUE, FILTER(CID!$B$2:$B$14794, CID!B6792=CID!$D$2:$D$14794))"),"#N/A")</f>
        <v>#N/A</v>
      </c>
      <c r="B6792" s="12" t="str">
        <f>IFERROR(__xludf.DUMMYFUNCTION("TEXTJOIN(""; "", TRUE, FILTER(CID!B6792:B14794, REGEXMATCH(CID!D6792:D14794, TEXTJOIN(""|"", TRUE, SPLIT(A6792, "";"")))))"),"#N/A")</f>
        <v>#N/A</v>
      </c>
    </row>
    <row r="6793">
      <c r="A6793" s="12" t="str">
        <f>IFERROR(__xludf.DUMMYFUNCTION("TEXTJOIN("";"", TRUE, FILTER(CID!$B$2:$B$14794, CID!B6793=CID!$D$2:$D$14794))"),"#N/A")</f>
        <v>#N/A</v>
      </c>
      <c r="B6793" s="12" t="str">
        <f>IFERROR(__xludf.DUMMYFUNCTION("TEXTJOIN(""; "", TRUE, FILTER(CID!B6793:B14794, REGEXMATCH(CID!D6793:D14794, TEXTJOIN(""|"", TRUE, SPLIT(A6793, "";"")))))"),"#N/A")</f>
        <v>#N/A</v>
      </c>
    </row>
    <row r="6794">
      <c r="A6794" s="12" t="str">
        <f>IFERROR(__xludf.DUMMYFUNCTION("TEXTJOIN("";"", TRUE, FILTER(CID!$B$2:$B$14794, CID!B6794=CID!$D$2:$D$14794))"),"#N/A")</f>
        <v>#N/A</v>
      </c>
      <c r="B6794" s="12" t="str">
        <f>IFERROR(__xludf.DUMMYFUNCTION("TEXTJOIN(""; "", TRUE, FILTER(CID!B6794:B14794, REGEXMATCH(CID!D6794:D14794, TEXTJOIN(""|"", TRUE, SPLIT(A6794, "";"")))))"),"#N/A")</f>
        <v>#N/A</v>
      </c>
    </row>
    <row r="6795">
      <c r="A6795" s="12" t="str">
        <f>IFERROR(__xludf.DUMMYFUNCTION("TEXTJOIN("";"", TRUE, FILTER(CID!$B$2:$B$14794, CID!B6795=CID!$D$2:$D$14794))"),"#N/A")</f>
        <v>#N/A</v>
      </c>
      <c r="B6795" s="12" t="str">
        <f>IFERROR(__xludf.DUMMYFUNCTION("TEXTJOIN(""; "", TRUE, FILTER(CID!B6795:B14794, REGEXMATCH(CID!D6795:D14794, TEXTJOIN(""|"", TRUE, SPLIT(A6795, "";"")))))"),"#N/A")</f>
        <v>#N/A</v>
      </c>
    </row>
    <row r="6796">
      <c r="A6796" s="12" t="str">
        <f>IFERROR(__xludf.DUMMYFUNCTION("TEXTJOIN("";"", TRUE, FILTER(CID!$B$2:$B$14794, CID!B6796=CID!$D$2:$D$14794))"),"#N/A")</f>
        <v>#N/A</v>
      </c>
      <c r="B6796" s="12" t="str">
        <f>IFERROR(__xludf.DUMMYFUNCTION("TEXTJOIN(""; "", TRUE, FILTER(CID!B6796:B14794, REGEXMATCH(CID!D6796:D14794, TEXTJOIN(""|"", TRUE, SPLIT(A6796, "";"")))))"),"#N/A")</f>
        <v>#N/A</v>
      </c>
    </row>
    <row r="6797">
      <c r="A6797" s="12" t="str">
        <f>IFERROR(__xludf.DUMMYFUNCTION("TEXTJOIN("";"", TRUE, FILTER(CID!$B$2:$B$14794, CID!B6797=CID!$D$2:$D$14794))"),"#N/A")</f>
        <v>#N/A</v>
      </c>
      <c r="B6797" s="12" t="str">
        <f>IFERROR(__xludf.DUMMYFUNCTION("TEXTJOIN(""; "", TRUE, FILTER(CID!B6797:B14794, REGEXMATCH(CID!D6797:D14794, TEXTJOIN(""|"", TRUE, SPLIT(A6797, "";"")))))"),"#N/A")</f>
        <v>#N/A</v>
      </c>
    </row>
    <row r="6798">
      <c r="A6798" s="12" t="str">
        <f>IFERROR(__xludf.DUMMYFUNCTION("TEXTJOIN("";"", TRUE, FILTER(CID!$B$2:$B$14794, CID!B6798=CID!$D$2:$D$14794))"),"#N/A")</f>
        <v>#N/A</v>
      </c>
      <c r="B6798" s="12" t="str">
        <f>IFERROR(__xludf.DUMMYFUNCTION("TEXTJOIN(""; "", TRUE, FILTER(CID!B6798:B14794, REGEXMATCH(CID!D6798:D14794, TEXTJOIN(""|"", TRUE, SPLIT(A6798, "";"")))))"),"#N/A")</f>
        <v>#N/A</v>
      </c>
    </row>
    <row r="6799">
      <c r="A6799" s="12" t="str">
        <f>IFERROR(__xludf.DUMMYFUNCTION("TEXTJOIN("";"", TRUE, FILTER(CID!$B$2:$B$14794, CID!B6799=CID!$D$2:$D$14794))"),"#N/A")</f>
        <v>#N/A</v>
      </c>
      <c r="B6799" s="12" t="str">
        <f>IFERROR(__xludf.DUMMYFUNCTION("TEXTJOIN(""; "", TRUE, FILTER(CID!B6799:B14794, REGEXMATCH(CID!D6799:D14794, TEXTJOIN(""|"", TRUE, SPLIT(A6799, "";"")))))"),"#N/A")</f>
        <v>#N/A</v>
      </c>
    </row>
    <row r="6800">
      <c r="A6800" s="12" t="str">
        <f>IFERROR(__xludf.DUMMYFUNCTION("TEXTJOIN("";"", TRUE, FILTER(CID!$B$2:$B$14794, CID!B6800=CID!$D$2:$D$14794))"),"#N/A")</f>
        <v>#N/A</v>
      </c>
      <c r="B6800" s="12" t="str">
        <f>IFERROR(__xludf.DUMMYFUNCTION("TEXTJOIN(""; "", TRUE, FILTER(CID!B6800:B14794, REGEXMATCH(CID!D6800:D14794, TEXTJOIN(""|"", TRUE, SPLIT(A6800, "";"")))))"),"#N/A")</f>
        <v>#N/A</v>
      </c>
    </row>
    <row r="6801">
      <c r="A6801" s="12" t="str">
        <f>IFERROR(__xludf.DUMMYFUNCTION("TEXTJOIN("";"", TRUE, FILTER(CID!$B$2:$B$14794, CID!B6801=CID!$D$2:$D$14794))"),"#N/A")</f>
        <v>#N/A</v>
      </c>
      <c r="B6801" s="12" t="str">
        <f>IFERROR(__xludf.DUMMYFUNCTION("TEXTJOIN(""; "", TRUE, FILTER(CID!B6801:B14794, REGEXMATCH(CID!D6801:D14794, TEXTJOIN(""|"", TRUE, SPLIT(A6801, "";"")))))"),"#N/A")</f>
        <v>#N/A</v>
      </c>
    </row>
    <row r="6802">
      <c r="A6802" s="12" t="str">
        <f>IFERROR(__xludf.DUMMYFUNCTION("TEXTJOIN("";"", TRUE, FILTER(CID!$B$2:$B$14794, CID!B6802=CID!$D$2:$D$14794))"),"#N/A")</f>
        <v>#N/A</v>
      </c>
      <c r="B6802" s="12" t="str">
        <f>IFERROR(__xludf.DUMMYFUNCTION("TEXTJOIN(""; "", TRUE, FILTER(CID!B6802:B14794, REGEXMATCH(CID!D6802:D14794, TEXTJOIN(""|"", TRUE, SPLIT(A6802, "";"")))))"),"#N/A")</f>
        <v>#N/A</v>
      </c>
    </row>
    <row r="6803">
      <c r="A6803" s="12" t="str">
        <f>IFERROR(__xludf.DUMMYFUNCTION("TEXTJOIN("";"", TRUE, FILTER(CID!$B$2:$B$14794, CID!B6803=CID!$D$2:$D$14794))"),"#N/A")</f>
        <v>#N/A</v>
      </c>
      <c r="B6803" s="12" t="str">
        <f>IFERROR(__xludf.DUMMYFUNCTION("TEXTJOIN(""; "", TRUE, FILTER(CID!B6803:B14794, REGEXMATCH(CID!D6803:D14794, TEXTJOIN(""|"", TRUE, SPLIT(A6803, "";"")))))"),"#N/A")</f>
        <v>#N/A</v>
      </c>
    </row>
    <row r="6804">
      <c r="A6804" s="12" t="str">
        <f>IFERROR(__xludf.DUMMYFUNCTION("TEXTJOIN("";"", TRUE, FILTER(CID!$B$2:$B$14794, CID!B6804=CID!$D$2:$D$14794))"),"#N/A")</f>
        <v>#N/A</v>
      </c>
      <c r="B6804" s="12" t="str">
        <f>IFERROR(__xludf.DUMMYFUNCTION("TEXTJOIN(""; "", TRUE, FILTER(CID!B6804:B14794, REGEXMATCH(CID!D6804:D14794, TEXTJOIN(""|"", TRUE, SPLIT(A6804, "";"")))))"),"#N/A")</f>
        <v>#N/A</v>
      </c>
    </row>
    <row r="6805">
      <c r="A6805" s="12" t="str">
        <f>IFERROR(__xludf.DUMMYFUNCTION("TEXTJOIN("";"", TRUE, FILTER(CID!$B$2:$B$14794, CID!B6805=CID!$D$2:$D$14794))"),"#N/A")</f>
        <v>#N/A</v>
      </c>
      <c r="B6805" s="12" t="str">
        <f>IFERROR(__xludf.DUMMYFUNCTION("TEXTJOIN(""; "", TRUE, FILTER(CID!B6805:B14794, REGEXMATCH(CID!D6805:D14794, TEXTJOIN(""|"", TRUE, SPLIT(A6805, "";"")))))"),"#N/A")</f>
        <v>#N/A</v>
      </c>
    </row>
    <row r="6806">
      <c r="A6806" s="12" t="str">
        <f>IFERROR(__xludf.DUMMYFUNCTION("TEXTJOIN("";"", TRUE, FILTER(CID!$B$2:$B$14794, CID!B6806=CID!$D$2:$D$14794))"),"#N/A")</f>
        <v>#N/A</v>
      </c>
      <c r="B6806" s="12" t="str">
        <f>IFERROR(__xludf.DUMMYFUNCTION("TEXTJOIN(""; "", TRUE, FILTER(CID!B6806:B14794, REGEXMATCH(CID!D6806:D14794, TEXTJOIN(""|"", TRUE, SPLIT(A6806, "";"")))))"),"#N/A")</f>
        <v>#N/A</v>
      </c>
    </row>
    <row r="6807">
      <c r="A6807" s="12" t="str">
        <f>IFERROR(__xludf.DUMMYFUNCTION("TEXTJOIN("";"", TRUE, FILTER(CID!$B$2:$B$14794, CID!B6807=CID!$D$2:$D$14794))"),"#N/A")</f>
        <v>#N/A</v>
      </c>
      <c r="B6807" s="12" t="str">
        <f>IFERROR(__xludf.DUMMYFUNCTION("TEXTJOIN(""; "", TRUE, FILTER(CID!B6807:B14794, REGEXMATCH(CID!D6807:D14794, TEXTJOIN(""|"", TRUE, SPLIT(A6807, "";"")))))"),"#N/A")</f>
        <v>#N/A</v>
      </c>
    </row>
    <row r="6808">
      <c r="A6808" s="12" t="str">
        <f>IFERROR(__xludf.DUMMYFUNCTION("TEXTJOIN("";"", TRUE, FILTER(CID!$B$2:$B$14794, CID!B6808=CID!$D$2:$D$14794))"),"#N/A")</f>
        <v>#N/A</v>
      </c>
      <c r="B6808" s="12" t="str">
        <f>IFERROR(__xludf.DUMMYFUNCTION("TEXTJOIN(""; "", TRUE, FILTER(CID!B6808:B14794, REGEXMATCH(CID!D6808:D14794, TEXTJOIN(""|"", TRUE, SPLIT(A6808, "";"")))))"),"#N/A")</f>
        <v>#N/A</v>
      </c>
    </row>
    <row r="6809">
      <c r="A6809" s="12" t="str">
        <f>IFERROR(__xludf.DUMMYFUNCTION("TEXTJOIN("";"", TRUE, FILTER(CID!$B$2:$B$14794, CID!B6809=CID!$D$2:$D$14794))"),"#N/A")</f>
        <v>#N/A</v>
      </c>
      <c r="B6809" s="12" t="str">
        <f>IFERROR(__xludf.DUMMYFUNCTION("TEXTJOIN(""; "", TRUE, FILTER(CID!B6809:B14794, REGEXMATCH(CID!D6809:D14794, TEXTJOIN(""|"", TRUE, SPLIT(A6809, "";"")))))"),"#N/A")</f>
        <v>#N/A</v>
      </c>
    </row>
    <row r="6810">
      <c r="A6810" s="12" t="str">
        <f>IFERROR(__xludf.DUMMYFUNCTION("TEXTJOIN("";"", TRUE, FILTER(CID!$B$2:$B$14794, CID!B6810=CID!$D$2:$D$14794))"),"#N/A")</f>
        <v>#N/A</v>
      </c>
      <c r="B6810" s="12" t="str">
        <f>IFERROR(__xludf.DUMMYFUNCTION("TEXTJOIN(""; "", TRUE, FILTER(CID!B6810:B14794, REGEXMATCH(CID!D6810:D14794, TEXTJOIN(""|"", TRUE, SPLIT(A6810, "";"")))))"),"#N/A")</f>
        <v>#N/A</v>
      </c>
    </row>
    <row r="6811">
      <c r="A6811" s="12" t="str">
        <f>IFERROR(__xludf.DUMMYFUNCTION("TEXTJOIN("";"", TRUE, FILTER(CID!$B$2:$B$14794, CID!B6811=CID!$D$2:$D$14794))"),"#N/A")</f>
        <v>#N/A</v>
      </c>
      <c r="B6811" s="12" t="str">
        <f>IFERROR(__xludf.DUMMYFUNCTION("TEXTJOIN(""; "", TRUE, FILTER(CID!B6811:B14794, REGEXMATCH(CID!D6811:D14794, TEXTJOIN(""|"", TRUE, SPLIT(A6811, "";"")))))"),"#N/A")</f>
        <v>#N/A</v>
      </c>
    </row>
    <row r="6812">
      <c r="A6812" s="12" t="str">
        <f>IFERROR(__xludf.DUMMYFUNCTION("TEXTJOIN("";"", TRUE, FILTER(CID!$B$2:$B$14794, CID!B6812=CID!$D$2:$D$14794))"),"#N/A")</f>
        <v>#N/A</v>
      </c>
      <c r="B6812" s="12" t="str">
        <f>IFERROR(__xludf.DUMMYFUNCTION("TEXTJOIN(""; "", TRUE, FILTER(CID!B6812:B14794, REGEXMATCH(CID!D6812:D14794, TEXTJOIN(""|"", TRUE, SPLIT(A6812, "";"")))))"),"#N/A")</f>
        <v>#N/A</v>
      </c>
    </row>
    <row r="6813">
      <c r="A6813" s="12" t="str">
        <f>IFERROR(__xludf.DUMMYFUNCTION("TEXTJOIN("";"", TRUE, FILTER(CID!$B$2:$B$14794, CID!B6813=CID!$D$2:$D$14794))"),"#N/A")</f>
        <v>#N/A</v>
      </c>
      <c r="B6813" s="12" t="str">
        <f>IFERROR(__xludf.DUMMYFUNCTION("TEXTJOIN(""; "", TRUE, FILTER(CID!B6813:B14794, REGEXMATCH(CID!D6813:D14794, TEXTJOIN(""|"", TRUE, SPLIT(A6813, "";"")))))"),"#N/A")</f>
        <v>#N/A</v>
      </c>
    </row>
    <row r="6814">
      <c r="A6814" s="12" t="str">
        <f>IFERROR(__xludf.DUMMYFUNCTION("TEXTJOIN("";"", TRUE, FILTER(CID!$B$2:$B$14794, CID!B6814=CID!$D$2:$D$14794))"),"#N/A")</f>
        <v>#N/A</v>
      </c>
      <c r="B6814" s="12" t="str">
        <f>IFERROR(__xludf.DUMMYFUNCTION("TEXTJOIN(""; "", TRUE, FILTER(CID!B6814:B14794, REGEXMATCH(CID!D6814:D14794, TEXTJOIN(""|"", TRUE, SPLIT(A6814, "";"")))))"),"#N/A")</f>
        <v>#N/A</v>
      </c>
    </row>
    <row r="6815">
      <c r="A6815" s="12" t="str">
        <f>IFERROR(__xludf.DUMMYFUNCTION("TEXTJOIN("";"", TRUE, FILTER(CID!$B$2:$B$14794, CID!B6815=CID!$D$2:$D$14794))"),"#N/A")</f>
        <v>#N/A</v>
      </c>
      <c r="B6815" s="12" t="str">
        <f>IFERROR(__xludf.DUMMYFUNCTION("TEXTJOIN(""; "", TRUE, FILTER(CID!B6815:B14794, REGEXMATCH(CID!D6815:D14794, TEXTJOIN(""|"", TRUE, SPLIT(A6815, "";"")))))"),"#N/A")</f>
        <v>#N/A</v>
      </c>
    </row>
    <row r="6816">
      <c r="A6816" s="12" t="str">
        <f>IFERROR(__xludf.DUMMYFUNCTION("TEXTJOIN("";"", TRUE, FILTER(CID!$B$2:$B$14794, CID!B6816=CID!$D$2:$D$14794))"),"#N/A")</f>
        <v>#N/A</v>
      </c>
      <c r="B6816" s="12" t="str">
        <f>IFERROR(__xludf.DUMMYFUNCTION("TEXTJOIN(""; "", TRUE, FILTER(CID!B6816:B14794, REGEXMATCH(CID!D6816:D14794, TEXTJOIN(""|"", TRUE, SPLIT(A6816, "";"")))))"),"#N/A")</f>
        <v>#N/A</v>
      </c>
    </row>
    <row r="6817">
      <c r="A6817" s="12" t="str">
        <f>IFERROR(__xludf.DUMMYFUNCTION("TEXTJOIN("";"", TRUE, FILTER(CID!$B$2:$B$14794, CID!B6817=CID!$D$2:$D$14794))"),"#N/A")</f>
        <v>#N/A</v>
      </c>
      <c r="B6817" s="12" t="str">
        <f>IFERROR(__xludf.DUMMYFUNCTION("TEXTJOIN(""; "", TRUE, FILTER(CID!B6817:B14794, REGEXMATCH(CID!D6817:D14794, TEXTJOIN(""|"", TRUE, SPLIT(A6817, "";"")))))"),"#N/A")</f>
        <v>#N/A</v>
      </c>
    </row>
    <row r="6818">
      <c r="A6818" s="12" t="str">
        <f>IFERROR(__xludf.DUMMYFUNCTION("TEXTJOIN("";"", TRUE, FILTER(CID!$B$2:$B$14794, CID!B6818=CID!$D$2:$D$14794))"),"#N/A")</f>
        <v>#N/A</v>
      </c>
      <c r="B6818" s="12" t="str">
        <f>IFERROR(__xludf.DUMMYFUNCTION("TEXTJOIN(""; "", TRUE, FILTER(CID!B6818:B14794, REGEXMATCH(CID!D6818:D14794, TEXTJOIN(""|"", TRUE, SPLIT(A6818, "";"")))))"),"#N/A")</f>
        <v>#N/A</v>
      </c>
    </row>
    <row r="6819">
      <c r="A6819" s="12" t="str">
        <f>IFERROR(__xludf.DUMMYFUNCTION("TEXTJOIN("";"", TRUE, FILTER(CID!$B$2:$B$14794, CID!B6819=CID!$D$2:$D$14794))"),"#N/A")</f>
        <v>#N/A</v>
      </c>
      <c r="B6819" s="12" t="str">
        <f>IFERROR(__xludf.DUMMYFUNCTION("TEXTJOIN(""; "", TRUE, FILTER(CID!B6819:B14794, REGEXMATCH(CID!D6819:D14794, TEXTJOIN(""|"", TRUE, SPLIT(A6819, "";"")))))"),"#N/A")</f>
        <v>#N/A</v>
      </c>
    </row>
    <row r="6820">
      <c r="A6820" s="12" t="str">
        <f>IFERROR(__xludf.DUMMYFUNCTION("TEXTJOIN("";"", TRUE, FILTER(CID!$B$2:$B$14794, CID!B6820=CID!$D$2:$D$14794))"),"#N/A")</f>
        <v>#N/A</v>
      </c>
      <c r="B6820" s="12" t="str">
        <f>IFERROR(__xludf.DUMMYFUNCTION("TEXTJOIN(""; "", TRUE, FILTER(CID!B6820:B14794, REGEXMATCH(CID!D6820:D14794, TEXTJOIN(""|"", TRUE, SPLIT(A6820, "";"")))))"),"#N/A")</f>
        <v>#N/A</v>
      </c>
    </row>
    <row r="6821">
      <c r="A6821" s="12" t="str">
        <f>IFERROR(__xludf.DUMMYFUNCTION("TEXTJOIN("";"", TRUE, FILTER(CID!$B$2:$B$14794, CID!B6821=CID!$D$2:$D$14794))"),"#N/A")</f>
        <v>#N/A</v>
      </c>
      <c r="B6821" s="12" t="str">
        <f>IFERROR(__xludf.DUMMYFUNCTION("TEXTJOIN(""; "", TRUE, FILTER(CID!B6821:B14794, REGEXMATCH(CID!D6821:D14794, TEXTJOIN(""|"", TRUE, SPLIT(A6821, "";"")))))"),"#N/A")</f>
        <v>#N/A</v>
      </c>
    </row>
    <row r="6822">
      <c r="A6822" s="12" t="str">
        <f>IFERROR(__xludf.DUMMYFUNCTION("TEXTJOIN("";"", TRUE, FILTER(CID!$B$2:$B$14794, CID!B6822=CID!$D$2:$D$14794))"),"#N/A")</f>
        <v>#N/A</v>
      </c>
      <c r="B6822" s="12" t="str">
        <f>IFERROR(__xludf.DUMMYFUNCTION("TEXTJOIN(""; "", TRUE, FILTER(CID!B6822:B14794, REGEXMATCH(CID!D6822:D14794, TEXTJOIN(""|"", TRUE, SPLIT(A6822, "";"")))))"),"#N/A")</f>
        <v>#N/A</v>
      </c>
    </row>
    <row r="6823">
      <c r="A6823" s="12" t="str">
        <f>IFERROR(__xludf.DUMMYFUNCTION("TEXTJOIN("";"", TRUE, FILTER(CID!$B$2:$B$14794, CID!B6823=CID!$D$2:$D$14794))"),"#N/A")</f>
        <v>#N/A</v>
      </c>
      <c r="B6823" s="12" t="str">
        <f>IFERROR(__xludf.DUMMYFUNCTION("TEXTJOIN(""; "", TRUE, FILTER(CID!B6823:B14794, REGEXMATCH(CID!D6823:D14794, TEXTJOIN(""|"", TRUE, SPLIT(A6823, "";"")))))"),"#N/A")</f>
        <v>#N/A</v>
      </c>
    </row>
    <row r="6824">
      <c r="A6824" s="12" t="str">
        <f>IFERROR(__xludf.DUMMYFUNCTION("TEXTJOIN("";"", TRUE, FILTER(CID!$B$2:$B$14794, CID!B6824=CID!$D$2:$D$14794))"),"#N/A")</f>
        <v>#N/A</v>
      </c>
      <c r="B6824" s="12" t="str">
        <f>IFERROR(__xludf.DUMMYFUNCTION("TEXTJOIN(""; "", TRUE, FILTER(CID!B6824:B14794, REGEXMATCH(CID!D6824:D14794, TEXTJOIN(""|"", TRUE, SPLIT(A6824, "";"")))))"),"#N/A")</f>
        <v>#N/A</v>
      </c>
    </row>
    <row r="6825">
      <c r="A6825" s="12" t="str">
        <f>IFERROR(__xludf.DUMMYFUNCTION("TEXTJOIN("";"", TRUE, FILTER(CID!$B$2:$B$14794, CID!B6825=CID!$D$2:$D$14794))"),"#N/A")</f>
        <v>#N/A</v>
      </c>
      <c r="B6825" s="12" t="str">
        <f>IFERROR(__xludf.DUMMYFUNCTION("TEXTJOIN(""; "", TRUE, FILTER(CID!B6825:B14794, REGEXMATCH(CID!D6825:D14794, TEXTJOIN(""|"", TRUE, SPLIT(A6825, "";"")))))"),"#N/A")</f>
        <v>#N/A</v>
      </c>
    </row>
    <row r="6826">
      <c r="A6826" s="12" t="str">
        <f>IFERROR(__xludf.DUMMYFUNCTION("TEXTJOIN("";"", TRUE, FILTER(CID!$B$2:$B$14794, CID!B6826=CID!$D$2:$D$14794))"),"#N/A")</f>
        <v>#N/A</v>
      </c>
      <c r="B6826" s="12" t="str">
        <f>IFERROR(__xludf.DUMMYFUNCTION("TEXTJOIN(""; "", TRUE, FILTER(CID!B6826:B14794, REGEXMATCH(CID!D6826:D14794, TEXTJOIN(""|"", TRUE, SPLIT(A6826, "";"")))))"),"#N/A")</f>
        <v>#N/A</v>
      </c>
    </row>
    <row r="6827">
      <c r="A6827" s="12" t="str">
        <f>IFERROR(__xludf.DUMMYFUNCTION("TEXTJOIN("";"", TRUE, FILTER(CID!$B$2:$B$14794, CID!B6827=CID!$D$2:$D$14794))"),"#N/A")</f>
        <v>#N/A</v>
      </c>
      <c r="B6827" s="12" t="str">
        <f>IFERROR(__xludf.DUMMYFUNCTION("TEXTJOIN(""; "", TRUE, FILTER(CID!B6827:B14794, REGEXMATCH(CID!D6827:D14794, TEXTJOIN(""|"", TRUE, SPLIT(A6827, "";"")))))"),"#N/A")</f>
        <v>#N/A</v>
      </c>
    </row>
    <row r="6828">
      <c r="A6828" s="12" t="str">
        <f>IFERROR(__xludf.DUMMYFUNCTION("TEXTJOIN("";"", TRUE, FILTER(CID!$B$2:$B$14794, CID!B6828=CID!$D$2:$D$14794))"),"#N/A")</f>
        <v>#N/A</v>
      </c>
      <c r="B6828" s="12" t="str">
        <f>IFERROR(__xludf.DUMMYFUNCTION("TEXTJOIN(""; "", TRUE, FILTER(CID!B6828:B14794, REGEXMATCH(CID!D6828:D14794, TEXTJOIN(""|"", TRUE, SPLIT(A6828, "";"")))))"),"#N/A")</f>
        <v>#N/A</v>
      </c>
    </row>
    <row r="6829">
      <c r="A6829" s="12" t="str">
        <f>IFERROR(__xludf.DUMMYFUNCTION("TEXTJOIN("";"", TRUE, FILTER(CID!$B$2:$B$14794, CID!B6829=CID!$D$2:$D$14794))"),"#N/A")</f>
        <v>#N/A</v>
      </c>
      <c r="B6829" s="12" t="str">
        <f>IFERROR(__xludf.DUMMYFUNCTION("TEXTJOIN(""; "", TRUE, FILTER(CID!B6829:B14794, REGEXMATCH(CID!D6829:D14794, TEXTJOIN(""|"", TRUE, SPLIT(A6829, "";"")))))"),"#N/A")</f>
        <v>#N/A</v>
      </c>
    </row>
    <row r="6830">
      <c r="A6830" s="12" t="str">
        <f>IFERROR(__xludf.DUMMYFUNCTION("TEXTJOIN("";"", TRUE, FILTER(CID!$B$2:$B$14794, CID!B6830=CID!$D$2:$D$14794))"),"#N/A")</f>
        <v>#N/A</v>
      </c>
      <c r="B6830" s="12" t="str">
        <f>IFERROR(__xludf.DUMMYFUNCTION("TEXTJOIN(""; "", TRUE, FILTER(CID!B6830:B14794, REGEXMATCH(CID!D6830:D14794, TEXTJOIN(""|"", TRUE, SPLIT(A6830, "";"")))))"),"#N/A")</f>
        <v>#N/A</v>
      </c>
    </row>
    <row r="6831">
      <c r="A6831" s="12" t="str">
        <f>IFERROR(__xludf.DUMMYFUNCTION("TEXTJOIN("";"", TRUE, FILTER(CID!$B$2:$B$14794, CID!B6831=CID!$D$2:$D$14794))"),"#N/A")</f>
        <v>#N/A</v>
      </c>
      <c r="B6831" s="12" t="str">
        <f>IFERROR(__xludf.DUMMYFUNCTION("TEXTJOIN(""; "", TRUE, FILTER(CID!B6831:B14794, REGEXMATCH(CID!D6831:D14794, TEXTJOIN(""|"", TRUE, SPLIT(A6831, "";"")))))"),"#N/A")</f>
        <v>#N/A</v>
      </c>
    </row>
    <row r="6832">
      <c r="A6832" s="12" t="str">
        <f>IFERROR(__xludf.DUMMYFUNCTION("TEXTJOIN("";"", TRUE, FILTER(CID!$B$2:$B$14794, CID!B6832=CID!$D$2:$D$14794))"),"#N/A")</f>
        <v>#N/A</v>
      </c>
      <c r="B6832" s="12" t="str">
        <f>IFERROR(__xludf.DUMMYFUNCTION("TEXTJOIN(""; "", TRUE, FILTER(CID!B6832:B14794, REGEXMATCH(CID!D6832:D14794, TEXTJOIN(""|"", TRUE, SPLIT(A6832, "";"")))))"),"#N/A")</f>
        <v>#N/A</v>
      </c>
    </row>
    <row r="6833">
      <c r="A6833" s="12" t="str">
        <f>IFERROR(__xludf.DUMMYFUNCTION("TEXTJOIN("";"", TRUE, FILTER(CID!$B$2:$B$14794, CID!B6833=CID!$D$2:$D$14794))"),"#N/A")</f>
        <v>#N/A</v>
      </c>
      <c r="B6833" s="12" t="str">
        <f>IFERROR(__xludf.DUMMYFUNCTION("TEXTJOIN(""; "", TRUE, FILTER(CID!B6833:B14794, REGEXMATCH(CID!D6833:D14794, TEXTJOIN(""|"", TRUE, SPLIT(A6833, "";"")))))"),"#N/A")</f>
        <v>#N/A</v>
      </c>
    </row>
    <row r="6834">
      <c r="A6834" s="12" t="str">
        <f>IFERROR(__xludf.DUMMYFUNCTION("TEXTJOIN("";"", TRUE, FILTER(CID!$B$2:$B$14794, CID!B6834=CID!$D$2:$D$14794))"),"#N/A")</f>
        <v>#N/A</v>
      </c>
      <c r="B6834" s="12" t="str">
        <f>IFERROR(__xludf.DUMMYFUNCTION("TEXTJOIN(""; "", TRUE, FILTER(CID!B6834:B14794, REGEXMATCH(CID!D6834:D14794, TEXTJOIN(""|"", TRUE, SPLIT(A6834, "";"")))))"),"#N/A")</f>
        <v>#N/A</v>
      </c>
    </row>
    <row r="6835">
      <c r="A6835" s="12" t="str">
        <f>IFERROR(__xludf.DUMMYFUNCTION("TEXTJOIN("";"", TRUE, FILTER(CID!$B$2:$B$14794, CID!B6835=CID!$D$2:$D$14794))"),"#N/A")</f>
        <v>#N/A</v>
      </c>
      <c r="B6835" s="12" t="str">
        <f>IFERROR(__xludf.DUMMYFUNCTION("TEXTJOIN(""; "", TRUE, FILTER(CID!B6835:B14794, REGEXMATCH(CID!D6835:D14794, TEXTJOIN(""|"", TRUE, SPLIT(A6835, "";"")))))"),"#N/A")</f>
        <v>#N/A</v>
      </c>
    </row>
    <row r="6836">
      <c r="A6836" s="12" t="str">
        <f>IFERROR(__xludf.DUMMYFUNCTION("TEXTJOIN("";"", TRUE, FILTER(CID!$B$2:$B$14794, CID!B6836=CID!$D$2:$D$14794))"),"#N/A")</f>
        <v>#N/A</v>
      </c>
      <c r="B6836" s="12" t="str">
        <f>IFERROR(__xludf.DUMMYFUNCTION("TEXTJOIN(""; "", TRUE, FILTER(CID!B6836:B14794, REGEXMATCH(CID!D6836:D14794, TEXTJOIN(""|"", TRUE, SPLIT(A6836, "";"")))))"),"#N/A")</f>
        <v>#N/A</v>
      </c>
    </row>
    <row r="6837">
      <c r="A6837" s="12" t="str">
        <f>IFERROR(__xludf.DUMMYFUNCTION("TEXTJOIN("";"", TRUE, FILTER(CID!$B$2:$B$14794, CID!B6837=CID!$D$2:$D$14794))"),"#N/A")</f>
        <v>#N/A</v>
      </c>
      <c r="B6837" s="12" t="str">
        <f>IFERROR(__xludf.DUMMYFUNCTION("TEXTJOIN(""; "", TRUE, FILTER(CID!B6837:B14794, REGEXMATCH(CID!D6837:D14794, TEXTJOIN(""|"", TRUE, SPLIT(A6837, "";"")))))"),"#N/A")</f>
        <v>#N/A</v>
      </c>
    </row>
    <row r="6838">
      <c r="A6838" s="12" t="str">
        <f>IFERROR(__xludf.DUMMYFUNCTION("TEXTJOIN("";"", TRUE, FILTER(CID!$B$2:$B$14794, CID!B6838=CID!$D$2:$D$14794))"),"#N/A")</f>
        <v>#N/A</v>
      </c>
      <c r="B6838" s="12" t="str">
        <f>IFERROR(__xludf.DUMMYFUNCTION("TEXTJOIN(""; "", TRUE, FILTER(CID!B6838:B14794, REGEXMATCH(CID!D6838:D14794, TEXTJOIN(""|"", TRUE, SPLIT(A6838, "";"")))))"),"#N/A")</f>
        <v>#N/A</v>
      </c>
    </row>
    <row r="6839">
      <c r="A6839" s="12" t="str">
        <f>IFERROR(__xludf.DUMMYFUNCTION("TEXTJOIN("";"", TRUE, FILTER(CID!$B$2:$B$14794, CID!B6839=CID!$D$2:$D$14794))"),"#N/A")</f>
        <v>#N/A</v>
      </c>
      <c r="B6839" s="12" t="str">
        <f>IFERROR(__xludf.DUMMYFUNCTION("TEXTJOIN(""; "", TRUE, FILTER(CID!B6839:B14794, REGEXMATCH(CID!D6839:D14794, TEXTJOIN(""|"", TRUE, SPLIT(A6839, "";"")))))"),"#N/A")</f>
        <v>#N/A</v>
      </c>
    </row>
    <row r="6840">
      <c r="A6840" s="12" t="str">
        <f>IFERROR(__xludf.DUMMYFUNCTION("TEXTJOIN("";"", TRUE, FILTER(CID!$B$2:$B$14794, CID!B6840=CID!$D$2:$D$14794))"),"#N/A")</f>
        <v>#N/A</v>
      </c>
      <c r="B6840" s="12" t="str">
        <f>IFERROR(__xludf.DUMMYFUNCTION("TEXTJOIN(""; "", TRUE, FILTER(CID!B6840:B14794, REGEXMATCH(CID!D6840:D14794, TEXTJOIN(""|"", TRUE, SPLIT(A6840, "";"")))))"),"#N/A")</f>
        <v>#N/A</v>
      </c>
    </row>
    <row r="6841">
      <c r="A6841" s="12" t="str">
        <f>IFERROR(__xludf.DUMMYFUNCTION("TEXTJOIN("";"", TRUE, FILTER(CID!$B$2:$B$14794, CID!B6841=CID!$D$2:$D$14794))"),"#N/A")</f>
        <v>#N/A</v>
      </c>
      <c r="B6841" s="12" t="str">
        <f>IFERROR(__xludf.DUMMYFUNCTION("TEXTJOIN(""; "", TRUE, FILTER(CID!B6841:B14794, REGEXMATCH(CID!D6841:D14794, TEXTJOIN(""|"", TRUE, SPLIT(A6841, "";"")))))"),"#N/A")</f>
        <v>#N/A</v>
      </c>
    </row>
    <row r="6842">
      <c r="A6842" s="12" t="str">
        <f>IFERROR(__xludf.DUMMYFUNCTION("TEXTJOIN("";"", TRUE, FILTER(CID!$B$2:$B$14794, CID!B6842=CID!$D$2:$D$14794))"),"#N/A")</f>
        <v>#N/A</v>
      </c>
      <c r="B6842" s="12" t="str">
        <f>IFERROR(__xludf.DUMMYFUNCTION("TEXTJOIN(""; "", TRUE, FILTER(CID!B6842:B14794, REGEXMATCH(CID!D6842:D14794, TEXTJOIN(""|"", TRUE, SPLIT(A6842, "";"")))))"),"#N/A")</f>
        <v>#N/A</v>
      </c>
    </row>
    <row r="6843">
      <c r="A6843" s="12" t="str">
        <f>IFERROR(__xludf.DUMMYFUNCTION("TEXTJOIN("";"", TRUE, FILTER(CID!$B$2:$B$14794, CID!B6843=CID!$D$2:$D$14794))"),"#N/A")</f>
        <v>#N/A</v>
      </c>
      <c r="B6843" s="12" t="str">
        <f>IFERROR(__xludf.DUMMYFUNCTION("TEXTJOIN(""; "", TRUE, FILTER(CID!B6843:B14794, REGEXMATCH(CID!D6843:D14794, TEXTJOIN(""|"", TRUE, SPLIT(A6843, "";"")))))"),"#N/A")</f>
        <v>#N/A</v>
      </c>
    </row>
    <row r="6844">
      <c r="A6844" s="12" t="str">
        <f>IFERROR(__xludf.DUMMYFUNCTION("TEXTJOIN("";"", TRUE, FILTER(CID!$B$2:$B$14794, CID!B6844=CID!$D$2:$D$14794))"),"#N/A")</f>
        <v>#N/A</v>
      </c>
      <c r="B6844" s="12" t="str">
        <f>IFERROR(__xludf.DUMMYFUNCTION("TEXTJOIN(""; "", TRUE, FILTER(CID!B6844:B14794, REGEXMATCH(CID!D6844:D14794, TEXTJOIN(""|"", TRUE, SPLIT(A6844, "";"")))))"),"#N/A")</f>
        <v>#N/A</v>
      </c>
    </row>
    <row r="6845">
      <c r="A6845" s="12" t="str">
        <f>IFERROR(__xludf.DUMMYFUNCTION("TEXTJOIN("";"", TRUE, FILTER(CID!$B$2:$B$14794, CID!B6845=CID!$D$2:$D$14794))"),"#N/A")</f>
        <v>#N/A</v>
      </c>
      <c r="B6845" s="12" t="str">
        <f>IFERROR(__xludf.DUMMYFUNCTION("TEXTJOIN(""; "", TRUE, FILTER(CID!B6845:B14794, REGEXMATCH(CID!D6845:D14794, TEXTJOIN(""|"", TRUE, SPLIT(A6845, "";"")))))"),"#N/A")</f>
        <v>#N/A</v>
      </c>
    </row>
    <row r="6846">
      <c r="A6846" s="12" t="str">
        <f>IFERROR(__xludf.DUMMYFUNCTION("TEXTJOIN("";"", TRUE, FILTER(CID!$B$2:$B$14794, CID!B6846=CID!$D$2:$D$14794))"),"#N/A")</f>
        <v>#N/A</v>
      </c>
      <c r="B6846" s="12" t="str">
        <f>IFERROR(__xludf.DUMMYFUNCTION("TEXTJOIN(""; "", TRUE, FILTER(CID!B6846:B14794, REGEXMATCH(CID!D6846:D14794, TEXTJOIN(""|"", TRUE, SPLIT(A6846, "";"")))))"),"#N/A")</f>
        <v>#N/A</v>
      </c>
    </row>
    <row r="6847">
      <c r="A6847" s="12" t="str">
        <f>IFERROR(__xludf.DUMMYFUNCTION("TEXTJOIN("";"", TRUE, FILTER(CID!$B$2:$B$14794, CID!B6847=CID!$D$2:$D$14794))"),"#N/A")</f>
        <v>#N/A</v>
      </c>
      <c r="B6847" s="12" t="str">
        <f>IFERROR(__xludf.DUMMYFUNCTION("TEXTJOIN(""; "", TRUE, FILTER(CID!B6847:B14794, REGEXMATCH(CID!D6847:D14794, TEXTJOIN(""|"", TRUE, SPLIT(A6847, "";"")))))"),"#N/A")</f>
        <v>#N/A</v>
      </c>
    </row>
    <row r="6848">
      <c r="A6848" s="12" t="str">
        <f>IFERROR(__xludf.DUMMYFUNCTION("TEXTJOIN("";"", TRUE, FILTER(CID!$B$2:$B$14794, CID!B6848=CID!$D$2:$D$14794))"),"#N/A")</f>
        <v>#N/A</v>
      </c>
      <c r="B6848" s="12" t="str">
        <f>IFERROR(__xludf.DUMMYFUNCTION("TEXTJOIN(""; "", TRUE, FILTER(CID!B6848:B14794, REGEXMATCH(CID!D6848:D14794, TEXTJOIN(""|"", TRUE, SPLIT(A6848, "";"")))))"),"#N/A")</f>
        <v>#N/A</v>
      </c>
    </row>
    <row r="6849">
      <c r="A6849" s="12" t="str">
        <f>IFERROR(__xludf.DUMMYFUNCTION("TEXTJOIN("";"", TRUE, FILTER(CID!$B$2:$B$14794, CID!B6849=CID!$D$2:$D$14794))"),"#N/A")</f>
        <v>#N/A</v>
      </c>
      <c r="B6849" s="12" t="str">
        <f>IFERROR(__xludf.DUMMYFUNCTION("TEXTJOIN(""; "", TRUE, FILTER(CID!B6849:B14794, REGEXMATCH(CID!D6849:D14794, TEXTJOIN(""|"", TRUE, SPLIT(A6849, "";"")))))"),"#N/A")</f>
        <v>#N/A</v>
      </c>
    </row>
    <row r="6850">
      <c r="A6850" s="12" t="str">
        <f>IFERROR(__xludf.DUMMYFUNCTION("TEXTJOIN("";"", TRUE, FILTER(CID!$B$2:$B$14794, CID!B6850=CID!$D$2:$D$14794))"),"#N/A")</f>
        <v>#N/A</v>
      </c>
      <c r="B6850" s="12" t="str">
        <f>IFERROR(__xludf.DUMMYFUNCTION("TEXTJOIN(""; "", TRUE, FILTER(CID!B6850:B14794, REGEXMATCH(CID!D6850:D14794, TEXTJOIN(""|"", TRUE, SPLIT(A6850, "";"")))))"),"#N/A")</f>
        <v>#N/A</v>
      </c>
    </row>
    <row r="6851">
      <c r="A6851" s="12" t="str">
        <f>IFERROR(__xludf.DUMMYFUNCTION("TEXTJOIN("";"", TRUE, FILTER(CID!$B$2:$B$14794, CID!B6851=CID!$D$2:$D$14794))"),"#N/A")</f>
        <v>#N/A</v>
      </c>
      <c r="B6851" s="12" t="str">
        <f>IFERROR(__xludf.DUMMYFUNCTION("TEXTJOIN(""; "", TRUE, FILTER(CID!B6851:B14794, REGEXMATCH(CID!D6851:D14794, TEXTJOIN(""|"", TRUE, SPLIT(A6851, "";"")))))"),"#N/A")</f>
        <v>#N/A</v>
      </c>
    </row>
    <row r="6852">
      <c r="A6852" s="12" t="str">
        <f>IFERROR(__xludf.DUMMYFUNCTION("TEXTJOIN("";"", TRUE, FILTER(CID!$B$2:$B$14794, CID!B6852=CID!$D$2:$D$14794))"),"#N/A")</f>
        <v>#N/A</v>
      </c>
      <c r="B6852" s="12" t="str">
        <f>IFERROR(__xludf.DUMMYFUNCTION("TEXTJOIN(""; "", TRUE, FILTER(CID!B6852:B14794, REGEXMATCH(CID!D6852:D14794, TEXTJOIN(""|"", TRUE, SPLIT(A6852, "";"")))))"),"#N/A")</f>
        <v>#N/A</v>
      </c>
    </row>
    <row r="6853">
      <c r="A6853" s="12" t="str">
        <f>IFERROR(__xludf.DUMMYFUNCTION("TEXTJOIN("";"", TRUE, FILTER(CID!$B$2:$B$14794, CID!B6853=CID!$D$2:$D$14794))"),"#N/A")</f>
        <v>#N/A</v>
      </c>
      <c r="B6853" s="12" t="str">
        <f>IFERROR(__xludf.DUMMYFUNCTION("TEXTJOIN(""; "", TRUE, FILTER(CID!B6853:B14794, REGEXMATCH(CID!D6853:D14794, TEXTJOIN(""|"", TRUE, SPLIT(A6853, "";"")))))"),"#N/A")</f>
        <v>#N/A</v>
      </c>
    </row>
    <row r="6854">
      <c r="A6854" s="12" t="str">
        <f>IFERROR(__xludf.DUMMYFUNCTION("TEXTJOIN("";"", TRUE, FILTER(CID!$B$2:$B$14794, CID!B6854=CID!$D$2:$D$14794))"),"#N/A")</f>
        <v>#N/A</v>
      </c>
      <c r="B6854" s="12" t="str">
        <f>IFERROR(__xludf.DUMMYFUNCTION("TEXTJOIN(""; "", TRUE, FILTER(CID!B6854:B14794, REGEXMATCH(CID!D6854:D14794, TEXTJOIN(""|"", TRUE, SPLIT(A6854, "";"")))))"),"#N/A")</f>
        <v>#N/A</v>
      </c>
    </row>
    <row r="6855">
      <c r="A6855" s="12" t="str">
        <f>IFERROR(__xludf.DUMMYFUNCTION("TEXTJOIN("";"", TRUE, FILTER(CID!$B$2:$B$14794, CID!B6855=CID!$D$2:$D$14794))"),"#N/A")</f>
        <v>#N/A</v>
      </c>
      <c r="B6855" s="12" t="str">
        <f>IFERROR(__xludf.DUMMYFUNCTION("TEXTJOIN(""; "", TRUE, FILTER(CID!B6855:B14794, REGEXMATCH(CID!D6855:D14794, TEXTJOIN(""|"", TRUE, SPLIT(A6855, "";"")))))"),"#N/A")</f>
        <v>#N/A</v>
      </c>
    </row>
    <row r="6856">
      <c r="A6856" s="12" t="str">
        <f>IFERROR(__xludf.DUMMYFUNCTION("TEXTJOIN("";"", TRUE, FILTER(CID!$B$2:$B$14794, CID!B6856=CID!$D$2:$D$14794))"),"#N/A")</f>
        <v>#N/A</v>
      </c>
      <c r="B6856" s="12" t="str">
        <f>IFERROR(__xludf.DUMMYFUNCTION("TEXTJOIN(""; "", TRUE, FILTER(CID!B6856:B14794, REGEXMATCH(CID!D6856:D14794, TEXTJOIN(""|"", TRUE, SPLIT(A6856, "";"")))))"),"#N/A")</f>
        <v>#N/A</v>
      </c>
    </row>
    <row r="6857">
      <c r="A6857" s="12" t="str">
        <f>IFERROR(__xludf.DUMMYFUNCTION("TEXTJOIN("";"", TRUE, FILTER(CID!$B$2:$B$14794, CID!B6857=CID!$D$2:$D$14794))"),"#N/A")</f>
        <v>#N/A</v>
      </c>
      <c r="B6857" s="12" t="str">
        <f>IFERROR(__xludf.DUMMYFUNCTION("TEXTJOIN(""; "", TRUE, FILTER(CID!B6857:B14794, REGEXMATCH(CID!D6857:D14794, TEXTJOIN(""|"", TRUE, SPLIT(A6857, "";"")))))"),"#N/A")</f>
        <v>#N/A</v>
      </c>
    </row>
    <row r="6858">
      <c r="A6858" s="12" t="str">
        <f>IFERROR(__xludf.DUMMYFUNCTION("TEXTJOIN("";"", TRUE, FILTER(CID!$B$2:$B$14794, CID!B6858=CID!$D$2:$D$14794))"),"#N/A")</f>
        <v>#N/A</v>
      </c>
      <c r="B6858" s="12" t="str">
        <f>IFERROR(__xludf.DUMMYFUNCTION("TEXTJOIN(""; "", TRUE, FILTER(CID!B6858:B14794, REGEXMATCH(CID!D6858:D14794, TEXTJOIN(""|"", TRUE, SPLIT(A6858, "";"")))))"),"#N/A")</f>
        <v>#N/A</v>
      </c>
    </row>
    <row r="6859">
      <c r="A6859" s="12" t="str">
        <f>IFERROR(__xludf.DUMMYFUNCTION("TEXTJOIN("";"", TRUE, FILTER(CID!$B$2:$B$14794, CID!B6859=CID!$D$2:$D$14794))"),"#N/A")</f>
        <v>#N/A</v>
      </c>
      <c r="B6859" s="12" t="str">
        <f>IFERROR(__xludf.DUMMYFUNCTION("TEXTJOIN(""; "", TRUE, FILTER(CID!B6859:B14794, REGEXMATCH(CID!D6859:D14794, TEXTJOIN(""|"", TRUE, SPLIT(A6859, "";"")))))"),"#N/A")</f>
        <v>#N/A</v>
      </c>
    </row>
    <row r="6860">
      <c r="A6860" s="12" t="str">
        <f>IFERROR(__xludf.DUMMYFUNCTION("TEXTJOIN("";"", TRUE, FILTER(CID!$B$2:$B$14794, CID!B6860=CID!$D$2:$D$14794))"),"#N/A")</f>
        <v>#N/A</v>
      </c>
      <c r="B6860" s="12" t="str">
        <f>IFERROR(__xludf.DUMMYFUNCTION("TEXTJOIN(""; "", TRUE, FILTER(CID!B6860:B14794, REGEXMATCH(CID!D6860:D14794, TEXTJOIN(""|"", TRUE, SPLIT(A6860, "";"")))))"),"#N/A")</f>
        <v>#N/A</v>
      </c>
    </row>
    <row r="6861">
      <c r="A6861" s="12" t="str">
        <f>IFERROR(__xludf.DUMMYFUNCTION("TEXTJOIN("";"", TRUE, FILTER(CID!$B$2:$B$14794, CID!B6861=CID!$D$2:$D$14794))"),"#N/A")</f>
        <v>#N/A</v>
      </c>
      <c r="B6861" s="12" t="str">
        <f>IFERROR(__xludf.DUMMYFUNCTION("TEXTJOIN(""; "", TRUE, FILTER(CID!B6861:B14794, REGEXMATCH(CID!D6861:D14794, TEXTJOIN(""|"", TRUE, SPLIT(A6861, "";"")))))"),"#N/A")</f>
        <v>#N/A</v>
      </c>
    </row>
    <row r="6862">
      <c r="A6862" s="12" t="str">
        <f>IFERROR(__xludf.DUMMYFUNCTION("TEXTJOIN("";"", TRUE, FILTER(CID!$B$2:$B$14794, CID!B6862=CID!$D$2:$D$14794))"),"#N/A")</f>
        <v>#N/A</v>
      </c>
      <c r="B6862" s="12" t="str">
        <f>IFERROR(__xludf.DUMMYFUNCTION("TEXTJOIN(""; "", TRUE, FILTER(CID!B6862:B14794, REGEXMATCH(CID!D6862:D14794, TEXTJOIN(""|"", TRUE, SPLIT(A6862, "";"")))))"),"#N/A")</f>
        <v>#N/A</v>
      </c>
    </row>
    <row r="6863">
      <c r="A6863" s="12" t="str">
        <f>IFERROR(__xludf.DUMMYFUNCTION("TEXTJOIN("";"", TRUE, FILTER(CID!$B$2:$B$14794, CID!B6863=CID!$D$2:$D$14794))"),"#N/A")</f>
        <v>#N/A</v>
      </c>
      <c r="B6863" s="12" t="str">
        <f>IFERROR(__xludf.DUMMYFUNCTION("TEXTJOIN(""; "", TRUE, FILTER(CID!B6863:B14794, REGEXMATCH(CID!D6863:D14794, TEXTJOIN(""|"", TRUE, SPLIT(A6863, "";"")))))"),"#N/A")</f>
        <v>#N/A</v>
      </c>
    </row>
    <row r="6864">
      <c r="A6864" s="12" t="str">
        <f>IFERROR(__xludf.DUMMYFUNCTION("TEXTJOIN("";"", TRUE, FILTER(CID!$B$2:$B$14794, CID!B6864=CID!$D$2:$D$14794))"),"#N/A")</f>
        <v>#N/A</v>
      </c>
      <c r="B6864" s="12" t="str">
        <f>IFERROR(__xludf.DUMMYFUNCTION("TEXTJOIN(""; "", TRUE, FILTER(CID!B6864:B14794, REGEXMATCH(CID!D6864:D14794, TEXTJOIN(""|"", TRUE, SPLIT(A6864, "";"")))))"),"#N/A")</f>
        <v>#N/A</v>
      </c>
    </row>
    <row r="6865">
      <c r="A6865" s="12" t="str">
        <f>IFERROR(__xludf.DUMMYFUNCTION("TEXTJOIN("";"", TRUE, FILTER(CID!$B$2:$B$14794, CID!B6865=CID!$D$2:$D$14794))"),"#N/A")</f>
        <v>#N/A</v>
      </c>
      <c r="B6865" s="12" t="str">
        <f>IFERROR(__xludf.DUMMYFUNCTION("TEXTJOIN(""; "", TRUE, FILTER(CID!B6865:B14794, REGEXMATCH(CID!D6865:D14794, TEXTJOIN(""|"", TRUE, SPLIT(A6865, "";"")))))"),"#N/A")</f>
        <v>#N/A</v>
      </c>
    </row>
    <row r="6866">
      <c r="A6866" s="12" t="str">
        <f>IFERROR(__xludf.DUMMYFUNCTION("TEXTJOIN("";"", TRUE, FILTER(CID!$B$2:$B$14794, CID!B6866=CID!$D$2:$D$14794))"),"#N/A")</f>
        <v>#N/A</v>
      </c>
      <c r="B6866" s="12" t="str">
        <f>IFERROR(__xludf.DUMMYFUNCTION("TEXTJOIN(""; "", TRUE, FILTER(CID!B6866:B14794, REGEXMATCH(CID!D6866:D14794, TEXTJOIN(""|"", TRUE, SPLIT(A6866, "";"")))))"),"#N/A")</f>
        <v>#N/A</v>
      </c>
    </row>
    <row r="6867">
      <c r="A6867" s="12" t="str">
        <f>IFERROR(__xludf.DUMMYFUNCTION("TEXTJOIN("";"", TRUE, FILTER(CID!$B$2:$B$14794, CID!B6867=CID!$D$2:$D$14794))"),"#N/A")</f>
        <v>#N/A</v>
      </c>
      <c r="B6867" s="12" t="str">
        <f>IFERROR(__xludf.DUMMYFUNCTION("TEXTJOIN(""; "", TRUE, FILTER(CID!B6867:B14794, REGEXMATCH(CID!D6867:D14794, TEXTJOIN(""|"", TRUE, SPLIT(A6867, "";"")))))"),"#N/A")</f>
        <v>#N/A</v>
      </c>
    </row>
    <row r="6868">
      <c r="A6868" s="12" t="str">
        <f>IFERROR(__xludf.DUMMYFUNCTION("TEXTJOIN("";"", TRUE, FILTER(CID!$B$2:$B$14794, CID!B6868=CID!$D$2:$D$14794))"),"#N/A")</f>
        <v>#N/A</v>
      </c>
      <c r="B6868" s="12" t="str">
        <f>IFERROR(__xludf.DUMMYFUNCTION("TEXTJOIN(""; "", TRUE, FILTER(CID!B6868:B14794, REGEXMATCH(CID!D6868:D14794, TEXTJOIN(""|"", TRUE, SPLIT(A6868, "";"")))))"),"#N/A")</f>
        <v>#N/A</v>
      </c>
    </row>
    <row r="6869">
      <c r="A6869" s="12" t="str">
        <f>IFERROR(__xludf.DUMMYFUNCTION("TEXTJOIN("";"", TRUE, FILTER(CID!$B$2:$B$14794, CID!B6869=CID!$D$2:$D$14794))"),"#N/A")</f>
        <v>#N/A</v>
      </c>
      <c r="B6869" s="12" t="str">
        <f>IFERROR(__xludf.DUMMYFUNCTION("TEXTJOIN(""; "", TRUE, FILTER(CID!B6869:B14794, REGEXMATCH(CID!D6869:D14794, TEXTJOIN(""|"", TRUE, SPLIT(A6869, "";"")))))"),"#N/A")</f>
        <v>#N/A</v>
      </c>
    </row>
    <row r="6870">
      <c r="A6870" s="12" t="str">
        <f>IFERROR(__xludf.DUMMYFUNCTION("TEXTJOIN("";"", TRUE, FILTER(CID!$B$2:$B$14794, CID!B6870=CID!$D$2:$D$14794))"),"#N/A")</f>
        <v>#N/A</v>
      </c>
      <c r="B6870" s="12" t="str">
        <f>IFERROR(__xludf.DUMMYFUNCTION("TEXTJOIN(""; "", TRUE, FILTER(CID!B6870:B14794, REGEXMATCH(CID!D6870:D14794, TEXTJOIN(""|"", TRUE, SPLIT(A6870, "";"")))))"),"#N/A")</f>
        <v>#N/A</v>
      </c>
    </row>
    <row r="6871">
      <c r="A6871" s="12" t="str">
        <f>IFERROR(__xludf.DUMMYFUNCTION("TEXTJOIN("";"", TRUE, FILTER(CID!$B$2:$B$14794, CID!B6871=CID!$D$2:$D$14794))"),"#N/A")</f>
        <v>#N/A</v>
      </c>
      <c r="B6871" s="12" t="str">
        <f>IFERROR(__xludf.DUMMYFUNCTION("TEXTJOIN(""; "", TRUE, FILTER(CID!B6871:B14794, REGEXMATCH(CID!D6871:D14794, TEXTJOIN(""|"", TRUE, SPLIT(A6871, "";"")))))"),"#N/A")</f>
        <v>#N/A</v>
      </c>
    </row>
    <row r="6872">
      <c r="A6872" s="12" t="str">
        <f>IFERROR(__xludf.DUMMYFUNCTION("TEXTJOIN("";"", TRUE, FILTER(CID!$B$2:$B$14794, CID!B6872=CID!$D$2:$D$14794))"),"#N/A")</f>
        <v>#N/A</v>
      </c>
      <c r="B6872" s="12" t="str">
        <f>IFERROR(__xludf.DUMMYFUNCTION("TEXTJOIN(""; "", TRUE, FILTER(CID!B6872:B14794, REGEXMATCH(CID!D6872:D14794, TEXTJOIN(""|"", TRUE, SPLIT(A6872, "";"")))))"),"#N/A")</f>
        <v>#N/A</v>
      </c>
    </row>
    <row r="6873">
      <c r="A6873" s="12" t="str">
        <f>IFERROR(__xludf.DUMMYFUNCTION("TEXTJOIN("";"", TRUE, FILTER(CID!$B$2:$B$14794, CID!B6873=CID!$D$2:$D$14794))"),"#N/A")</f>
        <v>#N/A</v>
      </c>
      <c r="B6873" s="12" t="str">
        <f>IFERROR(__xludf.DUMMYFUNCTION("TEXTJOIN(""; "", TRUE, FILTER(CID!B6873:B14794, REGEXMATCH(CID!D6873:D14794, TEXTJOIN(""|"", TRUE, SPLIT(A6873, "";"")))))"),"#N/A")</f>
        <v>#N/A</v>
      </c>
    </row>
    <row r="6874">
      <c r="A6874" s="12" t="str">
        <f>IFERROR(__xludf.DUMMYFUNCTION("TEXTJOIN("";"", TRUE, FILTER(CID!$B$2:$B$14794, CID!B6874=CID!$D$2:$D$14794))"),"#N/A")</f>
        <v>#N/A</v>
      </c>
      <c r="B6874" s="12" t="str">
        <f>IFERROR(__xludf.DUMMYFUNCTION("TEXTJOIN(""; "", TRUE, FILTER(CID!B6874:B14794, REGEXMATCH(CID!D6874:D14794, TEXTJOIN(""|"", TRUE, SPLIT(A6874, "";"")))))"),"#N/A")</f>
        <v>#N/A</v>
      </c>
    </row>
    <row r="6875">
      <c r="A6875" s="12" t="str">
        <f>IFERROR(__xludf.DUMMYFUNCTION("TEXTJOIN("";"", TRUE, FILTER(CID!$B$2:$B$14794, CID!B6875=CID!$D$2:$D$14794))"),"#N/A")</f>
        <v>#N/A</v>
      </c>
      <c r="B6875" s="12" t="str">
        <f>IFERROR(__xludf.DUMMYFUNCTION("TEXTJOIN(""; "", TRUE, FILTER(CID!B6875:B14794, REGEXMATCH(CID!D6875:D14794, TEXTJOIN(""|"", TRUE, SPLIT(A6875, "";"")))))"),"#N/A")</f>
        <v>#N/A</v>
      </c>
    </row>
    <row r="6876">
      <c r="A6876" s="12" t="str">
        <f>IFERROR(__xludf.DUMMYFUNCTION("TEXTJOIN("";"", TRUE, FILTER(CID!$B$2:$B$14794, CID!B6876=CID!$D$2:$D$14794))"),"#N/A")</f>
        <v>#N/A</v>
      </c>
      <c r="B6876" s="12" t="str">
        <f>IFERROR(__xludf.DUMMYFUNCTION("TEXTJOIN(""; "", TRUE, FILTER(CID!B6876:B14794, REGEXMATCH(CID!D6876:D14794, TEXTJOIN(""|"", TRUE, SPLIT(A6876, "";"")))))"),"#N/A")</f>
        <v>#N/A</v>
      </c>
    </row>
    <row r="6877">
      <c r="A6877" s="12" t="str">
        <f>IFERROR(__xludf.DUMMYFUNCTION("TEXTJOIN("";"", TRUE, FILTER(CID!$B$2:$B$14794, CID!B6877=CID!$D$2:$D$14794))"),"#N/A")</f>
        <v>#N/A</v>
      </c>
      <c r="B6877" s="12" t="str">
        <f>IFERROR(__xludf.DUMMYFUNCTION("TEXTJOIN(""; "", TRUE, FILTER(CID!B6877:B14794, REGEXMATCH(CID!D6877:D14794, TEXTJOIN(""|"", TRUE, SPLIT(A6877, "";"")))))"),"#N/A")</f>
        <v>#N/A</v>
      </c>
    </row>
    <row r="6878">
      <c r="A6878" s="12" t="str">
        <f>IFERROR(__xludf.DUMMYFUNCTION("TEXTJOIN("";"", TRUE, FILTER(CID!$B$2:$B$14794, CID!B6878=CID!$D$2:$D$14794))"),"#N/A")</f>
        <v>#N/A</v>
      </c>
      <c r="B6878" s="12" t="str">
        <f>IFERROR(__xludf.DUMMYFUNCTION("TEXTJOIN(""; "", TRUE, FILTER(CID!B6878:B14794, REGEXMATCH(CID!D6878:D14794, TEXTJOIN(""|"", TRUE, SPLIT(A6878, "";"")))))"),"#N/A")</f>
        <v>#N/A</v>
      </c>
    </row>
    <row r="6879">
      <c r="A6879" s="12" t="str">
        <f>IFERROR(__xludf.DUMMYFUNCTION("TEXTJOIN("";"", TRUE, FILTER(CID!$B$2:$B$14794, CID!B6879=CID!$D$2:$D$14794))"),"#N/A")</f>
        <v>#N/A</v>
      </c>
      <c r="B6879" s="12" t="str">
        <f>IFERROR(__xludf.DUMMYFUNCTION("TEXTJOIN(""; "", TRUE, FILTER(CID!B6879:B14794, REGEXMATCH(CID!D6879:D14794, TEXTJOIN(""|"", TRUE, SPLIT(A6879, "";"")))))"),"#N/A")</f>
        <v>#N/A</v>
      </c>
    </row>
    <row r="6880">
      <c r="A6880" s="12" t="str">
        <f>IFERROR(__xludf.DUMMYFUNCTION("TEXTJOIN("";"", TRUE, FILTER(CID!$B$2:$B$14794, CID!B6880=CID!$D$2:$D$14794))"),"#N/A")</f>
        <v>#N/A</v>
      </c>
      <c r="B6880" s="12" t="str">
        <f>IFERROR(__xludf.DUMMYFUNCTION("TEXTJOIN(""; "", TRUE, FILTER(CID!B6880:B14794, REGEXMATCH(CID!D6880:D14794, TEXTJOIN(""|"", TRUE, SPLIT(A6880, "";"")))))"),"#N/A")</f>
        <v>#N/A</v>
      </c>
    </row>
    <row r="6881">
      <c r="A6881" s="12" t="str">
        <f>IFERROR(__xludf.DUMMYFUNCTION("TEXTJOIN("";"", TRUE, FILTER(CID!$B$2:$B$14794, CID!B6881=CID!$D$2:$D$14794))"),"#N/A")</f>
        <v>#N/A</v>
      </c>
      <c r="B6881" s="12" t="str">
        <f>IFERROR(__xludf.DUMMYFUNCTION("TEXTJOIN(""; "", TRUE, FILTER(CID!B6881:B14794, REGEXMATCH(CID!D6881:D14794, TEXTJOIN(""|"", TRUE, SPLIT(A6881, "";"")))))"),"#N/A")</f>
        <v>#N/A</v>
      </c>
    </row>
    <row r="6882">
      <c r="A6882" s="12" t="str">
        <f>IFERROR(__xludf.DUMMYFUNCTION("TEXTJOIN("";"", TRUE, FILTER(CID!$B$2:$B$14794, CID!B6882=CID!$D$2:$D$14794))"),"#N/A")</f>
        <v>#N/A</v>
      </c>
      <c r="B6882" s="12" t="str">
        <f>IFERROR(__xludf.DUMMYFUNCTION("TEXTJOIN(""; "", TRUE, FILTER(CID!B6882:B14794, REGEXMATCH(CID!D6882:D14794, TEXTJOIN(""|"", TRUE, SPLIT(A6882, "";"")))))"),"#N/A")</f>
        <v>#N/A</v>
      </c>
    </row>
    <row r="6883">
      <c r="A6883" s="12" t="str">
        <f>IFERROR(__xludf.DUMMYFUNCTION("TEXTJOIN("";"", TRUE, FILTER(CID!$B$2:$B$14794, CID!B6883=CID!$D$2:$D$14794))"),"#N/A")</f>
        <v>#N/A</v>
      </c>
      <c r="B6883" s="12" t="str">
        <f>IFERROR(__xludf.DUMMYFUNCTION("TEXTJOIN(""; "", TRUE, FILTER(CID!B6883:B14794, REGEXMATCH(CID!D6883:D14794, TEXTJOIN(""|"", TRUE, SPLIT(A6883, "";"")))))"),"#N/A")</f>
        <v>#N/A</v>
      </c>
    </row>
    <row r="6884">
      <c r="A6884" s="12" t="str">
        <f>IFERROR(__xludf.DUMMYFUNCTION("TEXTJOIN("";"", TRUE, FILTER(CID!$B$2:$B$14794, CID!B6884=CID!$D$2:$D$14794))"),"#N/A")</f>
        <v>#N/A</v>
      </c>
      <c r="B6884" s="12" t="str">
        <f>IFERROR(__xludf.DUMMYFUNCTION("TEXTJOIN(""; "", TRUE, FILTER(CID!B6884:B14794, REGEXMATCH(CID!D6884:D14794, TEXTJOIN(""|"", TRUE, SPLIT(A6884, "";"")))))"),"#N/A")</f>
        <v>#N/A</v>
      </c>
    </row>
    <row r="6885">
      <c r="A6885" s="12" t="str">
        <f>IFERROR(__xludf.DUMMYFUNCTION("TEXTJOIN("";"", TRUE, FILTER(CID!$B$2:$B$14794, CID!B6885=CID!$D$2:$D$14794))"),"#N/A")</f>
        <v>#N/A</v>
      </c>
      <c r="B6885" s="12" t="str">
        <f>IFERROR(__xludf.DUMMYFUNCTION("TEXTJOIN(""; "", TRUE, FILTER(CID!B6885:B14794, REGEXMATCH(CID!D6885:D14794, TEXTJOIN(""|"", TRUE, SPLIT(A6885, "";"")))))"),"#N/A")</f>
        <v>#N/A</v>
      </c>
    </row>
    <row r="6886">
      <c r="A6886" s="12" t="str">
        <f>IFERROR(__xludf.DUMMYFUNCTION("TEXTJOIN("";"", TRUE, FILTER(CID!$B$2:$B$14794, CID!B6886=CID!$D$2:$D$14794))"),"#N/A")</f>
        <v>#N/A</v>
      </c>
      <c r="B6886" s="12" t="str">
        <f>IFERROR(__xludf.DUMMYFUNCTION("TEXTJOIN(""; "", TRUE, FILTER(CID!B6886:B14794, REGEXMATCH(CID!D6886:D14794, TEXTJOIN(""|"", TRUE, SPLIT(A6886, "";"")))))"),"#N/A")</f>
        <v>#N/A</v>
      </c>
    </row>
    <row r="6887">
      <c r="A6887" s="12" t="str">
        <f>IFERROR(__xludf.DUMMYFUNCTION("TEXTJOIN("";"", TRUE, FILTER(CID!$B$2:$B$14794, CID!B6887=CID!$D$2:$D$14794))"),"#N/A")</f>
        <v>#N/A</v>
      </c>
      <c r="B6887" s="12" t="str">
        <f>IFERROR(__xludf.DUMMYFUNCTION("TEXTJOIN(""; "", TRUE, FILTER(CID!B6887:B14794, REGEXMATCH(CID!D6887:D14794, TEXTJOIN(""|"", TRUE, SPLIT(A6887, "";"")))))"),"#N/A")</f>
        <v>#N/A</v>
      </c>
    </row>
    <row r="6888">
      <c r="A6888" s="12" t="str">
        <f>IFERROR(__xludf.DUMMYFUNCTION("TEXTJOIN("";"", TRUE, FILTER(CID!$B$2:$B$14794, CID!B6888=CID!$D$2:$D$14794))"),"#N/A")</f>
        <v>#N/A</v>
      </c>
      <c r="B6888" s="12" t="str">
        <f>IFERROR(__xludf.DUMMYFUNCTION("TEXTJOIN(""; "", TRUE, FILTER(CID!B6888:B14794, REGEXMATCH(CID!D6888:D14794, TEXTJOIN(""|"", TRUE, SPLIT(A6888, "";"")))))"),"#N/A")</f>
        <v>#N/A</v>
      </c>
    </row>
    <row r="6889">
      <c r="A6889" s="12" t="str">
        <f>IFERROR(__xludf.DUMMYFUNCTION("TEXTJOIN("";"", TRUE, FILTER(CID!$B$2:$B$14794, CID!B6889=CID!$D$2:$D$14794))"),"#N/A")</f>
        <v>#N/A</v>
      </c>
      <c r="B6889" s="12" t="str">
        <f>IFERROR(__xludf.DUMMYFUNCTION("TEXTJOIN(""; "", TRUE, FILTER(CID!B6889:B14794, REGEXMATCH(CID!D6889:D14794, TEXTJOIN(""|"", TRUE, SPLIT(A6889, "";"")))))"),"#N/A")</f>
        <v>#N/A</v>
      </c>
    </row>
    <row r="6890">
      <c r="A6890" s="12" t="str">
        <f>IFERROR(__xludf.DUMMYFUNCTION("TEXTJOIN("";"", TRUE, FILTER(CID!$B$2:$B$14794, CID!B6890=CID!$D$2:$D$14794))"),"#N/A")</f>
        <v>#N/A</v>
      </c>
      <c r="B6890" s="12" t="str">
        <f>IFERROR(__xludf.DUMMYFUNCTION("TEXTJOIN(""; "", TRUE, FILTER(CID!B6890:B14794, REGEXMATCH(CID!D6890:D14794, TEXTJOIN(""|"", TRUE, SPLIT(A6890, "";"")))))"),"#N/A")</f>
        <v>#N/A</v>
      </c>
    </row>
    <row r="6891">
      <c r="A6891" s="12" t="str">
        <f>IFERROR(__xludf.DUMMYFUNCTION("TEXTJOIN("";"", TRUE, FILTER(CID!$B$2:$B$14794, CID!B6891=CID!$D$2:$D$14794))"),"#N/A")</f>
        <v>#N/A</v>
      </c>
      <c r="B6891" s="12" t="str">
        <f>IFERROR(__xludf.DUMMYFUNCTION("TEXTJOIN(""; "", TRUE, FILTER(CID!B6891:B14794, REGEXMATCH(CID!D6891:D14794, TEXTJOIN(""|"", TRUE, SPLIT(A6891, "";"")))))"),"#N/A")</f>
        <v>#N/A</v>
      </c>
    </row>
    <row r="6892">
      <c r="A6892" s="12" t="str">
        <f>IFERROR(__xludf.DUMMYFUNCTION("TEXTJOIN("";"", TRUE, FILTER(CID!$B$2:$B$14794, CID!B6892=CID!$D$2:$D$14794))"),"#N/A")</f>
        <v>#N/A</v>
      </c>
      <c r="B6892" s="12" t="str">
        <f>IFERROR(__xludf.DUMMYFUNCTION("TEXTJOIN(""; "", TRUE, FILTER(CID!B6892:B14794, REGEXMATCH(CID!D6892:D14794, TEXTJOIN(""|"", TRUE, SPLIT(A6892, "";"")))))"),"#N/A")</f>
        <v>#N/A</v>
      </c>
    </row>
    <row r="6893">
      <c r="A6893" s="12" t="str">
        <f>IFERROR(__xludf.DUMMYFUNCTION("TEXTJOIN("";"", TRUE, FILTER(CID!$B$2:$B$14794, CID!B6893=CID!$D$2:$D$14794))"),"#N/A")</f>
        <v>#N/A</v>
      </c>
      <c r="B6893" s="12" t="str">
        <f>IFERROR(__xludf.DUMMYFUNCTION("TEXTJOIN(""; "", TRUE, FILTER(CID!B6893:B14794, REGEXMATCH(CID!D6893:D14794, TEXTJOIN(""|"", TRUE, SPLIT(A6893, "";"")))))"),"#N/A")</f>
        <v>#N/A</v>
      </c>
    </row>
    <row r="6894">
      <c r="A6894" s="12" t="str">
        <f>IFERROR(__xludf.DUMMYFUNCTION("TEXTJOIN("";"", TRUE, FILTER(CID!$B$2:$B$14794, CID!B6894=CID!$D$2:$D$14794))"),"#N/A")</f>
        <v>#N/A</v>
      </c>
      <c r="B6894" s="12" t="str">
        <f>IFERROR(__xludf.DUMMYFUNCTION("TEXTJOIN(""; "", TRUE, FILTER(CID!B6894:B14794, REGEXMATCH(CID!D6894:D14794, TEXTJOIN(""|"", TRUE, SPLIT(A6894, "";"")))))"),"#N/A")</f>
        <v>#N/A</v>
      </c>
    </row>
    <row r="6895">
      <c r="A6895" s="12" t="str">
        <f>IFERROR(__xludf.DUMMYFUNCTION("TEXTJOIN("";"", TRUE, FILTER(CID!$B$2:$B$14794, CID!B6895=CID!$D$2:$D$14794))"),"#N/A")</f>
        <v>#N/A</v>
      </c>
      <c r="B6895" s="12" t="str">
        <f>IFERROR(__xludf.DUMMYFUNCTION("TEXTJOIN(""; "", TRUE, FILTER(CID!B6895:B14794, REGEXMATCH(CID!D6895:D14794, TEXTJOIN(""|"", TRUE, SPLIT(A6895, "";"")))))"),"#N/A")</f>
        <v>#N/A</v>
      </c>
    </row>
    <row r="6896">
      <c r="A6896" s="12" t="str">
        <f>IFERROR(__xludf.DUMMYFUNCTION("TEXTJOIN("";"", TRUE, FILTER(CID!$B$2:$B$14794, CID!B6896=CID!$D$2:$D$14794))"),"#N/A")</f>
        <v>#N/A</v>
      </c>
      <c r="B6896" s="12" t="str">
        <f>IFERROR(__xludf.DUMMYFUNCTION("TEXTJOIN(""; "", TRUE, FILTER(CID!B6896:B14794, REGEXMATCH(CID!D6896:D14794, TEXTJOIN(""|"", TRUE, SPLIT(A6896, "";"")))))"),"#N/A")</f>
        <v>#N/A</v>
      </c>
    </row>
    <row r="6897">
      <c r="A6897" s="12" t="str">
        <f>IFERROR(__xludf.DUMMYFUNCTION("TEXTJOIN("";"", TRUE, FILTER(CID!$B$2:$B$14794, CID!B6897=CID!$D$2:$D$14794))"),"#N/A")</f>
        <v>#N/A</v>
      </c>
      <c r="B6897" s="12" t="str">
        <f>IFERROR(__xludf.DUMMYFUNCTION("TEXTJOIN(""; "", TRUE, FILTER(CID!B6897:B14794, REGEXMATCH(CID!D6897:D14794, TEXTJOIN(""|"", TRUE, SPLIT(A6897, "";"")))))"),"#N/A")</f>
        <v>#N/A</v>
      </c>
    </row>
    <row r="6898">
      <c r="A6898" s="12" t="str">
        <f>IFERROR(__xludf.DUMMYFUNCTION("TEXTJOIN("";"", TRUE, FILTER(CID!$B$2:$B$14794, CID!B6898=CID!$D$2:$D$14794))"),"#N/A")</f>
        <v>#N/A</v>
      </c>
      <c r="B6898" s="12" t="str">
        <f>IFERROR(__xludf.DUMMYFUNCTION("TEXTJOIN(""; "", TRUE, FILTER(CID!B6898:B14794, REGEXMATCH(CID!D6898:D14794, TEXTJOIN(""|"", TRUE, SPLIT(A6898, "";"")))))"),"#N/A")</f>
        <v>#N/A</v>
      </c>
    </row>
    <row r="6899">
      <c r="A6899" s="12" t="str">
        <f>IFERROR(__xludf.DUMMYFUNCTION("TEXTJOIN("";"", TRUE, FILTER(CID!$B$2:$B$14794, CID!B6899=CID!$D$2:$D$14794))"),"#N/A")</f>
        <v>#N/A</v>
      </c>
      <c r="B6899" s="12" t="str">
        <f>IFERROR(__xludf.DUMMYFUNCTION("TEXTJOIN(""; "", TRUE, FILTER(CID!B6899:B14794, REGEXMATCH(CID!D6899:D14794, TEXTJOIN(""|"", TRUE, SPLIT(A6899, "";"")))))"),"#N/A")</f>
        <v>#N/A</v>
      </c>
    </row>
    <row r="6900">
      <c r="A6900" s="12" t="str">
        <f>IFERROR(__xludf.DUMMYFUNCTION("TEXTJOIN("";"", TRUE, FILTER(CID!$B$2:$B$14794, CID!B6900=CID!$D$2:$D$14794))"),"#N/A")</f>
        <v>#N/A</v>
      </c>
      <c r="B6900" s="12" t="str">
        <f>IFERROR(__xludf.DUMMYFUNCTION("TEXTJOIN(""; "", TRUE, FILTER(CID!B6900:B14794, REGEXMATCH(CID!D6900:D14794, TEXTJOIN(""|"", TRUE, SPLIT(A6900, "";"")))))"),"#N/A")</f>
        <v>#N/A</v>
      </c>
    </row>
    <row r="6901">
      <c r="A6901" s="12" t="str">
        <f>IFERROR(__xludf.DUMMYFUNCTION("TEXTJOIN("";"", TRUE, FILTER(CID!$B$2:$B$14794, CID!B6901=CID!$D$2:$D$14794))"),"#N/A")</f>
        <v>#N/A</v>
      </c>
      <c r="B6901" s="12" t="str">
        <f>IFERROR(__xludf.DUMMYFUNCTION("TEXTJOIN(""; "", TRUE, FILTER(CID!B6901:B14794, REGEXMATCH(CID!D6901:D14794, TEXTJOIN(""|"", TRUE, SPLIT(A6901, "";"")))))"),"#N/A")</f>
        <v>#N/A</v>
      </c>
    </row>
    <row r="6902">
      <c r="A6902" s="12" t="str">
        <f>IFERROR(__xludf.DUMMYFUNCTION("TEXTJOIN("";"", TRUE, FILTER(CID!$B$2:$B$14794, CID!B6902=CID!$D$2:$D$14794))"),"#N/A")</f>
        <v>#N/A</v>
      </c>
      <c r="B6902" s="12" t="str">
        <f>IFERROR(__xludf.DUMMYFUNCTION("TEXTJOIN(""; "", TRUE, FILTER(CID!B6902:B14794, REGEXMATCH(CID!D6902:D14794, TEXTJOIN(""|"", TRUE, SPLIT(A6902, "";"")))))"),"#N/A")</f>
        <v>#N/A</v>
      </c>
    </row>
    <row r="6903">
      <c r="A6903" s="12" t="str">
        <f>IFERROR(__xludf.DUMMYFUNCTION("TEXTJOIN("";"", TRUE, FILTER(CID!$B$2:$B$14794, CID!B6903=CID!$D$2:$D$14794))"),"#N/A")</f>
        <v>#N/A</v>
      </c>
      <c r="B6903" s="12" t="str">
        <f>IFERROR(__xludf.DUMMYFUNCTION("TEXTJOIN(""; "", TRUE, FILTER(CID!B6903:B14794, REGEXMATCH(CID!D6903:D14794, TEXTJOIN(""|"", TRUE, SPLIT(A6903, "";"")))))"),"#N/A")</f>
        <v>#N/A</v>
      </c>
    </row>
    <row r="6904">
      <c r="A6904" s="12" t="str">
        <f>IFERROR(__xludf.DUMMYFUNCTION("TEXTJOIN("";"", TRUE, FILTER(CID!$B$2:$B$14794, CID!B6904=CID!$D$2:$D$14794))"),"#N/A")</f>
        <v>#N/A</v>
      </c>
      <c r="B6904" s="12" t="str">
        <f>IFERROR(__xludf.DUMMYFUNCTION("TEXTJOIN(""; "", TRUE, FILTER(CID!B6904:B14794, REGEXMATCH(CID!D6904:D14794, TEXTJOIN(""|"", TRUE, SPLIT(A6904, "";"")))))"),"#N/A")</f>
        <v>#N/A</v>
      </c>
    </row>
    <row r="6905">
      <c r="A6905" s="12" t="str">
        <f>IFERROR(__xludf.DUMMYFUNCTION("TEXTJOIN("";"", TRUE, FILTER(CID!$B$2:$B$14794, CID!B6905=CID!$D$2:$D$14794))"),"#N/A")</f>
        <v>#N/A</v>
      </c>
      <c r="B6905" s="12" t="str">
        <f>IFERROR(__xludf.DUMMYFUNCTION("TEXTJOIN(""; "", TRUE, FILTER(CID!B6905:B14794, REGEXMATCH(CID!D6905:D14794, TEXTJOIN(""|"", TRUE, SPLIT(A6905, "";"")))))"),"#N/A")</f>
        <v>#N/A</v>
      </c>
    </row>
    <row r="6906">
      <c r="A6906" s="12" t="str">
        <f>IFERROR(__xludf.DUMMYFUNCTION("TEXTJOIN("";"", TRUE, FILTER(CID!$B$2:$B$14794, CID!B6906=CID!$D$2:$D$14794))"),"#N/A")</f>
        <v>#N/A</v>
      </c>
      <c r="B6906" s="12" t="str">
        <f>IFERROR(__xludf.DUMMYFUNCTION("TEXTJOIN(""; "", TRUE, FILTER(CID!B6906:B14794, REGEXMATCH(CID!D6906:D14794, TEXTJOIN(""|"", TRUE, SPLIT(A6906, "";"")))))"),"#N/A")</f>
        <v>#N/A</v>
      </c>
    </row>
    <row r="6907">
      <c r="A6907" s="12" t="str">
        <f>IFERROR(__xludf.DUMMYFUNCTION("TEXTJOIN("";"", TRUE, FILTER(CID!$B$2:$B$14794, CID!B6907=CID!$D$2:$D$14794))"),"#N/A")</f>
        <v>#N/A</v>
      </c>
      <c r="B6907" s="12" t="str">
        <f>IFERROR(__xludf.DUMMYFUNCTION("TEXTJOIN(""; "", TRUE, FILTER(CID!B6907:B14794, REGEXMATCH(CID!D6907:D14794, TEXTJOIN(""|"", TRUE, SPLIT(A6907, "";"")))))"),"#N/A")</f>
        <v>#N/A</v>
      </c>
    </row>
    <row r="6908">
      <c r="A6908" s="12" t="str">
        <f>IFERROR(__xludf.DUMMYFUNCTION("TEXTJOIN("";"", TRUE, FILTER(CID!$B$2:$B$14794, CID!B6908=CID!$D$2:$D$14794))"),"#N/A")</f>
        <v>#N/A</v>
      </c>
      <c r="B6908" s="12" t="str">
        <f>IFERROR(__xludf.DUMMYFUNCTION("TEXTJOIN(""; "", TRUE, FILTER(CID!B6908:B14794, REGEXMATCH(CID!D6908:D14794, TEXTJOIN(""|"", TRUE, SPLIT(A6908, "";"")))))"),"#N/A")</f>
        <v>#N/A</v>
      </c>
    </row>
    <row r="6909">
      <c r="A6909" s="12" t="str">
        <f>IFERROR(__xludf.DUMMYFUNCTION("TEXTJOIN("";"", TRUE, FILTER(CID!$B$2:$B$14794, CID!B6909=CID!$D$2:$D$14794))"),"#N/A")</f>
        <v>#N/A</v>
      </c>
      <c r="B6909" s="12" t="str">
        <f>IFERROR(__xludf.DUMMYFUNCTION("TEXTJOIN(""; "", TRUE, FILTER(CID!B6909:B14794, REGEXMATCH(CID!D6909:D14794, TEXTJOIN(""|"", TRUE, SPLIT(A6909, "";"")))))"),"#N/A")</f>
        <v>#N/A</v>
      </c>
    </row>
    <row r="6910">
      <c r="A6910" s="12" t="str">
        <f>IFERROR(__xludf.DUMMYFUNCTION("TEXTJOIN("";"", TRUE, FILTER(CID!$B$2:$B$14794, CID!B6910=CID!$D$2:$D$14794))"),"#N/A")</f>
        <v>#N/A</v>
      </c>
      <c r="B6910" s="12" t="str">
        <f>IFERROR(__xludf.DUMMYFUNCTION("TEXTJOIN(""; "", TRUE, FILTER(CID!B6910:B14794, REGEXMATCH(CID!D6910:D14794, TEXTJOIN(""|"", TRUE, SPLIT(A6910, "";"")))))"),"#N/A")</f>
        <v>#N/A</v>
      </c>
    </row>
    <row r="6911">
      <c r="A6911" s="12" t="str">
        <f>IFERROR(__xludf.DUMMYFUNCTION("TEXTJOIN("";"", TRUE, FILTER(CID!$B$2:$B$14794, CID!B6911=CID!$D$2:$D$14794))"),"#N/A")</f>
        <v>#N/A</v>
      </c>
      <c r="B6911" s="12" t="str">
        <f>IFERROR(__xludf.DUMMYFUNCTION("TEXTJOIN(""; "", TRUE, FILTER(CID!B6911:B14794, REGEXMATCH(CID!D6911:D14794, TEXTJOIN(""|"", TRUE, SPLIT(A6911, "";"")))))"),"#N/A")</f>
        <v>#N/A</v>
      </c>
    </row>
    <row r="6912">
      <c r="A6912" s="12" t="str">
        <f>IFERROR(__xludf.DUMMYFUNCTION("TEXTJOIN("";"", TRUE, FILTER(CID!$B$2:$B$14794, CID!B6912=CID!$D$2:$D$14794))"),"#N/A")</f>
        <v>#N/A</v>
      </c>
      <c r="B6912" s="12" t="str">
        <f>IFERROR(__xludf.DUMMYFUNCTION("TEXTJOIN(""; "", TRUE, FILTER(CID!B6912:B14794, REGEXMATCH(CID!D6912:D14794, TEXTJOIN(""|"", TRUE, SPLIT(A6912, "";"")))))"),"#N/A")</f>
        <v>#N/A</v>
      </c>
    </row>
    <row r="6913">
      <c r="A6913" s="12" t="str">
        <f>IFERROR(__xludf.DUMMYFUNCTION("TEXTJOIN("";"", TRUE, FILTER(CID!$B$2:$B$14794, CID!B6913=CID!$D$2:$D$14794))"),"#N/A")</f>
        <v>#N/A</v>
      </c>
      <c r="B6913" s="12" t="str">
        <f>IFERROR(__xludf.DUMMYFUNCTION("TEXTJOIN(""; "", TRUE, FILTER(CID!B6913:B14794, REGEXMATCH(CID!D6913:D14794, TEXTJOIN(""|"", TRUE, SPLIT(A6913, "";"")))))"),"#N/A")</f>
        <v>#N/A</v>
      </c>
    </row>
    <row r="6914">
      <c r="A6914" s="12" t="str">
        <f>IFERROR(__xludf.DUMMYFUNCTION("TEXTJOIN("";"", TRUE, FILTER(CID!$B$2:$B$14794, CID!B6914=CID!$D$2:$D$14794))"),"#N/A")</f>
        <v>#N/A</v>
      </c>
      <c r="B6914" s="12" t="str">
        <f>IFERROR(__xludf.DUMMYFUNCTION("TEXTJOIN(""; "", TRUE, FILTER(CID!B6914:B14794, REGEXMATCH(CID!D6914:D14794, TEXTJOIN(""|"", TRUE, SPLIT(A6914, "";"")))))"),"#N/A")</f>
        <v>#N/A</v>
      </c>
    </row>
    <row r="6915">
      <c r="A6915" s="12" t="str">
        <f>IFERROR(__xludf.DUMMYFUNCTION("TEXTJOIN("";"", TRUE, FILTER(CID!$B$2:$B$14794, CID!B6915=CID!$D$2:$D$14794))"),"#N/A")</f>
        <v>#N/A</v>
      </c>
      <c r="B6915" s="12" t="str">
        <f>IFERROR(__xludf.DUMMYFUNCTION("TEXTJOIN(""; "", TRUE, FILTER(CID!B6915:B14794, REGEXMATCH(CID!D6915:D14794, TEXTJOIN(""|"", TRUE, SPLIT(A6915, "";"")))))"),"#N/A")</f>
        <v>#N/A</v>
      </c>
    </row>
    <row r="6916">
      <c r="A6916" s="12" t="str">
        <f>IFERROR(__xludf.DUMMYFUNCTION("TEXTJOIN("";"", TRUE, FILTER(CID!$B$2:$B$14794, CID!B6916=CID!$D$2:$D$14794))"),"#N/A")</f>
        <v>#N/A</v>
      </c>
      <c r="B6916" s="12" t="str">
        <f>IFERROR(__xludf.DUMMYFUNCTION("TEXTJOIN(""; "", TRUE, FILTER(CID!B6916:B14794, REGEXMATCH(CID!D6916:D14794, TEXTJOIN(""|"", TRUE, SPLIT(A6916, "";"")))))"),"#N/A")</f>
        <v>#N/A</v>
      </c>
    </row>
    <row r="6917">
      <c r="A6917" s="12" t="str">
        <f>IFERROR(__xludf.DUMMYFUNCTION("TEXTJOIN("";"", TRUE, FILTER(CID!$B$2:$B$14794, CID!B6917=CID!$D$2:$D$14794))"),"#N/A")</f>
        <v>#N/A</v>
      </c>
      <c r="B6917" s="12" t="str">
        <f>IFERROR(__xludf.DUMMYFUNCTION("TEXTJOIN(""; "", TRUE, FILTER(CID!B6917:B14794, REGEXMATCH(CID!D6917:D14794, TEXTJOIN(""|"", TRUE, SPLIT(A6917, "";"")))))"),"#N/A")</f>
        <v>#N/A</v>
      </c>
    </row>
    <row r="6918">
      <c r="A6918" s="12" t="str">
        <f>IFERROR(__xludf.DUMMYFUNCTION("TEXTJOIN("";"", TRUE, FILTER(CID!$B$2:$B$14794, CID!B6918=CID!$D$2:$D$14794))"),"#N/A")</f>
        <v>#N/A</v>
      </c>
      <c r="B6918" s="12" t="str">
        <f>IFERROR(__xludf.DUMMYFUNCTION("TEXTJOIN(""; "", TRUE, FILTER(CID!B6918:B14794, REGEXMATCH(CID!D6918:D14794, TEXTJOIN(""|"", TRUE, SPLIT(A6918, "";"")))))"),"#N/A")</f>
        <v>#N/A</v>
      </c>
    </row>
    <row r="6919">
      <c r="A6919" s="12" t="str">
        <f>IFERROR(__xludf.DUMMYFUNCTION("TEXTJOIN("";"", TRUE, FILTER(CID!$B$2:$B$14794, CID!B6919=CID!$D$2:$D$14794))"),"#N/A")</f>
        <v>#N/A</v>
      </c>
      <c r="B6919" s="12" t="str">
        <f>IFERROR(__xludf.DUMMYFUNCTION("TEXTJOIN(""; "", TRUE, FILTER(CID!B6919:B14794, REGEXMATCH(CID!D6919:D14794, TEXTJOIN(""|"", TRUE, SPLIT(A6919, "";"")))))"),"#N/A")</f>
        <v>#N/A</v>
      </c>
    </row>
    <row r="6920">
      <c r="A6920" s="12" t="str">
        <f>IFERROR(__xludf.DUMMYFUNCTION("TEXTJOIN("";"", TRUE, FILTER(CID!$B$2:$B$14794, CID!B6920=CID!$D$2:$D$14794))"),"#N/A")</f>
        <v>#N/A</v>
      </c>
      <c r="B6920" s="12" t="str">
        <f>IFERROR(__xludf.DUMMYFUNCTION("TEXTJOIN(""; "", TRUE, FILTER(CID!B6920:B14794, REGEXMATCH(CID!D6920:D14794, TEXTJOIN(""|"", TRUE, SPLIT(A6920, "";"")))))"),"#N/A")</f>
        <v>#N/A</v>
      </c>
    </row>
    <row r="6921">
      <c r="A6921" s="12" t="str">
        <f>IFERROR(__xludf.DUMMYFUNCTION("TEXTJOIN("";"", TRUE, FILTER(CID!$B$2:$B$14794, CID!B6921=CID!$D$2:$D$14794))"),"#N/A")</f>
        <v>#N/A</v>
      </c>
      <c r="B6921" s="12" t="str">
        <f>IFERROR(__xludf.DUMMYFUNCTION("TEXTJOIN(""; "", TRUE, FILTER(CID!B6921:B14794, REGEXMATCH(CID!D6921:D14794, TEXTJOIN(""|"", TRUE, SPLIT(A6921, "";"")))))"),"#N/A")</f>
        <v>#N/A</v>
      </c>
    </row>
    <row r="6922">
      <c r="A6922" s="12" t="str">
        <f>IFERROR(__xludf.DUMMYFUNCTION("TEXTJOIN("";"", TRUE, FILTER(CID!$B$2:$B$14794, CID!B6922=CID!$D$2:$D$14794))"),"#N/A")</f>
        <v>#N/A</v>
      </c>
      <c r="B6922" s="12" t="str">
        <f>IFERROR(__xludf.DUMMYFUNCTION("TEXTJOIN(""; "", TRUE, FILTER(CID!B6922:B14794, REGEXMATCH(CID!D6922:D14794, TEXTJOIN(""|"", TRUE, SPLIT(A6922, "";"")))))"),"#N/A")</f>
        <v>#N/A</v>
      </c>
    </row>
    <row r="6923">
      <c r="A6923" s="12" t="str">
        <f>IFERROR(__xludf.DUMMYFUNCTION("TEXTJOIN("";"", TRUE, FILTER(CID!$B$2:$B$14794, CID!B6923=CID!$D$2:$D$14794))"),"#N/A")</f>
        <v>#N/A</v>
      </c>
      <c r="B6923" s="12" t="str">
        <f>IFERROR(__xludf.DUMMYFUNCTION("TEXTJOIN(""; "", TRUE, FILTER(CID!B6923:B14794, REGEXMATCH(CID!D6923:D14794, TEXTJOIN(""|"", TRUE, SPLIT(A6923, "";"")))))"),"#N/A")</f>
        <v>#N/A</v>
      </c>
    </row>
    <row r="6924">
      <c r="A6924" s="12" t="str">
        <f>IFERROR(__xludf.DUMMYFUNCTION("TEXTJOIN("";"", TRUE, FILTER(CID!$B$2:$B$14794, CID!B6924=CID!$D$2:$D$14794))"),"#N/A")</f>
        <v>#N/A</v>
      </c>
      <c r="B6924" s="12" t="str">
        <f>IFERROR(__xludf.DUMMYFUNCTION("TEXTJOIN(""; "", TRUE, FILTER(CID!B6924:B14794, REGEXMATCH(CID!D6924:D14794, TEXTJOIN(""|"", TRUE, SPLIT(A6924, "";"")))))"),"#N/A")</f>
        <v>#N/A</v>
      </c>
    </row>
    <row r="6925">
      <c r="A6925" s="12" t="str">
        <f>IFERROR(__xludf.DUMMYFUNCTION("TEXTJOIN("";"", TRUE, FILTER(CID!$B$2:$B$14794, CID!B6925=CID!$D$2:$D$14794))"),"#N/A")</f>
        <v>#N/A</v>
      </c>
      <c r="B6925" s="12" t="str">
        <f>IFERROR(__xludf.DUMMYFUNCTION("TEXTJOIN(""; "", TRUE, FILTER(CID!B6925:B14794, REGEXMATCH(CID!D6925:D14794, TEXTJOIN(""|"", TRUE, SPLIT(A6925, "";"")))))"),"#N/A")</f>
        <v>#N/A</v>
      </c>
    </row>
    <row r="6926">
      <c r="A6926" s="12" t="str">
        <f>IFERROR(__xludf.DUMMYFUNCTION("TEXTJOIN("";"", TRUE, FILTER(CID!$B$2:$B$14794, CID!B6926=CID!$D$2:$D$14794))"),"#N/A")</f>
        <v>#N/A</v>
      </c>
      <c r="B6926" s="12" t="str">
        <f>IFERROR(__xludf.DUMMYFUNCTION("TEXTJOIN(""; "", TRUE, FILTER(CID!B6926:B14794, REGEXMATCH(CID!D6926:D14794, TEXTJOIN(""|"", TRUE, SPLIT(A6926, "";"")))))"),"#N/A")</f>
        <v>#N/A</v>
      </c>
    </row>
    <row r="6927">
      <c r="A6927" s="12" t="str">
        <f>IFERROR(__xludf.DUMMYFUNCTION("TEXTJOIN("";"", TRUE, FILTER(CID!$B$2:$B$14794, CID!B6927=CID!$D$2:$D$14794))"),"#N/A")</f>
        <v>#N/A</v>
      </c>
      <c r="B6927" s="12" t="str">
        <f>IFERROR(__xludf.DUMMYFUNCTION("TEXTJOIN(""; "", TRUE, FILTER(CID!B6927:B14794, REGEXMATCH(CID!D6927:D14794, TEXTJOIN(""|"", TRUE, SPLIT(A6927, "";"")))))"),"#N/A")</f>
        <v>#N/A</v>
      </c>
    </row>
    <row r="6928">
      <c r="A6928" s="12" t="str">
        <f>IFERROR(__xludf.DUMMYFUNCTION("TEXTJOIN("";"", TRUE, FILTER(CID!$B$2:$B$14794, CID!B6928=CID!$D$2:$D$14794))"),"#N/A")</f>
        <v>#N/A</v>
      </c>
      <c r="B6928" s="12" t="str">
        <f>IFERROR(__xludf.DUMMYFUNCTION("TEXTJOIN(""; "", TRUE, FILTER(CID!B6928:B14794, REGEXMATCH(CID!D6928:D14794, TEXTJOIN(""|"", TRUE, SPLIT(A6928, "";"")))))"),"#N/A")</f>
        <v>#N/A</v>
      </c>
    </row>
    <row r="6929">
      <c r="A6929" s="12" t="str">
        <f>IFERROR(__xludf.DUMMYFUNCTION("TEXTJOIN("";"", TRUE, FILTER(CID!$B$2:$B$14794, CID!B6929=CID!$D$2:$D$14794))"),"#N/A")</f>
        <v>#N/A</v>
      </c>
      <c r="B6929" s="12" t="str">
        <f>IFERROR(__xludf.DUMMYFUNCTION("TEXTJOIN(""; "", TRUE, FILTER(CID!B6929:B14794, REGEXMATCH(CID!D6929:D14794, TEXTJOIN(""|"", TRUE, SPLIT(A6929, "";"")))))"),"#N/A")</f>
        <v>#N/A</v>
      </c>
    </row>
    <row r="6930">
      <c r="A6930" s="12" t="str">
        <f>IFERROR(__xludf.DUMMYFUNCTION("TEXTJOIN("";"", TRUE, FILTER(CID!$B$2:$B$14794, CID!B6930=CID!$D$2:$D$14794))"),"#N/A")</f>
        <v>#N/A</v>
      </c>
      <c r="B6930" s="12" t="str">
        <f>IFERROR(__xludf.DUMMYFUNCTION("TEXTJOIN(""; "", TRUE, FILTER(CID!B6930:B14794, REGEXMATCH(CID!D6930:D14794, TEXTJOIN(""|"", TRUE, SPLIT(A6930, "";"")))))"),"#N/A")</f>
        <v>#N/A</v>
      </c>
    </row>
    <row r="6931">
      <c r="A6931" s="12" t="str">
        <f>IFERROR(__xludf.DUMMYFUNCTION("TEXTJOIN("";"", TRUE, FILTER(CID!$B$2:$B$14794, CID!B6931=CID!$D$2:$D$14794))"),"#N/A")</f>
        <v>#N/A</v>
      </c>
      <c r="B6931" s="12" t="str">
        <f>IFERROR(__xludf.DUMMYFUNCTION("TEXTJOIN(""; "", TRUE, FILTER(CID!B6931:B14794, REGEXMATCH(CID!D6931:D14794, TEXTJOIN(""|"", TRUE, SPLIT(A6931, "";"")))))"),"#N/A")</f>
        <v>#N/A</v>
      </c>
    </row>
    <row r="6932">
      <c r="A6932" s="12" t="str">
        <f>IFERROR(__xludf.DUMMYFUNCTION("TEXTJOIN("";"", TRUE, FILTER(CID!$B$2:$B$14794, CID!B6932=CID!$D$2:$D$14794))"),"#N/A")</f>
        <v>#N/A</v>
      </c>
      <c r="B6932" s="12" t="str">
        <f>IFERROR(__xludf.DUMMYFUNCTION("TEXTJOIN(""; "", TRUE, FILTER(CID!B6932:B14794, REGEXMATCH(CID!D6932:D14794, TEXTJOIN(""|"", TRUE, SPLIT(A6932, "";"")))))"),"#N/A")</f>
        <v>#N/A</v>
      </c>
    </row>
    <row r="6933">
      <c r="A6933" s="12" t="str">
        <f>IFERROR(__xludf.DUMMYFUNCTION("TEXTJOIN("";"", TRUE, FILTER(CID!$B$2:$B$14794, CID!B6933=CID!$D$2:$D$14794))"),"#N/A")</f>
        <v>#N/A</v>
      </c>
      <c r="B6933" s="12" t="str">
        <f>IFERROR(__xludf.DUMMYFUNCTION("TEXTJOIN(""; "", TRUE, FILTER(CID!B6933:B14794, REGEXMATCH(CID!D6933:D14794, TEXTJOIN(""|"", TRUE, SPLIT(A6933, "";"")))))"),"#N/A")</f>
        <v>#N/A</v>
      </c>
    </row>
    <row r="6934">
      <c r="A6934" s="12" t="str">
        <f>IFERROR(__xludf.DUMMYFUNCTION("TEXTJOIN("";"", TRUE, FILTER(CID!$B$2:$B$14794, CID!B6934=CID!$D$2:$D$14794))"),"#N/A")</f>
        <v>#N/A</v>
      </c>
      <c r="B6934" s="12" t="str">
        <f>IFERROR(__xludf.DUMMYFUNCTION("TEXTJOIN(""; "", TRUE, FILTER(CID!B6934:B14794, REGEXMATCH(CID!D6934:D14794, TEXTJOIN(""|"", TRUE, SPLIT(A6934, "";"")))))"),"#N/A")</f>
        <v>#N/A</v>
      </c>
    </row>
    <row r="6935">
      <c r="A6935" s="12" t="str">
        <f>IFERROR(__xludf.DUMMYFUNCTION("TEXTJOIN("";"", TRUE, FILTER(CID!$B$2:$B$14794, CID!B6935=CID!$D$2:$D$14794))"),"#N/A")</f>
        <v>#N/A</v>
      </c>
      <c r="B6935" s="12" t="str">
        <f>IFERROR(__xludf.DUMMYFUNCTION("TEXTJOIN(""; "", TRUE, FILTER(CID!B6935:B14794, REGEXMATCH(CID!D6935:D14794, TEXTJOIN(""|"", TRUE, SPLIT(A6935, "";"")))))"),"#N/A")</f>
        <v>#N/A</v>
      </c>
    </row>
    <row r="6936">
      <c r="A6936" s="12" t="str">
        <f>IFERROR(__xludf.DUMMYFUNCTION("TEXTJOIN("";"", TRUE, FILTER(CID!$B$2:$B$14794, CID!B6936=CID!$D$2:$D$14794))"),"#N/A")</f>
        <v>#N/A</v>
      </c>
      <c r="B6936" s="12" t="str">
        <f>IFERROR(__xludf.DUMMYFUNCTION("TEXTJOIN(""; "", TRUE, FILTER(CID!B6936:B14794, REGEXMATCH(CID!D6936:D14794, TEXTJOIN(""|"", TRUE, SPLIT(A6936, "";"")))))"),"#N/A")</f>
        <v>#N/A</v>
      </c>
    </row>
    <row r="6937">
      <c r="A6937" s="12" t="str">
        <f>IFERROR(__xludf.DUMMYFUNCTION("TEXTJOIN("";"", TRUE, FILTER(CID!$B$2:$B$14794, CID!B6937=CID!$D$2:$D$14794))"),"#N/A")</f>
        <v>#N/A</v>
      </c>
      <c r="B6937" s="12" t="str">
        <f>IFERROR(__xludf.DUMMYFUNCTION("TEXTJOIN(""; "", TRUE, FILTER(CID!B6937:B14794, REGEXMATCH(CID!D6937:D14794, TEXTJOIN(""|"", TRUE, SPLIT(A6937, "";"")))))"),"#N/A")</f>
        <v>#N/A</v>
      </c>
    </row>
    <row r="6938">
      <c r="A6938" s="12" t="str">
        <f>IFERROR(__xludf.DUMMYFUNCTION("TEXTJOIN("";"", TRUE, FILTER(CID!$B$2:$B$14794, CID!B6938=CID!$D$2:$D$14794))"),"#N/A")</f>
        <v>#N/A</v>
      </c>
      <c r="B6938" s="12" t="str">
        <f>IFERROR(__xludf.DUMMYFUNCTION("TEXTJOIN(""; "", TRUE, FILTER(CID!B6938:B14794, REGEXMATCH(CID!D6938:D14794, TEXTJOIN(""|"", TRUE, SPLIT(A6938, "";"")))))"),"#N/A")</f>
        <v>#N/A</v>
      </c>
    </row>
    <row r="6939">
      <c r="A6939" s="12" t="str">
        <f>IFERROR(__xludf.DUMMYFUNCTION("TEXTJOIN("";"", TRUE, FILTER(CID!$B$2:$B$14794, CID!B6939=CID!$D$2:$D$14794))"),"#N/A")</f>
        <v>#N/A</v>
      </c>
      <c r="B6939" s="12" t="str">
        <f>IFERROR(__xludf.DUMMYFUNCTION("TEXTJOIN(""; "", TRUE, FILTER(CID!B6939:B14794, REGEXMATCH(CID!D6939:D14794, TEXTJOIN(""|"", TRUE, SPLIT(A6939, "";"")))))"),"#N/A")</f>
        <v>#N/A</v>
      </c>
    </row>
    <row r="6940">
      <c r="A6940" s="12" t="str">
        <f>IFERROR(__xludf.DUMMYFUNCTION("TEXTJOIN("";"", TRUE, FILTER(CID!$B$2:$B$14794, CID!B6940=CID!$D$2:$D$14794))"),"#N/A")</f>
        <v>#N/A</v>
      </c>
      <c r="B6940" s="12" t="str">
        <f>IFERROR(__xludf.DUMMYFUNCTION("TEXTJOIN(""; "", TRUE, FILTER(CID!B6940:B14794, REGEXMATCH(CID!D6940:D14794, TEXTJOIN(""|"", TRUE, SPLIT(A6940, "";"")))))"),"#N/A")</f>
        <v>#N/A</v>
      </c>
    </row>
    <row r="6941">
      <c r="A6941" s="12" t="str">
        <f>IFERROR(__xludf.DUMMYFUNCTION("TEXTJOIN("";"", TRUE, FILTER(CID!$B$2:$B$14794, CID!B6941=CID!$D$2:$D$14794))"),"#N/A")</f>
        <v>#N/A</v>
      </c>
      <c r="B6941" s="12" t="str">
        <f>IFERROR(__xludf.DUMMYFUNCTION("TEXTJOIN(""; "", TRUE, FILTER(CID!B6941:B14794, REGEXMATCH(CID!D6941:D14794, TEXTJOIN(""|"", TRUE, SPLIT(A6941, "";"")))))"),"#N/A")</f>
        <v>#N/A</v>
      </c>
    </row>
    <row r="6942">
      <c r="A6942" s="12" t="str">
        <f>IFERROR(__xludf.DUMMYFUNCTION("TEXTJOIN("";"", TRUE, FILTER(CID!$B$2:$B$14794, CID!B6942=CID!$D$2:$D$14794))"),"#N/A")</f>
        <v>#N/A</v>
      </c>
      <c r="B6942" s="12" t="str">
        <f>IFERROR(__xludf.DUMMYFUNCTION("TEXTJOIN(""; "", TRUE, FILTER(CID!B6942:B14794, REGEXMATCH(CID!D6942:D14794, TEXTJOIN(""|"", TRUE, SPLIT(A6942, "";"")))))"),"#N/A")</f>
        <v>#N/A</v>
      </c>
    </row>
    <row r="6943">
      <c r="A6943" s="12" t="str">
        <f>IFERROR(__xludf.DUMMYFUNCTION("TEXTJOIN("";"", TRUE, FILTER(CID!$B$2:$B$14794, CID!B6943=CID!$D$2:$D$14794))"),"#N/A")</f>
        <v>#N/A</v>
      </c>
      <c r="B6943" s="12" t="str">
        <f>IFERROR(__xludf.DUMMYFUNCTION("TEXTJOIN(""; "", TRUE, FILTER(CID!B6943:B14794, REGEXMATCH(CID!D6943:D14794, TEXTJOIN(""|"", TRUE, SPLIT(A6943, "";"")))))"),"#N/A")</f>
        <v>#N/A</v>
      </c>
    </row>
    <row r="6944">
      <c r="A6944" s="12" t="str">
        <f>IFERROR(__xludf.DUMMYFUNCTION("TEXTJOIN("";"", TRUE, FILTER(CID!$B$2:$B$14794, CID!B6944=CID!$D$2:$D$14794))"),"#N/A")</f>
        <v>#N/A</v>
      </c>
      <c r="B6944" s="12" t="str">
        <f>IFERROR(__xludf.DUMMYFUNCTION("TEXTJOIN(""; "", TRUE, FILTER(CID!B6944:B14794, REGEXMATCH(CID!D6944:D14794, TEXTJOIN(""|"", TRUE, SPLIT(A6944, "";"")))))"),"#N/A")</f>
        <v>#N/A</v>
      </c>
    </row>
    <row r="6945">
      <c r="A6945" s="12" t="str">
        <f>IFERROR(__xludf.DUMMYFUNCTION("TEXTJOIN("";"", TRUE, FILTER(CID!$B$2:$B$14794, CID!B6945=CID!$D$2:$D$14794))"),"#N/A")</f>
        <v>#N/A</v>
      </c>
      <c r="B6945" s="12" t="str">
        <f>IFERROR(__xludf.DUMMYFUNCTION("TEXTJOIN(""; "", TRUE, FILTER(CID!B6945:B14794, REGEXMATCH(CID!D6945:D14794, TEXTJOIN(""|"", TRUE, SPLIT(A6945, "";"")))))"),"#N/A")</f>
        <v>#N/A</v>
      </c>
    </row>
    <row r="6946">
      <c r="A6946" s="12" t="str">
        <f>IFERROR(__xludf.DUMMYFUNCTION("TEXTJOIN("";"", TRUE, FILTER(CID!$B$2:$B$14794, CID!B6946=CID!$D$2:$D$14794))"),"#N/A")</f>
        <v>#N/A</v>
      </c>
      <c r="B6946" s="12" t="str">
        <f>IFERROR(__xludf.DUMMYFUNCTION("TEXTJOIN(""; "", TRUE, FILTER(CID!B6946:B14794, REGEXMATCH(CID!D6946:D14794, TEXTJOIN(""|"", TRUE, SPLIT(A6946, "";"")))))"),"#N/A")</f>
        <v>#N/A</v>
      </c>
    </row>
    <row r="6947">
      <c r="A6947" s="12" t="str">
        <f>IFERROR(__xludf.DUMMYFUNCTION("TEXTJOIN("";"", TRUE, FILTER(CID!$B$2:$B$14794, CID!B6947=CID!$D$2:$D$14794))"),"#N/A")</f>
        <v>#N/A</v>
      </c>
      <c r="B6947" s="12" t="str">
        <f>IFERROR(__xludf.DUMMYFUNCTION("TEXTJOIN(""; "", TRUE, FILTER(CID!B6947:B14794, REGEXMATCH(CID!D6947:D14794, TEXTJOIN(""|"", TRUE, SPLIT(A6947, "";"")))))"),"#N/A")</f>
        <v>#N/A</v>
      </c>
    </row>
    <row r="6948">
      <c r="A6948" s="12" t="str">
        <f>IFERROR(__xludf.DUMMYFUNCTION("TEXTJOIN("";"", TRUE, FILTER(CID!$B$2:$B$14794, CID!B6948=CID!$D$2:$D$14794))"),"#N/A")</f>
        <v>#N/A</v>
      </c>
      <c r="B6948" s="12" t="str">
        <f>IFERROR(__xludf.DUMMYFUNCTION("TEXTJOIN(""; "", TRUE, FILTER(CID!B6948:B14794, REGEXMATCH(CID!D6948:D14794, TEXTJOIN(""|"", TRUE, SPLIT(A6948, "";"")))))"),"#N/A")</f>
        <v>#N/A</v>
      </c>
    </row>
    <row r="6949">
      <c r="A6949" s="12" t="str">
        <f>IFERROR(__xludf.DUMMYFUNCTION("TEXTJOIN("";"", TRUE, FILTER(CID!$B$2:$B$14794, CID!B6949=CID!$D$2:$D$14794))"),"#N/A")</f>
        <v>#N/A</v>
      </c>
      <c r="B6949" s="12" t="str">
        <f>IFERROR(__xludf.DUMMYFUNCTION("TEXTJOIN(""; "", TRUE, FILTER(CID!B6949:B14794, REGEXMATCH(CID!D6949:D14794, TEXTJOIN(""|"", TRUE, SPLIT(A6949, "";"")))))"),"#N/A")</f>
        <v>#N/A</v>
      </c>
    </row>
    <row r="6950">
      <c r="A6950" s="12" t="str">
        <f>IFERROR(__xludf.DUMMYFUNCTION("TEXTJOIN("";"", TRUE, FILTER(CID!$B$2:$B$14794, CID!B6950=CID!$D$2:$D$14794))"),"#N/A")</f>
        <v>#N/A</v>
      </c>
      <c r="B6950" s="12" t="str">
        <f>IFERROR(__xludf.DUMMYFUNCTION("TEXTJOIN(""; "", TRUE, FILTER(CID!B6950:B14794, REGEXMATCH(CID!D6950:D14794, TEXTJOIN(""|"", TRUE, SPLIT(A6950, "";"")))))"),"#N/A")</f>
        <v>#N/A</v>
      </c>
    </row>
    <row r="6951">
      <c r="A6951" s="12" t="str">
        <f>IFERROR(__xludf.DUMMYFUNCTION("TEXTJOIN("";"", TRUE, FILTER(CID!$B$2:$B$14794, CID!B6951=CID!$D$2:$D$14794))"),"#N/A")</f>
        <v>#N/A</v>
      </c>
      <c r="B6951" s="12" t="str">
        <f>IFERROR(__xludf.DUMMYFUNCTION("TEXTJOIN(""; "", TRUE, FILTER(CID!B6951:B14794, REGEXMATCH(CID!D6951:D14794, TEXTJOIN(""|"", TRUE, SPLIT(A6951, "";"")))))"),"#N/A")</f>
        <v>#N/A</v>
      </c>
    </row>
    <row r="6952">
      <c r="A6952" s="12" t="str">
        <f>IFERROR(__xludf.DUMMYFUNCTION("TEXTJOIN("";"", TRUE, FILTER(CID!$B$2:$B$14794, CID!B6952=CID!$D$2:$D$14794))"),"#N/A")</f>
        <v>#N/A</v>
      </c>
      <c r="B6952" s="12" t="str">
        <f>IFERROR(__xludf.DUMMYFUNCTION("TEXTJOIN(""; "", TRUE, FILTER(CID!B6952:B14794, REGEXMATCH(CID!D6952:D14794, TEXTJOIN(""|"", TRUE, SPLIT(A6952, "";"")))))"),"#N/A")</f>
        <v>#N/A</v>
      </c>
    </row>
    <row r="6953">
      <c r="A6953" s="12" t="str">
        <f>IFERROR(__xludf.DUMMYFUNCTION("TEXTJOIN("";"", TRUE, FILTER(CID!$B$2:$B$14794, CID!B6953=CID!$D$2:$D$14794))"),"#N/A")</f>
        <v>#N/A</v>
      </c>
      <c r="B6953" s="12" t="str">
        <f>IFERROR(__xludf.DUMMYFUNCTION("TEXTJOIN(""; "", TRUE, FILTER(CID!B6953:B14794, REGEXMATCH(CID!D6953:D14794, TEXTJOIN(""|"", TRUE, SPLIT(A6953, "";"")))))"),"#N/A")</f>
        <v>#N/A</v>
      </c>
    </row>
    <row r="6954">
      <c r="A6954" s="12" t="str">
        <f>IFERROR(__xludf.DUMMYFUNCTION("TEXTJOIN("";"", TRUE, FILTER(CID!$B$2:$B$14794, CID!B6954=CID!$D$2:$D$14794))"),"#N/A")</f>
        <v>#N/A</v>
      </c>
      <c r="B6954" s="12" t="str">
        <f>IFERROR(__xludf.DUMMYFUNCTION("TEXTJOIN(""; "", TRUE, FILTER(CID!B6954:B14794, REGEXMATCH(CID!D6954:D14794, TEXTJOIN(""|"", TRUE, SPLIT(A6954, "";"")))))"),"#N/A")</f>
        <v>#N/A</v>
      </c>
    </row>
    <row r="6955">
      <c r="A6955" s="12" t="str">
        <f>IFERROR(__xludf.DUMMYFUNCTION("TEXTJOIN("";"", TRUE, FILTER(CID!$B$2:$B$14794, CID!B6955=CID!$D$2:$D$14794))"),"#N/A")</f>
        <v>#N/A</v>
      </c>
      <c r="B6955" s="12" t="str">
        <f>IFERROR(__xludf.DUMMYFUNCTION("TEXTJOIN(""; "", TRUE, FILTER(CID!B6955:B14794, REGEXMATCH(CID!D6955:D14794, TEXTJOIN(""|"", TRUE, SPLIT(A6955, "";"")))))"),"#N/A")</f>
        <v>#N/A</v>
      </c>
    </row>
    <row r="6956">
      <c r="A6956" s="12" t="str">
        <f>IFERROR(__xludf.DUMMYFUNCTION("TEXTJOIN("";"", TRUE, FILTER(CID!$B$2:$B$14794, CID!B6956=CID!$D$2:$D$14794))"),"#N/A")</f>
        <v>#N/A</v>
      </c>
      <c r="B6956" s="12" t="str">
        <f>IFERROR(__xludf.DUMMYFUNCTION("TEXTJOIN(""; "", TRUE, FILTER(CID!B6956:B14794, REGEXMATCH(CID!D6956:D14794, TEXTJOIN(""|"", TRUE, SPLIT(A6956, "";"")))))"),"#N/A")</f>
        <v>#N/A</v>
      </c>
    </row>
    <row r="6957">
      <c r="A6957" s="12" t="str">
        <f>IFERROR(__xludf.DUMMYFUNCTION("TEXTJOIN("";"", TRUE, FILTER(CID!$B$2:$B$14794, CID!B6957=CID!$D$2:$D$14794))"),"#N/A")</f>
        <v>#N/A</v>
      </c>
      <c r="B6957" s="12" t="str">
        <f>IFERROR(__xludf.DUMMYFUNCTION("TEXTJOIN(""; "", TRUE, FILTER(CID!B6957:B14794, REGEXMATCH(CID!D6957:D14794, TEXTJOIN(""|"", TRUE, SPLIT(A6957, "";"")))))"),"#N/A")</f>
        <v>#N/A</v>
      </c>
    </row>
    <row r="6958">
      <c r="A6958" s="12" t="str">
        <f>IFERROR(__xludf.DUMMYFUNCTION("TEXTJOIN("";"", TRUE, FILTER(CID!$B$2:$B$14794, CID!B6958=CID!$D$2:$D$14794))"),"#N/A")</f>
        <v>#N/A</v>
      </c>
      <c r="B6958" s="12" t="str">
        <f>IFERROR(__xludf.DUMMYFUNCTION("TEXTJOIN(""; "", TRUE, FILTER(CID!B6958:B14794, REGEXMATCH(CID!D6958:D14794, TEXTJOIN(""|"", TRUE, SPLIT(A6958, "";"")))))"),"#N/A")</f>
        <v>#N/A</v>
      </c>
    </row>
    <row r="6959">
      <c r="A6959" s="12" t="str">
        <f>IFERROR(__xludf.DUMMYFUNCTION("TEXTJOIN("";"", TRUE, FILTER(CID!$B$2:$B$14794, CID!B6959=CID!$D$2:$D$14794))"),"#N/A")</f>
        <v>#N/A</v>
      </c>
      <c r="B6959" s="12" t="str">
        <f>IFERROR(__xludf.DUMMYFUNCTION("TEXTJOIN(""; "", TRUE, FILTER(CID!B6959:B14794, REGEXMATCH(CID!D6959:D14794, TEXTJOIN(""|"", TRUE, SPLIT(A6959, "";"")))))"),"#N/A")</f>
        <v>#N/A</v>
      </c>
    </row>
    <row r="6960">
      <c r="A6960" s="12" t="str">
        <f>IFERROR(__xludf.DUMMYFUNCTION("TEXTJOIN("";"", TRUE, FILTER(CID!$B$2:$B$14794, CID!B6960=CID!$D$2:$D$14794))"),"#N/A")</f>
        <v>#N/A</v>
      </c>
      <c r="B6960" s="12" t="str">
        <f>IFERROR(__xludf.DUMMYFUNCTION("TEXTJOIN(""; "", TRUE, FILTER(CID!B6960:B14794, REGEXMATCH(CID!D6960:D14794, TEXTJOIN(""|"", TRUE, SPLIT(A6960, "";"")))))"),"#N/A")</f>
        <v>#N/A</v>
      </c>
    </row>
    <row r="6961">
      <c r="A6961" s="12" t="str">
        <f>IFERROR(__xludf.DUMMYFUNCTION("TEXTJOIN("";"", TRUE, FILTER(CID!$B$2:$B$14794, CID!B6961=CID!$D$2:$D$14794))"),"#N/A")</f>
        <v>#N/A</v>
      </c>
      <c r="B6961" s="12" t="str">
        <f>IFERROR(__xludf.DUMMYFUNCTION("TEXTJOIN(""; "", TRUE, FILTER(CID!B6961:B14794, REGEXMATCH(CID!D6961:D14794, TEXTJOIN(""|"", TRUE, SPLIT(A6961, "";"")))))"),"#N/A")</f>
        <v>#N/A</v>
      </c>
    </row>
    <row r="6962">
      <c r="A6962" s="12" t="str">
        <f>IFERROR(__xludf.DUMMYFUNCTION("TEXTJOIN("";"", TRUE, FILTER(CID!$B$2:$B$14794, CID!B6962=CID!$D$2:$D$14794))"),"#N/A")</f>
        <v>#N/A</v>
      </c>
      <c r="B6962" s="12" t="str">
        <f>IFERROR(__xludf.DUMMYFUNCTION("TEXTJOIN(""; "", TRUE, FILTER(CID!B6962:B14794, REGEXMATCH(CID!D6962:D14794, TEXTJOIN(""|"", TRUE, SPLIT(A6962, "";"")))))"),"#N/A")</f>
        <v>#N/A</v>
      </c>
    </row>
    <row r="6963">
      <c r="A6963" s="12" t="str">
        <f>IFERROR(__xludf.DUMMYFUNCTION("TEXTJOIN("";"", TRUE, FILTER(CID!$B$2:$B$14794, CID!B6963=CID!$D$2:$D$14794))"),"#N/A")</f>
        <v>#N/A</v>
      </c>
      <c r="B6963" s="12" t="str">
        <f>IFERROR(__xludf.DUMMYFUNCTION("TEXTJOIN(""; "", TRUE, FILTER(CID!B6963:B14794, REGEXMATCH(CID!D6963:D14794, TEXTJOIN(""|"", TRUE, SPLIT(A6963, "";"")))))"),"#N/A")</f>
        <v>#N/A</v>
      </c>
    </row>
    <row r="6964">
      <c r="A6964" s="12" t="str">
        <f>IFERROR(__xludf.DUMMYFUNCTION("TEXTJOIN("";"", TRUE, FILTER(CID!$B$2:$B$14794, CID!B6964=CID!$D$2:$D$14794))"),"#N/A")</f>
        <v>#N/A</v>
      </c>
      <c r="B6964" s="12" t="str">
        <f>IFERROR(__xludf.DUMMYFUNCTION("TEXTJOIN(""; "", TRUE, FILTER(CID!B6964:B14794, REGEXMATCH(CID!D6964:D14794, TEXTJOIN(""|"", TRUE, SPLIT(A6964, "";"")))))"),"#N/A")</f>
        <v>#N/A</v>
      </c>
    </row>
    <row r="6965">
      <c r="A6965" s="12" t="str">
        <f>IFERROR(__xludf.DUMMYFUNCTION("TEXTJOIN("";"", TRUE, FILTER(CID!$B$2:$B$14794, CID!B6965=CID!$D$2:$D$14794))"),"#N/A")</f>
        <v>#N/A</v>
      </c>
      <c r="B6965" s="12" t="str">
        <f>IFERROR(__xludf.DUMMYFUNCTION("TEXTJOIN(""; "", TRUE, FILTER(CID!B6965:B14794, REGEXMATCH(CID!D6965:D14794, TEXTJOIN(""|"", TRUE, SPLIT(A6965, "";"")))))"),"#N/A")</f>
        <v>#N/A</v>
      </c>
    </row>
    <row r="6966">
      <c r="A6966" s="12" t="str">
        <f>IFERROR(__xludf.DUMMYFUNCTION("TEXTJOIN("";"", TRUE, FILTER(CID!$B$2:$B$14794, CID!B6966=CID!$D$2:$D$14794))"),"#N/A")</f>
        <v>#N/A</v>
      </c>
      <c r="B6966" s="12" t="str">
        <f>IFERROR(__xludf.DUMMYFUNCTION("TEXTJOIN(""; "", TRUE, FILTER(CID!B6966:B14794, REGEXMATCH(CID!D6966:D14794, TEXTJOIN(""|"", TRUE, SPLIT(A6966, "";"")))))"),"#N/A")</f>
        <v>#N/A</v>
      </c>
    </row>
    <row r="6967">
      <c r="A6967" s="12" t="str">
        <f>IFERROR(__xludf.DUMMYFUNCTION("TEXTJOIN("";"", TRUE, FILTER(CID!$B$2:$B$14794, CID!B6967=CID!$D$2:$D$14794))"),"#N/A")</f>
        <v>#N/A</v>
      </c>
      <c r="B6967" s="12" t="str">
        <f>IFERROR(__xludf.DUMMYFUNCTION("TEXTJOIN(""; "", TRUE, FILTER(CID!B6967:B14794, REGEXMATCH(CID!D6967:D14794, TEXTJOIN(""|"", TRUE, SPLIT(A6967, "";"")))))"),"#N/A")</f>
        <v>#N/A</v>
      </c>
    </row>
    <row r="6968">
      <c r="A6968" s="12" t="str">
        <f>IFERROR(__xludf.DUMMYFUNCTION("TEXTJOIN("";"", TRUE, FILTER(CID!$B$2:$B$14794, CID!B6968=CID!$D$2:$D$14794))"),"#N/A")</f>
        <v>#N/A</v>
      </c>
      <c r="B6968" s="12" t="str">
        <f>IFERROR(__xludf.DUMMYFUNCTION("TEXTJOIN(""; "", TRUE, FILTER(CID!B6968:B14794, REGEXMATCH(CID!D6968:D14794, TEXTJOIN(""|"", TRUE, SPLIT(A6968, "";"")))))"),"#N/A")</f>
        <v>#N/A</v>
      </c>
    </row>
    <row r="6969">
      <c r="A6969" s="12" t="str">
        <f>IFERROR(__xludf.DUMMYFUNCTION("TEXTJOIN("";"", TRUE, FILTER(CID!$B$2:$B$14794, CID!B6969=CID!$D$2:$D$14794))"),"#N/A")</f>
        <v>#N/A</v>
      </c>
      <c r="B6969" s="12" t="str">
        <f>IFERROR(__xludf.DUMMYFUNCTION("TEXTJOIN(""; "", TRUE, FILTER(CID!B6969:B14794, REGEXMATCH(CID!D6969:D14794, TEXTJOIN(""|"", TRUE, SPLIT(A6969, "";"")))))"),"#N/A")</f>
        <v>#N/A</v>
      </c>
    </row>
    <row r="6970">
      <c r="A6970" s="12" t="str">
        <f>IFERROR(__xludf.DUMMYFUNCTION("TEXTJOIN("";"", TRUE, FILTER(CID!$B$2:$B$14794, CID!B6970=CID!$D$2:$D$14794))"),"#N/A")</f>
        <v>#N/A</v>
      </c>
      <c r="B6970" s="12" t="str">
        <f>IFERROR(__xludf.DUMMYFUNCTION("TEXTJOIN(""; "", TRUE, FILTER(CID!B6970:B14794, REGEXMATCH(CID!D6970:D14794, TEXTJOIN(""|"", TRUE, SPLIT(A6970, "";"")))))"),"#N/A")</f>
        <v>#N/A</v>
      </c>
    </row>
    <row r="6971">
      <c r="A6971" s="12" t="str">
        <f>IFERROR(__xludf.DUMMYFUNCTION("TEXTJOIN("";"", TRUE, FILTER(CID!$B$2:$B$14794, CID!B6971=CID!$D$2:$D$14794))"),"#N/A")</f>
        <v>#N/A</v>
      </c>
      <c r="B6971" s="12" t="str">
        <f>IFERROR(__xludf.DUMMYFUNCTION("TEXTJOIN(""; "", TRUE, FILTER(CID!B6971:B14794, REGEXMATCH(CID!D6971:D14794, TEXTJOIN(""|"", TRUE, SPLIT(A6971, "";"")))))"),"#N/A")</f>
        <v>#N/A</v>
      </c>
    </row>
    <row r="6972">
      <c r="A6972" s="12" t="str">
        <f>IFERROR(__xludf.DUMMYFUNCTION("TEXTJOIN("";"", TRUE, FILTER(CID!$B$2:$B$14794, CID!B6972=CID!$D$2:$D$14794))"),"#N/A")</f>
        <v>#N/A</v>
      </c>
      <c r="B6972" s="12" t="str">
        <f>IFERROR(__xludf.DUMMYFUNCTION("TEXTJOIN(""; "", TRUE, FILTER(CID!B6972:B14794, REGEXMATCH(CID!D6972:D14794, TEXTJOIN(""|"", TRUE, SPLIT(A6972, "";"")))))"),"#N/A")</f>
        <v>#N/A</v>
      </c>
    </row>
    <row r="6973">
      <c r="A6973" s="12" t="str">
        <f>IFERROR(__xludf.DUMMYFUNCTION("TEXTJOIN("";"", TRUE, FILTER(CID!$B$2:$B$14794, CID!B6973=CID!$D$2:$D$14794))"),"#N/A")</f>
        <v>#N/A</v>
      </c>
      <c r="B6973" s="12" t="str">
        <f>IFERROR(__xludf.DUMMYFUNCTION("TEXTJOIN(""; "", TRUE, FILTER(CID!B6973:B14794, REGEXMATCH(CID!D6973:D14794, TEXTJOIN(""|"", TRUE, SPLIT(A6973, "";"")))))"),"#N/A")</f>
        <v>#N/A</v>
      </c>
    </row>
    <row r="6974">
      <c r="A6974" s="12" t="str">
        <f>IFERROR(__xludf.DUMMYFUNCTION("TEXTJOIN("";"", TRUE, FILTER(CID!$B$2:$B$14794, CID!B6974=CID!$D$2:$D$14794))"),"#N/A")</f>
        <v>#N/A</v>
      </c>
      <c r="B6974" s="12" t="str">
        <f>IFERROR(__xludf.DUMMYFUNCTION("TEXTJOIN(""; "", TRUE, FILTER(CID!B6974:B14794, REGEXMATCH(CID!D6974:D14794, TEXTJOIN(""|"", TRUE, SPLIT(A6974, "";"")))))"),"#N/A")</f>
        <v>#N/A</v>
      </c>
    </row>
    <row r="6975">
      <c r="A6975" s="12" t="str">
        <f>IFERROR(__xludf.DUMMYFUNCTION("TEXTJOIN("";"", TRUE, FILTER(CID!$B$2:$B$14794, CID!B6975=CID!$D$2:$D$14794))"),"#N/A")</f>
        <v>#N/A</v>
      </c>
      <c r="B6975" s="12" t="str">
        <f>IFERROR(__xludf.DUMMYFUNCTION("TEXTJOIN(""; "", TRUE, FILTER(CID!B6975:B14794, REGEXMATCH(CID!D6975:D14794, TEXTJOIN(""|"", TRUE, SPLIT(A6975, "";"")))))"),"#N/A")</f>
        <v>#N/A</v>
      </c>
    </row>
    <row r="6976">
      <c r="A6976" s="12" t="str">
        <f>IFERROR(__xludf.DUMMYFUNCTION("TEXTJOIN("";"", TRUE, FILTER(CID!$B$2:$B$14794, CID!B6976=CID!$D$2:$D$14794))"),"#N/A")</f>
        <v>#N/A</v>
      </c>
      <c r="B6976" s="12" t="str">
        <f>IFERROR(__xludf.DUMMYFUNCTION("TEXTJOIN(""; "", TRUE, FILTER(CID!B6976:B14794, REGEXMATCH(CID!D6976:D14794, TEXTJOIN(""|"", TRUE, SPLIT(A6976, "";"")))))"),"#N/A")</f>
        <v>#N/A</v>
      </c>
    </row>
    <row r="6977">
      <c r="A6977" s="12" t="str">
        <f>IFERROR(__xludf.DUMMYFUNCTION("TEXTJOIN("";"", TRUE, FILTER(CID!$B$2:$B$14794, CID!B6977=CID!$D$2:$D$14794))"),"#N/A")</f>
        <v>#N/A</v>
      </c>
      <c r="B6977" s="12" t="str">
        <f>IFERROR(__xludf.DUMMYFUNCTION("TEXTJOIN(""; "", TRUE, FILTER(CID!B6977:B14794, REGEXMATCH(CID!D6977:D14794, TEXTJOIN(""|"", TRUE, SPLIT(A6977, "";"")))))"),"#N/A")</f>
        <v>#N/A</v>
      </c>
    </row>
    <row r="6978">
      <c r="A6978" s="12" t="str">
        <f>IFERROR(__xludf.DUMMYFUNCTION("TEXTJOIN("";"", TRUE, FILTER(CID!$B$2:$B$14794, CID!B6978=CID!$D$2:$D$14794))"),"#N/A")</f>
        <v>#N/A</v>
      </c>
      <c r="B6978" s="12" t="str">
        <f>IFERROR(__xludf.DUMMYFUNCTION("TEXTJOIN(""; "", TRUE, FILTER(CID!B6978:B14794, REGEXMATCH(CID!D6978:D14794, TEXTJOIN(""|"", TRUE, SPLIT(A6978, "";"")))))"),"#N/A")</f>
        <v>#N/A</v>
      </c>
    </row>
    <row r="6979">
      <c r="A6979" s="12" t="str">
        <f>IFERROR(__xludf.DUMMYFUNCTION("TEXTJOIN("";"", TRUE, FILTER(CID!$B$2:$B$14794, CID!B6979=CID!$D$2:$D$14794))"),"#N/A")</f>
        <v>#N/A</v>
      </c>
      <c r="B6979" s="12" t="str">
        <f>IFERROR(__xludf.DUMMYFUNCTION("TEXTJOIN(""; "", TRUE, FILTER(CID!B6979:B14794, REGEXMATCH(CID!D6979:D14794, TEXTJOIN(""|"", TRUE, SPLIT(A6979, "";"")))))"),"#N/A")</f>
        <v>#N/A</v>
      </c>
    </row>
    <row r="6980">
      <c r="A6980" s="12" t="str">
        <f>IFERROR(__xludf.DUMMYFUNCTION("TEXTJOIN("";"", TRUE, FILTER(CID!$B$2:$B$14794, CID!B6980=CID!$D$2:$D$14794))"),"#N/A")</f>
        <v>#N/A</v>
      </c>
      <c r="B6980" s="12" t="str">
        <f>IFERROR(__xludf.DUMMYFUNCTION("TEXTJOIN(""; "", TRUE, FILTER(CID!B6980:B14794, REGEXMATCH(CID!D6980:D14794, TEXTJOIN(""|"", TRUE, SPLIT(A6980, "";"")))))"),"#N/A")</f>
        <v>#N/A</v>
      </c>
    </row>
    <row r="6981">
      <c r="A6981" s="12" t="str">
        <f>IFERROR(__xludf.DUMMYFUNCTION("TEXTJOIN("";"", TRUE, FILTER(CID!$B$2:$B$14794, CID!B6981=CID!$D$2:$D$14794))"),"#N/A")</f>
        <v>#N/A</v>
      </c>
      <c r="B6981" s="12" t="str">
        <f>IFERROR(__xludf.DUMMYFUNCTION("TEXTJOIN(""; "", TRUE, FILTER(CID!B6981:B14794, REGEXMATCH(CID!D6981:D14794, TEXTJOIN(""|"", TRUE, SPLIT(A6981, "";"")))))"),"#N/A")</f>
        <v>#N/A</v>
      </c>
    </row>
    <row r="6982">
      <c r="A6982" s="12" t="str">
        <f>IFERROR(__xludf.DUMMYFUNCTION("TEXTJOIN("";"", TRUE, FILTER(CID!$B$2:$B$14794, CID!B6982=CID!$D$2:$D$14794))"),"#N/A")</f>
        <v>#N/A</v>
      </c>
      <c r="B6982" s="12" t="str">
        <f>IFERROR(__xludf.DUMMYFUNCTION("TEXTJOIN(""; "", TRUE, FILTER(CID!B6982:B14794, REGEXMATCH(CID!D6982:D14794, TEXTJOIN(""|"", TRUE, SPLIT(A6982, "";"")))))"),"#N/A")</f>
        <v>#N/A</v>
      </c>
    </row>
    <row r="6983">
      <c r="A6983" s="12" t="str">
        <f>IFERROR(__xludf.DUMMYFUNCTION("TEXTJOIN("";"", TRUE, FILTER(CID!$B$2:$B$14794, CID!B6983=CID!$D$2:$D$14794))"),"#N/A")</f>
        <v>#N/A</v>
      </c>
      <c r="B6983" s="12" t="str">
        <f>IFERROR(__xludf.DUMMYFUNCTION("TEXTJOIN(""; "", TRUE, FILTER(CID!B6983:B14794, REGEXMATCH(CID!D6983:D14794, TEXTJOIN(""|"", TRUE, SPLIT(A6983, "";"")))))"),"#N/A")</f>
        <v>#N/A</v>
      </c>
    </row>
    <row r="6984">
      <c r="A6984" s="12" t="str">
        <f>IFERROR(__xludf.DUMMYFUNCTION("TEXTJOIN("";"", TRUE, FILTER(CID!$B$2:$B$14794, CID!B6984=CID!$D$2:$D$14794))"),"#N/A")</f>
        <v>#N/A</v>
      </c>
      <c r="B6984" s="12" t="str">
        <f>IFERROR(__xludf.DUMMYFUNCTION("TEXTJOIN(""; "", TRUE, FILTER(CID!B6984:B14794, REGEXMATCH(CID!D6984:D14794, TEXTJOIN(""|"", TRUE, SPLIT(A6984, "";"")))))"),"#N/A")</f>
        <v>#N/A</v>
      </c>
    </row>
    <row r="6985">
      <c r="A6985" s="12" t="str">
        <f>IFERROR(__xludf.DUMMYFUNCTION("TEXTJOIN("";"", TRUE, FILTER(CID!$B$2:$B$14794, CID!B6985=CID!$D$2:$D$14794))"),"#N/A")</f>
        <v>#N/A</v>
      </c>
      <c r="B6985" s="12" t="str">
        <f>IFERROR(__xludf.DUMMYFUNCTION("TEXTJOIN(""; "", TRUE, FILTER(CID!B6985:B14794, REGEXMATCH(CID!D6985:D14794, TEXTJOIN(""|"", TRUE, SPLIT(A6985, "";"")))))"),"#N/A")</f>
        <v>#N/A</v>
      </c>
    </row>
    <row r="6986">
      <c r="A6986" s="12" t="str">
        <f>IFERROR(__xludf.DUMMYFUNCTION("TEXTJOIN("";"", TRUE, FILTER(CID!$B$2:$B$14794, CID!B6986=CID!$D$2:$D$14794))"),"#N/A")</f>
        <v>#N/A</v>
      </c>
      <c r="B6986" s="12" t="str">
        <f>IFERROR(__xludf.DUMMYFUNCTION("TEXTJOIN(""; "", TRUE, FILTER(CID!B6986:B14794, REGEXMATCH(CID!D6986:D14794, TEXTJOIN(""|"", TRUE, SPLIT(A6986, "";"")))))"),"#N/A")</f>
        <v>#N/A</v>
      </c>
    </row>
    <row r="6987">
      <c r="A6987" s="12" t="str">
        <f>IFERROR(__xludf.DUMMYFUNCTION("TEXTJOIN("";"", TRUE, FILTER(CID!$B$2:$B$14794, CID!B6987=CID!$D$2:$D$14794))"),"#N/A")</f>
        <v>#N/A</v>
      </c>
      <c r="B6987" s="12" t="str">
        <f>IFERROR(__xludf.DUMMYFUNCTION("TEXTJOIN(""; "", TRUE, FILTER(CID!B6987:B14794, REGEXMATCH(CID!D6987:D14794, TEXTJOIN(""|"", TRUE, SPLIT(A6987, "";"")))))"),"#N/A")</f>
        <v>#N/A</v>
      </c>
    </row>
    <row r="6988">
      <c r="A6988" s="12" t="str">
        <f>IFERROR(__xludf.DUMMYFUNCTION("TEXTJOIN("";"", TRUE, FILTER(CID!$B$2:$B$14794, CID!B6988=CID!$D$2:$D$14794))"),"#N/A")</f>
        <v>#N/A</v>
      </c>
      <c r="B6988" s="12" t="str">
        <f>IFERROR(__xludf.DUMMYFUNCTION("TEXTJOIN(""; "", TRUE, FILTER(CID!B6988:B14794, REGEXMATCH(CID!D6988:D14794, TEXTJOIN(""|"", TRUE, SPLIT(A6988, "";"")))))"),"#N/A")</f>
        <v>#N/A</v>
      </c>
    </row>
    <row r="6989">
      <c r="A6989" s="12" t="str">
        <f>IFERROR(__xludf.DUMMYFUNCTION("TEXTJOIN("";"", TRUE, FILTER(CID!$B$2:$B$14794, CID!B6989=CID!$D$2:$D$14794))"),"#N/A")</f>
        <v>#N/A</v>
      </c>
      <c r="B6989" s="12" t="str">
        <f>IFERROR(__xludf.DUMMYFUNCTION("TEXTJOIN(""; "", TRUE, FILTER(CID!B6989:B14794, REGEXMATCH(CID!D6989:D14794, TEXTJOIN(""|"", TRUE, SPLIT(A6989, "";"")))))"),"#N/A")</f>
        <v>#N/A</v>
      </c>
    </row>
    <row r="6990">
      <c r="A6990" s="12" t="str">
        <f>IFERROR(__xludf.DUMMYFUNCTION("TEXTJOIN("";"", TRUE, FILTER(CID!$B$2:$B$14794, CID!B6990=CID!$D$2:$D$14794))"),"#N/A")</f>
        <v>#N/A</v>
      </c>
      <c r="B6990" s="12" t="str">
        <f>IFERROR(__xludf.DUMMYFUNCTION("TEXTJOIN(""; "", TRUE, FILTER(CID!B6990:B14794, REGEXMATCH(CID!D6990:D14794, TEXTJOIN(""|"", TRUE, SPLIT(A6990, "";"")))))"),"#N/A")</f>
        <v>#N/A</v>
      </c>
    </row>
    <row r="6991">
      <c r="A6991" s="12" t="str">
        <f>IFERROR(__xludf.DUMMYFUNCTION("TEXTJOIN("";"", TRUE, FILTER(CID!$B$2:$B$14794, CID!B6991=CID!$D$2:$D$14794))"),"#N/A")</f>
        <v>#N/A</v>
      </c>
      <c r="B6991" s="12" t="str">
        <f>IFERROR(__xludf.DUMMYFUNCTION("TEXTJOIN(""; "", TRUE, FILTER(CID!B6991:B14794, REGEXMATCH(CID!D6991:D14794, TEXTJOIN(""|"", TRUE, SPLIT(A6991, "";"")))))"),"#N/A")</f>
        <v>#N/A</v>
      </c>
    </row>
    <row r="6992">
      <c r="A6992" s="12" t="str">
        <f>IFERROR(__xludf.DUMMYFUNCTION("TEXTJOIN("";"", TRUE, FILTER(CID!$B$2:$B$14794, CID!B6992=CID!$D$2:$D$14794))"),"#N/A")</f>
        <v>#N/A</v>
      </c>
      <c r="B6992" s="12" t="str">
        <f>IFERROR(__xludf.DUMMYFUNCTION("TEXTJOIN(""; "", TRUE, FILTER(CID!B6992:B14794, REGEXMATCH(CID!D6992:D14794, TEXTJOIN(""|"", TRUE, SPLIT(A6992, "";"")))))"),"#N/A")</f>
        <v>#N/A</v>
      </c>
    </row>
    <row r="6993">
      <c r="A6993" s="12" t="str">
        <f>IFERROR(__xludf.DUMMYFUNCTION("TEXTJOIN("";"", TRUE, FILTER(CID!$B$2:$B$14794, CID!B6993=CID!$D$2:$D$14794))"),"#N/A")</f>
        <v>#N/A</v>
      </c>
      <c r="B6993" s="12" t="str">
        <f>IFERROR(__xludf.DUMMYFUNCTION("TEXTJOIN(""; "", TRUE, FILTER(CID!B6993:B14794, REGEXMATCH(CID!D6993:D14794, TEXTJOIN(""|"", TRUE, SPLIT(A6993, "";"")))))"),"#N/A")</f>
        <v>#N/A</v>
      </c>
    </row>
    <row r="6994">
      <c r="A6994" s="12" t="str">
        <f>IFERROR(__xludf.DUMMYFUNCTION("TEXTJOIN("";"", TRUE, FILTER(CID!$B$2:$B$14794, CID!B6994=CID!$D$2:$D$14794))"),"#N/A")</f>
        <v>#N/A</v>
      </c>
      <c r="B6994" s="12" t="str">
        <f>IFERROR(__xludf.DUMMYFUNCTION("TEXTJOIN(""; "", TRUE, FILTER(CID!B6994:B14794, REGEXMATCH(CID!D6994:D14794, TEXTJOIN(""|"", TRUE, SPLIT(A6994, "";"")))))"),"#N/A")</f>
        <v>#N/A</v>
      </c>
    </row>
    <row r="6995">
      <c r="A6995" s="12" t="str">
        <f>IFERROR(__xludf.DUMMYFUNCTION("TEXTJOIN("";"", TRUE, FILTER(CID!$B$2:$B$14794, CID!B6995=CID!$D$2:$D$14794))"),"#N/A")</f>
        <v>#N/A</v>
      </c>
      <c r="B6995" s="12" t="str">
        <f>IFERROR(__xludf.DUMMYFUNCTION("TEXTJOIN(""; "", TRUE, FILTER(CID!B6995:B14794, REGEXMATCH(CID!D6995:D14794, TEXTJOIN(""|"", TRUE, SPLIT(A6995, "";"")))))"),"#N/A")</f>
        <v>#N/A</v>
      </c>
    </row>
    <row r="6996">
      <c r="A6996" s="12" t="str">
        <f>IFERROR(__xludf.DUMMYFUNCTION("TEXTJOIN("";"", TRUE, FILTER(CID!$B$2:$B$14794, CID!B6996=CID!$D$2:$D$14794))"),"#N/A")</f>
        <v>#N/A</v>
      </c>
      <c r="B6996" s="12" t="str">
        <f>IFERROR(__xludf.DUMMYFUNCTION("TEXTJOIN(""; "", TRUE, FILTER(CID!B6996:B14794, REGEXMATCH(CID!D6996:D14794, TEXTJOIN(""|"", TRUE, SPLIT(A6996, "";"")))))"),"#N/A")</f>
        <v>#N/A</v>
      </c>
    </row>
    <row r="6997">
      <c r="A6997" s="12" t="str">
        <f>IFERROR(__xludf.DUMMYFUNCTION("TEXTJOIN("";"", TRUE, FILTER(CID!$B$2:$B$14794, CID!B6997=CID!$D$2:$D$14794))"),"#N/A")</f>
        <v>#N/A</v>
      </c>
      <c r="B6997" s="12" t="str">
        <f>IFERROR(__xludf.DUMMYFUNCTION("TEXTJOIN(""; "", TRUE, FILTER(CID!B6997:B14794, REGEXMATCH(CID!D6997:D14794, TEXTJOIN(""|"", TRUE, SPLIT(A6997, "";"")))))"),"#N/A")</f>
        <v>#N/A</v>
      </c>
    </row>
    <row r="6998">
      <c r="A6998" s="12" t="str">
        <f>IFERROR(__xludf.DUMMYFUNCTION("TEXTJOIN("";"", TRUE, FILTER(CID!$B$2:$B$14794, CID!B6998=CID!$D$2:$D$14794))"),"#N/A")</f>
        <v>#N/A</v>
      </c>
      <c r="B6998" s="12" t="str">
        <f>IFERROR(__xludf.DUMMYFUNCTION("TEXTJOIN(""; "", TRUE, FILTER(CID!B6998:B14794, REGEXMATCH(CID!D6998:D14794, TEXTJOIN(""|"", TRUE, SPLIT(A6998, "";"")))))"),"#N/A")</f>
        <v>#N/A</v>
      </c>
    </row>
    <row r="6999">
      <c r="A6999" s="12" t="str">
        <f>IFERROR(__xludf.DUMMYFUNCTION("TEXTJOIN("";"", TRUE, FILTER(CID!$B$2:$B$14794, CID!B6999=CID!$D$2:$D$14794))"),"#N/A")</f>
        <v>#N/A</v>
      </c>
      <c r="B6999" s="12" t="str">
        <f>IFERROR(__xludf.DUMMYFUNCTION("TEXTJOIN(""; "", TRUE, FILTER(CID!B6999:B14794, REGEXMATCH(CID!D6999:D14794, TEXTJOIN(""|"", TRUE, SPLIT(A6999, "";"")))))"),"#N/A")</f>
        <v>#N/A</v>
      </c>
    </row>
    <row r="7000">
      <c r="A7000" s="12" t="str">
        <f>IFERROR(__xludf.DUMMYFUNCTION("TEXTJOIN("";"", TRUE, FILTER(CID!$B$2:$B$14794, CID!B7000=CID!$D$2:$D$14794))"),"#N/A")</f>
        <v>#N/A</v>
      </c>
      <c r="B7000" s="12" t="str">
        <f>IFERROR(__xludf.DUMMYFUNCTION("TEXTJOIN(""; "", TRUE, FILTER(CID!B7000:B14794, REGEXMATCH(CID!D7000:D14794, TEXTJOIN(""|"", TRUE, SPLIT(A7000, "";"")))))"),"#N/A")</f>
        <v>#N/A</v>
      </c>
    </row>
    <row r="7001">
      <c r="A7001" s="12" t="str">
        <f>IFERROR(__xludf.DUMMYFUNCTION("TEXTJOIN("";"", TRUE, FILTER(CID!$B$2:$B$14794, CID!B7001=CID!$D$2:$D$14794))"),"#N/A")</f>
        <v>#N/A</v>
      </c>
      <c r="B7001" s="12" t="str">
        <f>IFERROR(__xludf.DUMMYFUNCTION("TEXTJOIN(""; "", TRUE, FILTER(CID!B7001:B14794, REGEXMATCH(CID!D7001:D14794, TEXTJOIN(""|"", TRUE, SPLIT(A7001, "";"")))))"),"#N/A")</f>
        <v>#N/A</v>
      </c>
    </row>
    <row r="7002">
      <c r="A7002" s="12" t="str">
        <f>IFERROR(__xludf.DUMMYFUNCTION("TEXTJOIN("";"", TRUE, FILTER(CID!$B$2:$B$14794, CID!B7002=CID!$D$2:$D$14794))"),"#N/A")</f>
        <v>#N/A</v>
      </c>
      <c r="B7002" s="12" t="str">
        <f>IFERROR(__xludf.DUMMYFUNCTION("TEXTJOIN(""; "", TRUE, FILTER(CID!B7002:B14794, REGEXMATCH(CID!D7002:D14794, TEXTJOIN(""|"", TRUE, SPLIT(A7002, "";"")))))"),"#N/A")</f>
        <v>#N/A</v>
      </c>
    </row>
    <row r="7003">
      <c r="A7003" s="12" t="str">
        <f>IFERROR(__xludf.DUMMYFUNCTION("TEXTJOIN("";"", TRUE, FILTER(CID!$B$2:$B$14794, CID!B7003=CID!$D$2:$D$14794))"),"#N/A")</f>
        <v>#N/A</v>
      </c>
      <c r="B7003" s="12" t="str">
        <f>IFERROR(__xludf.DUMMYFUNCTION("TEXTJOIN(""; "", TRUE, FILTER(CID!B7003:B14794, REGEXMATCH(CID!D7003:D14794, TEXTJOIN(""|"", TRUE, SPLIT(A7003, "";"")))))"),"#N/A")</f>
        <v>#N/A</v>
      </c>
    </row>
    <row r="7004">
      <c r="A7004" s="12" t="str">
        <f>IFERROR(__xludf.DUMMYFUNCTION("TEXTJOIN("";"", TRUE, FILTER(CID!$B$2:$B$14794, CID!B7004=CID!$D$2:$D$14794))"),"#N/A")</f>
        <v>#N/A</v>
      </c>
      <c r="B7004" s="12" t="str">
        <f>IFERROR(__xludf.DUMMYFUNCTION("TEXTJOIN(""; "", TRUE, FILTER(CID!B7004:B14794, REGEXMATCH(CID!D7004:D14794, TEXTJOIN(""|"", TRUE, SPLIT(A7004, "";"")))))"),"#N/A")</f>
        <v>#N/A</v>
      </c>
    </row>
    <row r="7005">
      <c r="A7005" s="12" t="str">
        <f>IFERROR(__xludf.DUMMYFUNCTION("TEXTJOIN("";"", TRUE, FILTER(CID!$B$2:$B$14794, CID!B7005=CID!$D$2:$D$14794))"),"#N/A")</f>
        <v>#N/A</v>
      </c>
      <c r="B7005" s="12" t="str">
        <f>IFERROR(__xludf.DUMMYFUNCTION("TEXTJOIN(""; "", TRUE, FILTER(CID!B7005:B14794, REGEXMATCH(CID!D7005:D14794, TEXTJOIN(""|"", TRUE, SPLIT(A7005, "";"")))))"),"#N/A")</f>
        <v>#N/A</v>
      </c>
    </row>
    <row r="7006">
      <c r="A7006" s="12" t="str">
        <f>IFERROR(__xludf.DUMMYFUNCTION("TEXTJOIN("";"", TRUE, FILTER(CID!$B$2:$B$14794, CID!B7006=CID!$D$2:$D$14794))"),"#N/A")</f>
        <v>#N/A</v>
      </c>
      <c r="B7006" s="12" t="str">
        <f>IFERROR(__xludf.DUMMYFUNCTION("TEXTJOIN(""; "", TRUE, FILTER(CID!B7006:B14794, REGEXMATCH(CID!D7006:D14794, TEXTJOIN(""|"", TRUE, SPLIT(A7006, "";"")))))"),"#N/A")</f>
        <v>#N/A</v>
      </c>
    </row>
    <row r="7007">
      <c r="A7007" s="12" t="str">
        <f>IFERROR(__xludf.DUMMYFUNCTION("TEXTJOIN("";"", TRUE, FILTER(CID!$B$2:$B$14794, CID!B7007=CID!$D$2:$D$14794))"),"#N/A")</f>
        <v>#N/A</v>
      </c>
      <c r="B7007" s="12" t="str">
        <f>IFERROR(__xludf.DUMMYFUNCTION("TEXTJOIN(""; "", TRUE, FILTER(CID!B7007:B14794, REGEXMATCH(CID!D7007:D14794, TEXTJOIN(""|"", TRUE, SPLIT(A7007, "";"")))))"),"#N/A")</f>
        <v>#N/A</v>
      </c>
    </row>
    <row r="7008">
      <c r="A7008" s="12" t="str">
        <f>IFERROR(__xludf.DUMMYFUNCTION("TEXTJOIN("";"", TRUE, FILTER(CID!$B$2:$B$14794, CID!B7008=CID!$D$2:$D$14794))"),"#N/A")</f>
        <v>#N/A</v>
      </c>
      <c r="B7008" s="12" t="str">
        <f>IFERROR(__xludf.DUMMYFUNCTION("TEXTJOIN(""; "", TRUE, FILTER(CID!B7008:B14794, REGEXMATCH(CID!D7008:D14794, TEXTJOIN(""|"", TRUE, SPLIT(A7008, "";"")))))"),"#N/A")</f>
        <v>#N/A</v>
      </c>
    </row>
    <row r="7009">
      <c r="A7009" s="12" t="str">
        <f>IFERROR(__xludf.DUMMYFUNCTION("TEXTJOIN("";"", TRUE, FILTER(CID!$B$2:$B$14794, CID!B7009=CID!$D$2:$D$14794))"),"#N/A")</f>
        <v>#N/A</v>
      </c>
      <c r="B7009" s="12" t="str">
        <f>IFERROR(__xludf.DUMMYFUNCTION("TEXTJOIN(""; "", TRUE, FILTER(CID!B7009:B14794, REGEXMATCH(CID!D7009:D14794, TEXTJOIN(""|"", TRUE, SPLIT(A7009, "";"")))))"),"#N/A")</f>
        <v>#N/A</v>
      </c>
    </row>
    <row r="7010">
      <c r="A7010" s="12" t="str">
        <f>IFERROR(__xludf.DUMMYFUNCTION("TEXTJOIN("";"", TRUE, FILTER(CID!$B$2:$B$14794, CID!B7010=CID!$D$2:$D$14794))"),"#N/A")</f>
        <v>#N/A</v>
      </c>
      <c r="B7010" s="12" t="str">
        <f>IFERROR(__xludf.DUMMYFUNCTION("TEXTJOIN(""; "", TRUE, FILTER(CID!B7010:B14794, REGEXMATCH(CID!D7010:D14794, TEXTJOIN(""|"", TRUE, SPLIT(A7010, "";"")))))"),"#N/A")</f>
        <v>#N/A</v>
      </c>
    </row>
    <row r="7011">
      <c r="A7011" s="12" t="str">
        <f>IFERROR(__xludf.DUMMYFUNCTION("TEXTJOIN("";"", TRUE, FILTER(CID!$B$2:$B$14794, CID!B7011=CID!$D$2:$D$14794))"),"#N/A")</f>
        <v>#N/A</v>
      </c>
      <c r="B7011" s="12" t="str">
        <f>IFERROR(__xludf.DUMMYFUNCTION("TEXTJOIN(""; "", TRUE, FILTER(CID!B7011:B14794, REGEXMATCH(CID!D7011:D14794, TEXTJOIN(""|"", TRUE, SPLIT(A7011, "";"")))))"),"#N/A")</f>
        <v>#N/A</v>
      </c>
    </row>
    <row r="7012">
      <c r="A7012" s="12" t="str">
        <f>IFERROR(__xludf.DUMMYFUNCTION("TEXTJOIN("";"", TRUE, FILTER(CID!$B$2:$B$14794, CID!B7012=CID!$D$2:$D$14794))"),"#N/A")</f>
        <v>#N/A</v>
      </c>
      <c r="B7012" s="12" t="str">
        <f>IFERROR(__xludf.DUMMYFUNCTION("TEXTJOIN(""; "", TRUE, FILTER(CID!B7012:B14794, REGEXMATCH(CID!D7012:D14794, TEXTJOIN(""|"", TRUE, SPLIT(A7012, "";"")))))"),"#N/A")</f>
        <v>#N/A</v>
      </c>
    </row>
    <row r="7013">
      <c r="A7013" s="12" t="str">
        <f>IFERROR(__xludf.DUMMYFUNCTION("TEXTJOIN("";"", TRUE, FILTER(CID!$B$2:$B$14794, CID!B7013=CID!$D$2:$D$14794))"),"#N/A")</f>
        <v>#N/A</v>
      </c>
      <c r="B7013" s="12" t="str">
        <f>IFERROR(__xludf.DUMMYFUNCTION("TEXTJOIN(""; "", TRUE, FILTER(CID!B7013:B14794, REGEXMATCH(CID!D7013:D14794, TEXTJOIN(""|"", TRUE, SPLIT(A7013, "";"")))))"),"#N/A")</f>
        <v>#N/A</v>
      </c>
    </row>
    <row r="7014">
      <c r="A7014" s="12" t="str">
        <f>IFERROR(__xludf.DUMMYFUNCTION("TEXTJOIN("";"", TRUE, FILTER(CID!$B$2:$B$14794, CID!B7014=CID!$D$2:$D$14794))"),"#N/A")</f>
        <v>#N/A</v>
      </c>
      <c r="B7014" s="12" t="str">
        <f>IFERROR(__xludf.DUMMYFUNCTION("TEXTJOIN(""; "", TRUE, FILTER(CID!B7014:B14794, REGEXMATCH(CID!D7014:D14794, TEXTJOIN(""|"", TRUE, SPLIT(A7014, "";"")))))"),"#N/A")</f>
        <v>#N/A</v>
      </c>
    </row>
    <row r="7015">
      <c r="A7015" s="12" t="str">
        <f>IFERROR(__xludf.DUMMYFUNCTION("TEXTJOIN("";"", TRUE, FILTER(CID!$B$2:$B$14794, CID!B7015=CID!$D$2:$D$14794))"),"#N/A")</f>
        <v>#N/A</v>
      </c>
      <c r="B7015" s="12" t="str">
        <f>IFERROR(__xludf.DUMMYFUNCTION("TEXTJOIN(""; "", TRUE, FILTER(CID!B7015:B14794, REGEXMATCH(CID!D7015:D14794, TEXTJOIN(""|"", TRUE, SPLIT(A7015, "";"")))))"),"#N/A")</f>
        <v>#N/A</v>
      </c>
    </row>
    <row r="7016">
      <c r="A7016" s="12" t="str">
        <f>IFERROR(__xludf.DUMMYFUNCTION("TEXTJOIN("";"", TRUE, FILTER(CID!$B$2:$B$14794, CID!B7016=CID!$D$2:$D$14794))"),"#N/A")</f>
        <v>#N/A</v>
      </c>
      <c r="B7016" s="12" t="str">
        <f>IFERROR(__xludf.DUMMYFUNCTION("TEXTJOIN(""; "", TRUE, FILTER(CID!B7016:B14794, REGEXMATCH(CID!D7016:D14794, TEXTJOIN(""|"", TRUE, SPLIT(A7016, "";"")))))"),"#N/A")</f>
        <v>#N/A</v>
      </c>
    </row>
    <row r="7017">
      <c r="A7017" s="12" t="str">
        <f>IFERROR(__xludf.DUMMYFUNCTION("TEXTJOIN("";"", TRUE, FILTER(CID!$B$2:$B$14794, CID!B7017=CID!$D$2:$D$14794))"),"#N/A")</f>
        <v>#N/A</v>
      </c>
      <c r="B7017" s="12" t="str">
        <f>IFERROR(__xludf.DUMMYFUNCTION("TEXTJOIN(""; "", TRUE, FILTER(CID!B7017:B14794, REGEXMATCH(CID!D7017:D14794, TEXTJOIN(""|"", TRUE, SPLIT(A7017, "";"")))))"),"#N/A")</f>
        <v>#N/A</v>
      </c>
    </row>
    <row r="7018">
      <c r="A7018" s="12" t="str">
        <f>IFERROR(__xludf.DUMMYFUNCTION("TEXTJOIN("";"", TRUE, FILTER(CID!$B$2:$B$14794, CID!B7018=CID!$D$2:$D$14794))"),"#N/A")</f>
        <v>#N/A</v>
      </c>
      <c r="B7018" s="12" t="str">
        <f>IFERROR(__xludf.DUMMYFUNCTION("TEXTJOIN(""; "", TRUE, FILTER(CID!B7018:B14794, REGEXMATCH(CID!D7018:D14794, TEXTJOIN(""|"", TRUE, SPLIT(A7018, "";"")))))"),"#N/A")</f>
        <v>#N/A</v>
      </c>
    </row>
    <row r="7019">
      <c r="A7019" s="12" t="str">
        <f>IFERROR(__xludf.DUMMYFUNCTION("TEXTJOIN("";"", TRUE, FILTER(CID!$B$2:$B$14794, CID!B7019=CID!$D$2:$D$14794))"),"#N/A")</f>
        <v>#N/A</v>
      </c>
      <c r="B7019" s="12" t="str">
        <f>IFERROR(__xludf.DUMMYFUNCTION("TEXTJOIN(""; "", TRUE, FILTER(CID!B7019:B14794, REGEXMATCH(CID!D7019:D14794, TEXTJOIN(""|"", TRUE, SPLIT(A7019, "";"")))))"),"#N/A")</f>
        <v>#N/A</v>
      </c>
    </row>
    <row r="7020">
      <c r="A7020" s="12" t="str">
        <f>IFERROR(__xludf.DUMMYFUNCTION("TEXTJOIN("";"", TRUE, FILTER(CID!$B$2:$B$14794, CID!B7020=CID!$D$2:$D$14794))"),"#N/A")</f>
        <v>#N/A</v>
      </c>
      <c r="B7020" s="12" t="str">
        <f>IFERROR(__xludf.DUMMYFUNCTION("TEXTJOIN(""; "", TRUE, FILTER(CID!B7020:B14794, REGEXMATCH(CID!D7020:D14794, TEXTJOIN(""|"", TRUE, SPLIT(A7020, "";"")))))"),"#N/A")</f>
        <v>#N/A</v>
      </c>
    </row>
    <row r="7021">
      <c r="A7021" s="12" t="str">
        <f>IFERROR(__xludf.DUMMYFUNCTION("TEXTJOIN("";"", TRUE, FILTER(CID!$B$2:$B$14794, CID!B7021=CID!$D$2:$D$14794))"),"#N/A")</f>
        <v>#N/A</v>
      </c>
      <c r="B7021" s="12" t="str">
        <f>IFERROR(__xludf.DUMMYFUNCTION("TEXTJOIN(""; "", TRUE, FILTER(CID!B7021:B14794, REGEXMATCH(CID!D7021:D14794, TEXTJOIN(""|"", TRUE, SPLIT(A7021, "";"")))))"),"#N/A")</f>
        <v>#N/A</v>
      </c>
    </row>
    <row r="7022">
      <c r="A7022" s="12" t="str">
        <f>IFERROR(__xludf.DUMMYFUNCTION("TEXTJOIN("";"", TRUE, FILTER(CID!$B$2:$B$14794, CID!B7022=CID!$D$2:$D$14794))"),"#N/A")</f>
        <v>#N/A</v>
      </c>
      <c r="B7022" s="12" t="str">
        <f>IFERROR(__xludf.DUMMYFUNCTION("TEXTJOIN(""; "", TRUE, FILTER(CID!B7022:B14794, REGEXMATCH(CID!D7022:D14794, TEXTJOIN(""|"", TRUE, SPLIT(A7022, "";"")))))"),"#N/A")</f>
        <v>#N/A</v>
      </c>
    </row>
    <row r="7023">
      <c r="A7023" s="12" t="str">
        <f>IFERROR(__xludf.DUMMYFUNCTION("TEXTJOIN("";"", TRUE, FILTER(CID!$B$2:$B$14794, CID!B7023=CID!$D$2:$D$14794))"),"#N/A")</f>
        <v>#N/A</v>
      </c>
      <c r="B7023" s="12" t="str">
        <f>IFERROR(__xludf.DUMMYFUNCTION("TEXTJOIN(""; "", TRUE, FILTER(CID!B7023:B14794, REGEXMATCH(CID!D7023:D14794, TEXTJOIN(""|"", TRUE, SPLIT(A7023, "";"")))))"),"#N/A")</f>
        <v>#N/A</v>
      </c>
    </row>
    <row r="7024">
      <c r="A7024" s="12" t="str">
        <f>IFERROR(__xludf.DUMMYFUNCTION("TEXTJOIN("";"", TRUE, FILTER(CID!$B$2:$B$14794, CID!B7024=CID!$D$2:$D$14794))"),"#N/A")</f>
        <v>#N/A</v>
      </c>
      <c r="B7024" s="12" t="str">
        <f>IFERROR(__xludf.DUMMYFUNCTION("TEXTJOIN(""; "", TRUE, FILTER(CID!B7024:B14794, REGEXMATCH(CID!D7024:D14794, TEXTJOIN(""|"", TRUE, SPLIT(A7024, "";"")))))"),"#N/A")</f>
        <v>#N/A</v>
      </c>
    </row>
    <row r="7025">
      <c r="A7025" s="12" t="str">
        <f>IFERROR(__xludf.DUMMYFUNCTION("TEXTJOIN("";"", TRUE, FILTER(CID!$B$2:$B$14794, CID!B7025=CID!$D$2:$D$14794))"),"#N/A")</f>
        <v>#N/A</v>
      </c>
      <c r="B7025" s="12" t="str">
        <f>IFERROR(__xludf.DUMMYFUNCTION("TEXTJOIN(""; "", TRUE, FILTER(CID!B7025:B14794, REGEXMATCH(CID!D7025:D14794, TEXTJOIN(""|"", TRUE, SPLIT(A7025, "";"")))))"),"#N/A")</f>
        <v>#N/A</v>
      </c>
    </row>
    <row r="7026">
      <c r="A7026" s="12" t="str">
        <f>IFERROR(__xludf.DUMMYFUNCTION("TEXTJOIN("";"", TRUE, FILTER(CID!$B$2:$B$14794, CID!B7026=CID!$D$2:$D$14794))"),"#N/A")</f>
        <v>#N/A</v>
      </c>
      <c r="B7026" s="12" t="str">
        <f>IFERROR(__xludf.DUMMYFUNCTION("TEXTJOIN(""; "", TRUE, FILTER(CID!B7026:B14794, REGEXMATCH(CID!D7026:D14794, TEXTJOIN(""|"", TRUE, SPLIT(A7026, "";"")))))"),"#N/A")</f>
        <v>#N/A</v>
      </c>
    </row>
    <row r="7027">
      <c r="A7027" s="12" t="str">
        <f>IFERROR(__xludf.DUMMYFUNCTION("TEXTJOIN("";"", TRUE, FILTER(CID!$B$2:$B$14794, CID!B7027=CID!$D$2:$D$14794))"),"#N/A")</f>
        <v>#N/A</v>
      </c>
      <c r="B7027" s="12" t="str">
        <f>IFERROR(__xludf.DUMMYFUNCTION("TEXTJOIN(""; "", TRUE, FILTER(CID!B7027:B14794, REGEXMATCH(CID!D7027:D14794, TEXTJOIN(""|"", TRUE, SPLIT(A7027, "";"")))))"),"#N/A")</f>
        <v>#N/A</v>
      </c>
    </row>
    <row r="7028">
      <c r="A7028" s="12" t="str">
        <f>IFERROR(__xludf.DUMMYFUNCTION("TEXTJOIN("";"", TRUE, FILTER(CID!$B$2:$B$14794, CID!B7028=CID!$D$2:$D$14794))"),"#N/A")</f>
        <v>#N/A</v>
      </c>
      <c r="B7028" s="12" t="str">
        <f>IFERROR(__xludf.DUMMYFUNCTION("TEXTJOIN(""; "", TRUE, FILTER(CID!B7028:B14794, REGEXMATCH(CID!D7028:D14794, TEXTJOIN(""|"", TRUE, SPLIT(A7028, "";"")))))"),"#N/A")</f>
        <v>#N/A</v>
      </c>
    </row>
    <row r="7029">
      <c r="A7029" s="12" t="str">
        <f>IFERROR(__xludf.DUMMYFUNCTION("TEXTJOIN("";"", TRUE, FILTER(CID!$B$2:$B$14794, CID!B7029=CID!$D$2:$D$14794))"),"#N/A")</f>
        <v>#N/A</v>
      </c>
      <c r="B7029" s="12" t="str">
        <f>IFERROR(__xludf.DUMMYFUNCTION("TEXTJOIN(""; "", TRUE, FILTER(CID!B7029:B14794, REGEXMATCH(CID!D7029:D14794, TEXTJOIN(""|"", TRUE, SPLIT(A7029, "";"")))))"),"#N/A")</f>
        <v>#N/A</v>
      </c>
    </row>
    <row r="7030">
      <c r="A7030" s="12" t="str">
        <f>IFERROR(__xludf.DUMMYFUNCTION("TEXTJOIN("";"", TRUE, FILTER(CID!$B$2:$B$14794, CID!B7030=CID!$D$2:$D$14794))"),"#N/A")</f>
        <v>#N/A</v>
      </c>
      <c r="B7030" s="12" t="str">
        <f>IFERROR(__xludf.DUMMYFUNCTION("TEXTJOIN(""; "", TRUE, FILTER(CID!B7030:B14794, REGEXMATCH(CID!D7030:D14794, TEXTJOIN(""|"", TRUE, SPLIT(A7030, "";"")))))"),"#N/A")</f>
        <v>#N/A</v>
      </c>
    </row>
    <row r="7031">
      <c r="A7031" s="12" t="str">
        <f>IFERROR(__xludf.DUMMYFUNCTION("TEXTJOIN("";"", TRUE, FILTER(CID!$B$2:$B$14794, CID!B7031=CID!$D$2:$D$14794))"),"#N/A")</f>
        <v>#N/A</v>
      </c>
      <c r="B7031" s="12" t="str">
        <f>IFERROR(__xludf.DUMMYFUNCTION("TEXTJOIN(""; "", TRUE, FILTER(CID!B7031:B14794, REGEXMATCH(CID!D7031:D14794, TEXTJOIN(""|"", TRUE, SPLIT(A7031, "";"")))))"),"#N/A")</f>
        <v>#N/A</v>
      </c>
    </row>
    <row r="7032">
      <c r="A7032" s="12" t="str">
        <f>IFERROR(__xludf.DUMMYFUNCTION("TEXTJOIN("";"", TRUE, FILTER(CID!$B$2:$B$14794, CID!B7032=CID!$D$2:$D$14794))"),"#N/A")</f>
        <v>#N/A</v>
      </c>
      <c r="B7032" s="12" t="str">
        <f>IFERROR(__xludf.DUMMYFUNCTION("TEXTJOIN(""; "", TRUE, FILTER(CID!B7032:B14794, REGEXMATCH(CID!D7032:D14794, TEXTJOIN(""|"", TRUE, SPLIT(A7032, "";"")))))"),"#N/A")</f>
        <v>#N/A</v>
      </c>
    </row>
    <row r="7033">
      <c r="A7033" s="12" t="str">
        <f>IFERROR(__xludf.DUMMYFUNCTION("TEXTJOIN("";"", TRUE, FILTER(CID!$B$2:$B$14794, CID!B7033=CID!$D$2:$D$14794))"),"#N/A")</f>
        <v>#N/A</v>
      </c>
      <c r="B7033" s="12" t="str">
        <f>IFERROR(__xludf.DUMMYFUNCTION("TEXTJOIN(""; "", TRUE, FILTER(CID!B7033:B14794, REGEXMATCH(CID!D7033:D14794, TEXTJOIN(""|"", TRUE, SPLIT(A7033, "";"")))))"),"#N/A")</f>
        <v>#N/A</v>
      </c>
    </row>
    <row r="7034">
      <c r="A7034" s="12" t="str">
        <f>IFERROR(__xludf.DUMMYFUNCTION("TEXTJOIN("";"", TRUE, FILTER(CID!$B$2:$B$14794, CID!B7034=CID!$D$2:$D$14794))"),"#N/A")</f>
        <v>#N/A</v>
      </c>
      <c r="B7034" s="12" t="str">
        <f>IFERROR(__xludf.DUMMYFUNCTION("TEXTJOIN(""; "", TRUE, FILTER(CID!B7034:B14794, REGEXMATCH(CID!D7034:D14794, TEXTJOIN(""|"", TRUE, SPLIT(A7034, "";"")))))"),"#N/A")</f>
        <v>#N/A</v>
      </c>
    </row>
    <row r="7035">
      <c r="A7035" s="12" t="str">
        <f>IFERROR(__xludf.DUMMYFUNCTION("TEXTJOIN("";"", TRUE, FILTER(CID!$B$2:$B$14794, CID!B7035=CID!$D$2:$D$14794))"),"#N/A")</f>
        <v>#N/A</v>
      </c>
      <c r="B7035" s="12" t="str">
        <f>IFERROR(__xludf.DUMMYFUNCTION("TEXTJOIN(""; "", TRUE, FILTER(CID!B7035:B14794, REGEXMATCH(CID!D7035:D14794, TEXTJOIN(""|"", TRUE, SPLIT(A7035, "";"")))))"),"#N/A")</f>
        <v>#N/A</v>
      </c>
    </row>
    <row r="7036">
      <c r="A7036" s="12" t="str">
        <f>IFERROR(__xludf.DUMMYFUNCTION("TEXTJOIN("";"", TRUE, FILTER(CID!$B$2:$B$14794, CID!B7036=CID!$D$2:$D$14794))"),"#N/A")</f>
        <v>#N/A</v>
      </c>
      <c r="B7036" s="12" t="str">
        <f>IFERROR(__xludf.DUMMYFUNCTION("TEXTJOIN(""; "", TRUE, FILTER(CID!B7036:B14794, REGEXMATCH(CID!D7036:D14794, TEXTJOIN(""|"", TRUE, SPLIT(A7036, "";"")))))"),"#N/A")</f>
        <v>#N/A</v>
      </c>
    </row>
    <row r="7037">
      <c r="A7037" s="12" t="str">
        <f>IFERROR(__xludf.DUMMYFUNCTION("TEXTJOIN("";"", TRUE, FILTER(CID!$B$2:$B$14794, CID!B7037=CID!$D$2:$D$14794))"),"#N/A")</f>
        <v>#N/A</v>
      </c>
      <c r="B7037" s="12" t="str">
        <f>IFERROR(__xludf.DUMMYFUNCTION("TEXTJOIN(""; "", TRUE, FILTER(CID!B7037:B14794, REGEXMATCH(CID!D7037:D14794, TEXTJOIN(""|"", TRUE, SPLIT(A7037, "";"")))))"),"#N/A")</f>
        <v>#N/A</v>
      </c>
    </row>
    <row r="7038">
      <c r="A7038" s="12" t="str">
        <f>IFERROR(__xludf.DUMMYFUNCTION("TEXTJOIN("";"", TRUE, FILTER(CID!$B$2:$B$14794, CID!B7038=CID!$D$2:$D$14794))"),"#N/A")</f>
        <v>#N/A</v>
      </c>
      <c r="B7038" s="12" t="str">
        <f>IFERROR(__xludf.DUMMYFUNCTION("TEXTJOIN(""; "", TRUE, FILTER(CID!B7038:B14794, REGEXMATCH(CID!D7038:D14794, TEXTJOIN(""|"", TRUE, SPLIT(A7038, "";"")))))"),"#N/A")</f>
        <v>#N/A</v>
      </c>
    </row>
    <row r="7039">
      <c r="A7039" s="12" t="str">
        <f>IFERROR(__xludf.DUMMYFUNCTION("TEXTJOIN("";"", TRUE, FILTER(CID!$B$2:$B$14794, CID!B7039=CID!$D$2:$D$14794))"),"#N/A")</f>
        <v>#N/A</v>
      </c>
      <c r="B7039" s="12" t="str">
        <f>IFERROR(__xludf.DUMMYFUNCTION("TEXTJOIN(""; "", TRUE, FILTER(CID!B7039:B14794, REGEXMATCH(CID!D7039:D14794, TEXTJOIN(""|"", TRUE, SPLIT(A7039, "";"")))))"),"#N/A")</f>
        <v>#N/A</v>
      </c>
    </row>
    <row r="7040">
      <c r="A7040" s="12" t="str">
        <f>IFERROR(__xludf.DUMMYFUNCTION("TEXTJOIN("";"", TRUE, FILTER(CID!$B$2:$B$14794, CID!B7040=CID!$D$2:$D$14794))"),"#N/A")</f>
        <v>#N/A</v>
      </c>
      <c r="B7040" s="12" t="str">
        <f>IFERROR(__xludf.DUMMYFUNCTION("TEXTJOIN(""; "", TRUE, FILTER(CID!B7040:B14794, REGEXMATCH(CID!D7040:D14794, TEXTJOIN(""|"", TRUE, SPLIT(A7040, "";"")))))"),"#N/A")</f>
        <v>#N/A</v>
      </c>
    </row>
    <row r="7041">
      <c r="A7041" s="12" t="str">
        <f>IFERROR(__xludf.DUMMYFUNCTION("TEXTJOIN("";"", TRUE, FILTER(CID!$B$2:$B$14794, CID!B7041=CID!$D$2:$D$14794))"),"#N/A")</f>
        <v>#N/A</v>
      </c>
      <c r="B7041" s="12" t="str">
        <f>IFERROR(__xludf.DUMMYFUNCTION("TEXTJOIN(""; "", TRUE, FILTER(CID!B7041:B14794, REGEXMATCH(CID!D7041:D14794, TEXTJOIN(""|"", TRUE, SPLIT(A7041, "";"")))))"),"#N/A")</f>
        <v>#N/A</v>
      </c>
    </row>
    <row r="7042">
      <c r="A7042" s="12" t="str">
        <f>IFERROR(__xludf.DUMMYFUNCTION("TEXTJOIN("";"", TRUE, FILTER(CID!$B$2:$B$14794, CID!B7042=CID!$D$2:$D$14794))"),"#N/A")</f>
        <v>#N/A</v>
      </c>
      <c r="B7042" s="12" t="str">
        <f>IFERROR(__xludf.DUMMYFUNCTION("TEXTJOIN(""; "", TRUE, FILTER(CID!B7042:B14794, REGEXMATCH(CID!D7042:D14794, TEXTJOIN(""|"", TRUE, SPLIT(A7042, "";"")))))"),"#N/A")</f>
        <v>#N/A</v>
      </c>
    </row>
    <row r="7043">
      <c r="A7043" s="12" t="str">
        <f>IFERROR(__xludf.DUMMYFUNCTION("TEXTJOIN("";"", TRUE, FILTER(CID!$B$2:$B$14794, CID!B7043=CID!$D$2:$D$14794))"),"#N/A")</f>
        <v>#N/A</v>
      </c>
      <c r="B7043" s="12" t="str">
        <f>IFERROR(__xludf.DUMMYFUNCTION("TEXTJOIN(""; "", TRUE, FILTER(CID!B7043:B14794, REGEXMATCH(CID!D7043:D14794, TEXTJOIN(""|"", TRUE, SPLIT(A7043, "";"")))))"),"#N/A")</f>
        <v>#N/A</v>
      </c>
    </row>
    <row r="7044">
      <c r="A7044" s="12" t="str">
        <f>IFERROR(__xludf.DUMMYFUNCTION("TEXTJOIN("";"", TRUE, FILTER(CID!$B$2:$B$14794, CID!B7044=CID!$D$2:$D$14794))"),"#N/A")</f>
        <v>#N/A</v>
      </c>
      <c r="B7044" s="12" t="str">
        <f>IFERROR(__xludf.DUMMYFUNCTION("TEXTJOIN(""; "", TRUE, FILTER(CID!B7044:B14794, REGEXMATCH(CID!D7044:D14794, TEXTJOIN(""|"", TRUE, SPLIT(A7044, "";"")))))"),"#N/A")</f>
        <v>#N/A</v>
      </c>
    </row>
    <row r="7045">
      <c r="A7045" s="12" t="str">
        <f>IFERROR(__xludf.DUMMYFUNCTION("TEXTJOIN("";"", TRUE, FILTER(CID!$B$2:$B$14794, CID!B7045=CID!$D$2:$D$14794))"),"#N/A")</f>
        <v>#N/A</v>
      </c>
      <c r="B7045" s="12" t="str">
        <f>IFERROR(__xludf.DUMMYFUNCTION("TEXTJOIN(""; "", TRUE, FILTER(CID!B7045:B14794, REGEXMATCH(CID!D7045:D14794, TEXTJOIN(""|"", TRUE, SPLIT(A7045, "";"")))))"),"#N/A")</f>
        <v>#N/A</v>
      </c>
    </row>
    <row r="7046">
      <c r="A7046" s="12" t="str">
        <f>IFERROR(__xludf.DUMMYFUNCTION("TEXTJOIN("";"", TRUE, FILTER(CID!$B$2:$B$14794, CID!B7046=CID!$D$2:$D$14794))"),"#N/A")</f>
        <v>#N/A</v>
      </c>
      <c r="B7046" s="12" t="str">
        <f>IFERROR(__xludf.DUMMYFUNCTION("TEXTJOIN(""; "", TRUE, FILTER(CID!B7046:B14794, REGEXMATCH(CID!D7046:D14794, TEXTJOIN(""|"", TRUE, SPLIT(A7046, "";"")))))"),"#N/A")</f>
        <v>#N/A</v>
      </c>
    </row>
    <row r="7047">
      <c r="A7047" s="12" t="str">
        <f>IFERROR(__xludf.DUMMYFUNCTION("TEXTJOIN("";"", TRUE, FILTER(CID!$B$2:$B$14794, CID!B7047=CID!$D$2:$D$14794))"),"#N/A")</f>
        <v>#N/A</v>
      </c>
      <c r="B7047" s="12" t="str">
        <f>IFERROR(__xludf.DUMMYFUNCTION("TEXTJOIN(""; "", TRUE, FILTER(CID!B7047:B14794, REGEXMATCH(CID!D7047:D14794, TEXTJOIN(""|"", TRUE, SPLIT(A7047, "";"")))))"),"#N/A")</f>
        <v>#N/A</v>
      </c>
    </row>
    <row r="7048">
      <c r="A7048" s="12" t="str">
        <f>IFERROR(__xludf.DUMMYFUNCTION("TEXTJOIN("";"", TRUE, FILTER(CID!$B$2:$B$14794, CID!B7048=CID!$D$2:$D$14794))"),"#N/A")</f>
        <v>#N/A</v>
      </c>
      <c r="B7048" s="12" t="str">
        <f>IFERROR(__xludf.DUMMYFUNCTION("TEXTJOIN(""; "", TRUE, FILTER(CID!B7048:B14794, REGEXMATCH(CID!D7048:D14794, TEXTJOIN(""|"", TRUE, SPLIT(A7048, "";"")))))"),"#N/A")</f>
        <v>#N/A</v>
      </c>
    </row>
    <row r="7049">
      <c r="A7049" s="12" t="str">
        <f>IFERROR(__xludf.DUMMYFUNCTION("TEXTJOIN("";"", TRUE, FILTER(CID!$B$2:$B$14794, CID!B7049=CID!$D$2:$D$14794))"),"#N/A")</f>
        <v>#N/A</v>
      </c>
      <c r="B7049" s="12" t="str">
        <f>IFERROR(__xludf.DUMMYFUNCTION("TEXTJOIN(""; "", TRUE, FILTER(CID!B7049:B14794, REGEXMATCH(CID!D7049:D14794, TEXTJOIN(""|"", TRUE, SPLIT(A7049, "";"")))))"),"#N/A")</f>
        <v>#N/A</v>
      </c>
    </row>
    <row r="7050">
      <c r="A7050" s="12" t="str">
        <f>IFERROR(__xludf.DUMMYFUNCTION("TEXTJOIN("";"", TRUE, FILTER(CID!$B$2:$B$14794, CID!B7050=CID!$D$2:$D$14794))"),"#N/A")</f>
        <v>#N/A</v>
      </c>
      <c r="B7050" s="12" t="str">
        <f>IFERROR(__xludf.DUMMYFUNCTION("TEXTJOIN(""; "", TRUE, FILTER(CID!B7050:B14794, REGEXMATCH(CID!D7050:D14794, TEXTJOIN(""|"", TRUE, SPLIT(A7050, "";"")))))"),"#N/A")</f>
        <v>#N/A</v>
      </c>
    </row>
    <row r="7051">
      <c r="A7051" s="12" t="str">
        <f>IFERROR(__xludf.DUMMYFUNCTION("TEXTJOIN("";"", TRUE, FILTER(CID!$B$2:$B$14794, CID!B7051=CID!$D$2:$D$14794))"),"#N/A")</f>
        <v>#N/A</v>
      </c>
      <c r="B7051" s="12" t="str">
        <f>IFERROR(__xludf.DUMMYFUNCTION("TEXTJOIN(""; "", TRUE, FILTER(CID!B7051:B14794, REGEXMATCH(CID!D7051:D14794, TEXTJOIN(""|"", TRUE, SPLIT(A7051, "";"")))))"),"#N/A")</f>
        <v>#N/A</v>
      </c>
    </row>
    <row r="7052">
      <c r="A7052" s="12" t="str">
        <f>IFERROR(__xludf.DUMMYFUNCTION("TEXTJOIN("";"", TRUE, FILTER(CID!$B$2:$B$14794, CID!B7052=CID!$D$2:$D$14794))"),"#N/A")</f>
        <v>#N/A</v>
      </c>
      <c r="B7052" s="12" t="str">
        <f>IFERROR(__xludf.DUMMYFUNCTION("TEXTJOIN(""; "", TRUE, FILTER(CID!B7052:B14794, REGEXMATCH(CID!D7052:D14794, TEXTJOIN(""|"", TRUE, SPLIT(A7052, "";"")))))"),"#N/A")</f>
        <v>#N/A</v>
      </c>
    </row>
    <row r="7053">
      <c r="A7053" s="12" t="str">
        <f>IFERROR(__xludf.DUMMYFUNCTION("TEXTJOIN("";"", TRUE, FILTER(CID!$B$2:$B$14794, CID!B7053=CID!$D$2:$D$14794))"),"#N/A")</f>
        <v>#N/A</v>
      </c>
      <c r="B7053" s="12" t="str">
        <f>IFERROR(__xludf.DUMMYFUNCTION("TEXTJOIN(""; "", TRUE, FILTER(CID!B7053:B14794, REGEXMATCH(CID!D7053:D14794, TEXTJOIN(""|"", TRUE, SPLIT(A7053, "";"")))))"),"#N/A")</f>
        <v>#N/A</v>
      </c>
    </row>
    <row r="7054">
      <c r="A7054" s="12" t="str">
        <f>IFERROR(__xludf.DUMMYFUNCTION("TEXTJOIN("";"", TRUE, FILTER(CID!$B$2:$B$14794, CID!B7054=CID!$D$2:$D$14794))"),"#N/A")</f>
        <v>#N/A</v>
      </c>
      <c r="B7054" s="12" t="str">
        <f>IFERROR(__xludf.DUMMYFUNCTION("TEXTJOIN(""; "", TRUE, FILTER(CID!B7054:B14794, REGEXMATCH(CID!D7054:D14794, TEXTJOIN(""|"", TRUE, SPLIT(A7054, "";"")))))"),"#N/A")</f>
        <v>#N/A</v>
      </c>
    </row>
    <row r="7055">
      <c r="A7055" s="12" t="str">
        <f>IFERROR(__xludf.DUMMYFUNCTION("TEXTJOIN("";"", TRUE, FILTER(CID!$B$2:$B$14794, CID!B7055=CID!$D$2:$D$14794))"),"#N/A")</f>
        <v>#N/A</v>
      </c>
      <c r="B7055" s="12" t="str">
        <f>IFERROR(__xludf.DUMMYFUNCTION("TEXTJOIN(""; "", TRUE, FILTER(CID!B7055:B14794, REGEXMATCH(CID!D7055:D14794, TEXTJOIN(""|"", TRUE, SPLIT(A7055, "";"")))))"),"#N/A")</f>
        <v>#N/A</v>
      </c>
    </row>
    <row r="7056">
      <c r="A7056" s="12" t="str">
        <f>IFERROR(__xludf.DUMMYFUNCTION("TEXTJOIN("";"", TRUE, FILTER(CID!$B$2:$B$14794, CID!B7056=CID!$D$2:$D$14794))"),"#N/A")</f>
        <v>#N/A</v>
      </c>
      <c r="B7056" s="12" t="str">
        <f>IFERROR(__xludf.DUMMYFUNCTION("TEXTJOIN(""; "", TRUE, FILTER(CID!B7056:B14794, REGEXMATCH(CID!D7056:D14794, TEXTJOIN(""|"", TRUE, SPLIT(A7056, "";"")))))"),"#N/A")</f>
        <v>#N/A</v>
      </c>
    </row>
    <row r="7057">
      <c r="A7057" s="12" t="str">
        <f>IFERROR(__xludf.DUMMYFUNCTION("TEXTJOIN("";"", TRUE, FILTER(CID!$B$2:$B$14794, CID!B7057=CID!$D$2:$D$14794))"),"#N/A")</f>
        <v>#N/A</v>
      </c>
      <c r="B7057" s="12" t="str">
        <f>IFERROR(__xludf.DUMMYFUNCTION("TEXTJOIN(""; "", TRUE, FILTER(CID!B7057:B14794, REGEXMATCH(CID!D7057:D14794, TEXTJOIN(""|"", TRUE, SPLIT(A7057, "";"")))))"),"#N/A")</f>
        <v>#N/A</v>
      </c>
    </row>
    <row r="7058">
      <c r="A7058" s="12" t="str">
        <f>IFERROR(__xludf.DUMMYFUNCTION("TEXTJOIN("";"", TRUE, FILTER(CID!$B$2:$B$14794, CID!B7058=CID!$D$2:$D$14794))"),"#N/A")</f>
        <v>#N/A</v>
      </c>
      <c r="B7058" s="12" t="str">
        <f>IFERROR(__xludf.DUMMYFUNCTION("TEXTJOIN(""; "", TRUE, FILTER(CID!B7058:B14794, REGEXMATCH(CID!D7058:D14794, TEXTJOIN(""|"", TRUE, SPLIT(A7058, "";"")))))"),"#N/A")</f>
        <v>#N/A</v>
      </c>
    </row>
    <row r="7059">
      <c r="A7059" s="12" t="str">
        <f>IFERROR(__xludf.DUMMYFUNCTION("TEXTJOIN("";"", TRUE, FILTER(CID!$B$2:$B$14794, CID!B7059=CID!$D$2:$D$14794))"),"#N/A")</f>
        <v>#N/A</v>
      </c>
      <c r="B7059" s="12" t="str">
        <f>IFERROR(__xludf.DUMMYFUNCTION("TEXTJOIN(""; "", TRUE, FILTER(CID!B7059:B14794, REGEXMATCH(CID!D7059:D14794, TEXTJOIN(""|"", TRUE, SPLIT(A7059, "";"")))))"),"#N/A")</f>
        <v>#N/A</v>
      </c>
    </row>
    <row r="7060">
      <c r="A7060" s="12" t="str">
        <f>IFERROR(__xludf.DUMMYFUNCTION("TEXTJOIN("";"", TRUE, FILTER(CID!$B$2:$B$14794, CID!B7060=CID!$D$2:$D$14794))"),"#N/A")</f>
        <v>#N/A</v>
      </c>
      <c r="B7060" s="12" t="str">
        <f>IFERROR(__xludf.DUMMYFUNCTION("TEXTJOIN(""; "", TRUE, FILTER(CID!B7060:B14794, REGEXMATCH(CID!D7060:D14794, TEXTJOIN(""|"", TRUE, SPLIT(A7060, "";"")))))"),"#N/A")</f>
        <v>#N/A</v>
      </c>
    </row>
    <row r="7061">
      <c r="A7061" s="12" t="str">
        <f>IFERROR(__xludf.DUMMYFUNCTION("TEXTJOIN("";"", TRUE, FILTER(CID!$B$2:$B$14794, CID!B7061=CID!$D$2:$D$14794))"),"#N/A")</f>
        <v>#N/A</v>
      </c>
      <c r="B7061" s="12" t="str">
        <f>IFERROR(__xludf.DUMMYFUNCTION("TEXTJOIN(""; "", TRUE, FILTER(CID!B7061:B14794, REGEXMATCH(CID!D7061:D14794, TEXTJOIN(""|"", TRUE, SPLIT(A7061, "";"")))))"),"#N/A")</f>
        <v>#N/A</v>
      </c>
    </row>
    <row r="7062">
      <c r="A7062" s="12" t="str">
        <f>IFERROR(__xludf.DUMMYFUNCTION("TEXTJOIN("";"", TRUE, FILTER(CID!$B$2:$B$14794, CID!B7062=CID!$D$2:$D$14794))"),"#N/A")</f>
        <v>#N/A</v>
      </c>
      <c r="B7062" s="12" t="str">
        <f>IFERROR(__xludf.DUMMYFUNCTION("TEXTJOIN(""; "", TRUE, FILTER(CID!B7062:B14794, REGEXMATCH(CID!D7062:D14794, TEXTJOIN(""|"", TRUE, SPLIT(A7062, "";"")))))"),"#N/A")</f>
        <v>#N/A</v>
      </c>
    </row>
    <row r="7063">
      <c r="A7063" s="12" t="str">
        <f>IFERROR(__xludf.DUMMYFUNCTION("TEXTJOIN("";"", TRUE, FILTER(CID!$B$2:$B$14794, CID!B7063=CID!$D$2:$D$14794))"),"#N/A")</f>
        <v>#N/A</v>
      </c>
      <c r="B7063" s="12" t="str">
        <f>IFERROR(__xludf.DUMMYFUNCTION("TEXTJOIN(""; "", TRUE, FILTER(CID!B7063:B14794, REGEXMATCH(CID!D7063:D14794, TEXTJOIN(""|"", TRUE, SPLIT(A7063, "";"")))))"),"#N/A")</f>
        <v>#N/A</v>
      </c>
    </row>
    <row r="7064">
      <c r="A7064" s="12" t="str">
        <f>IFERROR(__xludf.DUMMYFUNCTION("TEXTJOIN("";"", TRUE, FILTER(CID!$B$2:$B$14794, CID!B7064=CID!$D$2:$D$14794))"),"#N/A")</f>
        <v>#N/A</v>
      </c>
      <c r="B7064" s="12" t="str">
        <f>IFERROR(__xludf.DUMMYFUNCTION("TEXTJOIN(""; "", TRUE, FILTER(CID!B7064:B14794, REGEXMATCH(CID!D7064:D14794, TEXTJOIN(""|"", TRUE, SPLIT(A7064, "";"")))))"),"#N/A")</f>
        <v>#N/A</v>
      </c>
    </row>
    <row r="7065">
      <c r="A7065" s="12" t="str">
        <f>IFERROR(__xludf.DUMMYFUNCTION("TEXTJOIN("";"", TRUE, FILTER(CID!$B$2:$B$14794, CID!B7065=CID!$D$2:$D$14794))"),"#N/A")</f>
        <v>#N/A</v>
      </c>
      <c r="B7065" s="12" t="str">
        <f>IFERROR(__xludf.DUMMYFUNCTION("TEXTJOIN(""; "", TRUE, FILTER(CID!B7065:B14794, REGEXMATCH(CID!D7065:D14794, TEXTJOIN(""|"", TRUE, SPLIT(A7065, "";"")))))"),"#N/A")</f>
        <v>#N/A</v>
      </c>
    </row>
    <row r="7066">
      <c r="A7066" s="12" t="str">
        <f>IFERROR(__xludf.DUMMYFUNCTION("TEXTJOIN("";"", TRUE, FILTER(CID!$B$2:$B$14794, CID!B7066=CID!$D$2:$D$14794))"),"#N/A")</f>
        <v>#N/A</v>
      </c>
      <c r="B7066" s="12" t="str">
        <f>IFERROR(__xludf.DUMMYFUNCTION("TEXTJOIN(""; "", TRUE, FILTER(CID!B7066:B14794, REGEXMATCH(CID!D7066:D14794, TEXTJOIN(""|"", TRUE, SPLIT(A7066, "";"")))))"),"#N/A")</f>
        <v>#N/A</v>
      </c>
    </row>
    <row r="7067">
      <c r="A7067" s="12" t="str">
        <f>IFERROR(__xludf.DUMMYFUNCTION("TEXTJOIN("";"", TRUE, FILTER(CID!$B$2:$B$14794, CID!B7067=CID!$D$2:$D$14794))"),"#N/A")</f>
        <v>#N/A</v>
      </c>
      <c r="B7067" s="12" t="str">
        <f>IFERROR(__xludf.DUMMYFUNCTION("TEXTJOIN(""; "", TRUE, FILTER(CID!B7067:B14794, REGEXMATCH(CID!D7067:D14794, TEXTJOIN(""|"", TRUE, SPLIT(A7067, "";"")))))"),"#N/A")</f>
        <v>#N/A</v>
      </c>
    </row>
    <row r="7068">
      <c r="A7068" s="12" t="str">
        <f>IFERROR(__xludf.DUMMYFUNCTION("TEXTJOIN("";"", TRUE, FILTER(CID!$B$2:$B$14794, CID!B7068=CID!$D$2:$D$14794))"),"#N/A")</f>
        <v>#N/A</v>
      </c>
      <c r="B7068" s="12" t="str">
        <f>IFERROR(__xludf.DUMMYFUNCTION("TEXTJOIN(""; "", TRUE, FILTER(CID!B7068:B14794, REGEXMATCH(CID!D7068:D14794, TEXTJOIN(""|"", TRUE, SPLIT(A7068, "";"")))))"),"#N/A")</f>
        <v>#N/A</v>
      </c>
    </row>
    <row r="7069">
      <c r="A7069" s="12" t="str">
        <f>IFERROR(__xludf.DUMMYFUNCTION("TEXTJOIN("";"", TRUE, FILTER(CID!$B$2:$B$14794, CID!B7069=CID!$D$2:$D$14794))"),"#N/A")</f>
        <v>#N/A</v>
      </c>
      <c r="B7069" s="12" t="str">
        <f>IFERROR(__xludf.DUMMYFUNCTION("TEXTJOIN(""; "", TRUE, FILTER(CID!B7069:B14794, REGEXMATCH(CID!D7069:D14794, TEXTJOIN(""|"", TRUE, SPLIT(A7069, "";"")))))"),"#N/A")</f>
        <v>#N/A</v>
      </c>
    </row>
    <row r="7070">
      <c r="A7070" s="12" t="str">
        <f>IFERROR(__xludf.DUMMYFUNCTION("TEXTJOIN("";"", TRUE, FILTER(CID!$B$2:$B$14794, CID!B7070=CID!$D$2:$D$14794))"),"#N/A")</f>
        <v>#N/A</v>
      </c>
      <c r="B7070" s="12" t="str">
        <f>IFERROR(__xludf.DUMMYFUNCTION("TEXTJOIN(""; "", TRUE, FILTER(CID!B7070:B14794, REGEXMATCH(CID!D7070:D14794, TEXTJOIN(""|"", TRUE, SPLIT(A7070, "";"")))))"),"#N/A")</f>
        <v>#N/A</v>
      </c>
    </row>
    <row r="7071">
      <c r="A7071" s="12" t="str">
        <f>IFERROR(__xludf.DUMMYFUNCTION("TEXTJOIN("";"", TRUE, FILTER(CID!$B$2:$B$14794, CID!B7071=CID!$D$2:$D$14794))"),"#N/A")</f>
        <v>#N/A</v>
      </c>
      <c r="B7071" s="12" t="str">
        <f>IFERROR(__xludf.DUMMYFUNCTION("TEXTJOIN(""; "", TRUE, FILTER(CID!B7071:B14794, REGEXMATCH(CID!D7071:D14794, TEXTJOIN(""|"", TRUE, SPLIT(A7071, "";"")))))"),"#N/A")</f>
        <v>#N/A</v>
      </c>
    </row>
    <row r="7072">
      <c r="A7072" s="12" t="str">
        <f>IFERROR(__xludf.DUMMYFUNCTION("TEXTJOIN("";"", TRUE, FILTER(CID!$B$2:$B$14794, CID!B7072=CID!$D$2:$D$14794))"),"#N/A")</f>
        <v>#N/A</v>
      </c>
      <c r="B7072" s="12" t="str">
        <f>IFERROR(__xludf.DUMMYFUNCTION("TEXTJOIN(""; "", TRUE, FILTER(CID!B7072:B14794, REGEXMATCH(CID!D7072:D14794, TEXTJOIN(""|"", TRUE, SPLIT(A7072, "";"")))))"),"#N/A")</f>
        <v>#N/A</v>
      </c>
    </row>
    <row r="7073">
      <c r="A7073" s="12" t="str">
        <f>IFERROR(__xludf.DUMMYFUNCTION("TEXTJOIN("";"", TRUE, FILTER(CID!$B$2:$B$14794, CID!B7073=CID!$D$2:$D$14794))"),"#N/A")</f>
        <v>#N/A</v>
      </c>
      <c r="B7073" s="12" t="str">
        <f>IFERROR(__xludf.DUMMYFUNCTION("TEXTJOIN(""; "", TRUE, FILTER(CID!B7073:B14794, REGEXMATCH(CID!D7073:D14794, TEXTJOIN(""|"", TRUE, SPLIT(A7073, "";"")))))"),"#N/A")</f>
        <v>#N/A</v>
      </c>
    </row>
    <row r="7074">
      <c r="A7074" s="12" t="str">
        <f>IFERROR(__xludf.DUMMYFUNCTION("TEXTJOIN("";"", TRUE, FILTER(CID!$B$2:$B$14794, CID!B7074=CID!$D$2:$D$14794))"),"#N/A")</f>
        <v>#N/A</v>
      </c>
      <c r="B7074" s="12" t="str">
        <f>IFERROR(__xludf.DUMMYFUNCTION("TEXTJOIN(""; "", TRUE, FILTER(CID!B7074:B14794, REGEXMATCH(CID!D7074:D14794, TEXTJOIN(""|"", TRUE, SPLIT(A7074, "";"")))))"),"#N/A")</f>
        <v>#N/A</v>
      </c>
    </row>
    <row r="7075">
      <c r="A7075" s="12" t="str">
        <f>IFERROR(__xludf.DUMMYFUNCTION("TEXTJOIN("";"", TRUE, FILTER(CID!$B$2:$B$14794, CID!B7075=CID!$D$2:$D$14794))"),"#N/A")</f>
        <v>#N/A</v>
      </c>
      <c r="B7075" s="12" t="str">
        <f>IFERROR(__xludf.DUMMYFUNCTION("TEXTJOIN(""; "", TRUE, FILTER(CID!B7075:B14794, REGEXMATCH(CID!D7075:D14794, TEXTJOIN(""|"", TRUE, SPLIT(A7075, "";"")))))"),"#N/A")</f>
        <v>#N/A</v>
      </c>
    </row>
    <row r="7076">
      <c r="A7076" s="12" t="str">
        <f>IFERROR(__xludf.DUMMYFUNCTION("TEXTJOIN("";"", TRUE, FILTER(CID!$B$2:$B$14794, CID!B7076=CID!$D$2:$D$14794))"),"#N/A")</f>
        <v>#N/A</v>
      </c>
      <c r="B7076" s="12" t="str">
        <f>IFERROR(__xludf.DUMMYFUNCTION("TEXTJOIN(""; "", TRUE, FILTER(CID!B7076:B14794, REGEXMATCH(CID!D7076:D14794, TEXTJOIN(""|"", TRUE, SPLIT(A7076, "";"")))))"),"#N/A")</f>
        <v>#N/A</v>
      </c>
    </row>
    <row r="7077">
      <c r="A7077" s="12" t="str">
        <f>IFERROR(__xludf.DUMMYFUNCTION("TEXTJOIN("";"", TRUE, FILTER(CID!$B$2:$B$14794, CID!B7077=CID!$D$2:$D$14794))"),"#N/A")</f>
        <v>#N/A</v>
      </c>
      <c r="B7077" s="12" t="str">
        <f>IFERROR(__xludf.DUMMYFUNCTION("TEXTJOIN(""; "", TRUE, FILTER(CID!B7077:B14794, REGEXMATCH(CID!D7077:D14794, TEXTJOIN(""|"", TRUE, SPLIT(A7077, "";"")))))"),"#N/A")</f>
        <v>#N/A</v>
      </c>
    </row>
    <row r="7078">
      <c r="A7078" s="12" t="str">
        <f>IFERROR(__xludf.DUMMYFUNCTION("TEXTJOIN("";"", TRUE, FILTER(CID!$B$2:$B$14794, CID!B7078=CID!$D$2:$D$14794))"),"#N/A")</f>
        <v>#N/A</v>
      </c>
      <c r="B7078" s="12" t="str">
        <f>IFERROR(__xludf.DUMMYFUNCTION("TEXTJOIN(""; "", TRUE, FILTER(CID!B7078:B14794, REGEXMATCH(CID!D7078:D14794, TEXTJOIN(""|"", TRUE, SPLIT(A7078, "";"")))))"),"#N/A")</f>
        <v>#N/A</v>
      </c>
    </row>
    <row r="7079">
      <c r="A7079" s="12" t="str">
        <f>IFERROR(__xludf.DUMMYFUNCTION("TEXTJOIN("";"", TRUE, FILTER(CID!$B$2:$B$14794, CID!B7079=CID!$D$2:$D$14794))"),"#N/A")</f>
        <v>#N/A</v>
      </c>
      <c r="B7079" s="12" t="str">
        <f>IFERROR(__xludf.DUMMYFUNCTION("TEXTJOIN(""; "", TRUE, FILTER(CID!B7079:B14794, REGEXMATCH(CID!D7079:D14794, TEXTJOIN(""|"", TRUE, SPLIT(A7079, "";"")))))"),"#N/A")</f>
        <v>#N/A</v>
      </c>
    </row>
    <row r="7080">
      <c r="A7080" s="12" t="str">
        <f>IFERROR(__xludf.DUMMYFUNCTION("TEXTJOIN("";"", TRUE, FILTER(CID!$B$2:$B$14794, CID!B7080=CID!$D$2:$D$14794))"),"#N/A")</f>
        <v>#N/A</v>
      </c>
      <c r="B7080" s="12" t="str">
        <f>IFERROR(__xludf.DUMMYFUNCTION("TEXTJOIN(""; "", TRUE, FILTER(CID!B7080:B14794, REGEXMATCH(CID!D7080:D14794, TEXTJOIN(""|"", TRUE, SPLIT(A7080, "";"")))))"),"#N/A")</f>
        <v>#N/A</v>
      </c>
    </row>
    <row r="7081">
      <c r="A7081" s="12" t="str">
        <f>IFERROR(__xludf.DUMMYFUNCTION("TEXTJOIN("";"", TRUE, FILTER(CID!$B$2:$B$14794, CID!B7081=CID!$D$2:$D$14794))"),"#N/A")</f>
        <v>#N/A</v>
      </c>
      <c r="B7081" s="12" t="str">
        <f>IFERROR(__xludf.DUMMYFUNCTION("TEXTJOIN(""; "", TRUE, FILTER(CID!B7081:B14794, REGEXMATCH(CID!D7081:D14794, TEXTJOIN(""|"", TRUE, SPLIT(A7081, "";"")))))"),"#N/A")</f>
        <v>#N/A</v>
      </c>
    </row>
    <row r="7082">
      <c r="A7082" s="12" t="str">
        <f>IFERROR(__xludf.DUMMYFUNCTION("TEXTJOIN("";"", TRUE, FILTER(CID!$B$2:$B$14794, CID!B7082=CID!$D$2:$D$14794))"),"#N/A")</f>
        <v>#N/A</v>
      </c>
      <c r="B7082" s="12" t="str">
        <f>IFERROR(__xludf.DUMMYFUNCTION("TEXTJOIN(""; "", TRUE, FILTER(CID!B7082:B14794, REGEXMATCH(CID!D7082:D14794, TEXTJOIN(""|"", TRUE, SPLIT(A7082, "";"")))))"),"#N/A")</f>
        <v>#N/A</v>
      </c>
    </row>
    <row r="7083">
      <c r="A7083" s="12" t="str">
        <f>IFERROR(__xludf.DUMMYFUNCTION("TEXTJOIN("";"", TRUE, FILTER(CID!$B$2:$B$14794, CID!B7083=CID!$D$2:$D$14794))"),"#N/A")</f>
        <v>#N/A</v>
      </c>
      <c r="B7083" s="12" t="str">
        <f>IFERROR(__xludf.DUMMYFUNCTION("TEXTJOIN(""; "", TRUE, FILTER(CID!B7083:B14794, REGEXMATCH(CID!D7083:D14794, TEXTJOIN(""|"", TRUE, SPLIT(A7083, "";"")))))"),"#N/A")</f>
        <v>#N/A</v>
      </c>
    </row>
    <row r="7084">
      <c r="A7084" s="12" t="str">
        <f>IFERROR(__xludf.DUMMYFUNCTION("TEXTJOIN("";"", TRUE, FILTER(CID!$B$2:$B$14794, CID!B7084=CID!$D$2:$D$14794))"),"#N/A")</f>
        <v>#N/A</v>
      </c>
      <c r="B7084" s="12" t="str">
        <f>IFERROR(__xludf.DUMMYFUNCTION("TEXTJOIN(""; "", TRUE, FILTER(CID!B7084:B14794, REGEXMATCH(CID!D7084:D14794, TEXTJOIN(""|"", TRUE, SPLIT(A7084, "";"")))))"),"#N/A")</f>
        <v>#N/A</v>
      </c>
    </row>
    <row r="7085">
      <c r="A7085" s="12" t="str">
        <f>IFERROR(__xludf.DUMMYFUNCTION("TEXTJOIN("";"", TRUE, FILTER(CID!$B$2:$B$14794, CID!B7085=CID!$D$2:$D$14794))"),"#N/A")</f>
        <v>#N/A</v>
      </c>
      <c r="B7085" s="12" t="str">
        <f>IFERROR(__xludf.DUMMYFUNCTION("TEXTJOIN(""; "", TRUE, FILTER(CID!B7085:B14794, REGEXMATCH(CID!D7085:D14794, TEXTJOIN(""|"", TRUE, SPLIT(A7085, "";"")))))"),"#N/A")</f>
        <v>#N/A</v>
      </c>
    </row>
    <row r="7086">
      <c r="A7086" s="12" t="str">
        <f>IFERROR(__xludf.DUMMYFUNCTION("TEXTJOIN("";"", TRUE, FILTER(CID!$B$2:$B$14794, CID!B7086=CID!$D$2:$D$14794))"),"#N/A")</f>
        <v>#N/A</v>
      </c>
      <c r="B7086" s="12" t="str">
        <f>IFERROR(__xludf.DUMMYFUNCTION("TEXTJOIN(""; "", TRUE, FILTER(CID!B7086:B14794, REGEXMATCH(CID!D7086:D14794, TEXTJOIN(""|"", TRUE, SPLIT(A7086, "";"")))))"),"#N/A")</f>
        <v>#N/A</v>
      </c>
    </row>
    <row r="7087">
      <c r="A7087" s="12" t="str">
        <f>IFERROR(__xludf.DUMMYFUNCTION("TEXTJOIN("";"", TRUE, FILTER(CID!$B$2:$B$14794, CID!B7087=CID!$D$2:$D$14794))"),"#N/A")</f>
        <v>#N/A</v>
      </c>
      <c r="B7087" s="12" t="str">
        <f>IFERROR(__xludf.DUMMYFUNCTION("TEXTJOIN(""; "", TRUE, FILTER(CID!B7087:B14794, REGEXMATCH(CID!D7087:D14794, TEXTJOIN(""|"", TRUE, SPLIT(A7087, "";"")))))"),"#N/A")</f>
        <v>#N/A</v>
      </c>
    </row>
    <row r="7088">
      <c r="A7088" s="12" t="str">
        <f>IFERROR(__xludf.DUMMYFUNCTION("TEXTJOIN("";"", TRUE, FILTER(CID!$B$2:$B$14794, CID!B7088=CID!$D$2:$D$14794))"),"#N/A")</f>
        <v>#N/A</v>
      </c>
      <c r="B7088" s="12" t="str">
        <f>IFERROR(__xludf.DUMMYFUNCTION("TEXTJOIN(""; "", TRUE, FILTER(CID!B7088:B14794, REGEXMATCH(CID!D7088:D14794, TEXTJOIN(""|"", TRUE, SPLIT(A7088, "";"")))))"),"#N/A")</f>
        <v>#N/A</v>
      </c>
    </row>
    <row r="7089">
      <c r="A7089" s="12" t="str">
        <f>IFERROR(__xludf.DUMMYFUNCTION("TEXTJOIN("";"", TRUE, FILTER(CID!$B$2:$B$14794, CID!B7089=CID!$D$2:$D$14794))"),"#N/A")</f>
        <v>#N/A</v>
      </c>
      <c r="B7089" s="12" t="str">
        <f>IFERROR(__xludf.DUMMYFUNCTION("TEXTJOIN(""; "", TRUE, FILTER(CID!B7089:B14794, REGEXMATCH(CID!D7089:D14794, TEXTJOIN(""|"", TRUE, SPLIT(A7089, "";"")))))"),"#N/A")</f>
        <v>#N/A</v>
      </c>
    </row>
    <row r="7090">
      <c r="A7090" s="12" t="str">
        <f>IFERROR(__xludf.DUMMYFUNCTION("TEXTJOIN("";"", TRUE, FILTER(CID!$B$2:$B$14794, CID!B7090=CID!$D$2:$D$14794))"),"#N/A")</f>
        <v>#N/A</v>
      </c>
      <c r="B7090" s="12" t="str">
        <f>IFERROR(__xludf.DUMMYFUNCTION("TEXTJOIN(""; "", TRUE, FILTER(CID!B7090:B14794, REGEXMATCH(CID!D7090:D14794, TEXTJOIN(""|"", TRUE, SPLIT(A7090, "";"")))))"),"#N/A")</f>
        <v>#N/A</v>
      </c>
    </row>
    <row r="7091">
      <c r="A7091" s="12" t="str">
        <f>IFERROR(__xludf.DUMMYFUNCTION("TEXTJOIN("";"", TRUE, FILTER(CID!$B$2:$B$14794, CID!B7091=CID!$D$2:$D$14794))"),"#N/A")</f>
        <v>#N/A</v>
      </c>
      <c r="B7091" s="12" t="str">
        <f>IFERROR(__xludf.DUMMYFUNCTION("TEXTJOIN(""; "", TRUE, FILTER(CID!B7091:B14794, REGEXMATCH(CID!D7091:D14794, TEXTJOIN(""|"", TRUE, SPLIT(A7091, "";"")))))"),"#N/A")</f>
        <v>#N/A</v>
      </c>
    </row>
    <row r="7092">
      <c r="A7092" s="12" t="str">
        <f>IFERROR(__xludf.DUMMYFUNCTION("TEXTJOIN("";"", TRUE, FILTER(CID!$B$2:$B$14794, CID!B7092=CID!$D$2:$D$14794))"),"#N/A")</f>
        <v>#N/A</v>
      </c>
      <c r="B7092" s="12" t="str">
        <f>IFERROR(__xludf.DUMMYFUNCTION("TEXTJOIN(""; "", TRUE, FILTER(CID!B7092:B14794, REGEXMATCH(CID!D7092:D14794, TEXTJOIN(""|"", TRUE, SPLIT(A7092, "";"")))))"),"#N/A")</f>
        <v>#N/A</v>
      </c>
    </row>
    <row r="7093">
      <c r="A7093" s="12" t="str">
        <f>IFERROR(__xludf.DUMMYFUNCTION("TEXTJOIN("";"", TRUE, FILTER(CID!$B$2:$B$14794, CID!B7093=CID!$D$2:$D$14794))"),"#N/A")</f>
        <v>#N/A</v>
      </c>
      <c r="B7093" s="12" t="str">
        <f>IFERROR(__xludf.DUMMYFUNCTION("TEXTJOIN(""; "", TRUE, FILTER(CID!B7093:B14794, REGEXMATCH(CID!D7093:D14794, TEXTJOIN(""|"", TRUE, SPLIT(A7093, "";"")))))"),"#N/A")</f>
        <v>#N/A</v>
      </c>
    </row>
    <row r="7094">
      <c r="A7094" s="12" t="str">
        <f>IFERROR(__xludf.DUMMYFUNCTION("TEXTJOIN("";"", TRUE, FILTER(CID!$B$2:$B$14794, CID!B7094=CID!$D$2:$D$14794))"),"#N/A")</f>
        <v>#N/A</v>
      </c>
      <c r="B7094" s="12" t="str">
        <f>IFERROR(__xludf.DUMMYFUNCTION("TEXTJOIN(""; "", TRUE, FILTER(CID!B7094:B14794, REGEXMATCH(CID!D7094:D14794, TEXTJOIN(""|"", TRUE, SPLIT(A7094, "";"")))))"),"#N/A")</f>
        <v>#N/A</v>
      </c>
    </row>
    <row r="7095">
      <c r="A7095" s="12" t="str">
        <f>IFERROR(__xludf.DUMMYFUNCTION("TEXTJOIN("";"", TRUE, FILTER(CID!$B$2:$B$14794, CID!B7095=CID!$D$2:$D$14794))"),"#N/A")</f>
        <v>#N/A</v>
      </c>
      <c r="B7095" s="12" t="str">
        <f>IFERROR(__xludf.DUMMYFUNCTION("TEXTJOIN(""; "", TRUE, FILTER(CID!B7095:B14794, REGEXMATCH(CID!D7095:D14794, TEXTJOIN(""|"", TRUE, SPLIT(A7095, "";"")))))"),"#N/A")</f>
        <v>#N/A</v>
      </c>
    </row>
    <row r="7096">
      <c r="A7096" s="12" t="str">
        <f>IFERROR(__xludf.DUMMYFUNCTION("TEXTJOIN("";"", TRUE, FILTER(CID!$B$2:$B$14794, CID!B7096=CID!$D$2:$D$14794))"),"#N/A")</f>
        <v>#N/A</v>
      </c>
      <c r="B7096" s="12" t="str">
        <f>IFERROR(__xludf.DUMMYFUNCTION("TEXTJOIN(""; "", TRUE, FILTER(CID!B7096:B14794, REGEXMATCH(CID!D7096:D14794, TEXTJOIN(""|"", TRUE, SPLIT(A7096, "";"")))))"),"#N/A")</f>
        <v>#N/A</v>
      </c>
    </row>
    <row r="7097">
      <c r="A7097" s="12" t="str">
        <f>IFERROR(__xludf.DUMMYFUNCTION("TEXTJOIN("";"", TRUE, FILTER(CID!$B$2:$B$14794, CID!B7097=CID!$D$2:$D$14794))"),"#N/A")</f>
        <v>#N/A</v>
      </c>
      <c r="B7097" s="12" t="str">
        <f>IFERROR(__xludf.DUMMYFUNCTION("TEXTJOIN(""; "", TRUE, FILTER(CID!B7097:B14794, REGEXMATCH(CID!D7097:D14794, TEXTJOIN(""|"", TRUE, SPLIT(A7097, "";"")))))"),"#N/A")</f>
        <v>#N/A</v>
      </c>
    </row>
    <row r="7098">
      <c r="A7098" s="12" t="str">
        <f>IFERROR(__xludf.DUMMYFUNCTION("TEXTJOIN("";"", TRUE, FILTER(CID!$B$2:$B$14794, CID!B7098=CID!$D$2:$D$14794))"),"#N/A")</f>
        <v>#N/A</v>
      </c>
      <c r="B7098" s="12" t="str">
        <f>IFERROR(__xludf.DUMMYFUNCTION("TEXTJOIN(""; "", TRUE, FILTER(CID!B7098:B14794, REGEXMATCH(CID!D7098:D14794, TEXTJOIN(""|"", TRUE, SPLIT(A7098, "";"")))))"),"#N/A")</f>
        <v>#N/A</v>
      </c>
    </row>
    <row r="7099">
      <c r="A7099" s="12" t="str">
        <f>IFERROR(__xludf.DUMMYFUNCTION("TEXTJOIN("";"", TRUE, FILTER(CID!$B$2:$B$14794, CID!B7099=CID!$D$2:$D$14794))"),"#N/A")</f>
        <v>#N/A</v>
      </c>
      <c r="B7099" s="12" t="str">
        <f>IFERROR(__xludf.DUMMYFUNCTION("TEXTJOIN(""; "", TRUE, FILTER(CID!B7099:B14794, REGEXMATCH(CID!D7099:D14794, TEXTJOIN(""|"", TRUE, SPLIT(A7099, "";"")))))"),"#N/A")</f>
        <v>#N/A</v>
      </c>
    </row>
    <row r="7100">
      <c r="A7100" s="12" t="str">
        <f>IFERROR(__xludf.DUMMYFUNCTION("TEXTJOIN("";"", TRUE, FILTER(CID!$B$2:$B$14794, CID!B7100=CID!$D$2:$D$14794))"),"#N/A")</f>
        <v>#N/A</v>
      </c>
      <c r="B7100" s="12" t="str">
        <f>IFERROR(__xludf.DUMMYFUNCTION("TEXTJOIN(""; "", TRUE, FILTER(CID!B7100:B14794, REGEXMATCH(CID!D7100:D14794, TEXTJOIN(""|"", TRUE, SPLIT(A7100, "";"")))))"),"#N/A")</f>
        <v>#N/A</v>
      </c>
    </row>
    <row r="7101">
      <c r="A7101" s="12" t="str">
        <f>IFERROR(__xludf.DUMMYFUNCTION("TEXTJOIN("";"", TRUE, FILTER(CID!$B$2:$B$14794, CID!B7101=CID!$D$2:$D$14794))"),"#N/A")</f>
        <v>#N/A</v>
      </c>
      <c r="B7101" s="12" t="str">
        <f>IFERROR(__xludf.DUMMYFUNCTION("TEXTJOIN(""; "", TRUE, FILTER(CID!B7101:B14794, REGEXMATCH(CID!D7101:D14794, TEXTJOIN(""|"", TRUE, SPLIT(A7101, "";"")))))"),"#N/A")</f>
        <v>#N/A</v>
      </c>
    </row>
    <row r="7102">
      <c r="A7102" s="12" t="str">
        <f>IFERROR(__xludf.DUMMYFUNCTION("TEXTJOIN("";"", TRUE, FILTER(CID!$B$2:$B$14794, CID!B7102=CID!$D$2:$D$14794))"),"#N/A")</f>
        <v>#N/A</v>
      </c>
      <c r="B7102" s="12" t="str">
        <f>IFERROR(__xludf.DUMMYFUNCTION("TEXTJOIN(""; "", TRUE, FILTER(CID!B7102:B14794, REGEXMATCH(CID!D7102:D14794, TEXTJOIN(""|"", TRUE, SPLIT(A7102, "";"")))))"),"#N/A")</f>
        <v>#N/A</v>
      </c>
    </row>
    <row r="7103">
      <c r="A7103" s="12" t="str">
        <f>IFERROR(__xludf.DUMMYFUNCTION("TEXTJOIN("";"", TRUE, FILTER(CID!$B$2:$B$14794, CID!B7103=CID!$D$2:$D$14794))"),"#N/A")</f>
        <v>#N/A</v>
      </c>
      <c r="B7103" s="12" t="str">
        <f>IFERROR(__xludf.DUMMYFUNCTION("TEXTJOIN(""; "", TRUE, FILTER(CID!B7103:B14794, REGEXMATCH(CID!D7103:D14794, TEXTJOIN(""|"", TRUE, SPLIT(A7103, "";"")))))"),"#N/A")</f>
        <v>#N/A</v>
      </c>
    </row>
    <row r="7104">
      <c r="A7104" s="12" t="str">
        <f>IFERROR(__xludf.DUMMYFUNCTION("TEXTJOIN("";"", TRUE, FILTER(CID!$B$2:$B$14794, CID!B7104=CID!$D$2:$D$14794))"),"#N/A")</f>
        <v>#N/A</v>
      </c>
      <c r="B7104" s="12" t="str">
        <f>IFERROR(__xludf.DUMMYFUNCTION("TEXTJOIN(""; "", TRUE, FILTER(CID!B7104:B14794, REGEXMATCH(CID!D7104:D14794, TEXTJOIN(""|"", TRUE, SPLIT(A7104, "";"")))))"),"#N/A")</f>
        <v>#N/A</v>
      </c>
    </row>
    <row r="7105">
      <c r="A7105" s="12" t="str">
        <f>IFERROR(__xludf.DUMMYFUNCTION("TEXTJOIN("";"", TRUE, FILTER(CID!$B$2:$B$14794, CID!B7105=CID!$D$2:$D$14794))"),"#N/A")</f>
        <v>#N/A</v>
      </c>
      <c r="B7105" s="12" t="str">
        <f>IFERROR(__xludf.DUMMYFUNCTION("TEXTJOIN(""; "", TRUE, FILTER(CID!B7105:B14794, REGEXMATCH(CID!D7105:D14794, TEXTJOIN(""|"", TRUE, SPLIT(A7105, "";"")))))"),"#N/A")</f>
        <v>#N/A</v>
      </c>
    </row>
    <row r="7106">
      <c r="A7106" s="12" t="str">
        <f>IFERROR(__xludf.DUMMYFUNCTION("TEXTJOIN("";"", TRUE, FILTER(CID!$B$2:$B$14794, CID!B7106=CID!$D$2:$D$14794))"),"#N/A")</f>
        <v>#N/A</v>
      </c>
      <c r="B7106" s="12" t="str">
        <f>IFERROR(__xludf.DUMMYFUNCTION("TEXTJOIN(""; "", TRUE, FILTER(CID!B7106:B14794, REGEXMATCH(CID!D7106:D14794, TEXTJOIN(""|"", TRUE, SPLIT(A7106, "";"")))))"),"#N/A")</f>
        <v>#N/A</v>
      </c>
    </row>
    <row r="7107">
      <c r="A7107" s="12" t="str">
        <f>IFERROR(__xludf.DUMMYFUNCTION("TEXTJOIN("";"", TRUE, FILTER(CID!$B$2:$B$14794, CID!B7107=CID!$D$2:$D$14794))"),"#N/A")</f>
        <v>#N/A</v>
      </c>
      <c r="B7107" s="12" t="str">
        <f>IFERROR(__xludf.DUMMYFUNCTION("TEXTJOIN(""; "", TRUE, FILTER(CID!B7107:B14794, REGEXMATCH(CID!D7107:D14794, TEXTJOIN(""|"", TRUE, SPLIT(A7107, "";"")))))"),"#N/A")</f>
        <v>#N/A</v>
      </c>
    </row>
    <row r="7108">
      <c r="A7108" s="12" t="str">
        <f>IFERROR(__xludf.DUMMYFUNCTION("TEXTJOIN("";"", TRUE, FILTER(CID!$B$2:$B$14794, CID!B7108=CID!$D$2:$D$14794))"),"#N/A")</f>
        <v>#N/A</v>
      </c>
      <c r="B7108" s="12" t="str">
        <f>IFERROR(__xludf.DUMMYFUNCTION("TEXTJOIN(""; "", TRUE, FILTER(CID!B7108:B14794, REGEXMATCH(CID!D7108:D14794, TEXTJOIN(""|"", TRUE, SPLIT(A7108, "";"")))))"),"#N/A")</f>
        <v>#N/A</v>
      </c>
    </row>
    <row r="7109">
      <c r="A7109" s="12" t="str">
        <f>IFERROR(__xludf.DUMMYFUNCTION("TEXTJOIN("";"", TRUE, FILTER(CID!$B$2:$B$14794, CID!B7109=CID!$D$2:$D$14794))"),"#N/A")</f>
        <v>#N/A</v>
      </c>
      <c r="B7109" s="12" t="str">
        <f>IFERROR(__xludf.DUMMYFUNCTION("TEXTJOIN(""; "", TRUE, FILTER(CID!B7109:B14794, REGEXMATCH(CID!D7109:D14794, TEXTJOIN(""|"", TRUE, SPLIT(A7109, "";"")))))"),"#N/A")</f>
        <v>#N/A</v>
      </c>
    </row>
    <row r="7110">
      <c r="A7110" s="12" t="str">
        <f>IFERROR(__xludf.DUMMYFUNCTION("TEXTJOIN("";"", TRUE, FILTER(CID!$B$2:$B$14794, CID!B7110=CID!$D$2:$D$14794))"),"#N/A")</f>
        <v>#N/A</v>
      </c>
      <c r="B7110" s="12" t="str">
        <f>IFERROR(__xludf.DUMMYFUNCTION("TEXTJOIN(""; "", TRUE, FILTER(CID!B7110:B14794, REGEXMATCH(CID!D7110:D14794, TEXTJOIN(""|"", TRUE, SPLIT(A7110, "";"")))))"),"#N/A")</f>
        <v>#N/A</v>
      </c>
    </row>
    <row r="7111">
      <c r="A7111" s="12" t="str">
        <f>IFERROR(__xludf.DUMMYFUNCTION("TEXTJOIN("";"", TRUE, FILTER(CID!$B$2:$B$14794, CID!B7111=CID!$D$2:$D$14794))"),"#N/A")</f>
        <v>#N/A</v>
      </c>
      <c r="B7111" s="12" t="str">
        <f>IFERROR(__xludf.DUMMYFUNCTION("TEXTJOIN(""; "", TRUE, FILTER(CID!B7111:B14794, REGEXMATCH(CID!D7111:D14794, TEXTJOIN(""|"", TRUE, SPLIT(A7111, "";"")))))"),"#N/A")</f>
        <v>#N/A</v>
      </c>
    </row>
    <row r="7112">
      <c r="A7112" s="12" t="str">
        <f>IFERROR(__xludf.DUMMYFUNCTION("TEXTJOIN("";"", TRUE, FILTER(CID!$B$2:$B$14794, CID!B7112=CID!$D$2:$D$14794))"),"#N/A")</f>
        <v>#N/A</v>
      </c>
      <c r="B7112" s="12" t="str">
        <f>IFERROR(__xludf.DUMMYFUNCTION("TEXTJOIN(""; "", TRUE, FILTER(CID!B7112:B14794, REGEXMATCH(CID!D7112:D14794, TEXTJOIN(""|"", TRUE, SPLIT(A7112, "";"")))))"),"#N/A")</f>
        <v>#N/A</v>
      </c>
    </row>
    <row r="7113">
      <c r="A7113" s="12" t="str">
        <f>IFERROR(__xludf.DUMMYFUNCTION("TEXTJOIN("";"", TRUE, FILTER(CID!$B$2:$B$14794, CID!B7113=CID!$D$2:$D$14794))"),"#N/A")</f>
        <v>#N/A</v>
      </c>
      <c r="B7113" s="12" t="str">
        <f>IFERROR(__xludf.DUMMYFUNCTION("TEXTJOIN(""; "", TRUE, FILTER(CID!B7113:B14794, REGEXMATCH(CID!D7113:D14794, TEXTJOIN(""|"", TRUE, SPLIT(A7113, "";"")))))"),"#N/A")</f>
        <v>#N/A</v>
      </c>
    </row>
    <row r="7114">
      <c r="A7114" s="12" t="str">
        <f>IFERROR(__xludf.DUMMYFUNCTION("TEXTJOIN("";"", TRUE, FILTER(CID!$B$2:$B$14794, CID!B7114=CID!$D$2:$D$14794))"),"#N/A")</f>
        <v>#N/A</v>
      </c>
      <c r="B7114" s="12" t="str">
        <f>IFERROR(__xludf.DUMMYFUNCTION("TEXTJOIN(""; "", TRUE, FILTER(CID!B7114:B14794, REGEXMATCH(CID!D7114:D14794, TEXTJOIN(""|"", TRUE, SPLIT(A7114, "";"")))))"),"#N/A")</f>
        <v>#N/A</v>
      </c>
    </row>
    <row r="7115">
      <c r="A7115" s="12" t="str">
        <f>IFERROR(__xludf.DUMMYFUNCTION("TEXTJOIN("";"", TRUE, FILTER(CID!$B$2:$B$14794, CID!B7115=CID!$D$2:$D$14794))"),"#N/A")</f>
        <v>#N/A</v>
      </c>
      <c r="B7115" s="12" t="str">
        <f>IFERROR(__xludf.DUMMYFUNCTION("TEXTJOIN(""; "", TRUE, FILTER(CID!B7115:B14794, REGEXMATCH(CID!D7115:D14794, TEXTJOIN(""|"", TRUE, SPLIT(A7115, "";"")))))"),"#N/A")</f>
        <v>#N/A</v>
      </c>
    </row>
    <row r="7116">
      <c r="A7116" s="12" t="str">
        <f>IFERROR(__xludf.DUMMYFUNCTION("TEXTJOIN("";"", TRUE, FILTER(CID!$B$2:$B$14794, CID!B7116=CID!$D$2:$D$14794))"),"#N/A")</f>
        <v>#N/A</v>
      </c>
      <c r="B7116" s="12" t="str">
        <f>IFERROR(__xludf.DUMMYFUNCTION("TEXTJOIN(""; "", TRUE, FILTER(CID!B7116:B14794, REGEXMATCH(CID!D7116:D14794, TEXTJOIN(""|"", TRUE, SPLIT(A7116, "";"")))))"),"#N/A")</f>
        <v>#N/A</v>
      </c>
    </row>
    <row r="7117">
      <c r="A7117" s="12" t="str">
        <f>IFERROR(__xludf.DUMMYFUNCTION("TEXTJOIN("";"", TRUE, FILTER(CID!$B$2:$B$14794, CID!B7117=CID!$D$2:$D$14794))"),"#N/A")</f>
        <v>#N/A</v>
      </c>
      <c r="B7117" s="12" t="str">
        <f>IFERROR(__xludf.DUMMYFUNCTION("TEXTJOIN(""; "", TRUE, FILTER(CID!B7117:B14794, REGEXMATCH(CID!D7117:D14794, TEXTJOIN(""|"", TRUE, SPLIT(A7117, "";"")))))"),"#N/A")</f>
        <v>#N/A</v>
      </c>
    </row>
    <row r="7118">
      <c r="A7118" s="12" t="str">
        <f>IFERROR(__xludf.DUMMYFUNCTION("TEXTJOIN("";"", TRUE, FILTER(CID!$B$2:$B$14794, CID!B7118=CID!$D$2:$D$14794))"),"#N/A")</f>
        <v>#N/A</v>
      </c>
      <c r="B7118" s="12" t="str">
        <f>IFERROR(__xludf.DUMMYFUNCTION("TEXTJOIN(""; "", TRUE, FILTER(CID!B7118:B14794, REGEXMATCH(CID!D7118:D14794, TEXTJOIN(""|"", TRUE, SPLIT(A7118, "";"")))))"),"#N/A")</f>
        <v>#N/A</v>
      </c>
    </row>
    <row r="7119">
      <c r="A7119" s="12" t="str">
        <f>IFERROR(__xludf.DUMMYFUNCTION("TEXTJOIN("";"", TRUE, FILTER(CID!$B$2:$B$14794, CID!B7119=CID!$D$2:$D$14794))"),"#N/A")</f>
        <v>#N/A</v>
      </c>
      <c r="B7119" s="12" t="str">
        <f>IFERROR(__xludf.DUMMYFUNCTION("TEXTJOIN(""; "", TRUE, FILTER(CID!B7119:B14794, REGEXMATCH(CID!D7119:D14794, TEXTJOIN(""|"", TRUE, SPLIT(A7119, "";"")))))"),"#N/A")</f>
        <v>#N/A</v>
      </c>
    </row>
    <row r="7120">
      <c r="A7120" s="12" t="str">
        <f>IFERROR(__xludf.DUMMYFUNCTION("TEXTJOIN("";"", TRUE, FILTER(CID!$B$2:$B$14794, CID!B7120=CID!$D$2:$D$14794))"),"#N/A")</f>
        <v>#N/A</v>
      </c>
      <c r="B7120" s="12" t="str">
        <f>IFERROR(__xludf.DUMMYFUNCTION("TEXTJOIN(""; "", TRUE, FILTER(CID!B7120:B14794, REGEXMATCH(CID!D7120:D14794, TEXTJOIN(""|"", TRUE, SPLIT(A7120, "";"")))))"),"#N/A")</f>
        <v>#N/A</v>
      </c>
    </row>
    <row r="7121">
      <c r="A7121" s="12" t="str">
        <f>IFERROR(__xludf.DUMMYFUNCTION("TEXTJOIN("";"", TRUE, FILTER(CID!$B$2:$B$14794, CID!B7121=CID!$D$2:$D$14794))"),"#N/A")</f>
        <v>#N/A</v>
      </c>
      <c r="B7121" s="12" t="str">
        <f>IFERROR(__xludf.DUMMYFUNCTION("TEXTJOIN(""; "", TRUE, FILTER(CID!B7121:B14794, REGEXMATCH(CID!D7121:D14794, TEXTJOIN(""|"", TRUE, SPLIT(A7121, "";"")))))"),"#N/A")</f>
        <v>#N/A</v>
      </c>
    </row>
    <row r="7122">
      <c r="A7122" s="12" t="str">
        <f>IFERROR(__xludf.DUMMYFUNCTION("TEXTJOIN("";"", TRUE, FILTER(CID!$B$2:$B$14794, CID!B7122=CID!$D$2:$D$14794))"),"#N/A")</f>
        <v>#N/A</v>
      </c>
      <c r="B7122" s="12" t="str">
        <f>IFERROR(__xludf.DUMMYFUNCTION("TEXTJOIN(""; "", TRUE, FILTER(CID!B7122:B14794, REGEXMATCH(CID!D7122:D14794, TEXTJOIN(""|"", TRUE, SPLIT(A7122, "";"")))))"),"#N/A")</f>
        <v>#N/A</v>
      </c>
    </row>
    <row r="7123">
      <c r="A7123" s="12" t="str">
        <f>IFERROR(__xludf.DUMMYFUNCTION("TEXTJOIN("";"", TRUE, FILTER(CID!$B$2:$B$14794, CID!B7123=CID!$D$2:$D$14794))"),"#N/A")</f>
        <v>#N/A</v>
      </c>
      <c r="B7123" s="12" t="str">
        <f>IFERROR(__xludf.DUMMYFUNCTION("TEXTJOIN(""; "", TRUE, FILTER(CID!B7123:B14794, REGEXMATCH(CID!D7123:D14794, TEXTJOIN(""|"", TRUE, SPLIT(A7123, "";"")))))"),"#N/A")</f>
        <v>#N/A</v>
      </c>
    </row>
    <row r="7124">
      <c r="A7124" s="12" t="str">
        <f>IFERROR(__xludf.DUMMYFUNCTION("TEXTJOIN("";"", TRUE, FILTER(CID!$B$2:$B$14794, CID!B7124=CID!$D$2:$D$14794))"),"#N/A")</f>
        <v>#N/A</v>
      </c>
      <c r="B7124" s="12" t="str">
        <f>IFERROR(__xludf.DUMMYFUNCTION("TEXTJOIN(""; "", TRUE, FILTER(CID!B7124:B14794, REGEXMATCH(CID!D7124:D14794, TEXTJOIN(""|"", TRUE, SPLIT(A7124, "";"")))))"),"#N/A")</f>
        <v>#N/A</v>
      </c>
    </row>
    <row r="7125">
      <c r="A7125" s="12" t="str">
        <f>IFERROR(__xludf.DUMMYFUNCTION("TEXTJOIN("";"", TRUE, FILTER(CID!$B$2:$B$14794, CID!B7125=CID!$D$2:$D$14794))"),"#N/A")</f>
        <v>#N/A</v>
      </c>
      <c r="B7125" s="12" t="str">
        <f>IFERROR(__xludf.DUMMYFUNCTION("TEXTJOIN(""; "", TRUE, FILTER(CID!B7125:B14794, REGEXMATCH(CID!D7125:D14794, TEXTJOIN(""|"", TRUE, SPLIT(A7125, "";"")))))"),"#N/A")</f>
        <v>#N/A</v>
      </c>
    </row>
    <row r="7126">
      <c r="A7126" s="12" t="str">
        <f>IFERROR(__xludf.DUMMYFUNCTION("TEXTJOIN("";"", TRUE, FILTER(CID!$B$2:$B$14794, CID!B7126=CID!$D$2:$D$14794))"),"#N/A")</f>
        <v>#N/A</v>
      </c>
      <c r="B7126" s="12" t="str">
        <f>IFERROR(__xludf.DUMMYFUNCTION("TEXTJOIN(""; "", TRUE, FILTER(CID!B7126:B14794, REGEXMATCH(CID!D7126:D14794, TEXTJOIN(""|"", TRUE, SPLIT(A7126, "";"")))))"),"#N/A")</f>
        <v>#N/A</v>
      </c>
    </row>
    <row r="7127">
      <c r="A7127" s="12" t="str">
        <f>IFERROR(__xludf.DUMMYFUNCTION("TEXTJOIN("";"", TRUE, FILTER(CID!$B$2:$B$14794, CID!B7127=CID!$D$2:$D$14794))"),"#N/A")</f>
        <v>#N/A</v>
      </c>
      <c r="B7127" s="12" t="str">
        <f>IFERROR(__xludf.DUMMYFUNCTION("TEXTJOIN(""; "", TRUE, FILTER(CID!B7127:B14794, REGEXMATCH(CID!D7127:D14794, TEXTJOIN(""|"", TRUE, SPLIT(A7127, "";"")))))"),"#N/A")</f>
        <v>#N/A</v>
      </c>
    </row>
    <row r="7128">
      <c r="A7128" s="12" t="str">
        <f>IFERROR(__xludf.DUMMYFUNCTION("TEXTJOIN("";"", TRUE, FILTER(CID!$B$2:$B$14794, CID!B7128=CID!$D$2:$D$14794))"),"#N/A")</f>
        <v>#N/A</v>
      </c>
      <c r="B7128" s="12" t="str">
        <f>IFERROR(__xludf.DUMMYFUNCTION("TEXTJOIN(""; "", TRUE, FILTER(CID!B7128:B14794, REGEXMATCH(CID!D7128:D14794, TEXTJOIN(""|"", TRUE, SPLIT(A7128, "";"")))))"),"#N/A")</f>
        <v>#N/A</v>
      </c>
    </row>
    <row r="7129">
      <c r="A7129" s="12" t="str">
        <f>IFERROR(__xludf.DUMMYFUNCTION("TEXTJOIN("";"", TRUE, FILTER(CID!$B$2:$B$14794, CID!B7129=CID!$D$2:$D$14794))"),"#N/A")</f>
        <v>#N/A</v>
      </c>
      <c r="B7129" s="12" t="str">
        <f>IFERROR(__xludf.DUMMYFUNCTION("TEXTJOIN(""; "", TRUE, FILTER(CID!B7129:B14794, REGEXMATCH(CID!D7129:D14794, TEXTJOIN(""|"", TRUE, SPLIT(A7129, "";"")))))"),"#N/A")</f>
        <v>#N/A</v>
      </c>
    </row>
    <row r="7130">
      <c r="A7130" s="12" t="str">
        <f>IFERROR(__xludf.DUMMYFUNCTION("TEXTJOIN("";"", TRUE, FILTER(CID!$B$2:$B$14794, CID!B7130=CID!$D$2:$D$14794))"),"#N/A")</f>
        <v>#N/A</v>
      </c>
      <c r="B7130" s="12" t="str">
        <f>IFERROR(__xludf.DUMMYFUNCTION("TEXTJOIN(""; "", TRUE, FILTER(CID!B7130:B14794, REGEXMATCH(CID!D7130:D14794, TEXTJOIN(""|"", TRUE, SPLIT(A7130, "";"")))))"),"#N/A")</f>
        <v>#N/A</v>
      </c>
    </row>
    <row r="7131">
      <c r="A7131" s="12" t="str">
        <f>IFERROR(__xludf.DUMMYFUNCTION("TEXTJOIN("";"", TRUE, FILTER(CID!$B$2:$B$14794, CID!B7131=CID!$D$2:$D$14794))"),"#N/A")</f>
        <v>#N/A</v>
      </c>
      <c r="B7131" s="12" t="str">
        <f>IFERROR(__xludf.DUMMYFUNCTION("TEXTJOIN(""; "", TRUE, FILTER(CID!B7131:B14794, REGEXMATCH(CID!D7131:D14794, TEXTJOIN(""|"", TRUE, SPLIT(A7131, "";"")))))"),"#N/A")</f>
        <v>#N/A</v>
      </c>
    </row>
    <row r="7132">
      <c r="A7132" s="12" t="str">
        <f>IFERROR(__xludf.DUMMYFUNCTION("TEXTJOIN("";"", TRUE, FILTER(CID!$B$2:$B$14794, CID!B7132=CID!$D$2:$D$14794))"),"#N/A")</f>
        <v>#N/A</v>
      </c>
      <c r="B7132" s="12" t="str">
        <f>IFERROR(__xludf.DUMMYFUNCTION("TEXTJOIN(""; "", TRUE, FILTER(CID!B7132:B14794, REGEXMATCH(CID!D7132:D14794, TEXTJOIN(""|"", TRUE, SPLIT(A7132, "";"")))))"),"#N/A")</f>
        <v>#N/A</v>
      </c>
    </row>
    <row r="7133">
      <c r="A7133" s="12" t="str">
        <f>IFERROR(__xludf.DUMMYFUNCTION("TEXTJOIN("";"", TRUE, FILTER(CID!$B$2:$B$14794, CID!B7133=CID!$D$2:$D$14794))"),"#N/A")</f>
        <v>#N/A</v>
      </c>
      <c r="B7133" s="12" t="str">
        <f>IFERROR(__xludf.DUMMYFUNCTION("TEXTJOIN(""; "", TRUE, FILTER(CID!B7133:B14794, REGEXMATCH(CID!D7133:D14794, TEXTJOIN(""|"", TRUE, SPLIT(A7133, "";"")))))"),"#N/A")</f>
        <v>#N/A</v>
      </c>
    </row>
    <row r="7134">
      <c r="A7134" s="12" t="str">
        <f>IFERROR(__xludf.DUMMYFUNCTION("TEXTJOIN("";"", TRUE, FILTER(CID!$B$2:$B$14794, CID!B7134=CID!$D$2:$D$14794))"),"#N/A")</f>
        <v>#N/A</v>
      </c>
      <c r="B7134" s="12" t="str">
        <f>IFERROR(__xludf.DUMMYFUNCTION("TEXTJOIN(""; "", TRUE, FILTER(CID!B7134:B14794, REGEXMATCH(CID!D7134:D14794, TEXTJOIN(""|"", TRUE, SPLIT(A7134, "";"")))))"),"#N/A")</f>
        <v>#N/A</v>
      </c>
    </row>
    <row r="7135">
      <c r="A7135" s="12" t="str">
        <f>IFERROR(__xludf.DUMMYFUNCTION("TEXTJOIN("";"", TRUE, FILTER(CID!$B$2:$B$14794, CID!B7135=CID!$D$2:$D$14794))"),"#N/A")</f>
        <v>#N/A</v>
      </c>
      <c r="B7135" s="12" t="str">
        <f>IFERROR(__xludf.DUMMYFUNCTION("TEXTJOIN(""; "", TRUE, FILTER(CID!B7135:B14794, REGEXMATCH(CID!D7135:D14794, TEXTJOIN(""|"", TRUE, SPLIT(A7135, "";"")))))"),"#N/A")</f>
        <v>#N/A</v>
      </c>
    </row>
    <row r="7136">
      <c r="A7136" s="12" t="str">
        <f>IFERROR(__xludf.DUMMYFUNCTION("TEXTJOIN("";"", TRUE, FILTER(CID!$B$2:$B$14794, CID!B7136=CID!$D$2:$D$14794))"),"#N/A")</f>
        <v>#N/A</v>
      </c>
      <c r="B7136" s="12" t="str">
        <f>IFERROR(__xludf.DUMMYFUNCTION("TEXTJOIN(""; "", TRUE, FILTER(CID!B7136:B14794, REGEXMATCH(CID!D7136:D14794, TEXTJOIN(""|"", TRUE, SPLIT(A7136, "";"")))))"),"#N/A")</f>
        <v>#N/A</v>
      </c>
    </row>
    <row r="7137">
      <c r="A7137" s="12" t="str">
        <f>IFERROR(__xludf.DUMMYFUNCTION("TEXTJOIN("";"", TRUE, FILTER(CID!$B$2:$B$14794, CID!B7137=CID!$D$2:$D$14794))"),"#N/A")</f>
        <v>#N/A</v>
      </c>
      <c r="B7137" s="12" t="str">
        <f>IFERROR(__xludf.DUMMYFUNCTION("TEXTJOIN(""; "", TRUE, FILTER(CID!B7137:B14794, REGEXMATCH(CID!D7137:D14794, TEXTJOIN(""|"", TRUE, SPLIT(A7137, "";"")))))"),"#N/A")</f>
        <v>#N/A</v>
      </c>
    </row>
    <row r="7138">
      <c r="A7138" s="12" t="str">
        <f>IFERROR(__xludf.DUMMYFUNCTION("TEXTJOIN("";"", TRUE, FILTER(CID!$B$2:$B$14794, CID!B7138=CID!$D$2:$D$14794))"),"#N/A")</f>
        <v>#N/A</v>
      </c>
      <c r="B7138" s="12" t="str">
        <f>IFERROR(__xludf.DUMMYFUNCTION("TEXTJOIN(""; "", TRUE, FILTER(CID!B7138:B14794, REGEXMATCH(CID!D7138:D14794, TEXTJOIN(""|"", TRUE, SPLIT(A7138, "";"")))))"),"#N/A")</f>
        <v>#N/A</v>
      </c>
    </row>
    <row r="7139">
      <c r="A7139" s="12" t="str">
        <f>IFERROR(__xludf.DUMMYFUNCTION("TEXTJOIN("";"", TRUE, FILTER(CID!$B$2:$B$14794, CID!B7139=CID!$D$2:$D$14794))"),"#N/A")</f>
        <v>#N/A</v>
      </c>
      <c r="B7139" s="12" t="str">
        <f>IFERROR(__xludf.DUMMYFUNCTION("TEXTJOIN(""; "", TRUE, FILTER(CID!B7139:B14794, REGEXMATCH(CID!D7139:D14794, TEXTJOIN(""|"", TRUE, SPLIT(A7139, "";"")))))"),"#N/A")</f>
        <v>#N/A</v>
      </c>
    </row>
    <row r="7140">
      <c r="A7140" s="12" t="str">
        <f>IFERROR(__xludf.DUMMYFUNCTION("TEXTJOIN("";"", TRUE, FILTER(CID!$B$2:$B$14794, CID!B7140=CID!$D$2:$D$14794))"),"#N/A")</f>
        <v>#N/A</v>
      </c>
      <c r="B7140" s="12" t="str">
        <f>IFERROR(__xludf.DUMMYFUNCTION("TEXTJOIN(""; "", TRUE, FILTER(CID!B7140:B14794, REGEXMATCH(CID!D7140:D14794, TEXTJOIN(""|"", TRUE, SPLIT(A7140, "";"")))))"),"#N/A")</f>
        <v>#N/A</v>
      </c>
    </row>
    <row r="7141">
      <c r="A7141" s="12" t="str">
        <f>IFERROR(__xludf.DUMMYFUNCTION("TEXTJOIN("";"", TRUE, FILTER(CID!$B$2:$B$14794, CID!B7141=CID!$D$2:$D$14794))"),"#N/A")</f>
        <v>#N/A</v>
      </c>
      <c r="B7141" s="12" t="str">
        <f>IFERROR(__xludf.DUMMYFUNCTION("TEXTJOIN(""; "", TRUE, FILTER(CID!B7141:B14794, REGEXMATCH(CID!D7141:D14794, TEXTJOIN(""|"", TRUE, SPLIT(A7141, "";"")))))"),"#N/A")</f>
        <v>#N/A</v>
      </c>
    </row>
    <row r="7142">
      <c r="A7142" s="12" t="str">
        <f>IFERROR(__xludf.DUMMYFUNCTION("TEXTJOIN("";"", TRUE, FILTER(CID!$B$2:$B$14794, CID!B7142=CID!$D$2:$D$14794))"),"#N/A")</f>
        <v>#N/A</v>
      </c>
      <c r="B7142" s="12" t="str">
        <f>IFERROR(__xludf.DUMMYFUNCTION("TEXTJOIN(""; "", TRUE, FILTER(CID!B7142:B14794, REGEXMATCH(CID!D7142:D14794, TEXTJOIN(""|"", TRUE, SPLIT(A7142, "";"")))))"),"#N/A")</f>
        <v>#N/A</v>
      </c>
    </row>
    <row r="7143">
      <c r="A7143" s="12" t="str">
        <f>IFERROR(__xludf.DUMMYFUNCTION("TEXTJOIN("";"", TRUE, FILTER(CID!$B$2:$B$14794, CID!B7143=CID!$D$2:$D$14794))"),"#N/A")</f>
        <v>#N/A</v>
      </c>
      <c r="B7143" s="12" t="str">
        <f>IFERROR(__xludf.DUMMYFUNCTION("TEXTJOIN(""; "", TRUE, FILTER(CID!B7143:B14794, REGEXMATCH(CID!D7143:D14794, TEXTJOIN(""|"", TRUE, SPLIT(A7143, "";"")))))"),"#N/A")</f>
        <v>#N/A</v>
      </c>
    </row>
    <row r="7144">
      <c r="A7144" s="12" t="str">
        <f>IFERROR(__xludf.DUMMYFUNCTION("TEXTJOIN("";"", TRUE, FILTER(CID!$B$2:$B$14794, CID!B7144=CID!$D$2:$D$14794))"),"#N/A")</f>
        <v>#N/A</v>
      </c>
      <c r="B7144" s="12" t="str">
        <f>IFERROR(__xludf.DUMMYFUNCTION("TEXTJOIN(""; "", TRUE, FILTER(CID!B7144:B14794, REGEXMATCH(CID!D7144:D14794, TEXTJOIN(""|"", TRUE, SPLIT(A7144, "";"")))))"),"#N/A")</f>
        <v>#N/A</v>
      </c>
    </row>
    <row r="7145">
      <c r="A7145" s="12" t="str">
        <f>IFERROR(__xludf.DUMMYFUNCTION("TEXTJOIN("";"", TRUE, FILTER(CID!$B$2:$B$14794, CID!B7145=CID!$D$2:$D$14794))"),"#N/A")</f>
        <v>#N/A</v>
      </c>
      <c r="B7145" s="12" t="str">
        <f>IFERROR(__xludf.DUMMYFUNCTION("TEXTJOIN(""; "", TRUE, FILTER(CID!B7145:B14794, REGEXMATCH(CID!D7145:D14794, TEXTJOIN(""|"", TRUE, SPLIT(A7145, "";"")))))"),"#N/A")</f>
        <v>#N/A</v>
      </c>
    </row>
    <row r="7146">
      <c r="A7146" s="12" t="str">
        <f>IFERROR(__xludf.DUMMYFUNCTION("TEXTJOIN("";"", TRUE, FILTER(CID!$B$2:$B$14794, CID!B7146=CID!$D$2:$D$14794))"),"#N/A")</f>
        <v>#N/A</v>
      </c>
      <c r="B7146" s="12" t="str">
        <f>IFERROR(__xludf.DUMMYFUNCTION("TEXTJOIN(""; "", TRUE, FILTER(CID!B7146:B14794, REGEXMATCH(CID!D7146:D14794, TEXTJOIN(""|"", TRUE, SPLIT(A7146, "";"")))))"),"#N/A")</f>
        <v>#N/A</v>
      </c>
    </row>
    <row r="7147">
      <c r="A7147" s="12" t="str">
        <f>IFERROR(__xludf.DUMMYFUNCTION("TEXTJOIN("";"", TRUE, FILTER(CID!$B$2:$B$14794, CID!B7147=CID!$D$2:$D$14794))"),"#N/A")</f>
        <v>#N/A</v>
      </c>
      <c r="B7147" s="12" t="str">
        <f>IFERROR(__xludf.DUMMYFUNCTION("TEXTJOIN(""; "", TRUE, FILTER(CID!B7147:B14794, REGEXMATCH(CID!D7147:D14794, TEXTJOIN(""|"", TRUE, SPLIT(A7147, "";"")))))"),"#N/A")</f>
        <v>#N/A</v>
      </c>
    </row>
    <row r="7148">
      <c r="A7148" s="12" t="str">
        <f>IFERROR(__xludf.DUMMYFUNCTION("TEXTJOIN("";"", TRUE, FILTER(CID!$B$2:$B$14794, CID!B7148=CID!$D$2:$D$14794))"),"#N/A")</f>
        <v>#N/A</v>
      </c>
      <c r="B7148" s="12" t="str">
        <f>IFERROR(__xludf.DUMMYFUNCTION("TEXTJOIN(""; "", TRUE, FILTER(CID!B7148:B14794, REGEXMATCH(CID!D7148:D14794, TEXTJOIN(""|"", TRUE, SPLIT(A7148, "";"")))))"),"#N/A")</f>
        <v>#N/A</v>
      </c>
    </row>
    <row r="7149">
      <c r="A7149" s="12" t="str">
        <f>IFERROR(__xludf.DUMMYFUNCTION("TEXTJOIN("";"", TRUE, FILTER(CID!$B$2:$B$14794, CID!B7149=CID!$D$2:$D$14794))"),"#N/A")</f>
        <v>#N/A</v>
      </c>
      <c r="B7149" s="12" t="str">
        <f>IFERROR(__xludf.DUMMYFUNCTION("TEXTJOIN(""; "", TRUE, FILTER(CID!B7149:B14794, REGEXMATCH(CID!D7149:D14794, TEXTJOIN(""|"", TRUE, SPLIT(A7149, "";"")))))"),"#N/A")</f>
        <v>#N/A</v>
      </c>
    </row>
    <row r="7150">
      <c r="A7150" s="12" t="str">
        <f>IFERROR(__xludf.DUMMYFUNCTION("TEXTJOIN("";"", TRUE, FILTER(CID!$B$2:$B$14794, CID!B7150=CID!$D$2:$D$14794))"),"#N/A")</f>
        <v>#N/A</v>
      </c>
      <c r="B7150" s="12" t="str">
        <f>IFERROR(__xludf.DUMMYFUNCTION("TEXTJOIN(""; "", TRUE, FILTER(CID!B7150:B14794, REGEXMATCH(CID!D7150:D14794, TEXTJOIN(""|"", TRUE, SPLIT(A7150, "";"")))))"),"#N/A")</f>
        <v>#N/A</v>
      </c>
    </row>
    <row r="7151">
      <c r="A7151" s="12" t="str">
        <f>IFERROR(__xludf.DUMMYFUNCTION("TEXTJOIN("";"", TRUE, FILTER(CID!$B$2:$B$14794, CID!B7151=CID!$D$2:$D$14794))"),"#N/A")</f>
        <v>#N/A</v>
      </c>
      <c r="B7151" s="12" t="str">
        <f>IFERROR(__xludf.DUMMYFUNCTION("TEXTJOIN(""; "", TRUE, FILTER(CID!B7151:B14794, REGEXMATCH(CID!D7151:D14794, TEXTJOIN(""|"", TRUE, SPLIT(A7151, "";"")))))"),"#N/A")</f>
        <v>#N/A</v>
      </c>
    </row>
    <row r="7152">
      <c r="A7152" s="12" t="str">
        <f>IFERROR(__xludf.DUMMYFUNCTION("TEXTJOIN("";"", TRUE, FILTER(CID!$B$2:$B$14794, CID!B7152=CID!$D$2:$D$14794))"),"#N/A")</f>
        <v>#N/A</v>
      </c>
      <c r="B7152" s="12" t="str">
        <f>IFERROR(__xludf.DUMMYFUNCTION("TEXTJOIN(""; "", TRUE, FILTER(CID!B7152:B14794, REGEXMATCH(CID!D7152:D14794, TEXTJOIN(""|"", TRUE, SPLIT(A7152, "";"")))))"),"#N/A")</f>
        <v>#N/A</v>
      </c>
    </row>
    <row r="7153">
      <c r="A7153" s="12" t="str">
        <f>IFERROR(__xludf.DUMMYFUNCTION("TEXTJOIN("";"", TRUE, FILTER(CID!$B$2:$B$14794, CID!B7153=CID!$D$2:$D$14794))"),"#N/A")</f>
        <v>#N/A</v>
      </c>
      <c r="B7153" s="12" t="str">
        <f>IFERROR(__xludf.DUMMYFUNCTION("TEXTJOIN(""; "", TRUE, FILTER(CID!B7153:B14794, REGEXMATCH(CID!D7153:D14794, TEXTJOIN(""|"", TRUE, SPLIT(A7153, "";"")))))"),"#N/A")</f>
        <v>#N/A</v>
      </c>
    </row>
    <row r="7154">
      <c r="A7154" s="12" t="str">
        <f>IFERROR(__xludf.DUMMYFUNCTION("TEXTJOIN("";"", TRUE, FILTER(CID!$B$2:$B$14794, CID!B7154=CID!$D$2:$D$14794))"),"#N/A")</f>
        <v>#N/A</v>
      </c>
      <c r="B7154" s="12" t="str">
        <f>IFERROR(__xludf.DUMMYFUNCTION("TEXTJOIN(""; "", TRUE, FILTER(CID!B7154:B14794, REGEXMATCH(CID!D7154:D14794, TEXTJOIN(""|"", TRUE, SPLIT(A7154, "";"")))))"),"#N/A")</f>
        <v>#N/A</v>
      </c>
    </row>
    <row r="7155">
      <c r="A7155" s="12" t="str">
        <f>IFERROR(__xludf.DUMMYFUNCTION("TEXTJOIN("";"", TRUE, FILTER(CID!$B$2:$B$14794, CID!B7155=CID!$D$2:$D$14794))"),"#N/A")</f>
        <v>#N/A</v>
      </c>
      <c r="B7155" s="12" t="str">
        <f>IFERROR(__xludf.DUMMYFUNCTION("TEXTJOIN(""; "", TRUE, FILTER(CID!B7155:B14794, REGEXMATCH(CID!D7155:D14794, TEXTJOIN(""|"", TRUE, SPLIT(A7155, "";"")))))"),"#N/A")</f>
        <v>#N/A</v>
      </c>
    </row>
    <row r="7156">
      <c r="A7156" s="12" t="str">
        <f>IFERROR(__xludf.DUMMYFUNCTION("TEXTJOIN("";"", TRUE, FILTER(CID!$B$2:$B$14794, CID!B7156=CID!$D$2:$D$14794))"),"#N/A")</f>
        <v>#N/A</v>
      </c>
      <c r="B7156" s="12" t="str">
        <f>IFERROR(__xludf.DUMMYFUNCTION("TEXTJOIN(""; "", TRUE, FILTER(CID!B7156:B14794, REGEXMATCH(CID!D7156:D14794, TEXTJOIN(""|"", TRUE, SPLIT(A7156, "";"")))))"),"#N/A")</f>
        <v>#N/A</v>
      </c>
    </row>
    <row r="7157">
      <c r="A7157" s="12" t="str">
        <f>IFERROR(__xludf.DUMMYFUNCTION("TEXTJOIN("";"", TRUE, FILTER(CID!$B$2:$B$14794, CID!B7157=CID!$D$2:$D$14794))"),"#N/A")</f>
        <v>#N/A</v>
      </c>
      <c r="B7157" s="12" t="str">
        <f>IFERROR(__xludf.DUMMYFUNCTION("TEXTJOIN(""; "", TRUE, FILTER(CID!B7157:B14794, REGEXMATCH(CID!D7157:D14794, TEXTJOIN(""|"", TRUE, SPLIT(A7157, "";"")))))"),"#N/A")</f>
        <v>#N/A</v>
      </c>
    </row>
    <row r="7158">
      <c r="A7158" s="12" t="str">
        <f>IFERROR(__xludf.DUMMYFUNCTION("TEXTJOIN("";"", TRUE, FILTER(CID!$B$2:$B$14794, CID!B7158=CID!$D$2:$D$14794))"),"#N/A")</f>
        <v>#N/A</v>
      </c>
      <c r="B7158" s="12" t="str">
        <f>IFERROR(__xludf.DUMMYFUNCTION("TEXTJOIN(""; "", TRUE, FILTER(CID!B7158:B14794, REGEXMATCH(CID!D7158:D14794, TEXTJOIN(""|"", TRUE, SPLIT(A7158, "";"")))))"),"#N/A")</f>
        <v>#N/A</v>
      </c>
    </row>
    <row r="7159">
      <c r="A7159" s="12" t="str">
        <f>IFERROR(__xludf.DUMMYFUNCTION("TEXTJOIN("";"", TRUE, FILTER(CID!$B$2:$B$14794, CID!B7159=CID!$D$2:$D$14794))"),"#N/A")</f>
        <v>#N/A</v>
      </c>
      <c r="B7159" s="12" t="str">
        <f>IFERROR(__xludf.DUMMYFUNCTION("TEXTJOIN(""; "", TRUE, FILTER(CID!B7159:B14794, REGEXMATCH(CID!D7159:D14794, TEXTJOIN(""|"", TRUE, SPLIT(A7159, "";"")))))"),"#N/A")</f>
        <v>#N/A</v>
      </c>
    </row>
    <row r="7160">
      <c r="A7160" s="12" t="str">
        <f>IFERROR(__xludf.DUMMYFUNCTION("TEXTJOIN("";"", TRUE, FILTER(CID!$B$2:$B$14794, CID!B7160=CID!$D$2:$D$14794))"),"#N/A")</f>
        <v>#N/A</v>
      </c>
      <c r="B7160" s="12" t="str">
        <f>IFERROR(__xludf.DUMMYFUNCTION("TEXTJOIN(""; "", TRUE, FILTER(CID!B7160:B14794, REGEXMATCH(CID!D7160:D14794, TEXTJOIN(""|"", TRUE, SPLIT(A7160, "";"")))))"),"#N/A")</f>
        <v>#N/A</v>
      </c>
    </row>
    <row r="7161">
      <c r="A7161" s="12" t="str">
        <f>IFERROR(__xludf.DUMMYFUNCTION("TEXTJOIN("";"", TRUE, FILTER(CID!$B$2:$B$14794, CID!B7161=CID!$D$2:$D$14794))"),"#N/A")</f>
        <v>#N/A</v>
      </c>
      <c r="B7161" s="12" t="str">
        <f>IFERROR(__xludf.DUMMYFUNCTION("TEXTJOIN(""; "", TRUE, FILTER(CID!B7161:B14794, REGEXMATCH(CID!D7161:D14794, TEXTJOIN(""|"", TRUE, SPLIT(A7161, "";"")))))"),"#N/A")</f>
        <v>#N/A</v>
      </c>
    </row>
    <row r="7162">
      <c r="A7162" s="12" t="str">
        <f>IFERROR(__xludf.DUMMYFUNCTION("TEXTJOIN("";"", TRUE, FILTER(CID!$B$2:$B$14794, CID!B7162=CID!$D$2:$D$14794))"),"#N/A")</f>
        <v>#N/A</v>
      </c>
      <c r="B7162" s="12" t="str">
        <f>IFERROR(__xludf.DUMMYFUNCTION("TEXTJOIN(""; "", TRUE, FILTER(CID!B7162:B14794, REGEXMATCH(CID!D7162:D14794, TEXTJOIN(""|"", TRUE, SPLIT(A7162, "";"")))))"),"#N/A")</f>
        <v>#N/A</v>
      </c>
    </row>
    <row r="7163">
      <c r="A7163" s="12" t="str">
        <f>IFERROR(__xludf.DUMMYFUNCTION("TEXTJOIN("";"", TRUE, FILTER(CID!$B$2:$B$14794, CID!B7163=CID!$D$2:$D$14794))"),"#N/A")</f>
        <v>#N/A</v>
      </c>
      <c r="B7163" s="12" t="str">
        <f>IFERROR(__xludf.DUMMYFUNCTION("TEXTJOIN(""; "", TRUE, FILTER(CID!B7163:B14794, REGEXMATCH(CID!D7163:D14794, TEXTJOIN(""|"", TRUE, SPLIT(A7163, "";"")))))"),"#N/A")</f>
        <v>#N/A</v>
      </c>
    </row>
    <row r="7164">
      <c r="A7164" s="12" t="str">
        <f>IFERROR(__xludf.DUMMYFUNCTION("TEXTJOIN("";"", TRUE, FILTER(CID!$B$2:$B$14794, CID!B7164=CID!$D$2:$D$14794))"),"#N/A")</f>
        <v>#N/A</v>
      </c>
      <c r="B7164" s="12" t="str">
        <f>IFERROR(__xludf.DUMMYFUNCTION("TEXTJOIN(""; "", TRUE, FILTER(CID!B7164:B14794, REGEXMATCH(CID!D7164:D14794, TEXTJOIN(""|"", TRUE, SPLIT(A7164, "";"")))))"),"#N/A")</f>
        <v>#N/A</v>
      </c>
    </row>
    <row r="7165">
      <c r="A7165" s="12" t="str">
        <f>IFERROR(__xludf.DUMMYFUNCTION("TEXTJOIN("";"", TRUE, FILTER(CID!$B$2:$B$14794, CID!B7165=CID!$D$2:$D$14794))"),"#N/A")</f>
        <v>#N/A</v>
      </c>
      <c r="B7165" s="12" t="str">
        <f>IFERROR(__xludf.DUMMYFUNCTION("TEXTJOIN(""; "", TRUE, FILTER(CID!B7165:B14794, REGEXMATCH(CID!D7165:D14794, TEXTJOIN(""|"", TRUE, SPLIT(A7165, "";"")))))"),"#N/A")</f>
        <v>#N/A</v>
      </c>
    </row>
    <row r="7166">
      <c r="A7166" s="12" t="str">
        <f>IFERROR(__xludf.DUMMYFUNCTION("TEXTJOIN("";"", TRUE, FILTER(CID!$B$2:$B$14794, CID!B7166=CID!$D$2:$D$14794))"),"#N/A")</f>
        <v>#N/A</v>
      </c>
      <c r="B7166" s="12" t="str">
        <f>IFERROR(__xludf.DUMMYFUNCTION("TEXTJOIN(""; "", TRUE, FILTER(CID!B7166:B14794, REGEXMATCH(CID!D7166:D14794, TEXTJOIN(""|"", TRUE, SPLIT(A7166, "";"")))))"),"#N/A")</f>
        <v>#N/A</v>
      </c>
    </row>
    <row r="7167">
      <c r="A7167" s="12" t="str">
        <f>IFERROR(__xludf.DUMMYFUNCTION("TEXTJOIN("";"", TRUE, FILTER(CID!$B$2:$B$14794, CID!B7167=CID!$D$2:$D$14794))"),"#N/A")</f>
        <v>#N/A</v>
      </c>
      <c r="B7167" s="12" t="str">
        <f>IFERROR(__xludf.DUMMYFUNCTION("TEXTJOIN(""; "", TRUE, FILTER(CID!B7167:B14794, REGEXMATCH(CID!D7167:D14794, TEXTJOIN(""|"", TRUE, SPLIT(A7167, "";"")))))"),"#N/A")</f>
        <v>#N/A</v>
      </c>
    </row>
    <row r="7168">
      <c r="A7168" s="12" t="str">
        <f>IFERROR(__xludf.DUMMYFUNCTION("TEXTJOIN("";"", TRUE, FILTER(CID!$B$2:$B$14794, CID!B7168=CID!$D$2:$D$14794))"),"#N/A")</f>
        <v>#N/A</v>
      </c>
      <c r="B7168" s="12" t="str">
        <f>IFERROR(__xludf.DUMMYFUNCTION("TEXTJOIN(""; "", TRUE, FILTER(CID!B7168:B14794, REGEXMATCH(CID!D7168:D14794, TEXTJOIN(""|"", TRUE, SPLIT(A7168, "";"")))))"),"#N/A")</f>
        <v>#N/A</v>
      </c>
    </row>
    <row r="7169">
      <c r="A7169" s="12" t="str">
        <f>IFERROR(__xludf.DUMMYFUNCTION("TEXTJOIN("";"", TRUE, FILTER(CID!$B$2:$B$14794, CID!B7169=CID!$D$2:$D$14794))"),"#N/A")</f>
        <v>#N/A</v>
      </c>
      <c r="B7169" s="12" t="str">
        <f>IFERROR(__xludf.DUMMYFUNCTION("TEXTJOIN(""; "", TRUE, FILTER(CID!B7169:B14794, REGEXMATCH(CID!D7169:D14794, TEXTJOIN(""|"", TRUE, SPLIT(A7169, "";"")))))"),"#N/A")</f>
        <v>#N/A</v>
      </c>
    </row>
    <row r="7170">
      <c r="A7170" s="12" t="str">
        <f>IFERROR(__xludf.DUMMYFUNCTION("TEXTJOIN("";"", TRUE, FILTER(CID!$B$2:$B$14794, CID!B7170=CID!$D$2:$D$14794))"),"#N/A")</f>
        <v>#N/A</v>
      </c>
      <c r="B7170" s="12" t="str">
        <f>IFERROR(__xludf.DUMMYFUNCTION("TEXTJOIN(""; "", TRUE, FILTER(CID!B7170:B14794, REGEXMATCH(CID!D7170:D14794, TEXTJOIN(""|"", TRUE, SPLIT(A7170, "";"")))))"),"#N/A")</f>
        <v>#N/A</v>
      </c>
    </row>
    <row r="7171">
      <c r="A7171" s="12" t="str">
        <f>IFERROR(__xludf.DUMMYFUNCTION("TEXTJOIN("";"", TRUE, FILTER(CID!$B$2:$B$14794, CID!B7171=CID!$D$2:$D$14794))"),"#N/A")</f>
        <v>#N/A</v>
      </c>
      <c r="B7171" s="12" t="str">
        <f>IFERROR(__xludf.DUMMYFUNCTION("TEXTJOIN(""; "", TRUE, FILTER(CID!B7171:B14794, REGEXMATCH(CID!D7171:D14794, TEXTJOIN(""|"", TRUE, SPLIT(A7171, "";"")))))"),"#N/A")</f>
        <v>#N/A</v>
      </c>
    </row>
    <row r="7172">
      <c r="A7172" s="12" t="str">
        <f>IFERROR(__xludf.DUMMYFUNCTION("TEXTJOIN("";"", TRUE, FILTER(CID!$B$2:$B$14794, CID!B7172=CID!$D$2:$D$14794))"),"#N/A")</f>
        <v>#N/A</v>
      </c>
      <c r="B7172" s="12" t="str">
        <f>IFERROR(__xludf.DUMMYFUNCTION("TEXTJOIN(""; "", TRUE, FILTER(CID!B7172:B14794, REGEXMATCH(CID!D7172:D14794, TEXTJOIN(""|"", TRUE, SPLIT(A7172, "";"")))))"),"#N/A")</f>
        <v>#N/A</v>
      </c>
    </row>
    <row r="7173">
      <c r="A7173" s="12" t="str">
        <f>IFERROR(__xludf.DUMMYFUNCTION("TEXTJOIN("";"", TRUE, FILTER(CID!$B$2:$B$14794, CID!B7173=CID!$D$2:$D$14794))"),"#N/A")</f>
        <v>#N/A</v>
      </c>
      <c r="B7173" s="12" t="str">
        <f>IFERROR(__xludf.DUMMYFUNCTION("TEXTJOIN(""; "", TRUE, FILTER(CID!B7173:B14794, REGEXMATCH(CID!D7173:D14794, TEXTJOIN(""|"", TRUE, SPLIT(A7173, "";"")))))"),"#N/A")</f>
        <v>#N/A</v>
      </c>
    </row>
    <row r="7174">
      <c r="A7174" s="12" t="str">
        <f>IFERROR(__xludf.DUMMYFUNCTION("TEXTJOIN("";"", TRUE, FILTER(CID!$B$2:$B$14794, CID!B7174=CID!$D$2:$D$14794))"),"#N/A")</f>
        <v>#N/A</v>
      </c>
      <c r="B7174" s="12" t="str">
        <f>IFERROR(__xludf.DUMMYFUNCTION("TEXTJOIN(""; "", TRUE, FILTER(CID!B7174:B14794, REGEXMATCH(CID!D7174:D14794, TEXTJOIN(""|"", TRUE, SPLIT(A7174, "";"")))))"),"#N/A")</f>
        <v>#N/A</v>
      </c>
    </row>
    <row r="7175">
      <c r="A7175" s="12" t="str">
        <f>IFERROR(__xludf.DUMMYFUNCTION("TEXTJOIN("";"", TRUE, FILTER(CID!$B$2:$B$14794, CID!B7175=CID!$D$2:$D$14794))"),"#N/A")</f>
        <v>#N/A</v>
      </c>
      <c r="B7175" s="12" t="str">
        <f>IFERROR(__xludf.DUMMYFUNCTION("TEXTJOIN(""; "", TRUE, FILTER(CID!B7175:B14794, REGEXMATCH(CID!D7175:D14794, TEXTJOIN(""|"", TRUE, SPLIT(A7175, "";"")))))"),"#N/A")</f>
        <v>#N/A</v>
      </c>
    </row>
    <row r="7176">
      <c r="A7176" s="12" t="str">
        <f>IFERROR(__xludf.DUMMYFUNCTION("TEXTJOIN("";"", TRUE, FILTER(CID!$B$2:$B$14794, CID!B7176=CID!$D$2:$D$14794))"),"#N/A")</f>
        <v>#N/A</v>
      </c>
      <c r="B7176" s="12" t="str">
        <f>IFERROR(__xludf.DUMMYFUNCTION("TEXTJOIN(""; "", TRUE, FILTER(CID!B7176:B14794, REGEXMATCH(CID!D7176:D14794, TEXTJOIN(""|"", TRUE, SPLIT(A7176, "";"")))))"),"#N/A")</f>
        <v>#N/A</v>
      </c>
    </row>
    <row r="7177">
      <c r="A7177" s="12" t="str">
        <f>IFERROR(__xludf.DUMMYFUNCTION("TEXTJOIN("";"", TRUE, FILTER(CID!$B$2:$B$14794, CID!B7177=CID!$D$2:$D$14794))"),"#N/A")</f>
        <v>#N/A</v>
      </c>
      <c r="B7177" s="12" t="str">
        <f>IFERROR(__xludf.DUMMYFUNCTION("TEXTJOIN(""; "", TRUE, FILTER(CID!B7177:B14794, REGEXMATCH(CID!D7177:D14794, TEXTJOIN(""|"", TRUE, SPLIT(A7177, "";"")))))"),"#N/A")</f>
        <v>#N/A</v>
      </c>
    </row>
    <row r="7178">
      <c r="A7178" s="12" t="str">
        <f>IFERROR(__xludf.DUMMYFUNCTION("TEXTJOIN("";"", TRUE, FILTER(CID!$B$2:$B$14794, CID!B7178=CID!$D$2:$D$14794))"),"#N/A")</f>
        <v>#N/A</v>
      </c>
      <c r="B7178" s="12" t="str">
        <f>IFERROR(__xludf.DUMMYFUNCTION("TEXTJOIN(""; "", TRUE, FILTER(CID!B7178:B14794, REGEXMATCH(CID!D7178:D14794, TEXTJOIN(""|"", TRUE, SPLIT(A7178, "";"")))))"),"#N/A")</f>
        <v>#N/A</v>
      </c>
    </row>
    <row r="7179">
      <c r="A7179" s="12" t="str">
        <f>IFERROR(__xludf.DUMMYFUNCTION("TEXTJOIN("";"", TRUE, FILTER(CID!$B$2:$B$14794, CID!B7179=CID!$D$2:$D$14794))"),"#N/A")</f>
        <v>#N/A</v>
      </c>
      <c r="B7179" s="12" t="str">
        <f>IFERROR(__xludf.DUMMYFUNCTION("TEXTJOIN(""; "", TRUE, FILTER(CID!B7179:B14794, REGEXMATCH(CID!D7179:D14794, TEXTJOIN(""|"", TRUE, SPLIT(A7179, "";"")))))"),"#N/A")</f>
        <v>#N/A</v>
      </c>
    </row>
    <row r="7180">
      <c r="A7180" s="12" t="str">
        <f>IFERROR(__xludf.DUMMYFUNCTION("TEXTJOIN("";"", TRUE, FILTER(CID!$B$2:$B$14794, CID!B7180=CID!$D$2:$D$14794))"),"#N/A")</f>
        <v>#N/A</v>
      </c>
      <c r="B7180" s="12" t="str">
        <f>IFERROR(__xludf.DUMMYFUNCTION("TEXTJOIN(""; "", TRUE, FILTER(CID!B7180:B14794, REGEXMATCH(CID!D7180:D14794, TEXTJOIN(""|"", TRUE, SPLIT(A7180, "";"")))))"),"#N/A")</f>
        <v>#N/A</v>
      </c>
    </row>
    <row r="7181">
      <c r="A7181" s="12" t="str">
        <f>IFERROR(__xludf.DUMMYFUNCTION("TEXTJOIN("";"", TRUE, FILTER(CID!$B$2:$B$14794, CID!B7181=CID!$D$2:$D$14794))"),"#N/A")</f>
        <v>#N/A</v>
      </c>
      <c r="B7181" s="12" t="str">
        <f>IFERROR(__xludf.DUMMYFUNCTION("TEXTJOIN(""; "", TRUE, FILTER(CID!B7181:B14794, REGEXMATCH(CID!D7181:D14794, TEXTJOIN(""|"", TRUE, SPLIT(A7181, "";"")))))"),"#N/A")</f>
        <v>#N/A</v>
      </c>
    </row>
    <row r="7182">
      <c r="A7182" s="12" t="str">
        <f>IFERROR(__xludf.DUMMYFUNCTION("TEXTJOIN("";"", TRUE, FILTER(CID!$B$2:$B$14794, CID!B7182=CID!$D$2:$D$14794))"),"#N/A")</f>
        <v>#N/A</v>
      </c>
      <c r="B7182" s="12" t="str">
        <f>IFERROR(__xludf.DUMMYFUNCTION("TEXTJOIN(""; "", TRUE, FILTER(CID!B7182:B14794, REGEXMATCH(CID!D7182:D14794, TEXTJOIN(""|"", TRUE, SPLIT(A7182, "";"")))))"),"#N/A")</f>
        <v>#N/A</v>
      </c>
    </row>
    <row r="7183">
      <c r="A7183" s="12" t="str">
        <f>IFERROR(__xludf.DUMMYFUNCTION("TEXTJOIN("";"", TRUE, FILTER(CID!$B$2:$B$14794, CID!B7183=CID!$D$2:$D$14794))"),"#N/A")</f>
        <v>#N/A</v>
      </c>
      <c r="B7183" s="12" t="str">
        <f>IFERROR(__xludf.DUMMYFUNCTION("TEXTJOIN(""; "", TRUE, FILTER(CID!B7183:B14794, REGEXMATCH(CID!D7183:D14794, TEXTJOIN(""|"", TRUE, SPLIT(A7183, "";"")))))"),"#N/A")</f>
        <v>#N/A</v>
      </c>
    </row>
    <row r="7184">
      <c r="A7184" s="12" t="str">
        <f>IFERROR(__xludf.DUMMYFUNCTION("TEXTJOIN("";"", TRUE, FILTER(CID!$B$2:$B$14794, CID!B7184=CID!$D$2:$D$14794))"),"#N/A")</f>
        <v>#N/A</v>
      </c>
      <c r="B7184" s="12" t="str">
        <f>IFERROR(__xludf.DUMMYFUNCTION("TEXTJOIN(""; "", TRUE, FILTER(CID!B7184:B14794, REGEXMATCH(CID!D7184:D14794, TEXTJOIN(""|"", TRUE, SPLIT(A7184, "";"")))))"),"#N/A")</f>
        <v>#N/A</v>
      </c>
    </row>
    <row r="7185">
      <c r="A7185" s="12" t="str">
        <f>IFERROR(__xludf.DUMMYFUNCTION("TEXTJOIN("";"", TRUE, FILTER(CID!$B$2:$B$14794, CID!B7185=CID!$D$2:$D$14794))"),"#N/A")</f>
        <v>#N/A</v>
      </c>
      <c r="B7185" s="12" t="str">
        <f>IFERROR(__xludf.DUMMYFUNCTION("TEXTJOIN(""; "", TRUE, FILTER(CID!B7185:B14794, REGEXMATCH(CID!D7185:D14794, TEXTJOIN(""|"", TRUE, SPLIT(A7185, "";"")))))"),"#N/A")</f>
        <v>#N/A</v>
      </c>
    </row>
    <row r="7186">
      <c r="A7186" s="12" t="str">
        <f>IFERROR(__xludf.DUMMYFUNCTION("TEXTJOIN("";"", TRUE, FILTER(CID!$B$2:$B$14794, CID!B7186=CID!$D$2:$D$14794))"),"#N/A")</f>
        <v>#N/A</v>
      </c>
      <c r="B7186" s="12" t="str">
        <f>IFERROR(__xludf.DUMMYFUNCTION("TEXTJOIN(""; "", TRUE, FILTER(CID!B7186:B14794, REGEXMATCH(CID!D7186:D14794, TEXTJOIN(""|"", TRUE, SPLIT(A7186, "";"")))))"),"#N/A")</f>
        <v>#N/A</v>
      </c>
    </row>
    <row r="7187">
      <c r="A7187" s="12" t="str">
        <f>IFERROR(__xludf.DUMMYFUNCTION("TEXTJOIN("";"", TRUE, FILTER(CID!$B$2:$B$14794, CID!B7187=CID!$D$2:$D$14794))"),"#N/A")</f>
        <v>#N/A</v>
      </c>
      <c r="B7187" s="12" t="str">
        <f>IFERROR(__xludf.DUMMYFUNCTION("TEXTJOIN(""; "", TRUE, FILTER(CID!B7187:B14794, REGEXMATCH(CID!D7187:D14794, TEXTJOIN(""|"", TRUE, SPLIT(A7187, "";"")))))"),"#N/A")</f>
        <v>#N/A</v>
      </c>
    </row>
    <row r="7188">
      <c r="A7188" s="12" t="str">
        <f>IFERROR(__xludf.DUMMYFUNCTION("TEXTJOIN("";"", TRUE, FILTER(CID!$B$2:$B$14794, CID!B7188=CID!$D$2:$D$14794))"),"#N/A")</f>
        <v>#N/A</v>
      </c>
      <c r="B7188" s="12" t="str">
        <f>IFERROR(__xludf.DUMMYFUNCTION("TEXTJOIN(""; "", TRUE, FILTER(CID!B7188:B14794, REGEXMATCH(CID!D7188:D14794, TEXTJOIN(""|"", TRUE, SPLIT(A7188, "";"")))))"),"#N/A")</f>
        <v>#N/A</v>
      </c>
    </row>
    <row r="7189">
      <c r="A7189" s="12" t="str">
        <f>IFERROR(__xludf.DUMMYFUNCTION("TEXTJOIN("";"", TRUE, FILTER(CID!$B$2:$B$14794, CID!B7189=CID!$D$2:$D$14794))"),"#N/A")</f>
        <v>#N/A</v>
      </c>
      <c r="B7189" s="12" t="str">
        <f>IFERROR(__xludf.DUMMYFUNCTION("TEXTJOIN(""; "", TRUE, FILTER(CID!B7189:B14794, REGEXMATCH(CID!D7189:D14794, TEXTJOIN(""|"", TRUE, SPLIT(A7189, "";"")))))"),"#N/A")</f>
        <v>#N/A</v>
      </c>
    </row>
    <row r="7190">
      <c r="A7190" s="12" t="str">
        <f>IFERROR(__xludf.DUMMYFUNCTION("TEXTJOIN("";"", TRUE, FILTER(CID!$B$2:$B$14794, CID!B7190=CID!$D$2:$D$14794))"),"#N/A")</f>
        <v>#N/A</v>
      </c>
      <c r="B7190" s="12" t="str">
        <f>IFERROR(__xludf.DUMMYFUNCTION("TEXTJOIN(""; "", TRUE, FILTER(CID!B7190:B14794, REGEXMATCH(CID!D7190:D14794, TEXTJOIN(""|"", TRUE, SPLIT(A7190, "";"")))))"),"#N/A")</f>
        <v>#N/A</v>
      </c>
    </row>
    <row r="7191">
      <c r="A7191" s="12" t="str">
        <f>IFERROR(__xludf.DUMMYFUNCTION("TEXTJOIN("";"", TRUE, FILTER(CID!$B$2:$B$14794, CID!B7191=CID!$D$2:$D$14794))"),"#N/A")</f>
        <v>#N/A</v>
      </c>
      <c r="B7191" s="12" t="str">
        <f>IFERROR(__xludf.DUMMYFUNCTION("TEXTJOIN(""; "", TRUE, FILTER(CID!B7191:B14794, REGEXMATCH(CID!D7191:D14794, TEXTJOIN(""|"", TRUE, SPLIT(A7191, "";"")))))"),"#N/A")</f>
        <v>#N/A</v>
      </c>
    </row>
    <row r="7192">
      <c r="A7192" s="12" t="str">
        <f>IFERROR(__xludf.DUMMYFUNCTION("TEXTJOIN("";"", TRUE, FILTER(CID!$B$2:$B$14794, CID!B7192=CID!$D$2:$D$14794))"),"#N/A")</f>
        <v>#N/A</v>
      </c>
      <c r="B7192" s="12" t="str">
        <f>IFERROR(__xludf.DUMMYFUNCTION("TEXTJOIN(""; "", TRUE, FILTER(CID!B7192:B14794, REGEXMATCH(CID!D7192:D14794, TEXTJOIN(""|"", TRUE, SPLIT(A7192, "";"")))))"),"#N/A")</f>
        <v>#N/A</v>
      </c>
    </row>
    <row r="7193">
      <c r="A7193" s="12" t="str">
        <f>IFERROR(__xludf.DUMMYFUNCTION("TEXTJOIN("";"", TRUE, FILTER(CID!$B$2:$B$14794, CID!B7193=CID!$D$2:$D$14794))"),"#N/A")</f>
        <v>#N/A</v>
      </c>
      <c r="B7193" s="12" t="str">
        <f>IFERROR(__xludf.DUMMYFUNCTION("TEXTJOIN(""; "", TRUE, FILTER(CID!B7193:B14794, REGEXMATCH(CID!D7193:D14794, TEXTJOIN(""|"", TRUE, SPLIT(A7193, "";"")))))"),"#N/A")</f>
        <v>#N/A</v>
      </c>
    </row>
    <row r="7194">
      <c r="A7194" s="12" t="str">
        <f>IFERROR(__xludf.DUMMYFUNCTION("TEXTJOIN("";"", TRUE, FILTER(CID!$B$2:$B$14794, CID!B7194=CID!$D$2:$D$14794))"),"#N/A")</f>
        <v>#N/A</v>
      </c>
      <c r="B7194" s="12" t="str">
        <f>IFERROR(__xludf.DUMMYFUNCTION("TEXTJOIN(""; "", TRUE, FILTER(CID!B7194:B14794, REGEXMATCH(CID!D7194:D14794, TEXTJOIN(""|"", TRUE, SPLIT(A7194, "";"")))))"),"#N/A")</f>
        <v>#N/A</v>
      </c>
    </row>
    <row r="7195">
      <c r="A7195" s="12" t="str">
        <f>IFERROR(__xludf.DUMMYFUNCTION("TEXTJOIN("";"", TRUE, FILTER(CID!$B$2:$B$14794, CID!B7195=CID!$D$2:$D$14794))"),"#N/A")</f>
        <v>#N/A</v>
      </c>
      <c r="B7195" s="12" t="str">
        <f>IFERROR(__xludf.DUMMYFUNCTION("TEXTJOIN(""; "", TRUE, FILTER(CID!B7195:B14794, REGEXMATCH(CID!D7195:D14794, TEXTJOIN(""|"", TRUE, SPLIT(A7195, "";"")))))"),"#N/A")</f>
        <v>#N/A</v>
      </c>
    </row>
    <row r="7196">
      <c r="A7196" s="12" t="str">
        <f>IFERROR(__xludf.DUMMYFUNCTION("TEXTJOIN("";"", TRUE, FILTER(CID!$B$2:$B$14794, CID!B7196=CID!$D$2:$D$14794))"),"#N/A")</f>
        <v>#N/A</v>
      </c>
      <c r="B7196" s="12" t="str">
        <f>IFERROR(__xludf.DUMMYFUNCTION("TEXTJOIN(""; "", TRUE, FILTER(CID!B7196:B14794, REGEXMATCH(CID!D7196:D14794, TEXTJOIN(""|"", TRUE, SPLIT(A7196, "";"")))))"),"#N/A")</f>
        <v>#N/A</v>
      </c>
    </row>
    <row r="7197">
      <c r="A7197" s="12" t="str">
        <f>IFERROR(__xludf.DUMMYFUNCTION("TEXTJOIN("";"", TRUE, FILTER(CID!$B$2:$B$14794, CID!B7197=CID!$D$2:$D$14794))"),"#N/A")</f>
        <v>#N/A</v>
      </c>
      <c r="B7197" s="12" t="str">
        <f>IFERROR(__xludf.DUMMYFUNCTION("TEXTJOIN(""; "", TRUE, FILTER(CID!B7197:B14794, REGEXMATCH(CID!D7197:D14794, TEXTJOIN(""|"", TRUE, SPLIT(A7197, "";"")))))"),"#N/A")</f>
        <v>#N/A</v>
      </c>
    </row>
    <row r="7198">
      <c r="A7198" s="12" t="str">
        <f>IFERROR(__xludf.DUMMYFUNCTION("TEXTJOIN("";"", TRUE, FILTER(CID!$B$2:$B$14794, CID!B7198=CID!$D$2:$D$14794))"),"#N/A")</f>
        <v>#N/A</v>
      </c>
      <c r="B7198" s="12" t="str">
        <f>IFERROR(__xludf.DUMMYFUNCTION("TEXTJOIN(""; "", TRUE, FILTER(CID!B7198:B14794, REGEXMATCH(CID!D7198:D14794, TEXTJOIN(""|"", TRUE, SPLIT(A7198, "";"")))))"),"#N/A")</f>
        <v>#N/A</v>
      </c>
    </row>
    <row r="7199">
      <c r="A7199" s="12" t="str">
        <f>IFERROR(__xludf.DUMMYFUNCTION("TEXTJOIN("";"", TRUE, FILTER(CID!$B$2:$B$14794, CID!B7199=CID!$D$2:$D$14794))"),"#N/A")</f>
        <v>#N/A</v>
      </c>
      <c r="B7199" s="12" t="str">
        <f>IFERROR(__xludf.DUMMYFUNCTION("TEXTJOIN(""; "", TRUE, FILTER(CID!B7199:B14794, REGEXMATCH(CID!D7199:D14794, TEXTJOIN(""|"", TRUE, SPLIT(A7199, "";"")))))"),"#N/A")</f>
        <v>#N/A</v>
      </c>
    </row>
    <row r="7200">
      <c r="A7200" s="12" t="str">
        <f>IFERROR(__xludf.DUMMYFUNCTION("TEXTJOIN("";"", TRUE, FILTER(CID!$B$2:$B$14794, CID!B7200=CID!$D$2:$D$14794))"),"#N/A")</f>
        <v>#N/A</v>
      </c>
      <c r="B7200" s="12" t="str">
        <f>IFERROR(__xludf.DUMMYFUNCTION("TEXTJOIN(""; "", TRUE, FILTER(CID!B7200:B14794, REGEXMATCH(CID!D7200:D14794, TEXTJOIN(""|"", TRUE, SPLIT(A7200, "";"")))))"),"#N/A")</f>
        <v>#N/A</v>
      </c>
    </row>
    <row r="7201">
      <c r="A7201" s="12" t="str">
        <f>IFERROR(__xludf.DUMMYFUNCTION("TEXTJOIN("";"", TRUE, FILTER(CID!$B$2:$B$14794, CID!B7201=CID!$D$2:$D$14794))"),"#N/A")</f>
        <v>#N/A</v>
      </c>
      <c r="B7201" s="12" t="str">
        <f>IFERROR(__xludf.DUMMYFUNCTION("TEXTJOIN(""; "", TRUE, FILTER(CID!B7201:B14794, REGEXMATCH(CID!D7201:D14794, TEXTJOIN(""|"", TRUE, SPLIT(A7201, "";"")))))"),"#N/A")</f>
        <v>#N/A</v>
      </c>
    </row>
    <row r="7202">
      <c r="A7202" s="12" t="str">
        <f>IFERROR(__xludf.DUMMYFUNCTION("TEXTJOIN("";"", TRUE, FILTER(CID!$B$2:$B$14794, CID!B7202=CID!$D$2:$D$14794))"),"#N/A")</f>
        <v>#N/A</v>
      </c>
      <c r="B7202" s="12" t="str">
        <f>IFERROR(__xludf.DUMMYFUNCTION("TEXTJOIN(""; "", TRUE, FILTER(CID!B7202:B14794, REGEXMATCH(CID!D7202:D14794, TEXTJOIN(""|"", TRUE, SPLIT(A7202, "";"")))))"),"#N/A")</f>
        <v>#N/A</v>
      </c>
    </row>
    <row r="7203">
      <c r="A7203" s="12" t="str">
        <f>IFERROR(__xludf.DUMMYFUNCTION("TEXTJOIN("";"", TRUE, FILTER(CID!$B$2:$B$14794, CID!B7203=CID!$D$2:$D$14794))"),"#N/A")</f>
        <v>#N/A</v>
      </c>
      <c r="B7203" s="12" t="str">
        <f>IFERROR(__xludf.DUMMYFUNCTION("TEXTJOIN(""; "", TRUE, FILTER(CID!B7203:B14794, REGEXMATCH(CID!D7203:D14794, TEXTJOIN(""|"", TRUE, SPLIT(A7203, "";"")))))"),"#N/A")</f>
        <v>#N/A</v>
      </c>
    </row>
    <row r="7204">
      <c r="A7204" s="12" t="str">
        <f>IFERROR(__xludf.DUMMYFUNCTION("TEXTJOIN("";"", TRUE, FILTER(CID!$B$2:$B$14794, CID!B7204=CID!$D$2:$D$14794))"),"#N/A")</f>
        <v>#N/A</v>
      </c>
      <c r="B7204" s="12" t="str">
        <f>IFERROR(__xludf.DUMMYFUNCTION("TEXTJOIN(""; "", TRUE, FILTER(CID!B7204:B14794, REGEXMATCH(CID!D7204:D14794, TEXTJOIN(""|"", TRUE, SPLIT(A7204, "";"")))))"),"#N/A")</f>
        <v>#N/A</v>
      </c>
    </row>
    <row r="7205">
      <c r="A7205" s="12" t="str">
        <f>IFERROR(__xludf.DUMMYFUNCTION("TEXTJOIN("";"", TRUE, FILTER(CID!$B$2:$B$14794, CID!B7205=CID!$D$2:$D$14794))"),"#N/A")</f>
        <v>#N/A</v>
      </c>
      <c r="B7205" s="12" t="str">
        <f>IFERROR(__xludf.DUMMYFUNCTION("TEXTJOIN(""; "", TRUE, FILTER(CID!B7205:B14794, REGEXMATCH(CID!D7205:D14794, TEXTJOIN(""|"", TRUE, SPLIT(A7205, "";"")))))"),"#N/A")</f>
        <v>#N/A</v>
      </c>
    </row>
    <row r="7206">
      <c r="A7206" s="12" t="str">
        <f>IFERROR(__xludf.DUMMYFUNCTION("TEXTJOIN("";"", TRUE, FILTER(CID!$B$2:$B$14794, CID!B7206=CID!$D$2:$D$14794))"),"#N/A")</f>
        <v>#N/A</v>
      </c>
      <c r="B7206" s="12" t="str">
        <f>IFERROR(__xludf.DUMMYFUNCTION("TEXTJOIN(""; "", TRUE, FILTER(CID!B7206:B14794, REGEXMATCH(CID!D7206:D14794, TEXTJOIN(""|"", TRUE, SPLIT(A7206, "";"")))))"),"#N/A")</f>
        <v>#N/A</v>
      </c>
    </row>
    <row r="7207">
      <c r="A7207" s="12" t="str">
        <f>IFERROR(__xludf.DUMMYFUNCTION("TEXTJOIN("";"", TRUE, FILTER(CID!$B$2:$B$14794, CID!B7207=CID!$D$2:$D$14794))"),"#N/A")</f>
        <v>#N/A</v>
      </c>
      <c r="B7207" s="12" t="str">
        <f>IFERROR(__xludf.DUMMYFUNCTION("TEXTJOIN(""; "", TRUE, FILTER(CID!B7207:B14794, REGEXMATCH(CID!D7207:D14794, TEXTJOIN(""|"", TRUE, SPLIT(A7207, "";"")))))"),"#N/A")</f>
        <v>#N/A</v>
      </c>
    </row>
    <row r="7208">
      <c r="A7208" s="12" t="str">
        <f>IFERROR(__xludf.DUMMYFUNCTION("TEXTJOIN("";"", TRUE, FILTER(CID!$B$2:$B$14794, CID!B7208=CID!$D$2:$D$14794))"),"#N/A")</f>
        <v>#N/A</v>
      </c>
      <c r="B7208" s="12" t="str">
        <f>IFERROR(__xludf.DUMMYFUNCTION("TEXTJOIN(""; "", TRUE, FILTER(CID!B7208:B14794, REGEXMATCH(CID!D7208:D14794, TEXTJOIN(""|"", TRUE, SPLIT(A7208, "";"")))))"),"#N/A")</f>
        <v>#N/A</v>
      </c>
    </row>
    <row r="7209">
      <c r="A7209" s="12" t="str">
        <f>IFERROR(__xludf.DUMMYFUNCTION("TEXTJOIN("";"", TRUE, FILTER(CID!$B$2:$B$14794, CID!B7209=CID!$D$2:$D$14794))"),"#N/A")</f>
        <v>#N/A</v>
      </c>
      <c r="B7209" s="12" t="str">
        <f>IFERROR(__xludf.DUMMYFUNCTION("TEXTJOIN(""; "", TRUE, FILTER(CID!B7209:B14794, REGEXMATCH(CID!D7209:D14794, TEXTJOIN(""|"", TRUE, SPLIT(A7209, "";"")))))"),"#N/A")</f>
        <v>#N/A</v>
      </c>
    </row>
    <row r="7210">
      <c r="A7210" s="12" t="str">
        <f>IFERROR(__xludf.DUMMYFUNCTION("TEXTJOIN("";"", TRUE, FILTER(CID!$B$2:$B$14794, CID!B7210=CID!$D$2:$D$14794))"),"#N/A")</f>
        <v>#N/A</v>
      </c>
      <c r="B7210" s="12" t="str">
        <f>IFERROR(__xludf.DUMMYFUNCTION("TEXTJOIN(""; "", TRUE, FILTER(CID!B7210:B14794, REGEXMATCH(CID!D7210:D14794, TEXTJOIN(""|"", TRUE, SPLIT(A7210, "";"")))))"),"#N/A")</f>
        <v>#N/A</v>
      </c>
    </row>
    <row r="7211">
      <c r="A7211" s="12" t="str">
        <f>IFERROR(__xludf.DUMMYFUNCTION("TEXTJOIN("";"", TRUE, FILTER(CID!$B$2:$B$14794, CID!B7211=CID!$D$2:$D$14794))"),"#N/A")</f>
        <v>#N/A</v>
      </c>
      <c r="B7211" s="12" t="str">
        <f>IFERROR(__xludf.DUMMYFUNCTION("TEXTJOIN(""; "", TRUE, FILTER(CID!B7211:B14794, REGEXMATCH(CID!D7211:D14794, TEXTJOIN(""|"", TRUE, SPLIT(A7211, "";"")))))"),"#N/A")</f>
        <v>#N/A</v>
      </c>
    </row>
    <row r="7212">
      <c r="A7212" s="12" t="str">
        <f>IFERROR(__xludf.DUMMYFUNCTION("TEXTJOIN("";"", TRUE, FILTER(CID!$B$2:$B$14794, CID!B7212=CID!$D$2:$D$14794))"),"#N/A")</f>
        <v>#N/A</v>
      </c>
      <c r="B7212" s="12" t="str">
        <f>IFERROR(__xludf.DUMMYFUNCTION("TEXTJOIN(""; "", TRUE, FILTER(CID!B7212:B14794, REGEXMATCH(CID!D7212:D14794, TEXTJOIN(""|"", TRUE, SPLIT(A7212, "";"")))))"),"#N/A")</f>
        <v>#N/A</v>
      </c>
    </row>
    <row r="7213">
      <c r="A7213" s="12" t="str">
        <f>IFERROR(__xludf.DUMMYFUNCTION("TEXTJOIN("";"", TRUE, FILTER(CID!$B$2:$B$14794, CID!B7213=CID!$D$2:$D$14794))"),"#N/A")</f>
        <v>#N/A</v>
      </c>
      <c r="B7213" s="12" t="str">
        <f>IFERROR(__xludf.DUMMYFUNCTION("TEXTJOIN(""; "", TRUE, FILTER(CID!B7213:B14794, REGEXMATCH(CID!D7213:D14794, TEXTJOIN(""|"", TRUE, SPLIT(A7213, "";"")))))"),"#N/A")</f>
        <v>#N/A</v>
      </c>
    </row>
    <row r="7214">
      <c r="A7214" s="12" t="str">
        <f>IFERROR(__xludf.DUMMYFUNCTION("TEXTJOIN("";"", TRUE, FILTER(CID!$B$2:$B$14794, CID!B7214=CID!$D$2:$D$14794))"),"#N/A")</f>
        <v>#N/A</v>
      </c>
      <c r="B7214" s="12" t="str">
        <f>IFERROR(__xludf.DUMMYFUNCTION("TEXTJOIN(""; "", TRUE, FILTER(CID!B7214:B14794, REGEXMATCH(CID!D7214:D14794, TEXTJOIN(""|"", TRUE, SPLIT(A7214, "";"")))))"),"#N/A")</f>
        <v>#N/A</v>
      </c>
    </row>
    <row r="7215">
      <c r="A7215" s="12" t="str">
        <f>IFERROR(__xludf.DUMMYFUNCTION("TEXTJOIN("";"", TRUE, FILTER(CID!$B$2:$B$14794, CID!B7215=CID!$D$2:$D$14794))"),"#N/A")</f>
        <v>#N/A</v>
      </c>
      <c r="B7215" s="12" t="str">
        <f>IFERROR(__xludf.DUMMYFUNCTION("TEXTJOIN(""; "", TRUE, FILTER(CID!B7215:B14794, REGEXMATCH(CID!D7215:D14794, TEXTJOIN(""|"", TRUE, SPLIT(A7215, "";"")))))"),"#N/A")</f>
        <v>#N/A</v>
      </c>
    </row>
    <row r="7216">
      <c r="A7216" s="12" t="str">
        <f>IFERROR(__xludf.DUMMYFUNCTION("TEXTJOIN("";"", TRUE, FILTER(CID!$B$2:$B$14794, CID!B7216=CID!$D$2:$D$14794))"),"#N/A")</f>
        <v>#N/A</v>
      </c>
      <c r="B7216" s="12" t="str">
        <f>IFERROR(__xludf.DUMMYFUNCTION("TEXTJOIN(""; "", TRUE, FILTER(CID!B7216:B14794, REGEXMATCH(CID!D7216:D14794, TEXTJOIN(""|"", TRUE, SPLIT(A7216, "";"")))))"),"#N/A")</f>
        <v>#N/A</v>
      </c>
    </row>
    <row r="7217">
      <c r="A7217" s="12" t="str">
        <f>IFERROR(__xludf.DUMMYFUNCTION("TEXTJOIN("";"", TRUE, FILTER(CID!$B$2:$B$14794, CID!B7217=CID!$D$2:$D$14794))"),"#N/A")</f>
        <v>#N/A</v>
      </c>
      <c r="B7217" s="12" t="str">
        <f>IFERROR(__xludf.DUMMYFUNCTION("TEXTJOIN(""; "", TRUE, FILTER(CID!B7217:B14794, REGEXMATCH(CID!D7217:D14794, TEXTJOIN(""|"", TRUE, SPLIT(A7217, "";"")))))"),"#N/A")</f>
        <v>#N/A</v>
      </c>
    </row>
    <row r="7218">
      <c r="A7218" s="12" t="str">
        <f>IFERROR(__xludf.DUMMYFUNCTION("TEXTJOIN("";"", TRUE, FILTER(CID!$B$2:$B$14794, CID!B7218=CID!$D$2:$D$14794))"),"#N/A")</f>
        <v>#N/A</v>
      </c>
      <c r="B7218" s="12" t="str">
        <f>IFERROR(__xludf.DUMMYFUNCTION("TEXTJOIN(""; "", TRUE, FILTER(CID!B7218:B14794, REGEXMATCH(CID!D7218:D14794, TEXTJOIN(""|"", TRUE, SPLIT(A7218, "";"")))))"),"#N/A")</f>
        <v>#N/A</v>
      </c>
    </row>
    <row r="7219">
      <c r="A7219" s="12" t="str">
        <f>IFERROR(__xludf.DUMMYFUNCTION("TEXTJOIN("";"", TRUE, FILTER(CID!$B$2:$B$14794, CID!B7219=CID!$D$2:$D$14794))"),"#N/A")</f>
        <v>#N/A</v>
      </c>
      <c r="B7219" s="12" t="str">
        <f>IFERROR(__xludf.DUMMYFUNCTION("TEXTJOIN(""; "", TRUE, FILTER(CID!B7219:B14794, REGEXMATCH(CID!D7219:D14794, TEXTJOIN(""|"", TRUE, SPLIT(A7219, "";"")))))"),"#N/A")</f>
        <v>#N/A</v>
      </c>
    </row>
    <row r="7220">
      <c r="A7220" s="12" t="str">
        <f>IFERROR(__xludf.DUMMYFUNCTION("TEXTJOIN("";"", TRUE, FILTER(CID!$B$2:$B$14794, CID!B7220=CID!$D$2:$D$14794))"),"#N/A")</f>
        <v>#N/A</v>
      </c>
      <c r="B7220" s="12" t="str">
        <f>IFERROR(__xludf.DUMMYFUNCTION("TEXTJOIN(""; "", TRUE, FILTER(CID!B7220:B14794, REGEXMATCH(CID!D7220:D14794, TEXTJOIN(""|"", TRUE, SPLIT(A7220, "";"")))))"),"#N/A")</f>
        <v>#N/A</v>
      </c>
    </row>
    <row r="7221">
      <c r="A7221" s="12" t="str">
        <f>IFERROR(__xludf.DUMMYFUNCTION("TEXTJOIN("";"", TRUE, FILTER(CID!$B$2:$B$14794, CID!B7221=CID!$D$2:$D$14794))"),"#N/A")</f>
        <v>#N/A</v>
      </c>
      <c r="B7221" s="12" t="str">
        <f>IFERROR(__xludf.DUMMYFUNCTION("TEXTJOIN(""; "", TRUE, FILTER(CID!B7221:B14794, REGEXMATCH(CID!D7221:D14794, TEXTJOIN(""|"", TRUE, SPLIT(A7221, "";"")))))"),"#N/A")</f>
        <v>#N/A</v>
      </c>
    </row>
    <row r="7222">
      <c r="A7222" s="12" t="str">
        <f>IFERROR(__xludf.DUMMYFUNCTION("TEXTJOIN("";"", TRUE, FILTER(CID!$B$2:$B$14794, CID!B7222=CID!$D$2:$D$14794))"),"#N/A")</f>
        <v>#N/A</v>
      </c>
      <c r="B7222" s="12" t="str">
        <f>IFERROR(__xludf.DUMMYFUNCTION("TEXTJOIN(""; "", TRUE, FILTER(CID!B7222:B14794, REGEXMATCH(CID!D7222:D14794, TEXTJOIN(""|"", TRUE, SPLIT(A7222, "";"")))))"),"#N/A")</f>
        <v>#N/A</v>
      </c>
    </row>
    <row r="7223">
      <c r="A7223" s="12" t="str">
        <f>IFERROR(__xludf.DUMMYFUNCTION("TEXTJOIN("";"", TRUE, FILTER(CID!$B$2:$B$14794, CID!B7223=CID!$D$2:$D$14794))"),"#N/A")</f>
        <v>#N/A</v>
      </c>
      <c r="B7223" s="12" t="str">
        <f>IFERROR(__xludf.DUMMYFUNCTION("TEXTJOIN(""; "", TRUE, FILTER(CID!B7223:B14794, REGEXMATCH(CID!D7223:D14794, TEXTJOIN(""|"", TRUE, SPLIT(A7223, "";"")))))"),"#N/A")</f>
        <v>#N/A</v>
      </c>
    </row>
    <row r="7224">
      <c r="A7224" s="12" t="str">
        <f>IFERROR(__xludf.DUMMYFUNCTION("TEXTJOIN("";"", TRUE, FILTER(CID!$B$2:$B$14794, CID!B7224=CID!$D$2:$D$14794))"),"#N/A")</f>
        <v>#N/A</v>
      </c>
      <c r="B7224" s="12" t="str">
        <f>IFERROR(__xludf.DUMMYFUNCTION("TEXTJOIN(""; "", TRUE, FILTER(CID!B7224:B14794, REGEXMATCH(CID!D7224:D14794, TEXTJOIN(""|"", TRUE, SPLIT(A7224, "";"")))))"),"#N/A")</f>
        <v>#N/A</v>
      </c>
    </row>
    <row r="7225">
      <c r="A7225" s="12" t="str">
        <f>IFERROR(__xludf.DUMMYFUNCTION("TEXTJOIN("";"", TRUE, FILTER(CID!$B$2:$B$14794, CID!B7225=CID!$D$2:$D$14794))"),"#N/A")</f>
        <v>#N/A</v>
      </c>
      <c r="B7225" s="12" t="str">
        <f>IFERROR(__xludf.DUMMYFUNCTION("TEXTJOIN(""; "", TRUE, FILTER(CID!B7225:B14794, REGEXMATCH(CID!D7225:D14794, TEXTJOIN(""|"", TRUE, SPLIT(A7225, "";"")))))"),"#N/A")</f>
        <v>#N/A</v>
      </c>
    </row>
    <row r="7226">
      <c r="A7226" s="12" t="str">
        <f>IFERROR(__xludf.DUMMYFUNCTION("TEXTJOIN("";"", TRUE, FILTER(CID!$B$2:$B$14794, CID!B7226=CID!$D$2:$D$14794))"),"#N/A")</f>
        <v>#N/A</v>
      </c>
      <c r="B7226" s="12" t="str">
        <f>IFERROR(__xludf.DUMMYFUNCTION("TEXTJOIN(""; "", TRUE, FILTER(CID!B7226:B14794, REGEXMATCH(CID!D7226:D14794, TEXTJOIN(""|"", TRUE, SPLIT(A7226, "";"")))))"),"#N/A")</f>
        <v>#N/A</v>
      </c>
    </row>
    <row r="7227">
      <c r="A7227" s="12" t="str">
        <f>IFERROR(__xludf.DUMMYFUNCTION("TEXTJOIN("";"", TRUE, FILTER(CID!$B$2:$B$14794, CID!B7227=CID!$D$2:$D$14794))"),"#N/A")</f>
        <v>#N/A</v>
      </c>
      <c r="B7227" s="12" t="str">
        <f>IFERROR(__xludf.DUMMYFUNCTION("TEXTJOIN(""; "", TRUE, FILTER(CID!B7227:B14794, REGEXMATCH(CID!D7227:D14794, TEXTJOIN(""|"", TRUE, SPLIT(A7227, "";"")))))"),"#N/A")</f>
        <v>#N/A</v>
      </c>
    </row>
    <row r="7228">
      <c r="A7228" s="12" t="str">
        <f>IFERROR(__xludf.DUMMYFUNCTION("TEXTJOIN("";"", TRUE, FILTER(CID!$B$2:$B$14794, CID!B7228=CID!$D$2:$D$14794))"),"#N/A")</f>
        <v>#N/A</v>
      </c>
      <c r="B7228" s="12" t="str">
        <f>IFERROR(__xludf.DUMMYFUNCTION("TEXTJOIN(""; "", TRUE, FILTER(CID!B7228:B14794, REGEXMATCH(CID!D7228:D14794, TEXTJOIN(""|"", TRUE, SPLIT(A7228, "";"")))))"),"#N/A")</f>
        <v>#N/A</v>
      </c>
    </row>
    <row r="7229">
      <c r="A7229" s="12" t="str">
        <f>IFERROR(__xludf.DUMMYFUNCTION("TEXTJOIN("";"", TRUE, FILTER(CID!$B$2:$B$14794, CID!B7229=CID!$D$2:$D$14794))"),"#N/A")</f>
        <v>#N/A</v>
      </c>
      <c r="B7229" s="12" t="str">
        <f>IFERROR(__xludf.DUMMYFUNCTION("TEXTJOIN(""; "", TRUE, FILTER(CID!B7229:B14794, REGEXMATCH(CID!D7229:D14794, TEXTJOIN(""|"", TRUE, SPLIT(A7229, "";"")))))"),"#N/A")</f>
        <v>#N/A</v>
      </c>
    </row>
    <row r="7230">
      <c r="A7230" s="12" t="str">
        <f>IFERROR(__xludf.DUMMYFUNCTION("TEXTJOIN("";"", TRUE, FILTER(CID!$B$2:$B$14794, CID!B7230=CID!$D$2:$D$14794))"),"#N/A")</f>
        <v>#N/A</v>
      </c>
      <c r="B7230" s="12" t="str">
        <f>IFERROR(__xludf.DUMMYFUNCTION("TEXTJOIN(""; "", TRUE, FILTER(CID!B7230:B14794, REGEXMATCH(CID!D7230:D14794, TEXTJOIN(""|"", TRUE, SPLIT(A7230, "";"")))))"),"#N/A")</f>
        <v>#N/A</v>
      </c>
    </row>
    <row r="7231">
      <c r="A7231" s="12" t="str">
        <f>IFERROR(__xludf.DUMMYFUNCTION("TEXTJOIN("";"", TRUE, FILTER(CID!$B$2:$B$14794, CID!B7231=CID!$D$2:$D$14794))"),"#N/A")</f>
        <v>#N/A</v>
      </c>
      <c r="B7231" s="12" t="str">
        <f>IFERROR(__xludf.DUMMYFUNCTION("TEXTJOIN(""; "", TRUE, FILTER(CID!B7231:B14794, REGEXMATCH(CID!D7231:D14794, TEXTJOIN(""|"", TRUE, SPLIT(A7231, "";"")))))"),"#N/A")</f>
        <v>#N/A</v>
      </c>
    </row>
    <row r="7232">
      <c r="A7232" s="12" t="str">
        <f>IFERROR(__xludf.DUMMYFUNCTION("TEXTJOIN("";"", TRUE, FILTER(CID!$B$2:$B$14794, CID!B7232=CID!$D$2:$D$14794))"),"#N/A")</f>
        <v>#N/A</v>
      </c>
      <c r="B7232" s="12" t="str">
        <f>IFERROR(__xludf.DUMMYFUNCTION("TEXTJOIN(""; "", TRUE, FILTER(CID!B7232:B14794, REGEXMATCH(CID!D7232:D14794, TEXTJOIN(""|"", TRUE, SPLIT(A7232, "";"")))))"),"#N/A")</f>
        <v>#N/A</v>
      </c>
    </row>
    <row r="7233">
      <c r="A7233" s="12" t="str">
        <f>IFERROR(__xludf.DUMMYFUNCTION("TEXTJOIN("";"", TRUE, FILTER(CID!$B$2:$B$14794, CID!B7233=CID!$D$2:$D$14794))"),"#N/A")</f>
        <v>#N/A</v>
      </c>
      <c r="B7233" s="12" t="str">
        <f>IFERROR(__xludf.DUMMYFUNCTION("TEXTJOIN(""; "", TRUE, FILTER(CID!B7233:B14794, REGEXMATCH(CID!D7233:D14794, TEXTJOIN(""|"", TRUE, SPLIT(A7233, "";"")))))"),"#N/A")</f>
        <v>#N/A</v>
      </c>
    </row>
    <row r="7234">
      <c r="A7234" s="12" t="str">
        <f>IFERROR(__xludf.DUMMYFUNCTION("TEXTJOIN("";"", TRUE, FILTER(CID!$B$2:$B$14794, CID!B7234=CID!$D$2:$D$14794))"),"#N/A")</f>
        <v>#N/A</v>
      </c>
      <c r="B7234" s="12" t="str">
        <f>IFERROR(__xludf.DUMMYFUNCTION("TEXTJOIN(""; "", TRUE, FILTER(CID!B7234:B14794, REGEXMATCH(CID!D7234:D14794, TEXTJOIN(""|"", TRUE, SPLIT(A7234, "";"")))))"),"#N/A")</f>
        <v>#N/A</v>
      </c>
    </row>
    <row r="7235">
      <c r="A7235" s="12" t="str">
        <f>IFERROR(__xludf.DUMMYFUNCTION("TEXTJOIN("";"", TRUE, FILTER(CID!$B$2:$B$14794, CID!B7235=CID!$D$2:$D$14794))"),"#N/A")</f>
        <v>#N/A</v>
      </c>
      <c r="B7235" s="12" t="str">
        <f>IFERROR(__xludf.DUMMYFUNCTION("TEXTJOIN(""; "", TRUE, FILTER(CID!B7235:B14794, REGEXMATCH(CID!D7235:D14794, TEXTJOIN(""|"", TRUE, SPLIT(A7235, "";"")))))"),"#N/A")</f>
        <v>#N/A</v>
      </c>
    </row>
    <row r="7236">
      <c r="A7236" s="12" t="str">
        <f>IFERROR(__xludf.DUMMYFUNCTION("TEXTJOIN("";"", TRUE, FILTER(CID!$B$2:$B$14794, CID!B7236=CID!$D$2:$D$14794))"),"#N/A")</f>
        <v>#N/A</v>
      </c>
      <c r="B7236" s="12" t="str">
        <f>IFERROR(__xludf.DUMMYFUNCTION("TEXTJOIN(""; "", TRUE, FILTER(CID!B7236:B14794, REGEXMATCH(CID!D7236:D14794, TEXTJOIN(""|"", TRUE, SPLIT(A7236, "";"")))))"),"#N/A")</f>
        <v>#N/A</v>
      </c>
    </row>
    <row r="7237">
      <c r="A7237" s="12" t="str">
        <f>IFERROR(__xludf.DUMMYFUNCTION("TEXTJOIN("";"", TRUE, FILTER(CID!$B$2:$B$14794, CID!B7237=CID!$D$2:$D$14794))"),"#N/A")</f>
        <v>#N/A</v>
      </c>
      <c r="B7237" s="12" t="str">
        <f>IFERROR(__xludf.DUMMYFUNCTION("TEXTJOIN(""; "", TRUE, FILTER(CID!B7237:B14794, REGEXMATCH(CID!D7237:D14794, TEXTJOIN(""|"", TRUE, SPLIT(A7237, "";"")))))"),"#N/A")</f>
        <v>#N/A</v>
      </c>
    </row>
    <row r="7238">
      <c r="A7238" s="12" t="str">
        <f>IFERROR(__xludf.DUMMYFUNCTION("TEXTJOIN("";"", TRUE, FILTER(CID!$B$2:$B$14794, CID!B7238=CID!$D$2:$D$14794))"),"#N/A")</f>
        <v>#N/A</v>
      </c>
      <c r="B7238" s="12" t="str">
        <f>IFERROR(__xludf.DUMMYFUNCTION("TEXTJOIN(""; "", TRUE, FILTER(CID!B7238:B14794, REGEXMATCH(CID!D7238:D14794, TEXTJOIN(""|"", TRUE, SPLIT(A7238, "";"")))))"),"#N/A")</f>
        <v>#N/A</v>
      </c>
    </row>
    <row r="7239">
      <c r="A7239" s="12" t="str">
        <f>IFERROR(__xludf.DUMMYFUNCTION("TEXTJOIN("";"", TRUE, FILTER(CID!$B$2:$B$14794, CID!B7239=CID!$D$2:$D$14794))"),"#N/A")</f>
        <v>#N/A</v>
      </c>
      <c r="B7239" s="12" t="str">
        <f>IFERROR(__xludf.DUMMYFUNCTION("TEXTJOIN(""; "", TRUE, FILTER(CID!B7239:B14794, REGEXMATCH(CID!D7239:D14794, TEXTJOIN(""|"", TRUE, SPLIT(A7239, "";"")))))"),"#N/A")</f>
        <v>#N/A</v>
      </c>
    </row>
    <row r="7240">
      <c r="A7240" s="12" t="str">
        <f>IFERROR(__xludf.DUMMYFUNCTION("TEXTJOIN("";"", TRUE, FILTER(CID!$B$2:$B$14794, CID!B7240=CID!$D$2:$D$14794))"),"#N/A")</f>
        <v>#N/A</v>
      </c>
      <c r="B7240" s="12" t="str">
        <f>IFERROR(__xludf.DUMMYFUNCTION("TEXTJOIN(""; "", TRUE, FILTER(CID!B7240:B14794, REGEXMATCH(CID!D7240:D14794, TEXTJOIN(""|"", TRUE, SPLIT(A7240, "";"")))))"),"#N/A")</f>
        <v>#N/A</v>
      </c>
    </row>
    <row r="7241">
      <c r="A7241" s="12" t="str">
        <f>IFERROR(__xludf.DUMMYFUNCTION("TEXTJOIN("";"", TRUE, FILTER(CID!$B$2:$B$14794, CID!B7241=CID!$D$2:$D$14794))"),"#N/A")</f>
        <v>#N/A</v>
      </c>
      <c r="B7241" s="12" t="str">
        <f>IFERROR(__xludf.DUMMYFUNCTION("TEXTJOIN(""; "", TRUE, FILTER(CID!B7241:B14794, REGEXMATCH(CID!D7241:D14794, TEXTJOIN(""|"", TRUE, SPLIT(A7241, "";"")))))"),"#N/A")</f>
        <v>#N/A</v>
      </c>
    </row>
    <row r="7242">
      <c r="A7242" s="12" t="str">
        <f>IFERROR(__xludf.DUMMYFUNCTION("TEXTJOIN("";"", TRUE, FILTER(CID!$B$2:$B$14794, CID!B7242=CID!$D$2:$D$14794))"),"#N/A")</f>
        <v>#N/A</v>
      </c>
      <c r="B7242" s="12" t="str">
        <f>IFERROR(__xludf.DUMMYFUNCTION("TEXTJOIN(""; "", TRUE, FILTER(CID!B7242:B14794, REGEXMATCH(CID!D7242:D14794, TEXTJOIN(""|"", TRUE, SPLIT(A7242, "";"")))))"),"#N/A")</f>
        <v>#N/A</v>
      </c>
    </row>
    <row r="7243">
      <c r="A7243" s="12" t="str">
        <f>IFERROR(__xludf.DUMMYFUNCTION("TEXTJOIN("";"", TRUE, FILTER(CID!$B$2:$B$14794, CID!B7243=CID!$D$2:$D$14794))"),"#N/A")</f>
        <v>#N/A</v>
      </c>
      <c r="B7243" s="12" t="str">
        <f>IFERROR(__xludf.DUMMYFUNCTION("TEXTJOIN(""; "", TRUE, FILTER(CID!B7243:B14794, REGEXMATCH(CID!D7243:D14794, TEXTJOIN(""|"", TRUE, SPLIT(A7243, "";"")))))"),"#N/A")</f>
        <v>#N/A</v>
      </c>
    </row>
    <row r="7244">
      <c r="A7244" s="12" t="str">
        <f>IFERROR(__xludf.DUMMYFUNCTION("TEXTJOIN("";"", TRUE, FILTER(CID!$B$2:$B$14794, CID!B7244=CID!$D$2:$D$14794))"),"#N/A")</f>
        <v>#N/A</v>
      </c>
      <c r="B7244" s="12" t="str">
        <f>IFERROR(__xludf.DUMMYFUNCTION("TEXTJOIN(""; "", TRUE, FILTER(CID!B7244:B14794, REGEXMATCH(CID!D7244:D14794, TEXTJOIN(""|"", TRUE, SPLIT(A7244, "";"")))))"),"#N/A")</f>
        <v>#N/A</v>
      </c>
    </row>
    <row r="7245">
      <c r="A7245" s="12" t="str">
        <f>IFERROR(__xludf.DUMMYFUNCTION("TEXTJOIN("";"", TRUE, FILTER(CID!$B$2:$B$14794, CID!B7245=CID!$D$2:$D$14794))"),"#N/A")</f>
        <v>#N/A</v>
      </c>
      <c r="B7245" s="12" t="str">
        <f>IFERROR(__xludf.DUMMYFUNCTION("TEXTJOIN(""; "", TRUE, FILTER(CID!B7245:B14794, REGEXMATCH(CID!D7245:D14794, TEXTJOIN(""|"", TRUE, SPLIT(A7245, "";"")))))"),"#N/A")</f>
        <v>#N/A</v>
      </c>
    </row>
    <row r="7246">
      <c r="A7246" s="12" t="str">
        <f>IFERROR(__xludf.DUMMYFUNCTION("TEXTJOIN("";"", TRUE, FILTER(CID!$B$2:$B$14794, CID!B7246=CID!$D$2:$D$14794))"),"#N/A")</f>
        <v>#N/A</v>
      </c>
      <c r="B7246" s="12" t="str">
        <f>IFERROR(__xludf.DUMMYFUNCTION("TEXTJOIN(""; "", TRUE, FILTER(CID!B7246:B14794, REGEXMATCH(CID!D7246:D14794, TEXTJOIN(""|"", TRUE, SPLIT(A7246, "";"")))))"),"#N/A")</f>
        <v>#N/A</v>
      </c>
    </row>
    <row r="7247">
      <c r="A7247" s="12" t="str">
        <f>IFERROR(__xludf.DUMMYFUNCTION("TEXTJOIN("";"", TRUE, FILTER(CID!$B$2:$B$14794, CID!B7247=CID!$D$2:$D$14794))"),"#N/A")</f>
        <v>#N/A</v>
      </c>
      <c r="B7247" s="12" t="str">
        <f>IFERROR(__xludf.DUMMYFUNCTION("TEXTJOIN(""; "", TRUE, FILTER(CID!B7247:B14794, REGEXMATCH(CID!D7247:D14794, TEXTJOIN(""|"", TRUE, SPLIT(A7247, "";"")))))"),"#N/A")</f>
        <v>#N/A</v>
      </c>
    </row>
    <row r="7248">
      <c r="A7248" s="12" t="str">
        <f>IFERROR(__xludf.DUMMYFUNCTION("TEXTJOIN("";"", TRUE, FILTER(CID!$B$2:$B$14794, CID!B7248=CID!$D$2:$D$14794))"),"#N/A")</f>
        <v>#N/A</v>
      </c>
      <c r="B7248" s="12" t="str">
        <f>IFERROR(__xludf.DUMMYFUNCTION("TEXTJOIN(""; "", TRUE, FILTER(CID!B7248:B14794, REGEXMATCH(CID!D7248:D14794, TEXTJOIN(""|"", TRUE, SPLIT(A7248, "";"")))))"),"#N/A")</f>
        <v>#N/A</v>
      </c>
    </row>
    <row r="7249">
      <c r="A7249" s="12" t="str">
        <f>IFERROR(__xludf.DUMMYFUNCTION("TEXTJOIN("";"", TRUE, FILTER(CID!$B$2:$B$14794, CID!B7249=CID!$D$2:$D$14794))"),"#N/A")</f>
        <v>#N/A</v>
      </c>
      <c r="B7249" s="12" t="str">
        <f>IFERROR(__xludf.DUMMYFUNCTION("TEXTJOIN(""; "", TRUE, FILTER(CID!B7249:B14794, REGEXMATCH(CID!D7249:D14794, TEXTJOIN(""|"", TRUE, SPLIT(A7249, "";"")))))"),"#N/A")</f>
        <v>#N/A</v>
      </c>
    </row>
    <row r="7250">
      <c r="A7250" s="12" t="str">
        <f>IFERROR(__xludf.DUMMYFUNCTION("TEXTJOIN("";"", TRUE, FILTER(CID!$B$2:$B$14794, CID!B7250=CID!$D$2:$D$14794))"),"#N/A")</f>
        <v>#N/A</v>
      </c>
      <c r="B7250" s="12" t="str">
        <f>IFERROR(__xludf.DUMMYFUNCTION("TEXTJOIN(""; "", TRUE, FILTER(CID!B7250:B14794, REGEXMATCH(CID!D7250:D14794, TEXTJOIN(""|"", TRUE, SPLIT(A7250, "";"")))))"),"#N/A")</f>
        <v>#N/A</v>
      </c>
    </row>
    <row r="7251">
      <c r="A7251" s="12" t="str">
        <f>IFERROR(__xludf.DUMMYFUNCTION("TEXTJOIN("";"", TRUE, FILTER(CID!$B$2:$B$14794, CID!B7251=CID!$D$2:$D$14794))"),"#N/A")</f>
        <v>#N/A</v>
      </c>
      <c r="B7251" s="12" t="str">
        <f>IFERROR(__xludf.DUMMYFUNCTION("TEXTJOIN(""; "", TRUE, FILTER(CID!B7251:B14794, REGEXMATCH(CID!D7251:D14794, TEXTJOIN(""|"", TRUE, SPLIT(A7251, "";"")))))"),"#N/A")</f>
        <v>#N/A</v>
      </c>
    </row>
    <row r="7252">
      <c r="A7252" s="12" t="str">
        <f>IFERROR(__xludf.DUMMYFUNCTION("TEXTJOIN("";"", TRUE, FILTER(CID!$B$2:$B$14794, CID!B7252=CID!$D$2:$D$14794))"),"#N/A")</f>
        <v>#N/A</v>
      </c>
      <c r="B7252" s="12" t="str">
        <f>IFERROR(__xludf.DUMMYFUNCTION("TEXTJOIN(""; "", TRUE, FILTER(CID!B7252:B14794, REGEXMATCH(CID!D7252:D14794, TEXTJOIN(""|"", TRUE, SPLIT(A7252, "";"")))))"),"#N/A")</f>
        <v>#N/A</v>
      </c>
    </row>
    <row r="7253">
      <c r="A7253" s="12" t="str">
        <f>IFERROR(__xludf.DUMMYFUNCTION("TEXTJOIN("";"", TRUE, FILTER(CID!$B$2:$B$14794, CID!B7253=CID!$D$2:$D$14794))"),"#N/A")</f>
        <v>#N/A</v>
      </c>
      <c r="B7253" s="12" t="str">
        <f>IFERROR(__xludf.DUMMYFUNCTION("TEXTJOIN(""; "", TRUE, FILTER(CID!B7253:B14794, REGEXMATCH(CID!D7253:D14794, TEXTJOIN(""|"", TRUE, SPLIT(A7253, "";"")))))"),"#N/A")</f>
        <v>#N/A</v>
      </c>
    </row>
    <row r="7254">
      <c r="A7254" s="12" t="str">
        <f>IFERROR(__xludf.DUMMYFUNCTION("TEXTJOIN("";"", TRUE, FILTER(CID!$B$2:$B$14794, CID!B7254=CID!$D$2:$D$14794))"),"#N/A")</f>
        <v>#N/A</v>
      </c>
      <c r="B7254" s="12" t="str">
        <f>IFERROR(__xludf.DUMMYFUNCTION("TEXTJOIN(""; "", TRUE, FILTER(CID!B7254:B14794, REGEXMATCH(CID!D7254:D14794, TEXTJOIN(""|"", TRUE, SPLIT(A7254, "";"")))))"),"#N/A")</f>
        <v>#N/A</v>
      </c>
    </row>
    <row r="7255">
      <c r="A7255" s="12" t="str">
        <f>IFERROR(__xludf.DUMMYFUNCTION("TEXTJOIN("";"", TRUE, FILTER(CID!$B$2:$B$14794, CID!B7255=CID!$D$2:$D$14794))"),"#N/A")</f>
        <v>#N/A</v>
      </c>
      <c r="B7255" s="12" t="str">
        <f>IFERROR(__xludf.DUMMYFUNCTION("TEXTJOIN(""; "", TRUE, FILTER(CID!B7255:B14794, REGEXMATCH(CID!D7255:D14794, TEXTJOIN(""|"", TRUE, SPLIT(A7255, "";"")))))"),"#N/A")</f>
        <v>#N/A</v>
      </c>
    </row>
    <row r="7256">
      <c r="A7256" s="12" t="str">
        <f>IFERROR(__xludf.DUMMYFUNCTION("TEXTJOIN("";"", TRUE, FILTER(CID!$B$2:$B$14794, CID!B7256=CID!$D$2:$D$14794))"),"#N/A")</f>
        <v>#N/A</v>
      </c>
      <c r="B7256" s="12" t="str">
        <f>IFERROR(__xludf.DUMMYFUNCTION("TEXTJOIN(""; "", TRUE, FILTER(CID!B7256:B14794, REGEXMATCH(CID!D7256:D14794, TEXTJOIN(""|"", TRUE, SPLIT(A7256, "";"")))))"),"#N/A")</f>
        <v>#N/A</v>
      </c>
    </row>
    <row r="7257">
      <c r="A7257" s="12" t="str">
        <f>IFERROR(__xludf.DUMMYFUNCTION("TEXTJOIN("";"", TRUE, FILTER(CID!$B$2:$B$14794, CID!B7257=CID!$D$2:$D$14794))"),"#N/A")</f>
        <v>#N/A</v>
      </c>
      <c r="B7257" s="12" t="str">
        <f>IFERROR(__xludf.DUMMYFUNCTION("TEXTJOIN(""; "", TRUE, FILTER(CID!B7257:B14794, REGEXMATCH(CID!D7257:D14794, TEXTJOIN(""|"", TRUE, SPLIT(A7257, "";"")))))"),"#N/A")</f>
        <v>#N/A</v>
      </c>
    </row>
    <row r="7258">
      <c r="A7258" s="12" t="str">
        <f>IFERROR(__xludf.DUMMYFUNCTION("TEXTJOIN("";"", TRUE, FILTER(CID!$B$2:$B$14794, CID!B7258=CID!$D$2:$D$14794))"),"#N/A")</f>
        <v>#N/A</v>
      </c>
      <c r="B7258" s="12" t="str">
        <f>IFERROR(__xludf.DUMMYFUNCTION("TEXTJOIN(""; "", TRUE, FILTER(CID!B7258:B14794, REGEXMATCH(CID!D7258:D14794, TEXTJOIN(""|"", TRUE, SPLIT(A7258, "";"")))))"),"#N/A")</f>
        <v>#N/A</v>
      </c>
    </row>
    <row r="7259">
      <c r="A7259" s="12" t="str">
        <f>IFERROR(__xludf.DUMMYFUNCTION("TEXTJOIN("";"", TRUE, FILTER(CID!$B$2:$B$14794, CID!B7259=CID!$D$2:$D$14794))"),"#N/A")</f>
        <v>#N/A</v>
      </c>
      <c r="B7259" s="12" t="str">
        <f>IFERROR(__xludf.DUMMYFUNCTION("TEXTJOIN(""; "", TRUE, FILTER(CID!B7259:B14794, REGEXMATCH(CID!D7259:D14794, TEXTJOIN(""|"", TRUE, SPLIT(A7259, "";"")))))"),"#N/A")</f>
        <v>#N/A</v>
      </c>
    </row>
    <row r="7260">
      <c r="A7260" s="12" t="str">
        <f>IFERROR(__xludf.DUMMYFUNCTION("TEXTJOIN("";"", TRUE, FILTER(CID!$B$2:$B$14794, CID!B7260=CID!$D$2:$D$14794))"),"#N/A")</f>
        <v>#N/A</v>
      </c>
      <c r="B7260" s="12" t="str">
        <f>IFERROR(__xludf.DUMMYFUNCTION("TEXTJOIN(""; "", TRUE, FILTER(CID!B7260:B14794, REGEXMATCH(CID!D7260:D14794, TEXTJOIN(""|"", TRUE, SPLIT(A7260, "";"")))))"),"#N/A")</f>
        <v>#N/A</v>
      </c>
    </row>
    <row r="7261">
      <c r="A7261" s="12" t="str">
        <f>IFERROR(__xludf.DUMMYFUNCTION("TEXTJOIN("";"", TRUE, FILTER(CID!$B$2:$B$14794, CID!B7261=CID!$D$2:$D$14794))"),"#N/A")</f>
        <v>#N/A</v>
      </c>
      <c r="B7261" s="12" t="str">
        <f>IFERROR(__xludf.DUMMYFUNCTION("TEXTJOIN(""; "", TRUE, FILTER(CID!B7261:B14794, REGEXMATCH(CID!D7261:D14794, TEXTJOIN(""|"", TRUE, SPLIT(A7261, "";"")))))"),"#N/A")</f>
        <v>#N/A</v>
      </c>
    </row>
    <row r="7262">
      <c r="A7262" s="12" t="str">
        <f>IFERROR(__xludf.DUMMYFUNCTION("TEXTJOIN("";"", TRUE, FILTER(CID!$B$2:$B$14794, CID!B7262=CID!$D$2:$D$14794))"),"#N/A")</f>
        <v>#N/A</v>
      </c>
      <c r="B7262" s="12" t="str">
        <f>IFERROR(__xludf.DUMMYFUNCTION("TEXTJOIN(""; "", TRUE, FILTER(CID!B7262:B14794, REGEXMATCH(CID!D7262:D14794, TEXTJOIN(""|"", TRUE, SPLIT(A7262, "";"")))))"),"#N/A")</f>
        <v>#N/A</v>
      </c>
    </row>
    <row r="7263">
      <c r="A7263" s="12" t="str">
        <f>IFERROR(__xludf.DUMMYFUNCTION("TEXTJOIN("";"", TRUE, FILTER(CID!$B$2:$B$14794, CID!B7263=CID!$D$2:$D$14794))"),"#N/A")</f>
        <v>#N/A</v>
      </c>
      <c r="B7263" s="12" t="str">
        <f>IFERROR(__xludf.DUMMYFUNCTION("TEXTJOIN(""; "", TRUE, FILTER(CID!B7263:B14794, REGEXMATCH(CID!D7263:D14794, TEXTJOIN(""|"", TRUE, SPLIT(A7263, "";"")))))"),"#N/A")</f>
        <v>#N/A</v>
      </c>
    </row>
    <row r="7264">
      <c r="A7264" s="12" t="str">
        <f>IFERROR(__xludf.DUMMYFUNCTION("TEXTJOIN("";"", TRUE, FILTER(CID!$B$2:$B$14794, CID!B7264=CID!$D$2:$D$14794))"),"#N/A")</f>
        <v>#N/A</v>
      </c>
      <c r="B7264" s="12" t="str">
        <f>IFERROR(__xludf.DUMMYFUNCTION("TEXTJOIN(""; "", TRUE, FILTER(CID!B7264:B14794, REGEXMATCH(CID!D7264:D14794, TEXTJOIN(""|"", TRUE, SPLIT(A7264, "";"")))))"),"#N/A")</f>
        <v>#N/A</v>
      </c>
    </row>
    <row r="7265">
      <c r="A7265" s="12" t="str">
        <f>IFERROR(__xludf.DUMMYFUNCTION("TEXTJOIN("";"", TRUE, FILTER(CID!$B$2:$B$14794, CID!B7265=CID!$D$2:$D$14794))"),"#N/A")</f>
        <v>#N/A</v>
      </c>
      <c r="B7265" s="12" t="str">
        <f>IFERROR(__xludf.DUMMYFUNCTION("TEXTJOIN(""; "", TRUE, FILTER(CID!B7265:B14794, REGEXMATCH(CID!D7265:D14794, TEXTJOIN(""|"", TRUE, SPLIT(A7265, "";"")))))"),"#N/A")</f>
        <v>#N/A</v>
      </c>
    </row>
    <row r="7266">
      <c r="A7266" s="12" t="str">
        <f>IFERROR(__xludf.DUMMYFUNCTION("TEXTJOIN("";"", TRUE, FILTER(CID!$B$2:$B$14794, CID!B7266=CID!$D$2:$D$14794))"),"#N/A")</f>
        <v>#N/A</v>
      </c>
      <c r="B7266" s="12" t="str">
        <f>IFERROR(__xludf.DUMMYFUNCTION("TEXTJOIN(""; "", TRUE, FILTER(CID!B7266:B14794, REGEXMATCH(CID!D7266:D14794, TEXTJOIN(""|"", TRUE, SPLIT(A7266, "";"")))))"),"#N/A")</f>
        <v>#N/A</v>
      </c>
    </row>
    <row r="7267">
      <c r="A7267" s="12" t="str">
        <f>IFERROR(__xludf.DUMMYFUNCTION("TEXTJOIN("";"", TRUE, FILTER(CID!$B$2:$B$14794, CID!B7267=CID!$D$2:$D$14794))"),"#N/A")</f>
        <v>#N/A</v>
      </c>
      <c r="B7267" s="12" t="str">
        <f>IFERROR(__xludf.DUMMYFUNCTION("TEXTJOIN(""; "", TRUE, FILTER(CID!B7267:B14794, REGEXMATCH(CID!D7267:D14794, TEXTJOIN(""|"", TRUE, SPLIT(A7267, "";"")))))"),"#N/A")</f>
        <v>#N/A</v>
      </c>
    </row>
    <row r="7268">
      <c r="A7268" s="12" t="str">
        <f>IFERROR(__xludf.DUMMYFUNCTION("TEXTJOIN("";"", TRUE, FILTER(CID!$B$2:$B$14794, CID!B7268=CID!$D$2:$D$14794))"),"#N/A")</f>
        <v>#N/A</v>
      </c>
      <c r="B7268" s="12" t="str">
        <f>IFERROR(__xludf.DUMMYFUNCTION("TEXTJOIN(""; "", TRUE, FILTER(CID!B7268:B14794, REGEXMATCH(CID!D7268:D14794, TEXTJOIN(""|"", TRUE, SPLIT(A7268, "";"")))))"),"#N/A")</f>
        <v>#N/A</v>
      </c>
    </row>
    <row r="7269">
      <c r="A7269" s="12" t="str">
        <f>IFERROR(__xludf.DUMMYFUNCTION("TEXTJOIN("";"", TRUE, FILTER(CID!$B$2:$B$14794, CID!B7269=CID!$D$2:$D$14794))"),"#N/A")</f>
        <v>#N/A</v>
      </c>
      <c r="B7269" s="12" t="str">
        <f>IFERROR(__xludf.DUMMYFUNCTION("TEXTJOIN(""; "", TRUE, FILTER(CID!B7269:B14794, REGEXMATCH(CID!D7269:D14794, TEXTJOIN(""|"", TRUE, SPLIT(A7269, "";"")))))"),"#N/A")</f>
        <v>#N/A</v>
      </c>
    </row>
    <row r="7270">
      <c r="A7270" s="12" t="str">
        <f>IFERROR(__xludf.DUMMYFUNCTION("TEXTJOIN("";"", TRUE, FILTER(CID!$B$2:$B$14794, CID!B7270=CID!$D$2:$D$14794))"),"#N/A")</f>
        <v>#N/A</v>
      </c>
      <c r="B7270" s="12" t="str">
        <f>IFERROR(__xludf.DUMMYFUNCTION("TEXTJOIN(""; "", TRUE, FILTER(CID!B7270:B14794, REGEXMATCH(CID!D7270:D14794, TEXTJOIN(""|"", TRUE, SPLIT(A7270, "";"")))))"),"#N/A")</f>
        <v>#N/A</v>
      </c>
    </row>
    <row r="7271">
      <c r="A7271" s="12" t="str">
        <f>IFERROR(__xludf.DUMMYFUNCTION("TEXTJOIN("";"", TRUE, FILTER(CID!$B$2:$B$14794, CID!B7271=CID!$D$2:$D$14794))"),"#N/A")</f>
        <v>#N/A</v>
      </c>
      <c r="B7271" s="12" t="str">
        <f>IFERROR(__xludf.DUMMYFUNCTION("TEXTJOIN(""; "", TRUE, FILTER(CID!B7271:B14794, REGEXMATCH(CID!D7271:D14794, TEXTJOIN(""|"", TRUE, SPLIT(A7271, "";"")))))"),"#N/A")</f>
        <v>#N/A</v>
      </c>
    </row>
    <row r="7272">
      <c r="A7272" s="12" t="str">
        <f>IFERROR(__xludf.DUMMYFUNCTION("TEXTJOIN("";"", TRUE, FILTER(CID!$B$2:$B$14794, CID!B7272=CID!$D$2:$D$14794))"),"#N/A")</f>
        <v>#N/A</v>
      </c>
      <c r="B7272" s="12" t="str">
        <f>IFERROR(__xludf.DUMMYFUNCTION("TEXTJOIN(""; "", TRUE, FILTER(CID!B7272:B14794, REGEXMATCH(CID!D7272:D14794, TEXTJOIN(""|"", TRUE, SPLIT(A7272, "";"")))))"),"#N/A")</f>
        <v>#N/A</v>
      </c>
    </row>
    <row r="7273">
      <c r="A7273" s="12" t="str">
        <f>IFERROR(__xludf.DUMMYFUNCTION("TEXTJOIN("";"", TRUE, FILTER(CID!$B$2:$B$14794, CID!B7273=CID!$D$2:$D$14794))"),"#N/A")</f>
        <v>#N/A</v>
      </c>
      <c r="B7273" s="12" t="str">
        <f>IFERROR(__xludf.DUMMYFUNCTION("TEXTJOIN(""; "", TRUE, FILTER(CID!B7273:B14794, REGEXMATCH(CID!D7273:D14794, TEXTJOIN(""|"", TRUE, SPLIT(A7273, "";"")))))"),"#N/A")</f>
        <v>#N/A</v>
      </c>
    </row>
    <row r="7274">
      <c r="A7274" s="12" t="str">
        <f>IFERROR(__xludf.DUMMYFUNCTION("TEXTJOIN("";"", TRUE, FILTER(CID!$B$2:$B$14794, CID!B7274=CID!$D$2:$D$14794))"),"#N/A")</f>
        <v>#N/A</v>
      </c>
      <c r="B7274" s="12" t="str">
        <f>IFERROR(__xludf.DUMMYFUNCTION("TEXTJOIN(""; "", TRUE, FILTER(CID!B7274:B14794, REGEXMATCH(CID!D7274:D14794, TEXTJOIN(""|"", TRUE, SPLIT(A7274, "";"")))))"),"#N/A")</f>
        <v>#N/A</v>
      </c>
    </row>
    <row r="7275">
      <c r="A7275" s="12" t="str">
        <f>IFERROR(__xludf.DUMMYFUNCTION("TEXTJOIN("";"", TRUE, FILTER(CID!$B$2:$B$14794, CID!B7275=CID!$D$2:$D$14794))"),"#N/A")</f>
        <v>#N/A</v>
      </c>
      <c r="B7275" s="12" t="str">
        <f>IFERROR(__xludf.DUMMYFUNCTION("TEXTJOIN(""; "", TRUE, FILTER(CID!B7275:B14794, REGEXMATCH(CID!D7275:D14794, TEXTJOIN(""|"", TRUE, SPLIT(A7275, "";"")))))"),"#N/A")</f>
        <v>#N/A</v>
      </c>
    </row>
    <row r="7276">
      <c r="A7276" s="12" t="str">
        <f>IFERROR(__xludf.DUMMYFUNCTION("TEXTJOIN("";"", TRUE, FILTER(CID!$B$2:$B$14794, CID!B7276=CID!$D$2:$D$14794))"),"#N/A")</f>
        <v>#N/A</v>
      </c>
      <c r="B7276" s="12" t="str">
        <f>IFERROR(__xludf.DUMMYFUNCTION("TEXTJOIN(""; "", TRUE, FILTER(CID!B7276:B14794, REGEXMATCH(CID!D7276:D14794, TEXTJOIN(""|"", TRUE, SPLIT(A7276, "";"")))))"),"#N/A")</f>
        <v>#N/A</v>
      </c>
    </row>
    <row r="7277">
      <c r="A7277" s="12" t="str">
        <f>IFERROR(__xludf.DUMMYFUNCTION("TEXTJOIN("";"", TRUE, FILTER(CID!$B$2:$B$14794, CID!B7277=CID!$D$2:$D$14794))"),"#N/A")</f>
        <v>#N/A</v>
      </c>
      <c r="B7277" s="12" t="str">
        <f>IFERROR(__xludf.DUMMYFUNCTION("TEXTJOIN(""; "", TRUE, FILTER(CID!B7277:B14794, REGEXMATCH(CID!D7277:D14794, TEXTJOIN(""|"", TRUE, SPLIT(A7277, "";"")))))"),"#N/A")</f>
        <v>#N/A</v>
      </c>
    </row>
    <row r="7278">
      <c r="A7278" s="12" t="str">
        <f>IFERROR(__xludf.DUMMYFUNCTION("TEXTJOIN("";"", TRUE, FILTER(CID!$B$2:$B$14794, CID!B7278=CID!$D$2:$D$14794))"),"#N/A")</f>
        <v>#N/A</v>
      </c>
      <c r="B7278" s="12" t="str">
        <f>IFERROR(__xludf.DUMMYFUNCTION("TEXTJOIN(""; "", TRUE, FILTER(CID!B7278:B14794, REGEXMATCH(CID!D7278:D14794, TEXTJOIN(""|"", TRUE, SPLIT(A7278, "";"")))))"),"#N/A")</f>
        <v>#N/A</v>
      </c>
    </row>
    <row r="7279">
      <c r="A7279" s="12" t="str">
        <f>IFERROR(__xludf.DUMMYFUNCTION("TEXTJOIN("";"", TRUE, FILTER(CID!$B$2:$B$14794, CID!B7279=CID!$D$2:$D$14794))"),"#N/A")</f>
        <v>#N/A</v>
      </c>
      <c r="B7279" s="12" t="str">
        <f>IFERROR(__xludf.DUMMYFUNCTION("TEXTJOIN(""; "", TRUE, FILTER(CID!B7279:B14794, REGEXMATCH(CID!D7279:D14794, TEXTJOIN(""|"", TRUE, SPLIT(A7279, "";"")))))"),"#N/A")</f>
        <v>#N/A</v>
      </c>
    </row>
    <row r="7280">
      <c r="A7280" s="12" t="str">
        <f>IFERROR(__xludf.DUMMYFUNCTION("TEXTJOIN("";"", TRUE, FILTER(CID!$B$2:$B$14794, CID!B7280=CID!$D$2:$D$14794))"),"#N/A")</f>
        <v>#N/A</v>
      </c>
      <c r="B7280" s="12" t="str">
        <f>IFERROR(__xludf.DUMMYFUNCTION("TEXTJOIN(""; "", TRUE, FILTER(CID!B7280:B14794, REGEXMATCH(CID!D7280:D14794, TEXTJOIN(""|"", TRUE, SPLIT(A7280, "";"")))))"),"#N/A")</f>
        <v>#N/A</v>
      </c>
    </row>
    <row r="7281">
      <c r="A7281" s="12" t="str">
        <f>IFERROR(__xludf.DUMMYFUNCTION("TEXTJOIN("";"", TRUE, FILTER(CID!$B$2:$B$14794, CID!B7281=CID!$D$2:$D$14794))"),"#N/A")</f>
        <v>#N/A</v>
      </c>
      <c r="B7281" s="12" t="str">
        <f>IFERROR(__xludf.DUMMYFUNCTION("TEXTJOIN(""; "", TRUE, FILTER(CID!B7281:B14794, REGEXMATCH(CID!D7281:D14794, TEXTJOIN(""|"", TRUE, SPLIT(A7281, "";"")))))"),"#N/A")</f>
        <v>#N/A</v>
      </c>
    </row>
    <row r="7282">
      <c r="A7282" s="12" t="str">
        <f>IFERROR(__xludf.DUMMYFUNCTION("TEXTJOIN("";"", TRUE, FILTER(CID!$B$2:$B$14794, CID!B7282=CID!$D$2:$D$14794))"),"#N/A")</f>
        <v>#N/A</v>
      </c>
      <c r="B7282" s="12" t="str">
        <f>IFERROR(__xludf.DUMMYFUNCTION("TEXTJOIN(""; "", TRUE, FILTER(CID!B7282:B14794, REGEXMATCH(CID!D7282:D14794, TEXTJOIN(""|"", TRUE, SPLIT(A7282, "";"")))))"),"#N/A")</f>
        <v>#N/A</v>
      </c>
    </row>
    <row r="7283">
      <c r="A7283" s="12" t="str">
        <f>IFERROR(__xludf.DUMMYFUNCTION("TEXTJOIN("";"", TRUE, FILTER(CID!$B$2:$B$14794, CID!B7283=CID!$D$2:$D$14794))"),"#N/A")</f>
        <v>#N/A</v>
      </c>
      <c r="B7283" s="12" t="str">
        <f>IFERROR(__xludf.DUMMYFUNCTION("TEXTJOIN(""; "", TRUE, FILTER(CID!B7283:B14794, REGEXMATCH(CID!D7283:D14794, TEXTJOIN(""|"", TRUE, SPLIT(A7283, "";"")))))"),"#N/A")</f>
        <v>#N/A</v>
      </c>
    </row>
    <row r="7284">
      <c r="A7284" s="12" t="str">
        <f>IFERROR(__xludf.DUMMYFUNCTION("TEXTJOIN("";"", TRUE, FILTER(CID!$B$2:$B$14794, CID!B7284=CID!$D$2:$D$14794))"),"#N/A")</f>
        <v>#N/A</v>
      </c>
      <c r="B7284" s="12" t="str">
        <f>IFERROR(__xludf.DUMMYFUNCTION("TEXTJOIN(""; "", TRUE, FILTER(CID!B7284:B14794, REGEXMATCH(CID!D7284:D14794, TEXTJOIN(""|"", TRUE, SPLIT(A7284, "";"")))))"),"#N/A")</f>
        <v>#N/A</v>
      </c>
    </row>
    <row r="7285">
      <c r="A7285" s="12" t="str">
        <f>IFERROR(__xludf.DUMMYFUNCTION("TEXTJOIN("";"", TRUE, FILTER(CID!$B$2:$B$14794, CID!B7285=CID!$D$2:$D$14794))"),"#N/A")</f>
        <v>#N/A</v>
      </c>
      <c r="B7285" s="12" t="str">
        <f>IFERROR(__xludf.DUMMYFUNCTION("TEXTJOIN(""; "", TRUE, FILTER(CID!B7285:B14794, REGEXMATCH(CID!D7285:D14794, TEXTJOIN(""|"", TRUE, SPLIT(A7285, "";"")))))"),"#N/A")</f>
        <v>#N/A</v>
      </c>
    </row>
    <row r="7286">
      <c r="A7286" s="12" t="str">
        <f>IFERROR(__xludf.DUMMYFUNCTION("TEXTJOIN("";"", TRUE, FILTER(CID!$B$2:$B$14794, CID!B7286=CID!$D$2:$D$14794))"),"#N/A")</f>
        <v>#N/A</v>
      </c>
      <c r="B7286" s="12" t="str">
        <f>IFERROR(__xludf.DUMMYFUNCTION("TEXTJOIN(""; "", TRUE, FILTER(CID!B7286:B14794, REGEXMATCH(CID!D7286:D14794, TEXTJOIN(""|"", TRUE, SPLIT(A7286, "";"")))))"),"#N/A")</f>
        <v>#N/A</v>
      </c>
    </row>
    <row r="7287">
      <c r="A7287" s="12" t="str">
        <f>IFERROR(__xludf.DUMMYFUNCTION("TEXTJOIN("";"", TRUE, FILTER(CID!$B$2:$B$14794, CID!B7287=CID!$D$2:$D$14794))"),"#N/A")</f>
        <v>#N/A</v>
      </c>
      <c r="B7287" s="12" t="str">
        <f>IFERROR(__xludf.DUMMYFUNCTION("TEXTJOIN(""; "", TRUE, FILTER(CID!B7287:B14794, REGEXMATCH(CID!D7287:D14794, TEXTJOIN(""|"", TRUE, SPLIT(A7287, "";"")))))"),"#N/A")</f>
        <v>#N/A</v>
      </c>
    </row>
    <row r="7288">
      <c r="A7288" s="12" t="str">
        <f>IFERROR(__xludf.DUMMYFUNCTION("TEXTJOIN("";"", TRUE, FILTER(CID!$B$2:$B$14794, CID!B7288=CID!$D$2:$D$14794))"),"#N/A")</f>
        <v>#N/A</v>
      </c>
      <c r="B7288" s="12" t="str">
        <f>IFERROR(__xludf.DUMMYFUNCTION("TEXTJOIN(""; "", TRUE, FILTER(CID!B7288:B14794, REGEXMATCH(CID!D7288:D14794, TEXTJOIN(""|"", TRUE, SPLIT(A7288, "";"")))))"),"#N/A")</f>
        <v>#N/A</v>
      </c>
    </row>
    <row r="7289">
      <c r="A7289" s="12" t="str">
        <f>IFERROR(__xludf.DUMMYFUNCTION("TEXTJOIN("";"", TRUE, FILTER(CID!$B$2:$B$14794, CID!B7289=CID!$D$2:$D$14794))"),"#N/A")</f>
        <v>#N/A</v>
      </c>
      <c r="B7289" s="12" t="str">
        <f>IFERROR(__xludf.DUMMYFUNCTION("TEXTJOIN(""; "", TRUE, FILTER(CID!B7289:B14794, REGEXMATCH(CID!D7289:D14794, TEXTJOIN(""|"", TRUE, SPLIT(A7289, "";"")))))"),"#N/A")</f>
        <v>#N/A</v>
      </c>
    </row>
    <row r="7290">
      <c r="A7290" s="12" t="str">
        <f>IFERROR(__xludf.DUMMYFUNCTION("TEXTJOIN("";"", TRUE, FILTER(CID!$B$2:$B$14794, CID!B7290=CID!$D$2:$D$14794))"),"#N/A")</f>
        <v>#N/A</v>
      </c>
      <c r="B7290" s="12" t="str">
        <f>IFERROR(__xludf.DUMMYFUNCTION("TEXTJOIN(""; "", TRUE, FILTER(CID!B7290:B14794, REGEXMATCH(CID!D7290:D14794, TEXTJOIN(""|"", TRUE, SPLIT(A7290, "";"")))))"),"#N/A")</f>
        <v>#N/A</v>
      </c>
    </row>
    <row r="7291">
      <c r="A7291" s="12" t="str">
        <f>IFERROR(__xludf.DUMMYFUNCTION("TEXTJOIN("";"", TRUE, FILTER(CID!$B$2:$B$14794, CID!B7291=CID!$D$2:$D$14794))"),"#N/A")</f>
        <v>#N/A</v>
      </c>
      <c r="B7291" s="12" t="str">
        <f>IFERROR(__xludf.DUMMYFUNCTION("TEXTJOIN(""; "", TRUE, FILTER(CID!B7291:B14794, REGEXMATCH(CID!D7291:D14794, TEXTJOIN(""|"", TRUE, SPLIT(A7291, "";"")))))"),"#N/A")</f>
        <v>#N/A</v>
      </c>
    </row>
    <row r="7292">
      <c r="A7292" s="12" t="str">
        <f>IFERROR(__xludf.DUMMYFUNCTION("TEXTJOIN("";"", TRUE, FILTER(CID!$B$2:$B$14794, CID!B7292=CID!$D$2:$D$14794))"),"#N/A")</f>
        <v>#N/A</v>
      </c>
      <c r="B7292" s="12" t="str">
        <f>IFERROR(__xludf.DUMMYFUNCTION("TEXTJOIN(""; "", TRUE, FILTER(CID!B7292:B14794, REGEXMATCH(CID!D7292:D14794, TEXTJOIN(""|"", TRUE, SPLIT(A7292, "";"")))))"),"#N/A")</f>
        <v>#N/A</v>
      </c>
    </row>
    <row r="7293">
      <c r="A7293" s="12" t="str">
        <f>IFERROR(__xludf.DUMMYFUNCTION("TEXTJOIN("";"", TRUE, FILTER(CID!$B$2:$B$14794, CID!B7293=CID!$D$2:$D$14794))"),"#N/A")</f>
        <v>#N/A</v>
      </c>
      <c r="B7293" s="12" t="str">
        <f>IFERROR(__xludf.DUMMYFUNCTION("TEXTJOIN(""; "", TRUE, FILTER(CID!B7293:B14794, REGEXMATCH(CID!D7293:D14794, TEXTJOIN(""|"", TRUE, SPLIT(A7293, "";"")))))"),"#N/A")</f>
        <v>#N/A</v>
      </c>
    </row>
    <row r="7294">
      <c r="A7294" s="12" t="str">
        <f>IFERROR(__xludf.DUMMYFUNCTION("TEXTJOIN("";"", TRUE, FILTER(CID!$B$2:$B$14794, CID!B7294=CID!$D$2:$D$14794))"),"#N/A")</f>
        <v>#N/A</v>
      </c>
      <c r="B7294" s="12" t="str">
        <f>IFERROR(__xludf.DUMMYFUNCTION("TEXTJOIN(""; "", TRUE, FILTER(CID!B7294:B14794, REGEXMATCH(CID!D7294:D14794, TEXTJOIN(""|"", TRUE, SPLIT(A7294, "";"")))))"),"#N/A")</f>
        <v>#N/A</v>
      </c>
    </row>
    <row r="7295">
      <c r="A7295" s="12" t="str">
        <f>IFERROR(__xludf.DUMMYFUNCTION("TEXTJOIN("";"", TRUE, FILTER(CID!$B$2:$B$14794, CID!B7295=CID!$D$2:$D$14794))"),"#N/A")</f>
        <v>#N/A</v>
      </c>
      <c r="B7295" s="12" t="str">
        <f>IFERROR(__xludf.DUMMYFUNCTION("TEXTJOIN(""; "", TRUE, FILTER(CID!B7295:B14794, REGEXMATCH(CID!D7295:D14794, TEXTJOIN(""|"", TRUE, SPLIT(A7295, "";"")))))"),"#N/A")</f>
        <v>#N/A</v>
      </c>
    </row>
    <row r="7296">
      <c r="A7296" s="12" t="str">
        <f>IFERROR(__xludf.DUMMYFUNCTION("TEXTJOIN("";"", TRUE, FILTER(CID!$B$2:$B$14794, CID!B7296=CID!$D$2:$D$14794))"),"#N/A")</f>
        <v>#N/A</v>
      </c>
      <c r="B7296" s="12" t="str">
        <f>IFERROR(__xludf.DUMMYFUNCTION("TEXTJOIN(""; "", TRUE, FILTER(CID!B7296:B14794, REGEXMATCH(CID!D7296:D14794, TEXTJOIN(""|"", TRUE, SPLIT(A7296, "";"")))))"),"#N/A")</f>
        <v>#N/A</v>
      </c>
    </row>
    <row r="7297">
      <c r="A7297" s="12" t="str">
        <f>IFERROR(__xludf.DUMMYFUNCTION("TEXTJOIN("";"", TRUE, FILTER(CID!$B$2:$B$14794, CID!B7297=CID!$D$2:$D$14794))"),"#N/A")</f>
        <v>#N/A</v>
      </c>
      <c r="B7297" s="12" t="str">
        <f>IFERROR(__xludf.DUMMYFUNCTION("TEXTJOIN(""; "", TRUE, FILTER(CID!B7297:B14794, REGEXMATCH(CID!D7297:D14794, TEXTJOIN(""|"", TRUE, SPLIT(A7297, "";"")))))"),"#N/A")</f>
        <v>#N/A</v>
      </c>
    </row>
    <row r="7298">
      <c r="A7298" s="12" t="str">
        <f>IFERROR(__xludf.DUMMYFUNCTION("TEXTJOIN("";"", TRUE, FILTER(CID!$B$2:$B$14794, CID!B7298=CID!$D$2:$D$14794))"),"#N/A")</f>
        <v>#N/A</v>
      </c>
      <c r="B7298" s="12" t="str">
        <f>IFERROR(__xludf.DUMMYFUNCTION("TEXTJOIN(""; "", TRUE, FILTER(CID!B7298:B14794, REGEXMATCH(CID!D7298:D14794, TEXTJOIN(""|"", TRUE, SPLIT(A7298, "";"")))))"),"#N/A")</f>
        <v>#N/A</v>
      </c>
    </row>
    <row r="7299">
      <c r="A7299" s="12" t="str">
        <f>IFERROR(__xludf.DUMMYFUNCTION("TEXTJOIN("";"", TRUE, FILTER(CID!$B$2:$B$14794, CID!B7299=CID!$D$2:$D$14794))"),"#N/A")</f>
        <v>#N/A</v>
      </c>
      <c r="B7299" s="12" t="str">
        <f>IFERROR(__xludf.DUMMYFUNCTION("TEXTJOIN(""; "", TRUE, FILTER(CID!B7299:B14794, REGEXMATCH(CID!D7299:D14794, TEXTJOIN(""|"", TRUE, SPLIT(A7299, "";"")))))"),"#N/A")</f>
        <v>#N/A</v>
      </c>
    </row>
    <row r="7300">
      <c r="A7300" s="12" t="str">
        <f>IFERROR(__xludf.DUMMYFUNCTION("TEXTJOIN("";"", TRUE, FILTER(CID!$B$2:$B$14794, CID!B7300=CID!$D$2:$D$14794))"),"#N/A")</f>
        <v>#N/A</v>
      </c>
      <c r="B7300" s="12" t="str">
        <f>IFERROR(__xludf.DUMMYFUNCTION("TEXTJOIN(""; "", TRUE, FILTER(CID!B7300:B14794, REGEXMATCH(CID!D7300:D14794, TEXTJOIN(""|"", TRUE, SPLIT(A7300, "";"")))))"),"#N/A")</f>
        <v>#N/A</v>
      </c>
    </row>
    <row r="7301">
      <c r="A7301" s="12" t="str">
        <f>IFERROR(__xludf.DUMMYFUNCTION("TEXTJOIN("";"", TRUE, FILTER(CID!$B$2:$B$14794, CID!B7301=CID!$D$2:$D$14794))"),"#N/A")</f>
        <v>#N/A</v>
      </c>
      <c r="B7301" s="12" t="str">
        <f>IFERROR(__xludf.DUMMYFUNCTION("TEXTJOIN(""; "", TRUE, FILTER(CID!B7301:B14794, REGEXMATCH(CID!D7301:D14794, TEXTJOIN(""|"", TRUE, SPLIT(A7301, "";"")))))"),"#N/A")</f>
        <v>#N/A</v>
      </c>
    </row>
    <row r="7302">
      <c r="A7302" s="12" t="str">
        <f>IFERROR(__xludf.DUMMYFUNCTION("TEXTJOIN("";"", TRUE, FILTER(CID!$B$2:$B$14794, CID!B7302=CID!$D$2:$D$14794))"),"#N/A")</f>
        <v>#N/A</v>
      </c>
      <c r="B7302" s="12" t="str">
        <f>IFERROR(__xludf.DUMMYFUNCTION("TEXTJOIN(""; "", TRUE, FILTER(CID!B7302:B14794, REGEXMATCH(CID!D7302:D14794, TEXTJOIN(""|"", TRUE, SPLIT(A7302, "";"")))))"),"#N/A")</f>
        <v>#N/A</v>
      </c>
    </row>
    <row r="7303">
      <c r="A7303" s="12" t="str">
        <f>IFERROR(__xludf.DUMMYFUNCTION("TEXTJOIN("";"", TRUE, FILTER(CID!$B$2:$B$14794, CID!B7303=CID!$D$2:$D$14794))"),"#N/A")</f>
        <v>#N/A</v>
      </c>
      <c r="B7303" s="12" t="str">
        <f>IFERROR(__xludf.DUMMYFUNCTION("TEXTJOIN(""; "", TRUE, FILTER(CID!B7303:B14794, REGEXMATCH(CID!D7303:D14794, TEXTJOIN(""|"", TRUE, SPLIT(A7303, "";"")))))"),"#N/A")</f>
        <v>#N/A</v>
      </c>
    </row>
    <row r="7304">
      <c r="A7304" s="12" t="str">
        <f>IFERROR(__xludf.DUMMYFUNCTION("TEXTJOIN("";"", TRUE, FILTER(CID!$B$2:$B$14794, CID!B7304=CID!$D$2:$D$14794))"),"#N/A")</f>
        <v>#N/A</v>
      </c>
      <c r="B7304" s="12" t="str">
        <f>IFERROR(__xludf.DUMMYFUNCTION("TEXTJOIN(""; "", TRUE, FILTER(CID!B7304:B14794, REGEXMATCH(CID!D7304:D14794, TEXTJOIN(""|"", TRUE, SPLIT(A7304, "";"")))))"),"#N/A")</f>
        <v>#N/A</v>
      </c>
    </row>
    <row r="7305">
      <c r="A7305" s="12" t="str">
        <f>IFERROR(__xludf.DUMMYFUNCTION("TEXTJOIN("";"", TRUE, FILTER(CID!$B$2:$B$14794, CID!B7305=CID!$D$2:$D$14794))"),"#N/A")</f>
        <v>#N/A</v>
      </c>
      <c r="B7305" s="12" t="str">
        <f>IFERROR(__xludf.DUMMYFUNCTION("TEXTJOIN(""; "", TRUE, FILTER(CID!B7305:B14794, REGEXMATCH(CID!D7305:D14794, TEXTJOIN(""|"", TRUE, SPLIT(A7305, "";"")))))"),"#N/A")</f>
        <v>#N/A</v>
      </c>
    </row>
    <row r="7306">
      <c r="A7306" s="12" t="str">
        <f>IFERROR(__xludf.DUMMYFUNCTION("TEXTJOIN("";"", TRUE, FILTER(CID!$B$2:$B$14794, CID!B7306=CID!$D$2:$D$14794))"),"#N/A")</f>
        <v>#N/A</v>
      </c>
      <c r="B7306" s="12" t="str">
        <f>IFERROR(__xludf.DUMMYFUNCTION("TEXTJOIN(""; "", TRUE, FILTER(CID!B7306:B14794, REGEXMATCH(CID!D7306:D14794, TEXTJOIN(""|"", TRUE, SPLIT(A7306, "";"")))))"),"#N/A")</f>
        <v>#N/A</v>
      </c>
    </row>
    <row r="7307">
      <c r="A7307" s="12" t="str">
        <f>IFERROR(__xludf.DUMMYFUNCTION("TEXTJOIN("";"", TRUE, FILTER(CID!$B$2:$B$14794, CID!B7307=CID!$D$2:$D$14794))"),"#N/A")</f>
        <v>#N/A</v>
      </c>
      <c r="B7307" s="12" t="str">
        <f>IFERROR(__xludf.DUMMYFUNCTION("TEXTJOIN(""; "", TRUE, FILTER(CID!B7307:B14794, REGEXMATCH(CID!D7307:D14794, TEXTJOIN(""|"", TRUE, SPLIT(A7307, "";"")))))"),"#N/A")</f>
        <v>#N/A</v>
      </c>
    </row>
    <row r="7308">
      <c r="A7308" s="12" t="str">
        <f>IFERROR(__xludf.DUMMYFUNCTION("TEXTJOIN("";"", TRUE, FILTER(CID!$B$2:$B$14794, CID!B7308=CID!$D$2:$D$14794))"),"#N/A")</f>
        <v>#N/A</v>
      </c>
      <c r="B7308" s="12" t="str">
        <f>IFERROR(__xludf.DUMMYFUNCTION("TEXTJOIN(""; "", TRUE, FILTER(CID!B7308:B14794, REGEXMATCH(CID!D7308:D14794, TEXTJOIN(""|"", TRUE, SPLIT(A7308, "";"")))))"),"#N/A")</f>
        <v>#N/A</v>
      </c>
    </row>
    <row r="7309">
      <c r="A7309" s="12" t="str">
        <f>IFERROR(__xludf.DUMMYFUNCTION("TEXTJOIN("";"", TRUE, FILTER(CID!$B$2:$B$14794, CID!B7309=CID!$D$2:$D$14794))"),"#N/A")</f>
        <v>#N/A</v>
      </c>
      <c r="B7309" s="12" t="str">
        <f>IFERROR(__xludf.DUMMYFUNCTION("TEXTJOIN(""; "", TRUE, FILTER(CID!B7309:B14794, REGEXMATCH(CID!D7309:D14794, TEXTJOIN(""|"", TRUE, SPLIT(A7309, "";"")))))"),"#N/A")</f>
        <v>#N/A</v>
      </c>
    </row>
    <row r="7310">
      <c r="A7310" s="12" t="str">
        <f>IFERROR(__xludf.DUMMYFUNCTION("TEXTJOIN("";"", TRUE, FILTER(CID!$B$2:$B$14794, CID!B7310=CID!$D$2:$D$14794))"),"#N/A")</f>
        <v>#N/A</v>
      </c>
      <c r="B7310" s="12" t="str">
        <f>IFERROR(__xludf.DUMMYFUNCTION("TEXTJOIN(""; "", TRUE, FILTER(CID!B7310:B14794, REGEXMATCH(CID!D7310:D14794, TEXTJOIN(""|"", TRUE, SPLIT(A7310, "";"")))))"),"#N/A")</f>
        <v>#N/A</v>
      </c>
    </row>
    <row r="7311">
      <c r="A7311" s="12" t="str">
        <f>IFERROR(__xludf.DUMMYFUNCTION("TEXTJOIN("";"", TRUE, FILTER(CID!$B$2:$B$14794, CID!B7311=CID!$D$2:$D$14794))"),"#N/A")</f>
        <v>#N/A</v>
      </c>
      <c r="B7311" s="12" t="str">
        <f>IFERROR(__xludf.DUMMYFUNCTION("TEXTJOIN(""; "", TRUE, FILTER(CID!B7311:B14794, REGEXMATCH(CID!D7311:D14794, TEXTJOIN(""|"", TRUE, SPLIT(A7311, "";"")))))"),"#N/A")</f>
        <v>#N/A</v>
      </c>
    </row>
    <row r="7312">
      <c r="A7312" s="12" t="str">
        <f>IFERROR(__xludf.DUMMYFUNCTION("TEXTJOIN("";"", TRUE, FILTER(CID!$B$2:$B$14794, CID!B7312=CID!$D$2:$D$14794))"),"#N/A")</f>
        <v>#N/A</v>
      </c>
      <c r="B7312" s="12" t="str">
        <f>IFERROR(__xludf.DUMMYFUNCTION("TEXTJOIN(""; "", TRUE, FILTER(CID!B7312:B14794, REGEXMATCH(CID!D7312:D14794, TEXTJOIN(""|"", TRUE, SPLIT(A7312, "";"")))))"),"#N/A")</f>
        <v>#N/A</v>
      </c>
    </row>
    <row r="7313">
      <c r="A7313" s="12" t="str">
        <f>IFERROR(__xludf.DUMMYFUNCTION("TEXTJOIN("";"", TRUE, FILTER(CID!$B$2:$B$14794, CID!B7313=CID!$D$2:$D$14794))"),"#N/A")</f>
        <v>#N/A</v>
      </c>
      <c r="B7313" s="12" t="str">
        <f>IFERROR(__xludf.DUMMYFUNCTION("TEXTJOIN(""; "", TRUE, FILTER(CID!B7313:B14794, REGEXMATCH(CID!D7313:D14794, TEXTJOIN(""|"", TRUE, SPLIT(A7313, "";"")))))"),"#N/A")</f>
        <v>#N/A</v>
      </c>
    </row>
    <row r="7314">
      <c r="A7314" s="12" t="str">
        <f>IFERROR(__xludf.DUMMYFUNCTION("TEXTJOIN("";"", TRUE, FILTER(CID!$B$2:$B$14794, CID!B7314=CID!$D$2:$D$14794))"),"#N/A")</f>
        <v>#N/A</v>
      </c>
      <c r="B7314" s="12" t="str">
        <f>IFERROR(__xludf.DUMMYFUNCTION("TEXTJOIN(""; "", TRUE, FILTER(CID!B7314:B14794, REGEXMATCH(CID!D7314:D14794, TEXTJOIN(""|"", TRUE, SPLIT(A7314, "";"")))))"),"#N/A")</f>
        <v>#N/A</v>
      </c>
    </row>
    <row r="7315">
      <c r="A7315" s="12" t="str">
        <f>IFERROR(__xludf.DUMMYFUNCTION("TEXTJOIN("";"", TRUE, FILTER(CID!$B$2:$B$14794, CID!B7315=CID!$D$2:$D$14794))"),"#N/A")</f>
        <v>#N/A</v>
      </c>
      <c r="B7315" s="12" t="str">
        <f>IFERROR(__xludf.DUMMYFUNCTION("TEXTJOIN(""; "", TRUE, FILTER(CID!B7315:B14794, REGEXMATCH(CID!D7315:D14794, TEXTJOIN(""|"", TRUE, SPLIT(A7315, "";"")))))"),"#N/A")</f>
        <v>#N/A</v>
      </c>
    </row>
    <row r="7316">
      <c r="A7316" s="12" t="str">
        <f>IFERROR(__xludf.DUMMYFUNCTION("TEXTJOIN("";"", TRUE, FILTER(CID!$B$2:$B$14794, CID!B7316=CID!$D$2:$D$14794))"),"#N/A")</f>
        <v>#N/A</v>
      </c>
      <c r="B7316" s="12" t="str">
        <f>IFERROR(__xludf.DUMMYFUNCTION("TEXTJOIN(""; "", TRUE, FILTER(CID!B7316:B14794, REGEXMATCH(CID!D7316:D14794, TEXTJOIN(""|"", TRUE, SPLIT(A7316, "";"")))))"),"#N/A")</f>
        <v>#N/A</v>
      </c>
    </row>
    <row r="7317">
      <c r="A7317" s="12" t="str">
        <f>IFERROR(__xludf.DUMMYFUNCTION("TEXTJOIN("";"", TRUE, FILTER(CID!$B$2:$B$14794, CID!B7317=CID!$D$2:$D$14794))"),"#N/A")</f>
        <v>#N/A</v>
      </c>
      <c r="B7317" s="12" t="str">
        <f>IFERROR(__xludf.DUMMYFUNCTION("TEXTJOIN(""; "", TRUE, FILTER(CID!B7317:B14794, REGEXMATCH(CID!D7317:D14794, TEXTJOIN(""|"", TRUE, SPLIT(A7317, "";"")))))"),"#N/A")</f>
        <v>#N/A</v>
      </c>
    </row>
    <row r="7318">
      <c r="A7318" s="12" t="str">
        <f>IFERROR(__xludf.DUMMYFUNCTION("TEXTJOIN("";"", TRUE, FILTER(CID!$B$2:$B$14794, CID!B7318=CID!$D$2:$D$14794))"),"#N/A")</f>
        <v>#N/A</v>
      </c>
      <c r="B7318" s="12" t="str">
        <f>IFERROR(__xludf.DUMMYFUNCTION("TEXTJOIN(""; "", TRUE, FILTER(CID!B7318:B14794, REGEXMATCH(CID!D7318:D14794, TEXTJOIN(""|"", TRUE, SPLIT(A7318, "";"")))))"),"#N/A")</f>
        <v>#N/A</v>
      </c>
    </row>
    <row r="7319">
      <c r="A7319" s="12" t="str">
        <f>IFERROR(__xludf.DUMMYFUNCTION("TEXTJOIN("";"", TRUE, FILTER(CID!$B$2:$B$14794, CID!B7319=CID!$D$2:$D$14794))"),"#N/A")</f>
        <v>#N/A</v>
      </c>
      <c r="B7319" s="12" t="str">
        <f>IFERROR(__xludf.DUMMYFUNCTION("TEXTJOIN(""; "", TRUE, FILTER(CID!B7319:B14794, REGEXMATCH(CID!D7319:D14794, TEXTJOIN(""|"", TRUE, SPLIT(A7319, "";"")))))"),"#N/A")</f>
        <v>#N/A</v>
      </c>
    </row>
    <row r="7320">
      <c r="A7320" s="12" t="str">
        <f>IFERROR(__xludf.DUMMYFUNCTION("TEXTJOIN("";"", TRUE, FILTER(CID!$B$2:$B$14794, CID!B7320=CID!$D$2:$D$14794))"),"#N/A")</f>
        <v>#N/A</v>
      </c>
      <c r="B7320" s="12" t="str">
        <f>IFERROR(__xludf.DUMMYFUNCTION("TEXTJOIN(""; "", TRUE, FILTER(CID!B7320:B14794, REGEXMATCH(CID!D7320:D14794, TEXTJOIN(""|"", TRUE, SPLIT(A7320, "";"")))))"),"#N/A")</f>
        <v>#N/A</v>
      </c>
    </row>
    <row r="7321">
      <c r="A7321" s="12" t="str">
        <f>IFERROR(__xludf.DUMMYFUNCTION("TEXTJOIN("";"", TRUE, FILTER(CID!$B$2:$B$14794, CID!B7321=CID!$D$2:$D$14794))"),"#N/A")</f>
        <v>#N/A</v>
      </c>
      <c r="B7321" s="12" t="str">
        <f>IFERROR(__xludf.DUMMYFUNCTION("TEXTJOIN(""; "", TRUE, FILTER(CID!B7321:B14794, REGEXMATCH(CID!D7321:D14794, TEXTJOIN(""|"", TRUE, SPLIT(A7321, "";"")))))"),"#N/A")</f>
        <v>#N/A</v>
      </c>
    </row>
    <row r="7322">
      <c r="A7322" s="12" t="str">
        <f>IFERROR(__xludf.DUMMYFUNCTION("TEXTJOIN("";"", TRUE, FILTER(CID!$B$2:$B$14794, CID!B7322=CID!$D$2:$D$14794))"),"#N/A")</f>
        <v>#N/A</v>
      </c>
      <c r="B7322" s="12" t="str">
        <f>IFERROR(__xludf.DUMMYFUNCTION("TEXTJOIN(""; "", TRUE, FILTER(CID!B7322:B14794, REGEXMATCH(CID!D7322:D14794, TEXTJOIN(""|"", TRUE, SPLIT(A7322, "";"")))))"),"#N/A")</f>
        <v>#N/A</v>
      </c>
    </row>
    <row r="7323">
      <c r="A7323" s="12" t="str">
        <f>IFERROR(__xludf.DUMMYFUNCTION("TEXTJOIN("";"", TRUE, FILTER(CID!$B$2:$B$14794, CID!B7323=CID!$D$2:$D$14794))"),"#N/A")</f>
        <v>#N/A</v>
      </c>
      <c r="B7323" s="12" t="str">
        <f>IFERROR(__xludf.DUMMYFUNCTION("TEXTJOIN(""; "", TRUE, FILTER(CID!B7323:B14794, REGEXMATCH(CID!D7323:D14794, TEXTJOIN(""|"", TRUE, SPLIT(A7323, "";"")))))"),"#N/A")</f>
        <v>#N/A</v>
      </c>
    </row>
    <row r="7324">
      <c r="A7324" s="12" t="str">
        <f>IFERROR(__xludf.DUMMYFUNCTION("TEXTJOIN("";"", TRUE, FILTER(CID!$B$2:$B$14794, CID!B7324=CID!$D$2:$D$14794))"),"#N/A")</f>
        <v>#N/A</v>
      </c>
      <c r="B7324" s="12" t="str">
        <f>IFERROR(__xludf.DUMMYFUNCTION("TEXTJOIN(""; "", TRUE, FILTER(CID!B7324:B14794, REGEXMATCH(CID!D7324:D14794, TEXTJOIN(""|"", TRUE, SPLIT(A7324, "";"")))))"),"#N/A")</f>
        <v>#N/A</v>
      </c>
    </row>
    <row r="7325">
      <c r="A7325" s="12" t="str">
        <f>IFERROR(__xludf.DUMMYFUNCTION("TEXTJOIN("";"", TRUE, FILTER(CID!$B$2:$B$14794, CID!B7325=CID!$D$2:$D$14794))"),"#N/A")</f>
        <v>#N/A</v>
      </c>
      <c r="B7325" s="12" t="str">
        <f>IFERROR(__xludf.DUMMYFUNCTION("TEXTJOIN(""; "", TRUE, FILTER(CID!B7325:B14794, REGEXMATCH(CID!D7325:D14794, TEXTJOIN(""|"", TRUE, SPLIT(A7325, "";"")))))"),"#N/A")</f>
        <v>#N/A</v>
      </c>
    </row>
    <row r="7326">
      <c r="A7326" s="12" t="str">
        <f>IFERROR(__xludf.DUMMYFUNCTION("TEXTJOIN("";"", TRUE, FILTER(CID!$B$2:$B$14794, CID!B7326=CID!$D$2:$D$14794))"),"#N/A")</f>
        <v>#N/A</v>
      </c>
      <c r="B7326" s="12" t="str">
        <f>IFERROR(__xludf.DUMMYFUNCTION("TEXTJOIN(""; "", TRUE, FILTER(CID!B7326:B14794, REGEXMATCH(CID!D7326:D14794, TEXTJOIN(""|"", TRUE, SPLIT(A7326, "";"")))))"),"#N/A")</f>
        <v>#N/A</v>
      </c>
    </row>
    <row r="7327">
      <c r="A7327" s="12" t="str">
        <f>IFERROR(__xludf.DUMMYFUNCTION("TEXTJOIN("";"", TRUE, FILTER(CID!$B$2:$B$14794, CID!B7327=CID!$D$2:$D$14794))"),"#N/A")</f>
        <v>#N/A</v>
      </c>
      <c r="B7327" s="12" t="str">
        <f>IFERROR(__xludf.DUMMYFUNCTION("TEXTJOIN(""; "", TRUE, FILTER(CID!B7327:B14794, REGEXMATCH(CID!D7327:D14794, TEXTJOIN(""|"", TRUE, SPLIT(A7327, "";"")))))"),"#N/A")</f>
        <v>#N/A</v>
      </c>
    </row>
    <row r="7328">
      <c r="A7328" s="12" t="str">
        <f>IFERROR(__xludf.DUMMYFUNCTION("TEXTJOIN("";"", TRUE, FILTER(CID!$B$2:$B$14794, CID!B7328=CID!$D$2:$D$14794))"),"#N/A")</f>
        <v>#N/A</v>
      </c>
      <c r="B7328" s="12" t="str">
        <f>IFERROR(__xludf.DUMMYFUNCTION("TEXTJOIN(""; "", TRUE, FILTER(CID!B7328:B14794, REGEXMATCH(CID!D7328:D14794, TEXTJOIN(""|"", TRUE, SPLIT(A7328, "";"")))))"),"#N/A")</f>
        <v>#N/A</v>
      </c>
    </row>
    <row r="7329">
      <c r="A7329" s="12" t="str">
        <f>IFERROR(__xludf.DUMMYFUNCTION("TEXTJOIN("";"", TRUE, FILTER(CID!$B$2:$B$14794, CID!B7329=CID!$D$2:$D$14794))"),"#N/A")</f>
        <v>#N/A</v>
      </c>
      <c r="B7329" s="12" t="str">
        <f>IFERROR(__xludf.DUMMYFUNCTION("TEXTJOIN(""; "", TRUE, FILTER(CID!B7329:B14794, REGEXMATCH(CID!D7329:D14794, TEXTJOIN(""|"", TRUE, SPLIT(A7329, "";"")))))"),"#N/A")</f>
        <v>#N/A</v>
      </c>
    </row>
    <row r="7330">
      <c r="A7330" s="12" t="str">
        <f>IFERROR(__xludf.DUMMYFUNCTION("TEXTJOIN("";"", TRUE, FILTER(CID!$B$2:$B$14794, CID!B7330=CID!$D$2:$D$14794))"),"#N/A")</f>
        <v>#N/A</v>
      </c>
      <c r="B7330" s="12" t="str">
        <f>IFERROR(__xludf.DUMMYFUNCTION("TEXTJOIN(""; "", TRUE, FILTER(CID!B7330:B14794, REGEXMATCH(CID!D7330:D14794, TEXTJOIN(""|"", TRUE, SPLIT(A7330, "";"")))))"),"#N/A")</f>
        <v>#N/A</v>
      </c>
    </row>
    <row r="7331">
      <c r="A7331" s="12" t="str">
        <f>IFERROR(__xludf.DUMMYFUNCTION("TEXTJOIN("";"", TRUE, FILTER(CID!$B$2:$B$14794, CID!B7331=CID!$D$2:$D$14794))"),"#N/A")</f>
        <v>#N/A</v>
      </c>
      <c r="B7331" s="12" t="str">
        <f>IFERROR(__xludf.DUMMYFUNCTION("TEXTJOIN(""; "", TRUE, FILTER(CID!B7331:B14794, REGEXMATCH(CID!D7331:D14794, TEXTJOIN(""|"", TRUE, SPLIT(A7331, "";"")))))"),"#N/A")</f>
        <v>#N/A</v>
      </c>
    </row>
    <row r="7332">
      <c r="A7332" s="12" t="str">
        <f>IFERROR(__xludf.DUMMYFUNCTION("TEXTJOIN("";"", TRUE, FILTER(CID!$B$2:$B$14794, CID!B7332=CID!$D$2:$D$14794))"),"#N/A")</f>
        <v>#N/A</v>
      </c>
      <c r="B7332" s="12" t="str">
        <f>IFERROR(__xludf.DUMMYFUNCTION("TEXTJOIN(""; "", TRUE, FILTER(CID!B7332:B14794, REGEXMATCH(CID!D7332:D14794, TEXTJOIN(""|"", TRUE, SPLIT(A7332, "";"")))))"),"#N/A")</f>
        <v>#N/A</v>
      </c>
    </row>
    <row r="7333">
      <c r="A7333" s="12" t="str">
        <f>IFERROR(__xludf.DUMMYFUNCTION("TEXTJOIN("";"", TRUE, FILTER(CID!$B$2:$B$14794, CID!B7333=CID!$D$2:$D$14794))"),"#N/A")</f>
        <v>#N/A</v>
      </c>
      <c r="B7333" s="12" t="str">
        <f>IFERROR(__xludf.DUMMYFUNCTION("TEXTJOIN(""; "", TRUE, FILTER(CID!B7333:B14794, REGEXMATCH(CID!D7333:D14794, TEXTJOIN(""|"", TRUE, SPLIT(A7333, "";"")))))"),"#N/A")</f>
        <v>#N/A</v>
      </c>
    </row>
    <row r="7334">
      <c r="A7334" s="12" t="str">
        <f>IFERROR(__xludf.DUMMYFUNCTION("TEXTJOIN("";"", TRUE, FILTER(CID!$B$2:$B$14794, CID!B7334=CID!$D$2:$D$14794))"),"#N/A")</f>
        <v>#N/A</v>
      </c>
      <c r="B7334" s="12" t="str">
        <f>IFERROR(__xludf.DUMMYFUNCTION("TEXTJOIN(""; "", TRUE, FILTER(CID!B7334:B14794, REGEXMATCH(CID!D7334:D14794, TEXTJOIN(""|"", TRUE, SPLIT(A7334, "";"")))))"),"#N/A")</f>
        <v>#N/A</v>
      </c>
    </row>
    <row r="7335">
      <c r="A7335" s="12" t="str">
        <f>IFERROR(__xludf.DUMMYFUNCTION("TEXTJOIN("";"", TRUE, FILTER(CID!$B$2:$B$14794, CID!B7335=CID!$D$2:$D$14794))"),"#N/A")</f>
        <v>#N/A</v>
      </c>
      <c r="B7335" s="12" t="str">
        <f>IFERROR(__xludf.DUMMYFUNCTION("TEXTJOIN(""; "", TRUE, FILTER(CID!B7335:B14794, REGEXMATCH(CID!D7335:D14794, TEXTJOIN(""|"", TRUE, SPLIT(A7335, "";"")))))"),"#N/A")</f>
        <v>#N/A</v>
      </c>
    </row>
    <row r="7336">
      <c r="A7336" s="12" t="str">
        <f>IFERROR(__xludf.DUMMYFUNCTION("TEXTJOIN("";"", TRUE, FILTER(CID!$B$2:$B$14794, CID!B7336=CID!$D$2:$D$14794))"),"#N/A")</f>
        <v>#N/A</v>
      </c>
      <c r="B7336" s="12" t="str">
        <f>IFERROR(__xludf.DUMMYFUNCTION("TEXTJOIN(""; "", TRUE, FILTER(CID!B7336:B14794, REGEXMATCH(CID!D7336:D14794, TEXTJOIN(""|"", TRUE, SPLIT(A7336, "";"")))))"),"#N/A")</f>
        <v>#N/A</v>
      </c>
    </row>
    <row r="7337">
      <c r="A7337" s="12" t="str">
        <f>IFERROR(__xludf.DUMMYFUNCTION("TEXTJOIN("";"", TRUE, FILTER(CID!$B$2:$B$14794, CID!B7337=CID!$D$2:$D$14794))"),"#N/A")</f>
        <v>#N/A</v>
      </c>
      <c r="B7337" s="12" t="str">
        <f>IFERROR(__xludf.DUMMYFUNCTION("TEXTJOIN(""; "", TRUE, FILTER(CID!B7337:B14794, REGEXMATCH(CID!D7337:D14794, TEXTJOIN(""|"", TRUE, SPLIT(A7337, "";"")))))"),"#N/A")</f>
        <v>#N/A</v>
      </c>
    </row>
    <row r="7338">
      <c r="A7338" s="12" t="str">
        <f>IFERROR(__xludf.DUMMYFUNCTION("TEXTJOIN("";"", TRUE, FILTER(CID!$B$2:$B$14794, CID!B7338=CID!$D$2:$D$14794))"),"#N/A")</f>
        <v>#N/A</v>
      </c>
      <c r="B7338" s="12" t="str">
        <f>IFERROR(__xludf.DUMMYFUNCTION("TEXTJOIN(""; "", TRUE, FILTER(CID!B7338:B14794, REGEXMATCH(CID!D7338:D14794, TEXTJOIN(""|"", TRUE, SPLIT(A7338, "";"")))))"),"#N/A")</f>
        <v>#N/A</v>
      </c>
    </row>
    <row r="7339">
      <c r="A7339" s="12" t="str">
        <f>IFERROR(__xludf.DUMMYFUNCTION("TEXTJOIN("";"", TRUE, FILTER(CID!$B$2:$B$14794, CID!B7339=CID!$D$2:$D$14794))"),"#N/A")</f>
        <v>#N/A</v>
      </c>
      <c r="B7339" s="12" t="str">
        <f>IFERROR(__xludf.DUMMYFUNCTION("TEXTJOIN(""; "", TRUE, FILTER(CID!B7339:B14794, REGEXMATCH(CID!D7339:D14794, TEXTJOIN(""|"", TRUE, SPLIT(A7339, "";"")))))"),"#N/A")</f>
        <v>#N/A</v>
      </c>
    </row>
    <row r="7340">
      <c r="A7340" s="12" t="str">
        <f>IFERROR(__xludf.DUMMYFUNCTION("TEXTJOIN("";"", TRUE, FILTER(CID!$B$2:$B$14794, CID!B7340=CID!$D$2:$D$14794))"),"#N/A")</f>
        <v>#N/A</v>
      </c>
      <c r="B7340" s="12" t="str">
        <f>IFERROR(__xludf.DUMMYFUNCTION("TEXTJOIN(""; "", TRUE, FILTER(CID!B7340:B14794, REGEXMATCH(CID!D7340:D14794, TEXTJOIN(""|"", TRUE, SPLIT(A7340, "";"")))))"),"#N/A")</f>
        <v>#N/A</v>
      </c>
    </row>
    <row r="7341">
      <c r="A7341" s="12" t="str">
        <f>IFERROR(__xludf.DUMMYFUNCTION("TEXTJOIN("";"", TRUE, FILTER(CID!$B$2:$B$14794, CID!B7341=CID!$D$2:$D$14794))"),"#N/A")</f>
        <v>#N/A</v>
      </c>
      <c r="B7341" s="12" t="str">
        <f>IFERROR(__xludf.DUMMYFUNCTION("TEXTJOIN(""; "", TRUE, FILTER(CID!B7341:B14794, REGEXMATCH(CID!D7341:D14794, TEXTJOIN(""|"", TRUE, SPLIT(A7341, "";"")))))"),"#N/A")</f>
        <v>#N/A</v>
      </c>
    </row>
    <row r="7342">
      <c r="A7342" s="12" t="str">
        <f>IFERROR(__xludf.DUMMYFUNCTION("TEXTJOIN("";"", TRUE, FILTER(CID!$B$2:$B$14794, CID!B7342=CID!$D$2:$D$14794))"),"#N/A")</f>
        <v>#N/A</v>
      </c>
      <c r="B7342" s="12" t="str">
        <f>IFERROR(__xludf.DUMMYFUNCTION("TEXTJOIN(""; "", TRUE, FILTER(CID!B7342:B14794, REGEXMATCH(CID!D7342:D14794, TEXTJOIN(""|"", TRUE, SPLIT(A7342, "";"")))))"),"#N/A")</f>
        <v>#N/A</v>
      </c>
    </row>
    <row r="7343">
      <c r="A7343" s="12" t="str">
        <f>IFERROR(__xludf.DUMMYFUNCTION("TEXTJOIN("";"", TRUE, FILTER(CID!$B$2:$B$14794, CID!B7343=CID!$D$2:$D$14794))"),"#N/A")</f>
        <v>#N/A</v>
      </c>
      <c r="B7343" s="12" t="str">
        <f>IFERROR(__xludf.DUMMYFUNCTION("TEXTJOIN(""; "", TRUE, FILTER(CID!B7343:B14794, REGEXMATCH(CID!D7343:D14794, TEXTJOIN(""|"", TRUE, SPLIT(A7343, "";"")))))"),"#N/A")</f>
        <v>#N/A</v>
      </c>
    </row>
    <row r="7344">
      <c r="A7344" s="12" t="str">
        <f>IFERROR(__xludf.DUMMYFUNCTION("TEXTJOIN("";"", TRUE, FILTER(CID!$B$2:$B$14794, CID!B7344=CID!$D$2:$D$14794))"),"#N/A")</f>
        <v>#N/A</v>
      </c>
      <c r="B7344" s="12" t="str">
        <f>IFERROR(__xludf.DUMMYFUNCTION("TEXTJOIN(""; "", TRUE, FILTER(CID!B7344:B14794, REGEXMATCH(CID!D7344:D14794, TEXTJOIN(""|"", TRUE, SPLIT(A7344, "";"")))))"),"#N/A")</f>
        <v>#N/A</v>
      </c>
    </row>
    <row r="7345">
      <c r="A7345" s="12" t="str">
        <f>IFERROR(__xludf.DUMMYFUNCTION("TEXTJOIN("";"", TRUE, FILTER(CID!$B$2:$B$14794, CID!B7345=CID!$D$2:$D$14794))"),"#N/A")</f>
        <v>#N/A</v>
      </c>
      <c r="B7345" s="12" t="str">
        <f>IFERROR(__xludf.DUMMYFUNCTION("TEXTJOIN(""; "", TRUE, FILTER(CID!B7345:B14794, REGEXMATCH(CID!D7345:D14794, TEXTJOIN(""|"", TRUE, SPLIT(A7345, "";"")))))"),"#N/A")</f>
        <v>#N/A</v>
      </c>
    </row>
    <row r="7346">
      <c r="A7346" s="12" t="str">
        <f>IFERROR(__xludf.DUMMYFUNCTION("TEXTJOIN("";"", TRUE, FILTER(CID!$B$2:$B$14794, CID!B7346=CID!$D$2:$D$14794))"),"#N/A")</f>
        <v>#N/A</v>
      </c>
      <c r="B7346" s="12" t="str">
        <f>IFERROR(__xludf.DUMMYFUNCTION("TEXTJOIN(""; "", TRUE, FILTER(CID!B7346:B14794, REGEXMATCH(CID!D7346:D14794, TEXTJOIN(""|"", TRUE, SPLIT(A7346, "";"")))))"),"#N/A")</f>
        <v>#N/A</v>
      </c>
    </row>
    <row r="7347">
      <c r="A7347" s="12" t="str">
        <f>IFERROR(__xludf.DUMMYFUNCTION("TEXTJOIN("";"", TRUE, FILTER(CID!$B$2:$B$14794, CID!B7347=CID!$D$2:$D$14794))"),"#N/A")</f>
        <v>#N/A</v>
      </c>
      <c r="B7347" s="12" t="str">
        <f>IFERROR(__xludf.DUMMYFUNCTION("TEXTJOIN(""; "", TRUE, FILTER(CID!B7347:B14794, REGEXMATCH(CID!D7347:D14794, TEXTJOIN(""|"", TRUE, SPLIT(A7347, "";"")))))"),"#N/A")</f>
        <v>#N/A</v>
      </c>
    </row>
    <row r="7348">
      <c r="A7348" s="12" t="str">
        <f>IFERROR(__xludf.DUMMYFUNCTION("TEXTJOIN("";"", TRUE, FILTER(CID!$B$2:$B$14794, CID!B7348=CID!$D$2:$D$14794))"),"#N/A")</f>
        <v>#N/A</v>
      </c>
      <c r="B7348" s="12" t="str">
        <f>IFERROR(__xludf.DUMMYFUNCTION("TEXTJOIN(""; "", TRUE, FILTER(CID!B7348:B14794, REGEXMATCH(CID!D7348:D14794, TEXTJOIN(""|"", TRUE, SPLIT(A7348, "";"")))))"),"#N/A")</f>
        <v>#N/A</v>
      </c>
    </row>
    <row r="7349">
      <c r="A7349" s="12" t="str">
        <f>IFERROR(__xludf.DUMMYFUNCTION("TEXTJOIN("";"", TRUE, FILTER(CID!$B$2:$B$14794, CID!B7349=CID!$D$2:$D$14794))"),"#N/A")</f>
        <v>#N/A</v>
      </c>
      <c r="B7349" s="12" t="str">
        <f>IFERROR(__xludf.DUMMYFUNCTION("TEXTJOIN(""; "", TRUE, FILTER(CID!B7349:B14794, REGEXMATCH(CID!D7349:D14794, TEXTJOIN(""|"", TRUE, SPLIT(A7349, "";"")))))"),"#N/A")</f>
        <v>#N/A</v>
      </c>
    </row>
    <row r="7350">
      <c r="A7350" s="12" t="str">
        <f>IFERROR(__xludf.DUMMYFUNCTION("TEXTJOIN("";"", TRUE, FILTER(CID!$B$2:$B$14794, CID!B7350=CID!$D$2:$D$14794))"),"#N/A")</f>
        <v>#N/A</v>
      </c>
      <c r="B7350" s="12" t="str">
        <f>IFERROR(__xludf.DUMMYFUNCTION("TEXTJOIN(""; "", TRUE, FILTER(CID!B7350:B14794, REGEXMATCH(CID!D7350:D14794, TEXTJOIN(""|"", TRUE, SPLIT(A7350, "";"")))))"),"#N/A")</f>
        <v>#N/A</v>
      </c>
    </row>
    <row r="7351">
      <c r="A7351" s="12" t="str">
        <f>IFERROR(__xludf.DUMMYFUNCTION("TEXTJOIN("";"", TRUE, FILTER(CID!$B$2:$B$14794, CID!B7351=CID!$D$2:$D$14794))"),"#N/A")</f>
        <v>#N/A</v>
      </c>
      <c r="B7351" s="12" t="str">
        <f>IFERROR(__xludf.DUMMYFUNCTION("TEXTJOIN(""; "", TRUE, FILTER(CID!B7351:B14794, REGEXMATCH(CID!D7351:D14794, TEXTJOIN(""|"", TRUE, SPLIT(A7351, "";"")))))"),"#N/A")</f>
        <v>#N/A</v>
      </c>
    </row>
    <row r="7352">
      <c r="A7352" s="12" t="str">
        <f>IFERROR(__xludf.DUMMYFUNCTION("TEXTJOIN("";"", TRUE, FILTER(CID!$B$2:$B$14794, CID!B7352=CID!$D$2:$D$14794))"),"#N/A")</f>
        <v>#N/A</v>
      </c>
      <c r="B7352" s="12" t="str">
        <f>IFERROR(__xludf.DUMMYFUNCTION("TEXTJOIN(""; "", TRUE, FILTER(CID!B7352:B14794, REGEXMATCH(CID!D7352:D14794, TEXTJOIN(""|"", TRUE, SPLIT(A7352, "";"")))))"),"#N/A")</f>
        <v>#N/A</v>
      </c>
    </row>
    <row r="7353">
      <c r="A7353" s="12" t="str">
        <f>IFERROR(__xludf.DUMMYFUNCTION("TEXTJOIN("";"", TRUE, FILTER(CID!$B$2:$B$14794, CID!B7353=CID!$D$2:$D$14794))"),"#N/A")</f>
        <v>#N/A</v>
      </c>
      <c r="B7353" s="12" t="str">
        <f>IFERROR(__xludf.DUMMYFUNCTION("TEXTJOIN(""; "", TRUE, FILTER(CID!B7353:B14794, REGEXMATCH(CID!D7353:D14794, TEXTJOIN(""|"", TRUE, SPLIT(A7353, "";"")))))"),"#N/A")</f>
        <v>#N/A</v>
      </c>
    </row>
    <row r="7354">
      <c r="A7354" s="12" t="str">
        <f>IFERROR(__xludf.DUMMYFUNCTION("TEXTJOIN("";"", TRUE, FILTER(CID!$B$2:$B$14794, CID!B7354=CID!$D$2:$D$14794))"),"#N/A")</f>
        <v>#N/A</v>
      </c>
      <c r="B7354" s="12" t="str">
        <f>IFERROR(__xludf.DUMMYFUNCTION("TEXTJOIN(""; "", TRUE, FILTER(CID!B7354:B14794, REGEXMATCH(CID!D7354:D14794, TEXTJOIN(""|"", TRUE, SPLIT(A7354, "";"")))))"),"#N/A")</f>
        <v>#N/A</v>
      </c>
    </row>
    <row r="7355">
      <c r="A7355" s="12" t="str">
        <f>IFERROR(__xludf.DUMMYFUNCTION("TEXTJOIN("";"", TRUE, FILTER(CID!$B$2:$B$14794, CID!B7355=CID!$D$2:$D$14794))"),"#N/A")</f>
        <v>#N/A</v>
      </c>
      <c r="B7355" s="12" t="str">
        <f>IFERROR(__xludf.DUMMYFUNCTION("TEXTJOIN(""; "", TRUE, FILTER(CID!B7355:B14794, REGEXMATCH(CID!D7355:D14794, TEXTJOIN(""|"", TRUE, SPLIT(A7355, "";"")))))"),"#N/A")</f>
        <v>#N/A</v>
      </c>
    </row>
    <row r="7356">
      <c r="A7356" s="12" t="str">
        <f>IFERROR(__xludf.DUMMYFUNCTION("TEXTJOIN("";"", TRUE, FILTER(CID!$B$2:$B$14794, CID!B7356=CID!$D$2:$D$14794))"),"#N/A")</f>
        <v>#N/A</v>
      </c>
      <c r="B7356" s="12" t="str">
        <f>IFERROR(__xludf.DUMMYFUNCTION("TEXTJOIN(""; "", TRUE, FILTER(CID!B7356:B14794, REGEXMATCH(CID!D7356:D14794, TEXTJOIN(""|"", TRUE, SPLIT(A7356, "";"")))))"),"#N/A")</f>
        <v>#N/A</v>
      </c>
    </row>
    <row r="7357">
      <c r="A7357" s="12" t="str">
        <f>IFERROR(__xludf.DUMMYFUNCTION("TEXTJOIN("";"", TRUE, FILTER(CID!$B$2:$B$14794, CID!B7357=CID!$D$2:$D$14794))"),"#N/A")</f>
        <v>#N/A</v>
      </c>
      <c r="B7357" s="12" t="str">
        <f>IFERROR(__xludf.DUMMYFUNCTION("TEXTJOIN(""; "", TRUE, FILTER(CID!B7357:B14794, REGEXMATCH(CID!D7357:D14794, TEXTJOIN(""|"", TRUE, SPLIT(A7357, "";"")))))"),"#N/A")</f>
        <v>#N/A</v>
      </c>
    </row>
    <row r="7358">
      <c r="A7358" s="12" t="str">
        <f>IFERROR(__xludf.DUMMYFUNCTION("TEXTJOIN("";"", TRUE, FILTER(CID!$B$2:$B$14794, CID!B7358=CID!$D$2:$D$14794))"),"#N/A")</f>
        <v>#N/A</v>
      </c>
      <c r="B7358" s="12" t="str">
        <f>IFERROR(__xludf.DUMMYFUNCTION("TEXTJOIN(""; "", TRUE, FILTER(CID!B7358:B14794, REGEXMATCH(CID!D7358:D14794, TEXTJOIN(""|"", TRUE, SPLIT(A7358, "";"")))))"),"#N/A")</f>
        <v>#N/A</v>
      </c>
    </row>
    <row r="7359">
      <c r="A7359" s="12" t="str">
        <f>IFERROR(__xludf.DUMMYFUNCTION("TEXTJOIN("";"", TRUE, FILTER(CID!$B$2:$B$14794, CID!B7359=CID!$D$2:$D$14794))"),"#N/A")</f>
        <v>#N/A</v>
      </c>
      <c r="B7359" s="12" t="str">
        <f>IFERROR(__xludf.DUMMYFUNCTION("TEXTJOIN(""; "", TRUE, FILTER(CID!B7359:B14794, REGEXMATCH(CID!D7359:D14794, TEXTJOIN(""|"", TRUE, SPLIT(A7359, "";"")))))"),"#N/A")</f>
        <v>#N/A</v>
      </c>
    </row>
    <row r="7360">
      <c r="A7360" s="12" t="str">
        <f>IFERROR(__xludf.DUMMYFUNCTION("TEXTJOIN("";"", TRUE, FILTER(CID!$B$2:$B$14794, CID!B7360=CID!$D$2:$D$14794))"),"#N/A")</f>
        <v>#N/A</v>
      </c>
      <c r="B7360" s="12" t="str">
        <f>IFERROR(__xludf.DUMMYFUNCTION("TEXTJOIN(""; "", TRUE, FILTER(CID!B7360:B14794, REGEXMATCH(CID!D7360:D14794, TEXTJOIN(""|"", TRUE, SPLIT(A7360, "";"")))))"),"#N/A")</f>
        <v>#N/A</v>
      </c>
    </row>
    <row r="7361">
      <c r="A7361" s="12" t="str">
        <f>IFERROR(__xludf.DUMMYFUNCTION("TEXTJOIN("";"", TRUE, FILTER(CID!$B$2:$B$14794, CID!B7361=CID!$D$2:$D$14794))"),"#N/A")</f>
        <v>#N/A</v>
      </c>
      <c r="B7361" s="12" t="str">
        <f>IFERROR(__xludf.DUMMYFUNCTION("TEXTJOIN(""; "", TRUE, FILTER(CID!B7361:B14794, REGEXMATCH(CID!D7361:D14794, TEXTJOIN(""|"", TRUE, SPLIT(A7361, "";"")))))"),"#N/A")</f>
        <v>#N/A</v>
      </c>
    </row>
    <row r="7362">
      <c r="A7362" s="12" t="str">
        <f>IFERROR(__xludf.DUMMYFUNCTION("TEXTJOIN("";"", TRUE, FILTER(CID!$B$2:$B$14794, CID!B7362=CID!$D$2:$D$14794))"),"#N/A")</f>
        <v>#N/A</v>
      </c>
      <c r="B7362" s="12" t="str">
        <f>IFERROR(__xludf.DUMMYFUNCTION("TEXTJOIN(""; "", TRUE, FILTER(CID!B7362:B14794, REGEXMATCH(CID!D7362:D14794, TEXTJOIN(""|"", TRUE, SPLIT(A7362, "";"")))))"),"#N/A")</f>
        <v>#N/A</v>
      </c>
    </row>
    <row r="7363">
      <c r="A7363" s="12" t="str">
        <f>IFERROR(__xludf.DUMMYFUNCTION("TEXTJOIN("";"", TRUE, FILTER(CID!$B$2:$B$14794, CID!B7363=CID!$D$2:$D$14794))"),"#N/A")</f>
        <v>#N/A</v>
      </c>
      <c r="B7363" s="12" t="str">
        <f>IFERROR(__xludf.DUMMYFUNCTION("TEXTJOIN(""; "", TRUE, FILTER(CID!B7363:B14794, REGEXMATCH(CID!D7363:D14794, TEXTJOIN(""|"", TRUE, SPLIT(A7363, "";"")))))"),"#N/A")</f>
        <v>#N/A</v>
      </c>
    </row>
    <row r="7364">
      <c r="A7364" s="12" t="str">
        <f>IFERROR(__xludf.DUMMYFUNCTION("TEXTJOIN("";"", TRUE, FILTER(CID!$B$2:$B$14794, CID!B7364=CID!$D$2:$D$14794))"),"#N/A")</f>
        <v>#N/A</v>
      </c>
      <c r="B7364" s="12" t="str">
        <f>IFERROR(__xludf.DUMMYFUNCTION("TEXTJOIN(""; "", TRUE, FILTER(CID!B7364:B14794, REGEXMATCH(CID!D7364:D14794, TEXTJOIN(""|"", TRUE, SPLIT(A7364, "";"")))))"),"#N/A")</f>
        <v>#N/A</v>
      </c>
    </row>
    <row r="7365">
      <c r="A7365" s="12" t="str">
        <f>IFERROR(__xludf.DUMMYFUNCTION("TEXTJOIN("";"", TRUE, FILTER(CID!$B$2:$B$14794, CID!B7365=CID!$D$2:$D$14794))"),"#N/A")</f>
        <v>#N/A</v>
      </c>
      <c r="B7365" s="12" t="str">
        <f>IFERROR(__xludf.DUMMYFUNCTION("TEXTJOIN(""; "", TRUE, FILTER(CID!B7365:B14794, REGEXMATCH(CID!D7365:D14794, TEXTJOIN(""|"", TRUE, SPLIT(A7365, "";"")))))"),"#N/A")</f>
        <v>#N/A</v>
      </c>
    </row>
    <row r="7366">
      <c r="A7366" s="12" t="str">
        <f>IFERROR(__xludf.DUMMYFUNCTION("TEXTJOIN("";"", TRUE, FILTER(CID!$B$2:$B$14794, CID!B7366=CID!$D$2:$D$14794))"),"#N/A")</f>
        <v>#N/A</v>
      </c>
      <c r="B7366" s="12" t="str">
        <f>IFERROR(__xludf.DUMMYFUNCTION("TEXTJOIN(""; "", TRUE, FILTER(CID!B7366:B14794, REGEXMATCH(CID!D7366:D14794, TEXTJOIN(""|"", TRUE, SPLIT(A7366, "";"")))))"),"#N/A")</f>
        <v>#N/A</v>
      </c>
    </row>
    <row r="7367">
      <c r="A7367" s="12" t="str">
        <f>IFERROR(__xludf.DUMMYFUNCTION("TEXTJOIN("";"", TRUE, FILTER(CID!$B$2:$B$14794, CID!B7367=CID!$D$2:$D$14794))"),"#N/A")</f>
        <v>#N/A</v>
      </c>
      <c r="B7367" s="12" t="str">
        <f>IFERROR(__xludf.DUMMYFUNCTION("TEXTJOIN(""; "", TRUE, FILTER(CID!B7367:B14794, REGEXMATCH(CID!D7367:D14794, TEXTJOIN(""|"", TRUE, SPLIT(A7367, "";"")))))"),"#N/A")</f>
        <v>#N/A</v>
      </c>
    </row>
    <row r="7368">
      <c r="A7368" s="12" t="str">
        <f>IFERROR(__xludf.DUMMYFUNCTION("TEXTJOIN("";"", TRUE, FILTER(CID!$B$2:$B$14794, CID!B7368=CID!$D$2:$D$14794))"),"#N/A")</f>
        <v>#N/A</v>
      </c>
      <c r="B7368" s="12" t="str">
        <f>IFERROR(__xludf.DUMMYFUNCTION("TEXTJOIN(""; "", TRUE, FILTER(CID!B7368:B14794, REGEXMATCH(CID!D7368:D14794, TEXTJOIN(""|"", TRUE, SPLIT(A7368, "";"")))))"),"#N/A")</f>
        <v>#N/A</v>
      </c>
    </row>
    <row r="7369">
      <c r="A7369" s="12" t="str">
        <f>IFERROR(__xludf.DUMMYFUNCTION("TEXTJOIN("";"", TRUE, FILTER(CID!$B$2:$B$14794, CID!B7369=CID!$D$2:$D$14794))"),"#N/A")</f>
        <v>#N/A</v>
      </c>
      <c r="B7369" s="12" t="str">
        <f>IFERROR(__xludf.DUMMYFUNCTION("TEXTJOIN(""; "", TRUE, FILTER(CID!B7369:B14794, REGEXMATCH(CID!D7369:D14794, TEXTJOIN(""|"", TRUE, SPLIT(A7369, "";"")))))"),"#N/A")</f>
        <v>#N/A</v>
      </c>
    </row>
    <row r="7370">
      <c r="A7370" s="12" t="str">
        <f>IFERROR(__xludf.DUMMYFUNCTION("TEXTJOIN("";"", TRUE, FILTER(CID!$B$2:$B$14794, CID!B7370=CID!$D$2:$D$14794))"),"#N/A")</f>
        <v>#N/A</v>
      </c>
      <c r="B7370" s="12" t="str">
        <f>IFERROR(__xludf.DUMMYFUNCTION("TEXTJOIN(""; "", TRUE, FILTER(CID!B7370:B14794, REGEXMATCH(CID!D7370:D14794, TEXTJOIN(""|"", TRUE, SPLIT(A7370, "";"")))))"),"#N/A")</f>
        <v>#N/A</v>
      </c>
    </row>
    <row r="7371">
      <c r="A7371" s="12" t="str">
        <f>IFERROR(__xludf.DUMMYFUNCTION("TEXTJOIN("";"", TRUE, FILTER(CID!$B$2:$B$14794, CID!B7371=CID!$D$2:$D$14794))"),"#N/A")</f>
        <v>#N/A</v>
      </c>
      <c r="B7371" s="12" t="str">
        <f>IFERROR(__xludf.DUMMYFUNCTION("TEXTJOIN(""; "", TRUE, FILTER(CID!B7371:B14794, REGEXMATCH(CID!D7371:D14794, TEXTJOIN(""|"", TRUE, SPLIT(A7371, "";"")))))"),"#N/A")</f>
        <v>#N/A</v>
      </c>
    </row>
    <row r="7372">
      <c r="A7372" s="12" t="str">
        <f>IFERROR(__xludf.DUMMYFUNCTION("TEXTJOIN("";"", TRUE, FILTER(CID!$B$2:$B$14794, CID!B7372=CID!$D$2:$D$14794))"),"#N/A")</f>
        <v>#N/A</v>
      </c>
      <c r="B7372" s="12" t="str">
        <f>IFERROR(__xludf.DUMMYFUNCTION("TEXTJOIN(""; "", TRUE, FILTER(CID!B7372:B14794, REGEXMATCH(CID!D7372:D14794, TEXTJOIN(""|"", TRUE, SPLIT(A7372, "";"")))))"),"#N/A")</f>
        <v>#N/A</v>
      </c>
    </row>
    <row r="7373">
      <c r="A7373" s="12" t="str">
        <f>IFERROR(__xludf.DUMMYFUNCTION("TEXTJOIN("";"", TRUE, FILTER(CID!$B$2:$B$14794, CID!B7373=CID!$D$2:$D$14794))"),"#N/A")</f>
        <v>#N/A</v>
      </c>
      <c r="B7373" s="12" t="str">
        <f>IFERROR(__xludf.DUMMYFUNCTION("TEXTJOIN(""; "", TRUE, FILTER(CID!B7373:B14794, REGEXMATCH(CID!D7373:D14794, TEXTJOIN(""|"", TRUE, SPLIT(A7373, "";"")))))"),"#N/A")</f>
        <v>#N/A</v>
      </c>
    </row>
    <row r="7374">
      <c r="A7374" s="12" t="str">
        <f>IFERROR(__xludf.DUMMYFUNCTION("TEXTJOIN("";"", TRUE, FILTER(CID!$B$2:$B$14794, CID!B7374=CID!$D$2:$D$14794))"),"#N/A")</f>
        <v>#N/A</v>
      </c>
      <c r="B7374" s="12" t="str">
        <f>IFERROR(__xludf.DUMMYFUNCTION("TEXTJOIN(""; "", TRUE, FILTER(CID!B7374:B14794, REGEXMATCH(CID!D7374:D14794, TEXTJOIN(""|"", TRUE, SPLIT(A7374, "";"")))))"),"#N/A")</f>
        <v>#N/A</v>
      </c>
    </row>
    <row r="7375">
      <c r="A7375" s="12" t="str">
        <f>IFERROR(__xludf.DUMMYFUNCTION("TEXTJOIN("";"", TRUE, FILTER(CID!$B$2:$B$14794, CID!B7375=CID!$D$2:$D$14794))"),"#N/A")</f>
        <v>#N/A</v>
      </c>
      <c r="B7375" s="12" t="str">
        <f>IFERROR(__xludf.DUMMYFUNCTION("TEXTJOIN(""; "", TRUE, FILTER(CID!B7375:B14794, REGEXMATCH(CID!D7375:D14794, TEXTJOIN(""|"", TRUE, SPLIT(A7375, "";"")))))"),"#N/A")</f>
        <v>#N/A</v>
      </c>
    </row>
    <row r="7376">
      <c r="A7376" s="12" t="str">
        <f>IFERROR(__xludf.DUMMYFUNCTION("TEXTJOIN("";"", TRUE, FILTER(CID!$B$2:$B$14794, CID!B7376=CID!$D$2:$D$14794))"),"#N/A")</f>
        <v>#N/A</v>
      </c>
      <c r="B7376" s="12" t="str">
        <f>IFERROR(__xludf.DUMMYFUNCTION("TEXTJOIN(""; "", TRUE, FILTER(CID!B7376:B14794, REGEXMATCH(CID!D7376:D14794, TEXTJOIN(""|"", TRUE, SPLIT(A7376, "";"")))))"),"#N/A")</f>
        <v>#N/A</v>
      </c>
    </row>
    <row r="7377">
      <c r="A7377" s="12" t="str">
        <f>IFERROR(__xludf.DUMMYFUNCTION("TEXTJOIN("";"", TRUE, FILTER(CID!$B$2:$B$14794, CID!B7377=CID!$D$2:$D$14794))"),"#N/A")</f>
        <v>#N/A</v>
      </c>
      <c r="B7377" s="12" t="str">
        <f>IFERROR(__xludf.DUMMYFUNCTION("TEXTJOIN(""; "", TRUE, FILTER(CID!B7377:B14794, REGEXMATCH(CID!D7377:D14794, TEXTJOIN(""|"", TRUE, SPLIT(A7377, "";"")))))"),"#N/A")</f>
        <v>#N/A</v>
      </c>
    </row>
    <row r="7378">
      <c r="A7378" s="12" t="str">
        <f>IFERROR(__xludf.DUMMYFUNCTION("TEXTJOIN("";"", TRUE, FILTER(CID!$B$2:$B$14794, CID!B7378=CID!$D$2:$D$14794))"),"#N/A")</f>
        <v>#N/A</v>
      </c>
      <c r="B7378" s="12" t="str">
        <f>IFERROR(__xludf.DUMMYFUNCTION("TEXTJOIN(""; "", TRUE, FILTER(CID!B7378:B14794, REGEXMATCH(CID!D7378:D14794, TEXTJOIN(""|"", TRUE, SPLIT(A7378, "";"")))))"),"#N/A")</f>
        <v>#N/A</v>
      </c>
    </row>
    <row r="7379">
      <c r="A7379" s="12" t="str">
        <f>IFERROR(__xludf.DUMMYFUNCTION("TEXTJOIN("";"", TRUE, FILTER(CID!$B$2:$B$14794, CID!B7379=CID!$D$2:$D$14794))"),"#N/A")</f>
        <v>#N/A</v>
      </c>
      <c r="B7379" s="12" t="str">
        <f>IFERROR(__xludf.DUMMYFUNCTION("TEXTJOIN(""; "", TRUE, FILTER(CID!B7379:B14794, REGEXMATCH(CID!D7379:D14794, TEXTJOIN(""|"", TRUE, SPLIT(A7379, "";"")))))"),"#N/A")</f>
        <v>#N/A</v>
      </c>
    </row>
    <row r="7380">
      <c r="A7380" s="12" t="str">
        <f>IFERROR(__xludf.DUMMYFUNCTION("TEXTJOIN("";"", TRUE, FILTER(CID!$B$2:$B$14794, CID!B7380=CID!$D$2:$D$14794))"),"#N/A")</f>
        <v>#N/A</v>
      </c>
      <c r="B7380" s="12" t="str">
        <f>IFERROR(__xludf.DUMMYFUNCTION("TEXTJOIN(""; "", TRUE, FILTER(CID!B7380:B14794, REGEXMATCH(CID!D7380:D14794, TEXTJOIN(""|"", TRUE, SPLIT(A7380, "";"")))))"),"#N/A")</f>
        <v>#N/A</v>
      </c>
    </row>
    <row r="7381">
      <c r="A7381" s="12" t="str">
        <f>IFERROR(__xludf.DUMMYFUNCTION("TEXTJOIN("";"", TRUE, FILTER(CID!$B$2:$B$14794, CID!B7381=CID!$D$2:$D$14794))"),"#N/A")</f>
        <v>#N/A</v>
      </c>
      <c r="B7381" s="12" t="str">
        <f>IFERROR(__xludf.DUMMYFUNCTION("TEXTJOIN(""; "", TRUE, FILTER(CID!B7381:B14794, REGEXMATCH(CID!D7381:D14794, TEXTJOIN(""|"", TRUE, SPLIT(A7381, "";"")))))"),"#N/A")</f>
        <v>#N/A</v>
      </c>
    </row>
    <row r="7382">
      <c r="A7382" s="12" t="str">
        <f>IFERROR(__xludf.DUMMYFUNCTION("TEXTJOIN("";"", TRUE, FILTER(CID!$B$2:$B$14794, CID!B7382=CID!$D$2:$D$14794))"),"#N/A")</f>
        <v>#N/A</v>
      </c>
      <c r="B7382" s="12" t="str">
        <f>IFERROR(__xludf.DUMMYFUNCTION("TEXTJOIN(""; "", TRUE, FILTER(CID!B7382:B14794, REGEXMATCH(CID!D7382:D14794, TEXTJOIN(""|"", TRUE, SPLIT(A7382, "";"")))))"),"#N/A")</f>
        <v>#N/A</v>
      </c>
    </row>
    <row r="7383">
      <c r="A7383" s="12" t="str">
        <f>IFERROR(__xludf.DUMMYFUNCTION("TEXTJOIN("";"", TRUE, FILTER(CID!$B$2:$B$14794, CID!B7383=CID!$D$2:$D$14794))"),"#N/A")</f>
        <v>#N/A</v>
      </c>
      <c r="B7383" s="12" t="str">
        <f>IFERROR(__xludf.DUMMYFUNCTION("TEXTJOIN(""; "", TRUE, FILTER(CID!B7383:B14794, REGEXMATCH(CID!D7383:D14794, TEXTJOIN(""|"", TRUE, SPLIT(A7383, "";"")))))"),"#N/A")</f>
        <v>#N/A</v>
      </c>
    </row>
    <row r="7384">
      <c r="A7384" s="12" t="str">
        <f>IFERROR(__xludf.DUMMYFUNCTION("TEXTJOIN("";"", TRUE, FILTER(CID!$B$2:$B$14794, CID!B7384=CID!$D$2:$D$14794))"),"#N/A")</f>
        <v>#N/A</v>
      </c>
      <c r="B7384" s="12" t="str">
        <f>IFERROR(__xludf.DUMMYFUNCTION("TEXTJOIN(""; "", TRUE, FILTER(CID!B7384:B14794, REGEXMATCH(CID!D7384:D14794, TEXTJOIN(""|"", TRUE, SPLIT(A7384, "";"")))))"),"#N/A")</f>
        <v>#N/A</v>
      </c>
    </row>
    <row r="7385">
      <c r="A7385" s="12" t="str">
        <f>IFERROR(__xludf.DUMMYFUNCTION("TEXTJOIN("";"", TRUE, FILTER(CID!$B$2:$B$14794, CID!B7385=CID!$D$2:$D$14794))"),"#N/A")</f>
        <v>#N/A</v>
      </c>
      <c r="B7385" s="12" t="str">
        <f>IFERROR(__xludf.DUMMYFUNCTION("TEXTJOIN(""; "", TRUE, FILTER(CID!B7385:B14794, REGEXMATCH(CID!D7385:D14794, TEXTJOIN(""|"", TRUE, SPLIT(A7385, "";"")))))"),"#N/A")</f>
        <v>#N/A</v>
      </c>
    </row>
    <row r="7386">
      <c r="A7386" s="12" t="str">
        <f>IFERROR(__xludf.DUMMYFUNCTION("TEXTJOIN("";"", TRUE, FILTER(CID!$B$2:$B$14794, CID!B7386=CID!$D$2:$D$14794))"),"#N/A")</f>
        <v>#N/A</v>
      </c>
      <c r="B7386" s="12" t="str">
        <f>IFERROR(__xludf.DUMMYFUNCTION("TEXTJOIN(""; "", TRUE, FILTER(CID!B7386:B14794, REGEXMATCH(CID!D7386:D14794, TEXTJOIN(""|"", TRUE, SPLIT(A7386, "";"")))))"),"#N/A")</f>
        <v>#N/A</v>
      </c>
    </row>
    <row r="7387">
      <c r="A7387" s="12" t="str">
        <f>IFERROR(__xludf.DUMMYFUNCTION("TEXTJOIN("";"", TRUE, FILTER(CID!$B$2:$B$14794, CID!B7387=CID!$D$2:$D$14794))"),"#N/A")</f>
        <v>#N/A</v>
      </c>
      <c r="B7387" s="12" t="str">
        <f>IFERROR(__xludf.DUMMYFUNCTION("TEXTJOIN(""; "", TRUE, FILTER(CID!B7387:B14794, REGEXMATCH(CID!D7387:D14794, TEXTJOIN(""|"", TRUE, SPLIT(A7387, "";"")))))"),"#N/A")</f>
        <v>#N/A</v>
      </c>
    </row>
    <row r="7388">
      <c r="A7388" s="12" t="str">
        <f>IFERROR(__xludf.DUMMYFUNCTION("TEXTJOIN("";"", TRUE, FILTER(CID!$B$2:$B$14794, CID!B7388=CID!$D$2:$D$14794))"),"#N/A")</f>
        <v>#N/A</v>
      </c>
      <c r="B7388" s="12" t="str">
        <f>IFERROR(__xludf.DUMMYFUNCTION("TEXTJOIN(""; "", TRUE, FILTER(CID!B7388:B14794, REGEXMATCH(CID!D7388:D14794, TEXTJOIN(""|"", TRUE, SPLIT(A7388, "";"")))))"),"#N/A")</f>
        <v>#N/A</v>
      </c>
    </row>
    <row r="7389">
      <c r="A7389" s="12" t="str">
        <f>IFERROR(__xludf.DUMMYFUNCTION("TEXTJOIN("";"", TRUE, FILTER(CID!$B$2:$B$14794, CID!B7389=CID!$D$2:$D$14794))"),"#N/A")</f>
        <v>#N/A</v>
      </c>
      <c r="B7389" s="12" t="str">
        <f>IFERROR(__xludf.DUMMYFUNCTION("TEXTJOIN(""; "", TRUE, FILTER(CID!B7389:B14794, REGEXMATCH(CID!D7389:D14794, TEXTJOIN(""|"", TRUE, SPLIT(A7389, "";"")))))"),"#N/A")</f>
        <v>#N/A</v>
      </c>
    </row>
    <row r="7390">
      <c r="A7390" s="12" t="str">
        <f>IFERROR(__xludf.DUMMYFUNCTION("TEXTJOIN("";"", TRUE, FILTER(CID!$B$2:$B$14794, CID!B7390=CID!$D$2:$D$14794))"),"#N/A")</f>
        <v>#N/A</v>
      </c>
      <c r="B7390" s="12" t="str">
        <f>IFERROR(__xludf.DUMMYFUNCTION("TEXTJOIN(""; "", TRUE, FILTER(CID!B7390:B14794, REGEXMATCH(CID!D7390:D14794, TEXTJOIN(""|"", TRUE, SPLIT(A7390, "";"")))))"),"#N/A")</f>
        <v>#N/A</v>
      </c>
    </row>
    <row r="7391">
      <c r="A7391" s="12" t="str">
        <f>IFERROR(__xludf.DUMMYFUNCTION("TEXTJOIN("";"", TRUE, FILTER(CID!$B$2:$B$14794, CID!B7391=CID!$D$2:$D$14794))"),"#N/A")</f>
        <v>#N/A</v>
      </c>
      <c r="B7391" s="12" t="str">
        <f>IFERROR(__xludf.DUMMYFUNCTION("TEXTJOIN(""; "", TRUE, FILTER(CID!B7391:B14794, REGEXMATCH(CID!D7391:D14794, TEXTJOIN(""|"", TRUE, SPLIT(A7391, "";"")))))"),"#N/A")</f>
        <v>#N/A</v>
      </c>
    </row>
    <row r="7392">
      <c r="A7392" s="12" t="str">
        <f>IFERROR(__xludf.DUMMYFUNCTION("TEXTJOIN("";"", TRUE, FILTER(CID!$B$2:$B$14794, CID!B7392=CID!$D$2:$D$14794))"),"#N/A")</f>
        <v>#N/A</v>
      </c>
      <c r="B7392" s="12" t="str">
        <f>IFERROR(__xludf.DUMMYFUNCTION("TEXTJOIN(""; "", TRUE, FILTER(CID!B7392:B14794, REGEXMATCH(CID!D7392:D14794, TEXTJOIN(""|"", TRUE, SPLIT(A7392, "";"")))))"),"#N/A")</f>
        <v>#N/A</v>
      </c>
    </row>
    <row r="7393">
      <c r="A7393" s="12" t="str">
        <f>IFERROR(__xludf.DUMMYFUNCTION("TEXTJOIN("";"", TRUE, FILTER(CID!$B$2:$B$14794, CID!B7393=CID!$D$2:$D$14794))"),"#N/A")</f>
        <v>#N/A</v>
      </c>
      <c r="B7393" s="12" t="str">
        <f>IFERROR(__xludf.DUMMYFUNCTION("TEXTJOIN(""; "", TRUE, FILTER(CID!B7393:B14794, REGEXMATCH(CID!D7393:D14794, TEXTJOIN(""|"", TRUE, SPLIT(A7393, "";"")))))"),"#N/A")</f>
        <v>#N/A</v>
      </c>
    </row>
    <row r="7394">
      <c r="A7394" s="12" t="str">
        <f>IFERROR(__xludf.DUMMYFUNCTION("TEXTJOIN("";"", TRUE, FILTER(CID!$B$2:$B$14794, CID!B7394=CID!$D$2:$D$14794))"),"#N/A")</f>
        <v>#N/A</v>
      </c>
      <c r="B7394" s="12" t="str">
        <f>IFERROR(__xludf.DUMMYFUNCTION("TEXTJOIN(""; "", TRUE, FILTER(CID!B7394:B14794, REGEXMATCH(CID!D7394:D14794, TEXTJOIN(""|"", TRUE, SPLIT(A7394, "";"")))))"),"#N/A")</f>
        <v>#N/A</v>
      </c>
    </row>
    <row r="7395">
      <c r="A7395" s="12" t="str">
        <f>IFERROR(__xludf.DUMMYFUNCTION("TEXTJOIN("";"", TRUE, FILTER(CID!$B$2:$B$14794, CID!B7395=CID!$D$2:$D$14794))"),"#N/A")</f>
        <v>#N/A</v>
      </c>
      <c r="B7395" s="12" t="str">
        <f>IFERROR(__xludf.DUMMYFUNCTION("TEXTJOIN(""; "", TRUE, FILTER(CID!B7395:B14794, REGEXMATCH(CID!D7395:D14794, TEXTJOIN(""|"", TRUE, SPLIT(A7395, "";"")))))"),"#N/A")</f>
        <v>#N/A</v>
      </c>
    </row>
    <row r="7396">
      <c r="A7396" s="12" t="str">
        <f>IFERROR(__xludf.DUMMYFUNCTION("TEXTJOIN("";"", TRUE, FILTER(CID!$B$2:$B$14794, CID!B7396=CID!$D$2:$D$14794))"),"#N/A")</f>
        <v>#N/A</v>
      </c>
      <c r="B7396" s="12" t="str">
        <f>IFERROR(__xludf.DUMMYFUNCTION("TEXTJOIN(""; "", TRUE, FILTER(CID!B7396:B14794, REGEXMATCH(CID!D7396:D14794, TEXTJOIN(""|"", TRUE, SPLIT(A7396, "";"")))))"),"#N/A")</f>
        <v>#N/A</v>
      </c>
    </row>
    <row r="7397">
      <c r="A7397" s="12" t="str">
        <f>IFERROR(__xludf.DUMMYFUNCTION("TEXTJOIN("";"", TRUE, FILTER(CID!$B$2:$B$14794, CID!B7397=CID!$D$2:$D$14794))"),"#N/A")</f>
        <v>#N/A</v>
      </c>
      <c r="B7397" s="12" t="str">
        <f>IFERROR(__xludf.DUMMYFUNCTION("TEXTJOIN(""; "", TRUE, FILTER(CID!B7397:B14794, REGEXMATCH(CID!D7397:D14794, TEXTJOIN(""|"", TRUE, SPLIT(A7397, "";"")))))"),"#N/A")</f>
        <v>#N/A</v>
      </c>
    </row>
    <row r="7398">
      <c r="A7398" s="12" t="str">
        <f>IFERROR(__xludf.DUMMYFUNCTION("TEXTJOIN("";"", TRUE, FILTER(CID!$B$2:$B$14794, CID!B7398=CID!$D$2:$D$14794))"),"#N/A")</f>
        <v>#N/A</v>
      </c>
      <c r="B7398" s="12" t="str">
        <f>IFERROR(__xludf.DUMMYFUNCTION("TEXTJOIN(""; "", TRUE, FILTER(CID!B7398:B14794, REGEXMATCH(CID!D7398:D14794, TEXTJOIN(""|"", TRUE, SPLIT(A7398, "";"")))))"),"#N/A")</f>
        <v>#N/A</v>
      </c>
    </row>
    <row r="7399">
      <c r="A7399" s="12" t="str">
        <f>IFERROR(__xludf.DUMMYFUNCTION("TEXTJOIN("";"", TRUE, FILTER(CID!$B$2:$B$14794, CID!B7399=CID!$D$2:$D$14794))"),"#N/A")</f>
        <v>#N/A</v>
      </c>
      <c r="B7399" s="12" t="str">
        <f>IFERROR(__xludf.DUMMYFUNCTION("TEXTJOIN(""; "", TRUE, FILTER(CID!B7399:B14794, REGEXMATCH(CID!D7399:D14794, TEXTJOIN(""|"", TRUE, SPLIT(A7399, "";"")))))"),"#N/A")</f>
        <v>#N/A</v>
      </c>
    </row>
    <row r="7400">
      <c r="A7400" s="12" t="str">
        <f>IFERROR(__xludf.DUMMYFUNCTION("TEXTJOIN("";"", TRUE, FILTER(CID!$B$2:$B$14794, CID!B7400=CID!$D$2:$D$14794))"),"#N/A")</f>
        <v>#N/A</v>
      </c>
      <c r="B7400" s="12" t="str">
        <f>IFERROR(__xludf.DUMMYFUNCTION("TEXTJOIN(""; "", TRUE, FILTER(CID!B7400:B14794, REGEXMATCH(CID!D7400:D14794, TEXTJOIN(""|"", TRUE, SPLIT(A7400, "";"")))))"),"#N/A")</f>
        <v>#N/A</v>
      </c>
    </row>
    <row r="7401">
      <c r="A7401" s="12" t="str">
        <f>IFERROR(__xludf.DUMMYFUNCTION("TEXTJOIN("";"", TRUE, FILTER(CID!$B$2:$B$14794, CID!B7401=CID!$D$2:$D$14794))"),"#N/A")</f>
        <v>#N/A</v>
      </c>
      <c r="B7401" s="12" t="str">
        <f>IFERROR(__xludf.DUMMYFUNCTION("TEXTJOIN(""; "", TRUE, FILTER(CID!B7401:B14794, REGEXMATCH(CID!D7401:D14794, TEXTJOIN(""|"", TRUE, SPLIT(A7401, "";"")))))"),"#N/A")</f>
        <v>#N/A</v>
      </c>
    </row>
    <row r="7402">
      <c r="A7402" s="12" t="str">
        <f>IFERROR(__xludf.DUMMYFUNCTION("TEXTJOIN("";"", TRUE, FILTER(CID!$B$2:$B$14794, CID!B7402=CID!$D$2:$D$14794))"),"#N/A")</f>
        <v>#N/A</v>
      </c>
      <c r="B7402" s="12" t="str">
        <f>IFERROR(__xludf.DUMMYFUNCTION("TEXTJOIN(""; "", TRUE, FILTER(CID!B7402:B14794, REGEXMATCH(CID!D7402:D14794, TEXTJOIN(""|"", TRUE, SPLIT(A7402, "";"")))))"),"#N/A")</f>
        <v>#N/A</v>
      </c>
    </row>
    <row r="7403">
      <c r="A7403" s="12" t="str">
        <f>IFERROR(__xludf.DUMMYFUNCTION("TEXTJOIN("";"", TRUE, FILTER(CID!$B$2:$B$14794, CID!B7403=CID!$D$2:$D$14794))"),"#N/A")</f>
        <v>#N/A</v>
      </c>
      <c r="B7403" s="12" t="str">
        <f>IFERROR(__xludf.DUMMYFUNCTION("TEXTJOIN(""; "", TRUE, FILTER(CID!B7403:B14794, REGEXMATCH(CID!D7403:D14794, TEXTJOIN(""|"", TRUE, SPLIT(A7403, "";"")))))"),"#N/A")</f>
        <v>#N/A</v>
      </c>
    </row>
    <row r="7404">
      <c r="A7404" s="12" t="str">
        <f>IFERROR(__xludf.DUMMYFUNCTION("TEXTJOIN("";"", TRUE, FILTER(CID!$B$2:$B$14794, CID!B7404=CID!$D$2:$D$14794))"),"#N/A")</f>
        <v>#N/A</v>
      </c>
      <c r="B7404" s="12" t="str">
        <f>IFERROR(__xludf.DUMMYFUNCTION("TEXTJOIN(""; "", TRUE, FILTER(CID!B7404:B14794, REGEXMATCH(CID!D7404:D14794, TEXTJOIN(""|"", TRUE, SPLIT(A7404, "";"")))))"),"#N/A")</f>
        <v>#N/A</v>
      </c>
    </row>
    <row r="7405">
      <c r="A7405" s="12" t="str">
        <f>IFERROR(__xludf.DUMMYFUNCTION("TEXTJOIN("";"", TRUE, FILTER(CID!$B$2:$B$14794, CID!B7405=CID!$D$2:$D$14794))"),"#N/A")</f>
        <v>#N/A</v>
      </c>
      <c r="B7405" s="12" t="str">
        <f>IFERROR(__xludf.DUMMYFUNCTION("TEXTJOIN(""; "", TRUE, FILTER(CID!B7405:B14794, REGEXMATCH(CID!D7405:D14794, TEXTJOIN(""|"", TRUE, SPLIT(A7405, "";"")))))"),"#N/A")</f>
        <v>#N/A</v>
      </c>
    </row>
    <row r="7406">
      <c r="A7406" s="12" t="str">
        <f>IFERROR(__xludf.DUMMYFUNCTION("TEXTJOIN("";"", TRUE, FILTER(CID!$B$2:$B$14794, CID!B7406=CID!$D$2:$D$14794))"),"#N/A")</f>
        <v>#N/A</v>
      </c>
      <c r="B7406" s="12" t="str">
        <f>IFERROR(__xludf.DUMMYFUNCTION("TEXTJOIN(""; "", TRUE, FILTER(CID!B7406:B14794, REGEXMATCH(CID!D7406:D14794, TEXTJOIN(""|"", TRUE, SPLIT(A7406, "";"")))))"),"#N/A")</f>
        <v>#N/A</v>
      </c>
    </row>
    <row r="7407">
      <c r="A7407" s="12" t="str">
        <f>IFERROR(__xludf.DUMMYFUNCTION("TEXTJOIN("";"", TRUE, FILTER(CID!$B$2:$B$14794, CID!B7407=CID!$D$2:$D$14794))"),"#N/A")</f>
        <v>#N/A</v>
      </c>
      <c r="B7407" s="12" t="str">
        <f>IFERROR(__xludf.DUMMYFUNCTION("TEXTJOIN(""; "", TRUE, FILTER(CID!B7407:B14794, REGEXMATCH(CID!D7407:D14794, TEXTJOIN(""|"", TRUE, SPLIT(A7407, "";"")))))"),"#N/A")</f>
        <v>#N/A</v>
      </c>
    </row>
    <row r="7408">
      <c r="A7408" s="12" t="str">
        <f>IFERROR(__xludf.DUMMYFUNCTION("TEXTJOIN("";"", TRUE, FILTER(CID!$B$2:$B$14794, CID!B7408=CID!$D$2:$D$14794))"),"#N/A")</f>
        <v>#N/A</v>
      </c>
      <c r="B7408" s="12" t="str">
        <f>IFERROR(__xludf.DUMMYFUNCTION("TEXTJOIN(""; "", TRUE, FILTER(CID!B7408:B14794, REGEXMATCH(CID!D7408:D14794, TEXTJOIN(""|"", TRUE, SPLIT(A7408, "";"")))))"),"#N/A")</f>
        <v>#N/A</v>
      </c>
    </row>
    <row r="7409">
      <c r="A7409" s="12" t="str">
        <f>IFERROR(__xludf.DUMMYFUNCTION("TEXTJOIN("";"", TRUE, FILTER(CID!$B$2:$B$14794, CID!B7409=CID!$D$2:$D$14794))"),"#N/A")</f>
        <v>#N/A</v>
      </c>
      <c r="B7409" s="12" t="str">
        <f>IFERROR(__xludf.DUMMYFUNCTION("TEXTJOIN(""; "", TRUE, FILTER(CID!B7409:B14794, REGEXMATCH(CID!D7409:D14794, TEXTJOIN(""|"", TRUE, SPLIT(A7409, "";"")))))"),"#N/A")</f>
        <v>#N/A</v>
      </c>
    </row>
    <row r="7410">
      <c r="A7410" s="12" t="str">
        <f>IFERROR(__xludf.DUMMYFUNCTION("TEXTJOIN("";"", TRUE, FILTER(CID!$B$2:$B$14794, CID!B7410=CID!$D$2:$D$14794))"),"#N/A")</f>
        <v>#N/A</v>
      </c>
      <c r="B7410" s="12" t="str">
        <f>IFERROR(__xludf.DUMMYFUNCTION("TEXTJOIN(""; "", TRUE, FILTER(CID!B7410:B14794, REGEXMATCH(CID!D7410:D14794, TEXTJOIN(""|"", TRUE, SPLIT(A7410, "";"")))))"),"#N/A")</f>
        <v>#N/A</v>
      </c>
    </row>
    <row r="7411">
      <c r="A7411" s="12" t="str">
        <f>IFERROR(__xludf.DUMMYFUNCTION("TEXTJOIN("";"", TRUE, FILTER(CID!$B$2:$B$14794, CID!B7411=CID!$D$2:$D$14794))"),"#N/A")</f>
        <v>#N/A</v>
      </c>
      <c r="B7411" s="12" t="str">
        <f>IFERROR(__xludf.DUMMYFUNCTION("TEXTJOIN(""; "", TRUE, FILTER(CID!B7411:B14794, REGEXMATCH(CID!D7411:D14794, TEXTJOIN(""|"", TRUE, SPLIT(A7411, "";"")))))"),"#N/A")</f>
        <v>#N/A</v>
      </c>
    </row>
    <row r="7412">
      <c r="A7412" s="12" t="str">
        <f>IFERROR(__xludf.DUMMYFUNCTION("TEXTJOIN("";"", TRUE, FILTER(CID!$B$2:$B$14794, CID!B7412=CID!$D$2:$D$14794))"),"#N/A")</f>
        <v>#N/A</v>
      </c>
      <c r="B7412" s="12" t="str">
        <f>IFERROR(__xludf.DUMMYFUNCTION("TEXTJOIN(""; "", TRUE, FILTER(CID!B7412:B14794, REGEXMATCH(CID!D7412:D14794, TEXTJOIN(""|"", TRUE, SPLIT(A7412, "";"")))))"),"#N/A")</f>
        <v>#N/A</v>
      </c>
    </row>
    <row r="7413">
      <c r="A7413" s="12" t="str">
        <f>IFERROR(__xludf.DUMMYFUNCTION("TEXTJOIN("";"", TRUE, FILTER(CID!$B$2:$B$14794, CID!B7413=CID!$D$2:$D$14794))"),"#N/A")</f>
        <v>#N/A</v>
      </c>
      <c r="B7413" s="12" t="str">
        <f>IFERROR(__xludf.DUMMYFUNCTION("TEXTJOIN(""; "", TRUE, FILTER(CID!B7413:B14794, REGEXMATCH(CID!D7413:D14794, TEXTJOIN(""|"", TRUE, SPLIT(A7413, "";"")))))"),"#N/A")</f>
        <v>#N/A</v>
      </c>
    </row>
    <row r="7414">
      <c r="A7414" s="12" t="str">
        <f>IFERROR(__xludf.DUMMYFUNCTION("TEXTJOIN("";"", TRUE, FILTER(CID!$B$2:$B$14794, CID!B7414=CID!$D$2:$D$14794))"),"#N/A")</f>
        <v>#N/A</v>
      </c>
      <c r="B7414" s="12" t="str">
        <f>IFERROR(__xludf.DUMMYFUNCTION("TEXTJOIN(""; "", TRUE, FILTER(CID!B7414:B14794, REGEXMATCH(CID!D7414:D14794, TEXTJOIN(""|"", TRUE, SPLIT(A7414, "";"")))))"),"#N/A")</f>
        <v>#N/A</v>
      </c>
    </row>
    <row r="7415">
      <c r="A7415" s="12" t="str">
        <f>IFERROR(__xludf.DUMMYFUNCTION("TEXTJOIN("";"", TRUE, FILTER(CID!$B$2:$B$14794, CID!B7415=CID!$D$2:$D$14794))"),"#N/A")</f>
        <v>#N/A</v>
      </c>
      <c r="B7415" s="12" t="str">
        <f>IFERROR(__xludf.DUMMYFUNCTION("TEXTJOIN(""; "", TRUE, FILTER(CID!B7415:B14794, REGEXMATCH(CID!D7415:D14794, TEXTJOIN(""|"", TRUE, SPLIT(A7415, "";"")))))"),"#N/A")</f>
        <v>#N/A</v>
      </c>
    </row>
    <row r="7416">
      <c r="A7416" s="12" t="str">
        <f>IFERROR(__xludf.DUMMYFUNCTION("TEXTJOIN("";"", TRUE, FILTER(CID!$B$2:$B$14794, CID!B7416=CID!$D$2:$D$14794))"),"#N/A")</f>
        <v>#N/A</v>
      </c>
      <c r="B7416" s="12" t="str">
        <f>IFERROR(__xludf.DUMMYFUNCTION("TEXTJOIN(""; "", TRUE, FILTER(CID!B7416:B14794, REGEXMATCH(CID!D7416:D14794, TEXTJOIN(""|"", TRUE, SPLIT(A7416, "";"")))))"),"#N/A")</f>
        <v>#N/A</v>
      </c>
    </row>
    <row r="7417">
      <c r="A7417" s="12" t="str">
        <f>IFERROR(__xludf.DUMMYFUNCTION("TEXTJOIN("";"", TRUE, FILTER(CID!$B$2:$B$14794, CID!B7417=CID!$D$2:$D$14794))"),"#N/A")</f>
        <v>#N/A</v>
      </c>
      <c r="B7417" s="12" t="str">
        <f>IFERROR(__xludf.DUMMYFUNCTION("TEXTJOIN(""; "", TRUE, FILTER(CID!B7417:B14794, REGEXMATCH(CID!D7417:D14794, TEXTJOIN(""|"", TRUE, SPLIT(A7417, "";"")))))"),"#N/A")</f>
        <v>#N/A</v>
      </c>
    </row>
    <row r="7418">
      <c r="A7418" s="12" t="str">
        <f>IFERROR(__xludf.DUMMYFUNCTION("TEXTJOIN("";"", TRUE, FILTER(CID!$B$2:$B$14794, CID!B7418=CID!$D$2:$D$14794))"),"#N/A")</f>
        <v>#N/A</v>
      </c>
      <c r="B7418" s="12" t="str">
        <f>IFERROR(__xludf.DUMMYFUNCTION("TEXTJOIN(""; "", TRUE, FILTER(CID!B7418:B14794, REGEXMATCH(CID!D7418:D14794, TEXTJOIN(""|"", TRUE, SPLIT(A7418, "";"")))))"),"#N/A")</f>
        <v>#N/A</v>
      </c>
    </row>
    <row r="7419">
      <c r="A7419" s="12" t="str">
        <f>IFERROR(__xludf.DUMMYFUNCTION("TEXTJOIN("";"", TRUE, FILTER(CID!$B$2:$B$14794, CID!B7419=CID!$D$2:$D$14794))"),"#N/A")</f>
        <v>#N/A</v>
      </c>
      <c r="B7419" s="12" t="str">
        <f>IFERROR(__xludf.DUMMYFUNCTION("TEXTJOIN(""; "", TRUE, FILTER(CID!B7419:B14794, REGEXMATCH(CID!D7419:D14794, TEXTJOIN(""|"", TRUE, SPLIT(A7419, "";"")))))"),"#N/A")</f>
        <v>#N/A</v>
      </c>
    </row>
    <row r="7420">
      <c r="A7420" s="12" t="str">
        <f>IFERROR(__xludf.DUMMYFUNCTION("TEXTJOIN("";"", TRUE, FILTER(CID!$B$2:$B$14794, CID!B7420=CID!$D$2:$D$14794))"),"#N/A")</f>
        <v>#N/A</v>
      </c>
      <c r="B7420" s="12" t="str">
        <f>IFERROR(__xludf.DUMMYFUNCTION("TEXTJOIN(""; "", TRUE, FILTER(CID!B7420:B14794, REGEXMATCH(CID!D7420:D14794, TEXTJOIN(""|"", TRUE, SPLIT(A7420, "";"")))))"),"#N/A")</f>
        <v>#N/A</v>
      </c>
    </row>
    <row r="7421">
      <c r="A7421" s="12" t="str">
        <f>IFERROR(__xludf.DUMMYFUNCTION("TEXTJOIN("";"", TRUE, FILTER(CID!$B$2:$B$14794, CID!B7421=CID!$D$2:$D$14794))"),"#N/A")</f>
        <v>#N/A</v>
      </c>
      <c r="B7421" s="12" t="str">
        <f>IFERROR(__xludf.DUMMYFUNCTION("TEXTJOIN(""; "", TRUE, FILTER(CID!B7421:B14794, REGEXMATCH(CID!D7421:D14794, TEXTJOIN(""|"", TRUE, SPLIT(A7421, "";"")))))"),"#N/A")</f>
        <v>#N/A</v>
      </c>
    </row>
    <row r="7422">
      <c r="A7422" s="12" t="str">
        <f>IFERROR(__xludf.DUMMYFUNCTION("TEXTJOIN("";"", TRUE, FILTER(CID!$B$2:$B$14794, CID!B7422=CID!$D$2:$D$14794))"),"#N/A")</f>
        <v>#N/A</v>
      </c>
      <c r="B7422" s="12" t="str">
        <f>IFERROR(__xludf.DUMMYFUNCTION("TEXTJOIN(""; "", TRUE, FILTER(CID!B7422:B14794, REGEXMATCH(CID!D7422:D14794, TEXTJOIN(""|"", TRUE, SPLIT(A7422, "";"")))))"),"#N/A")</f>
        <v>#N/A</v>
      </c>
    </row>
    <row r="7423">
      <c r="A7423" s="12" t="str">
        <f>IFERROR(__xludf.DUMMYFUNCTION("TEXTJOIN("";"", TRUE, FILTER(CID!$B$2:$B$14794, CID!B7423=CID!$D$2:$D$14794))"),"#N/A")</f>
        <v>#N/A</v>
      </c>
      <c r="B7423" s="12" t="str">
        <f>IFERROR(__xludf.DUMMYFUNCTION("TEXTJOIN(""; "", TRUE, FILTER(CID!B7423:B14794, REGEXMATCH(CID!D7423:D14794, TEXTJOIN(""|"", TRUE, SPLIT(A7423, "";"")))))"),"#N/A")</f>
        <v>#N/A</v>
      </c>
    </row>
    <row r="7424">
      <c r="A7424" s="12" t="str">
        <f>IFERROR(__xludf.DUMMYFUNCTION("TEXTJOIN("";"", TRUE, FILTER(CID!$B$2:$B$14794, CID!B7424=CID!$D$2:$D$14794))"),"#N/A")</f>
        <v>#N/A</v>
      </c>
      <c r="B7424" s="12" t="str">
        <f>IFERROR(__xludf.DUMMYFUNCTION("TEXTJOIN(""; "", TRUE, FILTER(CID!B7424:B14794, REGEXMATCH(CID!D7424:D14794, TEXTJOIN(""|"", TRUE, SPLIT(A7424, "";"")))))"),"#N/A")</f>
        <v>#N/A</v>
      </c>
    </row>
    <row r="7425">
      <c r="A7425" s="12" t="str">
        <f>IFERROR(__xludf.DUMMYFUNCTION("TEXTJOIN("";"", TRUE, FILTER(CID!$B$2:$B$14794, CID!B7425=CID!$D$2:$D$14794))"),"#N/A")</f>
        <v>#N/A</v>
      </c>
      <c r="B7425" s="12" t="str">
        <f>IFERROR(__xludf.DUMMYFUNCTION("TEXTJOIN(""; "", TRUE, FILTER(CID!B7425:B14794, REGEXMATCH(CID!D7425:D14794, TEXTJOIN(""|"", TRUE, SPLIT(A7425, "";"")))))"),"#N/A")</f>
        <v>#N/A</v>
      </c>
    </row>
    <row r="7426">
      <c r="A7426" s="12" t="str">
        <f>IFERROR(__xludf.DUMMYFUNCTION("TEXTJOIN("";"", TRUE, FILTER(CID!$B$2:$B$14794, CID!B7426=CID!$D$2:$D$14794))"),"#N/A")</f>
        <v>#N/A</v>
      </c>
      <c r="B7426" s="12" t="str">
        <f>IFERROR(__xludf.DUMMYFUNCTION("TEXTJOIN(""; "", TRUE, FILTER(CID!B7426:B14794, REGEXMATCH(CID!D7426:D14794, TEXTJOIN(""|"", TRUE, SPLIT(A7426, "";"")))))"),"#N/A")</f>
        <v>#N/A</v>
      </c>
    </row>
    <row r="7427">
      <c r="A7427" s="12" t="str">
        <f>IFERROR(__xludf.DUMMYFUNCTION("TEXTJOIN("";"", TRUE, FILTER(CID!$B$2:$B$14794, CID!B7427=CID!$D$2:$D$14794))"),"#N/A")</f>
        <v>#N/A</v>
      </c>
      <c r="B7427" s="12" t="str">
        <f>IFERROR(__xludf.DUMMYFUNCTION("TEXTJOIN(""; "", TRUE, FILTER(CID!B7427:B14794, REGEXMATCH(CID!D7427:D14794, TEXTJOIN(""|"", TRUE, SPLIT(A7427, "";"")))))"),"#N/A")</f>
        <v>#N/A</v>
      </c>
    </row>
    <row r="7428">
      <c r="A7428" s="12" t="str">
        <f>IFERROR(__xludf.DUMMYFUNCTION("TEXTJOIN("";"", TRUE, FILTER(CID!$B$2:$B$14794, CID!B7428=CID!$D$2:$D$14794))"),"#N/A")</f>
        <v>#N/A</v>
      </c>
      <c r="B7428" s="12" t="str">
        <f>IFERROR(__xludf.DUMMYFUNCTION("TEXTJOIN(""; "", TRUE, FILTER(CID!B7428:B14794, REGEXMATCH(CID!D7428:D14794, TEXTJOIN(""|"", TRUE, SPLIT(A7428, "";"")))))"),"#N/A")</f>
        <v>#N/A</v>
      </c>
    </row>
    <row r="7429">
      <c r="A7429" s="12" t="str">
        <f>IFERROR(__xludf.DUMMYFUNCTION("TEXTJOIN("";"", TRUE, FILTER(CID!$B$2:$B$14794, CID!B7429=CID!$D$2:$D$14794))"),"#N/A")</f>
        <v>#N/A</v>
      </c>
      <c r="B7429" s="12" t="str">
        <f>IFERROR(__xludf.DUMMYFUNCTION("TEXTJOIN(""; "", TRUE, FILTER(CID!B7429:B14794, REGEXMATCH(CID!D7429:D14794, TEXTJOIN(""|"", TRUE, SPLIT(A7429, "";"")))))"),"#N/A")</f>
        <v>#N/A</v>
      </c>
    </row>
    <row r="7430">
      <c r="A7430" s="12" t="str">
        <f>IFERROR(__xludf.DUMMYFUNCTION("TEXTJOIN("";"", TRUE, FILTER(CID!$B$2:$B$14794, CID!B7430=CID!$D$2:$D$14794))"),"#N/A")</f>
        <v>#N/A</v>
      </c>
      <c r="B7430" s="12" t="str">
        <f>IFERROR(__xludf.DUMMYFUNCTION("TEXTJOIN(""; "", TRUE, FILTER(CID!B7430:B14794, REGEXMATCH(CID!D7430:D14794, TEXTJOIN(""|"", TRUE, SPLIT(A7430, "";"")))))"),"#N/A")</f>
        <v>#N/A</v>
      </c>
    </row>
    <row r="7431">
      <c r="A7431" s="12" t="str">
        <f>IFERROR(__xludf.DUMMYFUNCTION("TEXTJOIN("";"", TRUE, FILTER(CID!$B$2:$B$14794, CID!B7431=CID!$D$2:$D$14794))"),"#N/A")</f>
        <v>#N/A</v>
      </c>
      <c r="B7431" s="12" t="str">
        <f>IFERROR(__xludf.DUMMYFUNCTION("TEXTJOIN(""; "", TRUE, FILTER(CID!B7431:B14794, REGEXMATCH(CID!D7431:D14794, TEXTJOIN(""|"", TRUE, SPLIT(A7431, "";"")))))"),"#N/A")</f>
        <v>#N/A</v>
      </c>
    </row>
    <row r="7432">
      <c r="A7432" s="12" t="str">
        <f>IFERROR(__xludf.DUMMYFUNCTION("TEXTJOIN("";"", TRUE, FILTER(CID!$B$2:$B$14794, CID!B7432=CID!$D$2:$D$14794))"),"#N/A")</f>
        <v>#N/A</v>
      </c>
      <c r="B7432" s="12" t="str">
        <f>IFERROR(__xludf.DUMMYFUNCTION("TEXTJOIN(""; "", TRUE, FILTER(CID!B7432:B14794, REGEXMATCH(CID!D7432:D14794, TEXTJOIN(""|"", TRUE, SPLIT(A7432, "";"")))))"),"#N/A")</f>
        <v>#N/A</v>
      </c>
    </row>
    <row r="7433">
      <c r="A7433" s="12" t="str">
        <f>IFERROR(__xludf.DUMMYFUNCTION("TEXTJOIN("";"", TRUE, FILTER(CID!$B$2:$B$14794, CID!B7433=CID!$D$2:$D$14794))"),"#N/A")</f>
        <v>#N/A</v>
      </c>
      <c r="B7433" s="12" t="str">
        <f>IFERROR(__xludf.DUMMYFUNCTION("TEXTJOIN(""; "", TRUE, FILTER(CID!B7433:B14794, REGEXMATCH(CID!D7433:D14794, TEXTJOIN(""|"", TRUE, SPLIT(A7433, "";"")))))"),"#N/A")</f>
        <v>#N/A</v>
      </c>
    </row>
    <row r="7434">
      <c r="A7434" s="12" t="str">
        <f>IFERROR(__xludf.DUMMYFUNCTION("TEXTJOIN("";"", TRUE, FILTER(CID!$B$2:$B$14794, CID!B7434=CID!$D$2:$D$14794))"),"#N/A")</f>
        <v>#N/A</v>
      </c>
      <c r="B7434" s="12" t="str">
        <f>IFERROR(__xludf.DUMMYFUNCTION("TEXTJOIN(""; "", TRUE, FILTER(CID!B7434:B14794, REGEXMATCH(CID!D7434:D14794, TEXTJOIN(""|"", TRUE, SPLIT(A7434, "";"")))))"),"#N/A")</f>
        <v>#N/A</v>
      </c>
    </row>
    <row r="7435">
      <c r="A7435" s="12" t="str">
        <f>IFERROR(__xludf.DUMMYFUNCTION("TEXTJOIN("";"", TRUE, FILTER(CID!$B$2:$B$14794, CID!B7435=CID!$D$2:$D$14794))"),"#N/A")</f>
        <v>#N/A</v>
      </c>
      <c r="B7435" s="12" t="str">
        <f>IFERROR(__xludf.DUMMYFUNCTION("TEXTJOIN(""; "", TRUE, FILTER(CID!B7435:B14794, REGEXMATCH(CID!D7435:D14794, TEXTJOIN(""|"", TRUE, SPLIT(A7435, "";"")))))"),"#N/A")</f>
        <v>#N/A</v>
      </c>
    </row>
    <row r="7436">
      <c r="A7436" s="12" t="str">
        <f>IFERROR(__xludf.DUMMYFUNCTION("TEXTJOIN("";"", TRUE, FILTER(CID!$B$2:$B$14794, CID!B7436=CID!$D$2:$D$14794))"),"#N/A")</f>
        <v>#N/A</v>
      </c>
      <c r="B7436" s="12" t="str">
        <f>IFERROR(__xludf.DUMMYFUNCTION("TEXTJOIN(""; "", TRUE, FILTER(CID!B7436:B14794, REGEXMATCH(CID!D7436:D14794, TEXTJOIN(""|"", TRUE, SPLIT(A7436, "";"")))))"),"#N/A")</f>
        <v>#N/A</v>
      </c>
    </row>
    <row r="7437">
      <c r="A7437" s="12" t="str">
        <f>IFERROR(__xludf.DUMMYFUNCTION("TEXTJOIN("";"", TRUE, FILTER(CID!$B$2:$B$14794, CID!B7437=CID!$D$2:$D$14794))"),"#N/A")</f>
        <v>#N/A</v>
      </c>
      <c r="B7437" s="12" t="str">
        <f>IFERROR(__xludf.DUMMYFUNCTION("TEXTJOIN(""; "", TRUE, FILTER(CID!B7437:B14794, REGEXMATCH(CID!D7437:D14794, TEXTJOIN(""|"", TRUE, SPLIT(A7437, "";"")))))"),"#N/A")</f>
        <v>#N/A</v>
      </c>
    </row>
    <row r="7438">
      <c r="A7438" s="12" t="str">
        <f>IFERROR(__xludf.DUMMYFUNCTION("TEXTJOIN("";"", TRUE, FILTER(CID!$B$2:$B$14794, CID!B7438=CID!$D$2:$D$14794))"),"#N/A")</f>
        <v>#N/A</v>
      </c>
      <c r="B7438" s="12" t="str">
        <f>IFERROR(__xludf.DUMMYFUNCTION("TEXTJOIN(""; "", TRUE, FILTER(CID!B7438:B14794, REGEXMATCH(CID!D7438:D14794, TEXTJOIN(""|"", TRUE, SPLIT(A7438, "";"")))))"),"#N/A")</f>
        <v>#N/A</v>
      </c>
    </row>
    <row r="7439">
      <c r="A7439" s="12" t="str">
        <f>IFERROR(__xludf.DUMMYFUNCTION("TEXTJOIN("";"", TRUE, FILTER(CID!$B$2:$B$14794, CID!B7439=CID!$D$2:$D$14794))"),"#N/A")</f>
        <v>#N/A</v>
      </c>
      <c r="B7439" s="12" t="str">
        <f>IFERROR(__xludf.DUMMYFUNCTION("TEXTJOIN(""; "", TRUE, FILTER(CID!B7439:B14794, REGEXMATCH(CID!D7439:D14794, TEXTJOIN(""|"", TRUE, SPLIT(A7439, "";"")))))"),"#N/A")</f>
        <v>#N/A</v>
      </c>
    </row>
    <row r="7440">
      <c r="A7440" s="12" t="str">
        <f>IFERROR(__xludf.DUMMYFUNCTION("TEXTJOIN("";"", TRUE, FILTER(CID!$B$2:$B$14794, CID!B7440=CID!$D$2:$D$14794))"),"#N/A")</f>
        <v>#N/A</v>
      </c>
      <c r="B7440" s="12" t="str">
        <f>IFERROR(__xludf.DUMMYFUNCTION("TEXTJOIN(""; "", TRUE, FILTER(CID!B7440:B14794, REGEXMATCH(CID!D7440:D14794, TEXTJOIN(""|"", TRUE, SPLIT(A7440, "";"")))))"),"#N/A")</f>
        <v>#N/A</v>
      </c>
    </row>
    <row r="7441">
      <c r="A7441" s="12" t="str">
        <f>IFERROR(__xludf.DUMMYFUNCTION("TEXTJOIN("";"", TRUE, FILTER(CID!$B$2:$B$14794, CID!B7441=CID!$D$2:$D$14794))"),"#N/A")</f>
        <v>#N/A</v>
      </c>
      <c r="B7441" s="12" t="str">
        <f>IFERROR(__xludf.DUMMYFUNCTION("TEXTJOIN(""; "", TRUE, FILTER(CID!B7441:B14794, REGEXMATCH(CID!D7441:D14794, TEXTJOIN(""|"", TRUE, SPLIT(A7441, "";"")))))"),"#N/A")</f>
        <v>#N/A</v>
      </c>
    </row>
    <row r="7442">
      <c r="A7442" s="12" t="str">
        <f>IFERROR(__xludf.DUMMYFUNCTION("TEXTJOIN("";"", TRUE, FILTER(CID!$B$2:$B$14794, CID!B7442=CID!$D$2:$D$14794))"),"#N/A")</f>
        <v>#N/A</v>
      </c>
      <c r="B7442" s="12" t="str">
        <f>IFERROR(__xludf.DUMMYFUNCTION("TEXTJOIN(""; "", TRUE, FILTER(CID!B7442:B14794, REGEXMATCH(CID!D7442:D14794, TEXTJOIN(""|"", TRUE, SPLIT(A7442, "";"")))))"),"#N/A")</f>
        <v>#N/A</v>
      </c>
    </row>
    <row r="7443">
      <c r="A7443" s="12" t="str">
        <f>IFERROR(__xludf.DUMMYFUNCTION("TEXTJOIN("";"", TRUE, FILTER(CID!$B$2:$B$14794, CID!B7443=CID!$D$2:$D$14794))"),"#N/A")</f>
        <v>#N/A</v>
      </c>
      <c r="B7443" s="12" t="str">
        <f>IFERROR(__xludf.DUMMYFUNCTION("TEXTJOIN(""; "", TRUE, FILTER(CID!B7443:B14794, REGEXMATCH(CID!D7443:D14794, TEXTJOIN(""|"", TRUE, SPLIT(A7443, "";"")))))"),"#N/A")</f>
        <v>#N/A</v>
      </c>
    </row>
    <row r="7444">
      <c r="A7444" s="12" t="str">
        <f>IFERROR(__xludf.DUMMYFUNCTION("TEXTJOIN("";"", TRUE, FILTER(CID!$B$2:$B$14794, CID!B7444=CID!$D$2:$D$14794))"),"#N/A")</f>
        <v>#N/A</v>
      </c>
      <c r="B7444" s="12" t="str">
        <f>IFERROR(__xludf.DUMMYFUNCTION("TEXTJOIN(""; "", TRUE, FILTER(CID!B7444:B14794, REGEXMATCH(CID!D7444:D14794, TEXTJOIN(""|"", TRUE, SPLIT(A7444, "";"")))))"),"#N/A")</f>
        <v>#N/A</v>
      </c>
    </row>
    <row r="7445">
      <c r="A7445" s="12" t="str">
        <f>IFERROR(__xludf.DUMMYFUNCTION("TEXTJOIN("";"", TRUE, FILTER(CID!$B$2:$B$14794, CID!B7445=CID!$D$2:$D$14794))"),"#N/A")</f>
        <v>#N/A</v>
      </c>
      <c r="B7445" s="12" t="str">
        <f>IFERROR(__xludf.DUMMYFUNCTION("TEXTJOIN(""; "", TRUE, FILTER(CID!B7445:B14794, REGEXMATCH(CID!D7445:D14794, TEXTJOIN(""|"", TRUE, SPLIT(A7445, "";"")))))"),"#N/A")</f>
        <v>#N/A</v>
      </c>
    </row>
    <row r="7446">
      <c r="A7446" s="12" t="str">
        <f>IFERROR(__xludf.DUMMYFUNCTION("TEXTJOIN("";"", TRUE, FILTER(CID!$B$2:$B$14794, CID!B7446=CID!$D$2:$D$14794))"),"#N/A")</f>
        <v>#N/A</v>
      </c>
      <c r="B7446" s="12" t="str">
        <f>IFERROR(__xludf.DUMMYFUNCTION("TEXTJOIN(""; "", TRUE, FILTER(CID!B7446:B14794, REGEXMATCH(CID!D7446:D14794, TEXTJOIN(""|"", TRUE, SPLIT(A7446, "";"")))))"),"#N/A")</f>
        <v>#N/A</v>
      </c>
    </row>
    <row r="7447">
      <c r="A7447" s="12" t="str">
        <f>IFERROR(__xludf.DUMMYFUNCTION("TEXTJOIN("";"", TRUE, FILTER(CID!$B$2:$B$14794, CID!B7447=CID!$D$2:$D$14794))"),"#N/A")</f>
        <v>#N/A</v>
      </c>
      <c r="B7447" s="12" t="str">
        <f>IFERROR(__xludf.DUMMYFUNCTION("TEXTJOIN(""; "", TRUE, FILTER(CID!B7447:B14794, REGEXMATCH(CID!D7447:D14794, TEXTJOIN(""|"", TRUE, SPLIT(A7447, "";"")))))"),"#N/A")</f>
        <v>#N/A</v>
      </c>
    </row>
    <row r="7448">
      <c r="A7448" s="12" t="str">
        <f>IFERROR(__xludf.DUMMYFUNCTION("TEXTJOIN("";"", TRUE, FILTER(CID!$B$2:$B$14794, CID!B7448=CID!$D$2:$D$14794))"),"#N/A")</f>
        <v>#N/A</v>
      </c>
      <c r="B7448" s="12" t="str">
        <f>IFERROR(__xludf.DUMMYFUNCTION("TEXTJOIN(""; "", TRUE, FILTER(CID!B7448:B14794, REGEXMATCH(CID!D7448:D14794, TEXTJOIN(""|"", TRUE, SPLIT(A7448, "";"")))))"),"#N/A")</f>
        <v>#N/A</v>
      </c>
    </row>
    <row r="7449">
      <c r="A7449" s="12" t="str">
        <f>IFERROR(__xludf.DUMMYFUNCTION("TEXTJOIN("";"", TRUE, FILTER(CID!$B$2:$B$14794, CID!B7449=CID!$D$2:$D$14794))"),"#N/A")</f>
        <v>#N/A</v>
      </c>
      <c r="B7449" s="12" t="str">
        <f>IFERROR(__xludf.DUMMYFUNCTION("TEXTJOIN(""; "", TRUE, FILTER(CID!B7449:B14794, REGEXMATCH(CID!D7449:D14794, TEXTJOIN(""|"", TRUE, SPLIT(A7449, "";"")))))"),"#N/A")</f>
        <v>#N/A</v>
      </c>
    </row>
    <row r="7450">
      <c r="A7450" s="12" t="str">
        <f>IFERROR(__xludf.DUMMYFUNCTION("TEXTJOIN("";"", TRUE, FILTER(CID!$B$2:$B$14794, CID!B7450=CID!$D$2:$D$14794))"),"#N/A")</f>
        <v>#N/A</v>
      </c>
      <c r="B7450" s="12" t="str">
        <f>IFERROR(__xludf.DUMMYFUNCTION("TEXTJOIN(""; "", TRUE, FILTER(CID!B7450:B14794, REGEXMATCH(CID!D7450:D14794, TEXTJOIN(""|"", TRUE, SPLIT(A7450, "";"")))))"),"#N/A")</f>
        <v>#N/A</v>
      </c>
    </row>
    <row r="7451">
      <c r="A7451" s="12" t="str">
        <f>IFERROR(__xludf.DUMMYFUNCTION("TEXTJOIN("";"", TRUE, FILTER(CID!$B$2:$B$14794, CID!B7451=CID!$D$2:$D$14794))"),"#N/A")</f>
        <v>#N/A</v>
      </c>
      <c r="B7451" s="12" t="str">
        <f>IFERROR(__xludf.DUMMYFUNCTION("TEXTJOIN(""; "", TRUE, FILTER(CID!B7451:B14794, REGEXMATCH(CID!D7451:D14794, TEXTJOIN(""|"", TRUE, SPLIT(A7451, "";"")))))"),"#N/A")</f>
        <v>#N/A</v>
      </c>
    </row>
    <row r="7452">
      <c r="A7452" s="12" t="str">
        <f>IFERROR(__xludf.DUMMYFUNCTION("TEXTJOIN("";"", TRUE, FILTER(CID!$B$2:$B$14794, CID!B7452=CID!$D$2:$D$14794))"),"#N/A")</f>
        <v>#N/A</v>
      </c>
      <c r="B7452" s="12" t="str">
        <f>IFERROR(__xludf.DUMMYFUNCTION("TEXTJOIN(""; "", TRUE, FILTER(CID!B7452:B14794, REGEXMATCH(CID!D7452:D14794, TEXTJOIN(""|"", TRUE, SPLIT(A7452, "";"")))))"),"#N/A")</f>
        <v>#N/A</v>
      </c>
    </row>
    <row r="7453">
      <c r="A7453" s="12" t="str">
        <f>IFERROR(__xludf.DUMMYFUNCTION("TEXTJOIN("";"", TRUE, FILTER(CID!$B$2:$B$14794, CID!B7453=CID!$D$2:$D$14794))"),"#N/A")</f>
        <v>#N/A</v>
      </c>
      <c r="B7453" s="12" t="str">
        <f>IFERROR(__xludf.DUMMYFUNCTION("TEXTJOIN(""; "", TRUE, FILTER(CID!B7453:B14794, REGEXMATCH(CID!D7453:D14794, TEXTJOIN(""|"", TRUE, SPLIT(A7453, "";"")))))"),"#N/A")</f>
        <v>#N/A</v>
      </c>
    </row>
    <row r="7454">
      <c r="A7454" s="12" t="str">
        <f>IFERROR(__xludf.DUMMYFUNCTION("TEXTJOIN("";"", TRUE, FILTER(CID!$B$2:$B$14794, CID!B7454=CID!$D$2:$D$14794))"),"#N/A")</f>
        <v>#N/A</v>
      </c>
      <c r="B7454" s="12" t="str">
        <f>IFERROR(__xludf.DUMMYFUNCTION("TEXTJOIN(""; "", TRUE, FILTER(CID!B7454:B14794, REGEXMATCH(CID!D7454:D14794, TEXTJOIN(""|"", TRUE, SPLIT(A7454, "";"")))))"),"#N/A")</f>
        <v>#N/A</v>
      </c>
    </row>
    <row r="7455">
      <c r="A7455" s="12" t="str">
        <f>IFERROR(__xludf.DUMMYFUNCTION("TEXTJOIN("";"", TRUE, FILTER(CID!$B$2:$B$14794, CID!B7455=CID!$D$2:$D$14794))"),"#N/A")</f>
        <v>#N/A</v>
      </c>
      <c r="B7455" s="12" t="str">
        <f>IFERROR(__xludf.DUMMYFUNCTION("TEXTJOIN(""; "", TRUE, FILTER(CID!B7455:B14794, REGEXMATCH(CID!D7455:D14794, TEXTJOIN(""|"", TRUE, SPLIT(A7455, "";"")))))"),"#N/A")</f>
        <v>#N/A</v>
      </c>
    </row>
    <row r="7456">
      <c r="A7456" s="12" t="str">
        <f>IFERROR(__xludf.DUMMYFUNCTION("TEXTJOIN("";"", TRUE, FILTER(CID!$B$2:$B$14794, CID!B7456=CID!$D$2:$D$14794))"),"#N/A")</f>
        <v>#N/A</v>
      </c>
      <c r="B7456" s="12" t="str">
        <f>IFERROR(__xludf.DUMMYFUNCTION("TEXTJOIN(""; "", TRUE, FILTER(CID!B7456:B14794, REGEXMATCH(CID!D7456:D14794, TEXTJOIN(""|"", TRUE, SPLIT(A7456, "";"")))))"),"#N/A")</f>
        <v>#N/A</v>
      </c>
    </row>
    <row r="7457">
      <c r="A7457" s="12" t="str">
        <f>IFERROR(__xludf.DUMMYFUNCTION("TEXTJOIN("";"", TRUE, FILTER(CID!$B$2:$B$14794, CID!B7457=CID!$D$2:$D$14794))"),"#N/A")</f>
        <v>#N/A</v>
      </c>
      <c r="B7457" s="12" t="str">
        <f>IFERROR(__xludf.DUMMYFUNCTION("TEXTJOIN(""; "", TRUE, FILTER(CID!B7457:B14794, REGEXMATCH(CID!D7457:D14794, TEXTJOIN(""|"", TRUE, SPLIT(A7457, "";"")))))"),"#N/A")</f>
        <v>#N/A</v>
      </c>
    </row>
    <row r="7458">
      <c r="A7458" s="12" t="str">
        <f>IFERROR(__xludf.DUMMYFUNCTION("TEXTJOIN("";"", TRUE, FILTER(CID!$B$2:$B$14794, CID!B7458=CID!$D$2:$D$14794))"),"#N/A")</f>
        <v>#N/A</v>
      </c>
      <c r="B7458" s="12" t="str">
        <f>IFERROR(__xludf.DUMMYFUNCTION("TEXTJOIN(""; "", TRUE, FILTER(CID!B7458:B14794, REGEXMATCH(CID!D7458:D14794, TEXTJOIN(""|"", TRUE, SPLIT(A7458, "";"")))))"),"#N/A")</f>
        <v>#N/A</v>
      </c>
    </row>
    <row r="7459">
      <c r="A7459" s="12" t="str">
        <f>IFERROR(__xludf.DUMMYFUNCTION("TEXTJOIN("";"", TRUE, FILTER(CID!$B$2:$B$14794, CID!B7459=CID!$D$2:$D$14794))"),"#N/A")</f>
        <v>#N/A</v>
      </c>
      <c r="B7459" s="12" t="str">
        <f>IFERROR(__xludf.DUMMYFUNCTION("TEXTJOIN(""; "", TRUE, FILTER(CID!B7459:B14794, REGEXMATCH(CID!D7459:D14794, TEXTJOIN(""|"", TRUE, SPLIT(A7459, "";"")))))"),"#N/A")</f>
        <v>#N/A</v>
      </c>
    </row>
    <row r="7460">
      <c r="A7460" s="12" t="str">
        <f>IFERROR(__xludf.DUMMYFUNCTION("TEXTJOIN("";"", TRUE, FILTER(CID!$B$2:$B$14794, CID!B7460=CID!$D$2:$D$14794))"),"#N/A")</f>
        <v>#N/A</v>
      </c>
      <c r="B7460" s="12" t="str">
        <f>IFERROR(__xludf.DUMMYFUNCTION("TEXTJOIN(""; "", TRUE, FILTER(CID!B7460:B14794, REGEXMATCH(CID!D7460:D14794, TEXTJOIN(""|"", TRUE, SPLIT(A7460, "";"")))))"),"#N/A")</f>
        <v>#N/A</v>
      </c>
    </row>
    <row r="7461">
      <c r="A7461" s="12" t="str">
        <f>IFERROR(__xludf.DUMMYFUNCTION("TEXTJOIN("";"", TRUE, FILTER(CID!$B$2:$B$14794, CID!B7461=CID!$D$2:$D$14794))"),"#N/A")</f>
        <v>#N/A</v>
      </c>
      <c r="B7461" s="12" t="str">
        <f>IFERROR(__xludf.DUMMYFUNCTION("TEXTJOIN(""; "", TRUE, FILTER(CID!B7461:B14794, REGEXMATCH(CID!D7461:D14794, TEXTJOIN(""|"", TRUE, SPLIT(A7461, "";"")))))"),"#N/A")</f>
        <v>#N/A</v>
      </c>
    </row>
    <row r="7462">
      <c r="A7462" s="12" t="str">
        <f>IFERROR(__xludf.DUMMYFUNCTION("TEXTJOIN("";"", TRUE, FILTER(CID!$B$2:$B$14794, CID!B7462=CID!$D$2:$D$14794))"),"#N/A")</f>
        <v>#N/A</v>
      </c>
      <c r="B7462" s="12" t="str">
        <f>IFERROR(__xludf.DUMMYFUNCTION("TEXTJOIN(""; "", TRUE, FILTER(CID!B7462:B14794, REGEXMATCH(CID!D7462:D14794, TEXTJOIN(""|"", TRUE, SPLIT(A7462, "";"")))))"),"#N/A")</f>
        <v>#N/A</v>
      </c>
    </row>
    <row r="7463">
      <c r="A7463" s="12" t="str">
        <f>IFERROR(__xludf.DUMMYFUNCTION("TEXTJOIN("";"", TRUE, FILTER(CID!$B$2:$B$14794, CID!B7463=CID!$D$2:$D$14794))"),"#N/A")</f>
        <v>#N/A</v>
      </c>
      <c r="B7463" s="12" t="str">
        <f>IFERROR(__xludf.DUMMYFUNCTION("TEXTJOIN(""; "", TRUE, FILTER(CID!B7463:B14794, REGEXMATCH(CID!D7463:D14794, TEXTJOIN(""|"", TRUE, SPLIT(A7463, "";"")))))"),"#N/A")</f>
        <v>#N/A</v>
      </c>
    </row>
    <row r="7464">
      <c r="A7464" s="12" t="str">
        <f>IFERROR(__xludf.DUMMYFUNCTION("TEXTJOIN("";"", TRUE, FILTER(CID!$B$2:$B$14794, CID!B7464=CID!$D$2:$D$14794))"),"#N/A")</f>
        <v>#N/A</v>
      </c>
      <c r="B7464" s="12" t="str">
        <f>IFERROR(__xludf.DUMMYFUNCTION("TEXTJOIN(""; "", TRUE, FILTER(CID!B7464:B14794, REGEXMATCH(CID!D7464:D14794, TEXTJOIN(""|"", TRUE, SPLIT(A7464, "";"")))))"),"#N/A")</f>
        <v>#N/A</v>
      </c>
    </row>
    <row r="7465">
      <c r="A7465" s="12" t="str">
        <f>IFERROR(__xludf.DUMMYFUNCTION("TEXTJOIN("";"", TRUE, FILTER(CID!$B$2:$B$14794, CID!B7465=CID!$D$2:$D$14794))"),"#N/A")</f>
        <v>#N/A</v>
      </c>
      <c r="B7465" s="12" t="str">
        <f>IFERROR(__xludf.DUMMYFUNCTION("TEXTJOIN(""; "", TRUE, FILTER(CID!B7465:B14794, REGEXMATCH(CID!D7465:D14794, TEXTJOIN(""|"", TRUE, SPLIT(A7465, "";"")))))"),"#N/A")</f>
        <v>#N/A</v>
      </c>
    </row>
    <row r="7466">
      <c r="A7466" s="12" t="str">
        <f>IFERROR(__xludf.DUMMYFUNCTION("TEXTJOIN("";"", TRUE, FILTER(CID!$B$2:$B$14794, CID!B7466=CID!$D$2:$D$14794))"),"#N/A")</f>
        <v>#N/A</v>
      </c>
      <c r="B7466" s="12" t="str">
        <f>IFERROR(__xludf.DUMMYFUNCTION("TEXTJOIN(""; "", TRUE, FILTER(CID!B7466:B14794, REGEXMATCH(CID!D7466:D14794, TEXTJOIN(""|"", TRUE, SPLIT(A7466, "";"")))))"),"#N/A")</f>
        <v>#N/A</v>
      </c>
    </row>
    <row r="7467">
      <c r="A7467" s="12" t="str">
        <f>IFERROR(__xludf.DUMMYFUNCTION("TEXTJOIN("";"", TRUE, FILTER(CID!$B$2:$B$14794, CID!B7467=CID!$D$2:$D$14794))"),"#N/A")</f>
        <v>#N/A</v>
      </c>
      <c r="B7467" s="12" t="str">
        <f>IFERROR(__xludf.DUMMYFUNCTION("TEXTJOIN(""; "", TRUE, FILTER(CID!B7467:B14794, REGEXMATCH(CID!D7467:D14794, TEXTJOIN(""|"", TRUE, SPLIT(A7467, "";"")))))"),"#N/A")</f>
        <v>#N/A</v>
      </c>
    </row>
    <row r="7468">
      <c r="A7468" s="12" t="str">
        <f>IFERROR(__xludf.DUMMYFUNCTION("TEXTJOIN("";"", TRUE, FILTER(CID!$B$2:$B$14794, CID!B7468=CID!$D$2:$D$14794))"),"#N/A")</f>
        <v>#N/A</v>
      </c>
      <c r="B7468" s="12" t="str">
        <f>IFERROR(__xludf.DUMMYFUNCTION("TEXTJOIN(""; "", TRUE, FILTER(CID!B7468:B14794, REGEXMATCH(CID!D7468:D14794, TEXTJOIN(""|"", TRUE, SPLIT(A7468, "";"")))))"),"#N/A")</f>
        <v>#N/A</v>
      </c>
    </row>
    <row r="7469">
      <c r="A7469" s="12" t="str">
        <f>IFERROR(__xludf.DUMMYFUNCTION("TEXTJOIN("";"", TRUE, FILTER(CID!$B$2:$B$14794, CID!B7469=CID!$D$2:$D$14794))"),"#N/A")</f>
        <v>#N/A</v>
      </c>
      <c r="B7469" s="12" t="str">
        <f>IFERROR(__xludf.DUMMYFUNCTION("TEXTJOIN(""; "", TRUE, FILTER(CID!B7469:B14794, REGEXMATCH(CID!D7469:D14794, TEXTJOIN(""|"", TRUE, SPLIT(A7469, "";"")))))"),"#N/A")</f>
        <v>#N/A</v>
      </c>
    </row>
    <row r="7470">
      <c r="A7470" s="12" t="str">
        <f>IFERROR(__xludf.DUMMYFUNCTION("TEXTJOIN("";"", TRUE, FILTER(CID!$B$2:$B$14794, CID!B7470=CID!$D$2:$D$14794))"),"#N/A")</f>
        <v>#N/A</v>
      </c>
      <c r="B7470" s="12" t="str">
        <f>IFERROR(__xludf.DUMMYFUNCTION("TEXTJOIN(""; "", TRUE, FILTER(CID!B7470:B14794, REGEXMATCH(CID!D7470:D14794, TEXTJOIN(""|"", TRUE, SPLIT(A7470, "";"")))))"),"#N/A")</f>
        <v>#N/A</v>
      </c>
    </row>
    <row r="7471">
      <c r="A7471" s="12" t="str">
        <f>IFERROR(__xludf.DUMMYFUNCTION("TEXTJOIN("";"", TRUE, FILTER(CID!$B$2:$B$14794, CID!B7471=CID!$D$2:$D$14794))"),"#N/A")</f>
        <v>#N/A</v>
      </c>
      <c r="B7471" s="12" t="str">
        <f>IFERROR(__xludf.DUMMYFUNCTION("TEXTJOIN(""; "", TRUE, FILTER(CID!B7471:B14794, REGEXMATCH(CID!D7471:D14794, TEXTJOIN(""|"", TRUE, SPLIT(A7471, "";"")))))"),"#N/A")</f>
        <v>#N/A</v>
      </c>
    </row>
    <row r="7472">
      <c r="A7472" s="12" t="str">
        <f>IFERROR(__xludf.DUMMYFUNCTION("TEXTJOIN("";"", TRUE, FILTER(CID!$B$2:$B$14794, CID!B7472=CID!$D$2:$D$14794))"),"#N/A")</f>
        <v>#N/A</v>
      </c>
      <c r="B7472" s="12" t="str">
        <f>IFERROR(__xludf.DUMMYFUNCTION("TEXTJOIN(""; "", TRUE, FILTER(CID!B7472:B14794, REGEXMATCH(CID!D7472:D14794, TEXTJOIN(""|"", TRUE, SPLIT(A7472, "";"")))))"),"#N/A")</f>
        <v>#N/A</v>
      </c>
    </row>
    <row r="7473">
      <c r="A7473" s="12" t="str">
        <f>IFERROR(__xludf.DUMMYFUNCTION("TEXTJOIN("";"", TRUE, FILTER(CID!$B$2:$B$14794, CID!B7473=CID!$D$2:$D$14794))"),"#N/A")</f>
        <v>#N/A</v>
      </c>
      <c r="B7473" s="12" t="str">
        <f>IFERROR(__xludf.DUMMYFUNCTION("TEXTJOIN(""; "", TRUE, FILTER(CID!B7473:B14794, REGEXMATCH(CID!D7473:D14794, TEXTJOIN(""|"", TRUE, SPLIT(A7473, "";"")))))"),"#N/A")</f>
        <v>#N/A</v>
      </c>
    </row>
    <row r="7474">
      <c r="A7474" s="12" t="str">
        <f>IFERROR(__xludf.DUMMYFUNCTION("TEXTJOIN("";"", TRUE, FILTER(CID!$B$2:$B$14794, CID!B7474=CID!$D$2:$D$14794))"),"#N/A")</f>
        <v>#N/A</v>
      </c>
      <c r="B7474" s="12" t="str">
        <f>IFERROR(__xludf.DUMMYFUNCTION("TEXTJOIN(""; "", TRUE, FILTER(CID!B7474:B14794, REGEXMATCH(CID!D7474:D14794, TEXTJOIN(""|"", TRUE, SPLIT(A7474, "";"")))))"),"#N/A")</f>
        <v>#N/A</v>
      </c>
    </row>
    <row r="7475">
      <c r="A7475" s="12" t="str">
        <f>IFERROR(__xludf.DUMMYFUNCTION("TEXTJOIN("";"", TRUE, FILTER(CID!$B$2:$B$14794, CID!B7475=CID!$D$2:$D$14794))"),"#N/A")</f>
        <v>#N/A</v>
      </c>
      <c r="B7475" s="12" t="str">
        <f>IFERROR(__xludf.DUMMYFUNCTION("TEXTJOIN(""; "", TRUE, FILTER(CID!B7475:B14794, REGEXMATCH(CID!D7475:D14794, TEXTJOIN(""|"", TRUE, SPLIT(A7475, "";"")))))"),"#N/A")</f>
        <v>#N/A</v>
      </c>
    </row>
    <row r="7476">
      <c r="A7476" s="12" t="str">
        <f>IFERROR(__xludf.DUMMYFUNCTION("TEXTJOIN("";"", TRUE, FILTER(CID!$B$2:$B$14794, CID!B7476=CID!$D$2:$D$14794))"),"#N/A")</f>
        <v>#N/A</v>
      </c>
      <c r="B7476" s="12" t="str">
        <f>IFERROR(__xludf.DUMMYFUNCTION("TEXTJOIN(""; "", TRUE, FILTER(CID!B7476:B14794, REGEXMATCH(CID!D7476:D14794, TEXTJOIN(""|"", TRUE, SPLIT(A7476, "";"")))))"),"#N/A")</f>
        <v>#N/A</v>
      </c>
    </row>
    <row r="7477">
      <c r="A7477" s="12" t="str">
        <f>IFERROR(__xludf.DUMMYFUNCTION("TEXTJOIN("";"", TRUE, FILTER(CID!$B$2:$B$14794, CID!B7477=CID!$D$2:$D$14794))"),"#N/A")</f>
        <v>#N/A</v>
      </c>
      <c r="B7477" s="12" t="str">
        <f>IFERROR(__xludf.DUMMYFUNCTION("TEXTJOIN(""; "", TRUE, FILTER(CID!B7477:B14794, REGEXMATCH(CID!D7477:D14794, TEXTJOIN(""|"", TRUE, SPLIT(A7477, "";"")))))"),"#N/A")</f>
        <v>#N/A</v>
      </c>
    </row>
    <row r="7478">
      <c r="A7478" s="12" t="str">
        <f>IFERROR(__xludf.DUMMYFUNCTION("TEXTJOIN("";"", TRUE, FILTER(CID!$B$2:$B$14794, CID!B7478=CID!$D$2:$D$14794))"),"#N/A")</f>
        <v>#N/A</v>
      </c>
      <c r="B7478" s="12" t="str">
        <f>IFERROR(__xludf.DUMMYFUNCTION("TEXTJOIN(""; "", TRUE, FILTER(CID!B7478:B14794, REGEXMATCH(CID!D7478:D14794, TEXTJOIN(""|"", TRUE, SPLIT(A7478, "";"")))))"),"#N/A")</f>
        <v>#N/A</v>
      </c>
    </row>
    <row r="7479">
      <c r="A7479" s="12" t="str">
        <f>IFERROR(__xludf.DUMMYFUNCTION("TEXTJOIN("";"", TRUE, FILTER(CID!$B$2:$B$14794, CID!B7479=CID!$D$2:$D$14794))"),"#N/A")</f>
        <v>#N/A</v>
      </c>
      <c r="B7479" s="12" t="str">
        <f>IFERROR(__xludf.DUMMYFUNCTION("TEXTJOIN(""; "", TRUE, FILTER(CID!B7479:B14794, REGEXMATCH(CID!D7479:D14794, TEXTJOIN(""|"", TRUE, SPLIT(A7479, "";"")))))"),"#N/A")</f>
        <v>#N/A</v>
      </c>
    </row>
    <row r="7480">
      <c r="A7480" s="12" t="str">
        <f>IFERROR(__xludf.DUMMYFUNCTION("TEXTJOIN("";"", TRUE, FILTER(CID!$B$2:$B$14794, CID!B7480=CID!$D$2:$D$14794))"),"#N/A")</f>
        <v>#N/A</v>
      </c>
      <c r="B7480" s="12" t="str">
        <f>IFERROR(__xludf.DUMMYFUNCTION("TEXTJOIN(""; "", TRUE, FILTER(CID!B7480:B14794, REGEXMATCH(CID!D7480:D14794, TEXTJOIN(""|"", TRUE, SPLIT(A7480, "";"")))))"),"#N/A")</f>
        <v>#N/A</v>
      </c>
    </row>
    <row r="7481">
      <c r="A7481" s="12" t="str">
        <f>IFERROR(__xludf.DUMMYFUNCTION("TEXTJOIN("";"", TRUE, FILTER(CID!$B$2:$B$14794, CID!B7481=CID!$D$2:$D$14794))"),"#N/A")</f>
        <v>#N/A</v>
      </c>
      <c r="B7481" s="12" t="str">
        <f>IFERROR(__xludf.DUMMYFUNCTION("TEXTJOIN(""; "", TRUE, FILTER(CID!B7481:B14794, REGEXMATCH(CID!D7481:D14794, TEXTJOIN(""|"", TRUE, SPLIT(A7481, "";"")))))"),"#N/A")</f>
        <v>#N/A</v>
      </c>
    </row>
    <row r="7482">
      <c r="A7482" s="12" t="str">
        <f>IFERROR(__xludf.DUMMYFUNCTION("TEXTJOIN("";"", TRUE, FILTER(CID!$B$2:$B$14794, CID!B7482=CID!$D$2:$D$14794))"),"#N/A")</f>
        <v>#N/A</v>
      </c>
      <c r="B7482" s="12" t="str">
        <f>IFERROR(__xludf.DUMMYFUNCTION("TEXTJOIN(""; "", TRUE, FILTER(CID!B7482:B14794, REGEXMATCH(CID!D7482:D14794, TEXTJOIN(""|"", TRUE, SPLIT(A7482, "";"")))))"),"#N/A")</f>
        <v>#N/A</v>
      </c>
    </row>
    <row r="7483">
      <c r="A7483" s="12" t="str">
        <f>IFERROR(__xludf.DUMMYFUNCTION("TEXTJOIN("";"", TRUE, FILTER(CID!$B$2:$B$14794, CID!B7483=CID!$D$2:$D$14794))"),"#N/A")</f>
        <v>#N/A</v>
      </c>
      <c r="B7483" s="12" t="str">
        <f>IFERROR(__xludf.DUMMYFUNCTION("TEXTJOIN(""; "", TRUE, FILTER(CID!B7483:B14794, REGEXMATCH(CID!D7483:D14794, TEXTJOIN(""|"", TRUE, SPLIT(A7483, "";"")))))"),"#N/A")</f>
        <v>#N/A</v>
      </c>
    </row>
    <row r="7484">
      <c r="A7484" s="12" t="str">
        <f>IFERROR(__xludf.DUMMYFUNCTION("TEXTJOIN("";"", TRUE, FILTER(CID!$B$2:$B$14794, CID!B7484=CID!$D$2:$D$14794))"),"#N/A")</f>
        <v>#N/A</v>
      </c>
      <c r="B7484" s="12" t="str">
        <f>IFERROR(__xludf.DUMMYFUNCTION("TEXTJOIN(""; "", TRUE, FILTER(CID!B7484:B14794, REGEXMATCH(CID!D7484:D14794, TEXTJOIN(""|"", TRUE, SPLIT(A7484, "";"")))))"),"#N/A")</f>
        <v>#N/A</v>
      </c>
    </row>
    <row r="7485">
      <c r="A7485" s="12" t="str">
        <f>IFERROR(__xludf.DUMMYFUNCTION("TEXTJOIN("";"", TRUE, FILTER(CID!$B$2:$B$14794, CID!B7485=CID!$D$2:$D$14794))"),"#N/A")</f>
        <v>#N/A</v>
      </c>
      <c r="B7485" s="12" t="str">
        <f>IFERROR(__xludf.DUMMYFUNCTION("TEXTJOIN(""; "", TRUE, FILTER(CID!B7485:B14794, REGEXMATCH(CID!D7485:D14794, TEXTJOIN(""|"", TRUE, SPLIT(A7485, "";"")))))"),"#N/A")</f>
        <v>#N/A</v>
      </c>
    </row>
    <row r="7486">
      <c r="A7486" s="12" t="str">
        <f>IFERROR(__xludf.DUMMYFUNCTION("TEXTJOIN("";"", TRUE, FILTER(CID!$B$2:$B$14794, CID!B7486=CID!$D$2:$D$14794))"),"#N/A")</f>
        <v>#N/A</v>
      </c>
      <c r="B7486" s="12" t="str">
        <f>IFERROR(__xludf.DUMMYFUNCTION("TEXTJOIN(""; "", TRUE, FILTER(CID!B7486:B14794, REGEXMATCH(CID!D7486:D14794, TEXTJOIN(""|"", TRUE, SPLIT(A7486, "";"")))))"),"#N/A")</f>
        <v>#N/A</v>
      </c>
    </row>
    <row r="7487">
      <c r="A7487" s="12" t="str">
        <f>IFERROR(__xludf.DUMMYFUNCTION("TEXTJOIN("";"", TRUE, FILTER(CID!$B$2:$B$14794, CID!B7487=CID!$D$2:$D$14794))"),"#N/A")</f>
        <v>#N/A</v>
      </c>
      <c r="B7487" s="12" t="str">
        <f>IFERROR(__xludf.DUMMYFUNCTION("TEXTJOIN(""; "", TRUE, FILTER(CID!B7487:B14794, REGEXMATCH(CID!D7487:D14794, TEXTJOIN(""|"", TRUE, SPLIT(A7487, "";"")))))"),"#N/A")</f>
        <v>#N/A</v>
      </c>
    </row>
    <row r="7488">
      <c r="A7488" s="12" t="str">
        <f>IFERROR(__xludf.DUMMYFUNCTION("TEXTJOIN("";"", TRUE, FILTER(CID!$B$2:$B$14794, CID!B7488=CID!$D$2:$D$14794))"),"#N/A")</f>
        <v>#N/A</v>
      </c>
      <c r="B7488" s="12" t="str">
        <f>IFERROR(__xludf.DUMMYFUNCTION("TEXTJOIN(""; "", TRUE, FILTER(CID!B7488:B14794, REGEXMATCH(CID!D7488:D14794, TEXTJOIN(""|"", TRUE, SPLIT(A7488, "";"")))))"),"#N/A")</f>
        <v>#N/A</v>
      </c>
    </row>
    <row r="7489">
      <c r="A7489" s="12" t="str">
        <f>IFERROR(__xludf.DUMMYFUNCTION("TEXTJOIN("";"", TRUE, FILTER(CID!$B$2:$B$14794, CID!B7489=CID!$D$2:$D$14794))"),"#N/A")</f>
        <v>#N/A</v>
      </c>
      <c r="B7489" s="12" t="str">
        <f>IFERROR(__xludf.DUMMYFUNCTION("TEXTJOIN(""; "", TRUE, FILTER(CID!B7489:B14794, REGEXMATCH(CID!D7489:D14794, TEXTJOIN(""|"", TRUE, SPLIT(A7489, "";"")))))"),"#N/A")</f>
        <v>#N/A</v>
      </c>
    </row>
    <row r="7490">
      <c r="A7490" s="12" t="str">
        <f>IFERROR(__xludf.DUMMYFUNCTION("TEXTJOIN("";"", TRUE, FILTER(CID!$B$2:$B$14794, CID!B7490=CID!$D$2:$D$14794))"),"#N/A")</f>
        <v>#N/A</v>
      </c>
      <c r="B7490" s="12" t="str">
        <f>IFERROR(__xludf.DUMMYFUNCTION("TEXTJOIN(""; "", TRUE, FILTER(CID!B7490:B14794, REGEXMATCH(CID!D7490:D14794, TEXTJOIN(""|"", TRUE, SPLIT(A7490, "";"")))))"),"#N/A")</f>
        <v>#N/A</v>
      </c>
    </row>
    <row r="7491">
      <c r="A7491" s="12" t="str">
        <f>IFERROR(__xludf.DUMMYFUNCTION("TEXTJOIN("";"", TRUE, FILTER(CID!$B$2:$B$14794, CID!B7491=CID!$D$2:$D$14794))"),"#N/A")</f>
        <v>#N/A</v>
      </c>
      <c r="B7491" s="12" t="str">
        <f>IFERROR(__xludf.DUMMYFUNCTION("TEXTJOIN(""; "", TRUE, FILTER(CID!B7491:B14794, REGEXMATCH(CID!D7491:D14794, TEXTJOIN(""|"", TRUE, SPLIT(A7491, "";"")))))"),"#N/A")</f>
        <v>#N/A</v>
      </c>
    </row>
    <row r="7492">
      <c r="A7492" s="12" t="str">
        <f>IFERROR(__xludf.DUMMYFUNCTION("TEXTJOIN("";"", TRUE, FILTER(CID!$B$2:$B$14794, CID!B7492=CID!$D$2:$D$14794))"),"#N/A")</f>
        <v>#N/A</v>
      </c>
      <c r="B7492" s="12" t="str">
        <f>IFERROR(__xludf.DUMMYFUNCTION("TEXTJOIN(""; "", TRUE, FILTER(CID!B7492:B14794, REGEXMATCH(CID!D7492:D14794, TEXTJOIN(""|"", TRUE, SPLIT(A7492, "";"")))))"),"#N/A")</f>
        <v>#N/A</v>
      </c>
    </row>
    <row r="7493">
      <c r="A7493" s="12" t="str">
        <f>IFERROR(__xludf.DUMMYFUNCTION("TEXTJOIN("";"", TRUE, FILTER(CID!$B$2:$B$14794, CID!B7493=CID!$D$2:$D$14794))"),"#N/A")</f>
        <v>#N/A</v>
      </c>
      <c r="B7493" s="12" t="str">
        <f>IFERROR(__xludf.DUMMYFUNCTION("TEXTJOIN(""; "", TRUE, FILTER(CID!B7493:B14794, REGEXMATCH(CID!D7493:D14794, TEXTJOIN(""|"", TRUE, SPLIT(A7493, "";"")))))"),"#N/A")</f>
        <v>#N/A</v>
      </c>
    </row>
    <row r="7494">
      <c r="A7494" s="12" t="str">
        <f>IFERROR(__xludf.DUMMYFUNCTION("TEXTJOIN("";"", TRUE, FILTER(CID!$B$2:$B$14794, CID!B7494=CID!$D$2:$D$14794))"),"#N/A")</f>
        <v>#N/A</v>
      </c>
      <c r="B7494" s="12" t="str">
        <f>IFERROR(__xludf.DUMMYFUNCTION("TEXTJOIN(""; "", TRUE, FILTER(CID!B7494:B14794, REGEXMATCH(CID!D7494:D14794, TEXTJOIN(""|"", TRUE, SPLIT(A7494, "";"")))))"),"#N/A")</f>
        <v>#N/A</v>
      </c>
    </row>
    <row r="7495">
      <c r="A7495" s="12" t="str">
        <f>IFERROR(__xludf.DUMMYFUNCTION("TEXTJOIN("";"", TRUE, FILTER(CID!$B$2:$B$14794, CID!B7495=CID!$D$2:$D$14794))"),"#N/A")</f>
        <v>#N/A</v>
      </c>
      <c r="B7495" s="12" t="str">
        <f>IFERROR(__xludf.DUMMYFUNCTION("TEXTJOIN(""; "", TRUE, FILTER(CID!B7495:B14794, REGEXMATCH(CID!D7495:D14794, TEXTJOIN(""|"", TRUE, SPLIT(A7495, "";"")))))"),"#N/A")</f>
        <v>#N/A</v>
      </c>
    </row>
    <row r="7496">
      <c r="A7496" s="12" t="str">
        <f>IFERROR(__xludf.DUMMYFUNCTION("TEXTJOIN("";"", TRUE, FILTER(CID!$B$2:$B$14794, CID!B7496=CID!$D$2:$D$14794))"),"#N/A")</f>
        <v>#N/A</v>
      </c>
      <c r="B7496" s="12" t="str">
        <f>IFERROR(__xludf.DUMMYFUNCTION("TEXTJOIN(""; "", TRUE, FILTER(CID!B7496:B14794, REGEXMATCH(CID!D7496:D14794, TEXTJOIN(""|"", TRUE, SPLIT(A7496, "";"")))))"),"#N/A")</f>
        <v>#N/A</v>
      </c>
    </row>
    <row r="7497">
      <c r="A7497" s="12" t="str">
        <f>IFERROR(__xludf.DUMMYFUNCTION("TEXTJOIN("";"", TRUE, FILTER(CID!$B$2:$B$14794, CID!B7497=CID!$D$2:$D$14794))"),"#N/A")</f>
        <v>#N/A</v>
      </c>
      <c r="B7497" s="12" t="str">
        <f>IFERROR(__xludf.DUMMYFUNCTION("TEXTJOIN(""; "", TRUE, FILTER(CID!B7497:B14794, REGEXMATCH(CID!D7497:D14794, TEXTJOIN(""|"", TRUE, SPLIT(A7497, "";"")))))"),"#N/A")</f>
        <v>#N/A</v>
      </c>
    </row>
    <row r="7498">
      <c r="A7498" s="12" t="str">
        <f>IFERROR(__xludf.DUMMYFUNCTION("TEXTJOIN("";"", TRUE, FILTER(CID!$B$2:$B$14794, CID!B7498=CID!$D$2:$D$14794))"),"#N/A")</f>
        <v>#N/A</v>
      </c>
      <c r="B7498" s="12" t="str">
        <f>IFERROR(__xludf.DUMMYFUNCTION("TEXTJOIN(""; "", TRUE, FILTER(CID!B7498:B14794, REGEXMATCH(CID!D7498:D14794, TEXTJOIN(""|"", TRUE, SPLIT(A7498, "";"")))))"),"#N/A")</f>
        <v>#N/A</v>
      </c>
    </row>
    <row r="7499">
      <c r="A7499" s="12" t="str">
        <f>IFERROR(__xludf.DUMMYFUNCTION("TEXTJOIN("";"", TRUE, FILTER(CID!$B$2:$B$14794, CID!B7499=CID!$D$2:$D$14794))"),"#N/A")</f>
        <v>#N/A</v>
      </c>
      <c r="B7499" s="12" t="str">
        <f>IFERROR(__xludf.DUMMYFUNCTION("TEXTJOIN(""; "", TRUE, FILTER(CID!B7499:B14794, REGEXMATCH(CID!D7499:D14794, TEXTJOIN(""|"", TRUE, SPLIT(A7499, "";"")))))"),"#N/A")</f>
        <v>#N/A</v>
      </c>
    </row>
    <row r="7500">
      <c r="A7500" s="12" t="str">
        <f>IFERROR(__xludf.DUMMYFUNCTION("TEXTJOIN("";"", TRUE, FILTER(CID!$B$2:$B$14794, CID!B7500=CID!$D$2:$D$14794))"),"#N/A")</f>
        <v>#N/A</v>
      </c>
      <c r="B7500" s="12" t="str">
        <f>IFERROR(__xludf.DUMMYFUNCTION("TEXTJOIN(""; "", TRUE, FILTER(CID!B7500:B14794, REGEXMATCH(CID!D7500:D14794, TEXTJOIN(""|"", TRUE, SPLIT(A7500, "";"")))))"),"#N/A")</f>
        <v>#N/A</v>
      </c>
    </row>
    <row r="7501">
      <c r="A7501" s="12" t="str">
        <f>IFERROR(__xludf.DUMMYFUNCTION("TEXTJOIN("";"", TRUE, FILTER(CID!$B$2:$B$14794, CID!B7501=CID!$D$2:$D$14794))"),"#N/A")</f>
        <v>#N/A</v>
      </c>
      <c r="B7501" s="12" t="str">
        <f>IFERROR(__xludf.DUMMYFUNCTION("TEXTJOIN(""; "", TRUE, FILTER(CID!B7501:B14794, REGEXMATCH(CID!D7501:D14794, TEXTJOIN(""|"", TRUE, SPLIT(A7501, "";"")))))"),"#N/A")</f>
        <v>#N/A</v>
      </c>
    </row>
    <row r="7502">
      <c r="A7502" s="12" t="str">
        <f>IFERROR(__xludf.DUMMYFUNCTION("TEXTJOIN("";"", TRUE, FILTER(CID!$B$2:$B$14794, CID!B7502=CID!$D$2:$D$14794))"),"#N/A")</f>
        <v>#N/A</v>
      </c>
      <c r="B7502" s="12" t="str">
        <f>IFERROR(__xludf.DUMMYFUNCTION("TEXTJOIN(""; "", TRUE, FILTER(CID!B7502:B14794, REGEXMATCH(CID!D7502:D14794, TEXTJOIN(""|"", TRUE, SPLIT(A7502, "";"")))))"),"#N/A")</f>
        <v>#N/A</v>
      </c>
    </row>
    <row r="7503">
      <c r="A7503" s="12" t="str">
        <f>IFERROR(__xludf.DUMMYFUNCTION("TEXTJOIN("";"", TRUE, FILTER(CID!$B$2:$B$14794, CID!B7503=CID!$D$2:$D$14794))"),"#N/A")</f>
        <v>#N/A</v>
      </c>
      <c r="B7503" s="12" t="str">
        <f>IFERROR(__xludf.DUMMYFUNCTION("TEXTJOIN(""; "", TRUE, FILTER(CID!B7503:B14794, REGEXMATCH(CID!D7503:D14794, TEXTJOIN(""|"", TRUE, SPLIT(A7503, "";"")))))"),"#N/A")</f>
        <v>#N/A</v>
      </c>
    </row>
    <row r="7504">
      <c r="A7504" s="12" t="str">
        <f>IFERROR(__xludf.DUMMYFUNCTION("TEXTJOIN("";"", TRUE, FILTER(CID!$B$2:$B$14794, CID!B7504=CID!$D$2:$D$14794))"),"#N/A")</f>
        <v>#N/A</v>
      </c>
      <c r="B7504" s="12" t="str">
        <f>IFERROR(__xludf.DUMMYFUNCTION("TEXTJOIN(""; "", TRUE, FILTER(CID!B7504:B14794, REGEXMATCH(CID!D7504:D14794, TEXTJOIN(""|"", TRUE, SPLIT(A7504, "";"")))))"),"#N/A")</f>
        <v>#N/A</v>
      </c>
    </row>
    <row r="7505">
      <c r="A7505" s="12" t="str">
        <f>IFERROR(__xludf.DUMMYFUNCTION("TEXTJOIN("";"", TRUE, FILTER(CID!$B$2:$B$14794, CID!B7505=CID!$D$2:$D$14794))"),"#N/A")</f>
        <v>#N/A</v>
      </c>
      <c r="B7505" s="12" t="str">
        <f>IFERROR(__xludf.DUMMYFUNCTION("TEXTJOIN(""; "", TRUE, FILTER(CID!B7505:B14794, REGEXMATCH(CID!D7505:D14794, TEXTJOIN(""|"", TRUE, SPLIT(A7505, "";"")))))"),"#N/A")</f>
        <v>#N/A</v>
      </c>
    </row>
    <row r="7506">
      <c r="A7506" s="12" t="str">
        <f>IFERROR(__xludf.DUMMYFUNCTION("TEXTJOIN("";"", TRUE, FILTER(CID!$B$2:$B$14794, CID!B7506=CID!$D$2:$D$14794))"),"#N/A")</f>
        <v>#N/A</v>
      </c>
      <c r="B7506" s="12" t="str">
        <f>IFERROR(__xludf.DUMMYFUNCTION("TEXTJOIN(""; "", TRUE, FILTER(CID!B7506:B14794, REGEXMATCH(CID!D7506:D14794, TEXTJOIN(""|"", TRUE, SPLIT(A7506, "";"")))))"),"#N/A")</f>
        <v>#N/A</v>
      </c>
    </row>
    <row r="7507">
      <c r="A7507" s="12" t="str">
        <f>IFERROR(__xludf.DUMMYFUNCTION("TEXTJOIN("";"", TRUE, FILTER(CID!$B$2:$B$14794, CID!B7507=CID!$D$2:$D$14794))"),"#N/A")</f>
        <v>#N/A</v>
      </c>
      <c r="B7507" s="12" t="str">
        <f>IFERROR(__xludf.DUMMYFUNCTION("TEXTJOIN(""; "", TRUE, FILTER(CID!B7507:B14794, REGEXMATCH(CID!D7507:D14794, TEXTJOIN(""|"", TRUE, SPLIT(A7507, "";"")))))"),"#N/A")</f>
        <v>#N/A</v>
      </c>
    </row>
    <row r="7508">
      <c r="A7508" s="12" t="str">
        <f>IFERROR(__xludf.DUMMYFUNCTION("TEXTJOIN("";"", TRUE, FILTER(CID!$B$2:$B$14794, CID!B7508=CID!$D$2:$D$14794))"),"#N/A")</f>
        <v>#N/A</v>
      </c>
      <c r="B7508" s="12" t="str">
        <f>IFERROR(__xludf.DUMMYFUNCTION("TEXTJOIN(""; "", TRUE, FILTER(CID!B7508:B14794, REGEXMATCH(CID!D7508:D14794, TEXTJOIN(""|"", TRUE, SPLIT(A7508, "";"")))))"),"#N/A")</f>
        <v>#N/A</v>
      </c>
    </row>
    <row r="7509">
      <c r="A7509" s="12" t="str">
        <f>IFERROR(__xludf.DUMMYFUNCTION("TEXTJOIN("";"", TRUE, FILTER(CID!$B$2:$B$14794, CID!B7509=CID!$D$2:$D$14794))"),"#N/A")</f>
        <v>#N/A</v>
      </c>
      <c r="B7509" s="12" t="str">
        <f>IFERROR(__xludf.DUMMYFUNCTION("TEXTJOIN(""; "", TRUE, FILTER(CID!B7509:B14794, REGEXMATCH(CID!D7509:D14794, TEXTJOIN(""|"", TRUE, SPLIT(A7509, "";"")))))"),"#N/A")</f>
        <v>#N/A</v>
      </c>
    </row>
    <row r="7510">
      <c r="A7510" s="12" t="str">
        <f>IFERROR(__xludf.DUMMYFUNCTION("TEXTJOIN("";"", TRUE, FILTER(CID!$B$2:$B$14794, CID!B7510=CID!$D$2:$D$14794))"),"#N/A")</f>
        <v>#N/A</v>
      </c>
      <c r="B7510" s="12" t="str">
        <f>IFERROR(__xludf.DUMMYFUNCTION("TEXTJOIN(""; "", TRUE, FILTER(CID!B7510:B14794, REGEXMATCH(CID!D7510:D14794, TEXTJOIN(""|"", TRUE, SPLIT(A7510, "";"")))))"),"#N/A")</f>
        <v>#N/A</v>
      </c>
    </row>
    <row r="7511">
      <c r="A7511" s="12" t="str">
        <f>IFERROR(__xludf.DUMMYFUNCTION("TEXTJOIN("";"", TRUE, FILTER(CID!$B$2:$B$14794, CID!B7511=CID!$D$2:$D$14794))"),"#N/A")</f>
        <v>#N/A</v>
      </c>
      <c r="B7511" s="12" t="str">
        <f>IFERROR(__xludf.DUMMYFUNCTION("TEXTJOIN(""; "", TRUE, FILTER(CID!B7511:B14794, REGEXMATCH(CID!D7511:D14794, TEXTJOIN(""|"", TRUE, SPLIT(A7511, "";"")))))"),"#N/A")</f>
        <v>#N/A</v>
      </c>
    </row>
    <row r="7512">
      <c r="A7512" s="12" t="str">
        <f>IFERROR(__xludf.DUMMYFUNCTION("TEXTJOIN("";"", TRUE, FILTER(CID!$B$2:$B$14794, CID!B7512=CID!$D$2:$D$14794))"),"#N/A")</f>
        <v>#N/A</v>
      </c>
      <c r="B7512" s="12" t="str">
        <f>IFERROR(__xludf.DUMMYFUNCTION("TEXTJOIN(""; "", TRUE, FILTER(CID!B7512:B14794, REGEXMATCH(CID!D7512:D14794, TEXTJOIN(""|"", TRUE, SPLIT(A7512, "";"")))))"),"#N/A")</f>
        <v>#N/A</v>
      </c>
    </row>
    <row r="7513">
      <c r="A7513" s="12" t="str">
        <f>IFERROR(__xludf.DUMMYFUNCTION("TEXTJOIN("";"", TRUE, FILTER(CID!$B$2:$B$14794, CID!B7513=CID!$D$2:$D$14794))"),"#N/A")</f>
        <v>#N/A</v>
      </c>
      <c r="B7513" s="12" t="str">
        <f>IFERROR(__xludf.DUMMYFUNCTION("TEXTJOIN(""; "", TRUE, FILTER(CID!B7513:B14794, REGEXMATCH(CID!D7513:D14794, TEXTJOIN(""|"", TRUE, SPLIT(A7513, "";"")))))"),"#N/A")</f>
        <v>#N/A</v>
      </c>
    </row>
    <row r="7514">
      <c r="A7514" s="12" t="str">
        <f>IFERROR(__xludf.DUMMYFUNCTION("TEXTJOIN("";"", TRUE, FILTER(CID!$B$2:$B$14794, CID!B7514=CID!$D$2:$D$14794))"),"#N/A")</f>
        <v>#N/A</v>
      </c>
      <c r="B7514" s="12" t="str">
        <f>IFERROR(__xludf.DUMMYFUNCTION("TEXTJOIN(""; "", TRUE, FILTER(CID!B7514:B14794, REGEXMATCH(CID!D7514:D14794, TEXTJOIN(""|"", TRUE, SPLIT(A7514, "";"")))))"),"#N/A")</f>
        <v>#N/A</v>
      </c>
    </row>
    <row r="7515">
      <c r="A7515" s="12" t="str">
        <f>IFERROR(__xludf.DUMMYFUNCTION("TEXTJOIN("";"", TRUE, FILTER(CID!$B$2:$B$14794, CID!B7515=CID!$D$2:$D$14794))"),"#N/A")</f>
        <v>#N/A</v>
      </c>
      <c r="B7515" s="12" t="str">
        <f>IFERROR(__xludf.DUMMYFUNCTION("TEXTJOIN(""; "", TRUE, FILTER(CID!B7515:B14794, REGEXMATCH(CID!D7515:D14794, TEXTJOIN(""|"", TRUE, SPLIT(A7515, "";"")))))"),"#N/A")</f>
        <v>#N/A</v>
      </c>
    </row>
    <row r="7516">
      <c r="A7516" s="12" t="str">
        <f>IFERROR(__xludf.DUMMYFUNCTION("TEXTJOIN("";"", TRUE, FILTER(CID!$B$2:$B$14794, CID!B7516=CID!$D$2:$D$14794))"),"#N/A")</f>
        <v>#N/A</v>
      </c>
      <c r="B7516" s="12" t="str">
        <f>IFERROR(__xludf.DUMMYFUNCTION("TEXTJOIN(""; "", TRUE, FILTER(CID!B7516:B14794, REGEXMATCH(CID!D7516:D14794, TEXTJOIN(""|"", TRUE, SPLIT(A7516, "";"")))))"),"#N/A")</f>
        <v>#N/A</v>
      </c>
    </row>
    <row r="7517">
      <c r="A7517" s="12" t="str">
        <f>IFERROR(__xludf.DUMMYFUNCTION("TEXTJOIN("";"", TRUE, FILTER(CID!$B$2:$B$14794, CID!B7517=CID!$D$2:$D$14794))"),"#N/A")</f>
        <v>#N/A</v>
      </c>
      <c r="B7517" s="12" t="str">
        <f>IFERROR(__xludf.DUMMYFUNCTION("TEXTJOIN(""; "", TRUE, FILTER(CID!B7517:B14794, REGEXMATCH(CID!D7517:D14794, TEXTJOIN(""|"", TRUE, SPLIT(A7517, "";"")))))"),"#N/A")</f>
        <v>#N/A</v>
      </c>
    </row>
    <row r="7518">
      <c r="A7518" s="12" t="str">
        <f>IFERROR(__xludf.DUMMYFUNCTION("TEXTJOIN("";"", TRUE, FILTER(CID!$B$2:$B$14794, CID!B7518=CID!$D$2:$D$14794))"),"#N/A")</f>
        <v>#N/A</v>
      </c>
      <c r="B7518" s="12" t="str">
        <f>IFERROR(__xludf.DUMMYFUNCTION("TEXTJOIN(""; "", TRUE, FILTER(CID!B7518:B14794, REGEXMATCH(CID!D7518:D14794, TEXTJOIN(""|"", TRUE, SPLIT(A7518, "";"")))))"),"#N/A")</f>
        <v>#N/A</v>
      </c>
    </row>
    <row r="7519">
      <c r="A7519" s="12" t="str">
        <f>IFERROR(__xludf.DUMMYFUNCTION("TEXTJOIN("";"", TRUE, FILTER(CID!$B$2:$B$14794, CID!B7519=CID!$D$2:$D$14794))"),"#N/A")</f>
        <v>#N/A</v>
      </c>
      <c r="B7519" s="12" t="str">
        <f>IFERROR(__xludf.DUMMYFUNCTION("TEXTJOIN(""; "", TRUE, FILTER(CID!B7519:B14794, REGEXMATCH(CID!D7519:D14794, TEXTJOIN(""|"", TRUE, SPLIT(A7519, "";"")))))"),"#N/A")</f>
        <v>#N/A</v>
      </c>
    </row>
    <row r="7520">
      <c r="A7520" s="12" t="str">
        <f>IFERROR(__xludf.DUMMYFUNCTION("TEXTJOIN("";"", TRUE, FILTER(CID!$B$2:$B$14794, CID!B7520=CID!$D$2:$D$14794))"),"#N/A")</f>
        <v>#N/A</v>
      </c>
      <c r="B7520" s="12" t="str">
        <f>IFERROR(__xludf.DUMMYFUNCTION("TEXTJOIN(""; "", TRUE, FILTER(CID!B7520:B14794, REGEXMATCH(CID!D7520:D14794, TEXTJOIN(""|"", TRUE, SPLIT(A7520, "";"")))))"),"#N/A")</f>
        <v>#N/A</v>
      </c>
    </row>
    <row r="7521">
      <c r="A7521" s="12" t="str">
        <f>IFERROR(__xludf.DUMMYFUNCTION("TEXTJOIN("";"", TRUE, FILTER(CID!$B$2:$B$14794, CID!B7521=CID!$D$2:$D$14794))"),"#N/A")</f>
        <v>#N/A</v>
      </c>
      <c r="B7521" s="12" t="str">
        <f>IFERROR(__xludf.DUMMYFUNCTION("TEXTJOIN(""; "", TRUE, FILTER(CID!B7521:B14794, REGEXMATCH(CID!D7521:D14794, TEXTJOIN(""|"", TRUE, SPLIT(A7521, "";"")))))"),"#N/A")</f>
        <v>#N/A</v>
      </c>
    </row>
    <row r="7522">
      <c r="A7522" s="12" t="str">
        <f>IFERROR(__xludf.DUMMYFUNCTION("TEXTJOIN("";"", TRUE, FILTER(CID!$B$2:$B$14794, CID!B7522=CID!$D$2:$D$14794))"),"#N/A")</f>
        <v>#N/A</v>
      </c>
      <c r="B7522" s="12" t="str">
        <f>IFERROR(__xludf.DUMMYFUNCTION("TEXTJOIN(""; "", TRUE, FILTER(CID!B7522:B14794, REGEXMATCH(CID!D7522:D14794, TEXTJOIN(""|"", TRUE, SPLIT(A7522, "";"")))))"),"#N/A")</f>
        <v>#N/A</v>
      </c>
    </row>
    <row r="7523">
      <c r="A7523" s="12" t="str">
        <f>IFERROR(__xludf.DUMMYFUNCTION("TEXTJOIN("";"", TRUE, FILTER(CID!$B$2:$B$14794, CID!B7523=CID!$D$2:$D$14794))"),"#N/A")</f>
        <v>#N/A</v>
      </c>
      <c r="B7523" s="12" t="str">
        <f>IFERROR(__xludf.DUMMYFUNCTION("TEXTJOIN(""; "", TRUE, FILTER(CID!B7523:B14794, REGEXMATCH(CID!D7523:D14794, TEXTJOIN(""|"", TRUE, SPLIT(A7523, "";"")))))"),"#N/A")</f>
        <v>#N/A</v>
      </c>
    </row>
    <row r="7524">
      <c r="A7524" s="12" t="str">
        <f>IFERROR(__xludf.DUMMYFUNCTION("TEXTJOIN("";"", TRUE, FILTER(CID!$B$2:$B$14794, CID!B7524=CID!$D$2:$D$14794))"),"#N/A")</f>
        <v>#N/A</v>
      </c>
      <c r="B7524" s="12" t="str">
        <f>IFERROR(__xludf.DUMMYFUNCTION("TEXTJOIN(""; "", TRUE, FILTER(CID!B7524:B14794, REGEXMATCH(CID!D7524:D14794, TEXTJOIN(""|"", TRUE, SPLIT(A7524, "";"")))))"),"#N/A")</f>
        <v>#N/A</v>
      </c>
    </row>
    <row r="7525">
      <c r="A7525" s="12" t="str">
        <f>IFERROR(__xludf.DUMMYFUNCTION("TEXTJOIN("";"", TRUE, FILTER(CID!$B$2:$B$14794, CID!B7525=CID!$D$2:$D$14794))"),"#N/A")</f>
        <v>#N/A</v>
      </c>
      <c r="B7525" s="12" t="str">
        <f>IFERROR(__xludf.DUMMYFUNCTION("TEXTJOIN(""; "", TRUE, FILTER(CID!B7525:B14794, REGEXMATCH(CID!D7525:D14794, TEXTJOIN(""|"", TRUE, SPLIT(A7525, "";"")))))"),"#N/A")</f>
        <v>#N/A</v>
      </c>
    </row>
    <row r="7526">
      <c r="A7526" s="12" t="str">
        <f>IFERROR(__xludf.DUMMYFUNCTION("TEXTJOIN("";"", TRUE, FILTER(CID!$B$2:$B$14794, CID!B7526=CID!$D$2:$D$14794))"),"#N/A")</f>
        <v>#N/A</v>
      </c>
      <c r="B7526" s="12" t="str">
        <f>IFERROR(__xludf.DUMMYFUNCTION("TEXTJOIN(""; "", TRUE, FILTER(CID!B7526:B14794, REGEXMATCH(CID!D7526:D14794, TEXTJOIN(""|"", TRUE, SPLIT(A7526, "";"")))))"),"#N/A")</f>
        <v>#N/A</v>
      </c>
    </row>
    <row r="7527">
      <c r="A7527" s="12" t="str">
        <f>IFERROR(__xludf.DUMMYFUNCTION("TEXTJOIN("";"", TRUE, FILTER(CID!$B$2:$B$14794, CID!B7527=CID!$D$2:$D$14794))"),"#N/A")</f>
        <v>#N/A</v>
      </c>
      <c r="B7527" s="12" t="str">
        <f>IFERROR(__xludf.DUMMYFUNCTION("TEXTJOIN(""; "", TRUE, FILTER(CID!B7527:B14794, REGEXMATCH(CID!D7527:D14794, TEXTJOIN(""|"", TRUE, SPLIT(A7527, "";"")))))"),"#N/A")</f>
        <v>#N/A</v>
      </c>
    </row>
    <row r="7528">
      <c r="A7528" s="12" t="str">
        <f>IFERROR(__xludf.DUMMYFUNCTION("TEXTJOIN("";"", TRUE, FILTER(CID!$B$2:$B$14794, CID!B7528=CID!$D$2:$D$14794))"),"#N/A")</f>
        <v>#N/A</v>
      </c>
      <c r="B7528" s="12" t="str">
        <f>IFERROR(__xludf.DUMMYFUNCTION("TEXTJOIN(""; "", TRUE, FILTER(CID!B7528:B14794, REGEXMATCH(CID!D7528:D14794, TEXTJOIN(""|"", TRUE, SPLIT(A7528, "";"")))))"),"#N/A")</f>
        <v>#N/A</v>
      </c>
    </row>
    <row r="7529">
      <c r="A7529" s="12" t="str">
        <f>IFERROR(__xludf.DUMMYFUNCTION("TEXTJOIN("";"", TRUE, FILTER(CID!$B$2:$B$14794, CID!B7529=CID!$D$2:$D$14794))"),"#N/A")</f>
        <v>#N/A</v>
      </c>
      <c r="B7529" s="12" t="str">
        <f>IFERROR(__xludf.DUMMYFUNCTION("TEXTJOIN(""; "", TRUE, FILTER(CID!B7529:B14794, REGEXMATCH(CID!D7529:D14794, TEXTJOIN(""|"", TRUE, SPLIT(A7529, "";"")))))"),"#N/A")</f>
        <v>#N/A</v>
      </c>
    </row>
    <row r="7530">
      <c r="A7530" s="12" t="str">
        <f>IFERROR(__xludf.DUMMYFUNCTION("TEXTJOIN("";"", TRUE, FILTER(CID!$B$2:$B$14794, CID!B7530=CID!$D$2:$D$14794))"),"#N/A")</f>
        <v>#N/A</v>
      </c>
      <c r="B7530" s="12" t="str">
        <f>IFERROR(__xludf.DUMMYFUNCTION("TEXTJOIN(""; "", TRUE, FILTER(CID!B7530:B14794, REGEXMATCH(CID!D7530:D14794, TEXTJOIN(""|"", TRUE, SPLIT(A7530, "";"")))))"),"#N/A")</f>
        <v>#N/A</v>
      </c>
    </row>
    <row r="7531">
      <c r="A7531" s="12" t="str">
        <f>IFERROR(__xludf.DUMMYFUNCTION("TEXTJOIN("";"", TRUE, FILTER(CID!$B$2:$B$14794, CID!B7531=CID!$D$2:$D$14794))"),"#N/A")</f>
        <v>#N/A</v>
      </c>
      <c r="B7531" s="12" t="str">
        <f>IFERROR(__xludf.DUMMYFUNCTION("TEXTJOIN(""; "", TRUE, FILTER(CID!B7531:B14794, REGEXMATCH(CID!D7531:D14794, TEXTJOIN(""|"", TRUE, SPLIT(A7531, "";"")))))"),"#N/A")</f>
        <v>#N/A</v>
      </c>
    </row>
    <row r="7532">
      <c r="A7532" s="12" t="str">
        <f>IFERROR(__xludf.DUMMYFUNCTION("TEXTJOIN("";"", TRUE, FILTER(CID!$B$2:$B$14794, CID!B7532=CID!$D$2:$D$14794))"),"#N/A")</f>
        <v>#N/A</v>
      </c>
      <c r="B7532" s="12" t="str">
        <f>IFERROR(__xludf.DUMMYFUNCTION("TEXTJOIN(""; "", TRUE, FILTER(CID!B7532:B14794, REGEXMATCH(CID!D7532:D14794, TEXTJOIN(""|"", TRUE, SPLIT(A7532, "";"")))))"),"#N/A")</f>
        <v>#N/A</v>
      </c>
    </row>
    <row r="7533">
      <c r="A7533" s="12" t="str">
        <f>IFERROR(__xludf.DUMMYFUNCTION("TEXTJOIN("";"", TRUE, FILTER(CID!$B$2:$B$14794, CID!B7533=CID!$D$2:$D$14794))"),"#N/A")</f>
        <v>#N/A</v>
      </c>
      <c r="B7533" s="12" t="str">
        <f>IFERROR(__xludf.DUMMYFUNCTION("TEXTJOIN(""; "", TRUE, FILTER(CID!B7533:B14794, REGEXMATCH(CID!D7533:D14794, TEXTJOIN(""|"", TRUE, SPLIT(A7533, "";"")))))"),"#N/A")</f>
        <v>#N/A</v>
      </c>
    </row>
    <row r="7534">
      <c r="A7534" s="12" t="str">
        <f>IFERROR(__xludf.DUMMYFUNCTION("TEXTJOIN("";"", TRUE, FILTER(CID!$B$2:$B$14794, CID!B7534=CID!$D$2:$D$14794))"),"#N/A")</f>
        <v>#N/A</v>
      </c>
      <c r="B7534" s="12" t="str">
        <f>IFERROR(__xludf.DUMMYFUNCTION("TEXTJOIN(""; "", TRUE, FILTER(CID!B7534:B14794, REGEXMATCH(CID!D7534:D14794, TEXTJOIN(""|"", TRUE, SPLIT(A7534, "";"")))))"),"#N/A")</f>
        <v>#N/A</v>
      </c>
    </row>
    <row r="7535">
      <c r="A7535" s="12" t="str">
        <f>IFERROR(__xludf.DUMMYFUNCTION("TEXTJOIN("";"", TRUE, FILTER(CID!$B$2:$B$14794, CID!B7535=CID!$D$2:$D$14794))"),"#N/A")</f>
        <v>#N/A</v>
      </c>
      <c r="B7535" s="12" t="str">
        <f>IFERROR(__xludf.DUMMYFUNCTION("TEXTJOIN(""; "", TRUE, FILTER(CID!B7535:B14794, REGEXMATCH(CID!D7535:D14794, TEXTJOIN(""|"", TRUE, SPLIT(A7535, "";"")))))"),"#N/A")</f>
        <v>#N/A</v>
      </c>
    </row>
    <row r="7536">
      <c r="A7536" s="12" t="str">
        <f>IFERROR(__xludf.DUMMYFUNCTION("TEXTJOIN("";"", TRUE, FILTER(CID!$B$2:$B$14794, CID!B7536=CID!$D$2:$D$14794))"),"#N/A")</f>
        <v>#N/A</v>
      </c>
      <c r="B7536" s="12" t="str">
        <f>IFERROR(__xludf.DUMMYFUNCTION("TEXTJOIN(""; "", TRUE, FILTER(CID!B7536:B14794, REGEXMATCH(CID!D7536:D14794, TEXTJOIN(""|"", TRUE, SPLIT(A7536, "";"")))))"),"#N/A")</f>
        <v>#N/A</v>
      </c>
    </row>
    <row r="7537">
      <c r="A7537" s="12" t="str">
        <f>IFERROR(__xludf.DUMMYFUNCTION("TEXTJOIN("";"", TRUE, FILTER(CID!$B$2:$B$14794, CID!B7537=CID!$D$2:$D$14794))"),"#N/A")</f>
        <v>#N/A</v>
      </c>
      <c r="B7537" s="12" t="str">
        <f>IFERROR(__xludf.DUMMYFUNCTION("TEXTJOIN(""; "", TRUE, FILTER(CID!B7537:B14794, REGEXMATCH(CID!D7537:D14794, TEXTJOIN(""|"", TRUE, SPLIT(A7537, "";"")))))"),"#N/A")</f>
        <v>#N/A</v>
      </c>
    </row>
    <row r="7538">
      <c r="A7538" s="12" t="str">
        <f>IFERROR(__xludf.DUMMYFUNCTION("TEXTJOIN("";"", TRUE, FILTER(CID!$B$2:$B$14794, CID!B7538=CID!$D$2:$D$14794))"),"#N/A")</f>
        <v>#N/A</v>
      </c>
      <c r="B7538" s="12" t="str">
        <f>IFERROR(__xludf.DUMMYFUNCTION("TEXTJOIN(""; "", TRUE, FILTER(CID!B7538:B14794, REGEXMATCH(CID!D7538:D14794, TEXTJOIN(""|"", TRUE, SPLIT(A7538, "";"")))))"),"#N/A")</f>
        <v>#N/A</v>
      </c>
    </row>
    <row r="7539">
      <c r="A7539" s="12" t="str">
        <f>IFERROR(__xludf.DUMMYFUNCTION("TEXTJOIN("";"", TRUE, FILTER(CID!$B$2:$B$14794, CID!B7539=CID!$D$2:$D$14794))"),"#N/A")</f>
        <v>#N/A</v>
      </c>
      <c r="B7539" s="12" t="str">
        <f>IFERROR(__xludf.DUMMYFUNCTION("TEXTJOIN(""; "", TRUE, FILTER(CID!B7539:B14794, REGEXMATCH(CID!D7539:D14794, TEXTJOIN(""|"", TRUE, SPLIT(A7539, "";"")))))"),"#N/A")</f>
        <v>#N/A</v>
      </c>
    </row>
    <row r="7540">
      <c r="A7540" s="12" t="str">
        <f>IFERROR(__xludf.DUMMYFUNCTION("TEXTJOIN("";"", TRUE, FILTER(CID!$B$2:$B$14794, CID!B7540=CID!$D$2:$D$14794))"),"#N/A")</f>
        <v>#N/A</v>
      </c>
      <c r="B7540" s="12" t="str">
        <f>IFERROR(__xludf.DUMMYFUNCTION("TEXTJOIN(""; "", TRUE, FILTER(CID!B7540:B14794, REGEXMATCH(CID!D7540:D14794, TEXTJOIN(""|"", TRUE, SPLIT(A7540, "";"")))))"),"#N/A")</f>
        <v>#N/A</v>
      </c>
    </row>
    <row r="7541">
      <c r="A7541" s="12" t="str">
        <f>IFERROR(__xludf.DUMMYFUNCTION("TEXTJOIN("";"", TRUE, FILTER(CID!$B$2:$B$14794, CID!B7541=CID!$D$2:$D$14794))"),"#N/A")</f>
        <v>#N/A</v>
      </c>
      <c r="B7541" s="12" t="str">
        <f>IFERROR(__xludf.DUMMYFUNCTION("TEXTJOIN(""; "", TRUE, FILTER(CID!B7541:B14794, REGEXMATCH(CID!D7541:D14794, TEXTJOIN(""|"", TRUE, SPLIT(A7541, "";"")))))"),"#N/A")</f>
        <v>#N/A</v>
      </c>
    </row>
    <row r="7542">
      <c r="A7542" s="12" t="str">
        <f>IFERROR(__xludf.DUMMYFUNCTION("TEXTJOIN("";"", TRUE, FILTER(CID!$B$2:$B$14794, CID!B7542=CID!$D$2:$D$14794))"),"#N/A")</f>
        <v>#N/A</v>
      </c>
      <c r="B7542" s="12" t="str">
        <f>IFERROR(__xludf.DUMMYFUNCTION("TEXTJOIN(""; "", TRUE, FILTER(CID!B7542:B14794, REGEXMATCH(CID!D7542:D14794, TEXTJOIN(""|"", TRUE, SPLIT(A7542, "";"")))))"),"#N/A")</f>
        <v>#N/A</v>
      </c>
    </row>
    <row r="7543">
      <c r="A7543" s="12" t="str">
        <f>IFERROR(__xludf.DUMMYFUNCTION("TEXTJOIN("";"", TRUE, FILTER(CID!$B$2:$B$14794, CID!B7543=CID!$D$2:$D$14794))"),"#N/A")</f>
        <v>#N/A</v>
      </c>
      <c r="B7543" s="12" t="str">
        <f>IFERROR(__xludf.DUMMYFUNCTION("TEXTJOIN(""; "", TRUE, FILTER(CID!B7543:B14794, REGEXMATCH(CID!D7543:D14794, TEXTJOIN(""|"", TRUE, SPLIT(A7543, "";"")))))"),"#N/A")</f>
        <v>#N/A</v>
      </c>
    </row>
    <row r="7544">
      <c r="A7544" s="12" t="str">
        <f>IFERROR(__xludf.DUMMYFUNCTION("TEXTJOIN("";"", TRUE, FILTER(CID!$B$2:$B$14794, CID!B7544=CID!$D$2:$D$14794))"),"#N/A")</f>
        <v>#N/A</v>
      </c>
      <c r="B7544" s="12" t="str">
        <f>IFERROR(__xludf.DUMMYFUNCTION("TEXTJOIN(""; "", TRUE, FILTER(CID!B7544:B14794, REGEXMATCH(CID!D7544:D14794, TEXTJOIN(""|"", TRUE, SPLIT(A7544, "";"")))))"),"#N/A")</f>
        <v>#N/A</v>
      </c>
    </row>
    <row r="7545">
      <c r="A7545" s="12" t="str">
        <f>IFERROR(__xludf.DUMMYFUNCTION("TEXTJOIN("";"", TRUE, FILTER(CID!$B$2:$B$14794, CID!B7545=CID!$D$2:$D$14794))"),"#N/A")</f>
        <v>#N/A</v>
      </c>
      <c r="B7545" s="12" t="str">
        <f>IFERROR(__xludf.DUMMYFUNCTION("TEXTJOIN(""; "", TRUE, FILTER(CID!B7545:B14794, REGEXMATCH(CID!D7545:D14794, TEXTJOIN(""|"", TRUE, SPLIT(A7545, "";"")))))"),"#N/A")</f>
        <v>#N/A</v>
      </c>
    </row>
    <row r="7546">
      <c r="A7546" s="12" t="str">
        <f>IFERROR(__xludf.DUMMYFUNCTION("TEXTJOIN("";"", TRUE, FILTER(CID!$B$2:$B$14794, CID!B7546=CID!$D$2:$D$14794))"),"#N/A")</f>
        <v>#N/A</v>
      </c>
      <c r="B7546" s="12" t="str">
        <f>IFERROR(__xludf.DUMMYFUNCTION("TEXTJOIN(""; "", TRUE, FILTER(CID!B7546:B14794, REGEXMATCH(CID!D7546:D14794, TEXTJOIN(""|"", TRUE, SPLIT(A7546, "";"")))))"),"#N/A")</f>
        <v>#N/A</v>
      </c>
    </row>
    <row r="7547">
      <c r="A7547" s="12" t="str">
        <f>IFERROR(__xludf.DUMMYFUNCTION("TEXTJOIN("";"", TRUE, FILTER(CID!$B$2:$B$14794, CID!B7547=CID!$D$2:$D$14794))"),"#N/A")</f>
        <v>#N/A</v>
      </c>
      <c r="B7547" s="12" t="str">
        <f>IFERROR(__xludf.DUMMYFUNCTION("TEXTJOIN(""; "", TRUE, FILTER(CID!B7547:B14794, REGEXMATCH(CID!D7547:D14794, TEXTJOIN(""|"", TRUE, SPLIT(A7547, "";"")))))"),"#N/A")</f>
        <v>#N/A</v>
      </c>
    </row>
    <row r="7548">
      <c r="A7548" s="12" t="str">
        <f>IFERROR(__xludf.DUMMYFUNCTION("TEXTJOIN("";"", TRUE, FILTER(CID!$B$2:$B$14794, CID!B7548=CID!$D$2:$D$14794))"),"#N/A")</f>
        <v>#N/A</v>
      </c>
      <c r="B7548" s="12" t="str">
        <f>IFERROR(__xludf.DUMMYFUNCTION("TEXTJOIN(""; "", TRUE, FILTER(CID!B7548:B14794, REGEXMATCH(CID!D7548:D14794, TEXTJOIN(""|"", TRUE, SPLIT(A7548, "";"")))))"),"#N/A")</f>
        <v>#N/A</v>
      </c>
    </row>
    <row r="7549">
      <c r="A7549" s="12" t="str">
        <f>IFERROR(__xludf.DUMMYFUNCTION("TEXTJOIN("";"", TRUE, FILTER(CID!$B$2:$B$14794, CID!B7549=CID!$D$2:$D$14794))"),"#N/A")</f>
        <v>#N/A</v>
      </c>
      <c r="B7549" s="12" t="str">
        <f>IFERROR(__xludf.DUMMYFUNCTION("TEXTJOIN(""; "", TRUE, FILTER(CID!B7549:B14794, REGEXMATCH(CID!D7549:D14794, TEXTJOIN(""|"", TRUE, SPLIT(A7549, "";"")))))"),"#N/A")</f>
        <v>#N/A</v>
      </c>
    </row>
    <row r="7550">
      <c r="A7550" s="12" t="str">
        <f>IFERROR(__xludf.DUMMYFUNCTION("TEXTJOIN("";"", TRUE, FILTER(CID!$B$2:$B$14794, CID!B7550=CID!$D$2:$D$14794))"),"#N/A")</f>
        <v>#N/A</v>
      </c>
      <c r="B7550" s="12" t="str">
        <f>IFERROR(__xludf.DUMMYFUNCTION("TEXTJOIN(""; "", TRUE, FILTER(CID!B7550:B14794, REGEXMATCH(CID!D7550:D14794, TEXTJOIN(""|"", TRUE, SPLIT(A7550, "";"")))))"),"#N/A")</f>
        <v>#N/A</v>
      </c>
    </row>
    <row r="7551">
      <c r="A7551" s="12" t="str">
        <f>IFERROR(__xludf.DUMMYFUNCTION("TEXTJOIN("";"", TRUE, FILTER(CID!$B$2:$B$14794, CID!B7551=CID!$D$2:$D$14794))"),"#N/A")</f>
        <v>#N/A</v>
      </c>
      <c r="B7551" s="12" t="str">
        <f>IFERROR(__xludf.DUMMYFUNCTION("TEXTJOIN(""; "", TRUE, FILTER(CID!B7551:B14794, REGEXMATCH(CID!D7551:D14794, TEXTJOIN(""|"", TRUE, SPLIT(A7551, "";"")))))"),"#N/A")</f>
        <v>#N/A</v>
      </c>
    </row>
    <row r="7552">
      <c r="A7552" s="12" t="str">
        <f>IFERROR(__xludf.DUMMYFUNCTION("TEXTJOIN("";"", TRUE, FILTER(CID!$B$2:$B$14794, CID!B7552=CID!$D$2:$D$14794))"),"#N/A")</f>
        <v>#N/A</v>
      </c>
      <c r="B7552" s="12" t="str">
        <f>IFERROR(__xludf.DUMMYFUNCTION("TEXTJOIN(""; "", TRUE, FILTER(CID!B7552:B14794, REGEXMATCH(CID!D7552:D14794, TEXTJOIN(""|"", TRUE, SPLIT(A7552, "";"")))))"),"#N/A")</f>
        <v>#N/A</v>
      </c>
    </row>
    <row r="7553">
      <c r="A7553" s="12" t="str">
        <f>IFERROR(__xludf.DUMMYFUNCTION("TEXTJOIN("";"", TRUE, FILTER(CID!$B$2:$B$14794, CID!B7553=CID!$D$2:$D$14794))"),"#N/A")</f>
        <v>#N/A</v>
      </c>
      <c r="B7553" s="12" t="str">
        <f>IFERROR(__xludf.DUMMYFUNCTION("TEXTJOIN(""; "", TRUE, FILTER(CID!B7553:B14794, REGEXMATCH(CID!D7553:D14794, TEXTJOIN(""|"", TRUE, SPLIT(A7553, "";"")))))"),"#N/A")</f>
        <v>#N/A</v>
      </c>
    </row>
    <row r="7554">
      <c r="A7554" s="12" t="str">
        <f>IFERROR(__xludf.DUMMYFUNCTION("TEXTJOIN("";"", TRUE, FILTER(CID!$B$2:$B$14794, CID!B7554=CID!$D$2:$D$14794))"),"#N/A")</f>
        <v>#N/A</v>
      </c>
      <c r="B7554" s="12" t="str">
        <f>IFERROR(__xludf.DUMMYFUNCTION("TEXTJOIN(""; "", TRUE, FILTER(CID!B7554:B14794, REGEXMATCH(CID!D7554:D14794, TEXTJOIN(""|"", TRUE, SPLIT(A7554, "";"")))))"),"#N/A")</f>
        <v>#N/A</v>
      </c>
    </row>
    <row r="7555">
      <c r="A7555" s="12" t="str">
        <f>IFERROR(__xludf.DUMMYFUNCTION("TEXTJOIN("";"", TRUE, FILTER(CID!$B$2:$B$14794, CID!B7555=CID!$D$2:$D$14794))"),"#N/A")</f>
        <v>#N/A</v>
      </c>
      <c r="B7555" s="12" t="str">
        <f>IFERROR(__xludf.DUMMYFUNCTION("TEXTJOIN(""; "", TRUE, FILTER(CID!B7555:B14794, REGEXMATCH(CID!D7555:D14794, TEXTJOIN(""|"", TRUE, SPLIT(A7555, "";"")))))"),"#N/A")</f>
        <v>#N/A</v>
      </c>
    </row>
    <row r="7556">
      <c r="A7556" s="12" t="str">
        <f>IFERROR(__xludf.DUMMYFUNCTION("TEXTJOIN("";"", TRUE, FILTER(CID!$B$2:$B$14794, CID!B7556=CID!$D$2:$D$14794))"),"#N/A")</f>
        <v>#N/A</v>
      </c>
      <c r="B7556" s="12" t="str">
        <f>IFERROR(__xludf.DUMMYFUNCTION("TEXTJOIN(""; "", TRUE, FILTER(CID!B7556:B14794, REGEXMATCH(CID!D7556:D14794, TEXTJOIN(""|"", TRUE, SPLIT(A7556, "";"")))))"),"#N/A")</f>
        <v>#N/A</v>
      </c>
    </row>
    <row r="7557">
      <c r="A7557" s="12" t="str">
        <f>IFERROR(__xludf.DUMMYFUNCTION("TEXTJOIN("";"", TRUE, FILTER(CID!$B$2:$B$14794, CID!B7557=CID!$D$2:$D$14794))"),"#N/A")</f>
        <v>#N/A</v>
      </c>
      <c r="B7557" s="12" t="str">
        <f>IFERROR(__xludf.DUMMYFUNCTION("TEXTJOIN(""; "", TRUE, FILTER(CID!B7557:B14794, REGEXMATCH(CID!D7557:D14794, TEXTJOIN(""|"", TRUE, SPLIT(A7557, "";"")))))"),"#N/A")</f>
        <v>#N/A</v>
      </c>
    </row>
    <row r="7558">
      <c r="A7558" s="12" t="str">
        <f>IFERROR(__xludf.DUMMYFUNCTION("TEXTJOIN("";"", TRUE, FILTER(CID!$B$2:$B$14794, CID!B7558=CID!$D$2:$D$14794))"),"#N/A")</f>
        <v>#N/A</v>
      </c>
      <c r="B7558" s="12" t="str">
        <f>IFERROR(__xludf.DUMMYFUNCTION("TEXTJOIN(""; "", TRUE, FILTER(CID!B7558:B14794, REGEXMATCH(CID!D7558:D14794, TEXTJOIN(""|"", TRUE, SPLIT(A7558, "";"")))))"),"#N/A")</f>
        <v>#N/A</v>
      </c>
    </row>
    <row r="7559">
      <c r="A7559" s="12" t="str">
        <f>IFERROR(__xludf.DUMMYFUNCTION("TEXTJOIN("";"", TRUE, FILTER(CID!$B$2:$B$14794, CID!B7559=CID!$D$2:$D$14794))"),"#N/A")</f>
        <v>#N/A</v>
      </c>
      <c r="B7559" s="12" t="str">
        <f>IFERROR(__xludf.DUMMYFUNCTION("TEXTJOIN(""; "", TRUE, FILTER(CID!B7559:B14794, REGEXMATCH(CID!D7559:D14794, TEXTJOIN(""|"", TRUE, SPLIT(A7559, "";"")))))"),"#N/A")</f>
        <v>#N/A</v>
      </c>
    </row>
    <row r="7560">
      <c r="A7560" s="12" t="str">
        <f>IFERROR(__xludf.DUMMYFUNCTION("TEXTJOIN("";"", TRUE, FILTER(CID!$B$2:$B$14794, CID!B7560=CID!$D$2:$D$14794))"),"#N/A")</f>
        <v>#N/A</v>
      </c>
      <c r="B7560" s="12" t="str">
        <f>IFERROR(__xludf.DUMMYFUNCTION("TEXTJOIN(""; "", TRUE, FILTER(CID!B7560:B14794, REGEXMATCH(CID!D7560:D14794, TEXTJOIN(""|"", TRUE, SPLIT(A7560, "";"")))))"),"#N/A")</f>
        <v>#N/A</v>
      </c>
    </row>
    <row r="7561">
      <c r="A7561" s="12" t="str">
        <f>IFERROR(__xludf.DUMMYFUNCTION("TEXTJOIN("";"", TRUE, FILTER(CID!$B$2:$B$14794, CID!B7561=CID!$D$2:$D$14794))"),"#N/A")</f>
        <v>#N/A</v>
      </c>
      <c r="B7561" s="12" t="str">
        <f>IFERROR(__xludf.DUMMYFUNCTION("TEXTJOIN(""; "", TRUE, FILTER(CID!B7561:B14794, REGEXMATCH(CID!D7561:D14794, TEXTJOIN(""|"", TRUE, SPLIT(A7561, "";"")))))"),"#N/A")</f>
        <v>#N/A</v>
      </c>
    </row>
    <row r="7562">
      <c r="A7562" s="12" t="str">
        <f>IFERROR(__xludf.DUMMYFUNCTION("TEXTJOIN("";"", TRUE, FILTER(CID!$B$2:$B$14794, CID!B7562=CID!$D$2:$D$14794))"),"#N/A")</f>
        <v>#N/A</v>
      </c>
      <c r="B7562" s="12" t="str">
        <f>IFERROR(__xludf.DUMMYFUNCTION("TEXTJOIN(""; "", TRUE, FILTER(CID!B7562:B14794, REGEXMATCH(CID!D7562:D14794, TEXTJOIN(""|"", TRUE, SPLIT(A7562, "";"")))))"),"#N/A")</f>
        <v>#N/A</v>
      </c>
    </row>
    <row r="7563">
      <c r="A7563" s="12" t="str">
        <f>IFERROR(__xludf.DUMMYFUNCTION("TEXTJOIN("";"", TRUE, FILTER(CID!$B$2:$B$14794, CID!B7563=CID!$D$2:$D$14794))"),"#N/A")</f>
        <v>#N/A</v>
      </c>
      <c r="B7563" s="12" t="str">
        <f>IFERROR(__xludf.DUMMYFUNCTION("TEXTJOIN(""; "", TRUE, FILTER(CID!B7563:B14794, REGEXMATCH(CID!D7563:D14794, TEXTJOIN(""|"", TRUE, SPLIT(A7563, "";"")))))"),"#N/A")</f>
        <v>#N/A</v>
      </c>
    </row>
    <row r="7564">
      <c r="A7564" s="12" t="str">
        <f>IFERROR(__xludf.DUMMYFUNCTION("TEXTJOIN("";"", TRUE, FILTER(CID!$B$2:$B$14794, CID!B7564=CID!$D$2:$D$14794))"),"#N/A")</f>
        <v>#N/A</v>
      </c>
      <c r="B7564" s="12" t="str">
        <f>IFERROR(__xludf.DUMMYFUNCTION("TEXTJOIN(""; "", TRUE, FILTER(CID!B7564:B14794, REGEXMATCH(CID!D7564:D14794, TEXTJOIN(""|"", TRUE, SPLIT(A7564, "";"")))))"),"#N/A")</f>
        <v>#N/A</v>
      </c>
    </row>
    <row r="7565">
      <c r="A7565" s="12" t="str">
        <f>IFERROR(__xludf.DUMMYFUNCTION("TEXTJOIN("";"", TRUE, FILTER(CID!$B$2:$B$14794, CID!B7565=CID!$D$2:$D$14794))"),"#N/A")</f>
        <v>#N/A</v>
      </c>
      <c r="B7565" s="12" t="str">
        <f>IFERROR(__xludf.DUMMYFUNCTION("TEXTJOIN(""; "", TRUE, FILTER(CID!B7565:B14794, REGEXMATCH(CID!D7565:D14794, TEXTJOIN(""|"", TRUE, SPLIT(A7565, "";"")))))"),"#N/A")</f>
        <v>#N/A</v>
      </c>
    </row>
    <row r="7566">
      <c r="A7566" s="12" t="str">
        <f>IFERROR(__xludf.DUMMYFUNCTION("TEXTJOIN("";"", TRUE, FILTER(CID!$B$2:$B$14794, CID!B7566=CID!$D$2:$D$14794))"),"#N/A")</f>
        <v>#N/A</v>
      </c>
      <c r="B7566" s="12" t="str">
        <f>IFERROR(__xludf.DUMMYFUNCTION("TEXTJOIN(""; "", TRUE, FILTER(CID!B7566:B14794, REGEXMATCH(CID!D7566:D14794, TEXTJOIN(""|"", TRUE, SPLIT(A7566, "";"")))))"),"#N/A")</f>
        <v>#N/A</v>
      </c>
    </row>
    <row r="7567">
      <c r="A7567" s="12" t="str">
        <f>IFERROR(__xludf.DUMMYFUNCTION("TEXTJOIN("";"", TRUE, FILTER(CID!$B$2:$B$14794, CID!B7567=CID!$D$2:$D$14794))"),"#N/A")</f>
        <v>#N/A</v>
      </c>
      <c r="B7567" s="12" t="str">
        <f>IFERROR(__xludf.DUMMYFUNCTION("TEXTJOIN(""; "", TRUE, FILTER(CID!B7567:B14794, REGEXMATCH(CID!D7567:D14794, TEXTJOIN(""|"", TRUE, SPLIT(A7567, "";"")))))"),"#N/A")</f>
        <v>#N/A</v>
      </c>
    </row>
    <row r="7568">
      <c r="A7568" s="12" t="str">
        <f>IFERROR(__xludf.DUMMYFUNCTION("TEXTJOIN("";"", TRUE, FILTER(CID!$B$2:$B$14794, CID!B7568=CID!$D$2:$D$14794))"),"#N/A")</f>
        <v>#N/A</v>
      </c>
      <c r="B7568" s="12" t="str">
        <f>IFERROR(__xludf.DUMMYFUNCTION("TEXTJOIN(""; "", TRUE, FILTER(CID!B7568:B14794, REGEXMATCH(CID!D7568:D14794, TEXTJOIN(""|"", TRUE, SPLIT(A7568, "";"")))))"),"#N/A")</f>
        <v>#N/A</v>
      </c>
    </row>
    <row r="7569">
      <c r="A7569" s="12" t="str">
        <f>IFERROR(__xludf.DUMMYFUNCTION("TEXTJOIN("";"", TRUE, FILTER(CID!$B$2:$B$14794, CID!B7569=CID!$D$2:$D$14794))"),"#N/A")</f>
        <v>#N/A</v>
      </c>
      <c r="B7569" s="12" t="str">
        <f>IFERROR(__xludf.DUMMYFUNCTION("TEXTJOIN(""; "", TRUE, FILTER(CID!B7569:B14794, REGEXMATCH(CID!D7569:D14794, TEXTJOIN(""|"", TRUE, SPLIT(A7569, "";"")))))"),"#N/A")</f>
        <v>#N/A</v>
      </c>
    </row>
    <row r="7570">
      <c r="A7570" s="12" t="str">
        <f>IFERROR(__xludf.DUMMYFUNCTION("TEXTJOIN("";"", TRUE, FILTER(CID!$B$2:$B$14794, CID!B7570=CID!$D$2:$D$14794))"),"#N/A")</f>
        <v>#N/A</v>
      </c>
      <c r="B7570" s="12" t="str">
        <f>IFERROR(__xludf.DUMMYFUNCTION("TEXTJOIN(""; "", TRUE, FILTER(CID!B7570:B14794, REGEXMATCH(CID!D7570:D14794, TEXTJOIN(""|"", TRUE, SPLIT(A7570, "";"")))))"),"#N/A")</f>
        <v>#N/A</v>
      </c>
    </row>
    <row r="7571">
      <c r="A7571" s="12" t="str">
        <f>IFERROR(__xludf.DUMMYFUNCTION("TEXTJOIN("";"", TRUE, FILTER(CID!$B$2:$B$14794, CID!B7571=CID!$D$2:$D$14794))"),"#N/A")</f>
        <v>#N/A</v>
      </c>
      <c r="B7571" s="12" t="str">
        <f>IFERROR(__xludf.DUMMYFUNCTION("TEXTJOIN(""; "", TRUE, FILTER(CID!B7571:B14794, REGEXMATCH(CID!D7571:D14794, TEXTJOIN(""|"", TRUE, SPLIT(A7571, "";"")))))"),"#N/A")</f>
        <v>#N/A</v>
      </c>
    </row>
    <row r="7572">
      <c r="A7572" s="12" t="str">
        <f>IFERROR(__xludf.DUMMYFUNCTION("TEXTJOIN("";"", TRUE, FILTER(CID!$B$2:$B$14794, CID!B7572=CID!$D$2:$D$14794))"),"#N/A")</f>
        <v>#N/A</v>
      </c>
      <c r="B7572" s="12" t="str">
        <f>IFERROR(__xludf.DUMMYFUNCTION("TEXTJOIN(""; "", TRUE, FILTER(CID!B7572:B14794, REGEXMATCH(CID!D7572:D14794, TEXTJOIN(""|"", TRUE, SPLIT(A7572, "";"")))))"),"#N/A")</f>
        <v>#N/A</v>
      </c>
    </row>
    <row r="7573">
      <c r="A7573" s="12" t="str">
        <f>IFERROR(__xludf.DUMMYFUNCTION("TEXTJOIN("";"", TRUE, FILTER(CID!$B$2:$B$14794, CID!B7573=CID!$D$2:$D$14794))"),"#N/A")</f>
        <v>#N/A</v>
      </c>
      <c r="B7573" s="12" t="str">
        <f>IFERROR(__xludf.DUMMYFUNCTION("TEXTJOIN(""; "", TRUE, FILTER(CID!B7573:B14794, REGEXMATCH(CID!D7573:D14794, TEXTJOIN(""|"", TRUE, SPLIT(A7573, "";"")))))"),"#N/A")</f>
        <v>#N/A</v>
      </c>
    </row>
    <row r="7574">
      <c r="A7574" s="12" t="str">
        <f>IFERROR(__xludf.DUMMYFUNCTION("TEXTJOIN("";"", TRUE, FILTER(CID!$B$2:$B$14794, CID!B7574=CID!$D$2:$D$14794))"),"#N/A")</f>
        <v>#N/A</v>
      </c>
      <c r="B7574" s="12" t="str">
        <f>IFERROR(__xludf.DUMMYFUNCTION("TEXTJOIN(""; "", TRUE, FILTER(CID!B7574:B14794, REGEXMATCH(CID!D7574:D14794, TEXTJOIN(""|"", TRUE, SPLIT(A7574, "";"")))))"),"#N/A")</f>
        <v>#N/A</v>
      </c>
    </row>
    <row r="7575">
      <c r="A7575" s="12" t="str">
        <f>IFERROR(__xludf.DUMMYFUNCTION("TEXTJOIN("";"", TRUE, FILTER(CID!$B$2:$B$14794, CID!B7575=CID!$D$2:$D$14794))"),"#N/A")</f>
        <v>#N/A</v>
      </c>
      <c r="B7575" s="12" t="str">
        <f>IFERROR(__xludf.DUMMYFUNCTION("TEXTJOIN(""; "", TRUE, FILTER(CID!B7575:B14794, REGEXMATCH(CID!D7575:D14794, TEXTJOIN(""|"", TRUE, SPLIT(A7575, "";"")))))"),"#N/A")</f>
        <v>#N/A</v>
      </c>
    </row>
    <row r="7576">
      <c r="A7576" s="12" t="str">
        <f>IFERROR(__xludf.DUMMYFUNCTION("TEXTJOIN("";"", TRUE, FILTER(CID!$B$2:$B$14794, CID!B7576=CID!$D$2:$D$14794))"),"#N/A")</f>
        <v>#N/A</v>
      </c>
      <c r="B7576" s="12" t="str">
        <f>IFERROR(__xludf.DUMMYFUNCTION("TEXTJOIN(""; "", TRUE, FILTER(CID!B7576:B14794, REGEXMATCH(CID!D7576:D14794, TEXTJOIN(""|"", TRUE, SPLIT(A7576, "";"")))))"),"#N/A")</f>
        <v>#N/A</v>
      </c>
    </row>
    <row r="7577">
      <c r="A7577" s="12" t="str">
        <f>IFERROR(__xludf.DUMMYFUNCTION("TEXTJOIN("";"", TRUE, FILTER(CID!$B$2:$B$14794, CID!B7577=CID!$D$2:$D$14794))"),"#N/A")</f>
        <v>#N/A</v>
      </c>
      <c r="B7577" s="12" t="str">
        <f>IFERROR(__xludf.DUMMYFUNCTION("TEXTJOIN(""; "", TRUE, FILTER(CID!B7577:B14794, REGEXMATCH(CID!D7577:D14794, TEXTJOIN(""|"", TRUE, SPLIT(A7577, "";"")))))"),"#N/A")</f>
        <v>#N/A</v>
      </c>
    </row>
    <row r="7578">
      <c r="A7578" s="12" t="str">
        <f>IFERROR(__xludf.DUMMYFUNCTION("TEXTJOIN("";"", TRUE, FILTER(CID!$B$2:$B$14794, CID!B7578=CID!$D$2:$D$14794))"),"#N/A")</f>
        <v>#N/A</v>
      </c>
      <c r="B7578" s="12" t="str">
        <f>IFERROR(__xludf.DUMMYFUNCTION("TEXTJOIN(""; "", TRUE, FILTER(CID!B7578:B14794, REGEXMATCH(CID!D7578:D14794, TEXTJOIN(""|"", TRUE, SPLIT(A7578, "";"")))))"),"#N/A")</f>
        <v>#N/A</v>
      </c>
    </row>
    <row r="7579">
      <c r="A7579" s="12" t="str">
        <f>IFERROR(__xludf.DUMMYFUNCTION("TEXTJOIN("";"", TRUE, FILTER(CID!$B$2:$B$14794, CID!B7579=CID!$D$2:$D$14794))"),"#N/A")</f>
        <v>#N/A</v>
      </c>
      <c r="B7579" s="12" t="str">
        <f>IFERROR(__xludf.DUMMYFUNCTION("TEXTJOIN(""; "", TRUE, FILTER(CID!B7579:B14794, REGEXMATCH(CID!D7579:D14794, TEXTJOIN(""|"", TRUE, SPLIT(A7579, "";"")))))"),"#N/A")</f>
        <v>#N/A</v>
      </c>
    </row>
    <row r="7580">
      <c r="A7580" s="12" t="str">
        <f>IFERROR(__xludf.DUMMYFUNCTION("TEXTJOIN("";"", TRUE, FILTER(CID!$B$2:$B$14794, CID!B7580=CID!$D$2:$D$14794))"),"#N/A")</f>
        <v>#N/A</v>
      </c>
      <c r="B7580" s="12" t="str">
        <f>IFERROR(__xludf.DUMMYFUNCTION("TEXTJOIN(""; "", TRUE, FILTER(CID!B7580:B14794, REGEXMATCH(CID!D7580:D14794, TEXTJOIN(""|"", TRUE, SPLIT(A7580, "";"")))))"),"#N/A")</f>
        <v>#N/A</v>
      </c>
    </row>
    <row r="7581">
      <c r="A7581" s="12" t="str">
        <f>IFERROR(__xludf.DUMMYFUNCTION("TEXTJOIN("";"", TRUE, FILTER(CID!$B$2:$B$14794, CID!B7581=CID!$D$2:$D$14794))"),"#N/A")</f>
        <v>#N/A</v>
      </c>
      <c r="B7581" s="12" t="str">
        <f>IFERROR(__xludf.DUMMYFUNCTION("TEXTJOIN(""; "", TRUE, FILTER(CID!B7581:B14794, REGEXMATCH(CID!D7581:D14794, TEXTJOIN(""|"", TRUE, SPLIT(A7581, "";"")))))"),"#N/A")</f>
        <v>#N/A</v>
      </c>
    </row>
    <row r="7582">
      <c r="A7582" s="12" t="str">
        <f>IFERROR(__xludf.DUMMYFUNCTION("TEXTJOIN("";"", TRUE, FILTER(CID!$B$2:$B$14794, CID!B7582=CID!$D$2:$D$14794))"),"#N/A")</f>
        <v>#N/A</v>
      </c>
      <c r="B7582" s="12" t="str">
        <f>IFERROR(__xludf.DUMMYFUNCTION("TEXTJOIN(""; "", TRUE, FILTER(CID!B7582:B14794, REGEXMATCH(CID!D7582:D14794, TEXTJOIN(""|"", TRUE, SPLIT(A7582, "";"")))))"),"#N/A")</f>
        <v>#N/A</v>
      </c>
    </row>
    <row r="7583">
      <c r="A7583" s="12" t="str">
        <f>IFERROR(__xludf.DUMMYFUNCTION("TEXTJOIN("";"", TRUE, FILTER(CID!$B$2:$B$14794, CID!B7583=CID!$D$2:$D$14794))"),"#N/A")</f>
        <v>#N/A</v>
      </c>
      <c r="B7583" s="12" t="str">
        <f>IFERROR(__xludf.DUMMYFUNCTION("TEXTJOIN(""; "", TRUE, FILTER(CID!B7583:B14794, REGEXMATCH(CID!D7583:D14794, TEXTJOIN(""|"", TRUE, SPLIT(A7583, "";"")))))"),"#N/A")</f>
        <v>#N/A</v>
      </c>
    </row>
    <row r="7584">
      <c r="A7584" s="12" t="str">
        <f>IFERROR(__xludf.DUMMYFUNCTION("TEXTJOIN("";"", TRUE, FILTER(CID!$B$2:$B$14794, CID!B7584=CID!$D$2:$D$14794))"),"#N/A")</f>
        <v>#N/A</v>
      </c>
      <c r="B7584" s="12" t="str">
        <f>IFERROR(__xludf.DUMMYFUNCTION("TEXTJOIN(""; "", TRUE, FILTER(CID!B7584:B14794, REGEXMATCH(CID!D7584:D14794, TEXTJOIN(""|"", TRUE, SPLIT(A7584, "";"")))))"),"#N/A")</f>
        <v>#N/A</v>
      </c>
    </row>
    <row r="7585">
      <c r="A7585" s="12" t="str">
        <f>IFERROR(__xludf.DUMMYFUNCTION("TEXTJOIN("";"", TRUE, FILTER(CID!$B$2:$B$14794, CID!B7585=CID!$D$2:$D$14794))"),"#N/A")</f>
        <v>#N/A</v>
      </c>
      <c r="B7585" s="12" t="str">
        <f>IFERROR(__xludf.DUMMYFUNCTION("TEXTJOIN(""; "", TRUE, FILTER(CID!B7585:B14794, REGEXMATCH(CID!D7585:D14794, TEXTJOIN(""|"", TRUE, SPLIT(A7585, "";"")))))"),"#N/A")</f>
        <v>#N/A</v>
      </c>
    </row>
    <row r="7586">
      <c r="A7586" s="12" t="str">
        <f>IFERROR(__xludf.DUMMYFUNCTION("TEXTJOIN("";"", TRUE, FILTER(CID!$B$2:$B$14794, CID!B7586=CID!$D$2:$D$14794))"),"#N/A")</f>
        <v>#N/A</v>
      </c>
      <c r="B7586" s="12" t="str">
        <f>IFERROR(__xludf.DUMMYFUNCTION("TEXTJOIN(""; "", TRUE, FILTER(CID!B7586:B14794, REGEXMATCH(CID!D7586:D14794, TEXTJOIN(""|"", TRUE, SPLIT(A7586, "";"")))))"),"#N/A")</f>
        <v>#N/A</v>
      </c>
    </row>
    <row r="7587">
      <c r="A7587" s="12" t="str">
        <f>IFERROR(__xludf.DUMMYFUNCTION("TEXTJOIN("";"", TRUE, FILTER(CID!$B$2:$B$14794, CID!B7587=CID!$D$2:$D$14794))"),"#N/A")</f>
        <v>#N/A</v>
      </c>
      <c r="B7587" s="12" t="str">
        <f>IFERROR(__xludf.DUMMYFUNCTION("TEXTJOIN(""; "", TRUE, FILTER(CID!B7587:B14794, REGEXMATCH(CID!D7587:D14794, TEXTJOIN(""|"", TRUE, SPLIT(A7587, "";"")))))"),"#N/A")</f>
        <v>#N/A</v>
      </c>
    </row>
    <row r="7588">
      <c r="A7588" s="12" t="str">
        <f>IFERROR(__xludf.DUMMYFUNCTION("TEXTJOIN("";"", TRUE, FILTER(CID!$B$2:$B$14794, CID!B7588=CID!$D$2:$D$14794))"),"#N/A")</f>
        <v>#N/A</v>
      </c>
      <c r="B7588" s="12" t="str">
        <f>IFERROR(__xludf.DUMMYFUNCTION("TEXTJOIN(""; "", TRUE, FILTER(CID!B7588:B14794, REGEXMATCH(CID!D7588:D14794, TEXTJOIN(""|"", TRUE, SPLIT(A7588, "";"")))))"),"#N/A")</f>
        <v>#N/A</v>
      </c>
    </row>
    <row r="7589">
      <c r="A7589" s="12" t="str">
        <f>IFERROR(__xludf.DUMMYFUNCTION("TEXTJOIN("";"", TRUE, FILTER(CID!$B$2:$B$14794, CID!B7589=CID!$D$2:$D$14794))"),"#N/A")</f>
        <v>#N/A</v>
      </c>
      <c r="B7589" s="12" t="str">
        <f>IFERROR(__xludf.DUMMYFUNCTION("TEXTJOIN(""; "", TRUE, FILTER(CID!B7589:B14794, REGEXMATCH(CID!D7589:D14794, TEXTJOIN(""|"", TRUE, SPLIT(A7589, "";"")))))"),"#N/A")</f>
        <v>#N/A</v>
      </c>
    </row>
    <row r="7590">
      <c r="A7590" s="12" t="str">
        <f>IFERROR(__xludf.DUMMYFUNCTION("TEXTJOIN("";"", TRUE, FILTER(CID!$B$2:$B$14794, CID!B7590=CID!$D$2:$D$14794))"),"#N/A")</f>
        <v>#N/A</v>
      </c>
      <c r="B7590" s="12" t="str">
        <f>IFERROR(__xludf.DUMMYFUNCTION("TEXTJOIN(""; "", TRUE, FILTER(CID!B7590:B14794, REGEXMATCH(CID!D7590:D14794, TEXTJOIN(""|"", TRUE, SPLIT(A7590, "";"")))))"),"#N/A")</f>
        <v>#N/A</v>
      </c>
    </row>
    <row r="7591">
      <c r="A7591" s="12" t="str">
        <f>IFERROR(__xludf.DUMMYFUNCTION("TEXTJOIN("";"", TRUE, FILTER(CID!$B$2:$B$14794, CID!B7591=CID!$D$2:$D$14794))"),"#N/A")</f>
        <v>#N/A</v>
      </c>
      <c r="B7591" s="12" t="str">
        <f>IFERROR(__xludf.DUMMYFUNCTION("TEXTJOIN(""; "", TRUE, FILTER(CID!B7591:B14794, REGEXMATCH(CID!D7591:D14794, TEXTJOIN(""|"", TRUE, SPLIT(A7591, "";"")))))"),"#N/A")</f>
        <v>#N/A</v>
      </c>
    </row>
    <row r="7592">
      <c r="A7592" s="12" t="str">
        <f>IFERROR(__xludf.DUMMYFUNCTION("TEXTJOIN("";"", TRUE, FILTER(CID!$B$2:$B$14794, CID!B7592=CID!$D$2:$D$14794))"),"#N/A")</f>
        <v>#N/A</v>
      </c>
      <c r="B7592" s="12" t="str">
        <f>IFERROR(__xludf.DUMMYFUNCTION("TEXTJOIN(""; "", TRUE, FILTER(CID!B7592:B14794, REGEXMATCH(CID!D7592:D14794, TEXTJOIN(""|"", TRUE, SPLIT(A7592, "";"")))))"),"#N/A")</f>
        <v>#N/A</v>
      </c>
    </row>
    <row r="7593">
      <c r="A7593" s="12" t="str">
        <f>IFERROR(__xludf.DUMMYFUNCTION("TEXTJOIN("";"", TRUE, FILTER(CID!$B$2:$B$14794, CID!B7593=CID!$D$2:$D$14794))"),"#N/A")</f>
        <v>#N/A</v>
      </c>
      <c r="B7593" s="12" t="str">
        <f>IFERROR(__xludf.DUMMYFUNCTION("TEXTJOIN(""; "", TRUE, FILTER(CID!B7593:B14794, REGEXMATCH(CID!D7593:D14794, TEXTJOIN(""|"", TRUE, SPLIT(A7593, "";"")))))"),"#N/A")</f>
        <v>#N/A</v>
      </c>
    </row>
    <row r="7594">
      <c r="A7594" s="12" t="str">
        <f>IFERROR(__xludf.DUMMYFUNCTION("TEXTJOIN("";"", TRUE, FILTER(CID!$B$2:$B$14794, CID!B7594=CID!$D$2:$D$14794))"),"#N/A")</f>
        <v>#N/A</v>
      </c>
      <c r="B7594" s="12" t="str">
        <f>IFERROR(__xludf.DUMMYFUNCTION("TEXTJOIN(""; "", TRUE, FILTER(CID!B7594:B14794, REGEXMATCH(CID!D7594:D14794, TEXTJOIN(""|"", TRUE, SPLIT(A7594, "";"")))))"),"#N/A")</f>
        <v>#N/A</v>
      </c>
    </row>
    <row r="7595">
      <c r="A7595" s="12" t="str">
        <f>IFERROR(__xludf.DUMMYFUNCTION("TEXTJOIN("";"", TRUE, FILTER(CID!$B$2:$B$14794, CID!B7595=CID!$D$2:$D$14794))"),"#N/A")</f>
        <v>#N/A</v>
      </c>
      <c r="B7595" s="12" t="str">
        <f>IFERROR(__xludf.DUMMYFUNCTION("TEXTJOIN(""; "", TRUE, FILTER(CID!B7595:B14794, REGEXMATCH(CID!D7595:D14794, TEXTJOIN(""|"", TRUE, SPLIT(A7595, "";"")))))"),"#N/A")</f>
        <v>#N/A</v>
      </c>
    </row>
    <row r="7596">
      <c r="A7596" s="12" t="str">
        <f>IFERROR(__xludf.DUMMYFUNCTION("TEXTJOIN("";"", TRUE, FILTER(CID!$B$2:$B$14794, CID!B7596=CID!$D$2:$D$14794))"),"#N/A")</f>
        <v>#N/A</v>
      </c>
      <c r="B7596" s="12" t="str">
        <f>IFERROR(__xludf.DUMMYFUNCTION("TEXTJOIN(""; "", TRUE, FILTER(CID!B7596:B14794, REGEXMATCH(CID!D7596:D14794, TEXTJOIN(""|"", TRUE, SPLIT(A7596, "";"")))))"),"#N/A")</f>
        <v>#N/A</v>
      </c>
    </row>
    <row r="7597">
      <c r="A7597" s="12" t="str">
        <f>IFERROR(__xludf.DUMMYFUNCTION("TEXTJOIN("";"", TRUE, FILTER(CID!$B$2:$B$14794, CID!B7597=CID!$D$2:$D$14794))"),"#N/A")</f>
        <v>#N/A</v>
      </c>
      <c r="B7597" s="12" t="str">
        <f>IFERROR(__xludf.DUMMYFUNCTION("TEXTJOIN(""; "", TRUE, FILTER(CID!B7597:B14794, REGEXMATCH(CID!D7597:D14794, TEXTJOIN(""|"", TRUE, SPLIT(A7597, "";"")))))"),"#N/A")</f>
        <v>#N/A</v>
      </c>
    </row>
    <row r="7598">
      <c r="A7598" s="12" t="str">
        <f>IFERROR(__xludf.DUMMYFUNCTION("TEXTJOIN("";"", TRUE, FILTER(CID!$B$2:$B$14794, CID!B7598=CID!$D$2:$D$14794))"),"#N/A")</f>
        <v>#N/A</v>
      </c>
      <c r="B7598" s="12" t="str">
        <f>IFERROR(__xludf.DUMMYFUNCTION("TEXTJOIN(""; "", TRUE, FILTER(CID!B7598:B14794, REGEXMATCH(CID!D7598:D14794, TEXTJOIN(""|"", TRUE, SPLIT(A7598, "";"")))))"),"#N/A")</f>
        <v>#N/A</v>
      </c>
    </row>
    <row r="7599">
      <c r="A7599" s="12" t="str">
        <f>IFERROR(__xludf.DUMMYFUNCTION("TEXTJOIN("";"", TRUE, FILTER(CID!$B$2:$B$14794, CID!B7599=CID!$D$2:$D$14794))"),"#N/A")</f>
        <v>#N/A</v>
      </c>
      <c r="B7599" s="12" t="str">
        <f>IFERROR(__xludf.DUMMYFUNCTION("TEXTJOIN(""; "", TRUE, FILTER(CID!B7599:B14794, REGEXMATCH(CID!D7599:D14794, TEXTJOIN(""|"", TRUE, SPLIT(A7599, "";"")))))"),"#N/A")</f>
        <v>#N/A</v>
      </c>
    </row>
    <row r="7600">
      <c r="A7600" s="12" t="str">
        <f>IFERROR(__xludf.DUMMYFUNCTION("TEXTJOIN("";"", TRUE, FILTER(CID!$B$2:$B$14794, CID!B7600=CID!$D$2:$D$14794))"),"#N/A")</f>
        <v>#N/A</v>
      </c>
      <c r="B7600" s="12" t="str">
        <f>IFERROR(__xludf.DUMMYFUNCTION("TEXTJOIN(""; "", TRUE, FILTER(CID!B7600:B14794, REGEXMATCH(CID!D7600:D14794, TEXTJOIN(""|"", TRUE, SPLIT(A7600, "";"")))))"),"#N/A")</f>
        <v>#N/A</v>
      </c>
    </row>
    <row r="7601">
      <c r="A7601" s="12" t="str">
        <f>IFERROR(__xludf.DUMMYFUNCTION("TEXTJOIN("";"", TRUE, FILTER(CID!$B$2:$B$14794, CID!B7601=CID!$D$2:$D$14794))"),"#N/A")</f>
        <v>#N/A</v>
      </c>
      <c r="B7601" s="12" t="str">
        <f>IFERROR(__xludf.DUMMYFUNCTION("TEXTJOIN(""; "", TRUE, FILTER(CID!B7601:B14794, REGEXMATCH(CID!D7601:D14794, TEXTJOIN(""|"", TRUE, SPLIT(A7601, "";"")))))"),"#N/A")</f>
        <v>#N/A</v>
      </c>
    </row>
    <row r="7602">
      <c r="A7602" s="12" t="str">
        <f>IFERROR(__xludf.DUMMYFUNCTION("TEXTJOIN("";"", TRUE, FILTER(CID!$B$2:$B$14794, CID!B7602=CID!$D$2:$D$14794))"),"#N/A")</f>
        <v>#N/A</v>
      </c>
      <c r="B7602" s="12" t="str">
        <f>IFERROR(__xludf.DUMMYFUNCTION("TEXTJOIN(""; "", TRUE, FILTER(CID!B7602:B14794, REGEXMATCH(CID!D7602:D14794, TEXTJOIN(""|"", TRUE, SPLIT(A7602, "";"")))))"),"#N/A")</f>
        <v>#N/A</v>
      </c>
    </row>
    <row r="7603">
      <c r="A7603" s="12" t="str">
        <f>IFERROR(__xludf.DUMMYFUNCTION("TEXTJOIN("";"", TRUE, FILTER(CID!$B$2:$B$14794, CID!B7603=CID!$D$2:$D$14794))"),"#N/A")</f>
        <v>#N/A</v>
      </c>
      <c r="B7603" s="12" t="str">
        <f>IFERROR(__xludf.DUMMYFUNCTION("TEXTJOIN(""; "", TRUE, FILTER(CID!B7603:B14794, REGEXMATCH(CID!D7603:D14794, TEXTJOIN(""|"", TRUE, SPLIT(A7603, "";"")))))"),"#N/A")</f>
        <v>#N/A</v>
      </c>
    </row>
    <row r="7604">
      <c r="A7604" s="12" t="str">
        <f>IFERROR(__xludf.DUMMYFUNCTION("TEXTJOIN("";"", TRUE, FILTER(CID!$B$2:$B$14794, CID!B7604=CID!$D$2:$D$14794))"),"#N/A")</f>
        <v>#N/A</v>
      </c>
      <c r="B7604" s="12" t="str">
        <f>IFERROR(__xludf.DUMMYFUNCTION("TEXTJOIN(""; "", TRUE, FILTER(CID!B7604:B14794, REGEXMATCH(CID!D7604:D14794, TEXTJOIN(""|"", TRUE, SPLIT(A7604, "";"")))))"),"#N/A")</f>
        <v>#N/A</v>
      </c>
    </row>
    <row r="7605">
      <c r="A7605" s="12" t="str">
        <f>IFERROR(__xludf.DUMMYFUNCTION("TEXTJOIN("";"", TRUE, FILTER(CID!$B$2:$B$14794, CID!B7605=CID!$D$2:$D$14794))"),"#N/A")</f>
        <v>#N/A</v>
      </c>
      <c r="B7605" s="12" t="str">
        <f>IFERROR(__xludf.DUMMYFUNCTION("TEXTJOIN(""; "", TRUE, FILTER(CID!B7605:B14794, REGEXMATCH(CID!D7605:D14794, TEXTJOIN(""|"", TRUE, SPLIT(A7605, "";"")))))"),"#N/A")</f>
        <v>#N/A</v>
      </c>
    </row>
    <row r="7606">
      <c r="A7606" s="12" t="str">
        <f>IFERROR(__xludf.DUMMYFUNCTION("TEXTJOIN("";"", TRUE, FILTER(CID!$B$2:$B$14794, CID!B7606=CID!$D$2:$D$14794))"),"#N/A")</f>
        <v>#N/A</v>
      </c>
      <c r="B7606" s="12" t="str">
        <f>IFERROR(__xludf.DUMMYFUNCTION("TEXTJOIN(""; "", TRUE, FILTER(CID!B7606:B14794, REGEXMATCH(CID!D7606:D14794, TEXTJOIN(""|"", TRUE, SPLIT(A7606, "";"")))))"),"#N/A")</f>
        <v>#N/A</v>
      </c>
    </row>
    <row r="7607">
      <c r="A7607" s="12" t="str">
        <f>IFERROR(__xludf.DUMMYFUNCTION("TEXTJOIN("";"", TRUE, FILTER(CID!$B$2:$B$14794, CID!B7607=CID!$D$2:$D$14794))"),"#N/A")</f>
        <v>#N/A</v>
      </c>
      <c r="B7607" s="12" t="str">
        <f>IFERROR(__xludf.DUMMYFUNCTION("TEXTJOIN(""; "", TRUE, FILTER(CID!B7607:B14794, REGEXMATCH(CID!D7607:D14794, TEXTJOIN(""|"", TRUE, SPLIT(A7607, "";"")))))"),"#N/A")</f>
        <v>#N/A</v>
      </c>
    </row>
    <row r="7608">
      <c r="A7608" s="12" t="str">
        <f>IFERROR(__xludf.DUMMYFUNCTION("TEXTJOIN("";"", TRUE, FILTER(CID!$B$2:$B$14794, CID!B7608=CID!$D$2:$D$14794))"),"#N/A")</f>
        <v>#N/A</v>
      </c>
      <c r="B7608" s="12" t="str">
        <f>IFERROR(__xludf.DUMMYFUNCTION("TEXTJOIN(""; "", TRUE, FILTER(CID!B7608:B14794, REGEXMATCH(CID!D7608:D14794, TEXTJOIN(""|"", TRUE, SPLIT(A7608, "";"")))))"),"#N/A")</f>
        <v>#N/A</v>
      </c>
    </row>
    <row r="7609">
      <c r="A7609" s="12" t="str">
        <f>IFERROR(__xludf.DUMMYFUNCTION("TEXTJOIN("";"", TRUE, FILTER(CID!$B$2:$B$14794, CID!B7609=CID!$D$2:$D$14794))"),"#N/A")</f>
        <v>#N/A</v>
      </c>
      <c r="B7609" s="12" t="str">
        <f>IFERROR(__xludf.DUMMYFUNCTION("TEXTJOIN(""; "", TRUE, FILTER(CID!B7609:B14794, REGEXMATCH(CID!D7609:D14794, TEXTJOIN(""|"", TRUE, SPLIT(A7609, "";"")))))"),"#N/A")</f>
        <v>#N/A</v>
      </c>
    </row>
    <row r="7610">
      <c r="A7610" s="12" t="str">
        <f>IFERROR(__xludf.DUMMYFUNCTION("TEXTJOIN("";"", TRUE, FILTER(CID!$B$2:$B$14794, CID!B7610=CID!$D$2:$D$14794))"),"#N/A")</f>
        <v>#N/A</v>
      </c>
      <c r="B7610" s="12" t="str">
        <f>IFERROR(__xludf.DUMMYFUNCTION("TEXTJOIN(""; "", TRUE, FILTER(CID!B7610:B14794, REGEXMATCH(CID!D7610:D14794, TEXTJOIN(""|"", TRUE, SPLIT(A7610, "";"")))))"),"#N/A")</f>
        <v>#N/A</v>
      </c>
    </row>
    <row r="7611">
      <c r="A7611" s="12" t="str">
        <f>IFERROR(__xludf.DUMMYFUNCTION("TEXTJOIN("";"", TRUE, FILTER(CID!$B$2:$B$14794, CID!B7611=CID!$D$2:$D$14794))"),"#N/A")</f>
        <v>#N/A</v>
      </c>
      <c r="B7611" s="12" t="str">
        <f>IFERROR(__xludf.DUMMYFUNCTION("TEXTJOIN(""; "", TRUE, FILTER(CID!B7611:B14794, REGEXMATCH(CID!D7611:D14794, TEXTJOIN(""|"", TRUE, SPLIT(A7611, "";"")))))"),"#N/A")</f>
        <v>#N/A</v>
      </c>
    </row>
    <row r="7612">
      <c r="A7612" s="12" t="str">
        <f>IFERROR(__xludf.DUMMYFUNCTION("TEXTJOIN("";"", TRUE, FILTER(CID!$B$2:$B$14794, CID!B7612=CID!$D$2:$D$14794))"),"#N/A")</f>
        <v>#N/A</v>
      </c>
      <c r="B7612" s="12" t="str">
        <f>IFERROR(__xludf.DUMMYFUNCTION("TEXTJOIN(""; "", TRUE, FILTER(CID!B7612:B14794, REGEXMATCH(CID!D7612:D14794, TEXTJOIN(""|"", TRUE, SPLIT(A7612, "";"")))))"),"#N/A")</f>
        <v>#N/A</v>
      </c>
    </row>
    <row r="7613">
      <c r="A7613" s="12" t="str">
        <f>IFERROR(__xludf.DUMMYFUNCTION("TEXTJOIN("";"", TRUE, FILTER(CID!$B$2:$B$14794, CID!B7613=CID!$D$2:$D$14794))"),"#N/A")</f>
        <v>#N/A</v>
      </c>
      <c r="B7613" s="12" t="str">
        <f>IFERROR(__xludf.DUMMYFUNCTION("TEXTJOIN(""; "", TRUE, FILTER(CID!B7613:B14794, REGEXMATCH(CID!D7613:D14794, TEXTJOIN(""|"", TRUE, SPLIT(A7613, "";"")))))"),"#N/A")</f>
        <v>#N/A</v>
      </c>
    </row>
    <row r="7614">
      <c r="A7614" s="12" t="str">
        <f>IFERROR(__xludf.DUMMYFUNCTION("TEXTJOIN("";"", TRUE, FILTER(CID!$B$2:$B$14794, CID!B7614=CID!$D$2:$D$14794))"),"#N/A")</f>
        <v>#N/A</v>
      </c>
      <c r="B7614" s="12" t="str">
        <f>IFERROR(__xludf.DUMMYFUNCTION("TEXTJOIN(""; "", TRUE, FILTER(CID!B7614:B14794, REGEXMATCH(CID!D7614:D14794, TEXTJOIN(""|"", TRUE, SPLIT(A7614, "";"")))))"),"#N/A")</f>
        <v>#N/A</v>
      </c>
    </row>
    <row r="7615">
      <c r="A7615" s="12" t="str">
        <f>IFERROR(__xludf.DUMMYFUNCTION("TEXTJOIN("";"", TRUE, FILTER(CID!$B$2:$B$14794, CID!B7615=CID!$D$2:$D$14794))"),"#N/A")</f>
        <v>#N/A</v>
      </c>
      <c r="B7615" s="12" t="str">
        <f>IFERROR(__xludf.DUMMYFUNCTION("TEXTJOIN(""; "", TRUE, FILTER(CID!B7615:B14794, REGEXMATCH(CID!D7615:D14794, TEXTJOIN(""|"", TRUE, SPLIT(A7615, "";"")))))"),"#N/A")</f>
        <v>#N/A</v>
      </c>
    </row>
    <row r="7616">
      <c r="A7616" s="12" t="str">
        <f>IFERROR(__xludf.DUMMYFUNCTION("TEXTJOIN("";"", TRUE, FILTER(CID!$B$2:$B$14794, CID!B7616=CID!$D$2:$D$14794))"),"#N/A")</f>
        <v>#N/A</v>
      </c>
      <c r="B7616" s="12" t="str">
        <f>IFERROR(__xludf.DUMMYFUNCTION("TEXTJOIN(""; "", TRUE, FILTER(CID!B7616:B14794, REGEXMATCH(CID!D7616:D14794, TEXTJOIN(""|"", TRUE, SPLIT(A7616, "";"")))))"),"#N/A")</f>
        <v>#N/A</v>
      </c>
    </row>
    <row r="7617">
      <c r="A7617" s="12" t="str">
        <f>IFERROR(__xludf.DUMMYFUNCTION("TEXTJOIN("";"", TRUE, FILTER(CID!$B$2:$B$14794, CID!B7617=CID!$D$2:$D$14794))"),"#N/A")</f>
        <v>#N/A</v>
      </c>
      <c r="B7617" s="12" t="str">
        <f>IFERROR(__xludf.DUMMYFUNCTION("TEXTJOIN(""; "", TRUE, FILTER(CID!B7617:B14794, REGEXMATCH(CID!D7617:D14794, TEXTJOIN(""|"", TRUE, SPLIT(A7617, "";"")))))"),"#N/A")</f>
        <v>#N/A</v>
      </c>
    </row>
    <row r="7618">
      <c r="A7618" s="12" t="str">
        <f>IFERROR(__xludf.DUMMYFUNCTION("TEXTJOIN("";"", TRUE, FILTER(CID!$B$2:$B$14794, CID!B7618=CID!$D$2:$D$14794))"),"#N/A")</f>
        <v>#N/A</v>
      </c>
      <c r="B7618" s="12" t="str">
        <f>IFERROR(__xludf.DUMMYFUNCTION("TEXTJOIN(""; "", TRUE, FILTER(CID!B7618:B14794, REGEXMATCH(CID!D7618:D14794, TEXTJOIN(""|"", TRUE, SPLIT(A7618, "";"")))))"),"#N/A")</f>
        <v>#N/A</v>
      </c>
    </row>
    <row r="7619">
      <c r="A7619" s="12" t="str">
        <f>IFERROR(__xludf.DUMMYFUNCTION("TEXTJOIN("";"", TRUE, FILTER(CID!$B$2:$B$14794, CID!B7619=CID!$D$2:$D$14794))"),"#N/A")</f>
        <v>#N/A</v>
      </c>
      <c r="B7619" s="12" t="str">
        <f>IFERROR(__xludf.DUMMYFUNCTION("TEXTJOIN(""; "", TRUE, FILTER(CID!B7619:B14794, REGEXMATCH(CID!D7619:D14794, TEXTJOIN(""|"", TRUE, SPLIT(A7619, "";"")))))"),"#N/A")</f>
        <v>#N/A</v>
      </c>
    </row>
    <row r="7620">
      <c r="A7620" s="12" t="str">
        <f>IFERROR(__xludf.DUMMYFUNCTION("TEXTJOIN("";"", TRUE, FILTER(CID!$B$2:$B$14794, CID!B7620=CID!$D$2:$D$14794))"),"#N/A")</f>
        <v>#N/A</v>
      </c>
      <c r="B7620" s="12" t="str">
        <f>IFERROR(__xludf.DUMMYFUNCTION("TEXTJOIN(""; "", TRUE, FILTER(CID!B7620:B14794, REGEXMATCH(CID!D7620:D14794, TEXTJOIN(""|"", TRUE, SPLIT(A7620, "";"")))))"),"#N/A")</f>
        <v>#N/A</v>
      </c>
    </row>
    <row r="7621">
      <c r="A7621" s="12" t="str">
        <f>IFERROR(__xludf.DUMMYFUNCTION("TEXTJOIN("";"", TRUE, FILTER(CID!$B$2:$B$14794, CID!B7621=CID!$D$2:$D$14794))"),"#N/A")</f>
        <v>#N/A</v>
      </c>
      <c r="B7621" s="12" t="str">
        <f>IFERROR(__xludf.DUMMYFUNCTION("TEXTJOIN(""; "", TRUE, FILTER(CID!B7621:B14794, REGEXMATCH(CID!D7621:D14794, TEXTJOIN(""|"", TRUE, SPLIT(A7621, "";"")))))"),"#N/A")</f>
        <v>#N/A</v>
      </c>
    </row>
    <row r="7622">
      <c r="A7622" s="12" t="str">
        <f>IFERROR(__xludf.DUMMYFUNCTION("TEXTJOIN("";"", TRUE, FILTER(CID!$B$2:$B$14794, CID!B7622=CID!$D$2:$D$14794))"),"#N/A")</f>
        <v>#N/A</v>
      </c>
      <c r="B7622" s="12" t="str">
        <f>IFERROR(__xludf.DUMMYFUNCTION("TEXTJOIN(""; "", TRUE, FILTER(CID!B7622:B14794, REGEXMATCH(CID!D7622:D14794, TEXTJOIN(""|"", TRUE, SPLIT(A7622, "";"")))))"),"#N/A")</f>
        <v>#N/A</v>
      </c>
    </row>
    <row r="7623">
      <c r="A7623" s="12" t="str">
        <f>IFERROR(__xludf.DUMMYFUNCTION("TEXTJOIN("";"", TRUE, FILTER(CID!$B$2:$B$14794, CID!B7623=CID!$D$2:$D$14794))"),"#N/A")</f>
        <v>#N/A</v>
      </c>
      <c r="B7623" s="12" t="str">
        <f>IFERROR(__xludf.DUMMYFUNCTION("TEXTJOIN(""; "", TRUE, FILTER(CID!B7623:B14794, REGEXMATCH(CID!D7623:D14794, TEXTJOIN(""|"", TRUE, SPLIT(A7623, "";"")))))"),"#N/A")</f>
        <v>#N/A</v>
      </c>
    </row>
    <row r="7624">
      <c r="A7624" s="12" t="str">
        <f>IFERROR(__xludf.DUMMYFUNCTION("TEXTJOIN("";"", TRUE, FILTER(CID!$B$2:$B$14794, CID!B7624=CID!$D$2:$D$14794))"),"#N/A")</f>
        <v>#N/A</v>
      </c>
      <c r="B7624" s="12" t="str">
        <f>IFERROR(__xludf.DUMMYFUNCTION("TEXTJOIN(""; "", TRUE, FILTER(CID!B7624:B14794, REGEXMATCH(CID!D7624:D14794, TEXTJOIN(""|"", TRUE, SPLIT(A7624, "";"")))))"),"#N/A")</f>
        <v>#N/A</v>
      </c>
    </row>
    <row r="7625">
      <c r="A7625" s="12" t="str">
        <f>IFERROR(__xludf.DUMMYFUNCTION("TEXTJOIN("";"", TRUE, FILTER(CID!$B$2:$B$14794, CID!B7625=CID!$D$2:$D$14794))"),"#N/A")</f>
        <v>#N/A</v>
      </c>
      <c r="B7625" s="12" t="str">
        <f>IFERROR(__xludf.DUMMYFUNCTION("TEXTJOIN(""; "", TRUE, FILTER(CID!B7625:B14794, REGEXMATCH(CID!D7625:D14794, TEXTJOIN(""|"", TRUE, SPLIT(A7625, "";"")))))"),"#N/A")</f>
        <v>#N/A</v>
      </c>
    </row>
    <row r="7626">
      <c r="A7626" s="12" t="str">
        <f>IFERROR(__xludf.DUMMYFUNCTION("TEXTJOIN("";"", TRUE, FILTER(CID!$B$2:$B$14794, CID!B7626=CID!$D$2:$D$14794))"),"#N/A")</f>
        <v>#N/A</v>
      </c>
      <c r="B7626" s="12" t="str">
        <f>IFERROR(__xludf.DUMMYFUNCTION("TEXTJOIN(""; "", TRUE, FILTER(CID!B7626:B14794, REGEXMATCH(CID!D7626:D14794, TEXTJOIN(""|"", TRUE, SPLIT(A7626, "";"")))))"),"#N/A")</f>
        <v>#N/A</v>
      </c>
    </row>
    <row r="7627">
      <c r="A7627" s="12" t="str">
        <f>IFERROR(__xludf.DUMMYFUNCTION("TEXTJOIN("";"", TRUE, FILTER(CID!$B$2:$B$14794, CID!B7627=CID!$D$2:$D$14794))"),"#N/A")</f>
        <v>#N/A</v>
      </c>
      <c r="B7627" s="12" t="str">
        <f>IFERROR(__xludf.DUMMYFUNCTION("TEXTJOIN(""; "", TRUE, FILTER(CID!B7627:B14794, REGEXMATCH(CID!D7627:D14794, TEXTJOIN(""|"", TRUE, SPLIT(A7627, "";"")))))"),"#N/A")</f>
        <v>#N/A</v>
      </c>
    </row>
    <row r="7628">
      <c r="A7628" s="12" t="str">
        <f>IFERROR(__xludf.DUMMYFUNCTION("TEXTJOIN("";"", TRUE, FILTER(CID!$B$2:$B$14794, CID!B7628=CID!$D$2:$D$14794))"),"#N/A")</f>
        <v>#N/A</v>
      </c>
      <c r="B7628" s="12" t="str">
        <f>IFERROR(__xludf.DUMMYFUNCTION("TEXTJOIN(""; "", TRUE, FILTER(CID!B7628:B14794, REGEXMATCH(CID!D7628:D14794, TEXTJOIN(""|"", TRUE, SPLIT(A7628, "";"")))))"),"#N/A")</f>
        <v>#N/A</v>
      </c>
    </row>
    <row r="7629">
      <c r="A7629" s="12" t="str">
        <f>IFERROR(__xludf.DUMMYFUNCTION("TEXTJOIN("";"", TRUE, FILTER(CID!$B$2:$B$14794, CID!B7629=CID!$D$2:$D$14794))"),"#N/A")</f>
        <v>#N/A</v>
      </c>
      <c r="B7629" s="12" t="str">
        <f>IFERROR(__xludf.DUMMYFUNCTION("TEXTJOIN(""; "", TRUE, FILTER(CID!B7629:B14794, REGEXMATCH(CID!D7629:D14794, TEXTJOIN(""|"", TRUE, SPLIT(A7629, "";"")))))"),"#N/A")</f>
        <v>#N/A</v>
      </c>
    </row>
    <row r="7630">
      <c r="A7630" s="12" t="str">
        <f>IFERROR(__xludf.DUMMYFUNCTION("TEXTJOIN("";"", TRUE, FILTER(CID!$B$2:$B$14794, CID!B7630=CID!$D$2:$D$14794))"),"#N/A")</f>
        <v>#N/A</v>
      </c>
      <c r="B7630" s="12" t="str">
        <f>IFERROR(__xludf.DUMMYFUNCTION("TEXTJOIN(""; "", TRUE, FILTER(CID!B7630:B14794, REGEXMATCH(CID!D7630:D14794, TEXTJOIN(""|"", TRUE, SPLIT(A7630, "";"")))))"),"#N/A")</f>
        <v>#N/A</v>
      </c>
    </row>
    <row r="7631">
      <c r="A7631" s="12" t="str">
        <f>IFERROR(__xludf.DUMMYFUNCTION("TEXTJOIN("";"", TRUE, FILTER(CID!$B$2:$B$14794, CID!B7631=CID!$D$2:$D$14794))"),"#N/A")</f>
        <v>#N/A</v>
      </c>
      <c r="B7631" s="12" t="str">
        <f>IFERROR(__xludf.DUMMYFUNCTION("TEXTJOIN(""; "", TRUE, FILTER(CID!B7631:B14794, REGEXMATCH(CID!D7631:D14794, TEXTJOIN(""|"", TRUE, SPLIT(A7631, "";"")))))"),"#N/A")</f>
        <v>#N/A</v>
      </c>
    </row>
    <row r="7632">
      <c r="A7632" s="12" t="str">
        <f>IFERROR(__xludf.DUMMYFUNCTION("TEXTJOIN("";"", TRUE, FILTER(CID!$B$2:$B$14794, CID!B7632=CID!$D$2:$D$14794))"),"#N/A")</f>
        <v>#N/A</v>
      </c>
      <c r="B7632" s="12" t="str">
        <f>IFERROR(__xludf.DUMMYFUNCTION("TEXTJOIN(""; "", TRUE, FILTER(CID!B7632:B14794, REGEXMATCH(CID!D7632:D14794, TEXTJOIN(""|"", TRUE, SPLIT(A7632, "";"")))))"),"#N/A")</f>
        <v>#N/A</v>
      </c>
    </row>
    <row r="7633">
      <c r="A7633" s="12" t="str">
        <f>IFERROR(__xludf.DUMMYFUNCTION("TEXTJOIN("";"", TRUE, FILTER(CID!$B$2:$B$14794, CID!B7633=CID!$D$2:$D$14794))"),"#N/A")</f>
        <v>#N/A</v>
      </c>
      <c r="B7633" s="12" t="str">
        <f>IFERROR(__xludf.DUMMYFUNCTION("TEXTJOIN(""; "", TRUE, FILTER(CID!B7633:B14794, REGEXMATCH(CID!D7633:D14794, TEXTJOIN(""|"", TRUE, SPLIT(A7633, "";"")))))"),"#N/A")</f>
        <v>#N/A</v>
      </c>
    </row>
    <row r="7634">
      <c r="A7634" s="12" t="str">
        <f>IFERROR(__xludf.DUMMYFUNCTION("TEXTJOIN("";"", TRUE, FILTER(CID!$B$2:$B$14794, CID!B7634=CID!$D$2:$D$14794))"),"#N/A")</f>
        <v>#N/A</v>
      </c>
      <c r="B7634" s="12" t="str">
        <f>IFERROR(__xludf.DUMMYFUNCTION("TEXTJOIN(""; "", TRUE, FILTER(CID!B7634:B14794, REGEXMATCH(CID!D7634:D14794, TEXTJOIN(""|"", TRUE, SPLIT(A7634, "";"")))))"),"#N/A")</f>
        <v>#N/A</v>
      </c>
    </row>
    <row r="7635">
      <c r="A7635" s="12" t="str">
        <f>IFERROR(__xludf.DUMMYFUNCTION("TEXTJOIN("";"", TRUE, FILTER(CID!$B$2:$B$14794, CID!B7635=CID!$D$2:$D$14794))"),"#N/A")</f>
        <v>#N/A</v>
      </c>
      <c r="B7635" s="12" t="str">
        <f>IFERROR(__xludf.DUMMYFUNCTION("TEXTJOIN(""; "", TRUE, FILTER(CID!B7635:B14794, REGEXMATCH(CID!D7635:D14794, TEXTJOIN(""|"", TRUE, SPLIT(A7635, "";"")))))"),"#N/A")</f>
        <v>#N/A</v>
      </c>
    </row>
    <row r="7636">
      <c r="A7636" s="12" t="str">
        <f>IFERROR(__xludf.DUMMYFUNCTION("TEXTJOIN("";"", TRUE, FILTER(CID!$B$2:$B$14794, CID!B7636=CID!$D$2:$D$14794))"),"#N/A")</f>
        <v>#N/A</v>
      </c>
      <c r="B7636" s="12" t="str">
        <f>IFERROR(__xludf.DUMMYFUNCTION("TEXTJOIN(""; "", TRUE, FILTER(CID!B7636:B14794, REGEXMATCH(CID!D7636:D14794, TEXTJOIN(""|"", TRUE, SPLIT(A7636, "";"")))))"),"#N/A")</f>
        <v>#N/A</v>
      </c>
    </row>
    <row r="7637">
      <c r="A7637" s="12" t="str">
        <f>IFERROR(__xludf.DUMMYFUNCTION("TEXTJOIN("";"", TRUE, FILTER(CID!$B$2:$B$14794, CID!B7637=CID!$D$2:$D$14794))"),"#N/A")</f>
        <v>#N/A</v>
      </c>
      <c r="B7637" s="12" t="str">
        <f>IFERROR(__xludf.DUMMYFUNCTION("TEXTJOIN(""; "", TRUE, FILTER(CID!B7637:B14794, REGEXMATCH(CID!D7637:D14794, TEXTJOIN(""|"", TRUE, SPLIT(A7637, "";"")))))"),"#N/A")</f>
        <v>#N/A</v>
      </c>
    </row>
    <row r="7638">
      <c r="A7638" s="12" t="str">
        <f>IFERROR(__xludf.DUMMYFUNCTION("TEXTJOIN("";"", TRUE, FILTER(CID!$B$2:$B$14794, CID!B7638=CID!$D$2:$D$14794))"),"#N/A")</f>
        <v>#N/A</v>
      </c>
      <c r="B7638" s="12" t="str">
        <f>IFERROR(__xludf.DUMMYFUNCTION("TEXTJOIN(""; "", TRUE, FILTER(CID!B7638:B14794, REGEXMATCH(CID!D7638:D14794, TEXTJOIN(""|"", TRUE, SPLIT(A7638, "";"")))))"),"#N/A")</f>
        <v>#N/A</v>
      </c>
    </row>
    <row r="7639">
      <c r="A7639" s="12" t="str">
        <f>IFERROR(__xludf.DUMMYFUNCTION("TEXTJOIN("";"", TRUE, FILTER(CID!$B$2:$B$14794, CID!B7639=CID!$D$2:$D$14794))"),"#N/A")</f>
        <v>#N/A</v>
      </c>
      <c r="B7639" s="12" t="str">
        <f>IFERROR(__xludf.DUMMYFUNCTION("TEXTJOIN(""; "", TRUE, FILTER(CID!B7639:B14794, REGEXMATCH(CID!D7639:D14794, TEXTJOIN(""|"", TRUE, SPLIT(A7639, "";"")))))"),"#N/A")</f>
        <v>#N/A</v>
      </c>
    </row>
    <row r="7640">
      <c r="A7640" s="12" t="str">
        <f>IFERROR(__xludf.DUMMYFUNCTION("TEXTJOIN("";"", TRUE, FILTER(CID!$B$2:$B$14794, CID!B7640=CID!$D$2:$D$14794))"),"#N/A")</f>
        <v>#N/A</v>
      </c>
      <c r="B7640" s="12" t="str">
        <f>IFERROR(__xludf.DUMMYFUNCTION("TEXTJOIN(""; "", TRUE, FILTER(CID!B7640:B14794, REGEXMATCH(CID!D7640:D14794, TEXTJOIN(""|"", TRUE, SPLIT(A7640, "";"")))))"),"#N/A")</f>
        <v>#N/A</v>
      </c>
    </row>
    <row r="7641">
      <c r="A7641" s="12" t="str">
        <f>IFERROR(__xludf.DUMMYFUNCTION("TEXTJOIN("";"", TRUE, FILTER(CID!$B$2:$B$14794, CID!B7641=CID!$D$2:$D$14794))"),"#N/A")</f>
        <v>#N/A</v>
      </c>
      <c r="B7641" s="12" t="str">
        <f>IFERROR(__xludf.DUMMYFUNCTION("TEXTJOIN(""; "", TRUE, FILTER(CID!B7641:B14794, REGEXMATCH(CID!D7641:D14794, TEXTJOIN(""|"", TRUE, SPLIT(A7641, "";"")))))"),"#N/A")</f>
        <v>#N/A</v>
      </c>
    </row>
    <row r="7642">
      <c r="A7642" s="12" t="str">
        <f>IFERROR(__xludf.DUMMYFUNCTION("TEXTJOIN("";"", TRUE, FILTER(CID!$B$2:$B$14794, CID!B7642=CID!$D$2:$D$14794))"),"#N/A")</f>
        <v>#N/A</v>
      </c>
      <c r="B7642" s="12" t="str">
        <f>IFERROR(__xludf.DUMMYFUNCTION("TEXTJOIN(""; "", TRUE, FILTER(CID!B7642:B14794, REGEXMATCH(CID!D7642:D14794, TEXTJOIN(""|"", TRUE, SPLIT(A7642, "";"")))))"),"#N/A")</f>
        <v>#N/A</v>
      </c>
    </row>
    <row r="7643">
      <c r="A7643" s="12" t="str">
        <f>IFERROR(__xludf.DUMMYFUNCTION("TEXTJOIN("";"", TRUE, FILTER(CID!$B$2:$B$14794, CID!B7643=CID!$D$2:$D$14794))"),"#N/A")</f>
        <v>#N/A</v>
      </c>
      <c r="B7643" s="12" t="str">
        <f>IFERROR(__xludf.DUMMYFUNCTION("TEXTJOIN(""; "", TRUE, FILTER(CID!B7643:B14794, REGEXMATCH(CID!D7643:D14794, TEXTJOIN(""|"", TRUE, SPLIT(A7643, "";"")))))"),"#N/A")</f>
        <v>#N/A</v>
      </c>
    </row>
    <row r="7644">
      <c r="A7644" s="12" t="str">
        <f>IFERROR(__xludf.DUMMYFUNCTION("TEXTJOIN("";"", TRUE, FILTER(CID!$B$2:$B$14794, CID!B7644=CID!$D$2:$D$14794))"),"#N/A")</f>
        <v>#N/A</v>
      </c>
      <c r="B7644" s="12" t="str">
        <f>IFERROR(__xludf.DUMMYFUNCTION("TEXTJOIN(""; "", TRUE, FILTER(CID!B7644:B14794, REGEXMATCH(CID!D7644:D14794, TEXTJOIN(""|"", TRUE, SPLIT(A7644, "";"")))))"),"#N/A")</f>
        <v>#N/A</v>
      </c>
    </row>
    <row r="7645">
      <c r="A7645" s="12" t="str">
        <f>IFERROR(__xludf.DUMMYFUNCTION("TEXTJOIN("";"", TRUE, FILTER(CID!$B$2:$B$14794, CID!B7645=CID!$D$2:$D$14794))"),"#N/A")</f>
        <v>#N/A</v>
      </c>
      <c r="B7645" s="12" t="str">
        <f>IFERROR(__xludf.DUMMYFUNCTION("TEXTJOIN(""; "", TRUE, FILTER(CID!B7645:B14794, REGEXMATCH(CID!D7645:D14794, TEXTJOIN(""|"", TRUE, SPLIT(A7645, "";"")))))"),"#N/A")</f>
        <v>#N/A</v>
      </c>
    </row>
    <row r="7646">
      <c r="A7646" s="12" t="str">
        <f>IFERROR(__xludf.DUMMYFUNCTION("TEXTJOIN("";"", TRUE, FILTER(CID!$B$2:$B$14794, CID!B7646=CID!$D$2:$D$14794))"),"#N/A")</f>
        <v>#N/A</v>
      </c>
      <c r="B7646" s="12" t="str">
        <f>IFERROR(__xludf.DUMMYFUNCTION("TEXTJOIN(""; "", TRUE, FILTER(CID!B7646:B14794, REGEXMATCH(CID!D7646:D14794, TEXTJOIN(""|"", TRUE, SPLIT(A7646, "";"")))))"),"#N/A")</f>
        <v>#N/A</v>
      </c>
    </row>
    <row r="7647">
      <c r="A7647" s="12" t="str">
        <f>IFERROR(__xludf.DUMMYFUNCTION("TEXTJOIN("";"", TRUE, FILTER(CID!$B$2:$B$14794, CID!B7647=CID!$D$2:$D$14794))"),"#N/A")</f>
        <v>#N/A</v>
      </c>
      <c r="B7647" s="12" t="str">
        <f>IFERROR(__xludf.DUMMYFUNCTION("TEXTJOIN(""; "", TRUE, FILTER(CID!B7647:B14794, REGEXMATCH(CID!D7647:D14794, TEXTJOIN(""|"", TRUE, SPLIT(A7647, "";"")))))"),"#N/A")</f>
        <v>#N/A</v>
      </c>
    </row>
    <row r="7648">
      <c r="A7648" s="12" t="str">
        <f>IFERROR(__xludf.DUMMYFUNCTION("TEXTJOIN("";"", TRUE, FILTER(CID!$B$2:$B$14794, CID!B7648=CID!$D$2:$D$14794))"),"#N/A")</f>
        <v>#N/A</v>
      </c>
      <c r="B7648" s="12" t="str">
        <f>IFERROR(__xludf.DUMMYFUNCTION("TEXTJOIN(""; "", TRUE, FILTER(CID!B7648:B14794, REGEXMATCH(CID!D7648:D14794, TEXTJOIN(""|"", TRUE, SPLIT(A7648, "";"")))))"),"#N/A")</f>
        <v>#N/A</v>
      </c>
    </row>
    <row r="7649">
      <c r="A7649" s="12" t="str">
        <f>IFERROR(__xludf.DUMMYFUNCTION("TEXTJOIN("";"", TRUE, FILTER(CID!$B$2:$B$14794, CID!B7649=CID!$D$2:$D$14794))"),"#N/A")</f>
        <v>#N/A</v>
      </c>
      <c r="B7649" s="12" t="str">
        <f>IFERROR(__xludf.DUMMYFUNCTION("TEXTJOIN(""; "", TRUE, FILTER(CID!B7649:B14794, REGEXMATCH(CID!D7649:D14794, TEXTJOIN(""|"", TRUE, SPLIT(A7649, "";"")))))"),"#N/A")</f>
        <v>#N/A</v>
      </c>
    </row>
    <row r="7650">
      <c r="A7650" s="12" t="str">
        <f>IFERROR(__xludf.DUMMYFUNCTION("TEXTJOIN("";"", TRUE, FILTER(CID!$B$2:$B$14794, CID!B7650=CID!$D$2:$D$14794))"),"#N/A")</f>
        <v>#N/A</v>
      </c>
      <c r="B7650" s="12" t="str">
        <f>IFERROR(__xludf.DUMMYFUNCTION("TEXTJOIN(""; "", TRUE, FILTER(CID!B7650:B14794, REGEXMATCH(CID!D7650:D14794, TEXTJOIN(""|"", TRUE, SPLIT(A7650, "";"")))))"),"#N/A")</f>
        <v>#N/A</v>
      </c>
    </row>
    <row r="7651">
      <c r="A7651" s="12" t="str">
        <f>IFERROR(__xludf.DUMMYFUNCTION("TEXTJOIN("";"", TRUE, FILTER(CID!$B$2:$B$14794, CID!B7651=CID!$D$2:$D$14794))"),"#N/A")</f>
        <v>#N/A</v>
      </c>
      <c r="B7651" s="12" t="str">
        <f>IFERROR(__xludf.DUMMYFUNCTION("TEXTJOIN(""; "", TRUE, FILTER(CID!B7651:B14794, REGEXMATCH(CID!D7651:D14794, TEXTJOIN(""|"", TRUE, SPLIT(A7651, "";"")))))"),"#N/A")</f>
        <v>#N/A</v>
      </c>
    </row>
    <row r="7652">
      <c r="A7652" s="12" t="str">
        <f>IFERROR(__xludf.DUMMYFUNCTION("TEXTJOIN("";"", TRUE, FILTER(CID!$B$2:$B$14794, CID!B7652=CID!$D$2:$D$14794))"),"#N/A")</f>
        <v>#N/A</v>
      </c>
      <c r="B7652" s="12" t="str">
        <f>IFERROR(__xludf.DUMMYFUNCTION("TEXTJOIN(""; "", TRUE, FILTER(CID!B7652:B14794, REGEXMATCH(CID!D7652:D14794, TEXTJOIN(""|"", TRUE, SPLIT(A7652, "";"")))))"),"#N/A")</f>
        <v>#N/A</v>
      </c>
    </row>
    <row r="7653">
      <c r="A7653" s="12" t="str">
        <f>IFERROR(__xludf.DUMMYFUNCTION("TEXTJOIN("";"", TRUE, FILTER(CID!$B$2:$B$14794, CID!B7653=CID!$D$2:$D$14794))"),"#N/A")</f>
        <v>#N/A</v>
      </c>
      <c r="B7653" s="12" t="str">
        <f>IFERROR(__xludf.DUMMYFUNCTION("TEXTJOIN(""; "", TRUE, FILTER(CID!B7653:B14794, REGEXMATCH(CID!D7653:D14794, TEXTJOIN(""|"", TRUE, SPLIT(A7653, "";"")))))"),"#N/A")</f>
        <v>#N/A</v>
      </c>
    </row>
    <row r="7654">
      <c r="A7654" s="12" t="str">
        <f>IFERROR(__xludf.DUMMYFUNCTION("TEXTJOIN("";"", TRUE, FILTER(CID!$B$2:$B$14794, CID!B7654=CID!$D$2:$D$14794))"),"#N/A")</f>
        <v>#N/A</v>
      </c>
      <c r="B7654" s="12" t="str">
        <f>IFERROR(__xludf.DUMMYFUNCTION("TEXTJOIN(""; "", TRUE, FILTER(CID!B7654:B14794, REGEXMATCH(CID!D7654:D14794, TEXTJOIN(""|"", TRUE, SPLIT(A7654, "";"")))))"),"#N/A")</f>
        <v>#N/A</v>
      </c>
    </row>
    <row r="7655">
      <c r="A7655" s="12" t="str">
        <f>IFERROR(__xludf.DUMMYFUNCTION("TEXTJOIN("";"", TRUE, FILTER(CID!$B$2:$B$14794, CID!B7655=CID!$D$2:$D$14794))"),"#N/A")</f>
        <v>#N/A</v>
      </c>
      <c r="B7655" s="12" t="str">
        <f>IFERROR(__xludf.DUMMYFUNCTION("TEXTJOIN(""; "", TRUE, FILTER(CID!B7655:B14794, REGEXMATCH(CID!D7655:D14794, TEXTJOIN(""|"", TRUE, SPLIT(A7655, "";"")))))"),"#N/A")</f>
        <v>#N/A</v>
      </c>
    </row>
    <row r="7656">
      <c r="A7656" s="12" t="str">
        <f>IFERROR(__xludf.DUMMYFUNCTION("TEXTJOIN("";"", TRUE, FILTER(CID!$B$2:$B$14794, CID!B7656=CID!$D$2:$D$14794))"),"#N/A")</f>
        <v>#N/A</v>
      </c>
      <c r="B7656" s="12" t="str">
        <f>IFERROR(__xludf.DUMMYFUNCTION("TEXTJOIN(""; "", TRUE, FILTER(CID!B7656:B14794, REGEXMATCH(CID!D7656:D14794, TEXTJOIN(""|"", TRUE, SPLIT(A7656, "";"")))))"),"#N/A")</f>
        <v>#N/A</v>
      </c>
    </row>
    <row r="7657">
      <c r="A7657" s="12" t="str">
        <f>IFERROR(__xludf.DUMMYFUNCTION("TEXTJOIN("";"", TRUE, FILTER(CID!$B$2:$B$14794, CID!B7657=CID!$D$2:$D$14794))"),"#N/A")</f>
        <v>#N/A</v>
      </c>
      <c r="B7657" s="12" t="str">
        <f>IFERROR(__xludf.DUMMYFUNCTION("TEXTJOIN(""; "", TRUE, FILTER(CID!B7657:B14794, REGEXMATCH(CID!D7657:D14794, TEXTJOIN(""|"", TRUE, SPLIT(A7657, "";"")))))"),"#N/A")</f>
        <v>#N/A</v>
      </c>
    </row>
    <row r="7658">
      <c r="A7658" s="12" t="str">
        <f>IFERROR(__xludf.DUMMYFUNCTION("TEXTJOIN("";"", TRUE, FILTER(CID!$B$2:$B$14794, CID!B7658=CID!$D$2:$D$14794))"),"#N/A")</f>
        <v>#N/A</v>
      </c>
      <c r="B7658" s="12" t="str">
        <f>IFERROR(__xludf.DUMMYFUNCTION("TEXTJOIN(""; "", TRUE, FILTER(CID!B7658:B14794, REGEXMATCH(CID!D7658:D14794, TEXTJOIN(""|"", TRUE, SPLIT(A7658, "";"")))))"),"#N/A")</f>
        <v>#N/A</v>
      </c>
    </row>
    <row r="7659">
      <c r="A7659" s="12" t="str">
        <f>IFERROR(__xludf.DUMMYFUNCTION("TEXTJOIN("";"", TRUE, FILTER(CID!$B$2:$B$14794, CID!B7659=CID!$D$2:$D$14794))"),"#N/A")</f>
        <v>#N/A</v>
      </c>
      <c r="B7659" s="12" t="str">
        <f>IFERROR(__xludf.DUMMYFUNCTION("TEXTJOIN(""; "", TRUE, FILTER(CID!B7659:B14794, REGEXMATCH(CID!D7659:D14794, TEXTJOIN(""|"", TRUE, SPLIT(A7659, "";"")))))"),"#N/A")</f>
        <v>#N/A</v>
      </c>
    </row>
    <row r="7660">
      <c r="A7660" s="12" t="str">
        <f>IFERROR(__xludf.DUMMYFUNCTION("TEXTJOIN("";"", TRUE, FILTER(CID!$B$2:$B$14794, CID!B7660=CID!$D$2:$D$14794))"),"#N/A")</f>
        <v>#N/A</v>
      </c>
      <c r="B7660" s="12" t="str">
        <f>IFERROR(__xludf.DUMMYFUNCTION("TEXTJOIN(""; "", TRUE, FILTER(CID!B7660:B14794, REGEXMATCH(CID!D7660:D14794, TEXTJOIN(""|"", TRUE, SPLIT(A7660, "";"")))))"),"#N/A")</f>
        <v>#N/A</v>
      </c>
    </row>
    <row r="7661">
      <c r="A7661" s="12" t="str">
        <f>IFERROR(__xludf.DUMMYFUNCTION("TEXTJOIN("";"", TRUE, FILTER(CID!$B$2:$B$14794, CID!B7661=CID!$D$2:$D$14794))"),"#N/A")</f>
        <v>#N/A</v>
      </c>
      <c r="B7661" s="12" t="str">
        <f>IFERROR(__xludf.DUMMYFUNCTION("TEXTJOIN(""; "", TRUE, FILTER(CID!B7661:B14794, REGEXMATCH(CID!D7661:D14794, TEXTJOIN(""|"", TRUE, SPLIT(A7661, "";"")))))"),"#N/A")</f>
        <v>#N/A</v>
      </c>
    </row>
    <row r="7662">
      <c r="A7662" s="12" t="str">
        <f>IFERROR(__xludf.DUMMYFUNCTION("TEXTJOIN("";"", TRUE, FILTER(CID!$B$2:$B$14794, CID!B7662=CID!$D$2:$D$14794))"),"#N/A")</f>
        <v>#N/A</v>
      </c>
      <c r="B7662" s="12" t="str">
        <f>IFERROR(__xludf.DUMMYFUNCTION("TEXTJOIN(""; "", TRUE, FILTER(CID!B7662:B14794, REGEXMATCH(CID!D7662:D14794, TEXTJOIN(""|"", TRUE, SPLIT(A7662, "";"")))))"),"#N/A")</f>
        <v>#N/A</v>
      </c>
    </row>
    <row r="7663">
      <c r="A7663" s="12" t="str">
        <f>IFERROR(__xludf.DUMMYFUNCTION("TEXTJOIN("";"", TRUE, FILTER(CID!$B$2:$B$14794, CID!B7663=CID!$D$2:$D$14794))"),"#N/A")</f>
        <v>#N/A</v>
      </c>
      <c r="B7663" s="12" t="str">
        <f>IFERROR(__xludf.DUMMYFUNCTION("TEXTJOIN(""; "", TRUE, FILTER(CID!B7663:B14794, REGEXMATCH(CID!D7663:D14794, TEXTJOIN(""|"", TRUE, SPLIT(A7663, "";"")))))"),"#N/A")</f>
        <v>#N/A</v>
      </c>
    </row>
    <row r="7664">
      <c r="A7664" s="12" t="str">
        <f>IFERROR(__xludf.DUMMYFUNCTION("TEXTJOIN("";"", TRUE, FILTER(CID!$B$2:$B$14794, CID!B7664=CID!$D$2:$D$14794))"),"#N/A")</f>
        <v>#N/A</v>
      </c>
      <c r="B7664" s="12" t="str">
        <f>IFERROR(__xludf.DUMMYFUNCTION("TEXTJOIN(""; "", TRUE, FILTER(CID!B7664:B14794, REGEXMATCH(CID!D7664:D14794, TEXTJOIN(""|"", TRUE, SPLIT(A7664, "";"")))))"),"#N/A")</f>
        <v>#N/A</v>
      </c>
    </row>
    <row r="7665">
      <c r="A7665" s="12" t="str">
        <f>IFERROR(__xludf.DUMMYFUNCTION("TEXTJOIN("";"", TRUE, FILTER(CID!$B$2:$B$14794, CID!B7665=CID!$D$2:$D$14794))"),"#N/A")</f>
        <v>#N/A</v>
      </c>
      <c r="B7665" s="12" t="str">
        <f>IFERROR(__xludf.DUMMYFUNCTION("TEXTJOIN(""; "", TRUE, FILTER(CID!B7665:B14794, REGEXMATCH(CID!D7665:D14794, TEXTJOIN(""|"", TRUE, SPLIT(A7665, "";"")))))"),"#N/A")</f>
        <v>#N/A</v>
      </c>
    </row>
    <row r="7666">
      <c r="A7666" s="12" t="str">
        <f>IFERROR(__xludf.DUMMYFUNCTION("TEXTJOIN("";"", TRUE, FILTER(CID!$B$2:$B$14794, CID!B7666=CID!$D$2:$D$14794))"),"#N/A")</f>
        <v>#N/A</v>
      </c>
      <c r="B7666" s="12" t="str">
        <f>IFERROR(__xludf.DUMMYFUNCTION("TEXTJOIN(""; "", TRUE, FILTER(CID!B7666:B14794, REGEXMATCH(CID!D7666:D14794, TEXTJOIN(""|"", TRUE, SPLIT(A7666, "";"")))))"),"#N/A")</f>
        <v>#N/A</v>
      </c>
    </row>
    <row r="7667">
      <c r="A7667" s="12" t="str">
        <f>IFERROR(__xludf.DUMMYFUNCTION("TEXTJOIN("";"", TRUE, FILTER(CID!$B$2:$B$14794, CID!B7667=CID!$D$2:$D$14794))"),"#N/A")</f>
        <v>#N/A</v>
      </c>
      <c r="B7667" s="12" t="str">
        <f>IFERROR(__xludf.DUMMYFUNCTION("TEXTJOIN(""; "", TRUE, FILTER(CID!B7667:B14794, REGEXMATCH(CID!D7667:D14794, TEXTJOIN(""|"", TRUE, SPLIT(A7667, "";"")))))"),"#N/A")</f>
        <v>#N/A</v>
      </c>
    </row>
    <row r="7668">
      <c r="A7668" s="12" t="str">
        <f>IFERROR(__xludf.DUMMYFUNCTION("TEXTJOIN("";"", TRUE, FILTER(CID!$B$2:$B$14794, CID!B7668=CID!$D$2:$D$14794))"),"#N/A")</f>
        <v>#N/A</v>
      </c>
      <c r="B7668" s="12" t="str">
        <f>IFERROR(__xludf.DUMMYFUNCTION("TEXTJOIN(""; "", TRUE, FILTER(CID!B7668:B14794, REGEXMATCH(CID!D7668:D14794, TEXTJOIN(""|"", TRUE, SPLIT(A7668, "";"")))))"),"#N/A")</f>
        <v>#N/A</v>
      </c>
    </row>
    <row r="7669">
      <c r="A7669" s="12" t="str">
        <f>IFERROR(__xludf.DUMMYFUNCTION("TEXTJOIN("";"", TRUE, FILTER(CID!$B$2:$B$14794, CID!B7669=CID!$D$2:$D$14794))"),"#N/A")</f>
        <v>#N/A</v>
      </c>
      <c r="B7669" s="12" t="str">
        <f>IFERROR(__xludf.DUMMYFUNCTION("TEXTJOIN(""; "", TRUE, FILTER(CID!B7669:B14794, REGEXMATCH(CID!D7669:D14794, TEXTJOIN(""|"", TRUE, SPLIT(A7669, "";"")))))"),"#N/A")</f>
        <v>#N/A</v>
      </c>
    </row>
    <row r="7670">
      <c r="A7670" s="12" t="str">
        <f>IFERROR(__xludf.DUMMYFUNCTION("TEXTJOIN("";"", TRUE, FILTER(CID!$B$2:$B$14794, CID!B7670=CID!$D$2:$D$14794))"),"#N/A")</f>
        <v>#N/A</v>
      </c>
      <c r="B7670" s="12" t="str">
        <f>IFERROR(__xludf.DUMMYFUNCTION("TEXTJOIN(""; "", TRUE, FILTER(CID!B7670:B14794, REGEXMATCH(CID!D7670:D14794, TEXTJOIN(""|"", TRUE, SPLIT(A7670, "";"")))))"),"#N/A")</f>
        <v>#N/A</v>
      </c>
    </row>
    <row r="7671">
      <c r="A7671" s="12" t="str">
        <f>IFERROR(__xludf.DUMMYFUNCTION("TEXTJOIN("";"", TRUE, FILTER(CID!$B$2:$B$14794, CID!B7671=CID!$D$2:$D$14794))"),"#N/A")</f>
        <v>#N/A</v>
      </c>
      <c r="B7671" s="12" t="str">
        <f>IFERROR(__xludf.DUMMYFUNCTION("TEXTJOIN(""; "", TRUE, FILTER(CID!B7671:B14794, REGEXMATCH(CID!D7671:D14794, TEXTJOIN(""|"", TRUE, SPLIT(A7671, "";"")))))"),"#N/A")</f>
        <v>#N/A</v>
      </c>
    </row>
    <row r="7672">
      <c r="A7672" s="12" t="str">
        <f>IFERROR(__xludf.DUMMYFUNCTION("TEXTJOIN("";"", TRUE, FILTER(CID!$B$2:$B$14794, CID!B7672=CID!$D$2:$D$14794))"),"#N/A")</f>
        <v>#N/A</v>
      </c>
      <c r="B7672" s="12" t="str">
        <f>IFERROR(__xludf.DUMMYFUNCTION("TEXTJOIN(""; "", TRUE, FILTER(CID!B7672:B14794, REGEXMATCH(CID!D7672:D14794, TEXTJOIN(""|"", TRUE, SPLIT(A7672, "";"")))))"),"#N/A")</f>
        <v>#N/A</v>
      </c>
    </row>
    <row r="7673">
      <c r="A7673" s="12" t="str">
        <f>IFERROR(__xludf.DUMMYFUNCTION("TEXTJOIN("";"", TRUE, FILTER(CID!$B$2:$B$14794, CID!B7673=CID!$D$2:$D$14794))"),"#N/A")</f>
        <v>#N/A</v>
      </c>
      <c r="B7673" s="12" t="str">
        <f>IFERROR(__xludf.DUMMYFUNCTION("TEXTJOIN(""; "", TRUE, FILTER(CID!B7673:B14794, REGEXMATCH(CID!D7673:D14794, TEXTJOIN(""|"", TRUE, SPLIT(A7673, "";"")))))"),"#N/A")</f>
        <v>#N/A</v>
      </c>
    </row>
    <row r="7674">
      <c r="A7674" s="12" t="str">
        <f>IFERROR(__xludf.DUMMYFUNCTION("TEXTJOIN("";"", TRUE, FILTER(CID!$B$2:$B$14794, CID!B7674=CID!$D$2:$D$14794))"),"#N/A")</f>
        <v>#N/A</v>
      </c>
      <c r="B7674" s="12" t="str">
        <f>IFERROR(__xludf.DUMMYFUNCTION("TEXTJOIN(""; "", TRUE, FILTER(CID!B7674:B14794, REGEXMATCH(CID!D7674:D14794, TEXTJOIN(""|"", TRUE, SPLIT(A7674, "";"")))))"),"#N/A")</f>
        <v>#N/A</v>
      </c>
    </row>
    <row r="7675">
      <c r="A7675" s="12" t="str">
        <f>IFERROR(__xludf.DUMMYFUNCTION("TEXTJOIN("";"", TRUE, FILTER(CID!$B$2:$B$14794, CID!B7675=CID!$D$2:$D$14794))"),"#N/A")</f>
        <v>#N/A</v>
      </c>
      <c r="B7675" s="12" t="str">
        <f>IFERROR(__xludf.DUMMYFUNCTION("TEXTJOIN(""; "", TRUE, FILTER(CID!B7675:B14794, REGEXMATCH(CID!D7675:D14794, TEXTJOIN(""|"", TRUE, SPLIT(A7675, "";"")))))"),"#N/A")</f>
        <v>#N/A</v>
      </c>
    </row>
    <row r="7676">
      <c r="A7676" s="12" t="str">
        <f>IFERROR(__xludf.DUMMYFUNCTION("TEXTJOIN("";"", TRUE, FILTER(CID!$B$2:$B$14794, CID!B7676=CID!$D$2:$D$14794))"),"#N/A")</f>
        <v>#N/A</v>
      </c>
      <c r="B7676" s="12" t="str">
        <f>IFERROR(__xludf.DUMMYFUNCTION("TEXTJOIN(""; "", TRUE, FILTER(CID!B7676:B14794, REGEXMATCH(CID!D7676:D14794, TEXTJOIN(""|"", TRUE, SPLIT(A7676, "";"")))))"),"#N/A")</f>
        <v>#N/A</v>
      </c>
    </row>
    <row r="7677">
      <c r="A7677" s="12" t="str">
        <f>IFERROR(__xludf.DUMMYFUNCTION("TEXTJOIN("";"", TRUE, FILTER(CID!$B$2:$B$14794, CID!B7677=CID!$D$2:$D$14794))"),"#N/A")</f>
        <v>#N/A</v>
      </c>
      <c r="B7677" s="12" t="str">
        <f>IFERROR(__xludf.DUMMYFUNCTION("TEXTJOIN(""; "", TRUE, FILTER(CID!B7677:B14794, REGEXMATCH(CID!D7677:D14794, TEXTJOIN(""|"", TRUE, SPLIT(A7677, "";"")))))"),"#N/A")</f>
        <v>#N/A</v>
      </c>
    </row>
    <row r="7678">
      <c r="A7678" s="12" t="str">
        <f>IFERROR(__xludf.DUMMYFUNCTION("TEXTJOIN("";"", TRUE, FILTER(CID!$B$2:$B$14794, CID!B7678=CID!$D$2:$D$14794))"),"#N/A")</f>
        <v>#N/A</v>
      </c>
      <c r="B7678" s="12" t="str">
        <f>IFERROR(__xludf.DUMMYFUNCTION("TEXTJOIN(""; "", TRUE, FILTER(CID!B7678:B14794, REGEXMATCH(CID!D7678:D14794, TEXTJOIN(""|"", TRUE, SPLIT(A7678, "";"")))))"),"#N/A")</f>
        <v>#N/A</v>
      </c>
    </row>
    <row r="7679">
      <c r="A7679" s="12" t="str">
        <f>IFERROR(__xludf.DUMMYFUNCTION("TEXTJOIN("";"", TRUE, FILTER(CID!$B$2:$B$14794, CID!B7679=CID!$D$2:$D$14794))"),"#N/A")</f>
        <v>#N/A</v>
      </c>
      <c r="B7679" s="12" t="str">
        <f>IFERROR(__xludf.DUMMYFUNCTION("TEXTJOIN(""; "", TRUE, FILTER(CID!B7679:B14794, REGEXMATCH(CID!D7679:D14794, TEXTJOIN(""|"", TRUE, SPLIT(A7679, "";"")))))"),"#N/A")</f>
        <v>#N/A</v>
      </c>
    </row>
    <row r="7680">
      <c r="A7680" s="12" t="str">
        <f>IFERROR(__xludf.DUMMYFUNCTION("TEXTJOIN("";"", TRUE, FILTER(CID!$B$2:$B$14794, CID!B7680=CID!$D$2:$D$14794))"),"#N/A")</f>
        <v>#N/A</v>
      </c>
      <c r="B7680" s="12" t="str">
        <f>IFERROR(__xludf.DUMMYFUNCTION("TEXTJOIN(""; "", TRUE, FILTER(CID!B7680:B14794, REGEXMATCH(CID!D7680:D14794, TEXTJOIN(""|"", TRUE, SPLIT(A7680, "";"")))))"),"#N/A")</f>
        <v>#N/A</v>
      </c>
    </row>
    <row r="7681">
      <c r="A7681" s="12" t="str">
        <f>IFERROR(__xludf.DUMMYFUNCTION("TEXTJOIN("";"", TRUE, FILTER(CID!$B$2:$B$14794, CID!B7681=CID!$D$2:$D$14794))"),"#N/A")</f>
        <v>#N/A</v>
      </c>
      <c r="B7681" s="12" t="str">
        <f>IFERROR(__xludf.DUMMYFUNCTION("TEXTJOIN(""; "", TRUE, FILTER(CID!B7681:B14794, REGEXMATCH(CID!D7681:D14794, TEXTJOIN(""|"", TRUE, SPLIT(A7681, "";"")))))"),"#N/A")</f>
        <v>#N/A</v>
      </c>
    </row>
    <row r="7682">
      <c r="A7682" s="12" t="str">
        <f>IFERROR(__xludf.DUMMYFUNCTION("TEXTJOIN("";"", TRUE, FILTER(CID!$B$2:$B$14794, CID!B7682=CID!$D$2:$D$14794))"),"#N/A")</f>
        <v>#N/A</v>
      </c>
      <c r="B7682" s="12" t="str">
        <f>IFERROR(__xludf.DUMMYFUNCTION("TEXTJOIN(""; "", TRUE, FILTER(CID!B7682:B14794, REGEXMATCH(CID!D7682:D14794, TEXTJOIN(""|"", TRUE, SPLIT(A7682, "";"")))))"),"#N/A")</f>
        <v>#N/A</v>
      </c>
    </row>
    <row r="7683">
      <c r="A7683" s="12" t="str">
        <f>IFERROR(__xludf.DUMMYFUNCTION("TEXTJOIN("";"", TRUE, FILTER(CID!$B$2:$B$14794, CID!B7683=CID!$D$2:$D$14794))"),"#N/A")</f>
        <v>#N/A</v>
      </c>
      <c r="B7683" s="12" t="str">
        <f>IFERROR(__xludf.DUMMYFUNCTION("TEXTJOIN(""; "", TRUE, FILTER(CID!B7683:B14794, REGEXMATCH(CID!D7683:D14794, TEXTJOIN(""|"", TRUE, SPLIT(A7683, "";"")))))"),"#N/A")</f>
        <v>#N/A</v>
      </c>
    </row>
    <row r="7684">
      <c r="A7684" s="12" t="str">
        <f>IFERROR(__xludf.DUMMYFUNCTION("TEXTJOIN("";"", TRUE, FILTER(CID!$B$2:$B$14794, CID!B7684=CID!$D$2:$D$14794))"),"#N/A")</f>
        <v>#N/A</v>
      </c>
      <c r="B7684" s="12" t="str">
        <f>IFERROR(__xludf.DUMMYFUNCTION("TEXTJOIN(""; "", TRUE, FILTER(CID!B7684:B14794, REGEXMATCH(CID!D7684:D14794, TEXTJOIN(""|"", TRUE, SPLIT(A7684, "";"")))))"),"#N/A")</f>
        <v>#N/A</v>
      </c>
    </row>
    <row r="7685">
      <c r="A7685" s="12" t="str">
        <f>IFERROR(__xludf.DUMMYFUNCTION("TEXTJOIN("";"", TRUE, FILTER(CID!$B$2:$B$14794, CID!B7685=CID!$D$2:$D$14794))"),"#N/A")</f>
        <v>#N/A</v>
      </c>
      <c r="B7685" s="12" t="str">
        <f>IFERROR(__xludf.DUMMYFUNCTION("TEXTJOIN(""; "", TRUE, FILTER(CID!B7685:B14794, REGEXMATCH(CID!D7685:D14794, TEXTJOIN(""|"", TRUE, SPLIT(A7685, "";"")))))"),"#N/A")</f>
        <v>#N/A</v>
      </c>
    </row>
    <row r="7686">
      <c r="A7686" s="12" t="str">
        <f>IFERROR(__xludf.DUMMYFUNCTION("TEXTJOIN("";"", TRUE, FILTER(CID!$B$2:$B$14794, CID!B7686=CID!$D$2:$D$14794))"),"#N/A")</f>
        <v>#N/A</v>
      </c>
      <c r="B7686" s="12" t="str">
        <f>IFERROR(__xludf.DUMMYFUNCTION("TEXTJOIN(""; "", TRUE, FILTER(CID!B7686:B14794, REGEXMATCH(CID!D7686:D14794, TEXTJOIN(""|"", TRUE, SPLIT(A7686, "";"")))))"),"#N/A")</f>
        <v>#N/A</v>
      </c>
    </row>
    <row r="7687">
      <c r="A7687" s="12" t="str">
        <f>IFERROR(__xludf.DUMMYFUNCTION("TEXTJOIN("";"", TRUE, FILTER(CID!$B$2:$B$14794, CID!B7687=CID!$D$2:$D$14794))"),"#N/A")</f>
        <v>#N/A</v>
      </c>
      <c r="B7687" s="12" t="str">
        <f>IFERROR(__xludf.DUMMYFUNCTION("TEXTJOIN(""; "", TRUE, FILTER(CID!B7687:B14794, REGEXMATCH(CID!D7687:D14794, TEXTJOIN(""|"", TRUE, SPLIT(A7687, "";"")))))"),"#N/A")</f>
        <v>#N/A</v>
      </c>
    </row>
    <row r="7688">
      <c r="A7688" s="12" t="str">
        <f>IFERROR(__xludf.DUMMYFUNCTION("TEXTJOIN("";"", TRUE, FILTER(CID!$B$2:$B$14794, CID!B7688=CID!$D$2:$D$14794))"),"#N/A")</f>
        <v>#N/A</v>
      </c>
      <c r="B7688" s="12" t="str">
        <f>IFERROR(__xludf.DUMMYFUNCTION("TEXTJOIN(""; "", TRUE, FILTER(CID!B7688:B14794, REGEXMATCH(CID!D7688:D14794, TEXTJOIN(""|"", TRUE, SPLIT(A7688, "";"")))))"),"#N/A")</f>
        <v>#N/A</v>
      </c>
    </row>
    <row r="7689">
      <c r="A7689" s="12" t="str">
        <f>IFERROR(__xludf.DUMMYFUNCTION("TEXTJOIN("";"", TRUE, FILTER(CID!$B$2:$B$14794, CID!B7689=CID!$D$2:$D$14794))"),"#N/A")</f>
        <v>#N/A</v>
      </c>
      <c r="B7689" s="12" t="str">
        <f>IFERROR(__xludf.DUMMYFUNCTION("TEXTJOIN(""; "", TRUE, FILTER(CID!B7689:B14794, REGEXMATCH(CID!D7689:D14794, TEXTJOIN(""|"", TRUE, SPLIT(A7689, "";"")))))"),"#N/A")</f>
        <v>#N/A</v>
      </c>
    </row>
    <row r="7690">
      <c r="A7690" s="12" t="str">
        <f>IFERROR(__xludf.DUMMYFUNCTION("TEXTJOIN("";"", TRUE, FILTER(CID!$B$2:$B$14794, CID!B7690=CID!$D$2:$D$14794))"),"#N/A")</f>
        <v>#N/A</v>
      </c>
      <c r="B7690" s="12" t="str">
        <f>IFERROR(__xludf.DUMMYFUNCTION("TEXTJOIN(""; "", TRUE, FILTER(CID!B7690:B14794, REGEXMATCH(CID!D7690:D14794, TEXTJOIN(""|"", TRUE, SPLIT(A7690, "";"")))))"),"#N/A")</f>
        <v>#N/A</v>
      </c>
    </row>
    <row r="7691">
      <c r="A7691" s="12" t="str">
        <f>IFERROR(__xludf.DUMMYFUNCTION("TEXTJOIN("";"", TRUE, FILTER(CID!$B$2:$B$14794, CID!B7691=CID!$D$2:$D$14794))"),"#N/A")</f>
        <v>#N/A</v>
      </c>
      <c r="B7691" s="12" t="str">
        <f>IFERROR(__xludf.DUMMYFUNCTION("TEXTJOIN(""; "", TRUE, FILTER(CID!B7691:B14794, REGEXMATCH(CID!D7691:D14794, TEXTJOIN(""|"", TRUE, SPLIT(A7691, "";"")))))"),"#N/A")</f>
        <v>#N/A</v>
      </c>
    </row>
    <row r="7692">
      <c r="A7692" s="12" t="str">
        <f>IFERROR(__xludf.DUMMYFUNCTION("TEXTJOIN("";"", TRUE, FILTER(CID!$B$2:$B$14794, CID!B7692=CID!$D$2:$D$14794))"),"#N/A")</f>
        <v>#N/A</v>
      </c>
      <c r="B7692" s="12" t="str">
        <f>IFERROR(__xludf.DUMMYFUNCTION("TEXTJOIN(""; "", TRUE, FILTER(CID!B7692:B14794, REGEXMATCH(CID!D7692:D14794, TEXTJOIN(""|"", TRUE, SPLIT(A7692, "";"")))))"),"#N/A")</f>
        <v>#N/A</v>
      </c>
    </row>
    <row r="7693">
      <c r="A7693" s="12" t="str">
        <f>IFERROR(__xludf.DUMMYFUNCTION("TEXTJOIN("";"", TRUE, FILTER(CID!$B$2:$B$14794, CID!B7693=CID!$D$2:$D$14794))"),"#N/A")</f>
        <v>#N/A</v>
      </c>
      <c r="B7693" s="12" t="str">
        <f>IFERROR(__xludf.DUMMYFUNCTION("TEXTJOIN(""; "", TRUE, FILTER(CID!B7693:B14794, REGEXMATCH(CID!D7693:D14794, TEXTJOIN(""|"", TRUE, SPLIT(A7693, "";"")))))"),"#N/A")</f>
        <v>#N/A</v>
      </c>
    </row>
    <row r="7694">
      <c r="A7694" s="12" t="str">
        <f>IFERROR(__xludf.DUMMYFUNCTION("TEXTJOIN("";"", TRUE, FILTER(CID!$B$2:$B$14794, CID!B7694=CID!$D$2:$D$14794))"),"#N/A")</f>
        <v>#N/A</v>
      </c>
      <c r="B7694" s="12" t="str">
        <f>IFERROR(__xludf.DUMMYFUNCTION("TEXTJOIN(""; "", TRUE, FILTER(CID!B7694:B14794, REGEXMATCH(CID!D7694:D14794, TEXTJOIN(""|"", TRUE, SPLIT(A7694, "";"")))))"),"#N/A")</f>
        <v>#N/A</v>
      </c>
    </row>
    <row r="7695">
      <c r="A7695" s="12" t="str">
        <f>IFERROR(__xludf.DUMMYFUNCTION("TEXTJOIN("";"", TRUE, FILTER(CID!$B$2:$B$14794, CID!B7695=CID!$D$2:$D$14794))"),"#N/A")</f>
        <v>#N/A</v>
      </c>
      <c r="B7695" s="12" t="str">
        <f>IFERROR(__xludf.DUMMYFUNCTION("TEXTJOIN(""; "", TRUE, FILTER(CID!B7695:B14794, REGEXMATCH(CID!D7695:D14794, TEXTJOIN(""|"", TRUE, SPLIT(A7695, "";"")))))"),"#N/A")</f>
        <v>#N/A</v>
      </c>
    </row>
    <row r="7696">
      <c r="A7696" s="12" t="str">
        <f>IFERROR(__xludf.DUMMYFUNCTION("TEXTJOIN("";"", TRUE, FILTER(CID!$B$2:$B$14794, CID!B7696=CID!$D$2:$D$14794))"),"#N/A")</f>
        <v>#N/A</v>
      </c>
      <c r="B7696" s="12" t="str">
        <f>IFERROR(__xludf.DUMMYFUNCTION("TEXTJOIN(""; "", TRUE, FILTER(CID!B7696:B14794, REGEXMATCH(CID!D7696:D14794, TEXTJOIN(""|"", TRUE, SPLIT(A7696, "";"")))))"),"#N/A")</f>
        <v>#N/A</v>
      </c>
    </row>
    <row r="7697">
      <c r="A7697" s="12" t="str">
        <f>IFERROR(__xludf.DUMMYFUNCTION("TEXTJOIN("";"", TRUE, FILTER(CID!$B$2:$B$14794, CID!B7697=CID!$D$2:$D$14794))"),"#N/A")</f>
        <v>#N/A</v>
      </c>
      <c r="B7697" s="12" t="str">
        <f>IFERROR(__xludf.DUMMYFUNCTION("TEXTJOIN(""; "", TRUE, FILTER(CID!B7697:B14794, REGEXMATCH(CID!D7697:D14794, TEXTJOIN(""|"", TRUE, SPLIT(A7697, "";"")))))"),"#N/A")</f>
        <v>#N/A</v>
      </c>
    </row>
    <row r="7698">
      <c r="A7698" s="12" t="str">
        <f>IFERROR(__xludf.DUMMYFUNCTION("TEXTJOIN("";"", TRUE, FILTER(CID!$B$2:$B$14794, CID!B7698=CID!$D$2:$D$14794))"),"#N/A")</f>
        <v>#N/A</v>
      </c>
      <c r="B7698" s="12" t="str">
        <f>IFERROR(__xludf.DUMMYFUNCTION("TEXTJOIN(""; "", TRUE, FILTER(CID!B7698:B14794, REGEXMATCH(CID!D7698:D14794, TEXTJOIN(""|"", TRUE, SPLIT(A7698, "";"")))))"),"#N/A")</f>
        <v>#N/A</v>
      </c>
    </row>
    <row r="7699">
      <c r="A7699" s="12" t="str">
        <f>IFERROR(__xludf.DUMMYFUNCTION("TEXTJOIN("";"", TRUE, FILTER(CID!$B$2:$B$14794, CID!B7699=CID!$D$2:$D$14794))"),"#N/A")</f>
        <v>#N/A</v>
      </c>
      <c r="B7699" s="12" t="str">
        <f>IFERROR(__xludf.DUMMYFUNCTION("TEXTJOIN(""; "", TRUE, FILTER(CID!B7699:B14794, REGEXMATCH(CID!D7699:D14794, TEXTJOIN(""|"", TRUE, SPLIT(A7699, "";"")))))"),"#N/A")</f>
        <v>#N/A</v>
      </c>
    </row>
    <row r="7700">
      <c r="A7700" s="12" t="str">
        <f>IFERROR(__xludf.DUMMYFUNCTION("TEXTJOIN("";"", TRUE, FILTER(CID!$B$2:$B$14794, CID!B7700=CID!$D$2:$D$14794))"),"#N/A")</f>
        <v>#N/A</v>
      </c>
      <c r="B7700" s="12" t="str">
        <f>IFERROR(__xludf.DUMMYFUNCTION("TEXTJOIN(""; "", TRUE, FILTER(CID!B7700:B14794, REGEXMATCH(CID!D7700:D14794, TEXTJOIN(""|"", TRUE, SPLIT(A7700, "";"")))))"),"#N/A")</f>
        <v>#N/A</v>
      </c>
    </row>
    <row r="7701">
      <c r="A7701" s="12" t="str">
        <f>IFERROR(__xludf.DUMMYFUNCTION("TEXTJOIN("";"", TRUE, FILTER(CID!$B$2:$B$14794, CID!B7701=CID!$D$2:$D$14794))"),"#N/A")</f>
        <v>#N/A</v>
      </c>
      <c r="B7701" s="12" t="str">
        <f>IFERROR(__xludf.DUMMYFUNCTION("TEXTJOIN(""; "", TRUE, FILTER(CID!B7701:B14794, REGEXMATCH(CID!D7701:D14794, TEXTJOIN(""|"", TRUE, SPLIT(A7701, "";"")))))"),"#N/A")</f>
        <v>#N/A</v>
      </c>
    </row>
    <row r="7702">
      <c r="A7702" s="12" t="str">
        <f>IFERROR(__xludf.DUMMYFUNCTION("TEXTJOIN("";"", TRUE, FILTER(CID!$B$2:$B$14794, CID!B7702=CID!$D$2:$D$14794))"),"#N/A")</f>
        <v>#N/A</v>
      </c>
      <c r="B7702" s="12" t="str">
        <f>IFERROR(__xludf.DUMMYFUNCTION("TEXTJOIN(""; "", TRUE, FILTER(CID!B7702:B14794, REGEXMATCH(CID!D7702:D14794, TEXTJOIN(""|"", TRUE, SPLIT(A7702, "";"")))))"),"#N/A")</f>
        <v>#N/A</v>
      </c>
    </row>
    <row r="7703">
      <c r="A7703" s="12" t="str">
        <f>IFERROR(__xludf.DUMMYFUNCTION("TEXTJOIN("";"", TRUE, FILTER(CID!$B$2:$B$14794, CID!B7703=CID!$D$2:$D$14794))"),"#N/A")</f>
        <v>#N/A</v>
      </c>
      <c r="B7703" s="12" t="str">
        <f>IFERROR(__xludf.DUMMYFUNCTION("TEXTJOIN(""; "", TRUE, FILTER(CID!B7703:B14794, REGEXMATCH(CID!D7703:D14794, TEXTJOIN(""|"", TRUE, SPLIT(A7703, "";"")))))"),"#N/A")</f>
        <v>#N/A</v>
      </c>
    </row>
    <row r="7704">
      <c r="A7704" s="12" t="str">
        <f>IFERROR(__xludf.DUMMYFUNCTION("TEXTJOIN("";"", TRUE, FILTER(CID!$B$2:$B$14794, CID!B7704=CID!$D$2:$D$14794))"),"#N/A")</f>
        <v>#N/A</v>
      </c>
      <c r="B7704" s="12" t="str">
        <f>IFERROR(__xludf.DUMMYFUNCTION("TEXTJOIN(""; "", TRUE, FILTER(CID!B7704:B14794, REGEXMATCH(CID!D7704:D14794, TEXTJOIN(""|"", TRUE, SPLIT(A7704, "";"")))))"),"#N/A")</f>
        <v>#N/A</v>
      </c>
    </row>
    <row r="7705">
      <c r="A7705" s="12" t="str">
        <f>IFERROR(__xludf.DUMMYFUNCTION("TEXTJOIN("";"", TRUE, FILTER(CID!$B$2:$B$14794, CID!B7705=CID!$D$2:$D$14794))"),"#N/A")</f>
        <v>#N/A</v>
      </c>
      <c r="B7705" s="12" t="str">
        <f>IFERROR(__xludf.DUMMYFUNCTION("TEXTJOIN(""; "", TRUE, FILTER(CID!B7705:B14794, REGEXMATCH(CID!D7705:D14794, TEXTJOIN(""|"", TRUE, SPLIT(A7705, "";"")))))"),"#N/A")</f>
        <v>#N/A</v>
      </c>
    </row>
    <row r="7706">
      <c r="A7706" s="12" t="str">
        <f>IFERROR(__xludf.DUMMYFUNCTION("TEXTJOIN("";"", TRUE, FILTER(CID!$B$2:$B$14794, CID!B7706=CID!$D$2:$D$14794))"),"#N/A")</f>
        <v>#N/A</v>
      </c>
      <c r="B7706" s="12" t="str">
        <f>IFERROR(__xludf.DUMMYFUNCTION("TEXTJOIN(""; "", TRUE, FILTER(CID!B7706:B14794, REGEXMATCH(CID!D7706:D14794, TEXTJOIN(""|"", TRUE, SPLIT(A7706, "";"")))))"),"#N/A")</f>
        <v>#N/A</v>
      </c>
    </row>
    <row r="7707">
      <c r="A7707" s="12" t="str">
        <f>IFERROR(__xludf.DUMMYFUNCTION("TEXTJOIN("";"", TRUE, FILTER(CID!$B$2:$B$14794, CID!B7707=CID!$D$2:$D$14794))"),"#N/A")</f>
        <v>#N/A</v>
      </c>
      <c r="B7707" s="12" t="str">
        <f>IFERROR(__xludf.DUMMYFUNCTION("TEXTJOIN(""; "", TRUE, FILTER(CID!B7707:B14794, REGEXMATCH(CID!D7707:D14794, TEXTJOIN(""|"", TRUE, SPLIT(A7707, "";"")))))"),"#N/A")</f>
        <v>#N/A</v>
      </c>
    </row>
    <row r="7708">
      <c r="A7708" s="12" t="str">
        <f>IFERROR(__xludf.DUMMYFUNCTION("TEXTJOIN("";"", TRUE, FILTER(CID!$B$2:$B$14794, CID!B7708=CID!$D$2:$D$14794))"),"#N/A")</f>
        <v>#N/A</v>
      </c>
      <c r="B7708" s="12" t="str">
        <f>IFERROR(__xludf.DUMMYFUNCTION("TEXTJOIN(""; "", TRUE, FILTER(CID!B7708:B14794, REGEXMATCH(CID!D7708:D14794, TEXTJOIN(""|"", TRUE, SPLIT(A7708, "";"")))))"),"#N/A")</f>
        <v>#N/A</v>
      </c>
    </row>
    <row r="7709">
      <c r="A7709" s="12" t="str">
        <f>IFERROR(__xludf.DUMMYFUNCTION("TEXTJOIN("";"", TRUE, FILTER(CID!$B$2:$B$14794, CID!B7709=CID!$D$2:$D$14794))"),"#N/A")</f>
        <v>#N/A</v>
      </c>
      <c r="B7709" s="12" t="str">
        <f>IFERROR(__xludf.DUMMYFUNCTION("TEXTJOIN(""; "", TRUE, FILTER(CID!B7709:B14794, REGEXMATCH(CID!D7709:D14794, TEXTJOIN(""|"", TRUE, SPLIT(A7709, "";"")))))"),"#N/A")</f>
        <v>#N/A</v>
      </c>
    </row>
    <row r="7710">
      <c r="A7710" s="12" t="str">
        <f>IFERROR(__xludf.DUMMYFUNCTION("TEXTJOIN("";"", TRUE, FILTER(CID!$B$2:$B$14794, CID!B7710=CID!$D$2:$D$14794))"),"#N/A")</f>
        <v>#N/A</v>
      </c>
      <c r="B7710" s="12" t="str">
        <f>IFERROR(__xludf.DUMMYFUNCTION("TEXTJOIN(""; "", TRUE, FILTER(CID!B7710:B14794, REGEXMATCH(CID!D7710:D14794, TEXTJOIN(""|"", TRUE, SPLIT(A7710, "";"")))))"),"#N/A")</f>
        <v>#N/A</v>
      </c>
    </row>
    <row r="7711">
      <c r="A7711" s="12" t="str">
        <f>IFERROR(__xludf.DUMMYFUNCTION("TEXTJOIN("";"", TRUE, FILTER(CID!$B$2:$B$14794, CID!B7711=CID!$D$2:$D$14794))"),"#N/A")</f>
        <v>#N/A</v>
      </c>
      <c r="B7711" s="12" t="str">
        <f>IFERROR(__xludf.DUMMYFUNCTION("TEXTJOIN(""; "", TRUE, FILTER(CID!B7711:B14794, REGEXMATCH(CID!D7711:D14794, TEXTJOIN(""|"", TRUE, SPLIT(A7711, "";"")))))"),"#N/A")</f>
        <v>#N/A</v>
      </c>
    </row>
    <row r="7712">
      <c r="A7712" s="12" t="str">
        <f>IFERROR(__xludf.DUMMYFUNCTION("TEXTJOIN("";"", TRUE, FILTER(CID!$B$2:$B$14794, CID!B7712=CID!$D$2:$D$14794))"),"#N/A")</f>
        <v>#N/A</v>
      </c>
      <c r="B7712" s="12" t="str">
        <f>IFERROR(__xludf.DUMMYFUNCTION("TEXTJOIN(""; "", TRUE, FILTER(CID!B7712:B14794, REGEXMATCH(CID!D7712:D14794, TEXTJOIN(""|"", TRUE, SPLIT(A7712, "";"")))))"),"#N/A")</f>
        <v>#N/A</v>
      </c>
    </row>
    <row r="7713">
      <c r="A7713" s="12" t="str">
        <f>IFERROR(__xludf.DUMMYFUNCTION("TEXTJOIN("";"", TRUE, FILTER(CID!$B$2:$B$14794, CID!B7713=CID!$D$2:$D$14794))"),"#N/A")</f>
        <v>#N/A</v>
      </c>
      <c r="B7713" s="12" t="str">
        <f>IFERROR(__xludf.DUMMYFUNCTION("TEXTJOIN(""; "", TRUE, FILTER(CID!B7713:B14794, REGEXMATCH(CID!D7713:D14794, TEXTJOIN(""|"", TRUE, SPLIT(A7713, "";"")))))"),"#N/A")</f>
        <v>#N/A</v>
      </c>
    </row>
    <row r="7714">
      <c r="A7714" s="12" t="str">
        <f>IFERROR(__xludf.DUMMYFUNCTION("TEXTJOIN("";"", TRUE, FILTER(CID!$B$2:$B$14794, CID!B7714=CID!$D$2:$D$14794))"),"#N/A")</f>
        <v>#N/A</v>
      </c>
      <c r="B7714" s="12" t="str">
        <f>IFERROR(__xludf.DUMMYFUNCTION("TEXTJOIN(""; "", TRUE, FILTER(CID!B7714:B14794, REGEXMATCH(CID!D7714:D14794, TEXTJOIN(""|"", TRUE, SPLIT(A7714, "";"")))))"),"#N/A")</f>
        <v>#N/A</v>
      </c>
    </row>
    <row r="7715">
      <c r="A7715" s="12" t="str">
        <f>IFERROR(__xludf.DUMMYFUNCTION("TEXTJOIN("";"", TRUE, FILTER(CID!$B$2:$B$14794, CID!B7715=CID!$D$2:$D$14794))"),"#N/A")</f>
        <v>#N/A</v>
      </c>
      <c r="B7715" s="12" t="str">
        <f>IFERROR(__xludf.DUMMYFUNCTION("TEXTJOIN(""; "", TRUE, FILTER(CID!B7715:B14794, REGEXMATCH(CID!D7715:D14794, TEXTJOIN(""|"", TRUE, SPLIT(A7715, "";"")))))"),"#N/A")</f>
        <v>#N/A</v>
      </c>
    </row>
    <row r="7716">
      <c r="A7716" s="12" t="str">
        <f>IFERROR(__xludf.DUMMYFUNCTION("TEXTJOIN("";"", TRUE, FILTER(CID!$B$2:$B$14794, CID!B7716=CID!$D$2:$D$14794))"),"#N/A")</f>
        <v>#N/A</v>
      </c>
      <c r="B7716" s="12" t="str">
        <f>IFERROR(__xludf.DUMMYFUNCTION("TEXTJOIN(""; "", TRUE, FILTER(CID!B7716:B14794, REGEXMATCH(CID!D7716:D14794, TEXTJOIN(""|"", TRUE, SPLIT(A7716, "";"")))))"),"#N/A")</f>
        <v>#N/A</v>
      </c>
    </row>
    <row r="7717">
      <c r="A7717" s="12" t="str">
        <f>IFERROR(__xludf.DUMMYFUNCTION("TEXTJOIN("";"", TRUE, FILTER(CID!$B$2:$B$14794, CID!B7717=CID!$D$2:$D$14794))"),"#N/A")</f>
        <v>#N/A</v>
      </c>
      <c r="B7717" s="12" t="str">
        <f>IFERROR(__xludf.DUMMYFUNCTION("TEXTJOIN(""; "", TRUE, FILTER(CID!B7717:B14794, REGEXMATCH(CID!D7717:D14794, TEXTJOIN(""|"", TRUE, SPLIT(A7717, "";"")))))"),"#N/A")</f>
        <v>#N/A</v>
      </c>
    </row>
    <row r="7718">
      <c r="A7718" s="12" t="str">
        <f>IFERROR(__xludf.DUMMYFUNCTION("TEXTJOIN("";"", TRUE, FILTER(CID!$B$2:$B$14794, CID!B7718=CID!$D$2:$D$14794))"),"#N/A")</f>
        <v>#N/A</v>
      </c>
      <c r="B7718" s="12" t="str">
        <f>IFERROR(__xludf.DUMMYFUNCTION("TEXTJOIN(""; "", TRUE, FILTER(CID!B7718:B14794, REGEXMATCH(CID!D7718:D14794, TEXTJOIN(""|"", TRUE, SPLIT(A7718, "";"")))))"),"#N/A")</f>
        <v>#N/A</v>
      </c>
    </row>
    <row r="7719">
      <c r="A7719" s="12" t="str">
        <f>IFERROR(__xludf.DUMMYFUNCTION("TEXTJOIN("";"", TRUE, FILTER(CID!$B$2:$B$14794, CID!B7719=CID!$D$2:$D$14794))"),"#N/A")</f>
        <v>#N/A</v>
      </c>
      <c r="B7719" s="12" t="str">
        <f>IFERROR(__xludf.DUMMYFUNCTION("TEXTJOIN(""; "", TRUE, FILTER(CID!B7719:B14794, REGEXMATCH(CID!D7719:D14794, TEXTJOIN(""|"", TRUE, SPLIT(A7719, "";"")))))"),"#N/A")</f>
        <v>#N/A</v>
      </c>
    </row>
    <row r="7720">
      <c r="A7720" s="12" t="str">
        <f>IFERROR(__xludf.DUMMYFUNCTION("TEXTJOIN("";"", TRUE, FILTER(CID!$B$2:$B$14794, CID!B7720=CID!$D$2:$D$14794))"),"#N/A")</f>
        <v>#N/A</v>
      </c>
      <c r="B7720" s="12" t="str">
        <f>IFERROR(__xludf.DUMMYFUNCTION("TEXTJOIN(""; "", TRUE, FILTER(CID!B7720:B14794, REGEXMATCH(CID!D7720:D14794, TEXTJOIN(""|"", TRUE, SPLIT(A7720, "";"")))))"),"#N/A")</f>
        <v>#N/A</v>
      </c>
    </row>
    <row r="7721">
      <c r="A7721" s="12" t="str">
        <f>IFERROR(__xludf.DUMMYFUNCTION("TEXTJOIN("";"", TRUE, FILTER(CID!$B$2:$B$14794, CID!B7721=CID!$D$2:$D$14794))"),"#N/A")</f>
        <v>#N/A</v>
      </c>
      <c r="B7721" s="12" t="str">
        <f>IFERROR(__xludf.DUMMYFUNCTION("TEXTJOIN(""; "", TRUE, FILTER(CID!B7721:B14794, REGEXMATCH(CID!D7721:D14794, TEXTJOIN(""|"", TRUE, SPLIT(A7721, "";"")))))"),"#N/A")</f>
        <v>#N/A</v>
      </c>
    </row>
    <row r="7722">
      <c r="A7722" s="12" t="str">
        <f>IFERROR(__xludf.DUMMYFUNCTION("TEXTJOIN("";"", TRUE, FILTER(CID!$B$2:$B$14794, CID!B7722=CID!$D$2:$D$14794))"),"#N/A")</f>
        <v>#N/A</v>
      </c>
      <c r="B7722" s="12" t="str">
        <f>IFERROR(__xludf.DUMMYFUNCTION("TEXTJOIN(""; "", TRUE, FILTER(CID!B7722:B14794, REGEXMATCH(CID!D7722:D14794, TEXTJOIN(""|"", TRUE, SPLIT(A7722, "";"")))))"),"#N/A")</f>
        <v>#N/A</v>
      </c>
    </row>
    <row r="7723">
      <c r="A7723" s="12" t="str">
        <f>IFERROR(__xludf.DUMMYFUNCTION("TEXTJOIN("";"", TRUE, FILTER(CID!$B$2:$B$14794, CID!B7723=CID!$D$2:$D$14794))"),"#N/A")</f>
        <v>#N/A</v>
      </c>
      <c r="B7723" s="12" t="str">
        <f>IFERROR(__xludf.DUMMYFUNCTION("TEXTJOIN(""; "", TRUE, FILTER(CID!B7723:B14794, REGEXMATCH(CID!D7723:D14794, TEXTJOIN(""|"", TRUE, SPLIT(A7723, "";"")))))"),"#N/A")</f>
        <v>#N/A</v>
      </c>
    </row>
    <row r="7724">
      <c r="A7724" s="12" t="str">
        <f>IFERROR(__xludf.DUMMYFUNCTION("TEXTJOIN("";"", TRUE, FILTER(CID!$B$2:$B$14794, CID!B7724=CID!$D$2:$D$14794))"),"#N/A")</f>
        <v>#N/A</v>
      </c>
      <c r="B7724" s="12" t="str">
        <f>IFERROR(__xludf.DUMMYFUNCTION("TEXTJOIN(""; "", TRUE, FILTER(CID!B7724:B14794, REGEXMATCH(CID!D7724:D14794, TEXTJOIN(""|"", TRUE, SPLIT(A7724, "";"")))))"),"#N/A")</f>
        <v>#N/A</v>
      </c>
    </row>
    <row r="7725">
      <c r="A7725" s="12" t="str">
        <f>IFERROR(__xludf.DUMMYFUNCTION("TEXTJOIN("";"", TRUE, FILTER(CID!$B$2:$B$14794, CID!B7725=CID!$D$2:$D$14794))"),"#N/A")</f>
        <v>#N/A</v>
      </c>
      <c r="B7725" s="12" t="str">
        <f>IFERROR(__xludf.DUMMYFUNCTION("TEXTJOIN(""; "", TRUE, FILTER(CID!B7725:B14794, REGEXMATCH(CID!D7725:D14794, TEXTJOIN(""|"", TRUE, SPLIT(A7725, "";"")))))"),"#N/A")</f>
        <v>#N/A</v>
      </c>
    </row>
    <row r="7726">
      <c r="A7726" s="12" t="str">
        <f>IFERROR(__xludf.DUMMYFUNCTION("TEXTJOIN("";"", TRUE, FILTER(CID!$B$2:$B$14794, CID!B7726=CID!$D$2:$D$14794))"),"#N/A")</f>
        <v>#N/A</v>
      </c>
      <c r="B7726" s="12" t="str">
        <f>IFERROR(__xludf.DUMMYFUNCTION("TEXTJOIN(""; "", TRUE, FILTER(CID!B7726:B14794, REGEXMATCH(CID!D7726:D14794, TEXTJOIN(""|"", TRUE, SPLIT(A7726, "";"")))))"),"#N/A")</f>
        <v>#N/A</v>
      </c>
    </row>
    <row r="7727">
      <c r="A7727" s="12" t="str">
        <f>IFERROR(__xludf.DUMMYFUNCTION("TEXTJOIN("";"", TRUE, FILTER(CID!$B$2:$B$14794, CID!B7727=CID!$D$2:$D$14794))"),"#N/A")</f>
        <v>#N/A</v>
      </c>
      <c r="B7727" s="12" t="str">
        <f>IFERROR(__xludf.DUMMYFUNCTION("TEXTJOIN(""; "", TRUE, FILTER(CID!B7727:B14794, REGEXMATCH(CID!D7727:D14794, TEXTJOIN(""|"", TRUE, SPLIT(A7727, "";"")))))"),"#N/A")</f>
        <v>#N/A</v>
      </c>
    </row>
    <row r="7728">
      <c r="A7728" s="12" t="str">
        <f>IFERROR(__xludf.DUMMYFUNCTION("TEXTJOIN("";"", TRUE, FILTER(CID!$B$2:$B$14794, CID!B7728=CID!$D$2:$D$14794))"),"#N/A")</f>
        <v>#N/A</v>
      </c>
      <c r="B7728" s="12" t="str">
        <f>IFERROR(__xludf.DUMMYFUNCTION("TEXTJOIN(""; "", TRUE, FILTER(CID!B7728:B14794, REGEXMATCH(CID!D7728:D14794, TEXTJOIN(""|"", TRUE, SPLIT(A7728, "";"")))))"),"#N/A")</f>
        <v>#N/A</v>
      </c>
    </row>
    <row r="7729">
      <c r="A7729" s="12" t="str">
        <f>IFERROR(__xludf.DUMMYFUNCTION("TEXTJOIN("";"", TRUE, FILTER(CID!$B$2:$B$14794, CID!B7729=CID!$D$2:$D$14794))"),"#N/A")</f>
        <v>#N/A</v>
      </c>
      <c r="B7729" s="12" t="str">
        <f>IFERROR(__xludf.DUMMYFUNCTION("TEXTJOIN(""; "", TRUE, FILTER(CID!B7729:B14794, REGEXMATCH(CID!D7729:D14794, TEXTJOIN(""|"", TRUE, SPLIT(A7729, "";"")))))"),"#N/A")</f>
        <v>#N/A</v>
      </c>
    </row>
    <row r="7730">
      <c r="A7730" s="12" t="str">
        <f>IFERROR(__xludf.DUMMYFUNCTION("TEXTJOIN("";"", TRUE, FILTER(CID!$B$2:$B$14794, CID!B7730=CID!$D$2:$D$14794))"),"#N/A")</f>
        <v>#N/A</v>
      </c>
      <c r="B7730" s="12" t="str">
        <f>IFERROR(__xludf.DUMMYFUNCTION("TEXTJOIN(""; "", TRUE, FILTER(CID!B7730:B14794, REGEXMATCH(CID!D7730:D14794, TEXTJOIN(""|"", TRUE, SPLIT(A7730, "";"")))))"),"#N/A")</f>
        <v>#N/A</v>
      </c>
    </row>
    <row r="7731">
      <c r="A7731" s="12" t="str">
        <f>IFERROR(__xludf.DUMMYFUNCTION("TEXTJOIN("";"", TRUE, FILTER(CID!$B$2:$B$14794, CID!B7731=CID!$D$2:$D$14794))"),"#N/A")</f>
        <v>#N/A</v>
      </c>
      <c r="B7731" s="12" t="str">
        <f>IFERROR(__xludf.DUMMYFUNCTION("TEXTJOIN(""; "", TRUE, FILTER(CID!B7731:B14794, REGEXMATCH(CID!D7731:D14794, TEXTJOIN(""|"", TRUE, SPLIT(A7731, "";"")))))"),"#N/A")</f>
        <v>#N/A</v>
      </c>
    </row>
    <row r="7732">
      <c r="A7732" s="12" t="str">
        <f>IFERROR(__xludf.DUMMYFUNCTION("TEXTJOIN("";"", TRUE, FILTER(CID!$B$2:$B$14794, CID!B7732=CID!$D$2:$D$14794))"),"#N/A")</f>
        <v>#N/A</v>
      </c>
      <c r="B7732" s="12" t="str">
        <f>IFERROR(__xludf.DUMMYFUNCTION("TEXTJOIN(""; "", TRUE, FILTER(CID!B7732:B14794, REGEXMATCH(CID!D7732:D14794, TEXTJOIN(""|"", TRUE, SPLIT(A7732, "";"")))))"),"#N/A")</f>
        <v>#N/A</v>
      </c>
    </row>
    <row r="7733">
      <c r="A7733" s="12" t="str">
        <f>IFERROR(__xludf.DUMMYFUNCTION("TEXTJOIN("";"", TRUE, FILTER(CID!$B$2:$B$14794, CID!B7733=CID!$D$2:$D$14794))"),"#N/A")</f>
        <v>#N/A</v>
      </c>
      <c r="B7733" s="12" t="str">
        <f>IFERROR(__xludf.DUMMYFUNCTION("TEXTJOIN(""; "", TRUE, FILTER(CID!B7733:B14794, REGEXMATCH(CID!D7733:D14794, TEXTJOIN(""|"", TRUE, SPLIT(A7733, "";"")))))"),"#N/A")</f>
        <v>#N/A</v>
      </c>
    </row>
    <row r="7734">
      <c r="A7734" s="12" t="str">
        <f>IFERROR(__xludf.DUMMYFUNCTION("TEXTJOIN("";"", TRUE, FILTER(CID!$B$2:$B$14794, CID!B7734=CID!$D$2:$D$14794))"),"#N/A")</f>
        <v>#N/A</v>
      </c>
      <c r="B7734" s="12" t="str">
        <f>IFERROR(__xludf.DUMMYFUNCTION("TEXTJOIN(""; "", TRUE, FILTER(CID!B7734:B14794, REGEXMATCH(CID!D7734:D14794, TEXTJOIN(""|"", TRUE, SPLIT(A7734, "";"")))))"),"#N/A")</f>
        <v>#N/A</v>
      </c>
    </row>
    <row r="7735">
      <c r="A7735" s="12" t="str">
        <f>IFERROR(__xludf.DUMMYFUNCTION("TEXTJOIN("";"", TRUE, FILTER(CID!$B$2:$B$14794, CID!B7735=CID!$D$2:$D$14794))"),"#N/A")</f>
        <v>#N/A</v>
      </c>
      <c r="B7735" s="12" t="str">
        <f>IFERROR(__xludf.DUMMYFUNCTION("TEXTJOIN(""; "", TRUE, FILTER(CID!B7735:B14794, REGEXMATCH(CID!D7735:D14794, TEXTJOIN(""|"", TRUE, SPLIT(A7735, "";"")))))"),"#N/A")</f>
        <v>#N/A</v>
      </c>
    </row>
    <row r="7736">
      <c r="A7736" s="12" t="str">
        <f>IFERROR(__xludf.DUMMYFUNCTION("TEXTJOIN("";"", TRUE, FILTER(CID!$B$2:$B$14794, CID!B7736=CID!$D$2:$D$14794))"),"#N/A")</f>
        <v>#N/A</v>
      </c>
      <c r="B7736" s="12" t="str">
        <f>IFERROR(__xludf.DUMMYFUNCTION("TEXTJOIN(""; "", TRUE, FILTER(CID!B7736:B14794, REGEXMATCH(CID!D7736:D14794, TEXTJOIN(""|"", TRUE, SPLIT(A7736, "";"")))))"),"#N/A")</f>
        <v>#N/A</v>
      </c>
    </row>
    <row r="7737">
      <c r="A7737" s="12" t="str">
        <f>IFERROR(__xludf.DUMMYFUNCTION("TEXTJOIN("";"", TRUE, FILTER(CID!$B$2:$B$14794, CID!B7737=CID!$D$2:$D$14794))"),"#N/A")</f>
        <v>#N/A</v>
      </c>
      <c r="B7737" s="12" t="str">
        <f>IFERROR(__xludf.DUMMYFUNCTION("TEXTJOIN(""; "", TRUE, FILTER(CID!B7737:B14794, REGEXMATCH(CID!D7737:D14794, TEXTJOIN(""|"", TRUE, SPLIT(A7737, "";"")))))"),"#N/A")</f>
        <v>#N/A</v>
      </c>
    </row>
    <row r="7738">
      <c r="A7738" s="12" t="str">
        <f>IFERROR(__xludf.DUMMYFUNCTION("TEXTJOIN("";"", TRUE, FILTER(CID!$B$2:$B$14794, CID!B7738=CID!$D$2:$D$14794))"),"#N/A")</f>
        <v>#N/A</v>
      </c>
      <c r="B7738" s="12" t="str">
        <f>IFERROR(__xludf.DUMMYFUNCTION("TEXTJOIN(""; "", TRUE, FILTER(CID!B7738:B14794, REGEXMATCH(CID!D7738:D14794, TEXTJOIN(""|"", TRUE, SPLIT(A7738, "";"")))))"),"#N/A")</f>
        <v>#N/A</v>
      </c>
    </row>
    <row r="7739">
      <c r="A7739" s="12" t="str">
        <f>IFERROR(__xludf.DUMMYFUNCTION("TEXTJOIN("";"", TRUE, FILTER(CID!$B$2:$B$14794, CID!B7739=CID!$D$2:$D$14794))"),"#N/A")</f>
        <v>#N/A</v>
      </c>
      <c r="B7739" s="12" t="str">
        <f>IFERROR(__xludf.DUMMYFUNCTION("TEXTJOIN(""; "", TRUE, FILTER(CID!B7739:B14794, REGEXMATCH(CID!D7739:D14794, TEXTJOIN(""|"", TRUE, SPLIT(A7739, "";"")))))"),"#N/A")</f>
        <v>#N/A</v>
      </c>
    </row>
    <row r="7740">
      <c r="A7740" s="12" t="str">
        <f>IFERROR(__xludf.DUMMYFUNCTION("TEXTJOIN("";"", TRUE, FILTER(CID!$B$2:$B$14794, CID!B7740=CID!$D$2:$D$14794))"),"#N/A")</f>
        <v>#N/A</v>
      </c>
      <c r="B7740" s="12" t="str">
        <f>IFERROR(__xludf.DUMMYFUNCTION("TEXTJOIN(""; "", TRUE, FILTER(CID!B7740:B14794, REGEXMATCH(CID!D7740:D14794, TEXTJOIN(""|"", TRUE, SPLIT(A7740, "";"")))))"),"#N/A")</f>
        <v>#N/A</v>
      </c>
    </row>
    <row r="7741">
      <c r="A7741" s="12" t="str">
        <f>IFERROR(__xludf.DUMMYFUNCTION("TEXTJOIN("";"", TRUE, FILTER(CID!$B$2:$B$14794, CID!B7741=CID!$D$2:$D$14794))"),"#N/A")</f>
        <v>#N/A</v>
      </c>
      <c r="B7741" s="12" t="str">
        <f>IFERROR(__xludf.DUMMYFUNCTION("TEXTJOIN(""; "", TRUE, FILTER(CID!B7741:B14794, REGEXMATCH(CID!D7741:D14794, TEXTJOIN(""|"", TRUE, SPLIT(A7741, "";"")))))"),"#N/A")</f>
        <v>#N/A</v>
      </c>
    </row>
    <row r="7742">
      <c r="A7742" s="12" t="str">
        <f>IFERROR(__xludf.DUMMYFUNCTION("TEXTJOIN("";"", TRUE, FILTER(CID!$B$2:$B$14794, CID!B7742=CID!$D$2:$D$14794))"),"#N/A")</f>
        <v>#N/A</v>
      </c>
      <c r="B7742" s="12" t="str">
        <f>IFERROR(__xludf.DUMMYFUNCTION("TEXTJOIN(""; "", TRUE, FILTER(CID!B7742:B14794, REGEXMATCH(CID!D7742:D14794, TEXTJOIN(""|"", TRUE, SPLIT(A7742, "";"")))))"),"#N/A")</f>
        <v>#N/A</v>
      </c>
    </row>
    <row r="7743">
      <c r="A7743" s="12" t="str">
        <f>IFERROR(__xludf.DUMMYFUNCTION("TEXTJOIN("";"", TRUE, FILTER(CID!$B$2:$B$14794, CID!B7743=CID!$D$2:$D$14794))"),"#N/A")</f>
        <v>#N/A</v>
      </c>
      <c r="B7743" s="12" t="str">
        <f>IFERROR(__xludf.DUMMYFUNCTION("TEXTJOIN(""; "", TRUE, FILTER(CID!B7743:B14794, REGEXMATCH(CID!D7743:D14794, TEXTJOIN(""|"", TRUE, SPLIT(A7743, "";"")))))"),"#N/A")</f>
        <v>#N/A</v>
      </c>
    </row>
    <row r="7744">
      <c r="A7744" s="12" t="str">
        <f>IFERROR(__xludf.DUMMYFUNCTION("TEXTJOIN("";"", TRUE, FILTER(CID!$B$2:$B$14794, CID!B7744=CID!$D$2:$D$14794))"),"#N/A")</f>
        <v>#N/A</v>
      </c>
      <c r="B7744" s="12" t="str">
        <f>IFERROR(__xludf.DUMMYFUNCTION("TEXTJOIN(""; "", TRUE, FILTER(CID!B7744:B14794, REGEXMATCH(CID!D7744:D14794, TEXTJOIN(""|"", TRUE, SPLIT(A7744, "";"")))))"),"#N/A")</f>
        <v>#N/A</v>
      </c>
    </row>
    <row r="7745">
      <c r="A7745" s="12" t="str">
        <f>IFERROR(__xludf.DUMMYFUNCTION("TEXTJOIN("";"", TRUE, FILTER(CID!$B$2:$B$14794, CID!B7745=CID!$D$2:$D$14794))"),"#N/A")</f>
        <v>#N/A</v>
      </c>
      <c r="B7745" s="12" t="str">
        <f>IFERROR(__xludf.DUMMYFUNCTION("TEXTJOIN(""; "", TRUE, FILTER(CID!B7745:B14794, REGEXMATCH(CID!D7745:D14794, TEXTJOIN(""|"", TRUE, SPLIT(A7745, "";"")))))"),"#N/A")</f>
        <v>#N/A</v>
      </c>
    </row>
    <row r="7746">
      <c r="A7746" s="12" t="str">
        <f>IFERROR(__xludf.DUMMYFUNCTION("TEXTJOIN("";"", TRUE, FILTER(CID!$B$2:$B$14794, CID!B7746=CID!$D$2:$D$14794))"),"#N/A")</f>
        <v>#N/A</v>
      </c>
      <c r="B7746" s="12" t="str">
        <f>IFERROR(__xludf.DUMMYFUNCTION("TEXTJOIN(""; "", TRUE, FILTER(CID!B7746:B14794, REGEXMATCH(CID!D7746:D14794, TEXTJOIN(""|"", TRUE, SPLIT(A7746, "";"")))))"),"#N/A")</f>
        <v>#N/A</v>
      </c>
    </row>
    <row r="7747">
      <c r="A7747" s="12" t="str">
        <f>IFERROR(__xludf.DUMMYFUNCTION("TEXTJOIN("";"", TRUE, FILTER(CID!$B$2:$B$14794, CID!B7747=CID!$D$2:$D$14794))"),"#N/A")</f>
        <v>#N/A</v>
      </c>
      <c r="B7747" s="12" t="str">
        <f>IFERROR(__xludf.DUMMYFUNCTION("TEXTJOIN(""; "", TRUE, FILTER(CID!B7747:B14794, REGEXMATCH(CID!D7747:D14794, TEXTJOIN(""|"", TRUE, SPLIT(A7747, "";"")))))"),"#N/A")</f>
        <v>#N/A</v>
      </c>
    </row>
    <row r="7748">
      <c r="A7748" s="12" t="str">
        <f>IFERROR(__xludf.DUMMYFUNCTION("TEXTJOIN("";"", TRUE, FILTER(CID!$B$2:$B$14794, CID!B7748=CID!$D$2:$D$14794))"),"#N/A")</f>
        <v>#N/A</v>
      </c>
      <c r="B7748" s="12" t="str">
        <f>IFERROR(__xludf.DUMMYFUNCTION("TEXTJOIN(""; "", TRUE, FILTER(CID!B7748:B14794, REGEXMATCH(CID!D7748:D14794, TEXTJOIN(""|"", TRUE, SPLIT(A7748, "";"")))))"),"#N/A")</f>
        <v>#N/A</v>
      </c>
    </row>
    <row r="7749">
      <c r="A7749" s="12" t="str">
        <f>IFERROR(__xludf.DUMMYFUNCTION("TEXTJOIN("";"", TRUE, FILTER(CID!$B$2:$B$14794, CID!B7749=CID!$D$2:$D$14794))"),"#N/A")</f>
        <v>#N/A</v>
      </c>
      <c r="B7749" s="12" t="str">
        <f>IFERROR(__xludf.DUMMYFUNCTION("TEXTJOIN(""; "", TRUE, FILTER(CID!B7749:B14794, REGEXMATCH(CID!D7749:D14794, TEXTJOIN(""|"", TRUE, SPLIT(A7749, "";"")))))"),"#N/A")</f>
        <v>#N/A</v>
      </c>
    </row>
    <row r="7750">
      <c r="A7750" s="12" t="str">
        <f>IFERROR(__xludf.DUMMYFUNCTION("TEXTJOIN("";"", TRUE, FILTER(CID!$B$2:$B$14794, CID!B7750=CID!$D$2:$D$14794))"),"#N/A")</f>
        <v>#N/A</v>
      </c>
      <c r="B7750" s="12" t="str">
        <f>IFERROR(__xludf.DUMMYFUNCTION("TEXTJOIN(""; "", TRUE, FILTER(CID!B7750:B14794, REGEXMATCH(CID!D7750:D14794, TEXTJOIN(""|"", TRUE, SPLIT(A7750, "";"")))))"),"#N/A")</f>
        <v>#N/A</v>
      </c>
    </row>
    <row r="7751">
      <c r="A7751" s="12" t="str">
        <f>IFERROR(__xludf.DUMMYFUNCTION("TEXTJOIN("";"", TRUE, FILTER(CID!$B$2:$B$14794, CID!B7751=CID!$D$2:$D$14794))"),"#N/A")</f>
        <v>#N/A</v>
      </c>
      <c r="B7751" s="12" t="str">
        <f>IFERROR(__xludf.DUMMYFUNCTION("TEXTJOIN(""; "", TRUE, FILTER(CID!B7751:B14794, REGEXMATCH(CID!D7751:D14794, TEXTJOIN(""|"", TRUE, SPLIT(A7751, "";"")))))"),"#N/A")</f>
        <v>#N/A</v>
      </c>
    </row>
    <row r="7752">
      <c r="A7752" s="12" t="str">
        <f>IFERROR(__xludf.DUMMYFUNCTION("TEXTJOIN("";"", TRUE, FILTER(CID!$B$2:$B$14794, CID!B7752=CID!$D$2:$D$14794))"),"#N/A")</f>
        <v>#N/A</v>
      </c>
      <c r="B7752" s="12" t="str">
        <f>IFERROR(__xludf.DUMMYFUNCTION("TEXTJOIN(""; "", TRUE, FILTER(CID!B7752:B14794, REGEXMATCH(CID!D7752:D14794, TEXTJOIN(""|"", TRUE, SPLIT(A7752, "";"")))))"),"#N/A")</f>
        <v>#N/A</v>
      </c>
    </row>
    <row r="7753">
      <c r="A7753" s="12" t="str">
        <f>IFERROR(__xludf.DUMMYFUNCTION("TEXTJOIN("";"", TRUE, FILTER(CID!$B$2:$B$14794, CID!B7753=CID!$D$2:$D$14794))"),"#N/A")</f>
        <v>#N/A</v>
      </c>
      <c r="B7753" s="12" t="str">
        <f>IFERROR(__xludf.DUMMYFUNCTION("TEXTJOIN(""; "", TRUE, FILTER(CID!B7753:B14794, REGEXMATCH(CID!D7753:D14794, TEXTJOIN(""|"", TRUE, SPLIT(A7753, "";"")))))"),"#N/A")</f>
        <v>#N/A</v>
      </c>
    </row>
    <row r="7754">
      <c r="A7754" s="12" t="str">
        <f>IFERROR(__xludf.DUMMYFUNCTION("TEXTJOIN("";"", TRUE, FILTER(CID!$B$2:$B$14794, CID!B7754=CID!$D$2:$D$14794))"),"#N/A")</f>
        <v>#N/A</v>
      </c>
      <c r="B7754" s="12" t="str">
        <f>IFERROR(__xludf.DUMMYFUNCTION("TEXTJOIN(""; "", TRUE, FILTER(CID!B7754:B14794, REGEXMATCH(CID!D7754:D14794, TEXTJOIN(""|"", TRUE, SPLIT(A7754, "";"")))))"),"#N/A")</f>
        <v>#N/A</v>
      </c>
    </row>
    <row r="7755">
      <c r="A7755" s="12" t="str">
        <f>IFERROR(__xludf.DUMMYFUNCTION("TEXTJOIN("";"", TRUE, FILTER(CID!$B$2:$B$14794, CID!B7755=CID!$D$2:$D$14794))"),"#N/A")</f>
        <v>#N/A</v>
      </c>
      <c r="B7755" s="12" t="str">
        <f>IFERROR(__xludf.DUMMYFUNCTION("TEXTJOIN(""; "", TRUE, FILTER(CID!B7755:B14794, REGEXMATCH(CID!D7755:D14794, TEXTJOIN(""|"", TRUE, SPLIT(A7755, "";"")))))"),"#N/A")</f>
        <v>#N/A</v>
      </c>
    </row>
    <row r="7756">
      <c r="A7756" s="12" t="str">
        <f>IFERROR(__xludf.DUMMYFUNCTION("TEXTJOIN("";"", TRUE, FILTER(CID!$B$2:$B$14794, CID!B7756=CID!$D$2:$D$14794))"),"#N/A")</f>
        <v>#N/A</v>
      </c>
      <c r="B7756" s="12" t="str">
        <f>IFERROR(__xludf.DUMMYFUNCTION("TEXTJOIN(""; "", TRUE, FILTER(CID!B7756:B14794, REGEXMATCH(CID!D7756:D14794, TEXTJOIN(""|"", TRUE, SPLIT(A7756, "";"")))))"),"#N/A")</f>
        <v>#N/A</v>
      </c>
    </row>
    <row r="7757">
      <c r="A7757" s="12" t="str">
        <f>IFERROR(__xludf.DUMMYFUNCTION("TEXTJOIN("";"", TRUE, FILTER(CID!$B$2:$B$14794, CID!B7757=CID!$D$2:$D$14794))"),"#N/A")</f>
        <v>#N/A</v>
      </c>
      <c r="B7757" s="12" t="str">
        <f>IFERROR(__xludf.DUMMYFUNCTION("TEXTJOIN(""; "", TRUE, FILTER(CID!B7757:B14794, REGEXMATCH(CID!D7757:D14794, TEXTJOIN(""|"", TRUE, SPLIT(A7757, "";"")))))"),"#N/A")</f>
        <v>#N/A</v>
      </c>
    </row>
    <row r="7758">
      <c r="A7758" s="12" t="str">
        <f>IFERROR(__xludf.DUMMYFUNCTION("TEXTJOIN("";"", TRUE, FILTER(CID!$B$2:$B$14794, CID!B7758=CID!$D$2:$D$14794))"),"#N/A")</f>
        <v>#N/A</v>
      </c>
      <c r="B7758" s="12" t="str">
        <f>IFERROR(__xludf.DUMMYFUNCTION("TEXTJOIN(""; "", TRUE, FILTER(CID!B7758:B14794, REGEXMATCH(CID!D7758:D14794, TEXTJOIN(""|"", TRUE, SPLIT(A7758, "";"")))))"),"#N/A")</f>
        <v>#N/A</v>
      </c>
    </row>
    <row r="7759">
      <c r="A7759" s="12" t="str">
        <f>IFERROR(__xludf.DUMMYFUNCTION("TEXTJOIN("";"", TRUE, FILTER(CID!$B$2:$B$14794, CID!B7759=CID!$D$2:$D$14794))"),"#N/A")</f>
        <v>#N/A</v>
      </c>
      <c r="B7759" s="12" t="str">
        <f>IFERROR(__xludf.DUMMYFUNCTION("TEXTJOIN(""; "", TRUE, FILTER(CID!B7759:B14794, REGEXMATCH(CID!D7759:D14794, TEXTJOIN(""|"", TRUE, SPLIT(A7759, "";"")))))"),"#N/A")</f>
        <v>#N/A</v>
      </c>
    </row>
    <row r="7760">
      <c r="A7760" s="12" t="str">
        <f>IFERROR(__xludf.DUMMYFUNCTION("TEXTJOIN("";"", TRUE, FILTER(CID!$B$2:$B$14794, CID!B7760=CID!$D$2:$D$14794))"),"#N/A")</f>
        <v>#N/A</v>
      </c>
      <c r="B7760" s="12" t="str">
        <f>IFERROR(__xludf.DUMMYFUNCTION("TEXTJOIN(""; "", TRUE, FILTER(CID!B7760:B14794, REGEXMATCH(CID!D7760:D14794, TEXTJOIN(""|"", TRUE, SPLIT(A7760, "";"")))))"),"#N/A")</f>
        <v>#N/A</v>
      </c>
    </row>
    <row r="7761">
      <c r="A7761" s="12" t="str">
        <f>IFERROR(__xludf.DUMMYFUNCTION("TEXTJOIN("";"", TRUE, FILTER(CID!$B$2:$B$14794, CID!B7761=CID!$D$2:$D$14794))"),"#N/A")</f>
        <v>#N/A</v>
      </c>
      <c r="B7761" s="12" t="str">
        <f>IFERROR(__xludf.DUMMYFUNCTION("TEXTJOIN(""; "", TRUE, FILTER(CID!B7761:B14794, REGEXMATCH(CID!D7761:D14794, TEXTJOIN(""|"", TRUE, SPLIT(A7761, "";"")))))"),"#N/A")</f>
        <v>#N/A</v>
      </c>
    </row>
    <row r="7762">
      <c r="A7762" s="12" t="str">
        <f>IFERROR(__xludf.DUMMYFUNCTION("TEXTJOIN("";"", TRUE, FILTER(CID!$B$2:$B$14794, CID!B7762=CID!$D$2:$D$14794))"),"#N/A")</f>
        <v>#N/A</v>
      </c>
      <c r="B7762" s="12" t="str">
        <f>IFERROR(__xludf.DUMMYFUNCTION("TEXTJOIN(""; "", TRUE, FILTER(CID!B7762:B14794, REGEXMATCH(CID!D7762:D14794, TEXTJOIN(""|"", TRUE, SPLIT(A7762, "";"")))))"),"#N/A")</f>
        <v>#N/A</v>
      </c>
    </row>
    <row r="7763">
      <c r="A7763" s="12" t="str">
        <f>IFERROR(__xludf.DUMMYFUNCTION("TEXTJOIN("";"", TRUE, FILTER(CID!$B$2:$B$14794, CID!B7763=CID!$D$2:$D$14794))"),"#N/A")</f>
        <v>#N/A</v>
      </c>
      <c r="B7763" s="12" t="str">
        <f>IFERROR(__xludf.DUMMYFUNCTION("TEXTJOIN(""; "", TRUE, FILTER(CID!B7763:B14794, REGEXMATCH(CID!D7763:D14794, TEXTJOIN(""|"", TRUE, SPLIT(A7763, "";"")))))"),"#N/A")</f>
        <v>#N/A</v>
      </c>
    </row>
    <row r="7764">
      <c r="A7764" s="12" t="str">
        <f>IFERROR(__xludf.DUMMYFUNCTION("TEXTJOIN("";"", TRUE, FILTER(CID!$B$2:$B$14794, CID!B7764=CID!$D$2:$D$14794))"),"#N/A")</f>
        <v>#N/A</v>
      </c>
      <c r="B7764" s="12" t="str">
        <f>IFERROR(__xludf.DUMMYFUNCTION("TEXTJOIN(""; "", TRUE, FILTER(CID!B7764:B14794, REGEXMATCH(CID!D7764:D14794, TEXTJOIN(""|"", TRUE, SPLIT(A7764, "";"")))))"),"#N/A")</f>
        <v>#N/A</v>
      </c>
    </row>
    <row r="7765">
      <c r="A7765" s="12" t="str">
        <f>IFERROR(__xludf.DUMMYFUNCTION("TEXTJOIN("";"", TRUE, FILTER(CID!$B$2:$B$14794, CID!B7765=CID!$D$2:$D$14794))"),"#N/A")</f>
        <v>#N/A</v>
      </c>
      <c r="B7765" s="12" t="str">
        <f>IFERROR(__xludf.DUMMYFUNCTION("TEXTJOIN(""; "", TRUE, FILTER(CID!B7765:B14794, REGEXMATCH(CID!D7765:D14794, TEXTJOIN(""|"", TRUE, SPLIT(A7765, "";"")))))"),"#N/A")</f>
        <v>#N/A</v>
      </c>
    </row>
    <row r="7766">
      <c r="A7766" s="12" t="str">
        <f>IFERROR(__xludf.DUMMYFUNCTION("TEXTJOIN("";"", TRUE, FILTER(CID!$B$2:$B$14794, CID!B7766=CID!$D$2:$D$14794))"),"#N/A")</f>
        <v>#N/A</v>
      </c>
      <c r="B7766" s="12" t="str">
        <f>IFERROR(__xludf.DUMMYFUNCTION("TEXTJOIN(""; "", TRUE, FILTER(CID!B7766:B14794, REGEXMATCH(CID!D7766:D14794, TEXTJOIN(""|"", TRUE, SPLIT(A7766, "";"")))))"),"#N/A")</f>
        <v>#N/A</v>
      </c>
    </row>
    <row r="7767">
      <c r="A7767" s="12" t="str">
        <f>IFERROR(__xludf.DUMMYFUNCTION("TEXTJOIN("";"", TRUE, FILTER(CID!$B$2:$B$14794, CID!B7767=CID!$D$2:$D$14794))"),"#N/A")</f>
        <v>#N/A</v>
      </c>
      <c r="B7767" s="12" t="str">
        <f>IFERROR(__xludf.DUMMYFUNCTION("TEXTJOIN(""; "", TRUE, FILTER(CID!B7767:B14794, REGEXMATCH(CID!D7767:D14794, TEXTJOIN(""|"", TRUE, SPLIT(A7767, "";"")))))"),"#N/A")</f>
        <v>#N/A</v>
      </c>
    </row>
    <row r="7768">
      <c r="A7768" s="12" t="str">
        <f>IFERROR(__xludf.DUMMYFUNCTION("TEXTJOIN("";"", TRUE, FILTER(CID!$B$2:$B$14794, CID!B7768=CID!$D$2:$D$14794))"),"#N/A")</f>
        <v>#N/A</v>
      </c>
      <c r="B7768" s="12" t="str">
        <f>IFERROR(__xludf.DUMMYFUNCTION("TEXTJOIN(""; "", TRUE, FILTER(CID!B7768:B14794, REGEXMATCH(CID!D7768:D14794, TEXTJOIN(""|"", TRUE, SPLIT(A7768, "";"")))))"),"#N/A")</f>
        <v>#N/A</v>
      </c>
    </row>
    <row r="7769">
      <c r="A7769" s="12" t="str">
        <f>IFERROR(__xludf.DUMMYFUNCTION("TEXTJOIN("";"", TRUE, FILTER(CID!$B$2:$B$14794, CID!B7769=CID!$D$2:$D$14794))"),"#N/A")</f>
        <v>#N/A</v>
      </c>
      <c r="B7769" s="12" t="str">
        <f>IFERROR(__xludf.DUMMYFUNCTION("TEXTJOIN(""; "", TRUE, FILTER(CID!B7769:B14794, REGEXMATCH(CID!D7769:D14794, TEXTJOIN(""|"", TRUE, SPLIT(A7769, "";"")))))"),"#N/A")</f>
        <v>#N/A</v>
      </c>
    </row>
    <row r="7770">
      <c r="A7770" s="12" t="str">
        <f>IFERROR(__xludf.DUMMYFUNCTION("TEXTJOIN("";"", TRUE, FILTER(CID!$B$2:$B$14794, CID!B7770=CID!$D$2:$D$14794))"),"#N/A")</f>
        <v>#N/A</v>
      </c>
      <c r="B7770" s="12" t="str">
        <f>IFERROR(__xludf.DUMMYFUNCTION("TEXTJOIN(""; "", TRUE, FILTER(CID!B7770:B14794, REGEXMATCH(CID!D7770:D14794, TEXTJOIN(""|"", TRUE, SPLIT(A7770, "";"")))))"),"#N/A")</f>
        <v>#N/A</v>
      </c>
    </row>
    <row r="7771">
      <c r="A7771" s="12" t="str">
        <f>IFERROR(__xludf.DUMMYFUNCTION("TEXTJOIN("";"", TRUE, FILTER(CID!$B$2:$B$14794, CID!B7771=CID!$D$2:$D$14794))"),"#N/A")</f>
        <v>#N/A</v>
      </c>
      <c r="B7771" s="12" t="str">
        <f>IFERROR(__xludf.DUMMYFUNCTION("TEXTJOIN(""; "", TRUE, FILTER(CID!B7771:B14794, REGEXMATCH(CID!D7771:D14794, TEXTJOIN(""|"", TRUE, SPLIT(A7771, "";"")))))"),"#N/A")</f>
        <v>#N/A</v>
      </c>
    </row>
    <row r="7772">
      <c r="A7772" s="12" t="str">
        <f>IFERROR(__xludf.DUMMYFUNCTION("TEXTJOIN("";"", TRUE, FILTER(CID!$B$2:$B$14794, CID!B7772=CID!$D$2:$D$14794))"),"#N/A")</f>
        <v>#N/A</v>
      </c>
      <c r="B7772" s="12" t="str">
        <f>IFERROR(__xludf.DUMMYFUNCTION("TEXTJOIN(""; "", TRUE, FILTER(CID!B7772:B14794, REGEXMATCH(CID!D7772:D14794, TEXTJOIN(""|"", TRUE, SPLIT(A7772, "";"")))))"),"#N/A")</f>
        <v>#N/A</v>
      </c>
    </row>
    <row r="7773">
      <c r="A7773" s="12" t="str">
        <f>IFERROR(__xludf.DUMMYFUNCTION("TEXTJOIN("";"", TRUE, FILTER(CID!$B$2:$B$14794, CID!B7773=CID!$D$2:$D$14794))"),"#N/A")</f>
        <v>#N/A</v>
      </c>
      <c r="B7773" s="12" t="str">
        <f>IFERROR(__xludf.DUMMYFUNCTION("TEXTJOIN(""; "", TRUE, FILTER(CID!B7773:B14794, REGEXMATCH(CID!D7773:D14794, TEXTJOIN(""|"", TRUE, SPLIT(A7773, "";"")))))"),"#N/A")</f>
        <v>#N/A</v>
      </c>
    </row>
    <row r="7774">
      <c r="A7774" s="12" t="str">
        <f>IFERROR(__xludf.DUMMYFUNCTION("TEXTJOIN("";"", TRUE, FILTER(CID!$B$2:$B$14794, CID!B7774=CID!$D$2:$D$14794))"),"#N/A")</f>
        <v>#N/A</v>
      </c>
      <c r="B7774" s="12" t="str">
        <f>IFERROR(__xludf.DUMMYFUNCTION("TEXTJOIN(""; "", TRUE, FILTER(CID!B7774:B14794, REGEXMATCH(CID!D7774:D14794, TEXTJOIN(""|"", TRUE, SPLIT(A7774, "";"")))))"),"#N/A")</f>
        <v>#N/A</v>
      </c>
    </row>
    <row r="7775">
      <c r="A7775" s="12" t="str">
        <f>IFERROR(__xludf.DUMMYFUNCTION("TEXTJOIN("";"", TRUE, FILTER(CID!$B$2:$B$14794, CID!B7775=CID!$D$2:$D$14794))"),"#N/A")</f>
        <v>#N/A</v>
      </c>
      <c r="B7775" s="12" t="str">
        <f>IFERROR(__xludf.DUMMYFUNCTION("TEXTJOIN(""; "", TRUE, FILTER(CID!B7775:B14794, REGEXMATCH(CID!D7775:D14794, TEXTJOIN(""|"", TRUE, SPLIT(A7775, "";"")))))"),"#N/A")</f>
        <v>#N/A</v>
      </c>
    </row>
    <row r="7776">
      <c r="A7776" s="12" t="str">
        <f>IFERROR(__xludf.DUMMYFUNCTION("TEXTJOIN("";"", TRUE, FILTER(CID!$B$2:$B$14794, CID!B7776=CID!$D$2:$D$14794))"),"#N/A")</f>
        <v>#N/A</v>
      </c>
      <c r="B7776" s="12" t="str">
        <f>IFERROR(__xludf.DUMMYFUNCTION("TEXTJOIN(""; "", TRUE, FILTER(CID!B7776:B14794, REGEXMATCH(CID!D7776:D14794, TEXTJOIN(""|"", TRUE, SPLIT(A7776, "";"")))))"),"#N/A")</f>
        <v>#N/A</v>
      </c>
    </row>
    <row r="7777">
      <c r="A7777" s="12" t="str">
        <f>IFERROR(__xludf.DUMMYFUNCTION("TEXTJOIN("";"", TRUE, FILTER(CID!$B$2:$B$14794, CID!B7777=CID!$D$2:$D$14794))"),"#N/A")</f>
        <v>#N/A</v>
      </c>
      <c r="B7777" s="12" t="str">
        <f>IFERROR(__xludf.DUMMYFUNCTION("TEXTJOIN(""; "", TRUE, FILTER(CID!B7777:B14794, REGEXMATCH(CID!D7777:D14794, TEXTJOIN(""|"", TRUE, SPLIT(A7777, "";"")))))"),"#N/A")</f>
        <v>#N/A</v>
      </c>
    </row>
    <row r="7778">
      <c r="A7778" s="12" t="str">
        <f>IFERROR(__xludf.DUMMYFUNCTION("TEXTJOIN("";"", TRUE, FILTER(CID!$B$2:$B$14794, CID!B7778=CID!$D$2:$D$14794))"),"#N/A")</f>
        <v>#N/A</v>
      </c>
      <c r="B7778" s="12" t="str">
        <f>IFERROR(__xludf.DUMMYFUNCTION("TEXTJOIN(""; "", TRUE, FILTER(CID!B7778:B14794, REGEXMATCH(CID!D7778:D14794, TEXTJOIN(""|"", TRUE, SPLIT(A7778, "";"")))))"),"#N/A")</f>
        <v>#N/A</v>
      </c>
    </row>
    <row r="7779">
      <c r="A7779" s="12" t="str">
        <f>IFERROR(__xludf.DUMMYFUNCTION("TEXTJOIN("";"", TRUE, FILTER(CID!$B$2:$B$14794, CID!B7779=CID!$D$2:$D$14794))"),"#N/A")</f>
        <v>#N/A</v>
      </c>
      <c r="B7779" s="12" t="str">
        <f>IFERROR(__xludf.DUMMYFUNCTION("TEXTJOIN(""; "", TRUE, FILTER(CID!B7779:B14794, REGEXMATCH(CID!D7779:D14794, TEXTJOIN(""|"", TRUE, SPLIT(A7779, "";"")))))"),"#N/A")</f>
        <v>#N/A</v>
      </c>
    </row>
    <row r="7780">
      <c r="A7780" s="12" t="str">
        <f>IFERROR(__xludf.DUMMYFUNCTION("TEXTJOIN("";"", TRUE, FILTER(CID!$B$2:$B$14794, CID!B7780=CID!$D$2:$D$14794))"),"#N/A")</f>
        <v>#N/A</v>
      </c>
      <c r="B7780" s="12" t="str">
        <f>IFERROR(__xludf.DUMMYFUNCTION("TEXTJOIN(""; "", TRUE, FILTER(CID!B7780:B14794, REGEXMATCH(CID!D7780:D14794, TEXTJOIN(""|"", TRUE, SPLIT(A7780, "";"")))))"),"#N/A")</f>
        <v>#N/A</v>
      </c>
    </row>
    <row r="7781">
      <c r="A7781" s="12" t="str">
        <f>IFERROR(__xludf.DUMMYFUNCTION("TEXTJOIN("";"", TRUE, FILTER(CID!$B$2:$B$14794, CID!B7781=CID!$D$2:$D$14794))"),"#N/A")</f>
        <v>#N/A</v>
      </c>
      <c r="B7781" s="12" t="str">
        <f>IFERROR(__xludf.DUMMYFUNCTION("TEXTJOIN(""; "", TRUE, FILTER(CID!B7781:B14794, REGEXMATCH(CID!D7781:D14794, TEXTJOIN(""|"", TRUE, SPLIT(A7781, "";"")))))"),"#N/A")</f>
        <v>#N/A</v>
      </c>
    </row>
    <row r="7782">
      <c r="A7782" s="12" t="str">
        <f>IFERROR(__xludf.DUMMYFUNCTION("TEXTJOIN("";"", TRUE, FILTER(CID!$B$2:$B$14794, CID!B7782=CID!$D$2:$D$14794))"),"#N/A")</f>
        <v>#N/A</v>
      </c>
      <c r="B7782" s="12" t="str">
        <f>IFERROR(__xludf.DUMMYFUNCTION("TEXTJOIN(""; "", TRUE, FILTER(CID!B7782:B14794, REGEXMATCH(CID!D7782:D14794, TEXTJOIN(""|"", TRUE, SPLIT(A7782, "";"")))))"),"#N/A")</f>
        <v>#N/A</v>
      </c>
    </row>
    <row r="7783">
      <c r="A7783" s="12" t="str">
        <f>IFERROR(__xludf.DUMMYFUNCTION("TEXTJOIN("";"", TRUE, FILTER(CID!$B$2:$B$14794, CID!B7783=CID!$D$2:$D$14794))"),"#N/A")</f>
        <v>#N/A</v>
      </c>
      <c r="B7783" s="12" t="str">
        <f>IFERROR(__xludf.DUMMYFUNCTION("TEXTJOIN(""; "", TRUE, FILTER(CID!B7783:B14794, REGEXMATCH(CID!D7783:D14794, TEXTJOIN(""|"", TRUE, SPLIT(A7783, "";"")))))"),"#N/A")</f>
        <v>#N/A</v>
      </c>
    </row>
    <row r="7784">
      <c r="A7784" s="12" t="str">
        <f>IFERROR(__xludf.DUMMYFUNCTION("TEXTJOIN("";"", TRUE, FILTER(CID!$B$2:$B$14794, CID!B7784=CID!$D$2:$D$14794))"),"#N/A")</f>
        <v>#N/A</v>
      </c>
      <c r="B7784" s="12" t="str">
        <f>IFERROR(__xludf.DUMMYFUNCTION("TEXTJOIN(""; "", TRUE, FILTER(CID!B7784:B14794, REGEXMATCH(CID!D7784:D14794, TEXTJOIN(""|"", TRUE, SPLIT(A7784, "";"")))))"),"#N/A")</f>
        <v>#N/A</v>
      </c>
    </row>
    <row r="7785">
      <c r="A7785" s="12" t="str">
        <f>IFERROR(__xludf.DUMMYFUNCTION("TEXTJOIN("";"", TRUE, FILTER(CID!$B$2:$B$14794, CID!B7785=CID!$D$2:$D$14794))"),"#N/A")</f>
        <v>#N/A</v>
      </c>
      <c r="B7785" s="12" t="str">
        <f>IFERROR(__xludf.DUMMYFUNCTION("TEXTJOIN(""; "", TRUE, FILTER(CID!B7785:B14794, REGEXMATCH(CID!D7785:D14794, TEXTJOIN(""|"", TRUE, SPLIT(A7785, "";"")))))"),"#N/A")</f>
        <v>#N/A</v>
      </c>
    </row>
    <row r="7786">
      <c r="A7786" s="12" t="str">
        <f>IFERROR(__xludf.DUMMYFUNCTION("TEXTJOIN("";"", TRUE, FILTER(CID!$B$2:$B$14794, CID!B7786=CID!$D$2:$D$14794))"),"#N/A")</f>
        <v>#N/A</v>
      </c>
      <c r="B7786" s="12" t="str">
        <f>IFERROR(__xludf.DUMMYFUNCTION("TEXTJOIN(""; "", TRUE, FILTER(CID!B7786:B14794, REGEXMATCH(CID!D7786:D14794, TEXTJOIN(""|"", TRUE, SPLIT(A7786, "";"")))))"),"#N/A")</f>
        <v>#N/A</v>
      </c>
    </row>
    <row r="7787">
      <c r="A7787" s="12" t="str">
        <f>IFERROR(__xludf.DUMMYFUNCTION("TEXTJOIN("";"", TRUE, FILTER(CID!$B$2:$B$14794, CID!B7787=CID!$D$2:$D$14794))"),"#N/A")</f>
        <v>#N/A</v>
      </c>
      <c r="B7787" s="12" t="str">
        <f>IFERROR(__xludf.DUMMYFUNCTION("TEXTJOIN(""; "", TRUE, FILTER(CID!B7787:B14794, REGEXMATCH(CID!D7787:D14794, TEXTJOIN(""|"", TRUE, SPLIT(A7787, "";"")))))"),"#N/A")</f>
        <v>#N/A</v>
      </c>
    </row>
    <row r="7788">
      <c r="A7788" s="12" t="str">
        <f>IFERROR(__xludf.DUMMYFUNCTION("TEXTJOIN("";"", TRUE, FILTER(CID!$B$2:$B$14794, CID!B7788=CID!$D$2:$D$14794))"),"#N/A")</f>
        <v>#N/A</v>
      </c>
      <c r="B7788" s="12" t="str">
        <f>IFERROR(__xludf.DUMMYFUNCTION("TEXTJOIN(""; "", TRUE, FILTER(CID!B7788:B14794, REGEXMATCH(CID!D7788:D14794, TEXTJOIN(""|"", TRUE, SPLIT(A7788, "";"")))))"),"#N/A")</f>
        <v>#N/A</v>
      </c>
    </row>
    <row r="7789">
      <c r="A7789" s="12" t="str">
        <f>IFERROR(__xludf.DUMMYFUNCTION("TEXTJOIN("";"", TRUE, FILTER(CID!$B$2:$B$14794, CID!B7789=CID!$D$2:$D$14794))"),"#N/A")</f>
        <v>#N/A</v>
      </c>
      <c r="B7789" s="12" t="str">
        <f>IFERROR(__xludf.DUMMYFUNCTION("TEXTJOIN(""; "", TRUE, FILTER(CID!B7789:B14794, REGEXMATCH(CID!D7789:D14794, TEXTJOIN(""|"", TRUE, SPLIT(A7789, "";"")))))"),"#N/A")</f>
        <v>#N/A</v>
      </c>
    </row>
    <row r="7790">
      <c r="A7790" s="12" t="str">
        <f>IFERROR(__xludf.DUMMYFUNCTION("TEXTJOIN("";"", TRUE, FILTER(CID!$B$2:$B$14794, CID!B7790=CID!$D$2:$D$14794))"),"#N/A")</f>
        <v>#N/A</v>
      </c>
      <c r="B7790" s="12" t="str">
        <f>IFERROR(__xludf.DUMMYFUNCTION("TEXTJOIN(""; "", TRUE, FILTER(CID!B7790:B14794, REGEXMATCH(CID!D7790:D14794, TEXTJOIN(""|"", TRUE, SPLIT(A7790, "";"")))))"),"#N/A")</f>
        <v>#N/A</v>
      </c>
    </row>
    <row r="7791">
      <c r="A7791" s="12" t="str">
        <f>IFERROR(__xludf.DUMMYFUNCTION("TEXTJOIN("";"", TRUE, FILTER(CID!$B$2:$B$14794, CID!B7791=CID!$D$2:$D$14794))"),"#N/A")</f>
        <v>#N/A</v>
      </c>
      <c r="B7791" s="12" t="str">
        <f>IFERROR(__xludf.DUMMYFUNCTION("TEXTJOIN(""; "", TRUE, FILTER(CID!B7791:B14794, REGEXMATCH(CID!D7791:D14794, TEXTJOIN(""|"", TRUE, SPLIT(A7791, "";"")))))"),"#N/A")</f>
        <v>#N/A</v>
      </c>
    </row>
    <row r="7792">
      <c r="A7792" s="12" t="str">
        <f>IFERROR(__xludf.DUMMYFUNCTION("TEXTJOIN("";"", TRUE, FILTER(CID!$B$2:$B$14794, CID!B7792=CID!$D$2:$D$14794))"),"#N/A")</f>
        <v>#N/A</v>
      </c>
      <c r="B7792" s="12" t="str">
        <f>IFERROR(__xludf.DUMMYFUNCTION("TEXTJOIN(""; "", TRUE, FILTER(CID!B7792:B14794, REGEXMATCH(CID!D7792:D14794, TEXTJOIN(""|"", TRUE, SPLIT(A7792, "";"")))))"),"#N/A")</f>
        <v>#N/A</v>
      </c>
    </row>
    <row r="7793">
      <c r="A7793" s="12" t="str">
        <f>IFERROR(__xludf.DUMMYFUNCTION("TEXTJOIN("";"", TRUE, FILTER(CID!$B$2:$B$14794, CID!B7793=CID!$D$2:$D$14794))"),"#N/A")</f>
        <v>#N/A</v>
      </c>
      <c r="B7793" s="12" t="str">
        <f>IFERROR(__xludf.DUMMYFUNCTION("TEXTJOIN(""; "", TRUE, FILTER(CID!B7793:B14794, REGEXMATCH(CID!D7793:D14794, TEXTJOIN(""|"", TRUE, SPLIT(A7793, "";"")))))"),"#N/A")</f>
        <v>#N/A</v>
      </c>
    </row>
    <row r="7794">
      <c r="A7794" s="12" t="str">
        <f>IFERROR(__xludf.DUMMYFUNCTION("TEXTJOIN("";"", TRUE, FILTER(CID!$B$2:$B$14794, CID!B7794=CID!$D$2:$D$14794))"),"#N/A")</f>
        <v>#N/A</v>
      </c>
      <c r="B7794" s="12" t="str">
        <f>IFERROR(__xludf.DUMMYFUNCTION("TEXTJOIN(""; "", TRUE, FILTER(CID!B7794:B14794, REGEXMATCH(CID!D7794:D14794, TEXTJOIN(""|"", TRUE, SPLIT(A7794, "";"")))))"),"#N/A")</f>
        <v>#N/A</v>
      </c>
    </row>
    <row r="7795">
      <c r="A7795" s="12" t="str">
        <f>IFERROR(__xludf.DUMMYFUNCTION("TEXTJOIN("";"", TRUE, FILTER(CID!$B$2:$B$14794, CID!B7795=CID!$D$2:$D$14794))"),"#N/A")</f>
        <v>#N/A</v>
      </c>
      <c r="B7795" s="12" t="str">
        <f>IFERROR(__xludf.DUMMYFUNCTION("TEXTJOIN(""; "", TRUE, FILTER(CID!B7795:B14794, REGEXMATCH(CID!D7795:D14794, TEXTJOIN(""|"", TRUE, SPLIT(A7795, "";"")))))"),"#N/A")</f>
        <v>#N/A</v>
      </c>
    </row>
    <row r="7796">
      <c r="A7796" s="12" t="str">
        <f>IFERROR(__xludf.DUMMYFUNCTION("TEXTJOIN("";"", TRUE, FILTER(CID!$B$2:$B$14794, CID!B7796=CID!$D$2:$D$14794))"),"#N/A")</f>
        <v>#N/A</v>
      </c>
      <c r="B7796" s="12" t="str">
        <f>IFERROR(__xludf.DUMMYFUNCTION("TEXTJOIN(""; "", TRUE, FILTER(CID!B7796:B14794, REGEXMATCH(CID!D7796:D14794, TEXTJOIN(""|"", TRUE, SPLIT(A7796, "";"")))))"),"#N/A")</f>
        <v>#N/A</v>
      </c>
    </row>
    <row r="7797">
      <c r="A7797" s="12" t="str">
        <f>IFERROR(__xludf.DUMMYFUNCTION("TEXTJOIN("";"", TRUE, FILTER(CID!$B$2:$B$14794, CID!B7797=CID!$D$2:$D$14794))"),"#N/A")</f>
        <v>#N/A</v>
      </c>
      <c r="B7797" s="12" t="str">
        <f>IFERROR(__xludf.DUMMYFUNCTION("TEXTJOIN(""; "", TRUE, FILTER(CID!B7797:B14794, REGEXMATCH(CID!D7797:D14794, TEXTJOIN(""|"", TRUE, SPLIT(A7797, "";"")))))"),"#N/A")</f>
        <v>#N/A</v>
      </c>
    </row>
    <row r="7798">
      <c r="A7798" s="12" t="str">
        <f>IFERROR(__xludf.DUMMYFUNCTION("TEXTJOIN("";"", TRUE, FILTER(CID!$B$2:$B$14794, CID!B7798=CID!$D$2:$D$14794))"),"#N/A")</f>
        <v>#N/A</v>
      </c>
      <c r="B7798" s="12" t="str">
        <f>IFERROR(__xludf.DUMMYFUNCTION("TEXTJOIN(""; "", TRUE, FILTER(CID!B7798:B14794, REGEXMATCH(CID!D7798:D14794, TEXTJOIN(""|"", TRUE, SPLIT(A7798, "";"")))))"),"#N/A")</f>
        <v>#N/A</v>
      </c>
    </row>
    <row r="7799">
      <c r="A7799" s="12" t="str">
        <f>IFERROR(__xludf.DUMMYFUNCTION("TEXTJOIN("";"", TRUE, FILTER(CID!$B$2:$B$14794, CID!B7799=CID!$D$2:$D$14794))"),"#N/A")</f>
        <v>#N/A</v>
      </c>
      <c r="B7799" s="12" t="str">
        <f>IFERROR(__xludf.DUMMYFUNCTION("TEXTJOIN(""; "", TRUE, FILTER(CID!B7799:B14794, REGEXMATCH(CID!D7799:D14794, TEXTJOIN(""|"", TRUE, SPLIT(A7799, "";"")))))"),"#N/A")</f>
        <v>#N/A</v>
      </c>
    </row>
    <row r="7800">
      <c r="A7800" s="12" t="str">
        <f>IFERROR(__xludf.DUMMYFUNCTION("TEXTJOIN("";"", TRUE, FILTER(CID!$B$2:$B$14794, CID!B7800=CID!$D$2:$D$14794))"),"#N/A")</f>
        <v>#N/A</v>
      </c>
      <c r="B7800" s="12" t="str">
        <f>IFERROR(__xludf.DUMMYFUNCTION("TEXTJOIN(""; "", TRUE, FILTER(CID!B7800:B14794, REGEXMATCH(CID!D7800:D14794, TEXTJOIN(""|"", TRUE, SPLIT(A7800, "";"")))))"),"#N/A")</f>
        <v>#N/A</v>
      </c>
    </row>
    <row r="7801">
      <c r="A7801" s="12" t="str">
        <f>IFERROR(__xludf.DUMMYFUNCTION("TEXTJOIN("";"", TRUE, FILTER(CID!$B$2:$B$14794, CID!B7801=CID!$D$2:$D$14794))"),"#N/A")</f>
        <v>#N/A</v>
      </c>
      <c r="B7801" s="12" t="str">
        <f>IFERROR(__xludf.DUMMYFUNCTION("TEXTJOIN(""; "", TRUE, FILTER(CID!B7801:B14794, REGEXMATCH(CID!D7801:D14794, TEXTJOIN(""|"", TRUE, SPLIT(A7801, "";"")))))"),"#N/A")</f>
        <v>#N/A</v>
      </c>
    </row>
    <row r="7802">
      <c r="A7802" s="12" t="str">
        <f>IFERROR(__xludf.DUMMYFUNCTION("TEXTJOIN("";"", TRUE, FILTER(CID!$B$2:$B$14794, CID!B7802=CID!$D$2:$D$14794))"),"#N/A")</f>
        <v>#N/A</v>
      </c>
      <c r="B7802" s="12" t="str">
        <f>IFERROR(__xludf.DUMMYFUNCTION("TEXTJOIN(""; "", TRUE, FILTER(CID!B7802:B14794, REGEXMATCH(CID!D7802:D14794, TEXTJOIN(""|"", TRUE, SPLIT(A7802, "";"")))))"),"#N/A")</f>
        <v>#N/A</v>
      </c>
    </row>
    <row r="7803">
      <c r="A7803" s="12" t="str">
        <f>IFERROR(__xludf.DUMMYFUNCTION("TEXTJOIN("";"", TRUE, FILTER(CID!$B$2:$B$14794, CID!B7803=CID!$D$2:$D$14794))"),"#N/A")</f>
        <v>#N/A</v>
      </c>
      <c r="B7803" s="12" t="str">
        <f>IFERROR(__xludf.DUMMYFUNCTION("TEXTJOIN(""; "", TRUE, FILTER(CID!B7803:B14794, REGEXMATCH(CID!D7803:D14794, TEXTJOIN(""|"", TRUE, SPLIT(A7803, "";"")))))"),"#N/A")</f>
        <v>#N/A</v>
      </c>
    </row>
    <row r="7804">
      <c r="A7804" s="12" t="str">
        <f>IFERROR(__xludf.DUMMYFUNCTION("TEXTJOIN("";"", TRUE, FILTER(CID!$B$2:$B$14794, CID!B7804=CID!$D$2:$D$14794))"),"#N/A")</f>
        <v>#N/A</v>
      </c>
      <c r="B7804" s="12" t="str">
        <f>IFERROR(__xludf.DUMMYFUNCTION("TEXTJOIN(""; "", TRUE, FILTER(CID!B7804:B14794, REGEXMATCH(CID!D7804:D14794, TEXTJOIN(""|"", TRUE, SPLIT(A7804, "";"")))))"),"#N/A")</f>
        <v>#N/A</v>
      </c>
    </row>
    <row r="7805">
      <c r="A7805" s="12" t="str">
        <f>IFERROR(__xludf.DUMMYFUNCTION("TEXTJOIN("";"", TRUE, FILTER(CID!$B$2:$B$14794, CID!B7805=CID!$D$2:$D$14794))"),"#N/A")</f>
        <v>#N/A</v>
      </c>
      <c r="B7805" s="12" t="str">
        <f>IFERROR(__xludf.DUMMYFUNCTION("TEXTJOIN(""; "", TRUE, FILTER(CID!B7805:B14794, REGEXMATCH(CID!D7805:D14794, TEXTJOIN(""|"", TRUE, SPLIT(A7805, "";"")))))"),"#N/A")</f>
        <v>#N/A</v>
      </c>
    </row>
    <row r="7806">
      <c r="A7806" s="12" t="str">
        <f>IFERROR(__xludf.DUMMYFUNCTION("TEXTJOIN("";"", TRUE, FILTER(CID!$B$2:$B$14794, CID!B7806=CID!$D$2:$D$14794))"),"#N/A")</f>
        <v>#N/A</v>
      </c>
      <c r="B7806" s="12" t="str">
        <f>IFERROR(__xludf.DUMMYFUNCTION("TEXTJOIN(""; "", TRUE, FILTER(CID!B7806:B14794, REGEXMATCH(CID!D7806:D14794, TEXTJOIN(""|"", TRUE, SPLIT(A7806, "";"")))))"),"#N/A")</f>
        <v>#N/A</v>
      </c>
    </row>
    <row r="7807">
      <c r="A7807" s="12" t="str">
        <f>IFERROR(__xludf.DUMMYFUNCTION("TEXTJOIN("";"", TRUE, FILTER(CID!$B$2:$B$14794, CID!B7807=CID!$D$2:$D$14794))"),"#N/A")</f>
        <v>#N/A</v>
      </c>
      <c r="B7807" s="12" t="str">
        <f>IFERROR(__xludf.DUMMYFUNCTION("TEXTJOIN(""; "", TRUE, FILTER(CID!B7807:B14794, REGEXMATCH(CID!D7807:D14794, TEXTJOIN(""|"", TRUE, SPLIT(A7807, "";"")))))"),"#N/A")</f>
        <v>#N/A</v>
      </c>
    </row>
    <row r="7808">
      <c r="A7808" s="12" t="str">
        <f>IFERROR(__xludf.DUMMYFUNCTION("TEXTJOIN("";"", TRUE, FILTER(CID!$B$2:$B$14794, CID!B7808=CID!$D$2:$D$14794))"),"#N/A")</f>
        <v>#N/A</v>
      </c>
      <c r="B7808" s="12" t="str">
        <f>IFERROR(__xludf.DUMMYFUNCTION("TEXTJOIN(""; "", TRUE, FILTER(CID!B7808:B14794, REGEXMATCH(CID!D7808:D14794, TEXTJOIN(""|"", TRUE, SPLIT(A7808, "";"")))))"),"#N/A")</f>
        <v>#N/A</v>
      </c>
    </row>
    <row r="7809">
      <c r="A7809" s="12" t="str">
        <f>IFERROR(__xludf.DUMMYFUNCTION("TEXTJOIN("";"", TRUE, FILTER(CID!$B$2:$B$14794, CID!B7809=CID!$D$2:$D$14794))"),"#N/A")</f>
        <v>#N/A</v>
      </c>
      <c r="B7809" s="12" t="str">
        <f>IFERROR(__xludf.DUMMYFUNCTION("TEXTJOIN(""; "", TRUE, FILTER(CID!B7809:B14794, REGEXMATCH(CID!D7809:D14794, TEXTJOIN(""|"", TRUE, SPLIT(A7809, "";"")))))"),"#N/A")</f>
        <v>#N/A</v>
      </c>
    </row>
    <row r="7810">
      <c r="A7810" s="12" t="str">
        <f>IFERROR(__xludf.DUMMYFUNCTION("TEXTJOIN("";"", TRUE, FILTER(CID!$B$2:$B$14794, CID!B7810=CID!$D$2:$D$14794))"),"#N/A")</f>
        <v>#N/A</v>
      </c>
      <c r="B7810" s="12" t="str">
        <f>IFERROR(__xludf.DUMMYFUNCTION("TEXTJOIN(""; "", TRUE, FILTER(CID!B7810:B14794, REGEXMATCH(CID!D7810:D14794, TEXTJOIN(""|"", TRUE, SPLIT(A7810, "";"")))))"),"#N/A")</f>
        <v>#N/A</v>
      </c>
    </row>
    <row r="7811">
      <c r="A7811" s="12" t="str">
        <f>IFERROR(__xludf.DUMMYFUNCTION("TEXTJOIN("";"", TRUE, FILTER(CID!$B$2:$B$14794, CID!B7811=CID!$D$2:$D$14794))"),"#N/A")</f>
        <v>#N/A</v>
      </c>
      <c r="B7811" s="12" t="str">
        <f>IFERROR(__xludf.DUMMYFUNCTION("TEXTJOIN(""; "", TRUE, FILTER(CID!B7811:B14794, REGEXMATCH(CID!D7811:D14794, TEXTJOIN(""|"", TRUE, SPLIT(A7811, "";"")))))"),"#N/A")</f>
        <v>#N/A</v>
      </c>
    </row>
    <row r="7812">
      <c r="A7812" s="12" t="str">
        <f>IFERROR(__xludf.DUMMYFUNCTION("TEXTJOIN("";"", TRUE, FILTER(CID!$B$2:$B$14794, CID!B7812=CID!$D$2:$D$14794))"),"#N/A")</f>
        <v>#N/A</v>
      </c>
      <c r="B7812" s="12" t="str">
        <f>IFERROR(__xludf.DUMMYFUNCTION("TEXTJOIN(""; "", TRUE, FILTER(CID!B7812:B14794, REGEXMATCH(CID!D7812:D14794, TEXTJOIN(""|"", TRUE, SPLIT(A7812, "";"")))))"),"#N/A")</f>
        <v>#N/A</v>
      </c>
    </row>
    <row r="7813">
      <c r="A7813" s="12" t="str">
        <f>IFERROR(__xludf.DUMMYFUNCTION("TEXTJOIN("";"", TRUE, FILTER(CID!$B$2:$B$14794, CID!B7813=CID!$D$2:$D$14794))"),"#N/A")</f>
        <v>#N/A</v>
      </c>
      <c r="B7813" s="12" t="str">
        <f>IFERROR(__xludf.DUMMYFUNCTION("TEXTJOIN(""; "", TRUE, FILTER(CID!B7813:B14794, REGEXMATCH(CID!D7813:D14794, TEXTJOIN(""|"", TRUE, SPLIT(A7813, "";"")))))"),"#N/A")</f>
        <v>#N/A</v>
      </c>
    </row>
    <row r="7814">
      <c r="A7814" s="12" t="str">
        <f>IFERROR(__xludf.DUMMYFUNCTION("TEXTJOIN("";"", TRUE, FILTER(CID!$B$2:$B$14794, CID!B7814=CID!$D$2:$D$14794))"),"#N/A")</f>
        <v>#N/A</v>
      </c>
      <c r="B7814" s="12" t="str">
        <f>IFERROR(__xludf.DUMMYFUNCTION("TEXTJOIN(""; "", TRUE, FILTER(CID!B7814:B14794, REGEXMATCH(CID!D7814:D14794, TEXTJOIN(""|"", TRUE, SPLIT(A7814, "";"")))))"),"#N/A")</f>
        <v>#N/A</v>
      </c>
    </row>
    <row r="7815">
      <c r="A7815" s="12" t="str">
        <f>IFERROR(__xludf.DUMMYFUNCTION("TEXTJOIN("";"", TRUE, FILTER(CID!$B$2:$B$14794, CID!B7815=CID!$D$2:$D$14794))"),"#N/A")</f>
        <v>#N/A</v>
      </c>
      <c r="B7815" s="12" t="str">
        <f>IFERROR(__xludf.DUMMYFUNCTION("TEXTJOIN(""; "", TRUE, FILTER(CID!B7815:B14794, REGEXMATCH(CID!D7815:D14794, TEXTJOIN(""|"", TRUE, SPLIT(A7815, "";"")))))"),"#N/A")</f>
        <v>#N/A</v>
      </c>
    </row>
    <row r="7816">
      <c r="A7816" s="12" t="str">
        <f>IFERROR(__xludf.DUMMYFUNCTION("TEXTJOIN("";"", TRUE, FILTER(CID!$B$2:$B$14794, CID!B7816=CID!$D$2:$D$14794))"),"#N/A")</f>
        <v>#N/A</v>
      </c>
      <c r="B7816" s="12" t="str">
        <f>IFERROR(__xludf.DUMMYFUNCTION("TEXTJOIN(""; "", TRUE, FILTER(CID!B7816:B14794, REGEXMATCH(CID!D7816:D14794, TEXTJOIN(""|"", TRUE, SPLIT(A7816, "";"")))))"),"#N/A")</f>
        <v>#N/A</v>
      </c>
    </row>
    <row r="7817">
      <c r="A7817" s="12" t="str">
        <f>IFERROR(__xludf.DUMMYFUNCTION("TEXTJOIN("";"", TRUE, FILTER(CID!$B$2:$B$14794, CID!B7817=CID!$D$2:$D$14794))"),"#N/A")</f>
        <v>#N/A</v>
      </c>
      <c r="B7817" s="12" t="str">
        <f>IFERROR(__xludf.DUMMYFUNCTION("TEXTJOIN(""; "", TRUE, FILTER(CID!B7817:B14794, REGEXMATCH(CID!D7817:D14794, TEXTJOIN(""|"", TRUE, SPLIT(A7817, "";"")))))"),"#N/A")</f>
        <v>#N/A</v>
      </c>
    </row>
    <row r="7818">
      <c r="A7818" s="12" t="str">
        <f>IFERROR(__xludf.DUMMYFUNCTION("TEXTJOIN("";"", TRUE, FILTER(CID!$B$2:$B$14794, CID!B7818=CID!$D$2:$D$14794))"),"#N/A")</f>
        <v>#N/A</v>
      </c>
      <c r="B7818" s="12" t="str">
        <f>IFERROR(__xludf.DUMMYFUNCTION("TEXTJOIN(""; "", TRUE, FILTER(CID!B7818:B14794, REGEXMATCH(CID!D7818:D14794, TEXTJOIN(""|"", TRUE, SPLIT(A7818, "";"")))))"),"#N/A")</f>
        <v>#N/A</v>
      </c>
    </row>
    <row r="7819">
      <c r="A7819" s="12" t="str">
        <f>IFERROR(__xludf.DUMMYFUNCTION("TEXTJOIN("";"", TRUE, FILTER(CID!$B$2:$B$14794, CID!B7819=CID!$D$2:$D$14794))"),"#N/A")</f>
        <v>#N/A</v>
      </c>
      <c r="B7819" s="12" t="str">
        <f>IFERROR(__xludf.DUMMYFUNCTION("TEXTJOIN(""; "", TRUE, FILTER(CID!B7819:B14794, REGEXMATCH(CID!D7819:D14794, TEXTJOIN(""|"", TRUE, SPLIT(A7819, "";"")))))"),"#N/A")</f>
        <v>#N/A</v>
      </c>
    </row>
    <row r="7820">
      <c r="A7820" s="12" t="str">
        <f>IFERROR(__xludf.DUMMYFUNCTION("TEXTJOIN("";"", TRUE, FILTER(CID!$B$2:$B$14794, CID!B7820=CID!$D$2:$D$14794))"),"#N/A")</f>
        <v>#N/A</v>
      </c>
      <c r="B7820" s="12" t="str">
        <f>IFERROR(__xludf.DUMMYFUNCTION("TEXTJOIN(""; "", TRUE, FILTER(CID!B7820:B14794, REGEXMATCH(CID!D7820:D14794, TEXTJOIN(""|"", TRUE, SPLIT(A7820, "";"")))))"),"#N/A")</f>
        <v>#N/A</v>
      </c>
    </row>
    <row r="7821">
      <c r="A7821" s="12" t="str">
        <f>IFERROR(__xludf.DUMMYFUNCTION("TEXTJOIN("";"", TRUE, FILTER(CID!$B$2:$B$14794, CID!B7821=CID!$D$2:$D$14794))"),"#N/A")</f>
        <v>#N/A</v>
      </c>
      <c r="B7821" s="12" t="str">
        <f>IFERROR(__xludf.DUMMYFUNCTION("TEXTJOIN(""; "", TRUE, FILTER(CID!B7821:B14794, REGEXMATCH(CID!D7821:D14794, TEXTJOIN(""|"", TRUE, SPLIT(A7821, "";"")))))"),"#N/A")</f>
        <v>#N/A</v>
      </c>
    </row>
    <row r="7822">
      <c r="A7822" s="12" t="str">
        <f>IFERROR(__xludf.DUMMYFUNCTION("TEXTJOIN("";"", TRUE, FILTER(CID!$B$2:$B$14794, CID!B7822=CID!$D$2:$D$14794))"),"#N/A")</f>
        <v>#N/A</v>
      </c>
      <c r="B7822" s="12" t="str">
        <f>IFERROR(__xludf.DUMMYFUNCTION("TEXTJOIN(""; "", TRUE, FILTER(CID!B7822:B14794, REGEXMATCH(CID!D7822:D14794, TEXTJOIN(""|"", TRUE, SPLIT(A7822, "";"")))))"),"#N/A")</f>
        <v>#N/A</v>
      </c>
    </row>
    <row r="7823">
      <c r="A7823" s="12" t="str">
        <f>IFERROR(__xludf.DUMMYFUNCTION("TEXTJOIN("";"", TRUE, FILTER(CID!$B$2:$B$14794, CID!B7823=CID!$D$2:$D$14794))"),"#N/A")</f>
        <v>#N/A</v>
      </c>
      <c r="B7823" s="12" t="str">
        <f>IFERROR(__xludf.DUMMYFUNCTION("TEXTJOIN(""; "", TRUE, FILTER(CID!B7823:B14794, REGEXMATCH(CID!D7823:D14794, TEXTJOIN(""|"", TRUE, SPLIT(A7823, "";"")))))"),"#N/A")</f>
        <v>#N/A</v>
      </c>
    </row>
    <row r="7824">
      <c r="A7824" s="12" t="str">
        <f>IFERROR(__xludf.DUMMYFUNCTION("TEXTJOIN("";"", TRUE, FILTER(CID!$B$2:$B$14794, CID!B7824=CID!$D$2:$D$14794))"),"#N/A")</f>
        <v>#N/A</v>
      </c>
      <c r="B7824" s="12" t="str">
        <f>IFERROR(__xludf.DUMMYFUNCTION("TEXTJOIN(""; "", TRUE, FILTER(CID!B7824:B14794, REGEXMATCH(CID!D7824:D14794, TEXTJOIN(""|"", TRUE, SPLIT(A7824, "";"")))))"),"#N/A")</f>
        <v>#N/A</v>
      </c>
    </row>
    <row r="7825">
      <c r="A7825" s="12" t="str">
        <f>IFERROR(__xludf.DUMMYFUNCTION("TEXTJOIN("";"", TRUE, FILTER(CID!$B$2:$B$14794, CID!B7825=CID!$D$2:$D$14794))"),"#N/A")</f>
        <v>#N/A</v>
      </c>
      <c r="B7825" s="12" t="str">
        <f>IFERROR(__xludf.DUMMYFUNCTION("TEXTJOIN(""; "", TRUE, FILTER(CID!B7825:B14794, REGEXMATCH(CID!D7825:D14794, TEXTJOIN(""|"", TRUE, SPLIT(A7825, "";"")))))"),"#N/A")</f>
        <v>#N/A</v>
      </c>
    </row>
    <row r="7826">
      <c r="A7826" s="12" t="str">
        <f>IFERROR(__xludf.DUMMYFUNCTION("TEXTJOIN("";"", TRUE, FILTER(CID!$B$2:$B$14794, CID!B7826=CID!$D$2:$D$14794))"),"#N/A")</f>
        <v>#N/A</v>
      </c>
      <c r="B7826" s="12" t="str">
        <f>IFERROR(__xludf.DUMMYFUNCTION("TEXTJOIN(""; "", TRUE, FILTER(CID!B7826:B14794, REGEXMATCH(CID!D7826:D14794, TEXTJOIN(""|"", TRUE, SPLIT(A7826, "";"")))))"),"#N/A")</f>
        <v>#N/A</v>
      </c>
    </row>
    <row r="7827">
      <c r="A7827" s="12" t="str">
        <f>IFERROR(__xludf.DUMMYFUNCTION("TEXTJOIN("";"", TRUE, FILTER(CID!$B$2:$B$14794, CID!B7827=CID!$D$2:$D$14794))"),"#N/A")</f>
        <v>#N/A</v>
      </c>
      <c r="B7827" s="12" t="str">
        <f>IFERROR(__xludf.DUMMYFUNCTION("TEXTJOIN(""; "", TRUE, FILTER(CID!B7827:B14794, REGEXMATCH(CID!D7827:D14794, TEXTJOIN(""|"", TRUE, SPLIT(A7827, "";"")))))"),"#N/A")</f>
        <v>#N/A</v>
      </c>
    </row>
    <row r="7828">
      <c r="A7828" s="12" t="str">
        <f>IFERROR(__xludf.DUMMYFUNCTION("TEXTJOIN("";"", TRUE, FILTER(CID!$B$2:$B$14794, CID!B7828=CID!$D$2:$D$14794))"),"#N/A")</f>
        <v>#N/A</v>
      </c>
      <c r="B7828" s="12" t="str">
        <f>IFERROR(__xludf.DUMMYFUNCTION("TEXTJOIN(""; "", TRUE, FILTER(CID!B7828:B14794, REGEXMATCH(CID!D7828:D14794, TEXTJOIN(""|"", TRUE, SPLIT(A7828, "";"")))))"),"#N/A")</f>
        <v>#N/A</v>
      </c>
    </row>
    <row r="7829">
      <c r="A7829" s="12" t="str">
        <f>IFERROR(__xludf.DUMMYFUNCTION("TEXTJOIN("";"", TRUE, FILTER(CID!$B$2:$B$14794, CID!B7829=CID!$D$2:$D$14794))"),"#N/A")</f>
        <v>#N/A</v>
      </c>
      <c r="B7829" s="12" t="str">
        <f>IFERROR(__xludf.DUMMYFUNCTION("TEXTJOIN(""; "", TRUE, FILTER(CID!B7829:B14794, REGEXMATCH(CID!D7829:D14794, TEXTJOIN(""|"", TRUE, SPLIT(A7829, "";"")))))"),"#N/A")</f>
        <v>#N/A</v>
      </c>
    </row>
    <row r="7830">
      <c r="A7830" s="12" t="str">
        <f>IFERROR(__xludf.DUMMYFUNCTION("TEXTJOIN("";"", TRUE, FILTER(CID!$B$2:$B$14794, CID!B7830=CID!$D$2:$D$14794))"),"#N/A")</f>
        <v>#N/A</v>
      </c>
      <c r="B7830" s="12" t="str">
        <f>IFERROR(__xludf.DUMMYFUNCTION("TEXTJOIN(""; "", TRUE, FILTER(CID!B7830:B14794, REGEXMATCH(CID!D7830:D14794, TEXTJOIN(""|"", TRUE, SPLIT(A7830, "";"")))))"),"#N/A")</f>
        <v>#N/A</v>
      </c>
    </row>
    <row r="7831">
      <c r="A7831" s="12" t="str">
        <f>IFERROR(__xludf.DUMMYFUNCTION("TEXTJOIN("";"", TRUE, FILTER(CID!$B$2:$B$14794, CID!B7831=CID!$D$2:$D$14794))"),"#N/A")</f>
        <v>#N/A</v>
      </c>
      <c r="B7831" s="12" t="str">
        <f>IFERROR(__xludf.DUMMYFUNCTION("TEXTJOIN(""; "", TRUE, FILTER(CID!B7831:B14794, REGEXMATCH(CID!D7831:D14794, TEXTJOIN(""|"", TRUE, SPLIT(A7831, "";"")))))"),"#N/A")</f>
        <v>#N/A</v>
      </c>
    </row>
    <row r="7832">
      <c r="A7832" s="12" t="str">
        <f>IFERROR(__xludf.DUMMYFUNCTION("TEXTJOIN("";"", TRUE, FILTER(CID!$B$2:$B$14794, CID!B7832=CID!$D$2:$D$14794))"),"#N/A")</f>
        <v>#N/A</v>
      </c>
      <c r="B7832" s="12" t="str">
        <f>IFERROR(__xludf.DUMMYFUNCTION("TEXTJOIN(""; "", TRUE, FILTER(CID!B7832:B14794, REGEXMATCH(CID!D7832:D14794, TEXTJOIN(""|"", TRUE, SPLIT(A7832, "";"")))))"),"#N/A")</f>
        <v>#N/A</v>
      </c>
    </row>
    <row r="7833">
      <c r="A7833" s="12" t="str">
        <f>IFERROR(__xludf.DUMMYFUNCTION("TEXTJOIN("";"", TRUE, FILTER(CID!$B$2:$B$14794, CID!B7833=CID!$D$2:$D$14794))"),"#N/A")</f>
        <v>#N/A</v>
      </c>
      <c r="B7833" s="12" t="str">
        <f>IFERROR(__xludf.DUMMYFUNCTION("TEXTJOIN(""; "", TRUE, FILTER(CID!B7833:B14794, REGEXMATCH(CID!D7833:D14794, TEXTJOIN(""|"", TRUE, SPLIT(A7833, "";"")))))"),"#N/A")</f>
        <v>#N/A</v>
      </c>
    </row>
    <row r="7834">
      <c r="A7834" s="12" t="str">
        <f>IFERROR(__xludf.DUMMYFUNCTION("TEXTJOIN("";"", TRUE, FILTER(CID!$B$2:$B$14794, CID!B7834=CID!$D$2:$D$14794))"),"#N/A")</f>
        <v>#N/A</v>
      </c>
      <c r="B7834" s="12" t="str">
        <f>IFERROR(__xludf.DUMMYFUNCTION("TEXTJOIN(""; "", TRUE, FILTER(CID!B7834:B14794, REGEXMATCH(CID!D7834:D14794, TEXTJOIN(""|"", TRUE, SPLIT(A7834, "";"")))))"),"#N/A")</f>
        <v>#N/A</v>
      </c>
    </row>
    <row r="7835">
      <c r="A7835" s="12" t="str">
        <f>IFERROR(__xludf.DUMMYFUNCTION("TEXTJOIN("";"", TRUE, FILTER(CID!$B$2:$B$14794, CID!B7835=CID!$D$2:$D$14794))"),"#N/A")</f>
        <v>#N/A</v>
      </c>
      <c r="B7835" s="12" t="str">
        <f>IFERROR(__xludf.DUMMYFUNCTION("TEXTJOIN(""; "", TRUE, FILTER(CID!B7835:B14794, REGEXMATCH(CID!D7835:D14794, TEXTJOIN(""|"", TRUE, SPLIT(A7835, "";"")))))"),"#N/A")</f>
        <v>#N/A</v>
      </c>
    </row>
    <row r="7836">
      <c r="A7836" s="12" t="str">
        <f>IFERROR(__xludf.DUMMYFUNCTION("TEXTJOIN("";"", TRUE, FILTER(CID!$B$2:$B$14794, CID!B7836=CID!$D$2:$D$14794))"),"#N/A")</f>
        <v>#N/A</v>
      </c>
      <c r="B7836" s="12" t="str">
        <f>IFERROR(__xludf.DUMMYFUNCTION("TEXTJOIN(""; "", TRUE, FILTER(CID!B7836:B14794, REGEXMATCH(CID!D7836:D14794, TEXTJOIN(""|"", TRUE, SPLIT(A7836, "";"")))))"),"#N/A")</f>
        <v>#N/A</v>
      </c>
    </row>
    <row r="7837">
      <c r="A7837" s="12" t="str">
        <f>IFERROR(__xludf.DUMMYFUNCTION("TEXTJOIN("";"", TRUE, FILTER(CID!$B$2:$B$14794, CID!B7837=CID!$D$2:$D$14794))"),"#N/A")</f>
        <v>#N/A</v>
      </c>
      <c r="B7837" s="12" t="str">
        <f>IFERROR(__xludf.DUMMYFUNCTION("TEXTJOIN(""; "", TRUE, FILTER(CID!B7837:B14794, REGEXMATCH(CID!D7837:D14794, TEXTJOIN(""|"", TRUE, SPLIT(A7837, "";"")))))"),"#N/A")</f>
        <v>#N/A</v>
      </c>
    </row>
    <row r="7838">
      <c r="A7838" s="12" t="str">
        <f>IFERROR(__xludf.DUMMYFUNCTION("TEXTJOIN("";"", TRUE, FILTER(CID!$B$2:$B$14794, CID!B7838=CID!$D$2:$D$14794))"),"#N/A")</f>
        <v>#N/A</v>
      </c>
      <c r="B7838" s="12" t="str">
        <f>IFERROR(__xludf.DUMMYFUNCTION("TEXTJOIN(""; "", TRUE, FILTER(CID!B7838:B14794, REGEXMATCH(CID!D7838:D14794, TEXTJOIN(""|"", TRUE, SPLIT(A7838, "";"")))))"),"#N/A")</f>
        <v>#N/A</v>
      </c>
    </row>
    <row r="7839">
      <c r="A7839" s="12" t="str">
        <f>IFERROR(__xludf.DUMMYFUNCTION("TEXTJOIN("";"", TRUE, FILTER(CID!$B$2:$B$14794, CID!B7839=CID!$D$2:$D$14794))"),"#N/A")</f>
        <v>#N/A</v>
      </c>
      <c r="B7839" s="12" t="str">
        <f>IFERROR(__xludf.DUMMYFUNCTION("TEXTJOIN(""; "", TRUE, FILTER(CID!B7839:B14794, REGEXMATCH(CID!D7839:D14794, TEXTJOIN(""|"", TRUE, SPLIT(A7839, "";"")))))"),"#N/A")</f>
        <v>#N/A</v>
      </c>
    </row>
    <row r="7840">
      <c r="A7840" s="12" t="str">
        <f>IFERROR(__xludf.DUMMYFUNCTION("TEXTJOIN("";"", TRUE, FILTER(CID!$B$2:$B$14794, CID!B7840=CID!$D$2:$D$14794))"),"#N/A")</f>
        <v>#N/A</v>
      </c>
      <c r="B7840" s="12" t="str">
        <f>IFERROR(__xludf.DUMMYFUNCTION("TEXTJOIN(""; "", TRUE, FILTER(CID!B7840:B14794, REGEXMATCH(CID!D7840:D14794, TEXTJOIN(""|"", TRUE, SPLIT(A7840, "";"")))))"),"#N/A")</f>
        <v>#N/A</v>
      </c>
    </row>
    <row r="7841">
      <c r="A7841" s="12" t="str">
        <f>IFERROR(__xludf.DUMMYFUNCTION("TEXTJOIN("";"", TRUE, FILTER(CID!$B$2:$B$14794, CID!B7841=CID!$D$2:$D$14794))"),"#N/A")</f>
        <v>#N/A</v>
      </c>
      <c r="B7841" s="12" t="str">
        <f>IFERROR(__xludf.DUMMYFUNCTION("TEXTJOIN(""; "", TRUE, FILTER(CID!B7841:B14794, REGEXMATCH(CID!D7841:D14794, TEXTJOIN(""|"", TRUE, SPLIT(A7841, "";"")))))"),"#N/A")</f>
        <v>#N/A</v>
      </c>
    </row>
    <row r="7842">
      <c r="A7842" s="12" t="str">
        <f>IFERROR(__xludf.DUMMYFUNCTION("TEXTJOIN("";"", TRUE, FILTER(CID!$B$2:$B$14794, CID!B7842=CID!$D$2:$D$14794))"),"#N/A")</f>
        <v>#N/A</v>
      </c>
      <c r="B7842" s="12" t="str">
        <f>IFERROR(__xludf.DUMMYFUNCTION("TEXTJOIN(""; "", TRUE, FILTER(CID!B7842:B14794, REGEXMATCH(CID!D7842:D14794, TEXTJOIN(""|"", TRUE, SPLIT(A7842, "";"")))))"),"#N/A")</f>
        <v>#N/A</v>
      </c>
    </row>
    <row r="7843">
      <c r="A7843" s="12" t="str">
        <f>IFERROR(__xludf.DUMMYFUNCTION("TEXTJOIN("";"", TRUE, FILTER(CID!$B$2:$B$14794, CID!B7843=CID!$D$2:$D$14794))"),"#N/A")</f>
        <v>#N/A</v>
      </c>
      <c r="B7843" s="12" t="str">
        <f>IFERROR(__xludf.DUMMYFUNCTION("TEXTJOIN(""; "", TRUE, FILTER(CID!B7843:B14794, REGEXMATCH(CID!D7843:D14794, TEXTJOIN(""|"", TRUE, SPLIT(A7843, "";"")))))"),"#N/A")</f>
        <v>#N/A</v>
      </c>
    </row>
    <row r="7844">
      <c r="A7844" s="12" t="str">
        <f>IFERROR(__xludf.DUMMYFUNCTION("TEXTJOIN("";"", TRUE, FILTER(CID!$B$2:$B$14794, CID!B7844=CID!$D$2:$D$14794))"),"#N/A")</f>
        <v>#N/A</v>
      </c>
      <c r="B7844" s="12" t="str">
        <f>IFERROR(__xludf.DUMMYFUNCTION("TEXTJOIN(""; "", TRUE, FILTER(CID!B7844:B14794, REGEXMATCH(CID!D7844:D14794, TEXTJOIN(""|"", TRUE, SPLIT(A7844, "";"")))))"),"#N/A")</f>
        <v>#N/A</v>
      </c>
    </row>
    <row r="7845">
      <c r="A7845" s="12" t="str">
        <f>IFERROR(__xludf.DUMMYFUNCTION("TEXTJOIN("";"", TRUE, FILTER(CID!$B$2:$B$14794, CID!B7845=CID!$D$2:$D$14794))"),"#N/A")</f>
        <v>#N/A</v>
      </c>
      <c r="B7845" s="12" t="str">
        <f>IFERROR(__xludf.DUMMYFUNCTION("TEXTJOIN(""; "", TRUE, FILTER(CID!B7845:B14794, REGEXMATCH(CID!D7845:D14794, TEXTJOIN(""|"", TRUE, SPLIT(A7845, "";"")))))"),"#N/A")</f>
        <v>#N/A</v>
      </c>
    </row>
    <row r="7846">
      <c r="A7846" s="12" t="str">
        <f>IFERROR(__xludf.DUMMYFUNCTION("TEXTJOIN("";"", TRUE, FILTER(CID!$B$2:$B$14794, CID!B7846=CID!$D$2:$D$14794))"),"#N/A")</f>
        <v>#N/A</v>
      </c>
      <c r="B7846" s="12" t="str">
        <f>IFERROR(__xludf.DUMMYFUNCTION("TEXTJOIN(""; "", TRUE, FILTER(CID!B7846:B14794, REGEXMATCH(CID!D7846:D14794, TEXTJOIN(""|"", TRUE, SPLIT(A7846, "";"")))))"),"#N/A")</f>
        <v>#N/A</v>
      </c>
    </row>
    <row r="7847">
      <c r="A7847" s="12" t="str">
        <f>IFERROR(__xludf.DUMMYFUNCTION("TEXTJOIN("";"", TRUE, FILTER(CID!$B$2:$B$14794, CID!B7847=CID!$D$2:$D$14794))"),"#N/A")</f>
        <v>#N/A</v>
      </c>
      <c r="B7847" s="12" t="str">
        <f>IFERROR(__xludf.DUMMYFUNCTION("TEXTJOIN(""; "", TRUE, FILTER(CID!B7847:B14794, REGEXMATCH(CID!D7847:D14794, TEXTJOIN(""|"", TRUE, SPLIT(A7847, "";"")))))"),"#N/A")</f>
        <v>#N/A</v>
      </c>
    </row>
    <row r="7848">
      <c r="A7848" s="12" t="str">
        <f>IFERROR(__xludf.DUMMYFUNCTION("TEXTJOIN("";"", TRUE, FILTER(CID!$B$2:$B$14794, CID!B7848=CID!$D$2:$D$14794))"),"#N/A")</f>
        <v>#N/A</v>
      </c>
      <c r="B7848" s="12" t="str">
        <f>IFERROR(__xludf.DUMMYFUNCTION("TEXTJOIN(""; "", TRUE, FILTER(CID!B7848:B14794, REGEXMATCH(CID!D7848:D14794, TEXTJOIN(""|"", TRUE, SPLIT(A7848, "";"")))))"),"#N/A")</f>
        <v>#N/A</v>
      </c>
    </row>
    <row r="7849">
      <c r="A7849" s="12" t="str">
        <f>IFERROR(__xludf.DUMMYFUNCTION("TEXTJOIN("";"", TRUE, FILTER(CID!$B$2:$B$14794, CID!B7849=CID!$D$2:$D$14794))"),"#N/A")</f>
        <v>#N/A</v>
      </c>
      <c r="B7849" s="12" t="str">
        <f>IFERROR(__xludf.DUMMYFUNCTION("TEXTJOIN(""; "", TRUE, FILTER(CID!B7849:B14794, REGEXMATCH(CID!D7849:D14794, TEXTJOIN(""|"", TRUE, SPLIT(A7849, "";"")))))"),"#N/A")</f>
        <v>#N/A</v>
      </c>
    </row>
    <row r="7850">
      <c r="A7850" s="12" t="str">
        <f>IFERROR(__xludf.DUMMYFUNCTION("TEXTJOIN("";"", TRUE, FILTER(CID!$B$2:$B$14794, CID!B7850=CID!$D$2:$D$14794))"),"#N/A")</f>
        <v>#N/A</v>
      </c>
      <c r="B7850" s="12" t="str">
        <f>IFERROR(__xludf.DUMMYFUNCTION("TEXTJOIN(""; "", TRUE, FILTER(CID!B7850:B14794, REGEXMATCH(CID!D7850:D14794, TEXTJOIN(""|"", TRUE, SPLIT(A7850, "";"")))))"),"#N/A")</f>
        <v>#N/A</v>
      </c>
    </row>
    <row r="7851">
      <c r="A7851" s="12" t="str">
        <f>IFERROR(__xludf.DUMMYFUNCTION("TEXTJOIN("";"", TRUE, FILTER(CID!$B$2:$B$14794, CID!B7851=CID!$D$2:$D$14794))"),"#N/A")</f>
        <v>#N/A</v>
      </c>
      <c r="B7851" s="12" t="str">
        <f>IFERROR(__xludf.DUMMYFUNCTION("TEXTJOIN(""; "", TRUE, FILTER(CID!B7851:B14794, REGEXMATCH(CID!D7851:D14794, TEXTJOIN(""|"", TRUE, SPLIT(A7851, "";"")))))"),"#N/A")</f>
        <v>#N/A</v>
      </c>
    </row>
    <row r="7852">
      <c r="A7852" s="12" t="str">
        <f>IFERROR(__xludf.DUMMYFUNCTION("TEXTJOIN("";"", TRUE, FILTER(CID!$B$2:$B$14794, CID!B7852=CID!$D$2:$D$14794))"),"#N/A")</f>
        <v>#N/A</v>
      </c>
      <c r="B7852" s="12" t="str">
        <f>IFERROR(__xludf.DUMMYFUNCTION("TEXTJOIN(""; "", TRUE, FILTER(CID!B7852:B14794, REGEXMATCH(CID!D7852:D14794, TEXTJOIN(""|"", TRUE, SPLIT(A7852, "";"")))))"),"#N/A")</f>
        <v>#N/A</v>
      </c>
    </row>
    <row r="7853">
      <c r="A7853" s="12" t="str">
        <f>IFERROR(__xludf.DUMMYFUNCTION("TEXTJOIN("";"", TRUE, FILTER(CID!$B$2:$B$14794, CID!B7853=CID!$D$2:$D$14794))"),"#N/A")</f>
        <v>#N/A</v>
      </c>
      <c r="B7853" s="12" t="str">
        <f>IFERROR(__xludf.DUMMYFUNCTION("TEXTJOIN(""; "", TRUE, FILTER(CID!B7853:B14794, REGEXMATCH(CID!D7853:D14794, TEXTJOIN(""|"", TRUE, SPLIT(A7853, "";"")))))"),"#N/A")</f>
        <v>#N/A</v>
      </c>
    </row>
    <row r="7854">
      <c r="A7854" s="12" t="str">
        <f>IFERROR(__xludf.DUMMYFUNCTION("TEXTJOIN("";"", TRUE, FILTER(CID!$B$2:$B$14794, CID!B7854=CID!$D$2:$D$14794))"),"#N/A")</f>
        <v>#N/A</v>
      </c>
      <c r="B7854" s="12" t="str">
        <f>IFERROR(__xludf.DUMMYFUNCTION("TEXTJOIN(""; "", TRUE, FILTER(CID!B7854:B14794, REGEXMATCH(CID!D7854:D14794, TEXTJOIN(""|"", TRUE, SPLIT(A7854, "";"")))))"),"#N/A")</f>
        <v>#N/A</v>
      </c>
    </row>
    <row r="7855">
      <c r="A7855" s="12" t="str">
        <f>IFERROR(__xludf.DUMMYFUNCTION("TEXTJOIN("";"", TRUE, FILTER(CID!$B$2:$B$14794, CID!B7855=CID!$D$2:$D$14794))"),"#N/A")</f>
        <v>#N/A</v>
      </c>
      <c r="B7855" s="12" t="str">
        <f>IFERROR(__xludf.DUMMYFUNCTION("TEXTJOIN(""; "", TRUE, FILTER(CID!B7855:B14794, REGEXMATCH(CID!D7855:D14794, TEXTJOIN(""|"", TRUE, SPLIT(A7855, "";"")))))"),"#N/A")</f>
        <v>#N/A</v>
      </c>
    </row>
    <row r="7856">
      <c r="A7856" s="12" t="str">
        <f>IFERROR(__xludf.DUMMYFUNCTION("TEXTJOIN("";"", TRUE, FILTER(CID!$B$2:$B$14794, CID!B7856=CID!$D$2:$D$14794))"),"#N/A")</f>
        <v>#N/A</v>
      </c>
      <c r="B7856" s="12" t="str">
        <f>IFERROR(__xludf.DUMMYFUNCTION("TEXTJOIN(""; "", TRUE, FILTER(CID!B7856:B14794, REGEXMATCH(CID!D7856:D14794, TEXTJOIN(""|"", TRUE, SPLIT(A7856, "";"")))))"),"#N/A")</f>
        <v>#N/A</v>
      </c>
    </row>
    <row r="7857">
      <c r="A7857" s="12" t="str">
        <f>IFERROR(__xludf.DUMMYFUNCTION("TEXTJOIN("";"", TRUE, FILTER(CID!$B$2:$B$14794, CID!B7857=CID!$D$2:$D$14794))"),"#N/A")</f>
        <v>#N/A</v>
      </c>
      <c r="B7857" s="12" t="str">
        <f>IFERROR(__xludf.DUMMYFUNCTION("TEXTJOIN(""; "", TRUE, FILTER(CID!B7857:B14794, REGEXMATCH(CID!D7857:D14794, TEXTJOIN(""|"", TRUE, SPLIT(A7857, "";"")))))"),"#N/A")</f>
        <v>#N/A</v>
      </c>
    </row>
    <row r="7858">
      <c r="A7858" s="12" t="str">
        <f>IFERROR(__xludf.DUMMYFUNCTION("TEXTJOIN("";"", TRUE, FILTER(CID!$B$2:$B$14794, CID!B7858=CID!$D$2:$D$14794))"),"#N/A")</f>
        <v>#N/A</v>
      </c>
      <c r="B7858" s="12" t="str">
        <f>IFERROR(__xludf.DUMMYFUNCTION("TEXTJOIN(""; "", TRUE, FILTER(CID!B7858:B14794, REGEXMATCH(CID!D7858:D14794, TEXTJOIN(""|"", TRUE, SPLIT(A7858, "";"")))))"),"#N/A")</f>
        <v>#N/A</v>
      </c>
    </row>
    <row r="7859">
      <c r="A7859" s="12" t="str">
        <f>IFERROR(__xludf.DUMMYFUNCTION("TEXTJOIN("";"", TRUE, FILTER(CID!$B$2:$B$14794, CID!B7859=CID!$D$2:$D$14794))"),"#N/A")</f>
        <v>#N/A</v>
      </c>
      <c r="B7859" s="12" t="str">
        <f>IFERROR(__xludf.DUMMYFUNCTION("TEXTJOIN(""; "", TRUE, FILTER(CID!B7859:B14794, REGEXMATCH(CID!D7859:D14794, TEXTJOIN(""|"", TRUE, SPLIT(A7859, "";"")))))"),"#N/A")</f>
        <v>#N/A</v>
      </c>
    </row>
    <row r="7860">
      <c r="A7860" s="12" t="str">
        <f>IFERROR(__xludf.DUMMYFUNCTION("TEXTJOIN("";"", TRUE, FILTER(CID!$B$2:$B$14794, CID!B7860=CID!$D$2:$D$14794))"),"#N/A")</f>
        <v>#N/A</v>
      </c>
      <c r="B7860" s="12" t="str">
        <f>IFERROR(__xludf.DUMMYFUNCTION("TEXTJOIN(""; "", TRUE, FILTER(CID!B7860:B14794, REGEXMATCH(CID!D7860:D14794, TEXTJOIN(""|"", TRUE, SPLIT(A7860, "";"")))))"),"#N/A")</f>
        <v>#N/A</v>
      </c>
    </row>
    <row r="7861">
      <c r="A7861" s="12" t="str">
        <f>IFERROR(__xludf.DUMMYFUNCTION("TEXTJOIN("";"", TRUE, FILTER(CID!$B$2:$B$14794, CID!B7861=CID!$D$2:$D$14794))"),"#N/A")</f>
        <v>#N/A</v>
      </c>
      <c r="B7861" s="12" t="str">
        <f>IFERROR(__xludf.DUMMYFUNCTION("TEXTJOIN(""; "", TRUE, FILTER(CID!B7861:B14794, REGEXMATCH(CID!D7861:D14794, TEXTJOIN(""|"", TRUE, SPLIT(A7861, "";"")))))"),"#N/A")</f>
        <v>#N/A</v>
      </c>
    </row>
    <row r="7862">
      <c r="A7862" s="12" t="str">
        <f>IFERROR(__xludf.DUMMYFUNCTION("TEXTJOIN("";"", TRUE, FILTER(CID!$B$2:$B$14794, CID!B7862=CID!$D$2:$D$14794))"),"#N/A")</f>
        <v>#N/A</v>
      </c>
      <c r="B7862" s="12" t="str">
        <f>IFERROR(__xludf.DUMMYFUNCTION("TEXTJOIN(""; "", TRUE, FILTER(CID!B7862:B14794, REGEXMATCH(CID!D7862:D14794, TEXTJOIN(""|"", TRUE, SPLIT(A7862, "";"")))))"),"#N/A")</f>
        <v>#N/A</v>
      </c>
    </row>
    <row r="7863">
      <c r="A7863" s="12" t="str">
        <f>IFERROR(__xludf.DUMMYFUNCTION("TEXTJOIN("";"", TRUE, FILTER(CID!$B$2:$B$14794, CID!B7863=CID!$D$2:$D$14794))"),"#N/A")</f>
        <v>#N/A</v>
      </c>
      <c r="B7863" s="12" t="str">
        <f>IFERROR(__xludf.DUMMYFUNCTION("TEXTJOIN(""; "", TRUE, FILTER(CID!B7863:B14794, REGEXMATCH(CID!D7863:D14794, TEXTJOIN(""|"", TRUE, SPLIT(A7863, "";"")))))"),"#N/A")</f>
        <v>#N/A</v>
      </c>
    </row>
    <row r="7864">
      <c r="A7864" s="12" t="str">
        <f>IFERROR(__xludf.DUMMYFUNCTION("TEXTJOIN("";"", TRUE, FILTER(CID!$B$2:$B$14794, CID!B7864=CID!$D$2:$D$14794))"),"#N/A")</f>
        <v>#N/A</v>
      </c>
      <c r="B7864" s="12" t="str">
        <f>IFERROR(__xludf.DUMMYFUNCTION("TEXTJOIN(""; "", TRUE, FILTER(CID!B7864:B14794, REGEXMATCH(CID!D7864:D14794, TEXTJOIN(""|"", TRUE, SPLIT(A7864, "";"")))))"),"#N/A")</f>
        <v>#N/A</v>
      </c>
    </row>
    <row r="7865">
      <c r="A7865" s="12" t="str">
        <f>IFERROR(__xludf.DUMMYFUNCTION("TEXTJOIN("";"", TRUE, FILTER(CID!$B$2:$B$14794, CID!B7865=CID!$D$2:$D$14794))"),"#N/A")</f>
        <v>#N/A</v>
      </c>
      <c r="B7865" s="12" t="str">
        <f>IFERROR(__xludf.DUMMYFUNCTION("TEXTJOIN(""; "", TRUE, FILTER(CID!B7865:B14794, REGEXMATCH(CID!D7865:D14794, TEXTJOIN(""|"", TRUE, SPLIT(A7865, "";"")))))"),"#N/A")</f>
        <v>#N/A</v>
      </c>
    </row>
    <row r="7866">
      <c r="A7866" s="12" t="str">
        <f>IFERROR(__xludf.DUMMYFUNCTION("TEXTJOIN("";"", TRUE, FILTER(CID!$B$2:$B$14794, CID!B7866=CID!$D$2:$D$14794))"),"#N/A")</f>
        <v>#N/A</v>
      </c>
      <c r="B7866" s="12" t="str">
        <f>IFERROR(__xludf.DUMMYFUNCTION("TEXTJOIN(""; "", TRUE, FILTER(CID!B7866:B14794, REGEXMATCH(CID!D7866:D14794, TEXTJOIN(""|"", TRUE, SPLIT(A7866, "";"")))))"),"#N/A")</f>
        <v>#N/A</v>
      </c>
    </row>
    <row r="7867">
      <c r="A7867" s="12" t="str">
        <f>IFERROR(__xludf.DUMMYFUNCTION("TEXTJOIN("";"", TRUE, FILTER(CID!$B$2:$B$14794, CID!B7867=CID!$D$2:$D$14794))"),"#N/A")</f>
        <v>#N/A</v>
      </c>
      <c r="B7867" s="12" t="str">
        <f>IFERROR(__xludf.DUMMYFUNCTION("TEXTJOIN(""; "", TRUE, FILTER(CID!B7867:B14794, REGEXMATCH(CID!D7867:D14794, TEXTJOIN(""|"", TRUE, SPLIT(A7867, "";"")))))"),"#N/A")</f>
        <v>#N/A</v>
      </c>
    </row>
    <row r="7868">
      <c r="A7868" s="12" t="str">
        <f>IFERROR(__xludf.DUMMYFUNCTION("TEXTJOIN("";"", TRUE, FILTER(CID!$B$2:$B$14794, CID!B7868=CID!$D$2:$D$14794))"),"#N/A")</f>
        <v>#N/A</v>
      </c>
      <c r="B7868" s="12" t="str">
        <f>IFERROR(__xludf.DUMMYFUNCTION("TEXTJOIN(""; "", TRUE, FILTER(CID!B7868:B14794, REGEXMATCH(CID!D7868:D14794, TEXTJOIN(""|"", TRUE, SPLIT(A7868, "";"")))))"),"#N/A")</f>
        <v>#N/A</v>
      </c>
    </row>
    <row r="7869">
      <c r="A7869" s="12" t="str">
        <f>IFERROR(__xludf.DUMMYFUNCTION("TEXTJOIN("";"", TRUE, FILTER(CID!$B$2:$B$14794, CID!B7869=CID!$D$2:$D$14794))"),"#N/A")</f>
        <v>#N/A</v>
      </c>
      <c r="B7869" s="12" t="str">
        <f>IFERROR(__xludf.DUMMYFUNCTION("TEXTJOIN(""; "", TRUE, FILTER(CID!B7869:B14794, REGEXMATCH(CID!D7869:D14794, TEXTJOIN(""|"", TRUE, SPLIT(A7869, "";"")))))"),"#N/A")</f>
        <v>#N/A</v>
      </c>
    </row>
    <row r="7870">
      <c r="A7870" s="12" t="str">
        <f>IFERROR(__xludf.DUMMYFUNCTION("TEXTJOIN("";"", TRUE, FILTER(CID!$B$2:$B$14794, CID!B7870=CID!$D$2:$D$14794))"),"#N/A")</f>
        <v>#N/A</v>
      </c>
      <c r="B7870" s="12" t="str">
        <f>IFERROR(__xludf.DUMMYFUNCTION("TEXTJOIN(""; "", TRUE, FILTER(CID!B7870:B14794, REGEXMATCH(CID!D7870:D14794, TEXTJOIN(""|"", TRUE, SPLIT(A7870, "";"")))))"),"#N/A")</f>
        <v>#N/A</v>
      </c>
    </row>
    <row r="7871">
      <c r="A7871" s="12" t="str">
        <f>IFERROR(__xludf.DUMMYFUNCTION("TEXTJOIN("";"", TRUE, FILTER(CID!$B$2:$B$14794, CID!B7871=CID!$D$2:$D$14794))"),"#N/A")</f>
        <v>#N/A</v>
      </c>
      <c r="B7871" s="12" t="str">
        <f>IFERROR(__xludf.DUMMYFUNCTION("TEXTJOIN(""; "", TRUE, FILTER(CID!B7871:B14794, REGEXMATCH(CID!D7871:D14794, TEXTJOIN(""|"", TRUE, SPLIT(A7871, "";"")))))"),"#N/A")</f>
        <v>#N/A</v>
      </c>
    </row>
    <row r="7872">
      <c r="A7872" s="12" t="str">
        <f>IFERROR(__xludf.DUMMYFUNCTION("TEXTJOIN("";"", TRUE, FILTER(CID!$B$2:$B$14794, CID!B7872=CID!$D$2:$D$14794))"),"#N/A")</f>
        <v>#N/A</v>
      </c>
      <c r="B7872" s="12" t="str">
        <f>IFERROR(__xludf.DUMMYFUNCTION("TEXTJOIN(""; "", TRUE, FILTER(CID!B7872:B14794, REGEXMATCH(CID!D7872:D14794, TEXTJOIN(""|"", TRUE, SPLIT(A7872, "";"")))))"),"#N/A")</f>
        <v>#N/A</v>
      </c>
    </row>
    <row r="7873">
      <c r="A7873" s="12" t="str">
        <f>IFERROR(__xludf.DUMMYFUNCTION("TEXTJOIN("";"", TRUE, FILTER(CID!$B$2:$B$14794, CID!B7873=CID!$D$2:$D$14794))"),"#N/A")</f>
        <v>#N/A</v>
      </c>
      <c r="B7873" s="12" t="str">
        <f>IFERROR(__xludf.DUMMYFUNCTION("TEXTJOIN(""; "", TRUE, FILTER(CID!B7873:B14794, REGEXMATCH(CID!D7873:D14794, TEXTJOIN(""|"", TRUE, SPLIT(A7873, "";"")))))"),"#N/A")</f>
        <v>#N/A</v>
      </c>
    </row>
    <row r="7874">
      <c r="A7874" s="12" t="str">
        <f>IFERROR(__xludf.DUMMYFUNCTION("TEXTJOIN("";"", TRUE, FILTER(CID!$B$2:$B$14794, CID!B7874=CID!$D$2:$D$14794))"),"#N/A")</f>
        <v>#N/A</v>
      </c>
      <c r="B7874" s="12" t="str">
        <f>IFERROR(__xludf.DUMMYFUNCTION("TEXTJOIN(""; "", TRUE, FILTER(CID!B7874:B14794, REGEXMATCH(CID!D7874:D14794, TEXTJOIN(""|"", TRUE, SPLIT(A7874, "";"")))))"),"#N/A")</f>
        <v>#N/A</v>
      </c>
    </row>
    <row r="7875">
      <c r="A7875" s="12" t="str">
        <f>IFERROR(__xludf.DUMMYFUNCTION("TEXTJOIN("";"", TRUE, FILTER(CID!$B$2:$B$14794, CID!B7875=CID!$D$2:$D$14794))"),"#N/A")</f>
        <v>#N/A</v>
      </c>
      <c r="B7875" s="12" t="str">
        <f>IFERROR(__xludf.DUMMYFUNCTION("TEXTJOIN(""; "", TRUE, FILTER(CID!B7875:B14794, REGEXMATCH(CID!D7875:D14794, TEXTJOIN(""|"", TRUE, SPLIT(A7875, "";"")))))"),"#N/A")</f>
        <v>#N/A</v>
      </c>
    </row>
    <row r="7876">
      <c r="A7876" s="12" t="str">
        <f>IFERROR(__xludf.DUMMYFUNCTION("TEXTJOIN("";"", TRUE, FILTER(CID!$B$2:$B$14794, CID!B7876=CID!$D$2:$D$14794))"),"#N/A")</f>
        <v>#N/A</v>
      </c>
      <c r="B7876" s="12" t="str">
        <f>IFERROR(__xludf.DUMMYFUNCTION("TEXTJOIN(""; "", TRUE, FILTER(CID!B7876:B14794, REGEXMATCH(CID!D7876:D14794, TEXTJOIN(""|"", TRUE, SPLIT(A7876, "";"")))))"),"#N/A")</f>
        <v>#N/A</v>
      </c>
    </row>
    <row r="7877">
      <c r="A7877" s="12" t="str">
        <f>IFERROR(__xludf.DUMMYFUNCTION("TEXTJOIN("";"", TRUE, FILTER(CID!$B$2:$B$14794, CID!B7877=CID!$D$2:$D$14794))"),"#N/A")</f>
        <v>#N/A</v>
      </c>
      <c r="B7877" s="12" t="str">
        <f>IFERROR(__xludf.DUMMYFUNCTION("TEXTJOIN(""; "", TRUE, FILTER(CID!B7877:B14794, REGEXMATCH(CID!D7877:D14794, TEXTJOIN(""|"", TRUE, SPLIT(A7877, "";"")))))"),"#N/A")</f>
        <v>#N/A</v>
      </c>
    </row>
    <row r="7878">
      <c r="A7878" s="12" t="str">
        <f>IFERROR(__xludf.DUMMYFUNCTION("TEXTJOIN("";"", TRUE, FILTER(CID!$B$2:$B$14794, CID!B7878=CID!$D$2:$D$14794))"),"#N/A")</f>
        <v>#N/A</v>
      </c>
      <c r="B7878" s="12" t="str">
        <f>IFERROR(__xludf.DUMMYFUNCTION("TEXTJOIN(""; "", TRUE, FILTER(CID!B7878:B14794, REGEXMATCH(CID!D7878:D14794, TEXTJOIN(""|"", TRUE, SPLIT(A7878, "";"")))))"),"#N/A")</f>
        <v>#N/A</v>
      </c>
    </row>
    <row r="7879">
      <c r="A7879" s="12" t="str">
        <f>IFERROR(__xludf.DUMMYFUNCTION("TEXTJOIN("";"", TRUE, FILTER(CID!$B$2:$B$14794, CID!B7879=CID!$D$2:$D$14794))"),"#N/A")</f>
        <v>#N/A</v>
      </c>
      <c r="B7879" s="12" t="str">
        <f>IFERROR(__xludf.DUMMYFUNCTION("TEXTJOIN(""; "", TRUE, FILTER(CID!B7879:B14794, REGEXMATCH(CID!D7879:D14794, TEXTJOIN(""|"", TRUE, SPLIT(A7879, "";"")))))"),"#N/A")</f>
        <v>#N/A</v>
      </c>
    </row>
    <row r="7880">
      <c r="A7880" s="12" t="str">
        <f>IFERROR(__xludf.DUMMYFUNCTION("TEXTJOIN("";"", TRUE, FILTER(CID!$B$2:$B$14794, CID!B7880=CID!$D$2:$D$14794))"),"#N/A")</f>
        <v>#N/A</v>
      </c>
      <c r="B7880" s="12" t="str">
        <f>IFERROR(__xludf.DUMMYFUNCTION("TEXTJOIN(""; "", TRUE, FILTER(CID!B7880:B14794, REGEXMATCH(CID!D7880:D14794, TEXTJOIN(""|"", TRUE, SPLIT(A7880, "";"")))))"),"#N/A")</f>
        <v>#N/A</v>
      </c>
    </row>
    <row r="7881">
      <c r="A7881" s="12" t="str">
        <f>IFERROR(__xludf.DUMMYFUNCTION("TEXTJOIN("";"", TRUE, FILTER(CID!$B$2:$B$14794, CID!B7881=CID!$D$2:$D$14794))"),"#N/A")</f>
        <v>#N/A</v>
      </c>
      <c r="B7881" s="12" t="str">
        <f>IFERROR(__xludf.DUMMYFUNCTION("TEXTJOIN(""; "", TRUE, FILTER(CID!B7881:B14794, REGEXMATCH(CID!D7881:D14794, TEXTJOIN(""|"", TRUE, SPLIT(A7881, "";"")))))"),"#N/A")</f>
        <v>#N/A</v>
      </c>
    </row>
    <row r="7882">
      <c r="A7882" s="12" t="str">
        <f>IFERROR(__xludf.DUMMYFUNCTION("TEXTJOIN("";"", TRUE, FILTER(CID!$B$2:$B$14794, CID!B7882=CID!$D$2:$D$14794))"),"#N/A")</f>
        <v>#N/A</v>
      </c>
      <c r="B7882" s="12" t="str">
        <f>IFERROR(__xludf.DUMMYFUNCTION("TEXTJOIN(""; "", TRUE, FILTER(CID!B7882:B14794, REGEXMATCH(CID!D7882:D14794, TEXTJOIN(""|"", TRUE, SPLIT(A7882, "";"")))))"),"#N/A")</f>
        <v>#N/A</v>
      </c>
    </row>
    <row r="7883">
      <c r="A7883" s="12" t="str">
        <f>IFERROR(__xludf.DUMMYFUNCTION("TEXTJOIN("";"", TRUE, FILTER(CID!$B$2:$B$14794, CID!B7883=CID!$D$2:$D$14794))"),"#N/A")</f>
        <v>#N/A</v>
      </c>
      <c r="B7883" s="12" t="str">
        <f>IFERROR(__xludf.DUMMYFUNCTION("TEXTJOIN(""; "", TRUE, FILTER(CID!B7883:B14794, REGEXMATCH(CID!D7883:D14794, TEXTJOIN(""|"", TRUE, SPLIT(A7883, "";"")))))"),"#N/A")</f>
        <v>#N/A</v>
      </c>
    </row>
    <row r="7884">
      <c r="A7884" s="12" t="str">
        <f>IFERROR(__xludf.DUMMYFUNCTION("TEXTJOIN("";"", TRUE, FILTER(CID!$B$2:$B$14794, CID!B7884=CID!$D$2:$D$14794))"),"#N/A")</f>
        <v>#N/A</v>
      </c>
      <c r="B7884" s="12" t="str">
        <f>IFERROR(__xludf.DUMMYFUNCTION("TEXTJOIN(""; "", TRUE, FILTER(CID!B7884:B14794, REGEXMATCH(CID!D7884:D14794, TEXTJOIN(""|"", TRUE, SPLIT(A7884, "";"")))))"),"#N/A")</f>
        <v>#N/A</v>
      </c>
    </row>
    <row r="7885">
      <c r="A7885" s="12" t="str">
        <f>IFERROR(__xludf.DUMMYFUNCTION("TEXTJOIN("";"", TRUE, FILTER(CID!$B$2:$B$14794, CID!B7885=CID!$D$2:$D$14794))"),"#N/A")</f>
        <v>#N/A</v>
      </c>
      <c r="B7885" s="12" t="str">
        <f>IFERROR(__xludf.DUMMYFUNCTION("TEXTJOIN(""; "", TRUE, FILTER(CID!B7885:B14794, REGEXMATCH(CID!D7885:D14794, TEXTJOIN(""|"", TRUE, SPLIT(A7885, "";"")))))"),"#N/A")</f>
        <v>#N/A</v>
      </c>
    </row>
    <row r="7886">
      <c r="A7886" s="12" t="str">
        <f>IFERROR(__xludf.DUMMYFUNCTION("TEXTJOIN("";"", TRUE, FILTER(CID!$B$2:$B$14794, CID!B7886=CID!$D$2:$D$14794))"),"#N/A")</f>
        <v>#N/A</v>
      </c>
      <c r="B7886" s="12" t="str">
        <f>IFERROR(__xludf.DUMMYFUNCTION("TEXTJOIN(""; "", TRUE, FILTER(CID!B7886:B14794, REGEXMATCH(CID!D7886:D14794, TEXTJOIN(""|"", TRUE, SPLIT(A7886, "";"")))))"),"#N/A")</f>
        <v>#N/A</v>
      </c>
    </row>
    <row r="7887">
      <c r="A7887" s="12" t="str">
        <f>IFERROR(__xludf.DUMMYFUNCTION("TEXTJOIN("";"", TRUE, FILTER(CID!$B$2:$B$14794, CID!B7887=CID!$D$2:$D$14794))"),"#N/A")</f>
        <v>#N/A</v>
      </c>
      <c r="B7887" s="12" t="str">
        <f>IFERROR(__xludf.DUMMYFUNCTION("TEXTJOIN(""; "", TRUE, FILTER(CID!B7887:B14794, REGEXMATCH(CID!D7887:D14794, TEXTJOIN(""|"", TRUE, SPLIT(A7887, "";"")))))"),"#N/A")</f>
        <v>#N/A</v>
      </c>
    </row>
    <row r="7888">
      <c r="A7888" s="12" t="str">
        <f>IFERROR(__xludf.DUMMYFUNCTION("TEXTJOIN("";"", TRUE, FILTER(CID!$B$2:$B$14794, CID!B7888=CID!$D$2:$D$14794))"),"#N/A")</f>
        <v>#N/A</v>
      </c>
      <c r="B7888" s="12" t="str">
        <f>IFERROR(__xludf.DUMMYFUNCTION("TEXTJOIN(""; "", TRUE, FILTER(CID!B7888:B14794, REGEXMATCH(CID!D7888:D14794, TEXTJOIN(""|"", TRUE, SPLIT(A7888, "";"")))))"),"#N/A")</f>
        <v>#N/A</v>
      </c>
    </row>
    <row r="7889">
      <c r="A7889" s="12" t="str">
        <f>IFERROR(__xludf.DUMMYFUNCTION("TEXTJOIN("";"", TRUE, FILTER(CID!$B$2:$B$14794, CID!B7889=CID!$D$2:$D$14794))"),"#N/A")</f>
        <v>#N/A</v>
      </c>
      <c r="B7889" s="12" t="str">
        <f>IFERROR(__xludf.DUMMYFUNCTION("TEXTJOIN(""; "", TRUE, FILTER(CID!B7889:B14794, REGEXMATCH(CID!D7889:D14794, TEXTJOIN(""|"", TRUE, SPLIT(A7889, "";"")))))"),"#N/A")</f>
        <v>#N/A</v>
      </c>
    </row>
    <row r="7890">
      <c r="A7890" s="12" t="str">
        <f>IFERROR(__xludf.DUMMYFUNCTION("TEXTJOIN("";"", TRUE, FILTER(CID!$B$2:$B$14794, CID!B7890=CID!$D$2:$D$14794))"),"#N/A")</f>
        <v>#N/A</v>
      </c>
      <c r="B7890" s="12" t="str">
        <f>IFERROR(__xludf.DUMMYFUNCTION("TEXTJOIN(""; "", TRUE, FILTER(CID!B7890:B14794, REGEXMATCH(CID!D7890:D14794, TEXTJOIN(""|"", TRUE, SPLIT(A7890, "";"")))))"),"#N/A")</f>
        <v>#N/A</v>
      </c>
    </row>
    <row r="7891">
      <c r="A7891" s="12" t="str">
        <f>IFERROR(__xludf.DUMMYFUNCTION("TEXTJOIN("";"", TRUE, FILTER(CID!$B$2:$B$14794, CID!B7891=CID!$D$2:$D$14794))"),"#N/A")</f>
        <v>#N/A</v>
      </c>
      <c r="B7891" s="12" t="str">
        <f>IFERROR(__xludf.DUMMYFUNCTION("TEXTJOIN(""; "", TRUE, FILTER(CID!B7891:B14794, REGEXMATCH(CID!D7891:D14794, TEXTJOIN(""|"", TRUE, SPLIT(A7891, "";"")))))"),"#N/A")</f>
        <v>#N/A</v>
      </c>
    </row>
    <row r="7892">
      <c r="A7892" s="12" t="str">
        <f>IFERROR(__xludf.DUMMYFUNCTION("TEXTJOIN("";"", TRUE, FILTER(CID!$B$2:$B$14794, CID!B7892=CID!$D$2:$D$14794))"),"#N/A")</f>
        <v>#N/A</v>
      </c>
      <c r="B7892" s="12" t="str">
        <f>IFERROR(__xludf.DUMMYFUNCTION("TEXTJOIN(""; "", TRUE, FILTER(CID!B7892:B14794, REGEXMATCH(CID!D7892:D14794, TEXTJOIN(""|"", TRUE, SPLIT(A7892, "";"")))))"),"#N/A")</f>
        <v>#N/A</v>
      </c>
    </row>
    <row r="7893">
      <c r="A7893" s="12" t="str">
        <f>IFERROR(__xludf.DUMMYFUNCTION("TEXTJOIN("";"", TRUE, FILTER(CID!$B$2:$B$14794, CID!B7893=CID!$D$2:$D$14794))"),"#N/A")</f>
        <v>#N/A</v>
      </c>
      <c r="B7893" s="12" t="str">
        <f>IFERROR(__xludf.DUMMYFUNCTION("TEXTJOIN(""; "", TRUE, FILTER(CID!B7893:B14794, REGEXMATCH(CID!D7893:D14794, TEXTJOIN(""|"", TRUE, SPLIT(A7893, "";"")))))"),"#N/A")</f>
        <v>#N/A</v>
      </c>
    </row>
    <row r="7894">
      <c r="A7894" s="12" t="str">
        <f>IFERROR(__xludf.DUMMYFUNCTION("TEXTJOIN("";"", TRUE, FILTER(CID!$B$2:$B$14794, CID!B7894=CID!$D$2:$D$14794))"),"#N/A")</f>
        <v>#N/A</v>
      </c>
      <c r="B7894" s="12" t="str">
        <f>IFERROR(__xludf.DUMMYFUNCTION("TEXTJOIN(""; "", TRUE, FILTER(CID!B7894:B14794, REGEXMATCH(CID!D7894:D14794, TEXTJOIN(""|"", TRUE, SPLIT(A7894, "";"")))))"),"#N/A")</f>
        <v>#N/A</v>
      </c>
    </row>
    <row r="7895">
      <c r="A7895" s="12" t="str">
        <f>IFERROR(__xludf.DUMMYFUNCTION("TEXTJOIN("";"", TRUE, FILTER(CID!$B$2:$B$14794, CID!B7895=CID!$D$2:$D$14794))"),"#N/A")</f>
        <v>#N/A</v>
      </c>
      <c r="B7895" s="12" t="str">
        <f>IFERROR(__xludf.DUMMYFUNCTION("TEXTJOIN(""; "", TRUE, FILTER(CID!B7895:B14794, REGEXMATCH(CID!D7895:D14794, TEXTJOIN(""|"", TRUE, SPLIT(A7895, "";"")))))"),"#N/A")</f>
        <v>#N/A</v>
      </c>
    </row>
    <row r="7896">
      <c r="A7896" s="12" t="str">
        <f>IFERROR(__xludf.DUMMYFUNCTION("TEXTJOIN("";"", TRUE, FILTER(CID!$B$2:$B$14794, CID!B7896=CID!$D$2:$D$14794))"),"#N/A")</f>
        <v>#N/A</v>
      </c>
      <c r="B7896" s="12" t="str">
        <f>IFERROR(__xludf.DUMMYFUNCTION("TEXTJOIN(""; "", TRUE, FILTER(CID!B7896:B14794, REGEXMATCH(CID!D7896:D14794, TEXTJOIN(""|"", TRUE, SPLIT(A7896, "";"")))))"),"#N/A")</f>
        <v>#N/A</v>
      </c>
    </row>
    <row r="7897">
      <c r="A7897" s="12" t="str">
        <f>IFERROR(__xludf.DUMMYFUNCTION("TEXTJOIN("";"", TRUE, FILTER(CID!$B$2:$B$14794, CID!B7897=CID!$D$2:$D$14794))"),"#N/A")</f>
        <v>#N/A</v>
      </c>
      <c r="B7897" s="12" t="str">
        <f>IFERROR(__xludf.DUMMYFUNCTION("TEXTJOIN(""; "", TRUE, FILTER(CID!B7897:B14794, REGEXMATCH(CID!D7897:D14794, TEXTJOIN(""|"", TRUE, SPLIT(A7897, "";"")))))"),"#N/A")</f>
        <v>#N/A</v>
      </c>
    </row>
    <row r="7898">
      <c r="A7898" s="12" t="str">
        <f>IFERROR(__xludf.DUMMYFUNCTION("TEXTJOIN("";"", TRUE, FILTER(CID!$B$2:$B$14794, CID!B7898=CID!$D$2:$D$14794))"),"#N/A")</f>
        <v>#N/A</v>
      </c>
      <c r="B7898" s="12" t="str">
        <f>IFERROR(__xludf.DUMMYFUNCTION("TEXTJOIN(""; "", TRUE, FILTER(CID!B7898:B14794, REGEXMATCH(CID!D7898:D14794, TEXTJOIN(""|"", TRUE, SPLIT(A7898, "";"")))))"),"#N/A")</f>
        <v>#N/A</v>
      </c>
    </row>
    <row r="7899">
      <c r="A7899" s="12" t="str">
        <f>IFERROR(__xludf.DUMMYFUNCTION("TEXTJOIN("";"", TRUE, FILTER(CID!$B$2:$B$14794, CID!B7899=CID!$D$2:$D$14794))"),"#N/A")</f>
        <v>#N/A</v>
      </c>
      <c r="B7899" s="12" t="str">
        <f>IFERROR(__xludf.DUMMYFUNCTION("TEXTJOIN(""; "", TRUE, FILTER(CID!B7899:B14794, REGEXMATCH(CID!D7899:D14794, TEXTJOIN(""|"", TRUE, SPLIT(A7899, "";"")))))"),"#N/A")</f>
        <v>#N/A</v>
      </c>
    </row>
    <row r="7900">
      <c r="A7900" s="12" t="str">
        <f>IFERROR(__xludf.DUMMYFUNCTION("TEXTJOIN("";"", TRUE, FILTER(CID!$B$2:$B$14794, CID!B7900=CID!$D$2:$D$14794))"),"#N/A")</f>
        <v>#N/A</v>
      </c>
      <c r="B7900" s="12" t="str">
        <f>IFERROR(__xludf.DUMMYFUNCTION("TEXTJOIN(""; "", TRUE, FILTER(CID!B7900:B14794, REGEXMATCH(CID!D7900:D14794, TEXTJOIN(""|"", TRUE, SPLIT(A7900, "";"")))))"),"#N/A")</f>
        <v>#N/A</v>
      </c>
    </row>
    <row r="7901">
      <c r="A7901" s="12" t="str">
        <f>IFERROR(__xludf.DUMMYFUNCTION("TEXTJOIN("";"", TRUE, FILTER(CID!$B$2:$B$14794, CID!B7901=CID!$D$2:$D$14794))"),"#N/A")</f>
        <v>#N/A</v>
      </c>
      <c r="B7901" s="12" t="str">
        <f>IFERROR(__xludf.DUMMYFUNCTION("TEXTJOIN(""; "", TRUE, FILTER(CID!B7901:B14794, REGEXMATCH(CID!D7901:D14794, TEXTJOIN(""|"", TRUE, SPLIT(A7901, "";"")))))"),"#N/A")</f>
        <v>#N/A</v>
      </c>
    </row>
    <row r="7902">
      <c r="A7902" s="12" t="str">
        <f>IFERROR(__xludf.DUMMYFUNCTION("TEXTJOIN("";"", TRUE, FILTER(CID!$B$2:$B$14794, CID!B7902=CID!$D$2:$D$14794))"),"#N/A")</f>
        <v>#N/A</v>
      </c>
      <c r="B7902" s="12" t="str">
        <f>IFERROR(__xludf.DUMMYFUNCTION("TEXTJOIN(""; "", TRUE, FILTER(CID!B7902:B14794, REGEXMATCH(CID!D7902:D14794, TEXTJOIN(""|"", TRUE, SPLIT(A7902, "";"")))))"),"#N/A")</f>
        <v>#N/A</v>
      </c>
    </row>
    <row r="7903">
      <c r="A7903" s="12" t="str">
        <f>IFERROR(__xludf.DUMMYFUNCTION("TEXTJOIN("";"", TRUE, FILTER(CID!$B$2:$B$14794, CID!B7903=CID!$D$2:$D$14794))"),"#N/A")</f>
        <v>#N/A</v>
      </c>
      <c r="B7903" s="12" t="str">
        <f>IFERROR(__xludf.DUMMYFUNCTION("TEXTJOIN(""; "", TRUE, FILTER(CID!B7903:B14794, REGEXMATCH(CID!D7903:D14794, TEXTJOIN(""|"", TRUE, SPLIT(A7903, "";"")))))"),"#N/A")</f>
        <v>#N/A</v>
      </c>
    </row>
    <row r="7904">
      <c r="A7904" s="12" t="str">
        <f>IFERROR(__xludf.DUMMYFUNCTION("TEXTJOIN("";"", TRUE, FILTER(CID!$B$2:$B$14794, CID!B7904=CID!$D$2:$D$14794))"),"#N/A")</f>
        <v>#N/A</v>
      </c>
      <c r="B7904" s="12" t="str">
        <f>IFERROR(__xludf.DUMMYFUNCTION("TEXTJOIN(""; "", TRUE, FILTER(CID!B7904:B14794, REGEXMATCH(CID!D7904:D14794, TEXTJOIN(""|"", TRUE, SPLIT(A7904, "";"")))))"),"#N/A")</f>
        <v>#N/A</v>
      </c>
    </row>
    <row r="7905">
      <c r="A7905" s="12" t="str">
        <f>IFERROR(__xludf.DUMMYFUNCTION("TEXTJOIN("";"", TRUE, FILTER(CID!$B$2:$B$14794, CID!B7905=CID!$D$2:$D$14794))"),"#N/A")</f>
        <v>#N/A</v>
      </c>
      <c r="B7905" s="12" t="str">
        <f>IFERROR(__xludf.DUMMYFUNCTION("TEXTJOIN(""; "", TRUE, FILTER(CID!B7905:B14794, REGEXMATCH(CID!D7905:D14794, TEXTJOIN(""|"", TRUE, SPLIT(A7905, "";"")))))"),"#N/A")</f>
        <v>#N/A</v>
      </c>
    </row>
    <row r="7906">
      <c r="A7906" s="12" t="str">
        <f>IFERROR(__xludf.DUMMYFUNCTION("TEXTJOIN("";"", TRUE, FILTER(CID!$B$2:$B$14794, CID!B7906=CID!$D$2:$D$14794))"),"#N/A")</f>
        <v>#N/A</v>
      </c>
      <c r="B7906" s="12" t="str">
        <f>IFERROR(__xludf.DUMMYFUNCTION("TEXTJOIN(""; "", TRUE, FILTER(CID!B7906:B14794, REGEXMATCH(CID!D7906:D14794, TEXTJOIN(""|"", TRUE, SPLIT(A7906, "";"")))))"),"#N/A")</f>
        <v>#N/A</v>
      </c>
    </row>
    <row r="7907">
      <c r="A7907" s="12" t="str">
        <f>IFERROR(__xludf.DUMMYFUNCTION("TEXTJOIN("";"", TRUE, FILTER(CID!$B$2:$B$14794, CID!B7907=CID!$D$2:$D$14794))"),"#N/A")</f>
        <v>#N/A</v>
      </c>
      <c r="B7907" s="12" t="str">
        <f>IFERROR(__xludf.DUMMYFUNCTION("TEXTJOIN(""; "", TRUE, FILTER(CID!B7907:B14794, REGEXMATCH(CID!D7907:D14794, TEXTJOIN(""|"", TRUE, SPLIT(A7907, "";"")))))"),"#N/A")</f>
        <v>#N/A</v>
      </c>
    </row>
    <row r="7908">
      <c r="A7908" s="12" t="str">
        <f>IFERROR(__xludf.DUMMYFUNCTION("TEXTJOIN("";"", TRUE, FILTER(CID!$B$2:$B$14794, CID!B7908=CID!$D$2:$D$14794))"),"#N/A")</f>
        <v>#N/A</v>
      </c>
      <c r="B7908" s="12" t="str">
        <f>IFERROR(__xludf.DUMMYFUNCTION("TEXTJOIN(""; "", TRUE, FILTER(CID!B7908:B14794, REGEXMATCH(CID!D7908:D14794, TEXTJOIN(""|"", TRUE, SPLIT(A7908, "";"")))))"),"#N/A")</f>
        <v>#N/A</v>
      </c>
    </row>
    <row r="7909">
      <c r="A7909" s="12" t="str">
        <f>IFERROR(__xludf.DUMMYFUNCTION("TEXTJOIN("";"", TRUE, FILTER(CID!$B$2:$B$14794, CID!B7909=CID!$D$2:$D$14794))"),"#N/A")</f>
        <v>#N/A</v>
      </c>
      <c r="B7909" s="12" t="str">
        <f>IFERROR(__xludf.DUMMYFUNCTION("TEXTJOIN(""; "", TRUE, FILTER(CID!B7909:B14794, REGEXMATCH(CID!D7909:D14794, TEXTJOIN(""|"", TRUE, SPLIT(A7909, "";"")))))"),"#N/A")</f>
        <v>#N/A</v>
      </c>
    </row>
    <row r="7910">
      <c r="A7910" s="12" t="str">
        <f>IFERROR(__xludf.DUMMYFUNCTION("TEXTJOIN("";"", TRUE, FILTER(CID!$B$2:$B$14794, CID!B7910=CID!$D$2:$D$14794))"),"#N/A")</f>
        <v>#N/A</v>
      </c>
      <c r="B7910" s="12" t="str">
        <f>IFERROR(__xludf.DUMMYFUNCTION("TEXTJOIN(""; "", TRUE, FILTER(CID!B7910:B14794, REGEXMATCH(CID!D7910:D14794, TEXTJOIN(""|"", TRUE, SPLIT(A7910, "";"")))))"),"#N/A")</f>
        <v>#N/A</v>
      </c>
    </row>
    <row r="7911">
      <c r="A7911" s="12" t="str">
        <f>IFERROR(__xludf.DUMMYFUNCTION("TEXTJOIN("";"", TRUE, FILTER(CID!$B$2:$B$14794, CID!B7911=CID!$D$2:$D$14794))"),"#N/A")</f>
        <v>#N/A</v>
      </c>
      <c r="B7911" s="12" t="str">
        <f>IFERROR(__xludf.DUMMYFUNCTION("TEXTJOIN(""; "", TRUE, FILTER(CID!B7911:B14794, REGEXMATCH(CID!D7911:D14794, TEXTJOIN(""|"", TRUE, SPLIT(A7911, "";"")))))"),"#N/A")</f>
        <v>#N/A</v>
      </c>
    </row>
    <row r="7912">
      <c r="A7912" s="12" t="str">
        <f>IFERROR(__xludf.DUMMYFUNCTION("TEXTJOIN("";"", TRUE, FILTER(CID!$B$2:$B$14794, CID!B7912=CID!$D$2:$D$14794))"),"#N/A")</f>
        <v>#N/A</v>
      </c>
      <c r="B7912" s="12" t="str">
        <f>IFERROR(__xludf.DUMMYFUNCTION("TEXTJOIN(""; "", TRUE, FILTER(CID!B7912:B14794, REGEXMATCH(CID!D7912:D14794, TEXTJOIN(""|"", TRUE, SPLIT(A7912, "";"")))))"),"#N/A")</f>
        <v>#N/A</v>
      </c>
    </row>
    <row r="7913">
      <c r="A7913" s="12" t="str">
        <f>IFERROR(__xludf.DUMMYFUNCTION("TEXTJOIN("";"", TRUE, FILTER(CID!$B$2:$B$14794, CID!B7913=CID!$D$2:$D$14794))"),"#N/A")</f>
        <v>#N/A</v>
      </c>
      <c r="B7913" s="12" t="str">
        <f>IFERROR(__xludf.DUMMYFUNCTION("TEXTJOIN(""; "", TRUE, FILTER(CID!B7913:B14794, REGEXMATCH(CID!D7913:D14794, TEXTJOIN(""|"", TRUE, SPLIT(A7913, "";"")))))"),"#N/A")</f>
        <v>#N/A</v>
      </c>
    </row>
    <row r="7914">
      <c r="A7914" s="12" t="str">
        <f>IFERROR(__xludf.DUMMYFUNCTION("TEXTJOIN("";"", TRUE, FILTER(CID!$B$2:$B$14794, CID!B7914=CID!$D$2:$D$14794))"),"#N/A")</f>
        <v>#N/A</v>
      </c>
      <c r="B7914" s="12" t="str">
        <f>IFERROR(__xludf.DUMMYFUNCTION("TEXTJOIN(""; "", TRUE, FILTER(CID!B7914:B14794, REGEXMATCH(CID!D7914:D14794, TEXTJOIN(""|"", TRUE, SPLIT(A7914, "";"")))))"),"#N/A")</f>
        <v>#N/A</v>
      </c>
    </row>
    <row r="7915">
      <c r="A7915" s="12" t="str">
        <f>IFERROR(__xludf.DUMMYFUNCTION("TEXTJOIN("";"", TRUE, FILTER(CID!$B$2:$B$14794, CID!B7915=CID!$D$2:$D$14794))"),"#N/A")</f>
        <v>#N/A</v>
      </c>
      <c r="B7915" s="12" t="str">
        <f>IFERROR(__xludf.DUMMYFUNCTION("TEXTJOIN(""; "", TRUE, FILTER(CID!B7915:B14794, REGEXMATCH(CID!D7915:D14794, TEXTJOIN(""|"", TRUE, SPLIT(A7915, "";"")))))"),"#N/A")</f>
        <v>#N/A</v>
      </c>
    </row>
    <row r="7916">
      <c r="A7916" s="12" t="str">
        <f>IFERROR(__xludf.DUMMYFUNCTION("TEXTJOIN("";"", TRUE, FILTER(CID!$B$2:$B$14794, CID!B7916=CID!$D$2:$D$14794))"),"#N/A")</f>
        <v>#N/A</v>
      </c>
      <c r="B7916" s="12" t="str">
        <f>IFERROR(__xludf.DUMMYFUNCTION("TEXTJOIN(""; "", TRUE, FILTER(CID!B7916:B14794, REGEXMATCH(CID!D7916:D14794, TEXTJOIN(""|"", TRUE, SPLIT(A7916, "";"")))))"),"#N/A")</f>
        <v>#N/A</v>
      </c>
    </row>
    <row r="7917">
      <c r="A7917" s="12" t="str">
        <f>IFERROR(__xludf.DUMMYFUNCTION("TEXTJOIN("";"", TRUE, FILTER(CID!$B$2:$B$14794, CID!B7917=CID!$D$2:$D$14794))"),"#N/A")</f>
        <v>#N/A</v>
      </c>
      <c r="B7917" s="12" t="str">
        <f>IFERROR(__xludf.DUMMYFUNCTION("TEXTJOIN(""; "", TRUE, FILTER(CID!B7917:B14794, REGEXMATCH(CID!D7917:D14794, TEXTJOIN(""|"", TRUE, SPLIT(A7917, "";"")))))"),"#N/A")</f>
        <v>#N/A</v>
      </c>
    </row>
    <row r="7918">
      <c r="A7918" s="12" t="str">
        <f>IFERROR(__xludf.DUMMYFUNCTION("TEXTJOIN("";"", TRUE, FILTER(CID!$B$2:$B$14794, CID!B7918=CID!$D$2:$D$14794))"),"#N/A")</f>
        <v>#N/A</v>
      </c>
      <c r="B7918" s="12" t="str">
        <f>IFERROR(__xludf.DUMMYFUNCTION("TEXTJOIN(""; "", TRUE, FILTER(CID!B7918:B14794, REGEXMATCH(CID!D7918:D14794, TEXTJOIN(""|"", TRUE, SPLIT(A7918, "";"")))))"),"#N/A")</f>
        <v>#N/A</v>
      </c>
    </row>
    <row r="7919">
      <c r="A7919" s="12" t="str">
        <f>IFERROR(__xludf.DUMMYFUNCTION("TEXTJOIN("";"", TRUE, FILTER(CID!$B$2:$B$14794, CID!B7919=CID!$D$2:$D$14794))"),"#N/A")</f>
        <v>#N/A</v>
      </c>
      <c r="B7919" s="12" t="str">
        <f>IFERROR(__xludf.DUMMYFUNCTION("TEXTJOIN(""; "", TRUE, FILTER(CID!B7919:B14794, REGEXMATCH(CID!D7919:D14794, TEXTJOIN(""|"", TRUE, SPLIT(A7919, "";"")))))"),"#N/A")</f>
        <v>#N/A</v>
      </c>
    </row>
    <row r="7920">
      <c r="A7920" s="12" t="str">
        <f>IFERROR(__xludf.DUMMYFUNCTION("TEXTJOIN("";"", TRUE, FILTER(CID!$B$2:$B$14794, CID!B7920=CID!$D$2:$D$14794))"),"#N/A")</f>
        <v>#N/A</v>
      </c>
      <c r="B7920" s="12" t="str">
        <f>IFERROR(__xludf.DUMMYFUNCTION("TEXTJOIN(""; "", TRUE, FILTER(CID!B7920:B14794, REGEXMATCH(CID!D7920:D14794, TEXTJOIN(""|"", TRUE, SPLIT(A7920, "";"")))))"),"#N/A")</f>
        <v>#N/A</v>
      </c>
    </row>
    <row r="7921">
      <c r="A7921" s="12" t="str">
        <f>IFERROR(__xludf.DUMMYFUNCTION("TEXTJOIN("";"", TRUE, FILTER(CID!$B$2:$B$14794, CID!B7921=CID!$D$2:$D$14794))"),"#N/A")</f>
        <v>#N/A</v>
      </c>
      <c r="B7921" s="12" t="str">
        <f>IFERROR(__xludf.DUMMYFUNCTION("TEXTJOIN(""; "", TRUE, FILTER(CID!B7921:B14794, REGEXMATCH(CID!D7921:D14794, TEXTJOIN(""|"", TRUE, SPLIT(A7921, "";"")))))"),"#N/A")</f>
        <v>#N/A</v>
      </c>
    </row>
    <row r="7922">
      <c r="A7922" s="12" t="str">
        <f>IFERROR(__xludf.DUMMYFUNCTION("TEXTJOIN("";"", TRUE, FILTER(CID!$B$2:$B$14794, CID!B7922=CID!$D$2:$D$14794))"),"#N/A")</f>
        <v>#N/A</v>
      </c>
      <c r="B7922" s="12" t="str">
        <f>IFERROR(__xludf.DUMMYFUNCTION("TEXTJOIN(""; "", TRUE, FILTER(CID!B7922:B14794, REGEXMATCH(CID!D7922:D14794, TEXTJOIN(""|"", TRUE, SPLIT(A7922, "";"")))))"),"#N/A")</f>
        <v>#N/A</v>
      </c>
    </row>
    <row r="7923">
      <c r="A7923" s="12" t="str">
        <f>IFERROR(__xludf.DUMMYFUNCTION("TEXTJOIN("";"", TRUE, FILTER(CID!$B$2:$B$14794, CID!B7923=CID!$D$2:$D$14794))"),"#N/A")</f>
        <v>#N/A</v>
      </c>
      <c r="B7923" s="12" t="str">
        <f>IFERROR(__xludf.DUMMYFUNCTION("TEXTJOIN(""; "", TRUE, FILTER(CID!B7923:B14794, REGEXMATCH(CID!D7923:D14794, TEXTJOIN(""|"", TRUE, SPLIT(A7923, "";"")))))"),"#N/A")</f>
        <v>#N/A</v>
      </c>
    </row>
    <row r="7924">
      <c r="A7924" s="12" t="str">
        <f>IFERROR(__xludf.DUMMYFUNCTION("TEXTJOIN("";"", TRUE, FILTER(CID!$B$2:$B$14794, CID!B7924=CID!$D$2:$D$14794))"),"#N/A")</f>
        <v>#N/A</v>
      </c>
      <c r="B7924" s="12" t="str">
        <f>IFERROR(__xludf.DUMMYFUNCTION("TEXTJOIN(""; "", TRUE, FILTER(CID!B7924:B14794, REGEXMATCH(CID!D7924:D14794, TEXTJOIN(""|"", TRUE, SPLIT(A7924, "";"")))))"),"#N/A")</f>
        <v>#N/A</v>
      </c>
    </row>
    <row r="7925">
      <c r="A7925" s="12" t="str">
        <f>IFERROR(__xludf.DUMMYFUNCTION("TEXTJOIN("";"", TRUE, FILTER(CID!$B$2:$B$14794, CID!B7925=CID!$D$2:$D$14794))"),"#N/A")</f>
        <v>#N/A</v>
      </c>
      <c r="B7925" s="12" t="str">
        <f>IFERROR(__xludf.DUMMYFUNCTION("TEXTJOIN(""; "", TRUE, FILTER(CID!B7925:B14794, REGEXMATCH(CID!D7925:D14794, TEXTJOIN(""|"", TRUE, SPLIT(A7925, "";"")))))"),"#N/A")</f>
        <v>#N/A</v>
      </c>
    </row>
    <row r="7926">
      <c r="A7926" s="12" t="str">
        <f>IFERROR(__xludf.DUMMYFUNCTION("TEXTJOIN("";"", TRUE, FILTER(CID!$B$2:$B$14794, CID!B7926=CID!$D$2:$D$14794))"),"#N/A")</f>
        <v>#N/A</v>
      </c>
      <c r="B7926" s="12" t="str">
        <f>IFERROR(__xludf.DUMMYFUNCTION("TEXTJOIN(""; "", TRUE, FILTER(CID!B7926:B14794, REGEXMATCH(CID!D7926:D14794, TEXTJOIN(""|"", TRUE, SPLIT(A7926, "";"")))))"),"#N/A")</f>
        <v>#N/A</v>
      </c>
    </row>
    <row r="7927">
      <c r="A7927" s="12" t="str">
        <f>IFERROR(__xludf.DUMMYFUNCTION("TEXTJOIN("";"", TRUE, FILTER(CID!$B$2:$B$14794, CID!B7927=CID!$D$2:$D$14794))"),"#N/A")</f>
        <v>#N/A</v>
      </c>
      <c r="B7927" s="12" t="str">
        <f>IFERROR(__xludf.DUMMYFUNCTION("TEXTJOIN(""; "", TRUE, FILTER(CID!B7927:B14794, REGEXMATCH(CID!D7927:D14794, TEXTJOIN(""|"", TRUE, SPLIT(A7927, "";"")))))"),"#N/A")</f>
        <v>#N/A</v>
      </c>
    </row>
    <row r="7928">
      <c r="A7928" s="12" t="str">
        <f>IFERROR(__xludf.DUMMYFUNCTION("TEXTJOIN("";"", TRUE, FILTER(CID!$B$2:$B$14794, CID!B7928=CID!$D$2:$D$14794))"),"#N/A")</f>
        <v>#N/A</v>
      </c>
      <c r="B7928" s="12" t="str">
        <f>IFERROR(__xludf.DUMMYFUNCTION("TEXTJOIN(""; "", TRUE, FILTER(CID!B7928:B14794, REGEXMATCH(CID!D7928:D14794, TEXTJOIN(""|"", TRUE, SPLIT(A7928, "";"")))))"),"#N/A")</f>
        <v>#N/A</v>
      </c>
    </row>
    <row r="7929">
      <c r="A7929" s="12" t="str">
        <f>IFERROR(__xludf.DUMMYFUNCTION("TEXTJOIN("";"", TRUE, FILTER(CID!$B$2:$B$14794, CID!B7929=CID!$D$2:$D$14794))"),"#N/A")</f>
        <v>#N/A</v>
      </c>
      <c r="B7929" s="12" t="str">
        <f>IFERROR(__xludf.DUMMYFUNCTION("TEXTJOIN(""; "", TRUE, FILTER(CID!B7929:B14794, REGEXMATCH(CID!D7929:D14794, TEXTJOIN(""|"", TRUE, SPLIT(A7929, "";"")))))"),"#N/A")</f>
        <v>#N/A</v>
      </c>
    </row>
    <row r="7930">
      <c r="A7930" s="12" t="str">
        <f>IFERROR(__xludf.DUMMYFUNCTION("TEXTJOIN("";"", TRUE, FILTER(CID!$B$2:$B$14794, CID!B7930=CID!$D$2:$D$14794))"),"#N/A")</f>
        <v>#N/A</v>
      </c>
      <c r="B7930" s="12" t="str">
        <f>IFERROR(__xludf.DUMMYFUNCTION("TEXTJOIN(""; "", TRUE, FILTER(CID!B7930:B14794, REGEXMATCH(CID!D7930:D14794, TEXTJOIN(""|"", TRUE, SPLIT(A7930, "";"")))))"),"#N/A")</f>
        <v>#N/A</v>
      </c>
    </row>
    <row r="7931">
      <c r="A7931" s="12" t="str">
        <f>IFERROR(__xludf.DUMMYFUNCTION("TEXTJOIN("";"", TRUE, FILTER(CID!$B$2:$B$14794, CID!B7931=CID!$D$2:$D$14794))"),"#N/A")</f>
        <v>#N/A</v>
      </c>
      <c r="B7931" s="12" t="str">
        <f>IFERROR(__xludf.DUMMYFUNCTION("TEXTJOIN(""; "", TRUE, FILTER(CID!B7931:B14794, REGEXMATCH(CID!D7931:D14794, TEXTJOIN(""|"", TRUE, SPLIT(A7931, "";"")))))"),"#N/A")</f>
        <v>#N/A</v>
      </c>
    </row>
    <row r="7932">
      <c r="A7932" s="12" t="str">
        <f>IFERROR(__xludf.DUMMYFUNCTION("TEXTJOIN("";"", TRUE, FILTER(CID!$B$2:$B$14794, CID!B7932=CID!$D$2:$D$14794))"),"#N/A")</f>
        <v>#N/A</v>
      </c>
      <c r="B7932" s="12" t="str">
        <f>IFERROR(__xludf.DUMMYFUNCTION("TEXTJOIN(""; "", TRUE, FILTER(CID!B7932:B14794, REGEXMATCH(CID!D7932:D14794, TEXTJOIN(""|"", TRUE, SPLIT(A7932, "";"")))))"),"#N/A")</f>
        <v>#N/A</v>
      </c>
    </row>
    <row r="7933">
      <c r="A7933" s="12" t="str">
        <f>IFERROR(__xludf.DUMMYFUNCTION("TEXTJOIN("";"", TRUE, FILTER(CID!$B$2:$B$14794, CID!B7933=CID!$D$2:$D$14794))"),"#N/A")</f>
        <v>#N/A</v>
      </c>
      <c r="B7933" s="12" t="str">
        <f>IFERROR(__xludf.DUMMYFUNCTION("TEXTJOIN(""; "", TRUE, FILTER(CID!B7933:B14794, REGEXMATCH(CID!D7933:D14794, TEXTJOIN(""|"", TRUE, SPLIT(A7933, "";"")))))"),"#N/A")</f>
        <v>#N/A</v>
      </c>
    </row>
    <row r="7934">
      <c r="A7934" s="12" t="str">
        <f>IFERROR(__xludf.DUMMYFUNCTION("TEXTJOIN("";"", TRUE, FILTER(CID!$B$2:$B$14794, CID!B7934=CID!$D$2:$D$14794))"),"#N/A")</f>
        <v>#N/A</v>
      </c>
      <c r="B7934" s="12" t="str">
        <f>IFERROR(__xludf.DUMMYFUNCTION("TEXTJOIN(""; "", TRUE, FILTER(CID!B7934:B14794, REGEXMATCH(CID!D7934:D14794, TEXTJOIN(""|"", TRUE, SPLIT(A7934, "";"")))))"),"#N/A")</f>
        <v>#N/A</v>
      </c>
    </row>
    <row r="7935">
      <c r="A7935" s="12" t="str">
        <f>IFERROR(__xludf.DUMMYFUNCTION("TEXTJOIN("";"", TRUE, FILTER(CID!$B$2:$B$14794, CID!B7935=CID!$D$2:$D$14794))"),"#N/A")</f>
        <v>#N/A</v>
      </c>
      <c r="B7935" s="12" t="str">
        <f>IFERROR(__xludf.DUMMYFUNCTION("TEXTJOIN(""; "", TRUE, FILTER(CID!B7935:B14794, REGEXMATCH(CID!D7935:D14794, TEXTJOIN(""|"", TRUE, SPLIT(A7935, "";"")))))"),"#N/A")</f>
        <v>#N/A</v>
      </c>
    </row>
    <row r="7936">
      <c r="A7936" s="12" t="str">
        <f>IFERROR(__xludf.DUMMYFUNCTION("TEXTJOIN("";"", TRUE, FILTER(CID!$B$2:$B$14794, CID!B7936=CID!$D$2:$D$14794))"),"#N/A")</f>
        <v>#N/A</v>
      </c>
      <c r="B7936" s="12" t="str">
        <f>IFERROR(__xludf.DUMMYFUNCTION("TEXTJOIN(""; "", TRUE, FILTER(CID!B7936:B14794, REGEXMATCH(CID!D7936:D14794, TEXTJOIN(""|"", TRUE, SPLIT(A7936, "";"")))))"),"#N/A")</f>
        <v>#N/A</v>
      </c>
    </row>
    <row r="7937">
      <c r="A7937" s="12" t="str">
        <f>IFERROR(__xludf.DUMMYFUNCTION("TEXTJOIN("";"", TRUE, FILTER(CID!$B$2:$B$14794, CID!B7937=CID!$D$2:$D$14794))"),"#N/A")</f>
        <v>#N/A</v>
      </c>
      <c r="B7937" s="12" t="str">
        <f>IFERROR(__xludf.DUMMYFUNCTION("TEXTJOIN(""; "", TRUE, FILTER(CID!B7937:B14794, REGEXMATCH(CID!D7937:D14794, TEXTJOIN(""|"", TRUE, SPLIT(A7937, "";"")))))"),"#N/A")</f>
        <v>#N/A</v>
      </c>
    </row>
    <row r="7938">
      <c r="A7938" s="12" t="str">
        <f>IFERROR(__xludf.DUMMYFUNCTION("TEXTJOIN("";"", TRUE, FILTER(CID!$B$2:$B$14794, CID!B7938=CID!$D$2:$D$14794))"),"#N/A")</f>
        <v>#N/A</v>
      </c>
      <c r="B7938" s="12" t="str">
        <f>IFERROR(__xludf.DUMMYFUNCTION("TEXTJOIN(""; "", TRUE, FILTER(CID!B7938:B14794, REGEXMATCH(CID!D7938:D14794, TEXTJOIN(""|"", TRUE, SPLIT(A7938, "";"")))))"),"#N/A")</f>
        <v>#N/A</v>
      </c>
    </row>
    <row r="7939">
      <c r="A7939" s="12" t="str">
        <f>IFERROR(__xludf.DUMMYFUNCTION("TEXTJOIN("";"", TRUE, FILTER(CID!$B$2:$B$14794, CID!B7939=CID!$D$2:$D$14794))"),"#N/A")</f>
        <v>#N/A</v>
      </c>
      <c r="B7939" s="12" t="str">
        <f>IFERROR(__xludf.DUMMYFUNCTION("TEXTJOIN(""; "", TRUE, FILTER(CID!B7939:B14794, REGEXMATCH(CID!D7939:D14794, TEXTJOIN(""|"", TRUE, SPLIT(A7939, "";"")))))"),"#N/A")</f>
        <v>#N/A</v>
      </c>
    </row>
    <row r="7940">
      <c r="A7940" s="12" t="str">
        <f>IFERROR(__xludf.DUMMYFUNCTION("TEXTJOIN("";"", TRUE, FILTER(CID!$B$2:$B$14794, CID!B7940=CID!$D$2:$D$14794))"),"#N/A")</f>
        <v>#N/A</v>
      </c>
      <c r="B7940" s="12" t="str">
        <f>IFERROR(__xludf.DUMMYFUNCTION("TEXTJOIN(""; "", TRUE, FILTER(CID!B7940:B14794, REGEXMATCH(CID!D7940:D14794, TEXTJOIN(""|"", TRUE, SPLIT(A7940, "";"")))))"),"#N/A")</f>
        <v>#N/A</v>
      </c>
    </row>
    <row r="7941">
      <c r="A7941" s="12" t="str">
        <f>IFERROR(__xludf.DUMMYFUNCTION("TEXTJOIN("";"", TRUE, FILTER(CID!$B$2:$B$14794, CID!B7941=CID!$D$2:$D$14794))"),"#N/A")</f>
        <v>#N/A</v>
      </c>
      <c r="B7941" s="12" t="str">
        <f>IFERROR(__xludf.DUMMYFUNCTION("TEXTJOIN(""; "", TRUE, FILTER(CID!B7941:B14794, REGEXMATCH(CID!D7941:D14794, TEXTJOIN(""|"", TRUE, SPLIT(A7941, "";"")))))"),"#N/A")</f>
        <v>#N/A</v>
      </c>
    </row>
    <row r="7942">
      <c r="A7942" s="12" t="str">
        <f>IFERROR(__xludf.DUMMYFUNCTION("TEXTJOIN("";"", TRUE, FILTER(CID!$B$2:$B$14794, CID!B7942=CID!$D$2:$D$14794))"),"#N/A")</f>
        <v>#N/A</v>
      </c>
      <c r="B7942" s="12" t="str">
        <f>IFERROR(__xludf.DUMMYFUNCTION("TEXTJOIN(""; "", TRUE, FILTER(CID!B7942:B14794, REGEXMATCH(CID!D7942:D14794, TEXTJOIN(""|"", TRUE, SPLIT(A7942, "";"")))))"),"#N/A")</f>
        <v>#N/A</v>
      </c>
    </row>
    <row r="7943">
      <c r="A7943" s="12" t="str">
        <f>IFERROR(__xludf.DUMMYFUNCTION("TEXTJOIN("";"", TRUE, FILTER(CID!$B$2:$B$14794, CID!B7943=CID!$D$2:$D$14794))"),"#N/A")</f>
        <v>#N/A</v>
      </c>
      <c r="B7943" s="12" t="str">
        <f>IFERROR(__xludf.DUMMYFUNCTION("TEXTJOIN(""; "", TRUE, FILTER(CID!B7943:B14794, REGEXMATCH(CID!D7943:D14794, TEXTJOIN(""|"", TRUE, SPLIT(A7943, "";"")))))"),"#N/A")</f>
        <v>#N/A</v>
      </c>
    </row>
    <row r="7944">
      <c r="A7944" s="12" t="str">
        <f>IFERROR(__xludf.DUMMYFUNCTION("TEXTJOIN("";"", TRUE, FILTER(CID!$B$2:$B$14794, CID!B7944=CID!$D$2:$D$14794))"),"#N/A")</f>
        <v>#N/A</v>
      </c>
      <c r="B7944" s="12" t="str">
        <f>IFERROR(__xludf.DUMMYFUNCTION("TEXTJOIN(""; "", TRUE, FILTER(CID!B7944:B14794, REGEXMATCH(CID!D7944:D14794, TEXTJOIN(""|"", TRUE, SPLIT(A7944, "";"")))))"),"#N/A")</f>
        <v>#N/A</v>
      </c>
    </row>
    <row r="7945">
      <c r="A7945" s="12" t="str">
        <f>IFERROR(__xludf.DUMMYFUNCTION("TEXTJOIN("";"", TRUE, FILTER(CID!$B$2:$B$14794, CID!B7945=CID!$D$2:$D$14794))"),"#N/A")</f>
        <v>#N/A</v>
      </c>
      <c r="B7945" s="12" t="str">
        <f>IFERROR(__xludf.DUMMYFUNCTION("TEXTJOIN(""; "", TRUE, FILTER(CID!B7945:B14794, REGEXMATCH(CID!D7945:D14794, TEXTJOIN(""|"", TRUE, SPLIT(A7945, "";"")))))"),"#N/A")</f>
        <v>#N/A</v>
      </c>
    </row>
    <row r="7946">
      <c r="A7946" s="12" t="str">
        <f>IFERROR(__xludf.DUMMYFUNCTION("TEXTJOIN("";"", TRUE, FILTER(CID!$B$2:$B$14794, CID!B7946=CID!$D$2:$D$14794))"),"#N/A")</f>
        <v>#N/A</v>
      </c>
      <c r="B7946" s="12" t="str">
        <f>IFERROR(__xludf.DUMMYFUNCTION("TEXTJOIN(""; "", TRUE, FILTER(CID!B7946:B14794, REGEXMATCH(CID!D7946:D14794, TEXTJOIN(""|"", TRUE, SPLIT(A7946, "";"")))))"),"#N/A")</f>
        <v>#N/A</v>
      </c>
    </row>
    <row r="7947">
      <c r="A7947" s="12" t="str">
        <f>IFERROR(__xludf.DUMMYFUNCTION("TEXTJOIN("";"", TRUE, FILTER(CID!$B$2:$B$14794, CID!B7947=CID!$D$2:$D$14794))"),"#N/A")</f>
        <v>#N/A</v>
      </c>
      <c r="B7947" s="12" t="str">
        <f>IFERROR(__xludf.DUMMYFUNCTION("TEXTJOIN(""; "", TRUE, FILTER(CID!B7947:B14794, REGEXMATCH(CID!D7947:D14794, TEXTJOIN(""|"", TRUE, SPLIT(A7947, "";"")))))"),"#N/A")</f>
        <v>#N/A</v>
      </c>
    </row>
    <row r="7948">
      <c r="A7948" s="12" t="str">
        <f>IFERROR(__xludf.DUMMYFUNCTION("TEXTJOIN("";"", TRUE, FILTER(CID!$B$2:$B$14794, CID!B7948=CID!$D$2:$D$14794))"),"#N/A")</f>
        <v>#N/A</v>
      </c>
      <c r="B7948" s="12" t="str">
        <f>IFERROR(__xludf.DUMMYFUNCTION("TEXTJOIN(""; "", TRUE, FILTER(CID!B7948:B14794, REGEXMATCH(CID!D7948:D14794, TEXTJOIN(""|"", TRUE, SPLIT(A7948, "";"")))))"),"#N/A")</f>
        <v>#N/A</v>
      </c>
    </row>
    <row r="7949">
      <c r="A7949" s="12" t="str">
        <f>IFERROR(__xludf.DUMMYFUNCTION("TEXTJOIN("";"", TRUE, FILTER(CID!$B$2:$B$14794, CID!B7949=CID!$D$2:$D$14794))"),"#N/A")</f>
        <v>#N/A</v>
      </c>
      <c r="B7949" s="12" t="str">
        <f>IFERROR(__xludf.DUMMYFUNCTION("TEXTJOIN(""; "", TRUE, FILTER(CID!B7949:B14794, REGEXMATCH(CID!D7949:D14794, TEXTJOIN(""|"", TRUE, SPLIT(A7949, "";"")))))"),"#N/A")</f>
        <v>#N/A</v>
      </c>
    </row>
    <row r="7950">
      <c r="A7950" s="12" t="str">
        <f>IFERROR(__xludf.DUMMYFUNCTION("TEXTJOIN("";"", TRUE, FILTER(CID!$B$2:$B$14794, CID!B7950=CID!$D$2:$D$14794))"),"#N/A")</f>
        <v>#N/A</v>
      </c>
      <c r="B7950" s="12" t="str">
        <f>IFERROR(__xludf.DUMMYFUNCTION("TEXTJOIN(""; "", TRUE, FILTER(CID!B7950:B14794, REGEXMATCH(CID!D7950:D14794, TEXTJOIN(""|"", TRUE, SPLIT(A7950, "";"")))))"),"#N/A")</f>
        <v>#N/A</v>
      </c>
    </row>
    <row r="7951">
      <c r="A7951" s="12" t="str">
        <f>IFERROR(__xludf.DUMMYFUNCTION("TEXTJOIN("";"", TRUE, FILTER(CID!$B$2:$B$14794, CID!B7951=CID!$D$2:$D$14794))"),"#N/A")</f>
        <v>#N/A</v>
      </c>
      <c r="B7951" s="12" t="str">
        <f>IFERROR(__xludf.DUMMYFUNCTION("TEXTJOIN(""; "", TRUE, FILTER(CID!B7951:B14794, REGEXMATCH(CID!D7951:D14794, TEXTJOIN(""|"", TRUE, SPLIT(A7951, "";"")))))"),"#N/A")</f>
        <v>#N/A</v>
      </c>
    </row>
    <row r="7952">
      <c r="A7952" s="12" t="str">
        <f>IFERROR(__xludf.DUMMYFUNCTION("TEXTJOIN("";"", TRUE, FILTER(CID!$B$2:$B$14794, CID!B7952=CID!$D$2:$D$14794))"),"#N/A")</f>
        <v>#N/A</v>
      </c>
      <c r="B7952" s="12" t="str">
        <f>IFERROR(__xludf.DUMMYFUNCTION("TEXTJOIN(""; "", TRUE, FILTER(CID!B7952:B14794, REGEXMATCH(CID!D7952:D14794, TEXTJOIN(""|"", TRUE, SPLIT(A7952, "";"")))))"),"#N/A")</f>
        <v>#N/A</v>
      </c>
    </row>
    <row r="7953">
      <c r="A7953" s="12" t="str">
        <f>IFERROR(__xludf.DUMMYFUNCTION("TEXTJOIN("";"", TRUE, FILTER(CID!$B$2:$B$14794, CID!B7953=CID!$D$2:$D$14794))"),"#N/A")</f>
        <v>#N/A</v>
      </c>
      <c r="B7953" s="12" t="str">
        <f>IFERROR(__xludf.DUMMYFUNCTION("TEXTJOIN(""; "", TRUE, FILTER(CID!B7953:B14794, REGEXMATCH(CID!D7953:D14794, TEXTJOIN(""|"", TRUE, SPLIT(A7953, "";"")))))"),"#N/A")</f>
        <v>#N/A</v>
      </c>
    </row>
    <row r="7954">
      <c r="A7954" s="12" t="str">
        <f>IFERROR(__xludf.DUMMYFUNCTION("TEXTJOIN("";"", TRUE, FILTER(CID!$B$2:$B$14794, CID!B7954=CID!$D$2:$D$14794))"),"#N/A")</f>
        <v>#N/A</v>
      </c>
      <c r="B7954" s="12" t="str">
        <f>IFERROR(__xludf.DUMMYFUNCTION("TEXTJOIN(""; "", TRUE, FILTER(CID!B7954:B14794, REGEXMATCH(CID!D7954:D14794, TEXTJOIN(""|"", TRUE, SPLIT(A7954, "";"")))))"),"#N/A")</f>
        <v>#N/A</v>
      </c>
    </row>
    <row r="7955">
      <c r="A7955" s="12" t="str">
        <f>IFERROR(__xludf.DUMMYFUNCTION("TEXTJOIN("";"", TRUE, FILTER(CID!$B$2:$B$14794, CID!B7955=CID!$D$2:$D$14794))"),"#N/A")</f>
        <v>#N/A</v>
      </c>
      <c r="B7955" s="12" t="str">
        <f>IFERROR(__xludf.DUMMYFUNCTION("TEXTJOIN(""; "", TRUE, FILTER(CID!B7955:B14794, REGEXMATCH(CID!D7955:D14794, TEXTJOIN(""|"", TRUE, SPLIT(A7955, "";"")))))"),"#N/A")</f>
        <v>#N/A</v>
      </c>
    </row>
    <row r="7956">
      <c r="A7956" s="12" t="str">
        <f>IFERROR(__xludf.DUMMYFUNCTION("TEXTJOIN("";"", TRUE, FILTER(CID!$B$2:$B$14794, CID!B7956=CID!$D$2:$D$14794))"),"#N/A")</f>
        <v>#N/A</v>
      </c>
      <c r="B7956" s="12" t="str">
        <f>IFERROR(__xludf.DUMMYFUNCTION("TEXTJOIN(""; "", TRUE, FILTER(CID!B7956:B14794, REGEXMATCH(CID!D7956:D14794, TEXTJOIN(""|"", TRUE, SPLIT(A7956, "";"")))))"),"#N/A")</f>
        <v>#N/A</v>
      </c>
    </row>
    <row r="7957">
      <c r="A7957" s="12" t="str">
        <f>IFERROR(__xludf.DUMMYFUNCTION("TEXTJOIN("";"", TRUE, FILTER(CID!$B$2:$B$14794, CID!B7957=CID!$D$2:$D$14794))"),"#N/A")</f>
        <v>#N/A</v>
      </c>
      <c r="B7957" s="12" t="str">
        <f>IFERROR(__xludf.DUMMYFUNCTION("TEXTJOIN(""; "", TRUE, FILTER(CID!B7957:B14794, REGEXMATCH(CID!D7957:D14794, TEXTJOIN(""|"", TRUE, SPLIT(A7957, "";"")))))"),"#N/A")</f>
        <v>#N/A</v>
      </c>
    </row>
    <row r="7958">
      <c r="A7958" s="12" t="str">
        <f>IFERROR(__xludf.DUMMYFUNCTION("TEXTJOIN("";"", TRUE, FILTER(CID!$B$2:$B$14794, CID!B7958=CID!$D$2:$D$14794))"),"#N/A")</f>
        <v>#N/A</v>
      </c>
      <c r="B7958" s="12" t="str">
        <f>IFERROR(__xludf.DUMMYFUNCTION("TEXTJOIN(""; "", TRUE, FILTER(CID!B7958:B14794, REGEXMATCH(CID!D7958:D14794, TEXTJOIN(""|"", TRUE, SPLIT(A7958, "";"")))))"),"#N/A")</f>
        <v>#N/A</v>
      </c>
    </row>
    <row r="7959">
      <c r="A7959" s="12" t="str">
        <f>IFERROR(__xludf.DUMMYFUNCTION("TEXTJOIN("";"", TRUE, FILTER(CID!$B$2:$B$14794, CID!B7959=CID!$D$2:$D$14794))"),"#N/A")</f>
        <v>#N/A</v>
      </c>
      <c r="B7959" s="12" t="str">
        <f>IFERROR(__xludf.DUMMYFUNCTION("TEXTJOIN(""; "", TRUE, FILTER(CID!B7959:B14794, REGEXMATCH(CID!D7959:D14794, TEXTJOIN(""|"", TRUE, SPLIT(A7959, "";"")))))"),"#N/A")</f>
        <v>#N/A</v>
      </c>
    </row>
    <row r="7960">
      <c r="A7960" s="12" t="str">
        <f>IFERROR(__xludf.DUMMYFUNCTION("TEXTJOIN("";"", TRUE, FILTER(CID!$B$2:$B$14794, CID!B7960=CID!$D$2:$D$14794))"),"#N/A")</f>
        <v>#N/A</v>
      </c>
      <c r="B7960" s="12" t="str">
        <f>IFERROR(__xludf.DUMMYFUNCTION("TEXTJOIN(""; "", TRUE, FILTER(CID!B7960:B14794, REGEXMATCH(CID!D7960:D14794, TEXTJOIN(""|"", TRUE, SPLIT(A7960, "";"")))))"),"#N/A")</f>
        <v>#N/A</v>
      </c>
    </row>
    <row r="7961">
      <c r="A7961" s="12" t="str">
        <f>IFERROR(__xludf.DUMMYFUNCTION("TEXTJOIN("";"", TRUE, FILTER(CID!$B$2:$B$14794, CID!B7961=CID!$D$2:$D$14794))"),"#N/A")</f>
        <v>#N/A</v>
      </c>
      <c r="B7961" s="12" t="str">
        <f>IFERROR(__xludf.DUMMYFUNCTION("TEXTJOIN(""; "", TRUE, FILTER(CID!B7961:B14794, REGEXMATCH(CID!D7961:D14794, TEXTJOIN(""|"", TRUE, SPLIT(A7961, "";"")))))"),"#N/A")</f>
        <v>#N/A</v>
      </c>
    </row>
    <row r="7962">
      <c r="A7962" s="12" t="str">
        <f>IFERROR(__xludf.DUMMYFUNCTION("TEXTJOIN("";"", TRUE, FILTER(CID!$B$2:$B$14794, CID!B7962=CID!$D$2:$D$14794))"),"#N/A")</f>
        <v>#N/A</v>
      </c>
      <c r="B7962" s="12" t="str">
        <f>IFERROR(__xludf.DUMMYFUNCTION("TEXTJOIN(""; "", TRUE, FILTER(CID!B7962:B14794, REGEXMATCH(CID!D7962:D14794, TEXTJOIN(""|"", TRUE, SPLIT(A7962, "";"")))))"),"#N/A")</f>
        <v>#N/A</v>
      </c>
    </row>
    <row r="7963">
      <c r="A7963" s="12" t="str">
        <f>IFERROR(__xludf.DUMMYFUNCTION("TEXTJOIN("";"", TRUE, FILTER(CID!$B$2:$B$14794, CID!B7963=CID!$D$2:$D$14794))"),"#N/A")</f>
        <v>#N/A</v>
      </c>
      <c r="B7963" s="12" t="str">
        <f>IFERROR(__xludf.DUMMYFUNCTION("TEXTJOIN(""; "", TRUE, FILTER(CID!B7963:B14794, REGEXMATCH(CID!D7963:D14794, TEXTJOIN(""|"", TRUE, SPLIT(A7963, "";"")))))"),"#N/A")</f>
        <v>#N/A</v>
      </c>
    </row>
    <row r="7964">
      <c r="A7964" s="12" t="str">
        <f>IFERROR(__xludf.DUMMYFUNCTION("TEXTJOIN("";"", TRUE, FILTER(CID!$B$2:$B$14794, CID!B7964=CID!$D$2:$D$14794))"),"#N/A")</f>
        <v>#N/A</v>
      </c>
      <c r="B7964" s="12" t="str">
        <f>IFERROR(__xludf.DUMMYFUNCTION("TEXTJOIN(""; "", TRUE, FILTER(CID!B7964:B14794, REGEXMATCH(CID!D7964:D14794, TEXTJOIN(""|"", TRUE, SPLIT(A7964, "";"")))))"),"#N/A")</f>
        <v>#N/A</v>
      </c>
    </row>
    <row r="7965">
      <c r="A7965" s="12" t="str">
        <f>IFERROR(__xludf.DUMMYFUNCTION("TEXTJOIN("";"", TRUE, FILTER(CID!$B$2:$B$14794, CID!B7965=CID!$D$2:$D$14794))"),"#N/A")</f>
        <v>#N/A</v>
      </c>
      <c r="B7965" s="12" t="str">
        <f>IFERROR(__xludf.DUMMYFUNCTION("TEXTJOIN(""; "", TRUE, FILTER(CID!B7965:B14794, REGEXMATCH(CID!D7965:D14794, TEXTJOIN(""|"", TRUE, SPLIT(A7965, "";"")))))"),"#N/A")</f>
        <v>#N/A</v>
      </c>
    </row>
    <row r="7966">
      <c r="A7966" s="12" t="str">
        <f>IFERROR(__xludf.DUMMYFUNCTION("TEXTJOIN("";"", TRUE, FILTER(CID!$B$2:$B$14794, CID!B7966=CID!$D$2:$D$14794))"),"#N/A")</f>
        <v>#N/A</v>
      </c>
      <c r="B7966" s="12" t="str">
        <f>IFERROR(__xludf.DUMMYFUNCTION("TEXTJOIN(""; "", TRUE, FILTER(CID!B7966:B14794, REGEXMATCH(CID!D7966:D14794, TEXTJOIN(""|"", TRUE, SPLIT(A7966, "";"")))))"),"#N/A")</f>
        <v>#N/A</v>
      </c>
    </row>
    <row r="7967">
      <c r="A7967" s="12" t="str">
        <f>IFERROR(__xludf.DUMMYFUNCTION("TEXTJOIN("";"", TRUE, FILTER(CID!$B$2:$B$14794, CID!B7967=CID!$D$2:$D$14794))"),"#N/A")</f>
        <v>#N/A</v>
      </c>
      <c r="B7967" s="12" t="str">
        <f>IFERROR(__xludf.DUMMYFUNCTION("TEXTJOIN(""; "", TRUE, FILTER(CID!B7967:B14794, REGEXMATCH(CID!D7967:D14794, TEXTJOIN(""|"", TRUE, SPLIT(A7967, "";"")))))"),"#N/A")</f>
        <v>#N/A</v>
      </c>
    </row>
    <row r="7968">
      <c r="A7968" s="12" t="str">
        <f>IFERROR(__xludf.DUMMYFUNCTION("TEXTJOIN("";"", TRUE, FILTER(CID!$B$2:$B$14794, CID!B7968=CID!$D$2:$D$14794))"),"#N/A")</f>
        <v>#N/A</v>
      </c>
      <c r="B7968" s="12" t="str">
        <f>IFERROR(__xludf.DUMMYFUNCTION("TEXTJOIN(""; "", TRUE, FILTER(CID!B7968:B14794, REGEXMATCH(CID!D7968:D14794, TEXTJOIN(""|"", TRUE, SPLIT(A7968, "";"")))))"),"#N/A")</f>
        <v>#N/A</v>
      </c>
    </row>
    <row r="7969">
      <c r="A7969" s="12" t="str">
        <f>IFERROR(__xludf.DUMMYFUNCTION("TEXTJOIN("";"", TRUE, FILTER(CID!$B$2:$B$14794, CID!B7969=CID!$D$2:$D$14794))"),"#N/A")</f>
        <v>#N/A</v>
      </c>
      <c r="B7969" s="12" t="str">
        <f>IFERROR(__xludf.DUMMYFUNCTION("TEXTJOIN(""; "", TRUE, FILTER(CID!B7969:B14794, REGEXMATCH(CID!D7969:D14794, TEXTJOIN(""|"", TRUE, SPLIT(A7969, "";"")))))"),"#N/A")</f>
        <v>#N/A</v>
      </c>
    </row>
    <row r="7970">
      <c r="A7970" s="12" t="str">
        <f>IFERROR(__xludf.DUMMYFUNCTION("TEXTJOIN("";"", TRUE, FILTER(CID!$B$2:$B$14794, CID!B7970=CID!$D$2:$D$14794))"),"#N/A")</f>
        <v>#N/A</v>
      </c>
      <c r="B7970" s="12" t="str">
        <f>IFERROR(__xludf.DUMMYFUNCTION("TEXTJOIN(""; "", TRUE, FILTER(CID!B7970:B14794, REGEXMATCH(CID!D7970:D14794, TEXTJOIN(""|"", TRUE, SPLIT(A7970, "";"")))))"),"#N/A")</f>
        <v>#N/A</v>
      </c>
    </row>
    <row r="7971">
      <c r="A7971" s="12" t="str">
        <f>IFERROR(__xludf.DUMMYFUNCTION("TEXTJOIN("";"", TRUE, FILTER(CID!$B$2:$B$14794, CID!B7971=CID!$D$2:$D$14794))"),"#N/A")</f>
        <v>#N/A</v>
      </c>
      <c r="B7971" s="12" t="str">
        <f>IFERROR(__xludf.DUMMYFUNCTION("TEXTJOIN(""; "", TRUE, FILTER(CID!B7971:B14794, REGEXMATCH(CID!D7971:D14794, TEXTJOIN(""|"", TRUE, SPLIT(A7971, "";"")))))"),"#N/A")</f>
        <v>#N/A</v>
      </c>
    </row>
    <row r="7972">
      <c r="A7972" s="12" t="str">
        <f>IFERROR(__xludf.DUMMYFUNCTION("TEXTJOIN("";"", TRUE, FILTER(CID!$B$2:$B$14794, CID!B7972=CID!$D$2:$D$14794))"),"#N/A")</f>
        <v>#N/A</v>
      </c>
      <c r="B7972" s="12" t="str">
        <f>IFERROR(__xludf.DUMMYFUNCTION("TEXTJOIN(""; "", TRUE, FILTER(CID!B7972:B14794, REGEXMATCH(CID!D7972:D14794, TEXTJOIN(""|"", TRUE, SPLIT(A7972, "";"")))))"),"#N/A")</f>
        <v>#N/A</v>
      </c>
    </row>
    <row r="7973">
      <c r="A7973" s="12" t="str">
        <f>IFERROR(__xludf.DUMMYFUNCTION("TEXTJOIN("";"", TRUE, FILTER(CID!$B$2:$B$14794, CID!B7973=CID!$D$2:$D$14794))"),"#N/A")</f>
        <v>#N/A</v>
      </c>
      <c r="B7973" s="12" t="str">
        <f>IFERROR(__xludf.DUMMYFUNCTION("TEXTJOIN(""; "", TRUE, FILTER(CID!B7973:B14794, REGEXMATCH(CID!D7973:D14794, TEXTJOIN(""|"", TRUE, SPLIT(A7973, "";"")))))"),"#N/A")</f>
        <v>#N/A</v>
      </c>
    </row>
    <row r="7974">
      <c r="A7974" s="12" t="str">
        <f>IFERROR(__xludf.DUMMYFUNCTION("TEXTJOIN("";"", TRUE, FILTER(CID!$B$2:$B$14794, CID!B7974=CID!$D$2:$D$14794))"),"#N/A")</f>
        <v>#N/A</v>
      </c>
      <c r="B7974" s="12" t="str">
        <f>IFERROR(__xludf.DUMMYFUNCTION("TEXTJOIN(""; "", TRUE, FILTER(CID!B7974:B14794, REGEXMATCH(CID!D7974:D14794, TEXTJOIN(""|"", TRUE, SPLIT(A7974, "";"")))))"),"#N/A")</f>
        <v>#N/A</v>
      </c>
    </row>
    <row r="7975">
      <c r="A7975" s="12" t="str">
        <f>IFERROR(__xludf.DUMMYFUNCTION("TEXTJOIN("";"", TRUE, FILTER(CID!$B$2:$B$14794, CID!B7975=CID!$D$2:$D$14794))"),"#N/A")</f>
        <v>#N/A</v>
      </c>
      <c r="B7975" s="12" t="str">
        <f>IFERROR(__xludf.DUMMYFUNCTION("TEXTJOIN(""; "", TRUE, FILTER(CID!B7975:B14794, REGEXMATCH(CID!D7975:D14794, TEXTJOIN(""|"", TRUE, SPLIT(A7975, "";"")))))"),"#N/A")</f>
        <v>#N/A</v>
      </c>
    </row>
    <row r="7976">
      <c r="A7976" s="12" t="str">
        <f>IFERROR(__xludf.DUMMYFUNCTION("TEXTJOIN("";"", TRUE, FILTER(CID!$B$2:$B$14794, CID!B7976=CID!$D$2:$D$14794))"),"#N/A")</f>
        <v>#N/A</v>
      </c>
      <c r="B7976" s="12" t="str">
        <f>IFERROR(__xludf.DUMMYFUNCTION("TEXTJOIN(""; "", TRUE, FILTER(CID!B7976:B14794, REGEXMATCH(CID!D7976:D14794, TEXTJOIN(""|"", TRUE, SPLIT(A7976, "";"")))))"),"#N/A")</f>
        <v>#N/A</v>
      </c>
    </row>
    <row r="7977">
      <c r="A7977" s="12" t="str">
        <f>IFERROR(__xludf.DUMMYFUNCTION("TEXTJOIN("";"", TRUE, FILTER(CID!$B$2:$B$14794, CID!B7977=CID!$D$2:$D$14794))"),"#N/A")</f>
        <v>#N/A</v>
      </c>
      <c r="B7977" s="12" t="str">
        <f>IFERROR(__xludf.DUMMYFUNCTION("TEXTJOIN(""; "", TRUE, FILTER(CID!B7977:B14794, REGEXMATCH(CID!D7977:D14794, TEXTJOIN(""|"", TRUE, SPLIT(A7977, "";"")))))"),"#N/A")</f>
        <v>#N/A</v>
      </c>
    </row>
    <row r="7978">
      <c r="A7978" s="12" t="str">
        <f>IFERROR(__xludf.DUMMYFUNCTION("TEXTJOIN("";"", TRUE, FILTER(CID!$B$2:$B$14794, CID!B7978=CID!$D$2:$D$14794))"),"#N/A")</f>
        <v>#N/A</v>
      </c>
      <c r="B7978" s="12" t="str">
        <f>IFERROR(__xludf.DUMMYFUNCTION("TEXTJOIN(""; "", TRUE, FILTER(CID!B7978:B14794, REGEXMATCH(CID!D7978:D14794, TEXTJOIN(""|"", TRUE, SPLIT(A7978, "";"")))))"),"#N/A")</f>
        <v>#N/A</v>
      </c>
    </row>
    <row r="7979">
      <c r="A7979" s="12" t="str">
        <f>IFERROR(__xludf.DUMMYFUNCTION("TEXTJOIN("";"", TRUE, FILTER(CID!$B$2:$B$14794, CID!B7979=CID!$D$2:$D$14794))"),"#N/A")</f>
        <v>#N/A</v>
      </c>
      <c r="B7979" s="12" t="str">
        <f>IFERROR(__xludf.DUMMYFUNCTION("TEXTJOIN(""; "", TRUE, FILTER(CID!B7979:B14794, REGEXMATCH(CID!D7979:D14794, TEXTJOIN(""|"", TRUE, SPLIT(A7979, "";"")))))"),"#N/A")</f>
        <v>#N/A</v>
      </c>
    </row>
    <row r="7980">
      <c r="A7980" s="12" t="str">
        <f>IFERROR(__xludf.DUMMYFUNCTION("TEXTJOIN("";"", TRUE, FILTER(CID!$B$2:$B$14794, CID!B7980=CID!$D$2:$D$14794))"),"#N/A")</f>
        <v>#N/A</v>
      </c>
      <c r="B7980" s="12" t="str">
        <f>IFERROR(__xludf.DUMMYFUNCTION("TEXTJOIN(""; "", TRUE, FILTER(CID!B7980:B14794, REGEXMATCH(CID!D7980:D14794, TEXTJOIN(""|"", TRUE, SPLIT(A7980, "";"")))))"),"#N/A")</f>
        <v>#N/A</v>
      </c>
    </row>
    <row r="7981">
      <c r="A7981" s="12" t="str">
        <f>IFERROR(__xludf.DUMMYFUNCTION("TEXTJOIN("";"", TRUE, FILTER(CID!$B$2:$B$14794, CID!B7981=CID!$D$2:$D$14794))"),"#N/A")</f>
        <v>#N/A</v>
      </c>
      <c r="B7981" s="12" t="str">
        <f>IFERROR(__xludf.DUMMYFUNCTION("TEXTJOIN(""; "", TRUE, FILTER(CID!B7981:B14794, REGEXMATCH(CID!D7981:D14794, TEXTJOIN(""|"", TRUE, SPLIT(A7981, "";"")))))"),"#N/A")</f>
        <v>#N/A</v>
      </c>
    </row>
    <row r="7982">
      <c r="A7982" s="12" t="str">
        <f>IFERROR(__xludf.DUMMYFUNCTION("TEXTJOIN("";"", TRUE, FILTER(CID!$B$2:$B$14794, CID!B7982=CID!$D$2:$D$14794))"),"#N/A")</f>
        <v>#N/A</v>
      </c>
      <c r="B7982" s="12" t="str">
        <f>IFERROR(__xludf.DUMMYFUNCTION("TEXTJOIN(""; "", TRUE, FILTER(CID!B7982:B14794, REGEXMATCH(CID!D7982:D14794, TEXTJOIN(""|"", TRUE, SPLIT(A7982, "";"")))))"),"#N/A")</f>
        <v>#N/A</v>
      </c>
    </row>
    <row r="7983">
      <c r="A7983" s="12" t="str">
        <f>IFERROR(__xludf.DUMMYFUNCTION("TEXTJOIN("";"", TRUE, FILTER(CID!$B$2:$B$14794, CID!B7983=CID!$D$2:$D$14794))"),"#N/A")</f>
        <v>#N/A</v>
      </c>
      <c r="B7983" s="12" t="str">
        <f>IFERROR(__xludf.DUMMYFUNCTION("TEXTJOIN(""; "", TRUE, FILTER(CID!B7983:B14794, REGEXMATCH(CID!D7983:D14794, TEXTJOIN(""|"", TRUE, SPLIT(A7983, "";"")))))"),"#N/A")</f>
        <v>#N/A</v>
      </c>
    </row>
    <row r="7984">
      <c r="A7984" s="12" t="str">
        <f>IFERROR(__xludf.DUMMYFUNCTION("TEXTJOIN("";"", TRUE, FILTER(CID!$B$2:$B$14794, CID!B7984=CID!$D$2:$D$14794))"),"#N/A")</f>
        <v>#N/A</v>
      </c>
      <c r="B7984" s="12" t="str">
        <f>IFERROR(__xludf.DUMMYFUNCTION("TEXTJOIN(""; "", TRUE, FILTER(CID!B7984:B14794, REGEXMATCH(CID!D7984:D14794, TEXTJOIN(""|"", TRUE, SPLIT(A7984, "";"")))))"),"#N/A")</f>
        <v>#N/A</v>
      </c>
    </row>
    <row r="7985">
      <c r="A7985" s="12" t="str">
        <f>IFERROR(__xludf.DUMMYFUNCTION("TEXTJOIN("";"", TRUE, FILTER(CID!$B$2:$B$14794, CID!B7985=CID!$D$2:$D$14794))"),"#N/A")</f>
        <v>#N/A</v>
      </c>
      <c r="B7985" s="12" t="str">
        <f>IFERROR(__xludf.DUMMYFUNCTION("TEXTJOIN(""; "", TRUE, FILTER(CID!B7985:B14794, REGEXMATCH(CID!D7985:D14794, TEXTJOIN(""|"", TRUE, SPLIT(A7985, "";"")))))"),"#N/A")</f>
        <v>#N/A</v>
      </c>
    </row>
    <row r="7986">
      <c r="A7986" s="12" t="str">
        <f>IFERROR(__xludf.DUMMYFUNCTION("TEXTJOIN("";"", TRUE, FILTER(CID!$B$2:$B$14794, CID!B7986=CID!$D$2:$D$14794))"),"#N/A")</f>
        <v>#N/A</v>
      </c>
      <c r="B7986" s="12" t="str">
        <f>IFERROR(__xludf.DUMMYFUNCTION("TEXTJOIN(""; "", TRUE, FILTER(CID!B7986:B14794, REGEXMATCH(CID!D7986:D14794, TEXTJOIN(""|"", TRUE, SPLIT(A7986, "";"")))))"),"#N/A")</f>
        <v>#N/A</v>
      </c>
    </row>
    <row r="7987">
      <c r="A7987" s="12" t="str">
        <f>IFERROR(__xludf.DUMMYFUNCTION("TEXTJOIN("";"", TRUE, FILTER(CID!$B$2:$B$14794, CID!B7987=CID!$D$2:$D$14794))"),"#N/A")</f>
        <v>#N/A</v>
      </c>
      <c r="B7987" s="12" t="str">
        <f>IFERROR(__xludf.DUMMYFUNCTION("TEXTJOIN(""; "", TRUE, FILTER(CID!B7987:B14794, REGEXMATCH(CID!D7987:D14794, TEXTJOIN(""|"", TRUE, SPLIT(A7987, "";"")))))"),"#N/A")</f>
        <v>#N/A</v>
      </c>
    </row>
    <row r="7988">
      <c r="A7988" s="12" t="str">
        <f>IFERROR(__xludf.DUMMYFUNCTION("TEXTJOIN("";"", TRUE, FILTER(CID!$B$2:$B$14794, CID!B7988=CID!$D$2:$D$14794))"),"#N/A")</f>
        <v>#N/A</v>
      </c>
      <c r="B7988" s="12" t="str">
        <f>IFERROR(__xludf.DUMMYFUNCTION("TEXTJOIN(""; "", TRUE, FILTER(CID!B7988:B14794, REGEXMATCH(CID!D7988:D14794, TEXTJOIN(""|"", TRUE, SPLIT(A7988, "";"")))))"),"#N/A")</f>
        <v>#N/A</v>
      </c>
    </row>
    <row r="7989">
      <c r="A7989" s="12" t="str">
        <f>IFERROR(__xludf.DUMMYFUNCTION("TEXTJOIN("";"", TRUE, FILTER(CID!$B$2:$B$14794, CID!B7989=CID!$D$2:$D$14794))"),"#N/A")</f>
        <v>#N/A</v>
      </c>
      <c r="B7989" s="12" t="str">
        <f>IFERROR(__xludf.DUMMYFUNCTION("TEXTJOIN(""; "", TRUE, FILTER(CID!B7989:B14794, REGEXMATCH(CID!D7989:D14794, TEXTJOIN(""|"", TRUE, SPLIT(A7989, "";"")))))"),"#N/A")</f>
        <v>#N/A</v>
      </c>
    </row>
    <row r="7990">
      <c r="A7990" s="12" t="str">
        <f>IFERROR(__xludf.DUMMYFUNCTION("TEXTJOIN("";"", TRUE, FILTER(CID!$B$2:$B$14794, CID!B7990=CID!$D$2:$D$14794))"),"#N/A")</f>
        <v>#N/A</v>
      </c>
      <c r="B7990" s="12" t="str">
        <f>IFERROR(__xludf.DUMMYFUNCTION("TEXTJOIN(""; "", TRUE, FILTER(CID!B7990:B14794, REGEXMATCH(CID!D7990:D14794, TEXTJOIN(""|"", TRUE, SPLIT(A7990, "";"")))))"),"#N/A")</f>
        <v>#N/A</v>
      </c>
    </row>
    <row r="7991">
      <c r="A7991" s="12" t="str">
        <f>IFERROR(__xludf.DUMMYFUNCTION("TEXTJOIN("";"", TRUE, FILTER(CID!$B$2:$B$14794, CID!B7991=CID!$D$2:$D$14794))"),"#N/A")</f>
        <v>#N/A</v>
      </c>
      <c r="B7991" s="12" t="str">
        <f>IFERROR(__xludf.DUMMYFUNCTION("TEXTJOIN(""; "", TRUE, FILTER(CID!B7991:B14794, REGEXMATCH(CID!D7991:D14794, TEXTJOIN(""|"", TRUE, SPLIT(A7991, "";"")))))"),"#N/A")</f>
        <v>#N/A</v>
      </c>
    </row>
    <row r="7992">
      <c r="A7992" s="12" t="str">
        <f>IFERROR(__xludf.DUMMYFUNCTION("TEXTJOIN("";"", TRUE, FILTER(CID!$B$2:$B$14794, CID!B7992=CID!$D$2:$D$14794))"),"#N/A")</f>
        <v>#N/A</v>
      </c>
      <c r="B7992" s="12" t="str">
        <f>IFERROR(__xludf.DUMMYFUNCTION("TEXTJOIN(""; "", TRUE, FILTER(CID!B7992:B14794, REGEXMATCH(CID!D7992:D14794, TEXTJOIN(""|"", TRUE, SPLIT(A7992, "";"")))))"),"#N/A")</f>
        <v>#N/A</v>
      </c>
    </row>
    <row r="7993">
      <c r="A7993" s="12" t="str">
        <f>IFERROR(__xludf.DUMMYFUNCTION("TEXTJOIN("";"", TRUE, FILTER(CID!$B$2:$B$14794, CID!B7993=CID!$D$2:$D$14794))"),"#N/A")</f>
        <v>#N/A</v>
      </c>
      <c r="B7993" s="12" t="str">
        <f>IFERROR(__xludf.DUMMYFUNCTION("TEXTJOIN(""; "", TRUE, FILTER(CID!B7993:B14794, REGEXMATCH(CID!D7993:D14794, TEXTJOIN(""|"", TRUE, SPLIT(A7993, "";"")))))"),"#N/A")</f>
        <v>#N/A</v>
      </c>
    </row>
    <row r="7994">
      <c r="A7994" s="12" t="str">
        <f>IFERROR(__xludf.DUMMYFUNCTION("TEXTJOIN("";"", TRUE, FILTER(CID!$B$2:$B$14794, CID!B7994=CID!$D$2:$D$14794))"),"#N/A")</f>
        <v>#N/A</v>
      </c>
      <c r="B7994" s="12" t="str">
        <f>IFERROR(__xludf.DUMMYFUNCTION("TEXTJOIN(""; "", TRUE, FILTER(CID!B7994:B14794, REGEXMATCH(CID!D7994:D14794, TEXTJOIN(""|"", TRUE, SPLIT(A7994, "";"")))))"),"#N/A")</f>
        <v>#N/A</v>
      </c>
    </row>
    <row r="7995">
      <c r="A7995" s="12" t="str">
        <f>IFERROR(__xludf.DUMMYFUNCTION("TEXTJOIN("";"", TRUE, FILTER(CID!$B$2:$B$14794, CID!B7995=CID!$D$2:$D$14794))"),"#N/A")</f>
        <v>#N/A</v>
      </c>
      <c r="B7995" s="12" t="str">
        <f>IFERROR(__xludf.DUMMYFUNCTION("TEXTJOIN(""; "", TRUE, FILTER(CID!B7995:B14794, REGEXMATCH(CID!D7995:D14794, TEXTJOIN(""|"", TRUE, SPLIT(A7995, "";"")))))"),"#N/A")</f>
        <v>#N/A</v>
      </c>
    </row>
    <row r="7996">
      <c r="A7996" s="12" t="str">
        <f>IFERROR(__xludf.DUMMYFUNCTION("TEXTJOIN("";"", TRUE, FILTER(CID!$B$2:$B$14794, CID!B7996=CID!$D$2:$D$14794))"),"#N/A")</f>
        <v>#N/A</v>
      </c>
      <c r="B7996" s="12" t="str">
        <f>IFERROR(__xludf.DUMMYFUNCTION("TEXTJOIN(""; "", TRUE, FILTER(CID!B7996:B14794, REGEXMATCH(CID!D7996:D14794, TEXTJOIN(""|"", TRUE, SPLIT(A7996, "";"")))))"),"#N/A")</f>
        <v>#N/A</v>
      </c>
    </row>
    <row r="7997">
      <c r="A7997" s="12" t="str">
        <f>IFERROR(__xludf.DUMMYFUNCTION("TEXTJOIN("";"", TRUE, FILTER(CID!$B$2:$B$14794, CID!B7997=CID!$D$2:$D$14794))"),"#N/A")</f>
        <v>#N/A</v>
      </c>
      <c r="B7997" s="12" t="str">
        <f>IFERROR(__xludf.DUMMYFUNCTION("TEXTJOIN(""; "", TRUE, FILTER(CID!B7997:B14794, REGEXMATCH(CID!D7997:D14794, TEXTJOIN(""|"", TRUE, SPLIT(A7997, "";"")))))"),"#N/A")</f>
        <v>#N/A</v>
      </c>
    </row>
    <row r="7998">
      <c r="A7998" s="12" t="str">
        <f>IFERROR(__xludf.DUMMYFUNCTION("TEXTJOIN("";"", TRUE, FILTER(CID!$B$2:$B$14794, CID!B7998=CID!$D$2:$D$14794))"),"#N/A")</f>
        <v>#N/A</v>
      </c>
      <c r="B7998" s="12" t="str">
        <f>IFERROR(__xludf.DUMMYFUNCTION("TEXTJOIN(""; "", TRUE, FILTER(CID!B7998:B14794, REGEXMATCH(CID!D7998:D14794, TEXTJOIN(""|"", TRUE, SPLIT(A7998, "";"")))))"),"#N/A")</f>
        <v>#N/A</v>
      </c>
    </row>
    <row r="7999">
      <c r="A7999" s="12" t="str">
        <f>IFERROR(__xludf.DUMMYFUNCTION("TEXTJOIN("";"", TRUE, FILTER(CID!$B$2:$B$14794, CID!B7999=CID!$D$2:$D$14794))"),"#N/A")</f>
        <v>#N/A</v>
      </c>
      <c r="B7999" s="12" t="str">
        <f>IFERROR(__xludf.DUMMYFUNCTION("TEXTJOIN(""; "", TRUE, FILTER(CID!B7999:B14794, REGEXMATCH(CID!D7999:D14794, TEXTJOIN(""|"", TRUE, SPLIT(A7999, "";"")))))"),"#N/A")</f>
        <v>#N/A</v>
      </c>
    </row>
    <row r="8000">
      <c r="A8000" s="12" t="str">
        <f>IFERROR(__xludf.DUMMYFUNCTION("TEXTJOIN("";"", TRUE, FILTER(CID!$B$2:$B$14794, CID!B8000=CID!$D$2:$D$14794))"),"#N/A")</f>
        <v>#N/A</v>
      </c>
      <c r="B8000" s="12" t="str">
        <f>IFERROR(__xludf.DUMMYFUNCTION("TEXTJOIN(""; "", TRUE, FILTER(CID!B8000:B14794, REGEXMATCH(CID!D8000:D14794, TEXTJOIN(""|"", TRUE, SPLIT(A8000, "";"")))))"),"#N/A")</f>
        <v>#N/A</v>
      </c>
    </row>
    <row r="8001">
      <c r="A8001" s="12" t="str">
        <f>IFERROR(__xludf.DUMMYFUNCTION("TEXTJOIN("";"", TRUE, FILTER(CID!$B$2:$B$14794, CID!B8001=CID!$D$2:$D$14794))"),"#N/A")</f>
        <v>#N/A</v>
      </c>
      <c r="B8001" s="12" t="str">
        <f>IFERROR(__xludf.DUMMYFUNCTION("TEXTJOIN(""; "", TRUE, FILTER(CID!B8001:B14794, REGEXMATCH(CID!D8001:D14794, TEXTJOIN(""|"", TRUE, SPLIT(A8001, "";"")))))"),"#N/A")</f>
        <v>#N/A</v>
      </c>
    </row>
    <row r="8002">
      <c r="A8002" s="12" t="str">
        <f>IFERROR(__xludf.DUMMYFUNCTION("TEXTJOIN("";"", TRUE, FILTER(CID!$B$2:$B$14794, CID!B8002=CID!$D$2:$D$14794))"),"#N/A")</f>
        <v>#N/A</v>
      </c>
      <c r="B8002" s="12" t="str">
        <f>IFERROR(__xludf.DUMMYFUNCTION("TEXTJOIN(""; "", TRUE, FILTER(CID!B8002:B14794, REGEXMATCH(CID!D8002:D14794, TEXTJOIN(""|"", TRUE, SPLIT(A8002, "";"")))))"),"#N/A")</f>
        <v>#N/A</v>
      </c>
    </row>
    <row r="8003">
      <c r="A8003" s="12" t="str">
        <f>IFERROR(__xludf.DUMMYFUNCTION("TEXTJOIN("";"", TRUE, FILTER(CID!$B$2:$B$14794, CID!B8003=CID!$D$2:$D$14794))"),"#N/A")</f>
        <v>#N/A</v>
      </c>
      <c r="B8003" s="12" t="str">
        <f>IFERROR(__xludf.DUMMYFUNCTION("TEXTJOIN(""; "", TRUE, FILTER(CID!B8003:B14794, REGEXMATCH(CID!D8003:D14794, TEXTJOIN(""|"", TRUE, SPLIT(A8003, "";"")))))"),"#N/A")</f>
        <v>#N/A</v>
      </c>
    </row>
    <row r="8004">
      <c r="A8004" s="12" t="str">
        <f>IFERROR(__xludf.DUMMYFUNCTION("TEXTJOIN("";"", TRUE, FILTER(CID!$B$2:$B$14794, CID!B8004=CID!$D$2:$D$14794))"),"#N/A")</f>
        <v>#N/A</v>
      </c>
      <c r="B8004" s="12" t="str">
        <f>IFERROR(__xludf.DUMMYFUNCTION("TEXTJOIN(""; "", TRUE, FILTER(CID!B8004:B14794, REGEXMATCH(CID!D8004:D14794, TEXTJOIN(""|"", TRUE, SPLIT(A8004, "";"")))))"),"#N/A")</f>
        <v>#N/A</v>
      </c>
    </row>
    <row r="8005">
      <c r="A8005" s="12" t="str">
        <f>IFERROR(__xludf.DUMMYFUNCTION("TEXTJOIN("";"", TRUE, FILTER(CID!$B$2:$B$14794, CID!B8005=CID!$D$2:$D$14794))"),"#N/A")</f>
        <v>#N/A</v>
      </c>
      <c r="B8005" s="12" t="str">
        <f>IFERROR(__xludf.DUMMYFUNCTION("TEXTJOIN(""; "", TRUE, FILTER(CID!B8005:B14794, REGEXMATCH(CID!D8005:D14794, TEXTJOIN(""|"", TRUE, SPLIT(A8005, "";"")))))"),"#N/A")</f>
        <v>#N/A</v>
      </c>
    </row>
    <row r="8006">
      <c r="A8006" s="12" t="str">
        <f>IFERROR(__xludf.DUMMYFUNCTION("TEXTJOIN("";"", TRUE, FILTER(CID!$B$2:$B$14794, CID!B8006=CID!$D$2:$D$14794))"),"#N/A")</f>
        <v>#N/A</v>
      </c>
      <c r="B8006" s="12" t="str">
        <f>IFERROR(__xludf.DUMMYFUNCTION("TEXTJOIN(""; "", TRUE, FILTER(CID!B8006:B14794, REGEXMATCH(CID!D8006:D14794, TEXTJOIN(""|"", TRUE, SPLIT(A8006, "";"")))))"),"#N/A")</f>
        <v>#N/A</v>
      </c>
    </row>
    <row r="8007">
      <c r="A8007" s="12" t="str">
        <f>IFERROR(__xludf.DUMMYFUNCTION("TEXTJOIN("";"", TRUE, FILTER(CID!$B$2:$B$14794, CID!B8007=CID!$D$2:$D$14794))"),"#N/A")</f>
        <v>#N/A</v>
      </c>
      <c r="B8007" s="12" t="str">
        <f>IFERROR(__xludf.DUMMYFUNCTION("TEXTJOIN(""; "", TRUE, FILTER(CID!B8007:B14794, REGEXMATCH(CID!D8007:D14794, TEXTJOIN(""|"", TRUE, SPLIT(A8007, "";"")))))"),"#N/A")</f>
        <v>#N/A</v>
      </c>
    </row>
    <row r="8008">
      <c r="A8008" s="12" t="str">
        <f>IFERROR(__xludf.DUMMYFUNCTION("TEXTJOIN("";"", TRUE, FILTER(CID!$B$2:$B$14794, CID!B8008=CID!$D$2:$D$14794))"),"#N/A")</f>
        <v>#N/A</v>
      </c>
      <c r="B8008" s="12" t="str">
        <f>IFERROR(__xludf.DUMMYFUNCTION("TEXTJOIN(""; "", TRUE, FILTER(CID!B8008:B14794, REGEXMATCH(CID!D8008:D14794, TEXTJOIN(""|"", TRUE, SPLIT(A8008, "";"")))))"),"#N/A")</f>
        <v>#N/A</v>
      </c>
    </row>
    <row r="8009">
      <c r="A8009" s="12" t="str">
        <f>IFERROR(__xludf.DUMMYFUNCTION("TEXTJOIN("";"", TRUE, FILTER(CID!$B$2:$B$14794, CID!B8009=CID!$D$2:$D$14794))"),"#N/A")</f>
        <v>#N/A</v>
      </c>
      <c r="B8009" s="12" t="str">
        <f>IFERROR(__xludf.DUMMYFUNCTION("TEXTJOIN(""; "", TRUE, FILTER(CID!B8009:B14794, REGEXMATCH(CID!D8009:D14794, TEXTJOIN(""|"", TRUE, SPLIT(A8009, "";"")))))"),"#N/A")</f>
        <v>#N/A</v>
      </c>
    </row>
    <row r="8010">
      <c r="A8010" s="12" t="str">
        <f>IFERROR(__xludf.DUMMYFUNCTION("TEXTJOIN("";"", TRUE, FILTER(CID!$B$2:$B$14794, CID!B8010=CID!$D$2:$D$14794))"),"#N/A")</f>
        <v>#N/A</v>
      </c>
      <c r="B8010" s="12" t="str">
        <f>IFERROR(__xludf.DUMMYFUNCTION("TEXTJOIN(""; "", TRUE, FILTER(CID!B8010:B14794, REGEXMATCH(CID!D8010:D14794, TEXTJOIN(""|"", TRUE, SPLIT(A8010, "";"")))))"),"#N/A")</f>
        <v>#N/A</v>
      </c>
    </row>
    <row r="8011">
      <c r="A8011" s="12" t="str">
        <f>IFERROR(__xludf.DUMMYFUNCTION("TEXTJOIN("";"", TRUE, FILTER(CID!$B$2:$B$14794, CID!B8011=CID!$D$2:$D$14794))"),"#N/A")</f>
        <v>#N/A</v>
      </c>
      <c r="B8011" s="12" t="str">
        <f>IFERROR(__xludf.DUMMYFUNCTION("TEXTJOIN(""; "", TRUE, FILTER(CID!B8011:B14794, REGEXMATCH(CID!D8011:D14794, TEXTJOIN(""|"", TRUE, SPLIT(A8011, "";"")))))"),"#N/A")</f>
        <v>#N/A</v>
      </c>
    </row>
    <row r="8012">
      <c r="A8012" s="12" t="str">
        <f>IFERROR(__xludf.DUMMYFUNCTION("TEXTJOIN("";"", TRUE, FILTER(CID!$B$2:$B$14794, CID!B8012=CID!$D$2:$D$14794))"),"#N/A")</f>
        <v>#N/A</v>
      </c>
      <c r="B8012" s="12" t="str">
        <f>IFERROR(__xludf.DUMMYFUNCTION("TEXTJOIN(""; "", TRUE, FILTER(CID!B8012:B14794, REGEXMATCH(CID!D8012:D14794, TEXTJOIN(""|"", TRUE, SPLIT(A8012, "";"")))))"),"#N/A")</f>
        <v>#N/A</v>
      </c>
    </row>
    <row r="8013">
      <c r="A8013" s="12" t="str">
        <f>IFERROR(__xludf.DUMMYFUNCTION("TEXTJOIN("";"", TRUE, FILTER(CID!$B$2:$B$14794, CID!B8013=CID!$D$2:$D$14794))"),"#N/A")</f>
        <v>#N/A</v>
      </c>
      <c r="B8013" s="12" t="str">
        <f>IFERROR(__xludf.DUMMYFUNCTION("TEXTJOIN(""; "", TRUE, FILTER(CID!B8013:B14794, REGEXMATCH(CID!D8013:D14794, TEXTJOIN(""|"", TRUE, SPLIT(A8013, "";"")))))"),"#N/A")</f>
        <v>#N/A</v>
      </c>
    </row>
    <row r="8014">
      <c r="A8014" s="12" t="str">
        <f>IFERROR(__xludf.DUMMYFUNCTION("TEXTJOIN("";"", TRUE, FILTER(CID!$B$2:$B$14794, CID!B8014=CID!$D$2:$D$14794))"),"#N/A")</f>
        <v>#N/A</v>
      </c>
      <c r="B8014" s="12" t="str">
        <f>IFERROR(__xludf.DUMMYFUNCTION("TEXTJOIN(""; "", TRUE, FILTER(CID!B8014:B14794, REGEXMATCH(CID!D8014:D14794, TEXTJOIN(""|"", TRUE, SPLIT(A8014, "";"")))))"),"#N/A")</f>
        <v>#N/A</v>
      </c>
    </row>
    <row r="8015">
      <c r="A8015" s="12" t="str">
        <f>IFERROR(__xludf.DUMMYFUNCTION("TEXTJOIN("";"", TRUE, FILTER(CID!$B$2:$B$14794, CID!B8015=CID!$D$2:$D$14794))"),"#N/A")</f>
        <v>#N/A</v>
      </c>
      <c r="B8015" s="12" t="str">
        <f>IFERROR(__xludf.DUMMYFUNCTION("TEXTJOIN(""; "", TRUE, FILTER(CID!B8015:B14794, REGEXMATCH(CID!D8015:D14794, TEXTJOIN(""|"", TRUE, SPLIT(A8015, "";"")))))"),"#N/A")</f>
        <v>#N/A</v>
      </c>
    </row>
    <row r="8016">
      <c r="A8016" s="12" t="str">
        <f>IFERROR(__xludf.DUMMYFUNCTION("TEXTJOIN("";"", TRUE, FILTER(CID!$B$2:$B$14794, CID!B8016=CID!$D$2:$D$14794))"),"#N/A")</f>
        <v>#N/A</v>
      </c>
      <c r="B8016" s="12" t="str">
        <f>IFERROR(__xludf.DUMMYFUNCTION("TEXTJOIN(""; "", TRUE, FILTER(CID!B8016:B14794, REGEXMATCH(CID!D8016:D14794, TEXTJOIN(""|"", TRUE, SPLIT(A8016, "";"")))))"),"#N/A")</f>
        <v>#N/A</v>
      </c>
    </row>
    <row r="8017">
      <c r="A8017" s="12" t="str">
        <f>IFERROR(__xludf.DUMMYFUNCTION("TEXTJOIN("";"", TRUE, FILTER(CID!$B$2:$B$14794, CID!B8017=CID!$D$2:$D$14794))"),"#N/A")</f>
        <v>#N/A</v>
      </c>
      <c r="B8017" s="12" t="str">
        <f>IFERROR(__xludf.DUMMYFUNCTION("TEXTJOIN(""; "", TRUE, FILTER(CID!B8017:B14794, REGEXMATCH(CID!D8017:D14794, TEXTJOIN(""|"", TRUE, SPLIT(A8017, "";"")))))"),"#N/A")</f>
        <v>#N/A</v>
      </c>
    </row>
    <row r="8018">
      <c r="A8018" s="12" t="str">
        <f>IFERROR(__xludf.DUMMYFUNCTION("TEXTJOIN("";"", TRUE, FILTER(CID!$B$2:$B$14794, CID!B8018=CID!$D$2:$D$14794))"),"#N/A")</f>
        <v>#N/A</v>
      </c>
      <c r="B8018" s="12" t="str">
        <f>IFERROR(__xludf.DUMMYFUNCTION("TEXTJOIN(""; "", TRUE, FILTER(CID!B8018:B14794, REGEXMATCH(CID!D8018:D14794, TEXTJOIN(""|"", TRUE, SPLIT(A8018, "";"")))))"),"#N/A")</f>
        <v>#N/A</v>
      </c>
    </row>
    <row r="8019">
      <c r="A8019" s="12" t="str">
        <f>IFERROR(__xludf.DUMMYFUNCTION("TEXTJOIN("";"", TRUE, FILTER(CID!$B$2:$B$14794, CID!B8019=CID!$D$2:$D$14794))"),"#N/A")</f>
        <v>#N/A</v>
      </c>
      <c r="B8019" s="12" t="str">
        <f>IFERROR(__xludf.DUMMYFUNCTION("TEXTJOIN(""; "", TRUE, FILTER(CID!B8019:B14794, REGEXMATCH(CID!D8019:D14794, TEXTJOIN(""|"", TRUE, SPLIT(A8019, "";"")))))"),"#N/A")</f>
        <v>#N/A</v>
      </c>
    </row>
    <row r="8020">
      <c r="A8020" s="12" t="str">
        <f>IFERROR(__xludf.DUMMYFUNCTION("TEXTJOIN("";"", TRUE, FILTER(CID!$B$2:$B$14794, CID!B8020=CID!$D$2:$D$14794))"),"#N/A")</f>
        <v>#N/A</v>
      </c>
      <c r="B8020" s="12" t="str">
        <f>IFERROR(__xludf.DUMMYFUNCTION("TEXTJOIN(""; "", TRUE, FILTER(CID!B8020:B14794, REGEXMATCH(CID!D8020:D14794, TEXTJOIN(""|"", TRUE, SPLIT(A8020, "";"")))))"),"#N/A")</f>
        <v>#N/A</v>
      </c>
    </row>
    <row r="8021">
      <c r="A8021" s="12" t="str">
        <f>IFERROR(__xludf.DUMMYFUNCTION("TEXTJOIN("";"", TRUE, FILTER(CID!$B$2:$B$14794, CID!B8021=CID!$D$2:$D$14794))"),"#N/A")</f>
        <v>#N/A</v>
      </c>
      <c r="B8021" s="12" t="str">
        <f>IFERROR(__xludf.DUMMYFUNCTION("TEXTJOIN(""; "", TRUE, FILTER(CID!B8021:B14794, REGEXMATCH(CID!D8021:D14794, TEXTJOIN(""|"", TRUE, SPLIT(A8021, "";"")))))"),"#N/A")</f>
        <v>#N/A</v>
      </c>
    </row>
    <row r="8022">
      <c r="A8022" s="12" t="str">
        <f>IFERROR(__xludf.DUMMYFUNCTION("TEXTJOIN("";"", TRUE, FILTER(CID!$B$2:$B$14794, CID!B8022=CID!$D$2:$D$14794))"),"#N/A")</f>
        <v>#N/A</v>
      </c>
      <c r="B8022" s="12" t="str">
        <f>IFERROR(__xludf.DUMMYFUNCTION("TEXTJOIN(""; "", TRUE, FILTER(CID!B8022:B14794, REGEXMATCH(CID!D8022:D14794, TEXTJOIN(""|"", TRUE, SPLIT(A8022, "";"")))))"),"#N/A")</f>
        <v>#N/A</v>
      </c>
    </row>
    <row r="8023">
      <c r="A8023" s="12" t="str">
        <f>IFERROR(__xludf.DUMMYFUNCTION("TEXTJOIN("";"", TRUE, FILTER(CID!$B$2:$B$14794, CID!B8023=CID!$D$2:$D$14794))"),"#N/A")</f>
        <v>#N/A</v>
      </c>
      <c r="B8023" s="12" t="str">
        <f>IFERROR(__xludf.DUMMYFUNCTION("TEXTJOIN(""; "", TRUE, FILTER(CID!B8023:B14794, REGEXMATCH(CID!D8023:D14794, TEXTJOIN(""|"", TRUE, SPLIT(A8023, "";"")))))"),"#N/A")</f>
        <v>#N/A</v>
      </c>
    </row>
    <row r="8024">
      <c r="A8024" s="12" t="str">
        <f>IFERROR(__xludf.DUMMYFUNCTION("TEXTJOIN("";"", TRUE, FILTER(CID!$B$2:$B$14794, CID!B8024=CID!$D$2:$D$14794))"),"#N/A")</f>
        <v>#N/A</v>
      </c>
      <c r="B8024" s="12" t="str">
        <f>IFERROR(__xludf.DUMMYFUNCTION("TEXTJOIN(""; "", TRUE, FILTER(CID!B8024:B14794, REGEXMATCH(CID!D8024:D14794, TEXTJOIN(""|"", TRUE, SPLIT(A8024, "";"")))))"),"#N/A")</f>
        <v>#N/A</v>
      </c>
    </row>
    <row r="8025">
      <c r="A8025" s="12" t="str">
        <f>IFERROR(__xludf.DUMMYFUNCTION("TEXTJOIN("";"", TRUE, FILTER(CID!$B$2:$B$14794, CID!B8025=CID!$D$2:$D$14794))"),"#N/A")</f>
        <v>#N/A</v>
      </c>
      <c r="B8025" s="12" t="str">
        <f>IFERROR(__xludf.DUMMYFUNCTION("TEXTJOIN(""; "", TRUE, FILTER(CID!B8025:B14794, REGEXMATCH(CID!D8025:D14794, TEXTJOIN(""|"", TRUE, SPLIT(A8025, "";"")))))"),"#N/A")</f>
        <v>#N/A</v>
      </c>
    </row>
    <row r="8026">
      <c r="A8026" s="12" t="str">
        <f>IFERROR(__xludf.DUMMYFUNCTION("TEXTJOIN("";"", TRUE, FILTER(CID!$B$2:$B$14794, CID!B8026=CID!$D$2:$D$14794))"),"#N/A")</f>
        <v>#N/A</v>
      </c>
      <c r="B8026" s="12" t="str">
        <f>IFERROR(__xludf.DUMMYFUNCTION("TEXTJOIN(""; "", TRUE, FILTER(CID!B8026:B14794, REGEXMATCH(CID!D8026:D14794, TEXTJOIN(""|"", TRUE, SPLIT(A8026, "";"")))))"),"#N/A")</f>
        <v>#N/A</v>
      </c>
    </row>
    <row r="8027">
      <c r="A8027" s="12" t="str">
        <f>IFERROR(__xludf.DUMMYFUNCTION("TEXTJOIN("";"", TRUE, FILTER(CID!$B$2:$B$14794, CID!B8027=CID!$D$2:$D$14794))"),"#N/A")</f>
        <v>#N/A</v>
      </c>
      <c r="B8027" s="12" t="str">
        <f>IFERROR(__xludf.DUMMYFUNCTION("TEXTJOIN(""; "", TRUE, FILTER(CID!B8027:B14794, REGEXMATCH(CID!D8027:D14794, TEXTJOIN(""|"", TRUE, SPLIT(A8027, "";"")))))"),"#N/A")</f>
        <v>#N/A</v>
      </c>
    </row>
    <row r="8028">
      <c r="A8028" s="12" t="str">
        <f>IFERROR(__xludf.DUMMYFUNCTION("TEXTJOIN("";"", TRUE, FILTER(CID!$B$2:$B$14794, CID!B8028=CID!$D$2:$D$14794))"),"#N/A")</f>
        <v>#N/A</v>
      </c>
      <c r="B8028" s="12" t="str">
        <f>IFERROR(__xludf.DUMMYFUNCTION("TEXTJOIN(""; "", TRUE, FILTER(CID!B8028:B14794, REGEXMATCH(CID!D8028:D14794, TEXTJOIN(""|"", TRUE, SPLIT(A8028, "";"")))))"),"#N/A")</f>
        <v>#N/A</v>
      </c>
    </row>
    <row r="8029">
      <c r="A8029" s="12" t="str">
        <f>IFERROR(__xludf.DUMMYFUNCTION("TEXTJOIN("";"", TRUE, FILTER(CID!$B$2:$B$14794, CID!B8029=CID!$D$2:$D$14794))"),"#N/A")</f>
        <v>#N/A</v>
      </c>
      <c r="B8029" s="12" t="str">
        <f>IFERROR(__xludf.DUMMYFUNCTION("TEXTJOIN(""; "", TRUE, FILTER(CID!B8029:B14794, REGEXMATCH(CID!D8029:D14794, TEXTJOIN(""|"", TRUE, SPLIT(A8029, "";"")))))"),"#N/A")</f>
        <v>#N/A</v>
      </c>
    </row>
    <row r="8030">
      <c r="A8030" s="12" t="str">
        <f>IFERROR(__xludf.DUMMYFUNCTION("TEXTJOIN("";"", TRUE, FILTER(CID!$B$2:$B$14794, CID!B8030=CID!$D$2:$D$14794))"),"#N/A")</f>
        <v>#N/A</v>
      </c>
      <c r="B8030" s="12" t="str">
        <f>IFERROR(__xludf.DUMMYFUNCTION("TEXTJOIN(""; "", TRUE, FILTER(CID!B8030:B14794, REGEXMATCH(CID!D8030:D14794, TEXTJOIN(""|"", TRUE, SPLIT(A8030, "";"")))))"),"#N/A")</f>
        <v>#N/A</v>
      </c>
    </row>
    <row r="8031">
      <c r="A8031" s="12" t="str">
        <f>IFERROR(__xludf.DUMMYFUNCTION("TEXTJOIN("";"", TRUE, FILTER(CID!$B$2:$B$14794, CID!B8031=CID!$D$2:$D$14794))"),"#N/A")</f>
        <v>#N/A</v>
      </c>
      <c r="B8031" s="12" t="str">
        <f>IFERROR(__xludf.DUMMYFUNCTION("TEXTJOIN(""; "", TRUE, FILTER(CID!B8031:B14794, REGEXMATCH(CID!D8031:D14794, TEXTJOIN(""|"", TRUE, SPLIT(A8031, "";"")))))"),"#N/A")</f>
        <v>#N/A</v>
      </c>
    </row>
    <row r="8032">
      <c r="A8032" s="12" t="str">
        <f>IFERROR(__xludf.DUMMYFUNCTION("TEXTJOIN("";"", TRUE, FILTER(CID!$B$2:$B$14794, CID!B8032=CID!$D$2:$D$14794))"),"#N/A")</f>
        <v>#N/A</v>
      </c>
      <c r="B8032" s="12" t="str">
        <f>IFERROR(__xludf.DUMMYFUNCTION("TEXTJOIN(""; "", TRUE, FILTER(CID!B8032:B14794, REGEXMATCH(CID!D8032:D14794, TEXTJOIN(""|"", TRUE, SPLIT(A8032, "";"")))))"),"#N/A")</f>
        <v>#N/A</v>
      </c>
    </row>
    <row r="8033">
      <c r="A8033" s="12" t="str">
        <f>IFERROR(__xludf.DUMMYFUNCTION("TEXTJOIN("";"", TRUE, FILTER(CID!$B$2:$B$14794, CID!B8033=CID!$D$2:$D$14794))"),"#N/A")</f>
        <v>#N/A</v>
      </c>
      <c r="B8033" s="12" t="str">
        <f>IFERROR(__xludf.DUMMYFUNCTION("TEXTJOIN(""; "", TRUE, FILTER(CID!B8033:B14794, REGEXMATCH(CID!D8033:D14794, TEXTJOIN(""|"", TRUE, SPLIT(A8033, "";"")))))"),"#N/A")</f>
        <v>#N/A</v>
      </c>
    </row>
    <row r="8034">
      <c r="A8034" s="12" t="str">
        <f>IFERROR(__xludf.DUMMYFUNCTION("TEXTJOIN("";"", TRUE, FILTER(CID!$B$2:$B$14794, CID!B8034=CID!$D$2:$D$14794))"),"#N/A")</f>
        <v>#N/A</v>
      </c>
      <c r="B8034" s="12" t="str">
        <f>IFERROR(__xludf.DUMMYFUNCTION("TEXTJOIN(""; "", TRUE, FILTER(CID!B8034:B14794, REGEXMATCH(CID!D8034:D14794, TEXTJOIN(""|"", TRUE, SPLIT(A8034, "";"")))))"),"#N/A")</f>
        <v>#N/A</v>
      </c>
    </row>
    <row r="8035">
      <c r="A8035" s="12" t="str">
        <f>IFERROR(__xludf.DUMMYFUNCTION("TEXTJOIN("";"", TRUE, FILTER(CID!$B$2:$B$14794, CID!B8035=CID!$D$2:$D$14794))"),"#N/A")</f>
        <v>#N/A</v>
      </c>
      <c r="B8035" s="12" t="str">
        <f>IFERROR(__xludf.DUMMYFUNCTION("TEXTJOIN(""; "", TRUE, FILTER(CID!B8035:B14794, REGEXMATCH(CID!D8035:D14794, TEXTJOIN(""|"", TRUE, SPLIT(A8035, "";"")))))"),"#N/A")</f>
        <v>#N/A</v>
      </c>
    </row>
    <row r="8036">
      <c r="A8036" s="12" t="str">
        <f>IFERROR(__xludf.DUMMYFUNCTION("TEXTJOIN("";"", TRUE, FILTER(CID!$B$2:$B$14794, CID!B8036=CID!$D$2:$D$14794))"),"#N/A")</f>
        <v>#N/A</v>
      </c>
      <c r="B8036" s="12" t="str">
        <f>IFERROR(__xludf.DUMMYFUNCTION("TEXTJOIN(""; "", TRUE, FILTER(CID!B8036:B14794, REGEXMATCH(CID!D8036:D14794, TEXTJOIN(""|"", TRUE, SPLIT(A8036, "";"")))))"),"#N/A")</f>
        <v>#N/A</v>
      </c>
    </row>
    <row r="8037">
      <c r="A8037" s="12" t="str">
        <f>IFERROR(__xludf.DUMMYFUNCTION("TEXTJOIN("";"", TRUE, FILTER(CID!$B$2:$B$14794, CID!B8037=CID!$D$2:$D$14794))"),"#N/A")</f>
        <v>#N/A</v>
      </c>
      <c r="B8037" s="12" t="str">
        <f>IFERROR(__xludf.DUMMYFUNCTION("TEXTJOIN(""; "", TRUE, FILTER(CID!B8037:B14794, REGEXMATCH(CID!D8037:D14794, TEXTJOIN(""|"", TRUE, SPLIT(A8037, "";"")))))"),"#N/A")</f>
        <v>#N/A</v>
      </c>
    </row>
    <row r="8038">
      <c r="A8038" s="12" t="str">
        <f>IFERROR(__xludf.DUMMYFUNCTION("TEXTJOIN("";"", TRUE, FILTER(CID!$B$2:$B$14794, CID!B8038=CID!$D$2:$D$14794))"),"#N/A")</f>
        <v>#N/A</v>
      </c>
      <c r="B8038" s="12" t="str">
        <f>IFERROR(__xludf.DUMMYFUNCTION("TEXTJOIN(""; "", TRUE, FILTER(CID!B8038:B14794, REGEXMATCH(CID!D8038:D14794, TEXTJOIN(""|"", TRUE, SPLIT(A8038, "";"")))))"),"#N/A")</f>
        <v>#N/A</v>
      </c>
    </row>
    <row r="8039">
      <c r="A8039" s="12" t="str">
        <f>IFERROR(__xludf.DUMMYFUNCTION("TEXTJOIN("";"", TRUE, FILTER(CID!$B$2:$B$14794, CID!B8039=CID!$D$2:$D$14794))"),"#N/A")</f>
        <v>#N/A</v>
      </c>
      <c r="B8039" s="12" t="str">
        <f>IFERROR(__xludf.DUMMYFUNCTION("TEXTJOIN(""; "", TRUE, FILTER(CID!B8039:B14794, REGEXMATCH(CID!D8039:D14794, TEXTJOIN(""|"", TRUE, SPLIT(A8039, "";"")))))"),"#N/A")</f>
        <v>#N/A</v>
      </c>
    </row>
    <row r="8040">
      <c r="A8040" s="12" t="str">
        <f>IFERROR(__xludf.DUMMYFUNCTION("TEXTJOIN("";"", TRUE, FILTER(CID!$B$2:$B$14794, CID!B8040=CID!$D$2:$D$14794))"),"#N/A")</f>
        <v>#N/A</v>
      </c>
      <c r="B8040" s="12" t="str">
        <f>IFERROR(__xludf.DUMMYFUNCTION("TEXTJOIN(""; "", TRUE, FILTER(CID!B8040:B14794, REGEXMATCH(CID!D8040:D14794, TEXTJOIN(""|"", TRUE, SPLIT(A8040, "";"")))))"),"#N/A")</f>
        <v>#N/A</v>
      </c>
    </row>
    <row r="8041">
      <c r="A8041" s="12" t="str">
        <f>IFERROR(__xludf.DUMMYFUNCTION("TEXTJOIN("";"", TRUE, FILTER(CID!$B$2:$B$14794, CID!B8041=CID!$D$2:$D$14794))"),"#N/A")</f>
        <v>#N/A</v>
      </c>
      <c r="B8041" s="12" t="str">
        <f>IFERROR(__xludf.DUMMYFUNCTION("TEXTJOIN(""; "", TRUE, FILTER(CID!B8041:B14794, REGEXMATCH(CID!D8041:D14794, TEXTJOIN(""|"", TRUE, SPLIT(A8041, "";"")))))"),"#N/A")</f>
        <v>#N/A</v>
      </c>
    </row>
    <row r="8042">
      <c r="A8042" s="12" t="str">
        <f>IFERROR(__xludf.DUMMYFUNCTION("TEXTJOIN("";"", TRUE, FILTER(CID!$B$2:$B$14794, CID!B8042=CID!$D$2:$D$14794))"),"#N/A")</f>
        <v>#N/A</v>
      </c>
      <c r="B8042" s="12" t="str">
        <f>IFERROR(__xludf.DUMMYFUNCTION("TEXTJOIN(""; "", TRUE, FILTER(CID!B8042:B14794, REGEXMATCH(CID!D8042:D14794, TEXTJOIN(""|"", TRUE, SPLIT(A8042, "";"")))))"),"#N/A")</f>
        <v>#N/A</v>
      </c>
    </row>
    <row r="8043">
      <c r="A8043" s="12" t="str">
        <f>IFERROR(__xludf.DUMMYFUNCTION("TEXTJOIN("";"", TRUE, FILTER(CID!$B$2:$B$14794, CID!B8043=CID!$D$2:$D$14794))"),"#N/A")</f>
        <v>#N/A</v>
      </c>
      <c r="B8043" s="12" t="str">
        <f>IFERROR(__xludf.DUMMYFUNCTION("TEXTJOIN(""; "", TRUE, FILTER(CID!B8043:B14794, REGEXMATCH(CID!D8043:D14794, TEXTJOIN(""|"", TRUE, SPLIT(A8043, "";"")))))"),"#N/A")</f>
        <v>#N/A</v>
      </c>
    </row>
    <row r="8044">
      <c r="A8044" s="12" t="str">
        <f>IFERROR(__xludf.DUMMYFUNCTION("TEXTJOIN("";"", TRUE, FILTER(CID!$B$2:$B$14794, CID!B8044=CID!$D$2:$D$14794))"),"#N/A")</f>
        <v>#N/A</v>
      </c>
      <c r="B8044" s="12" t="str">
        <f>IFERROR(__xludf.DUMMYFUNCTION("TEXTJOIN(""; "", TRUE, FILTER(CID!B8044:B14794, REGEXMATCH(CID!D8044:D14794, TEXTJOIN(""|"", TRUE, SPLIT(A8044, "";"")))))"),"#N/A")</f>
        <v>#N/A</v>
      </c>
    </row>
    <row r="8045">
      <c r="A8045" s="12" t="str">
        <f>IFERROR(__xludf.DUMMYFUNCTION("TEXTJOIN("";"", TRUE, FILTER(CID!$B$2:$B$14794, CID!B8045=CID!$D$2:$D$14794))"),"#N/A")</f>
        <v>#N/A</v>
      </c>
      <c r="B8045" s="12" t="str">
        <f>IFERROR(__xludf.DUMMYFUNCTION("TEXTJOIN(""; "", TRUE, FILTER(CID!B8045:B14794, REGEXMATCH(CID!D8045:D14794, TEXTJOIN(""|"", TRUE, SPLIT(A8045, "";"")))))"),"#N/A")</f>
        <v>#N/A</v>
      </c>
    </row>
    <row r="8046">
      <c r="A8046" s="12" t="str">
        <f>IFERROR(__xludf.DUMMYFUNCTION("TEXTJOIN("";"", TRUE, FILTER(CID!$B$2:$B$14794, CID!B8046=CID!$D$2:$D$14794))"),"#N/A")</f>
        <v>#N/A</v>
      </c>
      <c r="B8046" s="12" t="str">
        <f>IFERROR(__xludf.DUMMYFUNCTION("TEXTJOIN(""; "", TRUE, FILTER(CID!B8046:B14794, REGEXMATCH(CID!D8046:D14794, TEXTJOIN(""|"", TRUE, SPLIT(A8046, "";"")))))"),"#N/A")</f>
        <v>#N/A</v>
      </c>
    </row>
    <row r="8047">
      <c r="A8047" s="12" t="str">
        <f>IFERROR(__xludf.DUMMYFUNCTION("TEXTJOIN("";"", TRUE, FILTER(CID!$B$2:$B$14794, CID!B8047=CID!$D$2:$D$14794))"),"#N/A")</f>
        <v>#N/A</v>
      </c>
      <c r="B8047" s="12" t="str">
        <f>IFERROR(__xludf.DUMMYFUNCTION("TEXTJOIN(""; "", TRUE, FILTER(CID!B8047:B14794, REGEXMATCH(CID!D8047:D14794, TEXTJOIN(""|"", TRUE, SPLIT(A8047, "";"")))))"),"#N/A")</f>
        <v>#N/A</v>
      </c>
    </row>
    <row r="8048">
      <c r="A8048" s="12" t="str">
        <f>IFERROR(__xludf.DUMMYFUNCTION("TEXTJOIN("";"", TRUE, FILTER(CID!$B$2:$B$14794, CID!B8048=CID!$D$2:$D$14794))"),"#N/A")</f>
        <v>#N/A</v>
      </c>
      <c r="B8048" s="12" t="str">
        <f>IFERROR(__xludf.DUMMYFUNCTION("TEXTJOIN(""; "", TRUE, FILTER(CID!B8048:B14794, REGEXMATCH(CID!D8048:D14794, TEXTJOIN(""|"", TRUE, SPLIT(A8048, "";"")))))"),"#N/A")</f>
        <v>#N/A</v>
      </c>
    </row>
    <row r="8049">
      <c r="A8049" s="12" t="str">
        <f>IFERROR(__xludf.DUMMYFUNCTION("TEXTJOIN("";"", TRUE, FILTER(CID!$B$2:$B$14794, CID!B8049=CID!$D$2:$D$14794))"),"#N/A")</f>
        <v>#N/A</v>
      </c>
      <c r="B8049" s="12" t="str">
        <f>IFERROR(__xludf.DUMMYFUNCTION("TEXTJOIN(""; "", TRUE, FILTER(CID!B8049:B14794, REGEXMATCH(CID!D8049:D14794, TEXTJOIN(""|"", TRUE, SPLIT(A8049, "";"")))))"),"#N/A")</f>
        <v>#N/A</v>
      </c>
    </row>
    <row r="8050">
      <c r="A8050" s="12" t="str">
        <f>IFERROR(__xludf.DUMMYFUNCTION("TEXTJOIN("";"", TRUE, FILTER(CID!$B$2:$B$14794, CID!B8050=CID!$D$2:$D$14794))"),"#N/A")</f>
        <v>#N/A</v>
      </c>
      <c r="B8050" s="12" t="str">
        <f>IFERROR(__xludf.DUMMYFUNCTION("TEXTJOIN(""; "", TRUE, FILTER(CID!B8050:B14794, REGEXMATCH(CID!D8050:D14794, TEXTJOIN(""|"", TRUE, SPLIT(A8050, "";"")))))"),"#N/A")</f>
        <v>#N/A</v>
      </c>
    </row>
    <row r="8051">
      <c r="A8051" s="12" t="str">
        <f>IFERROR(__xludf.DUMMYFUNCTION("TEXTJOIN("";"", TRUE, FILTER(CID!$B$2:$B$14794, CID!B8051=CID!$D$2:$D$14794))"),"#N/A")</f>
        <v>#N/A</v>
      </c>
      <c r="B8051" s="12" t="str">
        <f>IFERROR(__xludf.DUMMYFUNCTION("TEXTJOIN(""; "", TRUE, FILTER(CID!B8051:B14794, REGEXMATCH(CID!D8051:D14794, TEXTJOIN(""|"", TRUE, SPLIT(A8051, "";"")))))"),"#N/A")</f>
        <v>#N/A</v>
      </c>
    </row>
    <row r="8052">
      <c r="A8052" s="12" t="str">
        <f>IFERROR(__xludf.DUMMYFUNCTION("TEXTJOIN("";"", TRUE, FILTER(CID!$B$2:$B$14794, CID!B8052=CID!$D$2:$D$14794))"),"#N/A")</f>
        <v>#N/A</v>
      </c>
      <c r="B8052" s="12" t="str">
        <f>IFERROR(__xludf.DUMMYFUNCTION("TEXTJOIN(""; "", TRUE, FILTER(CID!B8052:B14794, REGEXMATCH(CID!D8052:D14794, TEXTJOIN(""|"", TRUE, SPLIT(A8052, "";"")))))"),"#N/A")</f>
        <v>#N/A</v>
      </c>
    </row>
    <row r="8053">
      <c r="A8053" s="12" t="str">
        <f>IFERROR(__xludf.DUMMYFUNCTION("TEXTJOIN("";"", TRUE, FILTER(CID!$B$2:$B$14794, CID!B8053=CID!$D$2:$D$14794))"),"#N/A")</f>
        <v>#N/A</v>
      </c>
      <c r="B8053" s="12" t="str">
        <f>IFERROR(__xludf.DUMMYFUNCTION("TEXTJOIN(""; "", TRUE, FILTER(CID!B8053:B14794, REGEXMATCH(CID!D8053:D14794, TEXTJOIN(""|"", TRUE, SPLIT(A8053, "";"")))))"),"#N/A")</f>
        <v>#N/A</v>
      </c>
    </row>
    <row r="8054">
      <c r="A8054" s="12" t="str">
        <f>IFERROR(__xludf.DUMMYFUNCTION("TEXTJOIN("";"", TRUE, FILTER(CID!$B$2:$B$14794, CID!B8054=CID!$D$2:$D$14794))"),"#N/A")</f>
        <v>#N/A</v>
      </c>
      <c r="B8054" s="12" t="str">
        <f>IFERROR(__xludf.DUMMYFUNCTION("TEXTJOIN(""; "", TRUE, FILTER(CID!B8054:B14794, REGEXMATCH(CID!D8054:D14794, TEXTJOIN(""|"", TRUE, SPLIT(A8054, "";"")))))"),"#N/A")</f>
        <v>#N/A</v>
      </c>
    </row>
    <row r="8055">
      <c r="A8055" s="12" t="str">
        <f>IFERROR(__xludf.DUMMYFUNCTION("TEXTJOIN("";"", TRUE, FILTER(CID!$B$2:$B$14794, CID!B8055=CID!$D$2:$D$14794))"),"#N/A")</f>
        <v>#N/A</v>
      </c>
      <c r="B8055" s="12" t="str">
        <f>IFERROR(__xludf.DUMMYFUNCTION("TEXTJOIN(""; "", TRUE, FILTER(CID!B8055:B14794, REGEXMATCH(CID!D8055:D14794, TEXTJOIN(""|"", TRUE, SPLIT(A8055, "";"")))))"),"#N/A")</f>
        <v>#N/A</v>
      </c>
    </row>
    <row r="8056">
      <c r="A8056" s="12" t="str">
        <f>IFERROR(__xludf.DUMMYFUNCTION("TEXTJOIN("";"", TRUE, FILTER(CID!$B$2:$B$14794, CID!B8056=CID!$D$2:$D$14794))"),"#N/A")</f>
        <v>#N/A</v>
      </c>
      <c r="B8056" s="12" t="str">
        <f>IFERROR(__xludf.DUMMYFUNCTION("TEXTJOIN(""; "", TRUE, FILTER(CID!B8056:B14794, REGEXMATCH(CID!D8056:D14794, TEXTJOIN(""|"", TRUE, SPLIT(A8056, "";"")))))"),"#N/A")</f>
        <v>#N/A</v>
      </c>
    </row>
    <row r="8057">
      <c r="A8057" s="12" t="str">
        <f>IFERROR(__xludf.DUMMYFUNCTION("TEXTJOIN("";"", TRUE, FILTER(CID!$B$2:$B$14794, CID!B8057=CID!$D$2:$D$14794))"),"#N/A")</f>
        <v>#N/A</v>
      </c>
      <c r="B8057" s="12" t="str">
        <f>IFERROR(__xludf.DUMMYFUNCTION("TEXTJOIN(""; "", TRUE, FILTER(CID!B8057:B14794, REGEXMATCH(CID!D8057:D14794, TEXTJOIN(""|"", TRUE, SPLIT(A8057, "";"")))))"),"#N/A")</f>
        <v>#N/A</v>
      </c>
    </row>
    <row r="8058">
      <c r="A8058" s="12" t="str">
        <f>IFERROR(__xludf.DUMMYFUNCTION("TEXTJOIN("";"", TRUE, FILTER(CID!$B$2:$B$14794, CID!B8058=CID!$D$2:$D$14794))"),"#N/A")</f>
        <v>#N/A</v>
      </c>
      <c r="B8058" s="12" t="str">
        <f>IFERROR(__xludf.DUMMYFUNCTION("TEXTJOIN(""; "", TRUE, FILTER(CID!B8058:B14794, REGEXMATCH(CID!D8058:D14794, TEXTJOIN(""|"", TRUE, SPLIT(A8058, "";"")))))"),"#N/A")</f>
        <v>#N/A</v>
      </c>
    </row>
    <row r="8059">
      <c r="A8059" s="12" t="str">
        <f>IFERROR(__xludf.DUMMYFUNCTION("TEXTJOIN("";"", TRUE, FILTER(CID!$B$2:$B$14794, CID!B8059=CID!$D$2:$D$14794))"),"#N/A")</f>
        <v>#N/A</v>
      </c>
      <c r="B8059" s="12" t="str">
        <f>IFERROR(__xludf.DUMMYFUNCTION("TEXTJOIN(""; "", TRUE, FILTER(CID!B8059:B14794, REGEXMATCH(CID!D8059:D14794, TEXTJOIN(""|"", TRUE, SPLIT(A8059, "";"")))))"),"#N/A")</f>
        <v>#N/A</v>
      </c>
    </row>
    <row r="8060">
      <c r="A8060" s="12" t="str">
        <f>IFERROR(__xludf.DUMMYFUNCTION("TEXTJOIN("";"", TRUE, FILTER(CID!$B$2:$B$14794, CID!B8060=CID!$D$2:$D$14794))"),"#N/A")</f>
        <v>#N/A</v>
      </c>
      <c r="B8060" s="12" t="str">
        <f>IFERROR(__xludf.DUMMYFUNCTION("TEXTJOIN(""; "", TRUE, FILTER(CID!B8060:B14794, REGEXMATCH(CID!D8060:D14794, TEXTJOIN(""|"", TRUE, SPLIT(A8060, "";"")))))"),"#N/A")</f>
        <v>#N/A</v>
      </c>
    </row>
    <row r="8061">
      <c r="A8061" s="12" t="str">
        <f>IFERROR(__xludf.DUMMYFUNCTION("TEXTJOIN("";"", TRUE, FILTER(CID!$B$2:$B$14794, CID!B8061=CID!$D$2:$D$14794))"),"#N/A")</f>
        <v>#N/A</v>
      </c>
      <c r="B8061" s="12" t="str">
        <f>IFERROR(__xludf.DUMMYFUNCTION("TEXTJOIN(""; "", TRUE, FILTER(CID!B8061:B14794, REGEXMATCH(CID!D8061:D14794, TEXTJOIN(""|"", TRUE, SPLIT(A8061, "";"")))))"),"#N/A")</f>
        <v>#N/A</v>
      </c>
    </row>
    <row r="8062">
      <c r="A8062" s="12" t="str">
        <f>IFERROR(__xludf.DUMMYFUNCTION("TEXTJOIN("";"", TRUE, FILTER(CID!$B$2:$B$14794, CID!B8062=CID!$D$2:$D$14794))"),"#N/A")</f>
        <v>#N/A</v>
      </c>
      <c r="B8062" s="12" t="str">
        <f>IFERROR(__xludf.DUMMYFUNCTION("TEXTJOIN(""; "", TRUE, FILTER(CID!B8062:B14794, REGEXMATCH(CID!D8062:D14794, TEXTJOIN(""|"", TRUE, SPLIT(A8062, "";"")))))"),"#N/A")</f>
        <v>#N/A</v>
      </c>
    </row>
    <row r="8063">
      <c r="A8063" s="12" t="str">
        <f>IFERROR(__xludf.DUMMYFUNCTION("TEXTJOIN("";"", TRUE, FILTER(CID!$B$2:$B$14794, CID!B8063=CID!$D$2:$D$14794))"),"#N/A")</f>
        <v>#N/A</v>
      </c>
      <c r="B8063" s="12" t="str">
        <f>IFERROR(__xludf.DUMMYFUNCTION("TEXTJOIN(""; "", TRUE, FILTER(CID!B8063:B14794, REGEXMATCH(CID!D8063:D14794, TEXTJOIN(""|"", TRUE, SPLIT(A8063, "";"")))))"),"#N/A")</f>
        <v>#N/A</v>
      </c>
    </row>
    <row r="8064">
      <c r="A8064" s="12" t="str">
        <f>IFERROR(__xludf.DUMMYFUNCTION("TEXTJOIN("";"", TRUE, FILTER(CID!$B$2:$B$14794, CID!B8064=CID!$D$2:$D$14794))"),"#N/A")</f>
        <v>#N/A</v>
      </c>
      <c r="B8064" s="12" t="str">
        <f>IFERROR(__xludf.DUMMYFUNCTION("TEXTJOIN(""; "", TRUE, FILTER(CID!B8064:B14794, REGEXMATCH(CID!D8064:D14794, TEXTJOIN(""|"", TRUE, SPLIT(A8064, "";"")))))"),"#N/A")</f>
        <v>#N/A</v>
      </c>
    </row>
    <row r="8065">
      <c r="A8065" s="12" t="str">
        <f>IFERROR(__xludf.DUMMYFUNCTION("TEXTJOIN("";"", TRUE, FILTER(CID!$B$2:$B$14794, CID!B8065=CID!$D$2:$D$14794))"),"#N/A")</f>
        <v>#N/A</v>
      </c>
      <c r="B8065" s="12" t="str">
        <f>IFERROR(__xludf.DUMMYFUNCTION("TEXTJOIN(""; "", TRUE, FILTER(CID!B8065:B14794, REGEXMATCH(CID!D8065:D14794, TEXTJOIN(""|"", TRUE, SPLIT(A8065, "";"")))))"),"#N/A")</f>
        <v>#N/A</v>
      </c>
    </row>
    <row r="8066">
      <c r="A8066" s="12" t="str">
        <f>IFERROR(__xludf.DUMMYFUNCTION("TEXTJOIN("";"", TRUE, FILTER(CID!$B$2:$B$14794, CID!B8066=CID!$D$2:$D$14794))"),"#N/A")</f>
        <v>#N/A</v>
      </c>
      <c r="B8066" s="12" t="str">
        <f>IFERROR(__xludf.DUMMYFUNCTION("TEXTJOIN(""; "", TRUE, FILTER(CID!B8066:B14794, REGEXMATCH(CID!D8066:D14794, TEXTJOIN(""|"", TRUE, SPLIT(A8066, "";"")))))"),"#N/A")</f>
        <v>#N/A</v>
      </c>
    </row>
    <row r="8067">
      <c r="A8067" s="12" t="str">
        <f>IFERROR(__xludf.DUMMYFUNCTION("TEXTJOIN("";"", TRUE, FILTER(CID!$B$2:$B$14794, CID!B8067=CID!$D$2:$D$14794))"),"#N/A")</f>
        <v>#N/A</v>
      </c>
      <c r="B8067" s="12" t="str">
        <f>IFERROR(__xludf.DUMMYFUNCTION("TEXTJOIN(""; "", TRUE, FILTER(CID!B8067:B14794, REGEXMATCH(CID!D8067:D14794, TEXTJOIN(""|"", TRUE, SPLIT(A8067, "";"")))))"),"#N/A")</f>
        <v>#N/A</v>
      </c>
    </row>
    <row r="8068">
      <c r="A8068" s="12" t="str">
        <f>IFERROR(__xludf.DUMMYFUNCTION("TEXTJOIN("";"", TRUE, FILTER(CID!$B$2:$B$14794, CID!B8068=CID!$D$2:$D$14794))"),"#N/A")</f>
        <v>#N/A</v>
      </c>
      <c r="B8068" s="12" t="str">
        <f>IFERROR(__xludf.DUMMYFUNCTION("TEXTJOIN(""; "", TRUE, FILTER(CID!B8068:B14794, REGEXMATCH(CID!D8068:D14794, TEXTJOIN(""|"", TRUE, SPLIT(A8068, "";"")))))"),"#N/A")</f>
        <v>#N/A</v>
      </c>
    </row>
    <row r="8069">
      <c r="A8069" s="12" t="str">
        <f>IFERROR(__xludf.DUMMYFUNCTION("TEXTJOIN("";"", TRUE, FILTER(CID!$B$2:$B$14794, CID!B8069=CID!$D$2:$D$14794))"),"#N/A")</f>
        <v>#N/A</v>
      </c>
      <c r="B8069" s="12" t="str">
        <f>IFERROR(__xludf.DUMMYFUNCTION("TEXTJOIN(""; "", TRUE, FILTER(CID!B8069:B14794, REGEXMATCH(CID!D8069:D14794, TEXTJOIN(""|"", TRUE, SPLIT(A8069, "";"")))))"),"#N/A")</f>
        <v>#N/A</v>
      </c>
    </row>
    <row r="8070">
      <c r="A8070" s="12" t="str">
        <f>IFERROR(__xludf.DUMMYFUNCTION("TEXTJOIN("";"", TRUE, FILTER(CID!$B$2:$B$14794, CID!B8070=CID!$D$2:$D$14794))"),"#N/A")</f>
        <v>#N/A</v>
      </c>
      <c r="B8070" s="12" t="str">
        <f>IFERROR(__xludf.DUMMYFUNCTION("TEXTJOIN(""; "", TRUE, FILTER(CID!B8070:B14794, REGEXMATCH(CID!D8070:D14794, TEXTJOIN(""|"", TRUE, SPLIT(A8070, "";"")))))"),"#N/A")</f>
        <v>#N/A</v>
      </c>
    </row>
    <row r="8071">
      <c r="A8071" s="12" t="str">
        <f>IFERROR(__xludf.DUMMYFUNCTION("TEXTJOIN("";"", TRUE, FILTER(CID!$B$2:$B$14794, CID!B8071=CID!$D$2:$D$14794))"),"#N/A")</f>
        <v>#N/A</v>
      </c>
      <c r="B8071" s="12" t="str">
        <f>IFERROR(__xludf.DUMMYFUNCTION("TEXTJOIN(""; "", TRUE, FILTER(CID!B8071:B14794, REGEXMATCH(CID!D8071:D14794, TEXTJOIN(""|"", TRUE, SPLIT(A8071, "";"")))))"),"#N/A")</f>
        <v>#N/A</v>
      </c>
    </row>
    <row r="8072">
      <c r="A8072" s="12" t="str">
        <f>IFERROR(__xludf.DUMMYFUNCTION("TEXTJOIN("";"", TRUE, FILTER(CID!$B$2:$B$14794, CID!B8072=CID!$D$2:$D$14794))"),"#N/A")</f>
        <v>#N/A</v>
      </c>
      <c r="B8072" s="12" t="str">
        <f>IFERROR(__xludf.DUMMYFUNCTION("TEXTJOIN(""; "", TRUE, FILTER(CID!B8072:B14794, REGEXMATCH(CID!D8072:D14794, TEXTJOIN(""|"", TRUE, SPLIT(A8072, "";"")))))"),"#N/A")</f>
        <v>#N/A</v>
      </c>
    </row>
    <row r="8073">
      <c r="A8073" s="12" t="str">
        <f>IFERROR(__xludf.DUMMYFUNCTION("TEXTJOIN("";"", TRUE, FILTER(CID!$B$2:$B$14794, CID!B8073=CID!$D$2:$D$14794))"),"#N/A")</f>
        <v>#N/A</v>
      </c>
      <c r="B8073" s="12" t="str">
        <f>IFERROR(__xludf.DUMMYFUNCTION("TEXTJOIN(""; "", TRUE, FILTER(CID!B8073:B14794, REGEXMATCH(CID!D8073:D14794, TEXTJOIN(""|"", TRUE, SPLIT(A8073, "";"")))))"),"#N/A")</f>
        <v>#N/A</v>
      </c>
    </row>
    <row r="8074">
      <c r="A8074" s="12" t="str">
        <f>IFERROR(__xludf.DUMMYFUNCTION("TEXTJOIN("";"", TRUE, FILTER(CID!$B$2:$B$14794, CID!B8074=CID!$D$2:$D$14794))"),"#N/A")</f>
        <v>#N/A</v>
      </c>
      <c r="B8074" s="12" t="str">
        <f>IFERROR(__xludf.DUMMYFUNCTION("TEXTJOIN(""; "", TRUE, FILTER(CID!B8074:B14794, REGEXMATCH(CID!D8074:D14794, TEXTJOIN(""|"", TRUE, SPLIT(A8074, "";"")))))"),"#N/A")</f>
        <v>#N/A</v>
      </c>
    </row>
    <row r="8075">
      <c r="A8075" s="12" t="str">
        <f>IFERROR(__xludf.DUMMYFUNCTION("TEXTJOIN("";"", TRUE, FILTER(CID!$B$2:$B$14794, CID!B8075=CID!$D$2:$D$14794))"),"#N/A")</f>
        <v>#N/A</v>
      </c>
      <c r="B8075" s="12" t="str">
        <f>IFERROR(__xludf.DUMMYFUNCTION("TEXTJOIN(""; "", TRUE, FILTER(CID!B8075:B14794, REGEXMATCH(CID!D8075:D14794, TEXTJOIN(""|"", TRUE, SPLIT(A8075, "";"")))))"),"#N/A")</f>
        <v>#N/A</v>
      </c>
    </row>
    <row r="8076">
      <c r="A8076" s="12" t="str">
        <f>IFERROR(__xludf.DUMMYFUNCTION("TEXTJOIN("";"", TRUE, FILTER(CID!$B$2:$B$14794, CID!B8076=CID!$D$2:$D$14794))"),"#N/A")</f>
        <v>#N/A</v>
      </c>
      <c r="B8076" s="12" t="str">
        <f>IFERROR(__xludf.DUMMYFUNCTION("TEXTJOIN(""; "", TRUE, FILTER(CID!B8076:B14794, REGEXMATCH(CID!D8076:D14794, TEXTJOIN(""|"", TRUE, SPLIT(A8076, "";"")))))"),"#N/A")</f>
        <v>#N/A</v>
      </c>
    </row>
    <row r="8077">
      <c r="A8077" s="12" t="str">
        <f>IFERROR(__xludf.DUMMYFUNCTION("TEXTJOIN("";"", TRUE, FILTER(CID!$B$2:$B$14794, CID!B8077=CID!$D$2:$D$14794))"),"#N/A")</f>
        <v>#N/A</v>
      </c>
      <c r="B8077" s="12" t="str">
        <f>IFERROR(__xludf.DUMMYFUNCTION("TEXTJOIN(""; "", TRUE, FILTER(CID!B8077:B14794, REGEXMATCH(CID!D8077:D14794, TEXTJOIN(""|"", TRUE, SPLIT(A8077, "";"")))))"),"#N/A")</f>
        <v>#N/A</v>
      </c>
    </row>
    <row r="8078">
      <c r="A8078" s="12" t="str">
        <f>IFERROR(__xludf.DUMMYFUNCTION("TEXTJOIN("";"", TRUE, FILTER(CID!$B$2:$B$14794, CID!B8078=CID!$D$2:$D$14794))"),"#N/A")</f>
        <v>#N/A</v>
      </c>
      <c r="B8078" s="12" t="str">
        <f>IFERROR(__xludf.DUMMYFUNCTION("TEXTJOIN(""; "", TRUE, FILTER(CID!B8078:B14794, REGEXMATCH(CID!D8078:D14794, TEXTJOIN(""|"", TRUE, SPLIT(A8078, "";"")))))"),"#N/A")</f>
        <v>#N/A</v>
      </c>
    </row>
    <row r="8079">
      <c r="A8079" s="12" t="str">
        <f>IFERROR(__xludf.DUMMYFUNCTION("TEXTJOIN("";"", TRUE, FILTER(CID!$B$2:$B$14794, CID!B8079=CID!$D$2:$D$14794))"),"#N/A")</f>
        <v>#N/A</v>
      </c>
      <c r="B8079" s="12" t="str">
        <f>IFERROR(__xludf.DUMMYFUNCTION("TEXTJOIN(""; "", TRUE, FILTER(CID!B8079:B14794, REGEXMATCH(CID!D8079:D14794, TEXTJOIN(""|"", TRUE, SPLIT(A8079, "";"")))))"),"#N/A")</f>
        <v>#N/A</v>
      </c>
    </row>
    <row r="8080">
      <c r="A8080" s="12" t="str">
        <f>IFERROR(__xludf.DUMMYFUNCTION("TEXTJOIN("";"", TRUE, FILTER(CID!$B$2:$B$14794, CID!B8080=CID!$D$2:$D$14794))"),"#N/A")</f>
        <v>#N/A</v>
      </c>
      <c r="B8080" s="12" t="str">
        <f>IFERROR(__xludf.DUMMYFUNCTION("TEXTJOIN(""; "", TRUE, FILTER(CID!B8080:B14794, REGEXMATCH(CID!D8080:D14794, TEXTJOIN(""|"", TRUE, SPLIT(A8080, "";"")))))"),"#N/A")</f>
        <v>#N/A</v>
      </c>
    </row>
    <row r="8081">
      <c r="A8081" s="12" t="str">
        <f>IFERROR(__xludf.DUMMYFUNCTION("TEXTJOIN("";"", TRUE, FILTER(CID!$B$2:$B$14794, CID!B8081=CID!$D$2:$D$14794))"),"#N/A")</f>
        <v>#N/A</v>
      </c>
      <c r="B8081" s="12" t="str">
        <f>IFERROR(__xludf.DUMMYFUNCTION("TEXTJOIN(""; "", TRUE, FILTER(CID!B8081:B14794, REGEXMATCH(CID!D8081:D14794, TEXTJOIN(""|"", TRUE, SPLIT(A8081, "";"")))))"),"#N/A")</f>
        <v>#N/A</v>
      </c>
    </row>
    <row r="8082">
      <c r="A8082" s="12" t="str">
        <f>IFERROR(__xludf.DUMMYFUNCTION("TEXTJOIN("";"", TRUE, FILTER(CID!$B$2:$B$14794, CID!B8082=CID!$D$2:$D$14794))"),"#N/A")</f>
        <v>#N/A</v>
      </c>
      <c r="B8082" s="12" t="str">
        <f>IFERROR(__xludf.DUMMYFUNCTION("TEXTJOIN(""; "", TRUE, FILTER(CID!B8082:B14794, REGEXMATCH(CID!D8082:D14794, TEXTJOIN(""|"", TRUE, SPLIT(A8082, "";"")))))"),"#N/A")</f>
        <v>#N/A</v>
      </c>
    </row>
    <row r="8083">
      <c r="A8083" s="12" t="str">
        <f>IFERROR(__xludf.DUMMYFUNCTION("TEXTJOIN("";"", TRUE, FILTER(CID!$B$2:$B$14794, CID!B8083=CID!$D$2:$D$14794))"),"#N/A")</f>
        <v>#N/A</v>
      </c>
      <c r="B8083" s="12" t="str">
        <f>IFERROR(__xludf.DUMMYFUNCTION("TEXTJOIN(""; "", TRUE, FILTER(CID!B8083:B14794, REGEXMATCH(CID!D8083:D14794, TEXTJOIN(""|"", TRUE, SPLIT(A8083, "";"")))))"),"#N/A")</f>
        <v>#N/A</v>
      </c>
    </row>
    <row r="8084">
      <c r="A8084" s="12" t="str">
        <f>IFERROR(__xludf.DUMMYFUNCTION("TEXTJOIN("";"", TRUE, FILTER(CID!$B$2:$B$14794, CID!B8084=CID!$D$2:$D$14794))"),"#N/A")</f>
        <v>#N/A</v>
      </c>
      <c r="B8084" s="12" t="str">
        <f>IFERROR(__xludf.DUMMYFUNCTION("TEXTJOIN(""; "", TRUE, FILTER(CID!B8084:B14794, REGEXMATCH(CID!D8084:D14794, TEXTJOIN(""|"", TRUE, SPLIT(A8084, "";"")))))"),"#N/A")</f>
        <v>#N/A</v>
      </c>
    </row>
    <row r="8085">
      <c r="A8085" s="12" t="str">
        <f>IFERROR(__xludf.DUMMYFUNCTION("TEXTJOIN("";"", TRUE, FILTER(CID!$B$2:$B$14794, CID!B8085=CID!$D$2:$D$14794))"),"#N/A")</f>
        <v>#N/A</v>
      </c>
      <c r="B8085" s="12" t="str">
        <f>IFERROR(__xludf.DUMMYFUNCTION("TEXTJOIN(""; "", TRUE, FILTER(CID!B8085:B14794, REGEXMATCH(CID!D8085:D14794, TEXTJOIN(""|"", TRUE, SPLIT(A8085, "";"")))))"),"#N/A")</f>
        <v>#N/A</v>
      </c>
    </row>
    <row r="8086">
      <c r="A8086" s="12" t="str">
        <f>IFERROR(__xludf.DUMMYFUNCTION("TEXTJOIN("";"", TRUE, FILTER(CID!$B$2:$B$14794, CID!B8086=CID!$D$2:$D$14794))"),"#N/A")</f>
        <v>#N/A</v>
      </c>
      <c r="B8086" s="12" t="str">
        <f>IFERROR(__xludf.DUMMYFUNCTION("TEXTJOIN(""; "", TRUE, FILTER(CID!B8086:B14794, REGEXMATCH(CID!D8086:D14794, TEXTJOIN(""|"", TRUE, SPLIT(A8086, "";"")))))"),"#N/A")</f>
        <v>#N/A</v>
      </c>
    </row>
    <row r="8087">
      <c r="A8087" s="12" t="str">
        <f>IFERROR(__xludf.DUMMYFUNCTION("TEXTJOIN("";"", TRUE, FILTER(CID!$B$2:$B$14794, CID!B8087=CID!$D$2:$D$14794))"),"#N/A")</f>
        <v>#N/A</v>
      </c>
      <c r="B8087" s="12" t="str">
        <f>IFERROR(__xludf.DUMMYFUNCTION("TEXTJOIN(""; "", TRUE, FILTER(CID!B8087:B14794, REGEXMATCH(CID!D8087:D14794, TEXTJOIN(""|"", TRUE, SPLIT(A8087, "";"")))))"),"#N/A")</f>
        <v>#N/A</v>
      </c>
    </row>
    <row r="8088">
      <c r="A8088" s="12" t="str">
        <f>IFERROR(__xludf.DUMMYFUNCTION("TEXTJOIN("";"", TRUE, FILTER(CID!$B$2:$B$14794, CID!B8088=CID!$D$2:$D$14794))"),"#N/A")</f>
        <v>#N/A</v>
      </c>
      <c r="B8088" s="12" t="str">
        <f>IFERROR(__xludf.DUMMYFUNCTION("TEXTJOIN(""; "", TRUE, FILTER(CID!B8088:B14794, REGEXMATCH(CID!D8088:D14794, TEXTJOIN(""|"", TRUE, SPLIT(A8088, "";"")))))"),"#N/A")</f>
        <v>#N/A</v>
      </c>
    </row>
    <row r="8089">
      <c r="A8089" s="12" t="str">
        <f>IFERROR(__xludf.DUMMYFUNCTION("TEXTJOIN("";"", TRUE, FILTER(CID!$B$2:$B$14794, CID!B8089=CID!$D$2:$D$14794))"),"#N/A")</f>
        <v>#N/A</v>
      </c>
      <c r="B8089" s="12" t="str">
        <f>IFERROR(__xludf.DUMMYFUNCTION("TEXTJOIN(""; "", TRUE, FILTER(CID!B8089:B14794, REGEXMATCH(CID!D8089:D14794, TEXTJOIN(""|"", TRUE, SPLIT(A8089, "";"")))))"),"#N/A")</f>
        <v>#N/A</v>
      </c>
    </row>
    <row r="8090">
      <c r="A8090" s="12" t="str">
        <f>IFERROR(__xludf.DUMMYFUNCTION("TEXTJOIN("";"", TRUE, FILTER(CID!$B$2:$B$14794, CID!B8090=CID!$D$2:$D$14794))"),"#N/A")</f>
        <v>#N/A</v>
      </c>
      <c r="B8090" s="12" t="str">
        <f>IFERROR(__xludf.DUMMYFUNCTION("TEXTJOIN(""; "", TRUE, FILTER(CID!B8090:B14794, REGEXMATCH(CID!D8090:D14794, TEXTJOIN(""|"", TRUE, SPLIT(A8090, "";"")))))"),"#N/A")</f>
        <v>#N/A</v>
      </c>
    </row>
    <row r="8091">
      <c r="A8091" s="12" t="str">
        <f>IFERROR(__xludf.DUMMYFUNCTION("TEXTJOIN("";"", TRUE, FILTER(CID!$B$2:$B$14794, CID!B8091=CID!$D$2:$D$14794))"),"#N/A")</f>
        <v>#N/A</v>
      </c>
      <c r="B8091" s="12" t="str">
        <f>IFERROR(__xludf.DUMMYFUNCTION("TEXTJOIN(""; "", TRUE, FILTER(CID!B8091:B14794, REGEXMATCH(CID!D8091:D14794, TEXTJOIN(""|"", TRUE, SPLIT(A8091, "";"")))))"),"#N/A")</f>
        <v>#N/A</v>
      </c>
    </row>
    <row r="8092">
      <c r="A8092" s="12" t="str">
        <f>IFERROR(__xludf.DUMMYFUNCTION("TEXTJOIN("";"", TRUE, FILTER(CID!$B$2:$B$14794, CID!B8092=CID!$D$2:$D$14794))"),"#N/A")</f>
        <v>#N/A</v>
      </c>
      <c r="B8092" s="12" t="str">
        <f>IFERROR(__xludf.DUMMYFUNCTION("TEXTJOIN(""; "", TRUE, FILTER(CID!B8092:B14794, REGEXMATCH(CID!D8092:D14794, TEXTJOIN(""|"", TRUE, SPLIT(A8092, "";"")))))"),"#N/A")</f>
        <v>#N/A</v>
      </c>
    </row>
    <row r="8093">
      <c r="A8093" s="12" t="str">
        <f>IFERROR(__xludf.DUMMYFUNCTION("TEXTJOIN("";"", TRUE, FILTER(CID!$B$2:$B$14794, CID!B8093=CID!$D$2:$D$14794))"),"#N/A")</f>
        <v>#N/A</v>
      </c>
      <c r="B8093" s="12" t="str">
        <f>IFERROR(__xludf.DUMMYFUNCTION("TEXTJOIN(""; "", TRUE, FILTER(CID!B8093:B14794, REGEXMATCH(CID!D8093:D14794, TEXTJOIN(""|"", TRUE, SPLIT(A8093, "";"")))))"),"#N/A")</f>
        <v>#N/A</v>
      </c>
    </row>
    <row r="8094">
      <c r="A8094" s="12" t="str">
        <f>IFERROR(__xludf.DUMMYFUNCTION("TEXTJOIN("";"", TRUE, FILTER(CID!$B$2:$B$14794, CID!B8094=CID!$D$2:$D$14794))"),"#N/A")</f>
        <v>#N/A</v>
      </c>
      <c r="B8094" s="12" t="str">
        <f>IFERROR(__xludf.DUMMYFUNCTION("TEXTJOIN(""; "", TRUE, FILTER(CID!B8094:B14794, REGEXMATCH(CID!D8094:D14794, TEXTJOIN(""|"", TRUE, SPLIT(A8094, "";"")))))"),"#N/A")</f>
        <v>#N/A</v>
      </c>
    </row>
    <row r="8095">
      <c r="A8095" s="12" t="str">
        <f>IFERROR(__xludf.DUMMYFUNCTION("TEXTJOIN("";"", TRUE, FILTER(CID!$B$2:$B$14794, CID!B8095=CID!$D$2:$D$14794))"),"#N/A")</f>
        <v>#N/A</v>
      </c>
      <c r="B8095" s="12" t="str">
        <f>IFERROR(__xludf.DUMMYFUNCTION("TEXTJOIN(""; "", TRUE, FILTER(CID!B8095:B14794, REGEXMATCH(CID!D8095:D14794, TEXTJOIN(""|"", TRUE, SPLIT(A8095, "";"")))))"),"#N/A")</f>
        <v>#N/A</v>
      </c>
    </row>
    <row r="8096">
      <c r="A8096" s="12" t="str">
        <f>IFERROR(__xludf.DUMMYFUNCTION("TEXTJOIN("";"", TRUE, FILTER(CID!$B$2:$B$14794, CID!B8096=CID!$D$2:$D$14794))"),"#N/A")</f>
        <v>#N/A</v>
      </c>
      <c r="B8096" s="12" t="str">
        <f>IFERROR(__xludf.DUMMYFUNCTION("TEXTJOIN(""; "", TRUE, FILTER(CID!B8096:B14794, REGEXMATCH(CID!D8096:D14794, TEXTJOIN(""|"", TRUE, SPLIT(A8096, "";"")))))"),"#N/A")</f>
        <v>#N/A</v>
      </c>
    </row>
    <row r="8097">
      <c r="A8097" s="12" t="str">
        <f>IFERROR(__xludf.DUMMYFUNCTION("TEXTJOIN("";"", TRUE, FILTER(CID!$B$2:$B$14794, CID!B8097=CID!$D$2:$D$14794))"),"#N/A")</f>
        <v>#N/A</v>
      </c>
      <c r="B8097" s="12" t="str">
        <f>IFERROR(__xludf.DUMMYFUNCTION("TEXTJOIN(""; "", TRUE, FILTER(CID!B8097:B14794, REGEXMATCH(CID!D8097:D14794, TEXTJOIN(""|"", TRUE, SPLIT(A8097, "";"")))))"),"#N/A")</f>
        <v>#N/A</v>
      </c>
    </row>
    <row r="8098">
      <c r="A8098" s="12" t="str">
        <f>IFERROR(__xludf.DUMMYFUNCTION("TEXTJOIN("";"", TRUE, FILTER(CID!$B$2:$B$14794, CID!B8098=CID!$D$2:$D$14794))"),"#N/A")</f>
        <v>#N/A</v>
      </c>
      <c r="B8098" s="12" t="str">
        <f>IFERROR(__xludf.DUMMYFUNCTION("TEXTJOIN(""; "", TRUE, FILTER(CID!B8098:B14794, REGEXMATCH(CID!D8098:D14794, TEXTJOIN(""|"", TRUE, SPLIT(A8098, "";"")))))"),"#N/A")</f>
        <v>#N/A</v>
      </c>
    </row>
    <row r="8099">
      <c r="A8099" s="12" t="str">
        <f>IFERROR(__xludf.DUMMYFUNCTION("TEXTJOIN("";"", TRUE, FILTER(CID!$B$2:$B$14794, CID!B8099=CID!$D$2:$D$14794))"),"#N/A")</f>
        <v>#N/A</v>
      </c>
      <c r="B8099" s="12" t="str">
        <f>IFERROR(__xludf.DUMMYFUNCTION("TEXTJOIN(""; "", TRUE, FILTER(CID!B8099:B14794, REGEXMATCH(CID!D8099:D14794, TEXTJOIN(""|"", TRUE, SPLIT(A8099, "";"")))))"),"#N/A")</f>
        <v>#N/A</v>
      </c>
    </row>
    <row r="8100">
      <c r="A8100" s="12" t="str">
        <f>IFERROR(__xludf.DUMMYFUNCTION("TEXTJOIN("";"", TRUE, FILTER(CID!$B$2:$B$14794, CID!B8100=CID!$D$2:$D$14794))"),"#N/A")</f>
        <v>#N/A</v>
      </c>
      <c r="B8100" s="12" t="str">
        <f>IFERROR(__xludf.DUMMYFUNCTION("TEXTJOIN(""; "", TRUE, FILTER(CID!B8100:B14794, REGEXMATCH(CID!D8100:D14794, TEXTJOIN(""|"", TRUE, SPLIT(A8100, "";"")))))"),"#N/A")</f>
        <v>#N/A</v>
      </c>
    </row>
    <row r="8101">
      <c r="A8101" s="12" t="str">
        <f>IFERROR(__xludf.DUMMYFUNCTION("TEXTJOIN("";"", TRUE, FILTER(CID!$B$2:$B$14794, CID!B8101=CID!$D$2:$D$14794))"),"#N/A")</f>
        <v>#N/A</v>
      </c>
      <c r="B8101" s="12" t="str">
        <f>IFERROR(__xludf.DUMMYFUNCTION("TEXTJOIN(""; "", TRUE, FILTER(CID!B8101:B14794, REGEXMATCH(CID!D8101:D14794, TEXTJOIN(""|"", TRUE, SPLIT(A8101, "";"")))))"),"#N/A")</f>
        <v>#N/A</v>
      </c>
    </row>
    <row r="8102">
      <c r="A8102" s="12" t="str">
        <f>IFERROR(__xludf.DUMMYFUNCTION("TEXTJOIN("";"", TRUE, FILTER(CID!$B$2:$B$14794, CID!B8102=CID!$D$2:$D$14794))"),"#N/A")</f>
        <v>#N/A</v>
      </c>
      <c r="B8102" s="12" t="str">
        <f>IFERROR(__xludf.DUMMYFUNCTION("TEXTJOIN(""; "", TRUE, FILTER(CID!B8102:B14794, REGEXMATCH(CID!D8102:D14794, TEXTJOIN(""|"", TRUE, SPLIT(A8102, "";"")))))"),"#N/A")</f>
        <v>#N/A</v>
      </c>
    </row>
    <row r="8103">
      <c r="A8103" s="12" t="str">
        <f>IFERROR(__xludf.DUMMYFUNCTION("TEXTJOIN("";"", TRUE, FILTER(CID!$B$2:$B$14794, CID!B8103=CID!$D$2:$D$14794))"),"#N/A")</f>
        <v>#N/A</v>
      </c>
      <c r="B8103" s="12" t="str">
        <f>IFERROR(__xludf.DUMMYFUNCTION("TEXTJOIN(""; "", TRUE, FILTER(CID!B8103:B14794, REGEXMATCH(CID!D8103:D14794, TEXTJOIN(""|"", TRUE, SPLIT(A8103, "";"")))))"),"#N/A")</f>
        <v>#N/A</v>
      </c>
    </row>
    <row r="8104">
      <c r="A8104" s="12" t="str">
        <f>IFERROR(__xludf.DUMMYFUNCTION("TEXTJOIN("";"", TRUE, FILTER(CID!$B$2:$B$14794, CID!B8104=CID!$D$2:$D$14794))"),"#N/A")</f>
        <v>#N/A</v>
      </c>
      <c r="B8104" s="12" t="str">
        <f>IFERROR(__xludf.DUMMYFUNCTION("TEXTJOIN(""; "", TRUE, FILTER(CID!B8104:B14794, REGEXMATCH(CID!D8104:D14794, TEXTJOIN(""|"", TRUE, SPLIT(A8104, "";"")))))"),"#N/A")</f>
        <v>#N/A</v>
      </c>
    </row>
    <row r="8105">
      <c r="A8105" s="12" t="str">
        <f>IFERROR(__xludf.DUMMYFUNCTION("TEXTJOIN("";"", TRUE, FILTER(CID!$B$2:$B$14794, CID!B8105=CID!$D$2:$D$14794))"),"#N/A")</f>
        <v>#N/A</v>
      </c>
      <c r="B8105" s="12" t="str">
        <f>IFERROR(__xludf.DUMMYFUNCTION("TEXTJOIN(""; "", TRUE, FILTER(CID!B8105:B14794, REGEXMATCH(CID!D8105:D14794, TEXTJOIN(""|"", TRUE, SPLIT(A8105, "";"")))))"),"#N/A")</f>
        <v>#N/A</v>
      </c>
    </row>
    <row r="8106">
      <c r="A8106" s="12" t="str">
        <f>IFERROR(__xludf.DUMMYFUNCTION("TEXTJOIN("";"", TRUE, FILTER(CID!$B$2:$B$14794, CID!B8106=CID!$D$2:$D$14794))"),"#N/A")</f>
        <v>#N/A</v>
      </c>
      <c r="B8106" s="12" t="str">
        <f>IFERROR(__xludf.DUMMYFUNCTION("TEXTJOIN(""; "", TRUE, FILTER(CID!B8106:B14794, REGEXMATCH(CID!D8106:D14794, TEXTJOIN(""|"", TRUE, SPLIT(A8106, "";"")))))"),"#N/A")</f>
        <v>#N/A</v>
      </c>
    </row>
    <row r="8107">
      <c r="A8107" s="12" t="str">
        <f>IFERROR(__xludf.DUMMYFUNCTION("TEXTJOIN("";"", TRUE, FILTER(CID!$B$2:$B$14794, CID!B8107=CID!$D$2:$D$14794))"),"#N/A")</f>
        <v>#N/A</v>
      </c>
      <c r="B8107" s="12" t="str">
        <f>IFERROR(__xludf.DUMMYFUNCTION("TEXTJOIN(""; "", TRUE, FILTER(CID!B8107:B14794, REGEXMATCH(CID!D8107:D14794, TEXTJOIN(""|"", TRUE, SPLIT(A8107, "";"")))))"),"#N/A")</f>
        <v>#N/A</v>
      </c>
    </row>
    <row r="8108">
      <c r="A8108" s="12" t="str">
        <f>IFERROR(__xludf.DUMMYFUNCTION("TEXTJOIN("";"", TRUE, FILTER(CID!$B$2:$B$14794, CID!B8108=CID!$D$2:$D$14794))"),"#N/A")</f>
        <v>#N/A</v>
      </c>
      <c r="B8108" s="12" t="str">
        <f>IFERROR(__xludf.DUMMYFUNCTION("TEXTJOIN(""; "", TRUE, FILTER(CID!B8108:B14794, REGEXMATCH(CID!D8108:D14794, TEXTJOIN(""|"", TRUE, SPLIT(A8108, "";"")))))"),"#N/A")</f>
        <v>#N/A</v>
      </c>
    </row>
    <row r="8109">
      <c r="A8109" s="12" t="str">
        <f>IFERROR(__xludf.DUMMYFUNCTION("TEXTJOIN("";"", TRUE, FILTER(CID!$B$2:$B$14794, CID!B8109=CID!$D$2:$D$14794))"),"#N/A")</f>
        <v>#N/A</v>
      </c>
      <c r="B8109" s="12" t="str">
        <f>IFERROR(__xludf.DUMMYFUNCTION("TEXTJOIN(""; "", TRUE, FILTER(CID!B8109:B14794, REGEXMATCH(CID!D8109:D14794, TEXTJOIN(""|"", TRUE, SPLIT(A8109, "";"")))))"),"#N/A")</f>
        <v>#N/A</v>
      </c>
    </row>
    <row r="8110">
      <c r="A8110" s="12" t="str">
        <f>IFERROR(__xludf.DUMMYFUNCTION("TEXTJOIN("";"", TRUE, FILTER(CID!$B$2:$B$14794, CID!B8110=CID!$D$2:$D$14794))"),"#N/A")</f>
        <v>#N/A</v>
      </c>
      <c r="B8110" s="12" t="str">
        <f>IFERROR(__xludf.DUMMYFUNCTION("TEXTJOIN(""; "", TRUE, FILTER(CID!B8110:B14794, REGEXMATCH(CID!D8110:D14794, TEXTJOIN(""|"", TRUE, SPLIT(A8110, "";"")))))"),"#N/A")</f>
        <v>#N/A</v>
      </c>
    </row>
    <row r="8111">
      <c r="A8111" s="12" t="str">
        <f>IFERROR(__xludf.DUMMYFUNCTION("TEXTJOIN("";"", TRUE, FILTER(CID!$B$2:$B$14794, CID!B8111=CID!$D$2:$D$14794))"),"#N/A")</f>
        <v>#N/A</v>
      </c>
      <c r="B8111" s="12" t="str">
        <f>IFERROR(__xludf.DUMMYFUNCTION("TEXTJOIN(""; "", TRUE, FILTER(CID!B8111:B14794, REGEXMATCH(CID!D8111:D14794, TEXTJOIN(""|"", TRUE, SPLIT(A8111, "";"")))))"),"#N/A")</f>
        <v>#N/A</v>
      </c>
    </row>
    <row r="8112">
      <c r="A8112" s="12" t="str">
        <f>IFERROR(__xludf.DUMMYFUNCTION("TEXTJOIN("";"", TRUE, FILTER(CID!$B$2:$B$14794, CID!B8112=CID!$D$2:$D$14794))"),"#N/A")</f>
        <v>#N/A</v>
      </c>
      <c r="B8112" s="12" t="str">
        <f>IFERROR(__xludf.DUMMYFUNCTION("TEXTJOIN(""; "", TRUE, FILTER(CID!B8112:B14794, REGEXMATCH(CID!D8112:D14794, TEXTJOIN(""|"", TRUE, SPLIT(A8112, "";"")))))"),"#N/A")</f>
        <v>#N/A</v>
      </c>
    </row>
    <row r="8113">
      <c r="A8113" s="12" t="str">
        <f>IFERROR(__xludf.DUMMYFUNCTION("TEXTJOIN("";"", TRUE, FILTER(CID!$B$2:$B$14794, CID!B8113=CID!$D$2:$D$14794))"),"#N/A")</f>
        <v>#N/A</v>
      </c>
      <c r="B8113" s="12" t="str">
        <f>IFERROR(__xludf.DUMMYFUNCTION("TEXTJOIN(""; "", TRUE, FILTER(CID!B8113:B14794, REGEXMATCH(CID!D8113:D14794, TEXTJOIN(""|"", TRUE, SPLIT(A8113, "";"")))))"),"#N/A")</f>
        <v>#N/A</v>
      </c>
    </row>
    <row r="8114">
      <c r="A8114" s="12" t="str">
        <f>IFERROR(__xludf.DUMMYFUNCTION("TEXTJOIN("";"", TRUE, FILTER(CID!$B$2:$B$14794, CID!B8114=CID!$D$2:$D$14794))"),"#N/A")</f>
        <v>#N/A</v>
      </c>
      <c r="B8114" s="12" t="str">
        <f>IFERROR(__xludf.DUMMYFUNCTION("TEXTJOIN(""; "", TRUE, FILTER(CID!B8114:B14794, REGEXMATCH(CID!D8114:D14794, TEXTJOIN(""|"", TRUE, SPLIT(A8114, "";"")))))"),"#N/A")</f>
        <v>#N/A</v>
      </c>
    </row>
    <row r="8115">
      <c r="A8115" s="12" t="str">
        <f>IFERROR(__xludf.DUMMYFUNCTION("TEXTJOIN("";"", TRUE, FILTER(CID!$B$2:$B$14794, CID!B8115=CID!$D$2:$D$14794))"),"#N/A")</f>
        <v>#N/A</v>
      </c>
      <c r="B8115" s="12" t="str">
        <f>IFERROR(__xludf.DUMMYFUNCTION("TEXTJOIN(""; "", TRUE, FILTER(CID!B8115:B14794, REGEXMATCH(CID!D8115:D14794, TEXTJOIN(""|"", TRUE, SPLIT(A8115, "";"")))))"),"#N/A")</f>
        <v>#N/A</v>
      </c>
    </row>
    <row r="8116">
      <c r="A8116" s="12" t="str">
        <f>IFERROR(__xludf.DUMMYFUNCTION("TEXTJOIN("";"", TRUE, FILTER(CID!$B$2:$B$14794, CID!B8116=CID!$D$2:$D$14794))"),"#N/A")</f>
        <v>#N/A</v>
      </c>
      <c r="B8116" s="12" t="str">
        <f>IFERROR(__xludf.DUMMYFUNCTION("TEXTJOIN(""; "", TRUE, FILTER(CID!B8116:B14794, REGEXMATCH(CID!D8116:D14794, TEXTJOIN(""|"", TRUE, SPLIT(A8116, "";"")))))"),"#N/A")</f>
        <v>#N/A</v>
      </c>
    </row>
    <row r="8117">
      <c r="A8117" s="12" t="str">
        <f>IFERROR(__xludf.DUMMYFUNCTION("TEXTJOIN("";"", TRUE, FILTER(CID!$B$2:$B$14794, CID!B8117=CID!$D$2:$D$14794))"),"#N/A")</f>
        <v>#N/A</v>
      </c>
      <c r="B8117" s="12" t="str">
        <f>IFERROR(__xludf.DUMMYFUNCTION("TEXTJOIN(""; "", TRUE, FILTER(CID!B8117:B14794, REGEXMATCH(CID!D8117:D14794, TEXTJOIN(""|"", TRUE, SPLIT(A8117, "";"")))))"),"#N/A")</f>
        <v>#N/A</v>
      </c>
    </row>
    <row r="8118">
      <c r="A8118" s="12" t="str">
        <f>IFERROR(__xludf.DUMMYFUNCTION("TEXTJOIN("";"", TRUE, FILTER(CID!$B$2:$B$14794, CID!B8118=CID!$D$2:$D$14794))"),"#N/A")</f>
        <v>#N/A</v>
      </c>
      <c r="B8118" s="12" t="str">
        <f>IFERROR(__xludf.DUMMYFUNCTION("TEXTJOIN(""; "", TRUE, FILTER(CID!B8118:B14794, REGEXMATCH(CID!D8118:D14794, TEXTJOIN(""|"", TRUE, SPLIT(A8118, "";"")))))"),"#N/A")</f>
        <v>#N/A</v>
      </c>
    </row>
    <row r="8119">
      <c r="A8119" s="12" t="str">
        <f>IFERROR(__xludf.DUMMYFUNCTION("TEXTJOIN("";"", TRUE, FILTER(CID!$B$2:$B$14794, CID!B8119=CID!$D$2:$D$14794))"),"#N/A")</f>
        <v>#N/A</v>
      </c>
      <c r="B8119" s="12" t="str">
        <f>IFERROR(__xludf.DUMMYFUNCTION("TEXTJOIN(""; "", TRUE, FILTER(CID!B8119:B14794, REGEXMATCH(CID!D8119:D14794, TEXTJOIN(""|"", TRUE, SPLIT(A8119, "";"")))))"),"#N/A")</f>
        <v>#N/A</v>
      </c>
    </row>
    <row r="8120">
      <c r="A8120" s="12" t="str">
        <f>IFERROR(__xludf.DUMMYFUNCTION("TEXTJOIN("";"", TRUE, FILTER(CID!$B$2:$B$14794, CID!B8120=CID!$D$2:$D$14794))"),"#N/A")</f>
        <v>#N/A</v>
      </c>
      <c r="B8120" s="12" t="str">
        <f>IFERROR(__xludf.DUMMYFUNCTION("TEXTJOIN(""; "", TRUE, FILTER(CID!B8120:B14794, REGEXMATCH(CID!D8120:D14794, TEXTJOIN(""|"", TRUE, SPLIT(A8120, "";"")))))"),"#N/A")</f>
        <v>#N/A</v>
      </c>
    </row>
    <row r="8121">
      <c r="A8121" s="12" t="str">
        <f>IFERROR(__xludf.DUMMYFUNCTION("TEXTJOIN("";"", TRUE, FILTER(CID!$B$2:$B$14794, CID!B8121=CID!$D$2:$D$14794))"),"#N/A")</f>
        <v>#N/A</v>
      </c>
      <c r="B8121" s="12" t="str">
        <f>IFERROR(__xludf.DUMMYFUNCTION("TEXTJOIN(""; "", TRUE, FILTER(CID!B8121:B14794, REGEXMATCH(CID!D8121:D14794, TEXTJOIN(""|"", TRUE, SPLIT(A8121, "";"")))))"),"#N/A")</f>
        <v>#N/A</v>
      </c>
    </row>
    <row r="8122">
      <c r="A8122" s="12" t="str">
        <f>IFERROR(__xludf.DUMMYFUNCTION("TEXTJOIN("";"", TRUE, FILTER(CID!$B$2:$B$14794, CID!B8122=CID!$D$2:$D$14794))"),"#N/A")</f>
        <v>#N/A</v>
      </c>
      <c r="B8122" s="12" t="str">
        <f>IFERROR(__xludf.DUMMYFUNCTION("TEXTJOIN(""; "", TRUE, FILTER(CID!B8122:B14794, REGEXMATCH(CID!D8122:D14794, TEXTJOIN(""|"", TRUE, SPLIT(A8122, "";"")))))"),"#N/A")</f>
        <v>#N/A</v>
      </c>
    </row>
    <row r="8123">
      <c r="A8123" s="12" t="str">
        <f>IFERROR(__xludf.DUMMYFUNCTION("TEXTJOIN("";"", TRUE, FILTER(CID!$B$2:$B$14794, CID!B8123=CID!$D$2:$D$14794))"),"#N/A")</f>
        <v>#N/A</v>
      </c>
      <c r="B8123" s="12" t="str">
        <f>IFERROR(__xludf.DUMMYFUNCTION("TEXTJOIN(""; "", TRUE, FILTER(CID!B8123:B14794, REGEXMATCH(CID!D8123:D14794, TEXTJOIN(""|"", TRUE, SPLIT(A8123, "";"")))))"),"#N/A")</f>
        <v>#N/A</v>
      </c>
    </row>
    <row r="8124">
      <c r="A8124" s="12" t="str">
        <f>IFERROR(__xludf.DUMMYFUNCTION("TEXTJOIN("";"", TRUE, FILTER(CID!$B$2:$B$14794, CID!B8124=CID!$D$2:$D$14794))"),"#N/A")</f>
        <v>#N/A</v>
      </c>
      <c r="B8124" s="12" t="str">
        <f>IFERROR(__xludf.DUMMYFUNCTION("TEXTJOIN(""; "", TRUE, FILTER(CID!B8124:B14794, REGEXMATCH(CID!D8124:D14794, TEXTJOIN(""|"", TRUE, SPLIT(A8124, "";"")))))"),"#N/A")</f>
        <v>#N/A</v>
      </c>
    </row>
    <row r="8125">
      <c r="A8125" s="12" t="str">
        <f>IFERROR(__xludf.DUMMYFUNCTION("TEXTJOIN("";"", TRUE, FILTER(CID!$B$2:$B$14794, CID!B8125=CID!$D$2:$D$14794))"),"#N/A")</f>
        <v>#N/A</v>
      </c>
      <c r="B8125" s="12" t="str">
        <f>IFERROR(__xludf.DUMMYFUNCTION("TEXTJOIN(""; "", TRUE, FILTER(CID!B8125:B14794, REGEXMATCH(CID!D8125:D14794, TEXTJOIN(""|"", TRUE, SPLIT(A8125, "";"")))))"),"#N/A")</f>
        <v>#N/A</v>
      </c>
    </row>
    <row r="8126">
      <c r="A8126" s="12" t="str">
        <f>IFERROR(__xludf.DUMMYFUNCTION("TEXTJOIN("";"", TRUE, FILTER(CID!$B$2:$B$14794, CID!B8126=CID!$D$2:$D$14794))"),"#N/A")</f>
        <v>#N/A</v>
      </c>
      <c r="B8126" s="12" t="str">
        <f>IFERROR(__xludf.DUMMYFUNCTION("TEXTJOIN(""; "", TRUE, FILTER(CID!B8126:B14794, REGEXMATCH(CID!D8126:D14794, TEXTJOIN(""|"", TRUE, SPLIT(A8126, "";"")))))"),"#N/A")</f>
        <v>#N/A</v>
      </c>
    </row>
    <row r="8127">
      <c r="A8127" s="12" t="str">
        <f>IFERROR(__xludf.DUMMYFUNCTION("TEXTJOIN("";"", TRUE, FILTER(CID!$B$2:$B$14794, CID!B8127=CID!$D$2:$D$14794))"),"#N/A")</f>
        <v>#N/A</v>
      </c>
      <c r="B8127" s="12" t="str">
        <f>IFERROR(__xludf.DUMMYFUNCTION("TEXTJOIN(""; "", TRUE, FILTER(CID!B8127:B14794, REGEXMATCH(CID!D8127:D14794, TEXTJOIN(""|"", TRUE, SPLIT(A8127, "";"")))))"),"#N/A")</f>
        <v>#N/A</v>
      </c>
    </row>
    <row r="8128">
      <c r="A8128" s="12" t="str">
        <f>IFERROR(__xludf.DUMMYFUNCTION("TEXTJOIN("";"", TRUE, FILTER(CID!$B$2:$B$14794, CID!B8128=CID!$D$2:$D$14794))"),"#N/A")</f>
        <v>#N/A</v>
      </c>
      <c r="B8128" s="12" t="str">
        <f>IFERROR(__xludf.DUMMYFUNCTION("TEXTJOIN(""; "", TRUE, FILTER(CID!B8128:B14794, REGEXMATCH(CID!D8128:D14794, TEXTJOIN(""|"", TRUE, SPLIT(A8128, "";"")))))"),"#N/A")</f>
        <v>#N/A</v>
      </c>
    </row>
    <row r="8129">
      <c r="A8129" s="12" t="str">
        <f>IFERROR(__xludf.DUMMYFUNCTION("TEXTJOIN("";"", TRUE, FILTER(CID!$B$2:$B$14794, CID!B8129=CID!$D$2:$D$14794))"),"#N/A")</f>
        <v>#N/A</v>
      </c>
      <c r="B8129" s="12" t="str">
        <f>IFERROR(__xludf.DUMMYFUNCTION("TEXTJOIN(""; "", TRUE, FILTER(CID!B8129:B14794, REGEXMATCH(CID!D8129:D14794, TEXTJOIN(""|"", TRUE, SPLIT(A8129, "";"")))))"),"#N/A")</f>
        <v>#N/A</v>
      </c>
    </row>
    <row r="8130">
      <c r="A8130" s="12" t="str">
        <f>IFERROR(__xludf.DUMMYFUNCTION("TEXTJOIN("";"", TRUE, FILTER(CID!$B$2:$B$14794, CID!B8130=CID!$D$2:$D$14794))"),"#N/A")</f>
        <v>#N/A</v>
      </c>
      <c r="B8130" s="12" t="str">
        <f>IFERROR(__xludf.DUMMYFUNCTION("TEXTJOIN(""; "", TRUE, FILTER(CID!B8130:B14794, REGEXMATCH(CID!D8130:D14794, TEXTJOIN(""|"", TRUE, SPLIT(A8130, "";"")))))"),"#N/A")</f>
        <v>#N/A</v>
      </c>
    </row>
    <row r="8131">
      <c r="A8131" s="12" t="str">
        <f>IFERROR(__xludf.DUMMYFUNCTION("TEXTJOIN("";"", TRUE, FILTER(CID!$B$2:$B$14794, CID!B8131=CID!$D$2:$D$14794))"),"#N/A")</f>
        <v>#N/A</v>
      </c>
      <c r="B8131" s="12" t="str">
        <f>IFERROR(__xludf.DUMMYFUNCTION("TEXTJOIN(""; "", TRUE, FILTER(CID!B8131:B14794, REGEXMATCH(CID!D8131:D14794, TEXTJOIN(""|"", TRUE, SPLIT(A8131, "";"")))))"),"#N/A")</f>
        <v>#N/A</v>
      </c>
    </row>
    <row r="8132">
      <c r="A8132" s="12" t="str">
        <f>IFERROR(__xludf.DUMMYFUNCTION("TEXTJOIN("";"", TRUE, FILTER(CID!$B$2:$B$14794, CID!B8132=CID!$D$2:$D$14794))"),"#N/A")</f>
        <v>#N/A</v>
      </c>
      <c r="B8132" s="12" t="str">
        <f>IFERROR(__xludf.DUMMYFUNCTION("TEXTJOIN(""; "", TRUE, FILTER(CID!B8132:B14794, REGEXMATCH(CID!D8132:D14794, TEXTJOIN(""|"", TRUE, SPLIT(A8132, "";"")))))"),"#N/A")</f>
        <v>#N/A</v>
      </c>
    </row>
    <row r="8133">
      <c r="A8133" s="12" t="str">
        <f>IFERROR(__xludf.DUMMYFUNCTION("TEXTJOIN("";"", TRUE, FILTER(CID!$B$2:$B$14794, CID!B8133=CID!$D$2:$D$14794))"),"#N/A")</f>
        <v>#N/A</v>
      </c>
      <c r="B8133" s="12" t="str">
        <f>IFERROR(__xludf.DUMMYFUNCTION("TEXTJOIN(""; "", TRUE, FILTER(CID!B8133:B14794, REGEXMATCH(CID!D8133:D14794, TEXTJOIN(""|"", TRUE, SPLIT(A8133, "";"")))))"),"#N/A")</f>
        <v>#N/A</v>
      </c>
    </row>
    <row r="8134">
      <c r="A8134" s="12" t="str">
        <f>IFERROR(__xludf.DUMMYFUNCTION("TEXTJOIN("";"", TRUE, FILTER(CID!$B$2:$B$14794, CID!B8134=CID!$D$2:$D$14794))"),"#N/A")</f>
        <v>#N/A</v>
      </c>
      <c r="B8134" s="12" t="str">
        <f>IFERROR(__xludf.DUMMYFUNCTION("TEXTJOIN(""; "", TRUE, FILTER(CID!B8134:B14794, REGEXMATCH(CID!D8134:D14794, TEXTJOIN(""|"", TRUE, SPLIT(A8134, "";"")))))"),"#N/A")</f>
        <v>#N/A</v>
      </c>
    </row>
    <row r="8135">
      <c r="A8135" s="12" t="str">
        <f>IFERROR(__xludf.DUMMYFUNCTION("TEXTJOIN("";"", TRUE, FILTER(CID!$B$2:$B$14794, CID!B8135=CID!$D$2:$D$14794))"),"#N/A")</f>
        <v>#N/A</v>
      </c>
      <c r="B8135" s="12" t="str">
        <f>IFERROR(__xludf.DUMMYFUNCTION("TEXTJOIN(""; "", TRUE, FILTER(CID!B8135:B14794, REGEXMATCH(CID!D8135:D14794, TEXTJOIN(""|"", TRUE, SPLIT(A8135, "";"")))))"),"#N/A")</f>
        <v>#N/A</v>
      </c>
    </row>
    <row r="8136">
      <c r="A8136" s="12" t="str">
        <f>IFERROR(__xludf.DUMMYFUNCTION("TEXTJOIN("";"", TRUE, FILTER(CID!$B$2:$B$14794, CID!B8136=CID!$D$2:$D$14794))"),"#N/A")</f>
        <v>#N/A</v>
      </c>
      <c r="B8136" s="12" t="str">
        <f>IFERROR(__xludf.DUMMYFUNCTION("TEXTJOIN(""; "", TRUE, FILTER(CID!B8136:B14794, REGEXMATCH(CID!D8136:D14794, TEXTJOIN(""|"", TRUE, SPLIT(A8136, "";"")))))"),"#N/A")</f>
        <v>#N/A</v>
      </c>
    </row>
    <row r="8137">
      <c r="A8137" s="12" t="str">
        <f>IFERROR(__xludf.DUMMYFUNCTION("TEXTJOIN("";"", TRUE, FILTER(CID!$B$2:$B$14794, CID!B8137=CID!$D$2:$D$14794))"),"#N/A")</f>
        <v>#N/A</v>
      </c>
      <c r="B8137" s="12" t="str">
        <f>IFERROR(__xludf.DUMMYFUNCTION("TEXTJOIN(""; "", TRUE, FILTER(CID!B8137:B14794, REGEXMATCH(CID!D8137:D14794, TEXTJOIN(""|"", TRUE, SPLIT(A8137, "";"")))))"),"#N/A")</f>
        <v>#N/A</v>
      </c>
    </row>
    <row r="8138">
      <c r="A8138" s="12" t="str">
        <f>IFERROR(__xludf.DUMMYFUNCTION("TEXTJOIN("";"", TRUE, FILTER(CID!$B$2:$B$14794, CID!B8138=CID!$D$2:$D$14794))"),"#N/A")</f>
        <v>#N/A</v>
      </c>
      <c r="B8138" s="12" t="str">
        <f>IFERROR(__xludf.DUMMYFUNCTION("TEXTJOIN(""; "", TRUE, FILTER(CID!B8138:B14794, REGEXMATCH(CID!D8138:D14794, TEXTJOIN(""|"", TRUE, SPLIT(A8138, "";"")))))"),"#N/A")</f>
        <v>#N/A</v>
      </c>
    </row>
    <row r="8139">
      <c r="A8139" s="12" t="str">
        <f>IFERROR(__xludf.DUMMYFUNCTION("TEXTJOIN("";"", TRUE, FILTER(CID!$B$2:$B$14794, CID!B8139=CID!$D$2:$D$14794))"),"#N/A")</f>
        <v>#N/A</v>
      </c>
      <c r="B8139" s="12" t="str">
        <f>IFERROR(__xludf.DUMMYFUNCTION("TEXTJOIN(""; "", TRUE, FILTER(CID!B8139:B14794, REGEXMATCH(CID!D8139:D14794, TEXTJOIN(""|"", TRUE, SPLIT(A8139, "";"")))))"),"#N/A")</f>
        <v>#N/A</v>
      </c>
    </row>
    <row r="8140">
      <c r="A8140" s="12" t="str">
        <f>IFERROR(__xludf.DUMMYFUNCTION("TEXTJOIN("";"", TRUE, FILTER(CID!$B$2:$B$14794, CID!B8140=CID!$D$2:$D$14794))"),"#N/A")</f>
        <v>#N/A</v>
      </c>
      <c r="B8140" s="12" t="str">
        <f>IFERROR(__xludf.DUMMYFUNCTION("TEXTJOIN(""; "", TRUE, FILTER(CID!B8140:B14794, REGEXMATCH(CID!D8140:D14794, TEXTJOIN(""|"", TRUE, SPLIT(A8140, "";"")))))"),"#N/A")</f>
        <v>#N/A</v>
      </c>
    </row>
    <row r="8141">
      <c r="A8141" s="12" t="str">
        <f>IFERROR(__xludf.DUMMYFUNCTION("TEXTJOIN("";"", TRUE, FILTER(CID!$B$2:$B$14794, CID!B8141=CID!$D$2:$D$14794))"),"#N/A")</f>
        <v>#N/A</v>
      </c>
      <c r="B8141" s="12" t="str">
        <f>IFERROR(__xludf.DUMMYFUNCTION("TEXTJOIN(""; "", TRUE, FILTER(CID!B8141:B14794, REGEXMATCH(CID!D8141:D14794, TEXTJOIN(""|"", TRUE, SPLIT(A8141, "";"")))))"),"#N/A")</f>
        <v>#N/A</v>
      </c>
    </row>
    <row r="8142">
      <c r="A8142" s="12" t="str">
        <f>IFERROR(__xludf.DUMMYFUNCTION("TEXTJOIN("";"", TRUE, FILTER(CID!$B$2:$B$14794, CID!B8142=CID!$D$2:$D$14794))"),"#N/A")</f>
        <v>#N/A</v>
      </c>
      <c r="B8142" s="12" t="str">
        <f>IFERROR(__xludf.DUMMYFUNCTION("TEXTJOIN(""; "", TRUE, FILTER(CID!B8142:B14794, REGEXMATCH(CID!D8142:D14794, TEXTJOIN(""|"", TRUE, SPLIT(A8142, "";"")))))"),"#N/A")</f>
        <v>#N/A</v>
      </c>
    </row>
    <row r="8143">
      <c r="A8143" s="12" t="str">
        <f>IFERROR(__xludf.DUMMYFUNCTION("TEXTJOIN("";"", TRUE, FILTER(CID!$B$2:$B$14794, CID!B8143=CID!$D$2:$D$14794))"),"#N/A")</f>
        <v>#N/A</v>
      </c>
      <c r="B8143" s="12" t="str">
        <f>IFERROR(__xludf.DUMMYFUNCTION("TEXTJOIN(""; "", TRUE, FILTER(CID!B8143:B14794, REGEXMATCH(CID!D8143:D14794, TEXTJOIN(""|"", TRUE, SPLIT(A8143, "";"")))))"),"#N/A")</f>
        <v>#N/A</v>
      </c>
    </row>
    <row r="8144">
      <c r="A8144" s="12" t="str">
        <f>IFERROR(__xludf.DUMMYFUNCTION("TEXTJOIN("";"", TRUE, FILTER(CID!$B$2:$B$14794, CID!B8144=CID!$D$2:$D$14794))"),"#N/A")</f>
        <v>#N/A</v>
      </c>
      <c r="B8144" s="12" t="str">
        <f>IFERROR(__xludf.DUMMYFUNCTION("TEXTJOIN(""; "", TRUE, FILTER(CID!B8144:B14794, REGEXMATCH(CID!D8144:D14794, TEXTJOIN(""|"", TRUE, SPLIT(A8144, "";"")))))"),"#N/A")</f>
        <v>#N/A</v>
      </c>
    </row>
    <row r="8145">
      <c r="A8145" s="12" t="str">
        <f>IFERROR(__xludf.DUMMYFUNCTION("TEXTJOIN("";"", TRUE, FILTER(CID!$B$2:$B$14794, CID!B8145=CID!$D$2:$D$14794))"),"#N/A")</f>
        <v>#N/A</v>
      </c>
      <c r="B8145" s="12" t="str">
        <f>IFERROR(__xludf.DUMMYFUNCTION("TEXTJOIN(""; "", TRUE, FILTER(CID!B8145:B14794, REGEXMATCH(CID!D8145:D14794, TEXTJOIN(""|"", TRUE, SPLIT(A8145, "";"")))))"),"#N/A")</f>
        <v>#N/A</v>
      </c>
    </row>
    <row r="8146">
      <c r="A8146" s="12" t="str">
        <f>IFERROR(__xludf.DUMMYFUNCTION("TEXTJOIN("";"", TRUE, FILTER(CID!$B$2:$B$14794, CID!B8146=CID!$D$2:$D$14794))"),"#N/A")</f>
        <v>#N/A</v>
      </c>
      <c r="B8146" s="12" t="str">
        <f>IFERROR(__xludf.DUMMYFUNCTION("TEXTJOIN(""; "", TRUE, FILTER(CID!B8146:B14794, REGEXMATCH(CID!D8146:D14794, TEXTJOIN(""|"", TRUE, SPLIT(A8146, "";"")))))"),"#N/A")</f>
        <v>#N/A</v>
      </c>
    </row>
    <row r="8147">
      <c r="A8147" s="12" t="str">
        <f>IFERROR(__xludf.DUMMYFUNCTION("TEXTJOIN("";"", TRUE, FILTER(CID!$B$2:$B$14794, CID!B8147=CID!$D$2:$D$14794))"),"#N/A")</f>
        <v>#N/A</v>
      </c>
      <c r="B8147" s="12" t="str">
        <f>IFERROR(__xludf.DUMMYFUNCTION("TEXTJOIN(""; "", TRUE, FILTER(CID!B8147:B14794, REGEXMATCH(CID!D8147:D14794, TEXTJOIN(""|"", TRUE, SPLIT(A8147, "";"")))))"),"#N/A")</f>
        <v>#N/A</v>
      </c>
    </row>
    <row r="8148">
      <c r="A8148" s="12" t="str">
        <f>IFERROR(__xludf.DUMMYFUNCTION("TEXTJOIN("";"", TRUE, FILTER(CID!$B$2:$B$14794, CID!B8148=CID!$D$2:$D$14794))"),"#N/A")</f>
        <v>#N/A</v>
      </c>
      <c r="B8148" s="12" t="str">
        <f>IFERROR(__xludf.DUMMYFUNCTION("TEXTJOIN(""; "", TRUE, FILTER(CID!B8148:B14794, REGEXMATCH(CID!D8148:D14794, TEXTJOIN(""|"", TRUE, SPLIT(A8148, "";"")))))"),"#N/A")</f>
        <v>#N/A</v>
      </c>
    </row>
    <row r="8149">
      <c r="A8149" s="12" t="str">
        <f>IFERROR(__xludf.DUMMYFUNCTION("TEXTJOIN("";"", TRUE, FILTER(CID!$B$2:$B$14794, CID!B8149=CID!$D$2:$D$14794))"),"#N/A")</f>
        <v>#N/A</v>
      </c>
      <c r="B8149" s="12" t="str">
        <f>IFERROR(__xludf.DUMMYFUNCTION("TEXTJOIN(""; "", TRUE, FILTER(CID!B8149:B14794, REGEXMATCH(CID!D8149:D14794, TEXTJOIN(""|"", TRUE, SPLIT(A8149, "";"")))))"),"#N/A")</f>
        <v>#N/A</v>
      </c>
    </row>
    <row r="8150">
      <c r="A8150" s="12" t="str">
        <f>IFERROR(__xludf.DUMMYFUNCTION("TEXTJOIN("";"", TRUE, FILTER(CID!$B$2:$B$14794, CID!B8150=CID!$D$2:$D$14794))"),"#N/A")</f>
        <v>#N/A</v>
      </c>
      <c r="B8150" s="12" t="str">
        <f>IFERROR(__xludf.DUMMYFUNCTION("TEXTJOIN(""; "", TRUE, FILTER(CID!B8150:B14794, REGEXMATCH(CID!D8150:D14794, TEXTJOIN(""|"", TRUE, SPLIT(A8150, "";"")))))"),"#N/A")</f>
        <v>#N/A</v>
      </c>
    </row>
    <row r="8151">
      <c r="A8151" s="12" t="str">
        <f>IFERROR(__xludf.DUMMYFUNCTION("TEXTJOIN("";"", TRUE, FILTER(CID!$B$2:$B$14794, CID!B8151=CID!$D$2:$D$14794))"),"#N/A")</f>
        <v>#N/A</v>
      </c>
      <c r="B8151" s="12" t="str">
        <f>IFERROR(__xludf.DUMMYFUNCTION("TEXTJOIN(""; "", TRUE, FILTER(CID!B8151:B14794, REGEXMATCH(CID!D8151:D14794, TEXTJOIN(""|"", TRUE, SPLIT(A8151, "";"")))))"),"#N/A")</f>
        <v>#N/A</v>
      </c>
    </row>
    <row r="8152">
      <c r="A8152" s="12" t="str">
        <f>IFERROR(__xludf.DUMMYFUNCTION("TEXTJOIN("";"", TRUE, FILTER(CID!$B$2:$B$14794, CID!B8152=CID!$D$2:$D$14794))"),"#N/A")</f>
        <v>#N/A</v>
      </c>
      <c r="B8152" s="12" t="str">
        <f>IFERROR(__xludf.DUMMYFUNCTION("TEXTJOIN(""; "", TRUE, FILTER(CID!B8152:B14794, REGEXMATCH(CID!D8152:D14794, TEXTJOIN(""|"", TRUE, SPLIT(A8152, "";"")))))"),"#N/A")</f>
        <v>#N/A</v>
      </c>
    </row>
    <row r="8153">
      <c r="A8153" s="12" t="str">
        <f>IFERROR(__xludf.DUMMYFUNCTION("TEXTJOIN("";"", TRUE, FILTER(CID!$B$2:$B$14794, CID!B8153=CID!$D$2:$D$14794))"),"#N/A")</f>
        <v>#N/A</v>
      </c>
      <c r="B8153" s="12" t="str">
        <f>IFERROR(__xludf.DUMMYFUNCTION("TEXTJOIN(""; "", TRUE, FILTER(CID!B8153:B14794, REGEXMATCH(CID!D8153:D14794, TEXTJOIN(""|"", TRUE, SPLIT(A8153, "";"")))))"),"#N/A")</f>
        <v>#N/A</v>
      </c>
    </row>
    <row r="8154">
      <c r="A8154" s="12" t="str">
        <f>IFERROR(__xludf.DUMMYFUNCTION("TEXTJOIN("";"", TRUE, FILTER(CID!$B$2:$B$14794, CID!B8154=CID!$D$2:$D$14794))"),"#N/A")</f>
        <v>#N/A</v>
      </c>
      <c r="B8154" s="12" t="str">
        <f>IFERROR(__xludf.DUMMYFUNCTION("TEXTJOIN(""; "", TRUE, FILTER(CID!B8154:B14794, REGEXMATCH(CID!D8154:D14794, TEXTJOIN(""|"", TRUE, SPLIT(A8154, "";"")))))"),"#N/A")</f>
        <v>#N/A</v>
      </c>
    </row>
    <row r="8155">
      <c r="A8155" s="12" t="str">
        <f>IFERROR(__xludf.DUMMYFUNCTION("TEXTJOIN("";"", TRUE, FILTER(CID!$B$2:$B$14794, CID!B8155=CID!$D$2:$D$14794))"),"#N/A")</f>
        <v>#N/A</v>
      </c>
      <c r="B8155" s="12" t="str">
        <f>IFERROR(__xludf.DUMMYFUNCTION("TEXTJOIN(""; "", TRUE, FILTER(CID!B8155:B14794, REGEXMATCH(CID!D8155:D14794, TEXTJOIN(""|"", TRUE, SPLIT(A8155, "";"")))))"),"#N/A")</f>
        <v>#N/A</v>
      </c>
    </row>
    <row r="8156">
      <c r="A8156" s="12" t="str">
        <f>IFERROR(__xludf.DUMMYFUNCTION("TEXTJOIN("";"", TRUE, FILTER(CID!$B$2:$B$14794, CID!B8156=CID!$D$2:$D$14794))"),"#N/A")</f>
        <v>#N/A</v>
      </c>
      <c r="B8156" s="12" t="str">
        <f>IFERROR(__xludf.DUMMYFUNCTION("TEXTJOIN(""; "", TRUE, FILTER(CID!B8156:B14794, REGEXMATCH(CID!D8156:D14794, TEXTJOIN(""|"", TRUE, SPLIT(A8156, "";"")))))"),"#N/A")</f>
        <v>#N/A</v>
      </c>
    </row>
    <row r="8157">
      <c r="A8157" s="12" t="str">
        <f>IFERROR(__xludf.DUMMYFUNCTION("TEXTJOIN("";"", TRUE, FILTER(CID!$B$2:$B$14794, CID!B8157=CID!$D$2:$D$14794))"),"#N/A")</f>
        <v>#N/A</v>
      </c>
      <c r="B8157" s="12" t="str">
        <f>IFERROR(__xludf.DUMMYFUNCTION("TEXTJOIN(""; "", TRUE, FILTER(CID!B8157:B14794, REGEXMATCH(CID!D8157:D14794, TEXTJOIN(""|"", TRUE, SPLIT(A8157, "";"")))))"),"#N/A")</f>
        <v>#N/A</v>
      </c>
    </row>
    <row r="8158">
      <c r="A8158" s="12" t="str">
        <f>IFERROR(__xludf.DUMMYFUNCTION("TEXTJOIN("";"", TRUE, FILTER(CID!$B$2:$B$14794, CID!B8158=CID!$D$2:$D$14794))"),"#N/A")</f>
        <v>#N/A</v>
      </c>
      <c r="B8158" s="12" t="str">
        <f>IFERROR(__xludf.DUMMYFUNCTION("TEXTJOIN(""; "", TRUE, FILTER(CID!B8158:B14794, REGEXMATCH(CID!D8158:D14794, TEXTJOIN(""|"", TRUE, SPLIT(A8158, "";"")))))"),"#N/A")</f>
        <v>#N/A</v>
      </c>
    </row>
    <row r="8159">
      <c r="A8159" s="12" t="str">
        <f>IFERROR(__xludf.DUMMYFUNCTION("TEXTJOIN("";"", TRUE, FILTER(CID!$B$2:$B$14794, CID!B8159=CID!$D$2:$D$14794))"),"#N/A")</f>
        <v>#N/A</v>
      </c>
      <c r="B8159" s="12" t="str">
        <f>IFERROR(__xludf.DUMMYFUNCTION("TEXTJOIN(""; "", TRUE, FILTER(CID!B8159:B14794, REGEXMATCH(CID!D8159:D14794, TEXTJOIN(""|"", TRUE, SPLIT(A8159, "";"")))))"),"#N/A")</f>
        <v>#N/A</v>
      </c>
    </row>
    <row r="8160">
      <c r="A8160" s="12" t="str">
        <f>IFERROR(__xludf.DUMMYFUNCTION("TEXTJOIN("";"", TRUE, FILTER(CID!$B$2:$B$14794, CID!B8160=CID!$D$2:$D$14794))"),"#N/A")</f>
        <v>#N/A</v>
      </c>
      <c r="B8160" s="12" t="str">
        <f>IFERROR(__xludf.DUMMYFUNCTION("TEXTJOIN(""; "", TRUE, FILTER(CID!B8160:B14794, REGEXMATCH(CID!D8160:D14794, TEXTJOIN(""|"", TRUE, SPLIT(A8160, "";"")))))"),"#N/A")</f>
        <v>#N/A</v>
      </c>
    </row>
    <row r="8161">
      <c r="A8161" s="12" t="str">
        <f>IFERROR(__xludf.DUMMYFUNCTION("TEXTJOIN("";"", TRUE, FILTER(CID!$B$2:$B$14794, CID!B8161=CID!$D$2:$D$14794))"),"#N/A")</f>
        <v>#N/A</v>
      </c>
      <c r="B8161" s="12" t="str">
        <f>IFERROR(__xludf.DUMMYFUNCTION("TEXTJOIN(""; "", TRUE, FILTER(CID!B8161:B14794, REGEXMATCH(CID!D8161:D14794, TEXTJOIN(""|"", TRUE, SPLIT(A8161, "";"")))))"),"#N/A")</f>
        <v>#N/A</v>
      </c>
    </row>
    <row r="8162">
      <c r="A8162" s="12" t="str">
        <f>IFERROR(__xludf.DUMMYFUNCTION("TEXTJOIN("";"", TRUE, FILTER(CID!$B$2:$B$14794, CID!B8162=CID!$D$2:$D$14794))"),"#N/A")</f>
        <v>#N/A</v>
      </c>
      <c r="B8162" s="12" t="str">
        <f>IFERROR(__xludf.DUMMYFUNCTION("TEXTJOIN(""; "", TRUE, FILTER(CID!B8162:B14794, REGEXMATCH(CID!D8162:D14794, TEXTJOIN(""|"", TRUE, SPLIT(A8162, "";"")))))"),"#N/A")</f>
        <v>#N/A</v>
      </c>
    </row>
    <row r="8163">
      <c r="A8163" s="12" t="str">
        <f>IFERROR(__xludf.DUMMYFUNCTION("TEXTJOIN("";"", TRUE, FILTER(CID!$B$2:$B$14794, CID!B8163=CID!$D$2:$D$14794))"),"#N/A")</f>
        <v>#N/A</v>
      </c>
      <c r="B8163" s="12" t="str">
        <f>IFERROR(__xludf.DUMMYFUNCTION("TEXTJOIN(""; "", TRUE, FILTER(CID!B8163:B14794, REGEXMATCH(CID!D8163:D14794, TEXTJOIN(""|"", TRUE, SPLIT(A8163, "";"")))))"),"#N/A")</f>
        <v>#N/A</v>
      </c>
    </row>
    <row r="8164">
      <c r="A8164" s="12" t="str">
        <f>IFERROR(__xludf.DUMMYFUNCTION("TEXTJOIN("";"", TRUE, FILTER(CID!$B$2:$B$14794, CID!B8164=CID!$D$2:$D$14794))"),"#N/A")</f>
        <v>#N/A</v>
      </c>
      <c r="B8164" s="12" t="str">
        <f>IFERROR(__xludf.DUMMYFUNCTION("TEXTJOIN(""; "", TRUE, FILTER(CID!B8164:B14794, REGEXMATCH(CID!D8164:D14794, TEXTJOIN(""|"", TRUE, SPLIT(A8164, "";"")))))"),"#N/A")</f>
        <v>#N/A</v>
      </c>
    </row>
    <row r="8165">
      <c r="A8165" s="12" t="str">
        <f>IFERROR(__xludf.DUMMYFUNCTION("TEXTJOIN("";"", TRUE, FILTER(CID!$B$2:$B$14794, CID!B8165=CID!$D$2:$D$14794))"),"#N/A")</f>
        <v>#N/A</v>
      </c>
      <c r="B8165" s="12" t="str">
        <f>IFERROR(__xludf.DUMMYFUNCTION("TEXTJOIN(""; "", TRUE, FILTER(CID!B8165:B14794, REGEXMATCH(CID!D8165:D14794, TEXTJOIN(""|"", TRUE, SPLIT(A8165, "";"")))))"),"#N/A")</f>
        <v>#N/A</v>
      </c>
    </row>
    <row r="8166">
      <c r="A8166" s="12" t="str">
        <f>IFERROR(__xludf.DUMMYFUNCTION("TEXTJOIN("";"", TRUE, FILTER(CID!$B$2:$B$14794, CID!B8166=CID!$D$2:$D$14794))"),"#N/A")</f>
        <v>#N/A</v>
      </c>
      <c r="B8166" s="12" t="str">
        <f>IFERROR(__xludf.DUMMYFUNCTION("TEXTJOIN(""; "", TRUE, FILTER(CID!B8166:B14794, REGEXMATCH(CID!D8166:D14794, TEXTJOIN(""|"", TRUE, SPLIT(A8166, "";"")))))"),"#N/A")</f>
        <v>#N/A</v>
      </c>
    </row>
    <row r="8167">
      <c r="A8167" s="12" t="str">
        <f>IFERROR(__xludf.DUMMYFUNCTION("TEXTJOIN("";"", TRUE, FILTER(CID!$B$2:$B$14794, CID!B8167=CID!$D$2:$D$14794))"),"#N/A")</f>
        <v>#N/A</v>
      </c>
      <c r="B8167" s="12" t="str">
        <f>IFERROR(__xludf.DUMMYFUNCTION("TEXTJOIN(""; "", TRUE, FILTER(CID!B8167:B14794, REGEXMATCH(CID!D8167:D14794, TEXTJOIN(""|"", TRUE, SPLIT(A8167, "";"")))))"),"#N/A")</f>
        <v>#N/A</v>
      </c>
    </row>
    <row r="8168">
      <c r="A8168" s="12" t="str">
        <f>IFERROR(__xludf.DUMMYFUNCTION("TEXTJOIN("";"", TRUE, FILTER(CID!$B$2:$B$14794, CID!B8168=CID!$D$2:$D$14794))"),"#N/A")</f>
        <v>#N/A</v>
      </c>
      <c r="B8168" s="12" t="str">
        <f>IFERROR(__xludf.DUMMYFUNCTION("TEXTJOIN(""; "", TRUE, FILTER(CID!B8168:B14794, REGEXMATCH(CID!D8168:D14794, TEXTJOIN(""|"", TRUE, SPLIT(A8168, "";"")))))"),"#N/A")</f>
        <v>#N/A</v>
      </c>
    </row>
    <row r="8169">
      <c r="A8169" s="12" t="str">
        <f>IFERROR(__xludf.DUMMYFUNCTION("TEXTJOIN("";"", TRUE, FILTER(CID!$B$2:$B$14794, CID!B8169=CID!$D$2:$D$14794))"),"#N/A")</f>
        <v>#N/A</v>
      </c>
      <c r="B8169" s="12" t="str">
        <f>IFERROR(__xludf.DUMMYFUNCTION("TEXTJOIN(""; "", TRUE, FILTER(CID!B8169:B14794, REGEXMATCH(CID!D8169:D14794, TEXTJOIN(""|"", TRUE, SPLIT(A8169, "";"")))))"),"#N/A")</f>
        <v>#N/A</v>
      </c>
    </row>
    <row r="8170">
      <c r="A8170" s="12" t="str">
        <f>IFERROR(__xludf.DUMMYFUNCTION("TEXTJOIN("";"", TRUE, FILTER(CID!$B$2:$B$14794, CID!B8170=CID!$D$2:$D$14794))"),"#N/A")</f>
        <v>#N/A</v>
      </c>
      <c r="B8170" s="12" t="str">
        <f>IFERROR(__xludf.DUMMYFUNCTION("TEXTJOIN(""; "", TRUE, FILTER(CID!B8170:B14794, REGEXMATCH(CID!D8170:D14794, TEXTJOIN(""|"", TRUE, SPLIT(A8170, "";"")))))"),"#N/A")</f>
        <v>#N/A</v>
      </c>
    </row>
    <row r="8171">
      <c r="A8171" s="12" t="str">
        <f>IFERROR(__xludf.DUMMYFUNCTION("TEXTJOIN("";"", TRUE, FILTER(CID!$B$2:$B$14794, CID!B8171=CID!$D$2:$D$14794))"),"#N/A")</f>
        <v>#N/A</v>
      </c>
      <c r="B8171" s="12" t="str">
        <f>IFERROR(__xludf.DUMMYFUNCTION("TEXTJOIN(""; "", TRUE, FILTER(CID!B8171:B14794, REGEXMATCH(CID!D8171:D14794, TEXTJOIN(""|"", TRUE, SPLIT(A8171, "";"")))))"),"#N/A")</f>
        <v>#N/A</v>
      </c>
    </row>
    <row r="8172">
      <c r="A8172" s="12" t="str">
        <f>IFERROR(__xludf.DUMMYFUNCTION("TEXTJOIN("";"", TRUE, FILTER(CID!$B$2:$B$14794, CID!B8172=CID!$D$2:$D$14794))"),"#N/A")</f>
        <v>#N/A</v>
      </c>
      <c r="B8172" s="12" t="str">
        <f>IFERROR(__xludf.DUMMYFUNCTION("TEXTJOIN(""; "", TRUE, FILTER(CID!B8172:B14794, REGEXMATCH(CID!D8172:D14794, TEXTJOIN(""|"", TRUE, SPLIT(A8172, "";"")))))"),"#N/A")</f>
        <v>#N/A</v>
      </c>
    </row>
    <row r="8173">
      <c r="A8173" s="12" t="str">
        <f>IFERROR(__xludf.DUMMYFUNCTION("TEXTJOIN("";"", TRUE, FILTER(CID!$B$2:$B$14794, CID!B8173=CID!$D$2:$D$14794))"),"#N/A")</f>
        <v>#N/A</v>
      </c>
      <c r="B8173" s="12" t="str">
        <f>IFERROR(__xludf.DUMMYFUNCTION("TEXTJOIN(""; "", TRUE, FILTER(CID!B8173:B14794, REGEXMATCH(CID!D8173:D14794, TEXTJOIN(""|"", TRUE, SPLIT(A8173, "";"")))))"),"#N/A")</f>
        <v>#N/A</v>
      </c>
    </row>
    <row r="8174">
      <c r="A8174" s="12" t="str">
        <f>IFERROR(__xludf.DUMMYFUNCTION("TEXTJOIN("";"", TRUE, FILTER(CID!$B$2:$B$14794, CID!B8174=CID!$D$2:$D$14794))"),"#N/A")</f>
        <v>#N/A</v>
      </c>
      <c r="B8174" s="12" t="str">
        <f>IFERROR(__xludf.DUMMYFUNCTION("TEXTJOIN(""; "", TRUE, FILTER(CID!B8174:B14794, REGEXMATCH(CID!D8174:D14794, TEXTJOIN(""|"", TRUE, SPLIT(A8174, "";"")))))"),"#N/A")</f>
        <v>#N/A</v>
      </c>
    </row>
    <row r="8175">
      <c r="A8175" s="12" t="str">
        <f>IFERROR(__xludf.DUMMYFUNCTION("TEXTJOIN("";"", TRUE, FILTER(CID!$B$2:$B$14794, CID!B8175=CID!$D$2:$D$14794))"),"#N/A")</f>
        <v>#N/A</v>
      </c>
      <c r="B8175" s="12" t="str">
        <f>IFERROR(__xludf.DUMMYFUNCTION("TEXTJOIN(""; "", TRUE, FILTER(CID!B8175:B14794, REGEXMATCH(CID!D8175:D14794, TEXTJOIN(""|"", TRUE, SPLIT(A8175, "";"")))))"),"#N/A")</f>
        <v>#N/A</v>
      </c>
    </row>
    <row r="8176">
      <c r="A8176" s="12" t="str">
        <f>IFERROR(__xludf.DUMMYFUNCTION("TEXTJOIN("";"", TRUE, FILTER(CID!$B$2:$B$14794, CID!B8176=CID!$D$2:$D$14794))"),"#N/A")</f>
        <v>#N/A</v>
      </c>
      <c r="B8176" s="12" t="str">
        <f>IFERROR(__xludf.DUMMYFUNCTION("TEXTJOIN(""; "", TRUE, FILTER(CID!B8176:B14794, REGEXMATCH(CID!D8176:D14794, TEXTJOIN(""|"", TRUE, SPLIT(A8176, "";"")))))"),"#N/A")</f>
        <v>#N/A</v>
      </c>
    </row>
    <row r="8177">
      <c r="A8177" s="12" t="str">
        <f>IFERROR(__xludf.DUMMYFUNCTION("TEXTJOIN("";"", TRUE, FILTER(CID!$B$2:$B$14794, CID!B8177=CID!$D$2:$D$14794))"),"#N/A")</f>
        <v>#N/A</v>
      </c>
      <c r="B8177" s="12" t="str">
        <f>IFERROR(__xludf.DUMMYFUNCTION("TEXTJOIN(""; "", TRUE, FILTER(CID!B8177:B14794, REGEXMATCH(CID!D8177:D14794, TEXTJOIN(""|"", TRUE, SPLIT(A8177, "";"")))))"),"#N/A")</f>
        <v>#N/A</v>
      </c>
    </row>
    <row r="8178">
      <c r="A8178" s="12" t="str">
        <f>IFERROR(__xludf.DUMMYFUNCTION("TEXTJOIN("";"", TRUE, FILTER(CID!$B$2:$B$14794, CID!B8178=CID!$D$2:$D$14794))"),"#N/A")</f>
        <v>#N/A</v>
      </c>
      <c r="B8178" s="12" t="str">
        <f>IFERROR(__xludf.DUMMYFUNCTION("TEXTJOIN(""; "", TRUE, FILTER(CID!B8178:B14794, REGEXMATCH(CID!D8178:D14794, TEXTJOIN(""|"", TRUE, SPLIT(A8178, "";"")))))"),"#N/A")</f>
        <v>#N/A</v>
      </c>
    </row>
    <row r="8179">
      <c r="A8179" s="12" t="str">
        <f>IFERROR(__xludf.DUMMYFUNCTION("TEXTJOIN("";"", TRUE, FILTER(CID!$B$2:$B$14794, CID!B8179=CID!$D$2:$D$14794))"),"#N/A")</f>
        <v>#N/A</v>
      </c>
      <c r="B8179" s="12" t="str">
        <f>IFERROR(__xludf.DUMMYFUNCTION("TEXTJOIN(""; "", TRUE, FILTER(CID!B8179:B14794, REGEXMATCH(CID!D8179:D14794, TEXTJOIN(""|"", TRUE, SPLIT(A8179, "";"")))))"),"#N/A")</f>
        <v>#N/A</v>
      </c>
    </row>
    <row r="8180">
      <c r="A8180" s="12" t="str">
        <f>IFERROR(__xludf.DUMMYFUNCTION("TEXTJOIN("";"", TRUE, FILTER(CID!$B$2:$B$14794, CID!B8180=CID!$D$2:$D$14794))"),"#N/A")</f>
        <v>#N/A</v>
      </c>
      <c r="B8180" s="12" t="str">
        <f>IFERROR(__xludf.DUMMYFUNCTION("TEXTJOIN(""; "", TRUE, FILTER(CID!B8180:B14794, REGEXMATCH(CID!D8180:D14794, TEXTJOIN(""|"", TRUE, SPLIT(A8180, "";"")))))"),"#N/A")</f>
        <v>#N/A</v>
      </c>
    </row>
    <row r="8181">
      <c r="A8181" s="12" t="str">
        <f>IFERROR(__xludf.DUMMYFUNCTION("TEXTJOIN("";"", TRUE, FILTER(CID!$B$2:$B$14794, CID!B8181=CID!$D$2:$D$14794))"),"#N/A")</f>
        <v>#N/A</v>
      </c>
      <c r="B8181" s="12" t="str">
        <f>IFERROR(__xludf.DUMMYFUNCTION("TEXTJOIN(""; "", TRUE, FILTER(CID!B8181:B14794, REGEXMATCH(CID!D8181:D14794, TEXTJOIN(""|"", TRUE, SPLIT(A8181, "";"")))))"),"#N/A")</f>
        <v>#N/A</v>
      </c>
    </row>
    <row r="8182">
      <c r="A8182" s="12" t="str">
        <f>IFERROR(__xludf.DUMMYFUNCTION("TEXTJOIN("";"", TRUE, FILTER(CID!$B$2:$B$14794, CID!B8182=CID!$D$2:$D$14794))"),"#N/A")</f>
        <v>#N/A</v>
      </c>
      <c r="B8182" s="12" t="str">
        <f>IFERROR(__xludf.DUMMYFUNCTION("TEXTJOIN(""; "", TRUE, FILTER(CID!B8182:B14794, REGEXMATCH(CID!D8182:D14794, TEXTJOIN(""|"", TRUE, SPLIT(A8182, "";"")))))"),"#N/A")</f>
        <v>#N/A</v>
      </c>
    </row>
    <row r="8183">
      <c r="A8183" s="12" t="str">
        <f>IFERROR(__xludf.DUMMYFUNCTION("TEXTJOIN("";"", TRUE, FILTER(CID!$B$2:$B$14794, CID!B8183=CID!$D$2:$D$14794))"),"#N/A")</f>
        <v>#N/A</v>
      </c>
      <c r="B8183" s="12" t="str">
        <f>IFERROR(__xludf.DUMMYFUNCTION("TEXTJOIN(""; "", TRUE, FILTER(CID!B8183:B14794, REGEXMATCH(CID!D8183:D14794, TEXTJOIN(""|"", TRUE, SPLIT(A8183, "";"")))))"),"#N/A")</f>
        <v>#N/A</v>
      </c>
    </row>
    <row r="8184">
      <c r="A8184" s="12" t="str">
        <f>IFERROR(__xludf.DUMMYFUNCTION("TEXTJOIN("";"", TRUE, FILTER(CID!$B$2:$B$14794, CID!B8184=CID!$D$2:$D$14794))"),"#N/A")</f>
        <v>#N/A</v>
      </c>
      <c r="B8184" s="12" t="str">
        <f>IFERROR(__xludf.DUMMYFUNCTION("TEXTJOIN(""; "", TRUE, FILTER(CID!B8184:B14794, REGEXMATCH(CID!D8184:D14794, TEXTJOIN(""|"", TRUE, SPLIT(A8184, "";"")))))"),"#N/A")</f>
        <v>#N/A</v>
      </c>
    </row>
    <row r="8185">
      <c r="A8185" s="12" t="str">
        <f>IFERROR(__xludf.DUMMYFUNCTION("TEXTJOIN("";"", TRUE, FILTER(CID!$B$2:$B$14794, CID!B8185=CID!$D$2:$D$14794))"),"#N/A")</f>
        <v>#N/A</v>
      </c>
      <c r="B8185" s="12" t="str">
        <f>IFERROR(__xludf.DUMMYFUNCTION("TEXTJOIN(""; "", TRUE, FILTER(CID!B8185:B14794, REGEXMATCH(CID!D8185:D14794, TEXTJOIN(""|"", TRUE, SPLIT(A8185, "";"")))))"),"#N/A")</f>
        <v>#N/A</v>
      </c>
    </row>
    <row r="8186">
      <c r="A8186" s="12" t="str">
        <f>IFERROR(__xludf.DUMMYFUNCTION("TEXTJOIN("";"", TRUE, FILTER(CID!$B$2:$B$14794, CID!B8186=CID!$D$2:$D$14794))"),"#N/A")</f>
        <v>#N/A</v>
      </c>
      <c r="B8186" s="12" t="str">
        <f>IFERROR(__xludf.DUMMYFUNCTION("TEXTJOIN(""; "", TRUE, FILTER(CID!B8186:B14794, REGEXMATCH(CID!D8186:D14794, TEXTJOIN(""|"", TRUE, SPLIT(A8186, "";"")))))"),"#N/A")</f>
        <v>#N/A</v>
      </c>
    </row>
    <row r="8187">
      <c r="A8187" s="12" t="str">
        <f>IFERROR(__xludf.DUMMYFUNCTION("TEXTJOIN("";"", TRUE, FILTER(CID!$B$2:$B$14794, CID!B8187=CID!$D$2:$D$14794))"),"#N/A")</f>
        <v>#N/A</v>
      </c>
      <c r="B8187" s="12" t="str">
        <f>IFERROR(__xludf.DUMMYFUNCTION("TEXTJOIN(""; "", TRUE, FILTER(CID!B8187:B14794, REGEXMATCH(CID!D8187:D14794, TEXTJOIN(""|"", TRUE, SPLIT(A8187, "";"")))))"),"#N/A")</f>
        <v>#N/A</v>
      </c>
    </row>
    <row r="8188">
      <c r="A8188" s="12" t="str">
        <f>IFERROR(__xludf.DUMMYFUNCTION("TEXTJOIN("";"", TRUE, FILTER(CID!$B$2:$B$14794, CID!B8188=CID!$D$2:$D$14794))"),"#N/A")</f>
        <v>#N/A</v>
      </c>
      <c r="B8188" s="12" t="str">
        <f>IFERROR(__xludf.DUMMYFUNCTION("TEXTJOIN(""; "", TRUE, FILTER(CID!B8188:B14794, REGEXMATCH(CID!D8188:D14794, TEXTJOIN(""|"", TRUE, SPLIT(A8188, "";"")))))"),"#N/A")</f>
        <v>#N/A</v>
      </c>
    </row>
    <row r="8189">
      <c r="A8189" s="12" t="str">
        <f>IFERROR(__xludf.DUMMYFUNCTION("TEXTJOIN("";"", TRUE, FILTER(CID!$B$2:$B$14794, CID!B8189=CID!$D$2:$D$14794))"),"#N/A")</f>
        <v>#N/A</v>
      </c>
      <c r="B8189" s="12" t="str">
        <f>IFERROR(__xludf.DUMMYFUNCTION("TEXTJOIN(""; "", TRUE, FILTER(CID!B8189:B14794, REGEXMATCH(CID!D8189:D14794, TEXTJOIN(""|"", TRUE, SPLIT(A8189, "";"")))))"),"#N/A")</f>
        <v>#N/A</v>
      </c>
    </row>
    <row r="8190">
      <c r="A8190" s="12" t="str">
        <f>IFERROR(__xludf.DUMMYFUNCTION("TEXTJOIN("";"", TRUE, FILTER(CID!$B$2:$B$14794, CID!B8190=CID!$D$2:$D$14794))"),"#N/A")</f>
        <v>#N/A</v>
      </c>
      <c r="B8190" s="12" t="str">
        <f>IFERROR(__xludf.DUMMYFUNCTION("TEXTJOIN(""; "", TRUE, FILTER(CID!B8190:B14794, REGEXMATCH(CID!D8190:D14794, TEXTJOIN(""|"", TRUE, SPLIT(A8190, "";"")))))"),"#N/A")</f>
        <v>#N/A</v>
      </c>
    </row>
    <row r="8191">
      <c r="A8191" s="12" t="str">
        <f>IFERROR(__xludf.DUMMYFUNCTION("TEXTJOIN("";"", TRUE, FILTER(CID!$B$2:$B$14794, CID!B8191=CID!$D$2:$D$14794))"),"#N/A")</f>
        <v>#N/A</v>
      </c>
      <c r="B8191" s="12" t="str">
        <f>IFERROR(__xludf.DUMMYFUNCTION("TEXTJOIN(""; "", TRUE, FILTER(CID!B8191:B14794, REGEXMATCH(CID!D8191:D14794, TEXTJOIN(""|"", TRUE, SPLIT(A8191, "";"")))))"),"#N/A")</f>
        <v>#N/A</v>
      </c>
    </row>
    <row r="8192">
      <c r="A8192" s="12" t="str">
        <f>IFERROR(__xludf.DUMMYFUNCTION("TEXTJOIN("";"", TRUE, FILTER(CID!$B$2:$B$14794, CID!B8192=CID!$D$2:$D$14794))"),"#N/A")</f>
        <v>#N/A</v>
      </c>
      <c r="B8192" s="12" t="str">
        <f>IFERROR(__xludf.DUMMYFUNCTION("TEXTJOIN(""; "", TRUE, FILTER(CID!B8192:B14794, REGEXMATCH(CID!D8192:D14794, TEXTJOIN(""|"", TRUE, SPLIT(A8192, "";"")))))"),"#N/A")</f>
        <v>#N/A</v>
      </c>
    </row>
    <row r="8193">
      <c r="A8193" s="12" t="str">
        <f>IFERROR(__xludf.DUMMYFUNCTION("TEXTJOIN("";"", TRUE, FILTER(CID!$B$2:$B$14794, CID!B8193=CID!$D$2:$D$14794))"),"#N/A")</f>
        <v>#N/A</v>
      </c>
      <c r="B8193" s="12" t="str">
        <f>IFERROR(__xludf.DUMMYFUNCTION("TEXTJOIN(""; "", TRUE, FILTER(CID!B8193:B14794, REGEXMATCH(CID!D8193:D14794, TEXTJOIN(""|"", TRUE, SPLIT(A8193, "";"")))))"),"#N/A")</f>
        <v>#N/A</v>
      </c>
    </row>
    <row r="8194">
      <c r="A8194" s="12" t="str">
        <f>IFERROR(__xludf.DUMMYFUNCTION("TEXTJOIN("";"", TRUE, FILTER(CID!$B$2:$B$14794, CID!B8194=CID!$D$2:$D$14794))"),"#N/A")</f>
        <v>#N/A</v>
      </c>
      <c r="B8194" s="12" t="str">
        <f>IFERROR(__xludf.DUMMYFUNCTION("TEXTJOIN(""; "", TRUE, FILTER(CID!B8194:B14794, REGEXMATCH(CID!D8194:D14794, TEXTJOIN(""|"", TRUE, SPLIT(A8194, "";"")))))"),"#N/A")</f>
        <v>#N/A</v>
      </c>
    </row>
    <row r="8195">
      <c r="A8195" s="12" t="str">
        <f>IFERROR(__xludf.DUMMYFUNCTION("TEXTJOIN("";"", TRUE, FILTER(CID!$B$2:$B$14794, CID!B8195=CID!$D$2:$D$14794))"),"#N/A")</f>
        <v>#N/A</v>
      </c>
      <c r="B8195" s="12" t="str">
        <f>IFERROR(__xludf.DUMMYFUNCTION("TEXTJOIN(""; "", TRUE, FILTER(CID!B8195:B14794, REGEXMATCH(CID!D8195:D14794, TEXTJOIN(""|"", TRUE, SPLIT(A8195, "";"")))))"),"#N/A")</f>
        <v>#N/A</v>
      </c>
    </row>
    <row r="8196">
      <c r="A8196" s="12" t="str">
        <f>IFERROR(__xludf.DUMMYFUNCTION("TEXTJOIN("";"", TRUE, FILTER(CID!$B$2:$B$14794, CID!B8196=CID!$D$2:$D$14794))"),"#N/A")</f>
        <v>#N/A</v>
      </c>
      <c r="B8196" s="12" t="str">
        <f>IFERROR(__xludf.DUMMYFUNCTION("TEXTJOIN(""; "", TRUE, FILTER(CID!B8196:B14794, REGEXMATCH(CID!D8196:D14794, TEXTJOIN(""|"", TRUE, SPLIT(A8196, "";"")))))"),"#N/A")</f>
        <v>#N/A</v>
      </c>
    </row>
    <row r="8197">
      <c r="A8197" s="12" t="str">
        <f>IFERROR(__xludf.DUMMYFUNCTION("TEXTJOIN("";"", TRUE, FILTER(CID!$B$2:$B$14794, CID!B8197=CID!$D$2:$D$14794))"),"#N/A")</f>
        <v>#N/A</v>
      </c>
      <c r="B8197" s="12" t="str">
        <f>IFERROR(__xludf.DUMMYFUNCTION("TEXTJOIN(""; "", TRUE, FILTER(CID!B8197:B14794, REGEXMATCH(CID!D8197:D14794, TEXTJOIN(""|"", TRUE, SPLIT(A8197, "";"")))))"),"#N/A")</f>
        <v>#N/A</v>
      </c>
    </row>
    <row r="8198">
      <c r="A8198" s="12" t="str">
        <f>IFERROR(__xludf.DUMMYFUNCTION("TEXTJOIN("";"", TRUE, FILTER(CID!$B$2:$B$14794, CID!B8198=CID!$D$2:$D$14794))"),"#N/A")</f>
        <v>#N/A</v>
      </c>
      <c r="B8198" s="12" t="str">
        <f>IFERROR(__xludf.DUMMYFUNCTION("TEXTJOIN(""; "", TRUE, FILTER(CID!B8198:B14794, REGEXMATCH(CID!D8198:D14794, TEXTJOIN(""|"", TRUE, SPLIT(A8198, "";"")))))"),"#N/A")</f>
        <v>#N/A</v>
      </c>
    </row>
    <row r="8199">
      <c r="A8199" s="12" t="str">
        <f>IFERROR(__xludf.DUMMYFUNCTION("TEXTJOIN("";"", TRUE, FILTER(CID!$B$2:$B$14794, CID!B8199=CID!$D$2:$D$14794))"),"#N/A")</f>
        <v>#N/A</v>
      </c>
      <c r="B8199" s="12" t="str">
        <f>IFERROR(__xludf.DUMMYFUNCTION("TEXTJOIN(""; "", TRUE, FILTER(CID!B8199:B14794, REGEXMATCH(CID!D8199:D14794, TEXTJOIN(""|"", TRUE, SPLIT(A8199, "";"")))))"),"#N/A")</f>
        <v>#N/A</v>
      </c>
    </row>
    <row r="8200">
      <c r="A8200" s="12" t="str">
        <f>IFERROR(__xludf.DUMMYFUNCTION("TEXTJOIN("";"", TRUE, FILTER(CID!$B$2:$B$14794, CID!B8200=CID!$D$2:$D$14794))"),"#N/A")</f>
        <v>#N/A</v>
      </c>
      <c r="B8200" s="12" t="str">
        <f>IFERROR(__xludf.DUMMYFUNCTION("TEXTJOIN(""; "", TRUE, FILTER(CID!B8200:B14794, REGEXMATCH(CID!D8200:D14794, TEXTJOIN(""|"", TRUE, SPLIT(A8200, "";"")))))"),"#N/A")</f>
        <v>#N/A</v>
      </c>
    </row>
    <row r="8201">
      <c r="A8201" s="12" t="str">
        <f>IFERROR(__xludf.DUMMYFUNCTION("TEXTJOIN("";"", TRUE, FILTER(CID!$B$2:$B$14794, CID!B8201=CID!$D$2:$D$14794))"),"#N/A")</f>
        <v>#N/A</v>
      </c>
      <c r="B8201" s="12" t="str">
        <f>IFERROR(__xludf.DUMMYFUNCTION("TEXTJOIN(""; "", TRUE, FILTER(CID!B8201:B14794, REGEXMATCH(CID!D8201:D14794, TEXTJOIN(""|"", TRUE, SPLIT(A8201, "";"")))))"),"#N/A")</f>
        <v>#N/A</v>
      </c>
    </row>
    <row r="8202">
      <c r="A8202" s="12" t="str">
        <f>IFERROR(__xludf.DUMMYFUNCTION("TEXTJOIN("";"", TRUE, FILTER(CID!$B$2:$B$14794, CID!B8202=CID!$D$2:$D$14794))"),"#N/A")</f>
        <v>#N/A</v>
      </c>
      <c r="B8202" s="12" t="str">
        <f>IFERROR(__xludf.DUMMYFUNCTION("TEXTJOIN(""; "", TRUE, FILTER(CID!B8202:B14794, REGEXMATCH(CID!D8202:D14794, TEXTJOIN(""|"", TRUE, SPLIT(A8202, "";"")))))"),"#N/A")</f>
        <v>#N/A</v>
      </c>
    </row>
    <row r="8203">
      <c r="A8203" s="12" t="str">
        <f>IFERROR(__xludf.DUMMYFUNCTION("TEXTJOIN("";"", TRUE, FILTER(CID!$B$2:$B$14794, CID!B8203=CID!$D$2:$D$14794))"),"#N/A")</f>
        <v>#N/A</v>
      </c>
      <c r="B8203" s="12" t="str">
        <f>IFERROR(__xludf.DUMMYFUNCTION("TEXTJOIN(""; "", TRUE, FILTER(CID!B8203:B14794, REGEXMATCH(CID!D8203:D14794, TEXTJOIN(""|"", TRUE, SPLIT(A8203, "";"")))))"),"#N/A")</f>
        <v>#N/A</v>
      </c>
    </row>
    <row r="8204">
      <c r="A8204" s="12" t="str">
        <f>IFERROR(__xludf.DUMMYFUNCTION("TEXTJOIN("";"", TRUE, FILTER(CID!$B$2:$B$14794, CID!B8204=CID!$D$2:$D$14794))"),"#N/A")</f>
        <v>#N/A</v>
      </c>
      <c r="B8204" s="12" t="str">
        <f>IFERROR(__xludf.DUMMYFUNCTION("TEXTJOIN(""; "", TRUE, FILTER(CID!B8204:B14794, REGEXMATCH(CID!D8204:D14794, TEXTJOIN(""|"", TRUE, SPLIT(A8204, "";"")))))"),"#N/A")</f>
        <v>#N/A</v>
      </c>
    </row>
    <row r="8205">
      <c r="A8205" s="12" t="str">
        <f>IFERROR(__xludf.DUMMYFUNCTION("TEXTJOIN("";"", TRUE, FILTER(CID!$B$2:$B$14794, CID!B8205=CID!$D$2:$D$14794))"),"#N/A")</f>
        <v>#N/A</v>
      </c>
      <c r="B8205" s="12" t="str">
        <f>IFERROR(__xludf.DUMMYFUNCTION("TEXTJOIN(""; "", TRUE, FILTER(CID!B8205:B14794, REGEXMATCH(CID!D8205:D14794, TEXTJOIN(""|"", TRUE, SPLIT(A8205, "";"")))))"),"#N/A")</f>
        <v>#N/A</v>
      </c>
    </row>
    <row r="8206">
      <c r="A8206" s="12" t="str">
        <f>IFERROR(__xludf.DUMMYFUNCTION("TEXTJOIN("";"", TRUE, FILTER(CID!$B$2:$B$14794, CID!B8206=CID!$D$2:$D$14794))"),"#N/A")</f>
        <v>#N/A</v>
      </c>
      <c r="B8206" s="12" t="str">
        <f>IFERROR(__xludf.DUMMYFUNCTION("TEXTJOIN(""; "", TRUE, FILTER(CID!B8206:B14794, REGEXMATCH(CID!D8206:D14794, TEXTJOIN(""|"", TRUE, SPLIT(A8206, "";"")))))"),"#N/A")</f>
        <v>#N/A</v>
      </c>
    </row>
    <row r="8207">
      <c r="A8207" s="12" t="str">
        <f>IFERROR(__xludf.DUMMYFUNCTION("TEXTJOIN("";"", TRUE, FILTER(CID!$B$2:$B$14794, CID!B8207=CID!$D$2:$D$14794))"),"#N/A")</f>
        <v>#N/A</v>
      </c>
      <c r="B8207" s="12" t="str">
        <f>IFERROR(__xludf.DUMMYFUNCTION("TEXTJOIN(""; "", TRUE, FILTER(CID!B8207:B14794, REGEXMATCH(CID!D8207:D14794, TEXTJOIN(""|"", TRUE, SPLIT(A8207, "";"")))))"),"#N/A")</f>
        <v>#N/A</v>
      </c>
    </row>
    <row r="8208">
      <c r="A8208" s="12" t="str">
        <f>IFERROR(__xludf.DUMMYFUNCTION("TEXTJOIN("";"", TRUE, FILTER(CID!$B$2:$B$14794, CID!B8208=CID!$D$2:$D$14794))"),"#N/A")</f>
        <v>#N/A</v>
      </c>
      <c r="B8208" s="12" t="str">
        <f>IFERROR(__xludf.DUMMYFUNCTION("TEXTJOIN(""; "", TRUE, FILTER(CID!B8208:B14794, REGEXMATCH(CID!D8208:D14794, TEXTJOIN(""|"", TRUE, SPLIT(A8208, "";"")))))"),"#N/A")</f>
        <v>#N/A</v>
      </c>
    </row>
    <row r="8209">
      <c r="A8209" s="12" t="str">
        <f>IFERROR(__xludf.DUMMYFUNCTION("TEXTJOIN("";"", TRUE, FILTER(CID!$B$2:$B$14794, CID!B8209=CID!$D$2:$D$14794))"),"#N/A")</f>
        <v>#N/A</v>
      </c>
      <c r="B8209" s="12" t="str">
        <f>IFERROR(__xludf.DUMMYFUNCTION("TEXTJOIN(""; "", TRUE, FILTER(CID!B8209:B14794, REGEXMATCH(CID!D8209:D14794, TEXTJOIN(""|"", TRUE, SPLIT(A8209, "";"")))))"),"#N/A")</f>
        <v>#N/A</v>
      </c>
    </row>
    <row r="8210">
      <c r="A8210" s="12" t="str">
        <f>IFERROR(__xludf.DUMMYFUNCTION("TEXTJOIN("";"", TRUE, FILTER(CID!$B$2:$B$14794, CID!B8210=CID!$D$2:$D$14794))"),"#N/A")</f>
        <v>#N/A</v>
      </c>
      <c r="B8210" s="12" t="str">
        <f>IFERROR(__xludf.DUMMYFUNCTION("TEXTJOIN(""; "", TRUE, FILTER(CID!B8210:B14794, REGEXMATCH(CID!D8210:D14794, TEXTJOIN(""|"", TRUE, SPLIT(A8210, "";"")))))"),"#N/A")</f>
        <v>#N/A</v>
      </c>
    </row>
    <row r="8211">
      <c r="A8211" s="12" t="str">
        <f>IFERROR(__xludf.DUMMYFUNCTION("TEXTJOIN("";"", TRUE, FILTER(CID!$B$2:$B$14794, CID!B8211=CID!$D$2:$D$14794))"),"#N/A")</f>
        <v>#N/A</v>
      </c>
      <c r="B8211" s="12" t="str">
        <f>IFERROR(__xludf.DUMMYFUNCTION("TEXTJOIN(""; "", TRUE, FILTER(CID!B8211:B14794, REGEXMATCH(CID!D8211:D14794, TEXTJOIN(""|"", TRUE, SPLIT(A8211, "";"")))))"),"#N/A")</f>
        <v>#N/A</v>
      </c>
    </row>
    <row r="8212">
      <c r="A8212" s="12" t="str">
        <f>IFERROR(__xludf.DUMMYFUNCTION("TEXTJOIN("";"", TRUE, FILTER(CID!$B$2:$B$14794, CID!B8212=CID!$D$2:$D$14794))"),"#N/A")</f>
        <v>#N/A</v>
      </c>
      <c r="B8212" s="12" t="str">
        <f>IFERROR(__xludf.DUMMYFUNCTION("TEXTJOIN(""; "", TRUE, FILTER(CID!B8212:B14794, REGEXMATCH(CID!D8212:D14794, TEXTJOIN(""|"", TRUE, SPLIT(A8212, "";"")))))"),"#N/A")</f>
        <v>#N/A</v>
      </c>
    </row>
    <row r="8213">
      <c r="A8213" s="12" t="str">
        <f>IFERROR(__xludf.DUMMYFUNCTION("TEXTJOIN("";"", TRUE, FILTER(CID!$B$2:$B$14794, CID!B8213=CID!$D$2:$D$14794))"),"#N/A")</f>
        <v>#N/A</v>
      </c>
      <c r="B8213" s="12" t="str">
        <f>IFERROR(__xludf.DUMMYFUNCTION("TEXTJOIN(""; "", TRUE, FILTER(CID!B8213:B14794, REGEXMATCH(CID!D8213:D14794, TEXTJOIN(""|"", TRUE, SPLIT(A8213, "";"")))))"),"#N/A")</f>
        <v>#N/A</v>
      </c>
    </row>
    <row r="8214">
      <c r="A8214" s="12" t="str">
        <f>IFERROR(__xludf.DUMMYFUNCTION("TEXTJOIN("";"", TRUE, FILTER(CID!$B$2:$B$14794, CID!B8214=CID!$D$2:$D$14794))"),"#N/A")</f>
        <v>#N/A</v>
      </c>
      <c r="B8214" s="12" t="str">
        <f>IFERROR(__xludf.DUMMYFUNCTION("TEXTJOIN(""; "", TRUE, FILTER(CID!B8214:B14794, REGEXMATCH(CID!D8214:D14794, TEXTJOIN(""|"", TRUE, SPLIT(A8214, "";"")))))"),"#N/A")</f>
        <v>#N/A</v>
      </c>
    </row>
    <row r="8215">
      <c r="A8215" s="12" t="str">
        <f>IFERROR(__xludf.DUMMYFUNCTION("TEXTJOIN("";"", TRUE, FILTER(CID!$B$2:$B$14794, CID!B8215=CID!$D$2:$D$14794))"),"#N/A")</f>
        <v>#N/A</v>
      </c>
      <c r="B8215" s="12" t="str">
        <f>IFERROR(__xludf.DUMMYFUNCTION("TEXTJOIN(""; "", TRUE, FILTER(CID!B8215:B14794, REGEXMATCH(CID!D8215:D14794, TEXTJOIN(""|"", TRUE, SPLIT(A8215, "";"")))))"),"#N/A")</f>
        <v>#N/A</v>
      </c>
    </row>
    <row r="8216">
      <c r="A8216" s="12" t="str">
        <f>IFERROR(__xludf.DUMMYFUNCTION("TEXTJOIN("";"", TRUE, FILTER(CID!$B$2:$B$14794, CID!B8216=CID!$D$2:$D$14794))"),"#N/A")</f>
        <v>#N/A</v>
      </c>
      <c r="B8216" s="12" t="str">
        <f>IFERROR(__xludf.DUMMYFUNCTION("TEXTJOIN(""; "", TRUE, FILTER(CID!B8216:B14794, REGEXMATCH(CID!D8216:D14794, TEXTJOIN(""|"", TRUE, SPLIT(A8216, "";"")))))"),"#N/A")</f>
        <v>#N/A</v>
      </c>
    </row>
    <row r="8217">
      <c r="A8217" s="12" t="str">
        <f>IFERROR(__xludf.DUMMYFUNCTION("TEXTJOIN("";"", TRUE, FILTER(CID!$B$2:$B$14794, CID!B8217=CID!$D$2:$D$14794))"),"#N/A")</f>
        <v>#N/A</v>
      </c>
      <c r="B8217" s="12" t="str">
        <f>IFERROR(__xludf.DUMMYFUNCTION("TEXTJOIN(""; "", TRUE, FILTER(CID!B8217:B14794, REGEXMATCH(CID!D8217:D14794, TEXTJOIN(""|"", TRUE, SPLIT(A8217, "";"")))))"),"#N/A")</f>
        <v>#N/A</v>
      </c>
    </row>
    <row r="8218">
      <c r="A8218" s="12" t="str">
        <f>IFERROR(__xludf.DUMMYFUNCTION("TEXTJOIN("";"", TRUE, FILTER(CID!$B$2:$B$14794, CID!B8218=CID!$D$2:$D$14794))"),"#N/A")</f>
        <v>#N/A</v>
      </c>
      <c r="B8218" s="12" t="str">
        <f>IFERROR(__xludf.DUMMYFUNCTION("TEXTJOIN(""; "", TRUE, FILTER(CID!B8218:B14794, REGEXMATCH(CID!D8218:D14794, TEXTJOIN(""|"", TRUE, SPLIT(A8218, "";"")))))"),"#N/A")</f>
        <v>#N/A</v>
      </c>
    </row>
    <row r="8219">
      <c r="A8219" s="12" t="str">
        <f>IFERROR(__xludf.DUMMYFUNCTION("TEXTJOIN("";"", TRUE, FILTER(CID!$B$2:$B$14794, CID!B8219=CID!$D$2:$D$14794))"),"#N/A")</f>
        <v>#N/A</v>
      </c>
      <c r="B8219" s="12" t="str">
        <f>IFERROR(__xludf.DUMMYFUNCTION("TEXTJOIN(""; "", TRUE, FILTER(CID!B8219:B14794, REGEXMATCH(CID!D8219:D14794, TEXTJOIN(""|"", TRUE, SPLIT(A8219, "";"")))))"),"#N/A")</f>
        <v>#N/A</v>
      </c>
    </row>
    <row r="8220">
      <c r="A8220" s="12" t="str">
        <f>IFERROR(__xludf.DUMMYFUNCTION("TEXTJOIN("";"", TRUE, FILTER(CID!$B$2:$B$14794, CID!B8220=CID!$D$2:$D$14794))"),"#N/A")</f>
        <v>#N/A</v>
      </c>
      <c r="B8220" s="12" t="str">
        <f>IFERROR(__xludf.DUMMYFUNCTION("TEXTJOIN(""; "", TRUE, FILTER(CID!B8220:B14794, REGEXMATCH(CID!D8220:D14794, TEXTJOIN(""|"", TRUE, SPLIT(A8220, "";"")))))"),"#N/A")</f>
        <v>#N/A</v>
      </c>
    </row>
    <row r="8221">
      <c r="A8221" s="12" t="str">
        <f>IFERROR(__xludf.DUMMYFUNCTION("TEXTJOIN("";"", TRUE, FILTER(CID!$B$2:$B$14794, CID!B8221=CID!$D$2:$D$14794))"),"#N/A")</f>
        <v>#N/A</v>
      </c>
      <c r="B8221" s="12" t="str">
        <f>IFERROR(__xludf.DUMMYFUNCTION("TEXTJOIN(""; "", TRUE, FILTER(CID!B8221:B14794, REGEXMATCH(CID!D8221:D14794, TEXTJOIN(""|"", TRUE, SPLIT(A8221, "";"")))))"),"#N/A")</f>
        <v>#N/A</v>
      </c>
    </row>
    <row r="8222">
      <c r="A8222" s="12" t="str">
        <f>IFERROR(__xludf.DUMMYFUNCTION("TEXTJOIN("";"", TRUE, FILTER(CID!$B$2:$B$14794, CID!B8222=CID!$D$2:$D$14794))"),"#N/A")</f>
        <v>#N/A</v>
      </c>
      <c r="B8222" s="12" t="str">
        <f>IFERROR(__xludf.DUMMYFUNCTION("TEXTJOIN(""; "", TRUE, FILTER(CID!B8222:B14794, REGEXMATCH(CID!D8222:D14794, TEXTJOIN(""|"", TRUE, SPLIT(A8222, "";"")))))"),"#N/A")</f>
        <v>#N/A</v>
      </c>
    </row>
    <row r="8223">
      <c r="A8223" s="12" t="str">
        <f>IFERROR(__xludf.DUMMYFUNCTION("TEXTJOIN("";"", TRUE, FILTER(CID!$B$2:$B$14794, CID!B8223=CID!$D$2:$D$14794))"),"#N/A")</f>
        <v>#N/A</v>
      </c>
      <c r="B8223" s="12" t="str">
        <f>IFERROR(__xludf.DUMMYFUNCTION("TEXTJOIN(""; "", TRUE, FILTER(CID!B8223:B14794, REGEXMATCH(CID!D8223:D14794, TEXTJOIN(""|"", TRUE, SPLIT(A8223, "";"")))))"),"#N/A")</f>
        <v>#N/A</v>
      </c>
    </row>
    <row r="8224">
      <c r="A8224" s="12" t="str">
        <f>IFERROR(__xludf.DUMMYFUNCTION("TEXTJOIN("";"", TRUE, FILTER(CID!$B$2:$B$14794, CID!B8224=CID!$D$2:$D$14794))"),"#N/A")</f>
        <v>#N/A</v>
      </c>
      <c r="B8224" s="12" t="str">
        <f>IFERROR(__xludf.DUMMYFUNCTION("TEXTJOIN(""; "", TRUE, FILTER(CID!B8224:B14794, REGEXMATCH(CID!D8224:D14794, TEXTJOIN(""|"", TRUE, SPLIT(A8224, "";"")))))"),"#N/A")</f>
        <v>#N/A</v>
      </c>
    </row>
    <row r="8225">
      <c r="A8225" s="12" t="str">
        <f>IFERROR(__xludf.DUMMYFUNCTION("TEXTJOIN("";"", TRUE, FILTER(CID!$B$2:$B$14794, CID!B8225=CID!$D$2:$D$14794))"),"#N/A")</f>
        <v>#N/A</v>
      </c>
      <c r="B8225" s="12" t="str">
        <f>IFERROR(__xludf.DUMMYFUNCTION("TEXTJOIN(""; "", TRUE, FILTER(CID!B8225:B14794, REGEXMATCH(CID!D8225:D14794, TEXTJOIN(""|"", TRUE, SPLIT(A8225, "";"")))))"),"#N/A")</f>
        <v>#N/A</v>
      </c>
    </row>
    <row r="8226">
      <c r="A8226" s="12" t="str">
        <f>IFERROR(__xludf.DUMMYFUNCTION("TEXTJOIN("";"", TRUE, FILTER(CID!$B$2:$B$14794, CID!B8226=CID!$D$2:$D$14794))"),"#N/A")</f>
        <v>#N/A</v>
      </c>
      <c r="B8226" s="12" t="str">
        <f>IFERROR(__xludf.DUMMYFUNCTION("TEXTJOIN(""; "", TRUE, FILTER(CID!B8226:B14794, REGEXMATCH(CID!D8226:D14794, TEXTJOIN(""|"", TRUE, SPLIT(A8226, "";"")))))"),"#N/A")</f>
        <v>#N/A</v>
      </c>
    </row>
    <row r="8227">
      <c r="A8227" s="12" t="str">
        <f>IFERROR(__xludf.DUMMYFUNCTION("TEXTJOIN("";"", TRUE, FILTER(CID!$B$2:$B$14794, CID!B8227=CID!$D$2:$D$14794))"),"#N/A")</f>
        <v>#N/A</v>
      </c>
      <c r="B8227" s="12" t="str">
        <f>IFERROR(__xludf.DUMMYFUNCTION("TEXTJOIN(""; "", TRUE, FILTER(CID!B8227:B14794, REGEXMATCH(CID!D8227:D14794, TEXTJOIN(""|"", TRUE, SPLIT(A8227, "";"")))))"),"#N/A")</f>
        <v>#N/A</v>
      </c>
    </row>
    <row r="8228">
      <c r="A8228" s="12" t="str">
        <f>IFERROR(__xludf.DUMMYFUNCTION("TEXTJOIN("";"", TRUE, FILTER(CID!$B$2:$B$14794, CID!B8228=CID!$D$2:$D$14794))"),"#N/A")</f>
        <v>#N/A</v>
      </c>
      <c r="B8228" s="12" t="str">
        <f>IFERROR(__xludf.DUMMYFUNCTION("TEXTJOIN(""; "", TRUE, FILTER(CID!B8228:B14794, REGEXMATCH(CID!D8228:D14794, TEXTJOIN(""|"", TRUE, SPLIT(A8228, "";"")))))"),"#N/A")</f>
        <v>#N/A</v>
      </c>
    </row>
    <row r="8229">
      <c r="A8229" s="12" t="str">
        <f>IFERROR(__xludf.DUMMYFUNCTION("TEXTJOIN("";"", TRUE, FILTER(CID!$B$2:$B$14794, CID!B8229=CID!$D$2:$D$14794))"),"#N/A")</f>
        <v>#N/A</v>
      </c>
      <c r="B8229" s="12" t="str">
        <f>IFERROR(__xludf.DUMMYFUNCTION("TEXTJOIN(""; "", TRUE, FILTER(CID!B8229:B14794, REGEXMATCH(CID!D8229:D14794, TEXTJOIN(""|"", TRUE, SPLIT(A8229, "";"")))))"),"#N/A")</f>
        <v>#N/A</v>
      </c>
    </row>
    <row r="8230">
      <c r="A8230" s="12" t="str">
        <f>IFERROR(__xludf.DUMMYFUNCTION("TEXTJOIN("";"", TRUE, FILTER(CID!$B$2:$B$14794, CID!B8230=CID!$D$2:$D$14794))"),"#N/A")</f>
        <v>#N/A</v>
      </c>
      <c r="B8230" s="12" t="str">
        <f>IFERROR(__xludf.DUMMYFUNCTION("TEXTJOIN(""; "", TRUE, FILTER(CID!B8230:B14794, REGEXMATCH(CID!D8230:D14794, TEXTJOIN(""|"", TRUE, SPLIT(A8230, "";"")))))"),"#N/A")</f>
        <v>#N/A</v>
      </c>
    </row>
    <row r="8231">
      <c r="A8231" s="12" t="str">
        <f>IFERROR(__xludf.DUMMYFUNCTION("TEXTJOIN("";"", TRUE, FILTER(CID!$B$2:$B$14794, CID!B8231=CID!$D$2:$D$14794))"),"#N/A")</f>
        <v>#N/A</v>
      </c>
      <c r="B8231" s="12" t="str">
        <f>IFERROR(__xludf.DUMMYFUNCTION("TEXTJOIN(""; "", TRUE, FILTER(CID!B8231:B14794, REGEXMATCH(CID!D8231:D14794, TEXTJOIN(""|"", TRUE, SPLIT(A8231, "";"")))))"),"#N/A")</f>
        <v>#N/A</v>
      </c>
    </row>
    <row r="8232">
      <c r="A8232" s="12" t="str">
        <f>IFERROR(__xludf.DUMMYFUNCTION("TEXTJOIN("";"", TRUE, FILTER(CID!$B$2:$B$14794, CID!B8232=CID!$D$2:$D$14794))"),"#N/A")</f>
        <v>#N/A</v>
      </c>
      <c r="B8232" s="12" t="str">
        <f>IFERROR(__xludf.DUMMYFUNCTION("TEXTJOIN(""; "", TRUE, FILTER(CID!B8232:B14794, REGEXMATCH(CID!D8232:D14794, TEXTJOIN(""|"", TRUE, SPLIT(A8232, "";"")))))"),"#N/A")</f>
        <v>#N/A</v>
      </c>
    </row>
    <row r="8233">
      <c r="A8233" s="12" t="str">
        <f>IFERROR(__xludf.DUMMYFUNCTION("TEXTJOIN("";"", TRUE, FILTER(CID!$B$2:$B$14794, CID!B8233=CID!$D$2:$D$14794))"),"#N/A")</f>
        <v>#N/A</v>
      </c>
      <c r="B8233" s="12" t="str">
        <f>IFERROR(__xludf.DUMMYFUNCTION("TEXTJOIN(""; "", TRUE, FILTER(CID!B8233:B14794, REGEXMATCH(CID!D8233:D14794, TEXTJOIN(""|"", TRUE, SPLIT(A8233, "";"")))))"),"#N/A")</f>
        <v>#N/A</v>
      </c>
    </row>
    <row r="8234">
      <c r="A8234" s="12" t="str">
        <f>IFERROR(__xludf.DUMMYFUNCTION("TEXTJOIN("";"", TRUE, FILTER(CID!$B$2:$B$14794, CID!B8234=CID!$D$2:$D$14794))"),"#N/A")</f>
        <v>#N/A</v>
      </c>
      <c r="B8234" s="12" t="str">
        <f>IFERROR(__xludf.DUMMYFUNCTION("TEXTJOIN(""; "", TRUE, FILTER(CID!B8234:B14794, REGEXMATCH(CID!D8234:D14794, TEXTJOIN(""|"", TRUE, SPLIT(A8234, "";"")))))"),"#N/A")</f>
        <v>#N/A</v>
      </c>
    </row>
    <row r="8235">
      <c r="A8235" s="12" t="str">
        <f>IFERROR(__xludf.DUMMYFUNCTION("TEXTJOIN("";"", TRUE, FILTER(CID!$B$2:$B$14794, CID!B8235=CID!$D$2:$D$14794))"),"#N/A")</f>
        <v>#N/A</v>
      </c>
      <c r="B8235" s="12" t="str">
        <f>IFERROR(__xludf.DUMMYFUNCTION("TEXTJOIN(""; "", TRUE, FILTER(CID!B8235:B14794, REGEXMATCH(CID!D8235:D14794, TEXTJOIN(""|"", TRUE, SPLIT(A8235, "";"")))))"),"#N/A")</f>
        <v>#N/A</v>
      </c>
    </row>
    <row r="8236">
      <c r="A8236" s="12" t="str">
        <f>IFERROR(__xludf.DUMMYFUNCTION("TEXTJOIN("";"", TRUE, FILTER(CID!$B$2:$B$14794, CID!B8236=CID!$D$2:$D$14794))"),"#N/A")</f>
        <v>#N/A</v>
      </c>
      <c r="B8236" s="12" t="str">
        <f>IFERROR(__xludf.DUMMYFUNCTION("TEXTJOIN(""; "", TRUE, FILTER(CID!B8236:B14794, REGEXMATCH(CID!D8236:D14794, TEXTJOIN(""|"", TRUE, SPLIT(A8236, "";"")))))"),"#N/A")</f>
        <v>#N/A</v>
      </c>
    </row>
    <row r="8237">
      <c r="A8237" s="12" t="str">
        <f>IFERROR(__xludf.DUMMYFUNCTION("TEXTJOIN("";"", TRUE, FILTER(CID!$B$2:$B$14794, CID!B8237=CID!$D$2:$D$14794))"),"#N/A")</f>
        <v>#N/A</v>
      </c>
      <c r="B8237" s="12" t="str">
        <f>IFERROR(__xludf.DUMMYFUNCTION("TEXTJOIN(""; "", TRUE, FILTER(CID!B8237:B14794, REGEXMATCH(CID!D8237:D14794, TEXTJOIN(""|"", TRUE, SPLIT(A8237, "";"")))))"),"#N/A")</f>
        <v>#N/A</v>
      </c>
    </row>
    <row r="8238">
      <c r="A8238" s="12" t="str">
        <f>IFERROR(__xludf.DUMMYFUNCTION("TEXTJOIN("";"", TRUE, FILTER(CID!$B$2:$B$14794, CID!B8238=CID!$D$2:$D$14794))"),"#N/A")</f>
        <v>#N/A</v>
      </c>
      <c r="B8238" s="12" t="str">
        <f>IFERROR(__xludf.DUMMYFUNCTION("TEXTJOIN(""; "", TRUE, FILTER(CID!B8238:B14794, REGEXMATCH(CID!D8238:D14794, TEXTJOIN(""|"", TRUE, SPLIT(A8238, "";"")))))"),"#N/A")</f>
        <v>#N/A</v>
      </c>
    </row>
    <row r="8239">
      <c r="A8239" s="12" t="str">
        <f>IFERROR(__xludf.DUMMYFUNCTION("TEXTJOIN("";"", TRUE, FILTER(CID!$B$2:$B$14794, CID!B8239=CID!$D$2:$D$14794))"),"#N/A")</f>
        <v>#N/A</v>
      </c>
      <c r="B8239" s="12" t="str">
        <f>IFERROR(__xludf.DUMMYFUNCTION("TEXTJOIN(""; "", TRUE, FILTER(CID!B8239:B14794, REGEXMATCH(CID!D8239:D14794, TEXTJOIN(""|"", TRUE, SPLIT(A8239, "";"")))))"),"#N/A")</f>
        <v>#N/A</v>
      </c>
    </row>
    <row r="8240">
      <c r="A8240" s="12" t="str">
        <f>IFERROR(__xludf.DUMMYFUNCTION("TEXTJOIN("";"", TRUE, FILTER(CID!$B$2:$B$14794, CID!B8240=CID!$D$2:$D$14794))"),"#N/A")</f>
        <v>#N/A</v>
      </c>
      <c r="B8240" s="12" t="str">
        <f>IFERROR(__xludf.DUMMYFUNCTION("TEXTJOIN(""; "", TRUE, FILTER(CID!B8240:B14794, REGEXMATCH(CID!D8240:D14794, TEXTJOIN(""|"", TRUE, SPLIT(A8240, "";"")))))"),"#N/A")</f>
        <v>#N/A</v>
      </c>
    </row>
    <row r="8241">
      <c r="A8241" s="12" t="str">
        <f>IFERROR(__xludf.DUMMYFUNCTION("TEXTJOIN("";"", TRUE, FILTER(CID!$B$2:$B$14794, CID!B8241=CID!$D$2:$D$14794))"),"#N/A")</f>
        <v>#N/A</v>
      </c>
      <c r="B8241" s="12" t="str">
        <f>IFERROR(__xludf.DUMMYFUNCTION("TEXTJOIN(""; "", TRUE, FILTER(CID!B8241:B14794, REGEXMATCH(CID!D8241:D14794, TEXTJOIN(""|"", TRUE, SPLIT(A8241, "";"")))))"),"#N/A")</f>
        <v>#N/A</v>
      </c>
    </row>
    <row r="8242">
      <c r="A8242" s="12" t="str">
        <f>IFERROR(__xludf.DUMMYFUNCTION("TEXTJOIN("";"", TRUE, FILTER(CID!$B$2:$B$14794, CID!B8242=CID!$D$2:$D$14794))"),"#N/A")</f>
        <v>#N/A</v>
      </c>
      <c r="B8242" s="12" t="str">
        <f>IFERROR(__xludf.DUMMYFUNCTION("TEXTJOIN(""; "", TRUE, FILTER(CID!B8242:B14794, REGEXMATCH(CID!D8242:D14794, TEXTJOIN(""|"", TRUE, SPLIT(A8242, "";"")))))"),"#N/A")</f>
        <v>#N/A</v>
      </c>
    </row>
    <row r="8243">
      <c r="A8243" s="12" t="str">
        <f>IFERROR(__xludf.DUMMYFUNCTION("TEXTJOIN("";"", TRUE, FILTER(CID!$B$2:$B$14794, CID!B8243=CID!$D$2:$D$14794))"),"#N/A")</f>
        <v>#N/A</v>
      </c>
      <c r="B8243" s="12" t="str">
        <f>IFERROR(__xludf.DUMMYFUNCTION("TEXTJOIN(""; "", TRUE, FILTER(CID!B8243:B14794, REGEXMATCH(CID!D8243:D14794, TEXTJOIN(""|"", TRUE, SPLIT(A8243, "";"")))))"),"#N/A")</f>
        <v>#N/A</v>
      </c>
    </row>
    <row r="8244">
      <c r="A8244" s="12" t="str">
        <f>IFERROR(__xludf.DUMMYFUNCTION("TEXTJOIN("";"", TRUE, FILTER(CID!$B$2:$B$14794, CID!B8244=CID!$D$2:$D$14794))"),"#N/A")</f>
        <v>#N/A</v>
      </c>
      <c r="B8244" s="12" t="str">
        <f>IFERROR(__xludf.DUMMYFUNCTION("TEXTJOIN(""; "", TRUE, FILTER(CID!B8244:B14794, REGEXMATCH(CID!D8244:D14794, TEXTJOIN(""|"", TRUE, SPLIT(A8244, "";"")))))"),"#N/A")</f>
        <v>#N/A</v>
      </c>
    </row>
    <row r="8245">
      <c r="A8245" s="12" t="str">
        <f>IFERROR(__xludf.DUMMYFUNCTION("TEXTJOIN("";"", TRUE, FILTER(CID!$B$2:$B$14794, CID!B8245=CID!$D$2:$D$14794))"),"#N/A")</f>
        <v>#N/A</v>
      </c>
      <c r="B8245" s="12" t="str">
        <f>IFERROR(__xludf.DUMMYFUNCTION("TEXTJOIN(""; "", TRUE, FILTER(CID!B8245:B14794, REGEXMATCH(CID!D8245:D14794, TEXTJOIN(""|"", TRUE, SPLIT(A8245, "";"")))))"),"#N/A")</f>
        <v>#N/A</v>
      </c>
    </row>
    <row r="8246">
      <c r="A8246" s="12" t="str">
        <f>IFERROR(__xludf.DUMMYFUNCTION("TEXTJOIN("";"", TRUE, FILTER(CID!$B$2:$B$14794, CID!B8246=CID!$D$2:$D$14794))"),"#N/A")</f>
        <v>#N/A</v>
      </c>
      <c r="B8246" s="12" t="str">
        <f>IFERROR(__xludf.DUMMYFUNCTION("TEXTJOIN(""; "", TRUE, FILTER(CID!B8246:B14794, REGEXMATCH(CID!D8246:D14794, TEXTJOIN(""|"", TRUE, SPLIT(A8246, "";"")))))"),"#N/A")</f>
        <v>#N/A</v>
      </c>
    </row>
    <row r="8247">
      <c r="A8247" s="12" t="str">
        <f>IFERROR(__xludf.DUMMYFUNCTION("TEXTJOIN("";"", TRUE, FILTER(CID!$B$2:$B$14794, CID!B8247=CID!$D$2:$D$14794))"),"#N/A")</f>
        <v>#N/A</v>
      </c>
      <c r="B8247" s="12" t="str">
        <f>IFERROR(__xludf.DUMMYFUNCTION("TEXTJOIN(""; "", TRUE, FILTER(CID!B8247:B14794, REGEXMATCH(CID!D8247:D14794, TEXTJOIN(""|"", TRUE, SPLIT(A8247, "";"")))))"),"#N/A")</f>
        <v>#N/A</v>
      </c>
    </row>
    <row r="8248">
      <c r="A8248" s="12" t="str">
        <f>IFERROR(__xludf.DUMMYFUNCTION("TEXTJOIN("";"", TRUE, FILTER(CID!$B$2:$B$14794, CID!B8248=CID!$D$2:$D$14794))"),"#N/A")</f>
        <v>#N/A</v>
      </c>
      <c r="B8248" s="12" t="str">
        <f>IFERROR(__xludf.DUMMYFUNCTION("TEXTJOIN(""; "", TRUE, FILTER(CID!B8248:B14794, REGEXMATCH(CID!D8248:D14794, TEXTJOIN(""|"", TRUE, SPLIT(A8248, "";"")))))"),"#N/A")</f>
        <v>#N/A</v>
      </c>
    </row>
    <row r="8249">
      <c r="A8249" s="12" t="str">
        <f>IFERROR(__xludf.DUMMYFUNCTION("TEXTJOIN("";"", TRUE, FILTER(CID!$B$2:$B$14794, CID!B8249=CID!$D$2:$D$14794))"),"#N/A")</f>
        <v>#N/A</v>
      </c>
      <c r="B8249" s="12" t="str">
        <f>IFERROR(__xludf.DUMMYFUNCTION("TEXTJOIN(""; "", TRUE, FILTER(CID!B8249:B14794, REGEXMATCH(CID!D8249:D14794, TEXTJOIN(""|"", TRUE, SPLIT(A8249, "";"")))))"),"#N/A")</f>
        <v>#N/A</v>
      </c>
    </row>
    <row r="8250">
      <c r="A8250" s="12" t="str">
        <f>IFERROR(__xludf.DUMMYFUNCTION("TEXTJOIN("";"", TRUE, FILTER(CID!$B$2:$B$14794, CID!B8250=CID!$D$2:$D$14794))"),"#N/A")</f>
        <v>#N/A</v>
      </c>
      <c r="B8250" s="12" t="str">
        <f>IFERROR(__xludf.DUMMYFUNCTION("TEXTJOIN(""; "", TRUE, FILTER(CID!B8250:B14794, REGEXMATCH(CID!D8250:D14794, TEXTJOIN(""|"", TRUE, SPLIT(A8250, "";"")))))"),"#N/A")</f>
        <v>#N/A</v>
      </c>
    </row>
    <row r="8251">
      <c r="A8251" s="12" t="str">
        <f>IFERROR(__xludf.DUMMYFUNCTION("TEXTJOIN("";"", TRUE, FILTER(CID!$B$2:$B$14794, CID!B8251=CID!$D$2:$D$14794))"),"#N/A")</f>
        <v>#N/A</v>
      </c>
      <c r="B8251" s="12" t="str">
        <f>IFERROR(__xludf.DUMMYFUNCTION("TEXTJOIN(""; "", TRUE, FILTER(CID!B8251:B14794, REGEXMATCH(CID!D8251:D14794, TEXTJOIN(""|"", TRUE, SPLIT(A8251, "";"")))))"),"#N/A")</f>
        <v>#N/A</v>
      </c>
    </row>
    <row r="8252">
      <c r="A8252" s="12" t="str">
        <f>IFERROR(__xludf.DUMMYFUNCTION("TEXTJOIN("";"", TRUE, FILTER(CID!$B$2:$B$14794, CID!B8252=CID!$D$2:$D$14794))"),"#N/A")</f>
        <v>#N/A</v>
      </c>
      <c r="B8252" s="12" t="str">
        <f>IFERROR(__xludf.DUMMYFUNCTION("TEXTJOIN(""; "", TRUE, FILTER(CID!B8252:B14794, REGEXMATCH(CID!D8252:D14794, TEXTJOIN(""|"", TRUE, SPLIT(A8252, "";"")))))"),"#N/A")</f>
        <v>#N/A</v>
      </c>
    </row>
    <row r="8253">
      <c r="A8253" s="12" t="str">
        <f>IFERROR(__xludf.DUMMYFUNCTION("TEXTJOIN("";"", TRUE, FILTER(CID!$B$2:$B$14794, CID!B8253=CID!$D$2:$D$14794))"),"#N/A")</f>
        <v>#N/A</v>
      </c>
      <c r="B8253" s="12" t="str">
        <f>IFERROR(__xludf.DUMMYFUNCTION("TEXTJOIN(""; "", TRUE, FILTER(CID!B8253:B14794, REGEXMATCH(CID!D8253:D14794, TEXTJOIN(""|"", TRUE, SPLIT(A8253, "";"")))))"),"#N/A")</f>
        <v>#N/A</v>
      </c>
    </row>
    <row r="8254">
      <c r="A8254" s="12" t="str">
        <f>IFERROR(__xludf.DUMMYFUNCTION("TEXTJOIN("";"", TRUE, FILTER(CID!$B$2:$B$14794, CID!B8254=CID!$D$2:$D$14794))"),"#N/A")</f>
        <v>#N/A</v>
      </c>
      <c r="B8254" s="12" t="str">
        <f>IFERROR(__xludf.DUMMYFUNCTION("TEXTJOIN(""; "", TRUE, FILTER(CID!B8254:B14794, REGEXMATCH(CID!D8254:D14794, TEXTJOIN(""|"", TRUE, SPLIT(A8254, "";"")))))"),"#N/A")</f>
        <v>#N/A</v>
      </c>
    </row>
    <row r="8255">
      <c r="A8255" s="12" t="str">
        <f>IFERROR(__xludf.DUMMYFUNCTION("TEXTJOIN("";"", TRUE, FILTER(CID!$B$2:$B$14794, CID!B8255=CID!$D$2:$D$14794))"),"#N/A")</f>
        <v>#N/A</v>
      </c>
      <c r="B8255" s="12" t="str">
        <f>IFERROR(__xludf.DUMMYFUNCTION("TEXTJOIN(""; "", TRUE, FILTER(CID!B8255:B14794, REGEXMATCH(CID!D8255:D14794, TEXTJOIN(""|"", TRUE, SPLIT(A8255, "";"")))))"),"#N/A")</f>
        <v>#N/A</v>
      </c>
    </row>
    <row r="8256">
      <c r="A8256" s="12" t="str">
        <f>IFERROR(__xludf.DUMMYFUNCTION("TEXTJOIN("";"", TRUE, FILTER(CID!$B$2:$B$14794, CID!B8256=CID!$D$2:$D$14794))"),"#N/A")</f>
        <v>#N/A</v>
      </c>
      <c r="B8256" s="12" t="str">
        <f>IFERROR(__xludf.DUMMYFUNCTION("TEXTJOIN(""; "", TRUE, FILTER(CID!B8256:B14794, REGEXMATCH(CID!D8256:D14794, TEXTJOIN(""|"", TRUE, SPLIT(A8256, "";"")))))"),"#N/A")</f>
        <v>#N/A</v>
      </c>
    </row>
    <row r="8257">
      <c r="A8257" s="12" t="str">
        <f>IFERROR(__xludf.DUMMYFUNCTION("TEXTJOIN("";"", TRUE, FILTER(CID!$B$2:$B$14794, CID!B8257=CID!$D$2:$D$14794))"),"#N/A")</f>
        <v>#N/A</v>
      </c>
      <c r="B8257" s="12" t="str">
        <f>IFERROR(__xludf.DUMMYFUNCTION("TEXTJOIN(""; "", TRUE, FILTER(CID!B8257:B14794, REGEXMATCH(CID!D8257:D14794, TEXTJOIN(""|"", TRUE, SPLIT(A8257, "";"")))))"),"#N/A")</f>
        <v>#N/A</v>
      </c>
    </row>
    <row r="8258">
      <c r="A8258" s="12" t="str">
        <f>IFERROR(__xludf.DUMMYFUNCTION("TEXTJOIN("";"", TRUE, FILTER(CID!$B$2:$B$14794, CID!B8258=CID!$D$2:$D$14794))"),"#N/A")</f>
        <v>#N/A</v>
      </c>
      <c r="B8258" s="12" t="str">
        <f>IFERROR(__xludf.DUMMYFUNCTION("TEXTJOIN(""; "", TRUE, FILTER(CID!B8258:B14794, REGEXMATCH(CID!D8258:D14794, TEXTJOIN(""|"", TRUE, SPLIT(A8258, "";"")))))"),"#N/A")</f>
        <v>#N/A</v>
      </c>
    </row>
    <row r="8259">
      <c r="A8259" s="12" t="str">
        <f>IFERROR(__xludf.DUMMYFUNCTION("TEXTJOIN("";"", TRUE, FILTER(CID!$B$2:$B$14794, CID!B8259=CID!$D$2:$D$14794))"),"#N/A")</f>
        <v>#N/A</v>
      </c>
      <c r="B8259" s="12" t="str">
        <f>IFERROR(__xludf.DUMMYFUNCTION("TEXTJOIN(""; "", TRUE, FILTER(CID!B8259:B14794, REGEXMATCH(CID!D8259:D14794, TEXTJOIN(""|"", TRUE, SPLIT(A8259, "";"")))))"),"#N/A")</f>
        <v>#N/A</v>
      </c>
    </row>
    <row r="8260">
      <c r="A8260" s="12" t="str">
        <f>IFERROR(__xludf.DUMMYFUNCTION("TEXTJOIN("";"", TRUE, FILTER(CID!$B$2:$B$14794, CID!B8260=CID!$D$2:$D$14794))"),"#N/A")</f>
        <v>#N/A</v>
      </c>
      <c r="B8260" s="12" t="str">
        <f>IFERROR(__xludf.DUMMYFUNCTION("TEXTJOIN(""; "", TRUE, FILTER(CID!B8260:B14794, REGEXMATCH(CID!D8260:D14794, TEXTJOIN(""|"", TRUE, SPLIT(A8260, "";"")))))"),"#N/A")</f>
        <v>#N/A</v>
      </c>
    </row>
    <row r="8261">
      <c r="A8261" s="12" t="str">
        <f>IFERROR(__xludf.DUMMYFUNCTION("TEXTJOIN("";"", TRUE, FILTER(CID!$B$2:$B$14794, CID!B8261=CID!$D$2:$D$14794))"),"#N/A")</f>
        <v>#N/A</v>
      </c>
      <c r="B8261" s="12" t="str">
        <f>IFERROR(__xludf.DUMMYFUNCTION("TEXTJOIN(""; "", TRUE, FILTER(CID!B8261:B14794, REGEXMATCH(CID!D8261:D14794, TEXTJOIN(""|"", TRUE, SPLIT(A8261, "";"")))))"),"#N/A")</f>
        <v>#N/A</v>
      </c>
    </row>
    <row r="8262">
      <c r="A8262" s="12" t="str">
        <f>IFERROR(__xludf.DUMMYFUNCTION("TEXTJOIN("";"", TRUE, FILTER(CID!$B$2:$B$14794, CID!B8262=CID!$D$2:$D$14794))"),"#N/A")</f>
        <v>#N/A</v>
      </c>
      <c r="B8262" s="12" t="str">
        <f>IFERROR(__xludf.DUMMYFUNCTION("TEXTJOIN(""; "", TRUE, FILTER(CID!B8262:B14794, REGEXMATCH(CID!D8262:D14794, TEXTJOIN(""|"", TRUE, SPLIT(A8262, "";"")))))"),"#N/A")</f>
        <v>#N/A</v>
      </c>
    </row>
    <row r="8263">
      <c r="A8263" s="12" t="str">
        <f>IFERROR(__xludf.DUMMYFUNCTION("TEXTJOIN("";"", TRUE, FILTER(CID!$B$2:$B$14794, CID!B8263=CID!$D$2:$D$14794))"),"#N/A")</f>
        <v>#N/A</v>
      </c>
      <c r="B8263" s="12" t="str">
        <f>IFERROR(__xludf.DUMMYFUNCTION("TEXTJOIN(""; "", TRUE, FILTER(CID!B8263:B14794, REGEXMATCH(CID!D8263:D14794, TEXTJOIN(""|"", TRUE, SPLIT(A8263, "";"")))))"),"#N/A")</f>
        <v>#N/A</v>
      </c>
    </row>
    <row r="8264">
      <c r="A8264" s="12" t="str">
        <f>IFERROR(__xludf.DUMMYFUNCTION("TEXTJOIN("";"", TRUE, FILTER(CID!$B$2:$B$14794, CID!B8264=CID!$D$2:$D$14794))"),"#N/A")</f>
        <v>#N/A</v>
      </c>
      <c r="B8264" s="12" t="str">
        <f>IFERROR(__xludf.DUMMYFUNCTION("TEXTJOIN(""; "", TRUE, FILTER(CID!B8264:B14794, REGEXMATCH(CID!D8264:D14794, TEXTJOIN(""|"", TRUE, SPLIT(A8264, "";"")))))"),"#N/A")</f>
        <v>#N/A</v>
      </c>
    </row>
    <row r="8265">
      <c r="A8265" s="12" t="str">
        <f>IFERROR(__xludf.DUMMYFUNCTION("TEXTJOIN("";"", TRUE, FILTER(CID!$B$2:$B$14794, CID!B8265=CID!$D$2:$D$14794))"),"#N/A")</f>
        <v>#N/A</v>
      </c>
      <c r="B8265" s="12" t="str">
        <f>IFERROR(__xludf.DUMMYFUNCTION("TEXTJOIN(""; "", TRUE, FILTER(CID!B8265:B14794, REGEXMATCH(CID!D8265:D14794, TEXTJOIN(""|"", TRUE, SPLIT(A8265, "";"")))))"),"#N/A")</f>
        <v>#N/A</v>
      </c>
    </row>
    <row r="8266">
      <c r="A8266" s="12" t="str">
        <f>IFERROR(__xludf.DUMMYFUNCTION("TEXTJOIN("";"", TRUE, FILTER(CID!$B$2:$B$14794, CID!B8266=CID!$D$2:$D$14794))"),"#N/A")</f>
        <v>#N/A</v>
      </c>
      <c r="B8266" s="12" t="str">
        <f>IFERROR(__xludf.DUMMYFUNCTION("TEXTJOIN(""; "", TRUE, FILTER(CID!B8266:B14794, REGEXMATCH(CID!D8266:D14794, TEXTJOIN(""|"", TRUE, SPLIT(A8266, "";"")))))"),"#N/A")</f>
        <v>#N/A</v>
      </c>
    </row>
    <row r="8267">
      <c r="A8267" s="12" t="str">
        <f>IFERROR(__xludf.DUMMYFUNCTION("TEXTJOIN("";"", TRUE, FILTER(CID!$B$2:$B$14794, CID!B8267=CID!$D$2:$D$14794))"),"#N/A")</f>
        <v>#N/A</v>
      </c>
      <c r="B8267" s="12" t="str">
        <f>IFERROR(__xludf.DUMMYFUNCTION("TEXTJOIN(""; "", TRUE, FILTER(CID!B8267:B14794, REGEXMATCH(CID!D8267:D14794, TEXTJOIN(""|"", TRUE, SPLIT(A8267, "";"")))))"),"#N/A")</f>
        <v>#N/A</v>
      </c>
    </row>
    <row r="8268">
      <c r="A8268" s="12" t="str">
        <f>IFERROR(__xludf.DUMMYFUNCTION("TEXTJOIN("";"", TRUE, FILTER(CID!$B$2:$B$14794, CID!B8268=CID!$D$2:$D$14794))"),"#N/A")</f>
        <v>#N/A</v>
      </c>
      <c r="B8268" s="12" t="str">
        <f>IFERROR(__xludf.DUMMYFUNCTION("TEXTJOIN(""; "", TRUE, FILTER(CID!B8268:B14794, REGEXMATCH(CID!D8268:D14794, TEXTJOIN(""|"", TRUE, SPLIT(A8268, "";"")))))"),"#N/A")</f>
        <v>#N/A</v>
      </c>
    </row>
    <row r="8269">
      <c r="A8269" s="12" t="str">
        <f>IFERROR(__xludf.DUMMYFUNCTION("TEXTJOIN("";"", TRUE, FILTER(CID!$B$2:$B$14794, CID!B8269=CID!$D$2:$D$14794))"),"#N/A")</f>
        <v>#N/A</v>
      </c>
      <c r="B8269" s="12" t="str">
        <f>IFERROR(__xludf.DUMMYFUNCTION("TEXTJOIN(""; "", TRUE, FILTER(CID!B8269:B14794, REGEXMATCH(CID!D8269:D14794, TEXTJOIN(""|"", TRUE, SPLIT(A8269, "";"")))))"),"#N/A")</f>
        <v>#N/A</v>
      </c>
    </row>
    <row r="8270">
      <c r="A8270" s="12" t="str">
        <f>IFERROR(__xludf.DUMMYFUNCTION("TEXTJOIN("";"", TRUE, FILTER(CID!$B$2:$B$14794, CID!B8270=CID!$D$2:$D$14794))"),"#N/A")</f>
        <v>#N/A</v>
      </c>
      <c r="B8270" s="12" t="str">
        <f>IFERROR(__xludf.DUMMYFUNCTION("TEXTJOIN(""; "", TRUE, FILTER(CID!B8270:B14794, REGEXMATCH(CID!D8270:D14794, TEXTJOIN(""|"", TRUE, SPLIT(A8270, "";"")))))"),"#N/A")</f>
        <v>#N/A</v>
      </c>
    </row>
    <row r="8271">
      <c r="A8271" s="12" t="str">
        <f>IFERROR(__xludf.DUMMYFUNCTION("TEXTJOIN("";"", TRUE, FILTER(CID!$B$2:$B$14794, CID!B8271=CID!$D$2:$D$14794))"),"#N/A")</f>
        <v>#N/A</v>
      </c>
      <c r="B8271" s="12" t="str">
        <f>IFERROR(__xludf.DUMMYFUNCTION("TEXTJOIN(""; "", TRUE, FILTER(CID!B8271:B14794, REGEXMATCH(CID!D8271:D14794, TEXTJOIN(""|"", TRUE, SPLIT(A8271, "";"")))))"),"#N/A")</f>
        <v>#N/A</v>
      </c>
    </row>
    <row r="8272">
      <c r="A8272" s="12" t="str">
        <f>IFERROR(__xludf.DUMMYFUNCTION("TEXTJOIN("";"", TRUE, FILTER(CID!$B$2:$B$14794, CID!B8272=CID!$D$2:$D$14794))"),"#N/A")</f>
        <v>#N/A</v>
      </c>
      <c r="B8272" s="12" t="str">
        <f>IFERROR(__xludf.DUMMYFUNCTION("TEXTJOIN(""; "", TRUE, FILTER(CID!B8272:B14794, REGEXMATCH(CID!D8272:D14794, TEXTJOIN(""|"", TRUE, SPLIT(A8272, "";"")))))"),"#N/A")</f>
        <v>#N/A</v>
      </c>
    </row>
    <row r="8273">
      <c r="A8273" s="12" t="str">
        <f>IFERROR(__xludf.DUMMYFUNCTION("TEXTJOIN("";"", TRUE, FILTER(CID!$B$2:$B$14794, CID!B8273=CID!$D$2:$D$14794))"),"#N/A")</f>
        <v>#N/A</v>
      </c>
      <c r="B8273" s="12" t="str">
        <f>IFERROR(__xludf.DUMMYFUNCTION("TEXTJOIN(""; "", TRUE, FILTER(CID!B8273:B14794, REGEXMATCH(CID!D8273:D14794, TEXTJOIN(""|"", TRUE, SPLIT(A8273, "";"")))))"),"#N/A")</f>
        <v>#N/A</v>
      </c>
    </row>
    <row r="8274">
      <c r="A8274" s="12" t="str">
        <f>IFERROR(__xludf.DUMMYFUNCTION("TEXTJOIN("";"", TRUE, FILTER(CID!$B$2:$B$14794, CID!B8274=CID!$D$2:$D$14794))"),"#N/A")</f>
        <v>#N/A</v>
      </c>
      <c r="B8274" s="12" t="str">
        <f>IFERROR(__xludf.DUMMYFUNCTION("TEXTJOIN(""; "", TRUE, FILTER(CID!B8274:B14794, REGEXMATCH(CID!D8274:D14794, TEXTJOIN(""|"", TRUE, SPLIT(A8274, "";"")))))"),"#N/A")</f>
        <v>#N/A</v>
      </c>
    </row>
    <row r="8275">
      <c r="A8275" s="12" t="str">
        <f>IFERROR(__xludf.DUMMYFUNCTION("TEXTJOIN("";"", TRUE, FILTER(CID!$B$2:$B$14794, CID!B8275=CID!$D$2:$D$14794))"),"#N/A")</f>
        <v>#N/A</v>
      </c>
      <c r="B8275" s="12" t="str">
        <f>IFERROR(__xludf.DUMMYFUNCTION("TEXTJOIN(""; "", TRUE, FILTER(CID!B8275:B14794, REGEXMATCH(CID!D8275:D14794, TEXTJOIN(""|"", TRUE, SPLIT(A8275, "";"")))))"),"#N/A")</f>
        <v>#N/A</v>
      </c>
    </row>
    <row r="8276">
      <c r="A8276" s="12" t="str">
        <f>IFERROR(__xludf.DUMMYFUNCTION("TEXTJOIN("";"", TRUE, FILTER(CID!$B$2:$B$14794, CID!B8276=CID!$D$2:$D$14794))"),"#N/A")</f>
        <v>#N/A</v>
      </c>
      <c r="B8276" s="12" t="str">
        <f>IFERROR(__xludf.DUMMYFUNCTION("TEXTJOIN(""; "", TRUE, FILTER(CID!B8276:B14794, REGEXMATCH(CID!D8276:D14794, TEXTJOIN(""|"", TRUE, SPLIT(A8276, "";"")))))"),"#N/A")</f>
        <v>#N/A</v>
      </c>
    </row>
    <row r="8277">
      <c r="A8277" s="12" t="str">
        <f>IFERROR(__xludf.DUMMYFUNCTION("TEXTJOIN("";"", TRUE, FILTER(CID!$B$2:$B$14794, CID!B8277=CID!$D$2:$D$14794))"),"#N/A")</f>
        <v>#N/A</v>
      </c>
      <c r="B8277" s="12" t="str">
        <f>IFERROR(__xludf.DUMMYFUNCTION("TEXTJOIN(""; "", TRUE, FILTER(CID!B8277:B14794, REGEXMATCH(CID!D8277:D14794, TEXTJOIN(""|"", TRUE, SPLIT(A8277, "";"")))))"),"#N/A")</f>
        <v>#N/A</v>
      </c>
    </row>
    <row r="8278">
      <c r="A8278" s="12" t="str">
        <f>IFERROR(__xludf.DUMMYFUNCTION("TEXTJOIN("";"", TRUE, FILTER(CID!$B$2:$B$14794, CID!B8278=CID!$D$2:$D$14794))"),"#N/A")</f>
        <v>#N/A</v>
      </c>
      <c r="B8278" s="12" t="str">
        <f>IFERROR(__xludf.DUMMYFUNCTION("TEXTJOIN(""; "", TRUE, FILTER(CID!B8278:B14794, REGEXMATCH(CID!D8278:D14794, TEXTJOIN(""|"", TRUE, SPLIT(A8278, "";"")))))"),"#N/A")</f>
        <v>#N/A</v>
      </c>
    </row>
    <row r="8279">
      <c r="A8279" s="12" t="str">
        <f>IFERROR(__xludf.DUMMYFUNCTION("TEXTJOIN("";"", TRUE, FILTER(CID!$B$2:$B$14794, CID!B8279=CID!$D$2:$D$14794))"),"#N/A")</f>
        <v>#N/A</v>
      </c>
      <c r="B8279" s="12" t="str">
        <f>IFERROR(__xludf.DUMMYFUNCTION("TEXTJOIN(""; "", TRUE, FILTER(CID!B8279:B14794, REGEXMATCH(CID!D8279:D14794, TEXTJOIN(""|"", TRUE, SPLIT(A8279, "";"")))))"),"#N/A")</f>
        <v>#N/A</v>
      </c>
    </row>
    <row r="8280">
      <c r="A8280" s="12" t="str">
        <f>IFERROR(__xludf.DUMMYFUNCTION("TEXTJOIN("";"", TRUE, FILTER(CID!$B$2:$B$14794, CID!B8280=CID!$D$2:$D$14794))"),"#N/A")</f>
        <v>#N/A</v>
      </c>
      <c r="B8280" s="12" t="str">
        <f>IFERROR(__xludf.DUMMYFUNCTION("TEXTJOIN(""; "", TRUE, FILTER(CID!B8280:B14794, REGEXMATCH(CID!D8280:D14794, TEXTJOIN(""|"", TRUE, SPLIT(A8280, "";"")))))"),"#N/A")</f>
        <v>#N/A</v>
      </c>
    </row>
    <row r="8281">
      <c r="A8281" s="12" t="str">
        <f>IFERROR(__xludf.DUMMYFUNCTION("TEXTJOIN("";"", TRUE, FILTER(CID!$B$2:$B$14794, CID!B8281=CID!$D$2:$D$14794))"),"#N/A")</f>
        <v>#N/A</v>
      </c>
      <c r="B8281" s="12" t="str">
        <f>IFERROR(__xludf.DUMMYFUNCTION("TEXTJOIN(""; "", TRUE, FILTER(CID!B8281:B14794, REGEXMATCH(CID!D8281:D14794, TEXTJOIN(""|"", TRUE, SPLIT(A8281, "";"")))))"),"#N/A")</f>
        <v>#N/A</v>
      </c>
    </row>
    <row r="8282">
      <c r="A8282" s="12" t="str">
        <f>IFERROR(__xludf.DUMMYFUNCTION("TEXTJOIN("";"", TRUE, FILTER(CID!$B$2:$B$14794, CID!B8282=CID!$D$2:$D$14794))"),"#N/A")</f>
        <v>#N/A</v>
      </c>
      <c r="B8282" s="12" t="str">
        <f>IFERROR(__xludf.DUMMYFUNCTION("TEXTJOIN(""; "", TRUE, FILTER(CID!B8282:B14794, REGEXMATCH(CID!D8282:D14794, TEXTJOIN(""|"", TRUE, SPLIT(A8282, "";"")))))"),"#N/A")</f>
        <v>#N/A</v>
      </c>
    </row>
    <row r="8283">
      <c r="A8283" s="12" t="str">
        <f>IFERROR(__xludf.DUMMYFUNCTION("TEXTJOIN("";"", TRUE, FILTER(CID!$B$2:$B$14794, CID!B8283=CID!$D$2:$D$14794))"),"#N/A")</f>
        <v>#N/A</v>
      </c>
      <c r="B8283" s="12" t="str">
        <f>IFERROR(__xludf.DUMMYFUNCTION("TEXTJOIN(""; "", TRUE, FILTER(CID!B8283:B14794, REGEXMATCH(CID!D8283:D14794, TEXTJOIN(""|"", TRUE, SPLIT(A8283, "";"")))))"),"#N/A")</f>
        <v>#N/A</v>
      </c>
    </row>
    <row r="8284">
      <c r="A8284" s="12" t="str">
        <f>IFERROR(__xludf.DUMMYFUNCTION("TEXTJOIN("";"", TRUE, FILTER(CID!$B$2:$B$14794, CID!B8284=CID!$D$2:$D$14794))"),"#N/A")</f>
        <v>#N/A</v>
      </c>
      <c r="B8284" s="12" t="str">
        <f>IFERROR(__xludf.DUMMYFUNCTION("TEXTJOIN(""; "", TRUE, FILTER(CID!B8284:B14794, REGEXMATCH(CID!D8284:D14794, TEXTJOIN(""|"", TRUE, SPLIT(A8284, "";"")))))"),"#N/A")</f>
        <v>#N/A</v>
      </c>
    </row>
    <row r="8285">
      <c r="A8285" s="12" t="str">
        <f>IFERROR(__xludf.DUMMYFUNCTION("TEXTJOIN("";"", TRUE, FILTER(CID!$B$2:$B$14794, CID!B8285=CID!$D$2:$D$14794))"),"#N/A")</f>
        <v>#N/A</v>
      </c>
      <c r="B8285" s="12" t="str">
        <f>IFERROR(__xludf.DUMMYFUNCTION("TEXTJOIN(""; "", TRUE, FILTER(CID!B8285:B14794, REGEXMATCH(CID!D8285:D14794, TEXTJOIN(""|"", TRUE, SPLIT(A8285, "";"")))))"),"#N/A")</f>
        <v>#N/A</v>
      </c>
    </row>
    <row r="8286">
      <c r="A8286" s="12" t="str">
        <f>IFERROR(__xludf.DUMMYFUNCTION("TEXTJOIN("";"", TRUE, FILTER(CID!$B$2:$B$14794, CID!B8286=CID!$D$2:$D$14794))"),"#N/A")</f>
        <v>#N/A</v>
      </c>
      <c r="B8286" s="12" t="str">
        <f>IFERROR(__xludf.DUMMYFUNCTION("TEXTJOIN(""; "", TRUE, FILTER(CID!B8286:B14794, REGEXMATCH(CID!D8286:D14794, TEXTJOIN(""|"", TRUE, SPLIT(A8286, "";"")))))"),"#N/A")</f>
        <v>#N/A</v>
      </c>
    </row>
    <row r="8287">
      <c r="A8287" s="12" t="str">
        <f>IFERROR(__xludf.DUMMYFUNCTION("TEXTJOIN("";"", TRUE, FILTER(CID!$B$2:$B$14794, CID!B8287=CID!$D$2:$D$14794))"),"#N/A")</f>
        <v>#N/A</v>
      </c>
      <c r="B8287" s="12" t="str">
        <f>IFERROR(__xludf.DUMMYFUNCTION("TEXTJOIN(""; "", TRUE, FILTER(CID!B8287:B14794, REGEXMATCH(CID!D8287:D14794, TEXTJOIN(""|"", TRUE, SPLIT(A8287, "";"")))))"),"#N/A")</f>
        <v>#N/A</v>
      </c>
    </row>
    <row r="8288">
      <c r="A8288" s="12" t="str">
        <f>IFERROR(__xludf.DUMMYFUNCTION("TEXTJOIN("";"", TRUE, FILTER(CID!$B$2:$B$14794, CID!B8288=CID!$D$2:$D$14794))"),"#N/A")</f>
        <v>#N/A</v>
      </c>
      <c r="B8288" s="12" t="str">
        <f>IFERROR(__xludf.DUMMYFUNCTION("TEXTJOIN(""; "", TRUE, FILTER(CID!B8288:B14794, REGEXMATCH(CID!D8288:D14794, TEXTJOIN(""|"", TRUE, SPLIT(A8288, "";"")))))"),"#N/A")</f>
        <v>#N/A</v>
      </c>
    </row>
    <row r="8289">
      <c r="A8289" s="12" t="str">
        <f>IFERROR(__xludf.DUMMYFUNCTION("TEXTJOIN("";"", TRUE, FILTER(CID!$B$2:$B$14794, CID!B8289=CID!$D$2:$D$14794))"),"#N/A")</f>
        <v>#N/A</v>
      </c>
      <c r="B8289" s="12" t="str">
        <f>IFERROR(__xludf.DUMMYFUNCTION("TEXTJOIN(""; "", TRUE, FILTER(CID!B8289:B14794, REGEXMATCH(CID!D8289:D14794, TEXTJOIN(""|"", TRUE, SPLIT(A8289, "";"")))))"),"#N/A")</f>
        <v>#N/A</v>
      </c>
    </row>
    <row r="8290">
      <c r="A8290" s="12" t="str">
        <f>IFERROR(__xludf.DUMMYFUNCTION("TEXTJOIN("";"", TRUE, FILTER(CID!$B$2:$B$14794, CID!B8290=CID!$D$2:$D$14794))"),"#N/A")</f>
        <v>#N/A</v>
      </c>
      <c r="B8290" s="12" t="str">
        <f>IFERROR(__xludf.DUMMYFUNCTION("TEXTJOIN(""; "", TRUE, FILTER(CID!B8290:B14794, REGEXMATCH(CID!D8290:D14794, TEXTJOIN(""|"", TRUE, SPLIT(A8290, "";"")))))"),"#N/A")</f>
        <v>#N/A</v>
      </c>
    </row>
    <row r="8291">
      <c r="A8291" s="12" t="str">
        <f>IFERROR(__xludf.DUMMYFUNCTION("TEXTJOIN("";"", TRUE, FILTER(CID!$B$2:$B$14794, CID!B8291=CID!$D$2:$D$14794))"),"#N/A")</f>
        <v>#N/A</v>
      </c>
      <c r="B8291" s="12" t="str">
        <f>IFERROR(__xludf.DUMMYFUNCTION("TEXTJOIN(""; "", TRUE, FILTER(CID!B8291:B14794, REGEXMATCH(CID!D8291:D14794, TEXTJOIN(""|"", TRUE, SPLIT(A8291, "";"")))))"),"#N/A")</f>
        <v>#N/A</v>
      </c>
    </row>
    <row r="8292">
      <c r="A8292" s="12" t="str">
        <f>IFERROR(__xludf.DUMMYFUNCTION("TEXTJOIN("";"", TRUE, FILTER(CID!$B$2:$B$14794, CID!B8292=CID!$D$2:$D$14794))"),"#N/A")</f>
        <v>#N/A</v>
      </c>
      <c r="B8292" s="12" t="str">
        <f>IFERROR(__xludf.DUMMYFUNCTION("TEXTJOIN(""; "", TRUE, FILTER(CID!B8292:B14794, REGEXMATCH(CID!D8292:D14794, TEXTJOIN(""|"", TRUE, SPLIT(A8292, "";"")))))"),"#N/A")</f>
        <v>#N/A</v>
      </c>
    </row>
    <row r="8293">
      <c r="A8293" s="12" t="str">
        <f>IFERROR(__xludf.DUMMYFUNCTION("TEXTJOIN("";"", TRUE, FILTER(CID!$B$2:$B$14794, CID!B8293=CID!$D$2:$D$14794))"),"#N/A")</f>
        <v>#N/A</v>
      </c>
      <c r="B8293" s="12" t="str">
        <f>IFERROR(__xludf.DUMMYFUNCTION("TEXTJOIN(""; "", TRUE, FILTER(CID!B8293:B14794, REGEXMATCH(CID!D8293:D14794, TEXTJOIN(""|"", TRUE, SPLIT(A8293, "";"")))))"),"#N/A")</f>
        <v>#N/A</v>
      </c>
    </row>
    <row r="8294">
      <c r="A8294" s="12" t="str">
        <f>IFERROR(__xludf.DUMMYFUNCTION("TEXTJOIN("";"", TRUE, FILTER(CID!$B$2:$B$14794, CID!B8294=CID!$D$2:$D$14794))"),"#N/A")</f>
        <v>#N/A</v>
      </c>
      <c r="B8294" s="12" t="str">
        <f>IFERROR(__xludf.DUMMYFUNCTION("TEXTJOIN(""; "", TRUE, FILTER(CID!B8294:B14794, REGEXMATCH(CID!D8294:D14794, TEXTJOIN(""|"", TRUE, SPLIT(A8294, "";"")))))"),"#N/A")</f>
        <v>#N/A</v>
      </c>
    </row>
    <row r="8295">
      <c r="A8295" s="12" t="str">
        <f>IFERROR(__xludf.DUMMYFUNCTION("TEXTJOIN("";"", TRUE, FILTER(CID!$B$2:$B$14794, CID!B8295=CID!$D$2:$D$14794))"),"#N/A")</f>
        <v>#N/A</v>
      </c>
      <c r="B8295" s="12" t="str">
        <f>IFERROR(__xludf.DUMMYFUNCTION("TEXTJOIN(""; "", TRUE, FILTER(CID!B8295:B14794, REGEXMATCH(CID!D8295:D14794, TEXTJOIN(""|"", TRUE, SPLIT(A8295, "";"")))))"),"#N/A")</f>
        <v>#N/A</v>
      </c>
    </row>
    <row r="8296">
      <c r="A8296" s="12" t="str">
        <f>IFERROR(__xludf.DUMMYFUNCTION("TEXTJOIN("";"", TRUE, FILTER(CID!$B$2:$B$14794, CID!B8296=CID!$D$2:$D$14794))"),"#N/A")</f>
        <v>#N/A</v>
      </c>
      <c r="B8296" s="12" t="str">
        <f>IFERROR(__xludf.DUMMYFUNCTION("TEXTJOIN(""; "", TRUE, FILTER(CID!B8296:B14794, REGEXMATCH(CID!D8296:D14794, TEXTJOIN(""|"", TRUE, SPLIT(A8296, "";"")))))"),"#N/A")</f>
        <v>#N/A</v>
      </c>
    </row>
    <row r="8297">
      <c r="A8297" s="12" t="str">
        <f>IFERROR(__xludf.DUMMYFUNCTION("TEXTJOIN("";"", TRUE, FILTER(CID!$B$2:$B$14794, CID!B8297=CID!$D$2:$D$14794))"),"#N/A")</f>
        <v>#N/A</v>
      </c>
      <c r="B8297" s="12" t="str">
        <f>IFERROR(__xludf.DUMMYFUNCTION("TEXTJOIN(""; "", TRUE, FILTER(CID!B8297:B14794, REGEXMATCH(CID!D8297:D14794, TEXTJOIN(""|"", TRUE, SPLIT(A8297, "";"")))))"),"#N/A")</f>
        <v>#N/A</v>
      </c>
    </row>
    <row r="8298">
      <c r="A8298" s="12" t="str">
        <f>IFERROR(__xludf.DUMMYFUNCTION("TEXTJOIN("";"", TRUE, FILTER(CID!$B$2:$B$14794, CID!B8298=CID!$D$2:$D$14794))"),"#N/A")</f>
        <v>#N/A</v>
      </c>
      <c r="B8298" s="12" t="str">
        <f>IFERROR(__xludf.DUMMYFUNCTION("TEXTJOIN(""; "", TRUE, FILTER(CID!B8298:B14794, REGEXMATCH(CID!D8298:D14794, TEXTJOIN(""|"", TRUE, SPLIT(A8298, "";"")))))"),"#N/A")</f>
        <v>#N/A</v>
      </c>
    </row>
    <row r="8299">
      <c r="A8299" s="12" t="str">
        <f>IFERROR(__xludf.DUMMYFUNCTION("TEXTJOIN("";"", TRUE, FILTER(CID!$B$2:$B$14794, CID!B8299=CID!$D$2:$D$14794))"),"#N/A")</f>
        <v>#N/A</v>
      </c>
      <c r="B8299" s="12" t="str">
        <f>IFERROR(__xludf.DUMMYFUNCTION("TEXTJOIN(""; "", TRUE, FILTER(CID!B8299:B14794, REGEXMATCH(CID!D8299:D14794, TEXTJOIN(""|"", TRUE, SPLIT(A8299, "";"")))))"),"#N/A")</f>
        <v>#N/A</v>
      </c>
    </row>
    <row r="8300">
      <c r="A8300" s="12" t="str">
        <f>IFERROR(__xludf.DUMMYFUNCTION("TEXTJOIN("";"", TRUE, FILTER(CID!$B$2:$B$14794, CID!B8300=CID!$D$2:$D$14794))"),"#N/A")</f>
        <v>#N/A</v>
      </c>
      <c r="B8300" s="12" t="str">
        <f>IFERROR(__xludf.DUMMYFUNCTION("TEXTJOIN(""; "", TRUE, FILTER(CID!B8300:B14794, REGEXMATCH(CID!D8300:D14794, TEXTJOIN(""|"", TRUE, SPLIT(A8300, "";"")))))"),"#N/A")</f>
        <v>#N/A</v>
      </c>
    </row>
    <row r="8301">
      <c r="A8301" s="12" t="str">
        <f>IFERROR(__xludf.DUMMYFUNCTION("TEXTJOIN("";"", TRUE, FILTER(CID!$B$2:$B$14794, CID!B8301=CID!$D$2:$D$14794))"),"#N/A")</f>
        <v>#N/A</v>
      </c>
      <c r="B8301" s="12" t="str">
        <f>IFERROR(__xludf.DUMMYFUNCTION("TEXTJOIN(""; "", TRUE, FILTER(CID!B8301:B14794, REGEXMATCH(CID!D8301:D14794, TEXTJOIN(""|"", TRUE, SPLIT(A8301, "";"")))))"),"#N/A")</f>
        <v>#N/A</v>
      </c>
    </row>
    <row r="8302">
      <c r="A8302" s="12" t="str">
        <f>IFERROR(__xludf.DUMMYFUNCTION("TEXTJOIN("";"", TRUE, FILTER(CID!$B$2:$B$14794, CID!B8302=CID!$D$2:$D$14794))"),"#N/A")</f>
        <v>#N/A</v>
      </c>
      <c r="B8302" s="12" t="str">
        <f>IFERROR(__xludf.DUMMYFUNCTION("TEXTJOIN(""; "", TRUE, FILTER(CID!B8302:B14794, REGEXMATCH(CID!D8302:D14794, TEXTJOIN(""|"", TRUE, SPLIT(A8302, "";"")))))"),"#N/A")</f>
        <v>#N/A</v>
      </c>
    </row>
    <row r="8303">
      <c r="A8303" s="12" t="str">
        <f>IFERROR(__xludf.DUMMYFUNCTION("TEXTJOIN("";"", TRUE, FILTER(CID!$B$2:$B$14794, CID!B8303=CID!$D$2:$D$14794))"),"#N/A")</f>
        <v>#N/A</v>
      </c>
      <c r="B8303" s="12" t="str">
        <f>IFERROR(__xludf.DUMMYFUNCTION("TEXTJOIN(""; "", TRUE, FILTER(CID!B8303:B14794, REGEXMATCH(CID!D8303:D14794, TEXTJOIN(""|"", TRUE, SPLIT(A8303, "";"")))))"),"#N/A")</f>
        <v>#N/A</v>
      </c>
    </row>
    <row r="8304">
      <c r="A8304" s="12" t="str">
        <f>IFERROR(__xludf.DUMMYFUNCTION("TEXTJOIN("";"", TRUE, FILTER(CID!$B$2:$B$14794, CID!B8304=CID!$D$2:$D$14794))"),"#N/A")</f>
        <v>#N/A</v>
      </c>
      <c r="B8304" s="12" t="str">
        <f>IFERROR(__xludf.DUMMYFUNCTION("TEXTJOIN(""; "", TRUE, FILTER(CID!B8304:B14794, REGEXMATCH(CID!D8304:D14794, TEXTJOIN(""|"", TRUE, SPLIT(A8304, "";"")))))"),"#N/A")</f>
        <v>#N/A</v>
      </c>
    </row>
    <row r="8305">
      <c r="A8305" s="12" t="str">
        <f>IFERROR(__xludf.DUMMYFUNCTION("TEXTJOIN("";"", TRUE, FILTER(CID!$B$2:$B$14794, CID!B8305=CID!$D$2:$D$14794))"),"#N/A")</f>
        <v>#N/A</v>
      </c>
      <c r="B8305" s="12" t="str">
        <f>IFERROR(__xludf.DUMMYFUNCTION("TEXTJOIN(""; "", TRUE, FILTER(CID!B8305:B14794, REGEXMATCH(CID!D8305:D14794, TEXTJOIN(""|"", TRUE, SPLIT(A8305, "";"")))))"),"#N/A")</f>
        <v>#N/A</v>
      </c>
    </row>
    <row r="8306">
      <c r="A8306" s="12" t="str">
        <f>IFERROR(__xludf.DUMMYFUNCTION("TEXTJOIN("";"", TRUE, FILTER(CID!$B$2:$B$14794, CID!B8306=CID!$D$2:$D$14794))"),"#N/A")</f>
        <v>#N/A</v>
      </c>
      <c r="B8306" s="12" t="str">
        <f>IFERROR(__xludf.DUMMYFUNCTION("TEXTJOIN(""; "", TRUE, FILTER(CID!B8306:B14794, REGEXMATCH(CID!D8306:D14794, TEXTJOIN(""|"", TRUE, SPLIT(A8306, "";"")))))"),"#N/A")</f>
        <v>#N/A</v>
      </c>
    </row>
    <row r="8307">
      <c r="A8307" s="12" t="str">
        <f>IFERROR(__xludf.DUMMYFUNCTION("TEXTJOIN("";"", TRUE, FILTER(CID!$B$2:$B$14794, CID!B8307=CID!$D$2:$D$14794))"),"#N/A")</f>
        <v>#N/A</v>
      </c>
      <c r="B8307" s="12" t="str">
        <f>IFERROR(__xludf.DUMMYFUNCTION("TEXTJOIN(""; "", TRUE, FILTER(CID!B8307:B14794, REGEXMATCH(CID!D8307:D14794, TEXTJOIN(""|"", TRUE, SPLIT(A8307, "";"")))))"),"#N/A")</f>
        <v>#N/A</v>
      </c>
    </row>
    <row r="8308">
      <c r="A8308" s="12" t="str">
        <f>IFERROR(__xludf.DUMMYFUNCTION("TEXTJOIN("";"", TRUE, FILTER(CID!$B$2:$B$14794, CID!B8308=CID!$D$2:$D$14794))"),"#N/A")</f>
        <v>#N/A</v>
      </c>
      <c r="B8308" s="12" t="str">
        <f>IFERROR(__xludf.DUMMYFUNCTION("TEXTJOIN(""; "", TRUE, FILTER(CID!B8308:B14794, REGEXMATCH(CID!D8308:D14794, TEXTJOIN(""|"", TRUE, SPLIT(A8308, "";"")))))"),"#N/A")</f>
        <v>#N/A</v>
      </c>
    </row>
    <row r="8309">
      <c r="A8309" s="12" t="str">
        <f>IFERROR(__xludf.DUMMYFUNCTION("TEXTJOIN("";"", TRUE, FILTER(CID!$B$2:$B$14794, CID!B8309=CID!$D$2:$D$14794))"),"#N/A")</f>
        <v>#N/A</v>
      </c>
      <c r="B8309" s="12" t="str">
        <f>IFERROR(__xludf.DUMMYFUNCTION("TEXTJOIN(""; "", TRUE, FILTER(CID!B8309:B14794, REGEXMATCH(CID!D8309:D14794, TEXTJOIN(""|"", TRUE, SPLIT(A8309, "";"")))))"),"#N/A")</f>
        <v>#N/A</v>
      </c>
    </row>
    <row r="8310">
      <c r="A8310" s="12" t="str">
        <f>IFERROR(__xludf.DUMMYFUNCTION("TEXTJOIN("";"", TRUE, FILTER(CID!$B$2:$B$14794, CID!B8310=CID!$D$2:$D$14794))"),"#N/A")</f>
        <v>#N/A</v>
      </c>
      <c r="B8310" s="12" t="str">
        <f>IFERROR(__xludf.DUMMYFUNCTION("TEXTJOIN(""; "", TRUE, FILTER(CID!B8310:B14794, REGEXMATCH(CID!D8310:D14794, TEXTJOIN(""|"", TRUE, SPLIT(A8310, "";"")))))"),"#N/A")</f>
        <v>#N/A</v>
      </c>
    </row>
    <row r="8311">
      <c r="A8311" s="12" t="str">
        <f>IFERROR(__xludf.DUMMYFUNCTION("TEXTJOIN("";"", TRUE, FILTER(CID!$B$2:$B$14794, CID!B8311=CID!$D$2:$D$14794))"),"#N/A")</f>
        <v>#N/A</v>
      </c>
      <c r="B8311" s="12" t="str">
        <f>IFERROR(__xludf.DUMMYFUNCTION("TEXTJOIN(""; "", TRUE, FILTER(CID!B8311:B14794, REGEXMATCH(CID!D8311:D14794, TEXTJOIN(""|"", TRUE, SPLIT(A8311, "";"")))))"),"#N/A")</f>
        <v>#N/A</v>
      </c>
    </row>
    <row r="8312">
      <c r="A8312" s="12" t="str">
        <f>IFERROR(__xludf.DUMMYFUNCTION("TEXTJOIN("";"", TRUE, FILTER(CID!$B$2:$B$14794, CID!B8312=CID!$D$2:$D$14794))"),"#N/A")</f>
        <v>#N/A</v>
      </c>
      <c r="B8312" s="12" t="str">
        <f>IFERROR(__xludf.DUMMYFUNCTION("TEXTJOIN(""; "", TRUE, FILTER(CID!B8312:B14794, REGEXMATCH(CID!D8312:D14794, TEXTJOIN(""|"", TRUE, SPLIT(A8312, "";"")))))"),"#N/A")</f>
        <v>#N/A</v>
      </c>
    </row>
    <row r="8313">
      <c r="A8313" s="12" t="str">
        <f>IFERROR(__xludf.DUMMYFUNCTION("TEXTJOIN("";"", TRUE, FILTER(CID!$B$2:$B$14794, CID!B8313=CID!$D$2:$D$14794))"),"#N/A")</f>
        <v>#N/A</v>
      </c>
      <c r="B8313" s="12" t="str">
        <f>IFERROR(__xludf.DUMMYFUNCTION("TEXTJOIN(""; "", TRUE, FILTER(CID!B8313:B14794, REGEXMATCH(CID!D8313:D14794, TEXTJOIN(""|"", TRUE, SPLIT(A8313, "";"")))))"),"#N/A")</f>
        <v>#N/A</v>
      </c>
    </row>
    <row r="8314">
      <c r="A8314" s="12" t="str">
        <f>IFERROR(__xludf.DUMMYFUNCTION("TEXTJOIN("";"", TRUE, FILTER(CID!$B$2:$B$14794, CID!B8314=CID!$D$2:$D$14794))"),"#N/A")</f>
        <v>#N/A</v>
      </c>
      <c r="B8314" s="12" t="str">
        <f>IFERROR(__xludf.DUMMYFUNCTION("TEXTJOIN(""; "", TRUE, FILTER(CID!B8314:B14794, REGEXMATCH(CID!D8314:D14794, TEXTJOIN(""|"", TRUE, SPLIT(A8314, "";"")))))"),"#N/A")</f>
        <v>#N/A</v>
      </c>
    </row>
    <row r="8315">
      <c r="A8315" s="12" t="str">
        <f>IFERROR(__xludf.DUMMYFUNCTION("TEXTJOIN("";"", TRUE, FILTER(CID!$B$2:$B$14794, CID!B8315=CID!$D$2:$D$14794))"),"#N/A")</f>
        <v>#N/A</v>
      </c>
      <c r="B8315" s="12" t="str">
        <f>IFERROR(__xludf.DUMMYFUNCTION("TEXTJOIN(""; "", TRUE, FILTER(CID!B8315:B14794, REGEXMATCH(CID!D8315:D14794, TEXTJOIN(""|"", TRUE, SPLIT(A8315, "";"")))))"),"#N/A")</f>
        <v>#N/A</v>
      </c>
    </row>
    <row r="8316">
      <c r="A8316" s="12" t="str">
        <f>IFERROR(__xludf.DUMMYFUNCTION("TEXTJOIN("";"", TRUE, FILTER(CID!$B$2:$B$14794, CID!B8316=CID!$D$2:$D$14794))"),"#N/A")</f>
        <v>#N/A</v>
      </c>
      <c r="B8316" s="12" t="str">
        <f>IFERROR(__xludf.DUMMYFUNCTION("TEXTJOIN(""; "", TRUE, FILTER(CID!B8316:B14794, REGEXMATCH(CID!D8316:D14794, TEXTJOIN(""|"", TRUE, SPLIT(A8316, "";"")))))"),"#N/A")</f>
        <v>#N/A</v>
      </c>
    </row>
    <row r="8317">
      <c r="A8317" s="12" t="str">
        <f>IFERROR(__xludf.DUMMYFUNCTION("TEXTJOIN("";"", TRUE, FILTER(CID!$B$2:$B$14794, CID!B8317=CID!$D$2:$D$14794))"),"#N/A")</f>
        <v>#N/A</v>
      </c>
      <c r="B8317" s="12" t="str">
        <f>IFERROR(__xludf.DUMMYFUNCTION("TEXTJOIN(""; "", TRUE, FILTER(CID!B8317:B14794, REGEXMATCH(CID!D8317:D14794, TEXTJOIN(""|"", TRUE, SPLIT(A8317, "";"")))))"),"#N/A")</f>
        <v>#N/A</v>
      </c>
    </row>
    <row r="8318">
      <c r="A8318" s="12" t="str">
        <f>IFERROR(__xludf.DUMMYFUNCTION("TEXTJOIN("";"", TRUE, FILTER(CID!$B$2:$B$14794, CID!B8318=CID!$D$2:$D$14794))"),"#N/A")</f>
        <v>#N/A</v>
      </c>
      <c r="B8318" s="12" t="str">
        <f>IFERROR(__xludf.DUMMYFUNCTION("TEXTJOIN(""; "", TRUE, FILTER(CID!B8318:B14794, REGEXMATCH(CID!D8318:D14794, TEXTJOIN(""|"", TRUE, SPLIT(A8318, "";"")))))"),"#N/A")</f>
        <v>#N/A</v>
      </c>
    </row>
    <row r="8319">
      <c r="A8319" s="12" t="str">
        <f>IFERROR(__xludf.DUMMYFUNCTION("TEXTJOIN("";"", TRUE, FILTER(CID!$B$2:$B$14794, CID!B8319=CID!$D$2:$D$14794))"),"#N/A")</f>
        <v>#N/A</v>
      </c>
      <c r="B8319" s="12" t="str">
        <f>IFERROR(__xludf.DUMMYFUNCTION("TEXTJOIN(""; "", TRUE, FILTER(CID!B8319:B14794, REGEXMATCH(CID!D8319:D14794, TEXTJOIN(""|"", TRUE, SPLIT(A8319, "";"")))))"),"#N/A")</f>
        <v>#N/A</v>
      </c>
    </row>
    <row r="8320">
      <c r="A8320" s="12" t="str">
        <f>IFERROR(__xludf.DUMMYFUNCTION("TEXTJOIN("";"", TRUE, FILTER(CID!$B$2:$B$14794, CID!B8320=CID!$D$2:$D$14794))"),"#N/A")</f>
        <v>#N/A</v>
      </c>
      <c r="B8320" s="12" t="str">
        <f>IFERROR(__xludf.DUMMYFUNCTION("TEXTJOIN(""; "", TRUE, FILTER(CID!B8320:B14794, REGEXMATCH(CID!D8320:D14794, TEXTJOIN(""|"", TRUE, SPLIT(A8320, "";"")))))"),"#N/A")</f>
        <v>#N/A</v>
      </c>
    </row>
    <row r="8321">
      <c r="A8321" s="12" t="str">
        <f>IFERROR(__xludf.DUMMYFUNCTION("TEXTJOIN("";"", TRUE, FILTER(CID!$B$2:$B$14794, CID!B8321=CID!$D$2:$D$14794))"),"#N/A")</f>
        <v>#N/A</v>
      </c>
      <c r="B8321" s="12" t="str">
        <f>IFERROR(__xludf.DUMMYFUNCTION("TEXTJOIN(""; "", TRUE, FILTER(CID!B8321:B14794, REGEXMATCH(CID!D8321:D14794, TEXTJOIN(""|"", TRUE, SPLIT(A8321, "";"")))))"),"#N/A")</f>
        <v>#N/A</v>
      </c>
    </row>
    <row r="8322">
      <c r="A8322" s="12" t="str">
        <f>IFERROR(__xludf.DUMMYFUNCTION("TEXTJOIN("";"", TRUE, FILTER(CID!$B$2:$B$14794, CID!B8322=CID!$D$2:$D$14794))"),"#N/A")</f>
        <v>#N/A</v>
      </c>
      <c r="B8322" s="12" t="str">
        <f>IFERROR(__xludf.DUMMYFUNCTION("TEXTJOIN(""; "", TRUE, FILTER(CID!B8322:B14794, REGEXMATCH(CID!D8322:D14794, TEXTJOIN(""|"", TRUE, SPLIT(A8322, "";"")))))"),"#N/A")</f>
        <v>#N/A</v>
      </c>
    </row>
    <row r="8323">
      <c r="A8323" s="12" t="str">
        <f>IFERROR(__xludf.DUMMYFUNCTION("TEXTJOIN("";"", TRUE, FILTER(CID!$B$2:$B$14794, CID!B8323=CID!$D$2:$D$14794))"),"#N/A")</f>
        <v>#N/A</v>
      </c>
      <c r="B8323" s="12" t="str">
        <f>IFERROR(__xludf.DUMMYFUNCTION("TEXTJOIN(""; "", TRUE, FILTER(CID!B8323:B14794, REGEXMATCH(CID!D8323:D14794, TEXTJOIN(""|"", TRUE, SPLIT(A8323, "";"")))))"),"#N/A")</f>
        <v>#N/A</v>
      </c>
    </row>
    <row r="8324">
      <c r="A8324" s="12" t="str">
        <f>IFERROR(__xludf.DUMMYFUNCTION("TEXTJOIN("";"", TRUE, FILTER(CID!$B$2:$B$14794, CID!B8324=CID!$D$2:$D$14794))"),"#N/A")</f>
        <v>#N/A</v>
      </c>
      <c r="B8324" s="12" t="str">
        <f>IFERROR(__xludf.DUMMYFUNCTION("TEXTJOIN(""; "", TRUE, FILTER(CID!B8324:B14794, REGEXMATCH(CID!D8324:D14794, TEXTJOIN(""|"", TRUE, SPLIT(A8324, "";"")))))"),"#N/A")</f>
        <v>#N/A</v>
      </c>
    </row>
    <row r="8325">
      <c r="A8325" s="12" t="str">
        <f>IFERROR(__xludf.DUMMYFUNCTION("TEXTJOIN("";"", TRUE, FILTER(CID!$B$2:$B$14794, CID!B8325=CID!$D$2:$D$14794))"),"#N/A")</f>
        <v>#N/A</v>
      </c>
      <c r="B8325" s="12" t="str">
        <f>IFERROR(__xludf.DUMMYFUNCTION("TEXTJOIN(""; "", TRUE, FILTER(CID!B8325:B14794, REGEXMATCH(CID!D8325:D14794, TEXTJOIN(""|"", TRUE, SPLIT(A8325, "";"")))))"),"#N/A")</f>
        <v>#N/A</v>
      </c>
    </row>
    <row r="8326">
      <c r="A8326" s="12" t="str">
        <f>IFERROR(__xludf.DUMMYFUNCTION("TEXTJOIN("";"", TRUE, FILTER(CID!$B$2:$B$14794, CID!B8326=CID!$D$2:$D$14794))"),"#N/A")</f>
        <v>#N/A</v>
      </c>
      <c r="B8326" s="12" t="str">
        <f>IFERROR(__xludf.DUMMYFUNCTION("TEXTJOIN(""; "", TRUE, FILTER(CID!B8326:B14794, REGEXMATCH(CID!D8326:D14794, TEXTJOIN(""|"", TRUE, SPLIT(A8326, "";"")))))"),"#N/A")</f>
        <v>#N/A</v>
      </c>
    </row>
    <row r="8327">
      <c r="A8327" s="12" t="str">
        <f>IFERROR(__xludf.DUMMYFUNCTION("TEXTJOIN("";"", TRUE, FILTER(CID!$B$2:$B$14794, CID!B8327=CID!$D$2:$D$14794))"),"#N/A")</f>
        <v>#N/A</v>
      </c>
      <c r="B8327" s="12" t="str">
        <f>IFERROR(__xludf.DUMMYFUNCTION("TEXTJOIN(""; "", TRUE, FILTER(CID!B8327:B14794, REGEXMATCH(CID!D8327:D14794, TEXTJOIN(""|"", TRUE, SPLIT(A8327, "";"")))))"),"#N/A")</f>
        <v>#N/A</v>
      </c>
    </row>
    <row r="8328">
      <c r="A8328" s="12" t="str">
        <f>IFERROR(__xludf.DUMMYFUNCTION("TEXTJOIN("";"", TRUE, FILTER(CID!$B$2:$B$14794, CID!B8328=CID!$D$2:$D$14794))"),"#N/A")</f>
        <v>#N/A</v>
      </c>
      <c r="B8328" s="12" t="str">
        <f>IFERROR(__xludf.DUMMYFUNCTION("TEXTJOIN(""; "", TRUE, FILTER(CID!B8328:B14794, REGEXMATCH(CID!D8328:D14794, TEXTJOIN(""|"", TRUE, SPLIT(A8328, "";"")))))"),"#N/A")</f>
        <v>#N/A</v>
      </c>
    </row>
    <row r="8329">
      <c r="A8329" s="12" t="str">
        <f>IFERROR(__xludf.DUMMYFUNCTION("TEXTJOIN("";"", TRUE, FILTER(CID!$B$2:$B$14794, CID!B8329=CID!$D$2:$D$14794))"),"#N/A")</f>
        <v>#N/A</v>
      </c>
      <c r="B8329" s="12" t="str">
        <f>IFERROR(__xludf.DUMMYFUNCTION("TEXTJOIN(""; "", TRUE, FILTER(CID!B8329:B14794, REGEXMATCH(CID!D8329:D14794, TEXTJOIN(""|"", TRUE, SPLIT(A8329, "";"")))))"),"#N/A")</f>
        <v>#N/A</v>
      </c>
    </row>
    <row r="8330">
      <c r="A8330" s="12" t="str">
        <f>IFERROR(__xludf.DUMMYFUNCTION("TEXTJOIN("";"", TRUE, FILTER(CID!$B$2:$B$14794, CID!B8330=CID!$D$2:$D$14794))"),"#N/A")</f>
        <v>#N/A</v>
      </c>
      <c r="B8330" s="12" t="str">
        <f>IFERROR(__xludf.DUMMYFUNCTION("TEXTJOIN(""; "", TRUE, FILTER(CID!B8330:B14794, REGEXMATCH(CID!D8330:D14794, TEXTJOIN(""|"", TRUE, SPLIT(A8330, "";"")))))"),"#N/A")</f>
        <v>#N/A</v>
      </c>
    </row>
    <row r="8331">
      <c r="A8331" s="12" t="str">
        <f>IFERROR(__xludf.DUMMYFUNCTION("TEXTJOIN("";"", TRUE, FILTER(CID!$B$2:$B$14794, CID!B8331=CID!$D$2:$D$14794))"),"#N/A")</f>
        <v>#N/A</v>
      </c>
      <c r="B8331" s="12" t="str">
        <f>IFERROR(__xludf.DUMMYFUNCTION("TEXTJOIN(""; "", TRUE, FILTER(CID!B8331:B14794, REGEXMATCH(CID!D8331:D14794, TEXTJOIN(""|"", TRUE, SPLIT(A8331, "";"")))))"),"#N/A")</f>
        <v>#N/A</v>
      </c>
    </row>
    <row r="8332">
      <c r="A8332" s="12" t="str">
        <f>IFERROR(__xludf.DUMMYFUNCTION("TEXTJOIN("";"", TRUE, FILTER(CID!$B$2:$B$14794, CID!B8332=CID!$D$2:$D$14794))"),"#N/A")</f>
        <v>#N/A</v>
      </c>
      <c r="B8332" s="12" t="str">
        <f>IFERROR(__xludf.DUMMYFUNCTION("TEXTJOIN(""; "", TRUE, FILTER(CID!B8332:B14794, REGEXMATCH(CID!D8332:D14794, TEXTJOIN(""|"", TRUE, SPLIT(A8332, "";"")))))"),"#N/A")</f>
        <v>#N/A</v>
      </c>
    </row>
    <row r="8333">
      <c r="A8333" s="12" t="str">
        <f>IFERROR(__xludf.DUMMYFUNCTION("TEXTJOIN("";"", TRUE, FILTER(CID!$B$2:$B$14794, CID!B8333=CID!$D$2:$D$14794))"),"#N/A")</f>
        <v>#N/A</v>
      </c>
      <c r="B8333" s="12" t="str">
        <f>IFERROR(__xludf.DUMMYFUNCTION("TEXTJOIN(""; "", TRUE, FILTER(CID!B8333:B14794, REGEXMATCH(CID!D8333:D14794, TEXTJOIN(""|"", TRUE, SPLIT(A8333, "";"")))))"),"#N/A")</f>
        <v>#N/A</v>
      </c>
    </row>
    <row r="8334">
      <c r="A8334" s="12" t="str">
        <f>IFERROR(__xludf.DUMMYFUNCTION("TEXTJOIN("";"", TRUE, FILTER(CID!$B$2:$B$14794, CID!B8334=CID!$D$2:$D$14794))"),"#N/A")</f>
        <v>#N/A</v>
      </c>
      <c r="B8334" s="12" t="str">
        <f>IFERROR(__xludf.DUMMYFUNCTION("TEXTJOIN(""; "", TRUE, FILTER(CID!B8334:B14794, REGEXMATCH(CID!D8334:D14794, TEXTJOIN(""|"", TRUE, SPLIT(A8334, "";"")))))"),"#N/A")</f>
        <v>#N/A</v>
      </c>
    </row>
    <row r="8335">
      <c r="A8335" s="12" t="str">
        <f>IFERROR(__xludf.DUMMYFUNCTION("TEXTJOIN("";"", TRUE, FILTER(CID!$B$2:$B$14794, CID!B8335=CID!$D$2:$D$14794))"),"#N/A")</f>
        <v>#N/A</v>
      </c>
      <c r="B8335" s="12" t="str">
        <f>IFERROR(__xludf.DUMMYFUNCTION("TEXTJOIN(""; "", TRUE, FILTER(CID!B8335:B14794, REGEXMATCH(CID!D8335:D14794, TEXTJOIN(""|"", TRUE, SPLIT(A8335, "";"")))))"),"#N/A")</f>
        <v>#N/A</v>
      </c>
    </row>
    <row r="8336">
      <c r="A8336" s="12" t="str">
        <f>IFERROR(__xludf.DUMMYFUNCTION("TEXTJOIN("";"", TRUE, FILTER(CID!$B$2:$B$14794, CID!B8336=CID!$D$2:$D$14794))"),"#N/A")</f>
        <v>#N/A</v>
      </c>
      <c r="B8336" s="12" t="str">
        <f>IFERROR(__xludf.DUMMYFUNCTION("TEXTJOIN(""; "", TRUE, FILTER(CID!B8336:B14794, REGEXMATCH(CID!D8336:D14794, TEXTJOIN(""|"", TRUE, SPLIT(A8336, "";"")))))"),"#N/A")</f>
        <v>#N/A</v>
      </c>
    </row>
    <row r="8337">
      <c r="A8337" s="12" t="str">
        <f>IFERROR(__xludf.DUMMYFUNCTION("TEXTJOIN("";"", TRUE, FILTER(CID!$B$2:$B$14794, CID!B8337=CID!$D$2:$D$14794))"),"#N/A")</f>
        <v>#N/A</v>
      </c>
      <c r="B8337" s="12" t="str">
        <f>IFERROR(__xludf.DUMMYFUNCTION("TEXTJOIN(""; "", TRUE, FILTER(CID!B8337:B14794, REGEXMATCH(CID!D8337:D14794, TEXTJOIN(""|"", TRUE, SPLIT(A8337, "";"")))))"),"#N/A")</f>
        <v>#N/A</v>
      </c>
    </row>
    <row r="8338">
      <c r="A8338" s="12" t="str">
        <f>IFERROR(__xludf.DUMMYFUNCTION("TEXTJOIN("";"", TRUE, FILTER(CID!$B$2:$B$14794, CID!B8338=CID!$D$2:$D$14794))"),"#N/A")</f>
        <v>#N/A</v>
      </c>
      <c r="B8338" s="12" t="str">
        <f>IFERROR(__xludf.DUMMYFUNCTION("TEXTJOIN(""; "", TRUE, FILTER(CID!B8338:B14794, REGEXMATCH(CID!D8338:D14794, TEXTJOIN(""|"", TRUE, SPLIT(A8338, "";"")))))"),"#N/A")</f>
        <v>#N/A</v>
      </c>
    </row>
    <row r="8339">
      <c r="A8339" s="12" t="str">
        <f>IFERROR(__xludf.DUMMYFUNCTION("TEXTJOIN("";"", TRUE, FILTER(CID!$B$2:$B$14794, CID!B8339=CID!$D$2:$D$14794))"),"#N/A")</f>
        <v>#N/A</v>
      </c>
      <c r="B8339" s="12" t="str">
        <f>IFERROR(__xludf.DUMMYFUNCTION("TEXTJOIN(""; "", TRUE, FILTER(CID!B8339:B14794, REGEXMATCH(CID!D8339:D14794, TEXTJOIN(""|"", TRUE, SPLIT(A8339, "";"")))))"),"#N/A")</f>
        <v>#N/A</v>
      </c>
    </row>
    <row r="8340">
      <c r="A8340" s="12" t="str">
        <f>IFERROR(__xludf.DUMMYFUNCTION("TEXTJOIN("";"", TRUE, FILTER(CID!$B$2:$B$14794, CID!B8340=CID!$D$2:$D$14794))"),"#N/A")</f>
        <v>#N/A</v>
      </c>
      <c r="B8340" s="12" t="str">
        <f>IFERROR(__xludf.DUMMYFUNCTION("TEXTJOIN(""; "", TRUE, FILTER(CID!B8340:B14794, REGEXMATCH(CID!D8340:D14794, TEXTJOIN(""|"", TRUE, SPLIT(A8340, "";"")))))"),"#N/A")</f>
        <v>#N/A</v>
      </c>
    </row>
    <row r="8341">
      <c r="A8341" s="12" t="str">
        <f>IFERROR(__xludf.DUMMYFUNCTION("TEXTJOIN("";"", TRUE, FILTER(CID!$B$2:$B$14794, CID!B8341=CID!$D$2:$D$14794))"),"#N/A")</f>
        <v>#N/A</v>
      </c>
      <c r="B8341" s="12" t="str">
        <f>IFERROR(__xludf.DUMMYFUNCTION("TEXTJOIN(""; "", TRUE, FILTER(CID!B8341:B14794, REGEXMATCH(CID!D8341:D14794, TEXTJOIN(""|"", TRUE, SPLIT(A8341, "";"")))))"),"#N/A")</f>
        <v>#N/A</v>
      </c>
    </row>
    <row r="8342">
      <c r="A8342" s="12" t="str">
        <f>IFERROR(__xludf.DUMMYFUNCTION("TEXTJOIN("";"", TRUE, FILTER(CID!$B$2:$B$14794, CID!B8342=CID!$D$2:$D$14794))"),"#N/A")</f>
        <v>#N/A</v>
      </c>
      <c r="B8342" s="12" t="str">
        <f>IFERROR(__xludf.DUMMYFUNCTION("TEXTJOIN(""; "", TRUE, FILTER(CID!B8342:B14794, REGEXMATCH(CID!D8342:D14794, TEXTJOIN(""|"", TRUE, SPLIT(A8342, "";"")))))"),"#N/A")</f>
        <v>#N/A</v>
      </c>
    </row>
    <row r="8343">
      <c r="A8343" s="12" t="str">
        <f>IFERROR(__xludf.DUMMYFUNCTION("TEXTJOIN("";"", TRUE, FILTER(CID!$B$2:$B$14794, CID!B8343=CID!$D$2:$D$14794))"),"#N/A")</f>
        <v>#N/A</v>
      </c>
      <c r="B8343" s="12" t="str">
        <f>IFERROR(__xludf.DUMMYFUNCTION("TEXTJOIN(""; "", TRUE, FILTER(CID!B8343:B14794, REGEXMATCH(CID!D8343:D14794, TEXTJOIN(""|"", TRUE, SPLIT(A8343, "";"")))))"),"#N/A")</f>
        <v>#N/A</v>
      </c>
    </row>
    <row r="8344">
      <c r="A8344" s="12" t="str">
        <f>IFERROR(__xludf.DUMMYFUNCTION("TEXTJOIN("";"", TRUE, FILTER(CID!$B$2:$B$14794, CID!B8344=CID!$D$2:$D$14794))"),"#N/A")</f>
        <v>#N/A</v>
      </c>
      <c r="B8344" s="12" t="str">
        <f>IFERROR(__xludf.DUMMYFUNCTION("TEXTJOIN(""; "", TRUE, FILTER(CID!B8344:B14794, REGEXMATCH(CID!D8344:D14794, TEXTJOIN(""|"", TRUE, SPLIT(A8344, "";"")))))"),"#N/A")</f>
        <v>#N/A</v>
      </c>
    </row>
    <row r="8345">
      <c r="A8345" s="12" t="str">
        <f>IFERROR(__xludf.DUMMYFUNCTION("TEXTJOIN("";"", TRUE, FILTER(CID!$B$2:$B$14794, CID!B8345=CID!$D$2:$D$14794))"),"#N/A")</f>
        <v>#N/A</v>
      </c>
      <c r="B8345" s="12" t="str">
        <f>IFERROR(__xludf.DUMMYFUNCTION("TEXTJOIN(""; "", TRUE, FILTER(CID!B8345:B14794, REGEXMATCH(CID!D8345:D14794, TEXTJOIN(""|"", TRUE, SPLIT(A8345, "";"")))))"),"#N/A")</f>
        <v>#N/A</v>
      </c>
    </row>
    <row r="8346">
      <c r="A8346" s="12" t="str">
        <f>IFERROR(__xludf.DUMMYFUNCTION("TEXTJOIN("";"", TRUE, FILTER(CID!$B$2:$B$14794, CID!B8346=CID!$D$2:$D$14794))"),"#N/A")</f>
        <v>#N/A</v>
      </c>
      <c r="B8346" s="12" t="str">
        <f>IFERROR(__xludf.DUMMYFUNCTION("TEXTJOIN(""; "", TRUE, FILTER(CID!B8346:B14794, REGEXMATCH(CID!D8346:D14794, TEXTJOIN(""|"", TRUE, SPLIT(A8346, "";"")))))"),"#N/A")</f>
        <v>#N/A</v>
      </c>
    </row>
    <row r="8347">
      <c r="A8347" s="12" t="str">
        <f>IFERROR(__xludf.DUMMYFUNCTION("TEXTJOIN("";"", TRUE, FILTER(CID!$B$2:$B$14794, CID!B8347=CID!$D$2:$D$14794))"),"#N/A")</f>
        <v>#N/A</v>
      </c>
      <c r="B8347" s="12" t="str">
        <f>IFERROR(__xludf.DUMMYFUNCTION("TEXTJOIN(""; "", TRUE, FILTER(CID!B8347:B14794, REGEXMATCH(CID!D8347:D14794, TEXTJOIN(""|"", TRUE, SPLIT(A8347, "";"")))))"),"#N/A")</f>
        <v>#N/A</v>
      </c>
    </row>
    <row r="8348">
      <c r="A8348" s="12" t="str">
        <f>IFERROR(__xludf.DUMMYFUNCTION("TEXTJOIN("";"", TRUE, FILTER(CID!$B$2:$B$14794, CID!B8348=CID!$D$2:$D$14794))"),"#N/A")</f>
        <v>#N/A</v>
      </c>
      <c r="B8348" s="12" t="str">
        <f>IFERROR(__xludf.DUMMYFUNCTION("TEXTJOIN(""; "", TRUE, FILTER(CID!B8348:B14794, REGEXMATCH(CID!D8348:D14794, TEXTJOIN(""|"", TRUE, SPLIT(A8348, "";"")))))"),"#N/A")</f>
        <v>#N/A</v>
      </c>
    </row>
    <row r="8349">
      <c r="A8349" s="12" t="str">
        <f>IFERROR(__xludf.DUMMYFUNCTION("TEXTJOIN("";"", TRUE, FILTER(CID!$B$2:$B$14794, CID!B8349=CID!$D$2:$D$14794))"),"#N/A")</f>
        <v>#N/A</v>
      </c>
      <c r="B8349" s="12" t="str">
        <f>IFERROR(__xludf.DUMMYFUNCTION("TEXTJOIN(""; "", TRUE, FILTER(CID!B8349:B14794, REGEXMATCH(CID!D8349:D14794, TEXTJOIN(""|"", TRUE, SPLIT(A8349, "";"")))))"),"#N/A")</f>
        <v>#N/A</v>
      </c>
    </row>
    <row r="8350">
      <c r="A8350" s="12" t="str">
        <f>IFERROR(__xludf.DUMMYFUNCTION("TEXTJOIN("";"", TRUE, FILTER(CID!$B$2:$B$14794, CID!B8350=CID!$D$2:$D$14794))"),"#N/A")</f>
        <v>#N/A</v>
      </c>
      <c r="B8350" s="12" t="str">
        <f>IFERROR(__xludf.DUMMYFUNCTION("TEXTJOIN(""; "", TRUE, FILTER(CID!B8350:B14794, REGEXMATCH(CID!D8350:D14794, TEXTJOIN(""|"", TRUE, SPLIT(A8350, "";"")))))"),"#N/A")</f>
        <v>#N/A</v>
      </c>
    </row>
    <row r="8351">
      <c r="A8351" s="12" t="str">
        <f>IFERROR(__xludf.DUMMYFUNCTION("TEXTJOIN("";"", TRUE, FILTER(CID!$B$2:$B$14794, CID!B8351=CID!$D$2:$D$14794))"),"#N/A")</f>
        <v>#N/A</v>
      </c>
      <c r="B8351" s="12" t="str">
        <f>IFERROR(__xludf.DUMMYFUNCTION("TEXTJOIN(""; "", TRUE, FILTER(CID!B8351:B14794, REGEXMATCH(CID!D8351:D14794, TEXTJOIN(""|"", TRUE, SPLIT(A8351, "";"")))))"),"#N/A")</f>
        <v>#N/A</v>
      </c>
    </row>
    <row r="8352">
      <c r="A8352" s="12" t="str">
        <f>IFERROR(__xludf.DUMMYFUNCTION("TEXTJOIN("";"", TRUE, FILTER(CID!$B$2:$B$14794, CID!B8352=CID!$D$2:$D$14794))"),"#N/A")</f>
        <v>#N/A</v>
      </c>
      <c r="B8352" s="12" t="str">
        <f>IFERROR(__xludf.DUMMYFUNCTION("TEXTJOIN(""; "", TRUE, FILTER(CID!B8352:B14794, REGEXMATCH(CID!D8352:D14794, TEXTJOIN(""|"", TRUE, SPLIT(A8352, "";"")))))"),"#N/A")</f>
        <v>#N/A</v>
      </c>
    </row>
    <row r="8353">
      <c r="A8353" s="12" t="str">
        <f>IFERROR(__xludf.DUMMYFUNCTION("TEXTJOIN("";"", TRUE, FILTER(CID!$B$2:$B$14794, CID!B8353=CID!$D$2:$D$14794))"),"#N/A")</f>
        <v>#N/A</v>
      </c>
      <c r="B8353" s="12" t="str">
        <f>IFERROR(__xludf.DUMMYFUNCTION("TEXTJOIN(""; "", TRUE, FILTER(CID!B8353:B14794, REGEXMATCH(CID!D8353:D14794, TEXTJOIN(""|"", TRUE, SPLIT(A8353, "";"")))))"),"#N/A")</f>
        <v>#N/A</v>
      </c>
    </row>
    <row r="8354">
      <c r="A8354" s="12" t="str">
        <f>IFERROR(__xludf.DUMMYFUNCTION("TEXTJOIN("";"", TRUE, FILTER(CID!$B$2:$B$14794, CID!B8354=CID!$D$2:$D$14794))"),"#N/A")</f>
        <v>#N/A</v>
      </c>
      <c r="B8354" s="12" t="str">
        <f>IFERROR(__xludf.DUMMYFUNCTION("TEXTJOIN(""; "", TRUE, FILTER(CID!B8354:B14794, REGEXMATCH(CID!D8354:D14794, TEXTJOIN(""|"", TRUE, SPLIT(A8354, "";"")))))"),"#N/A")</f>
        <v>#N/A</v>
      </c>
    </row>
    <row r="8355">
      <c r="A8355" s="12" t="str">
        <f>IFERROR(__xludf.DUMMYFUNCTION("TEXTJOIN("";"", TRUE, FILTER(CID!$B$2:$B$14794, CID!B8355=CID!$D$2:$D$14794))"),"#N/A")</f>
        <v>#N/A</v>
      </c>
      <c r="B8355" s="12" t="str">
        <f>IFERROR(__xludf.DUMMYFUNCTION("TEXTJOIN(""; "", TRUE, FILTER(CID!B8355:B14794, REGEXMATCH(CID!D8355:D14794, TEXTJOIN(""|"", TRUE, SPLIT(A8355, "";"")))))"),"#N/A")</f>
        <v>#N/A</v>
      </c>
    </row>
    <row r="8356">
      <c r="A8356" s="12" t="str">
        <f>IFERROR(__xludf.DUMMYFUNCTION("TEXTJOIN("";"", TRUE, FILTER(CID!$B$2:$B$14794, CID!B8356=CID!$D$2:$D$14794))"),"#N/A")</f>
        <v>#N/A</v>
      </c>
      <c r="B8356" s="12" t="str">
        <f>IFERROR(__xludf.DUMMYFUNCTION("TEXTJOIN(""; "", TRUE, FILTER(CID!B8356:B14794, REGEXMATCH(CID!D8356:D14794, TEXTJOIN(""|"", TRUE, SPLIT(A8356, "";"")))))"),"#N/A")</f>
        <v>#N/A</v>
      </c>
    </row>
    <row r="8357">
      <c r="A8357" s="12" t="str">
        <f>IFERROR(__xludf.DUMMYFUNCTION("TEXTJOIN("";"", TRUE, FILTER(CID!$B$2:$B$14794, CID!B8357=CID!$D$2:$D$14794))"),"#N/A")</f>
        <v>#N/A</v>
      </c>
      <c r="B8357" s="12" t="str">
        <f>IFERROR(__xludf.DUMMYFUNCTION("TEXTJOIN(""; "", TRUE, FILTER(CID!B8357:B14794, REGEXMATCH(CID!D8357:D14794, TEXTJOIN(""|"", TRUE, SPLIT(A8357, "";"")))))"),"#N/A")</f>
        <v>#N/A</v>
      </c>
    </row>
    <row r="8358">
      <c r="A8358" s="12" t="str">
        <f>IFERROR(__xludf.DUMMYFUNCTION("TEXTJOIN("";"", TRUE, FILTER(CID!$B$2:$B$14794, CID!B8358=CID!$D$2:$D$14794))"),"#N/A")</f>
        <v>#N/A</v>
      </c>
      <c r="B8358" s="12" t="str">
        <f>IFERROR(__xludf.DUMMYFUNCTION("TEXTJOIN(""; "", TRUE, FILTER(CID!B8358:B14794, REGEXMATCH(CID!D8358:D14794, TEXTJOIN(""|"", TRUE, SPLIT(A8358, "";"")))))"),"#N/A")</f>
        <v>#N/A</v>
      </c>
    </row>
    <row r="8359">
      <c r="A8359" s="12" t="str">
        <f>IFERROR(__xludf.DUMMYFUNCTION("TEXTJOIN("";"", TRUE, FILTER(CID!$B$2:$B$14794, CID!B8359=CID!$D$2:$D$14794))"),"#N/A")</f>
        <v>#N/A</v>
      </c>
      <c r="B8359" s="12" t="str">
        <f>IFERROR(__xludf.DUMMYFUNCTION("TEXTJOIN(""; "", TRUE, FILTER(CID!B8359:B14794, REGEXMATCH(CID!D8359:D14794, TEXTJOIN(""|"", TRUE, SPLIT(A8359, "";"")))))"),"#N/A")</f>
        <v>#N/A</v>
      </c>
    </row>
    <row r="8360">
      <c r="A8360" s="12" t="str">
        <f>IFERROR(__xludf.DUMMYFUNCTION("TEXTJOIN("";"", TRUE, FILTER(CID!$B$2:$B$14794, CID!B8360=CID!$D$2:$D$14794))"),"#N/A")</f>
        <v>#N/A</v>
      </c>
      <c r="B8360" s="12" t="str">
        <f>IFERROR(__xludf.DUMMYFUNCTION("TEXTJOIN(""; "", TRUE, FILTER(CID!B8360:B14794, REGEXMATCH(CID!D8360:D14794, TEXTJOIN(""|"", TRUE, SPLIT(A8360, "";"")))))"),"#N/A")</f>
        <v>#N/A</v>
      </c>
    </row>
    <row r="8361">
      <c r="A8361" s="12" t="str">
        <f>IFERROR(__xludf.DUMMYFUNCTION("TEXTJOIN("";"", TRUE, FILTER(CID!$B$2:$B$14794, CID!B8361=CID!$D$2:$D$14794))"),"#N/A")</f>
        <v>#N/A</v>
      </c>
      <c r="B8361" s="12" t="str">
        <f>IFERROR(__xludf.DUMMYFUNCTION("TEXTJOIN(""; "", TRUE, FILTER(CID!B8361:B14794, REGEXMATCH(CID!D8361:D14794, TEXTJOIN(""|"", TRUE, SPLIT(A8361, "";"")))))"),"#N/A")</f>
        <v>#N/A</v>
      </c>
    </row>
    <row r="8362">
      <c r="A8362" s="12" t="str">
        <f>IFERROR(__xludf.DUMMYFUNCTION("TEXTJOIN("";"", TRUE, FILTER(CID!$B$2:$B$14794, CID!B8362=CID!$D$2:$D$14794))"),"#N/A")</f>
        <v>#N/A</v>
      </c>
      <c r="B8362" s="12" t="str">
        <f>IFERROR(__xludf.DUMMYFUNCTION("TEXTJOIN(""; "", TRUE, FILTER(CID!B8362:B14794, REGEXMATCH(CID!D8362:D14794, TEXTJOIN(""|"", TRUE, SPLIT(A8362, "";"")))))"),"#N/A")</f>
        <v>#N/A</v>
      </c>
    </row>
    <row r="8363">
      <c r="A8363" s="12" t="str">
        <f>IFERROR(__xludf.DUMMYFUNCTION("TEXTJOIN("";"", TRUE, FILTER(CID!$B$2:$B$14794, CID!B8363=CID!$D$2:$D$14794))"),"#N/A")</f>
        <v>#N/A</v>
      </c>
      <c r="B8363" s="12" t="str">
        <f>IFERROR(__xludf.DUMMYFUNCTION("TEXTJOIN(""; "", TRUE, FILTER(CID!B8363:B14794, REGEXMATCH(CID!D8363:D14794, TEXTJOIN(""|"", TRUE, SPLIT(A8363, "";"")))))"),"#N/A")</f>
        <v>#N/A</v>
      </c>
    </row>
    <row r="8364">
      <c r="A8364" s="12" t="str">
        <f>IFERROR(__xludf.DUMMYFUNCTION("TEXTJOIN("";"", TRUE, FILTER(CID!$B$2:$B$14794, CID!B8364=CID!$D$2:$D$14794))"),"#N/A")</f>
        <v>#N/A</v>
      </c>
      <c r="B8364" s="12" t="str">
        <f>IFERROR(__xludf.DUMMYFUNCTION("TEXTJOIN(""; "", TRUE, FILTER(CID!B8364:B14794, REGEXMATCH(CID!D8364:D14794, TEXTJOIN(""|"", TRUE, SPLIT(A8364, "";"")))))"),"#N/A")</f>
        <v>#N/A</v>
      </c>
    </row>
    <row r="8365">
      <c r="A8365" s="12" t="str">
        <f>IFERROR(__xludf.DUMMYFUNCTION("TEXTJOIN("";"", TRUE, FILTER(CID!$B$2:$B$14794, CID!B8365=CID!$D$2:$D$14794))"),"#N/A")</f>
        <v>#N/A</v>
      </c>
      <c r="B8365" s="12" t="str">
        <f>IFERROR(__xludf.DUMMYFUNCTION("TEXTJOIN(""; "", TRUE, FILTER(CID!B8365:B14794, REGEXMATCH(CID!D8365:D14794, TEXTJOIN(""|"", TRUE, SPLIT(A8365, "";"")))))"),"#N/A")</f>
        <v>#N/A</v>
      </c>
    </row>
    <row r="8366">
      <c r="A8366" s="12" t="str">
        <f>IFERROR(__xludf.DUMMYFUNCTION("TEXTJOIN("";"", TRUE, FILTER(CID!$B$2:$B$14794, CID!B8366=CID!$D$2:$D$14794))"),"#N/A")</f>
        <v>#N/A</v>
      </c>
      <c r="B8366" s="12" t="str">
        <f>IFERROR(__xludf.DUMMYFUNCTION("TEXTJOIN(""; "", TRUE, FILTER(CID!B8366:B14794, REGEXMATCH(CID!D8366:D14794, TEXTJOIN(""|"", TRUE, SPLIT(A8366, "";"")))))"),"#N/A")</f>
        <v>#N/A</v>
      </c>
    </row>
    <row r="8367">
      <c r="A8367" s="12" t="str">
        <f>IFERROR(__xludf.DUMMYFUNCTION("TEXTJOIN("";"", TRUE, FILTER(CID!$B$2:$B$14794, CID!B8367=CID!$D$2:$D$14794))"),"#N/A")</f>
        <v>#N/A</v>
      </c>
      <c r="B8367" s="12" t="str">
        <f>IFERROR(__xludf.DUMMYFUNCTION("TEXTJOIN(""; "", TRUE, FILTER(CID!B8367:B14794, REGEXMATCH(CID!D8367:D14794, TEXTJOIN(""|"", TRUE, SPLIT(A8367, "";"")))))"),"#N/A")</f>
        <v>#N/A</v>
      </c>
    </row>
    <row r="8368">
      <c r="A8368" s="12" t="str">
        <f>IFERROR(__xludf.DUMMYFUNCTION("TEXTJOIN("";"", TRUE, FILTER(CID!$B$2:$B$14794, CID!B8368=CID!$D$2:$D$14794))"),"#N/A")</f>
        <v>#N/A</v>
      </c>
      <c r="B8368" s="12" t="str">
        <f>IFERROR(__xludf.DUMMYFUNCTION("TEXTJOIN(""; "", TRUE, FILTER(CID!B8368:B14794, REGEXMATCH(CID!D8368:D14794, TEXTJOIN(""|"", TRUE, SPLIT(A8368, "";"")))))"),"#N/A")</f>
        <v>#N/A</v>
      </c>
    </row>
    <row r="8369">
      <c r="A8369" s="12" t="str">
        <f>IFERROR(__xludf.DUMMYFUNCTION("TEXTJOIN("";"", TRUE, FILTER(CID!$B$2:$B$14794, CID!B8369=CID!$D$2:$D$14794))"),"#N/A")</f>
        <v>#N/A</v>
      </c>
      <c r="B8369" s="12" t="str">
        <f>IFERROR(__xludf.DUMMYFUNCTION("TEXTJOIN(""; "", TRUE, FILTER(CID!B8369:B14794, REGEXMATCH(CID!D8369:D14794, TEXTJOIN(""|"", TRUE, SPLIT(A8369, "";"")))))"),"#N/A")</f>
        <v>#N/A</v>
      </c>
    </row>
    <row r="8370">
      <c r="A8370" s="12" t="str">
        <f>IFERROR(__xludf.DUMMYFUNCTION("TEXTJOIN("";"", TRUE, FILTER(CID!$B$2:$B$14794, CID!B8370=CID!$D$2:$D$14794))"),"#N/A")</f>
        <v>#N/A</v>
      </c>
      <c r="B8370" s="12" t="str">
        <f>IFERROR(__xludf.DUMMYFUNCTION("TEXTJOIN(""; "", TRUE, FILTER(CID!B8370:B14794, REGEXMATCH(CID!D8370:D14794, TEXTJOIN(""|"", TRUE, SPLIT(A8370, "";"")))))"),"#N/A")</f>
        <v>#N/A</v>
      </c>
    </row>
    <row r="8371">
      <c r="A8371" s="12" t="str">
        <f>IFERROR(__xludf.DUMMYFUNCTION("TEXTJOIN("";"", TRUE, FILTER(CID!$B$2:$B$14794, CID!B8371=CID!$D$2:$D$14794))"),"#N/A")</f>
        <v>#N/A</v>
      </c>
      <c r="B8371" s="12" t="str">
        <f>IFERROR(__xludf.DUMMYFUNCTION("TEXTJOIN(""; "", TRUE, FILTER(CID!B8371:B14794, REGEXMATCH(CID!D8371:D14794, TEXTJOIN(""|"", TRUE, SPLIT(A8371, "";"")))))"),"#N/A")</f>
        <v>#N/A</v>
      </c>
    </row>
    <row r="8372">
      <c r="A8372" s="12" t="str">
        <f>IFERROR(__xludf.DUMMYFUNCTION("TEXTJOIN("";"", TRUE, FILTER(CID!$B$2:$B$14794, CID!B8372=CID!$D$2:$D$14794))"),"#N/A")</f>
        <v>#N/A</v>
      </c>
      <c r="B8372" s="12" t="str">
        <f>IFERROR(__xludf.DUMMYFUNCTION("TEXTJOIN(""; "", TRUE, FILTER(CID!B8372:B14794, REGEXMATCH(CID!D8372:D14794, TEXTJOIN(""|"", TRUE, SPLIT(A8372, "";"")))))"),"#N/A")</f>
        <v>#N/A</v>
      </c>
    </row>
    <row r="8373">
      <c r="A8373" s="12" t="str">
        <f>IFERROR(__xludf.DUMMYFUNCTION("TEXTJOIN("";"", TRUE, FILTER(CID!$B$2:$B$14794, CID!B8373=CID!$D$2:$D$14794))"),"#N/A")</f>
        <v>#N/A</v>
      </c>
      <c r="B8373" s="12" t="str">
        <f>IFERROR(__xludf.DUMMYFUNCTION("TEXTJOIN(""; "", TRUE, FILTER(CID!B8373:B14794, REGEXMATCH(CID!D8373:D14794, TEXTJOIN(""|"", TRUE, SPLIT(A8373, "";"")))))"),"#N/A")</f>
        <v>#N/A</v>
      </c>
    </row>
    <row r="8374">
      <c r="A8374" s="12" t="str">
        <f>IFERROR(__xludf.DUMMYFUNCTION("TEXTJOIN("";"", TRUE, FILTER(CID!$B$2:$B$14794, CID!B8374=CID!$D$2:$D$14794))"),"#N/A")</f>
        <v>#N/A</v>
      </c>
      <c r="B8374" s="12" t="str">
        <f>IFERROR(__xludf.DUMMYFUNCTION("TEXTJOIN(""; "", TRUE, FILTER(CID!B8374:B14794, REGEXMATCH(CID!D8374:D14794, TEXTJOIN(""|"", TRUE, SPLIT(A8374, "";"")))))"),"#N/A")</f>
        <v>#N/A</v>
      </c>
    </row>
    <row r="8375">
      <c r="A8375" s="12" t="str">
        <f>IFERROR(__xludf.DUMMYFUNCTION("TEXTJOIN("";"", TRUE, FILTER(CID!$B$2:$B$14794, CID!B8375=CID!$D$2:$D$14794))"),"#N/A")</f>
        <v>#N/A</v>
      </c>
      <c r="B8375" s="12" t="str">
        <f>IFERROR(__xludf.DUMMYFUNCTION("TEXTJOIN(""; "", TRUE, FILTER(CID!B8375:B14794, REGEXMATCH(CID!D8375:D14794, TEXTJOIN(""|"", TRUE, SPLIT(A8375, "";"")))))"),"#N/A")</f>
        <v>#N/A</v>
      </c>
    </row>
    <row r="8376">
      <c r="A8376" s="12" t="str">
        <f>IFERROR(__xludf.DUMMYFUNCTION("TEXTJOIN("";"", TRUE, FILTER(CID!$B$2:$B$14794, CID!B8376=CID!$D$2:$D$14794))"),"#N/A")</f>
        <v>#N/A</v>
      </c>
      <c r="B8376" s="12" t="str">
        <f>IFERROR(__xludf.DUMMYFUNCTION("TEXTJOIN(""; "", TRUE, FILTER(CID!B8376:B14794, REGEXMATCH(CID!D8376:D14794, TEXTJOIN(""|"", TRUE, SPLIT(A8376, "";"")))))"),"#N/A")</f>
        <v>#N/A</v>
      </c>
    </row>
    <row r="8377">
      <c r="A8377" s="12" t="str">
        <f>IFERROR(__xludf.DUMMYFUNCTION("TEXTJOIN("";"", TRUE, FILTER(CID!$B$2:$B$14794, CID!B8377=CID!$D$2:$D$14794))"),"#N/A")</f>
        <v>#N/A</v>
      </c>
      <c r="B8377" s="12" t="str">
        <f>IFERROR(__xludf.DUMMYFUNCTION("TEXTJOIN(""; "", TRUE, FILTER(CID!B8377:B14794, REGEXMATCH(CID!D8377:D14794, TEXTJOIN(""|"", TRUE, SPLIT(A8377, "";"")))))"),"#N/A")</f>
        <v>#N/A</v>
      </c>
    </row>
    <row r="8378">
      <c r="A8378" s="12" t="str">
        <f>IFERROR(__xludf.DUMMYFUNCTION("TEXTJOIN("";"", TRUE, FILTER(CID!$B$2:$B$14794, CID!B8378=CID!$D$2:$D$14794))"),"#N/A")</f>
        <v>#N/A</v>
      </c>
      <c r="B8378" s="12" t="str">
        <f>IFERROR(__xludf.DUMMYFUNCTION("TEXTJOIN(""; "", TRUE, FILTER(CID!B8378:B14794, REGEXMATCH(CID!D8378:D14794, TEXTJOIN(""|"", TRUE, SPLIT(A8378, "";"")))))"),"#N/A")</f>
        <v>#N/A</v>
      </c>
    </row>
    <row r="8379">
      <c r="A8379" s="12" t="str">
        <f>IFERROR(__xludf.DUMMYFUNCTION("TEXTJOIN("";"", TRUE, FILTER(CID!$B$2:$B$14794, CID!B8379=CID!$D$2:$D$14794))"),"#N/A")</f>
        <v>#N/A</v>
      </c>
      <c r="B8379" s="12" t="str">
        <f>IFERROR(__xludf.DUMMYFUNCTION("TEXTJOIN(""; "", TRUE, FILTER(CID!B8379:B14794, REGEXMATCH(CID!D8379:D14794, TEXTJOIN(""|"", TRUE, SPLIT(A8379, "";"")))))"),"#N/A")</f>
        <v>#N/A</v>
      </c>
    </row>
    <row r="8380">
      <c r="A8380" s="12" t="str">
        <f>IFERROR(__xludf.DUMMYFUNCTION("TEXTJOIN("";"", TRUE, FILTER(CID!$B$2:$B$14794, CID!B8380=CID!$D$2:$D$14794))"),"#N/A")</f>
        <v>#N/A</v>
      </c>
      <c r="B8380" s="12" t="str">
        <f>IFERROR(__xludf.DUMMYFUNCTION("TEXTJOIN(""; "", TRUE, FILTER(CID!B8380:B14794, REGEXMATCH(CID!D8380:D14794, TEXTJOIN(""|"", TRUE, SPLIT(A8380, "";"")))))"),"#N/A")</f>
        <v>#N/A</v>
      </c>
    </row>
    <row r="8381">
      <c r="A8381" s="12" t="str">
        <f>IFERROR(__xludf.DUMMYFUNCTION("TEXTJOIN("";"", TRUE, FILTER(CID!$B$2:$B$14794, CID!B8381=CID!$D$2:$D$14794))"),"#N/A")</f>
        <v>#N/A</v>
      </c>
      <c r="B8381" s="12" t="str">
        <f>IFERROR(__xludf.DUMMYFUNCTION("TEXTJOIN(""; "", TRUE, FILTER(CID!B8381:B14794, REGEXMATCH(CID!D8381:D14794, TEXTJOIN(""|"", TRUE, SPLIT(A8381, "";"")))))"),"#N/A")</f>
        <v>#N/A</v>
      </c>
    </row>
    <row r="8382">
      <c r="A8382" s="12" t="str">
        <f>IFERROR(__xludf.DUMMYFUNCTION("TEXTJOIN("";"", TRUE, FILTER(CID!$B$2:$B$14794, CID!B8382=CID!$D$2:$D$14794))"),"#N/A")</f>
        <v>#N/A</v>
      </c>
      <c r="B8382" s="12" t="str">
        <f>IFERROR(__xludf.DUMMYFUNCTION("TEXTJOIN(""; "", TRUE, FILTER(CID!B8382:B14794, REGEXMATCH(CID!D8382:D14794, TEXTJOIN(""|"", TRUE, SPLIT(A8382, "";"")))))"),"#N/A")</f>
        <v>#N/A</v>
      </c>
    </row>
    <row r="8383">
      <c r="A8383" s="12" t="str">
        <f>IFERROR(__xludf.DUMMYFUNCTION("TEXTJOIN("";"", TRUE, FILTER(CID!$B$2:$B$14794, CID!B8383=CID!$D$2:$D$14794))"),"#N/A")</f>
        <v>#N/A</v>
      </c>
      <c r="B8383" s="12" t="str">
        <f>IFERROR(__xludf.DUMMYFUNCTION("TEXTJOIN(""; "", TRUE, FILTER(CID!B8383:B14794, REGEXMATCH(CID!D8383:D14794, TEXTJOIN(""|"", TRUE, SPLIT(A8383, "";"")))))"),"#N/A")</f>
        <v>#N/A</v>
      </c>
    </row>
    <row r="8384">
      <c r="A8384" s="12" t="str">
        <f>IFERROR(__xludf.DUMMYFUNCTION("TEXTJOIN("";"", TRUE, FILTER(CID!$B$2:$B$14794, CID!B8384=CID!$D$2:$D$14794))"),"#N/A")</f>
        <v>#N/A</v>
      </c>
      <c r="B8384" s="12" t="str">
        <f>IFERROR(__xludf.DUMMYFUNCTION("TEXTJOIN(""; "", TRUE, FILTER(CID!B8384:B14794, REGEXMATCH(CID!D8384:D14794, TEXTJOIN(""|"", TRUE, SPLIT(A8384, "";"")))))"),"#N/A")</f>
        <v>#N/A</v>
      </c>
    </row>
    <row r="8385">
      <c r="A8385" s="12" t="str">
        <f>IFERROR(__xludf.DUMMYFUNCTION("TEXTJOIN("";"", TRUE, FILTER(CID!$B$2:$B$14794, CID!B8385=CID!$D$2:$D$14794))"),"#N/A")</f>
        <v>#N/A</v>
      </c>
      <c r="B8385" s="12" t="str">
        <f>IFERROR(__xludf.DUMMYFUNCTION("TEXTJOIN(""; "", TRUE, FILTER(CID!B8385:B14794, REGEXMATCH(CID!D8385:D14794, TEXTJOIN(""|"", TRUE, SPLIT(A8385, "";"")))))"),"#N/A")</f>
        <v>#N/A</v>
      </c>
    </row>
    <row r="8386">
      <c r="A8386" s="12" t="str">
        <f>IFERROR(__xludf.DUMMYFUNCTION("TEXTJOIN("";"", TRUE, FILTER(CID!$B$2:$B$14794, CID!B8386=CID!$D$2:$D$14794))"),"#N/A")</f>
        <v>#N/A</v>
      </c>
      <c r="B8386" s="12" t="str">
        <f>IFERROR(__xludf.DUMMYFUNCTION("TEXTJOIN(""; "", TRUE, FILTER(CID!B8386:B14794, REGEXMATCH(CID!D8386:D14794, TEXTJOIN(""|"", TRUE, SPLIT(A8386, "";"")))))"),"#N/A")</f>
        <v>#N/A</v>
      </c>
    </row>
    <row r="8387">
      <c r="A8387" s="12" t="str">
        <f>IFERROR(__xludf.DUMMYFUNCTION("TEXTJOIN("";"", TRUE, FILTER(CID!$B$2:$B$14794, CID!B8387=CID!$D$2:$D$14794))"),"#N/A")</f>
        <v>#N/A</v>
      </c>
      <c r="B8387" s="12" t="str">
        <f>IFERROR(__xludf.DUMMYFUNCTION("TEXTJOIN(""; "", TRUE, FILTER(CID!B8387:B14794, REGEXMATCH(CID!D8387:D14794, TEXTJOIN(""|"", TRUE, SPLIT(A8387, "";"")))))"),"#N/A")</f>
        <v>#N/A</v>
      </c>
    </row>
    <row r="8388">
      <c r="A8388" s="12" t="str">
        <f>IFERROR(__xludf.DUMMYFUNCTION("TEXTJOIN("";"", TRUE, FILTER(CID!$B$2:$B$14794, CID!B8388=CID!$D$2:$D$14794))"),"#N/A")</f>
        <v>#N/A</v>
      </c>
      <c r="B8388" s="12" t="str">
        <f>IFERROR(__xludf.DUMMYFUNCTION("TEXTJOIN(""; "", TRUE, FILTER(CID!B8388:B14794, REGEXMATCH(CID!D8388:D14794, TEXTJOIN(""|"", TRUE, SPLIT(A8388, "";"")))))"),"#N/A")</f>
        <v>#N/A</v>
      </c>
    </row>
    <row r="8389">
      <c r="A8389" s="12" t="str">
        <f>IFERROR(__xludf.DUMMYFUNCTION("TEXTJOIN("";"", TRUE, FILTER(CID!$B$2:$B$14794, CID!B8389=CID!$D$2:$D$14794))"),"#N/A")</f>
        <v>#N/A</v>
      </c>
      <c r="B8389" s="12" t="str">
        <f>IFERROR(__xludf.DUMMYFUNCTION("TEXTJOIN(""; "", TRUE, FILTER(CID!B8389:B14794, REGEXMATCH(CID!D8389:D14794, TEXTJOIN(""|"", TRUE, SPLIT(A8389, "";"")))))"),"#N/A")</f>
        <v>#N/A</v>
      </c>
    </row>
    <row r="8390">
      <c r="A8390" s="12" t="str">
        <f>IFERROR(__xludf.DUMMYFUNCTION("TEXTJOIN("";"", TRUE, FILTER(CID!$B$2:$B$14794, CID!B8390=CID!$D$2:$D$14794))"),"#N/A")</f>
        <v>#N/A</v>
      </c>
      <c r="B8390" s="12" t="str">
        <f>IFERROR(__xludf.DUMMYFUNCTION("TEXTJOIN(""; "", TRUE, FILTER(CID!B8390:B14794, REGEXMATCH(CID!D8390:D14794, TEXTJOIN(""|"", TRUE, SPLIT(A8390, "";"")))))"),"#N/A")</f>
        <v>#N/A</v>
      </c>
    </row>
    <row r="8391">
      <c r="A8391" s="12" t="str">
        <f>IFERROR(__xludf.DUMMYFUNCTION("TEXTJOIN("";"", TRUE, FILTER(CID!$B$2:$B$14794, CID!B8391=CID!$D$2:$D$14794))"),"#N/A")</f>
        <v>#N/A</v>
      </c>
      <c r="B8391" s="12" t="str">
        <f>IFERROR(__xludf.DUMMYFUNCTION("TEXTJOIN(""; "", TRUE, FILTER(CID!B8391:B14794, REGEXMATCH(CID!D8391:D14794, TEXTJOIN(""|"", TRUE, SPLIT(A8391, "";"")))))"),"#N/A")</f>
        <v>#N/A</v>
      </c>
    </row>
    <row r="8392">
      <c r="A8392" s="12" t="str">
        <f>IFERROR(__xludf.DUMMYFUNCTION("TEXTJOIN("";"", TRUE, FILTER(CID!$B$2:$B$14794, CID!B8392=CID!$D$2:$D$14794))"),"#N/A")</f>
        <v>#N/A</v>
      </c>
      <c r="B8392" s="12" t="str">
        <f>IFERROR(__xludf.DUMMYFUNCTION("TEXTJOIN(""; "", TRUE, FILTER(CID!B8392:B14794, REGEXMATCH(CID!D8392:D14794, TEXTJOIN(""|"", TRUE, SPLIT(A8392, "";"")))))"),"#N/A")</f>
        <v>#N/A</v>
      </c>
    </row>
    <row r="8393">
      <c r="A8393" s="12" t="str">
        <f>IFERROR(__xludf.DUMMYFUNCTION("TEXTJOIN("";"", TRUE, FILTER(CID!$B$2:$B$14794, CID!B8393=CID!$D$2:$D$14794))"),"#N/A")</f>
        <v>#N/A</v>
      </c>
      <c r="B8393" s="12" t="str">
        <f>IFERROR(__xludf.DUMMYFUNCTION("TEXTJOIN(""; "", TRUE, FILTER(CID!B8393:B14794, REGEXMATCH(CID!D8393:D14794, TEXTJOIN(""|"", TRUE, SPLIT(A8393, "";"")))))"),"#N/A")</f>
        <v>#N/A</v>
      </c>
    </row>
    <row r="8394">
      <c r="A8394" s="12" t="str">
        <f>IFERROR(__xludf.DUMMYFUNCTION("TEXTJOIN("";"", TRUE, FILTER(CID!$B$2:$B$14794, CID!B8394=CID!$D$2:$D$14794))"),"#N/A")</f>
        <v>#N/A</v>
      </c>
      <c r="B8394" s="12" t="str">
        <f>IFERROR(__xludf.DUMMYFUNCTION("TEXTJOIN(""; "", TRUE, FILTER(CID!B8394:B14794, REGEXMATCH(CID!D8394:D14794, TEXTJOIN(""|"", TRUE, SPLIT(A8394, "";"")))))"),"#N/A")</f>
        <v>#N/A</v>
      </c>
    </row>
    <row r="8395">
      <c r="A8395" s="12" t="str">
        <f>IFERROR(__xludf.DUMMYFUNCTION("TEXTJOIN("";"", TRUE, FILTER(CID!$B$2:$B$14794, CID!B8395=CID!$D$2:$D$14794))"),"#N/A")</f>
        <v>#N/A</v>
      </c>
      <c r="B8395" s="12" t="str">
        <f>IFERROR(__xludf.DUMMYFUNCTION("TEXTJOIN(""; "", TRUE, FILTER(CID!B8395:B14794, REGEXMATCH(CID!D8395:D14794, TEXTJOIN(""|"", TRUE, SPLIT(A8395, "";"")))))"),"#N/A")</f>
        <v>#N/A</v>
      </c>
    </row>
    <row r="8396">
      <c r="A8396" s="12" t="str">
        <f>IFERROR(__xludf.DUMMYFUNCTION("TEXTJOIN("";"", TRUE, FILTER(CID!$B$2:$B$14794, CID!B8396=CID!$D$2:$D$14794))"),"#N/A")</f>
        <v>#N/A</v>
      </c>
      <c r="B8396" s="12" t="str">
        <f>IFERROR(__xludf.DUMMYFUNCTION("TEXTJOIN(""; "", TRUE, FILTER(CID!B8396:B14794, REGEXMATCH(CID!D8396:D14794, TEXTJOIN(""|"", TRUE, SPLIT(A8396, "";"")))))"),"#N/A")</f>
        <v>#N/A</v>
      </c>
    </row>
    <row r="8397">
      <c r="A8397" s="12" t="str">
        <f>IFERROR(__xludf.DUMMYFUNCTION("TEXTJOIN("";"", TRUE, FILTER(CID!$B$2:$B$14794, CID!B8397=CID!$D$2:$D$14794))"),"#N/A")</f>
        <v>#N/A</v>
      </c>
      <c r="B8397" s="12" t="str">
        <f>IFERROR(__xludf.DUMMYFUNCTION("TEXTJOIN(""; "", TRUE, FILTER(CID!B8397:B14794, REGEXMATCH(CID!D8397:D14794, TEXTJOIN(""|"", TRUE, SPLIT(A8397, "";"")))))"),"#N/A")</f>
        <v>#N/A</v>
      </c>
    </row>
    <row r="8398">
      <c r="A8398" s="12" t="str">
        <f>IFERROR(__xludf.DUMMYFUNCTION("TEXTJOIN("";"", TRUE, FILTER(CID!$B$2:$B$14794, CID!B8398=CID!$D$2:$D$14794))"),"#N/A")</f>
        <v>#N/A</v>
      </c>
      <c r="B8398" s="12" t="str">
        <f>IFERROR(__xludf.DUMMYFUNCTION("TEXTJOIN(""; "", TRUE, FILTER(CID!B8398:B14794, REGEXMATCH(CID!D8398:D14794, TEXTJOIN(""|"", TRUE, SPLIT(A8398, "";"")))))"),"#N/A")</f>
        <v>#N/A</v>
      </c>
    </row>
    <row r="8399">
      <c r="A8399" s="12" t="str">
        <f>IFERROR(__xludf.DUMMYFUNCTION("TEXTJOIN("";"", TRUE, FILTER(CID!$B$2:$B$14794, CID!B8399=CID!$D$2:$D$14794))"),"#N/A")</f>
        <v>#N/A</v>
      </c>
      <c r="B8399" s="12" t="str">
        <f>IFERROR(__xludf.DUMMYFUNCTION("TEXTJOIN(""; "", TRUE, FILTER(CID!B8399:B14794, REGEXMATCH(CID!D8399:D14794, TEXTJOIN(""|"", TRUE, SPLIT(A8399, "";"")))))"),"#N/A")</f>
        <v>#N/A</v>
      </c>
    </row>
    <row r="8400">
      <c r="A8400" s="12" t="str">
        <f>IFERROR(__xludf.DUMMYFUNCTION("TEXTJOIN("";"", TRUE, FILTER(CID!$B$2:$B$14794, CID!B8400=CID!$D$2:$D$14794))"),"#N/A")</f>
        <v>#N/A</v>
      </c>
      <c r="B8400" s="12" t="str">
        <f>IFERROR(__xludf.DUMMYFUNCTION("TEXTJOIN(""; "", TRUE, FILTER(CID!B8400:B14794, REGEXMATCH(CID!D8400:D14794, TEXTJOIN(""|"", TRUE, SPLIT(A8400, "";"")))))"),"#N/A")</f>
        <v>#N/A</v>
      </c>
    </row>
    <row r="8401">
      <c r="A8401" s="12" t="str">
        <f>IFERROR(__xludf.DUMMYFUNCTION("TEXTJOIN("";"", TRUE, FILTER(CID!$B$2:$B$14794, CID!B8401=CID!$D$2:$D$14794))"),"#N/A")</f>
        <v>#N/A</v>
      </c>
      <c r="B8401" s="12" t="str">
        <f>IFERROR(__xludf.DUMMYFUNCTION("TEXTJOIN(""; "", TRUE, FILTER(CID!B8401:B14794, REGEXMATCH(CID!D8401:D14794, TEXTJOIN(""|"", TRUE, SPLIT(A8401, "";"")))))"),"#N/A")</f>
        <v>#N/A</v>
      </c>
    </row>
    <row r="8402">
      <c r="A8402" s="12" t="str">
        <f>IFERROR(__xludf.DUMMYFUNCTION("TEXTJOIN("";"", TRUE, FILTER(CID!$B$2:$B$14794, CID!B8402=CID!$D$2:$D$14794))"),"#N/A")</f>
        <v>#N/A</v>
      </c>
      <c r="B8402" s="12" t="str">
        <f>IFERROR(__xludf.DUMMYFUNCTION("TEXTJOIN(""; "", TRUE, FILTER(CID!B8402:B14794, REGEXMATCH(CID!D8402:D14794, TEXTJOIN(""|"", TRUE, SPLIT(A8402, "";"")))))"),"#N/A")</f>
        <v>#N/A</v>
      </c>
    </row>
    <row r="8403">
      <c r="A8403" s="12" t="str">
        <f>IFERROR(__xludf.DUMMYFUNCTION("TEXTJOIN("";"", TRUE, FILTER(CID!$B$2:$B$14794, CID!B8403=CID!$D$2:$D$14794))"),"#N/A")</f>
        <v>#N/A</v>
      </c>
      <c r="B8403" s="12" t="str">
        <f>IFERROR(__xludf.DUMMYFUNCTION("TEXTJOIN(""; "", TRUE, FILTER(CID!B8403:B14794, REGEXMATCH(CID!D8403:D14794, TEXTJOIN(""|"", TRUE, SPLIT(A8403, "";"")))))"),"#N/A")</f>
        <v>#N/A</v>
      </c>
    </row>
    <row r="8404">
      <c r="A8404" s="12" t="str">
        <f>IFERROR(__xludf.DUMMYFUNCTION("TEXTJOIN("";"", TRUE, FILTER(CID!$B$2:$B$14794, CID!B8404=CID!$D$2:$D$14794))"),"#N/A")</f>
        <v>#N/A</v>
      </c>
      <c r="B8404" s="12" t="str">
        <f>IFERROR(__xludf.DUMMYFUNCTION("TEXTJOIN(""; "", TRUE, FILTER(CID!B8404:B14794, REGEXMATCH(CID!D8404:D14794, TEXTJOIN(""|"", TRUE, SPLIT(A8404, "";"")))))"),"#N/A")</f>
        <v>#N/A</v>
      </c>
    </row>
    <row r="8405">
      <c r="A8405" s="12" t="str">
        <f>IFERROR(__xludf.DUMMYFUNCTION("TEXTJOIN("";"", TRUE, FILTER(CID!$B$2:$B$14794, CID!B8405=CID!$D$2:$D$14794))"),"#N/A")</f>
        <v>#N/A</v>
      </c>
      <c r="B8405" s="12" t="str">
        <f>IFERROR(__xludf.DUMMYFUNCTION("TEXTJOIN(""; "", TRUE, FILTER(CID!B8405:B14794, REGEXMATCH(CID!D8405:D14794, TEXTJOIN(""|"", TRUE, SPLIT(A8405, "";"")))))"),"#N/A")</f>
        <v>#N/A</v>
      </c>
    </row>
    <row r="8406">
      <c r="A8406" s="12" t="str">
        <f>IFERROR(__xludf.DUMMYFUNCTION("TEXTJOIN("";"", TRUE, FILTER(CID!$B$2:$B$14794, CID!B8406=CID!$D$2:$D$14794))"),"#N/A")</f>
        <v>#N/A</v>
      </c>
      <c r="B8406" s="12" t="str">
        <f>IFERROR(__xludf.DUMMYFUNCTION("TEXTJOIN(""; "", TRUE, FILTER(CID!B8406:B14794, REGEXMATCH(CID!D8406:D14794, TEXTJOIN(""|"", TRUE, SPLIT(A8406, "";"")))))"),"#N/A")</f>
        <v>#N/A</v>
      </c>
    </row>
    <row r="8407">
      <c r="A8407" s="12" t="str">
        <f>IFERROR(__xludf.DUMMYFUNCTION("TEXTJOIN("";"", TRUE, FILTER(CID!$B$2:$B$14794, CID!B8407=CID!$D$2:$D$14794))"),"#N/A")</f>
        <v>#N/A</v>
      </c>
      <c r="B8407" s="12" t="str">
        <f>IFERROR(__xludf.DUMMYFUNCTION("TEXTJOIN(""; "", TRUE, FILTER(CID!B8407:B14794, REGEXMATCH(CID!D8407:D14794, TEXTJOIN(""|"", TRUE, SPLIT(A8407, "";"")))))"),"#N/A")</f>
        <v>#N/A</v>
      </c>
    </row>
    <row r="8408">
      <c r="A8408" s="12" t="str">
        <f>IFERROR(__xludf.DUMMYFUNCTION("TEXTJOIN("";"", TRUE, FILTER(CID!$B$2:$B$14794, CID!B8408=CID!$D$2:$D$14794))"),"#N/A")</f>
        <v>#N/A</v>
      </c>
      <c r="B8408" s="12" t="str">
        <f>IFERROR(__xludf.DUMMYFUNCTION("TEXTJOIN(""; "", TRUE, FILTER(CID!B8408:B14794, REGEXMATCH(CID!D8408:D14794, TEXTJOIN(""|"", TRUE, SPLIT(A8408, "";"")))))"),"#N/A")</f>
        <v>#N/A</v>
      </c>
    </row>
    <row r="8409">
      <c r="A8409" s="12" t="str">
        <f>IFERROR(__xludf.DUMMYFUNCTION("TEXTJOIN("";"", TRUE, FILTER(CID!$B$2:$B$14794, CID!B8409=CID!$D$2:$D$14794))"),"#N/A")</f>
        <v>#N/A</v>
      </c>
      <c r="B8409" s="12" t="str">
        <f>IFERROR(__xludf.DUMMYFUNCTION("TEXTJOIN(""; "", TRUE, FILTER(CID!B8409:B14794, REGEXMATCH(CID!D8409:D14794, TEXTJOIN(""|"", TRUE, SPLIT(A8409, "";"")))))"),"#N/A")</f>
        <v>#N/A</v>
      </c>
    </row>
    <row r="8410">
      <c r="A8410" s="12" t="str">
        <f>IFERROR(__xludf.DUMMYFUNCTION("TEXTJOIN("";"", TRUE, FILTER(CID!$B$2:$B$14794, CID!B8410=CID!$D$2:$D$14794))"),"#N/A")</f>
        <v>#N/A</v>
      </c>
      <c r="B8410" s="12" t="str">
        <f>IFERROR(__xludf.DUMMYFUNCTION("TEXTJOIN(""; "", TRUE, FILTER(CID!B8410:B14794, REGEXMATCH(CID!D8410:D14794, TEXTJOIN(""|"", TRUE, SPLIT(A8410, "";"")))))"),"#N/A")</f>
        <v>#N/A</v>
      </c>
    </row>
    <row r="8411">
      <c r="A8411" s="12" t="str">
        <f>IFERROR(__xludf.DUMMYFUNCTION("TEXTJOIN("";"", TRUE, FILTER(CID!$B$2:$B$14794, CID!B8411=CID!$D$2:$D$14794))"),"#N/A")</f>
        <v>#N/A</v>
      </c>
      <c r="B8411" s="12" t="str">
        <f>IFERROR(__xludf.DUMMYFUNCTION("TEXTJOIN(""; "", TRUE, FILTER(CID!B8411:B14794, REGEXMATCH(CID!D8411:D14794, TEXTJOIN(""|"", TRUE, SPLIT(A8411, "";"")))))"),"#N/A")</f>
        <v>#N/A</v>
      </c>
    </row>
    <row r="8412">
      <c r="A8412" s="12" t="str">
        <f>IFERROR(__xludf.DUMMYFUNCTION("TEXTJOIN("";"", TRUE, FILTER(CID!$B$2:$B$14794, CID!B8412=CID!$D$2:$D$14794))"),"#N/A")</f>
        <v>#N/A</v>
      </c>
      <c r="B8412" s="12" t="str">
        <f>IFERROR(__xludf.DUMMYFUNCTION("TEXTJOIN(""; "", TRUE, FILTER(CID!B8412:B14794, REGEXMATCH(CID!D8412:D14794, TEXTJOIN(""|"", TRUE, SPLIT(A8412, "";"")))))"),"#N/A")</f>
        <v>#N/A</v>
      </c>
    </row>
    <row r="8413">
      <c r="A8413" s="12" t="str">
        <f>IFERROR(__xludf.DUMMYFUNCTION("TEXTJOIN("";"", TRUE, FILTER(CID!$B$2:$B$14794, CID!B8413=CID!$D$2:$D$14794))"),"#N/A")</f>
        <v>#N/A</v>
      </c>
      <c r="B8413" s="12" t="str">
        <f>IFERROR(__xludf.DUMMYFUNCTION("TEXTJOIN(""; "", TRUE, FILTER(CID!B8413:B14794, REGEXMATCH(CID!D8413:D14794, TEXTJOIN(""|"", TRUE, SPLIT(A8413, "";"")))))"),"#N/A")</f>
        <v>#N/A</v>
      </c>
    </row>
    <row r="8414">
      <c r="A8414" s="12" t="str">
        <f>IFERROR(__xludf.DUMMYFUNCTION("TEXTJOIN("";"", TRUE, FILTER(CID!$B$2:$B$14794, CID!B8414=CID!$D$2:$D$14794))"),"#N/A")</f>
        <v>#N/A</v>
      </c>
      <c r="B8414" s="12" t="str">
        <f>IFERROR(__xludf.DUMMYFUNCTION("TEXTJOIN(""; "", TRUE, FILTER(CID!B8414:B14794, REGEXMATCH(CID!D8414:D14794, TEXTJOIN(""|"", TRUE, SPLIT(A8414, "";"")))))"),"#N/A")</f>
        <v>#N/A</v>
      </c>
    </row>
    <row r="8415">
      <c r="A8415" s="12" t="str">
        <f>IFERROR(__xludf.DUMMYFUNCTION("TEXTJOIN("";"", TRUE, FILTER(CID!$B$2:$B$14794, CID!B8415=CID!$D$2:$D$14794))"),"#N/A")</f>
        <v>#N/A</v>
      </c>
      <c r="B8415" s="12" t="str">
        <f>IFERROR(__xludf.DUMMYFUNCTION("TEXTJOIN(""; "", TRUE, FILTER(CID!B8415:B14794, REGEXMATCH(CID!D8415:D14794, TEXTJOIN(""|"", TRUE, SPLIT(A8415, "";"")))))"),"#N/A")</f>
        <v>#N/A</v>
      </c>
    </row>
    <row r="8416">
      <c r="A8416" s="12" t="str">
        <f>IFERROR(__xludf.DUMMYFUNCTION("TEXTJOIN("";"", TRUE, FILTER(CID!$B$2:$B$14794, CID!B8416=CID!$D$2:$D$14794))"),"#N/A")</f>
        <v>#N/A</v>
      </c>
      <c r="B8416" s="12" t="str">
        <f>IFERROR(__xludf.DUMMYFUNCTION("TEXTJOIN(""; "", TRUE, FILTER(CID!B8416:B14794, REGEXMATCH(CID!D8416:D14794, TEXTJOIN(""|"", TRUE, SPLIT(A8416, "";"")))))"),"#N/A")</f>
        <v>#N/A</v>
      </c>
    </row>
    <row r="8417">
      <c r="A8417" s="12" t="str">
        <f>IFERROR(__xludf.DUMMYFUNCTION("TEXTJOIN("";"", TRUE, FILTER(CID!$B$2:$B$14794, CID!B8417=CID!$D$2:$D$14794))"),"#N/A")</f>
        <v>#N/A</v>
      </c>
      <c r="B8417" s="12" t="str">
        <f>IFERROR(__xludf.DUMMYFUNCTION("TEXTJOIN(""; "", TRUE, FILTER(CID!B8417:B14794, REGEXMATCH(CID!D8417:D14794, TEXTJOIN(""|"", TRUE, SPLIT(A8417, "";"")))))"),"#N/A")</f>
        <v>#N/A</v>
      </c>
    </row>
    <row r="8418">
      <c r="A8418" s="12" t="str">
        <f>IFERROR(__xludf.DUMMYFUNCTION("TEXTJOIN("";"", TRUE, FILTER(CID!$B$2:$B$14794, CID!B8418=CID!$D$2:$D$14794))"),"#N/A")</f>
        <v>#N/A</v>
      </c>
      <c r="B8418" s="12" t="str">
        <f>IFERROR(__xludf.DUMMYFUNCTION("TEXTJOIN(""; "", TRUE, FILTER(CID!B8418:B14794, REGEXMATCH(CID!D8418:D14794, TEXTJOIN(""|"", TRUE, SPLIT(A8418, "";"")))))"),"#N/A")</f>
        <v>#N/A</v>
      </c>
    </row>
    <row r="8419">
      <c r="A8419" s="12" t="str">
        <f>IFERROR(__xludf.DUMMYFUNCTION("TEXTJOIN("";"", TRUE, FILTER(CID!$B$2:$B$14794, CID!B8419=CID!$D$2:$D$14794))"),"#N/A")</f>
        <v>#N/A</v>
      </c>
      <c r="B8419" s="12" t="str">
        <f>IFERROR(__xludf.DUMMYFUNCTION("TEXTJOIN(""; "", TRUE, FILTER(CID!B8419:B14794, REGEXMATCH(CID!D8419:D14794, TEXTJOIN(""|"", TRUE, SPLIT(A8419, "";"")))))"),"#N/A")</f>
        <v>#N/A</v>
      </c>
    </row>
    <row r="8420">
      <c r="A8420" s="12" t="str">
        <f>IFERROR(__xludf.DUMMYFUNCTION("TEXTJOIN("";"", TRUE, FILTER(CID!$B$2:$B$14794, CID!B8420=CID!$D$2:$D$14794))"),"#N/A")</f>
        <v>#N/A</v>
      </c>
      <c r="B8420" s="12" t="str">
        <f>IFERROR(__xludf.DUMMYFUNCTION("TEXTJOIN(""; "", TRUE, FILTER(CID!B8420:B14794, REGEXMATCH(CID!D8420:D14794, TEXTJOIN(""|"", TRUE, SPLIT(A8420, "";"")))))"),"#N/A")</f>
        <v>#N/A</v>
      </c>
    </row>
    <row r="8421">
      <c r="A8421" s="12" t="str">
        <f>IFERROR(__xludf.DUMMYFUNCTION("TEXTJOIN("";"", TRUE, FILTER(CID!$B$2:$B$14794, CID!B8421=CID!$D$2:$D$14794))"),"#N/A")</f>
        <v>#N/A</v>
      </c>
      <c r="B8421" s="12" t="str">
        <f>IFERROR(__xludf.DUMMYFUNCTION("TEXTJOIN(""; "", TRUE, FILTER(CID!B8421:B14794, REGEXMATCH(CID!D8421:D14794, TEXTJOIN(""|"", TRUE, SPLIT(A8421, "";"")))))"),"#N/A")</f>
        <v>#N/A</v>
      </c>
    </row>
    <row r="8422">
      <c r="A8422" s="12" t="str">
        <f>IFERROR(__xludf.DUMMYFUNCTION("TEXTJOIN("";"", TRUE, FILTER(CID!$B$2:$B$14794, CID!B8422=CID!$D$2:$D$14794))"),"#N/A")</f>
        <v>#N/A</v>
      </c>
      <c r="B8422" s="12" t="str">
        <f>IFERROR(__xludf.DUMMYFUNCTION("TEXTJOIN(""; "", TRUE, FILTER(CID!B8422:B14794, REGEXMATCH(CID!D8422:D14794, TEXTJOIN(""|"", TRUE, SPLIT(A8422, "";"")))))"),"#N/A")</f>
        <v>#N/A</v>
      </c>
    </row>
    <row r="8423">
      <c r="A8423" s="12" t="str">
        <f>IFERROR(__xludf.DUMMYFUNCTION("TEXTJOIN("";"", TRUE, FILTER(CID!$B$2:$B$14794, CID!B8423=CID!$D$2:$D$14794))"),"#N/A")</f>
        <v>#N/A</v>
      </c>
      <c r="B8423" s="12" t="str">
        <f>IFERROR(__xludf.DUMMYFUNCTION("TEXTJOIN(""; "", TRUE, FILTER(CID!B8423:B14794, REGEXMATCH(CID!D8423:D14794, TEXTJOIN(""|"", TRUE, SPLIT(A8423, "";"")))))"),"#N/A")</f>
        <v>#N/A</v>
      </c>
    </row>
    <row r="8424">
      <c r="A8424" s="12" t="str">
        <f>IFERROR(__xludf.DUMMYFUNCTION("TEXTJOIN("";"", TRUE, FILTER(CID!$B$2:$B$14794, CID!B8424=CID!$D$2:$D$14794))"),"#N/A")</f>
        <v>#N/A</v>
      </c>
      <c r="B8424" s="12" t="str">
        <f>IFERROR(__xludf.DUMMYFUNCTION("TEXTJOIN(""; "", TRUE, FILTER(CID!B8424:B14794, REGEXMATCH(CID!D8424:D14794, TEXTJOIN(""|"", TRUE, SPLIT(A8424, "";"")))))"),"#N/A")</f>
        <v>#N/A</v>
      </c>
    </row>
    <row r="8425">
      <c r="A8425" s="12" t="str">
        <f>IFERROR(__xludf.DUMMYFUNCTION("TEXTJOIN("";"", TRUE, FILTER(CID!$B$2:$B$14794, CID!B8425=CID!$D$2:$D$14794))"),"#N/A")</f>
        <v>#N/A</v>
      </c>
      <c r="B8425" s="12" t="str">
        <f>IFERROR(__xludf.DUMMYFUNCTION("TEXTJOIN(""; "", TRUE, FILTER(CID!B8425:B14794, REGEXMATCH(CID!D8425:D14794, TEXTJOIN(""|"", TRUE, SPLIT(A8425, "";"")))))"),"#N/A")</f>
        <v>#N/A</v>
      </c>
    </row>
    <row r="8426">
      <c r="A8426" s="12" t="str">
        <f>IFERROR(__xludf.DUMMYFUNCTION("TEXTJOIN("";"", TRUE, FILTER(CID!$B$2:$B$14794, CID!B8426=CID!$D$2:$D$14794))"),"#N/A")</f>
        <v>#N/A</v>
      </c>
      <c r="B8426" s="12" t="str">
        <f>IFERROR(__xludf.DUMMYFUNCTION("TEXTJOIN(""; "", TRUE, FILTER(CID!B8426:B14794, REGEXMATCH(CID!D8426:D14794, TEXTJOIN(""|"", TRUE, SPLIT(A8426, "";"")))))"),"#N/A")</f>
        <v>#N/A</v>
      </c>
    </row>
    <row r="8427">
      <c r="A8427" s="12" t="str">
        <f>IFERROR(__xludf.DUMMYFUNCTION("TEXTJOIN("";"", TRUE, FILTER(CID!$B$2:$B$14794, CID!B8427=CID!$D$2:$D$14794))"),"#N/A")</f>
        <v>#N/A</v>
      </c>
      <c r="B8427" s="12" t="str">
        <f>IFERROR(__xludf.DUMMYFUNCTION("TEXTJOIN(""; "", TRUE, FILTER(CID!B8427:B14794, REGEXMATCH(CID!D8427:D14794, TEXTJOIN(""|"", TRUE, SPLIT(A8427, "";"")))))"),"#N/A")</f>
        <v>#N/A</v>
      </c>
    </row>
    <row r="8428">
      <c r="A8428" s="12" t="str">
        <f>IFERROR(__xludf.DUMMYFUNCTION("TEXTJOIN("";"", TRUE, FILTER(CID!$B$2:$B$14794, CID!B8428=CID!$D$2:$D$14794))"),"#N/A")</f>
        <v>#N/A</v>
      </c>
      <c r="B8428" s="12" t="str">
        <f>IFERROR(__xludf.DUMMYFUNCTION("TEXTJOIN(""; "", TRUE, FILTER(CID!B8428:B14794, REGEXMATCH(CID!D8428:D14794, TEXTJOIN(""|"", TRUE, SPLIT(A8428, "";"")))))"),"#N/A")</f>
        <v>#N/A</v>
      </c>
    </row>
    <row r="8429">
      <c r="A8429" s="12" t="str">
        <f>IFERROR(__xludf.DUMMYFUNCTION("TEXTJOIN("";"", TRUE, FILTER(CID!$B$2:$B$14794, CID!B8429=CID!$D$2:$D$14794))"),"#N/A")</f>
        <v>#N/A</v>
      </c>
      <c r="B8429" s="12" t="str">
        <f>IFERROR(__xludf.DUMMYFUNCTION("TEXTJOIN(""; "", TRUE, FILTER(CID!B8429:B14794, REGEXMATCH(CID!D8429:D14794, TEXTJOIN(""|"", TRUE, SPLIT(A8429, "";"")))))"),"#N/A")</f>
        <v>#N/A</v>
      </c>
    </row>
    <row r="8430">
      <c r="A8430" s="12" t="str">
        <f>IFERROR(__xludf.DUMMYFUNCTION("TEXTJOIN("";"", TRUE, FILTER(CID!$B$2:$B$14794, CID!B8430=CID!$D$2:$D$14794))"),"#N/A")</f>
        <v>#N/A</v>
      </c>
      <c r="B8430" s="12" t="str">
        <f>IFERROR(__xludf.DUMMYFUNCTION("TEXTJOIN(""; "", TRUE, FILTER(CID!B8430:B14794, REGEXMATCH(CID!D8430:D14794, TEXTJOIN(""|"", TRUE, SPLIT(A8430, "";"")))))"),"#N/A")</f>
        <v>#N/A</v>
      </c>
    </row>
    <row r="8431">
      <c r="A8431" s="12" t="str">
        <f>IFERROR(__xludf.DUMMYFUNCTION("TEXTJOIN("";"", TRUE, FILTER(CID!$B$2:$B$14794, CID!B8431=CID!$D$2:$D$14794))"),"#N/A")</f>
        <v>#N/A</v>
      </c>
      <c r="B8431" s="12" t="str">
        <f>IFERROR(__xludf.DUMMYFUNCTION("TEXTJOIN(""; "", TRUE, FILTER(CID!B8431:B14794, REGEXMATCH(CID!D8431:D14794, TEXTJOIN(""|"", TRUE, SPLIT(A8431, "";"")))))"),"#N/A")</f>
        <v>#N/A</v>
      </c>
    </row>
    <row r="8432">
      <c r="A8432" s="12" t="str">
        <f>IFERROR(__xludf.DUMMYFUNCTION("TEXTJOIN("";"", TRUE, FILTER(CID!$B$2:$B$14794, CID!B8432=CID!$D$2:$D$14794))"),"#N/A")</f>
        <v>#N/A</v>
      </c>
      <c r="B8432" s="12" t="str">
        <f>IFERROR(__xludf.DUMMYFUNCTION("TEXTJOIN(""; "", TRUE, FILTER(CID!B8432:B14794, REGEXMATCH(CID!D8432:D14794, TEXTJOIN(""|"", TRUE, SPLIT(A8432, "";"")))))"),"#N/A")</f>
        <v>#N/A</v>
      </c>
    </row>
    <row r="8433">
      <c r="A8433" s="12" t="str">
        <f>IFERROR(__xludf.DUMMYFUNCTION("TEXTJOIN("";"", TRUE, FILTER(CID!$B$2:$B$14794, CID!B8433=CID!$D$2:$D$14794))"),"#N/A")</f>
        <v>#N/A</v>
      </c>
      <c r="B8433" s="12" t="str">
        <f>IFERROR(__xludf.DUMMYFUNCTION("TEXTJOIN(""; "", TRUE, FILTER(CID!B8433:B14794, REGEXMATCH(CID!D8433:D14794, TEXTJOIN(""|"", TRUE, SPLIT(A8433, "";"")))))"),"#N/A")</f>
        <v>#N/A</v>
      </c>
    </row>
    <row r="8434">
      <c r="A8434" s="12" t="str">
        <f>IFERROR(__xludf.DUMMYFUNCTION("TEXTJOIN("";"", TRUE, FILTER(CID!$B$2:$B$14794, CID!B8434=CID!$D$2:$D$14794))"),"#N/A")</f>
        <v>#N/A</v>
      </c>
      <c r="B8434" s="12" t="str">
        <f>IFERROR(__xludf.DUMMYFUNCTION("TEXTJOIN(""; "", TRUE, FILTER(CID!B8434:B14794, REGEXMATCH(CID!D8434:D14794, TEXTJOIN(""|"", TRUE, SPLIT(A8434, "";"")))))"),"#N/A")</f>
        <v>#N/A</v>
      </c>
    </row>
    <row r="8435">
      <c r="A8435" s="12" t="str">
        <f>IFERROR(__xludf.DUMMYFUNCTION("TEXTJOIN("";"", TRUE, FILTER(CID!$B$2:$B$14794, CID!B8435=CID!$D$2:$D$14794))"),"#N/A")</f>
        <v>#N/A</v>
      </c>
      <c r="B8435" s="12" t="str">
        <f>IFERROR(__xludf.DUMMYFUNCTION("TEXTJOIN(""; "", TRUE, FILTER(CID!B8435:B14794, REGEXMATCH(CID!D8435:D14794, TEXTJOIN(""|"", TRUE, SPLIT(A8435, "";"")))))"),"#N/A")</f>
        <v>#N/A</v>
      </c>
    </row>
    <row r="8436">
      <c r="A8436" s="12" t="str">
        <f>IFERROR(__xludf.DUMMYFUNCTION("TEXTJOIN("";"", TRUE, FILTER(CID!$B$2:$B$14794, CID!B8436=CID!$D$2:$D$14794))"),"#N/A")</f>
        <v>#N/A</v>
      </c>
      <c r="B8436" s="12" t="str">
        <f>IFERROR(__xludf.DUMMYFUNCTION("TEXTJOIN(""; "", TRUE, FILTER(CID!B8436:B14794, REGEXMATCH(CID!D8436:D14794, TEXTJOIN(""|"", TRUE, SPLIT(A8436, "";"")))))"),"#N/A")</f>
        <v>#N/A</v>
      </c>
    </row>
    <row r="8437">
      <c r="A8437" s="12" t="str">
        <f>IFERROR(__xludf.DUMMYFUNCTION("TEXTJOIN("";"", TRUE, FILTER(CID!$B$2:$B$14794, CID!B8437=CID!$D$2:$D$14794))"),"#N/A")</f>
        <v>#N/A</v>
      </c>
      <c r="B8437" s="12" t="str">
        <f>IFERROR(__xludf.DUMMYFUNCTION("TEXTJOIN(""; "", TRUE, FILTER(CID!B8437:B14794, REGEXMATCH(CID!D8437:D14794, TEXTJOIN(""|"", TRUE, SPLIT(A8437, "";"")))))"),"#N/A")</f>
        <v>#N/A</v>
      </c>
    </row>
    <row r="8438">
      <c r="A8438" s="12" t="str">
        <f>IFERROR(__xludf.DUMMYFUNCTION("TEXTJOIN("";"", TRUE, FILTER(CID!$B$2:$B$14794, CID!B8438=CID!$D$2:$D$14794))"),"#N/A")</f>
        <v>#N/A</v>
      </c>
      <c r="B8438" s="12" t="str">
        <f>IFERROR(__xludf.DUMMYFUNCTION("TEXTJOIN(""; "", TRUE, FILTER(CID!B8438:B14794, REGEXMATCH(CID!D8438:D14794, TEXTJOIN(""|"", TRUE, SPLIT(A8438, "";"")))))"),"#N/A")</f>
        <v>#N/A</v>
      </c>
    </row>
    <row r="8439">
      <c r="A8439" s="12" t="str">
        <f>IFERROR(__xludf.DUMMYFUNCTION("TEXTJOIN("";"", TRUE, FILTER(CID!$B$2:$B$14794, CID!B8439=CID!$D$2:$D$14794))"),"#N/A")</f>
        <v>#N/A</v>
      </c>
      <c r="B8439" s="12" t="str">
        <f>IFERROR(__xludf.DUMMYFUNCTION("TEXTJOIN(""; "", TRUE, FILTER(CID!B8439:B14794, REGEXMATCH(CID!D8439:D14794, TEXTJOIN(""|"", TRUE, SPLIT(A8439, "";"")))))"),"#N/A")</f>
        <v>#N/A</v>
      </c>
    </row>
    <row r="8440">
      <c r="A8440" s="12" t="str">
        <f>IFERROR(__xludf.DUMMYFUNCTION("TEXTJOIN("";"", TRUE, FILTER(CID!$B$2:$B$14794, CID!B8440=CID!$D$2:$D$14794))"),"#N/A")</f>
        <v>#N/A</v>
      </c>
      <c r="B8440" s="12" t="str">
        <f>IFERROR(__xludf.DUMMYFUNCTION("TEXTJOIN(""; "", TRUE, FILTER(CID!B8440:B14794, REGEXMATCH(CID!D8440:D14794, TEXTJOIN(""|"", TRUE, SPLIT(A8440, "";"")))))"),"#N/A")</f>
        <v>#N/A</v>
      </c>
    </row>
    <row r="8441">
      <c r="A8441" s="12" t="str">
        <f>IFERROR(__xludf.DUMMYFUNCTION("TEXTJOIN("";"", TRUE, FILTER(CID!$B$2:$B$14794, CID!B8441=CID!$D$2:$D$14794))"),"#N/A")</f>
        <v>#N/A</v>
      </c>
      <c r="B8441" s="12" t="str">
        <f>IFERROR(__xludf.DUMMYFUNCTION("TEXTJOIN(""; "", TRUE, FILTER(CID!B8441:B14794, REGEXMATCH(CID!D8441:D14794, TEXTJOIN(""|"", TRUE, SPLIT(A8441, "";"")))))"),"#N/A")</f>
        <v>#N/A</v>
      </c>
    </row>
    <row r="8442">
      <c r="A8442" s="12" t="str">
        <f>IFERROR(__xludf.DUMMYFUNCTION("TEXTJOIN("";"", TRUE, FILTER(CID!$B$2:$B$14794, CID!B8442=CID!$D$2:$D$14794))"),"#N/A")</f>
        <v>#N/A</v>
      </c>
      <c r="B8442" s="12" t="str">
        <f>IFERROR(__xludf.DUMMYFUNCTION("TEXTJOIN(""; "", TRUE, FILTER(CID!B8442:B14794, REGEXMATCH(CID!D8442:D14794, TEXTJOIN(""|"", TRUE, SPLIT(A8442, "";"")))))"),"#N/A")</f>
        <v>#N/A</v>
      </c>
    </row>
    <row r="8443">
      <c r="A8443" s="12" t="str">
        <f>IFERROR(__xludf.DUMMYFUNCTION("TEXTJOIN("";"", TRUE, FILTER(CID!$B$2:$B$14794, CID!B8443=CID!$D$2:$D$14794))"),"#N/A")</f>
        <v>#N/A</v>
      </c>
      <c r="B8443" s="12" t="str">
        <f>IFERROR(__xludf.DUMMYFUNCTION("TEXTJOIN(""; "", TRUE, FILTER(CID!B8443:B14794, REGEXMATCH(CID!D8443:D14794, TEXTJOIN(""|"", TRUE, SPLIT(A8443, "";"")))))"),"#N/A")</f>
        <v>#N/A</v>
      </c>
    </row>
    <row r="8444">
      <c r="A8444" s="12" t="str">
        <f>IFERROR(__xludf.DUMMYFUNCTION("TEXTJOIN("";"", TRUE, FILTER(CID!$B$2:$B$14794, CID!B8444=CID!$D$2:$D$14794))"),"#N/A")</f>
        <v>#N/A</v>
      </c>
      <c r="B8444" s="12" t="str">
        <f>IFERROR(__xludf.DUMMYFUNCTION("TEXTJOIN(""; "", TRUE, FILTER(CID!B8444:B14794, REGEXMATCH(CID!D8444:D14794, TEXTJOIN(""|"", TRUE, SPLIT(A8444, "";"")))))"),"#N/A")</f>
        <v>#N/A</v>
      </c>
    </row>
    <row r="8445">
      <c r="A8445" s="12" t="str">
        <f>IFERROR(__xludf.DUMMYFUNCTION("TEXTJOIN("";"", TRUE, FILTER(CID!$B$2:$B$14794, CID!B8445=CID!$D$2:$D$14794))"),"#N/A")</f>
        <v>#N/A</v>
      </c>
      <c r="B8445" s="12" t="str">
        <f>IFERROR(__xludf.DUMMYFUNCTION("TEXTJOIN(""; "", TRUE, FILTER(CID!B8445:B14794, REGEXMATCH(CID!D8445:D14794, TEXTJOIN(""|"", TRUE, SPLIT(A8445, "";"")))))"),"#N/A")</f>
        <v>#N/A</v>
      </c>
    </row>
    <row r="8446">
      <c r="A8446" s="12" t="str">
        <f>IFERROR(__xludf.DUMMYFUNCTION("TEXTJOIN("";"", TRUE, FILTER(CID!$B$2:$B$14794, CID!B8446=CID!$D$2:$D$14794))"),"#N/A")</f>
        <v>#N/A</v>
      </c>
      <c r="B8446" s="12" t="str">
        <f>IFERROR(__xludf.DUMMYFUNCTION("TEXTJOIN(""; "", TRUE, FILTER(CID!B8446:B14794, REGEXMATCH(CID!D8446:D14794, TEXTJOIN(""|"", TRUE, SPLIT(A8446, "";"")))))"),"#N/A")</f>
        <v>#N/A</v>
      </c>
    </row>
    <row r="8447">
      <c r="A8447" s="12" t="str">
        <f>IFERROR(__xludf.DUMMYFUNCTION("TEXTJOIN("";"", TRUE, FILTER(CID!$B$2:$B$14794, CID!B8447=CID!$D$2:$D$14794))"),"#N/A")</f>
        <v>#N/A</v>
      </c>
      <c r="B8447" s="12" t="str">
        <f>IFERROR(__xludf.DUMMYFUNCTION("TEXTJOIN(""; "", TRUE, FILTER(CID!B8447:B14794, REGEXMATCH(CID!D8447:D14794, TEXTJOIN(""|"", TRUE, SPLIT(A8447, "";"")))))"),"#N/A")</f>
        <v>#N/A</v>
      </c>
    </row>
    <row r="8448">
      <c r="A8448" s="12" t="str">
        <f>IFERROR(__xludf.DUMMYFUNCTION("TEXTJOIN("";"", TRUE, FILTER(CID!$B$2:$B$14794, CID!B8448=CID!$D$2:$D$14794))"),"#N/A")</f>
        <v>#N/A</v>
      </c>
      <c r="B8448" s="12" t="str">
        <f>IFERROR(__xludf.DUMMYFUNCTION("TEXTJOIN(""; "", TRUE, FILTER(CID!B8448:B14794, REGEXMATCH(CID!D8448:D14794, TEXTJOIN(""|"", TRUE, SPLIT(A8448, "";"")))))"),"#N/A")</f>
        <v>#N/A</v>
      </c>
    </row>
    <row r="8449">
      <c r="A8449" s="12" t="str">
        <f>IFERROR(__xludf.DUMMYFUNCTION("TEXTJOIN("";"", TRUE, FILTER(CID!$B$2:$B$14794, CID!B8449=CID!$D$2:$D$14794))"),"#N/A")</f>
        <v>#N/A</v>
      </c>
      <c r="B8449" s="12" t="str">
        <f>IFERROR(__xludf.DUMMYFUNCTION("TEXTJOIN(""; "", TRUE, FILTER(CID!B8449:B14794, REGEXMATCH(CID!D8449:D14794, TEXTJOIN(""|"", TRUE, SPLIT(A8449, "";"")))))"),"#N/A")</f>
        <v>#N/A</v>
      </c>
    </row>
    <row r="8450">
      <c r="A8450" s="12" t="str">
        <f>IFERROR(__xludf.DUMMYFUNCTION("TEXTJOIN("";"", TRUE, FILTER(CID!$B$2:$B$14794, CID!B8450=CID!$D$2:$D$14794))"),"#N/A")</f>
        <v>#N/A</v>
      </c>
      <c r="B8450" s="12" t="str">
        <f>IFERROR(__xludf.DUMMYFUNCTION("TEXTJOIN(""; "", TRUE, FILTER(CID!B8450:B14794, REGEXMATCH(CID!D8450:D14794, TEXTJOIN(""|"", TRUE, SPLIT(A8450, "";"")))))"),"#N/A")</f>
        <v>#N/A</v>
      </c>
    </row>
    <row r="8451">
      <c r="A8451" s="12" t="str">
        <f>IFERROR(__xludf.DUMMYFUNCTION("TEXTJOIN("";"", TRUE, FILTER(CID!$B$2:$B$14794, CID!B8451=CID!$D$2:$D$14794))"),"#N/A")</f>
        <v>#N/A</v>
      </c>
      <c r="B8451" s="12" t="str">
        <f>IFERROR(__xludf.DUMMYFUNCTION("TEXTJOIN(""; "", TRUE, FILTER(CID!B8451:B14794, REGEXMATCH(CID!D8451:D14794, TEXTJOIN(""|"", TRUE, SPLIT(A8451, "";"")))))"),"#N/A")</f>
        <v>#N/A</v>
      </c>
    </row>
    <row r="8452">
      <c r="A8452" s="12" t="str">
        <f>IFERROR(__xludf.DUMMYFUNCTION("TEXTJOIN("";"", TRUE, FILTER(CID!$B$2:$B$14794, CID!B8452=CID!$D$2:$D$14794))"),"#N/A")</f>
        <v>#N/A</v>
      </c>
      <c r="B8452" s="12" t="str">
        <f>IFERROR(__xludf.DUMMYFUNCTION("TEXTJOIN(""; "", TRUE, FILTER(CID!B8452:B14794, REGEXMATCH(CID!D8452:D14794, TEXTJOIN(""|"", TRUE, SPLIT(A8452, "";"")))))"),"#N/A")</f>
        <v>#N/A</v>
      </c>
    </row>
    <row r="8453">
      <c r="A8453" s="12" t="str">
        <f>IFERROR(__xludf.DUMMYFUNCTION("TEXTJOIN("";"", TRUE, FILTER(CID!$B$2:$B$14794, CID!B8453=CID!$D$2:$D$14794))"),"#N/A")</f>
        <v>#N/A</v>
      </c>
      <c r="B8453" s="12" t="str">
        <f>IFERROR(__xludf.DUMMYFUNCTION("TEXTJOIN(""; "", TRUE, FILTER(CID!B8453:B14794, REGEXMATCH(CID!D8453:D14794, TEXTJOIN(""|"", TRUE, SPLIT(A8453, "";"")))))"),"#N/A")</f>
        <v>#N/A</v>
      </c>
    </row>
    <row r="8454">
      <c r="A8454" s="12" t="str">
        <f>IFERROR(__xludf.DUMMYFUNCTION("TEXTJOIN("";"", TRUE, FILTER(CID!$B$2:$B$14794, CID!B8454=CID!$D$2:$D$14794))"),"#N/A")</f>
        <v>#N/A</v>
      </c>
      <c r="B8454" s="12" t="str">
        <f>IFERROR(__xludf.DUMMYFUNCTION("TEXTJOIN(""; "", TRUE, FILTER(CID!B8454:B14794, REGEXMATCH(CID!D8454:D14794, TEXTJOIN(""|"", TRUE, SPLIT(A8454, "";"")))))"),"#N/A")</f>
        <v>#N/A</v>
      </c>
    </row>
    <row r="8455">
      <c r="A8455" s="12" t="str">
        <f>IFERROR(__xludf.DUMMYFUNCTION("TEXTJOIN("";"", TRUE, FILTER(CID!$B$2:$B$14794, CID!B8455=CID!$D$2:$D$14794))"),"#N/A")</f>
        <v>#N/A</v>
      </c>
      <c r="B8455" s="12" t="str">
        <f>IFERROR(__xludf.DUMMYFUNCTION("TEXTJOIN(""; "", TRUE, FILTER(CID!B8455:B14794, REGEXMATCH(CID!D8455:D14794, TEXTJOIN(""|"", TRUE, SPLIT(A8455, "";"")))))"),"#N/A")</f>
        <v>#N/A</v>
      </c>
    </row>
    <row r="8456">
      <c r="A8456" s="12" t="str">
        <f>IFERROR(__xludf.DUMMYFUNCTION("TEXTJOIN("";"", TRUE, FILTER(CID!$B$2:$B$14794, CID!B8456=CID!$D$2:$D$14794))"),"#N/A")</f>
        <v>#N/A</v>
      </c>
      <c r="B8456" s="12" t="str">
        <f>IFERROR(__xludf.DUMMYFUNCTION("TEXTJOIN(""; "", TRUE, FILTER(CID!B8456:B14794, REGEXMATCH(CID!D8456:D14794, TEXTJOIN(""|"", TRUE, SPLIT(A8456, "";"")))))"),"#N/A")</f>
        <v>#N/A</v>
      </c>
    </row>
    <row r="8457">
      <c r="A8457" s="12" t="str">
        <f>IFERROR(__xludf.DUMMYFUNCTION("TEXTJOIN("";"", TRUE, FILTER(CID!$B$2:$B$14794, CID!B8457=CID!$D$2:$D$14794))"),"#N/A")</f>
        <v>#N/A</v>
      </c>
      <c r="B8457" s="12" t="str">
        <f>IFERROR(__xludf.DUMMYFUNCTION("TEXTJOIN(""; "", TRUE, FILTER(CID!B8457:B14794, REGEXMATCH(CID!D8457:D14794, TEXTJOIN(""|"", TRUE, SPLIT(A8457, "";"")))))"),"#N/A")</f>
        <v>#N/A</v>
      </c>
    </row>
    <row r="8458">
      <c r="A8458" s="12" t="str">
        <f>IFERROR(__xludf.DUMMYFUNCTION("TEXTJOIN("";"", TRUE, FILTER(CID!$B$2:$B$14794, CID!B8458=CID!$D$2:$D$14794))"),"#N/A")</f>
        <v>#N/A</v>
      </c>
      <c r="B8458" s="12" t="str">
        <f>IFERROR(__xludf.DUMMYFUNCTION("TEXTJOIN(""; "", TRUE, FILTER(CID!B8458:B14794, REGEXMATCH(CID!D8458:D14794, TEXTJOIN(""|"", TRUE, SPLIT(A8458, "";"")))))"),"#N/A")</f>
        <v>#N/A</v>
      </c>
    </row>
    <row r="8459">
      <c r="A8459" s="12" t="str">
        <f>IFERROR(__xludf.DUMMYFUNCTION("TEXTJOIN("";"", TRUE, FILTER(CID!$B$2:$B$14794, CID!B8459=CID!$D$2:$D$14794))"),"#N/A")</f>
        <v>#N/A</v>
      </c>
      <c r="B8459" s="12" t="str">
        <f>IFERROR(__xludf.DUMMYFUNCTION("TEXTJOIN(""; "", TRUE, FILTER(CID!B8459:B14794, REGEXMATCH(CID!D8459:D14794, TEXTJOIN(""|"", TRUE, SPLIT(A8459, "";"")))))"),"#N/A")</f>
        <v>#N/A</v>
      </c>
    </row>
    <row r="8460">
      <c r="A8460" s="12" t="str">
        <f>IFERROR(__xludf.DUMMYFUNCTION("TEXTJOIN("";"", TRUE, FILTER(CID!$B$2:$B$14794, CID!B8460=CID!$D$2:$D$14794))"),"#N/A")</f>
        <v>#N/A</v>
      </c>
      <c r="B8460" s="12" t="str">
        <f>IFERROR(__xludf.DUMMYFUNCTION("TEXTJOIN(""; "", TRUE, FILTER(CID!B8460:B14794, REGEXMATCH(CID!D8460:D14794, TEXTJOIN(""|"", TRUE, SPLIT(A8460, "";"")))))"),"#N/A")</f>
        <v>#N/A</v>
      </c>
    </row>
    <row r="8461">
      <c r="A8461" s="12" t="str">
        <f>IFERROR(__xludf.DUMMYFUNCTION("TEXTJOIN("";"", TRUE, FILTER(CID!$B$2:$B$14794, CID!B8461=CID!$D$2:$D$14794))"),"#N/A")</f>
        <v>#N/A</v>
      </c>
      <c r="B8461" s="12" t="str">
        <f>IFERROR(__xludf.DUMMYFUNCTION("TEXTJOIN(""; "", TRUE, FILTER(CID!B8461:B14794, REGEXMATCH(CID!D8461:D14794, TEXTJOIN(""|"", TRUE, SPLIT(A8461, "";"")))))"),"#N/A")</f>
        <v>#N/A</v>
      </c>
    </row>
    <row r="8462">
      <c r="A8462" s="12" t="str">
        <f>IFERROR(__xludf.DUMMYFUNCTION("TEXTJOIN("";"", TRUE, FILTER(CID!$B$2:$B$14794, CID!B8462=CID!$D$2:$D$14794))"),"#N/A")</f>
        <v>#N/A</v>
      </c>
      <c r="B8462" s="12" t="str">
        <f>IFERROR(__xludf.DUMMYFUNCTION("TEXTJOIN(""; "", TRUE, FILTER(CID!B8462:B14794, REGEXMATCH(CID!D8462:D14794, TEXTJOIN(""|"", TRUE, SPLIT(A8462, "";"")))))"),"#N/A")</f>
        <v>#N/A</v>
      </c>
    </row>
    <row r="8463">
      <c r="A8463" s="12" t="str">
        <f>IFERROR(__xludf.DUMMYFUNCTION("TEXTJOIN("";"", TRUE, FILTER(CID!$B$2:$B$14794, CID!B8463=CID!$D$2:$D$14794))"),"#N/A")</f>
        <v>#N/A</v>
      </c>
      <c r="B8463" s="12" t="str">
        <f>IFERROR(__xludf.DUMMYFUNCTION("TEXTJOIN(""; "", TRUE, FILTER(CID!B8463:B14794, REGEXMATCH(CID!D8463:D14794, TEXTJOIN(""|"", TRUE, SPLIT(A8463, "";"")))))"),"#N/A")</f>
        <v>#N/A</v>
      </c>
    </row>
    <row r="8464">
      <c r="A8464" s="12" t="str">
        <f>IFERROR(__xludf.DUMMYFUNCTION("TEXTJOIN("";"", TRUE, FILTER(CID!$B$2:$B$14794, CID!B8464=CID!$D$2:$D$14794))"),"#N/A")</f>
        <v>#N/A</v>
      </c>
      <c r="B8464" s="12" t="str">
        <f>IFERROR(__xludf.DUMMYFUNCTION("TEXTJOIN(""; "", TRUE, FILTER(CID!B8464:B14794, REGEXMATCH(CID!D8464:D14794, TEXTJOIN(""|"", TRUE, SPLIT(A8464, "";"")))))"),"#N/A")</f>
        <v>#N/A</v>
      </c>
    </row>
    <row r="8465">
      <c r="A8465" s="12" t="str">
        <f>IFERROR(__xludf.DUMMYFUNCTION("TEXTJOIN("";"", TRUE, FILTER(CID!$B$2:$B$14794, CID!B8465=CID!$D$2:$D$14794))"),"#N/A")</f>
        <v>#N/A</v>
      </c>
      <c r="B8465" s="12" t="str">
        <f>IFERROR(__xludf.DUMMYFUNCTION("TEXTJOIN(""; "", TRUE, FILTER(CID!B8465:B14794, REGEXMATCH(CID!D8465:D14794, TEXTJOIN(""|"", TRUE, SPLIT(A8465, "";"")))))"),"#N/A")</f>
        <v>#N/A</v>
      </c>
    </row>
    <row r="8466">
      <c r="A8466" s="12" t="str">
        <f>IFERROR(__xludf.DUMMYFUNCTION("TEXTJOIN("";"", TRUE, FILTER(CID!$B$2:$B$14794, CID!B8466=CID!$D$2:$D$14794))"),"#N/A")</f>
        <v>#N/A</v>
      </c>
      <c r="B8466" s="12" t="str">
        <f>IFERROR(__xludf.DUMMYFUNCTION("TEXTJOIN(""; "", TRUE, FILTER(CID!B8466:B14794, REGEXMATCH(CID!D8466:D14794, TEXTJOIN(""|"", TRUE, SPLIT(A8466, "";"")))))"),"#N/A")</f>
        <v>#N/A</v>
      </c>
    </row>
    <row r="8467">
      <c r="A8467" s="12" t="str">
        <f>IFERROR(__xludf.DUMMYFUNCTION("TEXTJOIN("";"", TRUE, FILTER(CID!$B$2:$B$14794, CID!B8467=CID!$D$2:$D$14794))"),"#N/A")</f>
        <v>#N/A</v>
      </c>
      <c r="B8467" s="12" t="str">
        <f>IFERROR(__xludf.DUMMYFUNCTION("TEXTJOIN(""; "", TRUE, FILTER(CID!B8467:B14794, REGEXMATCH(CID!D8467:D14794, TEXTJOIN(""|"", TRUE, SPLIT(A8467, "";"")))))"),"#N/A")</f>
        <v>#N/A</v>
      </c>
    </row>
    <row r="8468">
      <c r="A8468" s="12" t="str">
        <f>IFERROR(__xludf.DUMMYFUNCTION("TEXTJOIN("";"", TRUE, FILTER(CID!$B$2:$B$14794, CID!B8468=CID!$D$2:$D$14794))"),"#N/A")</f>
        <v>#N/A</v>
      </c>
      <c r="B8468" s="12" t="str">
        <f>IFERROR(__xludf.DUMMYFUNCTION("TEXTJOIN(""; "", TRUE, FILTER(CID!B8468:B14794, REGEXMATCH(CID!D8468:D14794, TEXTJOIN(""|"", TRUE, SPLIT(A8468, "";"")))))"),"#N/A")</f>
        <v>#N/A</v>
      </c>
    </row>
    <row r="8469">
      <c r="A8469" s="12" t="str">
        <f>IFERROR(__xludf.DUMMYFUNCTION("TEXTJOIN("";"", TRUE, FILTER(CID!$B$2:$B$14794, CID!B8469=CID!$D$2:$D$14794))"),"#N/A")</f>
        <v>#N/A</v>
      </c>
      <c r="B8469" s="12" t="str">
        <f>IFERROR(__xludf.DUMMYFUNCTION("TEXTJOIN(""; "", TRUE, FILTER(CID!B8469:B14794, REGEXMATCH(CID!D8469:D14794, TEXTJOIN(""|"", TRUE, SPLIT(A8469, "";"")))))"),"#N/A")</f>
        <v>#N/A</v>
      </c>
    </row>
    <row r="8470">
      <c r="A8470" s="12" t="str">
        <f>IFERROR(__xludf.DUMMYFUNCTION("TEXTJOIN("";"", TRUE, FILTER(CID!$B$2:$B$14794, CID!B8470=CID!$D$2:$D$14794))"),"#N/A")</f>
        <v>#N/A</v>
      </c>
      <c r="B8470" s="12" t="str">
        <f>IFERROR(__xludf.DUMMYFUNCTION("TEXTJOIN(""; "", TRUE, FILTER(CID!B8470:B14794, REGEXMATCH(CID!D8470:D14794, TEXTJOIN(""|"", TRUE, SPLIT(A8470, "";"")))))"),"#N/A")</f>
        <v>#N/A</v>
      </c>
    </row>
    <row r="8471">
      <c r="A8471" s="12" t="str">
        <f>IFERROR(__xludf.DUMMYFUNCTION("TEXTJOIN("";"", TRUE, FILTER(CID!$B$2:$B$14794, CID!B8471=CID!$D$2:$D$14794))"),"#N/A")</f>
        <v>#N/A</v>
      </c>
      <c r="B8471" s="12" t="str">
        <f>IFERROR(__xludf.DUMMYFUNCTION("TEXTJOIN(""; "", TRUE, FILTER(CID!B8471:B14794, REGEXMATCH(CID!D8471:D14794, TEXTJOIN(""|"", TRUE, SPLIT(A8471, "";"")))))"),"#N/A")</f>
        <v>#N/A</v>
      </c>
    </row>
    <row r="8472">
      <c r="A8472" s="12" t="str">
        <f>IFERROR(__xludf.DUMMYFUNCTION("TEXTJOIN("";"", TRUE, FILTER(CID!$B$2:$B$14794, CID!B8472=CID!$D$2:$D$14794))"),"#N/A")</f>
        <v>#N/A</v>
      </c>
      <c r="B8472" s="12" t="str">
        <f>IFERROR(__xludf.DUMMYFUNCTION("TEXTJOIN(""; "", TRUE, FILTER(CID!B8472:B14794, REGEXMATCH(CID!D8472:D14794, TEXTJOIN(""|"", TRUE, SPLIT(A8472, "";"")))))"),"#N/A")</f>
        <v>#N/A</v>
      </c>
    </row>
    <row r="8473">
      <c r="A8473" s="12" t="str">
        <f>IFERROR(__xludf.DUMMYFUNCTION("TEXTJOIN("";"", TRUE, FILTER(CID!$B$2:$B$14794, CID!B8473=CID!$D$2:$D$14794))"),"#N/A")</f>
        <v>#N/A</v>
      </c>
      <c r="B8473" s="12" t="str">
        <f>IFERROR(__xludf.DUMMYFUNCTION("TEXTJOIN(""; "", TRUE, FILTER(CID!B8473:B14794, REGEXMATCH(CID!D8473:D14794, TEXTJOIN(""|"", TRUE, SPLIT(A8473, "";"")))))"),"#N/A")</f>
        <v>#N/A</v>
      </c>
    </row>
    <row r="8474">
      <c r="A8474" s="12" t="str">
        <f>IFERROR(__xludf.DUMMYFUNCTION("TEXTJOIN("";"", TRUE, FILTER(CID!$B$2:$B$14794, CID!B8474=CID!$D$2:$D$14794))"),"#N/A")</f>
        <v>#N/A</v>
      </c>
      <c r="B8474" s="12" t="str">
        <f>IFERROR(__xludf.DUMMYFUNCTION("TEXTJOIN(""; "", TRUE, FILTER(CID!B8474:B14794, REGEXMATCH(CID!D8474:D14794, TEXTJOIN(""|"", TRUE, SPLIT(A8474, "";"")))))"),"#N/A")</f>
        <v>#N/A</v>
      </c>
    </row>
    <row r="8475">
      <c r="A8475" s="12" t="str">
        <f>IFERROR(__xludf.DUMMYFUNCTION("TEXTJOIN("";"", TRUE, FILTER(CID!$B$2:$B$14794, CID!B8475=CID!$D$2:$D$14794))"),"#N/A")</f>
        <v>#N/A</v>
      </c>
      <c r="B8475" s="12" t="str">
        <f>IFERROR(__xludf.DUMMYFUNCTION("TEXTJOIN(""; "", TRUE, FILTER(CID!B8475:B14794, REGEXMATCH(CID!D8475:D14794, TEXTJOIN(""|"", TRUE, SPLIT(A8475, "";"")))))"),"#N/A")</f>
        <v>#N/A</v>
      </c>
    </row>
    <row r="8476">
      <c r="A8476" s="12" t="str">
        <f>IFERROR(__xludf.DUMMYFUNCTION("TEXTJOIN("";"", TRUE, FILTER(CID!$B$2:$B$14794, CID!B8476=CID!$D$2:$D$14794))"),"#N/A")</f>
        <v>#N/A</v>
      </c>
      <c r="B8476" s="12" t="str">
        <f>IFERROR(__xludf.DUMMYFUNCTION("TEXTJOIN(""; "", TRUE, FILTER(CID!B8476:B14794, REGEXMATCH(CID!D8476:D14794, TEXTJOIN(""|"", TRUE, SPLIT(A8476, "";"")))))"),"#N/A")</f>
        <v>#N/A</v>
      </c>
    </row>
    <row r="8477">
      <c r="A8477" s="12" t="str">
        <f>IFERROR(__xludf.DUMMYFUNCTION("TEXTJOIN("";"", TRUE, FILTER(CID!$B$2:$B$14794, CID!B8477=CID!$D$2:$D$14794))"),"#N/A")</f>
        <v>#N/A</v>
      </c>
      <c r="B8477" s="12" t="str">
        <f>IFERROR(__xludf.DUMMYFUNCTION("TEXTJOIN(""; "", TRUE, FILTER(CID!B8477:B14794, REGEXMATCH(CID!D8477:D14794, TEXTJOIN(""|"", TRUE, SPLIT(A8477, "";"")))))"),"#N/A")</f>
        <v>#N/A</v>
      </c>
    </row>
    <row r="8478">
      <c r="A8478" s="12" t="str">
        <f>IFERROR(__xludf.DUMMYFUNCTION("TEXTJOIN("";"", TRUE, FILTER(CID!$B$2:$B$14794, CID!B8478=CID!$D$2:$D$14794))"),"#N/A")</f>
        <v>#N/A</v>
      </c>
      <c r="B8478" s="12" t="str">
        <f>IFERROR(__xludf.DUMMYFUNCTION("TEXTJOIN(""; "", TRUE, FILTER(CID!B8478:B14794, REGEXMATCH(CID!D8478:D14794, TEXTJOIN(""|"", TRUE, SPLIT(A8478, "";"")))))"),"#N/A")</f>
        <v>#N/A</v>
      </c>
    </row>
    <row r="8479">
      <c r="A8479" s="12" t="str">
        <f>IFERROR(__xludf.DUMMYFUNCTION("TEXTJOIN("";"", TRUE, FILTER(CID!$B$2:$B$14794, CID!B8479=CID!$D$2:$D$14794))"),"#N/A")</f>
        <v>#N/A</v>
      </c>
      <c r="B8479" s="12" t="str">
        <f>IFERROR(__xludf.DUMMYFUNCTION("TEXTJOIN(""; "", TRUE, FILTER(CID!B8479:B14794, REGEXMATCH(CID!D8479:D14794, TEXTJOIN(""|"", TRUE, SPLIT(A8479, "";"")))))"),"#N/A")</f>
        <v>#N/A</v>
      </c>
    </row>
    <row r="8480">
      <c r="A8480" s="12" t="str">
        <f>IFERROR(__xludf.DUMMYFUNCTION("TEXTJOIN("";"", TRUE, FILTER(CID!$B$2:$B$14794, CID!B8480=CID!$D$2:$D$14794))"),"#N/A")</f>
        <v>#N/A</v>
      </c>
      <c r="B8480" s="12" t="str">
        <f>IFERROR(__xludf.DUMMYFUNCTION("TEXTJOIN(""; "", TRUE, FILTER(CID!B8480:B14794, REGEXMATCH(CID!D8480:D14794, TEXTJOIN(""|"", TRUE, SPLIT(A8480, "";"")))))"),"#N/A")</f>
        <v>#N/A</v>
      </c>
    </row>
    <row r="8481">
      <c r="A8481" s="12" t="str">
        <f>IFERROR(__xludf.DUMMYFUNCTION("TEXTJOIN("";"", TRUE, FILTER(CID!$B$2:$B$14794, CID!B8481=CID!$D$2:$D$14794))"),"#N/A")</f>
        <v>#N/A</v>
      </c>
      <c r="B8481" s="12" t="str">
        <f>IFERROR(__xludf.DUMMYFUNCTION("TEXTJOIN(""; "", TRUE, FILTER(CID!B8481:B14794, REGEXMATCH(CID!D8481:D14794, TEXTJOIN(""|"", TRUE, SPLIT(A8481, "";"")))))"),"#N/A")</f>
        <v>#N/A</v>
      </c>
    </row>
    <row r="8482">
      <c r="A8482" s="12" t="str">
        <f>IFERROR(__xludf.DUMMYFUNCTION("TEXTJOIN("";"", TRUE, FILTER(CID!$B$2:$B$14794, CID!B8482=CID!$D$2:$D$14794))"),"#N/A")</f>
        <v>#N/A</v>
      </c>
      <c r="B8482" s="12" t="str">
        <f>IFERROR(__xludf.DUMMYFUNCTION("TEXTJOIN(""; "", TRUE, FILTER(CID!B8482:B14794, REGEXMATCH(CID!D8482:D14794, TEXTJOIN(""|"", TRUE, SPLIT(A8482, "";"")))))"),"#N/A")</f>
        <v>#N/A</v>
      </c>
    </row>
    <row r="8483">
      <c r="A8483" s="12" t="str">
        <f>IFERROR(__xludf.DUMMYFUNCTION("TEXTJOIN("";"", TRUE, FILTER(CID!$B$2:$B$14794, CID!B8483=CID!$D$2:$D$14794))"),"#N/A")</f>
        <v>#N/A</v>
      </c>
      <c r="B8483" s="12" t="str">
        <f>IFERROR(__xludf.DUMMYFUNCTION("TEXTJOIN(""; "", TRUE, FILTER(CID!B8483:B14794, REGEXMATCH(CID!D8483:D14794, TEXTJOIN(""|"", TRUE, SPLIT(A8483, "";"")))))"),"#N/A")</f>
        <v>#N/A</v>
      </c>
    </row>
    <row r="8484">
      <c r="A8484" s="12" t="str">
        <f>IFERROR(__xludf.DUMMYFUNCTION("TEXTJOIN("";"", TRUE, FILTER(CID!$B$2:$B$14794, CID!B8484=CID!$D$2:$D$14794))"),"#N/A")</f>
        <v>#N/A</v>
      </c>
      <c r="B8484" s="12" t="str">
        <f>IFERROR(__xludf.DUMMYFUNCTION("TEXTJOIN(""; "", TRUE, FILTER(CID!B8484:B14794, REGEXMATCH(CID!D8484:D14794, TEXTJOIN(""|"", TRUE, SPLIT(A8484, "";"")))))"),"#N/A")</f>
        <v>#N/A</v>
      </c>
    </row>
    <row r="8485">
      <c r="A8485" s="12" t="str">
        <f>IFERROR(__xludf.DUMMYFUNCTION("TEXTJOIN("";"", TRUE, FILTER(CID!$B$2:$B$14794, CID!B8485=CID!$D$2:$D$14794))"),"#N/A")</f>
        <v>#N/A</v>
      </c>
      <c r="B8485" s="12" t="str">
        <f>IFERROR(__xludf.DUMMYFUNCTION("TEXTJOIN(""; "", TRUE, FILTER(CID!B8485:B14794, REGEXMATCH(CID!D8485:D14794, TEXTJOIN(""|"", TRUE, SPLIT(A8485, "";"")))))"),"#N/A")</f>
        <v>#N/A</v>
      </c>
    </row>
    <row r="8486">
      <c r="A8486" s="12" t="str">
        <f>IFERROR(__xludf.DUMMYFUNCTION("TEXTJOIN("";"", TRUE, FILTER(CID!$B$2:$B$14794, CID!B8486=CID!$D$2:$D$14794))"),"#N/A")</f>
        <v>#N/A</v>
      </c>
      <c r="B8486" s="12" t="str">
        <f>IFERROR(__xludf.DUMMYFUNCTION("TEXTJOIN(""; "", TRUE, FILTER(CID!B8486:B14794, REGEXMATCH(CID!D8486:D14794, TEXTJOIN(""|"", TRUE, SPLIT(A8486, "";"")))))"),"#N/A")</f>
        <v>#N/A</v>
      </c>
    </row>
    <row r="8487">
      <c r="A8487" s="12" t="str">
        <f>IFERROR(__xludf.DUMMYFUNCTION("TEXTJOIN("";"", TRUE, FILTER(CID!$B$2:$B$14794, CID!B8487=CID!$D$2:$D$14794))"),"#N/A")</f>
        <v>#N/A</v>
      </c>
      <c r="B8487" s="12" t="str">
        <f>IFERROR(__xludf.DUMMYFUNCTION("TEXTJOIN(""; "", TRUE, FILTER(CID!B8487:B14794, REGEXMATCH(CID!D8487:D14794, TEXTJOIN(""|"", TRUE, SPLIT(A8487, "";"")))))"),"#N/A")</f>
        <v>#N/A</v>
      </c>
    </row>
    <row r="8488">
      <c r="A8488" s="12" t="str">
        <f>IFERROR(__xludf.DUMMYFUNCTION("TEXTJOIN("";"", TRUE, FILTER(CID!$B$2:$B$14794, CID!B8488=CID!$D$2:$D$14794))"),"#N/A")</f>
        <v>#N/A</v>
      </c>
      <c r="B8488" s="12" t="str">
        <f>IFERROR(__xludf.DUMMYFUNCTION("TEXTJOIN(""; "", TRUE, FILTER(CID!B8488:B14794, REGEXMATCH(CID!D8488:D14794, TEXTJOIN(""|"", TRUE, SPLIT(A8488, "";"")))))"),"#N/A")</f>
        <v>#N/A</v>
      </c>
    </row>
    <row r="8489">
      <c r="A8489" s="12" t="str">
        <f>IFERROR(__xludf.DUMMYFUNCTION("TEXTJOIN("";"", TRUE, FILTER(CID!$B$2:$B$14794, CID!B8489=CID!$D$2:$D$14794))"),"#N/A")</f>
        <v>#N/A</v>
      </c>
      <c r="B8489" s="12" t="str">
        <f>IFERROR(__xludf.DUMMYFUNCTION("TEXTJOIN(""; "", TRUE, FILTER(CID!B8489:B14794, REGEXMATCH(CID!D8489:D14794, TEXTJOIN(""|"", TRUE, SPLIT(A8489, "";"")))))"),"#N/A")</f>
        <v>#N/A</v>
      </c>
    </row>
    <row r="8490">
      <c r="A8490" s="12" t="str">
        <f>IFERROR(__xludf.DUMMYFUNCTION("TEXTJOIN("";"", TRUE, FILTER(CID!$B$2:$B$14794, CID!B8490=CID!$D$2:$D$14794))"),"#N/A")</f>
        <v>#N/A</v>
      </c>
      <c r="B8490" s="12" t="str">
        <f>IFERROR(__xludf.DUMMYFUNCTION("TEXTJOIN(""; "", TRUE, FILTER(CID!B8490:B14794, REGEXMATCH(CID!D8490:D14794, TEXTJOIN(""|"", TRUE, SPLIT(A8490, "";"")))))"),"#N/A")</f>
        <v>#N/A</v>
      </c>
    </row>
    <row r="8491">
      <c r="A8491" s="12" t="str">
        <f>IFERROR(__xludf.DUMMYFUNCTION("TEXTJOIN("";"", TRUE, FILTER(CID!$B$2:$B$14794, CID!B8491=CID!$D$2:$D$14794))"),"#N/A")</f>
        <v>#N/A</v>
      </c>
      <c r="B8491" s="12" t="str">
        <f>IFERROR(__xludf.DUMMYFUNCTION("TEXTJOIN(""; "", TRUE, FILTER(CID!B8491:B14794, REGEXMATCH(CID!D8491:D14794, TEXTJOIN(""|"", TRUE, SPLIT(A8491, "";"")))))"),"#N/A")</f>
        <v>#N/A</v>
      </c>
    </row>
    <row r="8492">
      <c r="A8492" s="12" t="str">
        <f>IFERROR(__xludf.DUMMYFUNCTION("TEXTJOIN("";"", TRUE, FILTER(CID!$B$2:$B$14794, CID!B8492=CID!$D$2:$D$14794))"),"#N/A")</f>
        <v>#N/A</v>
      </c>
      <c r="B8492" s="12" t="str">
        <f>IFERROR(__xludf.DUMMYFUNCTION("TEXTJOIN(""; "", TRUE, FILTER(CID!B8492:B14794, REGEXMATCH(CID!D8492:D14794, TEXTJOIN(""|"", TRUE, SPLIT(A8492, "";"")))))"),"#N/A")</f>
        <v>#N/A</v>
      </c>
    </row>
    <row r="8493">
      <c r="A8493" s="12" t="str">
        <f>IFERROR(__xludf.DUMMYFUNCTION("TEXTJOIN("";"", TRUE, FILTER(CID!$B$2:$B$14794, CID!B8493=CID!$D$2:$D$14794))"),"#N/A")</f>
        <v>#N/A</v>
      </c>
      <c r="B8493" s="12" t="str">
        <f>IFERROR(__xludf.DUMMYFUNCTION("TEXTJOIN(""; "", TRUE, FILTER(CID!B8493:B14794, REGEXMATCH(CID!D8493:D14794, TEXTJOIN(""|"", TRUE, SPLIT(A8493, "";"")))))"),"#N/A")</f>
        <v>#N/A</v>
      </c>
    </row>
    <row r="8494">
      <c r="A8494" s="12" t="str">
        <f>IFERROR(__xludf.DUMMYFUNCTION("TEXTJOIN("";"", TRUE, FILTER(CID!$B$2:$B$14794, CID!B8494=CID!$D$2:$D$14794))"),"#N/A")</f>
        <v>#N/A</v>
      </c>
      <c r="B8494" s="12" t="str">
        <f>IFERROR(__xludf.DUMMYFUNCTION("TEXTJOIN(""; "", TRUE, FILTER(CID!B8494:B14794, REGEXMATCH(CID!D8494:D14794, TEXTJOIN(""|"", TRUE, SPLIT(A8494, "";"")))))"),"#N/A")</f>
        <v>#N/A</v>
      </c>
    </row>
    <row r="8495">
      <c r="A8495" s="12" t="str">
        <f>IFERROR(__xludf.DUMMYFUNCTION("TEXTJOIN("";"", TRUE, FILTER(CID!$B$2:$B$14794, CID!B8495=CID!$D$2:$D$14794))"),"#N/A")</f>
        <v>#N/A</v>
      </c>
      <c r="B8495" s="12" t="str">
        <f>IFERROR(__xludf.DUMMYFUNCTION("TEXTJOIN(""; "", TRUE, FILTER(CID!B8495:B14794, REGEXMATCH(CID!D8495:D14794, TEXTJOIN(""|"", TRUE, SPLIT(A8495, "";"")))))"),"#N/A")</f>
        <v>#N/A</v>
      </c>
    </row>
    <row r="8496">
      <c r="A8496" s="12" t="str">
        <f>IFERROR(__xludf.DUMMYFUNCTION("TEXTJOIN("";"", TRUE, FILTER(CID!$B$2:$B$14794, CID!B8496=CID!$D$2:$D$14794))"),"#N/A")</f>
        <v>#N/A</v>
      </c>
      <c r="B8496" s="12" t="str">
        <f>IFERROR(__xludf.DUMMYFUNCTION("TEXTJOIN(""; "", TRUE, FILTER(CID!B8496:B14794, REGEXMATCH(CID!D8496:D14794, TEXTJOIN(""|"", TRUE, SPLIT(A8496, "";"")))))"),"#N/A")</f>
        <v>#N/A</v>
      </c>
    </row>
    <row r="8497">
      <c r="A8497" s="12" t="str">
        <f>IFERROR(__xludf.DUMMYFUNCTION("TEXTJOIN("";"", TRUE, FILTER(CID!$B$2:$B$14794, CID!B8497=CID!$D$2:$D$14794))"),"#N/A")</f>
        <v>#N/A</v>
      </c>
      <c r="B8497" s="12" t="str">
        <f>IFERROR(__xludf.DUMMYFUNCTION("TEXTJOIN(""; "", TRUE, FILTER(CID!B8497:B14794, REGEXMATCH(CID!D8497:D14794, TEXTJOIN(""|"", TRUE, SPLIT(A8497, "";"")))))"),"#N/A")</f>
        <v>#N/A</v>
      </c>
    </row>
    <row r="8498">
      <c r="A8498" s="12" t="str">
        <f>IFERROR(__xludf.DUMMYFUNCTION("TEXTJOIN("";"", TRUE, FILTER(CID!$B$2:$B$14794, CID!B8498=CID!$D$2:$D$14794))"),"#N/A")</f>
        <v>#N/A</v>
      </c>
      <c r="B8498" s="12" t="str">
        <f>IFERROR(__xludf.DUMMYFUNCTION("TEXTJOIN(""; "", TRUE, FILTER(CID!B8498:B14794, REGEXMATCH(CID!D8498:D14794, TEXTJOIN(""|"", TRUE, SPLIT(A8498, "";"")))))"),"#N/A")</f>
        <v>#N/A</v>
      </c>
    </row>
    <row r="8499">
      <c r="A8499" s="12" t="str">
        <f>IFERROR(__xludf.DUMMYFUNCTION("TEXTJOIN("";"", TRUE, FILTER(CID!$B$2:$B$14794, CID!B8499=CID!$D$2:$D$14794))"),"#N/A")</f>
        <v>#N/A</v>
      </c>
      <c r="B8499" s="12" t="str">
        <f>IFERROR(__xludf.DUMMYFUNCTION("TEXTJOIN(""; "", TRUE, FILTER(CID!B8499:B14794, REGEXMATCH(CID!D8499:D14794, TEXTJOIN(""|"", TRUE, SPLIT(A8499, "";"")))))"),"#N/A")</f>
        <v>#N/A</v>
      </c>
    </row>
    <row r="8500">
      <c r="A8500" s="12" t="str">
        <f>IFERROR(__xludf.DUMMYFUNCTION("TEXTJOIN("";"", TRUE, FILTER(CID!$B$2:$B$14794, CID!B8500=CID!$D$2:$D$14794))"),"#N/A")</f>
        <v>#N/A</v>
      </c>
      <c r="B8500" s="12" t="str">
        <f>IFERROR(__xludf.DUMMYFUNCTION("TEXTJOIN(""; "", TRUE, FILTER(CID!B8500:B14794, REGEXMATCH(CID!D8500:D14794, TEXTJOIN(""|"", TRUE, SPLIT(A8500, "";"")))))"),"#N/A")</f>
        <v>#N/A</v>
      </c>
    </row>
    <row r="8501">
      <c r="A8501" s="12" t="str">
        <f>IFERROR(__xludf.DUMMYFUNCTION("TEXTJOIN("";"", TRUE, FILTER(CID!$B$2:$B$14794, CID!B8501=CID!$D$2:$D$14794))"),"#N/A")</f>
        <v>#N/A</v>
      </c>
      <c r="B8501" s="12" t="str">
        <f>IFERROR(__xludf.DUMMYFUNCTION("TEXTJOIN(""; "", TRUE, FILTER(CID!B8501:B14794, REGEXMATCH(CID!D8501:D14794, TEXTJOIN(""|"", TRUE, SPLIT(A8501, "";"")))))"),"#N/A")</f>
        <v>#N/A</v>
      </c>
    </row>
    <row r="8502">
      <c r="A8502" s="12" t="str">
        <f>IFERROR(__xludf.DUMMYFUNCTION("TEXTJOIN("";"", TRUE, FILTER(CID!$B$2:$B$14794, CID!B8502=CID!$D$2:$D$14794))"),"#N/A")</f>
        <v>#N/A</v>
      </c>
      <c r="B8502" s="12" t="str">
        <f>IFERROR(__xludf.DUMMYFUNCTION("TEXTJOIN(""; "", TRUE, FILTER(CID!B8502:B14794, REGEXMATCH(CID!D8502:D14794, TEXTJOIN(""|"", TRUE, SPLIT(A8502, "";"")))))"),"#N/A")</f>
        <v>#N/A</v>
      </c>
    </row>
    <row r="8503">
      <c r="A8503" s="12" t="str">
        <f>IFERROR(__xludf.DUMMYFUNCTION("TEXTJOIN("";"", TRUE, FILTER(CID!$B$2:$B$14794, CID!B8503=CID!$D$2:$D$14794))"),"#N/A")</f>
        <v>#N/A</v>
      </c>
      <c r="B8503" s="12" t="str">
        <f>IFERROR(__xludf.DUMMYFUNCTION("TEXTJOIN(""; "", TRUE, FILTER(CID!B8503:B14794, REGEXMATCH(CID!D8503:D14794, TEXTJOIN(""|"", TRUE, SPLIT(A8503, "";"")))))"),"#N/A")</f>
        <v>#N/A</v>
      </c>
    </row>
    <row r="8504">
      <c r="A8504" s="12" t="str">
        <f>IFERROR(__xludf.DUMMYFUNCTION("TEXTJOIN("";"", TRUE, FILTER(CID!$B$2:$B$14794, CID!B8504=CID!$D$2:$D$14794))"),"#N/A")</f>
        <v>#N/A</v>
      </c>
      <c r="B8504" s="12" t="str">
        <f>IFERROR(__xludf.DUMMYFUNCTION("TEXTJOIN(""; "", TRUE, FILTER(CID!B8504:B14794, REGEXMATCH(CID!D8504:D14794, TEXTJOIN(""|"", TRUE, SPLIT(A8504, "";"")))))"),"#N/A")</f>
        <v>#N/A</v>
      </c>
    </row>
    <row r="8505">
      <c r="A8505" s="12" t="str">
        <f>IFERROR(__xludf.DUMMYFUNCTION("TEXTJOIN("";"", TRUE, FILTER(CID!$B$2:$B$14794, CID!B8505=CID!$D$2:$D$14794))"),"#N/A")</f>
        <v>#N/A</v>
      </c>
      <c r="B8505" s="12" t="str">
        <f>IFERROR(__xludf.DUMMYFUNCTION("TEXTJOIN(""; "", TRUE, FILTER(CID!B8505:B14794, REGEXMATCH(CID!D8505:D14794, TEXTJOIN(""|"", TRUE, SPLIT(A8505, "";"")))))"),"#N/A")</f>
        <v>#N/A</v>
      </c>
    </row>
    <row r="8506">
      <c r="A8506" s="12" t="str">
        <f>IFERROR(__xludf.DUMMYFUNCTION("TEXTJOIN("";"", TRUE, FILTER(CID!$B$2:$B$14794, CID!B8506=CID!$D$2:$D$14794))"),"#N/A")</f>
        <v>#N/A</v>
      </c>
      <c r="B8506" s="12" t="str">
        <f>IFERROR(__xludf.DUMMYFUNCTION("TEXTJOIN(""; "", TRUE, FILTER(CID!B8506:B14794, REGEXMATCH(CID!D8506:D14794, TEXTJOIN(""|"", TRUE, SPLIT(A8506, "";"")))))"),"#N/A")</f>
        <v>#N/A</v>
      </c>
    </row>
    <row r="8507">
      <c r="A8507" s="12" t="str">
        <f>IFERROR(__xludf.DUMMYFUNCTION("TEXTJOIN("";"", TRUE, FILTER(CID!$B$2:$B$14794, CID!B8507=CID!$D$2:$D$14794))"),"#N/A")</f>
        <v>#N/A</v>
      </c>
      <c r="B8507" s="12" t="str">
        <f>IFERROR(__xludf.DUMMYFUNCTION("TEXTJOIN(""; "", TRUE, FILTER(CID!B8507:B14794, REGEXMATCH(CID!D8507:D14794, TEXTJOIN(""|"", TRUE, SPLIT(A8507, "";"")))))"),"#N/A")</f>
        <v>#N/A</v>
      </c>
    </row>
    <row r="8508">
      <c r="A8508" s="12" t="str">
        <f>IFERROR(__xludf.DUMMYFUNCTION("TEXTJOIN("";"", TRUE, FILTER(CID!$B$2:$B$14794, CID!B8508=CID!$D$2:$D$14794))"),"#N/A")</f>
        <v>#N/A</v>
      </c>
      <c r="B8508" s="12" t="str">
        <f>IFERROR(__xludf.DUMMYFUNCTION("TEXTJOIN(""; "", TRUE, FILTER(CID!B8508:B14794, REGEXMATCH(CID!D8508:D14794, TEXTJOIN(""|"", TRUE, SPLIT(A8508, "";"")))))"),"#N/A")</f>
        <v>#N/A</v>
      </c>
    </row>
    <row r="8509">
      <c r="A8509" s="12" t="str">
        <f>IFERROR(__xludf.DUMMYFUNCTION("TEXTJOIN("";"", TRUE, FILTER(CID!$B$2:$B$14794, CID!B8509=CID!$D$2:$D$14794))"),"#N/A")</f>
        <v>#N/A</v>
      </c>
      <c r="B8509" s="12" t="str">
        <f>IFERROR(__xludf.DUMMYFUNCTION("TEXTJOIN(""; "", TRUE, FILTER(CID!B8509:B14794, REGEXMATCH(CID!D8509:D14794, TEXTJOIN(""|"", TRUE, SPLIT(A8509, "";"")))))"),"#N/A")</f>
        <v>#N/A</v>
      </c>
    </row>
    <row r="8510">
      <c r="A8510" s="12" t="str">
        <f>IFERROR(__xludf.DUMMYFUNCTION("TEXTJOIN("";"", TRUE, FILTER(CID!$B$2:$B$14794, CID!B8510=CID!$D$2:$D$14794))"),"#N/A")</f>
        <v>#N/A</v>
      </c>
      <c r="B8510" s="12" t="str">
        <f>IFERROR(__xludf.DUMMYFUNCTION("TEXTJOIN(""; "", TRUE, FILTER(CID!B8510:B14794, REGEXMATCH(CID!D8510:D14794, TEXTJOIN(""|"", TRUE, SPLIT(A8510, "";"")))))"),"#N/A")</f>
        <v>#N/A</v>
      </c>
    </row>
    <row r="8511">
      <c r="A8511" s="12" t="str">
        <f>IFERROR(__xludf.DUMMYFUNCTION("TEXTJOIN("";"", TRUE, FILTER(CID!$B$2:$B$14794, CID!B8511=CID!$D$2:$D$14794))"),"#N/A")</f>
        <v>#N/A</v>
      </c>
      <c r="B8511" s="12" t="str">
        <f>IFERROR(__xludf.DUMMYFUNCTION("TEXTJOIN(""; "", TRUE, FILTER(CID!B8511:B14794, REGEXMATCH(CID!D8511:D14794, TEXTJOIN(""|"", TRUE, SPLIT(A8511, "";"")))))"),"#N/A")</f>
        <v>#N/A</v>
      </c>
    </row>
    <row r="8512">
      <c r="A8512" s="12" t="str">
        <f>IFERROR(__xludf.DUMMYFUNCTION("TEXTJOIN("";"", TRUE, FILTER(CID!$B$2:$B$14794, CID!B8512=CID!$D$2:$D$14794))"),"#N/A")</f>
        <v>#N/A</v>
      </c>
      <c r="B8512" s="12" t="str">
        <f>IFERROR(__xludf.DUMMYFUNCTION("TEXTJOIN(""; "", TRUE, FILTER(CID!B8512:B14794, REGEXMATCH(CID!D8512:D14794, TEXTJOIN(""|"", TRUE, SPLIT(A8512, "";"")))))"),"#N/A")</f>
        <v>#N/A</v>
      </c>
    </row>
    <row r="8513">
      <c r="A8513" s="12" t="str">
        <f>IFERROR(__xludf.DUMMYFUNCTION("TEXTJOIN("";"", TRUE, FILTER(CID!$B$2:$B$14794, CID!B8513=CID!$D$2:$D$14794))"),"#N/A")</f>
        <v>#N/A</v>
      </c>
      <c r="B8513" s="12" t="str">
        <f>IFERROR(__xludf.DUMMYFUNCTION("TEXTJOIN(""; "", TRUE, FILTER(CID!B8513:B14794, REGEXMATCH(CID!D8513:D14794, TEXTJOIN(""|"", TRUE, SPLIT(A8513, "";"")))))"),"#N/A")</f>
        <v>#N/A</v>
      </c>
    </row>
    <row r="8514">
      <c r="A8514" s="12" t="str">
        <f>IFERROR(__xludf.DUMMYFUNCTION("TEXTJOIN("";"", TRUE, FILTER(CID!$B$2:$B$14794, CID!B8514=CID!$D$2:$D$14794))"),"#N/A")</f>
        <v>#N/A</v>
      </c>
      <c r="B8514" s="12" t="str">
        <f>IFERROR(__xludf.DUMMYFUNCTION("TEXTJOIN(""; "", TRUE, FILTER(CID!B8514:B14794, REGEXMATCH(CID!D8514:D14794, TEXTJOIN(""|"", TRUE, SPLIT(A8514, "";"")))))"),"#N/A")</f>
        <v>#N/A</v>
      </c>
    </row>
    <row r="8515">
      <c r="A8515" s="12" t="str">
        <f>IFERROR(__xludf.DUMMYFUNCTION("TEXTJOIN("";"", TRUE, FILTER(CID!$B$2:$B$14794, CID!B8515=CID!$D$2:$D$14794))"),"#N/A")</f>
        <v>#N/A</v>
      </c>
      <c r="B8515" s="12" t="str">
        <f>IFERROR(__xludf.DUMMYFUNCTION("TEXTJOIN(""; "", TRUE, FILTER(CID!B8515:B14794, REGEXMATCH(CID!D8515:D14794, TEXTJOIN(""|"", TRUE, SPLIT(A8515, "";"")))))"),"#N/A")</f>
        <v>#N/A</v>
      </c>
    </row>
    <row r="8516">
      <c r="A8516" s="12" t="str">
        <f>IFERROR(__xludf.DUMMYFUNCTION("TEXTJOIN("";"", TRUE, FILTER(CID!$B$2:$B$14794, CID!B8516=CID!$D$2:$D$14794))"),"#N/A")</f>
        <v>#N/A</v>
      </c>
      <c r="B8516" s="12" t="str">
        <f>IFERROR(__xludf.DUMMYFUNCTION("TEXTJOIN(""; "", TRUE, FILTER(CID!B8516:B14794, REGEXMATCH(CID!D8516:D14794, TEXTJOIN(""|"", TRUE, SPLIT(A8516, "";"")))))"),"#N/A")</f>
        <v>#N/A</v>
      </c>
    </row>
    <row r="8517">
      <c r="A8517" s="12" t="str">
        <f>IFERROR(__xludf.DUMMYFUNCTION("TEXTJOIN("";"", TRUE, FILTER(CID!$B$2:$B$14794, CID!B8517=CID!$D$2:$D$14794))"),"#N/A")</f>
        <v>#N/A</v>
      </c>
      <c r="B8517" s="12" t="str">
        <f>IFERROR(__xludf.DUMMYFUNCTION("TEXTJOIN(""; "", TRUE, FILTER(CID!B8517:B14794, REGEXMATCH(CID!D8517:D14794, TEXTJOIN(""|"", TRUE, SPLIT(A8517, "";"")))))"),"#N/A")</f>
        <v>#N/A</v>
      </c>
    </row>
    <row r="8518">
      <c r="A8518" s="12" t="str">
        <f>IFERROR(__xludf.DUMMYFUNCTION("TEXTJOIN("";"", TRUE, FILTER(CID!$B$2:$B$14794, CID!B8518=CID!$D$2:$D$14794))"),"#N/A")</f>
        <v>#N/A</v>
      </c>
      <c r="B8518" s="12" t="str">
        <f>IFERROR(__xludf.DUMMYFUNCTION("TEXTJOIN(""; "", TRUE, FILTER(CID!B8518:B14794, REGEXMATCH(CID!D8518:D14794, TEXTJOIN(""|"", TRUE, SPLIT(A8518, "";"")))))"),"#N/A")</f>
        <v>#N/A</v>
      </c>
    </row>
    <row r="8519">
      <c r="A8519" s="12" t="str">
        <f>IFERROR(__xludf.DUMMYFUNCTION("TEXTJOIN("";"", TRUE, FILTER(CID!$B$2:$B$14794, CID!B8519=CID!$D$2:$D$14794))"),"#N/A")</f>
        <v>#N/A</v>
      </c>
      <c r="B8519" s="12" t="str">
        <f>IFERROR(__xludf.DUMMYFUNCTION("TEXTJOIN(""; "", TRUE, FILTER(CID!B8519:B14794, REGEXMATCH(CID!D8519:D14794, TEXTJOIN(""|"", TRUE, SPLIT(A8519, "";"")))))"),"#N/A")</f>
        <v>#N/A</v>
      </c>
    </row>
    <row r="8520">
      <c r="A8520" s="12" t="str">
        <f>IFERROR(__xludf.DUMMYFUNCTION("TEXTJOIN("";"", TRUE, FILTER(CID!$B$2:$B$14794, CID!B8520=CID!$D$2:$D$14794))"),"#N/A")</f>
        <v>#N/A</v>
      </c>
      <c r="B8520" s="12" t="str">
        <f>IFERROR(__xludf.DUMMYFUNCTION("TEXTJOIN(""; "", TRUE, FILTER(CID!B8520:B14794, REGEXMATCH(CID!D8520:D14794, TEXTJOIN(""|"", TRUE, SPLIT(A8520, "";"")))))"),"#N/A")</f>
        <v>#N/A</v>
      </c>
    </row>
    <row r="8521">
      <c r="A8521" s="12" t="str">
        <f>IFERROR(__xludf.DUMMYFUNCTION("TEXTJOIN("";"", TRUE, FILTER(CID!$B$2:$B$14794, CID!B8521=CID!$D$2:$D$14794))"),"#N/A")</f>
        <v>#N/A</v>
      </c>
      <c r="B8521" s="12" t="str">
        <f>IFERROR(__xludf.DUMMYFUNCTION("TEXTJOIN(""; "", TRUE, FILTER(CID!B8521:B14794, REGEXMATCH(CID!D8521:D14794, TEXTJOIN(""|"", TRUE, SPLIT(A8521, "";"")))))"),"#N/A")</f>
        <v>#N/A</v>
      </c>
    </row>
    <row r="8522">
      <c r="A8522" s="12" t="str">
        <f>IFERROR(__xludf.DUMMYFUNCTION("TEXTJOIN("";"", TRUE, FILTER(CID!$B$2:$B$14794, CID!B8522=CID!$D$2:$D$14794))"),"#N/A")</f>
        <v>#N/A</v>
      </c>
      <c r="B8522" s="12" t="str">
        <f>IFERROR(__xludf.DUMMYFUNCTION("TEXTJOIN(""; "", TRUE, FILTER(CID!B8522:B14794, REGEXMATCH(CID!D8522:D14794, TEXTJOIN(""|"", TRUE, SPLIT(A8522, "";"")))))"),"#N/A")</f>
        <v>#N/A</v>
      </c>
    </row>
    <row r="8523">
      <c r="A8523" s="12" t="str">
        <f>IFERROR(__xludf.DUMMYFUNCTION("TEXTJOIN("";"", TRUE, FILTER(CID!$B$2:$B$14794, CID!B8523=CID!$D$2:$D$14794))"),"#N/A")</f>
        <v>#N/A</v>
      </c>
      <c r="B8523" s="12" t="str">
        <f>IFERROR(__xludf.DUMMYFUNCTION("TEXTJOIN(""; "", TRUE, FILTER(CID!B8523:B14794, REGEXMATCH(CID!D8523:D14794, TEXTJOIN(""|"", TRUE, SPLIT(A8523, "";"")))))"),"#N/A")</f>
        <v>#N/A</v>
      </c>
    </row>
    <row r="8524">
      <c r="A8524" s="12" t="str">
        <f>IFERROR(__xludf.DUMMYFUNCTION("TEXTJOIN("";"", TRUE, FILTER(CID!$B$2:$B$14794, CID!B8524=CID!$D$2:$D$14794))"),"#N/A")</f>
        <v>#N/A</v>
      </c>
      <c r="B8524" s="12" t="str">
        <f>IFERROR(__xludf.DUMMYFUNCTION("TEXTJOIN(""; "", TRUE, FILTER(CID!B8524:B14794, REGEXMATCH(CID!D8524:D14794, TEXTJOIN(""|"", TRUE, SPLIT(A8524, "";"")))))"),"#N/A")</f>
        <v>#N/A</v>
      </c>
    </row>
    <row r="8525">
      <c r="A8525" s="12" t="str">
        <f>IFERROR(__xludf.DUMMYFUNCTION("TEXTJOIN("";"", TRUE, FILTER(CID!$B$2:$B$14794, CID!B8525=CID!$D$2:$D$14794))"),"#N/A")</f>
        <v>#N/A</v>
      </c>
      <c r="B8525" s="12" t="str">
        <f>IFERROR(__xludf.DUMMYFUNCTION("TEXTJOIN(""; "", TRUE, FILTER(CID!B8525:B14794, REGEXMATCH(CID!D8525:D14794, TEXTJOIN(""|"", TRUE, SPLIT(A8525, "";"")))))"),"#N/A")</f>
        <v>#N/A</v>
      </c>
    </row>
    <row r="8526">
      <c r="A8526" s="12" t="str">
        <f>IFERROR(__xludf.DUMMYFUNCTION("TEXTJOIN("";"", TRUE, FILTER(CID!$B$2:$B$14794, CID!B8526=CID!$D$2:$D$14794))"),"#N/A")</f>
        <v>#N/A</v>
      </c>
      <c r="B8526" s="12" t="str">
        <f>IFERROR(__xludf.DUMMYFUNCTION("TEXTJOIN(""; "", TRUE, FILTER(CID!B8526:B14794, REGEXMATCH(CID!D8526:D14794, TEXTJOIN(""|"", TRUE, SPLIT(A8526, "";"")))))"),"#N/A")</f>
        <v>#N/A</v>
      </c>
    </row>
    <row r="8527">
      <c r="A8527" s="12" t="str">
        <f>IFERROR(__xludf.DUMMYFUNCTION("TEXTJOIN("";"", TRUE, FILTER(CID!$B$2:$B$14794, CID!B8527=CID!$D$2:$D$14794))"),"#N/A")</f>
        <v>#N/A</v>
      </c>
      <c r="B8527" s="12" t="str">
        <f>IFERROR(__xludf.DUMMYFUNCTION("TEXTJOIN(""; "", TRUE, FILTER(CID!B8527:B14794, REGEXMATCH(CID!D8527:D14794, TEXTJOIN(""|"", TRUE, SPLIT(A8527, "";"")))))"),"#N/A")</f>
        <v>#N/A</v>
      </c>
    </row>
    <row r="8528">
      <c r="A8528" s="12" t="str">
        <f>IFERROR(__xludf.DUMMYFUNCTION("TEXTJOIN("";"", TRUE, FILTER(CID!$B$2:$B$14794, CID!B8528=CID!$D$2:$D$14794))"),"#N/A")</f>
        <v>#N/A</v>
      </c>
      <c r="B8528" s="12" t="str">
        <f>IFERROR(__xludf.DUMMYFUNCTION("TEXTJOIN(""; "", TRUE, FILTER(CID!B8528:B14794, REGEXMATCH(CID!D8528:D14794, TEXTJOIN(""|"", TRUE, SPLIT(A8528, "";"")))))"),"#N/A")</f>
        <v>#N/A</v>
      </c>
    </row>
    <row r="8529">
      <c r="A8529" s="12" t="str">
        <f>IFERROR(__xludf.DUMMYFUNCTION("TEXTJOIN("";"", TRUE, FILTER(CID!$B$2:$B$14794, CID!B8529=CID!$D$2:$D$14794))"),"#N/A")</f>
        <v>#N/A</v>
      </c>
      <c r="B8529" s="12" t="str">
        <f>IFERROR(__xludf.DUMMYFUNCTION("TEXTJOIN(""; "", TRUE, FILTER(CID!B8529:B14794, REGEXMATCH(CID!D8529:D14794, TEXTJOIN(""|"", TRUE, SPLIT(A8529, "";"")))))"),"#N/A")</f>
        <v>#N/A</v>
      </c>
    </row>
    <row r="8530">
      <c r="A8530" s="12" t="str">
        <f>IFERROR(__xludf.DUMMYFUNCTION("TEXTJOIN("";"", TRUE, FILTER(CID!$B$2:$B$14794, CID!B8530=CID!$D$2:$D$14794))"),"#N/A")</f>
        <v>#N/A</v>
      </c>
      <c r="B8530" s="12" t="str">
        <f>IFERROR(__xludf.DUMMYFUNCTION("TEXTJOIN(""; "", TRUE, FILTER(CID!B8530:B14794, REGEXMATCH(CID!D8530:D14794, TEXTJOIN(""|"", TRUE, SPLIT(A8530, "";"")))))"),"#N/A")</f>
        <v>#N/A</v>
      </c>
    </row>
    <row r="8531">
      <c r="A8531" s="12" t="str">
        <f>IFERROR(__xludf.DUMMYFUNCTION("TEXTJOIN("";"", TRUE, FILTER(CID!$B$2:$B$14794, CID!B8531=CID!$D$2:$D$14794))"),"#N/A")</f>
        <v>#N/A</v>
      </c>
      <c r="B8531" s="12" t="str">
        <f>IFERROR(__xludf.DUMMYFUNCTION("TEXTJOIN(""; "", TRUE, FILTER(CID!B8531:B14794, REGEXMATCH(CID!D8531:D14794, TEXTJOIN(""|"", TRUE, SPLIT(A8531, "";"")))))"),"#N/A")</f>
        <v>#N/A</v>
      </c>
    </row>
    <row r="8532">
      <c r="A8532" s="12" t="str">
        <f>IFERROR(__xludf.DUMMYFUNCTION("TEXTJOIN("";"", TRUE, FILTER(CID!$B$2:$B$14794, CID!B8532=CID!$D$2:$D$14794))"),"#N/A")</f>
        <v>#N/A</v>
      </c>
      <c r="B8532" s="12" t="str">
        <f>IFERROR(__xludf.DUMMYFUNCTION("TEXTJOIN(""; "", TRUE, FILTER(CID!B8532:B14794, REGEXMATCH(CID!D8532:D14794, TEXTJOIN(""|"", TRUE, SPLIT(A8532, "";"")))))"),"#N/A")</f>
        <v>#N/A</v>
      </c>
    </row>
    <row r="8533">
      <c r="A8533" s="12" t="str">
        <f>IFERROR(__xludf.DUMMYFUNCTION("TEXTJOIN("";"", TRUE, FILTER(CID!$B$2:$B$14794, CID!B8533=CID!$D$2:$D$14794))"),"#N/A")</f>
        <v>#N/A</v>
      </c>
      <c r="B8533" s="12" t="str">
        <f>IFERROR(__xludf.DUMMYFUNCTION("TEXTJOIN(""; "", TRUE, FILTER(CID!B8533:B14794, REGEXMATCH(CID!D8533:D14794, TEXTJOIN(""|"", TRUE, SPLIT(A8533, "";"")))))"),"#N/A")</f>
        <v>#N/A</v>
      </c>
    </row>
    <row r="8534">
      <c r="A8534" s="12" t="str">
        <f>IFERROR(__xludf.DUMMYFUNCTION("TEXTJOIN("";"", TRUE, FILTER(CID!$B$2:$B$14794, CID!B8534=CID!$D$2:$D$14794))"),"#N/A")</f>
        <v>#N/A</v>
      </c>
      <c r="B8534" s="12" t="str">
        <f>IFERROR(__xludf.DUMMYFUNCTION("TEXTJOIN(""; "", TRUE, FILTER(CID!B8534:B14794, REGEXMATCH(CID!D8534:D14794, TEXTJOIN(""|"", TRUE, SPLIT(A8534, "";"")))))"),"#N/A")</f>
        <v>#N/A</v>
      </c>
    </row>
    <row r="8535">
      <c r="A8535" s="12" t="str">
        <f>IFERROR(__xludf.DUMMYFUNCTION("TEXTJOIN("";"", TRUE, FILTER(CID!$B$2:$B$14794, CID!B8535=CID!$D$2:$D$14794))"),"#N/A")</f>
        <v>#N/A</v>
      </c>
      <c r="B8535" s="12" t="str">
        <f>IFERROR(__xludf.DUMMYFUNCTION("TEXTJOIN(""; "", TRUE, FILTER(CID!B8535:B14794, REGEXMATCH(CID!D8535:D14794, TEXTJOIN(""|"", TRUE, SPLIT(A8535, "";"")))))"),"#N/A")</f>
        <v>#N/A</v>
      </c>
    </row>
    <row r="8536">
      <c r="A8536" s="12" t="str">
        <f>IFERROR(__xludf.DUMMYFUNCTION("TEXTJOIN("";"", TRUE, FILTER(CID!$B$2:$B$14794, CID!B8536=CID!$D$2:$D$14794))"),"#N/A")</f>
        <v>#N/A</v>
      </c>
      <c r="B8536" s="12" t="str">
        <f>IFERROR(__xludf.DUMMYFUNCTION("TEXTJOIN(""; "", TRUE, FILTER(CID!B8536:B14794, REGEXMATCH(CID!D8536:D14794, TEXTJOIN(""|"", TRUE, SPLIT(A8536, "";"")))))"),"#N/A")</f>
        <v>#N/A</v>
      </c>
    </row>
    <row r="8537">
      <c r="A8537" s="12" t="str">
        <f>IFERROR(__xludf.DUMMYFUNCTION("TEXTJOIN("";"", TRUE, FILTER(CID!$B$2:$B$14794, CID!B8537=CID!$D$2:$D$14794))"),"#N/A")</f>
        <v>#N/A</v>
      </c>
      <c r="B8537" s="12" t="str">
        <f>IFERROR(__xludf.DUMMYFUNCTION("TEXTJOIN(""; "", TRUE, FILTER(CID!B8537:B14794, REGEXMATCH(CID!D8537:D14794, TEXTJOIN(""|"", TRUE, SPLIT(A8537, "";"")))))"),"#N/A")</f>
        <v>#N/A</v>
      </c>
    </row>
    <row r="8538">
      <c r="A8538" s="12" t="str">
        <f>IFERROR(__xludf.DUMMYFUNCTION("TEXTJOIN("";"", TRUE, FILTER(CID!$B$2:$B$14794, CID!B8538=CID!$D$2:$D$14794))"),"#N/A")</f>
        <v>#N/A</v>
      </c>
      <c r="B8538" s="12" t="str">
        <f>IFERROR(__xludf.DUMMYFUNCTION("TEXTJOIN(""; "", TRUE, FILTER(CID!B8538:B14794, REGEXMATCH(CID!D8538:D14794, TEXTJOIN(""|"", TRUE, SPLIT(A8538, "";"")))))"),"#N/A")</f>
        <v>#N/A</v>
      </c>
    </row>
    <row r="8539">
      <c r="A8539" s="12" t="str">
        <f>IFERROR(__xludf.DUMMYFUNCTION("TEXTJOIN("";"", TRUE, FILTER(CID!$B$2:$B$14794, CID!B8539=CID!$D$2:$D$14794))"),"#N/A")</f>
        <v>#N/A</v>
      </c>
      <c r="B8539" s="12" t="str">
        <f>IFERROR(__xludf.DUMMYFUNCTION("TEXTJOIN(""; "", TRUE, FILTER(CID!B8539:B14794, REGEXMATCH(CID!D8539:D14794, TEXTJOIN(""|"", TRUE, SPLIT(A8539, "";"")))))"),"#N/A")</f>
        <v>#N/A</v>
      </c>
    </row>
    <row r="8540">
      <c r="A8540" s="12" t="str">
        <f>IFERROR(__xludf.DUMMYFUNCTION("TEXTJOIN("";"", TRUE, FILTER(CID!$B$2:$B$14794, CID!B8540=CID!$D$2:$D$14794))"),"#N/A")</f>
        <v>#N/A</v>
      </c>
      <c r="B8540" s="12" t="str">
        <f>IFERROR(__xludf.DUMMYFUNCTION("TEXTJOIN(""; "", TRUE, FILTER(CID!B8540:B14794, REGEXMATCH(CID!D8540:D14794, TEXTJOIN(""|"", TRUE, SPLIT(A8540, "";"")))))"),"#N/A")</f>
        <v>#N/A</v>
      </c>
    </row>
    <row r="8541">
      <c r="A8541" s="12" t="str">
        <f>IFERROR(__xludf.DUMMYFUNCTION("TEXTJOIN("";"", TRUE, FILTER(CID!$B$2:$B$14794, CID!B8541=CID!$D$2:$D$14794))"),"#N/A")</f>
        <v>#N/A</v>
      </c>
      <c r="B8541" s="12" t="str">
        <f>IFERROR(__xludf.DUMMYFUNCTION("TEXTJOIN(""; "", TRUE, FILTER(CID!B8541:B14794, REGEXMATCH(CID!D8541:D14794, TEXTJOIN(""|"", TRUE, SPLIT(A8541, "";"")))))"),"#N/A")</f>
        <v>#N/A</v>
      </c>
    </row>
    <row r="8542">
      <c r="A8542" s="12" t="str">
        <f>IFERROR(__xludf.DUMMYFUNCTION("TEXTJOIN("";"", TRUE, FILTER(CID!$B$2:$B$14794, CID!B8542=CID!$D$2:$D$14794))"),"#N/A")</f>
        <v>#N/A</v>
      </c>
      <c r="B8542" s="12" t="str">
        <f>IFERROR(__xludf.DUMMYFUNCTION("TEXTJOIN(""; "", TRUE, FILTER(CID!B8542:B14794, REGEXMATCH(CID!D8542:D14794, TEXTJOIN(""|"", TRUE, SPLIT(A8542, "";"")))))"),"#N/A")</f>
        <v>#N/A</v>
      </c>
    </row>
    <row r="8543">
      <c r="A8543" s="12" t="str">
        <f>IFERROR(__xludf.DUMMYFUNCTION("TEXTJOIN("";"", TRUE, FILTER(CID!$B$2:$B$14794, CID!B8543=CID!$D$2:$D$14794))"),"#N/A")</f>
        <v>#N/A</v>
      </c>
      <c r="B8543" s="12" t="str">
        <f>IFERROR(__xludf.DUMMYFUNCTION("TEXTJOIN(""; "", TRUE, FILTER(CID!B8543:B14794, REGEXMATCH(CID!D8543:D14794, TEXTJOIN(""|"", TRUE, SPLIT(A8543, "";"")))))"),"#N/A")</f>
        <v>#N/A</v>
      </c>
    </row>
    <row r="8544">
      <c r="A8544" s="12" t="str">
        <f>IFERROR(__xludf.DUMMYFUNCTION("TEXTJOIN("";"", TRUE, FILTER(CID!$B$2:$B$14794, CID!B8544=CID!$D$2:$D$14794))"),"#N/A")</f>
        <v>#N/A</v>
      </c>
      <c r="B8544" s="12" t="str">
        <f>IFERROR(__xludf.DUMMYFUNCTION("TEXTJOIN(""; "", TRUE, FILTER(CID!B8544:B14794, REGEXMATCH(CID!D8544:D14794, TEXTJOIN(""|"", TRUE, SPLIT(A8544, "";"")))))"),"#N/A")</f>
        <v>#N/A</v>
      </c>
    </row>
    <row r="8545">
      <c r="A8545" s="12" t="str">
        <f>IFERROR(__xludf.DUMMYFUNCTION("TEXTJOIN("";"", TRUE, FILTER(CID!$B$2:$B$14794, CID!B8545=CID!$D$2:$D$14794))"),"#N/A")</f>
        <v>#N/A</v>
      </c>
      <c r="B8545" s="12" t="str">
        <f>IFERROR(__xludf.DUMMYFUNCTION("TEXTJOIN(""; "", TRUE, FILTER(CID!B8545:B14794, REGEXMATCH(CID!D8545:D14794, TEXTJOIN(""|"", TRUE, SPLIT(A8545, "";"")))))"),"#N/A")</f>
        <v>#N/A</v>
      </c>
    </row>
    <row r="8546">
      <c r="A8546" s="12" t="str">
        <f>IFERROR(__xludf.DUMMYFUNCTION("TEXTJOIN("";"", TRUE, FILTER(CID!$B$2:$B$14794, CID!B8546=CID!$D$2:$D$14794))"),"#N/A")</f>
        <v>#N/A</v>
      </c>
      <c r="B8546" s="12" t="str">
        <f>IFERROR(__xludf.DUMMYFUNCTION("TEXTJOIN(""; "", TRUE, FILTER(CID!B8546:B14794, REGEXMATCH(CID!D8546:D14794, TEXTJOIN(""|"", TRUE, SPLIT(A8546, "";"")))))"),"#N/A")</f>
        <v>#N/A</v>
      </c>
    </row>
    <row r="8547">
      <c r="A8547" s="12" t="str">
        <f>IFERROR(__xludf.DUMMYFUNCTION("TEXTJOIN("";"", TRUE, FILTER(CID!$B$2:$B$14794, CID!B8547=CID!$D$2:$D$14794))"),"#N/A")</f>
        <v>#N/A</v>
      </c>
      <c r="B8547" s="12" t="str">
        <f>IFERROR(__xludf.DUMMYFUNCTION("TEXTJOIN(""; "", TRUE, FILTER(CID!B8547:B14794, REGEXMATCH(CID!D8547:D14794, TEXTJOIN(""|"", TRUE, SPLIT(A8547, "";"")))))"),"#N/A")</f>
        <v>#N/A</v>
      </c>
    </row>
    <row r="8548">
      <c r="A8548" s="12" t="str">
        <f>IFERROR(__xludf.DUMMYFUNCTION("TEXTJOIN("";"", TRUE, FILTER(CID!$B$2:$B$14794, CID!B8548=CID!$D$2:$D$14794))"),"#N/A")</f>
        <v>#N/A</v>
      </c>
      <c r="B8548" s="12" t="str">
        <f>IFERROR(__xludf.DUMMYFUNCTION("TEXTJOIN(""; "", TRUE, FILTER(CID!B8548:B14794, REGEXMATCH(CID!D8548:D14794, TEXTJOIN(""|"", TRUE, SPLIT(A8548, "";"")))))"),"#N/A")</f>
        <v>#N/A</v>
      </c>
    </row>
    <row r="8549">
      <c r="A8549" s="12" t="str">
        <f>IFERROR(__xludf.DUMMYFUNCTION("TEXTJOIN("";"", TRUE, FILTER(CID!$B$2:$B$14794, CID!B8549=CID!$D$2:$D$14794))"),"#N/A")</f>
        <v>#N/A</v>
      </c>
      <c r="B8549" s="12" t="str">
        <f>IFERROR(__xludf.DUMMYFUNCTION("TEXTJOIN(""; "", TRUE, FILTER(CID!B8549:B14794, REGEXMATCH(CID!D8549:D14794, TEXTJOIN(""|"", TRUE, SPLIT(A8549, "";"")))))"),"#N/A")</f>
        <v>#N/A</v>
      </c>
    </row>
    <row r="8550">
      <c r="A8550" s="12" t="str">
        <f>IFERROR(__xludf.DUMMYFUNCTION("TEXTJOIN("";"", TRUE, FILTER(CID!$B$2:$B$14794, CID!B8550=CID!$D$2:$D$14794))"),"#N/A")</f>
        <v>#N/A</v>
      </c>
      <c r="B8550" s="12" t="str">
        <f>IFERROR(__xludf.DUMMYFUNCTION("TEXTJOIN(""; "", TRUE, FILTER(CID!B8550:B14794, REGEXMATCH(CID!D8550:D14794, TEXTJOIN(""|"", TRUE, SPLIT(A8550, "";"")))))"),"#N/A")</f>
        <v>#N/A</v>
      </c>
    </row>
    <row r="8551">
      <c r="A8551" s="12" t="str">
        <f>IFERROR(__xludf.DUMMYFUNCTION("TEXTJOIN("";"", TRUE, FILTER(CID!$B$2:$B$14794, CID!B8551=CID!$D$2:$D$14794))"),"#N/A")</f>
        <v>#N/A</v>
      </c>
      <c r="B8551" s="12" t="str">
        <f>IFERROR(__xludf.DUMMYFUNCTION("TEXTJOIN(""; "", TRUE, FILTER(CID!B8551:B14794, REGEXMATCH(CID!D8551:D14794, TEXTJOIN(""|"", TRUE, SPLIT(A8551, "";"")))))"),"#N/A")</f>
        <v>#N/A</v>
      </c>
    </row>
    <row r="8552">
      <c r="A8552" s="12" t="str">
        <f>IFERROR(__xludf.DUMMYFUNCTION("TEXTJOIN("";"", TRUE, FILTER(CID!$B$2:$B$14794, CID!B8552=CID!$D$2:$D$14794))"),"#N/A")</f>
        <v>#N/A</v>
      </c>
      <c r="B8552" s="12" t="str">
        <f>IFERROR(__xludf.DUMMYFUNCTION("TEXTJOIN(""; "", TRUE, FILTER(CID!B8552:B14794, REGEXMATCH(CID!D8552:D14794, TEXTJOIN(""|"", TRUE, SPLIT(A8552, "";"")))))"),"#N/A")</f>
        <v>#N/A</v>
      </c>
    </row>
    <row r="8553">
      <c r="A8553" s="12" t="str">
        <f>IFERROR(__xludf.DUMMYFUNCTION("TEXTJOIN("";"", TRUE, FILTER(CID!$B$2:$B$14794, CID!B8553=CID!$D$2:$D$14794))"),"#N/A")</f>
        <v>#N/A</v>
      </c>
      <c r="B8553" s="12" t="str">
        <f>IFERROR(__xludf.DUMMYFUNCTION("TEXTJOIN(""; "", TRUE, FILTER(CID!B8553:B14794, REGEXMATCH(CID!D8553:D14794, TEXTJOIN(""|"", TRUE, SPLIT(A8553, "";"")))))"),"#N/A")</f>
        <v>#N/A</v>
      </c>
    </row>
    <row r="8554">
      <c r="A8554" s="12" t="str">
        <f>IFERROR(__xludf.DUMMYFUNCTION("TEXTJOIN("";"", TRUE, FILTER(CID!$B$2:$B$14794, CID!B8554=CID!$D$2:$D$14794))"),"#N/A")</f>
        <v>#N/A</v>
      </c>
      <c r="B8554" s="12" t="str">
        <f>IFERROR(__xludf.DUMMYFUNCTION("TEXTJOIN(""; "", TRUE, FILTER(CID!B8554:B14794, REGEXMATCH(CID!D8554:D14794, TEXTJOIN(""|"", TRUE, SPLIT(A8554, "";"")))))"),"#N/A")</f>
        <v>#N/A</v>
      </c>
    </row>
    <row r="8555">
      <c r="A8555" s="12" t="str">
        <f>IFERROR(__xludf.DUMMYFUNCTION("TEXTJOIN("";"", TRUE, FILTER(CID!$B$2:$B$14794, CID!B8555=CID!$D$2:$D$14794))"),"#N/A")</f>
        <v>#N/A</v>
      </c>
      <c r="B8555" s="12" t="str">
        <f>IFERROR(__xludf.DUMMYFUNCTION("TEXTJOIN(""; "", TRUE, FILTER(CID!B8555:B14794, REGEXMATCH(CID!D8555:D14794, TEXTJOIN(""|"", TRUE, SPLIT(A8555, "";"")))))"),"#N/A")</f>
        <v>#N/A</v>
      </c>
    </row>
    <row r="8556">
      <c r="A8556" s="12" t="str">
        <f>IFERROR(__xludf.DUMMYFUNCTION("TEXTJOIN("";"", TRUE, FILTER(CID!$B$2:$B$14794, CID!B8556=CID!$D$2:$D$14794))"),"#N/A")</f>
        <v>#N/A</v>
      </c>
      <c r="B8556" s="12" t="str">
        <f>IFERROR(__xludf.DUMMYFUNCTION("TEXTJOIN(""; "", TRUE, FILTER(CID!B8556:B14794, REGEXMATCH(CID!D8556:D14794, TEXTJOIN(""|"", TRUE, SPLIT(A8556, "";"")))))"),"#N/A")</f>
        <v>#N/A</v>
      </c>
    </row>
    <row r="8557">
      <c r="A8557" s="12" t="str">
        <f>IFERROR(__xludf.DUMMYFUNCTION("TEXTJOIN("";"", TRUE, FILTER(CID!$B$2:$B$14794, CID!B8557=CID!$D$2:$D$14794))"),"#N/A")</f>
        <v>#N/A</v>
      </c>
      <c r="B8557" s="12" t="str">
        <f>IFERROR(__xludf.DUMMYFUNCTION("TEXTJOIN(""; "", TRUE, FILTER(CID!B8557:B14794, REGEXMATCH(CID!D8557:D14794, TEXTJOIN(""|"", TRUE, SPLIT(A8557, "";"")))))"),"#N/A")</f>
        <v>#N/A</v>
      </c>
    </row>
    <row r="8558">
      <c r="A8558" s="12" t="str">
        <f>IFERROR(__xludf.DUMMYFUNCTION("TEXTJOIN("";"", TRUE, FILTER(CID!$B$2:$B$14794, CID!B8558=CID!$D$2:$D$14794))"),"#N/A")</f>
        <v>#N/A</v>
      </c>
      <c r="B8558" s="12" t="str">
        <f>IFERROR(__xludf.DUMMYFUNCTION("TEXTJOIN(""; "", TRUE, FILTER(CID!B8558:B14794, REGEXMATCH(CID!D8558:D14794, TEXTJOIN(""|"", TRUE, SPLIT(A8558, "";"")))))"),"#N/A")</f>
        <v>#N/A</v>
      </c>
    </row>
    <row r="8559">
      <c r="A8559" s="12" t="str">
        <f>IFERROR(__xludf.DUMMYFUNCTION("TEXTJOIN("";"", TRUE, FILTER(CID!$B$2:$B$14794, CID!B8559=CID!$D$2:$D$14794))"),"#N/A")</f>
        <v>#N/A</v>
      </c>
      <c r="B8559" s="12" t="str">
        <f>IFERROR(__xludf.DUMMYFUNCTION("TEXTJOIN(""; "", TRUE, FILTER(CID!B8559:B14794, REGEXMATCH(CID!D8559:D14794, TEXTJOIN(""|"", TRUE, SPLIT(A8559, "";"")))))"),"#N/A")</f>
        <v>#N/A</v>
      </c>
    </row>
    <row r="8560">
      <c r="A8560" s="12" t="str">
        <f>IFERROR(__xludf.DUMMYFUNCTION("TEXTJOIN("";"", TRUE, FILTER(CID!$B$2:$B$14794, CID!B8560=CID!$D$2:$D$14794))"),"#N/A")</f>
        <v>#N/A</v>
      </c>
      <c r="B8560" s="12" t="str">
        <f>IFERROR(__xludf.DUMMYFUNCTION("TEXTJOIN(""; "", TRUE, FILTER(CID!B8560:B14794, REGEXMATCH(CID!D8560:D14794, TEXTJOIN(""|"", TRUE, SPLIT(A8560, "";"")))))"),"#N/A")</f>
        <v>#N/A</v>
      </c>
    </row>
    <row r="8561">
      <c r="A8561" s="12" t="str">
        <f>IFERROR(__xludf.DUMMYFUNCTION("TEXTJOIN("";"", TRUE, FILTER(CID!$B$2:$B$14794, CID!B8561=CID!$D$2:$D$14794))"),"#N/A")</f>
        <v>#N/A</v>
      </c>
      <c r="B8561" s="12" t="str">
        <f>IFERROR(__xludf.DUMMYFUNCTION("TEXTJOIN(""; "", TRUE, FILTER(CID!B8561:B14794, REGEXMATCH(CID!D8561:D14794, TEXTJOIN(""|"", TRUE, SPLIT(A8561, "";"")))))"),"#N/A")</f>
        <v>#N/A</v>
      </c>
    </row>
    <row r="8562">
      <c r="A8562" s="12" t="str">
        <f>IFERROR(__xludf.DUMMYFUNCTION("TEXTJOIN("";"", TRUE, FILTER(CID!$B$2:$B$14794, CID!B8562=CID!$D$2:$D$14794))"),"#N/A")</f>
        <v>#N/A</v>
      </c>
      <c r="B8562" s="12" t="str">
        <f>IFERROR(__xludf.DUMMYFUNCTION("TEXTJOIN(""; "", TRUE, FILTER(CID!B8562:B14794, REGEXMATCH(CID!D8562:D14794, TEXTJOIN(""|"", TRUE, SPLIT(A8562, "";"")))))"),"#N/A")</f>
        <v>#N/A</v>
      </c>
    </row>
    <row r="8563">
      <c r="A8563" s="12" t="str">
        <f>IFERROR(__xludf.DUMMYFUNCTION("TEXTJOIN("";"", TRUE, FILTER(CID!$B$2:$B$14794, CID!B8563=CID!$D$2:$D$14794))"),"#N/A")</f>
        <v>#N/A</v>
      </c>
      <c r="B8563" s="12" t="str">
        <f>IFERROR(__xludf.DUMMYFUNCTION("TEXTJOIN(""; "", TRUE, FILTER(CID!B8563:B14794, REGEXMATCH(CID!D8563:D14794, TEXTJOIN(""|"", TRUE, SPLIT(A8563, "";"")))))"),"#N/A")</f>
        <v>#N/A</v>
      </c>
    </row>
    <row r="8564">
      <c r="A8564" s="12" t="str">
        <f>IFERROR(__xludf.DUMMYFUNCTION("TEXTJOIN("";"", TRUE, FILTER(CID!$B$2:$B$14794, CID!B8564=CID!$D$2:$D$14794))"),"#N/A")</f>
        <v>#N/A</v>
      </c>
      <c r="B8564" s="12" t="str">
        <f>IFERROR(__xludf.DUMMYFUNCTION("TEXTJOIN(""; "", TRUE, FILTER(CID!B8564:B14794, REGEXMATCH(CID!D8564:D14794, TEXTJOIN(""|"", TRUE, SPLIT(A8564, "";"")))))"),"#N/A")</f>
        <v>#N/A</v>
      </c>
    </row>
    <row r="8565">
      <c r="A8565" s="12" t="str">
        <f>IFERROR(__xludf.DUMMYFUNCTION("TEXTJOIN("";"", TRUE, FILTER(CID!$B$2:$B$14794, CID!B8565=CID!$D$2:$D$14794))"),"#N/A")</f>
        <v>#N/A</v>
      </c>
      <c r="B8565" s="12" t="str">
        <f>IFERROR(__xludf.DUMMYFUNCTION("TEXTJOIN(""; "", TRUE, FILTER(CID!B8565:B14794, REGEXMATCH(CID!D8565:D14794, TEXTJOIN(""|"", TRUE, SPLIT(A8565, "";"")))))"),"#N/A")</f>
        <v>#N/A</v>
      </c>
    </row>
    <row r="8566">
      <c r="A8566" s="12" t="str">
        <f>IFERROR(__xludf.DUMMYFUNCTION("TEXTJOIN("";"", TRUE, FILTER(CID!$B$2:$B$14794, CID!B8566=CID!$D$2:$D$14794))"),"#N/A")</f>
        <v>#N/A</v>
      </c>
      <c r="B8566" s="12" t="str">
        <f>IFERROR(__xludf.DUMMYFUNCTION("TEXTJOIN(""; "", TRUE, FILTER(CID!B8566:B14794, REGEXMATCH(CID!D8566:D14794, TEXTJOIN(""|"", TRUE, SPLIT(A8566, "";"")))))"),"#N/A")</f>
        <v>#N/A</v>
      </c>
    </row>
    <row r="8567">
      <c r="A8567" s="12" t="str">
        <f>IFERROR(__xludf.DUMMYFUNCTION("TEXTJOIN("";"", TRUE, FILTER(CID!$B$2:$B$14794, CID!B8567=CID!$D$2:$D$14794))"),"#N/A")</f>
        <v>#N/A</v>
      </c>
      <c r="B8567" s="12" t="str">
        <f>IFERROR(__xludf.DUMMYFUNCTION("TEXTJOIN(""; "", TRUE, FILTER(CID!B8567:B14794, REGEXMATCH(CID!D8567:D14794, TEXTJOIN(""|"", TRUE, SPLIT(A8567, "";"")))))"),"#N/A")</f>
        <v>#N/A</v>
      </c>
    </row>
    <row r="8568">
      <c r="A8568" s="12" t="str">
        <f>IFERROR(__xludf.DUMMYFUNCTION("TEXTJOIN("";"", TRUE, FILTER(CID!$B$2:$B$14794, CID!B8568=CID!$D$2:$D$14794))"),"#N/A")</f>
        <v>#N/A</v>
      </c>
      <c r="B8568" s="12" t="str">
        <f>IFERROR(__xludf.DUMMYFUNCTION("TEXTJOIN(""; "", TRUE, FILTER(CID!B8568:B14794, REGEXMATCH(CID!D8568:D14794, TEXTJOIN(""|"", TRUE, SPLIT(A8568, "";"")))))"),"#N/A")</f>
        <v>#N/A</v>
      </c>
    </row>
    <row r="8569">
      <c r="A8569" s="12" t="str">
        <f>IFERROR(__xludf.DUMMYFUNCTION("TEXTJOIN("";"", TRUE, FILTER(CID!$B$2:$B$14794, CID!B8569=CID!$D$2:$D$14794))"),"#N/A")</f>
        <v>#N/A</v>
      </c>
      <c r="B8569" s="12" t="str">
        <f>IFERROR(__xludf.DUMMYFUNCTION("TEXTJOIN(""; "", TRUE, FILTER(CID!B8569:B14794, REGEXMATCH(CID!D8569:D14794, TEXTJOIN(""|"", TRUE, SPLIT(A8569, "";"")))))"),"#N/A")</f>
        <v>#N/A</v>
      </c>
    </row>
    <row r="8570">
      <c r="A8570" s="12" t="str">
        <f>IFERROR(__xludf.DUMMYFUNCTION("TEXTJOIN("";"", TRUE, FILTER(CID!$B$2:$B$14794, CID!B8570=CID!$D$2:$D$14794))"),"#N/A")</f>
        <v>#N/A</v>
      </c>
      <c r="B8570" s="12" t="str">
        <f>IFERROR(__xludf.DUMMYFUNCTION("TEXTJOIN(""; "", TRUE, FILTER(CID!B8570:B14794, REGEXMATCH(CID!D8570:D14794, TEXTJOIN(""|"", TRUE, SPLIT(A8570, "";"")))))"),"#N/A")</f>
        <v>#N/A</v>
      </c>
    </row>
    <row r="8571">
      <c r="A8571" s="12" t="str">
        <f>IFERROR(__xludf.DUMMYFUNCTION("TEXTJOIN("";"", TRUE, FILTER(CID!$B$2:$B$14794, CID!B8571=CID!$D$2:$D$14794))"),"#N/A")</f>
        <v>#N/A</v>
      </c>
      <c r="B8571" s="12" t="str">
        <f>IFERROR(__xludf.DUMMYFUNCTION("TEXTJOIN(""; "", TRUE, FILTER(CID!B8571:B14794, REGEXMATCH(CID!D8571:D14794, TEXTJOIN(""|"", TRUE, SPLIT(A8571, "";"")))))"),"#N/A")</f>
        <v>#N/A</v>
      </c>
    </row>
    <row r="8572">
      <c r="A8572" s="12" t="str">
        <f>IFERROR(__xludf.DUMMYFUNCTION("TEXTJOIN("";"", TRUE, FILTER(CID!$B$2:$B$14794, CID!B8572=CID!$D$2:$D$14794))"),"#N/A")</f>
        <v>#N/A</v>
      </c>
      <c r="B8572" s="12" t="str">
        <f>IFERROR(__xludf.DUMMYFUNCTION("TEXTJOIN(""; "", TRUE, FILTER(CID!B8572:B14794, REGEXMATCH(CID!D8572:D14794, TEXTJOIN(""|"", TRUE, SPLIT(A8572, "";"")))))"),"#N/A")</f>
        <v>#N/A</v>
      </c>
    </row>
    <row r="8573">
      <c r="A8573" s="12" t="str">
        <f>IFERROR(__xludf.DUMMYFUNCTION("TEXTJOIN("";"", TRUE, FILTER(CID!$B$2:$B$14794, CID!B8573=CID!$D$2:$D$14794))"),"#N/A")</f>
        <v>#N/A</v>
      </c>
      <c r="B8573" s="12" t="str">
        <f>IFERROR(__xludf.DUMMYFUNCTION("TEXTJOIN(""; "", TRUE, FILTER(CID!B8573:B14794, REGEXMATCH(CID!D8573:D14794, TEXTJOIN(""|"", TRUE, SPLIT(A8573, "";"")))))"),"#N/A")</f>
        <v>#N/A</v>
      </c>
    </row>
    <row r="8574">
      <c r="A8574" s="12" t="str">
        <f>IFERROR(__xludf.DUMMYFUNCTION("TEXTJOIN("";"", TRUE, FILTER(CID!$B$2:$B$14794, CID!B8574=CID!$D$2:$D$14794))"),"#N/A")</f>
        <v>#N/A</v>
      </c>
      <c r="B8574" s="12" t="str">
        <f>IFERROR(__xludf.DUMMYFUNCTION("TEXTJOIN(""; "", TRUE, FILTER(CID!B8574:B14794, REGEXMATCH(CID!D8574:D14794, TEXTJOIN(""|"", TRUE, SPLIT(A8574, "";"")))))"),"#N/A")</f>
        <v>#N/A</v>
      </c>
    </row>
    <row r="8575">
      <c r="A8575" s="12" t="str">
        <f>IFERROR(__xludf.DUMMYFUNCTION("TEXTJOIN("";"", TRUE, FILTER(CID!$B$2:$B$14794, CID!B8575=CID!$D$2:$D$14794))"),"#N/A")</f>
        <v>#N/A</v>
      </c>
      <c r="B8575" s="12" t="str">
        <f>IFERROR(__xludf.DUMMYFUNCTION("TEXTJOIN(""; "", TRUE, FILTER(CID!B8575:B14794, REGEXMATCH(CID!D8575:D14794, TEXTJOIN(""|"", TRUE, SPLIT(A8575, "";"")))))"),"#N/A")</f>
        <v>#N/A</v>
      </c>
    </row>
    <row r="8576">
      <c r="A8576" s="12" t="str">
        <f>IFERROR(__xludf.DUMMYFUNCTION("TEXTJOIN("";"", TRUE, FILTER(CID!$B$2:$B$14794, CID!B8576=CID!$D$2:$D$14794))"),"#N/A")</f>
        <v>#N/A</v>
      </c>
      <c r="B8576" s="12" t="str">
        <f>IFERROR(__xludf.DUMMYFUNCTION("TEXTJOIN(""; "", TRUE, FILTER(CID!B8576:B14794, REGEXMATCH(CID!D8576:D14794, TEXTJOIN(""|"", TRUE, SPLIT(A8576, "";"")))))"),"#N/A")</f>
        <v>#N/A</v>
      </c>
    </row>
    <row r="8577">
      <c r="A8577" s="12" t="str">
        <f>IFERROR(__xludf.DUMMYFUNCTION("TEXTJOIN("";"", TRUE, FILTER(CID!$B$2:$B$14794, CID!B8577=CID!$D$2:$D$14794))"),"#N/A")</f>
        <v>#N/A</v>
      </c>
      <c r="B8577" s="12" t="str">
        <f>IFERROR(__xludf.DUMMYFUNCTION("TEXTJOIN(""; "", TRUE, FILTER(CID!B8577:B14794, REGEXMATCH(CID!D8577:D14794, TEXTJOIN(""|"", TRUE, SPLIT(A8577, "";"")))))"),"#N/A")</f>
        <v>#N/A</v>
      </c>
    </row>
    <row r="8578">
      <c r="A8578" s="12" t="str">
        <f>IFERROR(__xludf.DUMMYFUNCTION("TEXTJOIN("";"", TRUE, FILTER(CID!$B$2:$B$14794, CID!B8578=CID!$D$2:$D$14794))"),"#N/A")</f>
        <v>#N/A</v>
      </c>
      <c r="B8578" s="12" t="str">
        <f>IFERROR(__xludf.DUMMYFUNCTION("TEXTJOIN(""; "", TRUE, FILTER(CID!B8578:B14794, REGEXMATCH(CID!D8578:D14794, TEXTJOIN(""|"", TRUE, SPLIT(A8578, "";"")))))"),"#N/A")</f>
        <v>#N/A</v>
      </c>
    </row>
    <row r="8579">
      <c r="A8579" s="12" t="str">
        <f>IFERROR(__xludf.DUMMYFUNCTION("TEXTJOIN("";"", TRUE, FILTER(CID!$B$2:$B$14794, CID!B8579=CID!$D$2:$D$14794))"),"#N/A")</f>
        <v>#N/A</v>
      </c>
      <c r="B8579" s="12" t="str">
        <f>IFERROR(__xludf.DUMMYFUNCTION("TEXTJOIN(""; "", TRUE, FILTER(CID!B8579:B14794, REGEXMATCH(CID!D8579:D14794, TEXTJOIN(""|"", TRUE, SPLIT(A8579, "";"")))))"),"#N/A")</f>
        <v>#N/A</v>
      </c>
    </row>
    <row r="8580">
      <c r="A8580" s="12" t="str">
        <f>IFERROR(__xludf.DUMMYFUNCTION("TEXTJOIN("";"", TRUE, FILTER(CID!$B$2:$B$14794, CID!B8580=CID!$D$2:$D$14794))"),"#N/A")</f>
        <v>#N/A</v>
      </c>
      <c r="B8580" s="12" t="str">
        <f>IFERROR(__xludf.DUMMYFUNCTION("TEXTJOIN(""; "", TRUE, FILTER(CID!B8580:B14794, REGEXMATCH(CID!D8580:D14794, TEXTJOIN(""|"", TRUE, SPLIT(A8580, "";"")))))"),"#N/A")</f>
        <v>#N/A</v>
      </c>
    </row>
    <row r="8581">
      <c r="A8581" s="12" t="str">
        <f>IFERROR(__xludf.DUMMYFUNCTION("TEXTJOIN("";"", TRUE, FILTER(CID!$B$2:$B$14794, CID!B8581=CID!$D$2:$D$14794))"),"#N/A")</f>
        <v>#N/A</v>
      </c>
      <c r="B8581" s="12" t="str">
        <f>IFERROR(__xludf.DUMMYFUNCTION("TEXTJOIN(""; "", TRUE, FILTER(CID!B8581:B14794, REGEXMATCH(CID!D8581:D14794, TEXTJOIN(""|"", TRUE, SPLIT(A8581, "";"")))))"),"#N/A")</f>
        <v>#N/A</v>
      </c>
    </row>
    <row r="8582">
      <c r="A8582" s="12" t="str">
        <f>IFERROR(__xludf.DUMMYFUNCTION("TEXTJOIN("";"", TRUE, FILTER(CID!$B$2:$B$14794, CID!B8582=CID!$D$2:$D$14794))"),"#N/A")</f>
        <v>#N/A</v>
      </c>
      <c r="B8582" s="12" t="str">
        <f>IFERROR(__xludf.DUMMYFUNCTION("TEXTJOIN(""; "", TRUE, FILTER(CID!B8582:B14794, REGEXMATCH(CID!D8582:D14794, TEXTJOIN(""|"", TRUE, SPLIT(A8582, "";"")))))"),"#N/A")</f>
        <v>#N/A</v>
      </c>
    </row>
    <row r="8583">
      <c r="A8583" s="12" t="str">
        <f>IFERROR(__xludf.DUMMYFUNCTION("TEXTJOIN("";"", TRUE, FILTER(CID!$B$2:$B$14794, CID!B8583=CID!$D$2:$D$14794))"),"#N/A")</f>
        <v>#N/A</v>
      </c>
      <c r="B8583" s="12" t="str">
        <f>IFERROR(__xludf.DUMMYFUNCTION("TEXTJOIN(""; "", TRUE, FILTER(CID!B8583:B14794, REGEXMATCH(CID!D8583:D14794, TEXTJOIN(""|"", TRUE, SPLIT(A8583, "";"")))))"),"#N/A")</f>
        <v>#N/A</v>
      </c>
    </row>
    <row r="8584">
      <c r="A8584" s="12" t="str">
        <f>IFERROR(__xludf.DUMMYFUNCTION("TEXTJOIN("";"", TRUE, FILTER(CID!$B$2:$B$14794, CID!B8584=CID!$D$2:$D$14794))"),"#N/A")</f>
        <v>#N/A</v>
      </c>
      <c r="B8584" s="12" t="str">
        <f>IFERROR(__xludf.DUMMYFUNCTION("TEXTJOIN(""; "", TRUE, FILTER(CID!B8584:B14794, REGEXMATCH(CID!D8584:D14794, TEXTJOIN(""|"", TRUE, SPLIT(A8584, "";"")))))"),"#N/A")</f>
        <v>#N/A</v>
      </c>
    </row>
    <row r="8585">
      <c r="A8585" s="12" t="str">
        <f>IFERROR(__xludf.DUMMYFUNCTION("TEXTJOIN("";"", TRUE, FILTER(CID!$B$2:$B$14794, CID!B8585=CID!$D$2:$D$14794))"),"#N/A")</f>
        <v>#N/A</v>
      </c>
      <c r="B8585" s="12" t="str">
        <f>IFERROR(__xludf.DUMMYFUNCTION("TEXTJOIN(""; "", TRUE, FILTER(CID!B8585:B14794, REGEXMATCH(CID!D8585:D14794, TEXTJOIN(""|"", TRUE, SPLIT(A8585, "";"")))))"),"#N/A")</f>
        <v>#N/A</v>
      </c>
    </row>
    <row r="8586">
      <c r="A8586" s="12" t="str">
        <f>IFERROR(__xludf.DUMMYFUNCTION("TEXTJOIN("";"", TRUE, FILTER(CID!$B$2:$B$14794, CID!B8586=CID!$D$2:$D$14794))"),"#N/A")</f>
        <v>#N/A</v>
      </c>
      <c r="B8586" s="12" t="str">
        <f>IFERROR(__xludf.DUMMYFUNCTION("TEXTJOIN(""; "", TRUE, FILTER(CID!B8586:B14794, REGEXMATCH(CID!D8586:D14794, TEXTJOIN(""|"", TRUE, SPLIT(A8586, "";"")))))"),"#N/A")</f>
        <v>#N/A</v>
      </c>
    </row>
    <row r="8587">
      <c r="A8587" s="12" t="str">
        <f>IFERROR(__xludf.DUMMYFUNCTION("TEXTJOIN("";"", TRUE, FILTER(CID!$B$2:$B$14794, CID!B8587=CID!$D$2:$D$14794))"),"#N/A")</f>
        <v>#N/A</v>
      </c>
      <c r="B8587" s="12" t="str">
        <f>IFERROR(__xludf.DUMMYFUNCTION("TEXTJOIN(""; "", TRUE, FILTER(CID!B8587:B14794, REGEXMATCH(CID!D8587:D14794, TEXTJOIN(""|"", TRUE, SPLIT(A8587, "";"")))))"),"#N/A")</f>
        <v>#N/A</v>
      </c>
    </row>
    <row r="8588">
      <c r="A8588" s="12" t="str">
        <f>IFERROR(__xludf.DUMMYFUNCTION("TEXTJOIN("";"", TRUE, FILTER(CID!$B$2:$B$14794, CID!B8588=CID!$D$2:$D$14794))"),"#N/A")</f>
        <v>#N/A</v>
      </c>
      <c r="B8588" s="12" t="str">
        <f>IFERROR(__xludf.DUMMYFUNCTION("TEXTJOIN(""; "", TRUE, FILTER(CID!B8588:B14794, REGEXMATCH(CID!D8588:D14794, TEXTJOIN(""|"", TRUE, SPLIT(A8588, "";"")))))"),"#N/A")</f>
        <v>#N/A</v>
      </c>
    </row>
    <row r="8589">
      <c r="A8589" s="12" t="str">
        <f>IFERROR(__xludf.DUMMYFUNCTION("TEXTJOIN("";"", TRUE, FILTER(CID!$B$2:$B$14794, CID!B8589=CID!$D$2:$D$14794))"),"#N/A")</f>
        <v>#N/A</v>
      </c>
      <c r="B8589" s="12" t="str">
        <f>IFERROR(__xludf.DUMMYFUNCTION("TEXTJOIN(""; "", TRUE, FILTER(CID!B8589:B14794, REGEXMATCH(CID!D8589:D14794, TEXTJOIN(""|"", TRUE, SPLIT(A8589, "";"")))))"),"#N/A")</f>
        <v>#N/A</v>
      </c>
    </row>
    <row r="8590">
      <c r="A8590" s="12" t="str">
        <f>IFERROR(__xludf.DUMMYFUNCTION("TEXTJOIN("";"", TRUE, FILTER(CID!$B$2:$B$14794, CID!B8590=CID!$D$2:$D$14794))"),"#N/A")</f>
        <v>#N/A</v>
      </c>
      <c r="B8590" s="12" t="str">
        <f>IFERROR(__xludf.DUMMYFUNCTION("TEXTJOIN(""; "", TRUE, FILTER(CID!B8590:B14794, REGEXMATCH(CID!D8590:D14794, TEXTJOIN(""|"", TRUE, SPLIT(A8590, "";"")))))"),"#N/A")</f>
        <v>#N/A</v>
      </c>
    </row>
    <row r="8591">
      <c r="A8591" s="12" t="str">
        <f>IFERROR(__xludf.DUMMYFUNCTION("TEXTJOIN("";"", TRUE, FILTER(CID!$B$2:$B$14794, CID!B8591=CID!$D$2:$D$14794))"),"#N/A")</f>
        <v>#N/A</v>
      </c>
      <c r="B8591" s="12" t="str">
        <f>IFERROR(__xludf.DUMMYFUNCTION("TEXTJOIN(""; "", TRUE, FILTER(CID!B8591:B14794, REGEXMATCH(CID!D8591:D14794, TEXTJOIN(""|"", TRUE, SPLIT(A8591, "";"")))))"),"#N/A")</f>
        <v>#N/A</v>
      </c>
    </row>
    <row r="8592">
      <c r="A8592" s="12" t="str">
        <f>IFERROR(__xludf.DUMMYFUNCTION("TEXTJOIN("";"", TRUE, FILTER(CID!$B$2:$B$14794, CID!B8592=CID!$D$2:$D$14794))"),"#N/A")</f>
        <v>#N/A</v>
      </c>
      <c r="B8592" s="12" t="str">
        <f>IFERROR(__xludf.DUMMYFUNCTION("TEXTJOIN(""; "", TRUE, FILTER(CID!B8592:B14794, REGEXMATCH(CID!D8592:D14794, TEXTJOIN(""|"", TRUE, SPLIT(A8592, "";"")))))"),"#N/A")</f>
        <v>#N/A</v>
      </c>
    </row>
    <row r="8593">
      <c r="A8593" s="12" t="str">
        <f>IFERROR(__xludf.DUMMYFUNCTION("TEXTJOIN("";"", TRUE, FILTER(CID!$B$2:$B$14794, CID!B8593=CID!$D$2:$D$14794))"),"#N/A")</f>
        <v>#N/A</v>
      </c>
      <c r="B8593" s="12" t="str">
        <f>IFERROR(__xludf.DUMMYFUNCTION("TEXTJOIN(""; "", TRUE, FILTER(CID!B8593:B14794, REGEXMATCH(CID!D8593:D14794, TEXTJOIN(""|"", TRUE, SPLIT(A8593, "";"")))))"),"#N/A")</f>
        <v>#N/A</v>
      </c>
    </row>
    <row r="8594">
      <c r="A8594" s="12" t="str">
        <f>IFERROR(__xludf.DUMMYFUNCTION("TEXTJOIN("";"", TRUE, FILTER(CID!$B$2:$B$14794, CID!B8594=CID!$D$2:$D$14794))"),"#N/A")</f>
        <v>#N/A</v>
      </c>
      <c r="B8594" s="12" t="str">
        <f>IFERROR(__xludf.DUMMYFUNCTION("TEXTJOIN(""; "", TRUE, FILTER(CID!B8594:B14794, REGEXMATCH(CID!D8594:D14794, TEXTJOIN(""|"", TRUE, SPLIT(A8594, "";"")))))"),"#N/A")</f>
        <v>#N/A</v>
      </c>
    </row>
    <row r="8595">
      <c r="A8595" s="12" t="str">
        <f>IFERROR(__xludf.DUMMYFUNCTION("TEXTJOIN("";"", TRUE, FILTER(CID!$B$2:$B$14794, CID!B8595=CID!$D$2:$D$14794))"),"#N/A")</f>
        <v>#N/A</v>
      </c>
      <c r="B8595" s="12" t="str">
        <f>IFERROR(__xludf.DUMMYFUNCTION("TEXTJOIN(""; "", TRUE, FILTER(CID!B8595:B14794, REGEXMATCH(CID!D8595:D14794, TEXTJOIN(""|"", TRUE, SPLIT(A8595, "";"")))))"),"#N/A")</f>
        <v>#N/A</v>
      </c>
    </row>
    <row r="8596">
      <c r="A8596" s="12" t="str">
        <f>IFERROR(__xludf.DUMMYFUNCTION("TEXTJOIN("";"", TRUE, FILTER(CID!$B$2:$B$14794, CID!B8596=CID!$D$2:$D$14794))"),"#N/A")</f>
        <v>#N/A</v>
      </c>
      <c r="B8596" s="12" t="str">
        <f>IFERROR(__xludf.DUMMYFUNCTION("TEXTJOIN(""; "", TRUE, FILTER(CID!B8596:B14794, REGEXMATCH(CID!D8596:D14794, TEXTJOIN(""|"", TRUE, SPLIT(A8596, "";"")))))"),"#N/A")</f>
        <v>#N/A</v>
      </c>
    </row>
    <row r="8597">
      <c r="A8597" s="12" t="str">
        <f>IFERROR(__xludf.DUMMYFUNCTION("TEXTJOIN("";"", TRUE, FILTER(CID!$B$2:$B$14794, CID!B8597=CID!$D$2:$D$14794))"),"#N/A")</f>
        <v>#N/A</v>
      </c>
      <c r="B8597" s="12" t="str">
        <f>IFERROR(__xludf.DUMMYFUNCTION("TEXTJOIN(""; "", TRUE, FILTER(CID!B8597:B14794, REGEXMATCH(CID!D8597:D14794, TEXTJOIN(""|"", TRUE, SPLIT(A8597, "";"")))))"),"#N/A")</f>
        <v>#N/A</v>
      </c>
    </row>
    <row r="8598">
      <c r="A8598" s="12" t="str">
        <f>IFERROR(__xludf.DUMMYFUNCTION("TEXTJOIN("";"", TRUE, FILTER(CID!$B$2:$B$14794, CID!B8598=CID!$D$2:$D$14794))"),"#N/A")</f>
        <v>#N/A</v>
      </c>
      <c r="B8598" s="12" t="str">
        <f>IFERROR(__xludf.DUMMYFUNCTION("TEXTJOIN(""; "", TRUE, FILTER(CID!B8598:B14794, REGEXMATCH(CID!D8598:D14794, TEXTJOIN(""|"", TRUE, SPLIT(A8598, "";"")))))"),"#N/A")</f>
        <v>#N/A</v>
      </c>
    </row>
    <row r="8599">
      <c r="A8599" s="12" t="str">
        <f>IFERROR(__xludf.DUMMYFUNCTION("TEXTJOIN("";"", TRUE, FILTER(CID!$B$2:$B$14794, CID!B8599=CID!$D$2:$D$14794))"),"#N/A")</f>
        <v>#N/A</v>
      </c>
      <c r="B8599" s="12" t="str">
        <f>IFERROR(__xludf.DUMMYFUNCTION("TEXTJOIN(""; "", TRUE, FILTER(CID!B8599:B14794, REGEXMATCH(CID!D8599:D14794, TEXTJOIN(""|"", TRUE, SPLIT(A8599, "";"")))))"),"#N/A")</f>
        <v>#N/A</v>
      </c>
    </row>
    <row r="8600">
      <c r="A8600" s="12" t="str">
        <f>IFERROR(__xludf.DUMMYFUNCTION("TEXTJOIN("";"", TRUE, FILTER(CID!$B$2:$B$14794, CID!B8600=CID!$D$2:$D$14794))"),"#N/A")</f>
        <v>#N/A</v>
      </c>
      <c r="B8600" s="12" t="str">
        <f>IFERROR(__xludf.DUMMYFUNCTION("TEXTJOIN(""; "", TRUE, FILTER(CID!B8600:B14794, REGEXMATCH(CID!D8600:D14794, TEXTJOIN(""|"", TRUE, SPLIT(A8600, "";"")))))"),"#N/A")</f>
        <v>#N/A</v>
      </c>
    </row>
    <row r="8601">
      <c r="A8601" s="12" t="str">
        <f>IFERROR(__xludf.DUMMYFUNCTION("TEXTJOIN("";"", TRUE, FILTER(CID!$B$2:$B$14794, CID!B8601=CID!$D$2:$D$14794))"),"#N/A")</f>
        <v>#N/A</v>
      </c>
      <c r="B8601" s="12" t="str">
        <f>IFERROR(__xludf.DUMMYFUNCTION("TEXTJOIN(""; "", TRUE, FILTER(CID!B8601:B14794, REGEXMATCH(CID!D8601:D14794, TEXTJOIN(""|"", TRUE, SPLIT(A8601, "";"")))))"),"#N/A")</f>
        <v>#N/A</v>
      </c>
    </row>
    <row r="8602">
      <c r="A8602" s="12" t="str">
        <f>IFERROR(__xludf.DUMMYFUNCTION("TEXTJOIN("";"", TRUE, FILTER(CID!$B$2:$B$14794, CID!B8602=CID!$D$2:$D$14794))"),"#N/A")</f>
        <v>#N/A</v>
      </c>
      <c r="B8602" s="12" t="str">
        <f>IFERROR(__xludf.DUMMYFUNCTION("TEXTJOIN(""; "", TRUE, FILTER(CID!B8602:B14794, REGEXMATCH(CID!D8602:D14794, TEXTJOIN(""|"", TRUE, SPLIT(A8602, "";"")))))"),"#N/A")</f>
        <v>#N/A</v>
      </c>
    </row>
    <row r="8603">
      <c r="A8603" s="12" t="str">
        <f>IFERROR(__xludf.DUMMYFUNCTION("TEXTJOIN("";"", TRUE, FILTER(CID!$B$2:$B$14794, CID!B8603=CID!$D$2:$D$14794))"),"#N/A")</f>
        <v>#N/A</v>
      </c>
      <c r="B8603" s="12" t="str">
        <f>IFERROR(__xludf.DUMMYFUNCTION("TEXTJOIN(""; "", TRUE, FILTER(CID!B8603:B14794, REGEXMATCH(CID!D8603:D14794, TEXTJOIN(""|"", TRUE, SPLIT(A8603, "";"")))))"),"#N/A")</f>
        <v>#N/A</v>
      </c>
    </row>
    <row r="8604">
      <c r="A8604" s="12" t="str">
        <f>IFERROR(__xludf.DUMMYFUNCTION("TEXTJOIN("";"", TRUE, FILTER(CID!$B$2:$B$14794, CID!B8604=CID!$D$2:$D$14794))"),"#N/A")</f>
        <v>#N/A</v>
      </c>
      <c r="B8604" s="12" t="str">
        <f>IFERROR(__xludf.DUMMYFUNCTION("TEXTJOIN(""; "", TRUE, FILTER(CID!B8604:B14794, REGEXMATCH(CID!D8604:D14794, TEXTJOIN(""|"", TRUE, SPLIT(A8604, "";"")))))"),"#N/A")</f>
        <v>#N/A</v>
      </c>
    </row>
    <row r="8605">
      <c r="A8605" s="12" t="str">
        <f>IFERROR(__xludf.DUMMYFUNCTION("TEXTJOIN("";"", TRUE, FILTER(CID!$B$2:$B$14794, CID!B8605=CID!$D$2:$D$14794))"),"#N/A")</f>
        <v>#N/A</v>
      </c>
      <c r="B8605" s="12" t="str">
        <f>IFERROR(__xludf.DUMMYFUNCTION("TEXTJOIN(""; "", TRUE, FILTER(CID!B8605:B14794, REGEXMATCH(CID!D8605:D14794, TEXTJOIN(""|"", TRUE, SPLIT(A8605, "";"")))))"),"#N/A")</f>
        <v>#N/A</v>
      </c>
    </row>
    <row r="8606">
      <c r="A8606" s="12" t="str">
        <f>IFERROR(__xludf.DUMMYFUNCTION("TEXTJOIN("";"", TRUE, FILTER(CID!$B$2:$B$14794, CID!B8606=CID!$D$2:$D$14794))"),"#N/A")</f>
        <v>#N/A</v>
      </c>
      <c r="B8606" s="12" t="str">
        <f>IFERROR(__xludf.DUMMYFUNCTION("TEXTJOIN(""; "", TRUE, FILTER(CID!B8606:B14794, REGEXMATCH(CID!D8606:D14794, TEXTJOIN(""|"", TRUE, SPLIT(A8606, "";"")))))"),"#N/A")</f>
        <v>#N/A</v>
      </c>
    </row>
    <row r="8607">
      <c r="A8607" s="12" t="str">
        <f>IFERROR(__xludf.DUMMYFUNCTION("TEXTJOIN("";"", TRUE, FILTER(CID!$B$2:$B$14794, CID!B8607=CID!$D$2:$D$14794))"),"#N/A")</f>
        <v>#N/A</v>
      </c>
      <c r="B8607" s="12" t="str">
        <f>IFERROR(__xludf.DUMMYFUNCTION("TEXTJOIN(""; "", TRUE, FILTER(CID!B8607:B14794, REGEXMATCH(CID!D8607:D14794, TEXTJOIN(""|"", TRUE, SPLIT(A8607, "";"")))))"),"#N/A")</f>
        <v>#N/A</v>
      </c>
    </row>
    <row r="8608">
      <c r="A8608" s="12" t="str">
        <f>IFERROR(__xludf.DUMMYFUNCTION("TEXTJOIN("";"", TRUE, FILTER(CID!$B$2:$B$14794, CID!B8608=CID!$D$2:$D$14794))"),"#N/A")</f>
        <v>#N/A</v>
      </c>
      <c r="B8608" s="12" t="str">
        <f>IFERROR(__xludf.DUMMYFUNCTION("TEXTJOIN(""; "", TRUE, FILTER(CID!B8608:B14794, REGEXMATCH(CID!D8608:D14794, TEXTJOIN(""|"", TRUE, SPLIT(A8608, "";"")))))"),"#N/A")</f>
        <v>#N/A</v>
      </c>
    </row>
    <row r="8609">
      <c r="A8609" s="12" t="str">
        <f>IFERROR(__xludf.DUMMYFUNCTION("TEXTJOIN("";"", TRUE, FILTER(CID!$B$2:$B$14794, CID!B8609=CID!$D$2:$D$14794))"),"#N/A")</f>
        <v>#N/A</v>
      </c>
      <c r="B8609" s="12" t="str">
        <f>IFERROR(__xludf.DUMMYFUNCTION("TEXTJOIN(""; "", TRUE, FILTER(CID!B8609:B14794, REGEXMATCH(CID!D8609:D14794, TEXTJOIN(""|"", TRUE, SPLIT(A8609, "";"")))))"),"#N/A")</f>
        <v>#N/A</v>
      </c>
    </row>
    <row r="8610">
      <c r="A8610" s="12" t="str">
        <f>IFERROR(__xludf.DUMMYFUNCTION("TEXTJOIN("";"", TRUE, FILTER(CID!$B$2:$B$14794, CID!B8610=CID!$D$2:$D$14794))"),"#N/A")</f>
        <v>#N/A</v>
      </c>
      <c r="B8610" s="12" t="str">
        <f>IFERROR(__xludf.DUMMYFUNCTION("TEXTJOIN(""; "", TRUE, FILTER(CID!B8610:B14794, REGEXMATCH(CID!D8610:D14794, TEXTJOIN(""|"", TRUE, SPLIT(A8610, "";"")))))"),"#N/A")</f>
        <v>#N/A</v>
      </c>
    </row>
    <row r="8611">
      <c r="A8611" s="12" t="str">
        <f>IFERROR(__xludf.DUMMYFUNCTION("TEXTJOIN("";"", TRUE, FILTER(CID!$B$2:$B$14794, CID!B8611=CID!$D$2:$D$14794))"),"#N/A")</f>
        <v>#N/A</v>
      </c>
      <c r="B8611" s="12" t="str">
        <f>IFERROR(__xludf.DUMMYFUNCTION("TEXTJOIN(""; "", TRUE, FILTER(CID!B8611:B14794, REGEXMATCH(CID!D8611:D14794, TEXTJOIN(""|"", TRUE, SPLIT(A8611, "";"")))))"),"#N/A")</f>
        <v>#N/A</v>
      </c>
    </row>
    <row r="8612">
      <c r="A8612" s="12" t="str">
        <f>IFERROR(__xludf.DUMMYFUNCTION("TEXTJOIN("";"", TRUE, FILTER(CID!$B$2:$B$14794, CID!B8612=CID!$D$2:$D$14794))"),"#N/A")</f>
        <v>#N/A</v>
      </c>
      <c r="B8612" s="12" t="str">
        <f>IFERROR(__xludf.DUMMYFUNCTION("TEXTJOIN(""; "", TRUE, FILTER(CID!B8612:B14794, REGEXMATCH(CID!D8612:D14794, TEXTJOIN(""|"", TRUE, SPLIT(A8612, "";"")))))"),"#N/A")</f>
        <v>#N/A</v>
      </c>
    </row>
    <row r="8613">
      <c r="A8613" s="12" t="str">
        <f>IFERROR(__xludf.DUMMYFUNCTION("TEXTJOIN("";"", TRUE, FILTER(CID!$B$2:$B$14794, CID!B8613=CID!$D$2:$D$14794))"),"#N/A")</f>
        <v>#N/A</v>
      </c>
      <c r="B8613" s="12" t="str">
        <f>IFERROR(__xludf.DUMMYFUNCTION("TEXTJOIN(""; "", TRUE, FILTER(CID!B8613:B14794, REGEXMATCH(CID!D8613:D14794, TEXTJOIN(""|"", TRUE, SPLIT(A8613, "";"")))))"),"#N/A")</f>
        <v>#N/A</v>
      </c>
    </row>
    <row r="8614">
      <c r="A8614" s="12" t="str">
        <f>IFERROR(__xludf.DUMMYFUNCTION("TEXTJOIN("";"", TRUE, FILTER(CID!$B$2:$B$14794, CID!B8614=CID!$D$2:$D$14794))"),"#N/A")</f>
        <v>#N/A</v>
      </c>
      <c r="B8614" s="12" t="str">
        <f>IFERROR(__xludf.DUMMYFUNCTION("TEXTJOIN(""; "", TRUE, FILTER(CID!B8614:B14794, REGEXMATCH(CID!D8614:D14794, TEXTJOIN(""|"", TRUE, SPLIT(A8614, "";"")))))"),"#N/A")</f>
        <v>#N/A</v>
      </c>
    </row>
    <row r="8615">
      <c r="A8615" s="12" t="str">
        <f>IFERROR(__xludf.DUMMYFUNCTION("TEXTJOIN("";"", TRUE, FILTER(CID!$B$2:$B$14794, CID!B8615=CID!$D$2:$D$14794))"),"#N/A")</f>
        <v>#N/A</v>
      </c>
      <c r="B8615" s="12" t="str">
        <f>IFERROR(__xludf.DUMMYFUNCTION("TEXTJOIN(""; "", TRUE, FILTER(CID!B8615:B14794, REGEXMATCH(CID!D8615:D14794, TEXTJOIN(""|"", TRUE, SPLIT(A8615, "";"")))))"),"#N/A")</f>
        <v>#N/A</v>
      </c>
    </row>
    <row r="8616">
      <c r="A8616" s="12" t="str">
        <f>IFERROR(__xludf.DUMMYFUNCTION("TEXTJOIN("";"", TRUE, FILTER(CID!$B$2:$B$14794, CID!B8616=CID!$D$2:$D$14794))"),"#N/A")</f>
        <v>#N/A</v>
      </c>
      <c r="B8616" s="12" t="str">
        <f>IFERROR(__xludf.DUMMYFUNCTION("TEXTJOIN(""; "", TRUE, FILTER(CID!B8616:B14794, REGEXMATCH(CID!D8616:D14794, TEXTJOIN(""|"", TRUE, SPLIT(A8616, "";"")))))"),"#N/A")</f>
        <v>#N/A</v>
      </c>
    </row>
    <row r="8617">
      <c r="A8617" s="12" t="str">
        <f>IFERROR(__xludf.DUMMYFUNCTION("TEXTJOIN("";"", TRUE, FILTER(CID!$B$2:$B$14794, CID!B8617=CID!$D$2:$D$14794))"),"#N/A")</f>
        <v>#N/A</v>
      </c>
      <c r="B8617" s="12" t="str">
        <f>IFERROR(__xludf.DUMMYFUNCTION("TEXTJOIN(""; "", TRUE, FILTER(CID!B8617:B14794, REGEXMATCH(CID!D8617:D14794, TEXTJOIN(""|"", TRUE, SPLIT(A8617, "";"")))))"),"#N/A")</f>
        <v>#N/A</v>
      </c>
    </row>
    <row r="8618">
      <c r="A8618" s="12" t="str">
        <f>IFERROR(__xludf.DUMMYFUNCTION("TEXTJOIN("";"", TRUE, FILTER(CID!$B$2:$B$14794, CID!B8618=CID!$D$2:$D$14794))"),"#N/A")</f>
        <v>#N/A</v>
      </c>
      <c r="B8618" s="12" t="str">
        <f>IFERROR(__xludf.DUMMYFUNCTION("TEXTJOIN(""; "", TRUE, FILTER(CID!B8618:B14794, REGEXMATCH(CID!D8618:D14794, TEXTJOIN(""|"", TRUE, SPLIT(A8618, "";"")))))"),"#N/A")</f>
        <v>#N/A</v>
      </c>
    </row>
    <row r="8619">
      <c r="A8619" s="12" t="str">
        <f>IFERROR(__xludf.DUMMYFUNCTION("TEXTJOIN("";"", TRUE, FILTER(CID!$B$2:$B$14794, CID!B8619=CID!$D$2:$D$14794))"),"#N/A")</f>
        <v>#N/A</v>
      </c>
      <c r="B8619" s="12" t="str">
        <f>IFERROR(__xludf.DUMMYFUNCTION("TEXTJOIN(""; "", TRUE, FILTER(CID!B8619:B14794, REGEXMATCH(CID!D8619:D14794, TEXTJOIN(""|"", TRUE, SPLIT(A8619, "";"")))))"),"#N/A")</f>
        <v>#N/A</v>
      </c>
    </row>
    <row r="8620">
      <c r="A8620" s="12" t="str">
        <f>IFERROR(__xludf.DUMMYFUNCTION("TEXTJOIN("";"", TRUE, FILTER(CID!$B$2:$B$14794, CID!B8620=CID!$D$2:$D$14794))"),"#N/A")</f>
        <v>#N/A</v>
      </c>
      <c r="B8620" s="12" t="str">
        <f>IFERROR(__xludf.DUMMYFUNCTION("TEXTJOIN(""; "", TRUE, FILTER(CID!B8620:B14794, REGEXMATCH(CID!D8620:D14794, TEXTJOIN(""|"", TRUE, SPLIT(A8620, "";"")))))"),"#N/A")</f>
        <v>#N/A</v>
      </c>
    </row>
    <row r="8621">
      <c r="A8621" s="12" t="str">
        <f>IFERROR(__xludf.DUMMYFUNCTION("TEXTJOIN("";"", TRUE, FILTER(CID!$B$2:$B$14794, CID!B8621=CID!$D$2:$D$14794))"),"#N/A")</f>
        <v>#N/A</v>
      </c>
      <c r="B8621" s="12" t="str">
        <f>IFERROR(__xludf.DUMMYFUNCTION("TEXTJOIN(""; "", TRUE, FILTER(CID!B8621:B14794, REGEXMATCH(CID!D8621:D14794, TEXTJOIN(""|"", TRUE, SPLIT(A8621, "";"")))))"),"#N/A")</f>
        <v>#N/A</v>
      </c>
    </row>
    <row r="8622">
      <c r="A8622" s="12" t="str">
        <f>IFERROR(__xludf.DUMMYFUNCTION("TEXTJOIN("";"", TRUE, FILTER(CID!$B$2:$B$14794, CID!B8622=CID!$D$2:$D$14794))"),"#N/A")</f>
        <v>#N/A</v>
      </c>
      <c r="B8622" s="12" t="str">
        <f>IFERROR(__xludf.DUMMYFUNCTION("TEXTJOIN(""; "", TRUE, FILTER(CID!B8622:B14794, REGEXMATCH(CID!D8622:D14794, TEXTJOIN(""|"", TRUE, SPLIT(A8622, "";"")))))"),"#N/A")</f>
        <v>#N/A</v>
      </c>
    </row>
    <row r="8623">
      <c r="A8623" s="12" t="str">
        <f>IFERROR(__xludf.DUMMYFUNCTION("TEXTJOIN("";"", TRUE, FILTER(CID!$B$2:$B$14794, CID!B8623=CID!$D$2:$D$14794))"),"#N/A")</f>
        <v>#N/A</v>
      </c>
      <c r="B8623" s="12" t="str">
        <f>IFERROR(__xludf.DUMMYFUNCTION("TEXTJOIN(""; "", TRUE, FILTER(CID!B8623:B14794, REGEXMATCH(CID!D8623:D14794, TEXTJOIN(""|"", TRUE, SPLIT(A8623, "";"")))))"),"#N/A")</f>
        <v>#N/A</v>
      </c>
    </row>
    <row r="8624">
      <c r="A8624" s="12" t="str">
        <f>IFERROR(__xludf.DUMMYFUNCTION("TEXTJOIN("";"", TRUE, FILTER(CID!$B$2:$B$14794, CID!B8624=CID!$D$2:$D$14794))"),"#N/A")</f>
        <v>#N/A</v>
      </c>
      <c r="B8624" s="12" t="str">
        <f>IFERROR(__xludf.DUMMYFUNCTION("TEXTJOIN(""; "", TRUE, FILTER(CID!B8624:B14794, REGEXMATCH(CID!D8624:D14794, TEXTJOIN(""|"", TRUE, SPLIT(A8624, "";"")))))"),"#N/A")</f>
        <v>#N/A</v>
      </c>
    </row>
    <row r="8625">
      <c r="A8625" s="12" t="str">
        <f>IFERROR(__xludf.DUMMYFUNCTION("TEXTJOIN("";"", TRUE, FILTER(CID!$B$2:$B$14794, CID!B8625=CID!$D$2:$D$14794))"),"#N/A")</f>
        <v>#N/A</v>
      </c>
      <c r="B8625" s="12" t="str">
        <f>IFERROR(__xludf.DUMMYFUNCTION("TEXTJOIN(""; "", TRUE, FILTER(CID!B8625:B14794, REGEXMATCH(CID!D8625:D14794, TEXTJOIN(""|"", TRUE, SPLIT(A8625, "";"")))))"),"#N/A")</f>
        <v>#N/A</v>
      </c>
    </row>
    <row r="8626">
      <c r="A8626" s="12" t="str">
        <f>IFERROR(__xludf.DUMMYFUNCTION("TEXTJOIN("";"", TRUE, FILTER(CID!$B$2:$B$14794, CID!B8626=CID!$D$2:$D$14794))"),"#N/A")</f>
        <v>#N/A</v>
      </c>
      <c r="B8626" s="12" t="str">
        <f>IFERROR(__xludf.DUMMYFUNCTION("TEXTJOIN(""; "", TRUE, FILTER(CID!B8626:B14794, REGEXMATCH(CID!D8626:D14794, TEXTJOIN(""|"", TRUE, SPLIT(A8626, "";"")))))"),"#N/A")</f>
        <v>#N/A</v>
      </c>
    </row>
    <row r="8627">
      <c r="A8627" s="12" t="str">
        <f>IFERROR(__xludf.DUMMYFUNCTION("TEXTJOIN("";"", TRUE, FILTER(CID!$B$2:$B$14794, CID!B8627=CID!$D$2:$D$14794))"),"#N/A")</f>
        <v>#N/A</v>
      </c>
      <c r="B8627" s="12" t="str">
        <f>IFERROR(__xludf.DUMMYFUNCTION("TEXTJOIN(""; "", TRUE, FILTER(CID!B8627:B14794, REGEXMATCH(CID!D8627:D14794, TEXTJOIN(""|"", TRUE, SPLIT(A8627, "";"")))))"),"#N/A")</f>
        <v>#N/A</v>
      </c>
    </row>
    <row r="8628">
      <c r="A8628" s="12" t="str">
        <f>IFERROR(__xludf.DUMMYFUNCTION("TEXTJOIN("";"", TRUE, FILTER(CID!$B$2:$B$14794, CID!B8628=CID!$D$2:$D$14794))"),"#N/A")</f>
        <v>#N/A</v>
      </c>
      <c r="B8628" s="12" t="str">
        <f>IFERROR(__xludf.DUMMYFUNCTION("TEXTJOIN(""; "", TRUE, FILTER(CID!B8628:B14794, REGEXMATCH(CID!D8628:D14794, TEXTJOIN(""|"", TRUE, SPLIT(A8628, "";"")))))"),"#N/A")</f>
        <v>#N/A</v>
      </c>
    </row>
    <row r="8629">
      <c r="A8629" s="12" t="str">
        <f>IFERROR(__xludf.DUMMYFUNCTION("TEXTJOIN("";"", TRUE, FILTER(CID!$B$2:$B$14794, CID!B8629=CID!$D$2:$D$14794))"),"#N/A")</f>
        <v>#N/A</v>
      </c>
      <c r="B8629" s="12" t="str">
        <f>IFERROR(__xludf.DUMMYFUNCTION("TEXTJOIN(""; "", TRUE, FILTER(CID!B8629:B14794, REGEXMATCH(CID!D8629:D14794, TEXTJOIN(""|"", TRUE, SPLIT(A8629, "";"")))))"),"#N/A")</f>
        <v>#N/A</v>
      </c>
    </row>
    <row r="8630">
      <c r="A8630" s="12" t="str">
        <f>IFERROR(__xludf.DUMMYFUNCTION("TEXTJOIN("";"", TRUE, FILTER(CID!$B$2:$B$14794, CID!B8630=CID!$D$2:$D$14794))"),"#N/A")</f>
        <v>#N/A</v>
      </c>
      <c r="B8630" s="12" t="str">
        <f>IFERROR(__xludf.DUMMYFUNCTION("TEXTJOIN(""; "", TRUE, FILTER(CID!B8630:B14794, REGEXMATCH(CID!D8630:D14794, TEXTJOIN(""|"", TRUE, SPLIT(A8630, "";"")))))"),"#N/A")</f>
        <v>#N/A</v>
      </c>
    </row>
    <row r="8631">
      <c r="A8631" s="12" t="str">
        <f>IFERROR(__xludf.DUMMYFUNCTION("TEXTJOIN("";"", TRUE, FILTER(CID!$B$2:$B$14794, CID!B8631=CID!$D$2:$D$14794))"),"#N/A")</f>
        <v>#N/A</v>
      </c>
      <c r="B8631" s="12" t="str">
        <f>IFERROR(__xludf.DUMMYFUNCTION("TEXTJOIN(""; "", TRUE, FILTER(CID!B8631:B14794, REGEXMATCH(CID!D8631:D14794, TEXTJOIN(""|"", TRUE, SPLIT(A8631, "";"")))))"),"#N/A")</f>
        <v>#N/A</v>
      </c>
    </row>
    <row r="8632">
      <c r="A8632" s="12" t="str">
        <f>IFERROR(__xludf.DUMMYFUNCTION("TEXTJOIN("";"", TRUE, FILTER(CID!$B$2:$B$14794, CID!B8632=CID!$D$2:$D$14794))"),"#N/A")</f>
        <v>#N/A</v>
      </c>
      <c r="B8632" s="12" t="str">
        <f>IFERROR(__xludf.DUMMYFUNCTION("TEXTJOIN(""; "", TRUE, FILTER(CID!B8632:B14794, REGEXMATCH(CID!D8632:D14794, TEXTJOIN(""|"", TRUE, SPLIT(A8632, "";"")))))"),"#N/A")</f>
        <v>#N/A</v>
      </c>
    </row>
    <row r="8633">
      <c r="A8633" s="12" t="str">
        <f>IFERROR(__xludf.DUMMYFUNCTION("TEXTJOIN("";"", TRUE, FILTER(CID!$B$2:$B$14794, CID!B8633=CID!$D$2:$D$14794))"),"#N/A")</f>
        <v>#N/A</v>
      </c>
      <c r="B8633" s="12" t="str">
        <f>IFERROR(__xludf.DUMMYFUNCTION("TEXTJOIN(""; "", TRUE, FILTER(CID!B8633:B14794, REGEXMATCH(CID!D8633:D14794, TEXTJOIN(""|"", TRUE, SPLIT(A8633, "";"")))))"),"#N/A")</f>
        <v>#N/A</v>
      </c>
    </row>
    <row r="8634">
      <c r="A8634" s="12" t="str">
        <f>IFERROR(__xludf.DUMMYFUNCTION("TEXTJOIN("";"", TRUE, FILTER(CID!$B$2:$B$14794, CID!B8634=CID!$D$2:$D$14794))"),"#N/A")</f>
        <v>#N/A</v>
      </c>
      <c r="B8634" s="12" t="str">
        <f>IFERROR(__xludf.DUMMYFUNCTION("TEXTJOIN(""; "", TRUE, FILTER(CID!B8634:B14794, REGEXMATCH(CID!D8634:D14794, TEXTJOIN(""|"", TRUE, SPLIT(A8634, "";"")))))"),"#N/A")</f>
        <v>#N/A</v>
      </c>
    </row>
    <row r="8635">
      <c r="A8635" s="12" t="str">
        <f>IFERROR(__xludf.DUMMYFUNCTION("TEXTJOIN("";"", TRUE, FILTER(CID!$B$2:$B$14794, CID!B8635=CID!$D$2:$D$14794))"),"#N/A")</f>
        <v>#N/A</v>
      </c>
      <c r="B8635" s="12" t="str">
        <f>IFERROR(__xludf.DUMMYFUNCTION("TEXTJOIN(""; "", TRUE, FILTER(CID!B8635:B14794, REGEXMATCH(CID!D8635:D14794, TEXTJOIN(""|"", TRUE, SPLIT(A8635, "";"")))))"),"#N/A")</f>
        <v>#N/A</v>
      </c>
    </row>
    <row r="8636">
      <c r="A8636" s="12" t="str">
        <f>IFERROR(__xludf.DUMMYFUNCTION("TEXTJOIN("";"", TRUE, FILTER(CID!$B$2:$B$14794, CID!B8636=CID!$D$2:$D$14794))"),"#N/A")</f>
        <v>#N/A</v>
      </c>
      <c r="B8636" s="12" t="str">
        <f>IFERROR(__xludf.DUMMYFUNCTION("TEXTJOIN(""; "", TRUE, FILTER(CID!B8636:B14794, REGEXMATCH(CID!D8636:D14794, TEXTJOIN(""|"", TRUE, SPLIT(A8636, "";"")))))"),"#N/A")</f>
        <v>#N/A</v>
      </c>
    </row>
    <row r="8637">
      <c r="A8637" s="12" t="str">
        <f>IFERROR(__xludf.DUMMYFUNCTION("TEXTJOIN("";"", TRUE, FILTER(CID!$B$2:$B$14794, CID!B8637=CID!$D$2:$D$14794))"),"#N/A")</f>
        <v>#N/A</v>
      </c>
      <c r="B8637" s="12" t="str">
        <f>IFERROR(__xludf.DUMMYFUNCTION("TEXTJOIN(""; "", TRUE, FILTER(CID!B8637:B14794, REGEXMATCH(CID!D8637:D14794, TEXTJOIN(""|"", TRUE, SPLIT(A8637, "";"")))))"),"#N/A")</f>
        <v>#N/A</v>
      </c>
    </row>
    <row r="8638">
      <c r="A8638" s="12" t="str">
        <f>IFERROR(__xludf.DUMMYFUNCTION("TEXTJOIN("";"", TRUE, FILTER(CID!$B$2:$B$14794, CID!B8638=CID!$D$2:$D$14794))"),"#N/A")</f>
        <v>#N/A</v>
      </c>
      <c r="B8638" s="12" t="str">
        <f>IFERROR(__xludf.DUMMYFUNCTION("TEXTJOIN(""; "", TRUE, FILTER(CID!B8638:B14794, REGEXMATCH(CID!D8638:D14794, TEXTJOIN(""|"", TRUE, SPLIT(A8638, "";"")))))"),"#N/A")</f>
        <v>#N/A</v>
      </c>
    </row>
    <row r="8639">
      <c r="A8639" s="12" t="str">
        <f>IFERROR(__xludf.DUMMYFUNCTION("TEXTJOIN("";"", TRUE, FILTER(CID!$B$2:$B$14794, CID!B8639=CID!$D$2:$D$14794))"),"#N/A")</f>
        <v>#N/A</v>
      </c>
      <c r="B8639" s="12" t="str">
        <f>IFERROR(__xludf.DUMMYFUNCTION("TEXTJOIN(""; "", TRUE, FILTER(CID!B8639:B14794, REGEXMATCH(CID!D8639:D14794, TEXTJOIN(""|"", TRUE, SPLIT(A8639, "";"")))))"),"#N/A")</f>
        <v>#N/A</v>
      </c>
    </row>
    <row r="8640">
      <c r="A8640" s="12" t="str">
        <f>IFERROR(__xludf.DUMMYFUNCTION("TEXTJOIN("";"", TRUE, FILTER(CID!$B$2:$B$14794, CID!B8640=CID!$D$2:$D$14794))"),"#N/A")</f>
        <v>#N/A</v>
      </c>
      <c r="B8640" s="12" t="str">
        <f>IFERROR(__xludf.DUMMYFUNCTION("TEXTJOIN(""; "", TRUE, FILTER(CID!B8640:B14794, REGEXMATCH(CID!D8640:D14794, TEXTJOIN(""|"", TRUE, SPLIT(A8640, "";"")))))"),"#N/A")</f>
        <v>#N/A</v>
      </c>
    </row>
    <row r="8641">
      <c r="A8641" s="12" t="str">
        <f>IFERROR(__xludf.DUMMYFUNCTION("TEXTJOIN("";"", TRUE, FILTER(CID!$B$2:$B$14794, CID!B8641=CID!$D$2:$D$14794))"),"#N/A")</f>
        <v>#N/A</v>
      </c>
      <c r="B8641" s="12" t="str">
        <f>IFERROR(__xludf.DUMMYFUNCTION("TEXTJOIN(""; "", TRUE, FILTER(CID!B8641:B14794, REGEXMATCH(CID!D8641:D14794, TEXTJOIN(""|"", TRUE, SPLIT(A8641, "";"")))))"),"#N/A")</f>
        <v>#N/A</v>
      </c>
    </row>
    <row r="8642">
      <c r="A8642" s="12" t="str">
        <f>IFERROR(__xludf.DUMMYFUNCTION("TEXTJOIN("";"", TRUE, FILTER(CID!$B$2:$B$14794, CID!B8642=CID!$D$2:$D$14794))"),"#N/A")</f>
        <v>#N/A</v>
      </c>
      <c r="B8642" s="12" t="str">
        <f>IFERROR(__xludf.DUMMYFUNCTION("TEXTJOIN(""; "", TRUE, FILTER(CID!B8642:B14794, REGEXMATCH(CID!D8642:D14794, TEXTJOIN(""|"", TRUE, SPLIT(A8642, "";"")))))"),"#N/A")</f>
        <v>#N/A</v>
      </c>
    </row>
    <row r="8643">
      <c r="A8643" s="12" t="str">
        <f>IFERROR(__xludf.DUMMYFUNCTION("TEXTJOIN("";"", TRUE, FILTER(CID!$B$2:$B$14794, CID!B8643=CID!$D$2:$D$14794))"),"#N/A")</f>
        <v>#N/A</v>
      </c>
      <c r="B8643" s="12" t="str">
        <f>IFERROR(__xludf.DUMMYFUNCTION("TEXTJOIN(""; "", TRUE, FILTER(CID!B8643:B14794, REGEXMATCH(CID!D8643:D14794, TEXTJOIN(""|"", TRUE, SPLIT(A8643, "";"")))))"),"#N/A")</f>
        <v>#N/A</v>
      </c>
    </row>
    <row r="8644">
      <c r="A8644" s="12" t="str">
        <f>IFERROR(__xludf.DUMMYFUNCTION("TEXTJOIN("";"", TRUE, FILTER(CID!$B$2:$B$14794, CID!B8644=CID!$D$2:$D$14794))"),"#N/A")</f>
        <v>#N/A</v>
      </c>
      <c r="B8644" s="12" t="str">
        <f>IFERROR(__xludf.DUMMYFUNCTION("TEXTJOIN(""; "", TRUE, FILTER(CID!B8644:B14794, REGEXMATCH(CID!D8644:D14794, TEXTJOIN(""|"", TRUE, SPLIT(A8644, "";"")))))"),"#N/A")</f>
        <v>#N/A</v>
      </c>
    </row>
    <row r="8645">
      <c r="A8645" s="12" t="str">
        <f>IFERROR(__xludf.DUMMYFUNCTION("TEXTJOIN("";"", TRUE, FILTER(CID!$B$2:$B$14794, CID!B8645=CID!$D$2:$D$14794))"),"#N/A")</f>
        <v>#N/A</v>
      </c>
      <c r="B8645" s="12" t="str">
        <f>IFERROR(__xludf.DUMMYFUNCTION("TEXTJOIN(""; "", TRUE, FILTER(CID!B8645:B14794, REGEXMATCH(CID!D8645:D14794, TEXTJOIN(""|"", TRUE, SPLIT(A8645, "";"")))))"),"#N/A")</f>
        <v>#N/A</v>
      </c>
    </row>
    <row r="8646">
      <c r="A8646" s="12" t="str">
        <f>IFERROR(__xludf.DUMMYFUNCTION("TEXTJOIN("";"", TRUE, FILTER(CID!$B$2:$B$14794, CID!B8646=CID!$D$2:$D$14794))"),"#N/A")</f>
        <v>#N/A</v>
      </c>
      <c r="B8646" s="12" t="str">
        <f>IFERROR(__xludf.DUMMYFUNCTION("TEXTJOIN(""; "", TRUE, FILTER(CID!B8646:B14794, REGEXMATCH(CID!D8646:D14794, TEXTJOIN(""|"", TRUE, SPLIT(A8646, "";"")))))"),"#N/A")</f>
        <v>#N/A</v>
      </c>
    </row>
    <row r="8647">
      <c r="A8647" s="12" t="str">
        <f>IFERROR(__xludf.DUMMYFUNCTION("TEXTJOIN("";"", TRUE, FILTER(CID!$B$2:$B$14794, CID!B8647=CID!$D$2:$D$14794))"),"#N/A")</f>
        <v>#N/A</v>
      </c>
      <c r="B8647" s="12" t="str">
        <f>IFERROR(__xludf.DUMMYFUNCTION("TEXTJOIN(""; "", TRUE, FILTER(CID!B8647:B14794, REGEXMATCH(CID!D8647:D14794, TEXTJOIN(""|"", TRUE, SPLIT(A8647, "";"")))))"),"#N/A")</f>
        <v>#N/A</v>
      </c>
    </row>
    <row r="8648">
      <c r="A8648" s="12" t="str">
        <f>IFERROR(__xludf.DUMMYFUNCTION("TEXTJOIN("";"", TRUE, FILTER(CID!$B$2:$B$14794, CID!B8648=CID!$D$2:$D$14794))"),"#N/A")</f>
        <v>#N/A</v>
      </c>
      <c r="B8648" s="12" t="str">
        <f>IFERROR(__xludf.DUMMYFUNCTION("TEXTJOIN(""; "", TRUE, FILTER(CID!B8648:B14794, REGEXMATCH(CID!D8648:D14794, TEXTJOIN(""|"", TRUE, SPLIT(A8648, "";"")))))"),"#N/A")</f>
        <v>#N/A</v>
      </c>
    </row>
    <row r="8649">
      <c r="A8649" s="12" t="str">
        <f>IFERROR(__xludf.DUMMYFUNCTION("TEXTJOIN("";"", TRUE, FILTER(CID!$B$2:$B$14794, CID!B8649=CID!$D$2:$D$14794))"),"#N/A")</f>
        <v>#N/A</v>
      </c>
      <c r="B8649" s="12" t="str">
        <f>IFERROR(__xludf.DUMMYFUNCTION("TEXTJOIN(""; "", TRUE, FILTER(CID!B8649:B14794, REGEXMATCH(CID!D8649:D14794, TEXTJOIN(""|"", TRUE, SPLIT(A8649, "";"")))))"),"#N/A")</f>
        <v>#N/A</v>
      </c>
    </row>
    <row r="8650">
      <c r="A8650" s="12" t="str">
        <f>IFERROR(__xludf.DUMMYFUNCTION("TEXTJOIN("";"", TRUE, FILTER(CID!$B$2:$B$14794, CID!B8650=CID!$D$2:$D$14794))"),"#N/A")</f>
        <v>#N/A</v>
      </c>
      <c r="B8650" s="12" t="str">
        <f>IFERROR(__xludf.DUMMYFUNCTION("TEXTJOIN(""; "", TRUE, FILTER(CID!B8650:B14794, REGEXMATCH(CID!D8650:D14794, TEXTJOIN(""|"", TRUE, SPLIT(A8650, "";"")))))"),"#N/A")</f>
        <v>#N/A</v>
      </c>
    </row>
    <row r="8651">
      <c r="A8651" s="12" t="str">
        <f>IFERROR(__xludf.DUMMYFUNCTION("TEXTJOIN("";"", TRUE, FILTER(CID!$B$2:$B$14794, CID!B8651=CID!$D$2:$D$14794))"),"#N/A")</f>
        <v>#N/A</v>
      </c>
      <c r="B8651" s="12" t="str">
        <f>IFERROR(__xludf.DUMMYFUNCTION("TEXTJOIN(""; "", TRUE, FILTER(CID!B8651:B14794, REGEXMATCH(CID!D8651:D14794, TEXTJOIN(""|"", TRUE, SPLIT(A8651, "";"")))))"),"#N/A")</f>
        <v>#N/A</v>
      </c>
    </row>
    <row r="8652">
      <c r="A8652" s="12" t="str">
        <f>IFERROR(__xludf.DUMMYFUNCTION("TEXTJOIN("";"", TRUE, FILTER(CID!$B$2:$B$14794, CID!B8652=CID!$D$2:$D$14794))"),"#N/A")</f>
        <v>#N/A</v>
      </c>
      <c r="B8652" s="12" t="str">
        <f>IFERROR(__xludf.DUMMYFUNCTION("TEXTJOIN(""; "", TRUE, FILTER(CID!B8652:B14794, REGEXMATCH(CID!D8652:D14794, TEXTJOIN(""|"", TRUE, SPLIT(A8652, "";"")))))"),"#N/A")</f>
        <v>#N/A</v>
      </c>
    </row>
    <row r="8653">
      <c r="A8653" s="12" t="str">
        <f>IFERROR(__xludf.DUMMYFUNCTION("TEXTJOIN("";"", TRUE, FILTER(CID!$B$2:$B$14794, CID!B8653=CID!$D$2:$D$14794))"),"#N/A")</f>
        <v>#N/A</v>
      </c>
      <c r="B8653" s="12" t="str">
        <f>IFERROR(__xludf.DUMMYFUNCTION("TEXTJOIN(""; "", TRUE, FILTER(CID!B8653:B14794, REGEXMATCH(CID!D8653:D14794, TEXTJOIN(""|"", TRUE, SPLIT(A8653, "";"")))))"),"#N/A")</f>
        <v>#N/A</v>
      </c>
    </row>
    <row r="8654">
      <c r="A8654" s="12" t="str">
        <f>IFERROR(__xludf.DUMMYFUNCTION("TEXTJOIN("";"", TRUE, FILTER(CID!$B$2:$B$14794, CID!B8654=CID!$D$2:$D$14794))"),"#N/A")</f>
        <v>#N/A</v>
      </c>
      <c r="B8654" s="12" t="str">
        <f>IFERROR(__xludf.DUMMYFUNCTION("TEXTJOIN(""; "", TRUE, FILTER(CID!B8654:B14794, REGEXMATCH(CID!D8654:D14794, TEXTJOIN(""|"", TRUE, SPLIT(A8654, "";"")))))"),"#N/A")</f>
        <v>#N/A</v>
      </c>
    </row>
    <row r="8655">
      <c r="A8655" s="12" t="str">
        <f>IFERROR(__xludf.DUMMYFUNCTION("TEXTJOIN("";"", TRUE, FILTER(CID!$B$2:$B$14794, CID!B8655=CID!$D$2:$D$14794))"),"#N/A")</f>
        <v>#N/A</v>
      </c>
      <c r="B8655" s="12" t="str">
        <f>IFERROR(__xludf.DUMMYFUNCTION("TEXTJOIN(""; "", TRUE, FILTER(CID!B8655:B14794, REGEXMATCH(CID!D8655:D14794, TEXTJOIN(""|"", TRUE, SPLIT(A8655, "";"")))))"),"#N/A")</f>
        <v>#N/A</v>
      </c>
    </row>
    <row r="8656">
      <c r="A8656" s="12" t="str">
        <f>IFERROR(__xludf.DUMMYFUNCTION("TEXTJOIN("";"", TRUE, FILTER(CID!$B$2:$B$14794, CID!B8656=CID!$D$2:$D$14794))"),"#N/A")</f>
        <v>#N/A</v>
      </c>
      <c r="B8656" s="12" t="str">
        <f>IFERROR(__xludf.DUMMYFUNCTION("TEXTJOIN(""; "", TRUE, FILTER(CID!B8656:B14794, REGEXMATCH(CID!D8656:D14794, TEXTJOIN(""|"", TRUE, SPLIT(A8656, "";"")))))"),"#N/A")</f>
        <v>#N/A</v>
      </c>
    </row>
    <row r="8657">
      <c r="A8657" s="12" t="str">
        <f>IFERROR(__xludf.DUMMYFUNCTION("TEXTJOIN("";"", TRUE, FILTER(CID!$B$2:$B$14794, CID!B8657=CID!$D$2:$D$14794))"),"#N/A")</f>
        <v>#N/A</v>
      </c>
      <c r="B8657" s="12" t="str">
        <f>IFERROR(__xludf.DUMMYFUNCTION("TEXTJOIN(""; "", TRUE, FILTER(CID!B8657:B14794, REGEXMATCH(CID!D8657:D14794, TEXTJOIN(""|"", TRUE, SPLIT(A8657, "";"")))))"),"#N/A")</f>
        <v>#N/A</v>
      </c>
    </row>
    <row r="8658">
      <c r="A8658" s="12" t="str">
        <f>IFERROR(__xludf.DUMMYFUNCTION("TEXTJOIN("";"", TRUE, FILTER(CID!$B$2:$B$14794, CID!B8658=CID!$D$2:$D$14794))"),"#N/A")</f>
        <v>#N/A</v>
      </c>
      <c r="B8658" s="12" t="str">
        <f>IFERROR(__xludf.DUMMYFUNCTION("TEXTJOIN(""; "", TRUE, FILTER(CID!B8658:B14794, REGEXMATCH(CID!D8658:D14794, TEXTJOIN(""|"", TRUE, SPLIT(A8658, "";"")))))"),"#N/A")</f>
        <v>#N/A</v>
      </c>
    </row>
    <row r="8659">
      <c r="A8659" s="12" t="str">
        <f>IFERROR(__xludf.DUMMYFUNCTION("TEXTJOIN("";"", TRUE, FILTER(CID!$B$2:$B$14794, CID!B8659=CID!$D$2:$D$14794))"),"#N/A")</f>
        <v>#N/A</v>
      </c>
      <c r="B8659" s="12" t="str">
        <f>IFERROR(__xludf.DUMMYFUNCTION("TEXTJOIN(""; "", TRUE, FILTER(CID!B8659:B14794, REGEXMATCH(CID!D8659:D14794, TEXTJOIN(""|"", TRUE, SPLIT(A8659, "";"")))))"),"#N/A")</f>
        <v>#N/A</v>
      </c>
    </row>
    <row r="8660">
      <c r="A8660" s="12" t="str">
        <f>IFERROR(__xludf.DUMMYFUNCTION("TEXTJOIN("";"", TRUE, FILTER(CID!$B$2:$B$14794, CID!B8660=CID!$D$2:$D$14794))"),"#N/A")</f>
        <v>#N/A</v>
      </c>
      <c r="B8660" s="12" t="str">
        <f>IFERROR(__xludf.DUMMYFUNCTION("TEXTJOIN(""; "", TRUE, FILTER(CID!B8660:B14794, REGEXMATCH(CID!D8660:D14794, TEXTJOIN(""|"", TRUE, SPLIT(A8660, "";"")))))"),"#N/A")</f>
        <v>#N/A</v>
      </c>
    </row>
    <row r="8661">
      <c r="A8661" s="12" t="str">
        <f>IFERROR(__xludf.DUMMYFUNCTION("TEXTJOIN("";"", TRUE, FILTER(CID!$B$2:$B$14794, CID!B8661=CID!$D$2:$D$14794))"),"#N/A")</f>
        <v>#N/A</v>
      </c>
      <c r="B8661" s="12" t="str">
        <f>IFERROR(__xludf.DUMMYFUNCTION("TEXTJOIN(""; "", TRUE, FILTER(CID!B8661:B14794, REGEXMATCH(CID!D8661:D14794, TEXTJOIN(""|"", TRUE, SPLIT(A8661, "";"")))))"),"#N/A")</f>
        <v>#N/A</v>
      </c>
    </row>
    <row r="8662">
      <c r="A8662" s="12" t="str">
        <f>IFERROR(__xludf.DUMMYFUNCTION("TEXTJOIN("";"", TRUE, FILTER(CID!$B$2:$B$14794, CID!B8662=CID!$D$2:$D$14794))"),"#N/A")</f>
        <v>#N/A</v>
      </c>
      <c r="B8662" s="12" t="str">
        <f>IFERROR(__xludf.DUMMYFUNCTION("TEXTJOIN(""; "", TRUE, FILTER(CID!B8662:B14794, REGEXMATCH(CID!D8662:D14794, TEXTJOIN(""|"", TRUE, SPLIT(A8662, "";"")))))"),"#N/A")</f>
        <v>#N/A</v>
      </c>
    </row>
    <row r="8663">
      <c r="A8663" s="12" t="str">
        <f>IFERROR(__xludf.DUMMYFUNCTION("TEXTJOIN("";"", TRUE, FILTER(CID!$B$2:$B$14794, CID!B8663=CID!$D$2:$D$14794))"),"#N/A")</f>
        <v>#N/A</v>
      </c>
      <c r="B8663" s="12" t="str">
        <f>IFERROR(__xludf.DUMMYFUNCTION("TEXTJOIN(""; "", TRUE, FILTER(CID!B8663:B14794, REGEXMATCH(CID!D8663:D14794, TEXTJOIN(""|"", TRUE, SPLIT(A8663, "";"")))))"),"#N/A")</f>
        <v>#N/A</v>
      </c>
    </row>
    <row r="8664">
      <c r="A8664" s="12" t="str">
        <f>IFERROR(__xludf.DUMMYFUNCTION("TEXTJOIN("";"", TRUE, FILTER(CID!$B$2:$B$14794, CID!B8664=CID!$D$2:$D$14794))"),"#N/A")</f>
        <v>#N/A</v>
      </c>
      <c r="B8664" s="12" t="str">
        <f>IFERROR(__xludf.DUMMYFUNCTION("TEXTJOIN(""; "", TRUE, FILTER(CID!B8664:B14794, REGEXMATCH(CID!D8664:D14794, TEXTJOIN(""|"", TRUE, SPLIT(A8664, "";"")))))"),"#N/A")</f>
        <v>#N/A</v>
      </c>
    </row>
    <row r="8665">
      <c r="A8665" s="12" t="str">
        <f>IFERROR(__xludf.DUMMYFUNCTION("TEXTJOIN("";"", TRUE, FILTER(CID!$B$2:$B$14794, CID!B8665=CID!$D$2:$D$14794))"),"#N/A")</f>
        <v>#N/A</v>
      </c>
      <c r="B8665" s="12" t="str">
        <f>IFERROR(__xludf.DUMMYFUNCTION("TEXTJOIN(""; "", TRUE, FILTER(CID!B8665:B14794, REGEXMATCH(CID!D8665:D14794, TEXTJOIN(""|"", TRUE, SPLIT(A8665, "";"")))))"),"#N/A")</f>
        <v>#N/A</v>
      </c>
    </row>
    <row r="8666">
      <c r="A8666" s="12" t="str">
        <f>IFERROR(__xludf.DUMMYFUNCTION("TEXTJOIN("";"", TRUE, FILTER(CID!$B$2:$B$14794, CID!B8666=CID!$D$2:$D$14794))"),"#N/A")</f>
        <v>#N/A</v>
      </c>
      <c r="B8666" s="12" t="str">
        <f>IFERROR(__xludf.DUMMYFUNCTION("TEXTJOIN(""; "", TRUE, FILTER(CID!B8666:B14794, REGEXMATCH(CID!D8666:D14794, TEXTJOIN(""|"", TRUE, SPLIT(A8666, "";"")))))"),"#N/A")</f>
        <v>#N/A</v>
      </c>
    </row>
    <row r="8667">
      <c r="A8667" s="12" t="str">
        <f>IFERROR(__xludf.DUMMYFUNCTION("TEXTJOIN("";"", TRUE, FILTER(CID!$B$2:$B$14794, CID!B8667=CID!$D$2:$D$14794))"),"#N/A")</f>
        <v>#N/A</v>
      </c>
      <c r="B8667" s="12" t="str">
        <f>IFERROR(__xludf.DUMMYFUNCTION("TEXTJOIN(""; "", TRUE, FILTER(CID!B8667:B14794, REGEXMATCH(CID!D8667:D14794, TEXTJOIN(""|"", TRUE, SPLIT(A8667, "";"")))))"),"#N/A")</f>
        <v>#N/A</v>
      </c>
    </row>
    <row r="8668">
      <c r="A8668" s="12" t="str">
        <f>IFERROR(__xludf.DUMMYFUNCTION("TEXTJOIN("";"", TRUE, FILTER(CID!$B$2:$B$14794, CID!B8668=CID!$D$2:$D$14794))"),"#N/A")</f>
        <v>#N/A</v>
      </c>
      <c r="B8668" s="12" t="str">
        <f>IFERROR(__xludf.DUMMYFUNCTION("TEXTJOIN(""; "", TRUE, FILTER(CID!B8668:B14794, REGEXMATCH(CID!D8668:D14794, TEXTJOIN(""|"", TRUE, SPLIT(A8668, "";"")))))"),"#N/A")</f>
        <v>#N/A</v>
      </c>
    </row>
    <row r="8669">
      <c r="A8669" s="12" t="str">
        <f>IFERROR(__xludf.DUMMYFUNCTION("TEXTJOIN("";"", TRUE, FILTER(CID!$B$2:$B$14794, CID!B8669=CID!$D$2:$D$14794))"),"#N/A")</f>
        <v>#N/A</v>
      </c>
      <c r="B8669" s="12" t="str">
        <f>IFERROR(__xludf.DUMMYFUNCTION("TEXTJOIN(""; "", TRUE, FILTER(CID!B8669:B14794, REGEXMATCH(CID!D8669:D14794, TEXTJOIN(""|"", TRUE, SPLIT(A8669, "";"")))))"),"#N/A")</f>
        <v>#N/A</v>
      </c>
    </row>
    <row r="8670">
      <c r="A8670" s="12" t="str">
        <f>IFERROR(__xludf.DUMMYFUNCTION("TEXTJOIN("";"", TRUE, FILTER(CID!$B$2:$B$14794, CID!B8670=CID!$D$2:$D$14794))"),"#N/A")</f>
        <v>#N/A</v>
      </c>
      <c r="B8670" s="12" t="str">
        <f>IFERROR(__xludf.DUMMYFUNCTION("TEXTJOIN(""; "", TRUE, FILTER(CID!B8670:B14794, REGEXMATCH(CID!D8670:D14794, TEXTJOIN(""|"", TRUE, SPLIT(A8670, "";"")))))"),"#N/A")</f>
        <v>#N/A</v>
      </c>
    </row>
    <row r="8671">
      <c r="A8671" s="12" t="str">
        <f>IFERROR(__xludf.DUMMYFUNCTION("TEXTJOIN("";"", TRUE, FILTER(CID!$B$2:$B$14794, CID!B8671=CID!$D$2:$D$14794))"),"#N/A")</f>
        <v>#N/A</v>
      </c>
      <c r="B8671" s="12" t="str">
        <f>IFERROR(__xludf.DUMMYFUNCTION("TEXTJOIN(""; "", TRUE, FILTER(CID!B8671:B14794, REGEXMATCH(CID!D8671:D14794, TEXTJOIN(""|"", TRUE, SPLIT(A8671, "";"")))))"),"#N/A")</f>
        <v>#N/A</v>
      </c>
    </row>
    <row r="8672">
      <c r="A8672" s="12" t="str">
        <f>IFERROR(__xludf.DUMMYFUNCTION("TEXTJOIN("";"", TRUE, FILTER(CID!$B$2:$B$14794, CID!B8672=CID!$D$2:$D$14794))"),"#N/A")</f>
        <v>#N/A</v>
      </c>
      <c r="B8672" s="12" t="str">
        <f>IFERROR(__xludf.DUMMYFUNCTION("TEXTJOIN(""; "", TRUE, FILTER(CID!B8672:B14794, REGEXMATCH(CID!D8672:D14794, TEXTJOIN(""|"", TRUE, SPLIT(A8672, "";"")))))"),"#N/A")</f>
        <v>#N/A</v>
      </c>
    </row>
    <row r="8673">
      <c r="A8673" s="12" t="str">
        <f>IFERROR(__xludf.DUMMYFUNCTION("TEXTJOIN("";"", TRUE, FILTER(CID!$B$2:$B$14794, CID!B8673=CID!$D$2:$D$14794))"),"#N/A")</f>
        <v>#N/A</v>
      </c>
      <c r="B8673" s="12" t="str">
        <f>IFERROR(__xludf.DUMMYFUNCTION("TEXTJOIN(""; "", TRUE, FILTER(CID!B8673:B14794, REGEXMATCH(CID!D8673:D14794, TEXTJOIN(""|"", TRUE, SPLIT(A8673, "";"")))))"),"#N/A")</f>
        <v>#N/A</v>
      </c>
    </row>
    <row r="8674">
      <c r="A8674" s="12" t="str">
        <f>IFERROR(__xludf.DUMMYFUNCTION("TEXTJOIN("";"", TRUE, FILTER(CID!$B$2:$B$14794, CID!B8674=CID!$D$2:$D$14794))"),"#N/A")</f>
        <v>#N/A</v>
      </c>
      <c r="B8674" s="12" t="str">
        <f>IFERROR(__xludf.DUMMYFUNCTION("TEXTJOIN(""; "", TRUE, FILTER(CID!B8674:B14794, REGEXMATCH(CID!D8674:D14794, TEXTJOIN(""|"", TRUE, SPLIT(A8674, "";"")))))"),"#N/A")</f>
        <v>#N/A</v>
      </c>
    </row>
    <row r="8675">
      <c r="A8675" s="12" t="str">
        <f>IFERROR(__xludf.DUMMYFUNCTION("TEXTJOIN("";"", TRUE, FILTER(CID!$B$2:$B$14794, CID!B8675=CID!$D$2:$D$14794))"),"#N/A")</f>
        <v>#N/A</v>
      </c>
      <c r="B8675" s="12" t="str">
        <f>IFERROR(__xludf.DUMMYFUNCTION("TEXTJOIN(""; "", TRUE, FILTER(CID!B8675:B14794, REGEXMATCH(CID!D8675:D14794, TEXTJOIN(""|"", TRUE, SPLIT(A8675, "";"")))))"),"#N/A")</f>
        <v>#N/A</v>
      </c>
    </row>
    <row r="8676">
      <c r="A8676" s="12" t="str">
        <f>IFERROR(__xludf.DUMMYFUNCTION("TEXTJOIN("";"", TRUE, FILTER(CID!$B$2:$B$14794, CID!B8676=CID!$D$2:$D$14794))"),"#N/A")</f>
        <v>#N/A</v>
      </c>
      <c r="B8676" s="12" t="str">
        <f>IFERROR(__xludf.DUMMYFUNCTION("TEXTJOIN(""; "", TRUE, FILTER(CID!B8676:B14794, REGEXMATCH(CID!D8676:D14794, TEXTJOIN(""|"", TRUE, SPLIT(A8676, "";"")))))"),"#N/A")</f>
        <v>#N/A</v>
      </c>
    </row>
    <row r="8677">
      <c r="A8677" s="12" t="str">
        <f>IFERROR(__xludf.DUMMYFUNCTION("TEXTJOIN("";"", TRUE, FILTER(CID!$B$2:$B$14794, CID!B8677=CID!$D$2:$D$14794))"),"#N/A")</f>
        <v>#N/A</v>
      </c>
      <c r="B8677" s="12" t="str">
        <f>IFERROR(__xludf.DUMMYFUNCTION("TEXTJOIN(""; "", TRUE, FILTER(CID!B8677:B14794, REGEXMATCH(CID!D8677:D14794, TEXTJOIN(""|"", TRUE, SPLIT(A8677, "";"")))))"),"#N/A")</f>
        <v>#N/A</v>
      </c>
    </row>
    <row r="8678">
      <c r="A8678" s="12" t="str">
        <f>IFERROR(__xludf.DUMMYFUNCTION("TEXTJOIN("";"", TRUE, FILTER(CID!$B$2:$B$14794, CID!B8678=CID!$D$2:$D$14794))"),"#N/A")</f>
        <v>#N/A</v>
      </c>
      <c r="B8678" s="12" t="str">
        <f>IFERROR(__xludf.DUMMYFUNCTION("TEXTJOIN(""; "", TRUE, FILTER(CID!B8678:B14794, REGEXMATCH(CID!D8678:D14794, TEXTJOIN(""|"", TRUE, SPLIT(A8678, "";"")))))"),"#N/A")</f>
        <v>#N/A</v>
      </c>
    </row>
    <row r="8679">
      <c r="A8679" s="12" t="str">
        <f>IFERROR(__xludf.DUMMYFUNCTION("TEXTJOIN("";"", TRUE, FILTER(CID!$B$2:$B$14794, CID!B8679=CID!$D$2:$D$14794))"),"#N/A")</f>
        <v>#N/A</v>
      </c>
      <c r="B8679" s="12" t="str">
        <f>IFERROR(__xludf.DUMMYFUNCTION("TEXTJOIN(""; "", TRUE, FILTER(CID!B8679:B14794, REGEXMATCH(CID!D8679:D14794, TEXTJOIN(""|"", TRUE, SPLIT(A8679, "";"")))))"),"#N/A")</f>
        <v>#N/A</v>
      </c>
    </row>
    <row r="8680">
      <c r="A8680" s="12" t="str">
        <f>IFERROR(__xludf.DUMMYFUNCTION("TEXTJOIN("";"", TRUE, FILTER(CID!$B$2:$B$14794, CID!B8680=CID!$D$2:$D$14794))"),"#N/A")</f>
        <v>#N/A</v>
      </c>
      <c r="B8680" s="12" t="str">
        <f>IFERROR(__xludf.DUMMYFUNCTION("TEXTJOIN(""; "", TRUE, FILTER(CID!B8680:B14794, REGEXMATCH(CID!D8680:D14794, TEXTJOIN(""|"", TRUE, SPLIT(A8680, "";"")))))"),"#N/A")</f>
        <v>#N/A</v>
      </c>
    </row>
    <row r="8681">
      <c r="A8681" s="12" t="str">
        <f>IFERROR(__xludf.DUMMYFUNCTION("TEXTJOIN("";"", TRUE, FILTER(CID!$B$2:$B$14794, CID!B8681=CID!$D$2:$D$14794))"),"#N/A")</f>
        <v>#N/A</v>
      </c>
      <c r="B8681" s="12" t="str">
        <f>IFERROR(__xludf.DUMMYFUNCTION("TEXTJOIN(""; "", TRUE, FILTER(CID!B8681:B14794, REGEXMATCH(CID!D8681:D14794, TEXTJOIN(""|"", TRUE, SPLIT(A8681, "";"")))))"),"#N/A")</f>
        <v>#N/A</v>
      </c>
    </row>
    <row r="8682">
      <c r="A8682" s="12" t="str">
        <f>IFERROR(__xludf.DUMMYFUNCTION("TEXTJOIN("";"", TRUE, FILTER(CID!$B$2:$B$14794, CID!B8682=CID!$D$2:$D$14794))"),"#N/A")</f>
        <v>#N/A</v>
      </c>
      <c r="B8682" s="12" t="str">
        <f>IFERROR(__xludf.DUMMYFUNCTION("TEXTJOIN(""; "", TRUE, FILTER(CID!B8682:B14794, REGEXMATCH(CID!D8682:D14794, TEXTJOIN(""|"", TRUE, SPLIT(A8682, "";"")))))"),"#N/A")</f>
        <v>#N/A</v>
      </c>
    </row>
    <row r="8683">
      <c r="A8683" s="12" t="str">
        <f>IFERROR(__xludf.DUMMYFUNCTION("TEXTJOIN("";"", TRUE, FILTER(CID!$B$2:$B$14794, CID!B8683=CID!$D$2:$D$14794))"),"#N/A")</f>
        <v>#N/A</v>
      </c>
      <c r="B8683" s="12" t="str">
        <f>IFERROR(__xludf.DUMMYFUNCTION("TEXTJOIN(""; "", TRUE, FILTER(CID!B8683:B14794, REGEXMATCH(CID!D8683:D14794, TEXTJOIN(""|"", TRUE, SPLIT(A8683, "";"")))))"),"#N/A")</f>
        <v>#N/A</v>
      </c>
    </row>
    <row r="8684">
      <c r="A8684" s="12" t="str">
        <f>IFERROR(__xludf.DUMMYFUNCTION("TEXTJOIN("";"", TRUE, FILTER(CID!$B$2:$B$14794, CID!B8684=CID!$D$2:$D$14794))"),"#N/A")</f>
        <v>#N/A</v>
      </c>
      <c r="B8684" s="12" t="str">
        <f>IFERROR(__xludf.DUMMYFUNCTION("TEXTJOIN(""; "", TRUE, FILTER(CID!B8684:B14794, REGEXMATCH(CID!D8684:D14794, TEXTJOIN(""|"", TRUE, SPLIT(A8684, "";"")))))"),"#N/A")</f>
        <v>#N/A</v>
      </c>
    </row>
    <row r="8685">
      <c r="A8685" s="12" t="str">
        <f>IFERROR(__xludf.DUMMYFUNCTION("TEXTJOIN("";"", TRUE, FILTER(CID!$B$2:$B$14794, CID!B8685=CID!$D$2:$D$14794))"),"#N/A")</f>
        <v>#N/A</v>
      </c>
      <c r="B8685" s="12" t="str">
        <f>IFERROR(__xludf.DUMMYFUNCTION("TEXTJOIN(""; "", TRUE, FILTER(CID!B8685:B14794, REGEXMATCH(CID!D8685:D14794, TEXTJOIN(""|"", TRUE, SPLIT(A8685, "";"")))))"),"#N/A")</f>
        <v>#N/A</v>
      </c>
    </row>
    <row r="8686">
      <c r="A8686" s="12" t="str">
        <f>IFERROR(__xludf.DUMMYFUNCTION("TEXTJOIN("";"", TRUE, FILTER(CID!$B$2:$B$14794, CID!B8686=CID!$D$2:$D$14794))"),"#N/A")</f>
        <v>#N/A</v>
      </c>
      <c r="B8686" s="12" t="str">
        <f>IFERROR(__xludf.DUMMYFUNCTION("TEXTJOIN(""; "", TRUE, FILTER(CID!B8686:B14794, REGEXMATCH(CID!D8686:D14794, TEXTJOIN(""|"", TRUE, SPLIT(A8686, "";"")))))"),"#N/A")</f>
        <v>#N/A</v>
      </c>
    </row>
    <row r="8687">
      <c r="A8687" s="12" t="str">
        <f>IFERROR(__xludf.DUMMYFUNCTION("TEXTJOIN("";"", TRUE, FILTER(CID!$B$2:$B$14794, CID!B8687=CID!$D$2:$D$14794))"),"#N/A")</f>
        <v>#N/A</v>
      </c>
      <c r="B8687" s="12" t="str">
        <f>IFERROR(__xludf.DUMMYFUNCTION("TEXTJOIN(""; "", TRUE, FILTER(CID!B8687:B14794, REGEXMATCH(CID!D8687:D14794, TEXTJOIN(""|"", TRUE, SPLIT(A8687, "";"")))))"),"#N/A")</f>
        <v>#N/A</v>
      </c>
    </row>
    <row r="8688">
      <c r="A8688" s="12" t="str">
        <f>IFERROR(__xludf.DUMMYFUNCTION("TEXTJOIN("";"", TRUE, FILTER(CID!$B$2:$B$14794, CID!B8688=CID!$D$2:$D$14794))"),"#N/A")</f>
        <v>#N/A</v>
      </c>
      <c r="B8688" s="12" t="str">
        <f>IFERROR(__xludf.DUMMYFUNCTION("TEXTJOIN(""; "", TRUE, FILTER(CID!B8688:B14794, REGEXMATCH(CID!D8688:D14794, TEXTJOIN(""|"", TRUE, SPLIT(A8688, "";"")))))"),"#N/A")</f>
        <v>#N/A</v>
      </c>
    </row>
    <row r="8689">
      <c r="A8689" s="12" t="str">
        <f>IFERROR(__xludf.DUMMYFUNCTION("TEXTJOIN("";"", TRUE, FILTER(CID!$B$2:$B$14794, CID!B8689=CID!$D$2:$D$14794))"),"#N/A")</f>
        <v>#N/A</v>
      </c>
      <c r="B8689" s="12" t="str">
        <f>IFERROR(__xludf.DUMMYFUNCTION("TEXTJOIN(""; "", TRUE, FILTER(CID!B8689:B14794, REGEXMATCH(CID!D8689:D14794, TEXTJOIN(""|"", TRUE, SPLIT(A8689, "";"")))))"),"#N/A")</f>
        <v>#N/A</v>
      </c>
    </row>
    <row r="8690">
      <c r="A8690" s="12" t="str">
        <f>IFERROR(__xludf.DUMMYFUNCTION("TEXTJOIN("";"", TRUE, FILTER(CID!$B$2:$B$14794, CID!B8690=CID!$D$2:$D$14794))"),"#N/A")</f>
        <v>#N/A</v>
      </c>
      <c r="B8690" s="12" t="str">
        <f>IFERROR(__xludf.DUMMYFUNCTION("TEXTJOIN(""; "", TRUE, FILTER(CID!B8690:B14794, REGEXMATCH(CID!D8690:D14794, TEXTJOIN(""|"", TRUE, SPLIT(A8690, "";"")))))"),"#N/A")</f>
        <v>#N/A</v>
      </c>
    </row>
    <row r="8691">
      <c r="A8691" s="12" t="str">
        <f>IFERROR(__xludf.DUMMYFUNCTION("TEXTJOIN("";"", TRUE, FILTER(CID!$B$2:$B$14794, CID!B8691=CID!$D$2:$D$14794))"),"#N/A")</f>
        <v>#N/A</v>
      </c>
      <c r="B8691" s="12" t="str">
        <f>IFERROR(__xludf.DUMMYFUNCTION("TEXTJOIN(""; "", TRUE, FILTER(CID!B8691:B14794, REGEXMATCH(CID!D8691:D14794, TEXTJOIN(""|"", TRUE, SPLIT(A8691, "";"")))))"),"#N/A")</f>
        <v>#N/A</v>
      </c>
    </row>
    <row r="8692">
      <c r="A8692" s="12" t="str">
        <f>IFERROR(__xludf.DUMMYFUNCTION("TEXTJOIN("";"", TRUE, FILTER(CID!$B$2:$B$14794, CID!B8692=CID!$D$2:$D$14794))"),"#N/A")</f>
        <v>#N/A</v>
      </c>
      <c r="B8692" s="12" t="str">
        <f>IFERROR(__xludf.DUMMYFUNCTION("TEXTJOIN(""; "", TRUE, FILTER(CID!B8692:B14794, REGEXMATCH(CID!D8692:D14794, TEXTJOIN(""|"", TRUE, SPLIT(A8692, "";"")))))"),"#N/A")</f>
        <v>#N/A</v>
      </c>
    </row>
    <row r="8693">
      <c r="A8693" s="12" t="str">
        <f>IFERROR(__xludf.DUMMYFUNCTION("TEXTJOIN("";"", TRUE, FILTER(CID!$B$2:$B$14794, CID!B8693=CID!$D$2:$D$14794))"),"#N/A")</f>
        <v>#N/A</v>
      </c>
      <c r="B8693" s="12" t="str">
        <f>IFERROR(__xludf.DUMMYFUNCTION("TEXTJOIN(""; "", TRUE, FILTER(CID!B8693:B14794, REGEXMATCH(CID!D8693:D14794, TEXTJOIN(""|"", TRUE, SPLIT(A8693, "";"")))))"),"#N/A")</f>
        <v>#N/A</v>
      </c>
    </row>
    <row r="8694">
      <c r="A8694" s="12" t="str">
        <f>IFERROR(__xludf.DUMMYFUNCTION("TEXTJOIN("";"", TRUE, FILTER(CID!$B$2:$B$14794, CID!B8694=CID!$D$2:$D$14794))"),"#N/A")</f>
        <v>#N/A</v>
      </c>
      <c r="B8694" s="12" t="str">
        <f>IFERROR(__xludf.DUMMYFUNCTION("TEXTJOIN(""; "", TRUE, FILTER(CID!B8694:B14794, REGEXMATCH(CID!D8694:D14794, TEXTJOIN(""|"", TRUE, SPLIT(A8694, "";"")))))"),"#N/A")</f>
        <v>#N/A</v>
      </c>
    </row>
    <row r="8695">
      <c r="A8695" s="12" t="str">
        <f>IFERROR(__xludf.DUMMYFUNCTION("TEXTJOIN("";"", TRUE, FILTER(CID!$B$2:$B$14794, CID!B8695=CID!$D$2:$D$14794))"),"#N/A")</f>
        <v>#N/A</v>
      </c>
      <c r="B8695" s="12" t="str">
        <f>IFERROR(__xludf.DUMMYFUNCTION("TEXTJOIN(""; "", TRUE, FILTER(CID!B8695:B14794, REGEXMATCH(CID!D8695:D14794, TEXTJOIN(""|"", TRUE, SPLIT(A8695, "";"")))))"),"#N/A")</f>
        <v>#N/A</v>
      </c>
    </row>
    <row r="8696">
      <c r="A8696" s="12" t="str">
        <f>IFERROR(__xludf.DUMMYFUNCTION("TEXTJOIN("";"", TRUE, FILTER(CID!$B$2:$B$14794, CID!B8696=CID!$D$2:$D$14794))"),"#N/A")</f>
        <v>#N/A</v>
      </c>
      <c r="B8696" s="12" t="str">
        <f>IFERROR(__xludf.DUMMYFUNCTION("TEXTJOIN(""; "", TRUE, FILTER(CID!B8696:B14794, REGEXMATCH(CID!D8696:D14794, TEXTJOIN(""|"", TRUE, SPLIT(A8696, "";"")))))"),"#N/A")</f>
        <v>#N/A</v>
      </c>
    </row>
    <row r="8697">
      <c r="A8697" s="12" t="str">
        <f>IFERROR(__xludf.DUMMYFUNCTION("TEXTJOIN("";"", TRUE, FILTER(CID!$B$2:$B$14794, CID!B8697=CID!$D$2:$D$14794))"),"#N/A")</f>
        <v>#N/A</v>
      </c>
      <c r="B8697" s="12" t="str">
        <f>IFERROR(__xludf.DUMMYFUNCTION("TEXTJOIN(""; "", TRUE, FILTER(CID!B8697:B14794, REGEXMATCH(CID!D8697:D14794, TEXTJOIN(""|"", TRUE, SPLIT(A8697, "";"")))))"),"#N/A")</f>
        <v>#N/A</v>
      </c>
    </row>
    <row r="8698">
      <c r="A8698" s="12" t="str">
        <f>IFERROR(__xludf.DUMMYFUNCTION("TEXTJOIN("";"", TRUE, FILTER(CID!$B$2:$B$14794, CID!B8698=CID!$D$2:$D$14794))"),"#N/A")</f>
        <v>#N/A</v>
      </c>
      <c r="B8698" s="12" t="str">
        <f>IFERROR(__xludf.DUMMYFUNCTION("TEXTJOIN(""; "", TRUE, FILTER(CID!B8698:B14794, REGEXMATCH(CID!D8698:D14794, TEXTJOIN(""|"", TRUE, SPLIT(A8698, "";"")))))"),"#N/A")</f>
        <v>#N/A</v>
      </c>
    </row>
    <row r="8699">
      <c r="A8699" s="12" t="str">
        <f>IFERROR(__xludf.DUMMYFUNCTION("TEXTJOIN("";"", TRUE, FILTER(CID!$B$2:$B$14794, CID!B8699=CID!$D$2:$D$14794))"),"#N/A")</f>
        <v>#N/A</v>
      </c>
      <c r="B8699" s="12" t="str">
        <f>IFERROR(__xludf.DUMMYFUNCTION("TEXTJOIN(""; "", TRUE, FILTER(CID!B8699:B14794, REGEXMATCH(CID!D8699:D14794, TEXTJOIN(""|"", TRUE, SPLIT(A8699, "";"")))))"),"#N/A")</f>
        <v>#N/A</v>
      </c>
    </row>
    <row r="8700">
      <c r="A8700" s="12" t="str">
        <f>IFERROR(__xludf.DUMMYFUNCTION("TEXTJOIN("";"", TRUE, FILTER(CID!$B$2:$B$14794, CID!B8700=CID!$D$2:$D$14794))"),"#N/A")</f>
        <v>#N/A</v>
      </c>
      <c r="B8700" s="12" t="str">
        <f>IFERROR(__xludf.DUMMYFUNCTION("TEXTJOIN(""; "", TRUE, FILTER(CID!B8700:B14794, REGEXMATCH(CID!D8700:D14794, TEXTJOIN(""|"", TRUE, SPLIT(A8700, "";"")))))"),"#N/A")</f>
        <v>#N/A</v>
      </c>
    </row>
    <row r="8701">
      <c r="A8701" s="12" t="str">
        <f>IFERROR(__xludf.DUMMYFUNCTION("TEXTJOIN("";"", TRUE, FILTER(CID!$B$2:$B$14794, CID!B8701=CID!$D$2:$D$14794))"),"#N/A")</f>
        <v>#N/A</v>
      </c>
      <c r="B8701" s="12" t="str">
        <f>IFERROR(__xludf.DUMMYFUNCTION("TEXTJOIN(""; "", TRUE, FILTER(CID!B8701:B14794, REGEXMATCH(CID!D8701:D14794, TEXTJOIN(""|"", TRUE, SPLIT(A8701, "";"")))))"),"#N/A")</f>
        <v>#N/A</v>
      </c>
    </row>
    <row r="8702">
      <c r="A8702" s="12" t="str">
        <f>IFERROR(__xludf.DUMMYFUNCTION("TEXTJOIN("";"", TRUE, FILTER(CID!$B$2:$B$14794, CID!B8702=CID!$D$2:$D$14794))"),"#N/A")</f>
        <v>#N/A</v>
      </c>
      <c r="B8702" s="12" t="str">
        <f>IFERROR(__xludf.DUMMYFUNCTION("TEXTJOIN(""; "", TRUE, FILTER(CID!B8702:B14794, REGEXMATCH(CID!D8702:D14794, TEXTJOIN(""|"", TRUE, SPLIT(A8702, "";"")))))"),"#N/A")</f>
        <v>#N/A</v>
      </c>
    </row>
    <row r="8703">
      <c r="A8703" s="12" t="str">
        <f>IFERROR(__xludf.DUMMYFUNCTION("TEXTJOIN("";"", TRUE, FILTER(CID!$B$2:$B$14794, CID!B8703=CID!$D$2:$D$14794))"),"#N/A")</f>
        <v>#N/A</v>
      </c>
      <c r="B8703" s="12" t="str">
        <f>IFERROR(__xludf.DUMMYFUNCTION("TEXTJOIN(""; "", TRUE, FILTER(CID!B8703:B14794, REGEXMATCH(CID!D8703:D14794, TEXTJOIN(""|"", TRUE, SPLIT(A8703, "";"")))))"),"#N/A")</f>
        <v>#N/A</v>
      </c>
    </row>
    <row r="8704">
      <c r="A8704" s="12" t="str">
        <f>IFERROR(__xludf.DUMMYFUNCTION("TEXTJOIN("";"", TRUE, FILTER(CID!$B$2:$B$14794, CID!B8704=CID!$D$2:$D$14794))"),"#N/A")</f>
        <v>#N/A</v>
      </c>
      <c r="B8704" s="12" t="str">
        <f>IFERROR(__xludf.DUMMYFUNCTION("TEXTJOIN(""; "", TRUE, FILTER(CID!B8704:B14794, REGEXMATCH(CID!D8704:D14794, TEXTJOIN(""|"", TRUE, SPLIT(A8704, "";"")))))"),"#N/A")</f>
        <v>#N/A</v>
      </c>
    </row>
    <row r="8705">
      <c r="A8705" s="12" t="str">
        <f>IFERROR(__xludf.DUMMYFUNCTION("TEXTJOIN("";"", TRUE, FILTER(CID!$B$2:$B$14794, CID!B8705=CID!$D$2:$D$14794))"),"#N/A")</f>
        <v>#N/A</v>
      </c>
      <c r="B8705" s="12" t="str">
        <f>IFERROR(__xludf.DUMMYFUNCTION("TEXTJOIN(""; "", TRUE, FILTER(CID!B8705:B14794, REGEXMATCH(CID!D8705:D14794, TEXTJOIN(""|"", TRUE, SPLIT(A8705, "";"")))))"),"#N/A")</f>
        <v>#N/A</v>
      </c>
    </row>
    <row r="8706">
      <c r="A8706" s="12" t="str">
        <f>IFERROR(__xludf.DUMMYFUNCTION("TEXTJOIN("";"", TRUE, FILTER(CID!$B$2:$B$14794, CID!B8706=CID!$D$2:$D$14794))"),"#N/A")</f>
        <v>#N/A</v>
      </c>
      <c r="B8706" s="12" t="str">
        <f>IFERROR(__xludf.DUMMYFUNCTION("TEXTJOIN(""; "", TRUE, FILTER(CID!B8706:B14794, REGEXMATCH(CID!D8706:D14794, TEXTJOIN(""|"", TRUE, SPLIT(A8706, "";"")))))"),"#N/A")</f>
        <v>#N/A</v>
      </c>
    </row>
    <row r="8707">
      <c r="A8707" s="12" t="str">
        <f>IFERROR(__xludf.DUMMYFUNCTION("TEXTJOIN("";"", TRUE, FILTER(CID!$B$2:$B$14794, CID!B8707=CID!$D$2:$D$14794))"),"#N/A")</f>
        <v>#N/A</v>
      </c>
      <c r="B8707" s="12" t="str">
        <f>IFERROR(__xludf.DUMMYFUNCTION("TEXTJOIN(""; "", TRUE, FILTER(CID!B8707:B14794, REGEXMATCH(CID!D8707:D14794, TEXTJOIN(""|"", TRUE, SPLIT(A8707, "";"")))))"),"#N/A")</f>
        <v>#N/A</v>
      </c>
    </row>
    <row r="8708">
      <c r="A8708" s="12" t="str">
        <f>IFERROR(__xludf.DUMMYFUNCTION("TEXTJOIN("";"", TRUE, FILTER(CID!$B$2:$B$14794, CID!B8708=CID!$D$2:$D$14794))"),"#N/A")</f>
        <v>#N/A</v>
      </c>
      <c r="B8708" s="12" t="str">
        <f>IFERROR(__xludf.DUMMYFUNCTION("TEXTJOIN(""; "", TRUE, FILTER(CID!B8708:B14794, REGEXMATCH(CID!D8708:D14794, TEXTJOIN(""|"", TRUE, SPLIT(A8708, "";"")))))"),"#N/A")</f>
        <v>#N/A</v>
      </c>
    </row>
    <row r="8709">
      <c r="A8709" s="12" t="str">
        <f>IFERROR(__xludf.DUMMYFUNCTION("TEXTJOIN("";"", TRUE, FILTER(CID!$B$2:$B$14794, CID!B8709=CID!$D$2:$D$14794))"),"#N/A")</f>
        <v>#N/A</v>
      </c>
      <c r="B8709" s="12" t="str">
        <f>IFERROR(__xludf.DUMMYFUNCTION("TEXTJOIN(""; "", TRUE, FILTER(CID!B8709:B14794, REGEXMATCH(CID!D8709:D14794, TEXTJOIN(""|"", TRUE, SPLIT(A8709, "";"")))))"),"#N/A")</f>
        <v>#N/A</v>
      </c>
    </row>
    <row r="8710">
      <c r="A8710" s="12" t="str">
        <f>IFERROR(__xludf.DUMMYFUNCTION("TEXTJOIN("";"", TRUE, FILTER(CID!$B$2:$B$14794, CID!B8710=CID!$D$2:$D$14794))"),"#N/A")</f>
        <v>#N/A</v>
      </c>
      <c r="B8710" s="12" t="str">
        <f>IFERROR(__xludf.DUMMYFUNCTION("TEXTJOIN(""; "", TRUE, FILTER(CID!B8710:B14794, REGEXMATCH(CID!D8710:D14794, TEXTJOIN(""|"", TRUE, SPLIT(A8710, "";"")))))"),"#N/A")</f>
        <v>#N/A</v>
      </c>
    </row>
    <row r="8711">
      <c r="A8711" s="12" t="str">
        <f>IFERROR(__xludf.DUMMYFUNCTION("TEXTJOIN("";"", TRUE, FILTER(CID!$B$2:$B$14794, CID!B8711=CID!$D$2:$D$14794))"),"#N/A")</f>
        <v>#N/A</v>
      </c>
      <c r="B8711" s="12" t="str">
        <f>IFERROR(__xludf.DUMMYFUNCTION("TEXTJOIN(""; "", TRUE, FILTER(CID!B8711:B14794, REGEXMATCH(CID!D8711:D14794, TEXTJOIN(""|"", TRUE, SPLIT(A8711, "";"")))))"),"#N/A")</f>
        <v>#N/A</v>
      </c>
    </row>
    <row r="8712">
      <c r="A8712" s="12" t="str">
        <f>IFERROR(__xludf.DUMMYFUNCTION("TEXTJOIN("";"", TRUE, FILTER(CID!$B$2:$B$14794, CID!B8712=CID!$D$2:$D$14794))"),"#N/A")</f>
        <v>#N/A</v>
      </c>
      <c r="B8712" s="12" t="str">
        <f>IFERROR(__xludf.DUMMYFUNCTION("TEXTJOIN(""; "", TRUE, FILTER(CID!B8712:B14794, REGEXMATCH(CID!D8712:D14794, TEXTJOIN(""|"", TRUE, SPLIT(A8712, "";"")))))"),"#N/A")</f>
        <v>#N/A</v>
      </c>
    </row>
    <row r="8713">
      <c r="A8713" s="12" t="str">
        <f>IFERROR(__xludf.DUMMYFUNCTION("TEXTJOIN("";"", TRUE, FILTER(CID!$B$2:$B$14794, CID!B8713=CID!$D$2:$D$14794))"),"#N/A")</f>
        <v>#N/A</v>
      </c>
      <c r="B8713" s="12" t="str">
        <f>IFERROR(__xludf.DUMMYFUNCTION("TEXTJOIN(""; "", TRUE, FILTER(CID!B8713:B14794, REGEXMATCH(CID!D8713:D14794, TEXTJOIN(""|"", TRUE, SPLIT(A8713, "";"")))))"),"#N/A")</f>
        <v>#N/A</v>
      </c>
    </row>
    <row r="8714">
      <c r="A8714" s="12" t="str">
        <f>IFERROR(__xludf.DUMMYFUNCTION("TEXTJOIN("";"", TRUE, FILTER(CID!$B$2:$B$14794, CID!B8714=CID!$D$2:$D$14794))"),"#N/A")</f>
        <v>#N/A</v>
      </c>
      <c r="B8714" s="12" t="str">
        <f>IFERROR(__xludf.DUMMYFUNCTION("TEXTJOIN(""; "", TRUE, FILTER(CID!B8714:B14794, REGEXMATCH(CID!D8714:D14794, TEXTJOIN(""|"", TRUE, SPLIT(A8714, "";"")))))"),"#N/A")</f>
        <v>#N/A</v>
      </c>
    </row>
    <row r="8715">
      <c r="A8715" s="12" t="str">
        <f>IFERROR(__xludf.DUMMYFUNCTION("TEXTJOIN("";"", TRUE, FILTER(CID!$B$2:$B$14794, CID!B8715=CID!$D$2:$D$14794))"),"#N/A")</f>
        <v>#N/A</v>
      </c>
      <c r="B8715" s="12" t="str">
        <f>IFERROR(__xludf.DUMMYFUNCTION("TEXTJOIN(""; "", TRUE, FILTER(CID!B8715:B14794, REGEXMATCH(CID!D8715:D14794, TEXTJOIN(""|"", TRUE, SPLIT(A8715, "";"")))))"),"#N/A")</f>
        <v>#N/A</v>
      </c>
    </row>
    <row r="8716">
      <c r="A8716" s="12" t="str">
        <f>IFERROR(__xludf.DUMMYFUNCTION("TEXTJOIN("";"", TRUE, FILTER(CID!$B$2:$B$14794, CID!B8716=CID!$D$2:$D$14794))"),"#N/A")</f>
        <v>#N/A</v>
      </c>
      <c r="B8716" s="12" t="str">
        <f>IFERROR(__xludf.DUMMYFUNCTION("TEXTJOIN(""; "", TRUE, FILTER(CID!B8716:B14794, REGEXMATCH(CID!D8716:D14794, TEXTJOIN(""|"", TRUE, SPLIT(A8716, "";"")))))"),"#N/A")</f>
        <v>#N/A</v>
      </c>
    </row>
    <row r="8717">
      <c r="A8717" s="12" t="str">
        <f>IFERROR(__xludf.DUMMYFUNCTION("TEXTJOIN("";"", TRUE, FILTER(CID!$B$2:$B$14794, CID!B8717=CID!$D$2:$D$14794))"),"#N/A")</f>
        <v>#N/A</v>
      </c>
      <c r="B8717" s="12" t="str">
        <f>IFERROR(__xludf.DUMMYFUNCTION("TEXTJOIN(""; "", TRUE, FILTER(CID!B8717:B14794, REGEXMATCH(CID!D8717:D14794, TEXTJOIN(""|"", TRUE, SPLIT(A8717, "";"")))))"),"#N/A")</f>
        <v>#N/A</v>
      </c>
    </row>
    <row r="8718">
      <c r="A8718" s="12" t="str">
        <f>IFERROR(__xludf.DUMMYFUNCTION("TEXTJOIN("";"", TRUE, FILTER(CID!$B$2:$B$14794, CID!B8718=CID!$D$2:$D$14794))"),"#N/A")</f>
        <v>#N/A</v>
      </c>
      <c r="B8718" s="12" t="str">
        <f>IFERROR(__xludf.DUMMYFUNCTION("TEXTJOIN(""; "", TRUE, FILTER(CID!B8718:B14794, REGEXMATCH(CID!D8718:D14794, TEXTJOIN(""|"", TRUE, SPLIT(A8718, "";"")))))"),"#N/A")</f>
        <v>#N/A</v>
      </c>
    </row>
    <row r="8719">
      <c r="A8719" s="12" t="str">
        <f>IFERROR(__xludf.DUMMYFUNCTION("TEXTJOIN("";"", TRUE, FILTER(CID!$B$2:$B$14794, CID!B8719=CID!$D$2:$D$14794))"),"#N/A")</f>
        <v>#N/A</v>
      </c>
      <c r="B8719" s="12" t="str">
        <f>IFERROR(__xludf.DUMMYFUNCTION("TEXTJOIN(""; "", TRUE, FILTER(CID!B8719:B14794, REGEXMATCH(CID!D8719:D14794, TEXTJOIN(""|"", TRUE, SPLIT(A8719, "";"")))))"),"#N/A")</f>
        <v>#N/A</v>
      </c>
    </row>
    <row r="8720">
      <c r="A8720" s="12" t="str">
        <f>IFERROR(__xludf.DUMMYFUNCTION("TEXTJOIN("";"", TRUE, FILTER(CID!$B$2:$B$14794, CID!B8720=CID!$D$2:$D$14794))"),"#N/A")</f>
        <v>#N/A</v>
      </c>
      <c r="B8720" s="12" t="str">
        <f>IFERROR(__xludf.DUMMYFUNCTION("TEXTJOIN(""; "", TRUE, FILTER(CID!B8720:B14794, REGEXMATCH(CID!D8720:D14794, TEXTJOIN(""|"", TRUE, SPLIT(A8720, "";"")))))"),"#N/A")</f>
        <v>#N/A</v>
      </c>
    </row>
    <row r="8721">
      <c r="A8721" s="12" t="str">
        <f>IFERROR(__xludf.DUMMYFUNCTION("TEXTJOIN("";"", TRUE, FILTER(CID!$B$2:$B$14794, CID!B8721=CID!$D$2:$D$14794))"),"#N/A")</f>
        <v>#N/A</v>
      </c>
      <c r="B8721" s="12" t="str">
        <f>IFERROR(__xludf.DUMMYFUNCTION("TEXTJOIN(""; "", TRUE, FILTER(CID!B8721:B14794, REGEXMATCH(CID!D8721:D14794, TEXTJOIN(""|"", TRUE, SPLIT(A8721, "";"")))))"),"#N/A")</f>
        <v>#N/A</v>
      </c>
    </row>
    <row r="8722">
      <c r="A8722" s="12" t="str">
        <f>IFERROR(__xludf.DUMMYFUNCTION("TEXTJOIN("";"", TRUE, FILTER(CID!$B$2:$B$14794, CID!B8722=CID!$D$2:$D$14794))"),"#N/A")</f>
        <v>#N/A</v>
      </c>
      <c r="B8722" s="12" t="str">
        <f>IFERROR(__xludf.DUMMYFUNCTION("TEXTJOIN(""; "", TRUE, FILTER(CID!B8722:B14794, REGEXMATCH(CID!D8722:D14794, TEXTJOIN(""|"", TRUE, SPLIT(A8722, "";"")))))"),"#N/A")</f>
        <v>#N/A</v>
      </c>
    </row>
    <row r="8723">
      <c r="A8723" s="12" t="str">
        <f>IFERROR(__xludf.DUMMYFUNCTION("TEXTJOIN("";"", TRUE, FILTER(CID!$B$2:$B$14794, CID!B8723=CID!$D$2:$D$14794))"),"#N/A")</f>
        <v>#N/A</v>
      </c>
      <c r="B8723" s="12" t="str">
        <f>IFERROR(__xludf.DUMMYFUNCTION("TEXTJOIN(""; "", TRUE, FILTER(CID!B8723:B14794, REGEXMATCH(CID!D8723:D14794, TEXTJOIN(""|"", TRUE, SPLIT(A8723, "";"")))))"),"#N/A")</f>
        <v>#N/A</v>
      </c>
    </row>
    <row r="8724">
      <c r="A8724" s="12" t="str">
        <f>IFERROR(__xludf.DUMMYFUNCTION("TEXTJOIN("";"", TRUE, FILTER(CID!$B$2:$B$14794, CID!B8724=CID!$D$2:$D$14794))"),"#N/A")</f>
        <v>#N/A</v>
      </c>
      <c r="B8724" s="12" t="str">
        <f>IFERROR(__xludf.DUMMYFUNCTION("TEXTJOIN(""; "", TRUE, FILTER(CID!B8724:B14794, REGEXMATCH(CID!D8724:D14794, TEXTJOIN(""|"", TRUE, SPLIT(A8724, "";"")))))"),"#N/A")</f>
        <v>#N/A</v>
      </c>
    </row>
    <row r="8725">
      <c r="A8725" s="12" t="str">
        <f>IFERROR(__xludf.DUMMYFUNCTION("TEXTJOIN("";"", TRUE, FILTER(CID!$B$2:$B$14794, CID!B8725=CID!$D$2:$D$14794))"),"#N/A")</f>
        <v>#N/A</v>
      </c>
      <c r="B8725" s="12" t="str">
        <f>IFERROR(__xludf.DUMMYFUNCTION("TEXTJOIN(""; "", TRUE, FILTER(CID!B8725:B14794, REGEXMATCH(CID!D8725:D14794, TEXTJOIN(""|"", TRUE, SPLIT(A8725, "";"")))))"),"#N/A")</f>
        <v>#N/A</v>
      </c>
    </row>
    <row r="8726">
      <c r="A8726" s="12" t="str">
        <f>IFERROR(__xludf.DUMMYFUNCTION("TEXTJOIN("";"", TRUE, FILTER(CID!$B$2:$B$14794, CID!B8726=CID!$D$2:$D$14794))"),"#N/A")</f>
        <v>#N/A</v>
      </c>
      <c r="B8726" s="12" t="str">
        <f>IFERROR(__xludf.DUMMYFUNCTION("TEXTJOIN(""; "", TRUE, FILTER(CID!B8726:B14794, REGEXMATCH(CID!D8726:D14794, TEXTJOIN(""|"", TRUE, SPLIT(A8726, "";"")))))"),"#N/A")</f>
        <v>#N/A</v>
      </c>
    </row>
    <row r="8727">
      <c r="A8727" s="12" t="str">
        <f>IFERROR(__xludf.DUMMYFUNCTION("TEXTJOIN("";"", TRUE, FILTER(CID!$B$2:$B$14794, CID!B8727=CID!$D$2:$D$14794))"),"#N/A")</f>
        <v>#N/A</v>
      </c>
      <c r="B8727" s="12" t="str">
        <f>IFERROR(__xludf.DUMMYFUNCTION("TEXTJOIN(""; "", TRUE, FILTER(CID!B8727:B14794, REGEXMATCH(CID!D8727:D14794, TEXTJOIN(""|"", TRUE, SPLIT(A8727, "";"")))))"),"#N/A")</f>
        <v>#N/A</v>
      </c>
    </row>
    <row r="8728">
      <c r="A8728" s="12" t="str">
        <f>IFERROR(__xludf.DUMMYFUNCTION("TEXTJOIN("";"", TRUE, FILTER(CID!$B$2:$B$14794, CID!B8728=CID!$D$2:$D$14794))"),"#N/A")</f>
        <v>#N/A</v>
      </c>
      <c r="B8728" s="12" t="str">
        <f>IFERROR(__xludf.DUMMYFUNCTION("TEXTJOIN(""; "", TRUE, FILTER(CID!B8728:B14794, REGEXMATCH(CID!D8728:D14794, TEXTJOIN(""|"", TRUE, SPLIT(A8728, "";"")))))"),"#N/A")</f>
        <v>#N/A</v>
      </c>
    </row>
    <row r="8729">
      <c r="A8729" s="12" t="str">
        <f>IFERROR(__xludf.DUMMYFUNCTION("TEXTJOIN("";"", TRUE, FILTER(CID!$B$2:$B$14794, CID!B8729=CID!$D$2:$D$14794))"),"#N/A")</f>
        <v>#N/A</v>
      </c>
      <c r="B8729" s="12" t="str">
        <f>IFERROR(__xludf.DUMMYFUNCTION("TEXTJOIN(""; "", TRUE, FILTER(CID!B8729:B14794, REGEXMATCH(CID!D8729:D14794, TEXTJOIN(""|"", TRUE, SPLIT(A8729, "";"")))))"),"#N/A")</f>
        <v>#N/A</v>
      </c>
    </row>
    <row r="8730">
      <c r="A8730" s="12" t="str">
        <f>IFERROR(__xludf.DUMMYFUNCTION("TEXTJOIN("";"", TRUE, FILTER(CID!$B$2:$B$14794, CID!B8730=CID!$D$2:$D$14794))"),"#N/A")</f>
        <v>#N/A</v>
      </c>
      <c r="B8730" s="12" t="str">
        <f>IFERROR(__xludf.DUMMYFUNCTION("TEXTJOIN(""; "", TRUE, FILTER(CID!B8730:B14794, REGEXMATCH(CID!D8730:D14794, TEXTJOIN(""|"", TRUE, SPLIT(A8730, "";"")))))"),"#N/A")</f>
        <v>#N/A</v>
      </c>
    </row>
    <row r="8731">
      <c r="A8731" s="12" t="str">
        <f>IFERROR(__xludf.DUMMYFUNCTION("TEXTJOIN("";"", TRUE, FILTER(CID!$B$2:$B$14794, CID!B8731=CID!$D$2:$D$14794))"),"#N/A")</f>
        <v>#N/A</v>
      </c>
      <c r="B8731" s="12" t="str">
        <f>IFERROR(__xludf.DUMMYFUNCTION("TEXTJOIN(""; "", TRUE, FILTER(CID!B8731:B14794, REGEXMATCH(CID!D8731:D14794, TEXTJOIN(""|"", TRUE, SPLIT(A8731, "";"")))))"),"#N/A")</f>
        <v>#N/A</v>
      </c>
    </row>
    <row r="8732">
      <c r="A8732" s="12" t="str">
        <f>IFERROR(__xludf.DUMMYFUNCTION("TEXTJOIN("";"", TRUE, FILTER(CID!$B$2:$B$14794, CID!B8732=CID!$D$2:$D$14794))"),"#N/A")</f>
        <v>#N/A</v>
      </c>
      <c r="B8732" s="12" t="str">
        <f>IFERROR(__xludf.DUMMYFUNCTION("TEXTJOIN(""; "", TRUE, FILTER(CID!B8732:B14794, REGEXMATCH(CID!D8732:D14794, TEXTJOIN(""|"", TRUE, SPLIT(A8732, "";"")))))"),"#N/A")</f>
        <v>#N/A</v>
      </c>
    </row>
    <row r="8733">
      <c r="A8733" s="12" t="str">
        <f>IFERROR(__xludf.DUMMYFUNCTION("TEXTJOIN("";"", TRUE, FILTER(CID!$B$2:$B$14794, CID!B8733=CID!$D$2:$D$14794))"),"#N/A")</f>
        <v>#N/A</v>
      </c>
      <c r="B8733" s="12" t="str">
        <f>IFERROR(__xludf.DUMMYFUNCTION("TEXTJOIN(""; "", TRUE, FILTER(CID!B8733:B14794, REGEXMATCH(CID!D8733:D14794, TEXTJOIN(""|"", TRUE, SPLIT(A8733, "";"")))))"),"#N/A")</f>
        <v>#N/A</v>
      </c>
    </row>
    <row r="8734">
      <c r="A8734" s="12" t="str">
        <f>IFERROR(__xludf.DUMMYFUNCTION("TEXTJOIN("";"", TRUE, FILTER(CID!$B$2:$B$14794, CID!B8734=CID!$D$2:$D$14794))"),"#N/A")</f>
        <v>#N/A</v>
      </c>
      <c r="B8734" s="12" t="str">
        <f>IFERROR(__xludf.DUMMYFUNCTION("TEXTJOIN(""; "", TRUE, FILTER(CID!B8734:B14794, REGEXMATCH(CID!D8734:D14794, TEXTJOIN(""|"", TRUE, SPLIT(A8734, "";"")))))"),"#N/A")</f>
        <v>#N/A</v>
      </c>
    </row>
    <row r="8735">
      <c r="A8735" s="12" t="str">
        <f>IFERROR(__xludf.DUMMYFUNCTION("TEXTJOIN("";"", TRUE, FILTER(CID!$B$2:$B$14794, CID!B8735=CID!$D$2:$D$14794))"),"#N/A")</f>
        <v>#N/A</v>
      </c>
      <c r="B8735" s="12" t="str">
        <f>IFERROR(__xludf.DUMMYFUNCTION("TEXTJOIN(""; "", TRUE, FILTER(CID!B8735:B14794, REGEXMATCH(CID!D8735:D14794, TEXTJOIN(""|"", TRUE, SPLIT(A8735, "";"")))))"),"#N/A")</f>
        <v>#N/A</v>
      </c>
    </row>
    <row r="8736">
      <c r="A8736" s="12" t="str">
        <f>IFERROR(__xludf.DUMMYFUNCTION("TEXTJOIN("";"", TRUE, FILTER(CID!$B$2:$B$14794, CID!B8736=CID!$D$2:$D$14794))"),"#N/A")</f>
        <v>#N/A</v>
      </c>
      <c r="B8736" s="12" t="str">
        <f>IFERROR(__xludf.DUMMYFUNCTION("TEXTJOIN(""; "", TRUE, FILTER(CID!B8736:B14794, REGEXMATCH(CID!D8736:D14794, TEXTJOIN(""|"", TRUE, SPLIT(A8736, "";"")))))"),"#N/A")</f>
        <v>#N/A</v>
      </c>
    </row>
    <row r="8737">
      <c r="A8737" s="12" t="str">
        <f>IFERROR(__xludf.DUMMYFUNCTION("TEXTJOIN("";"", TRUE, FILTER(CID!$B$2:$B$14794, CID!B8737=CID!$D$2:$D$14794))"),"#N/A")</f>
        <v>#N/A</v>
      </c>
      <c r="B8737" s="12" t="str">
        <f>IFERROR(__xludf.DUMMYFUNCTION("TEXTJOIN(""; "", TRUE, FILTER(CID!B8737:B14794, REGEXMATCH(CID!D8737:D14794, TEXTJOIN(""|"", TRUE, SPLIT(A8737, "";"")))))"),"#N/A")</f>
        <v>#N/A</v>
      </c>
    </row>
    <row r="8738">
      <c r="A8738" s="12" t="str">
        <f>IFERROR(__xludf.DUMMYFUNCTION("TEXTJOIN("";"", TRUE, FILTER(CID!$B$2:$B$14794, CID!B8738=CID!$D$2:$D$14794))"),"#N/A")</f>
        <v>#N/A</v>
      </c>
      <c r="B8738" s="12" t="str">
        <f>IFERROR(__xludf.DUMMYFUNCTION("TEXTJOIN(""; "", TRUE, FILTER(CID!B8738:B14794, REGEXMATCH(CID!D8738:D14794, TEXTJOIN(""|"", TRUE, SPLIT(A8738, "";"")))))"),"#N/A")</f>
        <v>#N/A</v>
      </c>
    </row>
    <row r="8739">
      <c r="A8739" s="12" t="str">
        <f>IFERROR(__xludf.DUMMYFUNCTION("TEXTJOIN("";"", TRUE, FILTER(CID!$B$2:$B$14794, CID!B8739=CID!$D$2:$D$14794))"),"#N/A")</f>
        <v>#N/A</v>
      </c>
      <c r="B8739" s="12" t="str">
        <f>IFERROR(__xludf.DUMMYFUNCTION("TEXTJOIN(""; "", TRUE, FILTER(CID!B8739:B14794, REGEXMATCH(CID!D8739:D14794, TEXTJOIN(""|"", TRUE, SPLIT(A8739, "";"")))))"),"#N/A")</f>
        <v>#N/A</v>
      </c>
    </row>
    <row r="8740">
      <c r="A8740" s="12" t="str">
        <f>IFERROR(__xludf.DUMMYFUNCTION("TEXTJOIN("";"", TRUE, FILTER(CID!$B$2:$B$14794, CID!B8740=CID!$D$2:$D$14794))"),"#N/A")</f>
        <v>#N/A</v>
      </c>
      <c r="B8740" s="12" t="str">
        <f>IFERROR(__xludf.DUMMYFUNCTION("TEXTJOIN(""; "", TRUE, FILTER(CID!B8740:B14794, REGEXMATCH(CID!D8740:D14794, TEXTJOIN(""|"", TRUE, SPLIT(A8740, "";"")))))"),"#N/A")</f>
        <v>#N/A</v>
      </c>
    </row>
    <row r="8741">
      <c r="A8741" s="12" t="str">
        <f>IFERROR(__xludf.DUMMYFUNCTION("TEXTJOIN("";"", TRUE, FILTER(CID!$B$2:$B$14794, CID!B8741=CID!$D$2:$D$14794))"),"#N/A")</f>
        <v>#N/A</v>
      </c>
      <c r="B8741" s="12" t="str">
        <f>IFERROR(__xludf.DUMMYFUNCTION("TEXTJOIN(""; "", TRUE, FILTER(CID!B8741:B14794, REGEXMATCH(CID!D8741:D14794, TEXTJOIN(""|"", TRUE, SPLIT(A8741, "";"")))))"),"#N/A")</f>
        <v>#N/A</v>
      </c>
    </row>
    <row r="8742">
      <c r="A8742" s="12" t="str">
        <f>IFERROR(__xludf.DUMMYFUNCTION("TEXTJOIN("";"", TRUE, FILTER(CID!$B$2:$B$14794, CID!B8742=CID!$D$2:$D$14794))"),"#N/A")</f>
        <v>#N/A</v>
      </c>
      <c r="B8742" s="12" t="str">
        <f>IFERROR(__xludf.DUMMYFUNCTION("TEXTJOIN(""; "", TRUE, FILTER(CID!B8742:B14794, REGEXMATCH(CID!D8742:D14794, TEXTJOIN(""|"", TRUE, SPLIT(A8742, "";"")))))"),"#N/A")</f>
        <v>#N/A</v>
      </c>
    </row>
    <row r="8743">
      <c r="A8743" s="12" t="str">
        <f>IFERROR(__xludf.DUMMYFUNCTION("TEXTJOIN("";"", TRUE, FILTER(CID!$B$2:$B$14794, CID!B8743=CID!$D$2:$D$14794))"),"#N/A")</f>
        <v>#N/A</v>
      </c>
      <c r="B8743" s="12" t="str">
        <f>IFERROR(__xludf.DUMMYFUNCTION("TEXTJOIN(""; "", TRUE, FILTER(CID!B8743:B14794, REGEXMATCH(CID!D8743:D14794, TEXTJOIN(""|"", TRUE, SPLIT(A8743, "";"")))))"),"#N/A")</f>
        <v>#N/A</v>
      </c>
    </row>
    <row r="8744">
      <c r="A8744" s="12" t="str">
        <f>IFERROR(__xludf.DUMMYFUNCTION("TEXTJOIN("";"", TRUE, FILTER(CID!$B$2:$B$14794, CID!B8744=CID!$D$2:$D$14794))"),"#N/A")</f>
        <v>#N/A</v>
      </c>
      <c r="B8744" s="12" t="str">
        <f>IFERROR(__xludf.DUMMYFUNCTION("TEXTJOIN(""; "", TRUE, FILTER(CID!B8744:B14794, REGEXMATCH(CID!D8744:D14794, TEXTJOIN(""|"", TRUE, SPLIT(A8744, "";"")))))"),"#N/A")</f>
        <v>#N/A</v>
      </c>
    </row>
    <row r="8745">
      <c r="A8745" s="12" t="str">
        <f>IFERROR(__xludf.DUMMYFUNCTION("TEXTJOIN("";"", TRUE, FILTER(CID!$B$2:$B$14794, CID!B8745=CID!$D$2:$D$14794))"),"#N/A")</f>
        <v>#N/A</v>
      </c>
      <c r="B8745" s="12" t="str">
        <f>IFERROR(__xludf.DUMMYFUNCTION("TEXTJOIN(""; "", TRUE, FILTER(CID!B8745:B14794, REGEXMATCH(CID!D8745:D14794, TEXTJOIN(""|"", TRUE, SPLIT(A8745, "";"")))))"),"#N/A")</f>
        <v>#N/A</v>
      </c>
    </row>
    <row r="8746">
      <c r="A8746" s="12" t="str">
        <f>IFERROR(__xludf.DUMMYFUNCTION("TEXTJOIN("";"", TRUE, FILTER(CID!$B$2:$B$14794, CID!B8746=CID!$D$2:$D$14794))"),"#N/A")</f>
        <v>#N/A</v>
      </c>
      <c r="B8746" s="12" t="str">
        <f>IFERROR(__xludf.DUMMYFUNCTION("TEXTJOIN(""; "", TRUE, FILTER(CID!B8746:B14794, REGEXMATCH(CID!D8746:D14794, TEXTJOIN(""|"", TRUE, SPLIT(A8746, "";"")))))"),"#N/A")</f>
        <v>#N/A</v>
      </c>
    </row>
    <row r="8747">
      <c r="A8747" s="12" t="str">
        <f>IFERROR(__xludf.DUMMYFUNCTION("TEXTJOIN("";"", TRUE, FILTER(CID!$B$2:$B$14794, CID!B8747=CID!$D$2:$D$14794))"),"#N/A")</f>
        <v>#N/A</v>
      </c>
      <c r="B8747" s="12" t="str">
        <f>IFERROR(__xludf.DUMMYFUNCTION("TEXTJOIN(""; "", TRUE, FILTER(CID!B8747:B14794, REGEXMATCH(CID!D8747:D14794, TEXTJOIN(""|"", TRUE, SPLIT(A8747, "";"")))))"),"#N/A")</f>
        <v>#N/A</v>
      </c>
    </row>
    <row r="8748">
      <c r="A8748" s="12" t="str">
        <f>IFERROR(__xludf.DUMMYFUNCTION("TEXTJOIN("";"", TRUE, FILTER(CID!$B$2:$B$14794, CID!B8748=CID!$D$2:$D$14794))"),"#N/A")</f>
        <v>#N/A</v>
      </c>
      <c r="B8748" s="12" t="str">
        <f>IFERROR(__xludf.DUMMYFUNCTION("TEXTJOIN(""; "", TRUE, FILTER(CID!B8748:B14794, REGEXMATCH(CID!D8748:D14794, TEXTJOIN(""|"", TRUE, SPLIT(A8748, "";"")))))"),"#N/A")</f>
        <v>#N/A</v>
      </c>
    </row>
    <row r="8749">
      <c r="A8749" s="12" t="str">
        <f>IFERROR(__xludf.DUMMYFUNCTION("TEXTJOIN("";"", TRUE, FILTER(CID!$B$2:$B$14794, CID!B8749=CID!$D$2:$D$14794))"),"#N/A")</f>
        <v>#N/A</v>
      </c>
      <c r="B8749" s="12" t="str">
        <f>IFERROR(__xludf.DUMMYFUNCTION("TEXTJOIN(""; "", TRUE, FILTER(CID!B8749:B14794, REGEXMATCH(CID!D8749:D14794, TEXTJOIN(""|"", TRUE, SPLIT(A8749, "";"")))))"),"#N/A")</f>
        <v>#N/A</v>
      </c>
    </row>
    <row r="8750">
      <c r="A8750" s="12" t="str">
        <f>IFERROR(__xludf.DUMMYFUNCTION("TEXTJOIN("";"", TRUE, FILTER(CID!$B$2:$B$14794, CID!B8750=CID!$D$2:$D$14794))"),"#N/A")</f>
        <v>#N/A</v>
      </c>
      <c r="B8750" s="12" t="str">
        <f>IFERROR(__xludf.DUMMYFUNCTION("TEXTJOIN(""; "", TRUE, FILTER(CID!B8750:B14794, REGEXMATCH(CID!D8750:D14794, TEXTJOIN(""|"", TRUE, SPLIT(A8750, "";"")))))"),"#N/A")</f>
        <v>#N/A</v>
      </c>
    </row>
    <row r="8751">
      <c r="A8751" s="12" t="str">
        <f>IFERROR(__xludf.DUMMYFUNCTION("TEXTJOIN("";"", TRUE, FILTER(CID!$B$2:$B$14794, CID!B8751=CID!$D$2:$D$14794))"),"#N/A")</f>
        <v>#N/A</v>
      </c>
      <c r="B8751" s="12" t="str">
        <f>IFERROR(__xludf.DUMMYFUNCTION("TEXTJOIN(""; "", TRUE, FILTER(CID!B8751:B14794, REGEXMATCH(CID!D8751:D14794, TEXTJOIN(""|"", TRUE, SPLIT(A8751, "";"")))))"),"#N/A")</f>
        <v>#N/A</v>
      </c>
    </row>
    <row r="8752">
      <c r="A8752" s="12" t="str">
        <f>IFERROR(__xludf.DUMMYFUNCTION("TEXTJOIN("";"", TRUE, FILTER(CID!$B$2:$B$14794, CID!B8752=CID!$D$2:$D$14794))"),"#N/A")</f>
        <v>#N/A</v>
      </c>
      <c r="B8752" s="12" t="str">
        <f>IFERROR(__xludf.DUMMYFUNCTION("TEXTJOIN(""; "", TRUE, FILTER(CID!B8752:B14794, REGEXMATCH(CID!D8752:D14794, TEXTJOIN(""|"", TRUE, SPLIT(A8752, "";"")))))"),"#N/A")</f>
        <v>#N/A</v>
      </c>
    </row>
    <row r="8753">
      <c r="A8753" s="12" t="str">
        <f>IFERROR(__xludf.DUMMYFUNCTION("TEXTJOIN("";"", TRUE, FILTER(CID!$B$2:$B$14794, CID!B8753=CID!$D$2:$D$14794))"),"#N/A")</f>
        <v>#N/A</v>
      </c>
      <c r="B8753" s="12" t="str">
        <f>IFERROR(__xludf.DUMMYFUNCTION("TEXTJOIN(""; "", TRUE, FILTER(CID!B8753:B14794, REGEXMATCH(CID!D8753:D14794, TEXTJOIN(""|"", TRUE, SPLIT(A8753, "";"")))))"),"#N/A")</f>
        <v>#N/A</v>
      </c>
    </row>
    <row r="8754">
      <c r="A8754" s="12" t="str">
        <f>IFERROR(__xludf.DUMMYFUNCTION("TEXTJOIN("";"", TRUE, FILTER(CID!$B$2:$B$14794, CID!B8754=CID!$D$2:$D$14794))"),"#N/A")</f>
        <v>#N/A</v>
      </c>
      <c r="B8754" s="12" t="str">
        <f>IFERROR(__xludf.DUMMYFUNCTION("TEXTJOIN(""; "", TRUE, FILTER(CID!B8754:B14794, REGEXMATCH(CID!D8754:D14794, TEXTJOIN(""|"", TRUE, SPLIT(A8754, "";"")))))"),"#N/A")</f>
        <v>#N/A</v>
      </c>
    </row>
    <row r="8755">
      <c r="A8755" s="12" t="str">
        <f>IFERROR(__xludf.DUMMYFUNCTION("TEXTJOIN("";"", TRUE, FILTER(CID!$B$2:$B$14794, CID!B8755=CID!$D$2:$D$14794))"),"#N/A")</f>
        <v>#N/A</v>
      </c>
      <c r="B8755" s="12" t="str">
        <f>IFERROR(__xludf.DUMMYFUNCTION("TEXTJOIN(""; "", TRUE, FILTER(CID!B8755:B14794, REGEXMATCH(CID!D8755:D14794, TEXTJOIN(""|"", TRUE, SPLIT(A8755, "";"")))))"),"#N/A")</f>
        <v>#N/A</v>
      </c>
    </row>
    <row r="8756">
      <c r="A8756" s="12" t="str">
        <f>IFERROR(__xludf.DUMMYFUNCTION("TEXTJOIN("";"", TRUE, FILTER(CID!$B$2:$B$14794, CID!B8756=CID!$D$2:$D$14794))"),"#N/A")</f>
        <v>#N/A</v>
      </c>
      <c r="B8756" s="12" t="str">
        <f>IFERROR(__xludf.DUMMYFUNCTION("TEXTJOIN(""; "", TRUE, FILTER(CID!B8756:B14794, REGEXMATCH(CID!D8756:D14794, TEXTJOIN(""|"", TRUE, SPLIT(A8756, "";"")))))"),"#N/A")</f>
        <v>#N/A</v>
      </c>
    </row>
    <row r="8757">
      <c r="A8757" s="12" t="str">
        <f>IFERROR(__xludf.DUMMYFUNCTION("TEXTJOIN("";"", TRUE, FILTER(CID!$B$2:$B$14794, CID!B8757=CID!$D$2:$D$14794))"),"#N/A")</f>
        <v>#N/A</v>
      </c>
      <c r="B8757" s="12" t="str">
        <f>IFERROR(__xludf.DUMMYFUNCTION("TEXTJOIN(""; "", TRUE, FILTER(CID!B8757:B14794, REGEXMATCH(CID!D8757:D14794, TEXTJOIN(""|"", TRUE, SPLIT(A8757, "";"")))))"),"#N/A")</f>
        <v>#N/A</v>
      </c>
    </row>
    <row r="8758">
      <c r="A8758" s="12" t="str">
        <f>IFERROR(__xludf.DUMMYFUNCTION("TEXTJOIN("";"", TRUE, FILTER(CID!$B$2:$B$14794, CID!B8758=CID!$D$2:$D$14794))"),"#N/A")</f>
        <v>#N/A</v>
      </c>
      <c r="B8758" s="12" t="str">
        <f>IFERROR(__xludf.DUMMYFUNCTION("TEXTJOIN(""; "", TRUE, FILTER(CID!B8758:B14794, REGEXMATCH(CID!D8758:D14794, TEXTJOIN(""|"", TRUE, SPLIT(A8758, "";"")))))"),"#N/A")</f>
        <v>#N/A</v>
      </c>
    </row>
    <row r="8759">
      <c r="A8759" s="12" t="str">
        <f>IFERROR(__xludf.DUMMYFUNCTION("TEXTJOIN("";"", TRUE, FILTER(CID!$B$2:$B$14794, CID!B8759=CID!$D$2:$D$14794))"),"#N/A")</f>
        <v>#N/A</v>
      </c>
      <c r="B8759" s="12" t="str">
        <f>IFERROR(__xludf.DUMMYFUNCTION("TEXTJOIN(""; "", TRUE, FILTER(CID!B8759:B14794, REGEXMATCH(CID!D8759:D14794, TEXTJOIN(""|"", TRUE, SPLIT(A8759, "";"")))))"),"#N/A")</f>
        <v>#N/A</v>
      </c>
    </row>
    <row r="8760">
      <c r="A8760" s="12" t="str">
        <f>IFERROR(__xludf.DUMMYFUNCTION("TEXTJOIN("";"", TRUE, FILTER(CID!$B$2:$B$14794, CID!B8760=CID!$D$2:$D$14794))"),"#N/A")</f>
        <v>#N/A</v>
      </c>
      <c r="B8760" s="12" t="str">
        <f>IFERROR(__xludf.DUMMYFUNCTION("TEXTJOIN(""; "", TRUE, FILTER(CID!B8760:B14794, REGEXMATCH(CID!D8760:D14794, TEXTJOIN(""|"", TRUE, SPLIT(A8760, "";"")))))"),"#N/A")</f>
        <v>#N/A</v>
      </c>
    </row>
    <row r="8761">
      <c r="A8761" s="12" t="str">
        <f>IFERROR(__xludf.DUMMYFUNCTION("TEXTJOIN("";"", TRUE, FILTER(CID!$B$2:$B$14794, CID!B8761=CID!$D$2:$D$14794))"),"#N/A")</f>
        <v>#N/A</v>
      </c>
      <c r="B8761" s="12" t="str">
        <f>IFERROR(__xludf.DUMMYFUNCTION("TEXTJOIN(""; "", TRUE, FILTER(CID!B8761:B14794, REGEXMATCH(CID!D8761:D14794, TEXTJOIN(""|"", TRUE, SPLIT(A8761, "";"")))))"),"#N/A")</f>
        <v>#N/A</v>
      </c>
    </row>
    <row r="8762">
      <c r="A8762" s="12" t="str">
        <f>IFERROR(__xludf.DUMMYFUNCTION("TEXTJOIN("";"", TRUE, FILTER(CID!$B$2:$B$14794, CID!B8762=CID!$D$2:$D$14794))"),"#N/A")</f>
        <v>#N/A</v>
      </c>
      <c r="B8762" s="12" t="str">
        <f>IFERROR(__xludf.DUMMYFUNCTION("TEXTJOIN(""; "", TRUE, FILTER(CID!B8762:B14794, REGEXMATCH(CID!D8762:D14794, TEXTJOIN(""|"", TRUE, SPLIT(A8762, "";"")))))"),"#N/A")</f>
        <v>#N/A</v>
      </c>
    </row>
    <row r="8763">
      <c r="A8763" s="12" t="str">
        <f>IFERROR(__xludf.DUMMYFUNCTION("TEXTJOIN("";"", TRUE, FILTER(CID!$B$2:$B$14794, CID!B8763=CID!$D$2:$D$14794))"),"#N/A")</f>
        <v>#N/A</v>
      </c>
      <c r="B8763" s="12" t="str">
        <f>IFERROR(__xludf.DUMMYFUNCTION("TEXTJOIN(""; "", TRUE, FILTER(CID!B8763:B14794, REGEXMATCH(CID!D8763:D14794, TEXTJOIN(""|"", TRUE, SPLIT(A8763, "";"")))))"),"#N/A")</f>
        <v>#N/A</v>
      </c>
    </row>
    <row r="8764">
      <c r="A8764" s="12" t="str">
        <f>IFERROR(__xludf.DUMMYFUNCTION("TEXTJOIN("";"", TRUE, FILTER(CID!$B$2:$B$14794, CID!B8764=CID!$D$2:$D$14794))"),"#N/A")</f>
        <v>#N/A</v>
      </c>
      <c r="B8764" s="12" t="str">
        <f>IFERROR(__xludf.DUMMYFUNCTION("TEXTJOIN(""; "", TRUE, FILTER(CID!B8764:B14794, REGEXMATCH(CID!D8764:D14794, TEXTJOIN(""|"", TRUE, SPLIT(A8764, "";"")))))"),"#N/A")</f>
        <v>#N/A</v>
      </c>
    </row>
    <row r="8765">
      <c r="A8765" s="12" t="str">
        <f>IFERROR(__xludf.DUMMYFUNCTION("TEXTJOIN("";"", TRUE, FILTER(CID!$B$2:$B$14794, CID!B8765=CID!$D$2:$D$14794))"),"#N/A")</f>
        <v>#N/A</v>
      </c>
      <c r="B8765" s="12" t="str">
        <f>IFERROR(__xludf.DUMMYFUNCTION("TEXTJOIN(""; "", TRUE, FILTER(CID!B8765:B14794, REGEXMATCH(CID!D8765:D14794, TEXTJOIN(""|"", TRUE, SPLIT(A8765, "";"")))))"),"#N/A")</f>
        <v>#N/A</v>
      </c>
    </row>
    <row r="8766">
      <c r="A8766" s="12" t="str">
        <f>IFERROR(__xludf.DUMMYFUNCTION("TEXTJOIN("";"", TRUE, FILTER(CID!$B$2:$B$14794, CID!B8766=CID!$D$2:$D$14794))"),"#N/A")</f>
        <v>#N/A</v>
      </c>
      <c r="B8766" s="12" t="str">
        <f>IFERROR(__xludf.DUMMYFUNCTION("TEXTJOIN(""; "", TRUE, FILTER(CID!B8766:B14794, REGEXMATCH(CID!D8766:D14794, TEXTJOIN(""|"", TRUE, SPLIT(A8766, "";"")))))"),"#N/A")</f>
        <v>#N/A</v>
      </c>
    </row>
    <row r="8767">
      <c r="A8767" s="12" t="str">
        <f>IFERROR(__xludf.DUMMYFUNCTION("TEXTJOIN("";"", TRUE, FILTER(CID!$B$2:$B$14794, CID!B8767=CID!$D$2:$D$14794))"),"#N/A")</f>
        <v>#N/A</v>
      </c>
      <c r="B8767" s="12" t="str">
        <f>IFERROR(__xludf.DUMMYFUNCTION("TEXTJOIN(""; "", TRUE, FILTER(CID!B8767:B14794, REGEXMATCH(CID!D8767:D14794, TEXTJOIN(""|"", TRUE, SPLIT(A8767, "";"")))))"),"#N/A")</f>
        <v>#N/A</v>
      </c>
    </row>
    <row r="8768">
      <c r="A8768" s="12" t="str">
        <f>IFERROR(__xludf.DUMMYFUNCTION("TEXTJOIN("";"", TRUE, FILTER(CID!$B$2:$B$14794, CID!B8768=CID!$D$2:$D$14794))"),"#N/A")</f>
        <v>#N/A</v>
      </c>
      <c r="B8768" s="12" t="str">
        <f>IFERROR(__xludf.DUMMYFUNCTION("TEXTJOIN(""; "", TRUE, FILTER(CID!B8768:B14794, REGEXMATCH(CID!D8768:D14794, TEXTJOIN(""|"", TRUE, SPLIT(A8768, "";"")))))"),"#N/A")</f>
        <v>#N/A</v>
      </c>
    </row>
    <row r="8769">
      <c r="A8769" s="12" t="str">
        <f>IFERROR(__xludf.DUMMYFUNCTION("TEXTJOIN("";"", TRUE, FILTER(CID!$B$2:$B$14794, CID!B8769=CID!$D$2:$D$14794))"),"#N/A")</f>
        <v>#N/A</v>
      </c>
      <c r="B8769" s="12" t="str">
        <f>IFERROR(__xludf.DUMMYFUNCTION("TEXTJOIN(""; "", TRUE, FILTER(CID!B8769:B14794, REGEXMATCH(CID!D8769:D14794, TEXTJOIN(""|"", TRUE, SPLIT(A8769, "";"")))))"),"#N/A")</f>
        <v>#N/A</v>
      </c>
    </row>
    <row r="8770">
      <c r="A8770" s="12" t="str">
        <f>IFERROR(__xludf.DUMMYFUNCTION("TEXTJOIN("";"", TRUE, FILTER(CID!$B$2:$B$14794, CID!B8770=CID!$D$2:$D$14794))"),"#N/A")</f>
        <v>#N/A</v>
      </c>
      <c r="B8770" s="12" t="str">
        <f>IFERROR(__xludf.DUMMYFUNCTION("TEXTJOIN(""; "", TRUE, FILTER(CID!B8770:B14794, REGEXMATCH(CID!D8770:D14794, TEXTJOIN(""|"", TRUE, SPLIT(A8770, "";"")))))"),"#N/A")</f>
        <v>#N/A</v>
      </c>
    </row>
    <row r="8771">
      <c r="A8771" s="12" t="str">
        <f>IFERROR(__xludf.DUMMYFUNCTION("TEXTJOIN("";"", TRUE, FILTER(CID!$B$2:$B$14794, CID!B8771=CID!$D$2:$D$14794))"),"#N/A")</f>
        <v>#N/A</v>
      </c>
      <c r="B8771" s="12" t="str">
        <f>IFERROR(__xludf.DUMMYFUNCTION("TEXTJOIN(""; "", TRUE, FILTER(CID!B8771:B14794, REGEXMATCH(CID!D8771:D14794, TEXTJOIN(""|"", TRUE, SPLIT(A8771, "";"")))))"),"#N/A")</f>
        <v>#N/A</v>
      </c>
    </row>
    <row r="8772">
      <c r="A8772" s="12" t="str">
        <f>IFERROR(__xludf.DUMMYFUNCTION("TEXTJOIN("";"", TRUE, FILTER(CID!$B$2:$B$14794, CID!B8772=CID!$D$2:$D$14794))"),"#N/A")</f>
        <v>#N/A</v>
      </c>
      <c r="B8772" s="12" t="str">
        <f>IFERROR(__xludf.DUMMYFUNCTION("TEXTJOIN(""; "", TRUE, FILTER(CID!B8772:B14794, REGEXMATCH(CID!D8772:D14794, TEXTJOIN(""|"", TRUE, SPLIT(A8772, "";"")))))"),"#N/A")</f>
        <v>#N/A</v>
      </c>
    </row>
    <row r="8773">
      <c r="A8773" s="12" t="str">
        <f>IFERROR(__xludf.DUMMYFUNCTION("TEXTJOIN("";"", TRUE, FILTER(CID!$B$2:$B$14794, CID!B8773=CID!$D$2:$D$14794))"),"#N/A")</f>
        <v>#N/A</v>
      </c>
      <c r="B8773" s="12" t="str">
        <f>IFERROR(__xludf.DUMMYFUNCTION("TEXTJOIN(""; "", TRUE, FILTER(CID!B8773:B14794, REGEXMATCH(CID!D8773:D14794, TEXTJOIN(""|"", TRUE, SPLIT(A8773, "";"")))))"),"#N/A")</f>
        <v>#N/A</v>
      </c>
    </row>
    <row r="8774">
      <c r="A8774" s="12" t="str">
        <f>IFERROR(__xludf.DUMMYFUNCTION("TEXTJOIN("";"", TRUE, FILTER(CID!$B$2:$B$14794, CID!B8774=CID!$D$2:$D$14794))"),"#N/A")</f>
        <v>#N/A</v>
      </c>
      <c r="B8774" s="12" t="str">
        <f>IFERROR(__xludf.DUMMYFUNCTION("TEXTJOIN(""; "", TRUE, FILTER(CID!B8774:B14794, REGEXMATCH(CID!D8774:D14794, TEXTJOIN(""|"", TRUE, SPLIT(A8774, "";"")))))"),"#N/A")</f>
        <v>#N/A</v>
      </c>
    </row>
    <row r="8775">
      <c r="A8775" s="12" t="str">
        <f>IFERROR(__xludf.DUMMYFUNCTION("TEXTJOIN("";"", TRUE, FILTER(CID!$B$2:$B$14794, CID!B8775=CID!$D$2:$D$14794))"),"#N/A")</f>
        <v>#N/A</v>
      </c>
      <c r="B8775" s="12" t="str">
        <f>IFERROR(__xludf.DUMMYFUNCTION("TEXTJOIN(""; "", TRUE, FILTER(CID!B8775:B14794, REGEXMATCH(CID!D8775:D14794, TEXTJOIN(""|"", TRUE, SPLIT(A8775, "";"")))))"),"#N/A")</f>
        <v>#N/A</v>
      </c>
    </row>
    <row r="8776">
      <c r="A8776" s="12" t="str">
        <f>IFERROR(__xludf.DUMMYFUNCTION("TEXTJOIN("";"", TRUE, FILTER(CID!$B$2:$B$14794, CID!B8776=CID!$D$2:$D$14794))"),"#N/A")</f>
        <v>#N/A</v>
      </c>
      <c r="B8776" s="12" t="str">
        <f>IFERROR(__xludf.DUMMYFUNCTION("TEXTJOIN(""; "", TRUE, FILTER(CID!B8776:B14794, REGEXMATCH(CID!D8776:D14794, TEXTJOIN(""|"", TRUE, SPLIT(A8776, "";"")))))"),"#N/A")</f>
        <v>#N/A</v>
      </c>
    </row>
    <row r="8777">
      <c r="A8777" s="12" t="str">
        <f>IFERROR(__xludf.DUMMYFUNCTION("TEXTJOIN("";"", TRUE, FILTER(CID!$B$2:$B$14794, CID!B8777=CID!$D$2:$D$14794))"),"#N/A")</f>
        <v>#N/A</v>
      </c>
      <c r="B8777" s="12" t="str">
        <f>IFERROR(__xludf.DUMMYFUNCTION("TEXTJOIN(""; "", TRUE, FILTER(CID!B8777:B14794, REGEXMATCH(CID!D8777:D14794, TEXTJOIN(""|"", TRUE, SPLIT(A8777, "";"")))))"),"#N/A")</f>
        <v>#N/A</v>
      </c>
    </row>
    <row r="8778">
      <c r="A8778" s="12" t="str">
        <f>IFERROR(__xludf.DUMMYFUNCTION("TEXTJOIN("";"", TRUE, FILTER(CID!$B$2:$B$14794, CID!B8778=CID!$D$2:$D$14794))"),"#N/A")</f>
        <v>#N/A</v>
      </c>
      <c r="B8778" s="12" t="str">
        <f>IFERROR(__xludf.DUMMYFUNCTION("TEXTJOIN(""; "", TRUE, FILTER(CID!B8778:B14794, REGEXMATCH(CID!D8778:D14794, TEXTJOIN(""|"", TRUE, SPLIT(A8778, "";"")))))"),"#N/A")</f>
        <v>#N/A</v>
      </c>
    </row>
    <row r="8779">
      <c r="A8779" s="12" t="str">
        <f>IFERROR(__xludf.DUMMYFUNCTION("TEXTJOIN("";"", TRUE, FILTER(CID!$B$2:$B$14794, CID!B8779=CID!$D$2:$D$14794))"),"#N/A")</f>
        <v>#N/A</v>
      </c>
      <c r="B8779" s="12" t="str">
        <f>IFERROR(__xludf.DUMMYFUNCTION("TEXTJOIN(""; "", TRUE, FILTER(CID!B8779:B14794, REGEXMATCH(CID!D8779:D14794, TEXTJOIN(""|"", TRUE, SPLIT(A8779, "";"")))))"),"#N/A")</f>
        <v>#N/A</v>
      </c>
    </row>
    <row r="8780">
      <c r="A8780" s="12" t="str">
        <f>IFERROR(__xludf.DUMMYFUNCTION("TEXTJOIN("";"", TRUE, FILTER(CID!$B$2:$B$14794, CID!B8780=CID!$D$2:$D$14794))"),"#N/A")</f>
        <v>#N/A</v>
      </c>
      <c r="B8780" s="12" t="str">
        <f>IFERROR(__xludf.DUMMYFUNCTION("TEXTJOIN(""; "", TRUE, FILTER(CID!B8780:B14794, REGEXMATCH(CID!D8780:D14794, TEXTJOIN(""|"", TRUE, SPLIT(A8780, "";"")))))"),"#N/A")</f>
        <v>#N/A</v>
      </c>
    </row>
    <row r="8781">
      <c r="A8781" s="12" t="str">
        <f>IFERROR(__xludf.DUMMYFUNCTION("TEXTJOIN("";"", TRUE, FILTER(CID!$B$2:$B$14794, CID!B8781=CID!$D$2:$D$14794))"),"#N/A")</f>
        <v>#N/A</v>
      </c>
      <c r="B8781" s="12" t="str">
        <f>IFERROR(__xludf.DUMMYFUNCTION("TEXTJOIN(""; "", TRUE, FILTER(CID!B8781:B14794, REGEXMATCH(CID!D8781:D14794, TEXTJOIN(""|"", TRUE, SPLIT(A8781, "";"")))))"),"#N/A")</f>
        <v>#N/A</v>
      </c>
    </row>
    <row r="8782">
      <c r="A8782" s="12" t="str">
        <f>IFERROR(__xludf.DUMMYFUNCTION("TEXTJOIN("";"", TRUE, FILTER(CID!$B$2:$B$14794, CID!B8782=CID!$D$2:$D$14794))"),"#N/A")</f>
        <v>#N/A</v>
      </c>
      <c r="B8782" s="12" t="str">
        <f>IFERROR(__xludf.DUMMYFUNCTION("TEXTJOIN(""; "", TRUE, FILTER(CID!B8782:B14794, REGEXMATCH(CID!D8782:D14794, TEXTJOIN(""|"", TRUE, SPLIT(A8782, "";"")))))"),"#N/A")</f>
        <v>#N/A</v>
      </c>
    </row>
    <row r="8783">
      <c r="A8783" s="12" t="str">
        <f>IFERROR(__xludf.DUMMYFUNCTION("TEXTJOIN("";"", TRUE, FILTER(CID!$B$2:$B$14794, CID!B8783=CID!$D$2:$D$14794))"),"#N/A")</f>
        <v>#N/A</v>
      </c>
      <c r="B8783" s="12" t="str">
        <f>IFERROR(__xludf.DUMMYFUNCTION("TEXTJOIN(""; "", TRUE, FILTER(CID!B8783:B14794, REGEXMATCH(CID!D8783:D14794, TEXTJOIN(""|"", TRUE, SPLIT(A8783, "";"")))))"),"#N/A")</f>
        <v>#N/A</v>
      </c>
    </row>
    <row r="8784">
      <c r="A8784" s="12" t="str">
        <f>IFERROR(__xludf.DUMMYFUNCTION("TEXTJOIN("";"", TRUE, FILTER(CID!$B$2:$B$14794, CID!B8784=CID!$D$2:$D$14794))"),"#N/A")</f>
        <v>#N/A</v>
      </c>
      <c r="B8784" s="12" t="str">
        <f>IFERROR(__xludf.DUMMYFUNCTION("TEXTJOIN(""; "", TRUE, FILTER(CID!B8784:B14794, REGEXMATCH(CID!D8784:D14794, TEXTJOIN(""|"", TRUE, SPLIT(A8784, "";"")))))"),"#N/A")</f>
        <v>#N/A</v>
      </c>
    </row>
    <row r="8785">
      <c r="A8785" s="12" t="str">
        <f>IFERROR(__xludf.DUMMYFUNCTION("TEXTJOIN("";"", TRUE, FILTER(CID!$B$2:$B$14794, CID!B8785=CID!$D$2:$D$14794))"),"#N/A")</f>
        <v>#N/A</v>
      </c>
      <c r="B8785" s="12" t="str">
        <f>IFERROR(__xludf.DUMMYFUNCTION("TEXTJOIN(""; "", TRUE, FILTER(CID!B8785:B14794, REGEXMATCH(CID!D8785:D14794, TEXTJOIN(""|"", TRUE, SPLIT(A8785, "";"")))))"),"#N/A")</f>
        <v>#N/A</v>
      </c>
    </row>
    <row r="8786">
      <c r="A8786" s="12" t="str">
        <f>IFERROR(__xludf.DUMMYFUNCTION("TEXTJOIN("";"", TRUE, FILTER(CID!$B$2:$B$14794, CID!B8786=CID!$D$2:$D$14794))"),"#N/A")</f>
        <v>#N/A</v>
      </c>
      <c r="B8786" s="12" t="str">
        <f>IFERROR(__xludf.DUMMYFUNCTION("TEXTJOIN(""; "", TRUE, FILTER(CID!B8786:B14794, REGEXMATCH(CID!D8786:D14794, TEXTJOIN(""|"", TRUE, SPLIT(A8786, "";"")))))"),"#N/A")</f>
        <v>#N/A</v>
      </c>
    </row>
    <row r="8787">
      <c r="A8787" s="12" t="str">
        <f>IFERROR(__xludf.DUMMYFUNCTION("TEXTJOIN("";"", TRUE, FILTER(CID!$B$2:$B$14794, CID!B8787=CID!$D$2:$D$14794))"),"#N/A")</f>
        <v>#N/A</v>
      </c>
      <c r="B8787" s="12" t="str">
        <f>IFERROR(__xludf.DUMMYFUNCTION("TEXTJOIN(""; "", TRUE, FILTER(CID!B8787:B14794, REGEXMATCH(CID!D8787:D14794, TEXTJOIN(""|"", TRUE, SPLIT(A8787, "";"")))))"),"#N/A")</f>
        <v>#N/A</v>
      </c>
    </row>
    <row r="8788">
      <c r="A8788" s="12" t="str">
        <f>IFERROR(__xludf.DUMMYFUNCTION("TEXTJOIN("";"", TRUE, FILTER(CID!$B$2:$B$14794, CID!B8788=CID!$D$2:$D$14794))"),"#N/A")</f>
        <v>#N/A</v>
      </c>
      <c r="B8788" s="12" t="str">
        <f>IFERROR(__xludf.DUMMYFUNCTION("TEXTJOIN(""; "", TRUE, FILTER(CID!B8788:B14794, REGEXMATCH(CID!D8788:D14794, TEXTJOIN(""|"", TRUE, SPLIT(A8788, "";"")))))"),"#N/A")</f>
        <v>#N/A</v>
      </c>
    </row>
    <row r="8789">
      <c r="A8789" s="12" t="str">
        <f>IFERROR(__xludf.DUMMYFUNCTION("TEXTJOIN("";"", TRUE, FILTER(CID!$B$2:$B$14794, CID!B8789=CID!$D$2:$D$14794))"),"#N/A")</f>
        <v>#N/A</v>
      </c>
      <c r="B8789" s="12" t="str">
        <f>IFERROR(__xludf.DUMMYFUNCTION("TEXTJOIN(""; "", TRUE, FILTER(CID!B8789:B14794, REGEXMATCH(CID!D8789:D14794, TEXTJOIN(""|"", TRUE, SPLIT(A8789, "";"")))))"),"#N/A")</f>
        <v>#N/A</v>
      </c>
    </row>
    <row r="8790">
      <c r="A8790" s="12" t="str">
        <f>IFERROR(__xludf.DUMMYFUNCTION("TEXTJOIN("";"", TRUE, FILTER(CID!$B$2:$B$14794, CID!B8790=CID!$D$2:$D$14794))"),"#N/A")</f>
        <v>#N/A</v>
      </c>
      <c r="B8790" s="12" t="str">
        <f>IFERROR(__xludf.DUMMYFUNCTION("TEXTJOIN(""; "", TRUE, FILTER(CID!B8790:B14794, REGEXMATCH(CID!D8790:D14794, TEXTJOIN(""|"", TRUE, SPLIT(A8790, "";"")))))"),"#N/A")</f>
        <v>#N/A</v>
      </c>
    </row>
    <row r="8791">
      <c r="A8791" s="12" t="str">
        <f>IFERROR(__xludf.DUMMYFUNCTION("TEXTJOIN("";"", TRUE, FILTER(CID!$B$2:$B$14794, CID!B8791=CID!$D$2:$D$14794))"),"#N/A")</f>
        <v>#N/A</v>
      </c>
      <c r="B8791" s="12" t="str">
        <f>IFERROR(__xludf.DUMMYFUNCTION("TEXTJOIN(""; "", TRUE, FILTER(CID!B8791:B14794, REGEXMATCH(CID!D8791:D14794, TEXTJOIN(""|"", TRUE, SPLIT(A8791, "";"")))))"),"#N/A")</f>
        <v>#N/A</v>
      </c>
    </row>
    <row r="8792">
      <c r="A8792" s="12" t="str">
        <f>IFERROR(__xludf.DUMMYFUNCTION("TEXTJOIN("";"", TRUE, FILTER(CID!$B$2:$B$14794, CID!B8792=CID!$D$2:$D$14794))"),"#N/A")</f>
        <v>#N/A</v>
      </c>
      <c r="B8792" s="12" t="str">
        <f>IFERROR(__xludf.DUMMYFUNCTION("TEXTJOIN(""; "", TRUE, FILTER(CID!B8792:B14794, REGEXMATCH(CID!D8792:D14794, TEXTJOIN(""|"", TRUE, SPLIT(A8792, "";"")))))"),"#N/A")</f>
        <v>#N/A</v>
      </c>
    </row>
    <row r="8793">
      <c r="A8793" s="12" t="str">
        <f>IFERROR(__xludf.DUMMYFUNCTION("TEXTJOIN("";"", TRUE, FILTER(CID!$B$2:$B$14794, CID!B8793=CID!$D$2:$D$14794))"),"#N/A")</f>
        <v>#N/A</v>
      </c>
      <c r="B8793" s="12" t="str">
        <f>IFERROR(__xludf.DUMMYFUNCTION("TEXTJOIN(""; "", TRUE, FILTER(CID!B8793:B14794, REGEXMATCH(CID!D8793:D14794, TEXTJOIN(""|"", TRUE, SPLIT(A8793, "";"")))))"),"#N/A")</f>
        <v>#N/A</v>
      </c>
    </row>
    <row r="8794">
      <c r="A8794" s="12" t="str">
        <f>IFERROR(__xludf.DUMMYFUNCTION("TEXTJOIN("";"", TRUE, FILTER(CID!$B$2:$B$14794, CID!B8794=CID!$D$2:$D$14794))"),"#N/A")</f>
        <v>#N/A</v>
      </c>
      <c r="B8794" s="12" t="str">
        <f>IFERROR(__xludf.DUMMYFUNCTION("TEXTJOIN(""; "", TRUE, FILTER(CID!B8794:B14794, REGEXMATCH(CID!D8794:D14794, TEXTJOIN(""|"", TRUE, SPLIT(A8794, "";"")))))"),"#N/A")</f>
        <v>#N/A</v>
      </c>
    </row>
    <row r="8795">
      <c r="A8795" s="12" t="str">
        <f>IFERROR(__xludf.DUMMYFUNCTION("TEXTJOIN("";"", TRUE, FILTER(CID!$B$2:$B$14794, CID!B8795=CID!$D$2:$D$14794))"),"#N/A")</f>
        <v>#N/A</v>
      </c>
      <c r="B8795" s="12" t="str">
        <f>IFERROR(__xludf.DUMMYFUNCTION("TEXTJOIN(""; "", TRUE, FILTER(CID!B8795:B14794, REGEXMATCH(CID!D8795:D14794, TEXTJOIN(""|"", TRUE, SPLIT(A8795, "";"")))))"),"#N/A")</f>
        <v>#N/A</v>
      </c>
    </row>
    <row r="8796">
      <c r="A8796" s="12" t="str">
        <f>IFERROR(__xludf.DUMMYFUNCTION("TEXTJOIN("";"", TRUE, FILTER(CID!$B$2:$B$14794, CID!B8796=CID!$D$2:$D$14794))"),"#N/A")</f>
        <v>#N/A</v>
      </c>
      <c r="B8796" s="12" t="str">
        <f>IFERROR(__xludf.DUMMYFUNCTION("TEXTJOIN(""; "", TRUE, FILTER(CID!B8796:B14794, REGEXMATCH(CID!D8796:D14794, TEXTJOIN(""|"", TRUE, SPLIT(A8796, "";"")))))"),"#N/A")</f>
        <v>#N/A</v>
      </c>
    </row>
    <row r="8797">
      <c r="A8797" s="12" t="str">
        <f>IFERROR(__xludf.DUMMYFUNCTION("TEXTJOIN("";"", TRUE, FILTER(CID!$B$2:$B$14794, CID!B8797=CID!$D$2:$D$14794))"),"#N/A")</f>
        <v>#N/A</v>
      </c>
      <c r="B8797" s="12" t="str">
        <f>IFERROR(__xludf.DUMMYFUNCTION("TEXTJOIN(""; "", TRUE, FILTER(CID!B8797:B14794, REGEXMATCH(CID!D8797:D14794, TEXTJOIN(""|"", TRUE, SPLIT(A8797, "";"")))))"),"#N/A")</f>
        <v>#N/A</v>
      </c>
    </row>
    <row r="8798">
      <c r="A8798" s="12" t="str">
        <f>IFERROR(__xludf.DUMMYFUNCTION("TEXTJOIN("";"", TRUE, FILTER(CID!$B$2:$B$14794, CID!B8798=CID!$D$2:$D$14794))"),"#N/A")</f>
        <v>#N/A</v>
      </c>
      <c r="B8798" s="12" t="str">
        <f>IFERROR(__xludf.DUMMYFUNCTION("TEXTJOIN(""; "", TRUE, FILTER(CID!B8798:B14794, REGEXMATCH(CID!D8798:D14794, TEXTJOIN(""|"", TRUE, SPLIT(A8798, "";"")))))"),"#N/A")</f>
        <v>#N/A</v>
      </c>
    </row>
    <row r="8799">
      <c r="A8799" s="12" t="str">
        <f>IFERROR(__xludf.DUMMYFUNCTION("TEXTJOIN("";"", TRUE, FILTER(CID!$B$2:$B$14794, CID!B8799=CID!$D$2:$D$14794))"),"#N/A")</f>
        <v>#N/A</v>
      </c>
      <c r="B8799" s="12" t="str">
        <f>IFERROR(__xludf.DUMMYFUNCTION("TEXTJOIN(""; "", TRUE, FILTER(CID!B8799:B14794, REGEXMATCH(CID!D8799:D14794, TEXTJOIN(""|"", TRUE, SPLIT(A8799, "";"")))))"),"#N/A")</f>
        <v>#N/A</v>
      </c>
    </row>
    <row r="8800">
      <c r="A8800" s="12" t="str">
        <f>IFERROR(__xludf.DUMMYFUNCTION("TEXTJOIN("";"", TRUE, FILTER(CID!$B$2:$B$14794, CID!B8800=CID!$D$2:$D$14794))"),"#N/A")</f>
        <v>#N/A</v>
      </c>
      <c r="B8800" s="12" t="str">
        <f>IFERROR(__xludf.DUMMYFUNCTION("TEXTJOIN(""; "", TRUE, FILTER(CID!B8800:B14794, REGEXMATCH(CID!D8800:D14794, TEXTJOIN(""|"", TRUE, SPLIT(A8800, "";"")))))"),"#N/A")</f>
        <v>#N/A</v>
      </c>
    </row>
    <row r="8801">
      <c r="A8801" s="12" t="str">
        <f>IFERROR(__xludf.DUMMYFUNCTION("TEXTJOIN("";"", TRUE, FILTER(CID!$B$2:$B$14794, CID!B8801=CID!$D$2:$D$14794))"),"#N/A")</f>
        <v>#N/A</v>
      </c>
      <c r="B8801" s="12" t="str">
        <f>IFERROR(__xludf.DUMMYFUNCTION("TEXTJOIN(""; "", TRUE, FILTER(CID!B8801:B14794, REGEXMATCH(CID!D8801:D14794, TEXTJOIN(""|"", TRUE, SPLIT(A8801, "";"")))))"),"#N/A")</f>
        <v>#N/A</v>
      </c>
    </row>
    <row r="8802">
      <c r="A8802" s="12" t="str">
        <f>IFERROR(__xludf.DUMMYFUNCTION("TEXTJOIN("";"", TRUE, FILTER(CID!$B$2:$B$14794, CID!B8802=CID!$D$2:$D$14794))"),"#N/A")</f>
        <v>#N/A</v>
      </c>
      <c r="B8802" s="12" t="str">
        <f>IFERROR(__xludf.DUMMYFUNCTION("TEXTJOIN(""; "", TRUE, FILTER(CID!B8802:B14794, REGEXMATCH(CID!D8802:D14794, TEXTJOIN(""|"", TRUE, SPLIT(A8802, "";"")))))"),"#N/A")</f>
        <v>#N/A</v>
      </c>
    </row>
    <row r="8803">
      <c r="A8803" s="12" t="str">
        <f>IFERROR(__xludf.DUMMYFUNCTION("TEXTJOIN("";"", TRUE, FILTER(CID!$B$2:$B$14794, CID!B8803=CID!$D$2:$D$14794))"),"#N/A")</f>
        <v>#N/A</v>
      </c>
      <c r="B8803" s="12" t="str">
        <f>IFERROR(__xludf.DUMMYFUNCTION("TEXTJOIN(""; "", TRUE, FILTER(CID!B8803:B14794, REGEXMATCH(CID!D8803:D14794, TEXTJOIN(""|"", TRUE, SPLIT(A8803, "";"")))))"),"#N/A")</f>
        <v>#N/A</v>
      </c>
    </row>
    <row r="8804">
      <c r="A8804" s="12" t="str">
        <f>IFERROR(__xludf.DUMMYFUNCTION("TEXTJOIN("";"", TRUE, FILTER(CID!$B$2:$B$14794, CID!B8804=CID!$D$2:$D$14794))"),"#N/A")</f>
        <v>#N/A</v>
      </c>
      <c r="B8804" s="12" t="str">
        <f>IFERROR(__xludf.DUMMYFUNCTION("TEXTJOIN(""; "", TRUE, FILTER(CID!B8804:B14794, REGEXMATCH(CID!D8804:D14794, TEXTJOIN(""|"", TRUE, SPLIT(A8804, "";"")))))"),"#N/A")</f>
        <v>#N/A</v>
      </c>
    </row>
    <row r="8805">
      <c r="A8805" s="12" t="str">
        <f>IFERROR(__xludf.DUMMYFUNCTION("TEXTJOIN("";"", TRUE, FILTER(CID!$B$2:$B$14794, CID!B8805=CID!$D$2:$D$14794))"),"#N/A")</f>
        <v>#N/A</v>
      </c>
      <c r="B8805" s="12" t="str">
        <f>IFERROR(__xludf.DUMMYFUNCTION("TEXTJOIN(""; "", TRUE, FILTER(CID!B8805:B14794, REGEXMATCH(CID!D8805:D14794, TEXTJOIN(""|"", TRUE, SPLIT(A8805, "";"")))))"),"#N/A")</f>
        <v>#N/A</v>
      </c>
    </row>
    <row r="8806">
      <c r="A8806" s="12" t="str">
        <f>IFERROR(__xludf.DUMMYFUNCTION("TEXTJOIN("";"", TRUE, FILTER(CID!$B$2:$B$14794, CID!B8806=CID!$D$2:$D$14794))"),"#N/A")</f>
        <v>#N/A</v>
      </c>
      <c r="B8806" s="12" t="str">
        <f>IFERROR(__xludf.DUMMYFUNCTION("TEXTJOIN(""; "", TRUE, FILTER(CID!B8806:B14794, REGEXMATCH(CID!D8806:D14794, TEXTJOIN(""|"", TRUE, SPLIT(A8806, "";"")))))"),"#N/A")</f>
        <v>#N/A</v>
      </c>
    </row>
    <row r="8807">
      <c r="A8807" s="12" t="str">
        <f>IFERROR(__xludf.DUMMYFUNCTION("TEXTJOIN("";"", TRUE, FILTER(CID!$B$2:$B$14794, CID!B8807=CID!$D$2:$D$14794))"),"#N/A")</f>
        <v>#N/A</v>
      </c>
      <c r="B8807" s="12" t="str">
        <f>IFERROR(__xludf.DUMMYFUNCTION("TEXTJOIN(""; "", TRUE, FILTER(CID!B8807:B14794, REGEXMATCH(CID!D8807:D14794, TEXTJOIN(""|"", TRUE, SPLIT(A8807, "";"")))))"),"#N/A")</f>
        <v>#N/A</v>
      </c>
    </row>
    <row r="8808">
      <c r="A8808" s="12" t="str">
        <f>IFERROR(__xludf.DUMMYFUNCTION("TEXTJOIN("";"", TRUE, FILTER(CID!$B$2:$B$14794, CID!B8808=CID!$D$2:$D$14794))"),"#N/A")</f>
        <v>#N/A</v>
      </c>
      <c r="B8808" s="12" t="str">
        <f>IFERROR(__xludf.DUMMYFUNCTION("TEXTJOIN(""; "", TRUE, FILTER(CID!B8808:B14794, REGEXMATCH(CID!D8808:D14794, TEXTJOIN(""|"", TRUE, SPLIT(A8808, "";"")))))"),"#N/A")</f>
        <v>#N/A</v>
      </c>
    </row>
    <row r="8809">
      <c r="A8809" s="12" t="str">
        <f>IFERROR(__xludf.DUMMYFUNCTION("TEXTJOIN("";"", TRUE, FILTER(CID!$B$2:$B$14794, CID!B8809=CID!$D$2:$D$14794))"),"#N/A")</f>
        <v>#N/A</v>
      </c>
      <c r="B8809" s="12" t="str">
        <f>IFERROR(__xludf.DUMMYFUNCTION("TEXTJOIN(""; "", TRUE, FILTER(CID!B8809:B14794, REGEXMATCH(CID!D8809:D14794, TEXTJOIN(""|"", TRUE, SPLIT(A8809, "";"")))))"),"#N/A")</f>
        <v>#N/A</v>
      </c>
    </row>
    <row r="8810">
      <c r="A8810" s="12" t="str">
        <f>IFERROR(__xludf.DUMMYFUNCTION("TEXTJOIN("";"", TRUE, FILTER(CID!$B$2:$B$14794, CID!B8810=CID!$D$2:$D$14794))"),"#N/A")</f>
        <v>#N/A</v>
      </c>
      <c r="B8810" s="12" t="str">
        <f>IFERROR(__xludf.DUMMYFUNCTION("TEXTJOIN(""; "", TRUE, FILTER(CID!B8810:B14794, REGEXMATCH(CID!D8810:D14794, TEXTJOIN(""|"", TRUE, SPLIT(A8810, "";"")))))"),"#N/A")</f>
        <v>#N/A</v>
      </c>
    </row>
    <row r="8811">
      <c r="A8811" s="12" t="str">
        <f>IFERROR(__xludf.DUMMYFUNCTION("TEXTJOIN("";"", TRUE, FILTER(CID!$B$2:$B$14794, CID!B8811=CID!$D$2:$D$14794))"),"#N/A")</f>
        <v>#N/A</v>
      </c>
      <c r="B8811" s="12" t="str">
        <f>IFERROR(__xludf.DUMMYFUNCTION("TEXTJOIN(""; "", TRUE, FILTER(CID!B8811:B14794, REGEXMATCH(CID!D8811:D14794, TEXTJOIN(""|"", TRUE, SPLIT(A8811, "";"")))))"),"#N/A")</f>
        <v>#N/A</v>
      </c>
    </row>
    <row r="8812">
      <c r="A8812" s="12" t="str">
        <f>IFERROR(__xludf.DUMMYFUNCTION("TEXTJOIN("";"", TRUE, FILTER(CID!$B$2:$B$14794, CID!B8812=CID!$D$2:$D$14794))"),"#N/A")</f>
        <v>#N/A</v>
      </c>
      <c r="B8812" s="12" t="str">
        <f>IFERROR(__xludf.DUMMYFUNCTION("TEXTJOIN(""; "", TRUE, FILTER(CID!B8812:B14794, REGEXMATCH(CID!D8812:D14794, TEXTJOIN(""|"", TRUE, SPLIT(A8812, "";"")))))"),"#N/A")</f>
        <v>#N/A</v>
      </c>
    </row>
    <row r="8813">
      <c r="A8813" s="12" t="str">
        <f>IFERROR(__xludf.DUMMYFUNCTION("TEXTJOIN("";"", TRUE, FILTER(CID!$B$2:$B$14794, CID!B8813=CID!$D$2:$D$14794))"),"#N/A")</f>
        <v>#N/A</v>
      </c>
      <c r="B8813" s="12" t="str">
        <f>IFERROR(__xludf.DUMMYFUNCTION("TEXTJOIN(""; "", TRUE, FILTER(CID!B8813:B14794, REGEXMATCH(CID!D8813:D14794, TEXTJOIN(""|"", TRUE, SPLIT(A8813, "";"")))))"),"#N/A")</f>
        <v>#N/A</v>
      </c>
    </row>
    <row r="8814">
      <c r="A8814" s="12" t="str">
        <f>IFERROR(__xludf.DUMMYFUNCTION("TEXTJOIN("";"", TRUE, FILTER(CID!$B$2:$B$14794, CID!B8814=CID!$D$2:$D$14794))"),"#N/A")</f>
        <v>#N/A</v>
      </c>
      <c r="B8814" s="12" t="str">
        <f>IFERROR(__xludf.DUMMYFUNCTION("TEXTJOIN(""; "", TRUE, FILTER(CID!B8814:B14794, REGEXMATCH(CID!D8814:D14794, TEXTJOIN(""|"", TRUE, SPLIT(A8814, "";"")))))"),"#N/A")</f>
        <v>#N/A</v>
      </c>
    </row>
    <row r="8815">
      <c r="A8815" s="12" t="str">
        <f>IFERROR(__xludf.DUMMYFUNCTION("TEXTJOIN("";"", TRUE, FILTER(CID!$B$2:$B$14794, CID!B8815=CID!$D$2:$D$14794))"),"#N/A")</f>
        <v>#N/A</v>
      </c>
      <c r="B8815" s="12" t="str">
        <f>IFERROR(__xludf.DUMMYFUNCTION("TEXTJOIN(""; "", TRUE, FILTER(CID!B8815:B14794, REGEXMATCH(CID!D8815:D14794, TEXTJOIN(""|"", TRUE, SPLIT(A8815, "";"")))))"),"#N/A")</f>
        <v>#N/A</v>
      </c>
    </row>
    <row r="8816">
      <c r="A8816" s="12" t="str">
        <f>IFERROR(__xludf.DUMMYFUNCTION("TEXTJOIN("";"", TRUE, FILTER(CID!$B$2:$B$14794, CID!B8816=CID!$D$2:$D$14794))"),"#N/A")</f>
        <v>#N/A</v>
      </c>
      <c r="B8816" s="12" t="str">
        <f>IFERROR(__xludf.DUMMYFUNCTION("TEXTJOIN(""; "", TRUE, FILTER(CID!B8816:B14794, REGEXMATCH(CID!D8816:D14794, TEXTJOIN(""|"", TRUE, SPLIT(A8816, "";"")))))"),"#N/A")</f>
        <v>#N/A</v>
      </c>
    </row>
    <row r="8817">
      <c r="A8817" s="12" t="str">
        <f>IFERROR(__xludf.DUMMYFUNCTION("TEXTJOIN("";"", TRUE, FILTER(CID!$B$2:$B$14794, CID!B8817=CID!$D$2:$D$14794))"),"#N/A")</f>
        <v>#N/A</v>
      </c>
      <c r="B8817" s="12" t="str">
        <f>IFERROR(__xludf.DUMMYFUNCTION("TEXTJOIN(""; "", TRUE, FILTER(CID!B8817:B14794, REGEXMATCH(CID!D8817:D14794, TEXTJOIN(""|"", TRUE, SPLIT(A8817, "";"")))))"),"#N/A")</f>
        <v>#N/A</v>
      </c>
    </row>
    <row r="8818">
      <c r="A8818" s="12" t="str">
        <f>IFERROR(__xludf.DUMMYFUNCTION("TEXTJOIN("";"", TRUE, FILTER(CID!$B$2:$B$14794, CID!B8818=CID!$D$2:$D$14794))"),"#N/A")</f>
        <v>#N/A</v>
      </c>
      <c r="B8818" s="12" t="str">
        <f>IFERROR(__xludf.DUMMYFUNCTION("TEXTJOIN(""; "", TRUE, FILTER(CID!B8818:B14794, REGEXMATCH(CID!D8818:D14794, TEXTJOIN(""|"", TRUE, SPLIT(A8818, "";"")))))"),"#N/A")</f>
        <v>#N/A</v>
      </c>
    </row>
    <row r="8819">
      <c r="A8819" s="12" t="str">
        <f>IFERROR(__xludf.DUMMYFUNCTION("TEXTJOIN("";"", TRUE, FILTER(CID!$B$2:$B$14794, CID!B8819=CID!$D$2:$D$14794))"),"#N/A")</f>
        <v>#N/A</v>
      </c>
      <c r="B8819" s="12" t="str">
        <f>IFERROR(__xludf.DUMMYFUNCTION("TEXTJOIN(""; "", TRUE, FILTER(CID!B8819:B14794, REGEXMATCH(CID!D8819:D14794, TEXTJOIN(""|"", TRUE, SPLIT(A8819, "";"")))))"),"#N/A")</f>
        <v>#N/A</v>
      </c>
    </row>
    <row r="8820">
      <c r="A8820" s="12" t="str">
        <f>IFERROR(__xludf.DUMMYFUNCTION("TEXTJOIN("";"", TRUE, FILTER(CID!$B$2:$B$14794, CID!B8820=CID!$D$2:$D$14794))"),"#N/A")</f>
        <v>#N/A</v>
      </c>
      <c r="B8820" s="12" t="str">
        <f>IFERROR(__xludf.DUMMYFUNCTION("TEXTJOIN(""; "", TRUE, FILTER(CID!B8820:B14794, REGEXMATCH(CID!D8820:D14794, TEXTJOIN(""|"", TRUE, SPLIT(A8820, "";"")))))"),"#N/A")</f>
        <v>#N/A</v>
      </c>
    </row>
    <row r="8821">
      <c r="A8821" s="12" t="str">
        <f>IFERROR(__xludf.DUMMYFUNCTION("TEXTJOIN("";"", TRUE, FILTER(CID!$B$2:$B$14794, CID!B8821=CID!$D$2:$D$14794))"),"#N/A")</f>
        <v>#N/A</v>
      </c>
      <c r="B8821" s="12" t="str">
        <f>IFERROR(__xludf.DUMMYFUNCTION("TEXTJOIN(""; "", TRUE, FILTER(CID!B8821:B14794, REGEXMATCH(CID!D8821:D14794, TEXTJOIN(""|"", TRUE, SPLIT(A8821, "";"")))))"),"#N/A")</f>
        <v>#N/A</v>
      </c>
    </row>
    <row r="8822">
      <c r="A8822" s="12" t="str">
        <f>IFERROR(__xludf.DUMMYFUNCTION("TEXTJOIN("";"", TRUE, FILTER(CID!$B$2:$B$14794, CID!B8822=CID!$D$2:$D$14794))"),"#N/A")</f>
        <v>#N/A</v>
      </c>
      <c r="B8822" s="12" t="str">
        <f>IFERROR(__xludf.DUMMYFUNCTION("TEXTJOIN(""; "", TRUE, FILTER(CID!B8822:B14794, REGEXMATCH(CID!D8822:D14794, TEXTJOIN(""|"", TRUE, SPLIT(A8822, "";"")))))"),"#N/A")</f>
        <v>#N/A</v>
      </c>
    </row>
    <row r="8823">
      <c r="A8823" s="12" t="str">
        <f>IFERROR(__xludf.DUMMYFUNCTION("TEXTJOIN("";"", TRUE, FILTER(CID!$B$2:$B$14794, CID!B8823=CID!$D$2:$D$14794))"),"#N/A")</f>
        <v>#N/A</v>
      </c>
      <c r="B8823" s="12" t="str">
        <f>IFERROR(__xludf.DUMMYFUNCTION("TEXTJOIN(""; "", TRUE, FILTER(CID!B8823:B14794, REGEXMATCH(CID!D8823:D14794, TEXTJOIN(""|"", TRUE, SPLIT(A8823, "";"")))))"),"#N/A")</f>
        <v>#N/A</v>
      </c>
    </row>
    <row r="8824">
      <c r="A8824" s="12" t="str">
        <f>IFERROR(__xludf.DUMMYFUNCTION("TEXTJOIN("";"", TRUE, FILTER(CID!$B$2:$B$14794, CID!B8824=CID!$D$2:$D$14794))"),"#N/A")</f>
        <v>#N/A</v>
      </c>
      <c r="B8824" s="12" t="str">
        <f>IFERROR(__xludf.DUMMYFUNCTION("TEXTJOIN(""; "", TRUE, FILTER(CID!B8824:B14794, REGEXMATCH(CID!D8824:D14794, TEXTJOIN(""|"", TRUE, SPLIT(A8824, "";"")))))"),"#N/A")</f>
        <v>#N/A</v>
      </c>
    </row>
    <row r="8825">
      <c r="A8825" s="12" t="str">
        <f>IFERROR(__xludf.DUMMYFUNCTION("TEXTJOIN("";"", TRUE, FILTER(CID!$B$2:$B$14794, CID!B8825=CID!$D$2:$D$14794))"),"#N/A")</f>
        <v>#N/A</v>
      </c>
      <c r="B8825" s="12" t="str">
        <f>IFERROR(__xludf.DUMMYFUNCTION("TEXTJOIN(""; "", TRUE, FILTER(CID!B8825:B14794, REGEXMATCH(CID!D8825:D14794, TEXTJOIN(""|"", TRUE, SPLIT(A8825, "";"")))))"),"#N/A")</f>
        <v>#N/A</v>
      </c>
    </row>
    <row r="8826">
      <c r="A8826" s="12" t="str">
        <f>IFERROR(__xludf.DUMMYFUNCTION("TEXTJOIN("";"", TRUE, FILTER(CID!$B$2:$B$14794, CID!B8826=CID!$D$2:$D$14794))"),"#N/A")</f>
        <v>#N/A</v>
      </c>
      <c r="B8826" s="12" t="str">
        <f>IFERROR(__xludf.DUMMYFUNCTION("TEXTJOIN(""; "", TRUE, FILTER(CID!B8826:B14794, REGEXMATCH(CID!D8826:D14794, TEXTJOIN(""|"", TRUE, SPLIT(A8826, "";"")))))"),"#N/A")</f>
        <v>#N/A</v>
      </c>
    </row>
    <row r="8827">
      <c r="A8827" s="12" t="str">
        <f>IFERROR(__xludf.DUMMYFUNCTION("TEXTJOIN("";"", TRUE, FILTER(CID!$B$2:$B$14794, CID!B8827=CID!$D$2:$D$14794))"),"#N/A")</f>
        <v>#N/A</v>
      </c>
      <c r="B8827" s="12" t="str">
        <f>IFERROR(__xludf.DUMMYFUNCTION("TEXTJOIN(""; "", TRUE, FILTER(CID!B8827:B14794, REGEXMATCH(CID!D8827:D14794, TEXTJOIN(""|"", TRUE, SPLIT(A8827, "";"")))))"),"#N/A")</f>
        <v>#N/A</v>
      </c>
    </row>
    <row r="8828">
      <c r="A8828" s="12" t="str">
        <f>IFERROR(__xludf.DUMMYFUNCTION("TEXTJOIN("";"", TRUE, FILTER(CID!$B$2:$B$14794, CID!B8828=CID!$D$2:$D$14794))"),"#N/A")</f>
        <v>#N/A</v>
      </c>
      <c r="B8828" s="12" t="str">
        <f>IFERROR(__xludf.DUMMYFUNCTION("TEXTJOIN(""; "", TRUE, FILTER(CID!B8828:B14794, REGEXMATCH(CID!D8828:D14794, TEXTJOIN(""|"", TRUE, SPLIT(A8828, "";"")))))"),"#N/A")</f>
        <v>#N/A</v>
      </c>
    </row>
    <row r="8829">
      <c r="A8829" s="12" t="str">
        <f>IFERROR(__xludf.DUMMYFUNCTION("TEXTJOIN("";"", TRUE, FILTER(CID!$B$2:$B$14794, CID!B8829=CID!$D$2:$D$14794))"),"#N/A")</f>
        <v>#N/A</v>
      </c>
      <c r="B8829" s="12" t="str">
        <f>IFERROR(__xludf.DUMMYFUNCTION("TEXTJOIN(""; "", TRUE, FILTER(CID!B8829:B14794, REGEXMATCH(CID!D8829:D14794, TEXTJOIN(""|"", TRUE, SPLIT(A8829, "";"")))))"),"#N/A")</f>
        <v>#N/A</v>
      </c>
    </row>
    <row r="8830">
      <c r="A8830" s="12" t="str">
        <f>IFERROR(__xludf.DUMMYFUNCTION("TEXTJOIN("";"", TRUE, FILTER(CID!$B$2:$B$14794, CID!B8830=CID!$D$2:$D$14794))"),"#N/A")</f>
        <v>#N/A</v>
      </c>
      <c r="B8830" s="12" t="str">
        <f>IFERROR(__xludf.DUMMYFUNCTION("TEXTJOIN(""; "", TRUE, FILTER(CID!B8830:B14794, REGEXMATCH(CID!D8830:D14794, TEXTJOIN(""|"", TRUE, SPLIT(A8830, "";"")))))"),"#N/A")</f>
        <v>#N/A</v>
      </c>
    </row>
    <row r="8831">
      <c r="A8831" s="12" t="str">
        <f>IFERROR(__xludf.DUMMYFUNCTION("TEXTJOIN("";"", TRUE, FILTER(CID!$B$2:$B$14794, CID!B8831=CID!$D$2:$D$14794))"),"#N/A")</f>
        <v>#N/A</v>
      </c>
      <c r="B8831" s="12" t="str">
        <f>IFERROR(__xludf.DUMMYFUNCTION("TEXTJOIN(""; "", TRUE, FILTER(CID!B8831:B14794, REGEXMATCH(CID!D8831:D14794, TEXTJOIN(""|"", TRUE, SPLIT(A8831, "";"")))))"),"#N/A")</f>
        <v>#N/A</v>
      </c>
    </row>
    <row r="8832">
      <c r="A8832" s="12" t="str">
        <f>IFERROR(__xludf.DUMMYFUNCTION("TEXTJOIN("";"", TRUE, FILTER(CID!$B$2:$B$14794, CID!B8832=CID!$D$2:$D$14794))"),"#N/A")</f>
        <v>#N/A</v>
      </c>
      <c r="B8832" s="12" t="str">
        <f>IFERROR(__xludf.DUMMYFUNCTION("TEXTJOIN(""; "", TRUE, FILTER(CID!B8832:B14794, REGEXMATCH(CID!D8832:D14794, TEXTJOIN(""|"", TRUE, SPLIT(A8832, "";"")))))"),"#N/A")</f>
        <v>#N/A</v>
      </c>
    </row>
    <row r="8833">
      <c r="A8833" s="12" t="str">
        <f>IFERROR(__xludf.DUMMYFUNCTION("TEXTJOIN("";"", TRUE, FILTER(CID!$B$2:$B$14794, CID!B8833=CID!$D$2:$D$14794))"),"#N/A")</f>
        <v>#N/A</v>
      </c>
      <c r="B8833" s="12" t="str">
        <f>IFERROR(__xludf.DUMMYFUNCTION("TEXTJOIN(""; "", TRUE, FILTER(CID!B8833:B14794, REGEXMATCH(CID!D8833:D14794, TEXTJOIN(""|"", TRUE, SPLIT(A8833, "";"")))))"),"#N/A")</f>
        <v>#N/A</v>
      </c>
    </row>
    <row r="8834">
      <c r="A8834" s="12" t="str">
        <f>IFERROR(__xludf.DUMMYFUNCTION("TEXTJOIN("";"", TRUE, FILTER(CID!$B$2:$B$14794, CID!B8834=CID!$D$2:$D$14794))"),"#N/A")</f>
        <v>#N/A</v>
      </c>
      <c r="B8834" s="12" t="str">
        <f>IFERROR(__xludf.DUMMYFUNCTION("TEXTJOIN(""; "", TRUE, FILTER(CID!B8834:B14794, REGEXMATCH(CID!D8834:D14794, TEXTJOIN(""|"", TRUE, SPLIT(A8834, "";"")))))"),"#N/A")</f>
        <v>#N/A</v>
      </c>
    </row>
    <row r="8835">
      <c r="A8835" s="12" t="str">
        <f>IFERROR(__xludf.DUMMYFUNCTION("TEXTJOIN("";"", TRUE, FILTER(CID!$B$2:$B$14794, CID!B8835=CID!$D$2:$D$14794))"),"#N/A")</f>
        <v>#N/A</v>
      </c>
      <c r="B8835" s="12" t="str">
        <f>IFERROR(__xludf.DUMMYFUNCTION("TEXTJOIN(""; "", TRUE, FILTER(CID!B8835:B14794, REGEXMATCH(CID!D8835:D14794, TEXTJOIN(""|"", TRUE, SPLIT(A8835, "";"")))))"),"#N/A")</f>
        <v>#N/A</v>
      </c>
    </row>
    <row r="8836">
      <c r="A8836" s="12" t="str">
        <f>IFERROR(__xludf.DUMMYFUNCTION("TEXTJOIN("";"", TRUE, FILTER(CID!$B$2:$B$14794, CID!B8836=CID!$D$2:$D$14794))"),"#N/A")</f>
        <v>#N/A</v>
      </c>
      <c r="B8836" s="12" t="str">
        <f>IFERROR(__xludf.DUMMYFUNCTION("TEXTJOIN(""; "", TRUE, FILTER(CID!B8836:B14794, REGEXMATCH(CID!D8836:D14794, TEXTJOIN(""|"", TRUE, SPLIT(A8836, "";"")))))"),"#N/A")</f>
        <v>#N/A</v>
      </c>
    </row>
    <row r="8837">
      <c r="A8837" s="12" t="str">
        <f>IFERROR(__xludf.DUMMYFUNCTION("TEXTJOIN("";"", TRUE, FILTER(CID!$B$2:$B$14794, CID!B8837=CID!$D$2:$D$14794))"),"#N/A")</f>
        <v>#N/A</v>
      </c>
      <c r="B8837" s="12" t="str">
        <f>IFERROR(__xludf.DUMMYFUNCTION("TEXTJOIN(""; "", TRUE, FILTER(CID!B8837:B14794, REGEXMATCH(CID!D8837:D14794, TEXTJOIN(""|"", TRUE, SPLIT(A8837, "";"")))))"),"#N/A")</f>
        <v>#N/A</v>
      </c>
    </row>
    <row r="8838">
      <c r="A8838" s="12" t="str">
        <f>IFERROR(__xludf.DUMMYFUNCTION("TEXTJOIN("";"", TRUE, FILTER(CID!$B$2:$B$14794, CID!B8838=CID!$D$2:$D$14794))"),"#N/A")</f>
        <v>#N/A</v>
      </c>
      <c r="B8838" s="12" t="str">
        <f>IFERROR(__xludf.DUMMYFUNCTION("TEXTJOIN(""; "", TRUE, FILTER(CID!B8838:B14794, REGEXMATCH(CID!D8838:D14794, TEXTJOIN(""|"", TRUE, SPLIT(A8838, "";"")))))"),"#N/A")</f>
        <v>#N/A</v>
      </c>
    </row>
    <row r="8839">
      <c r="A8839" s="12" t="str">
        <f>IFERROR(__xludf.DUMMYFUNCTION("TEXTJOIN("";"", TRUE, FILTER(CID!$B$2:$B$14794, CID!B8839=CID!$D$2:$D$14794))"),"#N/A")</f>
        <v>#N/A</v>
      </c>
      <c r="B8839" s="12" t="str">
        <f>IFERROR(__xludf.DUMMYFUNCTION("TEXTJOIN(""; "", TRUE, FILTER(CID!B8839:B14794, REGEXMATCH(CID!D8839:D14794, TEXTJOIN(""|"", TRUE, SPLIT(A8839, "";"")))))"),"#N/A")</f>
        <v>#N/A</v>
      </c>
    </row>
    <row r="8840">
      <c r="A8840" s="12" t="str">
        <f>IFERROR(__xludf.DUMMYFUNCTION("TEXTJOIN("";"", TRUE, FILTER(CID!$B$2:$B$14794, CID!B8840=CID!$D$2:$D$14794))"),"#N/A")</f>
        <v>#N/A</v>
      </c>
      <c r="B8840" s="12" t="str">
        <f>IFERROR(__xludf.DUMMYFUNCTION("TEXTJOIN(""; "", TRUE, FILTER(CID!B8840:B14794, REGEXMATCH(CID!D8840:D14794, TEXTJOIN(""|"", TRUE, SPLIT(A8840, "";"")))))"),"#N/A")</f>
        <v>#N/A</v>
      </c>
    </row>
    <row r="8841">
      <c r="A8841" s="12" t="str">
        <f>IFERROR(__xludf.DUMMYFUNCTION("TEXTJOIN("";"", TRUE, FILTER(CID!$B$2:$B$14794, CID!B8841=CID!$D$2:$D$14794))"),"#N/A")</f>
        <v>#N/A</v>
      </c>
      <c r="B8841" s="12" t="str">
        <f>IFERROR(__xludf.DUMMYFUNCTION("TEXTJOIN(""; "", TRUE, FILTER(CID!B8841:B14794, REGEXMATCH(CID!D8841:D14794, TEXTJOIN(""|"", TRUE, SPLIT(A8841, "";"")))))"),"#N/A")</f>
        <v>#N/A</v>
      </c>
    </row>
    <row r="8842">
      <c r="A8842" s="12" t="str">
        <f>IFERROR(__xludf.DUMMYFUNCTION("TEXTJOIN("";"", TRUE, FILTER(CID!$B$2:$B$14794, CID!B8842=CID!$D$2:$D$14794))"),"#N/A")</f>
        <v>#N/A</v>
      </c>
      <c r="B8842" s="12" t="str">
        <f>IFERROR(__xludf.DUMMYFUNCTION("TEXTJOIN(""; "", TRUE, FILTER(CID!B8842:B14794, REGEXMATCH(CID!D8842:D14794, TEXTJOIN(""|"", TRUE, SPLIT(A8842, "";"")))))"),"#N/A")</f>
        <v>#N/A</v>
      </c>
    </row>
    <row r="8843">
      <c r="A8843" s="12" t="str">
        <f>IFERROR(__xludf.DUMMYFUNCTION("TEXTJOIN("";"", TRUE, FILTER(CID!$B$2:$B$14794, CID!B8843=CID!$D$2:$D$14794))"),"#N/A")</f>
        <v>#N/A</v>
      </c>
      <c r="B8843" s="12" t="str">
        <f>IFERROR(__xludf.DUMMYFUNCTION("TEXTJOIN(""; "", TRUE, FILTER(CID!B8843:B14794, REGEXMATCH(CID!D8843:D14794, TEXTJOIN(""|"", TRUE, SPLIT(A8843, "";"")))))"),"#N/A")</f>
        <v>#N/A</v>
      </c>
    </row>
    <row r="8844">
      <c r="A8844" s="12" t="str">
        <f>IFERROR(__xludf.DUMMYFUNCTION("TEXTJOIN("";"", TRUE, FILTER(CID!$B$2:$B$14794, CID!B8844=CID!$D$2:$D$14794))"),"#N/A")</f>
        <v>#N/A</v>
      </c>
      <c r="B8844" s="12" t="str">
        <f>IFERROR(__xludf.DUMMYFUNCTION("TEXTJOIN(""; "", TRUE, FILTER(CID!B8844:B14794, REGEXMATCH(CID!D8844:D14794, TEXTJOIN(""|"", TRUE, SPLIT(A8844, "";"")))))"),"#N/A")</f>
        <v>#N/A</v>
      </c>
    </row>
    <row r="8845">
      <c r="A8845" s="12" t="str">
        <f>IFERROR(__xludf.DUMMYFUNCTION("TEXTJOIN("";"", TRUE, FILTER(CID!$B$2:$B$14794, CID!B8845=CID!$D$2:$D$14794))"),"#N/A")</f>
        <v>#N/A</v>
      </c>
      <c r="B8845" s="12" t="str">
        <f>IFERROR(__xludf.DUMMYFUNCTION("TEXTJOIN(""; "", TRUE, FILTER(CID!B8845:B14794, REGEXMATCH(CID!D8845:D14794, TEXTJOIN(""|"", TRUE, SPLIT(A8845, "";"")))))"),"#N/A")</f>
        <v>#N/A</v>
      </c>
    </row>
    <row r="8846">
      <c r="A8846" s="12" t="str">
        <f>IFERROR(__xludf.DUMMYFUNCTION("TEXTJOIN("";"", TRUE, FILTER(CID!$B$2:$B$14794, CID!B8846=CID!$D$2:$D$14794))"),"#N/A")</f>
        <v>#N/A</v>
      </c>
      <c r="B8846" s="12" t="str">
        <f>IFERROR(__xludf.DUMMYFUNCTION("TEXTJOIN(""; "", TRUE, FILTER(CID!B8846:B14794, REGEXMATCH(CID!D8846:D14794, TEXTJOIN(""|"", TRUE, SPLIT(A8846, "";"")))))"),"#N/A")</f>
        <v>#N/A</v>
      </c>
    </row>
    <row r="8847">
      <c r="A8847" s="12" t="str">
        <f>IFERROR(__xludf.DUMMYFUNCTION("TEXTJOIN("";"", TRUE, FILTER(CID!$B$2:$B$14794, CID!B8847=CID!$D$2:$D$14794))"),"#N/A")</f>
        <v>#N/A</v>
      </c>
      <c r="B8847" s="12" t="str">
        <f>IFERROR(__xludf.DUMMYFUNCTION("TEXTJOIN(""; "", TRUE, FILTER(CID!B8847:B14794, REGEXMATCH(CID!D8847:D14794, TEXTJOIN(""|"", TRUE, SPLIT(A8847, "";"")))))"),"#N/A")</f>
        <v>#N/A</v>
      </c>
    </row>
    <row r="8848">
      <c r="A8848" s="12" t="str">
        <f>IFERROR(__xludf.DUMMYFUNCTION("TEXTJOIN("";"", TRUE, FILTER(CID!$B$2:$B$14794, CID!B8848=CID!$D$2:$D$14794))"),"#N/A")</f>
        <v>#N/A</v>
      </c>
      <c r="B8848" s="12" t="str">
        <f>IFERROR(__xludf.DUMMYFUNCTION("TEXTJOIN(""; "", TRUE, FILTER(CID!B8848:B14794, REGEXMATCH(CID!D8848:D14794, TEXTJOIN(""|"", TRUE, SPLIT(A8848, "";"")))))"),"#N/A")</f>
        <v>#N/A</v>
      </c>
    </row>
    <row r="8849">
      <c r="A8849" s="12" t="str">
        <f>IFERROR(__xludf.DUMMYFUNCTION("TEXTJOIN("";"", TRUE, FILTER(CID!$B$2:$B$14794, CID!B8849=CID!$D$2:$D$14794))"),"#N/A")</f>
        <v>#N/A</v>
      </c>
      <c r="B8849" s="12" t="str">
        <f>IFERROR(__xludf.DUMMYFUNCTION("TEXTJOIN(""; "", TRUE, FILTER(CID!B8849:B14794, REGEXMATCH(CID!D8849:D14794, TEXTJOIN(""|"", TRUE, SPLIT(A8849, "";"")))))"),"#N/A")</f>
        <v>#N/A</v>
      </c>
    </row>
    <row r="8850">
      <c r="A8850" s="12" t="str">
        <f>IFERROR(__xludf.DUMMYFUNCTION("TEXTJOIN("";"", TRUE, FILTER(CID!$B$2:$B$14794, CID!B8850=CID!$D$2:$D$14794))"),"#N/A")</f>
        <v>#N/A</v>
      </c>
      <c r="B8850" s="12" t="str">
        <f>IFERROR(__xludf.DUMMYFUNCTION("TEXTJOIN(""; "", TRUE, FILTER(CID!B8850:B14794, REGEXMATCH(CID!D8850:D14794, TEXTJOIN(""|"", TRUE, SPLIT(A8850, "";"")))))"),"#N/A")</f>
        <v>#N/A</v>
      </c>
    </row>
    <row r="8851">
      <c r="A8851" s="12" t="str">
        <f>IFERROR(__xludf.DUMMYFUNCTION("TEXTJOIN("";"", TRUE, FILTER(CID!$B$2:$B$14794, CID!B8851=CID!$D$2:$D$14794))"),"#N/A")</f>
        <v>#N/A</v>
      </c>
      <c r="B8851" s="12" t="str">
        <f>IFERROR(__xludf.DUMMYFUNCTION("TEXTJOIN(""; "", TRUE, FILTER(CID!B8851:B14794, REGEXMATCH(CID!D8851:D14794, TEXTJOIN(""|"", TRUE, SPLIT(A8851, "";"")))))"),"#N/A")</f>
        <v>#N/A</v>
      </c>
    </row>
    <row r="8852">
      <c r="A8852" s="12" t="str">
        <f>IFERROR(__xludf.DUMMYFUNCTION("TEXTJOIN("";"", TRUE, FILTER(CID!$B$2:$B$14794, CID!B8852=CID!$D$2:$D$14794))"),"#N/A")</f>
        <v>#N/A</v>
      </c>
      <c r="B8852" s="12" t="str">
        <f>IFERROR(__xludf.DUMMYFUNCTION("TEXTJOIN(""; "", TRUE, FILTER(CID!B8852:B14794, REGEXMATCH(CID!D8852:D14794, TEXTJOIN(""|"", TRUE, SPLIT(A8852, "";"")))))"),"#N/A")</f>
        <v>#N/A</v>
      </c>
    </row>
    <row r="8853">
      <c r="A8853" s="12" t="str">
        <f>IFERROR(__xludf.DUMMYFUNCTION("TEXTJOIN("";"", TRUE, FILTER(CID!$B$2:$B$14794, CID!B8853=CID!$D$2:$D$14794))"),"#N/A")</f>
        <v>#N/A</v>
      </c>
      <c r="B8853" s="12" t="str">
        <f>IFERROR(__xludf.DUMMYFUNCTION("TEXTJOIN(""; "", TRUE, FILTER(CID!B8853:B14794, REGEXMATCH(CID!D8853:D14794, TEXTJOIN(""|"", TRUE, SPLIT(A8853, "";"")))))"),"#N/A")</f>
        <v>#N/A</v>
      </c>
    </row>
    <row r="8854">
      <c r="A8854" s="12" t="str">
        <f>IFERROR(__xludf.DUMMYFUNCTION("TEXTJOIN("";"", TRUE, FILTER(CID!$B$2:$B$14794, CID!B8854=CID!$D$2:$D$14794))"),"#N/A")</f>
        <v>#N/A</v>
      </c>
      <c r="B8854" s="12" t="str">
        <f>IFERROR(__xludf.DUMMYFUNCTION("TEXTJOIN(""; "", TRUE, FILTER(CID!B8854:B14794, REGEXMATCH(CID!D8854:D14794, TEXTJOIN(""|"", TRUE, SPLIT(A8854, "";"")))))"),"#N/A")</f>
        <v>#N/A</v>
      </c>
    </row>
    <row r="8855">
      <c r="A8855" s="12" t="str">
        <f>IFERROR(__xludf.DUMMYFUNCTION("TEXTJOIN("";"", TRUE, FILTER(CID!$B$2:$B$14794, CID!B8855=CID!$D$2:$D$14794))"),"#N/A")</f>
        <v>#N/A</v>
      </c>
      <c r="B8855" s="12" t="str">
        <f>IFERROR(__xludf.DUMMYFUNCTION("TEXTJOIN(""; "", TRUE, FILTER(CID!B8855:B14794, REGEXMATCH(CID!D8855:D14794, TEXTJOIN(""|"", TRUE, SPLIT(A8855, "";"")))))"),"#N/A")</f>
        <v>#N/A</v>
      </c>
    </row>
    <row r="8856">
      <c r="A8856" s="12" t="str">
        <f>IFERROR(__xludf.DUMMYFUNCTION("TEXTJOIN("";"", TRUE, FILTER(CID!$B$2:$B$14794, CID!B8856=CID!$D$2:$D$14794))"),"#N/A")</f>
        <v>#N/A</v>
      </c>
      <c r="B8856" s="12" t="str">
        <f>IFERROR(__xludf.DUMMYFUNCTION("TEXTJOIN(""; "", TRUE, FILTER(CID!B8856:B14794, REGEXMATCH(CID!D8856:D14794, TEXTJOIN(""|"", TRUE, SPLIT(A8856, "";"")))))"),"#N/A")</f>
        <v>#N/A</v>
      </c>
    </row>
    <row r="8857">
      <c r="A8857" s="12" t="str">
        <f>IFERROR(__xludf.DUMMYFUNCTION("TEXTJOIN("";"", TRUE, FILTER(CID!$B$2:$B$14794, CID!B8857=CID!$D$2:$D$14794))"),"#N/A")</f>
        <v>#N/A</v>
      </c>
      <c r="B8857" s="12" t="str">
        <f>IFERROR(__xludf.DUMMYFUNCTION("TEXTJOIN(""; "", TRUE, FILTER(CID!B8857:B14794, REGEXMATCH(CID!D8857:D14794, TEXTJOIN(""|"", TRUE, SPLIT(A8857, "";"")))))"),"#N/A")</f>
        <v>#N/A</v>
      </c>
    </row>
    <row r="8858">
      <c r="A8858" s="12" t="str">
        <f>IFERROR(__xludf.DUMMYFUNCTION("TEXTJOIN("";"", TRUE, FILTER(CID!$B$2:$B$14794, CID!B8858=CID!$D$2:$D$14794))"),"#N/A")</f>
        <v>#N/A</v>
      </c>
      <c r="B8858" s="12" t="str">
        <f>IFERROR(__xludf.DUMMYFUNCTION("TEXTJOIN(""; "", TRUE, FILTER(CID!B8858:B14794, REGEXMATCH(CID!D8858:D14794, TEXTJOIN(""|"", TRUE, SPLIT(A8858, "";"")))))"),"#N/A")</f>
        <v>#N/A</v>
      </c>
    </row>
    <row r="8859">
      <c r="A8859" s="12" t="str">
        <f>IFERROR(__xludf.DUMMYFUNCTION("TEXTJOIN("";"", TRUE, FILTER(CID!$B$2:$B$14794, CID!B8859=CID!$D$2:$D$14794))"),"#N/A")</f>
        <v>#N/A</v>
      </c>
      <c r="B8859" s="12" t="str">
        <f>IFERROR(__xludf.DUMMYFUNCTION("TEXTJOIN(""; "", TRUE, FILTER(CID!B8859:B14794, REGEXMATCH(CID!D8859:D14794, TEXTJOIN(""|"", TRUE, SPLIT(A8859, "";"")))))"),"#N/A")</f>
        <v>#N/A</v>
      </c>
    </row>
    <row r="8860">
      <c r="A8860" s="12" t="str">
        <f>IFERROR(__xludf.DUMMYFUNCTION("TEXTJOIN("";"", TRUE, FILTER(CID!$B$2:$B$14794, CID!B8860=CID!$D$2:$D$14794))"),"#N/A")</f>
        <v>#N/A</v>
      </c>
      <c r="B8860" s="12" t="str">
        <f>IFERROR(__xludf.DUMMYFUNCTION("TEXTJOIN(""; "", TRUE, FILTER(CID!B8860:B14794, REGEXMATCH(CID!D8860:D14794, TEXTJOIN(""|"", TRUE, SPLIT(A8860, "";"")))))"),"#N/A")</f>
        <v>#N/A</v>
      </c>
    </row>
    <row r="8861">
      <c r="A8861" s="12" t="str">
        <f>IFERROR(__xludf.DUMMYFUNCTION("TEXTJOIN("";"", TRUE, FILTER(CID!$B$2:$B$14794, CID!B8861=CID!$D$2:$D$14794))"),"#N/A")</f>
        <v>#N/A</v>
      </c>
      <c r="B8861" s="12" t="str">
        <f>IFERROR(__xludf.DUMMYFUNCTION("TEXTJOIN(""; "", TRUE, FILTER(CID!B8861:B14794, REGEXMATCH(CID!D8861:D14794, TEXTJOIN(""|"", TRUE, SPLIT(A8861, "";"")))))"),"#N/A")</f>
        <v>#N/A</v>
      </c>
    </row>
    <row r="8862">
      <c r="A8862" s="12" t="str">
        <f>IFERROR(__xludf.DUMMYFUNCTION("TEXTJOIN("";"", TRUE, FILTER(CID!$B$2:$B$14794, CID!B8862=CID!$D$2:$D$14794))"),"#N/A")</f>
        <v>#N/A</v>
      </c>
      <c r="B8862" s="12" t="str">
        <f>IFERROR(__xludf.DUMMYFUNCTION("TEXTJOIN(""; "", TRUE, FILTER(CID!B8862:B14794, REGEXMATCH(CID!D8862:D14794, TEXTJOIN(""|"", TRUE, SPLIT(A8862, "";"")))))"),"#N/A")</f>
        <v>#N/A</v>
      </c>
    </row>
    <row r="8863">
      <c r="A8863" s="12" t="str">
        <f>IFERROR(__xludf.DUMMYFUNCTION("TEXTJOIN("";"", TRUE, FILTER(CID!$B$2:$B$14794, CID!B8863=CID!$D$2:$D$14794))"),"#N/A")</f>
        <v>#N/A</v>
      </c>
      <c r="B8863" s="12" t="str">
        <f>IFERROR(__xludf.DUMMYFUNCTION("TEXTJOIN(""; "", TRUE, FILTER(CID!B8863:B14794, REGEXMATCH(CID!D8863:D14794, TEXTJOIN(""|"", TRUE, SPLIT(A8863, "";"")))))"),"#N/A")</f>
        <v>#N/A</v>
      </c>
    </row>
    <row r="8864">
      <c r="A8864" s="12" t="str">
        <f>IFERROR(__xludf.DUMMYFUNCTION("TEXTJOIN("";"", TRUE, FILTER(CID!$B$2:$B$14794, CID!B8864=CID!$D$2:$D$14794))"),"#N/A")</f>
        <v>#N/A</v>
      </c>
      <c r="B8864" s="12" t="str">
        <f>IFERROR(__xludf.DUMMYFUNCTION("TEXTJOIN(""; "", TRUE, FILTER(CID!B8864:B14794, REGEXMATCH(CID!D8864:D14794, TEXTJOIN(""|"", TRUE, SPLIT(A8864, "";"")))))"),"#N/A")</f>
        <v>#N/A</v>
      </c>
    </row>
    <row r="8865">
      <c r="A8865" s="12" t="str">
        <f>IFERROR(__xludf.DUMMYFUNCTION("TEXTJOIN("";"", TRUE, FILTER(CID!$B$2:$B$14794, CID!B8865=CID!$D$2:$D$14794))"),"#N/A")</f>
        <v>#N/A</v>
      </c>
      <c r="B8865" s="12" t="str">
        <f>IFERROR(__xludf.DUMMYFUNCTION("TEXTJOIN(""; "", TRUE, FILTER(CID!B8865:B14794, REGEXMATCH(CID!D8865:D14794, TEXTJOIN(""|"", TRUE, SPLIT(A8865, "";"")))))"),"#N/A")</f>
        <v>#N/A</v>
      </c>
    </row>
    <row r="8866">
      <c r="A8866" s="12" t="str">
        <f>IFERROR(__xludf.DUMMYFUNCTION("TEXTJOIN("";"", TRUE, FILTER(CID!$B$2:$B$14794, CID!B8866=CID!$D$2:$D$14794))"),"#N/A")</f>
        <v>#N/A</v>
      </c>
      <c r="B8866" s="12" t="str">
        <f>IFERROR(__xludf.DUMMYFUNCTION("TEXTJOIN(""; "", TRUE, FILTER(CID!B8866:B14794, REGEXMATCH(CID!D8866:D14794, TEXTJOIN(""|"", TRUE, SPLIT(A8866, "";"")))))"),"#N/A")</f>
        <v>#N/A</v>
      </c>
    </row>
    <row r="8867">
      <c r="A8867" s="12" t="str">
        <f>IFERROR(__xludf.DUMMYFUNCTION("TEXTJOIN("";"", TRUE, FILTER(CID!$B$2:$B$14794, CID!B8867=CID!$D$2:$D$14794))"),"#N/A")</f>
        <v>#N/A</v>
      </c>
      <c r="B8867" s="12" t="str">
        <f>IFERROR(__xludf.DUMMYFUNCTION("TEXTJOIN(""; "", TRUE, FILTER(CID!B8867:B14794, REGEXMATCH(CID!D8867:D14794, TEXTJOIN(""|"", TRUE, SPLIT(A8867, "";"")))))"),"#N/A")</f>
        <v>#N/A</v>
      </c>
    </row>
    <row r="8868">
      <c r="A8868" s="12" t="str">
        <f>IFERROR(__xludf.DUMMYFUNCTION("TEXTJOIN("";"", TRUE, FILTER(CID!$B$2:$B$14794, CID!B8868=CID!$D$2:$D$14794))"),"#N/A")</f>
        <v>#N/A</v>
      </c>
      <c r="B8868" s="12" t="str">
        <f>IFERROR(__xludf.DUMMYFUNCTION("TEXTJOIN(""; "", TRUE, FILTER(CID!B8868:B14794, REGEXMATCH(CID!D8868:D14794, TEXTJOIN(""|"", TRUE, SPLIT(A8868, "";"")))))"),"#N/A")</f>
        <v>#N/A</v>
      </c>
    </row>
    <row r="8869">
      <c r="A8869" s="12" t="str">
        <f>IFERROR(__xludf.DUMMYFUNCTION("TEXTJOIN("";"", TRUE, FILTER(CID!$B$2:$B$14794, CID!B8869=CID!$D$2:$D$14794))"),"#N/A")</f>
        <v>#N/A</v>
      </c>
      <c r="B8869" s="12" t="str">
        <f>IFERROR(__xludf.DUMMYFUNCTION("TEXTJOIN(""; "", TRUE, FILTER(CID!B8869:B14794, REGEXMATCH(CID!D8869:D14794, TEXTJOIN(""|"", TRUE, SPLIT(A8869, "";"")))))"),"#N/A")</f>
        <v>#N/A</v>
      </c>
    </row>
    <row r="8870">
      <c r="A8870" s="12" t="str">
        <f>IFERROR(__xludf.DUMMYFUNCTION("TEXTJOIN("";"", TRUE, FILTER(CID!$B$2:$B$14794, CID!B8870=CID!$D$2:$D$14794))"),"#N/A")</f>
        <v>#N/A</v>
      </c>
      <c r="B8870" s="12" t="str">
        <f>IFERROR(__xludf.DUMMYFUNCTION("TEXTJOIN(""; "", TRUE, FILTER(CID!B8870:B14794, REGEXMATCH(CID!D8870:D14794, TEXTJOIN(""|"", TRUE, SPLIT(A8870, "";"")))))"),"#N/A")</f>
        <v>#N/A</v>
      </c>
    </row>
    <row r="8871">
      <c r="A8871" s="12" t="str">
        <f>IFERROR(__xludf.DUMMYFUNCTION("TEXTJOIN("";"", TRUE, FILTER(CID!$B$2:$B$14794, CID!B8871=CID!$D$2:$D$14794))"),"#N/A")</f>
        <v>#N/A</v>
      </c>
      <c r="B8871" s="12" t="str">
        <f>IFERROR(__xludf.DUMMYFUNCTION("TEXTJOIN(""; "", TRUE, FILTER(CID!B8871:B14794, REGEXMATCH(CID!D8871:D14794, TEXTJOIN(""|"", TRUE, SPLIT(A8871, "";"")))))"),"#N/A")</f>
        <v>#N/A</v>
      </c>
    </row>
    <row r="8872">
      <c r="A8872" s="12" t="str">
        <f>IFERROR(__xludf.DUMMYFUNCTION("TEXTJOIN("";"", TRUE, FILTER(CID!$B$2:$B$14794, CID!B8872=CID!$D$2:$D$14794))"),"#N/A")</f>
        <v>#N/A</v>
      </c>
      <c r="B8872" s="12" t="str">
        <f>IFERROR(__xludf.DUMMYFUNCTION("TEXTJOIN(""; "", TRUE, FILTER(CID!B8872:B14794, REGEXMATCH(CID!D8872:D14794, TEXTJOIN(""|"", TRUE, SPLIT(A8872, "";"")))))"),"#N/A")</f>
        <v>#N/A</v>
      </c>
    </row>
    <row r="8873">
      <c r="A8873" s="12" t="str">
        <f>IFERROR(__xludf.DUMMYFUNCTION("TEXTJOIN("";"", TRUE, FILTER(CID!$B$2:$B$14794, CID!B8873=CID!$D$2:$D$14794))"),"#N/A")</f>
        <v>#N/A</v>
      </c>
      <c r="B8873" s="12" t="str">
        <f>IFERROR(__xludf.DUMMYFUNCTION("TEXTJOIN(""; "", TRUE, FILTER(CID!B8873:B14794, REGEXMATCH(CID!D8873:D14794, TEXTJOIN(""|"", TRUE, SPLIT(A8873, "";"")))))"),"#N/A")</f>
        <v>#N/A</v>
      </c>
    </row>
    <row r="8874">
      <c r="A8874" s="12" t="str">
        <f>IFERROR(__xludf.DUMMYFUNCTION("TEXTJOIN("";"", TRUE, FILTER(CID!$B$2:$B$14794, CID!B8874=CID!$D$2:$D$14794))"),"#N/A")</f>
        <v>#N/A</v>
      </c>
      <c r="B8874" s="12" t="str">
        <f>IFERROR(__xludf.DUMMYFUNCTION("TEXTJOIN(""; "", TRUE, FILTER(CID!B8874:B14794, REGEXMATCH(CID!D8874:D14794, TEXTJOIN(""|"", TRUE, SPLIT(A8874, "";"")))))"),"#N/A")</f>
        <v>#N/A</v>
      </c>
    </row>
    <row r="8875">
      <c r="A8875" s="12" t="str">
        <f>IFERROR(__xludf.DUMMYFUNCTION("TEXTJOIN("";"", TRUE, FILTER(CID!$B$2:$B$14794, CID!B8875=CID!$D$2:$D$14794))"),"#N/A")</f>
        <v>#N/A</v>
      </c>
      <c r="B8875" s="12" t="str">
        <f>IFERROR(__xludf.DUMMYFUNCTION("TEXTJOIN(""; "", TRUE, FILTER(CID!B8875:B14794, REGEXMATCH(CID!D8875:D14794, TEXTJOIN(""|"", TRUE, SPLIT(A8875, "";"")))))"),"#N/A")</f>
        <v>#N/A</v>
      </c>
    </row>
    <row r="8876">
      <c r="A8876" s="12" t="str">
        <f>IFERROR(__xludf.DUMMYFUNCTION("TEXTJOIN("";"", TRUE, FILTER(CID!$B$2:$B$14794, CID!B8876=CID!$D$2:$D$14794))"),"#N/A")</f>
        <v>#N/A</v>
      </c>
      <c r="B8876" s="12" t="str">
        <f>IFERROR(__xludf.DUMMYFUNCTION("TEXTJOIN(""; "", TRUE, FILTER(CID!B8876:B14794, REGEXMATCH(CID!D8876:D14794, TEXTJOIN(""|"", TRUE, SPLIT(A8876, "";"")))))"),"#N/A")</f>
        <v>#N/A</v>
      </c>
    </row>
    <row r="8877">
      <c r="A8877" s="12" t="str">
        <f>IFERROR(__xludf.DUMMYFUNCTION("TEXTJOIN("";"", TRUE, FILTER(CID!$B$2:$B$14794, CID!B8877=CID!$D$2:$D$14794))"),"#N/A")</f>
        <v>#N/A</v>
      </c>
      <c r="B8877" s="12" t="str">
        <f>IFERROR(__xludf.DUMMYFUNCTION("TEXTJOIN(""; "", TRUE, FILTER(CID!B8877:B14794, REGEXMATCH(CID!D8877:D14794, TEXTJOIN(""|"", TRUE, SPLIT(A8877, "";"")))))"),"#N/A")</f>
        <v>#N/A</v>
      </c>
    </row>
    <row r="8878">
      <c r="A8878" s="12" t="str">
        <f>IFERROR(__xludf.DUMMYFUNCTION("TEXTJOIN("";"", TRUE, FILTER(CID!$B$2:$B$14794, CID!B8878=CID!$D$2:$D$14794))"),"#N/A")</f>
        <v>#N/A</v>
      </c>
      <c r="B8878" s="12" t="str">
        <f>IFERROR(__xludf.DUMMYFUNCTION("TEXTJOIN(""; "", TRUE, FILTER(CID!B8878:B14794, REGEXMATCH(CID!D8878:D14794, TEXTJOIN(""|"", TRUE, SPLIT(A8878, "";"")))))"),"#N/A")</f>
        <v>#N/A</v>
      </c>
    </row>
    <row r="8879">
      <c r="A8879" s="12" t="str">
        <f>IFERROR(__xludf.DUMMYFUNCTION("TEXTJOIN("";"", TRUE, FILTER(CID!$B$2:$B$14794, CID!B8879=CID!$D$2:$D$14794))"),"#N/A")</f>
        <v>#N/A</v>
      </c>
      <c r="B8879" s="12" t="str">
        <f>IFERROR(__xludf.DUMMYFUNCTION("TEXTJOIN(""; "", TRUE, FILTER(CID!B8879:B14794, REGEXMATCH(CID!D8879:D14794, TEXTJOIN(""|"", TRUE, SPLIT(A8879, "";"")))))"),"#N/A")</f>
        <v>#N/A</v>
      </c>
    </row>
    <row r="8880">
      <c r="A8880" s="12" t="str">
        <f>IFERROR(__xludf.DUMMYFUNCTION("TEXTJOIN("";"", TRUE, FILTER(CID!$B$2:$B$14794, CID!B8880=CID!$D$2:$D$14794))"),"#N/A")</f>
        <v>#N/A</v>
      </c>
      <c r="B8880" s="12" t="str">
        <f>IFERROR(__xludf.DUMMYFUNCTION("TEXTJOIN(""; "", TRUE, FILTER(CID!B8880:B14794, REGEXMATCH(CID!D8880:D14794, TEXTJOIN(""|"", TRUE, SPLIT(A8880, "";"")))))"),"#N/A")</f>
        <v>#N/A</v>
      </c>
    </row>
    <row r="8881">
      <c r="A8881" s="12" t="str">
        <f>IFERROR(__xludf.DUMMYFUNCTION("TEXTJOIN("";"", TRUE, FILTER(CID!$B$2:$B$14794, CID!B8881=CID!$D$2:$D$14794))"),"#N/A")</f>
        <v>#N/A</v>
      </c>
      <c r="B8881" s="12" t="str">
        <f>IFERROR(__xludf.DUMMYFUNCTION("TEXTJOIN(""; "", TRUE, FILTER(CID!B8881:B14794, REGEXMATCH(CID!D8881:D14794, TEXTJOIN(""|"", TRUE, SPLIT(A8881, "";"")))))"),"#N/A")</f>
        <v>#N/A</v>
      </c>
    </row>
    <row r="8882">
      <c r="A8882" s="12" t="str">
        <f>IFERROR(__xludf.DUMMYFUNCTION("TEXTJOIN("";"", TRUE, FILTER(CID!$B$2:$B$14794, CID!B8882=CID!$D$2:$D$14794))"),"#N/A")</f>
        <v>#N/A</v>
      </c>
      <c r="B8882" s="12" t="str">
        <f>IFERROR(__xludf.DUMMYFUNCTION("TEXTJOIN(""; "", TRUE, FILTER(CID!B8882:B14794, REGEXMATCH(CID!D8882:D14794, TEXTJOIN(""|"", TRUE, SPLIT(A8882, "";"")))))"),"#N/A")</f>
        <v>#N/A</v>
      </c>
    </row>
    <row r="8883">
      <c r="A8883" s="12" t="str">
        <f>IFERROR(__xludf.DUMMYFUNCTION("TEXTJOIN("";"", TRUE, FILTER(CID!$B$2:$B$14794, CID!B8883=CID!$D$2:$D$14794))"),"#N/A")</f>
        <v>#N/A</v>
      </c>
      <c r="B8883" s="12" t="str">
        <f>IFERROR(__xludf.DUMMYFUNCTION("TEXTJOIN(""; "", TRUE, FILTER(CID!B8883:B14794, REGEXMATCH(CID!D8883:D14794, TEXTJOIN(""|"", TRUE, SPLIT(A8883, "";"")))))"),"#N/A")</f>
        <v>#N/A</v>
      </c>
    </row>
    <row r="8884">
      <c r="A8884" s="12" t="str">
        <f>IFERROR(__xludf.DUMMYFUNCTION("TEXTJOIN("";"", TRUE, FILTER(CID!$B$2:$B$14794, CID!B8884=CID!$D$2:$D$14794))"),"#N/A")</f>
        <v>#N/A</v>
      </c>
      <c r="B8884" s="12" t="str">
        <f>IFERROR(__xludf.DUMMYFUNCTION("TEXTJOIN(""; "", TRUE, FILTER(CID!B8884:B14794, REGEXMATCH(CID!D8884:D14794, TEXTJOIN(""|"", TRUE, SPLIT(A8884, "";"")))))"),"#N/A")</f>
        <v>#N/A</v>
      </c>
    </row>
    <row r="8885">
      <c r="A8885" s="12" t="str">
        <f>IFERROR(__xludf.DUMMYFUNCTION("TEXTJOIN("";"", TRUE, FILTER(CID!$B$2:$B$14794, CID!B8885=CID!$D$2:$D$14794))"),"#N/A")</f>
        <v>#N/A</v>
      </c>
      <c r="B8885" s="12" t="str">
        <f>IFERROR(__xludf.DUMMYFUNCTION("TEXTJOIN(""; "", TRUE, FILTER(CID!B8885:B14794, REGEXMATCH(CID!D8885:D14794, TEXTJOIN(""|"", TRUE, SPLIT(A8885, "";"")))))"),"#N/A")</f>
        <v>#N/A</v>
      </c>
    </row>
    <row r="8886">
      <c r="A8886" s="12" t="str">
        <f>IFERROR(__xludf.DUMMYFUNCTION("TEXTJOIN("";"", TRUE, FILTER(CID!$B$2:$B$14794, CID!B8886=CID!$D$2:$D$14794))"),"#N/A")</f>
        <v>#N/A</v>
      </c>
      <c r="B8886" s="12" t="str">
        <f>IFERROR(__xludf.DUMMYFUNCTION("TEXTJOIN(""; "", TRUE, FILTER(CID!B8886:B14794, REGEXMATCH(CID!D8886:D14794, TEXTJOIN(""|"", TRUE, SPLIT(A8886, "";"")))))"),"#N/A")</f>
        <v>#N/A</v>
      </c>
    </row>
    <row r="8887">
      <c r="A8887" s="12" t="str">
        <f>IFERROR(__xludf.DUMMYFUNCTION("TEXTJOIN("";"", TRUE, FILTER(CID!$B$2:$B$14794, CID!B8887=CID!$D$2:$D$14794))"),"#N/A")</f>
        <v>#N/A</v>
      </c>
      <c r="B8887" s="12" t="str">
        <f>IFERROR(__xludf.DUMMYFUNCTION("TEXTJOIN(""; "", TRUE, FILTER(CID!B8887:B14794, REGEXMATCH(CID!D8887:D14794, TEXTJOIN(""|"", TRUE, SPLIT(A8887, "";"")))))"),"#N/A")</f>
        <v>#N/A</v>
      </c>
    </row>
    <row r="8888">
      <c r="A8888" s="12" t="str">
        <f>IFERROR(__xludf.DUMMYFUNCTION("TEXTJOIN("";"", TRUE, FILTER(CID!$B$2:$B$14794, CID!B8888=CID!$D$2:$D$14794))"),"#N/A")</f>
        <v>#N/A</v>
      </c>
      <c r="B8888" s="12" t="str">
        <f>IFERROR(__xludf.DUMMYFUNCTION("TEXTJOIN(""; "", TRUE, FILTER(CID!B8888:B14794, REGEXMATCH(CID!D8888:D14794, TEXTJOIN(""|"", TRUE, SPLIT(A8888, "";"")))))"),"#N/A")</f>
        <v>#N/A</v>
      </c>
    </row>
    <row r="8889">
      <c r="A8889" s="12" t="str">
        <f>IFERROR(__xludf.DUMMYFUNCTION("TEXTJOIN("";"", TRUE, FILTER(CID!$B$2:$B$14794, CID!B8889=CID!$D$2:$D$14794))"),"#N/A")</f>
        <v>#N/A</v>
      </c>
      <c r="B8889" s="12" t="str">
        <f>IFERROR(__xludf.DUMMYFUNCTION("TEXTJOIN(""; "", TRUE, FILTER(CID!B8889:B14794, REGEXMATCH(CID!D8889:D14794, TEXTJOIN(""|"", TRUE, SPLIT(A8889, "";"")))))"),"#N/A")</f>
        <v>#N/A</v>
      </c>
    </row>
    <row r="8890">
      <c r="A8890" s="12" t="str">
        <f>IFERROR(__xludf.DUMMYFUNCTION("TEXTJOIN("";"", TRUE, FILTER(CID!$B$2:$B$14794, CID!B8890=CID!$D$2:$D$14794))"),"#N/A")</f>
        <v>#N/A</v>
      </c>
      <c r="B8890" s="12" t="str">
        <f>IFERROR(__xludf.DUMMYFUNCTION("TEXTJOIN(""; "", TRUE, FILTER(CID!B8890:B14794, REGEXMATCH(CID!D8890:D14794, TEXTJOIN(""|"", TRUE, SPLIT(A8890, "";"")))))"),"#N/A")</f>
        <v>#N/A</v>
      </c>
    </row>
    <row r="8891">
      <c r="A8891" s="12" t="str">
        <f>IFERROR(__xludf.DUMMYFUNCTION("TEXTJOIN("";"", TRUE, FILTER(CID!$B$2:$B$14794, CID!B8891=CID!$D$2:$D$14794))"),"#N/A")</f>
        <v>#N/A</v>
      </c>
      <c r="B8891" s="12" t="str">
        <f>IFERROR(__xludf.DUMMYFUNCTION("TEXTJOIN(""; "", TRUE, FILTER(CID!B8891:B14794, REGEXMATCH(CID!D8891:D14794, TEXTJOIN(""|"", TRUE, SPLIT(A8891, "";"")))))"),"#N/A")</f>
        <v>#N/A</v>
      </c>
    </row>
    <row r="8892">
      <c r="A8892" s="12" t="str">
        <f>IFERROR(__xludf.DUMMYFUNCTION("TEXTJOIN("";"", TRUE, FILTER(CID!$B$2:$B$14794, CID!B8892=CID!$D$2:$D$14794))"),"#N/A")</f>
        <v>#N/A</v>
      </c>
      <c r="B8892" s="12" t="str">
        <f>IFERROR(__xludf.DUMMYFUNCTION("TEXTJOIN(""; "", TRUE, FILTER(CID!B8892:B14794, REGEXMATCH(CID!D8892:D14794, TEXTJOIN(""|"", TRUE, SPLIT(A8892, "";"")))))"),"#N/A")</f>
        <v>#N/A</v>
      </c>
    </row>
    <row r="8893">
      <c r="A8893" s="12" t="str">
        <f>IFERROR(__xludf.DUMMYFUNCTION("TEXTJOIN("";"", TRUE, FILTER(CID!$B$2:$B$14794, CID!B8893=CID!$D$2:$D$14794))"),"#N/A")</f>
        <v>#N/A</v>
      </c>
      <c r="B8893" s="12" t="str">
        <f>IFERROR(__xludf.DUMMYFUNCTION("TEXTJOIN(""; "", TRUE, FILTER(CID!B8893:B14794, REGEXMATCH(CID!D8893:D14794, TEXTJOIN(""|"", TRUE, SPLIT(A8893, "";"")))))"),"#N/A")</f>
        <v>#N/A</v>
      </c>
    </row>
    <row r="8894">
      <c r="A8894" s="12" t="str">
        <f>IFERROR(__xludf.DUMMYFUNCTION("TEXTJOIN("";"", TRUE, FILTER(CID!$B$2:$B$14794, CID!B8894=CID!$D$2:$D$14794))"),"#N/A")</f>
        <v>#N/A</v>
      </c>
      <c r="B8894" s="12" t="str">
        <f>IFERROR(__xludf.DUMMYFUNCTION("TEXTJOIN(""; "", TRUE, FILTER(CID!B8894:B14794, REGEXMATCH(CID!D8894:D14794, TEXTJOIN(""|"", TRUE, SPLIT(A8894, "";"")))))"),"#N/A")</f>
        <v>#N/A</v>
      </c>
    </row>
    <row r="8895">
      <c r="A8895" s="12" t="str">
        <f>IFERROR(__xludf.DUMMYFUNCTION("TEXTJOIN("";"", TRUE, FILTER(CID!$B$2:$B$14794, CID!B8895=CID!$D$2:$D$14794))"),"#N/A")</f>
        <v>#N/A</v>
      </c>
      <c r="B8895" s="12" t="str">
        <f>IFERROR(__xludf.DUMMYFUNCTION("TEXTJOIN(""; "", TRUE, FILTER(CID!B8895:B14794, REGEXMATCH(CID!D8895:D14794, TEXTJOIN(""|"", TRUE, SPLIT(A8895, "";"")))))"),"#N/A")</f>
        <v>#N/A</v>
      </c>
    </row>
    <row r="8896">
      <c r="A8896" s="12" t="str">
        <f>IFERROR(__xludf.DUMMYFUNCTION("TEXTJOIN("";"", TRUE, FILTER(CID!$B$2:$B$14794, CID!B8896=CID!$D$2:$D$14794))"),"#N/A")</f>
        <v>#N/A</v>
      </c>
      <c r="B8896" s="12" t="str">
        <f>IFERROR(__xludf.DUMMYFUNCTION("TEXTJOIN(""; "", TRUE, FILTER(CID!B8896:B14794, REGEXMATCH(CID!D8896:D14794, TEXTJOIN(""|"", TRUE, SPLIT(A8896, "";"")))))"),"#N/A")</f>
        <v>#N/A</v>
      </c>
    </row>
    <row r="8897">
      <c r="A8897" s="12" t="str">
        <f>IFERROR(__xludf.DUMMYFUNCTION("TEXTJOIN("";"", TRUE, FILTER(CID!$B$2:$B$14794, CID!B8897=CID!$D$2:$D$14794))"),"#N/A")</f>
        <v>#N/A</v>
      </c>
      <c r="B8897" s="12" t="str">
        <f>IFERROR(__xludf.DUMMYFUNCTION("TEXTJOIN(""; "", TRUE, FILTER(CID!B8897:B14794, REGEXMATCH(CID!D8897:D14794, TEXTJOIN(""|"", TRUE, SPLIT(A8897, "";"")))))"),"#N/A")</f>
        <v>#N/A</v>
      </c>
    </row>
    <row r="8898">
      <c r="A8898" s="12" t="str">
        <f>IFERROR(__xludf.DUMMYFUNCTION("TEXTJOIN("";"", TRUE, FILTER(CID!$B$2:$B$14794, CID!B8898=CID!$D$2:$D$14794))"),"#N/A")</f>
        <v>#N/A</v>
      </c>
      <c r="B8898" s="12" t="str">
        <f>IFERROR(__xludf.DUMMYFUNCTION("TEXTJOIN(""; "", TRUE, FILTER(CID!B8898:B14794, REGEXMATCH(CID!D8898:D14794, TEXTJOIN(""|"", TRUE, SPLIT(A8898, "";"")))))"),"#N/A")</f>
        <v>#N/A</v>
      </c>
    </row>
    <row r="8899">
      <c r="A8899" s="12" t="str">
        <f>IFERROR(__xludf.DUMMYFUNCTION("TEXTJOIN("";"", TRUE, FILTER(CID!$B$2:$B$14794, CID!B8899=CID!$D$2:$D$14794))"),"#N/A")</f>
        <v>#N/A</v>
      </c>
      <c r="B8899" s="12" t="str">
        <f>IFERROR(__xludf.DUMMYFUNCTION("TEXTJOIN(""; "", TRUE, FILTER(CID!B8899:B14794, REGEXMATCH(CID!D8899:D14794, TEXTJOIN(""|"", TRUE, SPLIT(A8899, "";"")))))"),"#N/A")</f>
        <v>#N/A</v>
      </c>
    </row>
    <row r="8900">
      <c r="A8900" s="12" t="str">
        <f>IFERROR(__xludf.DUMMYFUNCTION("TEXTJOIN("";"", TRUE, FILTER(CID!$B$2:$B$14794, CID!B8900=CID!$D$2:$D$14794))"),"#N/A")</f>
        <v>#N/A</v>
      </c>
      <c r="B8900" s="12" t="str">
        <f>IFERROR(__xludf.DUMMYFUNCTION("TEXTJOIN(""; "", TRUE, FILTER(CID!B8900:B14794, REGEXMATCH(CID!D8900:D14794, TEXTJOIN(""|"", TRUE, SPLIT(A8900, "";"")))))"),"#N/A")</f>
        <v>#N/A</v>
      </c>
    </row>
    <row r="8901">
      <c r="A8901" s="12" t="str">
        <f>IFERROR(__xludf.DUMMYFUNCTION("TEXTJOIN("";"", TRUE, FILTER(CID!$B$2:$B$14794, CID!B8901=CID!$D$2:$D$14794))"),"#N/A")</f>
        <v>#N/A</v>
      </c>
      <c r="B8901" s="12" t="str">
        <f>IFERROR(__xludf.DUMMYFUNCTION("TEXTJOIN(""; "", TRUE, FILTER(CID!B8901:B14794, REGEXMATCH(CID!D8901:D14794, TEXTJOIN(""|"", TRUE, SPLIT(A8901, "";"")))))"),"#N/A")</f>
        <v>#N/A</v>
      </c>
    </row>
    <row r="8902">
      <c r="A8902" s="12" t="str">
        <f>IFERROR(__xludf.DUMMYFUNCTION("TEXTJOIN("";"", TRUE, FILTER(CID!$B$2:$B$14794, CID!B8902=CID!$D$2:$D$14794))"),"#N/A")</f>
        <v>#N/A</v>
      </c>
      <c r="B8902" s="12" t="str">
        <f>IFERROR(__xludf.DUMMYFUNCTION("TEXTJOIN(""; "", TRUE, FILTER(CID!B8902:B14794, REGEXMATCH(CID!D8902:D14794, TEXTJOIN(""|"", TRUE, SPLIT(A8902, "";"")))))"),"#N/A")</f>
        <v>#N/A</v>
      </c>
    </row>
    <row r="8903">
      <c r="A8903" s="12" t="str">
        <f>IFERROR(__xludf.DUMMYFUNCTION("TEXTJOIN("";"", TRUE, FILTER(CID!$B$2:$B$14794, CID!B8903=CID!$D$2:$D$14794))"),"#N/A")</f>
        <v>#N/A</v>
      </c>
      <c r="B8903" s="12" t="str">
        <f>IFERROR(__xludf.DUMMYFUNCTION("TEXTJOIN(""; "", TRUE, FILTER(CID!B8903:B14794, REGEXMATCH(CID!D8903:D14794, TEXTJOIN(""|"", TRUE, SPLIT(A8903, "";"")))))"),"#N/A")</f>
        <v>#N/A</v>
      </c>
    </row>
    <row r="8904">
      <c r="A8904" s="12" t="str">
        <f>IFERROR(__xludf.DUMMYFUNCTION("TEXTJOIN("";"", TRUE, FILTER(CID!$B$2:$B$14794, CID!B8904=CID!$D$2:$D$14794))"),"#N/A")</f>
        <v>#N/A</v>
      </c>
      <c r="B8904" s="12" t="str">
        <f>IFERROR(__xludf.DUMMYFUNCTION("TEXTJOIN(""; "", TRUE, FILTER(CID!B8904:B14794, REGEXMATCH(CID!D8904:D14794, TEXTJOIN(""|"", TRUE, SPLIT(A8904, "";"")))))"),"#N/A")</f>
        <v>#N/A</v>
      </c>
    </row>
    <row r="8905">
      <c r="A8905" s="12" t="str">
        <f>IFERROR(__xludf.DUMMYFUNCTION("TEXTJOIN("";"", TRUE, FILTER(CID!$B$2:$B$14794, CID!B8905=CID!$D$2:$D$14794))"),"#N/A")</f>
        <v>#N/A</v>
      </c>
      <c r="B8905" s="12" t="str">
        <f>IFERROR(__xludf.DUMMYFUNCTION("TEXTJOIN(""; "", TRUE, FILTER(CID!B8905:B14794, REGEXMATCH(CID!D8905:D14794, TEXTJOIN(""|"", TRUE, SPLIT(A8905, "";"")))))"),"#N/A")</f>
        <v>#N/A</v>
      </c>
    </row>
    <row r="8906">
      <c r="A8906" s="12" t="str">
        <f>IFERROR(__xludf.DUMMYFUNCTION("TEXTJOIN("";"", TRUE, FILTER(CID!$B$2:$B$14794, CID!B8906=CID!$D$2:$D$14794))"),"#N/A")</f>
        <v>#N/A</v>
      </c>
      <c r="B8906" s="12" t="str">
        <f>IFERROR(__xludf.DUMMYFUNCTION("TEXTJOIN(""; "", TRUE, FILTER(CID!B8906:B14794, REGEXMATCH(CID!D8906:D14794, TEXTJOIN(""|"", TRUE, SPLIT(A8906, "";"")))))"),"#N/A")</f>
        <v>#N/A</v>
      </c>
    </row>
    <row r="8907">
      <c r="A8907" s="12" t="str">
        <f>IFERROR(__xludf.DUMMYFUNCTION("TEXTJOIN("";"", TRUE, FILTER(CID!$B$2:$B$14794, CID!B8907=CID!$D$2:$D$14794))"),"#N/A")</f>
        <v>#N/A</v>
      </c>
      <c r="B8907" s="12" t="str">
        <f>IFERROR(__xludf.DUMMYFUNCTION("TEXTJOIN(""; "", TRUE, FILTER(CID!B8907:B14794, REGEXMATCH(CID!D8907:D14794, TEXTJOIN(""|"", TRUE, SPLIT(A8907, "";"")))))"),"#N/A")</f>
        <v>#N/A</v>
      </c>
    </row>
    <row r="8908">
      <c r="A8908" s="12" t="str">
        <f>IFERROR(__xludf.DUMMYFUNCTION("TEXTJOIN("";"", TRUE, FILTER(CID!$B$2:$B$14794, CID!B8908=CID!$D$2:$D$14794))"),"#N/A")</f>
        <v>#N/A</v>
      </c>
      <c r="B8908" s="12" t="str">
        <f>IFERROR(__xludf.DUMMYFUNCTION("TEXTJOIN(""; "", TRUE, FILTER(CID!B8908:B14794, REGEXMATCH(CID!D8908:D14794, TEXTJOIN(""|"", TRUE, SPLIT(A8908, "";"")))))"),"#N/A")</f>
        <v>#N/A</v>
      </c>
    </row>
    <row r="8909">
      <c r="A8909" s="12" t="str">
        <f>IFERROR(__xludf.DUMMYFUNCTION("TEXTJOIN("";"", TRUE, FILTER(CID!$B$2:$B$14794, CID!B8909=CID!$D$2:$D$14794))"),"#N/A")</f>
        <v>#N/A</v>
      </c>
      <c r="B8909" s="12" t="str">
        <f>IFERROR(__xludf.DUMMYFUNCTION("TEXTJOIN(""; "", TRUE, FILTER(CID!B8909:B14794, REGEXMATCH(CID!D8909:D14794, TEXTJOIN(""|"", TRUE, SPLIT(A8909, "";"")))))"),"#N/A")</f>
        <v>#N/A</v>
      </c>
    </row>
    <row r="8910">
      <c r="A8910" s="12" t="str">
        <f>IFERROR(__xludf.DUMMYFUNCTION("TEXTJOIN("";"", TRUE, FILTER(CID!$B$2:$B$14794, CID!B8910=CID!$D$2:$D$14794))"),"#N/A")</f>
        <v>#N/A</v>
      </c>
      <c r="B8910" s="12" t="str">
        <f>IFERROR(__xludf.DUMMYFUNCTION("TEXTJOIN(""; "", TRUE, FILTER(CID!B8910:B14794, REGEXMATCH(CID!D8910:D14794, TEXTJOIN(""|"", TRUE, SPLIT(A8910, "";"")))))"),"#N/A")</f>
        <v>#N/A</v>
      </c>
    </row>
    <row r="8911">
      <c r="A8911" s="12" t="str">
        <f>IFERROR(__xludf.DUMMYFUNCTION("TEXTJOIN("";"", TRUE, FILTER(CID!$B$2:$B$14794, CID!B8911=CID!$D$2:$D$14794))"),"#N/A")</f>
        <v>#N/A</v>
      </c>
      <c r="B8911" s="12" t="str">
        <f>IFERROR(__xludf.DUMMYFUNCTION("TEXTJOIN(""; "", TRUE, FILTER(CID!B8911:B14794, REGEXMATCH(CID!D8911:D14794, TEXTJOIN(""|"", TRUE, SPLIT(A8911, "";"")))))"),"#N/A")</f>
        <v>#N/A</v>
      </c>
    </row>
    <row r="8912">
      <c r="A8912" s="12" t="str">
        <f>IFERROR(__xludf.DUMMYFUNCTION("TEXTJOIN("";"", TRUE, FILTER(CID!$B$2:$B$14794, CID!B8912=CID!$D$2:$D$14794))"),"#N/A")</f>
        <v>#N/A</v>
      </c>
      <c r="B8912" s="12" t="str">
        <f>IFERROR(__xludf.DUMMYFUNCTION("TEXTJOIN(""; "", TRUE, FILTER(CID!B8912:B14794, REGEXMATCH(CID!D8912:D14794, TEXTJOIN(""|"", TRUE, SPLIT(A8912, "";"")))))"),"#N/A")</f>
        <v>#N/A</v>
      </c>
    </row>
    <row r="8913">
      <c r="A8913" s="12" t="str">
        <f>IFERROR(__xludf.DUMMYFUNCTION("TEXTJOIN("";"", TRUE, FILTER(CID!$B$2:$B$14794, CID!B8913=CID!$D$2:$D$14794))"),"#N/A")</f>
        <v>#N/A</v>
      </c>
      <c r="B8913" s="12" t="str">
        <f>IFERROR(__xludf.DUMMYFUNCTION("TEXTJOIN(""; "", TRUE, FILTER(CID!B8913:B14794, REGEXMATCH(CID!D8913:D14794, TEXTJOIN(""|"", TRUE, SPLIT(A8913, "";"")))))"),"#N/A")</f>
        <v>#N/A</v>
      </c>
    </row>
    <row r="8914">
      <c r="A8914" s="12" t="str">
        <f>IFERROR(__xludf.DUMMYFUNCTION("TEXTJOIN("";"", TRUE, FILTER(CID!$B$2:$B$14794, CID!B8914=CID!$D$2:$D$14794))"),"#N/A")</f>
        <v>#N/A</v>
      </c>
      <c r="B8914" s="12" t="str">
        <f>IFERROR(__xludf.DUMMYFUNCTION("TEXTJOIN(""; "", TRUE, FILTER(CID!B8914:B14794, REGEXMATCH(CID!D8914:D14794, TEXTJOIN(""|"", TRUE, SPLIT(A8914, "";"")))))"),"#N/A")</f>
        <v>#N/A</v>
      </c>
    </row>
    <row r="8915">
      <c r="A8915" s="12" t="str">
        <f>IFERROR(__xludf.DUMMYFUNCTION("TEXTJOIN("";"", TRUE, FILTER(CID!$B$2:$B$14794, CID!B8915=CID!$D$2:$D$14794))"),"#N/A")</f>
        <v>#N/A</v>
      </c>
      <c r="B8915" s="12" t="str">
        <f>IFERROR(__xludf.DUMMYFUNCTION("TEXTJOIN(""; "", TRUE, FILTER(CID!B8915:B14794, REGEXMATCH(CID!D8915:D14794, TEXTJOIN(""|"", TRUE, SPLIT(A8915, "";"")))))"),"#N/A")</f>
        <v>#N/A</v>
      </c>
    </row>
    <row r="8916">
      <c r="A8916" s="12" t="str">
        <f>IFERROR(__xludf.DUMMYFUNCTION("TEXTJOIN("";"", TRUE, FILTER(CID!$B$2:$B$14794, CID!B8916=CID!$D$2:$D$14794))"),"#N/A")</f>
        <v>#N/A</v>
      </c>
      <c r="B8916" s="12" t="str">
        <f>IFERROR(__xludf.DUMMYFUNCTION("TEXTJOIN(""; "", TRUE, FILTER(CID!B8916:B14794, REGEXMATCH(CID!D8916:D14794, TEXTJOIN(""|"", TRUE, SPLIT(A8916, "";"")))))"),"#N/A")</f>
        <v>#N/A</v>
      </c>
    </row>
    <row r="8917">
      <c r="A8917" s="12" t="str">
        <f>IFERROR(__xludf.DUMMYFUNCTION("TEXTJOIN("";"", TRUE, FILTER(CID!$B$2:$B$14794, CID!B8917=CID!$D$2:$D$14794))"),"#N/A")</f>
        <v>#N/A</v>
      </c>
      <c r="B8917" s="12" t="str">
        <f>IFERROR(__xludf.DUMMYFUNCTION("TEXTJOIN(""; "", TRUE, FILTER(CID!B8917:B14794, REGEXMATCH(CID!D8917:D14794, TEXTJOIN(""|"", TRUE, SPLIT(A8917, "";"")))))"),"#N/A")</f>
        <v>#N/A</v>
      </c>
    </row>
    <row r="8918">
      <c r="A8918" s="12" t="str">
        <f>IFERROR(__xludf.DUMMYFUNCTION("TEXTJOIN("";"", TRUE, FILTER(CID!$B$2:$B$14794, CID!B8918=CID!$D$2:$D$14794))"),"#N/A")</f>
        <v>#N/A</v>
      </c>
      <c r="B8918" s="12" t="str">
        <f>IFERROR(__xludf.DUMMYFUNCTION("TEXTJOIN(""; "", TRUE, FILTER(CID!B8918:B14794, REGEXMATCH(CID!D8918:D14794, TEXTJOIN(""|"", TRUE, SPLIT(A8918, "";"")))))"),"#N/A")</f>
        <v>#N/A</v>
      </c>
    </row>
    <row r="8919">
      <c r="A8919" s="12" t="str">
        <f>IFERROR(__xludf.DUMMYFUNCTION("TEXTJOIN("";"", TRUE, FILTER(CID!$B$2:$B$14794, CID!B8919=CID!$D$2:$D$14794))"),"#N/A")</f>
        <v>#N/A</v>
      </c>
      <c r="B8919" s="12" t="str">
        <f>IFERROR(__xludf.DUMMYFUNCTION("TEXTJOIN(""; "", TRUE, FILTER(CID!B8919:B14794, REGEXMATCH(CID!D8919:D14794, TEXTJOIN(""|"", TRUE, SPLIT(A8919, "";"")))))"),"#N/A")</f>
        <v>#N/A</v>
      </c>
    </row>
    <row r="8920">
      <c r="A8920" s="12" t="str">
        <f>IFERROR(__xludf.DUMMYFUNCTION("TEXTJOIN("";"", TRUE, FILTER(CID!$B$2:$B$14794, CID!B8920=CID!$D$2:$D$14794))"),"#N/A")</f>
        <v>#N/A</v>
      </c>
      <c r="B8920" s="12" t="str">
        <f>IFERROR(__xludf.DUMMYFUNCTION("TEXTJOIN(""; "", TRUE, FILTER(CID!B8920:B14794, REGEXMATCH(CID!D8920:D14794, TEXTJOIN(""|"", TRUE, SPLIT(A8920, "";"")))))"),"#N/A")</f>
        <v>#N/A</v>
      </c>
    </row>
    <row r="8921">
      <c r="A8921" s="12" t="str">
        <f>IFERROR(__xludf.DUMMYFUNCTION("TEXTJOIN("";"", TRUE, FILTER(CID!$B$2:$B$14794, CID!B8921=CID!$D$2:$D$14794))"),"#N/A")</f>
        <v>#N/A</v>
      </c>
      <c r="B8921" s="12" t="str">
        <f>IFERROR(__xludf.DUMMYFUNCTION("TEXTJOIN(""; "", TRUE, FILTER(CID!B8921:B14794, REGEXMATCH(CID!D8921:D14794, TEXTJOIN(""|"", TRUE, SPLIT(A8921, "";"")))))"),"#N/A")</f>
        <v>#N/A</v>
      </c>
    </row>
    <row r="8922">
      <c r="A8922" s="12" t="str">
        <f>IFERROR(__xludf.DUMMYFUNCTION("TEXTJOIN("";"", TRUE, FILTER(CID!$B$2:$B$14794, CID!B8922=CID!$D$2:$D$14794))"),"#N/A")</f>
        <v>#N/A</v>
      </c>
      <c r="B8922" s="12" t="str">
        <f>IFERROR(__xludf.DUMMYFUNCTION("TEXTJOIN(""; "", TRUE, FILTER(CID!B8922:B14794, REGEXMATCH(CID!D8922:D14794, TEXTJOIN(""|"", TRUE, SPLIT(A8922, "";"")))))"),"#N/A")</f>
        <v>#N/A</v>
      </c>
    </row>
    <row r="8923">
      <c r="A8923" s="12" t="str">
        <f>IFERROR(__xludf.DUMMYFUNCTION("TEXTJOIN("";"", TRUE, FILTER(CID!$B$2:$B$14794, CID!B8923=CID!$D$2:$D$14794))"),"#N/A")</f>
        <v>#N/A</v>
      </c>
      <c r="B8923" s="12" t="str">
        <f>IFERROR(__xludf.DUMMYFUNCTION("TEXTJOIN(""; "", TRUE, FILTER(CID!B8923:B14794, REGEXMATCH(CID!D8923:D14794, TEXTJOIN(""|"", TRUE, SPLIT(A8923, "";"")))))"),"#N/A")</f>
        <v>#N/A</v>
      </c>
    </row>
    <row r="8924">
      <c r="A8924" s="12" t="str">
        <f>IFERROR(__xludf.DUMMYFUNCTION("TEXTJOIN("";"", TRUE, FILTER(CID!$B$2:$B$14794, CID!B8924=CID!$D$2:$D$14794))"),"#N/A")</f>
        <v>#N/A</v>
      </c>
      <c r="B8924" s="12" t="str">
        <f>IFERROR(__xludf.DUMMYFUNCTION("TEXTJOIN(""; "", TRUE, FILTER(CID!B8924:B14794, REGEXMATCH(CID!D8924:D14794, TEXTJOIN(""|"", TRUE, SPLIT(A8924, "";"")))))"),"#N/A")</f>
        <v>#N/A</v>
      </c>
    </row>
    <row r="8925">
      <c r="A8925" s="12" t="str">
        <f>IFERROR(__xludf.DUMMYFUNCTION("TEXTJOIN("";"", TRUE, FILTER(CID!$B$2:$B$14794, CID!B8925=CID!$D$2:$D$14794))"),"#N/A")</f>
        <v>#N/A</v>
      </c>
      <c r="B8925" s="12" t="str">
        <f>IFERROR(__xludf.DUMMYFUNCTION("TEXTJOIN(""; "", TRUE, FILTER(CID!B8925:B14794, REGEXMATCH(CID!D8925:D14794, TEXTJOIN(""|"", TRUE, SPLIT(A8925, "";"")))))"),"#N/A")</f>
        <v>#N/A</v>
      </c>
    </row>
    <row r="8926">
      <c r="A8926" s="12" t="str">
        <f>IFERROR(__xludf.DUMMYFUNCTION("TEXTJOIN("";"", TRUE, FILTER(CID!$B$2:$B$14794, CID!B8926=CID!$D$2:$D$14794))"),"#N/A")</f>
        <v>#N/A</v>
      </c>
      <c r="B8926" s="12" t="str">
        <f>IFERROR(__xludf.DUMMYFUNCTION("TEXTJOIN(""; "", TRUE, FILTER(CID!B8926:B14794, REGEXMATCH(CID!D8926:D14794, TEXTJOIN(""|"", TRUE, SPLIT(A8926, "";"")))))"),"#N/A")</f>
        <v>#N/A</v>
      </c>
    </row>
    <row r="8927">
      <c r="A8927" s="12" t="str">
        <f>IFERROR(__xludf.DUMMYFUNCTION("TEXTJOIN("";"", TRUE, FILTER(CID!$B$2:$B$14794, CID!B8927=CID!$D$2:$D$14794))"),"#N/A")</f>
        <v>#N/A</v>
      </c>
      <c r="B8927" s="12" t="str">
        <f>IFERROR(__xludf.DUMMYFUNCTION("TEXTJOIN(""; "", TRUE, FILTER(CID!B8927:B14794, REGEXMATCH(CID!D8927:D14794, TEXTJOIN(""|"", TRUE, SPLIT(A8927, "";"")))))"),"#N/A")</f>
        <v>#N/A</v>
      </c>
    </row>
    <row r="8928">
      <c r="A8928" s="12" t="str">
        <f>IFERROR(__xludf.DUMMYFUNCTION("TEXTJOIN("";"", TRUE, FILTER(CID!$B$2:$B$14794, CID!B8928=CID!$D$2:$D$14794))"),"#N/A")</f>
        <v>#N/A</v>
      </c>
      <c r="B8928" s="12" t="str">
        <f>IFERROR(__xludf.DUMMYFUNCTION("TEXTJOIN(""; "", TRUE, FILTER(CID!B8928:B14794, REGEXMATCH(CID!D8928:D14794, TEXTJOIN(""|"", TRUE, SPLIT(A8928, "";"")))))"),"#N/A")</f>
        <v>#N/A</v>
      </c>
    </row>
    <row r="8929">
      <c r="A8929" s="12" t="str">
        <f>IFERROR(__xludf.DUMMYFUNCTION("TEXTJOIN("";"", TRUE, FILTER(CID!$B$2:$B$14794, CID!B8929=CID!$D$2:$D$14794))"),"#N/A")</f>
        <v>#N/A</v>
      </c>
      <c r="B8929" s="12" t="str">
        <f>IFERROR(__xludf.DUMMYFUNCTION("TEXTJOIN(""; "", TRUE, FILTER(CID!B8929:B14794, REGEXMATCH(CID!D8929:D14794, TEXTJOIN(""|"", TRUE, SPLIT(A8929, "";"")))))"),"#N/A")</f>
        <v>#N/A</v>
      </c>
    </row>
    <row r="8930">
      <c r="A8930" s="12" t="str">
        <f>IFERROR(__xludf.DUMMYFUNCTION("TEXTJOIN("";"", TRUE, FILTER(CID!$B$2:$B$14794, CID!B8930=CID!$D$2:$D$14794))"),"#N/A")</f>
        <v>#N/A</v>
      </c>
      <c r="B8930" s="12" t="str">
        <f>IFERROR(__xludf.DUMMYFUNCTION("TEXTJOIN(""; "", TRUE, FILTER(CID!B8930:B14794, REGEXMATCH(CID!D8930:D14794, TEXTJOIN(""|"", TRUE, SPLIT(A8930, "";"")))))"),"#N/A")</f>
        <v>#N/A</v>
      </c>
    </row>
    <row r="8931">
      <c r="A8931" s="12" t="str">
        <f>IFERROR(__xludf.DUMMYFUNCTION("TEXTJOIN("";"", TRUE, FILTER(CID!$B$2:$B$14794, CID!B8931=CID!$D$2:$D$14794))"),"#N/A")</f>
        <v>#N/A</v>
      </c>
      <c r="B8931" s="12" t="str">
        <f>IFERROR(__xludf.DUMMYFUNCTION("TEXTJOIN(""; "", TRUE, FILTER(CID!B8931:B14794, REGEXMATCH(CID!D8931:D14794, TEXTJOIN(""|"", TRUE, SPLIT(A8931, "";"")))))"),"#N/A")</f>
        <v>#N/A</v>
      </c>
    </row>
    <row r="8932">
      <c r="A8932" s="12" t="str">
        <f>IFERROR(__xludf.DUMMYFUNCTION("TEXTJOIN("";"", TRUE, FILTER(CID!$B$2:$B$14794, CID!B8932=CID!$D$2:$D$14794))"),"#N/A")</f>
        <v>#N/A</v>
      </c>
      <c r="B8932" s="12" t="str">
        <f>IFERROR(__xludf.DUMMYFUNCTION("TEXTJOIN(""; "", TRUE, FILTER(CID!B8932:B14794, REGEXMATCH(CID!D8932:D14794, TEXTJOIN(""|"", TRUE, SPLIT(A8932, "";"")))))"),"#N/A")</f>
        <v>#N/A</v>
      </c>
    </row>
    <row r="8933">
      <c r="A8933" s="12" t="str">
        <f>IFERROR(__xludf.DUMMYFUNCTION("TEXTJOIN("";"", TRUE, FILTER(CID!$B$2:$B$14794, CID!B8933=CID!$D$2:$D$14794))"),"#N/A")</f>
        <v>#N/A</v>
      </c>
      <c r="B8933" s="12" t="str">
        <f>IFERROR(__xludf.DUMMYFUNCTION("TEXTJOIN(""; "", TRUE, FILTER(CID!B8933:B14794, REGEXMATCH(CID!D8933:D14794, TEXTJOIN(""|"", TRUE, SPLIT(A8933, "";"")))))"),"#N/A")</f>
        <v>#N/A</v>
      </c>
    </row>
    <row r="8934">
      <c r="A8934" s="12" t="str">
        <f>IFERROR(__xludf.DUMMYFUNCTION("TEXTJOIN("";"", TRUE, FILTER(CID!$B$2:$B$14794, CID!B8934=CID!$D$2:$D$14794))"),"#N/A")</f>
        <v>#N/A</v>
      </c>
      <c r="B8934" s="12" t="str">
        <f>IFERROR(__xludf.DUMMYFUNCTION("TEXTJOIN(""; "", TRUE, FILTER(CID!B8934:B14794, REGEXMATCH(CID!D8934:D14794, TEXTJOIN(""|"", TRUE, SPLIT(A8934, "";"")))))"),"#N/A")</f>
        <v>#N/A</v>
      </c>
    </row>
    <row r="8935">
      <c r="A8935" s="12" t="str">
        <f>IFERROR(__xludf.DUMMYFUNCTION("TEXTJOIN("";"", TRUE, FILTER(CID!$B$2:$B$14794, CID!B8935=CID!$D$2:$D$14794))"),"#N/A")</f>
        <v>#N/A</v>
      </c>
      <c r="B8935" s="12" t="str">
        <f>IFERROR(__xludf.DUMMYFUNCTION("TEXTJOIN(""; "", TRUE, FILTER(CID!B8935:B14794, REGEXMATCH(CID!D8935:D14794, TEXTJOIN(""|"", TRUE, SPLIT(A8935, "";"")))))"),"#N/A")</f>
        <v>#N/A</v>
      </c>
    </row>
    <row r="8936">
      <c r="A8936" s="12" t="str">
        <f>IFERROR(__xludf.DUMMYFUNCTION("TEXTJOIN("";"", TRUE, FILTER(CID!$B$2:$B$14794, CID!B8936=CID!$D$2:$D$14794))"),"#N/A")</f>
        <v>#N/A</v>
      </c>
      <c r="B8936" s="12" t="str">
        <f>IFERROR(__xludf.DUMMYFUNCTION("TEXTJOIN(""; "", TRUE, FILTER(CID!B8936:B14794, REGEXMATCH(CID!D8936:D14794, TEXTJOIN(""|"", TRUE, SPLIT(A8936, "";"")))))"),"#N/A")</f>
        <v>#N/A</v>
      </c>
    </row>
    <row r="8937">
      <c r="A8937" s="12" t="str">
        <f>IFERROR(__xludf.DUMMYFUNCTION("TEXTJOIN("";"", TRUE, FILTER(CID!$B$2:$B$14794, CID!B8937=CID!$D$2:$D$14794))"),"#N/A")</f>
        <v>#N/A</v>
      </c>
      <c r="B8937" s="12" t="str">
        <f>IFERROR(__xludf.DUMMYFUNCTION("TEXTJOIN(""; "", TRUE, FILTER(CID!B8937:B14794, REGEXMATCH(CID!D8937:D14794, TEXTJOIN(""|"", TRUE, SPLIT(A8937, "";"")))))"),"#N/A")</f>
        <v>#N/A</v>
      </c>
    </row>
    <row r="8938">
      <c r="A8938" s="12" t="str">
        <f>IFERROR(__xludf.DUMMYFUNCTION("TEXTJOIN("";"", TRUE, FILTER(CID!$B$2:$B$14794, CID!B8938=CID!$D$2:$D$14794))"),"#N/A")</f>
        <v>#N/A</v>
      </c>
      <c r="B8938" s="12" t="str">
        <f>IFERROR(__xludf.DUMMYFUNCTION("TEXTJOIN(""; "", TRUE, FILTER(CID!B8938:B14794, REGEXMATCH(CID!D8938:D14794, TEXTJOIN(""|"", TRUE, SPLIT(A8938, "";"")))))"),"#N/A")</f>
        <v>#N/A</v>
      </c>
    </row>
    <row r="8939">
      <c r="A8939" s="12" t="str">
        <f>IFERROR(__xludf.DUMMYFUNCTION("TEXTJOIN("";"", TRUE, FILTER(CID!$B$2:$B$14794, CID!B8939=CID!$D$2:$D$14794))"),"#N/A")</f>
        <v>#N/A</v>
      </c>
      <c r="B8939" s="12" t="str">
        <f>IFERROR(__xludf.DUMMYFUNCTION("TEXTJOIN(""; "", TRUE, FILTER(CID!B8939:B14794, REGEXMATCH(CID!D8939:D14794, TEXTJOIN(""|"", TRUE, SPLIT(A8939, "";"")))))"),"#N/A")</f>
        <v>#N/A</v>
      </c>
    </row>
    <row r="8940">
      <c r="A8940" s="12" t="str">
        <f>IFERROR(__xludf.DUMMYFUNCTION("TEXTJOIN("";"", TRUE, FILTER(CID!$B$2:$B$14794, CID!B8940=CID!$D$2:$D$14794))"),"#N/A")</f>
        <v>#N/A</v>
      </c>
      <c r="B8940" s="12" t="str">
        <f>IFERROR(__xludf.DUMMYFUNCTION("TEXTJOIN(""; "", TRUE, FILTER(CID!B8940:B14794, REGEXMATCH(CID!D8940:D14794, TEXTJOIN(""|"", TRUE, SPLIT(A8940, "";"")))))"),"#N/A")</f>
        <v>#N/A</v>
      </c>
    </row>
    <row r="8941">
      <c r="A8941" s="12" t="str">
        <f>IFERROR(__xludf.DUMMYFUNCTION("TEXTJOIN("";"", TRUE, FILTER(CID!$B$2:$B$14794, CID!B8941=CID!$D$2:$D$14794))"),"#N/A")</f>
        <v>#N/A</v>
      </c>
      <c r="B8941" s="12" t="str">
        <f>IFERROR(__xludf.DUMMYFUNCTION("TEXTJOIN(""; "", TRUE, FILTER(CID!B8941:B14794, REGEXMATCH(CID!D8941:D14794, TEXTJOIN(""|"", TRUE, SPLIT(A8941, "";"")))))"),"#N/A")</f>
        <v>#N/A</v>
      </c>
    </row>
    <row r="8942">
      <c r="A8942" s="12" t="str">
        <f>IFERROR(__xludf.DUMMYFUNCTION("TEXTJOIN("";"", TRUE, FILTER(CID!$B$2:$B$14794, CID!B8942=CID!$D$2:$D$14794))"),"#N/A")</f>
        <v>#N/A</v>
      </c>
      <c r="B8942" s="12" t="str">
        <f>IFERROR(__xludf.DUMMYFUNCTION("TEXTJOIN(""; "", TRUE, FILTER(CID!B8942:B14794, REGEXMATCH(CID!D8942:D14794, TEXTJOIN(""|"", TRUE, SPLIT(A8942, "";"")))))"),"#N/A")</f>
        <v>#N/A</v>
      </c>
    </row>
    <row r="8943">
      <c r="A8943" s="12" t="str">
        <f>IFERROR(__xludf.DUMMYFUNCTION("TEXTJOIN("";"", TRUE, FILTER(CID!$B$2:$B$14794, CID!B8943=CID!$D$2:$D$14794))"),"#N/A")</f>
        <v>#N/A</v>
      </c>
      <c r="B8943" s="12" t="str">
        <f>IFERROR(__xludf.DUMMYFUNCTION("TEXTJOIN(""; "", TRUE, FILTER(CID!B8943:B14794, REGEXMATCH(CID!D8943:D14794, TEXTJOIN(""|"", TRUE, SPLIT(A8943, "";"")))))"),"#N/A")</f>
        <v>#N/A</v>
      </c>
    </row>
    <row r="8944">
      <c r="A8944" s="12" t="str">
        <f>IFERROR(__xludf.DUMMYFUNCTION("TEXTJOIN("";"", TRUE, FILTER(CID!$B$2:$B$14794, CID!B8944=CID!$D$2:$D$14794))"),"#N/A")</f>
        <v>#N/A</v>
      </c>
      <c r="B8944" s="12" t="str">
        <f>IFERROR(__xludf.DUMMYFUNCTION("TEXTJOIN(""; "", TRUE, FILTER(CID!B8944:B14794, REGEXMATCH(CID!D8944:D14794, TEXTJOIN(""|"", TRUE, SPLIT(A8944, "";"")))))"),"#N/A")</f>
        <v>#N/A</v>
      </c>
    </row>
    <row r="8945">
      <c r="A8945" s="12" t="str">
        <f>IFERROR(__xludf.DUMMYFUNCTION("TEXTJOIN("";"", TRUE, FILTER(CID!$B$2:$B$14794, CID!B8945=CID!$D$2:$D$14794))"),"#N/A")</f>
        <v>#N/A</v>
      </c>
      <c r="B8945" s="12" t="str">
        <f>IFERROR(__xludf.DUMMYFUNCTION("TEXTJOIN(""; "", TRUE, FILTER(CID!B8945:B14794, REGEXMATCH(CID!D8945:D14794, TEXTJOIN(""|"", TRUE, SPLIT(A8945, "";"")))))"),"#N/A")</f>
        <v>#N/A</v>
      </c>
    </row>
    <row r="8946">
      <c r="A8946" s="12" t="str">
        <f>IFERROR(__xludf.DUMMYFUNCTION("TEXTJOIN("";"", TRUE, FILTER(CID!$B$2:$B$14794, CID!B8946=CID!$D$2:$D$14794))"),"#N/A")</f>
        <v>#N/A</v>
      </c>
      <c r="B8946" s="12" t="str">
        <f>IFERROR(__xludf.DUMMYFUNCTION("TEXTJOIN(""; "", TRUE, FILTER(CID!B8946:B14794, REGEXMATCH(CID!D8946:D14794, TEXTJOIN(""|"", TRUE, SPLIT(A8946, "";"")))))"),"#N/A")</f>
        <v>#N/A</v>
      </c>
    </row>
    <row r="8947">
      <c r="A8947" s="12" t="str">
        <f>IFERROR(__xludf.DUMMYFUNCTION("TEXTJOIN("";"", TRUE, FILTER(CID!$B$2:$B$14794, CID!B8947=CID!$D$2:$D$14794))"),"#N/A")</f>
        <v>#N/A</v>
      </c>
      <c r="B8947" s="12" t="str">
        <f>IFERROR(__xludf.DUMMYFUNCTION("TEXTJOIN(""; "", TRUE, FILTER(CID!B8947:B14794, REGEXMATCH(CID!D8947:D14794, TEXTJOIN(""|"", TRUE, SPLIT(A8947, "";"")))))"),"#N/A")</f>
        <v>#N/A</v>
      </c>
    </row>
    <row r="8948">
      <c r="A8948" s="12" t="str">
        <f>IFERROR(__xludf.DUMMYFUNCTION("TEXTJOIN("";"", TRUE, FILTER(CID!$B$2:$B$14794, CID!B8948=CID!$D$2:$D$14794))"),"#N/A")</f>
        <v>#N/A</v>
      </c>
      <c r="B8948" s="12" t="str">
        <f>IFERROR(__xludf.DUMMYFUNCTION("TEXTJOIN(""; "", TRUE, FILTER(CID!B8948:B14794, REGEXMATCH(CID!D8948:D14794, TEXTJOIN(""|"", TRUE, SPLIT(A8948, "";"")))))"),"#N/A")</f>
        <v>#N/A</v>
      </c>
    </row>
    <row r="8949">
      <c r="A8949" s="12" t="str">
        <f>IFERROR(__xludf.DUMMYFUNCTION("TEXTJOIN("";"", TRUE, FILTER(CID!$B$2:$B$14794, CID!B8949=CID!$D$2:$D$14794))"),"#N/A")</f>
        <v>#N/A</v>
      </c>
      <c r="B8949" s="12" t="str">
        <f>IFERROR(__xludf.DUMMYFUNCTION("TEXTJOIN(""; "", TRUE, FILTER(CID!B8949:B14794, REGEXMATCH(CID!D8949:D14794, TEXTJOIN(""|"", TRUE, SPLIT(A8949, "";"")))))"),"#N/A")</f>
        <v>#N/A</v>
      </c>
    </row>
    <row r="8950">
      <c r="A8950" s="12" t="str">
        <f>IFERROR(__xludf.DUMMYFUNCTION("TEXTJOIN("";"", TRUE, FILTER(CID!$B$2:$B$14794, CID!B8950=CID!$D$2:$D$14794))"),"#N/A")</f>
        <v>#N/A</v>
      </c>
      <c r="B8950" s="12" t="str">
        <f>IFERROR(__xludf.DUMMYFUNCTION("TEXTJOIN(""; "", TRUE, FILTER(CID!B8950:B14794, REGEXMATCH(CID!D8950:D14794, TEXTJOIN(""|"", TRUE, SPLIT(A8950, "";"")))))"),"#N/A")</f>
        <v>#N/A</v>
      </c>
    </row>
    <row r="8951">
      <c r="A8951" s="12" t="str">
        <f>IFERROR(__xludf.DUMMYFUNCTION("TEXTJOIN("";"", TRUE, FILTER(CID!$B$2:$B$14794, CID!B8951=CID!$D$2:$D$14794))"),"#N/A")</f>
        <v>#N/A</v>
      </c>
      <c r="B8951" s="12" t="str">
        <f>IFERROR(__xludf.DUMMYFUNCTION("TEXTJOIN(""; "", TRUE, FILTER(CID!B8951:B14794, REGEXMATCH(CID!D8951:D14794, TEXTJOIN(""|"", TRUE, SPLIT(A8951, "";"")))))"),"#N/A")</f>
        <v>#N/A</v>
      </c>
    </row>
    <row r="8952">
      <c r="A8952" s="12" t="str">
        <f>IFERROR(__xludf.DUMMYFUNCTION("TEXTJOIN("";"", TRUE, FILTER(CID!$B$2:$B$14794, CID!B8952=CID!$D$2:$D$14794))"),"#N/A")</f>
        <v>#N/A</v>
      </c>
      <c r="B8952" s="12" t="str">
        <f>IFERROR(__xludf.DUMMYFUNCTION("TEXTJOIN(""; "", TRUE, FILTER(CID!B8952:B14794, REGEXMATCH(CID!D8952:D14794, TEXTJOIN(""|"", TRUE, SPLIT(A8952, "";"")))))"),"#N/A")</f>
        <v>#N/A</v>
      </c>
    </row>
    <row r="8953">
      <c r="A8953" s="12" t="str">
        <f>IFERROR(__xludf.DUMMYFUNCTION("TEXTJOIN("";"", TRUE, FILTER(CID!$B$2:$B$14794, CID!B8953=CID!$D$2:$D$14794))"),"#N/A")</f>
        <v>#N/A</v>
      </c>
      <c r="B8953" s="12" t="str">
        <f>IFERROR(__xludf.DUMMYFUNCTION("TEXTJOIN(""; "", TRUE, FILTER(CID!B8953:B14794, REGEXMATCH(CID!D8953:D14794, TEXTJOIN(""|"", TRUE, SPLIT(A8953, "";"")))))"),"#N/A")</f>
        <v>#N/A</v>
      </c>
    </row>
    <row r="8954">
      <c r="A8954" s="12" t="str">
        <f>IFERROR(__xludf.DUMMYFUNCTION("TEXTJOIN("";"", TRUE, FILTER(CID!$B$2:$B$14794, CID!B8954=CID!$D$2:$D$14794))"),"#N/A")</f>
        <v>#N/A</v>
      </c>
      <c r="B8954" s="12" t="str">
        <f>IFERROR(__xludf.DUMMYFUNCTION("TEXTJOIN(""; "", TRUE, FILTER(CID!B8954:B14794, REGEXMATCH(CID!D8954:D14794, TEXTJOIN(""|"", TRUE, SPLIT(A8954, "";"")))))"),"#N/A")</f>
        <v>#N/A</v>
      </c>
    </row>
    <row r="8955">
      <c r="A8955" s="12" t="str">
        <f>IFERROR(__xludf.DUMMYFUNCTION("TEXTJOIN("";"", TRUE, FILTER(CID!$B$2:$B$14794, CID!B8955=CID!$D$2:$D$14794))"),"#N/A")</f>
        <v>#N/A</v>
      </c>
      <c r="B8955" s="12" t="str">
        <f>IFERROR(__xludf.DUMMYFUNCTION("TEXTJOIN(""; "", TRUE, FILTER(CID!B8955:B14794, REGEXMATCH(CID!D8955:D14794, TEXTJOIN(""|"", TRUE, SPLIT(A8955, "";"")))))"),"#N/A")</f>
        <v>#N/A</v>
      </c>
    </row>
    <row r="8956">
      <c r="A8956" s="12" t="str">
        <f>IFERROR(__xludf.DUMMYFUNCTION("TEXTJOIN("";"", TRUE, FILTER(CID!$B$2:$B$14794, CID!B8956=CID!$D$2:$D$14794))"),"#N/A")</f>
        <v>#N/A</v>
      </c>
      <c r="B8956" s="12" t="str">
        <f>IFERROR(__xludf.DUMMYFUNCTION("TEXTJOIN(""; "", TRUE, FILTER(CID!B8956:B14794, REGEXMATCH(CID!D8956:D14794, TEXTJOIN(""|"", TRUE, SPLIT(A8956, "";"")))))"),"#N/A")</f>
        <v>#N/A</v>
      </c>
    </row>
    <row r="8957">
      <c r="A8957" s="12" t="str">
        <f>IFERROR(__xludf.DUMMYFUNCTION("TEXTJOIN("";"", TRUE, FILTER(CID!$B$2:$B$14794, CID!B8957=CID!$D$2:$D$14794))"),"#N/A")</f>
        <v>#N/A</v>
      </c>
      <c r="B8957" s="12" t="str">
        <f>IFERROR(__xludf.DUMMYFUNCTION("TEXTJOIN(""; "", TRUE, FILTER(CID!B8957:B14794, REGEXMATCH(CID!D8957:D14794, TEXTJOIN(""|"", TRUE, SPLIT(A8957, "";"")))))"),"#N/A")</f>
        <v>#N/A</v>
      </c>
    </row>
    <row r="8958">
      <c r="A8958" s="12" t="str">
        <f>IFERROR(__xludf.DUMMYFUNCTION("TEXTJOIN("";"", TRUE, FILTER(CID!$B$2:$B$14794, CID!B8958=CID!$D$2:$D$14794))"),"#N/A")</f>
        <v>#N/A</v>
      </c>
      <c r="B8958" s="12" t="str">
        <f>IFERROR(__xludf.DUMMYFUNCTION("TEXTJOIN(""; "", TRUE, FILTER(CID!B8958:B14794, REGEXMATCH(CID!D8958:D14794, TEXTJOIN(""|"", TRUE, SPLIT(A8958, "";"")))))"),"#N/A")</f>
        <v>#N/A</v>
      </c>
    </row>
    <row r="8959">
      <c r="A8959" s="12" t="str">
        <f>IFERROR(__xludf.DUMMYFUNCTION("TEXTJOIN("";"", TRUE, FILTER(CID!$B$2:$B$14794, CID!B8959=CID!$D$2:$D$14794))"),"#N/A")</f>
        <v>#N/A</v>
      </c>
      <c r="B8959" s="12" t="str">
        <f>IFERROR(__xludf.DUMMYFUNCTION("TEXTJOIN(""; "", TRUE, FILTER(CID!B8959:B14794, REGEXMATCH(CID!D8959:D14794, TEXTJOIN(""|"", TRUE, SPLIT(A8959, "";"")))))"),"#N/A")</f>
        <v>#N/A</v>
      </c>
    </row>
    <row r="8960">
      <c r="A8960" s="12" t="str">
        <f>IFERROR(__xludf.DUMMYFUNCTION("TEXTJOIN("";"", TRUE, FILTER(CID!$B$2:$B$14794, CID!B8960=CID!$D$2:$D$14794))"),"#N/A")</f>
        <v>#N/A</v>
      </c>
      <c r="B8960" s="12" t="str">
        <f>IFERROR(__xludf.DUMMYFUNCTION("TEXTJOIN(""; "", TRUE, FILTER(CID!B8960:B14794, REGEXMATCH(CID!D8960:D14794, TEXTJOIN(""|"", TRUE, SPLIT(A8960, "";"")))))"),"#N/A")</f>
        <v>#N/A</v>
      </c>
    </row>
    <row r="8961">
      <c r="A8961" s="12" t="str">
        <f>IFERROR(__xludf.DUMMYFUNCTION("TEXTJOIN("";"", TRUE, FILTER(CID!$B$2:$B$14794, CID!B8961=CID!$D$2:$D$14794))"),"#N/A")</f>
        <v>#N/A</v>
      </c>
      <c r="B8961" s="12" t="str">
        <f>IFERROR(__xludf.DUMMYFUNCTION("TEXTJOIN(""; "", TRUE, FILTER(CID!B8961:B14794, REGEXMATCH(CID!D8961:D14794, TEXTJOIN(""|"", TRUE, SPLIT(A8961, "";"")))))"),"#N/A")</f>
        <v>#N/A</v>
      </c>
    </row>
    <row r="8962">
      <c r="A8962" s="12" t="str">
        <f>IFERROR(__xludf.DUMMYFUNCTION("TEXTJOIN("";"", TRUE, FILTER(CID!$B$2:$B$14794, CID!B8962=CID!$D$2:$D$14794))"),"#N/A")</f>
        <v>#N/A</v>
      </c>
      <c r="B8962" s="12" t="str">
        <f>IFERROR(__xludf.DUMMYFUNCTION("TEXTJOIN(""; "", TRUE, FILTER(CID!B8962:B14794, REGEXMATCH(CID!D8962:D14794, TEXTJOIN(""|"", TRUE, SPLIT(A8962, "";"")))))"),"#N/A")</f>
        <v>#N/A</v>
      </c>
    </row>
    <row r="8963">
      <c r="A8963" s="12" t="str">
        <f>IFERROR(__xludf.DUMMYFUNCTION("TEXTJOIN("";"", TRUE, FILTER(CID!$B$2:$B$14794, CID!B8963=CID!$D$2:$D$14794))"),"#N/A")</f>
        <v>#N/A</v>
      </c>
      <c r="B8963" s="12" t="str">
        <f>IFERROR(__xludf.DUMMYFUNCTION("TEXTJOIN(""; "", TRUE, FILTER(CID!B8963:B14794, REGEXMATCH(CID!D8963:D14794, TEXTJOIN(""|"", TRUE, SPLIT(A8963, "";"")))))"),"#N/A")</f>
        <v>#N/A</v>
      </c>
    </row>
    <row r="8964">
      <c r="A8964" s="12" t="str">
        <f>IFERROR(__xludf.DUMMYFUNCTION("TEXTJOIN("";"", TRUE, FILTER(CID!$B$2:$B$14794, CID!B8964=CID!$D$2:$D$14794))"),"#N/A")</f>
        <v>#N/A</v>
      </c>
      <c r="B8964" s="12" t="str">
        <f>IFERROR(__xludf.DUMMYFUNCTION("TEXTJOIN(""; "", TRUE, FILTER(CID!B8964:B14794, REGEXMATCH(CID!D8964:D14794, TEXTJOIN(""|"", TRUE, SPLIT(A8964, "";"")))))"),"#N/A")</f>
        <v>#N/A</v>
      </c>
    </row>
    <row r="8965">
      <c r="A8965" s="12" t="str">
        <f>IFERROR(__xludf.DUMMYFUNCTION("TEXTJOIN("";"", TRUE, FILTER(CID!$B$2:$B$14794, CID!B8965=CID!$D$2:$D$14794))"),"#N/A")</f>
        <v>#N/A</v>
      </c>
      <c r="B8965" s="12" t="str">
        <f>IFERROR(__xludf.DUMMYFUNCTION("TEXTJOIN(""; "", TRUE, FILTER(CID!B8965:B14794, REGEXMATCH(CID!D8965:D14794, TEXTJOIN(""|"", TRUE, SPLIT(A8965, "";"")))))"),"#N/A")</f>
        <v>#N/A</v>
      </c>
    </row>
    <row r="8966">
      <c r="A8966" s="12" t="str">
        <f>IFERROR(__xludf.DUMMYFUNCTION("TEXTJOIN("";"", TRUE, FILTER(CID!$B$2:$B$14794, CID!B8966=CID!$D$2:$D$14794))"),"#N/A")</f>
        <v>#N/A</v>
      </c>
      <c r="B8966" s="12" t="str">
        <f>IFERROR(__xludf.DUMMYFUNCTION("TEXTJOIN(""; "", TRUE, FILTER(CID!B8966:B14794, REGEXMATCH(CID!D8966:D14794, TEXTJOIN(""|"", TRUE, SPLIT(A8966, "";"")))))"),"#N/A")</f>
        <v>#N/A</v>
      </c>
    </row>
    <row r="8967">
      <c r="A8967" s="12" t="str">
        <f>IFERROR(__xludf.DUMMYFUNCTION("TEXTJOIN("";"", TRUE, FILTER(CID!$B$2:$B$14794, CID!B8967=CID!$D$2:$D$14794))"),"#N/A")</f>
        <v>#N/A</v>
      </c>
      <c r="B8967" s="12" t="str">
        <f>IFERROR(__xludf.DUMMYFUNCTION("TEXTJOIN(""; "", TRUE, FILTER(CID!B8967:B14794, REGEXMATCH(CID!D8967:D14794, TEXTJOIN(""|"", TRUE, SPLIT(A8967, "";"")))))"),"#N/A")</f>
        <v>#N/A</v>
      </c>
    </row>
    <row r="8968">
      <c r="A8968" s="12" t="str">
        <f>IFERROR(__xludf.DUMMYFUNCTION("TEXTJOIN("";"", TRUE, FILTER(CID!$B$2:$B$14794, CID!B8968=CID!$D$2:$D$14794))"),"#N/A")</f>
        <v>#N/A</v>
      </c>
      <c r="B8968" s="12" t="str">
        <f>IFERROR(__xludf.DUMMYFUNCTION("TEXTJOIN(""; "", TRUE, FILTER(CID!B8968:B14794, REGEXMATCH(CID!D8968:D14794, TEXTJOIN(""|"", TRUE, SPLIT(A8968, "";"")))))"),"#N/A")</f>
        <v>#N/A</v>
      </c>
    </row>
    <row r="8969">
      <c r="A8969" s="12" t="str">
        <f>IFERROR(__xludf.DUMMYFUNCTION("TEXTJOIN("";"", TRUE, FILTER(CID!$B$2:$B$14794, CID!B8969=CID!$D$2:$D$14794))"),"#N/A")</f>
        <v>#N/A</v>
      </c>
      <c r="B8969" s="12" t="str">
        <f>IFERROR(__xludf.DUMMYFUNCTION("TEXTJOIN(""; "", TRUE, FILTER(CID!B8969:B14794, REGEXMATCH(CID!D8969:D14794, TEXTJOIN(""|"", TRUE, SPLIT(A8969, "";"")))))"),"#N/A")</f>
        <v>#N/A</v>
      </c>
    </row>
    <row r="8970">
      <c r="A8970" s="12" t="str">
        <f>IFERROR(__xludf.DUMMYFUNCTION("TEXTJOIN("";"", TRUE, FILTER(CID!$B$2:$B$14794, CID!B8970=CID!$D$2:$D$14794))"),"#N/A")</f>
        <v>#N/A</v>
      </c>
      <c r="B8970" s="12" t="str">
        <f>IFERROR(__xludf.DUMMYFUNCTION("TEXTJOIN(""; "", TRUE, FILTER(CID!B8970:B14794, REGEXMATCH(CID!D8970:D14794, TEXTJOIN(""|"", TRUE, SPLIT(A8970, "";"")))))"),"#N/A")</f>
        <v>#N/A</v>
      </c>
    </row>
    <row r="8971">
      <c r="A8971" s="12" t="str">
        <f>IFERROR(__xludf.DUMMYFUNCTION("TEXTJOIN("";"", TRUE, FILTER(CID!$B$2:$B$14794, CID!B8971=CID!$D$2:$D$14794))"),"#N/A")</f>
        <v>#N/A</v>
      </c>
      <c r="B8971" s="12" t="str">
        <f>IFERROR(__xludf.DUMMYFUNCTION("TEXTJOIN(""; "", TRUE, FILTER(CID!B8971:B14794, REGEXMATCH(CID!D8971:D14794, TEXTJOIN(""|"", TRUE, SPLIT(A8971, "";"")))))"),"#N/A")</f>
        <v>#N/A</v>
      </c>
    </row>
    <row r="8972">
      <c r="A8972" s="12" t="str">
        <f>IFERROR(__xludf.DUMMYFUNCTION("TEXTJOIN("";"", TRUE, FILTER(CID!$B$2:$B$14794, CID!B8972=CID!$D$2:$D$14794))"),"#N/A")</f>
        <v>#N/A</v>
      </c>
      <c r="B8972" s="12" t="str">
        <f>IFERROR(__xludf.DUMMYFUNCTION("TEXTJOIN(""; "", TRUE, FILTER(CID!B8972:B14794, REGEXMATCH(CID!D8972:D14794, TEXTJOIN(""|"", TRUE, SPLIT(A8972, "";"")))))"),"#N/A")</f>
        <v>#N/A</v>
      </c>
    </row>
    <row r="8973">
      <c r="A8973" s="12" t="str">
        <f>IFERROR(__xludf.DUMMYFUNCTION("TEXTJOIN("";"", TRUE, FILTER(CID!$B$2:$B$14794, CID!B8973=CID!$D$2:$D$14794))"),"#N/A")</f>
        <v>#N/A</v>
      </c>
      <c r="B8973" s="12" t="str">
        <f>IFERROR(__xludf.DUMMYFUNCTION("TEXTJOIN(""; "", TRUE, FILTER(CID!B8973:B14794, REGEXMATCH(CID!D8973:D14794, TEXTJOIN(""|"", TRUE, SPLIT(A8973, "";"")))))"),"#N/A")</f>
        <v>#N/A</v>
      </c>
    </row>
    <row r="8974">
      <c r="A8974" s="12" t="str">
        <f>IFERROR(__xludf.DUMMYFUNCTION("TEXTJOIN("";"", TRUE, FILTER(CID!$B$2:$B$14794, CID!B8974=CID!$D$2:$D$14794))"),"#N/A")</f>
        <v>#N/A</v>
      </c>
      <c r="B8974" s="12" t="str">
        <f>IFERROR(__xludf.DUMMYFUNCTION("TEXTJOIN(""; "", TRUE, FILTER(CID!B8974:B14794, REGEXMATCH(CID!D8974:D14794, TEXTJOIN(""|"", TRUE, SPLIT(A8974, "";"")))))"),"#N/A")</f>
        <v>#N/A</v>
      </c>
    </row>
    <row r="8975">
      <c r="A8975" s="12" t="str">
        <f>IFERROR(__xludf.DUMMYFUNCTION("TEXTJOIN("";"", TRUE, FILTER(CID!$B$2:$B$14794, CID!B8975=CID!$D$2:$D$14794))"),"#N/A")</f>
        <v>#N/A</v>
      </c>
      <c r="B8975" s="12" t="str">
        <f>IFERROR(__xludf.DUMMYFUNCTION("TEXTJOIN(""; "", TRUE, FILTER(CID!B8975:B14794, REGEXMATCH(CID!D8975:D14794, TEXTJOIN(""|"", TRUE, SPLIT(A8975, "";"")))))"),"#N/A")</f>
        <v>#N/A</v>
      </c>
    </row>
    <row r="8976">
      <c r="A8976" s="12" t="str">
        <f>IFERROR(__xludf.DUMMYFUNCTION("TEXTJOIN("";"", TRUE, FILTER(CID!$B$2:$B$14794, CID!B8976=CID!$D$2:$D$14794))"),"#N/A")</f>
        <v>#N/A</v>
      </c>
      <c r="B8976" s="12" t="str">
        <f>IFERROR(__xludf.DUMMYFUNCTION("TEXTJOIN(""; "", TRUE, FILTER(CID!B8976:B14794, REGEXMATCH(CID!D8976:D14794, TEXTJOIN(""|"", TRUE, SPLIT(A8976, "";"")))))"),"#N/A")</f>
        <v>#N/A</v>
      </c>
    </row>
    <row r="8977">
      <c r="A8977" s="12" t="str">
        <f>IFERROR(__xludf.DUMMYFUNCTION("TEXTJOIN("";"", TRUE, FILTER(CID!$B$2:$B$14794, CID!B8977=CID!$D$2:$D$14794))"),"#N/A")</f>
        <v>#N/A</v>
      </c>
      <c r="B8977" s="12" t="str">
        <f>IFERROR(__xludf.DUMMYFUNCTION("TEXTJOIN(""; "", TRUE, FILTER(CID!B8977:B14794, REGEXMATCH(CID!D8977:D14794, TEXTJOIN(""|"", TRUE, SPLIT(A8977, "";"")))))"),"#N/A")</f>
        <v>#N/A</v>
      </c>
    </row>
    <row r="8978">
      <c r="A8978" s="12" t="str">
        <f>IFERROR(__xludf.DUMMYFUNCTION("TEXTJOIN("";"", TRUE, FILTER(CID!$B$2:$B$14794, CID!B8978=CID!$D$2:$D$14794))"),"#N/A")</f>
        <v>#N/A</v>
      </c>
      <c r="B8978" s="12" t="str">
        <f>IFERROR(__xludf.DUMMYFUNCTION("TEXTJOIN(""; "", TRUE, FILTER(CID!B8978:B14794, REGEXMATCH(CID!D8978:D14794, TEXTJOIN(""|"", TRUE, SPLIT(A8978, "";"")))))"),"#N/A")</f>
        <v>#N/A</v>
      </c>
    </row>
    <row r="8979">
      <c r="A8979" s="12" t="str">
        <f>IFERROR(__xludf.DUMMYFUNCTION("TEXTJOIN("";"", TRUE, FILTER(CID!$B$2:$B$14794, CID!B8979=CID!$D$2:$D$14794))"),"#N/A")</f>
        <v>#N/A</v>
      </c>
      <c r="B8979" s="12" t="str">
        <f>IFERROR(__xludf.DUMMYFUNCTION("TEXTJOIN(""; "", TRUE, FILTER(CID!B8979:B14794, REGEXMATCH(CID!D8979:D14794, TEXTJOIN(""|"", TRUE, SPLIT(A8979, "";"")))))"),"#N/A")</f>
        <v>#N/A</v>
      </c>
    </row>
    <row r="8980">
      <c r="A8980" s="12" t="str">
        <f>IFERROR(__xludf.DUMMYFUNCTION("TEXTJOIN("";"", TRUE, FILTER(CID!$B$2:$B$14794, CID!B8980=CID!$D$2:$D$14794))"),"#N/A")</f>
        <v>#N/A</v>
      </c>
      <c r="B8980" s="12" t="str">
        <f>IFERROR(__xludf.DUMMYFUNCTION("TEXTJOIN(""; "", TRUE, FILTER(CID!B8980:B14794, REGEXMATCH(CID!D8980:D14794, TEXTJOIN(""|"", TRUE, SPLIT(A8980, "";"")))))"),"#N/A")</f>
        <v>#N/A</v>
      </c>
    </row>
    <row r="8981">
      <c r="A8981" s="12" t="str">
        <f>IFERROR(__xludf.DUMMYFUNCTION("TEXTJOIN("";"", TRUE, FILTER(CID!$B$2:$B$14794, CID!B8981=CID!$D$2:$D$14794))"),"#N/A")</f>
        <v>#N/A</v>
      </c>
      <c r="B8981" s="12" t="str">
        <f>IFERROR(__xludf.DUMMYFUNCTION("TEXTJOIN(""; "", TRUE, FILTER(CID!B8981:B14794, REGEXMATCH(CID!D8981:D14794, TEXTJOIN(""|"", TRUE, SPLIT(A8981, "";"")))))"),"#N/A")</f>
        <v>#N/A</v>
      </c>
    </row>
    <row r="8982">
      <c r="A8982" s="12" t="str">
        <f>IFERROR(__xludf.DUMMYFUNCTION("TEXTJOIN("";"", TRUE, FILTER(CID!$B$2:$B$14794, CID!B8982=CID!$D$2:$D$14794))"),"#N/A")</f>
        <v>#N/A</v>
      </c>
      <c r="B8982" s="12" t="str">
        <f>IFERROR(__xludf.DUMMYFUNCTION("TEXTJOIN(""; "", TRUE, FILTER(CID!B8982:B14794, REGEXMATCH(CID!D8982:D14794, TEXTJOIN(""|"", TRUE, SPLIT(A8982, "";"")))))"),"#N/A")</f>
        <v>#N/A</v>
      </c>
    </row>
    <row r="8983">
      <c r="A8983" s="12" t="str">
        <f>IFERROR(__xludf.DUMMYFUNCTION("TEXTJOIN("";"", TRUE, FILTER(CID!$B$2:$B$14794, CID!B8983=CID!$D$2:$D$14794))"),"#N/A")</f>
        <v>#N/A</v>
      </c>
      <c r="B8983" s="12" t="str">
        <f>IFERROR(__xludf.DUMMYFUNCTION("TEXTJOIN(""; "", TRUE, FILTER(CID!B8983:B14794, REGEXMATCH(CID!D8983:D14794, TEXTJOIN(""|"", TRUE, SPLIT(A8983, "";"")))))"),"#N/A")</f>
        <v>#N/A</v>
      </c>
    </row>
    <row r="8984">
      <c r="A8984" s="12" t="str">
        <f>IFERROR(__xludf.DUMMYFUNCTION("TEXTJOIN("";"", TRUE, FILTER(CID!$B$2:$B$14794, CID!B8984=CID!$D$2:$D$14794))"),"#N/A")</f>
        <v>#N/A</v>
      </c>
      <c r="B8984" s="12" t="str">
        <f>IFERROR(__xludf.DUMMYFUNCTION("TEXTJOIN(""; "", TRUE, FILTER(CID!B8984:B14794, REGEXMATCH(CID!D8984:D14794, TEXTJOIN(""|"", TRUE, SPLIT(A8984, "";"")))))"),"#N/A")</f>
        <v>#N/A</v>
      </c>
    </row>
    <row r="8985">
      <c r="A8985" s="12" t="str">
        <f>IFERROR(__xludf.DUMMYFUNCTION("TEXTJOIN("";"", TRUE, FILTER(CID!$B$2:$B$14794, CID!B8985=CID!$D$2:$D$14794))"),"#N/A")</f>
        <v>#N/A</v>
      </c>
      <c r="B8985" s="12" t="str">
        <f>IFERROR(__xludf.DUMMYFUNCTION("TEXTJOIN(""; "", TRUE, FILTER(CID!B8985:B14794, REGEXMATCH(CID!D8985:D14794, TEXTJOIN(""|"", TRUE, SPLIT(A8985, "";"")))))"),"#N/A")</f>
        <v>#N/A</v>
      </c>
    </row>
    <row r="8986">
      <c r="A8986" s="12" t="str">
        <f>IFERROR(__xludf.DUMMYFUNCTION("TEXTJOIN("";"", TRUE, FILTER(CID!$B$2:$B$14794, CID!B8986=CID!$D$2:$D$14794))"),"#N/A")</f>
        <v>#N/A</v>
      </c>
      <c r="B8986" s="12" t="str">
        <f>IFERROR(__xludf.DUMMYFUNCTION("TEXTJOIN(""; "", TRUE, FILTER(CID!B8986:B14794, REGEXMATCH(CID!D8986:D14794, TEXTJOIN(""|"", TRUE, SPLIT(A8986, "";"")))))"),"#N/A")</f>
        <v>#N/A</v>
      </c>
    </row>
    <row r="8987">
      <c r="A8987" s="12" t="str">
        <f>IFERROR(__xludf.DUMMYFUNCTION("TEXTJOIN("";"", TRUE, FILTER(CID!$B$2:$B$14794, CID!B8987=CID!$D$2:$D$14794))"),"#N/A")</f>
        <v>#N/A</v>
      </c>
      <c r="B8987" s="12" t="str">
        <f>IFERROR(__xludf.DUMMYFUNCTION("TEXTJOIN(""; "", TRUE, FILTER(CID!B8987:B14794, REGEXMATCH(CID!D8987:D14794, TEXTJOIN(""|"", TRUE, SPLIT(A8987, "";"")))))"),"#N/A")</f>
        <v>#N/A</v>
      </c>
    </row>
    <row r="8988">
      <c r="A8988" s="12" t="str">
        <f>IFERROR(__xludf.DUMMYFUNCTION("TEXTJOIN("";"", TRUE, FILTER(CID!$B$2:$B$14794, CID!B8988=CID!$D$2:$D$14794))"),"#N/A")</f>
        <v>#N/A</v>
      </c>
      <c r="B8988" s="12" t="str">
        <f>IFERROR(__xludf.DUMMYFUNCTION("TEXTJOIN(""; "", TRUE, FILTER(CID!B8988:B14794, REGEXMATCH(CID!D8988:D14794, TEXTJOIN(""|"", TRUE, SPLIT(A8988, "";"")))))"),"#N/A")</f>
        <v>#N/A</v>
      </c>
    </row>
    <row r="8989">
      <c r="A8989" s="12" t="str">
        <f>IFERROR(__xludf.DUMMYFUNCTION("TEXTJOIN("";"", TRUE, FILTER(CID!$B$2:$B$14794, CID!B8989=CID!$D$2:$D$14794))"),"#N/A")</f>
        <v>#N/A</v>
      </c>
      <c r="B8989" s="12" t="str">
        <f>IFERROR(__xludf.DUMMYFUNCTION("TEXTJOIN(""; "", TRUE, FILTER(CID!B8989:B14794, REGEXMATCH(CID!D8989:D14794, TEXTJOIN(""|"", TRUE, SPLIT(A8989, "";"")))))"),"#N/A")</f>
        <v>#N/A</v>
      </c>
    </row>
    <row r="8990">
      <c r="A8990" s="12" t="str">
        <f>IFERROR(__xludf.DUMMYFUNCTION("TEXTJOIN("";"", TRUE, FILTER(CID!$B$2:$B$14794, CID!B8990=CID!$D$2:$D$14794))"),"#N/A")</f>
        <v>#N/A</v>
      </c>
      <c r="B8990" s="12" t="str">
        <f>IFERROR(__xludf.DUMMYFUNCTION("TEXTJOIN(""; "", TRUE, FILTER(CID!B8990:B14794, REGEXMATCH(CID!D8990:D14794, TEXTJOIN(""|"", TRUE, SPLIT(A8990, "";"")))))"),"#N/A")</f>
        <v>#N/A</v>
      </c>
    </row>
    <row r="8991">
      <c r="A8991" s="12" t="str">
        <f>IFERROR(__xludf.DUMMYFUNCTION("TEXTJOIN("";"", TRUE, FILTER(CID!$B$2:$B$14794, CID!B8991=CID!$D$2:$D$14794))"),"#N/A")</f>
        <v>#N/A</v>
      </c>
      <c r="B8991" s="12" t="str">
        <f>IFERROR(__xludf.DUMMYFUNCTION("TEXTJOIN(""; "", TRUE, FILTER(CID!B8991:B14794, REGEXMATCH(CID!D8991:D14794, TEXTJOIN(""|"", TRUE, SPLIT(A8991, "";"")))))"),"#N/A")</f>
        <v>#N/A</v>
      </c>
    </row>
    <row r="8992">
      <c r="A8992" s="12" t="str">
        <f>IFERROR(__xludf.DUMMYFUNCTION("TEXTJOIN("";"", TRUE, FILTER(CID!$B$2:$B$14794, CID!B8992=CID!$D$2:$D$14794))"),"#N/A")</f>
        <v>#N/A</v>
      </c>
      <c r="B8992" s="12" t="str">
        <f>IFERROR(__xludf.DUMMYFUNCTION("TEXTJOIN(""; "", TRUE, FILTER(CID!B8992:B14794, REGEXMATCH(CID!D8992:D14794, TEXTJOIN(""|"", TRUE, SPLIT(A8992, "";"")))))"),"#N/A")</f>
        <v>#N/A</v>
      </c>
    </row>
    <row r="8993">
      <c r="A8993" s="12" t="str">
        <f>IFERROR(__xludf.DUMMYFUNCTION("TEXTJOIN("";"", TRUE, FILTER(CID!$B$2:$B$14794, CID!B8993=CID!$D$2:$D$14794))"),"#N/A")</f>
        <v>#N/A</v>
      </c>
      <c r="B8993" s="12" t="str">
        <f>IFERROR(__xludf.DUMMYFUNCTION("TEXTJOIN(""; "", TRUE, FILTER(CID!B8993:B14794, REGEXMATCH(CID!D8993:D14794, TEXTJOIN(""|"", TRUE, SPLIT(A8993, "";"")))))"),"#N/A")</f>
        <v>#N/A</v>
      </c>
    </row>
    <row r="8994">
      <c r="A8994" s="12" t="str">
        <f>IFERROR(__xludf.DUMMYFUNCTION("TEXTJOIN("";"", TRUE, FILTER(CID!$B$2:$B$14794, CID!B8994=CID!$D$2:$D$14794))"),"#N/A")</f>
        <v>#N/A</v>
      </c>
      <c r="B8994" s="12" t="str">
        <f>IFERROR(__xludf.DUMMYFUNCTION("TEXTJOIN(""; "", TRUE, FILTER(CID!B8994:B14794, REGEXMATCH(CID!D8994:D14794, TEXTJOIN(""|"", TRUE, SPLIT(A8994, "";"")))))"),"#N/A")</f>
        <v>#N/A</v>
      </c>
    </row>
    <row r="8995">
      <c r="A8995" s="12" t="str">
        <f>IFERROR(__xludf.DUMMYFUNCTION("TEXTJOIN("";"", TRUE, FILTER(CID!$B$2:$B$14794, CID!B8995=CID!$D$2:$D$14794))"),"#N/A")</f>
        <v>#N/A</v>
      </c>
      <c r="B8995" s="12" t="str">
        <f>IFERROR(__xludf.DUMMYFUNCTION("TEXTJOIN(""; "", TRUE, FILTER(CID!B8995:B14794, REGEXMATCH(CID!D8995:D14794, TEXTJOIN(""|"", TRUE, SPLIT(A8995, "";"")))))"),"#N/A")</f>
        <v>#N/A</v>
      </c>
    </row>
    <row r="8996">
      <c r="A8996" s="12" t="str">
        <f>IFERROR(__xludf.DUMMYFUNCTION("TEXTJOIN("";"", TRUE, FILTER(CID!$B$2:$B$14794, CID!B8996=CID!$D$2:$D$14794))"),"#N/A")</f>
        <v>#N/A</v>
      </c>
      <c r="B8996" s="12" t="str">
        <f>IFERROR(__xludf.DUMMYFUNCTION("TEXTJOIN(""; "", TRUE, FILTER(CID!B8996:B14794, REGEXMATCH(CID!D8996:D14794, TEXTJOIN(""|"", TRUE, SPLIT(A8996, "";"")))))"),"#N/A")</f>
        <v>#N/A</v>
      </c>
    </row>
    <row r="8997">
      <c r="A8997" s="12" t="str">
        <f>IFERROR(__xludf.DUMMYFUNCTION("TEXTJOIN("";"", TRUE, FILTER(CID!$B$2:$B$14794, CID!B8997=CID!$D$2:$D$14794))"),"#N/A")</f>
        <v>#N/A</v>
      </c>
      <c r="B8997" s="12" t="str">
        <f>IFERROR(__xludf.DUMMYFUNCTION("TEXTJOIN(""; "", TRUE, FILTER(CID!B8997:B14794, REGEXMATCH(CID!D8997:D14794, TEXTJOIN(""|"", TRUE, SPLIT(A8997, "";"")))))"),"#N/A")</f>
        <v>#N/A</v>
      </c>
    </row>
    <row r="8998">
      <c r="A8998" s="12" t="str">
        <f>IFERROR(__xludf.DUMMYFUNCTION("TEXTJOIN("";"", TRUE, FILTER(CID!$B$2:$B$14794, CID!B8998=CID!$D$2:$D$14794))"),"#N/A")</f>
        <v>#N/A</v>
      </c>
      <c r="B8998" s="12" t="str">
        <f>IFERROR(__xludf.DUMMYFUNCTION("TEXTJOIN(""; "", TRUE, FILTER(CID!B8998:B14794, REGEXMATCH(CID!D8998:D14794, TEXTJOIN(""|"", TRUE, SPLIT(A8998, "";"")))))"),"#N/A")</f>
        <v>#N/A</v>
      </c>
    </row>
    <row r="8999">
      <c r="A8999" s="12" t="str">
        <f>IFERROR(__xludf.DUMMYFUNCTION("TEXTJOIN("";"", TRUE, FILTER(CID!$B$2:$B$14794, CID!B8999=CID!$D$2:$D$14794))"),"#N/A")</f>
        <v>#N/A</v>
      </c>
      <c r="B8999" s="12" t="str">
        <f>IFERROR(__xludf.DUMMYFUNCTION("TEXTJOIN(""; "", TRUE, FILTER(CID!B8999:B14794, REGEXMATCH(CID!D8999:D14794, TEXTJOIN(""|"", TRUE, SPLIT(A8999, "";"")))))"),"#N/A")</f>
        <v>#N/A</v>
      </c>
    </row>
    <row r="9000">
      <c r="A9000" s="12" t="str">
        <f>IFERROR(__xludf.DUMMYFUNCTION("TEXTJOIN("";"", TRUE, FILTER(CID!$B$2:$B$14794, CID!B9000=CID!$D$2:$D$14794))"),"#N/A")</f>
        <v>#N/A</v>
      </c>
      <c r="B9000" s="12" t="str">
        <f>IFERROR(__xludf.DUMMYFUNCTION("TEXTJOIN(""; "", TRUE, FILTER(CID!B9000:B14794, REGEXMATCH(CID!D9000:D14794, TEXTJOIN(""|"", TRUE, SPLIT(A9000, "";"")))))"),"#N/A")</f>
        <v>#N/A</v>
      </c>
    </row>
    <row r="9001">
      <c r="A9001" s="12" t="str">
        <f>IFERROR(__xludf.DUMMYFUNCTION("TEXTJOIN("";"", TRUE, FILTER(CID!$B$2:$B$14794, CID!B9001=CID!$D$2:$D$14794))"),"#N/A")</f>
        <v>#N/A</v>
      </c>
      <c r="B9001" s="12" t="str">
        <f>IFERROR(__xludf.DUMMYFUNCTION("TEXTJOIN(""; "", TRUE, FILTER(CID!B9001:B14794, REGEXMATCH(CID!D9001:D14794, TEXTJOIN(""|"", TRUE, SPLIT(A9001, "";"")))))"),"#N/A")</f>
        <v>#N/A</v>
      </c>
    </row>
    <row r="9002">
      <c r="A9002" s="12" t="str">
        <f>IFERROR(__xludf.DUMMYFUNCTION("TEXTJOIN("";"", TRUE, FILTER(CID!$B$2:$B$14794, CID!B9002=CID!$D$2:$D$14794))"),"#N/A")</f>
        <v>#N/A</v>
      </c>
      <c r="B9002" s="12" t="str">
        <f>IFERROR(__xludf.DUMMYFUNCTION("TEXTJOIN(""; "", TRUE, FILTER(CID!B9002:B14794, REGEXMATCH(CID!D9002:D14794, TEXTJOIN(""|"", TRUE, SPLIT(A9002, "";"")))))"),"#N/A")</f>
        <v>#N/A</v>
      </c>
    </row>
    <row r="9003">
      <c r="A9003" s="12" t="str">
        <f>IFERROR(__xludf.DUMMYFUNCTION("TEXTJOIN("";"", TRUE, FILTER(CID!$B$2:$B$14794, CID!B9003=CID!$D$2:$D$14794))"),"#N/A")</f>
        <v>#N/A</v>
      </c>
      <c r="B9003" s="12" t="str">
        <f>IFERROR(__xludf.DUMMYFUNCTION("TEXTJOIN(""; "", TRUE, FILTER(CID!B9003:B14794, REGEXMATCH(CID!D9003:D14794, TEXTJOIN(""|"", TRUE, SPLIT(A9003, "";"")))))"),"#N/A")</f>
        <v>#N/A</v>
      </c>
    </row>
    <row r="9004">
      <c r="A9004" s="12" t="str">
        <f>IFERROR(__xludf.DUMMYFUNCTION("TEXTJOIN("";"", TRUE, FILTER(CID!$B$2:$B$14794, CID!B9004=CID!$D$2:$D$14794))"),"#N/A")</f>
        <v>#N/A</v>
      </c>
      <c r="B9004" s="12" t="str">
        <f>IFERROR(__xludf.DUMMYFUNCTION("TEXTJOIN(""; "", TRUE, FILTER(CID!B9004:B14794, REGEXMATCH(CID!D9004:D14794, TEXTJOIN(""|"", TRUE, SPLIT(A9004, "";"")))))"),"#N/A")</f>
        <v>#N/A</v>
      </c>
    </row>
    <row r="9005">
      <c r="A9005" s="12" t="str">
        <f>IFERROR(__xludf.DUMMYFUNCTION("TEXTJOIN("";"", TRUE, FILTER(CID!$B$2:$B$14794, CID!B9005=CID!$D$2:$D$14794))"),"#N/A")</f>
        <v>#N/A</v>
      </c>
      <c r="B9005" s="12" t="str">
        <f>IFERROR(__xludf.DUMMYFUNCTION("TEXTJOIN(""; "", TRUE, FILTER(CID!B9005:B14794, REGEXMATCH(CID!D9005:D14794, TEXTJOIN(""|"", TRUE, SPLIT(A9005, "";"")))))"),"#N/A")</f>
        <v>#N/A</v>
      </c>
    </row>
    <row r="9006">
      <c r="A9006" s="12" t="str">
        <f>IFERROR(__xludf.DUMMYFUNCTION("TEXTJOIN("";"", TRUE, FILTER(CID!$B$2:$B$14794, CID!B9006=CID!$D$2:$D$14794))"),"#N/A")</f>
        <v>#N/A</v>
      </c>
      <c r="B9006" s="12" t="str">
        <f>IFERROR(__xludf.DUMMYFUNCTION("TEXTJOIN(""; "", TRUE, FILTER(CID!B9006:B14794, REGEXMATCH(CID!D9006:D14794, TEXTJOIN(""|"", TRUE, SPLIT(A9006, "";"")))))"),"#N/A")</f>
        <v>#N/A</v>
      </c>
    </row>
    <row r="9007">
      <c r="A9007" s="12" t="str">
        <f>IFERROR(__xludf.DUMMYFUNCTION("TEXTJOIN("";"", TRUE, FILTER(CID!$B$2:$B$14794, CID!B9007=CID!$D$2:$D$14794))"),"#N/A")</f>
        <v>#N/A</v>
      </c>
      <c r="B9007" s="12" t="str">
        <f>IFERROR(__xludf.DUMMYFUNCTION("TEXTJOIN(""; "", TRUE, FILTER(CID!B9007:B14794, REGEXMATCH(CID!D9007:D14794, TEXTJOIN(""|"", TRUE, SPLIT(A9007, "";"")))))"),"#N/A")</f>
        <v>#N/A</v>
      </c>
    </row>
    <row r="9008">
      <c r="A9008" s="12" t="str">
        <f>IFERROR(__xludf.DUMMYFUNCTION("TEXTJOIN("";"", TRUE, FILTER(CID!$B$2:$B$14794, CID!B9008=CID!$D$2:$D$14794))"),"#N/A")</f>
        <v>#N/A</v>
      </c>
      <c r="B9008" s="12" t="str">
        <f>IFERROR(__xludf.DUMMYFUNCTION("TEXTJOIN(""; "", TRUE, FILTER(CID!B9008:B14794, REGEXMATCH(CID!D9008:D14794, TEXTJOIN(""|"", TRUE, SPLIT(A9008, "";"")))))"),"#N/A")</f>
        <v>#N/A</v>
      </c>
    </row>
    <row r="9009">
      <c r="A9009" s="12" t="str">
        <f>IFERROR(__xludf.DUMMYFUNCTION("TEXTJOIN("";"", TRUE, FILTER(CID!$B$2:$B$14794, CID!B9009=CID!$D$2:$D$14794))"),"#N/A")</f>
        <v>#N/A</v>
      </c>
      <c r="B9009" s="12" t="str">
        <f>IFERROR(__xludf.DUMMYFUNCTION("TEXTJOIN(""; "", TRUE, FILTER(CID!B9009:B14794, REGEXMATCH(CID!D9009:D14794, TEXTJOIN(""|"", TRUE, SPLIT(A9009, "";"")))))"),"#N/A")</f>
        <v>#N/A</v>
      </c>
    </row>
    <row r="9010">
      <c r="A9010" s="12" t="str">
        <f>IFERROR(__xludf.DUMMYFUNCTION("TEXTJOIN("";"", TRUE, FILTER(CID!$B$2:$B$14794, CID!B9010=CID!$D$2:$D$14794))"),"#N/A")</f>
        <v>#N/A</v>
      </c>
      <c r="B9010" s="12" t="str">
        <f>IFERROR(__xludf.DUMMYFUNCTION("TEXTJOIN(""; "", TRUE, FILTER(CID!B9010:B14794, REGEXMATCH(CID!D9010:D14794, TEXTJOIN(""|"", TRUE, SPLIT(A9010, "";"")))))"),"#N/A")</f>
        <v>#N/A</v>
      </c>
    </row>
    <row r="9011">
      <c r="A9011" s="12" t="str">
        <f>IFERROR(__xludf.DUMMYFUNCTION("TEXTJOIN("";"", TRUE, FILTER(CID!$B$2:$B$14794, CID!B9011=CID!$D$2:$D$14794))"),"#N/A")</f>
        <v>#N/A</v>
      </c>
      <c r="B9011" s="12" t="str">
        <f>IFERROR(__xludf.DUMMYFUNCTION("TEXTJOIN(""; "", TRUE, FILTER(CID!B9011:B14794, REGEXMATCH(CID!D9011:D14794, TEXTJOIN(""|"", TRUE, SPLIT(A9011, "";"")))))"),"#N/A")</f>
        <v>#N/A</v>
      </c>
    </row>
    <row r="9012">
      <c r="A9012" s="12" t="str">
        <f>IFERROR(__xludf.DUMMYFUNCTION("TEXTJOIN("";"", TRUE, FILTER(CID!$B$2:$B$14794, CID!B9012=CID!$D$2:$D$14794))"),"#N/A")</f>
        <v>#N/A</v>
      </c>
      <c r="B9012" s="12" t="str">
        <f>IFERROR(__xludf.DUMMYFUNCTION("TEXTJOIN(""; "", TRUE, FILTER(CID!B9012:B14794, REGEXMATCH(CID!D9012:D14794, TEXTJOIN(""|"", TRUE, SPLIT(A9012, "";"")))))"),"#N/A")</f>
        <v>#N/A</v>
      </c>
    </row>
    <row r="9013">
      <c r="A9013" s="12" t="str">
        <f>IFERROR(__xludf.DUMMYFUNCTION("TEXTJOIN("";"", TRUE, FILTER(CID!$B$2:$B$14794, CID!B9013=CID!$D$2:$D$14794))"),"#N/A")</f>
        <v>#N/A</v>
      </c>
      <c r="B9013" s="12" t="str">
        <f>IFERROR(__xludf.DUMMYFUNCTION("TEXTJOIN(""; "", TRUE, FILTER(CID!B9013:B14794, REGEXMATCH(CID!D9013:D14794, TEXTJOIN(""|"", TRUE, SPLIT(A9013, "";"")))))"),"#N/A")</f>
        <v>#N/A</v>
      </c>
    </row>
    <row r="9014">
      <c r="A9014" s="12" t="str">
        <f>IFERROR(__xludf.DUMMYFUNCTION("TEXTJOIN("";"", TRUE, FILTER(CID!$B$2:$B$14794, CID!B9014=CID!$D$2:$D$14794))"),"#N/A")</f>
        <v>#N/A</v>
      </c>
      <c r="B9014" s="12" t="str">
        <f>IFERROR(__xludf.DUMMYFUNCTION("TEXTJOIN(""; "", TRUE, FILTER(CID!B9014:B14794, REGEXMATCH(CID!D9014:D14794, TEXTJOIN(""|"", TRUE, SPLIT(A9014, "";"")))))"),"#N/A")</f>
        <v>#N/A</v>
      </c>
    </row>
    <row r="9015">
      <c r="A9015" s="12" t="str">
        <f>IFERROR(__xludf.DUMMYFUNCTION("TEXTJOIN("";"", TRUE, FILTER(CID!$B$2:$B$14794, CID!B9015=CID!$D$2:$D$14794))"),"#N/A")</f>
        <v>#N/A</v>
      </c>
      <c r="B9015" s="12" t="str">
        <f>IFERROR(__xludf.DUMMYFUNCTION("TEXTJOIN(""; "", TRUE, FILTER(CID!B9015:B14794, REGEXMATCH(CID!D9015:D14794, TEXTJOIN(""|"", TRUE, SPLIT(A9015, "";"")))))"),"#N/A")</f>
        <v>#N/A</v>
      </c>
    </row>
    <row r="9016">
      <c r="A9016" s="12" t="str">
        <f>IFERROR(__xludf.DUMMYFUNCTION("TEXTJOIN("";"", TRUE, FILTER(CID!$B$2:$B$14794, CID!B9016=CID!$D$2:$D$14794))"),"#N/A")</f>
        <v>#N/A</v>
      </c>
      <c r="B9016" s="12" t="str">
        <f>IFERROR(__xludf.DUMMYFUNCTION("TEXTJOIN(""; "", TRUE, FILTER(CID!B9016:B14794, REGEXMATCH(CID!D9016:D14794, TEXTJOIN(""|"", TRUE, SPLIT(A9016, "";"")))))"),"#N/A")</f>
        <v>#N/A</v>
      </c>
    </row>
    <row r="9017">
      <c r="A9017" s="12" t="str">
        <f>IFERROR(__xludf.DUMMYFUNCTION("TEXTJOIN("";"", TRUE, FILTER(CID!$B$2:$B$14794, CID!B9017=CID!$D$2:$D$14794))"),"#N/A")</f>
        <v>#N/A</v>
      </c>
      <c r="B9017" s="12" t="str">
        <f>IFERROR(__xludf.DUMMYFUNCTION("TEXTJOIN(""; "", TRUE, FILTER(CID!B9017:B14794, REGEXMATCH(CID!D9017:D14794, TEXTJOIN(""|"", TRUE, SPLIT(A9017, "";"")))))"),"#N/A")</f>
        <v>#N/A</v>
      </c>
    </row>
    <row r="9018">
      <c r="A9018" s="12" t="str">
        <f>IFERROR(__xludf.DUMMYFUNCTION("TEXTJOIN("";"", TRUE, FILTER(CID!$B$2:$B$14794, CID!B9018=CID!$D$2:$D$14794))"),"#N/A")</f>
        <v>#N/A</v>
      </c>
      <c r="B9018" s="12" t="str">
        <f>IFERROR(__xludf.DUMMYFUNCTION("TEXTJOIN(""; "", TRUE, FILTER(CID!B9018:B14794, REGEXMATCH(CID!D9018:D14794, TEXTJOIN(""|"", TRUE, SPLIT(A9018, "";"")))))"),"#N/A")</f>
        <v>#N/A</v>
      </c>
    </row>
    <row r="9019">
      <c r="A9019" s="12" t="str">
        <f>IFERROR(__xludf.DUMMYFUNCTION("TEXTJOIN("";"", TRUE, FILTER(CID!$B$2:$B$14794, CID!B9019=CID!$D$2:$D$14794))"),"#N/A")</f>
        <v>#N/A</v>
      </c>
      <c r="B9019" s="12" t="str">
        <f>IFERROR(__xludf.DUMMYFUNCTION("TEXTJOIN(""; "", TRUE, FILTER(CID!B9019:B14794, REGEXMATCH(CID!D9019:D14794, TEXTJOIN(""|"", TRUE, SPLIT(A9019, "";"")))))"),"#N/A")</f>
        <v>#N/A</v>
      </c>
    </row>
    <row r="9020">
      <c r="A9020" s="12" t="str">
        <f>IFERROR(__xludf.DUMMYFUNCTION("TEXTJOIN("";"", TRUE, FILTER(CID!$B$2:$B$14794, CID!B9020=CID!$D$2:$D$14794))"),"#N/A")</f>
        <v>#N/A</v>
      </c>
      <c r="B9020" s="12" t="str">
        <f>IFERROR(__xludf.DUMMYFUNCTION("TEXTJOIN(""; "", TRUE, FILTER(CID!B9020:B14794, REGEXMATCH(CID!D9020:D14794, TEXTJOIN(""|"", TRUE, SPLIT(A9020, "";"")))))"),"#N/A")</f>
        <v>#N/A</v>
      </c>
    </row>
    <row r="9021">
      <c r="A9021" s="12" t="str">
        <f>IFERROR(__xludf.DUMMYFUNCTION("TEXTJOIN("";"", TRUE, FILTER(CID!$B$2:$B$14794, CID!B9021=CID!$D$2:$D$14794))"),"#N/A")</f>
        <v>#N/A</v>
      </c>
      <c r="B9021" s="12" t="str">
        <f>IFERROR(__xludf.DUMMYFUNCTION("TEXTJOIN(""; "", TRUE, FILTER(CID!B9021:B14794, REGEXMATCH(CID!D9021:D14794, TEXTJOIN(""|"", TRUE, SPLIT(A9021, "";"")))))"),"#N/A")</f>
        <v>#N/A</v>
      </c>
    </row>
    <row r="9022">
      <c r="A9022" s="12" t="str">
        <f>IFERROR(__xludf.DUMMYFUNCTION("TEXTJOIN("";"", TRUE, FILTER(CID!$B$2:$B$14794, CID!B9022=CID!$D$2:$D$14794))"),"#N/A")</f>
        <v>#N/A</v>
      </c>
      <c r="B9022" s="12" t="str">
        <f>IFERROR(__xludf.DUMMYFUNCTION("TEXTJOIN(""; "", TRUE, FILTER(CID!B9022:B14794, REGEXMATCH(CID!D9022:D14794, TEXTJOIN(""|"", TRUE, SPLIT(A9022, "";"")))))"),"#N/A")</f>
        <v>#N/A</v>
      </c>
    </row>
    <row r="9023">
      <c r="A9023" s="12" t="str">
        <f>IFERROR(__xludf.DUMMYFUNCTION("TEXTJOIN("";"", TRUE, FILTER(CID!$B$2:$B$14794, CID!B9023=CID!$D$2:$D$14794))"),"#N/A")</f>
        <v>#N/A</v>
      </c>
      <c r="B9023" s="12" t="str">
        <f>IFERROR(__xludf.DUMMYFUNCTION("TEXTJOIN(""; "", TRUE, FILTER(CID!B9023:B14794, REGEXMATCH(CID!D9023:D14794, TEXTJOIN(""|"", TRUE, SPLIT(A9023, "";"")))))"),"#N/A")</f>
        <v>#N/A</v>
      </c>
    </row>
    <row r="9024">
      <c r="A9024" s="12" t="str">
        <f>IFERROR(__xludf.DUMMYFUNCTION("TEXTJOIN("";"", TRUE, FILTER(CID!$B$2:$B$14794, CID!B9024=CID!$D$2:$D$14794))"),"#N/A")</f>
        <v>#N/A</v>
      </c>
      <c r="B9024" s="12" t="str">
        <f>IFERROR(__xludf.DUMMYFUNCTION("TEXTJOIN(""; "", TRUE, FILTER(CID!B9024:B14794, REGEXMATCH(CID!D9024:D14794, TEXTJOIN(""|"", TRUE, SPLIT(A9024, "";"")))))"),"#N/A")</f>
        <v>#N/A</v>
      </c>
    </row>
    <row r="9025">
      <c r="A9025" s="12" t="str">
        <f>IFERROR(__xludf.DUMMYFUNCTION("TEXTJOIN("";"", TRUE, FILTER(CID!$B$2:$B$14794, CID!B9025=CID!$D$2:$D$14794))"),"#N/A")</f>
        <v>#N/A</v>
      </c>
      <c r="B9025" s="12" t="str">
        <f>IFERROR(__xludf.DUMMYFUNCTION("TEXTJOIN(""; "", TRUE, FILTER(CID!B9025:B14794, REGEXMATCH(CID!D9025:D14794, TEXTJOIN(""|"", TRUE, SPLIT(A9025, "";"")))))"),"#N/A")</f>
        <v>#N/A</v>
      </c>
    </row>
    <row r="9026">
      <c r="A9026" s="12" t="str">
        <f>IFERROR(__xludf.DUMMYFUNCTION("TEXTJOIN("";"", TRUE, FILTER(CID!$B$2:$B$14794, CID!B9026=CID!$D$2:$D$14794))"),"#N/A")</f>
        <v>#N/A</v>
      </c>
      <c r="B9026" s="12" t="str">
        <f>IFERROR(__xludf.DUMMYFUNCTION("TEXTJOIN(""; "", TRUE, FILTER(CID!B9026:B14794, REGEXMATCH(CID!D9026:D14794, TEXTJOIN(""|"", TRUE, SPLIT(A9026, "";"")))))"),"#N/A")</f>
        <v>#N/A</v>
      </c>
    </row>
    <row r="9027">
      <c r="A9027" s="12" t="str">
        <f>IFERROR(__xludf.DUMMYFUNCTION("TEXTJOIN("";"", TRUE, FILTER(CID!$B$2:$B$14794, CID!B9027=CID!$D$2:$D$14794))"),"#N/A")</f>
        <v>#N/A</v>
      </c>
      <c r="B9027" s="12" t="str">
        <f>IFERROR(__xludf.DUMMYFUNCTION("TEXTJOIN(""; "", TRUE, FILTER(CID!B9027:B14794, REGEXMATCH(CID!D9027:D14794, TEXTJOIN(""|"", TRUE, SPLIT(A9027, "";"")))))"),"#N/A")</f>
        <v>#N/A</v>
      </c>
    </row>
    <row r="9028">
      <c r="A9028" s="12" t="str">
        <f>IFERROR(__xludf.DUMMYFUNCTION("TEXTJOIN("";"", TRUE, FILTER(CID!$B$2:$B$14794, CID!B9028=CID!$D$2:$D$14794))"),"#N/A")</f>
        <v>#N/A</v>
      </c>
      <c r="B9028" s="12" t="str">
        <f>IFERROR(__xludf.DUMMYFUNCTION("TEXTJOIN(""; "", TRUE, FILTER(CID!B9028:B14794, REGEXMATCH(CID!D9028:D14794, TEXTJOIN(""|"", TRUE, SPLIT(A9028, "";"")))))"),"#N/A")</f>
        <v>#N/A</v>
      </c>
    </row>
    <row r="9029">
      <c r="A9029" s="12" t="str">
        <f>IFERROR(__xludf.DUMMYFUNCTION("TEXTJOIN("";"", TRUE, FILTER(CID!$B$2:$B$14794, CID!B9029=CID!$D$2:$D$14794))"),"#N/A")</f>
        <v>#N/A</v>
      </c>
      <c r="B9029" s="12" t="str">
        <f>IFERROR(__xludf.DUMMYFUNCTION("TEXTJOIN(""; "", TRUE, FILTER(CID!B9029:B14794, REGEXMATCH(CID!D9029:D14794, TEXTJOIN(""|"", TRUE, SPLIT(A9029, "";"")))))"),"#N/A")</f>
        <v>#N/A</v>
      </c>
    </row>
    <row r="9030">
      <c r="A9030" s="12" t="str">
        <f>IFERROR(__xludf.DUMMYFUNCTION("TEXTJOIN("";"", TRUE, FILTER(CID!$B$2:$B$14794, CID!B9030=CID!$D$2:$D$14794))"),"#N/A")</f>
        <v>#N/A</v>
      </c>
      <c r="B9030" s="12" t="str">
        <f>IFERROR(__xludf.DUMMYFUNCTION("TEXTJOIN(""; "", TRUE, FILTER(CID!B9030:B14794, REGEXMATCH(CID!D9030:D14794, TEXTJOIN(""|"", TRUE, SPLIT(A9030, "";"")))))"),"#N/A")</f>
        <v>#N/A</v>
      </c>
    </row>
    <row r="9031">
      <c r="A9031" s="12" t="str">
        <f>IFERROR(__xludf.DUMMYFUNCTION("TEXTJOIN("";"", TRUE, FILTER(CID!$B$2:$B$14794, CID!B9031=CID!$D$2:$D$14794))"),"#N/A")</f>
        <v>#N/A</v>
      </c>
      <c r="B9031" s="12" t="str">
        <f>IFERROR(__xludf.DUMMYFUNCTION("TEXTJOIN(""; "", TRUE, FILTER(CID!B9031:B14794, REGEXMATCH(CID!D9031:D14794, TEXTJOIN(""|"", TRUE, SPLIT(A9031, "";"")))))"),"#N/A")</f>
        <v>#N/A</v>
      </c>
    </row>
    <row r="9032">
      <c r="A9032" s="12" t="str">
        <f>IFERROR(__xludf.DUMMYFUNCTION("TEXTJOIN("";"", TRUE, FILTER(CID!$B$2:$B$14794, CID!B9032=CID!$D$2:$D$14794))"),"#N/A")</f>
        <v>#N/A</v>
      </c>
      <c r="B9032" s="12" t="str">
        <f>IFERROR(__xludf.DUMMYFUNCTION("TEXTJOIN(""; "", TRUE, FILTER(CID!B9032:B14794, REGEXMATCH(CID!D9032:D14794, TEXTJOIN(""|"", TRUE, SPLIT(A9032, "";"")))))"),"#N/A")</f>
        <v>#N/A</v>
      </c>
    </row>
    <row r="9033">
      <c r="A9033" s="12" t="str">
        <f>IFERROR(__xludf.DUMMYFUNCTION("TEXTJOIN("";"", TRUE, FILTER(CID!$B$2:$B$14794, CID!B9033=CID!$D$2:$D$14794))"),"#N/A")</f>
        <v>#N/A</v>
      </c>
      <c r="B9033" s="12" t="str">
        <f>IFERROR(__xludf.DUMMYFUNCTION("TEXTJOIN(""; "", TRUE, FILTER(CID!B9033:B14794, REGEXMATCH(CID!D9033:D14794, TEXTJOIN(""|"", TRUE, SPLIT(A9033, "";"")))))"),"#N/A")</f>
        <v>#N/A</v>
      </c>
    </row>
    <row r="9034">
      <c r="A9034" s="12" t="str">
        <f>IFERROR(__xludf.DUMMYFUNCTION("TEXTJOIN("";"", TRUE, FILTER(CID!$B$2:$B$14794, CID!B9034=CID!$D$2:$D$14794))"),"#N/A")</f>
        <v>#N/A</v>
      </c>
      <c r="B9034" s="12" t="str">
        <f>IFERROR(__xludf.DUMMYFUNCTION("TEXTJOIN(""; "", TRUE, FILTER(CID!B9034:B14794, REGEXMATCH(CID!D9034:D14794, TEXTJOIN(""|"", TRUE, SPLIT(A9034, "";"")))))"),"#N/A")</f>
        <v>#N/A</v>
      </c>
    </row>
    <row r="9035">
      <c r="A9035" s="12" t="str">
        <f>IFERROR(__xludf.DUMMYFUNCTION("TEXTJOIN("";"", TRUE, FILTER(CID!$B$2:$B$14794, CID!B9035=CID!$D$2:$D$14794))"),"#N/A")</f>
        <v>#N/A</v>
      </c>
      <c r="B9035" s="12" t="str">
        <f>IFERROR(__xludf.DUMMYFUNCTION("TEXTJOIN(""; "", TRUE, FILTER(CID!B9035:B14794, REGEXMATCH(CID!D9035:D14794, TEXTJOIN(""|"", TRUE, SPLIT(A9035, "";"")))))"),"#N/A")</f>
        <v>#N/A</v>
      </c>
    </row>
    <row r="9036">
      <c r="A9036" s="12" t="str">
        <f>IFERROR(__xludf.DUMMYFUNCTION("TEXTJOIN("";"", TRUE, FILTER(CID!$B$2:$B$14794, CID!B9036=CID!$D$2:$D$14794))"),"#N/A")</f>
        <v>#N/A</v>
      </c>
      <c r="B9036" s="12" t="str">
        <f>IFERROR(__xludf.DUMMYFUNCTION("TEXTJOIN(""; "", TRUE, FILTER(CID!B9036:B14794, REGEXMATCH(CID!D9036:D14794, TEXTJOIN(""|"", TRUE, SPLIT(A9036, "";"")))))"),"#N/A")</f>
        <v>#N/A</v>
      </c>
    </row>
    <row r="9037">
      <c r="A9037" s="12" t="str">
        <f>IFERROR(__xludf.DUMMYFUNCTION("TEXTJOIN("";"", TRUE, FILTER(CID!$B$2:$B$14794, CID!B9037=CID!$D$2:$D$14794))"),"#N/A")</f>
        <v>#N/A</v>
      </c>
      <c r="B9037" s="12" t="str">
        <f>IFERROR(__xludf.DUMMYFUNCTION("TEXTJOIN(""; "", TRUE, FILTER(CID!B9037:B14794, REGEXMATCH(CID!D9037:D14794, TEXTJOIN(""|"", TRUE, SPLIT(A9037, "";"")))))"),"#N/A")</f>
        <v>#N/A</v>
      </c>
    </row>
    <row r="9038">
      <c r="A9038" s="12" t="str">
        <f>IFERROR(__xludf.DUMMYFUNCTION("TEXTJOIN("";"", TRUE, FILTER(CID!$B$2:$B$14794, CID!B9038=CID!$D$2:$D$14794))"),"#N/A")</f>
        <v>#N/A</v>
      </c>
      <c r="B9038" s="12" t="str">
        <f>IFERROR(__xludf.DUMMYFUNCTION("TEXTJOIN(""; "", TRUE, FILTER(CID!B9038:B14794, REGEXMATCH(CID!D9038:D14794, TEXTJOIN(""|"", TRUE, SPLIT(A9038, "";"")))))"),"#N/A")</f>
        <v>#N/A</v>
      </c>
    </row>
    <row r="9039">
      <c r="A9039" s="12" t="str">
        <f>IFERROR(__xludf.DUMMYFUNCTION("TEXTJOIN("";"", TRUE, FILTER(CID!$B$2:$B$14794, CID!B9039=CID!$D$2:$D$14794))"),"#N/A")</f>
        <v>#N/A</v>
      </c>
      <c r="B9039" s="12" t="str">
        <f>IFERROR(__xludf.DUMMYFUNCTION("TEXTJOIN(""; "", TRUE, FILTER(CID!B9039:B14794, REGEXMATCH(CID!D9039:D14794, TEXTJOIN(""|"", TRUE, SPLIT(A9039, "";"")))))"),"#N/A")</f>
        <v>#N/A</v>
      </c>
    </row>
    <row r="9040">
      <c r="A9040" s="12" t="str">
        <f>IFERROR(__xludf.DUMMYFUNCTION("TEXTJOIN("";"", TRUE, FILTER(CID!$B$2:$B$14794, CID!B9040=CID!$D$2:$D$14794))"),"#N/A")</f>
        <v>#N/A</v>
      </c>
      <c r="B9040" s="12" t="str">
        <f>IFERROR(__xludf.DUMMYFUNCTION("TEXTJOIN(""; "", TRUE, FILTER(CID!B9040:B14794, REGEXMATCH(CID!D9040:D14794, TEXTJOIN(""|"", TRUE, SPLIT(A9040, "";"")))))"),"#N/A")</f>
        <v>#N/A</v>
      </c>
    </row>
    <row r="9041">
      <c r="A9041" s="12" t="str">
        <f>IFERROR(__xludf.DUMMYFUNCTION("TEXTJOIN("";"", TRUE, FILTER(CID!$B$2:$B$14794, CID!B9041=CID!$D$2:$D$14794))"),"#N/A")</f>
        <v>#N/A</v>
      </c>
      <c r="B9041" s="12" t="str">
        <f>IFERROR(__xludf.DUMMYFUNCTION("TEXTJOIN(""; "", TRUE, FILTER(CID!B9041:B14794, REGEXMATCH(CID!D9041:D14794, TEXTJOIN(""|"", TRUE, SPLIT(A9041, "";"")))))"),"#N/A")</f>
        <v>#N/A</v>
      </c>
    </row>
    <row r="9042">
      <c r="A9042" s="12" t="str">
        <f>IFERROR(__xludf.DUMMYFUNCTION("TEXTJOIN("";"", TRUE, FILTER(CID!$B$2:$B$14794, CID!B9042=CID!$D$2:$D$14794))"),"#N/A")</f>
        <v>#N/A</v>
      </c>
      <c r="B9042" s="12" t="str">
        <f>IFERROR(__xludf.DUMMYFUNCTION("TEXTJOIN(""; "", TRUE, FILTER(CID!B9042:B14794, REGEXMATCH(CID!D9042:D14794, TEXTJOIN(""|"", TRUE, SPLIT(A9042, "";"")))))"),"#N/A")</f>
        <v>#N/A</v>
      </c>
    </row>
    <row r="9043">
      <c r="A9043" s="12" t="str">
        <f>IFERROR(__xludf.DUMMYFUNCTION("TEXTJOIN("";"", TRUE, FILTER(CID!$B$2:$B$14794, CID!B9043=CID!$D$2:$D$14794))"),"#N/A")</f>
        <v>#N/A</v>
      </c>
      <c r="B9043" s="12" t="str">
        <f>IFERROR(__xludf.DUMMYFUNCTION("TEXTJOIN(""; "", TRUE, FILTER(CID!B9043:B14794, REGEXMATCH(CID!D9043:D14794, TEXTJOIN(""|"", TRUE, SPLIT(A9043, "";"")))))"),"#N/A")</f>
        <v>#N/A</v>
      </c>
    </row>
    <row r="9044">
      <c r="A9044" s="12" t="str">
        <f>IFERROR(__xludf.DUMMYFUNCTION("TEXTJOIN("";"", TRUE, FILTER(CID!$B$2:$B$14794, CID!B9044=CID!$D$2:$D$14794))"),"#N/A")</f>
        <v>#N/A</v>
      </c>
      <c r="B9044" s="12" t="str">
        <f>IFERROR(__xludf.DUMMYFUNCTION("TEXTJOIN(""; "", TRUE, FILTER(CID!B9044:B14794, REGEXMATCH(CID!D9044:D14794, TEXTJOIN(""|"", TRUE, SPLIT(A9044, "";"")))))"),"#N/A")</f>
        <v>#N/A</v>
      </c>
    </row>
    <row r="9045">
      <c r="A9045" s="12" t="str">
        <f>IFERROR(__xludf.DUMMYFUNCTION("TEXTJOIN("";"", TRUE, FILTER(CID!$B$2:$B$14794, CID!B9045=CID!$D$2:$D$14794))"),"#N/A")</f>
        <v>#N/A</v>
      </c>
      <c r="B9045" s="12" t="str">
        <f>IFERROR(__xludf.DUMMYFUNCTION("TEXTJOIN(""; "", TRUE, FILTER(CID!B9045:B14794, REGEXMATCH(CID!D9045:D14794, TEXTJOIN(""|"", TRUE, SPLIT(A9045, "";"")))))"),"#N/A")</f>
        <v>#N/A</v>
      </c>
    </row>
    <row r="9046">
      <c r="A9046" s="12" t="str">
        <f>IFERROR(__xludf.DUMMYFUNCTION("TEXTJOIN("";"", TRUE, FILTER(CID!$B$2:$B$14794, CID!B9046=CID!$D$2:$D$14794))"),"#N/A")</f>
        <v>#N/A</v>
      </c>
      <c r="B9046" s="12" t="str">
        <f>IFERROR(__xludf.DUMMYFUNCTION("TEXTJOIN(""; "", TRUE, FILTER(CID!B9046:B14794, REGEXMATCH(CID!D9046:D14794, TEXTJOIN(""|"", TRUE, SPLIT(A9046, "";"")))))"),"#N/A")</f>
        <v>#N/A</v>
      </c>
    </row>
    <row r="9047">
      <c r="A9047" s="12" t="str">
        <f>IFERROR(__xludf.DUMMYFUNCTION("TEXTJOIN("";"", TRUE, FILTER(CID!$B$2:$B$14794, CID!B9047=CID!$D$2:$D$14794))"),"#N/A")</f>
        <v>#N/A</v>
      </c>
      <c r="B9047" s="12" t="str">
        <f>IFERROR(__xludf.DUMMYFUNCTION("TEXTJOIN(""; "", TRUE, FILTER(CID!B9047:B14794, REGEXMATCH(CID!D9047:D14794, TEXTJOIN(""|"", TRUE, SPLIT(A9047, "";"")))))"),"#N/A")</f>
        <v>#N/A</v>
      </c>
    </row>
    <row r="9048">
      <c r="A9048" s="12" t="str">
        <f>IFERROR(__xludf.DUMMYFUNCTION("TEXTJOIN("";"", TRUE, FILTER(CID!$B$2:$B$14794, CID!B9048=CID!$D$2:$D$14794))"),"#N/A")</f>
        <v>#N/A</v>
      </c>
      <c r="B9048" s="12" t="str">
        <f>IFERROR(__xludf.DUMMYFUNCTION("TEXTJOIN(""; "", TRUE, FILTER(CID!B9048:B14794, REGEXMATCH(CID!D9048:D14794, TEXTJOIN(""|"", TRUE, SPLIT(A9048, "";"")))))"),"#N/A")</f>
        <v>#N/A</v>
      </c>
    </row>
    <row r="9049">
      <c r="A9049" s="12" t="str">
        <f>IFERROR(__xludf.DUMMYFUNCTION("TEXTJOIN("";"", TRUE, FILTER(CID!$B$2:$B$14794, CID!B9049=CID!$D$2:$D$14794))"),"#N/A")</f>
        <v>#N/A</v>
      </c>
      <c r="B9049" s="12" t="str">
        <f>IFERROR(__xludf.DUMMYFUNCTION("TEXTJOIN(""; "", TRUE, FILTER(CID!B9049:B14794, REGEXMATCH(CID!D9049:D14794, TEXTJOIN(""|"", TRUE, SPLIT(A9049, "";"")))))"),"#N/A")</f>
        <v>#N/A</v>
      </c>
    </row>
    <row r="9050">
      <c r="A9050" s="12" t="str">
        <f>IFERROR(__xludf.DUMMYFUNCTION("TEXTJOIN("";"", TRUE, FILTER(CID!$B$2:$B$14794, CID!B9050=CID!$D$2:$D$14794))"),"#N/A")</f>
        <v>#N/A</v>
      </c>
      <c r="B9050" s="12" t="str">
        <f>IFERROR(__xludf.DUMMYFUNCTION("TEXTJOIN(""; "", TRUE, FILTER(CID!B9050:B14794, REGEXMATCH(CID!D9050:D14794, TEXTJOIN(""|"", TRUE, SPLIT(A9050, "";"")))))"),"#N/A")</f>
        <v>#N/A</v>
      </c>
    </row>
    <row r="9051">
      <c r="A9051" s="12" t="str">
        <f>IFERROR(__xludf.DUMMYFUNCTION("TEXTJOIN("";"", TRUE, FILTER(CID!$B$2:$B$14794, CID!B9051=CID!$D$2:$D$14794))"),"#N/A")</f>
        <v>#N/A</v>
      </c>
      <c r="B9051" s="12" t="str">
        <f>IFERROR(__xludf.DUMMYFUNCTION("TEXTJOIN(""; "", TRUE, FILTER(CID!B9051:B14794, REGEXMATCH(CID!D9051:D14794, TEXTJOIN(""|"", TRUE, SPLIT(A9051, "";"")))))"),"#N/A")</f>
        <v>#N/A</v>
      </c>
    </row>
    <row r="9052">
      <c r="A9052" s="12" t="str">
        <f>IFERROR(__xludf.DUMMYFUNCTION("TEXTJOIN("";"", TRUE, FILTER(CID!$B$2:$B$14794, CID!B9052=CID!$D$2:$D$14794))"),"#N/A")</f>
        <v>#N/A</v>
      </c>
      <c r="B9052" s="12" t="str">
        <f>IFERROR(__xludf.DUMMYFUNCTION("TEXTJOIN(""; "", TRUE, FILTER(CID!B9052:B14794, REGEXMATCH(CID!D9052:D14794, TEXTJOIN(""|"", TRUE, SPLIT(A9052, "";"")))))"),"#N/A")</f>
        <v>#N/A</v>
      </c>
    </row>
    <row r="9053">
      <c r="A9053" s="12" t="str">
        <f>IFERROR(__xludf.DUMMYFUNCTION("TEXTJOIN("";"", TRUE, FILTER(CID!$B$2:$B$14794, CID!B9053=CID!$D$2:$D$14794))"),"#N/A")</f>
        <v>#N/A</v>
      </c>
      <c r="B9053" s="12" t="str">
        <f>IFERROR(__xludf.DUMMYFUNCTION("TEXTJOIN(""; "", TRUE, FILTER(CID!B9053:B14794, REGEXMATCH(CID!D9053:D14794, TEXTJOIN(""|"", TRUE, SPLIT(A9053, "";"")))))"),"#N/A")</f>
        <v>#N/A</v>
      </c>
    </row>
    <row r="9054">
      <c r="A9054" s="12" t="str">
        <f>IFERROR(__xludf.DUMMYFUNCTION("TEXTJOIN("";"", TRUE, FILTER(CID!$B$2:$B$14794, CID!B9054=CID!$D$2:$D$14794))"),"#N/A")</f>
        <v>#N/A</v>
      </c>
      <c r="B9054" s="12" t="str">
        <f>IFERROR(__xludf.DUMMYFUNCTION("TEXTJOIN(""; "", TRUE, FILTER(CID!B9054:B14794, REGEXMATCH(CID!D9054:D14794, TEXTJOIN(""|"", TRUE, SPLIT(A9054, "";"")))))"),"#N/A")</f>
        <v>#N/A</v>
      </c>
    </row>
    <row r="9055">
      <c r="A9055" s="12" t="str">
        <f>IFERROR(__xludf.DUMMYFUNCTION("TEXTJOIN("";"", TRUE, FILTER(CID!$B$2:$B$14794, CID!B9055=CID!$D$2:$D$14794))"),"#N/A")</f>
        <v>#N/A</v>
      </c>
      <c r="B9055" s="12" t="str">
        <f>IFERROR(__xludf.DUMMYFUNCTION("TEXTJOIN(""; "", TRUE, FILTER(CID!B9055:B14794, REGEXMATCH(CID!D9055:D14794, TEXTJOIN(""|"", TRUE, SPLIT(A9055, "";"")))))"),"#N/A")</f>
        <v>#N/A</v>
      </c>
    </row>
    <row r="9056">
      <c r="A9056" s="12" t="str">
        <f>IFERROR(__xludf.DUMMYFUNCTION("TEXTJOIN("";"", TRUE, FILTER(CID!$B$2:$B$14794, CID!B9056=CID!$D$2:$D$14794))"),"#N/A")</f>
        <v>#N/A</v>
      </c>
      <c r="B9056" s="12" t="str">
        <f>IFERROR(__xludf.DUMMYFUNCTION("TEXTJOIN(""; "", TRUE, FILTER(CID!B9056:B14794, REGEXMATCH(CID!D9056:D14794, TEXTJOIN(""|"", TRUE, SPLIT(A9056, "";"")))))"),"#N/A")</f>
        <v>#N/A</v>
      </c>
    </row>
    <row r="9057">
      <c r="A9057" s="12" t="str">
        <f>IFERROR(__xludf.DUMMYFUNCTION("TEXTJOIN("";"", TRUE, FILTER(CID!$B$2:$B$14794, CID!B9057=CID!$D$2:$D$14794))"),"#N/A")</f>
        <v>#N/A</v>
      </c>
      <c r="B9057" s="12" t="str">
        <f>IFERROR(__xludf.DUMMYFUNCTION("TEXTJOIN(""; "", TRUE, FILTER(CID!B9057:B14794, REGEXMATCH(CID!D9057:D14794, TEXTJOIN(""|"", TRUE, SPLIT(A9057, "";"")))))"),"#N/A")</f>
        <v>#N/A</v>
      </c>
    </row>
    <row r="9058">
      <c r="A9058" s="12" t="str">
        <f>IFERROR(__xludf.DUMMYFUNCTION("TEXTJOIN("";"", TRUE, FILTER(CID!$B$2:$B$14794, CID!B9058=CID!$D$2:$D$14794))"),"#N/A")</f>
        <v>#N/A</v>
      </c>
      <c r="B9058" s="12" t="str">
        <f>IFERROR(__xludf.DUMMYFUNCTION("TEXTJOIN(""; "", TRUE, FILTER(CID!B9058:B14794, REGEXMATCH(CID!D9058:D14794, TEXTJOIN(""|"", TRUE, SPLIT(A9058, "";"")))))"),"#N/A")</f>
        <v>#N/A</v>
      </c>
    </row>
    <row r="9059">
      <c r="A9059" s="12" t="str">
        <f>IFERROR(__xludf.DUMMYFUNCTION("TEXTJOIN("";"", TRUE, FILTER(CID!$B$2:$B$14794, CID!B9059=CID!$D$2:$D$14794))"),"#N/A")</f>
        <v>#N/A</v>
      </c>
      <c r="B9059" s="12" t="str">
        <f>IFERROR(__xludf.DUMMYFUNCTION("TEXTJOIN(""; "", TRUE, FILTER(CID!B9059:B14794, REGEXMATCH(CID!D9059:D14794, TEXTJOIN(""|"", TRUE, SPLIT(A9059, "";"")))))"),"#N/A")</f>
        <v>#N/A</v>
      </c>
    </row>
    <row r="9060">
      <c r="A9060" s="12" t="str">
        <f>IFERROR(__xludf.DUMMYFUNCTION("TEXTJOIN("";"", TRUE, FILTER(CID!$B$2:$B$14794, CID!B9060=CID!$D$2:$D$14794))"),"#N/A")</f>
        <v>#N/A</v>
      </c>
      <c r="B9060" s="12" t="str">
        <f>IFERROR(__xludf.DUMMYFUNCTION("TEXTJOIN(""; "", TRUE, FILTER(CID!B9060:B14794, REGEXMATCH(CID!D9060:D14794, TEXTJOIN(""|"", TRUE, SPLIT(A9060, "";"")))))"),"#N/A")</f>
        <v>#N/A</v>
      </c>
    </row>
    <row r="9061">
      <c r="A9061" s="12" t="str">
        <f>IFERROR(__xludf.DUMMYFUNCTION("TEXTJOIN("";"", TRUE, FILTER(CID!$B$2:$B$14794, CID!B9061=CID!$D$2:$D$14794))"),"#N/A")</f>
        <v>#N/A</v>
      </c>
      <c r="B9061" s="12" t="str">
        <f>IFERROR(__xludf.DUMMYFUNCTION("TEXTJOIN(""; "", TRUE, FILTER(CID!B9061:B14794, REGEXMATCH(CID!D9061:D14794, TEXTJOIN(""|"", TRUE, SPLIT(A9061, "";"")))))"),"#N/A")</f>
        <v>#N/A</v>
      </c>
    </row>
    <row r="9062">
      <c r="A9062" s="12" t="str">
        <f>IFERROR(__xludf.DUMMYFUNCTION("TEXTJOIN("";"", TRUE, FILTER(CID!$B$2:$B$14794, CID!B9062=CID!$D$2:$D$14794))"),"#N/A")</f>
        <v>#N/A</v>
      </c>
      <c r="B9062" s="12" t="str">
        <f>IFERROR(__xludf.DUMMYFUNCTION("TEXTJOIN(""; "", TRUE, FILTER(CID!B9062:B14794, REGEXMATCH(CID!D9062:D14794, TEXTJOIN(""|"", TRUE, SPLIT(A9062, "";"")))))"),"#N/A")</f>
        <v>#N/A</v>
      </c>
    </row>
    <row r="9063">
      <c r="A9063" s="12" t="str">
        <f>IFERROR(__xludf.DUMMYFUNCTION("TEXTJOIN("";"", TRUE, FILTER(CID!$B$2:$B$14794, CID!B9063=CID!$D$2:$D$14794))"),"#N/A")</f>
        <v>#N/A</v>
      </c>
      <c r="B9063" s="12" t="str">
        <f>IFERROR(__xludf.DUMMYFUNCTION("TEXTJOIN(""; "", TRUE, FILTER(CID!B9063:B14794, REGEXMATCH(CID!D9063:D14794, TEXTJOIN(""|"", TRUE, SPLIT(A9063, "";"")))))"),"#N/A")</f>
        <v>#N/A</v>
      </c>
    </row>
    <row r="9064">
      <c r="A9064" s="12" t="str">
        <f>IFERROR(__xludf.DUMMYFUNCTION("TEXTJOIN("";"", TRUE, FILTER(CID!$B$2:$B$14794, CID!B9064=CID!$D$2:$D$14794))"),"#N/A")</f>
        <v>#N/A</v>
      </c>
      <c r="B9064" s="12" t="str">
        <f>IFERROR(__xludf.DUMMYFUNCTION("TEXTJOIN(""; "", TRUE, FILTER(CID!B9064:B14794, REGEXMATCH(CID!D9064:D14794, TEXTJOIN(""|"", TRUE, SPLIT(A9064, "";"")))))"),"#N/A")</f>
        <v>#N/A</v>
      </c>
    </row>
    <row r="9065">
      <c r="A9065" s="12" t="str">
        <f>IFERROR(__xludf.DUMMYFUNCTION("TEXTJOIN("";"", TRUE, FILTER(CID!$B$2:$B$14794, CID!B9065=CID!$D$2:$D$14794))"),"#N/A")</f>
        <v>#N/A</v>
      </c>
      <c r="B9065" s="12" t="str">
        <f>IFERROR(__xludf.DUMMYFUNCTION("TEXTJOIN(""; "", TRUE, FILTER(CID!B9065:B14794, REGEXMATCH(CID!D9065:D14794, TEXTJOIN(""|"", TRUE, SPLIT(A9065, "";"")))))"),"#N/A")</f>
        <v>#N/A</v>
      </c>
    </row>
    <row r="9066">
      <c r="A9066" s="12" t="str">
        <f>IFERROR(__xludf.DUMMYFUNCTION("TEXTJOIN("";"", TRUE, FILTER(CID!$B$2:$B$14794, CID!B9066=CID!$D$2:$D$14794))"),"#N/A")</f>
        <v>#N/A</v>
      </c>
      <c r="B9066" s="12" t="str">
        <f>IFERROR(__xludf.DUMMYFUNCTION("TEXTJOIN(""; "", TRUE, FILTER(CID!B9066:B14794, REGEXMATCH(CID!D9066:D14794, TEXTJOIN(""|"", TRUE, SPLIT(A9066, "";"")))))"),"#N/A")</f>
        <v>#N/A</v>
      </c>
    </row>
    <row r="9067">
      <c r="A9067" s="12" t="str">
        <f>IFERROR(__xludf.DUMMYFUNCTION("TEXTJOIN("";"", TRUE, FILTER(CID!$B$2:$B$14794, CID!B9067=CID!$D$2:$D$14794))"),"#N/A")</f>
        <v>#N/A</v>
      </c>
      <c r="B9067" s="12" t="str">
        <f>IFERROR(__xludf.DUMMYFUNCTION("TEXTJOIN(""; "", TRUE, FILTER(CID!B9067:B14794, REGEXMATCH(CID!D9067:D14794, TEXTJOIN(""|"", TRUE, SPLIT(A9067, "";"")))))"),"#N/A")</f>
        <v>#N/A</v>
      </c>
    </row>
    <row r="9068">
      <c r="A9068" s="12" t="str">
        <f>IFERROR(__xludf.DUMMYFUNCTION("TEXTJOIN("";"", TRUE, FILTER(CID!$B$2:$B$14794, CID!B9068=CID!$D$2:$D$14794))"),"#N/A")</f>
        <v>#N/A</v>
      </c>
      <c r="B9068" s="12" t="str">
        <f>IFERROR(__xludf.DUMMYFUNCTION("TEXTJOIN(""; "", TRUE, FILTER(CID!B9068:B14794, REGEXMATCH(CID!D9068:D14794, TEXTJOIN(""|"", TRUE, SPLIT(A9068, "";"")))))"),"#N/A")</f>
        <v>#N/A</v>
      </c>
    </row>
    <row r="9069">
      <c r="A9069" s="12" t="str">
        <f>IFERROR(__xludf.DUMMYFUNCTION("TEXTJOIN("";"", TRUE, FILTER(CID!$B$2:$B$14794, CID!B9069=CID!$D$2:$D$14794))"),"#N/A")</f>
        <v>#N/A</v>
      </c>
      <c r="B9069" s="12" t="str">
        <f>IFERROR(__xludf.DUMMYFUNCTION("TEXTJOIN(""; "", TRUE, FILTER(CID!B9069:B14794, REGEXMATCH(CID!D9069:D14794, TEXTJOIN(""|"", TRUE, SPLIT(A9069, "";"")))))"),"#N/A")</f>
        <v>#N/A</v>
      </c>
    </row>
    <row r="9070">
      <c r="A9070" s="12" t="str">
        <f>IFERROR(__xludf.DUMMYFUNCTION("TEXTJOIN("";"", TRUE, FILTER(CID!$B$2:$B$14794, CID!B9070=CID!$D$2:$D$14794))"),"#N/A")</f>
        <v>#N/A</v>
      </c>
      <c r="B9070" s="12" t="str">
        <f>IFERROR(__xludf.DUMMYFUNCTION("TEXTJOIN(""; "", TRUE, FILTER(CID!B9070:B14794, REGEXMATCH(CID!D9070:D14794, TEXTJOIN(""|"", TRUE, SPLIT(A9070, "";"")))))"),"#N/A")</f>
        <v>#N/A</v>
      </c>
    </row>
    <row r="9071">
      <c r="A9071" s="12" t="str">
        <f>IFERROR(__xludf.DUMMYFUNCTION("TEXTJOIN("";"", TRUE, FILTER(CID!$B$2:$B$14794, CID!B9071=CID!$D$2:$D$14794))"),"#N/A")</f>
        <v>#N/A</v>
      </c>
      <c r="B9071" s="12" t="str">
        <f>IFERROR(__xludf.DUMMYFUNCTION("TEXTJOIN(""; "", TRUE, FILTER(CID!B9071:B14794, REGEXMATCH(CID!D9071:D14794, TEXTJOIN(""|"", TRUE, SPLIT(A9071, "";"")))))"),"#N/A")</f>
        <v>#N/A</v>
      </c>
    </row>
    <row r="9072">
      <c r="A9072" s="12" t="str">
        <f>IFERROR(__xludf.DUMMYFUNCTION("TEXTJOIN("";"", TRUE, FILTER(CID!$B$2:$B$14794, CID!B9072=CID!$D$2:$D$14794))"),"#N/A")</f>
        <v>#N/A</v>
      </c>
      <c r="B9072" s="12" t="str">
        <f>IFERROR(__xludf.DUMMYFUNCTION("TEXTJOIN(""; "", TRUE, FILTER(CID!B9072:B14794, REGEXMATCH(CID!D9072:D14794, TEXTJOIN(""|"", TRUE, SPLIT(A9072, "";"")))))"),"#N/A")</f>
        <v>#N/A</v>
      </c>
    </row>
    <row r="9073">
      <c r="A9073" s="12" t="str">
        <f>IFERROR(__xludf.DUMMYFUNCTION("TEXTJOIN("";"", TRUE, FILTER(CID!$B$2:$B$14794, CID!B9073=CID!$D$2:$D$14794))"),"#N/A")</f>
        <v>#N/A</v>
      </c>
      <c r="B9073" s="12" t="str">
        <f>IFERROR(__xludf.DUMMYFUNCTION("TEXTJOIN(""; "", TRUE, FILTER(CID!B9073:B14794, REGEXMATCH(CID!D9073:D14794, TEXTJOIN(""|"", TRUE, SPLIT(A9073, "";"")))))"),"#N/A")</f>
        <v>#N/A</v>
      </c>
    </row>
    <row r="9074">
      <c r="A9074" s="12" t="str">
        <f>IFERROR(__xludf.DUMMYFUNCTION("TEXTJOIN("";"", TRUE, FILTER(CID!$B$2:$B$14794, CID!B9074=CID!$D$2:$D$14794))"),"#N/A")</f>
        <v>#N/A</v>
      </c>
      <c r="B9074" s="12" t="str">
        <f>IFERROR(__xludf.DUMMYFUNCTION("TEXTJOIN(""; "", TRUE, FILTER(CID!B9074:B14794, REGEXMATCH(CID!D9074:D14794, TEXTJOIN(""|"", TRUE, SPLIT(A9074, "";"")))))"),"#N/A")</f>
        <v>#N/A</v>
      </c>
    </row>
    <row r="9075">
      <c r="A9075" s="12" t="str">
        <f>IFERROR(__xludf.DUMMYFUNCTION("TEXTJOIN("";"", TRUE, FILTER(CID!$B$2:$B$14794, CID!B9075=CID!$D$2:$D$14794))"),"#N/A")</f>
        <v>#N/A</v>
      </c>
      <c r="B9075" s="12" t="str">
        <f>IFERROR(__xludf.DUMMYFUNCTION("TEXTJOIN(""; "", TRUE, FILTER(CID!B9075:B14794, REGEXMATCH(CID!D9075:D14794, TEXTJOIN(""|"", TRUE, SPLIT(A9075, "";"")))))"),"#N/A")</f>
        <v>#N/A</v>
      </c>
    </row>
    <row r="9076">
      <c r="A9076" s="12" t="str">
        <f>IFERROR(__xludf.DUMMYFUNCTION("TEXTJOIN("";"", TRUE, FILTER(CID!$B$2:$B$14794, CID!B9076=CID!$D$2:$D$14794))"),"#N/A")</f>
        <v>#N/A</v>
      </c>
      <c r="B9076" s="12" t="str">
        <f>IFERROR(__xludf.DUMMYFUNCTION("TEXTJOIN(""; "", TRUE, FILTER(CID!B9076:B14794, REGEXMATCH(CID!D9076:D14794, TEXTJOIN(""|"", TRUE, SPLIT(A9076, "";"")))))"),"#N/A")</f>
        <v>#N/A</v>
      </c>
    </row>
    <row r="9077">
      <c r="A9077" s="12" t="str">
        <f>IFERROR(__xludf.DUMMYFUNCTION("TEXTJOIN("";"", TRUE, FILTER(CID!$B$2:$B$14794, CID!B9077=CID!$D$2:$D$14794))"),"#N/A")</f>
        <v>#N/A</v>
      </c>
      <c r="B9077" s="12" t="str">
        <f>IFERROR(__xludf.DUMMYFUNCTION("TEXTJOIN(""; "", TRUE, FILTER(CID!B9077:B14794, REGEXMATCH(CID!D9077:D14794, TEXTJOIN(""|"", TRUE, SPLIT(A9077, "";"")))))"),"#N/A")</f>
        <v>#N/A</v>
      </c>
    </row>
    <row r="9078">
      <c r="A9078" s="12" t="str">
        <f>IFERROR(__xludf.DUMMYFUNCTION("TEXTJOIN("";"", TRUE, FILTER(CID!$B$2:$B$14794, CID!B9078=CID!$D$2:$D$14794))"),"#N/A")</f>
        <v>#N/A</v>
      </c>
      <c r="B9078" s="12" t="str">
        <f>IFERROR(__xludf.DUMMYFUNCTION("TEXTJOIN(""; "", TRUE, FILTER(CID!B9078:B14794, REGEXMATCH(CID!D9078:D14794, TEXTJOIN(""|"", TRUE, SPLIT(A9078, "";"")))))"),"#N/A")</f>
        <v>#N/A</v>
      </c>
    </row>
    <row r="9079">
      <c r="A9079" s="12" t="str">
        <f>IFERROR(__xludf.DUMMYFUNCTION("TEXTJOIN("";"", TRUE, FILTER(CID!$B$2:$B$14794, CID!B9079=CID!$D$2:$D$14794))"),"#N/A")</f>
        <v>#N/A</v>
      </c>
      <c r="B9079" s="12" t="str">
        <f>IFERROR(__xludf.DUMMYFUNCTION("TEXTJOIN(""; "", TRUE, FILTER(CID!B9079:B14794, REGEXMATCH(CID!D9079:D14794, TEXTJOIN(""|"", TRUE, SPLIT(A9079, "";"")))))"),"#N/A")</f>
        <v>#N/A</v>
      </c>
    </row>
    <row r="9080">
      <c r="A9080" s="12" t="str">
        <f>IFERROR(__xludf.DUMMYFUNCTION("TEXTJOIN("";"", TRUE, FILTER(CID!$B$2:$B$14794, CID!B9080=CID!$D$2:$D$14794))"),"#N/A")</f>
        <v>#N/A</v>
      </c>
      <c r="B9080" s="12" t="str">
        <f>IFERROR(__xludf.DUMMYFUNCTION("TEXTJOIN(""; "", TRUE, FILTER(CID!B9080:B14794, REGEXMATCH(CID!D9080:D14794, TEXTJOIN(""|"", TRUE, SPLIT(A9080, "";"")))))"),"#N/A")</f>
        <v>#N/A</v>
      </c>
    </row>
    <row r="9081">
      <c r="A9081" s="12" t="str">
        <f>IFERROR(__xludf.DUMMYFUNCTION("TEXTJOIN("";"", TRUE, FILTER(CID!$B$2:$B$14794, CID!B9081=CID!$D$2:$D$14794))"),"#N/A")</f>
        <v>#N/A</v>
      </c>
      <c r="B9081" s="12" t="str">
        <f>IFERROR(__xludf.DUMMYFUNCTION("TEXTJOIN(""; "", TRUE, FILTER(CID!B9081:B14794, REGEXMATCH(CID!D9081:D14794, TEXTJOIN(""|"", TRUE, SPLIT(A9081, "";"")))))"),"#N/A")</f>
        <v>#N/A</v>
      </c>
    </row>
    <row r="9082">
      <c r="A9082" s="12" t="str">
        <f>IFERROR(__xludf.DUMMYFUNCTION("TEXTJOIN("";"", TRUE, FILTER(CID!$B$2:$B$14794, CID!B9082=CID!$D$2:$D$14794))"),"#N/A")</f>
        <v>#N/A</v>
      </c>
      <c r="B9082" s="12" t="str">
        <f>IFERROR(__xludf.DUMMYFUNCTION("TEXTJOIN(""; "", TRUE, FILTER(CID!B9082:B14794, REGEXMATCH(CID!D9082:D14794, TEXTJOIN(""|"", TRUE, SPLIT(A9082, "";"")))))"),"#N/A")</f>
        <v>#N/A</v>
      </c>
    </row>
    <row r="9083">
      <c r="A9083" s="12" t="str">
        <f>IFERROR(__xludf.DUMMYFUNCTION("TEXTJOIN("";"", TRUE, FILTER(CID!$B$2:$B$14794, CID!B9083=CID!$D$2:$D$14794))"),"#N/A")</f>
        <v>#N/A</v>
      </c>
      <c r="B9083" s="12" t="str">
        <f>IFERROR(__xludf.DUMMYFUNCTION("TEXTJOIN(""; "", TRUE, FILTER(CID!B9083:B14794, REGEXMATCH(CID!D9083:D14794, TEXTJOIN(""|"", TRUE, SPLIT(A9083, "";"")))))"),"#N/A")</f>
        <v>#N/A</v>
      </c>
    </row>
    <row r="9084">
      <c r="A9084" s="12" t="str">
        <f>IFERROR(__xludf.DUMMYFUNCTION("TEXTJOIN("";"", TRUE, FILTER(CID!$B$2:$B$14794, CID!B9084=CID!$D$2:$D$14794))"),"#N/A")</f>
        <v>#N/A</v>
      </c>
      <c r="B9084" s="12" t="str">
        <f>IFERROR(__xludf.DUMMYFUNCTION("TEXTJOIN(""; "", TRUE, FILTER(CID!B9084:B14794, REGEXMATCH(CID!D9084:D14794, TEXTJOIN(""|"", TRUE, SPLIT(A9084, "";"")))))"),"#N/A")</f>
        <v>#N/A</v>
      </c>
    </row>
    <row r="9085">
      <c r="A9085" s="12" t="str">
        <f>IFERROR(__xludf.DUMMYFUNCTION("TEXTJOIN("";"", TRUE, FILTER(CID!$B$2:$B$14794, CID!B9085=CID!$D$2:$D$14794))"),"#N/A")</f>
        <v>#N/A</v>
      </c>
      <c r="B9085" s="12" t="str">
        <f>IFERROR(__xludf.DUMMYFUNCTION("TEXTJOIN(""; "", TRUE, FILTER(CID!B9085:B14794, REGEXMATCH(CID!D9085:D14794, TEXTJOIN(""|"", TRUE, SPLIT(A9085, "";"")))))"),"#N/A")</f>
        <v>#N/A</v>
      </c>
    </row>
    <row r="9086">
      <c r="A9086" s="12" t="str">
        <f>IFERROR(__xludf.DUMMYFUNCTION("TEXTJOIN("";"", TRUE, FILTER(CID!$B$2:$B$14794, CID!B9086=CID!$D$2:$D$14794))"),"#N/A")</f>
        <v>#N/A</v>
      </c>
      <c r="B9086" s="12" t="str">
        <f>IFERROR(__xludf.DUMMYFUNCTION("TEXTJOIN(""; "", TRUE, FILTER(CID!B9086:B14794, REGEXMATCH(CID!D9086:D14794, TEXTJOIN(""|"", TRUE, SPLIT(A9086, "";"")))))"),"#N/A")</f>
        <v>#N/A</v>
      </c>
    </row>
    <row r="9087">
      <c r="A9087" s="12" t="str">
        <f>IFERROR(__xludf.DUMMYFUNCTION("TEXTJOIN("";"", TRUE, FILTER(CID!$B$2:$B$14794, CID!B9087=CID!$D$2:$D$14794))"),"#N/A")</f>
        <v>#N/A</v>
      </c>
      <c r="B9087" s="12" t="str">
        <f>IFERROR(__xludf.DUMMYFUNCTION("TEXTJOIN(""; "", TRUE, FILTER(CID!B9087:B14794, REGEXMATCH(CID!D9087:D14794, TEXTJOIN(""|"", TRUE, SPLIT(A9087, "";"")))))"),"#N/A")</f>
        <v>#N/A</v>
      </c>
    </row>
    <row r="9088">
      <c r="A9088" s="12" t="str">
        <f>IFERROR(__xludf.DUMMYFUNCTION("TEXTJOIN("";"", TRUE, FILTER(CID!$B$2:$B$14794, CID!B9088=CID!$D$2:$D$14794))"),"#N/A")</f>
        <v>#N/A</v>
      </c>
      <c r="B9088" s="12" t="str">
        <f>IFERROR(__xludf.DUMMYFUNCTION("TEXTJOIN(""; "", TRUE, FILTER(CID!B9088:B14794, REGEXMATCH(CID!D9088:D14794, TEXTJOIN(""|"", TRUE, SPLIT(A9088, "";"")))))"),"#N/A")</f>
        <v>#N/A</v>
      </c>
    </row>
    <row r="9089">
      <c r="A9089" s="12" t="str">
        <f>IFERROR(__xludf.DUMMYFUNCTION("TEXTJOIN("";"", TRUE, FILTER(CID!$B$2:$B$14794, CID!B9089=CID!$D$2:$D$14794))"),"#N/A")</f>
        <v>#N/A</v>
      </c>
      <c r="B9089" s="12" t="str">
        <f>IFERROR(__xludf.DUMMYFUNCTION("TEXTJOIN(""; "", TRUE, FILTER(CID!B9089:B14794, REGEXMATCH(CID!D9089:D14794, TEXTJOIN(""|"", TRUE, SPLIT(A9089, "";"")))))"),"#N/A")</f>
        <v>#N/A</v>
      </c>
    </row>
    <row r="9090">
      <c r="A9090" s="12" t="str">
        <f>IFERROR(__xludf.DUMMYFUNCTION("TEXTJOIN("";"", TRUE, FILTER(CID!$B$2:$B$14794, CID!B9090=CID!$D$2:$D$14794))"),"#N/A")</f>
        <v>#N/A</v>
      </c>
      <c r="B9090" s="12" t="str">
        <f>IFERROR(__xludf.DUMMYFUNCTION("TEXTJOIN(""; "", TRUE, FILTER(CID!B9090:B14794, REGEXMATCH(CID!D9090:D14794, TEXTJOIN(""|"", TRUE, SPLIT(A9090, "";"")))))"),"#N/A")</f>
        <v>#N/A</v>
      </c>
    </row>
    <row r="9091">
      <c r="A9091" s="12" t="str">
        <f>IFERROR(__xludf.DUMMYFUNCTION("TEXTJOIN("";"", TRUE, FILTER(CID!$B$2:$B$14794, CID!B9091=CID!$D$2:$D$14794))"),"#N/A")</f>
        <v>#N/A</v>
      </c>
      <c r="B9091" s="12" t="str">
        <f>IFERROR(__xludf.DUMMYFUNCTION("TEXTJOIN(""; "", TRUE, FILTER(CID!B9091:B14794, REGEXMATCH(CID!D9091:D14794, TEXTJOIN(""|"", TRUE, SPLIT(A9091, "";"")))))"),"#N/A")</f>
        <v>#N/A</v>
      </c>
    </row>
    <row r="9092">
      <c r="A9092" s="12" t="str">
        <f>IFERROR(__xludf.DUMMYFUNCTION("TEXTJOIN("";"", TRUE, FILTER(CID!$B$2:$B$14794, CID!B9092=CID!$D$2:$D$14794))"),"#N/A")</f>
        <v>#N/A</v>
      </c>
      <c r="B9092" s="12" t="str">
        <f>IFERROR(__xludf.DUMMYFUNCTION("TEXTJOIN(""; "", TRUE, FILTER(CID!B9092:B14794, REGEXMATCH(CID!D9092:D14794, TEXTJOIN(""|"", TRUE, SPLIT(A9092, "";"")))))"),"#N/A")</f>
        <v>#N/A</v>
      </c>
    </row>
    <row r="9093">
      <c r="A9093" s="12" t="str">
        <f>IFERROR(__xludf.DUMMYFUNCTION("TEXTJOIN("";"", TRUE, FILTER(CID!$B$2:$B$14794, CID!B9093=CID!$D$2:$D$14794))"),"#N/A")</f>
        <v>#N/A</v>
      </c>
      <c r="B9093" s="12" t="str">
        <f>IFERROR(__xludf.DUMMYFUNCTION("TEXTJOIN(""; "", TRUE, FILTER(CID!B9093:B14794, REGEXMATCH(CID!D9093:D14794, TEXTJOIN(""|"", TRUE, SPLIT(A9093, "";"")))))"),"#N/A")</f>
        <v>#N/A</v>
      </c>
    </row>
    <row r="9094">
      <c r="A9094" s="12" t="str">
        <f>IFERROR(__xludf.DUMMYFUNCTION("TEXTJOIN("";"", TRUE, FILTER(CID!$B$2:$B$14794, CID!B9094=CID!$D$2:$D$14794))"),"#N/A")</f>
        <v>#N/A</v>
      </c>
      <c r="B9094" s="12" t="str">
        <f>IFERROR(__xludf.DUMMYFUNCTION("TEXTJOIN(""; "", TRUE, FILTER(CID!B9094:B14794, REGEXMATCH(CID!D9094:D14794, TEXTJOIN(""|"", TRUE, SPLIT(A9094, "";"")))))"),"#N/A")</f>
        <v>#N/A</v>
      </c>
    </row>
    <row r="9095">
      <c r="A9095" s="12" t="str">
        <f>IFERROR(__xludf.DUMMYFUNCTION("TEXTJOIN("";"", TRUE, FILTER(CID!$B$2:$B$14794, CID!B9095=CID!$D$2:$D$14794))"),"#N/A")</f>
        <v>#N/A</v>
      </c>
      <c r="B9095" s="12" t="str">
        <f>IFERROR(__xludf.DUMMYFUNCTION("TEXTJOIN(""; "", TRUE, FILTER(CID!B9095:B14794, REGEXMATCH(CID!D9095:D14794, TEXTJOIN(""|"", TRUE, SPLIT(A9095, "";"")))))"),"#N/A")</f>
        <v>#N/A</v>
      </c>
    </row>
    <row r="9096">
      <c r="A9096" s="12" t="str">
        <f>IFERROR(__xludf.DUMMYFUNCTION("TEXTJOIN("";"", TRUE, FILTER(CID!$B$2:$B$14794, CID!B9096=CID!$D$2:$D$14794))"),"#N/A")</f>
        <v>#N/A</v>
      </c>
      <c r="B9096" s="12" t="str">
        <f>IFERROR(__xludf.DUMMYFUNCTION("TEXTJOIN(""; "", TRUE, FILTER(CID!B9096:B14794, REGEXMATCH(CID!D9096:D14794, TEXTJOIN(""|"", TRUE, SPLIT(A9096, "";"")))))"),"#N/A")</f>
        <v>#N/A</v>
      </c>
    </row>
    <row r="9097">
      <c r="A9097" s="12" t="str">
        <f>IFERROR(__xludf.DUMMYFUNCTION("TEXTJOIN("";"", TRUE, FILTER(CID!$B$2:$B$14794, CID!B9097=CID!$D$2:$D$14794))"),"#N/A")</f>
        <v>#N/A</v>
      </c>
      <c r="B9097" s="12" t="str">
        <f>IFERROR(__xludf.DUMMYFUNCTION("TEXTJOIN(""; "", TRUE, FILTER(CID!B9097:B14794, REGEXMATCH(CID!D9097:D14794, TEXTJOIN(""|"", TRUE, SPLIT(A9097, "";"")))))"),"#N/A")</f>
        <v>#N/A</v>
      </c>
    </row>
    <row r="9098">
      <c r="A9098" s="12" t="str">
        <f>IFERROR(__xludf.DUMMYFUNCTION("TEXTJOIN("";"", TRUE, FILTER(CID!$B$2:$B$14794, CID!B9098=CID!$D$2:$D$14794))"),"#N/A")</f>
        <v>#N/A</v>
      </c>
      <c r="B9098" s="12" t="str">
        <f>IFERROR(__xludf.DUMMYFUNCTION("TEXTJOIN(""; "", TRUE, FILTER(CID!B9098:B14794, REGEXMATCH(CID!D9098:D14794, TEXTJOIN(""|"", TRUE, SPLIT(A9098, "";"")))))"),"#N/A")</f>
        <v>#N/A</v>
      </c>
    </row>
    <row r="9099">
      <c r="A9099" s="12" t="str">
        <f>IFERROR(__xludf.DUMMYFUNCTION("TEXTJOIN("";"", TRUE, FILTER(CID!$B$2:$B$14794, CID!B9099=CID!$D$2:$D$14794))"),"#N/A")</f>
        <v>#N/A</v>
      </c>
      <c r="B9099" s="12" t="str">
        <f>IFERROR(__xludf.DUMMYFUNCTION("TEXTJOIN(""; "", TRUE, FILTER(CID!B9099:B14794, REGEXMATCH(CID!D9099:D14794, TEXTJOIN(""|"", TRUE, SPLIT(A9099, "";"")))))"),"#N/A")</f>
        <v>#N/A</v>
      </c>
    </row>
    <row r="9100">
      <c r="A9100" s="12" t="str">
        <f>IFERROR(__xludf.DUMMYFUNCTION("TEXTJOIN("";"", TRUE, FILTER(CID!$B$2:$B$14794, CID!B9100=CID!$D$2:$D$14794))"),"#N/A")</f>
        <v>#N/A</v>
      </c>
      <c r="B9100" s="12" t="str">
        <f>IFERROR(__xludf.DUMMYFUNCTION("TEXTJOIN(""; "", TRUE, FILTER(CID!B9100:B14794, REGEXMATCH(CID!D9100:D14794, TEXTJOIN(""|"", TRUE, SPLIT(A9100, "";"")))))"),"#N/A")</f>
        <v>#N/A</v>
      </c>
    </row>
    <row r="9101">
      <c r="A9101" s="12" t="str">
        <f>IFERROR(__xludf.DUMMYFUNCTION("TEXTJOIN("";"", TRUE, FILTER(CID!$B$2:$B$14794, CID!B9101=CID!$D$2:$D$14794))"),"#N/A")</f>
        <v>#N/A</v>
      </c>
      <c r="B9101" s="12" t="str">
        <f>IFERROR(__xludf.DUMMYFUNCTION("TEXTJOIN(""; "", TRUE, FILTER(CID!B9101:B14794, REGEXMATCH(CID!D9101:D14794, TEXTJOIN(""|"", TRUE, SPLIT(A9101, "";"")))))"),"#N/A")</f>
        <v>#N/A</v>
      </c>
    </row>
    <row r="9102">
      <c r="A9102" s="12" t="str">
        <f>IFERROR(__xludf.DUMMYFUNCTION("TEXTJOIN("";"", TRUE, FILTER(CID!$B$2:$B$14794, CID!B9102=CID!$D$2:$D$14794))"),"#N/A")</f>
        <v>#N/A</v>
      </c>
      <c r="B9102" s="12" t="str">
        <f>IFERROR(__xludf.DUMMYFUNCTION("TEXTJOIN(""; "", TRUE, FILTER(CID!B9102:B14794, REGEXMATCH(CID!D9102:D14794, TEXTJOIN(""|"", TRUE, SPLIT(A9102, "";"")))))"),"#N/A")</f>
        <v>#N/A</v>
      </c>
    </row>
    <row r="9103">
      <c r="A9103" s="12" t="str">
        <f>IFERROR(__xludf.DUMMYFUNCTION("TEXTJOIN("";"", TRUE, FILTER(CID!$B$2:$B$14794, CID!B9103=CID!$D$2:$D$14794))"),"#N/A")</f>
        <v>#N/A</v>
      </c>
      <c r="B9103" s="12" t="str">
        <f>IFERROR(__xludf.DUMMYFUNCTION("TEXTJOIN(""; "", TRUE, FILTER(CID!B9103:B14794, REGEXMATCH(CID!D9103:D14794, TEXTJOIN(""|"", TRUE, SPLIT(A9103, "";"")))))"),"#N/A")</f>
        <v>#N/A</v>
      </c>
    </row>
    <row r="9104">
      <c r="A9104" s="12" t="str">
        <f>IFERROR(__xludf.DUMMYFUNCTION("TEXTJOIN("";"", TRUE, FILTER(CID!$B$2:$B$14794, CID!B9104=CID!$D$2:$D$14794))"),"#N/A")</f>
        <v>#N/A</v>
      </c>
      <c r="B9104" s="12" t="str">
        <f>IFERROR(__xludf.DUMMYFUNCTION("TEXTJOIN(""; "", TRUE, FILTER(CID!B9104:B14794, REGEXMATCH(CID!D9104:D14794, TEXTJOIN(""|"", TRUE, SPLIT(A9104, "";"")))))"),"#N/A")</f>
        <v>#N/A</v>
      </c>
    </row>
    <row r="9105">
      <c r="A9105" s="12" t="str">
        <f>IFERROR(__xludf.DUMMYFUNCTION("TEXTJOIN("";"", TRUE, FILTER(CID!$B$2:$B$14794, CID!B9105=CID!$D$2:$D$14794))"),"#N/A")</f>
        <v>#N/A</v>
      </c>
      <c r="B9105" s="12" t="str">
        <f>IFERROR(__xludf.DUMMYFUNCTION("TEXTJOIN(""; "", TRUE, FILTER(CID!B9105:B14794, REGEXMATCH(CID!D9105:D14794, TEXTJOIN(""|"", TRUE, SPLIT(A9105, "";"")))))"),"#N/A")</f>
        <v>#N/A</v>
      </c>
    </row>
    <row r="9106">
      <c r="A9106" s="12" t="str">
        <f>IFERROR(__xludf.DUMMYFUNCTION("TEXTJOIN("";"", TRUE, FILTER(CID!$B$2:$B$14794, CID!B9106=CID!$D$2:$D$14794))"),"#N/A")</f>
        <v>#N/A</v>
      </c>
      <c r="B9106" s="12" t="str">
        <f>IFERROR(__xludf.DUMMYFUNCTION("TEXTJOIN(""; "", TRUE, FILTER(CID!B9106:B14794, REGEXMATCH(CID!D9106:D14794, TEXTJOIN(""|"", TRUE, SPLIT(A9106, "";"")))))"),"#N/A")</f>
        <v>#N/A</v>
      </c>
    </row>
    <row r="9107">
      <c r="A9107" s="12" t="str">
        <f>IFERROR(__xludf.DUMMYFUNCTION("TEXTJOIN("";"", TRUE, FILTER(CID!$B$2:$B$14794, CID!B9107=CID!$D$2:$D$14794))"),"#N/A")</f>
        <v>#N/A</v>
      </c>
      <c r="B9107" s="12" t="str">
        <f>IFERROR(__xludf.DUMMYFUNCTION("TEXTJOIN(""; "", TRUE, FILTER(CID!B9107:B14794, REGEXMATCH(CID!D9107:D14794, TEXTJOIN(""|"", TRUE, SPLIT(A9107, "";"")))))"),"#N/A")</f>
        <v>#N/A</v>
      </c>
    </row>
    <row r="9108">
      <c r="A9108" s="12" t="str">
        <f>IFERROR(__xludf.DUMMYFUNCTION("TEXTJOIN("";"", TRUE, FILTER(CID!$B$2:$B$14794, CID!B9108=CID!$D$2:$D$14794))"),"#N/A")</f>
        <v>#N/A</v>
      </c>
      <c r="B9108" s="12" t="str">
        <f>IFERROR(__xludf.DUMMYFUNCTION("TEXTJOIN(""; "", TRUE, FILTER(CID!B9108:B14794, REGEXMATCH(CID!D9108:D14794, TEXTJOIN(""|"", TRUE, SPLIT(A9108, "";"")))))"),"#N/A")</f>
        <v>#N/A</v>
      </c>
    </row>
    <row r="9109">
      <c r="A9109" s="12" t="str">
        <f>IFERROR(__xludf.DUMMYFUNCTION("TEXTJOIN("";"", TRUE, FILTER(CID!$B$2:$B$14794, CID!B9109=CID!$D$2:$D$14794))"),"#N/A")</f>
        <v>#N/A</v>
      </c>
      <c r="B9109" s="12" t="str">
        <f>IFERROR(__xludf.DUMMYFUNCTION("TEXTJOIN(""; "", TRUE, FILTER(CID!B9109:B14794, REGEXMATCH(CID!D9109:D14794, TEXTJOIN(""|"", TRUE, SPLIT(A9109, "";"")))))"),"#N/A")</f>
        <v>#N/A</v>
      </c>
    </row>
    <row r="9110">
      <c r="A9110" s="12" t="str">
        <f>IFERROR(__xludf.DUMMYFUNCTION("TEXTJOIN("";"", TRUE, FILTER(CID!$B$2:$B$14794, CID!B9110=CID!$D$2:$D$14794))"),"#N/A")</f>
        <v>#N/A</v>
      </c>
      <c r="B9110" s="12" t="str">
        <f>IFERROR(__xludf.DUMMYFUNCTION("TEXTJOIN(""; "", TRUE, FILTER(CID!B9110:B14794, REGEXMATCH(CID!D9110:D14794, TEXTJOIN(""|"", TRUE, SPLIT(A9110, "";"")))))"),"#N/A")</f>
        <v>#N/A</v>
      </c>
    </row>
    <row r="9111">
      <c r="A9111" s="12" t="str">
        <f>IFERROR(__xludf.DUMMYFUNCTION("TEXTJOIN("";"", TRUE, FILTER(CID!$B$2:$B$14794, CID!B9111=CID!$D$2:$D$14794))"),"#N/A")</f>
        <v>#N/A</v>
      </c>
      <c r="B9111" s="12" t="str">
        <f>IFERROR(__xludf.DUMMYFUNCTION("TEXTJOIN(""; "", TRUE, FILTER(CID!B9111:B14794, REGEXMATCH(CID!D9111:D14794, TEXTJOIN(""|"", TRUE, SPLIT(A9111, "";"")))))"),"#N/A")</f>
        <v>#N/A</v>
      </c>
    </row>
    <row r="9112">
      <c r="A9112" s="12" t="str">
        <f>IFERROR(__xludf.DUMMYFUNCTION("TEXTJOIN("";"", TRUE, FILTER(CID!$B$2:$B$14794, CID!B9112=CID!$D$2:$D$14794))"),"#N/A")</f>
        <v>#N/A</v>
      </c>
      <c r="B9112" s="12" t="str">
        <f>IFERROR(__xludf.DUMMYFUNCTION("TEXTJOIN(""; "", TRUE, FILTER(CID!B9112:B14794, REGEXMATCH(CID!D9112:D14794, TEXTJOIN(""|"", TRUE, SPLIT(A9112, "";"")))))"),"#N/A")</f>
        <v>#N/A</v>
      </c>
    </row>
    <row r="9113">
      <c r="A9113" s="12" t="str">
        <f>IFERROR(__xludf.DUMMYFUNCTION("TEXTJOIN("";"", TRUE, FILTER(CID!$B$2:$B$14794, CID!B9113=CID!$D$2:$D$14794))"),"#N/A")</f>
        <v>#N/A</v>
      </c>
      <c r="B9113" s="12" t="str">
        <f>IFERROR(__xludf.DUMMYFUNCTION("TEXTJOIN(""; "", TRUE, FILTER(CID!B9113:B14794, REGEXMATCH(CID!D9113:D14794, TEXTJOIN(""|"", TRUE, SPLIT(A9113, "";"")))))"),"#N/A")</f>
        <v>#N/A</v>
      </c>
    </row>
    <row r="9114">
      <c r="A9114" s="12" t="str">
        <f>IFERROR(__xludf.DUMMYFUNCTION("TEXTJOIN("";"", TRUE, FILTER(CID!$B$2:$B$14794, CID!B9114=CID!$D$2:$D$14794))"),"#N/A")</f>
        <v>#N/A</v>
      </c>
      <c r="B9114" s="12" t="str">
        <f>IFERROR(__xludf.DUMMYFUNCTION("TEXTJOIN(""; "", TRUE, FILTER(CID!B9114:B14794, REGEXMATCH(CID!D9114:D14794, TEXTJOIN(""|"", TRUE, SPLIT(A9114, "";"")))))"),"#N/A")</f>
        <v>#N/A</v>
      </c>
    </row>
    <row r="9115">
      <c r="A9115" s="12" t="str">
        <f>IFERROR(__xludf.DUMMYFUNCTION("TEXTJOIN("";"", TRUE, FILTER(CID!$B$2:$B$14794, CID!B9115=CID!$D$2:$D$14794))"),"#N/A")</f>
        <v>#N/A</v>
      </c>
      <c r="B9115" s="12" t="str">
        <f>IFERROR(__xludf.DUMMYFUNCTION("TEXTJOIN(""; "", TRUE, FILTER(CID!B9115:B14794, REGEXMATCH(CID!D9115:D14794, TEXTJOIN(""|"", TRUE, SPLIT(A9115, "";"")))))"),"#N/A")</f>
        <v>#N/A</v>
      </c>
    </row>
    <row r="9116">
      <c r="A9116" s="12" t="str">
        <f>IFERROR(__xludf.DUMMYFUNCTION("TEXTJOIN("";"", TRUE, FILTER(CID!$B$2:$B$14794, CID!B9116=CID!$D$2:$D$14794))"),"#N/A")</f>
        <v>#N/A</v>
      </c>
      <c r="B9116" s="12" t="str">
        <f>IFERROR(__xludf.DUMMYFUNCTION("TEXTJOIN(""; "", TRUE, FILTER(CID!B9116:B14794, REGEXMATCH(CID!D9116:D14794, TEXTJOIN(""|"", TRUE, SPLIT(A9116, "";"")))))"),"#N/A")</f>
        <v>#N/A</v>
      </c>
    </row>
    <row r="9117">
      <c r="A9117" s="12" t="str">
        <f>IFERROR(__xludf.DUMMYFUNCTION("TEXTJOIN("";"", TRUE, FILTER(CID!$B$2:$B$14794, CID!B9117=CID!$D$2:$D$14794))"),"#N/A")</f>
        <v>#N/A</v>
      </c>
      <c r="B9117" s="12" t="str">
        <f>IFERROR(__xludf.DUMMYFUNCTION("TEXTJOIN(""; "", TRUE, FILTER(CID!B9117:B14794, REGEXMATCH(CID!D9117:D14794, TEXTJOIN(""|"", TRUE, SPLIT(A9117, "";"")))))"),"#N/A")</f>
        <v>#N/A</v>
      </c>
    </row>
    <row r="9118">
      <c r="A9118" s="12" t="str">
        <f>IFERROR(__xludf.DUMMYFUNCTION("TEXTJOIN("";"", TRUE, FILTER(CID!$B$2:$B$14794, CID!B9118=CID!$D$2:$D$14794))"),"#N/A")</f>
        <v>#N/A</v>
      </c>
      <c r="B9118" s="12" t="str">
        <f>IFERROR(__xludf.DUMMYFUNCTION("TEXTJOIN(""; "", TRUE, FILTER(CID!B9118:B14794, REGEXMATCH(CID!D9118:D14794, TEXTJOIN(""|"", TRUE, SPLIT(A9118, "";"")))))"),"#N/A")</f>
        <v>#N/A</v>
      </c>
    </row>
    <row r="9119">
      <c r="A9119" s="12" t="str">
        <f>IFERROR(__xludf.DUMMYFUNCTION("TEXTJOIN("";"", TRUE, FILTER(CID!$B$2:$B$14794, CID!B9119=CID!$D$2:$D$14794))"),"#N/A")</f>
        <v>#N/A</v>
      </c>
      <c r="B9119" s="12" t="str">
        <f>IFERROR(__xludf.DUMMYFUNCTION("TEXTJOIN(""; "", TRUE, FILTER(CID!B9119:B14794, REGEXMATCH(CID!D9119:D14794, TEXTJOIN(""|"", TRUE, SPLIT(A9119, "";"")))))"),"#N/A")</f>
        <v>#N/A</v>
      </c>
    </row>
    <row r="9120">
      <c r="A9120" s="12" t="str">
        <f>IFERROR(__xludf.DUMMYFUNCTION("TEXTJOIN("";"", TRUE, FILTER(CID!$B$2:$B$14794, CID!B9120=CID!$D$2:$D$14794))"),"#N/A")</f>
        <v>#N/A</v>
      </c>
      <c r="B9120" s="12" t="str">
        <f>IFERROR(__xludf.DUMMYFUNCTION("TEXTJOIN(""; "", TRUE, FILTER(CID!B9120:B14794, REGEXMATCH(CID!D9120:D14794, TEXTJOIN(""|"", TRUE, SPLIT(A9120, "";"")))))"),"#N/A")</f>
        <v>#N/A</v>
      </c>
    </row>
    <row r="9121">
      <c r="A9121" s="12" t="str">
        <f>IFERROR(__xludf.DUMMYFUNCTION("TEXTJOIN("";"", TRUE, FILTER(CID!$B$2:$B$14794, CID!B9121=CID!$D$2:$D$14794))"),"#N/A")</f>
        <v>#N/A</v>
      </c>
      <c r="B9121" s="12" t="str">
        <f>IFERROR(__xludf.DUMMYFUNCTION("TEXTJOIN(""; "", TRUE, FILTER(CID!B9121:B14794, REGEXMATCH(CID!D9121:D14794, TEXTJOIN(""|"", TRUE, SPLIT(A9121, "";"")))))"),"#N/A")</f>
        <v>#N/A</v>
      </c>
    </row>
    <row r="9122">
      <c r="A9122" s="12" t="str">
        <f>IFERROR(__xludf.DUMMYFUNCTION("TEXTJOIN("";"", TRUE, FILTER(CID!$B$2:$B$14794, CID!B9122=CID!$D$2:$D$14794))"),"#N/A")</f>
        <v>#N/A</v>
      </c>
      <c r="B9122" s="12" t="str">
        <f>IFERROR(__xludf.DUMMYFUNCTION("TEXTJOIN(""; "", TRUE, FILTER(CID!B9122:B14794, REGEXMATCH(CID!D9122:D14794, TEXTJOIN(""|"", TRUE, SPLIT(A9122, "";"")))))"),"#N/A")</f>
        <v>#N/A</v>
      </c>
    </row>
    <row r="9123">
      <c r="A9123" s="12" t="str">
        <f>IFERROR(__xludf.DUMMYFUNCTION("TEXTJOIN("";"", TRUE, FILTER(CID!$B$2:$B$14794, CID!B9123=CID!$D$2:$D$14794))"),"#N/A")</f>
        <v>#N/A</v>
      </c>
      <c r="B9123" s="12" t="str">
        <f>IFERROR(__xludf.DUMMYFUNCTION("TEXTJOIN(""; "", TRUE, FILTER(CID!B9123:B14794, REGEXMATCH(CID!D9123:D14794, TEXTJOIN(""|"", TRUE, SPLIT(A9123, "";"")))))"),"#N/A")</f>
        <v>#N/A</v>
      </c>
    </row>
    <row r="9124">
      <c r="A9124" s="12" t="str">
        <f>IFERROR(__xludf.DUMMYFUNCTION("TEXTJOIN("";"", TRUE, FILTER(CID!$B$2:$B$14794, CID!B9124=CID!$D$2:$D$14794))"),"#N/A")</f>
        <v>#N/A</v>
      </c>
      <c r="B9124" s="12" t="str">
        <f>IFERROR(__xludf.DUMMYFUNCTION("TEXTJOIN(""; "", TRUE, FILTER(CID!B9124:B14794, REGEXMATCH(CID!D9124:D14794, TEXTJOIN(""|"", TRUE, SPLIT(A9124, "";"")))))"),"#N/A")</f>
        <v>#N/A</v>
      </c>
    </row>
    <row r="9125">
      <c r="A9125" s="12" t="str">
        <f>IFERROR(__xludf.DUMMYFUNCTION("TEXTJOIN("";"", TRUE, FILTER(CID!$B$2:$B$14794, CID!B9125=CID!$D$2:$D$14794))"),"#N/A")</f>
        <v>#N/A</v>
      </c>
      <c r="B9125" s="12" t="str">
        <f>IFERROR(__xludf.DUMMYFUNCTION("TEXTJOIN(""; "", TRUE, FILTER(CID!B9125:B14794, REGEXMATCH(CID!D9125:D14794, TEXTJOIN(""|"", TRUE, SPLIT(A9125, "";"")))))"),"#N/A")</f>
        <v>#N/A</v>
      </c>
    </row>
    <row r="9126">
      <c r="A9126" s="12" t="str">
        <f>IFERROR(__xludf.DUMMYFUNCTION("TEXTJOIN("";"", TRUE, FILTER(CID!$B$2:$B$14794, CID!B9126=CID!$D$2:$D$14794))"),"#N/A")</f>
        <v>#N/A</v>
      </c>
      <c r="B9126" s="12" t="str">
        <f>IFERROR(__xludf.DUMMYFUNCTION("TEXTJOIN(""; "", TRUE, FILTER(CID!B9126:B14794, REGEXMATCH(CID!D9126:D14794, TEXTJOIN(""|"", TRUE, SPLIT(A9126, "";"")))))"),"#N/A")</f>
        <v>#N/A</v>
      </c>
    </row>
    <row r="9127">
      <c r="A9127" s="12" t="str">
        <f>IFERROR(__xludf.DUMMYFUNCTION("TEXTJOIN("";"", TRUE, FILTER(CID!$B$2:$B$14794, CID!B9127=CID!$D$2:$D$14794))"),"#N/A")</f>
        <v>#N/A</v>
      </c>
      <c r="B9127" s="12" t="str">
        <f>IFERROR(__xludf.DUMMYFUNCTION("TEXTJOIN(""; "", TRUE, FILTER(CID!B9127:B14794, REGEXMATCH(CID!D9127:D14794, TEXTJOIN(""|"", TRUE, SPLIT(A9127, "";"")))))"),"#N/A")</f>
        <v>#N/A</v>
      </c>
    </row>
    <row r="9128">
      <c r="A9128" s="12" t="str">
        <f>IFERROR(__xludf.DUMMYFUNCTION("TEXTJOIN("";"", TRUE, FILTER(CID!$B$2:$B$14794, CID!B9128=CID!$D$2:$D$14794))"),"#N/A")</f>
        <v>#N/A</v>
      </c>
      <c r="B9128" s="12" t="str">
        <f>IFERROR(__xludf.DUMMYFUNCTION("TEXTJOIN(""; "", TRUE, FILTER(CID!B9128:B14794, REGEXMATCH(CID!D9128:D14794, TEXTJOIN(""|"", TRUE, SPLIT(A9128, "";"")))))"),"#N/A")</f>
        <v>#N/A</v>
      </c>
    </row>
    <row r="9129">
      <c r="A9129" s="12" t="str">
        <f>IFERROR(__xludf.DUMMYFUNCTION("TEXTJOIN("";"", TRUE, FILTER(CID!$B$2:$B$14794, CID!B9129=CID!$D$2:$D$14794))"),"#N/A")</f>
        <v>#N/A</v>
      </c>
      <c r="B9129" s="12" t="str">
        <f>IFERROR(__xludf.DUMMYFUNCTION("TEXTJOIN(""; "", TRUE, FILTER(CID!B9129:B14794, REGEXMATCH(CID!D9129:D14794, TEXTJOIN(""|"", TRUE, SPLIT(A9129, "";"")))))"),"#N/A")</f>
        <v>#N/A</v>
      </c>
    </row>
    <row r="9130">
      <c r="A9130" s="12" t="str">
        <f>IFERROR(__xludf.DUMMYFUNCTION("TEXTJOIN("";"", TRUE, FILTER(CID!$B$2:$B$14794, CID!B9130=CID!$D$2:$D$14794))"),"#N/A")</f>
        <v>#N/A</v>
      </c>
      <c r="B9130" s="12" t="str">
        <f>IFERROR(__xludf.DUMMYFUNCTION("TEXTJOIN(""; "", TRUE, FILTER(CID!B9130:B14794, REGEXMATCH(CID!D9130:D14794, TEXTJOIN(""|"", TRUE, SPLIT(A9130, "";"")))))"),"#N/A")</f>
        <v>#N/A</v>
      </c>
    </row>
    <row r="9131">
      <c r="A9131" s="12" t="str">
        <f>IFERROR(__xludf.DUMMYFUNCTION("TEXTJOIN("";"", TRUE, FILTER(CID!$B$2:$B$14794, CID!B9131=CID!$D$2:$D$14794))"),"#N/A")</f>
        <v>#N/A</v>
      </c>
      <c r="B9131" s="12" t="str">
        <f>IFERROR(__xludf.DUMMYFUNCTION("TEXTJOIN(""; "", TRUE, FILTER(CID!B9131:B14794, REGEXMATCH(CID!D9131:D14794, TEXTJOIN(""|"", TRUE, SPLIT(A9131, "";"")))))"),"#N/A")</f>
        <v>#N/A</v>
      </c>
    </row>
    <row r="9132">
      <c r="A9132" s="12" t="str">
        <f>IFERROR(__xludf.DUMMYFUNCTION("TEXTJOIN("";"", TRUE, FILTER(CID!$B$2:$B$14794, CID!B9132=CID!$D$2:$D$14794))"),"#N/A")</f>
        <v>#N/A</v>
      </c>
      <c r="B9132" s="12" t="str">
        <f>IFERROR(__xludf.DUMMYFUNCTION("TEXTJOIN(""; "", TRUE, FILTER(CID!B9132:B14794, REGEXMATCH(CID!D9132:D14794, TEXTJOIN(""|"", TRUE, SPLIT(A9132, "";"")))))"),"#N/A")</f>
        <v>#N/A</v>
      </c>
    </row>
    <row r="9133">
      <c r="A9133" s="12" t="str">
        <f>IFERROR(__xludf.DUMMYFUNCTION("TEXTJOIN("";"", TRUE, FILTER(CID!$B$2:$B$14794, CID!B9133=CID!$D$2:$D$14794))"),"#N/A")</f>
        <v>#N/A</v>
      </c>
      <c r="B9133" s="12" t="str">
        <f>IFERROR(__xludf.DUMMYFUNCTION("TEXTJOIN(""; "", TRUE, FILTER(CID!B9133:B14794, REGEXMATCH(CID!D9133:D14794, TEXTJOIN(""|"", TRUE, SPLIT(A9133, "";"")))))"),"#N/A")</f>
        <v>#N/A</v>
      </c>
    </row>
    <row r="9134">
      <c r="A9134" s="12" t="str">
        <f>IFERROR(__xludf.DUMMYFUNCTION("TEXTJOIN("";"", TRUE, FILTER(CID!$B$2:$B$14794, CID!B9134=CID!$D$2:$D$14794))"),"#N/A")</f>
        <v>#N/A</v>
      </c>
      <c r="B9134" s="12" t="str">
        <f>IFERROR(__xludf.DUMMYFUNCTION("TEXTJOIN(""; "", TRUE, FILTER(CID!B9134:B14794, REGEXMATCH(CID!D9134:D14794, TEXTJOIN(""|"", TRUE, SPLIT(A9134, "";"")))))"),"#N/A")</f>
        <v>#N/A</v>
      </c>
    </row>
    <row r="9135">
      <c r="A9135" s="12" t="str">
        <f>IFERROR(__xludf.DUMMYFUNCTION("TEXTJOIN("";"", TRUE, FILTER(CID!$B$2:$B$14794, CID!B9135=CID!$D$2:$D$14794))"),"#N/A")</f>
        <v>#N/A</v>
      </c>
      <c r="B9135" s="12" t="str">
        <f>IFERROR(__xludf.DUMMYFUNCTION("TEXTJOIN(""; "", TRUE, FILTER(CID!B9135:B14794, REGEXMATCH(CID!D9135:D14794, TEXTJOIN(""|"", TRUE, SPLIT(A9135, "";"")))))"),"#N/A")</f>
        <v>#N/A</v>
      </c>
    </row>
    <row r="9136">
      <c r="A9136" s="12" t="str">
        <f>IFERROR(__xludf.DUMMYFUNCTION("TEXTJOIN("";"", TRUE, FILTER(CID!$B$2:$B$14794, CID!B9136=CID!$D$2:$D$14794))"),"#N/A")</f>
        <v>#N/A</v>
      </c>
      <c r="B9136" s="12" t="str">
        <f>IFERROR(__xludf.DUMMYFUNCTION("TEXTJOIN(""; "", TRUE, FILTER(CID!B9136:B14794, REGEXMATCH(CID!D9136:D14794, TEXTJOIN(""|"", TRUE, SPLIT(A9136, "";"")))))"),"#N/A")</f>
        <v>#N/A</v>
      </c>
    </row>
    <row r="9137">
      <c r="A9137" s="12" t="str">
        <f>IFERROR(__xludf.DUMMYFUNCTION("TEXTJOIN("";"", TRUE, FILTER(CID!$B$2:$B$14794, CID!B9137=CID!$D$2:$D$14794))"),"#N/A")</f>
        <v>#N/A</v>
      </c>
      <c r="B9137" s="12" t="str">
        <f>IFERROR(__xludf.DUMMYFUNCTION("TEXTJOIN(""; "", TRUE, FILTER(CID!B9137:B14794, REGEXMATCH(CID!D9137:D14794, TEXTJOIN(""|"", TRUE, SPLIT(A9137, "";"")))))"),"#N/A")</f>
        <v>#N/A</v>
      </c>
    </row>
    <row r="9138">
      <c r="A9138" s="12" t="str">
        <f>IFERROR(__xludf.DUMMYFUNCTION("TEXTJOIN("";"", TRUE, FILTER(CID!$B$2:$B$14794, CID!B9138=CID!$D$2:$D$14794))"),"#N/A")</f>
        <v>#N/A</v>
      </c>
      <c r="B9138" s="12" t="str">
        <f>IFERROR(__xludf.DUMMYFUNCTION("TEXTJOIN(""; "", TRUE, FILTER(CID!B9138:B14794, REGEXMATCH(CID!D9138:D14794, TEXTJOIN(""|"", TRUE, SPLIT(A9138, "";"")))))"),"#N/A")</f>
        <v>#N/A</v>
      </c>
    </row>
    <row r="9139">
      <c r="A9139" s="12" t="str">
        <f>IFERROR(__xludf.DUMMYFUNCTION("TEXTJOIN("";"", TRUE, FILTER(CID!$B$2:$B$14794, CID!B9139=CID!$D$2:$D$14794))"),"#N/A")</f>
        <v>#N/A</v>
      </c>
      <c r="B9139" s="12" t="str">
        <f>IFERROR(__xludf.DUMMYFUNCTION("TEXTJOIN(""; "", TRUE, FILTER(CID!B9139:B14794, REGEXMATCH(CID!D9139:D14794, TEXTJOIN(""|"", TRUE, SPLIT(A9139, "";"")))))"),"#N/A")</f>
        <v>#N/A</v>
      </c>
    </row>
    <row r="9140">
      <c r="A9140" s="12" t="str">
        <f>IFERROR(__xludf.DUMMYFUNCTION("TEXTJOIN("";"", TRUE, FILTER(CID!$B$2:$B$14794, CID!B9140=CID!$D$2:$D$14794))"),"#N/A")</f>
        <v>#N/A</v>
      </c>
      <c r="B9140" s="12" t="str">
        <f>IFERROR(__xludf.DUMMYFUNCTION("TEXTJOIN(""; "", TRUE, FILTER(CID!B9140:B14794, REGEXMATCH(CID!D9140:D14794, TEXTJOIN(""|"", TRUE, SPLIT(A9140, "";"")))))"),"#N/A")</f>
        <v>#N/A</v>
      </c>
    </row>
    <row r="9141">
      <c r="A9141" s="12" t="str">
        <f>IFERROR(__xludf.DUMMYFUNCTION("TEXTJOIN("";"", TRUE, FILTER(CID!$B$2:$B$14794, CID!B9141=CID!$D$2:$D$14794))"),"#N/A")</f>
        <v>#N/A</v>
      </c>
      <c r="B9141" s="12" t="str">
        <f>IFERROR(__xludf.DUMMYFUNCTION("TEXTJOIN(""; "", TRUE, FILTER(CID!B9141:B14794, REGEXMATCH(CID!D9141:D14794, TEXTJOIN(""|"", TRUE, SPLIT(A9141, "";"")))))"),"#N/A")</f>
        <v>#N/A</v>
      </c>
    </row>
    <row r="9142">
      <c r="A9142" s="12" t="str">
        <f>IFERROR(__xludf.DUMMYFUNCTION("TEXTJOIN("";"", TRUE, FILTER(CID!$B$2:$B$14794, CID!B9142=CID!$D$2:$D$14794))"),"#N/A")</f>
        <v>#N/A</v>
      </c>
      <c r="B9142" s="12" t="str">
        <f>IFERROR(__xludf.DUMMYFUNCTION("TEXTJOIN(""; "", TRUE, FILTER(CID!B9142:B14794, REGEXMATCH(CID!D9142:D14794, TEXTJOIN(""|"", TRUE, SPLIT(A9142, "";"")))))"),"#N/A")</f>
        <v>#N/A</v>
      </c>
    </row>
    <row r="9143">
      <c r="A9143" s="12" t="str">
        <f>IFERROR(__xludf.DUMMYFUNCTION("TEXTJOIN("";"", TRUE, FILTER(CID!$B$2:$B$14794, CID!B9143=CID!$D$2:$D$14794))"),"#N/A")</f>
        <v>#N/A</v>
      </c>
      <c r="B9143" s="12" t="str">
        <f>IFERROR(__xludf.DUMMYFUNCTION("TEXTJOIN(""; "", TRUE, FILTER(CID!B9143:B14794, REGEXMATCH(CID!D9143:D14794, TEXTJOIN(""|"", TRUE, SPLIT(A9143, "";"")))))"),"#N/A")</f>
        <v>#N/A</v>
      </c>
    </row>
    <row r="9144">
      <c r="A9144" s="12" t="str">
        <f>IFERROR(__xludf.DUMMYFUNCTION("TEXTJOIN("";"", TRUE, FILTER(CID!$B$2:$B$14794, CID!B9144=CID!$D$2:$D$14794))"),"#N/A")</f>
        <v>#N/A</v>
      </c>
      <c r="B9144" s="12" t="str">
        <f>IFERROR(__xludf.DUMMYFUNCTION("TEXTJOIN(""; "", TRUE, FILTER(CID!B9144:B14794, REGEXMATCH(CID!D9144:D14794, TEXTJOIN(""|"", TRUE, SPLIT(A9144, "";"")))))"),"#N/A")</f>
        <v>#N/A</v>
      </c>
    </row>
    <row r="9145">
      <c r="A9145" s="12" t="str">
        <f>IFERROR(__xludf.DUMMYFUNCTION("TEXTJOIN("";"", TRUE, FILTER(CID!$B$2:$B$14794, CID!B9145=CID!$D$2:$D$14794))"),"#N/A")</f>
        <v>#N/A</v>
      </c>
      <c r="B9145" s="12" t="str">
        <f>IFERROR(__xludf.DUMMYFUNCTION("TEXTJOIN(""; "", TRUE, FILTER(CID!B9145:B14794, REGEXMATCH(CID!D9145:D14794, TEXTJOIN(""|"", TRUE, SPLIT(A9145, "";"")))))"),"#N/A")</f>
        <v>#N/A</v>
      </c>
    </row>
    <row r="9146">
      <c r="A9146" s="12" t="str">
        <f>IFERROR(__xludf.DUMMYFUNCTION("TEXTJOIN("";"", TRUE, FILTER(CID!$B$2:$B$14794, CID!B9146=CID!$D$2:$D$14794))"),"#N/A")</f>
        <v>#N/A</v>
      </c>
      <c r="B9146" s="12" t="str">
        <f>IFERROR(__xludf.DUMMYFUNCTION("TEXTJOIN(""; "", TRUE, FILTER(CID!B9146:B14794, REGEXMATCH(CID!D9146:D14794, TEXTJOIN(""|"", TRUE, SPLIT(A9146, "";"")))))"),"#N/A")</f>
        <v>#N/A</v>
      </c>
    </row>
    <row r="9147">
      <c r="A9147" s="12" t="str">
        <f>IFERROR(__xludf.DUMMYFUNCTION("TEXTJOIN("";"", TRUE, FILTER(CID!$B$2:$B$14794, CID!B9147=CID!$D$2:$D$14794))"),"#N/A")</f>
        <v>#N/A</v>
      </c>
      <c r="B9147" s="12" t="str">
        <f>IFERROR(__xludf.DUMMYFUNCTION("TEXTJOIN(""; "", TRUE, FILTER(CID!B9147:B14794, REGEXMATCH(CID!D9147:D14794, TEXTJOIN(""|"", TRUE, SPLIT(A9147, "";"")))))"),"#N/A")</f>
        <v>#N/A</v>
      </c>
    </row>
    <row r="9148">
      <c r="A9148" s="12" t="str">
        <f>IFERROR(__xludf.DUMMYFUNCTION("TEXTJOIN("";"", TRUE, FILTER(CID!$B$2:$B$14794, CID!B9148=CID!$D$2:$D$14794))"),"#N/A")</f>
        <v>#N/A</v>
      </c>
      <c r="B9148" s="12" t="str">
        <f>IFERROR(__xludf.DUMMYFUNCTION("TEXTJOIN(""; "", TRUE, FILTER(CID!B9148:B14794, REGEXMATCH(CID!D9148:D14794, TEXTJOIN(""|"", TRUE, SPLIT(A9148, "";"")))))"),"#N/A")</f>
        <v>#N/A</v>
      </c>
    </row>
    <row r="9149">
      <c r="A9149" s="12" t="str">
        <f>IFERROR(__xludf.DUMMYFUNCTION("TEXTJOIN("";"", TRUE, FILTER(CID!$B$2:$B$14794, CID!B9149=CID!$D$2:$D$14794))"),"#N/A")</f>
        <v>#N/A</v>
      </c>
      <c r="B9149" s="12" t="str">
        <f>IFERROR(__xludf.DUMMYFUNCTION("TEXTJOIN(""; "", TRUE, FILTER(CID!B9149:B14794, REGEXMATCH(CID!D9149:D14794, TEXTJOIN(""|"", TRUE, SPLIT(A9149, "";"")))))"),"#N/A")</f>
        <v>#N/A</v>
      </c>
    </row>
    <row r="9150">
      <c r="A9150" s="12" t="str">
        <f>IFERROR(__xludf.DUMMYFUNCTION("TEXTJOIN("";"", TRUE, FILTER(CID!$B$2:$B$14794, CID!B9150=CID!$D$2:$D$14794))"),"#N/A")</f>
        <v>#N/A</v>
      </c>
      <c r="B9150" s="12" t="str">
        <f>IFERROR(__xludf.DUMMYFUNCTION("TEXTJOIN(""; "", TRUE, FILTER(CID!B9150:B14794, REGEXMATCH(CID!D9150:D14794, TEXTJOIN(""|"", TRUE, SPLIT(A9150, "";"")))))"),"#N/A")</f>
        <v>#N/A</v>
      </c>
    </row>
    <row r="9151">
      <c r="A9151" s="12" t="str">
        <f>IFERROR(__xludf.DUMMYFUNCTION("TEXTJOIN("";"", TRUE, FILTER(CID!$B$2:$B$14794, CID!B9151=CID!$D$2:$D$14794))"),"#N/A")</f>
        <v>#N/A</v>
      </c>
      <c r="B9151" s="12" t="str">
        <f>IFERROR(__xludf.DUMMYFUNCTION("TEXTJOIN(""; "", TRUE, FILTER(CID!B9151:B14794, REGEXMATCH(CID!D9151:D14794, TEXTJOIN(""|"", TRUE, SPLIT(A9151, "";"")))))"),"#N/A")</f>
        <v>#N/A</v>
      </c>
    </row>
    <row r="9152">
      <c r="A9152" s="12" t="str">
        <f>IFERROR(__xludf.DUMMYFUNCTION("TEXTJOIN("";"", TRUE, FILTER(CID!$B$2:$B$14794, CID!B9152=CID!$D$2:$D$14794))"),"#N/A")</f>
        <v>#N/A</v>
      </c>
      <c r="B9152" s="12" t="str">
        <f>IFERROR(__xludf.DUMMYFUNCTION("TEXTJOIN(""; "", TRUE, FILTER(CID!B9152:B14794, REGEXMATCH(CID!D9152:D14794, TEXTJOIN(""|"", TRUE, SPLIT(A9152, "";"")))))"),"#N/A")</f>
        <v>#N/A</v>
      </c>
    </row>
    <row r="9153">
      <c r="A9153" s="12" t="str">
        <f>IFERROR(__xludf.DUMMYFUNCTION("TEXTJOIN("";"", TRUE, FILTER(CID!$B$2:$B$14794, CID!B9153=CID!$D$2:$D$14794))"),"#N/A")</f>
        <v>#N/A</v>
      </c>
      <c r="B9153" s="12" t="str">
        <f>IFERROR(__xludf.DUMMYFUNCTION("TEXTJOIN(""; "", TRUE, FILTER(CID!B9153:B14794, REGEXMATCH(CID!D9153:D14794, TEXTJOIN(""|"", TRUE, SPLIT(A9153, "";"")))))"),"#N/A")</f>
        <v>#N/A</v>
      </c>
    </row>
    <row r="9154">
      <c r="A9154" s="12" t="str">
        <f>IFERROR(__xludf.DUMMYFUNCTION("TEXTJOIN("";"", TRUE, FILTER(CID!$B$2:$B$14794, CID!B9154=CID!$D$2:$D$14794))"),"#N/A")</f>
        <v>#N/A</v>
      </c>
      <c r="B9154" s="12" t="str">
        <f>IFERROR(__xludf.DUMMYFUNCTION("TEXTJOIN(""; "", TRUE, FILTER(CID!B9154:B14794, REGEXMATCH(CID!D9154:D14794, TEXTJOIN(""|"", TRUE, SPLIT(A9154, "";"")))))"),"#N/A")</f>
        <v>#N/A</v>
      </c>
    </row>
    <row r="9155">
      <c r="A9155" s="12" t="str">
        <f>IFERROR(__xludf.DUMMYFUNCTION("TEXTJOIN("";"", TRUE, FILTER(CID!$B$2:$B$14794, CID!B9155=CID!$D$2:$D$14794))"),"#N/A")</f>
        <v>#N/A</v>
      </c>
      <c r="B9155" s="12" t="str">
        <f>IFERROR(__xludf.DUMMYFUNCTION("TEXTJOIN(""; "", TRUE, FILTER(CID!B9155:B14794, REGEXMATCH(CID!D9155:D14794, TEXTJOIN(""|"", TRUE, SPLIT(A9155, "";"")))))"),"#N/A")</f>
        <v>#N/A</v>
      </c>
    </row>
    <row r="9156">
      <c r="A9156" s="12" t="str">
        <f>IFERROR(__xludf.DUMMYFUNCTION("TEXTJOIN("";"", TRUE, FILTER(CID!$B$2:$B$14794, CID!B9156=CID!$D$2:$D$14794))"),"#N/A")</f>
        <v>#N/A</v>
      </c>
      <c r="B9156" s="12" t="str">
        <f>IFERROR(__xludf.DUMMYFUNCTION("TEXTJOIN(""; "", TRUE, FILTER(CID!B9156:B14794, REGEXMATCH(CID!D9156:D14794, TEXTJOIN(""|"", TRUE, SPLIT(A9156, "";"")))))"),"#N/A")</f>
        <v>#N/A</v>
      </c>
    </row>
    <row r="9157">
      <c r="A9157" s="12" t="str">
        <f>IFERROR(__xludf.DUMMYFUNCTION("TEXTJOIN("";"", TRUE, FILTER(CID!$B$2:$B$14794, CID!B9157=CID!$D$2:$D$14794))"),"#N/A")</f>
        <v>#N/A</v>
      </c>
      <c r="B9157" s="12" t="str">
        <f>IFERROR(__xludf.DUMMYFUNCTION("TEXTJOIN(""; "", TRUE, FILTER(CID!B9157:B14794, REGEXMATCH(CID!D9157:D14794, TEXTJOIN(""|"", TRUE, SPLIT(A9157, "";"")))))"),"#N/A")</f>
        <v>#N/A</v>
      </c>
    </row>
    <row r="9158">
      <c r="A9158" s="12" t="str">
        <f>IFERROR(__xludf.DUMMYFUNCTION("TEXTJOIN("";"", TRUE, FILTER(CID!$B$2:$B$14794, CID!B9158=CID!$D$2:$D$14794))"),"#N/A")</f>
        <v>#N/A</v>
      </c>
      <c r="B9158" s="12" t="str">
        <f>IFERROR(__xludf.DUMMYFUNCTION("TEXTJOIN(""; "", TRUE, FILTER(CID!B9158:B14794, REGEXMATCH(CID!D9158:D14794, TEXTJOIN(""|"", TRUE, SPLIT(A9158, "";"")))))"),"#N/A")</f>
        <v>#N/A</v>
      </c>
    </row>
    <row r="9159">
      <c r="A9159" s="12" t="str">
        <f>IFERROR(__xludf.DUMMYFUNCTION("TEXTJOIN("";"", TRUE, FILTER(CID!$B$2:$B$14794, CID!B9159=CID!$D$2:$D$14794))"),"#N/A")</f>
        <v>#N/A</v>
      </c>
      <c r="B9159" s="12" t="str">
        <f>IFERROR(__xludf.DUMMYFUNCTION("TEXTJOIN(""; "", TRUE, FILTER(CID!B9159:B14794, REGEXMATCH(CID!D9159:D14794, TEXTJOIN(""|"", TRUE, SPLIT(A9159, "";"")))))"),"#N/A")</f>
        <v>#N/A</v>
      </c>
    </row>
    <row r="9160">
      <c r="A9160" s="12" t="str">
        <f>IFERROR(__xludf.DUMMYFUNCTION("TEXTJOIN("";"", TRUE, FILTER(CID!$B$2:$B$14794, CID!B9160=CID!$D$2:$D$14794))"),"#N/A")</f>
        <v>#N/A</v>
      </c>
      <c r="B9160" s="12" t="str">
        <f>IFERROR(__xludf.DUMMYFUNCTION("TEXTJOIN(""; "", TRUE, FILTER(CID!B9160:B14794, REGEXMATCH(CID!D9160:D14794, TEXTJOIN(""|"", TRUE, SPLIT(A9160, "";"")))))"),"#N/A")</f>
        <v>#N/A</v>
      </c>
    </row>
    <row r="9161">
      <c r="A9161" s="12" t="str">
        <f>IFERROR(__xludf.DUMMYFUNCTION("TEXTJOIN("";"", TRUE, FILTER(CID!$B$2:$B$14794, CID!B9161=CID!$D$2:$D$14794))"),"#N/A")</f>
        <v>#N/A</v>
      </c>
      <c r="B9161" s="12" t="str">
        <f>IFERROR(__xludf.DUMMYFUNCTION("TEXTJOIN(""; "", TRUE, FILTER(CID!B9161:B14794, REGEXMATCH(CID!D9161:D14794, TEXTJOIN(""|"", TRUE, SPLIT(A9161, "";"")))))"),"#N/A")</f>
        <v>#N/A</v>
      </c>
    </row>
    <row r="9162">
      <c r="A9162" s="12" t="str">
        <f>IFERROR(__xludf.DUMMYFUNCTION("TEXTJOIN("";"", TRUE, FILTER(CID!$B$2:$B$14794, CID!B9162=CID!$D$2:$D$14794))"),"#N/A")</f>
        <v>#N/A</v>
      </c>
      <c r="B9162" s="12" t="str">
        <f>IFERROR(__xludf.DUMMYFUNCTION("TEXTJOIN(""; "", TRUE, FILTER(CID!B9162:B14794, REGEXMATCH(CID!D9162:D14794, TEXTJOIN(""|"", TRUE, SPLIT(A9162, "";"")))))"),"#N/A")</f>
        <v>#N/A</v>
      </c>
    </row>
    <row r="9163">
      <c r="A9163" s="12" t="str">
        <f>IFERROR(__xludf.DUMMYFUNCTION("TEXTJOIN("";"", TRUE, FILTER(CID!$B$2:$B$14794, CID!B9163=CID!$D$2:$D$14794))"),"#N/A")</f>
        <v>#N/A</v>
      </c>
      <c r="B9163" s="12" t="str">
        <f>IFERROR(__xludf.DUMMYFUNCTION("TEXTJOIN(""; "", TRUE, FILTER(CID!B9163:B14794, REGEXMATCH(CID!D9163:D14794, TEXTJOIN(""|"", TRUE, SPLIT(A9163, "";"")))))"),"#N/A")</f>
        <v>#N/A</v>
      </c>
    </row>
    <row r="9164">
      <c r="A9164" s="12" t="str">
        <f>IFERROR(__xludf.DUMMYFUNCTION("TEXTJOIN("";"", TRUE, FILTER(CID!$B$2:$B$14794, CID!B9164=CID!$D$2:$D$14794))"),"#N/A")</f>
        <v>#N/A</v>
      </c>
      <c r="B9164" s="12" t="str">
        <f>IFERROR(__xludf.DUMMYFUNCTION("TEXTJOIN(""; "", TRUE, FILTER(CID!B9164:B14794, REGEXMATCH(CID!D9164:D14794, TEXTJOIN(""|"", TRUE, SPLIT(A9164, "";"")))))"),"#N/A")</f>
        <v>#N/A</v>
      </c>
    </row>
    <row r="9165">
      <c r="A9165" s="12" t="str">
        <f>IFERROR(__xludf.DUMMYFUNCTION("TEXTJOIN("";"", TRUE, FILTER(CID!$B$2:$B$14794, CID!B9165=CID!$D$2:$D$14794))"),"#N/A")</f>
        <v>#N/A</v>
      </c>
      <c r="B9165" s="12" t="str">
        <f>IFERROR(__xludf.DUMMYFUNCTION("TEXTJOIN(""; "", TRUE, FILTER(CID!B9165:B14794, REGEXMATCH(CID!D9165:D14794, TEXTJOIN(""|"", TRUE, SPLIT(A9165, "";"")))))"),"#N/A")</f>
        <v>#N/A</v>
      </c>
    </row>
    <row r="9166">
      <c r="A9166" s="12" t="str">
        <f>IFERROR(__xludf.DUMMYFUNCTION("TEXTJOIN("";"", TRUE, FILTER(CID!$B$2:$B$14794, CID!B9166=CID!$D$2:$D$14794))"),"#N/A")</f>
        <v>#N/A</v>
      </c>
      <c r="B9166" s="12" t="str">
        <f>IFERROR(__xludf.DUMMYFUNCTION("TEXTJOIN(""; "", TRUE, FILTER(CID!B9166:B14794, REGEXMATCH(CID!D9166:D14794, TEXTJOIN(""|"", TRUE, SPLIT(A9166, "";"")))))"),"#N/A")</f>
        <v>#N/A</v>
      </c>
    </row>
    <row r="9167">
      <c r="A9167" s="12" t="str">
        <f>IFERROR(__xludf.DUMMYFUNCTION("TEXTJOIN("";"", TRUE, FILTER(CID!$B$2:$B$14794, CID!B9167=CID!$D$2:$D$14794))"),"#N/A")</f>
        <v>#N/A</v>
      </c>
      <c r="B9167" s="12" t="str">
        <f>IFERROR(__xludf.DUMMYFUNCTION("TEXTJOIN(""; "", TRUE, FILTER(CID!B9167:B14794, REGEXMATCH(CID!D9167:D14794, TEXTJOIN(""|"", TRUE, SPLIT(A9167, "";"")))))"),"#N/A")</f>
        <v>#N/A</v>
      </c>
    </row>
    <row r="9168">
      <c r="A9168" s="12" t="str">
        <f>IFERROR(__xludf.DUMMYFUNCTION("TEXTJOIN("";"", TRUE, FILTER(CID!$B$2:$B$14794, CID!B9168=CID!$D$2:$D$14794))"),"#N/A")</f>
        <v>#N/A</v>
      </c>
      <c r="B9168" s="12" t="str">
        <f>IFERROR(__xludf.DUMMYFUNCTION("TEXTJOIN(""; "", TRUE, FILTER(CID!B9168:B14794, REGEXMATCH(CID!D9168:D14794, TEXTJOIN(""|"", TRUE, SPLIT(A9168, "";"")))))"),"#N/A")</f>
        <v>#N/A</v>
      </c>
    </row>
    <row r="9169">
      <c r="A9169" s="12" t="str">
        <f>IFERROR(__xludf.DUMMYFUNCTION("TEXTJOIN("";"", TRUE, FILTER(CID!$B$2:$B$14794, CID!B9169=CID!$D$2:$D$14794))"),"#N/A")</f>
        <v>#N/A</v>
      </c>
      <c r="B9169" s="12" t="str">
        <f>IFERROR(__xludf.DUMMYFUNCTION("TEXTJOIN(""; "", TRUE, FILTER(CID!B9169:B14794, REGEXMATCH(CID!D9169:D14794, TEXTJOIN(""|"", TRUE, SPLIT(A9169, "";"")))))"),"#N/A")</f>
        <v>#N/A</v>
      </c>
    </row>
    <row r="9170">
      <c r="A9170" s="12" t="str">
        <f>IFERROR(__xludf.DUMMYFUNCTION("TEXTJOIN("";"", TRUE, FILTER(CID!$B$2:$B$14794, CID!B9170=CID!$D$2:$D$14794))"),"#N/A")</f>
        <v>#N/A</v>
      </c>
      <c r="B9170" s="12" t="str">
        <f>IFERROR(__xludf.DUMMYFUNCTION("TEXTJOIN(""; "", TRUE, FILTER(CID!B9170:B14794, REGEXMATCH(CID!D9170:D14794, TEXTJOIN(""|"", TRUE, SPLIT(A9170, "";"")))))"),"#N/A")</f>
        <v>#N/A</v>
      </c>
    </row>
    <row r="9171">
      <c r="A9171" s="12" t="str">
        <f>IFERROR(__xludf.DUMMYFUNCTION("TEXTJOIN("";"", TRUE, FILTER(CID!$B$2:$B$14794, CID!B9171=CID!$D$2:$D$14794))"),"#N/A")</f>
        <v>#N/A</v>
      </c>
      <c r="B9171" s="12" t="str">
        <f>IFERROR(__xludf.DUMMYFUNCTION("TEXTJOIN(""; "", TRUE, FILTER(CID!B9171:B14794, REGEXMATCH(CID!D9171:D14794, TEXTJOIN(""|"", TRUE, SPLIT(A9171, "";"")))))"),"#N/A")</f>
        <v>#N/A</v>
      </c>
    </row>
    <row r="9172">
      <c r="A9172" s="12" t="str">
        <f>IFERROR(__xludf.DUMMYFUNCTION("TEXTJOIN("";"", TRUE, FILTER(CID!$B$2:$B$14794, CID!B9172=CID!$D$2:$D$14794))"),"#N/A")</f>
        <v>#N/A</v>
      </c>
      <c r="B9172" s="12" t="str">
        <f>IFERROR(__xludf.DUMMYFUNCTION("TEXTJOIN(""; "", TRUE, FILTER(CID!B9172:B14794, REGEXMATCH(CID!D9172:D14794, TEXTJOIN(""|"", TRUE, SPLIT(A9172, "";"")))))"),"#N/A")</f>
        <v>#N/A</v>
      </c>
    </row>
    <row r="9173">
      <c r="A9173" s="12" t="str">
        <f>IFERROR(__xludf.DUMMYFUNCTION("TEXTJOIN("";"", TRUE, FILTER(CID!$B$2:$B$14794, CID!B9173=CID!$D$2:$D$14794))"),"#N/A")</f>
        <v>#N/A</v>
      </c>
      <c r="B9173" s="12" t="str">
        <f>IFERROR(__xludf.DUMMYFUNCTION("TEXTJOIN(""; "", TRUE, FILTER(CID!B9173:B14794, REGEXMATCH(CID!D9173:D14794, TEXTJOIN(""|"", TRUE, SPLIT(A9173, "";"")))))"),"#N/A")</f>
        <v>#N/A</v>
      </c>
    </row>
    <row r="9174">
      <c r="A9174" s="12" t="str">
        <f>IFERROR(__xludf.DUMMYFUNCTION("TEXTJOIN("";"", TRUE, FILTER(CID!$B$2:$B$14794, CID!B9174=CID!$D$2:$D$14794))"),"#N/A")</f>
        <v>#N/A</v>
      </c>
      <c r="B9174" s="12" t="str">
        <f>IFERROR(__xludf.DUMMYFUNCTION("TEXTJOIN(""; "", TRUE, FILTER(CID!B9174:B14794, REGEXMATCH(CID!D9174:D14794, TEXTJOIN(""|"", TRUE, SPLIT(A9174, "";"")))))"),"#N/A")</f>
        <v>#N/A</v>
      </c>
    </row>
    <row r="9175">
      <c r="A9175" s="12" t="str">
        <f>IFERROR(__xludf.DUMMYFUNCTION("TEXTJOIN("";"", TRUE, FILTER(CID!$B$2:$B$14794, CID!B9175=CID!$D$2:$D$14794))"),"#N/A")</f>
        <v>#N/A</v>
      </c>
      <c r="B9175" s="12" t="str">
        <f>IFERROR(__xludf.DUMMYFUNCTION("TEXTJOIN(""; "", TRUE, FILTER(CID!B9175:B14794, REGEXMATCH(CID!D9175:D14794, TEXTJOIN(""|"", TRUE, SPLIT(A9175, "";"")))))"),"#N/A")</f>
        <v>#N/A</v>
      </c>
    </row>
    <row r="9176">
      <c r="A9176" s="12" t="str">
        <f>IFERROR(__xludf.DUMMYFUNCTION("TEXTJOIN("";"", TRUE, FILTER(CID!$B$2:$B$14794, CID!B9176=CID!$D$2:$D$14794))"),"#N/A")</f>
        <v>#N/A</v>
      </c>
      <c r="B9176" s="12" t="str">
        <f>IFERROR(__xludf.DUMMYFUNCTION("TEXTJOIN(""; "", TRUE, FILTER(CID!B9176:B14794, REGEXMATCH(CID!D9176:D14794, TEXTJOIN(""|"", TRUE, SPLIT(A9176, "";"")))))"),"#N/A")</f>
        <v>#N/A</v>
      </c>
    </row>
    <row r="9177">
      <c r="A9177" s="12" t="str">
        <f>IFERROR(__xludf.DUMMYFUNCTION("TEXTJOIN("";"", TRUE, FILTER(CID!$B$2:$B$14794, CID!B9177=CID!$D$2:$D$14794))"),"#N/A")</f>
        <v>#N/A</v>
      </c>
      <c r="B9177" s="12" t="str">
        <f>IFERROR(__xludf.DUMMYFUNCTION("TEXTJOIN(""; "", TRUE, FILTER(CID!B9177:B14794, REGEXMATCH(CID!D9177:D14794, TEXTJOIN(""|"", TRUE, SPLIT(A9177, "";"")))))"),"#N/A")</f>
        <v>#N/A</v>
      </c>
    </row>
    <row r="9178">
      <c r="A9178" s="12" t="str">
        <f>IFERROR(__xludf.DUMMYFUNCTION("TEXTJOIN("";"", TRUE, FILTER(CID!$B$2:$B$14794, CID!B9178=CID!$D$2:$D$14794))"),"#N/A")</f>
        <v>#N/A</v>
      </c>
      <c r="B9178" s="12" t="str">
        <f>IFERROR(__xludf.DUMMYFUNCTION("TEXTJOIN(""; "", TRUE, FILTER(CID!B9178:B14794, REGEXMATCH(CID!D9178:D14794, TEXTJOIN(""|"", TRUE, SPLIT(A9178, "";"")))))"),"#N/A")</f>
        <v>#N/A</v>
      </c>
    </row>
    <row r="9179">
      <c r="A9179" s="12" t="str">
        <f>IFERROR(__xludf.DUMMYFUNCTION("TEXTJOIN("";"", TRUE, FILTER(CID!$B$2:$B$14794, CID!B9179=CID!$D$2:$D$14794))"),"#N/A")</f>
        <v>#N/A</v>
      </c>
      <c r="B9179" s="12" t="str">
        <f>IFERROR(__xludf.DUMMYFUNCTION("TEXTJOIN(""; "", TRUE, FILTER(CID!B9179:B14794, REGEXMATCH(CID!D9179:D14794, TEXTJOIN(""|"", TRUE, SPLIT(A9179, "";"")))))"),"#N/A")</f>
        <v>#N/A</v>
      </c>
    </row>
    <row r="9180">
      <c r="A9180" s="12" t="str">
        <f>IFERROR(__xludf.DUMMYFUNCTION("TEXTJOIN("";"", TRUE, FILTER(CID!$B$2:$B$14794, CID!B9180=CID!$D$2:$D$14794))"),"#N/A")</f>
        <v>#N/A</v>
      </c>
      <c r="B9180" s="12" t="str">
        <f>IFERROR(__xludf.DUMMYFUNCTION("TEXTJOIN(""; "", TRUE, FILTER(CID!B9180:B14794, REGEXMATCH(CID!D9180:D14794, TEXTJOIN(""|"", TRUE, SPLIT(A9180, "";"")))))"),"#N/A")</f>
        <v>#N/A</v>
      </c>
    </row>
    <row r="9181">
      <c r="A9181" s="12" t="str">
        <f>IFERROR(__xludf.DUMMYFUNCTION("TEXTJOIN("";"", TRUE, FILTER(CID!$B$2:$B$14794, CID!B9181=CID!$D$2:$D$14794))"),"#N/A")</f>
        <v>#N/A</v>
      </c>
      <c r="B9181" s="12" t="str">
        <f>IFERROR(__xludf.DUMMYFUNCTION("TEXTJOIN(""; "", TRUE, FILTER(CID!B9181:B14794, REGEXMATCH(CID!D9181:D14794, TEXTJOIN(""|"", TRUE, SPLIT(A9181, "";"")))))"),"#N/A")</f>
        <v>#N/A</v>
      </c>
    </row>
    <row r="9182">
      <c r="A9182" s="12" t="str">
        <f>IFERROR(__xludf.DUMMYFUNCTION("TEXTJOIN("";"", TRUE, FILTER(CID!$B$2:$B$14794, CID!B9182=CID!$D$2:$D$14794))"),"#N/A")</f>
        <v>#N/A</v>
      </c>
      <c r="B9182" s="12" t="str">
        <f>IFERROR(__xludf.DUMMYFUNCTION("TEXTJOIN(""; "", TRUE, FILTER(CID!B9182:B14794, REGEXMATCH(CID!D9182:D14794, TEXTJOIN(""|"", TRUE, SPLIT(A9182, "";"")))))"),"#N/A")</f>
        <v>#N/A</v>
      </c>
    </row>
    <row r="9183">
      <c r="A9183" s="12" t="str">
        <f>IFERROR(__xludf.DUMMYFUNCTION("TEXTJOIN("";"", TRUE, FILTER(CID!$B$2:$B$14794, CID!B9183=CID!$D$2:$D$14794))"),"#N/A")</f>
        <v>#N/A</v>
      </c>
      <c r="B9183" s="12" t="str">
        <f>IFERROR(__xludf.DUMMYFUNCTION("TEXTJOIN(""; "", TRUE, FILTER(CID!B9183:B14794, REGEXMATCH(CID!D9183:D14794, TEXTJOIN(""|"", TRUE, SPLIT(A9183, "";"")))))"),"#N/A")</f>
        <v>#N/A</v>
      </c>
    </row>
    <row r="9184">
      <c r="A9184" s="12" t="str">
        <f>IFERROR(__xludf.DUMMYFUNCTION("TEXTJOIN("";"", TRUE, FILTER(CID!$B$2:$B$14794, CID!B9184=CID!$D$2:$D$14794))"),"#N/A")</f>
        <v>#N/A</v>
      </c>
      <c r="B9184" s="12" t="str">
        <f>IFERROR(__xludf.DUMMYFUNCTION("TEXTJOIN(""; "", TRUE, FILTER(CID!B9184:B14794, REGEXMATCH(CID!D9184:D14794, TEXTJOIN(""|"", TRUE, SPLIT(A9184, "";"")))))"),"#N/A")</f>
        <v>#N/A</v>
      </c>
    </row>
    <row r="9185">
      <c r="A9185" s="12" t="str">
        <f>IFERROR(__xludf.DUMMYFUNCTION("TEXTJOIN("";"", TRUE, FILTER(CID!$B$2:$B$14794, CID!B9185=CID!$D$2:$D$14794))"),"#N/A")</f>
        <v>#N/A</v>
      </c>
      <c r="B9185" s="12" t="str">
        <f>IFERROR(__xludf.DUMMYFUNCTION("TEXTJOIN(""; "", TRUE, FILTER(CID!B9185:B14794, REGEXMATCH(CID!D9185:D14794, TEXTJOIN(""|"", TRUE, SPLIT(A9185, "";"")))))"),"#N/A")</f>
        <v>#N/A</v>
      </c>
    </row>
    <row r="9186">
      <c r="A9186" s="12" t="str">
        <f>IFERROR(__xludf.DUMMYFUNCTION("TEXTJOIN("";"", TRUE, FILTER(CID!$B$2:$B$14794, CID!B9186=CID!$D$2:$D$14794))"),"#N/A")</f>
        <v>#N/A</v>
      </c>
      <c r="B9186" s="12" t="str">
        <f>IFERROR(__xludf.DUMMYFUNCTION("TEXTJOIN(""; "", TRUE, FILTER(CID!B9186:B14794, REGEXMATCH(CID!D9186:D14794, TEXTJOIN(""|"", TRUE, SPLIT(A9186, "";"")))))"),"#N/A")</f>
        <v>#N/A</v>
      </c>
    </row>
    <row r="9187">
      <c r="A9187" s="12" t="str">
        <f>IFERROR(__xludf.DUMMYFUNCTION("TEXTJOIN("";"", TRUE, FILTER(CID!$B$2:$B$14794, CID!B9187=CID!$D$2:$D$14794))"),"#N/A")</f>
        <v>#N/A</v>
      </c>
      <c r="B9187" s="12" t="str">
        <f>IFERROR(__xludf.DUMMYFUNCTION("TEXTJOIN(""; "", TRUE, FILTER(CID!B9187:B14794, REGEXMATCH(CID!D9187:D14794, TEXTJOIN(""|"", TRUE, SPLIT(A9187, "";"")))))"),"#N/A")</f>
        <v>#N/A</v>
      </c>
    </row>
    <row r="9188">
      <c r="A9188" s="12" t="str">
        <f>IFERROR(__xludf.DUMMYFUNCTION("TEXTJOIN("";"", TRUE, FILTER(CID!$B$2:$B$14794, CID!B9188=CID!$D$2:$D$14794))"),"#N/A")</f>
        <v>#N/A</v>
      </c>
      <c r="B9188" s="12" t="str">
        <f>IFERROR(__xludf.DUMMYFUNCTION("TEXTJOIN(""; "", TRUE, FILTER(CID!B9188:B14794, REGEXMATCH(CID!D9188:D14794, TEXTJOIN(""|"", TRUE, SPLIT(A9188, "";"")))))"),"#N/A")</f>
        <v>#N/A</v>
      </c>
    </row>
    <row r="9189">
      <c r="A9189" s="12" t="str">
        <f>IFERROR(__xludf.DUMMYFUNCTION("TEXTJOIN("";"", TRUE, FILTER(CID!$B$2:$B$14794, CID!B9189=CID!$D$2:$D$14794))"),"#N/A")</f>
        <v>#N/A</v>
      </c>
      <c r="B9189" s="12" t="str">
        <f>IFERROR(__xludf.DUMMYFUNCTION("TEXTJOIN(""; "", TRUE, FILTER(CID!B9189:B14794, REGEXMATCH(CID!D9189:D14794, TEXTJOIN(""|"", TRUE, SPLIT(A9189, "";"")))))"),"#N/A")</f>
        <v>#N/A</v>
      </c>
    </row>
    <row r="9190">
      <c r="A9190" s="12" t="str">
        <f>IFERROR(__xludf.DUMMYFUNCTION("TEXTJOIN("";"", TRUE, FILTER(CID!$B$2:$B$14794, CID!B9190=CID!$D$2:$D$14794))"),"#N/A")</f>
        <v>#N/A</v>
      </c>
      <c r="B9190" s="12" t="str">
        <f>IFERROR(__xludf.DUMMYFUNCTION("TEXTJOIN(""; "", TRUE, FILTER(CID!B9190:B14794, REGEXMATCH(CID!D9190:D14794, TEXTJOIN(""|"", TRUE, SPLIT(A9190, "";"")))))"),"#N/A")</f>
        <v>#N/A</v>
      </c>
    </row>
    <row r="9191">
      <c r="A9191" s="12" t="str">
        <f>IFERROR(__xludf.DUMMYFUNCTION("TEXTJOIN("";"", TRUE, FILTER(CID!$B$2:$B$14794, CID!B9191=CID!$D$2:$D$14794))"),"#N/A")</f>
        <v>#N/A</v>
      </c>
      <c r="B9191" s="12" t="str">
        <f>IFERROR(__xludf.DUMMYFUNCTION("TEXTJOIN(""; "", TRUE, FILTER(CID!B9191:B14794, REGEXMATCH(CID!D9191:D14794, TEXTJOIN(""|"", TRUE, SPLIT(A9191, "";"")))))"),"#N/A")</f>
        <v>#N/A</v>
      </c>
    </row>
    <row r="9192">
      <c r="A9192" s="12" t="str">
        <f>IFERROR(__xludf.DUMMYFUNCTION("TEXTJOIN("";"", TRUE, FILTER(CID!$B$2:$B$14794, CID!B9192=CID!$D$2:$D$14794))"),"#N/A")</f>
        <v>#N/A</v>
      </c>
      <c r="B9192" s="12" t="str">
        <f>IFERROR(__xludf.DUMMYFUNCTION("TEXTJOIN(""; "", TRUE, FILTER(CID!B9192:B14794, REGEXMATCH(CID!D9192:D14794, TEXTJOIN(""|"", TRUE, SPLIT(A9192, "";"")))))"),"#N/A")</f>
        <v>#N/A</v>
      </c>
    </row>
    <row r="9193">
      <c r="A9193" s="12" t="str">
        <f>IFERROR(__xludf.DUMMYFUNCTION("TEXTJOIN("";"", TRUE, FILTER(CID!$B$2:$B$14794, CID!B9193=CID!$D$2:$D$14794))"),"#N/A")</f>
        <v>#N/A</v>
      </c>
      <c r="B9193" s="12" t="str">
        <f>IFERROR(__xludf.DUMMYFUNCTION("TEXTJOIN(""; "", TRUE, FILTER(CID!B9193:B14794, REGEXMATCH(CID!D9193:D14794, TEXTJOIN(""|"", TRUE, SPLIT(A9193, "";"")))))"),"#N/A")</f>
        <v>#N/A</v>
      </c>
    </row>
    <row r="9194">
      <c r="A9194" s="12" t="str">
        <f>IFERROR(__xludf.DUMMYFUNCTION("TEXTJOIN("";"", TRUE, FILTER(CID!$B$2:$B$14794, CID!B9194=CID!$D$2:$D$14794))"),"#N/A")</f>
        <v>#N/A</v>
      </c>
      <c r="B9194" s="12" t="str">
        <f>IFERROR(__xludf.DUMMYFUNCTION("TEXTJOIN(""; "", TRUE, FILTER(CID!B9194:B14794, REGEXMATCH(CID!D9194:D14794, TEXTJOIN(""|"", TRUE, SPLIT(A9194, "";"")))))"),"#N/A")</f>
        <v>#N/A</v>
      </c>
    </row>
    <row r="9195">
      <c r="A9195" s="12" t="str">
        <f>IFERROR(__xludf.DUMMYFUNCTION("TEXTJOIN("";"", TRUE, FILTER(CID!$B$2:$B$14794, CID!B9195=CID!$D$2:$D$14794))"),"#N/A")</f>
        <v>#N/A</v>
      </c>
      <c r="B9195" s="12" t="str">
        <f>IFERROR(__xludf.DUMMYFUNCTION("TEXTJOIN(""; "", TRUE, FILTER(CID!B9195:B14794, REGEXMATCH(CID!D9195:D14794, TEXTJOIN(""|"", TRUE, SPLIT(A9195, "";"")))))"),"#N/A")</f>
        <v>#N/A</v>
      </c>
    </row>
    <row r="9196">
      <c r="A9196" s="12" t="str">
        <f>IFERROR(__xludf.DUMMYFUNCTION("TEXTJOIN("";"", TRUE, FILTER(CID!$B$2:$B$14794, CID!B9196=CID!$D$2:$D$14794))"),"#N/A")</f>
        <v>#N/A</v>
      </c>
      <c r="B9196" s="12" t="str">
        <f>IFERROR(__xludf.DUMMYFUNCTION("TEXTJOIN(""; "", TRUE, FILTER(CID!B9196:B14794, REGEXMATCH(CID!D9196:D14794, TEXTJOIN(""|"", TRUE, SPLIT(A9196, "";"")))))"),"#N/A")</f>
        <v>#N/A</v>
      </c>
    </row>
    <row r="9197">
      <c r="A9197" s="12" t="str">
        <f>IFERROR(__xludf.DUMMYFUNCTION("TEXTJOIN("";"", TRUE, FILTER(CID!$B$2:$B$14794, CID!B9197=CID!$D$2:$D$14794))"),"#N/A")</f>
        <v>#N/A</v>
      </c>
      <c r="B9197" s="12" t="str">
        <f>IFERROR(__xludf.DUMMYFUNCTION("TEXTJOIN(""; "", TRUE, FILTER(CID!B9197:B14794, REGEXMATCH(CID!D9197:D14794, TEXTJOIN(""|"", TRUE, SPLIT(A9197, "";"")))))"),"#N/A")</f>
        <v>#N/A</v>
      </c>
    </row>
    <row r="9198">
      <c r="A9198" s="12" t="str">
        <f>IFERROR(__xludf.DUMMYFUNCTION("TEXTJOIN("";"", TRUE, FILTER(CID!$B$2:$B$14794, CID!B9198=CID!$D$2:$D$14794))"),"#N/A")</f>
        <v>#N/A</v>
      </c>
      <c r="B9198" s="12" t="str">
        <f>IFERROR(__xludf.DUMMYFUNCTION("TEXTJOIN(""; "", TRUE, FILTER(CID!B9198:B14794, REGEXMATCH(CID!D9198:D14794, TEXTJOIN(""|"", TRUE, SPLIT(A9198, "";"")))))"),"#N/A")</f>
        <v>#N/A</v>
      </c>
    </row>
    <row r="9199">
      <c r="A9199" s="12" t="str">
        <f>IFERROR(__xludf.DUMMYFUNCTION("TEXTJOIN("";"", TRUE, FILTER(CID!$B$2:$B$14794, CID!B9199=CID!$D$2:$D$14794))"),"#N/A")</f>
        <v>#N/A</v>
      </c>
      <c r="B9199" s="12" t="str">
        <f>IFERROR(__xludf.DUMMYFUNCTION("TEXTJOIN(""; "", TRUE, FILTER(CID!B9199:B14794, REGEXMATCH(CID!D9199:D14794, TEXTJOIN(""|"", TRUE, SPLIT(A9199, "";"")))))"),"#N/A")</f>
        <v>#N/A</v>
      </c>
    </row>
    <row r="9200">
      <c r="A9200" s="12" t="str">
        <f>IFERROR(__xludf.DUMMYFUNCTION("TEXTJOIN("";"", TRUE, FILTER(CID!$B$2:$B$14794, CID!B9200=CID!$D$2:$D$14794))"),"#N/A")</f>
        <v>#N/A</v>
      </c>
      <c r="B9200" s="12" t="str">
        <f>IFERROR(__xludf.DUMMYFUNCTION("TEXTJOIN(""; "", TRUE, FILTER(CID!B9200:B14794, REGEXMATCH(CID!D9200:D14794, TEXTJOIN(""|"", TRUE, SPLIT(A9200, "";"")))))"),"#N/A")</f>
        <v>#N/A</v>
      </c>
    </row>
    <row r="9201">
      <c r="A9201" s="12" t="str">
        <f>IFERROR(__xludf.DUMMYFUNCTION("TEXTJOIN("";"", TRUE, FILTER(CID!$B$2:$B$14794, CID!B9201=CID!$D$2:$D$14794))"),"#N/A")</f>
        <v>#N/A</v>
      </c>
      <c r="B9201" s="12" t="str">
        <f>IFERROR(__xludf.DUMMYFUNCTION("TEXTJOIN(""; "", TRUE, FILTER(CID!B9201:B14794, REGEXMATCH(CID!D9201:D14794, TEXTJOIN(""|"", TRUE, SPLIT(A9201, "";"")))))"),"#N/A")</f>
        <v>#N/A</v>
      </c>
    </row>
    <row r="9202">
      <c r="A9202" s="12" t="str">
        <f>IFERROR(__xludf.DUMMYFUNCTION("TEXTJOIN("";"", TRUE, FILTER(CID!$B$2:$B$14794, CID!B9202=CID!$D$2:$D$14794))"),"#N/A")</f>
        <v>#N/A</v>
      </c>
      <c r="B9202" s="12" t="str">
        <f>IFERROR(__xludf.DUMMYFUNCTION("TEXTJOIN(""; "", TRUE, FILTER(CID!B9202:B14794, REGEXMATCH(CID!D9202:D14794, TEXTJOIN(""|"", TRUE, SPLIT(A9202, "";"")))))"),"#N/A")</f>
        <v>#N/A</v>
      </c>
    </row>
    <row r="9203">
      <c r="A9203" s="12" t="str">
        <f>IFERROR(__xludf.DUMMYFUNCTION("TEXTJOIN("";"", TRUE, FILTER(CID!$B$2:$B$14794, CID!B9203=CID!$D$2:$D$14794))"),"#N/A")</f>
        <v>#N/A</v>
      </c>
      <c r="B9203" s="12" t="str">
        <f>IFERROR(__xludf.DUMMYFUNCTION("TEXTJOIN(""; "", TRUE, FILTER(CID!B9203:B14794, REGEXMATCH(CID!D9203:D14794, TEXTJOIN(""|"", TRUE, SPLIT(A9203, "";"")))))"),"#N/A")</f>
        <v>#N/A</v>
      </c>
    </row>
    <row r="9204">
      <c r="A9204" s="12" t="str">
        <f>IFERROR(__xludf.DUMMYFUNCTION("TEXTJOIN("";"", TRUE, FILTER(CID!$B$2:$B$14794, CID!B9204=CID!$D$2:$D$14794))"),"#N/A")</f>
        <v>#N/A</v>
      </c>
      <c r="B9204" s="12" t="str">
        <f>IFERROR(__xludf.DUMMYFUNCTION("TEXTJOIN(""; "", TRUE, FILTER(CID!B9204:B14794, REGEXMATCH(CID!D9204:D14794, TEXTJOIN(""|"", TRUE, SPLIT(A9204, "";"")))))"),"#N/A")</f>
        <v>#N/A</v>
      </c>
    </row>
    <row r="9205">
      <c r="A9205" s="12" t="str">
        <f>IFERROR(__xludf.DUMMYFUNCTION("TEXTJOIN("";"", TRUE, FILTER(CID!$B$2:$B$14794, CID!B9205=CID!$D$2:$D$14794))"),"#N/A")</f>
        <v>#N/A</v>
      </c>
      <c r="B9205" s="12" t="str">
        <f>IFERROR(__xludf.DUMMYFUNCTION("TEXTJOIN(""; "", TRUE, FILTER(CID!B9205:B14794, REGEXMATCH(CID!D9205:D14794, TEXTJOIN(""|"", TRUE, SPLIT(A9205, "";"")))))"),"#N/A")</f>
        <v>#N/A</v>
      </c>
    </row>
    <row r="9206">
      <c r="A9206" s="12" t="str">
        <f>IFERROR(__xludf.DUMMYFUNCTION("TEXTJOIN("";"", TRUE, FILTER(CID!$B$2:$B$14794, CID!B9206=CID!$D$2:$D$14794))"),"#N/A")</f>
        <v>#N/A</v>
      </c>
      <c r="B9206" s="12" t="str">
        <f>IFERROR(__xludf.DUMMYFUNCTION("TEXTJOIN(""; "", TRUE, FILTER(CID!B9206:B14794, REGEXMATCH(CID!D9206:D14794, TEXTJOIN(""|"", TRUE, SPLIT(A9206, "";"")))))"),"#N/A")</f>
        <v>#N/A</v>
      </c>
    </row>
    <row r="9207">
      <c r="A9207" s="12" t="str">
        <f>IFERROR(__xludf.DUMMYFUNCTION("TEXTJOIN("";"", TRUE, FILTER(CID!$B$2:$B$14794, CID!B9207=CID!$D$2:$D$14794))"),"#N/A")</f>
        <v>#N/A</v>
      </c>
      <c r="B9207" s="12" t="str">
        <f>IFERROR(__xludf.DUMMYFUNCTION("TEXTJOIN(""; "", TRUE, FILTER(CID!B9207:B14794, REGEXMATCH(CID!D9207:D14794, TEXTJOIN(""|"", TRUE, SPLIT(A9207, "";"")))))"),"#N/A")</f>
        <v>#N/A</v>
      </c>
    </row>
    <row r="9208">
      <c r="A9208" s="12" t="str">
        <f>IFERROR(__xludf.DUMMYFUNCTION("TEXTJOIN("";"", TRUE, FILTER(CID!$B$2:$B$14794, CID!B9208=CID!$D$2:$D$14794))"),"#N/A")</f>
        <v>#N/A</v>
      </c>
      <c r="B9208" s="12" t="str">
        <f>IFERROR(__xludf.DUMMYFUNCTION("TEXTJOIN(""; "", TRUE, FILTER(CID!B9208:B14794, REGEXMATCH(CID!D9208:D14794, TEXTJOIN(""|"", TRUE, SPLIT(A9208, "";"")))))"),"#N/A")</f>
        <v>#N/A</v>
      </c>
    </row>
    <row r="9209">
      <c r="A9209" s="12" t="str">
        <f>IFERROR(__xludf.DUMMYFUNCTION("TEXTJOIN("";"", TRUE, FILTER(CID!$B$2:$B$14794, CID!B9209=CID!$D$2:$D$14794))"),"#N/A")</f>
        <v>#N/A</v>
      </c>
      <c r="B9209" s="12" t="str">
        <f>IFERROR(__xludf.DUMMYFUNCTION("TEXTJOIN(""; "", TRUE, FILTER(CID!B9209:B14794, REGEXMATCH(CID!D9209:D14794, TEXTJOIN(""|"", TRUE, SPLIT(A9209, "";"")))))"),"#N/A")</f>
        <v>#N/A</v>
      </c>
    </row>
    <row r="9210">
      <c r="A9210" s="12" t="str">
        <f>IFERROR(__xludf.DUMMYFUNCTION("TEXTJOIN("";"", TRUE, FILTER(CID!$B$2:$B$14794, CID!B9210=CID!$D$2:$D$14794))"),"#N/A")</f>
        <v>#N/A</v>
      </c>
      <c r="B9210" s="12" t="str">
        <f>IFERROR(__xludf.DUMMYFUNCTION("TEXTJOIN(""; "", TRUE, FILTER(CID!B9210:B14794, REGEXMATCH(CID!D9210:D14794, TEXTJOIN(""|"", TRUE, SPLIT(A9210, "";"")))))"),"#N/A")</f>
        <v>#N/A</v>
      </c>
    </row>
    <row r="9211">
      <c r="A9211" s="12" t="str">
        <f>IFERROR(__xludf.DUMMYFUNCTION("TEXTJOIN("";"", TRUE, FILTER(CID!$B$2:$B$14794, CID!B9211=CID!$D$2:$D$14794))"),"#N/A")</f>
        <v>#N/A</v>
      </c>
      <c r="B9211" s="12" t="str">
        <f>IFERROR(__xludf.DUMMYFUNCTION("TEXTJOIN(""; "", TRUE, FILTER(CID!B9211:B14794, REGEXMATCH(CID!D9211:D14794, TEXTJOIN(""|"", TRUE, SPLIT(A9211, "";"")))))"),"#N/A")</f>
        <v>#N/A</v>
      </c>
    </row>
    <row r="9212">
      <c r="A9212" s="12" t="str">
        <f>IFERROR(__xludf.DUMMYFUNCTION("TEXTJOIN("";"", TRUE, FILTER(CID!$B$2:$B$14794, CID!B9212=CID!$D$2:$D$14794))"),"#N/A")</f>
        <v>#N/A</v>
      </c>
      <c r="B9212" s="12" t="str">
        <f>IFERROR(__xludf.DUMMYFUNCTION("TEXTJOIN(""; "", TRUE, FILTER(CID!B9212:B14794, REGEXMATCH(CID!D9212:D14794, TEXTJOIN(""|"", TRUE, SPLIT(A9212, "";"")))))"),"#N/A")</f>
        <v>#N/A</v>
      </c>
    </row>
    <row r="9213">
      <c r="A9213" s="12" t="str">
        <f>IFERROR(__xludf.DUMMYFUNCTION("TEXTJOIN("";"", TRUE, FILTER(CID!$B$2:$B$14794, CID!B9213=CID!$D$2:$D$14794))"),"#N/A")</f>
        <v>#N/A</v>
      </c>
      <c r="B9213" s="12" t="str">
        <f>IFERROR(__xludf.DUMMYFUNCTION("TEXTJOIN(""; "", TRUE, FILTER(CID!B9213:B14794, REGEXMATCH(CID!D9213:D14794, TEXTJOIN(""|"", TRUE, SPLIT(A9213, "";"")))))"),"#N/A")</f>
        <v>#N/A</v>
      </c>
    </row>
    <row r="9214">
      <c r="A9214" s="12" t="str">
        <f>IFERROR(__xludf.DUMMYFUNCTION("TEXTJOIN("";"", TRUE, FILTER(CID!$B$2:$B$14794, CID!B9214=CID!$D$2:$D$14794))"),"#N/A")</f>
        <v>#N/A</v>
      </c>
      <c r="B9214" s="12" t="str">
        <f>IFERROR(__xludf.DUMMYFUNCTION("TEXTJOIN(""; "", TRUE, FILTER(CID!B9214:B14794, REGEXMATCH(CID!D9214:D14794, TEXTJOIN(""|"", TRUE, SPLIT(A9214, "";"")))))"),"#N/A")</f>
        <v>#N/A</v>
      </c>
    </row>
    <row r="9215">
      <c r="A9215" s="12" t="str">
        <f>IFERROR(__xludf.DUMMYFUNCTION("TEXTJOIN("";"", TRUE, FILTER(CID!$B$2:$B$14794, CID!B9215=CID!$D$2:$D$14794))"),"#N/A")</f>
        <v>#N/A</v>
      </c>
      <c r="B9215" s="12" t="str">
        <f>IFERROR(__xludf.DUMMYFUNCTION("TEXTJOIN(""; "", TRUE, FILTER(CID!B9215:B14794, REGEXMATCH(CID!D9215:D14794, TEXTJOIN(""|"", TRUE, SPLIT(A9215, "";"")))))"),"#N/A")</f>
        <v>#N/A</v>
      </c>
    </row>
    <row r="9216">
      <c r="A9216" s="12" t="str">
        <f>IFERROR(__xludf.DUMMYFUNCTION("TEXTJOIN("";"", TRUE, FILTER(CID!$B$2:$B$14794, CID!B9216=CID!$D$2:$D$14794))"),"#N/A")</f>
        <v>#N/A</v>
      </c>
      <c r="B9216" s="12" t="str">
        <f>IFERROR(__xludf.DUMMYFUNCTION("TEXTJOIN(""; "", TRUE, FILTER(CID!B9216:B14794, REGEXMATCH(CID!D9216:D14794, TEXTJOIN(""|"", TRUE, SPLIT(A9216, "";"")))))"),"#N/A")</f>
        <v>#N/A</v>
      </c>
    </row>
    <row r="9217">
      <c r="A9217" s="12" t="str">
        <f>IFERROR(__xludf.DUMMYFUNCTION("TEXTJOIN("";"", TRUE, FILTER(CID!$B$2:$B$14794, CID!B9217=CID!$D$2:$D$14794))"),"#N/A")</f>
        <v>#N/A</v>
      </c>
      <c r="B9217" s="12" t="str">
        <f>IFERROR(__xludf.DUMMYFUNCTION("TEXTJOIN(""; "", TRUE, FILTER(CID!B9217:B14794, REGEXMATCH(CID!D9217:D14794, TEXTJOIN(""|"", TRUE, SPLIT(A9217, "";"")))))"),"#N/A")</f>
        <v>#N/A</v>
      </c>
    </row>
    <row r="9218">
      <c r="A9218" s="12" t="str">
        <f>IFERROR(__xludf.DUMMYFUNCTION("TEXTJOIN("";"", TRUE, FILTER(CID!$B$2:$B$14794, CID!B9218=CID!$D$2:$D$14794))"),"#N/A")</f>
        <v>#N/A</v>
      </c>
      <c r="B9218" s="12" t="str">
        <f>IFERROR(__xludf.DUMMYFUNCTION("TEXTJOIN(""; "", TRUE, FILTER(CID!B9218:B14794, REGEXMATCH(CID!D9218:D14794, TEXTJOIN(""|"", TRUE, SPLIT(A9218, "";"")))))"),"#N/A")</f>
        <v>#N/A</v>
      </c>
    </row>
    <row r="9219">
      <c r="A9219" s="12" t="str">
        <f>IFERROR(__xludf.DUMMYFUNCTION("TEXTJOIN("";"", TRUE, FILTER(CID!$B$2:$B$14794, CID!B9219=CID!$D$2:$D$14794))"),"#N/A")</f>
        <v>#N/A</v>
      </c>
      <c r="B9219" s="12" t="str">
        <f>IFERROR(__xludf.DUMMYFUNCTION("TEXTJOIN(""; "", TRUE, FILTER(CID!B9219:B14794, REGEXMATCH(CID!D9219:D14794, TEXTJOIN(""|"", TRUE, SPLIT(A9219, "";"")))))"),"#N/A")</f>
        <v>#N/A</v>
      </c>
    </row>
    <row r="9220">
      <c r="A9220" s="12" t="str">
        <f>IFERROR(__xludf.DUMMYFUNCTION("TEXTJOIN("";"", TRUE, FILTER(CID!$B$2:$B$14794, CID!B9220=CID!$D$2:$D$14794))"),"#N/A")</f>
        <v>#N/A</v>
      </c>
      <c r="B9220" s="12" t="str">
        <f>IFERROR(__xludf.DUMMYFUNCTION("TEXTJOIN(""; "", TRUE, FILTER(CID!B9220:B14794, REGEXMATCH(CID!D9220:D14794, TEXTJOIN(""|"", TRUE, SPLIT(A9220, "";"")))))"),"#N/A")</f>
        <v>#N/A</v>
      </c>
    </row>
    <row r="9221">
      <c r="A9221" s="12" t="str">
        <f>IFERROR(__xludf.DUMMYFUNCTION("TEXTJOIN("";"", TRUE, FILTER(CID!$B$2:$B$14794, CID!B9221=CID!$D$2:$D$14794))"),"#N/A")</f>
        <v>#N/A</v>
      </c>
      <c r="B9221" s="12" t="str">
        <f>IFERROR(__xludf.DUMMYFUNCTION("TEXTJOIN(""; "", TRUE, FILTER(CID!B9221:B14794, REGEXMATCH(CID!D9221:D14794, TEXTJOIN(""|"", TRUE, SPLIT(A9221, "";"")))))"),"#N/A")</f>
        <v>#N/A</v>
      </c>
    </row>
    <row r="9222">
      <c r="A9222" s="12" t="str">
        <f>IFERROR(__xludf.DUMMYFUNCTION("TEXTJOIN("";"", TRUE, FILTER(CID!$B$2:$B$14794, CID!B9222=CID!$D$2:$D$14794))"),"#N/A")</f>
        <v>#N/A</v>
      </c>
      <c r="B9222" s="12" t="str">
        <f>IFERROR(__xludf.DUMMYFUNCTION("TEXTJOIN(""; "", TRUE, FILTER(CID!B9222:B14794, REGEXMATCH(CID!D9222:D14794, TEXTJOIN(""|"", TRUE, SPLIT(A9222, "";"")))))"),"#N/A")</f>
        <v>#N/A</v>
      </c>
    </row>
    <row r="9223">
      <c r="A9223" s="12" t="str">
        <f>IFERROR(__xludf.DUMMYFUNCTION("TEXTJOIN("";"", TRUE, FILTER(CID!$B$2:$B$14794, CID!B9223=CID!$D$2:$D$14794))"),"#N/A")</f>
        <v>#N/A</v>
      </c>
      <c r="B9223" s="12" t="str">
        <f>IFERROR(__xludf.DUMMYFUNCTION("TEXTJOIN(""; "", TRUE, FILTER(CID!B9223:B14794, REGEXMATCH(CID!D9223:D14794, TEXTJOIN(""|"", TRUE, SPLIT(A9223, "";"")))))"),"#N/A")</f>
        <v>#N/A</v>
      </c>
    </row>
    <row r="9224">
      <c r="A9224" s="12" t="str">
        <f>IFERROR(__xludf.DUMMYFUNCTION("TEXTJOIN("";"", TRUE, FILTER(CID!$B$2:$B$14794, CID!B9224=CID!$D$2:$D$14794))"),"#N/A")</f>
        <v>#N/A</v>
      </c>
      <c r="B9224" s="12" t="str">
        <f>IFERROR(__xludf.DUMMYFUNCTION("TEXTJOIN(""; "", TRUE, FILTER(CID!B9224:B14794, REGEXMATCH(CID!D9224:D14794, TEXTJOIN(""|"", TRUE, SPLIT(A9224, "";"")))))"),"#N/A")</f>
        <v>#N/A</v>
      </c>
    </row>
    <row r="9225">
      <c r="A9225" s="12" t="str">
        <f>IFERROR(__xludf.DUMMYFUNCTION("TEXTJOIN("";"", TRUE, FILTER(CID!$B$2:$B$14794, CID!B9225=CID!$D$2:$D$14794))"),"#N/A")</f>
        <v>#N/A</v>
      </c>
      <c r="B9225" s="12" t="str">
        <f>IFERROR(__xludf.DUMMYFUNCTION("TEXTJOIN(""; "", TRUE, FILTER(CID!B9225:B14794, REGEXMATCH(CID!D9225:D14794, TEXTJOIN(""|"", TRUE, SPLIT(A9225, "";"")))))"),"#N/A")</f>
        <v>#N/A</v>
      </c>
    </row>
    <row r="9226">
      <c r="A9226" s="12" t="str">
        <f>IFERROR(__xludf.DUMMYFUNCTION("TEXTJOIN("";"", TRUE, FILTER(CID!$B$2:$B$14794, CID!B9226=CID!$D$2:$D$14794))"),"#N/A")</f>
        <v>#N/A</v>
      </c>
      <c r="B9226" s="12" t="str">
        <f>IFERROR(__xludf.DUMMYFUNCTION("TEXTJOIN(""; "", TRUE, FILTER(CID!B9226:B14794, REGEXMATCH(CID!D9226:D14794, TEXTJOIN(""|"", TRUE, SPLIT(A9226, "";"")))))"),"#N/A")</f>
        <v>#N/A</v>
      </c>
    </row>
    <row r="9227">
      <c r="A9227" s="12" t="str">
        <f>IFERROR(__xludf.DUMMYFUNCTION("TEXTJOIN("";"", TRUE, FILTER(CID!$B$2:$B$14794, CID!B9227=CID!$D$2:$D$14794))"),"#N/A")</f>
        <v>#N/A</v>
      </c>
      <c r="B9227" s="12" t="str">
        <f>IFERROR(__xludf.DUMMYFUNCTION("TEXTJOIN(""; "", TRUE, FILTER(CID!B9227:B14794, REGEXMATCH(CID!D9227:D14794, TEXTJOIN(""|"", TRUE, SPLIT(A9227, "";"")))))"),"#N/A")</f>
        <v>#N/A</v>
      </c>
    </row>
    <row r="9228">
      <c r="A9228" s="12" t="str">
        <f>IFERROR(__xludf.DUMMYFUNCTION("TEXTJOIN("";"", TRUE, FILTER(CID!$B$2:$B$14794, CID!B9228=CID!$D$2:$D$14794))"),"#N/A")</f>
        <v>#N/A</v>
      </c>
      <c r="B9228" s="12" t="str">
        <f>IFERROR(__xludf.DUMMYFUNCTION("TEXTJOIN(""; "", TRUE, FILTER(CID!B9228:B14794, REGEXMATCH(CID!D9228:D14794, TEXTJOIN(""|"", TRUE, SPLIT(A9228, "";"")))))"),"#N/A")</f>
        <v>#N/A</v>
      </c>
    </row>
    <row r="9229">
      <c r="A9229" s="12" t="str">
        <f>IFERROR(__xludf.DUMMYFUNCTION("TEXTJOIN("";"", TRUE, FILTER(CID!$B$2:$B$14794, CID!B9229=CID!$D$2:$D$14794))"),"#N/A")</f>
        <v>#N/A</v>
      </c>
      <c r="B9229" s="12" t="str">
        <f>IFERROR(__xludf.DUMMYFUNCTION("TEXTJOIN(""; "", TRUE, FILTER(CID!B9229:B14794, REGEXMATCH(CID!D9229:D14794, TEXTJOIN(""|"", TRUE, SPLIT(A9229, "";"")))))"),"#N/A")</f>
        <v>#N/A</v>
      </c>
    </row>
    <row r="9230">
      <c r="A9230" s="12" t="str">
        <f>IFERROR(__xludf.DUMMYFUNCTION("TEXTJOIN("";"", TRUE, FILTER(CID!$B$2:$B$14794, CID!B9230=CID!$D$2:$D$14794))"),"#N/A")</f>
        <v>#N/A</v>
      </c>
      <c r="B9230" s="12" t="str">
        <f>IFERROR(__xludf.DUMMYFUNCTION("TEXTJOIN(""; "", TRUE, FILTER(CID!B9230:B14794, REGEXMATCH(CID!D9230:D14794, TEXTJOIN(""|"", TRUE, SPLIT(A9230, "";"")))))"),"#N/A")</f>
        <v>#N/A</v>
      </c>
    </row>
    <row r="9231">
      <c r="A9231" s="12" t="str">
        <f>IFERROR(__xludf.DUMMYFUNCTION("TEXTJOIN("";"", TRUE, FILTER(CID!$B$2:$B$14794, CID!B9231=CID!$D$2:$D$14794))"),"#N/A")</f>
        <v>#N/A</v>
      </c>
      <c r="B9231" s="12" t="str">
        <f>IFERROR(__xludf.DUMMYFUNCTION("TEXTJOIN(""; "", TRUE, FILTER(CID!B9231:B14794, REGEXMATCH(CID!D9231:D14794, TEXTJOIN(""|"", TRUE, SPLIT(A9231, "";"")))))"),"#N/A")</f>
        <v>#N/A</v>
      </c>
    </row>
    <row r="9232">
      <c r="A9232" s="12" t="str">
        <f>IFERROR(__xludf.DUMMYFUNCTION("TEXTJOIN("";"", TRUE, FILTER(CID!$B$2:$B$14794, CID!B9232=CID!$D$2:$D$14794))"),"#N/A")</f>
        <v>#N/A</v>
      </c>
      <c r="B9232" s="12" t="str">
        <f>IFERROR(__xludf.DUMMYFUNCTION("TEXTJOIN(""; "", TRUE, FILTER(CID!B9232:B14794, REGEXMATCH(CID!D9232:D14794, TEXTJOIN(""|"", TRUE, SPLIT(A9232, "";"")))))"),"#N/A")</f>
        <v>#N/A</v>
      </c>
    </row>
    <row r="9233">
      <c r="A9233" s="12" t="str">
        <f>IFERROR(__xludf.DUMMYFUNCTION("TEXTJOIN("";"", TRUE, FILTER(CID!$B$2:$B$14794, CID!B9233=CID!$D$2:$D$14794))"),"#N/A")</f>
        <v>#N/A</v>
      </c>
      <c r="B9233" s="12" t="str">
        <f>IFERROR(__xludf.DUMMYFUNCTION("TEXTJOIN(""; "", TRUE, FILTER(CID!B9233:B14794, REGEXMATCH(CID!D9233:D14794, TEXTJOIN(""|"", TRUE, SPLIT(A9233, "";"")))))"),"#N/A")</f>
        <v>#N/A</v>
      </c>
    </row>
    <row r="9234">
      <c r="A9234" s="12" t="str">
        <f>IFERROR(__xludf.DUMMYFUNCTION("TEXTJOIN("";"", TRUE, FILTER(CID!$B$2:$B$14794, CID!B9234=CID!$D$2:$D$14794))"),"#N/A")</f>
        <v>#N/A</v>
      </c>
      <c r="B9234" s="12" t="str">
        <f>IFERROR(__xludf.DUMMYFUNCTION("TEXTJOIN(""; "", TRUE, FILTER(CID!B9234:B14794, REGEXMATCH(CID!D9234:D14794, TEXTJOIN(""|"", TRUE, SPLIT(A9234, "";"")))))"),"#N/A")</f>
        <v>#N/A</v>
      </c>
    </row>
    <row r="9235">
      <c r="A9235" s="12" t="str">
        <f>IFERROR(__xludf.DUMMYFUNCTION("TEXTJOIN("";"", TRUE, FILTER(CID!$B$2:$B$14794, CID!B9235=CID!$D$2:$D$14794))"),"#N/A")</f>
        <v>#N/A</v>
      </c>
      <c r="B9235" s="12" t="str">
        <f>IFERROR(__xludf.DUMMYFUNCTION("TEXTJOIN(""; "", TRUE, FILTER(CID!B9235:B14794, REGEXMATCH(CID!D9235:D14794, TEXTJOIN(""|"", TRUE, SPLIT(A9235, "";"")))))"),"#N/A")</f>
        <v>#N/A</v>
      </c>
    </row>
    <row r="9236">
      <c r="A9236" s="12" t="str">
        <f>IFERROR(__xludf.DUMMYFUNCTION("TEXTJOIN("";"", TRUE, FILTER(CID!$B$2:$B$14794, CID!B9236=CID!$D$2:$D$14794))"),"#N/A")</f>
        <v>#N/A</v>
      </c>
      <c r="B9236" s="12" t="str">
        <f>IFERROR(__xludf.DUMMYFUNCTION("TEXTJOIN(""; "", TRUE, FILTER(CID!B9236:B14794, REGEXMATCH(CID!D9236:D14794, TEXTJOIN(""|"", TRUE, SPLIT(A9236, "";"")))))"),"#N/A")</f>
        <v>#N/A</v>
      </c>
    </row>
    <row r="9237">
      <c r="A9237" s="12" t="str">
        <f>IFERROR(__xludf.DUMMYFUNCTION("TEXTJOIN("";"", TRUE, FILTER(CID!$B$2:$B$14794, CID!B9237=CID!$D$2:$D$14794))"),"#N/A")</f>
        <v>#N/A</v>
      </c>
      <c r="B9237" s="12" t="str">
        <f>IFERROR(__xludf.DUMMYFUNCTION("TEXTJOIN(""; "", TRUE, FILTER(CID!B9237:B14794, REGEXMATCH(CID!D9237:D14794, TEXTJOIN(""|"", TRUE, SPLIT(A9237, "";"")))))"),"#N/A")</f>
        <v>#N/A</v>
      </c>
    </row>
    <row r="9238">
      <c r="A9238" s="12" t="str">
        <f>IFERROR(__xludf.DUMMYFUNCTION("TEXTJOIN("";"", TRUE, FILTER(CID!$B$2:$B$14794, CID!B9238=CID!$D$2:$D$14794))"),"#N/A")</f>
        <v>#N/A</v>
      </c>
      <c r="B9238" s="12" t="str">
        <f>IFERROR(__xludf.DUMMYFUNCTION("TEXTJOIN(""; "", TRUE, FILTER(CID!B9238:B14794, REGEXMATCH(CID!D9238:D14794, TEXTJOIN(""|"", TRUE, SPLIT(A9238, "";"")))))"),"#N/A")</f>
        <v>#N/A</v>
      </c>
    </row>
    <row r="9239">
      <c r="A9239" s="12" t="str">
        <f>IFERROR(__xludf.DUMMYFUNCTION("TEXTJOIN("";"", TRUE, FILTER(CID!$B$2:$B$14794, CID!B9239=CID!$D$2:$D$14794))"),"#N/A")</f>
        <v>#N/A</v>
      </c>
      <c r="B9239" s="12" t="str">
        <f>IFERROR(__xludf.DUMMYFUNCTION("TEXTJOIN(""; "", TRUE, FILTER(CID!B9239:B14794, REGEXMATCH(CID!D9239:D14794, TEXTJOIN(""|"", TRUE, SPLIT(A9239, "";"")))))"),"#N/A")</f>
        <v>#N/A</v>
      </c>
    </row>
    <row r="9240">
      <c r="A9240" s="12" t="str">
        <f>IFERROR(__xludf.DUMMYFUNCTION("TEXTJOIN("";"", TRUE, FILTER(CID!$B$2:$B$14794, CID!B9240=CID!$D$2:$D$14794))"),"#N/A")</f>
        <v>#N/A</v>
      </c>
      <c r="B9240" s="12" t="str">
        <f>IFERROR(__xludf.DUMMYFUNCTION("TEXTJOIN(""; "", TRUE, FILTER(CID!B9240:B14794, REGEXMATCH(CID!D9240:D14794, TEXTJOIN(""|"", TRUE, SPLIT(A9240, "";"")))))"),"#N/A")</f>
        <v>#N/A</v>
      </c>
    </row>
    <row r="9241">
      <c r="A9241" s="12" t="str">
        <f>IFERROR(__xludf.DUMMYFUNCTION("TEXTJOIN("";"", TRUE, FILTER(CID!$B$2:$B$14794, CID!B9241=CID!$D$2:$D$14794))"),"#N/A")</f>
        <v>#N/A</v>
      </c>
      <c r="B9241" s="12" t="str">
        <f>IFERROR(__xludf.DUMMYFUNCTION("TEXTJOIN(""; "", TRUE, FILTER(CID!B9241:B14794, REGEXMATCH(CID!D9241:D14794, TEXTJOIN(""|"", TRUE, SPLIT(A9241, "";"")))))"),"#N/A")</f>
        <v>#N/A</v>
      </c>
    </row>
    <row r="9242">
      <c r="A9242" s="12" t="str">
        <f>IFERROR(__xludf.DUMMYFUNCTION("TEXTJOIN("";"", TRUE, FILTER(CID!$B$2:$B$14794, CID!B9242=CID!$D$2:$D$14794))"),"#N/A")</f>
        <v>#N/A</v>
      </c>
      <c r="B9242" s="12" t="str">
        <f>IFERROR(__xludf.DUMMYFUNCTION("TEXTJOIN(""; "", TRUE, FILTER(CID!B9242:B14794, REGEXMATCH(CID!D9242:D14794, TEXTJOIN(""|"", TRUE, SPLIT(A9242, "";"")))))"),"#N/A")</f>
        <v>#N/A</v>
      </c>
    </row>
    <row r="9243">
      <c r="A9243" s="12" t="str">
        <f>IFERROR(__xludf.DUMMYFUNCTION("TEXTJOIN("";"", TRUE, FILTER(CID!$B$2:$B$14794, CID!B9243=CID!$D$2:$D$14794))"),"#N/A")</f>
        <v>#N/A</v>
      </c>
      <c r="B9243" s="12" t="str">
        <f>IFERROR(__xludf.DUMMYFUNCTION("TEXTJOIN(""; "", TRUE, FILTER(CID!B9243:B14794, REGEXMATCH(CID!D9243:D14794, TEXTJOIN(""|"", TRUE, SPLIT(A9243, "";"")))))"),"#N/A")</f>
        <v>#N/A</v>
      </c>
    </row>
    <row r="9244">
      <c r="A9244" s="12" t="str">
        <f>IFERROR(__xludf.DUMMYFUNCTION("TEXTJOIN("";"", TRUE, FILTER(CID!$B$2:$B$14794, CID!B9244=CID!$D$2:$D$14794))"),"#N/A")</f>
        <v>#N/A</v>
      </c>
      <c r="B9244" s="12" t="str">
        <f>IFERROR(__xludf.DUMMYFUNCTION("TEXTJOIN(""; "", TRUE, FILTER(CID!B9244:B14794, REGEXMATCH(CID!D9244:D14794, TEXTJOIN(""|"", TRUE, SPLIT(A9244, "";"")))))"),"#N/A")</f>
        <v>#N/A</v>
      </c>
    </row>
    <row r="9245">
      <c r="A9245" s="12" t="str">
        <f>IFERROR(__xludf.DUMMYFUNCTION("TEXTJOIN("";"", TRUE, FILTER(CID!$B$2:$B$14794, CID!B9245=CID!$D$2:$D$14794))"),"#N/A")</f>
        <v>#N/A</v>
      </c>
      <c r="B9245" s="12" t="str">
        <f>IFERROR(__xludf.DUMMYFUNCTION("TEXTJOIN(""; "", TRUE, FILTER(CID!B9245:B14794, REGEXMATCH(CID!D9245:D14794, TEXTJOIN(""|"", TRUE, SPLIT(A9245, "";"")))))"),"#N/A")</f>
        <v>#N/A</v>
      </c>
    </row>
    <row r="9246">
      <c r="A9246" s="12" t="str">
        <f>IFERROR(__xludf.DUMMYFUNCTION("TEXTJOIN("";"", TRUE, FILTER(CID!$B$2:$B$14794, CID!B9246=CID!$D$2:$D$14794))"),"#N/A")</f>
        <v>#N/A</v>
      </c>
      <c r="B9246" s="12" t="str">
        <f>IFERROR(__xludf.DUMMYFUNCTION("TEXTJOIN(""; "", TRUE, FILTER(CID!B9246:B14794, REGEXMATCH(CID!D9246:D14794, TEXTJOIN(""|"", TRUE, SPLIT(A9246, "";"")))))"),"#N/A")</f>
        <v>#N/A</v>
      </c>
    </row>
    <row r="9247">
      <c r="A9247" s="12" t="str">
        <f>IFERROR(__xludf.DUMMYFUNCTION("TEXTJOIN("";"", TRUE, FILTER(CID!$B$2:$B$14794, CID!B9247=CID!$D$2:$D$14794))"),"#N/A")</f>
        <v>#N/A</v>
      </c>
      <c r="B9247" s="12" t="str">
        <f>IFERROR(__xludf.DUMMYFUNCTION("TEXTJOIN(""; "", TRUE, FILTER(CID!B9247:B14794, REGEXMATCH(CID!D9247:D14794, TEXTJOIN(""|"", TRUE, SPLIT(A9247, "";"")))))"),"#N/A")</f>
        <v>#N/A</v>
      </c>
    </row>
    <row r="9248">
      <c r="A9248" s="12" t="str">
        <f>IFERROR(__xludf.DUMMYFUNCTION("TEXTJOIN("";"", TRUE, FILTER(CID!$B$2:$B$14794, CID!B9248=CID!$D$2:$D$14794))"),"#N/A")</f>
        <v>#N/A</v>
      </c>
      <c r="B9248" s="12" t="str">
        <f>IFERROR(__xludf.DUMMYFUNCTION("TEXTJOIN(""; "", TRUE, FILTER(CID!B9248:B14794, REGEXMATCH(CID!D9248:D14794, TEXTJOIN(""|"", TRUE, SPLIT(A9248, "";"")))))"),"#N/A")</f>
        <v>#N/A</v>
      </c>
    </row>
    <row r="9249">
      <c r="A9249" s="12" t="str">
        <f>IFERROR(__xludf.DUMMYFUNCTION("TEXTJOIN("";"", TRUE, FILTER(CID!$B$2:$B$14794, CID!B9249=CID!$D$2:$D$14794))"),"#N/A")</f>
        <v>#N/A</v>
      </c>
      <c r="B9249" s="12" t="str">
        <f>IFERROR(__xludf.DUMMYFUNCTION("TEXTJOIN(""; "", TRUE, FILTER(CID!B9249:B14794, REGEXMATCH(CID!D9249:D14794, TEXTJOIN(""|"", TRUE, SPLIT(A9249, "";"")))))"),"#N/A")</f>
        <v>#N/A</v>
      </c>
    </row>
    <row r="9250">
      <c r="A9250" s="12" t="str">
        <f>IFERROR(__xludf.DUMMYFUNCTION("TEXTJOIN("";"", TRUE, FILTER(CID!$B$2:$B$14794, CID!B9250=CID!$D$2:$D$14794))"),"#N/A")</f>
        <v>#N/A</v>
      </c>
      <c r="B9250" s="12" t="str">
        <f>IFERROR(__xludf.DUMMYFUNCTION("TEXTJOIN(""; "", TRUE, FILTER(CID!B9250:B14794, REGEXMATCH(CID!D9250:D14794, TEXTJOIN(""|"", TRUE, SPLIT(A9250, "";"")))))"),"#N/A")</f>
        <v>#N/A</v>
      </c>
    </row>
    <row r="9251">
      <c r="A9251" s="12" t="str">
        <f>IFERROR(__xludf.DUMMYFUNCTION("TEXTJOIN("";"", TRUE, FILTER(CID!$B$2:$B$14794, CID!B9251=CID!$D$2:$D$14794))"),"#N/A")</f>
        <v>#N/A</v>
      </c>
      <c r="B9251" s="12" t="str">
        <f>IFERROR(__xludf.DUMMYFUNCTION("TEXTJOIN(""; "", TRUE, FILTER(CID!B9251:B14794, REGEXMATCH(CID!D9251:D14794, TEXTJOIN(""|"", TRUE, SPLIT(A9251, "";"")))))"),"#N/A")</f>
        <v>#N/A</v>
      </c>
    </row>
    <row r="9252">
      <c r="A9252" s="12" t="str">
        <f>IFERROR(__xludf.DUMMYFUNCTION("TEXTJOIN("";"", TRUE, FILTER(CID!$B$2:$B$14794, CID!B9252=CID!$D$2:$D$14794))"),"#N/A")</f>
        <v>#N/A</v>
      </c>
      <c r="B9252" s="12" t="str">
        <f>IFERROR(__xludf.DUMMYFUNCTION("TEXTJOIN(""; "", TRUE, FILTER(CID!B9252:B14794, REGEXMATCH(CID!D9252:D14794, TEXTJOIN(""|"", TRUE, SPLIT(A9252, "";"")))))"),"#N/A")</f>
        <v>#N/A</v>
      </c>
    </row>
    <row r="9253">
      <c r="A9253" s="12" t="str">
        <f>IFERROR(__xludf.DUMMYFUNCTION("TEXTJOIN("";"", TRUE, FILTER(CID!$B$2:$B$14794, CID!B9253=CID!$D$2:$D$14794))"),"#N/A")</f>
        <v>#N/A</v>
      </c>
      <c r="B9253" s="12" t="str">
        <f>IFERROR(__xludf.DUMMYFUNCTION("TEXTJOIN(""; "", TRUE, FILTER(CID!B9253:B14794, REGEXMATCH(CID!D9253:D14794, TEXTJOIN(""|"", TRUE, SPLIT(A9253, "";"")))))"),"#N/A")</f>
        <v>#N/A</v>
      </c>
    </row>
    <row r="9254">
      <c r="A9254" s="12" t="str">
        <f>IFERROR(__xludf.DUMMYFUNCTION("TEXTJOIN("";"", TRUE, FILTER(CID!$B$2:$B$14794, CID!B9254=CID!$D$2:$D$14794))"),"#N/A")</f>
        <v>#N/A</v>
      </c>
      <c r="B9254" s="12" t="str">
        <f>IFERROR(__xludf.DUMMYFUNCTION("TEXTJOIN(""; "", TRUE, FILTER(CID!B9254:B14794, REGEXMATCH(CID!D9254:D14794, TEXTJOIN(""|"", TRUE, SPLIT(A9254, "";"")))))"),"#N/A")</f>
        <v>#N/A</v>
      </c>
    </row>
    <row r="9255">
      <c r="A9255" s="12" t="str">
        <f>IFERROR(__xludf.DUMMYFUNCTION("TEXTJOIN("";"", TRUE, FILTER(CID!$B$2:$B$14794, CID!B9255=CID!$D$2:$D$14794))"),"#N/A")</f>
        <v>#N/A</v>
      </c>
      <c r="B9255" s="12" t="str">
        <f>IFERROR(__xludf.DUMMYFUNCTION("TEXTJOIN(""; "", TRUE, FILTER(CID!B9255:B14794, REGEXMATCH(CID!D9255:D14794, TEXTJOIN(""|"", TRUE, SPLIT(A9255, "";"")))))"),"#N/A")</f>
        <v>#N/A</v>
      </c>
    </row>
    <row r="9256">
      <c r="A9256" s="12" t="str">
        <f>IFERROR(__xludf.DUMMYFUNCTION("TEXTJOIN("";"", TRUE, FILTER(CID!$B$2:$B$14794, CID!B9256=CID!$D$2:$D$14794))"),"#N/A")</f>
        <v>#N/A</v>
      </c>
      <c r="B9256" s="12" t="str">
        <f>IFERROR(__xludf.DUMMYFUNCTION("TEXTJOIN(""; "", TRUE, FILTER(CID!B9256:B14794, REGEXMATCH(CID!D9256:D14794, TEXTJOIN(""|"", TRUE, SPLIT(A9256, "";"")))))"),"#N/A")</f>
        <v>#N/A</v>
      </c>
    </row>
    <row r="9257">
      <c r="A9257" s="12" t="str">
        <f>IFERROR(__xludf.DUMMYFUNCTION("TEXTJOIN("";"", TRUE, FILTER(CID!$B$2:$B$14794, CID!B9257=CID!$D$2:$D$14794))"),"#N/A")</f>
        <v>#N/A</v>
      </c>
      <c r="B9257" s="12" t="str">
        <f>IFERROR(__xludf.DUMMYFUNCTION("TEXTJOIN(""; "", TRUE, FILTER(CID!B9257:B14794, REGEXMATCH(CID!D9257:D14794, TEXTJOIN(""|"", TRUE, SPLIT(A9257, "";"")))))"),"#N/A")</f>
        <v>#N/A</v>
      </c>
    </row>
    <row r="9258">
      <c r="A9258" s="12" t="str">
        <f>IFERROR(__xludf.DUMMYFUNCTION("TEXTJOIN("";"", TRUE, FILTER(CID!$B$2:$B$14794, CID!B9258=CID!$D$2:$D$14794))"),"#N/A")</f>
        <v>#N/A</v>
      </c>
      <c r="B9258" s="12" t="str">
        <f>IFERROR(__xludf.DUMMYFUNCTION("TEXTJOIN(""; "", TRUE, FILTER(CID!B9258:B14794, REGEXMATCH(CID!D9258:D14794, TEXTJOIN(""|"", TRUE, SPLIT(A9258, "";"")))))"),"#N/A")</f>
        <v>#N/A</v>
      </c>
    </row>
    <row r="9259">
      <c r="A9259" s="12" t="str">
        <f>IFERROR(__xludf.DUMMYFUNCTION("TEXTJOIN("";"", TRUE, FILTER(CID!$B$2:$B$14794, CID!B9259=CID!$D$2:$D$14794))"),"#N/A")</f>
        <v>#N/A</v>
      </c>
      <c r="B9259" s="12" t="str">
        <f>IFERROR(__xludf.DUMMYFUNCTION("TEXTJOIN(""; "", TRUE, FILTER(CID!B9259:B14794, REGEXMATCH(CID!D9259:D14794, TEXTJOIN(""|"", TRUE, SPLIT(A9259, "";"")))))"),"#N/A")</f>
        <v>#N/A</v>
      </c>
    </row>
    <row r="9260">
      <c r="A9260" s="12" t="str">
        <f>IFERROR(__xludf.DUMMYFUNCTION("TEXTJOIN("";"", TRUE, FILTER(CID!$B$2:$B$14794, CID!B9260=CID!$D$2:$D$14794))"),"#N/A")</f>
        <v>#N/A</v>
      </c>
      <c r="B9260" s="12" t="str">
        <f>IFERROR(__xludf.DUMMYFUNCTION("TEXTJOIN(""; "", TRUE, FILTER(CID!B9260:B14794, REGEXMATCH(CID!D9260:D14794, TEXTJOIN(""|"", TRUE, SPLIT(A9260, "";"")))))"),"#N/A")</f>
        <v>#N/A</v>
      </c>
    </row>
    <row r="9261">
      <c r="A9261" s="12" t="str">
        <f>IFERROR(__xludf.DUMMYFUNCTION("TEXTJOIN("";"", TRUE, FILTER(CID!$B$2:$B$14794, CID!B9261=CID!$D$2:$D$14794))"),"#N/A")</f>
        <v>#N/A</v>
      </c>
      <c r="B9261" s="12" t="str">
        <f>IFERROR(__xludf.DUMMYFUNCTION("TEXTJOIN(""; "", TRUE, FILTER(CID!B9261:B14794, REGEXMATCH(CID!D9261:D14794, TEXTJOIN(""|"", TRUE, SPLIT(A9261, "";"")))))"),"#N/A")</f>
        <v>#N/A</v>
      </c>
    </row>
    <row r="9262">
      <c r="A9262" s="12" t="str">
        <f>IFERROR(__xludf.DUMMYFUNCTION("TEXTJOIN("";"", TRUE, FILTER(CID!$B$2:$B$14794, CID!B9262=CID!$D$2:$D$14794))"),"#N/A")</f>
        <v>#N/A</v>
      </c>
      <c r="B9262" s="12" t="str">
        <f>IFERROR(__xludf.DUMMYFUNCTION("TEXTJOIN(""; "", TRUE, FILTER(CID!B9262:B14794, REGEXMATCH(CID!D9262:D14794, TEXTJOIN(""|"", TRUE, SPLIT(A9262, "";"")))))"),"#N/A")</f>
        <v>#N/A</v>
      </c>
    </row>
    <row r="9263">
      <c r="A9263" s="12" t="str">
        <f>IFERROR(__xludf.DUMMYFUNCTION("TEXTJOIN("";"", TRUE, FILTER(CID!$B$2:$B$14794, CID!B9263=CID!$D$2:$D$14794))"),"#N/A")</f>
        <v>#N/A</v>
      </c>
      <c r="B9263" s="12" t="str">
        <f>IFERROR(__xludf.DUMMYFUNCTION("TEXTJOIN(""; "", TRUE, FILTER(CID!B9263:B14794, REGEXMATCH(CID!D9263:D14794, TEXTJOIN(""|"", TRUE, SPLIT(A9263, "";"")))))"),"#N/A")</f>
        <v>#N/A</v>
      </c>
    </row>
    <row r="9264">
      <c r="A9264" s="12" t="str">
        <f>IFERROR(__xludf.DUMMYFUNCTION("TEXTJOIN("";"", TRUE, FILTER(CID!$B$2:$B$14794, CID!B9264=CID!$D$2:$D$14794))"),"#N/A")</f>
        <v>#N/A</v>
      </c>
      <c r="B9264" s="12" t="str">
        <f>IFERROR(__xludf.DUMMYFUNCTION("TEXTJOIN(""; "", TRUE, FILTER(CID!B9264:B14794, REGEXMATCH(CID!D9264:D14794, TEXTJOIN(""|"", TRUE, SPLIT(A9264, "";"")))))"),"#N/A")</f>
        <v>#N/A</v>
      </c>
    </row>
    <row r="9265">
      <c r="A9265" s="12" t="str">
        <f>IFERROR(__xludf.DUMMYFUNCTION("TEXTJOIN("";"", TRUE, FILTER(CID!$B$2:$B$14794, CID!B9265=CID!$D$2:$D$14794))"),"#N/A")</f>
        <v>#N/A</v>
      </c>
      <c r="B9265" s="12" t="str">
        <f>IFERROR(__xludf.DUMMYFUNCTION("TEXTJOIN(""; "", TRUE, FILTER(CID!B9265:B14794, REGEXMATCH(CID!D9265:D14794, TEXTJOIN(""|"", TRUE, SPLIT(A9265, "";"")))))"),"#N/A")</f>
        <v>#N/A</v>
      </c>
    </row>
    <row r="9266">
      <c r="A9266" s="12" t="str">
        <f>IFERROR(__xludf.DUMMYFUNCTION("TEXTJOIN("";"", TRUE, FILTER(CID!$B$2:$B$14794, CID!B9266=CID!$D$2:$D$14794))"),"#N/A")</f>
        <v>#N/A</v>
      </c>
      <c r="B9266" s="12" t="str">
        <f>IFERROR(__xludf.DUMMYFUNCTION("TEXTJOIN(""; "", TRUE, FILTER(CID!B9266:B14794, REGEXMATCH(CID!D9266:D14794, TEXTJOIN(""|"", TRUE, SPLIT(A9266, "";"")))))"),"#N/A")</f>
        <v>#N/A</v>
      </c>
    </row>
    <row r="9267">
      <c r="A9267" s="12" t="str">
        <f>IFERROR(__xludf.DUMMYFUNCTION("TEXTJOIN("";"", TRUE, FILTER(CID!$B$2:$B$14794, CID!B9267=CID!$D$2:$D$14794))"),"#N/A")</f>
        <v>#N/A</v>
      </c>
      <c r="B9267" s="12" t="str">
        <f>IFERROR(__xludf.DUMMYFUNCTION("TEXTJOIN(""; "", TRUE, FILTER(CID!B9267:B14794, REGEXMATCH(CID!D9267:D14794, TEXTJOIN(""|"", TRUE, SPLIT(A9267, "";"")))))"),"#N/A")</f>
        <v>#N/A</v>
      </c>
    </row>
    <row r="9268">
      <c r="A9268" s="12" t="str">
        <f>IFERROR(__xludf.DUMMYFUNCTION("TEXTJOIN("";"", TRUE, FILTER(CID!$B$2:$B$14794, CID!B9268=CID!$D$2:$D$14794))"),"#N/A")</f>
        <v>#N/A</v>
      </c>
      <c r="B9268" s="12" t="str">
        <f>IFERROR(__xludf.DUMMYFUNCTION("TEXTJOIN(""; "", TRUE, FILTER(CID!B9268:B14794, REGEXMATCH(CID!D9268:D14794, TEXTJOIN(""|"", TRUE, SPLIT(A9268, "";"")))))"),"#N/A")</f>
        <v>#N/A</v>
      </c>
    </row>
    <row r="9269">
      <c r="A9269" s="12" t="str">
        <f>IFERROR(__xludf.DUMMYFUNCTION("TEXTJOIN("";"", TRUE, FILTER(CID!$B$2:$B$14794, CID!B9269=CID!$D$2:$D$14794))"),"#N/A")</f>
        <v>#N/A</v>
      </c>
      <c r="B9269" s="12" t="str">
        <f>IFERROR(__xludf.DUMMYFUNCTION("TEXTJOIN(""; "", TRUE, FILTER(CID!B9269:B14794, REGEXMATCH(CID!D9269:D14794, TEXTJOIN(""|"", TRUE, SPLIT(A9269, "";"")))))"),"#N/A")</f>
        <v>#N/A</v>
      </c>
    </row>
    <row r="9270">
      <c r="A9270" s="12" t="str">
        <f>IFERROR(__xludf.DUMMYFUNCTION("TEXTJOIN("";"", TRUE, FILTER(CID!$B$2:$B$14794, CID!B9270=CID!$D$2:$D$14794))"),"#N/A")</f>
        <v>#N/A</v>
      </c>
      <c r="B9270" s="12" t="str">
        <f>IFERROR(__xludf.DUMMYFUNCTION("TEXTJOIN(""; "", TRUE, FILTER(CID!B9270:B14794, REGEXMATCH(CID!D9270:D14794, TEXTJOIN(""|"", TRUE, SPLIT(A9270, "";"")))))"),"#N/A")</f>
        <v>#N/A</v>
      </c>
    </row>
    <row r="9271">
      <c r="A9271" s="12" t="str">
        <f>IFERROR(__xludf.DUMMYFUNCTION("TEXTJOIN("";"", TRUE, FILTER(CID!$B$2:$B$14794, CID!B9271=CID!$D$2:$D$14794))"),"#N/A")</f>
        <v>#N/A</v>
      </c>
      <c r="B9271" s="12" t="str">
        <f>IFERROR(__xludf.DUMMYFUNCTION("TEXTJOIN(""; "", TRUE, FILTER(CID!B9271:B14794, REGEXMATCH(CID!D9271:D14794, TEXTJOIN(""|"", TRUE, SPLIT(A9271, "";"")))))"),"#N/A")</f>
        <v>#N/A</v>
      </c>
    </row>
    <row r="9272">
      <c r="A9272" s="12" t="str">
        <f>IFERROR(__xludf.DUMMYFUNCTION("TEXTJOIN("";"", TRUE, FILTER(CID!$B$2:$B$14794, CID!B9272=CID!$D$2:$D$14794))"),"#N/A")</f>
        <v>#N/A</v>
      </c>
      <c r="B9272" s="12" t="str">
        <f>IFERROR(__xludf.DUMMYFUNCTION("TEXTJOIN(""; "", TRUE, FILTER(CID!B9272:B14794, REGEXMATCH(CID!D9272:D14794, TEXTJOIN(""|"", TRUE, SPLIT(A9272, "";"")))))"),"#N/A")</f>
        <v>#N/A</v>
      </c>
    </row>
    <row r="9273">
      <c r="A9273" s="12" t="str">
        <f>IFERROR(__xludf.DUMMYFUNCTION("TEXTJOIN("";"", TRUE, FILTER(CID!$B$2:$B$14794, CID!B9273=CID!$D$2:$D$14794))"),"#N/A")</f>
        <v>#N/A</v>
      </c>
      <c r="B9273" s="12" t="str">
        <f>IFERROR(__xludf.DUMMYFUNCTION("TEXTJOIN(""; "", TRUE, FILTER(CID!B9273:B14794, REGEXMATCH(CID!D9273:D14794, TEXTJOIN(""|"", TRUE, SPLIT(A9273, "";"")))))"),"#N/A")</f>
        <v>#N/A</v>
      </c>
    </row>
    <row r="9274">
      <c r="A9274" s="12" t="str">
        <f>IFERROR(__xludf.DUMMYFUNCTION("TEXTJOIN("";"", TRUE, FILTER(CID!$B$2:$B$14794, CID!B9274=CID!$D$2:$D$14794))"),"#N/A")</f>
        <v>#N/A</v>
      </c>
      <c r="B9274" s="12" t="str">
        <f>IFERROR(__xludf.DUMMYFUNCTION("TEXTJOIN(""; "", TRUE, FILTER(CID!B9274:B14794, REGEXMATCH(CID!D9274:D14794, TEXTJOIN(""|"", TRUE, SPLIT(A9274, "";"")))))"),"#N/A")</f>
        <v>#N/A</v>
      </c>
    </row>
    <row r="9275">
      <c r="A9275" s="12" t="str">
        <f>IFERROR(__xludf.DUMMYFUNCTION("TEXTJOIN("";"", TRUE, FILTER(CID!$B$2:$B$14794, CID!B9275=CID!$D$2:$D$14794))"),"#N/A")</f>
        <v>#N/A</v>
      </c>
      <c r="B9275" s="12" t="str">
        <f>IFERROR(__xludf.DUMMYFUNCTION("TEXTJOIN(""; "", TRUE, FILTER(CID!B9275:B14794, REGEXMATCH(CID!D9275:D14794, TEXTJOIN(""|"", TRUE, SPLIT(A9275, "";"")))))"),"#N/A")</f>
        <v>#N/A</v>
      </c>
    </row>
    <row r="9276">
      <c r="A9276" s="12" t="str">
        <f>IFERROR(__xludf.DUMMYFUNCTION("TEXTJOIN("";"", TRUE, FILTER(CID!$B$2:$B$14794, CID!B9276=CID!$D$2:$D$14794))"),"#N/A")</f>
        <v>#N/A</v>
      </c>
      <c r="B9276" s="12" t="str">
        <f>IFERROR(__xludf.DUMMYFUNCTION("TEXTJOIN(""; "", TRUE, FILTER(CID!B9276:B14794, REGEXMATCH(CID!D9276:D14794, TEXTJOIN(""|"", TRUE, SPLIT(A9276, "";"")))))"),"#N/A")</f>
        <v>#N/A</v>
      </c>
    </row>
    <row r="9277">
      <c r="A9277" s="12" t="str">
        <f>IFERROR(__xludf.DUMMYFUNCTION("TEXTJOIN("";"", TRUE, FILTER(CID!$B$2:$B$14794, CID!B9277=CID!$D$2:$D$14794))"),"#N/A")</f>
        <v>#N/A</v>
      </c>
      <c r="B9277" s="12" t="str">
        <f>IFERROR(__xludf.DUMMYFUNCTION("TEXTJOIN(""; "", TRUE, FILTER(CID!B9277:B14794, REGEXMATCH(CID!D9277:D14794, TEXTJOIN(""|"", TRUE, SPLIT(A9277, "";"")))))"),"#N/A")</f>
        <v>#N/A</v>
      </c>
    </row>
    <row r="9278">
      <c r="A9278" s="12" t="str">
        <f>IFERROR(__xludf.DUMMYFUNCTION("TEXTJOIN("";"", TRUE, FILTER(CID!$B$2:$B$14794, CID!B9278=CID!$D$2:$D$14794))"),"#N/A")</f>
        <v>#N/A</v>
      </c>
      <c r="B9278" s="12" t="str">
        <f>IFERROR(__xludf.DUMMYFUNCTION("TEXTJOIN(""; "", TRUE, FILTER(CID!B9278:B14794, REGEXMATCH(CID!D9278:D14794, TEXTJOIN(""|"", TRUE, SPLIT(A9278, "";"")))))"),"#N/A")</f>
        <v>#N/A</v>
      </c>
    </row>
    <row r="9279">
      <c r="A9279" s="12" t="str">
        <f>IFERROR(__xludf.DUMMYFUNCTION("TEXTJOIN("";"", TRUE, FILTER(CID!$B$2:$B$14794, CID!B9279=CID!$D$2:$D$14794))"),"#N/A")</f>
        <v>#N/A</v>
      </c>
      <c r="B9279" s="12" t="str">
        <f>IFERROR(__xludf.DUMMYFUNCTION("TEXTJOIN(""; "", TRUE, FILTER(CID!B9279:B14794, REGEXMATCH(CID!D9279:D14794, TEXTJOIN(""|"", TRUE, SPLIT(A9279, "";"")))))"),"#N/A")</f>
        <v>#N/A</v>
      </c>
    </row>
    <row r="9280">
      <c r="A9280" s="12" t="str">
        <f>IFERROR(__xludf.DUMMYFUNCTION("TEXTJOIN("";"", TRUE, FILTER(CID!$B$2:$B$14794, CID!B9280=CID!$D$2:$D$14794))"),"#N/A")</f>
        <v>#N/A</v>
      </c>
      <c r="B9280" s="12" t="str">
        <f>IFERROR(__xludf.DUMMYFUNCTION("TEXTJOIN(""; "", TRUE, FILTER(CID!B9280:B14794, REGEXMATCH(CID!D9280:D14794, TEXTJOIN(""|"", TRUE, SPLIT(A9280, "";"")))))"),"#N/A")</f>
        <v>#N/A</v>
      </c>
    </row>
    <row r="9281">
      <c r="A9281" s="12" t="str">
        <f>IFERROR(__xludf.DUMMYFUNCTION("TEXTJOIN("";"", TRUE, FILTER(CID!$B$2:$B$14794, CID!B9281=CID!$D$2:$D$14794))"),"#N/A")</f>
        <v>#N/A</v>
      </c>
      <c r="B9281" s="12" t="str">
        <f>IFERROR(__xludf.DUMMYFUNCTION("TEXTJOIN(""; "", TRUE, FILTER(CID!B9281:B14794, REGEXMATCH(CID!D9281:D14794, TEXTJOIN(""|"", TRUE, SPLIT(A9281, "";"")))))"),"#N/A")</f>
        <v>#N/A</v>
      </c>
    </row>
    <row r="9282">
      <c r="A9282" s="12" t="str">
        <f>IFERROR(__xludf.DUMMYFUNCTION("TEXTJOIN("";"", TRUE, FILTER(CID!$B$2:$B$14794, CID!B9282=CID!$D$2:$D$14794))"),"#N/A")</f>
        <v>#N/A</v>
      </c>
      <c r="B9282" s="12" t="str">
        <f>IFERROR(__xludf.DUMMYFUNCTION("TEXTJOIN(""; "", TRUE, FILTER(CID!B9282:B14794, REGEXMATCH(CID!D9282:D14794, TEXTJOIN(""|"", TRUE, SPLIT(A9282, "";"")))))"),"#N/A")</f>
        <v>#N/A</v>
      </c>
    </row>
    <row r="9283">
      <c r="A9283" s="12" t="str">
        <f>IFERROR(__xludf.DUMMYFUNCTION("TEXTJOIN("";"", TRUE, FILTER(CID!$B$2:$B$14794, CID!B9283=CID!$D$2:$D$14794))"),"#N/A")</f>
        <v>#N/A</v>
      </c>
      <c r="B9283" s="12" t="str">
        <f>IFERROR(__xludf.DUMMYFUNCTION("TEXTJOIN(""; "", TRUE, FILTER(CID!B9283:B14794, REGEXMATCH(CID!D9283:D14794, TEXTJOIN(""|"", TRUE, SPLIT(A9283, "";"")))))"),"#N/A")</f>
        <v>#N/A</v>
      </c>
    </row>
    <row r="9284">
      <c r="A9284" s="12" t="str">
        <f>IFERROR(__xludf.DUMMYFUNCTION("TEXTJOIN("";"", TRUE, FILTER(CID!$B$2:$B$14794, CID!B9284=CID!$D$2:$D$14794))"),"#N/A")</f>
        <v>#N/A</v>
      </c>
      <c r="B9284" s="12" t="str">
        <f>IFERROR(__xludf.DUMMYFUNCTION("TEXTJOIN(""; "", TRUE, FILTER(CID!B9284:B14794, REGEXMATCH(CID!D9284:D14794, TEXTJOIN(""|"", TRUE, SPLIT(A9284, "";"")))))"),"#N/A")</f>
        <v>#N/A</v>
      </c>
    </row>
    <row r="9285">
      <c r="A9285" s="12" t="str">
        <f>IFERROR(__xludf.DUMMYFUNCTION("TEXTJOIN("";"", TRUE, FILTER(CID!$B$2:$B$14794, CID!B9285=CID!$D$2:$D$14794))"),"#N/A")</f>
        <v>#N/A</v>
      </c>
      <c r="B9285" s="12" t="str">
        <f>IFERROR(__xludf.DUMMYFUNCTION("TEXTJOIN(""; "", TRUE, FILTER(CID!B9285:B14794, REGEXMATCH(CID!D9285:D14794, TEXTJOIN(""|"", TRUE, SPLIT(A9285, "";"")))))"),"#N/A")</f>
        <v>#N/A</v>
      </c>
    </row>
    <row r="9286">
      <c r="A9286" s="12" t="str">
        <f>IFERROR(__xludf.DUMMYFUNCTION("TEXTJOIN("";"", TRUE, FILTER(CID!$B$2:$B$14794, CID!B9286=CID!$D$2:$D$14794))"),"#N/A")</f>
        <v>#N/A</v>
      </c>
      <c r="B9286" s="12" t="str">
        <f>IFERROR(__xludf.DUMMYFUNCTION("TEXTJOIN(""; "", TRUE, FILTER(CID!B9286:B14794, REGEXMATCH(CID!D9286:D14794, TEXTJOIN(""|"", TRUE, SPLIT(A9286, "";"")))))"),"#N/A")</f>
        <v>#N/A</v>
      </c>
    </row>
    <row r="9287">
      <c r="A9287" s="12" t="str">
        <f>IFERROR(__xludf.DUMMYFUNCTION("TEXTJOIN("";"", TRUE, FILTER(CID!$B$2:$B$14794, CID!B9287=CID!$D$2:$D$14794))"),"#N/A")</f>
        <v>#N/A</v>
      </c>
      <c r="B9287" s="12" t="str">
        <f>IFERROR(__xludf.DUMMYFUNCTION("TEXTJOIN(""; "", TRUE, FILTER(CID!B9287:B14794, REGEXMATCH(CID!D9287:D14794, TEXTJOIN(""|"", TRUE, SPLIT(A9287, "";"")))))"),"#N/A")</f>
        <v>#N/A</v>
      </c>
    </row>
    <row r="9288">
      <c r="A9288" s="12" t="str">
        <f>IFERROR(__xludf.DUMMYFUNCTION("TEXTJOIN("";"", TRUE, FILTER(CID!$B$2:$B$14794, CID!B9288=CID!$D$2:$D$14794))"),"#N/A")</f>
        <v>#N/A</v>
      </c>
      <c r="B9288" s="12" t="str">
        <f>IFERROR(__xludf.DUMMYFUNCTION("TEXTJOIN(""; "", TRUE, FILTER(CID!B9288:B14794, REGEXMATCH(CID!D9288:D14794, TEXTJOIN(""|"", TRUE, SPLIT(A9288, "";"")))))"),"#N/A")</f>
        <v>#N/A</v>
      </c>
    </row>
    <row r="9289">
      <c r="A9289" s="12" t="str">
        <f>IFERROR(__xludf.DUMMYFUNCTION("TEXTJOIN("";"", TRUE, FILTER(CID!$B$2:$B$14794, CID!B9289=CID!$D$2:$D$14794))"),"#N/A")</f>
        <v>#N/A</v>
      </c>
      <c r="B9289" s="12" t="str">
        <f>IFERROR(__xludf.DUMMYFUNCTION("TEXTJOIN(""; "", TRUE, FILTER(CID!B9289:B14794, REGEXMATCH(CID!D9289:D14794, TEXTJOIN(""|"", TRUE, SPLIT(A9289, "";"")))))"),"#N/A")</f>
        <v>#N/A</v>
      </c>
    </row>
    <row r="9290">
      <c r="A9290" s="12" t="str">
        <f>IFERROR(__xludf.DUMMYFUNCTION("TEXTJOIN("";"", TRUE, FILTER(CID!$B$2:$B$14794, CID!B9290=CID!$D$2:$D$14794))"),"#N/A")</f>
        <v>#N/A</v>
      </c>
      <c r="B9290" s="12" t="str">
        <f>IFERROR(__xludf.DUMMYFUNCTION("TEXTJOIN(""; "", TRUE, FILTER(CID!B9290:B14794, REGEXMATCH(CID!D9290:D14794, TEXTJOIN(""|"", TRUE, SPLIT(A9290, "";"")))))"),"#N/A")</f>
        <v>#N/A</v>
      </c>
    </row>
    <row r="9291">
      <c r="A9291" s="12" t="str">
        <f>IFERROR(__xludf.DUMMYFUNCTION("TEXTJOIN("";"", TRUE, FILTER(CID!$B$2:$B$14794, CID!B9291=CID!$D$2:$D$14794))"),"#N/A")</f>
        <v>#N/A</v>
      </c>
      <c r="B9291" s="12" t="str">
        <f>IFERROR(__xludf.DUMMYFUNCTION("TEXTJOIN(""; "", TRUE, FILTER(CID!B9291:B14794, REGEXMATCH(CID!D9291:D14794, TEXTJOIN(""|"", TRUE, SPLIT(A9291, "";"")))))"),"#N/A")</f>
        <v>#N/A</v>
      </c>
    </row>
    <row r="9292">
      <c r="A9292" s="12" t="str">
        <f>IFERROR(__xludf.DUMMYFUNCTION("TEXTJOIN("";"", TRUE, FILTER(CID!$B$2:$B$14794, CID!B9292=CID!$D$2:$D$14794))"),"#N/A")</f>
        <v>#N/A</v>
      </c>
      <c r="B9292" s="12" t="str">
        <f>IFERROR(__xludf.DUMMYFUNCTION("TEXTJOIN(""; "", TRUE, FILTER(CID!B9292:B14794, REGEXMATCH(CID!D9292:D14794, TEXTJOIN(""|"", TRUE, SPLIT(A9292, "";"")))))"),"#N/A")</f>
        <v>#N/A</v>
      </c>
    </row>
    <row r="9293">
      <c r="A9293" s="12" t="str">
        <f>IFERROR(__xludf.DUMMYFUNCTION("TEXTJOIN("";"", TRUE, FILTER(CID!$B$2:$B$14794, CID!B9293=CID!$D$2:$D$14794))"),"#N/A")</f>
        <v>#N/A</v>
      </c>
      <c r="B9293" s="12" t="str">
        <f>IFERROR(__xludf.DUMMYFUNCTION("TEXTJOIN(""; "", TRUE, FILTER(CID!B9293:B14794, REGEXMATCH(CID!D9293:D14794, TEXTJOIN(""|"", TRUE, SPLIT(A9293, "";"")))))"),"#N/A")</f>
        <v>#N/A</v>
      </c>
    </row>
    <row r="9294">
      <c r="A9294" s="12" t="str">
        <f>IFERROR(__xludf.DUMMYFUNCTION("TEXTJOIN("";"", TRUE, FILTER(CID!$B$2:$B$14794, CID!B9294=CID!$D$2:$D$14794))"),"#N/A")</f>
        <v>#N/A</v>
      </c>
      <c r="B9294" s="12" t="str">
        <f>IFERROR(__xludf.DUMMYFUNCTION("TEXTJOIN(""; "", TRUE, FILTER(CID!B9294:B14794, REGEXMATCH(CID!D9294:D14794, TEXTJOIN(""|"", TRUE, SPLIT(A9294, "";"")))))"),"#N/A")</f>
        <v>#N/A</v>
      </c>
    </row>
    <row r="9295">
      <c r="A9295" s="12" t="str">
        <f>IFERROR(__xludf.DUMMYFUNCTION("TEXTJOIN("";"", TRUE, FILTER(CID!$B$2:$B$14794, CID!B9295=CID!$D$2:$D$14794))"),"#N/A")</f>
        <v>#N/A</v>
      </c>
      <c r="B9295" s="12" t="str">
        <f>IFERROR(__xludf.DUMMYFUNCTION("TEXTJOIN(""; "", TRUE, FILTER(CID!B9295:B14794, REGEXMATCH(CID!D9295:D14794, TEXTJOIN(""|"", TRUE, SPLIT(A9295, "";"")))))"),"#N/A")</f>
        <v>#N/A</v>
      </c>
    </row>
    <row r="9296">
      <c r="A9296" s="12" t="str">
        <f>IFERROR(__xludf.DUMMYFUNCTION("TEXTJOIN("";"", TRUE, FILTER(CID!$B$2:$B$14794, CID!B9296=CID!$D$2:$D$14794))"),"#N/A")</f>
        <v>#N/A</v>
      </c>
      <c r="B9296" s="12" t="str">
        <f>IFERROR(__xludf.DUMMYFUNCTION("TEXTJOIN(""; "", TRUE, FILTER(CID!B9296:B14794, REGEXMATCH(CID!D9296:D14794, TEXTJOIN(""|"", TRUE, SPLIT(A9296, "";"")))))"),"#N/A")</f>
        <v>#N/A</v>
      </c>
    </row>
    <row r="9297">
      <c r="A9297" s="12" t="str">
        <f>IFERROR(__xludf.DUMMYFUNCTION("TEXTJOIN("";"", TRUE, FILTER(CID!$B$2:$B$14794, CID!B9297=CID!$D$2:$D$14794))"),"#N/A")</f>
        <v>#N/A</v>
      </c>
      <c r="B9297" s="12" t="str">
        <f>IFERROR(__xludf.DUMMYFUNCTION("TEXTJOIN(""; "", TRUE, FILTER(CID!B9297:B14794, REGEXMATCH(CID!D9297:D14794, TEXTJOIN(""|"", TRUE, SPLIT(A9297, "";"")))))"),"#N/A")</f>
        <v>#N/A</v>
      </c>
    </row>
    <row r="9298">
      <c r="A9298" s="12" t="str">
        <f>IFERROR(__xludf.DUMMYFUNCTION("TEXTJOIN("";"", TRUE, FILTER(CID!$B$2:$B$14794, CID!B9298=CID!$D$2:$D$14794))"),"#N/A")</f>
        <v>#N/A</v>
      </c>
      <c r="B9298" s="12" t="str">
        <f>IFERROR(__xludf.DUMMYFUNCTION("TEXTJOIN(""; "", TRUE, FILTER(CID!B9298:B14794, REGEXMATCH(CID!D9298:D14794, TEXTJOIN(""|"", TRUE, SPLIT(A9298, "";"")))))"),"#N/A")</f>
        <v>#N/A</v>
      </c>
    </row>
    <row r="9299">
      <c r="A9299" s="12" t="str">
        <f>IFERROR(__xludf.DUMMYFUNCTION("TEXTJOIN("";"", TRUE, FILTER(CID!$B$2:$B$14794, CID!B9299=CID!$D$2:$D$14794))"),"#N/A")</f>
        <v>#N/A</v>
      </c>
      <c r="B9299" s="12" t="str">
        <f>IFERROR(__xludf.DUMMYFUNCTION("TEXTJOIN(""; "", TRUE, FILTER(CID!B9299:B14794, REGEXMATCH(CID!D9299:D14794, TEXTJOIN(""|"", TRUE, SPLIT(A9299, "";"")))))"),"#N/A")</f>
        <v>#N/A</v>
      </c>
    </row>
    <row r="9300">
      <c r="A9300" s="12" t="str">
        <f>IFERROR(__xludf.DUMMYFUNCTION("TEXTJOIN("";"", TRUE, FILTER(CID!$B$2:$B$14794, CID!B9300=CID!$D$2:$D$14794))"),"#N/A")</f>
        <v>#N/A</v>
      </c>
      <c r="B9300" s="12" t="str">
        <f>IFERROR(__xludf.DUMMYFUNCTION("TEXTJOIN(""; "", TRUE, FILTER(CID!B9300:B14794, REGEXMATCH(CID!D9300:D14794, TEXTJOIN(""|"", TRUE, SPLIT(A9300, "";"")))))"),"#N/A")</f>
        <v>#N/A</v>
      </c>
    </row>
    <row r="9301">
      <c r="A9301" s="12" t="str">
        <f>IFERROR(__xludf.DUMMYFUNCTION("TEXTJOIN("";"", TRUE, FILTER(CID!$B$2:$B$14794, CID!B9301=CID!$D$2:$D$14794))"),"#N/A")</f>
        <v>#N/A</v>
      </c>
      <c r="B9301" s="12" t="str">
        <f>IFERROR(__xludf.DUMMYFUNCTION("TEXTJOIN(""; "", TRUE, FILTER(CID!B9301:B14794, REGEXMATCH(CID!D9301:D14794, TEXTJOIN(""|"", TRUE, SPLIT(A9301, "";"")))))"),"#N/A")</f>
        <v>#N/A</v>
      </c>
    </row>
    <row r="9302">
      <c r="A9302" s="12" t="str">
        <f>IFERROR(__xludf.DUMMYFUNCTION("TEXTJOIN("";"", TRUE, FILTER(CID!$B$2:$B$14794, CID!B9302=CID!$D$2:$D$14794))"),"#N/A")</f>
        <v>#N/A</v>
      </c>
      <c r="B9302" s="12" t="str">
        <f>IFERROR(__xludf.DUMMYFUNCTION("TEXTJOIN(""; "", TRUE, FILTER(CID!B9302:B14794, REGEXMATCH(CID!D9302:D14794, TEXTJOIN(""|"", TRUE, SPLIT(A9302, "";"")))))"),"#N/A")</f>
        <v>#N/A</v>
      </c>
    </row>
    <row r="9303">
      <c r="A9303" s="12" t="str">
        <f>IFERROR(__xludf.DUMMYFUNCTION("TEXTJOIN("";"", TRUE, FILTER(CID!$B$2:$B$14794, CID!B9303=CID!$D$2:$D$14794))"),"#N/A")</f>
        <v>#N/A</v>
      </c>
      <c r="B9303" s="12" t="str">
        <f>IFERROR(__xludf.DUMMYFUNCTION("TEXTJOIN(""; "", TRUE, FILTER(CID!B9303:B14794, REGEXMATCH(CID!D9303:D14794, TEXTJOIN(""|"", TRUE, SPLIT(A9303, "";"")))))"),"#N/A")</f>
        <v>#N/A</v>
      </c>
    </row>
    <row r="9304">
      <c r="A9304" s="12" t="str">
        <f>IFERROR(__xludf.DUMMYFUNCTION("TEXTJOIN("";"", TRUE, FILTER(CID!$B$2:$B$14794, CID!B9304=CID!$D$2:$D$14794))"),"#N/A")</f>
        <v>#N/A</v>
      </c>
      <c r="B9304" s="12" t="str">
        <f>IFERROR(__xludf.DUMMYFUNCTION("TEXTJOIN(""; "", TRUE, FILTER(CID!B9304:B14794, REGEXMATCH(CID!D9304:D14794, TEXTJOIN(""|"", TRUE, SPLIT(A9304, "";"")))))"),"#N/A")</f>
        <v>#N/A</v>
      </c>
    </row>
    <row r="9305">
      <c r="A9305" s="12" t="str">
        <f>IFERROR(__xludf.DUMMYFUNCTION("TEXTJOIN("";"", TRUE, FILTER(CID!$B$2:$B$14794, CID!B9305=CID!$D$2:$D$14794))"),"#N/A")</f>
        <v>#N/A</v>
      </c>
      <c r="B9305" s="12" t="str">
        <f>IFERROR(__xludf.DUMMYFUNCTION("TEXTJOIN(""; "", TRUE, FILTER(CID!B9305:B14794, REGEXMATCH(CID!D9305:D14794, TEXTJOIN(""|"", TRUE, SPLIT(A9305, "";"")))))"),"#N/A")</f>
        <v>#N/A</v>
      </c>
    </row>
    <row r="9306">
      <c r="A9306" s="12" t="str">
        <f>IFERROR(__xludf.DUMMYFUNCTION("TEXTJOIN("";"", TRUE, FILTER(CID!$B$2:$B$14794, CID!B9306=CID!$D$2:$D$14794))"),"#N/A")</f>
        <v>#N/A</v>
      </c>
      <c r="B9306" s="12" t="str">
        <f>IFERROR(__xludf.DUMMYFUNCTION("TEXTJOIN(""; "", TRUE, FILTER(CID!B9306:B14794, REGEXMATCH(CID!D9306:D14794, TEXTJOIN(""|"", TRUE, SPLIT(A9306, "";"")))))"),"#N/A")</f>
        <v>#N/A</v>
      </c>
    </row>
    <row r="9307">
      <c r="A9307" s="12" t="str">
        <f>IFERROR(__xludf.DUMMYFUNCTION("TEXTJOIN("";"", TRUE, FILTER(CID!$B$2:$B$14794, CID!B9307=CID!$D$2:$D$14794))"),"#N/A")</f>
        <v>#N/A</v>
      </c>
      <c r="B9307" s="12" t="str">
        <f>IFERROR(__xludf.DUMMYFUNCTION("TEXTJOIN(""; "", TRUE, FILTER(CID!B9307:B14794, REGEXMATCH(CID!D9307:D14794, TEXTJOIN(""|"", TRUE, SPLIT(A9307, "";"")))))"),"#N/A")</f>
        <v>#N/A</v>
      </c>
    </row>
    <row r="9308">
      <c r="A9308" s="12" t="str">
        <f>IFERROR(__xludf.DUMMYFUNCTION("TEXTJOIN("";"", TRUE, FILTER(CID!$B$2:$B$14794, CID!B9308=CID!$D$2:$D$14794))"),"#N/A")</f>
        <v>#N/A</v>
      </c>
      <c r="B9308" s="12" t="str">
        <f>IFERROR(__xludf.DUMMYFUNCTION("TEXTJOIN(""; "", TRUE, FILTER(CID!B9308:B14794, REGEXMATCH(CID!D9308:D14794, TEXTJOIN(""|"", TRUE, SPLIT(A9308, "";"")))))"),"#N/A")</f>
        <v>#N/A</v>
      </c>
    </row>
    <row r="9309">
      <c r="A9309" s="12" t="str">
        <f>IFERROR(__xludf.DUMMYFUNCTION("TEXTJOIN("";"", TRUE, FILTER(CID!$B$2:$B$14794, CID!B9309=CID!$D$2:$D$14794))"),"#N/A")</f>
        <v>#N/A</v>
      </c>
      <c r="B9309" s="12" t="str">
        <f>IFERROR(__xludf.DUMMYFUNCTION("TEXTJOIN(""; "", TRUE, FILTER(CID!B9309:B14794, REGEXMATCH(CID!D9309:D14794, TEXTJOIN(""|"", TRUE, SPLIT(A9309, "";"")))))"),"#N/A")</f>
        <v>#N/A</v>
      </c>
    </row>
    <row r="9310">
      <c r="A9310" s="12" t="str">
        <f>IFERROR(__xludf.DUMMYFUNCTION("TEXTJOIN("";"", TRUE, FILTER(CID!$B$2:$B$14794, CID!B9310=CID!$D$2:$D$14794))"),"#N/A")</f>
        <v>#N/A</v>
      </c>
      <c r="B9310" s="12" t="str">
        <f>IFERROR(__xludf.DUMMYFUNCTION("TEXTJOIN(""; "", TRUE, FILTER(CID!B9310:B14794, REGEXMATCH(CID!D9310:D14794, TEXTJOIN(""|"", TRUE, SPLIT(A9310, "";"")))))"),"#N/A")</f>
        <v>#N/A</v>
      </c>
    </row>
    <row r="9311">
      <c r="A9311" s="12" t="str">
        <f>IFERROR(__xludf.DUMMYFUNCTION("TEXTJOIN("";"", TRUE, FILTER(CID!$B$2:$B$14794, CID!B9311=CID!$D$2:$D$14794))"),"#N/A")</f>
        <v>#N/A</v>
      </c>
      <c r="B9311" s="12" t="str">
        <f>IFERROR(__xludf.DUMMYFUNCTION("TEXTJOIN(""; "", TRUE, FILTER(CID!B9311:B14794, REGEXMATCH(CID!D9311:D14794, TEXTJOIN(""|"", TRUE, SPLIT(A9311, "";"")))))"),"#N/A")</f>
        <v>#N/A</v>
      </c>
    </row>
    <row r="9312">
      <c r="A9312" s="12" t="str">
        <f>IFERROR(__xludf.DUMMYFUNCTION("TEXTJOIN("";"", TRUE, FILTER(CID!$B$2:$B$14794, CID!B9312=CID!$D$2:$D$14794))"),"#N/A")</f>
        <v>#N/A</v>
      </c>
      <c r="B9312" s="12" t="str">
        <f>IFERROR(__xludf.DUMMYFUNCTION("TEXTJOIN(""; "", TRUE, FILTER(CID!B9312:B14794, REGEXMATCH(CID!D9312:D14794, TEXTJOIN(""|"", TRUE, SPLIT(A9312, "";"")))))"),"#N/A")</f>
        <v>#N/A</v>
      </c>
    </row>
    <row r="9313">
      <c r="A9313" s="12" t="str">
        <f>IFERROR(__xludf.DUMMYFUNCTION("TEXTJOIN("";"", TRUE, FILTER(CID!$B$2:$B$14794, CID!B9313=CID!$D$2:$D$14794))"),"#N/A")</f>
        <v>#N/A</v>
      </c>
      <c r="B9313" s="12" t="str">
        <f>IFERROR(__xludf.DUMMYFUNCTION("TEXTJOIN(""; "", TRUE, FILTER(CID!B9313:B14794, REGEXMATCH(CID!D9313:D14794, TEXTJOIN(""|"", TRUE, SPLIT(A9313, "";"")))))"),"#N/A")</f>
        <v>#N/A</v>
      </c>
    </row>
    <row r="9314">
      <c r="A9314" s="12" t="str">
        <f>IFERROR(__xludf.DUMMYFUNCTION("TEXTJOIN("";"", TRUE, FILTER(CID!$B$2:$B$14794, CID!B9314=CID!$D$2:$D$14794))"),"#N/A")</f>
        <v>#N/A</v>
      </c>
      <c r="B9314" s="12" t="str">
        <f>IFERROR(__xludf.DUMMYFUNCTION("TEXTJOIN(""; "", TRUE, FILTER(CID!B9314:B14794, REGEXMATCH(CID!D9314:D14794, TEXTJOIN(""|"", TRUE, SPLIT(A9314, "";"")))))"),"#N/A")</f>
        <v>#N/A</v>
      </c>
    </row>
    <row r="9315">
      <c r="A9315" s="12" t="str">
        <f>IFERROR(__xludf.DUMMYFUNCTION("TEXTJOIN("";"", TRUE, FILTER(CID!$B$2:$B$14794, CID!B9315=CID!$D$2:$D$14794))"),"#N/A")</f>
        <v>#N/A</v>
      </c>
      <c r="B9315" s="12" t="str">
        <f>IFERROR(__xludf.DUMMYFUNCTION("TEXTJOIN(""; "", TRUE, FILTER(CID!B9315:B14794, REGEXMATCH(CID!D9315:D14794, TEXTJOIN(""|"", TRUE, SPLIT(A9315, "";"")))))"),"#N/A")</f>
        <v>#N/A</v>
      </c>
    </row>
    <row r="9316">
      <c r="A9316" s="12" t="str">
        <f>IFERROR(__xludf.DUMMYFUNCTION("TEXTJOIN("";"", TRUE, FILTER(CID!$B$2:$B$14794, CID!B9316=CID!$D$2:$D$14794))"),"#N/A")</f>
        <v>#N/A</v>
      </c>
      <c r="B9316" s="12" t="str">
        <f>IFERROR(__xludf.DUMMYFUNCTION("TEXTJOIN(""; "", TRUE, FILTER(CID!B9316:B14794, REGEXMATCH(CID!D9316:D14794, TEXTJOIN(""|"", TRUE, SPLIT(A9316, "";"")))))"),"#N/A")</f>
        <v>#N/A</v>
      </c>
    </row>
    <row r="9317">
      <c r="A9317" s="12" t="str">
        <f>IFERROR(__xludf.DUMMYFUNCTION("TEXTJOIN("";"", TRUE, FILTER(CID!$B$2:$B$14794, CID!B9317=CID!$D$2:$D$14794))"),"#N/A")</f>
        <v>#N/A</v>
      </c>
      <c r="B9317" s="12" t="str">
        <f>IFERROR(__xludf.DUMMYFUNCTION("TEXTJOIN(""; "", TRUE, FILTER(CID!B9317:B14794, REGEXMATCH(CID!D9317:D14794, TEXTJOIN(""|"", TRUE, SPLIT(A9317, "";"")))))"),"#N/A")</f>
        <v>#N/A</v>
      </c>
    </row>
    <row r="9318">
      <c r="A9318" s="12" t="str">
        <f>IFERROR(__xludf.DUMMYFUNCTION("TEXTJOIN("";"", TRUE, FILTER(CID!$B$2:$B$14794, CID!B9318=CID!$D$2:$D$14794))"),"#N/A")</f>
        <v>#N/A</v>
      </c>
      <c r="B9318" s="12" t="str">
        <f>IFERROR(__xludf.DUMMYFUNCTION("TEXTJOIN(""; "", TRUE, FILTER(CID!B9318:B14794, REGEXMATCH(CID!D9318:D14794, TEXTJOIN(""|"", TRUE, SPLIT(A9318, "";"")))))"),"#N/A")</f>
        <v>#N/A</v>
      </c>
    </row>
    <row r="9319">
      <c r="A9319" s="12" t="str">
        <f>IFERROR(__xludf.DUMMYFUNCTION("TEXTJOIN("";"", TRUE, FILTER(CID!$B$2:$B$14794, CID!B9319=CID!$D$2:$D$14794))"),"#N/A")</f>
        <v>#N/A</v>
      </c>
      <c r="B9319" s="12" t="str">
        <f>IFERROR(__xludf.DUMMYFUNCTION("TEXTJOIN(""; "", TRUE, FILTER(CID!B9319:B14794, REGEXMATCH(CID!D9319:D14794, TEXTJOIN(""|"", TRUE, SPLIT(A9319, "";"")))))"),"#N/A")</f>
        <v>#N/A</v>
      </c>
    </row>
    <row r="9320">
      <c r="A9320" s="12" t="str">
        <f>IFERROR(__xludf.DUMMYFUNCTION("TEXTJOIN("";"", TRUE, FILTER(CID!$B$2:$B$14794, CID!B9320=CID!$D$2:$D$14794))"),"#N/A")</f>
        <v>#N/A</v>
      </c>
      <c r="B9320" s="12" t="str">
        <f>IFERROR(__xludf.DUMMYFUNCTION("TEXTJOIN(""; "", TRUE, FILTER(CID!B9320:B14794, REGEXMATCH(CID!D9320:D14794, TEXTJOIN(""|"", TRUE, SPLIT(A9320, "";"")))))"),"#N/A")</f>
        <v>#N/A</v>
      </c>
    </row>
    <row r="9321">
      <c r="A9321" s="12" t="str">
        <f>IFERROR(__xludf.DUMMYFUNCTION("TEXTJOIN("";"", TRUE, FILTER(CID!$B$2:$B$14794, CID!B9321=CID!$D$2:$D$14794))"),"#N/A")</f>
        <v>#N/A</v>
      </c>
      <c r="B9321" s="12" t="str">
        <f>IFERROR(__xludf.DUMMYFUNCTION("TEXTJOIN(""; "", TRUE, FILTER(CID!B9321:B14794, REGEXMATCH(CID!D9321:D14794, TEXTJOIN(""|"", TRUE, SPLIT(A9321, "";"")))))"),"#N/A")</f>
        <v>#N/A</v>
      </c>
    </row>
    <row r="9322">
      <c r="A9322" s="12" t="str">
        <f>IFERROR(__xludf.DUMMYFUNCTION("TEXTJOIN("";"", TRUE, FILTER(CID!$B$2:$B$14794, CID!B9322=CID!$D$2:$D$14794))"),"#N/A")</f>
        <v>#N/A</v>
      </c>
      <c r="B9322" s="12" t="str">
        <f>IFERROR(__xludf.DUMMYFUNCTION("TEXTJOIN(""; "", TRUE, FILTER(CID!B9322:B14794, REGEXMATCH(CID!D9322:D14794, TEXTJOIN(""|"", TRUE, SPLIT(A9322, "";"")))))"),"#N/A")</f>
        <v>#N/A</v>
      </c>
    </row>
    <row r="9323">
      <c r="A9323" s="12" t="str">
        <f>IFERROR(__xludf.DUMMYFUNCTION("TEXTJOIN("";"", TRUE, FILTER(CID!$B$2:$B$14794, CID!B9323=CID!$D$2:$D$14794))"),"#N/A")</f>
        <v>#N/A</v>
      </c>
      <c r="B9323" s="12" t="str">
        <f>IFERROR(__xludf.DUMMYFUNCTION("TEXTJOIN(""; "", TRUE, FILTER(CID!B9323:B14794, REGEXMATCH(CID!D9323:D14794, TEXTJOIN(""|"", TRUE, SPLIT(A9323, "";"")))))"),"#N/A")</f>
        <v>#N/A</v>
      </c>
    </row>
    <row r="9324">
      <c r="A9324" s="12" t="str">
        <f>IFERROR(__xludf.DUMMYFUNCTION("TEXTJOIN("";"", TRUE, FILTER(CID!$B$2:$B$14794, CID!B9324=CID!$D$2:$D$14794))"),"#N/A")</f>
        <v>#N/A</v>
      </c>
      <c r="B9324" s="12" t="str">
        <f>IFERROR(__xludf.DUMMYFUNCTION("TEXTJOIN(""; "", TRUE, FILTER(CID!B9324:B14794, REGEXMATCH(CID!D9324:D14794, TEXTJOIN(""|"", TRUE, SPLIT(A9324, "";"")))))"),"#N/A")</f>
        <v>#N/A</v>
      </c>
    </row>
    <row r="9325">
      <c r="A9325" s="12" t="str">
        <f>IFERROR(__xludf.DUMMYFUNCTION("TEXTJOIN("";"", TRUE, FILTER(CID!$B$2:$B$14794, CID!B9325=CID!$D$2:$D$14794))"),"#N/A")</f>
        <v>#N/A</v>
      </c>
      <c r="B9325" s="12" t="str">
        <f>IFERROR(__xludf.DUMMYFUNCTION("TEXTJOIN(""; "", TRUE, FILTER(CID!B9325:B14794, REGEXMATCH(CID!D9325:D14794, TEXTJOIN(""|"", TRUE, SPLIT(A9325, "";"")))))"),"#N/A")</f>
        <v>#N/A</v>
      </c>
    </row>
    <row r="9326">
      <c r="A9326" s="12" t="str">
        <f>IFERROR(__xludf.DUMMYFUNCTION("TEXTJOIN("";"", TRUE, FILTER(CID!$B$2:$B$14794, CID!B9326=CID!$D$2:$D$14794))"),"#N/A")</f>
        <v>#N/A</v>
      </c>
      <c r="B9326" s="12" t="str">
        <f>IFERROR(__xludf.DUMMYFUNCTION("TEXTJOIN(""; "", TRUE, FILTER(CID!B9326:B14794, REGEXMATCH(CID!D9326:D14794, TEXTJOIN(""|"", TRUE, SPLIT(A9326, "";"")))))"),"#N/A")</f>
        <v>#N/A</v>
      </c>
    </row>
    <row r="9327">
      <c r="A9327" s="12" t="str">
        <f>IFERROR(__xludf.DUMMYFUNCTION("TEXTJOIN("";"", TRUE, FILTER(CID!$B$2:$B$14794, CID!B9327=CID!$D$2:$D$14794))"),"#N/A")</f>
        <v>#N/A</v>
      </c>
      <c r="B9327" s="12" t="str">
        <f>IFERROR(__xludf.DUMMYFUNCTION("TEXTJOIN(""; "", TRUE, FILTER(CID!B9327:B14794, REGEXMATCH(CID!D9327:D14794, TEXTJOIN(""|"", TRUE, SPLIT(A9327, "";"")))))"),"#N/A")</f>
        <v>#N/A</v>
      </c>
    </row>
    <row r="9328">
      <c r="A9328" s="12" t="str">
        <f>IFERROR(__xludf.DUMMYFUNCTION("TEXTJOIN("";"", TRUE, FILTER(CID!$B$2:$B$14794, CID!B9328=CID!$D$2:$D$14794))"),"#N/A")</f>
        <v>#N/A</v>
      </c>
      <c r="B9328" s="12" t="str">
        <f>IFERROR(__xludf.DUMMYFUNCTION("TEXTJOIN(""; "", TRUE, FILTER(CID!B9328:B14794, REGEXMATCH(CID!D9328:D14794, TEXTJOIN(""|"", TRUE, SPLIT(A9328, "";"")))))"),"#N/A")</f>
        <v>#N/A</v>
      </c>
    </row>
    <row r="9329">
      <c r="A9329" s="12" t="str">
        <f>IFERROR(__xludf.DUMMYFUNCTION("TEXTJOIN("";"", TRUE, FILTER(CID!$B$2:$B$14794, CID!B9329=CID!$D$2:$D$14794))"),"#N/A")</f>
        <v>#N/A</v>
      </c>
      <c r="B9329" s="12" t="str">
        <f>IFERROR(__xludf.DUMMYFUNCTION("TEXTJOIN(""; "", TRUE, FILTER(CID!B9329:B14794, REGEXMATCH(CID!D9329:D14794, TEXTJOIN(""|"", TRUE, SPLIT(A9329, "";"")))))"),"#N/A")</f>
        <v>#N/A</v>
      </c>
    </row>
    <row r="9330">
      <c r="A9330" s="12" t="str">
        <f>IFERROR(__xludf.DUMMYFUNCTION("TEXTJOIN("";"", TRUE, FILTER(CID!$B$2:$B$14794, CID!B9330=CID!$D$2:$D$14794))"),"#N/A")</f>
        <v>#N/A</v>
      </c>
      <c r="B9330" s="12" t="str">
        <f>IFERROR(__xludf.DUMMYFUNCTION("TEXTJOIN(""; "", TRUE, FILTER(CID!B9330:B14794, REGEXMATCH(CID!D9330:D14794, TEXTJOIN(""|"", TRUE, SPLIT(A9330, "";"")))))"),"#N/A")</f>
        <v>#N/A</v>
      </c>
    </row>
    <row r="9331">
      <c r="A9331" s="12" t="str">
        <f>IFERROR(__xludf.DUMMYFUNCTION("TEXTJOIN("";"", TRUE, FILTER(CID!$B$2:$B$14794, CID!B9331=CID!$D$2:$D$14794))"),"#N/A")</f>
        <v>#N/A</v>
      </c>
      <c r="B9331" s="12" t="str">
        <f>IFERROR(__xludf.DUMMYFUNCTION("TEXTJOIN(""; "", TRUE, FILTER(CID!B9331:B14794, REGEXMATCH(CID!D9331:D14794, TEXTJOIN(""|"", TRUE, SPLIT(A9331, "";"")))))"),"#N/A")</f>
        <v>#N/A</v>
      </c>
    </row>
    <row r="9332">
      <c r="A9332" s="12" t="str">
        <f>IFERROR(__xludf.DUMMYFUNCTION("TEXTJOIN("";"", TRUE, FILTER(CID!$B$2:$B$14794, CID!B9332=CID!$D$2:$D$14794))"),"#N/A")</f>
        <v>#N/A</v>
      </c>
      <c r="B9332" s="12" t="str">
        <f>IFERROR(__xludf.DUMMYFUNCTION("TEXTJOIN(""; "", TRUE, FILTER(CID!B9332:B14794, REGEXMATCH(CID!D9332:D14794, TEXTJOIN(""|"", TRUE, SPLIT(A9332, "";"")))))"),"#N/A")</f>
        <v>#N/A</v>
      </c>
    </row>
    <row r="9333">
      <c r="A9333" s="12" t="str">
        <f>IFERROR(__xludf.DUMMYFUNCTION("TEXTJOIN("";"", TRUE, FILTER(CID!$B$2:$B$14794, CID!B9333=CID!$D$2:$D$14794))"),"#N/A")</f>
        <v>#N/A</v>
      </c>
      <c r="B9333" s="12" t="str">
        <f>IFERROR(__xludf.DUMMYFUNCTION("TEXTJOIN(""; "", TRUE, FILTER(CID!B9333:B14794, REGEXMATCH(CID!D9333:D14794, TEXTJOIN(""|"", TRUE, SPLIT(A9333, "";"")))))"),"#N/A")</f>
        <v>#N/A</v>
      </c>
    </row>
    <row r="9334">
      <c r="A9334" s="12" t="str">
        <f>IFERROR(__xludf.DUMMYFUNCTION("TEXTJOIN("";"", TRUE, FILTER(CID!$B$2:$B$14794, CID!B9334=CID!$D$2:$D$14794))"),"#N/A")</f>
        <v>#N/A</v>
      </c>
      <c r="B9334" s="12" t="str">
        <f>IFERROR(__xludf.DUMMYFUNCTION("TEXTJOIN(""; "", TRUE, FILTER(CID!B9334:B14794, REGEXMATCH(CID!D9334:D14794, TEXTJOIN(""|"", TRUE, SPLIT(A9334, "";"")))))"),"#N/A")</f>
        <v>#N/A</v>
      </c>
    </row>
    <row r="9335">
      <c r="A9335" s="12" t="str">
        <f>IFERROR(__xludf.DUMMYFUNCTION("TEXTJOIN("";"", TRUE, FILTER(CID!$B$2:$B$14794, CID!B9335=CID!$D$2:$D$14794))"),"#N/A")</f>
        <v>#N/A</v>
      </c>
      <c r="B9335" s="12" t="str">
        <f>IFERROR(__xludf.DUMMYFUNCTION("TEXTJOIN(""; "", TRUE, FILTER(CID!B9335:B14794, REGEXMATCH(CID!D9335:D14794, TEXTJOIN(""|"", TRUE, SPLIT(A9335, "";"")))))"),"#N/A")</f>
        <v>#N/A</v>
      </c>
    </row>
    <row r="9336">
      <c r="A9336" s="12" t="str">
        <f>IFERROR(__xludf.DUMMYFUNCTION("TEXTJOIN("";"", TRUE, FILTER(CID!$B$2:$B$14794, CID!B9336=CID!$D$2:$D$14794))"),"#N/A")</f>
        <v>#N/A</v>
      </c>
      <c r="B9336" s="12" t="str">
        <f>IFERROR(__xludf.DUMMYFUNCTION("TEXTJOIN(""; "", TRUE, FILTER(CID!B9336:B14794, REGEXMATCH(CID!D9336:D14794, TEXTJOIN(""|"", TRUE, SPLIT(A9336, "";"")))))"),"#N/A")</f>
        <v>#N/A</v>
      </c>
    </row>
    <row r="9337">
      <c r="A9337" s="12" t="str">
        <f>IFERROR(__xludf.DUMMYFUNCTION("TEXTJOIN("";"", TRUE, FILTER(CID!$B$2:$B$14794, CID!B9337=CID!$D$2:$D$14794))"),"#N/A")</f>
        <v>#N/A</v>
      </c>
      <c r="B9337" s="12" t="str">
        <f>IFERROR(__xludf.DUMMYFUNCTION("TEXTJOIN(""; "", TRUE, FILTER(CID!B9337:B14794, REGEXMATCH(CID!D9337:D14794, TEXTJOIN(""|"", TRUE, SPLIT(A9337, "";"")))))"),"#N/A")</f>
        <v>#N/A</v>
      </c>
    </row>
    <row r="9338">
      <c r="A9338" s="12" t="str">
        <f>IFERROR(__xludf.DUMMYFUNCTION("TEXTJOIN("";"", TRUE, FILTER(CID!$B$2:$B$14794, CID!B9338=CID!$D$2:$D$14794))"),"#N/A")</f>
        <v>#N/A</v>
      </c>
      <c r="B9338" s="12" t="str">
        <f>IFERROR(__xludf.DUMMYFUNCTION("TEXTJOIN(""; "", TRUE, FILTER(CID!B9338:B14794, REGEXMATCH(CID!D9338:D14794, TEXTJOIN(""|"", TRUE, SPLIT(A9338, "";"")))))"),"#N/A")</f>
        <v>#N/A</v>
      </c>
    </row>
    <row r="9339">
      <c r="A9339" s="12" t="str">
        <f>IFERROR(__xludf.DUMMYFUNCTION("TEXTJOIN("";"", TRUE, FILTER(CID!$B$2:$B$14794, CID!B9339=CID!$D$2:$D$14794))"),"#N/A")</f>
        <v>#N/A</v>
      </c>
      <c r="B9339" s="12" t="str">
        <f>IFERROR(__xludf.DUMMYFUNCTION("TEXTJOIN(""; "", TRUE, FILTER(CID!B9339:B14794, REGEXMATCH(CID!D9339:D14794, TEXTJOIN(""|"", TRUE, SPLIT(A9339, "";"")))))"),"#N/A")</f>
        <v>#N/A</v>
      </c>
    </row>
    <row r="9340">
      <c r="A9340" s="12" t="str">
        <f>IFERROR(__xludf.DUMMYFUNCTION("TEXTJOIN("";"", TRUE, FILTER(CID!$B$2:$B$14794, CID!B9340=CID!$D$2:$D$14794))"),"#N/A")</f>
        <v>#N/A</v>
      </c>
      <c r="B9340" s="12" t="str">
        <f>IFERROR(__xludf.DUMMYFUNCTION("TEXTJOIN(""; "", TRUE, FILTER(CID!B9340:B14794, REGEXMATCH(CID!D9340:D14794, TEXTJOIN(""|"", TRUE, SPLIT(A9340, "";"")))))"),"#N/A")</f>
        <v>#N/A</v>
      </c>
    </row>
    <row r="9341">
      <c r="A9341" s="12" t="str">
        <f>IFERROR(__xludf.DUMMYFUNCTION("TEXTJOIN("";"", TRUE, FILTER(CID!$B$2:$B$14794, CID!B9341=CID!$D$2:$D$14794))"),"#N/A")</f>
        <v>#N/A</v>
      </c>
      <c r="B9341" s="12" t="str">
        <f>IFERROR(__xludf.DUMMYFUNCTION("TEXTJOIN(""; "", TRUE, FILTER(CID!B9341:B14794, REGEXMATCH(CID!D9341:D14794, TEXTJOIN(""|"", TRUE, SPLIT(A9341, "";"")))))"),"#N/A")</f>
        <v>#N/A</v>
      </c>
    </row>
    <row r="9342">
      <c r="A9342" s="12" t="str">
        <f>IFERROR(__xludf.DUMMYFUNCTION("TEXTJOIN("";"", TRUE, FILTER(CID!$B$2:$B$14794, CID!B9342=CID!$D$2:$D$14794))"),"#N/A")</f>
        <v>#N/A</v>
      </c>
      <c r="B9342" s="12" t="str">
        <f>IFERROR(__xludf.DUMMYFUNCTION("TEXTJOIN(""; "", TRUE, FILTER(CID!B9342:B14794, REGEXMATCH(CID!D9342:D14794, TEXTJOIN(""|"", TRUE, SPLIT(A9342, "";"")))))"),"#N/A")</f>
        <v>#N/A</v>
      </c>
    </row>
    <row r="9343">
      <c r="A9343" s="12" t="str">
        <f>IFERROR(__xludf.DUMMYFUNCTION("TEXTJOIN("";"", TRUE, FILTER(CID!$B$2:$B$14794, CID!B9343=CID!$D$2:$D$14794))"),"#N/A")</f>
        <v>#N/A</v>
      </c>
      <c r="B9343" s="12" t="str">
        <f>IFERROR(__xludf.DUMMYFUNCTION("TEXTJOIN(""; "", TRUE, FILTER(CID!B9343:B14794, REGEXMATCH(CID!D9343:D14794, TEXTJOIN(""|"", TRUE, SPLIT(A9343, "";"")))))"),"#N/A")</f>
        <v>#N/A</v>
      </c>
    </row>
    <row r="9344">
      <c r="A9344" s="12" t="str">
        <f>IFERROR(__xludf.DUMMYFUNCTION("TEXTJOIN("";"", TRUE, FILTER(CID!$B$2:$B$14794, CID!B9344=CID!$D$2:$D$14794))"),"#N/A")</f>
        <v>#N/A</v>
      </c>
      <c r="B9344" s="12" t="str">
        <f>IFERROR(__xludf.DUMMYFUNCTION("TEXTJOIN(""; "", TRUE, FILTER(CID!B9344:B14794, REGEXMATCH(CID!D9344:D14794, TEXTJOIN(""|"", TRUE, SPLIT(A9344, "";"")))))"),"#N/A")</f>
        <v>#N/A</v>
      </c>
    </row>
    <row r="9345">
      <c r="A9345" s="12" t="str">
        <f>IFERROR(__xludf.DUMMYFUNCTION("TEXTJOIN("";"", TRUE, FILTER(CID!$B$2:$B$14794, CID!B9345=CID!$D$2:$D$14794))"),"#N/A")</f>
        <v>#N/A</v>
      </c>
      <c r="B9345" s="12" t="str">
        <f>IFERROR(__xludf.DUMMYFUNCTION("TEXTJOIN(""; "", TRUE, FILTER(CID!B9345:B14794, REGEXMATCH(CID!D9345:D14794, TEXTJOIN(""|"", TRUE, SPLIT(A9345, "";"")))))"),"#N/A")</f>
        <v>#N/A</v>
      </c>
    </row>
    <row r="9346">
      <c r="A9346" s="12" t="str">
        <f>IFERROR(__xludf.DUMMYFUNCTION("TEXTJOIN("";"", TRUE, FILTER(CID!$B$2:$B$14794, CID!B9346=CID!$D$2:$D$14794))"),"#N/A")</f>
        <v>#N/A</v>
      </c>
      <c r="B9346" s="12" t="str">
        <f>IFERROR(__xludf.DUMMYFUNCTION("TEXTJOIN(""; "", TRUE, FILTER(CID!B9346:B14794, REGEXMATCH(CID!D9346:D14794, TEXTJOIN(""|"", TRUE, SPLIT(A9346, "";"")))))"),"#N/A")</f>
        <v>#N/A</v>
      </c>
    </row>
    <row r="9347">
      <c r="A9347" s="12" t="str">
        <f>IFERROR(__xludf.DUMMYFUNCTION("TEXTJOIN("";"", TRUE, FILTER(CID!$B$2:$B$14794, CID!B9347=CID!$D$2:$D$14794))"),"#N/A")</f>
        <v>#N/A</v>
      </c>
      <c r="B9347" s="12" t="str">
        <f>IFERROR(__xludf.DUMMYFUNCTION("TEXTJOIN(""; "", TRUE, FILTER(CID!B9347:B14794, REGEXMATCH(CID!D9347:D14794, TEXTJOIN(""|"", TRUE, SPLIT(A9347, "";"")))))"),"#N/A")</f>
        <v>#N/A</v>
      </c>
    </row>
    <row r="9348">
      <c r="A9348" s="12" t="str">
        <f>IFERROR(__xludf.DUMMYFUNCTION("TEXTJOIN("";"", TRUE, FILTER(CID!$B$2:$B$14794, CID!B9348=CID!$D$2:$D$14794))"),"#N/A")</f>
        <v>#N/A</v>
      </c>
      <c r="B9348" s="12" t="str">
        <f>IFERROR(__xludf.DUMMYFUNCTION("TEXTJOIN(""; "", TRUE, FILTER(CID!B9348:B14794, REGEXMATCH(CID!D9348:D14794, TEXTJOIN(""|"", TRUE, SPLIT(A9348, "";"")))))"),"#N/A")</f>
        <v>#N/A</v>
      </c>
    </row>
    <row r="9349">
      <c r="A9349" s="12" t="str">
        <f>IFERROR(__xludf.DUMMYFUNCTION("TEXTJOIN("";"", TRUE, FILTER(CID!$B$2:$B$14794, CID!B9349=CID!$D$2:$D$14794))"),"#N/A")</f>
        <v>#N/A</v>
      </c>
      <c r="B9349" s="12" t="str">
        <f>IFERROR(__xludf.DUMMYFUNCTION("TEXTJOIN(""; "", TRUE, FILTER(CID!B9349:B14794, REGEXMATCH(CID!D9349:D14794, TEXTJOIN(""|"", TRUE, SPLIT(A9349, "";"")))))"),"#N/A")</f>
        <v>#N/A</v>
      </c>
    </row>
    <row r="9350">
      <c r="A9350" s="12" t="str">
        <f>IFERROR(__xludf.DUMMYFUNCTION("TEXTJOIN("";"", TRUE, FILTER(CID!$B$2:$B$14794, CID!B9350=CID!$D$2:$D$14794))"),"#N/A")</f>
        <v>#N/A</v>
      </c>
      <c r="B9350" s="12" t="str">
        <f>IFERROR(__xludf.DUMMYFUNCTION("TEXTJOIN(""; "", TRUE, FILTER(CID!B9350:B14794, REGEXMATCH(CID!D9350:D14794, TEXTJOIN(""|"", TRUE, SPLIT(A9350, "";"")))))"),"#N/A")</f>
        <v>#N/A</v>
      </c>
    </row>
    <row r="9351">
      <c r="A9351" s="12" t="str">
        <f>IFERROR(__xludf.DUMMYFUNCTION("TEXTJOIN("";"", TRUE, FILTER(CID!$B$2:$B$14794, CID!B9351=CID!$D$2:$D$14794))"),"#N/A")</f>
        <v>#N/A</v>
      </c>
      <c r="B9351" s="12" t="str">
        <f>IFERROR(__xludf.DUMMYFUNCTION("TEXTJOIN(""; "", TRUE, FILTER(CID!B9351:B14794, REGEXMATCH(CID!D9351:D14794, TEXTJOIN(""|"", TRUE, SPLIT(A9351, "";"")))))"),"#N/A")</f>
        <v>#N/A</v>
      </c>
    </row>
    <row r="9352">
      <c r="A9352" s="12" t="str">
        <f>IFERROR(__xludf.DUMMYFUNCTION("TEXTJOIN("";"", TRUE, FILTER(CID!$B$2:$B$14794, CID!B9352=CID!$D$2:$D$14794))"),"#N/A")</f>
        <v>#N/A</v>
      </c>
      <c r="B9352" s="12" t="str">
        <f>IFERROR(__xludf.DUMMYFUNCTION("TEXTJOIN(""; "", TRUE, FILTER(CID!B9352:B14794, REGEXMATCH(CID!D9352:D14794, TEXTJOIN(""|"", TRUE, SPLIT(A9352, "";"")))))"),"#N/A")</f>
        <v>#N/A</v>
      </c>
    </row>
    <row r="9353">
      <c r="A9353" s="12" t="str">
        <f>IFERROR(__xludf.DUMMYFUNCTION("TEXTJOIN("";"", TRUE, FILTER(CID!$B$2:$B$14794, CID!B9353=CID!$D$2:$D$14794))"),"#N/A")</f>
        <v>#N/A</v>
      </c>
      <c r="B9353" s="12" t="str">
        <f>IFERROR(__xludf.DUMMYFUNCTION("TEXTJOIN(""; "", TRUE, FILTER(CID!B9353:B14794, REGEXMATCH(CID!D9353:D14794, TEXTJOIN(""|"", TRUE, SPLIT(A9353, "";"")))))"),"#N/A")</f>
        <v>#N/A</v>
      </c>
    </row>
    <row r="9354">
      <c r="A9354" s="12" t="str">
        <f>IFERROR(__xludf.DUMMYFUNCTION("TEXTJOIN("";"", TRUE, FILTER(CID!$B$2:$B$14794, CID!B9354=CID!$D$2:$D$14794))"),"#N/A")</f>
        <v>#N/A</v>
      </c>
      <c r="B9354" s="12" t="str">
        <f>IFERROR(__xludf.DUMMYFUNCTION("TEXTJOIN(""; "", TRUE, FILTER(CID!B9354:B14794, REGEXMATCH(CID!D9354:D14794, TEXTJOIN(""|"", TRUE, SPLIT(A9354, "";"")))))"),"#N/A")</f>
        <v>#N/A</v>
      </c>
    </row>
    <row r="9355">
      <c r="A9355" s="12" t="str">
        <f>IFERROR(__xludf.DUMMYFUNCTION("TEXTJOIN("";"", TRUE, FILTER(CID!$B$2:$B$14794, CID!B9355=CID!$D$2:$D$14794))"),"#N/A")</f>
        <v>#N/A</v>
      </c>
      <c r="B9355" s="12" t="str">
        <f>IFERROR(__xludf.DUMMYFUNCTION("TEXTJOIN(""; "", TRUE, FILTER(CID!B9355:B14794, REGEXMATCH(CID!D9355:D14794, TEXTJOIN(""|"", TRUE, SPLIT(A9355, "";"")))))"),"#N/A")</f>
        <v>#N/A</v>
      </c>
    </row>
    <row r="9356">
      <c r="A9356" s="12" t="str">
        <f>IFERROR(__xludf.DUMMYFUNCTION("TEXTJOIN("";"", TRUE, FILTER(CID!$B$2:$B$14794, CID!B9356=CID!$D$2:$D$14794))"),"#N/A")</f>
        <v>#N/A</v>
      </c>
      <c r="B9356" s="12" t="str">
        <f>IFERROR(__xludf.DUMMYFUNCTION("TEXTJOIN(""; "", TRUE, FILTER(CID!B9356:B14794, REGEXMATCH(CID!D9356:D14794, TEXTJOIN(""|"", TRUE, SPLIT(A9356, "";"")))))"),"#N/A")</f>
        <v>#N/A</v>
      </c>
    </row>
    <row r="9357">
      <c r="A9357" s="12" t="str">
        <f>IFERROR(__xludf.DUMMYFUNCTION("TEXTJOIN("";"", TRUE, FILTER(CID!$B$2:$B$14794, CID!B9357=CID!$D$2:$D$14794))"),"#N/A")</f>
        <v>#N/A</v>
      </c>
      <c r="B9357" s="12" t="str">
        <f>IFERROR(__xludf.DUMMYFUNCTION("TEXTJOIN(""; "", TRUE, FILTER(CID!B9357:B14794, REGEXMATCH(CID!D9357:D14794, TEXTJOIN(""|"", TRUE, SPLIT(A9357, "";"")))))"),"#N/A")</f>
        <v>#N/A</v>
      </c>
    </row>
    <row r="9358">
      <c r="A9358" s="12" t="str">
        <f>IFERROR(__xludf.DUMMYFUNCTION("TEXTJOIN("";"", TRUE, FILTER(CID!$B$2:$B$14794, CID!B9358=CID!$D$2:$D$14794))"),"#N/A")</f>
        <v>#N/A</v>
      </c>
      <c r="B9358" s="12" t="str">
        <f>IFERROR(__xludf.DUMMYFUNCTION("TEXTJOIN(""; "", TRUE, FILTER(CID!B9358:B14794, REGEXMATCH(CID!D9358:D14794, TEXTJOIN(""|"", TRUE, SPLIT(A9358, "";"")))))"),"#N/A")</f>
        <v>#N/A</v>
      </c>
    </row>
    <row r="9359">
      <c r="A9359" s="12" t="str">
        <f>IFERROR(__xludf.DUMMYFUNCTION("TEXTJOIN("";"", TRUE, FILTER(CID!$B$2:$B$14794, CID!B9359=CID!$D$2:$D$14794))"),"#N/A")</f>
        <v>#N/A</v>
      </c>
      <c r="B9359" s="12" t="str">
        <f>IFERROR(__xludf.DUMMYFUNCTION("TEXTJOIN(""; "", TRUE, FILTER(CID!B9359:B14794, REGEXMATCH(CID!D9359:D14794, TEXTJOIN(""|"", TRUE, SPLIT(A9359, "";"")))))"),"#N/A")</f>
        <v>#N/A</v>
      </c>
    </row>
    <row r="9360">
      <c r="A9360" s="12" t="str">
        <f>IFERROR(__xludf.DUMMYFUNCTION("TEXTJOIN("";"", TRUE, FILTER(CID!$B$2:$B$14794, CID!B9360=CID!$D$2:$D$14794))"),"#N/A")</f>
        <v>#N/A</v>
      </c>
      <c r="B9360" s="12" t="str">
        <f>IFERROR(__xludf.DUMMYFUNCTION("TEXTJOIN(""; "", TRUE, FILTER(CID!B9360:B14794, REGEXMATCH(CID!D9360:D14794, TEXTJOIN(""|"", TRUE, SPLIT(A9360, "";"")))))"),"#N/A")</f>
        <v>#N/A</v>
      </c>
    </row>
    <row r="9361">
      <c r="A9361" s="12" t="str">
        <f>IFERROR(__xludf.DUMMYFUNCTION("TEXTJOIN("";"", TRUE, FILTER(CID!$B$2:$B$14794, CID!B9361=CID!$D$2:$D$14794))"),"#N/A")</f>
        <v>#N/A</v>
      </c>
      <c r="B9361" s="12" t="str">
        <f>IFERROR(__xludf.DUMMYFUNCTION("TEXTJOIN(""; "", TRUE, FILTER(CID!B9361:B14794, REGEXMATCH(CID!D9361:D14794, TEXTJOIN(""|"", TRUE, SPLIT(A9361, "";"")))))"),"#N/A")</f>
        <v>#N/A</v>
      </c>
    </row>
    <row r="9362">
      <c r="A9362" s="12" t="str">
        <f>IFERROR(__xludf.DUMMYFUNCTION("TEXTJOIN("";"", TRUE, FILTER(CID!$B$2:$B$14794, CID!B9362=CID!$D$2:$D$14794))"),"#N/A")</f>
        <v>#N/A</v>
      </c>
      <c r="B9362" s="12" t="str">
        <f>IFERROR(__xludf.DUMMYFUNCTION("TEXTJOIN(""; "", TRUE, FILTER(CID!B9362:B14794, REGEXMATCH(CID!D9362:D14794, TEXTJOIN(""|"", TRUE, SPLIT(A9362, "";"")))))"),"#N/A")</f>
        <v>#N/A</v>
      </c>
    </row>
    <row r="9363">
      <c r="A9363" s="12" t="str">
        <f>IFERROR(__xludf.DUMMYFUNCTION("TEXTJOIN("";"", TRUE, FILTER(CID!$B$2:$B$14794, CID!B9363=CID!$D$2:$D$14794))"),"#N/A")</f>
        <v>#N/A</v>
      </c>
      <c r="B9363" s="12" t="str">
        <f>IFERROR(__xludf.DUMMYFUNCTION("TEXTJOIN(""; "", TRUE, FILTER(CID!B9363:B14794, REGEXMATCH(CID!D9363:D14794, TEXTJOIN(""|"", TRUE, SPLIT(A9363, "";"")))))"),"#N/A")</f>
        <v>#N/A</v>
      </c>
    </row>
    <row r="9364">
      <c r="A9364" s="12" t="str">
        <f>IFERROR(__xludf.DUMMYFUNCTION("TEXTJOIN("";"", TRUE, FILTER(CID!$B$2:$B$14794, CID!B9364=CID!$D$2:$D$14794))"),"#N/A")</f>
        <v>#N/A</v>
      </c>
      <c r="B9364" s="12" t="str">
        <f>IFERROR(__xludf.DUMMYFUNCTION("TEXTJOIN(""; "", TRUE, FILTER(CID!B9364:B14794, REGEXMATCH(CID!D9364:D14794, TEXTJOIN(""|"", TRUE, SPLIT(A9364, "";"")))))"),"#N/A")</f>
        <v>#N/A</v>
      </c>
    </row>
    <row r="9365">
      <c r="A9365" s="12" t="str">
        <f>IFERROR(__xludf.DUMMYFUNCTION("TEXTJOIN("";"", TRUE, FILTER(CID!$B$2:$B$14794, CID!B9365=CID!$D$2:$D$14794))"),"#N/A")</f>
        <v>#N/A</v>
      </c>
      <c r="B9365" s="12" t="str">
        <f>IFERROR(__xludf.DUMMYFUNCTION("TEXTJOIN(""; "", TRUE, FILTER(CID!B9365:B14794, REGEXMATCH(CID!D9365:D14794, TEXTJOIN(""|"", TRUE, SPLIT(A9365, "";"")))))"),"#N/A")</f>
        <v>#N/A</v>
      </c>
    </row>
    <row r="9366">
      <c r="A9366" s="12" t="str">
        <f>IFERROR(__xludf.DUMMYFUNCTION("TEXTJOIN("";"", TRUE, FILTER(CID!$B$2:$B$14794, CID!B9366=CID!$D$2:$D$14794))"),"#N/A")</f>
        <v>#N/A</v>
      </c>
      <c r="B9366" s="12" t="str">
        <f>IFERROR(__xludf.DUMMYFUNCTION("TEXTJOIN(""; "", TRUE, FILTER(CID!B9366:B14794, REGEXMATCH(CID!D9366:D14794, TEXTJOIN(""|"", TRUE, SPLIT(A9366, "";"")))))"),"#N/A")</f>
        <v>#N/A</v>
      </c>
    </row>
    <row r="9367">
      <c r="A9367" s="12" t="str">
        <f>IFERROR(__xludf.DUMMYFUNCTION("TEXTJOIN("";"", TRUE, FILTER(CID!$B$2:$B$14794, CID!B9367=CID!$D$2:$D$14794))"),"#N/A")</f>
        <v>#N/A</v>
      </c>
      <c r="B9367" s="12" t="str">
        <f>IFERROR(__xludf.DUMMYFUNCTION("TEXTJOIN(""; "", TRUE, FILTER(CID!B9367:B14794, REGEXMATCH(CID!D9367:D14794, TEXTJOIN(""|"", TRUE, SPLIT(A9367, "";"")))))"),"#N/A")</f>
        <v>#N/A</v>
      </c>
    </row>
    <row r="9368">
      <c r="A9368" s="12" t="str">
        <f>IFERROR(__xludf.DUMMYFUNCTION("TEXTJOIN("";"", TRUE, FILTER(CID!$B$2:$B$14794, CID!B9368=CID!$D$2:$D$14794))"),"#N/A")</f>
        <v>#N/A</v>
      </c>
      <c r="B9368" s="12" t="str">
        <f>IFERROR(__xludf.DUMMYFUNCTION("TEXTJOIN(""; "", TRUE, FILTER(CID!B9368:B14794, REGEXMATCH(CID!D9368:D14794, TEXTJOIN(""|"", TRUE, SPLIT(A9368, "";"")))))"),"#N/A")</f>
        <v>#N/A</v>
      </c>
    </row>
    <row r="9369">
      <c r="A9369" s="12" t="str">
        <f>IFERROR(__xludf.DUMMYFUNCTION("TEXTJOIN("";"", TRUE, FILTER(CID!$B$2:$B$14794, CID!B9369=CID!$D$2:$D$14794))"),"#N/A")</f>
        <v>#N/A</v>
      </c>
      <c r="B9369" s="12" t="str">
        <f>IFERROR(__xludf.DUMMYFUNCTION("TEXTJOIN(""; "", TRUE, FILTER(CID!B9369:B14794, REGEXMATCH(CID!D9369:D14794, TEXTJOIN(""|"", TRUE, SPLIT(A9369, "";"")))))"),"#N/A")</f>
        <v>#N/A</v>
      </c>
    </row>
    <row r="9370">
      <c r="A9370" s="12" t="str">
        <f>IFERROR(__xludf.DUMMYFUNCTION("TEXTJOIN("";"", TRUE, FILTER(CID!$B$2:$B$14794, CID!B9370=CID!$D$2:$D$14794))"),"#N/A")</f>
        <v>#N/A</v>
      </c>
      <c r="B9370" s="12" t="str">
        <f>IFERROR(__xludf.DUMMYFUNCTION("TEXTJOIN(""; "", TRUE, FILTER(CID!B9370:B14794, REGEXMATCH(CID!D9370:D14794, TEXTJOIN(""|"", TRUE, SPLIT(A9370, "";"")))))"),"#N/A")</f>
        <v>#N/A</v>
      </c>
    </row>
    <row r="9371">
      <c r="A9371" s="12" t="str">
        <f>IFERROR(__xludf.DUMMYFUNCTION("TEXTJOIN("";"", TRUE, FILTER(CID!$B$2:$B$14794, CID!B9371=CID!$D$2:$D$14794))"),"#N/A")</f>
        <v>#N/A</v>
      </c>
      <c r="B9371" s="12" t="str">
        <f>IFERROR(__xludf.DUMMYFUNCTION("TEXTJOIN(""; "", TRUE, FILTER(CID!B9371:B14794, REGEXMATCH(CID!D9371:D14794, TEXTJOIN(""|"", TRUE, SPLIT(A9371, "";"")))))"),"#N/A")</f>
        <v>#N/A</v>
      </c>
    </row>
    <row r="9372">
      <c r="A9372" s="12" t="str">
        <f>IFERROR(__xludf.DUMMYFUNCTION("TEXTJOIN("";"", TRUE, FILTER(CID!$B$2:$B$14794, CID!B9372=CID!$D$2:$D$14794))"),"#N/A")</f>
        <v>#N/A</v>
      </c>
      <c r="B9372" s="12" t="str">
        <f>IFERROR(__xludf.DUMMYFUNCTION("TEXTJOIN(""; "", TRUE, FILTER(CID!B9372:B14794, REGEXMATCH(CID!D9372:D14794, TEXTJOIN(""|"", TRUE, SPLIT(A9372, "";"")))))"),"#N/A")</f>
        <v>#N/A</v>
      </c>
    </row>
    <row r="9373">
      <c r="A9373" s="12" t="str">
        <f>IFERROR(__xludf.DUMMYFUNCTION("TEXTJOIN("";"", TRUE, FILTER(CID!$B$2:$B$14794, CID!B9373=CID!$D$2:$D$14794))"),"#N/A")</f>
        <v>#N/A</v>
      </c>
      <c r="B9373" s="12" t="str">
        <f>IFERROR(__xludf.DUMMYFUNCTION("TEXTJOIN(""; "", TRUE, FILTER(CID!B9373:B14794, REGEXMATCH(CID!D9373:D14794, TEXTJOIN(""|"", TRUE, SPLIT(A9373, "";"")))))"),"#N/A")</f>
        <v>#N/A</v>
      </c>
    </row>
    <row r="9374">
      <c r="A9374" s="12" t="str">
        <f>IFERROR(__xludf.DUMMYFUNCTION("TEXTJOIN("";"", TRUE, FILTER(CID!$B$2:$B$14794, CID!B9374=CID!$D$2:$D$14794))"),"#N/A")</f>
        <v>#N/A</v>
      </c>
      <c r="B9374" s="12" t="str">
        <f>IFERROR(__xludf.DUMMYFUNCTION("TEXTJOIN(""; "", TRUE, FILTER(CID!B9374:B14794, REGEXMATCH(CID!D9374:D14794, TEXTJOIN(""|"", TRUE, SPLIT(A9374, "";"")))))"),"#N/A")</f>
        <v>#N/A</v>
      </c>
    </row>
    <row r="9375">
      <c r="A9375" s="12" t="str">
        <f>IFERROR(__xludf.DUMMYFUNCTION("TEXTJOIN("";"", TRUE, FILTER(CID!$B$2:$B$14794, CID!B9375=CID!$D$2:$D$14794))"),"#N/A")</f>
        <v>#N/A</v>
      </c>
      <c r="B9375" s="12" t="str">
        <f>IFERROR(__xludf.DUMMYFUNCTION("TEXTJOIN(""; "", TRUE, FILTER(CID!B9375:B14794, REGEXMATCH(CID!D9375:D14794, TEXTJOIN(""|"", TRUE, SPLIT(A9375, "";"")))))"),"#N/A")</f>
        <v>#N/A</v>
      </c>
    </row>
    <row r="9376">
      <c r="A9376" s="12" t="str">
        <f>IFERROR(__xludf.DUMMYFUNCTION("TEXTJOIN("";"", TRUE, FILTER(CID!$B$2:$B$14794, CID!B9376=CID!$D$2:$D$14794))"),"#N/A")</f>
        <v>#N/A</v>
      </c>
      <c r="B9376" s="12" t="str">
        <f>IFERROR(__xludf.DUMMYFUNCTION("TEXTJOIN(""; "", TRUE, FILTER(CID!B9376:B14794, REGEXMATCH(CID!D9376:D14794, TEXTJOIN(""|"", TRUE, SPLIT(A9376, "";"")))))"),"#N/A")</f>
        <v>#N/A</v>
      </c>
    </row>
    <row r="9377">
      <c r="A9377" s="12" t="str">
        <f>IFERROR(__xludf.DUMMYFUNCTION("TEXTJOIN("";"", TRUE, FILTER(CID!$B$2:$B$14794, CID!B9377=CID!$D$2:$D$14794))"),"#N/A")</f>
        <v>#N/A</v>
      </c>
      <c r="B9377" s="12" t="str">
        <f>IFERROR(__xludf.DUMMYFUNCTION("TEXTJOIN(""; "", TRUE, FILTER(CID!B9377:B14794, REGEXMATCH(CID!D9377:D14794, TEXTJOIN(""|"", TRUE, SPLIT(A9377, "";"")))))"),"#N/A")</f>
        <v>#N/A</v>
      </c>
    </row>
    <row r="9378">
      <c r="A9378" s="12" t="str">
        <f>IFERROR(__xludf.DUMMYFUNCTION("TEXTJOIN("";"", TRUE, FILTER(CID!$B$2:$B$14794, CID!B9378=CID!$D$2:$D$14794))"),"#N/A")</f>
        <v>#N/A</v>
      </c>
      <c r="B9378" s="12" t="str">
        <f>IFERROR(__xludf.DUMMYFUNCTION("TEXTJOIN(""; "", TRUE, FILTER(CID!B9378:B14794, REGEXMATCH(CID!D9378:D14794, TEXTJOIN(""|"", TRUE, SPLIT(A9378, "";"")))))"),"#N/A")</f>
        <v>#N/A</v>
      </c>
    </row>
    <row r="9379">
      <c r="A9379" s="12" t="str">
        <f>IFERROR(__xludf.DUMMYFUNCTION("TEXTJOIN("";"", TRUE, FILTER(CID!$B$2:$B$14794, CID!B9379=CID!$D$2:$D$14794))"),"#N/A")</f>
        <v>#N/A</v>
      </c>
      <c r="B9379" s="12" t="str">
        <f>IFERROR(__xludf.DUMMYFUNCTION("TEXTJOIN(""; "", TRUE, FILTER(CID!B9379:B14794, REGEXMATCH(CID!D9379:D14794, TEXTJOIN(""|"", TRUE, SPLIT(A9379, "";"")))))"),"#N/A")</f>
        <v>#N/A</v>
      </c>
    </row>
    <row r="9380">
      <c r="A9380" s="12" t="str">
        <f>IFERROR(__xludf.DUMMYFUNCTION("TEXTJOIN("";"", TRUE, FILTER(CID!$B$2:$B$14794, CID!B9380=CID!$D$2:$D$14794))"),"#N/A")</f>
        <v>#N/A</v>
      </c>
      <c r="B9380" s="12" t="str">
        <f>IFERROR(__xludf.DUMMYFUNCTION("TEXTJOIN(""; "", TRUE, FILTER(CID!B9380:B14794, REGEXMATCH(CID!D9380:D14794, TEXTJOIN(""|"", TRUE, SPLIT(A9380, "";"")))))"),"#N/A")</f>
        <v>#N/A</v>
      </c>
    </row>
    <row r="9381">
      <c r="A9381" s="12" t="str">
        <f>IFERROR(__xludf.DUMMYFUNCTION("TEXTJOIN("";"", TRUE, FILTER(CID!$B$2:$B$14794, CID!B9381=CID!$D$2:$D$14794))"),"#N/A")</f>
        <v>#N/A</v>
      </c>
      <c r="B9381" s="12" t="str">
        <f>IFERROR(__xludf.DUMMYFUNCTION("TEXTJOIN(""; "", TRUE, FILTER(CID!B9381:B14794, REGEXMATCH(CID!D9381:D14794, TEXTJOIN(""|"", TRUE, SPLIT(A9381, "";"")))))"),"#N/A")</f>
        <v>#N/A</v>
      </c>
    </row>
    <row r="9382">
      <c r="A9382" s="12" t="str">
        <f>IFERROR(__xludf.DUMMYFUNCTION("TEXTJOIN("";"", TRUE, FILTER(CID!$B$2:$B$14794, CID!B9382=CID!$D$2:$D$14794))"),"#N/A")</f>
        <v>#N/A</v>
      </c>
      <c r="B9382" s="12" t="str">
        <f>IFERROR(__xludf.DUMMYFUNCTION("TEXTJOIN(""; "", TRUE, FILTER(CID!B9382:B14794, REGEXMATCH(CID!D9382:D14794, TEXTJOIN(""|"", TRUE, SPLIT(A9382, "";"")))))"),"#N/A")</f>
        <v>#N/A</v>
      </c>
    </row>
    <row r="9383">
      <c r="A9383" s="12" t="str">
        <f>IFERROR(__xludf.DUMMYFUNCTION("TEXTJOIN("";"", TRUE, FILTER(CID!$B$2:$B$14794, CID!B9383=CID!$D$2:$D$14794))"),"#N/A")</f>
        <v>#N/A</v>
      </c>
      <c r="B9383" s="12" t="str">
        <f>IFERROR(__xludf.DUMMYFUNCTION("TEXTJOIN(""; "", TRUE, FILTER(CID!B9383:B14794, REGEXMATCH(CID!D9383:D14794, TEXTJOIN(""|"", TRUE, SPLIT(A9383, "";"")))))"),"#N/A")</f>
        <v>#N/A</v>
      </c>
    </row>
    <row r="9384">
      <c r="A9384" s="12" t="str">
        <f>IFERROR(__xludf.DUMMYFUNCTION("TEXTJOIN("";"", TRUE, FILTER(CID!$B$2:$B$14794, CID!B9384=CID!$D$2:$D$14794))"),"#N/A")</f>
        <v>#N/A</v>
      </c>
      <c r="B9384" s="12" t="str">
        <f>IFERROR(__xludf.DUMMYFUNCTION("TEXTJOIN(""; "", TRUE, FILTER(CID!B9384:B14794, REGEXMATCH(CID!D9384:D14794, TEXTJOIN(""|"", TRUE, SPLIT(A9384, "";"")))))"),"#N/A")</f>
        <v>#N/A</v>
      </c>
    </row>
    <row r="9385">
      <c r="A9385" s="12" t="str">
        <f>IFERROR(__xludf.DUMMYFUNCTION("TEXTJOIN("";"", TRUE, FILTER(CID!$B$2:$B$14794, CID!B9385=CID!$D$2:$D$14794))"),"#N/A")</f>
        <v>#N/A</v>
      </c>
      <c r="B9385" s="12" t="str">
        <f>IFERROR(__xludf.DUMMYFUNCTION("TEXTJOIN(""; "", TRUE, FILTER(CID!B9385:B14794, REGEXMATCH(CID!D9385:D14794, TEXTJOIN(""|"", TRUE, SPLIT(A9385, "";"")))))"),"#N/A")</f>
        <v>#N/A</v>
      </c>
    </row>
    <row r="9386">
      <c r="A9386" s="12" t="str">
        <f>IFERROR(__xludf.DUMMYFUNCTION("TEXTJOIN("";"", TRUE, FILTER(CID!$B$2:$B$14794, CID!B9386=CID!$D$2:$D$14794))"),"#N/A")</f>
        <v>#N/A</v>
      </c>
      <c r="B9386" s="12" t="str">
        <f>IFERROR(__xludf.DUMMYFUNCTION("TEXTJOIN(""; "", TRUE, FILTER(CID!B9386:B14794, REGEXMATCH(CID!D9386:D14794, TEXTJOIN(""|"", TRUE, SPLIT(A9386, "";"")))))"),"#N/A")</f>
        <v>#N/A</v>
      </c>
    </row>
    <row r="9387">
      <c r="A9387" s="12" t="str">
        <f>IFERROR(__xludf.DUMMYFUNCTION("TEXTJOIN("";"", TRUE, FILTER(CID!$B$2:$B$14794, CID!B9387=CID!$D$2:$D$14794))"),"#N/A")</f>
        <v>#N/A</v>
      </c>
      <c r="B9387" s="12" t="str">
        <f>IFERROR(__xludf.DUMMYFUNCTION("TEXTJOIN(""; "", TRUE, FILTER(CID!B9387:B14794, REGEXMATCH(CID!D9387:D14794, TEXTJOIN(""|"", TRUE, SPLIT(A9387, "";"")))))"),"#N/A")</f>
        <v>#N/A</v>
      </c>
    </row>
    <row r="9388">
      <c r="A9388" s="12" t="str">
        <f>IFERROR(__xludf.DUMMYFUNCTION("TEXTJOIN("";"", TRUE, FILTER(CID!$B$2:$B$14794, CID!B9388=CID!$D$2:$D$14794))"),"#N/A")</f>
        <v>#N/A</v>
      </c>
      <c r="B9388" s="12" t="str">
        <f>IFERROR(__xludf.DUMMYFUNCTION("TEXTJOIN(""; "", TRUE, FILTER(CID!B9388:B14794, REGEXMATCH(CID!D9388:D14794, TEXTJOIN(""|"", TRUE, SPLIT(A9388, "";"")))))"),"#N/A")</f>
        <v>#N/A</v>
      </c>
    </row>
    <row r="9389">
      <c r="A9389" s="12" t="str">
        <f>IFERROR(__xludf.DUMMYFUNCTION("TEXTJOIN("";"", TRUE, FILTER(CID!$B$2:$B$14794, CID!B9389=CID!$D$2:$D$14794))"),"#N/A")</f>
        <v>#N/A</v>
      </c>
      <c r="B9389" s="12" t="str">
        <f>IFERROR(__xludf.DUMMYFUNCTION("TEXTJOIN(""; "", TRUE, FILTER(CID!B9389:B14794, REGEXMATCH(CID!D9389:D14794, TEXTJOIN(""|"", TRUE, SPLIT(A9389, "";"")))))"),"#N/A")</f>
        <v>#N/A</v>
      </c>
    </row>
    <row r="9390">
      <c r="A9390" s="12" t="str">
        <f>IFERROR(__xludf.DUMMYFUNCTION("TEXTJOIN("";"", TRUE, FILTER(CID!$B$2:$B$14794, CID!B9390=CID!$D$2:$D$14794))"),"#N/A")</f>
        <v>#N/A</v>
      </c>
      <c r="B9390" s="12" t="str">
        <f>IFERROR(__xludf.DUMMYFUNCTION("TEXTJOIN(""; "", TRUE, FILTER(CID!B9390:B14794, REGEXMATCH(CID!D9390:D14794, TEXTJOIN(""|"", TRUE, SPLIT(A9390, "";"")))))"),"#N/A")</f>
        <v>#N/A</v>
      </c>
    </row>
    <row r="9391">
      <c r="A9391" s="12" t="str">
        <f>IFERROR(__xludf.DUMMYFUNCTION("TEXTJOIN("";"", TRUE, FILTER(CID!$B$2:$B$14794, CID!B9391=CID!$D$2:$D$14794))"),"#N/A")</f>
        <v>#N/A</v>
      </c>
      <c r="B9391" s="12" t="str">
        <f>IFERROR(__xludf.DUMMYFUNCTION("TEXTJOIN(""; "", TRUE, FILTER(CID!B9391:B14794, REGEXMATCH(CID!D9391:D14794, TEXTJOIN(""|"", TRUE, SPLIT(A9391, "";"")))))"),"#N/A")</f>
        <v>#N/A</v>
      </c>
    </row>
    <row r="9392">
      <c r="A9392" s="12" t="str">
        <f>IFERROR(__xludf.DUMMYFUNCTION("TEXTJOIN("";"", TRUE, FILTER(CID!$B$2:$B$14794, CID!B9392=CID!$D$2:$D$14794))"),"#N/A")</f>
        <v>#N/A</v>
      </c>
      <c r="B9392" s="12" t="str">
        <f>IFERROR(__xludf.DUMMYFUNCTION("TEXTJOIN(""; "", TRUE, FILTER(CID!B9392:B14794, REGEXMATCH(CID!D9392:D14794, TEXTJOIN(""|"", TRUE, SPLIT(A9392, "";"")))))"),"#N/A")</f>
        <v>#N/A</v>
      </c>
    </row>
    <row r="9393">
      <c r="A9393" s="12" t="str">
        <f>IFERROR(__xludf.DUMMYFUNCTION("TEXTJOIN("";"", TRUE, FILTER(CID!$B$2:$B$14794, CID!B9393=CID!$D$2:$D$14794))"),"#N/A")</f>
        <v>#N/A</v>
      </c>
      <c r="B9393" s="12" t="str">
        <f>IFERROR(__xludf.DUMMYFUNCTION("TEXTJOIN(""; "", TRUE, FILTER(CID!B9393:B14794, REGEXMATCH(CID!D9393:D14794, TEXTJOIN(""|"", TRUE, SPLIT(A9393, "";"")))))"),"#N/A")</f>
        <v>#N/A</v>
      </c>
    </row>
    <row r="9394">
      <c r="A9394" s="12" t="str">
        <f>IFERROR(__xludf.DUMMYFUNCTION("TEXTJOIN("";"", TRUE, FILTER(CID!$B$2:$B$14794, CID!B9394=CID!$D$2:$D$14794))"),"#N/A")</f>
        <v>#N/A</v>
      </c>
      <c r="B9394" s="12" t="str">
        <f>IFERROR(__xludf.DUMMYFUNCTION("TEXTJOIN(""; "", TRUE, FILTER(CID!B9394:B14794, REGEXMATCH(CID!D9394:D14794, TEXTJOIN(""|"", TRUE, SPLIT(A9394, "";"")))))"),"#N/A")</f>
        <v>#N/A</v>
      </c>
    </row>
    <row r="9395">
      <c r="A9395" s="12" t="str">
        <f>IFERROR(__xludf.DUMMYFUNCTION("TEXTJOIN("";"", TRUE, FILTER(CID!$B$2:$B$14794, CID!B9395=CID!$D$2:$D$14794))"),"#N/A")</f>
        <v>#N/A</v>
      </c>
      <c r="B9395" s="12" t="str">
        <f>IFERROR(__xludf.DUMMYFUNCTION("TEXTJOIN(""; "", TRUE, FILTER(CID!B9395:B14794, REGEXMATCH(CID!D9395:D14794, TEXTJOIN(""|"", TRUE, SPLIT(A9395, "";"")))))"),"#N/A")</f>
        <v>#N/A</v>
      </c>
    </row>
    <row r="9396">
      <c r="A9396" s="12" t="str">
        <f>IFERROR(__xludf.DUMMYFUNCTION("TEXTJOIN("";"", TRUE, FILTER(CID!$B$2:$B$14794, CID!B9396=CID!$D$2:$D$14794))"),"#N/A")</f>
        <v>#N/A</v>
      </c>
      <c r="B9396" s="12" t="str">
        <f>IFERROR(__xludf.DUMMYFUNCTION("TEXTJOIN(""; "", TRUE, FILTER(CID!B9396:B14794, REGEXMATCH(CID!D9396:D14794, TEXTJOIN(""|"", TRUE, SPLIT(A9396, "";"")))))"),"#N/A")</f>
        <v>#N/A</v>
      </c>
    </row>
    <row r="9397">
      <c r="A9397" s="12" t="str">
        <f>IFERROR(__xludf.DUMMYFUNCTION("TEXTJOIN("";"", TRUE, FILTER(CID!$B$2:$B$14794, CID!B9397=CID!$D$2:$D$14794))"),"#N/A")</f>
        <v>#N/A</v>
      </c>
      <c r="B9397" s="12" t="str">
        <f>IFERROR(__xludf.DUMMYFUNCTION("TEXTJOIN(""; "", TRUE, FILTER(CID!B9397:B14794, REGEXMATCH(CID!D9397:D14794, TEXTJOIN(""|"", TRUE, SPLIT(A9397, "";"")))))"),"#N/A")</f>
        <v>#N/A</v>
      </c>
    </row>
    <row r="9398">
      <c r="A9398" s="12" t="str">
        <f>IFERROR(__xludf.DUMMYFUNCTION("TEXTJOIN("";"", TRUE, FILTER(CID!$B$2:$B$14794, CID!B9398=CID!$D$2:$D$14794))"),"#N/A")</f>
        <v>#N/A</v>
      </c>
      <c r="B9398" s="12" t="str">
        <f>IFERROR(__xludf.DUMMYFUNCTION("TEXTJOIN(""; "", TRUE, FILTER(CID!B9398:B14794, REGEXMATCH(CID!D9398:D14794, TEXTJOIN(""|"", TRUE, SPLIT(A9398, "";"")))))"),"#N/A")</f>
        <v>#N/A</v>
      </c>
    </row>
    <row r="9399">
      <c r="A9399" s="12" t="str">
        <f>IFERROR(__xludf.DUMMYFUNCTION("TEXTJOIN("";"", TRUE, FILTER(CID!$B$2:$B$14794, CID!B9399=CID!$D$2:$D$14794))"),"#N/A")</f>
        <v>#N/A</v>
      </c>
      <c r="B9399" s="12" t="str">
        <f>IFERROR(__xludf.DUMMYFUNCTION("TEXTJOIN(""; "", TRUE, FILTER(CID!B9399:B14794, REGEXMATCH(CID!D9399:D14794, TEXTJOIN(""|"", TRUE, SPLIT(A9399, "";"")))))"),"#N/A")</f>
        <v>#N/A</v>
      </c>
    </row>
    <row r="9400">
      <c r="A9400" s="12" t="str">
        <f>IFERROR(__xludf.DUMMYFUNCTION("TEXTJOIN("";"", TRUE, FILTER(CID!$B$2:$B$14794, CID!B9400=CID!$D$2:$D$14794))"),"#N/A")</f>
        <v>#N/A</v>
      </c>
      <c r="B9400" s="12" t="str">
        <f>IFERROR(__xludf.DUMMYFUNCTION("TEXTJOIN(""; "", TRUE, FILTER(CID!B9400:B14794, REGEXMATCH(CID!D9400:D14794, TEXTJOIN(""|"", TRUE, SPLIT(A9400, "";"")))))"),"#N/A")</f>
        <v>#N/A</v>
      </c>
    </row>
    <row r="9401">
      <c r="A9401" s="12" t="str">
        <f>IFERROR(__xludf.DUMMYFUNCTION("TEXTJOIN("";"", TRUE, FILTER(CID!$B$2:$B$14794, CID!B9401=CID!$D$2:$D$14794))"),"#N/A")</f>
        <v>#N/A</v>
      </c>
      <c r="B9401" s="12" t="str">
        <f>IFERROR(__xludf.DUMMYFUNCTION("TEXTJOIN(""; "", TRUE, FILTER(CID!B9401:B14794, REGEXMATCH(CID!D9401:D14794, TEXTJOIN(""|"", TRUE, SPLIT(A9401, "";"")))))"),"#N/A")</f>
        <v>#N/A</v>
      </c>
    </row>
    <row r="9402">
      <c r="A9402" s="12" t="str">
        <f>IFERROR(__xludf.DUMMYFUNCTION("TEXTJOIN("";"", TRUE, FILTER(CID!$B$2:$B$14794, CID!B9402=CID!$D$2:$D$14794))"),"#N/A")</f>
        <v>#N/A</v>
      </c>
      <c r="B9402" s="12" t="str">
        <f>IFERROR(__xludf.DUMMYFUNCTION("TEXTJOIN(""; "", TRUE, FILTER(CID!B9402:B14794, REGEXMATCH(CID!D9402:D14794, TEXTJOIN(""|"", TRUE, SPLIT(A9402, "";"")))))"),"#N/A")</f>
        <v>#N/A</v>
      </c>
    </row>
    <row r="9403">
      <c r="A9403" s="12" t="str">
        <f>IFERROR(__xludf.DUMMYFUNCTION("TEXTJOIN("";"", TRUE, FILTER(CID!$B$2:$B$14794, CID!B9403=CID!$D$2:$D$14794))"),"#N/A")</f>
        <v>#N/A</v>
      </c>
      <c r="B9403" s="12" t="str">
        <f>IFERROR(__xludf.DUMMYFUNCTION("TEXTJOIN(""; "", TRUE, FILTER(CID!B9403:B14794, REGEXMATCH(CID!D9403:D14794, TEXTJOIN(""|"", TRUE, SPLIT(A9403, "";"")))))"),"#N/A")</f>
        <v>#N/A</v>
      </c>
    </row>
    <row r="9404">
      <c r="A9404" s="12" t="str">
        <f>IFERROR(__xludf.DUMMYFUNCTION("TEXTJOIN("";"", TRUE, FILTER(CID!$B$2:$B$14794, CID!B9404=CID!$D$2:$D$14794))"),"#N/A")</f>
        <v>#N/A</v>
      </c>
      <c r="B9404" s="12" t="str">
        <f>IFERROR(__xludf.DUMMYFUNCTION("TEXTJOIN(""; "", TRUE, FILTER(CID!B9404:B14794, REGEXMATCH(CID!D9404:D14794, TEXTJOIN(""|"", TRUE, SPLIT(A9404, "";"")))))"),"#N/A")</f>
        <v>#N/A</v>
      </c>
    </row>
    <row r="9405">
      <c r="A9405" s="12" t="str">
        <f>IFERROR(__xludf.DUMMYFUNCTION("TEXTJOIN("";"", TRUE, FILTER(CID!$B$2:$B$14794, CID!B9405=CID!$D$2:$D$14794))"),"#N/A")</f>
        <v>#N/A</v>
      </c>
      <c r="B9405" s="12" t="str">
        <f>IFERROR(__xludf.DUMMYFUNCTION("TEXTJOIN(""; "", TRUE, FILTER(CID!B9405:B14794, REGEXMATCH(CID!D9405:D14794, TEXTJOIN(""|"", TRUE, SPLIT(A9405, "";"")))))"),"#N/A")</f>
        <v>#N/A</v>
      </c>
    </row>
    <row r="9406">
      <c r="A9406" s="12" t="str">
        <f>IFERROR(__xludf.DUMMYFUNCTION("TEXTJOIN("";"", TRUE, FILTER(CID!$B$2:$B$14794, CID!B9406=CID!$D$2:$D$14794))"),"#N/A")</f>
        <v>#N/A</v>
      </c>
      <c r="B9406" s="12" t="str">
        <f>IFERROR(__xludf.DUMMYFUNCTION("TEXTJOIN(""; "", TRUE, FILTER(CID!B9406:B14794, REGEXMATCH(CID!D9406:D14794, TEXTJOIN(""|"", TRUE, SPLIT(A9406, "";"")))))"),"#N/A")</f>
        <v>#N/A</v>
      </c>
    </row>
    <row r="9407">
      <c r="A9407" s="12" t="str">
        <f>IFERROR(__xludf.DUMMYFUNCTION("TEXTJOIN("";"", TRUE, FILTER(CID!$B$2:$B$14794, CID!B9407=CID!$D$2:$D$14794))"),"#N/A")</f>
        <v>#N/A</v>
      </c>
      <c r="B9407" s="12" t="str">
        <f>IFERROR(__xludf.DUMMYFUNCTION("TEXTJOIN(""; "", TRUE, FILTER(CID!B9407:B14794, REGEXMATCH(CID!D9407:D14794, TEXTJOIN(""|"", TRUE, SPLIT(A9407, "";"")))))"),"#N/A")</f>
        <v>#N/A</v>
      </c>
    </row>
    <row r="9408">
      <c r="A9408" s="12" t="str">
        <f>IFERROR(__xludf.DUMMYFUNCTION("TEXTJOIN("";"", TRUE, FILTER(CID!$B$2:$B$14794, CID!B9408=CID!$D$2:$D$14794))"),"#N/A")</f>
        <v>#N/A</v>
      </c>
      <c r="B9408" s="12" t="str">
        <f>IFERROR(__xludf.DUMMYFUNCTION("TEXTJOIN(""; "", TRUE, FILTER(CID!B9408:B14794, REGEXMATCH(CID!D9408:D14794, TEXTJOIN(""|"", TRUE, SPLIT(A9408, "";"")))))"),"#N/A")</f>
        <v>#N/A</v>
      </c>
    </row>
    <row r="9409">
      <c r="A9409" s="12" t="str">
        <f>IFERROR(__xludf.DUMMYFUNCTION("TEXTJOIN("";"", TRUE, FILTER(CID!$B$2:$B$14794, CID!B9409=CID!$D$2:$D$14794))"),"#N/A")</f>
        <v>#N/A</v>
      </c>
      <c r="B9409" s="12" t="str">
        <f>IFERROR(__xludf.DUMMYFUNCTION("TEXTJOIN(""; "", TRUE, FILTER(CID!B9409:B14794, REGEXMATCH(CID!D9409:D14794, TEXTJOIN(""|"", TRUE, SPLIT(A9409, "";"")))))"),"#N/A")</f>
        <v>#N/A</v>
      </c>
    </row>
    <row r="9410">
      <c r="A9410" s="12" t="str">
        <f>IFERROR(__xludf.DUMMYFUNCTION("TEXTJOIN("";"", TRUE, FILTER(CID!$B$2:$B$14794, CID!B9410=CID!$D$2:$D$14794))"),"#N/A")</f>
        <v>#N/A</v>
      </c>
      <c r="B9410" s="12" t="str">
        <f>IFERROR(__xludf.DUMMYFUNCTION("TEXTJOIN(""; "", TRUE, FILTER(CID!B9410:B14794, REGEXMATCH(CID!D9410:D14794, TEXTJOIN(""|"", TRUE, SPLIT(A9410, "";"")))))"),"#N/A")</f>
        <v>#N/A</v>
      </c>
    </row>
    <row r="9411">
      <c r="A9411" s="12" t="str">
        <f>IFERROR(__xludf.DUMMYFUNCTION("TEXTJOIN("";"", TRUE, FILTER(CID!$B$2:$B$14794, CID!B9411=CID!$D$2:$D$14794))"),"#N/A")</f>
        <v>#N/A</v>
      </c>
      <c r="B9411" s="12" t="str">
        <f>IFERROR(__xludf.DUMMYFUNCTION("TEXTJOIN(""; "", TRUE, FILTER(CID!B9411:B14794, REGEXMATCH(CID!D9411:D14794, TEXTJOIN(""|"", TRUE, SPLIT(A9411, "";"")))))"),"#N/A")</f>
        <v>#N/A</v>
      </c>
    </row>
    <row r="9412">
      <c r="A9412" s="12" t="str">
        <f>IFERROR(__xludf.DUMMYFUNCTION("TEXTJOIN("";"", TRUE, FILTER(CID!$B$2:$B$14794, CID!B9412=CID!$D$2:$D$14794))"),"#N/A")</f>
        <v>#N/A</v>
      </c>
      <c r="B9412" s="12" t="str">
        <f>IFERROR(__xludf.DUMMYFUNCTION("TEXTJOIN(""; "", TRUE, FILTER(CID!B9412:B14794, REGEXMATCH(CID!D9412:D14794, TEXTJOIN(""|"", TRUE, SPLIT(A9412, "";"")))))"),"#N/A")</f>
        <v>#N/A</v>
      </c>
    </row>
    <row r="9413">
      <c r="A9413" s="12" t="str">
        <f>IFERROR(__xludf.DUMMYFUNCTION("TEXTJOIN("";"", TRUE, FILTER(CID!$B$2:$B$14794, CID!B9413=CID!$D$2:$D$14794))"),"#N/A")</f>
        <v>#N/A</v>
      </c>
      <c r="B9413" s="12" t="str">
        <f>IFERROR(__xludf.DUMMYFUNCTION("TEXTJOIN(""; "", TRUE, FILTER(CID!B9413:B14794, REGEXMATCH(CID!D9413:D14794, TEXTJOIN(""|"", TRUE, SPLIT(A9413, "";"")))))"),"#N/A")</f>
        <v>#N/A</v>
      </c>
    </row>
    <row r="9414">
      <c r="A9414" s="12" t="str">
        <f>IFERROR(__xludf.DUMMYFUNCTION("TEXTJOIN("";"", TRUE, FILTER(CID!$B$2:$B$14794, CID!B9414=CID!$D$2:$D$14794))"),"#N/A")</f>
        <v>#N/A</v>
      </c>
      <c r="B9414" s="12" t="str">
        <f>IFERROR(__xludf.DUMMYFUNCTION("TEXTJOIN(""; "", TRUE, FILTER(CID!B9414:B14794, REGEXMATCH(CID!D9414:D14794, TEXTJOIN(""|"", TRUE, SPLIT(A9414, "";"")))))"),"#N/A")</f>
        <v>#N/A</v>
      </c>
    </row>
    <row r="9415">
      <c r="A9415" s="12" t="str">
        <f>IFERROR(__xludf.DUMMYFUNCTION("TEXTJOIN("";"", TRUE, FILTER(CID!$B$2:$B$14794, CID!B9415=CID!$D$2:$D$14794))"),"#N/A")</f>
        <v>#N/A</v>
      </c>
      <c r="B9415" s="12" t="str">
        <f>IFERROR(__xludf.DUMMYFUNCTION("TEXTJOIN(""; "", TRUE, FILTER(CID!B9415:B14794, REGEXMATCH(CID!D9415:D14794, TEXTJOIN(""|"", TRUE, SPLIT(A9415, "";"")))))"),"#N/A")</f>
        <v>#N/A</v>
      </c>
    </row>
    <row r="9416">
      <c r="A9416" s="12" t="str">
        <f>IFERROR(__xludf.DUMMYFUNCTION("TEXTJOIN("";"", TRUE, FILTER(CID!$B$2:$B$14794, CID!B9416=CID!$D$2:$D$14794))"),"#N/A")</f>
        <v>#N/A</v>
      </c>
      <c r="B9416" s="12" t="str">
        <f>IFERROR(__xludf.DUMMYFUNCTION("TEXTJOIN(""; "", TRUE, FILTER(CID!B9416:B14794, REGEXMATCH(CID!D9416:D14794, TEXTJOIN(""|"", TRUE, SPLIT(A9416, "";"")))))"),"#N/A")</f>
        <v>#N/A</v>
      </c>
    </row>
    <row r="9417">
      <c r="A9417" s="12" t="str">
        <f>IFERROR(__xludf.DUMMYFUNCTION("TEXTJOIN("";"", TRUE, FILTER(CID!$B$2:$B$14794, CID!B9417=CID!$D$2:$D$14794))"),"#N/A")</f>
        <v>#N/A</v>
      </c>
      <c r="B9417" s="12" t="str">
        <f>IFERROR(__xludf.DUMMYFUNCTION("TEXTJOIN(""; "", TRUE, FILTER(CID!B9417:B14794, REGEXMATCH(CID!D9417:D14794, TEXTJOIN(""|"", TRUE, SPLIT(A9417, "";"")))))"),"#N/A")</f>
        <v>#N/A</v>
      </c>
    </row>
    <row r="9418">
      <c r="A9418" s="12" t="str">
        <f>IFERROR(__xludf.DUMMYFUNCTION("TEXTJOIN("";"", TRUE, FILTER(CID!$B$2:$B$14794, CID!B9418=CID!$D$2:$D$14794))"),"#N/A")</f>
        <v>#N/A</v>
      </c>
      <c r="B9418" s="12" t="str">
        <f>IFERROR(__xludf.DUMMYFUNCTION("TEXTJOIN(""; "", TRUE, FILTER(CID!B9418:B14794, REGEXMATCH(CID!D9418:D14794, TEXTJOIN(""|"", TRUE, SPLIT(A9418, "";"")))))"),"#N/A")</f>
        <v>#N/A</v>
      </c>
    </row>
    <row r="9419">
      <c r="A9419" s="12" t="str">
        <f>IFERROR(__xludf.DUMMYFUNCTION("TEXTJOIN("";"", TRUE, FILTER(CID!$B$2:$B$14794, CID!B9419=CID!$D$2:$D$14794))"),"#N/A")</f>
        <v>#N/A</v>
      </c>
      <c r="B9419" s="12" t="str">
        <f>IFERROR(__xludf.DUMMYFUNCTION("TEXTJOIN(""; "", TRUE, FILTER(CID!B9419:B14794, REGEXMATCH(CID!D9419:D14794, TEXTJOIN(""|"", TRUE, SPLIT(A9419, "";"")))))"),"#N/A")</f>
        <v>#N/A</v>
      </c>
    </row>
    <row r="9420">
      <c r="A9420" s="12" t="str">
        <f>IFERROR(__xludf.DUMMYFUNCTION("TEXTJOIN("";"", TRUE, FILTER(CID!$B$2:$B$14794, CID!B9420=CID!$D$2:$D$14794))"),"#N/A")</f>
        <v>#N/A</v>
      </c>
      <c r="B9420" s="12" t="str">
        <f>IFERROR(__xludf.DUMMYFUNCTION("TEXTJOIN(""; "", TRUE, FILTER(CID!B9420:B14794, REGEXMATCH(CID!D9420:D14794, TEXTJOIN(""|"", TRUE, SPLIT(A9420, "";"")))))"),"#N/A")</f>
        <v>#N/A</v>
      </c>
    </row>
    <row r="9421">
      <c r="A9421" s="12" t="str">
        <f>IFERROR(__xludf.DUMMYFUNCTION("TEXTJOIN("";"", TRUE, FILTER(CID!$B$2:$B$14794, CID!B9421=CID!$D$2:$D$14794))"),"#N/A")</f>
        <v>#N/A</v>
      </c>
      <c r="B9421" s="12" t="str">
        <f>IFERROR(__xludf.DUMMYFUNCTION("TEXTJOIN(""; "", TRUE, FILTER(CID!B9421:B14794, REGEXMATCH(CID!D9421:D14794, TEXTJOIN(""|"", TRUE, SPLIT(A9421, "";"")))))"),"#N/A")</f>
        <v>#N/A</v>
      </c>
    </row>
    <row r="9422">
      <c r="A9422" s="12" t="str">
        <f>IFERROR(__xludf.DUMMYFUNCTION("TEXTJOIN("";"", TRUE, FILTER(CID!$B$2:$B$14794, CID!B9422=CID!$D$2:$D$14794))"),"#N/A")</f>
        <v>#N/A</v>
      </c>
      <c r="B9422" s="12" t="str">
        <f>IFERROR(__xludf.DUMMYFUNCTION("TEXTJOIN(""; "", TRUE, FILTER(CID!B9422:B14794, REGEXMATCH(CID!D9422:D14794, TEXTJOIN(""|"", TRUE, SPLIT(A9422, "";"")))))"),"#N/A")</f>
        <v>#N/A</v>
      </c>
    </row>
    <row r="9423">
      <c r="A9423" s="12" t="str">
        <f>IFERROR(__xludf.DUMMYFUNCTION("TEXTJOIN("";"", TRUE, FILTER(CID!$B$2:$B$14794, CID!B9423=CID!$D$2:$D$14794))"),"#N/A")</f>
        <v>#N/A</v>
      </c>
      <c r="B9423" s="12" t="str">
        <f>IFERROR(__xludf.DUMMYFUNCTION("TEXTJOIN(""; "", TRUE, FILTER(CID!B9423:B14794, REGEXMATCH(CID!D9423:D14794, TEXTJOIN(""|"", TRUE, SPLIT(A9423, "";"")))))"),"#N/A")</f>
        <v>#N/A</v>
      </c>
    </row>
    <row r="9424">
      <c r="A9424" s="12" t="str">
        <f>IFERROR(__xludf.DUMMYFUNCTION("TEXTJOIN("";"", TRUE, FILTER(CID!$B$2:$B$14794, CID!B9424=CID!$D$2:$D$14794))"),"#N/A")</f>
        <v>#N/A</v>
      </c>
      <c r="B9424" s="12" t="str">
        <f>IFERROR(__xludf.DUMMYFUNCTION("TEXTJOIN(""; "", TRUE, FILTER(CID!B9424:B14794, REGEXMATCH(CID!D9424:D14794, TEXTJOIN(""|"", TRUE, SPLIT(A9424, "";"")))))"),"#N/A")</f>
        <v>#N/A</v>
      </c>
    </row>
    <row r="9425">
      <c r="A9425" s="12" t="str">
        <f>IFERROR(__xludf.DUMMYFUNCTION("TEXTJOIN("";"", TRUE, FILTER(CID!$B$2:$B$14794, CID!B9425=CID!$D$2:$D$14794))"),"#N/A")</f>
        <v>#N/A</v>
      </c>
      <c r="B9425" s="12" t="str">
        <f>IFERROR(__xludf.DUMMYFUNCTION("TEXTJOIN(""; "", TRUE, FILTER(CID!B9425:B14794, REGEXMATCH(CID!D9425:D14794, TEXTJOIN(""|"", TRUE, SPLIT(A9425, "";"")))))"),"#N/A")</f>
        <v>#N/A</v>
      </c>
    </row>
    <row r="9426">
      <c r="A9426" s="12" t="str">
        <f>IFERROR(__xludf.DUMMYFUNCTION("TEXTJOIN("";"", TRUE, FILTER(CID!$B$2:$B$14794, CID!B9426=CID!$D$2:$D$14794))"),"#N/A")</f>
        <v>#N/A</v>
      </c>
      <c r="B9426" s="12" t="str">
        <f>IFERROR(__xludf.DUMMYFUNCTION("TEXTJOIN(""; "", TRUE, FILTER(CID!B9426:B14794, REGEXMATCH(CID!D9426:D14794, TEXTJOIN(""|"", TRUE, SPLIT(A9426, "";"")))))"),"#N/A")</f>
        <v>#N/A</v>
      </c>
    </row>
    <row r="9427">
      <c r="A9427" s="12" t="str">
        <f>IFERROR(__xludf.DUMMYFUNCTION("TEXTJOIN("";"", TRUE, FILTER(CID!$B$2:$B$14794, CID!B9427=CID!$D$2:$D$14794))"),"#N/A")</f>
        <v>#N/A</v>
      </c>
      <c r="B9427" s="12" t="str">
        <f>IFERROR(__xludf.DUMMYFUNCTION("TEXTJOIN(""; "", TRUE, FILTER(CID!B9427:B14794, REGEXMATCH(CID!D9427:D14794, TEXTJOIN(""|"", TRUE, SPLIT(A9427, "";"")))))"),"#N/A")</f>
        <v>#N/A</v>
      </c>
    </row>
    <row r="9428">
      <c r="A9428" s="12" t="str">
        <f>IFERROR(__xludf.DUMMYFUNCTION("TEXTJOIN("";"", TRUE, FILTER(CID!$B$2:$B$14794, CID!B9428=CID!$D$2:$D$14794))"),"#N/A")</f>
        <v>#N/A</v>
      </c>
      <c r="B9428" s="12" t="str">
        <f>IFERROR(__xludf.DUMMYFUNCTION("TEXTJOIN(""; "", TRUE, FILTER(CID!B9428:B14794, REGEXMATCH(CID!D9428:D14794, TEXTJOIN(""|"", TRUE, SPLIT(A9428, "";"")))))"),"#N/A")</f>
        <v>#N/A</v>
      </c>
    </row>
    <row r="9429">
      <c r="A9429" s="12" t="str">
        <f>IFERROR(__xludf.DUMMYFUNCTION("TEXTJOIN("";"", TRUE, FILTER(CID!$B$2:$B$14794, CID!B9429=CID!$D$2:$D$14794))"),"#N/A")</f>
        <v>#N/A</v>
      </c>
      <c r="B9429" s="12" t="str">
        <f>IFERROR(__xludf.DUMMYFUNCTION("TEXTJOIN(""; "", TRUE, FILTER(CID!B9429:B14794, REGEXMATCH(CID!D9429:D14794, TEXTJOIN(""|"", TRUE, SPLIT(A9429, "";"")))))"),"#N/A")</f>
        <v>#N/A</v>
      </c>
    </row>
    <row r="9430">
      <c r="A9430" s="12" t="str">
        <f>IFERROR(__xludf.DUMMYFUNCTION("TEXTJOIN("";"", TRUE, FILTER(CID!$B$2:$B$14794, CID!B9430=CID!$D$2:$D$14794))"),"#N/A")</f>
        <v>#N/A</v>
      </c>
      <c r="B9430" s="12" t="str">
        <f>IFERROR(__xludf.DUMMYFUNCTION("TEXTJOIN(""; "", TRUE, FILTER(CID!B9430:B14794, REGEXMATCH(CID!D9430:D14794, TEXTJOIN(""|"", TRUE, SPLIT(A9430, "";"")))))"),"#N/A")</f>
        <v>#N/A</v>
      </c>
    </row>
    <row r="9431">
      <c r="A9431" s="12" t="str">
        <f>IFERROR(__xludf.DUMMYFUNCTION("TEXTJOIN("";"", TRUE, FILTER(CID!$B$2:$B$14794, CID!B9431=CID!$D$2:$D$14794))"),"#N/A")</f>
        <v>#N/A</v>
      </c>
      <c r="B9431" s="12" t="str">
        <f>IFERROR(__xludf.DUMMYFUNCTION("TEXTJOIN(""; "", TRUE, FILTER(CID!B9431:B14794, REGEXMATCH(CID!D9431:D14794, TEXTJOIN(""|"", TRUE, SPLIT(A9431, "";"")))))"),"#N/A")</f>
        <v>#N/A</v>
      </c>
    </row>
    <row r="9432">
      <c r="A9432" s="12" t="str">
        <f>IFERROR(__xludf.DUMMYFUNCTION("TEXTJOIN("";"", TRUE, FILTER(CID!$B$2:$B$14794, CID!B9432=CID!$D$2:$D$14794))"),"#N/A")</f>
        <v>#N/A</v>
      </c>
      <c r="B9432" s="12" t="str">
        <f>IFERROR(__xludf.DUMMYFUNCTION("TEXTJOIN(""; "", TRUE, FILTER(CID!B9432:B14794, REGEXMATCH(CID!D9432:D14794, TEXTJOIN(""|"", TRUE, SPLIT(A9432, "";"")))))"),"#N/A")</f>
        <v>#N/A</v>
      </c>
    </row>
    <row r="9433">
      <c r="A9433" s="12" t="str">
        <f>IFERROR(__xludf.DUMMYFUNCTION("TEXTJOIN("";"", TRUE, FILTER(CID!$B$2:$B$14794, CID!B9433=CID!$D$2:$D$14794))"),"#N/A")</f>
        <v>#N/A</v>
      </c>
      <c r="B9433" s="12" t="str">
        <f>IFERROR(__xludf.DUMMYFUNCTION("TEXTJOIN(""; "", TRUE, FILTER(CID!B9433:B14794, REGEXMATCH(CID!D9433:D14794, TEXTJOIN(""|"", TRUE, SPLIT(A9433, "";"")))))"),"#N/A")</f>
        <v>#N/A</v>
      </c>
    </row>
    <row r="9434">
      <c r="A9434" s="12" t="str">
        <f>IFERROR(__xludf.DUMMYFUNCTION("TEXTJOIN("";"", TRUE, FILTER(CID!$B$2:$B$14794, CID!B9434=CID!$D$2:$D$14794))"),"#N/A")</f>
        <v>#N/A</v>
      </c>
      <c r="B9434" s="12" t="str">
        <f>IFERROR(__xludf.DUMMYFUNCTION("TEXTJOIN(""; "", TRUE, FILTER(CID!B9434:B14794, REGEXMATCH(CID!D9434:D14794, TEXTJOIN(""|"", TRUE, SPLIT(A9434, "";"")))))"),"#N/A")</f>
        <v>#N/A</v>
      </c>
    </row>
    <row r="9435">
      <c r="A9435" s="12" t="str">
        <f>IFERROR(__xludf.DUMMYFUNCTION("TEXTJOIN("";"", TRUE, FILTER(CID!$B$2:$B$14794, CID!B9435=CID!$D$2:$D$14794))"),"#N/A")</f>
        <v>#N/A</v>
      </c>
      <c r="B9435" s="12" t="str">
        <f>IFERROR(__xludf.DUMMYFUNCTION("TEXTJOIN(""; "", TRUE, FILTER(CID!B9435:B14794, REGEXMATCH(CID!D9435:D14794, TEXTJOIN(""|"", TRUE, SPLIT(A9435, "";"")))))"),"#N/A")</f>
        <v>#N/A</v>
      </c>
    </row>
    <row r="9436">
      <c r="A9436" s="12" t="str">
        <f>IFERROR(__xludf.DUMMYFUNCTION("TEXTJOIN("";"", TRUE, FILTER(CID!$B$2:$B$14794, CID!B9436=CID!$D$2:$D$14794))"),"#N/A")</f>
        <v>#N/A</v>
      </c>
      <c r="B9436" s="12" t="str">
        <f>IFERROR(__xludf.DUMMYFUNCTION("TEXTJOIN(""; "", TRUE, FILTER(CID!B9436:B14794, REGEXMATCH(CID!D9436:D14794, TEXTJOIN(""|"", TRUE, SPLIT(A9436, "";"")))))"),"#N/A")</f>
        <v>#N/A</v>
      </c>
    </row>
    <row r="9437">
      <c r="A9437" s="12" t="str">
        <f>IFERROR(__xludf.DUMMYFUNCTION("TEXTJOIN("";"", TRUE, FILTER(CID!$B$2:$B$14794, CID!B9437=CID!$D$2:$D$14794))"),"#N/A")</f>
        <v>#N/A</v>
      </c>
      <c r="B9437" s="12" t="str">
        <f>IFERROR(__xludf.DUMMYFUNCTION("TEXTJOIN(""; "", TRUE, FILTER(CID!B9437:B14794, REGEXMATCH(CID!D9437:D14794, TEXTJOIN(""|"", TRUE, SPLIT(A9437, "";"")))))"),"#N/A")</f>
        <v>#N/A</v>
      </c>
    </row>
    <row r="9438">
      <c r="A9438" s="12" t="str">
        <f>IFERROR(__xludf.DUMMYFUNCTION("TEXTJOIN("";"", TRUE, FILTER(CID!$B$2:$B$14794, CID!B9438=CID!$D$2:$D$14794))"),"#N/A")</f>
        <v>#N/A</v>
      </c>
      <c r="B9438" s="12" t="str">
        <f>IFERROR(__xludf.DUMMYFUNCTION("TEXTJOIN(""; "", TRUE, FILTER(CID!B9438:B14794, REGEXMATCH(CID!D9438:D14794, TEXTJOIN(""|"", TRUE, SPLIT(A9438, "";"")))))"),"#N/A")</f>
        <v>#N/A</v>
      </c>
    </row>
    <row r="9439">
      <c r="A9439" s="12" t="str">
        <f>IFERROR(__xludf.DUMMYFUNCTION("TEXTJOIN("";"", TRUE, FILTER(CID!$B$2:$B$14794, CID!B9439=CID!$D$2:$D$14794))"),"#N/A")</f>
        <v>#N/A</v>
      </c>
      <c r="B9439" s="12" t="str">
        <f>IFERROR(__xludf.DUMMYFUNCTION("TEXTJOIN(""; "", TRUE, FILTER(CID!B9439:B14794, REGEXMATCH(CID!D9439:D14794, TEXTJOIN(""|"", TRUE, SPLIT(A9439, "";"")))))"),"#N/A")</f>
        <v>#N/A</v>
      </c>
    </row>
    <row r="9440">
      <c r="A9440" s="12" t="str">
        <f>IFERROR(__xludf.DUMMYFUNCTION("TEXTJOIN("";"", TRUE, FILTER(CID!$B$2:$B$14794, CID!B9440=CID!$D$2:$D$14794))"),"#N/A")</f>
        <v>#N/A</v>
      </c>
      <c r="B9440" s="12" t="str">
        <f>IFERROR(__xludf.DUMMYFUNCTION("TEXTJOIN(""; "", TRUE, FILTER(CID!B9440:B14794, REGEXMATCH(CID!D9440:D14794, TEXTJOIN(""|"", TRUE, SPLIT(A9440, "";"")))))"),"#N/A")</f>
        <v>#N/A</v>
      </c>
    </row>
    <row r="9441">
      <c r="A9441" s="12" t="str">
        <f>IFERROR(__xludf.DUMMYFUNCTION("TEXTJOIN("";"", TRUE, FILTER(CID!$B$2:$B$14794, CID!B9441=CID!$D$2:$D$14794))"),"#N/A")</f>
        <v>#N/A</v>
      </c>
      <c r="B9441" s="12" t="str">
        <f>IFERROR(__xludf.DUMMYFUNCTION("TEXTJOIN(""; "", TRUE, FILTER(CID!B9441:B14794, REGEXMATCH(CID!D9441:D14794, TEXTJOIN(""|"", TRUE, SPLIT(A9441, "";"")))))"),"#N/A")</f>
        <v>#N/A</v>
      </c>
    </row>
    <row r="9442">
      <c r="A9442" s="12" t="str">
        <f>IFERROR(__xludf.DUMMYFUNCTION("TEXTJOIN("";"", TRUE, FILTER(CID!$B$2:$B$14794, CID!B9442=CID!$D$2:$D$14794))"),"#N/A")</f>
        <v>#N/A</v>
      </c>
      <c r="B9442" s="12" t="str">
        <f>IFERROR(__xludf.DUMMYFUNCTION("TEXTJOIN(""; "", TRUE, FILTER(CID!B9442:B14794, REGEXMATCH(CID!D9442:D14794, TEXTJOIN(""|"", TRUE, SPLIT(A9442, "";"")))))"),"#N/A")</f>
        <v>#N/A</v>
      </c>
    </row>
    <row r="9443">
      <c r="A9443" s="12" t="str">
        <f>IFERROR(__xludf.DUMMYFUNCTION("TEXTJOIN("";"", TRUE, FILTER(CID!$B$2:$B$14794, CID!B9443=CID!$D$2:$D$14794))"),"#N/A")</f>
        <v>#N/A</v>
      </c>
      <c r="B9443" s="12" t="str">
        <f>IFERROR(__xludf.DUMMYFUNCTION("TEXTJOIN(""; "", TRUE, FILTER(CID!B9443:B14794, REGEXMATCH(CID!D9443:D14794, TEXTJOIN(""|"", TRUE, SPLIT(A9443, "";"")))))"),"#N/A")</f>
        <v>#N/A</v>
      </c>
    </row>
    <row r="9444">
      <c r="A9444" s="12" t="str">
        <f>IFERROR(__xludf.DUMMYFUNCTION("TEXTJOIN("";"", TRUE, FILTER(CID!$B$2:$B$14794, CID!B9444=CID!$D$2:$D$14794))"),"#N/A")</f>
        <v>#N/A</v>
      </c>
      <c r="B9444" s="12" t="str">
        <f>IFERROR(__xludf.DUMMYFUNCTION("TEXTJOIN(""; "", TRUE, FILTER(CID!B9444:B14794, REGEXMATCH(CID!D9444:D14794, TEXTJOIN(""|"", TRUE, SPLIT(A9444, "";"")))))"),"#N/A")</f>
        <v>#N/A</v>
      </c>
    </row>
    <row r="9445">
      <c r="A9445" s="12" t="str">
        <f>IFERROR(__xludf.DUMMYFUNCTION("TEXTJOIN("";"", TRUE, FILTER(CID!$B$2:$B$14794, CID!B9445=CID!$D$2:$D$14794))"),"#N/A")</f>
        <v>#N/A</v>
      </c>
      <c r="B9445" s="12" t="str">
        <f>IFERROR(__xludf.DUMMYFUNCTION("TEXTJOIN(""; "", TRUE, FILTER(CID!B9445:B14794, REGEXMATCH(CID!D9445:D14794, TEXTJOIN(""|"", TRUE, SPLIT(A9445, "";"")))))"),"#N/A")</f>
        <v>#N/A</v>
      </c>
    </row>
    <row r="9446">
      <c r="A9446" s="12" t="str">
        <f>IFERROR(__xludf.DUMMYFUNCTION("TEXTJOIN("";"", TRUE, FILTER(CID!$B$2:$B$14794, CID!B9446=CID!$D$2:$D$14794))"),"#N/A")</f>
        <v>#N/A</v>
      </c>
      <c r="B9446" s="12" t="str">
        <f>IFERROR(__xludf.DUMMYFUNCTION("TEXTJOIN(""; "", TRUE, FILTER(CID!B9446:B14794, REGEXMATCH(CID!D9446:D14794, TEXTJOIN(""|"", TRUE, SPLIT(A9446, "";"")))))"),"#N/A")</f>
        <v>#N/A</v>
      </c>
    </row>
    <row r="9447">
      <c r="A9447" s="12" t="str">
        <f>IFERROR(__xludf.DUMMYFUNCTION("TEXTJOIN("";"", TRUE, FILTER(CID!$B$2:$B$14794, CID!B9447=CID!$D$2:$D$14794))"),"#N/A")</f>
        <v>#N/A</v>
      </c>
      <c r="B9447" s="12" t="str">
        <f>IFERROR(__xludf.DUMMYFUNCTION("TEXTJOIN(""; "", TRUE, FILTER(CID!B9447:B14794, REGEXMATCH(CID!D9447:D14794, TEXTJOIN(""|"", TRUE, SPLIT(A9447, "";"")))))"),"#N/A")</f>
        <v>#N/A</v>
      </c>
    </row>
    <row r="9448">
      <c r="A9448" s="12" t="str">
        <f>IFERROR(__xludf.DUMMYFUNCTION("TEXTJOIN("";"", TRUE, FILTER(CID!$B$2:$B$14794, CID!B9448=CID!$D$2:$D$14794))"),"#N/A")</f>
        <v>#N/A</v>
      </c>
      <c r="B9448" s="12" t="str">
        <f>IFERROR(__xludf.DUMMYFUNCTION("TEXTJOIN(""; "", TRUE, FILTER(CID!B9448:B14794, REGEXMATCH(CID!D9448:D14794, TEXTJOIN(""|"", TRUE, SPLIT(A9448, "";"")))))"),"#N/A")</f>
        <v>#N/A</v>
      </c>
    </row>
    <row r="9449">
      <c r="A9449" s="12" t="str">
        <f>IFERROR(__xludf.DUMMYFUNCTION("TEXTJOIN("";"", TRUE, FILTER(CID!$B$2:$B$14794, CID!B9449=CID!$D$2:$D$14794))"),"#N/A")</f>
        <v>#N/A</v>
      </c>
      <c r="B9449" s="12" t="str">
        <f>IFERROR(__xludf.DUMMYFUNCTION("TEXTJOIN(""; "", TRUE, FILTER(CID!B9449:B14794, REGEXMATCH(CID!D9449:D14794, TEXTJOIN(""|"", TRUE, SPLIT(A9449, "";"")))))"),"#N/A")</f>
        <v>#N/A</v>
      </c>
    </row>
    <row r="9450">
      <c r="A9450" s="12" t="str">
        <f>IFERROR(__xludf.DUMMYFUNCTION("TEXTJOIN("";"", TRUE, FILTER(CID!$B$2:$B$14794, CID!B9450=CID!$D$2:$D$14794))"),"#N/A")</f>
        <v>#N/A</v>
      </c>
      <c r="B9450" s="12" t="str">
        <f>IFERROR(__xludf.DUMMYFUNCTION("TEXTJOIN(""; "", TRUE, FILTER(CID!B9450:B14794, REGEXMATCH(CID!D9450:D14794, TEXTJOIN(""|"", TRUE, SPLIT(A9450, "";"")))))"),"#N/A")</f>
        <v>#N/A</v>
      </c>
    </row>
    <row r="9451">
      <c r="A9451" s="12" t="str">
        <f>IFERROR(__xludf.DUMMYFUNCTION("TEXTJOIN("";"", TRUE, FILTER(CID!$B$2:$B$14794, CID!B9451=CID!$D$2:$D$14794))"),"#N/A")</f>
        <v>#N/A</v>
      </c>
      <c r="B9451" s="12" t="str">
        <f>IFERROR(__xludf.DUMMYFUNCTION("TEXTJOIN(""; "", TRUE, FILTER(CID!B9451:B14794, REGEXMATCH(CID!D9451:D14794, TEXTJOIN(""|"", TRUE, SPLIT(A9451, "";"")))))"),"#N/A")</f>
        <v>#N/A</v>
      </c>
    </row>
    <row r="9452">
      <c r="A9452" s="12" t="str">
        <f>IFERROR(__xludf.DUMMYFUNCTION("TEXTJOIN("";"", TRUE, FILTER(CID!$B$2:$B$14794, CID!B9452=CID!$D$2:$D$14794))"),"#N/A")</f>
        <v>#N/A</v>
      </c>
      <c r="B9452" s="12" t="str">
        <f>IFERROR(__xludf.DUMMYFUNCTION("TEXTJOIN(""; "", TRUE, FILTER(CID!B9452:B14794, REGEXMATCH(CID!D9452:D14794, TEXTJOIN(""|"", TRUE, SPLIT(A9452, "";"")))))"),"#N/A")</f>
        <v>#N/A</v>
      </c>
    </row>
    <row r="9453">
      <c r="A9453" s="12" t="str">
        <f>IFERROR(__xludf.DUMMYFUNCTION("TEXTJOIN("";"", TRUE, FILTER(CID!$B$2:$B$14794, CID!B9453=CID!$D$2:$D$14794))"),"#N/A")</f>
        <v>#N/A</v>
      </c>
      <c r="B9453" s="12" t="str">
        <f>IFERROR(__xludf.DUMMYFUNCTION("TEXTJOIN(""; "", TRUE, FILTER(CID!B9453:B14794, REGEXMATCH(CID!D9453:D14794, TEXTJOIN(""|"", TRUE, SPLIT(A9453, "";"")))))"),"#N/A")</f>
        <v>#N/A</v>
      </c>
    </row>
    <row r="9454">
      <c r="A9454" s="12" t="str">
        <f>IFERROR(__xludf.DUMMYFUNCTION("TEXTJOIN("";"", TRUE, FILTER(CID!$B$2:$B$14794, CID!B9454=CID!$D$2:$D$14794))"),"#N/A")</f>
        <v>#N/A</v>
      </c>
      <c r="B9454" s="12" t="str">
        <f>IFERROR(__xludf.DUMMYFUNCTION("TEXTJOIN(""; "", TRUE, FILTER(CID!B9454:B14794, REGEXMATCH(CID!D9454:D14794, TEXTJOIN(""|"", TRUE, SPLIT(A9454, "";"")))))"),"#N/A")</f>
        <v>#N/A</v>
      </c>
    </row>
    <row r="9455">
      <c r="A9455" s="12" t="str">
        <f>IFERROR(__xludf.DUMMYFUNCTION("TEXTJOIN("";"", TRUE, FILTER(CID!$B$2:$B$14794, CID!B9455=CID!$D$2:$D$14794))"),"#N/A")</f>
        <v>#N/A</v>
      </c>
      <c r="B9455" s="12" t="str">
        <f>IFERROR(__xludf.DUMMYFUNCTION("TEXTJOIN(""; "", TRUE, FILTER(CID!B9455:B14794, REGEXMATCH(CID!D9455:D14794, TEXTJOIN(""|"", TRUE, SPLIT(A9455, "";"")))))"),"#N/A")</f>
        <v>#N/A</v>
      </c>
    </row>
    <row r="9456">
      <c r="A9456" s="12" t="str">
        <f>IFERROR(__xludf.DUMMYFUNCTION("TEXTJOIN("";"", TRUE, FILTER(CID!$B$2:$B$14794, CID!B9456=CID!$D$2:$D$14794))"),"#N/A")</f>
        <v>#N/A</v>
      </c>
      <c r="B9456" s="12" t="str">
        <f>IFERROR(__xludf.DUMMYFUNCTION("TEXTJOIN(""; "", TRUE, FILTER(CID!B9456:B14794, REGEXMATCH(CID!D9456:D14794, TEXTJOIN(""|"", TRUE, SPLIT(A9456, "";"")))))"),"#N/A")</f>
        <v>#N/A</v>
      </c>
    </row>
    <row r="9457">
      <c r="A9457" s="12" t="str">
        <f>IFERROR(__xludf.DUMMYFUNCTION("TEXTJOIN("";"", TRUE, FILTER(CID!$B$2:$B$14794, CID!B9457=CID!$D$2:$D$14794))"),"#N/A")</f>
        <v>#N/A</v>
      </c>
      <c r="B9457" s="12" t="str">
        <f>IFERROR(__xludf.DUMMYFUNCTION("TEXTJOIN(""; "", TRUE, FILTER(CID!B9457:B14794, REGEXMATCH(CID!D9457:D14794, TEXTJOIN(""|"", TRUE, SPLIT(A9457, "";"")))))"),"#N/A")</f>
        <v>#N/A</v>
      </c>
    </row>
    <row r="9458">
      <c r="A9458" s="12" t="str">
        <f>IFERROR(__xludf.DUMMYFUNCTION("TEXTJOIN("";"", TRUE, FILTER(CID!$B$2:$B$14794, CID!B9458=CID!$D$2:$D$14794))"),"#N/A")</f>
        <v>#N/A</v>
      </c>
      <c r="B9458" s="12" t="str">
        <f>IFERROR(__xludf.DUMMYFUNCTION("TEXTJOIN(""; "", TRUE, FILTER(CID!B9458:B14794, REGEXMATCH(CID!D9458:D14794, TEXTJOIN(""|"", TRUE, SPLIT(A9458, "";"")))))"),"#N/A")</f>
        <v>#N/A</v>
      </c>
    </row>
    <row r="9459">
      <c r="A9459" s="12" t="str">
        <f>IFERROR(__xludf.DUMMYFUNCTION("TEXTJOIN("";"", TRUE, FILTER(CID!$B$2:$B$14794, CID!B9459=CID!$D$2:$D$14794))"),"#N/A")</f>
        <v>#N/A</v>
      </c>
      <c r="B9459" s="12" t="str">
        <f>IFERROR(__xludf.DUMMYFUNCTION("TEXTJOIN(""; "", TRUE, FILTER(CID!B9459:B14794, REGEXMATCH(CID!D9459:D14794, TEXTJOIN(""|"", TRUE, SPLIT(A9459, "";"")))))"),"#N/A")</f>
        <v>#N/A</v>
      </c>
    </row>
    <row r="9460">
      <c r="A9460" s="12" t="str">
        <f>IFERROR(__xludf.DUMMYFUNCTION("TEXTJOIN("";"", TRUE, FILTER(CID!$B$2:$B$14794, CID!B9460=CID!$D$2:$D$14794))"),"#N/A")</f>
        <v>#N/A</v>
      </c>
      <c r="B9460" s="12" t="str">
        <f>IFERROR(__xludf.DUMMYFUNCTION("TEXTJOIN(""; "", TRUE, FILTER(CID!B9460:B14794, REGEXMATCH(CID!D9460:D14794, TEXTJOIN(""|"", TRUE, SPLIT(A9460, "";"")))))"),"#N/A")</f>
        <v>#N/A</v>
      </c>
    </row>
    <row r="9461">
      <c r="A9461" s="12" t="str">
        <f>IFERROR(__xludf.DUMMYFUNCTION("TEXTJOIN("";"", TRUE, FILTER(CID!$B$2:$B$14794, CID!B9461=CID!$D$2:$D$14794))"),"#N/A")</f>
        <v>#N/A</v>
      </c>
      <c r="B9461" s="12" t="str">
        <f>IFERROR(__xludf.DUMMYFUNCTION("TEXTJOIN(""; "", TRUE, FILTER(CID!B9461:B14794, REGEXMATCH(CID!D9461:D14794, TEXTJOIN(""|"", TRUE, SPLIT(A9461, "";"")))))"),"#N/A")</f>
        <v>#N/A</v>
      </c>
    </row>
    <row r="9462">
      <c r="A9462" s="12" t="str">
        <f>IFERROR(__xludf.DUMMYFUNCTION("TEXTJOIN("";"", TRUE, FILTER(CID!$B$2:$B$14794, CID!B9462=CID!$D$2:$D$14794))"),"#N/A")</f>
        <v>#N/A</v>
      </c>
      <c r="B9462" s="12" t="str">
        <f>IFERROR(__xludf.DUMMYFUNCTION("TEXTJOIN(""; "", TRUE, FILTER(CID!B9462:B14794, REGEXMATCH(CID!D9462:D14794, TEXTJOIN(""|"", TRUE, SPLIT(A9462, "";"")))))"),"#N/A")</f>
        <v>#N/A</v>
      </c>
    </row>
    <row r="9463">
      <c r="A9463" s="12" t="str">
        <f>IFERROR(__xludf.DUMMYFUNCTION("TEXTJOIN("";"", TRUE, FILTER(CID!$B$2:$B$14794, CID!B9463=CID!$D$2:$D$14794))"),"#N/A")</f>
        <v>#N/A</v>
      </c>
      <c r="B9463" s="12" t="str">
        <f>IFERROR(__xludf.DUMMYFUNCTION("TEXTJOIN(""; "", TRUE, FILTER(CID!B9463:B14794, REGEXMATCH(CID!D9463:D14794, TEXTJOIN(""|"", TRUE, SPLIT(A9463, "";"")))))"),"#N/A")</f>
        <v>#N/A</v>
      </c>
    </row>
    <row r="9464">
      <c r="A9464" s="12" t="str">
        <f>IFERROR(__xludf.DUMMYFUNCTION("TEXTJOIN("";"", TRUE, FILTER(CID!$B$2:$B$14794, CID!B9464=CID!$D$2:$D$14794))"),"#N/A")</f>
        <v>#N/A</v>
      </c>
      <c r="B9464" s="12" t="str">
        <f>IFERROR(__xludf.DUMMYFUNCTION("TEXTJOIN(""; "", TRUE, FILTER(CID!B9464:B14794, REGEXMATCH(CID!D9464:D14794, TEXTJOIN(""|"", TRUE, SPLIT(A9464, "";"")))))"),"#N/A")</f>
        <v>#N/A</v>
      </c>
    </row>
    <row r="9465">
      <c r="A9465" s="12" t="str">
        <f>IFERROR(__xludf.DUMMYFUNCTION("TEXTJOIN("";"", TRUE, FILTER(CID!$B$2:$B$14794, CID!B9465=CID!$D$2:$D$14794))"),"#N/A")</f>
        <v>#N/A</v>
      </c>
      <c r="B9465" s="12" t="str">
        <f>IFERROR(__xludf.DUMMYFUNCTION("TEXTJOIN(""; "", TRUE, FILTER(CID!B9465:B14794, REGEXMATCH(CID!D9465:D14794, TEXTJOIN(""|"", TRUE, SPLIT(A9465, "";"")))))"),"#N/A")</f>
        <v>#N/A</v>
      </c>
    </row>
    <row r="9466">
      <c r="A9466" s="12" t="str">
        <f>IFERROR(__xludf.DUMMYFUNCTION("TEXTJOIN("";"", TRUE, FILTER(CID!$B$2:$B$14794, CID!B9466=CID!$D$2:$D$14794))"),"#N/A")</f>
        <v>#N/A</v>
      </c>
      <c r="B9466" s="12" t="str">
        <f>IFERROR(__xludf.DUMMYFUNCTION("TEXTJOIN(""; "", TRUE, FILTER(CID!B9466:B14794, REGEXMATCH(CID!D9466:D14794, TEXTJOIN(""|"", TRUE, SPLIT(A9466, "";"")))))"),"#N/A")</f>
        <v>#N/A</v>
      </c>
    </row>
    <row r="9467">
      <c r="A9467" s="12" t="str">
        <f>IFERROR(__xludf.DUMMYFUNCTION("TEXTJOIN("";"", TRUE, FILTER(CID!$B$2:$B$14794, CID!B9467=CID!$D$2:$D$14794))"),"#N/A")</f>
        <v>#N/A</v>
      </c>
      <c r="B9467" s="12" t="str">
        <f>IFERROR(__xludf.DUMMYFUNCTION("TEXTJOIN(""; "", TRUE, FILTER(CID!B9467:B14794, REGEXMATCH(CID!D9467:D14794, TEXTJOIN(""|"", TRUE, SPLIT(A9467, "";"")))))"),"#N/A")</f>
        <v>#N/A</v>
      </c>
    </row>
    <row r="9468">
      <c r="A9468" s="12" t="str">
        <f>IFERROR(__xludf.DUMMYFUNCTION("TEXTJOIN("";"", TRUE, FILTER(CID!$B$2:$B$14794, CID!B9468=CID!$D$2:$D$14794))"),"#N/A")</f>
        <v>#N/A</v>
      </c>
      <c r="B9468" s="12" t="str">
        <f>IFERROR(__xludf.DUMMYFUNCTION("TEXTJOIN(""; "", TRUE, FILTER(CID!B9468:B14794, REGEXMATCH(CID!D9468:D14794, TEXTJOIN(""|"", TRUE, SPLIT(A9468, "";"")))))"),"#N/A")</f>
        <v>#N/A</v>
      </c>
    </row>
    <row r="9469">
      <c r="A9469" s="12" t="str">
        <f>IFERROR(__xludf.DUMMYFUNCTION("TEXTJOIN("";"", TRUE, FILTER(CID!$B$2:$B$14794, CID!B9469=CID!$D$2:$D$14794))"),"#N/A")</f>
        <v>#N/A</v>
      </c>
      <c r="B9469" s="12" t="str">
        <f>IFERROR(__xludf.DUMMYFUNCTION("TEXTJOIN(""; "", TRUE, FILTER(CID!B9469:B14794, REGEXMATCH(CID!D9469:D14794, TEXTJOIN(""|"", TRUE, SPLIT(A9469, "";"")))))"),"#N/A")</f>
        <v>#N/A</v>
      </c>
    </row>
    <row r="9470">
      <c r="A9470" s="12" t="str">
        <f>IFERROR(__xludf.DUMMYFUNCTION("TEXTJOIN("";"", TRUE, FILTER(CID!$B$2:$B$14794, CID!B9470=CID!$D$2:$D$14794))"),"#N/A")</f>
        <v>#N/A</v>
      </c>
      <c r="B9470" s="12" t="str">
        <f>IFERROR(__xludf.DUMMYFUNCTION("TEXTJOIN(""; "", TRUE, FILTER(CID!B9470:B14794, REGEXMATCH(CID!D9470:D14794, TEXTJOIN(""|"", TRUE, SPLIT(A9470, "";"")))))"),"#N/A")</f>
        <v>#N/A</v>
      </c>
    </row>
    <row r="9471">
      <c r="A9471" s="12" t="str">
        <f>IFERROR(__xludf.DUMMYFUNCTION("TEXTJOIN("";"", TRUE, FILTER(CID!$B$2:$B$14794, CID!B9471=CID!$D$2:$D$14794))"),"#N/A")</f>
        <v>#N/A</v>
      </c>
      <c r="B9471" s="12" t="str">
        <f>IFERROR(__xludf.DUMMYFUNCTION("TEXTJOIN(""; "", TRUE, FILTER(CID!B9471:B14794, REGEXMATCH(CID!D9471:D14794, TEXTJOIN(""|"", TRUE, SPLIT(A9471, "";"")))))"),"#N/A")</f>
        <v>#N/A</v>
      </c>
    </row>
    <row r="9472">
      <c r="A9472" s="12" t="str">
        <f>IFERROR(__xludf.DUMMYFUNCTION("TEXTJOIN("";"", TRUE, FILTER(CID!$B$2:$B$14794, CID!B9472=CID!$D$2:$D$14794))"),"#N/A")</f>
        <v>#N/A</v>
      </c>
      <c r="B9472" s="12" t="str">
        <f>IFERROR(__xludf.DUMMYFUNCTION("TEXTJOIN(""; "", TRUE, FILTER(CID!B9472:B14794, REGEXMATCH(CID!D9472:D14794, TEXTJOIN(""|"", TRUE, SPLIT(A9472, "";"")))))"),"#N/A")</f>
        <v>#N/A</v>
      </c>
    </row>
    <row r="9473">
      <c r="A9473" s="12" t="str">
        <f>IFERROR(__xludf.DUMMYFUNCTION("TEXTJOIN("";"", TRUE, FILTER(CID!$B$2:$B$14794, CID!B9473=CID!$D$2:$D$14794))"),"#N/A")</f>
        <v>#N/A</v>
      </c>
      <c r="B9473" s="12" t="str">
        <f>IFERROR(__xludf.DUMMYFUNCTION("TEXTJOIN(""; "", TRUE, FILTER(CID!B9473:B14794, REGEXMATCH(CID!D9473:D14794, TEXTJOIN(""|"", TRUE, SPLIT(A9473, "";"")))))"),"#N/A")</f>
        <v>#N/A</v>
      </c>
    </row>
    <row r="9474">
      <c r="A9474" s="12" t="str">
        <f>IFERROR(__xludf.DUMMYFUNCTION("TEXTJOIN("";"", TRUE, FILTER(CID!$B$2:$B$14794, CID!B9474=CID!$D$2:$D$14794))"),"#N/A")</f>
        <v>#N/A</v>
      </c>
      <c r="B9474" s="12" t="str">
        <f>IFERROR(__xludf.DUMMYFUNCTION("TEXTJOIN(""; "", TRUE, FILTER(CID!B9474:B14794, REGEXMATCH(CID!D9474:D14794, TEXTJOIN(""|"", TRUE, SPLIT(A9474, "";"")))))"),"#N/A")</f>
        <v>#N/A</v>
      </c>
    </row>
    <row r="9475">
      <c r="A9475" s="12" t="str">
        <f>IFERROR(__xludf.DUMMYFUNCTION("TEXTJOIN("";"", TRUE, FILTER(CID!$B$2:$B$14794, CID!B9475=CID!$D$2:$D$14794))"),"#N/A")</f>
        <v>#N/A</v>
      </c>
      <c r="B9475" s="12" t="str">
        <f>IFERROR(__xludf.DUMMYFUNCTION("TEXTJOIN(""; "", TRUE, FILTER(CID!B9475:B14794, REGEXMATCH(CID!D9475:D14794, TEXTJOIN(""|"", TRUE, SPLIT(A9475, "";"")))))"),"#N/A")</f>
        <v>#N/A</v>
      </c>
    </row>
    <row r="9476">
      <c r="A9476" s="12" t="str">
        <f>IFERROR(__xludf.DUMMYFUNCTION("TEXTJOIN("";"", TRUE, FILTER(CID!$B$2:$B$14794, CID!B9476=CID!$D$2:$D$14794))"),"#N/A")</f>
        <v>#N/A</v>
      </c>
      <c r="B9476" s="12" t="str">
        <f>IFERROR(__xludf.DUMMYFUNCTION("TEXTJOIN(""; "", TRUE, FILTER(CID!B9476:B14794, REGEXMATCH(CID!D9476:D14794, TEXTJOIN(""|"", TRUE, SPLIT(A9476, "";"")))))"),"#N/A")</f>
        <v>#N/A</v>
      </c>
    </row>
    <row r="9477">
      <c r="A9477" s="12" t="str">
        <f>IFERROR(__xludf.DUMMYFUNCTION("TEXTJOIN("";"", TRUE, FILTER(CID!$B$2:$B$14794, CID!B9477=CID!$D$2:$D$14794))"),"#N/A")</f>
        <v>#N/A</v>
      </c>
      <c r="B9477" s="12" t="str">
        <f>IFERROR(__xludf.DUMMYFUNCTION("TEXTJOIN(""; "", TRUE, FILTER(CID!B9477:B14794, REGEXMATCH(CID!D9477:D14794, TEXTJOIN(""|"", TRUE, SPLIT(A9477, "";"")))))"),"#N/A")</f>
        <v>#N/A</v>
      </c>
    </row>
    <row r="9478">
      <c r="A9478" s="12" t="str">
        <f>IFERROR(__xludf.DUMMYFUNCTION("TEXTJOIN("";"", TRUE, FILTER(CID!$B$2:$B$14794, CID!B9478=CID!$D$2:$D$14794))"),"#N/A")</f>
        <v>#N/A</v>
      </c>
      <c r="B9478" s="12" t="str">
        <f>IFERROR(__xludf.DUMMYFUNCTION("TEXTJOIN(""; "", TRUE, FILTER(CID!B9478:B14794, REGEXMATCH(CID!D9478:D14794, TEXTJOIN(""|"", TRUE, SPLIT(A9478, "";"")))))"),"#N/A")</f>
        <v>#N/A</v>
      </c>
    </row>
    <row r="9479">
      <c r="A9479" s="12" t="str">
        <f>IFERROR(__xludf.DUMMYFUNCTION("TEXTJOIN("";"", TRUE, FILTER(CID!$B$2:$B$14794, CID!B9479=CID!$D$2:$D$14794))"),"#N/A")</f>
        <v>#N/A</v>
      </c>
      <c r="B9479" s="12" t="str">
        <f>IFERROR(__xludf.DUMMYFUNCTION("TEXTJOIN(""; "", TRUE, FILTER(CID!B9479:B14794, REGEXMATCH(CID!D9479:D14794, TEXTJOIN(""|"", TRUE, SPLIT(A9479, "";"")))))"),"#N/A")</f>
        <v>#N/A</v>
      </c>
    </row>
    <row r="9480">
      <c r="A9480" s="12" t="str">
        <f>IFERROR(__xludf.DUMMYFUNCTION("TEXTJOIN("";"", TRUE, FILTER(CID!$B$2:$B$14794, CID!B9480=CID!$D$2:$D$14794))"),"#N/A")</f>
        <v>#N/A</v>
      </c>
      <c r="B9480" s="12" t="str">
        <f>IFERROR(__xludf.DUMMYFUNCTION("TEXTJOIN(""; "", TRUE, FILTER(CID!B9480:B14794, REGEXMATCH(CID!D9480:D14794, TEXTJOIN(""|"", TRUE, SPLIT(A9480, "";"")))))"),"#N/A")</f>
        <v>#N/A</v>
      </c>
    </row>
    <row r="9481">
      <c r="A9481" s="12" t="str">
        <f>IFERROR(__xludf.DUMMYFUNCTION("TEXTJOIN("";"", TRUE, FILTER(CID!$B$2:$B$14794, CID!B9481=CID!$D$2:$D$14794))"),"#N/A")</f>
        <v>#N/A</v>
      </c>
      <c r="B9481" s="12" t="str">
        <f>IFERROR(__xludf.DUMMYFUNCTION("TEXTJOIN(""; "", TRUE, FILTER(CID!B9481:B14794, REGEXMATCH(CID!D9481:D14794, TEXTJOIN(""|"", TRUE, SPLIT(A9481, "";"")))))"),"#N/A")</f>
        <v>#N/A</v>
      </c>
    </row>
    <row r="9482">
      <c r="A9482" s="12" t="str">
        <f>IFERROR(__xludf.DUMMYFUNCTION("TEXTJOIN("";"", TRUE, FILTER(CID!$B$2:$B$14794, CID!B9482=CID!$D$2:$D$14794))"),"#N/A")</f>
        <v>#N/A</v>
      </c>
      <c r="B9482" s="12" t="str">
        <f>IFERROR(__xludf.DUMMYFUNCTION("TEXTJOIN(""; "", TRUE, FILTER(CID!B9482:B14794, REGEXMATCH(CID!D9482:D14794, TEXTJOIN(""|"", TRUE, SPLIT(A9482, "";"")))))"),"#N/A")</f>
        <v>#N/A</v>
      </c>
    </row>
    <row r="9483">
      <c r="A9483" s="12" t="str">
        <f>IFERROR(__xludf.DUMMYFUNCTION("TEXTJOIN("";"", TRUE, FILTER(CID!$B$2:$B$14794, CID!B9483=CID!$D$2:$D$14794))"),"#N/A")</f>
        <v>#N/A</v>
      </c>
      <c r="B9483" s="12" t="str">
        <f>IFERROR(__xludf.DUMMYFUNCTION("TEXTJOIN(""; "", TRUE, FILTER(CID!B9483:B14794, REGEXMATCH(CID!D9483:D14794, TEXTJOIN(""|"", TRUE, SPLIT(A9483, "";"")))))"),"#N/A")</f>
        <v>#N/A</v>
      </c>
    </row>
    <row r="9484">
      <c r="A9484" s="12" t="str">
        <f>IFERROR(__xludf.DUMMYFUNCTION("TEXTJOIN("";"", TRUE, FILTER(CID!$B$2:$B$14794, CID!B9484=CID!$D$2:$D$14794))"),"#N/A")</f>
        <v>#N/A</v>
      </c>
      <c r="B9484" s="12" t="str">
        <f>IFERROR(__xludf.DUMMYFUNCTION("TEXTJOIN(""; "", TRUE, FILTER(CID!B9484:B14794, REGEXMATCH(CID!D9484:D14794, TEXTJOIN(""|"", TRUE, SPLIT(A9484, "";"")))))"),"#N/A")</f>
        <v>#N/A</v>
      </c>
    </row>
    <row r="9485">
      <c r="A9485" s="12" t="str">
        <f>IFERROR(__xludf.DUMMYFUNCTION("TEXTJOIN("";"", TRUE, FILTER(CID!$B$2:$B$14794, CID!B9485=CID!$D$2:$D$14794))"),"#N/A")</f>
        <v>#N/A</v>
      </c>
      <c r="B9485" s="12" t="str">
        <f>IFERROR(__xludf.DUMMYFUNCTION("TEXTJOIN(""; "", TRUE, FILTER(CID!B9485:B14794, REGEXMATCH(CID!D9485:D14794, TEXTJOIN(""|"", TRUE, SPLIT(A9485, "";"")))))"),"#N/A")</f>
        <v>#N/A</v>
      </c>
    </row>
    <row r="9486">
      <c r="A9486" s="12" t="str">
        <f>IFERROR(__xludf.DUMMYFUNCTION("TEXTJOIN("";"", TRUE, FILTER(CID!$B$2:$B$14794, CID!B9486=CID!$D$2:$D$14794))"),"#N/A")</f>
        <v>#N/A</v>
      </c>
      <c r="B9486" s="12" t="str">
        <f>IFERROR(__xludf.DUMMYFUNCTION("TEXTJOIN(""; "", TRUE, FILTER(CID!B9486:B14794, REGEXMATCH(CID!D9486:D14794, TEXTJOIN(""|"", TRUE, SPLIT(A9486, "";"")))))"),"#N/A")</f>
        <v>#N/A</v>
      </c>
    </row>
    <row r="9487">
      <c r="A9487" s="12" t="str">
        <f>IFERROR(__xludf.DUMMYFUNCTION("TEXTJOIN("";"", TRUE, FILTER(CID!$B$2:$B$14794, CID!B9487=CID!$D$2:$D$14794))"),"#N/A")</f>
        <v>#N/A</v>
      </c>
      <c r="B9487" s="12" t="str">
        <f>IFERROR(__xludf.DUMMYFUNCTION("TEXTJOIN(""; "", TRUE, FILTER(CID!B9487:B14794, REGEXMATCH(CID!D9487:D14794, TEXTJOIN(""|"", TRUE, SPLIT(A9487, "";"")))))"),"#N/A")</f>
        <v>#N/A</v>
      </c>
    </row>
    <row r="9488">
      <c r="A9488" s="12" t="str">
        <f>IFERROR(__xludf.DUMMYFUNCTION("TEXTJOIN("";"", TRUE, FILTER(CID!$B$2:$B$14794, CID!B9488=CID!$D$2:$D$14794))"),"#N/A")</f>
        <v>#N/A</v>
      </c>
      <c r="B9488" s="12" t="str">
        <f>IFERROR(__xludf.DUMMYFUNCTION("TEXTJOIN(""; "", TRUE, FILTER(CID!B9488:B14794, REGEXMATCH(CID!D9488:D14794, TEXTJOIN(""|"", TRUE, SPLIT(A9488, "";"")))))"),"#N/A")</f>
        <v>#N/A</v>
      </c>
    </row>
    <row r="9489">
      <c r="A9489" s="12" t="str">
        <f>IFERROR(__xludf.DUMMYFUNCTION("TEXTJOIN("";"", TRUE, FILTER(CID!$B$2:$B$14794, CID!B9489=CID!$D$2:$D$14794))"),"#N/A")</f>
        <v>#N/A</v>
      </c>
      <c r="B9489" s="12" t="str">
        <f>IFERROR(__xludf.DUMMYFUNCTION("TEXTJOIN(""; "", TRUE, FILTER(CID!B9489:B14794, REGEXMATCH(CID!D9489:D14794, TEXTJOIN(""|"", TRUE, SPLIT(A9489, "";"")))))"),"#N/A")</f>
        <v>#N/A</v>
      </c>
    </row>
    <row r="9490">
      <c r="A9490" s="12" t="str">
        <f>IFERROR(__xludf.DUMMYFUNCTION("TEXTJOIN("";"", TRUE, FILTER(CID!$B$2:$B$14794, CID!B9490=CID!$D$2:$D$14794))"),"#N/A")</f>
        <v>#N/A</v>
      </c>
      <c r="B9490" s="12" t="str">
        <f>IFERROR(__xludf.DUMMYFUNCTION("TEXTJOIN(""; "", TRUE, FILTER(CID!B9490:B14794, REGEXMATCH(CID!D9490:D14794, TEXTJOIN(""|"", TRUE, SPLIT(A9490, "";"")))))"),"#N/A")</f>
        <v>#N/A</v>
      </c>
    </row>
    <row r="9491">
      <c r="A9491" s="12" t="str">
        <f>IFERROR(__xludf.DUMMYFUNCTION("TEXTJOIN("";"", TRUE, FILTER(CID!$B$2:$B$14794, CID!B9491=CID!$D$2:$D$14794))"),"#N/A")</f>
        <v>#N/A</v>
      </c>
      <c r="B9491" s="12" t="str">
        <f>IFERROR(__xludf.DUMMYFUNCTION("TEXTJOIN(""; "", TRUE, FILTER(CID!B9491:B14794, REGEXMATCH(CID!D9491:D14794, TEXTJOIN(""|"", TRUE, SPLIT(A9491, "";"")))))"),"#N/A")</f>
        <v>#N/A</v>
      </c>
    </row>
    <row r="9492">
      <c r="A9492" s="12" t="str">
        <f>IFERROR(__xludf.DUMMYFUNCTION("TEXTJOIN("";"", TRUE, FILTER(CID!$B$2:$B$14794, CID!B9492=CID!$D$2:$D$14794))"),"#N/A")</f>
        <v>#N/A</v>
      </c>
      <c r="B9492" s="12" t="str">
        <f>IFERROR(__xludf.DUMMYFUNCTION("TEXTJOIN(""; "", TRUE, FILTER(CID!B9492:B14794, REGEXMATCH(CID!D9492:D14794, TEXTJOIN(""|"", TRUE, SPLIT(A9492, "";"")))))"),"#N/A")</f>
        <v>#N/A</v>
      </c>
    </row>
    <row r="9493">
      <c r="A9493" s="12" t="str">
        <f>IFERROR(__xludf.DUMMYFUNCTION("TEXTJOIN("";"", TRUE, FILTER(CID!$B$2:$B$14794, CID!B9493=CID!$D$2:$D$14794))"),"#N/A")</f>
        <v>#N/A</v>
      </c>
      <c r="B9493" s="12" t="str">
        <f>IFERROR(__xludf.DUMMYFUNCTION("TEXTJOIN(""; "", TRUE, FILTER(CID!B9493:B14794, REGEXMATCH(CID!D9493:D14794, TEXTJOIN(""|"", TRUE, SPLIT(A9493, "";"")))))"),"#N/A")</f>
        <v>#N/A</v>
      </c>
    </row>
    <row r="9494">
      <c r="A9494" s="12" t="str">
        <f>IFERROR(__xludf.DUMMYFUNCTION("TEXTJOIN("";"", TRUE, FILTER(CID!$B$2:$B$14794, CID!B9494=CID!$D$2:$D$14794))"),"#N/A")</f>
        <v>#N/A</v>
      </c>
      <c r="B9494" s="12" t="str">
        <f>IFERROR(__xludf.DUMMYFUNCTION("TEXTJOIN(""; "", TRUE, FILTER(CID!B9494:B14794, REGEXMATCH(CID!D9494:D14794, TEXTJOIN(""|"", TRUE, SPLIT(A9494, "";"")))))"),"#N/A")</f>
        <v>#N/A</v>
      </c>
    </row>
    <row r="9495">
      <c r="A9495" s="12" t="str">
        <f>IFERROR(__xludf.DUMMYFUNCTION("TEXTJOIN("";"", TRUE, FILTER(CID!$B$2:$B$14794, CID!B9495=CID!$D$2:$D$14794))"),"#N/A")</f>
        <v>#N/A</v>
      </c>
      <c r="B9495" s="12" t="str">
        <f>IFERROR(__xludf.DUMMYFUNCTION("TEXTJOIN(""; "", TRUE, FILTER(CID!B9495:B14794, REGEXMATCH(CID!D9495:D14794, TEXTJOIN(""|"", TRUE, SPLIT(A9495, "";"")))))"),"#N/A")</f>
        <v>#N/A</v>
      </c>
    </row>
    <row r="9496">
      <c r="A9496" s="12" t="str">
        <f>IFERROR(__xludf.DUMMYFUNCTION("TEXTJOIN("";"", TRUE, FILTER(CID!$B$2:$B$14794, CID!B9496=CID!$D$2:$D$14794))"),"#N/A")</f>
        <v>#N/A</v>
      </c>
      <c r="B9496" s="12" t="str">
        <f>IFERROR(__xludf.DUMMYFUNCTION("TEXTJOIN(""; "", TRUE, FILTER(CID!B9496:B14794, REGEXMATCH(CID!D9496:D14794, TEXTJOIN(""|"", TRUE, SPLIT(A9496, "";"")))))"),"#N/A")</f>
        <v>#N/A</v>
      </c>
    </row>
    <row r="9497">
      <c r="A9497" s="12" t="str">
        <f>IFERROR(__xludf.DUMMYFUNCTION("TEXTJOIN("";"", TRUE, FILTER(CID!$B$2:$B$14794, CID!B9497=CID!$D$2:$D$14794))"),"#N/A")</f>
        <v>#N/A</v>
      </c>
      <c r="B9497" s="12" t="str">
        <f>IFERROR(__xludf.DUMMYFUNCTION("TEXTJOIN(""; "", TRUE, FILTER(CID!B9497:B14794, REGEXMATCH(CID!D9497:D14794, TEXTJOIN(""|"", TRUE, SPLIT(A9497, "";"")))))"),"#N/A")</f>
        <v>#N/A</v>
      </c>
    </row>
    <row r="9498">
      <c r="A9498" s="12" t="str">
        <f>IFERROR(__xludf.DUMMYFUNCTION("TEXTJOIN("";"", TRUE, FILTER(CID!$B$2:$B$14794, CID!B9498=CID!$D$2:$D$14794))"),"#N/A")</f>
        <v>#N/A</v>
      </c>
      <c r="B9498" s="12" t="str">
        <f>IFERROR(__xludf.DUMMYFUNCTION("TEXTJOIN(""; "", TRUE, FILTER(CID!B9498:B14794, REGEXMATCH(CID!D9498:D14794, TEXTJOIN(""|"", TRUE, SPLIT(A9498, "";"")))))"),"#N/A")</f>
        <v>#N/A</v>
      </c>
    </row>
    <row r="9499">
      <c r="A9499" s="12" t="str">
        <f>IFERROR(__xludf.DUMMYFUNCTION("TEXTJOIN("";"", TRUE, FILTER(CID!$B$2:$B$14794, CID!B9499=CID!$D$2:$D$14794))"),"#N/A")</f>
        <v>#N/A</v>
      </c>
      <c r="B9499" s="12" t="str">
        <f>IFERROR(__xludf.DUMMYFUNCTION("TEXTJOIN(""; "", TRUE, FILTER(CID!B9499:B14794, REGEXMATCH(CID!D9499:D14794, TEXTJOIN(""|"", TRUE, SPLIT(A9499, "";"")))))"),"#N/A")</f>
        <v>#N/A</v>
      </c>
    </row>
    <row r="9500">
      <c r="A9500" s="12" t="str">
        <f>IFERROR(__xludf.DUMMYFUNCTION("TEXTJOIN("";"", TRUE, FILTER(CID!$B$2:$B$14794, CID!B9500=CID!$D$2:$D$14794))"),"#N/A")</f>
        <v>#N/A</v>
      </c>
      <c r="B9500" s="12" t="str">
        <f>IFERROR(__xludf.DUMMYFUNCTION("TEXTJOIN(""; "", TRUE, FILTER(CID!B9500:B14794, REGEXMATCH(CID!D9500:D14794, TEXTJOIN(""|"", TRUE, SPLIT(A9500, "";"")))))"),"#N/A")</f>
        <v>#N/A</v>
      </c>
    </row>
    <row r="9501">
      <c r="A9501" s="12" t="str">
        <f>IFERROR(__xludf.DUMMYFUNCTION("TEXTJOIN("";"", TRUE, FILTER(CID!$B$2:$B$14794, CID!B9501=CID!$D$2:$D$14794))"),"#N/A")</f>
        <v>#N/A</v>
      </c>
      <c r="B9501" s="12" t="str">
        <f>IFERROR(__xludf.DUMMYFUNCTION("TEXTJOIN(""; "", TRUE, FILTER(CID!B9501:B14794, REGEXMATCH(CID!D9501:D14794, TEXTJOIN(""|"", TRUE, SPLIT(A9501, "";"")))))"),"#N/A")</f>
        <v>#N/A</v>
      </c>
    </row>
    <row r="9502">
      <c r="A9502" s="12" t="str">
        <f>IFERROR(__xludf.DUMMYFUNCTION("TEXTJOIN("";"", TRUE, FILTER(CID!$B$2:$B$14794, CID!B9502=CID!$D$2:$D$14794))"),"#N/A")</f>
        <v>#N/A</v>
      </c>
      <c r="B9502" s="12" t="str">
        <f>IFERROR(__xludf.DUMMYFUNCTION("TEXTJOIN(""; "", TRUE, FILTER(CID!B9502:B14794, REGEXMATCH(CID!D9502:D14794, TEXTJOIN(""|"", TRUE, SPLIT(A9502, "";"")))))"),"#N/A")</f>
        <v>#N/A</v>
      </c>
    </row>
    <row r="9503">
      <c r="A9503" s="12" t="str">
        <f>IFERROR(__xludf.DUMMYFUNCTION("TEXTJOIN("";"", TRUE, FILTER(CID!$B$2:$B$14794, CID!B9503=CID!$D$2:$D$14794))"),"#N/A")</f>
        <v>#N/A</v>
      </c>
      <c r="B9503" s="12" t="str">
        <f>IFERROR(__xludf.DUMMYFUNCTION("TEXTJOIN(""; "", TRUE, FILTER(CID!B9503:B14794, REGEXMATCH(CID!D9503:D14794, TEXTJOIN(""|"", TRUE, SPLIT(A9503, "";"")))))"),"#N/A")</f>
        <v>#N/A</v>
      </c>
    </row>
    <row r="9504">
      <c r="A9504" s="12" t="str">
        <f>IFERROR(__xludf.DUMMYFUNCTION("TEXTJOIN("";"", TRUE, FILTER(CID!$B$2:$B$14794, CID!B9504=CID!$D$2:$D$14794))"),"#N/A")</f>
        <v>#N/A</v>
      </c>
      <c r="B9504" s="12" t="str">
        <f>IFERROR(__xludf.DUMMYFUNCTION("TEXTJOIN(""; "", TRUE, FILTER(CID!B9504:B14794, REGEXMATCH(CID!D9504:D14794, TEXTJOIN(""|"", TRUE, SPLIT(A9504, "";"")))))"),"#N/A")</f>
        <v>#N/A</v>
      </c>
    </row>
    <row r="9505">
      <c r="A9505" s="12" t="str">
        <f>IFERROR(__xludf.DUMMYFUNCTION("TEXTJOIN("";"", TRUE, FILTER(CID!$B$2:$B$14794, CID!B9505=CID!$D$2:$D$14794))"),"#N/A")</f>
        <v>#N/A</v>
      </c>
      <c r="B9505" s="12" t="str">
        <f>IFERROR(__xludf.DUMMYFUNCTION("TEXTJOIN(""; "", TRUE, FILTER(CID!B9505:B14794, REGEXMATCH(CID!D9505:D14794, TEXTJOIN(""|"", TRUE, SPLIT(A9505, "";"")))))"),"#N/A")</f>
        <v>#N/A</v>
      </c>
    </row>
    <row r="9506">
      <c r="A9506" s="12" t="str">
        <f>IFERROR(__xludf.DUMMYFUNCTION("TEXTJOIN("";"", TRUE, FILTER(CID!$B$2:$B$14794, CID!B9506=CID!$D$2:$D$14794))"),"#N/A")</f>
        <v>#N/A</v>
      </c>
      <c r="B9506" s="12" t="str">
        <f>IFERROR(__xludf.DUMMYFUNCTION("TEXTJOIN(""; "", TRUE, FILTER(CID!B9506:B14794, REGEXMATCH(CID!D9506:D14794, TEXTJOIN(""|"", TRUE, SPLIT(A9506, "";"")))))"),"#N/A")</f>
        <v>#N/A</v>
      </c>
    </row>
    <row r="9507">
      <c r="A9507" s="12" t="str">
        <f>IFERROR(__xludf.DUMMYFUNCTION("TEXTJOIN("";"", TRUE, FILTER(CID!$B$2:$B$14794, CID!B9507=CID!$D$2:$D$14794))"),"#N/A")</f>
        <v>#N/A</v>
      </c>
      <c r="B9507" s="12" t="str">
        <f>IFERROR(__xludf.DUMMYFUNCTION("TEXTJOIN(""; "", TRUE, FILTER(CID!B9507:B14794, REGEXMATCH(CID!D9507:D14794, TEXTJOIN(""|"", TRUE, SPLIT(A9507, "";"")))))"),"#N/A")</f>
        <v>#N/A</v>
      </c>
    </row>
    <row r="9508">
      <c r="A9508" s="12" t="str">
        <f>IFERROR(__xludf.DUMMYFUNCTION("TEXTJOIN("";"", TRUE, FILTER(CID!$B$2:$B$14794, CID!B9508=CID!$D$2:$D$14794))"),"#N/A")</f>
        <v>#N/A</v>
      </c>
      <c r="B9508" s="12" t="str">
        <f>IFERROR(__xludf.DUMMYFUNCTION("TEXTJOIN(""; "", TRUE, FILTER(CID!B9508:B14794, REGEXMATCH(CID!D9508:D14794, TEXTJOIN(""|"", TRUE, SPLIT(A9508, "";"")))))"),"#N/A")</f>
        <v>#N/A</v>
      </c>
    </row>
    <row r="9509">
      <c r="A9509" s="12" t="str">
        <f>IFERROR(__xludf.DUMMYFUNCTION("TEXTJOIN("";"", TRUE, FILTER(CID!$B$2:$B$14794, CID!B9509=CID!$D$2:$D$14794))"),"#N/A")</f>
        <v>#N/A</v>
      </c>
      <c r="B9509" s="12" t="str">
        <f>IFERROR(__xludf.DUMMYFUNCTION("TEXTJOIN(""; "", TRUE, FILTER(CID!B9509:B14794, REGEXMATCH(CID!D9509:D14794, TEXTJOIN(""|"", TRUE, SPLIT(A9509, "";"")))))"),"#N/A")</f>
        <v>#N/A</v>
      </c>
    </row>
    <row r="9510">
      <c r="A9510" s="12" t="str">
        <f>IFERROR(__xludf.DUMMYFUNCTION("TEXTJOIN("";"", TRUE, FILTER(CID!$B$2:$B$14794, CID!B9510=CID!$D$2:$D$14794))"),"#N/A")</f>
        <v>#N/A</v>
      </c>
      <c r="B9510" s="12" t="str">
        <f>IFERROR(__xludf.DUMMYFUNCTION("TEXTJOIN(""; "", TRUE, FILTER(CID!B9510:B14794, REGEXMATCH(CID!D9510:D14794, TEXTJOIN(""|"", TRUE, SPLIT(A9510, "";"")))))"),"#N/A")</f>
        <v>#N/A</v>
      </c>
    </row>
    <row r="9511">
      <c r="A9511" s="12" t="str">
        <f>IFERROR(__xludf.DUMMYFUNCTION("TEXTJOIN("";"", TRUE, FILTER(CID!$B$2:$B$14794, CID!B9511=CID!$D$2:$D$14794))"),"#N/A")</f>
        <v>#N/A</v>
      </c>
      <c r="B9511" s="12" t="str">
        <f>IFERROR(__xludf.DUMMYFUNCTION("TEXTJOIN(""; "", TRUE, FILTER(CID!B9511:B14794, REGEXMATCH(CID!D9511:D14794, TEXTJOIN(""|"", TRUE, SPLIT(A9511, "";"")))))"),"#N/A")</f>
        <v>#N/A</v>
      </c>
    </row>
    <row r="9512">
      <c r="A9512" s="12" t="str">
        <f>IFERROR(__xludf.DUMMYFUNCTION("TEXTJOIN("";"", TRUE, FILTER(CID!$B$2:$B$14794, CID!B9512=CID!$D$2:$D$14794))"),"#N/A")</f>
        <v>#N/A</v>
      </c>
      <c r="B9512" s="12" t="str">
        <f>IFERROR(__xludf.DUMMYFUNCTION("TEXTJOIN(""; "", TRUE, FILTER(CID!B9512:B14794, REGEXMATCH(CID!D9512:D14794, TEXTJOIN(""|"", TRUE, SPLIT(A9512, "";"")))))"),"#N/A")</f>
        <v>#N/A</v>
      </c>
    </row>
    <row r="9513">
      <c r="A9513" s="12" t="str">
        <f>IFERROR(__xludf.DUMMYFUNCTION("TEXTJOIN("";"", TRUE, FILTER(CID!$B$2:$B$14794, CID!B9513=CID!$D$2:$D$14794))"),"#N/A")</f>
        <v>#N/A</v>
      </c>
      <c r="B9513" s="12" t="str">
        <f>IFERROR(__xludf.DUMMYFUNCTION("TEXTJOIN(""; "", TRUE, FILTER(CID!B9513:B14794, REGEXMATCH(CID!D9513:D14794, TEXTJOIN(""|"", TRUE, SPLIT(A9513, "";"")))))"),"#N/A")</f>
        <v>#N/A</v>
      </c>
    </row>
    <row r="9514">
      <c r="A9514" s="12" t="str">
        <f>IFERROR(__xludf.DUMMYFUNCTION("TEXTJOIN("";"", TRUE, FILTER(CID!$B$2:$B$14794, CID!B9514=CID!$D$2:$D$14794))"),"#N/A")</f>
        <v>#N/A</v>
      </c>
      <c r="B9514" s="12" t="str">
        <f>IFERROR(__xludf.DUMMYFUNCTION("TEXTJOIN(""; "", TRUE, FILTER(CID!B9514:B14794, REGEXMATCH(CID!D9514:D14794, TEXTJOIN(""|"", TRUE, SPLIT(A9514, "";"")))))"),"#N/A")</f>
        <v>#N/A</v>
      </c>
    </row>
    <row r="9515">
      <c r="A9515" s="12" t="str">
        <f>IFERROR(__xludf.DUMMYFUNCTION("TEXTJOIN("";"", TRUE, FILTER(CID!$B$2:$B$14794, CID!B9515=CID!$D$2:$D$14794))"),"#N/A")</f>
        <v>#N/A</v>
      </c>
      <c r="B9515" s="12" t="str">
        <f>IFERROR(__xludf.DUMMYFUNCTION("TEXTJOIN(""; "", TRUE, FILTER(CID!B9515:B14794, REGEXMATCH(CID!D9515:D14794, TEXTJOIN(""|"", TRUE, SPLIT(A9515, "";"")))))"),"#N/A")</f>
        <v>#N/A</v>
      </c>
    </row>
    <row r="9516">
      <c r="A9516" s="12" t="str">
        <f>IFERROR(__xludf.DUMMYFUNCTION("TEXTJOIN("";"", TRUE, FILTER(CID!$B$2:$B$14794, CID!B9516=CID!$D$2:$D$14794))"),"#N/A")</f>
        <v>#N/A</v>
      </c>
      <c r="B9516" s="12" t="str">
        <f>IFERROR(__xludf.DUMMYFUNCTION("TEXTJOIN(""; "", TRUE, FILTER(CID!B9516:B14794, REGEXMATCH(CID!D9516:D14794, TEXTJOIN(""|"", TRUE, SPLIT(A9516, "";"")))))"),"#N/A")</f>
        <v>#N/A</v>
      </c>
    </row>
    <row r="9517">
      <c r="A9517" s="12" t="str">
        <f>IFERROR(__xludf.DUMMYFUNCTION("TEXTJOIN("";"", TRUE, FILTER(CID!$B$2:$B$14794, CID!B9517=CID!$D$2:$D$14794))"),"#N/A")</f>
        <v>#N/A</v>
      </c>
      <c r="B9517" s="12" t="str">
        <f>IFERROR(__xludf.DUMMYFUNCTION("TEXTJOIN(""; "", TRUE, FILTER(CID!B9517:B14794, REGEXMATCH(CID!D9517:D14794, TEXTJOIN(""|"", TRUE, SPLIT(A9517, "";"")))))"),"#N/A")</f>
        <v>#N/A</v>
      </c>
    </row>
    <row r="9518">
      <c r="A9518" s="12" t="str">
        <f>IFERROR(__xludf.DUMMYFUNCTION("TEXTJOIN("";"", TRUE, FILTER(CID!$B$2:$B$14794, CID!B9518=CID!$D$2:$D$14794))"),"#N/A")</f>
        <v>#N/A</v>
      </c>
      <c r="B9518" s="12" t="str">
        <f>IFERROR(__xludf.DUMMYFUNCTION("TEXTJOIN(""; "", TRUE, FILTER(CID!B9518:B14794, REGEXMATCH(CID!D9518:D14794, TEXTJOIN(""|"", TRUE, SPLIT(A9518, "";"")))))"),"#N/A")</f>
        <v>#N/A</v>
      </c>
    </row>
    <row r="9519">
      <c r="A9519" s="12" t="str">
        <f>IFERROR(__xludf.DUMMYFUNCTION("TEXTJOIN("";"", TRUE, FILTER(CID!$B$2:$B$14794, CID!B9519=CID!$D$2:$D$14794))"),"#N/A")</f>
        <v>#N/A</v>
      </c>
      <c r="B9519" s="12" t="str">
        <f>IFERROR(__xludf.DUMMYFUNCTION("TEXTJOIN(""; "", TRUE, FILTER(CID!B9519:B14794, REGEXMATCH(CID!D9519:D14794, TEXTJOIN(""|"", TRUE, SPLIT(A9519, "";"")))))"),"#N/A")</f>
        <v>#N/A</v>
      </c>
    </row>
    <row r="9520">
      <c r="A9520" s="12" t="str">
        <f>IFERROR(__xludf.DUMMYFUNCTION("TEXTJOIN("";"", TRUE, FILTER(CID!$B$2:$B$14794, CID!B9520=CID!$D$2:$D$14794))"),"#N/A")</f>
        <v>#N/A</v>
      </c>
      <c r="B9520" s="12" t="str">
        <f>IFERROR(__xludf.DUMMYFUNCTION("TEXTJOIN(""; "", TRUE, FILTER(CID!B9520:B14794, REGEXMATCH(CID!D9520:D14794, TEXTJOIN(""|"", TRUE, SPLIT(A9520, "";"")))))"),"#N/A")</f>
        <v>#N/A</v>
      </c>
    </row>
    <row r="9521">
      <c r="A9521" s="12" t="str">
        <f>IFERROR(__xludf.DUMMYFUNCTION("TEXTJOIN("";"", TRUE, FILTER(CID!$B$2:$B$14794, CID!B9521=CID!$D$2:$D$14794))"),"#N/A")</f>
        <v>#N/A</v>
      </c>
      <c r="B9521" s="12" t="str">
        <f>IFERROR(__xludf.DUMMYFUNCTION("TEXTJOIN(""; "", TRUE, FILTER(CID!B9521:B14794, REGEXMATCH(CID!D9521:D14794, TEXTJOIN(""|"", TRUE, SPLIT(A9521, "";"")))))"),"#N/A")</f>
        <v>#N/A</v>
      </c>
    </row>
    <row r="9522">
      <c r="A9522" s="12" t="str">
        <f>IFERROR(__xludf.DUMMYFUNCTION("TEXTJOIN("";"", TRUE, FILTER(CID!$B$2:$B$14794, CID!B9522=CID!$D$2:$D$14794))"),"#N/A")</f>
        <v>#N/A</v>
      </c>
      <c r="B9522" s="12" t="str">
        <f>IFERROR(__xludf.DUMMYFUNCTION("TEXTJOIN(""; "", TRUE, FILTER(CID!B9522:B14794, REGEXMATCH(CID!D9522:D14794, TEXTJOIN(""|"", TRUE, SPLIT(A9522, "";"")))))"),"#N/A")</f>
        <v>#N/A</v>
      </c>
    </row>
    <row r="9523">
      <c r="A9523" s="12" t="str">
        <f>IFERROR(__xludf.DUMMYFUNCTION("TEXTJOIN("";"", TRUE, FILTER(CID!$B$2:$B$14794, CID!B9523=CID!$D$2:$D$14794))"),"#N/A")</f>
        <v>#N/A</v>
      </c>
      <c r="B9523" s="12" t="str">
        <f>IFERROR(__xludf.DUMMYFUNCTION("TEXTJOIN(""; "", TRUE, FILTER(CID!B9523:B14794, REGEXMATCH(CID!D9523:D14794, TEXTJOIN(""|"", TRUE, SPLIT(A9523, "";"")))))"),"#N/A")</f>
        <v>#N/A</v>
      </c>
    </row>
    <row r="9524">
      <c r="A9524" s="12" t="str">
        <f>IFERROR(__xludf.DUMMYFUNCTION("TEXTJOIN("";"", TRUE, FILTER(CID!$B$2:$B$14794, CID!B9524=CID!$D$2:$D$14794))"),"#N/A")</f>
        <v>#N/A</v>
      </c>
      <c r="B9524" s="12" t="str">
        <f>IFERROR(__xludf.DUMMYFUNCTION("TEXTJOIN(""; "", TRUE, FILTER(CID!B9524:B14794, REGEXMATCH(CID!D9524:D14794, TEXTJOIN(""|"", TRUE, SPLIT(A9524, "";"")))))"),"#N/A")</f>
        <v>#N/A</v>
      </c>
    </row>
    <row r="9525">
      <c r="A9525" s="12" t="str">
        <f>IFERROR(__xludf.DUMMYFUNCTION("TEXTJOIN("";"", TRUE, FILTER(CID!$B$2:$B$14794, CID!B9525=CID!$D$2:$D$14794))"),"#N/A")</f>
        <v>#N/A</v>
      </c>
      <c r="B9525" s="12" t="str">
        <f>IFERROR(__xludf.DUMMYFUNCTION("TEXTJOIN(""; "", TRUE, FILTER(CID!B9525:B14794, REGEXMATCH(CID!D9525:D14794, TEXTJOIN(""|"", TRUE, SPLIT(A9525, "";"")))))"),"#N/A")</f>
        <v>#N/A</v>
      </c>
    </row>
    <row r="9526">
      <c r="A9526" s="12" t="str">
        <f>IFERROR(__xludf.DUMMYFUNCTION("TEXTJOIN("";"", TRUE, FILTER(CID!$B$2:$B$14794, CID!B9526=CID!$D$2:$D$14794))"),"#N/A")</f>
        <v>#N/A</v>
      </c>
      <c r="B9526" s="12" t="str">
        <f>IFERROR(__xludf.DUMMYFUNCTION("TEXTJOIN(""; "", TRUE, FILTER(CID!B9526:B14794, REGEXMATCH(CID!D9526:D14794, TEXTJOIN(""|"", TRUE, SPLIT(A9526, "";"")))))"),"#N/A")</f>
        <v>#N/A</v>
      </c>
    </row>
    <row r="9527">
      <c r="A9527" s="12" t="str">
        <f>IFERROR(__xludf.DUMMYFUNCTION("TEXTJOIN("";"", TRUE, FILTER(CID!$B$2:$B$14794, CID!B9527=CID!$D$2:$D$14794))"),"#N/A")</f>
        <v>#N/A</v>
      </c>
      <c r="B9527" s="12" t="str">
        <f>IFERROR(__xludf.DUMMYFUNCTION("TEXTJOIN(""; "", TRUE, FILTER(CID!B9527:B14794, REGEXMATCH(CID!D9527:D14794, TEXTJOIN(""|"", TRUE, SPLIT(A9527, "";"")))))"),"#N/A")</f>
        <v>#N/A</v>
      </c>
    </row>
    <row r="9528">
      <c r="A9528" s="12" t="str">
        <f>IFERROR(__xludf.DUMMYFUNCTION("TEXTJOIN("";"", TRUE, FILTER(CID!$B$2:$B$14794, CID!B9528=CID!$D$2:$D$14794))"),"#N/A")</f>
        <v>#N/A</v>
      </c>
      <c r="B9528" s="12" t="str">
        <f>IFERROR(__xludf.DUMMYFUNCTION("TEXTJOIN(""; "", TRUE, FILTER(CID!B9528:B14794, REGEXMATCH(CID!D9528:D14794, TEXTJOIN(""|"", TRUE, SPLIT(A9528, "";"")))))"),"#N/A")</f>
        <v>#N/A</v>
      </c>
    </row>
    <row r="9529">
      <c r="A9529" s="12" t="str">
        <f>IFERROR(__xludf.DUMMYFUNCTION("TEXTJOIN("";"", TRUE, FILTER(CID!$B$2:$B$14794, CID!B9529=CID!$D$2:$D$14794))"),"#N/A")</f>
        <v>#N/A</v>
      </c>
      <c r="B9529" s="12" t="str">
        <f>IFERROR(__xludf.DUMMYFUNCTION("TEXTJOIN(""; "", TRUE, FILTER(CID!B9529:B14794, REGEXMATCH(CID!D9529:D14794, TEXTJOIN(""|"", TRUE, SPLIT(A9529, "";"")))))"),"#N/A")</f>
        <v>#N/A</v>
      </c>
    </row>
    <row r="9530">
      <c r="A9530" s="12" t="str">
        <f>IFERROR(__xludf.DUMMYFUNCTION("TEXTJOIN("";"", TRUE, FILTER(CID!$B$2:$B$14794, CID!B9530=CID!$D$2:$D$14794))"),"#N/A")</f>
        <v>#N/A</v>
      </c>
      <c r="B9530" s="12" t="str">
        <f>IFERROR(__xludf.DUMMYFUNCTION("TEXTJOIN(""; "", TRUE, FILTER(CID!B9530:B14794, REGEXMATCH(CID!D9530:D14794, TEXTJOIN(""|"", TRUE, SPLIT(A9530, "";"")))))"),"#N/A")</f>
        <v>#N/A</v>
      </c>
    </row>
    <row r="9531">
      <c r="A9531" s="12" t="str">
        <f>IFERROR(__xludf.DUMMYFUNCTION("TEXTJOIN("";"", TRUE, FILTER(CID!$B$2:$B$14794, CID!B9531=CID!$D$2:$D$14794))"),"#N/A")</f>
        <v>#N/A</v>
      </c>
      <c r="B9531" s="12" t="str">
        <f>IFERROR(__xludf.DUMMYFUNCTION("TEXTJOIN(""; "", TRUE, FILTER(CID!B9531:B14794, REGEXMATCH(CID!D9531:D14794, TEXTJOIN(""|"", TRUE, SPLIT(A9531, "";"")))))"),"#N/A")</f>
        <v>#N/A</v>
      </c>
    </row>
    <row r="9532">
      <c r="A9532" s="12" t="str">
        <f>IFERROR(__xludf.DUMMYFUNCTION("TEXTJOIN("";"", TRUE, FILTER(CID!$B$2:$B$14794, CID!B9532=CID!$D$2:$D$14794))"),"#N/A")</f>
        <v>#N/A</v>
      </c>
      <c r="B9532" s="12" t="str">
        <f>IFERROR(__xludf.DUMMYFUNCTION("TEXTJOIN(""; "", TRUE, FILTER(CID!B9532:B14794, REGEXMATCH(CID!D9532:D14794, TEXTJOIN(""|"", TRUE, SPLIT(A9532, "";"")))))"),"#N/A")</f>
        <v>#N/A</v>
      </c>
    </row>
    <row r="9533">
      <c r="A9533" s="12" t="str">
        <f>IFERROR(__xludf.DUMMYFUNCTION("TEXTJOIN("";"", TRUE, FILTER(CID!$B$2:$B$14794, CID!B9533=CID!$D$2:$D$14794))"),"#N/A")</f>
        <v>#N/A</v>
      </c>
      <c r="B9533" s="12" t="str">
        <f>IFERROR(__xludf.DUMMYFUNCTION("TEXTJOIN(""; "", TRUE, FILTER(CID!B9533:B14794, REGEXMATCH(CID!D9533:D14794, TEXTJOIN(""|"", TRUE, SPLIT(A9533, "";"")))))"),"#N/A")</f>
        <v>#N/A</v>
      </c>
    </row>
    <row r="9534">
      <c r="A9534" s="12" t="str">
        <f>IFERROR(__xludf.DUMMYFUNCTION("TEXTJOIN("";"", TRUE, FILTER(CID!$B$2:$B$14794, CID!B9534=CID!$D$2:$D$14794))"),"#N/A")</f>
        <v>#N/A</v>
      </c>
      <c r="B9534" s="12" t="str">
        <f>IFERROR(__xludf.DUMMYFUNCTION("TEXTJOIN(""; "", TRUE, FILTER(CID!B9534:B14794, REGEXMATCH(CID!D9534:D14794, TEXTJOIN(""|"", TRUE, SPLIT(A9534, "";"")))))"),"#N/A")</f>
        <v>#N/A</v>
      </c>
    </row>
    <row r="9535">
      <c r="A9535" s="12" t="str">
        <f>IFERROR(__xludf.DUMMYFUNCTION("TEXTJOIN("";"", TRUE, FILTER(CID!$B$2:$B$14794, CID!B9535=CID!$D$2:$D$14794))"),"#N/A")</f>
        <v>#N/A</v>
      </c>
      <c r="B9535" s="12" t="str">
        <f>IFERROR(__xludf.DUMMYFUNCTION("TEXTJOIN(""; "", TRUE, FILTER(CID!B9535:B14794, REGEXMATCH(CID!D9535:D14794, TEXTJOIN(""|"", TRUE, SPLIT(A9535, "";"")))))"),"#N/A")</f>
        <v>#N/A</v>
      </c>
    </row>
    <row r="9536">
      <c r="A9536" s="12" t="str">
        <f>IFERROR(__xludf.DUMMYFUNCTION("TEXTJOIN("";"", TRUE, FILTER(CID!$B$2:$B$14794, CID!B9536=CID!$D$2:$D$14794))"),"#N/A")</f>
        <v>#N/A</v>
      </c>
      <c r="B9536" s="12" t="str">
        <f>IFERROR(__xludf.DUMMYFUNCTION("TEXTJOIN(""; "", TRUE, FILTER(CID!B9536:B14794, REGEXMATCH(CID!D9536:D14794, TEXTJOIN(""|"", TRUE, SPLIT(A9536, "";"")))))"),"#N/A")</f>
        <v>#N/A</v>
      </c>
    </row>
    <row r="9537">
      <c r="A9537" s="12" t="str">
        <f>IFERROR(__xludf.DUMMYFUNCTION("TEXTJOIN("";"", TRUE, FILTER(CID!$B$2:$B$14794, CID!B9537=CID!$D$2:$D$14794))"),"#N/A")</f>
        <v>#N/A</v>
      </c>
      <c r="B9537" s="12" t="str">
        <f>IFERROR(__xludf.DUMMYFUNCTION("TEXTJOIN(""; "", TRUE, FILTER(CID!B9537:B14794, REGEXMATCH(CID!D9537:D14794, TEXTJOIN(""|"", TRUE, SPLIT(A9537, "";"")))))"),"#N/A")</f>
        <v>#N/A</v>
      </c>
    </row>
    <row r="9538">
      <c r="A9538" s="12" t="str">
        <f>IFERROR(__xludf.DUMMYFUNCTION("TEXTJOIN("";"", TRUE, FILTER(CID!$B$2:$B$14794, CID!B9538=CID!$D$2:$D$14794))"),"#N/A")</f>
        <v>#N/A</v>
      </c>
      <c r="B9538" s="12" t="str">
        <f>IFERROR(__xludf.DUMMYFUNCTION("TEXTJOIN(""; "", TRUE, FILTER(CID!B9538:B14794, REGEXMATCH(CID!D9538:D14794, TEXTJOIN(""|"", TRUE, SPLIT(A9538, "";"")))))"),"#N/A")</f>
        <v>#N/A</v>
      </c>
    </row>
    <row r="9539">
      <c r="A9539" s="12" t="str">
        <f>IFERROR(__xludf.DUMMYFUNCTION("TEXTJOIN("";"", TRUE, FILTER(CID!$B$2:$B$14794, CID!B9539=CID!$D$2:$D$14794))"),"#N/A")</f>
        <v>#N/A</v>
      </c>
      <c r="B9539" s="12" t="str">
        <f>IFERROR(__xludf.DUMMYFUNCTION("TEXTJOIN(""; "", TRUE, FILTER(CID!B9539:B14794, REGEXMATCH(CID!D9539:D14794, TEXTJOIN(""|"", TRUE, SPLIT(A9539, "";"")))))"),"#N/A")</f>
        <v>#N/A</v>
      </c>
    </row>
    <row r="9540">
      <c r="A9540" s="12" t="str">
        <f>IFERROR(__xludf.DUMMYFUNCTION("TEXTJOIN("";"", TRUE, FILTER(CID!$B$2:$B$14794, CID!B9540=CID!$D$2:$D$14794))"),"#N/A")</f>
        <v>#N/A</v>
      </c>
      <c r="B9540" s="12" t="str">
        <f>IFERROR(__xludf.DUMMYFUNCTION("TEXTJOIN(""; "", TRUE, FILTER(CID!B9540:B14794, REGEXMATCH(CID!D9540:D14794, TEXTJOIN(""|"", TRUE, SPLIT(A9540, "";"")))))"),"#N/A")</f>
        <v>#N/A</v>
      </c>
    </row>
    <row r="9541">
      <c r="A9541" s="12" t="str">
        <f>IFERROR(__xludf.DUMMYFUNCTION("TEXTJOIN("";"", TRUE, FILTER(CID!$B$2:$B$14794, CID!B9541=CID!$D$2:$D$14794))"),"#N/A")</f>
        <v>#N/A</v>
      </c>
      <c r="B9541" s="12" t="str">
        <f>IFERROR(__xludf.DUMMYFUNCTION("TEXTJOIN(""; "", TRUE, FILTER(CID!B9541:B14794, REGEXMATCH(CID!D9541:D14794, TEXTJOIN(""|"", TRUE, SPLIT(A9541, "";"")))))"),"#N/A")</f>
        <v>#N/A</v>
      </c>
    </row>
    <row r="9542">
      <c r="A9542" s="12" t="str">
        <f>IFERROR(__xludf.DUMMYFUNCTION("TEXTJOIN("";"", TRUE, FILTER(CID!$B$2:$B$14794, CID!B9542=CID!$D$2:$D$14794))"),"#N/A")</f>
        <v>#N/A</v>
      </c>
      <c r="B9542" s="12" t="str">
        <f>IFERROR(__xludf.DUMMYFUNCTION("TEXTJOIN(""; "", TRUE, FILTER(CID!B9542:B14794, REGEXMATCH(CID!D9542:D14794, TEXTJOIN(""|"", TRUE, SPLIT(A9542, "";"")))))"),"#N/A")</f>
        <v>#N/A</v>
      </c>
    </row>
    <row r="9543">
      <c r="A9543" s="12" t="str">
        <f>IFERROR(__xludf.DUMMYFUNCTION("TEXTJOIN("";"", TRUE, FILTER(CID!$B$2:$B$14794, CID!B9543=CID!$D$2:$D$14794))"),"#N/A")</f>
        <v>#N/A</v>
      </c>
      <c r="B9543" s="12" t="str">
        <f>IFERROR(__xludf.DUMMYFUNCTION("TEXTJOIN(""; "", TRUE, FILTER(CID!B9543:B14794, REGEXMATCH(CID!D9543:D14794, TEXTJOIN(""|"", TRUE, SPLIT(A9543, "";"")))))"),"#N/A")</f>
        <v>#N/A</v>
      </c>
    </row>
    <row r="9544">
      <c r="A9544" s="12" t="str">
        <f>IFERROR(__xludf.DUMMYFUNCTION("TEXTJOIN("";"", TRUE, FILTER(CID!$B$2:$B$14794, CID!B9544=CID!$D$2:$D$14794))"),"#N/A")</f>
        <v>#N/A</v>
      </c>
      <c r="B9544" s="12" t="str">
        <f>IFERROR(__xludf.DUMMYFUNCTION("TEXTJOIN(""; "", TRUE, FILTER(CID!B9544:B14794, REGEXMATCH(CID!D9544:D14794, TEXTJOIN(""|"", TRUE, SPLIT(A9544, "";"")))))"),"#N/A")</f>
        <v>#N/A</v>
      </c>
    </row>
    <row r="9545">
      <c r="A9545" s="12" t="str">
        <f>IFERROR(__xludf.DUMMYFUNCTION("TEXTJOIN("";"", TRUE, FILTER(CID!$B$2:$B$14794, CID!B9545=CID!$D$2:$D$14794))"),"#N/A")</f>
        <v>#N/A</v>
      </c>
      <c r="B9545" s="12" t="str">
        <f>IFERROR(__xludf.DUMMYFUNCTION("TEXTJOIN(""; "", TRUE, FILTER(CID!B9545:B14794, REGEXMATCH(CID!D9545:D14794, TEXTJOIN(""|"", TRUE, SPLIT(A9545, "";"")))))"),"#N/A")</f>
        <v>#N/A</v>
      </c>
    </row>
    <row r="9546">
      <c r="A9546" s="12" t="str">
        <f>IFERROR(__xludf.DUMMYFUNCTION("TEXTJOIN("";"", TRUE, FILTER(CID!$B$2:$B$14794, CID!B9546=CID!$D$2:$D$14794))"),"#N/A")</f>
        <v>#N/A</v>
      </c>
      <c r="B9546" s="12" t="str">
        <f>IFERROR(__xludf.DUMMYFUNCTION("TEXTJOIN(""; "", TRUE, FILTER(CID!B9546:B14794, REGEXMATCH(CID!D9546:D14794, TEXTJOIN(""|"", TRUE, SPLIT(A9546, "";"")))))"),"#N/A")</f>
        <v>#N/A</v>
      </c>
    </row>
    <row r="9547">
      <c r="A9547" s="12" t="str">
        <f>IFERROR(__xludf.DUMMYFUNCTION("TEXTJOIN("";"", TRUE, FILTER(CID!$B$2:$B$14794, CID!B9547=CID!$D$2:$D$14794))"),"#N/A")</f>
        <v>#N/A</v>
      </c>
      <c r="B9547" s="12" t="str">
        <f>IFERROR(__xludf.DUMMYFUNCTION("TEXTJOIN(""; "", TRUE, FILTER(CID!B9547:B14794, REGEXMATCH(CID!D9547:D14794, TEXTJOIN(""|"", TRUE, SPLIT(A9547, "";"")))))"),"#N/A")</f>
        <v>#N/A</v>
      </c>
    </row>
    <row r="9548">
      <c r="A9548" s="12" t="str">
        <f>IFERROR(__xludf.DUMMYFUNCTION("TEXTJOIN("";"", TRUE, FILTER(CID!$B$2:$B$14794, CID!B9548=CID!$D$2:$D$14794))"),"#N/A")</f>
        <v>#N/A</v>
      </c>
      <c r="B9548" s="12" t="str">
        <f>IFERROR(__xludf.DUMMYFUNCTION("TEXTJOIN(""; "", TRUE, FILTER(CID!B9548:B14794, REGEXMATCH(CID!D9548:D14794, TEXTJOIN(""|"", TRUE, SPLIT(A9548, "";"")))))"),"#N/A")</f>
        <v>#N/A</v>
      </c>
    </row>
    <row r="9549">
      <c r="A9549" s="12" t="str">
        <f>IFERROR(__xludf.DUMMYFUNCTION("TEXTJOIN("";"", TRUE, FILTER(CID!$B$2:$B$14794, CID!B9549=CID!$D$2:$D$14794))"),"#N/A")</f>
        <v>#N/A</v>
      </c>
      <c r="B9549" s="12" t="str">
        <f>IFERROR(__xludf.DUMMYFUNCTION("TEXTJOIN(""; "", TRUE, FILTER(CID!B9549:B14794, REGEXMATCH(CID!D9549:D14794, TEXTJOIN(""|"", TRUE, SPLIT(A9549, "";"")))))"),"#N/A")</f>
        <v>#N/A</v>
      </c>
    </row>
    <row r="9550">
      <c r="A9550" s="12" t="str">
        <f>IFERROR(__xludf.DUMMYFUNCTION("TEXTJOIN("";"", TRUE, FILTER(CID!$B$2:$B$14794, CID!B9550=CID!$D$2:$D$14794))"),"#N/A")</f>
        <v>#N/A</v>
      </c>
      <c r="B9550" s="12" t="str">
        <f>IFERROR(__xludf.DUMMYFUNCTION("TEXTJOIN(""; "", TRUE, FILTER(CID!B9550:B14794, REGEXMATCH(CID!D9550:D14794, TEXTJOIN(""|"", TRUE, SPLIT(A9550, "";"")))))"),"#N/A")</f>
        <v>#N/A</v>
      </c>
    </row>
    <row r="9551">
      <c r="A9551" s="12" t="str">
        <f>IFERROR(__xludf.DUMMYFUNCTION("TEXTJOIN("";"", TRUE, FILTER(CID!$B$2:$B$14794, CID!B9551=CID!$D$2:$D$14794))"),"#N/A")</f>
        <v>#N/A</v>
      </c>
      <c r="B9551" s="12" t="str">
        <f>IFERROR(__xludf.DUMMYFUNCTION("TEXTJOIN(""; "", TRUE, FILTER(CID!B9551:B14794, REGEXMATCH(CID!D9551:D14794, TEXTJOIN(""|"", TRUE, SPLIT(A9551, "";"")))))"),"#N/A")</f>
        <v>#N/A</v>
      </c>
    </row>
    <row r="9552">
      <c r="A9552" s="12" t="str">
        <f>IFERROR(__xludf.DUMMYFUNCTION("TEXTJOIN("";"", TRUE, FILTER(CID!$B$2:$B$14794, CID!B9552=CID!$D$2:$D$14794))"),"#N/A")</f>
        <v>#N/A</v>
      </c>
      <c r="B9552" s="12" t="str">
        <f>IFERROR(__xludf.DUMMYFUNCTION("TEXTJOIN(""; "", TRUE, FILTER(CID!B9552:B14794, REGEXMATCH(CID!D9552:D14794, TEXTJOIN(""|"", TRUE, SPLIT(A9552, "";"")))))"),"#N/A")</f>
        <v>#N/A</v>
      </c>
    </row>
    <row r="9553">
      <c r="A9553" s="12" t="str">
        <f>IFERROR(__xludf.DUMMYFUNCTION("TEXTJOIN("";"", TRUE, FILTER(CID!$B$2:$B$14794, CID!B9553=CID!$D$2:$D$14794))"),"#N/A")</f>
        <v>#N/A</v>
      </c>
      <c r="B9553" s="12" t="str">
        <f>IFERROR(__xludf.DUMMYFUNCTION("TEXTJOIN(""; "", TRUE, FILTER(CID!B9553:B14794, REGEXMATCH(CID!D9553:D14794, TEXTJOIN(""|"", TRUE, SPLIT(A9553, "";"")))))"),"#N/A")</f>
        <v>#N/A</v>
      </c>
    </row>
    <row r="9554">
      <c r="A9554" s="12" t="str">
        <f>IFERROR(__xludf.DUMMYFUNCTION("TEXTJOIN("";"", TRUE, FILTER(CID!$B$2:$B$14794, CID!B9554=CID!$D$2:$D$14794))"),"#N/A")</f>
        <v>#N/A</v>
      </c>
      <c r="B9554" s="12" t="str">
        <f>IFERROR(__xludf.DUMMYFUNCTION("TEXTJOIN(""; "", TRUE, FILTER(CID!B9554:B14794, REGEXMATCH(CID!D9554:D14794, TEXTJOIN(""|"", TRUE, SPLIT(A9554, "";"")))))"),"#N/A")</f>
        <v>#N/A</v>
      </c>
    </row>
    <row r="9555">
      <c r="A9555" s="12" t="str">
        <f>IFERROR(__xludf.DUMMYFUNCTION("TEXTJOIN("";"", TRUE, FILTER(CID!$B$2:$B$14794, CID!B9555=CID!$D$2:$D$14794))"),"#N/A")</f>
        <v>#N/A</v>
      </c>
      <c r="B9555" s="12" t="str">
        <f>IFERROR(__xludf.DUMMYFUNCTION("TEXTJOIN(""; "", TRUE, FILTER(CID!B9555:B14794, REGEXMATCH(CID!D9555:D14794, TEXTJOIN(""|"", TRUE, SPLIT(A9555, "";"")))))"),"#N/A")</f>
        <v>#N/A</v>
      </c>
    </row>
    <row r="9556">
      <c r="A9556" s="12" t="str">
        <f>IFERROR(__xludf.DUMMYFUNCTION("TEXTJOIN("";"", TRUE, FILTER(CID!$B$2:$B$14794, CID!B9556=CID!$D$2:$D$14794))"),"#N/A")</f>
        <v>#N/A</v>
      </c>
      <c r="B9556" s="12" t="str">
        <f>IFERROR(__xludf.DUMMYFUNCTION("TEXTJOIN(""; "", TRUE, FILTER(CID!B9556:B14794, REGEXMATCH(CID!D9556:D14794, TEXTJOIN(""|"", TRUE, SPLIT(A9556, "";"")))))"),"#N/A")</f>
        <v>#N/A</v>
      </c>
    </row>
    <row r="9557">
      <c r="A9557" s="12" t="str">
        <f>IFERROR(__xludf.DUMMYFUNCTION("TEXTJOIN("";"", TRUE, FILTER(CID!$B$2:$B$14794, CID!B9557=CID!$D$2:$D$14794))"),"#N/A")</f>
        <v>#N/A</v>
      </c>
      <c r="B9557" s="12" t="str">
        <f>IFERROR(__xludf.DUMMYFUNCTION("TEXTJOIN(""; "", TRUE, FILTER(CID!B9557:B14794, REGEXMATCH(CID!D9557:D14794, TEXTJOIN(""|"", TRUE, SPLIT(A9557, "";"")))))"),"#N/A")</f>
        <v>#N/A</v>
      </c>
    </row>
    <row r="9558">
      <c r="A9558" s="12" t="str">
        <f>IFERROR(__xludf.DUMMYFUNCTION("TEXTJOIN("";"", TRUE, FILTER(CID!$B$2:$B$14794, CID!B9558=CID!$D$2:$D$14794))"),"#N/A")</f>
        <v>#N/A</v>
      </c>
      <c r="B9558" s="12" t="str">
        <f>IFERROR(__xludf.DUMMYFUNCTION("TEXTJOIN(""; "", TRUE, FILTER(CID!B9558:B14794, REGEXMATCH(CID!D9558:D14794, TEXTJOIN(""|"", TRUE, SPLIT(A9558, "";"")))))"),"#N/A")</f>
        <v>#N/A</v>
      </c>
    </row>
    <row r="9559">
      <c r="A9559" s="12" t="str">
        <f>IFERROR(__xludf.DUMMYFUNCTION("TEXTJOIN("";"", TRUE, FILTER(CID!$B$2:$B$14794, CID!B9559=CID!$D$2:$D$14794))"),"#N/A")</f>
        <v>#N/A</v>
      </c>
      <c r="B9559" s="12" t="str">
        <f>IFERROR(__xludf.DUMMYFUNCTION("TEXTJOIN(""; "", TRUE, FILTER(CID!B9559:B14794, REGEXMATCH(CID!D9559:D14794, TEXTJOIN(""|"", TRUE, SPLIT(A9559, "";"")))))"),"#N/A")</f>
        <v>#N/A</v>
      </c>
    </row>
    <row r="9560">
      <c r="A9560" s="12" t="str">
        <f>IFERROR(__xludf.DUMMYFUNCTION("TEXTJOIN("";"", TRUE, FILTER(CID!$B$2:$B$14794, CID!B9560=CID!$D$2:$D$14794))"),"#N/A")</f>
        <v>#N/A</v>
      </c>
      <c r="B9560" s="12" t="str">
        <f>IFERROR(__xludf.DUMMYFUNCTION("TEXTJOIN(""; "", TRUE, FILTER(CID!B9560:B14794, REGEXMATCH(CID!D9560:D14794, TEXTJOIN(""|"", TRUE, SPLIT(A9560, "";"")))))"),"#N/A")</f>
        <v>#N/A</v>
      </c>
    </row>
    <row r="9561">
      <c r="A9561" s="12" t="str">
        <f>IFERROR(__xludf.DUMMYFUNCTION("TEXTJOIN("";"", TRUE, FILTER(CID!$B$2:$B$14794, CID!B9561=CID!$D$2:$D$14794))"),"#N/A")</f>
        <v>#N/A</v>
      </c>
      <c r="B9561" s="12" t="str">
        <f>IFERROR(__xludf.DUMMYFUNCTION("TEXTJOIN(""; "", TRUE, FILTER(CID!B9561:B14794, REGEXMATCH(CID!D9561:D14794, TEXTJOIN(""|"", TRUE, SPLIT(A9561, "";"")))))"),"#N/A")</f>
        <v>#N/A</v>
      </c>
    </row>
    <row r="9562">
      <c r="A9562" s="12" t="str">
        <f>IFERROR(__xludf.DUMMYFUNCTION("TEXTJOIN("";"", TRUE, FILTER(CID!$B$2:$B$14794, CID!B9562=CID!$D$2:$D$14794))"),"#N/A")</f>
        <v>#N/A</v>
      </c>
      <c r="B9562" s="12" t="str">
        <f>IFERROR(__xludf.DUMMYFUNCTION("TEXTJOIN(""; "", TRUE, FILTER(CID!B9562:B14794, REGEXMATCH(CID!D9562:D14794, TEXTJOIN(""|"", TRUE, SPLIT(A9562, "";"")))))"),"#N/A")</f>
        <v>#N/A</v>
      </c>
    </row>
    <row r="9563">
      <c r="A9563" s="12" t="str">
        <f>IFERROR(__xludf.DUMMYFUNCTION("TEXTJOIN("";"", TRUE, FILTER(CID!$B$2:$B$14794, CID!B9563=CID!$D$2:$D$14794))"),"#N/A")</f>
        <v>#N/A</v>
      </c>
      <c r="B9563" s="12" t="str">
        <f>IFERROR(__xludf.DUMMYFUNCTION("TEXTJOIN(""; "", TRUE, FILTER(CID!B9563:B14794, REGEXMATCH(CID!D9563:D14794, TEXTJOIN(""|"", TRUE, SPLIT(A9563, "";"")))))"),"#N/A")</f>
        <v>#N/A</v>
      </c>
    </row>
    <row r="9564">
      <c r="A9564" s="12" t="str">
        <f>IFERROR(__xludf.DUMMYFUNCTION("TEXTJOIN("";"", TRUE, FILTER(CID!$B$2:$B$14794, CID!B9564=CID!$D$2:$D$14794))"),"#N/A")</f>
        <v>#N/A</v>
      </c>
      <c r="B9564" s="12" t="str">
        <f>IFERROR(__xludf.DUMMYFUNCTION("TEXTJOIN(""; "", TRUE, FILTER(CID!B9564:B14794, REGEXMATCH(CID!D9564:D14794, TEXTJOIN(""|"", TRUE, SPLIT(A9564, "";"")))))"),"#N/A")</f>
        <v>#N/A</v>
      </c>
    </row>
    <row r="9565">
      <c r="A9565" s="12" t="str">
        <f>IFERROR(__xludf.DUMMYFUNCTION("TEXTJOIN("";"", TRUE, FILTER(CID!$B$2:$B$14794, CID!B9565=CID!$D$2:$D$14794))"),"#N/A")</f>
        <v>#N/A</v>
      </c>
      <c r="B9565" s="12" t="str">
        <f>IFERROR(__xludf.DUMMYFUNCTION("TEXTJOIN(""; "", TRUE, FILTER(CID!B9565:B14794, REGEXMATCH(CID!D9565:D14794, TEXTJOIN(""|"", TRUE, SPLIT(A9565, "";"")))))"),"#N/A")</f>
        <v>#N/A</v>
      </c>
    </row>
    <row r="9566">
      <c r="A9566" s="12" t="str">
        <f>IFERROR(__xludf.DUMMYFUNCTION("TEXTJOIN("";"", TRUE, FILTER(CID!$B$2:$B$14794, CID!B9566=CID!$D$2:$D$14794))"),"#N/A")</f>
        <v>#N/A</v>
      </c>
      <c r="B9566" s="12" t="str">
        <f>IFERROR(__xludf.DUMMYFUNCTION("TEXTJOIN(""; "", TRUE, FILTER(CID!B9566:B14794, REGEXMATCH(CID!D9566:D14794, TEXTJOIN(""|"", TRUE, SPLIT(A9566, "";"")))))"),"#N/A")</f>
        <v>#N/A</v>
      </c>
    </row>
    <row r="9567">
      <c r="A9567" s="12" t="str">
        <f>IFERROR(__xludf.DUMMYFUNCTION("TEXTJOIN("";"", TRUE, FILTER(CID!$B$2:$B$14794, CID!B9567=CID!$D$2:$D$14794))"),"#N/A")</f>
        <v>#N/A</v>
      </c>
      <c r="B9567" s="12" t="str">
        <f>IFERROR(__xludf.DUMMYFUNCTION("TEXTJOIN(""; "", TRUE, FILTER(CID!B9567:B14794, REGEXMATCH(CID!D9567:D14794, TEXTJOIN(""|"", TRUE, SPLIT(A9567, "";"")))))"),"#N/A")</f>
        <v>#N/A</v>
      </c>
    </row>
    <row r="9568">
      <c r="A9568" s="12" t="str">
        <f>IFERROR(__xludf.DUMMYFUNCTION("TEXTJOIN("";"", TRUE, FILTER(CID!$B$2:$B$14794, CID!B9568=CID!$D$2:$D$14794))"),"#N/A")</f>
        <v>#N/A</v>
      </c>
      <c r="B9568" s="12" t="str">
        <f>IFERROR(__xludf.DUMMYFUNCTION("TEXTJOIN(""; "", TRUE, FILTER(CID!B9568:B14794, REGEXMATCH(CID!D9568:D14794, TEXTJOIN(""|"", TRUE, SPLIT(A9568, "";"")))))"),"#N/A")</f>
        <v>#N/A</v>
      </c>
    </row>
    <row r="9569">
      <c r="A9569" s="12" t="str">
        <f>IFERROR(__xludf.DUMMYFUNCTION("TEXTJOIN("";"", TRUE, FILTER(CID!$B$2:$B$14794, CID!B9569=CID!$D$2:$D$14794))"),"#N/A")</f>
        <v>#N/A</v>
      </c>
      <c r="B9569" s="12" t="str">
        <f>IFERROR(__xludf.DUMMYFUNCTION("TEXTJOIN(""; "", TRUE, FILTER(CID!B9569:B14794, REGEXMATCH(CID!D9569:D14794, TEXTJOIN(""|"", TRUE, SPLIT(A9569, "";"")))))"),"#N/A")</f>
        <v>#N/A</v>
      </c>
    </row>
    <row r="9570">
      <c r="A9570" s="12" t="str">
        <f>IFERROR(__xludf.DUMMYFUNCTION("TEXTJOIN("";"", TRUE, FILTER(CID!$B$2:$B$14794, CID!B9570=CID!$D$2:$D$14794))"),"#N/A")</f>
        <v>#N/A</v>
      </c>
      <c r="B9570" s="12" t="str">
        <f>IFERROR(__xludf.DUMMYFUNCTION("TEXTJOIN(""; "", TRUE, FILTER(CID!B9570:B14794, REGEXMATCH(CID!D9570:D14794, TEXTJOIN(""|"", TRUE, SPLIT(A9570, "";"")))))"),"#N/A")</f>
        <v>#N/A</v>
      </c>
    </row>
    <row r="9571">
      <c r="A9571" s="12" t="str">
        <f>IFERROR(__xludf.DUMMYFUNCTION("TEXTJOIN("";"", TRUE, FILTER(CID!$B$2:$B$14794, CID!B9571=CID!$D$2:$D$14794))"),"#N/A")</f>
        <v>#N/A</v>
      </c>
      <c r="B9571" s="12" t="str">
        <f>IFERROR(__xludf.DUMMYFUNCTION("TEXTJOIN(""; "", TRUE, FILTER(CID!B9571:B14794, REGEXMATCH(CID!D9571:D14794, TEXTJOIN(""|"", TRUE, SPLIT(A9571, "";"")))))"),"#N/A")</f>
        <v>#N/A</v>
      </c>
    </row>
    <row r="9572">
      <c r="A9572" s="12" t="str">
        <f>IFERROR(__xludf.DUMMYFUNCTION("TEXTJOIN("";"", TRUE, FILTER(CID!$B$2:$B$14794, CID!B9572=CID!$D$2:$D$14794))"),"#N/A")</f>
        <v>#N/A</v>
      </c>
      <c r="B9572" s="12" t="str">
        <f>IFERROR(__xludf.DUMMYFUNCTION("TEXTJOIN(""; "", TRUE, FILTER(CID!B9572:B14794, REGEXMATCH(CID!D9572:D14794, TEXTJOIN(""|"", TRUE, SPLIT(A9572, "";"")))))"),"#N/A")</f>
        <v>#N/A</v>
      </c>
    </row>
    <row r="9573">
      <c r="A9573" s="12" t="str">
        <f>IFERROR(__xludf.DUMMYFUNCTION("TEXTJOIN("";"", TRUE, FILTER(CID!$B$2:$B$14794, CID!B9573=CID!$D$2:$D$14794))"),"#N/A")</f>
        <v>#N/A</v>
      </c>
      <c r="B9573" s="12" t="str">
        <f>IFERROR(__xludf.DUMMYFUNCTION("TEXTJOIN(""; "", TRUE, FILTER(CID!B9573:B14794, REGEXMATCH(CID!D9573:D14794, TEXTJOIN(""|"", TRUE, SPLIT(A9573, "";"")))))"),"#N/A")</f>
        <v>#N/A</v>
      </c>
    </row>
    <row r="9574">
      <c r="A9574" s="12" t="str">
        <f>IFERROR(__xludf.DUMMYFUNCTION("TEXTJOIN("";"", TRUE, FILTER(CID!$B$2:$B$14794, CID!B9574=CID!$D$2:$D$14794))"),"#N/A")</f>
        <v>#N/A</v>
      </c>
      <c r="B9574" s="12" t="str">
        <f>IFERROR(__xludf.DUMMYFUNCTION("TEXTJOIN(""; "", TRUE, FILTER(CID!B9574:B14794, REGEXMATCH(CID!D9574:D14794, TEXTJOIN(""|"", TRUE, SPLIT(A9574, "";"")))))"),"#N/A")</f>
        <v>#N/A</v>
      </c>
    </row>
    <row r="9575">
      <c r="A9575" s="12" t="str">
        <f>IFERROR(__xludf.DUMMYFUNCTION("TEXTJOIN("";"", TRUE, FILTER(CID!$B$2:$B$14794, CID!B9575=CID!$D$2:$D$14794))"),"#N/A")</f>
        <v>#N/A</v>
      </c>
      <c r="B9575" s="12" t="str">
        <f>IFERROR(__xludf.DUMMYFUNCTION("TEXTJOIN(""; "", TRUE, FILTER(CID!B9575:B14794, REGEXMATCH(CID!D9575:D14794, TEXTJOIN(""|"", TRUE, SPLIT(A9575, "";"")))))"),"#N/A")</f>
        <v>#N/A</v>
      </c>
    </row>
    <row r="9576">
      <c r="A9576" s="12" t="str">
        <f>IFERROR(__xludf.DUMMYFUNCTION("TEXTJOIN("";"", TRUE, FILTER(CID!$B$2:$B$14794, CID!B9576=CID!$D$2:$D$14794))"),"#N/A")</f>
        <v>#N/A</v>
      </c>
      <c r="B9576" s="12" t="str">
        <f>IFERROR(__xludf.DUMMYFUNCTION("TEXTJOIN(""; "", TRUE, FILTER(CID!B9576:B14794, REGEXMATCH(CID!D9576:D14794, TEXTJOIN(""|"", TRUE, SPLIT(A9576, "";"")))))"),"#N/A")</f>
        <v>#N/A</v>
      </c>
    </row>
    <row r="9577">
      <c r="A9577" s="12" t="str">
        <f>IFERROR(__xludf.DUMMYFUNCTION("TEXTJOIN("";"", TRUE, FILTER(CID!$B$2:$B$14794, CID!B9577=CID!$D$2:$D$14794))"),"#N/A")</f>
        <v>#N/A</v>
      </c>
      <c r="B9577" s="12" t="str">
        <f>IFERROR(__xludf.DUMMYFUNCTION("TEXTJOIN(""; "", TRUE, FILTER(CID!B9577:B14794, REGEXMATCH(CID!D9577:D14794, TEXTJOIN(""|"", TRUE, SPLIT(A9577, "";"")))))"),"#N/A")</f>
        <v>#N/A</v>
      </c>
    </row>
    <row r="9578">
      <c r="A9578" s="12" t="str">
        <f>IFERROR(__xludf.DUMMYFUNCTION("TEXTJOIN("";"", TRUE, FILTER(CID!$B$2:$B$14794, CID!B9578=CID!$D$2:$D$14794))"),"#N/A")</f>
        <v>#N/A</v>
      </c>
      <c r="B9578" s="12" t="str">
        <f>IFERROR(__xludf.DUMMYFUNCTION("TEXTJOIN(""; "", TRUE, FILTER(CID!B9578:B14794, REGEXMATCH(CID!D9578:D14794, TEXTJOIN(""|"", TRUE, SPLIT(A9578, "";"")))))"),"#N/A")</f>
        <v>#N/A</v>
      </c>
    </row>
    <row r="9579">
      <c r="A9579" s="12" t="str">
        <f>IFERROR(__xludf.DUMMYFUNCTION("TEXTJOIN("";"", TRUE, FILTER(CID!$B$2:$B$14794, CID!B9579=CID!$D$2:$D$14794))"),"#N/A")</f>
        <v>#N/A</v>
      </c>
      <c r="B9579" s="12" t="str">
        <f>IFERROR(__xludf.DUMMYFUNCTION("TEXTJOIN(""; "", TRUE, FILTER(CID!B9579:B14794, REGEXMATCH(CID!D9579:D14794, TEXTJOIN(""|"", TRUE, SPLIT(A9579, "";"")))))"),"#N/A")</f>
        <v>#N/A</v>
      </c>
    </row>
    <row r="9580">
      <c r="A9580" s="12" t="str">
        <f>IFERROR(__xludf.DUMMYFUNCTION("TEXTJOIN("";"", TRUE, FILTER(CID!$B$2:$B$14794, CID!B9580=CID!$D$2:$D$14794))"),"#N/A")</f>
        <v>#N/A</v>
      </c>
      <c r="B9580" s="12" t="str">
        <f>IFERROR(__xludf.DUMMYFUNCTION("TEXTJOIN(""; "", TRUE, FILTER(CID!B9580:B14794, REGEXMATCH(CID!D9580:D14794, TEXTJOIN(""|"", TRUE, SPLIT(A9580, "";"")))))"),"#N/A")</f>
        <v>#N/A</v>
      </c>
    </row>
    <row r="9581">
      <c r="A9581" s="12" t="str">
        <f>IFERROR(__xludf.DUMMYFUNCTION("TEXTJOIN("";"", TRUE, FILTER(CID!$B$2:$B$14794, CID!B9581=CID!$D$2:$D$14794))"),"#N/A")</f>
        <v>#N/A</v>
      </c>
      <c r="B9581" s="12" t="str">
        <f>IFERROR(__xludf.DUMMYFUNCTION("TEXTJOIN(""; "", TRUE, FILTER(CID!B9581:B14794, REGEXMATCH(CID!D9581:D14794, TEXTJOIN(""|"", TRUE, SPLIT(A9581, "";"")))))"),"#N/A")</f>
        <v>#N/A</v>
      </c>
    </row>
    <row r="9582">
      <c r="A9582" s="12" t="str">
        <f>IFERROR(__xludf.DUMMYFUNCTION("TEXTJOIN("";"", TRUE, FILTER(CID!$B$2:$B$14794, CID!B9582=CID!$D$2:$D$14794))"),"#N/A")</f>
        <v>#N/A</v>
      </c>
      <c r="B9582" s="12" t="str">
        <f>IFERROR(__xludf.DUMMYFUNCTION("TEXTJOIN(""; "", TRUE, FILTER(CID!B9582:B14794, REGEXMATCH(CID!D9582:D14794, TEXTJOIN(""|"", TRUE, SPLIT(A9582, "";"")))))"),"#N/A")</f>
        <v>#N/A</v>
      </c>
    </row>
    <row r="9583">
      <c r="A9583" s="12" t="str">
        <f>IFERROR(__xludf.DUMMYFUNCTION("TEXTJOIN("";"", TRUE, FILTER(CID!$B$2:$B$14794, CID!B9583=CID!$D$2:$D$14794))"),"#N/A")</f>
        <v>#N/A</v>
      </c>
      <c r="B9583" s="12" t="str">
        <f>IFERROR(__xludf.DUMMYFUNCTION("TEXTJOIN(""; "", TRUE, FILTER(CID!B9583:B14794, REGEXMATCH(CID!D9583:D14794, TEXTJOIN(""|"", TRUE, SPLIT(A9583, "";"")))))"),"#N/A")</f>
        <v>#N/A</v>
      </c>
    </row>
    <row r="9584">
      <c r="A9584" s="12" t="str">
        <f>IFERROR(__xludf.DUMMYFUNCTION("TEXTJOIN("";"", TRUE, FILTER(CID!$B$2:$B$14794, CID!B9584=CID!$D$2:$D$14794))"),"#N/A")</f>
        <v>#N/A</v>
      </c>
      <c r="B9584" s="12" t="str">
        <f>IFERROR(__xludf.DUMMYFUNCTION("TEXTJOIN(""; "", TRUE, FILTER(CID!B9584:B14794, REGEXMATCH(CID!D9584:D14794, TEXTJOIN(""|"", TRUE, SPLIT(A9584, "";"")))))"),"#N/A")</f>
        <v>#N/A</v>
      </c>
    </row>
    <row r="9585">
      <c r="A9585" s="12" t="str">
        <f>IFERROR(__xludf.DUMMYFUNCTION("TEXTJOIN("";"", TRUE, FILTER(CID!$B$2:$B$14794, CID!B9585=CID!$D$2:$D$14794))"),"#N/A")</f>
        <v>#N/A</v>
      </c>
      <c r="B9585" s="12" t="str">
        <f>IFERROR(__xludf.DUMMYFUNCTION("TEXTJOIN(""; "", TRUE, FILTER(CID!B9585:B14794, REGEXMATCH(CID!D9585:D14794, TEXTJOIN(""|"", TRUE, SPLIT(A9585, "";"")))))"),"#N/A")</f>
        <v>#N/A</v>
      </c>
    </row>
    <row r="9586">
      <c r="A9586" s="12" t="str">
        <f>IFERROR(__xludf.DUMMYFUNCTION("TEXTJOIN("";"", TRUE, FILTER(CID!$B$2:$B$14794, CID!B9586=CID!$D$2:$D$14794))"),"#N/A")</f>
        <v>#N/A</v>
      </c>
      <c r="B9586" s="12" t="str">
        <f>IFERROR(__xludf.DUMMYFUNCTION("TEXTJOIN(""; "", TRUE, FILTER(CID!B9586:B14794, REGEXMATCH(CID!D9586:D14794, TEXTJOIN(""|"", TRUE, SPLIT(A9586, "";"")))))"),"#N/A")</f>
        <v>#N/A</v>
      </c>
    </row>
    <row r="9587">
      <c r="A9587" s="12" t="str">
        <f>IFERROR(__xludf.DUMMYFUNCTION("TEXTJOIN("";"", TRUE, FILTER(CID!$B$2:$B$14794, CID!B9587=CID!$D$2:$D$14794))"),"#N/A")</f>
        <v>#N/A</v>
      </c>
      <c r="B9587" s="12" t="str">
        <f>IFERROR(__xludf.DUMMYFUNCTION("TEXTJOIN(""; "", TRUE, FILTER(CID!B9587:B14794, REGEXMATCH(CID!D9587:D14794, TEXTJOIN(""|"", TRUE, SPLIT(A9587, "";"")))))"),"#N/A")</f>
        <v>#N/A</v>
      </c>
    </row>
    <row r="9588">
      <c r="A9588" s="12" t="str">
        <f>IFERROR(__xludf.DUMMYFUNCTION("TEXTJOIN("";"", TRUE, FILTER(CID!$B$2:$B$14794, CID!B9588=CID!$D$2:$D$14794))"),"#N/A")</f>
        <v>#N/A</v>
      </c>
      <c r="B9588" s="12" t="str">
        <f>IFERROR(__xludf.DUMMYFUNCTION("TEXTJOIN(""; "", TRUE, FILTER(CID!B9588:B14794, REGEXMATCH(CID!D9588:D14794, TEXTJOIN(""|"", TRUE, SPLIT(A9588, "";"")))))"),"#N/A")</f>
        <v>#N/A</v>
      </c>
    </row>
    <row r="9589">
      <c r="A9589" s="12" t="str">
        <f>IFERROR(__xludf.DUMMYFUNCTION("TEXTJOIN("";"", TRUE, FILTER(CID!$B$2:$B$14794, CID!B9589=CID!$D$2:$D$14794))"),"#N/A")</f>
        <v>#N/A</v>
      </c>
      <c r="B9589" s="12" t="str">
        <f>IFERROR(__xludf.DUMMYFUNCTION("TEXTJOIN(""; "", TRUE, FILTER(CID!B9589:B14794, REGEXMATCH(CID!D9589:D14794, TEXTJOIN(""|"", TRUE, SPLIT(A9589, "";"")))))"),"#N/A")</f>
        <v>#N/A</v>
      </c>
    </row>
    <row r="9590">
      <c r="A9590" s="12" t="str">
        <f>IFERROR(__xludf.DUMMYFUNCTION("TEXTJOIN("";"", TRUE, FILTER(CID!$B$2:$B$14794, CID!B9590=CID!$D$2:$D$14794))"),"#N/A")</f>
        <v>#N/A</v>
      </c>
      <c r="B9590" s="12" t="str">
        <f>IFERROR(__xludf.DUMMYFUNCTION("TEXTJOIN(""; "", TRUE, FILTER(CID!B9590:B14794, REGEXMATCH(CID!D9590:D14794, TEXTJOIN(""|"", TRUE, SPLIT(A9590, "";"")))))"),"#N/A")</f>
        <v>#N/A</v>
      </c>
    </row>
    <row r="9591">
      <c r="A9591" s="12" t="str">
        <f>IFERROR(__xludf.DUMMYFUNCTION("TEXTJOIN("";"", TRUE, FILTER(CID!$B$2:$B$14794, CID!B9591=CID!$D$2:$D$14794))"),"#N/A")</f>
        <v>#N/A</v>
      </c>
      <c r="B9591" s="12" t="str">
        <f>IFERROR(__xludf.DUMMYFUNCTION("TEXTJOIN(""; "", TRUE, FILTER(CID!B9591:B14794, REGEXMATCH(CID!D9591:D14794, TEXTJOIN(""|"", TRUE, SPLIT(A9591, "";"")))))"),"#N/A")</f>
        <v>#N/A</v>
      </c>
    </row>
    <row r="9592">
      <c r="A9592" s="12" t="str">
        <f>IFERROR(__xludf.DUMMYFUNCTION("TEXTJOIN("";"", TRUE, FILTER(CID!$B$2:$B$14794, CID!B9592=CID!$D$2:$D$14794))"),"#N/A")</f>
        <v>#N/A</v>
      </c>
      <c r="B9592" s="12" t="str">
        <f>IFERROR(__xludf.DUMMYFUNCTION("TEXTJOIN(""; "", TRUE, FILTER(CID!B9592:B14794, REGEXMATCH(CID!D9592:D14794, TEXTJOIN(""|"", TRUE, SPLIT(A9592, "";"")))))"),"#N/A")</f>
        <v>#N/A</v>
      </c>
    </row>
    <row r="9593">
      <c r="A9593" s="12" t="str">
        <f>IFERROR(__xludf.DUMMYFUNCTION("TEXTJOIN("";"", TRUE, FILTER(CID!$B$2:$B$14794, CID!B9593=CID!$D$2:$D$14794))"),"#N/A")</f>
        <v>#N/A</v>
      </c>
      <c r="B9593" s="12" t="str">
        <f>IFERROR(__xludf.DUMMYFUNCTION("TEXTJOIN(""; "", TRUE, FILTER(CID!B9593:B14794, REGEXMATCH(CID!D9593:D14794, TEXTJOIN(""|"", TRUE, SPLIT(A9593, "";"")))))"),"#N/A")</f>
        <v>#N/A</v>
      </c>
    </row>
    <row r="9594">
      <c r="A9594" s="12" t="str">
        <f>IFERROR(__xludf.DUMMYFUNCTION("TEXTJOIN("";"", TRUE, FILTER(CID!$B$2:$B$14794, CID!B9594=CID!$D$2:$D$14794))"),"#N/A")</f>
        <v>#N/A</v>
      </c>
      <c r="B9594" s="12" t="str">
        <f>IFERROR(__xludf.DUMMYFUNCTION("TEXTJOIN(""; "", TRUE, FILTER(CID!B9594:B14794, REGEXMATCH(CID!D9594:D14794, TEXTJOIN(""|"", TRUE, SPLIT(A9594, "";"")))))"),"#N/A")</f>
        <v>#N/A</v>
      </c>
    </row>
    <row r="9595">
      <c r="A9595" s="12" t="str">
        <f>IFERROR(__xludf.DUMMYFUNCTION("TEXTJOIN("";"", TRUE, FILTER(CID!$B$2:$B$14794, CID!B9595=CID!$D$2:$D$14794))"),"#N/A")</f>
        <v>#N/A</v>
      </c>
      <c r="B9595" s="12" t="str">
        <f>IFERROR(__xludf.DUMMYFUNCTION("TEXTJOIN(""; "", TRUE, FILTER(CID!B9595:B14794, REGEXMATCH(CID!D9595:D14794, TEXTJOIN(""|"", TRUE, SPLIT(A9595, "";"")))))"),"#N/A")</f>
        <v>#N/A</v>
      </c>
    </row>
    <row r="9596">
      <c r="A9596" s="12" t="str">
        <f>IFERROR(__xludf.DUMMYFUNCTION("TEXTJOIN("";"", TRUE, FILTER(CID!$B$2:$B$14794, CID!B9596=CID!$D$2:$D$14794))"),"#N/A")</f>
        <v>#N/A</v>
      </c>
      <c r="B9596" s="12" t="str">
        <f>IFERROR(__xludf.DUMMYFUNCTION("TEXTJOIN(""; "", TRUE, FILTER(CID!B9596:B14794, REGEXMATCH(CID!D9596:D14794, TEXTJOIN(""|"", TRUE, SPLIT(A9596, "";"")))))"),"#N/A")</f>
        <v>#N/A</v>
      </c>
    </row>
    <row r="9597">
      <c r="A9597" s="12" t="str">
        <f>IFERROR(__xludf.DUMMYFUNCTION("TEXTJOIN("";"", TRUE, FILTER(CID!$B$2:$B$14794, CID!B9597=CID!$D$2:$D$14794))"),"#N/A")</f>
        <v>#N/A</v>
      </c>
      <c r="B9597" s="12" t="str">
        <f>IFERROR(__xludf.DUMMYFUNCTION("TEXTJOIN(""; "", TRUE, FILTER(CID!B9597:B14794, REGEXMATCH(CID!D9597:D14794, TEXTJOIN(""|"", TRUE, SPLIT(A9597, "";"")))))"),"#N/A")</f>
        <v>#N/A</v>
      </c>
    </row>
    <row r="9598">
      <c r="A9598" s="12" t="str">
        <f>IFERROR(__xludf.DUMMYFUNCTION("TEXTJOIN("";"", TRUE, FILTER(CID!$B$2:$B$14794, CID!B9598=CID!$D$2:$D$14794))"),"#N/A")</f>
        <v>#N/A</v>
      </c>
      <c r="B9598" s="12" t="str">
        <f>IFERROR(__xludf.DUMMYFUNCTION("TEXTJOIN(""; "", TRUE, FILTER(CID!B9598:B14794, REGEXMATCH(CID!D9598:D14794, TEXTJOIN(""|"", TRUE, SPLIT(A9598, "";"")))))"),"#N/A")</f>
        <v>#N/A</v>
      </c>
    </row>
    <row r="9599">
      <c r="A9599" s="12" t="str">
        <f>IFERROR(__xludf.DUMMYFUNCTION("TEXTJOIN("";"", TRUE, FILTER(CID!$B$2:$B$14794, CID!B9599=CID!$D$2:$D$14794))"),"#N/A")</f>
        <v>#N/A</v>
      </c>
      <c r="B9599" s="12" t="str">
        <f>IFERROR(__xludf.DUMMYFUNCTION("TEXTJOIN(""; "", TRUE, FILTER(CID!B9599:B14794, REGEXMATCH(CID!D9599:D14794, TEXTJOIN(""|"", TRUE, SPLIT(A9599, "";"")))))"),"#N/A")</f>
        <v>#N/A</v>
      </c>
    </row>
    <row r="9600">
      <c r="A9600" s="12" t="str">
        <f>IFERROR(__xludf.DUMMYFUNCTION("TEXTJOIN("";"", TRUE, FILTER(CID!$B$2:$B$14794, CID!B9600=CID!$D$2:$D$14794))"),"#N/A")</f>
        <v>#N/A</v>
      </c>
      <c r="B9600" s="12" t="str">
        <f>IFERROR(__xludf.DUMMYFUNCTION("TEXTJOIN(""; "", TRUE, FILTER(CID!B9600:B14794, REGEXMATCH(CID!D9600:D14794, TEXTJOIN(""|"", TRUE, SPLIT(A9600, "";"")))))"),"#N/A")</f>
        <v>#N/A</v>
      </c>
    </row>
    <row r="9601">
      <c r="A9601" s="12" t="str">
        <f>IFERROR(__xludf.DUMMYFUNCTION("TEXTJOIN("";"", TRUE, FILTER(CID!$B$2:$B$14794, CID!B9601=CID!$D$2:$D$14794))"),"#N/A")</f>
        <v>#N/A</v>
      </c>
      <c r="B9601" s="12" t="str">
        <f>IFERROR(__xludf.DUMMYFUNCTION("TEXTJOIN(""; "", TRUE, FILTER(CID!B9601:B14794, REGEXMATCH(CID!D9601:D14794, TEXTJOIN(""|"", TRUE, SPLIT(A9601, "";"")))))"),"#N/A")</f>
        <v>#N/A</v>
      </c>
    </row>
    <row r="9602">
      <c r="A9602" s="12" t="str">
        <f>IFERROR(__xludf.DUMMYFUNCTION("TEXTJOIN("";"", TRUE, FILTER(CID!$B$2:$B$14794, CID!B9602=CID!$D$2:$D$14794))"),"#N/A")</f>
        <v>#N/A</v>
      </c>
      <c r="B9602" s="12" t="str">
        <f>IFERROR(__xludf.DUMMYFUNCTION("TEXTJOIN(""; "", TRUE, FILTER(CID!B9602:B14794, REGEXMATCH(CID!D9602:D14794, TEXTJOIN(""|"", TRUE, SPLIT(A9602, "";"")))))"),"#N/A")</f>
        <v>#N/A</v>
      </c>
    </row>
    <row r="9603">
      <c r="A9603" s="12" t="str">
        <f>IFERROR(__xludf.DUMMYFUNCTION("TEXTJOIN("";"", TRUE, FILTER(CID!$B$2:$B$14794, CID!B9603=CID!$D$2:$D$14794))"),"#N/A")</f>
        <v>#N/A</v>
      </c>
      <c r="B9603" s="12" t="str">
        <f>IFERROR(__xludf.DUMMYFUNCTION("TEXTJOIN(""; "", TRUE, FILTER(CID!B9603:B14794, REGEXMATCH(CID!D9603:D14794, TEXTJOIN(""|"", TRUE, SPLIT(A9603, "";"")))))"),"#N/A")</f>
        <v>#N/A</v>
      </c>
    </row>
    <row r="9604">
      <c r="A9604" s="12" t="str">
        <f>IFERROR(__xludf.DUMMYFUNCTION("TEXTJOIN("";"", TRUE, FILTER(CID!$B$2:$B$14794, CID!B9604=CID!$D$2:$D$14794))"),"#N/A")</f>
        <v>#N/A</v>
      </c>
      <c r="B9604" s="12" t="str">
        <f>IFERROR(__xludf.DUMMYFUNCTION("TEXTJOIN(""; "", TRUE, FILTER(CID!B9604:B14794, REGEXMATCH(CID!D9604:D14794, TEXTJOIN(""|"", TRUE, SPLIT(A9604, "";"")))))"),"#N/A")</f>
        <v>#N/A</v>
      </c>
    </row>
    <row r="9605">
      <c r="A9605" s="12" t="str">
        <f>IFERROR(__xludf.DUMMYFUNCTION("TEXTJOIN("";"", TRUE, FILTER(CID!$B$2:$B$14794, CID!B9605=CID!$D$2:$D$14794))"),"#N/A")</f>
        <v>#N/A</v>
      </c>
      <c r="B9605" s="12" t="str">
        <f>IFERROR(__xludf.DUMMYFUNCTION("TEXTJOIN(""; "", TRUE, FILTER(CID!B9605:B14794, REGEXMATCH(CID!D9605:D14794, TEXTJOIN(""|"", TRUE, SPLIT(A9605, "";"")))))"),"#N/A")</f>
        <v>#N/A</v>
      </c>
    </row>
    <row r="9606">
      <c r="A9606" s="12" t="str">
        <f>IFERROR(__xludf.DUMMYFUNCTION("TEXTJOIN("";"", TRUE, FILTER(CID!$B$2:$B$14794, CID!B9606=CID!$D$2:$D$14794))"),"#N/A")</f>
        <v>#N/A</v>
      </c>
      <c r="B9606" s="12" t="str">
        <f>IFERROR(__xludf.DUMMYFUNCTION("TEXTJOIN(""; "", TRUE, FILTER(CID!B9606:B14794, REGEXMATCH(CID!D9606:D14794, TEXTJOIN(""|"", TRUE, SPLIT(A9606, "";"")))))"),"#N/A")</f>
        <v>#N/A</v>
      </c>
    </row>
    <row r="9607">
      <c r="A9607" s="12" t="str">
        <f>IFERROR(__xludf.DUMMYFUNCTION("TEXTJOIN("";"", TRUE, FILTER(CID!$B$2:$B$14794, CID!B9607=CID!$D$2:$D$14794))"),"#N/A")</f>
        <v>#N/A</v>
      </c>
      <c r="B9607" s="12" t="str">
        <f>IFERROR(__xludf.DUMMYFUNCTION("TEXTJOIN(""; "", TRUE, FILTER(CID!B9607:B14794, REGEXMATCH(CID!D9607:D14794, TEXTJOIN(""|"", TRUE, SPLIT(A9607, "";"")))))"),"#N/A")</f>
        <v>#N/A</v>
      </c>
    </row>
    <row r="9608">
      <c r="A9608" s="12" t="str">
        <f>IFERROR(__xludf.DUMMYFUNCTION("TEXTJOIN("";"", TRUE, FILTER(CID!$B$2:$B$14794, CID!B9608=CID!$D$2:$D$14794))"),"#N/A")</f>
        <v>#N/A</v>
      </c>
      <c r="B9608" s="12" t="str">
        <f>IFERROR(__xludf.DUMMYFUNCTION("TEXTJOIN(""; "", TRUE, FILTER(CID!B9608:B14794, REGEXMATCH(CID!D9608:D14794, TEXTJOIN(""|"", TRUE, SPLIT(A9608, "";"")))))"),"#N/A")</f>
        <v>#N/A</v>
      </c>
    </row>
    <row r="9609">
      <c r="A9609" s="12" t="str">
        <f>IFERROR(__xludf.DUMMYFUNCTION("TEXTJOIN("";"", TRUE, FILTER(CID!$B$2:$B$14794, CID!B9609=CID!$D$2:$D$14794))"),"#N/A")</f>
        <v>#N/A</v>
      </c>
      <c r="B9609" s="12" t="str">
        <f>IFERROR(__xludf.DUMMYFUNCTION("TEXTJOIN(""; "", TRUE, FILTER(CID!B9609:B14794, REGEXMATCH(CID!D9609:D14794, TEXTJOIN(""|"", TRUE, SPLIT(A9609, "";"")))))"),"#N/A")</f>
        <v>#N/A</v>
      </c>
    </row>
    <row r="9610">
      <c r="A9610" s="12" t="str">
        <f>IFERROR(__xludf.DUMMYFUNCTION("TEXTJOIN("";"", TRUE, FILTER(CID!$B$2:$B$14794, CID!B9610=CID!$D$2:$D$14794))"),"#N/A")</f>
        <v>#N/A</v>
      </c>
      <c r="B9610" s="12" t="str">
        <f>IFERROR(__xludf.DUMMYFUNCTION("TEXTJOIN(""; "", TRUE, FILTER(CID!B9610:B14794, REGEXMATCH(CID!D9610:D14794, TEXTJOIN(""|"", TRUE, SPLIT(A9610, "";"")))))"),"#N/A")</f>
        <v>#N/A</v>
      </c>
    </row>
    <row r="9611">
      <c r="A9611" s="12" t="str">
        <f>IFERROR(__xludf.DUMMYFUNCTION("TEXTJOIN("";"", TRUE, FILTER(CID!$B$2:$B$14794, CID!B9611=CID!$D$2:$D$14794))"),"#N/A")</f>
        <v>#N/A</v>
      </c>
      <c r="B9611" s="12" t="str">
        <f>IFERROR(__xludf.DUMMYFUNCTION("TEXTJOIN(""; "", TRUE, FILTER(CID!B9611:B14794, REGEXMATCH(CID!D9611:D14794, TEXTJOIN(""|"", TRUE, SPLIT(A9611, "";"")))))"),"#N/A")</f>
        <v>#N/A</v>
      </c>
    </row>
    <row r="9612">
      <c r="A9612" s="12" t="str">
        <f>IFERROR(__xludf.DUMMYFUNCTION("TEXTJOIN("";"", TRUE, FILTER(CID!$B$2:$B$14794, CID!B9612=CID!$D$2:$D$14794))"),"#N/A")</f>
        <v>#N/A</v>
      </c>
      <c r="B9612" s="12" t="str">
        <f>IFERROR(__xludf.DUMMYFUNCTION("TEXTJOIN(""; "", TRUE, FILTER(CID!B9612:B14794, REGEXMATCH(CID!D9612:D14794, TEXTJOIN(""|"", TRUE, SPLIT(A9612, "";"")))))"),"#N/A")</f>
        <v>#N/A</v>
      </c>
    </row>
    <row r="9613">
      <c r="A9613" s="12" t="str">
        <f>IFERROR(__xludf.DUMMYFUNCTION("TEXTJOIN("";"", TRUE, FILTER(CID!$B$2:$B$14794, CID!B9613=CID!$D$2:$D$14794))"),"#N/A")</f>
        <v>#N/A</v>
      </c>
      <c r="B9613" s="12" t="str">
        <f>IFERROR(__xludf.DUMMYFUNCTION("TEXTJOIN(""; "", TRUE, FILTER(CID!B9613:B14794, REGEXMATCH(CID!D9613:D14794, TEXTJOIN(""|"", TRUE, SPLIT(A9613, "";"")))))"),"#N/A")</f>
        <v>#N/A</v>
      </c>
    </row>
    <row r="9614">
      <c r="A9614" s="12" t="str">
        <f>IFERROR(__xludf.DUMMYFUNCTION("TEXTJOIN("";"", TRUE, FILTER(CID!$B$2:$B$14794, CID!B9614=CID!$D$2:$D$14794))"),"#N/A")</f>
        <v>#N/A</v>
      </c>
      <c r="B9614" s="12" t="str">
        <f>IFERROR(__xludf.DUMMYFUNCTION("TEXTJOIN(""; "", TRUE, FILTER(CID!B9614:B14794, REGEXMATCH(CID!D9614:D14794, TEXTJOIN(""|"", TRUE, SPLIT(A9614, "";"")))))"),"#N/A")</f>
        <v>#N/A</v>
      </c>
    </row>
    <row r="9615">
      <c r="A9615" s="12" t="str">
        <f>IFERROR(__xludf.DUMMYFUNCTION("TEXTJOIN("";"", TRUE, FILTER(CID!$B$2:$B$14794, CID!B9615=CID!$D$2:$D$14794))"),"#N/A")</f>
        <v>#N/A</v>
      </c>
      <c r="B9615" s="12" t="str">
        <f>IFERROR(__xludf.DUMMYFUNCTION("TEXTJOIN(""; "", TRUE, FILTER(CID!B9615:B14794, REGEXMATCH(CID!D9615:D14794, TEXTJOIN(""|"", TRUE, SPLIT(A9615, "";"")))))"),"#N/A")</f>
        <v>#N/A</v>
      </c>
    </row>
    <row r="9616">
      <c r="A9616" s="12" t="str">
        <f>IFERROR(__xludf.DUMMYFUNCTION("TEXTJOIN("";"", TRUE, FILTER(CID!$B$2:$B$14794, CID!B9616=CID!$D$2:$D$14794))"),"#N/A")</f>
        <v>#N/A</v>
      </c>
      <c r="B9616" s="12" t="str">
        <f>IFERROR(__xludf.DUMMYFUNCTION("TEXTJOIN(""; "", TRUE, FILTER(CID!B9616:B14794, REGEXMATCH(CID!D9616:D14794, TEXTJOIN(""|"", TRUE, SPLIT(A9616, "";"")))))"),"#N/A")</f>
        <v>#N/A</v>
      </c>
    </row>
    <row r="9617">
      <c r="A9617" s="12" t="str">
        <f>IFERROR(__xludf.DUMMYFUNCTION("TEXTJOIN("";"", TRUE, FILTER(CID!$B$2:$B$14794, CID!B9617=CID!$D$2:$D$14794))"),"#N/A")</f>
        <v>#N/A</v>
      </c>
      <c r="B9617" s="12" t="str">
        <f>IFERROR(__xludf.DUMMYFUNCTION("TEXTJOIN(""; "", TRUE, FILTER(CID!B9617:B14794, REGEXMATCH(CID!D9617:D14794, TEXTJOIN(""|"", TRUE, SPLIT(A9617, "";"")))))"),"#N/A")</f>
        <v>#N/A</v>
      </c>
    </row>
    <row r="9618">
      <c r="A9618" s="12" t="str">
        <f>IFERROR(__xludf.DUMMYFUNCTION("TEXTJOIN("";"", TRUE, FILTER(CID!$B$2:$B$14794, CID!B9618=CID!$D$2:$D$14794))"),"#N/A")</f>
        <v>#N/A</v>
      </c>
      <c r="B9618" s="12" t="str">
        <f>IFERROR(__xludf.DUMMYFUNCTION("TEXTJOIN(""; "", TRUE, FILTER(CID!B9618:B14794, REGEXMATCH(CID!D9618:D14794, TEXTJOIN(""|"", TRUE, SPLIT(A9618, "";"")))))"),"#N/A")</f>
        <v>#N/A</v>
      </c>
    </row>
    <row r="9619">
      <c r="A9619" s="12" t="str">
        <f>IFERROR(__xludf.DUMMYFUNCTION("TEXTJOIN("";"", TRUE, FILTER(CID!$B$2:$B$14794, CID!B9619=CID!$D$2:$D$14794))"),"#N/A")</f>
        <v>#N/A</v>
      </c>
      <c r="B9619" s="12" t="str">
        <f>IFERROR(__xludf.DUMMYFUNCTION("TEXTJOIN(""; "", TRUE, FILTER(CID!B9619:B14794, REGEXMATCH(CID!D9619:D14794, TEXTJOIN(""|"", TRUE, SPLIT(A9619, "";"")))))"),"#N/A")</f>
        <v>#N/A</v>
      </c>
    </row>
    <row r="9620">
      <c r="A9620" s="12" t="str">
        <f>IFERROR(__xludf.DUMMYFUNCTION("TEXTJOIN("";"", TRUE, FILTER(CID!$B$2:$B$14794, CID!B9620=CID!$D$2:$D$14794))"),"#N/A")</f>
        <v>#N/A</v>
      </c>
      <c r="B9620" s="12" t="str">
        <f>IFERROR(__xludf.DUMMYFUNCTION("TEXTJOIN(""; "", TRUE, FILTER(CID!B9620:B14794, REGEXMATCH(CID!D9620:D14794, TEXTJOIN(""|"", TRUE, SPLIT(A9620, "";"")))))"),"#N/A")</f>
        <v>#N/A</v>
      </c>
    </row>
    <row r="9621">
      <c r="A9621" s="12" t="str">
        <f>IFERROR(__xludf.DUMMYFUNCTION("TEXTJOIN("";"", TRUE, FILTER(CID!$B$2:$B$14794, CID!B9621=CID!$D$2:$D$14794))"),"#N/A")</f>
        <v>#N/A</v>
      </c>
      <c r="B9621" s="12" t="str">
        <f>IFERROR(__xludf.DUMMYFUNCTION("TEXTJOIN(""; "", TRUE, FILTER(CID!B9621:B14794, REGEXMATCH(CID!D9621:D14794, TEXTJOIN(""|"", TRUE, SPLIT(A9621, "";"")))))"),"#N/A")</f>
        <v>#N/A</v>
      </c>
    </row>
    <row r="9622">
      <c r="A9622" s="12" t="str">
        <f>IFERROR(__xludf.DUMMYFUNCTION("TEXTJOIN("";"", TRUE, FILTER(CID!$B$2:$B$14794, CID!B9622=CID!$D$2:$D$14794))"),"#N/A")</f>
        <v>#N/A</v>
      </c>
      <c r="B9622" s="12" t="str">
        <f>IFERROR(__xludf.DUMMYFUNCTION("TEXTJOIN(""; "", TRUE, FILTER(CID!B9622:B14794, REGEXMATCH(CID!D9622:D14794, TEXTJOIN(""|"", TRUE, SPLIT(A9622, "";"")))))"),"#N/A")</f>
        <v>#N/A</v>
      </c>
    </row>
    <row r="9623">
      <c r="A9623" s="12" t="str">
        <f>IFERROR(__xludf.DUMMYFUNCTION("TEXTJOIN("";"", TRUE, FILTER(CID!$B$2:$B$14794, CID!B9623=CID!$D$2:$D$14794))"),"#N/A")</f>
        <v>#N/A</v>
      </c>
      <c r="B9623" s="12" t="str">
        <f>IFERROR(__xludf.DUMMYFUNCTION("TEXTJOIN(""; "", TRUE, FILTER(CID!B9623:B14794, REGEXMATCH(CID!D9623:D14794, TEXTJOIN(""|"", TRUE, SPLIT(A9623, "";"")))))"),"#N/A")</f>
        <v>#N/A</v>
      </c>
    </row>
    <row r="9624">
      <c r="A9624" s="12" t="str">
        <f>IFERROR(__xludf.DUMMYFUNCTION("TEXTJOIN("";"", TRUE, FILTER(CID!$B$2:$B$14794, CID!B9624=CID!$D$2:$D$14794))"),"#N/A")</f>
        <v>#N/A</v>
      </c>
      <c r="B9624" s="12" t="str">
        <f>IFERROR(__xludf.DUMMYFUNCTION("TEXTJOIN(""; "", TRUE, FILTER(CID!B9624:B14794, REGEXMATCH(CID!D9624:D14794, TEXTJOIN(""|"", TRUE, SPLIT(A9624, "";"")))))"),"#N/A")</f>
        <v>#N/A</v>
      </c>
    </row>
    <row r="9625">
      <c r="A9625" s="12" t="str">
        <f>IFERROR(__xludf.DUMMYFUNCTION("TEXTJOIN("";"", TRUE, FILTER(CID!$B$2:$B$14794, CID!B9625=CID!$D$2:$D$14794))"),"#N/A")</f>
        <v>#N/A</v>
      </c>
      <c r="B9625" s="12" t="str">
        <f>IFERROR(__xludf.DUMMYFUNCTION("TEXTJOIN(""; "", TRUE, FILTER(CID!B9625:B14794, REGEXMATCH(CID!D9625:D14794, TEXTJOIN(""|"", TRUE, SPLIT(A9625, "";"")))))"),"#N/A")</f>
        <v>#N/A</v>
      </c>
    </row>
    <row r="9626">
      <c r="A9626" s="12" t="str">
        <f>IFERROR(__xludf.DUMMYFUNCTION("TEXTJOIN("";"", TRUE, FILTER(CID!$B$2:$B$14794, CID!B9626=CID!$D$2:$D$14794))"),"#N/A")</f>
        <v>#N/A</v>
      </c>
      <c r="B9626" s="12" t="str">
        <f>IFERROR(__xludf.DUMMYFUNCTION("TEXTJOIN(""; "", TRUE, FILTER(CID!B9626:B14794, REGEXMATCH(CID!D9626:D14794, TEXTJOIN(""|"", TRUE, SPLIT(A9626, "";"")))))"),"#N/A")</f>
        <v>#N/A</v>
      </c>
    </row>
    <row r="9627">
      <c r="A9627" s="12" t="str">
        <f>IFERROR(__xludf.DUMMYFUNCTION("TEXTJOIN("";"", TRUE, FILTER(CID!$B$2:$B$14794, CID!B9627=CID!$D$2:$D$14794))"),"#N/A")</f>
        <v>#N/A</v>
      </c>
      <c r="B9627" s="12" t="str">
        <f>IFERROR(__xludf.DUMMYFUNCTION("TEXTJOIN(""; "", TRUE, FILTER(CID!B9627:B14794, REGEXMATCH(CID!D9627:D14794, TEXTJOIN(""|"", TRUE, SPLIT(A9627, "";"")))))"),"#N/A")</f>
        <v>#N/A</v>
      </c>
    </row>
    <row r="9628">
      <c r="A9628" s="12" t="str">
        <f>IFERROR(__xludf.DUMMYFUNCTION("TEXTJOIN("";"", TRUE, FILTER(CID!$B$2:$B$14794, CID!B9628=CID!$D$2:$D$14794))"),"#N/A")</f>
        <v>#N/A</v>
      </c>
      <c r="B9628" s="12" t="str">
        <f>IFERROR(__xludf.DUMMYFUNCTION("TEXTJOIN(""; "", TRUE, FILTER(CID!B9628:B14794, REGEXMATCH(CID!D9628:D14794, TEXTJOIN(""|"", TRUE, SPLIT(A9628, "";"")))))"),"#N/A")</f>
        <v>#N/A</v>
      </c>
    </row>
    <row r="9629">
      <c r="A9629" s="12" t="str">
        <f>IFERROR(__xludf.DUMMYFUNCTION("TEXTJOIN("";"", TRUE, FILTER(CID!$B$2:$B$14794, CID!B9629=CID!$D$2:$D$14794))"),"#N/A")</f>
        <v>#N/A</v>
      </c>
      <c r="B9629" s="12" t="str">
        <f>IFERROR(__xludf.DUMMYFUNCTION("TEXTJOIN(""; "", TRUE, FILTER(CID!B9629:B14794, REGEXMATCH(CID!D9629:D14794, TEXTJOIN(""|"", TRUE, SPLIT(A9629, "";"")))))"),"#N/A")</f>
        <v>#N/A</v>
      </c>
    </row>
    <row r="9630">
      <c r="A9630" s="12" t="str">
        <f>IFERROR(__xludf.DUMMYFUNCTION("TEXTJOIN("";"", TRUE, FILTER(CID!$B$2:$B$14794, CID!B9630=CID!$D$2:$D$14794))"),"#N/A")</f>
        <v>#N/A</v>
      </c>
      <c r="B9630" s="12" t="str">
        <f>IFERROR(__xludf.DUMMYFUNCTION("TEXTJOIN(""; "", TRUE, FILTER(CID!B9630:B14794, REGEXMATCH(CID!D9630:D14794, TEXTJOIN(""|"", TRUE, SPLIT(A9630, "";"")))))"),"#N/A")</f>
        <v>#N/A</v>
      </c>
    </row>
    <row r="9631">
      <c r="A9631" s="12" t="str">
        <f>IFERROR(__xludf.DUMMYFUNCTION("TEXTJOIN("";"", TRUE, FILTER(CID!$B$2:$B$14794, CID!B9631=CID!$D$2:$D$14794))"),"#N/A")</f>
        <v>#N/A</v>
      </c>
      <c r="B9631" s="12" t="str">
        <f>IFERROR(__xludf.DUMMYFUNCTION("TEXTJOIN(""; "", TRUE, FILTER(CID!B9631:B14794, REGEXMATCH(CID!D9631:D14794, TEXTJOIN(""|"", TRUE, SPLIT(A9631, "";"")))))"),"#N/A")</f>
        <v>#N/A</v>
      </c>
    </row>
    <row r="9632">
      <c r="A9632" s="12" t="str">
        <f>IFERROR(__xludf.DUMMYFUNCTION("TEXTJOIN("";"", TRUE, FILTER(CID!$B$2:$B$14794, CID!B9632=CID!$D$2:$D$14794))"),"#N/A")</f>
        <v>#N/A</v>
      </c>
      <c r="B9632" s="12" t="str">
        <f>IFERROR(__xludf.DUMMYFUNCTION("TEXTJOIN(""; "", TRUE, FILTER(CID!B9632:B14794, REGEXMATCH(CID!D9632:D14794, TEXTJOIN(""|"", TRUE, SPLIT(A9632, "";"")))))"),"#N/A")</f>
        <v>#N/A</v>
      </c>
    </row>
    <row r="9633">
      <c r="A9633" s="12" t="str">
        <f>IFERROR(__xludf.DUMMYFUNCTION("TEXTJOIN("";"", TRUE, FILTER(CID!$B$2:$B$14794, CID!B9633=CID!$D$2:$D$14794))"),"#N/A")</f>
        <v>#N/A</v>
      </c>
      <c r="B9633" s="12" t="str">
        <f>IFERROR(__xludf.DUMMYFUNCTION("TEXTJOIN(""; "", TRUE, FILTER(CID!B9633:B14794, REGEXMATCH(CID!D9633:D14794, TEXTJOIN(""|"", TRUE, SPLIT(A9633, "";"")))))"),"#N/A")</f>
        <v>#N/A</v>
      </c>
    </row>
    <row r="9634">
      <c r="A9634" s="12" t="str">
        <f>IFERROR(__xludf.DUMMYFUNCTION("TEXTJOIN("";"", TRUE, FILTER(CID!$B$2:$B$14794, CID!B9634=CID!$D$2:$D$14794))"),"#N/A")</f>
        <v>#N/A</v>
      </c>
      <c r="B9634" s="12" t="str">
        <f>IFERROR(__xludf.DUMMYFUNCTION("TEXTJOIN(""; "", TRUE, FILTER(CID!B9634:B14794, REGEXMATCH(CID!D9634:D14794, TEXTJOIN(""|"", TRUE, SPLIT(A9634, "";"")))))"),"#N/A")</f>
        <v>#N/A</v>
      </c>
    </row>
    <row r="9635">
      <c r="A9635" s="12" t="str">
        <f>IFERROR(__xludf.DUMMYFUNCTION("TEXTJOIN("";"", TRUE, FILTER(CID!$B$2:$B$14794, CID!B9635=CID!$D$2:$D$14794))"),"#N/A")</f>
        <v>#N/A</v>
      </c>
      <c r="B9635" s="12" t="str">
        <f>IFERROR(__xludf.DUMMYFUNCTION("TEXTJOIN(""; "", TRUE, FILTER(CID!B9635:B14794, REGEXMATCH(CID!D9635:D14794, TEXTJOIN(""|"", TRUE, SPLIT(A9635, "";"")))))"),"#N/A")</f>
        <v>#N/A</v>
      </c>
    </row>
    <row r="9636">
      <c r="A9636" s="12" t="str">
        <f>IFERROR(__xludf.DUMMYFUNCTION("TEXTJOIN("";"", TRUE, FILTER(CID!$B$2:$B$14794, CID!B9636=CID!$D$2:$D$14794))"),"#N/A")</f>
        <v>#N/A</v>
      </c>
      <c r="B9636" s="12" t="str">
        <f>IFERROR(__xludf.DUMMYFUNCTION("TEXTJOIN(""; "", TRUE, FILTER(CID!B9636:B14794, REGEXMATCH(CID!D9636:D14794, TEXTJOIN(""|"", TRUE, SPLIT(A9636, "";"")))))"),"#N/A")</f>
        <v>#N/A</v>
      </c>
    </row>
    <row r="9637">
      <c r="A9637" s="12" t="str">
        <f>IFERROR(__xludf.DUMMYFUNCTION("TEXTJOIN("";"", TRUE, FILTER(CID!$B$2:$B$14794, CID!B9637=CID!$D$2:$D$14794))"),"#N/A")</f>
        <v>#N/A</v>
      </c>
      <c r="B9637" s="12" t="str">
        <f>IFERROR(__xludf.DUMMYFUNCTION("TEXTJOIN(""; "", TRUE, FILTER(CID!B9637:B14794, REGEXMATCH(CID!D9637:D14794, TEXTJOIN(""|"", TRUE, SPLIT(A9637, "";"")))))"),"#N/A")</f>
        <v>#N/A</v>
      </c>
    </row>
    <row r="9638">
      <c r="A9638" s="12" t="str">
        <f>IFERROR(__xludf.DUMMYFUNCTION("TEXTJOIN("";"", TRUE, FILTER(CID!$B$2:$B$14794, CID!B9638=CID!$D$2:$D$14794))"),"#N/A")</f>
        <v>#N/A</v>
      </c>
      <c r="B9638" s="12" t="str">
        <f>IFERROR(__xludf.DUMMYFUNCTION("TEXTJOIN(""; "", TRUE, FILTER(CID!B9638:B14794, REGEXMATCH(CID!D9638:D14794, TEXTJOIN(""|"", TRUE, SPLIT(A9638, "";"")))))"),"#N/A")</f>
        <v>#N/A</v>
      </c>
    </row>
    <row r="9639">
      <c r="A9639" s="12" t="str">
        <f>IFERROR(__xludf.DUMMYFUNCTION("TEXTJOIN("";"", TRUE, FILTER(CID!$B$2:$B$14794, CID!B9639=CID!$D$2:$D$14794))"),"#N/A")</f>
        <v>#N/A</v>
      </c>
      <c r="B9639" s="12" t="str">
        <f>IFERROR(__xludf.DUMMYFUNCTION("TEXTJOIN(""; "", TRUE, FILTER(CID!B9639:B14794, REGEXMATCH(CID!D9639:D14794, TEXTJOIN(""|"", TRUE, SPLIT(A9639, "";"")))))"),"#N/A")</f>
        <v>#N/A</v>
      </c>
    </row>
    <row r="9640">
      <c r="A9640" s="12" t="str">
        <f>IFERROR(__xludf.DUMMYFUNCTION("TEXTJOIN("";"", TRUE, FILTER(CID!$B$2:$B$14794, CID!B9640=CID!$D$2:$D$14794))"),"#N/A")</f>
        <v>#N/A</v>
      </c>
      <c r="B9640" s="12" t="str">
        <f>IFERROR(__xludf.DUMMYFUNCTION("TEXTJOIN(""; "", TRUE, FILTER(CID!B9640:B14794, REGEXMATCH(CID!D9640:D14794, TEXTJOIN(""|"", TRUE, SPLIT(A9640, "";"")))))"),"#N/A")</f>
        <v>#N/A</v>
      </c>
    </row>
    <row r="9641">
      <c r="A9641" s="12" t="str">
        <f>IFERROR(__xludf.DUMMYFUNCTION("TEXTJOIN("";"", TRUE, FILTER(CID!$B$2:$B$14794, CID!B9641=CID!$D$2:$D$14794))"),"#N/A")</f>
        <v>#N/A</v>
      </c>
      <c r="B9641" s="12" t="str">
        <f>IFERROR(__xludf.DUMMYFUNCTION("TEXTJOIN(""; "", TRUE, FILTER(CID!B9641:B14794, REGEXMATCH(CID!D9641:D14794, TEXTJOIN(""|"", TRUE, SPLIT(A9641, "";"")))))"),"#N/A")</f>
        <v>#N/A</v>
      </c>
    </row>
    <row r="9642">
      <c r="A9642" s="12" t="str">
        <f>IFERROR(__xludf.DUMMYFUNCTION("TEXTJOIN("";"", TRUE, FILTER(CID!$B$2:$B$14794, CID!B9642=CID!$D$2:$D$14794))"),"#N/A")</f>
        <v>#N/A</v>
      </c>
      <c r="B9642" s="12" t="str">
        <f>IFERROR(__xludf.DUMMYFUNCTION("TEXTJOIN(""; "", TRUE, FILTER(CID!B9642:B14794, REGEXMATCH(CID!D9642:D14794, TEXTJOIN(""|"", TRUE, SPLIT(A9642, "";"")))))"),"#N/A")</f>
        <v>#N/A</v>
      </c>
    </row>
    <row r="9643">
      <c r="A9643" s="12" t="str">
        <f>IFERROR(__xludf.DUMMYFUNCTION("TEXTJOIN("";"", TRUE, FILTER(CID!$B$2:$B$14794, CID!B9643=CID!$D$2:$D$14794))"),"#N/A")</f>
        <v>#N/A</v>
      </c>
      <c r="B9643" s="12" t="str">
        <f>IFERROR(__xludf.DUMMYFUNCTION("TEXTJOIN(""; "", TRUE, FILTER(CID!B9643:B14794, REGEXMATCH(CID!D9643:D14794, TEXTJOIN(""|"", TRUE, SPLIT(A9643, "";"")))))"),"#N/A")</f>
        <v>#N/A</v>
      </c>
    </row>
    <row r="9644">
      <c r="A9644" s="12" t="str">
        <f>IFERROR(__xludf.DUMMYFUNCTION("TEXTJOIN("";"", TRUE, FILTER(CID!$B$2:$B$14794, CID!B9644=CID!$D$2:$D$14794))"),"#N/A")</f>
        <v>#N/A</v>
      </c>
      <c r="B9644" s="12" t="str">
        <f>IFERROR(__xludf.DUMMYFUNCTION("TEXTJOIN(""; "", TRUE, FILTER(CID!B9644:B14794, REGEXMATCH(CID!D9644:D14794, TEXTJOIN(""|"", TRUE, SPLIT(A9644, "";"")))))"),"#N/A")</f>
        <v>#N/A</v>
      </c>
    </row>
    <row r="9645">
      <c r="A9645" s="12" t="str">
        <f>IFERROR(__xludf.DUMMYFUNCTION("TEXTJOIN("";"", TRUE, FILTER(CID!$B$2:$B$14794, CID!B9645=CID!$D$2:$D$14794))"),"#N/A")</f>
        <v>#N/A</v>
      </c>
      <c r="B9645" s="12" t="str">
        <f>IFERROR(__xludf.DUMMYFUNCTION("TEXTJOIN(""; "", TRUE, FILTER(CID!B9645:B14794, REGEXMATCH(CID!D9645:D14794, TEXTJOIN(""|"", TRUE, SPLIT(A9645, "";"")))))"),"#N/A")</f>
        <v>#N/A</v>
      </c>
    </row>
    <row r="9646">
      <c r="A9646" s="12" t="str">
        <f>IFERROR(__xludf.DUMMYFUNCTION("TEXTJOIN("";"", TRUE, FILTER(CID!$B$2:$B$14794, CID!B9646=CID!$D$2:$D$14794))"),"#N/A")</f>
        <v>#N/A</v>
      </c>
      <c r="B9646" s="12" t="str">
        <f>IFERROR(__xludf.DUMMYFUNCTION("TEXTJOIN(""; "", TRUE, FILTER(CID!B9646:B14794, REGEXMATCH(CID!D9646:D14794, TEXTJOIN(""|"", TRUE, SPLIT(A9646, "";"")))))"),"#N/A")</f>
        <v>#N/A</v>
      </c>
    </row>
    <row r="9647">
      <c r="A9647" s="12" t="str">
        <f>IFERROR(__xludf.DUMMYFUNCTION("TEXTJOIN("";"", TRUE, FILTER(CID!$B$2:$B$14794, CID!B9647=CID!$D$2:$D$14794))"),"#N/A")</f>
        <v>#N/A</v>
      </c>
      <c r="B9647" s="12" t="str">
        <f>IFERROR(__xludf.DUMMYFUNCTION("TEXTJOIN(""; "", TRUE, FILTER(CID!B9647:B14794, REGEXMATCH(CID!D9647:D14794, TEXTJOIN(""|"", TRUE, SPLIT(A9647, "";"")))))"),"#N/A")</f>
        <v>#N/A</v>
      </c>
    </row>
    <row r="9648">
      <c r="A9648" s="12" t="str">
        <f>IFERROR(__xludf.DUMMYFUNCTION("TEXTJOIN("";"", TRUE, FILTER(CID!$B$2:$B$14794, CID!B9648=CID!$D$2:$D$14794))"),"#N/A")</f>
        <v>#N/A</v>
      </c>
      <c r="B9648" s="12" t="str">
        <f>IFERROR(__xludf.DUMMYFUNCTION("TEXTJOIN(""; "", TRUE, FILTER(CID!B9648:B14794, REGEXMATCH(CID!D9648:D14794, TEXTJOIN(""|"", TRUE, SPLIT(A9648, "";"")))))"),"#N/A")</f>
        <v>#N/A</v>
      </c>
    </row>
    <row r="9649">
      <c r="A9649" s="12" t="str">
        <f>IFERROR(__xludf.DUMMYFUNCTION("TEXTJOIN("";"", TRUE, FILTER(CID!$B$2:$B$14794, CID!B9649=CID!$D$2:$D$14794))"),"#N/A")</f>
        <v>#N/A</v>
      </c>
      <c r="B9649" s="12" t="str">
        <f>IFERROR(__xludf.DUMMYFUNCTION("TEXTJOIN(""; "", TRUE, FILTER(CID!B9649:B14794, REGEXMATCH(CID!D9649:D14794, TEXTJOIN(""|"", TRUE, SPLIT(A9649, "";"")))))"),"#N/A")</f>
        <v>#N/A</v>
      </c>
    </row>
    <row r="9650">
      <c r="A9650" s="12" t="str">
        <f>IFERROR(__xludf.DUMMYFUNCTION("TEXTJOIN("";"", TRUE, FILTER(CID!$B$2:$B$14794, CID!B9650=CID!$D$2:$D$14794))"),"#N/A")</f>
        <v>#N/A</v>
      </c>
      <c r="B9650" s="12" t="str">
        <f>IFERROR(__xludf.DUMMYFUNCTION("TEXTJOIN(""; "", TRUE, FILTER(CID!B9650:B14794, REGEXMATCH(CID!D9650:D14794, TEXTJOIN(""|"", TRUE, SPLIT(A9650, "";"")))))"),"#N/A")</f>
        <v>#N/A</v>
      </c>
    </row>
    <row r="9651">
      <c r="A9651" s="12" t="str">
        <f>IFERROR(__xludf.DUMMYFUNCTION("TEXTJOIN("";"", TRUE, FILTER(CID!$B$2:$B$14794, CID!B9651=CID!$D$2:$D$14794))"),"#N/A")</f>
        <v>#N/A</v>
      </c>
      <c r="B9651" s="12" t="str">
        <f>IFERROR(__xludf.DUMMYFUNCTION("TEXTJOIN(""; "", TRUE, FILTER(CID!B9651:B14794, REGEXMATCH(CID!D9651:D14794, TEXTJOIN(""|"", TRUE, SPLIT(A9651, "";"")))))"),"#N/A")</f>
        <v>#N/A</v>
      </c>
    </row>
    <row r="9652">
      <c r="A9652" s="12" t="str">
        <f>IFERROR(__xludf.DUMMYFUNCTION("TEXTJOIN("";"", TRUE, FILTER(CID!$B$2:$B$14794, CID!B9652=CID!$D$2:$D$14794))"),"#N/A")</f>
        <v>#N/A</v>
      </c>
      <c r="B9652" s="12" t="str">
        <f>IFERROR(__xludf.DUMMYFUNCTION("TEXTJOIN(""; "", TRUE, FILTER(CID!B9652:B14794, REGEXMATCH(CID!D9652:D14794, TEXTJOIN(""|"", TRUE, SPLIT(A9652, "";"")))))"),"#N/A")</f>
        <v>#N/A</v>
      </c>
    </row>
    <row r="9653">
      <c r="A9653" s="12" t="str">
        <f>IFERROR(__xludf.DUMMYFUNCTION("TEXTJOIN("";"", TRUE, FILTER(CID!$B$2:$B$14794, CID!B9653=CID!$D$2:$D$14794))"),"#N/A")</f>
        <v>#N/A</v>
      </c>
      <c r="B9653" s="12" t="str">
        <f>IFERROR(__xludf.DUMMYFUNCTION("TEXTJOIN(""; "", TRUE, FILTER(CID!B9653:B14794, REGEXMATCH(CID!D9653:D14794, TEXTJOIN(""|"", TRUE, SPLIT(A9653, "";"")))))"),"#N/A")</f>
        <v>#N/A</v>
      </c>
    </row>
    <row r="9654">
      <c r="A9654" s="12" t="str">
        <f>IFERROR(__xludf.DUMMYFUNCTION("TEXTJOIN("";"", TRUE, FILTER(CID!$B$2:$B$14794, CID!B9654=CID!$D$2:$D$14794))"),"#N/A")</f>
        <v>#N/A</v>
      </c>
      <c r="B9654" s="12" t="str">
        <f>IFERROR(__xludf.DUMMYFUNCTION("TEXTJOIN(""; "", TRUE, FILTER(CID!B9654:B14794, REGEXMATCH(CID!D9654:D14794, TEXTJOIN(""|"", TRUE, SPLIT(A9654, "";"")))))"),"#N/A")</f>
        <v>#N/A</v>
      </c>
    </row>
    <row r="9655">
      <c r="A9655" s="12" t="str">
        <f>IFERROR(__xludf.DUMMYFUNCTION("TEXTJOIN("";"", TRUE, FILTER(CID!$B$2:$B$14794, CID!B9655=CID!$D$2:$D$14794))"),"#N/A")</f>
        <v>#N/A</v>
      </c>
      <c r="B9655" s="12" t="str">
        <f>IFERROR(__xludf.DUMMYFUNCTION("TEXTJOIN(""; "", TRUE, FILTER(CID!B9655:B14794, REGEXMATCH(CID!D9655:D14794, TEXTJOIN(""|"", TRUE, SPLIT(A9655, "";"")))))"),"#N/A")</f>
        <v>#N/A</v>
      </c>
    </row>
    <row r="9656">
      <c r="A9656" s="12" t="str">
        <f>IFERROR(__xludf.DUMMYFUNCTION("TEXTJOIN("";"", TRUE, FILTER(CID!$B$2:$B$14794, CID!B9656=CID!$D$2:$D$14794))"),"#N/A")</f>
        <v>#N/A</v>
      </c>
      <c r="B9656" s="12" t="str">
        <f>IFERROR(__xludf.DUMMYFUNCTION("TEXTJOIN(""; "", TRUE, FILTER(CID!B9656:B14794, REGEXMATCH(CID!D9656:D14794, TEXTJOIN(""|"", TRUE, SPLIT(A9656, "";"")))))"),"#N/A")</f>
        <v>#N/A</v>
      </c>
    </row>
    <row r="9657">
      <c r="A9657" s="12" t="str">
        <f>IFERROR(__xludf.DUMMYFUNCTION("TEXTJOIN("";"", TRUE, FILTER(CID!$B$2:$B$14794, CID!B9657=CID!$D$2:$D$14794))"),"#N/A")</f>
        <v>#N/A</v>
      </c>
      <c r="B9657" s="12" t="str">
        <f>IFERROR(__xludf.DUMMYFUNCTION("TEXTJOIN(""; "", TRUE, FILTER(CID!B9657:B14794, REGEXMATCH(CID!D9657:D14794, TEXTJOIN(""|"", TRUE, SPLIT(A9657, "";"")))))"),"#N/A")</f>
        <v>#N/A</v>
      </c>
    </row>
    <row r="9658">
      <c r="A9658" s="12" t="str">
        <f>IFERROR(__xludf.DUMMYFUNCTION("TEXTJOIN("";"", TRUE, FILTER(CID!$B$2:$B$14794, CID!B9658=CID!$D$2:$D$14794))"),"#N/A")</f>
        <v>#N/A</v>
      </c>
      <c r="B9658" s="12" t="str">
        <f>IFERROR(__xludf.DUMMYFUNCTION("TEXTJOIN(""; "", TRUE, FILTER(CID!B9658:B14794, REGEXMATCH(CID!D9658:D14794, TEXTJOIN(""|"", TRUE, SPLIT(A9658, "";"")))))"),"#N/A")</f>
        <v>#N/A</v>
      </c>
    </row>
    <row r="9659">
      <c r="A9659" s="12" t="str">
        <f>IFERROR(__xludf.DUMMYFUNCTION("TEXTJOIN("";"", TRUE, FILTER(CID!$B$2:$B$14794, CID!B9659=CID!$D$2:$D$14794))"),"#N/A")</f>
        <v>#N/A</v>
      </c>
      <c r="B9659" s="12" t="str">
        <f>IFERROR(__xludf.DUMMYFUNCTION("TEXTJOIN(""; "", TRUE, FILTER(CID!B9659:B14794, REGEXMATCH(CID!D9659:D14794, TEXTJOIN(""|"", TRUE, SPLIT(A9659, "";"")))))"),"#N/A")</f>
        <v>#N/A</v>
      </c>
    </row>
    <row r="9660">
      <c r="A9660" s="12" t="str">
        <f>IFERROR(__xludf.DUMMYFUNCTION("TEXTJOIN("";"", TRUE, FILTER(CID!$B$2:$B$14794, CID!B9660=CID!$D$2:$D$14794))"),"#N/A")</f>
        <v>#N/A</v>
      </c>
      <c r="B9660" s="12" t="str">
        <f>IFERROR(__xludf.DUMMYFUNCTION("TEXTJOIN(""; "", TRUE, FILTER(CID!B9660:B14794, REGEXMATCH(CID!D9660:D14794, TEXTJOIN(""|"", TRUE, SPLIT(A9660, "";"")))))"),"#N/A")</f>
        <v>#N/A</v>
      </c>
    </row>
    <row r="9661">
      <c r="A9661" s="12" t="str">
        <f>IFERROR(__xludf.DUMMYFUNCTION("TEXTJOIN("";"", TRUE, FILTER(CID!$B$2:$B$14794, CID!B9661=CID!$D$2:$D$14794))"),"#N/A")</f>
        <v>#N/A</v>
      </c>
      <c r="B9661" s="12" t="str">
        <f>IFERROR(__xludf.DUMMYFUNCTION("TEXTJOIN(""; "", TRUE, FILTER(CID!B9661:B14794, REGEXMATCH(CID!D9661:D14794, TEXTJOIN(""|"", TRUE, SPLIT(A9661, "";"")))))"),"#N/A")</f>
        <v>#N/A</v>
      </c>
    </row>
    <row r="9662">
      <c r="A9662" s="12" t="str">
        <f>IFERROR(__xludf.DUMMYFUNCTION("TEXTJOIN("";"", TRUE, FILTER(CID!$B$2:$B$14794, CID!B9662=CID!$D$2:$D$14794))"),"#N/A")</f>
        <v>#N/A</v>
      </c>
      <c r="B9662" s="12" t="str">
        <f>IFERROR(__xludf.DUMMYFUNCTION("TEXTJOIN(""; "", TRUE, FILTER(CID!B9662:B14794, REGEXMATCH(CID!D9662:D14794, TEXTJOIN(""|"", TRUE, SPLIT(A9662, "";"")))))"),"#N/A")</f>
        <v>#N/A</v>
      </c>
    </row>
    <row r="9663">
      <c r="A9663" s="12" t="str">
        <f>IFERROR(__xludf.DUMMYFUNCTION("TEXTJOIN("";"", TRUE, FILTER(CID!$B$2:$B$14794, CID!B9663=CID!$D$2:$D$14794))"),"#N/A")</f>
        <v>#N/A</v>
      </c>
      <c r="B9663" s="12" t="str">
        <f>IFERROR(__xludf.DUMMYFUNCTION("TEXTJOIN(""; "", TRUE, FILTER(CID!B9663:B14794, REGEXMATCH(CID!D9663:D14794, TEXTJOIN(""|"", TRUE, SPLIT(A9663, "";"")))))"),"#N/A")</f>
        <v>#N/A</v>
      </c>
    </row>
    <row r="9664">
      <c r="A9664" s="12" t="str">
        <f>IFERROR(__xludf.DUMMYFUNCTION("TEXTJOIN("";"", TRUE, FILTER(CID!$B$2:$B$14794, CID!B9664=CID!$D$2:$D$14794))"),"#N/A")</f>
        <v>#N/A</v>
      </c>
      <c r="B9664" s="12" t="str">
        <f>IFERROR(__xludf.DUMMYFUNCTION("TEXTJOIN(""; "", TRUE, FILTER(CID!B9664:B14794, REGEXMATCH(CID!D9664:D14794, TEXTJOIN(""|"", TRUE, SPLIT(A9664, "";"")))))"),"#N/A")</f>
        <v>#N/A</v>
      </c>
    </row>
    <row r="9665">
      <c r="A9665" s="12" t="str">
        <f>IFERROR(__xludf.DUMMYFUNCTION("TEXTJOIN("";"", TRUE, FILTER(CID!$B$2:$B$14794, CID!B9665=CID!$D$2:$D$14794))"),"#N/A")</f>
        <v>#N/A</v>
      </c>
      <c r="B9665" s="12" t="str">
        <f>IFERROR(__xludf.DUMMYFUNCTION("TEXTJOIN(""; "", TRUE, FILTER(CID!B9665:B14794, REGEXMATCH(CID!D9665:D14794, TEXTJOIN(""|"", TRUE, SPLIT(A9665, "";"")))))"),"#N/A")</f>
        <v>#N/A</v>
      </c>
    </row>
    <row r="9666">
      <c r="A9666" s="12" t="str">
        <f>IFERROR(__xludf.DUMMYFUNCTION("TEXTJOIN("";"", TRUE, FILTER(CID!$B$2:$B$14794, CID!B9666=CID!$D$2:$D$14794))"),"#N/A")</f>
        <v>#N/A</v>
      </c>
      <c r="B9666" s="12" t="str">
        <f>IFERROR(__xludf.DUMMYFUNCTION("TEXTJOIN(""; "", TRUE, FILTER(CID!B9666:B14794, REGEXMATCH(CID!D9666:D14794, TEXTJOIN(""|"", TRUE, SPLIT(A9666, "";"")))))"),"#N/A")</f>
        <v>#N/A</v>
      </c>
    </row>
    <row r="9667">
      <c r="A9667" s="12" t="str">
        <f>IFERROR(__xludf.DUMMYFUNCTION("TEXTJOIN("";"", TRUE, FILTER(CID!$B$2:$B$14794, CID!B9667=CID!$D$2:$D$14794))"),"#N/A")</f>
        <v>#N/A</v>
      </c>
      <c r="B9667" s="12" t="str">
        <f>IFERROR(__xludf.DUMMYFUNCTION("TEXTJOIN(""; "", TRUE, FILTER(CID!B9667:B14794, REGEXMATCH(CID!D9667:D14794, TEXTJOIN(""|"", TRUE, SPLIT(A9667, "";"")))))"),"#N/A")</f>
        <v>#N/A</v>
      </c>
    </row>
    <row r="9668">
      <c r="A9668" s="12" t="str">
        <f>IFERROR(__xludf.DUMMYFUNCTION("TEXTJOIN("";"", TRUE, FILTER(CID!$B$2:$B$14794, CID!B9668=CID!$D$2:$D$14794))"),"#N/A")</f>
        <v>#N/A</v>
      </c>
      <c r="B9668" s="12" t="str">
        <f>IFERROR(__xludf.DUMMYFUNCTION("TEXTJOIN(""; "", TRUE, FILTER(CID!B9668:B14794, REGEXMATCH(CID!D9668:D14794, TEXTJOIN(""|"", TRUE, SPLIT(A9668, "";"")))))"),"#N/A")</f>
        <v>#N/A</v>
      </c>
    </row>
    <row r="9669">
      <c r="A9669" s="12" t="str">
        <f>IFERROR(__xludf.DUMMYFUNCTION("TEXTJOIN("";"", TRUE, FILTER(CID!$B$2:$B$14794, CID!B9669=CID!$D$2:$D$14794))"),"#N/A")</f>
        <v>#N/A</v>
      </c>
      <c r="B9669" s="12" t="str">
        <f>IFERROR(__xludf.DUMMYFUNCTION("TEXTJOIN(""; "", TRUE, FILTER(CID!B9669:B14794, REGEXMATCH(CID!D9669:D14794, TEXTJOIN(""|"", TRUE, SPLIT(A9669, "";"")))))"),"#N/A")</f>
        <v>#N/A</v>
      </c>
    </row>
    <row r="9670">
      <c r="A9670" s="12" t="str">
        <f>IFERROR(__xludf.DUMMYFUNCTION("TEXTJOIN("";"", TRUE, FILTER(CID!$B$2:$B$14794, CID!B9670=CID!$D$2:$D$14794))"),"#N/A")</f>
        <v>#N/A</v>
      </c>
      <c r="B9670" s="12" t="str">
        <f>IFERROR(__xludf.DUMMYFUNCTION("TEXTJOIN(""; "", TRUE, FILTER(CID!B9670:B14794, REGEXMATCH(CID!D9670:D14794, TEXTJOIN(""|"", TRUE, SPLIT(A9670, "";"")))))"),"#N/A")</f>
        <v>#N/A</v>
      </c>
    </row>
    <row r="9671">
      <c r="A9671" s="12" t="str">
        <f>IFERROR(__xludf.DUMMYFUNCTION("TEXTJOIN("";"", TRUE, FILTER(CID!$B$2:$B$14794, CID!B9671=CID!$D$2:$D$14794))"),"#N/A")</f>
        <v>#N/A</v>
      </c>
      <c r="B9671" s="12" t="str">
        <f>IFERROR(__xludf.DUMMYFUNCTION("TEXTJOIN(""; "", TRUE, FILTER(CID!B9671:B14794, REGEXMATCH(CID!D9671:D14794, TEXTJOIN(""|"", TRUE, SPLIT(A9671, "";"")))))"),"#N/A")</f>
        <v>#N/A</v>
      </c>
    </row>
    <row r="9672">
      <c r="A9672" s="12" t="str">
        <f>IFERROR(__xludf.DUMMYFUNCTION("TEXTJOIN("";"", TRUE, FILTER(CID!$B$2:$B$14794, CID!B9672=CID!$D$2:$D$14794))"),"#N/A")</f>
        <v>#N/A</v>
      </c>
      <c r="B9672" s="12" t="str">
        <f>IFERROR(__xludf.DUMMYFUNCTION("TEXTJOIN(""; "", TRUE, FILTER(CID!B9672:B14794, REGEXMATCH(CID!D9672:D14794, TEXTJOIN(""|"", TRUE, SPLIT(A9672, "";"")))))"),"#N/A")</f>
        <v>#N/A</v>
      </c>
    </row>
    <row r="9673">
      <c r="A9673" s="12" t="str">
        <f>IFERROR(__xludf.DUMMYFUNCTION("TEXTJOIN("";"", TRUE, FILTER(CID!$B$2:$B$14794, CID!B9673=CID!$D$2:$D$14794))"),"#N/A")</f>
        <v>#N/A</v>
      </c>
      <c r="B9673" s="12" t="str">
        <f>IFERROR(__xludf.DUMMYFUNCTION("TEXTJOIN(""; "", TRUE, FILTER(CID!B9673:B14794, REGEXMATCH(CID!D9673:D14794, TEXTJOIN(""|"", TRUE, SPLIT(A9673, "";"")))))"),"#N/A")</f>
        <v>#N/A</v>
      </c>
    </row>
    <row r="9674">
      <c r="A9674" s="12" t="str">
        <f>IFERROR(__xludf.DUMMYFUNCTION("TEXTJOIN("";"", TRUE, FILTER(CID!$B$2:$B$14794, CID!B9674=CID!$D$2:$D$14794))"),"#N/A")</f>
        <v>#N/A</v>
      </c>
      <c r="B9674" s="12" t="str">
        <f>IFERROR(__xludf.DUMMYFUNCTION("TEXTJOIN(""; "", TRUE, FILTER(CID!B9674:B14794, REGEXMATCH(CID!D9674:D14794, TEXTJOIN(""|"", TRUE, SPLIT(A9674, "";"")))))"),"#N/A")</f>
        <v>#N/A</v>
      </c>
    </row>
    <row r="9675">
      <c r="A9675" s="12" t="str">
        <f>IFERROR(__xludf.DUMMYFUNCTION("TEXTJOIN("";"", TRUE, FILTER(CID!$B$2:$B$14794, CID!B9675=CID!$D$2:$D$14794))"),"#N/A")</f>
        <v>#N/A</v>
      </c>
      <c r="B9675" s="12" t="str">
        <f>IFERROR(__xludf.DUMMYFUNCTION("TEXTJOIN(""; "", TRUE, FILTER(CID!B9675:B14794, REGEXMATCH(CID!D9675:D14794, TEXTJOIN(""|"", TRUE, SPLIT(A9675, "";"")))))"),"#N/A")</f>
        <v>#N/A</v>
      </c>
    </row>
    <row r="9676">
      <c r="A9676" s="12" t="str">
        <f>IFERROR(__xludf.DUMMYFUNCTION("TEXTJOIN("";"", TRUE, FILTER(CID!$B$2:$B$14794, CID!B9676=CID!$D$2:$D$14794))"),"#N/A")</f>
        <v>#N/A</v>
      </c>
      <c r="B9676" s="12" t="str">
        <f>IFERROR(__xludf.DUMMYFUNCTION("TEXTJOIN(""; "", TRUE, FILTER(CID!B9676:B14794, REGEXMATCH(CID!D9676:D14794, TEXTJOIN(""|"", TRUE, SPLIT(A9676, "";"")))))"),"#N/A")</f>
        <v>#N/A</v>
      </c>
    </row>
    <row r="9677">
      <c r="A9677" s="12" t="str">
        <f>IFERROR(__xludf.DUMMYFUNCTION("TEXTJOIN("";"", TRUE, FILTER(CID!$B$2:$B$14794, CID!B9677=CID!$D$2:$D$14794))"),"#N/A")</f>
        <v>#N/A</v>
      </c>
      <c r="B9677" s="12" t="str">
        <f>IFERROR(__xludf.DUMMYFUNCTION("TEXTJOIN(""; "", TRUE, FILTER(CID!B9677:B14794, REGEXMATCH(CID!D9677:D14794, TEXTJOIN(""|"", TRUE, SPLIT(A9677, "";"")))))"),"#N/A")</f>
        <v>#N/A</v>
      </c>
    </row>
    <row r="9678">
      <c r="A9678" s="12" t="str">
        <f>IFERROR(__xludf.DUMMYFUNCTION("TEXTJOIN("";"", TRUE, FILTER(CID!$B$2:$B$14794, CID!B9678=CID!$D$2:$D$14794))"),"#N/A")</f>
        <v>#N/A</v>
      </c>
      <c r="B9678" s="12" t="str">
        <f>IFERROR(__xludf.DUMMYFUNCTION("TEXTJOIN(""; "", TRUE, FILTER(CID!B9678:B14794, REGEXMATCH(CID!D9678:D14794, TEXTJOIN(""|"", TRUE, SPLIT(A9678, "";"")))))"),"#N/A")</f>
        <v>#N/A</v>
      </c>
    </row>
    <row r="9679">
      <c r="A9679" s="12" t="str">
        <f>IFERROR(__xludf.DUMMYFUNCTION("TEXTJOIN("";"", TRUE, FILTER(CID!$B$2:$B$14794, CID!B9679=CID!$D$2:$D$14794))"),"#N/A")</f>
        <v>#N/A</v>
      </c>
      <c r="B9679" s="12" t="str">
        <f>IFERROR(__xludf.DUMMYFUNCTION("TEXTJOIN(""; "", TRUE, FILTER(CID!B9679:B14794, REGEXMATCH(CID!D9679:D14794, TEXTJOIN(""|"", TRUE, SPLIT(A9679, "";"")))))"),"#N/A")</f>
        <v>#N/A</v>
      </c>
    </row>
    <row r="9680">
      <c r="A9680" s="12" t="str">
        <f>IFERROR(__xludf.DUMMYFUNCTION("TEXTJOIN("";"", TRUE, FILTER(CID!$B$2:$B$14794, CID!B9680=CID!$D$2:$D$14794))"),"#N/A")</f>
        <v>#N/A</v>
      </c>
      <c r="B9680" s="12" t="str">
        <f>IFERROR(__xludf.DUMMYFUNCTION("TEXTJOIN(""; "", TRUE, FILTER(CID!B9680:B14794, REGEXMATCH(CID!D9680:D14794, TEXTJOIN(""|"", TRUE, SPLIT(A9680, "";"")))))"),"#N/A")</f>
        <v>#N/A</v>
      </c>
    </row>
    <row r="9681">
      <c r="A9681" s="12" t="str">
        <f>IFERROR(__xludf.DUMMYFUNCTION("TEXTJOIN("";"", TRUE, FILTER(CID!$B$2:$B$14794, CID!B9681=CID!$D$2:$D$14794))"),"#N/A")</f>
        <v>#N/A</v>
      </c>
      <c r="B9681" s="12" t="str">
        <f>IFERROR(__xludf.DUMMYFUNCTION("TEXTJOIN(""; "", TRUE, FILTER(CID!B9681:B14794, REGEXMATCH(CID!D9681:D14794, TEXTJOIN(""|"", TRUE, SPLIT(A9681, "";"")))))"),"#N/A")</f>
        <v>#N/A</v>
      </c>
    </row>
    <row r="9682">
      <c r="A9682" s="12" t="str">
        <f>IFERROR(__xludf.DUMMYFUNCTION("TEXTJOIN("";"", TRUE, FILTER(CID!$B$2:$B$14794, CID!B9682=CID!$D$2:$D$14794))"),"#N/A")</f>
        <v>#N/A</v>
      </c>
      <c r="B9682" s="12" t="str">
        <f>IFERROR(__xludf.DUMMYFUNCTION("TEXTJOIN(""; "", TRUE, FILTER(CID!B9682:B14794, REGEXMATCH(CID!D9682:D14794, TEXTJOIN(""|"", TRUE, SPLIT(A9682, "";"")))))"),"#N/A")</f>
        <v>#N/A</v>
      </c>
    </row>
    <row r="9683">
      <c r="A9683" s="12" t="str">
        <f>IFERROR(__xludf.DUMMYFUNCTION("TEXTJOIN("";"", TRUE, FILTER(CID!$B$2:$B$14794, CID!B9683=CID!$D$2:$D$14794))"),"#N/A")</f>
        <v>#N/A</v>
      </c>
      <c r="B9683" s="12" t="str">
        <f>IFERROR(__xludf.DUMMYFUNCTION("TEXTJOIN(""; "", TRUE, FILTER(CID!B9683:B14794, REGEXMATCH(CID!D9683:D14794, TEXTJOIN(""|"", TRUE, SPLIT(A9683, "";"")))))"),"#N/A")</f>
        <v>#N/A</v>
      </c>
    </row>
    <row r="9684">
      <c r="A9684" s="12" t="str">
        <f>IFERROR(__xludf.DUMMYFUNCTION("TEXTJOIN("";"", TRUE, FILTER(CID!$B$2:$B$14794, CID!B9684=CID!$D$2:$D$14794))"),"#N/A")</f>
        <v>#N/A</v>
      </c>
      <c r="B9684" s="12" t="str">
        <f>IFERROR(__xludf.DUMMYFUNCTION("TEXTJOIN(""; "", TRUE, FILTER(CID!B9684:B14794, REGEXMATCH(CID!D9684:D14794, TEXTJOIN(""|"", TRUE, SPLIT(A9684, "";"")))))"),"#N/A")</f>
        <v>#N/A</v>
      </c>
    </row>
    <row r="9685">
      <c r="A9685" s="12" t="str">
        <f>IFERROR(__xludf.DUMMYFUNCTION("TEXTJOIN("";"", TRUE, FILTER(CID!$B$2:$B$14794, CID!B9685=CID!$D$2:$D$14794))"),"#N/A")</f>
        <v>#N/A</v>
      </c>
      <c r="B9685" s="12" t="str">
        <f>IFERROR(__xludf.DUMMYFUNCTION("TEXTJOIN(""; "", TRUE, FILTER(CID!B9685:B14794, REGEXMATCH(CID!D9685:D14794, TEXTJOIN(""|"", TRUE, SPLIT(A9685, "";"")))))"),"#N/A")</f>
        <v>#N/A</v>
      </c>
    </row>
    <row r="9686">
      <c r="A9686" s="12" t="str">
        <f>IFERROR(__xludf.DUMMYFUNCTION("TEXTJOIN("";"", TRUE, FILTER(CID!$B$2:$B$14794, CID!B9686=CID!$D$2:$D$14794))"),"#N/A")</f>
        <v>#N/A</v>
      </c>
      <c r="B9686" s="12" t="str">
        <f>IFERROR(__xludf.DUMMYFUNCTION("TEXTJOIN(""; "", TRUE, FILTER(CID!B9686:B14794, REGEXMATCH(CID!D9686:D14794, TEXTJOIN(""|"", TRUE, SPLIT(A9686, "";"")))))"),"#N/A")</f>
        <v>#N/A</v>
      </c>
    </row>
    <row r="9687">
      <c r="A9687" s="12" t="str">
        <f>IFERROR(__xludf.DUMMYFUNCTION("TEXTJOIN("";"", TRUE, FILTER(CID!$B$2:$B$14794, CID!B9687=CID!$D$2:$D$14794))"),"#N/A")</f>
        <v>#N/A</v>
      </c>
      <c r="B9687" s="12" t="str">
        <f>IFERROR(__xludf.DUMMYFUNCTION("TEXTJOIN(""; "", TRUE, FILTER(CID!B9687:B14794, REGEXMATCH(CID!D9687:D14794, TEXTJOIN(""|"", TRUE, SPLIT(A9687, "";"")))))"),"#N/A")</f>
        <v>#N/A</v>
      </c>
    </row>
    <row r="9688">
      <c r="A9688" s="12" t="str">
        <f>IFERROR(__xludf.DUMMYFUNCTION("TEXTJOIN("";"", TRUE, FILTER(CID!$B$2:$B$14794, CID!B9688=CID!$D$2:$D$14794))"),"#N/A")</f>
        <v>#N/A</v>
      </c>
      <c r="B9688" s="12" t="str">
        <f>IFERROR(__xludf.DUMMYFUNCTION("TEXTJOIN(""; "", TRUE, FILTER(CID!B9688:B14794, REGEXMATCH(CID!D9688:D14794, TEXTJOIN(""|"", TRUE, SPLIT(A9688, "";"")))))"),"#N/A")</f>
        <v>#N/A</v>
      </c>
    </row>
    <row r="9689">
      <c r="A9689" s="12" t="str">
        <f>IFERROR(__xludf.DUMMYFUNCTION("TEXTJOIN("";"", TRUE, FILTER(CID!$B$2:$B$14794, CID!B9689=CID!$D$2:$D$14794))"),"#N/A")</f>
        <v>#N/A</v>
      </c>
      <c r="B9689" s="12" t="str">
        <f>IFERROR(__xludf.DUMMYFUNCTION("TEXTJOIN(""; "", TRUE, FILTER(CID!B9689:B14794, REGEXMATCH(CID!D9689:D14794, TEXTJOIN(""|"", TRUE, SPLIT(A9689, "";"")))))"),"#N/A")</f>
        <v>#N/A</v>
      </c>
    </row>
    <row r="9690">
      <c r="A9690" s="12" t="str">
        <f>IFERROR(__xludf.DUMMYFUNCTION("TEXTJOIN("";"", TRUE, FILTER(CID!$B$2:$B$14794, CID!B9690=CID!$D$2:$D$14794))"),"#N/A")</f>
        <v>#N/A</v>
      </c>
      <c r="B9690" s="12" t="str">
        <f>IFERROR(__xludf.DUMMYFUNCTION("TEXTJOIN(""; "", TRUE, FILTER(CID!B9690:B14794, REGEXMATCH(CID!D9690:D14794, TEXTJOIN(""|"", TRUE, SPLIT(A9690, "";"")))))"),"#N/A")</f>
        <v>#N/A</v>
      </c>
    </row>
    <row r="9691">
      <c r="A9691" s="12" t="str">
        <f>IFERROR(__xludf.DUMMYFUNCTION("TEXTJOIN("";"", TRUE, FILTER(CID!$B$2:$B$14794, CID!B9691=CID!$D$2:$D$14794))"),"#N/A")</f>
        <v>#N/A</v>
      </c>
      <c r="B9691" s="12" t="str">
        <f>IFERROR(__xludf.DUMMYFUNCTION("TEXTJOIN(""; "", TRUE, FILTER(CID!B9691:B14794, REGEXMATCH(CID!D9691:D14794, TEXTJOIN(""|"", TRUE, SPLIT(A9691, "";"")))))"),"#N/A")</f>
        <v>#N/A</v>
      </c>
    </row>
    <row r="9692">
      <c r="A9692" s="12" t="str">
        <f>IFERROR(__xludf.DUMMYFUNCTION("TEXTJOIN("";"", TRUE, FILTER(CID!$B$2:$B$14794, CID!B9692=CID!$D$2:$D$14794))"),"#N/A")</f>
        <v>#N/A</v>
      </c>
      <c r="B9692" s="12" t="str">
        <f>IFERROR(__xludf.DUMMYFUNCTION("TEXTJOIN(""; "", TRUE, FILTER(CID!B9692:B14794, REGEXMATCH(CID!D9692:D14794, TEXTJOIN(""|"", TRUE, SPLIT(A9692, "";"")))))"),"#N/A")</f>
        <v>#N/A</v>
      </c>
    </row>
    <row r="9693">
      <c r="A9693" s="12" t="str">
        <f>IFERROR(__xludf.DUMMYFUNCTION("TEXTJOIN("";"", TRUE, FILTER(CID!$B$2:$B$14794, CID!B9693=CID!$D$2:$D$14794))"),"#N/A")</f>
        <v>#N/A</v>
      </c>
      <c r="B9693" s="12" t="str">
        <f>IFERROR(__xludf.DUMMYFUNCTION("TEXTJOIN(""; "", TRUE, FILTER(CID!B9693:B14794, REGEXMATCH(CID!D9693:D14794, TEXTJOIN(""|"", TRUE, SPLIT(A9693, "";"")))))"),"#N/A")</f>
        <v>#N/A</v>
      </c>
    </row>
    <row r="9694">
      <c r="A9694" s="12" t="str">
        <f>IFERROR(__xludf.DUMMYFUNCTION("TEXTJOIN("";"", TRUE, FILTER(CID!$B$2:$B$14794, CID!B9694=CID!$D$2:$D$14794))"),"#N/A")</f>
        <v>#N/A</v>
      </c>
      <c r="B9694" s="12" t="str">
        <f>IFERROR(__xludf.DUMMYFUNCTION("TEXTJOIN(""; "", TRUE, FILTER(CID!B9694:B14794, REGEXMATCH(CID!D9694:D14794, TEXTJOIN(""|"", TRUE, SPLIT(A9694, "";"")))))"),"#N/A")</f>
        <v>#N/A</v>
      </c>
    </row>
    <row r="9695">
      <c r="A9695" s="12" t="str">
        <f>IFERROR(__xludf.DUMMYFUNCTION("TEXTJOIN("";"", TRUE, FILTER(CID!$B$2:$B$14794, CID!B9695=CID!$D$2:$D$14794))"),"#N/A")</f>
        <v>#N/A</v>
      </c>
      <c r="B9695" s="12" t="str">
        <f>IFERROR(__xludf.DUMMYFUNCTION("TEXTJOIN(""; "", TRUE, FILTER(CID!B9695:B14794, REGEXMATCH(CID!D9695:D14794, TEXTJOIN(""|"", TRUE, SPLIT(A9695, "";"")))))"),"#N/A")</f>
        <v>#N/A</v>
      </c>
    </row>
    <row r="9696">
      <c r="A9696" s="12" t="str">
        <f>IFERROR(__xludf.DUMMYFUNCTION("TEXTJOIN("";"", TRUE, FILTER(CID!$B$2:$B$14794, CID!B9696=CID!$D$2:$D$14794))"),"#N/A")</f>
        <v>#N/A</v>
      </c>
      <c r="B9696" s="12" t="str">
        <f>IFERROR(__xludf.DUMMYFUNCTION("TEXTJOIN(""; "", TRUE, FILTER(CID!B9696:B14794, REGEXMATCH(CID!D9696:D14794, TEXTJOIN(""|"", TRUE, SPLIT(A9696, "";"")))))"),"#N/A")</f>
        <v>#N/A</v>
      </c>
    </row>
    <row r="9697">
      <c r="A9697" s="12" t="str">
        <f>IFERROR(__xludf.DUMMYFUNCTION("TEXTJOIN("";"", TRUE, FILTER(CID!$B$2:$B$14794, CID!B9697=CID!$D$2:$D$14794))"),"#N/A")</f>
        <v>#N/A</v>
      </c>
      <c r="B9697" s="12" t="str">
        <f>IFERROR(__xludf.DUMMYFUNCTION("TEXTJOIN(""; "", TRUE, FILTER(CID!B9697:B14794, REGEXMATCH(CID!D9697:D14794, TEXTJOIN(""|"", TRUE, SPLIT(A9697, "";"")))))"),"#N/A")</f>
        <v>#N/A</v>
      </c>
    </row>
    <row r="9698">
      <c r="A9698" s="12" t="str">
        <f>IFERROR(__xludf.DUMMYFUNCTION("TEXTJOIN("";"", TRUE, FILTER(CID!$B$2:$B$14794, CID!B9698=CID!$D$2:$D$14794))"),"#N/A")</f>
        <v>#N/A</v>
      </c>
      <c r="B9698" s="12" t="str">
        <f>IFERROR(__xludf.DUMMYFUNCTION("TEXTJOIN(""; "", TRUE, FILTER(CID!B9698:B14794, REGEXMATCH(CID!D9698:D14794, TEXTJOIN(""|"", TRUE, SPLIT(A9698, "";"")))))"),"#N/A")</f>
        <v>#N/A</v>
      </c>
    </row>
    <row r="9699">
      <c r="A9699" s="12" t="str">
        <f>IFERROR(__xludf.DUMMYFUNCTION("TEXTJOIN("";"", TRUE, FILTER(CID!$B$2:$B$14794, CID!B9699=CID!$D$2:$D$14794))"),"#N/A")</f>
        <v>#N/A</v>
      </c>
      <c r="B9699" s="12" t="str">
        <f>IFERROR(__xludf.DUMMYFUNCTION("TEXTJOIN(""; "", TRUE, FILTER(CID!B9699:B14794, REGEXMATCH(CID!D9699:D14794, TEXTJOIN(""|"", TRUE, SPLIT(A9699, "";"")))))"),"#N/A")</f>
        <v>#N/A</v>
      </c>
    </row>
    <row r="9700">
      <c r="A9700" s="12" t="str">
        <f>IFERROR(__xludf.DUMMYFUNCTION("TEXTJOIN("";"", TRUE, FILTER(CID!$B$2:$B$14794, CID!B9700=CID!$D$2:$D$14794))"),"#N/A")</f>
        <v>#N/A</v>
      </c>
      <c r="B9700" s="12" t="str">
        <f>IFERROR(__xludf.DUMMYFUNCTION("TEXTJOIN(""; "", TRUE, FILTER(CID!B9700:B14794, REGEXMATCH(CID!D9700:D14794, TEXTJOIN(""|"", TRUE, SPLIT(A9700, "";"")))))"),"#N/A")</f>
        <v>#N/A</v>
      </c>
    </row>
    <row r="9701">
      <c r="A9701" s="12" t="str">
        <f>IFERROR(__xludf.DUMMYFUNCTION("TEXTJOIN("";"", TRUE, FILTER(CID!$B$2:$B$14794, CID!B9701=CID!$D$2:$D$14794))"),"#N/A")</f>
        <v>#N/A</v>
      </c>
      <c r="B9701" s="12" t="str">
        <f>IFERROR(__xludf.DUMMYFUNCTION("TEXTJOIN(""; "", TRUE, FILTER(CID!B9701:B14794, REGEXMATCH(CID!D9701:D14794, TEXTJOIN(""|"", TRUE, SPLIT(A9701, "";"")))))"),"#N/A")</f>
        <v>#N/A</v>
      </c>
    </row>
    <row r="9702">
      <c r="A9702" s="12" t="str">
        <f>IFERROR(__xludf.DUMMYFUNCTION("TEXTJOIN("";"", TRUE, FILTER(CID!$B$2:$B$14794, CID!B9702=CID!$D$2:$D$14794))"),"#N/A")</f>
        <v>#N/A</v>
      </c>
      <c r="B9702" s="12" t="str">
        <f>IFERROR(__xludf.DUMMYFUNCTION("TEXTJOIN(""; "", TRUE, FILTER(CID!B9702:B14794, REGEXMATCH(CID!D9702:D14794, TEXTJOIN(""|"", TRUE, SPLIT(A9702, "";"")))))"),"#N/A")</f>
        <v>#N/A</v>
      </c>
    </row>
    <row r="9703">
      <c r="A9703" s="12" t="str">
        <f>IFERROR(__xludf.DUMMYFUNCTION("TEXTJOIN("";"", TRUE, FILTER(CID!$B$2:$B$14794, CID!B9703=CID!$D$2:$D$14794))"),"#N/A")</f>
        <v>#N/A</v>
      </c>
      <c r="B9703" s="12" t="str">
        <f>IFERROR(__xludf.DUMMYFUNCTION("TEXTJOIN(""; "", TRUE, FILTER(CID!B9703:B14794, REGEXMATCH(CID!D9703:D14794, TEXTJOIN(""|"", TRUE, SPLIT(A9703, "";"")))))"),"#N/A")</f>
        <v>#N/A</v>
      </c>
    </row>
    <row r="9704">
      <c r="A9704" s="12" t="str">
        <f>IFERROR(__xludf.DUMMYFUNCTION("TEXTJOIN("";"", TRUE, FILTER(CID!$B$2:$B$14794, CID!B9704=CID!$D$2:$D$14794))"),"#N/A")</f>
        <v>#N/A</v>
      </c>
      <c r="B9704" s="12" t="str">
        <f>IFERROR(__xludf.DUMMYFUNCTION("TEXTJOIN(""; "", TRUE, FILTER(CID!B9704:B14794, REGEXMATCH(CID!D9704:D14794, TEXTJOIN(""|"", TRUE, SPLIT(A9704, "";"")))))"),"#N/A")</f>
        <v>#N/A</v>
      </c>
    </row>
    <row r="9705">
      <c r="A9705" s="12" t="str">
        <f>IFERROR(__xludf.DUMMYFUNCTION("TEXTJOIN("";"", TRUE, FILTER(CID!$B$2:$B$14794, CID!B9705=CID!$D$2:$D$14794))"),"#N/A")</f>
        <v>#N/A</v>
      </c>
      <c r="B9705" s="12" t="str">
        <f>IFERROR(__xludf.DUMMYFUNCTION("TEXTJOIN(""; "", TRUE, FILTER(CID!B9705:B14794, REGEXMATCH(CID!D9705:D14794, TEXTJOIN(""|"", TRUE, SPLIT(A9705, "";"")))))"),"#N/A")</f>
        <v>#N/A</v>
      </c>
    </row>
    <row r="9706">
      <c r="A9706" s="12" t="str">
        <f>IFERROR(__xludf.DUMMYFUNCTION("TEXTJOIN("";"", TRUE, FILTER(CID!$B$2:$B$14794, CID!B9706=CID!$D$2:$D$14794))"),"#N/A")</f>
        <v>#N/A</v>
      </c>
      <c r="B9706" s="12" t="str">
        <f>IFERROR(__xludf.DUMMYFUNCTION("TEXTJOIN(""; "", TRUE, FILTER(CID!B9706:B14794, REGEXMATCH(CID!D9706:D14794, TEXTJOIN(""|"", TRUE, SPLIT(A9706, "";"")))))"),"#N/A")</f>
        <v>#N/A</v>
      </c>
    </row>
    <row r="9707">
      <c r="A9707" s="12" t="str">
        <f>IFERROR(__xludf.DUMMYFUNCTION("TEXTJOIN("";"", TRUE, FILTER(CID!$B$2:$B$14794, CID!B9707=CID!$D$2:$D$14794))"),"#N/A")</f>
        <v>#N/A</v>
      </c>
      <c r="B9707" s="12" t="str">
        <f>IFERROR(__xludf.DUMMYFUNCTION("TEXTJOIN(""; "", TRUE, FILTER(CID!B9707:B14794, REGEXMATCH(CID!D9707:D14794, TEXTJOIN(""|"", TRUE, SPLIT(A9707, "";"")))))"),"#N/A")</f>
        <v>#N/A</v>
      </c>
    </row>
    <row r="9708">
      <c r="A9708" s="12" t="str">
        <f>IFERROR(__xludf.DUMMYFUNCTION("TEXTJOIN("";"", TRUE, FILTER(CID!$B$2:$B$14794, CID!B9708=CID!$D$2:$D$14794))"),"#N/A")</f>
        <v>#N/A</v>
      </c>
      <c r="B9708" s="12" t="str">
        <f>IFERROR(__xludf.DUMMYFUNCTION("TEXTJOIN(""; "", TRUE, FILTER(CID!B9708:B14794, REGEXMATCH(CID!D9708:D14794, TEXTJOIN(""|"", TRUE, SPLIT(A9708, "";"")))))"),"#N/A")</f>
        <v>#N/A</v>
      </c>
    </row>
    <row r="9709">
      <c r="A9709" s="12" t="str">
        <f>IFERROR(__xludf.DUMMYFUNCTION("TEXTJOIN("";"", TRUE, FILTER(CID!$B$2:$B$14794, CID!B9709=CID!$D$2:$D$14794))"),"#N/A")</f>
        <v>#N/A</v>
      </c>
      <c r="B9709" s="12" t="str">
        <f>IFERROR(__xludf.DUMMYFUNCTION("TEXTJOIN(""; "", TRUE, FILTER(CID!B9709:B14794, REGEXMATCH(CID!D9709:D14794, TEXTJOIN(""|"", TRUE, SPLIT(A9709, "";"")))))"),"#N/A")</f>
        <v>#N/A</v>
      </c>
    </row>
    <row r="9710">
      <c r="A9710" s="12" t="str">
        <f>IFERROR(__xludf.DUMMYFUNCTION("TEXTJOIN("";"", TRUE, FILTER(CID!$B$2:$B$14794, CID!B9710=CID!$D$2:$D$14794))"),"#N/A")</f>
        <v>#N/A</v>
      </c>
      <c r="B9710" s="12" t="str">
        <f>IFERROR(__xludf.DUMMYFUNCTION("TEXTJOIN(""; "", TRUE, FILTER(CID!B9710:B14794, REGEXMATCH(CID!D9710:D14794, TEXTJOIN(""|"", TRUE, SPLIT(A9710, "";"")))))"),"#N/A")</f>
        <v>#N/A</v>
      </c>
    </row>
    <row r="9711">
      <c r="A9711" s="12" t="str">
        <f>IFERROR(__xludf.DUMMYFUNCTION("TEXTJOIN("";"", TRUE, FILTER(CID!$B$2:$B$14794, CID!B9711=CID!$D$2:$D$14794))"),"#N/A")</f>
        <v>#N/A</v>
      </c>
      <c r="B9711" s="12" t="str">
        <f>IFERROR(__xludf.DUMMYFUNCTION("TEXTJOIN(""; "", TRUE, FILTER(CID!B9711:B14794, REGEXMATCH(CID!D9711:D14794, TEXTJOIN(""|"", TRUE, SPLIT(A9711, "";"")))))"),"#N/A")</f>
        <v>#N/A</v>
      </c>
    </row>
    <row r="9712">
      <c r="A9712" s="12" t="str">
        <f>IFERROR(__xludf.DUMMYFUNCTION("TEXTJOIN("";"", TRUE, FILTER(CID!$B$2:$B$14794, CID!B9712=CID!$D$2:$D$14794))"),"#N/A")</f>
        <v>#N/A</v>
      </c>
      <c r="B9712" s="12" t="str">
        <f>IFERROR(__xludf.DUMMYFUNCTION("TEXTJOIN(""; "", TRUE, FILTER(CID!B9712:B14794, REGEXMATCH(CID!D9712:D14794, TEXTJOIN(""|"", TRUE, SPLIT(A9712, "";"")))))"),"#N/A")</f>
        <v>#N/A</v>
      </c>
    </row>
    <row r="9713">
      <c r="A9713" s="12" t="str">
        <f>IFERROR(__xludf.DUMMYFUNCTION("TEXTJOIN("";"", TRUE, FILTER(CID!$B$2:$B$14794, CID!B9713=CID!$D$2:$D$14794))"),"#N/A")</f>
        <v>#N/A</v>
      </c>
      <c r="B9713" s="12" t="str">
        <f>IFERROR(__xludf.DUMMYFUNCTION("TEXTJOIN(""; "", TRUE, FILTER(CID!B9713:B14794, REGEXMATCH(CID!D9713:D14794, TEXTJOIN(""|"", TRUE, SPLIT(A9713, "";"")))))"),"#N/A")</f>
        <v>#N/A</v>
      </c>
    </row>
    <row r="9714">
      <c r="A9714" s="12" t="str">
        <f>IFERROR(__xludf.DUMMYFUNCTION("TEXTJOIN("";"", TRUE, FILTER(CID!$B$2:$B$14794, CID!B9714=CID!$D$2:$D$14794))"),"#N/A")</f>
        <v>#N/A</v>
      </c>
      <c r="B9714" s="12" t="str">
        <f>IFERROR(__xludf.DUMMYFUNCTION("TEXTJOIN(""; "", TRUE, FILTER(CID!B9714:B14794, REGEXMATCH(CID!D9714:D14794, TEXTJOIN(""|"", TRUE, SPLIT(A9714, "";"")))))"),"#N/A")</f>
        <v>#N/A</v>
      </c>
    </row>
    <row r="9715">
      <c r="A9715" s="12" t="str">
        <f>IFERROR(__xludf.DUMMYFUNCTION("TEXTJOIN("";"", TRUE, FILTER(CID!$B$2:$B$14794, CID!B9715=CID!$D$2:$D$14794))"),"#N/A")</f>
        <v>#N/A</v>
      </c>
      <c r="B9715" s="12" t="str">
        <f>IFERROR(__xludf.DUMMYFUNCTION("TEXTJOIN(""; "", TRUE, FILTER(CID!B9715:B14794, REGEXMATCH(CID!D9715:D14794, TEXTJOIN(""|"", TRUE, SPLIT(A9715, "";"")))))"),"#N/A")</f>
        <v>#N/A</v>
      </c>
    </row>
    <row r="9716">
      <c r="A9716" s="12" t="str">
        <f>IFERROR(__xludf.DUMMYFUNCTION("TEXTJOIN("";"", TRUE, FILTER(CID!$B$2:$B$14794, CID!B9716=CID!$D$2:$D$14794))"),"#N/A")</f>
        <v>#N/A</v>
      </c>
      <c r="B9716" s="12" t="str">
        <f>IFERROR(__xludf.DUMMYFUNCTION("TEXTJOIN(""; "", TRUE, FILTER(CID!B9716:B14794, REGEXMATCH(CID!D9716:D14794, TEXTJOIN(""|"", TRUE, SPLIT(A9716, "";"")))))"),"#N/A")</f>
        <v>#N/A</v>
      </c>
    </row>
    <row r="9717">
      <c r="A9717" s="12" t="str">
        <f>IFERROR(__xludf.DUMMYFUNCTION("TEXTJOIN("";"", TRUE, FILTER(CID!$B$2:$B$14794, CID!B9717=CID!$D$2:$D$14794))"),"#N/A")</f>
        <v>#N/A</v>
      </c>
      <c r="B9717" s="12" t="str">
        <f>IFERROR(__xludf.DUMMYFUNCTION("TEXTJOIN(""; "", TRUE, FILTER(CID!B9717:B14794, REGEXMATCH(CID!D9717:D14794, TEXTJOIN(""|"", TRUE, SPLIT(A9717, "";"")))))"),"#N/A")</f>
        <v>#N/A</v>
      </c>
    </row>
    <row r="9718">
      <c r="A9718" s="12" t="str">
        <f>IFERROR(__xludf.DUMMYFUNCTION("TEXTJOIN("";"", TRUE, FILTER(CID!$B$2:$B$14794, CID!B9718=CID!$D$2:$D$14794))"),"#N/A")</f>
        <v>#N/A</v>
      </c>
      <c r="B9718" s="12" t="str">
        <f>IFERROR(__xludf.DUMMYFUNCTION("TEXTJOIN(""; "", TRUE, FILTER(CID!B9718:B14794, REGEXMATCH(CID!D9718:D14794, TEXTJOIN(""|"", TRUE, SPLIT(A9718, "";"")))))"),"#N/A")</f>
        <v>#N/A</v>
      </c>
    </row>
    <row r="9719">
      <c r="A9719" s="12" t="str">
        <f>IFERROR(__xludf.DUMMYFUNCTION("TEXTJOIN("";"", TRUE, FILTER(CID!$B$2:$B$14794, CID!B9719=CID!$D$2:$D$14794))"),"#N/A")</f>
        <v>#N/A</v>
      </c>
      <c r="B9719" s="12" t="str">
        <f>IFERROR(__xludf.DUMMYFUNCTION("TEXTJOIN(""; "", TRUE, FILTER(CID!B9719:B14794, REGEXMATCH(CID!D9719:D14794, TEXTJOIN(""|"", TRUE, SPLIT(A9719, "";"")))))"),"#N/A")</f>
        <v>#N/A</v>
      </c>
    </row>
    <row r="9720">
      <c r="A9720" s="12" t="str">
        <f>IFERROR(__xludf.DUMMYFUNCTION("TEXTJOIN("";"", TRUE, FILTER(CID!$B$2:$B$14794, CID!B9720=CID!$D$2:$D$14794))"),"#N/A")</f>
        <v>#N/A</v>
      </c>
      <c r="B9720" s="12" t="str">
        <f>IFERROR(__xludf.DUMMYFUNCTION("TEXTJOIN(""; "", TRUE, FILTER(CID!B9720:B14794, REGEXMATCH(CID!D9720:D14794, TEXTJOIN(""|"", TRUE, SPLIT(A9720, "";"")))))"),"#N/A")</f>
        <v>#N/A</v>
      </c>
    </row>
    <row r="9721">
      <c r="A9721" s="12" t="str">
        <f>IFERROR(__xludf.DUMMYFUNCTION("TEXTJOIN("";"", TRUE, FILTER(CID!$B$2:$B$14794, CID!B9721=CID!$D$2:$D$14794))"),"#N/A")</f>
        <v>#N/A</v>
      </c>
      <c r="B9721" s="12" t="str">
        <f>IFERROR(__xludf.DUMMYFUNCTION("TEXTJOIN(""; "", TRUE, FILTER(CID!B9721:B14794, REGEXMATCH(CID!D9721:D14794, TEXTJOIN(""|"", TRUE, SPLIT(A9721, "";"")))))"),"#N/A")</f>
        <v>#N/A</v>
      </c>
    </row>
    <row r="9722">
      <c r="A9722" s="12" t="str">
        <f>IFERROR(__xludf.DUMMYFUNCTION("TEXTJOIN("";"", TRUE, FILTER(CID!$B$2:$B$14794, CID!B9722=CID!$D$2:$D$14794))"),"#N/A")</f>
        <v>#N/A</v>
      </c>
      <c r="B9722" s="12" t="str">
        <f>IFERROR(__xludf.DUMMYFUNCTION("TEXTJOIN(""; "", TRUE, FILTER(CID!B9722:B14794, REGEXMATCH(CID!D9722:D14794, TEXTJOIN(""|"", TRUE, SPLIT(A9722, "";"")))))"),"#N/A")</f>
        <v>#N/A</v>
      </c>
    </row>
    <row r="9723">
      <c r="A9723" s="12" t="str">
        <f>IFERROR(__xludf.DUMMYFUNCTION("TEXTJOIN("";"", TRUE, FILTER(CID!$B$2:$B$14794, CID!B9723=CID!$D$2:$D$14794))"),"#N/A")</f>
        <v>#N/A</v>
      </c>
      <c r="B9723" s="12" t="str">
        <f>IFERROR(__xludf.DUMMYFUNCTION("TEXTJOIN(""; "", TRUE, FILTER(CID!B9723:B14794, REGEXMATCH(CID!D9723:D14794, TEXTJOIN(""|"", TRUE, SPLIT(A9723, "";"")))))"),"#N/A")</f>
        <v>#N/A</v>
      </c>
    </row>
    <row r="9724">
      <c r="A9724" s="12" t="str">
        <f>IFERROR(__xludf.DUMMYFUNCTION("TEXTJOIN("";"", TRUE, FILTER(CID!$B$2:$B$14794, CID!B9724=CID!$D$2:$D$14794))"),"#N/A")</f>
        <v>#N/A</v>
      </c>
      <c r="B9724" s="12" t="str">
        <f>IFERROR(__xludf.DUMMYFUNCTION("TEXTJOIN(""; "", TRUE, FILTER(CID!B9724:B14794, REGEXMATCH(CID!D9724:D14794, TEXTJOIN(""|"", TRUE, SPLIT(A9724, "";"")))))"),"#N/A")</f>
        <v>#N/A</v>
      </c>
    </row>
    <row r="9725">
      <c r="A9725" s="12" t="str">
        <f>IFERROR(__xludf.DUMMYFUNCTION("TEXTJOIN("";"", TRUE, FILTER(CID!$B$2:$B$14794, CID!B9725=CID!$D$2:$D$14794))"),"#N/A")</f>
        <v>#N/A</v>
      </c>
      <c r="B9725" s="12" t="str">
        <f>IFERROR(__xludf.DUMMYFUNCTION("TEXTJOIN(""; "", TRUE, FILTER(CID!B9725:B14794, REGEXMATCH(CID!D9725:D14794, TEXTJOIN(""|"", TRUE, SPLIT(A9725, "";"")))))"),"#N/A")</f>
        <v>#N/A</v>
      </c>
    </row>
    <row r="9726">
      <c r="A9726" s="12" t="str">
        <f>IFERROR(__xludf.DUMMYFUNCTION("TEXTJOIN("";"", TRUE, FILTER(CID!$B$2:$B$14794, CID!B9726=CID!$D$2:$D$14794))"),"#N/A")</f>
        <v>#N/A</v>
      </c>
      <c r="B9726" s="12" t="str">
        <f>IFERROR(__xludf.DUMMYFUNCTION("TEXTJOIN(""; "", TRUE, FILTER(CID!B9726:B14794, REGEXMATCH(CID!D9726:D14794, TEXTJOIN(""|"", TRUE, SPLIT(A9726, "";"")))))"),"#N/A")</f>
        <v>#N/A</v>
      </c>
    </row>
    <row r="9727">
      <c r="A9727" s="12" t="str">
        <f>IFERROR(__xludf.DUMMYFUNCTION("TEXTJOIN("";"", TRUE, FILTER(CID!$B$2:$B$14794, CID!B9727=CID!$D$2:$D$14794))"),"#N/A")</f>
        <v>#N/A</v>
      </c>
      <c r="B9727" s="12" t="str">
        <f>IFERROR(__xludf.DUMMYFUNCTION("TEXTJOIN(""; "", TRUE, FILTER(CID!B9727:B14794, REGEXMATCH(CID!D9727:D14794, TEXTJOIN(""|"", TRUE, SPLIT(A9727, "";"")))))"),"#N/A")</f>
        <v>#N/A</v>
      </c>
    </row>
    <row r="9728">
      <c r="A9728" s="12" t="str">
        <f>IFERROR(__xludf.DUMMYFUNCTION("TEXTJOIN("";"", TRUE, FILTER(CID!$B$2:$B$14794, CID!B9728=CID!$D$2:$D$14794))"),"#N/A")</f>
        <v>#N/A</v>
      </c>
      <c r="B9728" s="12" t="str">
        <f>IFERROR(__xludf.DUMMYFUNCTION("TEXTJOIN(""; "", TRUE, FILTER(CID!B9728:B14794, REGEXMATCH(CID!D9728:D14794, TEXTJOIN(""|"", TRUE, SPLIT(A9728, "";"")))))"),"#N/A")</f>
        <v>#N/A</v>
      </c>
    </row>
    <row r="9729">
      <c r="A9729" s="12" t="str">
        <f>IFERROR(__xludf.DUMMYFUNCTION("TEXTJOIN("";"", TRUE, FILTER(CID!$B$2:$B$14794, CID!B9729=CID!$D$2:$D$14794))"),"#N/A")</f>
        <v>#N/A</v>
      </c>
      <c r="B9729" s="12" t="str">
        <f>IFERROR(__xludf.DUMMYFUNCTION("TEXTJOIN(""; "", TRUE, FILTER(CID!B9729:B14794, REGEXMATCH(CID!D9729:D14794, TEXTJOIN(""|"", TRUE, SPLIT(A9729, "";"")))))"),"#N/A")</f>
        <v>#N/A</v>
      </c>
    </row>
    <row r="9730">
      <c r="A9730" s="12" t="str">
        <f>IFERROR(__xludf.DUMMYFUNCTION("TEXTJOIN("";"", TRUE, FILTER(CID!$B$2:$B$14794, CID!B9730=CID!$D$2:$D$14794))"),"#N/A")</f>
        <v>#N/A</v>
      </c>
      <c r="B9730" s="12" t="str">
        <f>IFERROR(__xludf.DUMMYFUNCTION("TEXTJOIN(""; "", TRUE, FILTER(CID!B9730:B14794, REGEXMATCH(CID!D9730:D14794, TEXTJOIN(""|"", TRUE, SPLIT(A9730, "";"")))))"),"#N/A")</f>
        <v>#N/A</v>
      </c>
    </row>
    <row r="9731">
      <c r="A9731" s="12" t="str">
        <f>IFERROR(__xludf.DUMMYFUNCTION("TEXTJOIN("";"", TRUE, FILTER(CID!$B$2:$B$14794, CID!B9731=CID!$D$2:$D$14794))"),"#N/A")</f>
        <v>#N/A</v>
      </c>
      <c r="B9731" s="12" t="str">
        <f>IFERROR(__xludf.DUMMYFUNCTION("TEXTJOIN(""; "", TRUE, FILTER(CID!B9731:B14794, REGEXMATCH(CID!D9731:D14794, TEXTJOIN(""|"", TRUE, SPLIT(A9731, "";"")))))"),"#N/A")</f>
        <v>#N/A</v>
      </c>
    </row>
    <row r="9732">
      <c r="A9732" s="12" t="str">
        <f>IFERROR(__xludf.DUMMYFUNCTION("TEXTJOIN("";"", TRUE, FILTER(CID!$B$2:$B$14794, CID!B9732=CID!$D$2:$D$14794))"),"#N/A")</f>
        <v>#N/A</v>
      </c>
      <c r="B9732" s="12" t="str">
        <f>IFERROR(__xludf.DUMMYFUNCTION("TEXTJOIN(""; "", TRUE, FILTER(CID!B9732:B14794, REGEXMATCH(CID!D9732:D14794, TEXTJOIN(""|"", TRUE, SPLIT(A9732, "";"")))))"),"#N/A")</f>
        <v>#N/A</v>
      </c>
    </row>
    <row r="9733">
      <c r="A9733" s="12" t="str">
        <f>IFERROR(__xludf.DUMMYFUNCTION("TEXTJOIN("";"", TRUE, FILTER(CID!$B$2:$B$14794, CID!B9733=CID!$D$2:$D$14794))"),"#N/A")</f>
        <v>#N/A</v>
      </c>
      <c r="B9733" s="12" t="str">
        <f>IFERROR(__xludf.DUMMYFUNCTION("TEXTJOIN(""; "", TRUE, FILTER(CID!B9733:B14794, REGEXMATCH(CID!D9733:D14794, TEXTJOIN(""|"", TRUE, SPLIT(A9733, "";"")))))"),"#N/A")</f>
        <v>#N/A</v>
      </c>
    </row>
    <row r="9734">
      <c r="A9734" s="12" t="str">
        <f>IFERROR(__xludf.DUMMYFUNCTION("TEXTJOIN("";"", TRUE, FILTER(CID!$B$2:$B$14794, CID!B9734=CID!$D$2:$D$14794))"),"#N/A")</f>
        <v>#N/A</v>
      </c>
      <c r="B9734" s="12" t="str">
        <f>IFERROR(__xludf.DUMMYFUNCTION("TEXTJOIN(""; "", TRUE, FILTER(CID!B9734:B14794, REGEXMATCH(CID!D9734:D14794, TEXTJOIN(""|"", TRUE, SPLIT(A9734, "";"")))))"),"#N/A")</f>
        <v>#N/A</v>
      </c>
    </row>
    <row r="9735">
      <c r="A9735" s="12" t="str">
        <f>IFERROR(__xludf.DUMMYFUNCTION("TEXTJOIN("";"", TRUE, FILTER(CID!$B$2:$B$14794, CID!B9735=CID!$D$2:$D$14794))"),"#N/A")</f>
        <v>#N/A</v>
      </c>
      <c r="B9735" s="12" t="str">
        <f>IFERROR(__xludf.DUMMYFUNCTION("TEXTJOIN(""; "", TRUE, FILTER(CID!B9735:B14794, REGEXMATCH(CID!D9735:D14794, TEXTJOIN(""|"", TRUE, SPLIT(A9735, "";"")))))"),"#N/A")</f>
        <v>#N/A</v>
      </c>
    </row>
    <row r="9736">
      <c r="A9736" s="12" t="str">
        <f>IFERROR(__xludf.DUMMYFUNCTION("TEXTJOIN("";"", TRUE, FILTER(CID!$B$2:$B$14794, CID!B9736=CID!$D$2:$D$14794))"),"#N/A")</f>
        <v>#N/A</v>
      </c>
      <c r="B9736" s="12" t="str">
        <f>IFERROR(__xludf.DUMMYFUNCTION("TEXTJOIN(""; "", TRUE, FILTER(CID!B9736:B14794, REGEXMATCH(CID!D9736:D14794, TEXTJOIN(""|"", TRUE, SPLIT(A9736, "";"")))))"),"#N/A")</f>
        <v>#N/A</v>
      </c>
    </row>
    <row r="9737">
      <c r="A9737" s="12" t="str">
        <f>IFERROR(__xludf.DUMMYFUNCTION("TEXTJOIN("";"", TRUE, FILTER(CID!$B$2:$B$14794, CID!B9737=CID!$D$2:$D$14794))"),"#N/A")</f>
        <v>#N/A</v>
      </c>
      <c r="B9737" s="12" t="str">
        <f>IFERROR(__xludf.DUMMYFUNCTION("TEXTJOIN(""; "", TRUE, FILTER(CID!B9737:B14794, REGEXMATCH(CID!D9737:D14794, TEXTJOIN(""|"", TRUE, SPLIT(A9737, "";"")))))"),"#N/A")</f>
        <v>#N/A</v>
      </c>
    </row>
    <row r="9738">
      <c r="A9738" s="12" t="str">
        <f>IFERROR(__xludf.DUMMYFUNCTION("TEXTJOIN("";"", TRUE, FILTER(CID!$B$2:$B$14794, CID!B9738=CID!$D$2:$D$14794))"),"#N/A")</f>
        <v>#N/A</v>
      </c>
      <c r="B9738" s="12" t="str">
        <f>IFERROR(__xludf.DUMMYFUNCTION("TEXTJOIN(""; "", TRUE, FILTER(CID!B9738:B14794, REGEXMATCH(CID!D9738:D14794, TEXTJOIN(""|"", TRUE, SPLIT(A9738, "";"")))))"),"#N/A")</f>
        <v>#N/A</v>
      </c>
    </row>
    <row r="9739">
      <c r="A9739" s="12" t="str">
        <f>IFERROR(__xludf.DUMMYFUNCTION("TEXTJOIN("";"", TRUE, FILTER(CID!$B$2:$B$14794, CID!B9739=CID!$D$2:$D$14794))"),"#N/A")</f>
        <v>#N/A</v>
      </c>
      <c r="B9739" s="12" t="str">
        <f>IFERROR(__xludf.DUMMYFUNCTION("TEXTJOIN(""; "", TRUE, FILTER(CID!B9739:B14794, REGEXMATCH(CID!D9739:D14794, TEXTJOIN(""|"", TRUE, SPLIT(A9739, "";"")))))"),"#N/A")</f>
        <v>#N/A</v>
      </c>
    </row>
    <row r="9740">
      <c r="A9740" s="12" t="str">
        <f>IFERROR(__xludf.DUMMYFUNCTION("TEXTJOIN("";"", TRUE, FILTER(CID!$B$2:$B$14794, CID!B9740=CID!$D$2:$D$14794))"),"#N/A")</f>
        <v>#N/A</v>
      </c>
      <c r="B9740" s="12" t="str">
        <f>IFERROR(__xludf.DUMMYFUNCTION("TEXTJOIN(""; "", TRUE, FILTER(CID!B9740:B14794, REGEXMATCH(CID!D9740:D14794, TEXTJOIN(""|"", TRUE, SPLIT(A9740, "";"")))))"),"#N/A")</f>
        <v>#N/A</v>
      </c>
    </row>
    <row r="9741">
      <c r="A9741" s="12" t="str">
        <f>IFERROR(__xludf.DUMMYFUNCTION("TEXTJOIN("";"", TRUE, FILTER(CID!$B$2:$B$14794, CID!B9741=CID!$D$2:$D$14794))"),"#N/A")</f>
        <v>#N/A</v>
      </c>
      <c r="B9741" s="12" t="str">
        <f>IFERROR(__xludf.DUMMYFUNCTION("TEXTJOIN(""; "", TRUE, FILTER(CID!B9741:B14794, REGEXMATCH(CID!D9741:D14794, TEXTJOIN(""|"", TRUE, SPLIT(A9741, "";"")))))"),"#N/A")</f>
        <v>#N/A</v>
      </c>
    </row>
    <row r="9742">
      <c r="A9742" s="12" t="str">
        <f>IFERROR(__xludf.DUMMYFUNCTION("TEXTJOIN("";"", TRUE, FILTER(CID!$B$2:$B$14794, CID!B9742=CID!$D$2:$D$14794))"),"#N/A")</f>
        <v>#N/A</v>
      </c>
      <c r="B9742" s="12" t="str">
        <f>IFERROR(__xludf.DUMMYFUNCTION("TEXTJOIN(""; "", TRUE, FILTER(CID!B9742:B14794, REGEXMATCH(CID!D9742:D14794, TEXTJOIN(""|"", TRUE, SPLIT(A9742, "";"")))))"),"#N/A")</f>
        <v>#N/A</v>
      </c>
    </row>
    <row r="9743">
      <c r="A9743" s="12" t="str">
        <f>IFERROR(__xludf.DUMMYFUNCTION("TEXTJOIN("";"", TRUE, FILTER(CID!$B$2:$B$14794, CID!B9743=CID!$D$2:$D$14794))"),"#N/A")</f>
        <v>#N/A</v>
      </c>
      <c r="B9743" s="12" t="str">
        <f>IFERROR(__xludf.DUMMYFUNCTION("TEXTJOIN(""; "", TRUE, FILTER(CID!B9743:B14794, REGEXMATCH(CID!D9743:D14794, TEXTJOIN(""|"", TRUE, SPLIT(A9743, "";"")))))"),"#N/A")</f>
        <v>#N/A</v>
      </c>
    </row>
    <row r="9744">
      <c r="A9744" s="12" t="str">
        <f>IFERROR(__xludf.DUMMYFUNCTION("TEXTJOIN("";"", TRUE, FILTER(CID!$B$2:$B$14794, CID!B9744=CID!$D$2:$D$14794))"),"#N/A")</f>
        <v>#N/A</v>
      </c>
      <c r="B9744" s="12" t="str">
        <f>IFERROR(__xludf.DUMMYFUNCTION("TEXTJOIN(""; "", TRUE, FILTER(CID!B9744:B14794, REGEXMATCH(CID!D9744:D14794, TEXTJOIN(""|"", TRUE, SPLIT(A9744, "";"")))))"),"#N/A")</f>
        <v>#N/A</v>
      </c>
    </row>
    <row r="9745">
      <c r="A9745" s="12" t="str">
        <f>IFERROR(__xludf.DUMMYFUNCTION("TEXTJOIN("";"", TRUE, FILTER(CID!$B$2:$B$14794, CID!B9745=CID!$D$2:$D$14794))"),"#N/A")</f>
        <v>#N/A</v>
      </c>
      <c r="B9745" s="12" t="str">
        <f>IFERROR(__xludf.DUMMYFUNCTION("TEXTJOIN(""; "", TRUE, FILTER(CID!B9745:B14794, REGEXMATCH(CID!D9745:D14794, TEXTJOIN(""|"", TRUE, SPLIT(A9745, "";"")))))"),"#N/A")</f>
        <v>#N/A</v>
      </c>
    </row>
    <row r="9746">
      <c r="A9746" s="12" t="str">
        <f>IFERROR(__xludf.DUMMYFUNCTION("TEXTJOIN("";"", TRUE, FILTER(CID!$B$2:$B$14794, CID!B9746=CID!$D$2:$D$14794))"),"#N/A")</f>
        <v>#N/A</v>
      </c>
      <c r="B9746" s="12" t="str">
        <f>IFERROR(__xludf.DUMMYFUNCTION("TEXTJOIN(""; "", TRUE, FILTER(CID!B9746:B14794, REGEXMATCH(CID!D9746:D14794, TEXTJOIN(""|"", TRUE, SPLIT(A9746, "";"")))))"),"#N/A")</f>
        <v>#N/A</v>
      </c>
    </row>
    <row r="9747">
      <c r="A9747" s="12" t="str">
        <f>IFERROR(__xludf.DUMMYFUNCTION("TEXTJOIN("";"", TRUE, FILTER(CID!$B$2:$B$14794, CID!B9747=CID!$D$2:$D$14794))"),"#N/A")</f>
        <v>#N/A</v>
      </c>
      <c r="B9747" s="12" t="str">
        <f>IFERROR(__xludf.DUMMYFUNCTION("TEXTJOIN(""; "", TRUE, FILTER(CID!B9747:B14794, REGEXMATCH(CID!D9747:D14794, TEXTJOIN(""|"", TRUE, SPLIT(A9747, "";"")))))"),"#N/A")</f>
        <v>#N/A</v>
      </c>
    </row>
    <row r="9748">
      <c r="A9748" s="12" t="str">
        <f>IFERROR(__xludf.DUMMYFUNCTION("TEXTJOIN("";"", TRUE, FILTER(CID!$B$2:$B$14794, CID!B9748=CID!$D$2:$D$14794))"),"#N/A")</f>
        <v>#N/A</v>
      </c>
      <c r="B9748" s="12" t="str">
        <f>IFERROR(__xludf.DUMMYFUNCTION("TEXTJOIN(""; "", TRUE, FILTER(CID!B9748:B14794, REGEXMATCH(CID!D9748:D14794, TEXTJOIN(""|"", TRUE, SPLIT(A9748, "";"")))))"),"#N/A")</f>
        <v>#N/A</v>
      </c>
    </row>
    <row r="9749">
      <c r="A9749" s="12" t="str">
        <f>IFERROR(__xludf.DUMMYFUNCTION("TEXTJOIN("";"", TRUE, FILTER(CID!$B$2:$B$14794, CID!B9749=CID!$D$2:$D$14794))"),"#N/A")</f>
        <v>#N/A</v>
      </c>
      <c r="B9749" s="12" t="str">
        <f>IFERROR(__xludf.DUMMYFUNCTION("TEXTJOIN(""; "", TRUE, FILTER(CID!B9749:B14794, REGEXMATCH(CID!D9749:D14794, TEXTJOIN(""|"", TRUE, SPLIT(A9749, "";"")))))"),"#N/A")</f>
        <v>#N/A</v>
      </c>
    </row>
    <row r="9750">
      <c r="A9750" s="12" t="str">
        <f>IFERROR(__xludf.DUMMYFUNCTION("TEXTJOIN("";"", TRUE, FILTER(CID!$B$2:$B$14794, CID!B9750=CID!$D$2:$D$14794))"),"#N/A")</f>
        <v>#N/A</v>
      </c>
      <c r="B9750" s="12" t="str">
        <f>IFERROR(__xludf.DUMMYFUNCTION("TEXTJOIN(""; "", TRUE, FILTER(CID!B9750:B14794, REGEXMATCH(CID!D9750:D14794, TEXTJOIN(""|"", TRUE, SPLIT(A9750, "";"")))))"),"#N/A")</f>
        <v>#N/A</v>
      </c>
    </row>
    <row r="9751">
      <c r="A9751" s="12" t="str">
        <f>IFERROR(__xludf.DUMMYFUNCTION("TEXTJOIN("";"", TRUE, FILTER(CID!$B$2:$B$14794, CID!B9751=CID!$D$2:$D$14794))"),"#N/A")</f>
        <v>#N/A</v>
      </c>
      <c r="B9751" s="12" t="str">
        <f>IFERROR(__xludf.DUMMYFUNCTION("TEXTJOIN(""; "", TRUE, FILTER(CID!B9751:B14794, REGEXMATCH(CID!D9751:D14794, TEXTJOIN(""|"", TRUE, SPLIT(A9751, "";"")))))"),"#N/A")</f>
        <v>#N/A</v>
      </c>
    </row>
    <row r="9752">
      <c r="A9752" s="12" t="str">
        <f>IFERROR(__xludf.DUMMYFUNCTION("TEXTJOIN("";"", TRUE, FILTER(CID!$B$2:$B$14794, CID!B9752=CID!$D$2:$D$14794))"),"#N/A")</f>
        <v>#N/A</v>
      </c>
      <c r="B9752" s="12" t="str">
        <f>IFERROR(__xludf.DUMMYFUNCTION("TEXTJOIN(""; "", TRUE, FILTER(CID!B9752:B14794, REGEXMATCH(CID!D9752:D14794, TEXTJOIN(""|"", TRUE, SPLIT(A9752, "";"")))))"),"#N/A")</f>
        <v>#N/A</v>
      </c>
    </row>
    <row r="9753">
      <c r="A9753" s="12" t="str">
        <f>IFERROR(__xludf.DUMMYFUNCTION("TEXTJOIN("";"", TRUE, FILTER(CID!$B$2:$B$14794, CID!B9753=CID!$D$2:$D$14794))"),"#N/A")</f>
        <v>#N/A</v>
      </c>
      <c r="B9753" s="12" t="str">
        <f>IFERROR(__xludf.DUMMYFUNCTION("TEXTJOIN(""; "", TRUE, FILTER(CID!B9753:B14794, REGEXMATCH(CID!D9753:D14794, TEXTJOIN(""|"", TRUE, SPLIT(A9753, "";"")))))"),"#N/A")</f>
        <v>#N/A</v>
      </c>
    </row>
    <row r="9754">
      <c r="A9754" s="12" t="str">
        <f>IFERROR(__xludf.DUMMYFUNCTION("TEXTJOIN("";"", TRUE, FILTER(CID!$B$2:$B$14794, CID!B9754=CID!$D$2:$D$14794))"),"#N/A")</f>
        <v>#N/A</v>
      </c>
      <c r="B9754" s="12" t="str">
        <f>IFERROR(__xludf.DUMMYFUNCTION("TEXTJOIN(""; "", TRUE, FILTER(CID!B9754:B14794, REGEXMATCH(CID!D9754:D14794, TEXTJOIN(""|"", TRUE, SPLIT(A9754, "";"")))))"),"#N/A")</f>
        <v>#N/A</v>
      </c>
    </row>
    <row r="9755">
      <c r="A9755" s="12" t="str">
        <f>IFERROR(__xludf.DUMMYFUNCTION("TEXTJOIN("";"", TRUE, FILTER(CID!$B$2:$B$14794, CID!B9755=CID!$D$2:$D$14794))"),"#N/A")</f>
        <v>#N/A</v>
      </c>
      <c r="B9755" s="12" t="str">
        <f>IFERROR(__xludf.DUMMYFUNCTION("TEXTJOIN(""; "", TRUE, FILTER(CID!B9755:B14794, REGEXMATCH(CID!D9755:D14794, TEXTJOIN(""|"", TRUE, SPLIT(A9755, "";"")))))"),"#N/A")</f>
        <v>#N/A</v>
      </c>
    </row>
    <row r="9756">
      <c r="A9756" s="12" t="str">
        <f>IFERROR(__xludf.DUMMYFUNCTION("TEXTJOIN("";"", TRUE, FILTER(CID!$B$2:$B$14794, CID!B9756=CID!$D$2:$D$14794))"),"#N/A")</f>
        <v>#N/A</v>
      </c>
      <c r="B9756" s="12" t="str">
        <f>IFERROR(__xludf.DUMMYFUNCTION("TEXTJOIN(""; "", TRUE, FILTER(CID!B9756:B14794, REGEXMATCH(CID!D9756:D14794, TEXTJOIN(""|"", TRUE, SPLIT(A9756, "";"")))))"),"#N/A")</f>
        <v>#N/A</v>
      </c>
    </row>
    <row r="9757">
      <c r="A9757" s="12" t="str">
        <f>IFERROR(__xludf.DUMMYFUNCTION("TEXTJOIN("";"", TRUE, FILTER(CID!$B$2:$B$14794, CID!B9757=CID!$D$2:$D$14794))"),"#N/A")</f>
        <v>#N/A</v>
      </c>
      <c r="B9757" s="12" t="str">
        <f>IFERROR(__xludf.DUMMYFUNCTION("TEXTJOIN(""; "", TRUE, FILTER(CID!B9757:B14794, REGEXMATCH(CID!D9757:D14794, TEXTJOIN(""|"", TRUE, SPLIT(A9757, "";"")))))"),"#N/A")</f>
        <v>#N/A</v>
      </c>
    </row>
    <row r="9758">
      <c r="A9758" s="12" t="str">
        <f>IFERROR(__xludf.DUMMYFUNCTION("TEXTJOIN("";"", TRUE, FILTER(CID!$B$2:$B$14794, CID!B9758=CID!$D$2:$D$14794))"),"#N/A")</f>
        <v>#N/A</v>
      </c>
      <c r="B9758" s="12" t="str">
        <f>IFERROR(__xludf.DUMMYFUNCTION("TEXTJOIN(""; "", TRUE, FILTER(CID!B9758:B14794, REGEXMATCH(CID!D9758:D14794, TEXTJOIN(""|"", TRUE, SPLIT(A9758, "";"")))))"),"#N/A")</f>
        <v>#N/A</v>
      </c>
    </row>
    <row r="9759">
      <c r="A9759" s="12" t="str">
        <f>IFERROR(__xludf.DUMMYFUNCTION("TEXTJOIN("";"", TRUE, FILTER(CID!$B$2:$B$14794, CID!B9759=CID!$D$2:$D$14794))"),"#N/A")</f>
        <v>#N/A</v>
      </c>
      <c r="B9759" s="12" t="str">
        <f>IFERROR(__xludf.DUMMYFUNCTION("TEXTJOIN(""; "", TRUE, FILTER(CID!B9759:B14794, REGEXMATCH(CID!D9759:D14794, TEXTJOIN(""|"", TRUE, SPLIT(A9759, "";"")))))"),"#N/A")</f>
        <v>#N/A</v>
      </c>
    </row>
    <row r="9760">
      <c r="A9760" s="12" t="str">
        <f>IFERROR(__xludf.DUMMYFUNCTION("TEXTJOIN("";"", TRUE, FILTER(CID!$B$2:$B$14794, CID!B9760=CID!$D$2:$D$14794))"),"#N/A")</f>
        <v>#N/A</v>
      </c>
      <c r="B9760" s="12" t="str">
        <f>IFERROR(__xludf.DUMMYFUNCTION("TEXTJOIN(""; "", TRUE, FILTER(CID!B9760:B14794, REGEXMATCH(CID!D9760:D14794, TEXTJOIN(""|"", TRUE, SPLIT(A9760, "";"")))))"),"#N/A")</f>
        <v>#N/A</v>
      </c>
    </row>
    <row r="9761">
      <c r="A9761" s="12" t="str">
        <f>IFERROR(__xludf.DUMMYFUNCTION("TEXTJOIN("";"", TRUE, FILTER(CID!$B$2:$B$14794, CID!B9761=CID!$D$2:$D$14794))"),"#N/A")</f>
        <v>#N/A</v>
      </c>
      <c r="B9761" s="12" t="str">
        <f>IFERROR(__xludf.DUMMYFUNCTION("TEXTJOIN(""; "", TRUE, FILTER(CID!B9761:B14794, REGEXMATCH(CID!D9761:D14794, TEXTJOIN(""|"", TRUE, SPLIT(A9761, "";"")))))"),"#N/A")</f>
        <v>#N/A</v>
      </c>
    </row>
    <row r="9762">
      <c r="A9762" s="12" t="str">
        <f>IFERROR(__xludf.DUMMYFUNCTION("TEXTJOIN("";"", TRUE, FILTER(CID!$B$2:$B$14794, CID!B9762=CID!$D$2:$D$14794))"),"#N/A")</f>
        <v>#N/A</v>
      </c>
      <c r="B9762" s="12" t="str">
        <f>IFERROR(__xludf.DUMMYFUNCTION("TEXTJOIN(""; "", TRUE, FILTER(CID!B9762:B14794, REGEXMATCH(CID!D9762:D14794, TEXTJOIN(""|"", TRUE, SPLIT(A9762, "";"")))))"),"#N/A")</f>
        <v>#N/A</v>
      </c>
    </row>
    <row r="9763">
      <c r="A9763" s="12" t="str">
        <f>IFERROR(__xludf.DUMMYFUNCTION("TEXTJOIN("";"", TRUE, FILTER(CID!$B$2:$B$14794, CID!B9763=CID!$D$2:$D$14794))"),"#N/A")</f>
        <v>#N/A</v>
      </c>
      <c r="B9763" s="12" t="str">
        <f>IFERROR(__xludf.DUMMYFUNCTION("TEXTJOIN(""; "", TRUE, FILTER(CID!B9763:B14794, REGEXMATCH(CID!D9763:D14794, TEXTJOIN(""|"", TRUE, SPLIT(A9763, "";"")))))"),"#N/A")</f>
        <v>#N/A</v>
      </c>
    </row>
    <row r="9764">
      <c r="A9764" s="12" t="str">
        <f>IFERROR(__xludf.DUMMYFUNCTION("TEXTJOIN("";"", TRUE, FILTER(CID!$B$2:$B$14794, CID!B9764=CID!$D$2:$D$14794))"),"#N/A")</f>
        <v>#N/A</v>
      </c>
      <c r="B9764" s="12" t="str">
        <f>IFERROR(__xludf.DUMMYFUNCTION("TEXTJOIN(""; "", TRUE, FILTER(CID!B9764:B14794, REGEXMATCH(CID!D9764:D14794, TEXTJOIN(""|"", TRUE, SPLIT(A9764, "";"")))))"),"#N/A")</f>
        <v>#N/A</v>
      </c>
    </row>
    <row r="9765">
      <c r="A9765" s="12" t="str">
        <f>IFERROR(__xludf.DUMMYFUNCTION("TEXTJOIN("";"", TRUE, FILTER(CID!$B$2:$B$14794, CID!B9765=CID!$D$2:$D$14794))"),"#N/A")</f>
        <v>#N/A</v>
      </c>
      <c r="B9765" s="12" t="str">
        <f>IFERROR(__xludf.DUMMYFUNCTION("TEXTJOIN(""; "", TRUE, FILTER(CID!B9765:B14794, REGEXMATCH(CID!D9765:D14794, TEXTJOIN(""|"", TRUE, SPLIT(A9765, "";"")))))"),"#N/A")</f>
        <v>#N/A</v>
      </c>
    </row>
    <row r="9766">
      <c r="A9766" s="12" t="str">
        <f>IFERROR(__xludf.DUMMYFUNCTION("TEXTJOIN("";"", TRUE, FILTER(CID!$B$2:$B$14794, CID!B9766=CID!$D$2:$D$14794))"),"#N/A")</f>
        <v>#N/A</v>
      </c>
      <c r="B9766" s="12" t="str">
        <f>IFERROR(__xludf.DUMMYFUNCTION("TEXTJOIN(""; "", TRUE, FILTER(CID!B9766:B14794, REGEXMATCH(CID!D9766:D14794, TEXTJOIN(""|"", TRUE, SPLIT(A9766, "";"")))))"),"#N/A")</f>
        <v>#N/A</v>
      </c>
    </row>
    <row r="9767">
      <c r="A9767" s="12" t="str">
        <f>IFERROR(__xludf.DUMMYFUNCTION("TEXTJOIN("";"", TRUE, FILTER(CID!$B$2:$B$14794, CID!B9767=CID!$D$2:$D$14794))"),"#N/A")</f>
        <v>#N/A</v>
      </c>
      <c r="B9767" s="12" t="str">
        <f>IFERROR(__xludf.DUMMYFUNCTION("TEXTJOIN(""; "", TRUE, FILTER(CID!B9767:B14794, REGEXMATCH(CID!D9767:D14794, TEXTJOIN(""|"", TRUE, SPLIT(A9767, "";"")))))"),"#N/A")</f>
        <v>#N/A</v>
      </c>
    </row>
    <row r="9768">
      <c r="A9768" s="12" t="str">
        <f>IFERROR(__xludf.DUMMYFUNCTION("TEXTJOIN("";"", TRUE, FILTER(CID!$B$2:$B$14794, CID!B9768=CID!$D$2:$D$14794))"),"#N/A")</f>
        <v>#N/A</v>
      </c>
      <c r="B9768" s="12" t="str">
        <f>IFERROR(__xludf.DUMMYFUNCTION("TEXTJOIN(""; "", TRUE, FILTER(CID!B9768:B14794, REGEXMATCH(CID!D9768:D14794, TEXTJOIN(""|"", TRUE, SPLIT(A9768, "";"")))))"),"#N/A")</f>
        <v>#N/A</v>
      </c>
    </row>
    <row r="9769">
      <c r="A9769" s="12" t="str">
        <f>IFERROR(__xludf.DUMMYFUNCTION("TEXTJOIN("";"", TRUE, FILTER(CID!$B$2:$B$14794, CID!B9769=CID!$D$2:$D$14794))"),"#N/A")</f>
        <v>#N/A</v>
      </c>
      <c r="B9769" s="12" t="str">
        <f>IFERROR(__xludf.DUMMYFUNCTION("TEXTJOIN(""; "", TRUE, FILTER(CID!B9769:B14794, REGEXMATCH(CID!D9769:D14794, TEXTJOIN(""|"", TRUE, SPLIT(A9769, "";"")))))"),"#N/A")</f>
        <v>#N/A</v>
      </c>
    </row>
    <row r="9770">
      <c r="A9770" s="12" t="str">
        <f>IFERROR(__xludf.DUMMYFUNCTION("TEXTJOIN("";"", TRUE, FILTER(CID!$B$2:$B$14794, CID!B9770=CID!$D$2:$D$14794))"),"#N/A")</f>
        <v>#N/A</v>
      </c>
      <c r="B9770" s="12" t="str">
        <f>IFERROR(__xludf.DUMMYFUNCTION("TEXTJOIN(""; "", TRUE, FILTER(CID!B9770:B14794, REGEXMATCH(CID!D9770:D14794, TEXTJOIN(""|"", TRUE, SPLIT(A9770, "";"")))))"),"#N/A")</f>
        <v>#N/A</v>
      </c>
    </row>
    <row r="9771">
      <c r="A9771" s="12" t="str">
        <f>IFERROR(__xludf.DUMMYFUNCTION("TEXTJOIN("";"", TRUE, FILTER(CID!$B$2:$B$14794, CID!B9771=CID!$D$2:$D$14794))"),"#N/A")</f>
        <v>#N/A</v>
      </c>
      <c r="B9771" s="12" t="str">
        <f>IFERROR(__xludf.DUMMYFUNCTION("TEXTJOIN(""; "", TRUE, FILTER(CID!B9771:B14794, REGEXMATCH(CID!D9771:D14794, TEXTJOIN(""|"", TRUE, SPLIT(A9771, "";"")))))"),"#N/A")</f>
        <v>#N/A</v>
      </c>
    </row>
    <row r="9772">
      <c r="A9772" s="12" t="str">
        <f>IFERROR(__xludf.DUMMYFUNCTION("TEXTJOIN("";"", TRUE, FILTER(CID!$B$2:$B$14794, CID!B9772=CID!$D$2:$D$14794))"),"#N/A")</f>
        <v>#N/A</v>
      </c>
      <c r="B9772" s="12" t="str">
        <f>IFERROR(__xludf.DUMMYFUNCTION("TEXTJOIN(""; "", TRUE, FILTER(CID!B9772:B14794, REGEXMATCH(CID!D9772:D14794, TEXTJOIN(""|"", TRUE, SPLIT(A9772, "";"")))))"),"#N/A")</f>
        <v>#N/A</v>
      </c>
    </row>
    <row r="9773">
      <c r="A9773" s="12" t="str">
        <f>IFERROR(__xludf.DUMMYFUNCTION("TEXTJOIN("";"", TRUE, FILTER(CID!$B$2:$B$14794, CID!B9773=CID!$D$2:$D$14794))"),"#N/A")</f>
        <v>#N/A</v>
      </c>
      <c r="B9773" s="12" t="str">
        <f>IFERROR(__xludf.DUMMYFUNCTION("TEXTJOIN(""; "", TRUE, FILTER(CID!B9773:B14794, REGEXMATCH(CID!D9773:D14794, TEXTJOIN(""|"", TRUE, SPLIT(A9773, "";"")))))"),"#N/A")</f>
        <v>#N/A</v>
      </c>
    </row>
    <row r="9774">
      <c r="A9774" s="12" t="str">
        <f>IFERROR(__xludf.DUMMYFUNCTION("TEXTJOIN("";"", TRUE, FILTER(CID!$B$2:$B$14794, CID!B9774=CID!$D$2:$D$14794))"),"#N/A")</f>
        <v>#N/A</v>
      </c>
      <c r="B9774" s="12" t="str">
        <f>IFERROR(__xludf.DUMMYFUNCTION("TEXTJOIN(""; "", TRUE, FILTER(CID!B9774:B14794, REGEXMATCH(CID!D9774:D14794, TEXTJOIN(""|"", TRUE, SPLIT(A9774, "";"")))))"),"#N/A")</f>
        <v>#N/A</v>
      </c>
    </row>
    <row r="9775">
      <c r="A9775" s="12" t="str">
        <f>IFERROR(__xludf.DUMMYFUNCTION("TEXTJOIN("";"", TRUE, FILTER(CID!$B$2:$B$14794, CID!B9775=CID!$D$2:$D$14794))"),"#N/A")</f>
        <v>#N/A</v>
      </c>
      <c r="B9775" s="12" t="str">
        <f>IFERROR(__xludf.DUMMYFUNCTION("TEXTJOIN(""; "", TRUE, FILTER(CID!B9775:B14794, REGEXMATCH(CID!D9775:D14794, TEXTJOIN(""|"", TRUE, SPLIT(A9775, "";"")))))"),"#N/A")</f>
        <v>#N/A</v>
      </c>
    </row>
    <row r="9776">
      <c r="A9776" s="12" t="str">
        <f>IFERROR(__xludf.DUMMYFUNCTION("TEXTJOIN("";"", TRUE, FILTER(CID!$B$2:$B$14794, CID!B9776=CID!$D$2:$D$14794))"),"#N/A")</f>
        <v>#N/A</v>
      </c>
      <c r="B9776" s="12" t="str">
        <f>IFERROR(__xludf.DUMMYFUNCTION("TEXTJOIN(""; "", TRUE, FILTER(CID!B9776:B14794, REGEXMATCH(CID!D9776:D14794, TEXTJOIN(""|"", TRUE, SPLIT(A9776, "";"")))))"),"#N/A")</f>
        <v>#N/A</v>
      </c>
    </row>
    <row r="9777">
      <c r="A9777" s="12" t="str">
        <f>IFERROR(__xludf.DUMMYFUNCTION("TEXTJOIN("";"", TRUE, FILTER(CID!$B$2:$B$14794, CID!B9777=CID!$D$2:$D$14794))"),"#N/A")</f>
        <v>#N/A</v>
      </c>
      <c r="B9777" s="12" t="str">
        <f>IFERROR(__xludf.DUMMYFUNCTION("TEXTJOIN(""; "", TRUE, FILTER(CID!B9777:B14794, REGEXMATCH(CID!D9777:D14794, TEXTJOIN(""|"", TRUE, SPLIT(A9777, "";"")))))"),"#N/A")</f>
        <v>#N/A</v>
      </c>
    </row>
    <row r="9778">
      <c r="A9778" s="12" t="str">
        <f>IFERROR(__xludf.DUMMYFUNCTION("TEXTJOIN("";"", TRUE, FILTER(CID!$B$2:$B$14794, CID!B9778=CID!$D$2:$D$14794))"),"#N/A")</f>
        <v>#N/A</v>
      </c>
      <c r="B9778" s="12" t="str">
        <f>IFERROR(__xludf.DUMMYFUNCTION("TEXTJOIN(""; "", TRUE, FILTER(CID!B9778:B14794, REGEXMATCH(CID!D9778:D14794, TEXTJOIN(""|"", TRUE, SPLIT(A9778, "";"")))))"),"#N/A")</f>
        <v>#N/A</v>
      </c>
    </row>
    <row r="9779">
      <c r="A9779" s="12" t="str">
        <f>IFERROR(__xludf.DUMMYFUNCTION("TEXTJOIN("";"", TRUE, FILTER(CID!$B$2:$B$14794, CID!B9779=CID!$D$2:$D$14794))"),"#N/A")</f>
        <v>#N/A</v>
      </c>
      <c r="B9779" s="12" t="str">
        <f>IFERROR(__xludf.DUMMYFUNCTION("TEXTJOIN(""; "", TRUE, FILTER(CID!B9779:B14794, REGEXMATCH(CID!D9779:D14794, TEXTJOIN(""|"", TRUE, SPLIT(A9779, "";"")))))"),"#N/A")</f>
        <v>#N/A</v>
      </c>
    </row>
    <row r="9780">
      <c r="A9780" s="12" t="str">
        <f>IFERROR(__xludf.DUMMYFUNCTION("TEXTJOIN("";"", TRUE, FILTER(CID!$B$2:$B$14794, CID!B9780=CID!$D$2:$D$14794))"),"#N/A")</f>
        <v>#N/A</v>
      </c>
      <c r="B9780" s="12" t="str">
        <f>IFERROR(__xludf.DUMMYFUNCTION("TEXTJOIN(""; "", TRUE, FILTER(CID!B9780:B14794, REGEXMATCH(CID!D9780:D14794, TEXTJOIN(""|"", TRUE, SPLIT(A9780, "";"")))))"),"#N/A")</f>
        <v>#N/A</v>
      </c>
    </row>
    <row r="9781">
      <c r="A9781" s="12" t="str">
        <f>IFERROR(__xludf.DUMMYFUNCTION("TEXTJOIN("";"", TRUE, FILTER(CID!$B$2:$B$14794, CID!B9781=CID!$D$2:$D$14794))"),"#N/A")</f>
        <v>#N/A</v>
      </c>
      <c r="B9781" s="12" t="str">
        <f>IFERROR(__xludf.DUMMYFUNCTION("TEXTJOIN(""; "", TRUE, FILTER(CID!B9781:B14794, REGEXMATCH(CID!D9781:D14794, TEXTJOIN(""|"", TRUE, SPLIT(A9781, "";"")))))"),"#N/A")</f>
        <v>#N/A</v>
      </c>
    </row>
    <row r="9782">
      <c r="A9782" s="12" t="str">
        <f>IFERROR(__xludf.DUMMYFUNCTION("TEXTJOIN("";"", TRUE, FILTER(CID!$B$2:$B$14794, CID!B9782=CID!$D$2:$D$14794))"),"#N/A")</f>
        <v>#N/A</v>
      </c>
      <c r="B9782" s="12" t="str">
        <f>IFERROR(__xludf.DUMMYFUNCTION("TEXTJOIN(""; "", TRUE, FILTER(CID!B9782:B14794, REGEXMATCH(CID!D9782:D14794, TEXTJOIN(""|"", TRUE, SPLIT(A9782, "";"")))))"),"#N/A")</f>
        <v>#N/A</v>
      </c>
    </row>
    <row r="9783">
      <c r="A9783" s="12" t="str">
        <f>IFERROR(__xludf.DUMMYFUNCTION("TEXTJOIN("";"", TRUE, FILTER(CID!$B$2:$B$14794, CID!B9783=CID!$D$2:$D$14794))"),"#N/A")</f>
        <v>#N/A</v>
      </c>
      <c r="B9783" s="12" t="str">
        <f>IFERROR(__xludf.DUMMYFUNCTION("TEXTJOIN(""; "", TRUE, FILTER(CID!B9783:B14794, REGEXMATCH(CID!D9783:D14794, TEXTJOIN(""|"", TRUE, SPLIT(A9783, "";"")))))"),"#N/A")</f>
        <v>#N/A</v>
      </c>
    </row>
    <row r="9784">
      <c r="A9784" s="12" t="str">
        <f>IFERROR(__xludf.DUMMYFUNCTION("TEXTJOIN("";"", TRUE, FILTER(CID!$B$2:$B$14794, CID!B9784=CID!$D$2:$D$14794))"),"#N/A")</f>
        <v>#N/A</v>
      </c>
      <c r="B9784" s="12" t="str">
        <f>IFERROR(__xludf.DUMMYFUNCTION("TEXTJOIN(""; "", TRUE, FILTER(CID!B9784:B14794, REGEXMATCH(CID!D9784:D14794, TEXTJOIN(""|"", TRUE, SPLIT(A9784, "";"")))))"),"#N/A")</f>
        <v>#N/A</v>
      </c>
    </row>
    <row r="9785">
      <c r="A9785" s="12" t="str">
        <f>IFERROR(__xludf.DUMMYFUNCTION("TEXTJOIN("";"", TRUE, FILTER(CID!$B$2:$B$14794, CID!B9785=CID!$D$2:$D$14794))"),"#N/A")</f>
        <v>#N/A</v>
      </c>
      <c r="B9785" s="12" t="str">
        <f>IFERROR(__xludf.DUMMYFUNCTION("TEXTJOIN(""; "", TRUE, FILTER(CID!B9785:B14794, REGEXMATCH(CID!D9785:D14794, TEXTJOIN(""|"", TRUE, SPLIT(A9785, "";"")))))"),"#N/A")</f>
        <v>#N/A</v>
      </c>
    </row>
    <row r="9786">
      <c r="A9786" s="12" t="str">
        <f>IFERROR(__xludf.DUMMYFUNCTION("TEXTJOIN("";"", TRUE, FILTER(CID!$B$2:$B$14794, CID!B9786=CID!$D$2:$D$14794))"),"#N/A")</f>
        <v>#N/A</v>
      </c>
      <c r="B9786" s="12" t="str">
        <f>IFERROR(__xludf.DUMMYFUNCTION("TEXTJOIN(""; "", TRUE, FILTER(CID!B9786:B14794, REGEXMATCH(CID!D9786:D14794, TEXTJOIN(""|"", TRUE, SPLIT(A9786, "";"")))))"),"#N/A")</f>
        <v>#N/A</v>
      </c>
    </row>
    <row r="9787">
      <c r="A9787" s="12" t="str">
        <f>IFERROR(__xludf.DUMMYFUNCTION("TEXTJOIN("";"", TRUE, FILTER(CID!$B$2:$B$14794, CID!B9787=CID!$D$2:$D$14794))"),"#N/A")</f>
        <v>#N/A</v>
      </c>
      <c r="B9787" s="12" t="str">
        <f>IFERROR(__xludf.DUMMYFUNCTION("TEXTJOIN(""; "", TRUE, FILTER(CID!B9787:B14794, REGEXMATCH(CID!D9787:D14794, TEXTJOIN(""|"", TRUE, SPLIT(A9787, "";"")))))"),"#N/A")</f>
        <v>#N/A</v>
      </c>
    </row>
    <row r="9788">
      <c r="A9788" s="12" t="str">
        <f>IFERROR(__xludf.DUMMYFUNCTION("TEXTJOIN("";"", TRUE, FILTER(CID!$B$2:$B$14794, CID!B9788=CID!$D$2:$D$14794))"),"#N/A")</f>
        <v>#N/A</v>
      </c>
      <c r="B9788" s="12" t="str">
        <f>IFERROR(__xludf.DUMMYFUNCTION("TEXTJOIN(""; "", TRUE, FILTER(CID!B9788:B14794, REGEXMATCH(CID!D9788:D14794, TEXTJOIN(""|"", TRUE, SPLIT(A9788, "";"")))))"),"#N/A")</f>
        <v>#N/A</v>
      </c>
    </row>
    <row r="9789">
      <c r="A9789" s="12" t="str">
        <f>IFERROR(__xludf.DUMMYFUNCTION("TEXTJOIN("";"", TRUE, FILTER(CID!$B$2:$B$14794, CID!B9789=CID!$D$2:$D$14794))"),"#N/A")</f>
        <v>#N/A</v>
      </c>
      <c r="B9789" s="12" t="str">
        <f>IFERROR(__xludf.DUMMYFUNCTION("TEXTJOIN(""; "", TRUE, FILTER(CID!B9789:B14794, REGEXMATCH(CID!D9789:D14794, TEXTJOIN(""|"", TRUE, SPLIT(A9789, "";"")))))"),"#N/A")</f>
        <v>#N/A</v>
      </c>
    </row>
    <row r="9790">
      <c r="A9790" s="12" t="str">
        <f>IFERROR(__xludf.DUMMYFUNCTION("TEXTJOIN("";"", TRUE, FILTER(CID!$B$2:$B$14794, CID!B9790=CID!$D$2:$D$14794))"),"#N/A")</f>
        <v>#N/A</v>
      </c>
      <c r="B9790" s="12" t="str">
        <f>IFERROR(__xludf.DUMMYFUNCTION("TEXTJOIN(""; "", TRUE, FILTER(CID!B9790:B14794, REGEXMATCH(CID!D9790:D14794, TEXTJOIN(""|"", TRUE, SPLIT(A9790, "";"")))))"),"#N/A")</f>
        <v>#N/A</v>
      </c>
    </row>
    <row r="9791">
      <c r="A9791" s="12" t="str">
        <f>IFERROR(__xludf.DUMMYFUNCTION("TEXTJOIN("";"", TRUE, FILTER(CID!$B$2:$B$14794, CID!B9791=CID!$D$2:$D$14794))"),"#N/A")</f>
        <v>#N/A</v>
      </c>
      <c r="B9791" s="12" t="str">
        <f>IFERROR(__xludf.DUMMYFUNCTION("TEXTJOIN(""; "", TRUE, FILTER(CID!B9791:B14794, REGEXMATCH(CID!D9791:D14794, TEXTJOIN(""|"", TRUE, SPLIT(A9791, "";"")))))"),"#N/A")</f>
        <v>#N/A</v>
      </c>
    </row>
    <row r="9792">
      <c r="A9792" s="12" t="str">
        <f>IFERROR(__xludf.DUMMYFUNCTION("TEXTJOIN("";"", TRUE, FILTER(CID!$B$2:$B$14794, CID!B9792=CID!$D$2:$D$14794))"),"#N/A")</f>
        <v>#N/A</v>
      </c>
      <c r="B9792" s="12" t="str">
        <f>IFERROR(__xludf.DUMMYFUNCTION("TEXTJOIN(""; "", TRUE, FILTER(CID!B9792:B14794, REGEXMATCH(CID!D9792:D14794, TEXTJOIN(""|"", TRUE, SPLIT(A9792, "";"")))))"),"#N/A")</f>
        <v>#N/A</v>
      </c>
    </row>
    <row r="9793">
      <c r="A9793" s="12" t="str">
        <f>IFERROR(__xludf.DUMMYFUNCTION("TEXTJOIN("";"", TRUE, FILTER(CID!$B$2:$B$14794, CID!B9793=CID!$D$2:$D$14794))"),"#N/A")</f>
        <v>#N/A</v>
      </c>
      <c r="B9793" s="12" t="str">
        <f>IFERROR(__xludf.DUMMYFUNCTION("TEXTJOIN(""; "", TRUE, FILTER(CID!B9793:B14794, REGEXMATCH(CID!D9793:D14794, TEXTJOIN(""|"", TRUE, SPLIT(A9793, "";"")))))"),"#N/A")</f>
        <v>#N/A</v>
      </c>
    </row>
    <row r="9794">
      <c r="A9794" s="12" t="str">
        <f>IFERROR(__xludf.DUMMYFUNCTION("TEXTJOIN("";"", TRUE, FILTER(CID!$B$2:$B$14794, CID!B9794=CID!$D$2:$D$14794))"),"#N/A")</f>
        <v>#N/A</v>
      </c>
      <c r="B9794" s="12" t="str">
        <f>IFERROR(__xludf.DUMMYFUNCTION("TEXTJOIN(""; "", TRUE, FILTER(CID!B9794:B14794, REGEXMATCH(CID!D9794:D14794, TEXTJOIN(""|"", TRUE, SPLIT(A9794, "";"")))))"),"#N/A")</f>
        <v>#N/A</v>
      </c>
    </row>
    <row r="9795">
      <c r="A9795" s="12" t="str">
        <f>IFERROR(__xludf.DUMMYFUNCTION("TEXTJOIN("";"", TRUE, FILTER(CID!$B$2:$B$14794, CID!B9795=CID!$D$2:$D$14794))"),"#N/A")</f>
        <v>#N/A</v>
      </c>
      <c r="B9795" s="12" t="str">
        <f>IFERROR(__xludf.DUMMYFUNCTION("TEXTJOIN(""; "", TRUE, FILTER(CID!B9795:B14794, REGEXMATCH(CID!D9795:D14794, TEXTJOIN(""|"", TRUE, SPLIT(A9795, "";"")))))"),"#N/A")</f>
        <v>#N/A</v>
      </c>
    </row>
    <row r="9796">
      <c r="A9796" s="12" t="str">
        <f>IFERROR(__xludf.DUMMYFUNCTION("TEXTJOIN("";"", TRUE, FILTER(CID!$B$2:$B$14794, CID!B9796=CID!$D$2:$D$14794))"),"#N/A")</f>
        <v>#N/A</v>
      </c>
      <c r="B9796" s="12" t="str">
        <f>IFERROR(__xludf.DUMMYFUNCTION("TEXTJOIN(""; "", TRUE, FILTER(CID!B9796:B14794, REGEXMATCH(CID!D9796:D14794, TEXTJOIN(""|"", TRUE, SPLIT(A9796, "";"")))))"),"#N/A")</f>
        <v>#N/A</v>
      </c>
    </row>
    <row r="9797">
      <c r="A9797" s="12" t="str">
        <f>IFERROR(__xludf.DUMMYFUNCTION("TEXTJOIN("";"", TRUE, FILTER(CID!$B$2:$B$14794, CID!B9797=CID!$D$2:$D$14794))"),"#N/A")</f>
        <v>#N/A</v>
      </c>
      <c r="B9797" s="12" t="str">
        <f>IFERROR(__xludf.DUMMYFUNCTION("TEXTJOIN(""; "", TRUE, FILTER(CID!B9797:B14794, REGEXMATCH(CID!D9797:D14794, TEXTJOIN(""|"", TRUE, SPLIT(A9797, "";"")))))"),"#N/A")</f>
        <v>#N/A</v>
      </c>
    </row>
    <row r="9798">
      <c r="A9798" s="12" t="str">
        <f>IFERROR(__xludf.DUMMYFUNCTION("TEXTJOIN("";"", TRUE, FILTER(CID!$B$2:$B$14794, CID!B9798=CID!$D$2:$D$14794))"),"#N/A")</f>
        <v>#N/A</v>
      </c>
      <c r="B9798" s="12" t="str">
        <f>IFERROR(__xludf.DUMMYFUNCTION("TEXTJOIN(""; "", TRUE, FILTER(CID!B9798:B14794, REGEXMATCH(CID!D9798:D14794, TEXTJOIN(""|"", TRUE, SPLIT(A9798, "";"")))))"),"#N/A")</f>
        <v>#N/A</v>
      </c>
    </row>
    <row r="9799">
      <c r="A9799" s="12" t="str">
        <f>IFERROR(__xludf.DUMMYFUNCTION("TEXTJOIN("";"", TRUE, FILTER(CID!$B$2:$B$14794, CID!B9799=CID!$D$2:$D$14794))"),"#N/A")</f>
        <v>#N/A</v>
      </c>
      <c r="B9799" s="12" t="str">
        <f>IFERROR(__xludf.DUMMYFUNCTION("TEXTJOIN(""; "", TRUE, FILTER(CID!B9799:B14794, REGEXMATCH(CID!D9799:D14794, TEXTJOIN(""|"", TRUE, SPLIT(A9799, "";"")))))"),"#N/A")</f>
        <v>#N/A</v>
      </c>
    </row>
    <row r="9800">
      <c r="A9800" s="12" t="str">
        <f>IFERROR(__xludf.DUMMYFUNCTION("TEXTJOIN("";"", TRUE, FILTER(CID!$B$2:$B$14794, CID!B9800=CID!$D$2:$D$14794))"),"#N/A")</f>
        <v>#N/A</v>
      </c>
      <c r="B9800" s="12" t="str">
        <f>IFERROR(__xludf.DUMMYFUNCTION("TEXTJOIN(""; "", TRUE, FILTER(CID!B9800:B14794, REGEXMATCH(CID!D9800:D14794, TEXTJOIN(""|"", TRUE, SPLIT(A9800, "";"")))))"),"#N/A")</f>
        <v>#N/A</v>
      </c>
    </row>
    <row r="9801">
      <c r="A9801" s="12" t="str">
        <f>IFERROR(__xludf.DUMMYFUNCTION("TEXTJOIN("";"", TRUE, FILTER(CID!$B$2:$B$14794, CID!B9801=CID!$D$2:$D$14794))"),"#N/A")</f>
        <v>#N/A</v>
      </c>
      <c r="B9801" s="12" t="str">
        <f>IFERROR(__xludf.DUMMYFUNCTION("TEXTJOIN(""; "", TRUE, FILTER(CID!B9801:B14794, REGEXMATCH(CID!D9801:D14794, TEXTJOIN(""|"", TRUE, SPLIT(A9801, "";"")))))"),"#N/A")</f>
        <v>#N/A</v>
      </c>
    </row>
    <row r="9802">
      <c r="A9802" s="12" t="str">
        <f>IFERROR(__xludf.DUMMYFUNCTION("TEXTJOIN("";"", TRUE, FILTER(CID!$B$2:$B$14794, CID!B9802=CID!$D$2:$D$14794))"),"#N/A")</f>
        <v>#N/A</v>
      </c>
      <c r="B9802" s="12" t="str">
        <f>IFERROR(__xludf.DUMMYFUNCTION("TEXTJOIN(""; "", TRUE, FILTER(CID!B9802:B14794, REGEXMATCH(CID!D9802:D14794, TEXTJOIN(""|"", TRUE, SPLIT(A9802, "";"")))))"),"#N/A")</f>
        <v>#N/A</v>
      </c>
    </row>
    <row r="9803">
      <c r="A9803" s="12" t="str">
        <f>IFERROR(__xludf.DUMMYFUNCTION("TEXTJOIN("";"", TRUE, FILTER(CID!$B$2:$B$14794, CID!B9803=CID!$D$2:$D$14794))"),"#N/A")</f>
        <v>#N/A</v>
      </c>
      <c r="B9803" s="12" t="str">
        <f>IFERROR(__xludf.DUMMYFUNCTION("TEXTJOIN(""; "", TRUE, FILTER(CID!B9803:B14794, REGEXMATCH(CID!D9803:D14794, TEXTJOIN(""|"", TRUE, SPLIT(A9803, "";"")))))"),"#N/A")</f>
        <v>#N/A</v>
      </c>
    </row>
    <row r="9804">
      <c r="A9804" s="12" t="str">
        <f>IFERROR(__xludf.DUMMYFUNCTION("TEXTJOIN("";"", TRUE, FILTER(CID!$B$2:$B$14794, CID!B9804=CID!$D$2:$D$14794))"),"#N/A")</f>
        <v>#N/A</v>
      </c>
      <c r="B9804" s="12" t="str">
        <f>IFERROR(__xludf.DUMMYFUNCTION("TEXTJOIN(""; "", TRUE, FILTER(CID!B9804:B14794, REGEXMATCH(CID!D9804:D14794, TEXTJOIN(""|"", TRUE, SPLIT(A9804, "";"")))))"),"#N/A")</f>
        <v>#N/A</v>
      </c>
    </row>
    <row r="9805">
      <c r="A9805" s="12" t="str">
        <f>IFERROR(__xludf.DUMMYFUNCTION("TEXTJOIN("";"", TRUE, FILTER(CID!$B$2:$B$14794, CID!B9805=CID!$D$2:$D$14794))"),"#N/A")</f>
        <v>#N/A</v>
      </c>
      <c r="B9805" s="12" t="str">
        <f>IFERROR(__xludf.DUMMYFUNCTION("TEXTJOIN(""; "", TRUE, FILTER(CID!B9805:B14794, REGEXMATCH(CID!D9805:D14794, TEXTJOIN(""|"", TRUE, SPLIT(A9805, "";"")))))"),"#N/A")</f>
        <v>#N/A</v>
      </c>
    </row>
    <row r="9806">
      <c r="A9806" s="12" t="str">
        <f>IFERROR(__xludf.DUMMYFUNCTION("TEXTJOIN("";"", TRUE, FILTER(CID!$B$2:$B$14794, CID!B9806=CID!$D$2:$D$14794))"),"#N/A")</f>
        <v>#N/A</v>
      </c>
      <c r="B9806" s="12" t="str">
        <f>IFERROR(__xludf.DUMMYFUNCTION("TEXTJOIN(""; "", TRUE, FILTER(CID!B9806:B14794, REGEXMATCH(CID!D9806:D14794, TEXTJOIN(""|"", TRUE, SPLIT(A9806, "";"")))))"),"#N/A")</f>
        <v>#N/A</v>
      </c>
    </row>
    <row r="9807">
      <c r="A9807" s="12" t="str">
        <f>IFERROR(__xludf.DUMMYFUNCTION("TEXTJOIN("";"", TRUE, FILTER(CID!$B$2:$B$14794, CID!B9807=CID!$D$2:$D$14794))"),"#N/A")</f>
        <v>#N/A</v>
      </c>
      <c r="B9807" s="12" t="str">
        <f>IFERROR(__xludf.DUMMYFUNCTION("TEXTJOIN(""; "", TRUE, FILTER(CID!B9807:B14794, REGEXMATCH(CID!D9807:D14794, TEXTJOIN(""|"", TRUE, SPLIT(A9807, "";"")))))"),"#N/A")</f>
        <v>#N/A</v>
      </c>
    </row>
    <row r="9808">
      <c r="A9808" s="12" t="str">
        <f>IFERROR(__xludf.DUMMYFUNCTION("TEXTJOIN("";"", TRUE, FILTER(CID!$B$2:$B$14794, CID!B9808=CID!$D$2:$D$14794))"),"#N/A")</f>
        <v>#N/A</v>
      </c>
      <c r="B9808" s="12" t="str">
        <f>IFERROR(__xludf.DUMMYFUNCTION("TEXTJOIN(""; "", TRUE, FILTER(CID!B9808:B14794, REGEXMATCH(CID!D9808:D14794, TEXTJOIN(""|"", TRUE, SPLIT(A9808, "";"")))))"),"#N/A")</f>
        <v>#N/A</v>
      </c>
    </row>
    <row r="9809">
      <c r="A9809" s="12" t="str">
        <f>IFERROR(__xludf.DUMMYFUNCTION("TEXTJOIN("";"", TRUE, FILTER(CID!$B$2:$B$14794, CID!B9809=CID!$D$2:$D$14794))"),"#N/A")</f>
        <v>#N/A</v>
      </c>
      <c r="B9809" s="12" t="str">
        <f>IFERROR(__xludf.DUMMYFUNCTION("TEXTJOIN(""; "", TRUE, FILTER(CID!B9809:B14794, REGEXMATCH(CID!D9809:D14794, TEXTJOIN(""|"", TRUE, SPLIT(A9809, "";"")))))"),"#N/A")</f>
        <v>#N/A</v>
      </c>
    </row>
    <row r="9810">
      <c r="A9810" s="12" t="str">
        <f>IFERROR(__xludf.DUMMYFUNCTION("TEXTJOIN("";"", TRUE, FILTER(CID!$B$2:$B$14794, CID!B9810=CID!$D$2:$D$14794))"),"#N/A")</f>
        <v>#N/A</v>
      </c>
      <c r="B9810" s="12" t="str">
        <f>IFERROR(__xludf.DUMMYFUNCTION("TEXTJOIN(""; "", TRUE, FILTER(CID!B9810:B14794, REGEXMATCH(CID!D9810:D14794, TEXTJOIN(""|"", TRUE, SPLIT(A9810, "";"")))))"),"#N/A")</f>
        <v>#N/A</v>
      </c>
    </row>
    <row r="9811">
      <c r="A9811" s="12" t="str">
        <f>IFERROR(__xludf.DUMMYFUNCTION("TEXTJOIN("";"", TRUE, FILTER(CID!$B$2:$B$14794, CID!B9811=CID!$D$2:$D$14794))"),"#N/A")</f>
        <v>#N/A</v>
      </c>
      <c r="B9811" s="12" t="str">
        <f>IFERROR(__xludf.DUMMYFUNCTION("TEXTJOIN(""; "", TRUE, FILTER(CID!B9811:B14794, REGEXMATCH(CID!D9811:D14794, TEXTJOIN(""|"", TRUE, SPLIT(A9811, "";"")))))"),"#N/A")</f>
        <v>#N/A</v>
      </c>
    </row>
    <row r="9812">
      <c r="A9812" s="12" t="str">
        <f>IFERROR(__xludf.DUMMYFUNCTION("TEXTJOIN("";"", TRUE, FILTER(CID!$B$2:$B$14794, CID!B9812=CID!$D$2:$D$14794))"),"#N/A")</f>
        <v>#N/A</v>
      </c>
      <c r="B9812" s="12" t="str">
        <f>IFERROR(__xludf.DUMMYFUNCTION("TEXTJOIN(""; "", TRUE, FILTER(CID!B9812:B14794, REGEXMATCH(CID!D9812:D14794, TEXTJOIN(""|"", TRUE, SPLIT(A9812, "";"")))))"),"#N/A")</f>
        <v>#N/A</v>
      </c>
    </row>
    <row r="9813">
      <c r="A9813" s="12" t="str">
        <f>IFERROR(__xludf.DUMMYFUNCTION("TEXTJOIN("";"", TRUE, FILTER(CID!$B$2:$B$14794, CID!B9813=CID!$D$2:$D$14794))"),"#N/A")</f>
        <v>#N/A</v>
      </c>
      <c r="B9813" s="12" t="str">
        <f>IFERROR(__xludf.DUMMYFUNCTION("TEXTJOIN(""; "", TRUE, FILTER(CID!B9813:B14794, REGEXMATCH(CID!D9813:D14794, TEXTJOIN(""|"", TRUE, SPLIT(A9813, "";"")))))"),"#N/A")</f>
        <v>#N/A</v>
      </c>
    </row>
    <row r="9814">
      <c r="A9814" s="12" t="str">
        <f>IFERROR(__xludf.DUMMYFUNCTION("TEXTJOIN("";"", TRUE, FILTER(CID!$B$2:$B$14794, CID!B9814=CID!$D$2:$D$14794))"),"#N/A")</f>
        <v>#N/A</v>
      </c>
      <c r="B9814" s="12" t="str">
        <f>IFERROR(__xludf.DUMMYFUNCTION("TEXTJOIN(""; "", TRUE, FILTER(CID!B9814:B14794, REGEXMATCH(CID!D9814:D14794, TEXTJOIN(""|"", TRUE, SPLIT(A9814, "";"")))))"),"#N/A")</f>
        <v>#N/A</v>
      </c>
    </row>
    <row r="9815">
      <c r="A9815" s="12" t="str">
        <f>IFERROR(__xludf.DUMMYFUNCTION("TEXTJOIN("";"", TRUE, FILTER(CID!$B$2:$B$14794, CID!B9815=CID!$D$2:$D$14794))"),"#N/A")</f>
        <v>#N/A</v>
      </c>
      <c r="B9815" s="12" t="str">
        <f>IFERROR(__xludf.DUMMYFUNCTION("TEXTJOIN(""; "", TRUE, FILTER(CID!B9815:B14794, REGEXMATCH(CID!D9815:D14794, TEXTJOIN(""|"", TRUE, SPLIT(A9815, "";"")))))"),"#N/A")</f>
        <v>#N/A</v>
      </c>
    </row>
    <row r="9816">
      <c r="A9816" s="12" t="str">
        <f>IFERROR(__xludf.DUMMYFUNCTION("TEXTJOIN("";"", TRUE, FILTER(CID!$B$2:$B$14794, CID!B9816=CID!$D$2:$D$14794))"),"#N/A")</f>
        <v>#N/A</v>
      </c>
      <c r="B9816" s="12" t="str">
        <f>IFERROR(__xludf.DUMMYFUNCTION("TEXTJOIN(""; "", TRUE, FILTER(CID!B9816:B14794, REGEXMATCH(CID!D9816:D14794, TEXTJOIN(""|"", TRUE, SPLIT(A9816, "";"")))))"),"#N/A")</f>
        <v>#N/A</v>
      </c>
    </row>
    <row r="9817">
      <c r="A9817" s="12" t="str">
        <f>IFERROR(__xludf.DUMMYFUNCTION("TEXTJOIN("";"", TRUE, FILTER(CID!$B$2:$B$14794, CID!B9817=CID!$D$2:$D$14794))"),"#N/A")</f>
        <v>#N/A</v>
      </c>
      <c r="B9817" s="12" t="str">
        <f>IFERROR(__xludf.DUMMYFUNCTION("TEXTJOIN(""; "", TRUE, FILTER(CID!B9817:B14794, REGEXMATCH(CID!D9817:D14794, TEXTJOIN(""|"", TRUE, SPLIT(A9817, "";"")))))"),"#N/A")</f>
        <v>#N/A</v>
      </c>
    </row>
    <row r="9818">
      <c r="A9818" s="12" t="str">
        <f>IFERROR(__xludf.DUMMYFUNCTION("TEXTJOIN("";"", TRUE, FILTER(CID!$B$2:$B$14794, CID!B9818=CID!$D$2:$D$14794))"),"#N/A")</f>
        <v>#N/A</v>
      </c>
      <c r="B9818" s="12" t="str">
        <f>IFERROR(__xludf.DUMMYFUNCTION("TEXTJOIN(""; "", TRUE, FILTER(CID!B9818:B14794, REGEXMATCH(CID!D9818:D14794, TEXTJOIN(""|"", TRUE, SPLIT(A9818, "";"")))))"),"#N/A")</f>
        <v>#N/A</v>
      </c>
    </row>
    <row r="9819">
      <c r="A9819" s="12" t="str">
        <f>IFERROR(__xludf.DUMMYFUNCTION("TEXTJOIN("";"", TRUE, FILTER(CID!$B$2:$B$14794, CID!B9819=CID!$D$2:$D$14794))"),"#N/A")</f>
        <v>#N/A</v>
      </c>
      <c r="B9819" s="12" t="str">
        <f>IFERROR(__xludf.DUMMYFUNCTION("TEXTJOIN(""; "", TRUE, FILTER(CID!B9819:B14794, REGEXMATCH(CID!D9819:D14794, TEXTJOIN(""|"", TRUE, SPLIT(A9819, "";"")))))"),"#N/A")</f>
        <v>#N/A</v>
      </c>
    </row>
    <row r="9820">
      <c r="A9820" s="12" t="str">
        <f>IFERROR(__xludf.DUMMYFUNCTION("TEXTJOIN("";"", TRUE, FILTER(CID!$B$2:$B$14794, CID!B9820=CID!$D$2:$D$14794))"),"#N/A")</f>
        <v>#N/A</v>
      </c>
      <c r="B9820" s="12" t="str">
        <f>IFERROR(__xludf.DUMMYFUNCTION("TEXTJOIN(""; "", TRUE, FILTER(CID!B9820:B14794, REGEXMATCH(CID!D9820:D14794, TEXTJOIN(""|"", TRUE, SPLIT(A9820, "";"")))))"),"#N/A")</f>
        <v>#N/A</v>
      </c>
    </row>
    <row r="9821">
      <c r="A9821" s="12" t="str">
        <f>IFERROR(__xludf.DUMMYFUNCTION("TEXTJOIN("";"", TRUE, FILTER(CID!$B$2:$B$14794, CID!B9821=CID!$D$2:$D$14794))"),"#N/A")</f>
        <v>#N/A</v>
      </c>
      <c r="B9821" s="12" t="str">
        <f>IFERROR(__xludf.DUMMYFUNCTION("TEXTJOIN(""; "", TRUE, FILTER(CID!B9821:B14794, REGEXMATCH(CID!D9821:D14794, TEXTJOIN(""|"", TRUE, SPLIT(A9821, "";"")))))"),"#N/A")</f>
        <v>#N/A</v>
      </c>
    </row>
    <row r="9822">
      <c r="A9822" s="12" t="str">
        <f>IFERROR(__xludf.DUMMYFUNCTION("TEXTJOIN("";"", TRUE, FILTER(CID!$B$2:$B$14794, CID!B9822=CID!$D$2:$D$14794))"),"#N/A")</f>
        <v>#N/A</v>
      </c>
      <c r="B9822" s="12" t="str">
        <f>IFERROR(__xludf.DUMMYFUNCTION("TEXTJOIN(""; "", TRUE, FILTER(CID!B9822:B14794, REGEXMATCH(CID!D9822:D14794, TEXTJOIN(""|"", TRUE, SPLIT(A9822, "";"")))))"),"#N/A")</f>
        <v>#N/A</v>
      </c>
    </row>
    <row r="9823">
      <c r="A9823" s="12" t="str">
        <f>IFERROR(__xludf.DUMMYFUNCTION("TEXTJOIN("";"", TRUE, FILTER(CID!$B$2:$B$14794, CID!B9823=CID!$D$2:$D$14794))"),"#N/A")</f>
        <v>#N/A</v>
      </c>
      <c r="B9823" s="12" t="str">
        <f>IFERROR(__xludf.DUMMYFUNCTION("TEXTJOIN(""; "", TRUE, FILTER(CID!B9823:B14794, REGEXMATCH(CID!D9823:D14794, TEXTJOIN(""|"", TRUE, SPLIT(A9823, "";"")))))"),"#N/A")</f>
        <v>#N/A</v>
      </c>
    </row>
    <row r="9824">
      <c r="A9824" s="12" t="str">
        <f>IFERROR(__xludf.DUMMYFUNCTION("TEXTJOIN("";"", TRUE, FILTER(CID!$B$2:$B$14794, CID!B9824=CID!$D$2:$D$14794))"),"#N/A")</f>
        <v>#N/A</v>
      </c>
      <c r="B9824" s="12" t="str">
        <f>IFERROR(__xludf.DUMMYFUNCTION("TEXTJOIN(""; "", TRUE, FILTER(CID!B9824:B14794, REGEXMATCH(CID!D9824:D14794, TEXTJOIN(""|"", TRUE, SPLIT(A9824, "";"")))))"),"#N/A")</f>
        <v>#N/A</v>
      </c>
    </row>
    <row r="9825">
      <c r="A9825" s="12" t="str">
        <f>IFERROR(__xludf.DUMMYFUNCTION("TEXTJOIN("";"", TRUE, FILTER(CID!$B$2:$B$14794, CID!B9825=CID!$D$2:$D$14794))"),"#N/A")</f>
        <v>#N/A</v>
      </c>
      <c r="B9825" s="12" t="str">
        <f>IFERROR(__xludf.DUMMYFUNCTION("TEXTJOIN(""; "", TRUE, FILTER(CID!B9825:B14794, REGEXMATCH(CID!D9825:D14794, TEXTJOIN(""|"", TRUE, SPLIT(A9825, "";"")))))"),"#N/A")</f>
        <v>#N/A</v>
      </c>
    </row>
    <row r="9826">
      <c r="A9826" s="12" t="str">
        <f>IFERROR(__xludf.DUMMYFUNCTION("TEXTJOIN("";"", TRUE, FILTER(CID!$B$2:$B$14794, CID!B9826=CID!$D$2:$D$14794))"),"#N/A")</f>
        <v>#N/A</v>
      </c>
      <c r="B9826" s="12" t="str">
        <f>IFERROR(__xludf.DUMMYFUNCTION("TEXTJOIN(""; "", TRUE, FILTER(CID!B9826:B14794, REGEXMATCH(CID!D9826:D14794, TEXTJOIN(""|"", TRUE, SPLIT(A9826, "";"")))))"),"#N/A")</f>
        <v>#N/A</v>
      </c>
    </row>
    <row r="9827">
      <c r="A9827" s="12" t="str">
        <f>IFERROR(__xludf.DUMMYFUNCTION("TEXTJOIN("";"", TRUE, FILTER(CID!$B$2:$B$14794, CID!B9827=CID!$D$2:$D$14794))"),"#N/A")</f>
        <v>#N/A</v>
      </c>
      <c r="B9827" s="12" t="str">
        <f>IFERROR(__xludf.DUMMYFUNCTION("TEXTJOIN(""; "", TRUE, FILTER(CID!B9827:B14794, REGEXMATCH(CID!D9827:D14794, TEXTJOIN(""|"", TRUE, SPLIT(A9827, "";"")))))"),"#N/A")</f>
        <v>#N/A</v>
      </c>
    </row>
    <row r="9828">
      <c r="A9828" s="12" t="str">
        <f>IFERROR(__xludf.DUMMYFUNCTION("TEXTJOIN("";"", TRUE, FILTER(CID!$B$2:$B$14794, CID!B9828=CID!$D$2:$D$14794))"),"#N/A")</f>
        <v>#N/A</v>
      </c>
      <c r="B9828" s="12" t="str">
        <f>IFERROR(__xludf.DUMMYFUNCTION("TEXTJOIN(""; "", TRUE, FILTER(CID!B9828:B14794, REGEXMATCH(CID!D9828:D14794, TEXTJOIN(""|"", TRUE, SPLIT(A9828, "";"")))))"),"#N/A")</f>
        <v>#N/A</v>
      </c>
    </row>
    <row r="9829">
      <c r="A9829" s="12" t="str">
        <f>IFERROR(__xludf.DUMMYFUNCTION("TEXTJOIN("";"", TRUE, FILTER(CID!$B$2:$B$14794, CID!B9829=CID!$D$2:$D$14794))"),"#N/A")</f>
        <v>#N/A</v>
      </c>
      <c r="B9829" s="12" t="str">
        <f>IFERROR(__xludf.DUMMYFUNCTION("TEXTJOIN(""; "", TRUE, FILTER(CID!B9829:B14794, REGEXMATCH(CID!D9829:D14794, TEXTJOIN(""|"", TRUE, SPLIT(A9829, "";"")))))"),"#N/A")</f>
        <v>#N/A</v>
      </c>
    </row>
    <row r="9830">
      <c r="A9830" s="12" t="str">
        <f>IFERROR(__xludf.DUMMYFUNCTION("TEXTJOIN("";"", TRUE, FILTER(CID!$B$2:$B$14794, CID!B9830=CID!$D$2:$D$14794))"),"#N/A")</f>
        <v>#N/A</v>
      </c>
      <c r="B9830" s="12" t="str">
        <f>IFERROR(__xludf.DUMMYFUNCTION("TEXTJOIN(""; "", TRUE, FILTER(CID!B9830:B14794, REGEXMATCH(CID!D9830:D14794, TEXTJOIN(""|"", TRUE, SPLIT(A9830, "";"")))))"),"#N/A")</f>
        <v>#N/A</v>
      </c>
    </row>
    <row r="9831">
      <c r="A9831" s="12" t="str">
        <f>IFERROR(__xludf.DUMMYFUNCTION("TEXTJOIN("";"", TRUE, FILTER(CID!$B$2:$B$14794, CID!B9831=CID!$D$2:$D$14794))"),"#N/A")</f>
        <v>#N/A</v>
      </c>
      <c r="B9831" s="12" t="str">
        <f>IFERROR(__xludf.DUMMYFUNCTION("TEXTJOIN(""; "", TRUE, FILTER(CID!B9831:B14794, REGEXMATCH(CID!D9831:D14794, TEXTJOIN(""|"", TRUE, SPLIT(A9831, "";"")))))"),"#N/A")</f>
        <v>#N/A</v>
      </c>
    </row>
    <row r="9832">
      <c r="A9832" s="12" t="str">
        <f>IFERROR(__xludf.DUMMYFUNCTION("TEXTJOIN("";"", TRUE, FILTER(CID!$B$2:$B$14794, CID!B9832=CID!$D$2:$D$14794))"),"#N/A")</f>
        <v>#N/A</v>
      </c>
      <c r="B9832" s="12" t="str">
        <f>IFERROR(__xludf.DUMMYFUNCTION("TEXTJOIN(""; "", TRUE, FILTER(CID!B9832:B14794, REGEXMATCH(CID!D9832:D14794, TEXTJOIN(""|"", TRUE, SPLIT(A9832, "";"")))))"),"#N/A")</f>
        <v>#N/A</v>
      </c>
    </row>
    <row r="9833">
      <c r="A9833" s="12" t="str">
        <f>IFERROR(__xludf.DUMMYFUNCTION("TEXTJOIN("";"", TRUE, FILTER(CID!$B$2:$B$14794, CID!B9833=CID!$D$2:$D$14794))"),"#N/A")</f>
        <v>#N/A</v>
      </c>
      <c r="B9833" s="12" t="str">
        <f>IFERROR(__xludf.DUMMYFUNCTION("TEXTJOIN(""; "", TRUE, FILTER(CID!B9833:B14794, REGEXMATCH(CID!D9833:D14794, TEXTJOIN(""|"", TRUE, SPLIT(A9833, "";"")))))"),"#N/A")</f>
        <v>#N/A</v>
      </c>
    </row>
    <row r="9834">
      <c r="A9834" s="12" t="str">
        <f>IFERROR(__xludf.DUMMYFUNCTION("TEXTJOIN("";"", TRUE, FILTER(CID!$B$2:$B$14794, CID!B9834=CID!$D$2:$D$14794))"),"#N/A")</f>
        <v>#N/A</v>
      </c>
      <c r="B9834" s="12" t="str">
        <f>IFERROR(__xludf.DUMMYFUNCTION("TEXTJOIN(""; "", TRUE, FILTER(CID!B9834:B14794, REGEXMATCH(CID!D9834:D14794, TEXTJOIN(""|"", TRUE, SPLIT(A9834, "";"")))))"),"#N/A")</f>
        <v>#N/A</v>
      </c>
    </row>
    <row r="9835">
      <c r="A9835" s="12" t="str">
        <f>IFERROR(__xludf.DUMMYFUNCTION("TEXTJOIN("";"", TRUE, FILTER(CID!$B$2:$B$14794, CID!B9835=CID!$D$2:$D$14794))"),"#N/A")</f>
        <v>#N/A</v>
      </c>
      <c r="B9835" s="12" t="str">
        <f>IFERROR(__xludf.DUMMYFUNCTION("TEXTJOIN(""; "", TRUE, FILTER(CID!B9835:B14794, REGEXMATCH(CID!D9835:D14794, TEXTJOIN(""|"", TRUE, SPLIT(A9835, "";"")))))"),"#N/A")</f>
        <v>#N/A</v>
      </c>
    </row>
    <row r="9836">
      <c r="A9836" s="12" t="str">
        <f>IFERROR(__xludf.DUMMYFUNCTION("TEXTJOIN("";"", TRUE, FILTER(CID!$B$2:$B$14794, CID!B9836=CID!$D$2:$D$14794))"),"#N/A")</f>
        <v>#N/A</v>
      </c>
      <c r="B9836" s="12" t="str">
        <f>IFERROR(__xludf.DUMMYFUNCTION("TEXTJOIN(""; "", TRUE, FILTER(CID!B9836:B14794, REGEXMATCH(CID!D9836:D14794, TEXTJOIN(""|"", TRUE, SPLIT(A9836, "";"")))))"),"#N/A")</f>
        <v>#N/A</v>
      </c>
    </row>
    <row r="9837">
      <c r="A9837" s="12" t="str">
        <f>IFERROR(__xludf.DUMMYFUNCTION("TEXTJOIN("";"", TRUE, FILTER(CID!$B$2:$B$14794, CID!B9837=CID!$D$2:$D$14794))"),"#N/A")</f>
        <v>#N/A</v>
      </c>
      <c r="B9837" s="12" t="str">
        <f>IFERROR(__xludf.DUMMYFUNCTION("TEXTJOIN(""; "", TRUE, FILTER(CID!B9837:B14794, REGEXMATCH(CID!D9837:D14794, TEXTJOIN(""|"", TRUE, SPLIT(A9837, "";"")))))"),"#N/A")</f>
        <v>#N/A</v>
      </c>
    </row>
    <row r="9838">
      <c r="A9838" s="12" t="str">
        <f>IFERROR(__xludf.DUMMYFUNCTION("TEXTJOIN("";"", TRUE, FILTER(CID!$B$2:$B$14794, CID!B9838=CID!$D$2:$D$14794))"),"#N/A")</f>
        <v>#N/A</v>
      </c>
      <c r="B9838" s="12" t="str">
        <f>IFERROR(__xludf.DUMMYFUNCTION("TEXTJOIN(""; "", TRUE, FILTER(CID!B9838:B14794, REGEXMATCH(CID!D9838:D14794, TEXTJOIN(""|"", TRUE, SPLIT(A9838, "";"")))))"),"#N/A")</f>
        <v>#N/A</v>
      </c>
    </row>
    <row r="9839">
      <c r="A9839" s="12" t="str">
        <f>IFERROR(__xludf.DUMMYFUNCTION("TEXTJOIN("";"", TRUE, FILTER(CID!$B$2:$B$14794, CID!B9839=CID!$D$2:$D$14794))"),"#N/A")</f>
        <v>#N/A</v>
      </c>
      <c r="B9839" s="12" t="str">
        <f>IFERROR(__xludf.DUMMYFUNCTION("TEXTJOIN(""; "", TRUE, FILTER(CID!B9839:B14794, REGEXMATCH(CID!D9839:D14794, TEXTJOIN(""|"", TRUE, SPLIT(A9839, "";"")))))"),"#N/A")</f>
        <v>#N/A</v>
      </c>
    </row>
    <row r="9840">
      <c r="A9840" s="12" t="str">
        <f>IFERROR(__xludf.DUMMYFUNCTION("TEXTJOIN("";"", TRUE, FILTER(CID!$B$2:$B$14794, CID!B9840=CID!$D$2:$D$14794))"),"#N/A")</f>
        <v>#N/A</v>
      </c>
      <c r="B9840" s="12" t="str">
        <f>IFERROR(__xludf.DUMMYFUNCTION("TEXTJOIN(""; "", TRUE, FILTER(CID!B9840:B14794, REGEXMATCH(CID!D9840:D14794, TEXTJOIN(""|"", TRUE, SPLIT(A9840, "";"")))))"),"#N/A")</f>
        <v>#N/A</v>
      </c>
    </row>
    <row r="9841">
      <c r="A9841" s="12" t="str">
        <f>IFERROR(__xludf.DUMMYFUNCTION("TEXTJOIN("";"", TRUE, FILTER(CID!$B$2:$B$14794, CID!B9841=CID!$D$2:$D$14794))"),"#N/A")</f>
        <v>#N/A</v>
      </c>
      <c r="B9841" s="12" t="str">
        <f>IFERROR(__xludf.DUMMYFUNCTION("TEXTJOIN(""; "", TRUE, FILTER(CID!B9841:B14794, REGEXMATCH(CID!D9841:D14794, TEXTJOIN(""|"", TRUE, SPLIT(A9841, "";"")))))"),"#N/A")</f>
        <v>#N/A</v>
      </c>
    </row>
    <row r="9842">
      <c r="A9842" s="12" t="str">
        <f>IFERROR(__xludf.DUMMYFUNCTION("TEXTJOIN("";"", TRUE, FILTER(CID!$B$2:$B$14794, CID!B9842=CID!$D$2:$D$14794))"),"#N/A")</f>
        <v>#N/A</v>
      </c>
      <c r="B9842" s="12" t="str">
        <f>IFERROR(__xludf.DUMMYFUNCTION("TEXTJOIN(""; "", TRUE, FILTER(CID!B9842:B14794, REGEXMATCH(CID!D9842:D14794, TEXTJOIN(""|"", TRUE, SPLIT(A9842, "";"")))))"),"#N/A")</f>
        <v>#N/A</v>
      </c>
    </row>
    <row r="9843">
      <c r="A9843" s="12" t="str">
        <f>IFERROR(__xludf.DUMMYFUNCTION("TEXTJOIN("";"", TRUE, FILTER(CID!$B$2:$B$14794, CID!B9843=CID!$D$2:$D$14794))"),"#N/A")</f>
        <v>#N/A</v>
      </c>
      <c r="B9843" s="12" t="str">
        <f>IFERROR(__xludf.DUMMYFUNCTION("TEXTJOIN(""; "", TRUE, FILTER(CID!B9843:B14794, REGEXMATCH(CID!D9843:D14794, TEXTJOIN(""|"", TRUE, SPLIT(A9843, "";"")))))"),"#N/A")</f>
        <v>#N/A</v>
      </c>
    </row>
    <row r="9844">
      <c r="A9844" s="12" t="str">
        <f>IFERROR(__xludf.DUMMYFUNCTION("TEXTJOIN("";"", TRUE, FILTER(CID!$B$2:$B$14794, CID!B9844=CID!$D$2:$D$14794))"),"#N/A")</f>
        <v>#N/A</v>
      </c>
      <c r="B9844" s="12" t="str">
        <f>IFERROR(__xludf.DUMMYFUNCTION("TEXTJOIN(""; "", TRUE, FILTER(CID!B9844:B14794, REGEXMATCH(CID!D9844:D14794, TEXTJOIN(""|"", TRUE, SPLIT(A9844, "";"")))))"),"#N/A")</f>
        <v>#N/A</v>
      </c>
    </row>
    <row r="9845">
      <c r="A9845" s="12" t="str">
        <f>IFERROR(__xludf.DUMMYFUNCTION("TEXTJOIN("";"", TRUE, FILTER(CID!$B$2:$B$14794, CID!B9845=CID!$D$2:$D$14794))"),"#N/A")</f>
        <v>#N/A</v>
      </c>
      <c r="B9845" s="12" t="str">
        <f>IFERROR(__xludf.DUMMYFUNCTION("TEXTJOIN(""; "", TRUE, FILTER(CID!B9845:B14794, REGEXMATCH(CID!D9845:D14794, TEXTJOIN(""|"", TRUE, SPLIT(A9845, "";"")))))"),"#N/A")</f>
        <v>#N/A</v>
      </c>
    </row>
    <row r="9846">
      <c r="A9846" s="12" t="str">
        <f>IFERROR(__xludf.DUMMYFUNCTION("TEXTJOIN("";"", TRUE, FILTER(CID!$B$2:$B$14794, CID!B9846=CID!$D$2:$D$14794))"),"#N/A")</f>
        <v>#N/A</v>
      </c>
      <c r="B9846" s="12" t="str">
        <f>IFERROR(__xludf.DUMMYFUNCTION("TEXTJOIN(""; "", TRUE, FILTER(CID!B9846:B14794, REGEXMATCH(CID!D9846:D14794, TEXTJOIN(""|"", TRUE, SPLIT(A9846, "";"")))))"),"#N/A")</f>
        <v>#N/A</v>
      </c>
    </row>
    <row r="9847">
      <c r="A9847" s="12" t="str">
        <f>IFERROR(__xludf.DUMMYFUNCTION("TEXTJOIN("";"", TRUE, FILTER(CID!$B$2:$B$14794, CID!B9847=CID!$D$2:$D$14794))"),"#N/A")</f>
        <v>#N/A</v>
      </c>
      <c r="B9847" s="12" t="str">
        <f>IFERROR(__xludf.DUMMYFUNCTION("TEXTJOIN(""; "", TRUE, FILTER(CID!B9847:B14794, REGEXMATCH(CID!D9847:D14794, TEXTJOIN(""|"", TRUE, SPLIT(A9847, "";"")))))"),"#N/A")</f>
        <v>#N/A</v>
      </c>
    </row>
    <row r="9848">
      <c r="A9848" s="12" t="str">
        <f>IFERROR(__xludf.DUMMYFUNCTION("TEXTJOIN("";"", TRUE, FILTER(CID!$B$2:$B$14794, CID!B9848=CID!$D$2:$D$14794))"),"#N/A")</f>
        <v>#N/A</v>
      </c>
      <c r="B9848" s="12" t="str">
        <f>IFERROR(__xludf.DUMMYFUNCTION("TEXTJOIN(""; "", TRUE, FILTER(CID!B9848:B14794, REGEXMATCH(CID!D9848:D14794, TEXTJOIN(""|"", TRUE, SPLIT(A9848, "";"")))))"),"#N/A")</f>
        <v>#N/A</v>
      </c>
    </row>
    <row r="9849">
      <c r="A9849" s="12" t="str">
        <f>IFERROR(__xludf.DUMMYFUNCTION("TEXTJOIN("";"", TRUE, FILTER(CID!$B$2:$B$14794, CID!B9849=CID!$D$2:$D$14794))"),"#N/A")</f>
        <v>#N/A</v>
      </c>
      <c r="B9849" s="12" t="str">
        <f>IFERROR(__xludf.DUMMYFUNCTION("TEXTJOIN(""; "", TRUE, FILTER(CID!B9849:B14794, REGEXMATCH(CID!D9849:D14794, TEXTJOIN(""|"", TRUE, SPLIT(A9849, "";"")))))"),"#N/A")</f>
        <v>#N/A</v>
      </c>
    </row>
    <row r="9850">
      <c r="A9850" s="12" t="str">
        <f>IFERROR(__xludf.DUMMYFUNCTION("TEXTJOIN("";"", TRUE, FILTER(CID!$B$2:$B$14794, CID!B9850=CID!$D$2:$D$14794))"),"#N/A")</f>
        <v>#N/A</v>
      </c>
      <c r="B9850" s="12" t="str">
        <f>IFERROR(__xludf.DUMMYFUNCTION("TEXTJOIN(""; "", TRUE, FILTER(CID!B9850:B14794, REGEXMATCH(CID!D9850:D14794, TEXTJOIN(""|"", TRUE, SPLIT(A9850, "";"")))))"),"#N/A")</f>
        <v>#N/A</v>
      </c>
    </row>
    <row r="9851">
      <c r="A9851" s="12" t="str">
        <f>IFERROR(__xludf.DUMMYFUNCTION("TEXTJOIN("";"", TRUE, FILTER(CID!$B$2:$B$14794, CID!B9851=CID!$D$2:$D$14794))"),"#N/A")</f>
        <v>#N/A</v>
      </c>
      <c r="B9851" s="12" t="str">
        <f>IFERROR(__xludf.DUMMYFUNCTION("TEXTJOIN(""; "", TRUE, FILTER(CID!B9851:B14794, REGEXMATCH(CID!D9851:D14794, TEXTJOIN(""|"", TRUE, SPLIT(A9851, "";"")))))"),"#N/A")</f>
        <v>#N/A</v>
      </c>
    </row>
    <row r="9852">
      <c r="A9852" s="12" t="str">
        <f>IFERROR(__xludf.DUMMYFUNCTION("TEXTJOIN("";"", TRUE, FILTER(CID!$B$2:$B$14794, CID!B9852=CID!$D$2:$D$14794))"),"#N/A")</f>
        <v>#N/A</v>
      </c>
      <c r="B9852" s="12" t="str">
        <f>IFERROR(__xludf.DUMMYFUNCTION("TEXTJOIN(""; "", TRUE, FILTER(CID!B9852:B14794, REGEXMATCH(CID!D9852:D14794, TEXTJOIN(""|"", TRUE, SPLIT(A9852, "";"")))))"),"#N/A")</f>
        <v>#N/A</v>
      </c>
    </row>
    <row r="9853">
      <c r="A9853" s="12" t="str">
        <f>IFERROR(__xludf.DUMMYFUNCTION("TEXTJOIN("";"", TRUE, FILTER(CID!$B$2:$B$14794, CID!B9853=CID!$D$2:$D$14794))"),"#N/A")</f>
        <v>#N/A</v>
      </c>
      <c r="B9853" s="12" t="str">
        <f>IFERROR(__xludf.DUMMYFUNCTION("TEXTJOIN(""; "", TRUE, FILTER(CID!B9853:B14794, REGEXMATCH(CID!D9853:D14794, TEXTJOIN(""|"", TRUE, SPLIT(A9853, "";"")))))"),"#N/A")</f>
        <v>#N/A</v>
      </c>
    </row>
    <row r="9854">
      <c r="A9854" s="12" t="str">
        <f>IFERROR(__xludf.DUMMYFUNCTION("TEXTJOIN("";"", TRUE, FILTER(CID!$B$2:$B$14794, CID!B9854=CID!$D$2:$D$14794))"),"#N/A")</f>
        <v>#N/A</v>
      </c>
      <c r="B9854" s="12" t="str">
        <f>IFERROR(__xludf.DUMMYFUNCTION("TEXTJOIN(""; "", TRUE, FILTER(CID!B9854:B14794, REGEXMATCH(CID!D9854:D14794, TEXTJOIN(""|"", TRUE, SPLIT(A9854, "";"")))))"),"#N/A")</f>
        <v>#N/A</v>
      </c>
    </row>
    <row r="9855">
      <c r="A9855" s="12" t="str">
        <f>IFERROR(__xludf.DUMMYFUNCTION("TEXTJOIN("";"", TRUE, FILTER(CID!$B$2:$B$14794, CID!B9855=CID!$D$2:$D$14794))"),"#N/A")</f>
        <v>#N/A</v>
      </c>
      <c r="B9855" s="12" t="str">
        <f>IFERROR(__xludf.DUMMYFUNCTION("TEXTJOIN(""; "", TRUE, FILTER(CID!B9855:B14794, REGEXMATCH(CID!D9855:D14794, TEXTJOIN(""|"", TRUE, SPLIT(A9855, "";"")))))"),"#N/A")</f>
        <v>#N/A</v>
      </c>
    </row>
    <row r="9856">
      <c r="A9856" s="12" t="str">
        <f>IFERROR(__xludf.DUMMYFUNCTION("TEXTJOIN("";"", TRUE, FILTER(CID!$B$2:$B$14794, CID!B9856=CID!$D$2:$D$14794))"),"#N/A")</f>
        <v>#N/A</v>
      </c>
      <c r="B9856" s="12" t="str">
        <f>IFERROR(__xludf.DUMMYFUNCTION("TEXTJOIN(""; "", TRUE, FILTER(CID!B9856:B14794, REGEXMATCH(CID!D9856:D14794, TEXTJOIN(""|"", TRUE, SPLIT(A9856, "";"")))))"),"#N/A")</f>
        <v>#N/A</v>
      </c>
    </row>
    <row r="9857">
      <c r="A9857" s="12" t="str">
        <f>IFERROR(__xludf.DUMMYFUNCTION("TEXTJOIN("";"", TRUE, FILTER(CID!$B$2:$B$14794, CID!B9857=CID!$D$2:$D$14794))"),"#N/A")</f>
        <v>#N/A</v>
      </c>
      <c r="B9857" s="12" t="str">
        <f>IFERROR(__xludf.DUMMYFUNCTION("TEXTJOIN(""; "", TRUE, FILTER(CID!B9857:B14794, REGEXMATCH(CID!D9857:D14794, TEXTJOIN(""|"", TRUE, SPLIT(A9857, "";"")))))"),"#N/A")</f>
        <v>#N/A</v>
      </c>
    </row>
    <row r="9858">
      <c r="A9858" s="12" t="str">
        <f>IFERROR(__xludf.DUMMYFUNCTION("TEXTJOIN("";"", TRUE, FILTER(CID!$B$2:$B$14794, CID!B9858=CID!$D$2:$D$14794))"),"#N/A")</f>
        <v>#N/A</v>
      </c>
      <c r="B9858" s="12" t="str">
        <f>IFERROR(__xludf.DUMMYFUNCTION("TEXTJOIN(""; "", TRUE, FILTER(CID!B9858:B14794, REGEXMATCH(CID!D9858:D14794, TEXTJOIN(""|"", TRUE, SPLIT(A9858, "";"")))))"),"#N/A")</f>
        <v>#N/A</v>
      </c>
    </row>
    <row r="9859">
      <c r="A9859" s="12" t="str">
        <f>IFERROR(__xludf.DUMMYFUNCTION("TEXTJOIN("";"", TRUE, FILTER(CID!$B$2:$B$14794, CID!B9859=CID!$D$2:$D$14794))"),"#N/A")</f>
        <v>#N/A</v>
      </c>
      <c r="B9859" s="12" t="str">
        <f>IFERROR(__xludf.DUMMYFUNCTION("TEXTJOIN(""; "", TRUE, FILTER(CID!B9859:B14794, REGEXMATCH(CID!D9859:D14794, TEXTJOIN(""|"", TRUE, SPLIT(A9859, "";"")))))"),"#N/A")</f>
        <v>#N/A</v>
      </c>
    </row>
    <row r="9860">
      <c r="A9860" s="12" t="str">
        <f>IFERROR(__xludf.DUMMYFUNCTION("TEXTJOIN("";"", TRUE, FILTER(CID!$B$2:$B$14794, CID!B9860=CID!$D$2:$D$14794))"),"#N/A")</f>
        <v>#N/A</v>
      </c>
      <c r="B9860" s="12" t="str">
        <f>IFERROR(__xludf.DUMMYFUNCTION("TEXTJOIN(""; "", TRUE, FILTER(CID!B9860:B14794, REGEXMATCH(CID!D9860:D14794, TEXTJOIN(""|"", TRUE, SPLIT(A9860, "";"")))))"),"#N/A")</f>
        <v>#N/A</v>
      </c>
    </row>
    <row r="9861">
      <c r="A9861" s="12" t="str">
        <f>IFERROR(__xludf.DUMMYFUNCTION("TEXTJOIN("";"", TRUE, FILTER(CID!$B$2:$B$14794, CID!B9861=CID!$D$2:$D$14794))"),"#N/A")</f>
        <v>#N/A</v>
      </c>
      <c r="B9861" s="12" t="str">
        <f>IFERROR(__xludf.DUMMYFUNCTION("TEXTJOIN(""; "", TRUE, FILTER(CID!B9861:B14794, REGEXMATCH(CID!D9861:D14794, TEXTJOIN(""|"", TRUE, SPLIT(A9861, "";"")))))"),"#N/A")</f>
        <v>#N/A</v>
      </c>
    </row>
    <row r="9862">
      <c r="A9862" s="12" t="str">
        <f>IFERROR(__xludf.DUMMYFUNCTION("TEXTJOIN("";"", TRUE, FILTER(CID!$B$2:$B$14794, CID!B9862=CID!$D$2:$D$14794))"),"#N/A")</f>
        <v>#N/A</v>
      </c>
      <c r="B9862" s="12" t="str">
        <f>IFERROR(__xludf.DUMMYFUNCTION("TEXTJOIN(""; "", TRUE, FILTER(CID!B9862:B14794, REGEXMATCH(CID!D9862:D14794, TEXTJOIN(""|"", TRUE, SPLIT(A9862, "";"")))))"),"#N/A")</f>
        <v>#N/A</v>
      </c>
    </row>
    <row r="9863">
      <c r="A9863" s="12" t="str">
        <f>IFERROR(__xludf.DUMMYFUNCTION("TEXTJOIN("";"", TRUE, FILTER(CID!$B$2:$B$14794, CID!B9863=CID!$D$2:$D$14794))"),"#N/A")</f>
        <v>#N/A</v>
      </c>
      <c r="B9863" s="12" t="str">
        <f>IFERROR(__xludf.DUMMYFUNCTION("TEXTJOIN(""; "", TRUE, FILTER(CID!B9863:B14794, REGEXMATCH(CID!D9863:D14794, TEXTJOIN(""|"", TRUE, SPLIT(A9863, "";"")))))"),"#N/A")</f>
        <v>#N/A</v>
      </c>
    </row>
    <row r="9864">
      <c r="A9864" s="12" t="str">
        <f>IFERROR(__xludf.DUMMYFUNCTION("TEXTJOIN("";"", TRUE, FILTER(CID!$B$2:$B$14794, CID!B9864=CID!$D$2:$D$14794))"),"#N/A")</f>
        <v>#N/A</v>
      </c>
      <c r="B9864" s="12" t="str">
        <f>IFERROR(__xludf.DUMMYFUNCTION("TEXTJOIN(""; "", TRUE, FILTER(CID!B9864:B14794, REGEXMATCH(CID!D9864:D14794, TEXTJOIN(""|"", TRUE, SPLIT(A9864, "";"")))))"),"#N/A")</f>
        <v>#N/A</v>
      </c>
    </row>
    <row r="9865">
      <c r="A9865" s="12" t="str">
        <f>IFERROR(__xludf.DUMMYFUNCTION("TEXTJOIN("";"", TRUE, FILTER(CID!$B$2:$B$14794, CID!B9865=CID!$D$2:$D$14794))"),"#N/A")</f>
        <v>#N/A</v>
      </c>
      <c r="B9865" s="12" t="str">
        <f>IFERROR(__xludf.DUMMYFUNCTION("TEXTJOIN(""; "", TRUE, FILTER(CID!B9865:B14794, REGEXMATCH(CID!D9865:D14794, TEXTJOIN(""|"", TRUE, SPLIT(A9865, "";"")))))"),"#N/A")</f>
        <v>#N/A</v>
      </c>
    </row>
    <row r="9866">
      <c r="A9866" s="12" t="str">
        <f>IFERROR(__xludf.DUMMYFUNCTION("TEXTJOIN("";"", TRUE, FILTER(CID!$B$2:$B$14794, CID!B9866=CID!$D$2:$D$14794))"),"#N/A")</f>
        <v>#N/A</v>
      </c>
      <c r="B9866" s="12" t="str">
        <f>IFERROR(__xludf.DUMMYFUNCTION("TEXTJOIN(""; "", TRUE, FILTER(CID!B9866:B14794, REGEXMATCH(CID!D9866:D14794, TEXTJOIN(""|"", TRUE, SPLIT(A9866, "";"")))))"),"#N/A")</f>
        <v>#N/A</v>
      </c>
    </row>
    <row r="9867">
      <c r="A9867" s="12" t="str">
        <f>IFERROR(__xludf.DUMMYFUNCTION("TEXTJOIN("";"", TRUE, FILTER(CID!$B$2:$B$14794, CID!B9867=CID!$D$2:$D$14794))"),"#N/A")</f>
        <v>#N/A</v>
      </c>
      <c r="B9867" s="12" t="str">
        <f>IFERROR(__xludf.DUMMYFUNCTION("TEXTJOIN(""; "", TRUE, FILTER(CID!B9867:B14794, REGEXMATCH(CID!D9867:D14794, TEXTJOIN(""|"", TRUE, SPLIT(A9867, "";"")))))"),"#N/A")</f>
        <v>#N/A</v>
      </c>
    </row>
    <row r="9868">
      <c r="A9868" s="12" t="str">
        <f>IFERROR(__xludf.DUMMYFUNCTION("TEXTJOIN("";"", TRUE, FILTER(CID!$B$2:$B$14794, CID!B9868=CID!$D$2:$D$14794))"),"#N/A")</f>
        <v>#N/A</v>
      </c>
      <c r="B9868" s="12" t="str">
        <f>IFERROR(__xludf.DUMMYFUNCTION("TEXTJOIN(""; "", TRUE, FILTER(CID!B9868:B14794, REGEXMATCH(CID!D9868:D14794, TEXTJOIN(""|"", TRUE, SPLIT(A9868, "";"")))))"),"#N/A")</f>
        <v>#N/A</v>
      </c>
    </row>
    <row r="9869">
      <c r="A9869" s="12" t="str">
        <f>IFERROR(__xludf.DUMMYFUNCTION("TEXTJOIN("";"", TRUE, FILTER(CID!$B$2:$B$14794, CID!B9869=CID!$D$2:$D$14794))"),"#N/A")</f>
        <v>#N/A</v>
      </c>
      <c r="B9869" s="12" t="str">
        <f>IFERROR(__xludf.DUMMYFUNCTION("TEXTJOIN(""; "", TRUE, FILTER(CID!B9869:B14794, REGEXMATCH(CID!D9869:D14794, TEXTJOIN(""|"", TRUE, SPLIT(A9869, "";"")))))"),"#N/A")</f>
        <v>#N/A</v>
      </c>
    </row>
    <row r="9870">
      <c r="A9870" s="12" t="str">
        <f>IFERROR(__xludf.DUMMYFUNCTION("TEXTJOIN("";"", TRUE, FILTER(CID!$B$2:$B$14794, CID!B9870=CID!$D$2:$D$14794))"),"#N/A")</f>
        <v>#N/A</v>
      </c>
      <c r="B9870" s="12" t="str">
        <f>IFERROR(__xludf.DUMMYFUNCTION("TEXTJOIN(""; "", TRUE, FILTER(CID!B9870:B14794, REGEXMATCH(CID!D9870:D14794, TEXTJOIN(""|"", TRUE, SPLIT(A9870, "";"")))))"),"#N/A")</f>
        <v>#N/A</v>
      </c>
    </row>
    <row r="9871">
      <c r="A9871" s="12" t="str">
        <f>IFERROR(__xludf.DUMMYFUNCTION("TEXTJOIN("";"", TRUE, FILTER(CID!$B$2:$B$14794, CID!B9871=CID!$D$2:$D$14794))"),"#N/A")</f>
        <v>#N/A</v>
      </c>
      <c r="B9871" s="12" t="str">
        <f>IFERROR(__xludf.DUMMYFUNCTION("TEXTJOIN(""; "", TRUE, FILTER(CID!B9871:B14794, REGEXMATCH(CID!D9871:D14794, TEXTJOIN(""|"", TRUE, SPLIT(A9871, "";"")))))"),"#N/A")</f>
        <v>#N/A</v>
      </c>
    </row>
    <row r="9872">
      <c r="A9872" s="12" t="str">
        <f>IFERROR(__xludf.DUMMYFUNCTION("TEXTJOIN("";"", TRUE, FILTER(CID!$B$2:$B$14794, CID!B9872=CID!$D$2:$D$14794))"),"#N/A")</f>
        <v>#N/A</v>
      </c>
      <c r="B9872" s="12" t="str">
        <f>IFERROR(__xludf.DUMMYFUNCTION("TEXTJOIN(""; "", TRUE, FILTER(CID!B9872:B14794, REGEXMATCH(CID!D9872:D14794, TEXTJOIN(""|"", TRUE, SPLIT(A9872, "";"")))))"),"#N/A")</f>
        <v>#N/A</v>
      </c>
    </row>
    <row r="9873">
      <c r="A9873" s="12" t="str">
        <f>IFERROR(__xludf.DUMMYFUNCTION("TEXTJOIN("";"", TRUE, FILTER(CID!$B$2:$B$14794, CID!B9873=CID!$D$2:$D$14794))"),"#N/A")</f>
        <v>#N/A</v>
      </c>
      <c r="B9873" s="12" t="str">
        <f>IFERROR(__xludf.DUMMYFUNCTION("TEXTJOIN(""; "", TRUE, FILTER(CID!B9873:B14794, REGEXMATCH(CID!D9873:D14794, TEXTJOIN(""|"", TRUE, SPLIT(A9873, "";"")))))"),"#N/A")</f>
        <v>#N/A</v>
      </c>
    </row>
    <row r="9874">
      <c r="A9874" s="12" t="str">
        <f>IFERROR(__xludf.DUMMYFUNCTION("TEXTJOIN("";"", TRUE, FILTER(CID!$B$2:$B$14794, CID!B9874=CID!$D$2:$D$14794))"),"#N/A")</f>
        <v>#N/A</v>
      </c>
      <c r="B9874" s="12" t="str">
        <f>IFERROR(__xludf.DUMMYFUNCTION("TEXTJOIN(""; "", TRUE, FILTER(CID!B9874:B14794, REGEXMATCH(CID!D9874:D14794, TEXTJOIN(""|"", TRUE, SPLIT(A9874, "";"")))))"),"#N/A")</f>
        <v>#N/A</v>
      </c>
    </row>
    <row r="9875">
      <c r="A9875" s="12" t="str">
        <f>IFERROR(__xludf.DUMMYFUNCTION("TEXTJOIN("";"", TRUE, FILTER(CID!$B$2:$B$14794, CID!B9875=CID!$D$2:$D$14794))"),"#N/A")</f>
        <v>#N/A</v>
      </c>
      <c r="B9875" s="12" t="str">
        <f>IFERROR(__xludf.DUMMYFUNCTION("TEXTJOIN(""; "", TRUE, FILTER(CID!B9875:B14794, REGEXMATCH(CID!D9875:D14794, TEXTJOIN(""|"", TRUE, SPLIT(A9875, "";"")))))"),"#N/A")</f>
        <v>#N/A</v>
      </c>
    </row>
    <row r="9876">
      <c r="A9876" s="12" t="str">
        <f>IFERROR(__xludf.DUMMYFUNCTION("TEXTJOIN("";"", TRUE, FILTER(CID!$B$2:$B$14794, CID!B9876=CID!$D$2:$D$14794))"),"#N/A")</f>
        <v>#N/A</v>
      </c>
      <c r="B9876" s="12" t="str">
        <f>IFERROR(__xludf.DUMMYFUNCTION("TEXTJOIN(""; "", TRUE, FILTER(CID!B9876:B14794, REGEXMATCH(CID!D9876:D14794, TEXTJOIN(""|"", TRUE, SPLIT(A9876, "";"")))))"),"#N/A")</f>
        <v>#N/A</v>
      </c>
    </row>
    <row r="9877">
      <c r="A9877" s="12" t="str">
        <f>IFERROR(__xludf.DUMMYFUNCTION("TEXTJOIN("";"", TRUE, FILTER(CID!$B$2:$B$14794, CID!B9877=CID!$D$2:$D$14794))"),"#N/A")</f>
        <v>#N/A</v>
      </c>
      <c r="B9877" s="12" t="str">
        <f>IFERROR(__xludf.DUMMYFUNCTION("TEXTJOIN(""; "", TRUE, FILTER(CID!B9877:B14794, REGEXMATCH(CID!D9877:D14794, TEXTJOIN(""|"", TRUE, SPLIT(A9877, "";"")))))"),"#N/A")</f>
        <v>#N/A</v>
      </c>
    </row>
    <row r="9878">
      <c r="A9878" s="12" t="str">
        <f>IFERROR(__xludf.DUMMYFUNCTION("TEXTJOIN("";"", TRUE, FILTER(CID!$B$2:$B$14794, CID!B9878=CID!$D$2:$D$14794))"),"#N/A")</f>
        <v>#N/A</v>
      </c>
      <c r="B9878" s="12" t="str">
        <f>IFERROR(__xludf.DUMMYFUNCTION("TEXTJOIN(""; "", TRUE, FILTER(CID!B9878:B14794, REGEXMATCH(CID!D9878:D14794, TEXTJOIN(""|"", TRUE, SPLIT(A9878, "";"")))))"),"#N/A")</f>
        <v>#N/A</v>
      </c>
    </row>
    <row r="9879">
      <c r="A9879" s="12" t="str">
        <f>IFERROR(__xludf.DUMMYFUNCTION("TEXTJOIN("";"", TRUE, FILTER(CID!$B$2:$B$14794, CID!B9879=CID!$D$2:$D$14794))"),"#N/A")</f>
        <v>#N/A</v>
      </c>
      <c r="B9879" s="12" t="str">
        <f>IFERROR(__xludf.DUMMYFUNCTION("TEXTJOIN(""; "", TRUE, FILTER(CID!B9879:B14794, REGEXMATCH(CID!D9879:D14794, TEXTJOIN(""|"", TRUE, SPLIT(A9879, "";"")))))"),"#N/A")</f>
        <v>#N/A</v>
      </c>
    </row>
    <row r="9880">
      <c r="A9880" s="12" t="str">
        <f>IFERROR(__xludf.DUMMYFUNCTION("TEXTJOIN("";"", TRUE, FILTER(CID!$B$2:$B$14794, CID!B9880=CID!$D$2:$D$14794))"),"#N/A")</f>
        <v>#N/A</v>
      </c>
      <c r="B9880" s="12" t="str">
        <f>IFERROR(__xludf.DUMMYFUNCTION("TEXTJOIN(""; "", TRUE, FILTER(CID!B9880:B14794, REGEXMATCH(CID!D9880:D14794, TEXTJOIN(""|"", TRUE, SPLIT(A9880, "";"")))))"),"#N/A")</f>
        <v>#N/A</v>
      </c>
    </row>
    <row r="9881">
      <c r="A9881" s="12" t="str">
        <f>IFERROR(__xludf.DUMMYFUNCTION("TEXTJOIN("";"", TRUE, FILTER(CID!$B$2:$B$14794, CID!B9881=CID!$D$2:$D$14794))"),"#N/A")</f>
        <v>#N/A</v>
      </c>
      <c r="B9881" s="12" t="str">
        <f>IFERROR(__xludf.DUMMYFUNCTION("TEXTJOIN(""; "", TRUE, FILTER(CID!B9881:B14794, REGEXMATCH(CID!D9881:D14794, TEXTJOIN(""|"", TRUE, SPLIT(A9881, "";"")))))"),"#N/A")</f>
        <v>#N/A</v>
      </c>
    </row>
    <row r="9882">
      <c r="A9882" s="12" t="str">
        <f>IFERROR(__xludf.DUMMYFUNCTION("TEXTJOIN("";"", TRUE, FILTER(CID!$B$2:$B$14794, CID!B9882=CID!$D$2:$D$14794))"),"#N/A")</f>
        <v>#N/A</v>
      </c>
      <c r="B9882" s="12" t="str">
        <f>IFERROR(__xludf.DUMMYFUNCTION("TEXTJOIN(""; "", TRUE, FILTER(CID!B9882:B14794, REGEXMATCH(CID!D9882:D14794, TEXTJOIN(""|"", TRUE, SPLIT(A9882, "";"")))))"),"#N/A")</f>
        <v>#N/A</v>
      </c>
    </row>
    <row r="9883">
      <c r="A9883" s="12" t="str">
        <f>IFERROR(__xludf.DUMMYFUNCTION("TEXTJOIN("";"", TRUE, FILTER(CID!$B$2:$B$14794, CID!B9883=CID!$D$2:$D$14794))"),"#N/A")</f>
        <v>#N/A</v>
      </c>
      <c r="B9883" s="12" t="str">
        <f>IFERROR(__xludf.DUMMYFUNCTION("TEXTJOIN(""; "", TRUE, FILTER(CID!B9883:B14794, REGEXMATCH(CID!D9883:D14794, TEXTJOIN(""|"", TRUE, SPLIT(A9883, "";"")))))"),"#N/A")</f>
        <v>#N/A</v>
      </c>
    </row>
    <row r="9884">
      <c r="A9884" s="12" t="str">
        <f>IFERROR(__xludf.DUMMYFUNCTION("TEXTJOIN("";"", TRUE, FILTER(CID!$B$2:$B$14794, CID!B9884=CID!$D$2:$D$14794))"),"#N/A")</f>
        <v>#N/A</v>
      </c>
      <c r="B9884" s="12" t="str">
        <f>IFERROR(__xludf.DUMMYFUNCTION("TEXTJOIN(""; "", TRUE, FILTER(CID!B9884:B14794, REGEXMATCH(CID!D9884:D14794, TEXTJOIN(""|"", TRUE, SPLIT(A9884, "";"")))))"),"#N/A")</f>
        <v>#N/A</v>
      </c>
    </row>
    <row r="9885">
      <c r="A9885" s="12" t="str">
        <f>IFERROR(__xludf.DUMMYFUNCTION("TEXTJOIN("";"", TRUE, FILTER(CID!$B$2:$B$14794, CID!B9885=CID!$D$2:$D$14794))"),"#N/A")</f>
        <v>#N/A</v>
      </c>
      <c r="B9885" s="12" t="str">
        <f>IFERROR(__xludf.DUMMYFUNCTION("TEXTJOIN(""; "", TRUE, FILTER(CID!B9885:B14794, REGEXMATCH(CID!D9885:D14794, TEXTJOIN(""|"", TRUE, SPLIT(A9885, "";"")))))"),"#N/A")</f>
        <v>#N/A</v>
      </c>
    </row>
    <row r="9886">
      <c r="A9886" s="12" t="str">
        <f>IFERROR(__xludf.DUMMYFUNCTION("TEXTJOIN("";"", TRUE, FILTER(CID!$B$2:$B$14794, CID!B9886=CID!$D$2:$D$14794))"),"#N/A")</f>
        <v>#N/A</v>
      </c>
      <c r="B9886" s="12" t="str">
        <f>IFERROR(__xludf.DUMMYFUNCTION("TEXTJOIN(""; "", TRUE, FILTER(CID!B9886:B14794, REGEXMATCH(CID!D9886:D14794, TEXTJOIN(""|"", TRUE, SPLIT(A9886, "";"")))))"),"#N/A")</f>
        <v>#N/A</v>
      </c>
    </row>
    <row r="9887">
      <c r="A9887" s="12" t="str">
        <f>IFERROR(__xludf.DUMMYFUNCTION("TEXTJOIN("";"", TRUE, FILTER(CID!$B$2:$B$14794, CID!B9887=CID!$D$2:$D$14794))"),"#N/A")</f>
        <v>#N/A</v>
      </c>
      <c r="B9887" s="12" t="str">
        <f>IFERROR(__xludf.DUMMYFUNCTION("TEXTJOIN(""; "", TRUE, FILTER(CID!B9887:B14794, REGEXMATCH(CID!D9887:D14794, TEXTJOIN(""|"", TRUE, SPLIT(A9887, "";"")))))"),"#N/A")</f>
        <v>#N/A</v>
      </c>
    </row>
    <row r="9888">
      <c r="A9888" s="12" t="str">
        <f>IFERROR(__xludf.DUMMYFUNCTION("TEXTJOIN("";"", TRUE, FILTER(CID!$B$2:$B$14794, CID!B9888=CID!$D$2:$D$14794))"),"#N/A")</f>
        <v>#N/A</v>
      </c>
      <c r="B9888" s="12" t="str">
        <f>IFERROR(__xludf.DUMMYFUNCTION("TEXTJOIN(""; "", TRUE, FILTER(CID!B9888:B14794, REGEXMATCH(CID!D9888:D14794, TEXTJOIN(""|"", TRUE, SPLIT(A9888, "";"")))))"),"#N/A")</f>
        <v>#N/A</v>
      </c>
    </row>
    <row r="9889">
      <c r="A9889" s="12" t="str">
        <f>IFERROR(__xludf.DUMMYFUNCTION("TEXTJOIN("";"", TRUE, FILTER(CID!$B$2:$B$14794, CID!B9889=CID!$D$2:$D$14794))"),"#N/A")</f>
        <v>#N/A</v>
      </c>
      <c r="B9889" s="12" t="str">
        <f>IFERROR(__xludf.DUMMYFUNCTION("TEXTJOIN(""; "", TRUE, FILTER(CID!B9889:B14794, REGEXMATCH(CID!D9889:D14794, TEXTJOIN(""|"", TRUE, SPLIT(A9889, "";"")))))"),"#N/A")</f>
        <v>#N/A</v>
      </c>
    </row>
    <row r="9890">
      <c r="A9890" s="12" t="str">
        <f>IFERROR(__xludf.DUMMYFUNCTION("TEXTJOIN("";"", TRUE, FILTER(CID!$B$2:$B$14794, CID!B9890=CID!$D$2:$D$14794))"),"#N/A")</f>
        <v>#N/A</v>
      </c>
      <c r="B9890" s="12" t="str">
        <f>IFERROR(__xludf.DUMMYFUNCTION("TEXTJOIN(""; "", TRUE, FILTER(CID!B9890:B14794, REGEXMATCH(CID!D9890:D14794, TEXTJOIN(""|"", TRUE, SPLIT(A9890, "";"")))))"),"#N/A")</f>
        <v>#N/A</v>
      </c>
    </row>
    <row r="9891">
      <c r="A9891" s="12" t="str">
        <f>IFERROR(__xludf.DUMMYFUNCTION("TEXTJOIN("";"", TRUE, FILTER(CID!$B$2:$B$14794, CID!B9891=CID!$D$2:$D$14794))"),"#N/A")</f>
        <v>#N/A</v>
      </c>
      <c r="B9891" s="12" t="str">
        <f>IFERROR(__xludf.DUMMYFUNCTION("TEXTJOIN(""; "", TRUE, FILTER(CID!B9891:B14794, REGEXMATCH(CID!D9891:D14794, TEXTJOIN(""|"", TRUE, SPLIT(A9891, "";"")))))"),"#N/A")</f>
        <v>#N/A</v>
      </c>
    </row>
    <row r="9892">
      <c r="A9892" s="12" t="str">
        <f>IFERROR(__xludf.DUMMYFUNCTION("TEXTJOIN("";"", TRUE, FILTER(CID!$B$2:$B$14794, CID!B9892=CID!$D$2:$D$14794))"),"#N/A")</f>
        <v>#N/A</v>
      </c>
      <c r="B9892" s="12" t="str">
        <f>IFERROR(__xludf.DUMMYFUNCTION("TEXTJOIN(""; "", TRUE, FILTER(CID!B9892:B14794, REGEXMATCH(CID!D9892:D14794, TEXTJOIN(""|"", TRUE, SPLIT(A9892, "";"")))))"),"#N/A")</f>
        <v>#N/A</v>
      </c>
    </row>
    <row r="9893">
      <c r="A9893" s="12" t="str">
        <f>IFERROR(__xludf.DUMMYFUNCTION("TEXTJOIN("";"", TRUE, FILTER(CID!$B$2:$B$14794, CID!B9893=CID!$D$2:$D$14794))"),"#N/A")</f>
        <v>#N/A</v>
      </c>
      <c r="B9893" s="12" t="str">
        <f>IFERROR(__xludf.DUMMYFUNCTION("TEXTJOIN(""; "", TRUE, FILTER(CID!B9893:B14794, REGEXMATCH(CID!D9893:D14794, TEXTJOIN(""|"", TRUE, SPLIT(A9893, "";"")))))"),"#N/A")</f>
        <v>#N/A</v>
      </c>
    </row>
    <row r="9894">
      <c r="A9894" s="12" t="str">
        <f>IFERROR(__xludf.DUMMYFUNCTION("TEXTJOIN("";"", TRUE, FILTER(CID!$B$2:$B$14794, CID!B9894=CID!$D$2:$D$14794))"),"#N/A")</f>
        <v>#N/A</v>
      </c>
      <c r="B9894" s="12" t="str">
        <f>IFERROR(__xludf.DUMMYFUNCTION("TEXTJOIN(""; "", TRUE, FILTER(CID!B9894:B14794, REGEXMATCH(CID!D9894:D14794, TEXTJOIN(""|"", TRUE, SPLIT(A9894, "";"")))))"),"#N/A")</f>
        <v>#N/A</v>
      </c>
    </row>
    <row r="9895">
      <c r="A9895" s="12" t="str">
        <f>IFERROR(__xludf.DUMMYFUNCTION("TEXTJOIN("";"", TRUE, FILTER(CID!$B$2:$B$14794, CID!B9895=CID!$D$2:$D$14794))"),"#N/A")</f>
        <v>#N/A</v>
      </c>
      <c r="B9895" s="12" t="str">
        <f>IFERROR(__xludf.DUMMYFUNCTION("TEXTJOIN(""; "", TRUE, FILTER(CID!B9895:B14794, REGEXMATCH(CID!D9895:D14794, TEXTJOIN(""|"", TRUE, SPLIT(A9895, "";"")))))"),"#N/A")</f>
        <v>#N/A</v>
      </c>
    </row>
    <row r="9896">
      <c r="A9896" s="12" t="str">
        <f>IFERROR(__xludf.DUMMYFUNCTION("TEXTJOIN("";"", TRUE, FILTER(CID!$B$2:$B$14794, CID!B9896=CID!$D$2:$D$14794))"),"#N/A")</f>
        <v>#N/A</v>
      </c>
      <c r="B9896" s="12" t="str">
        <f>IFERROR(__xludf.DUMMYFUNCTION("TEXTJOIN(""; "", TRUE, FILTER(CID!B9896:B14794, REGEXMATCH(CID!D9896:D14794, TEXTJOIN(""|"", TRUE, SPLIT(A9896, "";"")))))"),"#N/A")</f>
        <v>#N/A</v>
      </c>
    </row>
    <row r="9897">
      <c r="A9897" s="12" t="str">
        <f>IFERROR(__xludf.DUMMYFUNCTION("TEXTJOIN("";"", TRUE, FILTER(CID!$B$2:$B$14794, CID!B9897=CID!$D$2:$D$14794))"),"#N/A")</f>
        <v>#N/A</v>
      </c>
      <c r="B9897" s="12" t="str">
        <f>IFERROR(__xludf.DUMMYFUNCTION("TEXTJOIN(""; "", TRUE, FILTER(CID!B9897:B14794, REGEXMATCH(CID!D9897:D14794, TEXTJOIN(""|"", TRUE, SPLIT(A9897, "";"")))))"),"#N/A")</f>
        <v>#N/A</v>
      </c>
    </row>
    <row r="9898">
      <c r="A9898" s="12" t="str">
        <f>IFERROR(__xludf.DUMMYFUNCTION("TEXTJOIN("";"", TRUE, FILTER(CID!$B$2:$B$14794, CID!B9898=CID!$D$2:$D$14794))"),"#N/A")</f>
        <v>#N/A</v>
      </c>
      <c r="B9898" s="12" t="str">
        <f>IFERROR(__xludf.DUMMYFUNCTION("TEXTJOIN(""; "", TRUE, FILTER(CID!B9898:B14794, REGEXMATCH(CID!D9898:D14794, TEXTJOIN(""|"", TRUE, SPLIT(A9898, "";"")))))"),"#N/A")</f>
        <v>#N/A</v>
      </c>
    </row>
    <row r="9899">
      <c r="A9899" s="12" t="str">
        <f>IFERROR(__xludf.DUMMYFUNCTION("TEXTJOIN("";"", TRUE, FILTER(CID!$B$2:$B$14794, CID!B9899=CID!$D$2:$D$14794))"),"#N/A")</f>
        <v>#N/A</v>
      </c>
      <c r="B9899" s="12" t="str">
        <f>IFERROR(__xludf.DUMMYFUNCTION("TEXTJOIN(""; "", TRUE, FILTER(CID!B9899:B14794, REGEXMATCH(CID!D9899:D14794, TEXTJOIN(""|"", TRUE, SPLIT(A9899, "";"")))))"),"#N/A")</f>
        <v>#N/A</v>
      </c>
    </row>
    <row r="9900">
      <c r="A9900" s="12" t="str">
        <f>IFERROR(__xludf.DUMMYFUNCTION("TEXTJOIN("";"", TRUE, FILTER(CID!$B$2:$B$14794, CID!B9900=CID!$D$2:$D$14794))"),"#N/A")</f>
        <v>#N/A</v>
      </c>
      <c r="B9900" s="12" t="str">
        <f>IFERROR(__xludf.DUMMYFUNCTION("TEXTJOIN(""; "", TRUE, FILTER(CID!B9900:B14794, REGEXMATCH(CID!D9900:D14794, TEXTJOIN(""|"", TRUE, SPLIT(A9900, "";"")))))"),"#N/A")</f>
        <v>#N/A</v>
      </c>
    </row>
    <row r="9901">
      <c r="A9901" s="12" t="str">
        <f>IFERROR(__xludf.DUMMYFUNCTION("TEXTJOIN("";"", TRUE, FILTER(CID!$B$2:$B$14794, CID!B9901=CID!$D$2:$D$14794))"),"#N/A")</f>
        <v>#N/A</v>
      </c>
      <c r="B9901" s="12" t="str">
        <f>IFERROR(__xludf.DUMMYFUNCTION("TEXTJOIN(""; "", TRUE, FILTER(CID!B9901:B14794, REGEXMATCH(CID!D9901:D14794, TEXTJOIN(""|"", TRUE, SPLIT(A9901, "";"")))))"),"#N/A")</f>
        <v>#N/A</v>
      </c>
    </row>
    <row r="9902">
      <c r="A9902" s="12" t="str">
        <f>IFERROR(__xludf.DUMMYFUNCTION("TEXTJOIN("";"", TRUE, FILTER(CID!$B$2:$B$14794, CID!B9902=CID!$D$2:$D$14794))"),"#N/A")</f>
        <v>#N/A</v>
      </c>
      <c r="B9902" s="12" t="str">
        <f>IFERROR(__xludf.DUMMYFUNCTION("TEXTJOIN(""; "", TRUE, FILTER(CID!B9902:B14794, REGEXMATCH(CID!D9902:D14794, TEXTJOIN(""|"", TRUE, SPLIT(A9902, "";"")))))"),"#N/A")</f>
        <v>#N/A</v>
      </c>
    </row>
    <row r="9903">
      <c r="A9903" s="12" t="str">
        <f>IFERROR(__xludf.DUMMYFUNCTION("TEXTJOIN("";"", TRUE, FILTER(CID!$B$2:$B$14794, CID!B9903=CID!$D$2:$D$14794))"),"#N/A")</f>
        <v>#N/A</v>
      </c>
      <c r="B9903" s="12" t="str">
        <f>IFERROR(__xludf.DUMMYFUNCTION("TEXTJOIN(""; "", TRUE, FILTER(CID!B9903:B14794, REGEXMATCH(CID!D9903:D14794, TEXTJOIN(""|"", TRUE, SPLIT(A9903, "";"")))))"),"#N/A")</f>
        <v>#N/A</v>
      </c>
    </row>
    <row r="9904">
      <c r="A9904" s="12" t="str">
        <f>IFERROR(__xludf.DUMMYFUNCTION("TEXTJOIN("";"", TRUE, FILTER(CID!$B$2:$B$14794, CID!B9904=CID!$D$2:$D$14794))"),"#N/A")</f>
        <v>#N/A</v>
      </c>
      <c r="B9904" s="12" t="str">
        <f>IFERROR(__xludf.DUMMYFUNCTION("TEXTJOIN(""; "", TRUE, FILTER(CID!B9904:B14794, REGEXMATCH(CID!D9904:D14794, TEXTJOIN(""|"", TRUE, SPLIT(A9904, "";"")))))"),"#N/A")</f>
        <v>#N/A</v>
      </c>
    </row>
    <row r="9905">
      <c r="A9905" s="12" t="str">
        <f>IFERROR(__xludf.DUMMYFUNCTION("TEXTJOIN("";"", TRUE, FILTER(CID!$B$2:$B$14794, CID!B9905=CID!$D$2:$D$14794))"),"#N/A")</f>
        <v>#N/A</v>
      </c>
      <c r="B9905" s="12" t="str">
        <f>IFERROR(__xludf.DUMMYFUNCTION("TEXTJOIN(""; "", TRUE, FILTER(CID!B9905:B14794, REGEXMATCH(CID!D9905:D14794, TEXTJOIN(""|"", TRUE, SPLIT(A9905, "";"")))))"),"#N/A")</f>
        <v>#N/A</v>
      </c>
    </row>
    <row r="9906">
      <c r="A9906" s="12" t="str">
        <f>IFERROR(__xludf.DUMMYFUNCTION("TEXTJOIN("";"", TRUE, FILTER(CID!$B$2:$B$14794, CID!B9906=CID!$D$2:$D$14794))"),"#N/A")</f>
        <v>#N/A</v>
      </c>
      <c r="B9906" s="12" t="str">
        <f>IFERROR(__xludf.DUMMYFUNCTION("TEXTJOIN(""; "", TRUE, FILTER(CID!B9906:B14794, REGEXMATCH(CID!D9906:D14794, TEXTJOIN(""|"", TRUE, SPLIT(A9906, "";"")))))"),"#N/A")</f>
        <v>#N/A</v>
      </c>
    </row>
    <row r="9907">
      <c r="A9907" s="12" t="str">
        <f>IFERROR(__xludf.DUMMYFUNCTION("TEXTJOIN("";"", TRUE, FILTER(CID!$B$2:$B$14794, CID!B9907=CID!$D$2:$D$14794))"),"#N/A")</f>
        <v>#N/A</v>
      </c>
      <c r="B9907" s="12" t="str">
        <f>IFERROR(__xludf.DUMMYFUNCTION("TEXTJOIN(""; "", TRUE, FILTER(CID!B9907:B14794, REGEXMATCH(CID!D9907:D14794, TEXTJOIN(""|"", TRUE, SPLIT(A9907, "";"")))))"),"#N/A")</f>
        <v>#N/A</v>
      </c>
    </row>
    <row r="9908">
      <c r="A9908" s="12" t="str">
        <f>IFERROR(__xludf.DUMMYFUNCTION("TEXTJOIN("";"", TRUE, FILTER(CID!$B$2:$B$14794, CID!B9908=CID!$D$2:$D$14794))"),"#N/A")</f>
        <v>#N/A</v>
      </c>
      <c r="B9908" s="12" t="str">
        <f>IFERROR(__xludf.DUMMYFUNCTION("TEXTJOIN(""; "", TRUE, FILTER(CID!B9908:B14794, REGEXMATCH(CID!D9908:D14794, TEXTJOIN(""|"", TRUE, SPLIT(A9908, "";"")))))"),"#N/A")</f>
        <v>#N/A</v>
      </c>
    </row>
    <row r="9909">
      <c r="A9909" s="12" t="str">
        <f>IFERROR(__xludf.DUMMYFUNCTION("TEXTJOIN("";"", TRUE, FILTER(CID!$B$2:$B$14794, CID!B9909=CID!$D$2:$D$14794))"),"#N/A")</f>
        <v>#N/A</v>
      </c>
      <c r="B9909" s="12" t="str">
        <f>IFERROR(__xludf.DUMMYFUNCTION("TEXTJOIN(""; "", TRUE, FILTER(CID!B9909:B14794, REGEXMATCH(CID!D9909:D14794, TEXTJOIN(""|"", TRUE, SPLIT(A9909, "";"")))))"),"#N/A")</f>
        <v>#N/A</v>
      </c>
    </row>
    <row r="9910">
      <c r="A9910" s="12" t="str">
        <f>IFERROR(__xludf.DUMMYFUNCTION("TEXTJOIN("";"", TRUE, FILTER(CID!$B$2:$B$14794, CID!B9910=CID!$D$2:$D$14794))"),"#N/A")</f>
        <v>#N/A</v>
      </c>
      <c r="B9910" s="12" t="str">
        <f>IFERROR(__xludf.DUMMYFUNCTION("TEXTJOIN(""; "", TRUE, FILTER(CID!B9910:B14794, REGEXMATCH(CID!D9910:D14794, TEXTJOIN(""|"", TRUE, SPLIT(A9910, "";"")))))"),"#N/A")</f>
        <v>#N/A</v>
      </c>
    </row>
    <row r="9911">
      <c r="A9911" s="12" t="str">
        <f>IFERROR(__xludf.DUMMYFUNCTION("TEXTJOIN("";"", TRUE, FILTER(CID!$B$2:$B$14794, CID!B9911=CID!$D$2:$D$14794))"),"#N/A")</f>
        <v>#N/A</v>
      </c>
      <c r="B9911" s="12" t="str">
        <f>IFERROR(__xludf.DUMMYFUNCTION("TEXTJOIN(""; "", TRUE, FILTER(CID!B9911:B14794, REGEXMATCH(CID!D9911:D14794, TEXTJOIN(""|"", TRUE, SPLIT(A9911, "";"")))))"),"#N/A")</f>
        <v>#N/A</v>
      </c>
    </row>
    <row r="9912">
      <c r="A9912" s="12" t="str">
        <f>IFERROR(__xludf.DUMMYFUNCTION("TEXTJOIN("";"", TRUE, FILTER(CID!$B$2:$B$14794, CID!B9912=CID!$D$2:$D$14794))"),"#N/A")</f>
        <v>#N/A</v>
      </c>
      <c r="B9912" s="12" t="str">
        <f>IFERROR(__xludf.DUMMYFUNCTION("TEXTJOIN(""; "", TRUE, FILTER(CID!B9912:B14794, REGEXMATCH(CID!D9912:D14794, TEXTJOIN(""|"", TRUE, SPLIT(A9912, "";"")))))"),"#N/A")</f>
        <v>#N/A</v>
      </c>
    </row>
    <row r="9913">
      <c r="A9913" s="12" t="str">
        <f>IFERROR(__xludf.DUMMYFUNCTION("TEXTJOIN("";"", TRUE, FILTER(CID!$B$2:$B$14794, CID!B9913=CID!$D$2:$D$14794))"),"#N/A")</f>
        <v>#N/A</v>
      </c>
      <c r="B9913" s="12" t="str">
        <f>IFERROR(__xludf.DUMMYFUNCTION("TEXTJOIN(""; "", TRUE, FILTER(CID!B9913:B14794, REGEXMATCH(CID!D9913:D14794, TEXTJOIN(""|"", TRUE, SPLIT(A9913, "";"")))))"),"#N/A")</f>
        <v>#N/A</v>
      </c>
    </row>
    <row r="9914">
      <c r="A9914" s="12" t="str">
        <f>IFERROR(__xludf.DUMMYFUNCTION("TEXTJOIN("";"", TRUE, FILTER(CID!$B$2:$B$14794, CID!B9914=CID!$D$2:$D$14794))"),"#N/A")</f>
        <v>#N/A</v>
      </c>
      <c r="B9914" s="12" t="str">
        <f>IFERROR(__xludf.DUMMYFUNCTION("TEXTJOIN(""; "", TRUE, FILTER(CID!B9914:B14794, REGEXMATCH(CID!D9914:D14794, TEXTJOIN(""|"", TRUE, SPLIT(A9914, "";"")))))"),"#N/A")</f>
        <v>#N/A</v>
      </c>
    </row>
    <row r="9915">
      <c r="A9915" s="12" t="str">
        <f>IFERROR(__xludf.DUMMYFUNCTION("TEXTJOIN("";"", TRUE, FILTER(CID!$B$2:$B$14794, CID!B9915=CID!$D$2:$D$14794))"),"#N/A")</f>
        <v>#N/A</v>
      </c>
      <c r="B9915" s="12" t="str">
        <f>IFERROR(__xludf.DUMMYFUNCTION("TEXTJOIN(""; "", TRUE, FILTER(CID!B9915:B14794, REGEXMATCH(CID!D9915:D14794, TEXTJOIN(""|"", TRUE, SPLIT(A9915, "";"")))))"),"#N/A")</f>
        <v>#N/A</v>
      </c>
    </row>
    <row r="9916">
      <c r="A9916" s="12" t="str">
        <f>IFERROR(__xludf.DUMMYFUNCTION("TEXTJOIN("";"", TRUE, FILTER(CID!$B$2:$B$14794, CID!B9916=CID!$D$2:$D$14794))"),"#N/A")</f>
        <v>#N/A</v>
      </c>
      <c r="B9916" s="12" t="str">
        <f>IFERROR(__xludf.DUMMYFUNCTION("TEXTJOIN(""; "", TRUE, FILTER(CID!B9916:B14794, REGEXMATCH(CID!D9916:D14794, TEXTJOIN(""|"", TRUE, SPLIT(A9916, "";"")))))"),"#N/A")</f>
        <v>#N/A</v>
      </c>
    </row>
    <row r="9917">
      <c r="A9917" s="12" t="str">
        <f>IFERROR(__xludf.DUMMYFUNCTION("TEXTJOIN("";"", TRUE, FILTER(CID!$B$2:$B$14794, CID!B9917=CID!$D$2:$D$14794))"),"#N/A")</f>
        <v>#N/A</v>
      </c>
      <c r="B9917" s="12" t="str">
        <f>IFERROR(__xludf.DUMMYFUNCTION("TEXTJOIN(""; "", TRUE, FILTER(CID!B9917:B14794, REGEXMATCH(CID!D9917:D14794, TEXTJOIN(""|"", TRUE, SPLIT(A9917, "";"")))))"),"#N/A")</f>
        <v>#N/A</v>
      </c>
    </row>
    <row r="9918">
      <c r="A9918" s="12" t="str">
        <f>IFERROR(__xludf.DUMMYFUNCTION("TEXTJOIN("";"", TRUE, FILTER(CID!$B$2:$B$14794, CID!B9918=CID!$D$2:$D$14794))"),"#N/A")</f>
        <v>#N/A</v>
      </c>
      <c r="B9918" s="12" t="str">
        <f>IFERROR(__xludf.DUMMYFUNCTION("TEXTJOIN(""; "", TRUE, FILTER(CID!B9918:B14794, REGEXMATCH(CID!D9918:D14794, TEXTJOIN(""|"", TRUE, SPLIT(A9918, "";"")))))"),"#N/A")</f>
        <v>#N/A</v>
      </c>
    </row>
    <row r="9919">
      <c r="A9919" s="12" t="str">
        <f>IFERROR(__xludf.DUMMYFUNCTION("TEXTJOIN("";"", TRUE, FILTER(CID!$B$2:$B$14794, CID!B9919=CID!$D$2:$D$14794))"),"#N/A")</f>
        <v>#N/A</v>
      </c>
      <c r="B9919" s="12" t="str">
        <f>IFERROR(__xludf.DUMMYFUNCTION("TEXTJOIN(""; "", TRUE, FILTER(CID!B9919:B14794, REGEXMATCH(CID!D9919:D14794, TEXTJOIN(""|"", TRUE, SPLIT(A9919, "";"")))))"),"#N/A")</f>
        <v>#N/A</v>
      </c>
    </row>
    <row r="9920">
      <c r="A9920" s="12" t="str">
        <f>IFERROR(__xludf.DUMMYFUNCTION("TEXTJOIN("";"", TRUE, FILTER(CID!$B$2:$B$14794, CID!B9920=CID!$D$2:$D$14794))"),"#N/A")</f>
        <v>#N/A</v>
      </c>
      <c r="B9920" s="12" t="str">
        <f>IFERROR(__xludf.DUMMYFUNCTION("TEXTJOIN(""; "", TRUE, FILTER(CID!B9920:B14794, REGEXMATCH(CID!D9920:D14794, TEXTJOIN(""|"", TRUE, SPLIT(A9920, "";"")))))"),"#N/A")</f>
        <v>#N/A</v>
      </c>
    </row>
    <row r="9921">
      <c r="A9921" s="12" t="str">
        <f>IFERROR(__xludf.DUMMYFUNCTION("TEXTJOIN("";"", TRUE, FILTER(CID!$B$2:$B$14794, CID!B9921=CID!$D$2:$D$14794))"),"#N/A")</f>
        <v>#N/A</v>
      </c>
      <c r="B9921" s="12" t="str">
        <f>IFERROR(__xludf.DUMMYFUNCTION("TEXTJOIN(""; "", TRUE, FILTER(CID!B9921:B14794, REGEXMATCH(CID!D9921:D14794, TEXTJOIN(""|"", TRUE, SPLIT(A9921, "";"")))))"),"#N/A")</f>
        <v>#N/A</v>
      </c>
    </row>
    <row r="9922">
      <c r="A9922" s="12" t="str">
        <f>IFERROR(__xludf.DUMMYFUNCTION("TEXTJOIN("";"", TRUE, FILTER(CID!$B$2:$B$14794, CID!B9922=CID!$D$2:$D$14794))"),"#N/A")</f>
        <v>#N/A</v>
      </c>
      <c r="B9922" s="12" t="str">
        <f>IFERROR(__xludf.DUMMYFUNCTION("TEXTJOIN(""; "", TRUE, FILTER(CID!B9922:B14794, REGEXMATCH(CID!D9922:D14794, TEXTJOIN(""|"", TRUE, SPLIT(A9922, "";"")))))"),"#N/A")</f>
        <v>#N/A</v>
      </c>
    </row>
    <row r="9923">
      <c r="A9923" s="12" t="str">
        <f>IFERROR(__xludf.DUMMYFUNCTION("TEXTJOIN("";"", TRUE, FILTER(CID!$B$2:$B$14794, CID!B9923=CID!$D$2:$D$14794))"),"#N/A")</f>
        <v>#N/A</v>
      </c>
      <c r="B9923" s="12" t="str">
        <f>IFERROR(__xludf.DUMMYFUNCTION("TEXTJOIN(""; "", TRUE, FILTER(CID!B9923:B14794, REGEXMATCH(CID!D9923:D14794, TEXTJOIN(""|"", TRUE, SPLIT(A9923, "";"")))))"),"#N/A")</f>
        <v>#N/A</v>
      </c>
    </row>
    <row r="9924">
      <c r="A9924" s="12" t="str">
        <f>IFERROR(__xludf.DUMMYFUNCTION("TEXTJOIN("";"", TRUE, FILTER(CID!$B$2:$B$14794, CID!B9924=CID!$D$2:$D$14794))"),"#N/A")</f>
        <v>#N/A</v>
      </c>
      <c r="B9924" s="12" t="str">
        <f>IFERROR(__xludf.DUMMYFUNCTION("TEXTJOIN(""; "", TRUE, FILTER(CID!B9924:B14794, REGEXMATCH(CID!D9924:D14794, TEXTJOIN(""|"", TRUE, SPLIT(A9924, "";"")))))"),"#N/A")</f>
        <v>#N/A</v>
      </c>
    </row>
    <row r="9925">
      <c r="A9925" s="12" t="str">
        <f>IFERROR(__xludf.DUMMYFUNCTION("TEXTJOIN("";"", TRUE, FILTER(CID!$B$2:$B$14794, CID!B9925=CID!$D$2:$D$14794))"),"#N/A")</f>
        <v>#N/A</v>
      </c>
      <c r="B9925" s="12" t="str">
        <f>IFERROR(__xludf.DUMMYFUNCTION("TEXTJOIN(""; "", TRUE, FILTER(CID!B9925:B14794, REGEXMATCH(CID!D9925:D14794, TEXTJOIN(""|"", TRUE, SPLIT(A9925, "";"")))))"),"#N/A")</f>
        <v>#N/A</v>
      </c>
    </row>
    <row r="9926">
      <c r="A9926" s="12" t="str">
        <f>IFERROR(__xludf.DUMMYFUNCTION("TEXTJOIN("";"", TRUE, FILTER(CID!$B$2:$B$14794, CID!B9926=CID!$D$2:$D$14794))"),"#N/A")</f>
        <v>#N/A</v>
      </c>
      <c r="B9926" s="12" t="str">
        <f>IFERROR(__xludf.DUMMYFUNCTION("TEXTJOIN(""; "", TRUE, FILTER(CID!B9926:B14794, REGEXMATCH(CID!D9926:D14794, TEXTJOIN(""|"", TRUE, SPLIT(A9926, "";"")))))"),"#N/A")</f>
        <v>#N/A</v>
      </c>
    </row>
    <row r="9927">
      <c r="A9927" s="12" t="str">
        <f>IFERROR(__xludf.DUMMYFUNCTION("TEXTJOIN("";"", TRUE, FILTER(CID!$B$2:$B$14794, CID!B9927=CID!$D$2:$D$14794))"),"#N/A")</f>
        <v>#N/A</v>
      </c>
      <c r="B9927" s="12" t="str">
        <f>IFERROR(__xludf.DUMMYFUNCTION("TEXTJOIN(""; "", TRUE, FILTER(CID!B9927:B14794, REGEXMATCH(CID!D9927:D14794, TEXTJOIN(""|"", TRUE, SPLIT(A9927, "";"")))))"),"#N/A")</f>
        <v>#N/A</v>
      </c>
    </row>
    <row r="9928">
      <c r="A9928" s="12" t="str">
        <f>IFERROR(__xludf.DUMMYFUNCTION("TEXTJOIN("";"", TRUE, FILTER(CID!$B$2:$B$14794, CID!B9928=CID!$D$2:$D$14794))"),"#N/A")</f>
        <v>#N/A</v>
      </c>
      <c r="B9928" s="12" t="str">
        <f>IFERROR(__xludf.DUMMYFUNCTION("TEXTJOIN(""; "", TRUE, FILTER(CID!B9928:B14794, REGEXMATCH(CID!D9928:D14794, TEXTJOIN(""|"", TRUE, SPLIT(A9928, "";"")))))"),"#N/A")</f>
        <v>#N/A</v>
      </c>
    </row>
    <row r="9929">
      <c r="A9929" s="12" t="str">
        <f>IFERROR(__xludf.DUMMYFUNCTION("TEXTJOIN("";"", TRUE, FILTER(CID!$B$2:$B$14794, CID!B9929=CID!$D$2:$D$14794))"),"#N/A")</f>
        <v>#N/A</v>
      </c>
      <c r="B9929" s="12" t="str">
        <f>IFERROR(__xludf.DUMMYFUNCTION("TEXTJOIN(""; "", TRUE, FILTER(CID!B9929:B14794, REGEXMATCH(CID!D9929:D14794, TEXTJOIN(""|"", TRUE, SPLIT(A9929, "";"")))))"),"#N/A")</f>
        <v>#N/A</v>
      </c>
    </row>
    <row r="9930">
      <c r="A9930" s="12" t="str">
        <f>IFERROR(__xludf.DUMMYFUNCTION("TEXTJOIN("";"", TRUE, FILTER(CID!$B$2:$B$14794, CID!B9930=CID!$D$2:$D$14794))"),"#N/A")</f>
        <v>#N/A</v>
      </c>
      <c r="B9930" s="12" t="str">
        <f>IFERROR(__xludf.DUMMYFUNCTION("TEXTJOIN(""; "", TRUE, FILTER(CID!B9930:B14794, REGEXMATCH(CID!D9930:D14794, TEXTJOIN(""|"", TRUE, SPLIT(A9930, "";"")))))"),"#N/A")</f>
        <v>#N/A</v>
      </c>
    </row>
    <row r="9931">
      <c r="A9931" s="12" t="str">
        <f>IFERROR(__xludf.DUMMYFUNCTION("TEXTJOIN("";"", TRUE, FILTER(CID!$B$2:$B$14794, CID!B9931=CID!$D$2:$D$14794))"),"#N/A")</f>
        <v>#N/A</v>
      </c>
      <c r="B9931" s="12" t="str">
        <f>IFERROR(__xludf.DUMMYFUNCTION("TEXTJOIN(""; "", TRUE, FILTER(CID!B9931:B14794, REGEXMATCH(CID!D9931:D14794, TEXTJOIN(""|"", TRUE, SPLIT(A9931, "";"")))))"),"#N/A")</f>
        <v>#N/A</v>
      </c>
    </row>
    <row r="9932">
      <c r="A9932" s="12" t="str">
        <f>IFERROR(__xludf.DUMMYFUNCTION("TEXTJOIN("";"", TRUE, FILTER(CID!$B$2:$B$14794, CID!B9932=CID!$D$2:$D$14794))"),"#N/A")</f>
        <v>#N/A</v>
      </c>
      <c r="B9932" s="12" t="str">
        <f>IFERROR(__xludf.DUMMYFUNCTION("TEXTJOIN(""; "", TRUE, FILTER(CID!B9932:B14794, REGEXMATCH(CID!D9932:D14794, TEXTJOIN(""|"", TRUE, SPLIT(A9932, "";"")))))"),"#N/A")</f>
        <v>#N/A</v>
      </c>
    </row>
    <row r="9933">
      <c r="A9933" s="12" t="str">
        <f>IFERROR(__xludf.DUMMYFUNCTION("TEXTJOIN("";"", TRUE, FILTER(CID!$B$2:$B$14794, CID!B9933=CID!$D$2:$D$14794))"),"#N/A")</f>
        <v>#N/A</v>
      </c>
      <c r="B9933" s="12" t="str">
        <f>IFERROR(__xludf.DUMMYFUNCTION("TEXTJOIN(""; "", TRUE, FILTER(CID!B9933:B14794, REGEXMATCH(CID!D9933:D14794, TEXTJOIN(""|"", TRUE, SPLIT(A9933, "";"")))))"),"#N/A")</f>
        <v>#N/A</v>
      </c>
    </row>
    <row r="9934">
      <c r="A9934" s="12" t="str">
        <f>IFERROR(__xludf.DUMMYFUNCTION("TEXTJOIN("";"", TRUE, FILTER(CID!$B$2:$B$14794, CID!B9934=CID!$D$2:$D$14794))"),"#N/A")</f>
        <v>#N/A</v>
      </c>
      <c r="B9934" s="12" t="str">
        <f>IFERROR(__xludf.DUMMYFUNCTION("TEXTJOIN(""; "", TRUE, FILTER(CID!B9934:B14794, REGEXMATCH(CID!D9934:D14794, TEXTJOIN(""|"", TRUE, SPLIT(A9934, "";"")))))"),"#N/A")</f>
        <v>#N/A</v>
      </c>
    </row>
    <row r="9935">
      <c r="A9935" s="12" t="str">
        <f>IFERROR(__xludf.DUMMYFUNCTION("TEXTJOIN("";"", TRUE, FILTER(CID!$B$2:$B$14794, CID!B9935=CID!$D$2:$D$14794))"),"#N/A")</f>
        <v>#N/A</v>
      </c>
      <c r="B9935" s="12" t="str">
        <f>IFERROR(__xludf.DUMMYFUNCTION("TEXTJOIN(""; "", TRUE, FILTER(CID!B9935:B14794, REGEXMATCH(CID!D9935:D14794, TEXTJOIN(""|"", TRUE, SPLIT(A9935, "";"")))))"),"#N/A")</f>
        <v>#N/A</v>
      </c>
    </row>
    <row r="9936">
      <c r="A9936" s="12" t="str">
        <f>IFERROR(__xludf.DUMMYFUNCTION("TEXTJOIN("";"", TRUE, FILTER(CID!$B$2:$B$14794, CID!B9936=CID!$D$2:$D$14794))"),"#N/A")</f>
        <v>#N/A</v>
      </c>
      <c r="B9936" s="12" t="str">
        <f>IFERROR(__xludf.DUMMYFUNCTION("TEXTJOIN(""; "", TRUE, FILTER(CID!B9936:B14794, REGEXMATCH(CID!D9936:D14794, TEXTJOIN(""|"", TRUE, SPLIT(A9936, "";"")))))"),"#N/A")</f>
        <v>#N/A</v>
      </c>
    </row>
    <row r="9937">
      <c r="A9937" s="12" t="str">
        <f>IFERROR(__xludf.DUMMYFUNCTION("TEXTJOIN("";"", TRUE, FILTER(CID!$B$2:$B$14794, CID!B9937=CID!$D$2:$D$14794))"),"#N/A")</f>
        <v>#N/A</v>
      </c>
      <c r="B9937" s="12" t="str">
        <f>IFERROR(__xludf.DUMMYFUNCTION("TEXTJOIN(""; "", TRUE, FILTER(CID!B9937:B14794, REGEXMATCH(CID!D9937:D14794, TEXTJOIN(""|"", TRUE, SPLIT(A9937, "";"")))))"),"#N/A")</f>
        <v>#N/A</v>
      </c>
    </row>
    <row r="9938">
      <c r="A9938" s="12" t="str">
        <f>IFERROR(__xludf.DUMMYFUNCTION("TEXTJOIN("";"", TRUE, FILTER(CID!$B$2:$B$14794, CID!B9938=CID!$D$2:$D$14794))"),"#N/A")</f>
        <v>#N/A</v>
      </c>
      <c r="B9938" s="12" t="str">
        <f>IFERROR(__xludf.DUMMYFUNCTION("TEXTJOIN(""; "", TRUE, FILTER(CID!B9938:B14794, REGEXMATCH(CID!D9938:D14794, TEXTJOIN(""|"", TRUE, SPLIT(A9938, "";"")))))"),"#N/A")</f>
        <v>#N/A</v>
      </c>
    </row>
    <row r="9939">
      <c r="A9939" s="12" t="str">
        <f>IFERROR(__xludf.DUMMYFUNCTION("TEXTJOIN("";"", TRUE, FILTER(CID!$B$2:$B$14794, CID!B9939=CID!$D$2:$D$14794))"),"#N/A")</f>
        <v>#N/A</v>
      </c>
      <c r="B9939" s="12" t="str">
        <f>IFERROR(__xludf.DUMMYFUNCTION("TEXTJOIN(""; "", TRUE, FILTER(CID!B9939:B14794, REGEXMATCH(CID!D9939:D14794, TEXTJOIN(""|"", TRUE, SPLIT(A9939, "";"")))))"),"#N/A")</f>
        <v>#N/A</v>
      </c>
    </row>
    <row r="9940">
      <c r="A9940" s="12" t="str">
        <f>IFERROR(__xludf.DUMMYFUNCTION("TEXTJOIN("";"", TRUE, FILTER(CID!$B$2:$B$14794, CID!B9940=CID!$D$2:$D$14794))"),"#N/A")</f>
        <v>#N/A</v>
      </c>
      <c r="B9940" s="12" t="str">
        <f>IFERROR(__xludf.DUMMYFUNCTION("TEXTJOIN(""; "", TRUE, FILTER(CID!B9940:B14794, REGEXMATCH(CID!D9940:D14794, TEXTJOIN(""|"", TRUE, SPLIT(A9940, "";"")))))"),"#N/A")</f>
        <v>#N/A</v>
      </c>
    </row>
    <row r="9941">
      <c r="A9941" s="12" t="str">
        <f>IFERROR(__xludf.DUMMYFUNCTION("TEXTJOIN("";"", TRUE, FILTER(CID!$B$2:$B$14794, CID!B9941=CID!$D$2:$D$14794))"),"#N/A")</f>
        <v>#N/A</v>
      </c>
      <c r="B9941" s="12" t="str">
        <f>IFERROR(__xludf.DUMMYFUNCTION("TEXTJOIN(""; "", TRUE, FILTER(CID!B9941:B14794, REGEXMATCH(CID!D9941:D14794, TEXTJOIN(""|"", TRUE, SPLIT(A9941, "";"")))))"),"#N/A")</f>
        <v>#N/A</v>
      </c>
    </row>
    <row r="9942">
      <c r="A9942" s="12" t="str">
        <f>IFERROR(__xludf.DUMMYFUNCTION("TEXTJOIN("";"", TRUE, FILTER(CID!$B$2:$B$14794, CID!B9942=CID!$D$2:$D$14794))"),"#N/A")</f>
        <v>#N/A</v>
      </c>
      <c r="B9942" s="12" t="str">
        <f>IFERROR(__xludf.DUMMYFUNCTION("TEXTJOIN(""; "", TRUE, FILTER(CID!B9942:B14794, REGEXMATCH(CID!D9942:D14794, TEXTJOIN(""|"", TRUE, SPLIT(A9942, "";"")))))"),"#N/A")</f>
        <v>#N/A</v>
      </c>
    </row>
    <row r="9943">
      <c r="A9943" s="12" t="str">
        <f>IFERROR(__xludf.DUMMYFUNCTION("TEXTJOIN("";"", TRUE, FILTER(CID!$B$2:$B$14794, CID!B9943=CID!$D$2:$D$14794))"),"#N/A")</f>
        <v>#N/A</v>
      </c>
      <c r="B9943" s="12" t="str">
        <f>IFERROR(__xludf.DUMMYFUNCTION("TEXTJOIN(""; "", TRUE, FILTER(CID!B9943:B14794, REGEXMATCH(CID!D9943:D14794, TEXTJOIN(""|"", TRUE, SPLIT(A9943, "";"")))))"),"#N/A")</f>
        <v>#N/A</v>
      </c>
    </row>
    <row r="9944">
      <c r="A9944" s="12" t="str">
        <f>IFERROR(__xludf.DUMMYFUNCTION("TEXTJOIN("";"", TRUE, FILTER(CID!$B$2:$B$14794, CID!B9944=CID!$D$2:$D$14794))"),"#N/A")</f>
        <v>#N/A</v>
      </c>
      <c r="B9944" s="12" t="str">
        <f>IFERROR(__xludf.DUMMYFUNCTION("TEXTJOIN(""; "", TRUE, FILTER(CID!B9944:B14794, REGEXMATCH(CID!D9944:D14794, TEXTJOIN(""|"", TRUE, SPLIT(A9944, "";"")))))"),"#N/A")</f>
        <v>#N/A</v>
      </c>
    </row>
    <row r="9945">
      <c r="A9945" s="12" t="str">
        <f>IFERROR(__xludf.DUMMYFUNCTION("TEXTJOIN("";"", TRUE, FILTER(CID!$B$2:$B$14794, CID!B9945=CID!$D$2:$D$14794))"),"#N/A")</f>
        <v>#N/A</v>
      </c>
      <c r="B9945" s="12" t="str">
        <f>IFERROR(__xludf.DUMMYFUNCTION("TEXTJOIN(""; "", TRUE, FILTER(CID!B9945:B14794, REGEXMATCH(CID!D9945:D14794, TEXTJOIN(""|"", TRUE, SPLIT(A9945, "";"")))))"),"#N/A")</f>
        <v>#N/A</v>
      </c>
    </row>
    <row r="9946">
      <c r="A9946" s="12" t="str">
        <f>IFERROR(__xludf.DUMMYFUNCTION("TEXTJOIN("";"", TRUE, FILTER(CID!$B$2:$B$14794, CID!B9946=CID!$D$2:$D$14794))"),"#N/A")</f>
        <v>#N/A</v>
      </c>
      <c r="B9946" s="12" t="str">
        <f>IFERROR(__xludf.DUMMYFUNCTION("TEXTJOIN(""; "", TRUE, FILTER(CID!B9946:B14794, REGEXMATCH(CID!D9946:D14794, TEXTJOIN(""|"", TRUE, SPLIT(A9946, "";"")))))"),"#N/A")</f>
        <v>#N/A</v>
      </c>
    </row>
    <row r="9947">
      <c r="A9947" s="12" t="str">
        <f>IFERROR(__xludf.DUMMYFUNCTION("TEXTJOIN("";"", TRUE, FILTER(CID!$B$2:$B$14794, CID!B9947=CID!$D$2:$D$14794))"),"#N/A")</f>
        <v>#N/A</v>
      </c>
      <c r="B9947" s="12" t="str">
        <f>IFERROR(__xludf.DUMMYFUNCTION("TEXTJOIN(""; "", TRUE, FILTER(CID!B9947:B14794, REGEXMATCH(CID!D9947:D14794, TEXTJOIN(""|"", TRUE, SPLIT(A9947, "";"")))))"),"#N/A")</f>
        <v>#N/A</v>
      </c>
    </row>
    <row r="9948">
      <c r="A9948" s="12" t="str">
        <f>IFERROR(__xludf.DUMMYFUNCTION("TEXTJOIN("";"", TRUE, FILTER(CID!$B$2:$B$14794, CID!B9948=CID!$D$2:$D$14794))"),"#N/A")</f>
        <v>#N/A</v>
      </c>
      <c r="B9948" s="12" t="str">
        <f>IFERROR(__xludf.DUMMYFUNCTION("TEXTJOIN(""; "", TRUE, FILTER(CID!B9948:B14794, REGEXMATCH(CID!D9948:D14794, TEXTJOIN(""|"", TRUE, SPLIT(A9948, "";"")))))"),"#N/A")</f>
        <v>#N/A</v>
      </c>
    </row>
    <row r="9949">
      <c r="A9949" s="12" t="str">
        <f>IFERROR(__xludf.DUMMYFUNCTION("TEXTJOIN("";"", TRUE, FILTER(CID!$B$2:$B$14794, CID!B9949=CID!$D$2:$D$14794))"),"#N/A")</f>
        <v>#N/A</v>
      </c>
      <c r="B9949" s="12" t="str">
        <f>IFERROR(__xludf.DUMMYFUNCTION("TEXTJOIN(""; "", TRUE, FILTER(CID!B9949:B14794, REGEXMATCH(CID!D9949:D14794, TEXTJOIN(""|"", TRUE, SPLIT(A9949, "";"")))))"),"#N/A")</f>
        <v>#N/A</v>
      </c>
    </row>
    <row r="9950">
      <c r="A9950" s="12" t="str">
        <f>IFERROR(__xludf.DUMMYFUNCTION("TEXTJOIN("";"", TRUE, FILTER(CID!$B$2:$B$14794, CID!B9950=CID!$D$2:$D$14794))"),"#N/A")</f>
        <v>#N/A</v>
      </c>
      <c r="B9950" s="12" t="str">
        <f>IFERROR(__xludf.DUMMYFUNCTION("TEXTJOIN(""; "", TRUE, FILTER(CID!B9950:B14794, REGEXMATCH(CID!D9950:D14794, TEXTJOIN(""|"", TRUE, SPLIT(A9950, "";"")))))"),"#N/A")</f>
        <v>#N/A</v>
      </c>
    </row>
    <row r="9951">
      <c r="A9951" s="12" t="str">
        <f>IFERROR(__xludf.DUMMYFUNCTION("TEXTJOIN("";"", TRUE, FILTER(CID!$B$2:$B$14794, CID!B9951=CID!$D$2:$D$14794))"),"#N/A")</f>
        <v>#N/A</v>
      </c>
      <c r="B9951" s="12" t="str">
        <f>IFERROR(__xludf.DUMMYFUNCTION("TEXTJOIN(""; "", TRUE, FILTER(CID!B9951:B14794, REGEXMATCH(CID!D9951:D14794, TEXTJOIN(""|"", TRUE, SPLIT(A9951, "";"")))))"),"#N/A")</f>
        <v>#N/A</v>
      </c>
    </row>
    <row r="9952">
      <c r="A9952" s="12" t="str">
        <f>IFERROR(__xludf.DUMMYFUNCTION("TEXTJOIN("";"", TRUE, FILTER(CID!$B$2:$B$14794, CID!B9952=CID!$D$2:$D$14794))"),"#N/A")</f>
        <v>#N/A</v>
      </c>
      <c r="B9952" s="12" t="str">
        <f>IFERROR(__xludf.DUMMYFUNCTION("TEXTJOIN(""; "", TRUE, FILTER(CID!B9952:B14794, REGEXMATCH(CID!D9952:D14794, TEXTJOIN(""|"", TRUE, SPLIT(A9952, "";"")))))"),"#N/A")</f>
        <v>#N/A</v>
      </c>
    </row>
    <row r="9953">
      <c r="A9953" s="12" t="str">
        <f>IFERROR(__xludf.DUMMYFUNCTION("TEXTJOIN("";"", TRUE, FILTER(CID!$B$2:$B$14794, CID!B9953=CID!$D$2:$D$14794))"),"#N/A")</f>
        <v>#N/A</v>
      </c>
      <c r="B9953" s="12" t="str">
        <f>IFERROR(__xludf.DUMMYFUNCTION("TEXTJOIN(""; "", TRUE, FILTER(CID!B9953:B14794, REGEXMATCH(CID!D9953:D14794, TEXTJOIN(""|"", TRUE, SPLIT(A9953, "";"")))))"),"#N/A")</f>
        <v>#N/A</v>
      </c>
    </row>
    <row r="9954">
      <c r="A9954" s="12" t="str">
        <f>IFERROR(__xludf.DUMMYFUNCTION("TEXTJOIN("";"", TRUE, FILTER(CID!$B$2:$B$14794, CID!B9954=CID!$D$2:$D$14794))"),"#N/A")</f>
        <v>#N/A</v>
      </c>
      <c r="B9954" s="12" t="str">
        <f>IFERROR(__xludf.DUMMYFUNCTION("TEXTJOIN(""; "", TRUE, FILTER(CID!B9954:B14794, REGEXMATCH(CID!D9954:D14794, TEXTJOIN(""|"", TRUE, SPLIT(A9954, "";"")))))"),"#N/A")</f>
        <v>#N/A</v>
      </c>
    </row>
    <row r="9955">
      <c r="A9955" s="12" t="str">
        <f>IFERROR(__xludf.DUMMYFUNCTION("TEXTJOIN("";"", TRUE, FILTER(CID!$B$2:$B$14794, CID!B9955=CID!$D$2:$D$14794))"),"#N/A")</f>
        <v>#N/A</v>
      </c>
      <c r="B9955" s="12" t="str">
        <f>IFERROR(__xludf.DUMMYFUNCTION("TEXTJOIN(""; "", TRUE, FILTER(CID!B9955:B14794, REGEXMATCH(CID!D9955:D14794, TEXTJOIN(""|"", TRUE, SPLIT(A9955, "";"")))))"),"#N/A")</f>
        <v>#N/A</v>
      </c>
    </row>
    <row r="9956">
      <c r="A9956" s="12" t="str">
        <f>IFERROR(__xludf.DUMMYFUNCTION("TEXTJOIN("";"", TRUE, FILTER(CID!$B$2:$B$14794, CID!B9956=CID!$D$2:$D$14794))"),"#N/A")</f>
        <v>#N/A</v>
      </c>
      <c r="B9956" s="12" t="str">
        <f>IFERROR(__xludf.DUMMYFUNCTION("TEXTJOIN(""; "", TRUE, FILTER(CID!B9956:B14794, REGEXMATCH(CID!D9956:D14794, TEXTJOIN(""|"", TRUE, SPLIT(A9956, "";"")))))"),"#N/A")</f>
        <v>#N/A</v>
      </c>
    </row>
    <row r="9957">
      <c r="A9957" s="12" t="str">
        <f>IFERROR(__xludf.DUMMYFUNCTION("TEXTJOIN("";"", TRUE, FILTER(CID!$B$2:$B$14794, CID!B9957=CID!$D$2:$D$14794))"),"#N/A")</f>
        <v>#N/A</v>
      </c>
      <c r="B9957" s="12" t="str">
        <f>IFERROR(__xludf.DUMMYFUNCTION("TEXTJOIN(""; "", TRUE, FILTER(CID!B9957:B14794, REGEXMATCH(CID!D9957:D14794, TEXTJOIN(""|"", TRUE, SPLIT(A9957, "";"")))))"),"#N/A")</f>
        <v>#N/A</v>
      </c>
    </row>
    <row r="9958">
      <c r="A9958" s="12" t="str">
        <f>IFERROR(__xludf.DUMMYFUNCTION("TEXTJOIN("";"", TRUE, FILTER(CID!$B$2:$B$14794, CID!B9958=CID!$D$2:$D$14794))"),"#N/A")</f>
        <v>#N/A</v>
      </c>
      <c r="B9958" s="12" t="str">
        <f>IFERROR(__xludf.DUMMYFUNCTION("TEXTJOIN(""; "", TRUE, FILTER(CID!B9958:B14794, REGEXMATCH(CID!D9958:D14794, TEXTJOIN(""|"", TRUE, SPLIT(A9958, "";"")))))"),"#N/A")</f>
        <v>#N/A</v>
      </c>
    </row>
    <row r="9959">
      <c r="A9959" s="12" t="str">
        <f>IFERROR(__xludf.DUMMYFUNCTION("TEXTJOIN("";"", TRUE, FILTER(CID!$B$2:$B$14794, CID!B9959=CID!$D$2:$D$14794))"),"#N/A")</f>
        <v>#N/A</v>
      </c>
      <c r="B9959" s="12" t="str">
        <f>IFERROR(__xludf.DUMMYFUNCTION("TEXTJOIN(""; "", TRUE, FILTER(CID!B9959:B14794, REGEXMATCH(CID!D9959:D14794, TEXTJOIN(""|"", TRUE, SPLIT(A9959, "";"")))))"),"#N/A")</f>
        <v>#N/A</v>
      </c>
    </row>
    <row r="9960">
      <c r="A9960" s="12" t="str">
        <f>IFERROR(__xludf.DUMMYFUNCTION("TEXTJOIN("";"", TRUE, FILTER(CID!$B$2:$B$14794, CID!B9960=CID!$D$2:$D$14794))"),"#N/A")</f>
        <v>#N/A</v>
      </c>
      <c r="B9960" s="12" t="str">
        <f>IFERROR(__xludf.DUMMYFUNCTION("TEXTJOIN(""; "", TRUE, FILTER(CID!B9960:B14794, REGEXMATCH(CID!D9960:D14794, TEXTJOIN(""|"", TRUE, SPLIT(A9960, "";"")))))"),"#N/A")</f>
        <v>#N/A</v>
      </c>
    </row>
    <row r="9961">
      <c r="A9961" s="12" t="str">
        <f>IFERROR(__xludf.DUMMYFUNCTION("TEXTJOIN("";"", TRUE, FILTER(CID!$B$2:$B$14794, CID!B9961=CID!$D$2:$D$14794))"),"#N/A")</f>
        <v>#N/A</v>
      </c>
      <c r="B9961" s="12" t="str">
        <f>IFERROR(__xludf.DUMMYFUNCTION("TEXTJOIN(""; "", TRUE, FILTER(CID!B9961:B14794, REGEXMATCH(CID!D9961:D14794, TEXTJOIN(""|"", TRUE, SPLIT(A9961, "";"")))))"),"#N/A")</f>
        <v>#N/A</v>
      </c>
    </row>
    <row r="9962">
      <c r="A9962" s="12" t="str">
        <f>IFERROR(__xludf.DUMMYFUNCTION("TEXTJOIN("";"", TRUE, FILTER(CID!$B$2:$B$14794, CID!B9962=CID!$D$2:$D$14794))"),"#N/A")</f>
        <v>#N/A</v>
      </c>
      <c r="B9962" s="12" t="str">
        <f>IFERROR(__xludf.DUMMYFUNCTION("TEXTJOIN(""; "", TRUE, FILTER(CID!B9962:B14794, REGEXMATCH(CID!D9962:D14794, TEXTJOIN(""|"", TRUE, SPLIT(A9962, "";"")))))"),"#N/A")</f>
        <v>#N/A</v>
      </c>
    </row>
    <row r="9963">
      <c r="A9963" s="12" t="str">
        <f>IFERROR(__xludf.DUMMYFUNCTION("TEXTJOIN("";"", TRUE, FILTER(CID!$B$2:$B$14794, CID!B9963=CID!$D$2:$D$14794))"),"#N/A")</f>
        <v>#N/A</v>
      </c>
      <c r="B9963" s="12" t="str">
        <f>IFERROR(__xludf.DUMMYFUNCTION("TEXTJOIN(""; "", TRUE, FILTER(CID!B9963:B14794, REGEXMATCH(CID!D9963:D14794, TEXTJOIN(""|"", TRUE, SPLIT(A9963, "";"")))))"),"#N/A")</f>
        <v>#N/A</v>
      </c>
    </row>
    <row r="9964">
      <c r="A9964" s="12" t="str">
        <f>IFERROR(__xludf.DUMMYFUNCTION("TEXTJOIN("";"", TRUE, FILTER(CID!$B$2:$B$14794, CID!B9964=CID!$D$2:$D$14794))"),"#N/A")</f>
        <v>#N/A</v>
      </c>
      <c r="B9964" s="12" t="str">
        <f>IFERROR(__xludf.DUMMYFUNCTION("TEXTJOIN(""; "", TRUE, FILTER(CID!B9964:B14794, REGEXMATCH(CID!D9964:D14794, TEXTJOIN(""|"", TRUE, SPLIT(A9964, "";"")))))"),"#N/A")</f>
        <v>#N/A</v>
      </c>
    </row>
    <row r="9965">
      <c r="A9965" s="12" t="str">
        <f>IFERROR(__xludf.DUMMYFUNCTION("TEXTJOIN("";"", TRUE, FILTER(CID!$B$2:$B$14794, CID!B9965=CID!$D$2:$D$14794))"),"#N/A")</f>
        <v>#N/A</v>
      </c>
      <c r="B9965" s="12" t="str">
        <f>IFERROR(__xludf.DUMMYFUNCTION("TEXTJOIN(""; "", TRUE, FILTER(CID!B9965:B14794, REGEXMATCH(CID!D9965:D14794, TEXTJOIN(""|"", TRUE, SPLIT(A9965, "";"")))))"),"#N/A")</f>
        <v>#N/A</v>
      </c>
    </row>
    <row r="9966">
      <c r="A9966" s="12" t="str">
        <f>IFERROR(__xludf.DUMMYFUNCTION("TEXTJOIN("";"", TRUE, FILTER(CID!$B$2:$B$14794, CID!B9966=CID!$D$2:$D$14794))"),"#N/A")</f>
        <v>#N/A</v>
      </c>
      <c r="B9966" s="12" t="str">
        <f>IFERROR(__xludf.DUMMYFUNCTION("TEXTJOIN(""; "", TRUE, FILTER(CID!B9966:B14794, REGEXMATCH(CID!D9966:D14794, TEXTJOIN(""|"", TRUE, SPLIT(A9966, "";"")))))"),"#N/A")</f>
        <v>#N/A</v>
      </c>
    </row>
    <row r="9967">
      <c r="A9967" s="12" t="str">
        <f>IFERROR(__xludf.DUMMYFUNCTION("TEXTJOIN("";"", TRUE, FILTER(CID!$B$2:$B$14794, CID!B9967=CID!$D$2:$D$14794))"),"#N/A")</f>
        <v>#N/A</v>
      </c>
      <c r="B9967" s="12" t="str">
        <f>IFERROR(__xludf.DUMMYFUNCTION("TEXTJOIN(""; "", TRUE, FILTER(CID!B9967:B14794, REGEXMATCH(CID!D9967:D14794, TEXTJOIN(""|"", TRUE, SPLIT(A9967, "";"")))))"),"#N/A")</f>
        <v>#N/A</v>
      </c>
    </row>
    <row r="9968">
      <c r="A9968" s="12" t="str">
        <f>IFERROR(__xludf.DUMMYFUNCTION("TEXTJOIN("";"", TRUE, FILTER(CID!$B$2:$B$14794, CID!B9968=CID!$D$2:$D$14794))"),"#N/A")</f>
        <v>#N/A</v>
      </c>
      <c r="B9968" s="12" t="str">
        <f>IFERROR(__xludf.DUMMYFUNCTION("TEXTJOIN(""; "", TRUE, FILTER(CID!B9968:B14794, REGEXMATCH(CID!D9968:D14794, TEXTJOIN(""|"", TRUE, SPLIT(A9968, "";"")))))"),"#N/A")</f>
        <v>#N/A</v>
      </c>
    </row>
    <row r="9969">
      <c r="A9969" s="12" t="str">
        <f>IFERROR(__xludf.DUMMYFUNCTION("TEXTJOIN("";"", TRUE, FILTER(CID!$B$2:$B$14794, CID!B9969=CID!$D$2:$D$14794))"),"#N/A")</f>
        <v>#N/A</v>
      </c>
      <c r="B9969" s="12" t="str">
        <f>IFERROR(__xludf.DUMMYFUNCTION("TEXTJOIN(""; "", TRUE, FILTER(CID!B9969:B14794, REGEXMATCH(CID!D9969:D14794, TEXTJOIN(""|"", TRUE, SPLIT(A9969, "";"")))))"),"#N/A")</f>
        <v>#N/A</v>
      </c>
    </row>
    <row r="9970">
      <c r="A9970" s="12" t="str">
        <f>IFERROR(__xludf.DUMMYFUNCTION("TEXTJOIN("";"", TRUE, FILTER(CID!$B$2:$B$14794, CID!B9970=CID!$D$2:$D$14794))"),"#N/A")</f>
        <v>#N/A</v>
      </c>
      <c r="B9970" s="12" t="str">
        <f>IFERROR(__xludf.DUMMYFUNCTION("TEXTJOIN(""; "", TRUE, FILTER(CID!B9970:B14794, REGEXMATCH(CID!D9970:D14794, TEXTJOIN(""|"", TRUE, SPLIT(A9970, "";"")))))"),"#N/A")</f>
        <v>#N/A</v>
      </c>
    </row>
    <row r="9971">
      <c r="A9971" s="12" t="str">
        <f>IFERROR(__xludf.DUMMYFUNCTION("TEXTJOIN("";"", TRUE, FILTER(CID!$B$2:$B$14794, CID!B9971=CID!$D$2:$D$14794))"),"#N/A")</f>
        <v>#N/A</v>
      </c>
      <c r="B9971" s="12" t="str">
        <f>IFERROR(__xludf.DUMMYFUNCTION("TEXTJOIN(""; "", TRUE, FILTER(CID!B9971:B14794, REGEXMATCH(CID!D9971:D14794, TEXTJOIN(""|"", TRUE, SPLIT(A9971, "";"")))))"),"#N/A")</f>
        <v>#N/A</v>
      </c>
    </row>
    <row r="9972">
      <c r="A9972" s="12" t="str">
        <f>IFERROR(__xludf.DUMMYFUNCTION("TEXTJOIN("";"", TRUE, FILTER(CID!$B$2:$B$14794, CID!B9972=CID!$D$2:$D$14794))"),"#N/A")</f>
        <v>#N/A</v>
      </c>
      <c r="B9972" s="12" t="str">
        <f>IFERROR(__xludf.DUMMYFUNCTION("TEXTJOIN(""; "", TRUE, FILTER(CID!B9972:B14794, REGEXMATCH(CID!D9972:D14794, TEXTJOIN(""|"", TRUE, SPLIT(A9972, "";"")))))"),"#N/A")</f>
        <v>#N/A</v>
      </c>
    </row>
    <row r="9973">
      <c r="A9973" s="12" t="str">
        <f>IFERROR(__xludf.DUMMYFUNCTION("TEXTJOIN("";"", TRUE, FILTER(CID!$B$2:$B$14794, CID!B9973=CID!$D$2:$D$14794))"),"#N/A")</f>
        <v>#N/A</v>
      </c>
      <c r="B9973" s="12" t="str">
        <f>IFERROR(__xludf.DUMMYFUNCTION("TEXTJOIN(""; "", TRUE, FILTER(CID!B9973:B14794, REGEXMATCH(CID!D9973:D14794, TEXTJOIN(""|"", TRUE, SPLIT(A9973, "";"")))))"),"#N/A")</f>
        <v>#N/A</v>
      </c>
    </row>
    <row r="9974">
      <c r="A9974" s="12" t="str">
        <f>IFERROR(__xludf.DUMMYFUNCTION("TEXTJOIN("";"", TRUE, FILTER(CID!$B$2:$B$14794, CID!B9974=CID!$D$2:$D$14794))"),"#N/A")</f>
        <v>#N/A</v>
      </c>
      <c r="B9974" s="12" t="str">
        <f>IFERROR(__xludf.DUMMYFUNCTION("TEXTJOIN(""; "", TRUE, FILTER(CID!B9974:B14794, REGEXMATCH(CID!D9974:D14794, TEXTJOIN(""|"", TRUE, SPLIT(A9974, "";"")))))"),"#N/A")</f>
        <v>#N/A</v>
      </c>
    </row>
    <row r="9975">
      <c r="A9975" s="12" t="str">
        <f>IFERROR(__xludf.DUMMYFUNCTION("TEXTJOIN("";"", TRUE, FILTER(CID!$B$2:$B$14794, CID!B9975=CID!$D$2:$D$14794))"),"#N/A")</f>
        <v>#N/A</v>
      </c>
      <c r="B9975" s="12" t="str">
        <f>IFERROR(__xludf.DUMMYFUNCTION("TEXTJOIN(""; "", TRUE, FILTER(CID!B9975:B14794, REGEXMATCH(CID!D9975:D14794, TEXTJOIN(""|"", TRUE, SPLIT(A9975, "";"")))))"),"#N/A")</f>
        <v>#N/A</v>
      </c>
    </row>
    <row r="9976">
      <c r="A9976" s="12" t="str">
        <f>IFERROR(__xludf.DUMMYFUNCTION("TEXTJOIN("";"", TRUE, FILTER(CID!$B$2:$B$14794, CID!B9976=CID!$D$2:$D$14794))"),"#N/A")</f>
        <v>#N/A</v>
      </c>
      <c r="B9976" s="12" t="str">
        <f>IFERROR(__xludf.DUMMYFUNCTION("TEXTJOIN(""; "", TRUE, FILTER(CID!B9976:B14794, REGEXMATCH(CID!D9976:D14794, TEXTJOIN(""|"", TRUE, SPLIT(A9976, "";"")))))"),"#N/A")</f>
        <v>#N/A</v>
      </c>
    </row>
    <row r="9977">
      <c r="A9977" s="12" t="str">
        <f>IFERROR(__xludf.DUMMYFUNCTION("TEXTJOIN("";"", TRUE, FILTER(CID!$B$2:$B$14794, CID!B9977=CID!$D$2:$D$14794))"),"#N/A")</f>
        <v>#N/A</v>
      </c>
      <c r="B9977" s="12" t="str">
        <f>IFERROR(__xludf.DUMMYFUNCTION("TEXTJOIN(""; "", TRUE, FILTER(CID!B9977:B14794, REGEXMATCH(CID!D9977:D14794, TEXTJOIN(""|"", TRUE, SPLIT(A9977, "";"")))))"),"#N/A")</f>
        <v>#N/A</v>
      </c>
    </row>
    <row r="9978">
      <c r="A9978" s="12" t="str">
        <f>IFERROR(__xludf.DUMMYFUNCTION("TEXTJOIN("";"", TRUE, FILTER(CID!$B$2:$B$14794, CID!B9978=CID!$D$2:$D$14794))"),"#N/A")</f>
        <v>#N/A</v>
      </c>
      <c r="B9978" s="12" t="str">
        <f>IFERROR(__xludf.DUMMYFUNCTION("TEXTJOIN(""; "", TRUE, FILTER(CID!B9978:B14794, REGEXMATCH(CID!D9978:D14794, TEXTJOIN(""|"", TRUE, SPLIT(A9978, "";"")))))"),"#N/A")</f>
        <v>#N/A</v>
      </c>
    </row>
    <row r="9979">
      <c r="A9979" s="12" t="str">
        <f>IFERROR(__xludf.DUMMYFUNCTION("TEXTJOIN("";"", TRUE, FILTER(CID!$B$2:$B$14794, CID!B9979=CID!$D$2:$D$14794))"),"#N/A")</f>
        <v>#N/A</v>
      </c>
      <c r="B9979" s="12" t="str">
        <f>IFERROR(__xludf.DUMMYFUNCTION("TEXTJOIN(""; "", TRUE, FILTER(CID!B9979:B14794, REGEXMATCH(CID!D9979:D14794, TEXTJOIN(""|"", TRUE, SPLIT(A9979, "";"")))))"),"#N/A")</f>
        <v>#N/A</v>
      </c>
    </row>
    <row r="9980">
      <c r="A9980" s="12" t="str">
        <f>IFERROR(__xludf.DUMMYFUNCTION("TEXTJOIN("";"", TRUE, FILTER(CID!$B$2:$B$14794, CID!B9980=CID!$D$2:$D$14794))"),"#N/A")</f>
        <v>#N/A</v>
      </c>
      <c r="B9980" s="12" t="str">
        <f>IFERROR(__xludf.DUMMYFUNCTION("TEXTJOIN(""; "", TRUE, FILTER(CID!B9980:B14794, REGEXMATCH(CID!D9980:D14794, TEXTJOIN(""|"", TRUE, SPLIT(A9980, "";"")))))"),"#N/A")</f>
        <v>#N/A</v>
      </c>
    </row>
    <row r="9981">
      <c r="A9981" s="12" t="str">
        <f>IFERROR(__xludf.DUMMYFUNCTION("TEXTJOIN("";"", TRUE, FILTER(CID!$B$2:$B$14794, CID!B9981=CID!$D$2:$D$14794))"),"#N/A")</f>
        <v>#N/A</v>
      </c>
      <c r="B9981" s="12" t="str">
        <f>IFERROR(__xludf.DUMMYFUNCTION("TEXTJOIN(""; "", TRUE, FILTER(CID!B9981:B14794, REGEXMATCH(CID!D9981:D14794, TEXTJOIN(""|"", TRUE, SPLIT(A9981, "";"")))))"),"#N/A")</f>
        <v>#N/A</v>
      </c>
    </row>
    <row r="9982">
      <c r="A9982" s="12" t="str">
        <f>IFERROR(__xludf.DUMMYFUNCTION("TEXTJOIN("";"", TRUE, FILTER(CID!$B$2:$B$14794, CID!B9982=CID!$D$2:$D$14794))"),"#N/A")</f>
        <v>#N/A</v>
      </c>
      <c r="B9982" s="12" t="str">
        <f>IFERROR(__xludf.DUMMYFUNCTION("TEXTJOIN(""; "", TRUE, FILTER(CID!B9982:B14794, REGEXMATCH(CID!D9982:D14794, TEXTJOIN(""|"", TRUE, SPLIT(A9982, "";"")))))"),"#N/A")</f>
        <v>#N/A</v>
      </c>
    </row>
    <row r="9983">
      <c r="A9983" s="12" t="str">
        <f>IFERROR(__xludf.DUMMYFUNCTION("TEXTJOIN("";"", TRUE, FILTER(CID!$B$2:$B$14794, CID!B9983=CID!$D$2:$D$14794))"),"#N/A")</f>
        <v>#N/A</v>
      </c>
      <c r="B9983" s="12" t="str">
        <f>IFERROR(__xludf.DUMMYFUNCTION("TEXTJOIN(""; "", TRUE, FILTER(CID!B9983:B14794, REGEXMATCH(CID!D9983:D14794, TEXTJOIN(""|"", TRUE, SPLIT(A9983, "";"")))))"),"#N/A")</f>
        <v>#N/A</v>
      </c>
    </row>
    <row r="9984">
      <c r="A9984" s="12" t="str">
        <f>IFERROR(__xludf.DUMMYFUNCTION("TEXTJOIN("";"", TRUE, FILTER(CID!$B$2:$B$14794, CID!B9984=CID!$D$2:$D$14794))"),"#N/A")</f>
        <v>#N/A</v>
      </c>
      <c r="B9984" s="12" t="str">
        <f>IFERROR(__xludf.DUMMYFUNCTION("TEXTJOIN(""; "", TRUE, FILTER(CID!B9984:B14794, REGEXMATCH(CID!D9984:D14794, TEXTJOIN(""|"", TRUE, SPLIT(A9984, "";"")))))"),"#N/A")</f>
        <v>#N/A</v>
      </c>
    </row>
    <row r="9985">
      <c r="A9985" s="12" t="str">
        <f>IFERROR(__xludf.DUMMYFUNCTION("TEXTJOIN("";"", TRUE, FILTER(CID!$B$2:$B$14794, CID!B9985=CID!$D$2:$D$14794))"),"#N/A")</f>
        <v>#N/A</v>
      </c>
      <c r="B9985" s="12" t="str">
        <f>IFERROR(__xludf.DUMMYFUNCTION("TEXTJOIN(""; "", TRUE, FILTER(CID!B9985:B14794, REGEXMATCH(CID!D9985:D14794, TEXTJOIN(""|"", TRUE, SPLIT(A9985, "";"")))))"),"#N/A")</f>
        <v>#N/A</v>
      </c>
    </row>
    <row r="9986">
      <c r="A9986" s="12" t="str">
        <f>IFERROR(__xludf.DUMMYFUNCTION("TEXTJOIN("";"", TRUE, FILTER(CID!$B$2:$B$14794, CID!B9986=CID!$D$2:$D$14794))"),"#N/A")</f>
        <v>#N/A</v>
      </c>
      <c r="B9986" s="12" t="str">
        <f>IFERROR(__xludf.DUMMYFUNCTION("TEXTJOIN(""; "", TRUE, FILTER(CID!B9986:B14794, REGEXMATCH(CID!D9986:D14794, TEXTJOIN(""|"", TRUE, SPLIT(A9986, "";"")))))"),"#N/A")</f>
        <v>#N/A</v>
      </c>
    </row>
    <row r="9987">
      <c r="A9987" s="12" t="str">
        <f>IFERROR(__xludf.DUMMYFUNCTION("TEXTJOIN("";"", TRUE, FILTER(CID!$B$2:$B$14794, CID!B9987=CID!$D$2:$D$14794))"),"#N/A")</f>
        <v>#N/A</v>
      </c>
      <c r="B9987" s="12" t="str">
        <f>IFERROR(__xludf.DUMMYFUNCTION("TEXTJOIN(""; "", TRUE, FILTER(CID!B9987:B14794, REGEXMATCH(CID!D9987:D14794, TEXTJOIN(""|"", TRUE, SPLIT(A9987, "";"")))))"),"#N/A")</f>
        <v>#N/A</v>
      </c>
    </row>
    <row r="9988">
      <c r="A9988" s="12" t="str">
        <f>IFERROR(__xludf.DUMMYFUNCTION("TEXTJOIN("";"", TRUE, FILTER(CID!$B$2:$B$14794, CID!B9988=CID!$D$2:$D$14794))"),"#N/A")</f>
        <v>#N/A</v>
      </c>
      <c r="B9988" s="12" t="str">
        <f>IFERROR(__xludf.DUMMYFUNCTION("TEXTJOIN(""; "", TRUE, FILTER(CID!B9988:B14794, REGEXMATCH(CID!D9988:D14794, TEXTJOIN(""|"", TRUE, SPLIT(A9988, "";"")))))"),"#N/A")</f>
        <v>#N/A</v>
      </c>
    </row>
    <row r="9989">
      <c r="A9989" s="12" t="str">
        <f>IFERROR(__xludf.DUMMYFUNCTION("TEXTJOIN("";"", TRUE, FILTER(CID!$B$2:$B$14794, CID!B9989=CID!$D$2:$D$14794))"),"#N/A")</f>
        <v>#N/A</v>
      </c>
      <c r="B9989" s="12" t="str">
        <f>IFERROR(__xludf.DUMMYFUNCTION("TEXTJOIN(""; "", TRUE, FILTER(CID!B9989:B14794, REGEXMATCH(CID!D9989:D14794, TEXTJOIN(""|"", TRUE, SPLIT(A9989, "";"")))))"),"#N/A")</f>
        <v>#N/A</v>
      </c>
    </row>
    <row r="9990">
      <c r="A9990" s="12" t="str">
        <f>IFERROR(__xludf.DUMMYFUNCTION("TEXTJOIN("";"", TRUE, FILTER(CID!$B$2:$B$14794, CID!B9990=CID!$D$2:$D$14794))"),"#N/A")</f>
        <v>#N/A</v>
      </c>
      <c r="B9990" s="12" t="str">
        <f>IFERROR(__xludf.DUMMYFUNCTION("TEXTJOIN(""; "", TRUE, FILTER(CID!B9990:B14794, REGEXMATCH(CID!D9990:D14794, TEXTJOIN(""|"", TRUE, SPLIT(A9990, "";"")))))"),"#N/A")</f>
        <v>#N/A</v>
      </c>
    </row>
    <row r="9991">
      <c r="A9991" s="12" t="str">
        <f>IFERROR(__xludf.DUMMYFUNCTION("TEXTJOIN("";"", TRUE, FILTER(CID!$B$2:$B$14794, CID!B9991=CID!$D$2:$D$14794))"),"#N/A")</f>
        <v>#N/A</v>
      </c>
      <c r="B9991" s="12" t="str">
        <f>IFERROR(__xludf.DUMMYFUNCTION("TEXTJOIN(""; "", TRUE, FILTER(CID!B9991:B14794, REGEXMATCH(CID!D9991:D14794, TEXTJOIN(""|"", TRUE, SPLIT(A9991, "";"")))))"),"#N/A")</f>
        <v>#N/A</v>
      </c>
    </row>
    <row r="9992">
      <c r="A9992" s="12" t="str">
        <f>IFERROR(__xludf.DUMMYFUNCTION("TEXTJOIN("";"", TRUE, FILTER(CID!$B$2:$B$14794, CID!B9992=CID!$D$2:$D$14794))"),"#N/A")</f>
        <v>#N/A</v>
      </c>
      <c r="B9992" s="12" t="str">
        <f>IFERROR(__xludf.DUMMYFUNCTION("TEXTJOIN(""; "", TRUE, FILTER(CID!B9992:B14794, REGEXMATCH(CID!D9992:D14794, TEXTJOIN(""|"", TRUE, SPLIT(A9992, "";"")))))"),"#N/A")</f>
        <v>#N/A</v>
      </c>
    </row>
    <row r="9993">
      <c r="A9993" s="12" t="str">
        <f>IFERROR(__xludf.DUMMYFUNCTION("TEXTJOIN("";"", TRUE, FILTER(CID!$B$2:$B$14794, CID!B9993=CID!$D$2:$D$14794))"),"#N/A")</f>
        <v>#N/A</v>
      </c>
      <c r="B9993" s="12" t="str">
        <f>IFERROR(__xludf.DUMMYFUNCTION("TEXTJOIN(""; "", TRUE, FILTER(CID!B9993:B14794, REGEXMATCH(CID!D9993:D14794, TEXTJOIN(""|"", TRUE, SPLIT(A9993, "";"")))))"),"#N/A")</f>
        <v>#N/A</v>
      </c>
    </row>
    <row r="9994">
      <c r="A9994" s="12" t="str">
        <f>IFERROR(__xludf.DUMMYFUNCTION("TEXTJOIN("";"", TRUE, FILTER(CID!$B$2:$B$14794, CID!B9994=CID!$D$2:$D$14794))"),"#N/A")</f>
        <v>#N/A</v>
      </c>
      <c r="B9994" s="12" t="str">
        <f>IFERROR(__xludf.DUMMYFUNCTION("TEXTJOIN(""; "", TRUE, FILTER(CID!B9994:B14794, REGEXMATCH(CID!D9994:D14794, TEXTJOIN(""|"", TRUE, SPLIT(A9994, "";"")))))"),"#N/A")</f>
        <v>#N/A</v>
      </c>
    </row>
    <row r="9995">
      <c r="A9995" s="12" t="str">
        <f>IFERROR(__xludf.DUMMYFUNCTION("TEXTJOIN("";"", TRUE, FILTER(CID!$B$2:$B$14794, CID!B9995=CID!$D$2:$D$14794))"),"#N/A")</f>
        <v>#N/A</v>
      </c>
      <c r="B9995" s="12" t="str">
        <f>IFERROR(__xludf.DUMMYFUNCTION("TEXTJOIN(""; "", TRUE, FILTER(CID!B9995:B14794, REGEXMATCH(CID!D9995:D14794, TEXTJOIN(""|"", TRUE, SPLIT(A9995, "";"")))))"),"#N/A")</f>
        <v>#N/A</v>
      </c>
    </row>
    <row r="9996">
      <c r="A9996" s="12" t="str">
        <f>IFERROR(__xludf.DUMMYFUNCTION("TEXTJOIN("";"", TRUE, FILTER(CID!$B$2:$B$14794, CID!B9996=CID!$D$2:$D$14794))"),"#N/A")</f>
        <v>#N/A</v>
      </c>
      <c r="B9996" s="12" t="str">
        <f>IFERROR(__xludf.DUMMYFUNCTION("TEXTJOIN(""; "", TRUE, FILTER(CID!B9996:B14794, REGEXMATCH(CID!D9996:D14794, TEXTJOIN(""|"", TRUE, SPLIT(A9996, "";"")))))"),"#N/A")</f>
        <v>#N/A</v>
      </c>
    </row>
    <row r="9997">
      <c r="A9997" s="12" t="str">
        <f>IFERROR(__xludf.DUMMYFUNCTION("TEXTJOIN("";"", TRUE, FILTER(CID!$B$2:$B$14794, CID!B9997=CID!$D$2:$D$14794))"),"#N/A")</f>
        <v>#N/A</v>
      </c>
      <c r="B9997" s="12" t="str">
        <f>IFERROR(__xludf.DUMMYFUNCTION("TEXTJOIN(""; "", TRUE, FILTER(CID!B9997:B14794, REGEXMATCH(CID!D9997:D14794, TEXTJOIN(""|"", TRUE, SPLIT(A9997, "";"")))))"),"#N/A")</f>
        <v>#N/A</v>
      </c>
    </row>
    <row r="9998">
      <c r="A9998" s="12" t="str">
        <f>IFERROR(__xludf.DUMMYFUNCTION("TEXTJOIN("";"", TRUE, FILTER(CID!$B$2:$B$14794, CID!B9998=CID!$D$2:$D$14794))"),"#N/A")</f>
        <v>#N/A</v>
      </c>
      <c r="B9998" s="12" t="str">
        <f>IFERROR(__xludf.DUMMYFUNCTION("TEXTJOIN(""; "", TRUE, FILTER(CID!B9998:B14794, REGEXMATCH(CID!D9998:D14794, TEXTJOIN(""|"", TRUE, SPLIT(A9998, "";"")))))"),"#N/A")</f>
        <v>#N/A</v>
      </c>
    </row>
    <row r="9999">
      <c r="A9999" s="12" t="str">
        <f>IFERROR(__xludf.DUMMYFUNCTION("TEXTJOIN("";"", TRUE, FILTER(CID!$B$2:$B$14794, CID!B9999=CID!$D$2:$D$14794))"),"#N/A")</f>
        <v>#N/A</v>
      </c>
      <c r="B9999" s="12" t="str">
        <f>IFERROR(__xludf.DUMMYFUNCTION("TEXTJOIN(""; "", TRUE, FILTER(CID!B9999:B14794, REGEXMATCH(CID!D9999:D14794, TEXTJOIN(""|"", TRUE, SPLIT(A9999, "";"")))))"),"#N/A")</f>
        <v>#N/A</v>
      </c>
    </row>
    <row r="10000">
      <c r="A10000" s="12" t="str">
        <f>IFERROR(__xludf.DUMMYFUNCTION("TEXTJOIN("";"", TRUE, FILTER(CID!$B$2:$B$14794, CID!B10000=CID!$D$2:$D$14794))"),"#N/A")</f>
        <v>#N/A</v>
      </c>
      <c r="B10000" s="12" t="str">
        <f>IFERROR(__xludf.DUMMYFUNCTION("TEXTJOIN(""; "", TRUE, FILTER(CID!B10000:B14794, REGEXMATCH(CID!D10000:D14794, TEXTJOIN(""|"", TRUE, SPLIT(A10000, "";"")))))"),"#N/A")</f>
        <v>#N/A</v>
      </c>
    </row>
    <row r="10001">
      <c r="A10001" s="12" t="str">
        <f>IFERROR(__xludf.DUMMYFUNCTION("TEXTJOIN("";"", TRUE, FILTER(CID!$B$2:$B$14794, CID!B10001=CID!$D$2:$D$14794))"),"#N/A")</f>
        <v>#N/A</v>
      </c>
      <c r="B10001" s="12" t="str">
        <f>IFERROR(__xludf.DUMMYFUNCTION("TEXTJOIN(""; "", TRUE, FILTER(CID!B10001:B14794, REGEXMATCH(CID!D10001:D14794, TEXTJOIN(""|"", TRUE, SPLIT(A10001, "";"")))))"),"#N/A")</f>
        <v>#N/A</v>
      </c>
    </row>
    <row r="10002">
      <c r="A10002" s="12" t="str">
        <f>IFERROR(__xludf.DUMMYFUNCTION("TEXTJOIN("";"", TRUE, FILTER(CID!$B$2:$B$14794, CID!B10002=CID!$D$2:$D$14794))"),"#N/A")</f>
        <v>#N/A</v>
      </c>
      <c r="B10002" s="12" t="str">
        <f>IFERROR(__xludf.DUMMYFUNCTION("TEXTJOIN(""; "", TRUE, FILTER(CID!B10002:B14794, REGEXMATCH(CID!D10002:D14794, TEXTJOIN(""|"", TRUE, SPLIT(A10002, "";"")))))"),"#N/A")</f>
        <v>#N/A</v>
      </c>
    </row>
    <row r="10003">
      <c r="A10003" s="12" t="str">
        <f>IFERROR(__xludf.DUMMYFUNCTION("TEXTJOIN("";"", TRUE, FILTER(CID!$B$2:$B$14794, CID!B10003=CID!$D$2:$D$14794))"),"#N/A")</f>
        <v>#N/A</v>
      </c>
      <c r="B10003" s="12" t="str">
        <f>IFERROR(__xludf.DUMMYFUNCTION("TEXTJOIN(""; "", TRUE, FILTER(CID!B10003:B14794, REGEXMATCH(CID!D10003:D14794, TEXTJOIN(""|"", TRUE, SPLIT(A10003, "";"")))))"),"#N/A")</f>
        <v>#N/A</v>
      </c>
    </row>
    <row r="10004">
      <c r="A10004" s="12" t="str">
        <f>IFERROR(__xludf.DUMMYFUNCTION("TEXTJOIN("";"", TRUE, FILTER(CID!$B$2:$B$14794, CID!B10004=CID!$D$2:$D$14794))"),"#N/A")</f>
        <v>#N/A</v>
      </c>
      <c r="B10004" s="12" t="str">
        <f>IFERROR(__xludf.DUMMYFUNCTION("TEXTJOIN(""; "", TRUE, FILTER(CID!B10004:B14794, REGEXMATCH(CID!D10004:D14794, TEXTJOIN(""|"", TRUE, SPLIT(A10004, "";"")))))"),"#N/A")</f>
        <v>#N/A</v>
      </c>
    </row>
    <row r="10005">
      <c r="A10005" s="12" t="str">
        <f>IFERROR(__xludf.DUMMYFUNCTION("TEXTJOIN("";"", TRUE, FILTER(CID!$B$2:$B$14794, CID!B10005=CID!$D$2:$D$14794))"),"#N/A")</f>
        <v>#N/A</v>
      </c>
      <c r="B10005" s="12" t="str">
        <f>IFERROR(__xludf.DUMMYFUNCTION("TEXTJOIN(""; "", TRUE, FILTER(CID!B10005:B14794, REGEXMATCH(CID!D10005:D14794, TEXTJOIN(""|"", TRUE, SPLIT(A10005, "";"")))))"),"#N/A")</f>
        <v>#N/A</v>
      </c>
    </row>
    <row r="10006">
      <c r="A10006" s="12" t="str">
        <f>IFERROR(__xludf.DUMMYFUNCTION("TEXTJOIN("";"", TRUE, FILTER(CID!$B$2:$B$14794, CID!B10006=CID!$D$2:$D$14794))"),"#N/A")</f>
        <v>#N/A</v>
      </c>
      <c r="B10006" s="12" t="str">
        <f>IFERROR(__xludf.DUMMYFUNCTION("TEXTJOIN(""; "", TRUE, FILTER(CID!B10006:B14794, REGEXMATCH(CID!D10006:D14794, TEXTJOIN(""|"", TRUE, SPLIT(A10006, "";"")))))"),"#N/A")</f>
        <v>#N/A</v>
      </c>
    </row>
    <row r="10007">
      <c r="A10007" s="12" t="str">
        <f>IFERROR(__xludf.DUMMYFUNCTION("TEXTJOIN("";"", TRUE, FILTER(CID!$B$2:$B$14794, CID!B10007=CID!$D$2:$D$14794))"),"#N/A")</f>
        <v>#N/A</v>
      </c>
      <c r="B10007" s="12" t="str">
        <f>IFERROR(__xludf.DUMMYFUNCTION("TEXTJOIN(""; "", TRUE, FILTER(CID!B10007:B14794, REGEXMATCH(CID!D10007:D14794, TEXTJOIN(""|"", TRUE, SPLIT(A10007, "";"")))))"),"#N/A")</f>
        <v>#N/A</v>
      </c>
    </row>
    <row r="10008">
      <c r="A10008" s="12" t="str">
        <f>IFERROR(__xludf.DUMMYFUNCTION("TEXTJOIN("";"", TRUE, FILTER(CID!$B$2:$B$14794, CID!B10008=CID!$D$2:$D$14794))"),"#N/A")</f>
        <v>#N/A</v>
      </c>
      <c r="B10008" s="12" t="str">
        <f>IFERROR(__xludf.DUMMYFUNCTION("TEXTJOIN(""; "", TRUE, FILTER(CID!B10008:B14794, REGEXMATCH(CID!D10008:D14794, TEXTJOIN(""|"", TRUE, SPLIT(A10008, "";"")))))"),"#N/A")</f>
        <v>#N/A</v>
      </c>
    </row>
    <row r="10009">
      <c r="A10009" s="12" t="str">
        <f>IFERROR(__xludf.DUMMYFUNCTION("TEXTJOIN("";"", TRUE, FILTER(CID!$B$2:$B$14794, CID!B10009=CID!$D$2:$D$14794))"),"#N/A")</f>
        <v>#N/A</v>
      </c>
      <c r="B10009" s="12" t="str">
        <f>IFERROR(__xludf.DUMMYFUNCTION("TEXTJOIN(""; "", TRUE, FILTER(CID!B10009:B14794, REGEXMATCH(CID!D10009:D14794, TEXTJOIN(""|"", TRUE, SPLIT(A10009, "";"")))))"),"#N/A")</f>
        <v>#N/A</v>
      </c>
    </row>
    <row r="10010">
      <c r="A10010" s="12" t="str">
        <f>IFERROR(__xludf.DUMMYFUNCTION("TEXTJOIN("";"", TRUE, FILTER(CID!$B$2:$B$14794, CID!B10010=CID!$D$2:$D$14794))"),"#N/A")</f>
        <v>#N/A</v>
      </c>
      <c r="B10010" s="12" t="str">
        <f>IFERROR(__xludf.DUMMYFUNCTION("TEXTJOIN(""; "", TRUE, FILTER(CID!B10010:B14794, REGEXMATCH(CID!D10010:D14794, TEXTJOIN(""|"", TRUE, SPLIT(A10010, "";"")))))"),"#N/A")</f>
        <v>#N/A</v>
      </c>
    </row>
    <row r="10011">
      <c r="A10011" s="12" t="str">
        <f>IFERROR(__xludf.DUMMYFUNCTION("TEXTJOIN("";"", TRUE, FILTER(CID!$B$2:$B$14794, CID!B10011=CID!$D$2:$D$14794))"),"#N/A")</f>
        <v>#N/A</v>
      </c>
      <c r="B10011" s="12" t="str">
        <f>IFERROR(__xludf.DUMMYFUNCTION("TEXTJOIN(""; "", TRUE, FILTER(CID!B10011:B14794, REGEXMATCH(CID!D10011:D14794, TEXTJOIN(""|"", TRUE, SPLIT(A10011, "";"")))))"),"#N/A")</f>
        <v>#N/A</v>
      </c>
    </row>
    <row r="10012">
      <c r="A10012" s="12" t="str">
        <f>IFERROR(__xludf.DUMMYFUNCTION("TEXTJOIN("";"", TRUE, FILTER(CID!$B$2:$B$14794, CID!B10012=CID!$D$2:$D$14794))"),"#N/A")</f>
        <v>#N/A</v>
      </c>
      <c r="B10012" s="12" t="str">
        <f>IFERROR(__xludf.DUMMYFUNCTION("TEXTJOIN(""; "", TRUE, FILTER(CID!B10012:B14794, REGEXMATCH(CID!D10012:D14794, TEXTJOIN(""|"", TRUE, SPLIT(A10012, "";"")))))"),"#N/A")</f>
        <v>#N/A</v>
      </c>
    </row>
    <row r="10013">
      <c r="A10013" s="12" t="str">
        <f>IFERROR(__xludf.DUMMYFUNCTION("TEXTJOIN("";"", TRUE, FILTER(CID!$B$2:$B$14794, CID!B10013=CID!$D$2:$D$14794))"),"#N/A")</f>
        <v>#N/A</v>
      </c>
      <c r="B10013" s="12" t="str">
        <f>IFERROR(__xludf.DUMMYFUNCTION("TEXTJOIN(""; "", TRUE, FILTER(CID!B10013:B14794, REGEXMATCH(CID!D10013:D14794, TEXTJOIN(""|"", TRUE, SPLIT(A10013, "";"")))))"),"#N/A")</f>
        <v>#N/A</v>
      </c>
    </row>
    <row r="10014">
      <c r="A10014" s="12" t="str">
        <f>IFERROR(__xludf.DUMMYFUNCTION("TEXTJOIN("";"", TRUE, FILTER(CID!$B$2:$B$14794, CID!B10014=CID!$D$2:$D$14794))"),"#N/A")</f>
        <v>#N/A</v>
      </c>
      <c r="B10014" s="12" t="str">
        <f>IFERROR(__xludf.DUMMYFUNCTION("TEXTJOIN(""; "", TRUE, FILTER(CID!B10014:B14794, REGEXMATCH(CID!D10014:D14794, TEXTJOIN(""|"", TRUE, SPLIT(A10014, "";"")))))"),"#N/A")</f>
        <v>#N/A</v>
      </c>
    </row>
    <row r="10015">
      <c r="A10015" s="12" t="str">
        <f>IFERROR(__xludf.DUMMYFUNCTION("TEXTJOIN("";"", TRUE, FILTER(CID!$B$2:$B$14794, CID!B10015=CID!$D$2:$D$14794))"),"#N/A")</f>
        <v>#N/A</v>
      </c>
      <c r="B10015" s="12" t="str">
        <f>IFERROR(__xludf.DUMMYFUNCTION("TEXTJOIN(""; "", TRUE, FILTER(CID!B10015:B14794, REGEXMATCH(CID!D10015:D14794, TEXTJOIN(""|"", TRUE, SPLIT(A10015, "";"")))))"),"#N/A")</f>
        <v>#N/A</v>
      </c>
    </row>
    <row r="10016">
      <c r="A10016" s="12" t="str">
        <f>IFERROR(__xludf.DUMMYFUNCTION("TEXTJOIN("";"", TRUE, FILTER(CID!$B$2:$B$14794, CID!B10016=CID!$D$2:$D$14794))"),"#N/A")</f>
        <v>#N/A</v>
      </c>
      <c r="B10016" s="12" t="str">
        <f>IFERROR(__xludf.DUMMYFUNCTION("TEXTJOIN(""; "", TRUE, FILTER(CID!B10016:B14794, REGEXMATCH(CID!D10016:D14794, TEXTJOIN(""|"", TRUE, SPLIT(A10016, "";"")))))"),"#N/A")</f>
        <v>#N/A</v>
      </c>
    </row>
    <row r="10017">
      <c r="A10017" s="12" t="str">
        <f>IFERROR(__xludf.DUMMYFUNCTION("TEXTJOIN("";"", TRUE, FILTER(CID!$B$2:$B$14794, CID!B10017=CID!$D$2:$D$14794))"),"#N/A")</f>
        <v>#N/A</v>
      </c>
      <c r="B10017" s="12" t="str">
        <f>IFERROR(__xludf.DUMMYFUNCTION("TEXTJOIN(""; "", TRUE, FILTER(CID!B10017:B14794, REGEXMATCH(CID!D10017:D14794, TEXTJOIN(""|"", TRUE, SPLIT(A10017, "";"")))))"),"#N/A")</f>
        <v>#N/A</v>
      </c>
    </row>
    <row r="10018">
      <c r="A10018" s="12" t="str">
        <f>IFERROR(__xludf.DUMMYFUNCTION("TEXTJOIN("";"", TRUE, FILTER(CID!$B$2:$B$14794, CID!B10018=CID!$D$2:$D$14794))"),"#N/A")</f>
        <v>#N/A</v>
      </c>
      <c r="B10018" s="12" t="str">
        <f>IFERROR(__xludf.DUMMYFUNCTION("TEXTJOIN(""; "", TRUE, FILTER(CID!B10018:B14794, REGEXMATCH(CID!D10018:D14794, TEXTJOIN(""|"", TRUE, SPLIT(A10018, "";"")))))"),"#N/A")</f>
        <v>#N/A</v>
      </c>
    </row>
    <row r="10019">
      <c r="A10019" s="12" t="str">
        <f>IFERROR(__xludf.DUMMYFUNCTION("TEXTJOIN("";"", TRUE, FILTER(CID!$B$2:$B$14794, CID!B10019=CID!$D$2:$D$14794))"),"#N/A")</f>
        <v>#N/A</v>
      </c>
      <c r="B10019" s="12" t="str">
        <f>IFERROR(__xludf.DUMMYFUNCTION("TEXTJOIN(""; "", TRUE, FILTER(CID!B10019:B14794, REGEXMATCH(CID!D10019:D14794, TEXTJOIN(""|"", TRUE, SPLIT(A10019, "";"")))))"),"#N/A")</f>
        <v>#N/A</v>
      </c>
    </row>
    <row r="10020">
      <c r="A10020" s="12" t="str">
        <f>IFERROR(__xludf.DUMMYFUNCTION("TEXTJOIN("";"", TRUE, FILTER(CID!$B$2:$B$14794, CID!B10020=CID!$D$2:$D$14794))"),"#N/A")</f>
        <v>#N/A</v>
      </c>
      <c r="B10020" s="12" t="str">
        <f>IFERROR(__xludf.DUMMYFUNCTION("TEXTJOIN(""; "", TRUE, FILTER(CID!B10020:B14794, REGEXMATCH(CID!D10020:D14794, TEXTJOIN(""|"", TRUE, SPLIT(A10020, "";"")))))"),"#N/A")</f>
        <v>#N/A</v>
      </c>
    </row>
    <row r="10021">
      <c r="A10021" s="12" t="str">
        <f>IFERROR(__xludf.DUMMYFUNCTION("TEXTJOIN("";"", TRUE, FILTER(CID!$B$2:$B$14794, CID!B10021=CID!$D$2:$D$14794))"),"#N/A")</f>
        <v>#N/A</v>
      </c>
      <c r="B10021" s="12" t="str">
        <f>IFERROR(__xludf.DUMMYFUNCTION("TEXTJOIN(""; "", TRUE, FILTER(CID!B10021:B14794, REGEXMATCH(CID!D10021:D14794, TEXTJOIN(""|"", TRUE, SPLIT(A10021, "";"")))))"),"#N/A")</f>
        <v>#N/A</v>
      </c>
    </row>
    <row r="10022">
      <c r="A10022" s="12" t="str">
        <f>IFERROR(__xludf.DUMMYFUNCTION("TEXTJOIN("";"", TRUE, FILTER(CID!$B$2:$B$14794, CID!B10022=CID!$D$2:$D$14794))"),"#N/A")</f>
        <v>#N/A</v>
      </c>
      <c r="B10022" s="12" t="str">
        <f>IFERROR(__xludf.DUMMYFUNCTION("TEXTJOIN(""; "", TRUE, FILTER(CID!B10022:B14794, REGEXMATCH(CID!D10022:D14794, TEXTJOIN(""|"", TRUE, SPLIT(A10022, "";"")))))"),"#N/A")</f>
        <v>#N/A</v>
      </c>
    </row>
    <row r="10023">
      <c r="A10023" s="12" t="str">
        <f>IFERROR(__xludf.DUMMYFUNCTION("TEXTJOIN("";"", TRUE, FILTER(CID!$B$2:$B$14794, CID!B10023=CID!$D$2:$D$14794))"),"#N/A")</f>
        <v>#N/A</v>
      </c>
      <c r="B10023" s="12" t="str">
        <f>IFERROR(__xludf.DUMMYFUNCTION("TEXTJOIN(""; "", TRUE, FILTER(CID!B10023:B14794, REGEXMATCH(CID!D10023:D14794, TEXTJOIN(""|"", TRUE, SPLIT(A10023, "";"")))))"),"#N/A")</f>
        <v>#N/A</v>
      </c>
    </row>
    <row r="10024">
      <c r="A10024" s="12" t="str">
        <f>IFERROR(__xludf.DUMMYFUNCTION("TEXTJOIN("";"", TRUE, FILTER(CID!$B$2:$B$14794, CID!B10024=CID!$D$2:$D$14794))"),"#N/A")</f>
        <v>#N/A</v>
      </c>
      <c r="B10024" s="12" t="str">
        <f>IFERROR(__xludf.DUMMYFUNCTION("TEXTJOIN(""; "", TRUE, FILTER(CID!B10024:B14794, REGEXMATCH(CID!D10024:D14794, TEXTJOIN(""|"", TRUE, SPLIT(A10024, "";"")))))"),"#N/A")</f>
        <v>#N/A</v>
      </c>
    </row>
    <row r="10025">
      <c r="A10025" s="12" t="str">
        <f>IFERROR(__xludf.DUMMYFUNCTION("TEXTJOIN("";"", TRUE, FILTER(CID!$B$2:$B$14794, CID!B10025=CID!$D$2:$D$14794))"),"#N/A")</f>
        <v>#N/A</v>
      </c>
      <c r="B10025" s="12" t="str">
        <f>IFERROR(__xludf.DUMMYFUNCTION("TEXTJOIN(""; "", TRUE, FILTER(CID!B10025:B14794, REGEXMATCH(CID!D10025:D14794, TEXTJOIN(""|"", TRUE, SPLIT(A10025, "";"")))))"),"#N/A")</f>
        <v>#N/A</v>
      </c>
    </row>
    <row r="10026">
      <c r="A10026" s="12" t="str">
        <f>IFERROR(__xludf.DUMMYFUNCTION("TEXTJOIN("";"", TRUE, FILTER(CID!$B$2:$B$14794, CID!B10026=CID!$D$2:$D$14794))"),"#N/A")</f>
        <v>#N/A</v>
      </c>
      <c r="B10026" s="12" t="str">
        <f>IFERROR(__xludf.DUMMYFUNCTION("TEXTJOIN(""; "", TRUE, FILTER(CID!B10026:B14794, REGEXMATCH(CID!D10026:D14794, TEXTJOIN(""|"", TRUE, SPLIT(A10026, "";"")))))"),"#N/A")</f>
        <v>#N/A</v>
      </c>
    </row>
    <row r="10027">
      <c r="A10027" s="12" t="str">
        <f>IFERROR(__xludf.DUMMYFUNCTION("TEXTJOIN("";"", TRUE, FILTER(CID!$B$2:$B$14794, CID!B10027=CID!$D$2:$D$14794))"),"#N/A")</f>
        <v>#N/A</v>
      </c>
      <c r="B10027" s="12" t="str">
        <f>IFERROR(__xludf.DUMMYFUNCTION("TEXTJOIN(""; "", TRUE, FILTER(CID!B10027:B14794, REGEXMATCH(CID!D10027:D14794, TEXTJOIN(""|"", TRUE, SPLIT(A10027, "";"")))))"),"#N/A")</f>
        <v>#N/A</v>
      </c>
    </row>
    <row r="10028">
      <c r="A10028" s="12" t="str">
        <f>IFERROR(__xludf.DUMMYFUNCTION("TEXTJOIN("";"", TRUE, FILTER(CID!$B$2:$B$14794, CID!B10028=CID!$D$2:$D$14794))"),"#N/A")</f>
        <v>#N/A</v>
      </c>
      <c r="B10028" s="12" t="str">
        <f>IFERROR(__xludf.DUMMYFUNCTION("TEXTJOIN(""; "", TRUE, FILTER(CID!B10028:B14794, REGEXMATCH(CID!D10028:D14794, TEXTJOIN(""|"", TRUE, SPLIT(A10028, "";"")))))"),"#N/A")</f>
        <v>#N/A</v>
      </c>
    </row>
    <row r="10029">
      <c r="A10029" s="12" t="str">
        <f>IFERROR(__xludf.DUMMYFUNCTION("TEXTJOIN("";"", TRUE, FILTER(CID!$B$2:$B$14794, CID!B10029=CID!$D$2:$D$14794))"),"#N/A")</f>
        <v>#N/A</v>
      </c>
      <c r="B10029" s="12" t="str">
        <f>IFERROR(__xludf.DUMMYFUNCTION("TEXTJOIN(""; "", TRUE, FILTER(CID!B10029:B14794, REGEXMATCH(CID!D10029:D14794, TEXTJOIN(""|"", TRUE, SPLIT(A10029, "";"")))))"),"#N/A")</f>
        <v>#N/A</v>
      </c>
    </row>
    <row r="10030">
      <c r="A10030" s="12" t="str">
        <f>IFERROR(__xludf.DUMMYFUNCTION("TEXTJOIN("";"", TRUE, FILTER(CID!$B$2:$B$14794, CID!B10030=CID!$D$2:$D$14794))"),"#N/A")</f>
        <v>#N/A</v>
      </c>
      <c r="B10030" s="12" t="str">
        <f>IFERROR(__xludf.DUMMYFUNCTION("TEXTJOIN(""; "", TRUE, FILTER(CID!B10030:B14794, REGEXMATCH(CID!D10030:D14794, TEXTJOIN(""|"", TRUE, SPLIT(A10030, "";"")))))"),"#N/A")</f>
        <v>#N/A</v>
      </c>
    </row>
    <row r="10031">
      <c r="A10031" s="12" t="str">
        <f>IFERROR(__xludf.DUMMYFUNCTION("TEXTJOIN("";"", TRUE, FILTER(CID!$B$2:$B$14794, CID!B10031=CID!$D$2:$D$14794))"),"#N/A")</f>
        <v>#N/A</v>
      </c>
      <c r="B10031" s="12" t="str">
        <f>IFERROR(__xludf.DUMMYFUNCTION("TEXTJOIN(""; "", TRUE, FILTER(CID!B10031:B14794, REGEXMATCH(CID!D10031:D14794, TEXTJOIN(""|"", TRUE, SPLIT(A10031, "";"")))))"),"#N/A")</f>
        <v>#N/A</v>
      </c>
    </row>
    <row r="10032">
      <c r="A10032" s="12" t="str">
        <f>IFERROR(__xludf.DUMMYFUNCTION("TEXTJOIN("";"", TRUE, FILTER(CID!$B$2:$B$14794, CID!B10032=CID!$D$2:$D$14794))"),"#N/A")</f>
        <v>#N/A</v>
      </c>
      <c r="B10032" s="12" t="str">
        <f>IFERROR(__xludf.DUMMYFUNCTION("TEXTJOIN(""; "", TRUE, FILTER(CID!B10032:B14794, REGEXMATCH(CID!D10032:D14794, TEXTJOIN(""|"", TRUE, SPLIT(A10032, "";"")))))"),"#N/A")</f>
        <v>#N/A</v>
      </c>
    </row>
    <row r="10033">
      <c r="A10033" s="12" t="str">
        <f>IFERROR(__xludf.DUMMYFUNCTION("TEXTJOIN("";"", TRUE, FILTER(CID!$B$2:$B$14794, CID!B10033=CID!$D$2:$D$14794))"),"#N/A")</f>
        <v>#N/A</v>
      </c>
      <c r="B10033" s="12" t="str">
        <f>IFERROR(__xludf.DUMMYFUNCTION("TEXTJOIN(""; "", TRUE, FILTER(CID!B10033:B14794, REGEXMATCH(CID!D10033:D14794, TEXTJOIN(""|"", TRUE, SPLIT(A10033, "";"")))))"),"#N/A")</f>
        <v>#N/A</v>
      </c>
    </row>
    <row r="10034">
      <c r="A10034" s="12" t="str">
        <f>IFERROR(__xludf.DUMMYFUNCTION("TEXTJOIN("";"", TRUE, FILTER(CID!$B$2:$B$14794, CID!B10034=CID!$D$2:$D$14794))"),"#N/A")</f>
        <v>#N/A</v>
      </c>
      <c r="B10034" s="12" t="str">
        <f>IFERROR(__xludf.DUMMYFUNCTION("TEXTJOIN(""; "", TRUE, FILTER(CID!B10034:B14794, REGEXMATCH(CID!D10034:D14794, TEXTJOIN(""|"", TRUE, SPLIT(A10034, "";"")))))"),"#N/A")</f>
        <v>#N/A</v>
      </c>
    </row>
    <row r="10035">
      <c r="A10035" s="12" t="str">
        <f>IFERROR(__xludf.DUMMYFUNCTION("TEXTJOIN("";"", TRUE, FILTER(CID!$B$2:$B$14794, CID!B10035=CID!$D$2:$D$14794))"),"#N/A")</f>
        <v>#N/A</v>
      </c>
      <c r="B10035" s="12" t="str">
        <f>IFERROR(__xludf.DUMMYFUNCTION("TEXTJOIN(""; "", TRUE, FILTER(CID!B10035:B14794, REGEXMATCH(CID!D10035:D14794, TEXTJOIN(""|"", TRUE, SPLIT(A10035, "";"")))))"),"#N/A")</f>
        <v>#N/A</v>
      </c>
    </row>
    <row r="10036">
      <c r="A10036" s="12" t="str">
        <f>IFERROR(__xludf.DUMMYFUNCTION("TEXTJOIN("";"", TRUE, FILTER(CID!$B$2:$B$14794, CID!B10036=CID!$D$2:$D$14794))"),"#N/A")</f>
        <v>#N/A</v>
      </c>
      <c r="B10036" s="12" t="str">
        <f>IFERROR(__xludf.DUMMYFUNCTION("TEXTJOIN(""; "", TRUE, FILTER(CID!B10036:B14794, REGEXMATCH(CID!D10036:D14794, TEXTJOIN(""|"", TRUE, SPLIT(A10036, "";"")))))"),"#N/A")</f>
        <v>#N/A</v>
      </c>
    </row>
    <row r="10037">
      <c r="A10037" s="12" t="str">
        <f>IFERROR(__xludf.DUMMYFUNCTION("TEXTJOIN("";"", TRUE, FILTER(CID!$B$2:$B$14794, CID!B10037=CID!$D$2:$D$14794))"),"#N/A")</f>
        <v>#N/A</v>
      </c>
      <c r="B10037" s="12" t="str">
        <f>IFERROR(__xludf.DUMMYFUNCTION("TEXTJOIN(""; "", TRUE, FILTER(CID!B10037:B14794, REGEXMATCH(CID!D10037:D14794, TEXTJOIN(""|"", TRUE, SPLIT(A10037, "";"")))))"),"#N/A")</f>
        <v>#N/A</v>
      </c>
    </row>
    <row r="10038">
      <c r="A10038" s="12" t="str">
        <f>IFERROR(__xludf.DUMMYFUNCTION("TEXTJOIN("";"", TRUE, FILTER(CID!$B$2:$B$14794, CID!B10038=CID!$D$2:$D$14794))"),"#N/A")</f>
        <v>#N/A</v>
      </c>
      <c r="B10038" s="12" t="str">
        <f>IFERROR(__xludf.DUMMYFUNCTION("TEXTJOIN(""; "", TRUE, FILTER(CID!B10038:B14794, REGEXMATCH(CID!D10038:D14794, TEXTJOIN(""|"", TRUE, SPLIT(A10038, "";"")))))"),"#N/A")</f>
        <v>#N/A</v>
      </c>
    </row>
    <row r="10039">
      <c r="A10039" s="12" t="str">
        <f>IFERROR(__xludf.DUMMYFUNCTION("TEXTJOIN("";"", TRUE, FILTER(CID!$B$2:$B$14794, CID!B10039=CID!$D$2:$D$14794))"),"#N/A")</f>
        <v>#N/A</v>
      </c>
      <c r="B10039" s="12" t="str">
        <f>IFERROR(__xludf.DUMMYFUNCTION("TEXTJOIN(""; "", TRUE, FILTER(CID!B10039:B14794, REGEXMATCH(CID!D10039:D14794, TEXTJOIN(""|"", TRUE, SPLIT(A10039, "";"")))))"),"#N/A")</f>
        <v>#N/A</v>
      </c>
    </row>
    <row r="10040">
      <c r="A10040" s="12" t="str">
        <f>IFERROR(__xludf.DUMMYFUNCTION("TEXTJOIN("";"", TRUE, FILTER(CID!$B$2:$B$14794, CID!B10040=CID!$D$2:$D$14794))"),"#N/A")</f>
        <v>#N/A</v>
      </c>
      <c r="B10040" s="12" t="str">
        <f>IFERROR(__xludf.DUMMYFUNCTION("TEXTJOIN(""; "", TRUE, FILTER(CID!B10040:B14794, REGEXMATCH(CID!D10040:D14794, TEXTJOIN(""|"", TRUE, SPLIT(A10040, "";"")))))"),"#N/A")</f>
        <v>#N/A</v>
      </c>
    </row>
    <row r="10041">
      <c r="A10041" s="12" t="str">
        <f>IFERROR(__xludf.DUMMYFUNCTION("TEXTJOIN("";"", TRUE, FILTER(CID!$B$2:$B$14794, CID!B10041=CID!$D$2:$D$14794))"),"#N/A")</f>
        <v>#N/A</v>
      </c>
      <c r="B10041" s="12" t="str">
        <f>IFERROR(__xludf.DUMMYFUNCTION("TEXTJOIN(""; "", TRUE, FILTER(CID!B10041:B14794, REGEXMATCH(CID!D10041:D14794, TEXTJOIN(""|"", TRUE, SPLIT(A10041, "";"")))))"),"#N/A")</f>
        <v>#N/A</v>
      </c>
    </row>
    <row r="10042">
      <c r="A10042" s="12" t="str">
        <f>IFERROR(__xludf.DUMMYFUNCTION("TEXTJOIN("";"", TRUE, FILTER(CID!$B$2:$B$14794, CID!B10042=CID!$D$2:$D$14794))"),"#N/A")</f>
        <v>#N/A</v>
      </c>
      <c r="B10042" s="12" t="str">
        <f>IFERROR(__xludf.DUMMYFUNCTION("TEXTJOIN(""; "", TRUE, FILTER(CID!B10042:B14794, REGEXMATCH(CID!D10042:D14794, TEXTJOIN(""|"", TRUE, SPLIT(A10042, "";"")))))"),"#N/A")</f>
        <v>#N/A</v>
      </c>
    </row>
    <row r="10043">
      <c r="A10043" s="12" t="str">
        <f>IFERROR(__xludf.DUMMYFUNCTION("TEXTJOIN("";"", TRUE, FILTER(CID!$B$2:$B$14794, CID!B10043=CID!$D$2:$D$14794))"),"#N/A")</f>
        <v>#N/A</v>
      </c>
      <c r="B10043" s="12" t="str">
        <f>IFERROR(__xludf.DUMMYFUNCTION("TEXTJOIN(""; "", TRUE, FILTER(CID!B10043:B14794, REGEXMATCH(CID!D10043:D14794, TEXTJOIN(""|"", TRUE, SPLIT(A10043, "";"")))))"),"#N/A")</f>
        <v>#N/A</v>
      </c>
    </row>
    <row r="10044">
      <c r="A10044" s="12" t="str">
        <f>IFERROR(__xludf.DUMMYFUNCTION("TEXTJOIN("";"", TRUE, FILTER(CID!$B$2:$B$14794, CID!B10044=CID!$D$2:$D$14794))"),"#N/A")</f>
        <v>#N/A</v>
      </c>
      <c r="B10044" s="12" t="str">
        <f>IFERROR(__xludf.DUMMYFUNCTION("TEXTJOIN(""; "", TRUE, FILTER(CID!B10044:B14794, REGEXMATCH(CID!D10044:D14794, TEXTJOIN(""|"", TRUE, SPLIT(A10044, "";"")))))"),"#N/A")</f>
        <v>#N/A</v>
      </c>
    </row>
    <row r="10045">
      <c r="A10045" s="12" t="str">
        <f>IFERROR(__xludf.DUMMYFUNCTION("TEXTJOIN("";"", TRUE, FILTER(CID!$B$2:$B$14794, CID!B10045=CID!$D$2:$D$14794))"),"#N/A")</f>
        <v>#N/A</v>
      </c>
      <c r="B10045" s="12" t="str">
        <f>IFERROR(__xludf.DUMMYFUNCTION("TEXTJOIN(""; "", TRUE, FILTER(CID!B10045:B14794, REGEXMATCH(CID!D10045:D14794, TEXTJOIN(""|"", TRUE, SPLIT(A10045, "";"")))))"),"#N/A")</f>
        <v>#N/A</v>
      </c>
    </row>
    <row r="10046">
      <c r="A10046" s="12" t="str">
        <f>IFERROR(__xludf.DUMMYFUNCTION("TEXTJOIN("";"", TRUE, FILTER(CID!$B$2:$B$14794, CID!B10046=CID!$D$2:$D$14794))"),"#N/A")</f>
        <v>#N/A</v>
      </c>
      <c r="B10046" s="12" t="str">
        <f>IFERROR(__xludf.DUMMYFUNCTION("TEXTJOIN(""; "", TRUE, FILTER(CID!B10046:B14794, REGEXMATCH(CID!D10046:D14794, TEXTJOIN(""|"", TRUE, SPLIT(A10046, "";"")))))"),"#N/A")</f>
        <v>#N/A</v>
      </c>
    </row>
    <row r="10047">
      <c r="A10047" s="12" t="str">
        <f>IFERROR(__xludf.DUMMYFUNCTION("TEXTJOIN("";"", TRUE, FILTER(CID!$B$2:$B$14794, CID!B10047=CID!$D$2:$D$14794))"),"#N/A")</f>
        <v>#N/A</v>
      </c>
      <c r="B10047" s="12" t="str">
        <f>IFERROR(__xludf.DUMMYFUNCTION("TEXTJOIN(""; "", TRUE, FILTER(CID!B10047:B14794, REGEXMATCH(CID!D10047:D14794, TEXTJOIN(""|"", TRUE, SPLIT(A10047, "";"")))))"),"#N/A")</f>
        <v>#N/A</v>
      </c>
    </row>
    <row r="10048">
      <c r="A10048" s="12" t="str">
        <f>IFERROR(__xludf.DUMMYFUNCTION("TEXTJOIN("";"", TRUE, FILTER(CID!$B$2:$B$14794, CID!B10048=CID!$D$2:$D$14794))"),"#N/A")</f>
        <v>#N/A</v>
      </c>
      <c r="B10048" s="12" t="str">
        <f>IFERROR(__xludf.DUMMYFUNCTION("TEXTJOIN(""; "", TRUE, FILTER(CID!B10048:B14794, REGEXMATCH(CID!D10048:D14794, TEXTJOIN(""|"", TRUE, SPLIT(A10048, "";"")))))"),"#N/A")</f>
        <v>#N/A</v>
      </c>
    </row>
    <row r="10049">
      <c r="A10049" s="12" t="str">
        <f>IFERROR(__xludf.DUMMYFUNCTION("TEXTJOIN("";"", TRUE, FILTER(CID!$B$2:$B$14794, CID!B10049=CID!$D$2:$D$14794))"),"#N/A")</f>
        <v>#N/A</v>
      </c>
      <c r="B10049" s="12" t="str">
        <f>IFERROR(__xludf.DUMMYFUNCTION("TEXTJOIN(""; "", TRUE, FILTER(CID!B10049:B14794, REGEXMATCH(CID!D10049:D14794, TEXTJOIN(""|"", TRUE, SPLIT(A10049, "";"")))))"),"#N/A")</f>
        <v>#N/A</v>
      </c>
    </row>
    <row r="10050">
      <c r="A10050" s="12" t="str">
        <f>IFERROR(__xludf.DUMMYFUNCTION("TEXTJOIN("";"", TRUE, FILTER(CID!$B$2:$B$14794, CID!B10050=CID!$D$2:$D$14794))"),"#N/A")</f>
        <v>#N/A</v>
      </c>
      <c r="B10050" s="12" t="str">
        <f>IFERROR(__xludf.DUMMYFUNCTION("TEXTJOIN(""; "", TRUE, FILTER(CID!B10050:B14794, REGEXMATCH(CID!D10050:D14794, TEXTJOIN(""|"", TRUE, SPLIT(A10050, "";"")))))"),"#N/A")</f>
        <v>#N/A</v>
      </c>
    </row>
    <row r="10051">
      <c r="A10051" s="12" t="str">
        <f>IFERROR(__xludf.DUMMYFUNCTION("TEXTJOIN("";"", TRUE, FILTER(CID!$B$2:$B$14794, CID!B10051=CID!$D$2:$D$14794))"),"#N/A")</f>
        <v>#N/A</v>
      </c>
      <c r="B10051" s="12" t="str">
        <f>IFERROR(__xludf.DUMMYFUNCTION("TEXTJOIN(""; "", TRUE, FILTER(CID!B10051:B14794, REGEXMATCH(CID!D10051:D14794, TEXTJOIN(""|"", TRUE, SPLIT(A10051, "";"")))))"),"#N/A")</f>
        <v>#N/A</v>
      </c>
    </row>
    <row r="10052">
      <c r="A10052" s="12" t="str">
        <f>IFERROR(__xludf.DUMMYFUNCTION("TEXTJOIN("";"", TRUE, FILTER(CID!$B$2:$B$14794, CID!B10052=CID!$D$2:$D$14794))"),"#N/A")</f>
        <v>#N/A</v>
      </c>
      <c r="B10052" s="12" t="str">
        <f>IFERROR(__xludf.DUMMYFUNCTION("TEXTJOIN(""; "", TRUE, FILTER(CID!B10052:B14794, REGEXMATCH(CID!D10052:D14794, TEXTJOIN(""|"", TRUE, SPLIT(A10052, "";"")))))"),"#N/A")</f>
        <v>#N/A</v>
      </c>
    </row>
    <row r="10053">
      <c r="A10053" s="12" t="str">
        <f>IFERROR(__xludf.DUMMYFUNCTION("TEXTJOIN("";"", TRUE, FILTER(CID!$B$2:$B$14794, CID!B10053=CID!$D$2:$D$14794))"),"#N/A")</f>
        <v>#N/A</v>
      </c>
      <c r="B10053" s="12" t="str">
        <f>IFERROR(__xludf.DUMMYFUNCTION("TEXTJOIN(""; "", TRUE, FILTER(CID!B10053:B14794, REGEXMATCH(CID!D10053:D14794, TEXTJOIN(""|"", TRUE, SPLIT(A10053, "";"")))))"),"#N/A")</f>
        <v>#N/A</v>
      </c>
    </row>
    <row r="10054">
      <c r="A10054" s="12" t="str">
        <f>IFERROR(__xludf.DUMMYFUNCTION("TEXTJOIN("";"", TRUE, FILTER(CID!$B$2:$B$14794, CID!B10054=CID!$D$2:$D$14794))"),"#N/A")</f>
        <v>#N/A</v>
      </c>
      <c r="B10054" s="12" t="str">
        <f>IFERROR(__xludf.DUMMYFUNCTION("TEXTJOIN(""; "", TRUE, FILTER(CID!B10054:B14794, REGEXMATCH(CID!D10054:D14794, TEXTJOIN(""|"", TRUE, SPLIT(A10054, "";"")))))"),"#N/A")</f>
        <v>#N/A</v>
      </c>
    </row>
    <row r="10055">
      <c r="A10055" s="12" t="str">
        <f>IFERROR(__xludf.DUMMYFUNCTION("TEXTJOIN("";"", TRUE, FILTER(CID!$B$2:$B$14794, CID!B10055=CID!$D$2:$D$14794))"),"#N/A")</f>
        <v>#N/A</v>
      </c>
      <c r="B10055" s="12" t="str">
        <f>IFERROR(__xludf.DUMMYFUNCTION("TEXTJOIN(""; "", TRUE, FILTER(CID!B10055:B14794, REGEXMATCH(CID!D10055:D14794, TEXTJOIN(""|"", TRUE, SPLIT(A10055, "";"")))))"),"#N/A")</f>
        <v>#N/A</v>
      </c>
    </row>
    <row r="10056">
      <c r="A10056" s="12" t="str">
        <f>IFERROR(__xludf.DUMMYFUNCTION("TEXTJOIN("";"", TRUE, FILTER(CID!$B$2:$B$14794, CID!B10056=CID!$D$2:$D$14794))"),"#N/A")</f>
        <v>#N/A</v>
      </c>
      <c r="B10056" s="12" t="str">
        <f>IFERROR(__xludf.DUMMYFUNCTION("TEXTJOIN(""; "", TRUE, FILTER(CID!B10056:B14794, REGEXMATCH(CID!D10056:D14794, TEXTJOIN(""|"", TRUE, SPLIT(A10056, "";"")))))"),"#N/A")</f>
        <v>#N/A</v>
      </c>
    </row>
    <row r="10057">
      <c r="A10057" s="12" t="str">
        <f>IFERROR(__xludf.DUMMYFUNCTION("TEXTJOIN("";"", TRUE, FILTER(CID!$B$2:$B$14794, CID!B10057=CID!$D$2:$D$14794))"),"#N/A")</f>
        <v>#N/A</v>
      </c>
      <c r="B10057" s="12" t="str">
        <f>IFERROR(__xludf.DUMMYFUNCTION("TEXTJOIN(""; "", TRUE, FILTER(CID!B10057:B14794, REGEXMATCH(CID!D10057:D14794, TEXTJOIN(""|"", TRUE, SPLIT(A10057, "";"")))))"),"#N/A")</f>
        <v>#N/A</v>
      </c>
    </row>
    <row r="10058">
      <c r="A10058" s="12" t="str">
        <f>IFERROR(__xludf.DUMMYFUNCTION("TEXTJOIN("";"", TRUE, FILTER(CID!$B$2:$B$14794, CID!B10058=CID!$D$2:$D$14794))"),"#N/A")</f>
        <v>#N/A</v>
      </c>
      <c r="B10058" s="12" t="str">
        <f>IFERROR(__xludf.DUMMYFUNCTION("TEXTJOIN(""; "", TRUE, FILTER(CID!B10058:B14794, REGEXMATCH(CID!D10058:D14794, TEXTJOIN(""|"", TRUE, SPLIT(A10058, "";"")))))"),"#N/A")</f>
        <v>#N/A</v>
      </c>
    </row>
    <row r="10059">
      <c r="A10059" s="12" t="str">
        <f>IFERROR(__xludf.DUMMYFUNCTION("TEXTJOIN("";"", TRUE, FILTER(CID!$B$2:$B$14794, CID!B10059=CID!$D$2:$D$14794))"),"#N/A")</f>
        <v>#N/A</v>
      </c>
      <c r="B10059" s="12" t="str">
        <f>IFERROR(__xludf.DUMMYFUNCTION("TEXTJOIN(""; "", TRUE, FILTER(CID!B10059:B14794, REGEXMATCH(CID!D10059:D14794, TEXTJOIN(""|"", TRUE, SPLIT(A10059, "";"")))))"),"#N/A")</f>
        <v>#N/A</v>
      </c>
    </row>
    <row r="10060">
      <c r="A10060" s="12" t="str">
        <f>IFERROR(__xludf.DUMMYFUNCTION("TEXTJOIN("";"", TRUE, FILTER(CID!$B$2:$B$14794, CID!B10060=CID!$D$2:$D$14794))"),"#N/A")</f>
        <v>#N/A</v>
      </c>
      <c r="B10060" s="12" t="str">
        <f>IFERROR(__xludf.DUMMYFUNCTION("TEXTJOIN(""; "", TRUE, FILTER(CID!B10060:B14794, REGEXMATCH(CID!D10060:D14794, TEXTJOIN(""|"", TRUE, SPLIT(A10060, "";"")))))"),"#N/A")</f>
        <v>#N/A</v>
      </c>
    </row>
    <row r="10061">
      <c r="A10061" s="12" t="str">
        <f>IFERROR(__xludf.DUMMYFUNCTION("TEXTJOIN("";"", TRUE, FILTER(CID!$B$2:$B$14794, CID!B10061=CID!$D$2:$D$14794))"),"#N/A")</f>
        <v>#N/A</v>
      </c>
      <c r="B10061" s="12" t="str">
        <f>IFERROR(__xludf.DUMMYFUNCTION("TEXTJOIN(""; "", TRUE, FILTER(CID!B10061:B14794, REGEXMATCH(CID!D10061:D14794, TEXTJOIN(""|"", TRUE, SPLIT(A10061, "";"")))))"),"#N/A")</f>
        <v>#N/A</v>
      </c>
    </row>
    <row r="10062">
      <c r="A10062" s="12" t="str">
        <f>IFERROR(__xludf.DUMMYFUNCTION("TEXTJOIN("";"", TRUE, FILTER(CID!$B$2:$B$14794, CID!B10062=CID!$D$2:$D$14794))"),"#N/A")</f>
        <v>#N/A</v>
      </c>
      <c r="B10062" s="12" t="str">
        <f>IFERROR(__xludf.DUMMYFUNCTION("TEXTJOIN(""; "", TRUE, FILTER(CID!B10062:B14794, REGEXMATCH(CID!D10062:D14794, TEXTJOIN(""|"", TRUE, SPLIT(A10062, "";"")))))"),"#N/A")</f>
        <v>#N/A</v>
      </c>
    </row>
    <row r="10063">
      <c r="A10063" s="12" t="str">
        <f>IFERROR(__xludf.DUMMYFUNCTION("TEXTJOIN("";"", TRUE, FILTER(CID!$B$2:$B$14794, CID!B10063=CID!$D$2:$D$14794))"),"#N/A")</f>
        <v>#N/A</v>
      </c>
      <c r="B10063" s="12" t="str">
        <f>IFERROR(__xludf.DUMMYFUNCTION("TEXTJOIN(""; "", TRUE, FILTER(CID!B10063:B14794, REGEXMATCH(CID!D10063:D14794, TEXTJOIN(""|"", TRUE, SPLIT(A10063, "";"")))))"),"#N/A")</f>
        <v>#N/A</v>
      </c>
    </row>
    <row r="10064">
      <c r="A10064" s="12" t="str">
        <f>IFERROR(__xludf.DUMMYFUNCTION("TEXTJOIN("";"", TRUE, FILTER(CID!$B$2:$B$14794, CID!B10064=CID!$D$2:$D$14794))"),"#N/A")</f>
        <v>#N/A</v>
      </c>
      <c r="B10064" s="12" t="str">
        <f>IFERROR(__xludf.DUMMYFUNCTION("TEXTJOIN(""; "", TRUE, FILTER(CID!B10064:B14794, REGEXMATCH(CID!D10064:D14794, TEXTJOIN(""|"", TRUE, SPLIT(A10064, "";"")))))"),"#N/A")</f>
        <v>#N/A</v>
      </c>
    </row>
    <row r="10065">
      <c r="A10065" s="12" t="str">
        <f>IFERROR(__xludf.DUMMYFUNCTION("TEXTJOIN("";"", TRUE, FILTER(CID!$B$2:$B$14794, CID!B10065=CID!$D$2:$D$14794))"),"#N/A")</f>
        <v>#N/A</v>
      </c>
      <c r="B10065" s="12" t="str">
        <f>IFERROR(__xludf.DUMMYFUNCTION("TEXTJOIN(""; "", TRUE, FILTER(CID!B10065:B14794, REGEXMATCH(CID!D10065:D14794, TEXTJOIN(""|"", TRUE, SPLIT(A10065, "";"")))))"),"#N/A")</f>
        <v>#N/A</v>
      </c>
    </row>
    <row r="10066">
      <c r="A10066" s="12" t="str">
        <f>IFERROR(__xludf.DUMMYFUNCTION("TEXTJOIN("";"", TRUE, FILTER(CID!$B$2:$B$14794, CID!B10066=CID!$D$2:$D$14794))"),"#N/A")</f>
        <v>#N/A</v>
      </c>
      <c r="B10066" s="12" t="str">
        <f>IFERROR(__xludf.DUMMYFUNCTION("TEXTJOIN(""; "", TRUE, FILTER(CID!B10066:B14794, REGEXMATCH(CID!D10066:D14794, TEXTJOIN(""|"", TRUE, SPLIT(A10066, "";"")))))"),"#N/A")</f>
        <v>#N/A</v>
      </c>
    </row>
    <row r="10067">
      <c r="A10067" s="12" t="str">
        <f>IFERROR(__xludf.DUMMYFUNCTION("TEXTJOIN("";"", TRUE, FILTER(CID!$B$2:$B$14794, CID!B10067=CID!$D$2:$D$14794))"),"#N/A")</f>
        <v>#N/A</v>
      </c>
      <c r="B10067" s="12" t="str">
        <f>IFERROR(__xludf.DUMMYFUNCTION("TEXTJOIN(""; "", TRUE, FILTER(CID!B10067:B14794, REGEXMATCH(CID!D10067:D14794, TEXTJOIN(""|"", TRUE, SPLIT(A10067, "";"")))))"),"#N/A")</f>
        <v>#N/A</v>
      </c>
    </row>
    <row r="10068">
      <c r="A10068" s="12" t="str">
        <f>IFERROR(__xludf.DUMMYFUNCTION("TEXTJOIN("";"", TRUE, FILTER(CID!$B$2:$B$14794, CID!B10068=CID!$D$2:$D$14794))"),"#N/A")</f>
        <v>#N/A</v>
      </c>
      <c r="B10068" s="12" t="str">
        <f>IFERROR(__xludf.DUMMYFUNCTION("TEXTJOIN(""; "", TRUE, FILTER(CID!B10068:B14794, REGEXMATCH(CID!D10068:D14794, TEXTJOIN(""|"", TRUE, SPLIT(A10068, "";"")))))"),"#N/A")</f>
        <v>#N/A</v>
      </c>
    </row>
    <row r="10069">
      <c r="A10069" s="12" t="str">
        <f>IFERROR(__xludf.DUMMYFUNCTION("TEXTJOIN("";"", TRUE, FILTER(CID!$B$2:$B$14794, CID!B10069=CID!$D$2:$D$14794))"),"#N/A")</f>
        <v>#N/A</v>
      </c>
      <c r="B10069" s="12" t="str">
        <f>IFERROR(__xludf.DUMMYFUNCTION("TEXTJOIN(""; "", TRUE, FILTER(CID!B10069:B14794, REGEXMATCH(CID!D10069:D14794, TEXTJOIN(""|"", TRUE, SPLIT(A10069, "";"")))))"),"#N/A")</f>
        <v>#N/A</v>
      </c>
    </row>
    <row r="10070">
      <c r="A10070" s="12" t="str">
        <f>IFERROR(__xludf.DUMMYFUNCTION("TEXTJOIN("";"", TRUE, FILTER(CID!$B$2:$B$14794, CID!B10070=CID!$D$2:$D$14794))"),"#N/A")</f>
        <v>#N/A</v>
      </c>
      <c r="B10070" s="12" t="str">
        <f>IFERROR(__xludf.DUMMYFUNCTION("TEXTJOIN(""; "", TRUE, FILTER(CID!B10070:B14794, REGEXMATCH(CID!D10070:D14794, TEXTJOIN(""|"", TRUE, SPLIT(A10070, "";"")))))"),"#N/A")</f>
        <v>#N/A</v>
      </c>
    </row>
    <row r="10071">
      <c r="A10071" s="12" t="str">
        <f>IFERROR(__xludf.DUMMYFUNCTION("TEXTJOIN("";"", TRUE, FILTER(CID!$B$2:$B$14794, CID!B10071=CID!$D$2:$D$14794))"),"#N/A")</f>
        <v>#N/A</v>
      </c>
      <c r="B10071" s="12" t="str">
        <f>IFERROR(__xludf.DUMMYFUNCTION("TEXTJOIN(""; "", TRUE, FILTER(CID!B10071:B14794, REGEXMATCH(CID!D10071:D14794, TEXTJOIN(""|"", TRUE, SPLIT(A10071, "";"")))))"),"#N/A")</f>
        <v>#N/A</v>
      </c>
    </row>
    <row r="10072">
      <c r="A10072" s="12" t="str">
        <f>IFERROR(__xludf.DUMMYFUNCTION("TEXTJOIN("";"", TRUE, FILTER(CID!$B$2:$B$14794, CID!B10072=CID!$D$2:$D$14794))"),"#N/A")</f>
        <v>#N/A</v>
      </c>
      <c r="B10072" s="12" t="str">
        <f>IFERROR(__xludf.DUMMYFUNCTION("TEXTJOIN(""; "", TRUE, FILTER(CID!B10072:B14794, REGEXMATCH(CID!D10072:D14794, TEXTJOIN(""|"", TRUE, SPLIT(A10072, "";"")))))"),"#N/A")</f>
        <v>#N/A</v>
      </c>
    </row>
    <row r="10073">
      <c r="A10073" s="12" t="str">
        <f>IFERROR(__xludf.DUMMYFUNCTION("TEXTJOIN("";"", TRUE, FILTER(CID!$B$2:$B$14794, CID!B10073=CID!$D$2:$D$14794))"),"#N/A")</f>
        <v>#N/A</v>
      </c>
      <c r="B10073" s="12" t="str">
        <f>IFERROR(__xludf.DUMMYFUNCTION("TEXTJOIN(""; "", TRUE, FILTER(CID!B10073:B14794, REGEXMATCH(CID!D10073:D14794, TEXTJOIN(""|"", TRUE, SPLIT(A10073, "";"")))))"),"#N/A")</f>
        <v>#N/A</v>
      </c>
    </row>
    <row r="10074">
      <c r="A10074" s="12" t="str">
        <f>IFERROR(__xludf.DUMMYFUNCTION("TEXTJOIN("";"", TRUE, FILTER(CID!$B$2:$B$14794, CID!B10074=CID!$D$2:$D$14794))"),"#N/A")</f>
        <v>#N/A</v>
      </c>
      <c r="B10074" s="12" t="str">
        <f>IFERROR(__xludf.DUMMYFUNCTION("TEXTJOIN(""; "", TRUE, FILTER(CID!B10074:B14794, REGEXMATCH(CID!D10074:D14794, TEXTJOIN(""|"", TRUE, SPLIT(A10074, "";"")))))"),"#N/A")</f>
        <v>#N/A</v>
      </c>
    </row>
    <row r="10075">
      <c r="A10075" s="12" t="str">
        <f>IFERROR(__xludf.DUMMYFUNCTION("TEXTJOIN("";"", TRUE, FILTER(CID!$B$2:$B$14794, CID!B10075=CID!$D$2:$D$14794))"),"#N/A")</f>
        <v>#N/A</v>
      </c>
      <c r="B10075" s="12" t="str">
        <f>IFERROR(__xludf.DUMMYFUNCTION("TEXTJOIN(""; "", TRUE, FILTER(CID!B10075:B14794, REGEXMATCH(CID!D10075:D14794, TEXTJOIN(""|"", TRUE, SPLIT(A10075, "";"")))))"),"#N/A")</f>
        <v>#N/A</v>
      </c>
    </row>
    <row r="10076">
      <c r="A10076" s="12" t="str">
        <f>IFERROR(__xludf.DUMMYFUNCTION("TEXTJOIN("";"", TRUE, FILTER(CID!$B$2:$B$14794, CID!B10076=CID!$D$2:$D$14794))"),"#N/A")</f>
        <v>#N/A</v>
      </c>
      <c r="B10076" s="12" t="str">
        <f>IFERROR(__xludf.DUMMYFUNCTION("TEXTJOIN(""; "", TRUE, FILTER(CID!B10076:B14794, REGEXMATCH(CID!D10076:D14794, TEXTJOIN(""|"", TRUE, SPLIT(A10076, "";"")))))"),"#N/A")</f>
        <v>#N/A</v>
      </c>
    </row>
    <row r="10077">
      <c r="A10077" s="12" t="str">
        <f>IFERROR(__xludf.DUMMYFUNCTION("TEXTJOIN("";"", TRUE, FILTER(CID!$B$2:$B$14794, CID!B10077=CID!$D$2:$D$14794))"),"#N/A")</f>
        <v>#N/A</v>
      </c>
      <c r="B10077" s="12" t="str">
        <f>IFERROR(__xludf.DUMMYFUNCTION("TEXTJOIN(""; "", TRUE, FILTER(CID!B10077:B14794, REGEXMATCH(CID!D10077:D14794, TEXTJOIN(""|"", TRUE, SPLIT(A10077, "";"")))))"),"#N/A")</f>
        <v>#N/A</v>
      </c>
    </row>
    <row r="10078">
      <c r="A10078" s="12" t="str">
        <f>IFERROR(__xludf.DUMMYFUNCTION("TEXTJOIN("";"", TRUE, FILTER(CID!$B$2:$B$14794, CID!B10078=CID!$D$2:$D$14794))"),"#N/A")</f>
        <v>#N/A</v>
      </c>
      <c r="B10078" s="12" t="str">
        <f>IFERROR(__xludf.DUMMYFUNCTION("TEXTJOIN(""; "", TRUE, FILTER(CID!B10078:B14794, REGEXMATCH(CID!D10078:D14794, TEXTJOIN(""|"", TRUE, SPLIT(A10078, "";"")))))"),"#N/A")</f>
        <v>#N/A</v>
      </c>
    </row>
    <row r="10079">
      <c r="A10079" s="12" t="str">
        <f>IFERROR(__xludf.DUMMYFUNCTION("TEXTJOIN("";"", TRUE, FILTER(CID!$B$2:$B$14794, CID!B10079=CID!$D$2:$D$14794))"),"#N/A")</f>
        <v>#N/A</v>
      </c>
      <c r="B10079" s="12" t="str">
        <f>IFERROR(__xludf.DUMMYFUNCTION("TEXTJOIN(""; "", TRUE, FILTER(CID!B10079:B14794, REGEXMATCH(CID!D10079:D14794, TEXTJOIN(""|"", TRUE, SPLIT(A10079, "";"")))))"),"#N/A")</f>
        <v>#N/A</v>
      </c>
    </row>
    <row r="10080">
      <c r="A10080" s="12" t="str">
        <f>IFERROR(__xludf.DUMMYFUNCTION("TEXTJOIN("";"", TRUE, FILTER(CID!$B$2:$B$14794, CID!B10080=CID!$D$2:$D$14794))"),"#N/A")</f>
        <v>#N/A</v>
      </c>
      <c r="B10080" s="12" t="str">
        <f>IFERROR(__xludf.DUMMYFUNCTION("TEXTJOIN(""; "", TRUE, FILTER(CID!B10080:B14794, REGEXMATCH(CID!D10080:D14794, TEXTJOIN(""|"", TRUE, SPLIT(A10080, "";"")))))"),"#N/A")</f>
        <v>#N/A</v>
      </c>
    </row>
    <row r="10081">
      <c r="A10081" s="12" t="str">
        <f>IFERROR(__xludf.DUMMYFUNCTION("TEXTJOIN("";"", TRUE, FILTER(CID!$B$2:$B$14794, CID!B10081=CID!$D$2:$D$14794))"),"#N/A")</f>
        <v>#N/A</v>
      </c>
      <c r="B10081" s="12" t="str">
        <f>IFERROR(__xludf.DUMMYFUNCTION("TEXTJOIN(""; "", TRUE, FILTER(CID!B10081:B14794, REGEXMATCH(CID!D10081:D14794, TEXTJOIN(""|"", TRUE, SPLIT(A10081, "";"")))))"),"#N/A")</f>
        <v>#N/A</v>
      </c>
    </row>
    <row r="10082">
      <c r="A10082" s="12" t="str">
        <f>IFERROR(__xludf.DUMMYFUNCTION("TEXTJOIN("";"", TRUE, FILTER(CID!$B$2:$B$14794, CID!B10082=CID!$D$2:$D$14794))"),"#N/A")</f>
        <v>#N/A</v>
      </c>
      <c r="B10082" s="12" t="str">
        <f>IFERROR(__xludf.DUMMYFUNCTION("TEXTJOIN(""; "", TRUE, FILTER(CID!B10082:B14794, REGEXMATCH(CID!D10082:D14794, TEXTJOIN(""|"", TRUE, SPLIT(A10082, "";"")))))"),"#N/A")</f>
        <v>#N/A</v>
      </c>
    </row>
    <row r="10083">
      <c r="A10083" s="12" t="str">
        <f>IFERROR(__xludf.DUMMYFUNCTION("TEXTJOIN("";"", TRUE, FILTER(CID!$B$2:$B$14794, CID!B10083=CID!$D$2:$D$14794))"),"#N/A")</f>
        <v>#N/A</v>
      </c>
      <c r="B10083" s="12" t="str">
        <f>IFERROR(__xludf.DUMMYFUNCTION("TEXTJOIN(""; "", TRUE, FILTER(CID!B10083:B14794, REGEXMATCH(CID!D10083:D14794, TEXTJOIN(""|"", TRUE, SPLIT(A10083, "";"")))))"),"#N/A")</f>
        <v>#N/A</v>
      </c>
    </row>
    <row r="10084">
      <c r="A10084" s="12" t="str">
        <f>IFERROR(__xludf.DUMMYFUNCTION("TEXTJOIN("";"", TRUE, FILTER(CID!$B$2:$B$14794, CID!B10084=CID!$D$2:$D$14794))"),"#N/A")</f>
        <v>#N/A</v>
      </c>
      <c r="B10084" s="12" t="str">
        <f>IFERROR(__xludf.DUMMYFUNCTION("TEXTJOIN(""; "", TRUE, FILTER(CID!B10084:B14794, REGEXMATCH(CID!D10084:D14794, TEXTJOIN(""|"", TRUE, SPLIT(A10084, "";"")))))"),"#N/A")</f>
        <v>#N/A</v>
      </c>
    </row>
    <row r="10085">
      <c r="A10085" s="12" t="str">
        <f>IFERROR(__xludf.DUMMYFUNCTION("TEXTJOIN("";"", TRUE, FILTER(CID!$B$2:$B$14794, CID!B10085=CID!$D$2:$D$14794))"),"#N/A")</f>
        <v>#N/A</v>
      </c>
      <c r="B10085" s="12" t="str">
        <f>IFERROR(__xludf.DUMMYFUNCTION("TEXTJOIN(""; "", TRUE, FILTER(CID!B10085:B14794, REGEXMATCH(CID!D10085:D14794, TEXTJOIN(""|"", TRUE, SPLIT(A10085, "";"")))))"),"#N/A")</f>
        <v>#N/A</v>
      </c>
    </row>
    <row r="10086">
      <c r="A10086" s="12" t="str">
        <f>IFERROR(__xludf.DUMMYFUNCTION("TEXTJOIN("";"", TRUE, FILTER(CID!$B$2:$B$14794, CID!B10086=CID!$D$2:$D$14794))"),"#N/A")</f>
        <v>#N/A</v>
      </c>
      <c r="B10086" s="12" t="str">
        <f>IFERROR(__xludf.DUMMYFUNCTION("TEXTJOIN(""; "", TRUE, FILTER(CID!B10086:B14794, REGEXMATCH(CID!D10086:D14794, TEXTJOIN(""|"", TRUE, SPLIT(A10086, "";"")))))"),"#N/A")</f>
        <v>#N/A</v>
      </c>
    </row>
    <row r="10087">
      <c r="A10087" s="12" t="str">
        <f>IFERROR(__xludf.DUMMYFUNCTION("TEXTJOIN("";"", TRUE, FILTER(CID!$B$2:$B$14794, CID!B10087=CID!$D$2:$D$14794))"),"#N/A")</f>
        <v>#N/A</v>
      </c>
      <c r="B10087" s="12" t="str">
        <f>IFERROR(__xludf.DUMMYFUNCTION("TEXTJOIN(""; "", TRUE, FILTER(CID!B10087:B14794, REGEXMATCH(CID!D10087:D14794, TEXTJOIN(""|"", TRUE, SPLIT(A10087, "";"")))))"),"#N/A")</f>
        <v>#N/A</v>
      </c>
    </row>
    <row r="10088">
      <c r="A10088" s="12" t="str">
        <f>IFERROR(__xludf.DUMMYFUNCTION("TEXTJOIN("";"", TRUE, FILTER(CID!$B$2:$B$14794, CID!B10088=CID!$D$2:$D$14794))"),"#N/A")</f>
        <v>#N/A</v>
      </c>
      <c r="B10088" s="12" t="str">
        <f>IFERROR(__xludf.DUMMYFUNCTION("TEXTJOIN(""; "", TRUE, FILTER(CID!B10088:B14794, REGEXMATCH(CID!D10088:D14794, TEXTJOIN(""|"", TRUE, SPLIT(A10088, "";"")))))"),"#N/A")</f>
        <v>#N/A</v>
      </c>
    </row>
    <row r="10089">
      <c r="A10089" s="12" t="str">
        <f>IFERROR(__xludf.DUMMYFUNCTION("TEXTJOIN("";"", TRUE, FILTER(CID!$B$2:$B$14794, CID!B10089=CID!$D$2:$D$14794))"),"#N/A")</f>
        <v>#N/A</v>
      </c>
      <c r="B10089" s="12" t="str">
        <f>IFERROR(__xludf.DUMMYFUNCTION("TEXTJOIN(""; "", TRUE, FILTER(CID!B10089:B14794, REGEXMATCH(CID!D10089:D14794, TEXTJOIN(""|"", TRUE, SPLIT(A10089, "";"")))))"),"#N/A")</f>
        <v>#N/A</v>
      </c>
    </row>
    <row r="10090">
      <c r="A10090" s="12" t="str">
        <f>IFERROR(__xludf.DUMMYFUNCTION("TEXTJOIN("";"", TRUE, FILTER(CID!$B$2:$B$14794, CID!B10090=CID!$D$2:$D$14794))"),"#N/A")</f>
        <v>#N/A</v>
      </c>
      <c r="B10090" s="12" t="str">
        <f>IFERROR(__xludf.DUMMYFUNCTION("TEXTJOIN(""; "", TRUE, FILTER(CID!B10090:B14794, REGEXMATCH(CID!D10090:D14794, TEXTJOIN(""|"", TRUE, SPLIT(A10090, "";"")))))"),"#N/A")</f>
        <v>#N/A</v>
      </c>
    </row>
    <row r="10091">
      <c r="A10091" s="12" t="str">
        <f>IFERROR(__xludf.DUMMYFUNCTION("TEXTJOIN("";"", TRUE, FILTER(CID!$B$2:$B$14794, CID!B10091=CID!$D$2:$D$14794))"),"#N/A")</f>
        <v>#N/A</v>
      </c>
      <c r="B10091" s="12" t="str">
        <f>IFERROR(__xludf.DUMMYFUNCTION("TEXTJOIN(""; "", TRUE, FILTER(CID!B10091:B14794, REGEXMATCH(CID!D10091:D14794, TEXTJOIN(""|"", TRUE, SPLIT(A10091, "";"")))))"),"#N/A")</f>
        <v>#N/A</v>
      </c>
    </row>
    <row r="10092">
      <c r="A10092" s="12" t="str">
        <f>IFERROR(__xludf.DUMMYFUNCTION("TEXTJOIN("";"", TRUE, FILTER(CID!$B$2:$B$14794, CID!B10092=CID!$D$2:$D$14794))"),"#N/A")</f>
        <v>#N/A</v>
      </c>
      <c r="B10092" s="12" t="str">
        <f>IFERROR(__xludf.DUMMYFUNCTION("TEXTJOIN(""; "", TRUE, FILTER(CID!B10092:B14794, REGEXMATCH(CID!D10092:D14794, TEXTJOIN(""|"", TRUE, SPLIT(A10092, "";"")))))"),"#N/A")</f>
        <v>#N/A</v>
      </c>
    </row>
    <row r="10093">
      <c r="A10093" s="12" t="str">
        <f>IFERROR(__xludf.DUMMYFUNCTION("TEXTJOIN("";"", TRUE, FILTER(CID!$B$2:$B$14794, CID!B10093=CID!$D$2:$D$14794))"),"#N/A")</f>
        <v>#N/A</v>
      </c>
      <c r="B10093" s="12" t="str">
        <f>IFERROR(__xludf.DUMMYFUNCTION("TEXTJOIN(""; "", TRUE, FILTER(CID!B10093:B14794, REGEXMATCH(CID!D10093:D14794, TEXTJOIN(""|"", TRUE, SPLIT(A10093, "";"")))))"),"#N/A")</f>
        <v>#N/A</v>
      </c>
    </row>
    <row r="10094">
      <c r="A10094" s="12" t="str">
        <f>IFERROR(__xludf.DUMMYFUNCTION("TEXTJOIN("";"", TRUE, FILTER(CID!$B$2:$B$14794, CID!B10094=CID!$D$2:$D$14794))"),"#N/A")</f>
        <v>#N/A</v>
      </c>
      <c r="B10094" s="12" t="str">
        <f>IFERROR(__xludf.DUMMYFUNCTION("TEXTJOIN(""; "", TRUE, FILTER(CID!B10094:B14794, REGEXMATCH(CID!D10094:D14794, TEXTJOIN(""|"", TRUE, SPLIT(A10094, "";"")))))"),"#N/A")</f>
        <v>#N/A</v>
      </c>
    </row>
    <row r="10095">
      <c r="A10095" s="12" t="str">
        <f>IFERROR(__xludf.DUMMYFUNCTION("TEXTJOIN("";"", TRUE, FILTER(CID!$B$2:$B$14794, CID!B10095=CID!$D$2:$D$14794))"),"#N/A")</f>
        <v>#N/A</v>
      </c>
      <c r="B10095" s="12" t="str">
        <f>IFERROR(__xludf.DUMMYFUNCTION("TEXTJOIN(""; "", TRUE, FILTER(CID!B10095:B14794, REGEXMATCH(CID!D10095:D14794, TEXTJOIN(""|"", TRUE, SPLIT(A10095, "";"")))))"),"#N/A")</f>
        <v>#N/A</v>
      </c>
    </row>
    <row r="10096">
      <c r="A10096" s="12" t="str">
        <f>IFERROR(__xludf.DUMMYFUNCTION("TEXTJOIN("";"", TRUE, FILTER(CID!$B$2:$B$14794, CID!B10096=CID!$D$2:$D$14794))"),"#N/A")</f>
        <v>#N/A</v>
      </c>
      <c r="B10096" s="12" t="str">
        <f>IFERROR(__xludf.DUMMYFUNCTION("TEXTJOIN(""; "", TRUE, FILTER(CID!B10096:B14794, REGEXMATCH(CID!D10096:D14794, TEXTJOIN(""|"", TRUE, SPLIT(A10096, "";"")))))"),"#N/A")</f>
        <v>#N/A</v>
      </c>
    </row>
    <row r="10097">
      <c r="A10097" s="12" t="str">
        <f>IFERROR(__xludf.DUMMYFUNCTION("TEXTJOIN("";"", TRUE, FILTER(CID!$B$2:$B$14794, CID!B10097=CID!$D$2:$D$14794))"),"#N/A")</f>
        <v>#N/A</v>
      </c>
      <c r="B10097" s="12" t="str">
        <f>IFERROR(__xludf.DUMMYFUNCTION("TEXTJOIN(""; "", TRUE, FILTER(CID!B10097:B14794, REGEXMATCH(CID!D10097:D14794, TEXTJOIN(""|"", TRUE, SPLIT(A10097, "";"")))))"),"#N/A")</f>
        <v>#N/A</v>
      </c>
    </row>
    <row r="10098">
      <c r="A10098" s="12" t="str">
        <f>IFERROR(__xludf.DUMMYFUNCTION("TEXTJOIN("";"", TRUE, FILTER(CID!$B$2:$B$14794, CID!B10098=CID!$D$2:$D$14794))"),"#N/A")</f>
        <v>#N/A</v>
      </c>
      <c r="B10098" s="12" t="str">
        <f>IFERROR(__xludf.DUMMYFUNCTION("TEXTJOIN(""; "", TRUE, FILTER(CID!B10098:B14794, REGEXMATCH(CID!D10098:D14794, TEXTJOIN(""|"", TRUE, SPLIT(A10098, "";"")))))"),"#N/A")</f>
        <v>#N/A</v>
      </c>
    </row>
    <row r="10099">
      <c r="A10099" s="12" t="str">
        <f>IFERROR(__xludf.DUMMYFUNCTION("TEXTJOIN("";"", TRUE, FILTER(CID!$B$2:$B$14794, CID!B10099=CID!$D$2:$D$14794))"),"#N/A")</f>
        <v>#N/A</v>
      </c>
      <c r="B10099" s="12" t="str">
        <f>IFERROR(__xludf.DUMMYFUNCTION("TEXTJOIN(""; "", TRUE, FILTER(CID!B10099:B14794, REGEXMATCH(CID!D10099:D14794, TEXTJOIN(""|"", TRUE, SPLIT(A10099, "";"")))))"),"#N/A")</f>
        <v>#N/A</v>
      </c>
    </row>
    <row r="10100">
      <c r="A10100" s="12" t="str">
        <f>IFERROR(__xludf.DUMMYFUNCTION("TEXTJOIN("";"", TRUE, FILTER(CID!$B$2:$B$14794, CID!B10100=CID!$D$2:$D$14794))"),"#N/A")</f>
        <v>#N/A</v>
      </c>
      <c r="B10100" s="12" t="str">
        <f>IFERROR(__xludf.DUMMYFUNCTION("TEXTJOIN(""; "", TRUE, FILTER(CID!B10100:B14794, REGEXMATCH(CID!D10100:D14794, TEXTJOIN(""|"", TRUE, SPLIT(A10100, "";"")))))"),"#N/A")</f>
        <v>#N/A</v>
      </c>
    </row>
    <row r="10101">
      <c r="A10101" s="12" t="str">
        <f>IFERROR(__xludf.DUMMYFUNCTION("TEXTJOIN("";"", TRUE, FILTER(CID!$B$2:$B$14794, CID!B10101=CID!$D$2:$D$14794))"),"#N/A")</f>
        <v>#N/A</v>
      </c>
      <c r="B10101" s="12" t="str">
        <f>IFERROR(__xludf.DUMMYFUNCTION("TEXTJOIN(""; "", TRUE, FILTER(CID!B10101:B14794, REGEXMATCH(CID!D10101:D14794, TEXTJOIN(""|"", TRUE, SPLIT(A10101, "";"")))))"),"#N/A")</f>
        <v>#N/A</v>
      </c>
    </row>
    <row r="10102">
      <c r="A10102" s="12" t="str">
        <f>IFERROR(__xludf.DUMMYFUNCTION("TEXTJOIN("";"", TRUE, FILTER(CID!$B$2:$B$14794, CID!B10102=CID!$D$2:$D$14794))"),"#N/A")</f>
        <v>#N/A</v>
      </c>
      <c r="B10102" s="12" t="str">
        <f>IFERROR(__xludf.DUMMYFUNCTION("TEXTJOIN(""; "", TRUE, FILTER(CID!B10102:B14794, REGEXMATCH(CID!D10102:D14794, TEXTJOIN(""|"", TRUE, SPLIT(A10102, "";"")))))"),"#N/A")</f>
        <v>#N/A</v>
      </c>
    </row>
    <row r="10103">
      <c r="A10103" s="12" t="str">
        <f>IFERROR(__xludf.DUMMYFUNCTION("TEXTJOIN("";"", TRUE, FILTER(CID!$B$2:$B$14794, CID!B10103=CID!$D$2:$D$14794))"),"#N/A")</f>
        <v>#N/A</v>
      </c>
      <c r="B10103" s="12" t="str">
        <f>IFERROR(__xludf.DUMMYFUNCTION("TEXTJOIN(""; "", TRUE, FILTER(CID!B10103:B14794, REGEXMATCH(CID!D10103:D14794, TEXTJOIN(""|"", TRUE, SPLIT(A10103, "";"")))))"),"#N/A")</f>
        <v>#N/A</v>
      </c>
    </row>
    <row r="10104">
      <c r="A10104" s="12" t="str">
        <f>IFERROR(__xludf.DUMMYFUNCTION("TEXTJOIN("";"", TRUE, FILTER(CID!$B$2:$B$14794, CID!B10104=CID!$D$2:$D$14794))"),"#N/A")</f>
        <v>#N/A</v>
      </c>
      <c r="B10104" s="12" t="str">
        <f>IFERROR(__xludf.DUMMYFUNCTION("TEXTJOIN(""; "", TRUE, FILTER(CID!B10104:B14794, REGEXMATCH(CID!D10104:D14794, TEXTJOIN(""|"", TRUE, SPLIT(A10104, "";"")))))"),"#N/A")</f>
        <v>#N/A</v>
      </c>
    </row>
    <row r="10105">
      <c r="A10105" s="12" t="str">
        <f>IFERROR(__xludf.DUMMYFUNCTION("TEXTJOIN("";"", TRUE, FILTER(CID!$B$2:$B$14794, CID!B10105=CID!$D$2:$D$14794))"),"#N/A")</f>
        <v>#N/A</v>
      </c>
      <c r="B10105" s="12" t="str">
        <f>IFERROR(__xludf.DUMMYFUNCTION("TEXTJOIN(""; "", TRUE, FILTER(CID!B10105:B14794, REGEXMATCH(CID!D10105:D14794, TEXTJOIN(""|"", TRUE, SPLIT(A10105, "";"")))))"),"#N/A")</f>
        <v>#N/A</v>
      </c>
    </row>
    <row r="10106">
      <c r="A10106" s="12" t="str">
        <f>IFERROR(__xludf.DUMMYFUNCTION("TEXTJOIN("";"", TRUE, FILTER(CID!$B$2:$B$14794, CID!B10106=CID!$D$2:$D$14794))"),"#N/A")</f>
        <v>#N/A</v>
      </c>
      <c r="B10106" s="12" t="str">
        <f>IFERROR(__xludf.DUMMYFUNCTION("TEXTJOIN(""; "", TRUE, FILTER(CID!B10106:B14794, REGEXMATCH(CID!D10106:D14794, TEXTJOIN(""|"", TRUE, SPLIT(A10106, "";"")))))"),"#N/A")</f>
        <v>#N/A</v>
      </c>
    </row>
    <row r="10107">
      <c r="A10107" s="12" t="str">
        <f>IFERROR(__xludf.DUMMYFUNCTION("TEXTJOIN("";"", TRUE, FILTER(CID!$B$2:$B$14794, CID!B10107=CID!$D$2:$D$14794))"),"#N/A")</f>
        <v>#N/A</v>
      </c>
      <c r="B10107" s="12" t="str">
        <f>IFERROR(__xludf.DUMMYFUNCTION("TEXTJOIN(""; "", TRUE, FILTER(CID!B10107:B14794, REGEXMATCH(CID!D10107:D14794, TEXTJOIN(""|"", TRUE, SPLIT(A10107, "";"")))))"),"#N/A")</f>
        <v>#N/A</v>
      </c>
    </row>
    <row r="10108">
      <c r="A10108" s="12" t="str">
        <f>IFERROR(__xludf.DUMMYFUNCTION("TEXTJOIN("";"", TRUE, FILTER(CID!$B$2:$B$14794, CID!B10108=CID!$D$2:$D$14794))"),"#N/A")</f>
        <v>#N/A</v>
      </c>
      <c r="B10108" s="12" t="str">
        <f>IFERROR(__xludf.DUMMYFUNCTION("TEXTJOIN(""; "", TRUE, FILTER(CID!B10108:B14794, REGEXMATCH(CID!D10108:D14794, TEXTJOIN(""|"", TRUE, SPLIT(A10108, "";"")))))"),"#N/A")</f>
        <v>#N/A</v>
      </c>
    </row>
    <row r="10109">
      <c r="A10109" s="12" t="str">
        <f>IFERROR(__xludf.DUMMYFUNCTION("TEXTJOIN("";"", TRUE, FILTER(CID!$B$2:$B$14794, CID!B10109=CID!$D$2:$D$14794))"),"#N/A")</f>
        <v>#N/A</v>
      </c>
      <c r="B10109" s="12" t="str">
        <f>IFERROR(__xludf.DUMMYFUNCTION("TEXTJOIN(""; "", TRUE, FILTER(CID!B10109:B14794, REGEXMATCH(CID!D10109:D14794, TEXTJOIN(""|"", TRUE, SPLIT(A10109, "";"")))))"),"#N/A")</f>
        <v>#N/A</v>
      </c>
    </row>
    <row r="10110">
      <c r="A10110" s="12" t="str">
        <f>IFERROR(__xludf.DUMMYFUNCTION("TEXTJOIN("";"", TRUE, FILTER(CID!$B$2:$B$14794, CID!B10110=CID!$D$2:$D$14794))"),"#N/A")</f>
        <v>#N/A</v>
      </c>
      <c r="B10110" s="12" t="str">
        <f>IFERROR(__xludf.DUMMYFUNCTION("TEXTJOIN(""; "", TRUE, FILTER(CID!B10110:B14794, REGEXMATCH(CID!D10110:D14794, TEXTJOIN(""|"", TRUE, SPLIT(A10110, "";"")))))"),"#N/A")</f>
        <v>#N/A</v>
      </c>
    </row>
    <row r="10111">
      <c r="A10111" s="12" t="str">
        <f>IFERROR(__xludf.DUMMYFUNCTION("TEXTJOIN("";"", TRUE, FILTER(CID!$B$2:$B$14794, CID!B10111=CID!$D$2:$D$14794))"),"#N/A")</f>
        <v>#N/A</v>
      </c>
      <c r="B10111" s="12" t="str">
        <f>IFERROR(__xludf.DUMMYFUNCTION("TEXTJOIN(""; "", TRUE, FILTER(CID!B10111:B14794, REGEXMATCH(CID!D10111:D14794, TEXTJOIN(""|"", TRUE, SPLIT(A10111, "";"")))))"),"#N/A")</f>
        <v>#N/A</v>
      </c>
    </row>
    <row r="10112">
      <c r="A10112" s="12" t="str">
        <f>IFERROR(__xludf.DUMMYFUNCTION("TEXTJOIN("";"", TRUE, FILTER(CID!$B$2:$B$14794, CID!B10112=CID!$D$2:$D$14794))"),"#N/A")</f>
        <v>#N/A</v>
      </c>
      <c r="B10112" s="12" t="str">
        <f>IFERROR(__xludf.DUMMYFUNCTION("TEXTJOIN(""; "", TRUE, FILTER(CID!B10112:B14794, REGEXMATCH(CID!D10112:D14794, TEXTJOIN(""|"", TRUE, SPLIT(A10112, "";"")))))"),"#N/A")</f>
        <v>#N/A</v>
      </c>
    </row>
    <row r="10113">
      <c r="A10113" s="12" t="str">
        <f>IFERROR(__xludf.DUMMYFUNCTION("TEXTJOIN("";"", TRUE, FILTER(CID!$B$2:$B$14794, CID!B10113=CID!$D$2:$D$14794))"),"#N/A")</f>
        <v>#N/A</v>
      </c>
      <c r="B10113" s="12" t="str">
        <f>IFERROR(__xludf.DUMMYFUNCTION("TEXTJOIN(""; "", TRUE, FILTER(CID!B10113:B14794, REGEXMATCH(CID!D10113:D14794, TEXTJOIN(""|"", TRUE, SPLIT(A10113, "";"")))))"),"#N/A")</f>
        <v>#N/A</v>
      </c>
    </row>
    <row r="10114">
      <c r="A10114" s="12" t="str">
        <f>IFERROR(__xludf.DUMMYFUNCTION("TEXTJOIN("";"", TRUE, FILTER(CID!$B$2:$B$14794, CID!B10114=CID!$D$2:$D$14794))"),"#N/A")</f>
        <v>#N/A</v>
      </c>
      <c r="B10114" s="12" t="str">
        <f>IFERROR(__xludf.DUMMYFUNCTION("TEXTJOIN(""; "", TRUE, FILTER(CID!B10114:B14794, REGEXMATCH(CID!D10114:D14794, TEXTJOIN(""|"", TRUE, SPLIT(A10114, "";"")))))"),"#N/A")</f>
        <v>#N/A</v>
      </c>
    </row>
    <row r="10115">
      <c r="A10115" s="12" t="str">
        <f>IFERROR(__xludf.DUMMYFUNCTION("TEXTJOIN("";"", TRUE, FILTER(CID!$B$2:$B$14794, CID!B10115=CID!$D$2:$D$14794))"),"#N/A")</f>
        <v>#N/A</v>
      </c>
      <c r="B10115" s="12" t="str">
        <f>IFERROR(__xludf.DUMMYFUNCTION("TEXTJOIN(""; "", TRUE, FILTER(CID!B10115:B14794, REGEXMATCH(CID!D10115:D14794, TEXTJOIN(""|"", TRUE, SPLIT(A10115, "";"")))))"),"#N/A")</f>
        <v>#N/A</v>
      </c>
    </row>
    <row r="10116">
      <c r="A10116" s="12" t="str">
        <f>IFERROR(__xludf.DUMMYFUNCTION("TEXTJOIN("";"", TRUE, FILTER(CID!$B$2:$B$14794, CID!B10116=CID!$D$2:$D$14794))"),"#N/A")</f>
        <v>#N/A</v>
      </c>
      <c r="B10116" s="12" t="str">
        <f>IFERROR(__xludf.DUMMYFUNCTION("TEXTJOIN(""; "", TRUE, FILTER(CID!B10116:B14794, REGEXMATCH(CID!D10116:D14794, TEXTJOIN(""|"", TRUE, SPLIT(A10116, "";"")))))"),"#N/A")</f>
        <v>#N/A</v>
      </c>
    </row>
    <row r="10117">
      <c r="A10117" s="12" t="str">
        <f>IFERROR(__xludf.DUMMYFUNCTION("TEXTJOIN("";"", TRUE, FILTER(CID!$B$2:$B$14794, CID!B10117=CID!$D$2:$D$14794))"),"#N/A")</f>
        <v>#N/A</v>
      </c>
      <c r="B10117" s="12" t="str">
        <f>IFERROR(__xludf.DUMMYFUNCTION("TEXTJOIN(""; "", TRUE, FILTER(CID!B10117:B14794, REGEXMATCH(CID!D10117:D14794, TEXTJOIN(""|"", TRUE, SPLIT(A10117, "";"")))))"),"#N/A")</f>
        <v>#N/A</v>
      </c>
    </row>
    <row r="10118">
      <c r="A10118" s="12" t="str">
        <f>IFERROR(__xludf.DUMMYFUNCTION("TEXTJOIN("";"", TRUE, FILTER(CID!$B$2:$B$14794, CID!B10118=CID!$D$2:$D$14794))"),"#N/A")</f>
        <v>#N/A</v>
      </c>
      <c r="B10118" s="12" t="str">
        <f>IFERROR(__xludf.DUMMYFUNCTION("TEXTJOIN(""; "", TRUE, FILTER(CID!B10118:B14794, REGEXMATCH(CID!D10118:D14794, TEXTJOIN(""|"", TRUE, SPLIT(A10118, "";"")))))"),"#N/A")</f>
        <v>#N/A</v>
      </c>
    </row>
    <row r="10119">
      <c r="A10119" s="12" t="str">
        <f>IFERROR(__xludf.DUMMYFUNCTION("TEXTJOIN("";"", TRUE, FILTER(CID!$B$2:$B$14794, CID!B10119=CID!$D$2:$D$14794))"),"#N/A")</f>
        <v>#N/A</v>
      </c>
      <c r="B10119" s="12" t="str">
        <f>IFERROR(__xludf.DUMMYFUNCTION("TEXTJOIN(""; "", TRUE, FILTER(CID!B10119:B14794, REGEXMATCH(CID!D10119:D14794, TEXTJOIN(""|"", TRUE, SPLIT(A10119, "";"")))))"),"#N/A")</f>
        <v>#N/A</v>
      </c>
    </row>
    <row r="10120">
      <c r="A10120" s="12" t="str">
        <f>IFERROR(__xludf.DUMMYFUNCTION("TEXTJOIN("";"", TRUE, FILTER(CID!$B$2:$B$14794, CID!B10120=CID!$D$2:$D$14794))"),"#N/A")</f>
        <v>#N/A</v>
      </c>
      <c r="B10120" s="12" t="str">
        <f>IFERROR(__xludf.DUMMYFUNCTION("TEXTJOIN(""; "", TRUE, FILTER(CID!B10120:B14794, REGEXMATCH(CID!D10120:D14794, TEXTJOIN(""|"", TRUE, SPLIT(A10120, "";"")))))"),"#N/A")</f>
        <v>#N/A</v>
      </c>
    </row>
    <row r="10121">
      <c r="A10121" s="12" t="str">
        <f>IFERROR(__xludf.DUMMYFUNCTION("TEXTJOIN("";"", TRUE, FILTER(CID!$B$2:$B$14794, CID!B10121=CID!$D$2:$D$14794))"),"#N/A")</f>
        <v>#N/A</v>
      </c>
      <c r="B10121" s="12" t="str">
        <f>IFERROR(__xludf.DUMMYFUNCTION("TEXTJOIN(""; "", TRUE, FILTER(CID!B10121:B14794, REGEXMATCH(CID!D10121:D14794, TEXTJOIN(""|"", TRUE, SPLIT(A10121, "";"")))))"),"#N/A")</f>
        <v>#N/A</v>
      </c>
    </row>
    <row r="10122">
      <c r="A10122" s="12" t="str">
        <f>IFERROR(__xludf.DUMMYFUNCTION("TEXTJOIN("";"", TRUE, FILTER(CID!$B$2:$B$14794, CID!B10122=CID!$D$2:$D$14794))"),"#N/A")</f>
        <v>#N/A</v>
      </c>
      <c r="B10122" s="12" t="str">
        <f>IFERROR(__xludf.DUMMYFUNCTION("TEXTJOIN(""; "", TRUE, FILTER(CID!B10122:B14794, REGEXMATCH(CID!D10122:D14794, TEXTJOIN(""|"", TRUE, SPLIT(A10122, "";"")))))"),"#N/A")</f>
        <v>#N/A</v>
      </c>
    </row>
    <row r="10123">
      <c r="A10123" s="12" t="str">
        <f>IFERROR(__xludf.DUMMYFUNCTION("TEXTJOIN("";"", TRUE, FILTER(CID!$B$2:$B$14794, CID!B10123=CID!$D$2:$D$14794))"),"#N/A")</f>
        <v>#N/A</v>
      </c>
      <c r="B10123" s="12" t="str">
        <f>IFERROR(__xludf.DUMMYFUNCTION("TEXTJOIN(""; "", TRUE, FILTER(CID!B10123:B14794, REGEXMATCH(CID!D10123:D14794, TEXTJOIN(""|"", TRUE, SPLIT(A10123, "";"")))))"),"#N/A")</f>
        <v>#N/A</v>
      </c>
    </row>
    <row r="10124">
      <c r="A10124" s="12" t="str">
        <f>IFERROR(__xludf.DUMMYFUNCTION("TEXTJOIN("";"", TRUE, FILTER(CID!$B$2:$B$14794, CID!B10124=CID!$D$2:$D$14794))"),"#N/A")</f>
        <v>#N/A</v>
      </c>
      <c r="B10124" s="12" t="str">
        <f>IFERROR(__xludf.DUMMYFUNCTION("TEXTJOIN(""; "", TRUE, FILTER(CID!B10124:B14794, REGEXMATCH(CID!D10124:D14794, TEXTJOIN(""|"", TRUE, SPLIT(A10124, "";"")))))"),"#N/A")</f>
        <v>#N/A</v>
      </c>
    </row>
    <row r="10125">
      <c r="A10125" s="12" t="str">
        <f>IFERROR(__xludf.DUMMYFUNCTION("TEXTJOIN("";"", TRUE, FILTER(CID!$B$2:$B$14794, CID!B10125=CID!$D$2:$D$14794))"),"#N/A")</f>
        <v>#N/A</v>
      </c>
      <c r="B10125" s="12" t="str">
        <f>IFERROR(__xludf.DUMMYFUNCTION("TEXTJOIN(""; "", TRUE, FILTER(CID!B10125:B14794, REGEXMATCH(CID!D10125:D14794, TEXTJOIN(""|"", TRUE, SPLIT(A10125, "";"")))))"),"#N/A")</f>
        <v>#N/A</v>
      </c>
    </row>
    <row r="10126">
      <c r="A10126" s="12" t="str">
        <f>IFERROR(__xludf.DUMMYFUNCTION("TEXTJOIN("";"", TRUE, FILTER(CID!$B$2:$B$14794, CID!B10126=CID!$D$2:$D$14794))"),"#N/A")</f>
        <v>#N/A</v>
      </c>
      <c r="B10126" s="12" t="str">
        <f>IFERROR(__xludf.DUMMYFUNCTION("TEXTJOIN(""; "", TRUE, FILTER(CID!B10126:B14794, REGEXMATCH(CID!D10126:D14794, TEXTJOIN(""|"", TRUE, SPLIT(A10126, "";"")))))"),"#N/A")</f>
        <v>#N/A</v>
      </c>
    </row>
    <row r="10127">
      <c r="A10127" s="12" t="str">
        <f>IFERROR(__xludf.DUMMYFUNCTION("TEXTJOIN("";"", TRUE, FILTER(CID!$B$2:$B$14794, CID!B10127=CID!$D$2:$D$14794))"),"#N/A")</f>
        <v>#N/A</v>
      </c>
      <c r="B10127" s="12" t="str">
        <f>IFERROR(__xludf.DUMMYFUNCTION("TEXTJOIN(""; "", TRUE, FILTER(CID!B10127:B14794, REGEXMATCH(CID!D10127:D14794, TEXTJOIN(""|"", TRUE, SPLIT(A10127, "";"")))))"),"#N/A")</f>
        <v>#N/A</v>
      </c>
    </row>
    <row r="10128">
      <c r="A10128" s="12" t="str">
        <f>IFERROR(__xludf.DUMMYFUNCTION("TEXTJOIN("";"", TRUE, FILTER(CID!$B$2:$B$14794, CID!B10128=CID!$D$2:$D$14794))"),"#N/A")</f>
        <v>#N/A</v>
      </c>
      <c r="B10128" s="12" t="str">
        <f>IFERROR(__xludf.DUMMYFUNCTION("TEXTJOIN(""; "", TRUE, FILTER(CID!B10128:B14794, REGEXMATCH(CID!D10128:D14794, TEXTJOIN(""|"", TRUE, SPLIT(A10128, "";"")))))"),"#N/A")</f>
        <v>#N/A</v>
      </c>
    </row>
    <row r="10129">
      <c r="A10129" s="12" t="str">
        <f>IFERROR(__xludf.DUMMYFUNCTION("TEXTJOIN("";"", TRUE, FILTER(CID!$B$2:$B$14794, CID!B10129=CID!$D$2:$D$14794))"),"#N/A")</f>
        <v>#N/A</v>
      </c>
      <c r="B10129" s="12" t="str">
        <f>IFERROR(__xludf.DUMMYFUNCTION("TEXTJOIN(""; "", TRUE, FILTER(CID!B10129:B14794, REGEXMATCH(CID!D10129:D14794, TEXTJOIN(""|"", TRUE, SPLIT(A10129, "";"")))))"),"#N/A")</f>
        <v>#N/A</v>
      </c>
    </row>
    <row r="10130">
      <c r="A10130" s="12" t="str">
        <f>IFERROR(__xludf.DUMMYFUNCTION("TEXTJOIN("";"", TRUE, FILTER(CID!$B$2:$B$14794, CID!B10130=CID!$D$2:$D$14794))"),"#N/A")</f>
        <v>#N/A</v>
      </c>
      <c r="B10130" s="12" t="str">
        <f>IFERROR(__xludf.DUMMYFUNCTION("TEXTJOIN(""; "", TRUE, FILTER(CID!B10130:B14794, REGEXMATCH(CID!D10130:D14794, TEXTJOIN(""|"", TRUE, SPLIT(A10130, "";"")))))"),"#N/A")</f>
        <v>#N/A</v>
      </c>
    </row>
    <row r="10131">
      <c r="A10131" s="12" t="str">
        <f>IFERROR(__xludf.DUMMYFUNCTION("TEXTJOIN("";"", TRUE, FILTER(CID!$B$2:$B$14794, CID!B10131=CID!$D$2:$D$14794))"),"#N/A")</f>
        <v>#N/A</v>
      </c>
      <c r="B10131" s="12" t="str">
        <f>IFERROR(__xludf.DUMMYFUNCTION("TEXTJOIN(""; "", TRUE, FILTER(CID!B10131:B14794, REGEXMATCH(CID!D10131:D14794, TEXTJOIN(""|"", TRUE, SPLIT(A10131, "";"")))))"),"#N/A")</f>
        <v>#N/A</v>
      </c>
    </row>
    <row r="10132">
      <c r="A10132" s="12" t="str">
        <f>IFERROR(__xludf.DUMMYFUNCTION("TEXTJOIN("";"", TRUE, FILTER(CID!$B$2:$B$14794, CID!B10132=CID!$D$2:$D$14794))"),"#N/A")</f>
        <v>#N/A</v>
      </c>
      <c r="B10132" s="12" t="str">
        <f>IFERROR(__xludf.DUMMYFUNCTION("TEXTJOIN(""; "", TRUE, FILTER(CID!B10132:B14794, REGEXMATCH(CID!D10132:D14794, TEXTJOIN(""|"", TRUE, SPLIT(A10132, "";"")))))"),"#N/A")</f>
        <v>#N/A</v>
      </c>
    </row>
    <row r="10133">
      <c r="A10133" s="12" t="str">
        <f>IFERROR(__xludf.DUMMYFUNCTION("TEXTJOIN("";"", TRUE, FILTER(CID!$B$2:$B$14794, CID!B10133=CID!$D$2:$D$14794))"),"#N/A")</f>
        <v>#N/A</v>
      </c>
      <c r="B10133" s="12" t="str">
        <f>IFERROR(__xludf.DUMMYFUNCTION("TEXTJOIN(""; "", TRUE, FILTER(CID!B10133:B14794, REGEXMATCH(CID!D10133:D14794, TEXTJOIN(""|"", TRUE, SPLIT(A10133, "";"")))))"),"#N/A")</f>
        <v>#N/A</v>
      </c>
    </row>
    <row r="10134">
      <c r="A10134" s="12" t="str">
        <f>IFERROR(__xludf.DUMMYFUNCTION("TEXTJOIN("";"", TRUE, FILTER(CID!$B$2:$B$14794, CID!B10134=CID!$D$2:$D$14794))"),"#N/A")</f>
        <v>#N/A</v>
      </c>
      <c r="B10134" s="12" t="str">
        <f>IFERROR(__xludf.DUMMYFUNCTION("TEXTJOIN(""; "", TRUE, FILTER(CID!B10134:B14794, REGEXMATCH(CID!D10134:D14794, TEXTJOIN(""|"", TRUE, SPLIT(A10134, "";"")))))"),"#N/A")</f>
        <v>#N/A</v>
      </c>
    </row>
    <row r="10135">
      <c r="A10135" s="12" t="str">
        <f>IFERROR(__xludf.DUMMYFUNCTION("TEXTJOIN("";"", TRUE, FILTER(CID!$B$2:$B$14794, CID!B10135=CID!$D$2:$D$14794))"),"#N/A")</f>
        <v>#N/A</v>
      </c>
      <c r="B10135" s="12" t="str">
        <f>IFERROR(__xludf.DUMMYFUNCTION("TEXTJOIN(""; "", TRUE, FILTER(CID!B10135:B14794, REGEXMATCH(CID!D10135:D14794, TEXTJOIN(""|"", TRUE, SPLIT(A10135, "";"")))))"),"#N/A")</f>
        <v>#N/A</v>
      </c>
    </row>
    <row r="10136">
      <c r="A10136" s="12" t="str">
        <f>IFERROR(__xludf.DUMMYFUNCTION("TEXTJOIN("";"", TRUE, FILTER(CID!$B$2:$B$14794, CID!B10136=CID!$D$2:$D$14794))"),"#N/A")</f>
        <v>#N/A</v>
      </c>
      <c r="B10136" s="12" t="str">
        <f>IFERROR(__xludf.DUMMYFUNCTION("TEXTJOIN(""; "", TRUE, FILTER(CID!B10136:B14794, REGEXMATCH(CID!D10136:D14794, TEXTJOIN(""|"", TRUE, SPLIT(A10136, "";"")))))"),"#N/A")</f>
        <v>#N/A</v>
      </c>
    </row>
    <row r="10137">
      <c r="A10137" s="12" t="str">
        <f>IFERROR(__xludf.DUMMYFUNCTION("TEXTJOIN("";"", TRUE, FILTER(CID!$B$2:$B$14794, CID!B10137=CID!$D$2:$D$14794))"),"#N/A")</f>
        <v>#N/A</v>
      </c>
      <c r="B10137" s="12" t="str">
        <f>IFERROR(__xludf.DUMMYFUNCTION("TEXTJOIN(""; "", TRUE, FILTER(CID!B10137:B14794, REGEXMATCH(CID!D10137:D14794, TEXTJOIN(""|"", TRUE, SPLIT(A10137, "";"")))))"),"#N/A")</f>
        <v>#N/A</v>
      </c>
    </row>
    <row r="10138">
      <c r="A10138" s="12" t="str">
        <f>IFERROR(__xludf.DUMMYFUNCTION("TEXTJOIN("";"", TRUE, FILTER(CID!$B$2:$B$14794, CID!B10138=CID!$D$2:$D$14794))"),"#N/A")</f>
        <v>#N/A</v>
      </c>
      <c r="B10138" s="12" t="str">
        <f>IFERROR(__xludf.DUMMYFUNCTION("TEXTJOIN(""; "", TRUE, FILTER(CID!B10138:B14794, REGEXMATCH(CID!D10138:D14794, TEXTJOIN(""|"", TRUE, SPLIT(A10138, "";"")))))"),"#N/A")</f>
        <v>#N/A</v>
      </c>
    </row>
    <row r="10139">
      <c r="A10139" s="12" t="str">
        <f>IFERROR(__xludf.DUMMYFUNCTION("TEXTJOIN("";"", TRUE, FILTER(CID!$B$2:$B$14794, CID!B10139=CID!$D$2:$D$14794))"),"#N/A")</f>
        <v>#N/A</v>
      </c>
      <c r="B10139" s="12" t="str">
        <f>IFERROR(__xludf.DUMMYFUNCTION("TEXTJOIN(""; "", TRUE, FILTER(CID!B10139:B14794, REGEXMATCH(CID!D10139:D14794, TEXTJOIN(""|"", TRUE, SPLIT(A10139, "";"")))))"),"#N/A")</f>
        <v>#N/A</v>
      </c>
    </row>
    <row r="10140">
      <c r="A10140" s="12" t="str">
        <f>IFERROR(__xludf.DUMMYFUNCTION("TEXTJOIN("";"", TRUE, FILTER(CID!$B$2:$B$14794, CID!B10140=CID!$D$2:$D$14794))"),"#N/A")</f>
        <v>#N/A</v>
      </c>
      <c r="B10140" s="12" t="str">
        <f>IFERROR(__xludf.DUMMYFUNCTION("TEXTJOIN(""; "", TRUE, FILTER(CID!B10140:B14794, REGEXMATCH(CID!D10140:D14794, TEXTJOIN(""|"", TRUE, SPLIT(A10140, "";"")))))"),"#N/A")</f>
        <v>#N/A</v>
      </c>
    </row>
    <row r="10141">
      <c r="A10141" s="12" t="str">
        <f>IFERROR(__xludf.DUMMYFUNCTION("TEXTJOIN("";"", TRUE, FILTER(CID!$B$2:$B$14794, CID!B10141=CID!$D$2:$D$14794))"),"#N/A")</f>
        <v>#N/A</v>
      </c>
      <c r="B10141" s="12" t="str">
        <f>IFERROR(__xludf.DUMMYFUNCTION("TEXTJOIN(""; "", TRUE, FILTER(CID!B10141:B14794, REGEXMATCH(CID!D10141:D14794, TEXTJOIN(""|"", TRUE, SPLIT(A10141, "";"")))))"),"#N/A")</f>
        <v>#N/A</v>
      </c>
    </row>
    <row r="10142">
      <c r="A10142" s="12" t="str">
        <f>IFERROR(__xludf.DUMMYFUNCTION("TEXTJOIN("";"", TRUE, FILTER(CID!$B$2:$B$14794, CID!B10142=CID!$D$2:$D$14794))"),"#N/A")</f>
        <v>#N/A</v>
      </c>
      <c r="B10142" s="12" t="str">
        <f>IFERROR(__xludf.DUMMYFUNCTION("TEXTJOIN(""; "", TRUE, FILTER(CID!B10142:B14794, REGEXMATCH(CID!D10142:D14794, TEXTJOIN(""|"", TRUE, SPLIT(A10142, "";"")))))"),"#N/A")</f>
        <v>#N/A</v>
      </c>
    </row>
    <row r="10143">
      <c r="A10143" s="12" t="str">
        <f>IFERROR(__xludf.DUMMYFUNCTION("TEXTJOIN("";"", TRUE, FILTER(CID!$B$2:$B$14794, CID!B10143=CID!$D$2:$D$14794))"),"#N/A")</f>
        <v>#N/A</v>
      </c>
      <c r="B10143" s="12" t="str">
        <f>IFERROR(__xludf.DUMMYFUNCTION("TEXTJOIN(""; "", TRUE, FILTER(CID!B10143:B14794, REGEXMATCH(CID!D10143:D14794, TEXTJOIN(""|"", TRUE, SPLIT(A10143, "";"")))))"),"#N/A")</f>
        <v>#N/A</v>
      </c>
    </row>
    <row r="10144">
      <c r="A10144" s="12" t="str">
        <f>IFERROR(__xludf.DUMMYFUNCTION("TEXTJOIN("";"", TRUE, FILTER(CID!$B$2:$B$14794, CID!B10144=CID!$D$2:$D$14794))"),"#N/A")</f>
        <v>#N/A</v>
      </c>
      <c r="B10144" s="12" t="str">
        <f>IFERROR(__xludf.DUMMYFUNCTION("TEXTJOIN(""; "", TRUE, FILTER(CID!B10144:B14794, REGEXMATCH(CID!D10144:D14794, TEXTJOIN(""|"", TRUE, SPLIT(A10144, "";"")))))"),"#N/A")</f>
        <v>#N/A</v>
      </c>
    </row>
    <row r="10145">
      <c r="A10145" s="12" t="str">
        <f>IFERROR(__xludf.DUMMYFUNCTION("TEXTJOIN("";"", TRUE, FILTER(CID!$B$2:$B$14794, CID!B10145=CID!$D$2:$D$14794))"),"#N/A")</f>
        <v>#N/A</v>
      </c>
      <c r="B10145" s="12" t="str">
        <f>IFERROR(__xludf.DUMMYFUNCTION("TEXTJOIN(""; "", TRUE, FILTER(CID!B10145:B14794, REGEXMATCH(CID!D10145:D14794, TEXTJOIN(""|"", TRUE, SPLIT(A10145, "";"")))))"),"#N/A")</f>
        <v>#N/A</v>
      </c>
    </row>
    <row r="10146">
      <c r="A10146" s="12" t="str">
        <f>IFERROR(__xludf.DUMMYFUNCTION("TEXTJOIN("";"", TRUE, FILTER(CID!$B$2:$B$14794, CID!B10146=CID!$D$2:$D$14794))"),"#N/A")</f>
        <v>#N/A</v>
      </c>
      <c r="B10146" s="12" t="str">
        <f>IFERROR(__xludf.DUMMYFUNCTION("TEXTJOIN(""; "", TRUE, FILTER(CID!B10146:B14794, REGEXMATCH(CID!D10146:D14794, TEXTJOIN(""|"", TRUE, SPLIT(A10146, "";"")))))"),"#N/A")</f>
        <v>#N/A</v>
      </c>
    </row>
    <row r="10147">
      <c r="A10147" s="12" t="str">
        <f>IFERROR(__xludf.DUMMYFUNCTION("TEXTJOIN("";"", TRUE, FILTER(CID!$B$2:$B$14794, CID!B10147=CID!$D$2:$D$14794))"),"#N/A")</f>
        <v>#N/A</v>
      </c>
      <c r="B10147" s="12" t="str">
        <f>IFERROR(__xludf.DUMMYFUNCTION("TEXTJOIN(""; "", TRUE, FILTER(CID!B10147:B14794, REGEXMATCH(CID!D10147:D14794, TEXTJOIN(""|"", TRUE, SPLIT(A10147, "";"")))))"),"#N/A")</f>
        <v>#N/A</v>
      </c>
    </row>
    <row r="10148">
      <c r="A10148" s="12" t="str">
        <f>IFERROR(__xludf.DUMMYFUNCTION("TEXTJOIN("";"", TRUE, FILTER(CID!$B$2:$B$14794, CID!B10148=CID!$D$2:$D$14794))"),"#N/A")</f>
        <v>#N/A</v>
      </c>
      <c r="B10148" s="12" t="str">
        <f>IFERROR(__xludf.DUMMYFUNCTION("TEXTJOIN(""; "", TRUE, FILTER(CID!B10148:B14794, REGEXMATCH(CID!D10148:D14794, TEXTJOIN(""|"", TRUE, SPLIT(A10148, "";"")))))"),"#N/A")</f>
        <v>#N/A</v>
      </c>
    </row>
    <row r="10149">
      <c r="A10149" s="12" t="str">
        <f>IFERROR(__xludf.DUMMYFUNCTION("TEXTJOIN("";"", TRUE, FILTER(CID!$B$2:$B$14794, CID!B10149=CID!$D$2:$D$14794))"),"#N/A")</f>
        <v>#N/A</v>
      </c>
      <c r="B10149" s="12" t="str">
        <f>IFERROR(__xludf.DUMMYFUNCTION("TEXTJOIN(""; "", TRUE, FILTER(CID!B10149:B14794, REGEXMATCH(CID!D10149:D14794, TEXTJOIN(""|"", TRUE, SPLIT(A10149, "";"")))))"),"#N/A")</f>
        <v>#N/A</v>
      </c>
    </row>
    <row r="10150">
      <c r="A10150" s="12" t="str">
        <f>IFERROR(__xludf.DUMMYFUNCTION("TEXTJOIN("";"", TRUE, FILTER(CID!$B$2:$B$14794, CID!B10150=CID!$D$2:$D$14794))"),"#N/A")</f>
        <v>#N/A</v>
      </c>
      <c r="B10150" s="12" t="str">
        <f>IFERROR(__xludf.DUMMYFUNCTION("TEXTJOIN(""; "", TRUE, FILTER(CID!B10150:B14794, REGEXMATCH(CID!D10150:D14794, TEXTJOIN(""|"", TRUE, SPLIT(A10150, "";"")))))"),"#N/A")</f>
        <v>#N/A</v>
      </c>
    </row>
    <row r="10151">
      <c r="A10151" s="12" t="str">
        <f>IFERROR(__xludf.DUMMYFUNCTION("TEXTJOIN("";"", TRUE, FILTER(CID!$B$2:$B$14794, CID!B10151=CID!$D$2:$D$14794))"),"#N/A")</f>
        <v>#N/A</v>
      </c>
      <c r="B10151" s="12" t="str">
        <f>IFERROR(__xludf.DUMMYFUNCTION("TEXTJOIN(""; "", TRUE, FILTER(CID!B10151:B14794, REGEXMATCH(CID!D10151:D14794, TEXTJOIN(""|"", TRUE, SPLIT(A10151, "";"")))))"),"#N/A")</f>
        <v>#N/A</v>
      </c>
    </row>
    <row r="10152">
      <c r="A10152" s="12" t="str">
        <f>IFERROR(__xludf.DUMMYFUNCTION("TEXTJOIN("";"", TRUE, FILTER(CID!$B$2:$B$14794, CID!B10152=CID!$D$2:$D$14794))"),"#N/A")</f>
        <v>#N/A</v>
      </c>
      <c r="B10152" s="12" t="str">
        <f>IFERROR(__xludf.DUMMYFUNCTION("TEXTJOIN(""; "", TRUE, FILTER(CID!B10152:B14794, REGEXMATCH(CID!D10152:D14794, TEXTJOIN(""|"", TRUE, SPLIT(A10152, "";"")))))"),"#N/A")</f>
        <v>#N/A</v>
      </c>
    </row>
    <row r="10153">
      <c r="A10153" s="12" t="str">
        <f>IFERROR(__xludf.DUMMYFUNCTION("TEXTJOIN("";"", TRUE, FILTER(CID!$B$2:$B$14794, CID!B10153=CID!$D$2:$D$14794))"),"#N/A")</f>
        <v>#N/A</v>
      </c>
      <c r="B10153" s="12" t="str">
        <f>IFERROR(__xludf.DUMMYFUNCTION("TEXTJOIN(""; "", TRUE, FILTER(CID!B10153:B14794, REGEXMATCH(CID!D10153:D14794, TEXTJOIN(""|"", TRUE, SPLIT(A10153, "";"")))))"),"#N/A")</f>
        <v>#N/A</v>
      </c>
    </row>
    <row r="10154">
      <c r="A10154" s="12" t="str">
        <f>IFERROR(__xludf.DUMMYFUNCTION("TEXTJOIN("";"", TRUE, FILTER(CID!$B$2:$B$14794, CID!B10154=CID!$D$2:$D$14794))"),"#N/A")</f>
        <v>#N/A</v>
      </c>
      <c r="B10154" s="12" t="str">
        <f>IFERROR(__xludf.DUMMYFUNCTION("TEXTJOIN(""; "", TRUE, FILTER(CID!B10154:B14794, REGEXMATCH(CID!D10154:D14794, TEXTJOIN(""|"", TRUE, SPLIT(A10154, "";"")))))"),"#N/A")</f>
        <v>#N/A</v>
      </c>
    </row>
    <row r="10155">
      <c r="A10155" s="12" t="str">
        <f>IFERROR(__xludf.DUMMYFUNCTION("TEXTJOIN("";"", TRUE, FILTER(CID!$B$2:$B$14794, CID!B10155=CID!$D$2:$D$14794))"),"#N/A")</f>
        <v>#N/A</v>
      </c>
      <c r="B10155" s="12" t="str">
        <f>IFERROR(__xludf.DUMMYFUNCTION("TEXTJOIN(""; "", TRUE, FILTER(CID!B10155:B14794, REGEXMATCH(CID!D10155:D14794, TEXTJOIN(""|"", TRUE, SPLIT(A10155, "";"")))))"),"#N/A")</f>
        <v>#N/A</v>
      </c>
    </row>
    <row r="10156">
      <c r="A10156" s="12" t="str">
        <f>IFERROR(__xludf.DUMMYFUNCTION("TEXTJOIN("";"", TRUE, FILTER(CID!$B$2:$B$14794, CID!B10156=CID!$D$2:$D$14794))"),"#N/A")</f>
        <v>#N/A</v>
      </c>
      <c r="B10156" s="12" t="str">
        <f>IFERROR(__xludf.DUMMYFUNCTION("TEXTJOIN(""; "", TRUE, FILTER(CID!B10156:B14794, REGEXMATCH(CID!D10156:D14794, TEXTJOIN(""|"", TRUE, SPLIT(A10156, "";"")))))"),"#N/A")</f>
        <v>#N/A</v>
      </c>
    </row>
    <row r="10157">
      <c r="A10157" s="12" t="str">
        <f>IFERROR(__xludf.DUMMYFUNCTION("TEXTJOIN("";"", TRUE, FILTER(CID!$B$2:$B$14794, CID!B10157=CID!$D$2:$D$14794))"),"#N/A")</f>
        <v>#N/A</v>
      </c>
      <c r="B10157" s="12" t="str">
        <f>IFERROR(__xludf.DUMMYFUNCTION("TEXTJOIN(""; "", TRUE, FILTER(CID!B10157:B14794, REGEXMATCH(CID!D10157:D14794, TEXTJOIN(""|"", TRUE, SPLIT(A10157, "";"")))))"),"#N/A")</f>
        <v>#N/A</v>
      </c>
    </row>
    <row r="10158">
      <c r="A10158" s="12" t="str">
        <f>IFERROR(__xludf.DUMMYFUNCTION("TEXTJOIN("";"", TRUE, FILTER(CID!$B$2:$B$14794, CID!B10158=CID!$D$2:$D$14794))"),"#N/A")</f>
        <v>#N/A</v>
      </c>
      <c r="B10158" s="12" t="str">
        <f>IFERROR(__xludf.DUMMYFUNCTION("TEXTJOIN(""; "", TRUE, FILTER(CID!B10158:B14794, REGEXMATCH(CID!D10158:D14794, TEXTJOIN(""|"", TRUE, SPLIT(A10158, "";"")))))"),"#N/A")</f>
        <v>#N/A</v>
      </c>
    </row>
    <row r="10159">
      <c r="A10159" s="12" t="str">
        <f>IFERROR(__xludf.DUMMYFUNCTION("TEXTJOIN("";"", TRUE, FILTER(CID!$B$2:$B$14794, CID!B10159=CID!$D$2:$D$14794))"),"#N/A")</f>
        <v>#N/A</v>
      </c>
      <c r="B10159" s="12" t="str">
        <f>IFERROR(__xludf.DUMMYFUNCTION("TEXTJOIN(""; "", TRUE, FILTER(CID!B10159:B14794, REGEXMATCH(CID!D10159:D14794, TEXTJOIN(""|"", TRUE, SPLIT(A10159, "";"")))))"),"#N/A")</f>
        <v>#N/A</v>
      </c>
    </row>
    <row r="10160">
      <c r="A10160" s="12" t="str">
        <f>IFERROR(__xludf.DUMMYFUNCTION("TEXTJOIN("";"", TRUE, FILTER(CID!$B$2:$B$14794, CID!B10160=CID!$D$2:$D$14794))"),"#N/A")</f>
        <v>#N/A</v>
      </c>
      <c r="B10160" s="12" t="str">
        <f>IFERROR(__xludf.DUMMYFUNCTION("TEXTJOIN(""; "", TRUE, FILTER(CID!B10160:B14794, REGEXMATCH(CID!D10160:D14794, TEXTJOIN(""|"", TRUE, SPLIT(A10160, "";"")))))"),"#N/A")</f>
        <v>#N/A</v>
      </c>
    </row>
    <row r="10161">
      <c r="A10161" s="12" t="str">
        <f>IFERROR(__xludf.DUMMYFUNCTION("TEXTJOIN("";"", TRUE, FILTER(CID!$B$2:$B$14794, CID!B10161=CID!$D$2:$D$14794))"),"#N/A")</f>
        <v>#N/A</v>
      </c>
      <c r="B10161" s="12" t="str">
        <f>IFERROR(__xludf.DUMMYFUNCTION("TEXTJOIN(""; "", TRUE, FILTER(CID!B10161:B14794, REGEXMATCH(CID!D10161:D14794, TEXTJOIN(""|"", TRUE, SPLIT(A10161, "";"")))))"),"#N/A")</f>
        <v>#N/A</v>
      </c>
    </row>
    <row r="10162">
      <c r="A10162" s="12" t="str">
        <f>IFERROR(__xludf.DUMMYFUNCTION("TEXTJOIN("";"", TRUE, FILTER(CID!$B$2:$B$14794, CID!B10162=CID!$D$2:$D$14794))"),"#N/A")</f>
        <v>#N/A</v>
      </c>
      <c r="B10162" s="12" t="str">
        <f>IFERROR(__xludf.DUMMYFUNCTION("TEXTJOIN(""; "", TRUE, FILTER(CID!B10162:B14794, REGEXMATCH(CID!D10162:D14794, TEXTJOIN(""|"", TRUE, SPLIT(A10162, "";"")))))"),"#N/A")</f>
        <v>#N/A</v>
      </c>
    </row>
    <row r="10163">
      <c r="A10163" s="12" t="str">
        <f>IFERROR(__xludf.DUMMYFUNCTION("TEXTJOIN("";"", TRUE, FILTER(CID!$B$2:$B$14794, CID!B10163=CID!$D$2:$D$14794))"),"#N/A")</f>
        <v>#N/A</v>
      </c>
      <c r="B10163" s="12" t="str">
        <f>IFERROR(__xludf.DUMMYFUNCTION("TEXTJOIN(""; "", TRUE, FILTER(CID!B10163:B14794, REGEXMATCH(CID!D10163:D14794, TEXTJOIN(""|"", TRUE, SPLIT(A10163, "";"")))))"),"#N/A")</f>
        <v>#N/A</v>
      </c>
    </row>
    <row r="10164">
      <c r="A10164" s="12" t="str">
        <f>IFERROR(__xludf.DUMMYFUNCTION("TEXTJOIN("";"", TRUE, FILTER(CID!$B$2:$B$14794, CID!B10164=CID!$D$2:$D$14794))"),"#N/A")</f>
        <v>#N/A</v>
      </c>
      <c r="B10164" s="12" t="str">
        <f>IFERROR(__xludf.DUMMYFUNCTION("TEXTJOIN(""; "", TRUE, FILTER(CID!B10164:B14794, REGEXMATCH(CID!D10164:D14794, TEXTJOIN(""|"", TRUE, SPLIT(A10164, "";"")))))"),"#N/A")</f>
        <v>#N/A</v>
      </c>
    </row>
    <row r="10165">
      <c r="A10165" s="12" t="str">
        <f>IFERROR(__xludf.DUMMYFUNCTION("TEXTJOIN("";"", TRUE, FILTER(CID!$B$2:$B$14794, CID!B10165=CID!$D$2:$D$14794))"),"#N/A")</f>
        <v>#N/A</v>
      </c>
      <c r="B10165" s="12" t="str">
        <f>IFERROR(__xludf.DUMMYFUNCTION("TEXTJOIN(""; "", TRUE, FILTER(CID!B10165:B14794, REGEXMATCH(CID!D10165:D14794, TEXTJOIN(""|"", TRUE, SPLIT(A10165, "";"")))))"),"#N/A")</f>
        <v>#N/A</v>
      </c>
    </row>
    <row r="10166">
      <c r="A10166" s="12" t="str">
        <f>IFERROR(__xludf.DUMMYFUNCTION("TEXTJOIN("";"", TRUE, FILTER(CID!$B$2:$B$14794, CID!B10166=CID!$D$2:$D$14794))"),"#N/A")</f>
        <v>#N/A</v>
      </c>
      <c r="B10166" s="12" t="str">
        <f>IFERROR(__xludf.DUMMYFUNCTION("TEXTJOIN(""; "", TRUE, FILTER(CID!B10166:B14794, REGEXMATCH(CID!D10166:D14794, TEXTJOIN(""|"", TRUE, SPLIT(A10166, "";"")))))"),"#N/A")</f>
        <v>#N/A</v>
      </c>
    </row>
    <row r="10167">
      <c r="A10167" s="12" t="str">
        <f>IFERROR(__xludf.DUMMYFUNCTION("TEXTJOIN("";"", TRUE, FILTER(CID!$B$2:$B$14794, CID!B10167=CID!$D$2:$D$14794))"),"#N/A")</f>
        <v>#N/A</v>
      </c>
      <c r="B10167" s="12" t="str">
        <f>IFERROR(__xludf.DUMMYFUNCTION("TEXTJOIN(""; "", TRUE, FILTER(CID!B10167:B14794, REGEXMATCH(CID!D10167:D14794, TEXTJOIN(""|"", TRUE, SPLIT(A10167, "";"")))))"),"#N/A")</f>
        <v>#N/A</v>
      </c>
    </row>
    <row r="10168">
      <c r="A10168" s="12" t="str">
        <f>IFERROR(__xludf.DUMMYFUNCTION("TEXTJOIN("";"", TRUE, FILTER(CID!$B$2:$B$14794, CID!B10168=CID!$D$2:$D$14794))"),"#N/A")</f>
        <v>#N/A</v>
      </c>
      <c r="B10168" s="12" t="str">
        <f>IFERROR(__xludf.DUMMYFUNCTION("TEXTJOIN(""; "", TRUE, FILTER(CID!B10168:B14794, REGEXMATCH(CID!D10168:D14794, TEXTJOIN(""|"", TRUE, SPLIT(A10168, "";"")))))"),"#N/A")</f>
        <v>#N/A</v>
      </c>
    </row>
    <row r="10169">
      <c r="A10169" s="12" t="str">
        <f>IFERROR(__xludf.DUMMYFUNCTION("TEXTJOIN("";"", TRUE, FILTER(CID!$B$2:$B$14794, CID!B10169=CID!$D$2:$D$14794))"),"#N/A")</f>
        <v>#N/A</v>
      </c>
      <c r="B10169" s="12" t="str">
        <f>IFERROR(__xludf.DUMMYFUNCTION("TEXTJOIN(""; "", TRUE, FILTER(CID!B10169:B14794, REGEXMATCH(CID!D10169:D14794, TEXTJOIN(""|"", TRUE, SPLIT(A10169, "";"")))))"),"#N/A")</f>
        <v>#N/A</v>
      </c>
    </row>
    <row r="10170">
      <c r="A10170" s="12" t="str">
        <f>IFERROR(__xludf.DUMMYFUNCTION("TEXTJOIN("";"", TRUE, FILTER(CID!$B$2:$B$14794, CID!B10170=CID!$D$2:$D$14794))"),"#N/A")</f>
        <v>#N/A</v>
      </c>
      <c r="B10170" s="12" t="str">
        <f>IFERROR(__xludf.DUMMYFUNCTION("TEXTJOIN(""; "", TRUE, FILTER(CID!B10170:B14794, REGEXMATCH(CID!D10170:D14794, TEXTJOIN(""|"", TRUE, SPLIT(A10170, "";"")))))"),"#N/A")</f>
        <v>#N/A</v>
      </c>
    </row>
    <row r="10171">
      <c r="A10171" s="12" t="str">
        <f>IFERROR(__xludf.DUMMYFUNCTION("TEXTJOIN("";"", TRUE, FILTER(CID!$B$2:$B$14794, CID!B10171=CID!$D$2:$D$14794))"),"#N/A")</f>
        <v>#N/A</v>
      </c>
      <c r="B10171" s="12" t="str">
        <f>IFERROR(__xludf.DUMMYFUNCTION("TEXTJOIN(""; "", TRUE, FILTER(CID!B10171:B14794, REGEXMATCH(CID!D10171:D14794, TEXTJOIN(""|"", TRUE, SPLIT(A10171, "";"")))))"),"#N/A")</f>
        <v>#N/A</v>
      </c>
    </row>
    <row r="10172">
      <c r="A10172" s="12" t="str">
        <f>IFERROR(__xludf.DUMMYFUNCTION("TEXTJOIN("";"", TRUE, FILTER(CID!$B$2:$B$14794, CID!B10172=CID!$D$2:$D$14794))"),"#N/A")</f>
        <v>#N/A</v>
      </c>
      <c r="B10172" s="12" t="str">
        <f>IFERROR(__xludf.DUMMYFUNCTION("TEXTJOIN(""; "", TRUE, FILTER(CID!B10172:B14794, REGEXMATCH(CID!D10172:D14794, TEXTJOIN(""|"", TRUE, SPLIT(A10172, "";"")))))"),"#N/A")</f>
        <v>#N/A</v>
      </c>
    </row>
    <row r="10173">
      <c r="A10173" s="12" t="str">
        <f>IFERROR(__xludf.DUMMYFUNCTION("TEXTJOIN("";"", TRUE, FILTER(CID!$B$2:$B$14794, CID!B10173=CID!$D$2:$D$14794))"),"#N/A")</f>
        <v>#N/A</v>
      </c>
      <c r="B10173" s="12" t="str">
        <f>IFERROR(__xludf.DUMMYFUNCTION("TEXTJOIN(""; "", TRUE, FILTER(CID!B10173:B14794, REGEXMATCH(CID!D10173:D14794, TEXTJOIN(""|"", TRUE, SPLIT(A10173, "";"")))))"),"#N/A")</f>
        <v>#N/A</v>
      </c>
    </row>
    <row r="10174">
      <c r="A10174" s="12" t="str">
        <f>IFERROR(__xludf.DUMMYFUNCTION("TEXTJOIN("";"", TRUE, FILTER(CID!$B$2:$B$14794, CID!B10174=CID!$D$2:$D$14794))"),"#N/A")</f>
        <v>#N/A</v>
      </c>
      <c r="B10174" s="12" t="str">
        <f>IFERROR(__xludf.DUMMYFUNCTION("TEXTJOIN(""; "", TRUE, FILTER(CID!B10174:B14794, REGEXMATCH(CID!D10174:D14794, TEXTJOIN(""|"", TRUE, SPLIT(A10174, "";"")))))"),"#N/A")</f>
        <v>#N/A</v>
      </c>
    </row>
    <row r="10175">
      <c r="A10175" s="12" t="str">
        <f>IFERROR(__xludf.DUMMYFUNCTION("TEXTJOIN("";"", TRUE, FILTER(CID!$B$2:$B$14794, CID!B10175=CID!$D$2:$D$14794))"),"#N/A")</f>
        <v>#N/A</v>
      </c>
      <c r="B10175" s="12" t="str">
        <f>IFERROR(__xludf.DUMMYFUNCTION("TEXTJOIN(""; "", TRUE, FILTER(CID!B10175:B14794, REGEXMATCH(CID!D10175:D14794, TEXTJOIN(""|"", TRUE, SPLIT(A10175, "";"")))))"),"#N/A")</f>
        <v>#N/A</v>
      </c>
    </row>
    <row r="10176">
      <c r="A10176" s="12" t="str">
        <f>IFERROR(__xludf.DUMMYFUNCTION("TEXTJOIN("";"", TRUE, FILTER(CID!$B$2:$B$14794, CID!B10176=CID!$D$2:$D$14794))"),"#N/A")</f>
        <v>#N/A</v>
      </c>
      <c r="B10176" s="12" t="str">
        <f>IFERROR(__xludf.DUMMYFUNCTION("TEXTJOIN(""; "", TRUE, FILTER(CID!B10176:B14794, REGEXMATCH(CID!D10176:D14794, TEXTJOIN(""|"", TRUE, SPLIT(A10176, "";"")))))"),"#N/A")</f>
        <v>#N/A</v>
      </c>
    </row>
    <row r="10177">
      <c r="A10177" s="12" t="str">
        <f>IFERROR(__xludf.DUMMYFUNCTION("TEXTJOIN("";"", TRUE, FILTER(CID!$B$2:$B$14794, CID!B10177=CID!$D$2:$D$14794))"),"#N/A")</f>
        <v>#N/A</v>
      </c>
      <c r="B10177" s="12" t="str">
        <f>IFERROR(__xludf.DUMMYFUNCTION("TEXTJOIN(""; "", TRUE, FILTER(CID!B10177:B14794, REGEXMATCH(CID!D10177:D14794, TEXTJOIN(""|"", TRUE, SPLIT(A10177, "";"")))))"),"#N/A")</f>
        <v>#N/A</v>
      </c>
    </row>
    <row r="10178">
      <c r="A10178" s="12" t="str">
        <f>IFERROR(__xludf.DUMMYFUNCTION("TEXTJOIN("";"", TRUE, FILTER(CID!$B$2:$B$14794, CID!B10178=CID!$D$2:$D$14794))"),"#N/A")</f>
        <v>#N/A</v>
      </c>
      <c r="B10178" s="12" t="str">
        <f>IFERROR(__xludf.DUMMYFUNCTION("TEXTJOIN(""; "", TRUE, FILTER(CID!B10178:B14794, REGEXMATCH(CID!D10178:D14794, TEXTJOIN(""|"", TRUE, SPLIT(A10178, "";"")))))"),"#N/A")</f>
        <v>#N/A</v>
      </c>
    </row>
    <row r="10179">
      <c r="A10179" s="12" t="str">
        <f>IFERROR(__xludf.DUMMYFUNCTION("TEXTJOIN("";"", TRUE, FILTER(CID!$B$2:$B$14794, CID!B10179=CID!$D$2:$D$14794))"),"#N/A")</f>
        <v>#N/A</v>
      </c>
      <c r="B10179" s="12" t="str">
        <f>IFERROR(__xludf.DUMMYFUNCTION("TEXTJOIN(""; "", TRUE, FILTER(CID!B10179:B14794, REGEXMATCH(CID!D10179:D14794, TEXTJOIN(""|"", TRUE, SPLIT(A10179, "";"")))))"),"#N/A")</f>
        <v>#N/A</v>
      </c>
    </row>
    <row r="10180">
      <c r="A10180" s="12" t="str">
        <f>IFERROR(__xludf.DUMMYFUNCTION("TEXTJOIN("";"", TRUE, FILTER(CID!$B$2:$B$14794, CID!B10180=CID!$D$2:$D$14794))"),"#N/A")</f>
        <v>#N/A</v>
      </c>
      <c r="B10180" s="12" t="str">
        <f>IFERROR(__xludf.DUMMYFUNCTION("TEXTJOIN(""; "", TRUE, FILTER(CID!B10180:B14794, REGEXMATCH(CID!D10180:D14794, TEXTJOIN(""|"", TRUE, SPLIT(A10180, "";"")))))"),"#N/A")</f>
        <v>#N/A</v>
      </c>
    </row>
    <row r="10181">
      <c r="A10181" s="12" t="str">
        <f>IFERROR(__xludf.DUMMYFUNCTION("TEXTJOIN("";"", TRUE, FILTER(CID!$B$2:$B$14794, CID!B10181=CID!$D$2:$D$14794))"),"#N/A")</f>
        <v>#N/A</v>
      </c>
      <c r="B10181" s="12" t="str">
        <f>IFERROR(__xludf.DUMMYFUNCTION("TEXTJOIN(""; "", TRUE, FILTER(CID!B10181:B14794, REGEXMATCH(CID!D10181:D14794, TEXTJOIN(""|"", TRUE, SPLIT(A10181, "";"")))))"),"#N/A")</f>
        <v>#N/A</v>
      </c>
    </row>
    <row r="10182">
      <c r="A10182" s="12" t="str">
        <f>IFERROR(__xludf.DUMMYFUNCTION("TEXTJOIN("";"", TRUE, FILTER(CID!$B$2:$B$14794, CID!B10182=CID!$D$2:$D$14794))"),"#N/A")</f>
        <v>#N/A</v>
      </c>
      <c r="B10182" s="12" t="str">
        <f>IFERROR(__xludf.DUMMYFUNCTION("TEXTJOIN(""; "", TRUE, FILTER(CID!B10182:B14794, REGEXMATCH(CID!D10182:D14794, TEXTJOIN(""|"", TRUE, SPLIT(A10182, "";"")))))"),"#N/A")</f>
        <v>#N/A</v>
      </c>
    </row>
    <row r="10183">
      <c r="A10183" s="12" t="str">
        <f>IFERROR(__xludf.DUMMYFUNCTION("TEXTJOIN("";"", TRUE, FILTER(CID!$B$2:$B$14794, CID!B10183=CID!$D$2:$D$14794))"),"#N/A")</f>
        <v>#N/A</v>
      </c>
      <c r="B10183" s="12" t="str">
        <f>IFERROR(__xludf.DUMMYFUNCTION("TEXTJOIN(""; "", TRUE, FILTER(CID!B10183:B14794, REGEXMATCH(CID!D10183:D14794, TEXTJOIN(""|"", TRUE, SPLIT(A10183, "";"")))))"),"#N/A")</f>
        <v>#N/A</v>
      </c>
    </row>
    <row r="10184">
      <c r="A10184" s="12" t="str">
        <f>IFERROR(__xludf.DUMMYFUNCTION("TEXTJOIN("";"", TRUE, FILTER(CID!$B$2:$B$14794, CID!B10184=CID!$D$2:$D$14794))"),"#N/A")</f>
        <v>#N/A</v>
      </c>
      <c r="B10184" s="12" t="str">
        <f>IFERROR(__xludf.DUMMYFUNCTION("TEXTJOIN(""; "", TRUE, FILTER(CID!B10184:B14794, REGEXMATCH(CID!D10184:D14794, TEXTJOIN(""|"", TRUE, SPLIT(A10184, "";"")))))"),"#N/A")</f>
        <v>#N/A</v>
      </c>
    </row>
    <row r="10185">
      <c r="A10185" s="12" t="str">
        <f>IFERROR(__xludf.DUMMYFUNCTION("TEXTJOIN("";"", TRUE, FILTER(CID!$B$2:$B$14794, CID!B10185=CID!$D$2:$D$14794))"),"#N/A")</f>
        <v>#N/A</v>
      </c>
      <c r="B10185" s="12" t="str">
        <f>IFERROR(__xludf.DUMMYFUNCTION("TEXTJOIN(""; "", TRUE, FILTER(CID!B10185:B14794, REGEXMATCH(CID!D10185:D14794, TEXTJOIN(""|"", TRUE, SPLIT(A10185, "";"")))))"),"#N/A")</f>
        <v>#N/A</v>
      </c>
    </row>
    <row r="10186">
      <c r="A10186" s="12" t="str">
        <f>IFERROR(__xludf.DUMMYFUNCTION("TEXTJOIN("";"", TRUE, FILTER(CID!$B$2:$B$14794, CID!B10186=CID!$D$2:$D$14794))"),"#N/A")</f>
        <v>#N/A</v>
      </c>
      <c r="B10186" s="12" t="str">
        <f>IFERROR(__xludf.DUMMYFUNCTION("TEXTJOIN(""; "", TRUE, FILTER(CID!B10186:B14794, REGEXMATCH(CID!D10186:D14794, TEXTJOIN(""|"", TRUE, SPLIT(A10186, "";"")))))"),"#N/A")</f>
        <v>#N/A</v>
      </c>
    </row>
    <row r="10187">
      <c r="A10187" s="12" t="str">
        <f>IFERROR(__xludf.DUMMYFUNCTION("TEXTJOIN("";"", TRUE, FILTER(CID!$B$2:$B$14794, CID!B10187=CID!$D$2:$D$14794))"),"#N/A")</f>
        <v>#N/A</v>
      </c>
      <c r="B10187" s="12" t="str">
        <f>IFERROR(__xludf.DUMMYFUNCTION("TEXTJOIN(""; "", TRUE, FILTER(CID!B10187:B14794, REGEXMATCH(CID!D10187:D14794, TEXTJOIN(""|"", TRUE, SPLIT(A10187, "";"")))))"),"#N/A")</f>
        <v>#N/A</v>
      </c>
    </row>
    <row r="10188">
      <c r="A10188" s="12" t="str">
        <f>IFERROR(__xludf.DUMMYFUNCTION("TEXTJOIN("";"", TRUE, FILTER(CID!$B$2:$B$14794, CID!B10188=CID!$D$2:$D$14794))"),"#N/A")</f>
        <v>#N/A</v>
      </c>
      <c r="B10188" s="12" t="str">
        <f>IFERROR(__xludf.DUMMYFUNCTION("TEXTJOIN(""; "", TRUE, FILTER(CID!B10188:B14794, REGEXMATCH(CID!D10188:D14794, TEXTJOIN(""|"", TRUE, SPLIT(A10188, "";"")))))"),"#N/A")</f>
        <v>#N/A</v>
      </c>
    </row>
    <row r="10189">
      <c r="A10189" s="12" t="str">
        <f>IFERROR(__xludf.DUMMYFUNCTION("TEXTJOIN("";"", TRUE, FILTER(CID!$B$2:$B$14794, CID!B10189=CID!$D$2:$D$14794))"),"#N/A")</f>
        <v>#N/A</v>
      </c>
      <c r="B10189" s="12" t="str">
        <f>IFERROR(__xludf.DUMMYFUNCTION("TEXTJOIN(""; "", TRUE, FILTER(CID!B10189:B14794, REGEXMATCH(CID!D10189:D14794, TEXTJOIN(""|"", TRUE, SPLIT(A10189, "";"")))))"),"#N/A")</f>
        <v>#N/A</v>
      </c>
    </row>
    <row r="10190">
      <c r="A10190" s="12" t="str">
        <f>IFERROR(__xludf.DUMMYFUNCTION("TEXTJOIN("";"", TRUE, FILTER(CID!$B$2:$B$14794, CID!B10190=CID!$D$2:$D$14794))"),"#N/A")</f>
        <v>#N/A</v>
      </c>
      <c r="B10190" s="12" t="str">
        <f>IFERROR(__xludf.DUMMYFUNCTION("TEXTJOIN(""; "", TRUE, FILTER(CID!B10190:B14794, REGEXMATCH(CID!D10190:D14794, TEXTJOIN(""|"", TRUE, SPLIT(A10190, "";"")))))"),"#N/A")</f>
        <v>#N/A</v>
      </c>
    </row>
    <row r="10191">
      <c r="A10191" s="12" t="str">
        <f>IFERROR(__xludf.DUMMYFUNCTION("TEXTJOIN("";"", TRUE, FILTER(CID!$B$2:$B$14794, CID!B10191=CID!$D$2:$D$14794))"),"#N/A")</f>
        <v>#N/A</v>
      </c>
      <c r="B10191" s="12" t="str">
        <f>IFERROR(__xludf.DUMMYFUNCTION("TEXTJOIN(""; "", TRUE, FILTER(CID!B10191:B14794, REGEXMATCH(CID!D10191:D14794, TEXTJOIN(""|"", TRUE, SPLIT(A10191, "";"")))))"),"#N/A")</f>
        <v>#N/A</v>
      </c>
    </row>
    <row r="10192">
      <c r="A10192" s="12" t="str">
        <f>IFERROR(__xludf.DUMMYFUNCTION("TEXTJOIN("";"", TRUE, FILTER(CID!$B$2:$B$14794, CID!B10192=CID!$D$2:$D$14794))"),"#N/A")</f>
        <v>#N/A</v>
      </c>
      <c r="B10192" s="12" t="str">
        <f>IFERROR(__xludf.DUMMYFUNCTION("TEXTJOIN(""; "", TRUE, FILTER(CID!B10192:B14794, REGEXMATCH(CID!D10192:D14794, TEXTJOIN(""|"", TRUE, SPLIT(A10192, "";"")))))"),"#N/A")</f>
        <v>#N/A</v>
      </c>
    </row>
    <row r="10193">
      <c r="A10193" s="12" t="str">
        <f>IFERROR(__xludf.DUMMYFUNCTION("TEXTJOIN("";"", TRUE, FILTER(CID!$B$2:$B$14794, CID!B10193=CID!$D$2:$D$14794))"),"#N/A")</f>
        <v>#N/A</v>
      </c>
      <c r="B10193" s="12" t="str">
        <f>IFERROR(__xludf.DUMMYFUNCTION("TEXTJOIN(""; "", TRUE, FILTER(CID!B10193:B14794, REGEXMATCH(CID!D10193:D14794, TEXTJOIN(""|"", TRUE, SPLIT(A10193, "";"")))))"),"#N/A")</f>
        <v>#N/A</v>
      </c>
    </row>
    <row r="10194">
      <c r="A10194" s="12" t="str">
        <f>IFERROR(__xludf.DUMMYFUNCTION("TEXTJOIN("";"", TRUE, FILTER(CID!$B$2:$B$14794, CID!B10194=CID!$D$2:$D$14794))"),"#N/A")</f>
        <v>#N/A</v>
      </c>
      <c r="B10194" s="12" t="str">
        <f>IFERROR(__xludf.DUMMYFUNCTION("TEXTJOIN(""; "", TRUE, FILTER(CID!B10194:B14794, REGEXMATCH(CID!D10194:D14794, TEXTJOIN(""|"", TRUE, SPLIT(A10194, "";"")))))"),"#N/A")</f>
        <v>#N/A</v>
      </c>
    </row>
    <row r="10195">
      <c r="A10195" s="12" t="str">
        <f>IFERROR(__xludf.DUMMYFUNCTION("TEXTJOIN("";"", TRUE, FILTER(CID!$B$2:$B$14794, CID!B10195=CID!$D$2:$D$14794))"),"#N/A")</f>
        <v>#N/A</v>
      </c>
      <c r="B10195" s="12" t="str">
        <f>IFERROR(__xludf.DUMMYFUNCTION("TEXTJOIN(""; "", TRUE, FILTER(CID!B10195:B14794, REGEXMATCH(CID!D10195:D14794, TEXTJOIN(""|"", TRUE, SPLIT(A10195, "";"")))))"),"#N/A")</f>
        <v>#N/A</v>
      </c>
    </row>
    <row r="10196">
      <c r="A10196" s="12" t="str">
        <f>IFERROR(__xludf.DUMMYFUNCTION("TEXTJOIN("";"", TRUE, FILTER(CID!$B$2:$B$14794, CID!B10196=CID!$D$2:$D$14794))"),"#N/A")</f>
        <v>#N/A</v>
      </c>
      <c r="B10196" s="12" t="str">
        <f>IFERROR(__xludf.DUMMYFUNCTION("TEXTJOIN(""; "", TRUE, FILTER(CID!B10196:B14794, REGEXMATCH(CID!D10196:D14794, TEXTJOIN(""|"", TRUE, SPLIT(A10196, "";"")))))"),"#N/A")</f>
        <v>#N/A</v>
      </c>
    </row>
    <row r="10197">
      <c r="A10197" s="12" t="str">
        <f>IFERROR(__xludf.DUMMYFUNCTION("TEXTJOIN("";"", TRUE, FILTER(CID!$B$2:$B$14794, CID!B10197=CID!$D$2:$D$14794))"),"#N/A")</f>
        <v>#N/A</v>
      </c>
      <c r="B10197" s="12" t="str">
        <f>IFERROR(__xludf.DUMMYFUNCTION("TEXTJOIN(""; "", TRUE, FILTER(CID!B10197:B14794, REGEXMATCH(CID!D10197:D14794, TEXTJOIN(""|"", TRUE, SPLIT(A10197, "";"")))))"),"#N/A")</f>
        <v>#N/A</v>
      </c>
    </row>
    <row r="10198">
      <c r="A10198" s="12" t="str">
        <f>IFERROR(__xludf.DUMMYFUNCTION("TEXTJOIN("";"", TRUE, FILTER(CID!$B$2:$B$14794, CID!B10198=CID!$D$2:$D$14794))"),"#N/A")</f>
        <v>#N/A</v>
      </c>
      <c r="B10198" s="12" t="str">
        <f>IFERROR(__xludf.DUMMYFUNCTION("TEXTJOIN(""; "", TRUE, FILTER(CID!B10198:B14794, REGEXMATCH(CID!D10198:D14794, TEXTJOIN(""|"", TRUE, SPLIT(A10198, "";"")))))"),"#N/A")</f>
        <v>#N/A</v>
      </c>
    </row>
    <row r="10199">
      <c r="A10199" s="12" t="str">
        <f>IFERROR(__xludf.DUMMYFUNCTION("TEXTJOIN("";"", TRUE, FILTER(CID!$B$2:$B$14794, CID!B10199=CID!$D$2:$D$14794))"),"#N/A")</f>
        <v>#N/A</v>
      </c>
      <c r="B10199" s="12" t="str">
        <f>IFERROR(__xludf.DUMMYFUNCTION("TEXTJOIN(""; "", TRUE, FILTER(CID!B10199:B14794, REGEXMATCH(CID!D10199:D14794, TEXTJOIN(""|"", TRUE, SPLIT(A10199, "";"")))))"),"#N/A")</f>
        <v>#N/A</v>
      </c>
    </row>
    <row r="10200">
      <c r="A10200" s="12" t="str">
        <f>IFERROR(__xludf.DUMMYFUNCTION("TEXTJOIN("";"", TRUE, FILTER(CID!$B$2:$B$14794, CID!B10200=CID!$D$2:$D$14794))"),"#N/A")</f>
        <v>#N/A</v>
      </c>
      <c r="B10200" s="12" t="str">
        <f>IFERROR(__xludf.DUMMYFUNCTION("TEXTJOIN(""; "", TRUE, FILTER(CID!B10200:B14794, REGEXMATCH(CID!D10200:D14794, TEXTJOIN(""|"", TRUE, SPLIT(A10200, "";"")))))"),"#N/A")</f>
        <v>#N/A</v>
      </c>
    </row>
    <row r="10201">
      <c r="A10201" s="12" t="str">
        <f>IFERROR(__xludf.DUMMYFUNCTION("TEXTJOIN("";"", TRUE, FILTER(CID!$B$2:$B$14794, CID!B10201=CID!$D$2:$D$14794))"),"#N/A")</f>
        <v>#N/A</v>
      </c>
      <c r="B10201" s="12" t="str">
        <f>IFERROR(__xludf.DUMMYFUNCTION("TEXTJOIN(""; "", TRUE, FILTER(CID!B10201:B14794, REGEXMATCH(CID!D10201:D14794, TEXTJOIN(""|"", TRUE, SPLIT(A10201, "";"")))))"),"#N/A")</f>
        <v>#N/A</v>
      </c>
    </row>
    <row r="10202">
      <c r="A10202" s="12" t="str">
        <f>IFERROR(__xludf.DUMMYFUNCTION("TEXTJOIN("";"", TRUE, FILTER(CID!$B$2:$B$14794, CID!B10202=CID!$D$2:$D$14794))"),"#N/A")</f>
        <v>#N/A</v>
      </c>
      <c r="B10202" s="12" t="str">
        <f>IFERROR(__xludf.DUMMYFUNCTION("TEXTJOIN(""; "", TRUE, FILTER(CID!B10202:B14794, REGEXMATCH(CID!D10202:D14794, TEXTJOIN(""|"", TRUE, SPLIT(A10202, "";"")))))"),"#N/A")</f>
        <v>#N/A</v>
      </c>
    </row>
    <row r="10203">
      <c r="A10203" s="12" t="str">
        <f>IFERROR(__xludf.DUMMYFUNCTION("TEXTJOIN("";"", TRUE, FILTER(CID!$B$2:$B$14794, CID!B10203=CID!$D$2:$D$14794))"),"#N/A")</f>
        <v>#N/A</v>
      </c>
      <c r="B10203" s="12" t="str">
        <f>IFERROR(__xludf.DUMMYFUNCTION("TEXTJOIN(""; "", TRUE, FILTER(CID!B10203:B14794, REGEXMATCH(CID!D10203:D14794, TEXTJOIN(""|"", TRUE, SPLIT(A10203, "";"")))))"),"#N/A")</f>
        <v>#N/A</v>
      </c>
    </row>
    <row r="10204">
      <c r="A10204" s="12" t="str">
        <f>IFERROR(__xludf.DUMMYFUNCTION("TEXTJOIN("";"", TRUE, FILTER(CID!$B$2:$B$14794, CID!B10204=CID!$D$2:$D$14794))"),"#N/A")</f>
        <v>#N/A</v>
      </c>
      <c r="B10204" s="12" t="str">
        <f>IFERROR(__xludf.DUMMYFUNCTION("TEXTJOIN(""; "", TRUE, FILTER(CID!B10204:B14794, REGEXMATCH(CID!D10204:D14794, TEXTJOIN(""|"", TRUE, SPLIT(A10204, "";"")))))"),"#N/A")</f>
        <v>#N/A</v>
      </c>
    </row>
    <row r="10205">
      <c r="A10205" s="12" t="str">
        <f>IFERROR(__xludf.DUMMYFUNCTION("TEXTJOIN("";"", TRUE, FILTER(CID!$B$2:$B$14794, CID!B10205=CID!$D$2:$D$14794))"),"#N/A")</f>
        <v>#N/A</v>
      </c>
      <c r="B10205" s="12" t="str">
        <f>IFERROR(__xludf.DUMMYFUNCTION("TEXTJOIN(""; "", TRUE, FILTER(CID!B10205:B14794, REGEXMATCH(CID!D10205:D14794, TEXTJOIN(""|"", TRUE, SPLIT(A10205, "";"")))))"),"#N/A")</f>
        <v>#N/A</v>
      </c>
    </row>
    <row r="10206">
      <c r="A10206" s="12" t="str">
        <f>IFERROR(__xludf.DUMMYFUNCTION("TEXTJOIN("";"", TRUE, FILTER(CID!$B$2:$B$14794, CID!B10206=CID!$D$2:$D$14794))"),"#N/A")</f>
        <v>#N/A</v>
      </c>
      <c r="B10206" s="12" t="str">
        <f>IFERROR(__xludf.DUMMYFUNCTION("TEXTJOIN(""; "", TRUE, FILTER(CID!B10206:B14794, REGEXMATCH(CID!D10206:D14794, TEXTJOIN(""|"", TRUE, SPLIT(A10206, "";"")))))"),"#N/A")</f>
        <v>#N/A</v>
      </c>
    </row>
    <row r="10207">
      <c r="A10207" s="12" t="str">
        <f>IFERROR(__xludf.DUMMYFUNCTION("TEXTJOIN("";"", TRUE, FILTER(CID!$B$2:$B$14794, CID!B10207=CID!$D$2:$D$14794))"),"#N/A")</f>
        <v>#N/A</v>
      </c>
      <c r="B10207" s="12" t="str">
        <f>IFERROR(__xludf.DUMMYFUNCTION("TEXTJOIN(""; "", TRUE, FILTER(CID!B10207:B14794, REGEXMATCH(CID!D10207:D14794, TEXTJOIN(""|"", TRUE, SPLIT(A10207, "";"")))))"),"#N/A")</f>
        <v>#N/A</v>
      </c>
    </row>
    <row r="10208">
      <c r="A10208" s="12" t="str">
        <f>IFERROR(__xludf.DUMMYFUNCTION("TEXTJOIN("";"", TRUE, FILTER(CID!$B$2:$B$14794, CID!B10208=CID!$D$2:$D$14794))"),"#N/A")</f>
        <v>#N/A</v>
      </c>
      <c r="B10208" s="12" t="str">
        <f>IFERROR(__xludf.DUMMYFUNCTION("TEXTJOIN(""; "", TRUE, FILTER(CID!B10208:B14794, REGEXMATCH(CID!D10208:D14794, TEXTJOIN(""|"", TRUE, SPLIT(A10208, "";"")))))"),"#N/A")</f>
        <v>#N/A</v>
      </c>
    </row>
    <row r="10209">
      <c r="A10209" s="12" t="str">
        <f>IFERROR(__xludf.DUMMYFUNCTION("TEXTJOIN("";"", TRUE, FILTER(CID!$B$2:$B$14794, CID!B10209=CID!$D$2:$D$14794))"),"#N/A")</f>
        <v>#N/A</v>
      </c>
      <c r="B10209" s="12" t="str">
        <f>IFERROR(__xludf.DUMMYFUNCTION("TEXTJOIN(""; "", TRUE, FILTER(CID!B10209:B14794, REGEXMATCH(CID!D10209:D14794, TEXTJOIN(""|"", TRUE, SPLIT(A10209, "";"")))))"),"#N/A")</f>
        <v>#N/A</v>
      </c>
    </row>
    <row r="10210">
      <c r="A10210" s="12" t="str">
        <f>IFERROR(__xludf.DUMMYFUNCTION("TEXTJOIN("";"", TRUE, FILTER(CID!$B$2:$B$14794, CID!B10210=CID!$D$2:$D$14794))"),"#N/A")</f>
        <v>#N/A</v>
      </c>
      <c r="B10210" s="12" t="str">
        <f>IFERROR(__xludf.DUMMYFUNCTION("TEXTJOIN(""; "", TRUE, FILTER(CID!B10210:B14794, REGEXMATCH(CID!D10210:D14794, TEXTJOIN(""|"", TRUE, SPLIT(A10210, "";"")))))"),"#N/A")</f>
        <v>#N/A</v>
      </c>
    </row>
    <row r="10211">
      <c r="A10211" s="12" t="str">
        <f>IFERROR(__xludf.DUMMYFUNCTION("TEXTJOIN("";"", TRUE, FILTER(CID!$B$2:$B$14794, CID!B10211=CID!$D$2:$D$14794))"),"#N/A")</f>
        <v>#N/A</v>
      </c>
      <c r="B10211" s="12" t="str">
        <f>IFERROR(__xludf.DUMMYFUNCTION("TEXTJOIN(""; "", TRUE, FILTER(CID!B10211:B14794, REGEXMATCH(CID!D10211:D14794, TEXTJOIN(""|"", TRUE, SPLIT(A10211, "";"")))))"),"#N/A")</f>
        <v>#N/A</v>
      </c>
    </row>
    <row r="10212">
      <c r="A10212" s="12" t="str">
        <f>IFERROR(__xludf.DUMMYFUNCTION("TEXTJOIN("";"", TRUE, FILTER(CID!$B$2:$B$14794, CID!B10212=CID!$D$2:$D$14794))"),"#N/A")</f>
        <v>#N/A</v>
      </c>
      <c r="B10212" s="12" t="str">
        <f>IFERROR(__xludf.DUMMYFUNCTION("TEXTJOIN(""; "", TRUE, FILTER(CID!B10212:B14794, REGEXMATCH(CID!D10212:D14794, TEXTJOIN(""|"", TRUE, SPLIT(A10212, "";"")))))"),"#N/A")</f>
        <v>#N/A</v>
      </c>
    </row>
    <row r="10213">
      <c r="A10213" s="12" t="str">
        <f>IFERROR(__xludf.DUMMYFUNCTION("TEXTJOIN("";"", TRUE, FILTER(CID!$B$2:$B$14794, CID!B10213=CID!$D$2:$D$14794))"),"#N/A")</f>
        <v>#N/A</v>
      </c>
      <c r="B10213" s="12" t="str">
        <f>IFERROR(__xludf.DUMMYFUNCTION("TEXTJOIN(""; "", TRUE, FILTER(CID!B10213:B14794, REGEXMATCH(CID!D10213:D14794, TEXTJOIN(""|"", TRUE, SPLIT(A10213, "";"")))))"),"#N/A")</f>
        <v>#N/A</v>
      </c>
    </row>
    <row r="10214">
      <c r="A10214" s="12" t="str">
        <f>IFERROR(__xludf.DUMMYFUNCTION("TEXTJOIN("";"", TRUE, FILTER(CID!$B$2:$B$14794, CID!B10214=CID!$D$2:$D$14794))"),"#N/A")</f>
        <v>#N/A</v>
      </c>
      <c r="B10214" s="12" t="str">
        <f>IFERROR(__xludf.DUMMYFUNCTION("TEXTJOIN(""; "", TRUE, FILTER(CID!B10214:B14794, REGEXMATCH(CID!D10214:D14794, TEXTJOIN(""|"", TRUE, SPLIT(A10214, "";"")))))"),"#N/A")</f>
        <v>#N/A</v>
      </c>
    </row>
    <row r="10215">
      <c r="A10215" s="12" t="str">
        <f>IFERROR(__xludf.DUMMYFUNCTION("TEXTJOIN("";"", TRUE, FILTER(CID!$B$2:$B$14794, CID!B10215=CID!$D$2:$D$14794))"),"#N/A")</f>
        <v>#N/A</v>
      </c>
      <c r="B10215" s="12" t="str">
        <f>IFERROR(__xludf.DUMMYFUNCTION("TEXTJOIN(""; "", TRUE, FILTER(CID!B10215:B14794, REGEXMATCH(CID!D10215:D14794, TEXTJOIN(""|"", TRUE, SPLIT(A10215, "";"")))))"),"#N/A")</f>
        <v>#N/A</v>
      </c>
    </row>
    <row r="10216">
      <c r="A10216" s="12" t="str">
        <f>IFERROR(__xludf.DUMMYFUNCTION("TEXTJOIN("";"", TRUE, FILTER(CID!$B$2:$B$14794, CID!B10216=CID!$D$2:$D$14794))"),"#N/A")</f>
        <v>#N/A</v>
      </c>
      <c r="B10216" s="12" t="str">
        <f>IFERROR(__xludf.DUMMYFUNCTION("TEXTJOIN(""; "", TRUE, FILTER(CID!B10216:B14794, REGEXMATCH(CID!D10216:D14794, TEXTJOIN(""|"", TRUE, SPLIT(A10216, "";"")))))"),"#N/A")</f>
        <v>#N/A</v>
      </c>
    </row>
    <row r="10217">
      <c r="A10217" s="12" t="str">
        <f>IFERROR(__xludf.DUMMYFUNCTION("TEXTJOIN("";"", TRUE, FILTER(CID!$B$2:$B$14794, CID!B10217=CID!$D$2:$D$14794))"),"#N/A")</f>
        <v>#N/A</v>
      </c>
      <c r="B10217" s="12" t="str">
        <f>IFERROR(__xludf.DUMMYFUNCTION("TEXTJOIN(""; "", TRUE, FILTER(CID!B10217:B14794, REGEXMATCH(CID!D10217:D14794, TEXTJOIN(""|"", TRUE, SPLIT(A10217, "";"")))))"),"#N/A")</f>
        <v>#N/A</v>
      </c>
    </row>
    <row r="10218">
      <c r="A10218" s="12" t="str">
        <f>IFERROR(__xludf.DUMMYFUNCTION("TEXTJOIN("";"", TRUE, FILTER(CID!$B$2:$B$14794, CID!B10218=CID!$D$2:$D$14794))"),"#N/A")</f>
        <v>#N/A</v>
      </c>
      <c r="B10218" s="12" t="str">
        <f>IFERROR(__xludf.DUMMYFUNCTION("TEXTJOIN(""; "", TRUE, FILTER(CID!B10218:B14794, REGEXMATCH(CID!D10218:D14794, TEXTJOIN(""|"", TRUE, SPLIT(A10218, "";"")))))"),"#N/A")</f>
        <v>#N/A</v>
      </c>
    </row>
    <row r="10219">
      <c r="A10219" s="12" t="str">
        <f>IFERROR(__xludf.DUMMYFUNCTION("TEXTJOIN("";"", TRUE, FILTER(CID!$B$2:$B$14794, CID!B10219=CID!$D$2:$D$14794))"),"#N/A")</f>
        <v>#N/A</v>
      </c>
      <c r="B10219" s="12" t="str">
        <f>IFERROR(__xludf.DUMMYFUNCTION("TEXTJOIN(""; "", TRUE, FILTER(CID!B10219:B14794, REGEXMATCH(CID!D10219:D14794, TEXTJOIN(""|"", TRUE, SPLIT(A10219, "";"")))))"),"#N/A")</f>
        <v>#N/A</v>
      </c>
    </row>
    <row r="10220">
      <c r="A10220" s="12" t="str">
        <f>IFERROR(__xludf.DUMMYFUNCTION("TEXTJOIN("";"", TRUE, FILTER(CID!$B$2:$B$14794, CID!B10220=CID!$D$2:$D$14794))"),"#N/A")</f>
        <v>#N/A</v>
      </c>
      <c r="B10220" s="12" t="str">
        <f>IFERROR(__xludf.DUMMYFUNCTION("TEXTJOIN(""; "", TRUE, FILTER(CID!B10220:B14794, REGEXMATCH(CID!D10220:D14794, TEXTJOIN(""|"", TRUE, SPLIT(A10220, "";"")))))"),"#N/A")</f>
        <v>#N/A</v>
      </c>
    </row>
    <row r="10221">
      <c r="A10221" s="12" t="str">
        <f>IFERROR(__xludf.DUMMYFUNCTION("TEXTJOIN("";"", TRUE, FILTER(CID!$B$2:$B$14794, CID!B10221=CID!$D$2:$D$14794))"),"#N/A")</f>
        <v>#N/A</v>
      </c>
      <c r="B10221" s="12" t="str">
        <f>IFERROR(__xludf.DUMMYFUNCTION("TEXTJOIN(""; "", TRUE, FILTER(CID!B10221:B14794, REGEXMATCH(CID!D10221:D14794, TEXTJOIN(""|"", TRUE, SPLIT(A10221, "";"")))))"),"#N/A")</f>
        <v>#N/A</v>
      </c>
    </row>
    <row r="10222">
      <c r="A10222" s="12" t="str">
        <f>IFERROR(__xludf.DUMMYFUNCTION("TEXTJOIN("";"", TRUE, FILTER(CID!$B$2:$B$14794, CID!B10222=CID!$D$2:$D$14794))"),"#N/A")</f>
        <v>#N/A</v>
      </c>
      <c r="B10222" s="12" t="str">
        <f>IFERROR(__xludf.DUMMYFUNCTION("TEXTJOIN(""; "", TRUE, FILTER(CID!B10222:B14794, REGEXMATCH(CID!D10222:D14794, TEXTJOIN(""|"", TRUE, SPLIT(A10222, "";"")))))"),"#N/A")</f>
        <v>#N/A</v>
      </c>
    </row>
    <row r="10223">
      <c r="A10223" s="12" t="str">
        <f>IFERROR(__xludf.DUMMYFUNCTION("TEXTJOIN("";"", TRUE, FILTER(CID!$B$2:$B$14794, CID!B10223=CID!$D$2:$D$14794))"),"#N/A")</f>
        <v>#N/A</v>
      </c>
      <c r="B10223" s="12" t="str">
        <f>IFERROR(__xludf.DUMMYFUNCTION("TEXTJOIN(""; "", TRUE, FILTER(CID!B10223:B14794, REGEXMATCH(CID!D10223:D14794, TEXTJOIN(""|"", TRUE, SPLIT(A10223, "";"")))))"),"#N/A")</f>
        <v>#N/A</v>
      </c>
    </row>
    <row r="10224">
      <c r="A10224" s="12" t="str">
        <f>IFERROR(__xludf.DUMMYFUNCTION("TEXTJOIN("";"", TRUE, FILTER(CID!$B$2:$B$14794, CID!B10224=CID!$D$2:$D$14794))"),"#N/A")</f>
        <v>#N/A</v>
      </c>
      <c r="B10224" s="12" t="str">
        <f>IFERROR(__xludf.DUMMYFUNCTION("TEXTJOIN(""; "", TRUE, FILTER(CID!B10224:B14794, REGEXMATCH(CID!D10224:D14794, TEXTJOIN(""|"", TRUE, SPLIT(A10224, "";"")))))"),"#N/A")</f>
        <v>#N/A</v>
      </c>
    </row>
    <row r="10225">
      <c r="A10225" s="12" t="str">
        <f>IFERROR(__xludf.DUMMYFUNCTION("TEXTJOIN("";"", TRUE, FILTER(CID!$B$2:$B$14794, CID!B10225=CID!$D$2:$D$14794))"),"#N/A")</f>
        <v>#N/A</v>
      </c>
      <c r="B10225" s="12" t="str">
        <f>IFERROR(__xludf.DUMMYFUNCTION("TEXTJOIN(""; "", TRUE, FILTER(CID!B10225:B14794, REGEXMATCH(CID!D10225:D14794, TEXTJOIN(""|"", TRUE, SPLIT(A10225, "";"")))))"),"#N/A")</f>
        <v>#N/A</v>
      </c>
    </row>
    <row r="10226">
      <c r="A10226" s="12" t="str">
        <f>IFERROR(__xludf.DUMMYFUNCTION("TEXTJOIN("";"", TRUE, FILTER(CID!$B$2:$B$14794, CID!B10226=CID!$D$2:$D$14794))"),"#N/A")</f>
        <v>#N/A</v>
      </c>
      <c r="B10226" s="12" t="str">
        <f>IFERROR(__xludf.DUMMYFUNCTION("TEXTJOIN(""; "", TRUE, FILTER(CID!B10226:B14794, REGEXMATCH(CID!D10226:D14794, TEXTJOIN(""|"", TRUE, SPLIT(A10226, "";"")))))"),"#N/A")</f>
        <v>#N/A</v>
      </c>
    </row>
    <row r="10227">
      <c r="A10227" s="12" t="str">
        <f>IFERROR(__xludf.DUMMYFUNCTION("TEXTJOIN("";"", TRUE, FILTER(CID!$B$2:$B$14794, CID!B10227=CID!$D$2:$D$14794))"),"#N/A")</f>
        <v>#N/A</v>
      </c>
      <c r="B10227" s="12" t="str">
        <f>IFERROR(__xludf.DUMMYFUNCTION("TEXTJOIN(""; "", TRUE, FILTER(CID!B10227:B14794, REGEXMATCH(CID!D10227:D14794, TEXTJOIN(""|"", TRUE, SPLIT(A10227, "";"")))))"),"#N/A")</f>
        <v>#N/A</v>
      </c>
    </row>
    <row r="10228">
      <c r="A10228" s="12" t="str">
        <f>IFERROR(__xludf.DUMMYFUNCTION("TEXTJOIN("";"", TRUE, FILTER(CID!$B$2:$B$14794, CID!B10228=CID!$D$2:$D$14794))"),"#N/A")</f>
        <v>#N/A</v>
      </c>
      <c r="B10228" s="12" t="str">
        <f>IFERROR(__xludf.DUMMYFUNCTION("TEXTJOIN(""; "", TRUE, FILTER(CID!B10228:B14794, REGEXMATCH(CID!D10228:D14794, TEXTJOIN(""|"", TRUE, SPLIT(A10228, "";"")))))"),"#N/A")</f>
        <v>#N/A</v>
      </c>
    </row>
    <row r="10229">
      <c r="A10229" s="12" t="str">
        <f>IFERROR(__xludf.DUMMYFUNCTION("TEXTJOIN("";"", TRUE, FILTER(CID!$B$2:$B$14794, CID!B10229=CID!$D$2:$D$14794))"),"#N/A")</f>
        <v>#N/A</v>
      </c>
      <c r="B10229" s="12" t="str">
        <f>IFERROR(__xludf.DUMMYFUNCTION("TEXTJOIN(""; "", TRUE, FILTER(CID!B10229:B14794, REGEXMATCH(CID!D10229:D14794, TEXTJOIN(""|"", TRUE, SPLIT(A10229, "";"")))))"),"#N/A")</f>
        <v>#N/A</v>
      </c>
    </row>
    <row r="10230">
      <c r="A10230" s="12" t="str">
        <f>IFERROR(__xludf.DUMMYFUNCTION("TEXTJOIN("";"", TRUE, FILTER(CID!$B$2:$B$14794, CID!B10230=CID!$D$2:$D$14794))"),"#N/A")</f>
        <v>#N/A</v>
      </c>
      <c r="B10230" s="12" t="str">
        <f>IFERROR(__xludf.DUMMYFUNCTION("TEXTJOIN(""; "", TRUE, FILTER(CID!B10230:B14794, REGEXMATCH(CID!D10230:D14794, TEXTJOIN(""|"", TRUE, SPLIT(A10230, "";"")))))"),"#N/A")</f>
        <v>#N/A</v>
      </c>
    </row>
    <row r="10231">
      <c r="A10231" s="12" t="str">
        <f>IFERROR(__xludf.DUMMYFUNCTION("TEXTJOIN("";"", TRUE, FILTER(CID!$B$2:$B$14794, CID!B10231=CID!$D$2:$D$14794))"),"#N/A")</f>
        <v>#N/A</v>
      </c>
      <c r="B10231" s="12" t="str">
        <f>IFERROR(__xludf.DUMMYFUNCTION("TEXTJOIN(""; "", TRUE, FILTER(CID!B10231:B14794, REGEXMATCH(CID!D10231:D14794, TEXTJOIN(""|"", TRUE, SPLIT(A10231, "";"")))))"),"#N/A")</f>
        <v>#N/A</v>
      </c>
    </row>
    <row r="10232">
      <c r="A10232" s="12" t="str">
        <f>IFERROR(__xludf.DUMMYFUNCTION("TEXTJOIN("";"", TRUE, FILTER(CID!$B$2:$B$14794, CID!B10232=CID!$D$2:$D$14794))"),"#N/A")</f>
        <v>#N/A</v>
      </c>
      <c r="B10232" s="12" t="str">
        <f>IFERROR(__xludf.DUMMYFUNCTION("TEXTJOIN(""; "", TRUE, FILTER(CID!B10232:B14794, REGEXMATCH(CID!D10232:D14794, TEXTJOIN(""|"", TRUE, SPLIT(A10232, "";"")))))"),"#N/A")</f>
        <v>#N/A</v>
      </c>
    </row>
    <row r="10233">
      <c r="A10233" s="12" t="str">
        <f>IFERROR(__xludf.DUMMYFUNCTION("TEXTJOIN("";"", TRUE, FILTER(CID!$B$2:$B$14794, CID!B10233=CID!$D$2:$D$14794))"),"#N/A")</f>
        <v>#N/A</v>
      </c>
      <c r="B10233" s="12" t="str">
        <f>IFERROR(__xludf.DUMMYFUNCTION("TEXTJOIN(""; "", TRUE, FILTER(CID!B10233:B14794, REGEXMATCH(CID!D10233:D14794, TEXTJOIN(""|"", TRUE, SPLIT(A10233, "";"")))))"),"#N/A")</f>
        <v>#N/A</v>
      </c>
    </row>
    <row r="10234">
      <c r="A10234" s="12" t="str">
        <f>IFERROR(__xludf.DUMMYFUNCTION("TEXTJOIN("";"", TRUE, FILTER(CID!$B$2:$B$14794, CID!B10234=CID!$D$2:$D$14794))"),"#N/A")</f>
        <v>#N/A</v>
      </c>
      <c r="B10234" s="12" t="str">
        <f>IFERROR(__xludf.DUMMYFUNCTION("TEXTJOIN(""; "", TRUE, FILTER(CID!B10234:B14794, REGEXMATCH(CID!D10234:D14794, TEXTJOIN(""|"", TRUE, SPLIT(A10234, "";"")))))"),"#N/A")</f>
        <v>#N/A</v>
      </c>
    </row>
    <row r="10235">
      <c r="A10235" s="12" t="str">
        <f>IFERROR(__xludf.DUMMYFUNCTION("TEXTJOIN("";"", TRUE, FILTER(CID!$B$2:$B$14794, CID!B10235=CID!$D$2:$D$14794))"),"#N/A")</f>
        <v>#N/A</v>
      </c>
      <c r="B10235" s="12" t="str">
        <f>IFERROR(__xludf.DUMMYFUNCTION("TEXTJOIN(""; "", TRUE, FILTER(CID!B10235:B14794, REGEXMATCH(CID!D10235:D14794, TEXTJOIN(""|"", TRUE, SPLIT(A10235, "";"")))))"),"#N/A")</f>
        <v>#N/A</v>
      </c>
    </row>
    <row r="10236">
      <c r="A10236" s="12" t="str">
        <f>IFERROR(__xludf.DUMMYFUNCTION("TEXTJOIN("";"", TRUE, FILTER(CID!$B$2:$B$14794, CID!B10236=CID!$D$2:$D$14794))"),"#N/A")</f>
        <v>#N/A</v>
      </c>
      <c r="B10236" s="12" t="str">
        <f>IFERROR(__xludf.DUMMYFUNCTION("TEXTJOIN(""; "", TRUE, FILTER(CID!B10236:B14794, REGEXMATCH(CID!D10236:D14794, TEXTJOIN(""|"", TRUE, SPLIT(A10236, "";"")))))"),"#N/A")</f>
        <v>#N/A</v>
      </c>
    </row>
    <row r="10237">
      <c r="A10237" s="12" t="str">
        <f>IFERROR(__xludf.DUMMYFUNCTION("TEXTJOIN("";"", TRUE, FILTER(CID!$B$2:$B$14794, CID!B10237=CID!$D$2:$D$14794))"),"#N/A")</f>
        <v>#N/A</v>
      </c>
      <c r="B10237" s="12" t="str">
        <f>IFERROR(__xludf.DUMMYFUNCTION("TEXTJOIN(""; "", TRUE, FILTER(CID!B10237:B14794, REGEXMATCH(CID!D10237:D14794, TEXTJOIN(""|"", TRUE, SPLIT(A10237, "";"")))))"),"#N/A")</f>
        <v>#N/A</v>
      </c>
    </row>
    <row r="10238">
      <c r="A10238" s="12" t="str">
        <f>IFERROR(__xludf.DUMMYFUNCTION("TEXTJOIN("";"", TRUE, FILTER(CID!$B$2:$B$14794, CID!B10238=CID!$D$2:$D$14794))"),"#N/A")</f>
        <v>#N/A</v>
      </c>
      <c r="B10238" s="12" t="str">
        <f>IFERROR(__xludf.DUMMYFUNCTION("TEXTJOIN(""; "", TRUE, FILTER(CID!B10238:B14794, REGEXMATCH(CID!D10238:D14794, TEXTJOIN(""|"", TRUE, SPLIT(A10238, "";"")))))"),"#N/A")</f>
        <v>#N/A</v>
      </c>
    </row>
    <row r="10239">
      <c r="A10239" s="12" t="str">
        <f>IFERROR(__xludf.DUMMYFUNCTION("TEXTJOIN("";"", TRUE, FILTER(CID!$B$2:$B$14794, CID!B10239=CID!$D$2:$D$14794))"),"#N/A")</f>
        <v>#N/A</v>
      </c>
      <c r="B10239" s="12" t="str">
        <f>IFERROR(__xludf.DUMMYFUNCTION("TEXTJOIN(""; "", TRUE, FILTER(CID!B10239:B14794, REGEXMATCH(CID!D10239:D14794, TEXTJOIN(""|"", TRUE, SPLIT(A10239, "";"")))))"),"#N/A")</f>
        <v>#N/A</v>
      </c>
    </row>
    <row r="10240">
      <c r="A10240" s="12" t="str">
        <f>IFERROR(__xludf.DUMMYFUNCTION("TEXTJOIN("";"", TRUE, FILTER(CID!$B$2:$B$14794, CID!B10240=CID!$D$2:$D$14794))"),"#N/A")</f>
        <v>#N/A</v>
      </c>
      <c r="B10240" s="12" t="str">
        <f>IFERROR(__xludf.DUMMYFUNCTION("TEXTJOIN(""; "", TRUE, FILTER(CID!B10240:B14794, REGEXMATCH(CID!D10240:D14794, TEXTJOIN(""|"", TRUE, SPLIT(A10240, "";"")))))"),"#N/A")</f>
        <v>#N/A</v>
      </c>
    </row>
    <row r="10241">
      <c r="A10241" s="12" t="str">
        <f>IFERROR(__xludf.DUMMYFUNCTION("TEXTJOIN("";"", TRUE, FILTER(CID!$B$2:$B$14794, CID!B10241=CID!$D$2:$D$14794))"),"#N/A")</f>
        <v>#N/A</v>
      </c>
      <c r="B10241" s="12" t="str">
        <f>IFERROR(__xludf.DUMMYFUNCTION("TEXTJOIN(""; "", TRUE, FILTER(CID!B10241:B14794, REGEXMATCH(CID!D10241:D14794, TEXTJOIN(""|"", TRUE, SPLIT(A10241, "";"")))))"),"#N/A")</f>
        <v>#N/A</v>
      </c>
    </row>
    <row r="10242">
      <c r="A10242" s="12" t="str">
        <f>IFERROR(__xludf.DUMMYFUNCTION("TEXTJOIN("";"", TRUE, FILTER(CID!$B$2:$B$14794, CID!B10242=CID!$D$2:$D$14794))"),"#N/A")</f>
        <v>#N/A</v>
      </c>
      <c r="B10242" s="12" t="str">
        <f>IFERROR(__xludf.DUMMYFUNCTION("TEXTJOIN(""; "", TRUE, FILTER(CID!B10242:B14794, REGEXMATCH(CID!D10242:D14794, TEXTJOIN(""|"", TRUE, SPLIT(A10242, "";"")))))"),"#N/A")</f>
        <v>#N/A</v>
      </c>
    </row>
    <row r="10243">
      <c r="A10243" s="12" t="str">
        <f>IFERROR(__xludf.DUMMYFUNCTION("TEXTJOIN("";"", TRUE, FILTER(CID!$B$2:$B$14794, CID!B10243=CID!$D$2:$D$14794))"),"#N/A")</f>
        <v>#N/A</v>
      </c>
      <c r="B10243" s="12" t="str">
        <f>IFERROR(__xludf.DUMMYFUNCTION("TEXTJOIN(""; "", TRUE, FILTER(CID!B10243:B14794, REGEXMATCH(CID!D10243:D14794, TEXTJOIN(""|"", TRUE, SPLIT(A10243, "";"")))))"),"#N/A")</f>
        <v>#N/A</v>
      </c>
    </row>
    <row r="10244">
      <c r="A10244" s="12" t="str">
        <f>IFERROR(__xludf.DUMMYFUNCTION("TEXTJOIN("";"", TRUE, FILTER(CID!$B$2:$B$14794, CID!B10244=CID!$D$2:$D$14794))"),"#N/A")</f>
        <v>#N/A</v>
      </c>
      <c r="B10244" s="12" t="str">
        <f>IFERROR(__xludf.DUMMYFUNCTION("TEXTJOIN(""; "", TRUE, FILTER(CID!B10244:B14794, REGEXMATCH(CID!D10244:D14794, TEXTJOIN(""|"", TRUE, SPLIT(A10244, "";"")))))"),"#N/A")</f>
        <v>#N/A</v>
      </c>
    </row>
    <row r="10245">
      <c r="A10245" s="12" t="str">
        <f>IFERROR(__xludf.DUMMYFUNCTION("TEXTJOIN("";"", TRUE, FILTER(CID!$B$2:$B$14794, CID!B10245=CID!$D$2:$D$14794))"),"#N/A")</f>
        <v>#N/A</v>
      </c>
      <c r="B10245" s="12" t="str">
        <f>IFERROR(__xludf.DUMMYFUNCTION("TEXTJOIN(""; "", TRUE, FILTER(CID!B10245:B14794, REGEXMATCH(CID!D10245:D14794, TEXTJOIN(""|"", TRUE, SPLIT(A10245, "";"")))))"),"#N/A")</f>
        <v>#N/A</v>
      </c>
    </row>
    <row r="10246">
      <c r="A10246" s="12" t="str">
        <f>IFERROR(__xludf.DUMMYFUNCTION("TEXTJOIN("";"", TRUE, FILTER(CID!$B$2:$B$14794, CID!B10246=CID!$D$2:$D$14794))"),"#N/A")</f>
        <v>#N/A</v>
      </c>
      <c r="B10246" s="12" t="str">
        <f>IFERROR(__xludf.DUMMYFUNCTION("TEXTJOIN(""; "", TRUE, FILTER(CID!B10246:B14794, REGEXMATCH(CID!D10246:D14794, TEXTJOIN(""|"", TRUE, SPLIT(A10246, "";"")))))"),"#N/A")</f>
        <v>#N/A</v>
      </c>
    </row>
    <row r="10247">
      <c r="A10247" s="12" t="str">
        <f>IFERROR(__xludf.DUMMYFUNCTION("TEXTJOIN("";"", TRUE, FILTER(CID!$B$2:$B$14794, CID!B10247=CID!$D$2:$D$14794))"),"#N/A")</f>
        <v>#N/A</v>
      </c>
      <c r="B10247" s="12" t="str">
        <f>IFERROR(__xludf.DUMMYFUNCTION("TEXTJOIN(""; "", TRUE, FILTER(CID!B10247:B14794, REGEXMATCH(CID!D10247:D14794, TEXTJOIN(""|"", TRUE, SPLIT(A10247, "";"")))))"),"#N/A")</f>
        <v>#N/A</v>
      </c>
    </row>
    <row r="10248">
      <c r="A10248" s="12" t="str">
        <f>IFERROR(__xludf.DUMMYFUNCTION("TEXTJOIN("";"", TRUE, FILTER(CID!$B$2:$B$14794, CID!B10248=CID!$D$2:$D$14794))"),"#N/A")</f>
        <v>#N/A</v>
      </c>
      <c r="B10248" s="12" t="str">
        <f>IFERROR(__xludf.DUMMYFUNCTION("TEXTJOIN(""; "", TRUE, FILTER(CID!B10248:B14794, REGEXMATCH(CID!D10248:D14794, TEXTJOIN(""|"", TRUE, SPLIT(A10248, "";"")))))"),"#N/A")</f>
        <v>#N/A</v>
      </c>
    </row>
    <row r="10249">
      <c r="A10249" s="12" t="str">
        <f>IFERROR(__xludf.DUMMYFUNCTION("TEXTJOIN("";"", TRUE, FILTER(CID!$B$2:$B$14794, CID!B10249=CID!$D$2:$D$14794))"),"#N/A")</f>
        <v>#N/A</v>
      </c>
      <c r="B10249" s="12" t="str">
        <f>IFERROR(__xludf.DUMMYFUNCTION("TEXTJOIN(""; "", TRUE, FILTER(CID!B10249:B14794, REGEXMATCH(CID!D10249:D14794, TEXTJOIN(""|"", TRUE, SPLIT(A10249, "";"")))))"),"#N/A")</f>
        <v>#N/A</v>
      </c>
    </row>
    <row r="10250">
      <c r="A10250" s="12" t="str">
        <f>IFERROR(__xludf.DUMMYFUNCTION("TEXTJOIN("";"", TRUE, FILTER(CID!$B$2:$B$14794, CID!B10250=CID!$D$2:$D$14794))"),"#N/A")</f>
        <v>#N/A</v>
      </c>
      <c r="B10250" s="12" t="str">
        <f>IFERROR(__xludf.DUMMYFUNCTION("TEXTJOIN(""; "", TRUE, FILTER(CID!B10250:B14794, REGEXMATCH(CID!D10250:D14794, TEXTJOIN(""|"", TRUE, SPLIT(A10250, "";"")))))"),"#N/A")</f>
        <v>#N/A</v>
      </c>
    </row>
    <row r="10251">
      <c r="A10251" s="12" t="str">
        <f>IFERROR(__xludf.DUMMYFUNCTION("TEXTJOIN("";"", TRUE, FILTER(CID!$B$2:$B$14794, CID!B10251=CID!$D$2:$D$14794))"),"#N/A")</f>
        <v>#N/A</v>
      </c>
      <c r="B10251" s="12" t="str">
        <f>IFERROR(__xludf.DUMMYFUNCTION("TEXTJOIN(""; "", TRUE, FILTER(CID!B10251:B14794, REGEXMATCH(CID!D10251:D14794, TEXTJOIN(""|"", TRUE, SPLIT(A10251, "";"")))))"),"#N/A")</f>
        <v>#N/A</v>
      </c>
    </row>
    <row r="10252">
      <c r="A10252" s="12" t="str">
        <f>IFERROR(__xludf.DUMMYFUNCTION("TEXTJOIN("";"", TRUE, FILTER(CID!$B$2:$B$14794, CID!B10252=CID!$D$2:$D$14794))"),"#N/A")</f>
        <v>#N/A</v>
      </c>
      <c r="B10252" s="12" t="str">
        <f>IFERROR(__xludf.DUMMYFUNCTION("TEXTJOIN(""; "", TRUE, FILTER(CID!B10252:B14794, REGEXMATCH(CID!D10252:D14794, TEXTJOIN(""|"", TRUE, SPLIT(A10252, "";"")))))"),"#N/A")</f>
        <v>#N/A</v>
      </c>
    </row>
    <row r="10253">
      <c r="A10253" s="12" t="str">
        <f>IFERROR(__xludf.DUMMYFUNCTION("TEXTJOIN("";"", TRUE, FILTER(CID!$B$2:$B$14794, CID!B10253=CID!$D$2:$D$14794))"),"#N/A")</f>
        <v>#N/A</v>
      </c>
      <c r="B10253" s="12" t="str">
        <f>IFERROR(__xludf.DUMMYFUNCTION("TEXTJOIN(""; "", TRUE, FILTER(CID!B10253:B14794, REGEXMATCH(CID!D10253:D14794, TEXTJOIN(""|"", TRUE, SPLIT(A10253, "";"")))))"),"#N/A")</f>
        <v>#N/A</v>
      </c>
    </row>
    <row r="10254">
      <c r="A10254" s="12" t="str">
        <f>IFERROR(__xludf.DUMMYFUNCTION("TEXTJOIN("";"", TRUE, FILTER(CID!$B$2:$B$14794, CID!B10254=CID!$D$2:$D$14794))"),"#N/A")</f>
        <v>#N/A</v>
      </c>
      <c r="B10254" s="12" t="str">
        <f>IFERROR(__xludf.DUMMYFUNCTION("TEXTJOIN(""; "", TRUE, FILTER(CID!B10254:B14794, REGEXMATCH(CID!D10254:D14794, TEXTJOIN(""|"", TRUE, SPLIT(A10254, "";"")))))"),"#N/A")</f>
        <v>#N/A</v>
      </c>
    </row>
    <row r="10255">
      <c r="A10255" s="12" t="str">
        <f>IFERROR(__xludf.DUMMYFUNCTION("TEXTJOIN("";"", TRUE, FILTER(CID!$B$2:$B$14794, CID!B10255=CID!$D$2:$D$14794))"),"#N/A")</f>
        <v>#N/A</v>
      </c>
      <c r="B10255" s="12" t="str">
        <f>IFERROR(__xludf.DUMMYFUNCTION("TEXTJOIN(""; "", TRUE, FILTER(CID!B10255:B14794, REGEXMATCH(CID!D10255:D14794, TEXTJOIN(""|"", TRUE, SPLIT(A10255, "";"")))))"),"#N/A")</f>
        <v>#N/A</v>
      </c>
    </row>
    <row r="10256">
      <c r="A10256" s="12" t="str">
        <f>IFERROR(__xludf.DUMMYFUNCTION("TEXTJOIN("";"", TRUE, FILTER(CID!$B$2:$B$14794, CID!B10256=CID!$D$2:$D$14794))"),"#N/A")</f>
        <v>#N/A</v>
      </c>
      <c r="B10256" s="12" t="str">
        <f>IFERROR(__xludf.DUMMYFUNCTION("TEXTJOIN(""; "", TRUE, FILTER(CID!B10256:B14794, REGEXMATCH(CID!D10256:D14794, TEXTJOIN(""|"", TRUE, SPLIT(A10256, "";"")))))"),"#N/A")</f>
        <v>#N/A</v>
      </c>
    </row>
    <row r="10257">
      <c r="A10257" s="12" t="str">
        <f>IFERROR(__xludf.DUMMYFUNCTION("TEXTJOIN("";"", TRUE, FILTER(CID!$B$2:$B$14794, CID!B10257=CID!$D$2:$D$14794))"),"#N/A")</f>
        <v>#N/A</v>
      </c>
      <c r="B10257" s="12" t="str">
        <f>IFERROR(__xludf.DUMMYFUNCTION("TEXTJOIN(""; "", TRUE, FILTER(CID!B10257:B14794, REGEXMATCH(CID!D10257:D14794, TEXTJOIN(""|"", TRUE, SPLIT(A10257, "";"")))))"),"#N/A")</f>
        <v>#N/A</v>
      </c>
    </row>
    <row r="10258">
      <c r="A10258" s="12" t="str">
        <f>IFERROR(__xludf.DUMMYFUNCTION("TEXTJOIN("";"", TRUE, FILTER(CID!$B$2:$B$14794, CID!B10258=CID!$D$2:$D$14794))"),"#N/A")</f>
        <v>#N/A</v>
      </c>
      <c r="B10258" s="12" t="str">
        <f>IFERROR(__xludf.DUMMYFUNCTION("TEXTJOIN(""; "", TRUE, FILTER(CID!B10258:B14794, REGEXMATCH(CID!D10258:D14794, TEXTJOIN(""|"", TRUE, SPLIT(A10258, "";"")))))"),"#N/A")</f>
        <v>#N/A</v>
      </c>
    </row>
    <row r="10259">
      <c r="A10259" s="12" t="str">
        <f>IFERROR(__xludf.DUMMYFUNCTION("TEXTJOIN("";"", TRUE, FILTER(CID!$B$2:$B$14794, CID!B10259=CID!$D$2:$D$14794))"),"#N/A")</f>
        <v>#N/A</v>
      </c>
      <c r="B10259" s="12" t="str">
        <f>IFERROR(__xludf.DUMMYFUNCTION("TEXTJOIN(""; "", TRUE, FILTER(CID!B10259:B14794, REGEXMATCH(CID!D10259:D14794, TEXTJOIN(""|"", TRUE, SPLIT(A10259, "";"")))))"),"#N/A")</f>
        <v>#N/A</v>
      </c>
    </row>
    <row r="10260">
      <c r="A10260" s="12" t="str">
        <f>IFERROR(__xludf.DUMMYFUNCTION("TEXTJOIN("";"", TRUE, FILTER(CID!$B$2:$B$14794, CID!B10260=CID!$D$2:$D$14794))"),"#N/A")</f>
        <v>#N/A</v>
      </c>
      <c r="B10260" s="12" t="str">
        <f>IFERROR(__xludf.DUMMYFUNCTION("TEXTJOIN(""; "", TRUE, FILTER(CID!B10260:B14794, REGEXMATCH(CID!D10260:D14794, TEXTJOIN(""|"", TRUE, SPLIT(A10260, "";"")))))"),"#N/A")</f>
        <v>#N/A</v>
      </c>
    </row>
    <row r="10261">
      <c r="A10261" s="12" t="str">
        <f>IFERROR(__xludf.DUMMYFUNCTION("TEXTJOIN("";"", TRUE, FILTER(CID!$B$2:$B$14794, CID!B10261=CID!$D$2:$D$14794))"),"#N/A")</f>
        <v>#N/A</v>
      </c>
      <c r="B10261" s="12" t="str">
        <f>IFERROR(__xludf.DUMMYFUNCTION("TEXTJOIN(""; "", TRUE, FILTER(CID!B10261:B14794, REGEXMATCH(CID!D10261:D14794, TEXTJOIN(""|"", TRUE, SPLIT(A10261, "";"")))))"),"#N/A")</f>
        <v>#N/A</v>
      </c>
    </row>
    <row r="10262">
      <c r="A10262" s="12" t="str">
        <f>IFERROR(__xludf.DUMMYFUNCTION("TEXTJOIN("";"", TRUE, FILTER(CID!$B$2:$B$14794, CID!B10262=CID!$D$2:$D$14794))"),"#N/A")</f>
        <v>#N/A</v>
      </c>
      <c r="B10262" s="12" t="str">
        <f>IFERROR(__xludf.DUMMYFUNCTION("TEXTJOIN(""; "", TRUE, FILTER(CID!B10262:B14794, REGEXMATCH(CID!D10262:D14794, TEXTJOIN(""|"", TRUE, SPLIT(A10262, "";"")))))"),"#N/A")</f>
        <v>#N/A</v>
      </c>
    </row>
    <row r="10263">
      <c r="A10263" s="12" t="str">
        <f>IFERROR(__xludf.DUMMYFUNCTION("TEXTJOIN("";"", TRUE, FILTER(CID!$B$2:$B$14794, CID!B10263=CID!$D$2:$D$14794))"),"#N/A")</f>
        <v>#N/A</v>
      </c>
      <c r="B10263" s="12" t="str">
        <f>IFERROR(__xludf.DUMMYFUNCTION("TEXTJOIN(""; "", TRUE, FILTER(CID!B10263:B14794, REGEXMATCH(CID!D10263:D14794, TEXTJOIN(""|"", TRUE, SPLIT(A10263, "";"")))))"),"#N/A")</f>
        <v>#N/A</v>
      </c>
    </row>
    <row r="10264">
      <c r="A10264" s="12" t="str">
        <f>IFERROR(__xludf.DUMMYFUNCTION("TEXTJOIN("";"", TRUE, FILTER(CID!$B$2:$B$14794, CID!B10264=CID!$D$2:$D$14794))"),"#N/A")</f>
        <v>#N/A</v>
      </c>
      <c r="B10264" s="12" t="str">
        <f>IFERROR(__xludf.DUMMYFUNCTION("TEXTJOIN(""; "", TRUE, FILTER(CID!B10264:B14794, REGEXMATCH(CID!D10264:D14794, TEXTJOIN(""|"", TRUE, SPLIT(A10264, "";"")))))"),"#N/A")</f>
        <v>#N/A</v>
      </c>
    </row>
    <row r="10265">
      <c r="A10265" s="12" t="str">
        <f>IFERROR(__xludf.DUMMYFUNCTION("TEXTJOIN("";"", TRUE, FILTER(CID!$B$2:$B$14794, CID!B10265=CID!$D$2:$D$14794))"),"#N/A")</f>
        <v>#N/A</v>
      </c>
      <c r="B10265" s="12" t="str">
        <f>IFERROR(__xludf.DUMMYFUNCTION("TEXTJOIN(""; "", TRUE, FILTER(CID!B10265:B14794, REGEXMATCH(CID!D10265:D14794, TEXTJOIN(""|"", TRUE, SPLIT(A10265, "";"")))))"),"#N/A")</f>
        <v>#N/A</v>
      </c>
    </row>
    <row r="10266">
      <c r="A10266" s="12" t="str">
        <f>IFERROR(__xludf.DUMMYFUNCTION("TEXTJOIN("";"", TRUE, FILTER(CID!$B$2:$B$14794, CID!B10266=CID!$D$2:$D$14794))"),"#N/A")</f>
        <v>#N/A</v>
      </c>
      <c r="B10266" s="12" t="str">
        <f>IFERROR(__xludf.DUMMYFUNCTION("TEXTJOIN(""; "", TRUE, FILTER(CID!B10266:B14794, REGEXMATCH(CID!D10266:D14794, TEXTJOIN(""|"", TRUE, SPLIT(A10266, "";"")))))"),"#N/A")</f>
        <v>#N/A</v>
      </c>
    </row>
    <row r="10267">
      <c r="A10267" s="12" t="str">
        <f>IFERROR(__xludf.DUMMYFUNCTION("TEXTJOIN("";"", TRUE, FILTER(CID!$B$2:$B$14794, CID!B10267=CID!$D$2:$D$14794))"),"#N/A")</f>
        <v>#N/A</v>
      </c>
      <c r="B10267" s="12" t="str">
        <f>IFERROR(__xludf.DUMMYFUNCTION("TEXTJOIN(""; "", TRUE, FILTER(CID!B10267:B14794, REGEXMATCH(CID!D10267:D14794, TEXTJOIN(""|"", TRUE, SPLIT(A10267, "";"")))))"),"#N/A")</f>
        <v>#N/A</v>
      </c>
    </row>
    <row r="10268">
      <c r="A10268" s="12" t="str">
        <f>IFERROR(__xludf.DUMMYFUNCTION("TEXTJOIN("";"", TRUE, FILTER(CID!$B$2:$B$14794, CID!B10268=CID!$D$2:$D$14794))"),"#N/A")</f>
        <v>#N/A</v>
      </c>
      <c r="B10268" s="12" t="str">
        <f>IFERROR(__xludf.DUMMYFUNCTION("TEXTJOIN(""; "", TRUE, FILTER(CID!B10268:B14794, REGEXMATCH(CID!D10268:D14794, TEXTJOIN(""|"", TRUE, SPLIT(A10268, "";"")))))"),"#N/A")</f>
        <v>#N/A</v>
      </c>
    </row>
    <row r="10269">
      <c r="A10269" s="12" t="str">
        <f>IFERROR(__xludf.DUMMYFUNCTION("TEXTJOIN("";"", TRUE, FILTER(CID!$B$2:$B$14794, CID!B10269=CID!$D$2:$D$14794))"),"#N/A")</f>
        <v>#N/A</v>
      </c>
      <c r="B10269" s="12" t="str">
        <f>IFERROR(__xludf.DUMMYFUNCTION("TEXTJOIN(""; "", TRUE, FILTER(CID!B10269:B14794, REGEXMATCH(CID!D10269:D14794, TEXTJOIN(""|"", TRUE, SPLIT(A10269, "";"")))))"),"#N/A")</f>
        <v>#N/A</v>
      </c>
    </row>
    <row r="10270">
      <c r="A10270" s="12" t="str">
        <f>IFERROR(__xludf.DUMMYFUNCTION("TEXTJOIN("";"", TRUE, FILTER(CID!$B$2:$B$14794, CID!B10270=CID!$D$2:$D$14794))"),"#N/A")</f>
        <v>#N/A</v>
      </c>
      <c r="B10270" s="12" t="str">
        <f>IFERROR(__xludf.DUMMYFUNCTION("TEXTJOIN(""; "", TRUE, FILTER(CID!B10270:B14794, REGEXMATCH(CID!D10270:D14794, TEXTJOIN(""|"", TRUE, SPLIT(A10270, "";"")))))"),"#N/A")</f>
        <v>#N/A</v>
      </c>
    </row>
    <row r="10271">
      <c r="A10271" s="12" t="str">
        <f>IFERROR(__xludf.DUMMYFUNCTION("TEXTJOIN("";"", TRUE, FILTER(CID!$B$2:$B$14794, CID!B10271=CID!$D$2:$D$14794))"),"#N/A")</f>
        <v>#N/A</v>
      </c>
      <c r="B10271" s="12" t="str">
        <f>IFERROR(__xludf.DUMMYFUNCTION("TEXTJOIN(""; "", TRUE, FILTER(CID!B10271:B14794, REGEXMATCH(CID!D10271:D14794, TEXTJOIN(""|"", TRUE, SPLIT(A10271, "";"")))))"),"#N/A")</f>
        <v>#N/A</v>
      </c>
    </row>
    <row r="10272">
      <c r="A10272" s="12" t="str">
        <f>IFERROR(__xludf.DUMMYFUNCTION("TEXTJOIN("";"", TRUE, FILTER(CID!$B$2:$B$14794, CID!B10272=CID!$D$2:$D$14794))"),"#N/A")</f>
        <v>#N/A</v>
      </c>
      <c r="B10272" s="12" t="str">
        <f>IFERROR(__xludf.DUMMYFUNCTION("TEXTJOIN(""; "", TRUE, FILTER(CID!B10272:B14794, REGEXMATCH(CID!D10272:D14794, TEXTJOIN(""|"", TRUE, SPLIT(A10272, "";"")))))"),"#N/A")</f>
        <v>#N/A</v>
      </c>
    </row>
    <row r="10273">
      <c r="A10273" s="12" t="str">
        <f>IFERROR(__xludf.DUMMYFUNCTION("TEXTJOIN("";"", TRUE, FILTER(CID!$B$2:$B$14794, CID!B10273=CID!$D$2:$D$14794))"),"#N/A")</f>
        <v>#N/A</v>
      </c>
      <c r="B10273" s="12" t="str">
        <f>IFERROR(__xludf.DUMMYFUNCTION("TEXTJOIN(""; "", TRUE, FILTER(CID!B10273:B14794, REGEXMATCH(CID!D10273:D14794, TEXTJOIN(""|"", TRUE, SPLIT(A10273, "";"")))))"),"#N/A")</f>
        <v>#N/A</v>
      </c>
    </row>
    <row r="10274">
      <c r="A10274" s="12" t="str">
        <f>IFERROR(__xludf.DUMMYFUNCTION("TEXTJOIN("";"", TRUE, FILTER(CID!$B$2:$B$14794, CID!B10274=CID!$D$2:$D$14794))"),"#N/A")</f>
        <v>#N/A</v>
      </c>
      <c r="B10274" s="12" t="str">
        <f>IFERROR(__xludf.DUMMYFUNCTION("TEXTJOIN(""; "", TRUE, FILTER(CID!B10274:B14794, REGEXMATCH(CID!D10274:D14794, TEXTJOIN(""|"", TRUE, SPLIT(A10274, "";"")))))"),"#N/A")</f>
        <v>#N/A</v>
      </c>
    </row>
    <row r="10275">
      <c r="A10275" s="12" t="str">
        <f>IFERROR(__xludf.DUMMYFUNCTION("TEXTJOIN("";"", TRUE, FILTER(CID!$B$2:$B$14794, CID!B10275=CID!$D$2:$D$14794))"),"#N/A")</f>
        <v>#N/A</v>
      </c>
      <c r="B10275" s="12" t="str">
        <f>IFERROR(__xludf.DUMMYFUNCTION("TEXTJOIN(""; "", TRUE, FILTER(CID!B10275:B14794, REGEXMATCH(CID!D10275:D14794, TEXTJOIN(""|"", TRUE, SPLIT(A10275, "";"")))))"),"#N/A")</f>
        <v>#N/A</v>
      </c>
    </row>
    <row r="10276">
      <c r="A10276" s="12" t="str">
        <f>IFERROR(__xludf.DUMMYFUNCTION("TEXTJOIN("";"", TRUE, FILTER(CID!$B$2:$B$14794, CID!B10276=CID!$D$2:$D$14794))"),"#N/A")</f>
        <v>#N/A</v>
      </c>
      <c r="B10276" s="12" t="str">
        <f>IFERROR(__xludf.DUMMYFUNCTION("TEXTJOIN(""; "", TRUE, FILTER(CID!B10276:B14794, REGEXMATCH(CID!D10276:D14794, TEXTJOIN(""|"", TRUE, SPLIT(A10276, "";"")))))"),"#N/A")</f>
        <v>#N/A</v>
      </c>
    </row>
    <row r="10277">
      <c r="A10277" s="12" t="str">
        <f>IFERROR(__xludf.DUMMYFUNCTION("TEXTJOIN("";"", TRUE, FILTER(CID!$B$2:$B$14794, CID!B10277=CID!$D$2:$D$14794))"),"#N/A")</f>
        <v>#N/A</v>
      </c>
      <c r="B10277" s="12" t="str">
        <f>IFERROR(__xludf.DUMMYFUNCTION("TEXTJOIN(""; "", TRUE, FILTER(CID!B10277:B14794, REGEXMATCH(CID!D10277:D14794, TEXTJOIN(""|"", TRUE, SPLIT(A10277, "";"")))))"),"#N/A")</f>
        <v>#N/A</v>
      </c>
    </row>
    <row r="10278">
      <c r="A10278" s="12" t="str">
        <f>IFERROR(__xludf.DUMMYFUNCTION("TEXTJOIN("";"", TRUE, FILTER(CID!$B$2:$B$14794, CID!B10278=CID!$D$2:$D$14794))"),"#N/A")</f>
        <v>#N/A</v>
      </c>
      <c r="B10278" s="12" t="str">
        <f>IFERROR(__xludf.DUMMYFUNCTION("TEXTJOIN(""; "", TRUE, FILTER(CID!B10278:B14794, REGEXMATCH(CID!D10278:D14794, TEXTJOIN(""|"", TRUE, SPLIT(A10278, "";"")))))"),"#N/A")</f>
        <v>#N/A</v>
      </c>
    </row>
    <row r="10279">
      <c r="A10279" s="12" t="str">
        <f>IFERROR(__xludf.DUMMYFUNCTION("TEXTJOIN("";"", TRUE, FILTER(CID!$B$2:$B$14794, CID!B10279=CID!$D$2:$D$14794))"),"#N/A")</f>
        <v>#N/A</v>
      </c>
      <c r="B10279" s="12" t="str">
        <f>IFERROR(__xludf.DUMMYFUNCTION("TEXTJOIN(""; "", TRUE, FILTER(CID!B10279:B14794, REGEXMATCH(CID!D10279:D14794, TEXTJOIN(""|"", TRUE, SPLIT(A10279, "";"")))))"),"#N/A")</f>
        <v>#N/A</v>
      </c>
    </row>
    <row r="10280">
      <c r="A10280" s="12" t="str">
        <f>IFERROR(__xludf.DUMMYFUNCTION("TEXTJOIN("";"", TRUE, FILTER(CID!$B$2:$B$14794, CID!B10280=CID!$D$2:$D$14794))"),"#N/A")</f>
        <v>#N/A</v>
      </c>
      <c r="B10280" s="12" t="str">
        <f>IFERROR(__xludf.DUMMYFUNCTION("TEXTJOIN(""; "", TRUE, FILTER(CID!B10280:B14794, REGEXMATCH(CID!D10280:D14794, TEXTJOIN(""|"", TRUE, SPLIT(A10280, "";"")))))"),"#N/A")</f>
        <v>#N/A</v>
      </c>
    </row>
    <row r="10281">
      <c r="A10281" s="12" t="str">
        <f>IFERROR(__xludf.DUMMYFUNCTION("TEXTJOIN("";"", TRUE, FILTER(CID!$B$2:$B$14794, CID!B10281=CID!$D$2:$D$14794))"),"#N/A")</f>
        <v>#N/A</v>
      </c>
      <c r="B10281" s="12" t="str">
        <f>IFERROR(__xludf.DUMMYFUNCTION("TEXTJOIN(""; "", TRUE, FILTER(CID!B10281:B14794, REGEXMATCH(CID!D10281:D14794, TEXTJOIN(""|"", TRUE, SPLIT(A10281, "";"")))))"),"#N/A")</f>
        <v>#N/A</v>
      </c>
    </row>
    <row r="10282">
      <c r="A10282" s="12" t="str">
        <f>IFERROR(__xludf.DUMMYFUNCTION("TEXTJOIN("";"", TRUE, FILTER(CID!$B$2:$B$14794, CID!B10282=CID!$D$2:$D$14794))"),"#N/A")</f>
        <v>#N/A</v>
      </c>
      <c r="B10282" s="12" t="str">
        <f>IFERROR(__xludf.DUMMYFUNCTION("TEXTJOIN(""; "", TRUE, FILTER(CID!B10282:B14794, REGEXMATCH(CID!D10282:D14794, TEXTJOIN(""|"", TRUE, SPLIT(A10282, "";"")))))"),"#N/A")</f>
        <v>#N/A</v>
      </c>
    </row>
    <row r="10283">
      <c r="A10283" s="12" t="str">
        <f>IFERROR(__xludf.DUMMYFUNCTION("TEXTJOIN("";"", TRUE, FILTER(CID!$B$2:$B$14794, CID!B10283=CID!$D$2:$D$14794))"),"#N/A")</f>
        <v>#N/A</v>
      </c>
      <c r="B10283" s="12" t="str">
        <f>IFERROR(__xludf.DUMMYFUNCTION("TEXTJOIN(""; "", TRUE, FILTER(CID!B10283:B14794, REGEXMATCH(CID!D10283:D14794, TEXTJOIN(""|"", TRUE, SPLIT(A10283, "";"")))))"),"#N/A")</f>
        <v>#N/A</v>
      </c>
    </row>
    <row r="10284">
      <c r="A10284" s="12" t="str">
        <f>IFERROR(__xludf.DUMMYFUNCTION("TEXTJOIN("";"", TRUE, FILTER(CID!$B$2:$B$14794, CID!B10284=CID!$D$2:$D$14794))"),"#N/A")</f>
        <v>#N/A</v>
      </c>
      <c r="B10284" s="12" t="str">
        <f>IFERROR(__xludf.DUMMYFUNCTION("TEXTJOIN(""; "", TRUE, FILTER(CID!B10284:B14794, REGEXMATCH(CID!D10284:D14794, TEXTJOIN(""|"", TRUE, SPLIT(A10284, "";"")))))"),"#N/A")</f>
        <v>#N/A</v>
      </c>
    </row>
    <row r="10285">
      <c r="A10285" s="12" t="str">
        <f>IFERROR(__xludf.DUMMYFUNCTION("TEXTJOIN("";"", TRUE, FILTER(CID!$B$2:$B$14794, CID!B10285=CID!$D$2:$D$14794))"),"#N/A")</f>
        <v>#N/A</v>
      </c>
      <c r="B10285" s="12" t="str">
        <f>IFERROR(__xludf.DUMMYFUNCTION("TEXTJOIN(""; "", TRUE, FILTER(CID!B10285:B14794, REGEXMATCH(CID!D10285:D14794, TEXTJOIN(""|"", TRUE, SPLIT(A10285, "";"")))))"),"#N/A")</f>
        <v>#N/A</v>
      </c>
    </row>
    <row r="10286">
      <c r="A10286" s="12" t="str">
        <f>IFERROR(__xludf.DUMMYFUNCTION("TEXTJOIN("";"", TRUE, FILTER(CID!$B$2:$B$14794, CID!B10286=CID!$D$2:$D$14794))"),"#N/A")</f>
        <v>#N/A</v>
      </c>
      <c r="B10286" s="12" t="str">
        <f>IFERROR(__xludf.DUMMYFUNCTION("TEXTJOIN(""; "", TRUE, FILTER(CID!B10286:B14794, REGEXMATCH(CID!D10286:D14794, TEXTJOIN(""|"", TRUE, SPLIT(A10286, "";"")))))"),"#N/A")</f>
        <v>#N/A</v>
      </c>
    </row>
    <row r="10287">
      <c r="A10287" s="12" t="str">
        <f>IFERROR(__xludf.DUMMYFUNCTION("TEXTJOIN("";"", TRUE, FILTER(CID!$B$2:$B$14794, CID!B10287=CID!$D$2:$D$14794))"),"#N/A")</f>
        <v>#N/A</v>
      </c>
      <c r="B10287" s="12" t="str">
        <f>IFERROR(__xludf.DUMMYFUNCTION("TEXTJOIN(""; "", TRUE, FILTER(CID!B10287:B14794, REGEXMATCH(CID!D10287:D14794, TEXTJOIN(""|"", TRUE, SPLIT(A10287, "";"")))))"),"#N/A")</f>
        <v>#N/A</v>
      </c>
    </row>
    <row r="10288">
      <c r="A10288" s="12" t="str">
        <f>IFERROR(__xludf.DUMMYFUNCTION("TEXTJOIN("";"", TRUE, FILTER(CID!$B$2:$B$14794, CID!B10288=CID!$D$2:$D$14794))"),"#N/A")</f>
        <v>#N/A</v>
      </c>
      <c r="B10288" s="12" t="str">
        <f>IFERROR(__xludf.DUMMYFUNCTION("TEXTJOIN(""; "", TRUE, FILTER(CID!B10288:B14794, REGEXMATCH(CID!D10288:D14794, TEXTJOIN(""|"", TRUE, SPLIT(A10288, "";"")))))"),"#N/A")</f>
        <v>#N/A</v>
      </c>
    </row>
    <row r="10289">
      <c r="A10289" s="12" t="str">
        <f>IFERROR(__xludf.DUMMYFUNCTION("TEXTJOIN("";"", TRUE, FILTER(CID!$B$2:$B$14794, CID!B10289=CID!$D$2:$D$14794))"),"#N/A")</f>
        <v>#N/A</v>
      </c>
      <c r="B10289" s="12" t="str">
        <f>IFERROR(__xludf.DUMMYFUNCTION("TEXTJOIN(""; "", TRUE, FILTER(CID!B10289:B14794, REGEXMATCH(CID!D10289:D14794, TEXTJOIN(""|"", TRUE, SPLIT(A10289, "";"")))))"),"#N/A")</f>
        <v>#N/A</v>
      </c>
    </row>
    <row r="10290">
      <c r="A10290" s="12" t="str">
        <f>IFERROR(__xludf.DUMMYFUNCTION("TEXTJOIN("";"", TRUE, FILTER(CID!$B$2:$B$14794, CID!B10290=CID!$D$2:$D$14794))"),"#N/A")</f>
        <v>#N/A</v>
      </c>
      <c r="B10290" s="12" t="str">
        <f>IFERROR(__xludf.DUMMYFUNCTION("TEXTJOIN(""; "", TRUE, FILTER(CID!B10290:B14794, REGEXMATCH(CID!D10290:D14794, TEXTJOIN(""|"", TRUE, SPLIT(A10290, "";"")))))"),"#N/A")</f>
        <v>#N/A</v>
      </c>
    </row>
    <row r="10291">
      <c r="A10291" s="12" t="str">
        <f>IFERROR(__xludf.DUMMYFUNCTION("TEXTJOIN("";"", TRUE, FILTER(CID!$B$2:$B$14794, CID!B10291=CID!$D$2:$D$14794))"),"#N/A")</f>
        <v>#N/A</v>
      </c>
      <c r="B10291" s="12" t="str">
        <f>IFERROR(__xludf.DUMMYFUNCTION("TEXTJOIN(""; "", TRUE, FILTER(CID!B10291:B14794, REGEXMATCH(CID!D10291:D14794, TEXTJOIN(""|"", TRUE, SPLIT(A10291, "";"")))))"),"#N/A")</f>
        <v>#N/A</v>
      </c>
    </row>
    <row r="10292">
      <c r="A10292" s="12" t="str">
        <f>IFERROR(__xludf.DUMMYFUNCTION("TEXTJOIN("";"", TRUE, FILTER(CID!$B$2:$B$14794, CID!B10292=CID!$D$2:$D$14794))"),"#N/A")</f>
        <v>#N/A</v>
      </c>
      <c r="B10292" s="12" t="str">
        <f>IFERROR(__xludf.DUMMYFUNCTION("TEXTJOIN(""; "", TRUE, FILTER(CID!B10292:B14794, REGEXMATCH(CID!D10292:D14794, TEXTJOIN(""|"", TRUE, SPLIT(A10292, "";"")))))"),"#N/A")</f>
        <v>#N/A</v>
      </c>
    </row>
    <row r="10293">
      <c r="A10293" s="12" t="str">
        <f>IFERROR(__xludf.DUMMYFUNCTION("TEXTJOIN("";"", TRUE, FILTER(CID!$B$2:$B$14794, CID!B10293=CID!$D$2:$D$14794))"),"#N/A")</f>
        <v>#N/A</v>
      </c>
      <c r="B10293" s="12" t="str">
        <f>IFERROR(__xludf.DUMMYFUNCTION("TEXTJOIN(""; "", TRUE, FILTER(CID!B10293:B14794, REGEXMATCH(CID!D10293:D14794, TEXTJOIN(""|"", TRUE, SPLIT(A10293, "";"")))))"),"#N/A")</f>
        <v>#N/A</v>
      </c>
    </row>
    <row r="10294">
      <c r="A10294" s="12" t="str">
        <f>IFERROR(__xludf.DUMMYFUNCTION("TEXTJOIN("";"", TRUE, FILTER(CID!$B$2:$B$14794, CID!B10294=CID!$D$2:$D$14794))"),"#N/A")</f>
        <v>#N/A</v>
      </c>
      <c r="B10294" s="12" t="str">
        <f>IFERROR(__xludf.DUMMYFUNCTION("TEXTJOIN(""; "", TRUE, FILTER(CID!B10294:B14794, REGEXMATCH(CID!D10294:D14794, TEXTJOIN(""|"", TRUE, SPLIT(A10294, "";"")))))"),"#N/A")</f>
        <v>#N/A</v>
      </c>
    </row>
    <row r="10295">
      <c r="A10295" s="12" t="str">
        <f>IFERROR(__xludf.DUMMYFUNCTION("TEXTJOIN("";"", TRUE, FILTER(CID!$B$2:$B$14794, CID!B10295=CID!$D$2:$D$14794))"),"#N/A")</f>
        <v>#N/A</v>
      </c>
      <c r="B10295" s="12" t="str">
        <f>IFERROR(__xludf.DUMMYFUNCTION("TEXTJOIN(""; "", TRUE, FILTER(CID!B10295:B14794, REGEXMATCH(CID!D10295:D14794, TEXTJOIN(""|"", TRUE, SPLIT(A10295, "";"")))))"),"#N/A")</f>
        <v>#N/A</v>
      </c>
    </row>
    <row r="10296">
      <c r="A10296" s="12" t="str">
        <f>IFERROR(__xludf.DUMMYFUNCTION("TEXTJOIN("";"", TRUE, FILTER(CID!$B$2:$B$14794, CID!B10296=CID!$D$2:$D$14794))"),"#N/A")</f>
        <v>#N/A</v>
      </c>
      <c r="B10296" s="12" t="str">
        <f>IFERROR(__xludf.DUMMYFUNCTION("TEXTJOIN(""; "", TRUE, FILTER(CID!B10296:B14794, REGEXMATCH(CID!D10296:D14794, TEXTJOIN(""|"", TRUE, SPLIT(A10296, "";"")))))"),"#N/A")</f>
        <v>#N/A</v>
      </c>
    </row>
    <row r="10297">
      <c r="A10297" s="12" t="str">
        <f>IFERROR(__xludf.DUMMYFUNCTION("TEXTJOIN("";"", TRUE, FILTER(CID!$B$2:$B$14794, CID!B10297=CID!$D$2:$D$14794))"),"#N/A")</f>
        <v>#N/A</v>
      </c>
      <c r="B10297" s="12" t="str">
        <f>IFERROR(__xludf.DUMMYFUNCTION("TEXTJOIN(""; "", TRUE, FILTER(CID!B10297:B14794, REGEXMATCH(CID!D10297:D14794, TEXTJOIN(""|"", TRUE, SPLIT(A10297, "";"")))))"),"#N/A")</f>
        <v>#N/A</v>
      </c>
    </row>
    <row r="10298">
      <c r="A10298" s="12" t="str">
        <f>IFERROR(__xludf.DUMMYFUNCTION("TEXTJOIN("";"", TRUE, FILTER(CID!$B$2:$B$14794, CID!B10298=CID!$D$2:$D$14794))"),"#N/A")</f>
        <v>#N/A</v>
      </c>
      <c r="B10298" s="12" t="str">
        <f>IFERROR(__xludf.DUMMYFUNCTION("TEXTJOIN(""; "", TRUE, FILTER(CID!B10298:B14794, REGEXMATCH(CID!D10298:D14794, TEXTJOIN(""|"", TRUE, SPLIT(A10298, "";"")))))"),"#N/A")</f>
        <v>#N/A</v>
      </c>
    </row>
    <row r="10299">
      <c r="A10299" s="12" t="str">
        <f>IFERROR(__xludf.DUMMYFUNCTION("TEXTJOIN("";"", TRUE, FILTER(CID!$B$2:$B$14794, CID!B10299=CID!$D$2:$D$14794))"),"#N/A")</f>
        <v>#N/A</v>
      </c>
      <c r="B10299" s="12" t="str">
        <f>IFERROR(__xludf.DUMMYFUNCTION("TEXTJOIN(""; "", TRUE, FILTER(CID!B10299:B14794, REGEXMATCH(CID!D10299:D14794, TEXTJOIN(""|"", TRUE, SPLIT(A10299, "";"")))))"),"#N/A")</f>
        <v>#N/A</v>
      </c>
    </row>
    <row r="10300">
      <c r="A10300" s="12" t="str">
        <f>IFERROR(__xludf.DUMMYFUNCTION("TEXTJOIN("";"", TRUE, FILTER(CID!$B$2:$B$14794, CID!B10300=CID!$D$2:$D$14794))"),"#N/A")</f>
        <v>#N/A</v>
      </c>
      <c r="B10300" s="12" t="str">
        <f>IFERROR(__xludf.DUMMYFUNCTION("TEXTJOIN(""; "", TRUE, FILTER(CID!B10300:B14794, REGEXMATCH(CID!D10300:D14794, TEXTJOIN(""|"", TRUE, SPLIT(A10300, "";"")))))"),"#N/A")</f>
        <v>#N/A</v>
      </c>
    </row>
    <row r="10301">
      <c r="A10301" s="12" t="str">
        <f>IFERROR(__xludf.DUMMYFUNCTION("TEXTJOIN("";"", TRUE, FILTER(CID!$B$2:$B$14794, CID!B10301=CID!$D$2:$D$14794))"),"#N/A")</f>
        <v>#N/A</v>
      </c>
      <c r="B10301" s="12" t="str">
        <f>IFERROR(__xludf.DUMMYFUNCTION("TEXTJOIN(""; "", TRUE, FILTER(CID!B10301:B14794, REGEXMATCH(CID!D10301:D14794, TEXTJOIN(""|"", TRUE, SPLIT(A10301, "";"")))))"),"#N/A")</f>
        <v>#N/A</v>
      </c>
    </row>
    <row r="10302">
      <c r="A10302" s="12" t="str">
        <f>IFERROR(__xludf.DUMMYFUNCTION("TEXTJOIN("";"", TRUE, FILTER(CID!$B$2:$B$14794, CID!B10302=CID!$D$2:$D$14794))"),"#N/A")</f>
        <v>#N/A</v>
      </c>
      <c r="B10302" s="12" t="str">
        <f>IFERROR(__xludf.DUMMYFUNCTION("TEXTJOIN(""; "", TRUE, FILTER(CID!B10302:B14794, REGEXMATCH(CID!D10302:D14794, TEXTJOIN(""|"", TRUE, SPLIT(A10302, "";"")))))"),"#N/A")</f>
        <v>#N/A</v>
      </c>
    </row>
    <row r="10303">
      <c r="A10303" s="12" t="str">
        <f>IFERROR(__xludf.DUMMYFUNCTION("TEXTJOIN("";"", TRUE, FILTER(CID!$B$2:$B$14794, CID!B10303=CID!$D$2:$D$14794))"),"#N/A")</f>
        <v>#N/A</v>
      </c>
      <c r="B10303" s="12" t="str">
        <f>IFERROR(__xludf.DUMMYFUNCTION("TEXTJOIN(""; "", TRUE, FILTER(CID!B10303:B14794, REGEXMATCH(CID!D10303:D14794, TEXTJOIN(""|"", TRUE, SPLIT(A10303, "";"")))))"),"#N/A")</f>
        <v>#N/A</v>
      </c>
    </row>
    <row r="10304">
      <c r="A10304" s="12" t="str">
        <f>IFERROR(__xludf.DUMMYFUNCTION("TEXTJOIN("";"", TRUE, FILTER(CID!$B$2:$B$14794, CID!B10304=CID!$D$2:$D$14794))"),"#N/A")</f>
        <v>#N/A</v>
      </c>
      <c r="B10304" s="12" t="str">
        <f>IFERROR(__xludf.DUMMYFUNCTION("TEXTJOIN(""; "", TRUE, FILTER(CID!B10304:B14794, REGEXMATCH(CID!D10304:D14794, TEXTJOIN(""|"", TRUE, SPLIT(A10304, "";"")))))"),"#N/A")</f>
        <v>#N/A</v>
      </c>
    </row>
    <row r="10305">
      <c r="A10305" s="12" t="str">
        <f>IFERROR(__xludf.DUMMYFUNCTION("TEXTJOIN("";"", TRUE, FILTER(CID!$B$2:$B$14794, CID!B10305=CID!$D$2:$D$14794))"),"#N/A")</f>
        <v>#N/A</v>
      </c>
      <c r="B10305" s="12" t="str">
        <f>IFERROR(__xludf.DUMMYFUNCTION("TEXTJOIN(""; "", TRUE, FILTER(CID!B10305:B14794, REGEXMATCH(CID!D10305:D14794, TEXTJOIN(""|"", TRUE, SPLIT(A10305, "";"")))))"),"#N/A")</f>
        <v>#N/A</v>
      </c>
    </row>
    <row r="10306">
      <c r="A10306" s="12" t="str">
        <f>IFERROR(__xludf.DUMMYFUNCTION("TEXTJOIN("";"", TRUE, FILTER(CID!$B$2:$B$14794, CID!B10306=CID!$D$2:$D$14794))"),"#N/A")</f>
        <v>#N/A</v>
      </c>
      <c r="B10306" s="12" t="str">
        <f>IFERROR(__xludf.DUMMYFUNCTION("TEXTJOIN(""; "", TRUE, FILTER(CID!B10306:B14794, REGEXMATCH(CID!D10306:D14794, TEXTJOIN(""|"", TRUE, SPLIT(A10306, "";"")))))"),"#N/A")</f>
        <v>#N/A</v>
      </c>
    </row>
    <row r="10307">
      <c r="A10307" s="12" t="str">
        <f>IFERROR(__xludf.DUMMYFUNCTION("TEXTJOIN("";"", TRUE, FILTER(CID!$B$2:$B$14794, CID!B10307=CID!$D$2:$D$14794))"),"#N/A")</f>
        <v>#N/A</v>
      </c>
      <c r="B10307" s="12" t="str">
        <f>IFERROR(__xludf.DUMMYFUNCTION("TEXTJOIN(""; "", TRUE, FILTER(CID!B10307:B14794, REGEXMATCH(CID!D10307:D14794, TEXTJOIN(""|"", TRUE, SPLIT(A10307, "";"")))))"),"#N/A")</f>
        <v>#N/A</v>
      </c>
    </row>
    <row r="10308">
      <c r="A10308" s="12" t="str">
        <f>IFERROR(__xludf.DUMMYFUNCTION("TEXTJOIN("";"", TRUE, FILTER(CID!$B$2:$B$14794, CID!B10308=CID!$D$2:$D$14794))"),"#N/A")</f>
        <v>#N/A</v>
      </c>
      <c r="B10308" s="12" t="str">
        <f>IFERROR(__xludf.DUMMYFUNCTION("TEXTJOIN(""; "", TRUE, FILTER(CID!B10308:B14794, REGEXMATCH(CID!D10308:D14794, TEXTJOIN(""|"", TRUE, SPLIT(A10308, "";"")))))"),"#N/A")</f>
        <v>#N/A</v>
      </c>
    </row>
    <row r="10309">
      <c r="A10309" s="12" t="str">
        <f>IFERROR(__xludf.DUMMYFUNCTION("TEXTJOIN("";"", TRUE, FILTER(CID!$B$2:$B$14794, CID!B10309=CID!$D$2:$D$14794))"),"#N/A")</f>
        <v>#N/A</v>
      </c>
      <c r="B10309" s="12" t="str">
        <f>IFERROR(__xludf.DUMMYFUNCTION("TEXTJOIN(""; "", TRUE, FILTER(CID!B10309:B14794, REGEXMATCH(CID!D10309:D14794, TEXTJOIN(""|"", TRUE, SPLIT(A10309, "";"")))))"),"#N/A")</f>
        <v>#N/A</v>
      </c>
    </row>
    <row r="10310">
      <c r="A10310" s="12" t="str">
        <f>IFERROR(__xludf.DUMMYFUNCTION("TEXTJOIN("";"", TRUE, FILTER(CID!$B$2:$B$14794, CID!B10310=CID!$D$2:$D$14794))"),"#N/A")</f>
        <v>#N/A</v>
      </c>
      <c r="B10310" s="12" t="str">
        <f>IFERROR(__xludf.DUMMYFUNCTION("TEXTJOIN(""; "", TRUE, FILTER(CID!B10310:B14794, REGEXMATCH(CID!D10310:D14794, TEXTJOIN(""|"", TRUE, SPLIT(A10310, "";"")))))"),"#N/A")</f>
        <v>#N/A</v>
      </c>
    </row>
    <row r="10311">
      <c r="A10311" s="12" t="str">
        <f>IFERROR(__xludf.DUMMYFUNCTION("TEXTJOIN("";"", TRUE, FILTER(CID!$B$2:$B$14794, CID!B10311=CID!$D$2:$D$14794))"),"#N/A")</f>
        <v>#N/A</v>
      </c>
      <c r="B10311" s="12" t="str">
        <f>IFERROR(__xludf.DUMMYFUNCTION("TEXTJOIN(""; "", TRUE, FILTER(CID!B10311:B14794, REGEXMATCH(CID!D10311:D14794, TEXTJOIN(""|"", TRUE, SPLIT(A10311, "";"")))))"),"#N/A")</f>
        <v>#N/A</v>
      </c>
    </row>
    <row r="10312">
      <c r="A10312" s="12" t="str">
        <f>IFERROR(__xludf.DUMMYFUNCTION("TEXTJOIN("";"", TRUE, FILTER(CID!$B$2:$B$14794, CID!B10312=CID!$D$2:$D$14794))"),"#N/A")</f>
        <v>#N/A</v>
      </c>
      <c r="B10312" s="12" t="str">
        <f>IFERROR(__xludf.DUMMYFUNCTION("TEXTJOIN(""; "", TRUE, FILTER(CID!B10312:B14794, REGEXMATCH(CID!D10312:D14794, TEXTJOIN(""|"", TRUE, SPLIT(A10312, "";"")))))"),"#N/A")</f>
        <v>#N/A</v>
      </c>
    </row>
    <row r="10313">
      <c r="A10313" s="12" t="str">
        <f>IFERROR(__xludf.DUMMYFUNCTION("TEXTJOIN("";"", TRUE, FILTER(CID!$B$2:$B$14794, CID!B10313=CID!$D$2:$D$14794))"),"#N/A")</f>
        <v>#N/A</v>
      </c>
      <c r="B10313" s="12" t="str">
        <f>IFERROR(__xludf.DUMMYFUNCTION("TEXTJOIN(""; "", TRUE, FILTER(CID!B10313:B14794, REGEXMATCH(CID!D10313:D14794, TEXTJOIN(""|"", TRUE, SPLIT(A10313, "";"")))))"),"#N/A")</f>
        <v>#N/A</v>
      </c>
    </row>
    <row r="10314">
      <c r="A10314" s="12" t="str">
        <f>IFERROR(__xludf.DUMMYFUNCTION("TEXTJOIN("";"", TRUE, FILTER(CID!$B$2:$B$14794, CID!B10314=CID!$D$2:$D$14794))"),"#N/A")</f>
        <v>#N/A</v>
      </c>
      <c r="B10314" s="12" t="str">
        <f>IFERROR(__xludf.DUMMYFUNCTION("TEXTJOIN(""; "", TRUE, FILTER(CID!B10314:B14794, REGEXMATCH(CID!D10314:D14794, TEXTJOIN(""|"", TRUE, SPLIT(A10314, "";"")))))"),"#N/A")</f>
        <v>#N/A</v>
      </c>
    </row>
    <row r="10315">
      <c r="A10315" s="12" t="str">
        <f>IFERROR(__xludf.DUMMYFUNCTION("TEXTJOIN("";"", TRUE, FILTER(CID!$B$2:$B$14794, CID!B10315=CID!$D$2:$D$14794))"),"#N/A")</f>
        <v>#N/A</v>
      </c>
      <c r="B10315" s="12" t="str">
        <f>IFERROR(__xludf.DUMMYFUNCTION("TEXTJOIN(""; "", TRUE, FILTER(CID!B10315:B14794, REGEXMATCH(CID!D10315:D14794, TEXTJOIN(""|"", TRUE, SPLIT(A10315, "";"")))))"),"#N/A")</f>
        <v>#N/A</v>
      </c>
    </row>
    <row r="10316">
      <c r="A10316" s="12" t="str">
        <f>IFERROR(__xludf.DUMMYFUNCTION("TEXTJOIN("";"", TRUE, FILTER(CID!$B$2:$B$14794, CID!B10316=CID!$D$2:$D$14794))"),"#N/A")</f>
        <v>#N/A</v>
      </c>
      <c r="B10316" s="12" t="str">
        <f>IFERROR(__xludf.DUMMYFUNCTION("TEXTJOIN(""; "", TRUE, FILTER(CID!B10316:B14794, REGEXMATCH(CID!D10316:D14794, TEXTJOIN(""|"", TRUE, SPLIT(A10316, "";"")))))"),"#N/A")</f>
        <v>#N/A</v>
      </c>
    </row>
    <row r="10317">
      <c r="A10317" s="12" t="str">
        <f>IFERROR(__xludf.DUMMYFUNCTION("TEXTJOIN("";"", TRUE, FILTER(CID!$B$2:$B$14794, CID!B10317=CID!$D$2:$D$14794))"),"#N/A")</f>
        <v>#N/A</v>
      </c>
      <c r="B10317" s="12" t="str">
        <f>IFERROR(__xludf.DUMMYFUNCTION("TEXTJOIN(""; "", TRUE, FILTER(CID!B10317:B14794, REGEXMATCH(CID!D10317:D14794, TEXTJOIN(""|"", TRUE, SPLIT(A10317, "";"")))))"),"#N/A")</f>
        <v>#N/A</v>
      </c>
    </row>
    <row r="10318">
      <c r="A10318" s="12" t="str">
        <f>IFERROR(__xludf.DUMMYFUNCTION("TEXTJOIN("";"", TRUE, FILTER(CID!$B$2:$B$14794, CID!B10318=CID!$D$2:$D$14794))"),"#N/A")</f>
        <v>#N/A</v>
      </c>
      <c r="B10318" s="12" t="str">
        <f>IFERROR(__xludf.DUMMYFUNCTION("TEXTJOIN(""; "", TRUE, FILTER(CID!B10318:B14794, REGEXMATCH(CID!D10318:D14794, TEXTJOIN(""|"", TRUE, SPLIT(A10318, "";"")))))"),"#N/A")</f>
        <v>#N/A</v>
      </c>
    </row>
    <row r="10319">
      <c r="A10319" s="12" t="str">
        <f>IFERROR(__xludf.DUMMYFUNCTION("TEXTJOIN("";"", TRUE, FILTER(CID!$B$2:$B$14794, CID!B10319=CID!$D$2:$D$14794))"),"#N/A")</f>
        <v>#N/A</v>
      </c>
      <c r="B10319" s="12" t="str">
        <f>IFERROR(__xludf.DUMMYFUNCTION("TEXTJOIN(""; "", TRUE, FILTER(CID!B10319:B14794, REGEXMATCH(CID!D10319:D14794, TEXTJOIN(""|"", TRUE, SPLIT(A10319, "";"")))))"),"#N/A")</f>
        <v>#N/A</v>
      </c>
    </row>
    <row r="10320">
      <c r="A10320" s="12" t="str">
        <f>IFERROR(__xludf.DUMMYFUNCTION("TEXTJOIN("";"", TRUE, FILTER(CID!$B$2:$B$14794, CID!B10320=CID!$D$2:$D$14794))"),"#N/A")</f>
        <v>#N/A</v>
      </c>
      <c r="B10320" s="12" t="str">
        <f>IFERROR(__xludf.DUMMYFUNCTION("TEXTJOIN(""; "", TRUE, FILTER(CID!B10320:B14794, REGEXMATCH(CID!D10320:D14794, TEXTJOIN(""|"", TRUE, SPLIT(A10320, "";"")))))"),"#N/A")</f>
        <v>#N/A</v>
      </c>
    </row>
    <row r="10321">
      <c r="A10321" s="12" t="str">
        <f>IFERROR(__xludf.DUMMYFUNCTION("TEXTJOIN("";"", TRUE, FILTER(CID!$B$2:$B$14794, CID!B10321=CID!$D$2:$D$14794))"),"#N/A")</f>
        <v>#N/A</v>
      </c>
      <c r="B10321" s="12" t="str">
        <f>IFERROR(__xludf.DUMMYFUNCTION("TEXTJOIN(""; "", TRUE, FILTER(CID!B10321:B14794, REGEXMATCH(CID!D10321:D14794, TEXTJOIN(""|"", TRUE, SPLIT(A10321, "";"")))))"),"#N/A")</f>
        <v>#N/A</v>
      </c>
    </row>
    <row r="10322">
      <c r="A10322" s="12" t="str">
        <f>IFERROR(__xludf.DUMMYFUNCTION("TEXTJOIN("";"", TRUE, FILTER(CID!$B$2:$B$14794, CID!B10322=CID!$D$2:$D$14794))"),"#N/A")</f>
        <v>#N/A</v>
      </c>
      <c r="B10322" s="12" t="str">
        <f>IFERROR(__xludf.DUMMYFUNCTION("TEXTJOIN(""; "", TRUE, FILTER(CID!B10322:B14794, REGEXMATCH(CID!D10322:D14794, TEXTJOIN(""|"", TRUE, SPLIT(A10322, "";"")))))"),"#N/A")</f>
        <v>#N/A</v>
      </c>
    </row>
    <row r="10323">
      <c r="A10323" s="12" t="str">
        <f>IFERROR(__xludf.DUMMYFUNCTION("TEXTJOIN("";"", TRUE, FILTER(CID!$B$2:$B$14794, CID!B10323=CID!$D$2:$D$14794))"),"#N/A")</f>
        <v>#N/A</v>
      </c>
      <c r="B10323" s="12" t="str">
        <f>IFERROR(__xludf.DUMMYFUNCTION("TEXTJOIN(""; "", TRUE, FILTER(CID!B10323:B14794, REGEXMATCH(CID!D10323:D14794, TEXTJOIN(""|"", TRUE, SPLIT(A10323, "";"")))))"),"#N/A")</f>
        <v>#N/A</v>
      </c>
    </row>
    <row r="10324">
      <c r="A10324" s="12" t="str">
        <f>IFERROR(__xludf.DUMMYFUNCTION("TEXTJOIN("";"", TRUE, FILTER(CID!$B$2:$B$14794, CID!B10324=CID!$D$2:$D$14794))"),"#N/A")</f>
        <v>#N/A</v>
      </c>
      <c r="B10324" s="12" t="str">
        <f>IFERROR(__xludf.DUMMYFUNCTION("TEXTJOIN(""; "", TRUE, FILTER(CID!B10324:B14794, REGEXMATCH(CID!D10324:D14794, TEXTJOIN(""|"", TRUE, SPLIT(A10324, "";"")))))"),"#N/A")</f>
        <v>#N/A</v>
      </c>
    </row>
    <row r="10325">
      <c r="A10325" s="12" t="str">
        <f>IFERROR(__xludf.DUMMYFUNCTION("TEXTJOIN("";"", TRUE, FILTER(CID!$B$2:$B$14794, CID!B10325=CID!$D$2:$D$14794))"),"#N/A")</f>
        <v>#N/A</v>
      </c>
      <c r="B10325" s="12" t="str">
        <f>IFERROR(__xludf.DUMMYFUNCTION("TEXTJOIN(""; "", TRUE, FILTER(CID!B10325:B14794, REGEXMATCH(CID!D10325:D14794, TEXTJOIN(""|"", TRUE, SPLIT(A10325, "";"")))))"),"#N/A")</f>
        <v>#N/A</v>
      </c>
    </row>
    <row r="10326">
      <c r="A10326" s="12" t="str">
        <f>IFERROR(__xludf.DUMMYFUNCTION("TEXTJOIN("";"", TRUE, FILTER(CID!$B$2:$B$14794, CID!B10326=CID!$D$2:$D$14794))"),"#N/A")</f>
        <v>#N/A</v>
      </c>
      <c r="B10326" s="12" t="str">
        <f>IFERROR(__xludf.DUMMYFUNCTION("TEXTJOIN(""; "", TRUE, FILTER(CID!B10326:B14794, REGEXMATCH(CID!D10326:D14794, TEXTJOIN(""|"", TRUE, SPLIT(A10326, "";"")))))"),"#N/A")</f>
        <v>#N/A</v>
      </c>
    </row>
    <row r="10327">
      <c r="A10327" s="12" t="str">
        <f>IFERROR(__xludf.DUMMYFUNCTION("TEXTJOIN("";"", TRUE, FILTER(CID!$B$2:$B$14794, CID!B10327=CID!$D$2:$D$14794))"),"#N/A")</f>
        <v>#N/A</v>
      </c>
      <c r="B10327" s="12" t="str">
        <f>IFERROR(__xludf.DUMMYFUNCTION("TEXTJOIN(""; "", TRUE, FILTER(CID!B10327:B14794, REGEXMATCH(CID!D10327:D14794, TEXTJOIN(""|"", TRUE, SPLIT(A10327, "";"")))))"),"#N/A")</f>
        <v>#N/A</v>
      </c>
    </row>
    <row r="10328">
      <c r="A10328" s="12" t="str">
        <f>IFERROR(__xludf.DUMMYFUNCTION("TEXTJOIN("";"", TRUE, FILTER(CID!$B$2:$B$14794, CID!B10328=CID!$D$2:$D$14794))"),"#N/A")</f>
        <v>#N/A</v>
      </c>
      <c r="B10328" s="12" t="str">
        <f>IFERROR(__xludf.DUMMYFUNCTION("TEXTJOIN(""; "", TRUE, FILTER(CID!B10328:B14794, REGEXMATCH(CID!D10328:D14794, TEXTJOIN(""|"", TRUE, SPLIT(A10328, "";"")))))"),"#N/A")</f>
        <v>#N/A</v>
      </c>
    </row>
    <row r="10329">
      <c r="A10329" s="12" t="str">
        <f>IFERROR(__xludf.DUMMYFUNCTION("TEXTJOIN("";"", TRUE, FILTER(CID!$B$2:$B$14794, CID!B10329=CID!$D$2:$D$14794))"),"#N/A")</f>
        <v>#N/A</v>
      </c>
      <c r="B10329" s="12" t="str">
        <f>IFERROR(__xludf.DUMMYFUNCTION("TEXTJOIN(""; "", TRUE, FILTER(CID!B10329:B14794, REGEXMATCH(CID!D10329:D14794, TEXTJOIN(""|"", TRUE, SPLIT(A10329, "";"")))))"),"#N/A")</f>
        <v>#N/A</v>
      </c>
    </row>
    <row r="10330">
      <c r="A10330" s="12" t="str">
        <f>IFERROR(__xludf.DUMMYFUNCTION("TEXTJOIN("";"", TRUE, FILTER(CID!$B$2:$B$14794, CID!B10330=CID!$D$2:$D$14794))"),"#N/A")</f>
        <v>#N/A</v>
      </c>
      <c r="B10330" s="12" t="str">
        <f>IFERROR(__xludf.DUMMYFUNCTION("TEXTJOIN(""; "", TRUE, FILTER(CID!B10330:B14794, REGEXMATCH(CID!D10330:D14794, TEXTJOIN(""|"", TRUE, SPLIT(A10330, "";"")))))"),"#N/A")</f>
        <v>#N/A</v>
      </c>
    </row>
    <row r="10331">
      <c r="A10331" s="12" t="str">
        <f>IFERROR(__xludf.DUMMYFUNCTION("TEXTJOIN("";"", TRUE, FILTER(CID!$B$2:$B$14794, CID!B10331=CID!$D$2:$D$14794))"),"#N/A")</f>
        <v>#N/A</v>
      </c>
      <c r="B10331" s="12" t="str">
        <f>IFERROR(__xludf.DUMMYFUNCTION("TEXTJOIN(""; "", TRUE, FILTER(CID!B10331:B14794, REGEXMATCH(CID!D10331:D14794, TEXTJOIN(""|"", TRUE, SPLIT(A10331, "";"")))))"),"#N/A")</f>
        <v>#N/A</v>
      </c>
    </row>
    <row r="10332">
      <c r="A10332" s="12" t="str">
        <f>IFERROR(__xludf.DUMMYFUNCTION("TEXTJOIN("";"", TRUE, FILTER(CID!$B$2:$B$14794, CID!B10332=CID!$D$2:$D$14794))"),"#N/A")</f>
        <v>#N/A</v>
      </c>
      <c r="B10332" s="12" t="str">
        <f>IFERROR(__xludf.DUMMYFUNCTION("TEXTJOIN(""; "", TRUE, FILTER(CID!B10332:B14794, REGEXMATCH(CID!D10332:D14794, TEXTJOIN(""|"", TRUE, SPLIT(A10332, "";"")))))"),"#N/A")</f>
        <v>#N/A</v>
      </c>
    </row>
    <row r="10333">
      <c r="A10333" s="12" t="str">
        <f>IFERROR(__xludf.DUMMYFUNCTION("TEXTJOIN("";"", TRUE, FILTER(CID!$B$2:$B$14794, CID!B10333=CID!$D$2:$D$14794))"),"#N/A")</f>
        <v>#N/A</v>
      </c>
      <c r="B10333" s="12" t="str">
        <f>IFERROR(__xludf.DUMMYFUNCTION("TEXTJOIN(""; "", TRUE, FILTER(CID!B10333:B14794, REGEXMATCH(CID!D10333:D14794, TEXTJOIN(""|"", TRUE, SPLIT(A10333, "";"")))))"),"#N/A")</f>
        <v>#N/A</v>
      </c>
    </row>
    <row r="10334">
      <c r="A10334" s="12" t="str">
        <f>IFERROR(__xludf.DUMMYFUNCTION("TEXTJOIN("";"", TRUE, FILTER(CID!$B$2:$B$14794, CID!B10334=CID!$D$2:$D$14794))"),"#N/A")</f>
        <v>#N/A</v>
      </c>
      <c r="B10334" s="12" t="str">
        <f>IFERROR(__xludf.DUMMYFUNCTION("TEXTJOIN(""; "", TRUE, FILTER(CID!B10334:B14794, REGEXMATCH(CID!D10334:D14794, TEXTJOIN(""|"", TRUE, SPLIT(A10334, "";"")))))"),"#N/A")</f>
        <v>#N/A</v>
      </c>
    </row>
    <row r="10335">
      <c r="A10335" s="12" t="str">
        <f>IFERROR(__xludf.DUMMYFUNCTION("TEXTJOIN("";"", TRUE, FILTER(CID!$B$2:$B$14794, CID!B10335=CID!$D$2:$D$14794))"),"#N/A")</f>
        <v>#N/A</v>
      </c>
      <c r="B10335" s="12" t="str">
        <f>IFERROR(__xludf.DUMMYFUNCTION("TEXTJOIN(""; "", TRUE, FILTER(CID!B10335:B14794, REGEXMATCH(CID!D10335:D14794, TEXTJOIN(""|"", TRUE, SPLIT(A10335, "";"")))))"),"#N/A")</f>
        <v>#N/A</v>
      </c>
    </row>
    <row r="10336">
      <c r="A10336" s="12" t="str">
        <f>IFERROR(__xludf.DUMMYFUNCTION("TEXTJOIN("";"", TRUE, FILTER(CID!$B$2:$B$14794, CID!B10336=CID!$D$2:$D$14794))"),"#N/A")</f>
        <v>#N/A</v>
      </c>
      <c r="B10336" s="12" t="str">
        <f>IFERROR(__xludf.DUMMYFUNCTION("TEXTJOIN(""; "", TRUE, FILTER(CID!B10336:B14794, REGEXMATCH(CID!D10336:D14794, TEXTJOIN(""|"", TRUE, SPLIT(A10336, "";"")))))"),"#N/A")</f>
        <v>#N/A</v>
      </c>
    </row>
    <row r="10337">
      <c r="A10337" s="12" t="str">
        <f>IFERROR(__xludf.DUMMYFUNCTION("TEXTJOIN("";"", TRUE, FILTER(CID!$B$2:$B$14794, CID!B10337=CID!$D$2:$D$14794))"),"#N/A")</f>
        <v>#N/A</v>
      </c>
      <c r="B10337" s="12" t="str">
        <f>IFERROR(__xludf.DUMMYFUNCTION("TEXTJOIN(""; "", TRUE, FILTER(CID!B10337:B14794, REGEXMATCH(CID!D10337:D14794, TEXTJOIN(""|"", TRUE, SPLIT(A10337, "";"")))))"),"#N/A")</f>
        <v>#N/A</v>
      </c>
    </row>
    <row r="10338">
      <c r="A10338" s="12" t="str">
        <f>IFERROR(__xludf.DUMMYFUNCTION("TEXTJOIN("";"", TRUE, FILTER(CID!$B$2:$B$14794, CID!B10338=CID!$D$2:$D$14794))"),"#N/A")</f>
        <v>#N/A</v>
      </c>
      <c r="B10338" s="12" t="str">
        <f>IFERROR(__xludf.DUMMYFUNCTION("TEXTJOIN(""; "", TRUE, FILTER(CID!B10338:B14794, REGEXMATCH(CID!D10338:D14794, TEXTJOIN(""|"", TRUE, SPLIT(A10338, "";"")))))"),"#N/A")</f>
        <v>#N/A</v>
      </c>
    </row>
    <row r="10339">
      <c r="A10339" s="12" t="str">
        <f>IFERROR(__xludf.DUMMYFUNCTION("TEXTJOIN("";"", TRUE, FILTER(CID!$B$2:$B$14794, CID!B10339=CID!$D$2:$D$14794))"),"#N/A")</f>
        <v>#N/A</v>
      </c>
      <c r="B10339" s="12" t="str">
        <f>IFERROR(__xludf.DUMMYFUNCTION("TEXTJOIN(""; "", TRUE, FILTER(CID!B10339:B14794, REGEXMATCH(CID!D10339:D14794, TEXTJOIN(""|"", TRUE, SPLIT(A10339, "";"")))))"),"#N/A")</f>
        <v>#N/A</v>
      </c>
    </row>
    <row r="10340">
      <c r="A10340" s="12" t="str">
        <f>IFERROR(__xludf.DUMMYFUNCTION("TEXTJOIN("";"", TRUE, FILTER(CID!$B$2:$B$14794, CID!B10340=CID!$D$2:$D$14794))"),"#N/A")</f>
        <v>#N/A</v>
      </c>
      <c r="B10340" s="12" t="str">
        <f>IFERROR(__xludf.DUMMYFUNCTION("TEXTJOIN(""; "", TRUE, FILTER(CID!B10340:B14794, REGEXMATCH(CID!D10340:D14794, TEXTJOIN(""|"", TRUE, SPLIT(A10340, "";"")))))"),"#N/A")</f>
        <v>#N/A</v>
      </c>
    </row>
    <row r="10341">
      <c r="A10341" s="12" t="str">
        <f>IFERROR(__xludf.DUMMYFUNCTION("TEXTJOIN("";"", TRUE, FILTER(CID!$B$2:$B$14794, CID!B10341=CID!$D$2:$D$14794))"),"#N/A")</f>
        <v>#N/A</v>
      </c>
      <c r="B10341" s="12" t="str">
        <f>IFERROR(__xludf.DUMMYFUNCTION("TEXTJOIN(""; "", TRUE, FILTER(CID!B10341:B14794, REGEXMATCH(CID!D10341:D14794, TEXTJOIN(""|"", TRUE, SPLIT(A10341, "";"")))))"),"#N/A")</f>
        <v>#N/A</v>
      </c>
    </row>
    <row r="10342">
      <c r="A10342" s="12" t="str">
        <f>IFERROR(__xludf.DUMMYFUNCTION("TEXTJOIN("";"", TRUE, FILTER(CID!$B$2:$B$14794, CID!B10342=CID!$D$2:$D$14794))"),"#N/A")</f>
        <v>#N/A</v>
      </c>
      <c r="B10342" s="12" t="str">
        <f>IFERROR(__xludf.DUMMYFUNCTION("TEXTJOIN(""; "", TRUE, FILTER(CID!B10342:B14794, REGEXMATCH(CID!D10342:D14794, TEXTJOIN(""|"", TRUE, SPLIT(A10342, "";"")))))"),"#N/A")</f>
        <v>#N/A</v>
      </c>
    </row>
    <row r="10343">
      <c r="A10343" s="12" t="str">
        <f>IFERROR(__xludf.DUMMYFUNCTION("TEXTJOIN("";"", TRUE, FILTER(CID!$B$2:$B$14794, CID!B10343=CID!$D$2:$D$14794))"),"#N/A")</f>
        <v>#N/A</v>
      </c>
      <c r="B10343" s="12" t="str">
        <f>IFERROR(__xludf.DUMMYFUNCTION("TEXTJOIN(""; "", TRUE, FILTER(CID!B10343:B14794, REGEXMATCH(CID!D10343:D14794, TEXTJOIN(""|"", TRUE, SPLIT(A10343, "";"")))))"),"#N/A")</f>
        <v>#N/A</v>
      </c>
    </row>
    <row r="10344">
      <c r="A10344" s="12" t="str">
        <f>IFERROR(__xludf.DUMMYFUNCTION("TEXTJOIN("";"", TRUE, FILTER(CID!$B$2:$B$14794, CID!B10344=CID!$D$2:$D$14794))"),"#N/A")</f>
        <v>#N/A</v>
      </c>
      <c r="B10344" s="12" t="str">
        <f>IFERROR(__xludf.DUMMYFUNCTION("TEXTJOIN(""; "", TRUE, FILTER(CID!B10344:B14794, REGEXMATCH(CID!D10344:D14794, TEXTJOIN(""|"", TRUE, SPLIT(A10344, "";"")))))"),"#N/A")</f>
        <v>#N/A</v>
      </c>
    </row>
    <row r="10345">
      <c r="A10345" s="12" t="str">
        <f>IFERROR(__xludf.DUMMYFUNCTION("TEXTJOIN("";"", TRUE, FILTER(CID!$B$2:$B$14794, CID!B10345=CID!$D$2:$D$14794))"),"#N/A")</f>
        <v>#N/A</v>
      </c>
      <c r="B10345" s="12" t="str">
        <f>IFERROR(__xludf.DUMMYFUNCTION("TEXTJOIN(""; "", TRUE, FILTER(CID!B10345:B14794, REGEXMATCH(CID!D10345:D14794, TEXTJOIN(""|"", TRUE, SPLIT(A10345, "";"")))))"),"#N/A")</f>
        <v>#N/A</v>
      </c>
    </row>
    <row r="10346">
      <c r="A10346" s="12" t="str">
        <f>IFERROR(__xludf.DUMMYFUNCTION("TEXTJOIN("";"", TRUE, FILTER(CID!$B$2:$B$14794, CID!B10346=CID!$D$2:$D$14794))"),"#N/A")</f>
        <v>#N/A</v>
      </c>
      <c r="B10346" s="12" t="str">
        <f>IFERROR(__xludf.DUMMYFUNCTION("TEXTJOIN(""; "", TRUE, FILTER(CID!B10346:B14794, REGEXMATCH(CID!D10346:D14794, TEXTJOIN(""|"", TRUE, SPLIT(A10346, "";"")))))"),"#N/A")</f>
        <v>#N/A</v>
      </c>
    </row>
    <row r="10347">
      <c r="A10347" s="12" t="str">
        <f>IFERROR(__xludf.DUMMYFUNCTION("TEXTJOIN("";"", TRUE, FILTER(CID!$B$2:$B$14794, CID!B10347=CID!$D$2:$D$14794))"),"#N/A")</f>
        <v>#N/A</v>
      </c>
      <c r="B10347" s="12" t="str">
        <f>IFERROR(__xludf.DUMMYFUNCTION("TEXTJOIN(""; "", TRUE, FILTER(CID!B10347:B14794, REGEXMATCH(CID!D10347:D14794, TEXTJOIN(""|"", TRUE, SPLIT(A10347, "";"")))))"),"#N/A")</f>
        <v>#N/A</v>
      </c>
    </row>
    <row r="10348">
      <c r="A10348" s="12" t="str">
        <f>IFERROR(__xludf.DUMMYFUNCTION("TEXTJOIN("";"", TRUE, FILTER(CID!$B$2:$B$14794, CID!B10348=CID!$D$2:$D$14794))"),"#N/A")</f>
        <v>#N/A</v>
      </c>
      <c r="B10348" s="12" t="str">
        <f>IFERROR(__xludf.DUMMYFUNCTION("TEXTJOIN(""; "", TRUE, FILTER(CID!B10348:B14794, REGEXMATCH(CID!D10348:D14794, TEXTJOIN(""|"", TRUE, SPLIT(A10348, "";"")))))"),"#N/A")</f>
        <v>#N/A</v>
      </c>
    </row>
    <row r="10349">
      <c r="A10349" s="12" t="str">
        <f>IFERROR(__xludf.DUMMYFUNCTION("TEXTJOIN("";"", TRUE, FILTER(CID!$B$2:$B$14794, CID!B10349=CID!$D$2:$D$14794))"),"#N/A")</f>
        <v>#N/A</v>
      </c>
      <c r="B10349" s="12" t="str">
        <f>IFERROR(__xludf.DUMMYFUNCTION("TEXTJOIN(""; "", TRUE, FILTER(CID!B10349:B14794, REGEXMATCH(CID!D10349:D14794, TEXTJOIN(""|"", TRUE, SPLIT(A10349, "";"")))))"),"#N/A")</f>
        <v>#N/A</v>
      </c>
    </row>
    <row r="10350">
      <c r="A10350" s="12" t="str">
        <f>IFERROR(__xludf.DUMMYFUNCTION("TEXTJOIN("";"", TRUE, FILTER(CID!$B$2:$B$14794, CID!B10350=CID!$D$2:$D$14794))"),"#N/A")</f>
        <v>#N/A</v>
      </c>
      <c r="B10350" s="12" t="str">
        <f>IFERROR(__xludf.DUMMYFUNCTION("TEXTJOIN(""; "", TRUE, FILTER(CID!B10350:B14794, REGEXMATCH(CID!D10350:D14794, TEXTJOIN(""|"", TRUE, SPLIT(A10350, "";"")))))"),"#N/A")</f>
        <v>#N/A</v>
      </c>
    </row>
    <row r="10351">
      <c r="A10351" s="12" t="str">
        <f>IFERROR(__xludf.DUMMYFUNCTION("TEXTJOIN("";"", TRUE, FILTER(CID!$B$2:$B$14794, CID!B10351=CID!$D$2:$D$14794))"),"#N/A")</f>
        <v>#N/A</v>
      </c>
      <c r="B10351" s="12" t="str">
        <f>IFERROR(__xludf.DUMMYFUNCTION("TEXTJOIN(""; "", TRUE, FILTER(CID!B10351:B14794, REGEXMATCH(CID!D10351:D14794, TEXTJOIN(""|"", TRUE, SPLIT(A10351, "";"")))))"),"#N/A")</f>
        <v>#N/A</v>
      </c>
    </row>
    <row r="10352">
      <c r="A10352" s="12" t="str">
        <f>IFERROR(__xludf.DUMMYFUNCTION("TEXTJOIN("";"", TRUE, FILTER(CID!$B$2:$B$14794, CID!B10352=CID!$D$2:$D$14794))"),"#N/A")</f>
        <v>#N/A</v>
      </c>
      <c r="B10352" s="12" t="str">
        <f>IFERROR(__xludf.DUMMYFUNCTION("TEXTJOIN(""; "", TRUE, FILTER(CID!B10352:B14794, REGEXMATCH(CID!D10352:D14794, TEXTJOIN(""|"", TRUE, SPLIT(A10352, "";"")))))"),"#N/A")</f>
        <v>#N/A</v>
      </c>
    </row>
    <row r="10353">
      <c r="A10353" s="12" t="str">
        <f>IFERROR(__xludf.DUMMYFUNCTION("TEXTJOIN("";"", TRUE, FILTER(CID!$B$2:$B$14794, CID!B10353=CID!$D$2:$D$14794))"),"#N/A")</f>
        <v>#N/A</v>
      </c>
      <c r="B10353" s="12" t="str">
        <f>IFERROR(__xludf.DUMMYFUNCTION("TEXTJOIN(""; "", TRUE, FILTER(CID!B10353:B14794, REGEXMATCH(CID!D10353:D14794, TEXTJOIN(""|"", TRUE, SPLIT(A10353, "";"")))))"),"#N/A")</f>
        <v>#N/A</v>
      </c>
    </row>
    <row r="10354">
      <c r="A10354" s="12" t="str">
        <f>IFERROR(__xludf.DUMMYFUNCTION("TEXTJOIN("";"", TRUE, FILTER(CID!$B$2:$B$14794, CID!B10354=CID!$D$2:$D$14794))"),"#N/A")</f>
        <v>#N/A</v>
      </c>
      <c r="B10354" s="12" t="str">
        <f>IFERROR(__xludf.DUMMYFUNCTION("TEXTJOIN(""; "", TRUE, FILTER(CID!B10354:B14794, REGEXMATCH(CID!D10354:D14794, TEXTJOIN(""|"", TRUE, SPLIT(A10354, "";"")))))"),"#N/A")</f>
        <v>#N/A</v>
      </c>
    </row>
    <row r="10355">
      <c r="A10355" s="12" t="str">
        <f>IFERROR(__xludf.DUMMYFUNCTION("TEXTJOIN("";"", TRUE, FILTER(CID!$B$2:$B$14794, CID!B10355=CID!$D$2:$D$14794))"),"#N/A")</f>
        <v>#N/A</v>
      </c>
      <c r="B10355" s="12" t="str">
        <f>IFERROR(__xludf.DUMMYFUNCTION("TEXTJOIN(""; "", TRUE, FILTER(CID!B10355:B14794, REGEXMATCH(CID!D10355:D14794, TEXTJOIN(""|"", TRUE, SPLIT(A10355, "";"")))))"),"#N/A")</f>
        <v>#N/A</v>
      </c>
    </row>
    <row r="10356">
      <c r="A10356" s="12" t="str">
        <f>IFERROR(__xludf.DUMMYFUNCTION("TEXTJOIN("";"", TRUE, FILTER(CID!$B$2:$B$14794, CID!B10356=CID!$D$2:$D$14794))"),"#N/A")</f>
        <v>#N/A</v>
      </c>
      <c r="B10356" s="12" t="str">
        <f>IFERROR(__xludf.DUMMYFUNCTION("TEXTJOIN(""; "", TRUE, FILTER(CID!B10356:B14794, REGEXMATCH(CID!D10356:D14794, TEXTJOIN(""|"", TRUE, SPLIT(A10356, "";"")))))"),"#N/A")</f>
        <v>#N/A</v>
      </c>
    </row>
    <row r="10357">
      <c r="A10357" s="12" t="str">
        <f>IFERROR(__xludf.DUMMYFUNCTION("TEXTJOIN("";"", TRUE, FILTER(CID!$B$2:$B$14794, CID!B10357=CID!$D$2:$D$14794))"),"#N/A")</f>
        <v>#N/A</v>
      </c>
      <c r="B10357" s="12" t="str">
        <f>IFERROR(__xludf.DUMMYFUNCTION("TEXTJOIN(""; "", TRUE, FILTER(CID!B10357:B14794, REGEXMATCH(CID!D10357:D14794, TEXTJOIN(""|"", TRUE, SPLIT(A10357, "";"")))))"),"#N/A")</f>
        <v>#N/A</v>
      </c>
    </row>
    <row r="10358">
      <c r="A10358" s="12" t="str">
        <f>IFERROR(__xludf.DUMMYFUNCTION("TEXTJOIN("";"", TRUE, FILTER(CID!$B$2:$B$14794, CID!B10358=CID!$D$2:$D$14794))"),"#N/A")</f>
        <v>#N/A</v>
      </c>
      <c r="B10358" s="12" t="str">
        <f>IFERROR(__xludf.DUMMYFUNCTION("TEXTJOIN(""; "", TRUE, FILTER(CID!B10358:B14794, REGEXMATCH(CID!D10358:D14794, TEXTJOIN(""|"", TRUE, SPLIT(A10358, "";"")))))"),"#N/A")</f>
        <v>#N/A</v>
      </c>
    </row>
    <row r="10359">
      <c r="A10359" s="12" t="str">
        <f>IFERROR(__xludf.DUMMYFUNCTION("TEXTJOIN("";"", TRUE, FILTER(CID!$B$2:$B$14794, CID!B10359=CID!$D$2:$D$14794))"),"#N/A")</f>
        <v>#N/A</v>
      </c>
      <c r="B10359" s="12" t="str">
        <f>IFERROR(__xludf.DUMMYFUNCTION("TEXTJOIN(""; "", TRUE, FILTER(CID!B10359:B14794, REGEXMATCH(CID!D10359:D14794, TEXTJOIN(""|"", TRUE, SPLIT(A10359, "";"")))))"),"#N/A")</f>
        <v>#N/A</v>
      </c>
    </row>
    <row r="10360">
      <c r="A10360" s="12" t="str">
        <f>IFERROR(__xludf.DUMMYFUNCTION("TEXTJOIN("";"", TRUE, FILTER(CID!$B$2:$B$14794, CID!B10360=CID!$D$2:$D$14794))"),"#N/A")</f>
        <v>#N/A</v>
      </c>
      <c r="B10360" s="12" t="str">
        <f>IFERROR(__xludf.DUMMYFUNCTION("TEXTJOIN(""; "", TRUE, FILTER(CID!B10360:B14794, REGEXMATCH(CID!D10360:D14794, TEXTJOIN(""|"", TRUE, SPLIT(A10360, "";"")))))"),"#N/A")</f>
        <v>#N/A</v>
      </c>
    </row>
    <row r="10361">
      <c r="A10361" s="12" t="str">
        <f>IFERROR(__xludf.DUMMYFUNCTION("TEXTJOIN("";"", TRUE, FILTER(CID!$B$2:$B$14794, CID!B10361=CID!$D$2:$D$14794))"),"#N/A")</f>
        <v>#N/A</v>
      </c>
      <c r="B10361" s="12" t="str">
        <f>IFERROR(__xludf.DUMMYFUNCTION("TEXTJOIN(""; "", TRUE, FILTER(CID!B10361:B14794, REGEXMATCH(CID!D10361:D14794, TEXTJOIN(""|"", TRUE, SPLIT(A10361, "";"")))))"),"#N/A")</f>
        <v>#N/A</v>
      </c>
    </row>
    <row r="10362">
      <c r="A10362" s="12" t="str">
        <f>IFERROR(__xludf.DUMMYFUNCTION("TEXTJOIN("";"", TRUE, FILTER(CID!$B$2:$B$14794, CID!B10362=CID!$D$2:$D$14794))"),"#N/A")</f>
        <v>#N/A</v>
      </c>
      <c r="B10362" s="12" t="str">
        <f>IFERROR(__xludf.DUMMYFUNCTION("TEXTJOIN(""; "", TRUE, FILTER(CID!B10362:B14794, REGEXMATCH(CID!D10362:D14794, TEXTJOIN(""|"", TRUE, SPLIT(A10362, "";"")))))"),"#N/A")</f>
        <v>#N/A</v>
      </c>
    </row>
    <row r="10363">
      <c r="A10363" s="12" t="str">
        <f>IFERROR(__xludf.DUMMYFUNCTION("TEXTJOIN("";"", TRUE, FILTER(CID!$B$2:$B$14794, CID!B10363=CID!$D$2:$D$14794))"),"#N/A")</f>
        <v>#N/A</v>
      </c>
      <c r="B10363" s="12" t="str">
        <f>IFERROR(__xludf.DUMMYFUNCTION("TEXTJOIN(""; "", TRUE, FILTER(CID!B10363:B14794, REGEXMATCH(CID!D10363:D14794, TEXTJOIN(""|"", TRUE, SPLIT(A10363, "";"")))))"),"#N/A")</f>
        <v>#N/A</v>
      </c>
    </row>
    <row r="10364">
      <c r="A10364" s="12" t="str">
        <f>IFERROR(__xludf.DUMMYFUNCTION("TEXTJOIN("";"", TRUE, FILTER(CID!$B$2:$B$14794, CID!B10364=CID!$D$2:$D$14794))"),"#N/A")</f>
        <v>#N/A</v>
      </c>
      <c r="B10364" s="12" t="str">
        <f>IFERROR(__xludf.DUMMYFUNCTION("TEXTJOIN(""; "", TRUE, FILTER(CID!B10364:B14794, REGEXMATCH(CID!D10364:D14794, TEXTJOIN(""|"", TRUE, SPLIT(A10364, "";"")))))"),"#N/A")</f>
        <v>#N/A</v>
      </c>
    </row>
    <row r="10365">
      <c r="A10365" s="12" t="str">
        <f>IFERROR(__xludf.DUMMYFUNCTION("TEXTJOIN("";"", TRUE, FILTER(CID!$B$2:$B$14794, CID!B10365=CID!$D$2:$D$14794))"),"#N/A")</f>
        <v>#N/A</v>
      </c>
      <c r="B10365" s="12" t="str">
        <f>IFERROR(__xludf.DUMMYFUNCTION("TEXTJOIN(""; "", TRUE, FILTER(CID!B10365:B14794, REGEXMATCH(CID!D10365:D14794, TEXTJOIN(""|"", TRUE, SPLIT(A10365, "";"")))))"),"#N/A")</f>
        <v>#N/A</v>
      </c>
    </row>
    <row r="10366">
      <c r="A10366" s="12" t="str">
        <f>IFERROR(__xludf.DUMMYFUNCTION("TEXTJOIN("";"", TRUE, FILTER(CID!$B$2:$B$14794, CID!B10366=CID!$D$2:$D$14794))"),"#N/A")</f>
        <v>#N/A</v>
      </c>
      <c r="B10366" s="12" t="str">
        <f>IFERROR(__xludf.DUMMYFUNCTION("TEXTJOIN(""; "", TRUE, FILTER(CID!B10366:B14794, REGEXMATCH(CID!D10366:D14794, TEXTJOIN(""|"", TRUE, SPLIT(A10366, "";"")))))"),"#N/A")</f>
        <v>#N/A</v>
      </c>
    </row>
    <row r="10367">
      <c r="A10367" s="12" t="str">
        <f>IFERROR(__xludf.DUMMYFUNCTION("TEXTJOIN("";"", TRUE, FILTER(CID!$B$2:$B$14794, CID!B10367=CID!$D$2:$D$14794))"),"#N/A")</f>
        <v>#N/A</v>
      </c>
      <c r="B10367" s="12" t="str">
        <f>IFERROR(__xludf.DUMMYFUNCTION("TEXTJOIN(""; "", TRUE, FILTER(CID!B10367:B14794, REGEXMATCH(CID!D10367:D14794, TEXTJOIN(""|"", TRUE, SPLIT(A10367, "";"")))))"),"#N/A")</f>
        <v>#N/A</v>
      </c>
    </row>
    <row r="10368">
      <c r="A10368" s="12" t="str">
        <f>IFERROR(__xludf.DUMMYFUNCTION("TEXTJOIN("";"", TRUE, FILTER(CID!$B$2:$B$14794, CID!B10368=CID!$D$2:$D$14794))"),"#N/A")</f>
        <v>#N/A</v>
      </c>
      <c r="B10368" s="12" t="str">
        <f>IFERROR(__xludf.DUMMYFUNCTION("TEXTJOIN(""; "", TRUE, FILTER(CID!B10368:B14794, REGEXMATCH(CID!D10368:D14794, TEXTJOIN(""|"", TRUE, SPLIT(A10368, "";"")))))"),"#N/A")</f>
        <v>#N/A</v>
      </c>
    </row>
    <row r="10369">
      <c r="A10369" s="12" t="str">
        <f>IFERROR(__xludf.DUMMYFUNCTION("TEXTJOIN("";"", TRUE, FILTER(CID!$B$2:$B$14794, CID!B10369=CID!$D$2:$D$14794))"),"#N/A")</f>
        <v>#N/A</v>
      </c>
      <c r="B10369" s="12" t="str">
        <f>IFERROR(__xludf.DUMMYFUNCTION("TEXTJOIN(""; "", TRUE, FILTER(CID!B10369:B14794, REGEXMATCH(CID!D10369:D14794, TEXTJOIN(""|"", TRUE, SPLIT(A10369, "";"")))))"),"#N/A")</f>
        <v>#N/A</v>
      </c>
    </row>
    <row r="10370">
      <c r="A10370" s="12" t="str">
        <f>IFERROR(__xludf.DUMMYFUNCTION("TEXTJOIN("";"", TRUE, FILTER(CID!$B$2:$B$14794, CID!B10370=CID!$D$2:$D$14794))"),"#N/A")</f>
        <v>#N/A</v>
      </c>
      <c r="B10370" s="12" t="str">
        <f>IFERROR(__xludf.DUMMYFUNCTION("TEXTJOIN(""; "", TRUE, FILTER(CID!B10370:B14794, REGEXMATCH(CID!D10370:D14794, TEXTJOIN(""|"", TRUE, SPLIT(A10370, "";"")))))"),"#N/A")</f>
        <v>#N/A</v>
      </c>
    </row>
    <row r="10371">
      <c r="A10371" s="12" t="str">
        <f>IFERROR(__xludf.DUMMYFUNCTION("TEXTJOIN("";"", TRUE, FILTER(CID!$B$2:$B$14794, CID!B10371=CID!$D$2:$D$14794))"),"#N/A")</f>
        <v>#N/A</v>
      </c>
      <c r="B10371" s="12" t="str">
        <f>IFERROR(__xludf.DUMMYFUNCTION("TEXTJOIN(""; "", TRUE, FILTER(CID!B10371:B14794, REGEXMATCH(CID!D10371:D14794, TEXTJOIN(""|"", TRUE, SPLIT(A10371, "";"")))))"),"#N/A")</f>
        <v>#N/A</v>
      </c>
    </row>
    <row r="10372">
      <c r="A10372" s="12" t="str">
        <f>IFERROR(__xludf.DUMMYFUNCTION("TEXTJOIN("";"", TRUE, FILTER(CID!$B$2:$B$14794, CID!B10372=CID!$D$2:$D$14794))"),"#N/A")</f>
        <v>#N/A</v>
      </c>
      <c r="B10372" s="12" t="str">
        <f>IFERROR(__xludf.DUMMYFUNCTION("TEXTJOIN(""; "", TRUE, FILTER(CID!B10372:B14794, REGEXMATCH(CID!D10372:D14794, TEXTJOIN(""|"", TRUE, SPLIT(A10372, "";"")))))"),"#N/A")</f>
        <v>#N/A</v>
      </c>
    </row>
    <row r="10373">
      <c r="A10373" s="12" t="str">
        <f>IFERROR(__xludf.DUMMYFUNCTION("TEXTJOIN("";"", TRUE, FILTER(CID!$B$2:$B$14794, CID!B10373=CID!$D$2:$D$14794))"),"#N/A")</f>
        <v>#N/A</v>
      </c>
      <c r="B10373" s="12" t="str">
        <f>IFERROR(__xludf.DUMMYFUNCTION("TEXTJOIN(""; "", TRUE, FILTER(CID!B10373:B14794, REGEXMATCH(CID!D10373:D14794, TEXTJOIN(""|"", TRUE, SPLIT(A10373, "";"")))))"),"#N/A")</f>
        <v>#N/A</v>
      </c>
    </row>
    <row r="10374">
      <c r="A10374" s="12" t="str">
        <f>IFERROR(__xludf.DUMMYFUNCTION("TEXTJOIN("";"", TRUE, FILTER(CID!$B$2:$B$14794, CID!B10374=CID!$D$2:$D$14794))"),"#N/A")</f>
        <v>#N/A</v>
      </c>
      <c r="B10374" s="12" t="str">
        <f>IFERROR(__xludf.DUMMYFUNCTION("TEXTJOIN(""; "", TRUE, FILTER(CID!B10374:B14794, REGEXMATCH(CID!D10374:D14794, TEXTJOIN(""|"", TRUE, SPLIT(A10374, "";"")))))"),"#N/A")</f>
        <v>#N/A</v>
      </c>
    </row>
    <row r="10375">
      <c r="A10375" s="12" t="str">
        <f>IFERROR(__xludf.DUMMYFUNCTION("TEXTJOIN("";"", TRUE, FILTER(CID!$B$2:$B$14794, CID!B10375=CID!$D$2:$D$14794))"),"#N/A")</f>
        <v>#N/A</v>
      </c>
      <c r="B10375" s="12" t="str">
        <f>IFERROR(__xludf.DUMMYFUNCTION("TEXTJOIN(""; "", TRUE, FILTER(CID!B10375:B14794, REGEXMATCH(CID!D10375:D14794, TEXTJOIN(""|"", TRUE, SPLIT(A10375, "";"")))))"),"#N/A")</f>
        <v>#N/A</v>
      </c>
    </row>
    <row r="10376">
      <c r="A10376" s="12" t="str">
        <f>IFERROR(__xludf.DUMMYFUNCTION("TEXTJOIN("";"", TRUE, FILTER(CID!$B$2:$B$14794, CID!B10376=CID!$D$2:$D$14794))"),"#N/A")</f>
        <v>#N/A</v>
      </c>
      <c r="B10376" s="12" t="str">
        <f>IFERROR(__xludf.DUMMYFUNCTION("TEXTJOIN(""; "", TRUE, FILTER(CID!B10376:B14794, REGEXMATCH(CID!D10376:D14794, TEXTJOIN(""|"", TRUE, SPLIT(A10376, "";"")))))"),"#N/A")</f>
        <v>#N/A</v>
      </c>
    </row>
    <row r="10377">
      <c r="A10377" s="12" t="str">
        <f>IFERROR(__xludf.DUMMYFUNCTION("TEXTJOIN("";"", TRUE, FILTER(CID!$B$2:$B$14794, CID!B10377=CID!$D$2:$D$14794))"),"#N/A")</f>
        <v>#N/A</v>
      </c>
      <c r="B10377" s="12" t="str">
        <f>IFERROR(__xludf.DUMMYFUNCTION("TEXTJOIN(""; "", TRUE, FILTER(CID!B10377:B14794, REGEXMATCH(CID!D10377:D14794, TEXTJOIN(""|"", TRUE, SPLIT(A10377, "";"")))))"),"#N/A")</f>
        <v>#N/A</v>
      </c>
    </row>
    <row r="10378">
      <c r="A10378" s="12" t="str">
        <f>IFERROR(__xludf.DUMMYFUNCTION("TEXTJOIN("";"", TRUE, FILTER(CID!$B$2:$B$14794, CID!B10378=CID!$D$2:$D$14794))"),"#N/A")</f>
        <v>#N/A</v>
      </c>
      <c r="B10378" s="12" t="str">
        <f>IFERROR(__xludf.DUMMYFUNCTION("TEXTJOIN(""; "", TRUE, FILTER(CID!B10378:B14794, REGEXMATCH(CID!D10378:D14794, TEXTJOIN(""|"", TRUE, SPLIT(A10378, "";"")))))"),"#N/A")</f>
        <v>#N/A</v>
      </c>
    </row>
    <row r="10379">
      <c r="A10379" s="12" t="str">
        <f>IFERROR(__xludf.DUMMYFUNCTION("TEXTJOIN("";"", TRUE, FILTER(CID!$B$2:$B$14794, CID!B10379=CID!$D$2:$D$14794))"),"#N/A")</f>
        <v>#N/A</v>
      </c>
      <c r="B10379" s="12" t="str">
        <f>IFERROR(__xludf.DUMMYFUNCTION("TEXTJOIN(""; "", TRUE, FILTER(CID!B10379:B14794, REGEXMATCH(CID!D10379:D14794, TEXTJOIN(""|"", TRUE, SPLIT(A10379, "";"")))))"),"#N/A")</f>
        <v>#N/A</v>
      </c>
    </row>
    <row r="10380">
      <c r="A10380" s="12" t="str">
        <f>IFERROR(__xludf.DUMMYFUNCTION("TEXTJOIN("";"", TRUE, FILTER(CID!$B$2:$B$14794, CID!B10380=CID!$D$2:$D$14794))"),"#N/A")</f>
        <v>#N/A</v>
      </c>
      <c r="B10380" s="12" t="str">
        <f>IFERROR(__xludf.DUMMYFUNCTION("TEXTJOIN(""; "", TRUE, FILTER(CID!B10380:B14794, REGEXMATCH(CID!D10380:D14794, TEXTJOIN(""|"", TRUE, SPLIT(A10380, "";"")))))"),"#N/A")</f>
        <v>#N/A</v>
      </c>
    </row>
    <row r="10381">
      <c r="A10381" s="12" t="str">
        <f>IFERROR(__xludf.DUMMYFUNCTION("TEXTJOIN("";"", TRUE, FILTER(CID!$B$2:$B$14794, CID!B10381=CID!$D$2:$D$14794))"),"#N/A")</f>
        <v>#N/A</v>
      </c>
      <c r="B10381" s="12" t="str">
        <f>IFERROR(__xludf.DUMMYFUNCTION("TEXTJOIN(""; "", TRUE, FILTER(CID!B10381:B14794, REGEXMATCH(CID!D10381:D14794, TEXTJOIN(""|"", TRUE, SPLIT(A10381, "";"")))))"),"#N/A")</f>
        <v>#N/A</v>
      </c>
    </row>
    <row r="10382">
      <c r="A10382" s="12" t="str">
        <f>IFERROR(__xludf.DUMMYFUNCTION("TEXTJOIN("";"", TRUE, FILTER(CID!$B$2:$B$14794, CID!B10382=CID!$D$2:$D$14794))"),"#N/A")</f>
        <v>#N/A</v>
      </c>
      <c r="B10382" s="12" t="str">
        <f>IFERROR(__xludf.DUMMYFUNCTION("TEXTJOIN(""; "", TRUE, FILTER(CID!B10382:B14794, REGEXMATCH(CID!D10382:D14794, TEXTJOIN(""|"", TRUE, SPLIT(A10382, "";"")))))"),"#N/A")</f>
        <v>#N/A</v>
      </c>
    </row>
    <row r="10383">
      <c r="A10383" s="12" t="str">
        <f>IFERROR(__xludf.DUMMYFUNCTION("TEXTJOIN("";"", TRUE, FILTER(CID!$B$2:$B$14794, CID!B10383=CID!$D$2:$D$14794))"),"#N/A")</f>
        <v>#N/A</v>
      </c>
      <c r="B10383" s="12" t="str">
        <f>IFERROR(__xludf.DUMMYFUNCTION("TEXTJOIN(""; "", TRUE, FILTER(CID!B10383:B14794, REGEXMATCH(CID!D10383:D14794, TEXTJOIN(""|"", TRUE, SPLIT(A10383, "";"")))))"),"#N/A")</f>
        <v>#N/A</v>
      </c>
    </row>
    <row r="10384">
      <c r="A10384" s="12" t="str">
        <f>IFERROR(__xludf.DUMMYFUNCTION("TEXTJOIN("";"", TRUE, FILTER(CID!$B$2:$B$14794, CID!B10384=CID!$D$2:$D$14794))"),"#N/A")</f>
        <v>#N/A</v>
      </c>
      <c r="B10384" s="12" t="str">
        <f>IFERROR(__xludf.DUMMYFUNCTION("TEXTJOIN(""; "", TRUE, FILTER(CID!B10384:B14794, REGEXMATCH(CID!D10384:D14794, TEXTJOIN(""|"", TRUE, SPLIT(A10384, "";"")))))"),"#N/A")</f>
        <v>#N/A</v>
      </c>
    </row>
    <row r="10385">
      <c r="A10385" s="12" t="str">
        <f>IFERROR(__xludf.DUMMYFUNCTION("TEXTJOIN("";"", TRUE, FILTER(CID!$B$2:$B$14794, CID!B10385=CID!$D$2:$D$14794))"),"#N/A")</f>
        <v>#N/A</v>
      </c>
      <c r="B10385" s="12" t="str">
        <f>IFERROR(__xludf.DUMMYFUNCTION("TEXTJOIN(""; "", TRUE, FILTER(CID!B10385:B14794, REGEXMATCH(CID!D10385:D14794, TEXTJOIN(""|"", TRUE, SPLIT(A10385, "";"")))))"),"#N/A")</f>
        <v>#N/A</v>
      </c>
    </row>
    <row r="10386">
      <c r="A10386" s="12" t="str">
        <f>IFERROR(__xludf.DUMMYFUNCTION("TEXTJOIN("";"", TRUE, FILTER(CID!$B$2:$B$14794, CID!B10386=CID!$D$2:$D$14794))"),"#N/A")</f>
        <v>#N/A</v>
      </c>
      <c r="B10386" s="12" t="str">
        <f>IFERROR(__xludf.DUMMYFUNCTION("TEXTJOIN(""; "", TRUE, FILTER(CID!B10386:B14794, REGEXMATCH(CID!D10386:D14794, TEXTJOIN(""|"", TRUE, SPLIT(A10386, "";"")))))"),"#N/A")</f>
        <v>#N/A</v>
      </c>
    </row>
    <row r="10387">
      <c r="A10387" s="12" t="str">
        <f>IFERROR(__xludf.DUMMYFUNCTION("TEXTJOIN("";"", TRUE, FILTER(CID!$B$2:$B$14794, CID!B10387=CID!$D$2:$D$14794))"),"#N/A")</f>
        <v>#N/A</v>
      </c>
      <c r="B10387" s="12" t="str">
        <f>IFERROR(__xludf.DUMMYFUNCTION("TEXTJOIN(""; "", TRUE, FILTER(CID!B10387:B14794, REGEXMATCH(CID!D10387:D14794, TEXTJOIN(""|"", TRUE, SPLIT(A10387, "";"")))))"),"#N/A")</f>
        <v>#N/A</v>
      </c>
    </row>
    <row r="10388">
      <c r="A10388" s="12" t="str">
        <f>IFERROR(__xludf.DUMMYFUNCTION("TEXTJOIN("";"", TRUE, FILTER(CID!$B$2:$B$14794, CID!B10388=CID!$D$2:$D$14794))"),"#N/A")</f>
        <v>#N/A</v>
      </c>
      <c r="B10388" s="12" t="str">
        <f>IFERROR(__xludf.DUMMYFUNCTION("TEXTJOIN(""; "", TRUE, FILTER(CID!B10388:B14794, REGEXMATCH(CID!D10388:D14794, TEXTJOIN(""|"", TRUE, SPLIT(A10388, "";"")))))"),"#N/A")</f>
        <v>#N/A</v>
      </c>
    </row>
    <row r="10389">
      <c r="A10389" s="12" t="str">
        <f>IFERROR(__xludf.DUMMYFUNCTION("TEXTJOIN("";"", TRUE, FILTER(CID!$B$2:$B$14794, CID!B10389=CID!$D$2:$D$14794))"),"#N/A")</f>
        <v>#N/A</v>
      </c>
      <c r="B10389" s="12" t="str">
        <f>IFERROR(__xludf.DUMMYFUNCTION("TEXTJOIN(""; "", TRUE, FILTER(CID!B10389:B14794, REGEXMATCH(CID!D10389:D14794, TEXTJOIN(""|"", TRUE, SPLIT(A10389, "";"")))))"),"#N/A")</f>
        <v>#N/A</v>
      </c>
    </row>
    <row r="10390">
      <c r="A10390" s="12" t="str">
        <f>IFERROR(__xludf.DUMMYFUNCTION("TEXTJOIN("";"", TRUE, FILTER(CID!$B$2:$B$14794, CID!B10390=CID!$D$2:$D$14794))"),"#N/A")</f>
        <v>#N/A</v>
      </c>
      <c r="B10390" s="12" t="str">
        <f>IFERROR(__xludf.DUMMYFUNCTION("TEXTJOIN(""; "", TRUE, FILTER(CID!B10390:B14794, REGEXMATCH(CID!D10390:D14794, TEXTJOIN(""|"", TRUE, SPLIT(A10390, "";"")))))"),"#N/A")</f>
        <v>#N/A</v>
      </c>
    </row>
    <row r="10391">
      <c r="A10391" s="12" t="str">
        <f>IFERROR(__xludf.DUMMYFUNCTION("TEXTJOIN("";"", TRUE, FILTER(CID!$B$2:$B$14794, CID!B10391=CID!$D$2:$D$14794))"),"#N/A")</f>
        <v>#N/A</v>
      </c>
      <c r="B10391" s="12" t="str">
        <f>IFERROR(__xludf.DUMMYFUNCTION("TEXTJOIN(""; "", TRUE, FILTER(CID!B10391:B14794, REGEXMATCH(CID!D10391:D14794, TEXTJOIN(""|"", TRUE, SPLIT(A10391, "";"")))))"),"#N/A")</f>
        <v>#N/A</v>
      </c>
    </row>
    <row r="10392">
      <c r="A10392" s="12" t="str">
        <f>IFERROR(__xludf.DUMMYFUNCTION("TEXTJOIN("";"", TRUE, FILTER(CID!$B$2:$B$14794, CID!B10392=CID!$D$2:$D$14794))"),"#N/A")</f>
        <v>#N/A</v>
      </c>
      <c r="B10392" s="12" t="str">
        <f>IFERROR(__xludf.DUMMYFUNCTION("TEXTJOIN(""; "", TRUE, FILTER(CID!B10392:B14794, REGEXMATCH(CID!D10392:D14794, TEXTJOIN(""|"", TRUE, SPLIT(A10392, "";"")))))"),"#N/A")</f>
        <v>#N/A</v>
      </c>
    </row>
    <row r="10393">
      <c r="A10393" s="12" t="str">
        <f>IFERROR(__xludf.DUMMYFUNCTION("TEXTJOIN("";"", TRUE, FILTER(CID!$B$2:$B$14794, CID!B10393=CID!$D$2:$D$14794))"),"#N/A")</f>
        <v>#N/A</v>
      </c>
      <c r="B10393" s="12" t="str">
        <f>IFERROR(__xludf.DUMMYFUNCTION("TEXTJOIN(""; "", TRUE, FILTER(CID!B10393:B14794, REGEXMATCH(CID!D10393:D14794, TEXTJOIN(""|"", TRUE, SPLIT(A10393, "";"")))))"),"#N/A")</f>
        <v>#N/A</v>
      </c>
    </row>
    <row r="10394">
      <c r="A10394" s="12" t="str">
        <f>IFERROR(__xludf.DUMMYFUNCTION("TEXTJOIN("";"", TRUE, FILTER(CID!$B$2:$B$14794, CID!B10394=CID!$D$2:$D$14794))"),"#N/A")</f>
        <v>#N/A</v>
      </c>
      <c r="B10394" s="12" t="str">
        <f>IFERROR(__xludf.DUMMYFUNCTION("TEXTJOIN(""; "", TRUE, FILTER(CID!B10394:B14794, REGEXMATCH(CID!D10394:D14794, TEXTJOIN(""|"", TRUE, SPLIT(A10394, "";"")))))"),"#N/A")</f>
        <v>#N/A</v>
      </c>
    </row>
    <row r="10395">
      <c r="A10395" s="12" t="str">
        <f>IFERROR(__xludf.DUMMYFUNCTION("TEXTJOIN("";"", TRUE, FILTER(CID!$B$2:$B$14794, CID!B10395=CID!$D$2:$D$14794))"),"#N/A")</f>
        <v>#N/A</v>
      </c>
      <c r="B10395" s="12" t="str">
        <f>IFERROR(__xludf.DUMMYFUNCTION("TEXTJOIN(""; "", TRUE, FILTER(CID!B10395:B14794, REGEXMATCH(CID!D10395:D14794, TEXTJOIN(""|"", TRUE, SPLIT(A10395, "";"")))))"),"#N/A")</f>
        <v>#N/A</v>
      </c>
    </row>
    <row r="10396">
      <c r="A10396" s="12" t="str">
        <f>IFERROR(__xludf.DUMMYFUNCTION("TEXTJOIN("";"", TRUE, FILTER(CID!$B$2:$B$14794, CID!B10396=CID!$D$2:$D$14794))"),"#N/A")</f>
        <v>#N/A</v>
      </c>
      <c r="B10396" s="12" t="str">
        <f>IFERROR(__xludf.DUMMYFUNCTION("TEXTJOIN(""; "", TRUE, FILTER(CID!B10396:B14794, REGEXMATCH(CID!D10396:D14794, TEXTJOIN(""|"", TRUE, SPLIT(A10396, "";"")))))"),"#N/A")</f>
        <v>#N/A</v>
      </c>
    </row>
    <row r="10397">
      <c r="A10397" s="12" t="str">
        <f>IFERROR(__xludf.DUMMYFUNCTION("TEXTJOIN("";"", TRUE, FILTER(CID!$B$2:$B$14794, CID!B10397=CID!$D$2:$D$14794))"),"#N/A")</f>
        <v>#N/A</v>
      </c>
      <c r="B10397" s="12" t="str">
        <f>IFERROR(__xludf.DUMMYFUNCTION("TEXTJOIN(""; "", TRUE, FILTER(CID!B10397:B14794, REGEXMATCH(CID!D10397:D14794, TEXTJOIN(""|"", TRUE, SPLIT(A10397, "";"")))))"),"#N/A")</f>
        <v>#N/A</v>
      </c>
    </row>
    <row r="10398">
      <c r="A10398" s="12" t="str">
        <f>IFERROR(__xludf.DUMMYFUNCTION("TEXTJOIN("";"", TRUE, FILTER(CID!$B$2:$B$14794, CID!B10398=CID!$D$2:$D$14794))"),"#N/A")</f>
        <v>#N/A</v>
      </c>
      <c r="B10398" s="12" t="str">
        <f>IFERROR(__xludf.DUMMYFUNCTION("TEXTJOIN(""; "", TRUE, FILTER(CID!B10398:B14794, REGEXMATCH(CID!D10398:D14794, TEXTJOIN(""|"", TRUE, SPLIT(A10398, "";"")))))"),"#N/A")</f>
        <v>#N/A</v>
      </c>
    </row>
    <row r="10399">
      <c r="A10399" s="12" t="str">
        <f>IFERROR(__xludf.DUMMYFUNCTION("TEXTJOIN("";"", TRUE, FILTER(CID!$B$2:$B$14794, CID!B10399=CID!$D$2:$D$14794))"),"#N/A")</f>
        <v>#N/A</v>
      </c>
      <c r="B10399" s="12" t="str">
        <f>IFERROR(__xludf.DUMMYFUNCTION("TEXTJOIN(""; "", TRUE, FILTER(CID!B10399:B14794, REGEXMATCH(CID!D10399:D14794, TEXTJOIN(""|"", TRUE, SPLIT(A10399, "";"")))))"),"#N/A")</f>
        <v>#N/A</v>
      </c>
    </row>
    <row r="10400">
      <c r="A10400" s="12" t="str">
        <f>IFERROR(__xludf.DUMMYFUNCTION("TEXTJOIN("";"", TRUE, FILTER(CID!$B$2:$B$14794, CID!B10400=CID!$D$2:$D$14794))"),"#N/A")</f>
        <v>#N/A</v>
      </c>
      <c r="B10400" s="12" t="str">
        <f>IFERROR(__xludf.DUMMYFUNCTION("TEXTJOIN(""; "", TRUE, FILTER(CID!B10400:B14794, REGEXMATCH(CID!D10400:D14794, TEXTJOIN(""|"", TRUE, SPLIT(A10400, "";"")))))"),"#N/A")</f>
        <v>#N/A</v>
      </c>
    </row>
    <row r="10401">
      <c r="A10401" s="12" t="str">
        <f>IFERROR(__xludf.DUMMYFUNCTION("TEXTJOIN("";"", TRUE, FILTER(CID!$B$2:$B$14794, CID!B10401=CID!$D$2:$D$14794))"),"#N/A")</f>
        <v>#N/A</v>
      </c>
      <c r="B10401" s="12" t="str">
        <f>IFERROR(__xludf.DUMMYFUNCTION("TEXTJOIN(""; "", TRUE, FILTER(CID!B10401:B14794, REGEXMATCH(CID!D10401:D14794, TEXTJOIN(""|"", TRUE, SPLIT(A10401, "";"")))))"),"#N/A")</f>
        <v>#N/A</v>
      </c>
    </row>
    <row r="10402">
      <c r="A10402" s="12" t="str">
        <f>IFERROR(__xludf.DUMMYFUNCTION("TEXTJOIN("";"", TRUE, FILTER(CID!$B$2:$B$14794, CID!B10402=CID!$D$2:$D$14794))"),"#N/A")</f>
        <v>#N/A</v>
      </c>
      <c r="B10402" s="12" t="str">
        <f>IFERROR(__xludf.DUMMYFUNCTION("TEXTJOIN(""; "", TRUE, FILTER(CID!B10402:B14794, REGEXMATCH(CID!D10402:D14794, TEXTJOIN(""|"", TRUE, SPLIT(A10402, "";"")))))"),"#N/A")</f>
        <v>#N/A</v>
      </c>
    </row>
    <row r="10403">
      <c r="A10403" s="12" t="str">
        <f>IFERROR(__xludf.DUMMYFUNCTION("TEXTJOIN("";"", TRUE, FILTER(CID!$B$2:$B$14794, CID!B10403=CID!$D$2:$D$14794))"),"#N/A")</f>
        <v>#N/A</v>
      </c>
      <c r="B10403" s="12" t="str">
        <f>IFERROR(__xludf.DUMMYFUNCTION("TEXTJOIN(""; "", TRUE, FILTER(CID!B10403:B14794, REGEXMATCH(CID!D10403:D14794, TEXTJOIN(""|"", TRUE, SPLIT(A10403, "";"")))))"),"#N/A")</f>
        <v>#N/A</v>
      </c>
    </row>
    <row r="10404">
      <c r="A10404" s="12" t="str">
        <f>IFERROR(__xludf.DUMMYFUNCTION("TEXTJOIN("";"", TRUE, FILTER(CID!$B$2:$B$14794, CID!B10404=CID!$D$2:$D$14794))"),"#N/A")</f>
        <v>#N/A</v>
      </c>
      <c r="B10404" s="12" t="str">
        <f>IFERROR(__xludf.DUMMYFUNCTION("TEXTJOIN(""; "", TRUE, FILTER(CID!B10404:B14794, REGEXMATCH(CID!D10404:D14794, TEXTJOIN(""|"", TRUE, SPLIT(A10404, "";"")))))"),"#N/A")</f>
        <v>#N/A</v>
      </c>
    </row>
    <row r="10405">
      <c r="A10405" s="12" t="str">
        <f>IFERROR(__xludf.DUMMYFUNCTION("TEXTJOIN("";"", TRUE, FILTER(CID!$B$2:$B$14794, CID!B10405=CID!$D$2:$D$14794))"),"#N/A")</f>
        <v>#N/A</v>
      </c>
      <c r="B10405" s="12" t="str">
        <f>IFERROR(__xludf.DUMMYFUNCTION("TEXTJOIN(""; "", TRUE, FILTER(CID!B10405:B14794, REGEXMATCH(CID!D10405:D14794, TEXTJOIN(""|"", TRUE, SPLIT(A10405, "";"")))))"),"#N/A")</f>
        <v>#N/A</v>
      </c>
    </row>
    <row r="10406">
      <c r="A10406" s="12" t="str">
        <f>IFERROR(__xludf.DUMMYFUNCTION("TEXTJOIN("";"", TRUE, FILTER(CID!$B$2:$B$14794, CID!B10406=CID!$D$2:$D$14794))"),"#N/A")</f>
        <v>#N/A</v>
      </c>
      <c r="B10406" s="12" t="str">
        <f>IFERROR(__xludf.DUMMYFUNCTION("TEXTJOIN(""; "", TRUE, FILTER(CID!B10406:B14794, REGEXMATCH(CID!D10406:D14794, TEXTJOIN(""|"", TRUE, SPLIT(A10406, "";"")))))"),"#N/A")</f>
        <v>#N/A</v>
      </c>
    </row>
    <row r="10407">
      <c r="A10407" s="12" t="str">
        <f>IFERROR(__xludf.DUMMYFUNCTION("TEXTJOIN("";"", TRUE, FILTER(CID!$B$2:$B$14794, CID!B10407=CID!$D$2:$D$14794))"),"#N/A")</f>
        <v>#N/A</v>
      </c>
      <c r="B10407" s="12" t="str">
        <f>IFERROR(__xludf.DUMMYFUNCTION("TEXTJOIN(""; "", TRUE, FILTER(CID!B10407:B14794, REGEXMATCH(CID!D10407:D14794, TEXTJOIN(""|"", TRUE, SPLIT(A10407, "";"")))))"),"#N/A")</f>
        <v>#N/A</v>
      </c>
    </row>
    <row r="10408">
      <c r="A10408" s="12" t="str">
        <f>IFERROR(__xludf.DUMMYFUNCTION("TEXTJOIN("";"", TRUE, FILTER(CID!$B$2:$B$14794, CID!B10408=CID!$D$2:$D$14794))"),"#N/A")</f>
        <v>#N/A</v>
      </c>
      <c r="B10408" s="12" t="str">
        <f>IFERROR(__xludf.DUMMYFUNCTION("TEXTJOIN(""; "", TRUE, FILTER(CID!B10408:B14794, REGEXMATCH(CID!D10408:D14794, TEXTJOIN(""|"", TRUE, SPLIT(A10408, "";"")))))"),"#N/A")</f>
        <v>#N/A</v>
      </c>
    </row>
    <row r="10409">
      <c r="A10409" s="12" t="str">
        <f>IFERROR(__xludf.DUMMYFUNCTION("TEXTJOIN("";"", TRUE, FILTER(CID!$B$2:$B$14794, CID!B10409=CID!$D$2:$D$14794))"),"#N/A")</f>
        <v>#N/A</v>
      </c>
      <c r="B10409" s="12" t="str">
        <f>IFERROR(__xludf.DUMMYFUNCTION("TEXTJOIN(""; "", TRUE, FILTER(CID!B10409:B14794, REGEXMATCH(CID!D10409:D14794, TEXTJOIN(""|"", TRUE, SPLIT(A10409, "";"")))))"),"#N/A")</f>
        <v>#N/A</v>
      </c>
    </row>
    <row r="10410">
      <c r="A10410" s="12" t="str">
        <f>IFERROR(__xludf.DUMMYFUNCTION("TEXTJOIN("";"", TRUE, FILTER(CID!$B$2:$B$14794, CID!B10410=CID!$D$2:$D$14794))"),"#N/A")</f>
        <v>#N/A</v>
      </c>
      <c r="B10410" s="12" t="str">
        <f>IFERROR(__xludf.DUMMYFUNCTION("TEXTJOIN(""; "", TRUE, FILTER(CID!B10410:B14794, REGEXMATCH(CID!D10410:D14794, TEXTJOIN(""|"", TRUE, SPLIT(A10410, "";"")))))"),"#N/A")</f>
        <v>#N/A</v>
      </c>
    </row>
    <row r="10411">
      <c r="A10411" s="12" t="str">
        <f>IFERROR(__xludf.DUMMYFUNCTION("TEXTJOIN("";"", TRUE, FILTER(CID!$B$2:$B$14794, CID!B10411=CID!$D$2:$D$14794))"),"#N/A")</f>
        <v>#N/A</v>
      </c>
      <c r="B10411" s="12" t="str">
        <f>IFERROR(__xludf.DUMMYFUNCTION("TEXTJOIN(""; "", TRUE, FILTER(CID!B10411:B14794, REGEXMATCH(CID!D10411:D14794, TEXTJOIN(""|"", TRUE, SPLIT(A10411, "";"")))))"),"#N/A")</f>
        <v>#N/A</v>
      </c>
    </row>
    <row r="10412">
      <c r="A10412" s="12" t="str">
        <f>IFERROR(__xludf.DUMMYFUNCTION("TEXTJOIN("";"", TRUE, FILTER(CID!$B$2:$B$14794, CID!B10412=CID!$D$2:$D$14794))"),"#N/A")</f>
        <v>#N/A</v>
      </c>
      <c r="B10412" s="12" t="str">
        <f>IFERROR(__xludf.DUMMYFUNCTION("TEXTJOIN(""; "", TRUE, FILTER(CID!B10412:B14794, REGEXMATCH(CID!D10412:D14794, TEXTJOIN(""|"", TRUE, SPLIT(A10412, "";"")))))"),"#N/A")</f>
        <v>#N/A</v>
      </c>
    </row>
    <row r="10413">
      <c r="A10413" s="12" t="str">
        <f>IFERROR(__xludf.DUMMYFUNCTION("TEXTJOIN("";"", TRUE, FILTER(CID!$B$2:$B$14794, CID!B10413=CID!$D$2:$D$14794))"),"#N/A")</f>
        <v>#N/A</v>
      </c>
      <c r="B10413" s="12" t="str">
        <f>IFERROR(__xludf.DUMMYFUNCTION("TEXTJOIN(""; "", TRUE, FILTER(CID!B10413:B14794, REGEXMATCH(CID!D10413:D14794, TEXTJOIN(""|"", TRUE, SPLIT(A10413, "";"")))))"),"#N/A")</f>
        <v>#N/A</v>
      </c>
    </row>
    <row r="10414">
      <c r="A10414" s="12" t="str">
        <f>IFERROR(__xludf.DUMMYFUNCTION("TEXTJOIN("";"", TRUE, FILTER(CID!$B$2:$B$14794, CID!B10414=CID!$D$2:$D$14794))"),"#N/A")</f>
        <v>#N/A</v>
      </c>
      <c r="B10414" s="12" t="str">
        <f>IFERROR(__xludf.DUMMYFUNCTION("TEXTJOIN(""; "", TRUE, FILTER(CID!B10414:B14794, REGEXMATCH(CID!D10414:D14794, TEXTJOIN(""|"", TRUE, SPLIT(A10414, "";"")))))"),"#N/A")</f>
        <v>#N/A</v>
      </c>
    </row>
    <row r="10415">
      <c r="A10415" s="12" t="str">
        <f>IFERROR(__xludf.DUMMYFUNCTION("TEXTJOIN("";"", TRUE, FILTER(CID!$B$2:$B$14794, CID!B10415=CID!$D$2:$D$14794))"),"#N/A")</f>
        <v>#N/A</v>
      </c>
      <c r="B10415" s="12" t="str">
        <f>IFERROR(__xludf.DUMMYFUNCTION("TEXTJOIN(""; "", TRUE, FILTER(CID!B10415:B14794, REGEXMATCH(CID!D10415:D14794, TEXTJOIN(""|"", TRUE, SPLIT(A10415, "";"")))))"),"#N/A")</f>
        <v>#N/A</v>
      </c>
    </row>
    <row r="10416">
      <c r="A10416" s="12" t="str">
        <f>IFERROR(__xludf.DUMMYFUNCTION("TEXTJOIN("";"", TRUE, FILTER(CID!$B$2:$B$14794, CID!B10416=CID!$D$2:$D$14794))"),"#N/A")</f>
        <v>#N/A</v>
      </c>
      <c r="B10416" s="12" t="str">
        <f>IFERROR(__xludf.DUMMYFUNCTION("TEXTJOIN(""; "", TRUE, FILTER(CID!B10416:B14794, REGEXMATCH(CID!D10416:D14794, TEXTJOIN(""|"", TRUE, SPLIT(A10416, "";"")))))"),"#N/A")</f>
        <v>#N/A</v>
      </c>
    </row>
    <row r="10417">
      <c r="A10417" s="12" t="str">
        <f>IFERROR(__xludf.DUMMYFUNCTION("TEXTJOIN("";"", TRUE, FILTER(CID!$B$2:$B$14794, CID!B10417=CID!$D$2:$D$14794))"),"#N/A")</f>
        <v>#N/A</v>
      </c>
      <c r="B10417" s="12" t="str">
        <f>IFERROR(__xludf.DUMMYFUNCTION("TEXTJOIN(""; "", TRUE, FILTER(CID!B10417:B14794, REGEXMATCH(CID!D10417:D14794, TEXTJOIN(""|"", TRUE, SPLIT(A10417, "";"")))))"),"#N/A")</f>
        <v>#N/A</v>
      </c>
    </row>
    <row r="10418">
      <c r="A10418" s="12" t="str">
        <f>IFERROR(__xludf.DUMMYFUNCTION("TEXTJOIN("";"", TRUE, FILTER(CID!$B$2:$B$14794, CID!B10418=CID!$D$2:$D$14794))"),"#N/A")</f>
        <v>#N/A</v>
      </c>
      <c r="B10418" s="12" t="str">
        <f>IFERROR(__xludf.DUMMYFUNCTION("TEXTJOIN(""; "", TRUE, FILTER(CID!B10418:B14794, REGEXMATCH(CID!D10418:D14794, TEXTJOIN(""|"", TRUE, SPLIT(A10418, "";"")))))"),"#N/A")</f>
        <v>#N/A</v>
      </c>
    </row>
    <row r="10419">
      <c r="A10419" s="12" t="str">
        <f>IFERROR(__xludf.DUMMYFUNCTION("TEXTJOIN("";"", TRUE, FILTER(CID!$B$2:$B$14794, CID!B10419=CID!$D$2:$D$14794))"),"#N/A")</f>
        <v>#N/A</v>
      </c>
      <c r="B10419" s="12" t="str">
        <f>IFERROR(__xludf.DUMMYFUNCTION("TEXTJOIN(""; "", TRUE, FILTER(CID!B10419:B14794, REGEXMATCH(CID!D10419:D14794, TEXTJOIN(""|"", TRUE, SPLIT(A10419, "";"")))))"),"#N/A")</f>
        <v>#N/A</v>
      </c>
    </row>
    <row r="10420">
      <c r="A10420" s="12" t="str">
        <f>IFERROR(__xludf.DUMMYFUNCTION("TEXTJOIN("";"", TRUE, FILTER(CID!$B$2:$B$14794, CID!B10420=CID!$D$2:$D$14794))"),"#N/A")</f>
        <v>#N/A</v>
      </c>
      <c r="B10420" s="12" t="str">
        <f>IFERROR(__xludf.DUMMYFUNCTION("TEXTJOIN(""; "", TRUE, FILTER(CID!B10420:B14794, REGEXMATCH(CID!D10420:D14794, TEXTJOIN(""|"", TRUE, SPLIT(A10420, "";"")))))"),"#N/A")</f>
        <v>#N/A</v>
      </c>
    </row>
    <row r="10421">
      <c r="A10421" s="12" t="str">
        <f>IFERROR(__xludf.DUMMYFUNCTION("TEXTJOIN("";"", TRUE, FILTER(CID!$B$2:$B$14794, CID!B10421=CID!$D$2:$D$14794))"),"#N/A")</f>
        <v>#N/A</v>
      </c>
      <c r="B10421" s="12" t="str">
        <f>IFERROR(__xludf.DUMMYFUNCTION("TEXTJOIN(""; "", TRUE, FILTER(CID!B10421:B14794, REGEXMATCH(CID!D10421:D14794, TEXTJOIN(""|"", TRUE, SPLIT(A10421, "";"")))))"),"#N/A")</f>
        <v>#N/A</v>
      </c>
    </row>
    <row r="10422">
      <c r="A10422" s="12" t="str">
        <f>IFERROR(__xludf.DUMMYFUNCTION("TEXTJOIN("";"", TRUE, FILTER(CID!$B$2:$B$14794, CID!B10422=CID!$D$2:$D$14794))"),"#N/A")</f>
        <v>#N/A</v>
      </c>
      <c r="B10422" s="12" t="str">
        <f>IFERROR(__xludf.DUMMYFUNCTION("TEXTJOIN(""; "", TRUE, FILTER(CID!B10422:B14794, REGEXMATCH(CID!D10422:D14794, TEXTJOIN(""|"", TRUE, SPLIT(A10422, "";"")))))"),"#N/A")</f>
        <v>#N/A</v>
      </c>
    </row>
    <row r="10423">
      <c r="A10423" s="12" t="str">
        <f>IFERROR(__xludf.DUMMYFUNCTION("TEXTJOIN("";"", TRUE, FILTER(CID!$B$2:$B$14794, CID!B10423=CID!$D$2:$D$14794))"),"#N/A")</f>
        <v>#N/A</v>
      </c>
      <c r="B10423" s="12" t="str">
        <f>IFERROR(__xludf.DUMMYFUNCTION("TEXTJOIN(""; "", TRUE, FILTER(CID!B10423:B14794, REGEXMATCH(CID!D10423:D14794, TEXTJOIN(""|"", TRUE, SPLIT(A10423, "";"")))))"),"#N/A")</f>
        <v>#N/A</v>
      </c>
    </row>
    <row r="10424">
      <c r="A10424" s="12" t="str">
        <f>IFERROR(__xludf.DUMMYFUNCTION("TEXTJOIN("";"", TRUE, FILTER(CID!$B$2:$B$14794, CID!B10424=CID!$D$2:$D$14794))"),"#N/A")</f>
        <v>#N/A</v>
      </c>
      <c r="B10424" s="12" t="str">
        <f>IFERROR(__xludf.DUMMYFUNCTION("TEXTJOIN(""; "", TRUE, FILTER(CID!B10424:B14794, REGEXMATCH(CID!D10424:D14794, TEXTJOIN(""|"", TRUE, SPLIT(A10424, "";"")))))"),"#N/A")</f>
        <v>#N/A</v>
      </c>
    </row>
    <row r="10425">
      <c r="A10425" s="12" t="str">
        <f>IFERROR(__xludf.DUMMYFUNCTION("TEXTJOIN("";"", TRUE, FILTER(CID!$B$2:$B$14794, CID!B10425=CID!$D$2:$D$14794))"),"#N/A")</f>
        <v>#N/A</v>
      </c>
      <c r="B10425" s="12" t="str">
        <f>IFERROR(__xludf.DUMMYFUNCTION("TEXTJOIN(""; "", TRUE, FILTER(CID!B10425:B14794, REGEXMATCH(CID!D10425:D14794, TEXTJOIN(""|"", TRUE, SPLIT(A10425, "";"")))))"),"#N/A")</f>
        <v>#N/A</v>
      </c>
    </row>
    <row r="10426">
      <c r="A10426" s="12" t="str">
        <f>IFERROR(__xludf.DUMMYFUNCTION("TEXTJOIN("";"", TRUE, FILTER(CID!$B$2:$B$14794, CID!B10426=CID!$D$2:$D$14794))"),"#N/A")</f>
        <v>#N/A</v>
      </c>
      <c r="B10426" s="12" t="str">
        <f>IFERROR(__xludf.DUMMYFUNCTION("TEXTJOIN(""; "", TRUE, FILTER(CID!B10426:B14794, REGEXMATCH(CID!D10426:D14794, TEXTJOIN(""|"", TRUE, SPLIT(A10426, "";"")))))"),"#N/A")</f>
        <v>#N/A</v>
      </c>
    </row>
    <row r="10427">
      <c r="A10427" s="12" t="str">
        <f>IFERROR(__xludf.DUMMYFUNCTION("TEXTJOIN("";"", TRUE, FILTER(CID!$B$2:$B$14794, CID!B10427=CID!$D$2:$D$14794))"),"#N/A")</f>
        <v>#N/A</v>
      </c>
      <c r="B10427" s="12" t="str">
        <f>IFERROR(__xludf.DUMMYFUNCTION("TEXTJOIN(""; "", TRUE, FILTER(CID!B10427:B14794, REGEXMATCH(CID!D10427:D14794, TEXTJOIN(""|"", TRUE, SPLIT(A10427, "";"")))))"),"#N/A")</f>
        <v>#N/A</v>
      </c>
    </row>
    <row r="10428">
      <c r="A10428" s="12" t="str">
        <f>IFERROR(__xludf.DUMMYFUNCTION("TEXTJOIN("";"", TRUE, FILTER(CID!$B$2:$B$14794, CID!B10428=CID!$D$2:$D$14794))"),"#N/A")</f>
        <v>#N/A</v>
      </c>
      <c r="B10428" s="12" t="str">
        <f>IFERROR(__xludf.DUMMYFUNCTION("TEXTJOIN(""; "", TRUE, FILTER(CID!B10428:B14794, REGEXMATCH(CID!D10428:D14794, TEXTJOIN(""|"", TRUE, SPLIT(A10428, "";"")))))"),"#N/A")</f>
        <v>#N/A</v>
      </c>
    </row>
    <row r="10429">
      <c r="A10429" s="12" t="str">
        <f>IFERROR(__xludf.DUMMYFUNCTION("TEXTJOIN("";"", TRUE, FILTER(CID!$B$2:$B$14794, CID!B10429=CID!$D$2:$D$14794))"),"#N/A")</f>
        <v>#N/A</v>
      </c>
      <c r="B10429" s="12" t="str">
        <f>IFERROR(__xludf.DUMMYFUNCTION("TEXTJOIN(""; "", TRUE, FILTER(CID!B10429:B14794, REGEXMATCH(CID!D10429:D14794, TEXTJOIN(""|"", TRUE, SPLIT(A10429, "";"")))))"),"#N/A")</f>
        <v>#N/A</v>
      </c>
    </row>
    <row r="10430">
      <c r="A10430" s="12" t="str">
        <f>IFERROR(__xludf.DUMMYFUNCTION("TEXTJOIN("";"", TRUE, FILTER(CID!$B$2:$B$14794, CID!B10430=CID!$D$2:$D$14794))"),"#N/A")</f>
        <v>#N/A</v>
      </c>
      <c r="B10430" s="12" t="str">
        <f>IFERROR(__xludf.DUMMYFUNCTION("TEXTJOIN(""; "", TRUE, FILTER(CID!B10430:B14794, REGEXMATCH(CID!D10430:D14794, TEXTJOIN(""|"", TRUE, SPLIT(A10430, "";"")))))"),"#N/A")</f>
        <v>#N/A</v>
      </c>
    </row>
    <row r="10431">
      <c r="A10431" s="12" t="str">
        <f>IFERROR(__xludf.DUMMYFUNCTION("TEXTJOIN("";"", TRUE, FILTER(CID!$B$2:$B$14794, CID!B10431=CID!$D$2:$D$14794))"),"#N/A")</f>
        <v>#N/A</v>
      </c>
      <c r="B10431" s="12" t="str">
        <f>IFERROR(__xludf.DUMMYFUNCTION("TEXTJOIN(""; "", TRUE, FILTER(CID!B10431:B14794, REGEXMATCH(CID!D10431:D14794, TEXTJOIN(""|"", TRUE, SPLIT(A10431, "";"")))))"),"#N/A")</f>
        <v>#N/A</v>
      </c>
    </row>
    <row r="10432">
      <c r="A10432" s="12" t="str">
        <f>IFERROR(__xludf.DUMMYFUNCTION("TEXTJOIN("";"", TRUE, FILTER(CID!$B$2:$B$14794, CID!B10432=CID!$D$2:$D$14794))"),"#N/A")</f>
        <v>#N/A</v>
      </c>
      <c r="B10432" s="12" t="str">
        <f>IFERROR(__xludf.DUMMYFUNCTION("TEXTJOIN(""; "", TRUE, FILTER(CID!B10432:B14794, REGEXMATCH(CID!D10432:D14794, TEXTJOIN(""|"", TRUE, SPLIT(A10432, "";"")))))"),"#N/A")</f>
        <v>#N/A</v>
      </c>
    </row>
    <row r="10433">
      <c r="A10433" s="12" t="str">
        <f>IFERROR(__xludf.DUMMYFUNCTION("TEXTJOIN("";"", TRUE, FILTER(CID!$B$2:$B$14794, CID!B10433=CID!$D$2:$D$14794))"),"#N/A")</f>
        <v>#N/A</v>
      </c>
      <c r="B10433" s="12" t="str">
        <f>IFERROR(__xludf.DUMMYFUNCTION("TEXTJOIN(""; "", TRUE, FILTER(CID!B10433:B14794, REGEXMATCH(CID!D10433:D14794, TEXTJOIN(""|"", TRUE, SPLIT(A10433, "";"")))))"),"#N/A")</f>
        <v>#N/A</v>
      </c>
    </row>
    <row r="10434">
      <c r="A10434" s="12" t="str">
        <f>IFERROR(__xludf.DUMMYFUNCTION("TEXTJOIN("";"", TRUE, FILTER(CID!$B$2:$B$14794, CID!B10434=CID!$D$2:$D$14794))"),"#N/A")</f>
        <v>#N/A</v>
      </c>
      <c r="B10434" s="12" t="str">
        <f>IFERROR(__xludf.DUMMYFUNCTION("TEXTJOIN(""; "", TRUE, FILTER(CID!B10434:B14794, REGEXMATCH(CID!D10434:D14794, TEXTJOIN(""|"", TRUE, SPLIT(A10434, "";"")))))"),"#N/A")</f>
        <v>#N/A</v>
      </c>
    </row>
    <row r="10435">
      <c r="A10435" s="12" t="str">
        <f>IFERROR(__xludf.DUMMYFUNCTION("TEXTJOIN("";"", TRUE, FILTER(CID!$B$2:$B$14794, CID!B10435=CID!$D$2:$D$14794))"),"#N/A")</f>
        <v>#N/A</v>
      </c>
      <c r="B10435" s="12" t="str">
        <f>IFERROR(__xludf.DUMMYFUNCTION("TEXTJOIN(""; "", TRUE, FILTER(CID!B10435:B14794, REGEXMATCH(CID!D10435:D14794, TEXTJOIN(""|"", TRUE, SPLIT(A10435, "";"")))))"),"#N/A")</f>
        <v>#N/A</v>
      </c>
    </row>
    <row r="10436">
      <c r="A10436" s="12" t="str">
        <f>IFERROR(__xludf.DUMMYFUNCTION("TEXTJOIN("";"", TRUE, FILTER(CID!$B$2:$B$14794, CID!B10436=CID!$D$2:$D$14794))"),"#N/A")</f>
        <v>#N/A</v>
      </c>
      <c r="B10436" s="12" t="str">
        <f>IFERROR(__xludf.DUMMYFUNCTION("TEXTJOIN(""; "", TRUE, FILTER(CID!B10436:B14794, REGEXMATCH(CID!D10436:D14794, TEXTJOIN(""|"", TRUE, SPLIT(A10436, "";"")))))"),"#N/A")</f>
        <v>#N/A</v>
      </c>
    </row>
    <row r="10437">
      <c r="A10437" s="12" t="str">
        <f>IFERROR(__xludf.DUMMYFUNCTION("TEXTJOIN("";"", TRUE, FILTER(CID!$B$2:$B$14794, CID!B10437=CID!$D$2:$D$14794))"),"#N/A")</f>
        <v>#N/A</v>
      </c>
      <c r="B10437" s="12" t="str">
        <f>IFERROR(__xludf.DUMMYFUNCTION("TEXTJOIN(""; "", TRUE, FILTER(CID!B10437:B14794, REGEXMATCH(CID!D10437:D14794, TEXTJOIN(""|"", TRUE, SPLIT(A10437, "";"")))))"),"#N/A")</f>
        <v>#N/A</v>
      </c>
    </row>
    <row r="10438">
      <c r="A10438" s="12" t="str">
        <f>IFERROR(__xludf.DUMMYFUNCTION("TEXTJOIN("";"", TRUE, FILTER(CID!$B$2:$B$14794, CID!B10438=CID!$D$2:$D$14794))"),"#N/A")</f>
        <v>#N/A</v>
      </c>
      <c r="B10438" s="12" t="str">
        <f>IFERROR(__xludf.DUMMYFUNCTION("TEXTJOIN(""; "", TRUE, FILTER(CID!B10438:B14794, REGEXMATCH(CID!D10438:D14794, TEXTJOIN(""|"", TRUE, SPLIT(A10438, "";"")))))"),"#N/A")</f>
        <v>#N/A</v>
      </c>
    </row>
    <row r="10439">
      <c r="A10439" s="12" t="str">
        <f>IFERROR(__xludf.DUMMYFUNCTION("TEXTJOIN("";"", TRUE, FILTER(CID!$B$2:$B$14794, CID!B10439=CID!$D$2:$D$14794))"),"#N/A")</f>
        <v>#N/A</v>
      </c>
      <c r="B10439" s="12" t="str">
        <f>IFERROR(__xludf.DUMMYFUNCTION("TEXTJOIN(""; "", TRUE, FILTER(CID!B10439:B14794, REGEXMATCH(CID!D10439:D14794, TEXTJOIN(""|"", TRUE, SPLIT(A10439, "";"")))))"),"#N/A")</f>
        <v>#N/A</v>
      </c>
    </row>
    <row r="10440">
      <c r="A10440" s="12" t="str">
        <f>IFERROR(__xludf.DUMMYFUNCTION("TEXTJOIN("";"", TRUE, FILTER(CID!$B$2:$B$14794, CID!B10440=CID!$D$2:$D$14794))"),"#N/A")</f>
        <v>#N/A</v>
      </c>
      <c r="B10440" s="12" t="str">
        <f>IFERROR(__xludf.DUMMYFUNCTION("TEXTJOIN(""; "", TRUE, FILTER(CID!B10440:B14794, REGEXMATCH(CID!D10440:D14794, TEXTJOIN(""|"", TRUE, SPLIT(A10440, "";"")))))"),"#N/A")</f>
        <v>#N/A</v>
      </c>
    </row>
    <row r="10441">
      <c r="A10441" s="12" t="str">
        <f>IFERROR(__xludf.DUMMYFUNCTION("TEXTJOIN("";"", TRUE, FILTER(CID!$B$2:$B$14794, CID!B10441=CID!$D$2:$D$14794))"),"#N/A")</f>
        <v>#N/A</v>
      </c>
      <c r="B10441" s="12" t="str">
        <f>IFERROR(__xludf.DUMMYFUNCTION("TEXTJOIN(""; "", TRUE, FILTER(CID!B10441:B14794, REGEXMATCH(CID!D10441:D14794, TEXTJOIN(""|"", TRUE, SPLIT(A10441, "";"")))))"),"#N/A")</f>
        <v>#N/A</v>
      </c>
    </row>
    <row r="10442">
      <c r="A10442" s="12" t="str">
        <f>IFERROR(__xludf.DUMMYFUNCTION("TEXTJOIN("";"", TRUE, FILTER(CID!$B$2:$B$14794, CID!B10442=CID!$D$2:$D$14794))"),"#N/A")</f>
        <v>#N/A</v>
      </c>
      <c r="B10442" s="12" t="str">
        <f>IFERROR(__xludf.DUMMYFUNCTION("TEXTJOIN(""; "", TRUE, FILTER(CID!B10442:B14794, REGEXMATCH(CID!D10442:D14794, TEXTJOIN(""|"", TRUE, SPLIT(A10442, "";"")))))"),"#N/A")</f>
        <v>#N/A</v>
      </c>
    </row>
    <row r="10443">
      <c r="A10443" s="12" t="str">
        <f>IFERROR(__xludf.DUMMYFUNCTION("TEXTJOIN("";"", TRUE, FILTER(CID!$B$2:$B$14794, CID!B10443=CID!$D$2:$D$14794))"),"#N/A")</f>
        <v>#N/A</v>
      </c>
      <c r="B10443" s="12" t="str">
        <f>IFERROR(__xludf.DUMMYFUNCTION("TEXTJOIN(""; "", TRUE, FILTER(CID!B10443:B14794, REGEXMATCH(CID!D10443:D14794, TEXTJOIN(""|"", TRUE, SPLIT(A10443, "";"")))))"),"#N/A")</f>
        <v>#N/A</v>
      </c>
    </row>
    <row r="10444">
      <c r="A10444" s="12" t="str">
        <f>IFERROR(__xludf.DUMMYFUNCTION("TEXTJOIN("";"", TRUE, FILTER(CID!$B$2:$B$14794, CID!B10444=CID!$D$2:$D$14794))"),"#N/A")</f>
        <v>#N/A</v>
      </c>
      <c r="B10444" s="12" t="str">
        <f>IFERROR(__xludf.DUMMYFUNCTION("TEXTJOIN(""; "", TRUE, FILTER(CID!B10444:B14794, REGEXMATCH(CID!D10444:D14794, TEXTJOIN(""|"", TRUE, SPLIT(A10444, "";"")))))"),"#N/A")</f>
        <v>#N/A</v>
      </c>
    </row>
    <row r="10445">
      <c r="A10445" s="12" t="str">
        <f>IFERROR(__xludf.DUMMYFUNCTION("TEXTJOIN("";"", TRUE, FILTER(CID!$B$2:$B$14794, CID!B10445=CID!$D$2:$D$14794))"),"#N/A")</f>
        <v>#N/A</v>
      </c>
      <c r="B10445" s="12" t="str">
        <f>IFERROR(__xludf.DUMMYFUNCTION("TEXTJOIN(""; "", TRUE, FILTER(CID!B10445:B14794, REGEXMATCH(CID!D10445:D14794, TEXTJOIN(""|"", TRUE, SPLIT(A10445, "";"")))))"),"#N/A")</f>
        <v>#N/A</v>
      </c>
    </row>
    <row r="10446">
      <c r="A10446" s="12" t="str">
        <f>IFERROR(__xludf.DUMMYFUNCTION("TEXTJOIN("";"", TRUE, FILTER(CID!$B$2:$B$14794, CID!B10446=CID!$D$2:$D$14794))"),"#N/A")</f>
        <v>#N/A</v>
      </c>
      <c r="B10446" s="12" t="str">
        <f>IFERROR(__xludf.DUMMYFUNCTION("TEXTJOIN(""; "", TRUE, FILTER(CID!B10446:B14794, REGEXMATCH(CID!D10446:D14794, TEXTJOIN(""|"", TRUE, SPLIT(A10446, "";"")))))"),"#N/A")</f>
        <v>#N/A</v>
      </c>
    </row>
    <row r="10447">
      <c r="A10447" s="12" t="str">
        <f>IFERROR(__xludf.DUMMYFUNCTION("TEXTJOIN("";"", TRUE, FILTER(CID!$B$2:$B$14794, CID!B10447=CID!$D$2:$D$14794))"),"#N/A")</f>
        <v>#N/A</v>
      </c>
      <c r="B10447" s="12" t="str">
        <f>IFERROR(__xludf.DUMMYFUNCTION("TEXTJOIN(""; "", TRUE, FILTER(CID!B10447:B14794, REGEXMATCH(CID!D10447:D14794, TEXTJOIN(""|"", TRUE, SPLIT(A10447, "";"")))))"),"#N/A")</f>
        <v>#N/A</v>
      </c>
    </row>
    <row r="10448">
      <c r="A10448" s="12" t="str">
        <f>IFERROR(__xludf.DUMMYFUNCTION("TEXTJOIN("";"", TRUE, FILTER(CID!$B$2:$B$14794, CID!B10448=CID!$D$2:$D$14794))"),"#N/A")</f>
        <v>#N/A</v>
      </c>
      <c r="B10448" s="12" t="str">
        <f>IFERROR(__xludf.DUMMYFUNCTION("TEXTJOIN(""; "", TRUE, FILTER(CID!B10448:B14794, REGEXMATCH(CID!D10448:D14794, TEXTJOIN(""|"", TRUE, SPLIT(A10448, "";"")))))"),"#N/A")</f>
        <v>#N/A</v>
      </c>
    </row>
    <row r="10449">
      <c r="A10449" s="12" t="str">
        <f>IFERROR(__xludf.DUMMYFUNCTION("TEXTJOIN("";"", TRUE, FILTER(CID!$B$2:$B$14794, CID!B10449=CID!$D$2:$D$14794))"),"#N/A")</f>
        <v>#N/A</v>
      </c>
      <c r="B10449" s="12" t="str">
        <f>IFERROR(__xludf.DUMMYFUNCTION("TEXTJOIN(""; "", TRUE, FILTER(CID!B10449:B14794, REGEXMATCH(CID!D10449:D14794, TEXTJOIN(""|"", TRUE, SPLIT(A10449, "";"")))))"),"#N/A")</f>
        <v>#N/A</v>
      </c>
    </row>
    <row r="10450">
      <c r="A10450" s="12" t="str">
        <f>IFERROR(__xludf.DUMMYFUNCTION("TEXTJOIN("";"", TRUE, FILTER(CID!$B$2:$B$14794, CID!B10450=CID!$D$2:$D$14794))"),"#N/A")</f>
        <v>#N/A</v>
      </c>
      <c r="B10450" s="12" t="str">
        <f>IFERROR(__xludf.DUMMYFUNCTION("TEXTJOIN(""; "", TRUE, FILTER(CID!B10450:B14794, REGEXMATCH(CID!D10450:D14794, TEXTJOIN(""|"", TRUE, SPLIT(A10450, "";"")))))"),"#N/A")</f>
        <v>#N/A</v>
      </c>
    </row>
    <row r="10451">
      <c r="A10451" s="12" t="str">
        <f>IFERROR(__xludf.DUMMYFUNCTION("TEXTJOIN("";"", TRUE, FILTER(CID!$B$2:$B$14794, CID!B10451=CID!$D$2:$D$14794))"),"#N/A")</f>
        <v>#N/A</v>
      </c>
      <c r="B10451" s="12" t="str">
        <f>IFERROR(__xludf.DUMMYFUNCTION("TEXTJOIN(""; "", TRUE, FILTER(CID!B10451:B14794, REGEXMATCH(CID!D10451:D14794, TEXTJOIN(""|"", TRUE, SPLIT(A10451, "";"")))))"),"#N/A")</f>
        <v>#N/A</v>
      </c>
    </row>
    <row r="10452">
      <c r="A10452" s="12" t="str">
        <f>IFERROR(__xludf.DUMMYFUNCTION("TEXTJOIN("";"", TRUE, FILTER(CID!$B$2:$B$14794, CID!B10452=CID!$D$2:$D$14794))"),"#N/A")</f>
        <v>#N/A</v>
      </c>
      <c r="B10452" s="12" t="str">
        <f>IFERROR(__xludf.DUMMYFUNCTION("TEXTJOIN(""; "", TRUE, FILTER(CID!B10452:B14794, REGEXMATCH(CID!D10452:D14794, TEXTJOIN(""|"", TRUE, SPLIT(A10452, "";"")))))"),"#N/A")</f>
        <v>#N/A</v>
      </c>
    </row>
    <row r="10453">
      <c r="A10453" s="12" t="str">
        <f>IFERROR(__xludf.DUMMYFUNCTION("TEXTJOIN("";"", TRUE, FILTER(CID!$B$2:$B$14794, CID!B10453=CID!$D$2:$D$14794))"),"#N/A")</f>
        <v>#N/A</v>
      </c>
      <c r="B10453" s="12" t="str">
        <f>IFERROR(__xludf.DUMMYFUNCTION("TEXTJOIN(""; "", TRUE, FILTER(CID!B10453:B14794, REGEXMATCH(CID!D10453:D14794, TEXTJOIN(""|"", TRUE, SPLIT(A10453, "";"")))))"),"#N/A")</f>
        <v>#N/A</v>
      </c>
    </row>
    <row r="10454">
      <c r="A10454" s="12" t="str">
        <f>IFERROR(__xludf.DUMMYFUNCTION("TEXTJOIN("";"", TRUE, FILTER(CID!$B$2:$B$14794, CID!B10454=CID!$D$2:$D$14794))"),"#N/A")</f>
        <v>#N/A</v>
      </c>
      <c r="B10454" s="12" t="str">
        <f>IFERROR(__xludf.DUMMYFUNCTION("TEXTJOIN(""; "", TRUE, FILTER(CID!B10454:B14794, REGEXMATCH(CID!D10454:D14794, TEXTJOIN(""|"", TRUE, SPLIT(A10454, "";"")))))"),"#N/A")</f>
        <v>#N/A</v>
      </c>
    </row>
    <row r="10455">
      <c r="A10455" s="12" t="str">
        <f>IFERROR(__xludf.DUMMYFUNCTION("TEXTJOIN("";"", TRUE, FILTER(CID!$B$2:$B$14794, CID!B10455=CID!$D$2:$D$14794))"),"#N/A")</f>
        <v>#N/A</v>
      </c>
      <c r="B10455" s="12" t="str">
        <f>IFERROR(__xludf.DUMMYFUNCTION("TEXTJOIN(""; "", TRUE, FILTER(CID!B10455:B14794, REGEXMATCH(CID!D10455:D14794, TEXTJOIN(""|"", TRUE, SPLIT(A10455, "";"")))))"),"#N/A")</f>
        <v>#N/A</v>
      </c>
    </row>
    <row r="10456">
      <c r="A10456" s="12" t="str">
        <f>IFERROR(__xludf.DUMMYFUNCTION("TEXTJOIN("";"", TRUE, FILTER(CID!$B$2:$B$14794, CID!B10456=CID!$D$2:$D$14794))"),"#N/A")</f>
        <v>#N/A</v>
      </c>
      <c r="B10456" s="12" t="str">
        <f>IFERROR(__xludf.DUMMYFUNCTION("TEXTJOIN(""; "", TRUE, FILTER(CID!B10456:B14794, REGEXMATCH(CID!D10456:D14794, TEXTJOIN(""|"", TRUE, SPLIT(A10456, "";"")))))"),"#N/A")</f>
        <v>#N/A</v>
      </c>
    </row>
    <row r="10457">
      <c r="A10457" s="12" t="str">
        <f>IFERROR(__xludf.DUMMYFUNCTION("TEXTJOIN("";"", TRUE, FILTER(CID!$B$2:$B$14794, CID!B10457=CID!$D$2:$D$14794))"),"#N/A")</f>
        <v>#N/A</v>
      </c>
      <c r="B10457" s="12" t="str">
        <f>IFERROR(__xludf.DUMMYFUNCTION("TEXTJOIN(""; "", TRUE, FILTER(CID!B10457:B14794, REGEXMATCH(CID!D10457:D14794, TEXTJOIN(""|"", TRUE, SPLIT(A10457, "";"")))))"),"#N/A")</f>
        <v>#N/A</v>
      </c>
    </row>
    <row r="10458">
      <c r="A10458" s="12" t="str">
        <f>IFERROR(__xludf.DUMMYFUNCTION("TEXTJOIN("";"", TRUE, FILTER(CID!$B$2:$B$14794, CID!B10458=CID!$D$2:$D$14794))"),"#N/A")</f>
        <v>#N/A</v>
      </c>
      <c r="B10458" s="12" t="str">
        <f>IFERROR(__xludf.DUMMYFUNCTION("TEXTJOIN(""; "", TRUE, FILTER(CID!B10458:B14794, REGEXMATCH(CID!D10458:D14794, TEXTJOIN(""|"", TRUE, SPLIT(A10458, "";"")))))"),"#N/A")</f>
        <v>#N/A</v>
      </c>
    </row>
    <row r="10459">
      <c r="A10459" s="12" t="str">
        <f>IFERROR(__xludf.DUMMYFUNCTION("TEXTJOIN("";"", TRUE, FILTER(CID!$B$2:$B$14794, CID!B10459=CID!$D$2:$D$14794))"),"#N/A")</f>
        <v>#N/A</v>
      </c>
      <c r="B10459" s="12" t="str">
        <f>IFERROR(__xludf.DUMMYFUNCTION("TEXTJOIN(""; "", TRUE, FILTER(CID!B10459:B14794, REGEXMATCH(CID!D10459:D14794, TEXTJOIN(""|"", TRUE, SPLIT(A10459, "";"")))))"),"#N/A")</f>
        <v>#N/A</v>
      </c>
    </row>
    <row r="10460">
      <c r="A10460" s="12" t="str">
        <f>IFERROR(__xludf.DUMMYFUNCTION("TEXTJOIN("";"", TRUE, FILTER(CID!$B$2:$B$14794, CID!B10460=CID!$D$2:$D$14794))"),"#N/A")</f>
        <v>#N/A</v>
      </c>
      <c r="B10460" s="12" t="str">
        <f>IFERROR(__xludf.DUMMYFUNCTION("TEXTJOIN(""; "", TRUE, FILTER(CID!B10460:B14794, REGEXMATCH(CID!D10460:D14794, TEXTJOIN(""|"", TRUE, SPLIT(A10460, "";"")))))"),"#N/A")</f>
        <v>#N/A</v>
      </c>
    </row>
    <row r="10461">
      <c r="A10461" s="12" t="str">
        <f>IFERROR(__xludf.DUMMYFUNCTION("TEXTJOIN("";"", TRUE, FILTER(CID!$B$2:$B$14794, CID!B10461=CID!$D$2:$D$14794))"),"#N/A")</f>
        <v>#N/A</v>
      </c>
      <c r="B10461" s="12" t="str">
        <f>IFERROR(__xludf.DUMMYFUNCTION("TEXTJOIN(""; "", TRUE, FILTER(CID!B10461:B14794, REGEXMATCH(CID!D10461:D14794, TEXTJOIN(""|"", TRUE, SPLIT(A10461, "";"")))))"),"#N/A")</f>
        <v>#N/A</v>
      </c>
    </row>
    <row r="10462">
      <c r="A10462" s="12" t="str">
        <f>IFERROR(__xludf.DUMMYFUNCTION("TEXTJOIN("";"", TRUE, FILTER(CID!$B$2:$B$14794, CID!B10462=CID!$D$2:$D$14794))"),"#N/A")</f>
        <v>#N/A</v>
      </c>
      <c r="B10462" s="12" t="str">
        <f>IFERROR(__xludf.DUMMYFUNCTION("TEXTJOIN(""; "", TRUE, FILTER(CID!B10462:B14794, REGEXMATCH(CID!D10462:D14794, TEXTJOIN(""|"", TRUE, SPLIT(A10462, "";"")))))"),"#N/A")</f>
        <v>#N/A</v>
      </c>
    </row>
    <row r="10463">
      <c r="A10463" s="12" t="str">
        <f>IFERROR(__xludf.DUMMYFUNCTION("TEXTJOIN("";"", TRUE, FILTER(CID!$B$2:$B$14794, CID!B10463=CID!$D$2:$D$14794))"),"#N/A")</f>
        <v>#N/A</v>
      </c>
      <c r="B10463" s="12" t="str">
        <f>IFERROR(__xludf.DUMMYFUNCTION("TEXTJOIN(""; "", TRUE, FILTER(CID!B10463:B14794, REGEXMATCH(CID!D10463:D14794, TEXTJOIN(""|"", TRUE, SPLIT(A10463, "";"")))))"),"#N/A")</f>
        <v>#N/A</v>
      </c>
    </row>
    <row r="10464">
      <c r="A10464" s="12" t="str">
        <f>IFERROR(__xludf.DUMMYFUNCTION("TEXTJOIN("";"", TRUE, FILTER(CID!$B$2:$B$14794, CID!B10464=CID!$D$2:$D$14794))"),"#N/A")</f>
        <v>#N/A</v>
      </c>
      <c r="B10464" s="12" t="str">
        <f>IFERROR(__xludf.DUMMYFUNCTION("TEXTJOIN(""; "", TRUE, FILTER(CID!B10464:B14794, REGEXMATCH(CID!D10464:D14794, TEXTJOIN(""|"", TRUE, SPLIT(A10464, "";"")))))"),"#N/A")</f>
        <v>#N/A</v>
      </c>
    </row>
    <row r="10465">
      <c r="A10465" s="12" t="str">
        <f>IFERROR(__xludf.DUMMYFUNCTION("TEXTJOIN("";"", TRUE, FILTER(CID!$B$2:$B$14794, CID!B10465=CID!$D$2:$D$14794))"),"#N/A")</f>
        <v>#N/A</v>
      </c>
      <c r="B10465" s="12" t="str">
        <f>IFERROR(__xludf.DUMMYFUNCTION("TEXTJOIN(""; "", TRUE, FILTER(CID!B10465:B14794, REGEXMATCH(CID!D10465:D14794, TEXTJOIN(""|"", TRUE, SPLIT(A10465, "";"")))))"),"#N/A")</f>
        <v>#N/A</v>
      </c>
    </row>
    <row r="10466">
      <c r="A10466" s="12" t="str">
        <f>IFERROR(__xludf.DUMMYFUNCTION("TEXTJOIN("";"", TRUE, FILTER(CID!$B$2:$B$14794, CID!B10466=CID!$D$2:$D$14794))"),"#N/A")</f>
        <v>#N/A</v>
      </c>
      <c r="B10466" s="12" t="str">
        <f>IFERROR(__xludf.DUMMYFUNCTION("TEXTJOIN(""; "", TRUE, FILTER(CID!B10466:B14794, REGEXMATCH(CID!D10466:D14794, TEXTJOIN(""|"", TRUE, SPLIT(A10466, "";"")))))"),"#N/A")</f>
        <v>#N/A</v>
      </c>
    </row>
    <row r="10467">
      <c r="A10467" s="12" t="str">
        <f>IFERROR(__xludf.DUMMYFUNCTION("TEXTJOIN("";"", TRUE, FILTER(CID!$B$2:$B$14794, CID!B10467=CID!$D$2:$D$14794))"),"#N/A")</f>
        <v>#N/A</v>
      </c>
      <c r="B10467" s="12" t="str">
        <f>IFERROR(__xludf.DUMMYFUNCTION("TEXTJOIN(""; "", TRUE, FILTER(CID!B10467:B14794, REGEXMATCH(CID!D10467:D14794, TEXTJOIN(""|"", TRUE, SPLIT(A10467, "";"")))))"),"#N/A")</f>
        <v>#N/A</v>
      </c>
    </row>
    <row r="10468">
      <c r="A10468" s="12" t="str">
        <f>IFERROR(__xludf.DUMMYFUNCTION("TEXTJOIN("";"", TRUE, FILTER(CID!$B$2:$B$14794, CID!B10468=CID!$D$2:$D$14794))"),"#N/A")</f>
        <v>#N/A</v>
      </c>
      <c r="B10468" s="12" t="str">
        <f>IFERROR(__xludf.DUMMYFUNCTION("TEXTJOIN(""; "", TRUE, FILTER(CID!B10468:B14794, REGEXMATCH(CID!D10468:D14794, TEXTJOIN(""|"", TRUE, SPLIT(A10468, "";"")))))"),"#N/A")</f>
        <v>#N/A</v>
      </c>
    </row>
    <row r="10469">
      <c r="A10469" s="12" t="str">
        <f>IFERROR(__xludf.DUMMYFUNCTION("TEXTJOIN("";"", TRUE, FILTER(CID!$B$2:$B$14794, CID!B10469=CID!$D$2:$D$14794))"),"#N/A")</f>
        <v>#N/A</v>
      </c>
      <c r="B10469" s="12" t="str">
        <f>IFERROR(__xludf.DUMMYFUNCTION("TEXTJOIN(""; "", TRUE, FILTER(CID!B10469:B14794, REGEXMATCH(CID!D10469:D14794, TEXTJOIN(""|"", TRUE, SPLIT(A10469, "";"")))))"),"#N/A")</f>
        <v>#N/A</v>
      </c>
    </row>
    <row r="10470">
      <c r="A10470" s="12" t="str">
        <f>IFERROR(__xludf.DUMMYFUNCTION("TEXTJOIN("";"", TRUE, FILTER(CID!$B$2:$B$14794, CID!B10470=CID!$D$2:$D$14794))"),"#N/A")</f>
        <v>#N/A</v>
      </c>
      <c r="B10470" s="12" t="str">
        <f>IFERROR(__xludf.DUMMYFUNCTION("TEXTJOIN(""; "", TRUE, FILTER(CID!B10470:B14794, REGEXMATCH(CID!D10470:D14794, TEXTJOIN(""|"", TRUE, SPLIT(A10470, "";"")))))"),"#N/A")</f>
        <v>#N/A</v>
      </c>
    </row>
    <row r="10471">
      <c r="A10471" s="12" t="str">
        <f>IFERROR(__xludf.DUMMYFUNCTION("TEXTJOIN("";"", TRUE, FILTER(CID!$B$2:$B$14794, CID!B10471=CID!$D$2:$D$14794))"),"#N/A")</f>
        <v>#N/A</v>
      </c>
      <c r="B10471" s="12" t="str">
        <f>IFERROR(__xludf.DUMMYFUNCTION("TEXTJOIN(""; "", TRUE, FILTER(CID!B10471:B14794, REGEXMATCH(CID!D10471:D14794, TEXTJOIN(""|"", TRUE, SPLIT(A10471, "";"")))))"),"#N/A")</f>
        <v>#N/A</v>
      </c>
    </row>
    <row r="10472">
      <c r="A10472" s="12" t="str">
        <f>IFERROR(__xludf.DUMMYFUNCTION("TEXTJOIN("";"", TRUE, FILTER(CID!$B$2:$B$14794, CID!B10472=CID!$D$2:$D$14794))"),"#N/A")</f>
        <v>#N/A</v>
      </c>
      <c r="B10472" s="12" t="str">
        <f>IFERROR(__xludf.DUMMYFUNCTION("TEXTJOIN(""; "", TRUE, FILTER(CID!B10472:B14794, REGEXMATCH(CID!D10472:D14794, TEXTJOIN(""|"", TRUE, SPLIT(A10472, "";"")))))"),"#N/A")</f>
        <v>#N/A</v>
      </c>
    </row>
    <row r="10473">
      <c r="A10473" s="12" t="str">
        <f>IFERROR(__xludf.DUMMYFUNCTION("TEXTJOIN("";"", TRUE, FILTER(CID!$B$2:$B$14794, CID!B10473=CID!$D$2:$D$14794))"),"#N/A")</f>
        <v>#N/A</v>
      </c>
      <c r="B10473" s="12" t="str">
        <f>IFERROR(__xludf.DUMMYFUNCTION("TEXTJOIN(""; "", TRUE, FILTER(CID!B10473:B14794, REGEXMATCH(CID!D10473:D14794, TEXTJOIN(""|"", TRUE, SPLIT(A10473, "";"")))))"),"#N/A")</f>
        <v>#N/A</v>
      </c>
    </row>
    <row r="10474">
      <c r="A10474" s="12" t="str">
        <f>IFERROR(__xludf.DUMMYFUNCTION("TEXTJOIN("";"", TRUE, FILTER(CID!$B$2:$B$14794, CID!B10474=CID!$D$2:$D$14794))"),"#N/A")</f>
        <v>#N/A</v>
      </c>
      <c r="B10474" s="12" t="str">
        <f>IFERROR(__xludf.DUMMYFUNCTION("TEXTJOIN(""; "", TRUE, FILTER(CID!B10474:B14794, REGEXMATCH(CID!D10474:D14794, TEXTJOIN(""|"", TRUE, SPLIT(A10474, "";"")))))"),"#N/A")</f>
        <v>#N/A</v>
      </c>
    </row>
    <row r="10475">
      <c r="A10475" s="12" t="str">
        <f>IFERROR(__xludf.DUMMYFUNCTION("TEXTJOIN("";"", TRUE, FILTER(CID!$B$2:$B$14794, CID!B10475=CID!$D$2:$D$14794))"),"#N/A")</f>
        <v>#N/A</v>
      </c>
      <c r="B10475" s="12" t="str">
        <f>IFERROR(__xludf.DUMMYFUNCTION("TEXTJOIN(""; "", TRUE, FILTER(CID!B10475:B14794, REGEXMATCH(CID!D10475:D14794, TEXTJOIN(""|"", TRUE, SPLIT(A10475, "";"")))))"),"#N/A")</f>
        <v>#N/A</v>
      </c>
    </row>
    <row r="10476">
      <c r="A10476" s="12" t="str">
        <f>IFERROR(__xludf.DUMMYFUNCTION("TEXTJOIN("";"", TRUE, FILTER(CID!$B$2:$B$14794, CID!B10476=CID!$D$2:$D$14794))"),"#N/A")</f>
        <v>#N/A</v>
      </c>
      <c r="B10476" s="12" t="str">
        <f>IFERROR(__xludf.DUMMYFUNCTION("TEXTJOIN(""; "", TRUE, FILTER(CID!B10476:B14794, REGEXMATCH(CID!D10476:D14794, TEXTJOIN(""|"", TRUE, SPLIT(A10476, "";"")))))"),"#N/A")</f>
        <v>#N/A</v>
      </c>
    </row>
    <row r="10477">
      <c r="A10477" s="12" t="str">
        <f>IFERROR(__xludf.DUMMYFUNCTION("TEXTJOIN("";"", TRUE, FILTER(CID!$B$2:$B$14794, CID!B10477=CID!$D$2:$D$14794))"),"#N/A")</f>
        <v>#N/A</v>
      </c>
      <c r="B10477" s="12" t="str">
        <f>IFERROR(__xludf.DUMMYFUNCTION("TEXTJOIN(""; "", TRUE, FILTER(CID!B10477:B14794, REGEXMATCH(CID!D10477:D14794, TEXTJOIN(""|"", TRUE, SPLIT(A10477, "";"")))))"),"#N/A")</f>
        <v>#N/A</v>
      </c>
    </row>
    <row r="10478">
      <c r="A10478" s="12" t="str">
        <f>IFERROR(__xludf.DUMMYFUNCTION("TEXTJOIN("";"", TRUE, FILTER(CID!$B$2:$B$14794, CID!B10478=CID!$D$2:$D$14794))"),"#N/A")</f>
        <v>#N/A</v>
      </c>
      <c r="B10478" s="12" t="str">
        <f>IFERROR(__xludf.DUMMYFUNCTION("TEXTJOIN(""; "", TRUE, FILTER(CID!B10478:B14794, REGEXMATCH(CID!D10478:D14794, TEXTJOIN(""|"", TRUE, SPLIT(A10478, "";"")))))"),"#N/A")</f>
        <v>#N/A</v>
      </c>
    </row>
    <row r="10479">
      <c r="A10479" s="12" t="str">
        <f>IFERROR(__xludf.DUMMYFUNCTION("TEXTJOIN("";"", TRUE, FILTER(CID!$B$2:$B$14794, CID!B10479=CID!$D$2:$D$14794))"),"#N/A")</f>
        <v>#N/A</v>
      </c>
      <c r="B10479" s="12" t="str">
        <f>IFERROR(__xludf.DUMMYFUNCTION("TEXTJOIN(""; "", TRUE, FILTER(CID!B10479:B14794, REGEXMATCH(CID!D10479:D14794, TEXTJOIN(""|"", TRUE, SPLIT(A10479, "";"")))))"),"#N/A")</f>
        <v>#N/A</v>
      </c>
    </row>
    <row r="10480">
      <c r="A10480" s="12" t="str">
        <f>IFERROR(__xludf.DUMMYFUNCTION("TEXTJOIN("";"", TRUE, FILTER(CID!$B$2:$B$14794, CID!B10480=CID!$D$2:$D$14794))"),"#N/A")</f>
        <v>#N/A</v>
      </c>
      <c r="B10480" s="12" t="str">
        <f>IFERROR(__xludf.DUMMYFUNCTION("TEXTJOIN(""; "", TRUE, FILTER(CID!B10480:B14794, REGEXMATCH(CID!D10480:D14794, TEXTJOIN(""|"", TRUE, SPLIT(A10480, "";"")))))"),"#N/A")</f>
        <v>#N/A</v>
      </c>
    </row>
    <row r="10481">
      <c r="A10481" s="12" t="str">
        <f>IFERROR(__xludf.DUMMYFUNCTION("TEXTJOIN("";"", TRUE, FILTER(CID!$B$2:$B$14794, CID!B10481=CID!$D$2:$D$14794))"),"#N/A")</f>
        <v>#N/A</v>
      </c>
      <c r="B10481" s="12" t="str">
        <f>IFERROR(__xludf.DUMMYFUNCTION("TEXTJOIN(""; "", TRUE, FILTER(CID!B10481:B14794, REGEXMATCH(CID!D10481:D14794, TEXTJOIN(""|"", TRUE, SPLIT(A10481, "";"")))))"),"#N/A")</f>
        <v>#N/A</v>
      </c>
    </row>
    <row r="10482">
      <c r="A10482" s="12" t="str">
        <f>IFERROR(__xludf.DUMMYFUNCTION("TEXTJOIN("";"", TRUE, FILTER(CID!$B$2:$B$14794, CID!B10482=CID!$D$2:$D$14794))"),"#N/A")</f>
        <v>#N/A</v>
      </c>
      <c r="B10482" s="12" t="str">
        <f>IFERROR(__xludf.DUMMYFUNCTION("TEXTJOIN(""; "", TRUE, FILTER(CID!B10482:B14794, REGEXMATCH(CID!D10482:D14794, TEXTJOIN(""|"", TRUE, SPLIT(A10482, "";"")))))"),"#N/A")</f>
        <v>#N/A</v>
      </c>
    </row>
    <row r="10483">
      <c r="A10483" s="12" t="str">
        <f>IFERROR(__xludf.DUMMYFUNCTION("TEXTJOIN("";"", TRUE, FILTER(CID!$B$2:$B$14794, CID!B10483=CID!$D$2:$D$14794))"),"#N/A")</f>
        <v>#N/A</v>
      </c>
      <c r="B10483" s="12" t="str">
        <f>IFERROR(__xludf.DUMMYFUNCTION("TEXTJOIN(""; "", TRUE, FILTER(CID!B10483:B14794, REGEXMATCH(CID!D10483:D14794, TEXTJOIN(""|"", TRUE, SPLIT(A10483, "";"")))))"),"#N/A")</f>
        <v>#N/A</v>
      </c>
    </row>
    <row r="10484">
      <c r="A10484" s="12" t="str">
        <f>IFERROR(__xludf.DUMMYFUNCTION("TEXTJOIN("";"", TRUE, FILTER(CID!$B$2:$B$14794, CID!B10484=CID!$D$2:$D$14794))"),"#N/A")</f>
        <v>#N/A</v>
      </c>
      <c r="B10484" s="12" t="str">
        <f>IFERROR(__xludf.DUMMYFUNCTION("TEXTJOIN(""; "", TRUE, FILTER(CID!B10484:B14794, REGEXMATCH(CID!D10484:D14794, TEXTJOIN(""|"", TRUE, SPLIT(A10484, "";"")))))"),"#N/A")</f>
        <v>#N/A</v>
      </c>
    </row>
    <row r="10485">
      <c r="A10485" s="12" t="str">
        <f>IFERROR(__xludf.DUMMYFUNCTION("TEXTJOIN("";"", TRUE, FILTER(CID!$B$2:$B$14794, CID!B10485=CID!$D$2:$D$14794))"),"#N/A")</f>
        <v>#N/A</v>
      </c>
      <c r="B10485" s="12" t="str">
        <f>IFERROR(__xludf.DUMMYFUNCTION("TEXTJOIN(""; "", TRUE, FILTER(CID!B10485:B14794, REGEXMATCH(CID!D10485:D14794, TEXTJOIN(""|"", TRUE, SPLIT(A10485, "";"")))))"),"#N/A")</f>
        <v>#N/A</v>
      </c>
    </row>
    <row r="10486">
      <c r="A10486" s="12" t="str">
        <f>IFERROR(__xludf.DUMMYFUNCTION("TEXTJOIN("";"", TRUE, FILTER(CID!$B$2:$B$14794, CID!B10486=CID!$D$2:$D$14794))"),"#N/A")</f>
        <v>#N/A</v>
      </c>
      <c r="B10486" s="12" t="str">
        <f>IFERROR(__xludf.DUMMYFUNCTION("TEXTJOIN(""; "", TRUE, FILTER(CID!B10486:B14794, REGEXMATCH(CID!D10486:D14794, TEXTJOIN(""|"", TRUE, SPLIT(A10486, "";"")))))"),"#N/A")</f>
        <v>#N/A</v>
      </c>
    </row>
    <row r="10487">
      <c r="A10487" s="12" t="str">
        <f>IFERROR(__xludf.DUMMYFUNCTION("TEXTJOIN("";"", TRUE, FILTER(CID!$B$2:$B$14794, CID!B10487=CID!$D$2:$D$14794))"),"#N/A")</f>
        <v>#N/A</v>
      </c>
      <c r="B10487" s="12" t="str">
        <f>IFERROR(__xludf.DUMMYFUNCTION("TEXTJOIN(""; "", TRUE, FILTER(CID!B10487:B14794, REGEXMATCH(CID!D10487:D14794, TEXTJOIN(""|"", TRUE, SPLIT(A10487, "";"")))))"),"#N/A")</f>
        <v>#N/A</v>
      </c>
    </row>
    <row r="10488">
      <c r="A10488" s="12" t="str">
        <f>IFERROR(__xludf.DUMMYFUNCTION("TEXTJOIN("";"", TRUE, FILTER(CID!$B$2:$B$14794, CID!B10488=CID!$D$2:$D$14794))"),"#N/A")</f>
        <v>#N/A</v>
      </c>
      <c r="B10488" s="12" t="str">
        <f>IFERROR(__xludf.DUMMYFUNCTION("TEXTJOIN(""; "", TRUE, FILTER(CID!B10488:B14794, REGEXMATCH(CID!D10488:D14794, TEXTJOIN(""|"", TRUE, SPLIT(A10488, "";"")))))"),"#N/A")</f>
        <v>#N/A</v>
      </c>
    </row>
    <row r="10489">
      <c r="A10489" s="12" t="str">
        <f>IFERROR(__xludf.DUMMYFUNCTION("TEXTJOIN("";"", TRUE, FILTER(CID!$B$2:$B$14794, CID!B10489=CID!$D$2:$D$14794))"),"#N/A")</f>
        <v>#N/A</v>
      </c>
      <c r="B10489" s="12" t="str">
        <f>IFERROR(__xludf.DUMMYFUNCTION("TEXTJOIN(""; "", TRUE, FILTER(CID!B10489:B14794, REGEXMATCH(CID!D10489:D14794, TEXTJOIN(""|"", TRUE, SPLIT(A10489, "";"")))))"),"#N/A")</f>
        <v>#N/A</v>
      </c>
    </row>
    <row r="10490">
      <c r="A10490" s="12" t="str">
        <f>IFERROR(__xludf.DUMMYFUNCTION("TEXTJOIN("";"", TRUE, FILTER(CID!$B$2:$B$14794, CID!B10490=CID!$D$2:$D$14794))"),"#N/A")</f>
        <v>#N/A</v>
      </c>
      <c r="B10490" s="12" t="str">
        <f>IFERROR(__xludf.DUMMYFUNCTION("TEXTJOIN(""; "", TRUE, FILTER(CID!B10490:B14794, REGEXMATCH(CID!D10490:D14794, TEXTJOIN(""|"", TRUE, SPLIT(A10490, "";"")))))"),"#N/A")</f>
        <v>#N/A</v>
      </c>
    </row>
    <row r="10491">
      <c r="A10491" s="12" t="str">
        <f>IFERROR(__xludf.DUMMYFUNCTION("TEXTJOIN("";"", TRUE, FILTER(CID!$B$2:$B$14794, CID!B10491=CID!$D$2:$D$14794))"),"#N/A")</f>
        <v>#N/A</v>
      </c>
      <c r="B10491" s="12" t="str">
        <f>IFERROR(__xludf.DUMMYFUNCTION("TEXTJOIN(""; "", TRUE, FILTER(CID!B10491:B14794, REGEXMATCH(CID!D10491:D14794, TEXTJOIN(""|"", TRUE, SPLIT(A10491, "";"")))))"),"#N/A")</f>
        <v>#N/A</v>
      </c>
    </row>
    <row r="10492">
      <c r="A10492" s="12" t="str">
        <f>IFERROR(__xludf.DUMMYFUNCTION("TEXTJOIN("";"", TRUE, FILTER(CID!$B$2:$B$14794, CID!B10492=CID!$D$2:$D$14794))"),"#N/A")</f>
        <v>#N/A</v>
      </c>
      <c r="B10492" s="12" t="str">
        <f>IFERROR(__xludf.DUMMYFUNCTION("TEXTJOIN(""; "", TRUE, FILTER(CID!B10492:B14794, REGEXMATCH(CID!D10492:D14794, TEXTJOIN(""|"", TRUE, SPLIT(A10492, "";"")))))"),"#N/A")</f>
        <v>#N/A</v>
      </c>
    </row>
    <row r="10493">
      <c r="A10493" s="12" t="str">
        <f>IFERROR(__xludf.DUMMYFUNCTION("TEXTJOIN("";"", TRUE, FILTER(CID!$B$2:$B$14794, CID!B10493=CID!$D$2:$D$14794))"),"#N/A")</f>
        <v>#N/A</v>
      </c>
      <c r="B10493" s="12" t="str">
        <f>IFERROR(__xludf.DUMMYFUNCTION("TEXTJOIN(""; "", TRUE, FILTER(CID!B10493:B14794, REGEXMATCH(CID!D10493:D14794, TEXTJOIN(""|"", TRUE, SPLIT(A10493, "";"")))))"),"#N/A")</f>
        <v>#N/A</v>
      </c>
    </row>
    <row r="10494">
      <c r="A10494" s="12" t="str">
        <f>IFERROR(__xludf.DUMMYFUNCTION("TEXTJOIN("";"", TRUE, FILTER(CID!$B$2:$B$14794, CID!B10494=CID!$D$2:$D$14794))"),"#N/A")</f>
        <v>#N/A</v>
      </c>
      <c r="B10494" s="12" t="str">
        <f>IFERROR(__xludf.DUMMYFUNCTION("TEXTJOIN(""; "", TRUE, FILTER(CID!B10494:B14794, REGEXMATCH(CID!D10494:D14794, TEXTJOIN(""|"", TRUE, SPLIT(A10494, "";"")))))"),"#N/A")</f>
        <v>#N/A</v>
      </c>
    </row>
    <row r="10495">
      <c r="A10495" s="12" t="str">
        <f>IFERROR(__xludf.DUMMYFUNCTION("TEXTJOIN("";"", TRUE, FILTER(CID!$B$2:$B$14794, CID!B10495=CID!$D$2:$D$14794))"),"#N/A")</f>
        <v>#N/A</v>
      </c>
      <c r="B10495" s="12" t="str">
        <f>IFERROR(__xludf.DUMMYFUNCTION("TEXTJOIN(""; "", TRUE, FILTER(CID!B10495:B14794, REGEXMATCH(CID!D10495:D14794, TEXTJOIN(""|"", TRUE, SPLIT(A10495, "";"")))))"),"#N/A")</f>
        <v>#N/A</v>
      </c>
    </row>
    <row r="10496">
      <c r="A10496" s="12" t="str">
        <f>IFERROR(__xludf.DUMMYFUNCTION("TEXTJOIN("";"", TRUE, FILTER(CID!$B$2:$B$14794, CID!B10496=CID!$D$2:$D$14794))"),"#N/A")</f>
        <v>#N/A</v>
      </c>
      <c r="B10496" s="12" t="str">
        <f>IFERROR(__xludf.DUMMYFUNCTION("TEXTJOIN(""; "", TRUE, FILTER(CID!B10496:B14794, REGEXMATCH(CID!D10496:D14794, TEXTJOIN(""|"", TRUE, SPLIT(A10496, "";"")))))"),"#N/A")</f>
        <v>#N/A</v>
      </c>
    </row>
    <row r="10497">
      <c r="A10497" s="12" t="str">
        <f>IFERROR(__xludf.DUMMYFUNCTION("TEXTJOIN("";"", TRUE, FILTER(CID!$B$2:$B$14794, CID!B10497=CID!$D$2:$D$14794))"),"#N/A")</f>
        <v>#N/A</v>
      </c>
      <c r="B10497" s="12" t="str">
        <f>IFERROR(__xludf.DUMMYFUNCTION("TEXTJOIN(""; "", TRUE, FILTER(CID!B10497:B14794, REGEXMATCH(CID!D10497:D14794, TEXTJOIN(""|"", TRUE, SPLIT(A10497, "";"")))))"),"#N/A")</f>
        <v>#N/A</v>
      </c>
    </row>
    <row r="10498">
      <c r="A10498" s="12" t="str">
        <f>IFERROR(__xludf.DUMMYFUNCTION("TEXTJOIN("";"", TRUE, FILTER(CID!$B$2:$B$14794, CID!B10498=CID!$D$2:$D$14794))"),"#N/A")</f>
        <v>#N/A</v>
      </c>
      <c r="B10498" s="12" t="str">
        <f>IFERROR(__xludf.DUMMYFUNCTION("TEXTJOIN(""; "", TRUE, FILTER(CID!B10498:B14794, REGEXMATCH(CID!D10498:D14794, TEXTJOIN(""|"", TRUE, SPLIT(A10498, "";"")))))"),"#N/A")</f>
        <v>#N/A</v>
      </c>
    </row>
    <row r="10499">
      <c r="A10499" s="12" t="str">
        <f>IFERROR(__xludf.DUMMYFUNCTION("TEXTJOIN("";"", TRUE, FILTER(CID!$B$2:$B$14794, CID!B10499=CID!$D$2:$D$14794))"),"#N/A")</f>
        <v>#N/A</v>
      </c>
      <c r="B10499" s="12" t="str">
        <f>IFERROR(__xludf.DUMMYFUNCTION("TEXTJOIN(""; "", TRUE, FILTER(CID!B10499:B14794, REGEXMATCH(CID!D10499:D14794, TEXTJOIN(""|"", TRUE, SPLIT(A10499, "";"")))))"),"#N/A")</f>
        <v>#N/A</v>
      </c>
    </row>
    <row r="10500">
      <c r="A10500" s="12" t="str">
        <f>IFERROR(__xludf.DUMMYFUNCTION("TEXTJOIN("";"", TRUE, FILTER(CID!$B$2:$B$14794, CID!B10500=CID!$D$2:$D$14794))"),"#N/A")</f>
        <v>#N/A</v>
      </c>
      <c r="B10500" s="12" t="str">
        <f>IFERROR(__xludf.DUMMYFUNCTION("TEXTJOIN(""; "", TRUE, FILTER(CID!B10500:B14794, REGEXMATCH(CID!D10500:D14794, TEXTJOIN(""|"", TRUE, SPLIT(A10500, "";"")))))"),"#N/A")</f>
        <v>#N/A</v>
      </c>
    </row>
    <row r="10501">
      <c r="A10501" s="12" t="str">
        <f>IFERROR(__xludf.DUMMYFUNCTION("TEXTJOIN("";"", TRUE, FILTER(CID!$B$2:$B$14794, CID!B10501=CID!$D$2:$D$14794))"),"#N/A")</f>
        <v>#N/A</v>
      </c>
      <c r="B10501" s="12" t="str">
        <f>IFERROR(__xludf.DUMMYFUNCTION("TEXTJOIN(""; "", TRUE, FILTER(CID!B10501:B14794, REGEXMATCH(CID!D10501:D14794, TEXTJOIN(""|"", TRUE, SPLIT(A10501, "";"")))))"),"#N/A")</f>
        <v>#N/A</v>
      </c>
    </row>
    <row r="10502">
      <c r="A10502" s="12" t="str">
        <f>IFERROR(__xludf.DUMMYFUNCTION("TEXTJOIN("";"", TRUE, FILTER(CID!$B$2:$B$14794, CID!B10502=CID!$D$2:$D$14794))"),"#N/A")</f>
        <v>#N/A</v>
      </c>
      <c r="B10502" s="12" t="str">
        <f>IFERROR(__xludf.DUMMYFUNCTION("TEXTJOIN(""; "", TRUE, FILTER(CID!B10502:B14794, REGEXMATCH(CID!D10502:D14794, TEXTJOIN(""|"", TRUE, SPLIT(A10502, "";"")))))"),"#N/A")</f>
        <v>#N/A</v>
      </c>
    </row>
    <row r="10503">
      <c r="A10503" s="12" t="str">
        <f>IFERROR(__xludf.DUMMYFUNCTION("TEXTJOIN("";"", TRUE, FILTER(CID!$B$2:$B$14794, CID!B10503=CID!$D$2:$D$14794))"),"#N/A")</f>
        <v>#N/A</v>
      </c>
      <c r="B10503" s="12" t="str">
        <f>IFERROR(__xludf.DUMMYFUNCTION("TEXTJOIN(""; "", TRUE, FILTER(CID!B10503:B14794, REGEXMATCH(CID!D10503:D14794, TEXTJOIN(""|"", TRUE, SPLIT(A10503, "";"")))))"),"#N/A")</f>
        <v>#N/A</v>
      </c>
    </row>
    <row r="10504">
      <c r="A10504" s="12" t="str">
        <f>IFERROR(__xludf.DUMMYFUNCTION("TEXTJOIN("";"", TRUE, FILTER(CID!$B$2:$B$14794, CID!B10504=CID!$D$2:$D$14794))"),"#N/A")</f>
        <v>#N/A</v>
      </c>
      <c r="B10504" s="12" t="str">
        <f>IFERROR(__xludf.DUMMYFUNCTION("TEXTJOIN(""; "", TRUE, FILTER(CID!B10504:B14794, REGEXMATCH(CID!D10504:D14794, TEXTJOIN(""|"", TRUE, SPLIT(A10504, "";"")))))"),"#N/A")</f>
        <v>#N/A</v>
      </c>
    </row>
    <row r="10505">
      <c r="A10505" s="12" t="str">
        <f>IFERROR(__xludf.DUMMYFUNCTION("TEXTJOIN("";"", TRUE, FILTER(CID!$B$2:$B$14794, CID!B10505=CID!$D$2:$D$14794))"),"#N/A")</f>
        <v>#N/A</v>
      </c>
      <c r="B10505" s="12" t="str">
        <f>IFERROR(__xludf.DUMMYFUNCTION("TEXTJOIN(""; "", TRUE, FILTER(CID!B10505:B14794, REGEXMATCH(CID!D10505:D14794, TEXTJOIN(""|"", TRUE, SPLIT(A10505, "";"")))))"),"#N/A")</f>
        <v>#N/A</v>
      </c>
    </row>
    <row r="10506">
      <c r="A10506" s="12" t="str">
        <f>IFERROR(__xludf.DUMMYFUNCTION("TEXTJOIN("";"", TRUE, FILTER(CID!$B$2:$B$14794, CID!B10506=CID!$D$2:$D$14794))"),"#N/A")</f>
        <v>#N/A</v>
      </c>
      <c r="B10506" s="12" t="str">
        <f>IFERROR(__xludf.DUMMYFUNCTION("TEXTJOIN(""; "", TRUE, FILTER(CID!B10506:B14794, REGEXMATCH(CID!D10506:D14794, TEXTJOIN(""|"", TRUE, SPLIT(A10506, "";"")))))"),"#N/A")</f>
        <v>#N/A</v>
      </c>
    </row>
    <row r="10507">
      <c r="A10507" s="12" t="str">
        <f>IFERROR(__xludf.DUMMYFUNCTION("TEXTJOIN("";"", TRUE, FILTER(CID!$B$2:$B$14794, CID!B10507=CID!$D$2:$D$14794))"),"#N/A")</f>
        <v>#N/A</v>
      </c>
      <c r="B10507" s="12" t="str">
        <f>IFERROR(__xludf.DUMMYFUNCTION("TEXTJOIN(""; "", TRUE, FILTER(CID!B10507:B14794, REGEXMATCH(CID!D10507:D14794, TEXTJOIN(""|"", TRUE, SPLIT(A10507, "";"")))))"),"#N/A")</f>
        <v>#N/A</v>
      </c>
    </row>
    <row r="10508">
      <c r="A10508" s="12" t="str">
        <f>IFERROR(__xludf.DUMMYFUNCTION("TEXTJOIN("";"", TRUE, FILTER(CID!$B$2:$B$14794, CID!B10508=CID!$D$2:$D$14794))"),"#N/A")</f>
        <v>#N/A</v>
      </c>
      <c r="B10508" s="12" t="str">
        <f>IFERROR(__xludf.DUMMYFUNCTION("TEXTJOIN(""; "", TRUE, FILTER(CID!B10508:B14794, REGEXMATCH(CID!D10508:D14794, TEXTJOIN(""|"", TRUE, SPLIT(A10508, "";"")))))"),"#N/A")</f>
        <v>#N/A</v>
      </c>
    </row>
    <row r="10509">
      <c r="A10509" s="12" t="str">
        <f>IFERROR(__xludf.DUMMYFUNCTION("TEXTJOIN("";"", TRUE, FILTER(CID!$B$2:$B$14794, CID!B10509=CID!$D$2:$D$14794))"),"#N/A")</f>
        <v>#N/A</v>
      </c>
      <c r="B10509" s="12" t="str">
        <f>IFERROR(__xludf.DUMMYFUNCTION("TEXTJOIN(""; "", TRUE, FILTER(CID!B10509:B14794, REGEXMATCH(CID!D10509:D14794, TEXTJOIN(""|"", TRUE, SPLIT(A10509, "";"")))))"),"#N/A")</f>
        <v>#N/A</v>
      </c>
    </row>
    <row r="10510">
      <c r="A10510" s="12" t="str">
        <f>IFERROR(__xludf.DUMMYFUNCTION("TEXTJOIN("";"", TRUE, FILTER(CID!$B$2:$B$14794, CID!B10510=CID!$D$2:$D$14794))"),"#N/A")</f>
        <v>#N/A</v>
      </c>
      <c r="B10510" s="12" t="str">
        <f>IFERROR(__xludf.DUMMYFUNCTION("TEXTJOIN(""; "", TRUE, FILTER(CID!B10510:B14794, REGEXMATCH(CID!D10510:D14794, TEXTJOIN(""|"", TRUE, SPLIT(A10510, "";"")))))"),"#N/A")</f>
        <v>#N/A</v>
      </c>
    </row>
    <row r="10511">
      <c r="A10511" s="12" t="str">
        <f>IFERROR(__xludf.DUMMYFUNCTION("TEXTJOIN("";"", TRUE, FILTER(CID!$B$2:$B$14794, CID!B10511=CID!$D$2:$D$14794))"),"#N/A")</f>
        <v>#N/A</v>
      </c>
      <c r="B10511" s="12" t="str">
        <f>IFERROR(__xludf.DUMMYFUNCTION("TEXTJOIN(""; "", TRUE, FILTER(CID!B10511:B14794, REGEXMATCH(CID!D10511:D14794, TEXTJOIN(""|"", TRUE, SPLIT(A10511, "";"")))))"),"#N/A")</f>
        <v>#N/A</v>
      </c>
    </row>
    <row r="10512">
      <c r="A10512" s="12" t="str">
        <f>IFERROR(__xludf.DUMMYFUNCTION("TEXTJOIN("";"", TRUE, FILTER(CID!$B$2:$B$14794, CID!B10512=CID!$D$2:$D$14794))"),"#N/A")</f>
        <v>#N/A</v>
      </c>
      <c r="B10512" s="12" t="str">
        <f>IFERROR(__xludf.DUMMYFUNCTION("TEXTJOIN(""; "", TRUE, FILTER(CID!B10512:B14794, REGEXMATCH(CID!D10512:D14794, TEXTJOIN(""|"", TRUE, SPLIT(A10512, "";"")))))"),"#N/A")</f>
        <v>#N/A</v>
      </c>
    </row>
    <row r="10513">
      <c r="A10513" s="12" t="str">
        <f>IFERROR(__xludf.DUMMYFUNCTION("TEXTJOIN("";"", TRUE, FILTER(CID!$B$2:$B$14794, CID!B10513=CID!$D$2:$D$14794))"),"#N/A")</f>
        <v>#N/A</v>
      </c>
      <c r="B10513" s="12" t="str">
        <f>IFERROR(__xludf.DUMMYFUNCTION("TEXTJOIN(""; "", TRUE, FILTER(CID!B10513:B14794, REGEXMATCH(CID!D10513:D14794, TEXTJOIN(""|"", TRUE, SPLIT(A10513, "";"")))))"),"#N/A")</f>
        <v>#N/A</v>
      </c>
    </row>
    <row r="10514">
      <c r="A10514" s="12" t="str">
        <f>IFERROR(__xludf.DUMMYFUNCTION("TEXTJOIN("";"", TRUE, FILTER(CID!$B$2:$B$14794, CID!B10514=CID!$D$2:$D$14794))"),"#N/A")</f>
        <v>#N/A</v>
      </c>
      <c r="B10514" s="12" t="str">
        <f>IFERROR(__xludf.DUMMYFUNCTION("TEXTJOIN(""; "", TRUE, FILTER(CID!B10514:B14794, REGEXMATCH(CID!D10514:D14794, TEXTJOIN(""|"", TRUE, SPLIT(A10514, "";"")))))"),"#N/A")</f>
        <v>#N/A</v>
      </c>
    </row>
    <row r="10515">
      <c r="A10515" s="12" t="str">
        <f>IFERROR(__xludf.DUMMYFUNCTION("TEXTJOIN("";"", TRUE, FILTER(CID!$B$2:$B$14794, CID!B10515=CID!$D$2:$D$14794))"),"#N/A")</f>
        <v>#N/A</v>
      </c>
      <c r="B10515" s="12" t="str">
        <f>IFERROR(__xludf.DUMMYFUNCTION("TEXTJOIN(""; "", TRUE, FILTER(CID!B10515:B14794, REGEXMATCH(CID!D10515:D14794, TEXTJOIN(""|"", TRUE, SPLIT(A10515, "";"")))))"),"#N/A")</f>
        <v>#N/A</v>
      </c>
    </row>
    <row r="10516">
      <c r="A10516" s="12" t="str">
        <f>IFERROR(__xludf.DUMMYFUNCTION("TEXTJOIN("";"", TRUE, FILTER(CID!$B$2:$B$14794, CID!B10516=CID!$D$2:$D$14794))"),"#N/A")</f>
        <v>#N/A</v>
      </c>
      <c r="B10516" s="12" t="str">
        <f>IFERROR(__xludf.DUMMYFUNCTION("TEXTJOIN(""; "", TRUE, FILTER(CID!B10516:B14794, REGEXMATCH(CID!D10516:D14794, TEXTJOIN(""|"", TRUE, SPLIT(A10516, "";"")))))"),"#N/A")</f>
        <v>#N/A</v>
      </c>
    </row>
    <row r="10517">
      <c r="A10517" s="12" t="str">
        <f>IFERROR(__xludf.DUMMYFUNCTION("TEXTJOIN("";"", TRUE, FILTER(CID!$B$2:$B$14794, CID!B10517=CID!$D$2:$D$14794))"),"#N/A")</f>
        <v>#N/A</v>
      </c>
      <c r="B10517" s="12" t="str">
        <f>IFERROR(__xludf.DUMMYFUNCTION("TEXTJOIN(""; "", TRUE, FILTER(CID!B10517:B14794, REGEXMATCH(CID!D10517:D14794, TEXTJOIN(""|"", TRUE, SPLIT(A10517, "";"")))))"),"#N/A")</f>
        <v>#N/A</v>
      </c>
    </row>
    <row r="10518">
      <c r="A10518" s="12" t="str">
        <f>IFERROR(__xludf.DUMMYFUNCTION("TEXTJOIN("";"", TRUE, FILTER(CID!$B$2:$B$14794, CID!B10518=CID!$D$2:$D$14794))"),"#N/A")</f>
        <v>#N/A</v>
      </c>
      <c r="B10518" s="12" t="str">
        <f>IFERROR(__xludf.DUMMYFUNCTION("TEXTJOIN(""; "", TRUE, FILTER(CID!B10518:B14794, REGEXMATCH(CID!D10518:D14794, TEXTJOIN(""|"", TRUE, SPLIT(A10518, "";"")))))"),"#N/A")</f>
        <v>#N/A</v>
      </c>
    </row>
    <row r="10519">
      <c r="A10519" s="12" t="str">
        <f>IFERROR(__xludf.DUMMYFUNCTION("TEXTJOIN("";"", TRUE, FILTER(CID!$B$2:$B$14794, CID!B10519=CID!$D$2:$D$14794))"),"#N/A")</f>
        <v>#N/A</v>
      </c>
      <c r="B10519" s="12" t="str">
        <f>IFERROR(__xludf.DUMMYFUNCTION("TEXTJOIN(""; "", TRUE, FILTER(CID!B10519:B14794, REGEXMATCH(CID!D10519:D14794, TEXTJOIN(""|"", TRUE, SPLIT(A10519, "";"")))))"),"#N/A")</f>
        <v>#N/A</v>
      </c>
    </row>
    <row r="10520">
      <c r="A10520" s="12" t="str">
        <f>IFERROR(__xludf.DUMMYFUNCTION("TEXTJOIN("";"", TRUE, FILTER(CID!$B$2:$B$14794, CID!B10520=CID!$D$2:$D$14794))"),"#N/A")</f>
        <v>#N/A</v>
      </c>
      <c r="B10520" s="12" t="str">
        <f>IFERROR(__xludf.DUMMYFUNCTION("TEXTJOIN(""; "", TRUE, FILTER(CID!B10520:B14794, REGEXMATCH(CID!D10520:D14794, TEXTJOIN(""|"", TRUE, SPLIT(A10520, "";"")))))"),"#N/A")</f>
        <v>#N/A</v>
      </c>
    </row>
    <row r="10521">
      <c r="A10521" s="12" t="str">
        <f>IFERROR(__xludf.DUMMYFUNCTION("TEXTJOIN("";"", TRUE, FILTER(CID!$B$2:$B$14794, CID!B10521=CID!$D$2:$D$14794))"),"#N/A")</f>
        <v>#N/A</v>
      </c>
      <c r="B10521" s="12" t="str">
        <f>IFERROR(__xludf.DUMMYFUNCTION("TEXTJOIN(""; "", TRUE, FILTER(CID!B10521:B14794, REGEXMATCH(CID!D10521:D14794, TEXTJOIN(""|"", TRUE, SPLIT(A10521, "";"")))))"),"#N/A")</f>
        <v>#N/A</v>
      </c>
    </row>
    <row r="10522">
      <c r="A10522" s="12" t="str">
        <f>IFERROR(__xludf.DUMMYFUNCTION("TEXTJOIN("";"", TRUE, FILTER(CID!$B$2:$B$14794, CID!B10522=CID!$D$2:$D$14794))"),"#N/A")</f>
        <v>#N/A</v>
      </c>
      <c r="B10522" s="12" t="str">
        <f>IFERROR(__xludf.DUMMYFUNCTION("TEXTJOIN(""; "", TRUE, FILTER(CID!B10522:B14794, REGEXMATCH(CID!D10522:D14794, TEXTJOIN(""|"", TRUE, SPLIT(A10522, "";"")))))"),"#N/A")</f>
        <v>#N/A</v>
      </c>
    </row>
    <row r="10523">
      <c r="A10523" s="12" t="str">
        <f>IFERROR(__xludf.DUMMYFUNCTION("TEXTJOIN("";"", TRUE, FILTER(CID!$B$2:$B$14794, CID!B10523=CID!$D$2:$D$14794))"),"#N/A")</f>
        <v>#N/A</v>
      </c>
      <c r="B10523" s="12" t="str">
        <f>IFERROR(__xludf.DUMMYFUNCTION("TEXTJOIN(""; "", TRUE, FILTER(CID!B10523:B14794, REGEXMATCH(CID!D10523:D14794, TEXTJOIN(""|"", TRUE, SPLIT(A10523, "";"")))))"),"#N/A")</f>
        <v>#N/A</v>
      </c>
    </row>
    <row r="10524">
      <c r="A10524" s="12" t="str">
        <f>IFERROR(__xludf.DUMMYFUNCTION("TEXTJOIN("";"", TRUE, FILTER(CID!$B$2:$B$14794, CID!B10524=CID!$D$2:$D$14794))"),"#N/A")</f>
        <v>#N/A</v>
      </c>
      <c r="B10524" s="12" t="str">
        <f>IFERROR(__xludf.DUMMYFUNCTION("TEXTJOIN(""; "", TRUE, FILTER(CID!B10524:B14794, REGEXMATCH(CID!D10524:D14794, TEXTJOIN(""|"", TRUE, SPLIT(A10524, "";"")))))"),"#N/A")</f>
        <v>#N/A</v>
      </c>
    </row>
    <row r="10525">
      <c r="A10525" s="12" t="str">
        <f>IFERROR(__xludf.DUMMYFUNCTION("TEXTJOIN("";"", TRUE, FILTER(CID!$B$2:$B$14794, CID!B10525=CID!$D$2:$D$14794))"),"#N/A")</f>
        <v>#N/A</v>
      </c>
      <c r="B10525" s="12" t="str">
        <f>IFERROR(__xludf.DUMMYFUNCTION("TEXTJOIN(""; "", TRUE, FILTER(CID!B10525:B14794, REGEXMATCH(CID!D10525:D14794, TEXTJOIN(""|"", TRUE, SPLIT(A10525, "";"")))))"),"#N/A")</f>
        <v>#N/A</v>
      </c>
    </row>
    <row r="10526">
      <c r="A10526" s="12" t="str">
        <f>IFERROR(__xludf.DUMMYFUNCTION("TEXTJOIN("";"", TRUE, FILTER(CID!$B$2:$B$14794, CID!B10526=CID!$D$2:$D$14794))"),"#N/A")</f>
        <v>#N/A</v>
      </c>
      <c r="B10526" s="12" t="str">
        <f>IFERROR(__xludf.DUMMYFUNCTION("TEXTJOIN(""; "", TRUE, FILTER(CID!B10526:B14794, REGEXMATCH(CID!D10526:D14794, TEXTJOIN(""|"", TRUE, SPLIT(A10526, "";"")))))"),"#N/A")</f>
        <v>#N/A</v>
      </c>
    </row>
    <row r="10527">
      <c r="A10527" s="12" t="str">
        <f>IFERROR(__xludf.DUMMYFUNCTION("TEXTJOIN("";"", TRUE, FILTER(CID!$B$2:$B$14794, CID!B10527=CID!$D$2:$D$14794))"),"#N/A")</f>
        <v>#N/A</v>
      </c>
      <c r="B10527" s="12" t="str">
        <f>IFERROR(__xludf.DUMMYFUNCTION("TEXTJOIN(""; "", TRUE, FILTER(CID!B10527:B14794, REGEXMATCH(CID!D10527:D14794, TEXTJOIN(""|"", TRUE, SPLIT(A10527, "";"")))))"),"#N/A")</f>
        <v>#N/A</v>
      </c>
    </row>
    <row r="10528">
      <c r="A10528" s="12" t="str">
        <f>IFERROR(__xludf.DUMMYFUNCTION("TEXTJOIN("";"", TRUE, FILTER(CID!$B$2:$B$14794, CID!B10528=CID!$D$2:$D$14794))"),"#N/A")</f>
        <v>#N/A</v>
      </c>
      <c r="B10528" s="12" t="str">
        <f>IFERROR(__xludf.DUMMYFUNCTION("TEXTJOIN(""; "", TRUE, FILTER(CID!B10528:B14794, REGEXMATCH(CID!D10528:D14794, TEXTJOIN(""|"", TRUE, SPLIT(A10528, "";"")))))"),"#N/A")</f>
        <v>#N/A</v>
      </c>
    </row>
    <row r="10529">
      <c r="A10529" s="12" t="str">
        <f>IFERROR(__xludf.DUMMYFUNCTION("TEXTJOIN("";"", TRUE, FILTER(CID!$B$2:$B$14794, CID!B10529=CID!$D$2:$D$14794))"),"#N/A")</f>
        <v>#N/A</v>
      </c>
      <c r="B10529" s="12" t="str">
        <f>IFERROR(__xludf.DUMMYFUNCTION("TEXTJOIN(""; "", TRUE, FILTER(CID!B10529:B14794, REGEXMATCH(CID!D10529:D14794, TEXTJOIN(""|"", TRUE, SPLIT(A10529, "";"")))))"),"#N/A")</f>
        <v>#N/A</v>
      </c>
    </row>
    <row r="10530">
      <c r="A10530" s="12" t="str">
        <f>IFERROR(__xludf.DUMMYFUNCTION("TEXTJOIN("";"", TRUE, FILTER(CID!$B$2:$B$14794, CID!B10530=CID!$D$2:$D$14794))"),"#N/A")</f>
        <v>#N/A</v>
      </c>
      <c r="B10530" s="12" t="str">
        <f>IFERROR(__xludf.DUMMYFUNCTION("TEXTJOIN(""; "", TRUE, FILTER(CID!B10530:B14794, REGEXMATCH(CID!D10530:D14794, TEXTJOIN(""|"", TRUE, SPLIT(A10530, "";"")))))"),"#N/A")</f>
        <v>#N/A</v>
      </c>
    </row>
    <row r="10531">
      <c r="A10531" s="12" t="str">
        <f>IFERROR(__xludf.DUMMYFUNCTION("TEXTJOIN("";"", TRUE, FILTER(CID!$B$2:$B$14794, CID!B10531=CID!$D$2:$D$14794))"),"#N/A")</f>
        <v>#N/A</v>
      </c>
      <c r="B10531" s="12" t="str">
        <f>IFERROR(__xludf.DUMMYFUNCTION("TEXTJOIN(""; "", TRUE, FILTER(CID!B10531:B14794, REGEXMATCH(CID!D10531:D14794, TEXTJOIN(""|"", TRUE, SPLIT(A10531, "";"")))))"),"#N/A")</f>
        <v>#N/A</v>
      </c>
    </row>
    <row r="10532">
      <c r="A10532" s="12" t="str">
        <f>IFERROR(__xludf.DUMMYFUNCTION("TEXTJOIN("";"", TRUE, FILTER(CID!$B$2:$B$14794, CID!B10532=CID!$D$2:$D$14794))"),"#N/A")</f>
        <v>#N/A</v>
      </c>
      <c r="B10532" s="12" t="str">
        <f>IFERROR(__xludf.DUMMYFUNCTION("TEXTJOIN(""; "", TRUE, FILTER(CID!B10532:B14794, REGEXMATCH(CID!D10532:D14794, TEXTJOIN(""|"", TRUE, SPLIT(A10532, "";"")))))"),"#N/A")</f>
        <v>#N/A</v>
      </c>
    </row>
    <row r="10533">
      <c r="A10533" s="12" t="str">
        <f>IFERROR(__xludf.DUMMYFUNCTION("TEXTJOIN("";"", TRUE, FILTER(CID!$B$2:$B$14794, CID!B10533=CID!$D$2:$D$14794))"),"#N/A")</f>
        <v>#N/A</v>
      </c>
      <c r="B10533" s="12" t="str">
        <f>IFERROR(__xludf.DUMMYFUNCTION("TEXTJOIN(""; "", TRUE, FILTER(CID!B10533:B14794, REGEXMATCH(CID!D10533:D14794, TEXTJOIN(""|"", TRUE, SPLIT(A10533, "";"")))))"),"#N/A")</f>
        <v>#N/A</v>
      </c>
    </row>
    <row r="10534">
      <c r="A10534" s="12" t="str">
        <f>IFERROR(__xludf.DUMMYFUNCTION("TEXTJOIN("";"", TRUE, FILTER(CID!$B$2:$B$14794, CID!B10534=CID!$D$2:$D$14794))"),"#N/A")</f>
        <v>#N/A</v>
      </c>
      <c r="B10534" s="12" t="str">
        <f>IFERROR(__xludf.DUMMYFUNCTION("TEXTJOIN(""; "", TRUE, FILTER(CID!B10534:B14794, REGEXMATCH(CID!D10534:D14794, TEXTJOIN(""|"", TRUE, SPLIT(A10534, "";"")))))"),"#N/A")</f>
        <v>#N/A</v>
      </c>
    </row>
    <row r="10535">
      <c r="A10535" s="12" t="str">
        <f>IFERROR(__xludf.DUMMYFUNCTION("TEXTJOIN("";"", TRUE, FILTER(CID!$B$2:$B$14794, CID!B10535=CID!$D$2:$D$14794))"),"#N/A")</f>
        <v>#N/A</v>
      </c>
      <c r="B10535" s="12" t="str">
        <f>IFERROR(__xludf.DUMMYFUNCTION("TEXTJOIN(""; "", TRUE, FILTER(CID!B10535:B14794, REGEXMATCH(CID!D10535:D14794, TEXTJOIN(""|"", TRUE, SPLIT(A10535, "";"")))))"),"#N/A")</f>
        <v>#N/A</v>
      </c>
    </row>
    <row r="10536">
      <c r="A10536" s="12" t="str">
        <f>IFERROR(__xludf.DUMMYFUNCTION("TEXTJOIN("";"", TRUE, FILTER(CID!$B$2:$B$14794, CID!B10536=CID!$D$2:$D$14794))"),"#N/A")</f>
        <v>#N/A</v>
      </c>
      <c r="B10536" s="12" t="str">
        <f>IFERROR(__xludf.DUMMYFUNCTION("TEXTJOIN(""; "", TRUE, FILTER(CID!B10536:B14794, REGEXMATCH(CID!D10536:D14794, TEXTJOIN(""|"", TRUE, SPLIT(A10536, "";"")))))"),"#N/A")</f>
        <v>#N/A</v>
      </c>
    </row>
    <row r="10537">
      <c r="A10537" s="12" t="str">
        <f>IFERROR(__xludf.DUMMYFUNCTION("TEXTJOIN("";"", TRUE, FILTER(CID!$B$2:$B$14794, CID!B10537=CID!$D$2:$D$14794))"),"#N/A")</f>
        <v>#N/A</v>
      </c>
      <c r="B10537" s="12" t="str">
        <f>IFERROR(__xludf.DUMMYFUNCTION("TEXTJOIN(""; "", TRUE, FILTER(CID!B10537:B14794, REGEXMATCH(CID!D10537:D14794, TEXTJOIN(""|"", TRUE, SPLIT(A10537, "";"")))))"),"#N/A")</f>
        <v>#N/A</v>
      </c>
    </row>
    <row r="10538">
      <c r="A10538" s="12" t="str">
        <f>IFERROR(__xludf.DUMMYFUNCTION("TEXTJOIN("";"", TRUE, FILTER(CID!$B$2:$B$14794, CID!B10538=CID!$D$2:$D$14794))"),"#N/A")</f>
        <v>#N/A</v>
      </c>
      <c r="B10538" s="12" t="str">
        <f>IFERROR(__xludf.DUMMYFUNCTION("TEXTJOIN(""; "", TRUE, FILTER(CID!B10538:B14794, REGEXMATCH(CID!D10538:D14794, TEXTJOIN(""|"", TRUE, SPLIT(A10538, "";"")))))"),"#N/A")</f>
        <v>#N/A</v>
      </c>
    </row>
    <row r="10539">
      <c r="A10539" s="12" t="str">
        <f>IFERROR(__xludf.DUMMYFUNCTION("TEXTJOIN("";"", TRUE, FILTER(CID!$B$2:$B$14794, CID!B10539=CID!$D$2:$D$14794))"),"#N/A")</f>
        <v>#N/A</v>
      </c>
      <c r="B10539" s="12" t="str">
        <f>IFERROR(__xludf.DUMMYFUNCTION("TEXTJOIN(""; "", TRUE, FILTER(CID!B10539:B14794, REGEXMATCH(CID!D10539:D14794, TEXTJOIN(""|"", TRUE, SPLIT(A10539, "";"")))))"),"#N/A")</f>
        <v>#N/A</v>
      </c>
    </row>
    <row r="10540">
      <c r="A10540" s="12" t="str">
        <f>IFERROR(__xludf.DUMMYFUNCTION("TEXTJOIN("";"", TRUE, FILTER(CID!$B$2:$B$14794, CID!B10540=CID!$D$2:$D$14794))"),"#N/A")</f>
        <v>#N/A</v>
      </c>
      <c r="B10540" s="12" t="str">
        <f>IFERROR(__xludf.DUMMYFUNCTION("TEXTJOIN(""; "", TRUE, FILTER(CID!B10540:B14794, REGEXMATCH(CID!D10540:D14794, TEXTJOIN(""|"", TRUE, SPLIT(A10540, "";"")))))"),"#N/A")</f>
        <v>#N/A</v>
      </c>
    </row>
    <row r="10541">
      <c r="A10541" s="12" t="str">
        <f>IFERROR(__xludf.DUMMYFUNCTION("TEXTJOIN("";"", TRUE, FILTER(CID!$B$2:$B$14794, CID!B10541=CID!$D$2:$D$14794))"),"#N/A")</f>
        <v>#N/A</v>
      </c>
      <c r="B10541" s="12" t="str">
        <f>IFERROR(__xludf.DUMMYFUNCTION("TEXTJOIN(""; "", TRUE, FILTER(CID!B10541:B14794, REGEXMATCH(CID!D10541:D14794, TEXTJOIN(""|"", TRUE, SPLIT(A10541, "";"")))))"),"#N/A")</f>
        <v>#N/A</v>
      </c>
    </row>
    <row r="10542">
      <c r="A10542" s="12" t="str">
        <f>IFERROR(__xludf.DUMMYFUNCTION("TEXTJOIN("";"", TRUE, FILTER(CID!$B$2:$B$14794, CID!B10542=CID!$D$2:$D$14794))"),"#N/A")</f>
        <v>#N/A</v>
      </c>
      <c r="B10542" s="12" t="str">
        <f>IFERROR(__xludf.DUMMYFUNCTION("TEXTJOIN(""; "", TRUE, FILTER(CID!B10542:B14794, REGEXMATCH(CID!D10542:D14794, TEXTJOIN(""|"", TRUE, SPLIT(A10542, "";"")))))"),"#N/A")</f>
        <v>#N/A</v>
      </c>
    </row>
    <row r="10543">
      <c r="A10543" s="12" t="str">
        <f>IFERROR(__xludf.DUMMYFUNCTION("TEXTJOIN("";"", TRUE, FILTER(CID!$B$2:$B$14794, CID!B10543=CID!$D$2:$D$14794))"),"#N/A")</f>
        <v>#N/A</v>
      </c>
      <c r="B10543" s="12" t="str">
        <f>IFERROR(__xludf.DUMMYFUNCTION("TEXTJOIN(""; "", TRUE, FILTER(CID!B10543:B14794, REGEXMATCH(CID!D10543:D14794, TEXTJOIN(""|"", TRUE, SPLIT(A10543, "";"")))))"),"#N/A")</f>
        <v>#N/A</v>
      </c>
    </row>
    <row r="10544">
      <c r="A10544" s="12" t="str">
        <f>IFERROR(__xludf.DUMMYFUNCTION("TEXTJOIN("";"", TRUE, FILTER(CID!$B$2:$B$14794, CID!B10544=CID!$D$2:$D$14794))"),"#N/A")</f>
        <v>#N/A</v>
      </c>
      <c r="B10544" s="12" t="str">
        <f>IFERROR(__xludf.DUMMYFUNCTION("TEXTJOIN(""; "", TRUE, FILTER(CID!B10544:B14794, REGEXMATCH(CID!D10544:D14794, TEXTJOIN(""|"", TRUE, SPLIT(A10544, "";"")))))"),"#N/A")</f>
        <v>#N/A</v>
      </c>
    </row>
    <row r="10545">
      <c r="A10545" s="12" t="str">
        <f>IFERROR(__xludf.DUMMYFUNCTION("TEXTJOIN("";"", TRUE, FILTER(CID!$B$2:$B$14794, CID!B10545=CID!$D$2:$D$14794))"),"#N/A")</f>
        <v>#N/A</v>
      </c>
      <c r="B10545" s="12" t="str">
        <f>IFERROR(__xludf.DUMMYFUNCTION("TEXTJOIN(""; "", TRUE, FILTER(CID!B10545:B14794, REGEXMATCH(CID!D10545:D14794, TEXTJOIN(""|"", TRUE, SPLIT(A10545, "";"")))))"),"#N/A")</f>
        <v>#N/A</v>
      </c>
    </row>
    <row r="10546">
      <c r="A10546" s="12" t="str">
        <f>IFERROR(__xludf.DUMMYFUNCTION("TEXTJOIN("";"", TRUE, FILTER(CID!$B$2:$B$14794, CID!B10546=CID!$D$2:$D$14794))"),"#N/A")</f>
        <v>#N/A</v>
      </c>
      <c r="B10546" s="12" t="str">
        <f>IFERROR(__xludf.DUMMYFUNCTION("TEXTJOIN(""; "", TRUE, FILTER(CID!B10546:B14794, REGEXMATCH(CID!D10546:D14794, TEXTJOIN(""|"", TRUE, SPLIT(A10546, "";"")))))"),"#N/A")</f>
        <v>#N/A</v>
      </c>
    </row>
    <row r="10547">
      <c r="A10547" s="12" t="str">
        <f>IFERROR(__xludf.DUMMYFUNCTION("TEXTJOIN("";"", TRUE, FILTER(CID!$B$2:$B$14794, CID!B10547=CID!$D$2:$D$14794))"),"#N/A")</f>
        <v>#N/A</v>
      </c>
      <c r="B10547" s="12" t="str">
        <f>IFERROR(__xludf.DUMMYFUNCTION("TEXTJOIN(""; "", TRUE, FILTER(CID!B10547:B14794, REGEXMATCH(CID!D10547:D14794, TEXTJOIN(""|"", TRUE, SPLIT(A10547, "";"")))))"),"#N/A")</f>
        <v>#N/A</v>
      </c>
    </row>
    <row r="10548">
      <c r="A10548" s="12" t="str">
        <f>IFERROR(__xludf.DUMMYFUNCTION("TEXTJOIN("";"", TRUE, FILTER(CID!$B$2:$B$14794, CID!B10548=CID!$D$2:$D$14794))"),"#N/A")</f>
        <v>#N/A</v>
      </c>
      <c r="B10548" s="12" t="str">
        <f>IFERROR(__xludf.DUMMYFUNCTION("TEXTJOIN(""; "", TRUE, FILTER(CID!B10548:B14794, REGEXMATCH(CID!D10548:D14794, TEXTJOIN(""|"", TRUE, SPLIT(A10548, "";"")))))"),"#N/A")</f>
        <v>#N/A</v>
      </c>
    </row>
    <row r="10549">
      <c r="A10549" s="12" t="str">
        <f>IFERROR(__xludf.DUMMYFUNCTION("TEXTJOIN("";"", TRUE, FILTER(CID!$B$2:$B$14794, CID!B10549=CID!$D$2:$D$14794))"),"#N/A")</f>
        <v>#N/A</v>
      </c>
      <c r="B10549" s="12" t="str">
        <f>IFERROR(__xludf.DUMMYFUNCTION("TEXTJOIN(""; "", TRUE, FILTER(CID!B10549:B14794, REGEXMATCH(CID!D10549:D14794, TEXTJOIN(""|"", TRUE, SPLIT(A10549, "";"")))))"),"#N/A")</f>
        <v>#N/A</v>
      </c>
    </row>
    <row r="10550">
      <c r="A10550" s="12" t="str">
        <f>IFERROR(__xludf.DUMMYFUNCTION("TEXTJOIN("";"", TRUE, FILTER(CID!$B$2:$B$14794, CID!B10550=CID!$D$2:$D$14794))"),"#N/A")</f>
        <v>#N/A</v>
      </c>
      <c r="B10550" s="12" t="str">
        <f>IFERROR(__xludf.DUMMYFUNCTION("TEXTJOIN(""; "", TRUE, FILTER(CID!B10550:B14794, REGEXMATCH(CID!D10550:D14794, TEXTJOIN(""|"", TRUE, SPLIT(A10550, "";"")))))"),"#N/A")</f>
        <v>#N/A</v>
      </c>
    </row>
    <row r="10551">
      <c r="A10551" s="12" t="str">
        <f>IFERROR(__xludf.DUMMYFUNCTION("TEXTJOIN("";"", TRUE, FILTER(CID!$B$2:$B$14794, CID!B10551=CID!$D$2:$D$14794))"),"#N/A")</f>
        <v>#N/A</v>
      </c>
      <c r="B10551" s="12" t="str">
        <f>IFERROR(__xludf.DUMMYFUNCTION("TEXTJOIN(""; "", TRUE, FILTER(CID!B10551:B14794, REGEXMATCH(CID!D10551:D14794, TEXTJOIN(""|"", TRUE, SPLIT(A10551, "";"")))))"),"#N/A")</f>
        <v>#N/A</v>
      </c>
    </row>
    <row r="10552">
      <c r="A10552" s="12" t="str">
        <f>IFERROR(__xludf.DUMMYFUNCTION("TEXTJOIN("";"", TRUE, FILTER(CID!$B$2:$B$14794, CID!B10552=CID!$D$2:$D$14794))"),"#N/A")</f>
        <v>#N/A</v>
      </c>
      <c r="B10552" s="12" t="str">
        <f>IFERROR(__xludf.DUMMYFUNCTION("TEXTJOIN(""; "", TRUE, FILTER(CID!B10552:B14794, REGEXMATCH(CID!D10552:D14794, TEXTJOIN(""|"", TRUE, SPLIT(A10552, "";"")))))"),"#N/A")</f>
        <v>#N/A</v>
      </c>
    </row>
    <row r="10553">
      <c r="A10553" s="12" t="str">
        <f>IFERROR(__xludf.DUMMYFUNCTION("TEXTJOIN("";"", TRUE, FILTER(CID!$B$2:$B$14794, CID!B10553=CID!$D$2:$D$14794))"),"#N/A")</f>
        <v>#N/A</v>
      </c>
      <c r="B10553" s="12" t="str">
        <f>IFERROR(__xludf.DUMMYFUNCTION("TEXTJOIN(""; "", TRUE, FILTER(CID!B10553:B14794, REGEXMATCH(CID!D10553:D14794, TEXTJOIN(""|"", TRUE, SPLIT(A10553, "";"")))))"),"#N/A")</f>
        <v>#N/A</v>
      </c>
    </row>
    <row r="10554">
      <c r="A10554" s="12" t="str">
        <f>IFERROR(__xludf.DUMMYFUNCTION("TEXTJOIN("";"", TRUE, FILTER(CID!$B$2:$B$14794, CID!B10554=CID!$D$2:$D$14794))"),"#N/A")</f>
        <v>#N/A</v>
      </c>
      <c r="B10554" s="12" t="str">
        <f>IFERROR(__xludf.DUMMYFUNCTION("TEXTJOIN(""; "", TRUE, FILTER(CID!B10554:B14794, REGEXMATCH(CID!D10554:D14794, TEXTJOIN(""|"", TRUE, SPLIT(A10554, "";"")))))"),"#N/A")</f>
        <v>#N/A</v>
      </c>
    </row>
    <row r="10555">
      <c r="A10555" s="12" t="str">
        <f>IFERROR(__xludf.DUMMYFUNCTION("TEXTJOIN("";"", TRUE, FILTER(CID!$B$2:$B$14794, CID!B10555=CID!$D$2:$D$14794))"),"#N/A")</f>
        <v>#N/A</v>
      </c>
      <c r="B10555" s="12" t="str">
        <f>IFERROR(__xludf.DUMMYFUNCTION("TEXTJOIN(""; "", TRUE, FILTER(CID!B10555:B14794, REGEXMATCH(CID!D10555:D14794, TEXTJOIN(""|"", TRUE, SPLIT(A10555, "";"")))))"),"#N/A")</f>
        <v>#N/A</v>
      </c>
    </row>
    <row r="10556">
      <c r="A10556" s="12" t="str">
        <f>IFERROR(__xludf.DUMMYFUNCTION("TEXTJOIN("";"", TRUE, FILTER(CID!$B$2:$B$14794, CID!B10556=CID!$D$2:$D$14794))"),"#N/A")</f>
        <v>#N/A</v>
      </c>
      <c r="B10556" s="12" t="str">
        <f>IFERROR(__xludf.DUMMYFUNCTION("TEXTJOIN(""; "", TRUE, FILTER(CID!B10556:B14794, REGEXMATCH(CID!D10556:D14794, TEXTJOIN(""|"", TRUE, SPLIT(A10556, "";"")))))"),"#N/A")</f>
        <v>#N/A</v>
      </c>
    </row>
    <row r="10557">
      <c r="A10557" s="12" t="str">
        <f>IFERROR(__xludf.DUMMYFUNCTION("TEXTJOIN("";"", TRUE, FILTER(CID!$B$2:$B$14794, CID!B10557=CID!$D$2:$D$14794))"),"#N/A")</f>
        <v>#N/A</v>
      </c>
      <c r="B10557" s="12" t="str">
        <f>IFERROR(__xludf.DUMMYFUNCTION("TEXTJOIN(""; "", TRUE, FILTER(CID!B10557:B14794, REGEXMATCH(CID!D10557:D14794, TEXTJOIN(""|"", TRUE, SPLIT(A10557, "";"")))))"),"#N/A")</f>
        <v>#N/A</v>
      </c>
    </row>
    <row r="10558">
      <c r="A10558" s="12" t="str">
        <f>IFERROR(__xludf.DUMMYFUNCTION("TEXTJOIN("";"", TRUE, FILTER(CID!$B$2:$B$14794, CID!B10558=CID!$D$2:$D$14794))"),"#N/A")</f>
        <v>#N/A</v>
      </c>
      <c r="B10558" s="12" t="str">
        <f>IFERROR(__xludf.DUMMYFUNCTION("TEXTJOIN(""; "", TRUE, FILTER(CID!B10558:B14794, REGEXMATCH(CID!D10558:D14794, TEXTJOIN(""|"", TRUE, SPLIT(A10558, "";"")))))"),"#N/A")</f>
        <v>#N/A</v>
      </c>
    </row>
    <row r="10559">
      <c r="A10559" s="12" t="str">
        <f>IFERROR(__xludf.DUMMYFUNCTION("TEXTJOIN("";"", TRUE, FILTER(CID!$B$2:$B$14794, CID!B10559=CID!$D$2:$D$14794))"),"#N/A")</f>
        <v>#N/A</v>
      </c>
      <c r="B10559" s="12" t="str">
        <f>IFERROR(__xludf.DUMMYFUNCTION("TEXTJOIN(""; "", TRUE, FILTER(CID!B10559:B14794, REGEXMATCH(CID!D10559:D14794, TEXTJOIN(""|"", TRUE, SPLIT(A10559, "";"")))))"),"#N/A")</f>
        <v>#N/A</v>
      </c>
    </row>
    <row r="10560">
      <c r="A10560" s="12" t="str">
        <f>IFERROR(__xludf.DUMMYFUNCTION("TEXTJOIN("";"", TRUE, FILTER(CID!$B$2:$B$14794, CID!B10560=CID!$D$2:$D$14794))"),"#N/A")</f>
        <v>#N/A</v>
      </c>
      <c r="B10560" s="12" t="str">
        <f>IFERROR(__xludf.DUMMYFUNCTION("TEXTJOIN(""; "", TRUE, FILTER(CID!B10560:B14794, REGEXMATCH(CID!D10560:D14794, TEXTJOIN(""|"", TRUE, SPLIT(A10560, "";"")))))"),"#N/A")</f>
        <v>#N/A</v>
      </c>
    </row>
    <row r="10561">
      <c r="A10561" s="12" t="str">
        <f>IFERROR(__xludf.DUMMYFUNCTION("TEXTJOIN("";"", TRUE, FILTER(CID!$B$2:$B$14794, CID!B10561=CID!$D$2:$D$14794))"),"#N/A")</f>
        <v>#N/A</v>
      </c>
      <c r="B10561" s="12" t="str">
        <f>IFERROR(__xludf.DUMMYFUNCTION("TEXTJOIN(""; "", TRUE, FILTER(CID!B10561:B14794, REGEXMATCH(CID!D10561:D14794, TEXTJOIN(""|"", TRUE, SPLIT(A10561, "";"")))))"),"#N/A")</f>
        <v>#N/A</v>
      </c>
    </row>
    <row r="10562">
      <c r="A10562" s="12" t="str">
        <f>IFERROR(__xludf.DUMMYFUNCTION("TEXTJOIN("";"", TRUE, FILTER(CID!$B$2:$B$14794, CID!B10562=CID!$D$2:$D$14794))"),"#N/A")</f>
        <v>#N/A</v>
      </c>
      <c r="B10562" s="12" t="str">
        <f>IFERROR(__xludf.DUMMYFUNCTION("TEXTJOIN(""; "", TRUE, FILTER(CID!B10562:B14794, REGEXMATCH(CID!D10562:D14794, TEXTJOIN(""|"", TRUE, SPLIT(A10562, "";"")))))"),"#N/A")</f>
        <v>#N/A</v>
      </c>
    </row>
    <row r="10563">
      <c r="A10563" s="12" t="str">
        <f>IFERROR(__xludf.DUMMYFUNCTION("TEXTJOIN("";"", TRUE, FILTER(CID!$B$2:$B$14794, CID!B10563=CID!$D$2:$D$14794))"),"#N/A")</f>
        <v>#N/A</v>
      </c>
      <c r="B10563" s="12" t="str">
        <f>IFERROR(__xludf.DUMMYFUNCTION("TEXTJOIN(""; "", TRUE, FILTER(CID!B10563:B14794, REGEXMATCH(CID!D10563:D14794, TEXTJOIN(""|"", TRUE, SPLIT(A10563, "";"")))))"),"#N/A")</f>
        <v>#N/A</v>
      </c>
    </row>
    <row r="10564">
      <c r="A10564" s="12" t="str">
        <f>IFERROR(__xludf.DUMMYFUNCTION("TEXTJOIN("";"", TRUE, FILTER(CID!$B$2:$B$14794, CID!B10564=CID!$D$2:$D$14794))"),"#N/A")</f>
        <v>#N/A</v>
      </c>
      <c r="B10564" s="12" t="str">
        <f>IFERROR(__xludf.DUMMYFUNCTION("TEXTJOIN(""; "", TRUE, FILTER(CID!B10564:B14794, REGEXMATCH(CID!D10564:D14794, TEXTJOIN(""|"", TRUE, SPLIT(A10564, "";"")))))"),"#N/A")</f>
        <v>#N/A</v>
      </c>
    </row>
    <row r="10565">
      <c r="A10565" s="12" t="str">
        <f>IFERROR(__xludf.DUMMYFUNCTION("TEXTJOIN("";"", TRUE, FILTER(CID!$B$2:$B$14794, CID!B10565=CID!$D$2:$D$14794))"),"#N/A")</f>
        <v>#N/A</v>
      </c>
      <c r="B10565" s="12" t="str">
        <f>IFERROR(__xludf.DUMMYFUNCTION("TEXTJOIN(""; "", TRUE, FILTER(CID!B10565:B14794, REGEXMATCH(CID!D10565:D14794, TEXTJOIN(""|"", TRUE, SPLIT(A10565, "";"")))))"),"#N/A")</f>
        <v>#N/A</v>
      </c>
    </row>
    <row r="10566">
      <c r="A10566" s="12" t="str">
        <f>IFERROR(__xludf.DUMMYFUNCTION("TEXTJOIN("";"", TRUE, FILTER(CID!$B$2:$B$14794, CID!B10566=CID!$D$2:$D$14794))"),"#N/A")</f>
        <v>#N/A</v>
      </c>
      <c r="B10566" s="12" t="str">
        <f>IFERROR(__xludf.DUMMYFUNCTION("TEXTJOIN(""; "", TRUE, FILTER(CID!B10566:B14794, REGEXMATCH(CID!D10566:D14794, TEXTJOIN(""|"", TRUE, SPLIT(A10566, "";"")))))"),"#N/A")</f>
        <v>#N/A</v>
      </c>
    </row>
    <row r="10567">
      <c r="A10567" s="12" t="str">
        <f>IFERROR(__xludf.DUMMYFUNCTION("TEXTJOIN("";"", TRUE, FILTER(CID!$B$2:$B$14794, CID!B10567=CID!$D$2:$D$14794))"),"#N/A")</f>
        <v>#N/A</v>
      </c>
      <c r="B10567" s="12" t="str">
        <f>IFERROR(__xludf.DUMMYFUNCTION("TEXTJOIN(""; "", TRUE, FILTER(CID!B10567:B14794, REGEXMATCH(CID!D10567:D14794, TEXTJOIN(""|"", TRUE, SPLIT(A10567, "";"")))))"),"#N/A")</f>
        <v>#N/A</v>
      </c>
    </row>
    <row r="10568">
      <c r="A10568" s="12" t="str">
        <f>IFERROR(__xludf.DUMMYFUNCTION("TEXTJOIN("";"", TRUE, FILTER(CID!$B$2:$B$14794, CID!B10568=CID!$D$2:$D$14794))"),"#N/A")</f>
        <v>#N/A</v>
      </c>
      <c r="B10568" s="12" t="str">
        <f>IFERROR(__xludf.DUMMYFUNCTION("TEXTJOIN(""; "", TRUE, FILTER(CID!B10568:B14794, REGEXMATCH(CID!D10568:D14794, TEXTJOIN(""|"", TRUE, SPLIT(A10568, "";"")))))"),"#N/A")</f>
        <v>#N/A</v>
      </c>
    </row>
    <row r="10569">
      <c r="A10569" s="12" t="str">
        <f>IFERROR(__xludf.DUMMYFUNCTION("TEXTJOIN("";"", TRUE, FILTER(CID!$B$2:$B$14794, CID!B10569=CID!$D$2:$D$14794))"),"#N/A")</f>
        <v>#N/A</v>
      </c>
      <c r="B10569" s="12" t="str">
        <f>IFERROR(__xludf.DUMMYFUNCTION("TEXTJOIN(""; "", TRUE, FILTER(CID!B10569:B14794, REGEXMATCH(CID!D10569:D14794, TEXTJOIN(""|"", TRUE, SPLIT(A10569, "";"")))))"),"#N/A")</f>
        <v>#N/A</v>
      </c>
    </row>
    <row r="10570">
      <c r="A10570" s="12" t="str">
        <f>IFERROR(__xludf.DUMMYFUNCTION("TEXTJOIN("";"", TRUE, FILTER(CID!$B$2:$B$14794, CID!B10570=CID!$D$2:$D$14794))"),"#N/A")</f>
        <v>#N/A</v>
      </c>
      <c r="B10570" s="12" t="str">
        <f>IFERROR(__xludf.DUMMYFUNCTION("TEXTJOIN(""; "", TRUE, FILTER(CID!B10570:B14794, REGEXMATCH(CID!D10570:D14794, TEXTJOIN(""|"", TRUE, SPLIT(A10570, "";"")))))"),"#N/A")</f>
        <v>#N/A</v>
      </c>
    </row>
    <row r="10571">
      <c r="A10571" s="12" t="str">
        <f>IFERROR(__xludf.DUMMYFUNCTION("TEXTJOIN("";"", TRUE, FILTER(CID!$B$2:$B$14794, CID!B10571=CID!$D$2:$D$14794))"),"#N/A")</f>
        <v>#N/A</v>
      </c>
      <c r="B10571" s="12" t="str">
        <f>IFERROR(__xludf.DUMMYFUNCTION("TEXTJOIN(""; "", TRUE, FILTER(CID!B10571:B14794, REGEXMATCH(CID!D10571:D14794, TEXTJOIN(""|"", TRUE, SPLIT(A10571, "";"")))))"),"#N/A")</f>
        <v>#N/A</v>
      </c>
    </row>
    <row r="10572">
      <c r="A10572" s="12" t="str">
        <f>IFERROR(__xludf.DUMMYFUNCTION("TEXTJOIN("";"", TRUE, FILTER(CID!$B$2:$B$14794, CID!B10572=CID!$D$2:$D$14794))"),"#N/A")</f>
        <v>#N/A</v>
      </c>
      <c r="B10572" s="12" t="str">
        <f>IFERROR(__xludf.DUMMYFUNCTION("TEXTJOIN(""; "", TRUE, FILTER(CID!B10572:B14794, REGEXMATCH(CID!D10572:D14794, TEXTJOIN(""|"", TRUE, SPLIT(A10572, "";"")))))"),"#N/A")</f>
        <v>#N/A</v>
      </c>
    </row>
    <row r="10573">
      <c r="A10573" s="12" t="str">
        <f>IFERROR(__xludf.DUMMYFUNCTION("TEXTJOIN("";"", TRUE, FILTER(CID!$B$2:$B$14794, CID!B10573=CID!$D$2:$D$14794))"),"#N/A")</f>
        <v>#N/A</v>
      </c>
      <c r="B10573" s="12" t="str">
        <f>IFERROR(__xludf.DUMMYFUNCTION("TEXTJOIN(""; "", TRUE, FILTER(CID!B10573:B14794, REGEXMATCH(CID!D10573:D14794, TEXTJOIN(""|"", TRUE, SPLIT(A10573, "";"")))))"),"#N/A")</f>
        <v>#N/A</v>
      </c>
    </row>
    <row r="10574">
      <c r="A10574" s="12" t="str">
        <f>IFERROR(__xludf.DUMMYFUNCTION("TEXTJOIN("";"", TRUE, FILTER(CID!$B$2:$B$14794, CID!B10574=CID!$D$2:$D$14794))"),"#N/A")</f>
        <v>#N/A</v>
      </c>
      <c r="B10574" s="12" t="str">
        <f>IFERROR(__xludf.DUMMYFUNCTION("TEXTJOIN(""; "", TRUE, FILTER(CID!B10574:B14794, REGEXMATCH(CID!D10574:D14794, TEXTJOIN(""|"", TRUE, SPLIT(A10574, "";"")))))"),"#N/A")</f>
        <v>#N/A</v>
      </c>
    </row>
    <row r="10575">
      <c r="A10575" s="12" t="str">
        <f>IFERROR(__xludf.DUMMYFUNCTION("TEXTJOIN("";"", TRUE, FILTER(CID!$B$2:$B$14794, CID!B10575=CID!$D$2:$D$14794))"),"#N/A")</f>
        <v>#N/A</v>
      </c>
      <c r="B10575" s="12" t="str">
        <f>IFERROR(__xludf.DUMMYFUNCTION("TEXTJOIN(""; "", TRUE, FILTER(CID!B10575:B14794, REGEXMATCH(CID!D10575:D14794, TEXTJOIN(""|"", TRUE, SPLIT(A10575, "";"")))))"),"#N/A")</f>
        <v>#N/A</v>
      </c>
    </row>
    <row r="10576">
      <c r="A10576" s="12" t="str">
        <f>IFERROR(__xludf.DUMMYFUNCTION("TEXTJOIN("";"", TRUE, FILTER(CID!$B$2:$B$14794, CID!B10576=CID!$D$2:$D$14794))"),"#N/A")</f>
        <v>#N/A</v>
      </c>
      <c r="B10576" s="12" t="str">
        <f>IFERROR(__xludf.DUMMYFUNCTION("TEXTJOIN(""; "", TRUE, FILTER(CID!B10576:B14794, REGEXMATCH(CID!D10576:D14794, TEXTJOIN(""|"", TRUE, SPLIT(A10576, "";"")))))"),"#N/A")</f>
        <v>#N/A</v>
      </c>
    </row>
    <row r="10577">
      <c r="A10577" s="12" t="str">
        <f>IFERROR(__xludf.DUMMYFUNCTION("TEXTJOIN("";"", TRUE, FILTER(CID!$B$2:$B$14794, CID!B10577=CID!$D$2:$D$14794))"),"#N/A")</f>
        <v>#N/A</v>
      </c>
      <c r="B10577" s="12" t="str">
        <f>IFERROR(__xludf.DUMMYFUNCTION("TEXTJOIN(""; "", TRUE, FILTER(CID!B10577:B14794, REGEXMATCH(CID!D10577:D14794, TEXTJOIN(""|"", TRUE, SPLIT(A10577, "";"")))))"),"#N/A")</f>
        <v>#N/A</v>
      </c>
    </row>
    <row r="10578">
      <c r="A10578" s="12" t="str">
        <f>IFERROR(__xludf.DUMMYFUNCTION("TEXTJOIN("";"", TRUE, FILTER(CID!$B$2:$B$14794, CID!B10578=CID!$D$2:$D$14794))"),"#N/A")</f>
        <v>#N/A</v>
      </c>
      <c r="B10578" s="12" t="str">
        <f>IFERROR(__xludf.DUMMYFUNCTION("TEXTJOIN(""; "", TRUE, FILTER(CID!B10578:B14794, REGEXMATCH(CID!D10578:D14794, TEXTJOIN(""|"", TRUE, SPLIT(A10578, "";"")))))"),"#N/A")</f>
        <v>#N/A</v>
      </c>
    </row>
    <row r="10579">
      <c r="A10579" s="12" t="str">
        <f>IFERROR(__xludf.DUMMYFUNCTION("TEXTJOIN("";"", TRUE, FILTER(CID!$B$2:$B$14794, CID!B10579=CID!$D$2:$D$14794))"),"#N/A")</f>
        <v>#N/A</v>
      </c>
      <c r="B10579" s="12" t="str">
        <f>IFERROR(__xludf.DUMMYFUNCTION("TEXTJOIN(""; "", TRUE, FILTER(CID!B10579:B14794, REGEXMATCH(CID!D10579:D14794, TEXTJOIN(""|"", TRUE, SPLIT(A10579, "";"")))))"),"#N/A")</f>
        <v>#N/A</v>
      </c>
    </row>
    <row r="10580">
      <c r="A10580" s="12" t="str">
        <f>IFERROR(__xludf.DUMMYFUNCTION("TEXTJOIN("";"", TRUE, FILTER(CID!$B$2:$B$14794, CID!B10580=CID!$D$2:$D$14794))"),"#N/A")</f>
        <v>#N/A</v>
      </c>
      <c r="B10580" s="12" t="str">
        <f>IFERROR(__xludf.DUMMYFUNCTION("TEXTJOIN(""; "", TRUE, FILTER(CID!B10580:B14794, REGEXMATCH(CID!D10580:D14794, TEXTJOIN(""|"", TRUE, SPLIT(A10580, "";"")))))"),"#N/A")</f>
        <v>#N/A</v>
      </c>
    </row>
    <row r="10581">
      <c r="A10581" s="12" t="str">
        <f>IFERROR(__xludf.DUMMYFUNCTION("TEXTJOIN("";"", TRUE, FILTER(CID!$B$2:$B$14794, CID!B10581=CID!$D$2:$D$14794))"),"#N/A")</f>
        <v>#N/A</v>
      </c>
      <c r="B10581" s="12" t="str">
        <f>IFERROR(__xludf.DUMMYFUNCTION("TEXTJOIN(""; "", TRUE, FILTER(CID!B10581:B14794, REGEXMATCH(CID!D10581:D14794, TEXTJOIN(""|"", TRUE, SPLIT(A10581, "";"")))))"),"#N/A")</f>
        <v>#N/A</v>
      </c>
    </row>
    <row r="10582">
      <c r="A10582" s="12" t="str">
        <f>IFERROR(__xludf.DUMMYFUNCTION("TEXTJOIN("";"", TRUE, FILTER(CID!$B$2:$B$14794, CID!B10582=CID!$D$2:$D$14794))"),"#N/A")</f>
        <v>#N/A</v>
      </c>
      <c r="B10582" s="12" t="str">
        <f>IFERROR(__xludf.DUMMYFUNCTION("TEXTJOIN(""; "", TRUE, FILTER(CID!B10582:B14794, REGEXMATCH(CID!D10582:D14794, TEXTJOIN(""|"", TRUE, SPLIT(A10582, "";"")))))"),"#N/A")</f>
        <v>#N/A</v>
      </c>
    </row>
    <row r="10583">
      <c r="A10583" s="12" t="str">
        <f>IFERROR(__xludf.DUMMYFUNCTION("TEXTJOIN("";"", TRUE, FILTER(CID!$B$2:$B$14794, CID!B10583=CID!$D$2:$D$14794))"),"#N/A")</f>
        <v>#N/A</v>
      </c>
      <c r="B10583" s="12" t="str">
        <f>IFERROR(__xludf.DUMMYFUNCTION("TEXTJOIN(""; "", TRUE, FILTER(CID!B10583:B14794, REGEXMATCH(CID!D10583:D14794, TEXTJOIN(""|"", TRUE, SPLIT(A10583, "";"")))))"),"#N/A")</f>
        <v>#N/A</v>
      </c>
    </row>
    <row r="10584">
      <c r="A10584" s="12" t="str">
        <f>IFERROR(__xludf.DUMMYFUNCTION("TEXTJOIN("";"", TRUE, FILTER(CID!$B$2:$B$14794, CID!B10584=CID!$D$2:$D$14794))"),"#N/A")</f>
        <v>#N/A</v>
      </c>
      <c r="B10584" s="12" t="str">
        <f>IFERROR(__xludf.DUMMYFUNCTION("TEXTJOIN(""; "", TRUE, FILTER(CID!B10584:B14794, REGEXMATCH(CID!D10584:D14794, TEXTJOIN(""|"", TRUE, SPLIT(A10584, "";"")))))"),"#N/A")</f>
        <v>#N/A</v>
      </c>
    </row>
    <row r="10585">
      <c r="A10585" s="12" t="str">
        <f>IFERROR(__xludf.DUMMYFUNCTION("TEXTJOIN("";"", TRUE, FILTER(CID!$B$2:$B$14794, CID!B10585=CID!$D$2:$D$14794))"),"#N/A")</f>
        <v>#N/A</v>
      </c>
      <c r="B10585" s="12" t="str">
        <f>IFERROR(__xludf.DUMMYFUNCTION("TEXTJOIN(""; "", TRUE, FILTER(CID!B10585:B14794, REGEXMATCH(CID!D10585:D14794, TEXTJOIN(""|"", TRUE, SPLIT(A10585, "";"")))))"),"#N/A")</f>
        <v>#N/A</v>
      </c>
    </row>
    <row r="10586">
      <c r="A10586" s="12" t="str">
        <f>IFERROR(__xludf.DUMMYFUNCTION("TEXTJOIN("";"", TRUE, FILTER(CID!$B$2:$B$14794, CID!B10586=CID!$D$2:$D$14794))"),"#N/A")</f>
        <v>#N/A</v>
      </c>
      <c r="B10586" s="12" t="str">
        <f>IFERROR(__xludf.DUMMYFUNCTION("TEXTJOIN(""; "", TRUE, FILTER(CID!B10586:B14794, REGEXMATCH(CID!D10586:D14794, TEXTJOIN(""|"", TRUE, SPLIT(A10586, "";"")))))"),"#N/A")</f>
        <v>#N/A</v>
      </c>
    </row>
    <row r="10587">
      <c r="A10587" s="12" t="str">
        <f>IFERROR(__xludf.DUMMYFUNCTION("TEXTJOIN("";"", TRUE, FILTER(CID!$B$2:$B$14794, CID!B10587=CID!$D$2:$D$14794))"),"#N/A")</f>
        <v>#N/A</v>
      </c>
      <c r="B10587" s="12" t="str">
        <f>IFERROR(__xludf.DUMMYFUNCTION("TEXTJOIN(""; "", TRUE, FILTER(CID!B10587:B14794, REGEXMATCH(CID!D10587:D14794, TEXTJOIN(""|"", TRUE, SPLIT(A10587, "";"")))))"),"#N/A")</f>
        <v>#N/A</v>
      </c>
    </row>
    <row r="10588">
      <c r="A10588" s="12" t="str">
        <f>IFERROR(__xludf.DUMMYFUNCTION("TEXTJOIN("";"", TRUE, FILTER(CID!$B$2:$B$14794, CID!B10588=CID!$D$2:$D$14794))"),"#N/A")</f>
        <v>#N/A</v>
      </c>
      <c r="B10588" s="12" t="str">
        <f>IFERROR(__xludf.DUMMYFUNCTION("TEXTJOIN(""; "", TRUE, FILTER(CID!B10588:B14794, REGEXMATCH(CID!D10588:D14794, TEXTJOIN(""|"", TRUE, SPLIT(A10588, "";"")))))"),"#N/A")</f>
        <v>#N/A</v>
      </c>
    </row>
    <row r="10589">
      <c r="A10589" s="12" t="str">
        <f>IFERROR(__xludf.DUMMYFUNCTION("TEXTJOIN("";"", TRUE, FILTER(CID!$B$2:$B$14794, CID!B10589=CID!$D$2:$D$14794))"),"#N/A")</f>
        <v>#N/A</v>
      </c>
      <c r="B10589" s="12" t="str">
        <f>IFERROR(__xludf.DUMMYFUNCTION("TEXTJOIN(""; "", TRUE, FILTER(CID!B10589:B14794, REGEXMATCH(CID!D10589:D14794, TEXTJOIN(""|"", TRUE, SPLIT(A10589, "";"")))))"),"#N/A")</f>
        <v>#N/A</v>
      </c>
    </row>
    <row r="10590">
      <c r="A10590" s="12" t="str">
        <f>IFERROR(__xludf.DUMMYFUNCTION("TEXTJOIN("";"", TRUE, FILTER(CID!$B$2:$B$14794, CID!B10590=CID!$D$2:$D$14794))"),"#N/A")</f>
        <v>#N/A</v>
      </c>
      <c r="B10590" s="12" t="str">
        <f>IFERROR(__xludf.DUMMYFUNCTION("TEXTJOIN(""; "", TRUE, FILTER(CID!B10590:B14794, REGEXMATCH(CID!D10590:D14794, TEXTJOIN(""|"", TRUE, SPLIT(A10590, "";"")))))"),"#N/A")</f>
        <v>#N/A</v>
      </c>
    </row>
    <row r="10591">
      <c r="A10591" s="12" t="str">
        <f>IFERROR(__xludf.DUMMYFUNCTION("TEXTJOIN("";"", TRUE, FILTER(CID!$B$2:$B$14794, CID!B10591=CID!$D$2:$D$14794))"),"#N/A")</f>
        <v>#N/A</v>
      </c>
      <c r="B10591" s="12" t="str">
        <f>IFERROR(__xludf.DUMMYFUNCTION("TEXTJOIN(""; "", TRUE, FILTER(CID!B10591:B14794, REGEXMATCH(CID!D10591:D14794, TEXTJOIN(""|"", TRUE, SPLIT(A10591, "";"")))))"),"#N/A")</f>
        <v>#N/A</v>
      </c>
    </row>
    <row r="10592">
      <c r="A10592" s="12" t="str">
        <f>IFERROR(__xludf.DUMMYFUNCTION("TEXTJOIN("";"", TRUE, FILTER(CID!$B$2:$B$14794, CID!B10592=CID!$D$2:$D$14794))"),"#N/A")</f>
        <v>#N/A</v>
      </c>
      <c r="B10592" s="12" t="str">
        <f>IFERROR(__xludf.DUMMYFUNCTION("TEXTJOIN(""; "", TRUE, FILTER(CID!B10592:B14794, REGEXMATCH(CID!D10592:D14794, TEXTJOIN(""|"", TRUE, SPLIT(A10592, "";"")))))"),"#N/A")</f>
        <v>#N/A</v>
      </c>
    </row>
    <row r="10593">
      <c r="A10593" s="12" t="str">
        <f>IFERROR(__xludf.DUMMYFUNCTION("TEXTJOIN("";"", TRUE, FILTER(CID!$B$2:$B$14794, CID!B10593=CID!$D$2:$D$14794))"),"#N/A")</f>
        <v>#N/A</v>
      </c>
      <c r="B10593" s="12" t="str">
        <f>IFERROR(__xludf.DUMMYFUNCTION("TEXTJOIN(""; "", TRUE, FILTER(CID!B10593:B14794, REGEXMATCH(CID!D10593:D14794, TEXTJOIN(""|"", TRUE, SPLIT(A10593, "";"")))))"),"#N/A")</f>
        <v>#N/A</v>
      </c>
    </row>
    <row r="10594">
      <c r="A10594" s="12" t="str">
        <f>IFERROR(__xludf.DUMMYFUNCTION("TEXTJOIN("";"", TRUE, FILTER(CID!$B$2:$B$14794, CID!B10594=CID!$D$2:$D$14794))"),"#N/A")</f>
        <v>#N/A</v>
      </c>
      <c r="B10594" s="12" t="str">
        <f>IFERROR(__xludf.DUMMYFUNCTION("TEXTJOIN(""; "", TRUE, FILTER(CID!B10594:B14794, REGEXMATCH(CID!D10594:D14794, TEXTJOIN(""|"", TRUE, SPLIT(A10594, "";"")))))"),"#N/A")</f>
        <v>#N/A</v>
      </c>
    </row>
    <row r="10595">
      <c r="A10595" s="12" t="str">
        <f>IFERROR(__xludf.DUMMYFUNCTION("TEXTJOIN("";"", TRUE, FILTER(CID!$B$2:$B$14794, CID!B10595=CID!$D$2:$D$14794))"),"#N/A")</f>
        <v>#N/A</v>
      </c>
      <c r="B10595" s="12" t="str">
        <f>IFERROR(__xludf.DUMMYFUNCTION("TEXTJOIN(""; "", TRUE, FILTER(CID!B10595:B14794, REGEXMATCH(CID!D10595:D14794, TEXTJOIN(""|"", TRUE, SPLIT(A10595, "";"")))))"),"#N/A")</f>
        <v>#N/A</v>
      </c>
    </row>
    <row r="10596">
      <c r="A10596" s="12" t="str">
        <f>IFERROR(__xludf.DUMMYFUNCTION("TEXTJOIN("";"", TRUE, FILTER(CID!$B$2:$B$14794, CID!B10596=CID!$D$2:$D$14794))"),"#N/A")</f>
        <v>#N/A</v>
      </c>
      <c r="B10596" s="12" t="str">
        <f>IFERROR(__xludf.DUMMYFUNCTION("TEXTJOIN(""; "", TRUE, FILTER(CID!B10596:B14794, REGEXMATCH(CID!D10596:D14794, TEXTJOIN(""|"", TRUE, SPLIT(A10596, "";"")))))"),"#N/A")</f>
        <v>#N/A</v>
      </c>
    </row>
    <row r="10597">
      <c r="A10597" s="12" t="str">
        <f>IFERROR(__xludf.DUMMYFUNCTION("TEXTJOIN("";"", TRUE, FILTER(CID!$B$2:$B$14794, CID!B10597=CID!$D$2:$D$14794))"),"#N/A")</f>
        <v>#N/A</v>
      </c>
      <c r="B10597" s="12" t="str">
        <f>IFERROR(__xludf.DUMMYFUNCTION("TEXTJOIN(""; "", TRUE, FILTER(CID!B10597:B14794, REGEXMATCH(CID!D10597:D14794, TEXTJOIN(""|"", TRUE, SPLIT(A10597, "";"")))))"),"#N/A")</f>
        <v>#N/A</v>
      </c>
    </row>
    <row r="10598">
      <c r="A10598" s="12" t="str">
        <f>IFERROR(__xludf.DUMMYFUNCTION("TEXTJOIN("";"", TRUE, FILTER(CID!$B$2:$B$14794, CID!B10598=CID!$D$2:$D$14794))"),"#N/A")</f>
        <v>#N/A</v>
      </c>
      <c r="B10598" s="12" t="str">
        <f>IFERROR(__xludf.DUMMYFUNCTION("TEXTJOIN(""; "", TRUE, FILTER(CID!B10598:B14794, REGEXMATCH(CID!D10598:D14794, TEXTJOIN(""|"", TRUE, SPLIT(A10598, "";"")))))"),"#N/A")</f>
        <v>#N/A</v>
      </c>
    </row>
    <row r="10599">
      <c r="A10599" s="12" t="str">
        <f>IFERROR(__xludf.DUMMYFUNCTION("TEXTJOIN("";"", TRUE, FILTER(CID!$B$2:$B$14794, CID!B10599=CID!$D$2:$D$14794))"),"#N/A")</f>
        <v>#N/A</v>
      </c>
      <c r="B10599" s="12" t="str">
        <f>IFERROR(__xludf.DUMMYFUNCTION("TEXTJOIN(""; "", TRUE, FILTER(CID!B10599:B14794, REGEXMATCH(CID!D10599:D14794, TEXTJOIN(""|"", TRUE, SPLIT(A10599, "";"")))))"),"#N/A")</f>
        <v>#N/A</v>
      </c>
    </row>
    <row r="10600">
      <c r="A10600" s="12" t="str">
        <f>IFERROR(__xludf.DUMMYFUNCTION("TEXTJOIN("";"", TRUE, FILTER(CID!$B$2:$B$14794, CID!B10600=CID!$D$2:$D$14794))"),"#N/A")</f>
        <v>#N/A</v>
      </c>
      <c r="B10600" s="12" t="str">
        <f>IFERROR(__xludf.DUMMYFUNCTION("TEXTJOIN(""; "", TRUE, FILTER(CID!B10600:B14794, REGEXMATCH(CID!D10600:D14794, TEXTJOIN(""|"", TRUE, SPLIT(A10600, "";"")))))"),"#N/A")</f>
        <v>#N/A</v>
      </c>
    </row>
    <row r="10601">
      <c r="A10601" s="12" t="str">
        <f>IFERROR(__xludf.DUMMYFUNCTION("TEXTJOIN("";"", TRUE, FILTER(CID!$B$2:$B$14794, CID!B10601=CID!$D$2:$D$14794))"),"#N/A")</f>
        <v>#N/A</v>
      </c>
      <c r="B10601" s="12" t="str">
        <f>IFERROR(__xludf.DUMMYFUNCTION("TEXTJOIN(""; "", TRUE, FILTER(CID!B10601:B14794, REGEXMATCH(CID!D10601:D14794, TEXTJOIN(""|"", TRUE, SPLIT(A10601, "";"")))))"),"#N/A")</f>
        <v>#N/A</v>
      </c>
    </row>
    <row r="10602">
      <c r="A10602" s="12" t="str">
        <f>IFERROR(__xludf.DUMMYFUNCTION("TEXTJOIN("";"", TRUE, FILTER(CID!$B$2:$B$14794, CID!B10602=CID!$D$2:$D$14794))"),"#N/A")</f>
        <v>#N/A</v>
      </c>
      <c r="B10602" s="12" t="str">
        <f>IFERROR(__xludf.DUMMYFUNCTION("TEXTJOIN(""; "", TRUE, FILTER(CID!B10602:B14794, REGEXMATCH(CID!D10602:D14794, TEXTJOIN(""|"", TRUE, SPLIT(A10602, "";"")))))"),"#N/A")</f>
        <v>#N/A</v>
      </c>
    </row>
    <row r="10603">
      <c r="A10603" s="12" t="str">
        <f>IFERROR(__xludf.DUMMYFUNCTION("TEXTJOIN("";"", TRUE, FILTER(CID!$B$2:$B$14794, CID!B10603=CID!$D$2:$D$14794))"),"#N/A")</f>
        <v>#N/A</v>
      </c>
      <c r="B10603" s="12" t="str">
        <f>IFERROR(__xludf.DUMMYFUNCTION("TEXTJOIN(""; "", TRUE, FILTER(CID!B10603:B14794, REGEXMATCH(CID!D10603:D14794, TEXTJOIN(""|"", TRUE, SPLIT(A10603, "";"")))))"),"#N/A")</f>
        <v>#N/A</v>
      </c>
    </row>
    <row r="10604">
      <c r="A10604" s="12" t="str">
        <f>IFERROR(__xludf.DUMMYFUNCTION("TEXTJOIN("";"", TRUE, FILTER(CID!$B$2:$B$14794, CID!B10604=CID!$D$2:$D$14794))"),"#N/A")</f>
        <v>#N/A</v>
      </c>
      <c r="B10604" s="12" t="str">
        <f>IFERROR(__xludf.DUMMYFUNCTION("TEXTJOIN(""; "", TRUE, FILTER(CID!B10604:B14794, REGEXMATCH(CID!D10604:D14794, TEXTJOIN(""|"", TRUE, SPLIT(A10604, "";"")))))"),"#N/A")</f>
        <v>#N/A</v>
      </c>
    </row>
    <row r="10605">
      <c r="A10605" s="12" t="str">
        <f>IFERROR(__xludf.DUMMYFUNCTION("TEXTJOIN("";"", TRUE, FILTER(CID!$B$2:$B$14794, CID!B10605=CID!$D$2:$D$14794))"),"#N/A")</f>
        <v>#N/A</v>
      </c>
      <c r="B10605" s="12" t="str">
        <f>IFERROR(__xludf.DUMMYFUNCTION("TEXTJOIN(""; "", TRUE, FILTER(CID!B10605:B14794, REGEXMATCH(CID!D10605:D14794, TEXTJOIN(""|"", TRUE, SPLIT(A10605, "";"")))))"),"#N/A")</f>
        <v>#N/A</v>
      </c>
    </row>
    <row r="10606">
      <c r="A10606" s="12" t="str">
        <f>IFERROR(__xludf.DUMMYFUNCTION("TEXTJOIN("";"", TRUE, FILTER(CID!$B$2:$B$14794, CID!B10606=CID!$D$2:$D$14794))"),"#N/A")</f>
        <v>#N/A</v>
      </c>
      <c r="B10606" s="12" t="str">
        <f>IFERROR(__xludf.DUMMYFUNCTION("TEXTJOIN(""; "", TRUE, FILTER(CID!B10606:B14794, REGEXMATCH(CID!D10606:D14794, TEXTJOIN(""|"", TRUE, SPLIT(A10606, "";"")))))"),"#N/A")</f>
        <v>#N/A</v>
      </c>
    </row>
    <row r="10607">
      <c r="A10607" s="12" t="str">
        <f>IFERROR(__xludf.DUMMYFUNCTION("TEXTJOIN("";"", TRUE, FILTER(CID!$B$2:$B$14794, CID!B10607=CID!$D$2:$D$14794))"),"#N/A")</f>
        <v>#N/A</v>
      </c>
      <c r="B10607" s="12" t="str">
        <f>IFERROR(__xludf.DUMMYFUNCTION("TEXTJOIN(""; "", TRUE, FILTER(CID!B10607:B14794, REGEXMATCH(CID!D10607:D14794, TEXTJOIN(""|"", TRUE, SPLIT(A10607, "";"")))))"),"#N/A")</f>
        <v>#N/A</v>
      </c>
    </row>
    <row r="10608">
      <c r="A10608" s="12" t="str">
        <f>IFERROR(__xludf.DUMMYFUNCTION("TEXTJOIN("";"", TRUE, FILTER(CID!$B$2:$B$14794, CID!B10608=CID!$D$2:$D$14794))"),"#N/A")</f>
        <v>#N/A</v>
      </c>
      <c r="B10608" s="12" t="str">
        <f>IFERROR(__xludf.DUMMYFUNCTION("TEXTJOIN(""; "", TRUE, FILTER(CID!B10608:B14794, REGEXMATCH(CID!D10608:D14794, TEXTJOIN(""|"", TRUE, SPLIT(A10608, "";"")))))"),"#N/A")</f>
        <v>#N/A</v>
      </c>
    </row>
    <row r="10609">
      <c r="A10609" s="12" t="str">
        <f>IFERROR(__xludf.DUMMYFUNCTION("TEXTJOIN("";"", TRUE, FILTER(CID!$B$2:$B$14794, CID!B10609=CID!$D$2:$D$14794))"),"#N/A")</f>
        <v>#N/A</v>
      </c>
      <c r="B10609" s="12" t="str">
        <f>IFERROR(__xludf.DUMMYFUNCTION("TEXTJOIN(""; "", TRUE, FILTER(CID!B10609:B14794, REGEXMATCH(CID!D10609:D14794, TEXTJOIN(""|"", TRUE, SPLIT(A10609, "";"")))))"),"#N/A")</f>
        <v>#N/A</v>
      </c>
    </row>
    <row r="10610">
      <c r="A10610" s="12" t="str">
        <f>IFERROR(__xludf.DUMMYFUNCTION("TEXTJOIN("";"", TRUE, FILTER(CID!$B$2:$B$14794, CID!B10610=CID!$D$2:$D$14794))"),"#N/A")</f>
        <v>#N/A</v>
      </c>
      <c r="B10610" s="12" t="str">
        <f>IFERROR(__xludf.DUMMYFUNCTION("TEXTJOIN(""; "", TRUE, FILTER(CID!B10610:B14794, REGEXMATCH(CID!D10610:D14794, TEXTJOIN(""|"", TRUE, SPLIT(A10610, "";"")))))"),"#N/A")</f>
        <v>#N/A</v>
      </c>
    </row>
    <row r="10611">
      <c r="A10611" s="12" t="str">
        <f>IFERROR(__xludf.DUMMYFUNCTION("TEXTJOIN("";"", TRUE, FILTER(CID!$B$2:$B$14794, CID!B10611=CID!$D$2:$D$14794))"),"#N/A")</f>
        <v>#N/A</v>
      </c>
      <c r="B10611" s="12" t="str">
        <f>IFERROR(__xludf.DUMMYFUNCTION("TEXTJOIN(""; "", TRUE, FILTER(CID!B10611:B14794, REGEXMATCH(CID!D10611:D14794, TEXTJOIN(""|"", TRUE, SPLIT(A10611, "";"")))))"),"#N/A")</f>
        <v>#N/A</v>
      </c>
    </row>
    <row r="10612">
      <c r="A10612" s="12" t="str">
        <f>IFERROR(__xludf.DUMMYFUNCTION("TEXTJOIN("";"", TRUE, FILTER(CID!$B$2:$B$14794, CID!B10612=CID!$D$2:$D$14794))"),"#N/A")</f>
        <v>#N/A</v>
      </c>
      <c r="B10612" s="12" t="str">
        <f>IFERROR(__xludf.DUMMYFUNCTION("TEXTJOIN(""; "", TRUE, FILTER(CID!B10612:B14794, REGEXMATCH(CID!D10612:D14794, TEXTJOIN(""|"", TRUE, SPLIT(A10612, "";"")))))"),"#N/A")</f>
        <v>#N/A</v>
      </c>
    </row>
    <row r="10613">
      <c r="A10613" s="12" t="str">
        <f>IFERROR(__xludf.DUMMYFUNCTION("TEXTJOIN("";"", TRUE, FILTER(CID!$B$2:$B$14794, CID!B10613=CID!$D$2:$D$14794))"),"#N/A")</f>
        <v>#N/A</v>
      </c>
      <c r="B10613" s="12" t="str">
        <f>IFERROR(__xludf.DUMMYFUNCTION("TEXTJOIN(""; "", TRUE, FILTER(CID!B10613:B14794, REGEXMATCH(CID!D10613:D14794, TEXTJOIN(""|"", TRUE, SPLIT(A10613, "";"")))))"),"#N/A")</f>
        <v>#N/A</v>
      </c>
    </row>
    <row r="10614">
      <c r="A10614" s="12" t="str">
        <f>IFERROR(__xludf.DUMMYFUNCTION("TEXTJOIN("";"", TRUE, FILTER(CID!$B$2:$B$14794, CID!B10614=CID!$D$2:$D$14794))"),"#N/A")</f>
        <v>#N/A</v>
      </c>
      <c r="B10614" s="12" t="str">
        <f>IFERROR(__xludf.DUMMYFUNCTION("TEXTJOIN(""; "", TRUE, FILTER(CID!B10614:B14794, REGEXMATCH(CID!D10614:D14794, TEXTJOIN(""|"", TRUE, SPLIT(A10614, "";"")))))"),"#N/A")</f>
        <v>#N/A</v>
      </c>
    </row>
    <row r="10615">
      <c r="A10615" s="12" t="str">
        <f>IFERROR(__xludf.DUMMYFUNCTION("TEXTJOIN("";"", TRUE, FILTER(CID!$B$2:$B$14794, CID!B10615=CID!$D$2:$D$14794))"),"#N/A")</f>
        <v>#N/A</v>
      </c>
      <c r="B10615" s="12" t="str">
        <f>IFERROR(__xludf.DUMMYFUNCTION("TEXTJOIN(""; "", TRUE, FILTER(CID!B10615:B14794, REGEXMATCH(CID!D10615:D14794, TEXTJOIN(""|"", TRUE, SPLIT(A10615, "";"")))))"),"#N/A")</f>
        <v>#N/A</v>
      </c>
    </row>
    <row r="10616">
      <c r="A10616" s="12" t="str">
        <f>IFERROR(__xludf.DUMMYFUNCTION("TEXTJOIN("";"", TRUE, FILTER(CID!$B$2:$B$14794, CID!B10616=CID!$D$2:$D$14794))"),"#N/A")</f>
        <v>#N/A</v>
      </c>
      <c r="B10616" s="12" t="str">
        <f>IFERROR(__xludf.DUMMYFUNCTION("TEXTJOIN(""; "", TRUE, FILTER(CID!B10616:B14794, REGEXMATCH(CID!D10616:D14794, TEXTJOIN(""|"", TRUE, SPLIT(A10616, "";"")))))"),"#N/A")</f>
        <v>#N/A</v>
      </c>
    </row>
    <row r="10617">
      <c r="A10617" s="12" t="str">
        <f>IFERROR(__xludf.DUMMYFUNCTION("TEXTJOIN("";"", TRUE, FILTER(CID!$B$2:$B$14794, CID!B10617=CID!$D$2:$D$14794))"),"#N/A")</f>
        <v>#N/A</v>
      </c>
      <c r="B10617" s="12" t="str">
        <f>IFERROR(__xludf.DUMMYFUNCTION("TEXTJOIN(""; "", TRUE, FILTER(CID!B10617:B14794, REGEXMATCH(CID!D10617:D14794, TEXTJOIN(""|"", TRUE, SPLIT(A10617, "";"")))))"),"#N/A")</f>
        <v>#N/A</v>
      </c>
    </row>
    <row r="10618">
      <c r="A10618" s="12" t="str">
        <f>IFERROR(__xludf.DUMMYFUNCTION("TEXTJOIN("";"", TRUE, FILTER(CID!$B$2:$B$14794, CID!B10618=CID!$D$2:$D$14794))"),"#N/A")</f>
        <v>#N/A</v>
      </c>
      <c r="B10618" s="12" t="str">
        <f>IFERROR(__xludf.DUMMYFUNCTION("TEXTJOIN(""; "", TRUE, FILTER(CID!B10618:B14794, REGEXMATCH(CID!D10618:D14794, TEXTJOIN(""|"", TRUE, SPLIT(A10618, "";"")))))"),"#N/A")</f>
        <v>#N/A</v>
      </c>
    </row>
    <row r="10619">
      <c r="A10619" s="12" t="str">
        <f>IFERROR(__xludf.DUMMYFUNCTION("TEXTJOIN("";"", TRUE, FILTER(CID!$B$2:$B$14794, CID!B10619=CID!$D$2:$D$14794))"),"#N/A")</f>
        <v>#N/A</v>
      </c>
      <c r="B10619" s="12" t="str">
        <f>IFERROR(__xludf.DUMMYFUNCTION("TEXTJOIN(""; "", TRUE, FILTER(CID!B10619:B14794, REGEXMATCH(CID!D10619:D14794, TEXTJOIN(""|"", TRUE, SPLIT(A10619, "";"")))))"),"#N/A")</f>
        <v>#N/A</v>
      </c>
    </row>
    <row r="10620">
      <c r="A10620" s="12" t="str">
        <f>IFERROR(__xludf.DUMMYFUNCTION("TEXTJOIN("";"", TRUE, FILTER(CID!$B$2:$B$14794, CID!B10620=CID!$D$2:$D$14794))"),"#N/A")</f>
        <v>#N/A</v>
      </c>
      <c r="B10620" s="12" t="str">
        <f>IFERROR(__xludf.DUMMYFUNCTION("TEXTJOIN(""; "", TRUE, FILTER(CID!B10620:B14794, REGEXMATCH(CID!D10620:D14794, TEXTJOIN(""|"", TRUE, SPLIT(A10620, "";"")))))"),"#N/A")</f>
        <v>#N/A</v>
      </c>
    </row>
    <row r="10621">
      <c r="A10621" s="12" t="str">
        <f>IFERROR(__xludf.DUMMYFUNCTION("TEXTJOIN("";"", TRUE, FILTER(CID!$B$2:$B$14794, CID!B10621=CID!$D$2:$D$14794))"),"#N/A")</f>
        <v>#N/A</v>
      </c>
      <c r="B10621" s="12" t="str">
        <f>IFERROR(__xludf.DUMMYFUNCTION("TEXTJOIN(""; "", TRUE, FILTER(CID!B10621:B14794, REGEXMATCH(CID!D10621:D14794, TEXTJOIN(""|"", TRUE, SPLIT(A10621, "";"")))))"),"#N/A")</f>
        <v>#N/A</v>
      </c>
    </row>
    <row r="10622">
      <c r="A10622" s="12" t="str">
        <f>IFERROR(__xludf.DUMMYFUNCTION("TEXTJOIN("";"", TRUE, FILTER(CID!$B$2:$B$14794, CID!B10622=CID!$D$2:$D$14794))"),"#N/A")</f>
        <v>#N/A</v>
      </c>
      <c r="B10622" s="12" t="str">
        <f>IFERROR(__xludf.DUMMYFUNCTION("TEXTJOIN(""; "", TRUE, FILTER(CID!B10622:B14794, REGEXMATCH(CID!D10622:D14794, TEXTJOIN(""|"", TRUE, SPLIT(A10622, "";"")))))"),"#N/A")</f>
        <v>#N/A</v>
      </c>
    </row>
    <row r="10623">
      <c r="A10623" s="12" t="str">
        <f>IFERROR(__xludf.DUMMYFUNCTION("TEXTJOIN("";"", TRUE, FILTER(CID!$B$2:$B$14794, CID!B10623=CID!$D$2:$D$14794))"),"#N/A")</f>
        <v>#N/A</v>
      </c>
      <c r="B10623" s="12" t="str">
        <f>IFERROR(__xludf.DUMMYFUNCTION("TEXTJOIN(""; "", TRUE, FILTER(CID!B10623:B14794, REGEXMATCH(CID!D10623:D14794, TEXTJOIN(""|"", TRUE, SPLIT(A10623, "";"")))))"),"#N/A")</f>
        <v>#N/A</v>
      </c>
    </row>
    <row r="10624">
      <c r="A10624" s="12" t="str">
        <f>IFERROR(__xludf.DUMMYFUNCTION("TEXTJOIN("";"", TRUE, FILTER(CID!$B$2:$B$14794, CID!B10624=CID!$D$2:$D$14794))"),"#N/A")</f>
        <v>#N/A</v>
      </c>
      <c r="B10624" s="12" t="str">
        <f>IFERROR(__xludf.DUMMYFUNCTION("TEXTJOIN(""; "", TRUE, FILTER(CID!B10624:B14794, REGEXMATCH(CID!D10624:D14794, TEXTJOIN(""|"", TRUE, SPLIT(A10624, "";"")))))"),"#N/A")</f>
        <v>#N/A</v>
      </c>
    </row>
    <row r="10625">
      <c r="A10625" s="12" t="str">
        <f>IFERROR(__xludf.DUMMYFUNCTION("TEXTJOIN("";"", TRUE, FILTER(CID!$B$2:$B$14794, CID!B10625=CID!$D$2:$D$14794))"),"#N/A")</f>
        <v>#N/A</v>
      </c>
      <c r="B10625" s="12" t="str">
        <f>IFERROR(__xludf.DUMMYFUNCTION("TEXTJOIN(""; "", TRUE, FILTER(CID!B10625:B14794, REGEXMATCH(CID!D10625:D14794, TEXTJOIN(""|"", TRUE, SPLIT(A10625, "";"")))))"),"#N/A")</f>
        <v>#N/A</v>
      </c>
    </row>
    <row r="10626">
      <c r="A10626" s="12" t="str">
        <f>IFERROR(__xludf.DUMMYFUNCTION("TEXTJOIN("";"", TRUE, FILTER(CID!$B$2:$B$14794, CID!B10626=CID!$D$2:$D$14794))"),"#N/A")</f>
        <v>#N/A</v>
      </c>
      <c r="B10626" s="12" t="str">
        <f>IFERROR(__xludf.DUMMYFUNCTION("TEXTJOIN(""; "", TRUE, FILTER(CID!B10626:B14794, REGEXMATCH(CID!D10626:D14794, TEXTJOIN(""|"", TRUE, SPLIT(A10626, "";"")))))"),"#N/A")</f>
        <v>#N/A</v>
      </c>
    </row>
    <row r="10627">
      <c r="A10627" s="12" t="str">
        <f>IFERROR(__xludf.DUMMYFUNCTION("TEXTJOIN("";"", TRUE, FILTER(CID!$B$2:$B$14794, CID!B10627=CID!$D$2:$D$14794))"),"#N/A")</f>
        <v>#N/A</v>
      </c>
      <c r="B10627" s="12" t="str">
        <f>IFERROR(__xludf.DUMMYFUNCTION("TEXTJOIN(""; "", TRUE, FILTER(CID!B10627:B14794, REGEXMATCH(CID!D10627:D14794, TEXTJOIN(""|"", TRUE, SPLIT(A10627, "";"")))))"),"#N/A")</f>
        <v>#N/A</v>
      </c>
    </row>
    <row r="10628">
      <c r="A10628" s="12" t="str">
        <f>IFERROR(__xludf.DUMMYFUNCTION("TEXTJOIN("";"", TRUE, FILTER(CID!$B$2:$B$14794, CID!B10628=CID!$D$2:$D$14794))"),"#N/A")</f>
        <v>#N/A</v>
      </c>
      <c r="B10628" s="12" t="str">
        <f>IFERROR(__xludf.DUMMYFUNCTION("TEXTJOIN(""; "", TRUE, FILTER(CID!B10628:B14794, REGEXMATCH(CID!D10628:D14794, TEXTJOIN(""|"", TRUE, SPLIT(A10628, "";"")))))"),"#N/A")</f>
        <v>#N/A</v>
      </c>
    </row>
    <row r="10629">
      <c r="A10629" s="12" t="str">
        <f>IFERROR(__xludf.DUMMYFUNCTION("TEXTJOIN("";"", TRUE, FILTER(CID!$B$2:$B$14794, CID!B10629=CID!$D$2:$D$14794))"),"#N/A")</f>
        <v>#N/A</v>
      </c>
      <c r="B10629" s="12" t="str">
        <f>IFERROR(__xludf.DUMMYFUNCTION("TEXTJOIN(""; "", TRUE, FILTER(CID!B10629:B14794, REGEXMATCH(CID!D10629:D14794, TEXTJOIN(""|"", TRUE, SPLIT(A10629, "";"")))))"),"#N/A")</f>
        <v>#N/A</v>
      </c>
    </row>
    <row r="10630">
      <c r="A10630" s="12" t="str">
        <f>IFERROR(__xludf.DUMMYFUNCTION("TEXTJOIN("";"", TRUE, FILTER(CID!$B$2:$B$14794, CID!B10630=CID!$D$2:$D$14794))"),"#N/A")</f>
        <v>#N/A</v>
      </c>
      <c r="B10630" s="12" t="str">
        <f>IFERROR(__xludf.DUMMYFUNCTION("TEXTJOIN(""; "", TRUE, FILTER(CID!B10630:B14794, REGEXMATCH(CID!D10630:D14794, TEXTJOIN(""|"", TRUE, SPLIT(A10630, "";"")))))"),"#N/A")</f>
        <v>#N/A</v>
      </c>
    </row>
    <row r="10631">
      <c r="A10631" s="12" t="str">
        <f>IFERROR(__xludf.DUMMYFUNCTION("TEXTJOIN("";"", TRUE, FILTER(CID!$B$2:$B$14794, CID!B10631=CID!$D$2:$D$14794))"),"#N/A")</f>
        <v>#N/A</v>
      </c>
      <c r="B10631" s="12" t="str">
        <f>IFERROR(__xludf.DUMMYFUNCTION("TEXTJOIN(""; "", TRUE, FILTER(CID!B10631:B14794, REGEXMATCH(CID!D10631:D14794, TEXTJOIN(""|"", TRUE, SPLIT(A10631, "";"")))))"),"#N/A")</f>
        <v>#N/A</v>
      </c>
    </row>
    <row r="10632">
      <c r="A10632" s="12" t="str">
        <f>IFERROR(__xludf.DUMMYFUNCTION("TEXTJOIN("";"", TRUE, FILTER(CID!$B$2:$B$14794, CID!B10632=CID!$D$2:$D$14794))"),"#N/A")</f>
        <v>#N/A</v>
      </c>
      <c r="B10632" s="12" t="str">
        <f>IFERROR(__xludf.DUMMYFUNCTION("TEXTJOIN(""; "", TRUE, FILTER(CID!B10632:B14794, REGEXMATCH(CID!D10632:D14794, TEXTJOIN(""|"", TRUE, SPLIT(A10632, "";"")))))"),"#N/A")</f>
        <v>#N/A</v>
      </c>
    </row>
    <row r="10633">
      <c r="A10633" s="12" t="str">
        <f>IFERROR(__xludf.DUMMYFUNCTION("TEXTJOIN("";"", TRUE, FILTER(CID!$B$2:$B$14794, CID!B10633=CID!$D$2:$D$14794))"),"#N/A")</f>
        <v>#N/A</v>
      </c>
      <c r="B10633" s="12" t="str">
        <f>IFERROR(__xludf.DUMMYFUNCTION("TEXTJOIN(""; "", TRUE, FILTER(CID!B10633:B14794, REGEXMATCH(CID!D10633:D14794, TEXTJOIN(""|"", TRUE, SPLIT(A10633, "";"")))))"),"#N/A")</f>
        <v>#N/A</v>
      </c>
    </row>
    <row r="10634">
      <c r="A10634" s="12" t="str">
        <f>IFERROR(__xludf.DUMMYFUNCTION("TEXTJOIN("";"", TRUE, FILTER(CID!$B$2:$B$14794, CID!B10634=CID!$D$2:$D$14794))"),"#N/A")</f>
        <v>#N/A</v>
      </c>
      <c r="B10634" s="12" t="str">
        <f>IFERROR(__xludf.DUMMYFUNCTION("TEXTJOIN(""; "", TRUE, FILTER(CID!B10634:B14794, REGEXMATCH(CID!D10634:D14794, TEXTJOIN(""|"", TRUE, SPLIT(A10634, "";"")))))"),"#N/A")</f>
        <v>#N/A</v>
      </c>
    </row>
    <row r="10635">
      <c r="A10635" s="12" t="str">
        <f>IFERROR(__xludf.DUMMYFUNCTION("TEXTJOIN("";"", TRUE, FILTER(CID!$B$2:$B$14794, CID!B10635=CID!$D$2:$D$14794))"),"#N/A")</f>
        <v>#N/A</v>
      </c>
      <c r="B10635" s="12" t="str">
        <f>IFERROR(__xludf.DUMMYFUNCTION("TEXTJOIN(""; "", TRUE, FILTER(CID!B10635:B14794, REGEXMATCH(CID!D10635:D14794, TEXTJOIN(""|"", TRUE, SPLIT(A10635, "";"")))))"),"#N/A")</f>
        <v>#N/A</v>
      </c>
    </row>
    <row r="10636">
      <c r="A10636" s="12" t="str">
        <f>IFERROR(__xludf.DUMMYFUNCTION("TEXTJOIN("";"", TRUE, FILTER(CID!$B$2:$B$14794, CID!B10636=CID!$D$2:$D$14794))"),"#N/A")</f>
        <v>#N/A</v>
      </c>
      <c r="B10636" s="12" t="str">
        <f>IFERROR(__xludf.DUMMYFUNCTION("TEXTJOIN(""; "", TRUE, FILTER(CID!B10636:B14794, REGEXMATCH(CID!D10636:D14794, TEXTJOIN(""|"", TRUE, SPLIT(A10636, "";"")))))"),"#N/A")</f>
        <v>#N/A</v>
      </c>
    </row>
    <row r="10637">
      <c r="A10637" s="12" t="str">
        <f>IFERROR(__xludf.DUMMYFUNCTION("TEXTJOIN("";"", TRUE, FILTER(CID!$B$2:$B$14794, CID!B10637=CID!$D$2:$D$14794))"),"#N/A")</f>
        <v>#N/A</v>
      </c>
      <c r="B10637" s="12" t="str">
        <f>IFERROR(__xludf.DUMMYFUNCTION("TEXTJOIN(""; "", TRUE, FILTER(CID!B10637:B14794, REGEXMATCH(CID!D10637:D14794, TEXTJOIN(""|"", TRUE, SPLIT(A10637, "";"")))))"),"#N/A")</f>
        <v>#N/A</v>
      </c>
    </row>
    <row r="10638">
      <c r="A10638" s="12" t="str">
        <f>IFERROR(__xludf.DUMMYFUNCTION("TEXTJOIN("";"", TRUE, FILTER(CID!$B$2:$B$14794, CID!B10638=CID!$D$2:$D$14794))"),"#N/A")</f>
        <v>#N/A</v>
      </c>
      <c r="B10638" s="12" t="str">
        <f>IFERROR(__xludf.DUMMYFUNCTION("TEXTJOIN(""; "", TRUE, FILTER(CID!B10638:B14794, REGEXMATCH(CID!D10638:D14794, TEXTJOIN(""|"", TRUE, SPLIT(A10638, "";"")))))"),"#N/A")</f>
        <v>#N/A</v>
      </c>
    </row>
    <row r="10639">
      <c r="A10639" s="12" t="str">
        <f>IFERROR(__xludf.DUMMYFUNCTION("TEXTJOIN("";"", TRUE, FILTER(CID!$B$2:$B$14794, CID!B10639=CID!$D$2:$D$14794))"),"#N/A")</f>
        <v>#N/A</v>
      </c>
      <c r="B10639" s="12" t="str">
        <f>IFERROR(__xludf.DUMMYFUNCTION("TEXTJOIN(""; "", TRUE, FILTER(CID!B10639:B14794, REGEXMATCH(CID!D10639:D14794, TEXTJOIN(""|"", TRUE, SPLIT(A10639, "";"")))))"),"#N/A")</f>
        <v>#N/A</v>
      </c>
    </row>
    <row r="10640">
      <c r="A10640" s="12" t="str">
        <f>IFERROR(__xludf.DUMMYFUNCTION("TEXTJOIN("";"", TRUE, FILTER(CID!$B$2:$B$14794, CID!B10640=CID!$D$2:$D$14794))"),"#N/A")</f>
        <v>#N/A</v>
      </c>
      <c r="B10640" s="12" t="str">
        <f>IFERROR(__xludf.DUMMYFUNCTION("TEXTJOIN(""; "", TRUE, FILTER(CID!B10640:B14794, REGEXMATCH(CID!D10640:D14794, TEXTJOIN(""|"", TRUE, SPLIT(A10640, "";"")))))"),"#N/A")</f>
        <v>#N/A</v>
      </c>
    </row>
    <row r="10641">
      <c r="A10641" s="12" t="str">
        <f>IFERROR(__xludf.DUMMYFUNCTION("TEXTJOIN("";"", TRUE, FILTER(CID!$B$2:$B$14794, CID!B10641=CID!$D$2:$D$14794))"),"#N/A")</f>
        <v>#N/A</v>
      </c>
      <c r="B10641" s="12" t="str">
        <f>IFERROR(__xludf.DUMMYFUNCTION("TEXTJOIN(""; "", TRUE, FILTER(CID!B10641:B14794, REGEXMATCH(CID!D10641:D14794, TEXTJOIN(""|"", TRUE, SPLIT(A10641, "";"")))))"),"#N/A")</f>
        <v>#N/A</v>
      </c>
    </row>
    <row r="10642">
      <c r="A10642" s="12" t="str">
        <f>IFERROR(__xludf.DUMMYFUNCTION("TEXTJOIN("";"", TRUE, FILTER(CID!$B$2:$B$14794, CID!B10642=CID!$D$2:$D$14794))"),"#N/A")</f>
        <v>#N/A</v>
      </c>
      <c r="B10642" s="12" t="str">
        <f>IFERROR(__xludf.DUMMYFUNCTION("TEXTJOIN(""; "", TRUE, FILTER(CID!B10642:B14794, REGEXMATCH(CID!D10642:D14794, TEXTJOIN(""|"", TRUE, SPLIT(A10642, "";"")))))"),"#N/A")</f>
        <v>#N/A</v>
      </c>
    </row>
    <row r="10643">
      <c r="A10643" s="12" t="str">
        <f>IFERROR(__xludf.DUMMYFUNCTION("TEXTJOIN("";"", TRUE, FILTER(CID!$B$2:$B$14794, CID!B10643=CID!$D$2:$D$14794))"),"#N/A")</f>
        <v>#N/A</v>
      </c>
      <c r="B10643" s="12" t="str">
        <f>IFERROR(__xludf.DUMMYFUNCTION("TEXTJOIN(""; "", TRUE, FILTER(CID!B10643:B14794, REGEXMATCH(CID!D10643:D14794, TEXTJOIN(""|"", TRUE, SPLIT(A10643, "";"")))))"),"#N/A")</f>
        <v>#N/A</v>
      </c>
    </row>
    <row r="10644">
      <c r="A10644" s="12" t="str">
        <f>IFERROR(__xludf.DUMMYFUNCTION("TEXTJOIN("";"", TRUE, FILTER(CID!$B$2:$B$14794, CID!B10644=CID!$D$2:$D$14794))"),"#N/A")</f>
        <v>#N/A</v>
      </c>
      <c r="B10644" s="12" t="str">
        <f>IFERROR(__xludf.DUMMYFUNCTION("TEXTJOIN(""; "", TRUE, FILTER(CID!B10644:B14794, REGEXMATCH(CID!D10644:D14794, TEXTJOIN(""|"", TRUE, SPLIT(A10644, "";"")))))"),"#N/A")</f>
        <v>#N/A</v>
      </c>
    </row>
    <row r="10645">
      <c r="A10645" s="12" t="str">
        <f>IFERROR(__xludf.DUMMYFUNCTION("TEXTJOIN("";"", TRUE, FILTER(CID!$B$2:$B$14794, CID!B10645=CID!$D$2:$D$14794))"),"#N/A")</f>
        <v>#N/A</v>
      </c>
      <c r="B10645" s="12" t="str">
        <f>IFERROR(__xludf.DUMMYFUNCTION("TEXTJOIN(""; "", TRUE, FILTER(CID!B10645:B14794, REGEXMATCH(CID!D10645:D14794, TEXTJOIN(""|"", TRUE, SPLIT(A10645, "";"")))))"),"#N/A")</f>
        <v>#N/A</v>
      </c>
    </row>
    <row r="10646">
      <c r="A10646" s="12" t="str">
        <f>IFERROR(__xludf.DUMMYFUNCTION("TEXTJOIN("";"", TRUE, FILTER(CID!$B$2:$B$14794, CID!B10646=CID!$D$2:$D$14794))"),"#N/A")</f>
        <v>#N/A</v>
      </c>
      <c r="B10646" s="12" t="str">
        <f>IFERROR(__xludf.DUMMYFUNCTION("TEXTJOIN(""; "", TRUE, FILTER(CID!B10646:B14794, REGEXMATCH(CID!D10646:D14794, TEXTJOIN(""|"", TRUE, SPLIT(A10646, "";"")))))"),"#N/A")</f>
        <v>#N/A</v>
      </c>
    </row>
    <row r="10647">
      <c r="A10647" s="12" t="str">
        <f>IFERROR(__xludf.DUMMYFUNCTION("TEXTJOIN("";"", TRUE, FILTER(CID!$B$2:$B$14794, CID!B10647=CID!$D$2:$D$14794))"),"#N/A")</f>
        <v>#N/A</v>
      </c>
      <c r="B10647" s="12" t="str">
        <f>IFERROR(__xludf.DUMMYFUNCTION("TEXTJOIN(""; "", TRUE, FILTER(CID!B10647:B14794, REGEXMATCH(CID!D10647:D14794, TEXTJOIN(""|"", TRUE, SPLIT(A10647, "";"")))))"),"#N/A")</f>
        <v>#N/A</v>
      </c>
    </row>
    <row r="10648">
      <c r="A10648" s="12" t="str">
        <f>IFERROR(__xludf.DUMMYFUNCTION("TEXTJOIN("";"", TRUE, FILTER(CID!$B$2:$B$14794, CID!B10648=CID!$D$2:$D$14794))"),"#N/A")</f>
        <v>#N/A</v>
      </c>
      <c r="B10648" s="12" t="str">
        <f>IFERROR(__xludf.DUMMYFUNCTION("TEXTJOIN(""; "", TRUE, FILTER(CID!B10648:B14794, REGEXMATCH(CID!D10648:D14794, TEXTJOIN(""|"", TRUE, SPLIT(A10648, "";"")))))"),"#N/A")</f>
        <v>#N/A</v>
      </c>
    </row>
    <row r="10649">
      <c r="A10649" s="12" t="str">
        <f>IFERROR(__xludf.DUMMYFUNCTION("TEXTJOIN("";"", TRUE, FILTER(CID!$B$2:$B$14794, CID!B10649=CID!$D$2:$D$14794))"),"#N/A")</f>
        <v>#N/A</v>
      </c>
      <c r="B10649" s="12" t="str">
        <f>IFERROR(__xludf.DUMMYFUNCTION("TEXTJOIN(""; "", TRUE, FILTER(CID!B10649:B14794, REGEXMATCH(CID!D10649:D14794, TEXTJOIN(""|"", TRUE, SPLIT(A10649, "";"")))))"),"#N/A")</f>
        <v>#N/A</v>
      </c>
    </row>
    <row r="10650">
      <c r="A10650" s="12" t="str">
        <f>IFERROR(__xludf.DUMMYFUNCTION("TEXTJOIN("";"", TRUE, FILTER(CID!$B$2:$B$14794, CID!B10650=CID!$D$2:$D$14794))"),"#N/A")</f>
        <v>#N/A</v>
      </c>
      <c r="B10650" s="12" t="str">
        <f>IFERROR(__xludf.DUMMYFUNCTION("TEXTJOIN(""; "", TRUE, FILTER(CID!B10650:B14794, REGEXMATCH(CID!D10650:D14794, TEXTJOIN(""|"", TRUE, SPLIT(A10650, "";"")))))"),"#N/A")</f>
        <v>#N/A</v>
      </c>
    </row>
    <row r="10651">
      <c r="A10651" s="12" t="str">
        <f>IFERROR(__xludf.DUMMYFUNCTION("TEXTJOIN("";"", TRUE, FILTER(CID!$B$2:$B$14794, CID!B10651=CID!$D$2:$D$14794))"),"#N/A")</f>
        <v>#N/A</v>
      </c>
      <c r="B10651" s="12" t="str">
        <f>IFERROR(__xludf.DUMMYFUNCTION("TEXTJOIN(""; "", TRUE, FILTER(CID!B10651:B14794, REGEXMATCH(CID!D10651:D14794, TEXTJOIN(""|"", TRUE, SPLIT(A10651, "";"")))))"),"#N/A")</f>
        <v>#N/A</v>
      </c>
    </row>
    <row r="10652">
      <c r="A10652" s="12" t="str">
        <f>IFERROR(__xludf.DUMMYFUNCTION("TEXTJOIN("";"", TRUE, FILTER(CID!$B$2:$B$14794, CID!B10652=CID!$D$2:$D$14794))"),"#N/A")</f>
        <v>#N/A</v>
      </c>
      <c r="B10652" s="12" t="str">
        <f>IFERROR(__xludf.DUMMYFUNCTION("TEXTJOIN(""; "", TRUE, FILTER(CID!B10652:B14794, REGEXMATCH(CID!D10652:D14794, TEXTJOIN(""|"", TRUE, SPLIT(A10652, "";"")))))"),"#N/A")</f>
        <v>#N/A</v>
      </c>
    </row>
    <row r="10653">
      <c r="A10653" s="12" t="str">
        <f>IFERROR(__xludf.DUMMYFUNCTION("TEXTJOIN("";"", TRUE, FILTER(CID!$B$2:$B$14794, CID!B10653=CID!$D$2:$D$14794))"),"#N/A")</f>
        <v>#N/A</v>
      </c>
      <c r="B10653" s="12" t="str">
        <f>IFERROR(__xludf.DUMMYFUNCTION("TEXTJOIN(""; "", TRUE, FILTER(CID!B10653:B14794, REGEXMATCH(CID!D10653:D14794, TEXTJOIN(""|"", TRUE, SPLIT(A10653, "";"")))))"),"#N/A")</f>
        <v>#N/A</v>
      </c>
    </row>
    <row r="10654">
      <c r="A10654" s="12" t="str">
        <f>IFERROR(__xludf.DUMMYFUNCTION("TEXTJOIN("";"", TRUE, FILTER(CID!$B$2:$B$14794, CID!B10654=CID!$D$2:$D$14794))"),"#N/A")</f>
        <v>#N/A</v>
      </c>
      <c r="B10654" s="12" t="str">
        <f>IFERROR(__xludf.DUMMYFUNCTION("TEXTJOIN(""; "", TRUE, FILTER(CID!B10654:B14794, REGEXMATCH(CID!D10654:D14794, TEXTJOIN(""|"", TRUE, SPLIT(A10654, "";"")))))"),"#N/A")</f>
        <v>#N/A</v>
      </c>
    </row>
    <row r="10655">
      <c r="A10655" s="12" t="str">
        <f>IFERROR(__xludf.DUMMYFUNCTION("TEXTJOIN("";"", TRUE, FILTER(CID!$B$2:$B$14794, CID!B10655=CID!$D$2:$D$14794))"),"#N/A")</f>
        <v>#N/A</v>
      </c>
      <c r="B10655" s="12" t="str">
        <f>IFERROR(__xludf.DUMMYFUNCTION("TEXTJOIN(""; "", TRUE, FILTER(CID!B10655:B14794, REGEXMATCH(CID!D10655:D14794, TEXTJOIN(""|"", TRUE, SPLIT(A10655, "";"")))))"),"#N/A")</f>
        <v>#N/A</v>
      </c>
    </row>
    <row r="10656">
      <c r="A10656" s="12" t="str">
        <f>IFERROR(__xludf.DUMMYFUNCTION("TEXTJOIN("";"", TRUE, FILTER(CID!$B$2:$B$14794, CID!B10656=CID!$D$2:$D$14794))"),"#N/A")</f>
        <v>#N/A</v>
      </c>
      <c r="B10656" s="12" t="str">
        <f>IFERROR(__xludf.DUMMYFUNCTION("TEXTJOIN(""; "", TRUE, FILTER(CID!B10656:B14794, REGEXMATCH(CID!D10656:D14794, TEXTJOIN(""|"", TRUE, SPLIT(A10656, "";"")))))"),"#N/A")</f>
        <v>#N/A</v>
      </c>
    </row>
    <row r="10657">
      <c r="A10657" s="12" t="str">
        <f>IFERROR(__xludf.DUMMYFUNCTION("TEXTJOIN("";"", TRUE, FILTER(CID!$B$2:$B$14794, CID!B10657=CID!$D$2:$D$14794))"),"#N/A")</f>
        <v>#N/A</v>
      </c>
      <c r="B10657" s="12" t="str">
        <f>IFERROR(__xludf.DUMMYFUNCTION("TEXTJOIN(""; "", TRUE, FILTER(CID!B10657:B14794, REGEXMATCH(CID!D10657:D14794, TEXTJOIN(""|"", TRUE, SPLIT(A10657, "";"")))))"),"#N/A")</f>
        <v>#N/A</v>
      </c>
    </row>
    <row r="10658">
      <c r="A10658" s="12" t="str">
        <f>IFERROR(__xludf.DUMMYFUNCTION("TEXTJOIN("";"", TRUE, FILTER(CID!$B$2:$B$14794, CID!B10658=CID!$D$2:$D$14794))"),"#N/A")</f>
        <v>#N/A</v>
      </c>
      <c r="B10658" s="12" t="str">
        <f>IFERROR(__xludf.DUMMYFUNCTION("TEXTJOIN(""; "", TRUE, FILTER(CID!B10658:B14794, REGEXMATCH(CID!D10658:D14794, TEXTJOIN(""|"", TRUE, SPLIT(A10658, "";"")))))"),"#N/A")</f>
        <v>#N/A</v>
      </c>
    </row>
    <row r="10659">
      <c r="A10659" s="12" t="str">
        <f>IFERROR(__xludf.DUMMYFUNCTION("TEXTJOIN("";"", TRUE, FILTER(CID!$B$2:$B$14794, CID!B10659=CID!$D$2:$D$14794))"),"#N/A")</f>
        <v>#N/A</v>
      </c>
      <c r="B10659" s="12" t="str">
        <f>IFERROR(__xludf.DUMMYFUNCTION("TEXTJOIN(""; "", TRUE, FILTER(CID!B10659:B14794, REGEXMATCH(CID!D10659:D14794, TEXTJOIN(""|"", TRUE, SPLIT(A10659, "";"")))))"),"#N/A")</f>
        <v>#N/A</v>
      </c>
    </row>
    <row r="10660">
      <c r="A10660" s="12" t="str">
        <f>IFERROR(__xludf.DUMMYFUNCTION("TEXTJOIN("";"", TRUE, FILTER(CID!$B$2:$B$14794, CID!B10660=CID!$D$2:$D$14794))"),"#N/A")</f>
        <v>#N/A</v>
      </c>
      <c r="B10660" s="12" t="str">
        <f>IFERROR(__xludf.DUMMYFUNCTION("TEXTJOIN(""; "", TRUE, FILTER(CID!B10660:B14794, REGEXMATCH(CID!D10660:D14794, TEXTJOIN(""|"", TRUE, SPLIT(A10660, "";"")))))"),"#N/A")</f>
        <v>#N/A</v>
      </c>
    </row>
    <row r="10661">
      <c r="A10661" s="12" t="str">
        <f>IFERROR(__xludf.DUMMYFUNCTION("TEXTJOIN("";"", TRUE, FILTER(CID!$B$2:$B$14794, CID!B10661=CID!$D$2:$D$14794))"),"#N/A")</f>
        <v>#N/A</v>
      </c>
      <c r="B10661" s="12" t="str">
        <f>IFERROR(__xludf.DUMMYFUNCTION("TEXTJOIN(""; "", TRUE, FILTER(CID!B10661:B14794, REGEXMATCH(CID!D10661:D14794, TEXTJOIN(""|"", TRUE, SPLIT(A10661, "";"")))))"),"#N/A")</f>
        <v>#N/A</v>
      </c>
    </row>
    <row r="10662">
      <c r="A10662" s="12" t="str">
        <f>IFERROR(__xludf.DUMMYFUNCTION("TEXTJOIN("";"", TRUE, FILTER(CID!$B$2:$B$14794, CID!B10662=CID!$D$2:$D$14794))"),"#N/A")</f>
        <v>#N/A</v>
      </c>
      <c r="B10662" s="12" t="str">
        <f>IFERROR(__xludf.DUMMYFUNCTION("TEXTJOIN(""; "", TRUE, FILTER(CID!B10662:B14794, REGEXMATCH(CID!D10662:D14794, TEXTJOIN(""|"", TRUE, SPLIT(A10662, "";"")))))"),"#N/A")</f>
        <v>#N/A</v>
      </c>
    </row>
    <row r="10663">
      <c r="A10663" s="12" t="str">
        <f>IFERROR(__xludf.DUMMYFUNCTION("TEXTJOIN("";"", TRUE, FILTER(CID!$B$2:$B$14794, CID!B10663=CID!$D$2:$D$14794))"),"#N/A")</f>
        <v>#N/A</v>
      </c>
      <c r="B10663" s="12" t="str">
        <f>IFERROR(__xludf.DUMMYFUNCTION("TEXTJOIN(""; "", TRUE, FILTER(CID!B10663:B14794, REGEXMATCH(CID!D10663:D14794, TEXTJOIN(""|"", TRUE, SPLIT(A10663, "";"")))))"),"#N/A")</f>
        <v>#N/A</v>
      </c>
    </row>
    <row r="10664">
      <c r="A10664" s="12" t="str">
        <f>IFERROR(__xludf.DUMMYFUNCTION("TEXTJOIN("";"", TRUE, FILTER(CID!$B$2:$B$14794, CID!B10664=CID!$D$2:$D$14794))"),"#N/A")</f>
        <v>#N/A</v>
      </c>
      <c r="B10664" s="12" t="str">
        <f>IFERROR(__xludf.DUMMYFUNCTION("TEXTJOIN(""; "", TRUE, FILTER(CID!B10664:B14794, REGEXMATCH(CID!D10664:D14794, TEXTJOIN(""|"", TRUE, SPLIT(A10664, "";"")))))"),"#N/A")</f>
        <v>#N/A</v>
      </c>
    </row>
    <row r="10665">
      <c r="A10665" s="12" t="str">
        <f>IFERROR(__xludf.DUMMYFUNCTION("TEXTJOIN("";"", TRUE, FILTER(CID!$B$2:$B$14794, CID!B10665=CID!$D$2:$D$14794))"),"#N/A")</f>
        <v>#N/A</v>
      </c>
      <c r="B10665" s="12" t="str">
        <f>IFERROR(__xludf.DUMMYFUNCTION("TEXTJOIN(""; "", TRUE, FILTER(CID!B10665:B14794, REGEXMATCH(CID!D10665:D14794, TEXTJOIN(""|"", TRUE, SPLIT(A10665, "";"")))))"),"#N/A")</f>
        <v>#N/A</v>
      </c>
    </row>
    <row r="10666">
      <c r="A10666" s="12" t="str">
        <f>IFERROR(__xludf.DUMMYFUNCTION("TEXTJOIN("";"", TRUE, FILTER(CID!$B$2:$B$14794, CID!B10666=CID!$D$2:$D$14794))"),"#N/A")</f>
        <v>#N/A</v>
      </c>
      <c r="B10666" s="12" t="str">
        <f>IFERROR(__xludf.DUMMYFUNCTION("TEXTJOIN(""; "", TRUE, FILTER(CID!B10666:B14794, REGEXMATCH(CID!D10666:D14794, TEXTJOIN(""|"", TRUE, SPLIT(A10666, "";"")))))"),"#N/A")</f>
        <v>#N/A</v>
      </c>
    </row>
    <row r="10667">
      <c r="A10667" s="12" t="str">
        <f>IFERROR(__xludf.DUMMYFUNCTION("TEXTJOIN("";"", TRUE, FILTER(CID!$B$2:$B$14794, CID!B10667=CID!$D$2:$D$14794))"),"#N/A")</f>
        <v>#N/A</v>
      </c>
      <c r="B10667" s="12" t="str">
        <f>IFERROR(__xludf.DUMMYFUNCTION("TEXTJOIN(""; "", TRUE, FILTER(CID!B10667:B14794, REGEXMATCH(CID!D10667:D14794, TEXTJOIN(""|"", TRUE, SPLIT(A10667, "";"")))))"),"#N/A")</f>
        <v>#N/A</v>
      </c>
    </row>
    <row r="10668">
      <c r="A10668" s="12" t="str">
        <f>IFERROR(__xludf.DUMMYFUNCTION("TEXTJOIN("";"", TRUE, FILTER(CID!$B$2:$B$14794, CID!B10668=CID!$D$2:$D$14794))"),"#N/A")</f>
        <v>#N/A</v>
      </c>
      <c r="B10668" s="12" t="str">
        <f>IFERROR(__xludf.DUMMYFUNCTION("TEXTJOIN(""; "", TRUE, FILTER(CID!B10668:B14794, REGEXMATCH(CID!D10668:D14794, TEXTJOIN(""|"", TRUE, SPLIT(A10668, "";"")))))"),"#N/A")</f>
        <v>#N/A</v>
      </c>
    </row>
    <row r="10669">
      <c r="A10669" s="12" t="str">
        <f>IFERROR(__xludf.DUMMYFUNCTION("TEXTJOIN("";"", TRUE, FILTER(CID!$B$2:$B$14794, CID!B10669=CID!$D$2:$D$14794))"),"#N/A")</f>
        <v>#N/A</v>
      </c>
      <c r="B10669" s="12" t="str">
        <f>IFERROR(__xludf.DUMMYFUNCTION("TEXTJOIN(""; "", TRUE, FILTER(CID!B10669:B14794, REGEXMATCH(CID!D10669:D14794, TEXTJOIN(""|"", TRUE, SPLIT(A10669, "";"")))))"),"#N/A")</f>
        <v>#N/A</v>
      </c>
    </row>
    <row r="10670">
      <c r="A10670" s="12" t="str">
        <f>IFERROR(__xludf.DUMMYFUNCTION("TEXTJOIN("";"", TRUE, FILTER(CID!$B$2:$B$14794, CID!B10670=CID!$D$2:$D$14794))"),"#N/A")</f>
        <v>#N/A</v>
      </c>
      <c r="B10670" s="12" t="str">
        <f>IFERROR(__xludf.DUMMYFUNCTION("TEXTJOIN(""; "", TRUE, FILTER(CID!B10670:B14794, REGEXMATCH(CID!D10670:D14794, TEXTJOIN(""|"", TRUE, SPLIT(A10670, "";"")))))"),"#N/A")</f>
        <v>#N/A</v>
      </c>
    </row>
    <row r="10671">
      <c r="A10671" s="12" t="str">
        <f>IFERROR(__xludf.DUMMYFUNCTION("TEXTJOIN("";"", TRUE, FILTER(CID!$B$2:$B$14794, CID!B10671=CID!$D$2:$D$14794))"),"#N/A")</f>
        <v>#N/A</v>
      </c>
      <c r="B10671" s="12" t="str">
        <f>IFERROR(__xludf.DUMMYFUNCTION("TEXTJOIN(""; "", TRUE, FILTER(CID!B10671:B14794, REGEXMATCH(CID!D10671:D14794, TEXTJOIN(""|"", TRUE, SPLIT(A10671, "";"")))))"),"#N/A")</f>
        <v>#N/A</v>
      </c>
    </row>
    <row r="10672">
      <c r="A10672" s="12" t="str">
        <f>IFERROR(__xludf.DUMMYFUNCTION("TEXTJOIN("";"", TRUE, FILTER(CID!$B$2:$B$14794, CID!B10672=CID!$D$2:$D$14794))"),"#N/A")</f>
        <v>#N/A</v>
      </c>
      <c r="B10672" s="12" t="str">
        <f>IFERROR(__xludf.DUMMYFUNCTION("TEXTJOIN(""; "", TRUE, FILTER(CID!B10672:B14794, REGEXMATCH(CID!D10672:D14794, TEXTJOIN(""|"", TRUE, SPLIT(A10672, "";"")))))"),"#N/A")</f>
        <v>#N/A</v>
      </c>
    </row>
    <row r="10673">
      <c r="A10673" s="12" t="str">
        <f>IFERROR(__xludf.DUMMYFUNCTION("TEXTJOIN("";"", TRUE, FILTER(CID!$B$2:$B$14794, CID!B10673=CID!$D$2:$D$14794))"),"#N/A")</f>
        <v>#N/A</v>
      </c>
      <c r="B10673" s="12" t="str">
        <f>IFERROR(__xludf.DUMMYFUNCTION("TEXTJOIN(""; "", TRUE, FILTER(CID!B10673:B14794, REGEXMATCH(CID!D10673:D14794, TEXTJOIN(""|"", TRUE, SPLIT(A10673, "";"")))))"),"#N/A")</f>
        <v>#N/A</v>
      </c>
    </row>
    <row r="10674">
      <c r="A10674" s="12" t="str">
        <f>IFERROR(__xludf.DUMMYFUNCTION("TEXTJOIN("";"", TRUE, FILTER(CID!$B$2:$B$14794, CID!B10674=CID!$D$2:$D$14794))"),"#N/A")</f>
        <v>#N/A</v>
      </c>
      <c r="B10674" s="12" t="str">
        <f>IFERROR(__xludf.DUMMYFUNCTION("TEXTJOIN(""; "", TRUE, FILTER(CID!B10674:B14794, REGEXMATCH(CID!D10674:D14794, TEXTJOIN(""|"", TRUE, SPLIT(A10674, "";"")))))"),"#N/A")</f>
        <v>#N/A</v>
      </c>
    </row>
    <row r="10675">
      <c r="A10675" s="12" t="str">
        <f>IFERROR(__xludf.DUMMYFUNCTION("TEXTJOIN("";"", TRUE, FILTER(CID!$B$2:$B$14794, CID!B10675=CID!$D$2:$D$14794))"),"#N/A")</f>
        <v>#N/A</v>
      </c>
      <c r="B10675" s="12" t="str">
        <f>IFERROR(__xludf.DUMMYFUNCTION("TEXTJOIN(""; "", TRUE, FILTER(CID!B10675:B14794, REGEXMATCH(CID!D10675:D14794, TEXTJOIN(""|"", TRUE, SPLIT(A10675, "";"")))))"),"#N/A")</f>
        <v>#N/A</v>
      </c>
    </row>
    <row r="10676">
      <c r="A10676" s="12" t="str">
        <f>IFERROR(__xludf.DUMMYFUNCTION("TEXTJOIN("";"", TRUE, FILTER(CID!$B$2:$B$14794, CID!B10676=CID!$D$2:$D$14794))"),"#N/A")</f>
        <v>#N/A</v>
      </c>
      <c r="B10676" s="12" t="str">
        <f>IFERROR(__xludf.DUMMYFUNCTION("TEXTJOIN(""; "", TRUE, FILTER(CID!B10676:B14794, REGEXMATCH(CID!D10676:D14794, TEXTJOIN(""|"", TRUE, SPLIT(A10676, "";"")))))"),"#N/A")</f>
        <v>#N/A</v>
      </c>
    </row>
    <row r="10677">
      <c r="A10677" s="12" t="str">
        <f>IFERROR(__xludf.DUMMYFUNCTION("TEXTJOIN("";"", TRUE, FILTER(CID!$B$2:$B$14794, CID!B10677=CID!$D$2:$D$14794))"),"#N/A")</f>
        <v>#N/A</v>
      </c>
      <c r="B10677" s="12" t="str">
        <f>IFERROR(__xludf.DUMMYFUNCTION("TEXTJOIN(""; "", TRUE, FILTER(CID!B10677:B14794, REGEXMATCH(CID!D10677:D14794, TEXTJOIN(""|"", TRUE, SPLIT(A10677, "";"")))))"),"#N/A")</f>
        <v>#N/A</v>
      </c>
    </row>
    <row r="10678">
      <c r="A10678" s="12" t="str">
        <f>IFERROR(__xludf.DUMMYFUNCTION("TEXTJOIN("";"", TRUE, FILTER(CID!$B$2:$B$14794, CID!B10678=CID!$D$2:$D$14794))"),"#N/A")</f>
        <v>#N/A</v>
      </c>
      <c r="B10678" s="12" t="str">
        <f>IFERROR(__xludf.DUMMYFUNCTION("TEXTJOIN(""; "", TRUE, FILTER(CID!B10678:B14794, REGEXMATCH(CID!D10678:D14794, TEXTJOIN(""|"", TRUE, SPLIT(A10678, "";"")))))"),"#N/A")</f>
        <v>#N/A</v>
      </c>
    </row>
    <row r="10679">
      <c r="A10679" s="12" t="str">
        <f>IFERROR(__xludf.DUMMYFUNCTION("TEXTJOIN("";"", TRUE, FILTER(CID!$B$2:$B$14794, CID!B10679=CID!$D$2:$D$14794))"),"#N/A")</f>
        <v>#N/A</v>
      </c>
      <c r="B10679" s="12" t="str">
        <f>IFERROR(__xludf.DUMMYFUNCTION("TEXTJOIN(""; "", TRUE, FILTER(CID!B10679:B14794, REGEXMATCH(CID!D10679:D14794, TEXTJOIN(""|"", TRUE, SPLIT(A10679, "";"")))))"),"#N/A")</f>
        <v>#N/A</v>
      </c>
    </row>
    <row r="10680">
      <c r="A10680" s="12" t="str">
        <f>IFERROR(__xludf.DUMMYFUNCTION("TEXTJOIN("";"", TRUE, FILTER(CID!$B$2:$B$14794, CID!B10680=CID!$D$2:$D$14794))"),"#N/A")</f>
        <v>#N/A</v>
      </c>
      <c r="B10680" s="12" t="str">
        <f>IFERROR(__xludf.DUMMYFUNCTION("TEXTJOIN(""; "", TRUE, FILTER(CID!B10680:B14794, REGEXMATCH(CID!D10680:D14794, TEXTJOIN(""|"", TRUE, SPLIT(A10680, "";"")))))"),"#N/A")</f>
        <v>#N/A</v>
      </c>
    </row>
    <row r="10681">
      <c r="A10681" s="12" t="str">
        <f>IFERROR(__xludf.DUMMYFUNCTION("TEXTJOIN("";"", TRUE, FILTER(CID!$B$2:$B$14794, CID!B10681=CID!$D$2:$D$14794))"),"#N/A")</f>
        <v>#N/A</v>
      </c>
      <c r="B10681" s="12" t="str">
        <f>IFERROR(__xludf.DUMMYFUNCTION("TEXTJOIN(""; "", TRUE, FILTER(CID!B10681:B14794, REGEXMATCH(CID!D10681:D14794, TEXTJOIN(""|"", TRUE, SPLIT(A10681, "";"")))))"),"#N/A")</f>
        <v>#N/A</v>
      </c>
    </row>
    <row r="10682">
      <c r="A10682" s="12" t="str">
        <f>IFERROR(__xludf.DUMMYFUNCTION("TEXTJOIN("";"", TRUE, FILTER(CID!$B$2:$B$14794, CID!B10682=CID!$D$2:$D$14794))"),"#N/A")</f>
        <v>#N/A</v>
      </c>
      <c r="B10682" s="12" t="str">
        <f>IFERROR(__xludf.DUMMYFUNCTION("TEXTJOIN(""; "", TRUE, FILTER(CID!B10682:B14794, REGEXMATCH(CID!D10682:D14794, TEXTJOIN(""|"", TRUE, SPLIT(A10682, "";"")))))"),"#N/A")</f>
        <v>#N/A</v>
      </c>
    </row>
    <row r="10683">
      <c r="A10683" s="12" t="str">
        <f>IFERROR(__xludf.DUMMYFUNCTION("TEXTJOIN("";"", TRUE, FILTER(CID!$B$2:$B$14794, CID!B10683=CID!$D$2:$D$14794))"),"#N/A")</f>
        <v>#N/A</v>
      </c>
      <c r="B10683" s="12" t="str">
        <f>IFERROR(__xludf.DUMMYFUNCTION("TEXTJOIN(""; "", TRUE, FILTER(CID!B10683:B14794, REGEXMATCH(CID!D10683:D14794, TEXTJOIN(""|"", TRUE, SPLIT(A10683, "";"")))))"),"#N/A")</f>
        <v>#N/A</v>
      </c>
    </row>
    <row r="10684">
      <c r="A10684" s="12" t="str">
        <f>IFERROR(__xludf.DUMMYFUNCTION("TEXTJOIN("";"", TRUE, FILTER(CID!$B$2:$B$14794, CID!B10684=CID!$D$2:$D$14794))"),"#N/A")</f>
        <v>#N/A</v>
      </c>
      <c r="B10684" s="12" t="str">
        <f>IFERROR(__xludf.DUMMYFUNCTION("TEXTJOIN(""; "", TRUE, FILTER(CID!B10684:B14794, REGEXMATCH(CID!D10684:D14794, TEXTJOIN(""|"", TRUE, SPLIT(A10684, "";"")))))"),"#N/A")</f>
        <v>#N/A</v>
      </c>
    </row>
    <row r="10685">
      <c r="A10685" s="12" t="str">
        <f>IFERROR(__xludf.DUMMYFUNCTION("TEXTJOIN("";"", TRUE, FILTER(CID!$B$2:$B$14794, CID!B10685=CID!$D$2:$D$14794))"),"#N/A")</f>
        <v>#N/A</v>
      </c>
      <c r="B10685" s="12" t="str">
        <f>IFERROR(__xludf.DUMMYFUNCTION("TEXTJOIN(""; "", TRUE, FILTER(CID!B10685:B14794, REGEXMATCH(CID!D10685:D14794, TEXTJOIN(""|"", TRUE, SPLIT(A10685, "";"")))))"),"#N/A")</f>
        <v>#N/A</v>
      </c>
    </row>
    <row r="10686">
      <c r="A10686" s="12" t="str">
        <f>IFERROR(__xludf.DUMMYFUNCTION("TEXTJOIN("";"", TRUE, FILTER(CID!$B$2:$B$14794, CID!B10686=CID!$D$2:$D$14794))"),"#N/A")</f>
        <v>#N/A</v>
      </c>
      <c r="B10686" s="12" t="str">
        <f>IFERROR(__xludf.DUMMYFUNCTION("TEXTJOIN(""; "", TRUE, FILTER(CID!B10686:B14794, REGEXMATCH(CID!D10686:D14794, TEXTJOIN(""|"", TRUE, SPLIT(A10686, "";"")))))"),"#N/A")</f>
        <v>#N/A</v>
      </c>
    </row>
    <row r="10687">
      <c r="A10687" s="12" t="str">
        <f>IFERROR(__xludf.DUMMYFUNCTION("TEXTJOIN("";"", TRUE, FILTER(CID!$B$2:$B$14794, CID!B10687=CID!$D$2:$D$14794))"),"#N/A")</f>
        <v>#N/A</v>
      </c>
      <c r="B10687" s="12" t="str">
        <f>IFERROR(__xludf.DUMMYFUNCTION("TEXTJOIN(""; "", TRUE, FILTER(CID!B10687:B14794, REGEXMATCH(CID!D10687:D14794, TEXTJOIN(""|"", TRUE, SPLIT(A10687, "";"")))))"),"#N/A")</f>
        <v>#N/A</v>
      </c>
    </row>
    <row r="10688">
      <c r="A10688" s="12" t="str">
        <f>IFERROR(__xludf.DUMMYFUNCTION("TEXTJOIN("";"", TRUE, FILTER(CID!$B$2:$B$14794, CID!B10688=CID!$D$2:$D$14794))"),"#N/A")</f>
        <v>#N/A</v>
      </c>
      <c r="B10688" s="12" t="str">
        <f>IFERROR(__xludf.DUMMYFUNCTION("TEXTJOIN(""; "", TRUE, FILTER(CID!B10688:B14794, REGEXMATCH(CID!D10688:D14794, TEXTJOIN(""|"", TRUE, SPLIT(A10688, "";"")))))"),"#N/A")</f>
        <v>#N/A</v>
      </c>
    </row>
    <row r="10689">
      <c r="A10689" s="12" t="str">
        <f>IFERROR(__xludf.DUMMYFUNCTION("TEXTJOIN("";"", TRUE, FILTER(CID!$B$2:$B$14794, CID!B10689=CID!$D$2:$D$14794))"),"#N/A")</f>
        <v>#N/A</v>
      </c>
      <c r="B10689" s="12" t="str">
        <f>IFERROR(__xludf.DUMMYFUNCTION("TEXTJOIN(""; "", TRUE, FILTER(CID!B10689:B14794, REGEXMATCH(CID!D10689:D14794, TEXTJOIN(""|"", TRUE, SPLIT(A10689, "";"")))))"),"#N/A")</f>
        <v>#N/A</v>
      </c>
    </row>
    <row r="10690">
      <c r="A10690" s="12" t="str">
        <f>IFERROR(__xludf.DUMMYFUNCTION("TEXTJOIN("";"", TRUE, FILTER(CID!$B$2:$B$14794, CID!B10690=CID!$D$2:$D$14794))"),"#N/A")</f>
        <v>#N/A</v>
      </c>
      <c r="B10690" s="12" t="str">
        <f>IFERROR(__xludf.DUMMYFUNCTION("TEXTJOIN(""; "", TRUE, FILTER(CID!B10690:B14794, REGEXMATCH(CID!D10690:D14794, TEXTJOIN(""|"", TRUE, SPLIT(A10690, "";"")))))"),"#N/A")</f>
        <v>#N/A</v>
      </c>
    </row>
    <row r="10691">
      <c r="A10691" s="12" t="str">
        <f>IFERROR(__xludf.DUMMYFUNCTION("TEXTJOIN("";"", TRUE, FILTER(CID!$B$2:$B$14794, CID!B10691=CID!$D$2:$D$14794))"),"#N/A")</f>
        <v>#N/A</v>
      </c>
      <c r="B10691" s="12" t="str">
        <f>IFERROR(__xludf.DUMMYFUNCTION("TEXTJOIN(""; "", TRUE, FILTER(CID!B10691:B14794, REGEXMATCH(CID!D10691:D14794, TEXTJOIN(""|"", TRUE, SPLIT(A10691, "";"")))))"),"#N/A")</f>
        <v>#N/A</v>
      </c>
    </row>
    <row r="10692">
      <c r="A10692" s="12" t="str">
        <f>IFERROR(__xludf.DUMMYFUNCTION("TEXTJOIN("";"", TRUE, FILTER(CID!$B$2:$B$14794, CID!B10692=CID!$D$2:$D$14794))"),"#N/A")</f>
        <v>#N/A</v>
      </c>
      <c r="B10692" s="12" t="str">
        <f>IFERROR(__xludf.DUMMYFUNCTION("TEXTJOIN(""; "", TRUE, FILTER(CID!B10692:B14794, REGEXMATCH(CID!D10692:D14794, TEXTJOIN(""|"", TRUE, SPLIT(A10692, "";"")))))"),"#N/A")</f>
        <v>#N/A</v>
      </c>
    </row>
    <row r="10693">
      <c r="A10693" s="12" t="str">
        <f>IFERROR(__xludf.DUMMYFUNCTION("TEXTJOIN("";"", TRUE, FILTER(CID!$B$2:$B$14794, CID!B10693=CID!$D$2:$D$14794))"),"#N/A")</f>
        <v>#N/A</v>
      </c>
      <c r="B10693" s="12" t="str">
        <f>IFERROR(__xludf.DUMMYFUNCTION("TEXTJOIN(""; "", TRUE, FILTER(CID!B10693:B14794, REGEXMATCH(CID!D10693:D14794, TEXTJOIN(""|"", TRUE, SPLIT(A10693, "";"")))))"),"#N/A")</f>
        <v>#N/A</v>
      </c>
    </row>
    <row r="10694">
      <c r="A10694" s="12" t="str">
        <f>IFERROR(__xludf.DUMMYFUNCTION("TEXTJOIN("";"", TRUE, FILTER(CID!$B$2:$B$14794, CID!B10694=CID!$D$2:$D$14794))"),"#N/A")</f>
        <v>#N/A</v>
      </c>
      <c r="B10694" s="12" t="str">
        <f>IFERROR(__xludf.DUMMYFUNCTION("TEXTJOIN(""; "", TRUE, FILTER(CID!B10694:B14794, REGEXMATCH(CID!D10694:D14794, TEXTJOIN(""|"", TRUE, SPLIT(A10694, "";"")))))"),"#N/A")</f>
        <v>#N/A</v>
      </c>
    </row>
    <row r="10695">
      <c r="A10695" s="12" t="str">
        <f>IFERROR(__xludf.DUMMYFUNCTION("TEXTJOIN("";"", TRUE, FILTER(CID!$B$2:$B$14794, CID!B10695=CID!$D$2:$D$14794))"),"#N/A")</f>
        <v>#N/A</v>
      </c>
      <c r="B10695" s="12" t="str">
        <f>IFERROR(__xludf.DUMMYFUNCTION("TEXTJOIN(""; "", TRUE, FILTER(CID!B10695:B14794, REGEXMATCH(CID!D10695:D14794, TEXTJOIN(""|"", TRUE, SPLIT(A10695, "";"")))))"),"#N/A")</f>
        <v>#N/A</v>
      </c>
    </row>
    <row r="10696">
      <c r="A10696" s="12" t="str">
        <f>IFERROR(__xludf.DUMMYFUNCTION("TEXTJOIN("";"", TRUE, FILTER(CID!$B$2:$B$14794, CID!B10696=CID!$D$2:$D$14794))"),"#N/A")</f>
        <v>#N/A</v>
      </c>
      <c r="B10696" s="12" t="str">
        <f>IFERROR(__xludf.DUMMYFUNCTION("TEXTJOIN(""; "", TRUE, FILTER(CID!B10696:B14794, REGEXMATCH(CID!D10696:D14794, TEXTJOIN(""|"", TRUE, SPLIT(A10696, "";"")))))"),"#N/A")</f>
        <v>#N/A</v>
      </c>
    </row>
    <row r="10697">
      <c r="A10697" s="12" t="str">
        <f>IFERROR(__xludf.DUMMYFUNCTION("TEXTJOIN("";"", TRUE, FILTER(CID!$B$2:$B$14794, CID!B10697=CID!$D$2:$D$14794))"),"#N/A")</f>
        <v>#N/A</v>
      </c>
      <c r="B10697" s="12" t="str">
        <f>IFERROR(__xludf.DUMMYFUNCTION("TEXTJOIN(""; "", TRUE, FILTER(CID!B10697:B14794, REGEXMATCH(CID!D10697:D14794, TEXTJOIN(""|"", TRUE, SPLIT(A10697, "";"")))))"),"#N/A")</f>
        <v>#N/A</v>
      </c>
    </row>
    <row r="10698">
      <c r="A10698" s="12" t="str">
        <f>IFERROR(__xludf.DUMMYFUNCTION("TEXTJOIN("";"", TRUE, FILTER(CID!$B$2:$B$14794, CID!B10698=CID!$D$2:$D$14794))"),"#N/A")</f>
        <v>#N/A</v>
      </c>
      <c r="B10698" s="12" t="str">
        <f>IFERROR(__xludf.DUMMYFUNCTION("TEXTJOIN(""; "", TRUE, FILTER(CID!B10698:B14794, REGEXMATCH(CID!D10698:D14794, TEXTJOIN(""|"", TRUE, SPLIT(A10698, "";"")))))"),"#N/A")</f>
        <v>#N/A</v>
      </c>
    </row>
    <row r="10699">
      <c r="A10699" s="12" t="str">
        <f>IFERROR(__xludf.DUMMYFUNCTION("TEXTJOIN("";"", TRUE, FILTER(CID!$B$2:$B$14794, CID!B10699=CID!$D$2:$D$14794))"),"#N/A")</f>
        <v>#N/A</v>
      </c>
      <c r="B10699" s="12" t="str">
        <f>IFERROR(__xludf.DUMMYFUNCTION("TEXTJOIN(""; "", TRUE, FILTER(CID!B10699:B14794, REGEXMATCH(CID!D10699:D14794, TEXTJOIN(""|"", TRUE, SPLIT(A10699, "";"")))))"),"#N/A")</f>
        <v>#N/A</v>
      </c>
    </row>
    <row r="10700">
      <c r="A10700" s="12" t="str">
        <f>IFERROR(__xludf.DUMMYFUNCTION("TEXTJOIN("";"", TRUE, FILTER(CID!$B$2:$B$14794, CID!B10700=CID!$D$2:$D$14794))"),"#N/A")</f>
        <v>#N/A</v>
      </c>
      <c r="B10700" s="12" t="str">
        <f>IFERROR(__xludf.DUMMYFUNCTION("TEXTJOIN(""; "", TRUE, FILTER(CID!B10700:B14794, REGEXMATCH(CID!D10700:D14794, TEXTJOIN(""|"", TRUE, SPLIT(A10700, "";"")))))"),"#N/A")</f>
        <v>#N/A</v>
      </c>
    </row>
    <row r="10701">
      <c r="A10701" s="12" t="str">
        <f>IFERROR(__xludf.DUMMYFUNCTION("TEXTJOIN("";"", TRUE, FILTER(CID!$B$2:$B$14794, CID!B10701=CID!$D$2:$D$14794))"),"#N/A")</f>
        <v>#N/A</v>
      </c>
      <c r="B10701" s="12" t="str">
        <f>IFERROR(__xludf.DUMMYFUNCTION("TEXTJOIN(""; "", TRUE, FILTER(CID!B10701:B14794, REGEXMATCH(CID!D10701:D14794, TEXTJOIN(""|"", TRUE, SPLIT(A10701, "";"")))))"),"#N/A")</f>
        <v>#N/A</v>
      </c>
    </row>
    <row r="10702">
      <c r="A10702" s="12" t="str">
        <f>IFERROR(__xludf.DUMMYFUNCTION("TEXTJOIN("";"", TRUE, FILTER(CID!$B$2:$B$14794, CID!B10702=CID!$D$2:$D$14794))"),"#N/A")</f>
        <v>#N/A</v>
      </c>
      <c r="B10702" s="12" t="str">
        <f>IFERROR(__xludf.DUMMYFUNCTION("TEXTJOIN(""; "", TRUE, FILTER(CID!B10702:B14794, REGEXMATCH(CID!D10702:D14794, TEXTJOIN(""|"", TRUE, SPLIT(A10702, "";"")))))"),"#N/A")</f>
        <v>#N/A</v>
      </c>
    </row>
    <row r="10703">
      <c r="A10703" s="12" t="str">
        <f>IFERROR(__xludf.DUMMYFUNCTION("TEXTJOIN("";"", TRUE, FILTER(CID!$B$2:$B$14794, CID!B10703=CID!$D$2:$D$14794))"),"#N/A")</f>
        <v>#N/A</v>
      </c>
      <c r="B10703" s="12" t="str">
        <f>IFERROR(__xludf.DUMMYFUNCTION("TEXTJOIN(""; "", TRUE, FILTER(CID!B10703:B14794, REGEXMATCH(CID!D10703:D14794, TEXTJOIN(""|"", TRUE, SPLIT(A10703, "";"")))))"),"#N/A")</f>
        <v>#N/A</v>
      </c>
    </row>
    <row r="10704">
      <c r="A10704" s="12" t="str">
        <f>IFERROR(__xludf.DUMMYFUNCTION("TEXTJOIN("";"", TRUE, FILTER(CID!$B$2:$B$14794, CID!B10704=CID!$D$2:$D$14794))"),"#N/A")</f>
        <v>#N/A</v>
      </c>
      <c r="B10704" s="12" t="str">
        <f>IFERROR(__xludf.DUMMYFUNCTION("TEXTJOIN(""; "", TRUE, FILTER(CID!B10704:B14794, REGEXMATCH(CID!D10704:D14794, TEXTJOIN(""|"", TRUE, SPLIT(A10704, "";"")))))"),"#N/A")</f>
        <v>#N/A</v>
      </c>
    </row>
    <row r="10705">
      <c r="A10705" s="12" t="str">
        <f>IFERROR(__xludf.DUMMYFUNCTION("TEXTJOIN("";"", TRUE, FILTER(CID!$B$2:$B$14794, CID!B10705=CID!$D$2:$D$14794))"),"#N/A")</f>
        <v>#N/A</v>
      </c>
      <c r="B10705" s="12" t="str">
        <f>IFERROR(__xludf.DUMMYFUNCTION("TEXTJOIN(""; "", TRUE, FILTER(CID!B10705:B14794, REGEXMATCH(CID!D10705:D14794, TEXTJOIN(""|"", TRUE, SPLIT(A10705, "";"")))))"),"#N/A")</f>
        <v>#N/A</v>
      </c>
    </row>
    <row r="10706">
      <c r="A10706" s="12" t="str">
        <f>IFERROR(__xludf.DUMMYFUNCTION("TEXTJOIN("";"", TRUE, FILTER(CID!$B$2:$B$14794, CID!B10706=CID!$D$2:$D$14794))"),"#N/A")</f>
        <v>#N/A</v>
      </c>
      <c r="B10706" s="12" t="str">
        <f>IFERROR(__xludf.DUMMYFUNCTION("TEXTJOIN(""; "", TRUE, FILTER(CID!B10706:B14794, REGEXMATCH(CID!D10706:D14794, TEXTJOIN(""|"", TRUE, SPLIT(A10706, "";"")))))"),"#N/A")</f>
        <v>#N/A</v>
      </c>
    </row>
    <row r="10707">
      <c r="A10707" s="12" t="str">
        <f>IFERROR(__xludf.DUMMYFUNCTION("TEXTJOIN("";"", TRUE, FILTER(CID!$B$2:$B$14794, CID!B10707=CID!$D$2:$D$14794))"),"#N/A")</f>
        <v>#N/A</v>
      </c>
      <c r="B10707" s="12" t="str">
        <f>IFERROR(__xludf.DUMMYFUNCTION("TEXTJOIN(""; "", TRUE, FILTER(CID!B10707:B14794, REGEXMATCH(CID!D10707:D14794, TEXTJOIN(""|"", TRUE, SPLIT(A10707, "";"")))))"),"#N/A")</f>
        <v>#N/A</v>
      </c>
    </row>
    <row r="10708">
      <c r="A10708" s="12" t="str">
        <f>IFERROR(__xludf.DUMMYFUNCTION("TEXTJOIN("";"", TRUE, FILTER(CID!$B$2:$B$14794, CID!B10708=CID!$D$2:$D$14794))"),"#N/A")</f>
        <v>#N/A</v>
      </c>
      <c r="B10708" s="12" t="str">
        <f>IFERROR(__xludf.DUMMYFUNCTION("TEXTJOIN(""; "", TRUE, FILTER(CID!B10708:B14794, REGEXMATCH(CID!D10708:D14794, TEXTJOIN(""|"", TRUE, SPLIT(A10708, "";"")))))"),"#N/A")</f>
        <v>#N/A</v>
      </c>
    </row>
    <row r="10709">
      <c r="A10709" s="12" t="str">
        <f>IFERROR(__xludf.DUMMYFUNCTION("TEXTJOIN("";"", TRUE, FILTER(CID!$B$2:$B$14794, CID!B10709=CID!$D$2:$D$14794))"),"#N/A")</f>
        <v>#N/A</v>
      </c>
      <c r="B10709" s="12" t="str">
        <f>IFERROR(__xludf.DUMMYFUNCTION("TEXTJOIN(""; "", TRUE, FILTER(CID!B10709:B14794, REGEXMATCH(CID!D10709:D14794, TEXTJOIN(""|"", TRUE, SPLIT(A10709, "";"")))))"),"#N/A")</f>
        <v>#N/A</v>
      </c>
    </row>
    <row r="10710">
      <c r="A10710" s="12" t="str">
        <f>IFERROR(__xludf.DUMMYFUNCTION("TEXTJOIN("";"", TRUE, FILTER(CID!$B$2:$B$14794, CID!B10710=CID!$D$2:$D$14794))"),"#N/A")</f>
        <v>#N/A</v>
      </c>
      <c r="B10710" s="12" t="str">
        <f>IFERROR(__xludf.DUMMYFUNCTION("TEXTJOIN(""; "", TRUE, FILTER(CID!B10710:B14794, REGEXMATCH(CID!D10710:D14794, TEXTJOIN(""|"", TRUE, SPLIT(A10710, "";"")))))"),"#N/A")</f>
        <v>#N/A</v>
      </c>
    </row>
    <row r="10711">
      <c r="A10711" s="12" t="str">
        <f>IFERROR(__xludf.DUMMYFUNCTION("TEXTJOIN("";"", TRUE, FILTER(CID!$B$2:$B$14794, CID!B10711=CID!$D$2:$D$14794))"),"#N/A")</f>
        <v>#N/A</v>
      </c>
      <c r="B10711" s="12" t="str">
        <f>IFERROR(__xludf.DUMMYFUNCTION("TEXTJOIN(""; "", TRUE, FILTER(CID!B10711:B14794, REGEXMATCH(CID!D10711:D14794, TEXTJOIN(""|"", TRUE, SPLIT(A10711, "";"")))))"),"#N/A")</f>
        <v>#N/A</v>
      </c>
    </row>
    <row r="10712">
      <c r="A10712" s="12" t="str">
        <f>IFERROR(__xludf.DUMMYFUNCTION("TEXTJOIN("";"", TRUE, FILTER(CID!$B$2:$B$14794, CID!B10712=CID!$D$2:$D$14794))"),"#N/A")</f>
        <v>#N/A</v>
      </c>
      <c r="B10712" s="12" t="str">
        <f>IFERROR(__xludf.DUMMYFUNCTION("TEXTJOIN(""; "", TRUE, FILTER(CID!B10712:B14794, REGEXMATCH(CID!D10712:D14794, TEXTJOIN(""|"", TRUE, SPLIT(A10712, "";"")))))"),"#N/A")</f>
        <v>#N/A</v>
      </c>
    </row>
    <row r="10713">
      <c r="A10713" s="12" t="str">
        <f>IFERROR(__xludf.DUMMYFUNCTION("TEXTJOIN("";"", TRUE, FILTER(CID!$B$2:$B$14794, CID!B10713=CID!$D$2:$D$14794))"),"#N/A")</f>
        <v>#N/A</v>
      </c>
      <c r="B10713" s="12" t="str">
        <f>IFERROR(__xludf.DUMMYFUNCTION("TEXTJOIN(""; "", TRUE, FILTER(CID!B10713:B14794, REGEXMATCH(CID!D10713:D14794, TEXTJOIN(""|"", TRUE, SPLIT(A10713, "";"")))))"),"#N/A")</f>
        <v>#N/A</v>
      </c>
    </row>
    <row r="10714">
      <c r="A10714" s="12" t="str">
        <f>IFERROR(__xludf.DUMMYFUNCTION("TEXTJOIN("";"", TRUE, FILTER(CID!$B$2:$B$14794, CID!B10714=CID!$D$2:$D$14794))"),"#N/A")</f>
        <v>#N/A</v>
      </c>
      <c r="B10714" s="12" t="str">
        <f>IFERROR(__xludf.DUMMYFUNCTION("TEXTJOIN(""; "", TRUE, FILTER(CID!B10714:B14794, REGEXMATCH(CID!D10714:D14794, TEXTJOIN(""|"", TRUE, SPLIT(A10714, "";"")))))"),"#N/A")</f>
        <v>#N/A</v>
      </c>
    </row>
    <row r="10715">
      <c r="A10715" s="12" t="str">
        <f>IFERROR(__xludf.DUMMYFUNCTION("TEXTJOIN("";"", TRUE, FILTER(CID!$B$2:$B$14794, CID!B10715=CID!$D$2:$D$14794))"),"#N/A")</f>
        <v>#N/A</v>
      </c>
      <c r="B10715" s="12" t="str">
        <f>IFERROR(__xludf.DUMMYFUNCTION("TEXTJOIN(""; "", TRUE, FILTER(CID!B10715:B14794, REGEXMATCH(CID!D10715:D14794, TEXTJOIN(""|"", TRUE, SPLIT(A10715, "";"")))))"),"#N/A")</f>
        <v>#N/A</v>
      </c>
    </row>
    <row r="10716">
      <c r="A10716" s="12" t="str">
        <f>IFERROR(__xludf.DUMMYFUNCTION("TEXTJOIN("";"", TRUE, FILTER(CID!$B$2:$B$14794, CID!B10716=CID!$D$2:$D$14794))"),"#N/A")</f>
        <v>#N/A</v>
      </c>
      <c r="B10716" s="12" t="str">
        <f>IFERROR(__xludf.DUMMYFUNCTION("TEXTJOIN(""; "", TRUE, FILTER(CID!B10716:B14794, REGEXMATCH(CID!D10716:D14794, TEXTJOIN(""|"", TRUE, SPLIT(A10716, "";"")))))"),"#N/A")</f>
        <v>#N/A</v>
      </c>
    </row>
    <row r="10717">
      <c r="A10717" s="12" t="str">
        <f>IFERROR(__xludf.DUMMYFUNCTION("TEXTJOIN("";"", TRUE, FILTER(CID!$B$2:$B$14794, CID!B10717=CID!$D$2:$D$14794))"),"#N/A")</f>
        <v>#N/A</v>
      </c>
      <c r="B10717" s="12" t="str">
        <f>IFERROR(__xludf.DUMMYFUNCTION("TEXTJOIN(""; "", TRUE, FILTER(CID!B10717:B14794, REGEXMATCH(CID!D10717:D14794, TEXTJOIN(""|"", TRUE, SPLIT(A10717, "";"")))))"),"#N/A")</f>
        <v>#N/A</v>
      </c>
    </row>
    <row r="10718">
      <c r="A10718" s="12" t="str">
        <f>IFERROR(__xludf.DUMMYFUNCTION("TEXTJOIN("";"", TRUE, FILTER(CID!$B$2:$B$14794, CID!B10718=CID!$D$2:$D$14794))"),"#N/A")</f>
        <v>#N/A</v>
      </c>
      <c r="B10718" s="12" t="str">
        <f>IFERROR(__xludf.DUMMYFUNCTION("TEXTJOIN(""; "", TRUE, FILTER(CID!B10718:B14794, REGEXMATCH(CID!D10718:D14794, TEXTJOIN(""|"", TRUE, SPLIT(A10718, "";"")))))"),"#N/A")</f>
        <v>#N/A</v>
      </c>
    </row>
    <row r="10719">
      <c r="A10719" s="12" t="str">
        <f>IFERROR(__xludf.DUMMYFUNCTION("TEXTJOIN("";"", TRUE, FILTER(CID!$B$2:$B$14794, CID!B10719=CID!$D$2:$D$14794))"),"#N/A")</f>
        <v>#N/A</v>
      </c>
      <c r="B10719" s="12" t="str">
        <f>IFERROR(__xludf.DUMMYFUNCTION("TEXTJOIN(""; "", TRUE, FILTER(CID!B10719:B14794, REGEXMATCH(CID!D10719:D14794, TEXTJOIN(""|"", TRUE, SPLIT(A10719, "";"")))))"),"#N/A")</f>
        <v>#N/A</v>
      </c>
    </row>
    <row r="10720">
      <c r="A10720" s="12" t="str">
        <f>IFERROR(__xludf.DUMMYFUNCTION("TEXTJOIN("";"", TRUE, FILTER(CID!$B$2:$B$14794, CID!B10720=CID!$D$2:$D$14794))"),"#N/A")</f>
        <v>#N/A</v>
      </c>
      <c r="B10720" s="12" t="str">
        <f>IFERROR(__xludf.DUMMYFUNCTION("TEXTJOIN(""; "", TRUE, FILTER(CID!B10720:B14794, REGEXMATCH(CID!D10720:D14794, TEXTJOIN(""|"", TRUE, SPLIT(A10720, "";"")))))"),"#N/A")</f>
        <v>#N/A</v>
      </c>
    </row>
    <row r="10721">
      <c r="A10721" s="12" t="str">
        <f>IFERROR(__xludf.DUMMYFUNCTION("TEXTJOIN("";"", TRUE, FILTER(CID!$B$2:$B$14794, CID!B10721=CID!$D$2:$D$14794))"),"#N/A")</f>
        <v>#N/A</v>
      </c>
      <c r="B10721" s="12" t="str">
        <f>IFERROR(__xludf.DUMMYFUNCTION("TEXTJOIN(""; "", TRUE, FILTER(CID!B10721:B14794, REGEXMATCH(CID!D10721:D14794, TEXTJOIN(""|"", TRUE, SPLIT(A10721, "";"")))))"),"#N/A")</f>
        <v>#N/A</v>
      </c>
    </row>
    <row r="10722">
      <c r="A10722" s="12" t="str">
        <f>IFERROR(__xludf.DUMMYFUNCTION("TEXTJOIN("";"", TRUE, FILTER(CID!$B$2:$B$14794, CID!B10722=CID!$D$2:$D$14794))"),"#N/A")</f>
        <v>#N/A</v>
      </c>
      <c r="B10722" s="12" t="str">
        <f>IFERROR(__xludf.DUMMYFUNCTION("TEXTJOIN(""; "", TRUE, FILTER(CID!B10722:B14794, REGEXMATCH(CID!D10722:D14794, TEXTJOIN(""|"", TRUE, SPLIT(A10722, "";"")))))"),"#N/A")</f>
        <v>#N/A</v>
      </c>
    </row>
    <row r="10723">
      <c r="A10723" s="12" t="str">
        <f>IFERROR(__xludf.DUMMYFUNCTION("TEXTJOIN("";"", TRUE, FILTER(CID!$B$2:$B$14794, CID!B10723=CID!$D$2:$D$14794))"),"#N/A")</f>
        <v>#N/A</v>
      </c>
      <c r="B10723" s="12" t="str">
        <f>IFERROR(__xludf.DUMMYFUNCTION("TEXTJOIN(""; "", TRUE, FILTER(CID!B10723:B14794, REGEXMATCH(CID!D10723:D14794, TEXTJOIN(""|"", TRUE, SPLIT(A10723, "";"")))))"),"#N/A")</f>
        <v>#N/A</v>
      </c>
    </row>
    <row r="10724">
      <c r="A10724" s="12" t="str">
        <f>IFERROR(__xludf.DUMMYFUNCTION("TEXTJOIN("";"", TRUE, FILTER(CID!$B$2:$B$14794, CID!B10724=CID!$D$2:$D$14794))"),"#N/A")</f>
        <v>#N/A</v>
      </c>
      <c r="B10724" s="12" t="str">
        <f>IFERROR(__xludf.DUMMYFUNCTION("TEXTJOIN(""; "", TRUE, FILTER(CID!B10724:B14794, REGEXMATCH(CID!D10724:D14794, TEXTJOIN(""|"", TRUE, SPLIT(A10724, "";"")))))"),"#N/A")</f>
        <v>#N/A</v>
      </c>
    </row>
    <row r="10725">
      <c r="A10725" s="12" t="str">
        <f>IFERROR(__xludf.DUMMYFUNCTION("TEXTJOIN("";"", TRUE, FILTER(CID!$B$2:$B$14794, CID!B10725=CID!$D$2:$D$14794))"),"#N/A")</f>
        <v>#N/A</v>
      </c>
      <c r="B10725" s="12" t="str">
        <f>IFERROR(__xludf.DUMMYFUNCTION("TEXTJOIN(""; "", TRUE, FILTER(CID!B10725:B14794, REGEXMATCH(CID!D10725:D14794, TEXTJOIN(""|"", TRUE, SPLIT(A10725, "";"")))))"),"#N/A")</f>
        <v>#N/A</v>
      </c>
    </row>
    <row r="10726">
      <c r="A10726" s="12" t="str">
        <f>IFERROR(__xludf.DUMMYFUNCTION("TEXTJOIN("";"", TRUE, FILTER(CID!$B$2:$B$14794, CID!B10726=CID!$D$2:$D$14794))"),"#N/A")</f>
        <v>#N/A</v>
      </c>
      <c r="B10726" s="12" t="str">
        <f>IFERROR(__xludf.DUMMYFUNCTION("TEXTJOIN(""; "", TRUE, FILTER(CID!B10726:B14794, REGEXMATCH(CID!D10726:D14794, TEXTJOIN(""|"", TRUE, SPLIT(A10726, "";"")))))"),"#N/A")</f>
        <v>#N/A</v>
      </c>
    </row>
    <row r="10727">
      <c r="A10727" s="12" t="str">
        <f>IFERROR(__xludf.DUMMYFUNCTION("TEXTJOIN("";"", TRUE, FILTER(CID!$B$2:$B$14794, CID!B10727=CID!$D$2:$D$14794))"),"#N/A")</f>
        <v>#N/A</v>
      </c>
      <c r="B10727" s="12" t="str">
        <f>IFERROR(__xludf.DUMMYFUNCTION("TEXTJOIN(""; "", TRUE, FILTER(CID!B10727:B14794, REGEXMATCH(CID!D10727:D14794, TEXTJOIN(""|"", TRUE, SPLIT(A10727, "";"")))))"),"#N/A")</f>
        <v>#N/A</v>
      </c>
    </row>
    <row r="10728">
      <c r="A10728" s="12" t="str">
        <f>IFERROR(__xludf.DUMMYFUNCTION("TEXTJOIN("";"", TRUE, FILTER(CID!$B$2:$B$14794, CID!B10728=CID!$D$2:$D$14794))"),"#N/A")</f>
        <v>#N/A</v>
      </c>
      <c r="B10728" s="12" t="str">
        <f>IFERROR(__xludf.DUMMYFUNCTION("TEXTJOIN(""; "", TRUE, FILTER(CID!B10728:B14794, REGEXMATCH(CID!D10728:D14794, TEXTJOIN(""|"", TRUE, SPLIT(A10728, "";"")))))"),"#N/A")</f>
        <v>#N/A</v>
      </c>
    </row>
    <row r="10729">
      <c r="A10729" s="12" t="str">
        <f>IFERROR(__xludf.DUMMYFUNCTION("TEXTJOIN("";"", TRUE, FILTER(CID!$B$2:$B$14794, CID!B10729=CID!$D$2:$D$14794))"),"#N/A")</f>
        <v>#N/A</v>
      </c>
      <c r="B10729" s="12" t="str">
        <f>IFERROR(__xludf.DUMMYFUNCTION("TEXTJOIN(""; "", TRUE, FILTER(CID!B10729:B14794, REGEXMATCH(CID!D10729:D14794, TEXTJOIN(""|"", TRUE, SPLIT(A10729, "";"")))))"),"#N/A")</f>
        <v>#N/A</v>
      </c>
    </row>
    <row r="10730">
      <c r="A10730" s="12" t="str">
        <f>IFERROR(__xludf.DUMMYFUNCTION("TEXTJOIN("";"", TRUE, FILTER(CID!$B$2:$B$14794, CID!B10730=CID!$D$2:$D$14794))"),"#N/A")</f>
        <v>#N/A</v>
      </c>
      <c r="B10730" s="12" t="str">
        <f>IFERROR(__xludf.DUMMYFUNCTION("TEXTJOIN(""; "", TRUE, FILTER(CID!B10730:B14794, REGEXMATCH(CID!D10730:D14794, TEXTJOIN(""|"", TRUE, SPLIT(A10730, "";"")))))"),"#N/A")</f>
        <v>#N/A</v>
      </c>
    </row>
    <row r="10731">
      <c r="A10731" s="12" t="str">
        <f>IFERROR(__xludf.DUMMYFUNCTION("TEXTJOIN("";"", TRUE, FILTER(CID!$B$2:$B$14794, CID!B10731=CID!$D$2:$D$14794))"),"#N/A")</f>
        <v>#N/A</v>
      </c>
      <c r="B10731" s="12" t="str">
        <f>IFERROR(__xludf.DUMMYFUNCTION("TEXTJOIN(""; "", TRUE, FILTER(CID!B10731:B14794, REGEXMATCH(CID!D10731:D14794, TEXTJOIN(""|"", TRUE, SPLIT(A10731, "";"")))))"),"#N/A")</f>
        <v>#N/A</v>
      </c>
    </row>
    <row r="10732">
      <c r="A10732" s="12" t="str">
        <f>IFERROR(__xludf.DUMMYFUNCTION("TEXTJOIN("";"", TRUE, FILTER(CID!$B$2:$B$14794, CID!B10732=CID!$D$2:$D$14794))"),"#N/A")</f>
        <v>#N/A</v>
      </c>
      <c r="B10732" s="12" t="str">
        <f>IFERROR(__xludf.DUMMYFUNCTION("TEXTJOIN(""; "", TRUE, FILTER(CID!B10732:B14794, REGEXMATCH(CID!D10732:D14794, TEXTJOIN(""|"", TRUE, SPLIT(A10732, "";"")))))"),"#N/A")</f>
        <v>#N/A</v>
      </c>
    </row>
    <row r="10733">
      <c r="A10733" s="12" t="str">
        <f>IFERROR(__xludf.DUMMYFUNCTION("TEXTJOIN("";"", TRUE, FILTER(CID!$B$2:$B$14794, CID!B10733=CID!$D$2:$D$14794))"),"#N/A")</f>
        <v>#N/A</v>
      </c>
      <c r="B10733" s="12" t="str">
        <f>IFERROR(__xludf.DUMMYFUNCTION("TEXTJOIN(""; "", TRUE, FILTER(CID!B10733:B14794, REGEXMATCH(CID!D10733:D14794, TEXTJOIN(""|"", TRUE, SPLIT(A10733, "";"")))))"),"#N/A")</f>
        <v>#N/A</v>
      </c>
    </row>
    <row r="10734">
      <c r="A10734" s="12" t="str">
        <f>IFERROR(__xludf.DUMMYFUNCTION("TEXTJOIN("";"", TRUE, FILTER(CID!$B$2:$B$14794, CID!B10734=CID!$D$2:$D$14794))"),"#N/A")</f>
        <v>#N/A</v>
      </c>
      <c r="B10734" s="12" t="str">
        <f>IFERROR(__xludf.DUMMYFUNCTION("TEXTJOIN(""; "", TRUE, FILTER(CID!B10734:B14794, REGEXMATCH(CID!D10734:D14794, TEXTJOIN(""|"", TRUE, SPLIT(A10734, "";"")))))"),"#N/A")</f>
        <v>#N/A</v>
      </c>
    </row>
    <row r="10735">
      <c r="A10735" s="12" t="str">
        <f>IFERROR(__xludf.DUMMYFUNCTION("TEXTJOIN("";"", TRUE, FILTER(CID!$B$2:$B$14794, CID!B10735=CID!$D$2:$D$14794))"),"#N/A")</f>
        <v>#N/A</v>
      </c>
      <c r="B10735" s="12" t="str">
        <f>IFERROR(__xludf.DUMMYFUNCTION("TEXTJOIN(""; "", TRUE, FILTER(CID!B10735:B14794, REGEXMATCH(CID!D10735:D14794, TEXTJOIN(""|"", TRUE, SPLIT(A10735, "";"")))))"),"#N/A")</f>
        <v>#N/A</v>
      </c>
    </row>
    <row r="10736">
      <c r="A10736" s="12" t="str">
        <f>IFERROR(__xludf.DUMMYFUNCTION("TEXTJOIN("";"", TRUE, FILTER(CID!$B$2:$B$14794, CID!B10736=CID!$D$2:$D$14794))"),"#N/A")</f>
        <v>#N/A</v>
      </c>
      <c r="B10736" s="12" t="str">
        <f>IFERROR(__xludf.DUMMYFUNCTION("TEXTJOIN(""; "", TRUE, FILTER(CID!B10736:B14794, REGEXMATCH(CID!D10736:D14794, TEXTJOIN(""|"", TRUE, SPLIT(A10736, "";"")))))"),"#N/A")</f>
        <v>#N/A</v>
      </c>
    </row>
    <row r="10737">
      <c r="A10737" s="12" t="str">
        <f>IFERROR(__xludf.DUMMYFUNCTION("TEXTJOIN("";"", TRUE, FILTER(CID!$B$2:$B$14794, CID!B10737=CID!$D$2:$D$14794))"),"#N/A")</f>
        <v>#N/A</v>
      </c>
      <c r="B10737" s="12" t="str">
        <f>IFERROR(__xludf.DUMMYFUNCTION("TEXTJOIN(""; "", TRUE, FILTER(CID!B10737:B14794, REGEXMATCH(CID!D10737:D14794, TEXTJOIN(""|"", TRUE, SPLIT(A10737, "";"")))))"),"#N/A")</f>
        <v>#N/A</v>
      </c>
    </row>
    <row r="10738">
      <c r="A10738" s="12" t="str">
        <f>IFERROR(__xludf.DUMMYFUNCTION("TEXTJOIN("";"", TRUE, FILTER(CID!$B$2:$B$14794, CID!B10738=CID!$D$2:$D$14794))"),"#N/A")</f>
        <v>#N/A</v>
      </c>
      <c r="B10738" s="12" t="str">
        <f>IFERROR(__xludf.DUMMYFUNCTION("TEXTJOIN(""; "", TRUE, FILTER(CID!B10738:B14794, REGEXMATCH(CID!D10738:D14794, TEXTJOIN(""|"", TRUE, SPLIT(A10738, "";"")))))"),"#N/A")</f>
        <v>#N/A</v>
      </c>
    </row>
    <row r="10739">
      <c r="A10739" s="12" t="str">
        <f>IFERROR(__xludf.DUMMYFUNCTION("TEXTJOIN("";"", TRUE, FILTER(CID!$B$2:$B$14794, CID!B10739=CID!$D$2:$D$14794))"),"#N/A")</f>
        <v>#N/A</v>
      </c>
      <c r="B10739" s="12" t="str">
        <f>IFERROR(__xludf.DUMMYFUNCTION("TEXTJOIN(""; "", TRUE, FILTER(CID!B10739:B14794, REGEXMATCH(CID!D10739:D14794, TEXTJOIN(""|"", TRUE, SPLIT(A10739, "";"")))))"),"#N/A")</f>
        <v>#N/A</v>
      </c>
    </row>
    <row r="10740">
      <c r="A10740" s="12" t="str">
        <f>IFERROR(__xludf.DUMMYFUNCTION("TEXTJOIN("";"", TRUE, FILTER(CID!$B$2:$B$14794, CID!B10740=CID!$D$2:$D$14794))"),"#N/A")</f>
        <v>#N/A</v>
      </c>
      <c r="B10740" s="12" t="str">
        <f>IFERROR(__xludf.DUMMYFUNCTION("TEXTJOIN(""; "", TRUE, FILTER(CID!B10740:B14794, REGEXMATCH(CID!D10740:D14794, TEXTJOIN(""|"", TRUE, SPLIT(A10740, "";"")))))"),"#N/A")</f>
        <v>#N/A</v>
      </c>
    </row>
    <row r="10741">
      <c r="A10741" s="12" t="str">
        <f>IFERROR(__xludf.DUMMYFUNCTION("TEXTJOIN("";"", TRUE, FILTER(CID!$B$2:$B$14794, CID!B10741=CID!$D$2:$D$14794))"),"#N/A")</f>
        <v>#N/A</v>
      </c>
      <c r="B10741" s="12" t="str">
        <f>IFERROR(__xludf.DUMMYFUNCTION("TEXTJOIN(""; "", TRUE, FILTER(CID!B10741:B14794, REGEXMATCH(CID!D10741:D14794, TEXTJOIN(""|"", TRUE, SPLIT(A10741, "";"")))))"),"#N/A")</f>
        <v>#N/A</v>
      </c>
    </row>
    <row r="10742">
      <c r="A10742" s="12" t="str">
        <f>IFERROR(__xludf.DUMMYFUNCTION("TEXTJOIN("";"", TRUE, FILTER(CID!$B$2:$B$14794, CID!B10742=CID!$D$2:$D$14794))"),"#N/A")</f>
        <v>#N/A</v>
      </c>
      <c r="B10742" s="12" t="str">
        <f>IFERROR(__xludf.DUMMYFUNCTION("TEXTJOIN(""; "", TRUE, FILTER(CID!B10742:B14794, REGEXMATCH(CID!D10742:D14794, TEXTJOIN(""|"", TRUE, SPLIT(A10742, "";"")))))"),"#N/A")</f>
        <v>#N/A</v>
      </c>
    </row>
    <row r="10743">
      <c r="A10743" s="12" t="str">
        <f>IFERROR(__xludf.DUMMYFUNCTION("TEXTJOIN("";"", TRUE, FILTER(CID!$B$2:$B$14794, CID!B10743=CID!$D$2:$D$14794))"),"#N/A")</f>
        <v>#N/A</v>
      </c>
      <c r="B10743" s="12" t="str">
        <f>IFERROR(__xludf.DUMMYFUNCTION("TEXTJOIN(""; "", TRUE, FILTER(CID!B10743:B14794, REGEXMATCH(CID!D10743:D14794, TEXTJOIN(""|"", TRUE, SPLIT(A10743, "";"")))))"),"#N/A")</f>
        <v>#N/A</v>
      </c>
    </row>
    <row r="10744">
      <c r="A10744" s="12" t="str">
        <f>IFERROR(__xludf.DUMMYFUNCTION("TEXTJOIN("";"", TRUE, FILTER(CID!$B$2:$B$14794, CID!B10744=CID!$D$2:$D$14794))"),"#N/A")</f>
        <v>#N/A</v>
      </c>
      <c r="B10744" s="12" t="str">
        <f>IFERROR(__xludf.DUMMYFUNCTION("TEXTJOIN(""; "", TRUE, FILTER(CID!B10744:B14794, REGEXMATCH(CID!D10744:D14794, TEXTJOIN(""|"", TRUE, SPLIT(A10744, "";"")))))"),"#N/A")</f>
        <v>#N/A</v>
      </c>
    </row>
    <row r="10745">
      <c r="A10745" s="12" t="str">
        <f>IFERROR(__xludf.DUMMYFUNCTION("TEXTJOIN("";"", TRUE, FILTER(CID!$B$2:$B$14794, CID!B10745=CID!$D$2:$D$14794))"),"#N/A")</f>
        <v>#N/A</v>
      </c>
      <c r="B10745" s="12" t="str">
        <f>IFERROR(__xludf.DUMMYFUNCTION("TEXTJOIN(""; "", TRUE, FILTER(CID!B10745:B14794, REGEXMATCH(CID!D10745:D14794, TEXTJOIN(""|"", TRUE, SPLIT(A10745, "";"")))))"),"#N/A")</f>
        <v>#N/A</v>
      </c>
    </row>
    <row r="10746">
      <c r="A10746" s="12" t="str">
        <f>IFERROR(__xludf.DUMMYFUNCTION("TEXTJOIN("";"", TRUE, FILTER(CID!$B$2:$B$14794, CID!B10746=CID!$D$2:$D$14794))"),"#N/A")</f>
        <v>#N/A</v>
      </c>
      <c r="B10746" s="12" t="str">
        <f>IFERROR(__xludf.DUMMYFUNCTION("TEXTJOIN(""; "", TRUE, FILTER(CID!B10746:B14794, REGEXMATCH(CID!D10746:D14794, TEXTJOIN(""|"", TRUE, SPLIT(A10746, "";"")))))"),"#N/A")</f>
        <v>#N/A</v>
      </c>
    </row>
    <row r="10747">
      <c r="A10747" s="12" t="str">
        <f>IFERROR(__xludf.DUMMYFUNCTION("TEXTJOIN("";"", TRUE, FILTER(CID!$B$2:$B$14794, CID!B10747=CID!$D$2:$D$14794))"),"#N/A")</f>
        <v>#N/A</v>
      </c>
      <c r="B10747" s="12" t="str">
        <f>IFERROR(__xludf.DUMMYFUNCTION("TEXTJOIN(""; "", TRUE, FILTER(CID!B10747:B14794, REGEXMATCH(CID!D10747:D14794, TEXTJOIN(""|"", TRUE, SPLIT(A10747, "";"")))))"),"#N/A")</f>
        <v>#N/A</v>
      </c>
    </row>
    <row r="10748">
      <c r="A10748" s="12" t="str">
        <f>IFERROR(__xludf.DUMMYFUNCTION("TEXTJOIN("";"", TRUE, FILTER(CID!$B$2:$B$14794, CID!B10748=CID!$D$2:$D$14794))"),"#N/A")</f>
        <v>#N/A</v>
      </c>
      <c r="B10748" s="12" t="str">
        <f>IFERROR(__xludf.DUMMYFUNCTION("TEXTJOIN(""; "", TRUE, FILTER(CID!B10748:B14794, REGEXMATCH(CID!D10748:D14794, TEXTJOIN(""|"", TRUE, SPLIT(A10748, "";"")))))"),"#N/A")</f>
        <v>#N/A</v>
      </c>
    </row>
    <row r="10749">
      <c r="A10749" s="12" t="str">
        <f>IFERROR(__xludf.DUMMYFUNCTION("TEXTJOIN("";"", TRUE, FILTER(CID!$B$2:$B$14794, CID!B10749=CID!$D$2:$D$14794))"),"#N/A")</f>
        <v>#N/A</v>
      </c>
      <c r="B10749" s="12" t="str">
        <f>IFERROR(__xludf.DUMMYFUNCTION("TEXTJOIN(""; "", TRUE, FILTER(CID!B10749:B14794, REGEXMATCH(CID!D10749:D14794, TEXTJOIN(""|"", TRUE, SPLIT(A10749, "";"")))))"),"#N/A")</f>
        <v>#N/A</v>
      </c>
    </row>
    <row r="10750">
      <c r="A10750" s="12" t="str">
        <f>IFERROR(__xludf.DUMMYFUNCTION("TEXTJOIN("";"", TRUE, FILTER(CID!$B$2:$B$14794, CID!B10750=CID!$D$2:$D$14794))"),"#N/A")</f>
        <v>#N/A</v>
      </c>
      <c r="B10750" s="12" t="str">
        <f>IFERROR(__xludf.DUMMYFUNCTION("TEXTJOIN(""; "", TRUE, FILTER(CID!B10750:B14794, REGEXMATCH(CID!D10750:D14794, TEXTJOIN(""|"", TRUE, SPLIT(A10750, "";"")))))"),"#N/A")</f>
        <v>#N/A</v>
      </c>
    </row>
    <row r="10751">
      <c r="A10751" s="12" t="str">
        <f>IFERROR(__xludf.DUMMYFUNCTION("TEXTJOIN("";"", TRUE, FILTER(CID!$B$2:$B$14794, CID!B10751=CID!$D$2:$D$14794))"),"#N/A")</f>
        <v>#N/A</v>
      </c>
      <c r="B10751" s="12" t="str">
        <f>IFERROR(__xludf.DUMMYFUNCTION("TEXTJOIN(""; "", TRUE, FILTER(CID!B10751:B14794, REGEXMATCH(CID!D10751:D14794, TEXTJOIN(""|"", TRUE, SPLIT(A10751, "";"")))))"),"#N/A")</f>
        <v>#N/A</v>
      </c>
    </row>
    <row r="10752">
      <c r="A10752" s="12" t="str">
        <f>IFERROR(__xludf.DUMMYFUNCTION("TEXTJOIN("";"", TRUE, FILTER(CID!$B$2:$B$14794, CID!B10752=CID!$D$2:$D$14794))"),"#N/A")</f>
        <v>#N/A</v>
      </c>
      <c r="B10752" s="12" t="str">
        <f>IFERROR(__xludf.DUMMYFUNCTION("TEXTJOIN(""; "", TRUE, FILTER(CID!B10752:B14794, REGEXMATCH(CID!D10752:D14794, TEXTJOIN(""|"", TRUE, SPLIT(A10752, "";"")))))"),"#N/A")</f>
        <v>#N/A</v>
      </c>
    </row>
    <row r="10753">
      <c r="A10753" s="12" t="str">
        <f>IFERROR(__xludf.DUMMYFUNCTION("TEXTJOIN("";"", TRUE, FILTER(CID!$B$2:$B$14794, CID!B10753=CID!$D$2:$D$14794))"),"#N/A")</f>
        <v>#N/A</v>
      </c>
      <c r="B10753" s="12" t="str">
        <f>IFERROR(__xludf.DUMMYFUNCTION("TEXTJOIN(""; "", TRUE, FILTER(CID!B10753:B14794, REGEXMATCH(CID!D10753:D14794, TEXTJOIN(""|"", TRUE, SPLIT(A10753, "";"")))))"),"#N/A")</f>
        <v>#N/A</v>
      </c>
    </row>
    <row r="10754">
      <c r="A10754" s="12" t="str">
        <f>IFERROR(__xludf.DUMMYFUNCTION("TEXTJOIN("";"", TRUE, FILTER(CID!$B$2:$B$14794, CID!B10754=CID!$D$2:$D$14794))"),"#N/A")</f>
        <v>#N/A</v>
      </c>
      <c r="B10754" s="12" t="str">
        <f>IFERROR(__xludf.DUMMYFUNCTION("TEXTJOIN(""; "", TRUE, FILTER(CID!B10754:B14794, REGEXMATCH(CID!D10754:D14794, TEXTJOIN(""|"", TRUE, SPLIT(A10754, "";"")))))"),"#N/A")</f>
        <v>#N/A</v>
      </c>
    </row>
    <row r="10755">
      <c r="A10755" s="12" t="str">
        <f>IFERROR(__xludf.DUMMYFUNCTION("TEXTJOIN("";"", TRUE, FILTER(CID!$B$2:$B$14794, CID!B10755=CID!$D$2:$D$14794))"),"#N/A")</f>
        <v>#N/A</v>
      </c>
      <c r="B10755" s="12" t="str">
        <f>IFERROR(__xludf.DUMMYFUNCTION("TEXTJOIN(""; "", TRUE, FILTER(CID!B10755:B14794, REGEXMATCH(CID!D10755:D14794, TEXTJOIN(""|"", TRUE, SPLIT(A10755, "";"")))))"),"#N/A")</f>
        <v>#N/A</v>
      </c>
    </row>
    <row r="10756">
      <c r="A10756" s="12" t="str">
        <f>IFERROR(__xludf.DUMMYFUNCTION("TEXTJOIN("";"", TRUE, FILTER(CID!$B$2:$B$14794, CID!B10756=CID!$D$2:$D$14794))"),"#N/A")</f>
        <v>#N/A</v>
      </c>
      <c r="B10756" s="12" t="str">
        <f>IFERROR(__xludf.DUMMYFUNCTION("TEXTJOIN(""; "", TRUE, FILTER(CID!B10756:B14794, REGEXMATCH(CID!D10756:D14794, TEXTJOIN(""|"", TRUE, SPLIT(A10756, "";"")))))"),"#N/A")</f>
        <v>#N/A</v>
      </c>
    </row>
    <row r="10757">
      <c r="A10757" s="12" t="str">
        <f>IFERROR(__xludf.DUMMYFUNCTION("TEXTJOIN("";"", TRUE, FILTER(CID!$B$2:$B$14794, CID!B10757=CID!$D$2:$D$14794))"),"#N/A")</f>
        <v>#N/A</v>
      </c>
      <c r="B10757" s="12" t="str">
        <f>IFERROR(__xludf.DUMMYFUNCTION("TEXTJOIN(""; "", TRUE, FILTER(CID!B10757:B14794, REGEXMATCH(CID!D10757:D14794, TEXTJOIN(""|"", TRUE, SPLIT(A10757, "";"")))))"),"#N/A")</f>
        <v>#N/A</v>
      </c>
    </row>
    <row r="10758">
      <c r="A10758" s="12" t="str">
        <f>IFERROR(__xludf.DUMMYFUNCTION("TEXTJOIN("";"", TRUE, FILTER(CID!$B$2:$B$14794, CID!B10758=CID!$D$2:$D$14794))"),"#N/A")</f>
        <v>#N/A</v>
      </c>
      <c r="B10758" s="12" t="str">
        <f>IFERROR(__xludf.DUMMYFUNCTION("TEXTJOIN(""; "", TRUE, FILTER(CID!B10758:B14794, REGEXMATCH(CID!D10758:D14794, TEXTJOIN(""|"", TRUE, SPLIT(A10758, "";"")))))"),"#N/A")</f>
        <v>#N/A</v>
      </c>
    </row>
    <row r="10759">
      <c r="A10759" s="12" t="str">
        <f>IFERROR(__xludf.DUMMYFUNCTION("TEXTJOIN("";"", TRUE, FILTER(CID!$B$2:$B$14794, CID!B10759=CID!$D$2:$D$14794))"),"#N/A")</f>
        <v>#N/A</v>
      </c>
      <c r="B10759" s="12" t="str">
        <f>IFERROR(__xludf.DUMMYFUNCTION("TEXTJOIN(""; "", TRUE, FILTER(CID!B10759:B14794, REGEXMATCH(CID!D10759:D14794, TEXTJOIN(""|"", TRUE, SPLIT(A10759, "";"")))))"),"#N/A")</f>
        <v>#N/A</v>
      </c>
    </row>
    <row r="10760">
      <c r="A10760" s="12" t="str">
        <f>IFERROR(__xludf.DUMMYFUNCTION("TEXTJOIN("";"", TRUE, FILTER(CID!$B$2:$B$14794, CID!B10760=CID!$D$2:$D$14794))"),"#N/A")</f>
        <v>#N/A</v>
      </c>
      <c r="B10760" s="12" t="str">
        <f>IFERROR(__xludf.DUMMYFUNCTION("TEXTJOIN(""; "", TRUE, FILTER(CID!B10760:B14794, REGEXMATCH(CID!D10760:D14794, TEXTJOIN(""|"", TRUE, SPLIT(A10760, "";"")))))"),"#N/A")</f>
        <v>#N/A</v>
      </c>
    </row>
    <row r="10761">
      <c r="A10761" s="12" t="str">
        <f>IFERROR(__xludf.DUMMYFUNCTION("TEXTJOIN("";"", TRUE, FILTER(CID!$B$2:$B$14794, CID!B10761=CID!$D$2:$D$14794))"),"#N/A")</f>
        <v>#N/A</v>
      </c>
      <c r="B10761" s="12" t="str">
        <f>IFERROR(__xludf.DUMMYFUNCTION("TEXTJOIN(""; "", TRUE, FILTER(CID!B10761:B14794, REGEXMATCH(CID!D10761:D14794, TEXTJOIN(""|"", TRUE, SPLIT(A10761, "";"")))))"),"#N/A")</f>
        <v>#N/A</v>
      </c>
    </row>
    <row r="10762">
      <c r="A10762" s="12" t="str">
        <f>IFERROR(__xludf.DUMMYFUNCTION("TEXTJOIN("";"", TRUE, FILTER(CID!$B$2:$B$14794, CID!B10762=CID!$D$2:$D$14794))"),"#N/A")</f>
        <v>#N/A</v>
      </c>
      <c r="B10762" s="12" t="str">
        <f>IFERROR(__xludf.DUMMYFUNCTION("TEXTJOIN(""; "", TRUE, FILTER(CID!B10762:B14794, REGEXMATCH(CID!D10762:D14794, TEXTJOIN(""|"", TRUE, SPLIT(A10762, "";"")))))"),"#N/A")</f>
        <v>#N/A</v>
      </c>
    </row>
    <row r="10763">
      <c r="A10763" s="12" t="str">
        <f>IFERROR(__xludf.DUMMYFUNCTION("TEXTJOIN("";"", TRUE, FILTER(CID!$B$2:$B$14794, CID!B10763=CID!$D$2:$D$14794))"),"#N/A")</f>
        <v>#N/A</v>
      </c>
      <c r="B10763" s="12" t="str">
        <f>IFERROR(__xludf.DUMMYFUNCTION("TEXTJOIN(""; "", TRUE, FILTER(CID!B10763:B14794, REGEXMATCH(CID!D10763:D14794, TEXTJOIN(""|"", TRUE, SPLIT(A10763, "";"")))))"),"#N/A")</f>
        <v>#N/A</v>
      </c>
    </row>
    <row r="10764">
      <c r="A10764" s="12" t="str">
        <f>IFERROR(__xludf.DUMMYFUNCTION("TEXTJOIN("";"", TRUE, FILTER(CID!$B$2:$B$14794, CID!B10764=CID!$D$2:$D$14794))"),"#N/A")</f>
        <v>#N/A</v>
      </c>
      <c r="B10764" s="12" t="str">
        <f>IFERROR(__xludf.DUMMYFUNCTION("TEXTJOIN(""; "", TRUE, FILTER(CID!B10764:B14794, REGEXMATCH(CID!D10764:D14794, TEXTJOIN(""|"", TRUE, SPLIT(A10764, "";"")))))"),"#N/A")</f>
        <v>#N/A</v>
      </c>
    </row>
    <row r="10765">
      <c r="A10765" s="12" t="str">
        <f>IFERROR(__xludf.DUMMYFUNCTION("TEXTJOIN("";"", TRUE, FILTER(CID!$B$2:$B$14794, CID!B10765=CID!$D$2:$D$14794))"),"#N/A")</f>
        <v>#N/A</v>
      </c>
      <c r="B10765" s="12" t="str">
        <f>IFERROR(__xludf.DUMMYFUNCTION("TEXTJOIN(""; "", TRUE, FILTER(CID!B10765:B14794, REGEXMATCH(CID!D10765:D14794, TEXTJOIN(""|"", TRUE, SPLIT(A10765, "";"")))))"),"#N/A")</f>
        <v>#N/A</v>
      </c>
    </row>
    <row r="10766">
      <c r="A10766" s="12" t="str">
        <f>IFERROR(__xludf.DUMMYFUNCTION("TEXTJOIN("";"", TRUE, FILTER(CID!$B$2:$B$14794, CID!B10766=CID!$D$2:$D$14794))"),"#N/A")</f>
        <v>#N/A</v>
      </c>
      <c r="B10766" s="12" t="str">
        <f>IFERROR(__xludf.DUMMYFUNCTION("TEXTJOIN(""; "", TRUE, FILTER(CID!B10766:B14794, REGEXMATCH(CID!D10766:D14794, TEXTJOIN(""|"", TRUE, SPLIT(A10766, "";"")))))"),"#N/A")</f>
        <v>#N/A</v>
      </c>
    </row>
    <row r="10767">
      <c r="A10767" s="12" t="str">
        <f>IFERROR(__xludf.DUMMYFUNCTION("TEXTJOIN("";"", TRUE, FILTER(CID!$B$2:$B$14794, CID!B10767=CID!$D$2:$D$14794))"),"#N/A")</f>
        <v>#N/A</v>
      </c>
      <c r="B10767" s="12" t="str">
        <f>IFERROR(__xludf.DUMMYFUNCTION("TEXTJOIN(""; "", TRUE, FILTER(CID!B10767:B14794, REGEXMATCH(CID!D10767:D14794, TEXTJOIN(""|"", TRUE, SPLIT(A10767, "";"")))))"),"#N/A")</f>
        <v>#N/A</v>
      </c>
    </row>
    <row r="10768">
      <c r="A10768" s="12" t="str">
        <f>IFERROR(__xludf.DUMMYFUNCTION("TEXTJOIN("";"", TRUE, FILTER(CID!$B$2:$B$14794, CID!B10768=CID!$D$2:$D$14794))"),"#N/A")</f>
        <v>#N/A</v>
      </c>
      <c r="B10768" s="12" t="str">
        <f>IFERROR(__xludf.DUMMYFUNCTION("TEXTJOIN(""; "", TRUE, FILTER(CID!B10768:B14794, REGEXMATCH(CID!D10768:D14794, TEXTJOIN(""|"", TRUE, SPLIT(A10768, "";"")))))"),"#N/A")</f>
        <v>#N/A</v>
      </c>
    </row>
    <row r="10769">
      <c r="A10769" s="12" t="str">
        <f>IFERROR(__xludf.DUMMYFUNCTION("TEXTJOIN("";"", TRUE, FILTER(CID!$B$2:$B$14794, CID!B10769=CID!$D$2:$D$14794))"),"#N/A")</f>
        <v>#N/A</v>
      </c>
      <c r="B10769" s="12" t="str">
        <f>IFERROR(__xludf.DUMMYFUNCTION("TEXTJOIN(""; "", TRUE, FILTER(CID!B10769:B14794, REGEXMATCH(CID!D10769:D14794, TEXTJOIN(""|"", TRUE, SPLIT(A10769, "";"")))))"),"#N/A")</f>
        <v>#N/A</v>
      </c>
    </row>
    <row r="10770">
      <c r="A10770" s="12" t="str">
        <f>IFERROR(__xludf.DUMMYFUNCTION("TEXTJOIN("";"", TRUE, FILTER(CID!$B$2:$B$14794, CID!B10770=CID!$D$2:$D$14794))"),"#N/A")</f>
        <v>#N/A</v>
      </c>
      <c r="B10770" s="12" t="str">
        <f>IFERROR(__xludf.DUMMYFUNCTION("TEXTJOIN(""; "", TRUE, FILTER(CID!B10770:B14794, REGEXMATCH(CID!D10770:D14794, TEXTJOIN(""|"", TRUE, SPLIT(A10770, "";"")))))"),"#N/A")</f>
        <v>#N/A</v>
      </c>
    </row>
    <row r="10771">
      <c r="A10771" s="12" t="str">
        <f>IFERROR(__xludf.DUMMYFUNCTION("TEXTJOIN("";"", TRUE, FILTER(CID!$B$2:$B$14794, CID!B10771=CID!$D$2:$D$14794))"),"#N/A")</f>
        <v>#N/A</v>
      </c>
      <c r="B10771" s="12" t="str">
        <f>IFERROR(__xludf.DUMMYFUNCTION("TEXTJOIN(""; "", TRUE, FILTER(CID!B10771:B14794, REGEXMATCH(CID!D10771:D14794, TEXTJOIN(""|"", TRUE, SPLIT(A10771, "";"")))))"),"#N/A")</f>
        <v>#N/A</v>
      </c>
    </row>
    <row r="10772">
      <c r="A10772" s="12" t="str">
        <f>IFERROR(__xludf.DUMMYFUNCTION("TEXTJOIN("";"", TRUE, FILTER(CID!$B$2:$B$14794, CID!B10772=CID!$D$2:$D$14794))"),"#N/A")</f>
        <v>#N/A</v>
      </c>
      <c r="B10772" s="12" t="str">
        <f>IFERROR(__xludf.DUMMYFUNCTION("TEXTJOIN(""; "", TRUE, FILTER(CID!B10772:B14794, REGEXMATCH(CID!D10772:D14794, TEXTJOIN(""|"", TRUE, SPLIT(A10772, "";"")))))"),"#N/A")</f>
        <v>#N/A</v>
      </c>
    </row>
    <row r="10773">
      <c r="A10773" s="12" t="str">
        <f>IFERROR(__xludf.DUMMYFUNCTION("TEXTJOIN("";"", TRUE, FILTER(CID!$B$2:$B$14794, CID!B10773=CID!$D$2:$D$14794))"),"#N/A")</f>
        <v>#N/A</v>
      </c>
      <c r="B10773" s="12" t="str">
        <f>IFERROR(__xludf.DUMMYFUNCTION("TEXTJOIN(""; "", TRUE, FILTER(CID!B10773:B14794, REGEXMATCH(CID!D10773:D14794, TEXTJOIN(""|"", TRUE, SPLIT(A10773, "";"")))))"),"#N/A")</f>
        <v>#N/A</v>
      </c>
    </row>
    <row r="10774">
      <c r="A10774" s="12" t="str">
        <f>IFERROR(__xludf.DUMMYFUNCTION("TEXTJOIN("";"", TRUE, FILTER(CID!$B$2:$B$14794, CID!B10774=CID!$D$2:$D$14794))"),"#N/A")</f>
        <v>#N/A</v>
      </c>
      <c r="B10774" s="12" t="str">
        <f>IFERROR(__xludf.DUMMYFUNCTION("TEXTJOIN(""; "", TRUE, FILTER(CID!B10774:B14794, REGEXMATCH(CID!D10774:D14794, TEXTJOIN(""|"", TRUE, SPLIT(A10774, "";"")))))"),"#N/A")</f>
        <v>#N/A</v>
      </c>
    </row>
    <row r="10775">
      <c r="A10775" s="12" t="str">
        <f>IFERROR(__xludf.DUMMYFUNCTION("TEXTJOIN("";"", TRUE, FILTER(CID!$B$2:$B$14794, CID!B10775=CID!$D$2:$D$14794))"),"#N/A")</f>
        <v>#N/A</v>
      </c>
      <c r="B10775" s="12" t="str">
        <f>IFERROR(__xludf.DUMMYFUNCTION("TEXTJOIN(""; "", TRUE, FILTER(CID!B10775:B14794, REGEXMATCH(CID!D10775:D14794, TEXTJOIN(""|"", TRUE, SPLIT(A10775, "";"")))))"),"#N/A")</f>
        <v>#N/A</v>
      </c>
    </row>
    <row r="10776">
      <c r="A10776" s="12" t="str">
        <f>IFERROR(__xludf.DUMMYFUNCTION("TEXTJOIN("";"", TRUE, FILTER(CID!$B$2:$B$14794, CID!B10776=CID!$D$2:$D$14794))"),"#N/A")</f>
        <v>#N/A</v>
      </c>
      <c r="B10776" s="12" t="str">
        <f>IFERROR(__xludf.DUMMYFUNCTION("TEXTJOIN(""; "", TRUE, FILTER(CID!B10776:B14794, REGEXMATCH(CID!D10776:D14794, TEXTJOIN(""|"", TRUE, SPLIT(A10776, "";"")))))"),"#N/A")</f>
        <v>#N/A</v>
      </c>
    </row>
    <row r="10777">
      <c r="A10777" s="12" t="str">
        <f>IFERROR(__xludf.DUMMYFUNCTION("TEXTJOIN("";"", TRUE, FILTER(CID!$B$2:$B$14794, CID!B10777=CID!$D$2:$D$14794))"),"#N/A")</f>
        <v>#N/A</v>
      </c>
      <c r="B10777" s="12" t="str">
        <f>IFERROR(__xludf.DUMMYFUNCTION("TEXTJOIN(""; "", TRUE, FILTER(CID!B10777:B14794, REGEXMATCH(CID!D10777:D14794, TEXTJOIN(""|"", TRUE, SPLIT(A10777, "";"")))))"),"#N/A")</f>
        <v>#N/A</v>
      </c>
    </row>
    <row r="10778">
      <c r="A10778" s="12" t="str">
        <f>IFERROR(__xludf.DUMMYFUNCTION("TEXTJOIN("";"", TRUE, FILTER(CID!$B$2:$B$14794, CID!B10778=CID!$D$2:$D$14794))"),"#N/A")</f>
        <v>#N/A</v>
      </c>
      <c r="B10778" s="12" t="str">
        <f>IFERROR(__xludf.DUMMYFUNCTION("TEXTJOIN(""; "", TRUE, FILTER(CID!B10778:B14794, REGEXMATCH(CID!D10778:D14794, TEXTJOIN(""|"", TRUE, SPLIT(A10778, "";"")))))"),"#N/A")</f>
        <v>#N/A</v>
      </c>
    </row>
    <row r="10779">
      <c r="A10779" s="12" t="str">
        <f>IFERROR(__xludf.DUMMYFUNCTION("TEXTJOIN("";"", TRUE, FILTER(CID!$B$2:$B$14794, CID!B10779=CID!$D$2:$D$14794))"),"#N/A")</f>
        <v>#N/A</v>
      </c>
      <c r="B10779" s="12" t="str">
        <f>IFERROR(__xludf.DUMMYFUNCTION("TEXTJOIN(""; "", TRUE, FILTER(CID!B10779:B14794, REGEXMATCH(CID!D10779:D14794, TEXTJOIN(""|"", TRUE, SPLIT(A10779, "";"")))))"),"#N/A")</f>
        <v>#N/A</v>
      </c>
    </row>
    <row r="10780">
      <c r="A10780" s="12" t="str">
        <f>IFERROR(__xludf.DUMMYFUNCTION("TEXTJOIN("";"", TRUE, FILTER(CID!$B$2:$B$14794, CID!B10780=CID!$D$2:$D$14794))"),"#N/A")</f>
        <v>#N/A</v>
      </c>
      <c r="B10780" s="12" t="str">
        <f>IFERROR(__xludf.DUMMYFUNCTION("TEXTJOIN(""; "", TRUE, FILTER(CID!B10780:B14794, REGEXMATCH(CID!D10780:D14794, TEXTJOIN(""|"", TRUE, SPLIT(A10780, "";"")))))"),"#N/A")</f>
        <v>#N/A</v>
      </c>
    </row>
    <row r="10781">
      <c r="A10781" s="12" t="str">
        <f>IFERROR(__xludf.DUMMYFUNCTION("TEXTJOIN("";"", TRUE, FILTER(CID!$B$2:$B$14794, CID!B10781=CID!$D$2:$D$14794))"),"#N/A")</f>
        <v>#N/A</v>
      </c>
      <c r="B10781" s="12" t="str">
        <f>IFERROR(__xludf.DUMMYFUNCTION("TEXTJOIN(""; "", TRUE, FILTER(CID!B10781:B14794, REGEXMATCH(CID!D10781:D14794, TEXTJOIN(""|"", TRUE, SPLIT(A10781, "";"")))))"),"#N/A")</f>
        <v>#N/A</v>
      </c>
    </row>
    <row r="10782">
      <c r="A10782" s="12" t="str">
        <f>IFERROR(__xludf.DUMMYFUNCTION("TEXTJOIN("";"", TRUE, FILTER(CID!$B$2:$B$14794, CID!B10782=CID!$D$2:$D$14794))"),"#N/A")</f>
        <v>#N/A</v>
      </c>
      <c r="B10782" s="12" t="str">
        <f>IFERROR(__xludf.DUMMYFUNCTION("TEXTJOIN(""; "", TRUE, FILTER(CID!B10782:B14794, REGEXMATCH(CID!D10782:D14794, TEXTJOIN(""|"", TRUE, SPLIT(A10782, "";"")))))"),"#N/A")</f>
        <v>#N/A</v>
      </c>
    </row>
    <row r="10783">
      <c r="A10783" s="12" t="str">
        <f>IFERROR(__xludf.DUMMYFUNCTION("TEXTJOIN("";"", TRUE, FILTER(CID!$B$2:$B$14794, CID!B10783=CID!$D$2:$D$14794))"),"#N/A")</f>
        <v>#N/A</v>
      </c>
      <c r="B10783" s="12" t="str">
        <f>IFERROR(__xludf.DUMMYFUNCTION("TEXTJOIN(""; "", TRUE, FILTER(CID!B10783:B14794, REGEXMATCH(CID!D10783:D14794, TEXTJOIN(""|"", TRUE, SPLIT(A10783, "";"")))))"),"#N/A")</f>
        <v>#N/A</v>
      </c>
    </row>
    <row r="10784">
      <c r="A10784" s="12" t="str">
        <f>IFERROR(__xludf.DUMMYFUNCTION("TEXTJOIN("";"", TRUE, FILTER(CID!$B$2:$B$14794, CID!B10784=CID!$D$2:$D$14794))"),"#N/A")</f>
        <v>#N/A</v>
      </c>
      <c r="B10784" s="12" t="str">
        <f>IFERROR(__xludf.DUMMYFUNCTION("TEXTJOIN(""; "", TRUE, FILTER(CID!B10784:B14794, REGEXMATCH(CID!D10784:D14794, TEXTJOIN(""|"", TRUE, SPLIT(A10784, "";"")))))"),"#N/A")</f>
        <v>#N/A</v>
      </c>
    </row>
    <row r="10785">
      <c r="A10785" s="12" t="str">
        <f>IFERROR(__xludf.DUMMYFUNCTION("TEXTJOIN("";"", TRUE, FILTER(CID!$B$2:$B$14794, CID!B10785=CID!$D$2:$D$14794))"),"#N/A")</f>
        <v>#N/A</v>
      </c>
      <c r="B10785" s="12" t="str">
        <f>IFERROR(__xludf.DUMMYFUNCTION("TEXTJOIN(""; "", TRUE, FILTER(CID!B10785:B14794, REGEXMATCH(CID!D10785:D14794, TEXTJOIN(""|"", TRUE, SPLIT(A10785, "";"")))))"),"#N/A")</f>
        <v>#N/A</v>
      </c>
    </row>
    <row r="10786">
      <c r="A10786" s="12" t="str">
        <f>IFERROR(__xludf.DUMMYFUNCTION("TEXTJOIN("";"", TRUE, FILTER(CID!$B$2:$B$14794, CID!B10786=CID!$D$2:$D$14794))"),"#N/A")</f>
        <v>#N/A</v>
      </c>
      <c r="B10786" s="12" t="str">
        <f>IFERROR(__xludf.DUMMYFUNCTION("TEXTJOIN(""; "", TRUE, FILTER(CID!B10786:B14794, REGEXMATCH(CID!D10786:D14794, TEXTJOIN(""|"", TRUE, SPLIT(A10786, "";"")))))"),"#N/A")</f>
        <v>#N/A</v>
      </c>
    </row>
    <row r="10787">
      <c r="A10787" s="12" t="str">
        <f>IFERROR(__xludf.DUMMYFUNCTION("TEXTJOIN("";"", TRUE, FILTER(CID!$B$2:$B$14794, CID!B10787=CID!$D$2:$D$14794))"),"#N/A")</f>
        <v>#N/A</v>
      </c>
      <c r="B10787" s="12" t="str">
        <f>IFERROR(__xludf.DUMMYFUNCTION("TEXTJOIN(""; "", TRUE, FILTER(CID!B10787:B14794, REGEXMATCH(CID!D10787:D14794, TEXTJOIN(""|"", TRUE, SPLIT(A10787, "";"")))))"),"#N/A")</f>
        <v>#N/A</v>
      </c>
    </row>
    <row r="10788">
      <c r="A10788" s="12" t="str">
        <f>IFERROR(__xludf.DUMMYFUNCTION("TEXTJOIN("";"", TRUE, FILTER(CID!$B$2:$B$14794, CID!B10788=CID!$D$2:$D$14794))"),"#N/A")</f>
        <v>#N/A</v>
      </c>
      <c r="B10788" s="12" t="str">
        <f>IFERROR(__xludf.DUMMYFUNCTION("TEXTJOIN(""; "", TRUE, FILTER(CID!B10788:B14794, REGEXMATCH(CID!D10788:D14794, TEXTJOIN(""|"", TRUE, SPLIT(A10788, "";"")))))"),"#N/A")</f>
        <v>#N/A</v>
      </c>
    </row>
    <row r="10789">
      <c r="A10789" s="12" t="str">
        <f>IFERROR(__xludf.DUMMYFUNCTION("TEXTJOIN("";"", TRUE, FILTER(CID!$B$2:$B$14794, CID!B10789=CID!$D$2:$D$14794))"),"#N/A")</f>
        <v>#N/A</v>
      </c>
      <c r="B10789" s="12" t="str">
        <f>IFERROR(__xludf.DUMMYFUNCTION("TEXTJOIN(""; "", TRUE, FILTER(CID!B10789:B14794, REGEXMATCH(CID!D10789:D14794, TEXTJOIN(""|"", TRUE, SPLIT(A10789, "";"")))))"),"#N/A")</f>
        <v>#N/A</v>
      </c>
    </row>
    <row r="10790">
      <c r="A10790" s="12" t="str">
        <f>IFERROR(__xludf.DUMMYFUNCTION("TEXTJOIN("";"", TRUE, FILTER(CID!$B$2:$B$14794, CID!B10790=CID!$D$2:$D$14794))"),"#N/A")</f>
        <v>#N/A</v>
      </c>
      <c r="B10790" s="12" t="str">
        <f>IFERROR(__xludf.DUMMYFUNCTION("TEXTJOIN(""; "", TRUE, FILTER(CID!B10790:B14794, REGEXMATCH(CID!D10790:D14794, TEXTJOIN(""|"", TRUE, SPLIT(A10790, "";"")))))"),"#N/A")</f>
        <v>#N/A</v>
      </c>
    </row>
    <row r="10791">
      <c r="A10791" s="12" t="str">
        <f>IFERROR(__xludf.DUMMYFUNCTION("TEXTJOIN("";"", TRUE, FILTER(CID!$B$2:$B$14794, CID!B10791=CID!$D$2:$D$14794))"),"#N/A")</f>
        <v>#N/A</v>
      </c>
      <c r="B10791" s="12" t="str">
        <f>IFERROR(__xludf.DUMMYFUNCTION("TEXTJOIN(""; "", TRUE, FILTER(CID!B10791:B14794, REGEXMATCH(CID!D10791:D14794, TEXTJOIN(""|"", TRUE, SPLIT(A10791, "";"")))))"),"#N/A")</f>
        <v>#N/A</v>
      </c>
    </row>
    <row r="10792">
      <c r="A10792" s="12" t="str">
        <f>IFERROR(__xludf.DUMMYFUNCTION("TEXTJOIN("";"", TRUE, FILTER(CID!$B$2:$B$14794, CID!B10792=CID!$D$2:$D$14794))"),"#N/A")</f>
        <v>#N/A</v>
      </c>
      <c r="B10792" s="12" t="str">
        <f>IFERROR(__xludf.DUMMYFUNCTION("TEXTJOIN(""; "", TRUE, FILTER(CID!B10792:B14794, REGEXMATCH(CID!D10792:D14794, TEXTJOIN(""|"", TRUE, SPLIT(A10792, "";"")))))"),"#N/A")</f>
        <v>#N/A</v>
      </c>
    </row>
    <row r="10793">
      <c r="A10793" s="12" t="str">
        <f>IFERROR(__xludf.DUMMYFUNCTION("TEXTJOIN("";"", TRUE, FILTER(CID!$B$2:$B$14794, CID!B10793=CID!$D$2:$D$14794))"),"#N/A")</f>
        <v>#N/A</v>
      </c>
      <c r="B10793" s="12" t="str">
        <f>IFERROR(__xludf.DUMMYFUNCTION("TEXTJOIN(""; "", TRUE, FILTER(CID!B10793:B14794, REGEXMATCH(CID!D10793:D14794, TEXTJOIN(""|"", TRUE, SPLIT(A10793, "";"")))))"),"#N/A")</f>
        <v>#N/A</v>
      </c>
    </row>
    <row r="10794">
      <c r="A10794" s="12" t="str">
        <f>IFERROR(__xludf.DUMMYFUNCTION("TEXTJOIN("";"", TRUE, FILTER(CID!$B$2:$B$14794, CID!B10794=CID!$D$2:$D$14794))"),"#N/A")</f>
        <v>#N/A</v>
      </c>
      <c r="B10794" s="12" t="str">
        <f>IFERROR(__xludf.DUMMYFUNCTION("TEXTJOIN(""; "", TRUE, FILTER(CID!B10794:B14794, REGEXMATCH(CID!D10794:D14794, TEXTJOIN(""|"", TRUE, SPLIT(A10794, "";"")))))"),"#N/A")</f>
        <v>#N/A</v>
      </c>
    </row>
    <row r="10795">
      <c r="A10795" s="12" t="str">
        <f>IFERROR(__xludf.DUMMYFUNCTION("TEXTJOIN("";"", TRUE, FILTER(CID!$B$2:$B$14794, CID!B10795=CID!$D$2:$D$14794))"),"#N/A")</f>
        <v>#N/A</v>
      </c>
      <c r="B10795" s="12" t="str">
        <f>IFERROR(__xludf.DUMMYFUNCTION("TEXTJOIN(""; "", TRUE, FILTER(CID!B10795:B14794, REGEXMATCH(CID!D10795:D14794, TEXTJOIN(""|"", TRUE, SPLIT(A10795, "";"")))))"),"#N/A")</f>
        <v>#N/A</v>
      </c>
    </row>
    <row r="10796">
      <c r="A10796" s="12" t="str">
        <f>IFERROR(__xludf.DUMMYFUNCTION("TEXTJOIN("";"", TRUE, FILTER(CID!$B$2:$B$14794, CID!B10796=CID!$D$2:$D$14794))"),"#N/A")</f>
        <v>#N/A</v>
      </c>
      <c r="B10796" s="12" t="str">
        <f>IFERROR(__xludf.DUMMYFUNCTION("TEXTJOIN(""; "", TRUE, FILTER(CID!B10796:B14794, REGEXMATCH(CID!D10796:D14794, TEXTJOIN(""|"", TRUE, SPLIT(A10796, "";"")))))"),"#N/A")</f>
        <v>#N/A</v>
      </c>
    </row>
    <row r="10797">
      <c r="A10797" s="12" t="str">
        <f>IFERROR(__xludf.DUMMYFUNCTION("TEXTJOIN("";"", TRUE, FILTER(CID!$B$2:$B$14794, CID!B10797=CID!$D$2:$D$14794))"),"#N/A")</f>
        <v>#N/A</v>
      </c>
      <c r="B10797" s="12" t="str">
        <f>IFERROR(__xludf.DUMMYFUNCTION("TEXTJOIN(""; "", TRUE, FILTER(CID!B10797:B14794, REGEXMATCH(CID!D10797:D14794, TEXTJOIN(""|"", TRUE, SPLIT(A10797, "";"")))))"),"#N/A")</f>
        <v>#N/A</v>
      </c>
    </row>
    <row r="10798">
      <c r="A10798" s="12" t="str">
        <f>IFERROR(__xludf.DUMMYFUNCTION("TEXTJOIN("";"", TRUE, FILTER(CID!$B$2:$B$14794, CID!B10798=CID!$D$2:$D$14794))"),"#N/A")</f>
        <v>#N/A</v>
      </c>
      <c r="B10798" s="12" t="str">
        <f>IFERROR(__xludf.DUMMYFUNCTION("TEXTJOIN(""; "", TRUE, FILTER(CID!B10798:B14794, REGEXMATCH(CID!D10798:D14794, TEXTJOIN(""|"", TRUE, SPLIT(A10798, "";"")))))"),"#N/A")</f>
        <v>#N/A</v>
      </c>
    </row>
    <row r="10799">
      <c r="A10799" s="12" t="str">
        <f>IFERROR(__xludf.DUMMYFUNCTION("TEXTJOIN("";"", TRUE, FILTER(CID!$B$2:$B$14794, CID!B10799=CID!$D$2:$D$14794))"),"#N/A")</f>
        <v>#N/A</v>
      </c>
      <c r="B10799" s="12" t="str">
        <f>IFERROR(__xludf.DUMMYFUNCTION("TEXTJOIN(""; "", TRUE, FILTER(CID!B10799:B14794, REGEXMATCH(CID!D10799:D14794, TEXTJOIN(""|"", TRUE, SPLIT(A10799, "";"")))))"),"#N/A")</f>
        <v>#N/A</v>
      </c>
    </row>
    <row r="10800">
      <c r="A10800" s="12" t="str">
        <f>IFERROR(__xludf.DUMMYFUNCTION("TEXTJOIN("";"", TRUE, FILTER(CID!$B$2:$B$14794, CID!B10800=CID!$D$2:$D$14794))"),"#N/A")</f>
        <v>#N/A</v>
      </c>
      <c r="B10800" s="12" t="str">
        <f>IFERROR(__xludf.DUMMYFUNCTION("TEXTJOIN(""; "", TRUE, FILTER(CID!B10800:B14794, REGEXMATCH(CID!D10800:D14794, TEXTJOIN(""|"", TRUE, SPLIT(A10800, "";"")))))"),"#N/A")</f>
        <v>#N/A</v>
      </c>
    </row>
    <row r="10801">
      <c r="A10801" s="12" t="str">
        <f>IFERROR(__xludf.DUMMYFUNCTION("TEXTJOIN("";"", TRUE, FILTER(CID!$B$2:$B$14794, CID!B10801=CID!$D$2:$D$14794))"),"#N/A")</f>
        <v>#N/A</v>
      </c>
      <c r="B10801" s="12" t="str">
        <f>IFERROR(__xludf.DUMMYFUNCTION("TEXTJOIN(""; "", TRUE, FILTER(CID!B10801:B14794, REGEXMATCH(CID!D10801:D14794, TEXTJOIN(""|"", TRUE, SPLIT(A10801, "";"")))))"),"#N/A")</f>
        <v>#N/A</v>
      </c>
    </row>
    <row r="10802">
      <c r="A10802" s="12" t="str">
        <f>IFERROR(__xludf.DUMMYFUNCTION("TEXTJOIN("";"", TRUE, FILTER(CID!$B$2:$B$14794, CID!B10802=CID!$D$2:$D$14794))"),"#N/A")</f>
        <v>#N/A</v>
      </c>
      <c r="B10802" s="12" t="str">
        <f>IFERROR(__xludf.DUMMYFUNCTION("TEXTJOIN(""; "", TRUE, FILTER(CID!B10802:B14794, REGEXMATCH(CID!D10802:D14794, TEXTJOIN(""|"", TRUE, SPLIT(A10802, "";"")))))"),"#N/A")</f>
        <v>#N/A</v>
      </c>
    </row>
    <row r="10803">
      <c r="A10803" s="12" t="str">
        <f>IFERROR(__xludf.DUMMYFUNCTION("TEXTJOIN("";"", TRUE, FILTER(CID!$B$2:$B$14794, CID!B10803=CID!$D$2:$D$14794))"),"#N/A")</f>
        <v>#N/A</v>
      </c>
      <c r="B10803" s="12" t="str">
        <f>IFERROR(__xludf.DUMMYFUNCTION("TEXTJOIN(""; "", TRUE, FILTER(CID!B10803:B14794, REGEXMATCH(CID!D10803:D14794, TEXTJOIN(""|"", TRUE, SPLIT(A10803, "";"")))))"),"#N/A")</f>
        <v>#N/A</v>
      </c>
    </row>
    <row r="10804">
      <c r="A10804" s="12" t="str">
        <f>IFERROR(__xludf.DUMMYFUNCTION("TEXTJOIN("";"", TRUE, FILTER(CID!$B$2:$B$14794, CID!B10804=CID!$D$2:$D$14794))"),"#N/A")</f>
        <v>#N/A</v>
      </c>
      <c r="B10804" s="12" t="str">
        <f>IFERROR(__xludf.DUMMYFUNCTION("TEXTJOIN(""; "", TRUE, FILTER(CID!B10804:B14794, REGEXMATCH(CID!D10804:D14794, TEXTJOIN(""|"", TRUE, SPLIT(A10804, "";"")))))"),"#N/A")</f>
        <v>#N/A</v>
      </c>
    </row>
    <row r="10805">
      <c r="A10805" s="12" t="str">
        <f>IFERROR(__xludf.DUMMYFUNCTION("TEXTJOIN("";"", TRUE, FILTER(CID!$B$2:$B$14794, CID!B10805=CID!$D$2:$D$14794))"),"#N/A")</f>
        <v>#N/A</v>
      </c>
      <c r="B10805" s="12" t="str">
        <f>IFERROR(__xludf.DUMMYFUNCTION("TEXTJOIN(""; "", TRUE, FILTER(CID!B10805:B14794, REGEXMATCH(CID!D10805:D14794, TEXTJOIN(""|"", TRUE, SPLIT(A10805, "";"")))))"),"#N/A")</f>
        <v>#N/A</v>
      </c>
    </row>
    <row r="10806">
      <c r="A10806" s="12" t="str">
        <f>IFERROR(__xludf.DUMMYFUNCTION("TEXTJOIN("";"", TRUE, FILTER(CID!$B$2:$B$14794, CID!B10806=CID!$D$2:$D$14794))"),"#N/A")</f>
        <v>#N/A</v>
      </c>
      <c r="B10806" s="12" t="str">
        <f>IFERROR(__xludf.DUMMYFUNCTION("TEXTJOIN(""; "", TRUE, FILTER(CID!B10806:B14794, REGEXMATCH(CID!D10806:D14794, TEXTJOIN(""|"", TRUE, SPLIT(A10806, "";"")))))"),"#N/A")</f>
        <v>#N/A</v>
      </c>
    </row>
    <row r="10807">
      <c r="A10807" s="12" t="str">
        <f>IFERROR(__xludf.DUMMYFUNCTION("TEXTJOIN("";"", TRUE, FILTER(CID!$B$2:$B$14794, CID!B10807=CID!$D$2:$D$14794))"),"#N/A")</f>
        <v>#N/A</v>
      </c>
      <c r="B10807" s="12" t="str">
        <f>IFERROR(__xludf.DUMMYFUNCTION("TEXTJOIN(""; "", TRUE, FILTER(CID!B10807:B14794, REGEXMATCH(CID!D10807:D14794, TEXTJOIN(""|"", TRUE, SPLIT(A10807, "";"")))))"),"#N/A")</f>
        <v>#N/A</v>
      </c>
    </row>
    <row r="10808">
      <c r="A10808" s="12" t="str">
        <f>IFERROR(__xludf.DUMMYFUNCTION("TEXTJOIN("";"", TRUE, FILTER(CID!$B$2:$B$14794, CID!B10808=CID!$D$2:$D$14794))"),"#N/A")</f>
        <v>#N/A</v>
      </c>
      <c r="B10808" s="12" t="str">
        <f>IFERROR(__xludf.DUMMYFUNCTION("TEXTJOIN(""; "", TRUE, FILTER(CID!B10808:B14794, REGEXMATCH(CID!D10808:D14794, TEXTJOIN(""|"", TRUE, SPLIT(A10808, "";"")))))"),"#N/A")</f>
        <v>#N/A</v>
      </c>
    </row>
    <row r="10809">
      <c r="A10809" s="12" t="str">
        <f>IFERROR(__xludf.DUMMYFUNCTION("TEXTJOIN("";"", TRUE, FILTER(CID!$B$2:$B$14794, CID!B10809=CID!$D$2:$D$14794))"),"#N/A")</f>
        <v>#N/A</v>
      </c>
      <c r="B10809" s="12" t="str">
        <f>IFERROR(__xludf.DUMMYFUNCTION("TEXTJOIN(""; "", TRUE, FILTER(CID!B10809:B14794, REGEXMATCH(CID!D10809:D14794, TEXTJOIN(""|"", TRUE, SPLIT(A10809, "";"")))))"),"#N/A")</f>
        <v>#N/A</v>
      </c>
    </row>
    <row r="10810">
      <c r="A10810" s="12" t="str">
        <f>IFERROR(__xludf.DUMMYFUNCTION("TEXTJOIN("";"", TRUE, FILTER(CID!$B$2:$B$14794, CID!B10810=CID!$D$2:$D$14794))"),"#N/A")</f>
        <v>#N/A</v>
      </c>
      <c r="B10810" s="12" t="str">
        <f>IFERROR(__xludf.DUMMYFUNCTION("TEXTJOIN(""; "", TRUE, FILTER(CID!B10810:B14794, REGEXMATCH(CID!D10810:D14794, TEXTJOIN(""|"", TRUE, SPLIT(A10810, "";"")))))"),"#N/A")</f>
        <v>#N/A</v>
      </c>
    </row>
    <row r="10811">
      <c r="A10811" s="12" t="str">
        <f>IFERROR(__xludf.DUMMYFUNCTION("TEXTJOIN("";"", TRUE, FILTER(CID!$B$2:$B$14794, CID!B10811=CID!$D$2:$D$14794))"),"#N/A")</f>
        <v>#N/A</v>
      </c>
      <c r="B10811" s="12" t="str">
        <f>IFERROR(__xludf.DUMMYFUNCTION("TEXTJOIN(""; "", TRUE, FILTER(CID!B10811:B14794, REGEXMATCH(CID!D10811:D14794, TEXTJOIN(""|"", TRUE, SPLIT(A10811, "";"")))))"),"#N/A")</f>
        <v>#N/A</v>
      </c>
    </row>
    <row r="10812">
      <c r="A10812" s="12" t="str">
        <f>IFERROR(__xludf.DUMMYFUNCTION("TEXTJOIN("";"", TRUE, FILTER(CID!$B$2:$B$14794, CID!B10812=CID!$D$2:$D$14794))"),"#N/A")</f>
        <v>#N/A</v>
      </c>
      <c r="B10812" s="12" t="str">
        <f>IFERROR(__xludf.DUMMYFUNCTION("TEXTJOIN(""; "", TRUE, FILTER(CID!B10812:B14794, REGEXMATCH(CID!D10812:D14794, TEXTJOIN(""|"", TRUE, SPLIT(A10812, "";"")))))"),"#N/A")</f>
        <v>#N/A</v>
      </c>
    </row>
    <row r="10813">
      <c r="A10813" s="12" t="str">
        <f>IFERROR(__xludf.DUMMYFUNCTION("TEXTJOIN("";"", TRUE, FILTER(CID!$B$2:$B$14794, CID!B10813=CID!$D$2:$D$14794))"),"#N/A")</f>
        <v>#N/A</v>
      </c>
      <c r="B10813" s="12" t="str">
        <f>IFERROR(__xludf.DUMMYFUNCTION("TEXTJOIN(""; "", TRUE, FILTER(CID!B10813:B14794, REGEXMATCH(CID!D10813:D14794, TEXTJOIN(""|"", TRUE, SPLIT(A10813, "";"")))))"),"#N/A")</f>
        <v>#N/A</v>
      </c>
    </row>
    <row r="10814">
      <c r="A10814" s="12" t="str">
        <f>IFERROR(__xludf.DUMMYFUNCTION("TEXTJOIN("";"", TRUE, FILTER(CID!$B$2:$B$14794, CID!B10814=CID!$D$2:$D$14794))"),"#N/A")</f>
        <v>#N/A</v>
      </c>
      <c r="B10814" s="12" t="str">
        <f>IFERROR(__xludf.DUMMYFUNCTION("TEXTJOIN(""; "", TRUE, FILTER(CID!B10814:B14794, REGEXMATCH(CID!D10814:D14794, TEXTJOIN(""|"", TRUE, SPLIT(A10814, "";"")))))"),"#N/A")</f>
        <v>#N/A</v>
      </c>
    </row>
    <row r="10815">
      <c r="A10815" s="12" t="str">
        <f>IFERROR(__xludf.DUMMYFUNCTION("TEXTJOIN("";"", TRUE, FILTER(CID!$B$2:$B$14794, CID!B10815=CID!$D$2:$D$14794))"),"#N/A")</f>
        <v>#N/A</v>
      </c>
      <c r="B10815" s="12" t="str">
        <f>IFERROR(__xludf.DUMMYFUNCTION("TEXTJOIN(""; "", TRUE, FILTER(CID!B10815:B14794, REGEXMATCH(CID!D10815:D14794, TEXTJOIN(""|"", TRUE, SPLIT(A10815, "";"")))))"),"#N/A")</f>
        <v>#N/A</v>
      </c>
    </row>
    <row r="10816">
      <c r="A10816" s="12" t="str">
        <f>IFERROR(__xludf.DUMMYFUNCTION("TEXTJOIN("";"", TRUE, FILTER(CID!$B$2:$B$14794, CID!B10816=CID!$D$2:$D$14794))"),"#N/A")</f>
        <v>#N/A</v>
      </c>
      <c r="B10816" s="12" t="str">
        <f>IFERROR(__xludf.DUMMYFUNCTION("TEXTJOIN(""; "", TRUE, FILTER(CID!B10816:B14794, REGEXMATCH(CID!D10816:D14794, TEXTJOIN(""|"", TRUE, SPLIT(A10816, "";"")))))"),"#N/A")</f>
        <v>#N/A</v>
      </c>
    </row>
    <row r="10817">
      <c r="A10817" s="12" t="str">
        <f>IFERROR(__xludf.DUMMYFUNCTION("TEXTJOIN("";"", TRUE, FILTER(CID!$B$2:$B$14794, CID!B10817=CID!$D$2:$D$14794))"),"#N/A")</f>
        <v>#N/A</v>
      </c>
      <c r="B10817" s="12" t="str">
        <f>IFERROR(__xludf.DUMMYFUNCTION("TEXTJOIN(""; "", TRUE, FILTER(CID!B10817:B14794, REGEXMATCH(CID!D10817:D14794, TEXTJOIN(""|"", TRUE, SPLIT(A10817, "";"")))))"),"#N/A")</f>
        <v>#N/A</v>
      </c>
    </row>
    <row r="10818">
      <c r="A10818" s="12" t="str">
        <f>IFERROR(__xludf.DUMMYFUNCTION("TEXTJOIN("";"", TRUE, FILTER(CID!$B$2:$B$14794, CID!B10818=CID!$D$2:$D$14794))"),"#N/A")</f>
        <v>#N/A</v>
      </c>
      <c r="B10818" s="12" t="str">
        <f>IFERROR(__xludf.DUMMYFUNCTION("TEXTJOIN(""; "", TRUE, FILTER(CID!B10818:B14794, REGEXMATCH(CID!D10818:D14794, TEXTJOIN(""|"", TRUE, SPLIT(A10818, "";"")))))"),"#N/A")</f>
        <v>#N/A</v>
      </c>
    </row>
    <row r="10819">
      <c r="A10819" s="12" t="str">
        <f>IFERROR(__xludf.DUMMYFUNCTION("TEXTJOIN("";"", TRUE, FILTER(CID!$B$2:$B$14794, CID!B10819=CID!$D$2:$D$14794))"),"#N/A")</f>
        <v>#N/A</v>
      </c>
      <c r="B10819" s="12" t="str">
        <f>IFERROR(__xludf.DUMMYFUNCTION("TEXTJOIN(""; "", TRUE, FILTER(CID!B10819:B14794, REGEXMATCH(CID!D10819:D14794, TEXTJOIN(""|"", TRUE, SPLIT(A10819, "";"")))))"),"#N/A")</f>
        <v>#N/A</v>
      </c>
    </row>
    <row r="10820">
      <c r="A10820" s="12" t="str">
        <f>IFERROR(__xludf.DUMMYFUNCTION("TEXTJOIN("";"", TRUE, FILTER(CID!$B$2:$B$14794, CID!B10820=CID!$D$2:$D$14794))"),"#N/A")</f>
        <v>#N/A</v>
      </c>
      <c r="B10820" s="12" t="str">
        <f>IFERROR(__xludf.DUMMYFUNCTION("TEXTJOIN(""; "", TRUE, FILTER(CID!B10820:B14794, REGEXMATCH(CID!D10820:D14794, TEXTJOIN(""|"", TRUE, SPLIT(A10820, "";"")))))"),"#N/A")</f>
        <v>#N/A</v>
      </c>
    </row>
    <row r="10821">
      <c r="A10821" s="12" t="str">
        <f>IFERROR(__xludf.DUMMYFUNCTION("TEXTJOIN("";"", TRUE, FILTER(CID!$B$2:$B$14794, CID!B10821=CID!$D$2:$D$14794))"),"#N/A")</f>
        <v>#N/A</v>
      </c>
      <c r="B10821" s="12" t="str">
        <f>IFERROR(__xludf.DUMMYFUNCTION("TEXTJOIN(""; "", TRUE, FILTER(CID!B10821:B14794, REGEXMATCH(CID!D10821:D14794, TEXTJOIN(""|"", TRUE, SPLIT(A10821, "";"")))))"),"#N/A")</f>
        <v>#N/A</v>
      </c>
    </row>
    <row r="10822">
      <c r="A10822" s="12" t="str">
        <f>IFERROR(__xludf.DUMMYFUNCTION("TEXTJOIN("";"", TRUE, FILTER(CID!$B$2:$B$14794, CID!B10822=CID!$D$2:$D$14794))"),"#N/A")</f>
        <v>#N/A</v>
      </c>
      <c r="B10822" s="12" t="str">
        <f>IFERROR(__xludf.DUMMYFUNCTION("TEXTJOIN(""; "", TRUE, FILTER(CID!B10822:B14794, REGEXMATCH(CID!D10822:D14794, TEXTJOIN(""|"", TRUE, SPLIT(A10822, "";"")))))"),"#N/A")</f>
        <v>#N/A</v>
      </c>
    </row>
    <row r="10823">
      <c r="A10823" s="12" t="str">
        <f>IFERROR(__xludf.DUMMYFUNCTION("TEXTJOIN("";"", TRUE, FILTER(CID!$B$2:$B$14794, CID!B10823=CID!$D$2:$D$14794))"),"#N/A")</f>
        <v>#N/A</v>
      </c>
      <c r="B10823" s="12" t="str">
        <f>IFERROR(__xludf.DUMMYFUNCTION("TEXTJOIN(""; "", TRUE, FILTER(CID!B10823:B14794, REGEXMATCH(CID!D10823:D14794, TEXTJOIN(""|"", TRUE, SPLIT(A10823, "";"")))))"),"#N/A")</f>
        <v>#N/A</v>
      </c>
    </row>
    <row r="10824">
      <c r="A10824" s="12" t="str">
        <f>IFERROR(__xludf.DUMMYFUNCTION("TEXTJOIN("";"", TRUE, FILTER(CID!$B$2:$B$14794, CID!B10824=CID!$D$2:$D$14794))"),"#N/A")</f>
        <v>#N/A</v>
      </c>
      <c r="B10824" s="12" t="str">
        <f>IFERROR(__xludf.DUMMYFUNCTION("TEXTJOIN(""; "", TRUE, FILTER(CID!B10824:B14794, REGEXMATCH(CID!D10824:D14794, TEXTJOIN(""|"", TRUE, SPLIT(A10824, "";"")))))"),"#N/A")</f>
        <v>#N/A</v>
      </c>
    </row>
    <row r="10825">
      <c r="A10825" s="12" t="str">
        <f>IFERROR(__xludf.DUMMYFUNCTION("TEXTJOIN("";"", TRUE, FILTER(CID!$B$2:$B$14794, CID!B10825=CID!$D$2:$D$14794))"),"#N/A")</f>
        <v>#N/A</v>
      </c>
      <c r="B10825" s="12" t="str">
        <f>IFERROR(__xludf.DUMMYFUNCTION("TEXTJOIN(""; "", TRUE, FILTER(CID!B10825:B14794, REGEXMATCH(CID!D10825:D14794, TEXTJOIN(""|"", TRUE, SPLIT(A10825, "";"")))))"),"#N/A")</f>
        <v>#N/A</v>
      </c>
    </row>
    <row r="10826">
      <c r="A10826" s="12" t="str">
        <f>IFERROR(__xludf.DUMMYFUNCTION("TEXTJOIN("";"", TRUE, FILTER(CID!$B$2:$B$14794, CID!B10826=CID!$D$2:$D$14794))"),"#N/A")</f>
        <v>#N/A</v>
      </c>
      <c r="B10826" s="12" t="str">
        <f>IFERROR(__xludf.DUMMYFUNCTION("TEXTJOIN(""; "", TRUE, FILTER(CID!B10826:B14794, REGEXMATCH(CID!D10826:D14794, TEXTJOIN(""|"", TRUE, SPLIT(A10826, "";"")))))"),"#N/A")</f>
        <v>#N/A</v>
      </c>
    </row>
    <row r="10827">
      <c r="A10827" s="12" t="str">
        <f>IFERROR(__xludf.DUMMYFUNCTION("TEXTJOIN("";"", TRUE, FILTER(CID!$B$2:$B$14794, CID!B10827=CID!$D$2:$D$14794))"),"#N/A")</f>
        <v>#N/A</v>
      </c>
      <c r="B10827" s="12" t="str">
        <f>IFERROR(__xludf.DUMMYFUNCTION("TEXTJOIN(""; "", TRUE, FILTER(CID!B10827:B14794, REGEXMATCH(CID!D10827:D14794, TEXTJOIN(""|"", TRUE, SPLIT(A10827, "";"")))))"),"#N/A")</f>
        <v>#N/A</v>
      </c>
    </row>
    <row r="10828">
      <c r="A10828" s="12" t="str">
        <f>IFERROR(__xludf.DUMMYFUNCTION("TEXTJOIN("";"", TRUE, FILTER(CID!$B$2:$B$14794, CID!B10828=CID!$D$2:$D$14794))"),"#N/A")</f>
        <v>#N/A</v>
      </c>
      <c r="B10828" s="12" t="str">
        <f>IFERROR(__xludf.DUMMYFUNCTION("TEXTJOIN(""; "", TRUE, FILTER(CID!B10828:B14794, REGEXMATCH(CID!D10828:D14794, TEXTJOIN(""|"", TRUE, SPLIT(A10828, "";"")))))"),"#N/A")</f>
        <v>#N/A</v>
      </c>
    </row>
    <row r="10829">
      <c r="A10829" s="12" t="str">
        <f>IFERROR(__xludf.DUMMYFUNCTION("TEXTJOIN("";"", TRUE, FILTER(CID!$B$2:$B$14794, CID!B10829=CID!$D$2:$D$14794))"),"#N/A")</f>
        <v>#N/A</v>
      </c>
      <c r="B10829" s="12" t="str">
        <f>IFERROR(__xludf.DUMMYFUNCTION("TEXTJOIN(""; "", TRUE, FILTER(CID!B10829:B14794, REGEXMATCH(CID!D10829:D14794, TEXTJOIN(""|"", TRUE, SPLIT(A10829, "";"")))))"),"#N/A")</f>
        <v>#N/A</v>
      </c>
    </row>
    <row r="10830">
      <c r="A10830" s="12" t="str">
        <f>IFERROR(__xludf.DUMMYFUNCTION("TEXTJOIN("";"", TRUE, FILTER(CID!$B$2:$B$14794, CID!B10830=CID!$D$2:$D$14794))"),"#N/A")</f>
        <v>#N/A</v>
      </c>
      <c r="B10830" s="12" t="str">
        <f>IFERROR(__xludf.DUMMYFUNCTION("TEXTJOIN(""; "", TRUE, FILTER(CID!B10830:B14794, REGEXMATCH(CID!D10830:D14794, TEXTJOIN(""|"", TRUE, SPLIT(A10830, "";"")))))"),"#N/A")</f>
        <v>#N/A</v>
      </c>
    </row>
    <row r="10831">
      <c r="A10831" s="12" t="str">
        <f>IFERROR(__xludf.DUMMYFUNCTION("TEXTJOIN("";"", TRUE, FILTER(CID!$B$2:$B$14794, CID!B10831=CID!$D$2:$D$14794))"),"#N/A")</f>
        <v>#N/A</v>
      </c>
      <c r="B10831" s="12" t="str">
        <f>IFERROR(__xludf.DUMMYFUNCTION("TEXTJOIN(""; "", TRUE, FILTER(CID!B10831:B14794, REGEXMATCH(CID!D10831:D14794, TEXTJOIN(""|"", TRUE, SPLIT(A10831, "";"")))))"),"#N/A")</f>
        <v>#N/A</v>
      </c>
    </row>
    <row r="10832">
      <c r="A10832" s="12" t="str">
        <f>IFERROR(__xludf.DUMMYFUNCTION("TEXTJOIN("";"", TRUE, FILTER(CID!$B$2:$B$14794, CID!B10832=CID!$D$2:$D$14794))"),"#N/A")</f>
        <v>#N/A</v>
      </c>
      <c r="B10832" s="12" t="str">
        <f>IFERROR(__xludf.DUMMYFUNCTION("TEXTJOIN(""; "", TRUE, FILTER(CID!B10832:B14794, REGEXMATCH(CID!D10832:D14794, TEXTJOIN(""|"", TRUE, SPLIT(A10832, "";"")))))"),"#N/A")</f>
        <v>#N/A</v>
      </c>
    </row>
    <row r="10833">
      <c r="A10833" s="12" t="str">
        <f>IFERROR(__xludf.DUMMYFUNCTION("TEXTJOIN("";"", TRUE, FILTER(CID!$B$2:$B$14794, CID!B10833=CID!$D$2:$D$14794))"),"#N/A")</f>
        <v>#N/A</v>
      </c>
      <c r="B10833" s="12" t="str">
        <f>IFERROR(__xludf.DUMMYFUNCTION("TEXTJOIN(""; "", TRUE, FILTER(CID!B10833:B14794, REGEXMATCH(CID!D10833:D14794, TEXTJOIN(""|"", TRUE, SPLIT(A10833, "";"")))))"),"#N/A")</f>
        <v>#N/A</v>
      </c>
    </row>
    <row r="10834">
      <c r="A10834" s="12" t="str">
        <f>IFERROR(__xludf.DUMMYFUNCTION("TEXTJOIN("";"", TRUE, FILTER(CID!$B$2:$B$14794, CID!B10834=CID!$D$2:$D$14794))"),"#N/A")</f>
        <v>#N/A</v>
      </c>
      <c r="B10834" s="12" t="str">
        <f>IFERROR(__xludf.DUMMYFUNCTION("TEXTJOIN(""; "", TRUE, FILTER(CID!B10834:B14794, REGEXMATCH(CID!D10834:D14794, TEXTJOIN(""|"", TRUE, SPLIT(A10834, "";"")))))"),"#N/A")</f>
        <v>#N/A</v>
      </c>
    </row>
    <row r="10835">
      <c r="A10835" s="12" t="str">
        <f>IFERROR(__xludf.DUMMYFUNCTION("TEXTJOIN("";"", TRUE, FILTER(CID!$B$2:$B$14794, CID!B10835=CID!$D$2:$D$14794))"),"#N/A")</f>
        <v>#N/A</v>
      </c>
      <c r="B10835" s="12" t="str">
        <f>IFERROR(__xludf.DUMMYFUNCTION("TEXTJOIN(""; "", TRUE, FILTER(CID!B10835:B14794, REGEXMATCH(CID!D10835:D14794, TEXTJOIN(""|"", TRUE, SPLIT(A10835, "";"")))))"),"#N/A")</f>
        <v>#N/A</v>
      </c>
    </row>
    <row r="10836">
      <c r="A10836" s="12" t="str">
        <f>IFERROR(__xludf.DUMMYFUNCTION("TEXTJOIN("";"", TRUE, FILTER(CID!$B$2:$B$14794, CID!B10836=CID!$D$2:$D$14794))"),"#N/A")</f>
        <v>#N/A</v>
      </c>
      <c r="B10836" s="12" t="str">
        <f>IFERROR(__xludf.DUMMYFUNCTION("TEXTJOIN(""; "", TRUE, FILTER(CID!B10836:B14794, REGEXMATCH(CID!D10836:D14794, TEXTJOIN(""|"", TRUE, SPLIT(A10836, "";"")))))"),"#N/A")</f>
        <v>#N/A</v>
      </c>
    </row>
    <row r="10837">
      <c r="A10837" s="12" t="str">
        <f>IFERROR(__xludf.DUMMYFUNCTION("TEXTJOIN("";"", TRUE, FILTER(CID!$B$2:$B$14794, CID!B10837=CID!$D$2:$D$14794))"),"#N/A")</f>
        <v>#N/A</v>
      </c>
      <c r="B10837" s="12" t="str">
        <f>IFERROR(__xludf.DUMMYFUNCTION("TEXTJOIN(""; "", TRUE, FILTER(CID!B10837:B14794, REGEXMATCH(CID!D10837:D14794, TEXTJOIN(""|"", TRUE, SPLIT(A10837, "";"")))))"),"#N/A")</f>
        <v>#N/A</v>
      </c>
    </row>
    <row r="10838">
      <c r="A10838" s="12" t="str">
        <f>IFERROR(__xludf.DUMMYFUNCTION("TEXTJOIN("";"", TRUE, FILTER(CID!$B$2:$B$14794, CID!B10838=CID!$D$2:$D$14794))"),"#N/A")</f>
        <v>#N/A</v>
      </c>
      <c r="B10838" s="12" t="str">
        <f>IFERROR(__xludf.DUMMYFUNCTION("TEXTJOIN(""; "", TRUE, FILTER(CID!B10838:B14794, REGEXMATCH(CID!D10838:D14794, TEXTJOIN(""|"", TRUE, SPLIT(A10838, "";"")))))"),"#N/A")</f>
        <v>#N/A</v>
      </c>
    </row>
    <row r="10839">
      <c r="A10839" s="12" t="str">
        <f>IFERROR(__xludf.DUMMYFUNCTION("TEXTJOIN("";"", TRUE, FILTER(CID!$B$2:$B$14794, CID!B10839=CID!$D$2:$D$14794))"),"#N/A")</f>
        <v>#N/A</v>
      </c>
      <c r="B10839" s="12" t="str">
        <f>IFERROR(__xludf.DUMMYFUNCTION("TEXTJOIN(""; "", TRUE, FILTER(CID!B10839:B14794, REGEXMATCH(CID!D10839:D14794, TEXTJOIN(""|"", TRUE, SPLIT(A10839, "";"")))))"),"#N/A")</f>
        <v>#N/A</v>
      </c>
    </row>
    <row r="10840">
      <c r="A10840" s="12" t="str">
        <f>IFERROR(__xludf.DUMMYFUNCTION("TEXTJOIN("";"", TRUE, FILTER(CID!$B$2:$B$14794, CID!B10840=CID!$D$2:$D$14794))"),"#N/A")</f>
        <v>#N/A</v>
      </c>
      <c r="B10840" s="12" t="str">
        <f>IFERROR(__xludf.DUMMYFUNCTION("TEXTJOIN(""; "", TRUE, FILTER(CID!B10840:B14794, REGEXMATCH(CID!D10840:D14794, TEXTJOIN(""|"", TRUE, SPLIT(A10840, "";"")))))"),"#N/A")</f>
        <v>#N/A</v>
      </c>
    </row>
    <row r="10841">
      <c r="A10841" s="12" t="str">
        <f>IFERROR(__xludf.DUMMYFUNCTION("TEXTJOIN("";"", TRUE, FILTER(CID!$B$2:$B$14794, CID!B10841=CID!$D$2:$D$14794))"),"#N/A")</f>
        <v>#N/A</v>
      </c>
      <c r="B10841" s="12" t="str">
        <f>IFERROR(__xludf.DUMMYFUNCTION("TEXTJOIN(""; "", TRUE, FILTER(CID!B10841:B14794, REGEXMATCH(CID!D10841:D14794, TEXTJOIN(""|"", TRUE, SPLIT(A10841, "";"")))))"),"#N/A")</f>
        <v>#N/A</v>
      </c>
    </row>
    <row r="10842">
      <c r="A10842" s="12" t="str">
        <f>IFERROR(__xludf.DUMMYFUNCTION("TEXTJOIN("";"", TRUE, FILTER(CID!$B$2:$B$14794, CID!B10842=CID!$D$2:$D$14794))"),"#N/A")</f>
        <v>#N/A</v>
      </c>
      <c r="B10842" s="12" t="str">
        <f>IFERROR(__xludf.DUMMYFUNCTION("TEXTJOIN(""; "", TRUE, FILTER(CID!B10842:B14794, REGEXMATCH(CID!D10842:D14794, TEXTJOIN(""|"", TRUE, SPLIT(A10842, "";"")))))"),"#N/A")</f>
        <v>#N/A</v>
      </c>
    </row>
    <row r="10843">
      <c r="A10843" s="12" t="str">
        <f>IFERROR(__xludf.DUMMYFUNCTION("TEXTJOIN("";"", TRUE, FILTER(CID!$B$2:$B$14794, CID!B10843=CID!$D$2:$D$14794))"),"#N/A")</f>
        <v>#N/A</v>
      </c>
      <c r="B10843" s="12" t="str">
        <f>IFERROR(__xludf.DUMMYFUNCTION("TEXTJOIN(""; "", TRUE, FILTER(CID!B10843:B14794, REGEXMATCH(CID!D10843:D14794, TEXTJOIN(""|"", TRUE, SPLIT(A10843, "";"")))))"),"#N/A")</f>
        <v>#N/A</v>
      </c>
    </row>
    <row r="10844">
      <c r="A10844" s="12" t="str">
        <f>IFERROR(__xludf.DUMMYFUNCTION("TEXTJOIN("";"", TRUE, FILTER(CID!$B$2:$B$14794, CID!B10844=CID!$D$2:$D$14794))"),"#N/A")</f>
        <v>#N/A</v>
      </c>
      <c r="B10844" s="12" t="str">
        <f>IFERROR(__xludf.DUMMYFUNCTION("TEXTJOIN(""; "", TRUE, FILTER(CID!B10844:B14794, REGEXMATCH(CID!D10844:D14794, TEXTJOIN(""|"", TRUE, SPLIT(A10844, "";"")))))"),"#N/A")</f>
        <v>#N/A</v>
      </c>
    </row>
    <row r="10845">
      <c r="A10845" s="12" t="str">
        <f>IFERROR(__xludf.DUMMYFUNCTION("TEXTJOIN("";"", TRUE, FILTER(CID!$B$2:$B$14794, CID!B10845=CID!$D$2:$D$14794))"),"#N/A")</f>
        <v>#N/A</v>
      </c>
      <c r="B10845" s="12" t="str">
        <f>IFERROR(__xludf.DUMMYFUNCTION("TEXTJOIN(""; "", TRUE, FILTER(CID!B10845:B14794, REGEXMATCH(CID!D10845:D14794, TEXTJOIN(""|"", TRUE, SPLIT(A10845, "";"")))))"),"#N/A")</f>
        <v>#N/A</v>
      </c>
    </row>
    <row r="10846">
      <c r="A10846" s="12" t="str">
        <f>IFERROR(__xludf.DUMMYFUNCTION("TEXTJOIN("";"", TRUE, FILTER(CID!$B$2:$B$14794, CID!B10846=CID!$D$2:$D$14794))"),"#N/A")</f>
        <v>#N/A</v>
      </c>
      <c r="B10846" s="12" t="str">
        <f>IFERROR(__xludf.DUMMYFUNCTION("TEXTJOIN(""; "", TRUE, FILTER(CID!B10846:B14794, REGEXMATCH(CID!D10846:D14794, TEXTJOIN(""|"", TRUE, SPLIT(A10846, "";"")))))"),"#N/A")</f>
        <v>#N/A</v>
      </c>
    </row>
    <row r="10847">
      <c r="A10847" s="12" t="str">
        <f>IFERROR(__xludf.DUMMYFUNCTION("TEXTJOIN("";"", TRUE, FILTER(CID!$B$2:$B$14794, CID!B10847=CID!$D$2:$D$14794))"),"#N/A")</f>
        <v>#N/A</v>
      </c>
      <c r="B10847" s="12" t="str">
        <f>IFERROR(__xludf.DUMMYFUNCTION("TEXTJOIN(""; "", TRUE, FILTER(CID!B10847:B14794, REGEXMATCH(CID!D10847:D14794, TEXTJOIN(""|"", TRUE, SPLIT(A10847, "";"")))))"),"#N/A")</f>
        <v>#N/A</v>
      </c>
    </row>
    <row r="10848">
      <c r="A10848" s="12" t="str">
        <f>IFERROR(__xludf.DUMMYFUNCTION("TEXTJOIN("";"", TRUE, FILTER(CID!$B$2:$B$14794, CID!B10848=CID!$D$2:$D$14794))"),"#N/A")</f>
        <v>#N/A</v>
      </c>
      <c r="B10848" s="12" t="str">
        <f>IFERROR(__xludf.DUMMYFUNCTION("TEXTJOIN(""; "", TRUE, FILTER(CID!B10848:B14794, REGEXMATCH(CID!D10848:D14794, TEXTJOIN(""|"", TRUE, SPLIT(A10848, "";"")))))"),"#N/A")</f>
        <v>#N/A</v>
      </c>
    </row>
    <row r="10849">
      <c r="A10849" s="12" t="str">
        <f>IFERROR(__xludf.DUMMYFUNCTION("TEXTJOIN("";"", TRUE, FILTER(CID!$B$2:$B$14794, CID!B10849=CID!$D$2:$D$14794))"),"#N/A")</f>
        <v>#N/A</v>
      </c>
      <c r="B10849" s="12" t="str">
        <f>IFERROR(__xludf.DUMMYFUNCTION("TEXTJOIN(""; "", TRUE, FILTER(CID!B10849:B14794, REGEXMATCH(CID!D10849:D14794, TEXTJOIN(""|"", TRUE, SPLIT(A10849, "";"")))))"),"#N/A")</f>
        <v>#N/A</v>
      </c>
    </row>
    <row r="10850">
      <c r="A10850" s="12" t="str">
        <f>IFERROR(__xludf.DUMMYFUNCTION("TEXTJOIN("";"", TRUE, FILTER(CID!$B$2:$B$14794, CID!B10850=CID!$D$2:$D$14794))"),"#N/A")</f>
        <v>#N/A</v>
      </c>
      <c r="B10850" s="12" t="str">
        <f>IFERROR(__xludf.DUMMYFUNCTION("TEXTJOIN(""; "", TRUE, FILTER(CID!B10850:B14794, REGEXMATCH(CID!D10850:D14794, TEXTJOIN(""|"", TRUE, SPLIT(A10850, "";"")))))"),"#N/A")</f>
        <v>#N/A</v>
      </c>
    </row>
    <row r="10851">
      <c r="A10851" s="12" t="str">
        <f>IFERROR(__xludf.DUMMYFUNCTION("TEXTJOIN("";"", TRUE, FILTER(CID!$B$2:$B$14794, CID!B10851=CID!$D$2:$D$14794))"),"#N/A")</f>
        <v>#N/A</v>
      </c>
      <c r="B10851" s="12" t="str">
        <f>IFERROR(__xludf.DUMMYFUNCTION("TEXTJOIN(""; "", TRUE, FILTER(CID!B10851:B14794, REGEXMATCH(CID!D10851:D14794, TEXTJOIN(""|"", TRUE, SPLIT(A10851, "";"")))))"),"#N/A")</f>
        <v>#N/A</v>
      </c>
    </row>
    <row r="10852">
      <c r="A10852" s="12" t="str">
        <f>IFERROR(__xludf.DUMMYFUNCTION("TEXTJOIN("";"", TRUE, FILTER(CID!$B$2:$B$14794, CID!B10852=CID!$D$2:$D$14794))"),"#N/A")</f>
        <v>#N/A</v>
      </c>
      <c r="B10852" s="12" t="str">
        <f>IFERROR(__xludf.DUMMYFUNCTION("TEXTJOIN(""; "", TRUE, FILTER(CID!B10852:B14794, REGEXMATCH(CID!D10852:D14794, TEXTJOIN(""|"", TRUE, SPLIT(A10852, "";"")))))"),"#N/A")</f>
        <v>#N/A</v>
      </c>
    </row>
    <row r="10853">
      <c r="A10853" s="12" t="str">
        <f>IFERROR(__xludf.DUMMYFUNCTION("TEXTJOIN("";"", TRUE, FILTER(CID!$B$2:$B$14794, CID!B10853=CID!$D$2:$D$14794))"),"#N/A")</f>
        <v>#N/A</v>
      </c>
      <c r="B10853" s="12" t="str">
        <f>IFERROR(__xludf.DUMMYFUNCTION("TEXTJOIN(""; "", TRUE, FILTER(CID!B10853:B14794, REGEXMATCH(CID!D10853:D14794, TEXTJOIN(""|"", TRUE, SPLIT(A10853, "";"")))))"),"#N/A")</f>
        <v>#N/A</v>
      </c>
    </row>
    <row r="10854">
      <c r="A10854" s="12" t="str">
        <f>IFERROR(__xludf.DUMMYFUNCTION("TEXTJOIN("";"", TRUE, FILTER(CID!$B$2:$B$14794, CID!B10854=CID!$D$2:$D$14794))"),"#N/A")</f>
        <v>#N/A</v>
      </c>
      <c r="B10854" s="12" t="str">
        <f>IFERROR(__xludf.DUMMYFUNCTION("TEXTJOIN(""; "", TRUE, FILTER(CID!B10854:B14794, REGEXMATCH(CID!D10854:D14794, TEXTJOIN(""|"", TRUE, SPLIT(A10854, "";"")))))"),"#N/A")</f>
        <v>#N/A</v>
      </c>
    </row>
    <row r="10855">
      <c r="A10855" s="12" t="str">
        <f>IFERROR(__xludf.DUMMYFUNCTION("TEXTJOIN("";"", TRUE, FILTER(CID!$B$2:$B$14794, CID!B10855=CID!$D$2:$D$14794))"),"#N/A")</f>
        <v>#N/A</v>
      </c>
      <c r="B10855" s="12" t="str">
        <f>IFERROR(__xludf.DUMMYFUNCTION("TEXTJOIN(""; "", TRUE, FILTER(CID!B10855:B14794, REGEXMATCH(CID!D10855:D14794, TEXTJOIN(""|"", TRUE, SPLIT(A10855, "";"")))))"),"#N/A")</f>
        <v>#N/A</v>
      </c>
    </row>
    <row r="10856">
      <c r="A10856" s="12" t="str">
        <f>IFERROR(__xludf.DUMMYFUNCTION("TEXTJOIN("";"", TRUE, FILTER(CID!$B$2:$B$14794, CID!B10856=CID!$D$2:$D$14794))"),"#N/A")</f>
        <v>#N/A</v>
      </c>
      <c r="B10856" s="12" t="str">
        <f>IFERROR(__xludf.DUMMYFUNCTION("TEXTJOIN(""; "", TRUE, FILTER(CID!B10856:B14794, REGEXMATCH(CID!D10856:D14794, TEXTJOIN(""|"", TRUE, SPLIT(A10856, "";"")))))"),"#N/A")</f>
        <v>#N/A</v>
      </c>
    </row>
    <row r="10857">
      <c r="A10857" s="12" t="str">
        <f>IFERROR(__xludf.DUMMYFUNCTION("TEXTJOIN("";"", TRUE, FILTER(CID!$B$2:$B$14794, CID!B10857=CID!$D$2:$D$14794))"),"#N/A")</f>
        <v>#N/A</v>
      </c>
      <c r="B10857" s="12" t="str">
        <f>IFERROR(__xludf.DUMMYFUNCTION("TEXTJOIN(""; "", TRUE, FILTER(CID!B10857:B14794, REGEXMATCH(CID!D10857:D14794, TEXTJOIN(""|"", TRUE, SPLIT(A10857, "";"")))))"),"#N/A")</f>
        <v>#N/A</v>
      </c>
    </row>
    <row r="10858">
      <c r="A10858" s="12" t="str">
        <f>IFERROR(__xludf.DUMMYFUNCTION("TEXTJOIN("";"", TRUE, FILTER(CID!$B$2:$B$14794, CID!B10858=CID!$D$2:$D$14794))"),"#N/A")</f>
        <v>#N/A</v>
      </c>
      <c r="B10858" s="12" t="str">
        <f>IFERROR(__xludf.DUMMYFUNCTION("TEXTJOIN(""; "", TRUE, FILTER(CID!B10858:B14794, REGEXMATCH(CID!D10858:D14794, TEXTJOIN(""|"", TRUE, SPLIT(A10858, "";"")))))"),"#N/A")</f>
        <v>#N/A</v>
      </c>
    </row>
    <row r="10859">
      <c r="A10859" s="12" t="str">
        <f>IFERROR(__xludf.DUMMYFUNCTION("TEXTJOIN("";"", TRUE, FILTER(CID!$B$2:$B$14794, CID!B10859=CID!$D$2:$D$14794))"),"#N/A")</f>
        <v>#N/A</v>
      </c>
      <c r="B10859" s="12" t="str">
        <f>IFERROR(__xludf.DUMMYFUNCTION("TEXTJOIN(""; "", TRUE, FILTER(CID!B10859:B14794, REGEXMATCH(CID!D10859:D14794, TEXTJOIN(""|"", TRUE, SPLIT(A10859, "";"")))))"),"#N/A")</f>
        <v>#N/A</v>
      </c>
    </row>
    <row r="10860">
      <c r="A10860" s="12" t="str">
        <f>IFERROR(__xludf.DUMMYFUNCTION("TEXTJOIN("";"", TRUE, FILTER(CID!$B$2:$B$14794, CID!B10860=CID!$D$2:$D$14794))"),"#N/A")</f>
        <v>#N/A</v>
      </c>
      <c r="B10860" s="12" t="str">
        <f>IFERROR(__xludf.DUMMYFUNCTION("TEXTJOIN(""; "", TRUE, FILTER(CID!B10860:B14794, REGEXMATCH(CID!D10860:D14794, TEXTJOIN(""|"", TRUE, SPLIT(A10860, "";"")))))"),"#N/A")</f>
        <v>#N/A</v>
      </c>
    </row>
    <row r="10861">
      <c r="A10861" s="12" t="str">
        <f>IFERROR(__xludf.DUMMYFUNCTION("TEXTJOIN("";"", TRUE, FILTER(CID!$B$2:$B$14794, CID!B10861=CID!$D$2:$D$14794))"),"#N/A")</f>
        <v>#N/A</v>
      </c>
      <c r="B10861" s="12" t="str">
        <f>IFERROR(__xludf.DUMMYFUNCTION("TEXTJOIN(""; "", TRUE, FILTER(CID!B10861:B14794, REGEXMATCH(CID!D10861:D14794, TEXTJOIN(""|"", TRUE, SPLIT(A10861, "";"")))))"),"#N/A")</f>
        <v>#N/A</v>
      </c>
    </row>
    <row r="10862">
      <c r="A10862" s="12" t="str">
        <f>IFERROR(__xludf.DUMMYFUNCTION("TEXTJOIN("";"", TRUE, FILTER(CID!$B$2:$B$14794, CID!B10862=CID!$D$2:$D$14794))"),"#N/A")</f>
        <v>#N/A</v>
      </c>
      <c r="B10862" s="12" t="str">
        <f>IFERROR(__xludf.DUMMYFUNCTION("TEXTJOIN(""; "", TRUE, FILTER(CID!B10862:B14794, REGEXMATCH(CID!D10862:D14794, TEXTJOIN(""|"", TRUE, SPLIT(A10862, "";"")))))"),"#N/A")</f>
        <v>#N/A</v>
      </c>
    </row>
    <row r="10863">
      <c r="A10863" s="12" t="str">
        <f>IFERROR(__xludf.DUMMYFUNCTION("TEXTJOIN("";"", TRUE, FILTER(CID!$B$2:$B$14794, CID!B10863=CID!$D$2:$D$14794))"),"#N/A")</f>
        <v>#N/A</v>
      </c>
      <c r="B10863" s="12" t="str">
        <f>IFERROR(__xludf.DUMMYFUNCTION("TEXTJOIN(""; "", TRUE, FILTER(CID!B10863:B14794, REGEXMATCH(CID!D10863:D14794, TEXTJOIN(""|"", TRUE, SPLIT(A10863, "";"")))))"),"#N/A")</f>
        <v>#N/A</v>
      </c>
    </row>
    <row r="10864">
      <c r="A10864" s="12" t="str">
        <f>IFERROR(__xludf.DUMMYFUNCTION("TEXTJOIN("";"", TRUE, FILTER(CID!$B$2:$B$14794, CID!B10864=CID!$D$2:$D$14794))"),"#N/A")</f>
        <v>#N/A</v>
      </c>
      <c r="B10864" s="12" t="str">
        <f>IFERROR(__xludf.DUMMYFUNCTION("TEXTJOIN(""; "", TRUE, FILTER(CID!B10864:B14794, REGEXMATCH(CID!D10864:D14794, TEXTJOIN(""|"", TRUE, SPLIT(A10864, "";"")))))"),"#N/A")</f>
        <v>#N/A</v>
      </c>
    </row>
    <row r="10865">
      <c r="A10865" s="12" t="str">
        <f>IFERROR(__xludf.DUMMYFUNCTION("TEXTJOIN("";"", TRUE, FILTER(CID!$B$2:$B$14794, CID!B10865=CID!$D$2:$D$14794))"),"#N/A")</f>
        <v>#N/A</v>
      </c>
      <c r="B10865" s="12" t="str">
        <f>IFERROR(__xludf.DUMMYFUNCTION("TEXTJOIN(""; "", TRUE, FILTER(CID!B10865:B14794, REGEXMATCH(CID!D10865:D14794, TEXTJOIN(""|"", TRUE, SPLIT(A10865, "";"")))))"),"#N/A")</f>
        <v>#N/A</v>
      </c>
    </row>
    <row r="10866">
      <c r="A10866" s="12" t="str">
        <f>IFERROR(__xludf.DUMMYFUNCTION("TEXTJOIN("";"", TRUE, FILTER(CID!$B$2:$B$14794, CID!B10866=CID!$D$2:$D$14794))"),"#N/A")</f>
        <v>#N/A</v>
      </c>
      <c r="B10866" s="12" t="str">
        <f>IFERROR(__xludf.DUMMYFUNCTION("TEXTJOIN(""; "", TRUE, FILTER(CID!B10866:B14794, REGEXMATCH(CID!D10866:D14794, TEXTJOIN(""|"", TRUE, SPLIT(A10866, "";"")))))"),"#N/A")</f>
        <v>#N/A</v>
      </c>
    </row>
    <row r="10867">
      <c r="A10867" s="12" t="str">
        <f>IFERROR(__xludf.DUMMYFUNCTION("TEXTJOIN("";"", TRUE, FILTER(CID!$B$2:$B$14794, CID!B10867=CID!$D$2:$D$14794))"),"#N/A")</f>
        <v>#N/A</v>
      </c>
      <c r="B10867" s="12" t="str">
        <f>IFERROR(__xludf.DUMMYFUNCTION("TEXTJOIN(""; "", TRUE, FILTER(CID!B10867:B14794, REGEXMATCH(CID!D10867:D14794, TEXTJOIN(""|"", TRUE, SPLIT(A10867, "";"")))))"),"#N/A")</f>
        <v>#N/A</v>
      </c>
    </row>
    <row r="10868">
      <c r="A10868" s="12" t="str">
        <f>IFERROR(__xludf.DUMMYFUNCTION("TEXTJOIN("";"", TRUE, FILTER(CID!$B$2:$B$14794, CID!B10868=CID!$D$2:$D$14794))"),"#N/A")</f>
        <v>#N/A</v>
      </c>
      <c r="B10868" s="12" t="str">
        <f>IFERROR(__xludf.DUMMYFUNCTION("TEXTJOIN(""; "", TRUE, FILTER(CID!B10868:B14794, REGEXMATCH(CID!D10868:D14794, TEXTJOIN(""|"", TRUE, SPLIT(A10868, "";"")))))"),"#N/A")</f>
        <v>#N/A</v>
      </c>
    </row>
    <row r="10869">
      <c r="A10869" s="12" t="str">
        <f>IFERROR(__xludf.DUMMYFUNCTION("TEXTJOIN("";"", TRUE, FILTER(CID!$B$2:$B$14794, CID!B10869=CID!$D$2:$D$14794))"),"#N/A")</f>
        <v>#N/A</v>
      </c>
      <c r="B10869" s="12" t="str">
        <f>IFERROR(__xludf.DUMMYFUNCTION("TEXTJOIN(""; "", TRUE, FILTER(CID!B10869:B14794, REGEXMATCH(CID!D10869:D14794, TEXTJOIN(""|"", TRUE, SPLIT(A10869, "";"")))))"),"#N/A")</f>
        <v>#N/A</v>
      </c>
    </row>
    <row r="10870">
      <c r="A10870" s="12" t="str">
        <f>IFERROR(__xludf.DUMMYFUNCTION("TEXTJOIN("";"", TRUE, FILTER(CID!$B$2:$B$14794, CID!B10870=CID!$D$2:$D$14794))"),"#N/A")</f>
        <v>#N/A</v>
      </c>
      <c r="B10870" s="12" t="str">
        <f>IFERROR(__xludf.DUMMYFUNCTION("TEXTJOIN(""; "", TRUE, FILTER(CID!B10870:B14794, REGEXMATCH(CID!D10870:D14794, TEXTJOIN(""|"", TRUE, SPLIT(A10870, "";"")))))"),"#N/A")</f>
        <v>#N/A</v>
      </c>
    </row>
    <row r="10871">
      <c r="A10871" s="12" t="str">
        <f>IFERROR(__xludf.DUMMYFUNCTION("TEXTJOIN("";"", TRUE, FILTER(CID!$B$2:$B$14794, CID!B10871=CID!$D$2:$D$14794))"),"#N/A")</f>
        <v>#N/A</v>
      </c>
      <c r="B10871" s="12" t="str">
        <f>IFERROR(__xludf.DUMMYFUNCTION("TEXTJOIN(""; "", TRUE, FILTER(CID!B10871:B14794, REGEXMATCH(CID!D10871:D14794, TEXTJOIN(""|"", TRUE, SPLIT(A10871, "";"")))))"),"#N/A")</f>
        <v>#N/A</v>
      </c>
    </row>
    <row r="10872">
      <c r="A10872" s="12" t="str">
        <f>IFERROR(__xludf.DUMMYFUNCTION("TEXTJOIN("";"", TRUE, FILTER(CID!$B$2:$B$14794, CID!B10872=CID!$D$2:$D$14794))"),"#N/A")</f>
        <v>#N/A</v>
      </c>
      <c r="B10872" s="12" t="str">
        <f>IFERROR(__xludf.DUMMYFUNCTION("TEXTJOIN(""; "", TRUE, FILTER(CID!B10872:B14794, REGEXMATCH(CID!D10872:D14794, TEXTJOIN(""|"", TRUE, SPLIT(A10872, "";"")))))"),"#N/A")</f>
        <v>#N/A</v>
      </c>
    </row>
    <row r="10873">
      <c r="A10873" s="12" t="str">
        <f>IFERROR(__xludf.DUMMYFUNCTION("TEXTJOIN("";"", TRUE, FILTER(CID!$B$2:$B$14794, CID!B10873=CID!$D$2:$D$14794))"),"#N/A")</f>
        <v>#N/A</v>
      </c>
      <c r="B10873" s="12" t="str">
        <f>IFERROR(__xludf.DUMMYFUNCTION("TEXTJOIN(""; "", TRUE, FILTER(CID!B10873:B14794, REGEXMATCH(CID!D10873:D14794, TEXTJOIN(""|"", TRUE, SPLIT(A10873, "";"")))))"),"#N/A")</f>
        <v>#N/A</v>
      </c>
    </row>
    <row r="10874">
      <c r="A10874" s="12" t="str">
        <f>IFERROR(__xludf.DUMMYFUNCTION("TEXTJOIN("";"", TRUE, FILTER(CID!$B$2:$B$14794, CID!B10874=CID!$D$2:$D$14794))"),"#N/A")</f>
        <v>#N/A</v>
      </c>
      <c r="B10874" s="12" t="str">
        <f>IFERROR(__xludf.DUMMYFUNCTION("TEXTJOIN(""; "", TRUE, FILTER(CID!B10874:B14794, REGEXMATCH(CID!D10874:D14794, TEXTJOIN(""|"", TRUE, SPLIT(A10874, "";"")))))"),"#N/A")</f>
        <v>#N/A</v>
      </c>
    </row>
    <row r="10875">
      <c r="A10875" s="12" t="str">
        <f>IFERROR(__xludf.DUMMYFUNCTION("TEXTJOIN("";"", TRUE, FILTER(CID!$B$2:$B$14794, CID!B10875=CID!$D$2:$D$14794))"),"#N/A")</f>
        <v>#N/A</v>
      </c>
      <c r="B10875" s="12" t="str">
        <f>IFERROR(__xludf.DUMMYFUNCTION("TEXTJOIN(""; "", TRUE, FILTER(CID!B10875:B14794, REGEXMATCH(CID!D10875:D14794, TEXTJOIN(""|"", TRUE, SPLIT(A10875, "";"")))))"),"#N/A")</f>
        <v>#N/A</v>
      </c>
    </row>
    <row r="10876">
      <c r="A10876" s="12" t="str">
        <f>IFERROR(__xludf.DUMMYFUNCTION("TEXTJOIN("";"", TRUE, FILTER(CID!$B$2:$B$14794, CID!B10876=CID!$D$2:$D$14794))"),"#N/A")</f>
        <v>#N/A</v>
      </c>
      <c r="B10876" s="12" t="str">
        <f>IFERROR(__xludf.DUMMYFUNCTION("TEXTJOIN(""; "", TRUE, FILTER(CID!B10876:B14794, REGEXMATCH(CID!D10876:D14794, TEXTJOIN(""|"", TRUE, SPLIT(A10876, "";"")))))"),"#N/A")</f>
        <v>#N/A</v>
      </c>
    </row>
    <row r="10877">
      <c r="A10877" s="12" t="str">
        <f>IFERROR(__xludf.DUMMYFUNCTION("TEXTJOIN("";"", TRUE, FILTER(CID!$B$2:$B$14794, CID!B10877=CID!$D$2:$D$14794))"),"#N/A")</f>
        <v>#N/A</v>
      </c>
      <c r="B10877" s="12" t="str">
        <f>IFERROR(__xludf.DUMMYFUNCTION("TEXTJOIN(""; "", TRUE, FILTER(CID!B10877:B14794, REGEXMATCH(CID!D10877:D14794, TEXTJOIN(""|"", TRUE, SPLIT(A10877, "";"")))))"),"#N/A")</f>
        <v>#N/A</v>
      </c>
    </row>
    <row r="10878">
      <c r="A10878" s="12" t="str">
        <f>IFERROR(__xludf.DUMMYFUNCTION("TEXTJOIN("";"", TRUE, FILTER(CID!$B$2:$B$14794, CID!B10878=CID!$D$2:$D$14794))"),"#N/A")</f>
        <v>#N/A</v>
      </c>
      <c r="B10878" s="12" t="str">
        <f>IFERROR(__xludf.DUMMYFUNCTION("TEXTJOIN(""; "", TRUE, FILTER(CID!B10878:B14794, REGEXMATCH(CID!D10878:D14794, TEXTJOIN(""|"", TRUE, SPLIT(A10878, "";"")))))"),"#N/A")</f>
        <v>#N/A</v>
      </c>
    </row>
    <row r="10879">
      <c r="A10879" s="12" t="str">
        <f>IFERROR(__xludf.DUMMYFUNCTION("TEXTJOIN("";"", TRUE, FILTER(CID!$B$2:$B$14794, CID!B10879=CID!$D$2:$D$14794))"),"#N/A")</f>
        <v>#N/A</v>
      </c>
      <c r="B10879" s="12" t="str">
        <f>IFERROR(__xludf.DUMMYFUNCTION("TEXTJOIN(""; "", TRUE, FILTER(CID!B10879:B14794, REGEXMATCH(CID!D10879:D14794, TEXTJOIN(""|"", TRUE, SPLIT(A10879, "";"")))))"),"#N/A")</f>
        <v>#N/A</v>
      </c>
    </row>
    <row r="10880">
      <c r="A10880" s="12" t="str">
        <f>IFERROR(__xludf.DUMMYFUNCTION("TEXTJOIN("";"", TRUE, FILTER(CID!$B$2:$B$14794, CID!B10880=CID!$D$2:$D$14794))"),"#N/A")</f>
        <v>#N/A</v>
      </c>
      <c r="B10880" s="12" t="str">
        <f>IFERROR(__xludf.DUMMYFUNCTION("TEXTJOIN(""; "", TRUE, FILTER(CID!B10880:B14794, REGEXMATCH(CID!D10880:D14794, TEXTJOIN(""|"", TRUE, SPLIT(A10880, "";"")))))"),"#N/A")</f>
        <v>#N/A</v>
      </c>
    </row>
    <row r="10881">
      <c r="A10881" s="12" t="str">
        <f>IFERROR(__xludf.DUMMYFUNCTION("TEXTJOIN("";"", TRUE, FILTER(CID!$B$2:$B$14794, CID!B10881=CID!$D$2:$D$14794))"),"#N/A")</f>
        <v>#N/A</v>
      </c>
      <c r="B10881" s="12" t="str">
        <f>IFERROR(__xludf.DUMMYFUNCTION("TEXTJOIN(""; "", TRUE, FILTER(CID!B10881:B14794, REGEXMATCH(CID!D10881:D14794, TEXTJOIN(""|"", TRUE, SPLIT(A10881, "";"")))))"),"#N/A")</f>
        <v>#N/A</v>
      </c>
    </row>
    <row r="10882">
      <c r="A10882" s="12" t="str">
        <f>IFERROR(__xludf.DUMMYFUNCTION("TEXTJOIN("";"", TRUE, FILTER(CID!$B$2:$B$14794, CID!B10882=CID!$D$2:$D$14794))"),"#N/A")</f>
        <v>#N/A</v>
      </c>
      <c r="B10882" s="12" t="str">
        <f>IFERROR(__xludf.DUMMYFUNCTION("TEXTJOIN(""; "", TRUE, FILTER(CID!B10882:B14794, REGEXMATCH(CID!D10882:D14794, TEXTJOIN(""|"", TRUE, SPLIT(A10882, "";"")))))"),"#N/A")</f>
        <v>#N/A</v>
      </c>
    </row>
    <row r="10883">
      <c r="A10883" s="12" t="str">
        <f>IFERROR(__xludf.DUMMYFUNCTION("TEXTJOIN("";"", TRUE, FILTER(CID!$B$2:$B$14794, CID!B10883=CID!$D$2:$D$14794))"),"#N/A")</f>
        <v>#N/A</v>
      </c>
      <c r="B10883" s="12" t="str">
        <f>IFERROR(__xludf.DUMMYFUNCTION("TEXTJOIN(""; "", TRUE, FILTER(CID!B10883:B14794, REGEXMATCH(CID!D10883:D14794, TEXTJOIN(""|"", TRUE, SPLIT(A10883, "";"")))))"),"#N/A")</f>
        <v>#N/A</v>
      </c>
    </row>
    <row r="10884">
      <c r="A10884" s="12" t="str">
        <f>IFERROR(__xludf.DUMMYFUNCTION("TEXTJOIN("";"", TRUE, FILTER(CID!$B$2:$B$14794, CID!B10884=CID!$D$2:$D$14794))"),"#N/A")</f>
        <v>#N/A</v>
      </c>
      <c r="B10884" s="12" t="str">
        <f>IFERROR(__xludf.DUMMYFUNCTION("TEXTJOIN(""; "", TRUE, FILTER(CID!B10884:B14794, REGEXMATCH(CID!D10884:D14794, TEXTJOIN(""|"", TRUE, SPLIT(A10884, "";"")))))"),"#N/A")</f>
        <v>#N/A</v>
      </c>
    </row>
    <row r="10885">
      <c r="A10885" s="12" t="str">
        <f>IFERROR(__xludf.DUMMYFUNCTION("TEXTJOIN("";"", TRUE, FILTER(CID!$B$2:$B$14794, CID!B10885=CID!$D$2:$D$14794))"),"#N/A")</f>
        <v>#N/A</v>
      </c>
      <c r="B10885" s="12" t="str">
        <f>IFERROR(__xludf.DUMMYFUNCTION("TEXTJOIN(""; "", TRUE, FILTER(CID!B10885:B14794, REGEXMATCH(CID!D10885:D14794, TEXTJOIN(""|"", TRUE, SPLIT(A10885, "";"")))))"),"#N/A")</f>
        <v>#N/A</v>
      </c>
    </row>
    <row r="10886">
      <c r="A10886" s="12" t="str">
        <f>IFERROR(__xludf.DUMMYFUNCTION("TEXTJOIN("";"", TRUE, FILTER(CID!$B$2:$B$14794, CID!B10886=CID!$D$2:$D$14794))"),"#N/A")</f>
        <v>#N/A</v>
      </c>
      <c r="B10886" s="12" t="str">
        <f>IFERROR(__xludf.DUMMYFUNCTION("TEXTJOIN(""; "", TRUE, FILTER(CID!B10886:B14794, REGEXMATCH(CID!D10886:D14794, TEXTJOIN(""|"", TRUE, SPLIT(A10886, "";"")))))"),"#N/A")</f>
        <v>#N/A</v>
      </c>
    </row>
    <row r="10887">
      <c r="A10887" s="12" t="str">
        <f>IFERROR(__xludf.DUMMYFUNCTION("TEXTJOIN("";"", TRUE, FILTER(CID!$B$2:$B$14794, CID!B10887=CID!$D$2:$D$14794))"),"#N/A")</f>
        <v>#N/A</v>
      </c>
      <c r="B10887" s="12" t="str">
        <f>IFERROR(__xludf.DUMMYFUNCTION("TEXTJOIN(""; "", TRUE, FILTER(CID!B10887:B14794, REGEXMATCH(CID!D10887:D14794, TEXTJOIN(""|"", TRUE, SPLIT(A10887, "";"")))))"),"#N/A")</f>
        <v>#N/A</v>
      </c>
    </row>
    <row r="10888">
      <c r="A10888" s="12" t="str">
        <f>IFERROR(__xludf.DUMMYFUNCTION("TEXTJOIN("";"", TRUE, FILTER(CID!$B$2:$B$14794, CID!B10888=CID!$D$2:$D$14794))"),"#N/A")</f>
        <v>#N/A</v>
      </c>
      <c r="B10888" s="12" t="str">
        <f>IFERROR(__xludf.DUMMYFUNCTION("TEXTJOIN(""; "", TRUE, FILTER(CID!B10888:B14794, REGEXMATCH(CID!D10888:D14794, TEXTJOIN(""|"", TRUE, SPLIT(A10888, "";"")))))"),"#N/A")</f>
        <v>#N/A</v>
      </c>
    </row>
    <row r="10889">
      <c r="A10889" s="12" t="str">
        <f>IFERROR(__xludf.DUMMYFUNCTION("TEXTJOIN("";"", TRUE, FILTER(CID!$B$2:$B$14794, CID!B10889=CID!$D$2:$D$14794))"),"#N/A")</f>
        <v>#N/A</v>
      </c>
      <c r="B10889" s="12" t="str">
        <f>IFERROR(__xludf.DUMMYFUNCTION("TEXTJOIN(""; "", TRUE, FILTER(CID!B10889:B14794, REGEXMATCH(CID!D10889:D14794, TEXTJOIN(""|"", TRUE, SPLIT(A10889, "";"")))))"),"#N/A")</f>
        <v>#N/A</v>
      </c>
    </row>
    <row r="10890">
      <c r="A10890" s="12" t="str">
        <f>IFERROR(__xludf.DUMMYFUNCTION("TEXTJOIN("";"", TRUE, FILTER(CID!$B$2:$B$14794, CID!B10890=CID!$D$2:$D$14794))"),"#N/A")</f>
        <v>#N/A</v>
      </c>
      <c r="B10890" s="12" t="str">
        <f>IFERROR(__xludf.DUMMYFUNCTION("TEXTJOIN(""; "", TRUE, FILTER(CID!B10890:B14794, REGEXMATCH(CID!D10890:D14794, TEXTJOIN(""|"", TRUE, SPLIT(A10890, "";"")))))"),"#N/A")</f>
        <v>#N/A</v>
      </c>
    </row>
    <row r="10891">
      <c r="A10891" s="12" t="str">
        <f>IFERROR(__xludf.DUMMYFUNCTION("TEXTJOIN("";"", TRUE, FILTER(CID!$B$2:$B$14794, CID!B10891=CID!$D$2:$D$14794))"),"#N/A")</f>
        <v>#N/A</v>
      </c>
      <c r="B10891" s="12" t="str">
        <f>IFERROR(__xludf.DUMMYFUNCTION("TEXTJOIN(""; "", TRUE, FILTER(CID!B10891:B14794, REGEXMATCH(CID!D10891:D14794, TEXTJOIN(""|"", TRUE, SPLIT(A10891, "";"")))))"),"#N/A")</f>
        <v>#N/A</v>
      </c>
    </row>
    <row r="10892">
      <c r="A10892" s="12" t="str">
        <f>IFERROR(__xludf.DUMMYFUNCTION("TEXTJOIN("";"", TRUE, FILTER(CID!$B$2:$B$14794, CID!B10892=CID!$D$2:$D$14794))"),"#N/A")</f>
        <v>#N/A</v>
      </c>
      <c r="B10892" s="12" t="str">
        <f>IFERROR(__xludf.DUMMYFUNCTION("TEXTJOIN(""; "", TRUE, FILTER(CID!B10892:B14794, REGEXMATCH(CID!D10892:D14794, TEXTJOIN(""|"", TRUE, SPLIT(A10892, "";"")))))"),"#N/A")</f>
        <v>#N/A</v>
      </c>
    </row>
    <row r="10893">
      <c r="A10893" s="12" t="str">
        <f>IFERROR(__xludf.DUMMYFUNCTION("TEXTJOIN("";"", TRUE, FILTER(CID!$B$2:$B$14794, CID!B10893=CID!$D$2:$D$14794))"),"#N/A")</f>
        <v>#N/A</v>
      </c>
      <c r="B10893" s="12" t="str">
        <f>IFERROR(__xludf.DUMMYFUNCTION("TEXTJOIN(""; "", TRUE, FILTER(CID!B10893:B14794, REGEXMATCH(CID!D10893:D14794, TEXTJOIN(""|"", TRUE, SPLIT(A10893, "";"")))))"),"#N/A")</f>
        <v>#N/A</v>
      </c>
    </row>
    <row r="10894">
      <c r="A10894" s="12" t="str">
        <f>IFERROR(__xludf.DUMMYFUNCTION("TEXTJOIN("";"", TRUE, FILTER(CID!$B$2:$B$14794, CID!B10894=CID!$D$2:$D$14794))"),"#N/A")</f>
        <v>#N/A</v>
      </c>
      <c r="B10894" s="12" t="str">
        <f>IFERROR(__xludf.DUMMYFUNCTION("TEXTJOIN(""; "", TRUE, FILTER(CID!B10894:B14794, REGEXMATCH(CID!D10894:D14794, TEXTJOIN(""|"", TRUE, SPLIT(A10894, "";"")))))"),"#N/A")</f>
        <v>#N/A</v>
      </c>
    </row>
    <row r="10895">
      <c r="A10895" s="12" t="str">
        <f>IFERROR(__xludf.DUMMYFUNCTION("TEXTJOIN("";"", TRUE, FILTER(CID!$B$2:$B$14794, CID!B10895=CID!$D$2:$D$14794))"),"#N/A")</f>
        <v>#N/A</v>
      </c>
      <c r="B10895" s="12" t="str">
        <f>IFERROR(__xludf.DUMMYFUNCTION("TEXTJOIN(""; "", TRUE, FILTER(CID!B10895:B14794, REGEXMATCH(CID!D10895:D14794, TEXTJOIN(""|"", TRUE, SPLIT(A10895, "";"")))))"),"#N/A")</f>
        <v>#N/A</v>
      </c>
    </row>
    <row r="10896">
      <c r="A10896" s="12" t="str">
        <f>IFERROR(__xludf.DUMMYFUNCTION("TEXTJOIN("";"", TRUE, FILTER(CID!$B$2:$B$14794, CID!B10896=CID!$D$2:$D$14794))"),"#N/A")</f>
        <v>#N/A</v>
      </c>
      <c r="B10896" s="12" t="str">
        <f>IFERROR(__xludf.DUMMYFUNCTION("TEXTJOIN(""; "", TRUE, FILTER(CID!B10896:B14794, REGEXMATCH(CID!D10896:D14794, TEXTJOIN(""|"", TRUE, SPLIT(A10896, "";"")))))"),"#N/A")</f>
        <v>#N/A</v>
      </c>
    </row>
    <row r="10897">
      <c r="A10897" s="12" t="str">
        <f>IFERROR(__xludf.DUMMYFUNCTION("TEXTJOIN("";"", TRUE, FILTER(CID!$B$2:$B$14794, CID!B10897=CID!$D$2:$D$14794))"),"#N/A")</f>
        <v>#N/A</v>
      </c>
      <c r="B10897" s="12" t="str">
        <f>IFERROR(__xludf.DUMMYFUNCTION("TEXTJOIN(""; "", TRUE, FILTER(CID!B10897:B14794, REGEXMATCH(CID!D10897:D14794, TEXTJOIN(""|"", TRUE, SPLIT(A10897, "";"")))))"),"#N/A")</f>
        <v>#N/A</v>
      </c>
    </row>
    <row r="10898">
      <c r="A10898" s="12" t="str">
        <f>IFERROR(__xludf.DUMMYFUNCTION("TEXTJOIN("";"", TRUE, FILTER(CID!$B$2:$B$14794, CID!B10898=CID!$D$2:$D$14794))"),"#N/A")</f>
        <v>#N/A</v>
      </c>
      <c r="B10898" s="12" t="str">
        <f>IFERROR(__xludf.DUMMYFUNCTION("TEXTJOIN(""; "", TRUE, FILTER(CID!B10898:B14794, REGEXMATCH(CID!D10898:D14794, TEXTJOIN(""|"", TRUE, SPLIT(A10898, "";"")))))"),"#N/A")</f>
        <v>#N/A</v>
      </c>
    </row>
    <row r="10899">
      <c r="A10899" s="12" t="str">
        <f>IFERROR(__xludf.DUMMYFUNCTION("TEXTJOIN("";"", TRUE, FILTER(CID!$B$2:$B$14794, CID!B10899=CID!$D$2:$D$14794))"),"#N/A")</f>
        <v>#N/A</v>
      </c>
      <c r="B10899" s="12" t="str">
        <f>IFERROR(__xludf.DUMMYFUNCTION("TEXTJOIN(""; "", TRUE, FILTER(CID!B10899:B14794, REGEXMATCH(CID!D10899:D14794, TEXTJOIN(""|"", TRUE, SPLIT(A10899, "";"")))))"),"#N/A")</f>
        <v>#N/A</v>
      </c>
    </row>
    <row r="10900">
      <c r="A10900" s="12" t="str">
        <f>IFERROR(__xludf.DUMMYFUNCTION("TEXTJOIN("";"", TRUE, FILTER(CID!$B$2:$B$14794, CID!B10900=CID!$D$2:$D$14794))"),"#N/A")</f>
        <v>#N/A</v>
      </c>
      <c r="B10900" s="12" t="str">
        <f>IFERROR(__xludf.DUMMYFUNCTION("TEXTJOIN(""; "", TRUE, FILTER(CID!B10900:B14794, REGEXMATCH(CID!D10900:D14794, TEXTJOIN(""|"", TRUE, SPLIT(A10900, "";"")))))"),"#N/A")</f>
        <v>#N/A</v>
      </c>
    </row>
    <row r="10901">
      <c r="A10901" s="12" t="str">
        <f>IFERROR(__xludf.DUMMYFUNCTION("TEXTJOIN("";"", TRUE, FILTER(CID!$B$2:$B$14794, CID!B10901=CID!$D$2:$D$14794))"),"#N/A")</f>
        <v>#N/A</v>
      </c>
      <c r="B10901" s="12" t="str">
        <f>IFERROR(__xludf.DUMMYFUNCTION("TEXTJOIN(""; "", TRUE, FILTER(CID!B10901:B14794, REGEXMATCH(CID!D10901:D14794, TEXTJOIN(""|"", TRUE, SPLIT(A10901, "";"")))))"),"#N/A")</f>
        <v>#N/A</v>
      </c>
    </row>
    <row r="10902">
      <c r="A10902" s="12" t="str">
        <f>IFERROR(__xludf.DUMMYFUNCTION("TEXTJOIN("";"", TRUE, FILTER(CID!$B$2:$B$14794, CID!B10902=CID!$D$2:$D$14794))"),"#N/A")</f>
        <v>#N/A</v>
      </c>
      <c r="B10902" s="12" t="str">
        <f>IFERROR(__xludf.DUMMYFUNCTION("TEXTJOIN(""; "", TRUE, FILTER(CID!B10902:B14794, REGEXMATCH(CID!D10902:D14794, TEXTJOIN(""|"", TRUE, SPLIT(A10902, "";"")))))"),"#N/A")</f>
        <v>#N/A</v>
      </c>
    </row>
    <row r="10903">
      <c r="A10903" s="12" t="str">
        <f>IFERROR(__xludf.DUMMYFUNCTION("TEXTJOIN("";"", TRUE, FILTER(CID!$B$2:$B$14794, CID!B10903=CID!$D$2:$D$14794))"),"#N/A")</f>
        <v>#N/A</v>
      </c>
      <c r="B10903" s="12" t="str">
        <f>IFERROR(__xludf.DUMMYFUNCTION("TEXTJOIN(""; "", TRUE, FILTER(CID!B10903:B14794, REGEXMATCH(CID!D10903:D14794, TEXTJOIN(""|"", TRUE, SPLIT(A10903, "";"")))))"),"#N/A")</f>
        <v>#N/A</v>
      </c>
    </row>
    <row r="10904">
      <c r="A10904" s="12" t="str">
        <f>IFERROR(__xludf.DUMMYFUNCTION("TEXTJOIN("";"", TRUE, FILTER(CID!$B$2:$B$14794, CID!B10904=CID!$D$2:$D$14794))"),"#N/A")</f>
        <v>#N/A</v>
      </c>
      <c r="B10904" s="12" t="str">
        <f>IFERROR(__xludf.DUMMYFUNCTION("TEXTJOIN(""; "", TRUE, FILTER(CID!B10904:B14794, REGEXMATCH(CID!D10904:D14794, TEXTJOIN(""|"", TRUE, SPLIT(A10904, "";"")))))"),"#N/A")</f>
        <v>#N/A</v>
      </c>
    </row>
    <row r="10905">
      <c r="A10905" s="12" t="str">
        <f>IFERROR(__xludf.DUMMYFUNCTION("TEXTJOIN("";"", TRUE, FILTER(CID!$B$2:$B$14794, CID!B10905=CID!$D$2:$D$14794))"),"#N/A")</f>
        <v>#N/A</v>
      </c>
      <c r="B10905" s="12" t="str">
        <f>IFERROR(__xludf.DUMMYFUNCTION("TEXTJOIN(""; "", TRUE, FILTER(CID!B10905:B14794, REGEXMATCH(CID!D10905:D14794, TEXTJOIN(""|"", TRUE, SPLIT(A10905, "";"")))))"),"#N/A")</f>
        <v>#N/A</v>
      </c>
    </row>
    <row r="10906">
      <c r="A10906" s="12" t="str">
        <f>IFERROR(__xludf.DUMMYFUNCTION("TEXTJOIN("";"", TRUE, FILTER(CID!$B$2:$B$14794, CID!B10906=CID!$D$2:$D$14794))"),"#N/A")</f>
        <v>#N/A</v>
      </c>
      <c r="B10906" s="12" t="str">
        <f>IFERROR(__xludf.DUMMYFUNCTION("TEXTJOIN(""; "", TRUE, FILTER(CID!B10906:B14794, REGEXMATCH(CID!D10906:D14794, TEXTJOIN(""|"", TRUE, SPLIT(A10906, "";"")))))"),"#N/A")</f>
        <v>#N/A</v>
      </c>
    </row>
    <row r="10907">
      <c r="A10907" s="12" t="str">
        <f>IFERROR(__xludf.DUMMYFUNCTION("TEXTJOIN("";"", TRUE, FILTER(CID!$B$2:$B$14794, CID!B10907=CID!$D$2:$D$14794))"),"#N/A")</f>
        <v>#N/A</v>
      </c>
      <c r="B10907" s="12" t="str">
        <f>IFERROR(__xludf.DUMMYFUNCTION("TEXTJOIN(""; "", TRUE, FILTER(CID!B10907:B14794, REGEXMATCH(CID!D10907:D14794, TEXTJOIN(""|"", TRUE, SPLIT(A10907, "";"")))))"),"#N/A")</f>
        <v>#N/A</v>
      </c>
    </row>
    <row r="10908">
      <c r="A10908" s="12" t="str">
        <f>IFERROR(__xludf.DUMMYFUNCTION("TEXTJOIN("";"", TRUE, FILTER(CID!$B$2:$B$14794, CID!B10908=CID!$D$2:$D$14794))"),"#N/A")</f>
        <v>#N/A</v>
      </c>
      <c r="B10908" s="12" t="str">
        <f>IFERROR(__xludf.DUMMYFUNCTION("TEXTJOIN(""; "", TRUE, FILTER(CID!B10908:B14794, REGEXMATCH(CID!D10908:D14794, TEXTJOIN(""|"", TRUE, SPLIT(A10908, "";"")))))"),"#N/A")</f>
        <v>#N/A</v>
      </c>
    </row>
    <row r="10909">
      <c r="A10909" s="12" t="str">
        <f>IFERROR(__xludf.DUMMYFUNCTION("TEXTJOIN("";"", TRUE, FILTER(CID!$B$2:$B$14794, CID!B10909=CID!$D$2:$D$14794))"),"#N/A")</f>
        <v>#N/A</v>
      </c>
      <c r="B10909" s="12" t="str">
        <f>IFERROR(__xludf.DUMMYFUNCTION("TEXTJOIN(""; "", TRUE, FILTER(CID!B10909:B14794, REGEXMATCH(CID!D10909:D14794, TEXTJOIN(""|"", TRUE, SPLIT(A10909, "";"")))))"),"#N/A")</f>
        <v>#N/A</v>
      </c>
    </row>
    <row r="10910">
      <c r="A10910" s="12" t="str">
        <f>IFERROR(__xludf.DUMMYFUNCTION("TEXTJOIN("";"", TRUE, FILTER(CID!$B$2:$B$14794, CID!B10910=CID!$D$2:$D$14794))"),"#N/A")</f>
        <v>#N/A</v>
      </c>
      <c r="B10910" s="12" t="str">
        <f>IFERROR(__xludf.DUMMYFUNCTION("TEXTJOIN(""; "", TRUE, FILTER(CID!B10910:B14794, REGEXMATCH(CID!D10910:D14794, TEXTJOIN(""|"", TRUE, SPLIT(A10910, "";"")))))"),"#N/A")</f>
        <v>#N/A</v>
      </c>
    </row>
    <row r="10911">
      <c r="A10911" s="12" t="str">
        <f>IFERROR(__xludf.DUMMYFUNCTION("TEXTJOIN("";"", TRUE, FILTER(CID!$B$2:$B$14794, CID!B10911=CID!$D$2:$D$14794))"),"#N/A")</f>
        <v>#N/A</v>
      </c>
      <c r="B10911" s="12" t="str">
        <f>IFERROR(__xludf.DUMMYFUNCTION("TEXTJOIN(""; "", TRUE, FILTER(CID!B10911:B14794, REGEXMATCH(CID!D10911:D14794, TEXTJOIN(""|"", TRUE, SPLIT(A10911, "";"")))))"),"#N/A")</f>
        <v>#N/A</v>
      </c>
    </row>
    <row r="10912">
      <c r="A10912" s="12" t="str">
        <f>IFERROR(__xludf.DUMMYFUNCTION("TEXTJOIN("";"", TRUE, FILTER(CID!$B$2:$B$14794, CID!B10912=CID!$D$2:$D$14794))"),"#N/A")</f>
        <v>#N/A</v>
      </c>
      <c r="B10912" s="12" t="str">
        <f>IFERROR(__xludf.DUMMYFUNCTION("TEXTJOIN(""; "", TRUE, FILTER(CID!B10912:B14794, REGEXMATCH(CID!D10912:D14794, TEXTJOIN(""|"", TRUE, SPLIT(A10912, "";"")))))"),"#N/A")</f>
        <v>#N/A</v>
      </c>
    </row>
    <row r="10913">
      <c r="A10913" s="12" t="str">
        <f>IFERROR(__xludf.DUMMYFUNCTION("TEXTJOIN("";"", TRUE, FILTER(CID!$B$2:$B$14794, CID!B10913=CID!$D$2:$D$14794))"),"#N/A")</f>
        <v>#N/A</v>
      </c>
      <c r="B10913" s="12" t="str">
        <f>IFERROR(__xludf.DUMMYFUNCTION("TEXTJOIN(""; "", TRUE, FILTER(CID!B10913:B14794, REGEXMATCH(CID!D10913:D14794, TEXTJOIN(""|"", TRUE, SPLIT(A10913, "";"")))))"),"#N/A")</f>
        <v>#N/A</v>
      </c>
    </row>
    <row r="10914">
      <c r="A10914" s="12" t="str">
        <f>IFERROR(__xludf.DUMMYFUNCTION("TEXTJOIN("";"", TRUE, FILTER(CID!$B$2:$B$14794, CID!B10914=CID!$D$2:$D$14794))"),"#N/A")</f>
        <v>#N/A</v>
      </c>
      <c r="B10914" s="12" t="str">
        <f>IFERROR(__xludf.DUMMYFUNCTION("TEXTJOIN(""; "", TRUE, FILTER(CID!B10914:B14794, REGEXMATCH(CID!D10914:D14794, TEXTJOIN(""|"", TRUE, SPLIT(A10914, "";"")))))"),"#N/A")</f>
        <v>#N/A</v>
      </c>
    </row>
    <row r="10915">
      <c r="A10915" s="12" t="str">
        <f>IFERROR(__xludf.DUMMYFUNCTION("TEXTJOIN("";"", TRUE, FILTER(CID!$B$2:$B$14794, CID!B10915=CID!$D$2:$D$14794))"),"#N/A")</f>
        <v>#N/A</v>
      </c>
      <c r="B10915" s="12" t="str">
        <f>IFERROR(__xludf.DUMMYFUNCTION("TEXTJOIN(""; "", TRUE, FILTER(CID!B10915:B14794, REGEXMATCH(CID!D10915:D14794, TEXTJOIN(""|"", TRUE, SPLIT(A10915, "";"")))))"),"#N/A")</f>
        <v>#N/A</v>
      </c>
    </row>
    <row r="10916">
      <c r="A10916" s="12" t="str">
        <f>IFERROR(__xludf.DUMMYFUNCTION("TEXTJOIN("";"", TRUE, FILTER(CID!$B$2:$B$14794, CID!B10916=CID!$D$2:$D$14794))"),"#N/A")</f>
        <v>#N/A</v>
      </c>
      <c r="B10916" s="12" t="str">
        <f>IFERROR(__xludf.DUMMYFUNCTION("TEXTJOIN(""; "", TRUE, FILTER(CID!B10916:B14794, REGEXMATCH(CID!D10916:D14794, TEXTJOIN(""|"", TRUE, SPLIT(A10916, "";"")))))"),"#N/A")</f>
        <v>#N/A</v>
      </c>
    </row>
    <row r="10917">
      <c r="A10917" s="12" t="str">
        <f>IFERROR(__xludf.DUMMYFUNCTION("TEXTJOIN("";"", TRUE, FILTER(CID!$B$2:$B$14794, CID!B10917=CID!$D$2:$D$14794))"),"#N/A")</f>
        <v>#N/A</v>
      </c>
      <c r="B10917" s="12" t="str">
        <f>IFERROR(__xludf.DUMMYFUNCTION("TEXTJOIN(""; "", TRUE, FILTER(CID!B10917:B14794, REGEXMATCH(CID!D10917:D14794, TEXTJOIN(""|"", TRUE, SPLIT(A10917, "";"")))))"),"#N/A")</f>
        <v>#N/A</v>
      </c>
    </row>
    <row r="10918">
      <c r="A10918" s="12" t="str">
        <f>IFERROR(__xludf.DUMMYFUNCTION("TEXTJOIN("";"", TRUE, FILTER(CID!$B$2:$B$14794, CID!B10918=CID!$D$2:$D$14794))"),"#N/A")</f>
        <v>#N/A</v>
      </c>
      <c r="B10918" s="12" t="str">
        <f>IFERROR(__xludf.DUMMYFUNCTION("TEXTJOIN(""; "", TRUE, FILTER(CID!B10918:B14794, REGEXMATCH(CID!D10918:D14794, TEXTJOIN(""|"", TRUE, SPLIT(A10918, "";"")))))"),"#N/A")</f>
        <v>#N/A</v>
      </c>
    </row>
    <row r="10919">
      <c r="A10919" s="12" t="str">
        <f>IFERROR(__xludf.DUMMYFUNCTION("TEXTJOIN("";"", TRUE, FILTER(CID!$B$2:$B$14794, CID!B10919=CID!$D$2:$D$14794))"),"#N/A")</f>
        <v>#N/A</v>
      </c>
      <c r="B10919" s="12" t="str">
        <f>IFERROR(__xludf.DUMMYFUNCTION("TEXTJOIN(""; "", TRUE, FILTER(CID!B10919:B14794, REGEXMATCH(CID!D10919:D14794, TEXTJOIN(""|"", TRUE, SPLIT(A10919, "";"")))))"),"#N/A")</f>
        <v>#N/A</v>
      </c>
    </row>
    <row r="10920">
      <c r="A10920" s="12" t="str">
        <f>IFERROR(__xludf.DUMMYFUNCTION("TEXTJOIN("";"", TRUE, FILTER(CID!$B$2:$B$14794, CID!B10920=CID!$D$2:$D$14794))"),"#N/A")</f>
        <v>#N/A</v>
      </c>
      <c r="B10920" s="12" t="str">
        <f>IFERROR(__xludf.DUMMYFUNCTION("TEXTJOIN(""; "", TRUE, FILTER(CID!B10920:B14794, REGEXMATCH(CID!D10920:D14794, TEXTJOIN(""|"", TRUE, SPLIT(A10920, "";"")))))"),"#N/A")</f>
        <v>#N/A</v>
      </c>
    </row>
    <row r="10921">
      <c r="A10921" s="12" t="str">
        <f>IFERROR(__xludf.DUMMYFUNCTION("TEXTJOIN("";"", TRUE, FILTER(CID!$B$2:$B$14794, CID!B10921=CID!$D$2:$D$14794))"),"#N/A")</f>
        <v>#N/A</v>
      </c>
      <c r="B10921" s="12" t="str">
        <f>IFERROR(__xludf.DUMMYFUNCTION("TEXTJOIN(""; "", TRUE, FILTER(CID!B10921:B14794, REGEXMATCH(CID!D10921:D14794, TEXTJOIN(""|"", TRUE, SPLIT(A10921, "";"")))))"),"#N/A")</f>
        <v>#N/A</v>
      </c>
    </row>
    <row r="10922">
      <c r="A10922" s="12" t="str">
        <f>IFERROR(__xludf.DUMMYFUNCTION("TEXTJOIN("";"", TRUE, FILTER(CID!$B$2:$B$14794, CID!B10922=CID!$D$2:$D$14794))"),"#N/A")</f>
        <v>#N/A</v>
      </c>
      <c r="B10922" s="12" t="str">
        <f>IFERROR(__xludf.DUMMYFUNCTION("TEXTJOIN(""; "", TRUE, FILTER(CID!B10922:B14794, REGEXMATCH(CID!D10922:D14794, TEXTJOIN(""|"", TRUE, SPLIT(A10922, "";"")))))"),"#N/A")</f>
        <v>#N/A</v>
      </c>
    </row>
    <row r="10923">
      <c r="A10923" s="12" t="str">
        <f>IFERROR(__xludf.DUMMYFUNCTION("TEXTJOIN("";"", TRUE, FILTER(CID!$B$2:$B$14794, CID!B10923=CID!$D$2:$D$14794))"),"#N/A")</f>
        <v>#N/A</v>
      </c>
      <c r="B10923" s="12" t="str">
        <f>IFERROR(__xludf.DUMMYFUNCTION("TEXTJOIN(""; "", TRUE, FILTER(CID!B10923:B14794, REGEXMATCH(CID!D10923:D14794, TEXTJOIN(""|"", TRUE, SPLIT(A10923, "";"")))))"),"#N/A")</f>
        <v>#N/A</v>
      </c>
    </row>
    <row r="10924">
      <c r="A10924" s="12" t="str">
        <f>IFERROR(__xludf.DUMMYFUNCTION("TEXTJOIN("";"", TRUE, FILTER(CID!$B$2:$B$14794, CID!B10924=CID!$D$2:$D$14794))"),"#N/A")</f>
        <v>#N/A</v>
      </c>
      <c r="B10924" s="12" t="str">
        <f>IFERROR(__xludf.DUMMYFUNCTION("TEXTJOIN(""; "", TRUE, FILTER(CID!B10924:B14794, REGEXMATCH(CID!D10924:D14794, TEXTJOIN(""|"", TRUE, SPLIT(A10924, "";"")))))"),"#N/A")</f>
        <v>#N/A</v>
      </c>
    </row>
    <row r="10925">
      <c r="A10925" s="12" t="str">
        <f>IFERROR(__xludf.DUMMYFUNCTION("TEXTJOIN("";"", TRUE, FILTER(CID!$B$2:$B$14794, CID!B10925=CID!$D$2:$D$14794))"),"#N/A")</f>
        <v>#N/A</v>
      </c>
      <c r="B10925" s="12" t="str">
        <f>IFERROR(__xludf.DUMMYFUNCTION("TEXTJOIN(""; "", TRUE, FILTER(CID!B10925:B14794, REGEXMATCH(CID!D10925:D14794, TEXTJOIN(""|"", TRUE, SPLIT(A10925, "";"")))))"),"#N/A")</f>
        <v>#N/A</v>
      </c>
    </row>
    <row r="10926">
      <c r="A10926" s="12" t="str">
        <f>IFERROR(__xludf.DUMMYFUNCTION("TEXTJOIN("";"", TRUE, FILTER(CID!$B$2:$B$14794, CID!B10926=CID!$D$2:$D$14794))"),"#N/A")</f>
        <v>#N/A</v>
      </c>
      <c r="B10926" s="12" t="str">
        <f>IFERROR(__xludf.DUMMYFUNCTION("TEXTJOIN(""; "", TRUE, FILTER(CID!B10926:B14794, REGEXMATCH(CID!D10926:D14794, TEXTJOIN(""|"", TRUE, SPLIT(A10926, "";"")))))"),"#N/A")</f>
        <v>#N/A</v>
      </c>
    </row>
    <row r="10927">
      <c r="A10927" s="12" t="str">
        <f>IFERROR(__xludf.DUMMYFUNCTION("TEXTJOIN("";"", TRUE, FILTER(CID!$B$2:$B$14794, CID!B10927=CID!$D$2:$D$14794))"),"#N/A")</f>
        <v>#N/A</v>
      </c>
      <c r="B10927" s="12" t="str">
        <f>IFERROR(__xludf.DUMMYFUNCTION("TEXTJOIN(""; "", TRUE, FILTER(CID!B10927:B14794, REGEXMATCH(CID!D10927:D14794, TEXTJOIN(""|"", TRUE, SPLIT(A10927, "";"")))))"),"#N/A")</f>
        <v>#N/A</v>
      </c>
    </row>
    <row r="10928">
      <c r="A10928" s="12" t="str">
        <f>IFERROR(__xludf.DUMMYFUNCTION("TEXTJOIN("";"", TRUE, FILTER(CID!$B$2:$B$14794, CID!B10928=CID!$D$2:$D$14794))"),"#N/A")</f>
        <v>#N/A</v>
      </c>
      <c r="B10928" s="12" t="str">
        <f>IFERROR(__xludf.DUMMYFUNCTION("TEXTJOIN(""; "", TRUE, FILTER(CID!B10928:B14794, REGEXMATCH(CID!D10928:D14794, TEXTJOIN(""|"", TRUE, SPLIT(A10928, "";"")))))"),"#N/A")</f>
        <v>#N/A</v>
      </c>
    </row>
    <row r="10929">
      <c r="A10929" s="12" t="str">
        <f>IFERROR(__xludf.DUMMYFUNCTION("TEXTJOIN("";"", TRUE, FILTER(CID!$B$2:$B$14794, CID!B10929=CID!$D$2:$D$14794))"),"#N/A")</f>
        <v>#N/A</v>
      </c>
      <c r="B10929" s="12" t="str">
        <f>IFERROR(__xludf.DUMMYFUNCTION("TEXTJOIN(""; "", TRUE, FILTER(CID!B10929:B14794, REGEXMATCH(CID!D10929:D14794, TEXTJOIN(""|"", TRUE, SPLIT(A10929, "";"")))))"),"#N/A")</f>
        <v>#N/A</v>
      </c>
    </row>
    <row r="10930">
      <c r="A10930" s="12" t="str">
        <f>IFERROR(__xludf.DUMMYFUNCTION("TEXTJOIN("";"", TRUE, FILTER(CID!$B$2:$B$14794, CID!B10930=CID!$D$2:$D$14794))"),"#N/A")</f>
        <v>#N/A</v>
      </c>
      <c r="B10930" s="12" t="str">
        <f>IFERROR(__xludf.DUMMYFUNCTION("TEXTJOIN(""; "", TRUE, FILTER(CID!B10930:B14794, REGEXMATCH(CID!D10930:D14794, TEXTJOIN(""|"", TRUE, SPLIT(A10930, "";"")))))"),"#N/A")</f>
        <v>#N/A</v>
      </c>
    </row>
    <row r="10931">
      <c r="A10931" s="12" t="str">
        <f>IFERROR(__xludf.DUMMYFUNCTION("TEXTJOIN("";"", TRUE, FILTER(CID!$B$2:$B$14794, CID!B10931=CID!$D$2:$D$14794))"),"#N/A")</f>
        <v>#N/A</v>
      </c>
      <c r="B10931" s="12" t="str">
        <f>IFERROR(__xludf.DUMMYFUNCTION("TEXTJOIN(""; "", TRUE, FILTER(CID!B10931:B14794, REGEXMATCH(CID!D10931:D14794, TEXTJOIN(""|"", TRUE, SPLIT(A10931, "";"")))))"),"#N/A")</f>
        <v>#N/A</v>
      </c>
    </row>
    <row r="10932">
      <c r="A10932" s="12" t="str">
        <f>IFERROR(__xludf.DUMMYFUNCTION("TEXTJOIN("";"", TRUE, FILTER(CID!$B$2:$B$14794, CID!B10932=CID!$D$2:$D$14794))"),"#N/A")</f>
        <v>#N/A</v>
      </c>
      <c r="B10932" s="12" t="str">
        <f>IFERROR(__xludf.DUMMYFUNCTION("TEXTJOIN(""; "", TRUE, FILTER(CID!B10932:B14794, REGEXMATCH(CID!D10932:D14794, TEXTJOIN(""|"", TRUE, SPLIT(A10932, "";"")))))"),"#N/A")</f>
        <v>#N/A</v>
      </c>
    </row>
    <row r="10933">
      <c r="A10933" s="12" t="str">
        <f>IFERROR(__xludf.DUMMYFUNCTION("TEXTJOIN("";"", TRUE, FILTER(CID!$B$2:$B$14794, CID!B10933=CID!$D$2:$D$14794))"),"#N/A")</f>
        <v>#N/A</v>
      </c>
      <c r="B10933" s="12" t="str">
        <f>IFERROR(__xludf.DUMMYFUNCTION("TEXTJOIN(""; "", TRUE, FILTER(CID!B10933:B14794, REGEXMATCH(CID!D10933:D14794, TEXTJOIN(""|"", TRUE, SPLIT(A10933, "";"")))))"),"#N/A")</f>
        <v>#N/A</v>
      </c>
    </row>
    <row r="10934">
      <c r="A10934" s="12" t="str">
        <f>IFERROR(__xludf.DUMMYFUNCTION("TEXTJOIN("";"", TRUE, FILTER(CID!$B$2:$B$14794, CID!B10934=CID!$D$2:$D$14794))"),"#N/A")</f>
        <v>#N/A</v>
      </c>
      <c r="B10934" s="12" t="str">
        <f>IFERROR(__xludf.DUMMYFUNCTION("TEXTJOIN(""; "", TRUE, FILTER(CID!B10934:B14794, REGEXMATCH(CID!D10934:D14794, TEXTJOIN(""|"", TRUE, SPLIT(A10934, "";"")))))"),"#N/A")</f>
        <v>#N/A</v>
      </c>
    </row>
    <row r="10935">
      <c r="A10935" s="12" t="str">
        <f>IFERROR(__xludf.DUMMYFUNCTION("TEXTJOIN("";"", TRUE, FILTER(CID!$B$2:$B$14794, CID!B10935=CID!$D$2:$D$14794))"),"#N/A")</f>
        <v>#N/A</v>
      </c>
      <c r="B10935" s="12" t="str">
        <f>IFERROR(__xludf.DUMMYFUNCTION("TEXTJOIN(""; "", TRUE, FILTER(CID!B10935:B14794, REGEXMATCH(CID!D10935:D14794, TEXTJOIN(""|"", TRUE, SPLIT(A10935, "";"")))))"),"#N/A")</f>
        <v>#N/A</v>
      </c>
    </row>
    <row r="10936">
      <c r="A10936" s="12" t="str">
        <f>IFERROR(__xludf.DUMMYFUNCTION("TEXTJOIN("";"", TRUE, FILTER(CID!$B$2:$B$14794, CID!B10936=CID!$D$2:$D$14794))"),"#N/A")</f>
        <v>#N/A</v>
      </c>
      <c r="B10936" s="12" t="str">
        <f>IFERROR(__xludf.DUMMYFUNCTION("TEXTJOIN(""; "", TRUE, FILTER(CID!B10936:B14794, REGEXMATCH(CID!D10936:D14794, TEXTJOIN(""|"", TRUE, SPLIT(A10936, "";"")))))"),"#N/A")</f>
        <v>#N/A</v>
      </c>
    </row>
    <row r="10937">
      <c r="A10937" s="12" t="str">
        <f>IFERROR(__xludf.DUMMYFUNCTION("TEXTJOIN("";"", TRUE, FILTER(CID!$B$2:$B$14794, CID!B10937=CID!$D$2:$D$14794))"),"#N/A")</f>
        <v>#N/A</v>
      </c>
      <c r="B10937" s="12" t="str">
        <f>IFERROR(__xludf.DUMMYFUNCTION("TEXTJOIN(""; "", TRUE, FILTER(CID!B10937:B14794, REGEXMATCH(CID!D10937:D14794, TEXTJOIN(""|"", TRUE, SPLIT(A10937, "";"")))))"),"#N/A")</f>
        <v>#N/A</v>
      </c>
    </row>
    <row r="10938">
      <c r="A10938" s="12" t="str">
        <f>IFERROR(__xludf.DUMMYFUNCTION("TEXTJOIN("";"", TRUE, FILTER(CID!$B$2:$B$14794, CID!B10938=CID!$D$2:$D$14794))"),"#N/A")</f>
        <v>#N/A</v>
      </c>
      <c r="B10938" s="12" t="str">
        <f>IFERROR(__xludf.DUMMYFUNCTION("TEXTJOIN(""; "", TRUE, FILTER(CID!B10938:B14794, REGEXMATCH(CID!D10938:D14794, TEXTJOIN(""|"", TRUE, SPLIT(A10938, "";"")))))"),"#N/A")</f>
        <v>#N/A</v>
      </c>
    </row>
    <row r="10939">
      <c r="A10939" s="12" t="str">
        <f>IFERROR(__xludf.DUMMYFUNCTION("TEXTJOIN("";"", TRUE, FILTER(CID!$B$2:$B$14794, CID!B10939=CID!$D$2:$D$14794))"),"#N/A")</f>
        <v>#N/A</v>
      </c>
      <c r="B10939" s="12" t="str">
        <f>IFERROR(__xludf.DUMMYFUNCTION("TEXTJOIN(""; "", TRUE, FILTER(CID!B10939:B14794, REGEXMATCH(CID!D10939:D14794, TEXTJOIN(""|"", TRUE, SPLIT(A10939, "";"")))))"),"#N/A")</f>
        <v>#N/A</v>
      </c>
    </row>
    <row r="10940">
      <c r="A10940" s="12" t="str">
        <f>IFERROR(__xludf.DUMMYFUNCTION("TEXTJOIN("";"", TRUE, FILTER(CID!$B$2:$B$14794, CID!B10940=CID!$D$2:$D$14794))"),"#N/A")</f>
        <v>#N/A</v>
      </c>
      <c r="B10940" s="12" t="str">
        <f>IFERROR(__xludf.DUMMYFUNCTION("TEXTJOIN(""; "", TRUE, FILTER(CID!B10940:B14794, REGEXMATCH(CID!D10940:D14794, TEXTJOIN(""|"", TRUE, SPLIT(A10940, "";"")))))"),"#N/A")</f>
        <v>#N/A</v>
      </c>
    </row>
    <row r="10941">
      <c r="A10941" s="12" t="str">
        <f>IFERROR(__xludf.DUMMYFUNCTION("TEXTJOIN("";"", TRUE, FILTER(CID!$B$2:$B$14794, CID!B10941=CID!$D$2:$D$14794))"),"#N/A")</f>
        <v>#N/A</v>
      </c>
      <c r="B10941" s="12" t="str">
        <f>IFERROR(__xludf.DUMMYFUNCTION("TEXTJOIN(""; "", TRUE, FILTER(CID!B10941:B14794, REGEXMATCH(CID!D10941:D14794, TEXTJOIN(""|"", TRUE, SPLIT(A10941, "";"")))))"),"#N/A")</f>
        <v>#N/A</v>
      </c>
    </row>
    <row r="10942">
      <c r="A10942" s="12" t="str">
        <f>IFERROR(__xludf.DUMMYFUNCTION("TEXTJOIN("";"", TRUE, FILTER(CID!$B$2:$B$14794, CID!B10942=CID!$D$2:$D$14794))"),"#N/A")</f>
        <v>#N/A</v>
      </c>
      <c r="B10942" s="12" t="str">
        <f>IFERROR(__xludf.DUMMYFUNCTION("TEXTJOIN(""; "", TRUE, FILTER(CID!B10942:B14794, REGEXMATCH(CID!D10942:D14794, TEXTJOIN(""|"", TRUE, SPLIT(A10942, "";"")))))"),"#N/A")</f>
        <v>#N/A</v>
      </c>
    </row>
    <row r="10943">
      <c r="A10943" s="12" t="str">
        <f>IFERROR(__xludf.DUMMYFUNCTION("TEXTJOIN("";"", TRUE, FILTER(CID!$B$2:$B$14794, CID!B10943=CID!$D$2:$D$14794))"),"#N/A")</f>
        <v>#N/A</v>
      </c>
      <c r="B10943" s="12" t="str">
        <f>IFERROR(__xludf.DUMMYFUNCTION("TEXTJOIN(""; "", TRUE, FILTER(CID!B10943:B14794, REGEXMATCH(CID!D10943:D14794, TEXTJOIN(""|"", TRUE, SPLIT(A10943, "";"")))))"),"#N/A")</f>
        <v>#N/A</v>
      </c>
    </row>
    <row r="10944">
      <c r="A10944" s="12" t="str">
        <f>IFERROR(__xludf.DUMMYFUNCTION("TEXTJOIN("";"", TRUE, FILTER(CID!$B$2:$B$14794, CID!B10944=CID!$D$2:$D$14794))"),"#N/A")</f>
        <v>#N/A</v>
      </c>
      <c r="B10944" s="12" t="str">
        <f>IFERROR(__xludf.DUMMYFUNCTION("TEXTJOIN(""; "", TRUE, FILTER(CID!B10944:B14794, REGEXMATCH(CID!D10944:D14794, TEXTJOIN(""|"", TRUE, SPLIT(A10944, "";"")))))"),"#N/A")</f>
        <v>#N/A</v>
      </c>
    </row>
    <row r="10945">
      <c r="A10945" s="12" t="str">
        <f>IFERROR(__xludf.DUMMYFUNCTION("TEXTJOIN("";"", TRUE, FILTER(CID!$B$2:$B$14794, CID!B10945=CID!$D$2:$D$14794))"),"#N/A")</f>
        <v>#N/A</v>
      </c>
      <c r="B10945" s="12" t="str">
        <f>IFERROR(__xludf.DUMMYFUNCTION("TEXTJOIN(""; "", TRUE, FILTER(CID!B10945:B14794, REGEXMATCH(CID!D10945:D14794, TEXTJOIN(""|"", TRUE, SPLIT(A10945, "";"")))))"),"#N/A")</f>
        <v>#N/A</v>
      </c>
    </row>
    <row r="10946">
      <c r="A10946" s="12" t="str">
        <f>IFERROR(__xludf.DUMMYFUNCTION("TEXTJOIN("";"", TRUE, FILTER(CID!$B$2:$B$14794, CID!B10946=CID!$D$2:$D$14794))"),"#N/A")</f>
        <v>#N/A</v>
      </c>
      <c r="B10946" s="12" t="str">
        <f>IFERROR(__xludf.DUMMYFUNCTION("TEXTJOIN(""; "", TRUE, FILTER(CID!B10946:B14794, REGEXMATCH(CID!D10946:D14794, TEXTJOIN(""|"", TRUE, SPLIT(A10946, "";"")))))"),"#N/A")</f>
        <v>#N/A</v>
      </c>
    </row>
    <row r="10947">
      <c r="A10947" s="12" t="str">
        <f>IFERROR(__xludf.DUMMYFUNCTION("TEXTJOIN("";"", TRUE, FILTER(CID!$B$2:$B$14794, CID!B10947=CID!$D$2:$D$14794))"),"#N/A")</f>
        <v>#N/A</v>
      </c>
      <c r="B10947" s="12" t="str">
        <f>IFERROR(__xludf.DUMMYFUNCTION("TEXTJOIN(""; "", TRUE, FILTER(CID!B10947:B14794, REGEXMATCH(CID!D10947:D14794, TEXTJOIN(""|"", TRUE, SPLIT(A10947, "";"")))))"),"#N/A")</f>
        <v>#N/A</v>
      </c>
    </row>
    <row r="10948">
      <c r="A10948" s="12" t="str">
        <f>IFERROR(__xludf.DUMMYFUNCTION("TEXTJOIN("";"", TRUE, FILTER(CID!$B$2:$B$14794, CID!B10948=CID!$D$2:$D$14794))"),"#N/A")</f>
        <v>#N/A</v>
      </c>
      <c r="B10948" s="12" t="str">
        <f>IFERROR(__xludf.DUMMYFUNCTION("TEXTJOIN(""; "", TRUE, FILTER(CID!B10948:B14794, REGEXMATCH(CID!D10948:D14794, TEXTJOIN(""|"", TRUE, SPLIT(A10948, "";"")))))"),"#N/A")</f>
        <v>#N/A</v>
      </c>
    </row>
    <row r="10949">
      <c r="A10949" s="12" t="str">
        <f>IFERROR(__xludf.DUMMYFUNCTION("TEXTJOIN("";"", TRUE, FILTER(CID!$B$2:$B$14794, CID!B10949=CID!$D$2:$D$14794))"),"#N/A")</f>
        <v>#N/A</v>
      </c>
      <c r="B10949" s="12" t="str">
        <f>IFERROR(__xludf.DUMMYFUNCTION("TEXTJOIN(""; "", TRUE, FILTER(CID!B10949:B14794, REGEXMATCH(CID!D10949:D14794, TEXTJOIN(""|"", TRUE, SPLIT(A10949, "";"")))))"),"#N/A")</f>
        <v>#N/A</v>
      </c>
    </row>
    <row r="10950">
      <c r="A10950" s="12" t="str">
        <f>IFERROR(__xludf.DUMMYFUNCTION("TEXTJOIN("";"", TRUE, FILTER(CID!$B$2:$B$14794, CID!B10950=CID!$D$2:$D$14794))"),"#N/A")</f>
        <v>#N/A</v>
      </c>
      <c r="B10950" s="12" t="str">
        <f>IFERROR(__xludf.DUMMYFUNCTION("TEXTJOIN(""; "", TRUE, FILTER(CID!B10950:B14794, REGEXMATCH(CID!D10950:D14794, TEXTJOIN(""|"", TRUE, SPLIT(A10950, "";"")))))"),"#N/A")</f>
        <v>#N/A</v>
      </c>
    </row>
    <row r="10951">
      <c r="A10951" s="12" t="str">
        <f>IFERROR(__xludf.DUMMYFUNCTION("TEXTJOIN("";"", TRUE, FILTER(CID!$B$2:$B$14794, CID!B10951=CID!$D$2:$D$14794))"),"#N/A")</f>
        <v>#N/A</v>
      </c>
      <c r="B10951" s="12" t="str">
        <f>IFERROR(__xludf.DUMMYFUNCTION("TEXTJOIN(""; "", TRUE, FILTER(CID!B10951:B14794, REGEXMATCH(CID!D10951:D14794, TEXTJOIN(""|"", TRUE, SPLIT(A10951, "";"")))))"),"#N/A")</f>
        <v>#N/A</v>
      </c>
    </row>
    <row r="10952">
      <c r="A10952" s="12" t="str">
        <f>IFERROR(__xludf.DUMMYFUNCTION("TEXTJOIN("";"", TRUE, FILTER(CID!$B$2:$B$14794, CID!B10952=CID!$D$2:$D$14794))"),"#N/A")</f>
        <v>#N/A</v>
      </c>
      <c r="B10952" s="12" t="str">
        <f>IFERROR(__xludf.DUMMYFUNCTION("TEXTJOIN(""; "", TRUE, FILTER(CID!B10952:B14794, REGEXMATCH(CID!D10952:D14794, TEXTJOIN(""|"", TRUE, SPLIT(A10952, "";"")))))"),"#N/A")</f>
        <v>#N/A</v>
      </c>
    </row>
    <row r="10953">
      <c r="A10953" s="12" t="str">
        <f>IFERROR(__xludf.DUMMYFUNCTION("TEXTJOIN("";"", TRUE, FILTER(CID!$B$2:$B$14794, CID!B10953=CID!$D$2:$D$14794))"),"#N/A")</f>
        <v>#N/A</v>
      </c>
      <c r="B10953" s="12" t="str">
        <f>IFERROR(__xludf.DUMMYFUNCTION("TEXTJOIN(""; "", TRUE, FILTER(CID!B10953:B14794, REGEXMATCH(CID!D10953:D14794, TEXTJOIN(""|"", TRUE, SPLIT(A10953, "";"")))))"),"#N/A")</f>
        <v>#N/A</v>
      </c>
    </row>
    <row r="10954">
      <c r="A10954" s="12" t="str">
        <f>IFERROR(__xludf.DUMMYFUNCTION("TEXTJOIN("";"", TRUE, FILTER(CID!$B$2:$B$14794, CID!B10954=CID!$D$2:$D$14794))"),"#N/A")</f>
        <v>#N/A</v>
      </c>
      <c r="B10954" s="12" t="str">
        <f>IFERROR(__xludf.DUMMYFUNCTION("TEXTJOIN(""; "", TRUE, FILTER(CID!B10954:B14794, REGEXMATCH(CID!D10954:D14794, TEXTJOIN(""|"", TRUE, SPLIT(A10954, "";"")))))"),"#N/A")</f>
        <v>#N/A</v>
      </c>
    </row>
    <row r="10955">
      <c r="A10955" s="12" t="str">
        <f>IFERROR(__xludf.DUMMYFUNCTION("TEXTJOIN("";"", TRUE, FILTER(CID!$B$2:$B$14794, CID!B10955=CID!$D$2:$D$14794))"),"#N/A")</f>
        <v>#N/A</v>
      </c>
      <c r="B10955" s="12" t="str">
        <f>IFERROR(__xludf.DUMMYFUNCTION("TEXTJOIN(""; "", TRUE, FILTER(CID!B10955:B14794, REGEXMATCH(CID!D10955:D14794, TEXTJOIN(""|"", TRUE, SPLIT(A10955, "";"")))))"),"#N/A")</f>
        <v>#N/A</v>
      </c>
    </row>
    <row r="10956">
      <c r="A10956" s="12" t="str">
        <f>IFERROR(__xludf.DUMMYFUNCTION("TEXTJOIN("";"", TRUE, FILTER(CID!$B$2:$B$14794, CID!B10956=CID!$D$2:$D$14794))"),"#N/A")</f>
        <v>#N/A</v>
      </c>
      <c r="B10956" s="12" t="str">
        <f>IFERROR(__xludf.DUMMYFUNCTION("TEXTJOIN(""; "", TRUE, FILTER(CID!B10956:B14794, REGEXMATCH(CID!D10956:D14794, TEXTJOIN(""|"", TRUE, SPLIT(A10956, "";"")))))"),"#N/A")</f>
        <v>#N/A</v>
      </c>
    </row>
    <row r="10957">
      <c r="A10957" s="12" t="str">
        <f>IFERROR(__xludf.DUMMYFUNCTION("TEXTJOIN("";"", TRUE, FILTER(CID!$B$2:$B$14794, CID!B10957=CID!$D$2:$D$14794))"),"#N/A")</f>
        <v>#N/A</v>
      </c>
      <c r="B10957" s="12" t="str">
        <f>IFERROR(__xludf.DUMMYFUNCTION("TEXTJOIN(""; "", TRUE, FILTER(CID!B10957:B14794, REGEXMATCH(CID!D10957:D14794, TEXTJOIN(""|"", TRUE, SPLIT(A10957, "";"")))))"),"#N/A")</f>
        <v>#N/A</v>
      </c>
    </row>
    <row r="10958">
      <c r="A10958" s="12" t="str">
        <f>IFERROR(__xludf.DUMMYFUNCTION("TEXTJOIN("";"", TRUE, FILTER(CID!$B$2:$B$14794, CID!B10958=CID!$D$2:$D$14794))"),"#N/A")</f>
        <v>#N/A</v>
      </c>
      <c r="B10958" s="12" t="str">
        <f>IFERROR(__xludf.DUMMYFUNCTION("TEXTJOIN(""; "", TRUE, FILTER(CID!B10958:B14794, REGEXMATCH(CID!D10958:D14794, TEXTJOIN(""|"", TRUE, SPLIT(A10958, "";"")))))"),"#N/A")</f>
        <v>#N/A</v>
      </c>
    </row>
    <row r="10959">
      <c r="A10959" s="12" t="str">
        <f>IFERROR(__xludf.DUMMYFUNCTION("TEXTJOIN("";"", TRUE, FILTER(CID!$B$2:$B$14794, CID!B10959=CID!$D$2:$D$14794))"),"#N/A")</f>
        <v>#N/A</v>
      </c>
      <c r="B10959" s="12" t="str">
        <f>IFERROR(__xludf.DUMMYFUNCTION("TEXTJOIN(""; "", TRUE, FILTER(CID!B10959:B14794, REGEXMATCH(CID!D10959:D14794, TEXTJOIN(""|"", TRUE, SPLIT(A10959, "";"")))))"),"#N/A")</f>
        <v>#N/A</v>
      </c>
    </row>
    <row r="10960">
      <c r="A10960" s="12" t="str">
        <f>IFERROR(__xludf.DUMMYFUNCTION("TEXTJOIN("";"", TRUE, FILTER(CID!$B$2:$B$14794, CID!B10960=CID!$D$2:$D$14794))"),"#N/A")</f>
        <v>#N/A</v>
      </c>
      <c r="B10960" s="12" t="str">
        <f>IFERROR(__xludf.DUMMYFUNCTION("TEXTJOIN(""; "", TRUE, FILTER(CID!B10960:B14794, REGEXMATCH(CID!D10960:D14794, TEXTJOIN(""|"", TRUE, SPLIT(A10960, "";"")))))"),"#N/A")</f>
        <v>#N/A</v>
      </c>
    </row>
    <row r="10961">
      <c r="A10961" s="12" t="str">
        <f>IFERROR(__xludf.DUMMYFUNCTION("TEXTJOIN("";"", TRUE, FILTER(CID!$B$2:$B$14794, CID!B10961=CID!$D$2:$D$14794))"),"#N/A")</f>
        <v>#N/A</v>
      </c>
      <c r="B10961" s="12" t="str">
        <f>IFERROR(__xludf.DUMMYFUNCTION("TEXTJOIN(""; "", TRUE, FILTER(CID!B10961:B14794, REGEXMATCH(CID!D10961:D14794, TEXTJOIN(""|"", TRUE, SPLIT(A10961, "";"")))))"),"#N/A")</f>
        <v>#N/A</v>
      </c>
    </row>
    <row r="10962">
      <c r="A10962" s="12" t="str">
        <f>IFERROR(__xludf.DUMMYFUNCTION("TEXTJOIN("";"", TRUE, FILTER(CID!$B$2:$B$14794, CID!B10962=CID!$D$2:$D$14794))"),"#N/A")</f>
        <v>#N/A</v>
      </c>
      <c r="B10962" s="12" t="str">
        <f>IFERROR(__xludf.DUMMYFUNCTION("TEXTJOIN(""; "", TRUE, FILTER(CID!B10962:B14794, REGEXMATCH(CID!D10962:D14794, TEXTJOIN(""|"", TRUE, SPLIT(A10962, "";"")))))"),"#N/A")</f>
        <v>#N/A</v>
      </c>
    </row>
    <row r="10963">
      <c r="A10963" s="12" t="str">
        <f>IFERROR(__xludf.DUMMYFUNCTION("TEXTJOIN("";"", TRUE, FILTER(CID!$B$2:$B$14794, CID!B10963=CID!$D$2:$D$14794))"),"#N/A")</f>
        <v>#N/A</v>
      </c>
      <c r="B10963" s="12" t="str">
        <f>IFERROR(__xludf.DUMMYFUNCTION("TEXTJOIN(""; "", TRUE, FILTER(CID!B10963:B14794, REGEXMATCH(CID!D10963:D14794, TEXTJOIN(""|"", TRUE, SPLIT(A10963, "";"")))))"),"#N/A")</f>
        <v>#N/A</v>
      </c>
    </row>
    <row r="10964">
      <c r="A10964" s="12" t="str">
        <f>IFERROR(__xludf.DUMMYFUNCTION("TEXTJOIN("";"", TRUE, FILTER(CID!$B$2:$B$14794, CID!B10964=CID!$D$2:$D$14794))"),"#N/A")</f>
        <v>#N/A</v>
      </c>
      <c r="B10964" s="12" t="str">
        <f>IFERROR(__xludf.DUMMYFUNCTION("TEXTJOIN(""; "", TRUE, FILTER(CID!B10964:B14794, REGEXMATCH(CID!D10964:D14794, TEXTJOIN(""|"", TRUE, SPLIT(A10964, "";"")))))"),"#N/A")</f>
        <v>#N/A</v>
      </c>
    </row>
    <row r="10965">
      <c r="A10965" s="12" t="str">
        <f>IFERROR(__xludf.DUMMYFUNCTION("TEXTJOIN("";"", TRUE, FILTER(CID!$B$2:$B$14794, CID!B10965=CID!$D$2:$D$14794))"),"#N/A")</f>
        <v>#N/A</v>
      </c>
      <c r="B10965" s="12" t="str">
        <f>IFERROR(__xludf.DUMMYFUNCTION("TEXTJOIN(""; "", TRUE, FILTER(CID!B10965:B14794, REGEXMATCH(CID!D10965:D14794, TEXTJOIN(""|"", TRUE, SPLIT(A10965, "";"")))))"),"#N/A")</f>
        <v>#N/A</v>
      </c>
    </row>
    <row r="10966">
      <c r="A10966" s="12" t="str">
        <f>IFERROR(__xludf.DUMMYFUNCTION("TEXTJOIN("";"", TRUE, FILTER(CID!$B$2:$B$14794, CID!B10966=CID!$D$2:$D$14794))"),"#N/A")</f>
        <v>#N/A</v>
      </c>
      <c r="B10966" s="12" t="str">
        <f>IFERROR(__xludf.DUMMYFUNCTION("TEXTJOIN(""; "", TRUE, FILTER(CID!B10966:B14794, REGEXMATCH(CID!D10966:D14794, TEXTJOIN(""|"", TRUE, SPLIT(A10966, "";"")))))"),"#N/A")</f>
        <v>#N/A</v>
      </c>
    </row>
    <row r="10967">
      <c r="A10967" s="12" t="str">
        <f>IFERROR(__xludf.DUMMYFUNCTION("TEXTJOIN("";"", TRUE, FILTER(CID!$B$2:$B$14794, CID!B10967=CID!$D$2:$D$14794))"),"#N/A")</f>
        <v>#N/A</v>
      </c>
      <c r="B10967" s="12" t="str">
        <f>IFERROR(__xludf.DUMMYFUNCTION("TEXTJOIN(""; "", TRUE, FILTER(CID!B10967:B14794, REGEXMATCH(CID!D10967:D14794, TEXTJOIN(""|"", TRUE, SPLIT(A10967, "";"")))))"),"#N/A")</f>
        <v>#N/A</v>
      </c>
    </row>
    <row r="10968">
      <c r="A10968" s="12" t="str">
        <f>IFERROR(__xludf.DUMMYFUNCTION("TEXTJOIN("";"", TRUE, FILTER(CID!$B$2:$B$14794, CID!B10968=CID!$D$2:$D$14794))"),"#N/A")</f>
        <v>#N/A</v>
      </c>
      <c r="B10968" s="12" t="str">
        <f>IFERROR(__xludf.DUMMYFUNCTION("TEXTJOIN(""; "", TRUE, FILTER(CID!B10968:B14794, REGEXMATCH(CID!D10968:D14794, TEXTJOIN(""|"", TRUE, SPLIT(A10968, "";"")))))"),"#N/A")</f>
        <v>#N/A</v>
      </c>
    </row>
    <row r="10969">
      <c r="A10969" s="12" t="str">
        <f>IFERROR(__xludf.DUMMYFUNCTION("TEXTJOIN("";"", TRUE, FILTER(CID!$B$2:$B$14794, CID!B10969=CID!$D$2:$D$14794))"),"#N/A")</f>
        <v>#N/A</v>
      </c>
      <c r="B10969" s="12" t="str">
        <f>IFERROR(__xludf.DUMMYFUNCTION("TEXTJOIN(""; "", TRUE, FILTER(CID!B10969:B14794, REGEXMATCH(CID!D10969:D14794, TEXTJOIN(""|"", TRUE, SPLIT(A10969, "";"")))))"),"#N/A")</f>
        <v>#N/A</v>
      </c>
    </row>
    <row r="10970">
      <c r="A10970" s="12" t="str">
        <f>IFERROR(__xludf.DUMMYFUNCTION("TEXTJOIN("";"", TRUE, FILTER(CID!$B$2:$B$14794, CID!B10970=CID!$D$2:$D$14794))"),"#N/A")</f>
        <v>#N/A</v>
      </c>
      <c r="B10970" s="12" t="str">
        <f>IFERROR(__xludf.DUMMYFUNCTION("TEXTJOIN(""; "", TRUE, FILTER(CID!B10970:B14794, REGEXMATCH(CID!D10970:D14794, TEXTJOIN(""|"", TRUE, SPLIT(A10970, "";"")))))"),"#N/A")</f>
        <v>#N/A</v>
      </c>
    </row>
    <row r="10971">
      <c r="A10971" s="12" t="str">
        <f>IFERROR(__xludf.DUMMYFUNCTION("TEXTJOIN("";"", TRUE, FILTER(CID!$B$2:$B$14794, CID!B10971=CID!$D$2:$D$14794))"),"#N/A")</f>
        <v>#N/A</v>
      </c>
      <c r="B10971" s="12" t="str">
        <f>IFERROR(__xludf.DUMMYFUNCTION("TEXTJOIN(""; "", TRUE, FILTER(CID!B10971:B14794, REGEXMATCH(CID!D10971:D14794, TEXTJOIN(""|"", TRUE, SPLIT(A10971, "";"")))))"),"#N/A")</f>
        <v>#N/A</v>
      </c>
    </row>
    <row r="10972">
      <c r="A10972" s="12" t="str">
        <f>IFERROR(__xludf.DUMMYFUNCTION("TEXTJOIN("";"", TRUE, FILTER(CID!$B$2:$B$14794, CID!B10972=CID!$D$2:$D$14794))"),"#N/A")</f>
        <v>#N/A</v>
      </c>
      <c r="B10972" s="12" t="str">
        <f>IFERROR(__xludf.DUMMYFUNCTION("TEXTJOIN(""; "", TRUE, FILTER(CID!B10972:B14794, REGEXMATCH(CID!D10972:D14794, TEXTJOIN(""|"", TRUE, SPLIT(A10972, "";"")))))"),"#N/A")</f>
        <v>#N/A</v>
      </c>
    </row>
    <row r="10973">
      <c r="A10973" s="12" t="str">
        <f>IFERROR(__xludf.DUMMYFUNCTION("TEXTJOIN("";"", TRUE, FILTER(CID!$B$2:$B$14794, CID!B10973=CID!$D$2:$D$14794))"),"#N/A")</f>
        <v>#N/A</v>
      </c>
      <c r="B10973" s="12" t="str">
        <f>IFERROR(__xludf.DUMMYFUNCTION("TEXTJOIN(""; "", TRUE, FILTER(CID!B10973:B14794, REGEXMATCH(CID!D10973:D14794, TEXTJOIN(""|"", TRUE, SPLIT(A10973, "";"")))))"),"#N/A")</f>
        <v>#N/A</v>
      </c>
    </row>
    <row r="10974">
      <c r="A10974" s="12" t="str">
        <f>IFERROR(__xludf.DUMMYFUNCTION("TEXTJOIN("";"", TRUE, FILTER(CID!$B$2:$B$14794, CID!B10974=CID!$D$2:$D$14794))"),"#N/A")</f>
        <v>#N/A</v>
      </c>
      <c r="B10974" s="12" t="str">
        <f>IFERROR(__xludf.DUMMYFUNCTION("TEXTJOIN(""; "", TRUE, FILTER(CID!B10974:B14794, REGEXMATCH(CID!D10974:D14794, TEXTJOIN(""|"", TRUE, SPLIT(A10974, "";"")))))"),"#N/A")</f>
        <v>#N/A</v>
      </c>
    </row>
    <row r="10975">
      <c r="A10975" s="12" t="str">
        <f>IFERROR(__xludf.DUMMYFUNCTION("TEXTJOIN("";"", TRUE, FILTER(CID!$B$2:$B$14794, CID!B10975=CID!$D$2:$D$14794))"),"#N/A")</f>
        <v>#N/A</v>
      </c>
      <c r="B10975" s="12" t="str">
        <f>IFERROR(__xludf.DUMMYFUNCTION("TEXTJOIN(""; "", TRUE, FILTER(CID!B10975:B14794, REGEXMATCH(CID!D10975:D14794, TEXTJOIN(""|"", TRUE, SPLIT(A10975, "";"")))))"),"#N/A")</f>
        <v>#N/A</v>
      </c>
    </row>
    <row r="10976">
      <c r="A10976" s="12" t="str">
        <f>IFERROR(__xludf.DUMMYFUNCTION("TEXTJOIN("";"", TRUE, FILTER(CID!$B$2:$B$14794, CID!B10976=CID!$D$2:$D$14794))"),"#N/A")</f>
        <v>#N/A</v>
      </c>
      <c r="B10976" s="12" t="str">
        <f>IFERROR(__xludf.DUMMYFUNCTION("TEXTJOIN(""; "", TRUE, FILTER(CID!B10976:B14794, REGEXMATCH(CID!D10976:D14794, TEXTJOIN(""|"", TRUE, SPLIT(A10976, "";"")))))"),"#N/A")</f>
        <v>#N/A</v>
      </c>
    </row>
    <row r="10977">
      <c r="A10977" s="12" t="str">
        <f>IFERROR(__xludf.DUMMYFUNCTION("TEXTJOIN("";"", TRUE, FILTER(CID!$B$2:$B$14794, CID!B10977=CID!$D$2:$D$14794))"),"#N/A")</f>
        <v>#N/A</v>
      </c>
      <c r="B10977" s="12" t="str">
        <f>IFERROR(__xludf.DUMMYFUNCTION("TEXTJOIN(""; "", TRUE, FILTER(CID!B10977:B14794, REGEXMATCH(CID!D10977:D14794, TEXTJOIN(""|"", TRUE, SPLIT(A10977, "";"")))))"),"#N/A")</f>
        <v>#N/A</v>
      </c>
    </row>
    <row r="10978">
      <c r="A10978" s="12" t="str">
        <f>IFERROR(__xludf.DUMMYFUNCTION("TEXTJOIN("";"", TRUE, FILTER(CID!$B$2:$B$14794, CID!B10978=CID!$D$2:$D$14794))"),"#N/A")</f>
        <v>#N/A</v>
      </c>
      <c r="B10978" s="12" t="str">
        <f>IFERROR(__xludf.DUMMYFUNCTION("TEXTJOIN(""; "", TRUE, FILTER(CID!B10978:B14794, REGEXMATCH(CID!D10978:D14794, TEXTJOIN(""|"", TRUE, SPLIT(A10978, "";"")))))"),"#N/A")</f>
        <v>#N/A</v>
      </c>
    </row>
    <row r="10979">
      <c r="A10979" s="12" t="str">
        <f>IFERROR(__xludf.DUMMYFUNCTION("TEXTJOIN("";"", TRUE, FILTER(CID!$B$2:$B$14794, CID!B10979=CID!$D$2:$D$14794))"),"#N/A")</f>
        <v>#N/A</v>
      </c>
      <c r="B10979" s="12" t="str">
        <f>IFERROR(__xludf.DUMMYFUNCTION("TEXTJOIN(""; "", TRUE, FILTER(CID!B10979:B14794, REGEXMATCH(CID!D10979:D14794, TEXTJOIN(""|"", TRUE, SPLIT(A10979, "";"")))))"),"#N/A")</f>
        <v>#N/A</v>
      </c>
    </row>
    <row r="10980">
      <c r="A10980" s="12" t="str">
        <f>IFERROR(__xludf.DUMMYFUNCTION("TEXTJOIN("";"", TRUE, FILTER(CID!$B$2:$B$14794, CID!B10980=CID!$D$2:$D$14794))"),"#N/A")</f>
        <v>#N/A</v>
      </c>
      <c r="B10980" s="12" t="str">
        <f>IFERROR(__xludf.DUMMYFUNCTION("TEXTJOIN(""; "", TRUE, FILTER(CID!B10980:B14794, REGEXMATCH(CID!D10980:D14794, TEXTJOIN(""|"", TRUE, SPLIT(A10980, "";"")))))"),"#N/A")</f>
        <v>#N/A</v>
      </c>
    </row>
    <row r="10981">
      <c r="A10981" s="12" t="str">
        <f>IFERROR(__xludf.DUMMYFUNCTION("TEXTJOIN("";"", TRUE, FILTER(CID!$B$2:$B$14794, CID!B10981=CID!$D$2:$D$14794))"),"#N/A")</f>
        <v>#N/A</v>
      </c>
      <c r="B10981" s="12" t="str">
        <f>IFERROR(__xludf.DUMMYFUNCTION("TEXTJOIN(""; "", TRUE, FILTER(CID!B10981:B14794, REGEXMATCH(CID!D10981:D14794, TEXTJOIN(""|"", TRUE, SPLIT(A10981, "";"")))))"),"#N/A")</f>
        <v>#N/A</v>
      </c>
    </row>
    <row r="10982">
      <c r="A10982" s="12" t="str">
        <f>IFERROR(__xludf.DUMMYFUNCTION("TEXTJOIN("";"", TRUE, FILTER(CID!$B$2:$B$14794, CID!B10982=CID!$D$2:$D$14794))"),"#N/A")</f>
        <v>#N/A</v>
      </c>
      <c r="B10982" s="12" t="str">
        <f>IFERROR(__xludf.DUMMYFUNCTION("TEXTJOIN(""; "", TRUE, FILTER(CID!B10982:B14794, REGEXMATCH(CID!D10982:D14794, TEXTJOIN(""|"", TRUE, SPLIT(A10982, "";"")))))"),"#N/A")</f>
        <v>#N/A</v>
      </c>
    </row>
    <row r="10983">
      <c r="A10983" s="12" t="str">
        <f>IFERROR(__xludf.DUMMYFUNCTION("TEXTJOIN("";"", TRUE, FILTER(CID!$B$2:$B$14794, CID!B10983=CID!$D$2:$D$14794))"),"#N/A")</f>
        <v>#N/A</v>
      </c>
      <c r="B10983" s="12" t="str">
        <f>IFERROR(__xludf.DUMMYFUNCTION("TEXTJOIN(""; "", TRUE, FILTER(CID!B10983:B14794, REGEXMATCH(CID!D10983:D14794, TEXTJOIN(""|"", TRUE, SPLIT(A10983, "";"")))))"),"#N/A")</f>
        <v>#N/A</v>
      </c>
    </row>
    <row r="10984">
      <c r="A10984" s="12" t="str">
        <f>IFERROR(__xludf.DUMMYFUNCTION("TEXTJOIN("";"", TRUE, FILTER(CID!$B$2:$B$14794, CID!B10984=CID!$D$2:$D$14794))"),"#N/A")</f>
        <v>#N/A</v>
      </c>
      <c r="B10984" s="12" t="str">
        <f>IFERROR(__xludf.DUMMYFUNCTION("TEXTJOIN(""; "", TRUE, FILTER(CID!B10984:B14794, REGEXMATCH(CID!D10984:D14794, TEXTJOIN(""|"", TRUE, SPLIT(A10984, "";"")))))"),"#N/A")</f>
        <v>#N/A</v>
      </c>
    </row>
    <row r="10985">
      <c r="A10985" s="12" t="str">
        <f>IFERROR(__xludf.DUMMYFUNCTION("TEXTJOIN("";"", TRUE, FILTER(CID!$B$2:$B$14794, CID!B10985=CID!$D$2:$D$14794))"),"#N/A")</f>
        <v>#N/A</v>
      </c>
      <c r="B10985" s="12" t="str">
        <f>IFERROR(__xludf.DUMMYFUNCTION("TEXTJOIN(""; "", TRUE, FILTER(CID!B10985:B14794, REGEXMATCH(CID!D10985:D14794, TEXTJOIN(""|"", TRUE, SPLIT(A10985, "";"")))))"),"#N/A")</f>
        <v>#N/A</v>
      </c>
    </row>
    <row r="10986">
      <c r="A10986" s="12" t="str">
        <f>IFERROR(__xludf.DUMMYFUNCTION("TEXTJOIN("";"", TRUE, FILTER(CID!$B$2:$B$14794, CID!B10986=CID!$D$2:$D$14794))"),"#N/A")</f>
        <v>#N/A</v>
      </c>
      <c r="B10986" s="12" t="str">
        <f>IFERROR(__xludf.DUMMYFUNCTION("TEXTJOIN(""; "", TRUE, FILTER(CID!B10986:B14794, REGEXMATCH(CID!D10986:D14794, TEXTJOIN(""|"", TRUE, SPLIT(A10986, "";"")))))"),"#N/A")</f>
        <v>#N/A</v>
      </c>
    </row>
    <row r="10987">
      <c r="A10987" s="12" t="str">
        <f>IFERROR(__xludf.DUMMYFUNCTION("TEXTJOIN("";"", TRUE, FILTER(CID!$B$2:$B$14794, CID!B10987=CID!$D$2:$D$14794))"),"#N/A")</f>
        <v>#N/A</v>
      </c>
      <c r="B10987" s="12" t="str">
        <f>IFERROR(__xludf.DUMMYFUNCTION("TEXTJOIN(""; "", TRUE, FILTER(CID!B10987:B14794, REGEXMATCH(CID!D10987:D14794, TEXTJOIN(""|"", TRUE, SPLIT(A10987, "";"")))))"),"#N/A")</f>
        <v>#N/A</v>
      </c>
    </row>
    <row r="10988">
      <c r="A10988" s="12" t="str">
        <f>IFERROR(__xludf.DUMMYFUNCTION("TEXTJOIN("";"", TRUE, FILTER(CID!$B$2:$B$14794, CID!B10988=CID!$D$2:$D$14794))"),"#N/A")</f>
        <v>#N/A</v>
      </c>
      <c r="B10988" s="12" t="str">
        <f>IFERROR(__xludf.DUMMYFUNCTION("TEXTJOIN(""; "", TRUE, FILTER(CID!B10988:B14794, REGEXMATCH(CID!D10988:D14794, TEXTJOIN(""|"", TRUE, SPLIT(A10988, "";"")))))"),"#N/A")</f>
        <v>#N/A</v>
      </c>
    </row>
    <row r="10989">
      <c r="A10989" s="12" t="str">
        <f>IFERROR(__xludf.DUMMYFUNCTION("TEXTJOIN("";"", TRUE, FILTER(CID!$B$2:$B$14794, CID!B10989=CID!$D$2:$D$14794))"),"#N/A")</f>
        <v>#N/A</v>
      </c>
      <c r="B10989" s="12" t="str">
        <f>IFERROR(__xludf.DUMMYFUNCTION("TEXTJOIN(""; "", TRUE, FILTER(CID!B10989:B14794, REGEXMATCH(CID!D10989:D14794, TEXTJOIN(""|"", TRUE, SPLIT(A10989, "";"")))))"),"#N/A")</f>
        <v>#N/A</v>
      </c>
    </row>
    <row r="10990">
      <c r="A10990" s="12" t="str">
        <f>IFERROR(__xludf.DUMMYFUNCTION("TEXTJOIN("";"", TRUE, FILTER(CID!$B$2:$B$14794, CID!B10990=CID!$D$2:$D$14794))"),"#N/A")</f>
        <v>#N/A</v>
      </c>
      <c r="B10990" s="12" t="str">
        <f>IFERROR(__xludf.DUMMYFUNCTION("TEXTJOIN(""; "", TRUE, FILTER(CID!B10990:B14794, REGEXMATCH(CID!D10990:D14794, TEXTJOIN(""|"", TRUE, SPLIT(A10990, "";"")))))"),"#N/A")</f>
        <v>#N/A</v>
      </c>
    </row>
    <row r="10991">
      <c r="A10991" s="12" t="str">
        <f>IFERROR(__xludf.DUMMYFUNCTION("TEXTJOIN("";"", TRUE, FILTER(CID!$B$2:$B$14794, CID!B10991=CID!$D$2:$D$14794))"),"#N/A")</f>
        <v>#N/A</v>
      </c>
      <c r="B10991" s="12" t="str">
        <f>IFERROR(__xludf.DUMMYFUNCTION("TEXTJOIN(""; "", TRUE, FILTER(CID!B10991:B14794, REGEXMATCH(CID!D10991:D14794, TEXTJOIN(""|"", TRUE, SPLIT(A10991, "";"")))))"),"#N/A")</f>
        <v>#N/A</v>
      </c>
    </row>
    <row r="10992">
      <c r="A10992" s="12" t="str">
        <f>IFERROR(__xludf.DUMMYFUNCTION("TEXTJOIN("";"", TRUE, FILTER(CID!$B$2:$B$14794, CID!B10992=CID!$D$2:$D$14794))"),"#N/A")</f>
        <v>#N/A</v>
      </c>
      <c r="B10992" s="12" t="str">
        <f>IFERROR(__xludf.DUMMYFUNCTION("TEXTJOIN(""; "", TRUE, FILTER(CID!B10992:B14794, REGEXMATCH(CID!D10992:D14794, TEXTJOIN(""|"", TRUE, SPLIT(A10992, "";"")))))"),"#N/A")</f>
        <v>#N/A</v>
      </c>
    </row>
    <row r="10993">
      <c r="A10993" s="12" t="str">
        <f>IFERROR(__xludf.DUMMYFUNCTION("TEXTJOIN("";"", TRUE, FILTER(CID!$B$2:$B$14794, CID!B10993=CID!$D$2:$D$14794))"),"#N/A")</f>
        <v>#N/A</v>
      </c>
      <c r="B10993" s="12" t="str">
        <f>IFERROR(__xludf.DUMMYFUNCTION("TEXTJOIN(""; "", TRUE, FILTER(CID!B10993:B14794, REGEXMATCH(CID!D10993:D14794, TEXTJOIN(""|"", TRUE, SPLIT(A10993, "";"")))))"),"#N/A")</f>
        <v>#N/A</v>
      </c>
    </row>
    <row r="10994">
      <c r="A10994" s="12" t="str">
        <f>IFERROR(__xludf.DUMMYFUNCTION("TEXTJOIN("";"", TRUE, FILTER(CID!$B$2:$B$14794, CID!B10994=CID!$D$2:$D$14794))"),"#N/A")</f>
        <v>#N/A</v>
      </c>
      <c r="B10994" s="12" t="str">
        <f>IFERROR(__xludf.DUMMYFUNCTION("TEXTJOIN(""; "", TRUE, FILTER(CID!B10994:B14794, REGEXMATCH(CID!D10994:D14794, TEXTJOIN(""|"", TRUE, SPLIT(A10994, "";"")))))"),"#N/A")</f>
        <v>#N/A</v>
      </c>
    </row>
    <row r="10995">
      <c r="A10995" s="12" t="str">
        <f>IFERROR(__xludf.DUMMYFUNCTION("TEXTJOIN("";"", TRUE, FILTER(CID!$B$2:$B$14794, CID!B10995=CID!$D$2:$D$14794))"),"#N/A")</f>
        <v>#N/A</v>
      </c>
      <c r="B10995" s="12" t="str">
        <f>IFERROR(__xludf.DUMMYFUNCTION("TEXTJOIN(""; "", TRUE, FILTER(CID!B10995:B14794, REGEXMATCH(CID!D10995:D14794, TEXTJOIN(""|"", TRUE, SPLIT(A10995, "";"")))))"),"#N/A")</f>
        <v>#N/A</v>
      </c>
    </row>
    <row r="10996">
      <c r="A10996" s="12" t="str">
        <f>IFERROR(__xludf.DUMMYFUNCTION("TEXTJOIN("";"", TRUE, FILTER(CID!$B$2:$B$14794, CID!B10996=CID!$D$2:$D$14794))"),"#N/A")</f>
        <v>#N/A</v>
      </c>
      <c r="B10996" s="12" t="str">
        <f>IFERROR(__xludf.DUMMYFUNCTION("TEXTJOIN(""; "", TRUE, FILTER(CID!B10996:B14794, REGEXMATCH(CID!D10996:D14794, TEXTJOIN(""|"", TRUE, SPLIT(A10996, "";"")))))"),"#N/A")</f>
        <v>#N/A</v>
      </c>
    </row>
    <row r="10997">
      <c r="A10997" s="12" t="str">
        <f>IFERROR(__xludf.DUMMYFUNCTION("TEXTJOIN("";"", TRUE, FILTER(CID!$B$2:$B$14794, CID!B10997=CID!$D$2:$D$14794))"),"#N/A")</f>
        <v>#N/A</v>
      </c>
      <c r="B10997" s="12" t="str">
        <f>IFERROR(__xludf.DUMMYFUNCTION("TEXTJOIN(""; "", TRUE, FILTER(CID!B10997:B14794, REGEXMATCH(CID!D10997:D14794, TEXTJOIN(""|"", TRUE, SPLIT(A10997, "";"")))))"),"#N/A")</f>
        <v>#N/A</v>
      </c>
    </row>
    <row r="10998">
      <c r="A10998" s="12" t="str">
        <f>IFERROR(__xludf.DUMMYFUNCTION("TEXTJOIN("";"", TRUE, FILTER(CID!$B$2:$B$14794, CID!B10998=CID!$D$2:$D$14794))"),"#N/A")</f>
        <v>#N/A</v>
      </c>
      <c r="B10998" s="12" t="str">
        <f>IFERROR(__xludf.DUMMYFUNCTION("TEXTJOIN(""; "", TRUE, FILTER(CID!B10998:B14794, REGEXMATCH(CID!D10998:D14794, TEXTJOIN(""|"", TRUE, SPLIT(A10998, "";"")))))"),"#N/A")</f>
        <v>#N/A</v>
      </c>
    </row>
    <row r="10999">
      <c r="A10999" s="12" t="str">
        <f>IFERROR(__xludf.DUMMYFUNCTION("TEXTJOIN("";"", TRUE, FILTER(CID!$B$2:$B$14794, CID!B10999=CID!$D$2:$D$14794))"),"#N/A")</f>
        <v>#N/A</v>
      </c>
      <c r="B10999" s="12" t="str">
        <f>IFERROR(__xludf.DUMMYFUNCTION("TEXTJOIN(""; "", TRUE, FILTER(CID!B10999:B14794, REGEXMATCH(CID!D10999:D14794, TEXTJOIN(""|"", TRUE, SPLIT(A10999, "";"")))))"),"#N/A")</f>
        <v>#N/A</v>
      </c>
    </row>
    <row r="11000">
      <c r="A11000" s="12" t="str">
        <f>IFERROR(__xludf.DUMMYFUNCTION("TEXTJOIN("";"", TRUE, FILTER(CID!$B$2:$B$14794, CID!B11000=CID!$D$2:$D$14794))"),"#N/A")</f>
        <v>#N/A</v>
      </c>
      <c r="B11000" s="12" t="str">
        <f>IFERROR(__xludf.DUMMYFUNCTION("TEXTJOIN(""; "", TRUE, FILTER(CID!B11000:B14794, REGEXMATCH(CID!D11000:D14794, TEXTJOIN(""|"", TRUE, SPLIT(A11000, "";"")))))"),"#N/A")</f>
        <v>#N/A</v>
      </c>
    </row>
    <row r="11001">
      <c r="A11001" s="12" t="str">
        <f>IFERROR(__xludf.DUMMYFUNCTION("TEXTJOIN("";"", TRUE, FILTER(CID!$B$2:$B$14794, CID!B11001=CID!$D$2:$D$14794))"),"#N/A")</f>
        <v>#N/A</v>
      </c>
      <c r="B11001" s="12" t="str">
        <f>IFERROR(__xludf.DUMMYFUNCTION("TEXTJOIN(""; "", TRUE, FILTER(CID!B11001:B14794, REGEXMATCH(CID!D11001:D14794, TEXTJOIN(""|"", TRUE, SPLIT(A11001, "";"")))))"),"#N/A")</f>
        <v>#N/A</v>
      </c>
    </row>
    <row r="11002">
      <c r="A11002" s="12" t="str">
        <f>IFERROR(__xludf.DUMMYFUNCTION("TEXTJOIN("";"", TRUE, FILTER(CID!$B$2:$B$14794, CID!B11002=CID!$D$2:$D$14794))"),"#N/A")</f>
        <v>#N/A</v>
      </c>
      <c r="B11002" s="12" t="str">
        <f>IFERROR(__xludf.DUMMYFUNCTION("TEXTJOIN(""; "", TRUE, FILTER(CID!B11002:B14794, REGEXMATCH(CID!D11002:D14794, TEXTJOIN(""|"", TRUE, SPLIT(A11002, "";"")))))"),"#N/A")</f>
        <v>#N/A</v>
      </c>
    </row>
    <row r="11003">
      <c r="A11003" s="12" t="str">
        <f>IFERROR(__xludf.DUMMYFUNCTION("TEXTJOIN("";"", TRUE, FILTER(CID!$B$2:$B$14794, CID!B11003=CID!$D$2:$D$14794))"),"#N/A")</f>
        <v>#N/A</v>
      </c>
      <c r="B11003" s="12" t="str">
        <f>IFERROR(__xludf.DUMMYFUNCTION("TEXTJOIN(""; "", TRUE, FILTER(CID!B11003:B14794, REGEXMATCH(CID!D11003:D14794, TEXTJOIN(""|"", TRUE, SPLIT(A11003, "";"")))))"),"#N/A")</f>
        <v>#N/A</v>
      </c>
    </row>
    <row r="11004">
      <c r="A11004" s="12" t="str">
        <f>IFERROR(__xludf.DUMMYFUNCTION("TEXTJOIN("";"", TRUE, FILTER(CID!$B$2:$B$14794, CID!B11004=CID!$D$2:$D$14794))"),"#N/A")</f>
        <v>#N/A</v>
      </c>
      <c r="B11004" s="12" t="str">
        <f>IFERROR(__xludf.DUMMYFUNCTION("TEXTJOIN(""; "", TRUE, FILTER(CID!B11004:B14794, REGEXMATCH(CID!D11004:D14794, TEXTJOIN(""|"", TRUE, SPLIT(A11004, "";"")))))"),"#N/A")</f>
        <v>#N/A</v>
      </c>
    </row>
    <row r="11005">
      <c r="A11005" s="12" t="str">
        <f>IFERROR(__xludf.DUMMYFUNCTION("TEXTJOIN("";"", TRUE, FILTER(CID!$B$2:$B$14794, CID!B11005=CID!$D$2:$D$14794))"),"#N/A")</f>
        <v>#N/A</v>
      </c>
      <c r="B11005" s="12" t="str">
        <f>IFERROR(__xludf.DUMMYFUNCTION("TEXTJOIN(""; "", TRUE, FILTER(CID!B11005:B14794, REGEXMATCH(CID!D11005:D14794, TEXTJOIN(""|"", TRUE, SPLIT(A11005, "";"")))))"),"#N/A")</f>
        <v>#N/A</v>
      </c>
    </row>
    <row r="11006">
      <c r="A11006" s="12" t="str">
        <f>IFERROR(__xludf.DUMMYFUNCTION("TEXTJOIN("";"", TRUE, FILTER(CID!$B$2:$B$14794, CID!B11006=CID!$D$2:$D$14794))"),"#N/A")</f>
        <v>#N/A</v>
      </c>
      <c r="B11006" s="12" t="str">
        <f>IFERROR(__xludf.DUMMYFUNCTION("TEXTJOIN(""; "", TRUE, FILTER(CID!B11006:B14794, REGEXMATCH(CID!D11006:D14794, TEXTJOIN(""|"", TRUE, SPLIT(A11006, "";"")))))"),"#N/A")</f>
        <v>#N/A</v>
      </c>
    </row>
    <row r="11007">
      <c r="A11007" s="12" t="str">
        <f>IFERROR(__xludf.DUMMYFUNCTION("TEXTJOIN("";"", TRUE, FILTER(CID!$B$2:$B$14794, CID!B11007=CID!$D$2:$D$14794))"),"#N/A")</f>
        <v>#N/A</v>
      </c>
      <c r="B11007" s="12" t="str">
        <f>IFERROR(__xludf.DUMMYFUNCTION("TEXTJOIN(""; "", TRUE, FILTER(CID!B11007:B14794, REGEXMATCH(CID!D11007:D14794, TEXTJOIN(""|"", TRUE, SPLIT(A11007, "";"")))))"),"#N/A")</f>
        <v>#N/A</v>
      </c>
    </row>
    <row r="11008">
      <c r="A11008" s="12" t="str">
        <f>IFERROR(__xludf.DUMMYFUNCTION("TEXTJOIN("";"", TRUE, FILTER(CID!$B$2:$B$14794, CID!B11008=CID!$D$2:$D$14794))"),"#N/A")</f>
        <v>#N/A</v>
      </c>
      <c r="B11008" s="12" t="str">
        <f>IFERROR(__xludf.DUMMYFUNCTION("TEXTJOIN(""; "", TRUE, FILTER(CID!B11008:B14794, REGEXMATCH(CID!D11008:D14794, TEXTJOIN(""|"", TRUE, SPLIT(A11008, "";"")))))"),"#N/A")</f>
        <v>#N/A</v>
      </c>
    </row>
    <row r="11009">
      <c r="A11009" s="12" t="str">
        <f>IFERROR(__xludf.DUMMYFUNCTION("TEXTJOIN("";"", TRUE, FILTER(CID!$B$2:$B$14794, CID!B11009=CID!$D$2:$D$14794))"),"#N/A")</f>
        <v>#N/A</v>
      </c>
      <c r="B11009" s="12" t="str">
        <f>IFERROR(__xludf.DUMMYFUNCTION("TEXTJOIN(""; "", TRUE, FILTER(CID!B11009:B14794, REGEXMATCH(CID!D11009:D14794, TEXTJOIN(""|"", TRUE, SPLIT(A11009, "";"")))))"),"#N/A")</f>
        <v>#N/A</v>
      </c>
    </row>
    <row r="11010">
      <c r="A11010" s="12" t="str">
        <f>IFERROR(__xludf.DUMMYFUNCTION("TEXTJOIN("";"", TRUE, FILTER(CID!$B$2:$B$14794, CID!B11010=CID!$D$2:$D$14794))"),"#N/A")</f>
        <v>#N/A</v>
      </c>
      <c r="B11010" s="12" t="str">
        <f>IFERROR(__xludf.DUMMYFUNCTION("TEXTJOIN(""; "", TRUE, FILTER(CID!B11010:B14794, REGEXMATCH(CID!D11010:D14794, TEXTJOIN(""|"", TRUE, SPLIT(A11010, "";"")))))"),"#N/A")</f>
        <v>#N/A</v>
      </c>
    </row>
    <row r="11011">
      <c r="A11011" s="12" t="str">
        <f>IFERROR(__xludf.DUMMYFUNCTION("TEXTJOIN("";"", TRUE, FILTER(CID!$B$2:$B$14794, CID!B11011=CID!$D$2:$D$14794))"),"#N/A")</f>
        <v>#N/A</v>
      </c>
      <c r="B11011" s="12" t="str">
        <f>IFERROR(__xludf.DUMMYFUNCTION("TEXTJOIN(""; "", TRUE, FILTER(CID!B11011:B14794, REGEXMATCH(CID!D11011:D14794, TEXTJOIN(""|"", TRUE, SPLIT(A11011, "";"")))))"),"#N/A")</f>
        <v>#N/A</v>
      </c>
    </row>
    <row r="11012">
      <c r="A11012" s="12" t="str">
        <f>IFERROR(__xludf.DUMMYFUNCTION("TEXTJOIN("";"", TRUE, FILTER(CID!$B$2:$B$14794, CID!B11012=CID!$D$2:$D$14794))"),"#N/A")</f>
        <v>#N/A</v>
      </c>
      <c r="B11012" s="12" t="str">
        <f>IFERROR(__xludf.DUMMYFUNCTION("TEXTJOIN(""; "", TRUE, FILTER(CID!B11012:B14794, REGEXMATCH(CID!D11012:D14794, TEXTJOIN(""|"", TRUE, SPLIT(A11012, "";"")))))"),"#N/A")</f>
        <v>#N/A</v>
      </c>
    </row>
    <row r="11013">
      <c r="A11013" s="12" t="str">
        <f>IFERROR(__xludf.DUMMYFUNCTION("TEXTJOIN("";"", TRUE, FILTER(CID!$B$2:$B$14794, CID!B11013=CID!$D$2:$D$14794))"),"#N/A")</f>
        <v>#N/A</v>
      </c>
      <c r="B11013" s="12" t="str">
        <f>IFERROR(__xludf.DUMMYFUNCTION("TEXTJOIN(""; "", TRUE, FILTER(CID!B11013:B14794, REGEXMATCH(CID!D11013:D14794, TEXTJOIN(""|"", TRUE, SPLIT(A11013, "";"")))))"),"#N/A")</f>
        <v>#N/A</v>
      </c>
    </row>
    <row r="11014">
      <c r="A11014" s="12" t="str">
        <f>IFERROR(__xludf.DUMMYFUNCTION("TEXTJOIN("";"", TRUE, FILTER(CID!$B$2:$B$14794, CID!B11014=CID!$D$2:$D$14794))"),"#N/A")</f>
        <v>#N/A</v>
      </c>
      <c r="B11014" s="12" t="str">
        <f>IFERROR(__xludf.DUMMYFUNCTION("TEXTJOIN(""; "", TRUE, FILTER(CID!B11014:B14794, REGEXMATCH(CID!D11014:D14794, TEXTJOIN(""|"", TRUE, SPLIT(A11014, "";"")))))"),"#N/A")</f>
        <v>#N/A</v>
      </c>
    </row>
    <row r="11015">
      <c r="A11015" s="12" t="str">
        <f>IFERROR(__xludf.DUMMYFUNCTION("TEXTJOIN("";"", TRUE, FILTER(CID!$B$2:$B$14794, CID!B11015=CID!$D$2:$D$14794))"),"#N/A")</f>
        <v>#N/A</v>
      </c>
      <c r="B11015" s="12" t="str">
        <f>IFERROR(__xludf.DUMMYFUNCTION("TEXTJOIN(""; "", TRUE, FILTER(CID!B11015:B14794, REGEXMATCH(CID!D11015:D14794, TEXTJOIN(""|"", TRUE, SPLIT(A11015, "";"")))))"),"#N/A")</f>
        <v>#N/A</v>
      </c>
    </row>
    <row r="11016">
      <c r="A11016" s="12" t="str">
        <f>IFERROR(__xludf.DUMMYFUNCTION("TEXTJOIN("";"", TRUE, FILTER(CID!$B$2:$B$14794, CID!B11016=CID!$D$2:$D$14794))"),"#N/A")</f>
        <v>#N/A</v>
      </c>
      <c r="B11016" s="12" t="str">
        <f>IFERROR(__xludf.DUMMYFUNCTION("TEXTJOIN(""; "", TRUE, FILTER(CID!B11016:B14794, REGEXMATCH(CID!D11016:D14794, TEXTJOIN(""|"", TRUE, SPLIT(A11016, "";"")))))"),"#N/A")</f>
        <v>#N/A</v>
      </c>
    </row>
    <row r="11017">
      <c r="A11017" s="12" t="str">
        <f>IFERROR(__xludf.DUMMYFUNCTION("TEXTJOIN("";"", TRUE, FILTER(CID!$B$2:$B$14794, CID!B11017=CID!$D$2:$D$14794))"),"#N/A")</f>
        <v>#N/A</v>
      </c>
      <c r="B11017" s="12" t="str">
        <f>IFERROR(__xludf.DUMMYFUNCTION("TEXTJOIN(""; "", TRUE, FILTER(CID!B11017:B14794, REGEXMATCH(CID!D11017:D14794, TEXTJOIN(""|"", TRUE, SPLIT(A11017, "";"")))))"),"#N/A")</f>
        <v>#N/A</v>
      </c>
    </row>
    <row r="11018">
      <c r="A11018" s="12" t="str">
        <f>IFERROR(__xludf.DUMMYFUNCTION("TEXTJOIN("";"", TRUE, FILTER(CID!$B$2:$B$14794, CID!B11018=CID!$D$2:$D$14794))"),"#N/A")</f>
        <v>#N/A</v>
      </c>
      <c r="B11018" s="12" t="str">
        <f>IFERROR(__xludf.DUMMYFUNCTION("TEXTJOIN(""; "", TRUE, FILTER(CID!B11018:B14794, REGEXMATCH(CID!D11018:D14794, TEXTJOIN(""|"", TRUE, SPLIT(A11018, "";"")))))"),"#N/A")</f>
        <v>#N/A</v>
      </c>
    </row>
    <row r="11019">
      <c r="A11019" s="12" t="str">
        <f>IFERROR(__xludf.DUMMYFUNCTION("TEXTJOIN("";"", TRUE, FILTER(CID!$B$2:$B$14794, CID!B11019=CID!$D$2:$D$14794))"),"#N/A")</f>
        <v>#N/A</v>
      </c>
      <c r="B11019" s="12" t="str">
        <f>IFERROR(__xludf.DUMMYFUNCTION("TEXTJOIN(""; "", TRUE, FILTER(CID!B11019:B14794, REGEXMATCH(CID!D11019:D14794, TEXTJOIN(""|"", TRUE, SPLIT(A11019, "";"")))))"),"#N/A")</f>
        <v>#N/A</v>
      </c>
    </row>
    <row r="11020">
      <c r="A11020" s="12" t="str">
        <f>IFERROR(__xludf.DUMMYFUNCTION("TEXTJOIN("";"", TRUE, FILTER(CID!$B$2:$B$14794, CID!B11020=CID!$D$2:$D$14794))"),"#N/A")</f>
        <v>#N/A</v>
      </c>
      <c r="B11020" s="12" t="str">
        <f>IFERROR(__xludf.DUMMYFUNCTION("TEXTJOIN(""; "", TRUE, FILTER(CID!B11020:B14794, REGEXMATCH(CID!D11020:D14794, TEXTJOIN(""|"", TRUE, SPLIT(A11020, "";"")))))"),"#N/A")</f>
        <v>#N/A</v>
      </c>
    </row>
    <row r="11021">
      <c r="A11021" s="12" t="str">
        <f>IFERROR(__xludf.DUMMYFUNCTION("TEXTJOIN("";"", TRUE, FILTER(CID!$B$2:$B$14794, CID!B11021=CID!$D$2:$D$14794))"),"#N/A")</f>
        <v>#N/A</v>
      </c>
      <c r="B11021" s="12" t="str">
        <f>IFERROR(__xludf.DUMMYFUNCTION("TEXTJOIN(""; "", TRUE, FILTER(CID!B11021:B14794, REGEXMATCH(CID!D11021:D14794, TEXTJOIN(""|"", TRUE, SPLIT(A11021, "";"")))))"),"#N/A")</f>
        <v>#N/A</v>
      </c>
    </row>
    <row r="11022">
      <c r="A11022" s="12" t="str">
        <f>IFERROR(__xludf.DUMMYFUNCTION("TEXTJOIN("";"", TRUE, FILTER(CID!$B$2:$B$14794, CID!B11022=CID!$D$2:$D$14794))"),"#N/A")</f>
        <v>#N/A</v>
      </c>
      <c r="B11022" s="12" t="str">
        <f>IFERROR(__xludf.DUMMYFUNCTION("TEXTJOIN(""; "", TRUE, FILTER(CID!B11022:B14794, REGEXMATCH(CID!D11022:D14794, TEXTJOIN(""|"", TRUE, SPLIT(A11022, "";"")))))"),"#N/A")</f>
        <v>#N/A</v>
      </c>
    </row>
    <row r="11023">
      <c r="A11023" s="12" t="str">
        <f>IFERROR(__xludf.DUMMYFUNCTION("TEXTJOIN("";"", TRUE, FILTER(CID!$B$2:$B$14794, CID!B11023=CID!$D$2:$D$14794))"),"#N/A")</f>
        <v>#N/A</v>
      </c>
      <c r="B11023" s="12" t="str">
        <f>IFERROR(__xludf.DUMMYFUNCTION("TEXTJOIN(""; "", TRUE, FILTER(CID!B11023:B14794, REGEXMATCH(CID!D11023:D14794, TEXTJOIN(""|"", TRUE, SPLIT(A11023, "";"")))))"),"#N/A")</f>
        <v>#N/A</v>
      </c>
    </row>
    <row r="11024">
      <c r="A11024" s="12" t="str">
        <f>IFERROR(__xludf.DUMMYFUNCTION("TEXTJOIN("";"", TRUE, FILTER(CID!$B$2:$B$14794, CID!B11024=CID!$D$2:$D$14794))"),"#N/A")</f>
        <v>#N/A</v>
      </c>
      <c r="B11024" s="12" t="str">
        <f>IFERROR(__xludf.DUMMYFUNCTION("TEXTJOIN(""; "", TRUE, FILTER(CID!B11024:B14794, REGEXMATCH(CID!D11024:D14794, TEXTJOIN(""|"", TRUE, SPLIT(A11024, "";"")))))"),"#N/A")</f>
        <v>#N/A</v>
      </c>
    </row>
    <row r="11025">
      <c r="A11025" s="12" t="str">
        <f>IFERROR(__xludf.DUMMYFUNCTION("TEXTJOIN("";"", TRUE, FILTER(CID!$B$2:$B$14794, CID!B11025=CID!$D$2:$D$14794))"),"#N/A")</f>
        <v>#N/A</v>
      </c>
      <c r="B11025" s="12" t="str">
        <f>IFERROR(__xludf.DUMMYFUNCTION("TEXTJOIN(""; "", TRUE, FILTER(CID!B11025:B14794, REGEXMATCH(CID!D11025:D14794, TEXTJOIN(""|"", TRUE, SPLIT(A11025, "";"")))))"),"#N/A")</f>
        <v>#N/A</v>
      </c>
    </row>
    <row r="11026">
      <c r="A11026" s="12" t="str">
        <f>IFERROR(__xludf.DUMMYFUNCTION("TEXTJOIN("";"", TRUE, FILTER(CID!$B$2:$B$14794, CID!B11026=CID!$D$2:$D$14794))"),"#N/A")</f>
        <v>#N/A</v>
      </c>
      <c r="B11026" s="12" t="str">
        <f>IFERROR(__xludf.DUMMYFUNCTION("TEXTJOIN(""; "", TRUE, FILTER(CID!B11026:B14794, REGEXMATCH(CID!D11026:D14794, TEXTJOIN(""|"", TRUE, SPLIT(A11026, "";"")))))"),"#N/A")</f>
        <v>#N/A</v>
      </c>
    </row>
    <row r="11027">
      <c r="A11027" s="12" t="str">
        <f>IFERROR(__xludf.DUMMYFUNCTION("TEXTJOIN("";"", TRUE, FILTER(CID!$B$2:$B$14794, CID!B11027=CID!$D$2:$D$14794))"),"#N/A")</f>
        <v>#N/A</v>
      </c>
      <c r="B11027" s="12" t="str">
        <f>IFERROR(__xludf.DUMMYFUNCTION("TEXTJOIN(""; "", TRUE, FILTER(CID!B11027:B14794, REGEXMATCH(CID!D11027:D14794, TEXTJOIN(""|"", TRUE, SPLIT(A11027, "";"")))))"),"#N/A")</f>
        <v>#N/A</v>
      </c>
    </row>
    <row r="11028">
      <c r="A11028" s="12" t="str">
        <f>IFERROR(__xludf.DUMMYFUNCTION("TEXTJOIN("";"", TRUE, FILTER(CID!$B$2:$B$14794, CID!B11028=CID!$D$2:$D$14794))"),"#N/A")</f>
        <v>#N/A</v>
      </c>
      <c r="B11028" s="12" t="str">
        <f>IFERROR(__xludf.DUMMYFUNCTION("TEXTJOIN(""; "", TRUE, FILTER(CID!B11028:B14794, REGEXMATCH(CID!D11028:D14794, TEXTJOIN(""|"", TRUE, SPLIT(A11028, "";"")))))"),"#N/A")</f>
        <v>#N/A</v>
      </c>
    </row>
    <row r="11029">
      <c r="A11029" s="12" t="str">
        <f>IFERROR(__xludf.DUMMYFUNCTION("TEXTJOIN("";"", TRUE, FILTER(CID!$B$2:$B$14794, CID!B11029=CID!$D$2:$D$14794))"),"#N/A")</f>
        <v>#N/A</v>
      </c>
      <c r="B11029" s="12" t="str">
        <f>IFERROR(__xludf.DUMMYFUNCTION("TEXTJOIN(""; "", TRUE, FILTER(CID!B11029:B14794, REGEXMATCH(CID!D11029:D14794, TEXTJOIN(""|"", TRUE, SPLIT(A11029, "";"")))))"),"#N/A")</f>
        <v>#N/A</v>
      </c>
    </row>
    <row r="11030">
      <c r="A11030" s="12" t="str">
        <f>IFERROR(__xludf.DUMMYFUNCTION("TEXTJOIN("";"", TRUE, FILTER(CID!$B$2:$B$14794, CID!B11030=CID!$D$2:$D$14794))"),"#N/A")</f>
        <v>#N/A</v>
      </c>
      <c r="B11030" s="12" t="str">
        <f>IFERROR(__xludf.DUMMYFUNCTION("TEXTJOIN(""; "", TRUE, FILTER(CID!B11030:B14794, REGEXMATCH(CID!D11030:D14794, TEXTJOIN(""|"", TRUE, SPLIT(A11030, "";"")))))"),"#N/A")</f>
        <v>#N/A</v>
      </c>
    </row>
    <row r="11031">
      <c r="A11031" s="12" t="str">
        <f>IFERROR(__xludf.DUMMYFUNCTION("TEXTJOIN("";"", TRUE, FILTER(CID!$B$2:$B$14794, CID!B11031=CID!$D$2:$D$14794))"),"#N/A")</f>
        <v>#N/A</v>
      </c>
      <c r="B11031" s="12" t="str">
        <f>IFERROR(__xludf.DUMMYFUNCTION("TEXTJOIN(""; "", TRUE, FILTER(CID!B11031:B14794, REGEXMATCH(CID!D11031:D14794, TEXTJOIN(""|"", TRUE, SPLIT(A11031, "";"")))))"),"#N/A")</f>
        <v>#N/A</v>
      </c>
    </row>
    <row r="11032">
      <c r="A11032" s="12" t="str">
        <f>IFERROR(__xludf.DUMMYFUNCTION("TEXTJOIN("";"", TRUE, FILTER(CID!$B$2:$B$14794, CID!B11032=CID!$D$2:$D$14794))"),"#N/A")</f>
        <v>#N/A</v>
      </c>
      <c r="B11032" s="12" t="str">
        <f>IFERROR(__xludf.DUMMYFUNCTION("TEXTJOIN(""; "", TRUE, FILTER(CID!B11032:B14794, REGEXMATCH(CID!D11032:D14794, TEXTJOIN(""|"", TRUE, SPLIT(A11032, "";"")))))"),"#N/A")</f>
        <v>#N/A</v>
      </c>
    </row>
    <row r="11033">
      <c r="A11033" s="12" t="str">
        <f>IFERROR(__xludf.DUMMYFUNCTION("TEXTJOIN("";"", TRUE, FILTER(CID!$B$2:$B$14794, CID!B11033=CID!$D$2:$D$14794))"),"#N/A")</f>
        <v>#N/A</v>
      </c>
      <c r="B11033" s="12" t="str">
        <f>IFERROR(__xludf.DUMMYFUNCTION("TEXTJOIN(""; "", TRUE, FILTER(CID!B11033:B14794, REGEXMATCH(CID!D11033:D14794, TEXTJOIN(""|"", TRUE, SPLIT(A11033, "";"")))))"),"#N/A")</f>
        <v>#N/A</v>
      </c>
    </row>
    <row r="11034">
      <c r="A11034" s="12" t="str">
        <f>IFERROR(__xludf.DUMMYFUNCTION("TEXTJOIN("";"", TRUE, FILTER(CID!$B$2:$B$14794, CID!B11034=CID!$D$2:$D$14794))"),"#N/A")</f>
        <v>#N/A</v>
      </c>
      <c r="B11034" s="12" t="str">
        <f>IFERROR(__xludf.DUMMYFUNCTION("TEXTJOIN(""; "", TRUE, FILTER(CID!B11034:B14794, REGEXMATCH(CID!D11034:D14794, TEXTJOIN(""|"", TRUE, SPLIT(A11034, "";"")))))"),"#N/A")</f>
        <v>#N/A</v>
      </c>
    </row>
    <row r="11035">
      <c r="A11035" s="12" t="str">
        <f>IFERROR(__xludf.DUMMYFUNCTION("TEXTJOIN("";"", TRUE, FILTER(CID!$B$2:$B$14794, CID!B11035=CID!$D$2:$D$14794))"),"#N/A")</f>
        <v>#N/A</v>
      </c>
      <c r="B11035" s="12" t="str">
        <f>IFERROR(__xludf.DUMMYFUNCTION("TEXTJOIN(""; "", TRUE, FILTER(CID!B11035:B14794, REGEXMATCH(CID!D11035:D14794, TEXTJOIN(""|"", TRUE, SPLIT(A11035, "";"")))))"),"#N/A")</f>
        <v>#N/A</v>
      </c>
    </row>
    <row r="11036">
      <c r="A11036" s="12" t="str">
        <f>IFERROR(__xludf.DUMMYFUNCTION("TEXTJOIN("";"", TRUE, FILTER(CID!$B$2:$B$14794, CID!B11036=CID!$D$2:$D$14794))"),"#N/A")</f>
        <v>#N/A</v>
      </c>
      <c r="B11036" s="12" t="str">
        <f>IFERROR(__xludf.DUMMYFUNCTION("TEXTJOIN(""; "", TRUE, FILTER(CID!B11036:B14794, REGEXMATCH(CID!D11036:D14794, TEXTJOIN(""|"", TRUE, SPLIT(A11036, "";"")))))"),"#N/A")</f>
        <v>#N/A</v>
      </c>
    </row>
    <row r="11037">
      <c r="A11037" s="12" t="str">
        <f>IFERROR(__xludf.DUMMYFUNCTION("TEXTJOIN("";"", TRUE, FILTER(CID!$B$2:$B$14794, CID!B11037=CID!$D$2:$D$14794))"),"#N/A")</f>
        <v>#N/A</v>
      </c>
      <c r="B11037" s="12" t="str">
        <f>IFERROR(__xludf.DUMMYFUNCTION("TEXTJOIN(""; "", TRUE, FILTER(CID!B11037:B14794, REGEXMATCH(CID!D11037:D14794, TEXTJOIN(""|"", TRUE, SPLIT(A11037, "";"")))))"),"#N/A")</f>
        <v>#N/A</v>
      </c>
    </row>
    <row r="11038">
      <c r="A11038" s="12" t="str">
        <f>IFERROR(__xludf.DUMMYFUNCTION("TEXTJOIN("";"", TRUE, FILTER(CID!$B$2:$B$14794, CID!B11038=CID!$D$2:$D$14794))"),"#N/A")</f>
        <v>#N/A</v>
      </c>
      <c r="B11038" s="12" t="str">
        <f>IFERROR(__xludf.DUMMYFUNCTION("TEXTJOIN(""; "", TRUE, FILTER(CID!B11038:B14794, REGEXMATCH(CID!D11038:D14794, TEXTJOIN(""|"", TRUE, SPLIT(A11038, "";"")))))"),"#N/A")</f>
        <v>#N/A</v>
      </c>
    </row>
    <row r="11039">
      <c r="A11039" s="12" t="str">
        <f>IFERROR(__xludf.DUMMYFUNCTION("TEXTJOIN("";"", TRUE, FILTER(CID!$B$2:$B$14794, CID!B11039=CID!$D$2:$D$14794))"),"#N/A")</f>
        <v>#N/A</v>
      </c>
      <c r="B11039" s="12" t="str">
        <f>IFERROR(__xludf.DUMMYFUNCTION("TEXTJOIN(""; "", TRUE, FILTER(CID!B11039:B14794, REGEXMATCH(CID!D11039:D14794, TEXTJOIN(""|"", TRUE, SPLIT(A11039, "";"")))))"),"#N/A")</f>
        <v>#N/A</v>
      </c>
    </row>
    <row r="11040">
      <c r="A11040" s="12" t="str">
        <f>IFERROR(__xludf.DUMMYFUNCTION("TEXTJOIN("";"", TRUE, FILTER(CID!$B$2:$B$14794, CID!B11040=CID!$D$2:$D$14794))"),"#N/A")</f>
        <v>#N/A</v>
      </c>
      <c r="B11040" s="12" t="str">
        <f>IFERROR(__xludf.DUMMYFUNCTION("TEXTJOIN(""; "", TRUE, FILTER(CID!B11040:B14794, REGEXMATCH(CID!D11040:D14794, TEXTJOIN(""|"", TRUE, SPLIT(A11040, "";"")))))"),"#N/A")</f>
        <v>#N/A</v>
      </c>
    </row>
    <row r="11041">
      <c r="A11041" s="12" t="str">
        <f>IFERROR(__xludf.DUMMYFUNCTION("TEXTJOIN("";"", TRUE, FILTER(CID!$B$2:$B$14794, CID!B11041=CID!$D$2:$D$14794))"),"#N/A")</f>
        <v>#N/A</v>
      </c>
      <c r="B11041" s="12" t="str">
        <f>IFERROR(__xludf.DUMMYFUNCTION("TEXTJOIN(""; "", TRUE, FILTER(CID!B11041:B14794, REGEXMATCH(CID!D11041:D14794, TEXTJOIN(""|"", TRUE, SPLIT(A11041, "";"")))))"),"#N/A")</f>
        <v>#N/A</v>
      </c>
    </row>
    <row r="11042">
      <c r="A11042" s="12" t="str">
        <f>IFERROR(__xludf.DUMMYFUNCTION("TEXTJOIN("";"", TRUE, FILTER(CID!$B$2:$B$14794, CID!B11042=CID!$D$2:$D$14794))"),"#N/A")</f>
        <v>#N/A</v>
      </c>
      <c r="B11042" s="12" t="str">
        <f>IFERROR(__xludf.DUMMYFUNCTION("TEXTJOIN(""; "", TRUE, FILTER(CID!B11042:B14794, REGEXMATCH(CID!D11042:D14794, TEXTJOIN(""|"", TRUE, SPLIT(A11042, "";"")))))"),"#N/A")</f>
        <v>#N/A</v>
      </c>
    </row>
    <row r="11043">
      <c r="A11043" s="12" t="str">
        <f>IFERROR(__xludf.DUMMYFUNCTION("TEXTJOIN("";"", TRUE, FILTER(CID!$B$2:$B$14794, CID!B11043=CID!$D$2:$D$14794))"),"#N/A")</f>
        <v>#N/A</v>
      </c>
      <c r="B11043" s="12" t="str">
        <f>IFERROR(__xludf.DUMMYFUNCTION("TEXTJOIN(""; "", TRUE, FILTER(CID!B11043:B14794, REGEXMATCH(CID!D11043:D14794, TEXTJOIN(""|"", TRUE, SPLIT(A11043, "";"")))))"),"#N/A")</f>
        <v>#N/A</v>
      </c>
    </row>
    <row r="11044">
      <c r="A11044" s="12" t="str">
        <f>IFERROR(__xludf.DUMMYFUNCTION("TEXTJOIN("";"", TRUE, FILTER(CID!$B$2:$B$14794, CID!B11044=CID!$D$2:$D$14794))"),"#N/A")</f>
        <v>#N/A</v>
      </c>
      <c r="B11044" s="12" t="str">
        <f>IFERROR(__xludf.DUMMYFUNCTION("TEXTJOIN(""; "", TRUE, FILTER(CID!B11044:B14794, REGEXMATCH(CID!D11044:D14794, TEXTJOIN(""|"", TRUE, SPLIT(A11044, "";"")))))"),"#N/A")</f>
        <v>#N/A</v>
      </c>
    </row>
    <row r="11045">
      <c r="A11045" s="12" t="str">
        <f>IFERROR(__xludf.DUMMYFUNCTION("TEXTJOIN("";"", TRUE, FILTER(CID!$B$2:$B$14794, CID!B11045=CID!$D$2:$D$14794))"),"#N/A")</f>
        <v>#N/A</v>
      </c>
      <c r="B11045" s="12" t="str">
        <f>IFERROR(__xludf.DUMMYFUNCTION("TEXTJOIN(""; "", TRUE, FILTER(CID!B11045:B14794, REGEXMATCH(CID!D11045:D14794, TEXTJOIN(""|"", TRUE, SPLIT(A11045, "";"")))))"),"#N/A")</f>
        <v>#N/A</v>
      </c>
    </row>
    <row r="11046">
      <c r="A11046" s="12" t="str">
        <f>IFERROR(__xludf.DUMMYFUNCTION("TEXTJOIN("";"", TRUE, FILTER(CID!$B$2:$B$14794, CID!B11046=CID!$D$2:$D$14794))"),"#N/A")</f>
        <v>#N/A</v>
      </c>
      <c r="B11046" s="12" t="str">
        <f>IFERROR(__xludf.DUMMYFUNCTION("TEXTJOIN(""; "", TRUE, FILTER(CID!B11046:B14794, REGEXMATCH(CID!D11046:D14794, TEXTJOIN(""|"", TRUE, SPLIT(A11046, "";"")))))"),"#N/A")</f>
        <v>#N/A</v>
      </c>
    </row>
    <row r="11047">
      <c r="A11047" s="12" t="str">
        <f>IFERROR(__xludf.DUMMYFUNCTION("TEXTJOIN("";"", TRUE, FILTER(CID!$B$2:$B$14794, CID!B11047=CID!$D$2:$D$14794))"),"#N/A")</f>
        <v>#N/A</v>
      </c>
      <c r="B11047" s="12" t="str">
        <f>IFERROR(__xludf.DUMMYFUNCTION("TEXTJOIN(""; "", TRUE, FILTER(CID!B11047:B14794, REGEXMATCH(CID!D11047:D14794, TEXTJOIN(""|"", TRUE, SPLIT(A11047, "";"")))))"),"#N/A")</f>
        <v>#N/A</v>
      </c>
    </row>
    <row r="11048">
      <c r="A11048" s="12" t="str">
        <f>IFERROR(__xludf.DUMMYFUNCTION("TEXTJOIN("";"", TRUE, FILTER(CID!$B$2:$B$14794, CID!B11048=CID!$D$2:$D$14794))"),"#N/A")</f>
        <v>#N/A</v>
      </c>
      <c r="B11048" s="12" t="str">
        <f>IFERROR(__xludf.DUMMYFUNCTION("TEXTJOIN(""; "", TRUE, FILTER(CID!B11048:B14794, REGEXMATCH(CID!D11048:D14794, TEXTJOIN(""|"", TRUE, SPLIT(A11048, "";"")))))"),"#N/A")</f>
        <v>#N/A</v>
      </c>
    </row>
    <row r="11049">
      <c r="A11049" s="12" t="str">
        <f>IFERROR(__xludf.DUMMYFUNCTION("TEXTJOIN("";"", TRUE, FILTER(CID!$B$2:$B$14794, CID!B11049=CID!$D$2:$D$14794))"),"#N/A")</f>
        <v>#N/A</v>
      </c>
      <c r="B11049" s="12" t="str">
        <f>IFERROR(__xludf.DUMMYFUNCTION("TEXTJOIN(""; "", TRUE, FILTER(CID!B11049:B14794, REGEXMATCH(CID!D11049:D14794, TEXTJOIN(""|"", TRUE, SPLIT(A11049, "";"")))))"),"#N/A")</f>
        <v>#N/A</v>
      </c>
    </row>
    <row r="11050">
      <c r="A11050" s="12" t="str">
        <f>IFERROR(__xludf.DUMMYFUNCTION("TEXTJOIN("";"", TRUE, FILTER(CID!$B$2:$B$14794, CID!B11050=CID!$D$2:$D$14794))"),"#N/A")</f>
        <v>#N/A</v>
      </c>
      <c r="B11050" s="12" t="str">
        <f>IFERROR(__xludf.DUMMYFUNCTION("TEXTJOIN(""; "", TRUE, FILTER(CID!B11050:B14794, REGEXMATCH(CID!D11050:D14794, TEXTJOIN(""|"", TRUE, SPLIT(A11050, "";"")))))"),"#N/A")</f>
        <v>#N/A</v>
      </c>
    </row>
    <row r="11051">
      <c r="A11051" s="12" t="str">
        <f>IFERROR(__xludf.DUMMYFUNCTION("TEXTJOIN("";"", TRUE, FILTER(CID!$B$2:$B$14794, CID!B11051=CID!$D$2:$D$14794))"),"#N/A")</f>
        <v>#N/A</v>
      </c>
      <c r="B11051" s="12" t="str">
        <f>IFERROR(__xludf.DUMMYFUNCTION("TEXTJOIN(""; "", TRUE, FILTER(CID!B11051:B14794, REGEXMATCH(CID!D11051:D14794, TEXTJOIN(""|"", TRUE, SPLIT(A11051, "";"")))))"),"#N/A")</f>
        <v>#N/A</v>
      </c>
    </row>
    <row r="11052">
      <c r="A11052" s="12" t="str">
        <f>IFERROR(__xludf.DUMMYFUNCTION("TEXTJOIN("";"", TRUE, FILTER(CID!$B$2:$B$14794, CID!B11052=CID!$D$2:$D$14794))"),"#N/A")</f>
        <v>#N/A</v>
      </c>
      <c r="B11052" s="12" t="str">
        <f>IFERROR(__xludf.DUMMYFUNCTION("TEXTJOIN(""; "", TRUE, FILTER(CID!B11052:B14794, REGEXMATCH(CID!D11052:D14794, TEXTJOIN(""|"", TRUE, SPLIT(A11052, "";"")))))"),"#N/A")</f>
        <v>#N/A</v>
      </c>
    </row>
    <row r="11053">
      <c r="A11053" s="12" t="str">
        <f>IFERROR(__xludf.DUMMYFUNCTION("TEXTJOIN("";"", TRUE, FILTER(CID!$B$2:$B$14794, CID!B11053=CID!$D$2:$D$14794))"),"#N/A")</f>
        <v>#N/A</v>
      </c>
      <c r="B11053" s="12" t="str">
        <f>IFERROR(__xludf.DUMMYFUNCTION("TEXTJOIN(""; "", TRUE, FILTER(CID!B11053:B14794, REGEXMATCH(CID!D11053:D14794, TEXTJOIN(""|"", TRUE, SPLIT(A11053, "";"")))))"),"#N/A")</f>
        <v>#N/A</v>
      </c>
    </row>
    <row r="11054">
      <c r="A11054" s="12" t="str">
        <f>IFERROR(__xludf.DUMMYFUNCTION("TEXTJOIN("";"", TRUE, FILTER(CID!$B$2:$B$14794, CID!B11054=CID!$D$2:$D$14794))"),"#N/A")</f>
        <v>#N/A</v>
      </c>
      <c r="B11054" s="12" t="str">
        <f>IFERROR(__xludf.DUMMYFUNCTION("TEXTJOIN(""; "", TRUE, FILTER(CID!B11054:B14794, REGEXMATCH(CID!D11054:D14794, TEXTJOIN(""|"", TRUE, SPLIT(A11054, "";"")))))"),"#N/A")</f>
        <v>#N/A</v>
      </c>
    </row>
    <row r="11055">
      <c r="A11055" s="12" t="str">
        <f>IFERROR(__xludf.DUMMYFUNCTION("TEXTJOIN("";"", TRUE, FILTER(CID!$B$2:$B$14794, CID!B11055=CID!$D$2:$D$14794))"),"#N/A")</f>
        <v>#N/A</v>
      </c>
      <c r="B11055" s="12" t="str">
        <f>IFERROR(__xludf.DUMMYFUNCTION("TEXTJOIN(""; "", TRUE, FILTER(CID!B11055:B14794, REGEXMATCH(CID!D11055:D14794, TEXTJOIN(""|"", TRUE, SPLIT(A11055, "";"")))))"),"#N/A")</f>
        <v>#N/A</v>
      </c>
    </row>
    <row r="11056">
      <c r="A11056" s="12" t="str">
        <f>IFERROR(__xludf.DUMMYFUNCTION("TEXTJOIN("";"", TRUE, FILTER(CID!$B$2:$B$14794, CID!B11056=CID!$D$2:$D$14794))"),"#N/A")</f>
        <v>#N/A</v>
      </c>
      <c r="B11056" s="12" t="str">
        <f>IFERROR(__xludf.DUMMYFUNCTION("TEXTJOIN(""; "", TRUE, FILTER(CID!B11056:B14794, REGEXMATCH(CID!D11056:D14794, TEXTJOIN(""|"", TRUE, SPLIT(A11056, "";"")))))"),"#N/A")</f>
        <v>#N/A</v>
      </c>
    </row>
    <row r="11057">
      <c r="A11057" s="12" t="str">
        <f>IFERROR(__xludf.DUMMYFUNCTION("TEXTJOIN("";"", TRUE, FILTER(CID!$B$2:$B$14794, CID!B11057=CID!$D$2:$D$14794))"),"#N/A")</f>
        <v>#N/A</v>
      </c>
      <c r="B11057" s="12" t="str">
        <f>IFERROR(__xludf.DUMMYFUNCTION("TEXTJOIN(""; "", TRUE, FILTER(CID!B11057:B14794, REGEXMATCH(CID!D11057:D14794, TEXTJOIN(""|"", TRUE, SPLIT(A11057, "";"")))))"),"#N/A")</f>
        <v>#N/A</v>
      </c>
    </row>
    <row r="11058">
      <c r="A11058" s="12" t="str">
        <f>IFERROR(__xludf.DUMMYFUNCTION("TEXTJOIN("";"", TRUE, FILTER(CID!$B$2:$B$14794, CID!B11058=CID!$D$2:$D$14794))"),"#N/A")</f>
        <v>#N/A</v>
      </c>
      <c r="B11058" s="12" t="str">
        <f>IFERROR(__xludf.DUMMYFUNCTION("TEXTJOIN(""; "", TRUE, FILTER(CID!B11058:B14794, REGEXMATCH(CID!D11058:D14794, TEXTJOIN(""|"", TRUE, SPLIT(A11058, "";"")))))"),"#N/A")</f>
        <v>#N/A</v>
      </c>
    </row>
    <row r="11059">
      <c r="A11059" s="12" t="str">
        <f>IFERROR(__xludf.DUMMYFUNCTION("TEXTJOIN("";"", TRUE, FILTER(CID!$B$2:$B$14794, CID!B11059=CID!$D$2:$D$14794))"),"#N/A")</f>
        <v>#N/A</v>
      </c>
      <c r="B11059" s="12" t="str">
        <f>IFERROR(__xludf.DUMMYFUNCTION("TEXTJOIN(""; "", TRUE, FILTER(CID!B11059:B14794, REGEXMATCH(CID!D11059:D14794, TEXTJOIN(""|"", TRUE, SPLIT(A11059, "";"")))))"),"#N/A")</f>
        <v>#N/A</v>
      </c>
    </row>
    <row r="11060">
      <c r="A11060" s="12" t="str">
        <f>IFERROR(__xludf.DUMMYFUNCTION("TEXTJOIN("";"", TRUE, FILTER(CID!$B$2:$B$14794, CID!B11060=CID!$D$2:$D$14794))"),"#N/A")</f>
        <v>#N/A</v>
      </c>
      <c r="B11060" s="12" t="str">
        <f>IFERROR(__xludf.DUMMYFUNCTION("TEXTJOIN(""; "", TRUE, FILTER(CID!B11060:B14794, REGEXMATCH(CID!D11060:D14794, TEXTJOIN(""|"", TRUE, SPLIT(A11060, "";"")))))"),"#N/A")</f>
        <v>#N/A</v>
      </c>
    </row>
    <row r="11061">
      <c r="A11061" s="12" t="str">
        <f>IFERROR(__xludf.DUMMYFUNCTION("TEXTJOIN("";"", TRUE, FILTER(CID!$B$2:$B$14794, CID!B11061=CID!$D$2:$D$14794))"),"#N/A")</f>
        <v>#N/A</v>
      </c>
      <c r="B11061" s="12" t="str">
        <f>IFERROR(__xludf.DUMMYFUNCTION("TEXTJOIN(""; "", TRUE, FILTER(CID!B11061:B14794, REGEXMATCH(CID!D11061:D14794, TEXTJOIN(""|"", TRUE, SPLIT(A11061, "";"")))))"),"#N/A")</f>
        <v>#N/A</v>
      </c>
    </row>
    <row r="11062">
      <c r="A11062" s="12" t="str">
        <f>IFERROR(__xludf.DUMMYFUNCTION("TEXTJOIN("";"", TRUE, FILTER(CID!$B$2:$B$14794, CID!B11062=CID!$D$2:$D$14794))"),"#N/A")</f>
        <v>#N/A</v>
      </c>
      <c r="B11062" s="12" t="str">
        <f>IFERROR(__xludf.DUMMYFUNCTION("TEXTJOIN(""; "", TRUE, FILTER(CID!B11062:B14794, REGEXMATCH(CID!D11062:D14794, TEXTJOIN(""|"", TRUE, SPLIT(A11062, "";"")))))"),"#N/A")</f>
        <v>#N/A</v>
      </c>
    </row>
    <row r="11063">
      <c r="A11063" s="12" t="str">
        <f>IFERROR(__xludf.DUMMYFUNCTION("TEXTJOIN("";"", TRUE, FILTER(CID!$B$2:$B$14794, CID!B11063=CID!$D$2:$D$14794))"),"#N/A")</f>
        <v>#N/A</v>
      </c>
      <c r="B11063" s="12" t="str">
        <f>IFERROR(__xludf.DUMMYFUNCTION("TEXTJOIN(""; "", TRUE, FILTER(CID!B11063:B14794, REGEXMATCH(CID!D11063:D14794, TEXTJOIN(""|"", TRUE, SPLIT(A11063, "";"")))))"),"#N/A")</f>
        <v>#N/A</v>
      </c>
    </row>
    <row r="11064">
      <c r="A11064" s="12" t="str">
        <f>IFERROR(__xludf.DUMMYFUNCTION("TEXTJOIN("";"", TRUE, FILTER(CID!$B$2:$B$14794, CID!B11064=CID!$D$2:$D$14794))"),"#N/A")</f>
        <v>#N/A</v>
      </c>
      <c r="B11064" s="12" t="str">
        <f>IFERROR(__xludf.DUMMYFUNCTION("TEXTJOIN(""; "", TRUE, FILTER(CID!B11064:B14794, REGEXMATCH(CID!D11064:D14794, TEXTJOIN(""|"", TRUE, SPLIT(A11064, "";"")))))"),"#N/A")</f>
        <v>#N/A</v>
      </c>
    </row>
    <row r="11065">
      <c r="A11065" s="12" t="str">
        <f>IFERROR(__xludf.DUMMYFUNCTION("TEXTJOIN("";"", TRUE, FILTER(CID!$B$2:$B$14794, CID!B11065=CID!$D$2:$D$14794))"),"#N/A")</f>
        <v>#N/A</v>
      </c>
      <c r="B11065" s="12" t="str">
        <f>IFERROR(__xludf.DUMMYFUNCTION("TEXTJOIN(""; "", TRUE, FILTER(CID!B11065:B14794, REGEXMATCH(CID!D11065:D14794, TEXTJOIN(""|"", TRUE, SPLIT(A11065, "";"")))))"),"#N/A")</f>
        <v>#N/A</v>
      </c>
    </row>
    <row r="11066">
      <c r="A11066" s="12" t="str">
        <f>IFERROR(__xludf.DUMMYFUNCTION("TEXTJOIN("";"", TRUE, FILTER(CID!$B$2:$B$14794, CID!B11066=CID!$D$2:$D$14794))"),"#N/A")</f>
        <v>#N/A</v>
      </c>
      <c r="B11066" s="12" t="str">
        <f>IFERROR(__xludf.DUMMYFUNCTION("TEXTJOIN(""; "", TRUE, FILTER(CID!B11066:B14794, REGEXMATCH(CID!D11066:D14794, TEXTJOIN(""|"", TRUE, SPLIT(A11066, "";"")))))"),"#N/A")</f>
        <v>#N/A</v>
      </c>
    </row>
    <row r="11067">
      <c r="A11067" s="12" t="str">
        <f>IFERROR(__xludf.DUMMYFUNCTION("TEXTJOIN("";"", TRUE, FILTER(CID!$B$2:$B$14794, CID!B11067=CID!$D$2:$D$14794))"),"#N/A")</f>
        <v>#N/A</v>
      </c>
      <c r="B11067" s="12" t="str">
        <f>IFERROR(__xludf.DUMMYFUNCTION("TEXTJOIN(""; "", TRUE, FILTER(CID!B11067:B14794, REGEXMATCH(CID!D11067:D14794, TEXTJOIN(""|"", TRUE, SPLIT(A11067, "";"")))))"),"#N/A")</f>
        <v>#N/A</v>
      </c>
    </row>
    <row r="11068">
      <c r="A11068" s="12" t="str">
        <f>IFERROR(__xludf.DUMMYFUNCTION("TEXTJOIN("";"", TRUE, FILTER(CID!$B$2:$B$14794, CID!B11068=CID!$D$2:$D$14794))"),"#N/A")</f>
        <v>#N/A</v>
      </c>
      <c r="B11068" s="12" t="str">
        <f>IFERROR(__xludf.DUMMYFUNCTION("TEXTJOIN(""; "", TRUE, FILTER(CID!B11068:B14794, REGEXMATCH(CID!D11068:D14794, TEXTJOIN(""|"", TRUE, SPLIT(A11068, "";"")))))"),"#N/A")</f>
        <v>#N/A</v>
      </c>
    </row>
    <row r="11069">
      <c r="A11069" s="12" t="str">
        <f>IFERROR(__xludf.DUMMYFUNCTION("TEXTJOIN("";"", TRUE, FILTER(CID!$B$2:$B$14794, CID!B11069=CID!$D$2:$D$14794))"),"#N/A")</f>
        <v>#N/A</v>
      </c>
      <c r="B11069" s="12" t="str">
        <f>IFERROR(__xludf.DUMMYFUNCTION("TEXTJOIN(""; "", TRUE, FILTER(CID!B11069:B14794, REGEXMATCH(CID!D11069:D14794, TEXTJOIN(""|"", TRUE, SPLIT(A11069, "";"")))))"),"#N/A")</f>
        <v>#N/A</v>
      </c>
    </row>
    <row r="11070">
      <c r="A11070" s="12" t="str">
        <f>IFERROR(__xludf.DUMMYFUNCTION("TEXTJOIN("";"", TRUE, FILTER(CID!$B$2:$B$14794, CID!B11070=CID!$D$2:$D$14794))"),"#N/A")</f>
        <v>#N/A</v>
      </c>
      <c r="B11070" s="12" t="str">
        <f>IFERROR(__xludf.DUMMYFUNCTION("TEXTJOIN(""; "", TRUE, FILTER(CID!B11070:B14794, REGEXMATCH(CID!D11070:D14794, TEXTJOIN(""|"", TRUE, SPLIT(A11070, "";"")))))"),"#N/A")</f>
        <v>#N/A</v>
      </c>
    </row>
    <row r="11071">
      <c r="A11071" s="12" t="str">
        <f>IFERROR(__xludf.DUMMYFUNCTION("TEXTJOIN("";"", TRUE, FILTER(CID!$B$2:$B$14794, CID!B11071=CID!$D$2:$D$14794))"),"#N/A")</f>
        <v>#N/A</v>
      </c>
      <c r="B11071" s="12" t="str">
        <f>IFERROR(__xludf.DUMMYFUNCTION("TEXTJOIN(""; "", TRUE, FILTER(CID!B11071:B14794, REGEXMATCH(CID!D11071:D14794, TEXTJOIN(""|"", TRUE, SPLIT(A11071, "";"")))))"),"#N/A")</f>
        <v>#N/A</v>
      </c>
    </row>
    <row r="11072">
      <c r="A11072" s="12" t="str">
        <f>IFERROR(__xludf.DUMMYFUNCTION("TEXTJOIN("";"", TRUE, FILTER(CID!$B$2:$B$14794, CID!B11072=CID!$D$2:$D$14794))"),"#N/A")</f>
        <v>#N/A</v>
      </c>
      <c r="B11072" s="12" t="str">
        <f>IFERROR(__xludf.DUMMYFUNCTION("TEXTJOIN(""; "", TRUE, FILTER(CID!B11072:B14794, REGEXMATCH(CID!D11072:D14794, TEXTJOIN(""|"", TRUE, SPLIT(A11072, "";"")))))"),"#N/A")</f>
        <v>#N/A</v>
      </c>
    </row>
    <row r="11073">
      <c r="A11073" s="12" t="str">
        <f>IFERROR(__xludf.DUMMYFUNCTION("TEXTJOIN("";"", TRUE, FILTER(CID!$B$2:$B$14794, CID!B11073=CID!$D$2:$D$14794))"),"#N/A")</f>
        <v>#N/A</v>
      </c>
      <c r="B11073" s="12" t="str">
        <f>IFERROR(__xludf.DUMMYFUNCTION("TEXTJOIN(""; "", TRUE, FILTER(CID!B11073:B14794, REGEXMATCH(CID!D11073:D14794, TEXTJOIN(""|"", TRUE, SPLIT(A11073, "";"")))))"),"#N/A")</f>
        <v>#N/A</v>
      </c>
    </row>
    <row r="11074">
      <c r="A11074" s="12" t="str">
        <f>IFERROR(__xludf.DUMMYFUNCTION("TEXTJOIN("";"", TRUE, FILTER(CID!$B$2:$B$14794, CID!B11074=CID!$D$2:$D$14794))"),"#N/A")</f>
        <v>#N/A</v>
      </c>
      <c r="B11074" s="12" t="str">
        <f>IFERROR(__xludf.DUMMYFUNCTION("TEXTJOIN(""; "", TRUE, FILTER(CID!B11074:B14794, REGEXMATCH(CID!D11074:D14794, TEXTJOIN(""|"", TRUE, SPLIT(A11074, "";"")))))"),"#N/A")</f>
        <v>#N/A</v>
      </c>
    </row>
    <row r="11075">
      <c r="A11075" s="12" t="str">
        <f>IFERROR(__xludf.DUMMYFUNCTION("TEXTJOIN("";"", TRUE, FILTER(CID!$B$2:$B$14794, CID!B11075=CID!$D$2:$D$14794))"),"#N/A")</f>
        <v>#N/A</v>
      </c>
      <c r="B11075" s="12" t="str">
        <f>IFERROR(__xludf.DUMMYFUNCTION("TEXTJOIN(""; "", TRUE, FILTER(CID!B11075:B14794, REGEXMATCH(CID!D11075:D14794, TEXTJOIN(""|"", TRUE, SPLIT(A11075, "";"")))))"),"#N/A")</f>
        <v>#N/A</v>
      </c>
    </row>
    <row r="11076">
      <c r="A11076" s="12" t="str">
        <f>IFERROR(__xludf.DUMMYFUNCTION("TEXTJOIN("";"", TRUE, FILTER(CID!$B$2:$B$14794, CID!B11076=CID!$D$2:$D$14794))"),"#N/A")</f>
        <v>#N/A</v>
      </c>
      <c r="B11076" s="12" t="str">
        <f>IFERROR(__xludf.DUMMYFUNCTION("TEXTJOIN(""; "", TRUE, FILTER(CID!B11076:B14794, REGEXMATCH(CID!D11076:D14794, TEXTJOIN(""|"", TRUE, SPLIT(A11076, "";"")))))"),"#N/A")</f>
        <v>#N/A</v>
      </c>
    </row>
    <row r="11077">
      <c r="A11077" s="12" t="str">
        <f>IFERROR(__xludf.DUMMYFUNCTION("TEXTJOIN("";"", TRUE, FILTER(CID!$B$2:$B$14794, CID!B11077=CID!$D$2:$D$14794))"),"#N/A")</f>
        <v>#N/A</v>
      </c>
      <c r="B11077" s="12" t="str">
        <f>IFERROR(__xludf.DUMMYFUNCTION("TEXTJOIN(""; "", TRUE, FILTER(CID!B11077:B14794, REGEXMATCH(CID!D11077:D14794, TEXTJOIN(""|"", TRUE, SPLIT(A11077, "";"")))))"),"#N/A")</f>
        <v>#N/A</v>
      </c>
    </row>
    <row r="11078">
      <c r="A11078" s="12" t="str">
        <f>IFERROR(__xludf.DUMMYFUNCTION("TEXTJOIN("";"", TRUE, FILTER(CID!$B$2:$B$14794, CID!B11078=CID!$D$2:$D$14794))"),"#N/A")</f>
        <v>#N/A</v>
      </c>
      <c r="B11078" s="12" t="str">
        <f>IFERROR(__xludf.DUMMYFUNCTION("TEXTJOIN(""; "", TRUE, FILTER(CID!B11078:B14794, REGEXMATCH(CID!D11078:D14794, TEXTJOIN(""|"", TRUE, SPLIT(A11078, "";"")))))"),"#N/A")</f>
        <v>#N/A</v>
      </c>
    </row>
    <row r="11079">
      <c r="A11079" s="12" t="str">
        <f>IFERROR(__xludf.DUMMYFUNCTION("TEXTJOIN("";"", TRUE, FILTER(CID!$B$2:$B$14794, CID!B11079=CID!$D$2:$D$14794))"),"#N/A")</f>
        <v>#N/A</v>
      </c>
      <c r="B11079" s="12" t="str">
        <f>IFERROR(__xludf.DUMMYFUNCTION("TEXTJOIN(""; "", TRUE, FILTER(CID!B11079:B14794, REGEXMATCH(CID!D11079:D14794, TEXTJOIN(""|"", TRUE, SPLIT(A11079, "";"")))))"),"#N/A")</f>
        <v>#N/A</v>
      </c>
    </row>
    <row r="11080">
      <c r="A11080" s="12" t="str">
        <f>IFERROR(__xludf.DUMMYFUNCTION("TEXTJOIN("";"", TRUE, FILTER(CID!$B$2:$B$14794, CID!B11080=CID!$D$2:$D$14794))"),"#N/A")</f>
        <v>#N/A</v>
      </c>
      <c r="B11080" s="12" t="str">
        <f>IFERROR(__xludf.DUMMYFUNCTION("TEXTJOIN(""; "", TRUE, FILTER(CID!B11080:B14794, REGEXMATCH(CID!D11080:D14794, TEXTJOIN(""|"", TRUE, SPLIT(A11080, "";"")))))"),"#N/A")</f>
        <v>#N/A</v>
      </c>
    </row>
    <row r="11081">
      <c r="A11081" s="12" t="str">
        <f>IFERROR(__xludf.DUMMYFUNCTION("TEXTJOIN("";"", TRUE, FILTER(CID!$B$2:$B$14794, CID!B11081=CID!$D$2:$D$14794))"),"#N/A")</f>
        <v>#N/A</v>
      </c>
      <c r="B11081" s="12" t="str">
        <f>IFERROR(__xludf.DUMMYFUNCTION("TEXTJOIN(""; "", TRUE, FILTER(CID!B11081:B14794, REGEXMATCH(CID!D11081:D14794, TEXTJOIN(""|"", TRUE, SPLIT(A11081, "";"")))))"),"#N/A")</f>
        <v>#N/A</v>
      </c>
    </row>
    <row r="11082">
      <c r="A11082" s="12" t="str">
        <f>IFERROR(__xludf.DUMMYFUNCTION("TEXTJOIN("";"", TRUE, FILTER(CID!$B$2:$B$14794, CID!B11082=CID!$D$2:$D$14794))"),"#N/A")</f>
        <v>#N/A</v>
      </c>
      <c r="B11082" s="12" t="str">
        <f>IFERROR(__xludf.DUMMYFUNCTION("TEXTJOIN(""; "", TRUE, FILTER(CID!B11082:B14794, REGEXMATCH(CID!D11082:D14794, TEXTJOIN(""|"", TRUE, SPLIT(A11082, "";"")))))"),"#N/A")</f>
        <v>#N/A</v>
      </c>
    </row>
    <row r="11083">
      <c r="A11083" s="12" t="str">
        <f>IFERROR(__xludf.DUMMYFUNCTION("TEXTJOIN("";"", TRUE, FILTER(CID!$B$2:$B$14794, CID!B11083=CID!$D$2:$D$14794))"),"#N/A")</f>
        <v>#N/A</v>
      </c>
      <c r="B11083" s="12" t="str">
        <f>IFERROR(__xludf.DUMMYFUNCTION("TEXTJOIN(""; "", TRUE, FILTER(CID!B11083:B14794, REGEXMATCH(CID!D11083:D14794, TEXTJOIN(""|"", TRUE, SPLIT(A11083, "";"")))))"),"#N/A")</f>
        <v>#N/A</v>
      </c>
    </row>
    <row r="11084">
      <c r="A11084" s="12" t="str">
        <f>IFERROR(__xludf.DUMMYFUNCTION("TEXTJOIN("";"", TRUE, FILTER(CID!$B$2:$B$14794, CID!B11084=CID!$D$2:$D$14794))"),"#N/A")</f>
        <v>#N/A</v>
      </c>
      <c r="B11084" s="12" t="str">
        <f>IFERROR(__xludf.DUMMYFUNCTION("TEXTJOIN(""; "", TRUE, FILTER(CID!B11084:B14794, REGEXMATCH(CID!D11084:D14794, TEXTJOIN(""|"", TRUE, SPLIT(A11084, "";"")))))"),"#N/A")</f>
        <v>#N/A</v>
      </c>
    </row>
    <row r="11085">
      <c r="A11085" s="12" t="str">
        <f>IFERROR(__xludf.DUMMYFUNCTION("TEXTJOIN("";"", TRUE, FILTER(CID!$B$2:$B$14794, CID!B11085=CID!$D$2:$D$14794))"),"#N/A")</f>
        <v>#N/A</v>
      </c>
      <c r="B11085" s="12" t="str">
        <f>IFERROR(__xludf.DUMMYFUNCTION("TEXTJOIN(""; "", TRUE, FILTER(CID!B11085:B14794, REGEXMATCH(CID!D11085:D14794, TEXTJOIN(""|"", TRUE, SPLIT(A11085, "";"")))))"),"#N/A")</f>
        <v>#N/A</v>
      </c>
    </row>
    <row r="11086">
      <c r="A11086" s="12" t="str">
        <f>IFERROR(__xludf.DUMMYFUNCTION("TEXTJOIN("";"", TRUE, FILTER(CID!$B$2:$B$14794, CID!B11086=CID!$D$2:$D$14794))"),"#N/A")</f>
        <v>#N/A</v>
      </c>
      <c r="B11086" s="12" t="str">
        <f>IFERROR(__xludf.DUMMYFUNCTION("TEXTJOIN(""; "", TRUE, FILTER(CID!B11086:B14794, REGEXMATCH(CID!D11086:D14794, TEXTJOIN(""|"", TRUE, SPLIT(A11086, "";"")))))"),"#N/A")</f>
        <v>#N/A</v>
      </c>
    </row>
    <row r="11087">
      <c r="A11087" s="12" t="str">
        <f>IFERROR(__xludf.DUMMYFUNCTION("TEXTJOIN("";"", TRUE, FILTER(CID!$B$2:$B$14794, CID!B11087=CID!$D$2:$D$14794))"),"#N/A")</f>
        <v>#N/A</v>
      </c>
      <c r="B11087" s="12" t="str">
        <f>IFERROR(__xludf.DUMMYFUNCTION("TEXTJOIN(""; "", TRUE, FILTER(CID!B11087:B14794, REGEXMATCH(CID!D11087:D14794, TEXTJOIN(""|"", TRUE, SPLIT(A11087, "";"")))))"),"#N/A")</f>
        <v>#N/A</v>
      </c>
    </row>
    <row r="11088">
      <c r="A11088" s="12" t="str">
        <f>IFERROR(__xludf.DUMMYFUNCTION("TEXTJOIN("";"", TRUE, FILTER(CID!$B$2:$B$14794, CID!B11088=CID!$D$2:$D$14794))"),"#N/A")</f>
        <v>#N/A</v>
      </c>
      <c r="B11088" s="12" t="str">
        <f>IFERROR(__xludf.DUMMYFUNCTION("TEXTJOIN(""; "", TRUE, FILTER(CID!B11088:B14794, REGEXMATCH(CID!D11088:D14794, TEXTJOIN(""|"", TRUE, SPLIT(A11088, "";"")))))"),"#N/A")</f>
        <v>#N/A</v>
      </c>
    </row>
    <row r="11089">
      <c r="A11089" s="12" t="str">
        <f>IFERROR(__xludf.DUMMYFUNCTION("TEXTJOIN("";"", TRUE, FILTER(CID!$B$2:$B$14794, CID!B11089=CID!$D$2:$D$14794))"),"#N/A")</f>
        <v>#N/A</v>
      </c>
      <c r="B11089" s="12" t="str">
        <f>IFERROR(__xludf.DUMMYFUNCTION("TEXTJOIN(""; "", TRUE, FILTER(CID!B11089:B14794, REGEXMATCH(CID!D11089:D14794, TEXTJOIN(""|"", TRUE, SPLIT(A11089, "";"")))))"),"#N/A")</f>
        <v>#N/A</v>
      </c>
    </row>
    <row r="11090">
      <c r="A11090" s="12" t="str">
        <f>IFERROR(__xludf.DUMMYFUNCTION("TEXTJOIN("";"", TRUE, FILTER(CID!$B$2:$B$14794, CID!B11090=CID!$D$2:$D$14794))"),"#N/A")</f>
        <v>#N/A</v>
      </c>
      <c r="B11090" s="12" t="str">
        <f>IFERROR(__xludf.DUMMYFUNCTION("TEXTJOIN(""; "", TRUE, FILTER(CID!B11090:B14794, REGEXMATCH(CID!D11090:D14794, TEXTJOIN(""|"", TRUE, SPLIT(A11090, "";"")))))"),"#N/A")</f>
        <v>#N/A</v>
      </c>
    </row>
    <row r="11091">
      <c r="A11091" s="12" t="str">
        <f>IFERROR(__xludf.DUMMYFUNCTION("TEXTJOIN("";"", TRUE, FILTER(CID!$B$2:$B$14794, CID!B11091=CID!$D$2:$D$14794))"),"#N/A")</f>
        <v>#N/A</v>
      </c>
      <c r="B11091" s="12" t="str">
        <f>IFERROR(__xludf.DUMMYFUNCTION("TEXTJOIN(""; "", TRUE, FILTER(CID!B11091:B14794, REGEXMATCH(CID!D11091:D14794, TEXTJOIN(""|"", TRUE, SPLIT(A11091, "";"")))))"),"#N/A")</f>
        <v>#N/A</v>
      </c>
    </row>
    <row r="11092">
      <c r="A11092" s="12" t="str">
        <f>IFERROR(__xludf.DUMMYFUNCTION("TEXTJOIN("";"", TRUE, FILTER(CID!$B$2:$B$14794, CID!B11092=CID!$D$2:$D$14794))"),"#N/A")</f>
        <v>#N/A</v>
      </c>
      <c r="B11092" s="12" t="str">
        <f>IFERROR(__xludf.DUMMYFUNCTION("TEXTJOIN(""; "", TRUE, FILTER(CID!B11092:B14794, REGEXMATCH(CID!D11092:D14794, TEXTJOIN(""|"", TRUE, SPLIT(A11092, "";"")))))"),"#N/A")</f>
        <v>#N/A</v>
      </c>
    </row>
    <row r="11093">
      <c r="A11093" s="12" t="str">
        <f>IFERROR(__xludf.DUMMYFUNCTION("TEXTJOIN("";"", TRUE, FILTER(CID!$B$2:$B$14794, CID!B11093=CID!$D$2:$D$14794))"),"#N/A")</f>
        <v>#N/A</v>
      </c>
      <c r="B11093" s="12" t="str">
        <f>IFERROR(__xludf.DUMMYFUNCTION("TEXTJOIN(""; "", TRUE, FILTER(CID!B11093:B14794, REGEXMATCH(CID!D11093:D14794, TEXTJOIN(""|"", TRUE, SPLIT(A11093, "";"")))))"),"#N/A")</f>
        <v>#N/A</v>
      </c>
    </row>
    <row r="11094">
      <c r="A11094" s="12" t="str">
        <f>IFERROR(__xludf.DUMMYFUNCTION("TEXTJOIN("";"", TRUE, FILTER(CID!$B$2:$B$14794, CID!B11094=CID!$D$2:$D$14794))"),"#N/A")</f>
        <v>#N/A</v>
      </c>
      <c r="B11094" s="12" t="str">
        <f>IFERROR(__xludf.DUMMYFUNCTION("TEXTJOIN(""; "", TRUE, FILTER(CID!B11094:B14794, REGEXMATCH(CID!D11094:D14794, TEXTJOIN(""|"", TRUE, SPLIT(A11094, "";"")))))"),"#N/A")</f>
        <v>#N/A</v>
      </c>
    </row>
    <row r="11095">
      <c r="A11095" s="12" t="str">
        <f>IFERROR(__xludf.DUMMYFUNCTION("TEXTJOIN("";"", TRUE, FILTER(CID!$B$2:$B$14794, CID!B11095=CID!$D$2:$D$14794))"),"#N/A")</f>
        <v>#N/A</v>
      </c>
      <c r="B11095" s="12" t="str">
        <f>IFERROR(__xludf.DUMMYFUNCTION("TEXTJOIN(""; "", TRUE, FILTER(CID!B11095:B14794, REGEXMATCH(CID!D11095:D14794, TEXTJOIN(""|"", TRUE, SPLIT(A11095, "";"")))))"),"#N/A")</f>
        <v>#N/A</v>
      </c>
    </row>
    <row r="11096">
      <c r="A11096" s="12" t="str">
        <f>IFERROR(__xludf.DUMMYFUNCTION("TEXTJOIN("";"", TRUE, FILTER(CID!$B$2:$B$14794, CID!B11096=CID!$D$2:$D$14794))"),"#N/A")</f>
        <v>#N/A</v>
      </c>
      <c r="B11096" s="12" t="str">
        <f>IFERROR(__xludf.DUMMYFUNCTION("TEXTJOIN(""; "", TRUE, FILTER(CID!B11096:B14794, REGEXMATCH(CID!D11096:D14794, TEXTJOIN(""|"", TRUE, SPLIT(A11096, "";"")))))"),"#N/A")</f>
        <v>#N/A</v>
      </c>
    </row>
    <row r="11097">
      <c r="A11097" s="12" t="str">
        <f>IFERROR(__xludf.DUMMYFUNCTION("TEXTJOIN("";"", TRUE, FILTER(CID!$B$2:$B$14794, CID!B11097=CID!$D$2:$D$14794))"),"#N/A")</f>
        <v>#N/A</v>
      </c>
      <c r="B11097" s="12" t="str">
        <f>IFERROR(__xludf.DUMMYFUNCTION("TEXTJOIN(""; "", TRUE, FILTER(CID!B11097:B14794, REGEXMATCH(CID!D11097:D14794, TEXTJOIN(""|"", TRUE, SPLIT(A11097, "";"")))))"),"#N/A")</f>
        <v>#N/A</v>
      </c>
    </row>
    <row r="11098">
      <c r="A11098" s="12" t="str">
        <f>IFERROR(__xludf.DUMMYFUNCTION("TEXTJOIN("";"", TRUE, FILTER(CID!$B$2:$B$14794, CID!B11098=CID!$D$2:$D$14794))"),"#N/A")</f>
        <v>#N/A</v>
      </c>
      <c r="B11098" s="12" t="str">
        <f>IFERROR(__xludf.DUMMYFUNCTION("TEXTJOIN(""; "", TRUE, FILTER(CID!B11098:B14794, REGEXMATCH(CID!D11098:D14794, TEXTJOIN(""|"", TRUE, SPLIT(A11098, "";"")))))"),"#N/A")</f>
        <v>#N/A</v>
      </c>
    </row>
    <row r="11099">
      <c r="A11099" s="12" t="str">
        <f>IFERROR(__xludf.DUMMYFUNCTION("TEXTJOIN("";"", TRUE, FILTER(CID!$B$2:$B$14794, CID!B11099=CID!$D$2:$D$14794))"),"#N/A")</f>
        <v>#N/A</v>
      </c>
      <c r="B11099" s="12" t="str">
        <f>IFERROR(__xludf.DUMMYFUNCTION("TEXTJOIN(""; "", TRUE, FILTER(CID!B11099:B14794, REGEXMATCH(CID!D11099:D14794, TEXTJOIN(""|"", TRUE, SPLIT(A11099, "";"")))))"),"#N/A")</f>
        <v>#N/A</v>
      </c>
    </row>
    <row r="11100">
      <c r="A11100" s="12" t="str">
        <f>IFERROR(__xludf.DUMMYFUNCTION("TEXTJOIN("";"", TRUE, FILTER(CID!$B$2:$B$14794, CID!B11100=CID!$D$2:$D$14794))"),"#N/A")</f>
        <v>#N/A</v>
      </c>
      <c r="B11100" s="12" t="str">
        <f>IFERROR(__xludf.DUMMYFUNCTION("TEXTJOIN(""; "", TRUE, FILTER(CID!B11100:B14794, REGEXMATCH(CID!D11100:D14794, TEXTJOIN(""|"", TRUE, SPLIT(A11100, "";"")))))"),"#N/A")</f>
        <v>#N/A</v>
      </c>
    </row>
    <row r="11101">
      <c r="A11101" s="12" t="str">
        <f>IFERROR(__xludf.DUMMYFUNCTION("TEXTJOIN("";"", TRUE, FILTER(CID!$B$2:$B$14794, CID!B11101=CID!$D$2:$D$14794))"),"#N/A")</f>
        <v>#N/A</v>
      </c>
      <c r="B11101" s="12" t="str">
        <f>IFERROR(__xludf.DUMMYFUNCTION("TEXTJOIN(""; "", TRUE, FILTER(CID!B11101:B14794, REGEXMATCH(CID!D11101:D14794, TEXTJOIN(""|"", TRUE, SPLIT(A11101, "";"")))))"),"#N/A")</f>
        <v>#N/A</v>
      </c>
    </row>
    <row r="11102">
      <c r="A11102" s="12" t="str">
        <f>IFERROR(__xludf.DUMMYFUNCTION("TEXTJOIN("";"", TRUE, FILTER(CID!$B$2:$B$14794, CID!B11102=CID!$D$2:$D$14794))"),"#N/A")</f>
        <v>#N/A</v>
      </c>
      <c r="B11102" s="12" t="str">
        <f>IFERROR(__xludf.DUMMYFUNCTION("TEXTJOIN(""; "", TRUE, FILTER(CID!B11102:B14794, REGEXMATCH(CID!D11102:D14794, TEXTJOIN(""|"", TRUE, SPLIT(A11102, "";"")))))"),"#N/A")</f>
        <v>#N/A</v>
      </c>
    </row>
    <row r="11103">
      <c r="A11103" s="12" t="str">
        <f>IFERROR(__xludf.DUMMYFUNCTION("TEXTJOIN("";"", TRUE, FILTER(CID!$B$2:$B$14794, CID!B11103=CID!$D$2:$D$14794))"),"#N/A")</f>
        <v>#N/A</v>
      </c>
      <c r="B11103" s="12" t="str">
        <f>IFERROR(__xludf.DUMMYFUNCTION("TEXTJOIN(""; "", TRUE, FILTER(CID!B11103:B14794, REGEXMATCH(CID!D11103:D14794, TEXTJOIN(""|"", TRUE, SPLIT(A11103, "";"")))))"),"#N/A")</f>
        <v>#N/A</v>
      </c>
    </row>
    <row r="11104">
      <c r="A11104" s="12" t="str">
        <f>IFERROR(__xludf.DUMMYFUNCTION("TEXTJOIN("";"", TRUE, FILTER(CID!$B$2:$B$14794, CID!B11104=CID!$D$2:$D$14794))"),"#N/A")</f>
        <v>#N/A</v>
      </c>
      <c r="B11104" s="12" t="str">
        <f>IFERROR(__xludf.DUMMYFUNCTION("TEXTJOIN(""; "", TRUE, FILTER(CID!B11104:B14794, REGEXMATCH(CID!D11104:D14794, TEXTJOIN(""|"", TRUE, SPLIT(A11104, "";"")))))"),"#N/A")</f>
        <v>#N/A</v>
      </c>
    </row>
    <row r="11105">
      <c r="A11105" s="12" t="str">
        <f>IFERROR(__xludf.DUMMYFUNCTION("TEXTJOIN("";"", TRUE, FILTER(CID!$B$2:$B$14794, CID!B11105=CID!$D$2:$D$14794))"),"#N/A")</f>
        <v>#N/A</v>
      </c>
      <c r="B11105" s="12" t="str">
        <f>IFERROR(__xludf.DUMMYFUNCTION("TEXTJOIN(""; "", TRUE, FILTER(CID!B11105:B14794, REGEXMATCH(CID!D11105:D14794, TEXTJOIN(""|"", TRUE, SPLIT(A11105, "";"")))))"),"#N/A")</f>
        <v>#N/A</v>
      </c>
    </row>
    <row r="11106">
      <c r="A11106" s="12" t="str">
        <f>IFERROR(__xludf.DUMMYFUNCTION("TEXTJOIN("";"", TRUE, FILTER(CID!$B$2:$B$14794, CID!B11106=CID!$D$2:$D$14794))"),"#N/A")</f>
        <v>#N/A</v>
      </c>
      <c r="B11106" s="12" t="str">
        <f>IFERROR(__xludf.DUMMYFUNCTION("TEXTJOIN(""; "", TRUE, FILTER(CID!B11106:B14794, REGEXMATCH(CID!D11106:D14794, TEXTJOIN(""|"", TRUE, SPLIT(A11106, "";"")))))"),"#N/A")</f>
        <v>#N/A</v>
      </c>
    </row>
    <row r="11107">
      <c r="A11107" s="12" t="str">
        <f>IFERROR(__xludf.DUMMYFUNCTION("TEXTJOIN("";"", TRUE, FILTER(CID!$B$2:$B$14794, CID!B11107=CID!$D$2:$D$14794))"),"#N/A")</f>
        <v>#N/A</v>
      </c>
      <c r="B11107" s="12" t="str">
        <f>IFERROR(__xludf.DUMMYFUNCTION("TEXTJOIN(""; "", TRUE, FILTER(CID!B11107:B14794, REGEXMATCH(CID!D11107:D14794, TEXTJOIN(""|"", TRUE, SPLIT(A11107, "";"")))))"),"#N/A")</f>
        <v>#N/A</v>
      </c>
    </row>
    <row r="11108">
      <c r="A11108" s="12" t="str">
        <f>IFERROR(__xludf.DUMMYFUNCTION("TEXTJOIN("";"", TRUE, FILTER(CID!$B$2:$B$14794, CID!B11108=CID!$D$2:$D$14794))"),"#N/A")</f>
        <v>#N/A</v>
      </c>
      <c r="B11108" s="12" t="str">
        <f>IFERROR(__xludf.DUMMYFUNCTION("TEXTJOIN(""; "", TRUE, FILTER(CID!B11108:B14794, REGEXMATCH(CID!D11108:D14794, TEXTJOIN(""|"", TRUE, SPLIT(A11108, "";"")))))"),"#N/A")</f>
        <v>#N/A</v>
      </c>
    </row>
    <row r="11109">
      <c r="A11109" s="12" t="str">
        <f>IFERROR(__xludf.DUMMYFUNCTION("TEXTJOIN("";"", TRUE, FILTER(CID!$B$2:$B$14794, CID!B11109=CID!$D$2:$D$14794))"),"#N/A")</f>
        <v>#N/A</v>
      </c>
      <c r="B11109" s="12" t="str">
        <f>IFERROR(__xludf.DUMMYFUNCTION("TEXTJOIN(""; "", TRUE, FILTER(CID!B11109:B14794, REGEXMATCH(CID!D11109:D14794, TEXTJOIN(""|"", TRUE, SPLIT(A11109, "";"")))))"),"#N/A")</f>
        <v>#N/A</v>
      </c>
    </row>
    <row r="11110">
      <c r="A11110" s="12" t="str">
        <f>IFERROR(__xludf.DUMMYFUNCTION("TEXTJOIN("";"", TRUE, FILTER(CID!$B$2:$B$14794, CID!B11110=CID!$D$2:$D$14794))"),"#N/A")</f>
        <v>#N/A</v>
      </c>
      <c r="B11110" s="12" t="str">
        <f>IFERROR(__xludf.DUMMYFUNCTION("TEXTJOIN(""; "", TRUE, FILTER(CID!B11110:B14794, REGEXMATCH(CID!D11110:D14794, TEXTJOIN(""|"", TRUE, SPLIT(A11110, "";"")))))"),"#N/A")</f>
        <v>#N/A</v>
      </c>
    </row>
    <row r="11111">
      <c r="A11111" s="12" t="str">
        <f>IFERROR(__xludf.DUMMYFUNCTION("TEXTJOIN("";"", TRUE, FILTER(CID!$B$2:$B$14794, CID!B11111=CID!$D$2:$D$14794))"),"#N/A")</f>
        <v>#N/A</v>
      </c>
      <c r="B11111" s="12" t="str">
        <f>IFERROR(__xludf.DUMMYFUNCTION("TEXTJOIN(""; "", TRUE, FILTER(CID!B11111:B14794, REGEXMATCH(CID!D11111:D14794, TEXTJOIN(""|"", TRUE, SPLIT(A11111, "";"")))))"),"#N/A")</f>
        <v>#N/A</v>
      </c>
    </row>
    <row r="11112">
      <c r="A11112" s="12" t="str">
        <f>IFERROR(__xludf.DUMMYFUNCTION("TEXTJOIN("";"", TRUE, FILTER(CID!$B$2:$B$14794, CID!B11112=CID!$D$2:$D$14794))"),"#N/A")</f>
        <v>#N/A</v>
      </c>
      <c r="B11112" s="12" t="str">
        <f>IFERROR(__xludf.DUMMYFUNCTION("TEXTJOIN(""; "", TRUE, FILTER(CID!B11112:B14794, REGEXMATCH(CID!D11112:D14794, TEXTJOIN(""|"", TRUE, SPLIT(A11112, "";"")))))"),"#N/A")</f>
        <v>#N/A</v>
      </c>
    </row>
    <row r="11113">
      <c r="A11113" s="12" t="str">
        <f>IFERROR(__xludf.DUMMYFUNCTION("TEXTJOIN("";"", TRUE, FILTER(CID!$B$2:$B$14794, CID!B11113=CID!$D$2:$D$14794))"),"#N/A")</f>
        <v>#N/A</v>
      </c>
      <c r="B11113" s="12" t="str">
        <f>IFERROR(__xludf.DUMMYFUNCTION("TEXTJOIN(""; "", TRUE, FILTER(CID!B11113:B14794, REGEXMATCH(CID!D11113:D14794, TEXTJOIN(""|"", TRUE, SPLIT(A11113, "";"")))))"),"#N/A")</f>
        <v>#N/A</v>
      </c>
    </row>
    <row r="11114">
      <c r="A11114" s="12" t="str">
        <f>IFERROR(__xludf.DUMMYFUNCTION("TEXTJOIN("";"", TRUE, FILTER(CID!$B$2:$B$14794, CID!B11114=CID!$D$2:$D$14794))"),"#N/A")</f>
        <v>#N/A</v>
      </c>
      <c r="B11114" s="12" t="str">
        <f>IFERROR(__xludf.DUMMYFUNCTION("TEXTJOIN(""; "", TRUE, FILTER(CID!B11114:B14794, REGEXMATCH(CID!D11114:D14794, TEXTJOIN(""|"", TRUE, SPLIT(A11114, "";"")))))"),"#N/A")</f>
        <v>#N/A</v>
      </c>
    </row>
    <row r="11115">
      <c r="A11115" s="12" t="str">
        <f>IFERROR(__xludf.DUMMYFUNCTION("TEXTJOIN("";"", TRUE, FILTER(CID!$B$2:$B$14794, CID!B11115=CID!$D$2:$D$14794))"),"#N/A")</f>
        <v>#N/A</v>
      </c>
      <c r="B11115" s="12" t="str">
        <f>IFERROR(__xludf.DUMMYFUNCTION("TEXTJOIN(""; "", TRUE, FILTER(CID!B11115:B14794, REGEXMATCH(CID!D11115:D14794, TEXTJOIN(""|"", TRUE, SPLIT(A11115, "";"")))))"),"#N/A")</f>
        <v>#N/A</v>
      </c>
    </row>
    <row r="11116">
      <c r="A11116" s="12" t="str">
        <f>IFERROR(__xludf.DUMMYFUNCTION("TEXTJOIN("";"", TRUE, FILTER(CID!$B$2:$B$14794, CID!B11116=CID!$D$2:$D$14794))"),"#N/A")</f>
        <v>#N/A</v>
      </c>
      <c r="B11116" s="12" t="str">
        <f>IFERROR(__xludf.DUMMYFUNCTION("TEXTJOIN(""; "", TRUE, FILTER(CID!B11116:B14794, REGEXMATCH(CID!D11116:D14794, TEXTJOIN(""|"", TRUE, SPLIT(A11116, "";"")))))"),"#N/A")</f>
        <v>#N/A</v>
      </c>
    </row>
    <row r="11117">
      <c r="A11117" s="12" t="str">
        <f>IFERROR(__xludf.DUMMYFUNCTION("TEXTJOIN("";"", TRUE, FILTER(CID!$B$2:$B$14794, CID!B11117=CID!$D$2:$D$14794))"),"#N/A")</f>
        <v>#N/A</v>
      </c>
      <c r="B11117" s="12" t="str">
        <f>IFERROR(__xludf.DUMMYFUNCTION("TEXTJOIN(""; "", TRUE, FILTER(CID!B11117:B14794, REGEXMATCH(CID!D11117:D14794, TEXTJOIN(""|"", TRUE, SPLIT(A11117, "";"")))))"),"#N/A")</f>
        <v>#N/A</v>
      </c>
    </row>
    <row r="11118">
      <c r="A11118" s="12" t="str">
        <f>IFERROR(__xludf.DUMMYFUNCTION("TEXTJOIN("";"", TRUE, FILTER(CID!$B$2:$B$14794, CID!B11118=CID!$D$2:$D$14794))"),"#N/A")</f>
        <v>#N/A</v>
      </c>
      <c r="B11118" s="12" t="str">
        <f>IFERROR(__xludf.DUMMYFUNCTION("TEXTJOIN(""; "", TRUE, FILTER(CID!B11118:B14794, REGEXMATCH(CID!D11118:D14794, TEXTJOIN(""|"", TRUE, SPLIT(A11118, "";"")))))"),"#N/A")</f>
        <v>#N/A</v>
      </c>
    </row>
    <row r="11119">
      <c r="A11119" s="12" t="str">
        <f>IFERROR(__xludf.DUMMYFUNCTION("TEXTJOIN("";"", TRUE, FILTER(CID!$B$2:$B$14794, CID!B11119=CID!$D$2:$D$14794))"),"#N/A")</f>
        <v>#N/A</v>
      </c>
      <c r="B11119" s="12" t="str">
        <f>IFERROR(__xludf.DUMMYFUNCTION("TEXTJOIN(""; "", TRUE, FILTER(CID!B11119:B14794, REGEXMATCH(CID!D11119:D14794, TEXTJOIN(""|"", TRUE, SPLIT(A11119, "";"")))))"),"#N/A")</f>
        <v>#N/A</v>
      </c>
    </row>
    <row r="11120">
      <c r="A11120" s="12" t="str">
        <f>IFERROR(__xludf.DUMMYFUNCTION("TEXTJOIN("";"", TRUE, FILTER(CID!$B$2:$B$14794, CID!B11120=CID!$D$2:$D$14794))"),"#N/A")</f>
        <v>#N/A</v>
      </c>
      <c r="B11120" s="12" t="str">
        <f>IFERROR(__xludf.DUMMYFUNCTION("TEXTJOIN(""; "", TRUE, FILTER(CID!B11120:B14794, REGEXMATCH(CID!D11120:D14794, TEXTJOIN(""|"", TRUE, SPLIT(A11120, "";"")))))"),"#N/A")</f>
        <v>#N/A</v>
      </c>
    </row>
    <row r="11121">
      <c r="A11121" s="12" t="str">
        <f>IFERROR(__xludf.DUMMYFUNCTION("TEXTJOIN("";"", TRUE, FILTER(CID!$B$2:$B$14794, CID!B11121=CID!$D$2:$D$14794))"),"#N/A")</f>
        <v>#N/A</v>
      </c>
      <c r="B11121" s="12" t="str">
        <f>IFERROR(__xludf.DUMMYFUNCTION("TEXTJOIN(""; "", TRUE, FILTER(CID!B11121:B14794, REGEXMATCH(CID!D11121:D14794, TEXTJOIN(""|"", TRUE, SPLIT(A11121, "";"")))))"),"#N/A")</f>
        <v>#N/A</v>
      </c>
    </row>
    <row r="11122">
      <c r="A11122" s="12" t="str">
        <f>IFERROR(__xludf.DUMMYFUNCTION("TEXTJOIN("";"", TRUE, FILTER(CID!$B$2:$B$14794, CID!B11122=CID!$D$2:$D$14794))"),"#N/A")</f>
        <v>#N/A</v>
      </c>
      <c r="B11122" s="12" t="str">
        <f>IFERROR(__xludf.DUMMYFUNCTION("TEXTJOIN(""; "", TRUE, FILTER(CID!B11122:B14794, REGEXMATCH(CID!D11122:D14794, TEXTJOIN(""|"", TRUE, SPLIT(A11122, "";"")))))"),"#N/A")</f>
        <v>#N/A</v>
      </c>
    </row>
    <row r="11123">
      <c r="A11123" s="12" t="str">
        <f>IFERROR(__xludf.DUMMYFUNCTION("TEXTJOIN("";"", TRUE, FILTER(CID!$B$2:$B$14794, CID!B11123=CID!$D$2:$D$14794))"),"#N/A")</f>
        <v>#N/A</v>
      </c>
      <c r="B11123" s="12" t="str">
        <f>IFERROR(__xludf.DUMMYFUNCTION("TEXTJOIN(""; "", TRUE, FILTER(CID!B11123:B14794, REGEXMATCH(CID!D11123:D14794, TEXTJOIN(""|"", TRUE, SPLIT(A11123, "";"")))))"),"#N/A")</f>
        <v>#N/A</v>
      </c>
    </row>
    <row r="11124">
      <c r="A11124" s="12" t="str">
        <f>IFERROR(__xludf.DUMMYFUNCTION("TEXTJOIN("";"", TRUE, FILTER(CID!$B$2:$B$14794, CID!B11124=CID!$D$2:$D$14794))"),"#N/A")</f>
        <v>#N/A</v>
      </c>
      <c r="B11124" s="12" t="str">
        <f>IFERROR(__xludf.DUMMYFUNCTION("TEXTJOIN(""; "", TRUE, FILTER(CID!B11124:B14794, REGEXMATCH(CID!D11124:D14794, TEXTJOIN(""|"", TRUE, SPLIT(A11124, "";"")))))"),"#N/A")</f>
        <v>#N/A</v>
      </c>
    </row>
    <row r="11125">
      <c r="A11125" s="12" t="str">
        <f>IFERROR(__xludf.DUMMYFUNCTION("TEXTJOIN("";"", TRUE, FILTER(CID!$B$2:$B$14794, CID!B11125=CID!$D$2:$D$14794))"),"#N/A")</f>
        <v>#N/A</v>
      </c>
      <c r="B11125" s="12" t="str">
        <f>IFERROR(__xludf.DUMMYFUNCTION("TEXTJOIN(""; "", TRUE, FILTER(CID!B11125:B14794, REGEXMATCH(CID!D11125:D14794, TEXTJOIN(""|"", TRUE, SPLIT(A11125, "";"")))))"),"#N/A")</f>
        <v>#N/A</v>
      </c>
    </row>
    <row r="11126">
      <c r="A11126" s="12" t="str">
        <f>IFERROR(__xludf.DUMMYFUNCTION("TEXTJOIN("";"", TRUE, FILTER(CID!$B$2:$B$14794, CID!B11126=CID!$D$2:$D$14794))"),"#N/A")</f>
        <v>#N/A</v>
      </c>
      <c r="B11126" s="12" t="str">
        <f>IFERROR(__xludf.DUMMYFUNCTION("TEXTJOIN(""; "", TRUE, FILTER(CID!B11126:B14794, REGEXMATCH(CID!D11126:D14794, TEXTJOIN(""|"", TRUE, SPLIT(A11126, "";"")))))"),"#N/A")</f>
        <v>#N/A</v>
      </c>
    </row>
    <row r="11127">
      <c r="A11127" s="12" t="str">
        <f>IFERROR(__xludf.DUMMYFUNCTION("TEXTJOIN("";"", TRUE, FILTER(CID!$B$2:$B$14794, CID!B11127=CID!$D$2:$D$14794))"),"#N/A")</f>
        <v>#N/A</v>
      </c>
      <c r="B11127" s="12" t="str">
        <f>IFERROR(__xludf.DUMMYFUNCTION("TEXTJOIN(""; "", TRUE, FILTER(CID!B11127:B14794, REGEXMATCH(CID!D11127:D14794, TEXTJOIN(""|"", TRUE, SPLIT(A11127, "";"")))))"),"#N/A")</f>
        <v>#N/A</v>
      </c>
    </row>
    <row r="11128">
      <c r="A11128" s="12" t="str">
        <f>IFERROR(__xludf.DUMMYFUNCTION("TEXTJOIN("";"", TRUE, FILTER(CID!$B$2:$B$14794, CID!B11128=CID!$D$2:$D$14794))"),"#N/A")</f>
        <v>#N/A</v>
      </c>
      <c r="B11128" s="12" t="str">
        <f>IFERROR(__xludf.DUMMYFUNCTION("TEXTJOIN(""; "", TRUE, FILTER(CID!B11128:B14794, REGEXMATCH(CID!D11128:D14794, TEXTJOIN(""|"", TRUE, SPLIT(A11128, "";"")))))"),"#N/A")</f>
        <v>#N/A</v>
      </c>
    </row>
    <row r="11129">
      <c r="A11129" s="12" t="str">
        <f>IFERROR(__xludf.DUMMYFUNCTION("TEXTJOIN("";"", TRUE, FILTER(CID!$B$2:$B$14794, CID!B11129=CID!$D$2:$D$14794))"),"#N/A")</f>
        <v>#N/A</v>
      </c>
      <c r="B11129" s="12" t="str">
        <f>IFERROR(__xludf.DUMMYFUNCTION("TEXTJOIN(""; "", TRUE, FILTER(CID!B11129:B14794, REGEXMATCH(CID!D11129:D14794, TEXTJOIN(""|"", TRUE, SPLIT(A11129, "";"")))))"),"#N/A")</f>
        <v>#N/A</v>
      </c>
    </row>
    <row r="11130">
      <c r="A11130" s="12" t="str">
        <f>IFERROR(__xludf.DUMMYFUNCTION("TEXTJOIN("";"", TRUE, FILTER(CID!$B$2:$B$14794, CID!B11130=CID!$D$2:$D$14794))"),"#N/A")</f>
        <v>#N/A</v>
      </c>
      <c r="B11130" s="12" t="str">
        <f>IFERROR(__xludf.DUMMYFUNCTION("TEXTJOIN(""; "", TRUE, FILTER(CID!B11130:B14794, REGEXMATCH(CID!D11130:D14794, TEXTJOIN(""|"", TRUE, SPLIT(A11130, "";"")))))"),"#N/A")</f>
        <v>#N/A</v>
      </c>
    </row>
    <row r="11131">
      <c r="A11131" s="12" t="str">
        <f>IFERROR(__xludf.DUMMYFUNCTION("TEXTJOIN("";"", TRUE, FILTER(CID!$B$2:$B$14794, CID!B11131=CID!$D$2:$D$14794))"),"#N/A")</f>
        <v>#N/A</v>
      </c>
      <c r="B11131" s="12" t="str">
        <f>IFERROR(__xludf.DUMMYFUNCTION("TEXTJOIN(""; "", TRUE, FILTER(CID!B11131:B14794, REGEXMATCH(CID!D11131:D14794, TEXTJOIN(""|"", TRUE, SPLIT(A11131, "";"")))))"),"#N/A")</f>
        <v>#N/A</v>
      </c>
    </row>
    <row r="11132">
      <c r="A11132" s="12" t="str">
        <f>IFERROR(__xludf.DUMMYFUNCTION("TEXTJOIN("";"", TRUE, FILTER(CID!$B$2:$B$14794, CID!B11132=CID!$D$2:$D$14794))"),"#N/A")</f>
        <v>#N/A</v>
      </c>
      <c r="B11132" s="12" t="str">
        <f>IFERROR(__xludf.DUMMYFUNCTION("TEXTJOIN(""; "", TRUE, FILTER(CID!B11132:B14794, REGEXMATCH(CID!D11132:D14794, TEXTJOIN(""|"", TRUE, SPLIT(A11132, "";"")))))"),"#N/A")</f>
        <v>#N/A</v>
      </c>
    </row>
    <row r="11133">
      <c r="A11133" s="12" t="str">
        <f>IFERROR(__xludf.DUMMYFUNCTION("TEXTJOIN("";"", TRUE, FILTER(CID!$B$2:$B$14794, CID!B11133=CID!$D$2:$D$14794))"),"#N/A")</f>
        <v>#N/A</v>
      </c>
      <c r="B11133" s="12" t="str">
        <f>IFERROR(__xludf.DUMMYFUNCTION("TEXTJOIN(""; "", TRUE, FILTER(CID!B11133:B14794, REGEXMATCH(CID!D11133:D14794, TEXTJOIN(""|"", TRUE, SPLIT(A11133, "";"")))))"),"#N/A")</f>
        <v>#N/A</v>
      </c>
    </row>
    <row r="11134">
      <c r="A11134" s="12" t="str">
        <f>IFERROR(__xludf.DUMMYFUNCTION("TEXTJOIN("";"", TRUE, FILTER(CID!$B$2:$B$14794, CID!B11134=CID!$D$2:$D$14794))"),"#N/A")</f>
        <v>#N/A</v>
      </c>
      <c r="B11134" s="12" t="str">
        <f>IFERROR(__xludf.DUMMYFUNCTION("TEXTJOIN(""; "", TRUE, FILTER(CID!B11134:B14794, REGEXMATCH(CID!D11134:D14794, TEXTJOIN(""|"", TRUE, SPLIT(A11134, "";"")))))"),"#N/A")</f>
        <v>#N/A</v>
      </c>
    </row>
    <row r="11135">
      <c r="A11135" s="12" t="str">
        <f>IFERROR(__xludf.DUMMYFUNCTION("TEXTJOIN("";"", TRUE, FILTER(CID!$B$2:$B$14794, CID!B11135=CID!$D$2:$D$14794))"),"#N/A")</f>
        <v>#N/A</v>
      </c>
      <c r="B11135" s="12" t="str">
        <f>IFERROR(__xludf.DUMMYFUNCTION("TEXTJOIN(""; "", TRUE, FILTER(CID!B11135:B14794, REGEXMATCH(CID!D11135:D14794, TEXTJOIN(""|"", TRUE, SPLIT(A11135, "";"")))))"),"#N/A")</f>
        <v>#N/A</v>
      </c>
    </row>
    <row r="11136">
      <c r="A11136" s="12" t="str">
        <f>IFERROR(__xludf.DUMMYFUNCTION("TEXTJOIN("";"", TRUE, FILTER(CID!$B$2:$B$14794, CID!B11136=CID!$D$2:$D$14794))"),"#N/A")</f>
        <v>#N/A</v>
      </c>
      <c r="B11136" s="12" t="str">
        <f>IFERROR(__xludf.DUMMYFUNCTION("TEXTJOIN(""; "", TRUE, FILTER(CID!B11136:B14794, REGEXMATCH(CID!D11136:D14794, TEXTJOIN(""|"", TRUE, SPLIT(A11136, "";"")))))"),"#N/A")</f>
        <v>#N/A</v>
      </c>
    </row>
    <row r="11137">
      <c r="A11137" s="12" t="str">
        <f>IFERROR(__xludf.DUMMYFUNCTION("TEXTJOIN("";"", TRUE, FILTER(CID!$B$2:$B$14794, CID!B11137=CID!$D$2:$D$14794))"),"#N/A")</f>
        <v>#N/A</v>
      </c>
      <c r="B11137" s="12" t="str">
        <f>IFERROR(__xludf.DUMMYFUNCTION("TEXTJOIN(""; "", TRUE, FILTER(CID!B11137:B14794, REGEXMATCH(CID!D11137:D14794, TEXTJOIN(""|"", TRUE, SPLIT(A11137, "";"")))))"),"#N/A")</f>
        <v>#N/A</v>
      </c>
    </row>
    <row r="11138">
      <c r="A11138" s="12" t="str">
        <f>IFERROR(__xludf.DUMMYFUNCTION("TEXTJOIN("";"", TRUE, FILTER(CID!$B$2:$B$14794, CID!B11138=CID!$D$2:$D$14794))"),"#N/A")</f>
        <v>#N/A</v>
      </c>
      <c r="B11138" s="12" t="str">
        <f>IFERROR(__xludf.DUMMYFUNCTION("TEXTJOIN(""; "", TRUE, FILTER(CID!B11138:B14794, REGEXMATCH(CID!D11138:D14794, TEXTJOIN(""|"", TRUE, SPLIT(A11138, "";"")))))"),"#N/A")</f>
        <v>#N/A</v>
      </c>
    </row>
    <row r="11139">
      <c r="A11139" s="12" t="str">
        <f>IFERROR(__xludf.DUMMYFUNCTION("TEXTJOIN("";"", TRUE, FILTER(CID!$B$2:$B$14794, CID!B11139=CID!$D$2:$D$14794))"),"#N/A")</f>
        <v>#N/A</v>
      </c>
      <c r="B11139" s="12" t="str">
        <f>IFERROR(__xludf.DUMMYFUNCTION("TEXTJOIN(""; "", TRUE, FILTER(CID!B11139:B14794, REGEXMATCH(CID!D11139:D14794, TEXTJOIN(""|"", TRUE, SPLIT(A11139, "";"")))))"),"#N/A")</f>
        <v>#N/A</v>
      </c>
    </row>
    <row r="11140">
      <c r="A11140" s="12" t="str">
        <f>IFERROR(__xludf.DUMMYFUNCTION("TEXTJOIN("";"", TRUE, FILTER(CID!$B$2:$B$14794, CID!B11140=CID!$D$2:$D$14794))"),"#N/A")</f>
        <v>#N/A</v>
      </c>
      <c r="B11140" s="12" t="str">
        <f>IFERROR(__xludf.DUMMYFUNCTION("TEXTJOIN(""; "", TRUE, FILTER(CID!B11140:B14794, REGEXMATCH(CID!D11140:D14794, TEXTJOIN(""|"", TRUE, SPLIT(A11140, "";"")))))"),"#N/A")</f>
        <v>#N/A</v>
      </c>
    </row>
    <row r="11141">
      <c r="A11141" s="12" t="str">
        <f>IFERROR(__xludf.DUMMYFUNCTION("TEXTJOIN("";"", TRUE, FILTER(CID!$B$2:$B$14794, CID!B11141=CID!$D$2:$D$14794))"),"#N/A")</f>
        <v>#N/A</v>
      </c>
      <c r="B11141" s="12" t="str">
        <f>IFERROR(__xludf.DUMMYFUNCTION("TEXTJOIN(""; "", TRUE, FILTER(CID!B11141:B14794, REGEXMATCH(CID!D11141:D14794, TEXTJOIN(""|"", TRUE, SPLIT(A11141, "";"")))))"),"#N/A")</f>
        <v>#N/A</v>
      </c>
    </row>
    <row r="11142">
      <c r="A11142" s="12" t="str">
        <f>IFERROR(__xludf.DUMMYFUNCTION("TEXTJOIN("";"", TRUE, FILTER(CID!$B$2:$B$14794, CID!B11142=CID!$D$2:$D$14794))"),"#N/A")</f>
        <v>#N/A</v>
      </c>
      <c r="B11142" s="12" t="str">
        <f>IFERROR(__xludf.DUMMYFUNCTION("TEXTJOIN(""; "", TRUE, FILTER(CID!B11142:B14794, REGEXMATCH(CID!D11142:D14794, TEXTJOIN(""|"", TRUE, SPLIT(A11142, "";"")))))"),"#N/A")</f>
        <v>#N/A</v>
      </c>
    </row>
    <row r="11143">
      <c r="A11143" s="12" t="str">
        <f>IFERROR(__xludf.DUMMYFUNCTION("TEXTJOIN("";"", TRUE, FILTER(CID!$B$2:$B$14794, CID!B11143=CID!$D$2:$D$14794))"),"#N/A")</f>
        <v>#N/A</v>
      </c>
      <c r="B11143" s="12" t="str">
        <f>IFERROR(__xludf.DUMMYFUNCTION("TEXTJOIN(""; "", TRUE, FILTER(CID!B11143:B14794, REGEXMATCH(CID!D11143:D14794, TEXTJOIN(""|"", TRUE, SPLIT(A11143, "";"")))))"),"#N/A")</f>
        <v>#N/A</v>
      </c>
    </row>
    <row r="11144">
      <c r="A11144" s="12" t="str">
        <f>IFERROR(__xludf.DUMMYFUNCTION("TEXTJOIN("";"", TRUE, FILTER(CID!$B$2:$B$14794, CID!B11144=CID!$D$2:$D$14794))"),"#N/A")</f>
        <v>#N/A</v>
      </c>
      <c r="B11144" s="12" t="str">
        <f>IFERROR(__xludf.DUMMYFUNCTION("TEXTJOIN(""; "", TRUE, FILTER(CID!B11144:B14794, REGEXMATCH(CID!D11144:D14794, TEXTJOIN(""|"", TRUE, SPLIT(A11144, "";"")))))"),"#N/A")</f>
        <v>#N/A</v>
      </c>
    </row>
    <row r="11145">
      <c r="A11145" s="12" t="str">
        <f>IFERROR(__xludf.DUMMYFUNCTION("TEXTJOIN("";"", TRUE, FILTER(CID!$B$2:$B$14794, CID!B11145=CID!$D$2:$D$14794))"),"#N/A")</f>
        <v>#N/A</v>
      </c>
      <c r="B11145" s="12" t="str">
        <f>IFERROR(__xludf.DUMMYFUNCTION("TEXTJOIN(""; "", TRUE, FILTER(CID!B11145:B14794, REGEXMATCH(CID!D11145:D14794, TEXTJOIN(""|"", TRUE, SPLIT(A11145, "";"")))))"),"#N/A")</f>
        <v>#N/A</v>
      </c>
    </row>
    <row r="11146">
      <c r="A11146" s="12" t="str">
        <f>IFERROR(__xludf.DUMMYFUNCTION("TEXTJOIN("";"", TRUE, FILTER(CID!$B$2:$B$14794, CID!B11146=CID!$D$2:$D$14794))"),"#N/A")</f>
        <v>#N/A</v>
      </c>
      <c r="B11146" s="12" t="str">
        <f>IFERROR(__xludf.DUMMYFUNCTION("TEXTJOIN(""; "", TRUE, FILTER(CID!B11146:B14794, REGEXMATCH(CID!D11146:D14794, TEXTJOIN(""|"", TRUE, SPLIT(A11146, "";"")))))"),"#N/A")</f>
        <v>#N/A</v>
      </c>
    </row>
    <row r="11147">
      <c r="A11147" s="12" t="str">
        <f>IFERROR(__xludf.DUMMYFUNCTION("TEXTJOIN("";"", TRUE, FILTER(CID!$B$2:$B$14794, CID!B11147=CID!$D$2:$D$14794))"),"#N/A")</f>
        <v>#N/A</v>
      </c>
      <c r="B11147" s="12" t="str">
        <f>IFERROR(__xludf.DUMMYFUNCTION("TEXTJOIN(""; "", TRUE, FILTER(CID!B11147:B14794, REGEXMATCH(CID!D11147:D14794, TEXTJOIN(""|"", TRUE, SPLIT(A11147, "";"")))))"),"#N/A")</f>
        <v>#N/A</v>
      </c>
    </row>
    <row r="11148">
      <c r="A11148" s="12" t="str">
        <f>IFERROR(__xludf.DUMMYFUNCTION("TEXTJOIN("";"", TRUE, FILTER(CID!$B$2:$B$14794, CID!B11148=CID!$D$2:$D$14794))"),"#N/A")</f>
        <v>#N/A</v>
      </c>
      <c r="B11148" s="12" t="str">
        <f>IFERROR(__xludf.DUMMYFUNCTION("TEXTJOIN(""; "", TRUE, FILTER(CID!B11148:B14794, REGEXMATCH(CID!D11148:D14794, TEXTJOIN(""|"", TRUE, SPLIT(A11148, "";"")))))"),"#N/A")</f>
        <v>#N/A</v>
      </c>
    </row>
    <row r="11149">
      <c r="A11149" s="12" t="str">
        <f>IFERROR(__xludf.DUMMYFUNCTION("TEXTJOIN("";"", TRUE, FILTER(CID!$B$2:$B$14794, CID!B11149=CID!$D$2:$D$14794))"),"#N/A")</f>
        <v>#N/A</v>
      </c>
      <c r="B11149" s="12" t="str">
        <f>IFERROR(__xludf.DUMMYFUNCTION("TEXTJOIN(""; "", TRUE, FILTER(CID!B11149:B14794, REGEXMATCH(CID!D11149:D14794, TEXTJOIN(""|"", TRUE, SPLIT(A11149, "";"")))))"),"#N/A")</f>
        <v>#N/A</v>
      </c>
    </row>
    <row r="11150">
      <c r="A11150" s="12" t="str">
        <f>IFERROR(__xludf.DUMMYFUNCTION("TEXTJOIN("";"", TRUE, FILTER(CID!$B$2:$B$14794, CID!B11150=CID!$D$2:$D$14794))"),"#N/A")</f>
        <v>#N/A</v>
      </c>
      <c r="B11150" s="12" t="str">
        <f>IFERROR(__xludf.DUMMYFUNCTION("TEXTJOIN(""; "", TRUE, FILTER(CID!B11150:B14794, REGEXMATCH(CID!D11150:D14794, TEXTJOIN(""|"", TRUE, SPLIT(A11150, "";"")))))"),"#N/A")</f>
        <v>#N/A</v>
      </c>
    </row>
    <row r="11151">
      <c r="A11151" s="12" t="str">
        <f>IFERROR(__xludf.DUMMYFUNCTION("TEXTJOIN("";"", TRUE, FILTER(CID!$B$2:$B$14794, CID!B11151=CID!$D$2:$D$14794))"),"#N/A")</f>
        <v>#N/A</v>
      </c>
      <c r="B11151" s="12" t="str">
        <f>IFERROR(__xludf.DUMMYFUNCTION("TEXTJOIN(""; "", TRUE, FILTER(CID!B11151:B14794, REGEXMATCH(CID!D11151:D14794, TEXTJOIN(""|"", TRUE, SPLIT(A11151, "";"")))))"),"#N/A")</f>
        <v>#N/A</v>
      </c>
    </row>
    <row r="11152">
      <c r="A11152" s="12" t="str">
        <f>IFERROR(__xludf.DUMMYFUNCTION("TEXTJOIN("";"", TRUE, FILTER(CID!$B$2:$B$14794, CID!B11152=CID!$D$2:$D$14794))"),"#N/A")</f>
        <v>#N/A</v>
      </c>
      <c r="B11152" s="12" t="str">
        <f>IFERROR(__xludf.DUMMYFUNCTION("TEXTJOIN(""; "", TRUE, FILTER(CID!B11152:B14794, REGEXMATCH(CID!D11152:D14794, TEXTJOIN(""|"", TRUE, SPLIT(A11152, "";"")))))"),"#N/A")</f>
        <v>#N/A</v>
      </c>
    </row>
    <row r="11153">
      <c r="A11153" s="12" t="str">
        <f>IFERROR(__xludf.DUMMYFUNCTION("TEXTJOIN("";"", TRUE, FILTER(CID!$B$2:$B$14794, CID!B11153=CID!$D$2:$D$14794))"),"#N/A")</f>
        <v>#N/A</v>
      </c>
      <c r="B11153" s="12" t="str">
        <f>IFERROR(__xludf.DUMMYFUNCTION("TEXTJOIN(""; "", TRUE, FILTER(CID!B11153:B14794, REGEXMATCH(CID!D11153:D14794, TEXTJOIN(""|"", TRUE, SPLIT(A11153, "";"")))))"),"#N/A")</f>
        <v>#N/A</v>
      </c>
    </row>
    <row r="11154">
      <c r="A11154" s="12" t="str">
        <f>IFERROR(__xludf.DUMMYFUNCTION("TEXTJOIN("";"", TRUE, FILTER(CID!$B$2:$B$14794, CID!B11154=CID!$D$2:$D$14794))"),"#N/A")</f>
        <v>#N/A</v>
      </c>
      <c r="B11154" s="12" t="str">
        <f>IFERROR(__xludf.DUMMYFUNCTION("TEXTJOIN(""; "", TRUE, FILTER(CID!B11154:B14794, REGEXMATCH(CID!D11154:D14794, TEXTJOIN(""|"", TRUE, SPLIT(A11154, "";"")))))"),"#N/A")</f>
        <v>#N/A</v>
      </c>
    </row>
    <row r="11155">
      <c r="A11155" s="12" t="str">
        <f>IFERROR(__xludf.DUMMYFUNCTION("TEXTJOIN("";"", TRUE, FILTER(CID!$B$2:$B$14794, CID!B11155=CID!$D$2:$D$14794))"),"#N/A")</f>
        <v>#N/A</v>
      </c>
      <c r="B11155" s="12" t="str">
        <f>IFERROR(__xludf.DUMMYFUNCTION("TEXTJOIN(""; "", TRUE, FILTER(CID!B11155:B14794, REGEXMATCH(CID!D11155:D14794, TEXTJOIN(""|"", TRUE, SPLIT(A11155, "";"")))))"),"#N/A")</f>
        <v>#N/A</v>
      </c>
    </row>
    <row r="11156">
      <c r="A11156" s="12" t="str">
        <f>IFERROR(__xludf.DUMMYFUNCTION("TEXTJOIN("";"", TRUE, FILTER(CID!$B$2:$B$14794, CID!B11156=CID!$D$2:$D$14794))"),"#N/A")</f>
        <v>#N/A</v>
      </c>
      <c r="B11156" s="12" t="str">
        <f>IFERROR(__xludf.DUMMYFUNCTION("TEXTJOIN(""; "", TRUE, FILTER(CID!B11156:B14794, REGEXMATCH(CID!D11156:D14794, TEXTJOIN(""|"", TRUE, SPLIT(A11156, "";"")))))"),"#N/A")</f>
        <v>#N/A</v>
      </c>
    </row>
    <row r="11157">
      <c r="A11157" s="12" t="str">
        <f>IFERROR(__xludf.DUMMYFUNCTION("TEXTJOIN("";"", TRUE, FILTER(CID!$B$2:$B$14794, CID!B11157=CID!$D$2:$D$14794))"),"#N/A")</f>
        <v>#N/A</v>
      </c>
      <c r="B11157" s="12" t="str">
        <f>IFERROR(__xludf.DUMMYFUNCTION("TEXTJOIN(""; "", TRUE, FILTER(CID!B11157:B14794, REGEXMATCH(CID!D11157:D14794, TEXTJOIN(""|"", TRUE, SPLIT(A11157, "";"")))))"),"#N/A")</f>
        <v>#N/A</v>
      </c>
    </row>
    <row r="11158">
      <c r="A11158" s="12" t="str">
        <f>IFERROR(__xludf.DUMMYFUNCTION("TEXTJOIN("";"", TRUE, FILTER(CID!$B$2:$B$14794, CID!B11158=CID!$D$2:$D$14794))"),"#N/A")</f>
        <v>#N/A</v>
      </c>
      <c r="B11158" s="12" t="str">
        <f>IFERROR(__xludf.DUMMYFUNCTION("TEXTJOIN(""; "", TRUE, FILTER(CID!B11158:B14794, REGEXMATCH(CID!D11158:D14794, TEXTJOIN(""|"", TRUE, SPLIT(A11158, "";"")))))"),"#N/A")</f>
        <v>#N/A</v>
      </c>
    </row>
    <row r="11159">
      <c r="A11159" s="12" t="str">
        <f>IFERROR(__xludf.DUMMYFUNCTION("TEXTJOIN("";"", TRUE, FILTER(CID!$B$2:$B$14794, CID!B11159=CID!$D$2:$D$14794))"),"#N/A")</f>
        <v>#N/A</v>
      </c>
      <c r="B11159" s="12" t="str">
        <f>IFERROR(__xludf.DUMMYFUNCTION("TEXTJOIN(""; "", TRUE, FILTER(CID!B11159:B14794, REGEXMATCH(CID!D11159:D14794, TEXTJOIN(""|"", TRUE, SPLIT(A11159, "";"")))))"),"#N/A")</f>
        <v>#N/A</v>
      </c>
    </row>
    <row r="11160">
      <c r="A11160" s="12" t="str">
        <f>IFERROR(__xludf.DUMMYFUNCTION("TEXTJOIN("";"", TRUE, FILTER(CID!$B$2:$B$14794, CID!B11160=CID!$D$2:$D$14794))"),"#N/A")</f>
        <v>#N/A</v>
      </c>
      <c r="B11160" s="12" t="str">
        <f>IFERROR(__xludf.DUMMYFUNCTION("TEXTJOIN(""; "", TRUE, FILTER(CID!B11160:B14794, REGEXMATCH(CID!D11160:D14794, TEXTJOIN(""|"", TRUE, SPLIT(A11160, "";"")))))"),"#N/A")</f>
        <v>#N/A</v>
      </c>
    </row>
    <row r="11161">
      <c r="A11161" s="12" t="str">
        <f>IFERROR(__xludf.DUMMYFUNCTION("TEXTJOIN("";"", TRUE, FILTER(CID!$B$2:$B$14794, CID!B11161=CID!$D$2:$D$14794))"),"#N/A")</f>
        <v>#N/A</v>
      </c>
      <c r="B11161" s="12" t="str">
        <f>IFERROR(__xludf.DUMMYFUNCTION("TEXTJOIN(""; "", TRUE, FILTER(CID!B11161:B14794, REGEXMATCH(CID!D11161:D14794, TEXTJOIN(""|"", TRUE, SPLIT(A11161, "";"")))))"),"#N/A")</f>
        <v>#N/A</v>
      </c>
    </row>
    <row r="11162">
      <c r="A11162" s="12" t="str">
        <f>IFERROR(__xludf.DUMMYFUNCTION("TEXTJOIN("";"", TRUE, FILTER(CID!$B$2:$B$14794, CID!B11162=CID!$D$2:$D$14794))"),"#N/A")</f>
        <v>#N/A</v>
      </c>
      <c r="B11162" s="12" t="str">
        <f>IFERROR(__xludf.DUMMYFUNCTION("TEXTJOIN(""; "", TRUE, FILTER(CID!B11162:B14794, REGEXMATCH(CID!D11162:D14794, TEXTJOIN(""|"", TRUE, SPLIT(A11162, "";"")))))"),"#N/A")</f>
        <v>#N/A</v>
      </c>
    </row>
    <row r="11163">
      <c r="A11163" s="12" t="str">
        <f>IFERROR(__xludf.DUMMYFUNCTION("TEXTJOIN("";"", TRUE, FILTER(CID!$B$2:$B$14794, CID!B11163=CID!$D$2:$D$14794))"),"#N/A")</f>
        <v>#N/A</v>
      </c>
      <c r="B11163" s="12" t="str">
        <f>IFERROR(__xludf.DUMMYFUNCTION("TEXTJOIN(""; "", TRUE, FILTER(CID!B11163:B14794, REGEXMATCH(CID!D11163:D14794, TEXTJOIN(""|"", TRUE, SPLIT(A11163, "";"")))))"),"#N/A")</f>
        <v>#N/A</v>
      </c>
    </row>
    <row r="11164">
      <c r="A11164" s="12" t="str">
        <f>IFERROR(__xludf.DUMMYFUNCTION("TEXTJOIN("";"", TRUE, FILTER(CID!$B$2:$B$14794, CID!B11164=CID!$D$2:$D$14794))"),"#N/A")</f>
        <v>#N/A</v>
      </c>
      <c r="B11164" s="12" t="str">
        <f>IFERROR(__xludf.DUMMYFUNCTION("TEXTJOIN(""; "", TRUE, FILTER(CID!B11164:B14794, REGEXMATCH(CID!D11164:D14794, TEXTJOIN(""|"", TRUE, SPLIT(A11164, "";"")))))"),"#N/A")</f>
        <v>#N/A</v>
      </c>
    </row>
    <row r="11165">
      <c r="A11165" s="12" t="str">
        <f>IFERROR(__xludf.DUMMYFUNCTION("TEXTJOIN("";"", TRUE, FILTER(CID!$B$2:$B$14794, CID!B11165=CID!$D$2:$D$14794))"),"#N/A")</f>
        <v>#N/A</v>
      </c>
      <c r="B11165" s="12" t="str">
        <f>IFERROR(__xludf.DUMMYFUNCTION("TEXTJOIN(""; "", TRUE, FILTER(CID!B11165:B14794, REGEXMATCH(CID!D11165:D14794, TEXTJOIN(""|"", TRUE, SPLIT(A11165, "";"")))))"),"#N/A")</f>
        <v>#N/A</v>
      </c>
    </row>
    <row r="11166">
      <c r="A11166" s="12" t="str">
        <f>IFERROR(__xludf.DUMMYFUNCTION("TEXTJOIN("";"", TRUE, FILTER(CID!$B$2:$B$14794, CID!B11166=CID!$D$2:$D$14794))"),"#N/A")</f>
        <v>#N/A</v>
      </c>
      <c r="B11166" s="12" t="str">
        <f>IFERROR(__xludf.DUMMYFUNCTION("TEXTJOIN(""; "", TRUE, FILTER(CID!B11166:B14794, REGEXMATCH(CID!D11166:D14794, TEXTJOIN(""|"", TRUE, SPLIT(A11166, "";"")))))"),"#N/A")</f>
        <v>#N/A</v>
      </c>
    </row>
    <row r="11167">
      <c r="A11167" s="12" t="str">
        <f>IFERROR(__xludf.DUMMYFUNCTION("TEXTJOIN("";"", TRUE, FILTER(CID!$B$2:$B$14794, CID!B11167=CID!$D$2:$D$14794))"),"#N/A")</f>
        <v>#N/A</v>
      </c>
      <c r="B11167" s="12" t="str">
        <f>IFERROR(__xludf.DUMMYFUNCTION("TEXTJOIN(""; "", TRUE, FILTER(CID!B11167:B14794, REGEXMATCH(CID!D11167:D14794, TEXTJOIN(""|"", TRUE, SPLIT(A11167, "";"")))))"),"#N/A")</f>
        <v>#N/A</v>
      </c>
    </row>
    <row r="11168">
      <c r="A11168" s="12" t="str">
        <f>IFERROR(__xludf.DUMMYFUNCTION("TEXTJOIN("";"", TRUE, FILTER(CID!$B$2:$B$14794, CID!B11168=CID!$D$2:$D$14794))"),"#N/A")</f>
        <v>#N/A</v>
      </c>
      <c r="B11168" s="12" t="str">
        <f>IFERROR(__xludf.DUMMYFUNCTION("TEXTJOIN(""; "", TRUE, FILTER(CID!B11168:B14794, REGEXMATCH(CID!D11168:D14794, TEXTJOIN(""|"", TRUE, SPLIT(A11168, "";"")))))"),"#N/A")</f>
        <v>#N/A</v>
      </c>
    </row>
    <row r="11169">
      <c r="A11169" s="12" t="str">
        <f>IFERROR(__xludf.DUMMYFUNCTION("TEXTJOIN("";"", TRUE, FILTER(CID!$B$2:$B$14794, CID!B11169=CID!$D$2:$D$14794))"),"#N/A")</f>
        <v>#N/A</v>
      </c>
      <c r="B11169" s="12" t="str">
        <f>IFERROR(__xludf.DUMMYFUNCTION("TEXTJOIN(""; "", TRUE, FILTER(CID!B11169:B14794, REGEXMATCH(CID!D11169:D14794, TEXTJOIN(""|"", TRUE, SPLIT(A11169, "";"")))))"),"#N/A")</f>
        <v>#N/A</v>
      </c>
    </row>
    <row r="11170">
      <c r="A11170" s="12" t="str">
        <f>IFERROR(__xludf.DUMMYFUNCTION("TEXTJOIN("";"", TRUE, FILTER(CID!$B$2:$B$14794, CID!B11170=CID!$D$2:$D$14794))"),"#N/A")</f>
        <v>#N/A</v>
      </c>
      <c r="B11170" s="12" t="str">
        <f>IFERROR(__xludf.DUMMYFUNCTION("TEXTJOIN(""; "", TRUE, FILTER(CID!B11170:B14794, REGEXMATCH(CID!D11170:D14794, TEXTJOIN(""|"", TRUE, SPLIT(A11170, "";"")))))"),"#N/A")</f>
        <v>#N/A</v>
      </c>
    </row>
    <row r="11171">
      <c r="A11171" s="12" t="str">
        <f>IFERROR(__xludf.DUMMYFUNCTION("TEXTJOIN("";"", TRUE, FILTER(CID!$B$2:$B$14794, CID!B11171=CID!$D$2:$D$14794))"),"#N/A")</f>
        <v>#N/A</v>
      </c>
      <c r="B11171" s="12" t="str">
        <f>IFERROR(__xludf.DUMMYFUNCTION("TEXTJOIN(""; "", TRUE, FILTER(CID!B11171:B14794, REGEXMATCH(CID!D11171:D14794, TEXTJOIN(""|"", TRUE, SPLIT(A11171, "";"")))))"),"#N/A")</f>
        <v>#N/A</v>
      </c>
    </row>
    <row r="11172">
      <c r="A11172" s="12" t="str">
        <f>IFERROR(__xludf.DUMMYFUNCTION("TEXTJOIN("";"", TRUE, FILTER(CID!$B$2:$B$14794, CID!B11172=CID!$D$2:$D$14794))"),"#N/A")</f>
        <v>#N/A</v>
      </c>
      <c r="B11172" s="12" t="str">
        <f>IFERROR(__xludf.DUMMYFUNCTION("TEXTJOIN(""; "", TRUE, FILTER(CID!B11172:B14794, REGEXMATCH(CID!D11172:D14794, TEXTJOIN(""|"", TRUE, SPLIT(A11172, "";"")))))"),"#N/A")</f>
        <v>#N/A</v>
      </c>
    </row>
    <row r="11173">
      <c r="A11173" s="12" t="str">
        <f>IFERROR(__xludf.DUMMYFUNCTION("TEXTJOIN("";"", TRUE, FILTER(CID!$B$2:$B$14794, CID!B11173=CID!$D$2:$D$14794))"),"#N/A")</f>
        <v>#N/A</v>
      </c>
      <c r="B11173" s="12" t="str">
        <f>IFERROR(__xludf.DUMMYFUNCTION("TEXTJOIN(""; "", TRUE, FILTER(CID!B11173:B14794, REGEXMATCH(CID!D11173:D14794, TEXTJOIN(""|"", TRUE, SPLIT(A11173, "";"")))))"),"#N/A")</f>
        <v>#N/A</v>
      </c>
    </row>
    <row r="11174">
      <c r="A11174" s="12" t="str">
        <f>IFERROR(__xludf.DUMMYFUNCTION("TEXTJOIN("";"", TRUE, FILTER(CID!$B$2:$B$14794, CID!B11174=CID!$D$2:$D$14794))"),"#N/A")</f>
        <v>#N/A</v>
      </c>
      <c r="B11174" s="12" t="str">
        <f>IFERROR(__xludf.DUMMYFUNCTION("TEXTJOIN(""; "", TRUE, FILTER(CID!B11174:B14794, REGEXMATCH(CID!D11174:D14794, TEXTJOIN(""|"", TRUE, SPLIT(A11174, "";"")))))"),"#N/A")</f>
        <v>#N/A</v>
      </c>
    </row>
    <row r="11175">
      <c r="A11175" s="12" t="str">
        <f>IFERROR(__xludf.DUMMYFUNCTION("TEXTJOIN("";"", TRUE, FILTER(CID!$B$2:$B$14794, CID!B11175=CID!$D$2:$D$14794))"),"#N/A")</f>
        <v>#N/A</v>
      </c>
      <c r="B11175" s="12" t="str">
        <f>IFERROR(__xludf.DUMMYFUNCTION("TEXTJOIN(""; "", TRUE, FILTER(CID!B11175:B14794, REGEXMATCH(CID!D11175:D14794, TEXTJOIN(""|"", TRUE, SPLIT(A11175, "";"")))))"),"#N/A")</f>
        <v>#N/A</v>
      </c>
    </row>
    <row r="11176">
      <c r="A11176" s="12" t="str">
        <f>IFERROR(__xludf.DUMMYFUNCTION("TEXTJOIN("";"", TRUE, FILTER(CID!$B$2:$B$14794, CID!B11176=CID!$D$2:$D$14794))"),"#N/A")</f>
        <v>#N/A</v>
      </c>
      <c r="B11176" s="12" t="str">
        <f>IFERROR(__xludf.DUMMYFUNCTION("TEXTJOIN(""; "", TRUE, FILTER(CID!B11176:B14794, REGEXMATCH(CID!D11176:D14794, TEXTJOIN(""|"", TRUE, SPLIT(A11176, "";"")))))"),"#N/A")</f>
        <v>#N/A</v>
      </c>
    </row>
    <row r="11177">
      <c r="A11177" s="12" t="str">
        <f>IFERROR(__xludf.DUMMYFUNCTION("TEXTJOIN("";"", TRUE, FILTER(CID!$B$2:$B$14794, CID!B11177=CID!$D$2:$D$14794))"),"#N/A")</f>
        <v>#N/A</v>
      </c>
      <c r="B11177" s="12" t="str">
        <f>IFERROR(__xludf.DUMMYFUNCTION("TEXTJOIN(""; "", TRUE, FILTER(CID!B11177:B14794, REGEXMATCH(CID!D11177:D14794, TEXTJOIN(""|"", TRUE, SPLIT(A11177, "";"")))))"),"#N/A")</f>
        <v>#N/A</v>
      </c>
    </row>
    <row r="11178">
      <c r="A11178" s="12" t="str">
        <f>IFERROR(__xludf.DUMMYFUNCTION("TEXTJOIN("";"", TRUE, FILTER(CID!$B$2:$B$14794, CID!B11178=CID!$D$2:$D$14794))"),"#N/A")</f>
        <v>#N/A</v>
      </c>
      <c r="B11178" s="12" t="str">
        <f>IFERROR(__xludf.DUMMYFUNCTION("TEXTJOIN(""; "", TRUE, FILTER(CID!B11178:B14794, REGEXMATCH(CID!D11178:D14794, TEXTJOIN(""|"", TRUE, SPLIT(A11178, "";"")))))"),"#N/A")</f>
        <v>#N/A</v>
      </c>
    </row>
    <row r="11179">
      <c r="A11179" s="12" t="str">
        <f>IFERROR(__xludf.DUMMYFUNCTION("TEXTJOIN("";"", TRUE, FILTER(CID!$B$2:$B$14794, CID!B11179=CID!$D$2:$D$14794))"),"#N/A")</f>
        <v>#N/A</v>
      </c>
      <c r="B11179" s="12" t="str">
        <f>IFERROR(__xludf.DUMMYFUNCTION("TEXTJOIN(""; "", TRUE, FILTER(CID!B11179:B14794, REGEXMATCH(CID!D11179:D14794, TEXTJOIN(""|"", TRUE, SPLIT(A11179, "";"")))))"),"#N/A")</f>
        <v>#N/A</v>
      </c>
    </row>
    <row r="11180">
      <c r="A11180" s="12" t="str">
        <f>IFERROR(__xludf.DUMMYFUNCTION("TEXTJOIN("";"", TRUE, FILTER(CID!$B$2:$B$14794, CID!B11180=CID!$D$2:$D$14794))"),"#N/A")</f>
        <v>#N/A</v>
      </c>
      <c r="B11180" s="12" t="str">
        <f>IFERROR(__xludf.DUMMYFUNCTION("TEXTJOIN(""; "", TRUE, FILTER(CID!B11180:B14794, REGEXMATCH(CID!D11180:D14794, TEXTJOIN(""|"", TRUE, SPLIT(A11180, "";"")))))"),"#N/A")</f>
        <v>#N/A</v>
      </c>
    </row>
    <row r="11181">
      <c r="A11181" s="12" t="str">
        <f>IFERROR(__xludf.DUMMYFUNCTION("TEXTJOIN("";"", TRUE, FILTER(CID!$B$2:$B$14794, CID!B11181=CID!$D$2:$D$14794))"),"#N/A")</f>
        <v>#N/A</v>
      </c>
      <c r="B11181" s="12" t="str">
        <f>IFERROR(__xludf.DUMMYFUNCTION("TEXTJOIN(""; "", TRUE, FILTER(CID!B11181:B14794, REGEXMATCH(CID!D11181:D14794, TEXTJOIN(""|"", TRUE, SPLIT(A11181, "";"")))))"),"#N/A")</f>
        <v>#N/A</v>
      </c>
    </row>
    <row r="11182">
      <c r="A11182" s="12" t="str">
        <f>IFERROR(__xludf.DUMMYFUNCTION("TEXTJOIN("";"", TRUE, FILTER(CID!$B$2:$B$14794, CID!B11182=CID!$D$2:$D$14794))"),"#N/A")</f>
        <v>#N/A</v>
      </c>
      <c r="B11182" s="12" t="str">
        <f>IFERROR(__xludf.DUMMYFUNCTION("TEXTJOIN(""; "", TRUE, FILTER(CID!B11182:B14794, REGEXMATCH(CID!D11182:D14794, TEXTJOIN(""|"", TRUE, SPLIT(A11182, "";"")))))"),"#N/A")</f>
        <v>#N/A</v>
      </c>
    </row>
    <row r="11183">
      <c r="A11183" s="12" t="str">
        <f>IFERROR(__xludf.DUMMYFUNCTION("TEXTJOIN("";"", TRUE, FILTER(CID!$B$2:$B$14794, CID!B11183=CID!$D$2:$D$14794))"),"#N/A")</f>
        <v>#N/A</v>
      </c>
      <c r="B11183" s="12" t="str">
        <f>IFERROR(__xludf.DUMMYFUNCTION("TEXTJOIN(""; "", TRUE, FILTER(CID!B11183:B14794, REGEXMATCH(CID!D11183:D14794, TEXTJOIN(""|"", TRUE, SPLIT(A11183, "";"")))))"),"#N/A")</f>
        <v>#N/A</v>
      </c>
    </row>
    <row r="11184">
      <c r="A11184" s="12" t="str">
        <f>IFERROR(__xludf.DUMMYFUNCTION("TEXTJOIN("";"", TRUE, FILTER(CID!$B$2:$B$14794, CID!B11184=CID!$D$2:$D$14794))"),"#N/A")</f>
        <v>#N/A</v>
      </c>
      <c r="B11184" s="12" t="str">
        <f>IFERROR(__xludf.DUMMYFUNCTION("TEXTJOIN(""; "", TRUE, FILTER(CID!B11184:B14794, REGEXMATCH(CID!D11184:D14794, TEXTJOIN(""|"", TRUE, SPLIT(A11184, "";"")))))"),"#N/A")</f>
        <v>#N/A</v>
      </c>
    </row>
    <row r="11185">
      <c r="A11185" s="12" t="str">
        <f>IFERROR(__xludf.DUMMYFUNCTION("TEXTJOIN("";"", TRUE, FILTER(CID!$B$2:$B$14794, CID!B11185=CID!$D$2:$D$14794))"),"#N/A")</f>
        <v>#N/A</v>
      </c>
      <c r="B11185" s="12" t="str">
        <f>IFERROR(__xludf.DUMMYFUNCTION("TEXTJOIN(""; "", TRUE, FILTER(CID!B11185:B14794, REGEXMATCH(CID!D11185:D14794, TEXTJOIN(""|"", TRUE, SPLIT(A11185, "";"")))))"),"#N/A")</f>
        <v>#N/A</v>
      </c>
    </row>
    <row r="11186">
      <c r="A11186" s="12" t="str">
        <f>IFERROR(__xludf.DUMMYFUNCTION("TEXTJOIN("";"", TRUE, FILTER(CID!$B$2:$B$14794, CID!B11186=CID!$D$2:$D$14794))"),"#N/A")</f>
        <v>#N/A</v>
      </c>
      <c r="B11186" s="12" t="str">
        <f>IFERROR(__xludf.DUMMYFUNCTION("TEXTJOIN(""; "", TRUE, FILTER(CID!B11186:B14794, REGEXMATCH(CID!D11186:D14794, TEXTJOIN(""|"", TRUE, SPLIT(A11186, "";"")))))"),"#N/A")</f>
        <v>#N/A</v>
      </c>
    </row>
    <row r="11187">
      <c r="A11187" s="12" t="str">
        <f>IFERROR(__xludf.DUMMYFUNCTION("TEXTJOIN("";"", TRUE, FILTER(CID!$B$2:$B$14794, CID!B11187=CID!$D$2:$D$14794))"),"#N/A")</f>
        <v>#N/A</v>
      </c>
      <c r="B11187" s="12" t="str">
        <f>IFERROR(__xludf.DUMMYFUNCTION("TEXTJOIN(""; "", TRUE, FILTER(CID!B11187:B14794, REGEXMATCH(CID!D11187:D14794, TEXTJOIN(""|"", TRUE, SPLIT(A11187, "";"")))))"),"#N/A")</f>
        <v>#N/A</v>
      </c>
    </row>
    <row r="11188">
      <c r="A11188" s="12" t="str">
        <f>IFERROR(__xludf.DUMMYFUNCTION("TEXTJOIN("";"", TRUE, FILTER(CID!$B$2:$B$14794, CID!B11188=CID!$D$2:$D$14794))"),"#N/A")</f>
        <v>#N/A</v>
      </c>
      <c r="B11188" s="12" t="str">
        <f>IFERROR(__xludf.DUMMYFUNCTION("TEXTJOIN(""; "", TRUE, FILTER(CID!B11188:B14794, REGEXMATCH(CID!D11188:D14794, TEXTJOIN(""|"", TRUE, SPLIT(A11188, "";"")))))"),"#N/A")</f>
        <v>#N/A</v>
      </c>
    </row>
    <row r="11189">
      <c r="A11189" s="12" t="str">
        <f>IFERROR(__xludf.DUMMYFUNCTION("TEXTJOIN("";"", TRUE, FILTER(CID!$B$2:$B$14794, CID!B11189=CID!$D$2:$D$14794))"),"#N/A")</f>
        <v>#N/A</v>
      </c>
      <c r="B11189" s="12" t="str">
        <f>IFERROR(__xludf.DUMMYFUNCTION("TEXTJOIN(""; "", TRUE, FILTER(CID!B11189:B14794, REGEXMATCH(CID!D11189:D14794, TEXTJOIN(""|"", TRUE, SPLIT(A11189, "";"")))))"),"#N/A")</f>
        <v>#N/A</v>
      </c>
    </row>
    <row r="11190">
      <c r="A11190" s="12" t="str">
        <f>IFERROR(__xludf.DUMMYFUNCTION("TEXTJOIN("";"", TRUE, FILTER(CID!$B$2:$B$14794, CID!B11190=CID!$D$2:$D$14794))"),"#N/A")</f>
        <v>#N/A</v>
      </c>
      <c r="B11190" s="12" t="str">
        <f>IFERROR(__xludf.DUMMYFUNCTION("TEXTJOIN(""; "", TRUE, FILTER(CID!B11190:B14794, REGEXMATCH(CID!D11190:D14794, TEXTJOIN(""|"", TRUE, SPLIT(A11190, "";"")))))"),"#N/A")</f>
        <v>#N/A</v>
      </c>
    </row>
    <row r="11191">
      <c r="A11191" s="12" t="str">
        <f>IFERROR(__xludf.DUMMYFUNCTION("TEXTJOIN("";"", TRUE, FILTER(CID!$B$2:$B$14794, CID!B11191=CID!$D$2:$D$14794))"),"#N/A")</f>
        <v>#N/A</v>
      </c>
      <c r="B11191" s="12" t="str">
        <f>IFERROR(__xludf.DUMMYFUNCTION("TEXTJOIN(""; "", TRUE, FILTER(CID!B11191:B14794, REGEXMATCH(CID!D11191:D14794, TEXTJOIN(""|"", TRUE, SPLIT(A11191, "";"")))))"),"#N/A")</f>
        <v>#N/A</v>
      </c>
    </row>
    <row r="11192">
      <c r="A11192" s="12" t="str">
        <f>IFERROR(__xludf.DUMMYFUNCTION("TEXTJOIN("";"", TRUE, FILTER(CID!$B$2:$B$14794, CID!B11192=CID!$D$2:$D$14794))"),"#N/A")</f>
        <v>#N/A</v>
      </c>
      <c r="B11192" s="12" t="str">
        <f>IFERROR(__xludf.DUMMYFUNCTION("TEXTJOIN(""; "", TRUE, FILTER(CID!B11192:B14794, REGEXMATCH(CID!D11192:D14794, TEXTJOIN(""|"", TRUE, SPLIT(A11192, "";"")))))"),"#N/A")</f>
        <v>#N/A</v>
      </c>
    </row>
    <row r="11193">
      <c r="A11193" s="12" t="str">
        <f>IFERROR(__xludf.DUMMYFUNCTION("TEXTJOIN("";"", TRUE, FILTER(CID!$B$2:$B$14794, CID!B11193=CID!$D$2:$D$14794))"),"#N/A")</f>
        <v>#N/A</v>
      </c>
      <c r="B11193" s="12" t="str">
        <f>IFERROR(__xludf.DUMMYFUNCTION("TEXTJOIN(""; "", TRUE, FILTER(CID!B11193:B14794, REGEXMATCH(CID!D11193:D14794, TEXTJOIN(""|"", TRUE, SPLIT(A11193, "";"")))))"),"#N/A")</f>
        <v>#N/A</v>
      </c>
    </row>
    <row r="11194">
      <c r="A11194" s="12" t="str">
        <f>IFERROR(__xludf.DUMMYFUNCTION("TEXTJOIN("";"", TRUE, FILTER(CID!$B$2:$B$14794, CID!B11194=CID!$D$2:$D$14794))"),"#N/A")</f>
        <v>#N/A</v>
      </c>
      <c r="B11194" s="12" t="str">
        <f>IFERROR(__xludf.DUMMYFUNCTION("TEXTJOIN(""; "", TRUE, FILTER(CID!B11194:B14794, REGEXMATCH(CID!D11194:D14794, TEXTJOIN(""|"", TRUE, SPLIT(A11194, "";"")))))"),"#N/A")</f>
        <v>#N/A</v>
      </c>
    </row>
    <row r="11195">
      <c r="A11195" s="12" t="str">
        <f>IFERROR(__xludf.DUMMYFUNCTION("TEXTJOIN("";"", TRUE, FILTER(CID!$B$2:$B$14794, CID!B11195=CID!$D$2:$D$14794))"),"#N/A")</f>
        <v>#N/A</v>
      </c>
      <c r="B11195" s="12" t="str">
        <f>IFERROR(__xludf.DUMMYFUNCTION("TEXTJOIN(""; "", TRUE, FILTER(CID!B11195:B14794, REGEXMATCH(CID!D11195:D14794, TEXTJOIN(""|"", TRUE, SPLIT(A11195, "";"")))))"),"#N/A")</f>
        <v>#N/A</v>
      </c>
    </row>
    <row r="11196">
      <c r="A11196" s="12" t="str">
        <f>IFERROR(__xludf.DUMMYFUNCTION("TEXTJOIN("";"", TRUE, FILTER(CID!$B$2:$B$14794, CID!B11196=CID!$D$2:$D$14794))"),"#N/A")</f>
        <v>#N/A</v>
      </c>
      <c r="B11196" s="12" t="str">
        <f>IFERROR(__xludf.DUMMYFUNCTION("TEXTJOIN(""; "", TRUE, FILTER(CID!B11196:B14794, REGEXMATCH(CID!D11196:D14794, TEXTJOIN(""|"", TRUE, SPLIT(A11196, "";"")))))"),"#N/A")</f>
        <v>#N/A</v>
      </c>
    </row>
    <row r="11197">
      <c r="A11197" s="12" t="str">
        <f>IFERROR(__xludf.DUMMYFUNCTION("TEXTJOIN("";"", TRUE, FILTER(CID!$B$2:$B$14794, CID!B11197=CID!$D$2:$D$14794))"),"#N/A")</f>
        <v>#N/A</v>
      </c>
      <c r="B11197" s="12" t="str">
        <f>IFERROR(__xludf.DUMMYFUNCTION("TEXTJOIN(""; "", TRUE, FILTER(CID!B11197:B14794, REGEXMATCH(CID!D11197:D14794, TEXTJOIN(""|"", TRUE, SPLIT(A11197, "";"")))))"),"#N/A")</f>
        <v>#N/A</v>
      </c>
    </row>
    <row r="11198">
      <c r="A11198" s="12" t="str">
        <f>IFERROR(__xludf.DUMMYFUNCTION("TEXTJOIN("";"", TRUE, FILTER(CID!$B$2:$B$14794, CID!B11198=CID!$D$2:$D$14794))"),"#N/A")</f>
        <v>#N/A</v>
      </c>
      <c r="B11198" s="12" t="str">
        <f>IFERROR(__xludf.DUMMYFUNCTION("TEXTJOIN(""; "", TRUE, FILTER(CID!B11198:B14794, REGEXMATCH(CID!D11198:D14794, TEXTJOIN(""|"", TRUE, SPLIT(A11198, "";"")))))"),"#N/A")</f>
        <v>#N/A</v>
      </c>
    </row>
    <row r="11199">
      <c r="A11199" s="12" t="str">
        <f>IFERROR(__xludf.DUMMYFUNCTION("TEXTJOIN("";"", TRUE, FILTER(CID!$B$2:$B$14794, CID!B11199=CID!$D$2:$D$14794))"),"#N/A")</f>
        <v>#N/A</v>
      </c>
      <c r="B11199" s="12" t="str">
        <f>IFERROR(__xludf.DUMMYFUNCTION("TEXTJOIN(""; "", TRUE, FILTER(CID!B11199:B14794, REGEXMATCH(CID!D11199:D14794, TEXTJOIN(""|"", TRUE, SPLIT(A11199, "";"")))))"),"#N/A")</f>
        <v>#N/A</v>
      </c>
    </row>
    <row r="11200">
      <c r="A11200" s="12" t="str">
        <f>IFERROR(__xludf.DUMMYFUNCTION("TEXTJOIN("";"", TRUE, FILTER(CID!$B$2:$B$14794, CID!B11200=CID!$D$2:$D$14794))"),"#N/A")</f>
        <v>#N/A</v>
      </c>
      <c r="B11200" s="12" t="str">
        <f>IFERROR(__xludf.DUMMYFUNCTION("TEXTJOIN(""; "", TRUE, FILTER(CID!B11200:B14794, REGEXMATCH(CID!D11200:D14794, TEXTJOIN(""|"", TRUE, SPLIT(A11200, "";"")))))"),"#N/A")</f>
        <v>#N/A</v>
      </c>
    </row>
    <row r="11201">
      <c r="A11201" s="12" t="str">
        <f>IFERROR(__xludf.DUMMYFUNCTION("TEXTJOIN("";"", TRUE, FILTER(CID!$B$2:$B$14794, CID!B11201=CID!$D$2:$D$14794))"),"#N/A")</f>
        <v>#N/A</v>
      </c>
      <c r="B11201" s="12" t="str">
        <f>IFERROR(__xludf.DUMMYFUNCTION("TEXTJOIN(""; "", TRUE, FILTER(CID!B11201:B14794, REGEXMATCH(CID!D11201:D14794, TEXTJOIN(""|"", TRUE, SPLIT(A11201, "";"")))))"),"#N/A")</f>
        <v>#N/A</v>
      </c>
    </row>
    <row r="11202">
      <c r="A11202" s="12" t="str">
        <f>IFERROR(__xludf.DUMMYFUNCTION("TEXTJOIN("";"", TRUE, FILTER(CID!$B$2:$B$14794, CID!B11202=CID!$D$2:$D$14794))"),"#N/A")</f>
        <v>#N/A</v>
      </c>
      <c r="B11202" s="12" t="str">
        <f>IFERROR(__xludf.DUMMYFUNCTION("TEXTJOIN(""; "", TRUE, FILTER(CID!B11202:B14794, REGEXMATCH(CID!D11202:D14794, TEXTJOIN(""|"", TRUE, SPLIT(A11202, "";"")))))"),"#N/A")</f>
        <v>#N/A</v>
      </c>
    </row>
    <row r="11203">
      <c r="A11203" s="12" t="str">
        <f>IFERROR(__xludf.DUMMYFUNCTION("TEXTJOIN("";"", TRUE, FILTER(CID!$B$2:$B$14794, CID!B11203=CID!$D$2:$D$14794))"),"#N/A")</f>
        <v>#N/A</v>
      </c>
      <c r="B11203" s="12" t="str">
        <f>IFERROR(__xludf.DUMMYFUNCTION("TEXTJOIN(""; "", TRUE, FILTER(CID!B11203:B14794, REGEXMATCH(CID!D11203:D14794, TEXTJOIN(""|"", TRUE, SPLIT(A11203, "";"")))))"),"#N/A")</f>
        <v>#N/A</v>
      </c>
    </row>
    <row r="11204">
      <c r="A11204" s="12" t="str">
        <f>IFERROR(__xludf.DUMMYFUNCTION("TEXTJOIN("";"", TRUE, FILTER(CID!$B$2:$B$14794, CID!B11204=CID!$D$2:$D$14794))"),"#N/A")</f>
        <v>#N/A</v>
      </c>
      <c r="B11204" s="12" t="str">
        <f>IFERROR(__xludf.DUMMYFUNCTION("TEXTJOIN(""; "", TRUE, FILTER(CID!B11204:B14794, REGEXMATCH(CID!D11204:D14794, TEXTJOIN(""|"", TRUE, SPLIT(A11204, "";"")))))"),"#N/A")</f>
        <v>#N/A</v>
      </c>
    </row>
    <row r="11205">
      <c r="A11205" s="12" t="str">
        <f>IFERROR(__xludf.DUMMYFUNCTION("TEXTJOIN("";"", TRUE, FILTER(CID!$B$2:$B$14794, CID!B11205=CID!$D$2:$D$14794))"),"#N/A")</f>
        <v>#N/A</v>
      </c>
      <c r="B11205" s="12" t="str">
        <f>IFERROR(__xludf.DUMMYFUNCTION("TEXTJOIN(""; "", TRUE, FILTER(CID!B11205:B14794, REGEXMATCH(CID!D11205:D14794, TEXTJOIN(""|"", TRUE, SPLIT(A11205, "";"")))))"),"#N/A")</f>
        <v>#N/A</v>
      </c>
    </row>
    <row r="11206">
      <c r="A11206" s="12" t="str">
        <f>IFERROR(__xludf.DUMMYFUNCTION("TEXTJOIN("";"", TRUE, FILTER(CID!$B$2:$B$14794, CID!B11206=CID!$D$2:$D$14794))"),"#N/A")</f>
        <v>#N/A</v>
      </c>
      <c r="B11206" s="12" t="str">
        <f>IFERROR(__xludf.DUMMYFUNCTION("TEXTJOIN(""; "", TRUE, FILTER(CID!B11206:B14794, REGEXMATCH(CID!D11206:D14794, TEXTJOIN(""|"", TRUE, SPLIT(A11206, "";"")))))"),"#N/A")</f>
        <v>#N/A</v>
      </c>
    </row>
    <row r="11207">
      <c r="A11207" s="12" t="str">
        <f>IFERROR(__xludf.DUMMYFUNCTION("TEXTJOIN("";"", TRUE, FILTER(CID!$B$2:$B$14794, CID!B11207=CID!$D$2:$D$14794))"),"#N/A")</f>
        <v>#N/A</v>
      </c>
      <c r="B11207" s="12" t="str">
        <f>IFERROR(__xludf.DUMMYFUNCTION("TEXTJOIN(""; "", TRUE, FILTER(CID!B11207:B14794, REGEXMATCH(CID!D11207:D14794, TEXTJOIN(""|"", TRUE, SPLIT(A11207, "";"")))))"),"#N/A")</f>
        <v>#N/A</v>
      </c>
    </row>
    <row r="11208">
      <c r="A11208" s="12" t="str">
        <f>IFERROR(__xludf.DUMMYFUNCTION("TEXTJOIN("";"", TRUE, FILTER(CID!$B$2:$B$14794, CID!B11208=CID!$D$2:$D$14794))"),"#N/A")</f>
        <v>#N/A</v>
      </c>
      <c r="B11208" s="12" t="str">
        <f>IFERROR(__xludf.DUMMYFUNCTION("TEXTJOIN(""; "", TRUE, FILTER(CID!B11208:B14794, REGEXMATCH(CID!D11208:D14794, TEXTJOIN(""|"", TRUE, SPLIT(A11208, "";"")))))"),"#N/A")</f>
        <v>#N/A</v>
      </c>
    </row>
    <row r="11209">
      <c r="A11209" s="12" t="str">
        <f>IFERROR(__xludf.DUMMYFUNCTION("TEXTJOIN("";"", TRUE, FILTER(CID!$B$2:$B$14794, CID!B11209=CID!$D$2:$D$14794))"),"#N/A")</f>
        <v>#N/A</v>
      </c>
      <c r="B11209" s="12" t="str">
        <f>IFERROR(__xludf.DUMMYFUNCTION("TEXTJOIN(""; "", TRUE, FILTER(CID!B11209:B14794, REGEXMATCH(CID!D11209:D14794, TEXTJOIN(""|"", TRUE, SPLIT(A11209, "";"")))))"),"#N/A")</f>
        <v>#N/A</v>
      </c>
    </row>
    <row r="11210">
      <c r="A11210" s="12" t="str">
        <f>IFERROR(__xludf.DUMMYFUNCTION("TEXTJOIN("";"", TRUE, FILTER(CID!$B$2:$B$14794, CID!B11210=CID!$D$2:$D$14794))"),"#N/A")</f>
        <v>#N/A</v>
      </c>
      <c r="B11210" s="12" t="str">
        <f>IFERROR(__xludf.DUMMYFUNCTION("TEXTJOIN(""; "", TRUE, FILTER(CID!B11210:B14794, REGEXMATCH(CID!D11210:D14794, TEXTJOIN(""|"", TRUE, SPLIT(A11210, "";"")))))"),"#N/A")</f>
        <v>#N/A</v>
      </c>
    </row>
    <row r="11211">
      <c r="A11211" s="12" t="str">
        <f>IFERROR(__xludf.DUMMYFUNCTION("TEXTJOIN("";"", TRUE, FILTER(CID!$B$2:$B$14794, CID!B11211=CID!$D$2:$D$14794))"),"#N/A")</f>
        <v>#N/A</v>
      </c>
      <c r="B11211" s="12" t="str">
        <f>IFERROR(__xludf.DUMMYFUNCTION("TEXTJOIN(""; "", TRUE, FILTER(CID!B11211:B14794, REGEXMATCH(CID!D11211:D14794, TEXTJOIN(""|"", TRUE, SPLIT(A11211, "";"")))))"),"#N/A")</f>
        <v>#N/A</v>
      </c>
    </row>
    <row r="11212">
      <c r="A11212" s="12" t="str">
        <f>IFERROR(__xludf.DUMMYFUNCTION("TEXTJOIN("";"", TRUE, FILTER(CID!$B$2:$B$14794, CID!B11212=CID!$D$2:$D$14794))"),"#N/A")</f>
        <v>#N/A</v>
      </c>
      <c r="B11212" s="12" t="str">
        <f>IFERROR(__xludf.DUMMYFUNCTION("TEXTJOIN(""; "", TRUE, FILTER(CID!B11212:B14794, REGEXMATCH(CID!D11212:D14794, TEXTJOIN(""|"", TRUE, SPLIT(A11212, "";"")))))"),"#N/A")</f>
        <v>#N/A</v>
      </c>
    </row>
    <row r="11213">
      <c r="A11213" s="12" t="str">
        <f>IFERROR(__xludf.DUMMYFUNCTION("TEXTJOIN("";"", TRUE, FILTER(CID!$B$2:$B$14794, CID!B11213=CID!$D$2:$D$14794))"),"#N/A")</f>
        <v>#N/A</v>
      </c>
      <c r="B11213" s="12" t="str">
        <f>IFERROR(__xludf.DUMMYFUNCTION("TEXTJOIN(""; "", TRUE, FILTER(CID!B11213:B14794, REGEXMATCH(CID!D11213:D14794, TEXTJOIN(""|"", TRUE, SPLIT(A11213, "";"")))))"),"#N/A")</f>
        <v>#N/A</v>
      </c>
    </row>
    <row r="11214">
      <c r="A11214" s="12" t="str">
        <f>IFERROR(__xludf.DUMMYFUNCTION("TEXTJOIN("";"", TRUE, FILTER(CID!$B$2:$B$14794, CID!B11214=CID!$D$2:$D$14794))"),"#N/A")</f>
        <v>#N/A</v>
      </c>
      <c r="B11214" s="12" t="str">
        <f>IFERROR(__xludf.DUMMYFUNCTION("TEXTJOIN(""; "", TRUE, FILTER(CID!B11214:B14794, REGEXMATCH(CID!D11214:D14794, TEXTJOIN(""|"", TRUE, SPLIT(A11214, "";"")))))"),"#N/A")</f>
        <v>#N/A</v>
      </c>
    </row>
    <row r="11215">
      <c r="A11215" s="12" t="str">
        <f>IFERROR(__xludf.DUMMYFUNCTION("TEXTJOIN("";"", TRUE, FILTER(CID!$B$2:$B$14794, CID!B11215=CID!$D$2:$D$14794))"),"#N/A")</f>
        <v>#N/A</v>
      </c>
      <c r="B11215" s="12" t="str">
        <f>IFERROR(__xludf.DUMMYFUNCTION("TEXTJOIN(""; "", TRUE, FILTER(CID!B11215:B14794, REGEXMATCH(CID!D11215:D14794, TEXTJOIN(""|"", TRUE, SPLIT(A11215, "";"")))))"),"#N/A")</f>
        <v>#N/A</v>
      </c>
    </row>
    <row r="11216">
      <c r="A11216" s="12" t="str">
        <f>IFERROR(__xludf.DUMMYFUNCTION("TEXTJOIN("";"", TRUE, FILTER(CID!$B$2:$B$14794, CID!B11216=CID!$D$2:$D$14794))"),"#N/A")</f>
        <v>#N/A</v>
      </c>
      <c r="B11216" s="12" t="str">
        <f>IFERROR(__xludf.DUMMYFUNCTION("TEXTJOIN(""; "", TRUE, FILTER(CID!B11216:B14794, REGEXMATCH(CID!D11216:D14794, TEXTJOIN(""|"", TRUE, SPLIT(A11216, "";"")))))"),"#N/A")</f>
        <v>#N/A</v>
      </c>
    </row>
    <row r="11217">
      <c r="A11217" s="12" t="str">
        <f>IFERROR(__xludf.DUMMYFUNCTION("TEXTJOIN("";"", TRUE, FILTER(CID!$B$2:$B$14794, CID!B11217=CID!$D$2:$D$14794))"),"#N/A")</f>
        <v>#N/A</v>
      </c>
      <c r="B11217" s="12" t="str">
        <f>IFERROR(__xludf.DUMMYFUNCTION("TEXTJOIN(""; "", TRUE, FILTER(CID!B11217:B14794, REGEXMATCH(CID!D11217:D14794, TEXTJOIN(""|"", TRUE, SPLIT(A11217, "";"")))))"),"#N/A")</f>
        <v>#N/A</v>
      </c>
    </row>
    <row r="11218">
      <c r="A11218" s="12" t="str">
        <f>IFERROR(__xludf.DUMMYFUNCTION("TEXTJOIN("";"", TRUE, FILTER(CID!$B$2:$B$14794, CID!B11218=CID!$D$2:$D$14794))"),"#N/A")</f>
        <v>#N/A</v>
      </c>
      <c r="B11218" s="12" t="str">
        <f>IFERROR(__xludf.DUMMYFUNCTION("TEXTJOIN(""; "", TRUE, FILTER(CID!B11218:B14794, REGEXMATCH(CID!D11218:D14794, TEXTJOIN(""|"", TRUE, SPLIT(A11218, "";"")))))"),"#N/A")</f>
        <v>#N/A</v>
      </c>
    </row>
    <row r="11219">
      <c r="A11219" s="12" t="str">
        <f>IFERROR(__xludf.DUMMYFUNCTION("TEXTJOIN("";"", TRUE, FILTER(CID!$B$2:$B$14794, CID!B11219=CID!$D$2:$D$14794))"),"#N/A")</f>
        <v>#N/A</v>
      </c>
      <c r="B11219" s="12" t="str">
        <f>IFERROR(__xludf.DUMMYFUNCTION("TEXTJOIN(""; "", TRUE, FILTER(CID!B11219:B14794, REGEXMATCH(CID!D11219:D14794, TEXTJOIN(""|"", TRUE, SPLIT(A11219, "";"")))))"),"#N/A")</f>
        <v>#N/A</v>
      </c>
    </row>
    <row r="11220">
      <c r="A11220" s="12" t="str">
        <f>IFERROR(__xludf.DUMMYFUNCTION("TEXTJOIN("";"", TRUE, FILTER(CID!$B$2:$B$14794, CID!B11220=CID!$D$2:$D$14794))"),"#N/A")</f>
        <v>#N/A</v>
      </c>
      <c r="B11220" s="12" t="str">
        <f>IFERROR(__xludf.DUMMYFUNCTION("TEXTJOIN(""; "", TRUE, FILTER(CID!B11220:B14794, REGEXMATCH(CID!D11220:D14794, TEXTJOIN(""|"", TRUE, SPLIT(A11220, "";"")))))"),"#N/A")</f>
        <v>#N/A</v>
      </c>
    </row>
    <row r="11221">
      <c r="A11221" s="12" t="str">
        <f>IFERROR(__xludf.DUMMYFUNCTION("TEXTJOIN("";"", TRUE, FILTER(CID!$B$2:$B$14794, CID!B11221=CID!$D$2:$D$14794))"),"#N/A")</f>
        <v>#N/A</v>
      </c>
      <c r="B11221" s="12" t="str">
        <f>IFERROR(__xludf.DUMMYFUNCTION("TEXTJOIN(""; "", TRUE, FILTER(CID!B11221:B14794, REGEXMATCH(CID!D11221:D14794, TEXTJOIN(""|"", TRUE, SPLIT(A11221, "";"")))))"),"#N/A")</f>
        <v>#N/A</v>
      </c>
    </row>
    <row r="11222">
      <c r="A11222" s="12" t="str">
        <f>IFERROR(__xludf.DUMMYFUNCTION("TEXTJOIN("";"", TRUE, FILTER(CID!$B$2:$B$14794, CID!B11222=CID!$D$2:$D$14794))"),"#N/A")</f>
        <v>#N/A</v>
      </c>
      <c r="B11222" s="12" t="str">
        <f>IFERROR(__xludf.DUMMYFUNCTION("TEXTJOIN(""; "", TRUE, FILTER(CID!B11222:B14794, REGEXMATCH(CID!D11222:D14794, TEXTJOIN(""|"", TRUE, SPLIT(A11222, "";"")))))"),"#N/A")</f>
        <v>#N/A</v>
      </c>
    </row>
    <row r="11223">
      <c r="A11223" s="12" t="str">
        <f>IFERROR(__xludf.DUMMYFUNCTION("TEXTJOIN("";"", TRUE, FILTER(CID!$B$2:$B$14794, CID!B11223=CID!$D$2:$D$14794))"),"#N/A")</f>
        <v>#N/A</v>
      </c>
      <c r="B11223" s="12" t="str">
        <f>IFERROR(__xludf.DUMMYFUNCTION("TEXTJOIN(""; "", TRUE, FILTER(CID!B11223:B14794, REGEXMATCH(CID!D11223:D14794, TEXTJOIN(""|"", TRUE, SPLIT(A11223, "";"")))))"),"#N/A")</f>
        <v>#N/A</v>
      </c>
    </row>
    <row r="11224">
      <c r="A11224" s="12" t="str">
        <f>IFERROR(__xludf.DUMMYFUNCTION("TEXTJOIN("";"", TRUE, FILTER(CID!$B$2:$B$14794, CID!B11224=CID!$D$2:$D$14794))"),"#N/A")</f>
        <v>#N/A</v>
      </c>
      <c r="B11224" s="12" t="str">
        <f>IFERROR(__xludf.DUMMYFUNCTION("TEXTJOIN(""; "", TRUE, FILTER(CID!B11224:B14794, REGEXMATCH(CID!D11224:D14794, TEXTJOIN(""|"", TRUE, SPLIT(A11224, "";"")))))"),"#N/A")</f>
        <v>#N/A</v>
      </c>
    </row>
    <row r="11225">
      <c r="A11225" s="12" t="str">
        <f>IFERROR(__xludf.DUMMYFUNCTION("TEXTJOIN("";"", TRUE, FILTER(CID!$B$2:$B$14794, CID!B11225=CID!$D$2:$D$14794))"),"#N/A")</f>
        <v>#N/A</v>
      </c>
      <c r="B11225" s="12" t="str">
        <f>IFERROR(__xludf.DUMMYFUNCTION("TEXTJOIN(""; "", TRUE, FILTER(CID!B11225:B14794, REGEXMATCH(CID!D11225:D14794, TEXTJOIN(""|"", TRUE, SPLIT(A11225, "";"")))))"),"#N/A")</f>
        <v>#N/A</v>
      </c>
    </row>
    <row r="11226">
      <c r="A11226" s="12" t="str">
        <f>IFERROR(__xludf.DUMMYFUNCTION("TEXTJOIN("";"", TRUE, FILTER(CID!$B$2:$B$14794, CID!B11226=CID!$D$2:$D$14794))"),"#N/A")</f>
        <v>#N/A</v>
      </c>
      <c r="B11226" s="12" t="str">
        <f>IFERROR(__xludf.DUMMYFUNCTION("TEXTJOIN(""; "", TRUE, FILTER(CID!B11226:B14794, REGEXMATCH(CID!D11226:D14794, TEXTJOIN(""|"", TRUE, SPLIT(A11226, "";"")))))"),"#N/A")</f>
        <v>#N/A</v>
      </c>
    </row>
    <row r="11227">
      <c r="A11227" s="12" t="str">
        <f>IFERROR(__xludf.DUMMYFUNCTION("TEXTJOIN("";"", TRUE, FILTER(CID!$B$2:$B$14794, CID!B11227=CID!$D$2:$D$14794))"),"#N/A")</f>
        <v>#N/A</v>
      </c>
      <c r="B11227" s="12" t="str">
        <f>IFERROR(__xludf.DUMMYFUNCTION("TEXTJOIN(""; "", TRUE, FILTER(CID!B11227:B14794, REGEXMATCH(CID!D11227:D14794, TEXTJOIN(""|"", TRUE, SPLIT(A11227, "";"")))))"),"#N/A")</f>
        <v>#N/A</v>
      </c>
    </row>
    <row r="11228">
      <c r="A11228" s="12" t="str">
        <f>IFERROR(__xludf.DUMMYFUNCTION("TEXTJOIN("";"", TRUE, FILTER(CID!$B$2:$B$14794, CID!B11228=CID!$D$2:$D$14794))"),"#N/A")</f>
        <v>#N/A</v>
      </c>
      <c r="B11228" s="12" t="str">
        <f>IFERROR(__xludf.DUMMYFUNCTION("TEXTJOIN(""; "", TRUE, FILTER(CID!B11228:B14794, REGEXMATCH(CID!D11228:D14794, TEXTJOIN(""|"", TRUE, SPLIT(A11228, "";"")))))"),"#N/A")</f>
        <v>#N/A</v>
      </c>
    </row>
    <row r="11229">
      <c r="A11229" s="12" t="str">
        <f>IFERROR(__xludf.DUMMYFUNCTION("TEXTJOIN("";"", TRUE, FILTER(CID!$B$2:$B$14794, CID!B11229=CID!$D$2:$D$14794))"),"#N/A")</f>
        <v>#N/A</v>
      </c>
      <c r="B11229" s="12" t="str">
        <f>IFERROR(__xludf.DUMMYFUNCTION("TEXTJOIN(""; "", TRUE, FILTER(CID!B11229:B14794, REGEXMATCH(CID!D11229:D14794, TEXTJOIN(""|"", TRUE, SPLIT(A11229, "";"")))))"),"#N/A")</f>
        <v>#N/A</v>
      </c>
    </row>
    <row r="11230">
      <c r="A11230" s="12" t="str">
        <f>IFERROR(__xludf.DUMMYFUNCTION("TEXTJOIN("";"", TRUE, FILTER(CID!$B$2:$B$14794, CID!B11230=CID!$D$2:$D$14794))"),"#N/A")</f>
        <v>#N/A</v>
      </c>
      <c r="B11230" s="12" t="str">
        <f>IFERROR(__xludf.DUMMYFUNCTION("TEXTJOIN(""; "", TRUE, FILTER(CID!B11230:B14794, REGEXMATCH(CID!D11230:D14794, TEXTJOIN(""|"", TRUE, SPLIT(A11230, "";"")))))"),"#N/A")</f>
        <v>#N/A</v>
      </c>
    </row>
    <row r="11231">
      <c r="A11231" s="12" t="str">
        <f>IFERROR(__xludf.DUMMYFUNCTION("TEXTJOIN("";"", TRUE, FILTER(CID!$B$2:$B$14794, CID!B11231=CID!$D$2:$D$14794))"),"#N/A")</f>
        <v>#N/A</v>
      </c>
      <c r="B11231" s="12" t="str">
        <f>IFERROR(__xludf.DUMMYFUNCTION("TEXTJOIN(""; "", TRUE, FILTER(CID!B11231:B14794, REGEXMATCH(CID!D11231:D14794, TEXTJOIN(""|"", TRUE, SPLIT(A11231, "";"")))))"),"#N/A")</f>
        <v>#N/A</v>
      </c>
    </row>
    <row r="11232">
      <c r="A11232" s="12" t="str">
        <f>IFERROR(__xludf.DUMMYFUNCTION("TEXTJOIN("";"", TRUE, FILTER(CID!$B$2:$B$14794, CID!B11232=CID!$D$2:$D$14794))"),"#N/A")</f>
        <v>#N/A</v>
      </c>
      <c r="B11232" s="12" t="str">
        <f>IFERROR(__xludf.DUMMYFUNCTION("TEXTJOIN(""; "", TRUE, FILTER(CID!B11232:B14794, REGEXMATCH(CID!D11232:D14794, TEXTJOIN(""|"", TRUE, SPLIT(A11232, "";"")))))"),"#N/A")</f>
        <v>#N/A</v>
      </c>
    </row>
    <row r="11233">
      <c r="A11233" s="12" t="str">
        <f>IFERROR(__xludf.DUMMYFUNCTION("TEXTJOIN("";"", TRUE, FILTER(CID!$B$2:$B$14794, CID!B11233=CID!$D$2:$D$14794))"),"#N/A")</f>
        <v>#N/A</v>
      </c>
      <c r="B11233" s="12" t="str">
        <f>IFERROR(__xludf.DUMMYFUNCTION("TEXTJOIN(""; "", TRUE, FILTER(CID!B11233:B14794, REGEXMATCH(CID!D11233:D14794, TEXTJOIN(""|"", TRUE, SPLIT(A11233, "";"")))))"),"#N/A")</f>
        <v>#N/A</v>
      </c>
    </row>
    <row r="11234">
      <c r="A11234" s="12" t="str">
        <f>IFERROR(__xludf.DUMMYFUNCTION("TEXTJOIN("";"", TRUE, FILTER(CID!$B$2:$B$14794, CID!B11234=CID!$D$2:$D$14794))"),"#N/A")</f>
        <v>#N/A</v>
      </c>
      <c r="B11234" s="12" t="str">
        <f>IFERROR(__xludf.DUMMYFUNCTION("TEXTJOIN(""; "", TRUE, FILTER(CID!B11234:B14794, REGEXMATCH(CID!D11234:D14794, TEXTJOIN(""|"", TRUE, SPLIT(A11234, "";"")))))"),"#N/A")</f>
        <v>#N/A</v>
      </c>
    </row>
    <row r="11235">
      <c r="A11235" s="12" t="str">
        <f>IFERROR(__xludf.DUMMYFUNCTION("TEXTJOIN("";"", TRUE, FILTER(CID!$B$2:$B$14794, CID!B11235=CID!$D$2:$D$14794))"),"#N/A")</f>
        <v>#N/A</v>
      </c>
      <c r="B11235" s="12" t="str">
        <f>IFERROR(__xludf.DUMMYFUNCTION("TEXTJOIN(""; "", TRUE, FILTER(CID!B11235:B14794, REGEXMATCH(CID!D11235:D14794, TEXTJOIN(""|"", TRUE, SPLIT(A11235, "";"")))))"),"#N/A")</f>
        <v>#N/A</v>
      </c>
    </row>
    <row r="11236">
      <c r="A11236" s="12" t="str">
        <f>IFERROR(__xludf.DUMMYFUNCTION("TEXTJOIN("";"", TRUE, FILTER(CID!$B$2:$B$14794, CID!B11236=CID!$D$2:$D$14794))"),"#N/A")</f>
        <v>#N/A</v>
      </c>
      <c r="B11236" s="12" t="str">
        <f>IFERROR(__xludf.DUMMYFUNCTION("TEXTJOIN(""; "", TRUE, FILTER(CID!B11236:B14794, REGEXMATCH(CID!D11236:D14794, TEXTJOIN(""|"", TRUE, SPLIT(A11236, "";"")))))"),"#N/A")</f>
        <v>#N/A</v>
      </c>
    </row>
    <row r="11237">
      <c r="A11237" s="12" t="str">
        <f>IFERROR(__xludf.DUMMYFUNCTION("TEXTJOIN("";"", TRUE, FILTER(CID!$B$2:$B$14794, CID!B11237=CID!$D$2:$D$14794))"),"#N/A")</f>
        <v>#N/A</v>
      </c>
      <c r="B11237" s="12" t="str">
        <f>IFERROR(__xludf.DUMMYFUNCTION("TEXTJOIN(""; "", TRUE, FILTER(CID!B11237:B14794, REGEXMATCH(CID!D11237:D14794, TEXTJOIN(""|"", TRUE, SPLIT(A11237, "";"")))))"),"#N/A")</f>
        <v>#N/A</v>
      </c>
    </row>
    <row r="11238">
      <c r="A11238" s="12" t="str">
        <f>IFERROR(__xludf.DUMMYFUNCTION("TEXTJOIN("";"", TRUE, FILTER(CID!$B$2:$B$14794, CID!B11238=CID!$D$2:$D$14794))"),"#N/A")</f>
        <v>#N/A</v>
      </c>
      <c r="B11238" s="12" t="str">
        <f>IFERROR(__xludf.DUMMYFUNCTION("TEXTJOIN(""; "", TRUE, FILTER(CID!B11238:B14794, REGEXMATCH(CID!D11238:D14794, TEXTJOIN(""|"", TRUE, SPLIT(A11238, "";"")))))"),"#N/A")</f>
        <v>#N/A</v>
      </c>
    </row>
    <row r="11239">
      <c r="A11239" s="12" t="str">
        <f>IFERROR(__xludf.DUMMYFUNCTION("TEXTJOIN("";"", TRUE, FILTER(CID!$B$2:$B$14794, CID!B11239=CID!$D$2:$D$14794))"),"#N/A")</f>
        <v>#N/A</v>
      </c>
      <c r="B11239" s="12" t="str">
        <f>IFERROR(__xludf.DUMMYFUNCTION("TEXTJOIN(""; "", TRUE, FILTER(CID!B11239:B14794, REGEXMATCH(CID!D11239:D14794, TEXTJOIN(""|"", TRUE, SPLIT(A11239, "";"")))))"),"#N/A")</f>
        <v>#N/A</v>
      </c>
    </row>
    <row r="11240">
      <c r="A11240" s="12" t="str">
        <f>IFERROR(__xludf.DUMMYFUNCTION("TEXTJOIN("";"", TRUE, FILTER(CID!$B$2:$B$14794, CID!B11240=CID!$D$2:$D$14794))"),"#N/A")</f>
        <v>#N/A</v>
      </c>
      <c r="B11240" s="12" t="str">
        <f>IFERROR(__xludf.DUMMYFUNCTION("TEXTJOIN(""; "", TRUE, FILTER(CID!B11240:B14794, REGEXMATCH(CID!D11240:D14794, TEXTJOIN(""|"", TRUE, SPLIT(A11240, "";"")))))"),"#N/A")</f>
        <v>#N/A</v>
      </c>
    </row>
    <row r="11241">
      <c r="A11241" s="12" t="str">
        <f>IFERROR(__xludf.DUMMYFUNCTION("TEXTJOIN("";"", TRUE, FILTER(CID!$B$2:$B$14794, CID!B11241=CID!$D$2:$D$14794))"),"#N/A")</f>
        <v>#N/A</v>
      </c>
      <c r="B11241" s="12" t="str">
        <f>IFERROR(__xludf.DUMMYFUNCTION("TEXTJOIN(""; "", TRUE, FILTER(CID!B11241:B14794, REGEXMATCH(CID!D11241:D14794, TEXTJOIN(""|"", TRUE, SPLIT(A11241, "";"")))))"),"#N/A")</f>
        <v>#N/A</v>
      </c>
    </row>
    <row r="11242">
      <c r="A11242" s="12" t="str">
        <f>IFERROR(__xludf.DUMMYFUNCTION("TEXTJOIN("";"", TRUE, FILTER(CID!$B$2:$B$14794, CID!B11242=CID!$D$2:$D$14794))"),"#N/A")</f>
        <v>#N/A</v>
      </c>
      <c r="B11242" s="12" t="str">
        <f>IFERROR(__xludf.DUMMYFUNCTION("TEXTJOIN(""; "", TRUE, FILTER(CID!B11242:B14794, REGEXMATCH(CID!D11242:D14794, TEXTJOIN(""|"", TRUE, SPLIT(A11242, "";"")))))"),"#N/A")</f>
        <v>#N/A</v>
      </c>
    </row>
    <row r="11243">
      <c r="A11243" s="12" t="str">
        <f>IFERROR(__xludf.DUMMYFUNCTION("TEXTJOIN("";"", TRUE, FILTER(CID!$B$2:$B$14794, CID!B11243=CID!$D$2:$D$14794))"),"#N/A")</f>
        <v>#N/A</v>
      </c>
      <c r="B11243" s="12" t="str">
        <f>IFERROR(__xludf.DUMMYFUNCTION("TEXTJOIN(""; "", TRUE, FILTER(CID!B11243:B14794, REGEXMATCH(CID!D11243:D14794, TEXTJOIN(""|"", TRUE, SPLIT(A11243, "";"")))))"),"#N/A")</f>
        <v>#N/A</v>
      </c>
    </row>
    <row r="11244">
      <c r="A11244" s="12" t="str">
        <f>IFERROR(__xludf.DUMMYFUNCTION("TEXTJOIN("";"", TRUE, FILTER(CID!$B$2:$B$14794, CID!B11244=CID!$D$2:$D$14794))"),"#N/A")</f>
        <v>#N/A</v>
      </c>
      <c r="B11244" s="12" t="str">
        <f>IFERROR(__xludf.DUMMYFUNCTION("TEXTJOIN(""; "", TRUE, FILTER(CID!B11244:B14794, REGEXMATCH(CID!D11244:D14794, TEXTJOIN(""|"", TRUE, SPLIT(A11244, "";"")))))"),"#N/A")</f>
        <v>#N/A</v>
      </c>
    </row>
    <row r="11245">
      <c r="A11245" s="12" t="str">
        <f>IFERROR(__xludf.DUMMYFUNCTION("TEXTJOIN("";"", TRUE, FILTER(CID!$B$2:$B$14794, CID!B11245=CID!$D$2:$D$14794))"),"#N/A")</f>
        <v>#N/A</v>
      </c>
      <c r="B11245" s="12" t="str">
        <f>IFERROR(__xludf.DUMMYFUNCTION("TEXTJOIN(""; "", TRUE, FILTER(CID!B11245:B14794, REGEXMATCH(CID!D11245:D14794, TEXTJOIN(""|"", TRUE, SPLIT(A11245, "";"")))))"),"#N/A")</f>
        <v>#N/A</v>
      </c>
    </row>
    <row r="11246">
      <c r="A11246" s="12" t="str">
        <f>IFERROR(__xludf.DUMMYFUNCTION("TEXTJOIN("";"", TRUE, FILTER(CID!$B$2:$B$14794, CID!B11246=CID!$D$2:$D$14794))"),"#N/A")</f>
        <v>#N/A</v>
      </c>
      <c r="B11246" s="12" t="str">
        <f>IFERROR(__xludf.DUMMYFUNCTION("TEXTJOIN(""; "", TRUE, FILTER(CID!B11246:B14794, REGEXMATCH(CID!D11246:D14794, TEXTJOIN(""|"", TRUE, SPLIT(A11246, "";"")))))"),"#N/A")</f>
        <v>#N/A</v>
      </c>
    </row>
    <row r="11247">
      <c r="A11247" s="12" t="str">
        <f>IFERROR(__xludf.DUMMYFUNCTION("TEXTJOIN("";"", TRUE, FILTER(CID!$B$2:$B$14794, CID!B11247=CID!$D$2:$D$14794))"),"#N/A")</f>
        <v>#N/A</v>
      </c>
      <c r="B11247" s="12" t="str">
        <f>IFERROR(__xludf.DUMMYFUNCTION("TEXTJOIN(""; "", TRUE, FILTER(CID!B11247:B14794, REGEXMATCH(CID!D11247:D14794, TEXTJOIN(""|"", TRUE, SPLIT(A11247, "";"")))))"),"#N/A")</f>
        <v>#N/A</v>
      </c>
    </row>
    <row r="11248">
      <c r="A11248" s="12" t="str">
        <f>IFERROR(__xludf.DUMMYFUNCTION("TEXTJOIN("";"", TRUE, FILTER(CID!$B$2:$B$14794, CID!B11248=CID!$D$2:$D$14794))"),"#N/A")</f>
        <v>#N/A</v>
      </c>
      <c r="B11248" s="12" t="str">
        <f>IFERROR(__xludf.DUMMYFUNCTION("TEXTJOIN(""; "", TRUE, FILTER(CID!B11248:B14794, REGEXMATCH(CID!D11248:D14794, TEXTJOIN(""|"", TRUE, SPLIT(A11248, "";"")))))"),"#N/A")</f>
        <v>#N/A</v>
      </c>
    </row>
    <row r="11249">
      <c r="A11249" s="12" t="str">
        <f>IFERROR(__xludf.DUMMYFUNCTION("TEXTJOIN("";"", TRUE, FILTER(CID!$B$2:$B$14794, CID!B11249=CID!$D$2:$D$14794))"),"#N/A")</f>
        <v>#N/A</v>
      </c>
      <c r="B11249" s="12" t="str">
        <f>IFERROR(__xludf.DUMMYFUNCTION("TEXTJOIN(""; "", TRUE, FILTER(CID!B11249:B14794, REGEXMATCH(CID!D11249:D14794, TEXTJOIN(""|"", TRUE, SPLIT(A11249, "";"")))))"),"#N/A")</f>
        <v>#N/A</v>
      </c>
    </row>
    <row r="11250">
      <c r="A11250" s="12" t="str">
        <f>IFERROR(__xludf.DUMMYFUNCTION("TEXTJOIN("";"", TRUE, FILTER(CID!$B$2:$B$14794, CID!B11250=CID!$D$2:$D$14794))"),"#N/A")</f>
        <v>#N/A</v>
      </c>
      <c r="B11250" s="12" t="str">
        <f>IFERROR(__xludf.DUMMYFUNCTION("TEXTJOIN(""; "", TRUE, FILTER(CID!B11250:B14794, REGEXMATCH(CID!D11250:D14794, TEXTJOIN(""|"", TRUE, SPLIT(A11250, "";"")))))"),"#N/A")</f>
        <v>#N/A</v>
      </c>
    </row>
    <row r="11251">
      <c r="A11251" s="12" t="str">
        <f>IFERROR(__xludf.DUMMYFUNCTION("TEXTJOIN("";"", TRUE, FILTER(CID!$B$2:$B$14794, CID!B11251=CID!$D$2:$D$14794))"),"#N/A")</f>
        <v>#N/A</v>
      </c>
      <c r="B11251" s="12" t="str">
        <f>IFERROR(__xludf.DUMMYFUNCTION("TEXTJOIN(""; "", TRUE, FILTER(CID!B11251:B14794, REGEXMATCH(CID!D11251:D14794, TEXTJOIN(""|"", TRUE, SPLIT(A11251, "";"")))))"),"#N/A")</f>
        <v>#N/A</v>
      </c>
    </row>
    <row r="11252">
      <c r="A11252" s="12" t="str">
        <f>IFERROR(__xludf.DUMMYFUNCTION("TEXTJOIN("";"", TRUE, FILTER(CID!$B$2:$B$14794, CID!B11252=CID!$D$2:$D$14794))"),"#N/A")</f>
        <v>#N/A</v>
      </c>
      <c r="B11252" s="12" t="str">
        <f>IFERROR(__xludf.DUMMYFUNCTION("TEXTJOIN(""; "", TRUE, FILTER(CID!B11252:B14794, REGEXMATCH(CID!D11252:D14794, TEXTJOIN(""|"", TRUE, SPLIT(A11252, "";"")))))"),"#N/A")</f>
        <v>#N/A</v>
      </c>
    </row>
    <row r="11253">
      <c r="A11253" s="12" t="str">
        <f>IFERROR(__xludf.DUMMYFUNCTION("TEXTJOIN("";"", TRUE, FILTER(CID!$B$2:$B$14794, CID!B11253=CID!$D$2:$D$14794))"),"#N/A")</f>
        <v>#N/A</v>
      </c>
      <c r="B11253" s="12" t="str">
        <f>IFERROR(__xludf.DUMMYFUNCTION("TEXTJOIN(""; "", TRUE, FILTER(CID!B11253:B14794, REGEXMATCH(CID!D11253:D14794, TEXTJOIN(""|"", TRUE, SPLIT(A11253, "";"")))))"),"#N/A")</f>
        <v>#N/A</v>
      </c>
    </row>
    <row r="11254">
      <c r="A11254" s="12" t="str">
        <f>IFERROR(__xludf.DUMMYFUNCTION("TEXTJOIN("";"", TRUE, FILTER(CID!$B$2:$B$14794, CID!B11254=CID!$D$2:$D$14794))"),"#N/A")</f>
        <v>#N/A</v>
      </c>
      <c r="B11254" s="12" t="str">
        <f>IFERROR(__xludf.DUMMYFUNCTION("TEXTJOIN(""; "", TRUE, FILTER(CID!B11254:B14794, REGEXMATCH(CID!D11254:D14794, TEXTJOIN(""|"", TRUE, SPLIT(A11254, "";"")))))"),"#N/A")</f>
        <v>#N/A</v>
      </c>
    </row>
    <row r="11255">
      <c r="A11255" s="12" t="str">
        <f>IFERROR(__xludf.DUMMYFUNCTION("TEXTJOIN("";"", TRUE, FILTER(CID!$B$2:$B$14794, CID!B11255=CID!$D$2:$D$14794))"),"#N/A")</f>
        <v>#N/A</v>
      </c>
      <c r="B11255" s="12" t="str">
        <f>IFERROR(__xludf.DUMMYFUNCTION("TEXTJOIN(""; "", TRUE, FILTER(CID!B11255:B14794, REGEXMATCH(CID!D11255:D14794, TEXTJOIN(""|"", TRUE, SPLIT(A11255, "";"")))))"),"#N/A")</f>
        <v>#N/A</v>
      </c>
    </row>
    <row r="11256">
      <c r="A11256" s="12" t="str">
        <f>IFERROR(__xludf.DUMMYFUNCTION("TEXTJOIN("";"", TRUE, FILTER(CID!$B$2:$B$14794, CID!B11256=CID!$D$2:$D$14794))"),"#N/A")</f>
        <v>#N/A</v>
      </c>
      <c r="B11256" s="12" t="str">
        <f>IFERROR(__xludf.DUMMYFUNCTION("TEXTJOIN(""; "", TRUE, FILTER(CID!B11256:B14794, REGEXMATCH(CID!D11256:D14794, TEXTJOIN(""|"", TRUE, SPLIT(A11256, "";"")))))"),"#N/A")</f>
        <v>#N/A</v>
      </c>
    </row>
    <row r="11257">
      <c r="A11257" s="12" t="str">
        <f>IFERROR(__xludf.DUMMYFUNCTION("TEXTJOIN("";"", TRUE, FILTER(CID!$B$2:$B$14794, CID!B11257=CID!$D$2:$D$14794))"),"#N/A")</f>
        <v>#N/A</v>
      </c>
      <c r="B11257" s="12" t="str">
        <f>IFERROR(__xludf.DUMMYFUNCTION("TEXTJOIN(""; "", TRUE, FILTER(CID!B11257:B14794, REGEXMATCH(CID!D11257:D14794, TEXTJOIN(""|"", TRUE, SPLIT(A11257, "";"")))))"),"#N/A")</f>
        <v>#N/A</v>
      </c>
    </row>
    <row r="11258">
      <c r="A11258" s="12" t="str">
        <f>IFERROR(__xludf.DUMMYFUNCTION("TEXTJOIN("";"", TRUE, FILTER(CID!$B$2:$B$14794, CID!B11258=CID!$D$2:$D$14794))"),"#N/A")</f>
        <v>#N/A</v>
      </c>
      <c r="B11258" s="12" t="str">
        <f>IFERROR(__xludf.DUMMYFUNCTION("TEXTJOIN(""; "", TRUE, FILTER(CID!B11258:B14794, REGEXMATCH(CID!D11258:D14794, TEXTJOIN(""|"", TRUE, SPLIT(A11258, "";"")))))"),"#N/A")</f>
        <v>#N/A</v>
      </c>
    </row>
    <row r="11259">
      <c r="A11259" s="12" t="str">
        <f>IFERROR(__xludf.DUMMYFUNCTION("TEXTJOIN("";"", TRUE, FILTER(CID!$B$2:$B$14794, CID!B11259=CID!$D$2:$D$14794))"),"#N/A")</f>
        <v>#N/A</v>
      </c>
      <c r="B11259" s="12" t="str">
        <f>IFERROR(__xludf.DUMMYFUNCTION("TEXTJOIN(""; "", TRUE, FILTER(CID!B11259:B14794, REGEXMATCH(CID!D11259:D14794, TEXTJOIN(""|"", TRUE, SPLIT(A11259, "";"")))))"),"#N/A")</f>
        <v>#N/A</v>
      </c>
    </row>
    <row r="11260">
      <c r="A11260" s="12" t="str">
        <f>IFERROR(__xludf.DUMMYFUNCTION("TEXTJOIN("";"", TRUE, FILTER(CID!$B$2:$B$14794, CID!B11260=CID!$D$2:$D$14794))"),"#N/A")</f>
        <v>#N/A</v>
      </c>
      <c r="B11260" s="12" t="str">
        <f>IFERROR(__xludf.DUMMYFUNCTION("TEXTJOIN(""; "", TRUE, FILTER(CID!B11260:B14794, REGEXMATCH(CID!D11260:D14794, TEXTJOIN(""|"", TRUE, SPLIT(A11260, "";"")))))"),"#N/A")</f>
        <v>#N/A</v>
      </c>
    </row>
    <row r="11261">
      <c r="A11261" s="12" t="str">
        <f>IFERROR(__xludf.DUMMYFUNCTION("TEXTJOIN("";"", TRUE, FILTER(CID!$B$2:$B$14794, CID!B11261=CID!$D$2:$D$14794))"),"#N/A")</f>
        <v>#N/A</v>
      </c>
      <c r="B11261" s="12" t="str">
        <f>IFERROR(__xludf.DUMMYFUNCTION("TEXTJOIN(""; "", TRUE, FILTER(CID!B11261:B14794, REGEXMATCH(CID!D11261:D14794, TEXTJOIN(""|"", TRUE, SPLIT(A11261, "";"")))))"),"#N/A")</f>
        <v>#N/A</v>
      </c>
    </row>
    <row r="11262">
      <c r="A11262" s="12" t="str">
        <f>IFERROR(__xludf.DUMMYFUNCTION("TEXTJOIN("";"", TRUE, FILTER(CID!$B$2:$B$14794, CID!B11262=CID!$D$2:$D$14794))"),"#N/A")</f>
        <v>#N/A</v>
      </c>
      <c r="B11262" s="12" t="str">
        <f>IFERROR(__xludf.DUMMYFUNCTION("TEXTJOIN(""; "", TRUE, FILTER(CID!B11262:B14794, REGEXMATCH(CID!D11262:D14794, TEXTJOIN(""|"", TRUE, SPLIT(A11262, "";"")))))"),"#N/A")</f>
        <v>#N/A</v>
      </c>
    </row>
    <row r="11263">
      <c r="A11263" s="12" t="str">
        <f>IFERROR(__xludf.DUMMYFUNCTION("TEXTJOIN("";"", TRUE, FILTER(CID!$B$2:$B$14794, CID!B11263=CID!$D$2:$D$14794))"),"#N/A")</f>
        <v>#N/A</v>
      </c>
      <c r="B11263" s="12" t="str">
        <f>IFERROR(__xludf.DUMMYFUNCTION("TEXTJOIN(""; "", TRUE, FILTER(CID!B11263:B14794, REGEXMATCH(CID!D11263:D14794, TEXTJOIN(""|"", TRUE, SPLIT(A11263, "";"")))))"),"#N/A")</f>
        <v>#N/A</v>
      </c>
    </row>
    <row r="11264">
      <c r="A11264" s="12" t="str">
        <f>IFERROR(__xludf.DUMMYFUNCTION("TEXTJOIN("";"", TRUE, FILTER(CID!$B$2:$B$14794, CID!B11264=CID!$D$2:$D$14794))"),"#N/A")</f>
        <v>#N/A</v>
      </c>
      <c r="B11264" s="12" t="str">
        <f>IFERROR(__xludf.DUMMYFUNCTION("TEXTJOIN(""; "", TRUE, FILTER(CID!B11264:B14794, REGEXMATCH(CID!D11264:D14794, TEXTJOIN(""|"", TRUE, SPLIT(A11264, "";"")))))"),"#N/A")</f>
        <v>#N/A</v>
      </c>
    </row>
    <row r="11265">
      <c r="A11265" s="12" t="str">
        <f>IFERROR(__xludf.DUMMYFUNCTION("TEXTJOIN("";"", TRUE, FILTER(CID!$B$2:$B$14794, CID!B11265=CID!$D$2:$D$14794))"),"#N/A")</f>
        <v>#N/A</v>
      </c>
      <c r="B11265" s="12" t="str">
        <f>IFERROR(__xludf.DUMMYFUNCTION("TEXTJOIN(""; "", TRUE, FILTER(CID!B11265:B14794, REGEXMATCH(CID!D11265:D14794, TEXTJOIN(""|"", TRUE, SPLIT(A11265, "";"")))))"),"#N/A")</f>
        <v>#N/A</v>
      </c>
    </row>
    <row r="11266">
      <c r="A11266" s="12" t="str">
        <f>IFERROR(__xludf.DUMMYFUNCTION("TEXTJOIN("";"", TRUE, FILTER(CID!$B$2:$B$14794, CID!B11266=CID!$D$2:$D$14794))"),"#N/A")</f>
        <v>#N/A</v>
      </c>
      <c r="B11266" s="12" t="str">
        <f>IFERROR(__xludf.DUMMYFUNCTION("TEXTJOIN(""; "", TRUE, FILTER(CID!B11266:B14794, REGEXMATCH(CID!D11266:D14794, TEXTJOIN(""|"", TRUE, SPLIT(A11266, "";"")))))"),"#N/A")</f>
        <v>#N/A</v>
      </c>
    </row>
    <row r="11267">
      <c r="A11267" s="12" t="str">
        <f>IFERROR(__xludf.DUMMYFUNCTION("TEXTJOIN("";"", TRUE, FILTER(CID!$B$2:$B$14794, CID!B11267=CID!$D$2:$D$14794))"),"#N/A")</f>
        <v>#N/A</v>
      </c>
      <c r="B11267" s="12" t="str">
        <f>IFERROR(__xludf.DUMMYFUNCTION("TEXTJOIN(""; "", TRUE, FILTER(CID!B11267:B14794, REGEXMATCH(CID!D11267:D14794, TEXTJOIN(""|"", TRUE, SPLIT(A11267, "";"")))))"),"#N/A")</f>
        <v>#N/A</v>
      </c>
    </row>
    <row r="11268">
      <c r="A11268" s="12" t="str">
        <f>IFERROR(__xludf.DUMMYFUNCTION("TEXTJOIN("";"", TRUE, FILTER(CID!$B$2:$B$14794, CID!B11268=CID!$D$2:$D$14794))"),"#N/A")</f>
        <v>#N/A</v>
      </c>
      <c r="B11268" s="12" t="str">
        <f>IFERROR(__xludf.DUMMYFUNCTION("TEXTJOIN(""; "", TRUE, FILTER(CID!B11268:B14794, REGEXMATCH(CID!D11268:D14794, TEXTJOIN(""|"", TRUE, SPLIT(A11268, "";"")))))"),"#N/A")</f>
        <v>#N/A</v>
      </c>
    </row>
    <row r="11269">
      <c r="A11269" s="12" t="str">
        <f>IFERROR(__xludf.DUMMYFUNCTION("TEXTJOIN("";"", TRUE, FILTER(CID!$B$2:$B$14794, CID!B11269=CID!$D$2:$D$14794))"),"#N/A")</f>
        <v>#N/A</v>
      </c>
      <c r="B11269" s="12" t="str">
        <f>IFERROR(__xludf.DUMMYFUNCTION("TEXTJOIN(""; "", TRUE, FILTER(CID!B11269:B14794, REGEXMATCH(CID!D11269:D14794, TEXTJOIN(""|"", TRUE, SPLIT(A11269, "";"")))))"),"#N/A")</f>
        <v>#N/A</v>
      </c>
    </row>
    <row r="11270">
      <c r="A11270" s="12" t="str">
        <f>IFERROR(__xludf.DUMMYFUNCTION("TEXTJOIN("";"", TRUE, FILTER(CID!$B$2:$B$14794, CID!B11270=CID!$D$2:$D$14794))"),"#N/A")</f>
        <v>#N/A</v>
      </c>
      <c r="B11270" s="12" t="str">
        <f>IFERROR(__xludf.DUMMYFUNCTION("TEXTJOIN(""; "", TRUE, FILTER(CID!B11270:B14794, REGEXMATCH(CID!D11270:D14794, TEXTJOIN(""|"", TRUE, SPLIT(A11270, "";"")))))"),"#N/A")</f>
        <v>#N/A</v>
      </c>
    </row>
    <row r="11271">
      <c r="A11271" s="12" t="str">
        <f>IFERROR(__xludf.DUMMYFUNCTION("TEXTJOIN("";"", TRUE, FILTER(CID!$B$2:$B$14794, CID!B11271=CID!$D$2:$D$14794))"),"#N/A")</f>
        <v>#N/A</v>
      </c>
      <c r="B11271" s="12" t="str">
        <f>IFERROR(__xludf.DUMMYFUNCTION("TEXTJOIN(""; "", TRUE, FILTER(CID!B11271:B14794, REGEXMATCH(CID!D11271:D14794, TEXTJOIN(""|"", TRUE, SPLIT(A11271, "";"")))))"),"#N/A")</f>
        <v>#N/A</v>
      </c>
    </row>
    <row r="11272">
      <c r="A11272" s="12" t="str">
        <f>IFERROR(__xludf.DUMMYFUNCTION("TEXTJOIN("";"", TRUE, FILTER(CID!$B$2:$B$14794, CID!B11272=CID!$D$2:$D$14794))"),"#N/A")</f>
        <v>#N/A</v>
      </c>
      <c r="B11272" s="12" t="str">
        <f>IFERROR(__xludf.DUMMYFUNCTION("TEXTJOIN(""; "", TRUE, FILTER(CID!B11272:B14794, REGEXMATCH(CID!D11272:D14794, TEXTJOIN(""|"", TRUE, SPLIT(A11272, "";"")))))"),"#N/A")</f>
        <v>#N/A</v>
      </c>
    </row>
    <row r="11273">
      <c r="A11273" s="12" t="str">
        <f>IFERROR(__xludf.DUMMYFUNCTION("TEXTJOIN("";"", TRUE, FILTER(CID!$B$2:$B$14794, CID!B11273=CID!$D$2:$D$14794))"),"#N/A")</f>
        <v>#N/A</v>
      </c>
      <c r="B11273" s="12" t="str">
        <f>IFERROR(__xludf.DUMMYFUNCTION("TEXTJOIN(""; "", TRUE, FILTER(CID!B11273:B14794, REGEXMATCH(CID!D11273:D14794, TEXTJOIN(""|"", TRUE, SPLIT(A11273, "";"")))))"),"#N/A")</f>
        <v>#N/A</v>
      </c>
    </row>
    <row r="11274">
      <c r="A11274" s="12" t="str">
        <f>IFERROR(__xludf.DUMMYFUNCTION("TEXTJOIN("";"", TRUE, FILTER(CID!$B$2:$B$14794, CID!B11274=CID!$D$2:$D$14794))"),"#N/A")</f>
        <v>#N/A</v>
      </c>
      <c r="B11274" s="12" t="str">
        <f>IFERROR(__xludf.DUMMYFUNCTION("TEXTJOIN(""; "", TRUE, FILTER(CID!B11274:B14794, REGEXMATCH(CID!D11274:D14794, TEXTJOIN(""|"", TRUE, SPLIT(A11274, "";"")))))"),"#N/A")</f>
        <v>#N/A</v>
      </c>
    </row>
    <row r="11275">
      <c r="A11275" s="12" t="str">
        <f>IFERROR(__xludf.DUMMYFUNCTION("TEXTJOIN("";"", TRUE, FILTER(CID!$B$2:$B$14794, CID!B11275=CID!$D$2:$D$14794))"),"#N/A")</f>
        <v>#N/A</v>
      </c>
      <c r="B11275" s="12" t="str">
        <f>IFERROR(__xludf.DUMMYFUNCTION("TEXTJOIN(""; "", TRUE, FILTER(CID!B11275:B14794, REGEXMATCH(CID!D11275:D14794, TEXTJOIN(""|"", TRUE, SPLIT(A11275, "";"")))))"),"#N/A")</f>
        <v>#N/A</v>
      </c>
    </row>
    <row r="11276">
      <c r="A11276" s="12" t="str">
        <f>IFERROR(__xludf.DUMMYFUNCTION("TEXTJOIN("";"", TRUE, FILTER(CID!$B$2:$B$14794, CID!B11276=CID!$D$2:$D$14794))"),"#N/A")</f>
        <v>#N/A</v>
      </c>
      <c r="B11276" s="12" t="str">
        <f>IFERROR(__xludf.DUMMYFUNCTION("TEXTJOIN(""; "", TRUE, FILTER(CID!B11276:B14794, REGEXMATCH(CID!D11276:D14794, TEXTJOIN(""|"", TRUE, SPLIT(A11276, "";"")))))"),"#N/A")</f>
        <v>#N/A</v>
      </c>
    </row>
    <row r="11277">
      <c r="A11277" s="12" t="str">
        <f>IFERROR(__xludf.DUMMYFUNCTION("TEXTJOIN("";"", TRUE, FILTER(CID!$B$2:$B$14794, CID!B11277=CID!$D$2:$D$14794))"),"#N/A")</f>
        <v>#N/A</v>
      </c>
      <c r="B11277" s="12" t="str">
        <f>IFERROR(__xludf.DUMMYFUNCTION("TEXTJOIN(""; "", TRUE, FILTER(CID!B11277:B14794, REGEXMATCH(CID!D11277:D14794, TEXTJOIN(""|"", TRUE, SPLIT(A11277, "";"")))))"),"#N/A")</f>
        <v>#N/A</v>
      </c>
    </row>
    <row r="11278">
      <c r="A11278" s="12" t="str">
        <f>IFERROR(__xludf.DUMMYFUNCTION("TEXTJOIN("";"", TRUE, FILTER(CID!$B$2:$B$14794, CID!B11278=CID!$D$2:$D$14794))"),"#N/A")</f>
        <v>#N/A</v>
      </c>
      <c r="B11278" s="12" t="str">
        <f>IFERROR(__xludf.DUMMYFUNCTION("TEXTJOIN(""; "", TRUE, FILTER(CID!B11278:B14794, REGEXMATCH(CID!D11278:D14794, TEXTJOIN(""|"", TRUE, SPLIT(A11278, "";"")))))"),"#N/A")</f>
        <v>#N/A</v>
      </c>
    </row>
    <row r="11279">
      <c r="A11279" s="12" t="str">
        <f>IFERROR(__xludf.DUMMYFUNCTION("TEXTJOIN("";"", TRUE, FILTER(CID!$B$2:$B$14794, CID!B11279=CID!$D$2:$D$14794))"),"#N/A")</f>
        <v>#N/A</v>
      </c>
      <c r="B11279" s="12" t="str">
        <f>IFERROR(__xludf.DUMMYFUNCTION("TEXTJOIN(""; "", TRUE, FILTER(CID!B11279:B14794, REGEXMATCH(CID!D11279:D14794, TEXTJOIN(""|"", TRUE, SPLIT(A11279, "";"")))))"),"#N/A")</f>
        <v>#N/A</v>
      </c>
    </row>
    <row r="11280">
      <c r="A11280" s="12" t="str">
        <f>IFERROR(__xludf.DUMMYFUNCTION("TEXTJOIN("";"", TRUE, FILTER(CID!$B$2:$B$14794, CID!B11280=CID!$D$2:$D$14794))"),"#N/A")</f>
        <v>#N/A</v>
      </c>
      <c r="B11280" s="12" t="str">
        <f>IFERROR(__xludf.DUMMYFUNCTION("TEXTJOIN(""; "", TRUE, FILTER(CID!B11280:B14794, REGEXMATCH(CID!D11280:D14794, TEXTJOIN(""|"", TRUE, SPLIT(A11280, "";"")))))"),"#N/A")</f>
        <v>#N/A</v>
      </c>
    </row>
    <row r="11281">
      <c r="A11281" s="12" t="str">
        <f>IFERROR(__xludf.DUMMYFUNCTION("TEXTJOIN("";"", TRUE, FILTER(CID!$B$2:$B$14794, CID!B11281=CID!$D$2:$D$14794))"),"#N/A")</f>
        <v>#N/A</v>
      </c>
      <c r="B11281" s="12" t="str">
        <f>IFERROR(__xludf.DUMMYFUNCTION("TEXTJOIN(""; "", TRUE, FILTER(CID!B11281:B14794, REGEXMATCH(CID!D11281:D14794, TEXTJOIN(""|"", TRUE, SPLIT(A11281, "";"")))))"),"#N/A")</f>
        <v>#N/A</v>
      </c>
    </row>
    <row r="11282">
      <c r="A11282" s="12" t="str">
        <f>IFERROR(__xludf.DUMMYFUNCTION("TEXTJOIN("";"", TRUE, FILTER(CID!$B$2:$B$14794, CID!B11282=CID!$D$2:$D$14794))"),"#N/A")</f>
        <v>#N/A</v>
      </c>
      <c r="B11282" s="12" t="str">
        <f>IFERROR(__xludf.DUMMYFUNCTION("TEXTJOIN(""; "", TRUE, FILTER(CID!B11282:B14794, REGEXMATCH(CID!D11282:D14794, TEXTJOIN(""|"", TRUE, SPLIT(A11282, "";"")))))"),"#N/A")</f>
        <v>#N/A</v>
      </c>
    </row>
    <row r="11283">
      <c r="A11283" s="12" t="str">
        <f>IFERROR(__xludf.DUMMYFUNCTION("TEXTJOIN("";"", TRUE, FILTER(CID!$B$2:$B$14794, CID!B11283=CID!$D$2:$D$14794))"),"#N/A")</f>
        <v>#N/A</v>
      </c>
      <c r="B11283" s="12" t="str">
        <f>IFERROR(__xludf.DUMMYFUNCTION("TEXTJOIN(""; "", TRUE, FILTER(CID!B11283:B14794, REGEXMATCH(CID!D11283:D14794, TEXTJOIN(""|"", TRUE, SPLIT(A11283, "";"")))))"),"#N/A")</f>
        <v>#N/A</v>
      </c>
    </row>
    <row r="11284">
      <c r="A11284" s="12" t="str">
        <f>IFERROR(__xludf.DUMMYFUNCTION("TEXTJOIN("";"", TRUE, FILTER(CID!$B$2:$B$14794, CID!B11284=CID!$D$2:$D$14794))"),"#N/A")</f>
        <v>#N/A</v>
      </c>
      <c r="B11284" s="12" t="str">
        <f>IFERROR(__xludf.DUMMYFUNCTION("TEXTJOIN(""; "", TRUE, FILTER(CID!B11284:B14794, REGEXMATCH(CID!D11284:D14794, TEXTJOIN(""|"", TRUE, SPLIT(A11284, "";"")))))"),"#N/A")</f>
        <v>#N/A</v>
      </c>
    </row>
    <row r="11285">
      <c r="A11285" s="12" t="str">
        <f>IFERROR(__xludf.DUMMYFUNCTION("TEXTJOIN("";"", TRUE, FILTER(CID!$B$2:$B$14794, CID!B11285=CID!$D$2:$D$14794))"),"#N/A")</f>
        <v>#N/A</v>
      </c>
      <c r="B11285" s="12" t="str">
        <f>IFERROR(__xludf.DUMMYFUNCTION("TEXTJOIN(""; "", TRUE, FILTER(CID!B11285:B14794, REGEXMATCH(CID!D11285:D14794, TEXTJOIN(""|"", TRUE, SPLIT(A11285, "";"")))))"),"#N/A")</f>
        <v>#N/A</v>
      </c>
    </row>
    <row r="11286">
      <c r="A11286" s="12" t="str">
        <f>IFERROR(__xludf.DUMMYFUNCTION("TEXTJOIN("";"", TRUE, FILTER(CID!$B$2:$B$14794, CID!B11286=CID!$D$2:$D$14794))"),"#N/A")</f>
        <v>#N/A</v>
      </c>
      <c r="B11286" s="12" t="str">
        <f>IFERROR(__xludf.DUMMYFUNCTION("TEXTJOIN(""; "", TRUE, FILTER(CID!B11286:B14794, REGEXMATCH(CID!D11286:D14794, TEXTJOIN(""|"", TRUE, SPLIT(A11286, "";"")))))"),"#N/A")</f>
        <v>#N/A</v>
      </c>
    </row>
    <row r="11287">
      <c r="A11287" s="12" t="str">
        <f>IFERROR(__xludf.DUMMYFUNCTION("TEXTJOIN("";"", TRUE, FILTER(CID!$B$2:$B$14794, CID!B11287=CID!$D$2:$D$14794))"),"#N/A")</f>
        <v>#N/A</v>
      </c>
      <c r="B11287" s="12" t="str">
        <f>IFERROR(__xludf.DUMMYFUNCTION("TEXTJOIN(""; "", TRUE, FILTER(CID!B11287:B14794, REGEXMATCH(CID!D11287:D14794, TEXTJOIN(""|"", TRUE, SPLIT(A11287, "";"")))))"),"#N/A")</f>
        <v>#N/A</v>
      </c>
    </row>
    <row r="11288">
      <c r="A11288" s="12" t="str">
        <f>IFERROR(__xludf.DUMMYFUNCTION("TEXTJOIN("";"", TRUE, FILTER(CID!$B$2:$B$14794, CID!B11288=CID!$D$2:$D$14794))"),"#N/A")</f>
        <v>#N/A</v>
      </c>
      <c r="B11288" s="12" t="str">
        <f>IFERROR(__xludf.DUMMYFUNCTION("TEXTJOIN(""; "", TRUE, FILTER(CID!B11288:B14794, REGEXMATCH(CID!D11288:D14794, TEXTJOIN(""|"", TRUE, SPLIT(A11288, "";"")))))"),"#N/A")</f>
        <v>#N/A</v>
      </c>
    </row>
    <row r="11289">
      <c r="A11289" s="12" t="str">
        <f>IFERROR(__xludf.DUMMYFUNCTION("TEXTJOIN("";"", TRUE, FILTER(CID!$B$2:$B$14794, CID!B11289=CID!$D$2:$D$14794))"),"#N/A")</f>
        <v>#N/A</v>
      </c>
      <c r="B11289" s="12" t="str">
        <f>IFERROR(__xludf.DUMMYFUNCTION("TEXTJOIN(""; "", TRUE, FILTER(CID!B11289:B14794, REGEXMATCH(CID!D11289:D14794, TEXTJOIN(""|"", TRUE, SPLIT(A11289, "";"")))))"),"#N/A")</f>
        <v>#N/A</v>
      </c>
    </row>
    <row r="11290">
      <c r="A11290" s="12" t="str">
        <f>IFERROR(__xludf.DUMMYFUNCTION("TEXTJOIN("";"", TRUE, FILTER(CID!$B$2:$B$14794, CID!B11290=CID!$D$2:$D$14794))"),"#N/A")</f>
        <v>#N/A</v>
      </c>
      <c r="B11290" s="12" t="str">
        <f>IFERROR(__xludf.DUMMYFUNCTION("TEXTJOIN(""; "", TRUE, FILTER(CID!B11290:B14794, REGEXMATCH(CID!D11290:D14794, TEXTJOIN(""|"", TRUE, SPLIT(A11290, "";"")))))"),"#N/A")</f>
        <v>#N/A</v>
      </c>
    </row>
    <row r="11291">
      <c r="A11291" s="12" t="str">
        <f>IFERROR(__xludf.DUMMYFUNCTION("TEXTJOIN("";"", TRUE, FILTER(CID!$B$2:$B$14794, CID!B11291=CID!$D$2:$D$14794))"),"#N/A")</f>
        <v>#N/A</v>
      </c>
      <c r="B11291" s="12" t="str">
        <f>IFERROR(__xludf.DUMMYFUNCTION("TEXTJOIN(""; "", TRUE, FILTER(CID!B11291:B14794, REGEXMATCH(CID!D11291:D14794, TEXTJOIN(""|"", TRUE, SPLIT(A11291, "";"")))))"),"#N/A")</f>
        <v>#N/A</v>
      </c>
    </row>
    <row r="11292">
      <c r="A11292" s="12" t="str">
        <f>IFERROR(__xludf.DUMMYFUNCTION("TEXTJOIN("";"", TRUE, FILTER(CID!$B$2:$B$14794, CID!B11292=CID!$D$2:$D$14794))"),"#N/A")</f>
        <v>#N/A</v>
      </c>
      <c r="B11292" s="12" t="str">
        <f>IFERROR(__xludf.DUMMYFUNCTION("TEXTJOIN(""; "", TRUE, FILTER(CID!B11292:B14794, REGEXMATCH(CID!D11292:D14794, TEXTJOIN(""|"", TRUE, SPLIT(A11292, "";"")))))"),"#N/A")</f>
        <v>#N/A</v>
      </c>
    </row>
    <row r="11293">
      <c r="A11293" s="12" t="str">
        <f>IFERROR(__xludf.DUMMYFUNCTION("TEXTJOIN("";"", TRUE, FILTER(CID!$B$2:$B$14794, CID!B11293=CID!$D$2:$D$14794))"),"#N/A")</f>
        <v>#N/A</v>
      </c>
      <c r="B11293" s="12" t="str">
        <f>IFERROR(__xludf.DUMMYFUNCTION("TEXTJOIN(""; "", TRUE, FILTER(CID!B11293:B14794, REGEXMATCH(CID!D11293:D14794, TEXTJOIN(""|"", TRUE, SPLIT(A11293, "";"")))))"),"#N/A")</f>
        <v>#N/A</v>
      </c>
    </row>
    <row r="11294">
      <c r="A11294" s="12" t="str">
        <f>IFERROR(__xludf.DUMMYFUNCTION("TEXTJOIN("";"", TRUE, FILTER(CID!$B$2:$B$14794, CID!B11294=CID!$D$2:$D$14794))"),"#N/A")</f>
        <v>#N/A</v>
      </c>
      <c r="B11294" s="12" t="str">
        <f>IFERROR(__xludf.DUMMYFUNCTION("TEXTJOIN(""; "", TRUE, FILTER(CID!B11294:B14794, REGEXMATCH(CID!D11294:D14794, TEXTJOIN(""|"", TRUE, SPLIT(A11294, "";"")))))"),"#N/A")</f>
        <v>#N/A</v>
      </c>
    </row>
    <row r="11295">
      <c r="A11295" s="12" t="str">
        <f>IFERROR(__xludf.DUMMYFUNCTION("TEXTJOIN("";"", TRUE, FILTER(CID!$B$2:$B$14794, CID!B11295=CID!$D$2:$D$14794))"),"#N/A")</f>
        <v>#N/A</v>
      </c>
      <c r="B11295" s="12" t="str">
        <f>IFERROR(__xludf.DUMMYFUNCTION("TEXTJOIN(""; "", TRUE, FILTER(CID!B11295:B14794, REGEXMATCH(CID!D11295:D14794, TEXTJOIN(""|"", TRUE, SPLIT(A11295, "";"")))))"),"#N/A")</f>
        <v>#N/A</v>
      </c>
    </row>
    <row r="11296">
      <c r="A11296" s="12" t="str">
        <f>IFERROR(__xludf.DUMMYFUNCTION("TEXTJOIN("";"", TRUE, FILTER(CID!$B$2:$B$14794, CID!B11296=CID!$D$2:$D$14794))"),"#N/A")</f>
        <v>#N/A</v>
      </c>
      <c r="B11296" s="12" t="str">
        <f>IFERROR(__xludf.DUMMYFUNCTION("TEXTJOIN(""; "", TRUE, FILTER(CID!B11296:B14794, REGEXMATCH(CID!D11296:D14794, TEXTJOIN(""|"", TRUE, SPLIT(A11296, "";"")))))"),"#N/A")</f>
        <v>#N/A</v>
      </c>
    </row>
    <row r="11297">
      <c r="A11297" s="12" t="str">
        <f>IFERROR(__xludf.DUMMYFUNCTION("TEXTJOIN("";"", TRUE, FILTER(CID!$B$2:$B$14794, CID!B11297=CID!$D$2:$D$14794))"),"#N/A")</f>
        <v>#N/A</v>
      </c>
      <c r="B11297" s="12" t="str">
        <f>IFERROR(__xludf.DUMMYFUNCTION("TEXTJOIN(""; "", TRUE, FILTER(CID!B11297:B14794, REGEXMATCH(CID!D11297:D14794, TEXTJOIN(""|"", TRUE, SPLIT(A11297, "";"")))))"),"#N/A")</f>
        <v>#N/A</v>
      </c>
    </row>
    <row r="11298">
      <c r="A11298" s="12" t="str">
        <f>IFERROR(__xludf.DUMMYFUNCTION("TEXTJOIN("";"", TRUE, FILTER(CID!$B$2:$B$14794, CID!B11298=CID!$D$2:$D$14794))"),"#N/A")</f>
        <v>#N/A</v>
      </c>
      <c r="B11298" s="12" t="str">
        <f>IFERROR(__xludf.DUMMYFUNCTION("TEXTJOIN(""; "", TRUE, FILTER(CID!B11298:B14794, REGEXMATCH(CID!D11298:D14794, TEXTJOIN(""|"", TRUE, SPLIT(A11298, "";"")))))"),"#N/A")</f>
        <v>#N/A</v>
      </c>
    </row>
    <row r="11299">
      <c r="A11299" s="12" t="str">
        <f>IFERROR(__xludf.DUMMYFUNCTION("TEXTJOIN("";"", TRUE, FILTER(CID!$B$2:$B$14794, CID!B11299=CID!$D$2:$D$14794))"),"#N/A")</f>
        <v>#N/A</v>
      </c>
      <c r="B11299" s="12" t="str">
        <f>IFERROR(__xludf.DUMMYFUNCTION("TEXTJOIN(""; "", TRUE, FILTER(CID!B11299:B14794, REGEXMATCH(CID!D11299:D14794, TEXTJOIN(""|"", TRUE, SPLIT(A11299, "";"")))))"),"#N/A")</f>
        <v>#N/A</v>
      </c>
    </row>
    <row r="11300">
      <c r="A11300" s="12" t="str">
        <f>IFERROR(__xludf.DUMMYFUNCTION("TEXTJOIN("";"", TRUE, FILTER(CID!$B$2:$B$14794, CID!B11300=CID!$D$2:$D$14794))"),"#N/A")</f>
        <v>#N/A</v>
      </c>
      <c r="B11300" s="12" t="str">
        <f>IFERROR(__xludf.DUMMYFUNCTION("TEXTJOIN(""; "", TRUE, FILTER(CID!B11300:B14794, REGEXMATCH(CID!D11300:D14794, TEXTJOIN(""|"", TRUE, SPLIT(A11300, "";"")))))"),"#N/A")</f>
        <v>#N/A</v>
      </c>
    </row>
    <row r="11301">
      <c r="A11301" s="12" t="str">
        <f>IFERROR(__xludf.DUMMYFUNCTION("TEXTJOIN("";"", TRUE, FILTER(CID!$B$2:$B$14794, CID!B11301=CID!$D$2:$D$14794))"),"#N/A")</f>
        <v>#N/A</v>
      </c>
      <c r="B11301" s="12" t="str">
        <f>IFERROR(__xludf.DUMMYFUNCTION("TEXTJOIN(""; "", TRUE, FILTER(CID!B11301:B14794, REGEXMATCH(CID!D11301:D14794, TEXTJOIN(""|"", TRUE, SPLIT(A11301, "";"")))))"),"#N/A")</f>
        <v>#N/A</v>
      </c>
    </row>
    <row r="11302">
      <c r="A11302" s="12" t="str">
        <f>IFERROR(__xludf.DUMMYFUNCTION("TEXTJOIN("";"", TRUE, FILTER(CID!$B$2:$B$14794, CID!B11302=CID!$D$2:$D$14794))"),"#N/A")</f>
        <v>#N/A</v>
      </c>
      <c r="B11302" s="12" t="str">
        <f>IFERROR(__xludf.DUMMYFUNCTION("TEXTJOIN(""; "", TRUE, FILTER(CID!B11302:B14794, REGEXMATCH(CID!D11302:D14794, TEXTJOIN(""|"", TRUE, SPLIT(A11302, "";"")))))"),"#N/A")</f>
        <v>#N/A</v>
      </c>
    </row>
    <row r="11303">
      <c r="A11303" s="12" t="str">
        <f>IFERROR(__xludf.DUMMYFUNCTION("TEXTJOIN("";"", TRUE, FILTER(CID!$B$2:$B$14794, CID!B11303=CID!$D$2:$D$14794))"),"#N/A")</f>
        <v>#N/A</v>
      </c>
      <c r="B11303" s="12" t="str">
        <f>IFERROR(__xludf.DUMMYFUNCTION("TEXTJOIN(""; "", TRUE, FILTER(CID!B11303:B14794, REGEXMATCH(CID!D11303:D14794, TEXTJOIN(""|"", TRUE, SPLIT(A11303, "";"")))))"),"#N/A")</f>
        <v>#N/A</v>
      </c>
    </row>
    <row r="11304">
      <c r="A11304" s="12" t="str">
        <f>IFERROR(__xludf.DUMMYFUNCTION("TEXTJOIN("";"", TRUE, FILTER(CID!$B$2:$B$14794, CID!B11304=CID!$D$2:$D$14794))"),"#N/A")</f>
        <v>#N/A</v>
      </c>
      <c r="B11304" s="12" t="str">
        <f>IFERROR(__xludf.DUMMYFUNCTION("TEXTJOIN(""; "", TRUE, FILTER(CID!B11304:B14794, REGEXMATCH(CID!D11304:D14794, TEXTJOIN(""|"", TRUE, SPLIT(A11304, "";"")))))"),"#N/A")</f>
        <v>#N/A</v>
      </c>
    </row>
    <row r="11305">
      <c r="A11305" s="12" t="str">
        <f>IFERROR(__xludf.DUMMYFUNCTION("TEXTJOIN("";"", TRUE, FILTER(CID!$B$2:$B$14794, CID!B11305=CID!$D$2:$D$14794))"),"#N/A")</f>
        <v>#N/A</v>
      </c>
      <c r="B11305" s="12" t="str">
        <f>IFERROR(__xludf.DUMMYFUNCTION("TEXTJOIN(""; "", TRUE, FILTER(CID!B11305:B14794, REGEXMATCH(CID!D11305:D14794, TEXTJOIN(""|"", TRUE, SPLIT(A11305, "";"")))))"),"#N/A")</f>
        <v>#N/A</v>
      </c>
    </row>
    <row r="11306">
      <c r="A11306" s="12" t="str">
        <f>IFERROR(__xludf.DUMMYFUNCTION("TEXTJOIN("";"", TRUE, FILTER(CID!$B$2:$B$14794, CID!B11306=CID!$D$2:$D$14794))"),"#N/A")</f>
        <v>#N/A</v>
      </c>
      <c r="B11306" s="12" t="str">
        <f>IFERROR(__xludf.DUMMYFUNCTION("TEXTJOIN(""; "", TRUE, FILTER(CID!B11306:B14794, REGEXMATCH(CID!D11306:D14794, TEXTJOIN(""|"", TRUE, SPLIT(A11306, "";"")))))"),"#N/A")</f>
        <v>#N/A</v>
      </c>
    </row>
    <row r="11307">
      <c r="A11307" s="12" t="str">
        <f>IFERROR(__xludf.DUMMYFUNCTION("TEXTJOIN("";"", TRUE, FILTER(CID!$B$2:$B$14794, CID!B11307=CID!$D$2:$D$14794))"),"#N/A")</f>
        <v>#N/A</v>
      </c>
      <c r="B11307" s="12" t="str">
        <f>IFERROR(__xludf.DUMMYFUNCTION("TEXTJOIN(""; "", TRUE, FILTER(CID!B11307:B14794, REGEXMATCH(CID!D11307:D14794, TEXTJOIN(""|"", TRUE, SPLIT(A11307, "";"")))))"),"#N/A")</f>
        <v>#N/A</v>
      </c>
    </row>
    <row r="11308">
      <c r="A11308" s="12" t="str">
        <f>IFERROR(__xludf.DUMMYFUNCTION("TEXTJOIN("";"", TRUE, FILTER(CID!$B$2:$B$14794, CID!B11308=CID!$D$2:$D$14794))"),"#N/A")</f>
        <v>#N/A</v>
      </c>
      <c r="B11308" s="12" t="str">
        <f>IFERROR(__xludf.DUMMYFUNCTION("TEXTJOIN(""; "", TRUE, FILTER(CID!B11308:B14794, REGEXMATCH(CID!D11308:D14794, TEXTJOIN(""|"", TRUE, SPLIT(A11308, "";"")))))"),"#N/A")</f>
        <v>#N/A</v>
      </c>
    </row>
    <row r="11309">
      <c r="A11309" s="12" t="str">
        <f>IFERROR(__xludf.DUMMYFUNCTION("TEXTJOIN("";"", TRUE, FILTER(CID!$B$2:$B$14794, CID!B11309=CID!$D$2:$D$14794))"),"#N/A")</f>
        <v>#N/A</v>
      </c>
      <c r="B11309" s="12" t="str">
        <f>IFERROR(__xludf.DUMMYFUNCTION("TEXTJOIN(""; "", TRUE, FILTER(CID!B11309:B14794, REGEXMATCH(CID!D11309:D14794, TEXTJOIN(""|"", TRUE, SPLIT(A11309, "";"")))))"),"#N/A")</f>
        <v>#N/A</v>
      </c>
    </row>
    <row r="11310">
      <c r="A11310" s="12" t="str">
        <f>IFERROR(__xludf.DUMMYFUNCTION("TEXTJOIN("";"", TRUE, FILTER(CID!$B$2:$B$14794, CID!B11310=CID!$D$2:$D$14794))"),"#N/A")</f>
        <v>#N/A</v>
      </c>
      <c r="B11310" s="12" t="str">
        <f>IFERROR(__xludf.DUMMYFUNCTION("TEXTJOIN(""; "", TRUE, FILTER(CID!B11310:B14794, REGEXMATCH(CID!D11310:D14794, TEXTJOIN(""|"", TRUE, SPLIT(A11310, "";"")))))"),"#N/A")</f>
        <v>#N/A</v>
      </c>
    </row>
    <row r="11311">
      <c r="A11311" s="12" t="str">
        <f>IFERROR(__xludf.DUMMYFUNCTION("TEXTJOIN("";"", TRUE, FILTER(CID!$B$2:$B$14794, CID!B11311=CID!$D$2:$D$14794))"),"#N/A")</f>
        <v>#N/A</v>
      </c>
      <c r="B11311" s="12" t="str">
        <f>IFERROR(__xludf.DUMMYFUNCTION("TEXTJOIN(""; "", TRUE, FILTER(CID!B11311:B14794, REGEXMATCH(CID!D11311:D14794, TEXTJOIN(""|"", TRUE, SPLIT(A11311, "";"")))))"),"#N/A")</f>
        <v>#N/A</v>
      </c>
    </row>
    <row r="11312">
      <c r="A11312" s="12" t="str">
        <f>IFERROR(__xludf.DUMMYFUNCTION("TEXTJOIN("";"", TRUE, FILTER(CID!$B$2:$B$14794, CID!B11312=CID!$D$2:$D$14794))"),"#N/A")</f>
        <v>#N/A</v>
      </c>
      <c r="B11312" s="12" t="str">
        <f>IFERROR(__xludf.DUMMYFUNCTION("TEXTJOIN(""; "", TRUE, FILTER(CID!B11312:B14794, REGEXMATCH(CID!D11312:D14794, TEXTJOIN(""|"", TRUE, SPLIT(A11312, "";"")))))"),"#N/A")</f>
        <v>#N/A</v>
      </c>
    </row>
    <row r="11313">
      <c r="A11313" s="12" t="str">
        <f>IFERROR(__xludf.DUMMYFUNCTION("TEXTJOIN("";"", TRUE, FILTER(CID!$B$2:$B$14794, CID!B11313=CID!$D$2:$D$14794))"),"#N/A")</f>
        <v>#N/A</v>
      </c>
      <c r="B11313" s="12" t="str">
        <f>IFERROR(__xludf.DUMMYFUNCTION("TEXTJOIN(""; "", TRUE, FILTER(CID!B11313:B14794, REGEXMATCH(CID!D11313:D14794, TEXTJOIN(""|"", TRUE, SPLIT(A11313, "";"")))))"),"#N/A")</f>
        <v>#N/A</v>
      </c>
    </row>
    <row r="11314">
      <c r="A11314" s="12" t="str">
        <f>IFERROR(__xludf.DUMMYFUNCTION("TEXTJOIN("";"", TRUE, FILTER(CID!$B$2:$B$14794, CID!B11314=CID!$D$2:$D$14794))"),"#N/A")</f>
        <v>#N/A</v>
      </c>
      <c r="B11314" s="12" t="str">
        <f>IFERROR(__xludf.DUMMYFUNCTION("TEXTJOIN(""; "", TRUE, FILTER(CID!B11314:B14794, REGEXMATCH(CID!D11314:D14794, TEXTJOIN(""|"", TRUE, SPLIT(A11314, "";"")))))"),"#N/A")</f>
        <v>#N/A</v>
      </c>
    </row>
    <row r="11315">
      <c r="A11315" s="12" t="str">
        <f>IFERROR(__xludf.DUMMYFUNCTION("TEXTJOIN("";"", TRUE, FILTER(CID!$B$2:$B$14794, CID!B11315=CID!$D$2:$D$14794))"),"#N/A")</f>
        <v>#N/A</v>
      </c>
      <c r="B11315" s="12" t="str">
        <f>IFERROR(__xludf.DUMMYFUNCTION("TEXTJOIN(""; "", TRUE, FILTER(CID!B11315:B14794, REGEXMATCH(CID!D11315:D14794, TEXTJOIN(""|"", TRUE, SPLIT(A11315, "";"")))))"),"#N/A")</f>
        <v>#N/A</v>
      </c>
    </row>
    <row r="11316">
      <c r="A11316" s="12" t="str">
        <f>IFERROR(__xludf.DUMMYFUNCTION("TEXTJOIN("";"", TRUE, FILTER(CID!$B$2:$B$14794, CID!B11316=CID!$D$2:$D$14794))"),"#N/A")</f>
        <v>#N/A</v>
      </c>
      <c r="B11316" s="12" t="str">
        <f>IFERROR(__xludf.DUMMYFUNCTION("TEXTJOIN(""; "", TRUE, FILTER(CID!B11316:B14794, REGEXMATCH(CID!D11316:D14794, TEXTJOIN(""|"", TRUE, SPLIT(A11316, "";"")))))"),"#N/A")</f>
        <v>#N/A</v>
      </c>
    </row>
    <row r="11317">
      <c r="A11317" s="12" t="str">
        <f>IFERROR(__xludf.DUMMYFUNCTION("TEXTJOIN("";"", TRUE, FILTER(CID!$B$2:$B$14794, CID!B11317=CID!$D$2:$D$14794))"),"#N/A")</f>
        <v>#N/A</v>
      </c>
      <c r="B11317" s="12" t="str">
        <f>IFERROR(__xludf.DUMMYFUNCTION("TEXTJOIN(""; "", TRUE, FILTER(CID!B11317:B14794, REGEXMATCH(CID!D11317:D14794, TEXTJOIN(""|"", TRUE, SPLIT(A11317, "";"")))))"),"#N/A")</f>
        <v>#N/A</v>
      </c>
    </row>
    <row r="11318">
      <c r="A11318" s="12" t="str">
        <f>IFERROR(__xludf.DUMMYFUNCTION("TEXTJOIN("";"", TRUE, FILTER(CID!$B$2:$B$14794, CID!B11318=CID!$D$2:$D$14794))"),"#N/A")</f>
        <v>#N/A</v>
      </c>
      <c r="B11318" s="12" t="str">
        <f>IFERROR(__xludf.DUMMYFUNCTION("TEXTJOIN(""; "", TRUE, FILTER(CID!B11318:B14794, REGEXMATCH(CID!D11318:D14794, TEXTJOIN(""|"", TRUE, SPLIT(A11318, "";"")))))"),"#N/A")</f>
        <v>#N/A</v>
      </c>
    </row>
    <row r="11319">
      <c r="A11319" s="12" t="str">
        <f>IFERROR(__xludf.DUMMYFUNCTION("TEXTJOIN("";"", TRUE, FILTER(CID!$B$2:$B$14794, CID!B11319=CID!$D$2:$D$14794))"),"#N/A")</f>
        <v>#N/A</v>
      </c>
      <c r="B11319" s="12" t="str">
        <f>IFERROR(__xludf.DUMMYFUNCTION("TEXTJOIN(""; "", TRUE, FILTER(CID!B11319:B14794, REGEXMATCH(CID!D11319:D14794, TEXTJOIN(""|"", TRUE, SPLIT(A11319, "";"")))))"),"#N/A")</f>
        <v>#N/A</v>
      </c>
    </row>
    <row r="11320">
      <c r="A11320" s="12" t="str">
        <f>IFERROR(__xludf.DUMMYFUNCTION("TEXTJOIN("";"", TRUE, FILTER(CID!$B$2:$B$14794, CID!B11320=CID!$D$2:$D$14794))"),"#N/A")</f>
        <v>#N/A</v>
      </c>
      <c r="B11320" s="12" t="str">
        <f>IFERROR(__xludf.DUMMYFUNCTION("TEXTJOIN(""; "", TRUE, FILTER(CID!B11320:B14794, REGEXMATCH(CID!D11320:D14794, TEXTJOIN(""|"", TRUE, SPLIT(A11320, "";"")))))"),"#N/A")</f>
        <v>#N/A</v>
      </c>
    </row>
    <row r="11321">
      <c r="A11321" s="12" t="str">
        <f>IFERROR(__xludf.DUMMYFUNCTION("TEXTJOIN("";"", TRUE, FILTER(CID!$B$2:$B$14794, CID!B11321=CID!$D$2:$D$14794))"),"#N/A")</f>
        <v>#N/A</v>
      </c>
      <c r="B11321" s="12" t="str">
        <f>IFERROR(__xludf.DUMMYFUNCTION("TEXTJOIN(""; "", TRUE, FILTER(CID!B11321:B14794, REGEXMATCH(CID!D11321:D14794, TEXTJOIN(""|"", TRUE, SPLIT(A11321, "";"")))))"),"#N/A")</f>
        <v>#N/A</v>
      </c>
    </row>
    <row r="11322">
      <c r="A11322" s="12" t="str">
        <f>IFERROR(__xludf.DUMMYFUNCTION("TEXTJOIN("";"", TRUE, FILTER(CID!$B$2:$B$14794, CID!B11322=CID!$D$2:$D$14794))"),"#N/A")</f>
        <v>#N/A</v>
      </c>
      <c r="B11322" s="12" t="str">
        <f>IFERROR(__xludf.DUMMYFUNCTION("TEXTJOIN(""; "", TRUE, FILTER(CID!B11322:B14794, REGEXMATCH(CID!D11322:D14794, TEXTJOIN(""|"", TRUE, SPLIT(A11322, "";"")))))"),"#N/A")</f>
        <v>#N/A</v>
      </c>
    </row>
    <row r="11323">
      <c r="A11323" s="12" t="str">
        <f>IFERROR(__xludf.DUMMYFUNCTION("TEXTJOIN("";"", TRUE, FILTER(CID!$B$2:$B$14794, CID!B11323=CID!$D$2:$D$14794))"),"#N/A")</f>
        <v>#N/A</v>
      </c>
      <c r="B11323" s="12" t="str">
        <f>IFERROR(__xludf.DUMMYFUNCTION("TEXTJOIN(""; "", TRUE, FILTER(CID!B11323:B14794, REGEXMATCH(CID!D11323:D14794, TEXTJOIN(""|"", TRUE, SPLIT(A11323, "";"")))))"),"#N/A")</f>
        <v>#N/A</v>
      </c>
    </row>
    <row r="11324">
      <c r="A11324" s="12" t="str">
        <f>IFERROR(__xludf.DUMMYFUNCTION("TEXTJOIN("";"", TRUE, FILTER(CID!$B$2:$B$14794, CID!B11324=CID!$D$2:$D$14794))"),"#N/A")</f>
        <v>#N/A</v>
      </c>
      <c r="B11324" s="12" t="str">
        <f>IFERROR(__xludf.DUMMYFUNCTION("TEXTJOIN(""; "", TRUE, FILTER(CID!B11324:B14794, REGEXMATCH(CID!D11324:D14794, TEXTJOIN(""|"", TRUE, SPLIT(A11324, "";"")))))"),"#N/A")</f>
        <v>#N/A</v>
      </c>
    </row>
    <row r="11325">
      <c r="A11325" s="12" t="str">
        <f>IFERROR(__xludf.DUMMYFUNCTION("TEXTJOIN("";"", TRUE, FILTER(CID!$B$2:$B$14794, CID!B11325=CID!$D$2:$D$14794))"),"#N/A")</f>
        <v>#N/A</v>
      </c>
      <c r="B11325" s="12" t="str">
        <f>IFERROR(__xludf.DUMMYFUNCTION("TEXTJOIN(""; "", TRUE, FILTER(CID!B11325:B14794, REGEXMATCH(CID!D11325:D14794, TEXTJOIN(""|"", TRUE, SPLIT(A11325, "";"")))))"),"#N/A")</f>
        <v>#N/A</v>
      </c>
    </row>
    <row r="11326">
      <c r="A11326" s="12" t="str">
        <f>IFERROR(__xludf.DUMMYFUNCTION("TEXTJOIN("";"", TRUE, FILTER(CID!$B$2:$B$14794, CID!B11326=CID!$D$2:$D$14794))"),"#N/A")</f>
        <v>#N/A</v>
      </c>
      <c r="B11326" s="12" t="str">
        <f>IFERROR(__xludf.DUMMYFUNCTION("TEXTJOIN(""; "", TRUE, FILTER(CID!B11326:B14794, REGEXMATCH(CID!D11326:D14794, TEXTJOIN(""|"", TRUE, SPLIT(A11326, "";"")))))"),"#N/A")</f>
        <v>#N/A</v>
      </c>
    </row>
    <row r="11327">
      <c r="A11327" s="12" t="str">
        <f>IFERROR(__xludf.DUMMYFUNCTION("TEXTJOIN("";"", TRUE, FILTER(CID!$B$2:$B$14794, CID!B11327=CID!$D$2:$D$14794))"),"#N/A")</f>
        <v>#N/A</v>
      </c>
      <c r="B11327" s="12" t="str">
        <f>IFERROR(__xludf.DUMMYFUNCTION("TEXTJOIN(""; "", TRUE, FILTER(CID!B11327:B14794, REGEXMATCH(CID!D11327:D14794, TEXTJOIN(""|"", TRUE, SPLIT(A11327, "";"")))))"),"#N/A")</f>
        <v>#N/A</v>
      </c>
    </row>
    <row r="11328">
      <c r="A11328" s="12" t="str">
        <f>IFERROR(__xludf.DUMMYFUNCTION("TEXTJOIN("";"", TRUE, FILTER(CID!$B$2:$B$14794, CID!B11328=CID!$D$2:$D$14794))"),"#N/A")</f>
        <v>#N/A</v>
      </c>
      <c r="B11328" s="12" t="str">
        <f>IFERROR(__xludf.DUMMYFUNCTION("TEXTJOIN(""; "", TRUE, FILTER(CID!B11328:B14794, REGEXMATCH(CID!D11328:D14794, TEXTJOIN(""|"", TRUE, SPLIT(A11328, "";"")))))"),"#N/A")</f>
        <v>#N/A</v>
      </c>
    </row>
    <row r="11329">
      <c r="A11329" s="12" t="str">
        <f>IFERROR(__xludf.DUMMYFUNCTION("TEXTJOIN("";"", TRUE, FILTER(CID!$B$2:$B$14794, CID!B11329=CID!$D$2:$D$14794))"),"#N/A")</f>
        <v>#N/A</v>
      </c>
      <c r="B11329" s="12" t="str">
        <f>IFERROR(__xludf.DUMMYFUNCTION("TEXTJOIN(""; "", TRUE, FILTER(CID!B11329:B14794, REGEXMATCH(CID!D11329:D14794, TEXTJOIN(""|"", TRUE, SPLIT(A11329, "";"")))))"),"#N/A")</f>
        <v>#N/A</v>
      </c>
    </row>
    <row r="11330">
      <c r="A11330" s="12" t="str">
        <f>IFERROR(__xludf.DUMMYFUNCTION("TEXTJOIN("";"", TRUE, FILTER(CID!$B$2:$B$14794, CID!B11330=CID!$D$2:$D$14794))"),"#N/A")</f>
        <v>#N/A</v>
      </c>
      <c r="B11330" s="12" t="str">
        <f>IFERROR(__xludf.DUMMYFUNCTION("TEXTJOIN(""; "", TRUE, FILTER(CID!B11330:B14794, REGEXMATCH(CID!D11330:D14794, TEXTJOIN(""|"", TRUE, SPLIT(A11330, "";"")))))"),"#N/A")</f>
        <v>#N/A</v>
      </c>
    </row>
    <row r="11331">
      <c r="A11331" s="12" t="str">
        <f>IFERROR(__xludf.DUMMYFUNCTION("TEXTJOIN("";"", TRUE, FILTER(CID!$B$2:$B$14794, CID!B11331=CID!$D$2:$D$14794))"),"#N/A")</f>
        <v>#N/A</v>
      </c>
      <c r="B11331" s="12" t="str">
        <f>IFERROR(__xludf.DUMMYFUNCTION("TEXTJOIN(""; "", TRUE, FILTER(CID!B11331:B14794, REGEXMATCH(CID!D11331:D14794, TEXTJOIN(""|"", TRUE, SPLIT(A11331, "";"")))))"),"#N/A")</f>
        <v>#N/A</v>
      </c>
    </row>
    <row r="11332">
      <c r="A11332" s="12" t="str">
        <f>IFERROR(__xludf.DUMMYFUNCTION("TEXTJOIN("";"", TRUE, FILTER(CID!$B$2:$B$14794, CID!B11332=CID!$D$2:$D$14794))"),"#N/A")</f>
        <v>#N/A</v>
      </c>
      <c r="B11332" s="12" t="str">
        <f>IFERROR(__xludf.DUMMYFUNCTION("TEXTJOIN(""; "", TRUE, FILTER(CID!B11332:B14794, REGEXMATCH(CID!D11332:D14794, TEXTJOIN(""|"", TRUE, SPLIT(A11332, "";"")))))"),"#N/A")</f>
        <v>#N/A</v>
      </c>
    </row>
    <row r="11333">
      <c r="A11333" s="12" t="str">
        <f>IFERROR(__xludf.DUMMYFUNCTION("TEXTJOIN("";"", TRUE, FILTER(CID!$B$2:$B$14794, CID!B11333=CID!$D$2:$D$14794))"),"#N/A")</f>
        <v>#N/A</v>
      </c>
      <c r="B11333" s="12" t="str">
        <f>IFERROR(__xludf.DUMMYFUNCTION("TEXTJOIN(""; "", TRUE, FILTER(CID!B11333:B14794, REGEXMATCH(CID!D11333:D14794, TEXTJOIN(""|"", TRUE, SPLIT(A11333, "";"")))))"),"#N/A")</f>
        <v>#N/A</v>
      </c>
    </row>
    <row r="11334">
      <c r="A11334" s="12" t="str">
        <f>IFERROR(__xludf.DUMMYFUNCTION("TEXTJOIN("";"", TRUE, FILTER(CID!$B$2:$B$14794, CID!B11334=CID!$D$2:$D$14794))"),"#N/A")</f>
        <v>#N/A</v>
      </c>
      <c r="B11334" s="12" t="str">
        <f>IFERROR(__xludf.DUMMYFUNCTION("TEXTJOIN(""; "", TRUE, FILTER(CID!B11334:B14794, REGEXMATCH(CID!D11334:D14794, TEXTJOIN(""|"", TRUE, SPLIT(A11334, "";"")))))"),"#N/A")</f>
        <v>#N/A</v>
      </c>
    </row>
    <row r="11335">
      <c r="A11335" s="12" t="str">
        <f>IFERROR(__xludf.DUMMYFUNCTION("TEXTJOIN("";"", TRUE, FILTER(CID!$B$2:$B$14794, CID!B11335=CID!$D$2:$D$14794))"),"#N/A")</f>
        <v>#N/A</v>
      </c>
      <c r="B11335" s="12" t="str">
        <f>IFERROR(__xludf.DUMMYFUNCTION("TEXTJOIN(""; "", TRUE, FILTER(CID!B11335:B14794, REGEXMATCH(CID!D11335:D14794, TEXTJOIN(""|"", TRUE, SPLIT(A11335, "";"")))))"),"#N/A")</f>
        <v>#N/A</v>
      </c>
    </row>
    <row r="11336">
      <c r="A11336" s="12" t="str">
        <f>IFERROR(__xludf.DUMMYFUNCTION("TEXTJOIN("";"", TRUE, FILTER(CID!$B$2:$B$14794, CID!B11336=CID!$D$2:$D$14794))"),"#N/A")</f>
        <v>#N/A</v>
      </c>
      <c r="B11336" s="12" t="str">
        <f>IFERROR(__xludf.DUMMYFUNCTION("TEXTJOIN(""; "", TRUE, FILTER(CID!B11336:B14794, REGEXMATCH(CID!D11336:D14794, TEXTJOIN(""|"", TRUE, SPLIT(A11336, "";"")))))"),"#N/A")</f>
        <v>#N/A</v>
      </c>
    </row>
    <row r="11337">
      <c r="A11337" s="12" t="str">
        <f>IFERROR(__xludf.DUMMYFUNCTION("TEXTJOIN("";"", TRUE, FILTER(CID!$B$2:$B$14794, CID!B11337=CID!$D$2:$D$14794))"),"#N/A")</f>
        <v>#N/A</v>
      </c>
      <c r="B11337" s="12" t="str">
        <f>IFERROR(__xludf.DUMMYFUNCTION("TEXTJOIN(""; "", TRUE, FILTER(CID!B11337:B14794, REGEXMATCH(CID!D11337:D14794, TEXTJOIN(""|"", TRUE, SPLIT(A11337, "";"")))))"),"#N/A")</f>
        <v>#N/A</v>
      </c>
    </row>
    <row r="11338">
      <c r="A11338" s="12" t="str">
        <f>IFERROR(__xludf.DUMMYFUNCTION("TEXTJOIN("";"", TRUE, FILTER(CID!$B$2:$B$14794, CID!B11338=CID!$D$2:$D$14794))"),"#N/A")</f>
        <v>#N/A</v>
      </c>
      <c r="B11338" s="12" t="str">
        <f>IFERROR(__xludf.DUMMYFUNCTION("TEXTJOIN(""; "", TRUE, FILTER(CID!B11338:B14794, REGEXMATCH(CID!D11338:D14794, TEXTJOIN(""|"", TRUE, SPLIT(A11338, "";"")))))"),"#N/A")</f>
        <v>#N/A</v>
      </c>
    </row>
    <row r="11339">
      <c r="A11339" s="12" t="str">
        <f>IFERROR(__xludf.DUMMYFUNCTION("TEXTJOIN("";"", TRUE, FILTER(CID!$B$2:$B$14794, CID!B11339=CID!$D$2:$D$14794))"),"#N/A")</f>
        <v>#N/A</v>
      </c>
      <c r="B11339" s="12" t="str">
        <f>IFERROR(__xludf.DUMMYFUNCTION("TEXTJOIN(""; "", TRUE, FILTER(CID!B11339:B14794, REGEXMATCH(CID!D11339:D14794, TEXTJOIN(""|"", TRUE, SPLIT(A11339, "";"")))))"),"#N/A")</f>
        <v>#N/A</v>
      </c>
    </row>
    <row r="11340">
      <c r="A11340" s="12" t="str">
        <f>IFERROR(__xludf.DUMMYFUNCTION("TEXTJOIN("";"", TRUE, FILTER(CID!$B$2:$B$14794, CID!B11340=CID!$D$2:$D$14794))"),"#N/A")</f>
        <v>#N/A</v>
      </c>
      <c r="B11340" s="12" t="str">
        <f>IFERROR(__xludf.DUMMYFUNCTION("TEXTJOIN(""; "", TRUE, FILTER(CID!B11340:B14794, REGEXMATCH(CID!D11340:D14794, TEXTJOIN(""|"", TRUE, SPLIT(A11340, "";"")))))"),"#N/A")</f>
        <v>#N/A</v>
      </c>
    </row>
    <row r="11341">
      <c r="A11341" s="12" t="str">
        <f>IFERROR(__xludf.DUMMYFUNCTION("TEXTJOIN("";"", TRUE, FILTER(CID!$B$2:$B$14794, CID!B11341=CID!$D$2:$D$14794))"),"#N/A")</f>
        <v>#N/A</v>
      </c>
      <c r="B11341" s="12" t="str">
        <f>IFERROR(__xludf.DUMMYFUNCTION("TEXTJOIN(""; "", TRUE, FILTER(CID!B11341:B14794, REGEXMATCH(CID!D11341:D14794, TEXTJOIN(""|"", TRUE, SPLIT(A11341, "";"")))))"),"#N/A")</f>
        <v>#N/A</v>
      </c>
    </row>
    <row r="11342">
      <c r="A11342" s="12" t="str">
        <f>IFERROR(__xludf.DUMMYFUNCTION("TEXTJOIN("";"", TRUE, FILTER(CID!$B$2:$B$14794, CID!B11342=CID!$D$2:$D$14794))"),"#N/A")</f>
        <v>#N/A</v>
      </c>
      <c r="B11342" s="12" t="str">
        <f>IFERROR(__xludf.DUMMYFUNCTION("TEXTJOIN(""; "", TRUE, FILTER(CID!B11342:B14794, REGEXMATCH(CID!D11342:D14794, TEXTJOIN(""|"", TRUE, SPLIT(A11342, "";"")))))"),"#N/A")</f>
        <v>#N/A</v>
      </c>
    </row>
    <row r="11343">
      <c r="A11343" s="12" t="str">
        <f>IFERROR(__xludf.DUMMYFUNCTION("TEXTJOIN("";"", TRUE, FILTER(CID!$B$2:$B$14794, CID!B11343=CID!$D$2:$D$14794))"),"#N/A")</f>
        <v>#N/A</v>
      </c>
      <c r="B11343" s="12" t="str">
        <f>IFERROR(__xludf.DUMMYFUNCTION("TEXTJOIN(""; "", TRUE, FILTER(CID!B11343:B14794, REGEXMATCH(CID!D11343:D14794, TEXTJOIN(""|"", TRUE, SPLIT(A11343, "";"")))))"),"#N/A")</f>
        <v>#N/A</v>
      </c>
    </row>
    <row r="11344">
      <c r="A11344" s="12" t="str">
        <f>IFERROR(__xludf.DUMMYFUNCTION("TEXTJOIN("";"", TRUE, FILTER(CID!$B$2:$B$14794, CID!B11344=CID!$D$2:$D$14794))"),"#N/A")</f>
        <v>#N/A</v>
      </c>
      <c r="B11344" s="12" t="str">
        <f>IFERROR(__xludf.DUMMYFUNCTION("TEXTJOIN(""; "", TRUE, FILTER(CID!B11344:B14794, REGEXMATCH(CID!D11344:D14794, TEXTJOIN(""|"", TRUE, SPLIT(A11344, "";"")))))"),"#N/A")</f>
        <v>#N/A</v>
      </c>
    </row>
    <row r="11345">
      <c r="A11345" s="12" t="str">
        <f>IFERROR(__xludf.DUMMYFUNCTION("TEXTJOIN("";"", TRUE, FILTER(CID!$B$2:$B$14794, CID!B11345=CID!$D$2:$D$14794))"),"#N/A")</f>
        <v>#N/A</v>
      </c>
      <c r="B11345" s="12" t="str">
        <f>IFERROR(__xludf.DUMMYFUNCTION("TEXTJOIN(""; "", TRUE, FILTER(CID!B11345:B14794, REGEXMATCH(CID!D11345:D14794, TEXTJOIN(""|"", TRUE, SPLIT(A11345, "";"")))))"),"#N/A")</f>
        <v>#N/A</v>
      </c>
    </row>
    <row r="11346">
      <c r="A11346" s="12" t="str">
        <f>IFERROR(__xludf.DUMMYFUNCTION("TEXTJOIN("";"", TRUE, FILTER(CID!$B$2:$B$14794, CID!B11346=CID!$D$2:$D$14794))"),"#N/A")</f>
        <v>#N/A</v>
      </c>
      <c r="B11346" s="12" t="str">
        <f>IFERROR(__xludf.DUMMYFUNCTION("TEXTJOIN(""; "", TRUE, FILTER(CID!B11346:B14794, REGEXMATCH(CID!D11346:D14794, TEXTJOIN(""|"", TRUE, SPLIT(A11346, "";"")))))"),"#N/A")</f>
        <v>#N/A</v>
      </c>
    </row>
    <row r="11347">
      <c r="A11347" s="12" t="str">
        <f>IFERROR(__xludf.DUMMYFUNCTION("TEXTJOIN("";"", TRUE, FILTER(CID!$B$2:$B$14794, CID!B11347=CID!$D$2:$D$14794))"),"#N/A")</f>
        <v>#N/A</v>
      </c>
      <c r="B11347" s="12" t="str">
        <f>IFERROR(__xludf.DUMMYFUNCTION("TEXTJOIN(""; "", TRUE, FILTER(CID!B11347:B14794, REGEXMATCH(CID!D11347:D14794, TEXTJOIN(""|"", TRUE, SPLIT(A11347, "";"")))))"),"#N/A")</f>
        <v>#N/A</v>
      </c>
    </row>
    <row r="11348">
      <c r="A11348" s="12" t="str">
        <f>IFERROR(__xludf.DUMMYFUNCTION("TEXTJOIN("";"", TRUE, FILTER(CID!$B$2:$B$14794, CID!B11348=CID!$D$2:$D$14794))"),"#N/A")</f>
        <v>#N/A</v>
      </c>
      <c r="B11348" s="12" t="str">
        <f>IFERROR(__xludf.DUMMYFUNCTION("TEXTJOIN(""; "", TRUE, FILTER(CID!B11348:B14794, REGEXMATCH(CID!D11348:D14794, TEXTJOIN(""|"", TRUE, SPLIT(A11348, "";"")))))"),"#N/A")</f>
        <v>#N/A</v>
      </c>
    </row>
    <row r="11349">
      <c r="A11349" s="12" t="str">
        <f>IFERROR(__xludf.DUMMYFUNCTION("TEXTJOIN("";"", TRUE, FILTER(CID!$B$2:$B$14794, CID!B11349=CID!$D$2:$D$14794))"),"#N/A")</f>
        <v>#N/A</v>
      </c>
      <c r="B11349" s="12" t="str">
        <f>IFERROR(__xludf.DUMMYFUNCTION("TEXTJOIN(""; "", TRUE, FILTER(CID!B11349:B14794, REGEXMATCH(CID!D11349:D14794, TEXTJOIN(""|"", TRUE, SPLIT(A11349, "";"")))))"),"#N/A")</f>
        <v>#N/A</v>
      </c>
    </row>
    <row r="11350">
      <c r="A11350" s="12" t="str">
        <f>IFERROR(__xludf.DUMMYFUNCTION("TEXTJOIN("";"", TRUE, FILTER(CID!$B$2:$B$14794, CID!B11350=CID!$D$2:$D$14794))"),"#N/A")</f>
        <v>#N/A</v>
      </c>
      <c r="B11350" s="12" t="str">
        <f>IFERROR(__xludf.DUMMYFUNCTION("TEXTJOIN(""; "", TRUE, FILTER(CID!B11350:B14794, REGEXMATCH(CID!D11350:D14794, TEXTJOIN(""|"", TRUE, SPLIT(A11350, "";"")))))"),"#N/A")</f>
        <v>#N/A</v>
      </c>
    </row>
    <row r="11351">
      <c r="A11351" s="12" t="str">
        <f>IFERROR(__xludf.DUMMYFUNCTION("TEXTJOIN("";"", TRUE, FILTER(CID!$B$2:$B$14794, CID!B11351=CID!$D$2:$D$14794))"),"#N/A")</f>
        <v>#N/A</v>
      </c>
      <c r="B11351" s="12" t="str">
        <f>IFERROR(__xludf.DUMMYFUNCTION("TEXTJOIN(""; "", TRUE, FILTER(CID!B11351:B14794, REGEXMATCH(CID!D11351:D14794, TEXTJOIN(""|"", TRUE, SPLIT(A11351, "";"")))))"),"#N/A")</f>
        <v>#N/A</v>
      </c>
    </row>
    <row r="11352">
      <c r="A11352" s="12" t="str">
        <f>IFERROR(__xludf.DUMMYFUNCTION("TEXTJOIN("";"", TRUE, FILTER(CID!$B$2:$B$14794, CID!B11352=CID!$D$2:$D$14794))"),"#N/A")</f>
        <v>#N/A</v>
      </c>
      <c r="B11352" s="12" t="str">
        <f>IFERROR(__xludf.DUMMYFUNCTION("TEXTJOIN(""; "", TRUE, FILTER(CID!B11352:B14794, REGEXMATCH(CID!D11352:D14794, TEXTJOIN(""|"", TRUE, SPLIT(A11352, "";"")))))"),"#N/A")</f>
        <v>#N/A</v>
      </c>
    </row>
    <row r="11353">
      <c r="A11353" s="12" t="str">
        <f>IFERROR(__xludf.DUMMYFUNCTION("TEXTJOIN("";"", TRUE, FILTER(CID!$B$2:$B$14794, CID!B11353=CID!$D$2:$D$14794))"),"#N/A")</f>
        <v>#N/A</v>
      </c>
      <c r="B11353" s="12" t="str">
        <f>IFERROR(__xludf.DUMMYFUNCTION("TEXTJOIN(""; "", TRUE, FILTER(CID!B11353:B14794, REGEXMATCH(CID!D11353:D14794, TEXTJOIN(""|"", TRUE, SPLIT(A11353, "";"")))))"),"#N/A")</f>
        <v>#N/A</v>
      </c>
    </row>
    <row r="11354">
      <c r="A11354" s="12" t="str">
        <f>IFERROR(__xludf.DUMMYFUNCTION("TEXTJOIN("";"", TRUE, FILTER(CID!$B$2:$B$14794, CID!B11354=CID!$D$2:$D$14794))"),"#N/A")</f>
        <v>#N/A</v>
      </c>
      <c r="B11354" s="12" t="str">
        <f>IFERROR(__xludf.DUMMYFUNCTION("TEXTJOIN(""; "", TRUE, FILTER(CID!B11354:B14794, REGEXMATCH(CID!D11354:D14794, TEXTJOIN(""|"", TRUE, SPLIT(A11354, "";"")))))"),"#N/A")</f>
        <v>#N/A</v>
      </c>
    </row>
    <row r="11355">
      <c r="A11355" s="12" t="str">
        <f>IFERROR(__xludf.DUMMYFUNCTION("TEXTJOIN("";"", TRUE, FILTER(CID!$B$2:$B$14794, CID!B11355=CID!$D$2:$D$14794))"),"#N/A")</f>
        <v>#N/A</v>
      </c>
      <c r="B11355" s="12" t="str">
        <f>IFERROR(__xludf.DUMMYFUNCTION("TEXTJOIN(""; "", TRUE, FILTER(CID!B11355:B14794, REGEXMATCH(CID!D11355:D14794, TEXTJOIN(""|"", TRUE, SPLIT(A11355, "";"")))))"),"#N/A")</f>
        <v>#N/A</v>
      </c>
    </row>
    <row r="11356">
      <c r="A11356" s="12" t="str">
        <f>IFERROR(__xludf.DUMMYFUNCTION("TEXTJOIN("";"", TRUE, FILTER(CID!$B$2:$B$14794, CID!B11356=CID!$D$2:$D$14794))"),"#N/A")</f>
        <v>#N/A</v>
      </c>
      <c r="B11356" s="12" t="str">
        <f>IFERROR(__xludf.DUMMYFUNCTION("TEXTJOIN(""; "", TRUE, FILTER(CID!B11356:B14794, REGEXMATCH(CID!D11356:D14794, TEXTJOIN(""|"", TRUE, SPLIT(A11356, "";"")))))"),"#N/A")</f>
        <v>#N/A</v>
      </c>
    </row>
    <row r="11357">
      <c r="A11357" s="12" t="str">
        <f>IFERROR(__xludf.DUMMYFUNCTION("TEXTJOIN("";"", TRUE, FILTER(CID!$B$2:$B$14794, CID!B11357=CID!$D$2:$D$14794))"),"#N/A")</f>
        <v>#N/A</v>
      </c>
      <c r="B11357" s="12" t="str">
        <f>IFERROR(__xludf.DUMMYFUNCTION("TEXTJOIN(""; "", TRUE, FILTER(CID!B11357:B14794, REGEXMATCH(CID!D11357:D14794, TEXTJOIN(""|"", TRUE, SPLIT(A11357, "";"")))))"),"#N/A")</f>
        <v>#N/A</v>
      </c>
    </row>
    <row r="11358">
      <c r="A11358" s="12" t="str">
        <f>IFERROR(__xludf.DUMMYFUNCTION("TEXTJOIN("";"", TRUE, FILTER(CID!$B$2:$B$14794, CID!B11358=CID!$D$2:$D$14794))"),"#N/A")</f>
        <v>#N/A</v>
      </c>
      <c r="B11358" s="12" t="str">
        <f>IFERROR(__xludf.DUMMYFUNCTION("TEXTJOIN(""; "", TRUE, FILTER(CID!B11358:B14794, REGEXMATCH(CID!D11358:D14794, TEXTJOIN(""|"", TRUE, SPLIT(A11358, "";"")))))"),"#N/A")</f>
        <v>#N/A</v>
      </c>
    </row>
    <row r="11359">
      <c r="A11359" s="12" t="str">
        <f>IFERROR(__xludf.DUMMYFUNCTION("TEXTJOIN("";"", TRUE, FILTER(CID!$B$2:$B$14794, CID!B11359=CID!$D$2:$D$14794))"),"#N/A")</f>
        <v>#N/A</v>
      </c>
      <c r="B11359" s="12" t="str">
        <f>IFERROR(__xludf.DUMMYFUNCTION("TEXTJOIN(""; "", TRUE, FILTER(CID!B11359:B14794, REGEXMATCH(CID!D11359:D14794, TEXTJOIN(""|"", TRUE, SPLIT(A11359, "";"")))))"),"#N/A")</f>
        <v>#N/A</v>
      </c>
    </row>
    <row r="11360">
      <c r="A11360" s="12" t="str">
        <f>IFERROR(__xludf.DUMMYFUNCTION("TEXTJOIN("";"", TRUE, FILTER(CID!$B$2:$B$14794, CID!B11360=CID!$D$2:$D$14794))"),"#N/A")</f>
        <v>#N/A</v>
      </c>
      <c r="B11360" s="12" t="str">
        <f>IFERROR(__xludf.DUMMYFUNCTION("TEXTJOIN(""; "", TRUE, FILTER(CID!B11360:B14794, REGEXMATCH(CID!D11360:D14794, TEXTJOIN(""|"", TRUE, SPLIT(A11360, "";"")))))"),"#N/A")</f>
        <v>#N/A</v>
      </c>
    </row>
    <row r="11361">
      <c r="A11361" s="12" t="str">
        <f>IFERROR(__xludf.DUMMYFUNCTION("TEXTJOIN("";"", TRUE, FILTER(CID!$B$2:$B$14794, CID!B11361=CID!$D$2:$D$14794))"),"#N/A")</f>
        <v>#N/A</v>
      </c>
      <c r="B11361" s="12" t="str">
        <f>IFERROR(__xludf.DUMMYFUNCTION("TEXTJOIN(""; "", TRUE, FILTER(CID!B11361:B14794, REGEXMATCH(CID!D11361:D14794, TEXTJOIN(""|"", TRUE, SPLIT(A11361, "";"")))))"),"#N/A")</f>
        <v>#N/A</v>
      </c>
    </row>
    <row r="11362">
      <c r="A11362" s="12" t="str">
        <f>IFERROR(__xludf.DUMMYFUNCTION("TEXTJOIN("";"", TRUE, FILTER(CID!$B$2:$B$14794, CID!B11362=CID!$D$2:$D$14794))"),"#N/A")</f>
        <v>#N/A</v>
      </c>
      <c r="B11362" s="12" t="str">
        <f>IFERROR(__xludf.DUMMYFUNCTION("TEXTJOIN(""; "", TRUE, FILTER(CID!B11362:B14794, REGEXMATCH(CID!D11362:D14794, TEXTJOIN(""|"", TRUE, SPLIT(A11362, "";"")))))"),"#N/A")</f>
        <v>#N/A</v>
      </c>
    </row>
    <row r="11363">
      <c r="A11363" s="12" t="str">
        <f>IFERROR(__xludf.DUMMYFUNCTION("TEXTJOIN("";"", TRUE, FILTER(CID!$B$2:$B$14794, CID!B11363=CID!$D$2:$D$14794))"),"#N/A")</f>
        <v>#N/A</v>
      </c>
      <c r="B11363" s="12" t="str">
        <f>IFERROR(__xludf.DUMMYFUNCTION("TEXTJOIN(""; "", TRUE, FILTER(CID!B11363:B14794, REGEXMATCH(CID!D11363:D14794, TEXTJOIN(""|"", TRUE, SPLIT(A11363, "";"")))))"),"#N/A")</f>
        <v>#N/A</v>
      </c>
    </row>
    <row r="11364">
      <c r="A11364" s="12" t="str">
        <f>IFERROR(__xludf.DUMMYFUNCTION("TEXTJOIN("";"", TRUE, FILTER(CID!$B$2:$B$14794, CID!B11364=CID!$D$2:$D$14794))"),"#N/A")</f>
        <v>#N/A</v>
      </c>
      <c r="B11364" s="12" t="str">
        <f>IFERROR(__xludf.DUMMYFUNCTION("TEXTJOIN(""; "", TRUE, FILTER(CID!B11364:B14794, REGEXMATCH(CID!D11364:D14794, TEXTJOIN(""|"", TRUE, SPLIT(A11364, "";"")))))"),"#N/A")</f>
        <v>#N/A</v>
      </c>
    </row>
    <row r="11365">
      <c r="A11365" s="12" t="str">
        <f>IFERROR(__xludf.DUMMYFUNCTION("TEXTJOIN("";"", TRUE, FILTER(CID!$B$2:$B$14794, CID!B11365=CID!$D$2:$D$14794))"),"#N/A")</f>
        <v>#N/A</v>
      </c>
      <c r="B11365" s="12" t="str">
        <f>IFERROR(__xludf.DUMMYFUNCTION("TEXTJOIN(""; "", TRUE, FILTER(CID!B11365:B14794, REGEXMATCH(CID!D11365:D14794, TEXTJOIN(""|"", TRUE, SPLIT(A11365, "";"")))))"),"#N/A")</f>
        <v>#N/A</v>
      </c>
    </row>
    <row r="11366">
      <c r="A11366" s="12" t="str">
        <f>IFERROR(__xludf.DUMMYFUNCTION("TEXTJOIN("";"", TRUE, FILTER(CID!$B$2:$B$14794, CID!B11366=CID!$D$2:$D$14794))"),"#N/A")</f>
        <v>#N/A</v>
      </c>
      <c r="B11366" s="12" t="str">
        <f>IFERROR(__xludf.DUMMYFUNCTION("TEXTJOIN(""; "", TRUE, FILTER(CID!B11366:B14794, REGEXMATCH(CID!D11366:D14794, TEXTJOIN(""|"", TRUE, SPLIT(A11366, "";"")))))"),"#N/A")</f>
        <v>#N/A</v>
      </c>
    </row>
    <row r="11367">
      <c r="A11367" s="12" t="str">
        <f>IFERROR(__xludf.DUMMYFUNCTION("TEXTJOIN("";"", TRUE, FILTER(CID!$B$2:$B$14794, CID!B11367=CID!$D$2:$D$14794))"),"#N/A")</f>
        <v>#N/A</v>
      </c>
      <c r="B11367" s="12" t="str">
        <f>IFERROR(__xludf.DUMMYFUNCTION("TEXTJOIN(""; "", TRUE, FILTER(CID!B11367:B14794, REGEXMATCH(CID!D11367:D14794, TEXTJOIN(""|"", TRUE, SPLIT(A11367, "";"")))))"),"#N/A")</f>
        <v>#N/A</v>
      </c>
    </row>
    <row r="11368">
      <c r="A11368" s="12" t="str">
        <f>IFERROR(__xludf.DUMMYFUNCTION("TEXTJOIN("";"", TRUE, FILTER(CID!$B$2:$B$14794, CID!B11368=CID!$D$2:$D$14794))"),"#N/A")</f>
        <v>#N/A</v>
      </c>
      <c r="B11368" s="12" t="str">
        <f>IFERROR(__xludf.DUMMYFUNCTION("TEXTJOIN(""; "", TRUE, FILTER(CID!B11368:B14794, REGEXMATCH(CID!D11368:D14794, TEXTJOIN(""|"", TRUE, SPLIT(A11368, "";"")))))"),"#N/A")</f>
        <v>#N/A</v>
      </c>
    </row>
    <row r="11369">
      <c r="A11369" s="12" t="str">
        <f>IFERROR(__xludf.DUMMYFUNCTION("TEXTJOIN("";"", TRUE, FILTER(CID!$B$2:$B$14794, CID!B11369=CID!$D$2:$D$14794))"),"#N/A")</f>
        <v>#N/A</v>
      </c>
      <c r="B11369" s="12" t="str">
        <f>IFERROR(__xludf.DUMMYFUNCTION("TEXTJOIN(""; "", TRUE, FILTER(CID!B11369:B14794, REGEXMATCH(CID!D11369:D14794, TEXTJOIN(""|"", TRUE, SPLIT(A11369, "";"")))))"),"#N/A")</f>
        <v>#N/A</v>
      </c>
    </row>
    <row r="11370">
      <c r="A11370" s="12" t="str">
        <f>IFERROR(__xludf.DUMMYFUNCTION("TEXTJOIN("";"", TRUE, FILTER(CID!$B$2:$B$14794, CID!B11370=CID!$D$2:$D$14794))"),"#N/A")</f>
        <v>#N/A</v>
      </c>
      <c r="B11370" s="12" t="str">
        <f>IFERROR(__xludf.DUMMYFUNCTION("TEXTJOIN(""; "", TRUE, FILTER(CID!B11370:B14794, REGEXMATCH(CID!D11370:D14794, TEXTJOIN(""|"", TRUE, SPLIT(A11370, "";"")))))"),"#N/A")</f>
        <v>#N/A</v>
      </c>
    </row>
    <row r="11371">
      <c r="A11371" s="12" t="str">
        <f>IFERROR(__xludf.DUMMYFUNCTION("TEXTJOIN("";"", TRUE, FILTER(CID!$B$2:$B$14794, CID!B11371=CID!$D$2:$D$14794))"),"#N/A")</f>
        <v>#N/A</v>
      </c>
      <c r="B11371" s="12" t="str">
        <f>IFERROR(__xludf.DUMMYFUNCTION("TEXTJOIN(""; "", TRUE, FILTER(CID!B11371:B14794, REGEXMATCH(CID!D11371:D14794, TEXTJOIN(""|"", TRUE, SPLIT(A11371, "";"")))))"),"#N/A")</f>
        <v>#N/A</v>
      </c>
    </row>
    <row r="11372">
      <c r="A11372" s="12" t="str">
        <f>IFERROR(__xludf.DUMMYFUNCTION("TEXTJOIN("";"", TRUE, FILTER(CID!$B$2:$B$14794, CID!B11372=CID!$D$2:$D$14794))"),"#N/A")</f>
        <v>#N/A</v>
      </c>
      <c r="B11372" s="12" t="str">
        <f>IFERROR(__xludf.DUMMYFUNCTION("TEXTJOIN(""; "", TRUE, FILTER(CID!B11372:B14794, REGEXMATCH(CID!D11372:D14794, TEXTJOIN(""|"", TRUE, SPLIT(A11372, "";"")))))"),"#N/A")</f>
        <v>#N/A</v>
      </c>
    </row>
    <row r="11373">
      <c r="A11373" s="12" t="str">
        <f>IFERROR(__xludf.DUMMYFUNCTION("TEXTJOIN("";"", TRUE, FILTER(CID!$B$2:$B$14794, CID!B11373=CID!$D$2:$D$14794))"),"#N/A")</f>
        <v>#N/A</v>
      </c>
      <c r="B11373" s="12" t="str">
        <f>IFERROR(__xludf.DUMMYFUNCTION("TEXTJOIN(""; "", TRUE, FILTER(CID!B11373:B14794, REGEXMATCH(CID!D11373:D14794, TEXTJOIN(""|"", TRUE, SPLIT(A11373, "";"")))))"),"#N/A")</f>
        <v>#N/A</v>
      </c>
    </row>
    <row r="11374">
      <c r="A11374" s="12" t="str">
        <f>IFERROR(__xludf.DUMMYFUNCTION("TEXTJOIN("";"", TRUE, FILTER(CID!$B$2:$B$14794, CID!B11374=CID!$D$2:$D$14794))"),"#N/A")</f>
        <v>#N/A</v>
      </c>
      <c r="B11374" s="12" t="str">
        <f>IFERROR(__xludf.DUMMYFUNCTION("TEXTJOIN(""; "", TRUE, FILTER(CID!B11374:B14794, REGEXMATCH(CID!D11374:D14794, TEXTJOIN(""|"", TRUE, SPLIT(A11374, "";"")))))"),"#N/A")</f>
        <v>#N/A</v>
      </c>
    </row>
    <row r="11375">
      <c r="A11375" s="12" t="str">
        <f>IFERROR(__xludf.DUMMYFUNCTION("TEXTJOIN("";"", TRUE, FILTER(CID!$B$2:$B$14794, CID!B11375=CID!$D$2:$D$14794))"),"#N/A")</f>
        <v>#N/A</v>
      </c>
      <c r="B11375" s="12" t="str">
        <f>IFERROR(__xludf.DUMMYFUNCTION("TEXTJOIN(""; "", TRUE, FILTER(CID!B11375:B14794, REGEXMATCH(CID!D11375:D14794, TEXTJOIN(""|"", TRUE, SPLIT(A11375, "";"")))))"),"#N/A")</f>
        <v>#N/A</v>
      </c>
    </row>
    <row r="11376">
      <c r="A11376" s="12" t="str">
        <f>IFERROR(__xludf.DUMMYFUNCTION("TEXTJOIN("";"", TRUE, FILTER(CID!$B$2:$B$14794, CID!B11376=CID!$D$2:$D$14794))"),"#N/A")</f>
        <v>#N/A</v>
      </c>
      <c r="B11376" s="12" t="str">
        <f>IFERROR(__xludf.DUMMYFUNCTION("TEXTJOIN(""; "", TRUE, FILTER(CID!B11376:B14794, REGEXMATCH(CID!D11376:D14794, TEXTJOIN(""|"", TRUE, SPLIT(A11376, "";"")))))"),"#N/A")</f>
        <v>#N/A</v>
      </c>
    </row>
    <row r="11377">
      <c r="A11377" s="12" t="str">
        <f>IFERROR(__xludf.DUMMYFUNCTION("TEXTJOIN("";"", TRUE, FILTER(CID!$B$2:$B$14794, CID!B11377=CID!$D$2:$D$14794))"),"#N/A")</f>
        <v>#N/A</v>
      </c>
      <c r="B11377" s="12" t="str">
        <f>IFERROR(__xludf.DUMMYFUNCTION("TEXTJOIN(""; "", TRUE, FILTER(CID!B11377:B14794, REGEXMATCH(CID!D11377:D14794, TEXTJOIN(""|"", TRUE, SPLIT(A11377, "";"")))))"),"#N/A")</f>
        <v>#N/A</v>
      </c>
    </row>
    <row r="11378">
      <c r="A11378" s="12" t="str">
        <f>IFERROR(__xludf.DUMMYFUNCTION("TEXTJOIN("";"", TRUE, FILTER(CID!$B$2:$B$14794, CID!B11378=CID!$D$2:$D$14794))"),"#N/A")</f>
        <v>#N/A</v>
      </c>
      <c r="B11378" s="12" t="str">
        <f>IFERROR(__xludf.DUMMYFUNCTION("TEXTJOIN(""; "", TRUE, FILTER(CID!B11378:B14794, REGEXMATCH(CID!D11378:D14794, TEXTJOIN(""|"", TRUE, SPLIT(A11378, "";"")))))"),"#N/A")</f>
        <v>#N/A</v>
      </c>
    </row>
    <row r="11379">
      <c r="A11379" s="12" t="str">
        <f>IFERROR(__xludf.DUMMYFUNCTION("TEXTJOIN("";"", TRUE, FILTER(CID!$B$2:$B$14794, CID!B11379=CID!$D$2:$D$14794))"),"#N/A")</f>
        <v>#N/A</v>
      </c>
      <c r="B11379" s="12" t="str">
        <f>IFERROR(__xludf.DUMMYFUNCTION("TEXTJOIN(""; "", TRUE, FILTER(CID!B11379:B14794, REGEXMATCH(CID!D11379:D14794, TEXTJOIN(""|"", TRUE, SPLIT(A11379, "";"")))))"),"#N/A")</f>
        <v>#N/A</v>
      </c>
    </row>
    <row r="11380">
      <c r="A11380" s="12" t="str">
        <f>IFERROR(__xludf.DUMMYFUNCTION("TEXTJOIN("";"", TRUE, FILTER(CID!$B$2:$B$14794, CID!B11380=CID!$D$2:$D$14794))"),"#N/A")</f>
        <v>#N/A</v>
      </c>
      <c r="B11380" s="12" t="str">
        <f>IFERROR(__xludf.DUMMYFUNCTION("TEXTJOIN(""; "", TRUE, FILTER(CID!B11380:B14794, REGEXMATCH(CID!D11380:D14794, TEXTJOIN(""|"", TRUE, SPLIT(A11380, "";"")))))"),"#N/A")</f>
        <v>#N/A</v>
      </c>
    </row>
    <row r="11381">
      <c r="A11381" s="12" t="str">
        <f>IFERROR(__xludf.DUMMYFUNCTION("TEXTJOIN("";"", TRUE, FILTER(CID!$B$2:$B$14794, CID!B11381=CID!$D$2:$D$14794))"),"#N/A")</f>
        <v>#N/A</v>
      </c>
      <c r="B11381" s="12" t="str">
        <f>IFERROR(__xludf.DUMMYFUNCTION("TEXTJOIN(""; "", TRUE, FILTER(CID!B11381:B14794, REGEXMATCH(CID!D11381:D14794, TEXTJOIN(""|"", TRUE, SPLIT(A11381, "";"")))))"),"#N/A")</f>
        <v>#N/A</v>
      </c>
    </row>
    <row r="11382">
      <c r="A11382" s="12" t="str">
        <f>IFERROR(__xludf.DUMMYFUNCTION("TEXTJOIN("";"", TRUE, FILTER(CID!$B$2:$B$14794, CID!B11382=CID!$D$2:$D$14794))"),"#N/A")</f>
        <v>#N/A</v>
      </c>
      <c r="B11382" s="12" t="str">
        <f>IFERROR(__xludf.DUMMYFUNCTION("TEXTJOIN(""; "", TRUE, FILTER(CID!B11382:B14794, REGEXMATCH(CID!D11382:D14794, TEXTJOIN(""|"", TRUE, SPLIT(A11382, "";"")))))"),"#N/A")</f>
        <v>#N/A</v>
      </c>
    </row>
    <row r="11383">
      <c r="A11383" s="12" t="str">
        <f>IFERROR(__xludf.DUMMYFUNCTION("TEXTJOIN("";"", TRUE, FILTER(CID!$B$2:$B$14794, CID!B11383=CID!$D$2:$D$14794))"),"#N/A")</f>
        <v>#N/A</v>
      </c>
      <c r="B11383" s="12" t="str">
        <f>IFERROR(__xludf.DUMMYFUNCTION("TEXTJOIN(""; "", TRUE, FILTER(CID!B11383:B14794, REGEXMATCH(CID!D11383:D14794, TEXTJOIN(""|"", TRUE, SPLIT(A11383, "";"")))))"),"#N/A")</f>
        <v>#N/A</v>
      </c>
    </row>
    <row r="11384">
      <c r="A11384" s="12" t="str">
        <f>IFERROR(__xludf.DUMMYFUNCTION("TEXTJOIN("";"", TRUE, FILTER(CID!$B$2:$B$14794, CID!B11384=CID!$D$2:$D$14794))"),"#N/A")</f>
        <v>#N/A</v>
      </c>
      <c r="B11384" s="12" t="str">
        <f>IFERROR(__xludf.DUMMYFUNCTION("TEXTJOIN(""; "", TRUE, FILTER(CID!B11384:B14794, REGEXMATCH(CID!D11384:D14794, TEXTJOIN(""|"", TRUE, SPLIT(A11384, "";"")))))"),"#N/A")</f>
        <v>#N/A</v>
      </c>
    </row>
    <row r="11385">
      <c r="A11385" s="12" t="str">
        <f>IFERROR(__xludf.DUMMYFUNCTION("TEXTJOIN("";"", TRUE, FILTER(CID!$B$2:$B$14794, CID!B11385=CID!$D$2:$D$14794))"),"#N/A")</f>
        <v>#N/A</v>
      </c>
      <c r="B11385" s="12" t="str">
        <f>IFERROR(__xludf.DUMMYFUNCTION("TEXTJOIN(""; "", TRUE, FILTER(CID!B11385:B14794, REGEXMATCH(CID!D11385:D14794, TEXTJOIN(""|"", TRUE, SPLIT(A11385, "";"")))))"),"#N/A")</f>
        <v>#N/A</v>
      </c>
    </row>
    <row r="11386">
      <c r="A11386" s="12" t="str">
        <f>IFERROR(__xludf.DUMMYFUNCTION("TEXTJOIN("";"", TRUE, FILTER(CID!$B$2:$B$14794, CID!B11386=CID!$D$2:$D$14794))"),"#N/A")</f>
        <v>#N/A</v>
      </c>
      <c r="B11386" s="12" t="str">
        <f>IFERROR(__xludf.DUMMYFUNCTION("TEXTJOIN(""; "", TRUE, FILTER(CID!B11386:B14794, REGEXMATCH(CID!D11386:D14794, TEXTJOIN(""|"", TRUE, SPLIT(A11386, "";"")))))"),"#N/A")</f>
        <v>#N/A</v>
      </c>
    </row>
    <row r="11387">
      <c r="A11387" s="12" t="str">
        <f>IFERROR(__xludf.DUMMYFUNCTION("TEXTJOIN("";"", TRUE, FILTER(CID!$B$2:$B$14794, CID!B11387=CID!$D$2:$D$14794))"),"#N/A")</f>
        <v>#N/A</v>
      </c>
      <c r="B11387" s="12" t="str">
        <f>IFERROR(__xludf.DUMMYFUNCTION("TEXTJOIN(""; "", TRUE, FILTER(CID!B11387:B14794, REGEXMATCH(CID!D11387:D14794, TEXTJOIN(""|"", TRUE, SPLIT(A11387, "";"")))))"),"#N/A")</f>
        <v>#N/A</v>
      </c>
    </row>
    <row r="11388">
      <c r="A11388" s="12" t="str">
        <f>IFERROR(__xludf.DUMMYFUNCTION("TEXTJOIN("";"", TRUE, FILTER(CID!$B$2:$B$14794, CID!B11388=CID!$D$2:$D$14794))"),"#N/A")</f>
        <v>#N/A</v>
      </c>
      <c r="B11388" s="12" t="str">
        <f>IFERROR(__xludf.DUMMYFUNCTION("TEXTJOIN(""; "", TRUE, FILTER(CID!B11388:B14794, REGEXMATCH(CID!D11388:D14794, TEXTJOIN(""|"", TRUE, SPLIT(A11388, "";"")))))"),"#N/A")</f>
        <v>#N/A</v>
      </c>
    </row>
    <row r="11389">
      <c r="A11389" s="12" t="str">
        <f>IFERROR(__xludf.DUMMYFUNCTION("TEXTJOIN("";"", TRUE, FILTER(CID!$B$2:$B$14794, CID!B11389=CID!$D$2:$D$14794))"),"#N/A")</f>
        <v>#N/A</v>
      </c>
      <c r="B11389" s="12" t="str">
        <f>IFERROR(__xludf.DUMMYFUNCTION("TEXTJOIN(""; "", TRUE, FILTER(CID!B11389:B14794, REGEXMATCH(CID!D11389:D14794, TEXTJOIN(""|"", TRUE, SPLIT(A11389, "";"")))))"),"#N/A")</f>
        <v>#N/A</v>
      </c>
    </row>
    <row r="11390">
      <c r="A11390" s="12" t="str">
        <f>IFERROR(__xludf.DUMMYFUNCTION("TEXTJOIN("";"", TRUE, FILTER(CID!$B$2:$B$14794, CID!B11390=CID!$D$2:$D$14794))"),"#N/A")</f>
        <v>#N/A</v>
      </c>
      <c r="B11390" s="12" t="str">
        <f>IFERROR(__xludf.DUMMYFUNCTION("TEXTJOIN(""; "", TRUE, FILTER(CID!B11390:B14794, REGEXMATCH(CID!D11390:D14794, TEXTJOIN(""|"", TRUE, SPLIT(A11390, "";"")))))"),"#N/A")</f>
        <v>#N/A</v>
      </c>
    </row>
    <row r="11391">
      <c r="A11391" s="12" t="str">
        <f>IFERROR(__xludf.DUMMYFUNCTION("TEXTJOIN("";"", TRUE, FILTER(CID!$B$2:$B$14794, CID!B11391=CID!$D$2:$D$14794))"),"#N/A")</f>
        <v>#N/A</v>
      </c>
      <c r="B11391" s="12" t="str">
        <f>IFERROR(__xludf.DUMMYFUNCTION("TEXTJOIN(""; "", TRUE, FILTER(CID!B11391:B14794, REGEXMATCH(CID!D11391:D14794, TEXTJOIN(""|"", TRUE, SPLIT(A11391, "";"")))))"),"#N/A")</f>
        <v>#N/A</v>
      </c>
    </row>
    <row r="11392">
      <c r="A11392" s="12" t="str">
        <f>IFERROR(__xludf.DUMMYFUNCTION("TEXTJOIN("";"", TRUE, FILTER(CID!$B$2:$B$14794, CID!B11392=CID!$D$2:$D$14794))"),"#N/A")</f>
        <v>#N/A</v>
      </c>
      <c r="B11392" s="12" t="str">
        <f>IFERROR(__xludf.DUMMYFUNCTION("TEXTJOIN(""; "", TRUE, FILTER(CID!B11392:B14794, REGEXMATCH(CID!D11392:D14794, TEXTJOIN(""|"", TRUE, SPLIT(A11392, "";"")))))"),"#N/A")</f>
        <v>#N/A</v>
      </c>
    </row>
    <row r="11393">
      <c r="A11393" s="12" t="str">
        <f>IFERROR(__xludf.DUMMYFUNCTION("TEXTJOIN("";"", TRUE, FILTER(CID!$B$2:$B$14794, CID!B11393=CID!$D$2:$D$14794))"),"#N/A")</f>
        <v>#N/A</v>
      </c>
      <c r="B11393" s="12" t="str">
        <f>IFERROR(__xludf.DUMMYFUNCTION("TEXTJOIN(""; "", TRUE, FILTER(CID!B11393:B14794, REGEXMATCH(CID!D11393:D14794, TEXTJOIN(""|"", TRUE, SPLIT(A11393, "";"")))))"),"#N/A")</f>
        <v>#N/A</v>
      </c>
    </row>
    <row r="11394">
      <c r="A11394" s="12" t="str">
        <f>IFERROR(__xludf.DUMMYFUNCTION("TEXTJOIN("";"", TRUE, FILTER(CID!$B$2:$B$14794, CID!B11394=CID!$D$2:$D$14794))"),"#N/A")</f>
        <v>#N/A</v>
      </c>
      <c r="B11394" s="12" t="str">
        <f>IFERROR(__xludf.DUMMYFUNCTION("TEXTJOIN(""; "", TRUE, FILTER(CID!B11394:B14794, REGEXMATCH(CID!D11394:D14794, TEXTJOIN(""|"", TRUE, SPLIT(A11394, "";"")))))"),"#N/A")</f>
        <v>#N/A</v>
      </c>
    </row>
    <row r="11395">
      <c r="A11395" s="12" t="str">
        <f>IFERROR(__xludf.DUMMYFUNCTION("TEXTJOIN("";"", TRUE, FILTER(CID!$B$2:$B$14794, CID!B11395=CID!$D$2:$D$14794))"),"#N/A")</f>
        <v>#N/A</v>
      </c>
      <c r="B11395" s="12" t="str">
        <f>IFERROR(__xludf.DUMMYFUNCTION("TEXTJOIN(""; "", TRUE, FILTER(CID!B11395:B14794, REGEXMATCH(CID!D11395:D14794, TEXTJOIN(""|"", TRUE, SPLIT(A11395, "";"")))))"),"#N/A")</f>
        <v>#N/A</v>
      </c>
    </row>
    <row r="11396">
      <c r="A11396" s="12" t="str">
        <f>IFERROR(__xludf.DUMMYFUNCTION("TEXTJOIN("";"", TRUE, FILTER(CID!$B$2:$B$14794, CID!B11396=CID!$D$2:$D$14794))"),"#N/A")</f>
        <v>#N/A</v>
      </c>
      <c r="B11396" s="12" t="str">
        <f>IFERROR(__xludf.DUMMYFUNCTION("TEXTJOIN(""; "", TRUE, FILTER(CID!B11396:B14794, REGEXMATCH(CID!D11396:D14794, TEXTJOIN(""|"", TRUE, SPLIT(A11396, "";"")))))"),"#N/A")</f>
        <v>#N/A</v>
      </c>
    </row>
    <row r="11397">
      <c r="A11397" s="12" t="str">
        <f>IFERROR(__xludf.DUMMYFUNCTION("TEXTJOIN("";"", TRUE, FILTER(CID!$B$2:$B$14794, CID!B11397=CID!$D$2:$D$14794))"),"#N/A")</f>
        <v>#N/A</v>
      </c>
      <c r="B11397" s="12" t="str">
        <f>IFERROR(__xludf.DUMMYFUNCTION("TEXTJOIN(""; "", TRUE, FILTER(CID!B11397:B14794, REGEXMATCH(CID!D11397:D14794, TEXTJOIN(""|"", TRUE, SPLIT(A11397, "";"")))))"),"#N/A")</f>
        <v>#N/A</v>
      </c>
    </row>
    <row r="11398">
      <c r="A11398" s="12" t="str">
        <f>IFERROR(__xludf.DUMMYFUNCTION("TEXTJOIN("";"", TRUE, FILTER(CID!$B$2:$B$14794, CID!B11398=CID!$D$2:$D$14794))"),"#N/A")</f>
        <v>#N/A</v>
      </c>
      <c r="B11398" s="12" t="str">
        <f>IFERROR(__xludf.DUMMYFUNCTION("TEXTJOIN(""; "", TRUE, FILTER(CID!B11398:B14794, REGEXMATCH(CID!D11398:D14794, TEXTJOIN(""|"", TRUE, SPLIT(A11398, "";"")))))"),"#N/A")</f>
        <v>#N/A</v>
      </c>
    </row>
    <row r="11399">
      <c r="A11399" s="12" t="str">
        <f>IFERROR(__xludf.DUMMYFUNCTION("TEXTJOIN("";"", TRUE, FILTER(CID!$B$2:$B$14794, CID!B11399=CID!$D$2:$D$14794))"),"#N/A")</f>
        <v>#N/A</v>
      </c>
      <c r="B11399" s="12" t="str">
        <f>IFERROR(__xludf.DUMMYFUNCTION("TEXTJOIN(""; "", TRUE, FILTER(CID!B11399:B14794, REGEXMATCH(CID!D11399:D14794, TEXTJOIN(""|"", TRUE, SPLIT(A11399, "";"")))))"),"#N/A")</f>
        <v>#N/A</v>
      </c>
    </row>
    <row r="11400">
      <c r="A11400" s="12" t="str">
        <f>IFERROR(__xludf.DUMMYFUNCTION("TEXTJOIN("";"", TRUE, FILTER(CID!$B$2:$B$14794, CID!B11400=CID!$D$2:$D$14794))"),"#N/A")</f>
        <v>#N/A</v>
      </c>
      <c r="B11400" s="12" t="str">
        <f>IFERROR(__xludf.DUMMYFUNCTION("TEXTJOIN(""; "", TRUE, FILTER(CID!B11400:B14794, REGEXMATCH(CID!D11400:D14794, TEXTJOIN(""|"", TRUE, SPLIT(A11400, "";"")))))"),"#N/A")</f>
        <v>#N/A</v>
      </c>
    </row>
    <row r="11401">
      <c r="A11401" s="12" t="str">
        <f>IFERROR(__xludf.DUMMYFUNCTION("TEXTJOIN("";"", TRUE, FILTER(CID!$B$2:$B$14794, CID!B11401=CID!$D$2:$D$14794))"),"#N/A")</f>
        <v>#N/A</v>
      </c>
      <c r="B11401" s="12" t="str">
        <f>IFERROR(__xludf.DUMMYFUNCTION("TEXTJOIN(""; "", TRUE, FILTER(CID!B11401:B14794, REGEXMATCH(CID!D11401:D14794, TEXTJOIN(""|"", TRUE, SPLIT(A11401, "";"")))))"),"#N/A")</f>
        <v>#N/A</v>
      </c>
    </row>
    <row r="11402">
      <c r="A11402" s="12" t="str">
        <f>IFERROR(__xludf.DUMMYFUNCTION("TEXTJOIN("";"", TRUE, FILTER(CID!$B$2:$B$14794, CID!B11402=CID!$D$2:$D$14794))"),"#N/A")</f>
        <v>#N/A</v>
      </c>
      <c r="B11402" s="12" t="str">
        <f>IFERROR(__xludf.DUMMYFUNCTION("TEXTJOIN(""; "", TRUE, FILTER(CID!B11402:B14794, REGEXMATCH(CID!D11402:D14794, TEXTJOIN(""|"", TRUE, SPLIT(A11402, "";"")))))"),"#N/A")</f>
        <v>#N/A</v>
      </c>
    </row>
    <row r="11403">
      <c r="A11403" s="12" t="str">
        <f>IFERROR(__xludf.DUMMYFUNCTION("TEXTJOIN("";"", TRUE, FILTER(CID!$B$2:$B$14794, CID!B11403=CID!$D$2:$D$14794))"),"#N/A")</f>
        <v>#N/A</v>
      </c>
      <c r="B11403" s="12" t="str">
        <f>IFERROR(__xludf.DUMMYFUNCTION("TEXTJOIN(""; "", TRUE, FILTER(CID!B11403:B14794, REGEXMATCH(CID!D11403:D14794, TEXTJOIN(""|"", TRUE, SPLIT(A11403, "";"")))))"),"#N/A")</f>
        <v>#N/A</v>
      </c>
    </row>
    <row r="11404">
      <c r="A11404" s="12" t="str">
        <f>IFERROR(__xludf.DUMMYFUNCTION("TEXTJOIN("";"", TRUE, FILTER(CID!$B$2:$B$14794, CID!B11404=CID!$D$2:$D$14794))"),"#N/A")</f>
        <v>#N/A</v>
      </c>
      <c r="B11404" s="12" t="str">
        <f>IFERROR(__xludf.DUMMYFUNCTION("TEXTJOIN(""; "", TRUE, FILTER(CID!B11404:B14794, REGEXMATCH(CID!D11404:D14794, TEXTJOIN(""|"", TRUE, SPLIT(A11404, "";"")))))"),"#N/A")</f>
        <v>#N/A</v>
      </c>
    </row>
    <row r="11405">
      <c r="A11405" s="12" t="str">
        <f>IFERROR(__xludf.DUMMYFUNCTION("TEXTJOIN("";"", TRUE, FILTER(CID!$B$2:$B$14794, CID!B11405=CID!$D$2:$D$14794))"),"#N/A")</f>
        <v>#N/A</v>
      </c>
      <c r="B11405" s="12" t="str">
        <f>IFERROR(__xludf.DUMMYFUNCTION("TEXTJOIN(""; "", TRUE, FILTER(CID!B11405:B14794, REGEXMATCH(CID!D11405:D14794, TEXTJOIN(""|"", TRUE, SPLIT(A11405, "";"")))))"),"#N/A")</f>
        <v>#N/A</v>
      </c>
    </row>
    <row r="11406">
      <c r="A11406" s="12" t="str">
        <f>IFERROR(__xludf.DUMMYFUNCTION("TEXTJOIN("";"", TRUE, FILTER(CID!$B$2:$B$14794, CID!B11406=CID!$D$2:$D$14794))"),"#N/A")</f>
        <v>#N/A</v>
      </c>
      <c r="B11406" s="12" t="str">
        <f>IFERROR(__xludf.DUMMYFUNCTION("TEXTJOIN(""; "", TRUE, FILTER(CID!B11406:B14794, REGEXMATCH(CID!D11406:D14794, TEXTJOIN(""|"", TRUE, SPLIT(A11406, "";"")))))"),"#N/A")</f>
        <v>#N/A</v>
      </c>
    </row>
    <row r="11407">
      <c r="A11407" s="12" t="str">
        <f>IFERROR(__xludf.DUMMYFUNCTION("TEXTJOIN("";"", TRUE, FILTER(CID!$B$2:$B$14794, CID!B11407=CID!$D$2:$D$14794))"),"#N/A")</f>
        <v>#N/A</v>
      </c>
      <c r="B11407" s="12" t="str">
        <f>IFERROR(__xludf.DUMMYFUNCTION("TEXTJOIN(""; "", TRUE, FILTER(CID!B11407:B14794, REGEXMATCH(CID!D11407:D14794, TEXTJOIN(""|"", TRUE, SPLIT(A11407, "";"")))))"),"#N/A")</f>
        <v>#N/A</v>
      </c>
    </row>
    <row r="11408">
      <c r="A11408" s="12" t="str">
        <f>IFERROR(__xludf.DUMMYFUNCTION("TEXTJOIN("";"", TRUE, FILTER(CID!$B$2:$B$14794, CID!B11408=CID!$D$2:$D$14794))"),"#N/A")</f>
        <v>#N/A</v>
      </c>
      <c r="B11408" s="12" t="str">
        <f>IFERROR(__xludf.DUMMYFUNCTION("TEXTJOIN(""; "", TRUE, FILTER(CID!B11408:B14794, REGEXMATCH(CID!D11408:D14794, TEXTJOIN(""|"", TRUE, SPLIT(A11408, "";"")))))"),"#N/A")</f>
        <v>#N/A</v>
      </c>
    </row>
    <row r="11409">
      <c r="A11409" s="12" t="str">
        <f>IFERROR(__xludf.DUMMYFUNCTION("TEXTJOIN("";"", TRUE, FILTER(CID!$B$2:$B$14794, CID!B11409=CID!$D$2:$D$14794))"),"#N/A")</f>
        <v>#N/A</v>
      </c>
      <c r="B11409" s="12" t="str">
        <f>IFERROR(__xludf.DUMMYFUNCTION("TEXTJOIN(""; "", TRUE, FILTER(CID!B11409:B14794, REGEXMATCH(CID!D11409:D14794, TEXTJOIN(""|"", TRUE, SPLIT(A11409, "";"")))))"),"#N/A")</f>
        <v>#N/A</v>
      </c>
    </row>
    <row r="11410">
      <c r="A11410" s="12" t="str">
        <f>IFERROR(__xludf.DUMMYFUNCTION("TEXTJOIN("";"", TRUE, FILTER(CID!$B$2:$B$14794, CID!B11410=CID!$D$2:$D$14794))"),"#N/A")</f>
        <v>#N/A</v>
      </c>
      <c r="B11410" s="12" t="str">
        <f>IFERROR(__xludf.DUMMYFUNCTION("TEXTJOIN(""; "", TRUE, FILTER(CID!B11410:B14794, REGEXMATCH(CID!D11410:D14794, TEXTJOIN(""|"", TRUE, SPLIT(A11410, "";"")))))"),"#N/A")</f>
        <v>#N/A</v>
      </c>
    </row>
    <row r="11411">
      <c r="A11411" s="12" t="str">
        <f>IFERROR(__xludf.DUMMYFUNCTION("TEXTJOIN("";"", TRUE, FILTER(CID!$B$2:$B$14794, CID!B11411=CID!$D$2:$D$14794))"),"#N/A")</f>
        <v>#N/A</v>
      </c>
      <c r="B11411" s="12" t="str">
        <f>IFERROR(__xludf.DUMMYFUNCTION("TEXTJOIN(""; "", TRUE, FILTER(CID!B11411:B14794, REGEXMATCH(CID!D11411:D14794, TEXTJOIN(""|"", TRUE, SPLIT(A11411, "";"")))))"),"#N/A")</f>
        <v>#N/A</v>
      </c>
    </row>
    <row r="11412">
      <c r="A11412" s="12" t="str">
        <f>IFERROR(__xludf.DUMMYFUNCTION("TEXTJOIN("";"", TRUE, FILTER(CID!$B$2:$B$14794, CID!B11412=CID!$D$2:$D$14794))"),"#N/A")</f>
        <v>#N/A</v>
      </c>
      <c r="B11412" s="12" t="str">
        <f>IFERROR(__xludf.DUMMYFUNCTION("TEXTJOIN(""; "", TRUE, FILTER(CID!B11412:B14794, REGEXMATCH(CID!D11412:D14794, TEXTJOIN(""|"", TRUE, SPLIT(A11412, "";"")))))"),"#N/A")</f>
        <v>#N/A</v>
      </c>
    </row>
    <row r="11413">
      <c r="A11413" s="12" t="str">
        <f>IFERROR(__xludf.DUMMYFUNCTION("TEXTJOIN("";"", TRUE, FILTER(CID!$B$2:$B$14794, CID!B11413=CID!$D$2:$D$14794))"),"#N/A")</f>
        <v>#N/A</v>
      </c>
      <c r="B11413" s="12" t="str">
        <f>IFERROR(__xludf.DUMMYFUNCTION("TEXTJOIN(""; "", TRUE, FILTER(CID!B11413:B14794, REGEXMATCH(CID!D11413:D14794, TEXTJOIN(""|"", TRUE, SPLIT(A11413, "";"")))))"),"#N/A")</f>
        <v>#N/A</v>
      </c>
    </row>
    <row r="11414">
      <c r="A11414" s="12" t="str">
        <f>IFERROR(__xludf.DUMMYFUNCTION("TEXTJOIN("";"", TRUE, FILTER(CID!$B$2:$B$14794, CID!B11414=CID!$D$2:$D$14794))"),"#N/A")</f>
        <v>#N/A</v>
      </c>
      <c r="B11414" s="12" t="str">
        <f>IFERROR(__xludf.DUMMYFUNCTION("TEXTJOIN(""; "", TRUE, FILTER(CID!B11414:B14794, REGEXMATCH(CID!D11414:D14794, TEXTJOIN(""|"", TRUE, SPLIT(A11414, "";"")))))"),"#N/A")</f>
        <v>#N/A</v>
      </c>
    </row>
    <row r="11415">
      <c r="A11415" s="12" t="str">
        <f>IFERROR(__xludf.DUMMYFUNCTION("TEXTJOIN("";"", TRUE, FILTER(CID!$B$2:$B$14794, CID!B11415=CID!$D$2:$D$14794))"),"#N/A")</f>
        <v>#N/A</v>
      </c>
      <c r="B11415" s="12" t="str">
        <f>IFERROR(__xludf.DUMMYFUNCTION("TEXTJOIN(""; "", TRUE, FILTER(CID!B11415:B14794, REGEXMATCH(CID!D11415:D14794, TEXTJOIN(""|"", TRUE, SPLIT(A11415, "";"")))))"),"#N/A")</f>
        <v>#N/A</v>
      </c>
    </row>
    <row r="11416">
      <c r="A11416" s="12" t="str">
        <f>IFERROR(__xludf.DUMMYFUNCTION("TEXTJOIN("";"", TRUE, FILTER(CID!$B$2:$B$14794, CID!B11416=CID!$D$2:$D$14794))"),"#N/A")</f>
        <v>#N/A</v>
      </c>
      <c r="B11416" s="12" t="str">
        <f>IFERROR(__xludf.DUMMYFUNCTION("TEXTJOIN(""; "", TRUE, FILTER(CID!B11416:B14794, REGEXMATCH(CID!D11416:D14794, TEXTJOIN(""|"", TRUE, SPLIT(A11416, "";"")))))"),"#N/A")</f>
        <v>#N/A</v>
      </c>
    </row>
    <row r="11417">
      <c r="A11417" s="12" t="str">
        <f>IFERROR(__xludf.DUMMYFUNCTION("TEXTJOIN("";"", TRUE, FILTER(CID!$B$2:$B$14794, CID!B11417=CID!$D$2:$D$14794))"),"#N/A")</f>
        <v>#N/A</v>
      </c>
      <c r="B11417" s="12" t="str">
        <f>IFERROR(__xludf.DUMMYFUNCTION("TEXTJOIN(""; "", TRUE, FILTER(CID!B11417:B14794, REGEXMATCH(CID!D11417:D14794, TEXTJOIN(""|"", TRUE, SPLIT(A11417, "";"")))))"),"#N/A")</f>
        <v>#N/A</v>
      </c>
    </row>
    <row r="11418">
      <c r="A11418" s="12" t="str">
        <f>IFERROR(__xludf.DUMMYFUNCTION("TEXTJOIN("";"", TRUE, FILTER(CID!$B$2:$B$14794, CID!B11418=CID!$D$2:$D$14794))"),"#N/A")</f>
        <v>#N/A</v>
      </c>
      <c r="B11418" s="12" t="str">
        <f>IFERROR(__xludf.DUMMYFUNCTION("TEXTJOIN(""; "", TRUE, FILTER(CID!B11418:B14794, REGEXMATCH(CID!D11418:D14794, TEXTJOIN(""|"", TRUE, SPLIT(A11418, "";"")))))"),"#N/A")</f>
        <v>#N/A</v>
      </c>
    </row>
    <row r="11419">
      <c r="A11419" s="12" t="str">
        <f>IFERROR(__xludf.DUMMYFUNCTION("TEXTJOIN("";"", TRUE, FILTER(CID!$B$2:$B$14794, CID!B11419=CID!$D$2:$D$14794))"),"#N/A")</f>
        <v>#N/A</v>
      </c>
      <c r="B11419" s="12" t="str">
        <f>IFERROR(__xludf.DUMMYFUNCTION("TEXTJOIN(""; "", TRUE, FILTER(CID!B11419:B14794, REGEXMATCH(CID!D11419:D14794, TEXTJOIN(""|"", TRUE, SPLIT(A11419, "";"")))))"),"#N/A")</f>
        <v>#N/A</v>
      </c>
    </row>
    <row r="11420">
      <c r="A11420" s="12" t="str">
        <f>IFERROR(__xludf.DUMMYFUNCTION("TEXTJOIN("";"", TRUE, FILTER(CID!$B$2:$B$14794, CID!B11420=CID!$D$2:$D$14794))"),"#N/A")</f>
        <v>#N/A</v>
      </c>
      <c r="B11420" s="12" t="str">
        <f>IFERROR(__xludf.DUMMYFUNCTION("TEXTJOIN(""; "", TRUE, FILTER(CID!B11420:B14794, REGEXMATCH(CID!D11420:D14794, TEXTJOIN(""|"", TRUE, SPLIT(A11420, "";"")))))"),"#N/A")</f>
        <v>#N/A</v>
      </c>
    </row>
    <row r="11421">
      <c r="A11421" s="12" t="str">
        <f>IFERROR(__xludf.DUMMYFUNCTION("TEXTJOIN("";"", TRUE, FILTER(CID!$B$2:$B$14794, CID!B11421=CID!$D$2:$D$14794))"),"#N/A")</f>
        <v>#N/A</v>
      </c>
      <c r="B11421" s="12" t="str">
        <f>IFERROR(__xludf.DUMMYFUNCTION("TEXTJOIN(""; "", TRUE, FILTER(CID!B11421:B14794, REGEXMATCH(CID!D11421:D14794, TEXTJOIN(""|"", TRUE, SPLIT(A11421, "";"")))))"),"#N/A")</f>
        <v>#N/A</v>
      </c>
    </row>
    <row r="11422">
      <c r="A11422" s="12" t="str">
        <f>IFERROR(__xludf.DUMMYFUNCTION("TEXTJOIN("";"", TRUE, FILTER(CID!$B$2:$B$14794, CID!B11422=CID!$D$2:$D$14794))"),"#N/A")</f>
        <v>#N/A</v>
      </c>
      <c r="B11422" s="12" t="str">
        <f>IFERROR(__xludf.DUMMYFUNCTION("TEXTJOIN(""; "", TRUE, FILTER(CID!B11422:B14794, REGEXMATCH(CID!D11422:D14794, TEXTJOIN(""|"", TRUE, SPLIT(A11422, "";"")))))"),"#N/A")</f>
        <v>#N/A</v>
      </c>
    </row>
    <row r="11423">
      <c r="A11423" s="12" t="str">
        <f>IFERROR(__xludf.DUMMYFUNCTION("TEXTJOIN("";"", TRUE, FILTER(CID!$B$2:$B$14794, CID!B11423=CID!$D$2:$D$14794))"),"#N/A")</f>
        <v>#N/A</v>
      </c>
      <c r="B11423" s="12" t="str">
        <f>IFERROR(__xludf.DUMMYFUNCTION("TEXTJOIN(""; "", TRUE, FILTER(CID!B11423:B14794, REGEXMATCH(CID!D11423:D14794, TEXTJOIN(""|"", TRUE, SPLIT(A11423, "";"")))))"),"#N/A")</f>
        <v>#N/A</v>
      </c>
    </row>
    <row r="11424">
      <c r="A11424" s="12" t="str">
        <f>IFERROR(__xludf.DUMMYFUNCTION("TEXTJOIN("";"", TRUE, FILTER(CID!$B$2:$B$14794, CID!B11424=CID!$D$2:$D$14794))"),"#N/A")</f>
        <v>#N/A</v>
      </c>
      <c r="B11424" s="12" t="str">
        <f>IFERROR(__xludf.DUMMYFUNCTION("TEXTJOIN(""; "", TRUE, FILTER(CID!B11424:B14794, REGEXMATCH(CID!D11424:D14794, TEXTJOIN(""|"", TRUE, SPLIT(A11424, "";"")))))"),"#N/A")</f>
        <v>#N/A</v>
      </c>
    </row>
    <row r="11425">
      <c r="A11425" s="12" t="str">
        <f>IFERROR(__xludf.DUMMYFUNCTION("TEXTJOIN("";"", TRUE, FILTER(CID!$B$2:$B$14794, CID!B11425=CID!$D$2:$D$14794))"),"#N/A")</f>
        <v>#N/A</v>
      </c>
      <c r="B11425" s="12" t="str">
        <f>IFERROR(__xludf.DUMMYFUNCTION("TEXTJOIN(""; "", TRUE, FILTER(CID!B11425:B14794, REGEXMATCH(CID!D11425:D14794, TEXTJOIN(""|"", TRUE, SPLIT(A11425, "";"")))))"),"#N/A")</f>
        <v>#N/A</v>
      </c>
    </row>
    <row r="11426">
      <c r="A11426" s="12" t="str">
        <f>IFERROR(__xludf.DUMMYFUNCTION("TEXTJOIN("";"", TRUE, FILTER(CID!$B$2:$B$14794, CID!B11426=CID!$D$2:$D$14794))"),"#N/A")</f>
        <v>#N/A</v>
      </c>
      <c r="B11426" s="12" t="str">
        <f>IFERROR(__xludf.DUMMYFUNCTION("TEXTJOIN(""; "", TRUE, FILTER(CID!B11426:B14794, REGEXMATCH(CID!D11426:D14794, TEXTJOIN(""|"", TRUE, SPLIT(A11426, "";"")))))"),"#N/A")</f>
        <v>#N/A</v>
      </c>
    </row>
    <row r="11427">
      <c r="A11427" s="12" t="str">
        <f>IFERROR(__xludf.DUMMYFUNCTION("TEXTJOIN("";"", TRUE, FILTER(CID!$B$2:$B$14794, CID!B11427=CID!$D$2:$D$14794))"),"#N/A")</f>
        <v>#N/A</v>
      </c>
      <c r="B11427" s="12" t="str">
        <f>IFERROR(__xludf.DUMMYFUNCTION("TEXTJOIN(""; "", TRUE, FILTER(CID!B11427:B14794, REGEXMATCH(CID!D11427:D14794, TEXTJOIN(""|"", TRUE, SPLIT(A11427, "";"")))))"),"#N/A")</f>
        <v>#N/A</v>
      </c>
    </row>
    <row r="11428">
      <c r="A11428" s="12" t="str">
        <f>IFERROR(__xludf.DUMMYFUNCTION("TEXTJOIN("";"", TRUE, FILTER(CID!$B$2:$B$14794, CID!B11428=CID!$D$2:$D$14794))"),"#N/A")</f>
        <v>#N/A</v>
      </c>
      <c r="B11428" s="12" t="str">
        <f>IFERROR(__xludf.DUMMYFUNCTION("TEXTJOIN(""; "", TRUE, FILTER(CID!B11428:B14794, REGEXMATCH(CID!D11428:D14794, TEXTJOIN(""|"", TRUE, SPLIT(A11428, "";"")))))"),"#N/A")</f>
        <v>#N/A</v>
      </c>
    </row>
    <row r="11429">
      <c r="A11429" s="12" t="str">
        <f>IFERROR(__xludf.DUMMYFUNCTION("TEXTJOIN("";"", TRUE, FILTER(CID!$B$2:$B$14794, CID!B11429=CID!$D$2:$D$14794))"),"#N/A")</f>
        <v>#N/A</v>
      </c>
      <c r="B11429" s="12" t="str">
        <f>IFERROR(__xludf.DUMMYFUNCTION("TEXTJOIN(""; "", TRUE, FILTER(CID!B11429:B14794, REGEXMATCH(CID!D11429:D14794, TEXTJOIN(""|"", TRUE, SPLIT(A11429, "";"")))))"),"#N/A")</f>
        <v>#N/A</v>
      </c>
    </row>
    <row r="11430">
      <c r="A11430" s="12" t="str">
        <f>IFERROR(__xludf.DUMMYFUNCTION("TEXTJOIN("";"", TRUE, FILTER(CID!$B$2:$B$14794, CID!B11430=CID!$D$2:$D$14794))"),"#N/A")</f>
        <v>#N/A</v>
      </c>
      <c r="B11430" s="12" t="str">
        <f>IFERROR(__xludf.DUMMYFUNCTION("TEXTJOIN(""; "", TRUE, FILTER(CID!B11430:B14794, REGEXMATCH(CID!D11430:D14794, TEXTJOIN(""|"", TRUE, SPLIT(A11430, "";"")))))"),"#N/A")</f>
        <v>#N/A</v>
      </c>
    </row>
    <row r="11431">
      <c r="A11431" s="12" t="str">
        <f>IFERROR(__xludf.DUMMYFUNCTION("TEXTJOIN("";"", TRUE, FILTER(CID!$B$2:$B$14794, CID!B11431=CID!$D$2:$D$14794))"),"#N/A")</f>
        <v>#N/A</v>
      </c>
      <c r="B11431" s="12" t="str">
        <f>IFERROR(__xludf.DUMMYFUNCTION("TEXTJOIN(""; "", TRUE, FILTER(CID!B11431:B14794, REGEXMATCH(CID!D11431:D14794, TEXTJOIN(""|"", TRUE, SPLIT(A11431, "";"")))))"),"#N/A")</f>
        <v>#N/A</v>
      </c>
    </row>
    <row r="11432">
      <c r="A11432" s="12" t="str">
        <f>IFERROR(__xludf.DUMMYFUNCTION("TEXTJOIN("";"", TRUE, FILTER(CID!$B$2:$B$14794, CID!B11432=CID!$D$2:$D$14794))"),"#N/A")</f>
        <v>#N/A</v>
      </c>
      <c r="B11432" s="12" t="str">
        <f>IFERROR(__xludf.DUMMYFUNCTION("TEXTJOIN(""; "", TRUE, FILTER(CID!B11432:B14794, REGEXMATCH(CID!D11432:D14794, TEXTJOIN(""|"", TRUE, SPLIT(A11432, "";"")))))"),"#N/A")</f>
        <v>#N/A</v>
      </c>
    </row>
    <row r="11433">
      <c r="A11433" s="12" t="str">
        <f>IFERROR(__xludf.DUMMYFUNCTION("TEXTJOIN("";"", TRUE, FILTER(CID!$B$2:$B$14794, CID!B11433=CID!$D$2:$D$14794))"),"#N/A")</f>
        <v>#N/A</v>
      </c>
      <c r="B11433" s="12" t="str">
        <f>IFERROR(__xludf.DUMMYFUNCTION("TEXTJOIN(""; "", TRUE, FILTER(CID!B11433:B14794, REGEXMATCH(CID!D11433:D14794, TEXTJOIN(""|"", TRUE, SPLIT(A11433, "";"")))))"),"#N/A")</f>
        <v>#N/A</v>
      </c>
    </row>
    <row r="11434">
      <c r="A11434" s="12" t="str">
        <f>IFERROR(__xludf.DUMMYFUNCTION("TEXTJOIN("";"", TRUE, FILTER(CID!$B$2:$B$14794, CID!B11434=CID!$D$2:$D$14794))"),"#N/A")</f>
        <v>#N/A</v>
      </c>
      <c r="B11434" s="12" t="str">
        <f>IFERROR(__xludf.DUMMYFUNCTION("TEXTJOIN(""; "", TRUE, FILTER(CID!B11434:B14794, REGEXMATCH(CID!D11434:D14794, TEXTJOIN(""|"", TRUE, SPLIT(A11434, "";"")))))"),"#N/A")</f>
        <v>#N/A</v>
      </c>
    </row>
    <row r="11435">
      <c r="A11435" s="12" t="str">
        <f>IFERROR(__xludf.DUMMYFUNCTION("TEXTJOIN("";"", TRUE, FILTER(CID!$B$2:$B$14794, CID!B11435=CID!$D$2:$D$14794))"),"#N/A")</f>
        <v>#N/A</v>
      </c>
      <c r="B11435" s="12" t="str">
        <f>IFERROR(__xludf.DUMMYFUNCTION("TEXTJOIN(""; "", TRUE, FILTER(CID!B11435:B14794, REGEXMATCH(CID!D11435:D14794, TEXTJOIN(""|"", TRUE, SPLIT(A11435, "";"")))))"),"#N/A")</f>
        <v>#N/A</v>
      </c>
    </row>
    <row r="11436">
      <c r="A11436" s="12" t="str">
        <f>IFERROR(__xludf.DUMMYFUNCTION("TEXTJOIN("";"", TRUE, FILTER(CID!$B$2:$B$14794, CID!B11436=CID!$D$2:$D$14794))"),"#N/A")</f>
        <v>#N/A</v>
      </c>
      <c r="B11436" s="12" t="str">
        <f>IFERROR(__xludf.DUMMYFUNCTION("TEXTJOIN(""; "", TRUE, FILTER(CID!B11436:B14794, REGEXMATCH(CID!D11436:D14794, TEXTJOIN(""|"", TRUE, SPLIT(A11436, "";"")))))"),"#N/A")</f>
        <v>#N/A</v>
      </c>
    </row>
    <row r="11437">
      <c r="A11437" s="12" t="str">
        <f>IFERROR(__xludf.DUMMYFUNCTION("TEXTJOIN("";"", TRUE, FILTER(CID!$B$2:$B$14794, CID!B11437=CID!$D$2:$D$14794))"),"#N/A")</f>
        <v>#N/A</v>
      </c>
      <c r="B11437" s="12" t="str">
        <f>IFERROR(__xludf.DUMMYFUNCTION("TEXTJOIN(""; "", TRUE, FILTER(CID!B11437:B14794, REGEXMATCH(CID!D11437:D14794, TEXTJOIN(""|"", TRUE, SPLIT(A11437, "";"")))))"),"#N/A")</f>
        <v>#N/A</v>
      </c>
    </row>
    <row r="11438">
      <c r="A11438" s="12" t="str">
        <f>IFERROR(__xludf.DUMMYFUNCTION("TEXTJOIN("";"", TRUE, FILTER(CID!$B$2:$B$14794, CID!B11438=CID!$D$2:$D$14794))"),"#N/A")</f>
        <v>#N/A</v>
      </c>
      <c r="B11438" s="12" t="str">
        <f>IFERROR(__xludf.DUMMYFUNCTION("TEXTJOIN(""; "", TRUE, FILTER(CID!B11438:B14794, REGEXMATCH(CID!D11438:D14794, TEXTJOIN(""|"", TRUE, SPLIT(A11438, "";"")))))"),"#N/A")</f>
        <v>#N/A</v>
      </c>
    </row>
    <row r="11439">
      <c r="A11439" s="12" t="str">
        <f>IFERROR(__xludf.DUMMYFUNCTION("TEXTJOIN("";"", TRUE, FILTER(CID!$B$2:$B$14794, CID!B11439=CID!$D$2:$D$14794))"),"#N/A")</f>
        <v>#N/A</v>
      </c>
      <c r="B11439" s="12" t="str">
        <f>IFERROR(__xludf.DUMMYFUNCTION("TEXTJOIN(""; "", TRUE, FILTER(CID!B11439:B14794, REGEXMATCH(CID!D11439:D14794, TEXTJOIN(""|"", TRUE, SPLIT(A11439, "";"")))))"),"#N/A")</f>
        <v>#N/A</v>
      </c>
    </row>
    <row r="11440">
      <c r="A11440" s="12" t="str">
        <f>IFERROR(__xludf.DUMMYFUNCTION("TEXTJOIN("";"", TRUE, FILTER(CID!$B$2:$B$14794, CID!B11440=CID!$D$2:$D$14794))"),"#N/A")</f>
        <v>#N/A</v>
      </c>
      <c r="B11440" s="12" t="str">
        <f>IFERROR(__xludf.DUMMYFUNCTION("TEXTJOIN(""; "", TRUE, FILTER(CID!B11440:B14794, REGEXMATCH(CID!D11440:D14794, TEXTJOIN(""|"", TRUE, SPLIT(A11440, "";"")))))"),"#N/A")</f>
        <v>#N/A</v>
      </c>
    </row>
    <row r="11441">
      <c r="A11441" s="12" t="str">
        <f>IFERROR(__xludf.DUMMYFUNCTION("TEXTJOIN("";"", TRUE, FILTER(CID!$B$2:$B$14794, CID!B11441=CID!$D$2:$D$14794))"),"#N/A")</f>
        <v>#N/A</v>
      </c>
      <c r="B11441" s="12" t="str">
        <f>IFERROR(__xludf.DUMMYFUNCTION("TEXTJOIN(""; "", TRUE, FILTER(CID!B11441:B14794, REGEXMATCH(CID!D11441:D14794, TEXTJOIN(""|"", TRUE, SPLIT(A11441, "";"")))))"),"#N/A")</f>
        <v>#N/A</v>
      </c>
    </row>
    <row r="11442">
      <c r="A11442" s="12" t="str">
        <f>IFERROR(__xludf.DUMMYFUNCTION("TEXTJOIN("";"", TRUE, FILTER(CID!$B$2:$B$14794, CID!B11442=CID!$D$2:$D$14794))"),"#N/A")</f>
        <v>#N/A</v>
      </c>
      <c r="B11442" s="12" t="str">
        <f>IFERROR(__xludf.DUMMYFUNCTION("TEXTJOIN(""; "", TRUE, FILTER(CID!B11442:B14794, REGEXMATCH(CID!D11442:D14794, TEXTJOIN(""|"", TRUE, SPLIT(A11442, "";"")))))"),"#N/A")</f>
        <v>#N/A</v>
      </c>
    </row>
    <row r="11443">
      <c r="A11443" s="12" t="str">
        <f>IFERROR(__xludf.DUMMYFUNCTION("TEXTJOIN("";"", TRUE, FILTER(CID!$B$2:$B$14794, CID!B11443=CID!$D$2:$D$14794))"),"#N/A")</f>
        <v>#N/A</v>
      </c>
      <c r="B11443" s="12" t="str">
        <f>IFERROR(__xludf.DUMMYFUNCTION("TEXTJOIN(""; "", TRUE, FILTER(CID!B11443:B14794, REGEXMATCH(CID!D11443:D14794, TEXTJOIN(""|"", TRUE, SPLIT(A11443, "";"")))))"),"#N/A")</f>
        <v>#N/A</v>
      </c>
    </row>
    <row r="11444">
      <c r="A11444" s="12" t="str">
        <f>IFERROR(__xludf.DUMMYFUNCTION("TEXTJOIN("";"", TRUE, FILTER(CID!$B$2:$B$14794, CID!B11444=CID!$D$2:$D$14794))"),"#N/A")</f>
        <v>#N/A</v>
      </c>
      <c r="B11444" s="12" t="str">
        <f>IFERROR(__xludf.DUMMYFUNCTION("TEXTJOIN(""; "", TRUE, FILTER(CID!B11444:B14794, REGEXMATCH(CID!D11444:D14794, TEXTJOIN(""|"", TRUE, SPLIT(A11444, "";"")))))"),"#N/A")</f>
        <v>#N/A</v>
      </c>
    </row>
    <row r="11445">
      <c r="A11445" s="12" t="str">
        <f>IFERROR(__xludf.DUMMYFUNCTION("TEXTJOIN("";"", TRUE, FILTER(CID!$B$2:$B$14794, CID!B11445=CID!$D$2:$D$14794))"),"#N/A")</f>
        <v>#N/A</v>
      </c>
      <c r="B11445" s="12" t="str">
        <f>IFERROR(__xludf.DUMMYFUNCTION("TEXTJOIN(""; "", TRUE, FILTER(CID!B11445:B14794, REGEXMATCH(CID!D11445:D14794, TEXTJOIN(""|"", TRUE, SPLIT(A11445, "";"")))))"),"#N/A")</f>
        <v>#N/A</v>
      </c>
    </row>
    <row r="11446">
      <c r="A11446" s="12" t="str">
        <f>IFERROR(__xludf.DUMMYFUNCTION("TEXTJOIN("";"", TRUE, FILTER(CID!$B$2:$B$14794, CID!B11446=CID!$D$2:$D$14794))"),"#N/A")</f>
        <v>#N/A</v>
      </c>
      <c r="B11446" s="12" t="str">
        <f>IFERROR(__xludf.DUMMYFUNCTION("TEXTJOIN(""; "", TRUE, FILTER(CID!B11446:B14794, REGEXMATCH(CID!D11446:D14794, TEXTJOIN(""|"", TRUE, SPLIT(A11446, "";"")))))"),"#N/A")</f>
        <v>#N/A</v>
      </c>
    </row>
    <row r="11447">
      <c r="A11447" s="12" t="str">
        <f>IFERROR(__xludf.DUMMYFUNCTION("TEXTJOIN("";"", TRUE, FILTER(CID!$B$2:$B$14794, CID!B11447=CID!$D$2:$D$14794))"),"#N/A")</f>
        <v>#N/A</v>
      </c>
      <c r="B11447" s="12" t="str">
        <f>IFERROR(__xludf.DUMMYFUNCTION("TEXTJOIN(""; "", TRUE, FILTER(CID!B11447:B14794, REGEXMATCH(CID!D11447:D14794, TEXTJOIN(""|"", TRUE, SPLIT(A11447, "";"")))))"),"#N/A")</f>
        <v>#N/A</v>
      </c>
    </row>
    <row r="11448">
      <c r="A11448" s="12" t="str">
        <f>IFERROR(__xludf.DUMMYFUNCTION("TEXTJOIN("";"", TRUE, FILTER(CID!$B$2:$B$14794, CID!B11448=CID!$D$2:$D$14794))"),"#N/A")</f>
        <v>#N/A</v>
      </c>
      <c r="B11448" s="12" t="str">
        <f>IFERROR(__xludf.DUMMYFUNCTION("TEXTJOIN(""; "", TRUE, FILTER(CID!B11448:B14794, REGEXMATCH(CID!D11448:D14794, TEXTJOIN(""|"", TRUE, SPLIT(A11448, "";"")))))"),"#N/A")</f>
        <v>#N/A</v>
      </c>
    </row>
    <row r="11449">
      <c r="A11449" s="12" t="str">
        <f>IFERROR(__xludf.DUMMYFUNCTION("TEXTJOIN("";"", TRUE, FILTER(CID!$B$2:$B$14794, CID!B11449=CID!$D$2:$D$14794))"),"#N/A")</f>
        <v>#N/A</v>
      </c>
      <c r="B11449" s="12" t="str">
        <f>IFERROR(__xludf.DUMMYFUNCTION("TEXTJOIN(""; "", TRUE, FILTER(CID!B11449:B14794, REGEXMATCH(CID!D11449:D14794, TEXTJOIN(""|"", TRUE, SPLIT(A11449, "";"")))))"),"#N/A")</f>
        <v>#N/A</v>
      </c>
    </row>
    <row r="11450">
      <c r="A11450" s="12" t="str">
        <f>IFERROR(__xludf.DUMMYFUNCTION("TEXTJOIN("";"", TRUE, FILTER(CID!$B$2:$B$14794, CID!B11450=CID!$D$2:$D$14794))"),"#N/A")</f>
        <v>#N/A</v>
      </c>
      <c r="B11450" s="12" t="str">
        <f>IFERROR(__xludf.DUMMYFUNCTION("TEXTJOIN(""; "", TRUE, FILTER(CID!B11450:B14794, REGEXMATCH(CID!D11450:D14794, TEXTJOIN(""|"", TRUE, SPLIT(A11450, "";"")))))"),"#N/A")</f>
        <v>#N/A</v>
      </c>
    </row>
    <row r="11451">
      <c r="A11451" s="12" t="str">
        <f>IFERROR(__xludf.DUMMYFUNCTION("TEXTJOIN("";"", TRUE, FILTER(CID!$B$2:$B$14794, CID!B11451=CID!$D$2:$D$14794))"),"#N/A")</f>
        <v>#N/A</v>
      </c>
      <c r="B11451" s="12" t="str">
        <f>IFERROR(__xludf.DUMMYFUNCTION("TEXTJOIN(""; "", TRUE, FILTER(CID!B11451:B14794, REGEXMATCH(CID!D11451:D14794, TEXTJOIN(""|"", TRUE, SPLIT(A11451, "";"")))))"),"#N/A")</f>
        <v>#N/A</v>
      </c>
    </row>
    <row r="11452">
      <c r="A11452" s="12" t="str">
        <f>IFERROR(__xludf.DUMMYFUNCTION("TEXTJOIN("";"", TRUE, FILTER(CID!$B$2:$B$14794, CID!B11452=CID!$D$2:$D$14794))"),"#N/A")</f>
        <v>#N/A</v>
      </c>
      <c r="B11452" s="12" t="str">
        <f>IFERROR(__xludf.DUMMYFUNCTION("TEXTJOIN(""; "", TRUE, FILTER(CID!B11452:B14794, REGEXMATCH(CID!D11452:D14794, TEXTJOIN(""|"", TRUE, SPLIT(A11452, "";"")))))"),"#N/A")</f>
        <v>#N/A</v>
      </c>
    </row>
    <row r="11453">
      <c r="A11453" s="12" t="str">
        <f>IFERROR(__xludf.DUMMYFUNCTION("TEXTJOIN("";"", TRUE, FILTER(CID!$B$2:$B$14794, CID!B11453=CID!$D$2:$D$14794))"),"#N/A")</f>
        <v>#N/A</v>
      </c>
      <c r="B11453" s="12" t="str">
        <f>IFERROR(__xludf.DUMMYFUNCTION("TEXTJOIN(""; "", TRUE, FILTER(CID!B11453:B14794, REGEXMATCH(CID!D11453:D14794, TEXTJOIN(""|"", TRUE, SPLIT(A11453, "";"")))))"),"#N/A")</f>
        <v>#N/A</v>
      </c>
    </row>
    <row r="11454">
      <c r="A11454" s="12" t="str">
        <f>IFERROR(__xludf.DUMMYFUNCTION("TEXTJOIN("";"", TRUE, FILTER(CID!$B$2:$B$14794, CID!B11454=CID!$D$2:$D$14794))"),"#N/A")</f>
        <v>#N/A</v>
      </c>
      <c r="B11454" s="12" t="str">
        <f>IFERROR(__xludf.DUMMYFUNCTION("TEXTJOIN(""; "", TRUE, FILTER(CID!B11454:B14794, REGEXMATCH(CID!D11454:D14794, TEXTJOIN(""|"", TRUE, SPLIT(A11454, "";"")))))"),"#N/A")</f>
        <v>#N/A</v>
      </c>
    </row>
    <row r="11455">
      <c r="A11455" s="12" t="str">
        <f>IFERROR(__xludf.DUMMYFUNCTION("TEXTJOIN("";"", TRUE, FILTER(CID!$B$2:$B$14794, CID!B11455=CID!$D$2:$D$14794))"),"#N/A")</f>
        <v>#N/A</v>
      </c>
      <c r="B11455" s="12" t="str">
        <f>IFERROR(__xludf.DUMMYFUNCTION("TEXTJOIN(""; "", TRUE, FILTER(CID!B11455:B14794, REGEXMATCH(CID!D11455:D14794, TEXTJOIN(""|"", TRUE, SPLIT(A11455, "";"")))))"),"#N/A")</f>
        <v>#N/A</v>
      </c>
    </row>
    <row r="11456">
      <c r="A11456" s="12" t="str">
        <f>IFERROR(__xludf.DUMMYFUNCTION("TEXTJOIN("";"", TRUE, FILTER(CID!$B$2:$B$14794, CID!B11456=CID!$D$2:$D$14794))"),"#N/A")</f>
        <v>#N/A</v>
      </c>
      <c r="B11456" s="12" t="str">
        <f>IFERROR(__xludf.DUMMYFUNCTION("TEXTJOIN(""; "", TRUE, FILTER(CID!B11456:B14794, REGEXMATCH(CID!D11456:D14794, TEXTJOIN(""|"", TRUE, SPLIT(A11456, "";"")))))"),"#N/A")</f>
        <v>#N/A</v>
      </c>
    </row>
    <row r="11457">
      <c r="A11457" s="12" t="str">
        <f>IFERROR(__xludf.DUMMYFUNCTION("TEXTJOIN("";"", TRUE, FILTER(CID!$B$2:$B$14794, CID!B11457=CID!$D$2:$D$14794))"),"#N/A")</f>
        <v>#N/A</v>
      </c>
      <c r="B11457" s="12" t="str">
        <f>IFERROR(__xludf.DUMMYFUNCTION("TEXTJOIN(""; "", TRUE, FILTER(CID!B11457:B14794, REGEXMATCH(CID!D11457:D14794, TEXTJOIN(""|"", TRUE, SPLIT(A11457, "";"")))))"),"#N/A")</f>
        <v>#N/A</v>
      </c>
    </row>
    <row r="11458">
      <c r="A11458" s="12" t="str">
        <f>IFERROR(__xludf.DUMMYFUNCTION("TEXTJOIN("";"", TRUE, FILTER(CID!$B$2:$B$14794, CID!B11458=CID!$D$2:$D$14794))"),"#N/A")</f>
        <v>#N/A</v>
      </c>
      <c r="B11458" s="12" t="str">
        <f>IFERROR(__xludf.DUMMYFUNCTION("TEXTJOIN(""; "", TRUE, FILTER(CID!B11458:B14794, REGEXMATCH(CID!D11458:D14794, TEXTJOIN(""|"", TRUE, SPLIT(A11458, "";"")))))"),"#N/A")</f>
        <v>#N/A</v>
      </c>
    </row>
    <row r="11459">
      <c r="A11459" s="12" t="str">
        <f>IFERROR(__xludf.DUMMYFUNCTION("TEXTJOIN("";"", TRUE, FILTER(CID!$B$2:$B$14794, CID!B11459=CID!$D$2:$D$14794))"),"#N/A")</f>
        <v>#N/A</v>
      </c>
      <c r="B11459" s="12" t="str">
        <f>IFERROR(__xludf.DUMMYFUNCTION("TEXTJOIN(""; "", TRUE, FILTER(CID!B11459:B14794, REGEXMATCH(CID!D11459:D14794, TEXTJOIN(""|"", TRUE, SPLIT(A11459, "";"")))))"),"#N/A")</f>
        <v>#N/A</v>
      </c>
    </row>
    <row r="11460">
      <c r="A11460" s="12" t="str">
        <f>IFERROR(__xludf.DUMMYFUNCTION("TEXTJOIN("";"", TRUE, FILTER(CID!$B$2:$B$14794, CID!B11460=CID!$D$2:$D$14794))"),"#N/A")</f>
        <v>#N/A</v>
      </c>
      <c r="B11460" s="12" t="str">
        <f>IFERROR(__xludf.DUMMYFUNCTION("TEXTJOIN(""; "", TRUE, FILTER(CID!B11460:B14794, REGEXMATCH(CID!D11460:D14794, TEXTJOIN(""|"", TRUE, SPLIT(A11460, "";"")))))"),"#N/A")</f>
        <v>#N/A</v>
      </c>
    </row>
    <row r="11461">
      <c r="A11461" s="12" t="str">
        <f>IFERROR(__xludf.DUMMYFUNCTION("TEXTJOIN("";"", TRUE, FILTER(CID!$B$2:$B$14794, CID!B11461=CID!$D$2:$D$14794))"),"#N/A")</f>
        <v>#N/A</v>
      </c>
      <c r="B11461" s="12" t="str">
        <f>IFERROR(__xludf.DUMMYFUNCTION("TEXTJOIN(""; "", TRUE, FILTER(CID!B11461:B14794, REGEXMATCH(CID!D11461:D14794, TEXTJOIN(""|"", TRUE, SPLIT(A11461, "";"")))))"),"#N/A")</f>
        <v>#N/A</v>
      </c>
    </row>
    <row r="11462">
      <c r="A11462" s="12" t="str">
        <f>IFERROR(__xludf.DUMMYFUNCTION("TEXTJOIN("";"", TRUE, FILTER(CID!$B$2:$B$14794, CID!B11462=CID!$D$2:$D$14794))"),"#N/A")</f>
        <v>#N/A</v>
      </c>
      <c r="B11462" s="12" t="str">
        <f>IFERROR(__xludf.DUMMYFUNCTION("TEXTJOIN(""; "", TRUE, FILTER(CID!B11462:B14794, REGEXMATCH(CID!D11462:D14794, TEXTJOIN(""|"", TRUE, SPLIT(A11462, "";"")))))"),"#N/A")</f>
        <v>#N/A</v>
      </c>
    </row>
    <row r="11463">
      <c r="A11463" s="12" t="str">
        <f>IFERROR(__xludf.DUMMYFUNCTION("TEXTJOIN("";"", TRUE, FILTER(CID!$B$2:$B$14794, CID!B11463=CID!$D$2:$D$14794))"),"#N/A")</f>
        <v>#N/A</v>
      </c>
      <c r="B11463" s="12" t="str">
        <f>IFERROR(__xludf.DUMMYFUNCTION("TEXTJOIN(""; "", TRUE, FILTER(CID!B11463:B14794, REGEXMATCH(CID!D11463:D14794, TEXTJOIN(""|"", TRUE, SPLIT(A11463, "";"")))))"),"#N/A")</f>
        <v>#N/A</v>
      </c>
    </row>
    <row r="11464">
      <c r="A11464" s="12" t="str">
        <f>IFERROR(__xludf.DUMMYFUNCTION("TEXTJOIN("";"", TRUE, FILTER(CID!$B$2:$B$14794, CID!B11464=CID!$D$2:$D$14794))"),"#N/A")</f>
        <v>#N/A</v>
      </c>
      <c r="B11464" s="12" t="str">
        <f>IFERROR(__xludf.DUMMYFUNCTION("TEXTJOIN(""; "", TRUE, FILTER(CID!B11464:B14794, REGEXMATCH(CID!D11464:D14794, TEXTJOIN(""|"", TRUE, SPLIT(A11464, "";"")))))"),"#N/A")</f>
        <v>#N/A</v>
      </c>
    </row>
    <row r="11465">
      <c r="A11465" s="12" t="str">
        <f>IFERROR(__xludf.DUMMYFUNCTION("TEXTJOIN("";"", TRUE, FILTER(CID!$B$2:$B$14794, CID!B11465=CID!$D$2:$D$14794))"),"#N/A")</f>
        <v>#N/A</v>
      </c>
      <c r="B11465" s="12" t="str">
        <f>IFERROR(__xludf.DUMMYFUNCTION("TEXTJOIN(""; "", TRUE, FILTER(CID!B11465:B14794, REGEXMATCH(CID!D11465:D14794, TEXTJOIN(""|"", TRUE, SPLIT(A11465, "";"")))))"),"#N/A")</f>
        <v>#N/A</v>
      </c>
    </row>
    <row r="11466">
      <c r="A11466" s="12" t="str">
        <f>IFERROR(__xludf.DUMMYFUNCTION("TEXTJOIN("";"", TRUE, FILTER(CID!$B$2:$B$14794, CID!B11466=CID!$D$2:$D$14794))"),"#N/A")</f>
        <v>#N/A</v>
      </c>
      <c r="B11466" s="12" t="str">
        <f>IFERROR(__xludf.DUMMYFUNCTION("TEXTJOIN(""; "", TRUE, FILTER(CID!B11466:B14794, REGEXMATCH(CID!D11466:D14794, TEXTJOIN(""|"", TRUE, SPLIT(A11466, "";"")))))"),"#N/A")</f>
        <v>#N/A</v>
      </c>
    </row>
    <row r="11467">
      <c r="A11467" s="12" t="str">
        <f>IFERROR(__xludf.DUMMYFUNCTION("TEXTJOIN("";"", TRUE, FILTER(CID!$B$2:$B$14794, CID!B11467=CID!$D$2:$D$14794))"),"#N/A")</f>
        <v>#N/A</v>
      </c>
      <c r="B11467" s="12" t="str">
        <f>IFERROR(__xludf.DUMMYFUNCTION("TEXTJOIN(""; "", TRUE, FILTER(CID!B11467:B14794, REGEXMATCH(CID!D11467:D14794, TEXTJOIN(""|"", TRUE, SPLIT(A11467, "";"")))))"),"#N/A")</f>
        <v>#N/A</v>
      </c>
    </row>
    <row r="11468">
      <c r="A11468" s="12" t="str">
        <f>IFERROR(__xludf.DUMMYFUNCTION("TEXTJOIN("";"", TRUE, FILTER(CID!$B$2:$B$14794, CID!B11468=CID!$D$2:$D$14794))"),"#N/A")</f>
        <v>#N/A</v>
      </c>
      <c r="B11468" s="12" t="str">
        <f>IFERROR(__xludf.DUMMYFUNCTION("TEXTJOIN(""; "", TRUE, FILTER(CID!B11468:B14794, REGEXMATCH(CID!D11468:D14794, TEXTJOIN(""|"", TRUE, SPLIT(A11468, "";"")))))"),"#N/A")</f>
        <v>#N/A</v>
      </c>
    </row>
    <row r="11469">
      <c r="A11469" s="12" t="str">
        <f>IFERROR(__xludf.DUMMYFUNCTION("TEXTJOIN("";"", TRUE, FILTER(CID!$B$2:$B$14794, CID!B11469=CID!$D$2:$D$14794))"),"#N/A")</f>
        <v>#N/A</v>
      </c>
      <c r="B11469" s="12" t="str">
        <f>IFERROR(__xludf.DUMMYFUNCTION("TEXTJOIN(""; "", TRUE, FILTER(CID!B11469:B14794, REGEXMATCH(CID!D11469:D14794, TEXTJOIN(""|"", TRUE, SPLIT(A11469, "";"")))))"),"#N/A")</f>
        <v>#N/A</v>
      </c>
    </row>
    <row r="11470">
      <c r="A11470" s="12" t="str">
        <f>IFERROR(__xludf.DUMMYFUNCTION("TEXTJOIN("";"", TRUE, FILTER(CID!$B$2:$B$14794, CID!B11470=CID!$D$2:$D$14794))"),"#N/A")</f>
        <v>#N/A</v>
      </c>
      <c r="B11470" s="12" t="str">
        <f>IFERROR(__xludf.DUMMYFUNCTION("TEXTJOIN(""; "", TRUE, FILTER(CID!B11470:B14794, REGEXMATCH(CID!D11470:D14794, TEXTJOIN(""|"", TRUE, SPLIT(A11470, "";"")))))"),"#N/A")</f>
        <v>#N/A</v>
      </c>
    </row>
    <row r="11471">
      <c r="A11471" s="12" t="str">
        <f>IFERROR(__xludf.DUMMYFUNCTION("TEXTJOIN("";"", TRUE, FILTER(CID!$B$2:$B$14794, CID!B11471=CID!$D$2:$D$14794))"),"#N/A")</f>
        <v>#N/A</v>
      </c>
      <c r="B11471" s="12" t="str">
        <f>IFERROR(__xludf.DUMMYFUNCTION("TEXTJOIN(""; "", TRUE, FILTER(CID!B11471:B14794, REGEXMATCH(CID!D11471:D14794, TEXTJOIN(""|"", TRUE, SPLIT(A11471, "";"")))))"),"#N/A")</f>
        <v>#N/A</v>
      </c>
    </row>
    <row r="11472">
      <c r="A11472" s="12" t="str">
        <f>IFERROR(__xludf.DUMMYFUNCTION("TEXTJOIN("";"", TRUE, FILTER(CID!$B$2:$B$14794, CID!B11472=CID!$D$2:$D$14794))"),"#N/A")</f>
        <v>#N/A</v>
      </c>
      <c r="B11472" s="12" t="str">
        <f>IFERROR(__xludf.DUMMYFUNCTION("TEXTJOIN(""; "", TRUE, FILTER(CID!B11472:B14794, REGEXMATCH(CID!D11472:D14794, TEXTJOIN(""|"", TRUE, SPLIT(A11472, "";"")))))"),"#N/A")</f>
        <v>#N/A</v>
      </c>
    </row>
    <row r="11473">
      <c r="A11473" s="12" t="str">
        <f>IFERROR(__xludf.DUMMYFUNCTION("TEXTJOIN("";"", TRUE, FILTER(CID!$B$2:$B$14794, CID!B11473=CID!$D$2:$D$14794))"),"#N/A")</f>
        <v>#N/A</v>
      </c>
      <c r="B11473" s="12" t="str">
        <f>IFERROR(__xludf.DUMMYFUNCTION("TEXTJOIN(""; "", TRUE, FILTER(CID!B11473:B14794, REGEXMATCH(CID!D11473:D14794, TEXTJOIN(""|"", TRUE, SPLIT(A11473, "";"")))))"),"#N/A")</f>
        <v>#N/A</v>
      </c>
    </row>
    <row r="11474">
      <c r="A11474" s="12" t="str">
        <f>IFERROR(__xludf.DUMMYFUNCTION("TEXTJOIN("";"", TRUE, FILTER(CID!$B$2:$B$14794, CID!B11474=CID!$D$2:$D$14794))"),"#N/A")</f>
        <v>#N/A</v>
      </c>
      <c r="B11474" s="12" t="str">
        <f>IFERROR(__xludf.DUMMYFUNCTION("TEXTJOIN(""; "", TRUE, FILTER(CID!B11474:B14794, REGEXMATCH(CID!D11474:D14794, TEXTJOIN(""|"", TRUE, SPLIT(A11474, "";"")))))"),"#N/A")</f>
        <v>#N/A</v>
      </c>
    </row>
    <row r="11475">
      <c r="A11475" s="12" t="str">
        <f>IFERROR(__xludf.DUMMYFUNCTION("TEXTJOIN("";"", TRUE, FILTER(CID!$B$2:$B$14794, CID!B11475=CID!$D$2:$D$14794))"),"#N/A")</f>
        <v>#N/A</v>
      </c>
      <c r="B11475" s="12" t="str">
        <f>IFERROR(__xludf.DUMMYFUNCTION("TEXTJOIN(""; "", TRUE, FILTER(CID!B11475:B14794, REGEXMATCH(CID!D11475:D14794, TEXTJOIN(""|"", TRUE, SPLIT(A11475, "";"")))))"),"#N/A")</f>
        <v>#N/A</v>
      </c>
    </row>
    <row r="11476">
      <c r="A11476" s="12" t="str">
        <f>IFERROR(__xludf.DUMMYFUNCTION("TEXTJOIN("";"", TRUE, FILTER(CID!$B$2:$B$14794, CID!B11476=CID!$D$2:$D$14794))"),"#N/A")</f>
        <v>#N/A</v>
      </c>
      <c r="B11476" s="12" t="str">
        <f>IFERROR(__xludf.DUMMYFUNCTION("TEXTJOIN(""; "", TRUE, FILTER(CID!B11476:B14794, REGEXMATCH(CID!D11476:D14794, TEXTJOIN(""|"", TRUE, SPLIT(A11476, "";"")))))"),"#N/A")</f>
        <v>#N/A</v>
      </c>
    </row>
    <row r="11477">
      <c r="A11477" s="12" t="str">
        <f>IFERROR(__xludf.DUMMYFUNCTION("TEXTJOIN("";"", TRUE, FILTER(CID!$B$2:$B$14794, CID!B11477=CID!$D$2:$D$14794))"),"#N/A")</f>
        <v>#N/A</v>
      </c>
      <c r="B11477" s="12" t="str">
        <f>IFERROR(__xludf.DUMMYFUNCTION("TEXTJOIN(""; "", TRUE, FILTER(CID!B11477:B14794, REGEXMATCH(CID!D11477:D14794, TEXTJOIN(""|"", TRUE, SPLIT(A11477, "";"")))))"),"#N/A")</f>
        <v>#N/A</v>
      </c>
    </row>
    <row r="11478">
      <c r="A11478" s="12" t="str">
        <f>IFERROR(__xludf.DUMMYFUNCTION("TEXTJOIN("";"", TRUE, FILTER(CID!$B$2:$B$14794, CID!B11478=CID!$D$2:$D$14794))"),"#N/A")</f>
        <v>#N/A</v>
      </c>
      <c r="B11478" s="12" t="str">
        <f>IFERROR(__xludf.DUMMYFUNCTION("TEXTJOIN(""; "", TRUE, FILTER(CID!B11478:B14794, REGEXMATCH(CID!D11478:D14794, TEXTJOIN(""|"", TRUE, SPLIT(A11478, "";"")))))"),"#N/A")</f>
        <v>#N/A</v>
      </c>
    </row>
    <row r="11479">
      <c r="A11479" s="12" t="str">
        <f>IFERROR(__xludf.DUMMYFUNCTION("TEXTJOIN("";"", TRUE, FILTER(CID!$B$2:$B$14794, CID!B11479=CID!$D$2:$D$14794))"),"#N/A")</f>
        <v>#N/A</v>
      </c>
      <c r="B11479" s="12" t="str">
        <f>IFERROR(__xludf.DUMMYFUNCTION("TEXTJOIN(""; "", TRUE, FILTER(CID!B11479:B14794, REGEXMATCH(CID!D11479:D14794, TEXTJOIN(""|"", TRUE, SPLIT(A11479, "";"")))))"),"#N/A")</f>
        <v>#N/A</v>
      </c>
    </row>
    <row r="11480">
      <c r="A11480" s="12" t="str">
        <f>IFERROR(__xludf.DUMMYFUNCTION("TEXTJOIN("";"", TRUE, FILTER(CID!$B$2:$B$14794, CID!B11480=CID!$D$2:$D$14794))"),"#N/A")</f>
        <v>#N/A</v>
      </c>
      <c r="B11480" s="12" t="str">
        <f>IFERROR(__xludf.DUMMYFUNCTION("TEXTJOIN(""; "", TRUE, FILTER(CID!B11480:B14794, REGEXMATCH(CID!D11480:D14794, TEXTJOIN(""|"", TRUE, SPLIT(A11480, "";"")))))"),"#N/A")</f>
        <v>#N/A</v>
      </c>
    </row>
    <row r="11481">
      <c r="A11481" s="12" t="str">
        <f>IFERROR(__xludf.DUMMYFUNCTION("TEXTJOIN("";"", TRUE, FILTER(CID!$B$2:$B$14794, CID!B11481=CID!$D$2:$D$14794))"),"#N/A")</f>
        <v>#N/A</v>
      </c>
      <c r="B11481" s="12" t="str">
        <f>IFERROR(__xludf.DUMMYFUNCTION("TEXTJOIN(""; "", TRUE, FILTER(CID!B11481:B14794, REGEXMATCH(CID!D11481:D14794, TEXTJOIN(""|"", TRUE, SPLIT(A11481, "";"")))))"),"#N/A")</f>
        <v>#N/A</v>
      </c>
    </row>
    <row r="11482">
      <c r="A11482" s="12" t="str">
        <f>IFERROR(__xludf.DUMMYFUNCTION("TEXTJOIN("";"", TRUE, FILTER(CID!$B$2:$B$14794, CID!B11482=CID!$D$2:$D$14794))"),"#N/A")</f>
        <v>#N/A</v>
      </c>
      <c r="B11482" s="12" t="str">
        <f>IFERROR(__xludf.DUMMYFUNCTION("TEXTJOIN(""; "", TRUE, FILTER(CID!B11482:B14794, REGEXMATCH(CID!D11482:D14794, TEXTJOIN(""|"", TRUE, SPLIT(A11482, "";"")))))"),"#N/A")</f>
        <v>#N/A</v>
      </c>
    </row>
    <row r="11483">
      <c r="A11483" s="12" t="str">
        <f>IFERROR(__xludf.DUMMYFUNCTION("TEXTJOIN("";"", TRUE, FILTER(CID!$B$2:$B$14794, CID!B11483=CID!$D$2:$D$14794))"),"#N/A")</f>
        <v>#N/A</v>
      </c>
      <c r="B11483" s="12" t="str">
        <f>IFERROR(__xludf.DUMMYFUNCTION("TEXTJOIN(""; "", TRUE, FILTER(CID!B11483:B14794, REGEXMATCH(CID!D11483:D14794, TEXTJOIN(""|"", TRUE, SPLIT(A11483, "";"")))))"),"#N/A")</f>
        <v>#N/A</v>
      </c>
    </row>
    <row r="11484">
      <c r="A11484" s="12" t="str">
        <f>IFERROR(__xludf.DUMMYFUNCTION("TEXTJOIN("";"", TRUE, FILTER(CID!$B$2:$B$14794, CID!B11484=CID!$D$2:$D$14794))"),"#N/A")</f>
        <v>#N/A</v>
      </c>
      <c r="B11484" s="12" t="str">
        <f>IFERROR(__xludf.DUMMYFUNCTION("TEXTJOIN(""; "", TRUE, FILTER(CID!B11484:B14794, REGEXMATCH(CID!D11484:D14794, TEXTJOIN(""|"", TRUE, SPLIT(A11484, "";"")))))"),"#N/A")</f>
        <v>#N/A</v>
      </c>
    </row>
    <row r="11485">
      <c r="A11485" s="12" t="str">
        <f>IFERROR(__xludf.DUMMYFUNCTION("TEXTJOIN("";"", TRUE, FILTER(CID!$B$2:$B$14794, CID!B11485=CID!$D$2:$D$14794))"),"#N/A")</f>
        <v>#N/A</v>
      </c>
      <c r="B11485" s="12" t="str">
        <f>IFERROR(__xludf.DUMMYFUNCTION("TEXTJOIN(""; "", TRUE, FILTER(CID!B11485:B14794, REGEXMATCH(CID!D11485:D14794, TEXTJOIN(""|"", TRUE, SPLIT(A11485, "";"")))))"),"#N/A")</f>
        <v>#N/A</v>
      </c>
    </row>
    <row r="11486">
      <c r="A11486" s="12" t="str">
        <f>IFERROR(__xludf.DUMMYFUNCTION("TEXTJOIN("";"", TRUE, FILTER(CID!$B$2:$B$14794, CID!B11486=CID!$D$2:$D$14794))"),"#N/A")</f>
        <v>#N/A</v>
      </c>
      <c r="B11486" s="12" t="str">
        <f>IFERROR(__xludf.DUMMYFUNCTION("TEXTJOIN(""; "", TRUE, FILTER(CID!B11486:B14794, REGEXMATCH(CID!D11486:D14794, TEXTJOIN(""|"", TRUE, SPLIT(A11486, "";"")))))"),"#N/A")</f>
        <v>#N/A</v>
      </c>
    </row>
    <row r="11487">
      <c r="A11487" s="12" t="str">
        <f>IFERROR(__xludf.DUMMYFUNCTION("TEXTJOIN("";"", TRUE, FILTER(CID!$B$2:$B$14794, CID!B11487=CID!$D$2:$D$14794))"),"#N/A")</f>
        <v>#N/A</v>
      </c>
      <c r="B11487" s="12" t="str">
        <f>IFERROR(__xludf.DUMMYFUNCTION("TEXTJOIN(""; "", TRUE, FILTER(CID!B11487:B14794, REGEXMATCH(CID!D11487:D14794, TEXTJOIN(""|"", TRUE, SPLIT(A11487, "";"")))))"),"#N/A")</f>
        <v>#N/A</v>
      </c>
    </row>
    <row r="11488">
      <c r="A11488" s="12" t="str">
        <f>IFERROR(__xludf.DUMMYFUNCTION("TEXTJOIN("";"", TRUE, FILTER(CID!$B$2:$B$14794, CID!B11488=CID!$D$2:$D$14794))"),"#N/A")</f>
        <v>#N/A</v>
      </c>
      <c r="B11488" s="12" t="str">
        <f>IFERROR(__xludf.DUMMYFUNCTION("TEXTJOIN(""; "", TRUE, FILTER(CID!B11488:B14794, REGEXMATCH(CID!D11488:D14794, TEXTJOIN(""|"", TRUE, SPLIT(A11488, "";"")))))"),"#N/A")</f>
        <v>#N/A</v>
      </c>
    </row>
    <row r="11489">
      <c r="A11489" s="12" t="str">
        <f>IFERROR(__xludf.DUMMYFUNCTION("TEXTJOIN("";"", TRUE, FILTER(CID!$B$2:$B$14794, CID!B11489=CID!$D$2:$D$14794))"),"#N/A")</f>
        <v>#N/A</v>
      </c>
      <c r="B11489" s="12" t="str">
        <f>IFERROR(__xludf.DUMMYFUNCTION("TEXTJOIN(""; "", TRUE, FILTER(CID!B11489:B14794, REGEXMATCH(CID!D11489:D14794, TEXTJOIN(""|"", TRUE, SPLIT(A11489, "";"")))))"),"#N/A")</f>
        <v>#N/A</v>
      </c>
    </row>
    <row r="11490">
      <c r="A11490" s="12" t="str">
        <f>IFERROR(__xludf.DUMMYFUNCTION("TEXTJOIN("";"", TRUE, FILTER(CID!$B$2:$B$14794, CID!B11490=CID!$D$2:$D$14794))"),"#N/A")</f>
        <v>#N/A</v>
      </c>
      <c r="B11490" s="12" t="str">
        <f>IFERROR(__xludf.DUMMYFUNCTION("TEXTJOIN(""; "", TRUE, FILTER(CID!B11490:B14794, REGEXMATCH(CID!D11490:D14794, TEXTJOIN(""|"", TRUE, SPLIT(A11490, "";"")))))"),"#N/A")</f>
        <v>#N/A</v>
      </c>
    </row>
    <row r="11491">
      <c r="A11491" s="12" t="str">
        <f>IFERROR(__xludf.DUMMYFUNCTION("TEXTJOIN("";"", TRUE, FILTER(CID!$B$2:$B$14794, CID!B11491=CID!$D$2:$D$14794))"),"#N/A")</f>
        <v>#N/A</v>
      </c>
      <c r="B11491" s="12" t="str">
        <f>IFERROR(__xludf.DUMMYFUNCTION("TEXTJOIN(""; "", TRUE, FILTER(CID!B11491:B14794, REGEXMATCH(CID!D11491:D14794, TEXTJOIN(""|"", TRUE, SPLIT(A11491, "";"")))))"),"#N/A")</f>
        <v>#N/A</v>
      </c>
    </row>
    <row r="11492">
      <c r="A11492" s="12" t="str">
        <f>IFERROR(__xludf.DUMMYFUNCTION("TEXTJOIN("";"", TRUE, FILTER(CID!$B$2:$B$14794, CID!B11492=CID!$D$2:$D$14794))"),"#N/A")</f>
        <v>#N/A</v>
      </c>
      <c r="B11492" s="12" t="str">
        <f>IFERROR(__xludf.DUMMYFUNCTION("TEXTJOIN(""; "", TRUE, FILTER(CID!B11492:B14794, REGEXMATCH(CID!D11492:D14794, TEXTJOIN(""|"", TRUE, SPLIT(A11492, "";"")))))"),"#N/A")</f>
        <v>#N/A</v>
      </c>
    </row>
    <row r="11493">
      <c r="A11493" s="12" t="str">
        <f>IFERROR(__xludf.DUMMYFUNCTION("TEXTJOIN("";"", TRUE, FILTER(CID!$B$2:$B$14794, CID!B11493=CID!$D$2:$D$14794))"),"#N/A")</f>
        <v>#N/A</v>
      </c>
      <c r="B11493" s="12" t="str">
        <f>IFERROR(__xludf.DUMMYFUNCTION("TEXTJOIN(""; "", TRUE, FILTER(CID!B11493:B14794, REGEXMATCH(CID!D11493:D14794, TEXTJOIN(""|"", TRUE, SPLIT(A11493, "";"")))))"),"#N/A")</f>
        <v>#N/A</v>
      </c>
    </row>
    <row r="11494">
      <c r="A11494" s="12" t="str">
        <f>IFERROR(__xludf.DUMMYFUNCTION("TEXTJOIN("";"", TRUE, FILTER(CID!$B$2:$B$14794, CID!B11494=CID!$D$2:$D$14794))"),"#N/A")</f>
        <v>#N/A</v>
      </c>
      <c r="B11494" s="12" t="str">
        <f>IFERROR(__xludf.DUMMYFUNCTION("TEXTJOIN(""; "", TRUE, FILTER(CID!B11494:B14794, REGEXMATCH(CID!D11494:D14794, TEXTJOIN(""|"", TRUE, SPLIT(A11494, "";"")))))"),"#N/A")</f>
        <v>#N/A</v>
      </c>
    </row>
    <row r="11495">
      <c r="A11495" s="12" t="str">
        <f>IFERROR(__xludf.DUMMYFUNCTION("TEXTJOIN("";"", TRUE, FILTER(CID!$B$2:$B$14794, CID!B11495=CID!$D$2:$D$14794))"),"#N/A")</f>
        <v>#N/A</v>
      </c>
      <c r="B11495" s="12" t="str">
        <f>IFERROR(__xludf.DUMMYFUNCTION("TEXTJOIN(""; "", TRUE, FILTER(CID!B11495:B14794, REGEXMATCH(CID!D11495:D14794, TEXTJOIN(""|"", TRUE, SPLIT(A11495, "";"")))))"),"#N/A")</f>
        <v>#N/A</v>
      </c>
    </row>
    <row r="11496">
      <c r="A11496" s="12" t="str">
        <f>IFERROR(__xludf.DUMMYFUNCTION("TEXTJOIN("";"", TRUE, FILTER(CID!$B$2:$B$14794, CID!B11496=CID!$D$2:$D$14794))"),"#N/A")</f>
        <v>#N/A</v>
      </c>
      <c r="B11496" s="12" t="str">
        <f>IFERROR(__xludf.DUMMYFUNCTION("TEXTJOIN(""; "", TRUE, FILTER(CID!B11496:B14794, REGEXMATCH(CID!D11496:D14794, TEXTJOIN(""|"", TRUE, SPLIT(A11496, "";"")))))"),"#N/A")</f>
        <v>#N/A</v>
      </c>
    </row>
    <row r="11497">
      <c r="A11497" s="12" t="str">
        <f>IFERROR(__xludf.DUMMYFUNCTION("TEXTJOIN("";"", TRUE, FILTER(CID!$B$2:$B$14794, CID!B11497=CID!$D$2:$D$14794))"),"#N/A")</f>
        <v>#N/A</v>
      </c>
      <c r="B11497" s="12" t="str">
        <f>IFERROR(__xludf.DUMMYFUNCTION("TEXTJOIN(""; "", TRUE, FILTER(CID!B11497:B14794, REGEXMATCH(CID!D11497:D14794, TEXTJOIN(""|"", TRUE, SPLIT(A11497, "";"")))))"),"#N/A")</f>
        <v>#N/A</v>
      </c>
    </row>
    <row r="11498">
      <c r="A11498" s="12" t="str">
        <f>IFERROR(__xludf.DUMMYFUNCTION("TEXTJOIN("";"", TRUE, FILTER(CID!$B$2:$B$14794, CID!B11498=CID!$D$2:$D$14794))"),"#N/A")</f>
        <v>#N/A</v>
      </c>
      <c r="B11498" s="12" t="str">
        <f>IFERROR(__xludf.DUMMYFUNCTION("TEXTJOIN(""; "", TRUE, FILTER(CID!B11498:B14794, REGEXMATCH(CID!D11498:D14794, TEXTJOIN(""|"", TRUE, SPLIT(A11498, "";"")))))"),"#N/A")</f>
        <v>#N/A</v>
      </c>
    </row>
    <row r="11499">
      <c r="A11499" s="12" t="str">
        <f>IFERROR(__xludf.DUMMYFUNCTION("TEXTJOIN("";"", TRUE, FILTER(CID!$B$2:$B$14794, CID!B11499=CID!$D$2:$D$14794))"),"#N/A")</f>
        <v>#N/A</v>
      </c>
      <c r="B11499" s="12" t="str">
        <f>IFERROR(__xludf.DUMMYFUNCTION("TEXTJOIN(""; "", TRUE, FILTER(CID!B11499:B14794, REGEXMATCH(CID!D11499:D14794, TEXTJOIN(""|"", TRUE, SPLIT(A11499, "";"")))))"),"#N/A")</f>
        <v>#N/A</v>
      </c>
    </row>
    <row r="11500">
      <c r="A11500" s="12" t="str">
        <f>IFERROR(__xludf.DUMMYFUNCTION("TEXTJOIN("";"", TRUE, FILTER(CID!$B$2:$B$14794, CID!B11500=CID!$D$2:$D$14794))"),"#N/A")</f>
        <v>#N/A</v>
      </c>
      <c r="B11500" s="12" t="str">
        <f>IFERROR(__xludf.DUMMYFUNCTION("TEXTJOIN(""; "", TRUE, FILTER(CID!B11500:B14794, REGEXMATCH(CID!D11500:D14794, TEXTJOIN(""|"", TRUE, SPLIT(A11500, "";"")))))"),"#N/A")</f>
        <v>#N/A</v>
      </c>
    </row>
    <row r="11501">
      <c r="A11501" s="12" t="str">
        <f>IFERROR(__xludf.DUMMYFUNCTION("TEXTJOIN("";"", TRUE, FILTER(CID!$B$2:$B$14794, CID!B11501=CID!$D$2:$D$14794))"),"#N/A")</f>
        <v>#N/A</v>
      </c>
      <c r="B11501" s="12" t="str">
        <f>IFERROR(__xludf.DUMMYFUNCTION("TEXTJOIN(""; "", TRUE, FILTER(CID!B11501:B14794, REGEXMATCH(CID!D11501:D14794, TEXTJOIN(""|"", TRUE, SPLIT(A11501, "";"")))))"),"#N/A")</f>
        <v>#N/A</v>
      </c>
    </row>
    <row r="11502">
      <c r="A11502" s="12" t="str">
        <f>IFERROR(__xludf.DUMMYFUNCTION("TEXTJOIN("";"", TRUE, FILTER(CID!$B$2:$B$14794, CID!B11502=CID!$D$2:$D$14794))"),"#N/A")</f>
        <v>#N/A</v>
      </c>
      <c r="B11502" s="12" t="str">
        <f>IFERROR(__xludf.DUMMYFUNCTION("TEXTJOIN(""; "", TRUE, FILTER(CID!B11502:B14794, REGEXMATCH(CID!D11502:D14794, TEXTJOIN(""|"", TRUE, SPLIT(A11502, "";"")))))"),"#N/A")</f>
        <v>#N/A</v>
      </c>
    </row>
    <row r="11503">
      <c r="A11503" s="12" t="str">
        <f>IFERROR(__xludf.DUMMYFUNCTION("TEXTJOIN("";"", TRUE, FILTER(CID!$B$2:$B$14794, CID!B11503=CID!$D$2:$D$14794))"),"#N/A")</f>
        <v>#N/A</v>
      </c>
      <c r="B11503" s="12" t="str">
        <f>IFERROR(__xludf.DUMMYFUNCTION("TEXTJOIN(""; "", TRUE, FILTER(CID!B11503:B14794, REGEXMATCH(CID!D11503:D14794, TEXTJOIN(""|"", TRUE, SPLIT(A11503, "";"")))))"),"#N/A")</f>
        <v>#N/A</v>
      </c>
    </row>
    <row r="11504">
      <c r="A11504" s="12" t="str">
        <f>IFERROR(__xludf.DUMMYFUNCTION("TEXTJOIN("";"", TRUE, FILTER(CID!$B$2:$B$14794, CID!B11504=CID!$D$2:$D$14794))"),"#N/A")</f>
        <v>#N/A</v>
      </c>
      <c r="B11504" s="12" t="str">
        <f>IFERROR(__xludf.DUMMYFUNCTION("TEXTJOIN(""; "", TRUE, FILTER(CID!B11504:B14794, REGEXMATCH(CID!D11504:D14794, TEXTJOIN(""|"", TRUE, SPLIT(A11504, "";"")))))"),"#N/A")</f>
        <v>#N/A</v>
      </c>
    </row>
    <row r="11505">
      <c r="A11505" s="12" t="str">
        <f>IFERROR(__xludf.DUMMYFUNCTION("TEXTJOIN("";"", TRUE, FILTER(CID!$B$2:$B$14794, CID!B11505=CID!$D$2:$D$14794))"),"#N/A")</f>
        <v>#N/A</v>
      </c>
      <c r="B11505" s="12" t="str">
        <f>IFERROR(__xludf.DUMMYFUNCTION("TEXTJOIN(""; "", TRUE, FILTER(CID!B11505:B14794, REGEXMATCH(CID!D11505:D14794, TEXTJOIN(""|"", TRUE, SPLIT(A11505, "";"")))))"),"#N/A")</f>
        <v>#N/A</v>
      </c>
    </row>
    <row r="11506">
      <c r="A11506" s="12" t="str">
        <f>IFERROR(__xludf.DUMMYFUNCTION("TEXTJOIN("";"", TRUE, FILTER(CID!$B$2:$B$14794, CID!B11506=CID!$D$2:$D$14794))"),"#N/A")</f>
        <v>#N/A</v>
      </c>
      <c r="B11506" s="12" t="str">
        <f>IFERROR(__xludf.DUMMYFUNCTION("TEXTJOIN(""; "", TRUE, FILTER(CID!B11506:B14794, REGEXMATCH(CID!D11506:D14794, TEXTJOIN(""|"", TRUE, SPLIT(A11506, "";"")))))"),"#N/A")</f>
        <v>#N/A</v>
      </c>
    </row>
    <row r="11507">
      <c r="A11507" s="12" t="str">
        <f>IFERROR(__xludf.DUMMYFUNCTION("TEXTJOIN("";"", TRUE, FILTER(CID!$B$2:$B$14794, CID!B11507=CID!$D$2:$D$14794))"),"#N/A")</f>
        <v>#N/A</v>
      </c>
      <c r="B11507" s="12" t="str">
        <f>IFERROR(__xludf.DUMMYFUNCTION("TEXTJOIN(""; "", TRUE, FILTER(CID!B11507:B14794, REGEXMATCH(CID!D11507:D14794, TEXTJOIN(""|"", TRUE, SPLIT(A11507, "";"")))))"),"#N/A")</f>
        <v>#N/A</v>
      </c>
    </row>
    <row r="11508">
      <c r="A11508" s="12" t="str">
        <f>IFERROR(__xludf.DUMMYFUNCTION("TEXTJOIN("";"", TRUE, FILTER(CID!$B$2:$B$14794, CID!B11508=CID!$D$2:$D$14794))"),"#N/A")</f>
        <v>#N/A</v>
      </c>
      <c r="B11508" s="12" t="str">
        <f>IFERROR(__xludf.DUMMYFUNCTION("TEXTJOIN(""; "", TRUE, FILTER(CID!B11508:B14794, REGEXMATCH(CID!D11508:D14794, TEXTJOIN(""|"", TRUE, SPLIT(A11508, "";"")))))"),"#N/A")</f>
        <v>#N/A</v>
      </c>
    </row>
    <row r="11509">
      <c r="A11509" s="12" t="str">
        <f>IFERROR(__xludf.DUMMYFUNCTION("TEXTJOIN("";"", TRUE, FILTER(CID!$B$2:$B$14794, CID!B11509=CID!$D$2:$D$14794))"),"#N/A")</f>
        <v>#N/A</v>
      </c>
      <c r="B11509" s="12" t="str">
        <f>IFERROR(__xludf.DUMMYFUNCTION("TEXTJOIN(""; "", TRUE, FILTER(CID!B11509:B14794, REGEXMATCH(CID!D11509:D14794, TEXTJOIN(""|"", TRUE, SPLIT(A11509, "";"")))))"),"#N/A")</f>
        <v>#N/A</v>
      </c>
    </row>
    <row r="11510">
      <c r="A11510" s="12" t="str">
        <f>IFERROR(__xludf.DUMMYFUNCTION("TEXTJOIN("";"", TRUE, FILTER(CID!$B$2:$B$14794, CID!B11510=CID!$D$2:$D$14794))"),"#N/A")</f>
        <v>#N/A</v>
      </c>
      <c r="B11510" s="12" t="str">
        <f>IFERROR(__xludf.DUMMYFUNCTION("TEXTJOIN(""; "", TRUE, FILTER(CID!B11510:B14794, REGEXMATCH(CID!D11510:D14794, TEXTJOIN(""|"", TRUE, SPLIT(A11510, "";"")))))"),"#N/A")</f>
        <v>#N/A</v>
      </c>
    </row>
    <row r="11511">
      <c r="A11511" s="12" t="str">
        <f>IFERROR(__xludf.DUMMYFUNCTION("TEXTJOIN("";"", TRUE, FILTER(CID!$B$2:$B$14794, CID!B11511=CID!$D$2:$D$14794))"),"#N/A")</f>
        <v>#N/A</v>
      </c>
      <c r="B11511" s="12" t="str">
        <f>IFERROR(__xludf.DUMMYFUNCTION("TEXTJOIN(""; "", TRUE, FILTER(CID!B11511:B14794, REGEXMATCH(CID!D11511:D14794, TEXTJOIN(""|"", TRUE, SPLIT(A11511, "";"")))))"),"#N/A")</f>
        <v>#N/A</v>
      </c>
    </row>
    <row r="11512">
      <c r="A11512" s="12" t="str">
        <f>IFERROR(__xludf.DUMMYFUNCTION("TEXTJOIN("";"", TRUE, FILTER(CID!$B$2:$B$14794, CID!B11512=CID!$D$2:$D$14794))"),"#N/A")</f>
        <v>#N/A</v>
      </c>
      <c r="B11512" s="12" t="str">
        <f>IFERROR(__xludf.DUMMYFUNCTION("TEXTJOIN(""; "", TRUE, FILTER(CID!B11512:B14794, REGEXMATCH(CID!D11512:D14794, TEXTJOIN(""|"", TRUE, SPLIT(A11512, "";"")))))"),"#N/A")</f>
        <v>#N/A</v>
      </c>
    </row>
    <row r="11513">
      <c r="A11513" s="12" t="str">
        <f>IFERROR(__xludf.DUMMYFUNCTION("TEXTJOIN("";"", TRUE, FILTER(CID!$B$2:$B$14794, CID!B11513=CID!$D$2:$D$14794))"),"#N/A")</f>
        <v>#N/A</v>
      </c>
      <c r="B11513" s="12" t="str">
        <f>IFERROR(__xludf.DUMMYFUNCTION("TEXTJOIN(""; "", TRUE, FILTER(CID!B11513:B14794, REGEXMATCH(CID!D11513:D14794, TEXTJOIN(""|"", TRUE, SPLIT(A11513, "";"")))))"),"#N/A")</f>
        <v>#N/A</v>
      </c>
    </row>
    <row r="11514">
      <c r="A11514" s="12" t="str">
        <f>IFERROR(__xludf.DUMMYFUNCTION("TEXTJOIN("";"", TRUE, FILTER(CID!$B$2:$B$14794, CID!B11514=CID!$D$2:$D$14794))"),"#N/A")</f>
        <v>#N/A</v>
      </c>
      <c r="B11514" s="12" t="str">
        <f>IFERROR(__xludf.DUMMYFUNCTION("TEXTJOIN(""; "", TRUE, FILTER(CID!B11514:B14794, REGEXMATCH(CID!D11514:D14794, TEXTJOIN(""|"", TRUE, SPLIT(A11514, "";"")))))"),"#N/A")</f>
        <v>#N/A</v>
      </c>
    </row>
    <row r="11515">
      <c r="A11515" s="12" t="str">
        <f>IFERROR(__xludf.DUMMYFUNCTION("TEXTJOIN("";"", TRUE, FILTER(CID!$B$2:$B$14794, CID!B11515=CID!$D$2:$D$14794))"),"#N/A")</f>
        <v>#N/A</v>
      </c>
      <c r="B11515" s="12" t="str">
        <f>IFERROR(__xludf.DUMMYFUNCTION("TEXTJOIN(""; "", TRUE, FILTER(CID!B11515:B14794, REGEXMATCH(CID!D11515:D14794, TEXTJOIN(""|"", TRUE, SPLIT(A11515, "";"")))))"),"#N/A")</f>
        <v>#N/A</v>
      </c>
    </row>
    <row r="11516">
      <c r="A11516" s="12" t="str">
        <f>IFERROR(__xludf.DUMMYFUNCTION("TEXTJOIN("";"", TRUE, FILTER(CID!$B$2:$B$14794, CID!B11516=CID!$D$2:$D$14794))"),"#N/A")</f>
        <v>#N/A</v>
      </c>
      <c r="B11516" s="12" t="str">
        <f>IFERROR(__xludf.DUMMYFUNCTION("TEXTJOIN(""; "", TRUE, FILTER(CID!B11516:B14794, REGEXMATCH(CID!D11516:D14794, TEXTJOIN(""|"", TRUE, SPLIT(A11516, "";"")))))"),"#N/A")</f>
        <v>#N/A</v>
      </c>
    </row>
    <row r="11517">
      <c r="A11517" s="12" t="str">
        <f>IFERROR(__xludf.DUMMYFUNCTION("TEXTJOIN("";"", TRUE, FILTER(CID!$B$2:$B$14794, CID!B11517=CID!$D$2:$D$14794))"),"#N/A")</f>
        <v>#N/A</v>
      </c>
      <c r="B11517" s="12" t="str">
        <f>IFERROR(__xludf.DUMMYFUNCTION("TEXTJOIN(""; "", TRUE, FILTER(CID!B11517:B14794, REGEXMATCH(CID!D11517:D14794, TEXTJOIN(""|"", TRUE, SPLIT(A11517, "";"")))))"),"#N/A")</f>
        <v>#N/A</v>
      </c>
    </row>
    <row r="11518">
      <c r="A11518" s="12" t="str">
        <f>IFERROR(__xludf.DUMMYFUNCTION("TEXTJOIN("";"", TRUE, FILTER(CID!$B$2:$B$14794, CID!B11518=CID!$D$2:$D$14794))"),"#N/A")</f>
        <v>#N/A</v>
      </c>
      <c r="B11518" s="12" t="str">
        <f>IFERROR(__xludf.DUMMYFUNCTION("TEXTJOIN(""; "", TRUE, FILTER(CID!B11518:B14794, REGEXMATCH(CID!D11518:D14794, TEXTJOIN(""|"", TRUE, SPLIT(A11518, "";"")))))"),"#N/A")</f>
        <v>#N/A</v>
      </c>
    </row>
    <row r="11519">
      <c r="A11519" s="12" t="str">
        <f>IFERROR(__xludf.DUMMYFUNCTION("TEXTJOIN("";"", TRUE, FILTER(CID!$B$2:$B$14794, CID!B11519=CID!$D$2:$D$14794))"),"#N/A")</f>
        <v>#N/A</v>
      </c>
      <c r="B11519" s="12" t="str">
        <f>IFERROR(__xludf.DUMMYFUNCTION("TEXTJOIN(""; "", TRUE, FILTER(CID!B11519:B14794, REGEXMATCH(CID!D11519:D14794, TEXTJOIN(""|"", TRUE, SPLIT(A11519, "";"")))))"),"#N/A")</f>
        <v>#N/A</v>
      </c>
    </row>
    <row r="11520">
      <c r="A11520" s="12" t="str">
        <f>IFERROR(__xludf.DUMMYFUNCTION("TEXTJOIN("";"", TRUE, FILTER(CID!$B$2:$B$14794, CID!B11520=CID!$D$2:$D$14794))"),"#N/A")</f>
        <v>#N/A</v>
      </c>
      <c r="B11520" s="12" t="str">
        <f>IFERROR(__xludf.DUMMYFUNCTION("TEXTJOIN(""; "", TRUE, FILTER(CID!B11520:B14794, REGEXMATCH(CID!D11520:D14794, TEXTJOIN(""|"", TRUE, SPLIT(A11520, "";"")))))"),"#N/A")</f>
        <v>#N/A</v>
      </c>
    </row>
    <row r="11521">
      <c r="A11521" s="12" t="str">
        <f>IFERROR(__xludf.DUMMYFUNCTION("TEXTJOIN("";"", TRUE, FILTER(CID!$B$2:$B$14794, CID!B11521=CID!$D$2:$D$14794))"),"#N/A")</f>
        <v>#N/A</v>
      </c>
      <c r="B11521" s="12" t="str">
        <f>IFERROR(__xludf.DUMMYFUNCTION("TEXTJOIN(""; "", TRUE, FILTER(CID!B11521:B14794, REGEXMATCH(CID!D11521:D14794, TEXTJOIN(""|"", TRUE, SPLIT(A11521, "";"")))))"),"#N/A")</f>
        <v>#N/A</v>
      </c>
    </row>
    <row r="11522">
      <c r="A11522" s="12" t="str">
        <f>IFERROR(__xludf.DUMMYFUNCTION("TEXTJOIN("";"", TRUE, FILTER(CID!$B$2:$B$14794, CID!B11522=CID!$D$2:$D$14794))"),"#N/A")</f>
        <v>#N/A</v>
      </c>
      <c r="B11522" s="12" t="str">
        <f>IFERROR(__xludf.DUMMYFUNCTION("TEXTJOIN(""; "", TRUE, FILTER(CID!B11522:B14794, REGEXMATCH(CID!D11522:D14794, TEXTJOIN(""|"", TRUE, SPLIT(A11522, "";"")))))"),"#N/A")</f>
        <v>#N/A</v>
      </c>
    </row>
    <row r="11523">
      <c r="A11523" s="12" t="str">
        <f>IFERROR(__xludf.DUMMYFUNCTION("TEXTJOIN("";"", TRUE, FILTER(CID!$B$2:$B$14794, CID!B11523=CID!$D$2:$D$14794))"),"#N/A")</f>
        <v>#N/A</v>
      </c>
      <c r="B11523" s="12" t="str">
        <f>IFERROR(__xludf.DUMMYFUNCTION("TEXTJOIN(""; "", TRUE, FILTER(CID!B11523:B14794, REGEXMATCH(CID!D11523:D14794, TEXTJOIN(""|"", TRUE, SPLIT(A11523, "";"")))))"),"#N/A")</f>
        <v>#N/A</v>
      </c>
    </row>
    <row r="11524">
      <c r="A11524" s="12" t="str">
        <f>IFERROR(__xludf.DUMMYFUNCTION("TEXTJOIN("";"", TRUE, FILTER(CID!$B$2:$B$14794, CID!B11524=CID!$D$2:$D$14794))"),"#N/A")</f>
        <v>#N/A</v>
      </c>
      <c r="B11524" s="12" t="str">
        <f>IFERROR(__xludf.DUMMYFUNCTION("TEXTJOIN(""; "", TRUE, FILTER(CID!B11524:B14794, REGEXMATCH(CID!D11524:D14794, TEXTJOIN(""|"", TRUE, SPLIT(A11524, "";"")))))"),"#N/A")</f>
        <v>#N/A</v>
      </c>
    </row>
    <row r="11525">
      <c r="A11525" s="12" t="str">
        <f>IFERROR(__xludf.DUMMYFUNCTION("TEXTJOIN("";"", TRUE, FILTER(CID!$B$2:$B$14794, CID!B11525=CID!$D$2:$D$14794))"),"#N/A")</f>
        <v>#N/A</v>
      </c>
      <c r="B11525" s="12" t="str">
        <f>IFERROR(__xludf.DUMMYFUNCTION("TEXTJOIN(""; "", TRUE, FILTER(CID!B11525:B14794, REGEXMATCH(CID!D11525:D14794, TEXTJOIN(""|"", TRUE, SPLIT(A11525, "";"")))))"),"#N/A")</f>
        <v>#N/A</v>
      </c>
    </row>
    <row r="11526">
      <c r="A11526" s="12" t="str">
        <f>IFERROR(__xludf.DUMMYFUNCTION("TEXTJOIN("";"", TRUE, FILTER(CID!$B$2:$B$14794, CID!B11526=CID!$D$2:$D$14794))"),"#N/A")</f>
        <v>#N/A</v>
      </c>
      <c r="B11526" s="12" t="str">
        <f>IFERROR(__xludf.DUMMYFUNCTION("TEXTJOIN(""; "", TRUE, FILTER(CID!B11526:B14794, REGEXMATCH(CID!D11526:D14794, TEXTJOIN(""|"", TRUE, SPLIT(A11526, "";"")))))"),"#N/A")</f>
        <v>#N/A</v>
      </c>
    </row>
    <row r="11527">
      <c r="A11527" s="12" t="str">
        <f>IFERROR(__xludf.DUMMYFUNCTION("TEXTJOIN("";"", TRUE, FILTER(CID!$B$2:$B$14794, CID!B11527=CID!$D$2:$D$14794))"),"#N/A")</f>
        <v>#N/A</v>
      </c>
      <c r="B11527" s="12" t="str">
        <f>IFERROR(__xludf.DUMMYFUNCTION("TEXTJOIN(""; "", TRUE, FILTER(CID!B11527:B14794, REGEXMATCH(CID!D11527:D14794, TEXTJOIN(""|"", TRUE, SPLIT(A11527, "";"")))))"),"#N/A")</f>
        <v>#N/A</v>
      </c>
    </row>
    <row r="11528">
      <c r="A11528" s="12" t="str">
        <f>IFERROR(__xludf.DUMMYFUNCTION("TEXTJOIN("";"", TRUE, FILTER(CID!$B$2:$B$14794, CID!B11528=CID!$D$2:$D$14794))"),"#N/A")</f>
        <v>#N/A</v>
      </c>
      <c r="B11528" s="12" t="str">
        <f>IFERROR(__xludf.DUMMYFUNCTION("TEXTJOIN(""; "", TRUE, FILTER(CID!B11528:B14794, REGEXMATCH(CID!D11528:D14794, TEXTJOIN(""|"", TRUE, SPLIT(A11528, "";"")))))"),"#N/A")</f>
        <v>#N/A</v>
      </c>
    </row>
    <row r="11529">
      <c r="A11529" s="12" t="str">
        <f>IFERROR(__xludf.DUMMYFUNCTION("TEXTJOIN("";"", TRUE, FILTER(CID!$B$2:$B$14794, CID!B11529=CID!$D$2:$D$14794))"),"#N/A")</f>
        <v>#N/A</v>
      </c>
      <c r="B11529" s="12" t="str">
        <f>IFERROR(__xludf.DUMMYFUNCTION("TEXTJOIN(""; "", TRUE, FILTER(CID!B11529:B14794, REGEXMATCH(CID!D11529:D14794, TEXTJOIN(""|"", TRUE, SPLIT(A11529, "";"")))))"),"#N/A")</f>
        <v>#N/A</v>
      </c>
    </row>
    <row r="11530">
      <c r="A11530" s="12" t="str">
        <f>IFERROR(__xludf.DUMMYFUNCTION("TEXTJOIN("";"", TRUE, FILTER(CID!$B$2:$B$14794, CID!B11530=CID!$D$2:$D$14794))"),"#N/A")</f>
        <v>#N/A</v>
      </c>
      <c r="B11530" s="12" t="str">
        <f>IFERROR(__xludf.DUMMYFUNCTION("TEXTJOIN(""; "", TRUE, FILTER(CID!B11530:B14794, REGEXMATCH(CID!D11530:D14794, TEXTJOIN(""|"", TRUE, SPLIT(A11530, "";"")))))"),"#N/A")</f>
        <v>#N/A</v>
      </c>
    </row>
    <row r="11531">
      <c r="A11531" s="12" t="str">
        <f>IFERROR(__xludf.DUMMYFUNCTION("TEXTJOIN("";"", TRUE, FILTER(CID!$B$2:$B$14794, CID!B11531=CID!$D$2:$D$14794))"),"#N/A")</f>
        <v>#N/A</v>
      </c>
      <c r="B11531" s="12" t="str">
        <f>IFERROR(__xludf.DUMMYFUNCTION("TEXTJOIN(""; "", TRUE, FILTER(CID!B11531:B14794, REGEXMATCH(CID!D11531:D14794, TEXTJOIN(""|"", TRUE, SPLIT(A11531, "";"")))))"),"#N/A")</f>
        <v>#N/A</v>
      </c>
    </row>
    <row r="11532">
      <c r="A11532" s="12" t="str">
        <f>IFERROR(__xludf.DUMMYFUNCTION("TEXTJOIN("";"", TRUE, FILTER(CID!$B$2:$B$14794, CID!B11532=CID!$D$2:$D$14794))"),"#N/A")</f>
        <v>#N/A</v>
      </c>
      <c r="B11532" s="12" t="str">
        <f>IFERROR(__xludf.DUMMYFUNCTION("TEXTJOIN(""; "", TRUE, FILTER(CID!B11532:B14794, REGEXMATCH(CID!D11532:D14794, TEXTJOIN(""|"", TRUE, SPLIT(A11532, "";"")))))"),"#N/A")</f>
        <v>#N/A</v>
      </c>
    </row>
    <row r="11533">
      <c r="A11533" s="12" t="str">
        <f>IFERROR(__xludf.DUMMYFUNCTION("TEXTJOIN("";"", TRUE, FILTER(CID!$B$2:$B$14794, CID!B11533=CID!$D$2:$D$14794))"),"#N/A")</f>
        <v>#N/A</v>
      </c>
      <c r="B11533" s="12" t="str">
        <f>IFERROR(__xludf.DUMMYFUNCTION("TEXTJOIN(""; "", TRUE, FILTER(CID!B11533:B14794, REGEXMATCH(CID!D11533:D14794, TEXTJOIN(""|"", TRUE, SPLIT(A11533, "";"")))))"),"#N/A")</f>
        <v>#N/A</v>
      </c>
    </row>
    <row r="11534">
      <c r="A11534" s="12" t="str">
        <f>IFERROR(__xludf.DUMMYFUNCTION("TEXTJOIN("";"", TRUE, FILTER(CID!$B$2:$B$14794, CID!B11534=CID!$D$2:$D$14794))"),"#N/A")</f>
        <v>#N/A</v>
      </c>
      <c r="B11534" s="12" t="str">
        <f>IFERROR(__xludf.DUMMYFUNCTION("TEXTJOIN(""; "", TRUE, FILTER(CID!B11534:B14794, REGEXMATCH(CID!D11534:D14794, TEXTJOIN(""|"", TRUE, SPLIT(A11534, "";"")))))"),"#N/A")</f>
        <v>#N/A</v>
      </c>
    </row>
    <row r="11535">
      <c r="A11535" s="12" t="str">
        <f>IFERROR(__xludf.DUMMYFUNCTION("TEXTJOIN("";"", TRUE, FILTER(CID!$B$2:$B$14794, CID!B11535=CID!$D$2:$D$14794))"),"#N/A")</f>
        <v>#N/A</v>
      </c>
      <c r="B11535" s="12" t="str">
        <f>IFERROR(__xludf.DUMMYFUNCTION("TEXTJOIN(""; "", TRUE, FILTER(CID!B11535:B14794, REGEXMATCH(CID!D11535:D14794, TEXTJOIN(""|"", TRUE, SPLIT(A11535, "";"")))))"),"#N/A")</f>
        <v>#N/A</v>
      </c>
    </row>
    <row r="11536">
      <c r="A11536" s="12" t="str">
        <f>IFERROR(__xludf.DUMMYFUNCTION("TEXTJOIN("";"", TRUE, FILTER(CID!$B$2:$B$14794, CID!B11536=CID!$D$2:$D$14794))"),"#N/A")</f>
        <v>#N/A</v>
      </c>
      <c r="B11536" s="12" t="str">
        <f>IFERROR(__xludf.DUMMYFUNCTION("TEXTJOIN(""; "", TRUE, FILTER(CID!B11536:B14794, REGEXMATCH(CID!D11536:D14794, TEXTJOIN(""|"", TRUE, SPLIT(A11536, "";"")))))"),"#N/A")</f>
        <v>#N/A</v>
      </c>
    </row>
    <row r="11537">
      <c r="A11537" s="12" t="str">
        <f>IFERROR(__xludf.DUMMYFUNCTION("TEXTJOIN("";"", TRUE, FILTER(CID!$B$2:$B$14794, CID!B11537=CID!$D$2:$D$14794))"),"#N/A")</f>
        <v>#N/A</v>
      </c>
      <c r="B11537" s="12" t="str">
        <f>IFERROR(__xludf.DUMMYFUNCTION("TEXTJOIN(""; "", TRUE, FILTER(CID!B11537:B14794, REGEXMATCH(CID!D11537:D14794, TEXTJOIN(""|"", TRUE, SPLIT(A11537, "";"")))))"),"#N/A")</f>
        <v>#N/A</v>
      </c>
    </row>
    <row r="11538">
      <c r="A11538" s="12" t="str">
        <f>IFERROR(__xludf.DUMMYFUNCTION("TEXTJOIN("";"", TRUE, FILTER(CID!$B$2:$B$14794, CID!B11538=CID!$D$2:$D$14794))"),"#N/A")</f>
        <v>#N/A</v>
      </c>
      <c r="B11538" s="12" t="str">
        <f>IFERROR(__xludf.DUMMYFUNCTION("TEXTJOIN(""; "", TRUE, FILTER(CID!B11538:B14794, REGEXMATCH(CID!D11538:D14794, TEXTJOIN(""|"", TRUE, SPLIT(A11538, "";"")))))"),"#N/A")</f>
        <v>#N/A</v>
      </c>
    </row>
    <row r="11539">
      <c r="A11539" s="12" t="str">
        <f>IFERROR(__xludf.DUMMYFUNCTION("TEXTJOIN("";"", TRUE, FILTER(CID!$B$2:$B$14794, CID!B11539=CID!$D$2:$D$14794))"),"#N/A")</f>
        <v>#N/A</v>
      </c>
      <c r="B11539" s="12" t="str">
        <f>IFERROR(__xludf.DUMMYFUNCTION("TEXTJOIN(""; "", TRUE, FILTER(CID!B11539:B14794, REGEXMATCH(CID!D11539:D14794, TEXTJOIN(""|"", TRUE, SPLIT(A11539, "";"")))))"),"#N/A")</f>
        <v>#N/A</v>
      </c>
    </row>
    <row r="11540">
      <c r="A11540" s="12" t="str">
        <f>IFERROR(__xludf.DUMMYFUNCTION("TEXTJOIN("";"", TRUE, FILTER(CID!$B$2:$B$14794, CID!B11540=CID!$D$2:$D$14794))"),"#N/A")</f>
        <v>#N/A</v>
      </c>
      <c r="B11540" s="12" t="str">
        <f>IFERROR(__xludf.DUMMYFUNCTION("TEXTJOIN(""; "", TRUE, FILTER(CID!B11540:B14794, REGEXMATCH(CID!D11540:D14794, TEXTJOIN(""|"", TRUE, SPLIT(A11540, "";"")))))"),"#N/A")</f>
        <v>#N/A</v>
      </c>
    </row>
    <row r="11541">
      <c r="A11541" s="12" t="str">
        <f>IFERROR(__xludf.DUMMYFUNCTION("TEXTJOIN("";"", TRUE, FILTER(CID!$B$2:$B$14794, CID!B11541=CID!$D$2:$D$14794))"),"#N/A")</f>
        <v>#N/A</v>
      </c>
      <c r="B11541" s="12" t="str">
        <f>IFERROR(__xludf.DUMMYFUNCTION("TEXTJOIN(""; "", TRUE, FILTER(CID!B11541:B14794, REGEXMATCH(CID!D11541:D14794, TEXTJOIN(""|"", TRUE, SPLIT(A11541, "";"")))))"),"#N/A")</f>
        <v>#N/A</v>
      </c>
    </row>
    <row r="11542">
      <c r="A11542" s="12" t="str">
        <f>IFERROR(__xludf.DUMMYFUNCTION("TEXTJOIN("";"", TRUE, FILTER(CID!$B$2:$B$14794, CID!B11542=CID!$D$2:$D$14794))"),"#N/A")</f>
        <v>#N/A</v>
      </c>
      <c r="B11542" s="12" t="str">
        <f>IFERROR(__xludf.DUMMYFUNCTION("TEXTJOIN(""; "", TRUE, FILTER(CID!B11542:B14794, REGEXMATCH(CID!D11542:D14794, TEXTJOIN(""|"", TRUE, SPLIT(A11542, "";"")))))"),"#N/A")</f>
        <v>#N/A</v>
      </c>
    </row>
    <row r="11543">
      <c r="A11543" s="12" t="str">
        <f>IFERROR(__xludf.DUMMYFUNCTION("TEXTJOIN("";"", TRUE, FILTER(CID!$B$2:$B$14794, CID!B11543=CID!$D$2:$D$14794))"),"#N/A")</f>
        <v>#N/A</v>
      </c>
      <c r="B11543" s="12" t="str">
        <f>IFERROR(__xludf.DUMMYFUNCTION("TEXTJOIN(""; "", TRUE, FILTER(CID!B11543:B14794, REGEXMATCH(CID!D11543:D14794, TEXTJOIN(""|"", TRUE, SPLIT(A11543, "";"")))))"),"#N/A")</f>
        <v>#N/A</v>
      </c>
    </row>
    <row r="11544">
      <c r="A11544" s="12" t="str">
        <f>IFERROR(__xludf.DUMMYFUNCTION("TEXTJOIN("";"", TRUE, FILTER(CID!$B$2:$B$14794, CID!B11544=CID!$D$2:$D$14794))"),"#N/A")</f>
        <v>#N/A</v>
      </c>
      <c r="B11544" s="12" t="str">
        <f>IFERROR(__xludf.DUMMYFUNCTION("TEXTJOIN(""; "", TRUE, FILTER(CID!B11544:B14794, REGEXMATCH(CID!D11544:D14794, TEXTJOIN(""|"", TRUE, SPLIT(A11544, "";"")))))"),"#N/A")</f>
        <v>#N/A</v>
      </c>
    </row>
    <row r="11545">
      <c r="A11545" s="12" t="str">
        <f>IFERROR(__xludf.DUMMYFUNCTION("TEXTJOIN("";"", TRUE, FILTER(CID!$B$2:$B$14794, CID!B11545=CID!$D$2:$D$14794))"),"#N/A")</f>
        <v>#N/A</v>
      </c>
      <c r="B11545" s="12" t="str">
        <f>IFERROR(__xludf.DUMMYFUNCTION("TEXTJOIN(""; "", TRUE, FILTER(CID!B11545:B14794, REGEXMATCH(CID!D11545:D14794, TEXTJOIN(""|"", TRUE, SPLIT(A11545, "";"")))))"),"#N/A")</f>
        <v>#N/A</v>
      </c>
    </row>
    <row r="11546">
      <c r="A11546" s="12" t="str">
        <f>IFERROR(__xludf.DUMMYFUNCTION("TEXTJOIN("";"", TRUE, FILTER(CID!$B$2:$B$14794, CID!B11546=CID!$D$2:$D$14794))"),"#N/A")</f>
        <v>#N/A</v>
      </c>
      <c r="B11546" s="12" t="str">
        <f>IFERROR(__xludf.DUMMYFUNCTION("TEXTJOIN(""; "", TRUE, FILTER(CID!B11546:B14794, REGEXMATCH(CID!D11546:D14794, TEXTJOIN(""|"", TRUE, SPLIT(A11546, "";"")))))"),"#N/A")</f>
        <v>#N/A</v>
      </c>
    </row>
    <row r="11547">
      <c r="A11547" s="12" t="str">
        <f>IFERROR(__xludf.DUMMYFUNCTION("TEXTJOIN("";"", TRUE, FILTER(CID!$B$2:$B$14794, CID!B11547=CID!$D$2:$D$14794))"),"#N/A")</f>
        <v>#N/A</v>
      </c>
      <c r="B11547" s="12" t="str">
        <f>IFERROR(__xludf.DUMMYFUNCTION("TEXTJOIN(""; "", TRUE, FILTER(CID!B11547:B14794, REGEXMATCH(CID!D11547:D14794, TEXTJOIN(""|"", TRUE, SPLIT(A11547, "";"")))))"),"#N/A")</f>
        <v>#N/A</v>
      </c>
    </row>
    <row r="11548">
      <c r="A11548" s="12" t="str">
        <f>IFERROR(__xludf.DUMMYFUNCTION("TEXTJOIN("";"", TRUE, FILTER(CID!$B$2:$B$14794, CID!B11548=CID!$D$2:$D$14794))"),"#N/A")</f>
        <v>#N/A</v>
      </c>
      <c r="B11548" s="12" t="str">
        <f>IFERROR(__xludf.DUMMYFUNCTION("TEXTJOIN(""; "", TRUE, FILTER(CID!B11548:B14794, REGEXMATCH(CID!D11548:D14794, TEXTJOIN(""|"", TRUE, SPLIT(A11548, "";"")))))"),"#N/A")</f>
        <v>#N/A</v>
      </c>
    </row>
    <row r="11549">
      <c r="A11549" s="12" t="str">
        <f>IFERROR(__xludf.DUMMYFUNCTION("TEXTJOIN("";"", TRUE, FILTER(CID!$B$2:$B$14794, CID!B11549=CID!$D$2:$D$14794))"),"#N/A")</f>
        <v>#N/A</v>
      </c>
      <c r="B11549" s="12" t="str">
        <f>IFERROR(__xludf.DUMMYFUNCTION("TEXTJOIN(""; "", TRUE, FILTER(CID!B11549:B14794, REGEXMATCH(CID!D11549:D14794, TEXTJOIN(""|"", TRUE, SPLIT(A11549, "";"")))))"),"#N/A")</f>
        <v>#N/A</v>
      </c>
    </row>
    <row r="11550">
      <c r="A11550" s="12" t="str">
        <f>IFERROR(__xludf.DUMMYFUNCTION("TEXTJOIN("";"", TRUE, FILTER(CID!$B$2:$B$14794, CID!B11550=CID!$D$2:$D$14794))"),"#N/A")</f>
        <v>#N/A</v>
      </c>
      <c r="B11550" s="12" t="str">
        <f>IFERROR(__xludf.DUMMYFUNCTION("TEXTJOIN(""; "", TRUE, FILTER(CID!B11550:B14794, REGEXMATCH(CID!D11550:D14794, TEXTJOIN(""|"", TRUE, SPLIT(A11550, "";"")))))"),"#N/A")</f>
        <v>#N/A</v>
      </c>
    </row>
    <row r="11551">
      <c r="A11551" s="12" t="str">
        <f>IFERROR(__xludf.DUMMYFUNCTION("TEXTJOIN("";"", TRUE, FILTER(CID!$B$2:$B$14794, CID!B11551=CID!$D$2:$D$14794))"),"#N/A")</f>
        <v>#N/A</v>
      </c>
      <c r="B11551" s="12" t="str">
        <f>IFERROR(__xludf.DUMMYFUNCTION("TEXTJOIN(""; "", TRUE, FILTER(CID!B11551:B14794, REGEXMATCH(CID!D11551:D14794, TEXTJOIN(""|"", TRUE, SPLIT(A11551, "";"")))))"),"#N/A")</f>
        <v>#N/A</v>
      </c>
    </row>
    <row r="11552">
      <c r="A11552" s="12" t="str">
        <f>IFERROR(__xludf.DUMMYFUNCTION("TEXTJOIN("";"", TRUE, FILTER(CID!$B$2:$B$14794, CID!B11552=CID!$D$2:$D$14794))"),"#N/A")</f>
        <v>#N/A</v>
      </c>
      <c r="B11552" s="12" t="str">
        <f>IFERROR(__xludf.DUMMYFUNCTION("TEXTJOIN(""; "", TRUE, FILTER(CID!B11552:B14794, REGEXMATCH(CID!D11552:D14794, TEXTJOIN(""|"", TRUE, SPLIT(A11552, "";"")))))"),"#N/A")</f>
        <v>#N/A</v>
      </c>
    </row>
    <row r="11553">
      <c r="A11553" s="12" t="str">
        <f>IFERROR(__xludf.DUMMYFUNCTION("TEXTJOIN("";"", TRUE, FILTER(CID!$B$2:$B$14794, CID!B11553=CID!$D$2:$D$14794))"),"#N/A")</f>
        <v>#N/A</v>
      </c>
      <c r="B11553" s="12" t="str">
        <f>IFERROR(__xludf.DUMMYFUNCTION("TEXTJOIN(""; "", TRUE, FILTER(CID!B11553:B14794, REGEXMATCH(CID!D11553:D14794, TEXTJOIN(""|"", TRUE, SPLIT(A11553, "";"")))))"),"#N/A")</f>
        <v>#N/A</v>
      </c>
    </row>
    <row r="11554">
      <c r="A11554" s="12" t="str">
        <f>IFERROR(__xludf.DUMMYFUNCTION("TEXTJOIN("";"", TRUE, FILTER(CID!$B$2:$B$14794, CID!B11554=CID!$D$2:$D$14794))"),"#N/A")</f>
        <v>#N/A</v>
      </c>
      <c r="B11554" s="12" t="str">
        <f>IFERROR(__xludf.DUMMYFUNCTION("TEXTJOIN(""; "", TRUE, FILTER(CID!B11554:B14794, REGEXMATCH(CID!D11554:D14794, TEXTJOIN(""|"", TRUE, SPLIT(A11554, "";"")))))"),"#N/A")</f>
        <v>#N/A</v>
      </c>
    </row>
    <row r="11555">
      <c r="A11555" s="12" t="str">
        <f>IFERROR(__xludf.DUMMYFUNCTION("TEXTJOIN("";"", TRUE, FILTER(CID!$B$2:$B$14794, CID!B11555=CID!$D$2:$D$14794))"),"#N/A")</f>
        <v>#N/A</v>
      </c>
      <c r="B11555" s="12" t="str">
        <f>IFERROR(__xludf.DUMMYFUNCTION("TEXTJOIN(""; "", TRUE, FILTER(CID!B11555:B14794, REGEXMATCH(CID!D11555:D14794, TEXTJOIN(""|"", TRUE, SPLIT(A11555, "";"")))))"),"#N/A")</f>
        <v>#N/A</v>
      </c>
    </row>
    <row r="11556">
      <c r="A11556" s="12" t="str">
        <f>IFERROR(__xludf.DUMMYFUNCTION("TEXTJOIN("";"", TRUE, FILTER(CID!$B$2:$B$14794, CID!B11556=CID!$D$2:$D$14794))"),"#N/A")</f>
        <v>#N/A</v>
      </c>
      <c r="B11556" s="12" t="str">
        <f>IFERROR(__xludf.DUMMYFUNCTION("TEXTJOIN(""; "", TRUE, FILTER(CID!B11556:B14794, REGEXMATCH(CID!D11556:D14794, TEXTJOIN(""|"", TRUE, SPLIT(A11556, "";"")))))"),"#N/A")</f>
        <v>#N/A</v>
      </c>
    </row>
    <row r="11557">
      <c r="A11557" s="12" t="str">
        <f>IFERROR(__xludf.DUMMYFUNCTION("TEXTJOIN("";"", TRUE, FILTER(CID!$B$2:$B$14794, CID!B11557=CID!$D$2:$D$14794))"),"#N/A")</f>
        <v>#N/A</v>
      </c>
      <c r="B11557" s="12" t="str">
        <f>IFERROR(__xludf.DUMMYFUNCTION("TEXTJOIN(""; "", TRUE, FILTER(CID!B11557:B14794, REGEXMATCH(CID!D11557:D14794, TEXTJOIN(""|"", TRUE, SPLIT(A11557, "";"")))))"),"#N/A")</f>
        <v>#N/A</v>
      </c>
    </row>
    <row r="11558">
      <c r="A11558" s="12" t="str">
        <f>IFERROR(__xludf.DUMMYFUNCTION("TEXTJOIN("";"", TRUE, FILTER(CID!$B$2:$B$14794, CID!B11558=CID!$D$2:$D$14794))"),"#N/A")</f>
        <v>#N/A</v>
      </c>
      <c r="B11558" s="12" t="str">
        <f>IFERROR(__xludf.DUMMYFUNCTION("TEXTJOIN(""; "", TRUE, FILTER(CID!B11558:B14794, REGEXMATCH(CID!D11558:D14794, TEXTJOIN(""|"", TRUE, SPLIT(A11558, "";"")))))"),"#N/A")</f>
        <v>#N/A</v>
      </c>
    </row>
    <row r="11559">
      <c r="A11559" s="12" t="str">
        <f>IFERROR(__xludf.DUMMYFUNCTION("TEXTJOIN("";"", TRUE, FILTER(CID!$B$2:$B$14794, CID!B11559=CID!$D$2:$D$14794))"),"#N/A")</f>
        <v>#N/A</v>
      </c>
      <c r="B11559" s="12" t="str">
        <f>IFERROR(__xludf.DUMMYFUNCTION("TEXTJOIN(""; "", TRUE, FILTER(CID!B11559:B14794, REGEXMATCH(CID!D11559:D14794, TEXTJOIN(""|"", TRUE, SPLIT(A11559, "";"")))))"),"#N/A")</f>
        <v>#N/A</v>
      </c>
    </row>
    <row r="11560">
      <c r="A11560" s="12" t="str">
        <f>IFERROR(__xludf.DUMMYFUNCTION("TEXTJOIN("";"", TRUE, FILTER(CID!$B$2:$B$14794, CID!B11560=CID!$D$2:$D$14794))"),"#N/A")</f>
        <v>#N/A</v>
      </c>
      <c r="B11560" s="12" t="str">
        <f>IFERROR(__xludf.DUMMYFUNCTION("TEXTJOIN(""; "", TRUE, FILTER(CID!B11560:B14794, REGEXMATCH(CID!D11560:D14794, TEXTJOIN(""|"", TRUE, SPLIT(A11560, "";"")))))"),"#N/A")</f>
        <v>#N/A</v>
      </c>
    </row>
    <row r="11561">
      <c r="A11561" s="12" t="str">
        <f>IFERROR(__xludf.DUMMYFUNCTION("TEXTJOIN("";"", TRUE, FILTER(CID!$B$2:$B$14794, CID!B11561=CID!$D$2:$D$14794))"),"#N/A")</f>
        <v>#N/A</v>
      </c>
      <c r="B11561" s="12" t="str">
        <f>IFERROR(__xludf.DUMMYFUNCTION("TEXTJOIN(""; "", TRUE, FILTER(CID!B11561:B14794, REGEXMATCH(CID!D11561:D14794, TEXTJOIN(""|"", TRUE, SPLIT(A11561, "";"")))))"),"#N/A")</f>
        <v>#N/A</v>
      </c>
    </row>
    <row r="11562">
      <c r="A11562" s="12" t="str">
        <f>IFERROR(__xludf.DUMMYFUNCTION("TEXTJOIN("";"", TRUE, FILTER(CID!$B$2:$B$14794, CID!B11562=CID!$D$2:$D$14794))"),"#N/A")</f>
        <v>#N/A</v>
      </c>
      <c r="B11562" s="12" t="str">
        <f>IFERROR(__xludf.DUMMYFUNCTION("TEXTJOIN(""; "", TRUE, FILTER(CID!B11562:B14794, REGEXMATCH(CID!D11562:D14794, TEXTJOIN(""|"", TRUE, SPLIT(A11562, "";"")))))"),"#N/A")</f>
        <v>#N/A</v>
      </c>
    </row>
    <row r="11563">
      <c r="A11563" s="12" t="str">
        <f>IFERROR(__xludf.DUMMYFUNCTION("TEXTJOIN("";"", TRUE, FILTER(CID!$B$2:$B$14794, CID!B11563=CID!$D$2:$D$14794))"),"#N/A")</f>
        <v>#N/A</v>
      </c>
      <c r="B11563" s="12" t="str">
        <f>IFERROR(__xludf.DUMMYFUNCTION("TEXTJOIN(""; "", TRUE, FILTER(CID!B11563:B14794, REGEXMATCH(CID!D11563:D14794, TEXTJOIN(""|"", TRUE, SPLIT(A11563, "";"")))))"),"#N/A")</f>
        <v>#N/A</v>
      </c>
    </row>
    <row r="11564">
      <c r="A11564" s="12" t="str">
        <f>IFERROR(__xludf.DUMMYFUNCTION("TEXTJOIN("";"", TRUE, FILTER(CID!$B$2:$B$14794, CID!B11564=CID!$D$2:$D$14794))"),"#N/A")</f>
        <v>#N/A</v>
      </c>
      <c r="B11564" s="12" t="str">
        <f>IFERROR(__xludf.DUMMYFUNCTION("TEXTJOIN(""; "", TRUE, FILTER(CID!B11564:B14794, REGEXMATCH(CID!D11564:D14794, TEXTJOIN(""|"", TRUE, SPLIT(A11564, "";"")))))"),"#N/A")</f>
        <v>#N/A</v>
      </c>
    </row>
    <row r="11565">
      <c r="A11565" s="12" t="str">
        <f>IFERROR(__xludf.DUMMYFUNCTION("TEXTJOIN("";"", TRUE, FILTER(CID!$B$2:$B$14794, CID!B11565=CID!$D$2:$D$14794))"),"#N/A")</f>
        <v>#N/A</v>
      </c>
      <c r="B11565" s="12" t="str">
        <f>IFERROR(__xludf.DUMMYFUNCTION("TEXTJOIN(""; "", TRUE, FILTER(CID!B11565:B14794, REGEXMATCH(CID!D11565:D14794, TEXTJOIN(""|"", TRUE, SPLIT(A11565, "";"")))))"),"#N/A")</f>
        <v>#N/A</v>
      </c>
    </row>
    <row r="11566">
      <c r="A11566" s="12" t="str">
        <f>IFERROR(__xludf.DUMMYFUNCTION("TEXTJOIN("";"", TRUE, FILTER(CID!$B$2:$B$14794, CID!B11566=CID!$D$2:$D$14794))"),"#N/A")</f>
        <v>#N/A</v>
      </c>
      <c r="B11566" s="12" t="str">
        <f>IFERROR(__xludf.DUMMYFUNCTION("TEXTJOIN(""; "", TRUE, FILTER(CID!B11566:B14794, REGEXMATCH(CID!D11566:D14794, TEXTJOIN(""|"", TRUE, SPLIT(A11566, "";"")))))"),"#N/A")</f>
        <v>#N/A</v>
      </c>
    </row>
    <row r="11567">
      <c r="A11567" s="12" t="str">
        <f>IFERROR(__xludf.DUMMYFUNCTION("TEXTJOIN("";"", TRUE, FILTER(CID!$B$2:$B$14794, CID!B11567=CID!$D$2:$D$14794))"),"#N/A")</f>
        <v>#N/A</v>
      </c>
      <c r="B11567" s="12" t="str">
        <f>IFERROR(__xludf.DUMMYFUNCTION("TEXTJOIN(""; "", TRUE, FILTER(CID!B11567:B14794, REGEXMATCH(CID!D11567:D14794, TEXTJOIN(""|"", TRUE, SPLIT(A11567, "";"")))))"),"#N/A")</f>
        <v>#N/A</v>
      </c>
    </row>
    <row r="11568">
      <c r="A11568" s="12" t="str">
        <f>IFERROR(__xludf.DUMMYFUNCTION("TEXTJOIN("";"", TRUE, FILTER(CID!$B$2:$B$14794, CID!B11568=CID!$D$2:$D$14794))"),"#N/A")</f>
        <v>#N/A</v>
      </c>
      <c r="B11568" s="12" t="str">
        <f>IFERROR(__xludf.DUMMYFUNCTION("TEXTJOIN(""; "", TRUE, FILTER(CID!B11568:B14794, REGEXMATCH(CID!D11568:D14794, TEXTJOIN(""|"", TRUE, SPLIT(A11568, "";"")))))"),"#N/A")</f>
        <v>#N/A</v>
      </c>
    </row>
    <row r="11569">
      <c r="A11569" s="12" t="str">
        <f>IFERROR(__xludf.DUMMYFUNCTION("TEXTJOIN("";"", TRUE, FILTER(CID!$B$2:$B$14794, CID!B11569=CID!$D$2:$D$14794))"),"#N/A")</f>
        <v>#N/A</v>
      </c>
      <c r="B11569" s="12" t="str">
        <f>IFERROR(__xludf.DUMMYFUNCTION("TEXTJOIN(""; "", TRUE, FILTER(CID!B11569:B14794, REGEXMATCH(CID!D11569:D14794, TEXTJOIN(""|"", TRUE, SPLIT(A11569, "";"")))))"),"#N/A")</f>
        <v>#N/A</v>
      </c>
    </row>
    <row r="11570">
      <c r="A11570" s="12" t="str">
        <f>IFERROR(__xludf.DUMMYFUNCTION("TEXTJOIN("";"", TRUE, FILTER(CID!$B$2:$B$14794, CID!B11570=CID!$D$2:$D$14794))"),"#N/A")</f>
        <v>#N/A</v>
      </c>
      <c r="B11570" s="12" t="str">
        <f>IFERROR(__xludf.DUMMYFUNCTION("TEXTJOIN(""; "", TRUE, FILTER(CID!B11570:B14794, REGEXMATCH(CID!D11570:D14794, TEXTJOIN(""|"", TRUE, SPLIT(A11570, "";"")))))"),"#N/A")</f>
        <v>#N/A</v>
      </c>
    </row>
    <row r="11571">
      <c r="A11571" s="12" t="str">
        <f>IFERROR(__xludf.DUMMYFUNCTION("TEXTJOIN("";"", TRUE, FILTER(CID!$B$2:$B$14794, CID!B11571=CID!$D$2:$D$14794))"),"#N/A")</f>
        <v>#N/A</v>
      </c>
      <c r="B11571" s="12" t="str">
        <f>IFERROR(__xludf.DUMMYFUNCTION("TEXTJOIN(""; "", TRUE, FILTER(CID!B11571:B14794, REGEXMATCH(CID!D11571:D14794, TEXTJOIN(""|"", TRUE, SPLIT(A11571, "";"")))))"),"#N/A")</f>
        <v>#N/A</v>
      </c>
    </row>
    <row r="11572">
      <c r="A11572" s="12" t="str">
        <f>IFERROR(__xludf.DUMMYFUNCTION("TEXTJOIN("";"", TRUE, FILTER(CID!$B$2:$B$14794, CID!B11572=CID!$D$2:$D$14794))"),"#N/A")</f>
        <v>#N/A</v>
      </c>
      <c r="B11572" s="12" t="str">
        <f>IFERROR(__xludf.DUMMYFUNCTION("TEXTJOIN(""; "", TRUE, FILTER(CID!B11572:B14794, REGEXMATCH(CID!D11572:D14794, TEXTJOIN(""|"", TRUE, SPLIT(A11572, "";"")))))"),"#N/A")</f>
        <v>#N/A</v>
      </c>
    </row>
    <row r="11573">
      <c r="A11573" s="12" t="str">
        <f>IFERROR(__xludf.DUMMYFUNCTION("TEXTJOIN("";"", TRUE, FILTER(CID!$B$2:$B$14794, CID!B11573=CID!$D$2:$D$14794))"),"#N/A")</f>
        <v>#N/A</v>
      </c>
      <c r="B11573" s="12" t="str">
        <f>IFERROR(__xludf.DUMMYFUNCTION("TEXTJOIN(""; "", TRUE, FILTER(CID!B11573:B14794, REGEXMATCH(CID!D11573:D14794, TEXTJOIN(""|"", TRUE, SPLIT(A11573, "";"")))))"),"#N/A")</f>
        <v>#N/A</v>
      </c>
    </row>
    <row r="11574">
      <c r="A11574" s="12" t="str">
        <f>IFERROR(__xludf.DUMMYFUNCTION("TEXTJOIN("";"", TRUE, FILTER(CID!$B$2:$B$14794, CID!B11574=CID!$D$2:$D$14794))"),"#N/A")</f>
        <v>#N/A</v>
      </c>
      <c r="B11574" s="12" t="str">
        <f>IFERROR(__xludf.DUMMYFUNCTION("TEXTJOIN(""; "", TRUE, FILTER(CID!B11574:B14794, REGEXMATCH(CID!D11574:D14794, TEXTJOIN(""|"", TRUE, SPLIT(A11574, "";"")))))"),"#N/A")</f>
        <v>#N/A</v>
      </c>
    </row>
    <row r="11575">
      <c r="A11575" s="12" t="str">
        <f>IFERROR(__xludf.DUMMYFUNCTION("TEXTJOIN("";"", TRUE, FILTER(CID!$B$2:$B$14794, CID!B11575=CID!$D$2:$D$14794))"),"#N/A")</f>
        <v>#N/A</v>
      </c>
      <c r="B11575" s="12" t="str">
        <f>IFERROR(__xludf.DUMMYFUNCTION("TEXTJOIN(""; "", TRUE, FILTER(CID!B11575:B14794, REGEXMATCH(CID!D11575:D14794, TEXTJOIN(""|"", TRUE, SPLIT(A11575, "";"")))))"),"#N/A")</f>
        <v>#N/A</v>
      </c>
    </row>
    <row r="11576">
      <c r="A11576" s="12" t="str">
        <f>IFERROR(__xludf.DUMMYFUNCTION("TEXTJOIN("";"", TRUE, FILTER(CID!$B$2:$B$14794, CID!B11576=CID!$D$2:$D$14794))"),"#N/A")</f>
        <v>#N/A</v>
      </c>
      <c r="B11576" s="12" t="str">
        <f>IFERROR(__xludf.DUMMYFUNCTION("TEXTJOIN(""; "", TRUE, FILTER(CID!B11576:B14794, REGEXMATCH(CID!D11576:D14794, TEXTJOIN(""|"", TRUE, SPLIT(A11576, "";"")))))"),"#N/A")</f>
        <v>#N/A</v>
      </c>
    </row>
    <row r="11577">
      <c r="A11577" s="12" t="str">
        <f>IFERROR(__xludf.DUMMYFUNCTION("TEXTJOIN("";"", TRUE, FILTER(CID!$B$2:$B$14794, CID!B11577=CID!$D$2:$D$14794))"),"#N/A")</f>
        <v>#N/A</v>
      </c>
      <c r="B11577" s="12" t="str">
        <f>IFERROR(__xludf.DUMMYFUNCTION("TEXTJOIN(""; "", TRUE, FILTER(CID!B11577:B14794, REGEXMATCH(CID!D11577:D14794, TEXTJOIN(""|"", TRUE, SPLIT(A11577, "";"")))))"),"#N/A")</f>
        <v>#N/A</v>
      </c>
    </row>
    <row r="11578">
      <c r="A11578" s="12" t="str">
        <f>IFERROR(__xludf.DUMMYFUNCTION("TEXTJOIN("";"", TRUE, FILTER(CID!$B$2:$B$14794, CID!B11578=CID!$D$2:$D$14794))"),"#N/A")</f>
        <v>#N/A</v>
      </c>
      <c r="B11578" s="12" t="str">
        <f>IFERROR(__xludf.DUMMYFUNCTION("TEXTJOIN(""; "", TRUE, FILTER(CID!B11578:B14794, REGEXMATCH(CID!D11578:D14794, TEXTJOIN(""|"", TRUE, SPLIT(A11578, "";"")))))"),"#N/A")</f>
        <v>#N/A</v>
      </c>
    </row>
    <row r="11579">
      <c r="A11579" s="12" t="str">
        <f>IFERROR(__xludf.DUMMYFUNCTION("TEXTJOIN("";"", TRUE, FILTER(CID!$B$2:$B$14794, CID!B11579=CID!$D$2:$D$14794))"),"#N/A")</f>
        <v>#N/A</v>
      </c>
      <c r="B11579" s="12" t="str">
        <f>IFERROR(__xludf.DUMMYFUNCTION("TEXTJOIN(""; "", TRUE, FILTER(CID!B11579:B14794, REGEXMATCH(CID!D11579:D14794, TEXTJOIN(""|"", TRUE, SPLIT(A11579, "";"")))))"),"#N/A")</f>
        <v>#N/A</v>
      </c>
    </row>
    <row r="11580">
      <c r="A11580" s="12" t="str">
        <f>IFERROR(__xludf.DUMMYFUNCTION("TEXTJOIN("";"", TRUE, FILTER(CID!$B$2:$B$14794, CID!B11580=CID!$D$2:$D$14794))"),"#N/A")</f>
        <v>#N/A</v>
      </c>
      <c r="B11580" s="12" t="str">
        <f>IFERROR(__xludf.DUMMYFUNCTION("TEXTJOIN(""; "", TRUE, FILTER(CID!B11580:B14794, REGEXMATCH(CID!D11580:D14794, TEXTJOIN(""|"", TRUE, SPLIT(A11580, "";"")))))"),"#N/A")</f>
        <v>#N/A</v>
      </c>
    </row>
    <row r="11581">
      <c r="A11581" s="12" t="str">
        <f>IFERROR(__xludf.DUMMYFUNCTION("TEXTJOIN("";"", TRUE, FILTER(CID!$B$2:$B$14794, CID!B11581=CID!$D$2:$D$14794))"),"#N/A")</f>
        <v>#N/A</v>
      </c>
      <c r="B11581" s="12" t="str">
        <f>IFERROR(__xludf.DUMMYFUNCTION("TEXTJOIN(""; "", TRUE, FILTER(CID!B11581:B14794, REGEXMATCH(CID!D11581:D14794, TEXTJOIN(""|"", TRUE, SPLIT(A11581, "";"")))))"),"#N/A")</f>
        <v>#N/A</v>
      </c>
    </row>
    <row r="11582">
      <c r="A11582" s="12" t="str">
        <f>IFERROR(__xludf.DUMMYFUNCTION("TEXTJOIN("";"", TRUE, FILTER(CID!$B$2:$B$14794, CID!B11582=CID!$D$2:$D$14794))"),"#N/A")</f>
        <v>#N/A</v>
      </c>
      <c r="B11582" s="12" t="str">
        <f>IFERROR(__xludf.DUMMYFUNCTION("TEXTJOIN(""; "", TRUE, FILTER(CID!B11582:B14794, REGEXMATCH(CID!D11582:D14794, TEXTJOIN(""|"", TRUE, SPLIT(A11582, "";"")))))"),"#N/A")</f>
        <v>#N/A</v>
      </c>
    </row>
    <row r="11583">
      <c r="A11583" s="12" t="str">
        <f>IFERROR(__xludf.DUMMYFUNCTION("TEXTJOIN("";"", TRUE, FILTER(CID!$B$2:$B$14794, CID!B11583=CID!$D$2:$D$14794))"),"#N/A")</f>
        <v>#N/A</v>
      </c>
      <c r="B11583" s="12" t="str">
        <f>IFERROR(__xludf.DUMMYFUNCTION("TEXTJOIN(""; "", TRUE, FILTER(CID!B11583:B14794, REGEXMATCH(CID!D11583:D14794, TEXTJOIN(""|"", TRUE, SPLIT(A11583, "";"")))))"),"#N/A")</f>
        <v>#N/A</v>
      </c>
    </row>
    <row r="11584">
      <c r="A11584" s="12" t="str">
        <f>IFERROR(__xludf.DUMMYFUNCTION("TEXTJOIN("";"", TRUE, FILTER(CID!$B$2:$B$14794, CID!B11584=CID!$D$2:$D$14794))"),"#N/A")</f>
        <v>#N/A</v>
      </c>
      <c r="B11584" s="12" t="str">
        <f>IFERROR(__xludf.DUMMYFUNCTION("TEXTJOIN(""; "", TRUE, FILTER(CID!B11584:B14794, REGEXMATCH(CID!D11584:D14794, TEXTJOIN(""|"", TRUE, SPLIT(A11584, "";"")))))"),"#N/A")</f>
        <v>#N/A</v>
      </c>
    </row>
    <row r="11585">
      <c r="A11585" s="12" t="str">
        <f>IFERROR(__xludf.DUMMYFUNCTION("TEXTJOIN("";"", TRUE, FILTER(CID!$B$2:$B$14794, CID!B11585=CID!$D$2:$D$14794))"),"#N/A")</f>
        <v>#N/A</v>
      </c>
      <c r="B11585" s="12" t="str">
        <f>IFERROR(__xludf.DUMMYFUNCTION("TEXTJOIN(""; "", TRUE, FILTER(CID!B11585:B14794, REGEXMATCH(CID!D11585:D14794, TEXTJOIN(""|"", TRUE, SPLIT(A11585, "";"")))))"),"#N/A")</f>
        <v>#N/A</v>
      </c>
    </row>
    <row r="11586">
      <c r="A11586" s="12" t="str">
        <f>IFERROR(__xludf.DUMMYFUNCTION("TEXTJOIN("";"", TRUE, FILTER(CID!$B$2:$B$14794, CID!B11586=CID!$D$2:$D$14794))"),"#N/A")</f>
        <v>#N/A</v>
      </c>
      <c r="B11586" s="12" t="str">
        <f>IFERROR(__xludf.DUMMYFUNCTION("TEXTJOIN(""; "", TRUE, FILTER(CID!B11586:B14794, REGEXMATCH(CID!D11586:D14794, TEXTJOIN(""|"", TRUE, SPLIT(A11586, "";"")))))"),"#N/A")</f>
        <v>#N/A</v>
      </c>
    </row>
    <row r="11587">
      <c r="A11587" s="12" t="str">
        <f>IFERROR(__xludf.DUMMYFUNCTION("TEXTJOIN("";"", TRUE, FILTER(CID!$B$2:$B$14794, CID!B11587=CID!$D$2:$D$14794))"),"#N/A")</f>
        <v>#N/A</v>
      </c>
      <c r="B11587" s="12" t="str">
        <f>IFERROR(__xludf.DUMMYFUNCTION("TEXTJOIN(""; "", TRUE, FILTER(CID!B11587:B14794, REGEXMATCH(CID!D11587:D14794, TEXTJOIN(""|"", TRUE, SPLIT(A11587, "";"")))))"),"#N/A")</f>
        <v>#N/A</v>
      </c>
    </row>
    <row r="11588">
      <c r="A11588" s="12" t="str">
        <f>IFERROR(__xludf.DUMMYFUNCTION("TEXTJOIN("";"", TRUE, FILTER(CID!$B$2:$B$14794, CID!B11588=CID!$D$2:$D$14794))"),"#N/A")</f>
        <v>#N/A</v>
      </c>
      <c r="B11588" s="12" t="str">
        <f>IFERROR(__xludf.DUMMYFUNCTION("TEXTJOIN(""; "", TRUE, FILTER(CID!B11588:B14794, REGEXMATCH(CID!D11588:D14794, TEXTJOIN(""|"", TRUE, SPLIT(A11588, "";"")))))"),"#N/A")</f>
        <v>#N/A</v>
      </c>
    </row>
    <row r="11589">
      <c r="A11589" s="12" t="str">
        <f>IFERROR(__xludf.DUMMYFUNCTION("TEXTJOIN("";"", TRUE, FILTER(CID!$B$2:$B$14794, CID!B11589=CID!$D$2:$D$14794))"),"#N/A")</f>
        <v>#N/A</v>
      </c>
      <c r="B11589" s="12" t="str">
        <f>IFERROR(__xludf.DUMMYFUNCTION("TEXTJOIN(""; "", TRUE, FILTER(CID!B11589:B14794, REGEXMATCH(CID!D11589:D14794, TEXTJOIN(""|"", TRUE, SPLIT(A11589, "";"")))))"),"#N/A")</f>
        <v>#N/A</v>
      </c>
    </row>
    <row r="11590">
      <c r="A11590" s="12" t="str">
        <f>IFERROR(__xludf.DUMMYFUNCTION("TEXTJOIN("";"", TRUE, FILTER(CID!$B$2:$B$14794, CID!B11590=CID!$D$2:$D$14794))"),"#N/A")</f>
        <v>#N/A</v>
      </c>
      <c r="B11590" s="12" t="str">
        <f>IFERROR(__xludf.DUMMYFUNCTION("TEXTJOIN(""; "", TRUE, FILTER(CID!B11590:B14794, REGEXMATCH(CID!D11590:D14794, TEXTJOIN(""|"", TRUE, SPLIT(A11590, "";"")))))"),"#N/A")</f>
        <v>#N/A</v>
      </c>
    </row>
    <row r="11591">
      <c r="A11591" s="12" t="str">
        <f>IFERROR(__xludf.DUMMYFUNCTION("TEXTJOIN("";"", TRUE, FILTER(CID!$B$2:$B$14794, CID!B11591=CID!$D$2:$D$14794))"),"#N/A")</f>
        <v>#N/A</v>
      </c>
      <c r="B11591" s="12" t="str">
        <f>IFERROR(__xludf.DUMMYFUNCTION("TEXTJOIN(""; "", TRUE, FILTER(CID!B11591:B14794, REGEXMATCH(CID!D11591:D14794, TEXTJOIN(""|"", TRUE, SPLIT(A11591, "";"")))))"),"#N/A")</f>
        <v>#N/A</v>
      </c>
    </row>
    <row r="11592">
      <c r="A11592" s="12" t="str">
        <f>IFERROR(__xludf.DUMMYFUNCTION("TEXTJOIN("";"", TRUE, FILTER(CID!$B$2:$B$14794, CID!B11592=CID!$D$2:$D$14794))"),"#N/A")</f>
        <v>#N/A</v>
      </c>
      <c r="B11592" s="12" t="str">
        <f>IFERROR(__xludf.DUMMYFUNCTION("TEXTJOIN(""; "", TRUE, FILTER(CID!B11592:B14794, REGEXMATCH(CID!D11592:D14794, TEXTJOIN(""|"", TRUE, SPLIT(A11592, "";"")))))"),"#N/A")</f>
        <v>#N/A</v>
      </c>
    </row>
    <row r="11593">
      <c r="A11593" s="12" t="str">
        <f>IFERROR(__xludf.DUMMYFUNCTION("TEXTJOIN("";"", TRUE, FILTER(CID!$B$2:$B$14794, CID!B11593=CID!$D$2:$D$14794))"),"#N/A")</f>
        <v>#N/A</v>
      </c>
      <c r="B11593" s="12" t="str">
        <f>IFERROR(__xludf.DUMMYFUNCTION("TEXTJOIN(""; "", TRUE, FILTER(CID!B11593:B14794, REGEXMATCH(CID!D11593:D14794, TEXTJOIN(""|"", TRUE, SPLIT(A11593, "";"")))))"),"#N/A")</f>
        <v>#N/A</v>
      </c>
    </row>
    <row r="11594">
      <c r="A11594" s="12" t="str">
        <f>IFERROR(__xludf.DUMMYFUNCTION("TEXTJOIN("";"", TRUE, FILTER(CID!$B$2:$B$14794, CID!B11594=CID!$D$2:$D$14794))"),"#N/A")</f>
        <v>#N/A</v>
      </c>
      <c r="B11594" s="12" t="str">
        <f>IFERROR(__xludf.DUMMYFUNCTION("TEXTJOIN(""; "", TRUE, FILTER(CID!B11594:B14794, REGEXMATCH(CID!D11594:D14794, TEXTJOIN(""|"", TRUE, SPLIT(A11594, "";"")))))"),"#N/A")</f>
        <v>#N/A</v>
      </c>
    </row>
    <row r="11595">
      <c r="A11595" s="12" t="str">
        <f>IFERROR(__xludf.DUMMYFUNCTION("TEXTJOIN("";"", TRUE, FILTER(CID!$B$2:$B$14794, CID!B11595=CID!$D$2:$D$14794))"),"#N/A")</f>
        <v>#N/A</v>
      </c>
      <c r="B11595" s="12" t="str">
        <f>IFERROR(__xludf.DUMMYFUNCTION("TEXTJOIN(""; "", TRUE, FILTER(CID!B11595:B14794, REGEXMATCH(CID!D11595:D14794, TEXTJOIN(""|"", TRUE, SPLIT(A11595, "";"")))))"),"#N/A")</f>
        <v>#N/A</v>
      </c>
    </row>
    <row r="11596">
      <c r="A11596" s="12" t="str">
        <f>IFERROR(__xludf.DUMMYFUNCTION("TEXTJOIN("";"", TRUE, FILTER(CID!$B$2:$B$14794, CID!B11596=CID!$D$2:$D$14794))"),"#N/A")</f>
        <v>#N/A</v>
      </c>
      <c r="B11596" s="12" t="str">
        <f>IFERROR(__xludf.DUMMYFUNCTION("TEXTJOIN(""; "", TRUE, FILTER(CID!B11596:B14794, REGEXMATCH(CID!D11596:D14794, TEXTJOIN(""|"", TRUE, SPLIT(A11596, "";"")))))"),"#N/A")</f>
        <v>#N/A</v>
      </c>
    </row>
    <row r="11597">
      <c r="A11597" s="12" t="str">
        <f>IFERROR(__xludf.DUMMYFUNCTION("TEXTJOIN("";"", TRUE, FILTER(CID!$B$2:$B$14794, CID!B11597=CID!$D$2:$D$14794))"),"#N/A")</f>
        <v>#N/A</v>
      </c>
      <c r="B11597" s="12" t="str">
        <f>IFERROR(__xludf.DUMMYFUNCTION("TEXTJOIN(""; "", TRUE, FILTER(CID!B11597:B14794, REGEXMATCH(CID!D11597:D14794, TEXTJOIN(""|"", TRUE, SPLIT(A11597, "";"")))))"),"#N/A")</f>
        <v>#N/A</v>
      </c>
    </row>
    <row r="11598">
      <c r="A11598" s="12" t="str">
        <f>IFERROR(__xludf.DUMMYFUNCTION("TEXTJOIN("";"", TRUE, FILTER(CID!$B$2:$B$14794, CID!B11598=CID!$D$2:$D$14794))"),"#N/A")</f>
        <v>#N/A</v>
      </c>
      <c r="B11598" s="12" t="str">
        <f>IFERROR(__xludf.DUMMYFUNCTION("TEXTJOIN(""; "", TRUE, FILTER(CID!B11598:B14794, REGEXMATCH(CID!D11598:D14794, TEXTJOIN(""|"", TRUE, SPLIT(A11598, "";"")))))"),"#N/A")</f>
        <v>#N/A</v>
      </c>
    </row>
    <row r="11599">
      <c r="A11599" s="12" t="str">
        <f>IFERROR(__xludf.DUMMYFUNCTION("TEXTJOIN("";"", TRUE, FILTER(CID!$B$2:$B$14794, CID!B11599=CID!$D$2:$D$14794))"),"#N/A")</f>
        <v>#N/A</v>
      </c>
      <c r="B11599" s="12" t="str">
        <f>IFERROR(__xludf.DUMMYFUNCTION("TEXTJOIN(""; "", TRUE, FILTER(CID!B11599:B14794, REGEXMATCH(CID!D11599:D14794, TEXTJOIN(""|"", TRUE, SPLIT(A11599, "";"")))))"),"#N/A")</f>
        <v>#N/A</v>
      </c>
    </row>
    <row r="11600">
      <c r="A11600" s="12" t="str">
        <f>IFERROR(__xludf.DUMMYFUNCTION("TEXTJOIN("";"", TRUE, FILTER(CID!$B$2:$B$14794, CID!B11600=CID!$D$2:$D$14794))"),"#N/A")</f>
        <v>#N/A</v>
      </c>
      <c r="B11600" s="12" t="str">
        <f>IFERROR(__xludf.DUMMYFUNCTION("TEXTJOIN(""; "", TRUE, FILTER(CID!B11600:B14794, REGEXMATCH(CID!D11600:D14794, TEXTJOIN(""|"", TRUE, SPLIT(A11600, "";"")))))"),"#N/A")</f>
        <v>#N/A</v>
      </c>
    </row>
    <row r="11601">
      <c r="A11601" s="12" t="str">
        <f>IFERROR(__xludf.DUMMYFUNCTION("TEXTJOIN("";"", TRUE, FILTER(CID!$B$2:$B$14794, CID!B11601=CID!$D$2:$D$14794))"),"#N/A")</f>
        <v>#N/A</v>
      </c>
      <c r="B11601" s="12" t="str">
        <f>IFERROR(__xludf.DUMMYFUNCTION("TEXTJOIN(""; "", TRUE, FILTER(CID!B11601:B14794, REGEXMATCH(CID!D11601:D14794, TEXTJOIN(""|"", TRUE, SPLIT(A11601, "";"")))))"),"#N/A")</f>
        <v>#N/A</v>
      </c>
    </row>
    <row r="11602">
      <c r="A11602" s="12" t="str">
        <f>IFERROR(__xludf.DUMMYFUNCTION("TEXTJOIN("";"", TRUE, FILTER(CID!$B$2:$B$14794, CID!B11602=CID!$D$2:$D$14794))"),"#N/A")</f>
        <v>#N/A</v>
      </c>
      <c r="B11602" s="12" t="str">
        <f>IFERROR(__xludf.DUMMYFUNCTION("TEXTJOIN(""; "", TRUE, FILTER(CID!B11602:B14794, REGEXMATCH(CID!D11602:D14794, TEXTJOIN(""|"", TRUE, SPLIT(A11602, "";"")))))"),"#N/A")</f>
        <v>#N/A</v>
      </c>
    </row>
    <row r="11603">
      <c r="A11603" s="12" t="str">
        <f>IFERROR(__xludf.DUMMYFUNCTION("TEXTJOIN("";"", TRUE, FILTER(CID!$B$2:$B$14794, CID!B11603=CID!$D$2:$D$14794))"),"#N/A")</f>
        <v>#N/A</v>
      </c>
      <c r="B11603" s="12" t="str">
        <f>IFERROR(__xludf.DUMMYFUNCTION("TEXTJOIN(""; "", TRUE, FILTER(CID!B11603:B14794, REGEXMATCH(CID!D11603:D14794, TEXTJOIN(""|"", TRUE, SPLIT(A11603, "";"")))))"),"#N/A")</f>
        <v>#N/A</v>
      </c>
    </row>
    <row r="11604">
      <c r="A11604" s="12" t="str">
        <f>IFERROR(__xludf.DUMMYFUNCTION("TEXTJOIN("";"", TRUE, FILTER(CID!$B$2:$B$14794, CID!B11604=CID!$D$2:$D$14794))"),"#N/A")</f>
        <v>#N/A</v>
      </c>
      <c r="B11604" s="12" t="str">
        <f>IFERROR(__xludf.DUMMYFUNCTION("TEXTJOIN(""; "", TRUE, FILTER(CID!B11604:B14794, REGEXMATCH(CID!D11604:D14794, TEXTJOIN(""|"", TRUE, SPLIT(A11604, "";"")))))"),"#N/A")</f>
        <v>#N/A</v>
      </c>
    </row>
    <row r="11605">
      <c r="A11605" s="12" t="str">
        <f>IFERROR(__xludf.DUMMYFUNCTION("TEXTJOIN("";"", TRUE, FILTER(CID!$B$2:$B$14794, CID!B11605=CID!$D$2:$D$14794))"),"#N/A")</f>
        <v>#N/A</v>
      </c>
      <c r="B11605" s="12" t="str">
        <f>IFERROR(__xludf.DUMMYFUNCTION("TEXTJOIN(""; "", TRUE, FILTER(CID!B11605:B14794, REGEXMATCH(CID!D11605:D14794, TEXTJOIN(""|"", TRUE, SPLIT(A11605, "";"")))))"),"#N/A")</f>
        <v>#N/A</v>
      </c>
    </row>
    <row r="11606">
      <c r="A11606" s="12" t="str">
        <f>IFERROR(__xludf.DUMMYFUNCTION("TEXTJOIN("";"", TRUE, FILTER(CID!$B$2:$B$14794, CID!B11606=CID!$D$2:$D$14794))"),"#N/A")</f>
        <v>#N/A</v>
      </c>
      <c r="B11606" s="12" t="str">
        <f>IFERROR(__xludf.DUMMYFUNCTION("TEXTJOIN(""; "", TRUE, FILTER(CID!B11606:B14794, REGEXMATCH(CID!D11606:D14794, TEXTJOIN(""|"", TRUE, SPLIT(A11606, "";"")))))"),"#N/A")</f>
        <v>#N/A</v>
      </c>
    </row>
    <row r="11607">
      <c r="A11607" s="12" t="str">
        <f>IFERROR(__xludf.DUMMYFUNCTION("TEXTJOIN("";"", TRUE, FILTER(CID!$B$2:$B$14794, CID!B11607=CID!$D$2:$D$14794))"),"#N/A")</f>
        <v>#N/A</v>
      </c>
      <c r="B11607" s="12" t="str">
        <f>IFERROR(__xludf.DUMMYFUNCTION("TEXTJOIN(""; "", TRUE, FILTER(CID!B11607:B14794, REGEXMATCH(CID!D11607:D14794, TEXTJOIN(""|"", TRUE, SPLIT(A11607, "";"")))))"),"#N/A")</f>
        <v>#N/A</v>
      </c>
    </row>
    <row r="11608">
      <c r="A11608" s="12" t="str">
        <f>IFERROR(__xludf.DUMMYFUNCTION("TEXTJOIN("";"", TRUE, FILTER(CID!$B$2:$B$14794, CID!B11608=CID!$D$2:$D$14794))"),"#N/A")</f>
        <v>#N/A</v>
      </c>
      <c r="B11608" s="12" t="str">
        <f>IFERROR(__xludf.DUMMYFUNCTION("TEXTJOIN(""; "", TRUE, FILTER(CID!B11608:B14794, REGEXMATCH(CID!D11608:D14794, TEXTJOIN(""|"", TRUE, SPLIT(A11608, "";"")))))"),"#N/A")</f>
        <v>#N/A</v>
      </c>
    </row>
    <row r="11609">
      <c r="A11609" s="12" t="str">
        <f>IFERROR(__xludf.DUMMYFUNCTION("TEXTJOIN("";"", TRUE, FILTER(CID!$B$2:$B$14794, CID!B11609=CID!$D$2:$D$14794))"),"#N/A")</f>
        <v>#N/A</v>
      </c>
      <c r="B11609" s="12" t="str">
        <f>IFERROR(__xludf.DUMMYFUNCTION("TEXTJOIN(""; "", TRUE, FILTER(CID!B11609:B14794, REGEXMATCH(CID!D11609:D14794, TEXTJOIN(""|"", TRUE, SPLIT(A11609, "";"")))))"),"#N/A")</f>
        <v>#N/A</v>
      </c>
    </row>
    <row r="11610">
      <c r="A11610" s="12" t="str">
        <f>IFERROR(__xludf.DUMMYFUNCTION("TEXTJOIN("";"", TRUE, FILTER(CID!$B$2:$B$14794, CID!B11610=CID!$D$2:$D$14794))"),"#N/A")</f>
        <v>#N/A</v>
      </c>
      <c r="B11610" s="12" t="str">
        <f>IFERROR(__xludf.DUMMYFUNCTION("TEXTJOIN(""; "", TRUE, FILTER(CID!B11610:B14794, REGEXMATCH(CID!D11610:D14794, TEXTJOIN(""|"", TRUE, SPLIT(A11610, "";"")))))"),"#N/A")</f>
        <v>#N/A</v>
      </c>
    </row>
    <row r="11611">
      <c r="A11611" s="12" t="str">
        <f>IFERROR(__xludf.DUMMYFUNCTION("TEXTJOIN("";"", TRUE, FILTER(CID!$B$2:$B$14794, CID!B11611=CID!$D$2:$D$14794))"),"#N/A")</f>
        <v>#N/A</v>
      </c>
      <c r="B11611" s="12" t="str">
        <f>IFERROR(__xludf.DUMMYFUNCTION("TEXTJOIN(""; "", TRUE, FILTER(CID!B11611:B14794, REGEXMATCH(CID!D11611:D14794, TEXTJOIN(""|"", TRUE, SPLIT(A11611, "";"")))))"),"#N/A")</f>
        <v>#N/A</v>
      </c>
    </row>
    <row r="11612">
      <c r="A11612" s="12" t="str">
        <f>IFERROR(__xludf.DUMMYFUNCTION("TEXTJOIN("";"", TRUE, FILTER(CID!$B$2:$B$14794, CID!B11612=CID!$D$2:$D$14794))"),"#N/A")</f>
        <v>#N/A</v>
      </c>
      <c r="B11612" s="12" t="str">
        <f>IFERROR(__xludf.DUMMYFUNCTION("TEXTJOIN(""; "", TRUE, FILTER(CID!B11612:B14794, REGEXMATCH(CID!D11612:D14794, TEXTJOIN(""|"", TRUE, SPLIT(A11612, "";"")))))"),"#N/A")</f>
        <v>#N/A</v>
      </c>
    </row>
    <row r="11613">
      <c r="A11613" s="12" t="str">
        <f>IFERROR(__xludf.DUMMYFUNCTION("TEXTJOIN("";"", TRUE, FILTER(CID!$B$2:$B$14794, CID!B11613=CID!$D$2:$D$14794))"),"#N/A")</f>
        <v>#N/A</v>
      </c>
      <c r="B11613" s="12" t="str">
        <f>IFERROR(__xludf.DUMMYFUNCTION("TEXTJOIN(""; "", TRUE, FILTER(CID!B11613:B14794, REGEXMATCH(CID!D11613:D14794, TEXTJOIN(""|"", TRUE, SPLIT(A11613, "";"")))))"),"#N/A")</f>
        <v>#N/A</v>
      </c>
    </row>
    <row r="11614">
      <c r="A11614" s="12" t="str">
        <f>IFERROR(__xludf.DUMMYFUNCTION("TEXTJOIN("";"", TRUE, FILTER(CID!$B$2:$B$14794, CID!B11614=CID!$D$2:$D$14794))"),"#N/A")</f>
        <v>#N/A</v>
      </c>
      <c r="B11614" s="12" t="str">
        <f>IFERROR(__xludf.DUMMYFUNCTION("TEXTJOIN(""; "", TRUE, FILTER(CID!B11614:B14794, REGEXMATCH(CID!D11614:D14794, TEXTJOIN(""|"", TRUE, SPLIT(A11614, "";"")))))"),"#N/A")</f>
        <v>#N/A</v>
      </c>
    </row>
    <row r="11615">
      <c r="A11615" s="12" t="str">
        <f>IFERROR(__xludf.DUMMYFUNCTION("TEXTJOIN("";"", TRUE, FILTER(CID!$B$2:$B$14794, CID!B11615=CID!$D$2:$D$14794))"),"#N/A")</f>
        <v>#N/A</v>
      </c>
      <c r="B11615" s="12" t="str">
        <f>IFERROR(__xludf.DUMMYFUNCTION("TEXTJOIN(""; "", TRUE, FILTER(CID!B11615:B14794, REGEXMATCH(CID!D11615:D14794, TEXTJOIN(""|"", TRUE, SPLIT(A11615, "";"")))))"),"#N/A")</f>
        <v>#N/A</v>
      </c>
    </row>
    <row r="11616">
      <c r="A11616" s="12" t="str">
        <f>IFERROR(__xludf.DUMMYFUNCTION("TEXTJOIN("";"", TRUE, FILTER(CID!$B$2:$B$14794, CID!B11616=CID!$D$2:$D$14794))"),"#N/A")</f>
        <v>#N/A</v>
      </c>
      <c r="B11616" s="12" t="str">
        <f>IFERROR(__xludf.DUMMYFUNCTION("TEXTJOIN(""; "", TRUE, FILTER(CID!B11616:B14794, REGEXMATCH(CID!D11616:D14794, TEXTJOIN(""|"", TRUE, SPLIT(A11616, "";"")))))"),"#N/A")</f>
        <v>#N/A</v>
      </c>
    </row>
    <row r="11617">
      <c r="A11617" s="12" t="str">
        <f>IFERROR(__xludf.DUMMYFUNCTION("TEXTJOIN("";"", TRUE, FILTER(CID!$B$2:$B$14794, CID!B11617=CID!$D$2:$D$14794))"),"#N/A")</f>
        <v>#N/A</v>
      </c>
      <c r="B11617" s="12" t="str">
        <f>IFERROR(__xludf.DUMMYFUNCTION("TEXTJOIN(""; "", TRUE, FILTER(CID!B11617:B14794, REGEXMATCH(CID!D11617:D14794, TEXTJOIN(""|"", TRUE, SPLIT(A11617, "";"")))))"),"#N/A")</f>
        <v>#N/A</v>
      </c>
    </row>
    <row r="11618">
      <c r="A11618" s="12" t="str">
        <f>IFERROR(__xludf.DUMMYFUNCTION("TEXTJOIN("";"", TRUE, FILTER(CID!$B$2:$B$14794, CID!B11618=CID!$D$2:$D$14794))"),"#N/A")</f>
        <v>#N/A</v>
      </c>
      <c r="B11618" s="12" t="str">
        <f>IFERROR(__xludf.DUMMYFUNCTION("TEXTJOIN(""; "", TRUE, FILTER(CID!B11618:B14794, REGEXMATCH(CID!D11618:D14794, TEXTJOIN(""|"", TRUE, SPLIT(A11618, "";"")))))"),"#N/A")</f>
        <v>#N/A</v>
      </c>
    </row>
    <row r="11619">
      <c r="A11619" s="12" t="str">
        <f>IFERROR(__xludf.DUMMYFUNCTION("TEXTJOIN("";"", TRUE, FILTER(CID!$B$2:$B$14794, CID!B11619=CID!$D$2:$D$14794))"),"#N/A")</f>
        <v>#N/A</v>
      </c>
      <c r="B11619" s="12" t="str">
        <f>IFERROR(__xludf.DUMMYFUNCTION("TEXTJOIN(""; "", TRUE, FILTER(CID!B11619:B14794, REGEXMATCH(CID!D11619:D14794, TEXTJOIN(""|"", TRUE, SPLIT(A11619, "";"")))))"),"#N/A")</f>
        <v>#N/A</v>
      </c>
    </row>
    <row r="11620">
      <c r="A11620" s="12" t="str">
        <f>IFERROR(__xludf.DUMMYFUNCTION("TEXTJOIN("";"", TRUE, FILTER(CID!$B$2:$B$14794, CID!B11620=CID!$D$2:$D$14794))"),"#N/A")</f>
        <v>#N/A</v>
      </c>
      <c r="B11620" s="12" t="str">
        <f>IFERROR(__xludf.DUMMYFUNCTION("TEXTJOIN(""; "", TRUE, FILTER(CID!B11620:B14794, REGEXMATCH(CID!D11620:D14794, TEXTJOIN(""|"", TRUE, SPLIT(A11620, "";"")))))"),"#N/A")</f>
        <v>#N/A</v>
      </c>
    </row>
    <row r="11621">
      <c r="A11621" s="12" t="str">
        <f>IFERROR(__xludf.DUMMYFUNCTION("TEXTJOIN("";"", TRUE, FILTER(CID!$B$2:$B$14794, CID!B11621=CID!$D$2:$D$14794))"),"#N/A")</f>
        <v>#N/A</v>
      </c>
      <c r="B11621" s="12" t="str">
        <f>IFERROR(__xludf.DUMMYFUNCTION("TEXTJOIN(""; "", TRUE, FILTER(CID!B11621:B14794, REGEXMATCH(CID!D11621:D14794, TEXTJOIN(""|"", TRUE, SPLIT(A11621, "";"")))))"),"#N/A")</f>
        <v>#N/A</v>
      </c>
    </row>
    <row r="11622">
      <c r="A11622" s="12" t="str">
        <f>IFERROR(__xludf.DUMMYFUNCTION("TEXTJOIN("";"", TRUE, FILTER(CID!$B$2:$B$14794, CID!B11622=CID!$D$2:$D$14794))"),"#N/A")</f>
        <v>#N/A</v>
      </c>
      <c r="B11622" s="12" t="str">
        <f>IFERROR(__xludf.DUMMYFUNCTION("TEXTJOIN(""; "", TRUE, FILTER(CID!B11622:B14794, REGEXMATCH(CID!D11622:D14794, TEXTJOIN(""|"", TRUE, SPLIT(A11622, "";"")))))"),"#N/A")</f>
        <v>#N/A</v>
      </c>
    </row>
    <row r="11623">
      <c r="A11623" s="12" t="str">
        <f>IFERROR(__xludf.DUMMYFUNCTION("TEXTJOIN("";"", TRUE, FILTER(CID!$B$2:$B$14794, CID!B11623=CID!$D$2:$D$14794))"),"#N/A")</f>
        <v>#N/A</v>
      </c>
      <c r="B11623" s="12" t="str">
        <f>IFERROR(__xludf.DUMMYFUNCTION("TEXTJOIN(""; "", TRUE, FILTER(CID!B11623:B14794, REGEXMATCH(CID!D11623:D14794, TEXTJOIN(""|"", TRUE, SPLIT(A11623, "";"")))))"),"#N/A")</f>
        <v>#N/A</v>
      </c>
    </row>
    <row r="11624">
      <c r="A11624" s="12" t="str">
        <f>IFERROR(__xludf.DUMMYFUNCTION("TEXTJOIN("";"", TRUE, FILTER(CID!$B$2:$B$14794, CID!B11624=CID!$D$2:$D$14794))"),"#N/A")</f>
        <v>#N/A</v>
      </c>
      <c r="B11624" s="12" t="str">
        <f>IFERROR(__xludf.DUMMYFUNCTION("TEXTJOIN(""; "", TRUE, FILTER(CID!B11624:B14794, REGEXMATCH(CID!D11624:D14794, TEXTJOIN(""|"", TRUE, SPLIT(A11624, "";"")))))"),"#N/A")</f>
        <v>#N/A</v>
      </c>
    </row>
    <row r="11625">
      <c r="A11625" s="12" t="str">
        <f>IFERROR(__xludf.DUMMYFUNCTION("TEXTJOIN("";"", TRUE, FILTER(CID!$B$2:$B$14794, CID!B11625=CID!$D$2:$D$14794))"),"#N/A")</f>
        <v>#N/A</v>
      </c>
      <c r="B11625" s="12" t="str">
        <f>IFERROR(__xludf.DUMMYFUNCTION("TEXTJOIN(""; "", TRUE, FILTER(CID!B11625:B14794, REGEXMATCH(CID!D11625:D14794, TEXTJOIN(""|"", TRUE, SPLIT(A11625, "";"")))))"),"#N/A")</f>
        <v>#N/A</v>
      </c>
    </row>
    <row r="11626">
      <c r="A11626" s="12" t="str">
        <f>IFERROR(__xludf.DUMMYFUNCTION("TEXTJOIN("";"", TRUE, FILTER(CID!$B$2:$B$14794, CID!B11626=CID!$D$2:$D$14794))"),"#N/A")</f>
        <v>#N/A</v>
      </c>
      <c r="B11626" s="12" t="str">
        <f>IFERROR(__xludf.DUMMYFUNCTION("TEXTJOIN(""; "", TRUE, FILTER(CID!B11626:B14794, REGEXMATCH(CID!D11626:D14794, TEXTJOIN(""|"", TRUE, SPLIT(A11626, "";"")))))"),"#N/A")</f>
        <v>#N/A</v>
      </c>
    </row>
    <row r="11627">
      <c r="A11627" s="12" t="str">
        <f>IFERROR(__xludf.DUMMYFUNCTION("TEXTJOIN("";"", TRUE, FILTER(CID!$B$2:$B$14794, CID!B11627=CID!$D$2:$D$14794))"),"#N/A")</f>
        <v>#N/A</v>
      </c>
      <c r="B11627" s="12" t="str">
        <f>IFERROR(__xludf.DUMMYFUNCTION("TEXTJOIN(""; "", TRUE, FILTER(CID!B11627:B14794, REGEXMATCH(CID!D11627:D14794, TEXTJOIN(""|"", TRUE, SPLIT(A11627, "";"")))))"),"#N/A")</f>
        <v>#N/A</v>
      </c>
    </row>
    <row r="11628">
      <c r="A11628" s="12" t="str">
        <f>IFERROR(__xludf.DUMMYFUNCTION("TEXTJOIN("";"", TRUE, FILTER(CID!$B$2:$B$14794, CID!B11628=CID!$D$2:$D$14794))"),"#N/A")</f>
        <v>#N/A</v>
      </c>
      <c r="B11628" s="12" t="str">
        <f>IFERROR(__xludf.DUMMYFUNCTION("TEXTJOIN(""; "", TRUE, FILTER(CID!B11628:B14794, REGEXMATCH(CID!D11628:D14794, TEXTJOIN(""|"", TRUE, SPLIT(A11628, "";"")))))"),"#N/A")</f>
        <v>#N/A</v>
      </c>
    </row>
    <row r="11629">
      <c r="A11629" s="12" t="str">
        <f>IFERROR(__xludf.DUMMYFUNCTION("TEXTJOIN("";"", TRUE, FILTER(CID!$B$2:$B$14794, CID!B11629=CID!$D$2:$D$14794))"),"#N/A")</f>
        <v>#N/A</v>
      </c>
      <c r="B11629" s="12" t="str">
        <f>IFERROR(__xludf.DUMMYFUNCTION("TEXTJOIN(""; "", TRUE, FILTER(CID!B11629:B14794, REGEXMATCH(CID!D11629:D14794, TEXTJOIN(""|"", TRUE, SPLIT(A11629, "";"")))))"),"#N/A")</f>
        <v>#N/A</v>
      </c>
    </row>
    <row r="11630">
      <c r="A11630" s="12" t="str">
        <f>IFERROR(__xludf.DUMMYFUNCTION("TEXTJOIN("";"", TRUE, FILTER(CID!$B$2:$B$14794, CID!B11630=CID!$D$2:$D$14794))"),"#N/A")</f>
        <v>#N/A</v>
      </c>
      <c r="B11630" s="12" t="str">
        <f>IFERROR(__xludf.DUMMYFUNCTION("TEXTJOIN(""; "", TRUE, FILTER(CID!B11630:B14794, REGEXMATCH(CID!D11630:D14794, TEXTJOIN(""|"", TRUE, SPLIT(A11630, "";"")))))"),"#N/A")</f>
        <v>#N/A</v>
      </c>
    </row>
    <row r="11631">
      <c r="A11631" s="12" t="str">
        <f>IFERROR(__xludf.DUMMYFUNCTION("TEXTJOIN("";"", TRUE, FILTER(CID!$B$2:$B$14794, CID!B11631=CID!$D$2:$D$14794))"),"#N/A")</f>
        <v>#N/A</v>
      </c>
      <c r="B11631" s="12" t="str">
        <f>IFERROR(__xludf.DUMMYFUNCTION("TEXTJOIN(""; "", TRUE, FILTER(CID!B11631:B14794, REGEXMATCH(CID!D11631:D14794, TEXTJOIN(""|"", TRUE, SPLIT(A11631, "";"")))))"),"#N/A")</f>
        <v>#N/A</v>
      </c>
    </row>
    <row r="11632">
      <c r="A11632" s="12" t="str">
        <f>IFERROR(__xludf.DUMMYFUNCTION("TEXTJOIN("";"", TRUE, FILTER(CID!$B$2:$B$14794, CID!B11632=CID!$D$2:$D$14794))"),"#N/A")</f>
        <v>#N/A</v>
      </c>
      <c r="B11632" s="12" t="str">
        <f>IFERROR(__xludf.DUMMYFUNCTION("TEXTJOIN(""; "", TRUE, FILTER(CID!B11632:B14794, REGEXMATCH(CID!D11632:D14794, TEXTJOIN(""|"", TRUE, SPLIT(A11632, "";"")))))"),"#N/A")</f>
        <v>#N/A</v>
      </c>
    </row>
    <row r="11633">
      <c r="A11633" s="12" t="str">
        <f>IFERROR(__xludf.DUMMYFUNCTION("TEXTJOIN("";"", TRUE, FILTER(CID!$B$2:$B$14794, CID!B11633=CID!$D$2:$D$14794))"),"#N/A")</f>
        <v>#N/A</v>
      </c>
      <c r="B11633" s="12" t="str">
        <f>IFERROR(__xludf.DUMMYFUNCTION("TEXTJOIN(""; "", TRUE, FILTER(CID!B11633:B14794, REGEXMATCH(CID!D11633:D14794, TEXTJOIN(""|"", TRUE, SPLIT(A11633, "";"")))))"),"#N/A")</f>
        <v>#N/A</v>
      </c>
    </row>
    <row r="11634">
      <c r="A11634" s="12" t="str">
        <f>IFERROR(__xludf.DUMMYFUNCTION("TEXTJOIN("";"", TRUE, FILTER(CID!$B$2:$B$14794, CID!B11634=CID!$D$2:$D$14794))"),"#N/A")</f>
        <v>#N/A</v>
      </c>
      <c r="B11634" s="12" t="str">
        <f>IFERROR(__xludf.DUMMYFUNCTION("TEXTJOIN(""; "", TRUE, FILTER(CID!B11634:B14794, REGEXMATCH(CID!D11634:D14794, TEXTJOIN(""|"", TRUE, SPLIT(A11634, "";"")))))"),"#N/A")</f>
        <v>#N/A</v>
      </c>
    </row>
    <row r="11635">
      <c r="A11635" s="12" t="str">
        <f>IFERROR(__xludf.DUMMYFUNCTION("TEXTJOIN("";"", TRUE, FILTER(CID!$B$2:$B$14794, CID!B11635=CID!$D$2:$D$14794))"),"#N/A")</f>
        <v>#N/A</v>
      </c>
      <c r="B11635" s="12" t="str">
        <f>IFERROR(__xludf.DUMMYFUNCTION("TEXTJOIN(""; "", TRUE, FILTER(CID!B11635:B14794, REGEXMATCH(CID!D11635:D14794, TEXTJOIN(""|"", TRUE, SPLIT(A11635, "";"")))))"),"#N/A")</f>
        <v>#N/A</v>
      </c>
    </row>
    <row r="11636">
      <c r="A11636" s="12" t="str">
        <f>IFERROR(__xludf.DUMMYFUNCTION("TEXTJOIN("";"", TRUE, FILTER(CID!$B$2:$B$14794, CID!B11636=CID!$D$2:$D$14794))"),"#N/A")</f>
        <v>#N/A</v>
      </c>
      <c r="B11636" s="12" t="str">
        <f>IFERROR(__xludf.DUMMYFUNCTION("TEXTJOIN(""; "", TRUE, FILTER(CID!B11636:B14794, REGEXMATCH(CID!D11636:D14794, TEXTJOIN(""|"", TRUE, SPLIT(A11636, "";"")))))"),"#N/A")</f>
        <v>#N/A</v>
      </c>
    </row>
    <row r="11637">
      <c r="A11637" s="12" t="str">
        <f>IFERROR(__xludf.DUMMYFUNCTION("TEXTJOIN("";"", TRUE, FILTER(CID!$B$2:$B$14794, CID!B11637=CID!$D$2:$D$14794))"),"#N/A")</f>
        <v>#N/A</v>
      </c>
      <c r="B11637" s="12" t="str">
        <f>IFERROR(__xludf.DUMMYFUNCTION("TEXTJOIN(""; "", TRUE, FILTER(CID!B11637:B14794, REGEXMATCH(CID!D11637:D14794, TEXTJOIN(""|"", TRUE, SPLIT(A11637, "";"")))))"),"#N/A")</f>
        <v>#N/A</v>
      </c>
    </row>
    <row r="11638">
      <c r="A11638" s="12" t="str">
        <f>IFERROR(__xludf.DUMMYFUNCTION("TEXTJOIN("";"", TRUE, FILTER(CID!$B$2:$B$14794, CID!B11638=CID!$D$2:$D$14794))"),"#N/A")</f>
        <v>#N/A</v>
      </c>
      <c r="B11638" s="12" t="str">
        <f>IFERROR(__xludf.DUMMYFUNCTION("TEXTJOIN(""; "", TRUE, FILTER(CID!B11638:B14794, REGEXMATCH(CID!D11638:D14794, TEXTJOIN(""|"", TRUE, SPLIT(A11638, "";"")))))"),"#N/A")</f>
        <v>#N/A</v>
      </c>
    </row>
    <row r="11639">
      <c r="A11639" s="12" t="str">
        <f>IFERROR(__xludf.DUMMYFUNCTION("TEXTJOIN("";"", TRUE, FILTER(CID!$B$2:$B$14794, CID!B11639=CID!$D$2:$D$14794))"),"#N/A")</f>
        <v>#N/A</v>
      </c>
      <c r="B11639" s="12" t="str">
        <f>IFERROR(__xludf.DUMMYFUNCTION("TEXTJOIN(""; "", TRUE, FILTER(CID!B11639:B14794, REGEXMATCH(CID!D11639:D14794, TEXTJOIN(""|"", TRUE, SPLIT(A11639, "";"")))))"),"#N/A")</f>
        <v>#N/A</v>
      </c>
    </row>
    <row r="11640">
      <c r="A11640" s="12" t="str">
        <f>IFERROR(__xludf.DUMMYFUNCTION("TEXTJOIN("";"", TRUE, FILTER(CID!$B$2:$B$14794, CID!B11640=CID!$D$2:$D$14794))"),"#N/A")</f>
        <v>#N/A</v>
      </c>
      <c r="B11640" s="12" t="str">
        <f>IFERROR(__xludf.DUMMYFUNCTION("TEXTJOIN(""; "", TRUE, FILTER(CID!B11640:B14794, REGEXMATCH(CID!D11640:D14794, TEXTJOIN(""|"", TRUE, SPLIT(A11640, "";"")))))"),"#N/A")</f>
        <v>#N/A</v>
      </c>
    </row>
    <row r="11641">
      <c r="A11641" s="12" t="str">
        <f>IFERROR(__xludf.DUMMYFUNCTION("TEXTJOIN("";"", TRUE, FILTER(CID!$B$2:$B$14794, CID!B11641=CID!$D$2:$D$14794))"),"#N/A")</f>
        <v>#N/A</v>
      </c>
      <c r="B11641" s="12" t="str">
        <f>IFERROR(__xludf.DUMMYFUNCTION("TEXTJOIN(""; "", TRUE, FILTER(CID!B11641:B14794, REGEXMATCH(CID!D11641:D14794, TEXTJOIN(""|"", TRUE, SPLIT(A11641, "";"")))))"),"#N/A")</f>
        <v>#N/A</v>
      </c>
    </row>
    <row r="11642">
      <c r="A11642" s="12" t="str">
        <f>IFERROR(__xludf.DUMMYFUNCTION("TEXTJOIN("";"", TRUE, FILTER(CID!$B$2:$B$14794, CID!B11642=CID!$D$2:$D$14794))"),"#N/A")</f>
        <v>#N/A</v>
      </c>
      <c r="B11642" s="12" t="str">
        <f>IFERROR(__xludf.DUMMYFUNCTION("TEXTJOIN(""; "", TRUE, FILTER(CID!B11642:B14794, REGEXMATCH(CID!D11642:D14794, TEXTJOIN(""|"", TRUE, SPLIT(A11642, "";"")))))"),"#N/A")</f>
        <v>#N/A</v>
      </c>
    </row>
    <row r="11643">
      <c r="A11643" s="12" t="str">
        <f>IFERROR(__xludf.DUMMYFUNCTION("TEXTJOIN("";"", TRUE, FILTER(CID!$B$2:$B$14794, CID!B11643=CID!$D$2:$D$14794))"),"#N/A")</f>
        <v>#N/A</v>
      </c>
      <c r="B11643" s="12" t="str">
        <f>IFERROR(__xludf.DUMMYFUNCTION("TEXTJOIN(""; "", TRUE, FILTER(CID!B11643:B14794, REGEXMATCH(CID!D11643:D14794, TEXTJOIN(""|"", TRUE, SPLIT(A11643, "";"")))))"),"#N/A")</f>
        <v>#N/A</v>
      </c>
    </row>
    <row r="11644">
      <c r="A11644" s="12" t="str">
        <f>IFERROR(__xludf.DUMMYFUNCTION("TEXTJOIN("";"", TRUE, FILTER(CID!$B$2:$B$14794, CID!B11644=CID!$D$2:$D$14794))"),"#N/A")</f>
        <v>#N/A</v>
      </c>
      <c r="B11644" s="12" t="str">
        <f>IFERROR(__xludf.DUMMYFUNCTION("TEXTJOIN(""; "", TRUE, FILTER(CID!B11644:B14794, REGEXMATCH(CID!D11644:D14794, TEXTJOIN(""|"", TRUE, SPLIT(A11644, "";"")))))"),"#N/A")</f>
        <v>#N/A</v>
      </c>
    </row>
    <row r="11645">
      <c r="A11645" s="12" t="str">
        <f>IFERROR(__xludf.DUMMYFUNCTION("TEXTJOIN("";"", TRUE, FILTER(CID!$B$2:$B$14794, CID!B11645=CID!$D$2:$D$14794))"),"#N/A")</f>
        <v>#N/A</v>
      </c>
      <c r="B11645" s="12" t="str">
        <f>IFERROR(__xludf.DUMMYFUNCTION("TEXTJOIN(""; "", TRUE, FILTER(CID!B11645:B14794, REGEXMATCH(CID!D11645:D14794, TEXTJOIN(""|"", TRUE, SPLIT(A11645, "";"")))))"),"#N/A")</f>
        <v>#N/A</v>
      </c>
    </row>
    <row r="11646">
      <c r="A11646" s="12" t="str">
        <f>IFERROR(__xludf.DUMMYFUNCTION("TEXTJOIN("";"", TRUE, FILTER(CID!$B$2:$B$14794, CID!B11646=CID!$D$2:$D$14794))"),"#N/A")</f>
        <v>#N/A</v>
      </c>
      <c r="B11646" s="12" t="str">
        <f>IFERROR(__xludf.DUMMYFUNCTION("TEXTJOIN(""; "", TRUE, FILTER(CID!B11646:B14794, REGEXMATCH(CID!D11646:D14794, TEXTJOIN(""|"", TRUE, SPLIT(A11646, "";"")))))"),"#N/A")</f>
        <v>#N/A</v>
      </c>
    </row>
    <row r="11647">
      <c r="A11647" s="12" t="str">
        <f>IFERROR(__xludf.DUMMYFUNCTION("TEXTJOIN("";"", TRUE, FILTER(CID!$B$2:$B$14794, CID!B11647=CID!$D$2:$D$14794))"),"#N/A")</f>
        <v>#N/A</v>
      </c>
      <c r="B11647" s="12" t="str">
        <f>IFERROR(__xludf.DUMMYFUNCTION("TEXTJOIN(""; "", TRUE, FILTER(CID!B11647:B14794, REGEXMATCH(CID!D11647:D14794, TEXTJOIN(""|"", TRUE, SPLIT(A11647, "";"")))))"),"#N/A")</f>
        <v>#N/A</v>
      </c>
    </row>
    <row r="11648">
      <c r="A11648" s="12" t="str">
        <f>IFERROR(__xludf.DUMMYFUNCTION("TEXTJOIN("";"", TRUE, FILTER(CID!$B$2:$B$14794, CID!B11648=CID!$D$2:$D$14794))"),"#N/A")</f>
        <v>#N/A</v>
      </c>
      <c r="B11648" s="12" t="str">
        <f>IFERROR(__xludf.DUMMYFUNCTION("TEXTJOIN(""; "", TRUE, FILTER(CID!B11648:B14794, REGEXMATCH(CID!D11648:D14794, TEXTJOIN(""|"", TRUE, SPLIT(A11648, "";"")))))"),"#N/A")</f>
        <v>#N/A</v>
      </c>
    </row>
    <row r="11649">
      <c r="A11649" s="12" t="str">
        <f>IFERROR(__xludf.DUMMYFUNCTION("TEXTJOIN("";"", TRUE, FILTER(CID!$B$2:$B$14794, CID!B11649=CID!$D$2:$D$14794))"),"#N/A")</f>
        <v>#N/A</v>
      </c>
      <c r="B11649" s="12" t="str">
        <f>IFERROR(__xludf.DUMMYFUNCTION("TEXTJOIN(""; "", TRUE, FILTER(CID!B11649:B14794, REGEXMATCH(CID!D11649:D14794, TEXTJOIN(""|"", TRUE, SPLIT(A11649, "";"")))))"),"#N/A")</f>
        <v>#N/A</v>
      </c>
    </row>
    <row r="11650">
      <c r="A11650" s="12" t="str">
        <f>IFERROR(__xludf.DUMMYFUNCTION("TEXTJOIN("";"", TRUE, FILTER(CID!$B$2:$B$14794, CID!B11650=CID!$D$2:$D$14794))"),"#N/A")</f>
        <v>#N/A</v>
      </c>
      <c r="B11650" s="12" t="str">
        <f>IFERROR(__xludf.DUMMYFUNCTION("TEXTJOIN(""; "", TRUE, FILTER(CID!B11650:B14794, REGEXMATCH(CID!D11650:D14794, TEXTJOIN(""|"", TRUE, SPLIT(A11650, "";"")))))"),"#N/A")</f>
        <v>#N/A</v>
      </c>
    </row>
    <row r="11651">
      <c r="A11651" s="12" t="str">
        <f>IFERROR(__xludf.DUMMYFUNCTION("TEXTJOIN("";"", TRUE, FILTER(CID!$B$2:$B$14794, CID!B11651=CID!$D$2:$D$14794))"),"#N/A")</f>
        <v>#N/A</v>
      </c>
      <c r="B11651" s="12" t="str">
        <f>IFERROR(__xludf.DUMMYFUNCTION("TEXTJOIN(""; "", TRUE, FILTER(CID!B11651:B14794, REGEXMATCH(CID!D11651:D14794, TEXTJOIN(""|"", TRUE, SPLIT(A11651, "";"")))))"),"#N/A")</f>
        <v>#N/A</v>
      </c>
    </row>
    <row r="11652">
      <c r="A11652" s="12" t="str">
        <f>IFERROR(__xludf.DUMMYFUNCTION("TEXTJOIN("";"", TRUE, FILTER(CID!$B$2:$B$14794, CID!B11652=CID!$D$2:$D$14794))"),"#N/A")</f>
        <v>#N/A</v>
      </c>
      <c r="B11652" s="12" t="str">
        <f>IFERROR(__xludf.DUMMYFUNCTION("TEXTJOIN(""; "", TRUE, FILTER(CID!B11652:B14794, REGEXMATCH(CID!D11652:D14794, TEXTJOIN(""|"", TRUE, SPLIT(A11652, "";"")))))"),"#N/A")</f>
        <v>#N/A</v>
      </c>
    </row>
    <row r="11653">
      <c r="A11653" s="12" t="str">
        <f>IFERROR(__xludf.DUMMYFUNCTION("TEXTJOIN("";"", TRUE, FILTER(CID!$B$2:$B$14794, CID!B11653=CID!$D$2:$D$14794))"),"#N/A")</f>
        <v>#N/A</v>
      </c>
      <c r="B11653" s="12" t="str">
        <f>IFERROR(__xludf.DUMMYFUNCTION("TEXTJOIN(""; "", TRUE, FILTER(CID!B11653:B14794, REGEXMATCH(CID!D11653:D14794, TEXTJOIN(""|"", TRUE, SPLIT(A11653, "";"")))))"),"#N/A")</f>
        <v>#N/A</v>
      </c>
    </row>
    <row r="11654">
      <c r="A11654" s="12" t="str">
        <f>IFERROR(__xludf.DUMMYFUNCTION("TEXTJOIN("";"", TRUE, FILTER(CID!$B$2:$B$14794, CID!B11654=CID!$D$2:$D$14794))"),"#N/A")</f>
        <v>#N/A</v>
      </c>
      <c r="B11654" s="12" t="str">
        <f>IFERROR(__xludf.DUMMYFUNCTION("TEXTJOIN(""; "", TRUE, FILTER(CID!B11654:B14794, REGEXMATCH(CID!D11654:D14794, TEXTJOIN(""|"", TRUE, SPLIT(A11654, "";"")))))"),"#N/A")</f>
        <v>#N/A</v>
      </c>
    </row>
    <row r="11655">
      <c r="A11655" s="12" t="str">
        <f>IFERROR(__xludf.DUMMYFUNCTION("TEXTJOIN("";"", TRUE, FILTER(CID!$B$2:$B$14794, CID!B11655=CID!$D$2:$D$14794))"),"#N/A")</f>
        <v>#N/A</v>
      </c>
      <c r="B11655" s="12" t="str">
        <f>IFERROR(__xludf.DUMMYFUNCTION("TEXTJOIN(""; "", TRUE, FILTER(CID!B11655:B14794, REGEXMATCH(CID!D11655:D14794, TEXTJOIN(""|"", TRUE, SPLIT(A11655, "";"")))))"),"#N/A")</f>
        <v>#N/A</v>
      </c>
    </row>
    <row r="11656">
      <c r="A11656" s="12" t="str">
        <f>IFERROR(__xludf.DUMMYFUNCTION("TEXTJOIN("";"", TRUE, FILTER(CID!$B$2:$B$14794, CID!B11656=CID!$D$2:$D$14794))"),"#N/A")</f>
        <v>#N/A</v>
      </c>
      <c r="B11656" s="12" t="str">
        <f>IFERROR(__xludf.DUMMYFUNCTION("TEXTJOIN(""; "", TRUE, FILTER(CID!B11656:B14794, REGEXMATCH(CID!D11656:D14794, TEXTJOIN(""|"", TRUE, SPLIT(A11656, "";"")))))"),"#N/A")</f>
        <v>#N/A</v>
      </c>
    </row>
    <row r="11657">
      <c r="A11657" s="12" t="str">
        <f>IFERROR(__xludf.DUMMYFUNCTION("TEXTJOIN("";"", TRUE, FILTER(CID!$B$2:$B$14794, CID!B11657=CID!$D$2:$D$14794))"),"#N/A")</f>
        <v>#N/A</v>
      </c>
      <c r="B11657" s="12" t="str">
        <f>IFERROR(__xludf.DUMMYFUNCTION("TEXTJOIN(""; "", TRUE, FILTER(CID!B11657:B14794, REGEXMATCH(CID!D11657:D14794, TEXTJOIN(""|"", TRUE, SPLIT(A11657, "";"")))))"),"#N/A")</f>
        <v>#N/A</v>
      </c>
    </row>
    <row r="11658">
      <c r="A11658" s="12" t="str">
        <f>IFERROR(__xludf.DUMMYFUNCTION("TEXTJOIN("";"", TRUE, FILTER(CID!$B$2:$B$14794, CID!B11658=CID!$D$2:$D$14794))"),"#N/A")</f>
        <v>#N/A</v>
      </c>
      <c r="B11658" s="12" t="str">
        <f>IFERROR(__xludf.DUMMYFUNCTION("TEXTJOIN(""; "", TRUE, FILTER(CID!B11658:B14794, REGEXMATCH(CID!D11658:D14794, TEXTJOIN(""|"", TRUE, SPLIT(A11658, "";"")))))"),"#N/A")</f>
        <v>#N/A</v>
      </c>
    </row>
    <row r="11659">
      <c r="A11659" s="12" t="str">
        <f>IFERROR(__xludf.DUMMYFUNCTION("TEXTJOIN("";"", TRUE, FILTER(CID!$B$2:$B$14794, CID!B11659=CID!$D$2:$D$14794))"),"#N/A")</f>
        <v>#N/A</v>
      </c>
      <c r="B11659" s="12" t="str">
        <f>IFERROR(__xludf.DUMMYFUNCTION("TEXTJOIN(""; "", TRUE, FILTER(CID!B11659:B14794, REGEXMATCH(CID!D11659:D14794, TEXTJOIN(""|"", TRUE, SPLIT(A11659, "";"")))))"),"#N/A")</f>
        <v>#N/A</v>
      </c>
    </row>
    <row r="11660">
      <c r="A11660" s="12" t="str">
        <f>IFERROR(__xludf.DUMMYFUNCTION("TEXTJOIN("";"", TRUE, FILTER(CID!$B$2:$B$14794, CID!B11660=CID!$D$2:$D$14794))"),"#N/A")</f>
        <v>#N/A</v>
      </c>
      <c r="B11660" s="12" t="str">
        <f>IFERROR(__xludf.DUMMYFUNCTION("TEXTJOIN(""; "", TRUE, FILTER(CID!B11660:B14794, REGEXMATCH(CID!D11660:D14794, TEXTJOIN(""|"", TRUE, SPLIT(A11660, "";"")))))"),"#N/A")</f>
        <v>#N/A</v>
      </c>
    </row>
    <row r="11661">
      <c r="A11661" s="12" t="str">
        <f>IFERROR(__xludf.DUMMYFUNCTION("TEXTJOIN("";"", TRUE, FILTER(CID!$B$2:$B$14794, CID!B11661=CID!$D$2:$D$14794))"),"#N/A")</f>
        <v>#N/A</v>
      </c>
      <c r="B11661" s="12" t="str">
        <f>IFERROR(__xludf.DUMMYFUNCTION("TEXTJOIN(""; "", TRUE, FILTER(CID!B11661:B14794, REGEXMATCH(CID!D11661:D14794, TEXTJOIN(""|"", TRUE, SPLIT(A11661, "";"")))))"),"#N/A")</f>
        <v>#N/A</v>
      </c>
    </row>
    <row r="11662">
      <c r="A11662" s="12" t="str">
        <f>IFERROR(__xludf.DUMMYFUNCTION("TEXTJOIN("";"", TRUE, FILTER(CID!$B$2:$B$14794, CID!B11662=CID!$D$2:$D$14794))"),"#N/A")</f>
        <v>#N/A</v>
      </c>
      <c r="B11662" s="12" t="str">
        <f>IFERROR(__xludf.DUMMYFUNCTION("TEXTJOIN(""; "", TRUE, FILTER(CID!B11662:B14794, REGEXMATCH(CID!D11662:D14794, TEXTJOIN(""|"", TRUE, SPLIT(A11662, "";"")))))"),"#N/A")</f>
        <v>#N/A</v>
      </c>
    </row>
    <row r="11663">
      <c r="A11663" s="12" t="str">
        <f>IFERROR(__xludf.DUMMYFUNCTION("TEXTJOIN("";"", TRUE, FILTER(CID!$B$2:$B$14794, CID!B11663=CID!$D$2:$D$14794))"),"#N/A")</f>
        <v>#N/A</v>
      </c>
      <c r="B11663" s="12" t="str">
        <f>IFERROR(__xludf.DUMMYFUNCTION("TEXTJOIN(""; "", TRUE, FILTER(CID!B11663:B14794, REGEXMATCH(CID!D11663:D14794, TEXTJOIN(""|"", TRUE, SPLIT(A11663, "";"")))))"),"#N/A")</f>
        <v>#N/A</v>
      </c>
    </row>
    <row r="11664">
      <c r="A11664" s="12" t="str">
        <f>IFERROR(__xludf.DUMMYFUNCTION("TEXTJOIN("";"", TRUE, FILTER(CID!$B$2:$B$14794, CID!B11664=CID!$D$2:$D$14794))"),"#N/A")</f>
        <v>#N/A</v>
      </c>
      <c r="B11664" s="12" t="str">
        <f>IFERROR(__xludf.DUMMYFUNCTION("TEXTJOIN(""; "", TRUE, FILTER(CID!B11664:B14794, REGEXMATCH(CID!D11664:D14794, TEXTJOIN(""|"", TRUE, SPLIT(A11664, "";"")))))"),"#N/A")</f>
        <v>#N/A</v>
      </c>
    </row>
    <row r="11665">
      <c r="A11665" s="12" t="str">
        <f>IFERROR(__xludf.DUMMYFUNCTION("TEXTJOIN("";"", TRUE, FILTER(CID!$B$2:$B$14794, CID!B11665=CID!$D$2:$D$14794))"),"#N/A")</f>
        <v>#N/A</v>
      </c>
      <c r="B11665" s="12" t="str">
        <f>IFERROR(__xludf.DUMMYFUNCTION("TEXTJOIN(""; "", TRUE, FILTER(CID!B11665:B14794, REGEXMATCH(CID!D11665:D14794, TEXTJOIN(""|"", TRUE, SPLIT(A11665, "";"")))))"),"#N/A")</f>
        <v>#N/A</v>
      </c>
    </row>
    <row r="11666">
      <c r="A11666" s="12" t="str">
        <f>IFERROR(__xludf.DUMMYFUNCTION("TEXTJOIN("";"", TRUE, FILTER(CID!$B$2:$B$14794, CID!B11666=CID!$D$2:$D$14794))"),"#N/A")</f>
        <v>#N/A</v>
      </c>
      <c r="B11666" s="12" t="str">
        <f>IFERROR(__xludf.DUMMYFUNCTION("TEXTJOIN(""; "", TRUE, FILTER(CID!B11666:B14794, REGEXMATCH(CID!D11666:D14794, TEXTJOIN(""|"", TRUE, SPLIT(A11666, "";"")))))"),"#N/A")</f>
        <v>#N/A</v>
      </c>
    </row>
    <row r="11667">
      <c r="A11667" s="12" t="str">
        <f>IFERROR(__xludf.DUMMYFUNCTION("TEXTJOIN("";"", TRUE, FILTER(CID!$B$2:$B$14794, CID!B11667=CID!$D$2:$D$14794))"),"#N/A")</f>
        <v>#N/A</v>
      </c>
      <c r="B11667" s="12" t="str">
        <f>IFERROR(__xludf.DUMMYFUNCTION("TEXTJOIN(""; "", TRUE, FILTER(CID!B11667:B14794, REGEXMATCH(CID!D11667:D14794, TEXTJOIN(""|"", TRUE, SPLIT(A11667, "";"")))))"),"#N/A")</f>
        <v>#N/A</v>
      </c>
    </row>
    <row r="11668">
      <c r="A11668" s="12" t="str">
        <f>IFERROR(__xludf.DUMMYFUNCTION("TEXTJOIN("";"", TRUE, FILTER(CID!$B$2:$B$14794, CID!B11668=CID!$D$2:$D$14794))"),"#N/A")</f>
        <v>#N/A</v>
      </c>
      <c r="B11668" s="12" t="str">
        <f>IFERROR(__xludf.DUMMYFUNCTION("TEXTJOIN(""; "", TRUE, FILTER(CID!B11668:B14794, REGEXMATCH(CID!D11668:D14794, TEXTJOIN(""|"", TRUE, SPLIT(A11668, "";"")))))"),"#N/A")</f>
        <v>#N/A</v>
      </c>
    </row>
    <row r="11669">
      <c r="A11669" s="12" t="str">
        <f>IFERROR(__xludf.DUMMYFUNCTION("TEXTJOIN("";"", TRUE, FILTER(CID!$B$2:$B$14794, CID!B11669=CID!$D$2:$D$14794))"),"#N/A")</f>
        <v>#N/A</v>
      </c>
      <c r="B11669" s="12" t="str">
        <f>IFERROR(__xludf.DUMMYFUNCTION("TEXTJOIN(""; "", TRUE, FILTER(CID!B11669:B14794, REGEXMATCH(CID!D11669:D14794, TEXTJOIN(""|"", TRUE, SPLIT(A11669, "";"")))))"),"#N/A")</f>
        <v>#N/A</v>
      </c>
    </row>
    <row r="11670">
      <c r="A11670" s="12" t="str">
        <f>IFERROR(__xludf.DUMMYFUNCTION("TEXTJOIN("";"", TRUE, FILTER(CID!$B$2:$B$14794, CID!B11670=CID!$D$2:$D$14794))"),"#N/A")</f>
        <v>#N/A</v>
      </c>
      <c r="B11670" s="12" t="str">
        <f>IFERROR(__xludf.DUMMYFUNCTION("TEXTJOIN(""; "", TRUE, FILTER(CID!B11670:B14794, REGEXMATCH(CID!D11670:D14794, TEXTJOIN(""|"", TRUE, SPLIT(A11670, "";"")))))"),"#N/A")</f>
        <v>#N/A</v>
      </c>
    </row>
    <row r="11671">
      <c r="A11671" s="12" t="str">
        <f>IFERROR(__xludf.DUMMYFUNCTION("TEXTJOIN("";"", TRUE, FILTER(CID!$B$2:$B$14794, CID!B11671=CID!$D$2:$D$14794))"),"#N/A")</f>
        <v>#N/A</v>
      </c>
      <c r="B11671" s="12" t="str">
        <f>IFERROR(__xludf.DUMMYFUNCTION("TEXTJOIN(""; "", TRUE, FILTER(CID!B11671:B14794, REGEXMATCH(CID!D11671:D14794, TEXTJOIN(""|"", TRUE, SPLIT(A11671, "";"")))))"),"#N/A")</f>
        <v>#N/A</v>
      </c>
    </row>
    <row r="11672">
      <c r="A11672" s="12" t="str">
        <f>IFERROR(__xludf.DUMMYFUNCTION("TEXTJOIN("";"", TRUE, FILTER(CID!$B$2:$B$14794, CID!B11672=CID!$D$2:$D$14794))"),"#N/A")</f>
        <v>#N/A</v>
      </c>
      <c r="B11672" s="12" t="str">
        <f>IFERROR(__xludf.DUMMYFUNCTION("TEXTJOIN(""; "", TRUE, FILTER(CID!B11672:B14794, REGEXMATCH(CID!D11672:D14794, TEXTJOIN(""|"", TRUE, SPLIT(A11672, "";"")))))"),"#N/A")</f>
        <v>#N/A</v>
      </c>
    </row>
    <row r="11673">
      <c r="A11673" s="12" t="str">
        <f>IFERROR(__xludf.DUMMYFUNCTION("TEXTJOIN("";"", TRUE, FILTER(CID!$B$2:$B$14794, CID!B11673=CID!$D$2:$D$14794))"),"#N/A")</f>
        <v>#N/A</v>
      </c>
      <c r="B11673" s="12" t="str">
        <f>IFERROR(__xludf.DUMMYFUNCTION("TEXTJOIN(""; "", TRUE, FILTER(CID!B11673:B14794, REGEXMATCH(CID!D11673:D14794, TEXTJOIN(""|"", TRUE, SPLIT(A11673, "";"")))))"),"#N/A")</f>
        <v>#N/A</v>
      </c>
    </row>
    <row r="11674">
      <c r="A11674" s="12" t="str">
        <f>IFERROR(__xludf.DUMMYFUNCTION("TEXTJOIN("";"", TRUE, FILTER(CID!$B$2:$B$14794, CID!B11674=CID!$D$2:$D$14794))"),"#N/A")</f>
        <v>#N/A</v>
      </c>
      <c r="B11674" s="12" t="str">
        <f>IFERROR(__xludf.DUMMYFUNCTION("TEXTJOIN(""; "", TRUE, FILTER(CID!B11674:B14794, REGEXMATCH(CID!D11674:D14794, TEXTJOIN(""|"", TRUE, SPLIT(A11674, "";"")))))"),"#N/A")</f>
        <v>#N/A</v>
      </c>
    </row>
    <row r="11675">
      <c r="A11675" s="12" t="str">
        <f>IFERROR(__xludf.DUMMYFUNCTION("TEXTJOIN("";"", TRUE, FILTER(CID!$B$2:$B$14794, CID!B11675=CID!$D$2:$D$14794))"),"#N/A")</f>
        <v>#N/A</v>
      </c>
      <c r="B11675" s="12" t="str">
        <f>IFERROR(__xludf.DUMMYFUNCTION("TEXTJOIN(""; "", TRUE, FILTER(CID!B11675:B14794, REGEXMATCH(CID!D11675:D14794, TEXTJOIN(""|"", TRUE, SPLIT(A11675, "";"")))))"),"#N/A")</f>
        <v>#N/A</v>
      </c>
    </row>
    <row r="11676">
      <c r="A11676" s="12" t="str">
        <f>IFERROR(__xludf.DUMMYFUNCTION("TEXTJOIN("";"", TRUE, FILTER(CID!$B$2:$B$14794, CID!B11676=CID!$D$2:$D$14794))"),"#N/A")</f>
        <v>#N/A</v>
      </c>
      <c r="B11676" s="12" t="str">
        <f>IFERROR(__xludf.DUMMYFUNCTION("TEXTJOIN(""; "", TRUE, FILTER(CID!B11676:B14794, REGEXMATCH(CID!D11676:D14794, TEXTJOIN(""|"", TRUE, SPLIT(A11676, "";"")))))"),"#N/A")</f>
        <v>#N/A</v>
      </c>
    </row>
    <row r="11677">
      <c r="A11677" s="12" t="str">
        <f>IFERROR(__xludf.DUMMYFUNCTION("TEXTJOIN("";"", TRUE, FILTER(CID!$B$2:$B$14794, CID!B11677=CID!$D$2:$D$14794))"),"#N/A")</f>
        <v>#N/A</v>
      </c>
      <c r="B11677" s="12" t="str">
        <f>IFERROR(__xludf.DUMMYFUNCTION("TEXTJOIN(""; "", TRUE, FILTER(CID!B11677:B14794, REGEXMATCH(CID!D11677:D14794, TEXTJOIN(""|"", TRUE, SPLIT(A11677, "";"")))))"),"#N/A")</f>
        <v>#N/A</v>
      </c>
    </row>
    <row r="11678">
      <c r="A11678" s="12" t="str">
        <f>IFERROR(__xludf.DUMMYFUNCTION("TEXTJOIN("";"", TRUE, FILTER(CID!$B$2:$B$14794, CID!B11678=CID!$D$2:$D$14794))"),"#N/A")</f>
        <v>#N/A</v>
      </c>
      <c r="B11678" s="12" t="str">
        <f>IFERROR(__xludf.DUMMYFUNCTION("TEXTJOIN(""; "", TRUE, FILTER(CID!B11678:B14794, REGEXMATCH(CID!D11678:D14794, TEXTJOIN(""|"", TRUE, SPLIT(A11678, "";"")))))"),"#N/A")</f>
        <v>#N/A</v>
      </c>
    </row>
    <row r="11679">
      <c r="A11679" s="12" t="str">
        <f>IFERROR(__xludf.DUMMYFUNCTION("TEXTJOIN("";"", TRUE, FILTER(CID!$B$2:$B$14794, CID!B11679=CID!$D$2:$D$14794))"),"#N/A")</f>
        <v>#N/A</v>
      </c>
      <c r="B11679" s="12" t="str">
        <f>IFERROR(__xludf.DUMMYFUNCTION("TEXTJOIN(""; "", TRUE, FILTER(CID!B11679:B14794, REGEXMATCH(CID!D11679:D14794, TEXTJOIN(""|"", TRUE, SPLIT(A11679, "";"")))))"),"#N/A")</f>
        <v>#N/A</v>
      </c>
    </row>
    <row r="11680">
      <c r="A11680" s="12" t="str">
        <f>IFERROR(__xludf.DUMMYFUNCTION("TEXTJOIN("";"", TRUE, FILTER(CID!$B$2:$B$14794, CID!B11680=CID!$D$2:$D$14794))"),"#N/A")</f>
        <v>#N/A</v>
      </c>
      <c r="B11680" s="12" t="str">
        <f>IFERROR(__xludf.DUMMYFUNCTION("TEXTJOIN(""; "", TRUE, FILTER(CID!B11680:B14794, REGEXMATCH(CID!D11680:D14794, TEXTJOIN(""|"", TRUE, SPLIT(A11680, "";"")))))"),"#N/A")</f>
        <v>#N/A</v>
      </c>
    </row>
    <row r="11681">
      <c r="A11681" s="12" t="str">
        <f>IFERROR(__xludf.DUMMYFUNCTION("TEXTJOIN("";"", TRUE, FILTER(CID!$B$2:$B$14794, CID!B11681=CID!$D$2:$D$14794))"),"#N/A")</f>
        <v>#N/A</v>
      </c>
      <c r="B11681" s="12" t="str">
        <f>IFERROR(__xludf.DUMMYFUNCTION("TEXTJOIN(""; "", TRUE, FILTER(CID!B11681:B14794, REGEXMATCH(CID!D11681:D14794, TEXTJOIN(""|"", TRUE, SPLIT(A11681, "";"")))))"),"#N/A")</f>
        <v>#N/A</v>
      </c>
    </row>
    <row r="11682">
      <c r="A11682" s="12" t="str">
        <f>IFERROR(__xludf.DUMMYFUNCTION("TEXTJOIN("";"", TRUE, FILTER(CID!$B$2:$B$14794, CID!B11682=CID!$D$2:$D$14794))"),"#N/A")</f>
        <v>#N/A</v>
      </c>
      <c r="B11682" s="12" t="str">
        <f>IFERROR(__xludf.DUMMYFUNCTION("TEXTJOIN(""; "", TRUE, FILTER(CID!B11682:B14794, REGEXMATCH(CID!D11682:D14794, TEXTJOIN(""|"", TRUE, SPLIT(A11682, "";"")))))"),"#N/A")</f>
        <v>#N/A</v>
      </c>
    </row>
    <row r="11683">
      <c r="A11683" s="12" t="str">
        <f>IFERROR(__xludf.DUMMYFUNCTION("TEXTJOIN("";"", TRUE, FILTER(CID!$B$2:$B$14794, CID!B11683=CID!$D$2:$D$14794))"),"#N/A")</f>
        <v>#N/A</v>
      </c>
      <c r="B11683" s="12" t="str">
        <f>IFERROR(__xludf.DUMMYFUNCTION("TEXTJOIN(""; "", TRUE, FILTER(CID!B11683:B14794, REGEXMATCH(CID!D11683:D14794, TEXTJOIN(""|"", TRUE, SPLIT(A11683, "";"")))))"),"#N/A")</f>
        <v>#N/A</v>
      </c>
    </row>
    <row r="11684">
      <c r="A11684" s="12" t="str">
        <f>IFERROR(__xludf.DUMMYFUNCTION("TEXTJOIN("";"", TRUE, FILTER(CID!$B$2:$B$14794, CID!B11684=CID!$D$2:$D$14794))"),"#N/A")</f>
        <v>#N/A</v>
      </c>
      <c r="B11684" s="12" t="str">
        <f>IFERROR(__xludf.DUMMYFUNCTION("TEXTJOIN(""; "", TRUE, FILTER(CID!B11684:B14794, REGEXMATCH(CID!D11684:D14794, TEXTJOIN(""|"", TRUE, SPLIT(A11684, "";"")))))"),"#N/A")</f>
        <v>#N/A</v>
      </c>
    </row>
    <row r="11685">
      <c r="A11685" s="12" t="str">
        <f>IFERROR(__xludf.DUMMYFUNCTION("TEXTJOIN("";"", TRUE, FILTER(CID!$B$2:$B$14794, CID!B11685=CID!$D$2:$D$14794))"),"#N/A")</f>
        <v>#N/A</v>
      </c>
      <c r="B11685" s="12" t="str">
        <f>IFERROR(__xludf.DUMMYFUNCTION("TEXTJOIN(""; "", TRUE, FILTER(CID!B11685:B14794, REGEXMATCH(CID!D11685:D14794, TEXTJOIN(""|"", TRUE, SPLIT(A11685, "";"")))))"),"#N/A")</f>
        <v>#N/A</v>
      </c>
    </row>
    <row r="11686">
      <c r="A11686" s="12" t="str">
        <f>IFERROR(__xludf.DUMMYFUNCTION("TEXTJOIN("";"", TRUE, FILTER(CID!$B$2:$B$14794, CID!B11686=CID!$D$2:$D$14794))"),"#N/A")</f>
        <v>#N/A</v>
      </c>
      <c r="B11686" s="12" t="str">
        <f>IFERROR(__xludf.DUMMYFUNCTION("TEXTJOIN(""; "", TRUE, FILTER(CID!B11686:B14794, REGEXMATCH(CID!D11686:D14794, TEXTJOIN(""|"", TRUE, SPLIT(A11686, "";"")))))"),"#N/A")</f>
        <v>#N/A</v>
      </c>
    </row>
    <row r="11687">
      <c r="A11687" s="12" t="str">
        <f>IFERROR(__xludf.DUMMYFUNCTION("TEXTJOIN("";"", TRUE, FILTER(CID!$B$2:$B$14794, CID!B11687=CID!$D$2:$D$14794))"),"#N/A")</f>
        <v>#N/A</v>
      </c>
      <c r="B11687" s="12" t="str">
        <f>IFERROR(__xludf.DUMMYFUNCTION("TEXTJOIN(""; "", TRUE, FILTER(CID!B11687:B14794, REGEXMATCH(CID!D11687:D14794, TEXTJOIN(""|"", TRUE, SPLIT(A11687, "";"")))))"),"#N/A")</f>
        <v>#N/A</v>
      </c>
    </row>
    <row r="11688">
      <c r="A11688" s="12" t="str">
        <f>IFERROR(__xludf.DUMMYFUNCTION("TEXTJOIN("";"", TRUE, FILTER(CID!$B$2:$B$14794, CID!B11688=CID!$D$2:$D$14794))"),"#N/A")</f>
        <v>#N/A</v>
      </c>
      <c r="B11688" s="12" t="str">
        <f>IFERROR(__xludf.DUMMYFUNCTION("TEXTJOIN(""; "", TRUE, FILTER(CID!B11688:B14794, REGEXMATCH(CID!D11688:D14794, TEXTJOIN(""|"", TRUE, SPLIT(A11688, "";"")))))"),"#N/A")</f>
        <v>#N/A</v>
      </c>
    </row>
    <row r="11689">
      <c r="A11689" s="12" t="str">
        <f>IFERROR(__xludf.DUMMYFUNCTION("TEXTJOIN("";"", TRUE, FILTER(CID!$B$2:$B$14794, CID!B11689=CID!$D$2:$D$14794))"),"#N/A")</f>
        <v>#N/A</v>
      </c>
      <c r="B11689" s="12" t="str">
        <f>IFERROR(__xludf.DUMMYFUNCTION("TEXTJOIN(""; "", TRUE, FILTER(CID!B11689:B14794, REGEXMATCH(CID!D11689:D14794, TEXTJOIN(""|"", TRUE, SPLIT(A11689, "";"")))))"),"#N/A")</f>
        <v>#N/A</v>
      </c>
    </row>
    <row r="11690">
      <c r="A11690" s="12" t="str">
        <f>IFERROR(__xludf.DUMMYFUNCTION("TEXTJOIN("";"", TRUE, FILTER(CID!$B$2:$B$14794, CID!B11690=CID!$D$2:$D$14794))"),"#N/A")</f>
        <v>#N/A</v>
      </c>
      <c r="B11690" s="12" t="str">
        <f>IFERROR(__xludf.DUMMYFUNCTION("TEXTJOIN(""; "", TRUE, FILTER(CID!B11690:B14794, REGEXMATCH(CID!D11690:D14794, TEXTJOIN(""|"", TRUE, SPLIT(A11690, "";"")))))"),"#N/A")</f>
        <v>#N/A</v>
      </c>
    </row>
    <row r="11691">
      <c r="A11691" s="12" t="str">
        <f>IFERROR(__xludf.DUMMYFUNCTION("TEXTJOIN("";"", TRUE, FILTER(CID!$B$2:$B$14794, CID!B11691=CID!$D$2:$D$14794))"),"#N/A")</f>
        <v>#N/A</v>
      </c>
      <c r="B11691" s="12" t="str">
        <f>IFERROR(__xludf.DUMMYFUNCTION("TEXTJOIN(""; "", TRUE, FILTER(CID!B11691:B14794, REGEXMATCH(CID!D11691:D14794, TEXTJOIN(""|"", TRUE, SPLIT(A11691, "";"")))))"),"#N/A")</f>
        <v>#N/A</v>
      </c>
    </row>
    <row r="11692">
      <c r="A11692" s="12" t="str">
        <f>IFERROR(__xludf.DUMMYFUNCTION("TEXTJOIN("";"", TRUE, FILTER(CID!$B$2:$B$14794, CID!B11692=CID!$D$2:$D$14794))"),"#N/A")</f>
        <v>#N/A</v>
      </c>
      <c r="B11692" s="12" t="str">
        <f>IFERROR(__xludf.DUMMYFUNCTION("TEXTJOIN(""; "", TRUE, FILTER(CID!B11692:B14794, REGEXMATCH(CID!D11692:D14794, TEXTJOIN(""|"", TRUE, SPLIT(A11692, "";"")))))"),"#N/A")</f>
        <v>#N/A</v>
      </c>
    </row>
    <row r="11693">
      <c r="A11693" s="12" t="str">
        <f>IFERROR(__xludf.DUMMYFUNCTION("TEXTJOIN("";"", TRUE, FILTER(CID!$B$2:$B$14794, CID!B11693=CID!$D$2:$D$14794))"),"#N/A")</f>
        <v>#N/A</v>
      </c>
      <c r="B11693" s="12" t="str">
        <f>IFERROR(__xludf.DUMMYFUNCTION("TEXTJOIN(""; "", TRUE, FILTER(CID!B11693:B14794, REGEXMATCH(CID!D11693:D14794, TEXTJOIN(""|"", TRUE, SPLIT(A11693, "";"")))))"),"#N/A")</f>
        <v>#N/A</v>
      </c>
    </row>
    <row r="11694">
      <c r="A11694" s="12" t="str">
        <f>IFERROR(__xludf.DUMMYFUNCTION("TEXTJOIN("";"", TRUE, FILTER(CID!$B$2:$B$14794, CID!B11694=CID!$D$2:$D$14794))"),"#N/A")</f>
        <v>#N/A</v>
      </c>
      <c r="B11694" s="12" t="str">
        <f>IFERROR(__xludf.DUMMYFUNCTION("TEXTJOIN(""; "", TRUE, FILTER(CID!B11694:B14794, REGEXMATCH(CID!D11694:D14794, TEXTJOIN(""|"", TRUE, SPLIT(A11694, "";"")))))"),"#N/A")</f>
        <v>#N/A</v>
      </c>
    </row>
    <row r="11695">
      <c r="A11695" s="12" t="str">
        <f>IFERROR(__xludf.DUMMYFUNCTION("TEXTJOIN("";"", TRUE, FILTER(CID!$B$2:$B$14794, CID!B11695=CID!$D$2:$D$14794))"),"#N/A")</f>
        <v>#N/A</v>
      </c>
      <c r="B11695" s="12" t="str">
        <f>IFERROR(__xludf.DUMMYFUNCTION("TEXTJOIN(""; "", TRUE, FILTER(CID!B11695:B14794, REGEXMATCH(CID!D11695:D14794, TEXTJOIN(""|"", TRUE, SPLIT(A11695, "";"")))))"),"#N/A")</f>
        <v>#N/A</v>
      </c>
    </row>
    <row r="11696">
      <c r="A11696" s="12" t="str">
        <f>IFERROR(__xludf.DUMMYFUNCTION("TEXTJOIN("";"", TRUE, FILTER(CID!$B$2:$B$14794, CID!B11696=CID!$D$2:$D$14794))"),"#N/A")</f>
        <v>#N/A</v>
      </c>
      <c r="B11696" s="12" t="str">
        <f>IFERROR(__xludf.DUMMYFUNCTION("TEXTJOIN(""; "", TRUE, FILTER(CID!B11696:B14794, REGEXMATCH(CID!D11696:D14794, TEXTJOIN(""|"", TRUE, SPLIT(A11696, "";"")))))"),"#N/A")</f>
        <v>#N/A</v>
      </c>
    </row>
    <row r="11697">
      <c r="A11697" s="12" t="str">
        <f>IFERROR(__xludf.DUMMYFUNCTION("TEXTJOIN("";"", TRUE, FILTER(CID!$B$2:$B$14794, CID!B11697=CID!$D$2:$D$14794))"),"#N/A")</f>
        <v>#N/A</v>
      </c>
      <c r="B11697" s="12" t="str">
        <f>IFERROR(__xludf.DUMMYFUNCTION("TEXTJOIN(""; "", TRUE, FILTER(CID!B11697:B14794, REGEXMATCH(CID!D11697:D14794, TEXTJOIN(""|"", TRUE, SPLIT(A11697, "";"")))))"),"#N/A")</f>
        <v>#N/A</v>
      </c>
    </row>
    <row r="11698">
      <c r="A11698" s="12" t="str">
        <f>IFERROR(__xludf.DUMMYFUNCTION("TEXTJOIN("";"", TRUE, FILTER(CID!$B$2:$B$14794, CID!B11698=CID!$D$2:$D$14794))"),"#N/A")</f>
        <v>#N/A</v>
      </c>
      <c r="B11698" s="12" t="str">
        <f>IFERROR(__xludf.DUMMYFUNCTION("TEXTJOIN(""; "", TRUE, FILTER(CID!B11698:B14794, REGEXMATCH(CID!D11698:D14794, TEXTJOIN(""|"", TRUE, SPLIT(A11698, "";"")))))"),"#N/A")</f>
        <v>#N/A</v>
      </c>
    </row>
    <row r="11699">
      <c r="A11699" s="12" t="str">
        <f>IFERROR(__xludf.DUMMYFUNCTION("TEXTJOIN("";"", TRUE, FILTER(CID!$B$2:$B$14794, CID!B11699=CID!$D$2:$D$14794))"),"#N/A")</f>
        <v>#N/A</v>
      </c>
      <c r="B11699" s="12" t="str">
        <f>IFERROR(__xludf.DUMMYFUNCTION("TEXTJOIN(""; "", TRUE, FILTER(CID!B11699:B14794, REGEXMATCH(CID!D11699:D14794, TEXTJOIN(""|"", TRUE, SPLIT(A11699, "";"")))))"),"#N/A")</f>
        <v>#N/A</v>
      </c>
    </row>
    <row r="11700">
      <c r="A11700" s="12" t="str">
        <f>IFERROR(__xludf.DUMMYFUNCTION("TEXTJOIN("";"", TRUE, FILTER(CID!$B$2:$B$14794, CID!B11700=CID!$D$2:$D$14794))"),"#N/A")</f>
        <v>#N/A</v>
      </c>
      <c r="B11700" s="12" t="str">
        <f>IFERROR(__xludf.DUMMYFUNCTION("TEXTJOIN(""; "", TRUE, FILTER(CID!B11700:B14794, REGEXMATCH(CID!D11700:D14794, TEXTJOIN(""|"", TRUE, SPLIT(A11700, "";"")))))"),"#N/A")</f>
        <v>#N/A</v>
      </c>
    </row>
    <row r="11701">
      <c r="A11701" s="12" t="str">
        <f>IFERROR(__xludf.DUMMYFUNCTION("TEXTJOIN("";"", TRUE, FILTER(CID!$B$2:$B$14794, CID!B11701=CID!$D$2:$D$14794))"),"#N/A")</f>
        <v>#N/A</v>
      </c>
      <c r="B11701" s="12" t="str">
        <f>IFERROR(__xludf.DUMMYFUNCTION("TEXTJOIN(""; "", TRUE, FILTER(CID!B11701:B14794, REGEXMATCH(CID!D11701:D14794, TEXTJOIN(""|"", TRUE, SPLIT(A11701, "";"")))))"),"#N/A")</f>
        <v>#N/A</v>
      </c>
    </row>
    <row r="11702">
      <c r="A11702" s="12" t="str">
        <f>IFERROR(__xludf.DUMMYFUNCTION("TEXTJOIN("";"", TRUE, FILTER(CID!$B$2:$B$14794, CID!B11702=CID!$D$2:$D$14794))"),"#N/A")</f>
        <v>#N/A</v>
      </c>
      <c r="B11702" s="12" t="str">
        <f>IFERROR(__xludf.DUMMYFUNCTION("TEXTJOIN(""; "", TRUE, FILTER(CID!B11702:B14794, REGEXMATCH(CID!D11702:D14794, TEXTJOIN(""|"", TRUE, SPLIT(A11702, "";"")))))"),"#N/A")</f>
        <v>#N/A</v>
      </c>
    </row>
    <row r="11703">
      <c r="A11703" s="12" t="str">
        <f>IFERROR(__xludf.DUMMYFUNCTION("TEXTJOIN("";"", TRUE, FILTER(CID!$B$2:$B$14794, CID!B11703=CID!$D$2:$D$14794))"),"#N/A")</f>
        <v>#N/A</v>
      </c>
      <c r="B11703" s="12" t="str">
        <f>IFERROR(__xludf.DUMMYFUNCTION("TEXTJOIN(""; "", TRUE, FILTER(CID!B11703:B14794, REGEXMATCH(CID!D11703:D14794, TEXTJOIN(""|"", TRUE, SPLIT(A11703, "";"")))))"),"#N/A")</f>
        <v>#N/A</v>
      </c>
    </row>
    <row r="11704">
      <c r="A11704" s="12" t="str">
        <f>IFERROR(__xludf.DUMMYFUNCTION("TEXTJOIN("";"", TRUE, FILTER(CID!$B$2:$B$14794, CID!B11704=CID!$D$2:$D$14794))"),"#N/A")</f>
        <v>#N/A</v>
      </c>
      <c r="B11704" s="12" t="str">
        <f>IFERROR(__xludf.DUMMYFUNCTION("TEXTJOIN(""; "", TRUE, FILTER(CID!B11704:B14794, REGEXMATCH(CID!D11704:D14794, TEXTJOIN(""|"", TRUE, SPLIT(A11704, "";"")))))"),"#N/A")</f>
        <v>#N/A</v>
      </c>
    </row>
    <row r="11705">
      <c r="A11705" s="12" t="str">
        <f>IFERROR(__xludf.DUMMYFUNCTION("TEXTJOIN("";"", TRUE, FILTER(CID!$B$2:$B$14794, CID!B11705=CID!$D$2:$D$14794))"),"#N/A")</f>
        <v>#N/A</v>
      </c>
      <c r="B11705" s="12" t="str">
        <f>IFERROR(__xludf.DUMMYFUNCTION("TEXTJOIN(""; "", TRUE, FILTER(CID!B11705:B14794, REGEXMATCH(CID!D11705:D14794, TEXTJOIN(""|"", TRUE, SPLIT(A11705, "";"")))))"),"#N/A")</f>
        <v>#N/A</v>
      </c>
    </row>
    <row r="11706">
      <c r="A11706" s="12" t="str">
        <f>IFERROR(__xludf.DUMMYFUNCTION("TEXTJOIN("";"", TRUE, FILTER(CID!$B$2:$B$14794, CID!B11706=CID!$D$2:$D$14794))"),"#N/A")</f>
        <v>#N/A</v>
      </c>
      <c r="B11706" s="12" t="str">
        <f>IFERROR(__xludf.DUMMYFUNCTION("TEXTJOIN(""; "", TRUE, FILTER(CID!B11706:B14794, REGEXMATCH(CID!D11706:D14794, TEXTJOIN(""|"", TRUE, SPLIT(A11706, "";"")))))"),"#N/A")</f>
        <v>#N/A</v>
      </c>
    </row>
    <row r="11707">
      <c r="A11707" s="12" t="str">
        <f>IFERROR(__xludf.DUMMYFUNCTION("TEXTJOIN("";"", TRUE, FILTER(CID!$B$2:$B$14794, CID!B11707=CID!$D$2:$D$14794))"),"#N/A")</f>
        <v>#N/A</v>
      </c>
      <c r="B11707" s="12" t="str">
        <f>IFERROR(__xludf.DUMMYFUNCTION("TEXTJOIN(""; "", TRUE, FILTER(CID!B11707:B14794, REGEXMATCH(CID!D11707:D14794, TEXTJOIN(""|"", TRUE, SPLIT(A11707, "";"")))))"),"#N/A")</f>
        <v>#N/A</v>
      </c>
    </row>
    <row r="11708">
      <c r="A11708" s="12" t="str">
        <f>IFERROR(__xludf.DUMMYFUNCTION("TEXTJOIN("";"", TRUE, FILTER(CID!$B$2:$B$14794, CID!B11708=CID!$D$2:$D$14794))"),"#N/A")</f>
        <v>#N/A</v>
      </c>
      <c r="B11708" s="12" t="str">
        <f>IFERROR(__xludf.DUMMYFUNCTION("TEXTJOIN(""; "", TRUE, FILTER(CID!B11708:B14794, REGEXMATCH(CID!D11708:D14794, TEXTJOIN(""|"", TRUE, SPLIT(A11708, "";"")))))"),"#N/A")</f>
        <v>#N/A</v>
      </c>
    </row>
    <row r="11709">
      <c r="A11709" s="12" t="str">
        <f>IFERROR(__xludf.DUMMYFUNCTION("TEXTJOIN("";"", TRUE, FILTER(CID!$B$2:$B$14794, CID!B11709=CID!$D$2:$D$14794))"),"#N/A")</f>
        <v>#N/A</v>
      </c>
      <c r="B11709" s="12" t="str">
        <f>IFERROR(__xludf.DUMMYFUNCTION("TEXTJOIN(""; "", TRUE, FILTER(CID!B11709:B14794, REGEXMATCH(CID!D11709:D14794, TEXTJOIN(""|"", TRUE, SPLIT(A11709, "";"")))))"),"#N/A")</f>
        <v>#N/A</v>
      </c>
    </row>
    <row r="11710">
      <c r="A11710" s="12" t="str">
        <f>IFERROR(__xludf.DUMMYFUNCTION("TEXTJOIN("";"", TRUE, FILTER(CID!$B$2:$B$14794, CID!B11710=CID!$D$2:$D$14794))"),"#N/A")</f>
        <v>#N/A</v>
      </c>
      <c r="B11710" s="12" t="str">
        <f>IFERROR(__xludf.DUMMYFUNCTION("TEXTJOIN(""; "", TRUE, FILTER(CID!B11710:B14794, REGEXMATCH(CID!D11710:D14794, TEXTJOIN(""|"", TRUE, SPLIT(A11710, "";"")))))"),"#N/A")</f>
        <v>#N/A</v>
      </c>
    </row>
    <row r="11711">
      <c r="A11711" s="12" t="str">
        <f>IFERROR(__xludf.DUMMYFUNCTION("TEXTJOIN("";"", TRUE, FILTER(CID!$B$2:$B$14794, CID!B11711=CID!$D$2:$D$14794))"),"#N/A")</f>
        <v>#N/A</v>
      </c>
      <c r="B11711" s="12" t="str">
        <f>IFERROR(__xludf.DUMMYFUNCTION("TEXTJOIN(""; "", TRUE, FILTER(CID!B11711:B14794, REGEXMATCH(CID!D11711:D14794, TEXTJOIN(""|"", TRUE, SPLIT(A11711, "";"")))))"),"#N/A")</f>
        <v>#N/A</v>
      </c>
    </row>
    <row r="11712">
      <c r="A11712" s="12" t="str">
        <f>IFERROR(__xludf.DUMMYFUNCTION("TEXTJOIN("";"", TRUE, FILTER(CID!$B$2:$B$14794, CID!B11712=CID!$D$2:$D$14794))"),"#N/A")</f>
        <v>#N/A</v>
      </c>
      <c r="B11712" s="12" t="str">
        <f>IFERROR(__xludf.DUMMYFUNCTION("TEXTJOIN(""; "", TRUE, FILTER(CID!B11712:B14794, REGEXMATCH(CID!D11712:D14794, TEXTJOIN(""|"", TRUE, SPLIT(A11712, "";"")))))"),"#N/A")</f>
        <v>#N/A</v>
      </c>
    </row>
    <row r="11713">
      <c r="A11713" s="12" t="str">
        <f>IFERROR(__xludf.DUMMYFUNCTION("TEXTJOIN("";"", TRUE, FILTER(CID!$B$2:$B$14794, CID!B11713=CID!$D$2:$D$14794))"),"#N/A")</f>
        <v>#N/A</v>
      </c>
      <c r="B11713" s="12" t="str">
        <f>IFERROR(__xludf.DUMMYFUNCTION("TEXTJOIN(""; "", TRUE, FILTER(CID!B11713:B14794, REGEXMATCH(CID!D11713:D14794, TEXTJOIN(""|"", TRUE, SPLIT(A11713, "";"")))))"),"#N/A")</f>
        <v>#N/A</v>
      </c>
    </row>
    <row r="11714">
      <c r="A11714" s="12" t="str">
        <f>IFERROR(__xludf.DUMMYFUNCTION("TEXTJOIN("";"", TRUE, FILTER(CID!$B$2:$B$14794, CID!B11714=CID!$D$2:$D$14794))"),"#N/A")</f>
        <v>#N/A</v>
      </c>
      <c r="B11714" s="12" t="str">
        <f>IFERROR(__xludf.DUMMYFUNCTION("TEXTJOIN(""; "", TRUE, FILTER(CID!B11714:B14794, REGEXMATCH(CID!D11714:D14794, TEXTJOIN(""|"", TRUE, SPLIT(A11714, "";"")))))"),"#N/A")</f>
        <v>#N/A</v>
      </c>
    </row>
    <row r="11715">
      <c r="A11715" s="12" t="str">
        <f>IFERROR(__xludf.DUMMYFUNCTION("TEXTJOIN("";"", TRUE, FILTER(CID!$B$2:$B$14794, CID!B11715=CID!$D$2:$D$14794))"),"#N/A")</f>
        <v>#N/A</v>
      </c>
      <c r="B11715" s="12" t="str">
        <f>IFERROR(__xludf.DUMMYFUNCTION("TEXTJOIN(""; "", TRUE, FILTER(CID!B11715:B14794, REGEXMATCH(CID!D11715:D14794, TEXTJOIN(""|"", TRUE, SPLIT(A11715, "";"")))))"),"#N/A")</f>
        <v>#N/A</v>
      </c>
    </row>
    <row r="11716">
      <c r="A11716" s="12" t="str">
        <f>IFERROR(__xludf.DUMMYFUNCTION("TEXTJOIN("";"", TRUE, FILTER(CID!$B$2:$B$14794, CID!B11716=CID!$D$2:$D$14794))"),"#N/A")</f>
        <v>#N/A</v>
      </c>
      <c r="B11716" s="12" t="str">
        <f>IFERROR(__xludf.DUMMYFUNCTION("TEXTJOIN(""; "", TRUE, FILTER(CID!B11716:B14794, REGEXMATCH(CID!D11716:D14794, TEXTJOIN(""|"", TRUE, SPLIT(A11716, "";"")))))"),"#N/A")</f>
        <v>#N/A</v>
      </c>
    </row>
    <row r="11717">
      <c r="A11717" s="12" t="str">
        <f>IFERROR(__xludf.DUMMYFUNCTION("TEXTJOIN("";"", TRUE, FILTER(CID!$B$2:$B$14794, CID!B11717=CID!$D$2:$D$14794))"),"#N/A")</f>
        <v>#N/A</v>
      </c>
      <c r="B11717" s="12" t="str">
        <f>IFERROR(__xludf.DUMMYFUNCTION("TEXTJOIN(""; "", TRUE, FILTER(CID!B11717:B14794, REGEXMATCH(CID!D11717:D14794, TEXTJOIN(""|"", TRUE, SPLIT(A11717, "";"")))))"),"#N/A")</f>
        <v>#N/A</v>
      </c>
    </row>
    <row r="11718">
      <c r="A11718" s="12" t="str">
        <f>IFERROR(__xludf.DUMMYFUNCTION("TEXTJOIN("";"", TRUE, FILTER(CID!$B$2:$B$14794, CID!B11718=CID!$D$2:$D$14794))"),"#N/A")</f>
        <v>#N/A</v>
      </c>
      <c r="B11718" s="12" t="str">
        <f>IFERROR(__xludf.DUMMYFUNCTION("TEXTJOIN(""; "", TRUE, FILTER(CID!B11718:B14794, REGEXMATCH(CID!D11718:D14794, TEXTJOIN(""|"", TRUE, SPLIT(A11718, "";"")))))"),"#N/A")</f>
        <v>#N/A</v>
      </c>
    </row>
    <row r="11719">
      <c r="A11719" s="12" t="str">
        <f>IFERROR(__xludf.DUMMYFUNCTION("TEXTJOIN("";"", TRUE, FILTER(CID!$B$2:$B$14794, CID!B11719=CID!$D$2:$D$14794))"),"#N/A")</f>
        <v>#N/A</v>
      </c>
      <c r="B11719" s="12" t="str">
        <f>IFERROR(__xludf.DUMMYFUNCTION("TEXTJOIN(""; "", TRUE, FILTER(CID!B11719:B14794, REGEXMATCH(CID!D11719:D14794, TEXTJOIN(""|"", TRUE, SPLIT(A11719, "";"")))))"),"#N/A")</f>
        <v>#N/A</v>
      </c>
    </row>
    <row r="11720">
      <c r="A11720" s="12" t="str">
        <f>IFERROR(__xludf.DUMMYFUNCTION("TEXTJOIN("";"", TRUE, FILTER(CID!$B$2:$B$14794, CID!B11720=CID!$D$2:$D$14794))"),"#N/A")</f>
        <v>#N/A</v>
      </c>
      <c r="B11720" s="12" t="str">
        <f>IFERROR(__xludf.DUMMYFUNCTION("TEXTJOIN(""; "", TRUE, FILTER(CID!B11720:B14794, REGEXMATCH(CID!D11720:D14794, TEXTJOIN(""|"", TRUE, SPLIT(A11720, "";"")))))"),"#N/A")</f>
        <v>#N/A</v>
      </c>
    </row>
    <row r="11721">
      <c r="A11721" s="12" t="str">
        <f>IFERROR(__xludf.DUMMYFUNCTION("TEXTJOIN("";"", TRUE, FILTER(CID!$B$2:$B$14794, CID!B11721=CID!$D$2:$D$14794))"),"#N/A")</f>
        <v>#N/A</v>
      </c>
      <c r="B11721" s="12" t="str">
        <f>IFERROR(__xludf.DUMMYFUNCTION("TEXTJOIN(""; "", TRUE, FILTER(CID!B11721:B14794, REGEXMATCH(CID!D11721:D14794, TEXTJOIN(""|"", TRUE, SPLIT(A11721, "";"")))))"),"#N/A")</f>
        <v>#N/A</v>
      </c>
    </row>
    <row r="11722">
      <c r="A11722" s="12" t="str">
        <f>IFERROR(__xludf.DUMMYFUNCTION("TEXTJOIN("";"", TRUE, FILTER(CID!$B$2:$B$14794, CID!B11722=CID!$D$2:$D$14794))"),"#N/A")</f>
        <v>#N/A</v>
      </c>
      <c r="B11722" s="12" t="str">
        <f>IFERROR(__xludf.DUMMYFUNCTION("TEXTJOIN(""; "", TRUE, FILTER(CID!B11722:B14794, REGEXMATCH(CID!D11722:D14794, TEXTJOIN(""|"", TRUE, SPLIT(A11722, "";"")))))"),"#N/A")</f>
        <v>#N/A</v>
      </c>
    </row>
    <row r="11723">
      <c r="A11723" s="12" t="str">
        <f>IFERROR(__xludf.DUMMYFUNCTION("TEXTJOIN("";"", TRUE, FILTER(CID!$B$2:$B$14794, CID!B11723=CID!$D$2:$D$14794))"),"#N/A")</f>
        <v>#N/A</v>
      </c>
      <c r="B11723" s="12" t="str">
        <f>IFERROR(__xludf.DUMMYFUNCTION("TEXTJOIN(""; "", TRUE, FILTER(CID!B11723:B14794, REGEXMATCH(CID!D11723:D14794, TEXTJOIN(""|"", TRUE, SPLIT(A11723, "";"")))))"),"#N/A")</f>
        <v>#N/A</v>
      </c>
    </row>
    <row r="11724">
      <c r="A11724" s="12" t="str">
        <f>IFERROR(__xludf.DUMMYFUNCTION("TEXTJOIN("";"", TRUE, FILTER(CID!$B$2:$B$14794, CID!B11724=CID!$D$2:$D$14794))"),"#N/A")</f>
        <v>#N/A</v>
      </c>
      <c r="B11724" s="12" t="str">
        <f>IFERROR(__xludf.DUMMYFUNCTION("TEXTJOIN(""; "", TRUE, FILTER(CID!B11724:B14794, REGEXMATCH(CID!D11724:D14794, TEXTJOIN(""|"", TRUE, SPLIT(A11724, "";"")))))"),"#N/A")</f>
        <v>#N/A</v>
      </c>
    </row>
    <row r="11725">
      <c r="A11725" s="12" t="str">
        <f>IFERROR(__xludf.DUMMYFUNCTION("TEXTJOIN("";"", TRUE, FILTER(CID!$B$2:$B$14794, CID!B11725=CID!$D$2:$D$14794))"),"#N/A")</f>
        <v>#N/A</v>
      </c>
      <c r="B11725" s="12" t="str">
        <f>IFERROR(__xludf.DUMMYFUNCTION("TEXTJOIN(""; "", TRUE, FILTER(CID!B11725:B14794, REGEXMATCH(CID!D11725:D14794, TEXTJOIN(""|"", TRUE, SPLIT(A11725, "";"")))))"),"#N/A")</f>
        <v>#N/A</v>
      </c>
    </row>
    <row r="11726">
      <c r="A11726" s="12" t="str">
        <f>IFERROR(__xludf.DUMMYFUNCTION("TEXTJOIN("";"", TRUE, FILTER(CID!$B$2:$B$14794, CID!B11726=CID!$D$2:$D$14794))"),"#N/A")</f>
        <v>#N/A</v>
      </c>
      <c r="B11726" s="12" t="str">
        <f>IFERROR(__xludf.DUMMYFUNCTION("TEXTJOIN(""; "", TRUE, FILTER(CID!B11726:B14794, REGEXMATCH(CID!D11726:D14794, TEXTJOIN(""|"", TRUE, SPLIT(A11726, "";"")))))"),"#N/A")</f>
        <v>#N/A</v>
      </c>
    </row>
    <row r="11727">
      <c r="A11727" s="12" t="str">
        <f>IFERROR(__xludf.DUMMYFUNCTION("TEXTJOIN("";"", TRUE, FILTER(CID!$B$2:$B$14794, CID!B11727=CID!$D$2:$D$14794))"),"#N/A")</f>
        <v>#N/A</v>
      </c>
      <c r="B11727" s="12" t="str">
        <f>IFERROR(__xludf.DUMMYFUNCTION("TEXTJOIN(""; "", TRUE, FILTER(CID!B11727:B14794, REGEXMATCH(CID!D11727:D14794, TEXTJOIN(""|"", TRUE, SPLIT(A11727, "";"")))))"),"#N/A")</f>
        <v>#N/A</v>
      </c>
    </row>
    <row r="11728">
      <c r="A11728" s="12" t="str">
        <f>IFERROR(__xludf.DUMMYFUNCTION("TEXTJOIN("";"", TRUE, FILTER(CID!$B$2:$B$14794, CID!B11728=CID!$D$2:$D$14794))"),"#N/A")</f>
        <v>#N/A</v>
      </c>
      <c r="B11728" s="12" t="str">
        <f>IFERROR(__xludf.DUMMYFUNCTION("TEXTJOIN(""; "", TRUE, FILTER(CID!B11728:B14794, REGEXMATCH(CID!D11728:D14794, TEXTJOIN(""|"", TRUE, SPLIT(A11728, "";"")))))"),"#N/A")</f>
        <v>#N/A</v>
      </c>
    </row>
    <row r="11729">
      <c r="A11729" s="12" t="str">
        <f>IFERROR(__xludf.DUMMYFUNCTION("TEXTJOIN("";"", TRUE, FILTER(CID!$B$2:$B$14794, CID!B11729=CID!$D$2:$D$14794))"),"#N/A")</f>
        <v>#N/A</v>
      </c>
      <c r="B11729" s="12" t="str">
        <f>IFERROR(__xludf.DUMMYFUNCTION("TEXTJOIN(""; "", TRUE, FILTER(CID!B11729:B14794, REGEXMATCH(CID!D11729:D14794, TEXTJOIN(""|"", TRUE, SPLIT(A11729, "";"")))))"),"#N/A")</f>
        <v>#N/A</v>
      </c>
    </row>
    <row r="11730">
      <c r="A11730" s="12" t="str">
        <f>IFERROR(__xludf.DUMMYFUNCTION("TEXTJOIN("";"", TRUE, FILTER(CID!$B$2:$B$14794, CID!B11730=CID!$D$2:$D$14794))"),"#N/A")</f>
        <v>#N/A</v>
      </c>
      <c r="B11730" s="12" t="str">
        <f>IFERROR(__xludf.DUMMYFUNCTION("TEXTJOIN(""; "", TRUE, FILTER(CID!B11730:B14794, REGEXMATCH(CID!D11730:D14794, TEXTJOIN(""|"", TRUE, SPLIT(A11730, "";"")))))"),"#N/A")</f>
        <v>#N/A</v>
      </c>
    </row>
    <row r="11731">
      <c r="A11731" s="12" t="str">
        <f>IFERROR(__xludf.DUMMYFUNCTION("TEXTJOIN("";"", TRUE, FILTER(CID!$B$2:$B$14794, CID!B11731=CID!$D$2:$D$14794))"),"#N/A")</f>
        <v>#N/A</v>
      </c>
      <c r="B11731" s="12" t="str">
        <f>IFERROR(__xludf.DUMMYFUNCTION("TEXTJOIN(""; "", TRUE, FILTER(CID!B11731:B14794, REGEXMATCH(CID!D11731:D14794, TEXTJOIN(""|"", TRUE, SPLIT(A11731, "";"")))))"),"#N/A")</f>
        <v>#N/A</v>
      </c>
    </row>
    <row r="11732">
      <c r="A11732" s="12" t="str">
        <f>IFERROR(__xludf.DUMMYFUNCTION("TEXTJOIN("";"", TRUE, FILTER(CID!$B$2:$B$14794, CID!B11732=CID!$D$2:$D$14794))"),"#N/A")</f>
        <v>#N/A</v>
      </c>
      <c r="B11732" s="12" t="str">
        <f>IFERROR(__xludf.DUMMYFUNCTION("TEXTJOIN(""; "", TRUE, FILTER(CID!B11732:B14794, REGEXMATCH(CID!D11732:D14794, TEXTJOIN(""|"", TRUE, SPLIT(A11732, "";"")))))"),"#N/A")</f>
        <v>#N/A</v>
      </c>
    </row>
    <row r="11733">
      <c r="A11733" s="12" t="str">
        <f>IFERROR(__xludf.DUMMYFUNCTION("TEXTJOIN("";"", TRUE, FILTER(CID!$B$2:$B$14794, CID!B11733=CID!$D$2:$D$14794))"),"#N/A")</f>
        <v>#N/A</v>
      </c>
      <c r="B11733" s="12" t="str">
        <f>IFERROR(__xludf.DUMMYFUNCTION("TEXTJOIN(""; "", TRUE, FILTER(CID!B11733:B14794, REGEXMATCH(CID!D11733:D14794, TEXTJOIN(""|"", TRUE, SPLIT(A11733, "";"")))))"),"#N/A")</f>
        <v>#N/A</v>
      </c>
    </row>
    <row r="11734">
      <c r="A11734" s="12" t="str">
        <f>IFERROR(__xludf.DUMMYFUNCTION("TEXTJOIN("";"", TRUE, FILTER(CID!$B$2:$B$14794, CID!B11734=CID!$D$2:$D$14794))"),"#N/A")</f>
        <v>#N/A</v>
      </c>
      <c r="B11734" s="12" t="str">
        <f>IFERROR(__xludf.DUMMYFUNCTION("TEXTJOIN(""; "", TRUE, FILTER(CID!B11734:B14794, REGEXMATCH(CID!D11734:D14794, TEXTJOIN(""|"", TRUE, SPLIT(A11734, "";"")))))"),"#N/A")</f>
        <v>#N/A</v>
      </c>
    </row>
    <row r="11735">
      <c r="A11735" s="12" t="str">
        <f>IFERROR(__xludf.DUMMYFUNCTION("TEXTJOIN("";"", TRUE, FILTER(CID!$B$2:$B$14794, CID!B11735=CID!$D$2:$D$14794))"),"#N/A")</f>
        <v>#N/A</v>
      </c>
      <c r="B11735" s="12" t="str">
        <f>IFERROR(__xludf.DUMMYFUNCTION("TEXTJOIN(""; "", TRUE, FILTER(CID!B11735:B14794, REGEXMATCH(CID!D11735:D14794, TEXTJOIN(""|"", TRUE, SPLIT(A11735, "";"")))))"),"#N/A")</f>
        <v>#N/A</v>
      </c>
    </row>
    <row r="11736">
      <c r="A11736" s="12" t="str">
        <f>IFERROR(__xludf.DUMMYFUNCTION("TEXTJOIN("";"", TRUE, FILTER(CID!$B$2:$B$14794, CID!B11736=CID!$D$2:$D$14794))"),"#N/A")</f>
        <v>#N/A</v>
      </c>
      <c r="B11736" s="12" t="str">
        <f>IFERROR(__xludf.DUMMYFUNCTION("TEXTJOIN(""; "", TRUE, FILTER(CID!B11736:B14794, REGEXMATCH(CID!D11736:D14794, TEXTJOIN(""|"", TRUE, SPLIT(A11736, "";"")))))"),"#N/A")</f>
        <v>#N/A</v>
      </c>
    </row>
    <row r="11737">
      <c r="A11737" s="12" t="str">
        <f>IFERROR(__xludf.DUMMYFUNCTION("TEXTJOIN("";"", TRUE, FILTER(CID!$B$2:$B$14794, CID!B11737=CID!$D$2:$D$14794))"),"#N/A")</f>
        <v>#N/A</v>
      </c>
      <c r="B11737" s="12" t="str">
        <f>IFERROR(__xludf.DUMMYFUNCTION("TEXTJOIN(""; "", TRUE, FILTER(CID!B11737:B14794, REGEXMATCH(CID!D11737:D14794, TEXTJOIN(""|"", TRUE, SPLIT(A11737, "";"")))))"),"#N/A")</f>
        <v>#N/A</v>
      </c>
    </row>
    <row r="11738">
      <c r="A11738" s="12" t="str">
        <f>IFERROR(__xludf.DUMMYFUNCTION("TEXTJOIN("";"", TRUE, FILTER(CID!$B$2:$B$14794, CID!B11738=CID!$D$2:$D$14794))"),"#N/A")</f>
        <v>#N/A</v>
      </c>
      <c r="B11738" s="12" t="str">
        <f>IFERROR(__xludf.DUMMYFUNCTION("TEXTJOIN(""; "", TRUE, FILTER(CID!B11738:B14794, REGEXMATCH(CID!D11738:D14794, TEXTJOIN(""|"", TRUE, SPLIT(A11738, "";"")))))"),"#N/A")</f>
        <v>#N/A</v>
      </c>
    </row>
    <row r="11739">
      <c r="A11739" s="12" t="str">
        <f>IFERROR(__xludf.DUMMYFUNCTION("TEXTJOIN("";"", TRUE, FILTER(CID!$B$2:$B$14794, CID!B11739=CID!$D$2:$D$14794))"),"#N/A")</f>
        <v>#N/A</v>
      </c>
      <c r="B11739" s="12" t="str">
        <f>IFERROR(__xludf.DUMMYFUNCTION("TEXTJOIN(""; "", TRUE, FILTER(CID!B11739:B14794, REGEXMATCH(CID!D11739:D14794, TEXTJOIN(""|"", TRUE, SPLIT(A11739, "";"")))))"),"#N/A")</f>
        <v>#N/A</v>
      </c>
    </row>
    <row r="11740">
      <c r="A11740" s="12" t="str">
        <f>IFERROR(__xludf.DUMMYFUNCTION("TEXTJOIN("";"", TRUE, FILTER(CID!$B$2:$B$14794, CID!B11740=CID!$D$2:$D$14794))"),"#N/A")</f>
        <v>#N/A</v>
      </c>
      <c r="B11740" s="12" t="str">
        <f>IFERROR(__xludf.DUMMYFUNCTION("TEXTJOIN(""; "", TRUE, FILTER(CID!B11740:B14794, REGEXMATCH(CID!D11740:D14794, TEXTJOIN(""|"", TRUE, SPLIT(A11740, "";"")))))"),"#N/A")</f>
        <v>#N/A</v>
      </c>
    </row>
    <row r="11741">
      <c r="A11741" s="12" t="str">
        <f>IFERROR(__xludf.DUMMYFUNCTION("TEXTJOIN("";"", TRUE, FILTER(CID!$B$2:$B$14794, CID!B11741=CID!$D$2:$D$14794))"),"#N/A")</f>
        <v>#N/A</v>
      </c>
      <c r="B11741" s="12" t="str">
        <f>IFERROR(__xludf.DUMMYFUNCTION("TEXTJOIN(""; "", TRUE, FILTER(CID!B11741:B14794, REGEXMATCH(CID!D11741:D14794, TEXTJOIN(""|"", TRUE, SPLIT(A11741, "";"")))))"),"#N/A")</f>
        <v>#N/A</v>
      </c>
    </row>
    <row r="11742">
      <c r="A11742" s="12" t="str">
        <f>IFERROR(__xludf.DUMMYFUNCTION("TEXTJOIN("";"", TRUE, FILTER(CID!$B$2:$B$14794, CID!B11742=CID!$D$2:$D$14794))"),"#N/A")</f>
        <v>#N/A</v>
      </c>
      <c r="B11742" s="12" t="str">
        <f>IFERROR(__xludf.DUMMYFUNCTION("TEXTJOIN(""; "", TRUE, FILTER(CID!B11742:B14794, REGEXMATCH(CID!D11742:D14794, TEXTJOIN(""|"", TRUE, SPLIT(A11742, "";"")))))"),"#N/A")</f>
        <v>#N/A</v>
      </c>
    </row>
    <row r="11743">
      <c r="A11743" s="12" t="str">
        <f>IFERROR(__xludf.DUMMYFUNCTION("TEXTJOIN("";"", TRUE, FILTER(CID!$B$2:$B$14794, CID!B11743=CID!$D$2:$D$14794))"),"#N/A")</f>
        <v>#N/A</v>
      </c>
      <c r="B11743" s="12" t="str">
        <f>IFERROR(__xludf.DUMMYFUNCTION("TEXTJOIN(""; "", TRUE, FILTER(CID!B11743:B14794, REGEXMATCH(CID!D11743:D14794, TEXTJOIN(""|"", TRUE, SPLIT(A11743, "";"")))))"),"#N/A")</f>
        <v>#N/A</v>
      </c>
    </row>
    <row r="11744">
      <c r="A11744" s="12" t="str">
        <f>IFERROR(__xludf.DUMMYFUNCTION("TEXTJOIN("";"", TRUE, FILTER(CID!$B$2:$B$14794, CID!B11744=CID!$D$2:$D$14794))"),"#N/A")</f>
        <v>#N/A</v>
      </c>
      <c r="B11744" s="12" t="str">
        <f>IFERROR(__xludf.DUMMYFUNCTION("TEXTJOIN(""; "", TRUE, FILTER(CID!B11744:B14794, REGEXMATCH(CID!D11744:D14794, TEXTJOIN(""|"", TRUE, SPLIT(A11744, "";"")))))"),"#N/A")</f>
        <v>#N/A</v>
      </c>
    </row>
    <row r="11745">
      <c r="A11745" s="12" t="str">
        <f>IFERROR(__xludf.DUMMYFUNCTION("TEXTJOIN("";"", TRUE, FILTER(CID!$B$2:$B$14794, CID!B11745=CID!$D$2:$D$14794))"),"#N/A")</f>
        <v>#N/A</v>
      </c>
      <c r="B11745" s="12" t="str">
        <f>IFERROR(__xludf.DUMMYFUNCTION("TEXTJOIN(""; "", TRUE, FILTER(CID!B11745:B14794, REGEXMATCH(CID!D11745:D14794, TEXTJOIN(""|"", TRUE, SPLIT(A11745, "";"")))))"),"#N/A")</f>
        <v>#N/A</v>
      </c>
    </row>
    <row r="11746">
      <c r="A11746" s="12" t="str">
        <f>IFERROR(__xludf.DUMMYFUNCTION("TEXTJOIN("";"", TRUE, FILTER(CID!$B$2:$B$14794, CID!B11746=CID!$D$2:$D$14794))"),"#N/A")</f>
        <v>#N/A</v>
      </c>
      <c r="B11746" s="12" t="str">
        <f>IFERROR(__xludf.DUMMYFUNCTION("TEXTJOIN(""; "", TRUE, FILTER(CID!B11746:B14794, REGEXMATCH(CID!D11746:D14794, TEXTJOIN(""|"", TRUE, SPLIT(A11746, "";"")))))"),"#N/A")</f>
        <v>#N/A</v>
      </c>
    </row>
    <row r="11747">
      <c r="A11747" s="12" t="str">
        <f>IFERROR(__xludf.DUMMYFUNCTION("TEXTJOIN("";"", TRUE, FILTER(CID!$B$2:$B$14794, CID!B11747=CID!$D$2:$D$14794))"),"#N/A")</f>
        <v>#N/A</v>
      </c>
      <c r="B11747" s="12" t="str">
        <f>IFERROR(__xludf.DUMMYFUNCTION("TEXTJOIN(""; "", TRUE, FILTER(CID!B11747:B14794, REGEXMATCH(CID!D11747:D14794, TEXTJOIN(""|"", TRUE, SPLIT(A11747, "";"")))))"),"#N/A")</f>
        <v>#N/A</v>
      </c>
    </row>
    <row r="11748">
      <c r="A11748" s="12" t="str">
        <f>IFERROR(__xludf.DUMMYFUNCTION("TEXTJOIN("";"", TRUE, FILTER(CID!$B$2:$B$14794, CID!B11748=CID!$D$2:$D$14794))"),"#N/A")</f>
        <v>#N/A</v>
      </c>
      <c r="B11748" s="12" t="str">
        <f>IFERROR(__xludf.DUMMYFUNCTION("TEXTJOIN(""; "", TRUE, FILTER(CID!B11748:B14794, REGEXMATCH(CID!D11748:D14794, TEXTJOIN(""|"", TRUE, SPLIT(A11748, "";"")))))"),"#N/A")</f>
        <v>#N/A</v>
      </c>
    </row>
    <row r="11749">
      <c r="A11749" s="12" t="str">
        <f>IFERROR(__xludf.DUMMYFUNCTION("TEXTJOIN("";"", TRUE, FILTER(CID!$B$2:$B$14794, CID!B11749=CID!$D$2:$D$14794))"),"#N/A")</f>
        <v>#N/A</v>
      </c>
      <c r="B11749" s="12" t="str">
        <f>IFERROR(__xludf.DUMMYFUNCTION("TEXTJOIN(""; "", TRUE, FILTER(CID!B11749:B14794, REGEXMATCH(CID!D11749:D14794, TEXTJOIN(""|"", TRUE, SPLIT(A11749, "";"")))))"),"#N/A")</f>
        <v>#N/A</v>
      </c>
    </row>
    <row r="11750">
      <c r="A11750" s="12" t="str">
        <f>IFERROR(__xludf.DUMMYFUNCTION("TEXTJOIN("";"", TRUE, FILTER(CID!$B$2:$B$14794, CID!B11750=CID!$D$2:$D$14794))"),"#N/A")</f>
        <v>#N/A</v>
      </c>
      <c r="B11750" s="12" t="str">
        <f>IFERROR(__xludf.DUMMYFUNCTION("TEXTJOIN(""; "", TRUE, FILTER(CID!B11750:B14794, REGEXMATCH(CID!D11750:D14794, TEXTJOIN(""|"", TRUE, SPLIT(A11750, "";"")))))"),"#N/A")</f>
        <v>#N/A</v>
      </c>
    </row>
    <row r="11751">
      <c r="A11751" s="12" t="str">
        <f>IFERROR(__xludf.DUMMYFUNCTION("TEXTJOIN("";"", TRUE, FILTER(CID!$B$2:$B$14794, CID!B11751=CID!$D$2:$D$14794))"),"#N/A")</f>
        <v>#N/A</v>
      </c>
      <c r="B11751" s="12" t="str">
        <f>IFERROR(__xludf.DUMMYFUNCTION("TEXTJOIN(""; "", TRUE, FILTER(CID!B11751:B14794, REGEXMATCH(CID!D11751:D14794, TEXTJOIN(""|"", TRUE, SPLIT(A11751, "";"")))))"),"#N/A")</f>
        <v>#N/A</v>
      </c>
    </row>
    <row r="11752">
      <c r="A11752" s="12" t="str">
        <f>IFERROR(__xludf.DUMMYFUNCTION("TEXTJOIN("";"", TRUE, FILTER(CID!$B$2:$B$14794, CID!B11752=CID!$D$2:$D$14794))"),"#N/A")</f>
        <v>#N/A</v>
      </c>
      <c r="B11752" s="12" t="str">
        <f>IFERROR(__xludf.DUMMYFUNCTION("TEXTJOIN(""; "", TRUE, FILTER(CID!B11752:B14794, REGEXMATCH(CID!D11752:D14794, TEXTJOIN(""|"", TRUE, SPLIT(A11752, "";"")))))"),"#N/A")</f>
        <v>#N/A</v>
      </c>
    </row>
    <row r="11753">
      <c r="A11753" s="12" t="str">
        <f>IFERROR(__xludf.DUMMYFUNCTION("TEXTJOIN("";"", TRUE, FILTER(CID!$B$2:$B$14794, CID!B11753=CID!$D$2:$D$14794))"),"#N/A")</f>
        <v>#N/A</v>
      </c>
      <c r="B11753" s="12" t="str">
        <f>IFERROR(__xludf.DUMMYFUNCTION("TEXTJOIN(""; "", TRUE, FILTER(CID!B11753:B14794, REGEXMATCH(CID!D11753:D14794, TEXTJOIN(""|"", TRUE, SPLIT(A11753, "";"")))))"),"#N/A")</f>
        <v>#N/A</v>
      </c>
    </row>
    <row r="11754">
      <c r="A11754" s="12" t="str">
        <f>IFERROR(__xludf.DUMMYFUNCTION("TEXTJOIN("";"", TRUE, FILTER(CID!$B$2:$B$14794, CID!B11754=CID!$D$2:$D$14794))"),"#N/A")</f>
        <v>#N/A</v>
      </c>
      <c r="B11754" s="12" t="str">
        <f>IFERROR(__xludf.DUMMYFUNCTION("TEXTJOIN(""; "", TRUE, FILTER(CID!B11754:B14794, REGEXMATCH(CID!D11754:D14794, TEXTJOIN(""|"", TRUE, SPLIT(A11754, "";"")))))"),"#N/A")</f>
        <v>#N/A</v>
      </c>
    </row>
    <row r="11755">
      <c r="A11755" s="12" t="str">
        <f>IFERROR(__xludf.DUMMYFUNCTION("TEXTJOIN("";"", TRUE, FILTER(CID!$B$2:$B$14794, CID!B11755=CID!$D$2:$D$14794))"),"#N/A")</f>
        <v>#N/A</v>
      </c>
      <c r="B11755" s="12" t="str">
        <f>IFERROR(__xludf.DUMMYFUNCTION("TEXTJOIN(""; "", TRUE, FILTER(CID!B11755:B14794, REGEXMATCH(CID!D11755:D14794, TEXTJOIN(""|"", TRUE, SPLIT(A11755, "";"")))))"),"#N/A")</f>
        <v>#N/A</v>
      </c>
    </row>
    <row r="11756">
      <c r="A11756" s="12" t="str">
        <f>IFERROR(__xludf.DUMMYFUNCTION("TEXTJOIN("";"", TRUE, FILTER(CID!$B$2:$B$14794, CID!B11756=CID!$D$2:$D$14794))"),"#N/A")</f>
        <v>#N/A</v>
      </c>
      <c r="B11756" s="12" t="str">
        <f>IFERROR(__xludf.DUMMYFUNCTION("TEXTJOIN(""; "", TRUE, FILTER(CID!B11756:B14794, REGEXMATCH(CID!D11756:D14794, TEXTJOIN(""|"", TRUE, SPLIT(A11756, "";"")))))"),"#N/A")</f>
        <v>#N/A</v>
      </c>
    </row>
    <row r="11757">
      <c r="A11757" s="12" t="str">
        <f>IFERROR(__xludf.DUMMYFUNCTION("TEXTJOIN("";"", TRUE, FILTER(CID!$B$2:$B$14794, CID!B11757=CID!$D$2:$D$14794))"),"#N/A")</f>
        <v>#N/A</v>
      </c>
      <c r="B11757" s="12" t="str">
        <f>IFERROR(__xludf.DUMMYFUNCTION("TEXTJOIN(""; "", TRUE, FILTER(CID!B11757:B14794, REGEXMATCH(CID!D11757:D14794, TEXTJOIN(""|"", TRUE, SPLIT(A11757, "";"")))))"),"#N/A")</f>
        <v>#N/A</v>
      </c>
    </row>
    <row r="11758">
      <c r="A11758" s="12" t="str">
        <f>IFERROR(__xludf.DUMMYFUNCTION("TEXTJOIN("";"", TRUE, FILTER(CID!$B$2:$B$14794, CID!B11758=CID!$D$2:$D$14794))"),"#N/A")</f>
        <v>#N/A</v>
      </c>
      <c r="B11758" s="12" t="str">
        <f>IFERROR(__xludf.DUMMYFUNCTION("TEXTJOIN(""; "", TRUE, FILTER(CID!B11758:B14794, REGEXMATCH(CID!D11758:D14794, TEXTJOIN(""|"", TRUE, SPLIT(A11758, "";"")))))"),"#N/A")</f>
        <v>#N/A</v>
      </c>
    </row>
    <row r="11759">
      <c r="A11759" s="12" t="str">
        <f>IFERROR(__xludf.DUMMYFUNCTION("TEXTJOIN("";"", TRUE, FILTER(CID!$B$2:$B$14794, CID!B11759=CID!$D$2:$D$14794))"),"#N/A")</f>
        <v>#N/A</v>
      </c>
      <c r="B11759" s="12" t="str">
        <f>IFERROR(__xludf.DUMMYFUNCTION("TEXTJOIN(""; "", TRUE, FILTER(CID!B11759:B14794, REGEXMATCH(CID!D11759:D14794, TEXTJOIN(""|"", TRUE, SPLIT(A11759, "";"")))))"),"#N/A")</f>
        <v>#N/A</v>
      </c>
    </row>
    <row r="11760">
      <c r="A11760" s="12" t="str">
        <f>IFERROR(__xludf.DUMMYFUNCTION("TEXTJOIN("";"", TRUE, FILTER(CID!$B$2:$B$14794, CID!B11760=CID!$D$2:$D$14794))"),"#N/A")</f>
        <v>#N/A</v>
      </c>
      <c r="B11760" s="12" t="str">
        <f>IFERROR(__xludf.DUMMYFUNCTION("TEXTJOIN(""; "", TRUE, FILTER(CID!B11760:B14794, REGEXMATCH(CID!D11760:D14794, TEXTJOIN(""|"", TRUE, SPLIT(A11760, "";"")))))"),"#N/A")</f>
        <v>#N/A</v>
      </c>
    </row>
    <row r="11761">
      <c r="A11761" s="12" t="str">
        <f>IFERROR(__xludf.DUMMYFUNCTION("TEXTJOIN("";"", TRUE, FILTER(CID!$B$2:$B$14794, CID!B11761=CID!$D$2:$D$14794))"),"#N/A")</f>
        <v>#N/A</v>
      </c>
      <c r="B11761" s="12" t="str">
        <f>IFERROR(__xludf.DUMMYFUNCTION("TEXTJOIN(""; "", TRUE, FILTER(CID!B11761:B14794, REGEXMATCH(CID!D11761:D14794, TEXTJOIN(""|"", TRUE, SPLIT(A11761, "";"")))))"),"#N/A")</f>
        <v>#N/A</v>
      </c>
    </row>
    <row r="11762">
      <c r="A11762" s="12" t="str">
        <f>IFERROR(__xludf.DUMMYFUNCTION("TEXTJOIN("";"", TRUE, FILTER(CID!$B$2:$B$14794, CID!B11762=CID!$D$2:$D$14794))"),"#N/A")</f>
        <v>#N/A</v>
      </c>
      <c r="B11762" s="12" t="str">
        <f>IFERROR(__xludf.DUMMYFUNCTION("TEXTJOIN(""; "", TRUE, FILTER(CID!B11762:B14794, REGEXMATCH(CID!D11762:D14794, TEXTJOIN(""|"", TRUE, SPLIT(A11762, "";"")))))"),"#N/A")</f>
        <v>#N/A</v>
      </c>
    </row>
    <row r="11763">
      <c r="A11763" s="12" t="str">
        <f>IFERROR(__xludf.DUMMYFUNCTION("TEXTJOIN("";"", TRUE, FILTER(CID!$B$2:$B$14794, CID!B11763=CID!$D$2:$D$14794))"),"#N/A")</f>
        <v>#N/A</v>
      </c>
      <c r="B11763" s="12" t="str">
        <f>IFERROR(__xludf.DUMMYFUNCTION("TEXTJOIN(""; "", TRUE, FILTER(CID!B11763:B14794, REGEXMATCH(CID!D11763:D14794, TEXTJOIN(""|"", TRUE, SPLIT(A11763, "";"")))))"),"#N/A")</f>
        <v>#N/A</v>
      </c>
    </row>
    <row r="11764">
      <c r="A11764" s="12" t="str">
        <f>IFERROR(__xludf.DUMMYFUNCTION("TEXTJOIN("";"", TRUE, FILTER(CID!$B$2:$B$14794, CID!B11764=CID!$D$2:$D$14794))"),"#N/A")</f>
        <v>#N/A</v>
      </c>
      <c r="B11764" s="12" t="str">
        <f>IFERROR(__xludf.DUMMYFUNCTION("TEXTJOIN(""; "", TRUE, FILTER(CID!B11764:B14794, REGEXMATCH(CID!D11764:D14794, TEXTJOIN(""|"", TRUE, SPLIT(A11764, "";"")))))"),"#N/A")</f>
        <v>#N/A</v>
      </c>
    </row>
    <row r="11765">
      <c r="A11765" s="12" t="str">
        <f>IFERROR(__xludf.DUMMYFUNCTION("TEXTJOIN("";"", TRUE, FILTER(CID!$B$2:$B$14794, CID!B11765=CID!$D$2:$D$14794))"),"#N/A")</f>
        <v>#N/A</v>
      </c>
      <c r="B11765" s="12" t="str">
        <f>IFERROR(__xludf.DUMMYFUNCTION("TEXTJOIN(""; "", TRUE, FILTER(CID!B11765:B14794, REGEXMATCH(CID!D11765:D14794, TEXTJOIN(""|"", TRUE, SPLIT(A11765, "";"")))))"),"#N/A")</f>
        <v>#N/A</v>
      </c>
    </row>
    <row r="11766">
      <c r="A11766" s="12" t="str">
        <f>IFERROR(__xludf.DUMMYFUNCTION("TEXTJOIN("";"", TRUE, FILTER(CID!$B$2:$B$14794, CID!B11766=CID!$D$2:$D$14794))"),"#N/A")</f>
        <v>#N/A</v>
      </c>
      <c r="B11766" s="12" t="str">
        <f>IFERROR(__xludf.DUMMYFUNCTION("TEXTJOIN(""; "", TRUE, FILTER(CID!B11766:B14794, REGEXMATCH(CID!D11766:D14794, TEXTJOIN(""|"", TRUE, SPLIT(A11766, "";"")))))"),"#N/A")</f>
        <v>#N/A</v>
      </c>
    </row>
    <row r="11767">
      <c r="A11767" s="12" t="str">
        <f>IFERROR(__xludf.DUMMYFUNCTION("TEXTJOIN("";"", TRUE, FILTER(CID!$B$2:$B$14794, CID!B11767=CID!$D$2:$D$14794))"),"#N/A")</f>
        <v>#N/A</v>
      </c>
      <c r="B11767" s="12" t="str">
        <f>IFERROR(__xludf.DUMMYFUNCTION("TEXTJOIN(""; "", TRUE, FILTER(CID!B11767:B14794, REGEXMATCH(CID!D11767:D14794, TEXTJOIN(""|"", TRUE, SPLIT(A11767, "";"")))))"),"#N/A")</f>
        <v>#N/A</v>
      </c>
    </row>
    <row r="11768">
      <c r="A11768" s="12" t="str">
        <f>IFERROR(__xludf.DUMMYFUNCTION("TEXTJOIN("";"", TRUE, FILTER(CID!$B$2:$B$14794, CID!B11768=CID!$D$2:$D$14794))"),"#N/A")</f>
        <v>#N/A</v>
      </c>
      <c r="B11768" s="12" t="str">
        <f>IFERROR(__xludf.DUMMYFUNCTION("TEXTJOIN(""; "", TRUE, FILTER(CID!B11768:B14794, REGEXMATCH(CID!D11768:D14794, TEXTJOIN(""|"", TRUE, SPLIT(A11768, "";"")))))"),"#N/A")</f>
        <v>#N/A</v>
      </c>
    </row>
    <row r="11769">
      <c r="A11769" s="12" t="str">
        <f>IFERROR(__xludf.DUMMYFUNCTION("TEXTJOIN("";"", TRUE, FILTER(CID!$B$2:$B$14794, CID!B11769=CID!$D$2:$D$14794))"),"#N/A")</f>
        <v>#N/A</v>
      </c>
      <c r="B11769" s="12" t="str">
        <f>IFERROR(__xludf.DUMMYFUNCTION("TEXTJOIN(""; "", TRUE, FILTER(CID!B11769:B14794, REGEXMATCH(CID!D11769:D14794, TEXTJOIN(""|"", TRUE, SPLIT(A11769, "";"")))))"),"#N/A")</f>
        <v>#N/A</v>
      </c>
    </row>
    <row r="11770">
      <c r="A11770" s="12" t="str">
        <f>IFERROR(__xludf.DUMMYFUNCTION("TEXTJOIN("";"", TRUE, FILTER(CID!$B$2:$B$14794, CID!B11770=CID!$D$2:$D$14794))"),"#N/A")</f>
        <v>#N/A</v>
      </c>
      <c r="B11770" s="12" t="str">
        <f>IFERROR(__xludf.DUMMYFUNCTION("TEXTJOIN(""; "", TRUE, FILTER(CID!B11770:B14794, REGEXMATCH(CID!D11770:D14794, TEXTJOIN(""|"", TRUE, SPLIT(A11770, "";"")))))"),"#N/A")</f>
        <v>#N/A</v>
      </c>
    </row>
    <row r="11771">
      <c r="A11771" s="12" t="str">
        <f>IFERROR(__xludf.DUMMYFUNCTION("TEXTJOIN("";"", TRUE, FILTER(CID!$B$2:$B$14794, CID!B11771=CID!$D$2:$D$14794))"),"#N/A")</f>
        <v>#N/A</v>
      </c>
      <c r="B11771" s="12" t="str">
        <f>IFERROR(__xludf.DUMMYFUNCTION("TEXTJOIN(""; "", TRUE, FILTER(CID!B11771:B14794, REGEXMATCH(CID!D11771:D14794, TEXTJOIN(""|"", TRUE, SPLIT(A11771, "";"")))))"),"#N/A")</f>
        <v>#N/A</v>
      </c>
    </row>
    <row r="11772">
      <c r="A11772" s="12" t="str">
        <f>IFERROR(__xludf.DUMMYFUNCTION("TEXTJOIN("";"", TRUE, FILTER(CID!$B$2:$B$14794, CID!B11772=CID!$D$2:$D$14794))"),"#N/A")</f>
        <v>#N/A</v>
      </c>
      <c r="B11772" s="12" t="str">
        <f>IFERROR(__xludf.DUMMYFUNCTION("TEXTJOIN(""; "", TRUE, FILTER(CID!B11772:B14794, REGEXMATCH(CID!D11772:D14794, TEXTJOIN(""|"", TRUE, SPLIT(A11772, "";"")))))"),"#N/A")</f>
        <v>#N/A</v>
      </c>
    </row>
    <row r="11773">
      <c r="A11773" s="12" t="str">
        <f>IFERROR(__xludf.DUMMYFUNCTION("TEXTJOIN("";"", TRUE, FILTER(CID!$B$2:$B$14794, CID!B11773=CID!$D$2:$D$14794))"),"#N/A")</f>
        <v>#N/A</v>
      </c>
      <c r="B11773" s="12" t="str">
        <f>IFERROR(__xludf.DUMMYFUNCTION("TEXTJOIN(""; "", TRUE, FILTER(CID!B11773:B14794, REGEXMATCH(CID!D11773:D14794, TEXTJOIN(""|"", TRUE, SPLIT(A11773, "";"")))))"),"#N/A")</f>
        <v>#N/A</v>
      </c>
    </row>
    <row r="11774">
      <c r="A11774" s="12" t="str">
        <f>IFERROR(__xludf.DUMMYFUNCTION("TEXTJOIN("";"", TRUE, FILTER(CID!$B$2:$B$14794, CID!B11774=CID!$D$2:$D$14794))"),"#N/A")</f>
        <v>#N/A</v>
      </c>
      <c r="B11774" s="12" t="str">
        <f>IFERROR(__xludf.DUMMYFUNCTION("TEXTJOIN(""; "", TRUE, FILTER(CID!B11774:B14794, REGEXMATCH(CID!D11774:D14794, TEXTJOIN(""|"", TRUE, SPLIT(A11774, "";"")))))"),"#N/A")</f>
        <v>#N/A</v>
      </c>
    </row>
    <row r="11775">
      <c r="A11775" s="12" t="str">
        <f>IFERROR(__xludf.DUMMYFUNCTION("TEXTJOIN("";"", TRUE, FILTER(CID!$B$2:$B$14794, CID!B11775=CID!$D$2:$D$14794))"),"#N/A")</f>
        <v>#N/A</v>
      </c>
      <c r="B11775" s="12" t="str">
        <f>IFERROR(__xludf.DUMMYFUNCTION("TEXTJOIN(""; "", TRUE, FILTER(CID!B11775:B14794, REGEXMATCH(CID!D11775:D14794, TEXTJOIN(""|"", TRUE, SPLIT(A11775, "";"")))))"),"#N/A")</f>
        <v>#N/A</v>
      </c>
    </row>
    <row r="11776">
      <c r="A11776" s="12" t="str">
        <f>IFERROR(__xludf.DUMMYFUNCTION("TEXTJOIN("";"", TRUE, FILTER(CID!$B$2:$B$14794, CID!B11776=CID!$D$2:$D$14794))"),"#N/A")</f>
        <v>#N/A</v>
      </c>
      <c r="B11776" s="12" t="str">
        <f>IFERROR(__xludf.DUMMYFUNCTION("TEXTJOIN(""; "", TRUE, FILTER(CID!B11776:B14794, REGEXMATCH(CID!D11776:D14794, TEXTJOIN(""|"", TRUE, SPLIT(A11776, "";"")))))"),"#N/A")</f>
        <v>#N/A</v>
      </c>
    </row>
    <row r="11777">
      <c r="A11777" s="12" t="str">
        <f>IFERROR(__xludf.DUMMYFUNCTION("TEXTJOIN("";"", TRUE, FILTER(CID!$B$2:$B$14794, CID!B11777=CID!$D$2:$D$14794))"),"#N/A")</f>
        <v>#N/A</v>
      </c>
      <c r="B11777" s="12" t="str">
        <f>IFERROR(__xludf.DUMMYFUNCTION("TEXTJOIN(""; "", TRUE, FILTER(CID!B11777:B14794, REGEXMATCH(CID!D11777:D14794, TEXTJOIN(""|"", TRUE, SPLIT(A11777, "";"")))))"),"#N/A")</f>
        <v>#N/A</v>
      </c>
    </row>
    <row r="11778">
      <c r="A11778" s="12" t="str">
        <f>IFERROR(__xludf.DUMMYFUNCTION("TEXTJOIN("";"", TRUE, FILTER(CID!$B$2:$B$14794, CID!B11778=CID!$D$2:$D$14794))"),"#N/A")</f>
        <v>#N/A</v>
      </c>
      <c r="B11778" s="12" t="str">
        <f>IFERROR(__xludf.DUMMYFUNCTION("TEXTJOIN(""; "", TRUE, FILTER(CID!B11778:B14794, REGEXMATCH(CID!D11778:D14794, TEXTJOIN(""|"", TRUE, SPLIT(A11778, "";"")))))"),"#N/A")</f>
        <v>#N/A</v>
      </c>
    </row>
    <row r="11779">
      <c r="A11779" s="12" t="str">
        <f>IFERROR(__xludf.DUMMYFUNCTION("TEXTJOIN("";"", TRUE, FILTER(CID!$B$2:$B$14794, CID!B11779=CID!$D$2:$D$14794))"),"#N/A")</f>
        <v>#N/A</v>
      </c>
      <c r="B11779" s="12" t="str">
        <f>IFERROR(__xludf.DUMMYFUNCTION("TEXTJOIN(""; "", TRUE, FILTER(CID!B11779:B14794, REGEXMATCH(CID!D11779:D14794, TEXTJOIN(""|"", TRUE, SPLIT(A11779, "";"")))))"),"#N/A")</f>
        <v>#N/A</v>
      </c>
    </row>
    <row r="11780">
      <c r="A11780" s="12" t="str">
        <f>IFERROR(__xludf.DUMMYFUNCTION("TEXTJOIN("";"", TRUE, FILTER(CID!$B$2:$B$14794, CID!B11780=CID!$D$2:$D$14794))"),"#N/A")</f>
        <v>#N/A</v>
      </c>
      <c r="B11780" s="12" t="str">
        <f>IFERROR(__xludf.DUMMYFUNCTION("TEXTJOIN(""; "", TRUE, FILTER(CID!B11780:B14794, REGEXMATCH(CID!D11780:D14794, TEXTJOIN(""|"", TRUE, SPLIT(A11780, "";"")))))"),"#N/A")</f>
        <v>#N/A</v>
      </c>
    </row>
    <row r="11781">
      <c r="A11781" s="12" t="str">
        <f>IFERROR(__xludf.DUMMYFUNCTION("TEXTJOIN("";"", TRUE, FILTER(CID!$B$2:$B$14794, CID!B11781=CID!$D$2:$D$14794))"),"#N/A")</f>
        <v>#N/A</v>
      </c>
      <c r="B11781" s="12" t="str">
        <f>IFERROR(__xludf.DUMMYFUNCTION("TEXTJOIN(""; "", TRUE, FILTER(CID!B11781:B14794, REGEXMATCH(CID!D11781:D14794, TEXTJOIN(""|"", TRUE, SPLIT(A11781, "";"")))))"),"#N/A")</f>
        <v>#N/A</v>
      </c>
    </row>
    <row r="11782">
      <c r="A11782" s="12" t="str">
        <f>IFERROR(__xludf.DUMMYFUNCTION("TEXTJOIN("";"", TRUE, FILTER(CID!$B$2:$B$14794, CID!B11782=CID!$D$2:$D$14794))"),"#N/A")</f>
        <v>#N/A</v>
      </c>
      <c r="B11782" s="12" t="str">
        <f>IFERROR(__xludf.DUMMYFUNCTION("TEXTJOIN(""; "", TRUE, FILTER(CID!B11782:B14794, REGEXMATCH(CID!D11782:D14794, TEXTJOIN(""|"", TRUE, SPLIT(A11782, "";"")))))"),"#N/A")</f>
        <v>#N/A</v>
      </c>
    </row>
    <row r="11783">
      <c r="A11783" s="12" t="str">
        <f>IFERROR(__xludf.DUMMYFUNCTION("TEXTJOIN("";"", TRUE, FILTER(CID!$B$2:$B$14794, CID!B11783=CID!$D$2:$D$14794))"),"#N/A")</f>
        <v>#N/A</v>
      </c>
      <c r="B11783" s="12" t="str">
        <f>IFERROR(__xludf.DUMMYFUNCTION("TEXTJOIN(""; "", TRUE, FILTER(CID!B11783:B14794, REGEXMATCH(CID!D11783:D14794, TEXTJOIN(""|"", TRUE, SPLIT(A11783, "";"")))))"),"#N/A")</f>
        <v>#N/A</v>
      </c>
    </row>
    <row r="11784">
      <c r="A11784" s="12" t="str">
        <f>IFERROR(__xludf.DUMMYFUNCTION("TEXTJOIN("";"", TRUE, FILTER(CID!$B$2:$B$14794, CID!B11784=CID!$D$2:$D$14794))"),"#N/A")</f>
        <v>#N/A</v>
      </c>
      <c r="B11784" s="12" t="str">
        <f>IFERROR(__xludf.DUMMYFUNCTION("TEXTJOIN(""; "", TRUE, FILTER(CID!B11784:B14794, REGEXMATCH(CID!D11784:D14794, TEXTJOIN(""|"", TRUE, SPLIT(A11784, "";"")))))"),"#N/A")</f>
        <v>#N/A</v>
      </c>
    </row>
    <row r="11785">
      <c r="A11785" s="12" t="str">
        <f>IFERROR(__xludf.DUMMYFUNCTION("TEXTJOIN("";"", TRUE, FILTER(CID!$B$2:$B$14794, CID!B11785=CID!$D$2:$D$14794))"),"#N/A")</f>
        <v>#N/A</v>
      </c>
      <c r="B11785" s="12" t="str">
        <f>IFERROR(__xludf.DUMMYFUNCTION("TEXTJOIN(""; "", TRUE, FILTER(CID!B11785:B14794, REGEXMATCH(CID!D11785:D14794, TEXTJOIN(""|"", TRUE, SPLIT(A11785, "";"")))))"),"#N/A")</f>
        <v>#N/A</v>
      </c>
    </row>
    <row r="11786">
      <c r="A11786" s="12" t="str">
        <f>IFERROR(__xludf.DUMMYFUNCTION("TEXTJOIN("";"", TRUE, FILTER(CID!$B$2:$B$14794, CID!B11786=CID!$D$2:$D$14794))"),"#N/A")</f>
        <v>#N/A</v>
      </c>
      <c r="B11786" s="12" t="str">
        <f>IFERROR(__xludf.DUMMYFUNCTION("TEXTJOIN(""; "", TRUE, FILTER(CID!B11786:B14794, REGEXMATCH(CID!D11786:D14794, TEXTJOIN(""|"", TRUE, SPLIT(A11786, "";"")))))"),"#N/A")</f>
        <v>#N/A</v>
      </c>
    </row>
    <row r="11787">
      <c r="A11787" s="12" t="str">
        <f>IFERROR(__xludf.DUMMYFUNCTION("TEXTJOIN("";"", TRUE, FILTER(CID!$B$2:$B$14794, CID!B11787=CID!$D$2:$D$14794))"),"#N/A")</f>
        <v>#N/A</v>
      </c>
      <c r="B11787" s="12" t="str">
        <f>IFERROR(__xludf.DUMMYFUNCTION("TEXTJOIN(""; "", TRUE, FILTER(CID!B11787:B14794, REGEXMATCH(CID!D11787:D14794, TEXTJOIN(""|"", TRUE, SPLIT(A11787, "";"")))))"),"#N/A")</f>
        <v>#N/A</v>
      </c>
    </row>
    <row r="11788">
      <c r="A11788" s="12" t="str">
        <f>IFERROR(__xludf.DUMMYFUNCTION("TEXTJOIN("";"", TRUE, FILTER(CID!$B$2:$B$14794, CID!B11788=CID!$D$2:$D$14794))"),"#N/A")</f>
        <v>#N/A</v>
      </c>
      <c r="B11788" s="12" t="str">
        <f>IFERROR(__xludf.DUMMYFUNCTION("TEXTJOIN(""; "", TRUE, FILTER(CID!B11788:B14794, REGEXMATCH(CID!D11788:D14794, TEXTJOIN(""|"", TRUE, SPLIT(A11788, "";"")))))"),"#N/A")</f>
        <v>#N/A</v>
      </c>
    </row>
    <row r="11789">
      <c r="A11789" s="12" t="str">
        <f>IFERROR(__xludf.DUMMYFUNCTION("TEXTJOIN("";"", TRUE, FILTER(CID!$B$2:$B$14794, CID!B11789=CID!$D$2:$D$14794))"),"#N/A")</f>
        <v>#N/A</v>
      </c>
      <c r="B11789" s="12" t="str">
        <f>IFERROR(__xludf.DUMMYFUNCTION("TEXTJOIN(""; "", TRUE, FILTER(CID!B11789:B14794, REGEXMATCH(CID!D11789:D14794, TEXTJOIN(""|"", TRUE, SPLIT(A11789, "";"")))))"),"#N/A")</f>
        <v>#N/A</v>
      </c>
    </row>
    <row r="11790">
      <c r="A11790" s="12" t="str">
        <f>IFERROR(__xludf.DUMMYFUNCTION("TEXTJOIN("";"", TRUE, FILTER(CID!$B$2:$B$14794, CID!B11790=CID!$D$2:$D$14794))"),"#N/A")</f>
        <v>#N/A</v>
      </c>
      <c r="B11790" s="12" t="str">
        <f>IFERROR(__xludf.DUMMYFUNCTION("TEXTJOIN(""; "", TRUE, FILTER(CID!B11790:B14794, REGEXMATCH(CID!D11790:D14794, TEXTJOIN(""|"", TRUE, SPLIT(A11790, "";"")))))"),"#N/A")</f>
        <v>#N/A</v>
      </c>
    </row>
    <row r="11791">
      <c r="A11791" s="12" t="str">
        <f>IFERROR(__xludf.DUMMYFUNCTION("TEXTJOIN("";"", TRUE, FILTER(CID!$B$2:$B$14794, CID!B11791=CID!$D$2:$D$14794))"),"#N/A")</f>
        <v>#N/A</v>
      </c>
      <c r="B11791" s="12" t="str">
        <f>IFERROR(__xludf.DUMMYFUNCTION("TEXTJOIN(""; "", TRUE, FILTER(CID!B11791:B14794, REGEXMATCH(CID!D11791:D14794, TEXTJOIN(""|"", TRUE, SPLIT(A11791, "";"")))))"),"#N/A")</f>
        <v>#N/A</v>
      </c>
    </row>
    <row r="11792">
      <c r="A11792" s="12" t="str">
        <f>IFERROR(__xludf.DUMMYFUNCTION("TEXTJOIN("";"", TRUE, FILTER(CID!$B$2:$B$14794, CID!B11792=CID!$D$2:$D$14794))"),"#N/A")</f>
        <v>#N/A</v>
      </c>
      <c r="B11792" s="12" t="str">
        <f>IFERROR(__xludf.DUMMYFUNCTION("TEXTJOIN(""; "", TRUE, FILTER(CID!B11792:B14794, REGEXMATCH(CID!D11792:D14794, TEXTJOIN(""|"", TRUE, SPLIT(A11792, "";"")))))"),"#N/A")</f>
        <v>#N/A</v>
      </c>
    </row>
    <row r="11793">
      <c r="A11793" s="12" t="str">
        <f>IFERROR(__xludf.DUMMYFUNCTION("TEXTJOIN("";"", TRUE, FILTER(CID!$B$2:$B$14794, CID!B11793=CID!$D$2:$D$14794))"),"#N/A")</f>
        <v>#N/A</v>
      </c>
      <c r="B11793" s="12" t="str">
        <f>IFERROR(__xludf.DUMMYFUNCTION("TEXTJOIN(""; "", TRUE, FILTER(CID!B11793:B14794, REGEXMATCH(CID!D11793:D14794, TEXTJOIN(""|"", TRUE, SPLIT(A11793, "";"")))))"),"#N/A")</f>
        <v>#N/A</v>
      </c>
    </row>
    <row r="11794">
      <c r="A11794" s="12" t="str">
        <f>IFERROR(__xludf.DUMMYFUNCTION("TEXTJOIN("";"", TRUE, FILTER(CID!$B$2:$B$14794, CID!B11794=CID!$D$2:$D$14794))"),"#N/A")</f>
        <v>#N/A</v>
      </c>
      <c r="B11794" s="12" t="str">
        <f>IFERROR(__xludf.DUMMYFUNCTION("TEXTJOIN(""; "", TRUE, FILTER(CID!B11794:B14794, REGEXMATCH(CID!D11794:D14794, TEXTJOIN(""|"", TRUE, SPLIT(A11794, "";"")))))"),"#N/A")</f>
        <v>#N/A</v>
      </c>
    </row>
    <row r="11795">
      <c r="A11795" s="12" t="str">
        <f>IFERROR(__xludf.DUMMYFUNCTION("TEXTJOIN("";"", TRUE, FILTER(CID!$B$2:$B$14794, CID!B11795=CID!$D$2:$D$14794))"),"#N/A")</f>
        <v>#N/A</v>
      </c>
      <c r="B11795" s="12" t="str">
        <f>IFERROR(__xludf.DUMMYFUNCTION("TEXTJOIN(""; "", TRUE, FILTER(CID!B11795:B14794, REGEXMATCH(CID!D11795:D14794, TEXTJOIN(""|"", TRUE, SPLIT(A11795, "";"")))))"),"#N/A")</f>
        <v>#N/A</v>
      </c>
    </row>
    <row r="11796">
      <c r="A11796" s="12" t="str">
        <f>IFERROR(__xludf.DUMMYFUNCTION("TEXTJOIN("";"", TRUE, FILTER(CID!$B$2:$B$14794, CID!B11796=CID!$D$2:$D$14794))"),"#N/A")</f>
        <v>#N/A</v>
      </c>
      <c r="B11796" s="12" t="str">
        <f>IFERROR(__xludf.DUMMYFUNCTION("TEXTJOIN(""; "", TRUE, FILTER(CID!B11796:B14794, REGEXMATCH(CID!D11796:D14794, TEXTJOIN(""|"", TRUE, SPLIT(A11796, "";"")))))"),"#N/A")</f>
        <v>#N/A</v>
      </c>
    </row>
    <row r="11797">
      <c r="A11797" s="12" t="str">
        <f>IFERROR(__xludf.DUMMYFUNCTION("TEXTJOIN("";"", TRUE, FILTER(CID!$B$2:$B$14794, CID!B11797=CID!$D$2:$D$14794))"),"#N/A")</f>
        <v>#N/A</v>
      </c>
      <c r="B11797" s="12" t="str">
        <f>IFERROR(__xludf.DUMMYFUNCTION("TEXTJOIN(""; "", TRUE, FILTER(CID!B11797:B14794, REGEXMATCH(CID!D11797:D14794, TEXTJOIN(""|"", TRUE, SPLIT(A11797, "";"")))))"),"#N/A")</f>
        <v>#N/A</v>
      </c>
    </row>
    <row r="11798">
      <c r="A11798" s="12" t="str">
        <f>IFERROR(__xludf.DUMMYFUNCTION("TEXTJOIN("";"", TRUE, FILTER(CID!$B$2:$B$14794, CID!B11798=CID!$D$2:$D$14794))"),"#N/A")</f>
        <v>#N/A</v>
      </c>
      <c r="B11798" s="12" t="str">
        <f>IFERROR(__xludf.DUMMYFUNCTION("TEXTJOIN(""; "", TRUE, FILTER(CID!B11798:B14794, REGEXMATCH(CID!D11798:D14794, TEXTJOIN(""|"", TRUE, SPLIT(A11798, "";"")))))"),"#N/A")</f>
        <v>#N/A</v>
      </c>
    </row>
    <row r="11799">
      <c r="A11799" s="12" t="str">
        <f>IFERROR(__xludf.DUMMYFUNCTION("TEXTJOIN("";"", TRUE, FILTER(CID!$B$2:$B$14794, CID!B11799=CID!$D$2:$D$14794))"),"#N/A")</f>
        <v>#N/A</v>
      </c>
      <c r="B11799" s="12" t="str">
        <f>IFERROR(__xludf.DUMMYFUNCTION("TEXTJOIN(""; "", TRUE, FILTER(CID!B11799:B14794, REGEXMATCH(CID!D11799:D14794, TEXTJOIN(""|"", TRUE, SPLIT(A11799, "";"")))))"),"#N/A")</f>
        <v>#N/A</v>
      </c>
    </row>
    <row r="11800">
      <c r="A11800" s="12" t="str">
        <f>IFERROR(__xludf.DUMMYFUNCTION("TEXTJOIN("";"", TRUE, FILTER(CID!$B$2:$B$14794, CID!B11800=CID!$D$2:$D$14794))"),"#N/A")</f>
        <v>#N/A</v>
      </c>
      <c r="B11800" s="12" t="str">
        <f>IFERROR(__xludf.DUMMYFUNCTION("TEXTJOIN(""; "", TRUE, FILTER(CID!B11800:B14794, REGEXMATCH(CID!D11800:D14794, TEXTJOIN(""|"", TRUE, SPLIT(A11800, "";"")))))"),"#N/A")</f>
        <v>#N/A</v>
      </c>
    </row>
    <row r="11801">
      <c r="A11801" s="12" t="str">
        <f>IFERROR(__xludf.DUMMYFUNCTION("TEXTJOIN("";"", TRUE, FILTER(CID!$B$2:$B$14794, CID!B11801=CID!$D$2:$D$14794))"),"#N/A")</f>
        <v>#N/A</v>
      </c>
      <c r="B11801" s="12" t="str">
        <f>IFERROR(__xludf.DUMMYFUNCTION("TEXTJOIN(""; "", TRUE, FILTER(CID!B11801:B14794, REGEXMATCH(CID!D11801:D14794, TEXTJOIN(""|"", TRUE, SPLIT(A11801, "";"")))))"),"#N/A")</f>
        <v>#N/A</v>
      </c>
    </row>
    <row r="11802">
      <c r="A11802" s="12" t="str">
        <f>IFERROR(__xludf.DUMMYFUNCTION("TEXTJOIN("";"", TRUE, FILTER(CID!$B$2:$B$14794, CID!B11802=CID!$D$2:$D$14794))"),"#N/A")</f>
        <v>#N/A</v>
      </c>
      <c r="B11802" s="12" t="str">
        <f>IFERROR(__xludf.DUMMYFUNCTION("TEXTJOIN(""; "", TRUE, FILTER(CID!B11802:B14794, REGEXMATCH(CID!D11802:D14794, TEXTJOIN(""|"", TRUE, SPLIT(A11802, "";"")))))"),"#N/A")</f>
        <v>#N/A</v>
      </c>
    </row>
    <row r="11803">
      <c r="A11803" s="12" t="str">
        <f>IFERROR(__xludf.DUMMYFUNCTION("TEXTJOIN("";"", TRUE, FILTER(CID!$B$2:$B$14794, CID!B11803=CID!$D$2:$D$14794))"),"#N/A")</f>
        <v>#N/A</v>
      </c>
      <c r="B11803" s="12" t="str">
        <f>IFERROR(__xludf.DUMMYFUNCTION("TEXTJOIN(""; "", TRUE, FILTER(CID!B11803:B14794, REGEXMATCH(CID!D11803:D14794, TEXTJOIN(""|"", TRUE, SPLIT(A11803, "";"")))))"),"#N/A")</f>
        <v>#N/A</v>
      </c>
    </row>
    <row r="11804">
      <c r="A11804" s="12" t="str">
        <f>IFERROR(__xludf.DUMMYFUNCTION("TEXTJOIN("";"", TRUE, FILTER(CID!$B$2:$B$14794, CID!B11804=CID!$D$2:$D$14794))"),"#N/A")</f>
        <v>#N/A</v>
      </c>
      <c r="B11804" s="12" t="str">
        <f>IFERROR(__xludf.DUMMYFUNCTION("TEXTJOIN(""; "", TRUE, FILTER(CID!B11804:B14794, REGEXMATCH(CID!D11804:D14794, TEXTJOIN(""|"", TRUE, SPLIT(A11804, "";"")))))"),"#N/A")</f>
        <v>#N/A</v>
      </c>
    </row>
    <row r="11805">
      <c r="A11805" s="12" t="str">
        <f>IFERROR(__xludf.DUMMYFUNCTION("TEXTJOIN("";"", TRUE, FILTER(CID!$B$2:$B$14794, CID!B11805=CID!$D$2:$D$14794))"),"#N/A")</f>
        <v>#N/A</v>
      </c>
      <c r="B11805" s="12" t="str">
        <f>IFERROR(__xludf.DUMMYFUNCTION("TEXTJOIN(""; "", TRUE, FILTER(CID!B11805:B14794, REGEXMATCH(CID!D11805:D14794, TEXTJOIN(""|"", TRUE, SPLIT(A11805, "";"")))))"),"#N/A")</f>
        <v>#N/A</v>
      </c>
    </row>
    <row r="11806">
      <c r="A11806" s="12" t="str">
        <f>IFERROR(__xludf.DUMMYFUNCTION("TEXTJOIN("";"", TRUE, FILTER(CID!$B$2:$B$14794, CID!B11806=CID!$D$2:$D$14794))"),"#N/A")</f>
        <v>#N/A</v>
      </c>
      <c r="B11806" s="12" t="str">
        <f>IFERROR(__xludf.DUMMYFUNCTION("TEXTJOIN(""; "", TRUE, FILTER(CID!B11806:B14794, REGEXMATCH(CID!D11806:D14794, TEXTJOIN(""|"", TRUE, SPLIT(A11806, "";"")))))"),"#N/A")</f>
        <v>#N/A</v>
      </c>
    </row>
    <row r="11807">
      <c r="A11807" s="12" t="str">
        <f>IFERROR(__xludf.DUMMYFUNCTION("TEXTJOIN("";"", TRUE, FILTER(CID!$B$2:$B$14794, CID!B11807=CID!$D$2:$D$14794))"),"#N/A")</f>
        <v>#N/A</v>
      </c>
      <c r="B11807" s="12" t="str">
        <f>IFERROR(__xludf.DUMMYFUNCTION("TEXTJOIN(""; "", TRUE, FILTER(CID!B11807:B14794, REGEXMATCH(CID!D11807:D14794, TEXTJOIN(""|"", TRUE, SPLIT(A11807, "";"")))))"),"#N/A")</f>
        <v>#N/A</v>
      </c>
    </row>
    <row r="11808">
      <c r="A11808" s="12" t="str">
        <f>IFERROR(__xludf.DUMMYFUNCTION("TEXTJOIN("";"", TRUE, FILTER(CID!$B$2:$B$14794, CID!B11808=CID!$D$2:$D$14794))"),"#N/A")</f>
        <v>#N/A</v>
      </c>
      <c r="B11808" s="12" t="str">
        <f>IFERROR(__xludf.DUMMYFUNCTION("TEXTJOIN(""; "", TRUE, FILTER(CID!B11808:B14794, REGEXMATCH(CID!D11808:D14794, TEXTJOIN(""|"", TRUE, SPLIT(A11808, "";"")))))"),"#N/A")</f>
        <v>#N/A</v>
      </c>
    </row>
    <row r="11809">
      <c r="A11809" s="12" t="str">
        <f>IFERROR(__xludf.DUMMYFUNCTION("TEXTJOIN("";"", TRUE, FILTER(CID!$B$2:$B$14794, CID!B11809=CID!$D$2:$D$14794))"),"#N/A")</f>
        <v>#N/A</v>
      </c>
      <c r="B11809" s="12" t="str">
        <f>IFERROR(__xludf.DUMMYFUNCTION("TEXTJOIN(""; "", TRUE, FILTER(CID!B11809:B14794, REGEXMATCH(CID!D11809:D14794, TEXTJOIN(""|"", TRUE, SPLIT(A11809, "";"")))))"),"#N/A")</f>
        <v>#N/A</v>
      </c>
    </row>
    <row r="11810">
      <c r="A11810" s="12" t="str">
        <f>IFERROR(__xludf.DUMMYFUNCTION("TEXTJOIN("";"", TRUE, FILTER(CID!$B$2:$B$14794, CID!B11810=CID!$D$2:$D$14794))"),"#N/A")</f>
        <v>#N/A</v>
      </c>
      <c r="B11810" s="12" t="str">
        <f>IFERROR(__xludf.DUMMYFUNCTION("TEXTJOIN(""; "", TRUE, FILTER(CID!B11810:B14794, REGEXMATCH(CID!D11810:D14794, TEXTJOIN(""|"", TRUE, SPLIT(A11810, "";"")))))"),"#N/A")</f>
        <v>#N/A</v>
      </c>
    </row>
    <row r="11811">
      <c r="A11811" s="12" t="str">
        <f>IFERROR(__xludf.DUMMYFUNCTION("TEXTJOIN("";"", TRUE, FILTER(CID!$B$2:$B$14794, CID!B11811=CID!$D$2:$D$14794))"),"#N/A")</f>
        <v>#N/A</v>
      </c>
      <c r="B11811" s="12" t="str">
        <f>IFERROR(__xludf.DUMMYFUNCTION("TEXTJOIN(""; "", TRUE, FILTER(CID!B11811:B14794, REGEXMATCH(CID!D11811:D14794, TEXTJOIN(""|"", TRUE, SPLIT(A11811, "";"")))))"),"#N/A")</f>
        <v>#N/A</v>
      </c>
    </row>
    <row r="11812">
      <c r="A11812" s="12" t="str">
        <f>IFERROR(__xludf.DUMMYFUNCTION("TEXTJOIN("";"", TRUE, FILTER(CID!$B$2:$B$14794, CID!B11812=CID!$D$2:$D$14794))"),"#N/A")</f>
        <v>#N/A</v>
      </c>
      <c r="B11812" s="12" t="str">
        <f>IFERROR(__xludf.DUMMYFUNCTION("TEXTJOIN(""; "", TRUE, FILTER(CID!B11812:B14794, REGEXMATCH(CID!D11812:D14794, TEXTJOIN(""|"", TRUE, SPLIT(A11812, "";"")))))"),"#N/A")</f>
        <v>#N/A</v>
      </c>
    </row>
    <row r="11813">
      <c r="A11813" s="12" t="str">
        <f>IFERROR(__xludf.DUMMYFUNCTION("TEXTJOIN("";"", TRUE, FILTER(CID!$B$2:$B$14794, CID!B11813=CID!$D$2:$D$14794))"),"#N/A")</f>
        <v>#N/A</v>
      </c>
      <c r="B11813" s="12" t="str">
        <f>IFERROR(__xludf.DUMMYFUNCTION("TEXTJOIN(""; "", TRUE, FILTER(CID!B11813:B14794, REGEXMATCH(CID!D11813:D14794, TEXTJOIN(""|"", TRUE, SPLIT(A11813, "";"")))))"),"#N/A")</f>
        <v>#N/A</v>
      </c>
    </row>
    <row r="11814">
      <c r="A11814" s="12" t="str">
        <f>IFERROR(__xludf.DUMMYFUNCTION("TEXTJOIN("";"", TRUE, FILTER(CID!$B$2:$B$14794, CID!B11814=CID!$D$2:$D$14794))"),"#N/A")</f>
        <v>#N/A</v>
      </c>
      <c r="B11814" s="12" t="str">
        <f>IFERROR(__xludf.DUMMYFUNCTION("TEXTJOIN(""; "", TRUE, FILTER(CID!B11814:B14794, REGEXMATCH(CID!D11814:D14794, TEXTJOIN(""|"", TRUE, SPLIT(A11814, "";"")))))"),"#N/A")</f>
        <v>#N/A</v>
      </c>
    </row>
    <row r="11815">
      <c r="A11815" s="12" t="str">
        <f>IFERROR(__xludf.DUMMYFUNCTION("TEXTJOIN("";"", TRUE, FILTER(CID!$B$2:$B$14794, CID!B11815=CID!$D$2:$D$14794))"),"#N/A")</f>
        <v>#N/A</v>
      </c>
      <c r="B11815" s="12" t="str">
        <f>IFERROR(__xludf.DUMMYFUNCTION("TEXTJOIN(""; "", TRUE, FILTER(CID!B11815:B14794, REGEXMATCH(CID!D11815:D14794, TEXTJOIN(""|"", TRUE, SPLIT(A11815, "";"")))))"),"#N/A")</f>
        <v>#N/A</v>
      </c>
    </row>
    <row r="11816">
      <c r="A11816" s="12" t="str">
        <f>IFERROR(__xludf.DUMMYFUNCTION("TEXTJOIN("";"", TRUE, FILTER(CID!$B$2:$B$14794, CID!B11816=CID!$D$2:$D$14794))"),"#N/A")</f>
        <v>#N/A</v>
      </c>
      <c r="B11816" s="12" t="str">
        <f>IFERROR(__xludf.DUMMYFUNCTION("TEXTJOIN(""; "", TRUE, FILTER(CID!B11816:B14794, REGEXMATCH(CID!D11816:D14794, TEXTJOIN(""|"", TRUE, SPLIT(A11816, "";"")))))"),"#N/A")</f>
        <v>#N/A</v>
      </c>
    </row>
    <row r="11817">
      <c r="A11817" s="12" t="str">
        <f>IFERROR(__xludf.DUMMYFUNCTION("TEXTJOIN("";"", TRUE, FILTER(CID!$B$2:$B$14794, CID!B11817=CID!$D$2:$D$14794))"),"#N/A")</f>
        <v>#N/A</v>
      </c>
      <c r="B11817" s="12" t="str">
        <f>IFERROR(__xludf.DUMMYFUNCTION("TEXTJOIN(""; "", TRUE, FILTER(CID!B11817:B14794, REGEXMATCH(CID!D11817:D14794, TEXTJOIN(""|"", TRUE, SPLIT(A11817, "";"")))))"),"#N/A")</f>
        <v>#N/A</v>
      </c>
    </row>
    <row r="11818">
      <c r="A11818" s="12" t="str">
        <f>IFERROR(__xludf.DUMMYFUNCTION("TEXTJOIN("";"", TRUE, FILTER(CID!$B$2:$B$14794, CID!B11818=CID!$D$2:$D$14794))"),"#N/A")</f>
        <v>#N/A</v>
      </c>
      <c r="B11818" s="12" t="str">
        <f>IFERROR(__xludf.DUMMYFUNCTION("TEXTJOIN(""; "", TRUE, FILTER(CID!B11818:B14794, REGEXMATCH(CID!D11818:D14794, TEXTJOIN(""|"", TRUE, SPLIT(A11818, "";"")))))"),"#N/A")</f>
        <v>#N/A</v>
      </c>
    </row>
    <row r="11819">
      <c r="A11819" s="12" t="str">
        <f>IFERROR(__xludf.DUMMYFUNCTION("TEXTJOIN("";"", TRUE, FILTER(CID!$B$2:$B$14794, CID!B11819=CID!$D$2:$D$14794))"),"#N/A")</f>
        <v>#N/A</v>
      </c>
      <c r="B11819" s="12" t="str">
        <f>IFERROR(__xludf.DUMMYFUNCTION("TEXTJOIN(""; "", TRUE, FILTER(CID!B11819:B14794, REGEXMATCH(CID!D11819:D14794, TEXTJOIN(""|"", TRUE, SPLIT(A11819, "";"")))))"),"#N/A")</f>
        <v>#N/A</v>
      </c>
    </row>
    <row r="11820">
      <c r="A11820" s="12" t="str">
        <f>IFERROR(__xludf.DUMMYFUNCTION("TEXTJOIN("";"", TRUE, FILTER(CID!$B$2:$B$14794, CID!B11820=CID!$D$2:$D$14794))"),"#N/A")</f>
        <v>#N/A</v>
      </c>
      <c r="B11820" s="12" t="str">
        <f>IFERROR(__xludf.DUMMYFUNCTION("TEXTJOIN(""; "", TRUE, FILTER(CID!B11820:B14794, REGEXMATCH(CID!D11820:D14794, TEXTJOIN(""|"", TRUE, SPLIT(A11820, "";"")))))"),"#N/A")</f>
        <v>#N/A</v>
      </c>
    </row>
    <row r="11821">
      <c r="A11821" s="12" t="str">
        <f>IFERROR(__xludf.DUMMYFUNCTION("TEXTJOIN("";"", TRUE, FILTER(CID!$B$2:$B$14794, CID!B11821=CID!$D$2:$D$14794))"),"#N/A")</f>
        <v>#N/A</v>
      </c>
      <c r="B11821" s="12" t="str">
        <f>IFERROR(__xludf.DUMMYFUNCTION("TEXTJOIN(""; "", TRUE, FILTER(CID!B11821:B14794, REGEXMATCH(CID!D11821:D14794, TEXTJOIN(""|"", TRUE, SPLIT(A11821, "";"")))))"),"#N/A")</f>
        <v>#N/A</v>
      </c>
    </row>
    <row r="11822">
      <c r="A11822" s="12" t="str">
        <f>IFERROR(__xludf.DUMMYFUNCTION("TEXTJOIN("";"", TRUE, FILTER(CID!$B$2:$B$14794, CID!B11822=CID!$D$2:$D$14794))"),"#N/A")</f>
        <v>#N/A</v>
      </c>
      <c r="B11822" s="12" t="str">
        <f>IFERROR(__xludf.DUMMYFUNCTION("TEXTJOIN(""; "", TRUE, FILTER(CID!B11822:B14794, REGEXMATCH(CID!D11822:D14794, TEXTJOIN(""|"", TRUE, SPLIT(A11822, "";"")))))"),"#N/A")</f>
        <v>#N/A</v>
      </c>
    </row>
    <row r="11823">
      <c r="A11823" s="12" t="str">
        <f>IFERROR(__xludf.DUMMYFUNCTION("TEXTJOIN("";"", TRUE, FILTER(CID!$B$2:$B$14794, CID!B11823=CID!$D$2:$D$14794))"),"#N/A")</f>
        <v>#N/A</v>
      </c>
      <c r="B11823" s="12" t="str">
        <f>IFERROR(__xludf.DUMMYFUNCTION("TEXTJOIN(""; "", TRUE, FILTER(CID!B11823:B14794, REGEXMATCH(CID!D11823:D14794, TEXTJOIN(""|"", TRUE, SPLIT(A11823, "";"")))))"),"#N/A")</f>
        <v>#N/A</v>
      </c>
    </row>
    <row r="11824">
      <c r="A11824" s="12" t="str">
        <f>IFERROR(__xludf.DUMMYFUNCTION("TEXTJOIN("";"", TRUE, FILTER(CID!$B$2:$B$14794, CID!B11824=CID!$D$2:$D$14794))"),"#N/A")</f>
        <v>#N/A</v>
      </c>
      <c r="B11824" s="12" t="str">
        <f>IFERROR(__xludf.DUMMYFUNCTION("TEXTJOIN(""; "", TRUE, FILTER(CID!B11824:B14794, REGEXMATCH(CID!D11824:D14794, TEXTJOIN(""|"", TRUE, SPLIT(A11824, "";"")))))"),"#N/A")</f>
        <v>#N/A</v>
      </c>
    </row>
    <row r="11825">
      <c r="A11825" s="12" t="str">
        <f>IFERROR(__xludf.DUMMYFUNCTION("TEXTJOIN("";"", TRUE, FILTER(CID!$B$2:$B$14794, CID!B11825=CID!$D$2:$D$14794))"),"#N/A")</f>
        <v>#N/A</v>
      </c>
      <c r="B11825" s="12" t="str">
        <f>IFERROR(__xludf.DUMMYFUNCTION("TEXTJOIN(""; "", TRUE, FILTER(CID!B11825:B14794, REGEXMATCH(CID!D11825:D14794, TEXTJOIN(""|"", TRUE, SPLIT(A11825, "";"")))))"),"#N/A")</f>
        <v>#N/A</v>
      </c>
    </row>
    <row r="11826">
      <c r="A11826" s="12" t="str">
        <f>IFERROR(__xludf.DUMMYFUNCTION("TEXTJOIN("";"", TRUE, FILTER(CID!$B$2:$B$14794, CID!B11826=CID!$D$2:$D$14794))"),"#N/A")</f>
        <v>#N/A</v>
      </c>
      <c r="B11826" s="12" t="str">
        <f>IFERROR(__xludf.DUMMYFUNCTION("TEXTJOIN(""; "", TRUE, FILTER(CID!B11826:B14794, REGEXMATCH(CID!D11826:D14794, TEXTJOIN(""|"", TRUE, SPLIT(A11826, "";"")))))"),"#N/A")</f>
        <v>#N/A</v>
      </c>
    </row>
    <row r="11827">
      <c r="A11827" s="12" t="str">
        <f>IFERROR(__xludf.DUMMYFUNCTION("TEXTJOIN("";"", TRUE, FILTER(CID!$B$2:$B$14794, CID!B11827=CID!$D$2:$D$14794))"),"#N/A")</f>
        <v>#N/A</v>
      </c>
      <c r="B11827" s="12" t="str">
        <f>IFERROR(__xludf.DUMMYFUNCTION("TEXTJOIN(""; "", TRUE, FILTER(CID!B11827:B14794, REGEXMATCH(CID!D11827:D14794, TEXTJOIN(""|"", TRUE, SPLIT(A11827, "";"")))))"),"#N/A")</f>
        <v>#N/A</v>
      </c>
    </row>
    <row r="11828">
      <c r="A11828" s="12" t="str">
        <f>IFERROR(__xludf.DUMMYFUNCTION("TEXTJOIN("";"", TRUE, FILTER(CID!$B$2:$B$14794, CID!B11828=CID!$D$2:$D$14794))"),"#N/A")</f>
        <v>#N/A</v>
      </c>
      <c r="B11828" s="12" t="str">
        <f>IFERROR(__xludf.DUMMYFUNCTION("TEXTJOIN(""; "", TRUE, FILTER(CID!B11828:B14794, REGEXMATCH(CID!D11828:D14794, TEXTJOIN(""|"", TRUE, SPLIT(A11828, "";"")))))"),"#N/A")</f>
        <v>#N/A</v>
      </c>
    </row>
    <row r="11829">
      <c r="A11829" s="12" t="str">
        <f>IFERROR(__xludf.DUMMYFUNCTION("TEXTJOIN("";"", TRUE, FILTER(CID!$B$2:$B$14794, CID!B11829=CID!$D$2:$D$14794))"),"#N/A")</f>
        <v>#N/A</v>
      </c>
      <c r="B11829" s="12" t="str">
        <f>IFERROR(__xludf.DUMMYFUNCTION("TEXTJOIN(""; "", TRUE, FILTER(CID!B11829:B14794, REGEXMATCH(CID!D11829:D14794, TEXTJOIN(""|"", TRUE, SPLIT(A11829, "";"")))))"),"#N/A")</f>
        <v>#N/A</v>
      </c>
    </row>
    <row r="11830">
      <c r="A11830" s="12" t="str">
        <f>IFERROR(__xludf.DUMMYFUNCTION("TEXTJOIN("";"", TRUE, FILTER(CID!$B$2:$B$14794, CID!B11830=CID!$D$2:$D$14794))"),"#N/A")</f>
        <v>#N/A</v>
      </c>
      <c r="B11830" s="12" t="str">
        <f>IFERROR(__xludf.DUMMYFUNCTION("TEXTJOIN(""; "", TRUE, FILTER(CID!B11830:B14794, REGEXMATCH(CID!D11830:D14794, TEXTJOIN(""|"", TRUE, SPLIT(A11830, "";"")))))"),"#N/A")</f>
        <v>#N/A</v>
      </c>
    </row>
    <row r="11831">
      <c r="A11831" s="12" t="str">
        <f>IFERROR(__xludf.DUMMYFUNCTION("TEXTJOIN("";"", TRUE, FILTER(CID!$B$2:$B$14794, CID!B11831=CID!$D$2:$D$14794))"),"#N/A")</f>
        <v>#N/A</v>
      </c>
      <c r="B11831" s="12" t="str">
        <f>IFERROR(__xludf.DUMMYFUNCTION("TEXTJOIN(""; "", TRUE, FILTER(CID!B11831:B14794, REGEXMATCH(CID!D11831:D14794, TEXTJOIN(""|"", TRUE, SPLIT(A11831, "";"")))))"),"#N/A")</f>
        <v>#N/A</v>
      </c>
    </row>
    <row r="11832">
      <c r="A11832" s="12" t="str">
        <f>IFERROR(__xludf.DUMMYFUNCTION("TEXTJOIN("";"", TRUE, FILTER(CID!$B$2:$B$14794, CID!B11832=CID!$D$2:$D$14794))"),"#N/A")</f>
        <v>#N/A</v>
      </c>
      <c r="B11832" s="12" t="str">
        <f>IFERROR(__xludf.DUMMYFUNCTION("TEXTJOIN(""; "", TRUE, FILTER(CID!B11832:B14794, REGEXMATCH(CID!D11832:D14794, TEXTJOIN(""|"", TRUE, SPLIT(A11832, "";"")))))"),"#N/A")</f>
        <v>#N/A</v>
      </c>
    </row>
    <row r="11833">
      <c r="A11833" s="12" t="str">
        <f>IFERROR(__xludf.DUMMYFUNCTION("TEXTJOIN("";"", TRUE, FILTER(CID!$B$2:$B$14794, CID!B11833=CID!$D$2:$D$14794))"),"#N/A")</f>
        <v>#N/A</v>
      </c>
      <c r="B11833" s="12" t="str">
        <f>IFERROR(__xludf.DUMMYFUNCTION("TEXTJOIN(""; "", TRUE, FILTER(CID!B11833:B14794, REGEXMATCH(CID!D11833:D14794, TEXTJOIN(""|"", TRUE, SPLIT(A11833, "";"")))))"),"#N/A")</f>
        <v>#N/A</v>
      </c>
    </row>
    <row r="11834">
      <c r="A11834" s="12" t="str">
        <f>IFERROR(__xludf.DUMMYFUNCTION("TEXTJOIN("";"", TRUE, FILTER(CID!$B$2:$B$14794, CID!B11834=CID!$D$2:$D$14794))"),"#N/A")</f>
        <v>#N/A</v>
      </c>
      <c r="B11834" s="12" t="str">
        <f>IFERROR(__xludf.DUMMYFUNCTION("TEXTJOIN(""; "", TRUE, FILTER(CID!B11834:B14794, REGEXMATCH(CID!D11834:D14794, TEXTJOIN(""|"", TRUE, SPLIT(A11834, "";"")))))"),"#N/A")</f>
        <v>#N/A</v>
      </c>
    </row>
    <row r="11835">
      <c r="A11835" s="12" t="str">
        <f>IFERROR(__xludf.DUMMYFUNCTION("TEXTJOIN("";"", TRUE, FILTER(CID!$B$2:$B$14794, CID!B11835=CID!$D$2:$D$14794))"),"#N/A")</f>
        <v>#N/A</v>
      </c>
      <c r="B11835" s="12" t="str">
        <f>IFERROR(__xludf.DUMMYFUNCTION("TEXTJOIN(""; "", TRUE, FILTER(CID!B11835:B14794, REGEXMATCH(CID!D11835:D14794, TEXTJOIN(""|"", TRUE, SPLIT(A11835, "";"")))))"),"#N/A")</f>
        <v>#N/A</v>
      </c>
    </row>
    <row r="11836">
      <c r="A11836" s="12" t="str">
        <f>IFERROR(__xludf.DUMMYFUNCTION("TEXTJOIN("";"", TRUE, FILTER(CID!$B$2:$B$14794, CID!B11836=CID!$D$2:$D$14794))"),"#N/A")</f>
        <v>#N/A</v>
      </c>
      <c r="B11836" s="12" t="str">
        <f>IFERROR(__xludf.DUMMYFUNCTION("TEXTJOIN(""; "", TRUE, FILTER(CID!B11836:B14794, REGEXMATCH(CID!D11836:D14794, TEXTJOIN(""|"", TRUE, SPLIT(A11836, "";"")))))"),"#N/A")</f>
        <v>#N/A</v>
      </c>
    </row>
    <row r="11837">
      <c r="A11837" s="12" t="str">
        <f>IFERROR(__xludf.DUMMYFUNCTION("TEXTJOIN("";"", TRUE, FILTER(CID!$B$2:$B$14794, CID!B11837=CID!$D$2:$D$14794))"),"#N/A")</f>
        <v>#N/A</v>
      </c>
      <c r="B11837" s="12" t="str">
        <f>IFERROR(__xludf.DUMMYFUNCTION("TEXTJOIN(""; "", TRUE, FILTER(CID!B11837:B14794, REGEXMATCH(CID!D11837:D14794, TEXTJOIN(""|"", TRUE, SPLIT(A11837, "";"")))))"),"#N/A")</f>
        <v>#N/A</v>
      </c>
    </row>
    <row r="11838">
      <c r="A11838" s="12" t="str">
        <f>IFERROR(__xludf.DUMMYFUNCTION("TEXTJOIN("";"", TRUE, FILTER(CID!$B$2:$B$14794, CID!B11838=CID!$D$2:$D$14794))"),"#N/A")</f>
        <v>#N/A</v>
      </c>
      <c r="B11838" s="12" t="str">
        <f>IFERROR(__xludf.DUMMYFUNCTION("TEXTJOIN(""; "", TRUE, FILTER(CID!B11838:B14794, REGEXMATCH(CID!D11838:D14794, TEXTJOIN(""|"", TRUE, SPLIT(A11838, "";"")))))"),"#N/A")</f>
        <v>#N/A</v>
      </c>
    </row>
    <row r="11839">
      <c r="A11839" s="12" t="str">
        <f>IFERROR(__xludf.DUMMYFUNCTION("TEXTJOIN("";"", TRUE, FILTER(CID!$B$2:$B$14794, CID!B11839=CID!$D$2:$D$14794))"),"#N/A")</f>
        <v>#N/A</v>
      </c>
      <c r="B11839" s="12" t="str">
        <f>IFERROR(__xludf.DUMMYFUNCTION("TEXTJOIN(""; "", TRUE, FILTER(CID!B11839:B14794, REGEXMATCH(CID!D11839:D14794, TEXTJOIN(""|"", TRUE, SPLIT(A11839, "";"")))))"),"#N/A")</f>
        <v>#N/A</v>
      </c>
    </row>
    <row r="11840">
      <c r="A11840" s="12" t="str">
        <f>IFERROR(__xludf.DUMMYFUNCTION("TEXTJOIN("";"", TRUE, FILTER(CID!$B$2:$B$14794, CID!B11840=CID!$D$2:$D$14794))"),"#N/A")</f>
        <v>#N/A</v>
      </c>
      <c r="B11840" s="12" t="str">
        <f>IFERROR(__xludf.DUMMYFUNCTION("TEXTJOIN(""; "", TRUE, FILTER(CID!B11840:B14794, REGEXMATCH(CID!D11840:D14794, TEXTJOIN(""|"", TRUE, SPLIT(A11840, "";"")))))"),"#N/A")</f>
        <v>#N/A</v>
      </c>
    </row>
    <row r="11841">
      <c r="A11841" s="12" t="str">
        <f>IFERROR(__xludf.DUMMYFUNCTION("TEXTJOIN("";"", TRUE, FILTER(CID!$B$2:$B$14794, CID!B11841=CID!$D$2:$D$14794))"),"#N/A")</f>
        <v>#N/A</v>
      </c>
      <c r="B11841" s="12" t="str">
        <f>IFERROR(__xludf.DUMMYFUNCTION("TEXTJOIN(""; "", TRUE, FILTER(CID!B11841:B14794, REGEXMATCH(CID!D11841:D14794, TEXTJOIN(""|"", TRUE, SPLIT(A11841, "";"")))))"),"#N/A")</f>
        <v>#N/A</v>
      </c>
    </row>
    <row r="11842">
      <c r="A11842" s="12" t="str">
        <f>IFERROR(__xludf.DUMMYFUNCTION("TEXTJOIN("";"", TRUE, FILTER(CID!$B$2:$B$14794, CID!B11842=CID!$D$2:$D$14794))"),"#N/A")</f>
        <v>#N/A</v>
      </c>
      <c r="B11842" s="12" t="str">
        <f>IFERROR(__xludf.DUMMYFUNCTION("TEXTJOIN(""; "", TRUE, FILTER(CID!B11842:B14794, REGEXMATCH(CID!D11842:D14794, TEXTJOIN(""|"", TRUE, SPLIT(A11842, "";"")))))"),"#N/A")</f>
        <v>#N/A</v>
      </c>
    </row>
    <row r="11843">
      <c r="A11843" s="12" t="str">
        <f>IFERROR(__xludf.DUMMYFUNCTION("TEXTJOIN("";"", TRUE, FILTER(CID!$B$2:$B$14794, CID!B11843=CID!$D$2:$D$14794))"),"#N/A")</f>
        <v>#N/A</v>
      </c>
      <c r="B11843" s="12" t="str">
        <f>IFERROR(__xludf.DUMMYFUNCTION("TEXTJOIN(""; "", TRUE, FILTER(CID!B11843:B14794, REGEXMATCH(CID!D11843:D14794, TEXTJOIN(""|"", TRUE, SPLIT(A11843, "";"")))))"),"#N/A")</f>
        <v>#N/A</v>
      </c>
    </row>
    <row r="11844">
      <c r="A11844" s="12" t="str">
        <f>IFERROR(__xludf.DUMMYFUNCTION("TEXTJOIN("";"", TRUE, FILTER(CID!$B$2:$B$14794, CID!B11844=CID!$D$2:$D$14794))"),"#N/A")</f>
        <v>#N/A</v>
      </c>
      <c r="B11844" s="12" t="str">
        <f>IFERROR(__xludf.DUMMYFUNCTION("TEXTJOIN(""; "", TRUE, FILTER(CID!B11844:B14794, REGEXMATCH(CID!D11844:D14794, TEXTJOIN(""|"", TRUE, SPLIT(A11844, "";"")))))"),"#N/A")</f>
        <v>#N/A</v>
      </c>
    </row>
    <row r="11845">
      <c r="A11845" s="12" t="str">
        <f>IFERROR(__xludf.DUMMYFUNCTION("TEXTJOIN("";"", TRUE, FILTER(CID!$B$2:$B$14794, CID!B11845=CID!$D$2:$D$14794))"),"#N/A")</f>
        <v>#N/A</v>
      </c>
      <c r="B11845" s="12" t="str">
        <f>IFERROR(__xludf.DUMMYFUNCTION("TEXTJOIN(""; "", TRUE, FILTER(CID!B11845:B14794, REGEXMATCH(CID!D11845:D14794, TEXTJOIN(""|"", TRUE, SPLIT(A11845, "";"")))))"),"#N/A")</f>
        <v>#N/A</v>
      </c>
    </row>
    <row r="11846">
      <c r="A11846" s="12" t="str">
        <f>IFERROR(__xludf.DUMMYFUNCTION("TEXTJOIN("";"", TRUE, FILTER(CID!$B$2:$B$14794, CID!B11846=CID!$D$2:$D$14794))"),"#N/A")</f>
        <v>#N/A</v>
      </c>
      <c r="B11846" s="12" t="str">
        <f>IFERROR(__xludf.DUMMYFUNCTION("TEXTJOIN(""; "", TRUE, FILTER(CID!B11846:B14794, REGEXMATCH(CID!D11846:D14794, TEXTJOIN(""|"", TRUE, SPLIT(A11846, "";"")))))"),"#N/A")</f>
        <v>#N/A</v>
      </c>
    </row>
    <row r="11847">
      <c r="A11847" s="12" t="str">
        <f>IFERROR(__xludf.DUMMYFUNCTION("TEXTJOIN("";"", TRUE, FILTER(CID!$B$2:$B$14794, CID!B11847=CID!$D$2:$D$14794))"),"#N/A")</f>
        <v>#N/A</v>
      </c>
      <c r="B11847" s="12" t="str">
        <f>IFERROR(__xludf.DUMMYFUNCTION("TEXTJOIN(""; "", TRUE, FILTER(CID!B11847:B14794, REGEXMATCH(CID!D11847:D14794, TEXTJOIN(""|"", TRUE, SPLIT(A11847, "";"")))))"),"#N/A")</f>
        <v>#N/A</v>
      </c>
    </row>
    <row r="11848">
      <c r="A11848" s="12" t="str">
        <f>IFERROR(__xludf.DUMMYFUNCTION("TEXTJOIN("";"", TRUE, FILTER(CID!$B$2:$B$14794, CID!B11848=CID!$D$2:$D$14794))"),"#N/A")</f>
        <v>#N/A</v>
      </c>
      <c r="B11848" s="12" t="str">
        <f>IFERROR(__xludf.DUMMYFUNCTION("TEXTJOIN(""; "", TRUE, FILTER(CID!B11848:B14794, REGEXMATCH(CID!D11848:D14794, TEXTJOIN(""|"", TRUE, SPLIT(A11848, "";"")))))"),"#N/A")</f>
        <v>#N/A</v>
      </c>
    </row>
    <row r="11849">
      <c r="A11849" s="12" t="str">
        <f>IFERROR(__xludf.DUMMYFUNCTION("TEXTJOIN("";"", TRUE, FILTER(CID!$B$2:$B$14794, CID!B11849=CID!$D$2:$D$14794))"),"#N/A")</f>
        <v>#N/A</v>
      </c>
      <c r="B11849" s="12" t="str">
        <f>IFERROR(__xludf.DUMMYFUNCTION("TEXTJOIN(""; "", TRUE, FILTER(CID!B11849:B14794, REGEXMATCH(CID!D11849:D14794, TEXTJOIN(""|"", TRUE, SPLIT(A11849, "";"")))))"),"#N/A")</f>
        <v>#N/A</v>
      </c>
    </row>
    <row r="11850">
      <c r="A11850" s="12" t="str">
        <f>IFERROR(__xludf.DUMMYFUNCTION("TEXTJOIN("";"", TRUE, FILTER(CID!$B$2:$B$14794, CID!B11850=CID!$D$2:$D$14794))"),"#N/A")</f>
        <v>#N/A</v>
      </c>
      <c r="B11850" s="12" t="str">
        <f>IFERROR(__xludf.DUMMYFUNCTION("TEXTJOIN(""; "", TRUE, FILTER(CID!B11850:B14794, REGEXMATCH(CID!D11850:D14794, TEXTJOIN(""|"", TRUE, SPLIT(A11850, "";"")))))"),"#N/A")</f>
        <v>#N/A</v>
      </c>
    </row>
    <row r="11851">
      <c r="A11851" s="12" t="str">
        <f>IFERROR(__xludf.DUMMYFUNCTION("TEXTJOIN("";"", TRUE, FILTER(CID!$B$2:$B$14794, CID!B11851=CID!$D$2:$D$14794))"),"#N/A")</f>
        <v>#N/A</v>
      </c>
      <c r="B11851" s="12" t="str">
        <f>IFERROR(__xludf.DUMMYFUNCTION("TEXTJOIN(""; "", TRUE, FILTER(CID!B11851:B14794, REGEXMATCH(CID!D11851:D14794, TEXTJOIN(""|"", TRUE, SPLIT(A11851, "";"")))))"),"#N/A")</f>
        <v>#N/A</v>
      </c>
    </row>
    <row r="11852">
      <c r="A11852" s="12" t="str">
        <f>IFERROR(__xludf.DUMMYFUNCTION("TEXTJOIN("";"", TRUE, FILTER(CID!$B$2:$B$14794, CID!B11852=CID!$D$2:$D$14794))"),"#N/A")</f>
        <v>#N/A</v>
      </c>
      <c r="B11852" s="12" t="str">
        <f>IFERROR(__xludf.DUMMYFUNCTION("TEXTJOIN(""; "", TRUE, FILTER(CID!B11852:B14794, REGEXMATCH(CID!D11852:D14794, TEXTJOIN(""|"", TRUE, SPLIT(A11852, "";"")))))"),"#N/A")</f>
        <v>#N/A</v>
      </c>
    </row>
    <row r="11853">
      <c r="A11853" s="12" t="str">
        <f>IFERROR(__xludf.DUMMYFUNCTION("TEXTJOIN("";"", TRUE, FILTER(CID!$B$2:$B$14794, CID!B11853=CID!$D$2:$D$14794))"),"#N/A")</f>
        <v>#N/A</v>
      </c>
      <c r="B11853" s="12" t="str">
        <f>IFERROR(__xludf.DUMMYFUNCTION("TEXTJOIN(""; "", TRUE, FILTER(CID!B11853:B14794, REGEXMATCH(CID!D11853:D14794, TEXTJOIN(""|"", TRUE, SPLIT(A11853, "";"")))))"),"#N/A")</f>
        <v>#N/A</v>
      </c>
    </row>
    <row r="11854">
      <c r="A11854" s="12" t="str">
        <f>IFERROR(__xludf.DUMMYFUNCTION("TEXTJOIN("";"", TRUE, FILTER(CID!$B$2:$B$14794, CID!B11854=CID!$D$2:$D$14794))"),"#N/A")</f>
        <v>#N/A</v>
      </c>
      <c r="B11854" s="12" t="str">
        <f>IFERROR(__xludf.DUMMYFUNCTION("TEXTJOIN(""; "", TRUE, FILTER(CID!B11854:B14794, REGEXMATCH(CID!D11854:D14794, TEXTJOIN(""|"", TRUE, SPLIT(A11854, "";"")))))"),"#N/A")</f>
        <v>#N/A</v>
      </c>
    </row>
    <row r="11855">
      <c r="A11855" s="12" t="str">
        <f>IFERROR(__xludf.DUMMYFUNCTION("TEXTJOIN("";"", TRUE, FILTER(CID!$B$2:$B$14794, CID!B11855=CID!$D$2:$D$14794))"),"#N/A")</f>
        <v>#N/A</v>
      </c>
      <c r="B11855" s="12" t="str">
        <f>IFERROR(__xludf.DUMMYFUNCTION("TEXTJOIN(""; "", TRUE, FILTER(CID!B11855:B14794, REGEXMATCH(CID!D11855:D14794, TEXTJOIN(""|"", TRUE, SPLIT(A11855, "";"")))))"),"#N/A")</f>
        <v>#N/A</v>
      </c>
    </row>
    <row r="11856">
      <c r="A11856" s="12" t="str">
        <f>IFERROR(__xludf.DUMMYFUNCTION("TEXTJOIN("";"", TRUE, FILTER(CID!$B$2:$B$14794, CID!B11856=CID!$D$2:$D$14794))"),"#N/A")</f>
        <v>#N/A</v>
      </c>
      <c r="B11856" s="12" t="str">
        <f>IFERROR(__xludf.DUMMYFUNCTION("TEXTJOIN(""; "", TRUE, FILTER(CID!B11856:B14794, REGEXMATCH(CID!D11856:D14794, TEXTJOIN(""|"", TRUE, SPLIT(A11856, "";"")))))"),"#N/A")</f>
        <v>#N/A</v>
      </c>
    </row>
    <row r="11857">
      <c r="A11857" s="12" t="str">
        <f>IFERROR(__xludf.DUMMYFUNCTION("TEXTJOIN("";"", TRUE, FILTER(CID!$B$2:$B$14794, CID!B11857=CID!$D$2:$D$14794))"),"#N/A")</f>
        <v>#N/A</v>
      </c>
      <c r="B11857" s="12" t="str">
        <f>IFERROR(__xludf.DUMMYFUNCTION("TEXTJOIN(""; "", TRUE, FILTER(CID!B11857:B14794, REGEXMATCH(CID!D11857:D14794, TEXTJOIN(""|"", TRUE, SPLIT(A11857, "";"")))))"),"#N/A")</f>
        <v>#N/A</v>
      </c>
    </row>
    <row r="11858">
      <c r="A11858" s="12" t="str">
        <f>IFERROR(__xludf.DUMMYFUNCTION("TEXTJOIN("";"", TRUE, FILTER(CID!$B$2:$B$14794, CID!B11858=CID!$D$2:$D$14794))"),"#N/A")</f>
        <v>#N/A</v>
      </c>
      <c r="B11858" s="12" t="str">
        <f>IFERROR(__xludf.DUMMYFUNCTION("TEXTJOIN(""; "", TRUE, FILTER(CID!B11858:B14794, REGEXMATCH(CID!D11858:D14794, TEXTJOIN(""|"", TRUE, SPLIT(A11858, "";"")))))"),"#N/A")</f>
        <v>#N/A</v>
      </c>
    </row>
    <row r="11859">
      <c r="A11859" s="12" t="str">
        <f>IFERROR(__xludf.DUMMYFUNCTION("TEXTJOIN("";"", TRUE, FILTER(CID!$B$2:$B$14794, CID!B11859=CID!$D$2:$D$14794))"),"#N/A")</f>
        <v>#N/A</v>
      </c>
      <c r="B11859" s="12" t="str">
        <f>IFERROR(__xludf.DUMMYFUNCTION("TEXTJOIN(""; "", TRUE, FILTER(CID!B11859:B14794, REGEXMATCH(CID!D11859:D14794, TEXTJOIN(""|"", TRUE, SPLIT(A11859, "";"")))))"),"#N/A")</f>
        <v>#N/A</v>
      </c>
    </row>
    <row r="11860">
      <c r="A11860" s="12" t="str">
        <f>IFERROR(__xludf.DUMMYFUNCTION("TEXTJOIN("";"", TRUE, FILTER(CID!$B$2:$B$14794, CID!B11860=CID!$D$2:$D$14794))"),"#N/A")</f>
        <v>#N/A</v>
      </c>
      <c r="B11860" s="12" t="str">
        <f>IFERROR(__xludf.DUMMYFUNCTION("TEXTJOIN(""; "", TRUE, FILTER(CID!B11860:B14794, REGEXMATCH(CID!D11860:D14794, TEXTJOIN(""|"", TRUE, SPLIT(A11860, "";"")))))"),"#N/A")</f>
        <v>#N/A</v>
      </c>
    </row>
    <row r="11861">
      <c r="A11861" s="12" t="str">
        <f>IFERROR(__xludf.DUMMYFUNCTION("TEXTJOIN("";"", TRUE, FILTER(CID!$B$2:$B$14794, CID!B11861=CID!$D$2:$D$14794))"),"#N/A")</f>
        <v>#N/A</v>
      </c>
      <c r="B11861" s="12" t="str">
        <f>IFERROR(__xludf.DUMMYFUNCTION("TEXTJOIN(""; "", TRUE, FILTER(CID!B11861:B14794, REGEXMATCH(CID!D11861:D14794, TEXTJOIN(""|"", TRUE, SPLIT(A11861, "";"")))))"),"#N/A")</f>
        <v>#N/A</v>
      </c>
    </row>
    <row r="11862">
      <c r="A11862" s="12" t="str">
        <f>IFERROR(__xludf.DUMMYFUNCTION("TEXTJOIN("";"", TRUE, FILTER(CID!$B$2:$B$14794, CID!B11862=CID!$D$2:$D$14794))"),"#N/A")</f>
        <v>#N/A</v>
      </c>
      <c r="B11862" s="12" t="str">
        <f>IFERROR(__xludf.DUMMYFUNCTION("TEXTJOIN(""; "", TRUE, FILTER(CID!B11862:B14794, REGEXMATCH(CID!D11862:D14794, TEXTJOIN(""|"", TRUE, SPLIT(A11862, "";"")))))"),"#N/A")</f>
        <v>#N/A</v>
      </c>
    </row>
    <row r="11863">
      <c r="A11863" s="12" t="str">
        <f>IFERROR(__xludf.DUMMYFUNCTION("TEXTJOIN("";"", TRUE, FILTER(CID!$B$2:$B$14794, CID!B11863=CID!$D$2:$D$14794))"),"#N/A")</f>
        <v>#N/A</v>
      </c>
      <c r="B11863" s="12" t="str">
        <f>IFERROR(__xludf.DUMMYFUNCTION("TEXTJOIN(""; "", TRUE, FILTER(CID!B11863:B14794, REGEXMATCH(CID!D11863:D14794, TEXTJOIN(""|"", TRUE, SPLIT(A11863, "";"")))))"),"#N/A")</f>
        <v>#N/A</v>
      </c>
    </row>
    <row r="11864">
      <c r="A11864" s="12" t="str">
        <f>IFERROR(__xludf.DUMMYFUNCTION("TEXTJOIN("";"", TRUE, FILTER(CID!$B$2:$B$14794, CID!B11864=CID!$D$2:$D$14794))"),"#N/A")</f>
        <v>#N/A</v>
      </c>
      <c r="B11864" s="12" t="str">
        <f>IFERROR(__xludf.DUMMYFUNCTION("TEXTJOIN(""; "", TRUE, FILTER(CID!B11864:B14794, REGEXMATCH(CID!D11864:D14794, TEXTJOIN(""|"", TRUE, SPLIT(A11864, "";"")))))"),"#N/A")</f>
        <v>#N/A</v>
      </c>
    </row>
    <row r="11865">
      <c r="A11865" s="12" t="str">
        <f>IFERROR(__xludf.DUMMYFUNCTION("TEXTJOIN("";"", TRUE, FILTER(CID!$B$2:$B$14794, CID!B11865=CID!$D$2:$D$14794))"),"#N/A")</f>
        <v>#N/A</v>
      </c>
      <c r="B11865" s="12" t="str">
        <f>IFERROR(__xludf.DUMMYFUNCTION("TEXTJOIN(""; "", TRUE, FILTER(CID!B11865:B14794, REGEXMATCH(CID!D11865:D14794, TEXTJOIN(""|"", TRUE, SPLIT(A11865, "";"")))))"),"#N/A")</f>
        <v>#N/A</v>
      </c>
    </row>
    <row r="11866">
      <c r="A11866" s="12" t="str">
        <f>IFERROR(__xludf.DUMMYFUNCTION("TEXTJOIN("";"", TRUE, FILTER(CID!$B$2:$B$14794, CID!B11866=CID!$D$2:$D$14794))"),"#N/A")</f>
        <v>#N/A</v>
      </c>
      <c r="B11866" s="12" t="str">
        <f>IFERROR(__xludf.DUMMYFUNCTION("TEXTJOIN(""; "", TRUE, FILTER(CID!B11866:B14794, REGEXMATCH(CID!D11866:D14794, TEXTJOIN(""|"", TRUE, SPLIT(A11866, "";"")))))"),"#N/A")</f>
        <v>#N/A</v>
      </c>
    </row>
    <row r="11867">
      <c r="A11867" s="12" t="str">
        <f>IFERROR(__xludf.DUMMYFUNCTION("TEXTJOIN("";"", TRUE, FILTER(CID!$B$2:$B$14794, CID!B11867=CID!$D$2:$D$14794))"),"#N/A")</f>
        <v>#N/A</v>
      </c>
      <c r="B11867" s="12" t="str">
        <f>IFERROR(__xludf.DUMMYFUNCTION("TEXTJOIN(""; "", TRUE, FILTER(CID!B11867:B14794, REGEXMATCH(CID!D11867:D14794, TEXTJOIN(""|"", TRUE, SPLIT(A11867, "";"")))))"),"#N/A")</f>
        <v>#N/A</v>
      </c>
    </row>
    <row r="11868">
      <c r="A11868" s="12" t="str">
        <f>IFERROR(__xludf.DUMMYFUNCTION("TEXTJOIN("";"", TRUE, FILTER(CID!$B$2:$B$14794, CID!B11868=CID!$D$2:$D$14794))"),"#N/A")</f>
        <v>#N/A</v>
      </c>
      <c r="B11868" s="12" t="str">
        <f>IFERROR(__xludf.DUMMYFUNCTION("TEXTJOIN(""; "", TRUE, FILTER(CID!B11868:B14794, REGEXMATCH(CID!D11868:D14794, TEXTJOIN(""|"", TRUE, SPLIT(A11868, "";"")))))"),"#N/A")</f>
        <v>#N/A</v>
      </c>
    </row>
    <row r="11869">
      <c r="A11869" s="12" t="str">
        <f>IFERROR(__xludf.DUMMYFUNCTION("TEXTJOIN("";"", TRUE, FILTER(CID!$B$2:$B$14794, CID!B11869=CID!$D$2:$D$14794))"),"#N/A")</f>
        <v>#N/A</v>
      </c>
      <c r="B11869" s="12" t="str">
        <f>IFERROR(__xludf.DUMMYFUNCTION("TEXTJOIN(""; "", TRUE, FILTER(CID!B11869:B14794, REGEXMATCH(CID!D11869:D14794, TEXTJOIN(""|"", TRUE, SPLIT(A11869, "";"")))))"),"#N/A")</f>
        <v>#N/A</v>
      </c>
    </row>
    <row r="11870">
      <c r="A11870" s="12" t="str">
        <f>IFERROR(__xludf.DUMMYFUNCTION("TEXTJOIN("";"", TRUE, FILTER(CID!$B$2:$B$14794, CID!B11870=CID!$D$2:$D$14794))"),"#N/A")</f>
        <v>#N/A</v>
      </c>
      <c r="B11870" s="12" t="str">
        <f>IFERROR(__xludf.DUMMYFUNCTION("TEXTJOIN(""; "", TRUE, FILTER(CID!B11870:B14794, REGEXMATCH(CID!D11870:D14794, TEXTJOIN(""|"", TRUE, SPLIT(A11870, "";"")))))"),"#N/A")</f>
        <v>#N/A</v>
      </c>
    </row>
    <row r="11871">
      <c r="A11871" s="12" t="str">
        <f>IFERROR(__xludf.DUMMYFUNCTION("TEXTJOIN("";"", TRUE, FILTER(CID!$B$2:$B$14794, CID!B11871=CID!$D$2:$D$14794))"),"#N/A")</f>
        <v>#N/A</v>
      </c>
      <c r="B11871" s="12" t="str">
        <f>IFERROR(__xludf.DUMMYFUNCTION("TEXTJOIN(""; "", TRUE, FILTER(CID!B11871:B14794, REGEXMATCH(CID!D11871:D14794, TEXTJOIN(""|"", TRUE, SPLIT(A11871, "";"")))))"),"#N/A")</f>
        <v>#N/A</v>
      </c>
    </row>
    <row r="11872">
      <c r="A11872" s="12" t="str">
        <f>IFERROR(__xludf.DUMMYFUNCTION("TEXTJOIN("";"", TRUE, FILTER(CID!$B$2:$B$14794, CID!B11872=CID!$D$2:$D$14794))"),"#N/A")</f>
        <v>#N/A</v>
      </c>
      <c r="B11872" s="12" t="str">
        <f>IFERROR(__xludf.DUMMYFUNCTION("TEXTJOIN(""; "", TRUE, FILTER(CID!B11872:B14794, REGEXMATCH(CID!D11872:D14794, TEXTJOIN(""|"", TRUE, SPLIT(A11872, "";"")))))"),"#N/A")</f>
        <v>#N/A</v>
      </c>
    </row>
    <row r="11873">
      <c r="A11873" s="12" t="str">
        <f>IFERROR(__xludf.DUMMYFUNCTION("TEXTJOIN("";"", TRUE, FILTER(CID!$B$2:$B$14794, CID!B11873=CID!$D$2:$D$14794))"),"#N/A")</f>
        <v>#N/A</v>
      </c>
      <c r="B11873" s="12" t="str">
        <f>IFERROR(__xludf.DUMMYFUNCTION("TEXTJOIN(""; "", TRUE, FILTER(CID!B11873:B14794, REGEXMATCH(CID!D11873:D14794, TEXTJOIN(""|"", TRUE, SPLIT(A11873, "";"")))))"),"#N/A")</f>
        <v>#N/A</v>
      </c>
    </row>
    <row r="11874">
      <c r="A11874" s="12" t="str">
        <f>IFERROR(__xludf.DUMMYFUNCTION("TEXTJOIN("";"", TRUE, FILTER(CID!$B$2:$B$14794, CID!B11874=CID!$D$2:$D$14794))"),"#N/A")</f>
        <v>#N/A</v>
      </c>
      <c r="B11874" s="12" t="str">
        <f>IFERROR(__xludf.DUMMYFUNCTION("TEXTJOIN(""; "", TRUE, FILTER(CID!B11874:B14794, REGEXMATCH(CID!D11874:D14794, TEXTJOIN(""|"", TRUE, SPLIT(A11874, "";"")))))"),"#N/A")</f>
        <v>#N/A</v>
      </c>
    </row>
    <row r="11875">
      <c r="A11875" s="12" t="str">
        <f>IFERROR(__xludf.DUMMYFUNCTION("TEXTJOIN("";"", TRUE, FILTER(CID!$B$2:$B$14794, CID!B11875=CID!$D$2:$D$14794))"),"#N/A")</f>
        <v>#N/A</v>
      </c>
      <c r="B11875" s="12" t="str">
        <f>IFERROR(__xludf.DUMMYFUNCTION("TEXTJOIN(""; "", TRUE, FILTER(CID!B11875:B14794, REGEXMATCH(CID!D11875:D14794, TEXTJOIN(""|"", TRUE, SPLIT(A11875, "";"")))))"),"#N/A")</f>
        <v>#N/A</v>
      </c>
    </row>
    <row r="11876">
      <c r="A11876" s="12" t="str">
        <f>IFERROR(__xludf.DUMMYFUNCTION("TEXTJOIN("";"", TRUE, FILTER(CID!$B$2:$B$14794, CID!B11876=CID!$D$2:$D$14794))"),"#N/A")</f>
        <v>#N/A</v>
      </c>
      <c r="B11876" s="12" t="str">
        <f>IFERROR(__xludf.DUMMYFUNCTION("TEXTJOIN(""; "", TRUE, FILTER(CID!B11876:B14794, REGEXMATCH(CID!D11876:D14794, TEXTJOIN(""|"", TRUE, SPLIT(A11876, "";"")))))"),"#N/A")</f>
        <v>#N/A</v>
      </c>
    </row>
    <row r="11877">
      <c r="A11877" s="12" t="str">
        <f>IFERROR(__xludf.DUMMYFUNCTION("TEXTJOIN("";"", TRUE, FILTER(CID!$B$2:$B$14794, CID!B11877=CID!$D$2:$D$14794))"),"#N/A")</f>
        <v>#N/A</v>
      </c>
      <c r="B11877" s="12" t="str">
        <f>IFERROR(__xludf.DUMMYFUNCTION("TEXTJOIN(""; "", TRUE, FILTER(CID!B11877:B14794, REGEXMATCH(CID!D11877:D14794, TEXTJOIN(""|"", TRUE, SPLIT(A11877, "";"")))))"),"#N/A")</f>
        <v>#N/A</v>
      </c>
    </row>
    <row r="11878">
      <c r="A11878" s="12" t="str">
        <f>IFERROR(__xludf.DUMMYFUNCTION("TEXTJOIN("";"", TRUE, FILTER(CID!$B$2:$B$14794, CID!B11878=CID!$D$2:$D$14794))"),"#N/A")</f>
        <v>#N/A</v>
      </c>
      <c r="B11878" s="12" t="str">
        <f>IFERROR(__xludf.DUMMYFUNCTION("TEXTJOIN(""; "", TRUE, FILTER(CID!B11878:B14794, REGEXMATCH(CID!D11878:D14794, TEXTJOIN(""|"", TRUE, SPLIT(A11878, "";"")))))"),"#N/A")</f>
        <v>#N/A</v>
      </c>
    </row>
    <row r="11879">
      <c r="A11879" s="12" t="str">
        <f>IFERROR(__xludf.DUMMYFUNCTION("TEXTJOIN("";"", TRUE, FILTER(CID!$B$2:$B$14794, CID!B11879=CID!$D$2:$D$14794))"),"#N/A")</f>
        <v>#N/A</v>
      </c>
      <c r="B11879" s="12" t="str">
        <f>IFERROR(__xludf.DUMMYFUNCTION("TEXTJOIN(""; "", TRUE, FILTER(CID!B11879:B14794, REGEXMATCH(CID!D11879:D14794, TEXTJOIN(""|"", TRUE, SPLIT(A11879, "";"")))))"),"#N/A")</f>
        <v>#N/A</v>
      </c>
    </row>
    <row r="11880">
      <c r="A11880" s="12" t="str">
        <f>IFERROR(__xludf.DUMMYFUNCTION("TEXTJOIN("";"", TRUE, FILTER(CID!$B$2:$B$14794, CID!B11880=CID!$D$2:$D$14794))"),"#N/A")</f>
        <v>#N/A</v>
      </c>
      <c r="B11880" s="12" t="str">
        <f>IFERROR(__xludf.DUMMYFUNCTION("TEXTJOIN(""; "", TRUE, FILTER(CID!B11880:B14794, REGEXMATCH(CID!D11880:D14794, TEXTJOIN(""|"", TRUE, SPLIT(A11880, "";"")))))"),"#N/A")</f>
        <v>#N/A</v>
      </c>
    </row>
    <row r="11881">
      <c r="A11881" s="12" t="str">
        <f>IFERROR(__xludf.DUMMYFUNCTION("TEXTJOIN("";"", TRUE, FILTER(CID!$B$2:$B$14794, CID!B11881=CID!$D$2:$D$14794))"),"#N/A")</f>
        <v>#N/A</v>
      </c>
      <c r="B11881" s="12" t="str">
        <f>IFERROR(__xludf.DUMMYFUNCTION("TEXTJOIN(""; "", TRUE, FILTER(CID!B11881:B14794, REGEXMATCH(CID!D11881:D14794, TEXTJOIN(""|"", TRUE, SPLIT(A11881, "";"")))))"),"#N/A")</f>
        <v>#N/A</v>
      </c>
    </row>
    <row r="11882">
      <c r="A11882" s="12" t="str">
        <f>IFERROR(__xludf.DUMMYFUNCTION("TEXTJOIN("";"", TRUE, FILTER(CID!$B$2:$B$14794, CID!B11882=CID!$D$2:$D$14794))"),"#N/A")</f>
        <v>#N/A</v>
      </c>
      <c r="B11882" s="12" t="str">
        <f>IFERROR(__xludf.DUMMYFUNCTION("TEXTJOIN(""; "", TRUE, FILTER(CID!B11882:B14794, REGEXMATCH(CID!D11882:D14794, TEXTJOIN(""|"", TRUE, SPLIT(A11882, "";"")))))"),"#N/A")</f>
        <v>#N/A</v>
      </c>
    </row>
    <row r="11883">
      <c r="A11883" s="12" t="str">
        <f>IFERROR(__xludf.DUMMYFUNCTION("TEXTJOIN("";"", TRUE, FILTER(CID!$B$2:$B$14794, CID!B11883=CID!$D$2:$D$14794))"),"#N/A")</f>
        <v>#N/A</v>
      </c>
      <c r="B11883" s="12" t="str">
        <f>IFERROR(__xludf.DUMMYFUNCTION("TEXTJOIN(""; "", TRUE, FILTER(CID!B11883:B14794, REGEXMATCH(CID!D11883:D14794, TEXTJOIN(""|"", TRUE, SPLIT(A11883, "";"")))))"),"#N/A")</f>
        <v>#N/A</v>
      </c>
    </row>
    <row r="11884">
      <c r="A11884" s="12" t="str">
        <f>IFERROR(__xludf.DUMMYFUNCTION("TEXTJOIN("";"", TRUE, FILTER(CID!$B$2:$B$14794, CID!B11884=CID!$D$2:$D$14794))"),"#N/A")</f>
        <v>#N/A</v>
      </c>
      <c r="B11884" s="12" t="str">
        <f>IFERROR(__xludf.DUMMYFUNCTION("TEXTJOIN(""; "", TRUE, FILTER(CID!B11884:B14794, REGEXMATCH(CID!D11884:D14794, TEXTJOIN(""|"", TRUE, SPLIT(A11884, "";"")))))"),"#N/A")</f>
        <v>#N/A</v>
      </c>
    </row>
    <row r="11885">
      <c r="A11885" s="12" t="str">
        <f>IFERROR(__xludf.DUMMYFUNCTION("TEXTJOIN("";"", TRUE, FILTER(CID!$B$2:$B$14794, CID!B11885=CID!$D$2:$D$14794))"),"#N/A")</f>
        <v>#N/A</v>
      </c>
      <c r="B11885" s="12" t="str">
        <f>IFERROR(__xludf.DUMMYFUNCTION("TEXTJOIN(""; "", TRUE, FILTER(CID!B11885:B14794, REGEXMATCH(CID!D11885:D14794, TEXTJOIN(""|"", TRUE, SPLIT(A11885, "";"")))))"),"#N/A")</f>
        <v>#N/A</v>
      </c>
    </row>
    <row r="11886">
      <c r="A11886" s="12" t="str">
        <f>IFERROR(__xludf.DUMMYFUNCTION("TEXTJOIN("";"", TRUE, FILTER(CID!$B$2:$B$14794, CID!B11886=CID!$D$2:$D$14794))"),"#N/A")</f>
        <v>#N/A</v>
      </c>
      <c r="B11886" s="12" t="str">
        <f>IFERROR(__xludf.DUMMYFUNCTION("TEXTJOIN(""; "", TRUE, FILTER(CID!B11886:B14794, REGEXMATCH(CID!D11886:D14794, TEXTJOIN(""|"", TRUE, SPLIT(A11886, "";"")))))"),"#N/A")</f>
        <v>#N/A</v>
      </c>
    </row>
    <row r="11887">
      <c r="A11887" s="12" t="str">
        <f>IFERROR(__xludf.DUMMYFUNCTION("TEXTJOIN("";"", TRUE, FILTER(CID!$B$2:$B$14794, CID!B11887=CID!$D$2:$D$14794))"),"#N/A")</f>
        <v>#N/A</v>
      </c>
      <c r="B11887" s="12" t="str">
        <f>IFERROR(__xludf.DUMMYFUNCTION("TEXTJOIN(""; "", TRUE, FILTER(CID!B11887:B14794, REGEXMATCH(CID!D11887:D14794, TEXTJOIN(""|"", TRUE, SPLIT(A11887, "";"")))))"),"#N/A")</f>
        <v>#N/A</v>
      </c>
    </row>
    <row r="11888">
      <c r="A11888" s="12" t="str">
        <f>IFERROR(__xludf.DUMMYFUNCTION("TEXTJOIN("";"", TRUE, FILTER(CID!$B$2:$B$14794, CID!B11888=CID!$D$2:$D$14794))"),"#N/A")</f>
        <v>#N/A</v>
      </c>
      <c r="B11888" s="12" t="str">
        <f>IFERROR(__xludf.DUMMYFUNCTION("TEXTJOIN(""; "", TRUE, FILTER(CID!B11888:B14794, REGEXMATCH(CID!D11888:D14794, TEXTJOIN(""|"", TRUE, SPLIT(A11888, "";"")))))"),"#N/A")</f>
        <v>#N/A</v>
      </c>
    </row>
    <row r="11889">
      <c r="A11889" s="12" t="str">
        <f>IFERROR(__xludf.DUMMYFUNCTION("TEXTJOIN("";"", TRUE, FILTER(CID!$B$2:$B$14794, CID!B11889=CID!$D$2:$D$14794))"),"#N/A")</f>
        <v>#N/A</v>
      </c>
      <c r="B11889" s="12" t="str">
        <f>IFERROR(__xludf.DUMMYFUNCTION("TEXTJOIN(""; "", TRUE, FILTER(CID!B11889:B14794, REGEXMATCH(CID!D11889:D14794, TEXTJOIN(""|"", TRUE, SPLIT(A11889, "";"")))))"),"#N/A")</f>
        <v>#N/A</v>
      </c>
    </row>
    <row r="11890">
      <c r="A11890" s="12" t="str">
        <f>IFERROR(__xludf.DUMMYFUNCTION("TEXTJOIN("";"", TRUE, FILTER(CID!$B$2:$B$14794, CID!B11890=CID!$D$2:$D$14794))"),"#N/A")</f>
        <v>#N/A</v>
      </c>
      <c r="B11890" s="12" t="str">
        <f>IFERROR(__xludf.DUMMYFUNCTION("TEXTJOIN(""; "", TRUE, FILTER(CID!B11890:B14794, REGEXMATCH(CID!D11890:D14794, TEXTJOIN(""|"", TRUE, SPLIT(A11890, "";"")))))"),"#N/A")</f>
        <v>#N/A</v>
      </c>
    </row>
    <row r="11891">
      <c r="A11891" s="12" t="str">
        <f>IFERROR(__xludf.DUMMYFUNCTION("TEXTJOIN("";"", TRUE, FILTER(CID!$B$2:$B$14794, CID!B11891=CID!$D$2:$D$14794))"),"#N/A")</f>
        <v>#N/A</v>
      </c>
      <c r="B11891" s="12" t="str">
        <f>IFERROR(__xludf.DUMMYFUNCTION("TEXTJOIN(""; "", TRUE, FILTER(CID!B11891:B14794, REGEXMATCH(CID!D11891:D14794, TEXTJOIN(""|"", TRUE, SPLIT(A11891, "";"")))))"),"#N/A")</f>
        <v>#N/A</v>
      </c>
    </row>
    <row r="11892">
      <c r="A11892" s="12" t="str">
        <f>IFERROR(__xludf.DUMMYFUNCTION("TEXTJOIN("";"", TRUE, FILTER(CID!$B$2:$B$14794, CID!B11892=CID!$D$2:$D$14794))"),"#N/A")</f>
        <v>#N/A</v>
      </c>
      <c r="B11892" s="12" t="str">
        <f>IFERROR(__xludf.DUMMYFUNCTION("TEXTJOIN(""; "", TRUE, FILTER(CID!B11892:B14794, REGEXMATCH(CID!D11892:D14794, TEXTJOIN(""|"", TRUE, SPLIT(A11892, "";"")))))"),"#N/A")</f>
        <v>#N/A</v>
      </c>
    </row>
    <row r="11893">
      <c r="A11893" s="12" t="str">
        <f>IFERROR(__xludf.DUMMYFUNCTION("TEXTJOIN("";"", TRUE, FILTER(CID!$B$2:$B$14794, CID!B11893=CID!$D$2:$D$14794))"),"#N/A")</f>
        <v>#N/A</v>
      </c>
      <c r="B11893" s="12" t="str">
        <f>IFERROR(__xludf.DUMMYFUNCTION("TEXTJOIN(""; "", TRUE, FILTER(CID!B11893:B14794, REGEXMATCH(CID!D11893:D14794, TEXTJOIN(""|"", TRUE, SPLIT(A11893, "";"")))))"),"#N/A")</f>
        <v>#N/A</v>
      </c>
    </row>
    <row r="11894">
      <c r="A11894" s="12" t="str">
        <f>IFERROR(__xludf.DUMMYFUNCTION("TEXTJOIN("";"", TRUE, FILTER(CID!$B$2:$B$14794, CID!B11894=CID!$D$2:$D$14794))"),"#N/A")</f>
        <v>#N/A</v>
      </c>
      <c r="B11894" s="12" t="str">
        <f>IFERROR(__xludf.DUMMYFUNCTION("TEXTJOIN(""; "", TRUE, FILTER(CID!B11894:B14794, REGEXMATCH(CID!D11894:D14794, TEXTJOIN(""|"", TRUE, SPLIT(A11894, "";"")))))"),"#N/A")</f>
        <v>#N/A</v>
      </c>
    </row>
    <row r="11895">
      <c r="A11895" s="12" t="str">
        <f>IFERROR(__xludf.DUMMYFUNCTION("TEXTJOIN("";"", TRUE, FILTER(CID!$B$2:$B$14794, CID!B11895=CID!$D$2:$D$14794))"),"#N/A")</f>
        <v>#N/A</v>
      </c>
      <c r="B11895" s="12" t="str">
        <f>IFERROR(__xludf.DUMMYFUNCTION("TEXTJOIN(""; "", TRUE, FILTER(CID!B11895:B14794, REGEXMATCH(CID!D11895:D14794, TEXTJOIN(""|"", TRUE, SPLIT(A11895, "";"")))))"),"#N/A")</f>
        <v>#N/A</v>
      </c>
    </row>
    <row r="11896">
      <c r="A11896" s="12" t="str">
        <f>IFERROR(__xludf.DUMMYFUNCTION("TEXTJOIN("";"", TRUE, FILTER(CID!$B$2:$B$14794, CID!B11896=CID!$D$2:$D$14794))"),"#N/A")</f>
        <v>#N/A</v>
      </c>
      <c r="B11896" s="12" t="str">
        <f>IFERROR(__xludf.DUMMYFUNCTION("TEXTJOIN(""; "", TRUE, FILTER(CID!B11896:B14794, REGEXMATCH(CID!D11896:D14794, TEXTJOIN(""|"", TRUE, SPLIT(A11896, "";"")))))"),"#N/A")</f>
        <v>#N/A</v>
      </c>
    </row>
    <row r="11897">
      <c r="A11897" s="12" t="str">
        <f>IFERROR(__xludf.DUMMYFUNCTION("TEXTJOIN("";"", TRUE, FILTER(CID!$B$2:$B$14794, CID!B11897=CID!$D$2:$D$14794))"),"#N/A")</f>
        <v>#N/A</v>
      </c>
      <c r="B11897" s="12" t="str">
        <f>IFERROR(__xludf.DUMMYFUNCTION("TEXTJOIN(""; "", TRUE, FILTER(CID!B11897:B14794, REGEXMATCH(CID!D11897:D14794, TEXTJOIN(""|"", TRUE, SPLIT(A11897, "";"")))))"),"#N/A")</f>
        <v>#N/A</v>
      </c>
    </row>
    <row r="11898">
      <c r="A11898" s="12" t="str">
        <f>IFERROR(__xludf.DUMMYFUNCTION("TEXTJOIN("";"", TRUE, FILTER(CID!$B$2:$B$14794, CID!B11898=CID!$D$2:$D$14794))"),"#N/A")</f>
        <v>#N/A</v>
      </c>
      <c r="B11898" s="12" t="str">
        <f>IFERROR(__xludf.DUMMYFUNCTION("TEXTJOIN(""; "", TRUE, FILTER(CID!B11898:B14794, REGEXMATCH(CID!D11898:D14794, TEXTJOIN(""|"", TRUE, SPLIT(A11898, "";"")))))"),"#N/A")</f>
        <v>#N/A</v>
      </c>
    </row>
    <row r="11899">
      <c r="A11899" s="12" t="str">
        <f>IFERROR(__xludf.DUMMYFUNCTION("TEXTJOIN("";"", TRUE, FILTER(CID!$B$2:$B$14794, CID!B11899=CID!$D$2:$D$14794))"),"#N/A")</f>
        <v>#N/A</v>
      </c>
      <c r="B11899" s="12" t="str">
        <f>IFERROR(__xludf.DUMMYFUNCTION("TEXTJOIN(""; "", TRUE, FILTER(CID!B11899:B14794, REGEXMATCH(CID!D11899:D14794, TEXTJOIN(""|"", TRUE, SPLIT(A11899, "";"")))))"),"#N/A")</f>
        <v>#N/A</v>
      </c>
    </row>
    <row r="11900">
      <c r="A11900" s="12" t="str">
        <f>IFERROR(__xludf.DUMMYFUNCTION("TEXTJOIN("";"", TRUE, FILTER(CID!$B$2:$B$14794, CID!B11900=CID!$D$2:$D$14794))"),"#N/A")</f>
        <v>#N/A</v>
      </c>
      <c r="B11900" s="12" t="str">
        <f>IFERROR(__xludf.DUMMYFUNCTION("TEXTJOIN(""; "", TRUE, FILTER(CID!B11900:B14794, REGEXMATCH(CID!D11900:D14794, TEXTJOIN(""|"", TRUE, SPLIT(A11900, "";"")))))"),"#N/A")</f>
        <v>#N/A</v>
      </c>
    </row>
    <row r="11901">
      <c r="A11901" s="12" t="str">
        <f>IFERROR(__xludf.DUMMYFUNCTION("TEXTJOIN("";"", TRUE, FILTER(CID!$B$2:$B$14794, CID!B11901=CID!$D$2:$D$14794))"),"#N/A")</f>
        <v>#N/A</v>
      </c>
      <c r="B11901" s="12" t="str">
        <f>IFERROR(__xludf.DUMMYFUNCTION("TEXTJOIN(""; "", TRUE, FILTER(CID!B11901:B14794, REGEXMATCH(CID!D11901:D14794, TEXTJOIN(""|"", TRUE, SPLIT(A11901, "";"")))))"),"#N/A")</f>
        <v>#N/A</v>
      </c>
    </row>
    <row r="11902">
      <c r="A11902" s="12" t="str">
        <f>IFERROR(__xludf.DUMMYFUNCTION("TEXTJOIN("";"", TRUE, FILTER(CID!$B$2:$B$14794, CID!B11902=CID!$D$2:$D$14794))"),"#N/A")</f>
        <v>#N/A</v>
      </c>
      <c r="B11902" s="12" t="str">
        <f>IFERROR(__xludf.DUMMYFUNCTION("TEXTJOIN(""; "", TRUE, FILTER(CID!B11902:B14794, REGEXMATCH(CID!D11902:D14794, TEXTJOIN(""|"", TRUE, SPLIT(A11902, "";"")))))"),"#N/A")</f>
        <v>#N/A</v>
      </c>
    </row>
    <row r="11903">
      <c r="A11903" s="12" t="str">
        <f>IFERROR(__xludf.DUMMYFUNCTION("TEXTJOIN("";"", TRUE, FILTER(CID!$B$2:$B$14794, CID!B11903=CID!$D$2:$D$14794))"),"#N/A")</f>
        <v>#N/A</v>
      </c>
      <c r="B11903" s="12" t="str">
        <f>IFERROR(__xludf.DUMMYFUNCTION("TEXTJOIN(""; "", TRUE, FILTER(CID!B11903:B14794, REGEXMATCH(CID!D11903:D14794, TEXTJOIN(""|"", TRUE, SPLIT(A11903, "";"")))))"),"#N/A")</f>
        <v>#N/A</v>
      </c>
    </row>
    <row r="11904">
      <c r="A11904" s="12" t="str">
        <f>IFERROR(__xludf.DUMMYFUNCTION("TEXTJOIN("";"", TRUE, FILTER(CID!$B$2:$B$14794, CID!B11904=CID!$D$2:$D$14794))"),"#N/A")</f>
        <v>#N/A</v>
      </c>
      <c r="B11904" s="12" t="str">
        <f>IFERROR(__xludf.DUMMYFUNCTION("TEXTJOIN(""; "", TRUE, FILTER(CID!B11904:B14794, REGEXMATCH(CID!D11904:D14794, TEXTJOIN(""|"", TRUE, SPLIT(A11904, "";"")))))"),"#N/A")</f>
        <v>#N/A</v>
      </c>
    </row>
    <row r="11905">
      <c r="A11905" s="12" t="str">
        <f>IFERROR(__xludf.DUMMYFUNCTION("TEXTJOIN("";"", TRUE, FILTER(CID!$B$2:$B$14794, CID!B11905=CID!$D$2:$D$14794))"),"#N/A")</f>
        <v>#N/A</v>
      </c>
      <c r="B11905" s="12" t="str">
        <f>IFERROR(__xludf.DUMMYFUNCTION("TEXTJOIN(""; "", TRUE, FILTER(CID!B11905:B14794, REGEXMATCH(CID!D11905:D14794, TEXTJOIN(""|"", TRUE, SPLIT(A11905, "";"")))))"),"#N/A")</f>
        <v>#N/A</v>
      </c>
    </row>
    <row r="11906">
      <c r="A11906" s="12" t="str">
        <f>IFERROR(__xludf.DUMMYFUNCTION("TEXTJOIN("";"", TRUE, FILTER(CID!$B$2:$B$14794, CID!B11906=CID!$D$2:$D$14794))"),"#N/A")</f>
        <v>#N/A</v>
      </c>
      <c r="B11906" s="12" t="str">
        <f>IFERROR(__xludf.DUMMYFUNCTION("TEXTJOIN(""; "", TRUE, FILTER(CID!B11906:B14794, REGEXMATCH(CID!D11906:D14794, TEXTJOIN(""|"", TRUE, SPLIT(A11906, "";"")))))"),"#N/A")</f>
        <v>#N/A</v>
      </c>
    </row>
    <row r="11907">
      <c r="A11907" s="12" t="str">
        <f>IFERROR(__xludf.DUMMYFUNCTION("TEXTJOIN("";"", TRUE, FILTER(CID!$B$2:$B$14794, CID!B11907=CID!$D$2:$D$14794))"),"#N/A")</f>
        <v>#N/A</v>
      </c>
      <c r="B11907" s="12" t="str">
        <f>IFERROR(__xludf.DUMMYFUNCTION("TEXTJOIN(""; "", TRUE, FILTER(CID!B11907:B14794, REGEXMATCH(CID!D11907:D14794, TEXTJOIN(""|"", TRUE, SPLIT(A11907, "";"")))))"),"#N/A")</f>
        <v>#N/A</v>
      </c>
    </row>
    <row r="11908">
      <c r="A11908" s="12" t="str">
        <f>IFERROR(__xludf.DUMMYFUNCTION("TEXTJOIN("";"", TRUE, FILTER(CID!$B$2:$B$14794, CID!B11908=CID!$D$2:$D$14794))"),"#N/A")</f>
        <v>#N/A</v>
      </c>
      <c r="B11908" s="12" t="str">
        <f>IFERROR(__xludf.DUMMYFUNCTION("TEXTJOIN(""; "", TRUE, FILTER(CID!B11908:B14794, REGEXMATCH(CID!D11908:D14794, TEXTJOIN(""|"", TRUE, SPLIT(A11908, "";"")))))"),"#N/A")</f>
        <v>#N/A</v>
      </c>
    </row>
    <row r="11909">
      <c r="A11909" s="12" t="str">
        <f>IFERROR(__xludf.DUMMYFUNCTION("TEXTJOIN("";"", TRUE, FILTER(CID!$B$2:$B$14794, CID!B11909=CID!$D$2:$D$14794))"),"#N/A")</f>
        <v>#N/A</v>
      </c>
      <c r="B11909" s="12" t="str">
        <f>IFERROR(__xludf.DUMMYFUNCTION("TEXTJOIN(""; "", TRUE, FILTER(CID!B11909:B14794, REGEXMATCH(CID!D11909:D14794, TEXTJOIN(""|"", TRUE, SPLIT(A11909, "";"")))))"),"#N/A")</f>
        <v>#N/A</v>
      </c>
    </row>
    <row r="11910">
      <c r="A11910" s="12" t="str">
        <f>IFERROR(__xludf.DUMMYFUNCTION("TEXTJOIN("";"", TRUE, FILTER(CID!$B$2:$B$14794, CID!B11910=CID!$D$2:$D$14794))"),"#N/A")</f>
        <v>#N/A</v>
      </c>
      <c r="B11910" s="12" t="str">
        <f>IFERROR(__xludf.DUMMYFUNCTION("TEXTJOIN(""; "", TRUE, FILTER(CID!B11910:B14794, REGEXMATCH(CID!D11910:D14794, TEXTJOIN(""|"", TRUE, SPLIT(A11910, "";"")))))"),"#N/A")</f>
        <v>#N/A</v>
      </c>
    </row>
    <row r="11911">
      <c r="A11911" s="12" t="str">
        <f>IFERROR(__xludf.DUMMYFUNCTION("TEXTJOIN("";"", TRUE, FILTER(CID!$B$2:$B$14794, CID!B11911=CID!$D$2:$D$14794))"),"#N/A")</f>
        <v>#N/A</v>
      </c>
      <c r="B11911" s="12" t="str">
        <f>IFERROR(__xludf.DUMMYFUNCTION("TEXTJOIN(""; "", TRUE, FILTER(CID!B11911:B14794, REGEXMATCH(CID!D11911:D14794, TEXTJOIN(""|"", TRUE, SPLIT(A11911, "";"")))))"),"#N/A")</f>
        <v>#N/A</v>
      </c>
    </row>
    <row r="11912">
      <c r="A11912" s="12" t="str">
        <f>IFERROR(__xludf.DUMMYFUNCTION("TEXTJOIN("";"", TRUE, FILTER(CID!$B$2:$B$14794, CID!B11912=CID!$D$2:$D$14794))"),"#N/A")</f>
        <v>#N/A</v>
      </c>
      <c r="B11912" s="12" t="str">
        <f>IFERROR(__xludf.DUMMYFUNCTION("TEXTJOIN(""; "", TRUE, FILTER(CID!B11912:B14794, REGEXMATCH(CID!D11912:D14794, TEXTJOIN(""|"", TRUE, SPLIT(A11912, "";"")))))"),"#N/A")</f>
        <v>#N/A</v>
      </c>
    </row>
    <row r="11913">
      <c r="A11913" s="12" t="str">
        <f>IFERROR(__xludf.DUMMYFUNCTION("TEXTJOIN("";"", TRUE, FILTER(CID!$B$2:$B$14794, CID!B11913=CID!$D$2:$D$14794))"),"#N/A")</f>
        <v>#N/A</v>
      </c>
      <c r="B11913" s="12" t="str">
        <f>IFERROR(__xludf.DUMMYFUNCTION("TEXTJOIN(""; "", TRUE, FILTER(CID!B11913:B14794, REGEXMATCH(CID!D11913:D14794, TEXTJOIN(""|"", TRUE, SPLIT(A11913, "";"")))))"),"#N/A")</f>
        <v>#N/A</v>
      </c>
    </row>
    <row r="11914">
      <c r="A11914" s="12" t="str">
        <f>IFERROR(__xludf.DUMMYFUNCTION("TEXTJOIN("";"", TRUE, FILTER(CID!$B$2:$B$14794, CID!B11914=CID!$D$2:$D$14794))"),"#N/A")</f>
        <v>#N/A</v>
      </c>
      <c r="B11914" s="12" t="str">
        <f>IFERROR(__xludf.DUMMYFUNCTION("TEXTJOIN(""; "", TRUE, FILTER(CID!B11914:B14794, REGEXMATCH(CID!D11914:D14794, TEXTJOIN(""|"", TRUE, SPLIT(A11914, "";"")))))"),"#N/A")</f>
        <v>#N/A</v>
      </c>
    </row>
    <row r="11915">
      <c r="A11915" s="12" t="str">
        <f>IFERROR(__xludf.DUMMYFUNCTION("TEXTJOIN("";"", TRUE, FILTER(CID!$B$2:$B$14794, CID!B11915=CID!$D$2:$D$14794))"),"#N/A")</f>
        <v>#N/A</v>
      </c>
      <c r="B11915" s="12" t="str">
        <f>IFERROR(__xludf.DUMMYFUNCTION("TEXTJOIN(""; "", TRUE, FILTER(CID!B11915:B14794, REGEXMATCH(CID!D11915:D14794, TEXTJOIN(""|"", TRUE, SPLIT(A11915, "";"")))))"),"#N/A")</f>
        <v>#N/A</v>
      </c>
    </row>
    <row r="11916">
      <c r="A11916" s="12" t="str">
        <f>IFERROR(__xludf.DUMMYFUNCTION("TEXTJOIN("";"", TRUE, FILTER(CID!$B$2:$B$14794, CID!B11916=CID!$D$2:$D$14794))"),"#N/A")</f>
        <v>#N/A</v>
      </c>
      <c r="B11916" s="12" t="str">
        <f>IFERROR(__xludf.DUMMYFUNCTION("TEXTJOIN(""; "", TRUE, FILTER(CID!B11916:B14794, REGEXMATCH(CID!D11916:D14794, TEXTJOIN(""|"", TRUE, SPLIT(A11916, "";"")))))"),"#N/A")</f>
        <v>#N/A</v>
      </c>
    </row>
    <row r="11917">
      <c r="A11917" s="12" t="str">
        <f>IFERROR(__xludf.DUMMYFUNCTION("TEXTJOIN("";"", TRUE, FILTER(CID!$B$2:$B$14794, CID!B11917=CID!$D$2:$D$14794))"),"#N/A")</f>
        <v>#N/A</v>
      </c>
      <c r="B11917" s="12" t="str">
        <f>IFERROR(__xludf.DUMMYFUNCTION("TEXTJOIN(""; "", TRUE, FILTER(CID!B11917:B14794, REGEXMATCH(CID!D11917:D14794, TEXTJOIN(""|"", TRUE, SPLIT(A11917, "";"")))))"),"#N/A")</f>
        <v>#N/A</v>
      </c>
    </row>
    <row r="11918">
      <c r="A11918" s="12" t="str">
        <f>IFERROR(__xludf.DUMMYFUNCTION("TEXTJOIN("";"", TRUE, FILTER(CID!$B$2:$B$14794, CID!B11918=CID!$D$2:$D$14794))"),"#N/A")</f>
        <v>#N/A</v>
      </c>
      <c r="B11918" s="12" t="str">
        <f>IFERROR(__xludf.DUMMYFUNCTION("TEXTJOIN(""; "", TRUE, FILTER(CID!B11918:B14794, REGEXMATCH(CID!D11918:D14794, TEXTJOIN(""|"", TRUE, SPLIT(A11918, "";"")))))"),"#N/A")</f>
        <v>#N/A</v>
      </c>
    </row>
    <row r="11919">
      <c r="A11919" s="12" t="str">
        <f>IFERROR(__xludf.DUMMYFUNCTION("TEXTJOIN("";"", TRUE, FILTER(CID!$B$2:$B$14794, CID!B11919=CID!$D$2:$D$14794))"),"#N/A")</f>
        <v>#N/A</v>
      </c>
      <c r="B11919" s="12" t="str">
        <f>IFERROR(__xludf.DUMMYFUNCTION("TEXTJOIN(""; "", TRUE, FILTER(CID!B11919:B14794, REGEXMATCH(CID!D11919:D14794, TEXTJOIN(""|"", TRUE, SPLIT(A11919, "";"")))))"),"#N/A")</f>
        <v>#N/A</v>
      </c>
    </row>
    <row r="11920">
      <c r="A11920" s="12" t="str">
        <f>IFERROR(__xludf.DUMMYFUNCTION("TEXTJOIN("";"", TRUE, FILTER(CID!$B$2:$B$14794, CID!B11920=CID!$D$2:$D$14794))"),"#N/A")</f>
        <v>#N/A</v>
      </c>
      <c r="B11920" s="12" t="str">
        <f>IFERROR(__xludf.DUMMYFUNCTION("TEXTJOIN(""; "", TRUE, FILTER(CID!B11920:B14794, REGEXMATCH(CID!D11920:D14794, TEXTJOIN(""|"", TRUE, SPLIT(A11920, "";"")))))"),"#N/A")</f>
        <v>#N/A</v>
      </c>
    </row>
    <row r="11921">
      <c r="A11921" s="12" t="str">
        <f>IFERROR(__xludf.DUMMYFUNCTION("TEXTJOIN("";"", TRUE, FILTER(CID!$B$2:$B$14794, CID!B11921=CID!$D$2:$D$14794))"),"#N/A")</f>
        <v>#N/A</v>
      </c>
      <c r="B11921" s="12" t="str">
        <f>IFERROR(__xludf.DUMMYFUNCTION("TEXTJOIN(""; "", TRUE, FILTER(CID!B11921:B14794, REGEXMATCH(CID!D11921:D14794, TEXTJOIN(""|"", TRUE, SPLIT(A11921, "";"")))))"),"#N/A")</f>
        <v>#N/A</v>
      </c>
    </row>
    <row r="11922">
      <c r="A11922" s="12" t="str">
        <f>IFERROR(__xludf.DUMMYFUNCTION("TEXTJOIN("";"", TRUE, FILTER(CID!$B$2:$B$14794, CID!B11922=CID!$D$2:$D$14794))"),"#N/A")</f>
        <v>#N/A</v>
      </c>
      <c r="B11922" s="12" t="str">
        <f>IFERROR(__xludf.DUMMYFUNCTION("TEXTJOIN(""; "", TRUE, FILTER(CID!B11922:B14794, REGEXMATCH(CID!D11922:D14794, TEXTJOIN(""|"", TRUE, SPLIT(A11922, "";"")))))"),"#N/A")</f>
        <v>#N/A</v>
      </c>
    </row>
    <row r="11923">
      <c r="A11923" s="12" t="str">
        <f>IFERROR(__xludf.DUMMYFUNCTION("TEXTJOIN("";"", TRUE, FILTER(CID!$B$2:$B$14794, CID!B11923=CID!$D$2:$D$14794))"),"#N/A")</f>
        <v>#N/A</v>
      </c>
      <c r="B11923" s="12" t="str">
        <f>IFERROR(__xludf.DUMMYFUNCTION("TEXTJOIN(""; "", TRUE, FILTER(CID!B11923:B14794, REGEXMATCH(CID!D11923:D14794, TEXTJOIN(""|"", TRUE, SPLIT(A11923, "";"")))))"),"#N/A")</f>
        <v>#N/A</v>
      </c>
    </row>
    <row r="11924">
      <c r="A11924" s="12" t="str">
        <f>IFERROR(__xludf.DUMMYFUNCTION("TEXTJOIN("";"", TRUE, FILTER(CID!$B$2:$B$14794, CID!B11924=CID!$D$2:$D$14794))"),"#N/A")</f>
        <v>#N/A</v>
      </c>
      <c r="B11924" s="12" t="str">
        <f>IFERROR(__xludf.DUMMYFUNCTION("TEXTJOIN(""; "", TRUE, FILTER(CID!B11924:B14794, REGEXMATCH(CID!D11924:D14794, TEXTJOIN(""|"", TRUE, SPLIT(A11924, "";"")))))"),"#N/A")</f>
        <v>#N/A</v>
      </c>
    </row>
    <row r="11925">
      <c r="A11925" s="12" t="str">
        <f>IFERROR(__xludf.DUMMYFUNCTION("TEXTJOIN("";"", TRUE, FILTER(CID!$B$2:$B$14794, CID!B11925=CID!$D$2:$D$14794))"),"#N/A")</f>
        <v>#N/A</v>
      </c>
      <c r="B11925" s="12" t="str">
        <f>IFERROR(__xludf.DUMMYFUNCTION("TEXTJOIN(""; "", TRUE, FILTER(CID!B11925:B14794, REGEXMATCH(CID!D11925:D14794, TEXTJOIN(""|"", TRUE, SPLIT(A11925, "";"")))))"),"#N/A")</f>
        <v>#N/A</v>
      </c>
    </row>
    <row r="11926">
      <c r="A11926" s="12" t="str">
        <f>IFERROR(__xludf.DUMMYFUNCTION("TEXTJOIN("";"", TRUE, FILTER(CID!$B$2:$B$14794, CID!B11926=CID!$D$2:$D$14794))"),"#N/A")</f>
        <v>#N/A</v>
      </c>
      <c r="B11926" s="12" t="str">
        <f>IFERROR(__xludf.DUMMYFUNCTION("TEXTJOIN(""; "", TRUE, FILTER(CID!B11926:B14794, REGEXMATCH(CID!D11926:D14794, TEXTJOIN(""|"", TRUE, SPLIT(A11926, "";"")))))"),"#N/A")</f>
        <v>#N/A</v>
      </c>
    </row>
    <row r="11927">
      <c r="A11927" s="12" t="str">
        <f>IFERROR(__xludf.DUMMYFUNCTION("TEXTJOIN("";"", TRUE, FILTER(CID!$B$2:$B$14794, CID!B11927=CID!$D$2:$D$14794))"),"#N/A")</f>
        <v>#N/A</v>
      </c>
      <c r="B11927" s="12" t="str">
        <f>IFERROR(__xludf.DUMMYFUNCTION("TEXTJOIN(""; "", TRUE, FILTER(CID!B11927:B14794, REGEXMATCH(CID!D11927:D14794, TEXTJOIN(""|"", TRUE, SPLIT(A11927, "";"")))))"),"#N/A")</f>
        <v>#N/A</v>
      </c>
    </row>
    <row r="11928">
      <c r="A11928" s="12" t="str">
        <f>IFERROR(__xludf.DUMMYFUNCTION("TEXTJOIN("";"", TRUE, FILTER(CID!$B$2:$B$14794, CID!B11928=CID!$D$2:$D$14794))"),"#N/A")</f>
        <v>#N/A</v>
      </c>
      <c r="B11928" s="12" t="str">
        <f>IFERROR(__xludf.DUMMYFUNCTION("TEXTJOIN(""; "", TRUE, FILTER(CID!B11928:B14794, REGEXMATCH(CID!D11928:D14794, TEXTJOIN(""|"", TRUE, SPLIT(A11928, "";"")))))"),"#N/A")</f>
        <v>#N/A</v>
      </c>
    </row>
    <row r="11929">
      <c r="A11929" s="12" t="str">
        <f>IFERROR(__xludf.DUMMYFUNCTION("TEXTJOIN("";"", TRUE, FILTER(CID!$B$2:$B$14794, CID!B11929=CID!$D$2:$D$14794))"),"#N/A")</f>
        <v>#N/A</v>
      </c>
      <c r="B11929" s="12" t="str">
        <f>IFERROR(__xludf.DUMMYFUNCTION("TEXTJOIN(""; "", TRUE, FILTER(CID!B11929:B14794, REGEXMATCH(CID!D11929:D14794, TEXTJOIN(""|"", TRUE, SPLIT(A11929, "";"")))))"),"#N/A")</f>
        <v>#N/A</v>
      </c>
    </row>
    <row r="11930">
      <c r="A11930" s="12" t="str">
        <f>IFERROR(__xludf.DUMMYFUNCTION("TEXTJOIN("";"", TRUE, FILTER(CID!$B$2:$B$14794, CID!B11930=CID!$D$2:$D$14794))"),"#N/A")</f>
        <v>#N/A</v>
      </c>
      <c r="B11930" s="12" t="str">
        <f>IFERROR(__xludf.DUMMYFUNCTION("TEXTJOIN(""; "", TRUE, FILTER(CID!B11930:B14794, REGEXMATCH(CID!D11930:D14794, TEXTJOIN(""|"", TRUE, SPLIT(A11930, "";"")))))"),"#N/A")</f>
        <v>#N/A</v>
      </c>
    </row>
    <row r="11931">
      <c r="A11931" s="12" t="str">
        <f>IFERROR(__xludf.DUMMYFUNCTION("TEXTJOIN("";"", TRUE, FILTER(CID!$B$2:$B$14794, CID!B11931=CID!$D$2:$D$14794))"),"#N/A")</f>
        <v>#N/A</v>
      </c>
      <c r="B11931" s="12" t="str">
        <f>IFERROR(__xludf.DUMMYFUNCTION("TEXTJOIN(""; "", TRUE, FILTER(CID!B11931:B14794, REGEXMATCH(CID!D11931:D14794, TEXTJOIN(""|"", TRUE, SPLIT(A11931, "";"")))))"),"#N/A")</f>
        <v>#N/A</v>
      </c>
    </row>
    <row r="11932">
      <c r="A11932" s="12" t="str">
        <f>IFERROR(__xludf.DUMMYFUNCTION("TEXTJOIN("";"", TRUE, FILTER(CID!$B$2:$B$14794, CID!B11932=CID!$D$2:$D$14794))"),"#N/A")</f>
        <v>#N/A</v>
      </c>
      <c r="B11932" s="12" t="str">
        <f>IFERROR(__xludf.DUMMYFUNCTION("TEXTJOIN(""; "", TRUE, FILTER(CID!B11932:B14794, REGEXMATCH(CID!D11932:D14794, TEXTJOIN(""|"", TRUE, SPLIT(A11932, "";"")))))"),"#N/A")</f>
        <v>#N/A</v>
      </c>
    </row>
    <row r="11933">
      <c r="A11933" s="12" t="str">
        <f>IFERROR(__xludf.DUMMYFUNCTION("TEXTJOIN("";"", TRUE, FILTER(CID!$B$2:$B$14794, CID!B11933=CID!$D$2:$D$14794))"),"#N/A")</f>
        <v>#N/A</v>
      </c>
      <c r="B11933" s="12" t="str">
        <f>IFERROR(__xludf.DUMMYFUNCTION("TEXTJOIN(""; "", TRUE, FILTER(CID!B11933:B14794, REGEXMATCH(CID!D11933:D14794, TEXTJOIN(""|"", TRUE, SPLIT(A11933, "";"")))))"),"#N/A")</f>
        <v>#N/A</v>
      </c>
    </row>
    <row r="11934">
      <c r="A11934" s="12" t="str">
        <f>IFERROR(__xludf.DUMMYFUNCTION("TEXTJOIN("";"", TRUE, FILTER(CID!$B$2:$B$14794, CID!B11934=CID!$D$2:$D$14794))"),"#N/A")</f>
        <v>#N/A</v>
      </c>
      <c r="B11934" s="12" t="str">
        <f>IFERROR(__xludf.DUMMYFUNCTION("TEXTJOIN(""; "", TRUE, FILTER(CID!B11934:B14794, REGEXMATCH(CID!D11934:D14794, TEXTJOIN(""|"", TRUE, SPLIT(A11934, "";"")))))"),"#N/A")</f>
        <v>#N/A</v>
      </c>
    </row>
    <row r="11935">
      <c r="A11935" s="12" t="str">
        <f>IFERROR(__xludf.DUMMYFUNCTION("TEXTJOIN("";"", TRUE, FILTER(CID!$B$2:$B$14794, CID!B11935=CID!$D$2:$D$14794))"),"#N/A")</f>
        <v>#N/A</v>
      </c>
      <c r="B11935" s="12" t="str">
        <f>IFERROR(__xludf.DUMMYFUNCTION("TEXTJOIN(""; "", TRUE, FILTER(CID!B11935:B14794, REGEXMATCH(CID!D11935:D14794, TEXTJOIN(""|"", TRUE, SPLIT(A11935, "";"")))))"),"#N/A")</f>
        <v>#N/A</v>
      </c>
    </row>
    <row r="11936">
      <c r="A11936" s="12" t="str">
        <f>IFERROR(__xludf.DUMMYFUNCTION("TEXTJOIN("";"", TRUE, FILTER(CID!$B$2:$B$14794, CID!B11936=CID!$D$2:$D$14794))"),"#N/A")</f>
        <v>#N/A</v>
      </c>
      <c r="B11936" s="12" t="str">
        <f>IFERROR(__xludf.DUMMYFUNCTION("TEXTJOIN(""; "", TRUE, FILTER(CID!B11936:B14794, REGEXMATCH(CID!D11936:D14794, TEXTJOIN(""|"", TRUE, SPLIT(A11936, "";"")))))"),"#N/A")</f>
        <v>#N/A</v>
      </c>
    </row>
    <row r="11937">
      <c r="A11937" s="12" t="str">
        <f>IFERROR(__xludf.DUMMYFUNCTION("TEXTJOIN("";"", TRUE, FILTER(CID!$B$2:$B$14794, CID!B11937=CID!$D$2:$D$14794))"),"#N/A")</f>
        <v>#N/A</v>
      </c>
      <c r="B11937" s="12" t="str">
        <f>IFERROR(__xludf.DUMMYFUNCTION("TEXTJOIN(""; "", TRUE, FILTER(CID!B11937:B14794, REGEXMATCH(CID!D11937:D14794, TEXTJOIN(""|"", TRUE, SPLIT(A11937, "";"")))))"),"#N/A")</f>
        <v>#N/A</v>
      </c>
    </row>
    <row r="11938">
      <c r="A11938" s="12" t="str">
        <f>IFERROR(__xludf.DUMMYFUNCTION("TEXTJOIN("";"", TRUE, FILTER(CID!$B$2:$B$14794, CID!B11938=CID!$D$2:$D$14794))"),"#N/A")</f>
        <v>#N/A</v>
      </c>
      <c r="B11938" s="12" t="str">
        <f>IFERROR(__xludf.DUMMYFUNCTION("TEXTJOIN(""; "", TRUE, FILTER(CID!B11938:B14794, REGEXMATCH(CID!D11938:D14794, TEXTJOIN(""|"", TRUE, SPLIT(A11938, "";"")))))"),"#N/A")</f>
        <v>#N/A</v>
      </c>
    </row>
    <row r="11939">
      <c r="A11939" s="12" t="str">
        <f>IFERROR(__xludf.DUMMYFUNCTION("TEXTJOIN("";"", TRUE, FILTER(CID!$B$2:$B$14794, CID!B11939=CID!$D$2:$D$14794))"),"#N/A")</f>
        <v>#N/A</v>
      </c>
      <c r="B11939" s="12" t="str">
        <f>IFERROR(__xludf.DUMMYFUNCTION("TEXTJOIN(""; "", TRUE, FILTER(CID!B11939:B14794, REGEXMATCH(CID!D11939:D14794, TEXTJOIN(""|"", TRUE, SPLIT(A11939, "";"")))))"),"#N/A")</f>
        <v>#N/A</v>
      </c>
    </row>
    <row r="11940">
      <c r="A11940" s="12" t="str">
        <f>IFERROR(__xludf.DUMMYFUNCTION("TEXTJOIN("";"", TRUE, FILTER(CID!$B$2:$B$14794, CID!B11940=CID!$D$2:$D$14794))"),"#N/A")</f>
        <v>#N/A</v>
      </c>
      <c r="B11940" s="12" t="str">
        <f>IFERROR(__xludf.DUMMYFUNCTION("TEXTJOIN(""; "", TRUE, FILTER(CID!B11940:B14794, REGEXMATCH(CID!D11940:D14794, TEXTJOIN(""|"", TRUE, SPLIT(A11940, "";"")))))"),"#N/A")</f>
        <v>#N/A</v>
      </c>
    </row>
    <row r="11941">
      <c r="A11941" s="12" t="str">
        <f>IFERROR(__xludf.DUMMYFUNCTION("TEXTJOIN("";"", TRUE, FILTER(CID!$B$2:$B$14794, CID!B11941=CID!$D$2:$D$14794))"),"#N/A")</f>
        <v>#N/A</v>
      </c>
      <c r="B11941" s="12" t="str">
        <f>IFERROR(__xludf.DUMMYFUNCTION("TEXTJOIN(""; "", TRUE, FILTER(CID!B11941:B14794, REGEXMATCH(CID!D11941:D14794, TEXTJOIN(""|"", TRUE, SPLIT(A11941, "";"")))))"),"#N/A")</f>
        <v>#N/A</v>
      </c>
    </row>
    <row r="11942">
      <c r="A11942" s="12" t="str">
        <f>IFERROR(__xludf.DUMMYFUNCTION("TEXTJOIN("";"", TRUE, FILTER(CID!$B$2:$B$14794, CID!B11942=CID!$D$2:$D$14794))"),"#N/A")</f>
        <v>#N/A</v>
      </c>
      <c r="B11942" s="12" t="str">
        <f>IFERROR(__xludf.DUMMYFUNCTION("TEXTJOIN(""; "", TRUE, FILTER(CID!B11942:B14794, REGEXMATCH(CID!D11942:D14794, TEXTJOIN(""|"", TRUE, SPLIT(A11942, "";"")))))"),"#N/A")</f>
        <v>#N/A</v>
      </c>
    </row>
    <row r="11943">
      <c r="A11943" s="12" t="str">
        <f>IFERROR(__xludf.DUMMYFUNCTION("TEXTJOIN("";"", TRUE, FILTER(CID!$B$2:$B$14794, CID!B11943=CID!$D$2:$D$14794))"),"#N/A")</f>
        <v>#N/A</v>
      </c>
      <c r="B11943" s="12" t="str">
        <f>IFERROR(__xludf.DUMMYFUNCTION("TEXTJOIN(""; "", TRUE, FILTER(CID!B11943:B14794, REGEXMATCH(CID!D11943:D14794, TEXTJOIN(""|"", TRUE, SPLIT(A11943, "";"")))))"),"#N/A")</f>
        <v>#N/A</v>
      </c>
    </row>
    <row r="11944">
      <c r="A11944" s="12" t="str">
        <f>IFERROR(__xludf.DUMMYFUNCTION("TEXTJOIN("";"", TRUE, FILTER(CID!$B$2:$B$14794, CID!B11944=CID!$D$2:$D$14794))"),"#N/A")</f>
        <v>#N/A</v>
      </c>
      <c r="B11944" s="12" t="str">
        <f>IFERROR(__xludf.DUMMYFUNCTION("TEXTJOIN(""; "", TRUE, FILTER(CID!B11944:B14794, REGEXMATCH(CID!D11944:D14794, TEXTJOIN(""|"", TRUE, SPLIT(A11944, "";"")))))"),"#N/A")</f>
        <v>#N/A</v>
      </c>
    </row>
    <row r="11945">
      <c r="A11945" s="12" t="str">
        <f>IFERROR(__xludf.DUMMYFUNCTION("TEXTJOIN("";"", TRUE, FILTER(CID!$B$2:$B$14794, CID!B11945=CID!$D$2:$D$14794))"),"#N/A")</f>
        <v>#N/A</v>
      </c>
      <c r="B11945" s="12" t="str">
        <f>IFERROR(__xludf.DUMMYFUNCTION("TEXTJOIN(""; "", TRUE, FILTER(CID!B11945:B14794, REGEXMATCH(CID!D11945:D14794, TEXTJOIN(""|"", TRUE, SPLIT(A11945, "";"")))))"),"#N/A")</f>
        <v>#N/A</v>
      </c>
    </row>
    <row r="11946">
      <c r="A11946" s="12" t="str">
        <f>IFERROR(__xludf.DUMMYFUNCTION("TEXTJOIN("";"", TRUE, FILTER(CID!$B$2:$B$14794, CID!B11946=CID!$D$2:$D$14794))"),"#N/A")</f>
        <v>#N/A</v>
      </c>
      <c r="B11946" s="12" t="str">
        <f>IFERROR(__xludf.DUMMYFUNCTION("TEXTJOIN(""; "", TRUE, FILTER(CID!B11946:B14794, REGEXMATCH(CID!D11946:D14794, TEXTJOIN(""|"", TRUE, SPLIT(A11946, "";"")))))"),"#N/A")</f>
        <v>#N/A</v>
      </c>
    </row>
    <row r="11947">
      <c r="A11947" s="12" t="str">
        <f>IFERROR(__xludf.DUMMYFUNCTION("TEXTJOIN("";"", TRUE, FILTER(CID!$B$2:$B$14794, CID!B11947=CID!$D$2:$D$14794))"),"#N/A")</f>
        <v>#N/A</v>
      </c>
      <c r="B11947" s="12" t="str">
        <f>IFERROR(__xludf.DUMMYFUNCTION("TEXTJOIN(""; "", TRUE, FILTER(CID!B11947:B14794, REGEXMATCH(CID!D11947:D14794, TEXTJOIN(""|"", TRUE, SPLIT(A11947, "";"")))))"),"#N/A")</f>
        <v>#N/A</v>
      </c>
    </row>
    <row r="11948">
      <c r="A11948" s="12" t="str">
        <f>IFERROR(__xludf.DUMMYFUNCTION("TEXTJOIN("";"", TRUE, FILTER(CID!$B$2:$B$14794, CID!B11948=CID!$D$2:$D$14794))"),"#N/A")</f>
        <v>#N/A</v>
      </c>
      <c r="B11948" s="12" t="str">
        <f>IFERROR(__xludf.DUMMYFUNCTION("TEXTJOIN(""; "", TRUE, FILTER(CID!B11948:B14794, REGEXMATCH(CID!D11948:D14794, TEXTJOIN(""|"", TRUE, SPLIT(A11948, "";"")))))"),"#N/A")</f>
        <v>#N/A</v>
      </c>
    </row>
    <row r="11949">
      <c r="A11949" s="12" t="str">
        <f>IFERROR(__xludf.DUMMYFUNCTION("TEXTJOIN("";"", TRUE, FILTER(CID!$B$2:$B$14794, CID!B11949=CID!$D$2:$D$14794))"),"#N/A")</f>
        <v>#N/A</v>
      </c>
      <c r="B11949" s="12" t="str">
        <f>IFERROR(__xludf.DUMMYFUNCTION("TEXTJOIN(""; "", TRUE, FILTER(CID!B11949:B14794, REGEXMATCH(CID!D11949:D14794, TEXTJOIN(""|"", TRUE, SPLIT(A11949, "";"")))))"),"#N/A")</f>
        <v>#N/A</v>
      </c>
    </row>
    <row r="11950">
      <c r="A11950" s="12" t="str">
        <f>IFERROR(__xludf.DUMMYFUNCTION("TEXTJOIN("";"", TRUE, FILTER(CID!$B$2:$B$14794, CID!B11950=CID!$D$2:$D$14794))"),"#N/A")</f>
        <v>#N/A</v>
      </c>
      <c r="B11950" s="12" t="str">
        <f>IFERROR(__xludf.DUMMYFUNCTION("TEXTJOIN(""; "", TRUE, FILTER(CID!B11950:B14794, REGEXMATCH(CID!D11950:D14794, TEXTJOIN(""|"", TRUE, SPLIT(A11950, "";"")))))"),"#N/A")</f>
        <v>#N/A</v>
      </c>
    </row>
    <row r="11951">
      <c r="A11951" s="12" t="str">
        <f>IFERROR(__xludf.DUMMYFUNCTION("TEXTJOIN("";"", TRUE, FILTER(CID!$B$2:$B$14794, CID!B11951=CID!$D$2:$D$14794))"),"#N/A")</f>
        <v>#N/A</v>
      </c>
      <c r="B11951" s="12" t="str">
        <f>IFERROR(__xludf.DUMMYFUNCTION("TEXTJOIN(""; "", TRUE, FILTER(CID!B11951:B14794, REGEXMATCH(CID!D11951:D14794, TEXTJOIN(""|"", TRUE, SPLIT(A11951, "";"")))))"),"#N/A")</f>
        <v>#N/A</v>
      </c>
    </row>
    <row r="11952">
      <c r="A11952" s="12" t="str">
        <f>IFERROR(__xludf.DUMMYFUNCTION("TEXTJOIN("";"", TRUE, FILTER(CID!$B$2:$B$14794, CID!B11952=CID!$D$2:$D$14794))"),"#N/A")</f>
        <v>#N/A</v>
      </c>
      <c r="B11952" s="12" t="str">
        <f>IFERROR(__xludf.DUMMYFUNCTION("TEXTJOIN(""; "", TRUE, FILTER(CID!B11952:B14794, REGEXMATCH(CID!D11952:D14794, TEXTJOIN(""|"", TRUE, SPLIT(A11952, "";"")))))"),"#N/A")</f>
        <v>#N/A</v>
      </c>
    </row>
    <row r="11953">
      <c r="A11953" s="12" t="str">
        <f>IFERROR(__xludf.DUMMYFUNCTION("TEXTJOIN("";"", TRUE, FILTER(CID!$B$2:$B$14794, CID!B11953=CID!$D$2:$D$14794))"),"#N/A")</f>
        <v>#N/A</v>
      </c>
      <c r="B11953" s="12" t="str">
        <f>IFERROR(__xludf.DUMMYFUNCTION("TEXTJOIN(""; "", TRUE, FILTER(CID!B11953:B14794, REGEXMATCH(CID!D11953:D14794, TEXTJOIN(""|"", TRUE, SPLIT(A11953, "";"")))))"),"#N/A")</f>
        <v>#N/A</v>
      </c>
    </row>
    <row r="11954">
      <c r="A11954" s="12" t="str">
        <f>IFERROR(__xludf.DUMMYFUNCTION("TEXTJOIN("";"", TRUE, FILTER(CID!$B$2:$B$14794, CID!B11954=CID!$D$2:$D$14794))"),"#N/A")</f>
        <v>#N/A</v>
      </c>
      <c r="B11954" s="12" t="str">
        <f>IFERROR(__xludf.DUMMYFUNCTION("TEXTJOIN(""; "", TRUE, FILTER(CID!B11954:B14794, REGEXMATCH(CID!D11954:D14794, TEXTJOIN(""|"", TRUE, SPLIT(A11954, "";"")))))"),"#N/A")</f>
        <v>#N/A</v>
      </c>
    </row>
    <row r="11955">
      <c r="A11955" s="12" t="str">
        <f>IFERROR(__xludf.DUMMYFUNCTION("TEXTJOIN("";"", TRUE, FILTER(CID!$B$2:$B$14794, CID!B11955=CID!$D$2:$D$14794))"),"#N/A")</f>
        <v>#N/A</v>
      </c>
      <c r="B11955" s="12" t="str">
        <f>IFERROR(__xludf.DUMMYFUNCTION("TEXTJOIN(""; "", TRUE, FILTER(CID!B11955:B14794, REGEXMATCH(CID!D11955:D14794, TEXTJOIN(""|"", TRUE, SPLIT(A11955, "";"")))))"),"#N/A")</f>
        <v>#N/A</v>
      </c>
    </row>
    <row r="11956">
      <c r="A11956" s="12" t="str">
        <f>IFERROR(__xludf.DUMMYFUNCTION("TEXTJOIN("";"", TRUE, FILTER(CID!$B$2:$B$14794, CID!B11956=CID!$D$2:$D$14794))"),"#N/A")</f>
        <v>#N/A</v>
      </c>
      <c r="B11956" s="12" t="str">
        <f>IFERROR(__xludf.DUMMYFUNCTION("TEXTJOIN(""; "", TRUE, FILTER(CID!B11956:B14794, REGEXMATCH(CID!D11956:D14794, TEXTJOIN(""|"", TRUE, SPLIT(A11956, "";"")))))"),"#N/A")</f>
        <v>#N/A</v>
      </c>
    </row>
    <row r="11957">
      <c r="A11957" s="12" t="str">
        <f>IFERROR(__xludf.DUMMYFUNCTION("TEXTJOIN("";"", TRUE, FILTER(CID!$B$2:$B$14794, CID!B11957=CID!$D$2:$D$14794))"),"#N/A")</f>
        <v>#N/A</v>
      </c>
      <c r="B11957" s="12" t="str">
        <f>IFERROR(__xludf.DUMMYFUNCTION("TEXTJOIN(""; "", TRUE, FILTER(CID!B11957:B14794, REGEXMATCH(CID!D11957:D14794, TEXTJOIN(""|"", TRUE, SPLIT(A11957, "";"")))))"),"#N/A")</f>
        <v>#N/A</v>
      </c>
    </row>
    <row r="11958">
      <c r="A11958" s="12" t="str">
        <f>IFERROR(__xludf.DUMMYFUNCTION("TEXTJOIN("";"", TRUE, FILTER(CID!$B$2:$B$14794, CID!B11958=CID!$D$2:$D$14794))"),"#N/A")</f>
        <v>#N/A</v>
      </c>
      <c r="B11958" s="12" t="str">
        <f>IFERROR(__xludf.DUMMYFUNCTION("TEXTJOIN(""; "", TRUE, FILTER(CID!B11958:B14794, REGEXMATCH(CID!D11958:D14794, TEXTJOIN(""|"", TRUE, SPLIT(A11958, "";"")))))"),"#N/A")</f>
        <v>#N/A</v>
      </c>
    </row>
    <row r="11959">
      <c r="A11959" s="12" t="str">
        <f>IFERROR(__xludf.DUMMYFUNCTION("TEXTJOIN("";"", TRUE, FILTER(CID!$B$2:$B$14794, CID!B11959=CID!$D$2:$D$14794))"),"#N/A")</f>
        <v>#N/A</v>
      </c>
      <c r="B11959" s="12" t="str">
        <f>IFERROR(__xludf.DUMMYFUNCTION("TEXTJOIN(""; "", TRUE, FILTER(CID!B11959:B14794, REGEXMATCH(CID!D11959:D14794, TEXTJOIN(""|"", TRUE, SPLIT(A11959, "";"")))))"),"#N/A")</f>
        <v>#N/A</v>
      </c>
    </row>
    <row r="11960">
      <c r="A11960" s="12" t="str">
        <f>IFERROR(__xludf.DUMMYFUNCTION("TEXTJOIN("";"", TRUE, FILTER(CID!$B$2:$B$14794, CID!B11960=CID!$D$2:$D$14794))"),"#N/A")</f>
        <v>#N/A</v>
      </c>
      <c r="B11960" s="12" t="str">
        <f>IFERROR(__xludf.DUMMYFUNCTION("TEXTJOIN(""; "", TRUE, FILTER(CID!B11960:B14794, REGEXMATCH(CID!D11960:D14794, TEXTJOIN(""|"", TRUE, SPLIT(A11960, "";"")))))"),"#N/A")</f>
        <v>#N/A</v>
      </c>
    </row>
    <row r="11961">
      <c r="A11961" s="12" t="str">
        <f>IFERROR(__xludf.DUMMYFUNCTION("TEXTJOIN("";"", TRUE, FILTER(CID!$B$2:$B$14794, CID!B11961=CID!$D$2:$D$14794))"),"#N/A")</f>
        <v>#N/A</v>
      </c>
      <c r="B11961" s="12" t="str">
        <f>IFERROR(__xludf.DUMMYFUNCTION("TEXTJOIN(""; "", TRUE, FILTER(CID!B11961:B14794, REGEXMATCH(CID!D11961:D14794, TEXTJOIN(""|"", TRUE, SPLIT(A11961, "";"")))))"),"#N/A")</f>
        <v>#N/A</v>
      </c>
    </row>
    <row r="11962">
      <c r="A11962" s="12" t="str">
        <f>IFERROR(__xludf.DUMMYFUNCTION("TEXTJOIN("";"", TRUE, FILTER(CID!$B$2:$B$14794, CID!B11962=CID!$D$2:$D$14794))"),"#N/A")</f>
        <v>#N/A</v>
      </c>
      <c r="B11962" s="12" t="str">
        <f>IFERROR(__xludf.DUMMYFUNCTION("TEXTJOIN(""; "", TRUE, FILTER(CID!B11962:B14794, REGEXMATCH(CID!D11962:D14794, TEXTJOIN(""|"", TRUE, SPLIT(A11962, "";"")))))"),"#N/A")</f>
        <v>#N/A</v>
      </c>
    </row>
    <row r="11963">
      <c r="A11963" s="12" t="str">
        <f>IFERROR(__xludf.DUMMYFUNCTION("TEXTJOIN("";"", TRUE, FILTER(CID!$B$2:$B$14794, CID!B11963=CID!$D$2:$D$14794))"),"#N/A")</f>
        <v>#N/A</v>
      </c>
      <c r="B11963" s="12" t="str">
        <f>IFERROR(__xludf.DUMMYFUNCTION("TEXTJOIN(""; "", TRUE, FILTER(CID!B11963:B14794, REGEXMATCH(CID!D11963:D14794, TEXTJOIN(""|"", TRUE, SPLIT(A11963, "";"")))))"),"#N/A")</f>
        <v>#N/A</v>
      </c>
    </row>
    <row r="11964">
      <c r="A11964" s="12" t="str">
        <f>IFERROR(__xludf.DUMMYFUNCTION("TEXTJOIN("";"", TRUE, FILTER(CID!$B$2:$B$14794, CID!B11964=CID!$D$2:$D$14794))"),"#N/A")</f>
        <v>#N/A</v>
      </c>
      <c r="B11964" s="12" t="str">
        <f>IFERROR(__xludf.DUMMYFUNCTION("TEXTJOIN(""; "", TRUE, FILTER(CID!B11964:B14794, REGEXMATCH(CID!D11964:D14794, TEXTJOIN(""|"", TRUE, SPLIT(A11964, "";"")))))"),"#N/A")</f>
        <v>#N/A</v>
      </c>
    </row>
    <row r="11965">
      <c r="A11965" s="12" t="str">
        <f>IFERROR(__xludf.DUMMYFUNCTION("TEXTJOIN("";"", TRUE, FILTER(CID!$B$2:$B$14794, CID!B11965=CID!$D$2:$D$14794))"),"#N/A")</f>
        <v>#N/A</v>
      </c>
      <c r="B11965" s="12" t="str">
        <f>IFERROR(__xludf.DUMMYFUNCTION("TEXTJOIN(""; "", TRUE, FILTER(CID!B11965:B14794, REGEXMATCH(CID!D11965:D14794, TEXTJOIN(""|"", TRUE, SPLIT(A11965, "";"")))))"),"#N/A")</f>
        <v>#N/A</v>
      </c>
    </row>
    <row r="11966">
      <c r="A11966" s="12" t="str">
        <f>IFERROR(__xludf.DUMMYFUNCTION("TEXTJOIN("";"", TRUE, FILTER(CID!$B$2:$B$14794, CID!B11966=CID!$D$2:$D$14794))"),"#N/A")</f>
        <v>#N/A</v>
      </c>
      <c r="B11966" s="12" t="str">
        <f>IFERROR(__xludf.DUMMYFUNCTION("TEXTJOIN(""; "", TRUE, FILTER(CID!B11966:B14794, REGEXMATCH(CID!D11966:D14794, TEXTJOIN(""|"", TRUE, SPLIT(A11966, "";"")))))"),"#N/A")</f>
        <v>#N/A</v>
      </c>
    </row>
    <row r="11967">
      <c r="A11967" s="12" t="str">
        <f>IFERROR(__xludf.DUMMYFUNCTION("TEXTJOIN("";"", TRUE, FILTER(CID!$B$2:$B$14794, CID!B11967=CID!$D$2:$D$14794))"),"#N/A")</f>
        <v>#N/A</v>
      </c>
      <c r="B11967" s="12" t="str">
        <f>IFERROR(__xludf.DUMMYFUNCTION("TEXTJOIN(""; "", TRUE, FILTER(CID!B11967:B14794, REGEXMATCH(CID!D11967:D14794, TEXTJOIN(""|"", TRUE, SPLIT(A11967, "";"")))))"),"#N/A")</f>
        <v>#N/A</v>
      </c>
    </row>
    <row r="11968">
      <c r="A11968" s="12" t="str">
        <f>IFERROR(__xludf.DUMMYFUNCTION("TEXTJOIN("";"", TRUE, FILTER(CID!$B$2:$B$14794, CID!B11968=CID!$D$2:$D$14794))"),"#N/A")</f>
        <v>#N/A</v>
      </c>
      <c r="B11968" s="12" t="str">
        <f>IFERROR(__xludf.DUMMYFUNCTION("TEXTJOIN(""; "", TRUE, FILTER(CID!B11968:B14794, REGEXMATCH(CID!D11968:D14794, TEXTJOIN(""|"", TRUE, SPLIT(A11968, "";"")))))"),"#N/A")</f>
        <v>#N/A</v>
      </c>
    </row>
    <row r="11969">
      <c r="A11969" s="12" t="str">
        <f>IFERROR(__xludf.DUMMYFUNCTION("TEXTJOIN("";"", TRUE, FILTER(CID!$B$2:$B$14794, CID!B11969=CID!$D$2:$D$14794))"),"#N/A")</f>
        <v>#N/A</v>
      </c>
      <c r="B11969" s="12" t="str">
        <f>IFERROR(__xludf.DUMMYFUNCTION("TEXTJOIN(""; "", TRUE, FILTER(CID!B11969:B14794, REGEXMATCH(CID!D11969:D14794, TEXTJOIN(""|"", TRUE, SPLIT(A11969, "";"")))))"),"#N/A")</f>
        <v>#N/A</v>
      </c>
    </row>
    <row r="11970">
      <c r="A11970" s="12" t="str">
        <f>IFERROR(__xludf.DUMMYFUNCTION("TEXTJOIN("";"", TRUE, FILTER(CID!$B$2:$B$14794, CID!B11970=CID!$D$2:$D$14794))"),"#N/A")</f>
        <v>#N/A</v>
      </c>
      <c r="B11970" s="12" t="str">
        <f>IFERROR(__xludf.DUMMYFUNCTION("TEXTJOIN(""; "", TRUE, FILTER(CID!B11970:B14794, REGEXMATCH(CID!D11970:D14794, TEXTJOIN(""|"", TRUE, SPLIT(A11970, "";"")))))"),"#N/A")</f>
        <v>#N/A</v>
      </c>
    </row>
    <row r="11971">
      <c r="A11971" s="12" t="str">
        <f>IFERROR(__xludf.DUMMYFUNCTION("TEXTJOIN("";"", TRUE, FILTER(CID!$B$2:$B$14794, CID!B11971=CID!$D$2:$D$14794))"),"#N/A")</f>
        <v>#N/A</v>
      </c>
      <c r="B11971" s="12" t="str">
        <f>IFERROR(__xludf.DUMMYFUNCTION("TEXTJOIN(""; "", TRUE, FILTER(CID!B11971:B14794, REGEXMATCH(CID!D11971:D14794, TEXTJOIN(""|"", TRUE, SPLIT(A11971, "";"")))))"),"#N/A")</f>
        <v>#N/A</v>
      </c>
    </row>
    <row r="11972">
      <c r="A11972" s="12" t="str">
        <f>IFERROR(__xludf.DUMMYFUNCTION("TEXTJOIN("";"", TRUE, FILTER(CID!$B$2:$B$14794, CID!B11972=CID!$D$2:$D$14794))"),"#N/A")</f>
        <v>#N/A</v>
      </c>
      <c r="B11972" s="12" t="str">
        <f>IFERROR(__xludf.DUMMYFUNCTION("TEXTJOIN(""; "", TRUE, FILTER(CID!B11972:B14794, REGEXMATCH(CID!D11972:D14794, TEXTJOIN(""|"", TRUE, SPLIT(A11972, "";"")))))"),"#N/A")</f>
        <v>#N/A</v>
      </c>
    </row>
    <row r="11973">
      <c r="A11973" s="12" t="str">
        <f>IFERROR(__xludf.DUMMYFUNCTION("TEXTJOIN("";"", TRUE, FILTER(CID!$B$2:$B$14794, CID!B11973=CID!$D$2:$D$14794))"),"#N/A")</f>
        <v>#N/A</v>
      </c>
      <c r="B11973" s="12" t="str">
        <f>IFERROR(__xludf.DUMMYFUNCTION("TEXTJOIN(""; "", TRUE, FILTER(CID!B11973:B14794, REGEXMATCH(CID!D11973:D14794, TEXTJOIN(""|"", TRUE, SPLIT(A11973, "";"")))))"),"#N/A")</f>
        <v>#N/A</v>
      </c>
    </row>
    <row r="11974">
      <c r="A11974" s="12" t="str">
        <f>IFERROR(__xludf.DUMMYFUNCTION("TEXTJOIN("";"", TRUE, FILTER(CID!$B$2:$B$14794, CID!B11974=CID!$D$2:$D$14794))"),"#N/A")</f>
        <v>#N/A</v>
      </c>
      <c r="B11974" s="12" t="str">
        <f>IFERROR(__xludf.DUMMYFUNCTION("TEXTJOIN(""; "", TRUE, FILTER(CID!B11974:B14794, REGEXMATCH(CID!D11974:D14794, TEXTJOIN(""|"", TRUE, SPLIT(A11974, "";"")))))"),"#N/A")</f>
        <v>#N/A</v>
      </c>
    </row>
    <row r="11975">
      <c r="A11975" s="12" t="str">
        <f>IFERROR(__xludf.DUMMYFUNCTION("TEXTJOIN("";"", TRUE, FILTER(CID!$B$2:$B$14794, CID!B11975=CID!$D$2:$D$14794))"),"#N/A")</f>
        <v>#N/A</v>
      </c>
      <c r="B11975" s="12" t="str">
        <f>IFERROR(__xludf.DUMMYFUNCTION("TEXTJOIN(""; "", TRUE, FILTER(CID!B11975:B14794, REGEXMATCH(CID!D11975:D14794, TEXTJOIN(""|"", TRUE, SPLIT(A11975, "";"")))))"),"#N/A")</f>
        <v>#N/A</v>
      </c>
    </row>
    <row r="11976">
      <c r="A11976" s="12" t="str">
        <f>IFERROR(__xludf.DUMMYFUNCTION("TEXTJOIN("";"", TRUE, FILTER(CID!$B$2:$B$14794, CID!B11976=CID!$D$2:$D$14794))"),"#N/A")</f>
        <v>#N/A</v>
      </c>
      <c r="B11976" s="12" t="str">
        <f>IFERROR(__xludf.DUMMYFUNCTION("TEXTJOIN(""; "", TRUE, FILTER(CID!B11976:B14794, REGEXMATCH(CID!D11976:D14794, TEXTJOIN(""|"", TRUE, SPLIT(A11976, "";"")))))"),"#N/A")</f>
        <v>#N/A</v>
      </c>
    </row>
    <row r="11977">
      <c r="A11977" s="12" t="str">
        <f>IFERROR(__xludf.DUMMYFUNCTION("TEXTJOIN("";"", TRUE, FILTER(CID!$B$2:$B$14794, CID!B11977=CID!$D$2:$D$14794))"),"#N/A")</f>
        <v>#N/A</v>
      </c>
      <c r="B11977" s="12" t="str">
        <f>IFERROR(__xludf.DUMMYFUNCTION("TEXTJOIN(""; "", TRUE, FILTER(CID!B11977:B14794, REGEXMATCH(CID!D11977:D14794, TEXTJOIN(""|"", TRUE, SPLIT(A11977, "";"")))))"),"#N/A")</f>
        <v>#N/A</v>
      </c>
    </row>
    <row r="11978">
      <c r="A11978" s="12" t="str">
        <f>IFERROR(__xludf.DUMMYFUNCTION("TEXTJOIN("";"", TRUE, FILTER(CID!$B$2:$B$14794, CID!B11978=CID!$D$2:$D$14794))"),"#N/A")</f>
        <v>#N/A</v>
      </c>
      <c r="B11978" s="12" t="str">
        <f>IFERROR(__xludf.DUMMYFUNCTION("TEXTJOIN(""; "", TRUE, FILTER(CID!B11978:B14794, REGEXMATCH(CID!D11978:D14794, TEXTJOIN(""|"", TRUE, SPLIT(A11978, "";"")))))"),"#N/A")</f>
        <v>#N/A</v>
      </c>
    </row>
    <row r="11979">
      <c r="A11979" s="12" t="str">
        <f>IFERROR(__xludf.DUMMYFUNCTION("TEXTJOIN("";"", TRUE, FILTER(CID!$B$2:$B$14794, CID!B11979=CID!$D$2:$D$14794))"),"#N/A")</f>
        <v>#N/A</v>
      </c>
      <c r="B11979" s="12" t="str">
        <f>IFERROR(__xludf.DUMMYFUNCTION("TEXTJOIN(""; "", TRUE, FILTER(CID!B11979:B14794, REGEXMATCH(CID!D11979:D14794, TEXTJOIN(""|"", TRUE, SPLIT(A11979, "";"")))))"),"#N/A")</f>
        <v>#N/A</v>
      </c>
    </row>
    <row r="11980">
      <c r="A11980" s="12" t="str">
        <f>IFERROR(__xludf.DUMMYFUNCTION("TEXTJOIN("";"", TRUE, FILTER(CID!$B$2:$B$14794, CID!B11980=CID!$D$2:$D$14794))"),"#N/A")</f>
        <v>#N/A</v>
      </c>
      <c r="B11980" s="12" t="str">
        <f>IFERROR(__xludf.DUMMYFUNCTION("TEXTJOIN(""; "", TRUE, FILTER(CID!B11980:B14794, REGEXMATCH(CID!D11980:D14794, TEXTJOIN(""|"", TRUE, SPLIT(A11980, "";"")))))"),"#N/A")</f>
        <v>#N/A</v>
      </c>
    </row>
    <row r="11981">
      <c r="A11981" s="12" t="str">
        <f>IFERROR(__xludf.DUMMYFUNCTION("TEXTJOIN("";"", TRUE, FILTER(CID!$B$2:$B$14794, CID!B11981=CID!$D$2:$D$14794))"),"#N/A")</f>
        <v>#N/A</v>
      </c>
      <c r="B11981" s="12" t="str">
        <f>IFERROR(__xludf.DUMMYFUNCTION("TEXTJOIN(""; "", TRUE, FILTER(CID!B11981:B14794, REGEXMATCH(CID!D11981:D14794, TEXTJOIN(""|"", TRUE, SPLIT(A11981, "";"")))))"),"#N/A")</f>
        <v>#N/A</v>
      </c>
    </row>
    <row r="11982">
      <c r="A11982" s="12" t="str">
        <f>IFERROR(__xludf.DUMMYFUNCTION("TEXTJOIN("";"", TRUE, FILTER(CID!$B$2:$B$14794, CID!B11982=CID!$D$2:$D$14794))"),"#N/A")</f>
        <v>#N/A</v>
      </c>
      <c r="B11982" s="12" t="str">
        <f>IFERROR(__xludf.DUMMYFUNCTION("TEXTJOIN(""; "", TRUE, FILTER(CID!B11982:B14794, REGEXMATCH(CID!D11982:D14794, TEXTJOIN(""|"", TRUE, SPLIT(A11982, "";"")))))"),"#N/A")</f>
        <v>#N/A</v>
      </c>
    </row>
    <row r="11983">
      <c r="A11983" s="12" t="str">
        <f>IFERROR(__xludf.DUMMYFUNCTION("TEXTJOIN("";"", TRUE, FILTER(CID!$B$2:$B$14794, CID!B11983=CID!$D$2:$D$14794))"),"#N/A")</f>
        <v>#N/A</v>
      </c>
      <c r="B11983" s="12" t="str">
        <f>IFERROR(__xludf.DUMMYFUNCTION("TEXTJOIN(""; "", TRUE, FILTER(CID!B11983:B14794, REGEXMATCH(CID!D11983:D14794, TEXTJOIN(""|"", TRUE, SPLIT(A11983, "";"")))))"),"#N/A")</f>
        <v>#N/A</v>
      </c>
    </row>
    <row r="11984">
      <c r="A11984" s="12" t="str">
        <f>IFERROR(__xludf.DUMMYFUNCTION("TEXTJOIN("";"", TRUE, FILTER(CID!$B$2:$B$14794, CID!B11984=CID!$D$2:$D$14794))"),"#N/A")</f>
        <v>#N/A</v>
      </c>
      <c r="B11984" s="12" t="str">
        <f>IFERROR(__xludf.DUMMYFUNCTION("TEXTJOIN(""; "", TRUE, FILTER(CID!B11984:B14794, REGEXMATCH(CID!D11984:D14794, TEXTJOIN(""|"", TRUE, SPLIT(A11984, "";"")))))"),"#N/A")</f>
        <v>#N/A</v>
      </c>
    </row>
    <row r="11985">
      <c r="A11985" s="12" t="str">
        <f>IFERROR(__xludf.DUMMYFUNCTION("TEXTJOIN("";"", TRUE, FILTER(CID!$B$2:$B$14794, CID!B11985=CID!$D$2:$D$14794))"),"#N/A")</f>
        <v>#N/A</v>
      </c>
      <c r="B11985" s="12" t="str">
        <f>IFERROR(__xludf.DUMMYFUNCTION("TEXTJOIN(""; "", TRUE, FILTER(CID!B11985:B14794, REGEXMATCH(CID!D11985:D14794, TEXTJOIN(""|"", TRUE, SPLIT(A11985, "";"")))))"),"#N/A")</f>
        <v>#N/A</v>
      </c>
    </row>
    <row r="11986">
      <c r="A11986" s="12" t="str">
        <f>IFERROR(__xludf.DUMMYFUNCTION("TEXTJOIN("";"", TRUE, FILTER(CID!$B$2:$B$14794, CID!B11986=CID!$D$2:$D$14794))"),"#N/A")</f>
        <v>#N/A</v>
      </c>
      <c r="B11986" s="12" t="str">
        <f>IFERROR(__xludf.DUMMYFUNCTION("TEXTJOIN(""; "", TRUE, FILTER(CID!B11986:B14794, REGEXMATCH(CID!D11986:D14794, TEXTJOIN(""|"", TRUE, SPLIT(A11986, "";"")))))"),"#N/A")</f>
        <v>#N/A</v>
      </c>
    </row>
    <row r="11987">
      <c r="A11987" s="12" t="str">
        <f>IFERROR(__xludf.DUMMYFUNCTION("TEXTJOIN("";"", TRUE, FILTER(CID!$B$2:$B$14794, CID!B11987=CID!$D$2:$D$14794))"),"#N/A")</f>
        <v>#N/A</v>
      </c>
      <c r="B11987" s="12" t="str">
        <f>IFERROR(__xludf.DUMMYFUNCTION("TEXTJOIN(""; "", TRUE, FILTER(CID!B11987:B14794, REGEXMATCH(CID!D11987:D14794, TEXTJOIN(""|"", TRUE, SPLIT(A11987, "";"")))))"),"#N/A")</f>
        <v>#N/A</v>
      </c>
    </row>
    <row r="11988">
      <c r="A11988" s="12" t="str">
        <f>IFERROR(__xludf.DUMMYFUNCTION("TEXTJOIN("";"", TRUE, FILTER(CID!$B$2:$B$14794, CID!B11988=CID!$D$2:$D$14794))"),"#N/A")</f>
        <v>#N/A</v>
      </c>
      <c r="B11988" s="12" t="str">
        <f>IFERROR(__xludf.DUMMYFUNCTION("TEXTJOIN(""; "", TRUE, FILTER(CID!B11988:B14794, REGEXMATCH(CID!D11988:D14794, TEXTJOIN(""|"", TRUE, SPLIT(A11988, "";"")))))"),"#N/A")</f>
        <v>#N/A</v>
      </c>
    </row>
    <row r="11989">
      <c r="A11989" s="12" t="str">
        <f>IFERROR(__xludf.DUMMYFUNCTION("TEXTJOIN("";"", TRUE, FILTER(CID!$B$2:$B$14794, CID!B11989=CID!$D$2:$D$14794))"),"#N/A")</f>
        <v>#N/A</v>
      </c>
      <c r="B11989" s="12" t="str">
        <f>IFERROR(__xludf.DUMMYFUNCTION("TEXTJOIN(""; "", TRUE, FILTER(CID!B11989:B14794, REGEXMATCH(CID!D11989:D14794, TEXTJOIN(""|"", TRUE, SPLIT(A11989, "";"")))))"),"#N/A")</f>
        <v>#N/A</v>
      </c>
    </row>
    <row r="11990">
      <c r="A11990" s="12" t="str">
        <f>IFERROR(__xludf.DUMMYFUNCTION("TEXTJOIN("";"", TRUE, FILTER(CID!$B$2:$B$14794, CID!B11990=CID!$D$2:$D$14794))"),"#N/A")</f>
        <v>#N/A</v>
      </c>
      <c r="B11990" s="12" t="str">
        <f>IFERROR(__xludf.DUMMYFUNCTION("TEXTJOIN(""; "", TRUE, FILTER(CID!B11990:B14794, REGEXMATCH(CID!D11990:D14794, TEXTJOIN(""|"", TRUE, SPLIT(A11990, "";"")))))"),"#N/A")</f>
        <v>#N/A</v>
      </c>
    </row>
    <row r="11991">
      <c r="A11991" s="12" t="str">
        <f>IFERROR(__xludf.DUMMYFUNCTION("TEXTJOIN("";"", TRUE, FILTER(CID!$B$2:$B$14794, CID!B11991=CID!$D$2:$D$14794))"),"#N/A")</f>
        <v>#N/A</v>
      </c>
      <c r="B11991" s="12" t="str">
        <f>IFERROR(__xludf.DUMMYFUNCTION("TEXTJOIN(""; "", TRUE, FILTER(CID!B11991:B14794, REGEXMATCH(CID!D11991:D14794, TEXTJOIN(""|"", TRUE, SPLIT(A11991, "";"")))))"),"#N/A")</f>
        <v>#N/A</v>
      </c>
    </row>
    <row r="11992">
      <c r="A11992" s="12" t="str">
        <f>IFERROR(__xludf.DUMMYFUNCTION("TEXTJOIN("";"", TRUE, FILTER(CID!$B$2:$B$14794, CID!B11992=CID!$D$2:$D$14794))"),"#N/A")</f>
        <v>#N/A</v>
      </c>
      <c r="B11992" s="12" t="str">
        <f>IFERROR(__xludf.DUMMYFUNCTION("TEXTJOIN(""; "", TRUE, FILTER(CID!B11992:B14794, REGEXMATCH(CID!D11992:D14794, TEXTJOIN(""|"", TRUE, SPLIT(A11992, "";"")))))"),"#N/A")</f>
        <v>#N/A</v>
      </c>
    </row>
    <row r="11993">
      <c r="A11993" s="12" t="str">
        <f>IFERROR(__xludf.DUMMYFUNCTION("TEXTJOIN("";"", TRUE, FILTER(CID!$B$2:$B$14794, CID!B11993=CID!$D$2:$D$14794))"),"#N/A")</f>
        <v>#N/A</v>
      </c>
      <c r="B11993" s="12" t="str">
        <f>IFERROR(__xludf.DUMMYFUNCTION("TEXTJOIN(""; "", TRUE, FILTER(CID!B11993:B14794, REGEXMATCH(CID!D11993:D14794, TEXTJOIN(""|"", TRUE, SPLIT(A11993, "";"")))))"),"#N/A")</f>
        <v>#N/A</v>
      </c>
    </row>
    <row r="11994">
      <c r="A11994" s="12" t="str">
        <f>IFERROR(__xludf.DUMMYFUNCTION("TEXTJOIN("";"", TRUE, FILTER(CID!$B$2:$B$14794, CID!B11994=CID!$D$2:$D$14794))"),"#N/A")</f>
        <v>#N/A</v>
      </c>
      <c r="B11994" s="12" t="str">
        <f>IFERROR(__xludf.DUMMYFUNCTION("TEXTJOIN(""; "", TRUE, FILTER(CID!B11994:B14794, REGEXMATCH(CID!D11994:D14794, TEXTJOIN(""|"", TRUE, SPLIT(A11994, "";"")))))"),"#N/A")</f>
        <v>#N/A</v>
      </c>
    </row>
    <row r="11995">
      <c r="A11995" s="12" t="str">
        <f>IFERROR(__xludf.DUMMYFUNCTION("TEXTJOIN("";"", TRUE, FILTER(CID!$B$2:$B$14794, CID!B11995=CID!$D$2:$D$14794))"),"#N/A")</f>
        <v>#N/A</v>
      </c>
      <c r="B11995" s="12" t="str">
        <f>IFERROR(__xludf.DUMMYFUNCTION("TEXTJOIN(""; "", TRUE, FILTER(CID!B11995:B14794, REGEXMATCH(CID!D11995:D14794, TEXTJOIN(""|"", TRUE, SPLIT(A11995, "";"")))))"),"#N/A")</f>
        <v>#N/A</v>
      </c>
    </row>
    <row r="11996">
      <c r="A11996" s="12" t="str">
        <f>IFERROR(__xludf.DUMMYFUNCTION("TEXTJOIN("";"", TRUE, FILTER(CID!$B$2:$B$14794, CID!B11996=CID!$D$2:$D$14794))"),"#N/A")</f>
        <v>#N/A</v>
      </c>
      <c r="B11996" s="12" t="str">
        <f>IFERROR(__xludf.DUMMYFUNCTION("TEXTJOIN(""; "", TRUE, FILTER(CID!B11996:B14794, REGEXMATCH(CID!D11996:D14794, TEXTJOIN(""|"", TRUE, SPLIT(A11996, "";"")))))"),"#N/A")</f>
        <v>#N/A</v>
      </c>
    </row>
    <row r="11997">
      <c r="A11997" s="12" t="str">
        <f>IFERROR(__xludf.DUMMYFUNCTION("TEXTJOIN("";"", TRUE, FILTER(CID!$B$2:$B$14794, CID!B11997=CID!$D$2:$D$14794))"),"#N/A")</f>
        <v>#N/A</v>
      </c>
      <c r="B11997" s="12" t="str">
        <f>IFERROR(__xludf.DUMMYFUNCTION("TEXTJOIN(""; "", TRUE, FILTER(CID!B11997:B14794, REGEXMATCH(CID!D11997:D14794, TEXTJOIN(""|"", TRUE, SPLIT(A11997, "";"")))))"),"#N/A")</f>
        <v>#N/A</v>
      </c>
    </row>
    <row r="11998">
      <c r="A11998" s="12" t="str">
        <f>IFERROR(__xludf.DUMMYFUNCTION("TEXTJOIN("";"", TRUE, FILTER(CID!$B$2:$B$14794, CID!B11998=CID!$D$2:$D$14794))"),"#N/A")</f>
        <v>#N/A</v>
      </c>
      <c r="B11998" s="12" t="str">
        <f>IFERROR(__xludf.DUMMYFUNCTION("TEXTJOIN(""; "", TRUE, FILTER(CID!B11998:B14794, REGEXMATCH(CID!D11998:D14794, TEXTJOIN(""|"", TRUE, SPLIT(A11998, "";"")))))"),"#N/A")</f>
        <v>#N/A</v>
      </c>
    </row>
    <row r="11999">
      <c r="A11999" s="12" t="str">
        <f>IFERROR(__xludf.DUMMYFUNCTION("TEXTJOIN("";"", TRUE, FILTER(CID!$B$2:$B$14794, CID!B11999=CID!$D$2:$D$14794))"),"#N/A")</f>
        <v>#N/A</v>
      </c>
      <c r="B11999" s="12" t="str">
        <f>IFERROR(__xludf.DUMMYFUNCTION("TEXTJOIN(""; "", TRUE, FILTER(CID!B11999:B14794, REGEXMATCH(CID!D11999:D14794, TEXTJOIN(""|"", TRUE, SPLIT(A11999, "";"")))))"),"#N/A")</f>
        <v>#N/A</v>
      </c>
    </row>
    <row r="12000">
      <c r="A12000" s="12" t="str">
        <f>IFERROR(__xludf.DUMMYFUNCTION("TEXTJOIN("";"", TRUE, FILTER(CID!$B$2:$B$14794, CID!B12000=CID!$D$2:$D$14794))"),"#N/A")</f>
        <v>#N/A</v>
      </c>
      <c r="B12000" s="12" t="str">
        <f>IFERROR(__xludf.DUMMYFUNCTION("TEXTJOIN(""; "", TRUE, FILTER(CID!B12000:B14794, REGEXMATCH(CID!D12000:D14794, TEXTJOIN(""|"", TRUE, SPLIT(A12000, "";"")))))"),"#N/A")</f>
        <v>#N/A</v>
      </c>
    </row>
    <row r="12001">
      <c r="A12001" s="12" t="str">
        <f>IFERROR(__xludf.DUMMYFUNCTION("TEXTJOIN("";"", TRUE, FILTER(CID!$B$2:$B$14794, CID!B12001=CID!$D$2:$D$14794))"),"#N/A")</f>
        <v>#N/A</v>
      </c>
      <c r="B12001" s="12" t="str">
        <f>IFERROR(__xludf.DUMMYFUNCTION("TEXTJOIN(""; "", TRUE, FILTER(CID!B12001:B14794, REGEXMATCH(CID!D12001:D14794, TEXTJOIN(""|"", TRUE, SPLIT(A12001, "";"")))))"),"#N/A")</f>
        <v>#N/A</v>
      </c>
    </row>
    <row r="12002">
      <c r="A12002" s="12" t="str">
        <f>IFERROR(__xludf.DUMMYFUNCTION("TEXTJOIN("";"", TRUE, FILTER(CID!$B$2:$B$14794, CID!B12002=CID!$D$2:$D$14794))"),"#N/A")</f>
        <v>#N/A</v>
      </c>
      <c r="B12002" s="12" t="str">
        <f>IFERROR(__xludf.DUMMYFUNCTION("TEXTJOIN(""; "", TRUE, FILTER(CID!B12002:B14794, REGEXMATCH(CID!D12002:D14794, TEXTJOIN(""|"", TRUE, SPLIT(A12002, "";"")))))"),"#N/A")</f>
        <v>#N/A</v>
      </c>
    </row>
    <row r="12003">
      <c r="A12003" s="12" t="str">
        <f>IFERROR(__xludf.DUMMYFUNCTION("TEXTJOIN("";"", TRUE, FILTER(CID!$B$2:$B$14794, CID!B12003=CID!$D$2:$D$14794))"),"#N/A")</f>
        <v>#N/A</v>
      </c>
      <c r="B12003" s="12" t="str">
        <f>IFERROR(__xludf.DUMMYFUNCTION("TEXTJOIN(""; "", TRUE, FILTER(CID!B12003:B14794, REGEXMATCH(CID!D12003:D14794, TEXTJOIN(""|"", TRUE, SPLIT(A12003, "";"")))))"),"#N/A")</f>
        <v>#N/A</v>
      </c>
    </row>
    <row r="12004">
      <c r="A12004" s="12" t="str">
        <f>IFERROR(__xludf.DUMMYFUNCTION("TEXTJOIN("";"", TRUE, FILTER(CID!$B$2:$B$14794, CID!B12004=CID!$D$2:$D$14794))"),"#N/A")</f>
        <v>#N/A</v>
      </c>
      <c r="B12004" s="12" t="str">
        <f>IFERROR(__xludf.DUMMYFUNCTION("TEXTJOIN(""; "", TRUE, FILTER(CID!B12004:B14794, REGEXMATCH(CID!D12004:D14794, TEXTJOIN(""|"", TRUE, SPLIT(A12004, "";"")))))"),"#N/A")</f>
        <v>#N/A</v>
      </c>
    </row>
    <row r="12005">
      <c r="A12005" s="12" t="str">
        <f>IFERROR(__xludf.DUMMYFUNCTION("TEXTJOIN("";"", TRUE, FILTER(CID!$B$2:$B$14794, CID!B12005=CID!$D$2:$D$14794))"),"#N/A")</f>
        <v>#N/A</v>
      </c>
      <c r="B12005" s="12" t="str">
        <f>IFERROR(__xludf.DUMMYFUNCTION("TEXTJOIN(""; "", TRUE, FILTER(CID!B12005:B14794, REGEXMATCH(CID!D12005:D14794, TEXTJOIN(""|"", TRUE, SPLIT(A12005, "";"")))))"),"#N/A")</f>
        <v>#N/A</v>
      </c>
    </row>
    <row r="12006">
      <c r="A12006" s="12" t="str">
        <f>IFERROR(__xludf.DUMMYFUNCTION("TEXTJOIN("";"", TRUE, FILTER(CID!$B$2:$B$14794, CID!B12006=CID!$D$2:$D$14794))"),"#N/A")</f>
        <v>#N/A</v>
      </c>
      <c r="B12006" s="12" t="str">
        <f>IFERROR(__xludf.DUMMYFUNCTION("TEXTJOIN(""; "", TRUE, FILTER(CID!B12006:B14794, REGEXMATCH(CID!D12006:D14794, TEXTJOIN(""|"", TRUE, SPLIT(A12006, "";"")))))"),"#N/A")</f>
        <v>#N/A</v>
      </c>
    </row>
    <row r="12007">
      <c r="A12007" s="12" t="str">
        <f>IFERROR(__xludf.DUMMYFUNCTION("TEXTJOIN("";"", TRUE, FILTER(CID!$B$2:$B$14794, CID!B12007=CID!$D$2:$D$14794))"),"#N/A")</f>
        <v>#N/A</v>
      </c>
      <c r="B12007" s="12" t="str">
        <f>IFERROR(__xludf.DUMMYFUNCTION("TEXTJOIN(""; "", TRUE, FILTER(CID!B12007:B14794, REGEXMATCH(CID!D12007:D14794, TEXTJOIN(""|"", TRUE, SPLIT(A12007, "";"")))))"),"#N/A")</f>
        <v>#N/A</v>
      </c>
    </row>
    <row r="12008">
      <c r="A12008" s="12" t="str">
        <f>IFERROR(__xludf.DUMMYFUNCTION("TEXTJOIN("";"", TRUE, FILTER(CID!$B$2:$B$14794, CID!B12008=CID!$D$2:$D$14794))"),"#N/A")</f>
        <v>#N/A</v>
      </c>
      <c r="B12008" s="12" t="str">
        <f>IFERROR(__xludf.DUMMYFUNCTION("TEXTJOIN(""; "", TRUE, FILTER(CID!B12008:B14794, REGEXMATCH(CID!D12008:D14794, TEXTJOIN(""|"", TRUE, SPLIT(A12008, "";"")))))"),"#N/A")</f>
        <v>#N/A</v>
      </c>
    </row>
    <row r="12009">
      <c r="A12009" s="12" t="str">
        <f>IFERROR(__xludf.DUMMYFUNCTION("TEXTJOIN("";"", TRUE, FILTER(CID!$B$2:$B$14794, CID!B12009=CID!$D$2:$D$14794))"),"#N/A")</f>
        <v>#N/A</v>
      </c>
      <c r="B12009" s="12" t="str">
        <f>IFERROR(__xludf.DUMMYFUNCTION("TEXTJOIN(""; "", TRUE, FILTER(CID!B12009:B14794, REGEXMATCH(CID!D12009:D14794, TEXTJOIN(""|"", TRUE, SPLIT(A12009, "";"")))))"),"#N/A")</f>
        <v>#N/A</v>
      </c>
    </row>
    <row r="12010">
      <c r="A12010" s="12" t="str">
        <f>IFERROR(__xludf.DUMMYFUNCTION("TEXTJOIN("";"", TRUE, FILTER(CID!$B$2:$B$14794, CID!B12010=CID!$D$2:$D$14794))"),"#N/A")</f>
        <v>#N/A</v>
      </c>
      <c r="B12010" s="12" t="str">
        <f>IFERROR(__xludf.DUMMYFUNCTION("TEXTJOIN(""; "", TRUE, FILTER(CID!B12010:B14794, REGEXMATCH(CID!D12010:D14794, TEXTJOIN(""|"", TRUE, SPLIT(A12010, "";"")))))"),"#N/A")</f>
        <v>#N/A</v>
      </c>
    </row>
    <row r="12011">
      <c r="A12011" s="12" t="str">
        <f>IFERROR(__xludf.DUMMYFUNCTION("TEXTJOIN("";"", TRUE, FILTER(CID!$B$2:$B$14794, CID!B12011=CID!$D$2:$D$14794))"),"#N/A")</f>
        <v>#N/A</v>
      </c>
      <c r="B12011" s="12" t="str">
        <f>IFERROR(__xludf.DUMMYFUNCTION("TEXTJOIN(""; "", TRUE, FILTER(CID!B12011:B14794, REGEXMATCH(CID!D12011:D14794, TEXTJOIN(""|"", TRUE, SPLIT(A12011, "";"")))))"),"#N/A")</f>
        <v>#N/A</v>
      </c>
    </row>
    <row r="12012">
      <c r="A12012" s="12" t="str">
        <f>IFERROR(__xludf.DUMMYFUNCTION("TEXTJOIN("";"", TRUE, FILTER(CID!$B$2:$B$14794, CID!B12012=CID!$D$2:$D$14794))"),"#N/A")</f>
        <v>#N/A</v>
      </c>
      <c r="B12012" s="12" t="str">
        <f>IFERROR(__xludf.DUMMYFUNCTION("TEXTJOIN(""; "", TRUE, FILTER(CID!B12012:B14794, REGEXMATCH(CID!D12012:D14794, TEXTJOIN(""|"", TRUE, SPLIT(A12012, "";"")))))"),"#N/A")</f>
        <v>#N/A</v>
      </c>
    </row>
    <row r="12013">
      <c r="A12013" s="12" t="str">
        <f>IFERROR(__xludf.DUMMYFUNCTION("TEXTJOIN("";"", TRUE, FILTER(CID!$B$2:$B$14794, CID!B12013=CID!$D$2:$D$14794))"),"#N/A")</f>
        <v>#N/A</v>
      </c>
      <c r="B12013" s="12" t="str">
        <f>IFERROR(__xludf.DUMMYFUNCTION("TEXTJOIN(""; "", TRUE, FILTER(CID!B12013:B14794, REGEXMATCH(CID!D12013:D14794, TEXTJOIN(""|"", TRUE, SPLIT(A12013, "";"")))))"),"#N/A")</f>
        <v>#N/A</v>
      </c>
    </row>
    <row r="12014">
      <c r="A12014" s="12" t="str">
        <f>IFERROR(__xludf.DUMMYFUNCTION("TEXTJOIN("";"", TRUE, FILTER(CID!$B$2:$B$14794, CID!B12014=CID!$D$2:$D$14794))"),"#N/A")</f>
        <v>#N/A</v>
      </c>
      <c r="B12014" s="12" t="str">
        <f>IFERROR(__xludf.DUMMYFUNCTION("TEXTJOIN(""; "", TRUE, FILTER(CID!B12014:B14794, REGEXMATCH(CID!D12014:D14794, TEXTJOIN(""|"", TRUE, SPLIT(A12014, "";"")))))"),"#N/A")</f>
        <v>#N/A</v>
      </c>
    </row>
    <row r="12015">
      <c r="A12015" s="12" t="str">
        <f>IFERROR(__xludf.DUMMYFUNCTION("TEXTJOIN("";"", TRUE, FILTER(CID!$B$2:$B$14794, CID!B12015=CID!$D$2:$D$14794))"),"#N/A")</f>
        <v>#N/A</v>
      </c>
      <c r="B12015" s="12" t="str">
        <f>IFERROR(__xludf.DUMMYFUNCTION("TEXTJOIN(""; "", TRUE, FILTER(CID!B12015:B14794, REGEXMATCH(CID!D12015:D14794, TEXTJOIN(""|"", TRUE, SPLIT(A12015, "";"")))))"),"#N/A")</f>
        <v>#N/A</v>
      </c>
    </row>
    <row r="12016">
      <c r="A12016" s="12" t="str">
        <f>IFERROR(__xludf.DUMMYFUNCTION("TEXTJOIN("";"", TRUE, FILTER(CID!$B$2:$B$14794, CID!B12016=CID!$D$2:$D$14794))"),"#N/A")</f>
        <v>#N/A</v>
      </c>
      <c r="B12016" s="12" t="str">
        <f>IFERROR(__xludf.DUMMYFUNCTION("TEXTJOIN(""; "", TRUE, FILTER(CID!B12016:B14794, REGEXMATCH(CID!D12016:D14794, TEXTJOIN(""|"", TRUE, SPLIT(A12016, "";"")))))"),"#N/A")</f>
        <v>#N/A</v>
      </c>
    </row>
    <row r="12017">
      <c r="A12017" s="12" t="str">
        <f>IFERROR(__xludf.DUMMYFUNCTION("TEXTJOIN("";"", TRUE, FILTER(CID!$B$2:$B$14794, CID!B12017=CID!$D$2:$D$14794))"),"#N/A")</f>
        <v>#N/A</v>
      </c>
      <c r="B12017" s="12" t="str">
        <f>IFERROR(__xludf.DUMMYFUNCTION("TEXTJOIN(""; "", TRUE, FILTER(CID!B12017:B14794, REGEXMATCH(CID!D12017:D14794, TEXTJOIN(""|"", TRUE, SPLIT(A12017, "";"")))))"),"#N/A")</f>
        <v>#N/A</v>
      </c>
    </row>
    <row r="12018">
      <c r="A12018" s="12" t="str">
        <f>IFERROR(__xludf.DUMMYFUNCTION("TEXTJOIN("";"", TRUE, FILTER(CID!$B$2:$B$14794, CID!B12018=CID!$D$2:$D$14794))"),"#N/A")</f>
        <v>#N/A</v>
      </c>
      <c r="B12018" s="12" t="str">
        <f>IFERROR(__xludf.DUMMYFUNCTION("TEXTJOIN(""; "", TRUE, FILTER(CID!B12018:B14794, REGEXMATCH(CID!D12018:D14794, TEXTJOIN(""|"", TRUE, SPLIT(A12018, "";"")))))"),"#N/A")</f>
        <v>#N/A</v>
      </c>
    </row>
    <row r="12019">
      <c r="A12019" s="12" t="str">
        <f>IFERROR(__xludf.DUMMYFUNCTION("TEXTJOIN("";"", TRUE, FILTER(CID!$B$2:$B$14794, CID!B12019=CID!$D$2:$D$14794))"),"#N/A")</f>
        <v>#N/A</v>
      </c>
      <c r="B12019" s="12" t="str">
        <f>IFERROR(__xludf.DUMMYFUNCTION("TEXTJOIN(""; "", TRUE, FILTER(CID!B12019:B14794, REGEXMATCH(CID!D12019:D14794, TEXTJOIN(""|"", TRUE, SPLIT(A12019, "";"")))))"),"#N/A")</f>
        <v>#N/A</v>
      </c>
    </row>
    <row r="12020">
      <c r="A12020" s="12" t="str">
        <f>IFERROR(__xludf.DUMMYFUNCTION("TEXTJOIN("";"", TRUE, FILTER(CID!$B$2:$B$14794, CID!B12020=CID!$D$2:$D$14794))"),"#N/A")</f>
        <v>#N/A</v>
      </c>
      <c r="B12020" s="12" t="str">
        <f>IFERROR(__xludf.DUMMYFUNCTION("TEXTJOIN(""; "", TRUE, FILTER(CID!B12020:B14794, REGEXMATCH(CID!D12020:D14794, TEXTJOIN(""|"", TRUE, SPLIT(A12020, "";"")))))"),"#N/A")</f>
        <v>#N/A</v>
      </c>
    </row>
    <row r="12021">
      <c r="A12021" s="12" t="str">
        <f>IFERROR(__xludf.DUMMYFUNCTION("TEXTJOIN("";"", TRUE, FILTER(CID!$B$2:$B$14794, CID!B12021=CID!$D$2:$D$14794))"),"#N/A")</f>
        <v>#N/A</v>
      </c>
      <c r="B12021" s="12" t="str">
        <f>IFERROR(__xludf.DUMMYFUNCTION("TEXTJOIN(""; "", TRUE, FILTER(CID!B12021:B14794, REGEXMATCH(CID!D12021:D14794, TEXTJOIN(""|"", TRUE, SPLIT(A12021, "";"")))))"),"#N/A")</f>
        <v>#N/A</v>
      </c>
    </row>
    <row r="12022">
      <c r="A12022" s="12" t="str">
        <f>IFERROR(__xludf.DUMMYFUNCTION("TEXTJOIN("";"", TRUE, FILTER(CID!$B$2:$B$14794, CID!B12022=CID!$D$2:$D$14794))"),"#N/A")</f>
        <v>#N/A</v>
      </c>
      <c r="B12022" s="12" t="str">
        <f>IFERROR(__xludf.DUMMYFUNCTION("TEXTJOIN(""; "", TRUE, FILTER(CID!B12022:B14794, REGEXMATCH(CID!D12022:D14794, TEXTJOIN(""|"", TRUE, SPLIT(A12022, "";"")))))"),"#N/A")</f>
        <v>#N/A</v>
      </c>
    </row>
    <row r="12023">
      <c r="A12023" s="12" t="str">
        <f>IFERROR(__xludf.DUMMYFUNCTION("TEXTJOIN("";"", TRUE, FILTER(CID!$B$2:$B$14794, CID!B12023=CID!$D$2:$D$14794))"),"#N/A")</f>
        <v>#N/A</v>
      </c>
      <c r="B12023" s="12" t="str">
        <f>IFERROR(__xludf.DUMMYFUNCTION("TEXTJOIN(""; "", TRUE, FILTER(CID!B12023:B14794, REGEXMATCH(CID!D12023:D14794, TEXTJOIN(""|"", TRUE, SPLIT(A12023, "";"")))))"),"#N/A")</f>
        <v>#N/A</v>
      </c>
    </row>
    <row r="12024">
      <c r="A12024" s="12" t="str">
        <f>IFERROR(__xludf.DUMMYFUNCTION("TEXTJOIN("";"", TRUE, FILTER(CID!$B$2:$B$14794, CID!B12024=CID!$D$2:$D$14794))"),"#N/A")</f>
        <v>#N/A</v>
      </c>
      <c r="B12024" s="12" t="str">
        <f>IFERROR(__xludf.DUMMYFUNCTION("TEXTJOIN(""; "", TRUE, FILTER(CID!B12024:B14794, REGEXMATCH(CID!D12024:D14794, TEXTJOIN(""|"", TRUE, SPLIT(A12024, "";"")))))"),"#N/A")</f>
        <v>#N/A</v>
      </c>
    </row>
    <row r="12025">
      <c r="A12025" s="12" t="str">
        <f>IFERROR(__xludf.DUMMYFUNCTION("TEXTJOIN("";"", TRUE, FILTER(CID!$B$2:$B$14794, CID!B12025=CID!$D$2:$D$14794))"),"#N/A")</f>
        <v>#N/A</v>
      </c>
      <c r="B12025" s="12" t="str">
        <f>IFERROR(__xludf.DUMMYFUNCTION("TEXTJOIN(""; "", TRUE, FILTER(CID!B12025:B14794, REGEXMATCH(CID!D12025:D14794, TEXTJOIN(""|"", TRUE, SPLIT(A12025, "";"")))))"),"#N/A")</f>
        <v>#N/A</v>
      </c>
    </row>
    <row r="12026">
      <c r="A12026" s="12" t="str">
        <f>IFERROR(__xludf.DUMMYFUNCTION("TEXTJOIN("";"", TRUE, FILTER(CID!$B$2:$B$14794, CID!B12026=CID!$D$2:$D$14794))"),"#N/A")</f>
        <v>#N/A</v>
      </c>
      <c r="B12026" s="12" t="str">
        <f>IFERROR(__xludf.DUMMYFUNCTION("TEXTJOIN(""; "", TRUE, FILTER(CID!B12026:B14794, REGEXMATCH(CID!D12026:D14794, TEXTJOIN(""|"", TRUE, SPLIT(A12026, "";"")))))"),"#N/A")</f>
        <v>#N/A</v>
      </c>
    </row>
    <row r="12027">
      <c r="A12027" s="12" t="str">
        <f>IFERROR(__xludf.DUMMYFUNCTION("TEXTJOIN("";"", TRUE, FILTER(CID!$B$2:$B$14794, CID!B12027=CID!$D$2:$D$14794))"),"#N/A")</f>
        <v>#N/A</v>
      </c>
      <c r="B12027" s="12" t="str">
        <f>IFERROR(__xludf.DUMMYFUNCTION("TEXTJOIN(""; "", TRUE, FILTER(CID!B12027:B14794, REGEXMATCH(CID!D12027:D14794, TEXTJOIN(""|"", TRUE, SPLIT(A12027, "";"")))))"),"#N/A")</f>
        <v>#N/A</v>
      </c>
    </row>
    <row r="12028">
      <c r="A12028" s="12" t="str">
        <f>IFERROR(__xludf.DUMMYFUNCTION("TEXTJOIN("";"", TRUE, FILTER(CID!$B$2:$B$14794, CID!B12028=CID!$D$2:$D$14794))"),"#N/A")</f>
        <v>#N/A</v>
      </c>
      <c r="B12028" s="12" t="str">
        <f>IFERROR(__xludf.DUMMYFUNCTION("TEXTJOIN(""; "", TRUE, FILTER(CID!B12028:B14794, REGEXMATCH(CID!D12028:D14794, TEXTJOIN(""|"", TRUE, SPLIT(A12028, "";"")))))"),"#N/A")</f>
        <v>#N/A</v>
      </c>
    </row>
    <row r="12029">
      <c r="A12029" s="12" t="str">
        <f>IFERROR(__xludf.DUMMYFUNCTION("TEXTJOIN("";"", TRUE, FILTER(CID!$B$2:$B$14794, CID!B12029=CID!$D$2:$D$14794))"),"#N/A")</f>
        <v>#N/A</v>
      </c>
      <c r="B12029" s="12" t="str">
        <f>IFERROR(__xludf.DUMMYFUNCTION("TEXTJOIN(""; "", TRUE, FILTER(CID!B12029:B14794, REGEXMATCH(CID!D12029:D14794, TEXTJOIN(""|"", TRUE, SPLIT(A12029, "";"")))))"),"#N/A")</f>
        <v>#N/A</v>
      </c>
    </row>
    <row r="12030">
      <c r="A12030" s="12" t="str">
        <f>IFERROR(__xludf.DUMMYFUNCTION("TEXTJOIN("";"", TRUE, FILTER(CID!$B$2:$B$14794, CID!B12030=CID!$D$2:$D$14794))"),"#N/A")</f>
        <v>#N/A</v>
      </c>
      <c r="B12030" s="12" t="str">
        <f>IFERROR(__xludf.DUMMYFUNCTION("TEXTJOIN(""; "", TRUE, FILTER(CID!B12030:B14794, REGEXMATCH(CID!D12030:D14794, TEXTJOIN(""|"", TRUE, SPLIT(A12030, "";"")))))"),"#N/A")</f>
        <v>#N/A</v>
      </c>
    </row>
    <row r="12031">
      <c r="A12031" s="12" t="str">
        <f>IFERROR(__xludf.DUMMYFUNCTION("TEXTJOIN("";"", TRUE, FILTER(CID!$B$2:$B$14794, CID!B12031=CID!$D$2:$D$14794))"),"#N/A")</f>
        <v>#N/A</v>
      </c>
      <c r="B12031" s="12" t="str">
        <f>IFERROR(__xludf.DUMMYFUNCTION("TEXTJOIN(""; "", TRUE, FILTER(CID!B12031:B14794, REGEXMATCH(CID!D12031:D14794, TEXTJOIN(""|"", TRUE, SPLIT(A12031, "";"")))))"),"#N/A")</f>
        <v>#N/A</v>
      </c>
    </row>
    <row r="12032">
      <c r="A12032" s="12" t="str">
        <f>IFERROR(__xludf.DUMMYFUNCTION("TEXTJOIN("";"", TRUE, FILTER(CID!$B$2:$B$14794, CID!B12032=CID!$D$2:$D$14794))"),"#N/A")</f>
        <v>#N/A</v>
      </c>
      <c r="B12032" s="12" t="str">
        <f>IFERROR(__xludf.DUMMYFUNCTION("TEXTJOIN(""; "", TRUE, FILTER(CID!B12032:B14794, REGEXMATCH(CID!D12032:D14794, TEXTJOIN(""|"", TRUE, SPLIT(A12032, "";"")))))"),"#N/A")</f>
        <v>#N/A</v>
      </c>
    </row>
    <row r="12033">
      <c r="A12033" s="12" t="str">
        <f>IFERROR(__xludf.DUMMYFUNCTION("TEXTJOIN("";"", TRUE, FILTER(CID!$B$2:$B$14794, CID!B12033=CID!$D$2:$D$14794))"),"#N/A")</f>
        <v>#N/A</v>
      </c>
      <c r="B12033" s="12" t="str">
        <f>IFERROR(__xludf.DUMMYFUNCTION("TEXTJOIN(""; "", TRUE, FILTER(CID!B12033:B14794, REGEXMATCH(CID!D12033:D14794, TEXTJOIN(""|"", TRUE, SPLIT(A12033, "";"")))))"),"#N/A")</f>
        <v>#N/A</v>
      </c>
    </row>
    <row r="12034">
      <c r="A12034" s="12" t="str">
        <f>IFERROR(__xludf.DUMMYFUNCTION("TEXTJOIN("";"", TRUE, FILTER(CID!$B$2:$B$14794, CID!B12034=CID!$D$2:$D$14794))"),"#N/A")</f>
        <v>#N/A</v>
      </c>
      <c r="B12034" s="12" t="str">
        <f>IFERROR(__xludf.DUMMYFUNCTION("TEXTJOIN(""; "", TRUE, FILTER(CID!B12034:B14794, REGEXMATCH(CID!D12034:D14794, TEXTJOIN(""|"", TRUE, SPLIT(A12034, "";"")))))"),"#N/A")</f>
        <v>#N/A</v>
      </c>
    </row>
    <row r="12035">
      <c r="A12035" s="12" t="str">
        <f>IFERROR(__xludf.DUMMYFUNCTION("TEXTJOIN("";"", TRUE, FILTER(CID!$B$2:$B$14794, CID!B12035=CID!$D$2:$D$14794))"),"#N/A")</f>
        <v>#N/A</v>
      </c>
      <c r="B12035" s="12" t="str">
        <f>IFERROR(__xludf.DUMMYFUNCTION("TEXTJOIN(""; "", TRUE, FILTER(CID!B12035:B14794, REGEXMATCH(CID!D12035:D14794, TEXTJOIN(""|"", TRUE, SPLIT(A12035, "";"")))))"),"#N/A")</f>
        <v>#N/A</v>
      </c>
    </row>
    <row r="12036">
      <c r="A12036" s="12" t="str">
        <f>IFERROR(__xludf.DUMMYFUNCTION("TEXTJOIN("";"", TRUE, FILTER(CID!$B$2:$B$14794, CID!B12036=CID!$D$2:$D$14794))"),"#N/A")</f>
        <v>#N/A</v>
      </c>
      <c r="B12036" s="12" t="str">
        <f>IFERROR(__xludf.DUMMYFUNCTION("TEXTJOIN(""; "", TRUE, FILTER(CID!B12036:B14794, REGEXMATCH(CID!D12036:D14794, TEXTJOIN(""|"", TRUE, SPLIT(A12036, "";"")))))"),"#N/A")</f>
        <v>#N/A</v>
      </c>
    </row>
    <row r="12037">
      <c r="A12037" s="12" t="str">
        <f>IFERROR(__xludf.DUMMYFUNCTION("TEXTJOIN("";"", TRUE, FILTER(CID!$B$2:$B$14794, CID!B12037=CID!$D$2:$D$14794))"),"#N/A")</f>
        <v>#N/A</v>
      </c>
      <c r="B12037" s="12" t="str">
        <f>IFERROR(__xludf.DUMMYFUNCTION("TEXTJOIN(""; "", TRUE, FILTER(CID!B12037:B14794, REGEXMATCH(CID!D12037:D14794, TEXTJOIN(""|"", TRUE, SPLIT(A12037, "";"")))))"),"#N/A")</f>
        <v>#N/A</v>
      </c>
    </row>
    <row r="12038">
      <c r="A12038" s="12" t="str">
        <f>IFERROR(__xludf.DUMMYFUNCTION("TEXTJOIN("";"", TRUE, FILTER(CID!$B$2:$B$14794, CID!B12038=CID!$D$2:$D$14794))"),"#N/A")</f>
        <v>#N/A</v>
      </c>
      <c r="B12038" s="12" t="str">
        <f>IFERROR(__xludf.DUMMYFUNCTION("TEXTJOIN(""; "", TRUE, FILTER(CID!B12038:B14794, REGEXMATCH(CID!D12038:D14794, TEXTJOIN(""|"", TRUE, SPLIT(A12038, "";"")))))"),"#N/A")</f>
        <v>#N/A</v>
      </c>
    </row>
    <row r="12039">
      <c r="A12039" s="12" t="str">
        <f>IFERROR(__xludf.DUMMYFUNCTION("TEXTJOIN("";"", TRUE, FILTER(CID!$B$2:$B$14794, CID!B12039=CID!$D$2:$D$14794))"),"#N/A")</f>
        <v>#N/A</v>
      </c>
      <c r="B12039" s="12" t="str">
        <f>IFERROR(__xludf.DUMMYFUNCTION("TEXTJOIN(""; "", TRUE, FILTER(CID!B12039:B14794, REGEXMATCH(CID!D12039:D14794, TEXTJOIN(""|"", TRUE, SPLIT(A12039, "";"")))))"),"#N/A")</f>
        <v>#N/A</v>
      </c>
    </row>
    <row r="12040">
      <c r="A12040" s="12" t="str">
        <f>IFERROR(__xludf.DUMMYFUNCTION("TEXTJOIN("";"", TRUE, FILTER(CID!$B$2:$B$14794, CID!B12040=CID!$D$2:$D$14794))"),"#N/A")</f>
        <v>#N/A</v>
      </c>
      <c r="B12040" s="12" t="str">
        <f>IFERROR(__xludf.DUMMYFUNCTION("TEXTJOIN(""; "", TRUE, FILTER(CID!B12040:B14794, REGEXMATCH(CID!D12040:D14794, TEXTJOIN(""|"", TRUE, SPLIT(A12040, "";"")))))"),"#N/A")</f>
        <v>#N/A</v>
      </c>
    </row>
    <row r="12041">
      <c r="A12041" s="12" t="str">
        <f>IFERROR(__xludf.DUMMYFUNCTION("TEXTJOIN("";"", TRUE, FILTER(CID!$B$2:$B$14794, CID!B12041=CID!$D$2:$D$14794))"),"#N/A")</f>
        <v>#N/A</v>
      </c>
      <c r="B12041" s="12" t="str">
        <f>IFERROR(__xludf.DUMMYFUNCTION("TEXTJOIN(""; "", TRUE, FILTER(CID!B12041:B14794, REGEXMATCH(CID!D12041:D14794, TEXTJOIN(""|"", TRUE, SPLIT(A12041, "";"")))))"),"#N/A")</f>
        <v>#N/A</v>
      </c>
    </row>
    <row r="12042">
      <c r="A12042" s="12" t="str">
        <f>IFERROR(__xludf.DUMMYFUNCTION("TEXTJOIN("";"", TRUE, FILTER(CID!$B$2:$B$14794, CID!B12042=CID!$D$2:$D$14794))"),"#N/A")</f>
        <v>#N/A</v>
      </c>
      <c r="B12042" s="12" t="str">
        <f>IFERROR(__xludf.DUMMYFUNCTION("TEXTJOIN(""; "", TRUE, FILTER(CID!B12042:B14794, REGEXMATCH(CID!D12042:D14794, TEXTJOIN(""|"", TRUE, SPLIT(A12042, "";"")))))"),"#N/A")</f>
        <v>#N/A</v>
      </c>
    </row>
    <row r="12043">
      <c r="A12043" s="12" t="str">
        <f>IFERROR(__xludf.DUMMYFUNCTION("TEXTJOIN("";"", TRUE, FILTER(CID!$B$2:$B$14794, CID!B12043=CID!$D$2:$D$14794))"),"#N/A")</f>
        <v>#N/A</v>
      </c>
      <c r="B12043" s="12" t="str">
        <f>IFERROR(__xludf.DUMMYFUNCTION("TEXTJOIN(""; "", TRUE, FILTER(CID!B12043:B14794, REGEXMATCH(CID!D12043:D14794, TEXTJOIN(""|"", TRUE, SPLIT(A12043, "";"")))))"),"#N/A")</f>
        <v>#N/A</v>
      </c>
    </row>
    <row r="12044">
      <c r="A12044" s="12" t="str">
        <f>IFERROR(__xludf.DUMMYFUNCTION("TEXTJOIN("";"", TRUE, FILTER(CID!$B$2:$B$14794, CID!B12044=CID!$D$2:$D$14794))"),"#N/A")</f>
        <v>#N/A</v>
      </c>
      <c r="B12044" s="12" t="str">
        <f>IFERROR(__xludf.DUMMYFUNCTION("TEXTJOIN(""; "", TRUE, FILTER(CID!B12044:B14794, REGEXMATCH(CID!D12044:D14794, TEXTJOIN(""|"", TRUE, SPLIT(A12044, "";"")))))"),"#N/A")</f>
        <v>#N/A</v>
      </c>
    </row>
    <row r="12045">
      <c r="A12045" s="12" t="str">
        <f>IFERROR(__xludf.DUMMYFUNCTION("TEXTJOIN("";"", TRUE, FILTER(CID!$B$2:$B$14794, CID!B12045=CID!$D$2:$D$14794))"),"#N/A")</f>
        <v>#N/A</v>
      </c>
      <c r="B12045" s="12" t="str">
        <f>IFERROR(__xludf.DUMMYFUNCTION("TEXTJOIN(""; "", TRUE, FILTER(CID!B12045:B14794, REGEXMATCH(CID!D12045:D14794, TEXTJOIN(""|"", TRUE, SPLIT(A12045, "";"")))))"),"#N/A")</f>
        <v>#N/A</v>
      </c>
    </row>
    <row r="12046">
      <c r="A12046" s="12" t="str">
        <f>IFERROR(__xludf.DUMMYFUNCTION("TEXTJOIN("";"", TRUE, FILTER(CID!$B$2:$B$14794, CID!B12046=CID!$D$2:$D$14794))"),"#N/A")</f>
        <v>#N/A</v>
      </c>
      <c r="B12046" s="12" t="str">
        <f>IFERROR(__xludf.DUMMYFUNCTION("TEXTJOIN(""; "", TRUE, FILTER(CID!B12046:B14794, REGEXMATCH(CID!D12046:D14794, TEXTJOIN(""|"", TRUE, SPLIT(A12046, "";"")))))"),"#N/A")</f>
        <v>#N/A</v>
      </c>
    </row>
    <row r="12047">
      <c r="A12047" s="12" t="str">
        <f>IFERROR(__xludf.DUMMYFUNCTION("TEXTJOIN("";"", TRUE, FILTER(CID!$B$2:$B$14794, CID!B12047=CID!$D$2:$D$14794))"),"#N/A")</f>
        <v>#N/A</v>
      </c>
      <c r="B12047" s="12" t="str">
        <f>IFERROR(__xludf.DUMMYFUNCTION("TEXTJOIN(""; "", TRUE, FILTER(CID!B12047:B14794, REGEXMATCH(CID!D12047:D14794, TEXTJOIN(""|"", TRUE, SPLIT(A12047, "";"")))))"),"#N/A")</f>
        <v>#N/A</v>
      </c>
    </row>
    <row r="12048">
      <c r="A12048" s="12" t="str">
        <f>IFERROR(__xludf.DUMMYFUNCTION("TEXTJOIN("";"", TRUE, FILTER(CID!$B$2:$B$14794, CID!B12048=CID!$D$2:$D$14794))"),"#N/A")</f>
        <v>#N/A</v>
      </c>
      <c r="B12048" s="12" t="str">
        <f>IFERROR(__xludf.DUMMYFUNCTION("TEXTJOIN(""; "", TRUE, FILTER(CID!B12048:B14794, REGEXMATCH(CID!D12048:D14794, TEXTJOIN(""|"", TRUE, SPLIT(A12048, "";"")))))"),"#N/A")</f>
        <v>#N/A</v>
      </c>
    </row>
    <row r="12049">
      <c r="A12049" s="12" t="str">
        <f>IFERROR(__xludf.DUMMYFUNCTION("TEXTJOIN("";"", TRUE, FILTER(CID!$B$2:$B$14794, CID!B12049=CID!$D$2:$D$14794))"),"#N/A")</f>
        <v>#N/A</v>
      </c>
      <c r="B12049" s="12" t="str">
        <f>IFERROR(__xludf.DUMMYFUNCTION("TEXTJOIN(""; "", TRUE, FILTER(CID!B12049:B14794, REGEXMATCH(CID!D12049:D14794, TEXTJOIN(""|"", TRUE, SPLIT(A12049, "";"")))))"),"#N/A")</f>
        <v>#N/A</v>
      </c>
    </row>
    <row r="12050">
      <c r="A12050" s="12" t="str">
        <f>IFERROR(__xludf.DUMMYFUNCTION("TEXTJOIN("";"", TRUE, FILTER(CID!$B$2:$B$14794, CID!B12050=CID!$D$2:$D$14794))"),"#N/A")</f>
        <v>#N/A</v>
      </c>
      <c r="B12050" s="12" t="str">
        <f>IFERROR(__xludf.DUMMYFUNCTION("TEXTJOIN(""; "", TRUE, FILTER(CID!B12050:B14794, REGEXMATCH(CID!D12050:D14794, TEXTJOIN(""|"", TRUE, SPLIT(A12050, "";"")))))"),"#N/A")</f>
        <v>#N/A</v>
      </c>
    </row>
    <row r="12051">
      <c r="A12051" s="12" t="str">
        <f>IFERROR(__xludf.DUMMYFUNCTION("TEXTJOIN("";"", TRUE, FILTER(CID!$B$2:$B$14794, CID!B12051=CID!$D$2:$D$14794))"),"#N/A")</f>
        <v>#N/A</v>
      </c>
      <c r="B12051" s="12" t="str">
        <f>IFERROR(__xludf.DUMMYFUNCTION("TEXTJOIN(""; "", TRUE, FILTER(CID!B12051:B14794, REGEXMATCH(CID!D12051:D14794, TEXTJOIN(""|"", TRUE, SPLIT(A12051, "";"")))))"),"#N/A")</f>
        <v>#N/A</v>
      </c>
    </row>
    <row r="12052">
      <c r="A12052" s="12" t="str">
        <f>IFERROR(__xludf.DUMMYFUNCTION("TEXTJOIN("";"", TRUE, FILTER(CID!$B$2:$B$14794, CID!B12052=CID!$D$2:$D$14794))"),"#N/A")</f>
        <v>#N/A</v>
      </c>
      <c r="B12052" s="12" t="str">
        <f>IFERROR(__xludf.DUMMYFUNCTION("TEXTJOIN(""; "", TRUE, FILTER(CID!B12052:B14794, REGEXMATCH(CID!D12052:D14794, TEXTJOIN(""|"", TRUE, SPLIT(A12052, "";"")))))"),"#N/A")</f>
        <v>#N/A</v>
      </c>
    </row>
    <row r="12053">
      <c r="A12053" s="12" t="str">
        <f>IFERROR(__xludf.DUMMYFUNCTION("TEXTJOIN("";"", TRUE, FILTER(CID!$B$2:$B$14794, CID!B12053=CID!$D$2:$D$14794))"),"#N/A")</f>
        <v>#N/A</v>
      </c>
      <c r="B12053" s="12" t="str">
        <f>IFERROR(__xludf.DUMMYFUNCTION("TEXTJOIN(""; "", TRUE, FILTER(CID!B12053:B14794, REGEXMATCH(CID!D12053:D14794, TEXTJOIN(""|"", TRUE, SPLIT(A12053, "";"")))))"),"#N/A")</f>
        <v>#N/A</v>
      </c>
    </row>
    <row r="12054">
      <c r="A12054" s="12" t="str">
        <f>IFERROR(__xludf.DUMMYFUNCTION("TEXTJOIN("";"", TRUE, FILTER(CID!$B$2:$B$14794, CID!B12054=CID!$D$2:$D$14794))"),"#N/A")</f>
        <v>#N/A</v>
      </c>
      <c r="B12054" s="12" t="str">
        <f>IFERROR(__xludf.DUMMYFUNCTION("TEXTJOIN(""; "", TRUE, FILTER(CID!B12054:B14794, REGEXMATCH(CID!D12054:D14794, TEXTJOIN(""|"", TRUE, SPLIT(A12054, "";"")))))"),"#N/A")</f>
        <v>#N/A</v>
      </c>
    </row>
    <row r="12055">
      <c r="A12055" s="12" t="str">
        <f>IFERROR(__xludf.DUMMYFUNCTION("TEXTJOIN("";"", TRUE, FILTER(CID!$B$2:$B$14794, CID!B12055=CID!$D$2:$D$14794))"),"#N/A")</f>
        <v>#N/A</v>
      </c>
      <c r="B12055" s="12" t="str">
        <f>IFERROR(__xludf.DUMMYFUNCTION("TEXTJOIN(""; "", TRUE, FILTER(CID!B12055:B14794, REGEXMATCH(CID!D12055:D14794, TEXTJOIN(""|"", TRUE, SPLIT(A12055, "";"")))))"),"#N/A")</f>
        <v>#N/A</v>
      </c>
    </row>
    <row r="12056">
      <c r="A12056" s="12" t="str">
        <f>IFERROR(__xludf.DUMMYFUNCTION("TEXTJOIN("";"", TRUE, FILTER(CID!$B$2:$B$14794, CID!B12056=CID!$D$2:$D$14794))"),"#N/A")</f>
        <v>#N/A</v>
      </c>
      <c r="B12056" s="12" t="str">
        <f>IFERROR(__xludf.DUMMYFUNCTION("TEXTJOIN(""; "", TRUE, FILTER(CID!B12056:B14794, REGEXMATCH(CID!D12056:D14794, TEXTJOIN(""|"", TRUE, SPLIT(A12056, "";"")))))"),"#N/A")</f>
        <v>#N/A</v>
      </c>
    </row>
    <row r="12057">
      <c r="A12057" s="12" t="str">
        <f>IFERROR(__xludf.DUMMYFUNCTION("TEXTJOIN("";"", TRUE, FILTER(CID!$B$2:$B$14794, CID!B12057=CID!$D$2:$D$14794))"),"#N/A")</f>
        <v>#N/A</v>
      </c>
      <c r="B12057" s="12" t="str">
        <f>IFERROR(__xludf.DUMMYFUNCTION("TEXTJOIN(""; "", TRUE, FILTER(CID!B12057:B14794, REGEXMATCH(CID!D12057:D14794, TEXTJOIN(""|"", TRUE, SPLIT(A12057, "";"")))))"),"#N/A")</f>
        <v>#N/A</v>
      </c>
    </row>
    <row r="12058">
      <c r="A12058" s="12" t="str">
        <f>IFERROR(__xludf.DUMMYFUNCTION("TEXTJOIN("";"", TRUE, FILTER(CID!$B$2:$B$14794, CID!B12058=CID!$D$2:$D$14794))"),"#N/A")</f>
        <v>#N/A</v>
      </c>
      <c r="B12058" s="12" t="str">
        <f>IFERROR(__xludf.DUMMYFUNCTION("TEXTJOIN(""; "", TRUE, FILTER(CID!B12058:B14794, REGEXMATCH(CID!D12058:D14794, TEXTJOIN(""|"", TRUE, SPLIT(A12058, "";"")))))"),"#N/A")</f>
        <v>#N/A</v>
      </c>
    </row>
    <row r="12059">
      <c r="A12059" s="12" t="str">
        <f>IFERROR(__xludf.DUMMYFUNCTION("TEXTJOIN("";"", TRUE, FILTER(CID!$B$2:$B$14794, CID!B12059=CID!$D$2:$D$14794))"),"#N/A")</f>
        <v>#N/A</v>
      </c>
      <c r="B12059" s="12" t="str">
        <f>IFERROR(__xludf.DUMMYFUNCTION("TEXTJOIN(""; "", TRUE, FILTER(CID!B12059:B14794, REGEXMATCH(CID!D12059:D14794, TEXTJOIN(""|"", TRUE, SPLIT(A12059, "";"")))))"),"#N/A")</f>
        <v>#N/A</v>
      </c>
    </row>
    <row r="12060">
      <c r="A12060" s="12" t="str">
        <f>IFERROR(__xludf.DUMMYFUNCTION("TEXTJOIN("";"", TRUE, FILTER(CID!$B$2:$B$14794, CID!B12060=CID!$D$2:$D$14794))"),"#N/A")</f>
        <v>#N/A</v>
      </c>
      <c r="B12060" s="12" t="str">
        <f>IFERROR(__xludf.DUMMYFUNCTION("TEXTJOIN(""; "", TRUE, FILTER(CID!B12060:B14794, REGEXMATCH(CID!D12060:D14794, TEXTJOIN(""|"", TRUE, SPLIT(A12060, "";"")))))"),"#N/A")</f>
        <v>#N/A</v>
      </c>
    </row>
    <row r="12061">
      <c r="A12061" s="12" t="str">
        <f>IFERROR(__xludf.DUMMYFUNCTION("TEXTJOIN("";"", TRUE, FILTER(CID!$B$2:$B$14794, CID!B12061=CID!$D$2:$D$14794))"),"#N/A")</f>
        <v>#N/A</v>
      </c>
      <c r="B12061" s="12" t="str">
        <f>IFERROR(__xludf.DUMMYFUNCTION("TEXTJOIN(""; "", TRUE, FILTER(CID!B12061:B14794, REGEXMATCH(CID!D12061:D14794, TEXTJOIN(""|"", TRUE, SPLIT(A12061, "";"")))))"),"#N/A")</f>
        <v>#N/A</v>
      </c>
    </row>
    <row r="12062">
      <c r="A12062" s="12" t="str">
        <f>IFERROR(__xludf.DUMMYFUNCTION("TEXTJOIN("";"", TRUE, FILTER(CID!$B$2:$B$14794, CID!B12062=CID!$D$2:$D$14794))"),"#N/A")</f>
        <v>#N/A</v>
      </c>
      <c r="B12062" s="12" t="str">
        <f>IFERROR(__xludf.DUMMYFUNCTION("TEXTJOIN(""; "", TRUE, FILTER(CID!B12062:B14794, REGEXMATCH(CID!D12062:D14794, TEXTJOIN(""|"", TRUE, SPLIT(A12062, "";"")))))"),"#N/A")</f>
        <v>#N/A</v>
      </c>
    </row>
    <row r="12063">
      <c r="A12063" s="12" t="str">
        <f>IFERROR(__xludf.DUMMYFUNCTION("TEXTJOIN("";"", TRUE, FILTER(CID!$B$2:$B$14794, CID!B12063=CID!$D$2:$D$14794))"),"#N/A")</f>
        <v>#N/A</v>
      </c>
      <c r="B12063" s="12" t="str">
        <f>IFERROR(__xludf.DUMMYFUNCTION("TEXTJOIN(""; "", TRUE, FILTER(CID!B12063:B14794, REGEXMATCH(CID!D12063:D14794, TEXTJOIN(""|"", TRUE, SPLIT(A12063, "";"")))))"),"#N/A")</f>
        <v>#N/A</v>
      </c>
    </row>
    <row r="12064">
      <c r="A12064" s="12" t="str">
        <f>IFERROR(__xludf.DUMMYFUNCTION("TEXTJOIN("";"", TRUE, FILTER(CID!$B$2:$B$14794, CID!B12064=CID!$D$2:$D$14794))"),"#N/A")</f>
        <v>#N/A</v>
      </c>
      <c r="B12064" s="12" t="str">
        <f>IFERROR(__xludf.DUMMYFUNCTION("TEXTJOIN(""; "", TRUE, FILTER(CID!B12064:B14794, REGEXMATCH(CID!D12064:D14794, TEXTJOIN(""|"", TRUE, SPLIT(A12064, "";"")))))"),"#N/A")</f>
        <v>#N/A</v>
      </c>
    </row>
    <row r="12065">
      <c r="A12065" s="12" t="str">
        <f>IFERROR(__xludf.DUMMYFUNCTION("TEXTJOIN("";"", TRUE, FILTER(CID!$B$2:$B$14794, CID!B12065=CID!$D$2:$D$14794))"),"#N/A")</f>
        <v>#N/A</v>
      </c>
      <c r="B12065" s="12" t="str">
        <f>IFERROR(__xludf.DUMMYFUNCTION("TEXTJOIN(""; "", TRUE, FILTER(CID!B12065:B14794, REGEXMATCH(CID!D12065:D14794, TEXTJOIN(""|"", TRUE, SPLIT(A12065, "";"")))))"),"#N/A")</f>
        <v>#N/A</v>
      </c>
    </row>
    <row r="12066">
      <c r="A12066" s="12" t="str">
        <f>IFERROR(__xludf.DUMMYFUNCTION("TEXTJOIN("";"", TRUE, FILTER(CID!$B$2:$B$14794, CID!B12066=CID!$D$2:$D$14794))"),"#N/A")</f>
        <v>#N/A</v>
      </c>
      <c r="B12066" s="12" t="str">
        <f>IFERROR(__xludf.DUMMYFUNCTION("TEXTJOIN(""; "", TRUE, FILTER(CID!B12066:B14794, REGEXMATCH(CID!D12066:D14794, TEXTJOIN(""|"", TRUE, SPLIT(A12066, "";"")))))"),"#N/A")</f>
        <v>#N/A</v>
      </c>
    </row>
    <row r="12067">
      <c r="A12067" s="12" t="str">
        <f>IFERROR(__xludf.DUMMYFUNCTION("TEXTJOIN("";"", TRUE, FILTER(CID!$B$2:$B$14794, CID!B12067=CID!$D$2:$D$14794))"),"#N/A")</f>
        <v>#N/A</v>
      </c>
      <c r="B12067" s="12" t="str">
        <f>IFERROR(__xludf.DUMMYFUNCTION("TEXTJOIN(""; "", TRUE, FILTER(CID!B12067:B14794, REGEXMATCH(CID!D12067:D14794, TEXTJOIN(""|"", TRUE, SPLIT(A12067, "";"")))))"),"#N/A")</f>
        <v>#N/A</v>
      </c>
    </row>
    <row r="12068">
      <c r="A12068" s="12" t="str">
        <f>IFERROR(__xludf.DUMMYFUNCTION("TEXTJOIN("";"", TRUE, FILTER(CID!$B$2:$B$14794, CID!B12068=CID!$D$2:$D$14794))"),"#N/A")</f>
        <v>#N/A</v>
      </c>
      <c r="B12068" s="12" t="str">
        <f>IFERROR(__xludf.DUMMYFUNCTION("TEXTJOIN(""; "", TRUE, FILTER(CID!B12068:B14794, REGEXMATCH(CID!D12068:D14794, TEXTJOIN(""|"", TRUE, SPLIT(A12068, "";"")))))"),"#N/A")</f>
        <v>#N/A</v>
      </c>
    </row>
    <row r="12069">
      <c r="A12069" s="12" t="str">
        <f>IFERROR(__xludf.DUMMYFUNCTION("TEXTJOIN("";"", TRUE, FILTER(CID!$B$2:$B$14794, CID!B12069=CID!$D$2:$D$14794))"),"#N/A")</f>
        <v>#N/A</v>
      </c>
      <c r="B12069" s="12" t="str">
        <f>IFERROR(__xludf.DUMMYFUNCTION("TEXTJOIN(""; "", TRUE, FILTER(CID!B12069:B14794, REGEXMATCH(CID!D12069:D14794, TEXTJOIN(""|"", TRUE, SPLIT(A12069, "";"")))))"),"#N/A")</f>
        <v>#N/A</v>
      </c>
    </row>
    <row r="12070">
      <c r="A12070" s="12" t="str">
        <f>IFERROR(__xludf.DUMMYFUNCTION("TEXTJOIN("";"", TRUE, FILTER(CID!$B$2:$B$14794, CID!B12070=CID!$D$2:$D$14794))"),"#N/A")</f>
        <v>#N/A</v>
      </c>
      <c r="B12070" s="12" t="str">
        <f>IFERROR(__xludf.DUMMYFUNCTION("TEXTJOIN(""; "", TRUE, FILTER(CID!B12070:B14794, REGEXMATCH(CID!D12070:D14794, TEXTJOIN(""|"", TRUE, SPLIT(A12070, "";"")))))"),"#N/A")</f>
        <v>#N/A</v>
      </c>
    </row>
    <row r="12071">
      <c r="A12071" s="12" t="str">
        <f>IFERROR(__xludf.DUMMYFUNCTION("TEXTJOIN("";"", TRUE, FILTER(CID!$B$2:$B$14794, CID!B12071=CID!$D$2:$D$14794))"),"#N/A")</f>
        <v>#N/A</v>
      </c>
      <c r="B12071" s="12" t="str">
        <f>IFERROR(__xludf.DUMMYFUNCTION("TEXTJOIN(""; "", TRUE, FILTER(CID!B12071:B14794, REGEXMATCH(CID!D12071:D14794, TEXTJOIN(""|"", TRUE, SPLIT(A12071, "";"")))))"),"#N/A")</f>
        <v>#N/A</v>
      </c>
    </row>
    <row r="12072">
      <c r="A12072" s="12" t="str">
        <f>IFERROR(__xludf.DUMMYFUNCTION("TEXTJOIN("";"", TRUE, FILTER(CID!$B$2:$B$14794, CID!B12072=CID!$D$2:$D$14794))"),"#N/A")</f>
        <v>#N/A</v>
      </c>
      <c r="B12072" s="12" t="str">
        <f>IFERROR(__xludf.DUMMYFUNCTION("TEXTJOIN(""; "", TRUE, FILTER(CID!B12072:B14794, REGEXMATCH(CID!D12072:D14794, TEXTJOIN(""|"", TRUE, SPLIT(A12072, "";"")))))"),"#N/A")</f>
        <v>#N/A</v>
      </c>
    </row>
    <row r="12073">
      <c r="A12073" s="12" t="str">
        <f>IFERROR(__xludf.DUMMYFUNCTION("TEXTJOIN("";"", TRUE, FILTER(CID!$B$2:$B$14794, CID!B12073=CID!$D$2:$D$14794))"),"#N/A")</f>
        <v>#N/A</v>
      </c>
      <c r="B12073" s="12" t="str">
        <f>IFERROR(__xludf.DUMMYFUNCTION("TEXTJOIN(""; "", TRUE, FILTER(CID!B12073:B14794, REGEXMATCH(CID!D12073:D14794, TEXTJOIN(""|"", TRUE, SPLIT(A12073, "";"")))))"),"#N/A")</f>
        <v>#N/A</v>
      </c>
    </row>
    <row r="12074">
      <c r="A12074" s="12" t="str">
        <f>IFERROR(__xludf.DUMMYFUNCTION("TEXTJOIN("";"", TRUE, FILTER(CID!$B$2:$B$14794, CID!B12074=CID!$D$2:$D$14794))"),"#N/A")</f>
        <v>#N/A</v>
      </c>
      <c r="B12074" s="12" t="str">
        <f>IFERROR(__xludf.DUMMYFUNCTION("TEXTJOIN(""; "", TRUE, FILTER(CID!B12074:B14794, REGEXMATCH(CID!D12074:D14794, TEXTJOIN(""|"", TRUE, SPLIT(A12074, "";"")))))"),"#N/A")</f>
        <v>#N/A</v>
      </c>
    </row>
    <row r="12075">
      <c r="A12075" s="12" t="str">
        <f>IFERROR(__xludf.DUMMYFUNCTION("TEXTJOIN("";"", TRUE, FILTER(CID!$B$2:$B$14794, CID!B12075=CID!$D$2:$D$14794))"),"#N/A")</f>
        <v>#N/A</v>
      </c>
      <c r="B12075" s="12" t="str">
        <f>IFERROR(__xludf.DUMMYFUNCTION("TEXTJOIN(""; "", TRUE, FILTER(CID!B12075:B14794, REGEXMATCH(CID!D12075:D14794, TEXTJOIN(""|"", TRUE, SPLIT(A12075, "";"")))))"),"#N/A")</f>
        <v>#N/A</v>
      </c>
    </row>
    <row r="12076">
      <c r="A12076" s="12" t="str">
        <f>IFERROR(__xludf.DUMMYFUNCTION("TEXTJOIN("";"", TRUE, FILTER(CID!$B$2:$B$14794, CID!B12076=CID!$D$2:$D$14794))"),"#N/A")</f>
        <v>#N/A</v>
      </c>
      <c r="B12076" s="12" t="str">
        <f>IFERROR(__xludf.DUMMYFUNCTION("TEXTJOIN(""; "", TRUE, FILTER(CID!B12076:B14794, REGEXMATCH(CID!D12076:D14794, TEXTJOIN(""|"", TRUE, SPLIT(A12076, "";"")))))"),"#N/A")</f>
        <v>#N/A</v>
      </c>
    </row>
    <row r="12077">
      <c r="A12077" s="12" t="str">
        <f>IFERROR(__xludf.DUMMYFUNCTION("TEXTJOIN("";"", TRUE, FILTER(CID!$B$2:$B$14794, CID!B12077=CID!$D$2:$D$14794))"),"#N/A")</f>
        <v>#N/A</v>
      </c>
      <c r="B12077" s="12" t="str">
        <f>IFERROR(__xludf.DUMMYFUNCTION("TEXTJOIN(""; "", TRUE, FILTER(CID!B12077:B14794, REGEXMATCH(CID!D12077:D14794, TEXTJOIN(""|"", TRUE, SPLIT(A12077, "";"")))))"),"#N/A")</f>
        <v>#N/A</v>
      </c>
    </row>
    <row r="12078">
      <c r="A12078" s="12" t="str">
        <f>IFERROR(__xludf.DUMMYFUNCTION("TEXTJOIN("";"", TRUE, FILTER(CID!$B$2:$B$14794, CID!B12078=CID!$D$2:$D$14794))"),"#N/A")</f>
        <v>#N/A</v>
      </c>
      <c r="B12078" s="12" t="str">
        <f>IFERROR(__xludf.DUMMYFUNCTION("TEXTJOIN(""; "", TRUE, FILTER(CID!B12078:B14794, REGEXMATCH(CID!D12078:D14794, TEXTJOIN(""|"", TRUE, SPLIT(A12078, "";"")))))"),"#N/A")</f>
        <v>#N/A</v>
      </c>
    </row>
    <row r="12079">
      <c r="A12079" s="12" t="str">
        <f>IFERROR(__xludf.DUMMYFUNCTION("TEXTJOIN("";"", TRUE, FILTER(CID!$B$2:$B$14794, CID!B12079=CID!$D$2:$D$14794))"),"#N/A")</f>
        <v>#N/A</v>
      </c>
      <c r="B12079" s="12" t="str">
        <f>IFERROR(__xludf.DUMMYFUNCTION("TEXTJOIN(""; "", TRUE, FILTER(CID!B12079:B14794, REGEXMATCH(CID!D12079:D14794, TEXTJOIN(""|"", TRUE, SPLIT(A12079, "";"")))))"),"#N/A")</f>
        <v>#N/A</v>
      </c>
    </row>
    <row r="12080">
      <c r="A12080" s="12" t="str">
        <f>IFERROR(__xludf.DUMMYFUNCTION("TEXTJOIN("";"", TRUE, FILTER(CID!$B$2:$B$14794, CID!B12080=CID!$D$2:$D$14794))"),"#N/A")</f>
        <v>#N/A</v>
      </c>
      <c r="B12080" s="12" t="str">
        <f>IFERROR(__xludf.DUMMYFUNCTION("TEXTJOIN(""; "", TRUE, FILTER(CID!B12080:B14794, REGEXMATCH(CID!D12080:D14794, TEXTJOIN(""|"", TRUE, SPLIT(A12080, "";"")))))"),"#N/A")</f>
        <v>#N/A</v>
      </c>
    </row>
    <row r="12081">
      <c r="A12081" s="12" t="str">
        <f>IFERROR(__xludf.DUMMYFUNCTION("TEXTJOIN("";"", TRUE, FILTER(CID!$B$2:$B$14794, CID!B12081=CID!$D$2:$D$14794))"),"#N/A")</f>
        <v>#N/A</v>
      </c>
      <c r="B12081" s="12" t="str">
        <f>IFERROR(__xludf.DUMMYFUNCTION("TEXTJOIN(""; "", TRUE, FILTER(CID!B12081:B14794, REGEXMATCH(CID!D12081:D14794, TEXTJOIN(""|"", TRUE, SPLIT(A12081, "";"")))))"),"#N/A")</f>
        <v>#N/A</v>
      </c>
    </row>
    <row r="12082">
      <c r="A12082" s="12" t="str">
        <f>IFERROR(__xludf.DUMMYFUNCTION("TEXTJOIN("";"", TRUE, FILTER(CID!$B$2:$B$14794, CID!B12082=CID!$D$2:$D$14794))"),"#N/A")</f>
        <v>#N/A</v>
      </c>
      <c r="B12082" s="12" t="str">
        <f>IFERROR(__xludf.DUMMYFUNCTION("TEXTJOIN(""; "", TRUE, FILTER(CID!B12082:B14794, REGEXMATCH(CID!D12082:D14794, TEXTJOIN(""|"", TRUE, SPLIT(A12082, "";"")))))"),"#N/A")</f>
        <v>#N/A</v>
      </c>
    </row>
    <row r="12083">
      <c r="A12083" s="12" t="str">
        <f>IFERROR(__xludf.DUMMYFUNCTION("TEXTJOIN("";"", TRUE, FILTER(CID!$B$2:$B$14794, CID!B12083=CID!$D$2:$D$14794))"),"#N/A")</f>
        <v>#N/A</v>
      </c>
      <c r="B12083" s="12" t="str">
        <f>IFERROR(__xludf.DUMMYFUNCTION("TEXTJOIN(""; "", TRUE, FILTER(CID!B12083:B14794, REGEXMATCH(CID!D12083:D14794, TEXTJOIN(""|"", TRUE, SPLIT(A12083, "";"")))))"),"#N/A")</f>
        <v>#N/A</v>
      </c>
    </row>
    <row r="12084">
      <c r="A12084" s="12" t="str">
        <f>IFERROR(__xludf.DUMMYFUNCTION("TEXTJOIN("";"", TRUE, FILTER(CID!$B$2:$B$14794, CID!B12084=CID!$D$2:$D$14794))"),"#N/A")</f>
        <v>#N/A</v>
      </c>
      <c r="B12084" s="12" t="str">
        <f>IFERROR(__xludf.DUMMYFUNCTION("TEXTJOIN(""; "", TRUE, FILTER(CID!B12084:B14794, REGEXMATCH(CID!D12084:D14794, TEXTJOIN(""|"", TRUE, SPLIT(A12084, "";"")))))"),"#N/A")</f>
        <v>#N/A</v>
      </c>
    </row>
    <row r="12085">
      <c r="A12085" s="12" t="str">
        <f>IFERROR(__xludf.DUMMYFUNCTION("TEXTJOIN("";"", TRUE, FILTER(CID!$B$2:$B$14794, CID!B12085=CID!$D$2:$D$14794))"),"#N/A")</f>
        <v>#N/A</v>
      </c>
      <c r="B12085" s="12" t="str">
        <f>IFERROR(__xludf.DUMMYFUNCTION("TEXTJOIN(""; "", TRUE, FILTER(CID!B12085:B14794, REGEXMATCH(CID!D12085:D14794, TEXTJOIN(""|"", TRUE, SPLIT(A12085, "";"")))))"),"#N/A")</f>
        <v>#N/A</v>
      </c>
    </row>
    <row r="12086">
      <c r="A12086" s="12" t="str">
        <f>IFERROR(__xludf.DUMMYFUNCTION("TEXTJOIN("";"", TRUE, FILTER(CID!$B$2:$B$14794, CID!B12086=CID!$D$2:$D$14794))"),"#N/A")</f>
        <v>#N/A</v>
      </c>
      <c r="B12086" s="12" t="str">
        <f>IFERROR(__xludf.DUMMYFUNCTION("TEXTJOIN(""; "", TRUE, FILTER(CID!B12086:B14794, REGEXMATCH(CID!D12086:D14794, TEXTJOIN(""|"", TRUE, SPLIT(A12086, "";"")))))"),"#N/A")</f>
        <v>#N/A</v>
      </c>
    </row>
    <row r="12087">
      <c r="A12087" s="12" t="str">
        <f>IFERROR(__xludf.DUMMYFUNCTION("TEXTJOIN("";"", TRUE, FILTER(CID!$B$2:$B$14794, CID!B12087=CID!$D$2:$D$14794))"),"#N/A")</f>
        <v>#N/A</v>
      </c>
      <c r="B12087" s="12" t="str">
        <f>IFERROR(__xludf.DUMMYFUNCTION("TEXTJOIN(""; "", TRUE, FILTER(CID!B12087:B14794, REGEXMATCH(CID!D12087:D14794, TEXTJOIN(""|"", TRUE, SPLIT(A12087, "";"")))))"),"#N/A")</f>
        <v>#N/A</v>
      </c>
    </row>
    <row r="12088">
      <c r="A12088" s="12" t="str">
        <f>IFERROR(__xludf.DUMMYFUNCTION("TEXTJOIN("";"", TRUE, FILTER(CID!$B$2:$B$14794, CID!B12088=CID!$D$2:$D$14794))"),"#N/A")</f>
        <v>#N/A</v>
      </c>
      <c r="B12088" s="12" t="str">
        <f>IFERROR(__xludf.DUMMYFUNCTION("TEXTJOIN(""; "", TRUE, FILTER(CID!B12088:B14794, REGEXMATCH(CID!D12088:D14794, TEXTJOIN(""|"", TRUE, SPLIT(A12088, "";"")))))"),"#N/A")</f>
        <v>#N/A</v>
      </c>
    </row>
    <row r="12089">
      <c r="A12089" s="12" t="str">
        <f>IFERROR(__xludf.DUMMYFUNCTION("TEXTJOIN("";"", TRUE, FILTER(CID!$B$2:$B$14794, CID!B12089=CID!$D$2:$D$14794))"),"#N/A")</f>
        <v>#N/A</v>
      </c>
      <c r="B12089" s="12" t="str">
        <f>IFERROR(__xludf.DUMMYFUNCTION("TEXTJOIN(""; "", TRUE, FILTER(CID!B12089:B14794, REGEXMATCH(CID!D12089:D14794, TEXTJOIN(""|"", TRUE, SPLIT(A12089, "";"")))))"),"#N/A")</f>
        <v>#N/A</v>
      </c>
    </row>
    <row r="12090">
      <c r="A12090" s="12" t="str">
        <f>IFERROR(__xludf.DUMMYFUNCTION("TEXTJOIN("";"", TRUE, FILTER(CID!$B$2:$B$14794, CID!B12090=CID!$D$2:$D$14794))"),"#N/A")</f>
        <v>#N/A</v>
      </c>
      <c r="B12090" s="12" t="str">
        <f>IFERROR(__xludf.DUMMYFUNCTION("TEXTJOIN(""; "", TRUE, FILTER(CID!B12090:B14794, REGEXMATCH(CID!D12090:D14794, TEXTJOIN(""|"", TRUE, SPLIT(A12090, "";"")))))"),"#N/A")</f>
        <v>#N/A</v>
      </c>
    </row>
    <row r="12091">
      <c r="A12091" s="12" t="str">
        <f>IFERROR(__xludf.DUMMYFUNCTION("TEXTJOIN("";"", TRUE, FILTER(CID!$B$2:$B$14794, CID!B12091=CID!$D$2:$D$14794))"),"#N/A")</f>
        <v>#N/A</v>
      </c>
      <c r="B12091" s="12" t="str">
        <f>IFERROR(__xludf.DUMMYFUNCTION("TEXTJOIN(""; "", TRUE, FILTER(CID!B12091:B14794, REGEXMATCH(CID!D12091:D14794, TEXTJOIN(""|"", TRUE, SPLIT(A12091, "";"")))))"),"#N/A")</f>
        <v>#N/A</v>
      </c>
    </row>
    <row r="12092">
      <c r="A12092" s="12" t="str">
        <f>IFERROR(__xludf.DUMMYFUNCTION("TEXTJOIN("";"", TRUE, FILTER(CID!$B$2:$B$14794, CID!B12092=CID!$D$2:$D$14794))"),"#N/A")</f>
        <v>#N/A</v>
      </c>
      <c r="B12092" s="12" t="str">
        <f>IFERROR(__xludf.DUMMYFUNCTION("TEXTJOIN(""; "", TRUE, FILTER(CID!B12092:B14794, REGEXMATCH(CID!D12092:D14794, TEXTJOIN(""|"", TRUE, SPLIT(A12092, "";"")))))"),"#N/A")</f>
        <v>#N/A</v>
      </c>
    </row>
    <row r="12093">
      <c r="A12093" s="12" t="str">
        <f>IFERROR(__xludf.DUMMYFUNCTION("TEXTJOIN("";"", TRUE, FILTER(CID!$B$2:$B$14794, CID!B12093=CID!$D$2:$D$14794))"),"#N/A")</f>
        <v>#N/A</v>
      </c>
      <c r="B12093" s="12" t="str">
        <f>IFERROR(__xludf.DUMMYFUNCTION("TEXTJOIN(""; "", TRUE, FILTER(CID!B12093:B14794, REGEXMATCH(CID!D12093:D14794, TEXTJOIN(""|"", TRUE, SPLIT(A12093, "";"")))))"),"#N/A")</f>
        <v>#N/A</v>
      </c>
    </row>
    <row r="12094">
      <c r="A12094" s="12" t="str">
        <f>IFERROR(__xludf.DUMMYFUNCTION("TEXTJOIN("";"", TRUE, FILTER(CID!$B$2:$B$14794, CID!B12094=CID!$D$2:$D$14794))"),"#N/A")</f>
        <v>#N/A</v>
      </c>
      <c r="B12094" s="12" t="str">
        <f>IFERROR(__xludf.DUMMYFUNCTION("TEXTJOIN(""; "", TRUE, FILTER(CID!B12094:B14794, REGEXMATCH(CID!D12094:D14794, TEXTJOIN(""|"", TRUE, SPLIT(A12094, "";"")))))"),"#N/A")</f>
        <v>#N/A</v>
      </c>
    </row>
    <row r="12095">
      <c r="A12095" s="12" t="str">
        <f>IFERROR(__xludf.DUMMYFUNCTION("TEXTJOIN("";"", TRUE, FILTER(CID!$B$2:$B$14794, CID!B12095=CID!$D$2:$D$14794))"),"#N/A")</f>
        <v>#N/A</v>
      </c>
      <c r="B12095" s="12" t="str">
        <f>IFERROR(__xludf.DUMMYFUNCTION("TEXTJOIN(""; "", TRUE, FILTER(CID!B12095:B14794, REGEXMATCH(CID!D12095:D14794, TEXTJOIN(""|"", TRUE, SPLIT(A12095, "";"")))))"),"#N/A")</f>
        <v>#N/A</v>
      </c>
    </row>
    <row r="12096">
      <c r="A12096" s="12" t="str">
        <f>IFERROR(__xludf.DUMMYFUNCTION("TEXTJOIN("";"", TRUE, FILTER(CID!$B$2:$B$14794, CID!B12096=CID!$D$2:$D$14794))"),"#N/A")</f>
        <v>#N/A</v>
      </c>
      <c r="B12096" s="12" t="str">
        <f>IFERROR(__xludf.DUMMYFUNCTION("TEXTJOIN(""; "", TRUE, FILTER(CID!B12096:B14794, REGEXMATCH(CID!D12096:D14794, TEXTJOIN(""|"", TRUE, SPLIT(A12096, "";"")))))"),"#N/A")</f>
        <v>#N/A</v>
      </c>
    </row>
    <row r="12097">
      <c r="A12097" s="12" t="str">
        <f>IFERROR(__xludf.DUMMYFUNCTION("TEXTJOIN("";"", TRUE, FILTER(CID!$B$2:$B$14794, CID!B12097=CID!$D$2:$D$14794))"),"#N/A")</f>
        <v>#N/A</v>
      </c>
      <c r="B12097" s="12" t="str">
        <f>IFERROR(__xludf.DUMMYFUNCTION("TEXTJOIN(""; "", TRUE, FILTER(CID!B12097:B14794, REGEXMATCH(CID!D12097:D14794, TEXTJOIN(""|"", TRUE, SPLIT(A12097, "";"")))))"),"#N/A")</f>
        <v>#N/A</v>
      </c>
    </row>
    <row r="12098">
      <c r="A12098" s="12" t="str">
        <f>IFERROR(__xludf.DUMMYFUNCTION("TEXTJOIN("";"", TRUE, FILTER(CID!$B$2:$B$14794, CID!B12098=CID!$D$2:$D$14794))"),"#N/A")</f>
        <v>#N/A</v>
      </c>
      <c r="B12098" s="12" t="str">
        <f>IFERROR(__xludf.DUMMYFUNCTION("TEXTJOIN(""; "", TRUE, FILTER(CID!B12098:B14794, REGEXMATCH(CID!D12098:D14794, TEXTJOIN(""|"", TRUE, SPLIT(A12098, "";"")))))"),"#N/A")</f>
        <v>#N/A</v>
      </c>
    </row>
    <row r="12099">
      <c r="A12099" s="12" t="str">
        <f>IFERROR(__xludf.DUMMYFUNCTION("TEXTJOIN("";"", TRUE, FILTER(CID!$B$2:$B$14794, CID!B12099=CID!$D$2:$D$14794))"),"#N/A")</f>
        <v>#N/A</v>
      </c>
      <c r="B12099" s="12" t="str">
        <f>IFERROR(__xludf.DUMMYFUNCTION("TEXTJOIN(""; "", TRUE, FILTER(CID!B12099:B14794, REGEXMATCH(CID!D12099:D14794, TEXTJOIN(""|"", TRUE, SPLIT(A12099, "";"")))))"),"#N/A")</f>
        <v>#N/A</v>
      </c>
    </row>
    <row r="12100">
      <c r="A12100" s="12" t="str">
        <f>IFERROR(__xludf.DUMMYFUNCTION("TEXTJOIN("";"", TRUE, FILTER(CID!$B$2:$B$14794, CID!B12100=CID!$D$2:$D$14794))"),"#N/A")</f>
        <v>#N/A</v>
      </c>
      <c r="B12100" s="12" t="str">
        <f>IFERROR(__xludf.DUMMYFUNCTION("TEXTJOIN(""; "", TRUE, FILTER(CID!B12100:B14794, REGEXMATCH(CID!D12100:D14794, TEXTJOIN(""|"", TRUE, SPLIT(A12100, "";"")))))"),"#N/A")</f>
        <v>#N/A</v>
      </c>
    </row>
    <row r="12101">
      <c r="A12101" s="12" t="str">
        <f>IFERROR(__xludf.DUMMYFUNCTION("TEXTJOIN("";"", TRUE, FILTER(CID!$B$2:$B$14794, CID!B12101=CID!$D$2:$D$14794))"),"#N/A")</f>
        <v>#N/A</v>
      </c>
      <c r="B12101" s="12" t="str">
        <f>IFERROR(__xludf.DUMMYFUNCTION("TEXTJOIN(""; "", TRUE, FILTER(CID!B12101:B14794, REGEXMATCH(CID!D12101:D14794, TEXTJOIN(""|"", TRUE, SPLIT(A12101, "";"")))))"),"#N/A")</f>
        <v>#N/A</v>
      </c>
    </row>
    <row r="12102">
      <c r="A12102" s="12" t="str">
        <f>IFERROR(__xludf.DUMMYFUNCTION("TEXTJOIN("";"", TRUE, FILTER(CID!$B$2:$B$14794, CID!B12102=CID!$D$2:$D$14794))"),"#N/A")</f>
        <v>#N/A</v>
      </c>
      <c r="B12102" s="12" t="str">
        <f>IFERROR(__xludf.DUMMYFUNCTION("TEXTJOIN(""; "", TRUE, FILTER(CID!B12102:B14794, REGEXMATCH(CID!D12102:D14794, TEXTJOIN(""|"", TRUE, SPLIT(A12102, "";"")))))"),"#N/A")</f>
        <v>#N/A</v>
      </c>
    </row>
    <row r="12103">
      <c r="A12103" s="12" t="str">
        <f>IFERROR(__xludf.DUMMYFUNCTION("TEXTJOIN("";"", TRUE, FILTER(CID!$B$2:$B$14794, CID!B12103=CID!$D$2:$D$14794))"),"#N/A")</f>
        <v>#N/A</v>
      </c>
      <c r="B12103" s="12" t="str">
        <f>IFERROR(__xludf.DUMMYFUNCTION("TEXTJOIN(""; "", TRUE, FILTER(CID!B12103:B14794, REGEXMATCH(CID!D12103:D14794, TEXTJOIN(""|"", TRUE, SPLIT(A12103, "";"")))))"),"#N/A")</f>
        <v>#N/A</v>
      </c>
    </row>
    <row r="12104">
      <c r="A12104" s="12" t="str">
        <f>IFERROR(__xludf.DUMMYFUNCTION("TEXTJOIN("";"", TRUE, FILTER(CID!$B$2:$B$14794, CID!B12104=CID!$D$2:$D$14794))"),"#N/A")</f>
        <v>#N/A</v>
      </c>
      <c r="B12104" s="12" t="str">
        <f>IFERROR(__xludf.DUMMYFUNCTION("TEXTJOIN(""; "", TRUE, FILTER(CID!B12104:B14794, REGEXMATCH(CID!D12104:D14794, TEXTJOIN(""|"", TRUE, SPLIT(A12104, "";"")))))"),"#N/A")</f>
        <v>#N/A</v>
      </c>
    </row>
    <row r="12105">
      <c r="A12105" s="12" t="str">
        <f>IFERROR(__xludf.DUMMYFUNCTION("TEXTJOIN("";"", TRUE, FILTER(CID!$B$2:$B$14794, CID!B12105=CID!$D$2:$D$14794))"),"#N/A")</f>
        <v>#N/A</v>
      </c>
      <c r="B12105" s="12" t="str">
        <f>IFERROR(__xludf.DUMMYFUNCTION("TEXTJOIN(""; "", TRUE, FILTER(CID!B12105:B14794, REGEXMATCH(CID!D12105:D14794, TEXTJOIN(""|"", TRUE, SPLIT(A12105, "";"")))))"),"#N/A")</f>
        <v>#N/A</v>
      </c>
    </row>
    <row r="12106">
      <c r="A12106" s="12" t="str">
        <f>IFERROR(__xludf.DUMMYFUNCTION("TEXTJOIN("";"", TRUE, FILTER(CID!$B$2:$B$14794, CID!B12106=CID!$D$2:$D$14794))"),"#N/A")</f>
        <v>#N/A</v>
      </c>
      <c r="B12106" s="12" t="str">
        <f>IFERROR(__xludf.DUMMYFUNCTION("TEXTJOIN(""; "", TRUE, FILTER(CID!B12106:B14794, REGEXMATCH(CID!D12106:D14794, TEXTJOIN(""|"", TRUE, SPLIT(A12106, "";"")))))"),"#N/A")</f>
        <v>#N/A</v>
      </c>
    </row>
    <row r="12107">
      <c r="A12107" s="12" t="str">
        <f>IFERROR(__xludf.DUMMYFUNCTION("TEXTJOIN("";"", TRUE, FILTER(CID!$B$2:$B$14794, CID!B12107=CID!$D$2:$D$14794))"),"#N/A")</f>
        <v>#N/A</v>
      </c>
      <c r="B12107" s="12" t="str">
        <f>IFERROR(__xludf.DUMMYFUNCTION("TEXTJOIN(""; "", TRUE, FILTER(CID!B12107:B14794, REGEXMATCH(CID!D12107:D14794, TEXTJOIN(""|"", TRUE, SPLIT(A12107, "";"")))))"),"#N/A")</f>
        <v>#N/A</v>
      </c>
    </row>
    <row r="12108">
      <c r="A12108" s="12" t="str">
        <f>IFERROR(__xludf.DUMMYFUNCTION("TEXTJOIN("";"", TRUE, FILTER(CID!$B$2:$B$14794, CID!B12108=CID!$D$2:$D$14794))"),"#N/A")</f>
        <v>#N/A</v>
      </c>
      <c r="B12108" s="12" t="str">
        <f>IFERROR(__xludf.DUMMYFUNCTION("TEXTJOIN(""; "", TRUE, FILTER(CID!B12108:B14794, REGEXMATCH(CID!D12108:D14794, TEXTJOIN(""|"", TRUE, SPLIT(A12108, "";"")))))"),"#N/A")</f>
        <v>#N/A</v>
      </c>
    </row>
    <row r="12109">
      <c r="A12109" s="12" t="str">
        <f>IFERROR(__xludf.DUMMYFUNCTION("TEXTJOIN("";"", TRUE, FILTER(CID!$B$2:$B$14794, CID!B12109=CID!$D$2:$D$14794))"),"#N/A")</f>
        <v>#N/A</v>
      </c>
      <c r="B12109" s="12" t="str">
        <f>IFERROR(__xludf.DUMMYFUNCTION("TEXTJOIN(""; "", TRUE, FILTER(CID!B12109:B14794, REGEXMATCH(CID!D12109:D14794, TEXTJOIN(""|"", TRUE, SPLIT(A12109, "";"")))))"),"#N/A")</f>
        <v>#N/A</v>
      </c>
    </row>
    <row r="12110">
      <c r="A12110" s="12" t="str">
        <f>IFERROR(__xludf.DUMMYFUNCTION("TEXTJOIN("";"", TRUE, FILTER(CID!$B$2:$B$14794, CID!B12110=CID!$D$2:$D$14794))"),"#N/A")</f>
        <v>#N/A</v>
      </c>
      <c r="B12110" s="12" t="str">
        <f>IFERROR(__xludf.DUMMYFUNCTION("TEXTJOIN(""; "", TRUE, FILTER(CID!B12110:B14794, REGEXMATCH(CID!D12110:D14794, TEXTJOIN(""|"", TRUE, SPLIT(A12110, "";"")))))"),"#N/A")</f>
        <v>#N/A</v>
      </c>
    </row>
    <row r="12111">
      <c r="A12111" s="12" t="str">
        <f>IFERROR(__xludf.DUMMYFUNCTION("TEXTJOIN("";"", TRUE, FILTER(CID!$B$2:$B$14794, CID!B12111=CID!$D$2:$D$14794))"),"#N/A")</f>
        <v>#N/A</v>
      </c>
      <c r="B12111" s="12" t="str">
        <f>IFERROR(__xludf.DUMMYFUNCTION("TEXTJOIN(""; "", TRUE, FILTER(CID!B12111:B14794, REGEXMATCH(CID!D12111:D14794, TEXTJOIN(""|"", TRUE, SPLIT(A12111, "";"")))))"),"#N/A")</f>
        <v>#N/A</v>
      </c>
    </row>
    <row r="12112">
      <c r="A12112" s="12" t="str">
        <f>IFERROR(__xludf.DUMMYFUNCTION("TEXTJOIN("";"", TRUE, FILTER(CID!$B$2:$B$14794, CID!B12112=CID!$D$2:$D$14794))"),"#N/A")</f>
        <v>#N/A</v>
      </c>
      <c r="B12112" s="12" t="str">
        <f>IFERROR(__xludf.DUMMYFUNCTION("TEXTJOIN(""; "", TRUE, FILTER(CID!B12112:B14794, REGEXMATCH(CID!D12112:D14794, TEXTJOIN(""|"", TRUE, SPLIT(A12112, "";"")))))"),"#N/A")</f>
        <v>#N/A</v>
      </c>
    </row>
    <row r="12113">
      <c r="A12113" s="12" t="str">
        <f>IFERROR(__xludf.DUMMYFUNCTION("TEXTJOIN("";"", TRUE, FILTER(CID!$B$2:$B$14794, CID!B12113=CID!$D$2:$D$14794))"),"#N/A")</f>
        <v>#N/A</v>
      </c>
      <c r="B12113" s="12" t="str">
        <f>IFERROR(__xludf.DUMMYFUNCTION("TEXTJOIN(""; "", TRUE, FILTER(CID!B12113:B14794, REGEXMATCH(CID!D12113:D14794, TEXTJOIN(""|"", TRUE, SPLIT(A12113, "";"")))))"),"#N/A")</f>
        <v>#N/A</v>
      </c>
    </row>
    <row r="12114">
      <c r="A12114" s="12" t="str">
        <f>IFERROR(__xludf.DUMMYFUNCTION("TEXTJOIN("";"", TRUE, FILTER(CID!$B$2:$B$14794, CID!B12114=CID!$D$2:$D$14794))"),"#N/A")</f>
        <v>#N/A</v>
      </c>
      <c r="B12114" s="12" t="str">
        <f>IFERROR(__xludf.DUMMYFUNCTION("TEXTJOIN(""; "", TRUE, FILTER(CID!B12114:B14794, REGEXMATCH(CID!D12114:D14794, TEXTJOIN(""|"", TRUE, SPLIT(A12114, "";"")))))"),"#N/A")</f>
        <v>#N/A</v>
      </c>
    </row>
    <row r="12115">
      <c r="A12115" s="12" t="str">
        <f>IFERROR(__xludf.DUMMYFUNCTION("TEXTJOIN("";"", TRUE, FILTER(CID!$B$2:$B$14794, CID!B12115=CID!$D$2:$D$14794))"),"#N/A")</f>
        <v>#N/A</v>
      </c>
      <c r="B12115" s="12" t="str">
        <f>IFERROR(__xludf.DUMMYFUNCTION("TEXTJOIN(""; "", TRUE, FILTER(CID!B12115:B14794, REGEXMATCH(CID!D12115:D14794, TEXTJOIN(""|"", TRUE, SPLIT(A12115, "";"")))))"),"#N/A")</f>
        <v>#N/A</v>
      </c>
    </row>
    <row r="12116">
      <c r="A12116" s="12" t="str">
        <f>IFERROR(__xludf.DUMMYFUNCTION("TEXTJOIN("";"", TRUE, FILTER(CID!$B$2:$B$14794, CID!B12116=CID!$D$2:$D$14794))"),"#N/A")</f>
        <v>#N/A</v>
      </c>
      <c r="B12116" s="12" t="str">
        <f>IFERROR(__xludf.DUMMYFUNCTION("TEXTJOIN(""; "", TRUE, FILTER(CID!B12116:B14794, REGEXMATCH(CID!D12116:D14794, TEXTJOIN(""|"", TRUE, SPLIT(A12116, "";"")))))"),"#N/A")</f>
        <v>#N/A</v>
      </c>
    </row>
    <row r="12117">
      <c r="A12117" s="12" t="str">
        <f>IFERROR(__xludf.DUMMYFUNCTION("TEXTJOIN("";"", TRUE, FILTER(CID!$B$2:$B$14794, CID!B12117=CID!$D$2:$D$14794))"),"#N/A")</f>
        <v>#N/A</v>
      </c>
      <c r="B12117" s="12" t="str">
        <f>IFERROR(__xludf.DUMMYFUNCTION("TEXTJOIN(""; "", TRUE, FILTER(CID!B12117:B14794, REGEXMATCH(CID!D12117:D14794, TEXTJOIN(""|"", TRUE, SPLIT(A12117, "";"")))))"),"#N/A")</f>
        <v>#N/A</v>
      </c>
    </row>
    <row r="12118">
      <c r="A12118" s="12" t="str">
        <f>IFERROR(__xludf.DUMMYFUNCTION("TEXTJOIN("";"", TRUE, FILTER(CID!$B$2:$B$14794, CID!B12118=CID!$D$2:$D$14794))"),"#N/A")</f>
        <v>#N/A</v>
      </c>
      <c r="B12118" s="12" t="str">
        <f>IFERROR(__xludf.DUMMYFUNCTION("TEXTJOIN(""; "", TRUE, FILTER(CID!B12118:B14794, REGEXMATCH(CID!D12118:D14794, TEXTJOIN(""|"", TRUE, SPLIT(A12118, "";"")))))"),"#N/A")</f>
        <v>#N/A</v>
      </c>
    </row>
    <row r="12119">
      <c r="A12119" s="12" t="str">
        <f>IFERROR(__xludf.DUMMYFUNCTION("TEXTJOIN("";"", TRUE, FILTER(CID!$B$2:$B$14794, CID!B12119=CID!$D$2:$D$14794))"),"#N/A")</f>
        <v>#N/A</v>
      </c>
      <c r="B12119" s="12" t="str">
        <f>IFERROR(__xludf.DUMMYFUNCTION("TEXTJOIN(""; "", TRUE, FILTER(CID!B12119:B14794, REGEXMATCH(CID!D12119:D14794, TEXTJOIN(""|"", TRUE, SPLIT(A12119, "";"")))))"),"#N/A")</f>
        <v>#N/A</v>
      </c>
    </row>
    <row r="12120">
      <c r="A12120" s="12" t="str">
        <f>IFERROR(__xludf.DUMMYFUNCTION("TEXTJOIN("";"", TRUE, FILTER(CID!$B$2:$B$14794, CID!B12120=CID!$D$2:$D$14794))"),"#N/A")</f>
        <v>#N/A</v>
      </c>
      <c r="B12120" s="12" t="str">
        <f>IFERROR(__xludf.DUMMYFUNCTION("TEXTJOIN(""; "", TRUE, FILTER(CID!B12120:B14794, REGEXMATCH(CID!D12120:D14794, TEXTJOIN(""|"", TRUE, SPLIT(A12120, "";"")))))"),"#N/A")</f>
        <v>#N/A</v>
      </c>
    </row>
    <row r="12121">
      <c r="A12121" s="12" t="str">
        <f>IFERROR(__xludf.DUMMYFUNCTION("TEXTJOIN("";"", TRUE, FILTER(CID!$B$2:$B$14794, CID!B12121=CID!$D$2:$D$14794))"),"#N/A")</f>
        <v>#N/A</v>
      </c>
      <c r="B12121" s="12" t="str">
        <f>IFERROR(__xludf.DUMMYFUNCTION("TEXTJOIN(""; "", TRUE, FILTER(CID!B12121:B14794, REGEXMATCH(CID!D12121:D14794, TEXTJOIN(""|"", TRUE, SPLIT(A12121, "";"")))))"),"#N/A")</f>
        <v>#N/A</v>
      </c>
    </row>
    <row r="12122">
      <c r="A12122" s="12" t="str">
        <f>IFERROR(__xludf.DUMMYFUNCTION("TEXTJOIN("";"", TRUE, FILTER(CID!$B$2:$B$14794, CID!B12122=CID!$D$2:$D$14794))"),"#N/A")</f>
        <v>#N/A</v>
      </c>
      <c r="B12122" s="12" t="str">
        <f>IFERROR(__xludf.DUMMYFUNCTION("TEXTJOIN(""; "", TRUE, FILTER(CID!B12122:B14794, REGEXMATCH(CID!D12122:D14794, TEXTJOIN(""|"", TRUE, SPLIT(A12122, "";"")))))"),"#N/A")</f>
        <v>#N/A</v>
      </c>
    </row>
    <row r="12123">
      <c r="A12123" s="12" t="str">
        <f>IFERROR(__xludf.DUMMYFUNCTION("TEXTJOIN("";"", TRUE, FILTER(CID!$B$2:$B$14794, CID!B12123=CID!$D$2:$D$14794))"),"#N/A")</f>
        <v>#N/A</v>
      </c>
      <c r="B12123" s="12" t="str">
        <f>IFERROR(__xludf.DUMMYFUNCTION("TEXTJOIN(""; "", TRUE, FILTER(CID!B12123:B14794, REGEXMATCH(CID!D12123:D14794, TEXTJOIN(""|"", TRUE, SPLIT(A12123, "";"")))))"),"#N/A")</f>
        <v>#N/A</v>
      </c>
    </row>
    <row r="12124">
      <c r="A12124" s="12" t="str">
        <f>IFERROR(__xludf.DUMMYFUNCTION("TEXTJOIN("";"", TRUE, FILTER(CID!$B$2:$B$14794, CID!B12124=CID!$D$2:$D$14794))"),"#N/A")</f>
        <v>#N/A</v>
      </c>
      <c r="B12124" s="12" t="str">
        <f>IFERROR(__xludf.DUMMYFUNCTION("TEXTJOIN(""; "", TRUE, FILTER(CID!B12124:B14794, REGEXMATCH(CID!D12124:D14794, TEXTJOIN(""|"", TRUE, SPLIT(A12124, "";"")))))"),"#N/A")</f>
        <v>#N/A</v>
      </c>
    </row>
    <row r="12125">
      <c r="A12125" s="12" t="str">
        <f>IFERROR(__xludf.DUMMYFUNCTION("TEXTJOIN("";"", TRUE, FILTER(CID!$B$2:$B$14794, CID!B12125=CID!$D$2:$D$14794))"),"#N/A")</f>
        <v>#N/A</v>
      </c>
      <c r="B12125" s="12" t="str">
        <f>IFERROR(__xludf.DUMMYFUNCTION("TEXTJOIN(""; "", TRUE, FILTER(CID!B12125:B14794, REGEXMATCH(CID!D12125:D14794, TEXTJOIN(""|"", TRUE, SPLIT(A12125, "";"")))))"),"#N/A")</f>
        <v>#N/A</v>
      </c>
    </row>
    <row r="12126">
      <c r="A12126" s="12" t="str">
        <f>IFERROR(__xludf.DUMMYFUNCTION("TEXTJOIN("";"", TRUE, FILTER(CID!$B$2:$B$14794, CID!B12126=CID!$D$2:$D$14794))"),"#N/A")</f>
        <v>#N/A</v>
      </c>
      <c r="B12126" s="12" t="str">
        <f>IFERROR(__xludf.DUMMYFUNCTION("TEXTJOIN(""; "", TRUE, FILTER(CID!B12126:B14794, REGEXMATCH(CID!D12126:D14794, TEXTJOIN(""|"", TRUE, SPLIT(A12126, "";"")))))"),"#N/A")</f>
        <v>#N/A</v>
      </c>
    </row>
    <row r="12127">
      <c r="A12127" s="12" t="str">
        <f>IFERROR(__xludf.DUMMYFUNCTION("TEXTJOIN("";"", TRUE, FILTER(CID!$B$2:$B$14794, CID!B12127=CID!$D$2:$D$14794))"),"#N/A")</f>
        <v>#N/A</v>
      </c>
      <c r="B12127" s="12" t="str">
        <f>IFERROR(__xludf.DUMMYFUNCTION("TEXTJOIN(""; "", TRUE, FILTER(CID!B12127:B14794, REGEXMATCH(CID!D12127:D14794, TEXTJOIN(""|"", TRUE, SPLIT(A12127, "";"")))))"),"#N/A")</f>
        <v>#N/A</v>
      </c>
    </row>
    <row r="12128">
      <c r="A12128" s="12" t="str">
        <f>IFERROR(__xludf.DUMMYFUNCTION("TEXTJOIN("";"", TRUE, FILTER(CID!$B$2:$B$14794, CID!B12128=CID!$D$2:$D$14794))"),"#N/A")</f>
        <v>#N/A</v>
      </c>
      <c r="B12128" s="12" t="str">
        <f>IFERROR(__xludf.DUMMYFUNCTION("TEXTJOIN(""; "", TRUE, FILTER(CID!B12128:B14794, REGEXMATCH(CID!D12128:D14794, TEXTJOIN(""|"", TRUE, SPLIT(A12128, "";"")))))"),"#N/A")</f>
        <v>#N/A</v>
      </c>
    </row>
    <row r="12129">
      <c r="A12129" s="12" t="str">
        <f>IFERROR(__xludf.DUMMYFUNCTION("TEXTJOIN("";"", TRUE, FILTER(CID!$B$2:$B$14794, CID!B12129=CID!$D$2:$D$14794))"),"#N/A")</f>
        <v>#N/A</v>
      </c>
      <c r="B12129" s="12" t="str">
        <f>IFERROR(__xludf.DUMMYFUNCTION("TEXTJOIN(""; "", TRUE, FILTER(CID!B12129:B14794, REGEXMATCH(CID!D12129:D14794, TEXTJOIN(""|"", TRUE, SPLIT(A12129, "";"")))))"),"#N/A")</f>
        <v>#N/A</v>
      </c>
    </row>
    <row r="12130">
      <c r="A12130" s="12" t="str">
        <f>IFERROR(__xludf.DUMMYFUNCTION("TEXTJOIN("";"", TRUE, FILTER(CID!$B$2:$B$14794, CID!B12130=CID!$D$2:$D$14794))"),"#N/A")</f>
        <v>#N/A</v>
      </c>
      <c r="B12130" s="12" t="str">
        <f>IFERROR(__xludf.DUMMYFUNCTION("TEXTJOIN(""; "", TRUE, FILTER(CID!B12130:B14794, REGEXMATCH(CID!D12130:D14794, TEXTJOIN(""|"", TRUE, SPLIT(A12130, "";"")))))"),"#N/A")</f>
        <v>#N/A</v>
      </c>
    </row>
    <row r="12131">
      <c r="A12131" s="12" t="str">
        <f>IFERROR(__xludf.DUMMYFUNCTION("TEXTJOIN("";"", TRUE, FILTER(CID!$B$2:$B$14794, CID!B12131=CID!$D$2:$D$14794))"),"#N/A")</f>
        <v>#N/A</v>
      </c>
      <c r="B12131" s="12" t="str">
        <f>IFERROR(__xludf.DUMMYFUNCTION("TEXTJOIN(""; "", TRUE, FILTER(CID!B12131:B14794, REGEXMATCH(CID!D12131:D14794, TEXTJOIN(""|"", TRUE, SPLIT(A12131, "";"")))))"),"#N/A")</f>
        <v>#N/A</v>
      </c>
    </row>
    <row r="12132">
      <c r="A12132" s="12" t="str">
        <f>IFERROR(__xludf.DUMMYFUNCTION("TEXTJOIN("";"", TRUE, FILTER(CID!$B$2:$B$14794, CID!B12132=CID!$D$2:$D$14794))"),"#N/A")</f>
        <v>#N/A</v>
      </c>
      <c r="B12132" s="12" t="str">
        <f>IFERROR(__xludf.DUMMYFUNCTION("TEXTJOIN(""; "", TRUE, FILTER(CID!B12132:B14794, REGEXMATCH(CID!D12132:D14794, TEXTJOIN(""|"", TRUE, SPLIT(A12132, "";"")))))"),"#N/A")</f>
        <v>#N/A</v>
      </c>
    </row>
    <row r="12133">
      <c r="A12133" s="12" t="str">
        <f>IFERROR(__xludf.DUMMYFUNCTION("TEXTJOIN("";"", TRUE, FILTER(CID!$B$2:$B$14794, CID!B12133=CID!$D$2:$D$14794))"),"#N/A")</f>
        <v>#N/A</v>
      </c>
      <c r="B12133" s="12" t="str">
        <f>IFERROR(__xludf.DUMMYFUNCTION("TEXTJOIN(""; "", TRUE, FILTER(CID!B12133:B14794, REGEXMATCH(CID!D12133:D14794, TEXTJOIN(""|"", TRUE, SPLIT(A12133, "";"")))))"),"#N/A")</f>
        <v>#N/A</v>
      </c>
    </row>
    <row r="12134">
      <c r="A12134" s="12" t="str">
        <f>IFERROR(__xludf.DUMMYFUNCTION("TEXTJOIN("";"", TRUE, FILTER(CID!$B$2:$B$14794, CID!B12134=CID!$D$2:$D$14794))"),"#N/A")</f>
        <v>#N/A</v>
      </c>
      <c r="B12134" s="12" t="str">
        <f>IFERROR(__xludf.DUMMYFUNCTION("TEXTJOIN(""; "", TRUE, FILTER(CID!B12134:B14794, REGEXMATCH(CID!D12134:D14794, TEXTJOIN(""|"", TRUE, SPLIT(A12134, "";"")))))"),"#N/A")</f>
        <v>#N/A</v>
      </c>
    </row>
    <row r="12135">
      <c r="A12135" s="12" t="str">
        <f>IFERROR(__xludf.DUMMYFUNCTION("TEXTJOIN("";"", TRUE, FILTER(CID!$B$2:$B$14794, CID!B12135=CID!$D$2:$D$14794))"),"#N/A")</f>
        <v>#N/A</v>
      </c>
      <c r="B12135" s="12" t="str">
        <f>IFERROR(__xludf.DUMMYFUNCTION("TEXTJOIN(""; "", TRUE, FILTER(CID!B12135:B14794, REGEXMATCH(CID!D12135:D14794, TEXTJOIN(""|"", TRUE, SPLIT(A12135, "";"")))))"),"#N/A")</f>
        <v>#N/A</v>
      </c>
    </row>
    <row r="12136">
      <c r="A12136" s="12" t="str">
        <f>IFERROR(__xludf.DUMMYFUNCTION("TEXTJOIN("";"", TRUE, FILTER(CID!$B$2:$B$14794, CID!B12136=CID!$D$2:$D$14794))"),"#N/A")</f>
        <v>#N/A</v>
      </c>
      <c r="B12136" s="12" t="str">
        <f>IFERROR(__xludf.DUMMYFUNCTION("TEXTJOIN(""; "", TRUE, FILTER(CID!B12136:B14794, REGEXMATCH(CID!D12136:D14794, TEXTJOIN(""|"", TRUE, SPLIT(A12136, "";"")))))"),"#N/A")</f>
        <v>#N/A</v>
      </c>
    </row>
    <row r="12137">
      <c r="A12137" s="12" t="str">
        <f>IFERROR(__xludf.DUMMYFUNCTION("TEXTJOIN("";"", TRUE, FILTER(CID!$B$2:$B$14794, CID!B12137=CID!$D$2:$D$14794))"),"#N/A")</f>
        <v>#N/A</v>
      </c>
      <c r="B12137" s="12" t="str">
        <f>IFERROR(__xludf.DUMMYFUNCTION("TEXTJOIN(""; "", TRUE, FILTER(CID!B12137:B14794, REGEXMATCH(CID!D12137:D14794, TEXTJOIN(""|"", TRUE, SPLIT(A12137, "";"")))))"),"#N/A")</f>
        <v>#N/A</v>
      </c>
    </row>
    <row r="12138">
      <c r="A12138" s="12" t="str">
        <f>IFERROR(__xludf.DUMMYFUNCTION("TEXTJOIN("";"", TRUE, FILTER(CID!$B$2:$B$14794, CID!B12138=CID!$D$2:$D$14794))"),"#N/A")</f>
        <v>#N/A</v>
      </c>
      <c r="B12138" s="12" t="str">
        <f>IFERROR(__xludf.DUMMYFUNCTION("TEXTJOIN(""; "", TRUE, FILTER(CID!B12138:B14794, REGEXMATCH(CID!D12138:D14794, TEXTJOIN(""|"", TRUE, SPLIT(A12138, "";"")))))"),"#N/A")</f>
        <v>#N/A</v>
      </c>
    </row>
    <row r="12139">
      <c r="A12139" s="12" t="str">
        <f>IFERROR(__xludf.DUMMYFUNCTION("TEXTJOIN("";"", TRUE, FILTER(CID!$B$2:$B$14794, CID!B12139=CID!$D$2:$D$14794))"),"#N/A")</f>
        <v>#N/A</v>
      </c>
      <c r="B12139" s="12" t="str">
        <f>IFERROR(__xludf.DUMMYFUNCTION("TEXTJOIN(""; "", TRUE, FILTER(CID!B12139:B14794, REGEXMATCH(CID!D12139:D14794, TEXTJOIN(""|"", TRUE, SPLIT(A12139, "";"")))))"),"#N/A")</f>
        <v>#N/A</v>
      </c>
    </row>
    <row r="12140">
      <c r="A12140" s="12" t="str">
        <f>IFERROR(__xludf.DUMMYFUNCTION("TEXTJOIN("";"", TRUE, FILTER(CID!$B$2:$B$14794, CID!B12140=CID!$D$2:$D$14794))"),"#N/A")</f>
        <v>#N/A</v>
      </c>
      <c r="B12140" s="12" t="str">
        <f>IFERROR(__xludf.DUMMYFUNCTION("TEXTJOIN(""; "", TRUE, FILTER(CID!B12140:B14794, REGEXMATCH(CID!D12140:D14794, TEXTJOIN(""|"", TRUE, SPLIT(A12140, "";"")))))"),"#N/A")</f>
        <v>#N/A</v>
      </c>
    </row>
    <row r="12141">
      <c r="A12141" s="12" t="str">
        <f>IFERROR(__xludf.DUMMYFUNCTION("TEXTJOIN("";"", TRUE, FILTER(CID!$B$2:$B$14794, CID!B12141=CID!$D$2:$D$14794))"),"#N/A")</f>
        <v>#N/A</v>
      </c>
      <c r="B12141" s="12" t="str">
        <f>IFERROR(__xludf.DUMMYFUNCTION("TEXTJOIN(""; "", TRUE, FILTER(CID!B12141:B14794, REGEXMATCH(CID!D12141:D14794, TEXTJOIN(""|"", TRUE, SPLIT(A12141, "";"")))))"),"#N/A")</f>
        <v>#N/A</v>
      </c>
    </row>
    <row r="12142">
      <c r="A12142" s="12" t="str">
        <f>IFERROR(__xludf.DUMMYFUNCTION("TEXTJOIN("";"", TRUE, FILTER(CID!$B$2:$B$14794, CID!B12142=CID!$D$2:$D$14794))"),"#N/A")</f>
        <v>#N/A</v>
      </c>
      <c r="B12142" s="12" t="str">
        <f>IFERROR(__xludf.DUMMYFUNCTION("TEXTJOIN(""; "", TRUE, FILTER(CID!B12142:B14794, REGEXMATCH(CID!D12142:D14794, TEXTJOIN(""|"", TRUE, SPLIT(A12142, "";"")))))"),"#N/A")</f>
        <v>#N/A</v>
      </c>
    </row>
    <row r="12143">
      <c r="A12143" s="12" t="str">
        <f>IFERROR(__xludf.DUMMYFUNCTION("TEXTJOIN("";"", TRUE, FILTER(CID!$B$2:$B$14794, CID!B12143=CID!$D$2:$D$14794))"),"#N/A")</f>
        <v>#N/A</v>
      </c>
      <c r="B12143" s="12" t="str">
        <f>IFERROR(__xludf.DUMMYFUNCTION("TEXTJOIN(""; "", TRUE, FILTER(CID!B12143:B14794, REGEXMATCH(CID!D12143:D14794, TEXTJOIN(""|"", TRUE, SPLIT(A12143, "";"")))))"),"#N/A")</f>
        <v>#N/A</v>
      </c>
    </row>
    <row r="12144">
      <c r="A12144" s="12" t="str">
        <f>IFERROR(__xludf.DUMMYFUNCTION("TEXTJOIN("";"", TRUE, FILTER(CID!$B$2:$B$14794, CID!B12144=CID!$D$2:$D$14794))"),"#N/A")</f>
        <v>#N/A</v>
      </c>
      <c r="B12144" s="12" t="str">
        <f>IFERROR(__xludf.DUMMYFUNCTION("TEXTJOIN(""; "", TRUE, FILTER(CID!B12144:B14794, REGEXMATCH(CID!D12144:D14794, TEXTJOIN(""|"", TRUE, SPLIT(A12144, "";"")))))"),"#N/A")</f>
        <v>#N/A</v>
      </c>
    </row>
    <row r="12145">
      <c r="A12145" s="12" t="str">
        <f>IFERROR(__xludf.DUMMYFUNCTION("TEXTJOIN("";"", TRUE, FILTER(CID!$B$2:$B$14794, CID!B12145=CID!$D$2:$D$14794))"),"#N/A")</f>
        <v>#N/A</v>
      </c>
      <c r="B12145" s="12" t="str">
        <f>IFERROR(__xludf.DUMMYFUNCTION("TEXTJOIN(""; "", TRUE, FILTER(CID!B12145:B14794, REGEXMATCH(CID!D12145:D14794, TEXTJOIN(""|"", TRUE, SPLIT(A12145, "";"")))))"),"#N/A")</f>
        <v>#N/A</v>
      </c>
    </row>
    <row r="12146">
      <c r="A12146" s="12" t="str">
        <f>IFERROR(__xludf.DUMMYFUNCTION("TEXTJOIN("";"", TRUE, FILTER(CID!$B$2:$B$14794, CID!B12146=CID!$D$2:$D$14794))"),"#N/A")</f>
        <v>#N/A</v>
      </c>
      <c r="B12146" s="12" t="str">
        <f>IFERROR(__xludf.DUMMYFUNCTION("TEXTJOIN(""; "", TRUE, FILTER(CID!B12146:B14794, REGEXMATCH(CID!D12146:D14794, TEXTJOIN(""|"", TRUE, SPLIT(A12146, "";"")))))"),"#N/A")</f>
        <v>#N/A</v>
      </c>
    </row>
    <row r="12147">
      <c r="A12147" s="12" t="str">
        <f>IFERROR(__xludf.DUMMYFUNCTION("TEXTJOIN("";"", TRUE, FILTER(CID!$B$2:$B$14794, CID!B12147=CID!$D$2:$D$14794))"),"#N/A")</f>
        <v>#N/A</v>
      </c>
      <c r="B12147" s="12" t="str">
        <f>IFERROR(__xludf.DUMMYFUNCTION("TEXTJOIN(""; "", TRUE, FILTER(CID!B12147:B14794, REGEXMATCH(CID!D12147:D14794, TEXTJOIN(""|"", TRUE, SPLIT(A12147, "";"")))))"),"#N/A")</f>
        <v>#N/A</v>
      </c>
    </row>
    <row r="12148">
      <c r="A12148" s="12" t="str">
        <f>IFERROR(__xludf.DUMMYFUNCTION("TEXTJOIN("";"", TRUE, FILTER(CID!$B$2:$B$14794, CID!B12148=CID!$D$2:$D$14794))"),"#N/A")</f>
        <v>#N/A</v>
      </c>
      <c r="B12148" s="12" t="str">
        <f>IFERROR(__xludf.DUMMYFUNCTION("TEXTJOIN(""; "", TRUE, FILTER(CID!B12148:B14794, REGEXMATCH(CID!D12148:D14794, TEXTJOIN(""|"", TRUE, SPLIT(A12148, "";"")))))"),"#N/A")</f>
        <v>#N/A</v>
      </c>
    </row>
    <row r="12149">
      <c r="A12149" s="12" t="str">
        <f>IFERROR(__xludf.DUMMYFUNCTION("TEXTJOIN("";"", TRUE, FILTER(CID!$B$2:$B$14794, CID!B12149=CID!$D$2:$D$14794))"),"#N/A")</f>
        <v>#N/A</v>
      </c>
      <c r="B12149" s="12" t="str">
        <f>IFERROR(__xludf.DUMMYFUNCTION("TEXTJOIN(""; "", TRUE, FILTER(CID!B12149:B14794, REGEXMATCH(CID!D12149:D14794, TEXTJOIN(""|"", TRUE, SPLIT(A12149, "";"")))))"),"#N/A")</f>
        <v>#N/A</v>
      </c>
    </row>
    <row r="12150">
      <c r="A12150" s="12" t="str">
        <f>IFERROR(__xludf.DUMMYFUNCTION("TEXTJOIN("";"", TRUE, FILTER(CID!$B$2:$B$14794, CID!B12150=CID!$D$2:$D$14794))"),"#N/A")</f>
        <v>#N/A</v>
      </c>
      <c r="B12150" s="12" t="str">
        <f>IFERROR(__xludf.DUMMYFUNCTION("TEXTJOIN(""; "", TRUE, FILTER(CID!B12150:B14794, REGEXMATCH(CID!D12150:D14794, TEXTJOIN(""|"", TRUE, SPLIT(A12150, "";"")))))"),"#N/A")</f>
        <v>#N/A</v>
      </c>
    </row>
    <row r="12151">
      <c r="A12151" s="12" t="str">
        <f>IFERROR(__xludf.DUMMYFUNCTION("TEXTJOIN("";"", TRUE, FILTER(CID!$B$2:$B$14794, CID!B12151=CID!$D$2:$D$14794))"),"#N/A")</f>
        <v>#N/A</v>
      </c>
      <c r="B12151" s="12" t="str">
        <f>IFERROR(__xludf.DUMMYFUNCTION("TEXTJOIN(""; "", TRUE, FILTER(CID!B12151:B14794, REGEXMATCH(CID!D12151:D14794, TEXTJOIN(""|"", TRUE, SPLIT(A12151, "";"")))))"),"#N/A")</f>
        <v>#N/A</v>
      </c>
    </row>
    <row r="12152">
      <c r="A12152" s="12" t="str">
        <f>IFERROR(__xludf.DUMMYFUNCTION("TEXTJOIN("";"", TRUE, FILTER(CID!$B$2:$B$14794, CID!B12152=CID!$D$2:$D$14794))"),"#N/A")</f>
        <v>#N/A</v>
      </c>
      <c r="B12152" s="12" t="str">
        <f>IFERROR(__xludf.DUMMYFUNCTION("TEXTJOIN(""; "", TRUE, FILTER(CID!B12152:B14794, REGEXMATCH(CID!D12152:D14794, TEXTJOIN(""|"", TRUE, SPLIT(A12152, "";"")))))"),"#N/A")</f>
        <v>#N/A</v>
      </c>
    </row>
    <row r="12153">
      <c r="A12153" s="12" t="str">
        <f>IFERROR(__xludf.DUMMYFUNCTION("TEXTJOIN("";"", TRUE, FILTER(CID!$B$2:$B$14794, CID!B12153=CID!$D$2:$D$14794))"),"#N/A")</f>
        <v>#N/A</v>
      </c>
      <c r="B12153" s="12" t="str">
        <f>IFERROR(__xludf.DUMMYFUNCTION("TEXTJOIN(""; "", TRUE, FILTER(CID!B12153:B14794, REGEXMATCH(CID!D12153:D14794, TEXTJOIN(""|"", TRUE, SPLIT(A12153, "";"")))))"),"#N/A")</f>
        <v>#N/A</v>
      </c>
    </row>
    <row r="12154">
      <c r="A12154" s="12" t="str">
        <f>IFERROR(__xludf.DUMMYFUNCTION("TEXTJOIN("";"", TRUE, FILTER(CID!$B$2:$B$14794, CID!B12154=CID!$D$2:$D$14794))"),"#N/A")</f>
        <v>#N/A</v>
      </c>
      <c r="B12154" s="12" t="str">
        <f>IFERROR(__xludf.DUMMYFUNCTION("TEXTJOIN(""; "", TRUE, FILTER(CID!B12154:B14794, REGEXMATCH(CID!D12154:D14794, TEXTJOIN(""|"", TRUE, SPLIT(A12154, "";"")))))"),"#N/A")</f>
        <v>#N/A</v>
      </c>
    </row>
    <row r="12155">
      <c r="A12155" s="12" t="str">
        <f>IFERROR(__xludf.DUMMYFUNCTION("TEXTJOIN("";"", TRUE, FILTER(CID!$B$2:$B$14794, CID!B12155=CID!$D$2:$D$14794))"),"#N/A")</f>
        <v>#N/A</v>
      </c>
      <c r="B12155" s="12" t="str">
        <f>IFERROR(__xludf.DUMMYFUNCTION("TEXTJOIN(""; "", TRUE, FILTER(CID!B12155:B14794, REGEXMATCH(CID!D12155:D14794, TEXTJOIN(""|"", TRUE, SPLIT(A12155, "";"")))))"),"#N/A")</f>
        <v>#N/A</v>
      </c>
    </row>
    <row r="12156">
      <c r="A12156" s="12" t="str">
        <f>IFERROR(__xludf.DUMMYFUNCTION("TEXTJOIN("";"", TRUE, FILTER(CID!$B$2:$B$14794, CID!B12156=CID!$D$2:$D$14794))"),"#N/A")</f>
        <v>#N/A</v>
      </c>
      <c r="B12156" s="12" t="str">
        <f>IFERROR(__xludf.DUMMYFUNCTION("TEXTJOIN(""; "", TRUE, FILTER(CID!B12156:B14794, REGEXMATCH(CID!D12156:D14794, TEXTJOIN(""|"", TRUE, SPLIT(A12156, "";"")))))"),"#N/A")</f>
        <v>#N/A</v>
      </c>
    </row>
    <row r="12157">
      <c r="A12157" s="12" t="str">
        <f>IFERROR(__xludf.DUMMYFUNCTION("TEXTJOIN("";"", TRUE, FILTER(CID!$B$2:$B$14794, CID!B12157=CID!$D$2:$D$14794))"),"#N/A")</f>
        <v>#N/A</v>
      </c>
      <c r="B12157" s="12" t="str">
        <f>IFERROR(__xludf.DUMMYFUNCTION("TEXTJOIN(""; "", TRUE, FILTER(CID!B12157:B14794, REGEXMATCH(CID!D12157:D14794, TEXTJOIN(""|"", TRUE, SPLIT(A12157, "";"")))))"),"#N/A")</f>
        <v>#N/A</v>
      </c>
    </row>
    <row r="12158">
      <c r="A12158" s="12" t="str">
        <f>IFERROR(__xludf.DUMMYFUNCTION("TEXTJOIN("";"", TRUE, FILTER(CID!$B$2:$B$14794, CID!B12158=CID!$D$2:$D$14794))"),"#N/A")</f>
        <v>#N/A</v>
      </c>
      <c r="B12158" s="12" t="str">
        <f>IFERROR(__xludf.DUMMYFUNCTION("TEXTJOIN(""; "", TRUE, FILTER(CID!B12158:B14794, REGEXMATCH(CID!D12158:D14794, TEXTJOIN(""|"", TRUE, SPLIT(A12158, "";"")))))"),"#N/A")</f>
        <v>#N/A</v>
      </c>
    </row>
    <row r="12159">
      <c r="A12159" s="12" t="str">
        <f>IFERROR(__xludf.DUMMYFUNCTION("TEXTJOIN("";"", TRUE, FILTER(CID!$B$2:$B$14794, CID!B12159=CID!$D$2:$D$14794))"),"#N/A")</f>
        <v>#N/A</v>
      </c>
      <c r="B12159" s="12" t="str">
        <f>IFERROR(__xludf.DUMMYFUNCTION("TEXTJOIN(""; "", TRUE, FILTER(CID!B12159:B14794, REGEXMATCH(CID!D12159:D14794, TEXTJOIN(""|"", TRUE, SPLIT(A12159, "";"")))))"),"#N/A")</f>
        <v>#N/A</v>
      </c>
    </row>
    <row r="12160">
      <c r="A12160" s="12" t="str">
        <f>IFERROR(__xludf.DUMMYFUNCTION("TEXTJOIN("";"", TRUE, FILTER(CID!$B$2:$B$14794, CID!B12160=CID!$D$2:$D$14794))"),"#N/A")</f>
        <v>#N/A</v>
      </c>
      <c r="B12160" s="12" t="str">
        <f>IFERROR(__xludf.DUMMYFUNCTION("TEXTJOIN(""; "", TRUE, FILTER(CID!B12160:B14794, REGEXMATCH(CID!D12160:D14794, TEXTJOIN(""|"", TRUE, SPLIT(A12160, "";"")))))"),"#N/A")</f>
        <v>#N/A</v>
      </c>
    </row>
    <row r="12161">
      <c r="A12161" s="12" t="str">
        <f>IFERROR(__xludf.DUMMYFUNCTION("TEXTJOIN("";"", TRUE, FILTER(CID!$B$2:$B$14794, CID!B12161=CID!$D$2:$D$14794))"),"#N/A")</f>
        <v>#N/A</v>
      </c>
      <c r="B12161" s="12" t="str">
        <f>IFERROR(__xludf.DUMMYFUNCTION("TEXTJOIN(""; "", TRUE, FILTER(CID!B12161:B14794, REGEXMATCH(CID!D12161:D14794, TEXTJOIN(""|"", TRUE, SPLIT(A12161, "";"")))))"),"#N/A")</f>
        <v>#N/A</v>
      </c>
    </row>
    <row r="12162">
      <c r="A12162" s="12" t="str">
        <f>IFERROR(__xludf.DUMMYFUNCTION("TEXTJOIN("";"", TRUE, FILTER(CID!$B$2:$B$14794, CID!B12162=CID!$D$2:$D$14794))"),"#N/A")</f>
        <v>#N/A</v>
      </c>
      <c r="B12162" s="12" t="str">
        <f>IFERROR(__xludf.DUMMYFUNCTION("TEXTJOIN(""; "", TRUE, FILTER(CID!B12162:B14794, REGEXMATCH(CID!D12162:D14794, TEXTJOIN(""|"", TRUE, SPLIT(A12162, "";"")))))"),"#N/A")</f>
        <v>#N/A</v>
      </c>
    </row>
    <row r="12163">
      <c r="A12163" s="12" t="str">
        <f>IFERROR(__xludf.DUMMYFUNCTION("TEXTJOIN("";"", TRUE, FILTER(CID!$B$2:$B$14794, CID!B12163=CID!$D$2:$D$14794))"),"#N/A")</f>
        <v>#N/A</v>
      </c>
      <c r="B12163" s="12" t="str">
        <f>IFERROR(__xludf.DUMMYFUNCTION("TEXTJOIN(""; "", TRUE, FILTER(CID!B12163:B14794, REGEXMATCH(CID!D12163:D14794, TEXTJOIN(""|"", TRUE, SPLIT(A12163, "";"")))))"),"#N/A")</f>
        <v>#N/A</v>
      </c>
    </row>
    <row r="12164">
      <c r="A12164" s="12" t="str">
        <f>IFERROR(__xludf.DUMMYFUNCTION("TEXTJOIN("";"", TRUE, FILTER(CID!$B$2:$B$14794, CID!B12164=CID!$D$2:$D$14794))"),"#N/A")</f>
        <v>#N/A</v>
      </c>
      <c r="B12164" s="12" t="str">
        <f>IFERROR(__xludf.DUMMYFUNCTION("TEXTJOIN(""; "", TRUE, FILTER(CID!B12164:B14794, REGEXMATCH(CID!D12164:D14794, TEXTJOIN(""|"", TRUE, SPLIT(A12164, "";"")))))"),"#N/A")</f>
        <v>#N/A</v>
      </c>
    </row>
    <row r="12165">
      <c r="A12165" s="12" t="str">
        <f>IFERROR(__xludf.DUMMYFUNCTION("TEXTJOIN("";"", TRUE, FILTER(CID!$B$2:$B$14794, CID!B12165=CID!$D$2:$D$14794))"),"#N/A")</f>
        <v>#N/A</v>
      </c>
      <c r="B12165" s="12" t="str">
        <f>IFERROR(__xludf.DUMMYFUNCTION("TEXTJOIN(""; "", TRUE, FILTER(CID!B12165:B14794, REGEXMATCH(CID!D12165:D14794, TEXTJOIN(""|"", TRUE, SPLIT(A12165, "";"")))))"),"#N/A")</f>
        <v>#N/A</v>
      </c>
    </row>
    <row r="12166">
      <c r="A12166" s="12" t="str">
        <f>IFERROR(__xludf.DUMMYFUNCTION("TEXTJOIN("";"", TRUE, FILTER(CID!$B$2:$B$14794, CID!B12166=CID!$D$2:$D$14794))"),"#N/A")</f>
        <v>#N/A</v>
      </c>
      <c r="B12166" s="12" t="str">
        <f>IFERROR(__xludf.DUMMYFUNCTION("TEXTJOIN(""; "", TRUE, FILTER(CID!B12166:B14794, REGEXMATCH(CID!D12166:D14794, TEXTJOIN(""|"", TRUE, SPLIT(A12166, "";"")))))"),"#N/A")</f>
        <v>#N/A</v>
      </c>
    </row>
    <row r="12167">
      <c r="A12167" s="12" t="str">
        <f>IFERROR(__xludf.DUMMYFUNCTION("TEXTJOIN("";"", TRUE, FILTER(CID!$B$2:$B$14794, CID!B12167=CID!$D$2:$D$14794))"),"#N/A")</f>
        <v>#N/A</v>
      </c>
      <c r="B12167" s="12" t="str">
        <f>IFERROR(__xludf.DUMMYFUNCTION("TEXTJOIN(""; "", TRUE, FILTER(CID!B12167:B14794, REGEXMATCH(CID!D12167:D14794, TEXTJOIN(""|"", TRUE, SPLIT(A12167, "";"")))))"),"#N/A")</f>
        <v>#N/A</v>
      </c>
    </row>
    <row r="12168">
      <c r="A12168" s="12" t="str">
        <f>IFERROR(__xludf.DUMMYFUNCTION("TEXTJOIN("";"", TRUE, FILTER(CID!$B$2:$B$14794, CID!B12168=CID!$D$2:$D$14794))"),"#N/A")</f>
        <v>#N/A</v>
      </c>
      <c r="B12168" s="12" t="str">
        <f>IFERROR(__xludf.DUMMYFUNCTION("TEXTJOIN(""; "", TRUE, FILTER(CID!B12168:B14794, REGEXMATCH(CID!D12168:D14794, TEXTJOIN(""|"", TRUE, SPLIT(A12168, "";"")))))"),"#N/A")</f>
        <v>#N/A</v>
      </c>
    </row>
    <row r="12169">
      <c r="A12169" s="12" t="str">
        <f>IFERROR(__xludf.DUMMYFUNCTION("TEXTJOIN("";"", TRUE, FILTER(CID!$B$2:$B$14794, CID!B12169=CID!$D$2:$D$14794))"),"#N/A")</f>
        <v>#N/A</v>
      </c>
      <c r="B12169" s="12" t="str">
        <f>IFERROR(__xludf.DUMMYFUNCTION("TEXTJOIN(""; "", TRUE, FILTER(CID!B12169:B14794, REGEXMATCH(CID!D12169:D14794, TEXTJOIN(""|"", TRUE, SPLIT(A12169, "";"")))))"),"#N/A")</f>
        <v>#N/A</v>
      </c>
    </row>
    <row r="12170">
      <c r="A12170" s="12" t="str">
        <f>IFERROR(__xludf.DUMMYFUNCTION("TEXTJOIN("";"", TRUE, FILTER(CID!$B$2:$B$14794, CID!B12170=CID!$D$2:$D$14794))"),"#N/A")</f>
        <v>#N/A</v>
      </c>
      <c r="B12170" s="12" t="str">
        <f>IFERROR(__xludf.DUMMYFUNCTION("TEXTJOIN(""; "", TRUE, FILTER(CID!B12170:B14794, REGEXMATCH(CID!D12170:D14794, TEXTJOIN(""|"", TRUE, SPLIT(A12170, "";"")))))"),"#N/A")</f>
        <v>#N/A</v>
      </c>
    </row>
    <row r="12171">
      <c r="A12171" s="12" t="str">
        <f>IFERROR(__xludf.DUMMYFUNCTION("TEXTJOIN("";"", TRUE, FILTER(CID!$B$2:$B$14794, CID!B12171=CID!$D$2:$D$14794))"),"#N/A")</f>
        <v>#N/A</v>
      </c>
      <c r="B12171" s="12" t="str">
        <f>IFERROR(__xludf.DUMMYFUNCTION("TEXTJOIN(""; "", TRUE, FILTER(CID!B12171:B14794, REGEXMATCH(CID!D12171:D14794, TEXTJOIN(""|"", TRUE, SPLIT(A12171, "";"")))))"),"#N/A")</f>
        <v>#N/A</v>
      </c>
    </row>
    <row r="12172">
      <c r="A12172" s="12" t="str">
        <f>IFERROR(__xludf.DUMMYFUNCTION("TEXTJOIN("";"", TRUE, FILTER(CID!$B$2:$B$14794, CID!B12172=CID!$D$2:$D$14794))"),"#N/A")</f>
        <v>#N/A</v>
      </c>
      <c r="B12172" s="12" t="str">
        <f>IFERROR(__xludf.DUMMYFUNCTION("TEXTJOIN(""; "", TRUE, FILTER(CID!B12172:B14794, REGEXMATCH(CID!D12172:D14794, TEXTJOIN(""|"", TRUE, SPLIT(A12172, "";"")))))"),"#N/A")</f>
        <v>#N/A</v>
      </c>
    </row>
    <row r="12173">
      <c r="A12173" s="12" t="str">
        <f>IFERROR(__xludf.DUMMYFUNCTION("TEXTJOIN("";"", TRUE, FILTER(CID!$B$2:$B$14794, CID!B12173=CID!$D$2:$D$14794))"),"#N/A")</f>
        <v>#N/A</v>
      </c>
      <c r="B12173" s="12" t="str">
        <f>IFERROR(__xludf.DUMMYFUNCTION("TEXTJOIN(""; "", TRUE, FILTER(CID!B12173:B14794, REGEXMATCH(CID!D12173:D14794, TEXTJOIN(""|"", TRUE, SPLIT(A12173, "";"")))))"),"#N/A")</f>
        <v>#N/A</v>
      </c>
    </row>
    <row r="12174">
      <c r="A12174" s="12" t="str">
        <f>IFERROR(__xludf.DUMMYFUNCTION("TEXTJOIN("";"", TRUE, FILTER(CID!$B$2:$B$14794, CID!B12174=CID!$D$2:$D$14794))"),"#N/A")</f>
        <v>#N/A</v>
      </c>
      <c r="B12174" s="12" t="str">
        <f>IFERROR(__xludf.DUMMYFUNCTION("TEXTJOIN(""; "", TRUE, FILTER(CID!B12174:B14794, REGEXMATCH(CID!D12174:D14794, TEXTJOIN(""|"", TRUE, SPLIT(A12174, "";"")))))"),"#N/A")</f>
        <v>#N/A</v>
      </c>
    </row>
    <row r="12175">
      <c r="A12175" s="12" t="str">
        <f>IFERROR(__xludf.DUMMYFUNCTION("TEXTJOIN("";"", TRUE, FILTER(CID!$B$2:$B$14794, CID!B12175=CID!$D$2:$D$14794))"),"#N/A")</f>
        <v>#N/A</v>
      </c>
      <c r="B12175" s="12" t="str">
        <f>IFERROR(__xludf.DUMMYFUNCTION("TEXTJOIN(""; "", TRUE, FILTER(CID!B12175:B14794, REGEXMATCH(CID!D12175:D14794, TEXTJOIN(""|"", TRUE, SPLIT(A12175, "";"")))))"),"#N/A")</f>
        <v>#N/A</v>
      </c>
    </row>
    <row r="12176">
      <c r="A12176" s="12" t="str">
        <f>IFERROR(__xludf.DUMMYFUNCTION("TEXTJOIN("";"", TRUE, FILTER(CID!$B$2:$B$14794, CID!B12176=CID!$D$2:$D$14794))"),"#N/A")</f>
        <v>#N/A</v>
      </c>
      <c r="B12176" s="12" t="str">
        <f>IFERROR(__xludf.DUMMYFUNCTION("TEXTJOIN(""; "", TRUE, FILTER(CID!B12176:B14794, REGEXMATCH(CID!D12176:D14794, TEXTJOIN(""|"", TRUE, SPLIT(A12176, "";"")))))"),"#N/A")</f>
        <v>#N/A</v>
      </c>
    </row>
    <row r="12177">
      <c r="A12177" s="12" t="str">
        <f>IFERROR(__xludf.DUMMYFUNCTION("TEXTJOIN("";"", TRUE, FILTER(CID!$B$2:$B$14794, CID!B12177=CID!$D$2:$D$14794))"),"#N/A")</f>
        <v>#N/A</v>
      </c>
      <c r="B12177" s="12" t="str">
        <f>IFERROR(__xludf.DUMMYFUNCTION("TEXTJOIN(""; "", TRUE, FILTER(CID!B12177:B14794, REGEXMATCH(CID!D12177:D14794, TEXTJOIN(""|"", TRUE, SPLIT(A12177, "";"")))))"),"#N/A")</f>
        <v>#N/A</v>
      </c>
    </row>
    <row r="12178">
      <c r="A12178" s="12" t="str">
        <f>IFERROR(__xludf.DUMMYFUNCTION("TEXTJOIN("";"", TRUE, FILTER(CID!$B$2:$B$14794, CID!B12178=CID!$D$2:$D$14794))"),"#N/A")</f>
        <v>#N/A</v>
      </c>
      <c r="B12178" s="12" t="str">
        <f>IFERROR(__xludf.DUMMYFUNCTION("TEXTJOIN(""; "", TRUE, FILTER(CID!B12178:B14794, REGEXMATCH(CID!D12178:D14794, TEXTJOIN(""|"", TRUE, SPLIT(A12178, "";"")))))"),"#N/A")</f>
        <v>#N/A</v>
      </c>
    </row>
    <row r="12179">
      <c r="A12179" s="12" t="str">
        <f>IFERROR(__xludf.DUMMYFUNCTION("TEXTJOIN("";"", TRUE, FILTER(CID!$B$2:$B$14794, CID!B12179=CID!$D$2:$D$14794))"),"#N/A")</f>
        <v>#N/A</v>
      </c>
      <c r="B12179" s="12" t="str">
        <f>IFERROR(__xludf.DUMMYFUNCTION("TEXTJOIN(""; "", TRUE, FILTER(CID!B12179:B14794, REGEXMATCH(CID!D12179:D14794, TEXTJOIN(""|"", TRUE, SPLIT(A12179, "";"")))))"),"#N/A")</f>
        <v>#N/A</v>
      </c>
    </row>
    <row r="12180">
      <c r="A12180" s="12" t="str">
        <f>IFERROR(__xludf.DUMMYFUNCTION("TEXTJOIN("";"", TRUE, FILTER(CID!$B$2:$B$14794, CID!B12180=CID!$D$2:$D$14794))"),"#N/A")</f>
        <v>#N/A</v>
      </c>
      <c r="B12180" s="12" t="str">
        <f>IFERROR(__xludf.DUMMYFUNCTION("TEXTJOIN(""; "", TRUE, FILTER(CID!B12180:B14794, REGEXMATCH(CID!D12180:D14794, TEXTJOIN(""|"", TRUE, SPLIT(A12180, "";"")))))"),"#N/A")</f>
        <v>#N/A</v>
      </c>
    </row>
    <row r="12181">
      <c r="A12181" s="12" t="str">
        <f>IFERROR(__xludf.DUMMYFUNCTION("TEXTJOIN("";"", TRUE, FILTER(CID!$B$2:$B$14794, CID!B12181=CID!$D$2:$D$14794))"),"#N/A")</f>
        <v>#N/A</v>
      </c>
      <c r="B12181" s="12" t="str">
        <f>IFERROR(__xludf.DUMMYFUNCTION("TEXTJOIN(""; "", TRUE, FILTER(CID!B12181:B14794, REGEXMATCH(CID!D12181:D14794, TEXTJOIN(""|"", TRUE, SPLIT(A12181, "";"")))))"),"#N/A")</f>
        <v>#N/A</v>
      </c>
    </row>
    <row r="12182">
      <c r="A12182" s="12" t="str">
        <f>IFERROR(__xludf.DUMMYFUNCTION("TEXTJOIN("";"", TRUE, FILTER(CID!$B$2:$B$14794, CID!B12182=CID!$D$2:$D$14794))"),"#N/A")</f>
        <v>#N/A</v>
      </c>
      <c r="B12182" s="12" t="str">
        <f>IFERROR(__xludf.DUMMYFUNCTION("TEXTJOIN(""; "", TRUE, FILTER(CID!B12182:B14794, REGEXMATCH(CID!D12182:D14794, TEXTJOIN(""|"", TRUE, SPLIT(A12182, "";"")))))"),"#N/A")</f>
        <v>#N/A</v>
      </c>
    </row>
    <row r="12183">
      <c r="A12183" s="12" t="str">
        <f>IFERROR(__xludf.DUMMYFUNCTION("TEXTJOIN("";"", TRUE, FILTER(CID!$B$2:$B$14794, CID!B12183=CID!$D$2:$D$14794))"),"#N/A")</f>
        <v>#N/A</v>
      </c>
      <c r="B12183" s="12" t="str">
        <f>IFERROR(__xludf.DUMMYFUNCTION("TEXTJOIN(""; "", TRUE, FILTER(CID!B12183:B14794, REGEXMATCH(CID!D12183:D14794, TEXTJOIN(""|"", TRUE, SPLIT(A12183, "";"")))))"),"#N/A")</f>
        <v>#N/A</v>
      </c>
    </row>
    <row r="12184">
      <c r="A12184" s="12" t="str">
        <f>IFERROR(__xludf.DUMMYFUNCTION("TEXTJOIN("";"", TRUE, FILTER(CID!$B$2:$B$14794, CID!B12184=CID!$D$2:$D$14794))"),"#N/A")</f>
        <v>#N/A</v>
      </c>
      <c r="B12184" s="12" t="str">
        <f>IFERROR(__xludf.DUMMYFUNCTION("TEXTJOIN(""; "", TRUE, FILTER(CID!B12184:B14794, REGEXMATCH(CID!D12184:D14794, TEXTJOIN(""|"", TRUE, SPLIT(A12184, "";"")))))"),"#N/A")</f>
        <v>#N/A</v>
      </c>
    </row>
    <row r="12185">
      <c r="A12185" s="12" t="str">
        <f>IFERROR(__xludf.DUMMYFUNCTION("TEXTJOIN("";"", TRUE, FILTER(CID!$B$2:$B$14794, CID!B12185=CID!$D$2:$D$14794))"),"#N/A")</f>
        <v>#N/A</v>
      </c>
      <c r="B12185" s="12" t="str">
        <f>IFERROR(__xludf.DUMMYFUNCTION("TEXTJOIN(""; "", TRUE, FILTER(CID!B12185:B14794, REGEXMATCH(CID!D12185:D14794, TEXTJOIN(""|"", TRUE, SPLIT(A12185, "";"")))))"),"#N/A")</f>
        <v>#N/A</v>
      </c>
    </row>
    <row r="12186">
      <c r="A12186" s="12" t="str">
        <f>IFERROR(__xludf.DUMMYFUNCTION("TEXTJOIN("";"", TRUE, FILTER(CID!$B$2:$B$14794, CID!B12186=CID!$D$2:$D$14794))"),"#N/A")</f>
        <v>#N/A</v>
      </c>
      <c r="B12186" s="12" t="str">
        <f>IFERROR(__xludf.DUMMYFUNCTION("TEXTJOIN(""; "", TRUE, FILTER(CID!B12186:B14794, REGEXMATCH(CID!D12186:D14794, TEXTJOIN(""|"", TRUE, SPLIT(A12186, "";"")))))"),"#N/A")</f>
        <v>#N/A</v>
      </c>
    </row>
    <row r="12187">
      <c r="A12187" s="12" t="str">
        <f>IFERROR(__xludf.DUMMYFUNCTION("TEXTJOIN("";"", TRUE, FILTER(CID!$B$2:$B$14794, CID!B12187=CID!$D$2:$D$14794))"),"#N/A")</f>
        <v>#N/A</v>
      </c>
      <c r="B12187" s="12" t="str">
        <f>IFERROR(__xludf.DUMMYFUNCTION("TEXTJOIN(""; "", TRUE, FILTER(CID!B12187:B14794, REGEXMATCH(CID!D12187:D14794, TEXTJOIN(""|"", TRUE, SPLIT(A12187, "";"")))))"),"#N/A")</f>
        <v>#N/A</v>
      </c>
    </row>
    <row r="12188">
      <c r="A12188" s="12" t="str">
        <f>IFERROR(__xludf.DUMMYFUNCTION("TEXTJOIN("";"", TRUE, FILTER(CID!$B$2:$B$14794, CID!B12188=CID!$D$2:$D$14794))"),"#N/A")</f>
        <v>#N/A</v>
      </c>
      <c r="B12188" s="12" t="str">
        <f>IFERROR(__xludf.DUMMYFUNCTION("TEXTJOIN(""; "", TRUE, FILTER(CID!B12188:B14794, REGEXMATCH(CID!D12188:D14794, TEXTJOIN(""|"", TRUE, SPLIT(A12188, "";"")))))"),"#N/A")</f>
        <v>#N/A</v>
      </c>
    </row>
    <row r="12189">
      <c r="A12189" s="12" t="str">
        <f>IFERROR(__xludf.DUMMYFUNCTION("TEXTJOIN("";"", TRUE, FILTER(CID!$B$2:$B$14794, CID!B12189=CID!$D$2:$D$14794))"),"#N/A")</f>
        <v>#N/A</v>
      </c>
      <c r="B12189" s="12" t="str">
        <f>IFERROR(__xludf.DUMMYFUNCTION("TEXTJOIN(""; "", TRUE, FILTER(CID!B12189:B14794, REGEXMATCH(CID!D12189:D14794, TEXTJOIN(""|"", TRUE, SPLIT(A12189, "";"")))))"),"#N/A")</f>
        <v>#N/A</v>
      </c>
    </row>
    <row r="12190">
      <c r="A12190" s="12" t="str">
        <f>IFERROR(__xludf.DUMMYFUNCTION("TEXTJOIN("";"", TRUE, FILTER(CID!$B$2:$B$14794, CID!B12190=CID!$D$2:$D$14794))"),"#N/A")</f>
        <v>#N/A</v>
      </c>
      <c r="B12190" s="12" t="str">
        <f>IFERROR(__xludf.DUMMYFUNCTION("TEXTJOIN(""; "", TRUE, FILTER(CID!B12190:B14794, REGEXMATCH(CID!D12190:D14794, TEXTJOIN(""|"", TRUE, SPLIT(A12190, "";"")))))"),"#N/A")</f>
        <v>#N/A</v>
      </c>
    </row>
    <row r="12191">
      <c r="A12191" s="12" t="str">
        <f>IFERROR(__xludf.DUMMYFUNCTION("TEXTJOIN("";"", TRUE, FILTER(CID!$B$2:$B$14794, CID!B12191=CID!$D$2:$D$14794))"),"#N/A")</f>
        <v>#N/A</v>
      </c>
      <c r="B12191" s="12" t="str">
        <f>IFERROR(__xludf.DUMMYFUNCTION("TEXTJOIN(""; "", TRUE, FILTER(CID!B12191:B14794, REGEXMATCH(CID!D12191:D14794, TEXTJOIN(""|"", TRUE, SPLIT(A12191, "";"")))))"),"#N/A")</f>
        <v>#N/A</v>
      </c>
    </row>
    <row r="12192">
      <c r="A12192" s="12" t="str">
        <f>IFERROR(__xludf.DUMMYFUNCTION("TEXTJOIN("";"", TRUE, FILTER(CID!$B$2:$B$14794, CID!B12192=CID!$D$2:$D$14794))"),"#N/A")</f>
        <v>#N/A</v>
      </c>
      <c r="B12192" s="12" t="str">
        <f>IFERROR(__xludf.DUMMYFUNCTION("TEXTJOIN(""; "", TRUE, FILTER(CID!B12192:B14794, REGEXMATCH(CID!D12192:D14794, TEXTJOIN(""|"", TRUE, SPLIT(A12192, "";"")))))"),"#N/A")</f>
        <v>#N/A</v>
      </c>
    </row>
    <row r="12193">
      <c r="A12193" s="12" t="str">
        <f>IFERROR(__xludf.DUMMYFUNCTION("TEXTJOIN("";"", TRUE, FILTER(CID!$B$2:$B$14794, CID!B12193=CID!$D$2:$D$14794))"),"#N/A")</f>
        <v>#N/A</v>
      </c>
      <c r="B12193" s="12" t="str">
        <f>IFERROR(__xludf.DUMMYFUNCTION("TEXTJOIN(""; "", TRUE, FILTER(CID!B12193:B14794, REGEXMATCH(CID!D12193:D14794, TEXTJOIN(""|"", TRUE, SPLIT(A12193, "";"")))))"),"#N/A")</f>
        <v>#N/A</v>
      </c>
    </row>
    <row r="12194">
      <c r="A12194" s="12" t="str">
        <f>IFERROR(__xludf.DUMMYFUNCTION("TEXTJOIN("";"", TRUE, FILTER(CID!$B$2:$B$14794, CID!B12194=CID!$D$2:$D$14794))"),"#N/A")</f>
        <v>#N/A</v>
      </c>
      <c r="B12194" s="12" t="str">
        <f>IFERROR(__xludf.DUMMYFUNCTION("TEXTJOIN(""; "", TRUE, FILTER(CID!B12194:B14794, REGEXMATCH(CID!D12194:D14794, TEXTJOIN(""|"", TRUE, SPLIT(A12194, "";"")))))"),"#N/A")</f>
        <v>#N/A</v>
      </c>
    </row>
    <row r="12195">
      <c r="A12195" s="12" t="str">
        <f>IFERROR(__xludf.DUMMYFUNCTION("TEXTJOIN("";"", TRUE, FILTER(CID!$B$2:$B$14794, CID!B12195=CID!$D$2:$D$14794))"),"#N/A")</f>
        <v>#N/A</v>
      </c>
      <c r="B12195" s="12" t="str">
        <f>IFERROR(__xludf.DUMMYFUNCTION("TEXTJOIN(""; "", TRUE, FILTER(CID!B12195:B14794, REGEXMATCH(CID!D12195:D14794, TEXTJOIN(""|"", TRUE, SPLIT(A12195, "";"")))))"),"#N/A")</f>
        <v>#N/A</v>
      </c>
    </row>
    <row r="12196">
      <c r="A12196" s="12" t="str">
        <f>IFERROR(__xludf.DUMMYFUNCTION("TEXTJOIN("";"", TRUE, FILTER(CID!$B$2:$B$14794, CID!B12196=CID!$D$2:$D$14794))"),"#N/A")</f>
        <v>#N/A</v>
      </c>
      <c r="B12196" s="12" t="str">
        <f>IFERROR(__xludf.DUMMYFUNCTION("TEXTJOIN(""; "", TRUE, FILTER(CID!B12196:B14794, REGEXMATCH(CID!D12196:D14794, TEXTJOIN(""|"", TRUE, SPLIT(A12196, "";"")))))"),"#N/A")</f>
        <v>#N/A</v>
      </c>
    </row>
    <row r="12197">
      <c r="A12197" s="12" t="str">
        <f>IFERROR(__xludf.DUMMYFUNCTION("TEXTJOIN("";"", TRUE, FILTER(CID!$B$2:$B$14794, CID!B12197=CID!$D$2:$D$14794))"),"#N/A")</f>
        <v>#N/A</v>
      </c>
      <c r="B12197" s="12" t="str">
        <f>IFERROR(__xludf.DUMMYFUNCTION("TEXTJOIN(""; "", TRUE, FILTER(CID!B12197:B14794, REGEXMATCH(CID!D12197:D14794, TEXTJOIN(""|"", TRUE, SPLIT(A12197, "";"")))))"),"#N/A")</f>
        <v>#N/A</v>
      </c>
    </row>
    <row r="12198">
      <c r="A12198" s="12" t="str">
        <f>IFERROR(__xludf.DUMMYFUNCTION("TEXTJOIN("";"", TRUE, FILTER(CID!$B$2:$B$14794, CID!B12198=CID!$D$2:$D$14794))"),"#N/A")</f>
        <v>#N/A</v>
      </c>
      <c r="B12198" s="12" t="str">
        <f>IFERROR(__xludf.DUMMYFUNCTION("TEXTJOIN(""; "", TRUE, FILTER(CID!B12198:B14794, REGEXMATCH(CID!D12198:D14794, TEXTJOIN(""|"", TRUE, SPLIT(A12198, "";"")))))"),"#N/A")</f>
        <v>#N/A</v>
      </c>
    </row>
    <row r="12199">
      <c r="A12199" s="12" t="str">
        <f>IFERROR(__xludf.DUMMYFUNCTION("TEXTJOIN("";"", TRUE, FILTER(CID!$B$2:$B$14794, CID!B12199=CID!$D$2:$D$14794))"),"#N/A")</f>
        <v>#N/A</v>
      </c>
      <c r="B12199" s="12" t="str">
        <f>IFERROR(__xludf.DUMMYFUNCTION("TEXTJOIN(""; "", TRUE, FILTER(CID!B12199:B14794, REGEXMATCH(CID!D12199:D14794, TEXTJOIN(""|"", TRUE, SPLIT(A12199, "";"")))))"),"#N/A")</f>
        <v>#N/A</v>
      </c>
    </row>
    <row r="12200">
      <c r="A12200" s="12" t="str">
        <f>IFERROR(__xludf.DUMMYFUNCTION("TEXTJOIN("";"", TRUE, FILTER(CID!$B$2:$B$14794, CID!B12200=CID!$D$2:$D$14794))"),"#N/A")</f>
        <v>#N/A</v>
      </c>
      <c r="B12200" s="12" t="str">
        <f>IFERROR(__xludf.DUMMYFUNCTION("TEXTJOIN(""; "", TRUE, FILTER(CID!B12200:B14794, REGEXMATCH(CID!D12200:D14794, TEXTJOIN(""|"", TRUE, SPLIT(A12200, "";"")))))"),"#N/A")</f>
        <v>#N/A</v>
      </c>
    </row>
    <row r="12201">
      <c r="A12201" s="12" t="str">
        <f>IFERROR(__xludf.DUMMYFUNCTION("TEXTJOIN("";"", TRUE, FILTER(CID!$B$2:$B$14794, CID!B12201=CID!$D$2:$D$14794))"),"#N/A")</f>
        <v>#N/A</v>
      </c>
      <c r="B12201" s="12" t="str">
        <f>IFERROR(__xludf.DUMMYFUNCTION("TEXTJOIN(""; "", TRUE, FILTER(CID!B12201:B14794, REGEXMATCH(CID!D12201:D14794, TEXTJOIN(""|"", TRUE, SPLIT(A12201, "";"")))))"),"#N/A")</f>
        <v>#N/A</v>
      </c>
    </row>
    <row r="12202">
      <c r="A12202" s="12" t="str">
        <f>IFERROR(__xludf.DUMMYFUNCTION("TEXTJOIN("";"", TRUE, FILTER(CID!$B$2:$B$14794, CID!B12202=CID!$D$2:$D$14794))"),"#N/A")</f>
        <v>#N/A</v>
      </c>
      <c r="B12202" s="12" t="str">
        <f>IFERROR(__xludf.DUMMYFUNCTION("TEXTJOIN(""; "", TRUE, FILTER(CID!B12202:B14794, REGEXMATCH(CID!D12202:D14794, TEXTJOIN(""|"", TRUE, SPLIT(A12202, "";"")))))"),"#N/A")</f>
        <v>#N/A</v>
      </c>
    </row>
    <row r="12203">
      <c r="A12203" s="12" t="str">
        <f>IFERROR(__xludf.DUMMYFUNCTION("TEXTJOIN("";"", TRUE, FILTER(CID!$B$2:$B$14794, CID!B12203=CID!$D$2:$D$14794))"),"#N/A")</f>
        <v>#N/A</v>
      </c>
      <c r="B12203" s="12" t="str">
        <f>IFERROR(__xludf.DUMMYFUNCTION("TEXTJOIN(""; "", TRUE, FILTER(CID!B12203:B14794, REGEXMATCH(CID!D12203:D14794, TEXTJOIN(""|"", TRUE, SPLIT(A12203, "";"")))))"),"#N/A")</f>
        <v>#N/A</v>
      </c>
    </row>
    <row r="12204">
      <c r="A12204" s="12" t="str">
        <f>IFERROR(__xludf.DUMMYFUNCTION("TEXTJOIN("";"", TRUE, FILTER(CID!$B$2:$B$14794, CID!B12204=CID!$D$2:$D$14794))"),"#N/A")</f>
        <v>#N/A</v>
      </c>
      <c r="B12204" s="12" t="str">
        <f>IFERROR(__xludf.DUMMYFUNCTION("TEXTJOIN(""; "", TRUE, FILTER(CID!B12204:B14794, REGEXMATCH(CID!D12204:D14794, TEXTJOIN(""|"", TRUE, SPLIT(A12204, "";"")))))"),"#N/A")</f>
        <v>#N/A</v>
      </c>
    </row>
    <row r="12205">
      <c r="A12205" s="12" t="str">
        <f>IFERROR(__xludf.DUMMYFUNCTION("TEXTJOIN("";"", TRUE, FILTER(CID!$B$2:$B$14794, CID!B12205=CID!$D$2:$D$14794))"),"#N/A")</f>
        <v>#N/A</v>
      </c>
      <c r="B12205" s="12" t="str">
        <f>IFERROR(__xludf.DUMMYFUNCTION("TEXTJOIN(""; "", TRUE, FILTER(CID!B12205:B14794, REGEXMATCH(CID!D12205:D14794, TEXTJOIN(""|"", TRUE, SPLIT(A12205, "";"")))))"),"#N/A")</f>
        <v>#N/A</v>
      </c>
    </row>
    <row r="12206">
      <c r="A12206" s="12" t="str">
        <f>IFERROR(__xludf.DUMMYFUNCTION("TEXTJOIN("";"", TRUE, FILTER(CID!$B$2:$B$14794, CID!B12206=CID!$D$2:$D$14794))"),"#N/A")</f>
        <v>#N/A</v>
      </c>
      <c r="B12206" s="12" t="str">
        <f>IFERROR(__xludf.DUMMYFUNCTION("TEXTJOIN(""; "", TRUE, FILTER(CID!B12206:B14794, REGEXMATCH(CID!D12206:D14794, TEXTJOIN(""|"", TRUE, SPLIT(A12206, "";"")))))"),"#N/A")</f>
        <v>#N/A</v>
      </c>
    </row>
    <row r="12207">
      <c r="A12207" s="12" t="str">
        <f>IFERROR(__xludf.DUMMYFUNCTION("TEXTJOIN("";"", TRUE, FILTER(CID!$B$2:$B$14794, CID!B12207=CID!$D$2:$D$14794))"),"#N/A")</f>
        <v>#N/A</v>
      </c>
      <c r="B12207" s="12" t="str">
        <f>IFERROR(__xludf.DUMMYFUNCTION("TEXTJOIN(""; "", TRUE, FILTER(CID!B12207:B14794, REGEXMATCH(CID!D12207:D14794, TEXTJOIN(""|"", TRUE, SPLIT(A12207, "";"")))))"),"#N/A")</f>
        <v>#N/A</v>
      </c>
    </row>
    <row r="12208">
      <c r="A12208" s="12" t="str">
        <f>IFERROR(__xludf.DUMMYFUNCTION("TEXTJOIN("";"", TRUE, FILTER(CID!$B$2:$B$14794, CID!B12208=CID!$D$2:$D$14794))"),"#N/A")</f>
        <v>#N/A</v>
      </c>
      <c r="B12208" s="12" t="str">
        <f>IFERROR(__xludf.DUMMYFUNCTION("TEXTJOIN(""; "", TRUE, FILTER(CID!B12208:B14794, REGEXMATCH(CID!D12208:D14794, TEXTJOIN(""|"", TRUE, SPLIT(A12208, "";"")))))"),"#N/A")</f>
        <v>#N/A</v>
      </c>
    </row>
    <row r="12209">
      <c r="A12209" s="12" t="str">
        <f>IFERROR(__xludf.DUMMYFUNCTION("TEXTJOIN("";"", TRUE, FILTER(CID!$B$2:$B$14794, CID!B12209=CID!$D$2:$D$14794))"),"#N/A")</f>
        <v>#N/A</v>
      </c>
      <c r="B12209" s="12" t="str">
        <f>IFERROR(__xludf.DUMMYFUNCTION("TEXTJOIN(""; "", TRUE, FILTER(CID!B12209:B14794, REGEXMATCH(CID!D12209:D14794, TEXTJOIN(""|"", TRUE, SPLIT(A12209, "";"")))))"),"#N/A")</f>
        <v>#N/A</v>
      </c>
    </row>
    <row r="12210">
      <c r="A12210" s="12" t="str">
        <f>IFERROR(__xludf.DUMMYFUNCTION("TEXTJOIN("";"", TRUE, FILTER(CID!$B$2:$B$14794, CID!B12210=CID!$D$2:$D$14794))"),"#N/A")</f>
        <v>#N/A</v>
      </c>
      <c r="B12210" s="12" t="str">
        <f>IFERROR(__xludf.DUMMYFUNCTION("TEXTJOIN(""; "", TRUE, FILTER(CID!B12210:B14794, REGEXMATCH(CID!D12210:D14794, TEXTJOIN(""|"", TRUE, SPLIT(A12210, "";"")))))"),"#N/A")</f>
        <v>#N/A</v>
      </c>
    </row>
    <row r="12211">
      <c r="A12211" s="12" t="str">
        <f>IFERROR(__xludf.DUMMYFUNCTION("TEXTJOIN("";"", TRUE, FILTER(CID!$B$2:$B$14794, CID!B12211=CID!$D$2:$D$14794))"),"#N/A")</f>
        <v>#N/A</v>
      </c>
      <c r="B12211" s="12" t="str">
        <f>IFERROR(__xludf.DUMMYFUNCTION("TEXTJOIN(""; "", TRUE, FILTER(CID!B12211:B14794, REGEXMATCH(CID!D12211:D14794, TEXTJOIN(""|"", TRUE, SPLIT(A12211, "";"")))))"),"#N/A")</f>
        <v>#N/A</v>
      </c>
    </row>
    <row r="12212">
      <c r="A12212" s="12" t="str">
        <f>IFERROR(__xludf.DUMMYFUNCTION("TEXTJOIN("";"", TRUE, FILTER(CID!$B$2:$B$14794, CID!B12212=CID!$D$2:$D$14794))"),"#N/A")</f>
        <v>#N/A</v>
      </c>
      <c r="B12212" s="12" t="str">
        <f>IFERROR(__xludf.DUMMYFUNCTION("TEXTJOIN(""; "", TRUE, FILTER(CID!B12212:B14794, REGEXMATCH(CID!D12212:D14794, TEXTJOIN(""|"", TRUE, SPLIT(A12212, "";"")))))"),"#N/A")</f>
        <v>#N/A</v>
      </c>
    </row>
    <row r="12213">
      <c r="A12213" s="12" t="str">
        <f>IFERROR(__xludf.DUMMYFUNCTION("TEXTJOIN("";"", TRUE, FILTER(CID!$B$2:$B$14794, CID!B12213=CID!$D$2:$D$14794))"),"#N/A")</f>
        <v>#N/A</v>
      </c>
      <c r="B12213" s="12" t="str">
        <f>IFERROR(__xludf.DUMMYFUNCTION("TEXTJOIN(""; "", TRUE, FILTER(CID!B12213:B14794, REGEXMATCH(CID!D12213:D14794, TEXTJOIN(""|"", TRUE, SPLIT(A12213, "";"")))))"),"#N/A")</f>
        <v>#N/A</v>
      </c>
    </row>
    <row r="12214">
      <c r="A12214" s="12" t="str">
        <f>IFERROR(__xludf.DUMMYFUNCTION("TEXTJOIN("";"", TRUE, FILTER(CID!$B$2:$B$14794, CID!B12214=CID!$D$2:$D$14794))"),"#N/A")</f>
        <v>#N/A</v>
      </c>
      <c r="B12214" s="12" t="str">
        <f>IFERROR(__xludf.DUMMYFUNCTION("TEXTJOIN(""; "", TRUE, FILTER(CID!B12214:B14794, REGEXMATCH(CID!D12214:D14794, TEXTJOIN(""|"", TRUE, SPLIT(A12214, "";"")))))"),"#N/A")</f>
        <v>#N/A</v>
      </c>
    </row>
    <row r="12215">
      <c r="A12215" s="12" t="str">
        <f>IFERROR(__xludf.DUMMYFUNCTION("TEXTJOIN("";"", TRUE, FILTER(CID!$B$2:$B$14794, CID!B12215=CID!$D$2:$D$14794))"),"#N/A")</f>
        <v>#N/A</v>
      </c>
      <c r="B12215" s="12" t="str">
        <f>IFERROR(__xludf.DUMMYFUNCTION("TEXTJOIN(""; "", TRUE, FILTER(CID!B12215:B14794, REGEXMATCH(CID!D12215:D14794, TEXTJOIN(""|"", TRUE, SPLIT(A12215, "";"")))))"),"#N/A")</f>
        <v>#N/A</v>
      </c>
    </row>
    <row r="12216">
      <c r="A12216" s="12" t="str">
        <f>IFERROR(__xludf.DUMMYFUNCTION("TEXTJOIN("";"", TRUE, FILTER(CID!$B$2:$B$14794, CID!B12216=CID!$D$2:$D$14794))"),"#N/A")</f>
        <v>#N/A</v>
      </c>
      <c r="B12216" s="12" t="str">
        <f>IFERROR(__xludf.DUMMYFUNCTION("TEXTJOIN(""; "", TRUE, FILTER(CID!B12216:B14794, REGEXMATCH(CID!D12216:D14794, TEXTJOIN(""|"", TRUE, SPLIT(A12216, "";"")))))"),"#N/A")</f>
        <v>#N/A</v>
      </c>
    </row>
    <row r="12217">
      <c r="A12217" s="12" t="str">
        <f>IFERROR(__xludf.DUMMYFUNCTION("TEXTJOIN("";"", TRUE, FILTER(CID!$B$2:$B$14794, CID!B12217=CID!$D$2:$D$14794))"),"#N/A")</f>
        <v>#N/A</v>
      </c>
      <c r="B12217" s="12" t="str">
        <f>IFERROR(__xludf.DUMMYFUNCTION("TEXTJOIN(""; "", TRUE, FILTER(CID!B12217:B14794, REGEXMATCH(CID!D12217:D14794, TEXTJOIN(""|"", TRUE, SPLIT(A12217, "";"")))))"),"#N/A")</f>
        <v>#N/A</v>
      </c>
    </row>
    <row r="12218">
      <c r="A12218" s="12" t="str">
        <f>IFERROR(__xludf.DUMMYFUNCTION("TEXTJOIN("";"", TRUE, FILTER(CID!$B$2:$B$14794, CID!B12218=CID!$D$2:$D$14794))"),"#N/A")</f>
        <v>#N/A</v>
      </c>
      <c r="B12218" s="12" t="str">
        <f>IFERROR(__xludf.DUMMYFUNCTION("TEXTJOIN(""; "", TRUE, FILTER(CID!B12218:B14794, REGEXMATCH(CID!D12218:D14794, TEXTJOIN(""|"", TRUE, SPLIT(A12218, "";"")))))"),"#N/A")</f>
        <v>#N/A</v>
      </c>
    </row>
    <row r="12219">
      <c r="A12219" s="12" t="str">
        <f>IFERROR(__xludf.DUMMYFUNCTION("TEXTJOIN("";"", TRUE, FILTER(CID!$B$2:$B$14794, CID!B12219=CID!$D$2:$D$14794))"),"#N/A")</f>
        <v>#N/A</v>
      </c>
      <c r="B12219" s="12" t="str">
        <f>IFERROR(__xludf.DUMMYFUNCTION("TEXTJOIN(""; "", TRUE, FILTER(CID!B12219:B14794, REGEXMATCH(CID!D12219:D14794, TEXTJOIN(""|"", TRUE, SPLIT(A12219, "";"")))))"),"#N/A")</f>
        <v>#N/A</v>
      </c>
    </row>
    <row r="12220">
      <c r="A12220" s="12" t="str">
        <f>IFERROR(__xludf.DUMMYFUNCTION("TEXTJOIN("";"", TRUE, FILTER(CID!$B$2:$B$14794, CID!B12220=CID!$D$2:$D$14794))"),"#N/A")</f>
        <v>#N/A</v>
      </c>
      <c r="B12220" s="12" t="str">
        <f>IFERROR(__xludf.DUMMYFUNCTION("TEXTJOIN(""; "", TRUE, FILTER(CID!B12220:B14794, REGEXMATCH(CID!D12220:D14794, TEXTJOIN(""|"", TRUE, SPLIT(A12220, "";"")))))"),"#N/A")</f>
        <v>#N/A</v>
      </c>
    </row>
    <row r="12221">
      <c r="A12221" s="12" t="str">
        <f>IFERROR(__xludf.DUMMYFUNCTION("TEXTJOIN("";"", TRUE, FILTER(CID!$B$2:$B$14794, CID!B12221=CID!$D$2:$D$14794))"),"#N/A")</f>
        <v>#N/A</v>
      </c>
      <c r="B12221" s="12" t="str">
        <f>IFERROR(__xludf.DUMMYFUNCTION("TEXTJOIN(""; "", TRUE, FILTER(CID!B12221:B14794, REGEXMATCH(CID!D12221:D14794, TEXTJOIN(""|"", TRUE, SPLIT(A12221, "";"")))))"),"#N/A")</f>
        <v>#N/A</v>
      </c>
    </row>
    <row r="12222">
      <c r="A12222" s="12" t="str">
        <f>IFERROR(__xludf.DUMMYFUNCTION("TEXTJOIN("";"", TRUE, FILTER(CID!$B$2:$B$14794, CID!B12222=CID!$D$2:$D$14794))"),"#N/A")</f>
        <v>#N/A</v>
      </c>
      <c r="B12222" s="12" t="str">
        <f>IFERROR(__xludf.DUMMYFUNCTION("TEXTJOIN(""; "", TRUE, FILTER(CID!B12222:B14794, REGEXMATCH(CID!D12222:D14794, TEXTJOIN(""|"", TRUE, SPLIT(A12222, "";"")))))"),"#N/A")</f>
        <v>#N/A</v>
      </c>
    </row>
    <row r="12223">
      <c r="A12223" s="12" t="str">
        <f>IFERROR(__xludf.DUMMYFUNCTION("TEXTJOIN("";"", TRUE, FILTER(CID!$B$2:$B$14794, CID!B12223=CID!$D$2:$D$14794))"),"#N/A")</f>
        <v>#N/A</v>
      </c>
      <c r="B12223" s="12" t="str">
        <f>IFERROR(__xludf.DUMMYFUNCTION("TEXTJOIN(""; "", TRUE, FILTER(CID!B12223:B14794, REGEXMATCH(CID!D12223:D14794, TEXTJOIN(""|"", TRUE, SPLIT(A12223, "";"")))))"),"#N/A")</f>
        <v>#N/A</v>
      </c>
    </row>
    <row r="12224">
      <c r="A12224" s="12" t="str">
        <f>IFERROR(__xludf.DUMMYFUNCTION("TEXTJOIN("";"", TRUE, FILTER(CID!$B$2:$B$14794, CID!B12224=CID!$D$2:$D$14794))"),"#N/A")</f>
        <v>#N/A</v>
      </c>
      <c r="B12224" s="12" t="str">
        <f>IFERROR(__xludf.DUMMYFUNCTION("TEXTJOIN(""; "", TRUE, FILTER(CID!B12224:B14794, REGEXMATCH(CID!D12224:D14794, TEXTJOIN(""|"", TRUE, SPLIT(A12224, "";"")))))"),"#N/A")</f>
        <v>#N/A</v>
      </c>
    </row>
    <row r="12225">
      <c r="A12225" s="12" t="str">
        <f>IFERROR(__xludf.DUMMYFUNCTION("TEXTJOIN("";"", TRUE, FILTER(CID!$B$2:$B$14794, CID!B12225=CID!$D$2:$D$14794))"),"#N/A")</f>
        <v>#N/A</v>
      </c>
      <c r="B12225" s="12" t="str">
        <f>IFERROR(__xludf.DUMMYFUNCTION("TEXTJOIN(""; "", TRUE, FILTER(CID!B12225:B14794, REGEXMATCH(CID!D12225:D14794, TEXTJOIN(""|"", TRUE, SPLIT(A12225, "";"")))))"),"#N/A")</f>
        <v>#N/A</v>
      </c>
    </row>
    <row r="12226">
      <c r="A12226" s="12" t="str">
        <f>IFERROR(__xludf.DUMMYFUNCTION("TEXTJOIN("";"", TRUE, FILTER(CID!$B$2:$B$14794, CID!B12226=CID!$D$2:$D$14794))"),"#N/A")</f>
        <v>#N/A</v>
      </c>
      <c r="B12226" s="12" t="str">
        <f>IFERROR(__xludf.DUMMYFUNCTION("TEXTJOIN(""; "", TRUE, FILTER(CID!B12226:B14794, REGEXMATCH(CID!D12226:D14794, TEXTJOIN(""|"", TRUE, SPLIT(A12226, "";"")))))"),"#N/A")</f>
        <v>#N/A</v>
      </c>
    </row>
    <row r="12227">
      <c r="A12227" s="12" t="str">
        <f>IFERROR(__xludf.DUMMYFUNCTION("TEXTJOIN("";"", TRUE, FILTER(CID!$B$2:$B$14794, CID!B12227=CID!$D$2:$D$14794))"),"#N/A")</f>
        <v>#N/A</v>
      </c>
      <c r="B12227" s="12" t="str">
        <f>IFERROR(__xludf.DUMMYFUNCTION("TEXTJOIN(""; "", TRUE, FILTER(CID!B12227:B14794, REGEXMATCH(CID!D12227:D14794, TEXTJOIN(""|"", TRUE, SPLIT(A12227, "";"")))))"),"#N/A")</f>
        <v>#N/A</v>
      </c>
    </row>
    <row r="12228">
      <c r="A12228" s="12" t="str">
        <f>IFERROR(__xludf.DUMMYFUNCTION("TEXTJOIN("";"", TRUE, FILTER(CID!$B$2:$B$14794, CID!B12228=CID!$D$2:$D$14794))"),"#N/A")</f>
        <v>#N/A</v>
      </c>
      <c r="B12228" s="12" t="str">
        <f>IFERROR(__xludf.DUMMYFUNCTION("TEXTJOIN(""; "", TRUE, FILTER(CID!B12228:B14794, REGEXMATCH(CID!D12228:D14794, TEXTJOIN(""|"", TRUE, SPLIT(A12228, "";"")))))"),"#N/A")</f>
        <v>#N/A</v>
      </c>
    </row>
    <row r="12229">
      <c r="A12229" s="12" t="str">
        <f>IFERROR(__xludf.DUMMYFUNCTION("TEXTJOIN("";"", TRUE, FILTER(CID!$B$2:$B$14794, CID!B12229=CID!$D$2:$D$14794))"),"#N/A")</f>
        <v>#N/A</v>
      </c>
      <c r="B12229" s="12" t="str">
        <f>IFERROR(__xludf.DUMMYFUNCTION("TEXTJOIN(""; "", TRUE, FILTER(CID!B12229:B14794, REGEXMATCH(CID!D12229:D14794, TEXTJOIN(""|"", TRUE, SPLIT(A12229, "";"")))))"),"#N/A")</f>
        <v>#N/A</v>
      </c>
    </row>
    <row r="12230">
      <c r="A12230" s="12" t="str">
        <f>IFERROR(__xludf.DUMMYFUNCTION("TEXTJOIN("";"", TRUE, FILTER(CID!$B$2:$B$14794, CID!B12230=CID!$D$2:$D$14794))"),"#N/A")</f>
        <v>#N/A</v>
      </c>
      <c r="B12230" s="12" t="str">
        <f>IFERROR(__xludf.DUMMYFUNCTION("TEXTJOIN(""; "", TRUE, FILTER(CID!B12230:B14794, REGEXMATCH(CID!D12230:D14794, TEXTJOIN(""|"", TRUE, SPLIT(A12230, "";"")))))"),"#N/A")</f>
        <v>#N/A</v>
      </c>
    </row>
    <row r="12231">
      <c r="A12231" s="12" t="str">
        <f>IFERROR(__xludf.DUMMYFUNCTION("TEXTJOIN("";"", TRUE, FILTER(CID!$B$2:$B$14794, CID!B12231=CID!$D$2:$D$14794))"),"#N/A")</f>
        <v>#N/A</v>
      </c>
      <c r="B12231" s="12" t="str">
        <f>IFERROR(__xludf.DUMMYFUNCTION("TEXTJOIN(""; "", TRUE, FILTER(CID!B12231:B14794, REGEXMATCH(CID!D12231:D14794, TEXTJOIN(""|"", TRUE, SPLIT(A12231, "";"")))))"),"#N/A")</f>
        <v>#N/A</v>
      </c>
    </row>
    <row r="12232">
      <c r="A12232" s="12" t="str">
        <f>IFERROR(__xludf.DUMMYFUNCTION("TEXTJOIN("";"", TRUE, FILTER(CID!$B$2:$B$14794, CID!B12232=CID!$D$2:$D$14794))"),"#N/A")</f>
        <v>#N/A</v>
      </c>
      <c r="B12232" s="12" t="str">
        <f>IFERROR(__xludf.DUMMYFUNCTION("TEXTJOIN(""; "", TRUE, FILTER(CID!B12232:B14794, REGEXMATCH(CID!D12232:D14794, TEXTJOIN(""|"", TRUE, SPLIT(A12232, "";"")))))"),"#N/A")</f>
        <v>#N/A</v>
      </c>
    </row>
    <row r="12233">
      <c r="A12233" s="12" t="str">
        <f>IFERROR(__xludf.DUMMYFUNCTION("TEXTJOIN("";"", TRUE, FILTER(CID!$B$2:$B$14794, CID!B12233=CID!$D$2:$D$14794))"),"#N/A")</f>
        <v>#N/A</v>
      </c>
      <c r="B12233" s="12" t="str">
        <f>IFERROR(__xludf.DUMMYFUNCTION("TEXTJOIN(""; "", TRUE, FILTER(CID!B12233:B14794, REGEXMATCH(CID!D12233:D14794, TEXTJOIN(""|"", TRUE, SPLIT(A12233, "";"")))))"),"#N/A")</f>
        <v>#N/A</v>
      </c>
    </row>
    <row r="12234">
      <c r="A12234" s="12" t="str">
        <f>IFERROR(__xludf.DUMMYFUNCTION("TEXTJOIN("";"", TRUE, FILTER(CID!$B$2:$B$14794, CID!B12234=CID!$D$2:$D$14794))"),"#N/A")</f>
        <v>#N/A</v>
      </c>
      <c r="B12234" s="12" t="str">
        <f>IFERROR(__xludf.DUMMYFUNCTION("TEXTJOIN(""; "", TRUE, FILTER(CID!B12234:B14794, REGEXMATCH(CID!D12234:D14794, TEXTJOIN(""|"", TRUE, SPLIT(A12234, "";"")))))"),"#N/A")</f>
        <v>#N/A</v>
      </c>
    </row>
    <row r="12235">
      <c r="A12235" s="12" t="str">
        <f>IFERROR(__xludf.DUMMYFUNCTION("TEXTJOIN("";"", TRUE, FILTER(CID!$B$2:$B$14794, CID!B12235=CID!$D$2:$D$14794))"),"#N/A")</f>
        <v>#N/A</v>
      </c>
      <c r="B12235" s="12" t="str">
        <f>IFERROR(__xludf.DUMMYFUNCTION("TEXTJOIN(""; "", TRUE, FILTER(CID!B12235:B14794, REGEXMATCH(CID!D12235:D14794, TEXTJOIN(""|"", TRUE, SPLIT(A12235, "";"")))))"),"#N/A")</f>
        <v>#N/A</v>
      </c>
    </row>
    <row r="12236">
      <c r="A12236" s="12" t="str">
        <f>IFERROR(__xludf.DUMMYFUNCTION("TEXTJOIN("";"", TRUE, FILTER(CID!$B$2:$B$14794, CID!B12236=CID!$D$2:$D$14794))"),"#N/A")</f>
        <v>#N/A</v>
      </c>
      <c r="B12236" s="12" t="str">
        <f>IFERROR(__xludf.DUMMYFUNCTION("TEXTJOIN(""; "", TRUE, FILTER(CID!B12236:B14794, REGEXMATCH(CID!D12236:D14794, TEXTJOIN(""|"", TRUE, SPLIT(A12236, "";"")))))"),"#N/A")</f>
        <v>#N/A</v>
      </c>
    </row>
    <row r="12237">
      <c r="A12237" s="12" t="str">
        <f>IFERROR(__xludf.DUMMYFUNCTION("TEXTJOIN("";"", TRUE, FILTER(CID!$B$2:$B$14794, CID!B12237=CID!$D$2:$D$14794))"),"#N/A")</f>
        <v>#N/A</v>
      </c>
      <c r="B12237" s="12" t="str">
        <f>IFERROR(__xludf.DUMMYFUNCTION("TEXTJOIN(""; "", TRUE, FILTER(CID!B12237:B14794, REGEXMATCH(CID!D12237:D14794, TEXTJOIN(""|"", TRUE, SPLIT(A12237, "";"")))))"),"#N/A")</f>
        <v>#N/A</v>
      </c>
    </row>
    <row r="12238">
      <c r="A12238" s="12" t="str">
        <f>IFERROR(__xludf.DUMMYFUNCTION("TEXTJOIN("";"", TRUE, FILTER(CID!$B$2:$B$14794, CID!B12238=CID!$D$2:$D$14794))"),"#N/A")</f>
        <v>#N/A</v>
      </c>
      <c r="B12238" s="12" t="str">
        <f>IFERROR(__xludf.DUMMYFUNCTION("TEXTJOIN(""; "", TRUE, FILTER(CID!B12238:B14794, REGEXMATCH(CID!D12238:D14794, TEXTJOIN(""|"", TRUE, SPLIT(A12238, "";"")))))"),"#N/A")</f>
        <v>#N/A</v>
      </c>
    </row>
    <row r="12239">
      <c r="A12239" s="12" t="str">
        <f>IFERROR(__xludf.DUMMYFUNCTION("TEXTJOIN("";"", TRUE, FILTER(CID!$B$2:$B$14794, CID!B12239=CID!$D$2:$D$14794))"),"#N/A")</f>
        <v>#N/A</v>
      </c>
      <c r="B12239" s="12" t="str">
        <f>IFERROR(__xludf.DUMMYFUNCTION("TEXTJOIN(""; "", TRUE, FILTER(CID!B12239:B14794, REGEXMATCH(CID!D12239:D14794, TEXTJOIN(""|"", TRUE, SPLIT(A12239, "";"")))))"),"#N/A")</f>
        <v>#N/A</v>
      </c>
    </row>
    <row r="12240">
      <c r="A12240" s="12" t="str">
        <f>IFERROR(__xludf.DUMMYFUNCTION("TEXTJOIN("";"", TRUE, FILTER(CID!$B$2:$B$14794, CID!B12240=CID!$D$2:$D$14794))"),"#N/A")</f>
        <v>#N/A</v>
      </c>
      <c r="B12240" s="12" t="str">
        <f>IFERROR(__xludf.DUMMYFUNCTION("TEXTJOIN(""; "", TRUE, FILTER(CID!B12240:B14794, REGEXMATCH(CID!D12240:D14794, TEXTJOIN(""|"", TRUE, SPLIT(A12240, "";"")))))"),"#N/A")</f>
        <v>#N/A</v>
      </c>
    </row>
    <row r="12241">
      <c r="A12241" s="12" t="str">
        <f>IFERROR(__xludf.DUMMYFUNCTION("TEXTJOIN("";"", TRUE, FILTER(CID!$B$2:$B$14794, CID!B12241=CID!$D$2:$D$14794))"),"#N/A")</f>
        <v>#N/A</v>
      </c>
      <c r="B12241" s="12" t="str">
        <f>IFERROR(__xludf.DUMMYFUNCTION("TEXTJOIN(""; "", TRUE, FILTER(CID!B12241:B14794, REGEXMATCH(CID!D12241:D14794, TEXTJOIN(""|"", TRUE, SPLIT(A12241, "";"")))))"),"#N/A")</f>
        <v>#N/A</v>
      </c>
    </row>
    <row r="12242">
      <c r="A12242" s="12" t="str">
        <f>IFERROR(__xludf.DUMMYFUNCTION("TEXTJOIN("";"", TRUE, FILTER(CID!$B$2:$B$14794, CID!B12242=CID!$D$2:$D$14794))"),"#N/A")</f>
        <v>#N/A</v>
      </c>
      <c r="B12242" s="12" t="str">
        <f>IFERROR(__xludf.DUMMYFUNCTION("TEXTJOIN(""; "", TRUE, FILTER(CID!B12242:B14794, REGEXMATCH(CID!D12242:D14794, TEXTJOIN(""|"", TRUE, SPLIT(A12242, "";"")))))"),"#N/A")</f>
        <v>#N/A</v>
      </c>
    </row>
    <row r="12243">
      <c r="A12243" s="12" t="str">
        <f>IFERROR(__xludf.DUMMYFUNCTION("TEXTJOIN("";"", TRUE, FILTER(CID!$B$2:$B$14794, CID!B12243=CID!$D$2:$D$14794))"),"#N/A")</f>
        <v>#N/A</v>
      </c>
      <c r="B12243" s="12" t="str">
        <f>IFERROR(__xludf.DUMMYFUNCTION("TEXTJOIN(""; "", TRUE, FILTER(CID!B12243:B14794, REGEXMATCH(CID!D12243:D14794, TEXTJOIN(""|"", TRUE, SPLIT(A12243, "";"")))))"),"#N/A")</f>
        <v>#N/A</v>
      </c>
    </row>
    <row r="12244">
      <c r="A12244" s="12" t="str">
        <f>IFERROR(__xludf.DUMMYFUNCTION("TEXTJOIN("";"", TRUE, FILTER(CID!$B$2:$B$14794, CID!B12244=CID!$D$2:$D$14794))"),"#N/A")</f>
        <v>#N/A</v>
      </c>
      <c r="B12244" s="12" t="str">
        <f>IFERROR(__xludf.DUMMYFUNCTION("TEXTJOIN(""; "", TRUE, FILTER(CID!B12244:B14794, REGEXMATCH(CID!D12244:D14794, TEXTJOIN(""|"", TRUE, SPLIT(A12244, "";"")))))"),"#N/A")</f>
        <v>#N/A</v>
      </c>
    </row>
    <row r="12245">
      <c r="A12245" s="12" t="str">
        <f>IFERROR(__xludf.DUMMYFUNCTION("TEXTJOIN("";"", TRUE, FILTER(CID!$B$2:$B$14794, CID!B12245=CID!$D$2:$D$14794))"),"#N/A")</f>
        <v>#N/A</v>
      </c>
      <c r="B12245" s="12" t="str">
        <f>IFERROR(__xludf.DUMMYFUNCTION("TEXTJOIN(""; "", TRUE, FILTER(CID!B12245:B14794, REGEXMATCH(CID!D12245:D14794, TEXTJOIN(""|"", TRUE, SPLIT(A12245, "";"")))))"),"#N/A")</f>
        <v>#N/A</v>
      </c>
    </row>
    <row r="12246">
      <c r="A12246" s="12" t="str">
        <f>IFERROR(__xludf.DUMMYFUNCTION("TEXTJOIN("";"", TRUE, FILTER(CID!$B$2:$B$14794, CID!B12246=CID!$D$2:$D$14794))"),"#N/A")</f>
        <v>#N/A</v>
      </c>
      <c r="B12246" s="12" t="str">
        <f>IFERROR(__xludf.DUMMYFUNCTION("TEXTJOIN(""; "", TRUE, FILTER(CID!B12246:B14794, REGEXMATCH(CID!D12246:D14794, TEXTJOIN(""|"", TRUE, SPLIT(A12246, "";"")))))"),"#N/A")</f>
        <v>#N/A</v>
      </c>
    </row>
    <row r="12247">
      <c r="A12247" s="12" t="str">
        <f>IFERROR(__xludf.DUMMYFUNCTION("TEXTJOIN("";"", TRUE, FILTER(CID!$B$2:$B$14794, CID!B12247=CID!$D$2:$D$14794))"),"#N/A")</f>
        <v>#N/A</v>
      </c>
      <c r="B12247" s="12" t="str">
        <f>IFERROR(__xludf.DUMMYFUNCTION("TEXTJOIN(""; "", TRUE, FILTER(CID!B12247:B14794, REGEXMATCH(CID!D12247:D14794, TEXTJOIN(""|"", TRUE, SPLIT(A12247, "";"")))))"),"#N/A")</f>
        <v>#N/A</v>
      </c>
    </row>
    <row r="12248">
      <c r="A12248" s="12" t="str">
        <f>IFERROR(__xludf.DUMMYFUNCTION("TEXTJOIN("";"", TRUE, FILTER(CID!$B$2:$B$14794, CID!B12248=CID!$D$2:$D$14794))"),"#N/A")</f>
        <v>#N/A</v>
      </c>
      <c r="B12248" s="12" t="str">
        <f>IFERROR(__xludf.DUMMYFUNCTION("TEXTJOIN(""; "", TRUE, FILTER(CID!B12248:B14794, REGEXMATCH(CID!D12248:D14794, TEXTJOIN(""|"", TRUE, SPLIT(A12248, "";"")))))"),"#N/A")</f>
        <v>#N/A</v>
      </c>
    </row>
    <row r="12249">
      <c r="A12249" s="12" t="str">
        <f>IFERROR(__xludf.DUMMYFUNCTION("TEXTJOIN("";"", TRUE, FILTER(CID!$B$2:$B$14794, CID!B12249=CID!$D$2:$D$14794))"),"#N/A")</f>
        <v>#N/A</v>
      </c>
      <c r="B12249" s="12" t="str">
        <f>IFERROR(__xludf.DUMMYFUNCTION("TEXTJOIN(""; "", TRUE, FILTER(CID!B12249:B14794, REGEXMATCH(CID!D12249:D14794, TEXTJOIN(""|"", TRUE, SPLIT(A12249, "";"")))))"),"#N/A")</f>
        <v>#N/A</v>
      </c>
    </row>
    <row r="12250">
      <c r="A12250" s="12" t="str">
        <f>IFERROR(__xludf.DUMMYFUNCTION("TEXTJOIN("";"", TRUE, FILTER(CID!$B$2:$B$14794, CID!B12250=CID!$D$2:$D$14794))"),"#N/A")</f>
        <v>#N/A</v>
      </c>
      <c r="B12250" s="12" t="str">
        <f>IFERROR(__xludf.DUMMYFUNCTION("TEXTJOIN(""; "", TRUE, FILTER(CID!B12250:B14794, REGEXMATCH(CID!D12250:D14794, TEXTJOIN(""|"", TRUE, SPLIT(A12250, "";"")))))"),"#N/A")</f>
        <v>#N/A</v>
      </c>
    </row>
    <row r="12251">
      <c r="A12251" s="12" t="str">
        <f>IFERROR(__xludf.DUMMYFUNCTION("TEXTJOIN("";"", TRUE, FILTER(CID!$B$2:$B$14794, CID!B12251=CID!$D$2:$D$14794))"),"#N/A")</f>
        <v>#N/A</v>
      </c>
      <c r="B12251" s="12" t="str">
        <f>IFERROR(__xludf.DUMMYFUNCTION("TEXTJOIN(""; "", TRUE, FILTER(CID!B12251:B14794, REGEXMATCH(CID!D12251:D14794, TEXTJOIN(""|"", TRUE, SPLIT(A12251, "";"")))))"),"#N/A")</f>
        <v>#N/A</v>
      </c>
    </row>
    <row r="12252">
      <c r="A12252" s="12" t="str">
        <f>IFERROR(__xludf.DUMMYFUNCTION("TEXTJOIN("";"", TRUE, FILTER(CID!$B$2:$B$14794, CID!B12252=CID!$D$2:$D$14794))"),"#N/A")</f>
        <v>#N/A</v>
      </c>
      <c r="B12252" s="12" t="str">
        <f>IFERROR(__xludf.DUMMYFUNCTION("TEXTJOIN(""; "", TRUE, FILTER(CID!B12252:B14794, REGEXMATCH(CID!D12252:D14794, TEXTJOIN(""|"", TRUE, SPLIT(A12252, "";"")))))"),"#N/A")</f>
        <v>#N/A</v>
      </c>
    </row>
    <row r="12253">
      <c r="A12253" s="12" t="str">
        <f>IFERROR(__xludf.DUMMYFUNCTION("TEXTJOIN("";"", TRUE, FILTER(CID!$B$2:$B$14794, CID!B12253=CID!$D$2:$D$14794))"),"#N/A")</f>
        <v>#N/A</v>
      </c>
      <c r="B12253" s="12" t="str">
        <f>IFERROR(__xludf.DUMMYFUNCTION("TEXTJOIN(""; "", TRUE, FILTER(CID!B12253:B14794, REGEXMATCH(CID!D12253:D14794, TEXTJOIN(""|"", TRUE, SPLIT(A12253, "";"")))))"),"#N/A")</f>
        <v>#N/A</v>
      </c>
    </row>
    <row r="12254">
      <c r="A12254" s="12" t="str">
        <f>IFERROR(__xludf.DUMMYFUNCTION("TEXTJOIN("";"", TRUE, FILTER(CID!$B$2:$B$14794, CID!B12254=CID!$D$2:$D$14794))"),"#N/A")</f>
        <v>#N/A</v>
      </c>
      <c r="B12254" s="12" t="str">
        <f>IFERROR(__xludf.DUMMYFUNCTION("TEXTJOIN(""; "", TRUE, FILTER(CID!B12254:B14794, REGEXMATCH(CID!D12254:D14794, TEXTJOIN(""|"", TRUE, SPLIT(A12254, "";"")))))"),"#N/A")</f>
        <v>#N/A</v>
      </c>
    </row>
    <row r="12255">
      <c r="A12255" s="12" t="str">
        <f>IFERROR(__xludf.DUMMYFUNCTION("TEXTJOIN("";"", TRUE, FILTER(CID!$B$2:$B$14794, CID!B12255=CID!$D$2:$D$14794))"),"#N/A")</f>
        <v>#N/A</v>
      </c>
      <c r="B12255" s="12" t="str">
        <f>IFERROR(__xludf.DUMMYFUNCTION("TEXTJOIN(""; "", TRUE, FILTER(CID!B12255:B14794, REGEXMATCH(CID!D12255:D14794, TEXTJOIN(""|"", TRUE, SPLIT(A12255, "";"")))))"),"#N/A")</f>
        <v>#N/A</v>
      </c>
    </row>
    <row r="12256">
      <c r="A12256" s="12" t="str">
        <f>IFERROR(__xludf.DUMMYFUNCTION("TEXTJOIN("";"", TRUE, FILTER(CID!$B$2:$B$14794, CID!B12256=CID!$D$2:$D$14794))"),"#N/A")</f>
        <v>#N/A</v>
      </c>
      <c r="B12256" s="12" t="str">
        <f>IFERROR(__xludf.DUMMYFUNCTION("TEXTJOIN(""; "", TRUE, FILTER(CID!B12256:B14794, REGEXMATCH(CID!D12256:D14794, TEXTJOIN(""|"", TRUE, SPLIT(A12256, "";"")))))"),"#N/A")</f>
        <v>#N/A</v>
      </c>
    </row>
    <row r="12257">
      <c r="A12257" s="12" t="str">
        <f>IFERROR(__xludf.DUMMYFUNCTION("TEXTJOIN("";"", TRUE, FILTER(CID!$B$2:$B$14794, CID!B12257=CID!$D$2:$D$14794))"),"#N/A")</f>
        <v>#N/A</v>
      </c>
      <c r="B12257" s="12" t="str">
        <f>IFERROR(__xludf.DUMMYFUNCTION("TEXTJOIN(""; "", TRUE, FILTER(CID!B12257:B14794, REGEXMATCH(CID!D12257:D14794, TEXTJOIN(""|"", TRUE, SPLIT(A12257, "";"")))))"),"#N/A")</f>
        <v>#N/A</v>
      </c>
    </row>
    <row r="12258">
      <c r="A12258" s="12" t="str">
        <f>IFERROR(__xludf.DUMMYFUNCTION("TEXTJOIN("";"", TRUE, FILTER(CID!$B$2:$B$14794, CID!B12258=CID!$D$2:$D$14794))"),"#N/A")</f>
        <v>#N/A</v>
      </c>
      <c r="B12258" s="12" t="str">
        <f>IFERROR(__xludf.DUMMYFUNCTION("TEXTJOIN(""; "", TRUE, FILTER(CID!B12258:B14794, REGEXMATCH(CID!D12258:D14794, TEXTJOIN(""|"", TRUE, SPLIT(A12258, "";"")))))"),"#N/A")</f>
        <v>#N/A</v>
      </c>
    </row>
    <row r="12259">
      <c r="A12259" s="12" t="str">
        <f>IFERROR(__xludf.DUMMYFUNCTION("TEXTJOIN("";"", TRUE, FILTER(CID!$B$2:$B$14794, CID!B12259=CID!$D$2:$D$14794))"),"#N/A")</f>
        <v>#N/A</v>
      </c>
      <c r="B12259" s="12" t="str">
        <f>IFERROR(__xludf.DUMMYFUNCTION("TEXTJOIN(""; "", TRUE, FILTER(CID!B12259:B14794, REGEXMATCH(CID!D12259:D14794, TEXTJOIN(""|"", TRUE, SPLIT(A12259, "";"")))))"),"#N/A")</f>
        <v>#N/A</v>
      </c>
    </row>
    <row r="12260">
      <c r="A12260" s="12" t="str">
        <f>IFERROR(__xludf.DUMMYFUNCTION("TEXTJOIN("";"", TRUE, FILTER(CID!$B$2:$B$14794, CID!B12260=CID!$D$2:$D$14794))"),"#N/A")</f>
        <v>#N/A</v>
      </c>
      <c r="B12260" s="12" t="str">
        <f>IFERROR(__xludf.DUMMYFUNCTION("TEXTJOIN(""; "", TRUE, FILTER(CID!B12260:B14794, REGEXMATCH(CID!D12260:D14794, TEXTJOIN(""|"", TRUE, SPLIT(A12260, "";"")))))"),"#N/A")</f>
        <v>#N/A</v>
      </c>
    </row>
    <row r="12261">
      <c r="A12261" s="12" t="str">
        <f>IFERROR(__xludf.DUMMYFUNCTION("TEXTJOIN("";"", TRUE, FILTER(CID!$B$2:$B$14794, CID!B12261=CID!$D$2:$D$14794))"),"#N/A")</f>
        <v>#N/A</v>
      </c>
      <c r="B12261" s="12" t="str">
        <f>IFERROR(__xludf.DUMMYFUNCTION("TEXTJOIN(""; "", TRUE, FILTER(CID!B12261:B14794, REGEXMATCH(CID!D12261:D14794, TEXTJOIN(""|"", TRUE, SPLIT(A12261, "";"")))))"),"#N/A")</f>
        <v>#N/A</v>
      </c>
    </row>
    <row r="12262">
      <c r="A12262" s="12" t="str">
        <f>IFERROR(__xludf.DUMMYFUNCTION("TEXTJOIN("";"", TRUE, FILTER(CID!$B$2:$B$14794, CID!B12262=CID!$D$2:$D$14794))"),"#N/A")</f>
        <v>#N/A</v>
      </c>
      <c r="B12262" s="12" t="str">
        <f>IFERROR(__xludf.DUMMYFUNCTION("TEXTJOIN(""; "", TRUE, FILTER(CID!B12262:B14794, REGEXMATCH(CID!D12262:D14794, TEXTJOIN(""|"", TRUE, SPLIT(A12262, "";"")))))"),"#N/A")</f>
        <v>#N/A</v>
      </c>
    </row>
    <row r="12263">
      <c r="A12263" s="12" t="str">
        <f>IFERROR(__xludf.DUMMYFUNCTION("TEXTJOIN("";"", TRUE, FILTER(CID!$B$2:$B$14794, CID!B12263=CID!$D$2:$D$14794))"),"#N/A")</f>
        <v>#N/A</v>
      </c>
      <c r="B12263" s="12" t="str">
        <f>IFERROR(__xludf.DUMMYFUNCTION("TEXTJOIN(""; "", TRUE, FILTER(CID!B12263:B14794, REGEXMATCH(CID!D12263:D14794, TEXTJOIN(""|"", TRUE, SPLIT(A12263, "";"")))))"),"#N/A")</f>
        <v>#N/A</v>
      </c>
    </row>
    <row r="12264">
      <c r="A12264" s="12" t="str">
        <f>IFERROR(__xludf.DUMMYFUNCTION("TEXTJOIN("";"", TRUE, FILTER(CID!$B$2:$B$14794, CID!B12264=CID!$D$2:$D$14794))"),"#N/A")</f>
        <v>#N/A</v>
      </c>
      <c r="B12264" s="12" t="str">
        <f>IFERROR(__xludf.DUMMYFUNCTION("TEXTJOIN(""; "", TRUE, FILTER(CID!B12264:B14794, REGEXMATCH(CID!D12264:D14794, TEXTJOIN(""|"", TRUE, SPLIT(A12264, "";"")))))"),"#N/A")</f>
        <v>#N/A</v>
      </c>
    </row>
    <row r="12265">
      <c r="A12265" s="12" t="str">
        <f>IFERROR(__xludf.DUMMYFUNCTION("TEXTJOIN("";"", TRUE, FILTER(CID!$B$2:$B$14794, CID!B12265=CID!$D$2:$D$14794))"),"#N/A")</f>
        <v>#N/A</v>
      </c>
      <c r="B12265" s="12" t="str">
        <f>IFERROR(__xludf.DUMMYFUNCTION("TEXTJOIN(""; "", TRUE, FILTER(CID!B12265:B14794, REGEXMATCH(CID!D12265:D14794, TEXTJOIN(""|"", TRUE, SPLIT(A12265, "";"")))))"),"#N/A")</f>
        <v>#N/A</v>
      </c>
    </row>
    <row r="12266">
      <c r="A12266" s="12" t="str">
        <f>IFERROR(__xludf.DUMMYFUNCTION("TEXTJOIN("";"", TRUE, FILTER(CID!$B$2:$B$14794, CID!B12266=CID!$D$2:$D$14794))"),"#N/A")</f>
        <v>#N/A</v>
      </c>
      <c r="B12266" s="12" t="str">
        <f>IFERROR(__xludf.DUMMYFUNCTION("TEXTJOIN(""; "", TRUE, FILTER(CID!B12266:B14794, REGEXMATCH(CID!D12266:D14794, TEXTJOIN(""|"", TRUE, SPLIT(A12266, "";"")))))"),"#N/A")</f>
        <v>#N/A</v>
      </c>
    </row>
    <row r="12267">
      <c r="A12267" s="12" t="str">
        <f>IFERROR(__xludf.DUMMYFUNCTION("TEXTJOIN("";"", TRUE, FILTER(CID!$B$2:$B$14794, CID!B12267=CID!$D$2:$D$14794))"),"#N/A")</f>
        <v>#N/A</v>
      </c>
      <c r="B12267" s="12" t="str">
        <f>IFERROR(__xludf.DUMMYFUNCTION("TEXTJOIN(""; "", TRUE, FILTER(CID!B12267:B14794, REGEXMATCH(CID!D12267:D14794, TEXTJOIN(""|"", TRUE, SPLIT(A12267, "";"")))))"),"#N/A")</f>
        <v>#N/A</v>
      </c>
    </row>
    <row r="12268">
      <c r="A12268" s="12" t="str">
        <f>IFERROR(__xludf.DUMMYFUNCTION("TEXTJOIN("";"", TRUE, FILTER(CID!$B$2:$B$14794, CID!B12268=CID!$D$2:$D$14794))"),"#N/A")</f>
        <v>#N/A</v>
      </c>
      <c r="B12268" s="12" t="str">
        <f>IFERROR(__xludf.DUMMYFUNCTION("TEXTJOIN(""; "", TRUE, FILTER(CID!B12268:B14794, REGEXMATCH(CID!D12268:D14794, TEXTJOIN(""|"", TRUE, SPLIT(A12268, "";"")))))"),"#N/A")</f>
        <v>#N/A</v>
      </c>
    </row>
    <row r="12269">
      <c r="A12269" s="12" t="str">
        <f>IFERROR(__xludf.DUMMYFUNCTION("TEXTJOIN("";"", TRUE, FILTER(CID!$B$2:$B$14794, CID!B12269=CID!$D$2:$D$14794))"),"#N/A")</f>
        <v>#N/A</v>
      </c>
      <c r="B12269" s="12" t="str">
        <f>IFERROR(__xludf.DUMMYFUNCTION("TEXTJOIN(""; "", TRUE, FILTER(CID!B12269:B14794, REGEXMATCH(CID!D12269:D14794, TEXTJOIN(""|"", TRUE, SPLIT(A12269, "";"")))))"),"#N/A")</f>
        <v>#N/A</v>
      </c>
    </row>
    <row r="12270">
      <c r="A12270" s="12" t="str">
        <f>IFERROR(__xludf.DUMMYFUNCTION("TEXTJOIN("";"", TRUE, FILTER(CID!$B$2:$B$14794, CID!B12270=CID!$D$2:$D$14794))"),"#N/A")</f>
        <v>#N/A</v>
      </c>
      <c r="B12270" s="12" t="str">
        <f>IFERROR(__xludf.DUMMYFUNCTION("TEXTJOIN(""; "", TRUE, FILTER(CID!B12270:B14794, REGEXMATCH(CID!D12270:D14794, TEXTJOIN(""|"", TRUE, SPLIT(A12270, "";"")))))"),"#N/A")</f>
        <v>#N/A</v>
      </c>
    </row>
    <row r="12271">
      <c r="A12271" s="12" t="str">
        <f>IFERROR(__xludf.DUMMYFUNCTION("TEXTJOIN("";"", TRUE, FILTER(CID!$B$2:$B$14794, CID!B12271=CID!$D$2:$D$14794))"),"#N/A")</f>
        <v>#N/A</v>
      </c>
      <c r="B12271" s="12" t="str">
        <f>IFERROR(__xludf.DUMMYFUNCTION("TEXTJOIN(""; "", TRUE, FILTER(CID!B12271:B14794, REGEXMATCH(CID!D12271:D14794, TEXTJOIN(""|"", TRUE, SPLIT(A12271, "";"")))))"),"#N/A")</f>
        <v>#N/A</v>
      </c>
    </row>
    <row r="12272">
      <c r="A12272" s="12" t="str">
        <f>IFERROR(__xludf.DUMMYFUNCTION("TEXTJOIN("";"", TRUE, FILTER(CID!$B$2:$B$14794, CID!B12272=CID!$D$2:$D$14794))"),"#N/A")</f>
        <v>#N/A</v>
      </c>
      <c r="B12272" s="12" t="str">
        <f>IFERROR(__xludf.DUMMYFUNCTION("TEXTJOIN(""; "", TRUE, FILTER(CID!B12272:B14794, REGEXMATCH(CID!D12272:D14794, TEXTJOIN(""|"", TRUE, SPLIT(A12272, "";"")))))"),"#N/A")</f>
        <v>#N/A</v>
      </c>
    </row>
    <row r="12273">
      <c r="A12273" s="12" t="str">
        <f>IFERROR(__xludf.DUMMYFUNCTION("TEXTJOIN("";"", TRUE, FILTER(CID!$B$2:$B$14794, CID!B12273=CID!$D$2:$D$14794))"),"#N/A")</f>
        <v>#N/A</v>
      </c>
      <c r="B12273" s="12" t="str">
        <f>IFERROR(__xludf.DUMMYFUNCTION("TEXTJOIN(""; "", TRUE, FILTER(CID!B12273:B14794, REGEXMATCH(CID!D12273:D14794, TEXTJOIN(""|"", TRUE, SPLIT(A12273, "";"")))))"),"#N/A")</f>
        <v>#N/A</v>
      </c>
    </row>
    <row r="12274">
      <c r="A12274" s="12" t="str">
        <f>IFERROR(__xludf.DUMMYFUNCTION("TEXTJOIN("";"", TRUE, FILTER(CID!$B$2:$B$14794, CID!B12274=CID!$D$2:$D$14794))"),"#N/A")</f>
        <v>#N/A</v>
      </c>
      <c r="B12274" s="12" t="str">
        <f>IFERROR(__xludf.DUMMYFUNCTION("TEXTJOIN(""; "", TRUE, FILTER(CID!B12274:B14794, REGEXMATCH(CID!D12274:D14794, TEXTJOIN(""|"", TRUE, SPLIT(A12274, "";"")))))"),"#N/A")</f>
        <v>#N/A</v>
      </c>
    </row>
    <row r="12275">
      <c r="A12275" s="12" t="str">
        <f>IFERROR(__xludf.DUMMYFUNCTION("TEXTJOIN("";"", TRUE, FILTER(CID!$B$2:$B$14794, CID!B12275=CID!$D$2:$D$14794))"),"#N/A")</f>
        <v>#N/A</v>
      </c>
      <c r="B12275" s="12" t="str">
        <f>IFERROR(__xludf.DUMMYFUNCTION("TEXTJOIN(""; "", TRUE, FILTER(CID!B12275:B14794, REGEXMATCH(CID!D12275:D14794, TEXTJOIN(""|"", TRUE, SPLIT(A12275, "";"")))))"),"#N/A")</f>
        <v>#N/A</v>
      </c>
    </row>
    <row r="12276">
      <c r="A12276" s="12" t="str">
        <f>IFERROR(__xludf.DUMMYFUNCTION("TEXTJOIN("";"", TRUE, FILTER(CID!$B$2:$B$14794, CID!B12276=CID!$D$2:$D$14794))"),"#N/A")</f>
        <v>#N/A</v>
      </c>
      <c r="B12276" s="12" t="str">
        <f>IFERROR(__xludf.DUMMYFUNCTION("TEXTJOIN(""; "", TRUE, FILTER(CID!B12276:B14794, REGEXMATCH(CID!D12276:D14794, TEXTJOIN(""|"", TRUE, SPLIT(A12276, "";"")))))"),"#N/A")</f>
        <v>#N/A</v>
      </c>
    </row>
    <row r="12277">
      <c r="A12277" s="12" t="str">
        <f>IFERROR(__xludf.DUMMYFUNCTION("TEXTJOIN("";"", TRUE, FILTER(CID!$B$2:$B$14794, CID!B12277=CID!$D$2:$D$14794))"),"#N/A")</f>
        <v>#N/A</v>
      </c>
      <c r="B12277" s="12" t="str">
        <f>IFERROR(__xludf.DUMMYFUNCTION("TEXTJOIN(""; "", TRUE, FILTER(CID!B12277:B14794, REGEXMATCH(CID!D12277:D14794, TEXTJOIN(""|"", TRUE, SPLIT(A12277, "";"")))))"),"#N/A")</f>
        <v>#N/A</v>
      </c>
    </row>
    <row r="12278">
      <c r="A12278" s="12" t="str">
        <f>IFERROR(__xludf.DUMMYFUNCTION("TEXTJOIN("";"", TRUE, FILTER(CID!$B$2:$B$14794, CID!B12278=CID!$D$2:$D$14794))"),"#N/A")</f>
        <v>#N/A</v>
      </c>
      <c r="B12278" s="12" t="str">
        <f>IFERROR(__xludf.DUMMYFUNCTION("TEXTJOIN(""; "", TRUE, FILTER(CID!B12278:B14794, REGEXMATCH(CID!D12278:D14794, TEXTJOIN(""|"", TRUE, SPLIT(A12278, "";"")))))"),"#N/A")</f>
        <v>#N/A</v>
      </c>
    </row>
    <row r="12279">
      <c r="A12279" s="12" t="str">
        <f>IFERROR(__xludf.DUMMYFUNCTION("TEXTJOIN("";"", TRUE, FILTER(CID!$B$2:$B$14794, CID!B12279=CID!$D$2:$D$14794))"),"#N/A")</f>
        <v>#N/A</v>
      </c>
      <c r="B12279" s="12" t="str">
        <f>IFERROR(__xludf.DUMMYFUNCTION("TEXTJOIN(""; "", TRUE, FILTER(CID!B12279:B14794, REGEXMATCH(CID!D12279:D14794, TEXTJOIN(""|"", TRUE, SPLIT(A12279, "";"")))))"),"#N/A")</f>
        <v>#N/A</v>
      </c>
    </row>
    <row r="12280">
      <c r="A12280" s="12" t="str">
        <f>IFERROR(__xludf.DUMMYFUNCTION("TEXTJOIN("";"", TRUE, FILTER(CID!$B$2:$B$14794, CID!B12280=CID!$D$2:$D$14794))"),"#N/A")</f>
        <v>#N/A</v>
      </c>
      <c r="B12280" s="12" t="str">
        <f>IFERROR(__xludf.DUMMYFUNCTION("TEXTJOIN(""; "", TRUE, FILTER(CID!B12280:B14794, REGEXMATCH(CID!D12280:D14794, TEXTJOIN(""|"", TRUE, SPLIT(A12280, "";"")))))"),"#N/A")</f>
        <v>#N/A</v>
      </c>
    </row>
    <row r="12281">
      <c r="A12281" s="12" t="str">
        <f>IFERROR(__xludf.DUMMYFUNCTION("TEXTJOIN("";"", TRUE, FILTER(CID!$B$2:$B$14794, CID!B12281=CID!$D$2:$D$14794))"),"#N/A")</f>
        <v>#N/A</v>
      </c>
      <c r="B12281" s="12" t="str">
        <f>IFERROR(__xludf.DUMMYFUNCTION("TEXTJOIN(""; "", TRUE, FILTER(CID!B12281:B14794, REGEXMATCH(CID!D12281:D14794, TEXTJOIN(""|"", TRUE, SPLIT(A12281, "";"")))))"),"#N/A")</f>
        <v>#N/A</v>
      </c>
    </row>
    <row r="12282">
      <c r="A12282" s="12" t="str">
        <f>IFERROR(__xludf.DUMMYFUNCTION("TEXTJOIN("";"", TRUE, FILTER(CID!$B$2:$B$14794, CID!B12282=CID!$D$2:$D$14794))"),"#N/A")</f>
        <v>#N/A</v>
      </c>
      <c r="B12282" s="12" t="str">
        <f>IFERROR(__xludf.DUMMYFUNCTION("TEXTJOIN(""; "", TRUE, FILTER(CID!B12282:B14794, REGEXMATCH(CID!D12282:D14794, TEXTJOIN(""|"", TRUE, SPLIT(A12282, "";"")))))"),"#N/A")</f>
        <v>#N/A</v>
      </c>
    </row>
    <row r="12283">
      <c r="A12283" s="12" t="str">
        <f>IFERROR(__xludf.DUMMYFUNCTION("TEXTJOIN("";"", TRUE, FILTER(CID!$B$2:$B$14794, CID!B12283=CID!$D$2:$D$14794))"),"#N/A")</f>
        <v>#N/A</v>
      </c>
      <c r="B12283" s="12" t="str">
        <f>IFERROR(__xludf.DUMMYFUNCTION("TEXTJOIN(""; "", TRUE, FILTER(CID!B12283:B14794, REGEXMATCH(CID!D12283:D14794, TEXTJOIN(""|"", TRUE, SPLIT(A12283, "";"")))))"),"#N/A")</f>
        <v>#N/A</v>
      </c>
    </row>
    <row r="12284">
      <c r="A12284" s="12" t="str">
        <f>IFERROR(__xludf.DUMMYFUNCTION("TEXTJOIN("";"", TRUE, FILTER(CID!$B$2:$B$14794, CID!B12284=CID!$D$2:$D$14794))"),"#N/A")</f>
        <v>#N/A</v>
      </c>
      <c r="B12284" s="12" t="str">
        <f>IFERROR(__xludf.DUMMYFUNCTION("TEXTJOIN(""; "", TRUE, FILTER(CID!B12284:B14794, REGEXMATCH(CID!D12284:D14794, TEXTJOIN(""|"", TRUE, SPLIT(A12284, "";"")))))"),"#N/A")</f>
        <v>#N/A</v>
      </c>
    </row>
    <row r="12285">
      <c r="A12285" s="12" t="str">
        <f>IFERROR(__xludf.DUMMYFUNCTION("TEXTJOIN("";"", TRUE, FILTER(CID!$B$2:$B$14794, CID!B12285=CID!$D$2:$D$14794))"),"#N/A")</f>
        <v>#N/A</v>
      </c>
      <c r="B12285" s="12" t="str">
        <f>IFERROR(__xludf.DUMMYFUNCTION("TEXTJOIN(""; "", TRUE, FILTER(CID!B12285:B14794, REGEXMATCH(CID!D12285:D14794, TEXTJOIN(""|"", TRUE, SPLIT(A12285, "";"")))))"),"#N/A")</f>
        <v>#N/A</v>
      </c>
    </row>
    <row r="12286">
      <c r="A12286" s="12" t="str">
        <f>IFERROR(__xludf.DUMMYFUNCTION("TEXTJOIN("";"", TRUE, FILTER(CID!$B$2:$B$14794, CID!B12286=CID!$D$2:$D$14794))"),"#N/A")</f>
        <v>#N/A</v>
      </c>
      <c r="B12286" s="12" t="str">
        <f>IFERROR(__xludf.DUMMYFUNCTION("TEXTJOIN(""; "", TRUE, FILTER(CID!B12286:B14794, REGEXMATCH(CID!D12286:D14794, TEXTJOIN(""|"", TRUE, SPLIT(A12286, "";"")))))"),"#N/A")</f>
        <v>#N/A</v>
      </c>
    </row>
    <row r="12287">
      <c r="A12287" s="12" t="str">
        <f>IFERROR(__xludf.DUMMYFUNCTION("TEXTJOIN("";"", TRUE, FILTER(CID!$B$2:$B$14794, CID!B12287=CID!$D$2:$D$14794))"),"#N/A")</f>
        <v>#N/A</v>
      </c>
      <c r="B12287" s="12" t="str">
        <f>IFERROR(__xludf.DUMMYFUNCTION("TEXTJOIN(""; "", TRUE, FILTER(CID!B12287:B14794, REGEXMATCH(CID!D12287:D14794, TEXTJOIN(""|"", TRUE, SPLIT(A12287, "";"")))))"),"#N/A")</f>
        <v>#N/A</v>
      </c>
    </row>
    <row r="12288">
      <c r="A12288" s="12" t="str">
        <f>IFERROR(__xludf.DUMMYFUNCTION("TEXTJOIN("";"", TRUE, FILTER(CID!$B$2:$B$14794, CID!B12288=CID!$D$2:$D$14794))"),"#N/A")</f>
        <v>#N/A</v>
      </c>
      <c r="B12288" s="12" t="str">
        <f>IFERROR(__xludf.DUMMYFUNCTION("TEXTJOIN(""; "", TRUE, FILTER(CID!B12288:B14794, REGEXMATCH(CID!D12288:D14794, TEXTJOIN(""|"", TRUE, SPLIT(A12288, "";"")))))"),"#N/A")</f>
        <v>#N/A</v>
      </c>
    </row>
    <row r="12289">
      <c r="A12289" s="12" t="str">
        <f>IFERROR(__xludf.DUMMYFUNCTION("TEXTJOIN("";"", TRUE, FILTER(CID!$B$2:$B$14794, CID!B12289=CID!$D$2:$D$14794))"),"#N/A")</f>
        <v>#N/A</v>
      </c>
      <c r="B12289" s="12" t="str">
        <f>IFERROR(__xludf.DUMMYFUNCTION("TEXTJOIN(""; "", TRUE, FILTER(CID!B12289:B14794, REGEXMATCH(CID!D12289:D14794, TEXTJOIN(""|"", TRUE, SPLIT(A12289, "";"")))))"),"#N/A")</f>
        <v>#N/A</v>
      </c>
    </row>
    <row r="12290">
      <c r="A12290" s="12" t="str">
        <f>IFERROR(__xludf.DUMMYFUNCTION("TEXTJOIN("";"", TRUE, FILTER(CID!$B$2:$B$14794, CID!B12290=CID!$D$2:$D$14794))"),"#N/A")</f>
        <v>#N/A</v>
      </c>
      <c r="B12290" s="12" t="str">
        <f>IFERROR(__xludf.DUMMYFUNCTION("TEXTJOIN(""; "", TRUE, FILTER(CID!B12290:B14794, REGEXMATCH(CID!D12290:D14794, TEXTJOIN(""|"", TRUE, SPLIT(A12290, "";"")))))"),"#N/A")</f>
        <v>#N/A</v>
      </c>
    </row>
    <row r="12291">
      <c r="A12291" s="12" t="str">
        <f>IFERROR(__xludf.DUMMYFUNCTION("TEXTJOIN("";"", TRUE, FILTER(CID!$B$2:$B$14794, CID!B12291=CID!$D$2:$D$14794))"),"#N/A")</f>
        <v>#N/A</v>
      </c>
      <c r="B12291" s="12" t="str">
        <f>IFERROR(__xludf.DUMMYFUNCTION("TEXTJOIN(""; "", TRUE, FILTER(CID!B12291:B14794, REGEXMATCH(CID!D12291:D14794, TEXTJOIN(""|"", TRUE, SPLIT(A12291, "";"")))))"),"#N/A")</f>
        <v>#N/A</v>
      </c>
    </row>
    <row r="12292">
      <c r="A12292" s="12" t="str">
        <f>IFERROR(__xludf.DUMMYFUNCTION("TEXTJOIN("";"", TRUE, FILTER(CID!$B$2:$B$14794, CID!B12292=CID!$D$2:$D$14794))"),"#N/A")</f>
        <v>#N/A</v>
      </c>
      <c r="B12292" s="12" t="str">
        <f>IFERROR(__xludf.DUMMYFUNCTION("TEXTJOIN(""; "", TRUE, FILTER(CID!B12292:B14794, REGEXMATCH(CID!D12292:D14794, TEXTJOIN(""|"", TRUE, SPLIT(A12292, "";"")))))"),"#N/A")</f>
        <v>#N/A</v>
      </c>
    </row>
    <row r="12293">
      <c r="A12293" s="12" t="str">
        <f>IFERROR(__xludf.DUMMYFUNCTION("TEXTJOIN("";"", TRUE, FILTER(CID!$B$2:$B$14794, CID!B12293=CID!$D$2:$D$14794))"),"#N/A")</f>
        <v>#N/A</v>
      </c>
      <c r="B12293" s="12" t="str">
        <f>IFERROR(__xludf.DUMMYFUNCTION("TEXTJOIN(""; "", TRUE, FILTER(CID!B12293:B14794, REGEXMATCH(CID!D12293:D14794, TEXTJOIN(""|"", TRUE, SPLIT(A12293, "";"")))))"),"#N/A")</f>
        <v>#N/A</v>
      </c>
    </row>
    <row r="12294">
      <c r="A12294" s="12" t="str">
        <f>IFERROR(__xludf.DUMMYFUNCTION("TEXTJOIN("";"", TRUE, FILTER(CID!$B$2:$B$14794, CID!B12294=CID!$D$2:$D$14794))"),"#N/A")</f>
        <v>#N/A</v>
      </c>
      <c r="B12294" s="12" t="str">
        <f>IFERROR(__xludf.DUMMYFUNCTION("TEXTJOIN(""; "", TRUE, FILTER(CID!B12294:B14794, REGEXMATCH(CID!D12294:D14794, TEXTJOIN(""|"", TRUE, SPLIT(A12294, "";"")))))"),"#N/A")</f>
        <v>#N/A</v>
      </c>
    </row>
    <row r="12295">
      <c r="A12295" s="12" t="str">
        <f>IFERROR(__xludf.DUMMYFUNCTION("TEXTJOIN("";"", TRUE, FILTER(CID!$B$2:$B$14794, CID!B12295=CID!$D$2:$D$14794))"),"#N/A")</f>
        <v>#N/A</v>
      </c>
      <c r="B12295" s="12" t="str">
        <f>IFERROR(__xludf.DUMMYFUNCTION("TEXTJOIN(""; "", TRUE, FILTER(CID!B12295:B14794, REGEXMATCH(CID!D12295:D14794, TEXTJOIN(""|"", TRUE, SPLIT(A12295, "";"")))))"),"#N/A")</f>
        <v>#N/A</v>
      </c>
    </row>
    <row r="12296">
      <c r="A12296" s="12" t="str">
        <f>IFERROR(__xludf.DUMMYFUNCTION("TEXTJOIN("";"", TRUE, FILTER(CID!$B$2:$B$14794, CID!B12296=CID!$D$2:$D$14794))"),"#N/A")</f>
        <v>#N/A</v>
      </c>
      <c r="B12296" s="12" t="str">
        <f>IFERROR(__xludf.DUMMYFUNCTION("TEXTJOIN(""; "", TRUE, FILTER(CID!B12296:B14794, REGEXMATCH(CID!D12296:D14794, TEXTJOIN(""|"", TRUE, SPLIT(A12296, "";"")))))"),"#N/A")</f>
        <v>#N/A</v>
      </c>
    </row>
    <row r="12297">
      <c r="A12297" s="12" t="str">
        <f>IFERROR(__xludf.DUMMYFUNCTION("TEXTJOIN("";"", TRUE, FILTER(CID!$B$2:$B$14794, CID!B12297=CID!$D$2:$D$14794))"),"#N/A")</f>
        <v>#N/A</v>
      </c>
      <c r="B12297" s="12" t="str">
        <f>IFERROR(__xludf.DUMMYFUNCTION("TEXTJOIN(""; "", TRUE, FILTER(CID!B12297:B14794, REGEXMATCH(CID!D12297:D14794, TEXTJOIN(""|"", TRUE, SPLIT(A12297, "";"")))))"),"#N/A")</f>
        <v>#N/A</v>
      </c>
    </row>
    <row r="12298">
      <c r="A12298" s="12" t="str">
        <f>IFERROR(__xludf.DUMMYFUNCTION("TEXTJOIN("";"", TRUE, FILTER(CID!$B$2:$B$14794, CID!B12298=CID!$D$2:$D$14794))"),"#N/A")</f>
        <v>#N/A</v>
      </c>
      <c r="B12298" s="12" t="str">
        <f>IFERROR(__xludf.DUMMYFUNCTION("TEXTJOIN(""; "", TRUE, FILTER(CID!B12298:B14794, REGEXMATCH(CID!D12298:D14794, TEXTJOIN(""|"", TRUE, SPLIT(A12298, "";"")))))"),"#N/A")</f>
        <v>#N/A</v>
      </c>
    </row>
    <row r="12299">
      <c r="A12299" s="12" t="str">
        <f>IFERROR(__xludf.DUMMYFUNCTION("TEXTJOIN("";"", TRUE, FILTER(CID!$B$2:$B$14794, CID!B12299=CID!$D$2:$D$14794))"),"#N/A")</f>
        <v>#N/A</v>
      </c>
      <c r="B12299" s="12" t="str">
        <f>IFERROR(__xludf.DUMMYFUNCTION("TEXTJOIN(""; "", TRUE, FILTER(CID!B12299:B14794, REGEXMATCH(CID!D12299:D14794, TEXTJOIN(""|"", TRUE, SPLIT(A12299, "";"")))))"),"#N/A")</f>
        <v>#N/A</v>
      </c>
    </row>
    <row r="12300">
      <c r="A12300" s="12" t="str">
        <f>IFERROR(__xludf.DUMMYFUNCTION("TEXTJOIN("";"", TRUE, FILTER(CID!$B$2:$B$14794, CID!B12300=CID!$D$2:$D$14794))"),"#N/A")</f>
        <v>#N/A</v>
      </c>
      <c r="B12300" s="12" t="str">
        <f>IFERROR(__xludf.DUMMYFUNCTION("TEXTJOIN(""; "", TRUE, FILTER(CID!B12300:B14794, REGEXMATCH(CID!D12300:D14794, TEXTJOIN(""|"", TRUE, SPLIT(A12300, "";"")))))"),"#N/A")</f>
        <v>#N/A</v>
      </c>
    </row>
    <row r="12301">
      <c r="A12301" s="12" t="str">
        <f>IFERROR(__xludf.DUMMYFUNCTION("TEXTJOIN("";"", TRUE, FILTER(CID!$B$2:$B$14794, CID!B12301=CID!$D$2:$D$14794))"),"#N/A")</f>
        <v>#N/A</v>
      </c>
      <c r="B12301" s="12" t="str">
        <f>IFERROR(__xludf.DUMMYFUNCTION("TEXTJOIN(""; "", TRUE, FILTER(CID!B12301:B14794, REGEXMATCH(CID!D12301:D14794, TEXTJOIN(""|"", TRUE, SPLIT(A12301, "";"")))))"),"#N/A")</f>
        <v>#N/A</v>
      </c>
    </row>
    <row r="12302">
      <c r="A12302" s="12" t="str">
        <f>IFERROR(__xludf.DUMMYFUNCTION("TEXTJOIN("";"", TRUE, FILTER(CID!$B$2:$B$14794, CID!B12302=CID!$D$2:$D$14794))"),"#N/A")</f>
        <v>#N/A</v>
      </c>
      <c r="B12302" s="12" t="str">
        <f>IFERROR(__xludf.DUMMYFUNCTION("TEXTJOIN(""; "", TRUE, FILTER(CID!B12302:B14794, REGEXMATCH(CID!D12302:D14794, TEXTJOIN(""|"", TRUE, SPLIT(A12302, "";"")))))"),"#N/A")</f>
        <v>#N/A</v>
      </c>
    </row>
    <row r="12303">
      <c r="A12303" s="12" t="str">
        <f>IFERROR(__xludf.DUMMYFUNCTION("TEXTJOIN("";"", TRUE, FILTER(CID!$B$2:$B$14794, CID!B12303=CID!$D$2:$D$14794))"),"#N/A")</f>
        <v>#N/A</v>
      </c>
      <c r="B12303" s="12" t="str">
        <f>IFERROR(__xludf.DUMMYFUNCTION("TEXTJOIN(""; "", TRUE, FILTER(CID!B12303:B14794, REGEXMATCH(CID!D12303:D14794, TEXTJOIN(""|"", TRUE, SPLIT(A12303, "";"")))))"),"#N/A")</f>
        <v>#N/A</v>
      </c>
    </row>
    <row r="12304">
      <c r="A12304" s="12" t="str">
        <f>IFERROR(__xludf.DUMMYFUNCTION("TEXTJOIN("";"", TRUE, FILTER(CID!$B$2:$B$14794, CID!B12304=CID!$D$2:$D$14794))"),"#N/A")</f>
        <v>#N/A</v>
      </c>
      <c r="B12304" s="12" t="str">
        <f>IFERROR(__xludf.DUMMYFUNCTION("TEXTJOIN(""; "", TRUE, FILTER(CID!B12304:B14794, REGEXMATCH(CID!D12304:D14794, TEXTJOIN(""|"", TRUE, SPLIT(A12304, "";"")))))"),"#N/A")</f>
        <v>#N/A</v>
      </c>
    </row>
    <row r="12305">
      <c r="A12305" s="12" t="str">
        <f>IFERROR(__xludf.DUMMYFUNCTION("TEXTJOIN("";"", TRUE, FILTER(CID!$B$2:$B$14794, CID!B12305=CID!$D$2:$D$14794))"),"#N/A")</f>
        <v>#N/A</v>
      </c>
      <c r="B12305" s="12" t="str">
        <f>IFERROR(__xludf.DUMMYFUNCTION("TEXTJOIN(""; "", TRUE, FILTER(CID!B12305:B14794, REGEXMATCH(CID!D12305:D14794, TEXTJOIN(""|"", TRUE, SPLIT(A12305, "";"")))))"),"#N/A")</f>
        <v>#N/A</v>
      </c>
    </row>
    <row r="12306">
      <c r="A12306" s="12" t="str">
        <f>IFERROR(__xludf.DUMMYFUNCTION("TEXTJOIN("";"", TRUE, FILTER(CID!$B$2:$B$14794, CID!B12306=CID!$D$2:$D$14794))"),"#N/A")</f>
        <v>#N/A</v>
      </c>
      <c r="B12306" s="12" t="str">
        <f>IFERROR(__xludf.DUMMYFUNCTION("TEXTJOIN(""; "", TRUE, FILTER(CID!B12306:B14794, REGEXMATCH(CID!D12306:D14794, TEXTJOIN(""|"", TRUE, SPLIT(A12306, "";"")))))"),"#N/A")</f>
        <v>#N/A</v>
      </c>
    </row>
    <row r="12307">
      <c r="A12307" s="12" t="str">
        <f>IFERROR(__xludf.DUMMYFUNCTION("TEXTJOIN("";"", TRUE, FILTER(CID!$B$2:$B$14794, CID!B12307=CID!$D$2:$D$14794))"),"#N/A")</f>
        <v>#N/A</v>
      </c>
      <c r="B12307" s="12" t="str">
        <f>IFERROR(__xludf.DUMMYFUNCTION("TEXTJOIN(""; "", TRUE, FILTER(CID!B12307:B14794, REGEXMATCH(CID!D12307:D14794, TEXTJOIN(""|"", TRUE, SPLIT(A12307, "";"")))))"),"#N/A")</f>
        <v>#N/A</v>
      </c>
    </row>
    <row r="12308">
      <c r="A12308" s="12" t="str">
        <f>IFERROR(__xludf.DUMMYFUNCTION("TEXTJOIN("";"", TRUE, FILTER(CID!$B$2:$B$14794, CID!B12308=CID!$D$2:$D$14794))"),"#N/A")</f>
        <v>#N/A</v>
      </c>
      <c r="B12308" s="12" t="str">
        <f>IFERROR(__xludf.DUMMYFUNCTION("TEXTJOIN(""; "", TRUE, FILTER(CID!B12308:B14794, REGEXMATCH(CID!D12308:D14794, TEXTJOIN(""|"", TRUE, SPLIT(A12308, "";"")))))"),"#N/A")</f>
        <v>#N/A</v>
      </c>
    </row>
    <row r="12309">
      <c r="A12309" s="12" t="str">
        <f>IFERROR(__xludf.DUMMYFUNCTION("TEXTJOIN("";"", TRUE, FILTER(CID!$B$2:$B$14794, CID!B12309=CID!$D$2:$D$14794))"),"#N/A")</f>
        <v>#N/A</v>
      </c>
      <c r="B12309" s="12" t="str">
        <f>IFERROR(__xludf.DUMMYFUNCTION("TEXTJOIN(""; "", TRUE, FILTER(CID!B12309:B14794, REGEXMATCH(CID!D12309:D14794, TEXTJOIN(""|"", TRUE, SPLIT(A12309, "";"")))))"),"#N/A")</f>
        <v>#N/A</v>
      </c>
    </row>
    <row r="12310">
      <c r="A12310" s="12" t="str">
        <f>IFERROR(__xludf.DUMMYFUNCTION("TEXTJOIN("";"", TRUE, FILTER(CID!$B$2:$B$14794, CID!B12310=CID!$D$2:$D$14794))"),"#N/A")</f>
        <v>#N/A</v>
      </c>
      <c r="B12310" s="12" t="str">
        <f>IFERROR(__xludf.DUMMYFUNCTION("TEXTJOIN(""; "", TRUE, FILTER(CID!B12310:B14794, REGEXMATCH(CID!D12310:D14794, TEXTJOIN(""|"", TRUE, SPLIT(A12310, "";"")))))"),"#N/A")</f>
        <v>#N/A</v>
      </c>
    </row>
    <row r="12311">
      <c r="A12311" s="12" t="str">
        <f>IFERROR(__xludf.DUMMYFUNCTION("TEXTJOIN("";"", TRUE, FILTER(CID!$B$2:$B$14794, CID!B12311=CID!$D$2:$D$14794))"),"#N/A")</f>
        <v>#N/A</v>
      </c>
      <c r="B12311" s="12" t="str">
        <f>IFERROR(__xludf.DUMMYFUNCTION("TEXTJOIN(""; "", TRUE, FILTER(CID!B12311:B14794, REGEXMATCH(CID!D12311:D14794, TEXTJOIN(""|"", TRUE, SPLIT(A12311, "";"")))))"),"#N/A")</f>
        <v>#N/A</v>
      </c>
    </row>
    <row r="12312">
      <c r="A12312" s="12" t="str">
        <f>IFERROR(__xludf.DUMMYFUNCTION("TEXTJOIN("";"", TRUE, FILTER(CID!$B$2:$B$14794, CID!B12312=CID!$D$2:$D$14794))"),"#N/A")</f>
        <v>#N/A</v>
      </c>
      <c r="B12312" s="12" t="str">
        <f>IFERROR(__xludf.DUMMYFUNCTION("TEXTJOIN(""; "", TRUE, FILTER(CID!B12312:B14794, REGEXMATCH(CID!D12312:D14794, TEXTJOIN(""|"", TRUE, SPLIT(A12312, "";"")))))"),"#N/A")</f>
        <v>#N/A</v>
      </c>
    </row>
    <row r="12313">
      <c r="A12313" s="12" t="str">
        <f>IFERROR(__xludf.DUMMYFUNCTION("TEXTJOIN("";"", TRUE, FILTER(CID!$B$2:$B$14794, CID!B12313=CID!$D$2:$D$14794))"),"#N/A")</f>
        <v>#N/A</v>
      </c>
      <c r="B12313" s="12" t="str">
        <f>IFERROR(__xludf.DUMMYFUNCTION("TEXTJOIN(""; "", TRUE, FILTER(CID!B12313:B14794, REGEXMATCH(CID!D12313:D14794, TEXTJOIN(""|"", TRUE, SPLIT(A12313, "";"")))))"),"#N/A")</f>
        <v>#N/A</v>
      </c>
    </row>
    <row r="12314">
      <c r="A12314" s="12" t="str">
        <f>IFERROR(__xludf.DUMMYFUNCTION("TEXTJOIN("";"", TRUE, FILTER(CID!$B$2:$B$14794, CID!B12314=CID!$D$2:$D$14794))"),"#N/A")</f>
        <v>#N/A</v>
      </c>
      <c r="B12314" s="12" t="str">
        <f>IFERROR(__xludf.DUMMYFUNCTION("TEXTJOIN(""; "", TRUE, FILTER(CID!B12314:B14794, REGEXMATCH(CID!D12314:D14794, TEXTJOIN(""|"", TRUE, SPLIT(A12314, "";"")))))"),"#N/A")</f>
        <v>#N/A</v>
      </c>
    </row>
    <row r="12315">
      <c r="A12315" s="12" t="str">
        <f>IFERROR(__xludf.DUMMYFUNCTION("TEXTJOIN("";"", TRUE, FILTER(CID!$B$2:$B$14794, CID!B12315=CID!$D$2:$D$14794))"),"#N/A")</f>
        <v>#N/A</v>
      </c>
      <c r="B12315" s="12" t="str">
        <f>IFERROR(__xludf.DUMMYFUNCTION("TEXTJOIN(""; "", TRUE, FILTER(CID!B12315:B14794, REGEXMATCH(CID!D12315:D14794, TEXTJOIN(""|"", TRUE, SPLIT(A12315, "";"")))))"),"#N/A")</f>
        <v>#N/A</v>
      </c>
    </row>
    <row r="12316">
      <c r="A12316" s="12" t="str">
        <f>IFERROR(__xludf.DUMMYFUNCTION("TEXTJOIN("";"", TRUE, FILTER(CID!$B$2:$B$14794, CID!B12316=CID!$D$2:$D$14794))"),"#N/A")</f>
        <v>#N/A</v>
      </c>
      <c r="B12316" s="12" t="str">
        <f>IFERROR(__xludf.DUMMYFUNCTION("TEXTJOIN(""; "", TRUE, FILTER(CID!B12316:B14794, REGEXMATCH(CID!D12316:D14794, TEXTJOIN(""|"", TRUE, SPLIT(A12316, "";"")))))"),"#N/A")</f>
        <v>#N/A</v>
      </c>
    </row>
    <row r="12317">
      <c r="A12317" s="12" t="str">
        <f>IFERROR(__xludf.DUMMYFUNCTION("TEXTJOIN("";"", TRUE, FILTER(CID!$B$2:$B$14794, CID!B12317=CID!$D$2:$D$14794))"),"#N/A")</f>
        <v>#N/A</v>
      </c>
      <c r="B12317" s="12" t="str">
        <f>IFERROR(__xludf.DUMMYFUNCTION("TEXTJOIN(""; "", TRUE, FILTER(CID!B12317:B14794, REGEXMATCH(CID!D12317:D14794, TEXTJOIN(""|"", TRUE, SPLIT(A12317, "";"")))))"),"#N/A")</f>
        <v>#N/A</v>
      </c>
    </row>
    <row r="12318">
      <c r="A12318" s="12" t="str">
        <f>IFERROR(__xludf.DUMMYFUNCTION("TEXTJOIN("";"", TRUE, FILTER(CID!$B$2:$B$14794, CID!B12318=CID!$D$2:$D$14794))"),"#N/A")</f>
        <v>#N/A</v>
      </c>
      <c r="B12318" s="12" t="str">
        <f>IFERROR(__xludf.DUMMYFUNCTION("TEXTJOIN(""; "", TRUE, FILTER(CID!B12318:B14794, REGEXMATCH(CID!D12318:D14794, TEXTJOIN(""|"", TRUE, SPLIT(A12318, "";"")))))"),"#N/A")</f>
        <v>#N/A</v>
      </c>
    </row>
    <row r="12319">
      <c r="A12319" s="12" t="str">
        <f>IFERROR(__xludf.DUMMYFUNCTION("TEXTJOIN("";"", TRUE, FILTER(CID!$B$2:$B$14794, CID!B12319=CID!$D$2:$D$14794))"),"#N/A")</f>
        <v>#N/A</v>
      </c>
      <c r="B12319" s="12" t="str">
        <f>IFERROR(__xludf.DUMMYFUNCTION("TEXTJOIN(""; "", TRUE, FILTER(CID!B12319:B14794, REGEXMATCH(CID!D12319:D14794, TEXTJOIN(""|"", TRUE, SPLIT(A12319, "";"")))))"),"#N/A")</f>
        <v>#N/A</v>
      </c>
    </row>
    <row r="12320">
      <c r="A12320" s="12" t="str">
        <f>IFERROR(__xludf.DUMMYFUNCTION("TEXTJOIN("";"", TRUE, FILTER(CID!$B$2:$B$14794, CID!B12320=CID!$D$2:$D$14794))"),"#N/A")</f>
        <v>#N/A</v>
      </c>
      <c r="B12320" s="12" t="str">
        <f>IFERROR(__xludf.DUMMYFUNCTION("TEXTJOIN(""; "", TRUE, FILTER(CID!B12320:B14794, REGEXMATCH(CID!D12320:D14794, TEXTJOIN(""|"", TRUE, SPLIT(A12320, "";"")))))"),"#N/A")</f>
        <v>#N/A</v>
      </c>
    </row>
    <row r="12321">
      <c r="A12321" s="12" t="str">
        <f>IFERROR(__xludf.DUMMYFUNCTION("TEXTJOIN("";"", TRUE, FILTER(CID!$B$2:$B$14794, CID!B12321=CID!$D$2:$D$14794))"),"#N/A")</f>
        <v>#N/A</v>
      </c>
      <c r="B12321" s="12" t="str">
        <f>IFERROR(__xludf.DUMMYFUNCTION("TEXTJOIN(""; "", TRUE, FILTER(CID!B12321:B14794, REGEXMATCH(CID!D12321:D14794, TEXTJOIN(""|"", TRUE, SPLIT(A12321, "";"")))))"),"#N/A")</f>
        <v>#N/A</v>
      </c>
    </row>
    <row r="12322">
      <c r="A12322" s="12" t="str">
        <f>IFERROR(__xludf.DUMMYFUNCTION("TEXTJOIN("";"", TRUE, FILTER(CID!$B$2:$B$14794, CID!B12322=CID!$D$2:$D$14794))"),"#N/A")</f>
        <v>#N/A</v>
      </c>
      <c r="B12322" s="12" t="str">
        <f>IFERROR(__xludf.DUMMYFUNCTION("TEXTJOIN(""; "", TRUE, FILTER(CID!B12322:B14794, REGEXMATCH(CID!D12322:D14794, TEXTJOIN(""|"", TRUE, SPLIT(A12322, "";"")))))"),"#N/A")</f>
        <v>#N/A</v>
      </c>
    </row>
    <row r="12323">
      <c r="A12323" s="12" t="str">
        <f>IFERROR(__xludf.DUMMYFUNCTION("TEXTJOIN("";"", TRUE, FILTER(CID!$B$2:$B$14794, CID!B12323=CID!$D$2:$D$14794))"),"#N/A")</f>
        <v>#N/A</v>
      </c>
      <c r="B12323" s="12" t="str">
        <f>IFERROR(__xludf.DUMMYFUNCTION("TEXTJOIN(""; "", TRUE, FILTER(CID!B12323:B14794, REGEXMATCH(CID!D12323:D14794, TEXTJOIN(""|"", TRUE, SPLIT(A12323, "";"")))))"),"#N/A")</f>
        <v>#N/A</v>
      </c>
    </row>
    <row r="12324">
      <c r="A12324" s="12" t="str">
        <f>IFERROR(__xludf.DUMMYFUNCTION("TEXTJOIN("";"", TRUE, FILTER(CID!$B$2:$B$14794, CID!B12324=CID!$D$2:$D$14794))"),"#N/A")</f>
        <v>#N/A</v>
      </c>
      <c r="B12324" s="12" t="str">
        <f>IFERROR(__xludf.DUMMYFUNCTION("TEXTJOIN(""; "", TRUE, FILTER(CID!B12324:B14794, REGEXMATCH(CID!D12324:D14794, TEXTJOIN(""|"", TRUE, SPLIT(A12324, "";"")))))"),"#N/A")</f>
        <v>#N/A</v>
      </c>
    </row>
    <row r="12325">
      <c r="A12325" s="12" t="str">
        <f>IFERROR(__xludf.DUMMYFUNCTION("TEXTJOIN("";"", TRUE, FILTER(CID!$B$2:$B$14794, CID!B12325=CID!$D$2:$D$14794))"),"#N/A")</f>
        <v>#N/A</v>
      </c>
      <c r="B12325" s="12" t="str">
        <f>IFERROR(__xludf.DUMMYFUNCTION("TEXTJOIN(""; "", TRUE, FILTER(CID!B12325:B14794, REGEXMATCH(CID!D12325:D14794, TEXTJOIN(""|"", TRUE, SPLIT(A12325, "";"")))))"),"#N/A")</f>
        <v>#N/A</v>
      </c>
    </row>
    <row r="12326">
      <c r="A12326" s="12" t="str">
        <f>IFERROR(__xludf.DUMMYFUNCTION("TEXTJOIN("";"", TRUE, FILTER(CID!$B$2:$B$14794, CID!B12326=CID!$D$2:$D$14794))"),"#N/A")</f>
        <v>#N/A</v>
      </c>
      <c r="B12326" s="12" t="str">
        <f>IFERROR(__xludf.DUMMYFUNCTION("TEXTJOIN(""; "", TRUE, FILTER(CID!B12326:B14794, REGEXMATCH(CID!D12326:D14794, TEXTJOIN(""|"", TRUE, SPLIT(A12326, "";"")))))"),"#N/A")</f>
        <v>#N/A</v>
      </c>
    </row>
    <row r="12327">
      <c r="A12327" s="12" t="str">
        <f>IFERROR(__xludf.DUMMYFUNCTION("TEXTJOIN("";"", TRUE, FILTER(CID!$B$2:$B$14794, CID!B12327=CID!$D$2:$D$14794))"),"#N/A")</f>
        <v>#N/A</v>
      </c>
      <c r="B12327" s="12" t="str">
        <f>IFERROR(__xludf.DUMMYFUNCTION("TEXTJOIN(""; "", TRUE, FILTER(CID!B12327:B14794, REGEXMATCH(CID!D12327:D14794, TEXTJOIN(""|"", TRUE, SPLIT(A12327, "";"")))))"),"#N/A")</f>
        <v>#N/A</v>
      </c>
    </row>
    <row r="12328">
      <c r="A12328" s="12" t="str">
        <f>IFERROR(__xludf.DUMMYFUNCTION("TEXTJOIN("";"", TRUE, FILTER(CID!$B$2:$B$14794, CID!B12328=CID!$D$2:$D$14794))"),"#N/A")</f>
        <v>#N/A</v>
      </c>
      <c r="B12328" s="12" t="str">
        <f>IFERROR(__xludf.DUMMYFUNCTION("TEXTJOIN(""; "", TRUE, FILTER(CID!B12328:B14794, REGEXMATCH(CID!D12328:D14794, TEXTJOIN(""|"", TRUE, SPLIT(A12328, "";"")))))"),"#N/A")</f>
        <v>#N/A</v>
      </c>
    </row>
    <row r="12329">
      <c r="A12329" s="12" t="str">
        <f>IFERROR(__xludf.DUMMYFUNCTION("TEXTJOIN("";"", TRUE, FILTER(CID!$B$2:$B$14794, CID!B12329=CID!$D$2:$D$14794))"),"#N/A")</f>
        <v>#N/A</v>
      </c>
      <c r="B12329" s="12" t="str">
        <f>IFERROR(__xludf.DUMMYFUNCTION("TEXTJOIN(""; "", TRUE, FILTER(CID!B12329:B14794, REGEXMATCH(CID!D12329:D14794, TEXTJOIN(""|"", TRUE, SPLIT(A12329, "";"")))))"),"#N/A")</f>
        <v>#N/A</v>
      </c>
    </row>
    <row r="12330">
      <c r="A12330" s="12" t="str">
        <f>IFERROR(__xludf.DUMMYFUNCTION("TEXTJOIN("";"", TRUE, FILTER(CID!$B$2:$B$14794, CID!B12330=CID!$D$2:$D$14794))"),"#N/A")</f>
        <v>#N/A</v>
      </c>
      <c r="B12330" s="12" t="str">
        <f>IFERROR(__xludf.DUMMYFUNCTION("TEXTJOIN(""; "", TRUE, FILTER(CID!B12330:B14794, REGEXMATCH(CID!D12330:D14794, TEXTJOIN(""|"", TRUE, SPLIT(A12330, "";"")))))"),"#N/A")</f>
        <v>#N/A</v>
      </c>
    </row>
    <row r="12331">
      <c r="A12331" s="12" t="str">
        <f>IFERROR(__xludf.DUMMYFUNCTION("TEXTJOIN("";"", TRUE, FILTER(CID!$B$2:$B$14794, CID!B12331=CID!$D$2:$D$14794))"),"#N/A")</f>
        <v>#N/A</v>
      </c>
      <c r="B12331" s="12" t="str">
        <f>IFERROR(__xludf.DUMMYFUNCTION("TEXTJOIN(""; "", TRUE, FILTER(CID!B12331:B14794, REGEXMATCH(CID!D12331:D14794, TEXTJOIN(""|"", TRUE, SPLIT(A12331, "";"")))))"),"#N/A")</f>
        <v>#N/A</v>
      </c>
    </row>
    <row r="12332">
      <c r="A12332" s="12" t="str">
        <f>IFERROR(__xludf.DUMMYFUNCTION("TEXTJOIN("";"", TRUE, FILTER(CID!$B$2:$B$14794, CID!B12332=CID!$D$2:$D$14794))"),"#N/A")</f>
        <v>#N/A</v>
      </c>
      <c r="B12332" s="12" t="str">
        <f>IFERROR(__xludf.DUMMYFUNCTION("TEXTJOIN(""; "", TRUE, FILTER(CID!B12332:B14794, REGEXMATCH(CID!D12332:D14794, TEXTJOIN(""|"", TRUE, SPLIT(A12332, "";"")))))"),"#N/A")</f>
        <v>#N/A</v>
      </c>
    </row>
    <row r="12333">
      <c r="A12333" s="12" t="str">
        <f>IFERROR(__xludf.DUMMYFUNCTION("TEXTJOIN("";"", TRUE, FILTER(CID!$B$2:$B$14794, CID!B12333=CID!$D$2:$D$14794))"),"#N/A")</f>
        <v>#N/A</v>
      </c>
      <c r="B12333" s="12" t="str">
        <f>IFERROR(__xludf.DUMMYFUNCTION("TEXTJOIN(""; "", TRUE, FILTER(CID!B12333:B14794, REGEXMATCH(CID!D12333:D14794, TEXTJOIN(""|"", TRUE, SPLIT(A12333, "";"")))))"),"#N/A")</f>
        <v>#N/A</v>
      </c>
    </row>
    <row r="12334">
      <c r="A12334" s="12" t="str">
        <f>IFERROR(__xludf.DUMMYFUNCTION("TEXTJOIN("";"", TRUE, FILTER(CID!$B$2:$B$14794, CID!B12334=CID!$D$2:$D$14794))"),"#N/A")</f>
        <v>#N/A</v>
      </c>
      <c r="B12334" s="12" t="str">
        <f>IFERROR(__xludf.DUMMYFUNCTION("TEXTJOIN(""; "", TRUE, FILTER(CID!B12334:B14794, REGEXMATCH(CID!D12334:D14794, TEXTJOIN(""|"", TRUE, SPLIT(A12334, "";"")))))"),"#N/A")</f>
        <v>#N/A</v>
      </c>
    </row>
    <row r="12335">
      <c r="A12335" s="12" t="str">
        <f>IFERROR(__xludf.DUMMYFUNCTION("TEXTJOIN("";"", TRUE, FILTER(CID!$B$2:$B$14794, CID!B12335=CID!$D$2:$D$14794))"),"#N/A")</f>
        <v>#N/A</v>
      </c>
      <c r="B12335" s="12" t="str">
        <f>IFERROR(__xludf.DUMMYFUNCTION("TEXTJOIN(""; "", TRUE, FILTER(CID!B12335:B14794, REGEXMATCH(CID!D12335:D14794, TEXTJOIN(""|"", TRUE, SPLIT(A12335, "";"")))))"),"#N/A")</f>
        <v>#N/A</v>
      </c>
    </row>
    <row r="12336">
      <c r="A12336" s="12" t="str">
        <f>IFERROR(__xludf.DUMMYFUNCTION("TEXTJOIN("";"", TRUE, FILTER(CID!$B$2:$B$14794, CID!B12336=CID!$D$2:$D$14794))"),"#N/A")</f>
        <v>#N/A</v>
      </c>
      <c r="B12336" s="12" t="str">
        <f>IFERROR(__xludf.DUMMYFUNCTION("TEXTJOIN(""; "", TRUE, FILTER(CID!B12336:B14794, REGEXMATCH(CID!D12336:D14794, TEXTJOIN(""|"", TRUE, SPLIT(A12336, "";"")))))"),"#N/A")</f>
        <v>#N/A</v>
      </c>
    </row>
    <row r="12337">
      <c r="A12337" s="12" t="str">
        <f>IFERROR(__xludf.DUMMYFUNCTION("TEXTJOIN("";"", TRUE, FILTER(CID!$B$2:$B$14794, CID!B12337=CID!$D$2:$D$14794))"),"#N/A")</f>
        <v>#N/A</v>
      </c>
      <c r="B12337" s="12" t="str">
        <f>IFERROR(__xludf.DUMMYFUNCTION("TEXTJOIN(""; "", TRUE, FILTER(CID!B12337:B14794, REGEXMATCH(CID!D12337:D14794, TEXTJOIN(""|"", TRUE, SPLIT(A12337, "";"")))))"),"#N/A")</f>
        <v>#N/A</v>
      </c>
    </row>
    <row r="12338">
      <c r="A12338" s="12" t="str">
        <f>IFERROR(__xludf.DUMMYFUNCTION("TEXTJOIN("";"", TRUE, FILTER(CID!$B$2:$B$14794, CID!B12338=CID!$D$2:$D$14794))"),"#N/A")</f>
        <v>#N/A</v>
      </c>
      <c r="B12338" s="12" t="str">
        <f>IFERROR(__xludf.DUMMYFUNCTION("TEXTJOIN(""; "", TRUE, FILTER(CID!B12338:B14794, REGEXMATCH(CID!D12338:D14794, TEXTJOIN(""|"", TRUE, SPLIT(A12338, "";"")))))"),"#N/A")</f>
        <v>#N/A</v>
      </c>
    </row>
    <row r="12339">
      <c r="A12339" s="12" t="str">
        <f>IFERROR(__xludf.DUMMYFUNCTION("TEXTJOIN("";"", TRUE, FILTER(CID!$B$2:$B$14794, CID!B12339=CID!$D$2:$D$14794))"),"#N/A")</f>
        <v>#N/A</v>
      </c>
      <c r="B12339" s="12" t="str">
        <f>IFERROR(__xludf.DUMMYFUNCTION("TEXTJOIN(""; "", TRUE, FILTER(CID!B12339:B14794, REGEXMATCH(CID!D12339:D14794, TEXTJOIN(""|"", TRUE, SPLIT(A12339, "";"")))))"),"#N/A")</f>
        <v>#N/A</v>
      </c>
    </row>
    <row r="12340">
      <c r="A12340" s="12" t="str">
        <f>IFERROR(__xludf.DUMMYFUNCTION("TEXTJOIN("";"", TRUE, FILTER(CID!$B$2:$B$14794, CID!B12340=CID!$D$2:$D$14794))"),"#N/A")</f>
        <v>#N/A</v>
      </c>
      <c r="B12340" s="12" t="str">
        <f>IFERROR(__xludf.DUMMYFUNCTION("TEXTJOIN(""; "", TRUE, FILTER(CID!B12340:B14794, REGEXMATCH(CID!D12340:D14794, TEXTJOIN(""|"", TRUE, SPLIT(A12340, "";"")))))"),"#N/A")</f>
        <v>#N/A</v>
      </c>
    </row>
    <row r="12341">
      <c r="A12341" s="12" t="str">
        <f>IFERROR(__xludf.DUMMYFUNCTION("TEXTJOIN("";"", TRUE, FILTER(CID!$B$2:$B$14794, CID!B12341=CID!$D$2:$D$14794))"),"#N/A")</f>
        <v>#N/A</v>
      </c>
      <c r="B12341" s="12" t="str">
        <f>IFERROR(__xludf.DUMMYFUNCTION("TEXTJOIN(""; "", TRUE, FILTER(CID!B12341:B14794, REGEXMATCH(CID!D12341:D14794, TEXTJOIN(""|"", TRUE, SPLIT(A12341, "";"")))))"),"#N/A")</f>
        <v>#N/A</v>
      </c>
    </row>
    <row r="12342">
      <c r="A12342" s="12" t="str">
        <f>IFERROR(__xludf.DUMMYFUNCTION("TEXTJOIN("";"", TRUE, FILTER(CID!$B$2:$B$14794, CID!B12342=CID!$D$2:$D$14794))"),"#N/A")</f>
        <v>#N/A</v>
      </c>
      <c r="B12342" s="12" t="str">
        <f>IFERROR(__xludf.DUMMYFUNCTION("TEXTJOIN(""; "", TRUE, FILTER(CID!B12342:B14794, REGEXMATCH(CID!D12342:D14794, TEXTJOIN(""|"", TRUE, SPLIT(A12342, "";"")))))"),"#N/A")</f>
        <v>#N/A</v>
      </c>
    </row>
    <row r="12343">
      <c r="A12343" s="12" t="str">
        <f>IFERROR(__xludf.DUMMYFUNCTION("TEXTJOIN("";"", TRUE, FILTER(CID!$B$2:$B$14794, CID!B12343=CID!$D$2:$D$14794))"),"#N/A")</f>
        <v>#N/A</v>
      </c>
      <c r="B12343" s="12" t="str">
        <f>IFERROR(__xludf.DUMMYFUNCTION("TEXTJOIN(""; "", TRUE, FILTER(CID!B12343:B14794, REGEXMATCH(CID!D12343:D14794, TEXTJOIN(""|"", TRUE, SPLIT(A12343, "";"")))))"),"#N/A")</f>
        <v>#N/A</v>
      </c>
    </row>
    <row r="12344">
      <c r="A12344" s="12" t="str">
        <f>IFERROR(__xludf.DUMMYFUNCTION("TEXTJOIN("";"", TRUE, FILTER(CID!$B$2:$B$14794, CID!B12344=CID!$D$2:$D$14794))"),"#N/A")</f>
        <v>#N/A</v>
      </c>
      <c r="B12344" s="12" t="str">
        <f>IFERROR(__xludf.DUMMYFUNCTION("TEXTJOIN(""; "", TRUE, FILTER(CID!B12344:B14794, REGEXMATCH(CID!D12344:D14794, TEXTJOIN(""|"", TRUE, SPLIT(A12344, "";"")))))"),"#N/A")</f>
        <v>#N/A</v>
      </c>
    </row>
    <row r="12345">
      <c r="A12345" s="12" t="str">
        <f>IFERROR(__xludf.DUMMYFUNCTION("TEXTJOIN("";"", TRUE, FILTER(CID!$B$2:$B$14794, CID!B12345=CID!$D$2:$D$14794))"),"#N/A")</f>
        <v>#N/A</v>
      </c>
      <c r="B12345" s="12" t="str">
        <f>IFERROR(__xludf.DUMMYFUNCTION("TEXTJOIN(""; "", TRUE, FILTER(CID!B12345:B14794, REGEXMATCH(CID!D12345:D14794, TEXTJOIN(""|"", TRUE, SPLIT(A12345, "";"")))))"),"#N/A")</f>
        <v>#N/A</v>
      </c>
    </row>
    <row r="12346">
      <c r="A12346" s="12" t="str">
        <f>IFERROR(__xludf.DUMMYFUNCTION("TEXTJOIN("";"", TRUE, FILTER(CID!$B$2:$B$14794, CID!B12346=CID!$D$2:$D$14794))"),"#N/A")</f>
        <v>#N/A</v>
      </c>
      <c r="B12346" s="12" t="str">
        <f>IFERROR(__xludf.DUMMYFUNCTION("TEXTJOIN(""; "", TRUE, FILTER(CID!B12346:B14794, REGEXMATCH(CID!D12346:D14794, TEXTJOIN(""|"", TRUE, SPLIT(A12346, "";"")))))"),"#N/A")</f>
        <v>#N/A</v>
      </c>
    </row>
    <row r="12347">
      <c r="A12347" s="12" t="str">
        <f>IFERROR(__xludf.DUMMYFUNCTION("TEXTJOIN("";"", TRUE, FILTER(CID!$B$2:$B$14794, CID!B12347=CID!$D$2:$D$14794))"),"#N/A")</f>
        <v>#N/A</v>
      </c>
      <c r="B12347" s="12" t="str">
        <f>IFERROR(__xludf.DUMMYFUNCTION("TEXTJOIN(""; "", TRUE, FILTER(CID!B12347:B14794, REGEXMATCH(CID!D12347:D14794, TEXTJOIN(""|"", TRUE, SPLIT(A12347, "";"")))))"),"#N/A")</f>
        <v>#N/A</v>
      </c>
    </row>
    <row r="12348">
      <c r="A12348" s="12" t="str">
        <f>IFERROR(__xludf.DUMMYFUNCTION("TEXTJOIN("";"", TRUE, FILTER(CID!$B$2:$B$14794, CID!B12348=CID!$D$2:$D$14794))"),"#N/A")</f>
        <v>#N/A</v>
      </c>
      <c r="B12348" s="12" t="str">
        <f>IFERROR(__xludf.DUMMYFUNCTION("TEXTJOIN(""; "", TRUE, FILTER(CID!B12348:B14794, REGEXMATCH(CID!D12348:D14794, TEXTJOIN(""|"", TRUE, SPLIT(A12348, "";"")))))"),"#N/A")</f>
        <v>#N/A</v>
      </c>
    </row>
    <row r="12349">
      <c r="A12349" s="12" t="str">
        <f>IFERROR(__xludf.DUMMYFUNCTION("TEXTJOIN("";"", TRUE, FILTER(CID!$B$2:$B$14794, CID!B12349=CID!$D$2:$D$14794))"),"#N/A")</f>
        <v>#N/A</v>
      </c>
      <c r="B12349" s="12" t="str">
        <f>IFERROR(__xludf.DUMMYFUNCTION("TEXTJOIN(""; "", TRUE, FILTER(CID!B12349:B14794, REGEXMATCH(CID!D12349:D14794, TEXTJOIN(""|"", TRUE, SPLIT(A12349, "";"")))))"),"#N/A")</f>
        <v>#N/A</v>
      </c>
    </row>
    <row r="12350">
      <c r="A12350" s="12" t="str">
        <f>IFERROR(__xludf.DUMMYFUNCTION("TEXTJOIN("";"", TRUE, FILTER(CID!$B$2:$B$14794, CID!B12350=CID!$D$2:$D$14794))"),"#N/A")</f>
        <v>#N/A</v>
      </c>
      <c r="B12350" s="12" t="str">
        <f>IFERROR(__xludf.DUMMYFUNCTION("TEXTJOIN(""; "", TRUE, FILTER(CID!B12350:B14794, REGEXMATCH(CID!D12350:D14794, TEXTJOIN(""|"", TRUE, SPLIT(A12350, "";"")))))"),"#N/A")</f>
        <v>#N/A</v>
      </c>
    </row>
    <row r="12351">
      <c r="A12351" s="12" t="str">
        <f>IFERROR(__xludf.DUMMYFUNCTION("TEXTJOIN("";"", TRUE, FILTER(CID!$B$2:$B$14794, CID!B12351=CID!$D$2:$D$14794))"),"#N/A")</f>
        <v>#N/A</v>
      </c>
      <c r="B12351" s="12" t="str">
        <f>IFERROR(__xludf.DUMMYFUNCTION("TEXTJOIN(""; "", TRUE, FILTER(CID!B12351:B14794, REGEXMATCH(CID!D12351:D14794, TEXTJOIN(""|"", TRUE, SPLIT(A12351, "";"")))))"),"#N/A")</f>
        <v>#N/A</v>
      </c>
    </row>
    <row r="12352">
      <c r="A12352" s="12" t="str">
        <f>IFERROR(__xludf.DUMMYFUNCTION("TEXTJOIN("";"", TRUE, FILTER(CID!$B$2:$B$14794, CID!B12352=CID!$D$2:$D$14794))"),"#N/A")</f>
        <v>#N/A</v>
      </c>
      <c r="B12352" s="12" t="str">
        <f>IFERROR(__xludf.DUMMYFUNCTION("TEXTJOIN(""; "", TRUE, FILTER(CID!B12352:B14794, REGEXMATCH(CID!D12352:D14794, TEXTJOIN(""|"", TRUE, SPLIT(A12352, "";"")))))"),"#N/A")</f>
        <v>#N/A</v>
      </c>
    </row>
    <row r="12353">
      <c r="A12353" s="12" t="str">
        <f>IFERROR(__xludf.DUMMYFUNCTION("TEXTJOIN("";"", TRUE, FILTER(CID!$B$2:$B$14794, CID!B12353=CID!$D$2:$D$14794))"),"#N/A")</f>
        <v>#N/A</v>
      </c>
      <c r="B12353" s="12" t="str">
        <f>IFERROR(__xludf.DUMMYFUNCTION("TEXTJOIN(""; "", TRUE, FILTER(CID!B12353:B14794, REGEXMATCH(CID!D12353:D14794, TEXTJOIN(""|"", TRUE, SPLIT(A12353, "";"")))))"),"#N/A")</f>
        <v>#N/A</v>
      </c>
    </row>
    <row r="12354">
      <c r="A12354" s="12" t="str">
        <f>IFERROR(__xludf.DUMMYFUNCTION("TEXTJOIN("";"", TRUE, FILTER(CID!$B$2:$B$14794, CID!B12354=CID!$D$2:$D$14794))"),"#N/A")</f>
        <v>#N/A</v>
      </c>
      <c r="B12354" s="12" t="str">
        <f>IFERROR(__xludf.DUMMYFUNCTION("TEXTJOIN(""; "", TRUE, FILTER(CID!B12354:B14794, REGEXMATCH(CID!D12354:D14794, TEXTJOIN(""|"", TRUE, SPLIT(A12354, "";"")))))"),"#N/A")</f>
        <v>#N/A</v>
      </c>
    </row>
    <row r="12355">
      <c r="A12355" s="12" t="str">
        <f>IFERROR(__xludf.DUMMYFUNCTION("TEXTJOIN("";"", TRUE, FILTER(CID!$B$2:$B$14794, CID!B12355=CID!$D$2:$D$14794))"),"#N/A")</f>
        <v>#N/A</v>
      </c>
      <c r="B12355" s="12" t="str">
        <f>IFERROR(__xludf.DUMMYFUNCTION("TEXTJOIN(""; "", TRUE, FILTER(CID!B12355:B14794, REGEXMATCH(CID!D12355:D14794, TEXTJOIN(""|"", TRUE, SPLIT(A12355, "";"")))))"),"#N/A")</f>
        <v>#N/A</v>
      </c>
    </row>
    <row r="12356">
      <c r="A12356" s="12" t="str">
        <f>IFERROR(__xludf.DUMMYFUNCTION("TEXTJOIN("";"", TRUE, FILTER(CID!$B$2:$B$14794, CID!B12356=CID!$D$2:$D$14794))"),"#N/A")</f>
        <v>#N/A</v>
      </c>
      <c r="B12356" s="12" t="str">
        <f>IFERROR(__xludf.DUMMYFUNCTION("TEXTJOIN(""; "", TRUE, FILTER(CID!B12356:B14794, REGEXMATCH(CID!D12356:D14794, TEXTJOIN(""|"", TRUE, SPLIT(A12356, "";"")))))"),"#N/A")</f>
        <v>#N/A</v>
      </c>
    </row>
    <row r="12357">
      <c r="A12357" s="12" t="str">
        <f>IFERROR(__xludf.DUMMYFUNCTION("TEXTJOIN("";"", TRUE, FILTER(CID!$B$2:$B$14794, CID!B12357=CID!$D$2:$D$14794))"),"#N/A")</f>
        <v>#N/A</v>
      </c>
      <c r="B12357" s="12" t="str">
        <f>IFERROR(__xludf.DUMMYFUNCTION("TEXTJOIN(""; "", TRUE, FILTER(CID!B12357:B14794, REGEXMATCH(CID!D12357:D14794, TEXTJOIN(""|"", TRUE, SPLIT(A12357, "";"")))))"),"#N/A")</f>
        <v>#N/A</v>
      </c>
    </row>
    <row r="12358">
      <c r="A12358" s="12" t="str">
        <f>IFERROR(__xludf.DUMMYFUNCTION("TEXTJOIN("";"", TRUE, FILTER(CID!$B$2:$B$14794, CID!B12358=CID!$D$2:$D$14794))"),"#N/A")</f>
        <v>#N/A</v>
      </c>
      <c r="B12358" s="12" t="str">
        <f>IFERROR(__xludf.DUMMYFUNCTION("TEXTJOIN(""; "", TRUE, FILTER(CID!B12358:B14794, REGEXMATCH(CID!D12358:D14794, TEXTJOIN(""|"", TRUE, SPLIT(A12358, "";"")))))"),"#N/A")</f>
        <v>#N/A</v>
      </c>
    </row>
    <row r="12359">
      <c r="A12359" s="12" t="str">
        <f>IFERROR(__xludf.DUMMYFUNCTION("TEXTJOIN("";"", TRUE, FILTER(CID!$B$2:$B$14794, CID!B12359=CID!$D$2:$D$14794))"),"#N/A")</f>
        <v>#N/A</v>
      </c>
      <c r="B12359" s="12" t="str">
        <f>IFERROR(__xludf.DUMMYFUNCTION("TEXTJOIN(""; "", TRUE, FILTER(CID!B12359:B14794, REGEXMATCH(CID!D12359:D14794, TEXTJOIN(""|"", TRUE, SPLIT(A12359, "";"")))))"),"#N/A")</f>
        <v>#N/A</v>
      </c>
    </row>
    <row r="12360">
      <c r="A12360" s="12" t="str">
        <f>IFERROR(__xludf.DUMMYFUNCTION("TEXTJOIN("";"", TRUE, FILTER(CID!$B$2:$B$14794, CID!B12360=CID!$D$2:$D$14794))"),"#N/A")</f>
        <v>#N/A</v>
      </c>
      <c r="B12360" s="12" t="str">
        <f>IFERROR(__xludf.DUMMYFUNCTION("TEXTJOIN(""; "", TRUE, FILTER(CID!B12360:B14794, REGEXMATCH(CID!D12360:D14794, TEXTJOIN(""|"", TRUE, SPLIT(A12360, "";"")))))"),"#N/A")</f>
        <v>#N/A</v>
      </c>
    </row>
    <row r="12361">
      <c r="A12361" s="12" t="str">
        <f>IFERROR(__xludf.DUMMYFUNCTION("TEXTJOIN("";"", TRUE, FILTER(CID!$B$2:$B$14794, CID!B12361=CID!$D$2:$D$14794))"),"#N/A")</f>
        <v>#N/A</v>
      </c>
      <c r="B12361" s="12" t="str">
        <f>IFERROR(__xludf.DUMMYFUNCTION("TEXTJOIN(""; "", TRUE, FILTER(CID!B12361:B14794, REGEXMATCH(CID!D12361:D14794, TEXTJOIN(""|"", TRUE, SPLIT(A12361, "";"")))))"),"#N/A")</f>
        <v>#N/A</v>
      </c>
    </row>
    <row r="12362">
      <c r="A12362" s="12" t="str">
        <f>IFERROR(__xludf.DUMMYFUNCTION("TEXTJOIN("";"", TRUE, FILTER(CID!$B$2:$B$14794, CID!B12362=CID!$D$2:$D$14794))"),"#N/A")</f>
        <v>#N/A</v>
      </c>
      <c r="B12362" s="12" t="str">
        <f>IFERROR(__xludf.DUMMYFUNCTION("TEXTJOIN(""; "", TRUE, FILTER(CID!B12362:B14794, REGEXMATCH(CID!D12362:D14794, TEXTJOIN(""|"", TRUE, SPLIT(A12362, "";"")))))"),"#N/A")</f>
        <v>#N/A</v>
      </c>
    </row>
    <row r="12363">
      <c r="A12363" s="12" t="str">
        <f>IFERROR(__xludf.DUMMYFUNCTION("TEXTJOIN("";"", TRUE, FILTER(CID!$B$2:$B$14794, CID!B12363=CID!$D$2:$D$14794))"),"#N/A")</f>
        <v>#N/A</v>
      </c>
      <c r="B12363" s="12" t="str">
        <f>IFERROR(__xludf.DUMMYFUNCTION("TEXTJOIN(""; "", TRUE, FILTER(CID!B12363:B14794, REGEXMATCH(CID!D12363:D14794, TEXTJOIN(""|"", TRUE, SPLIT(A12363, "";"")))))"),"#N/A")</f>
        <v>#N/A</v>
      </c>
    </row>
    <row r="12364">
      <c r="A12364" s="12" t="str">
        <f>IFERROR(__xludf.DUMMYFUNCTION("TEXTJOIN("";"", TRUE, FILTER(CID!$B$2:$B$14794, CID!B12364=CID!$D$2:$D$14794))"),"#N/A")</f>
        <v>#N/A</v>
      </c>
      <c r="B12364" s="12" t="str">
        <f>IFERROR(__xludf.DUMMYFUNCTION("TEXTJOIN(""; "", TRUE, FILTER(CID!B12364:B14794, REGEXMATCH(CID!D12364:D14794, TEXTJOIN(""|"", TRUE, SPLIT(A12364, "";"")))))"),"#N/A")</f>
        <v>#N/A</v>
      </c>
    </row>
    <row r="12365">
      <c r="A12365" s="12" t="str">
        <f>IFERROR(__xludf.DUMMYFUNCTION("TEXTJOIN("";"", TRUE, FILTER(CID!$B$2:$B$14794, CID!B12365=CID!$D$2:$D$14794))"),"#N/A")</f>
        <v>#N/A</v>
      </c>
      <c r="B12365" s="12" t="str">
        <f>IFERROR(__xludf.DUMMYFUNCTION("TEXTJOIN(""; "", TRUE, FILTER(CID!B12365:B14794, REGEXMATCH(CID!D12365:D14794, TEXTJOIN(""|"", TRUE, SPLIT(A12365, "";"")))))"),"#N/A")</f>
        <v>#N/A</v>
      </c>
    </row>
    <row r="12366">
      <c r="A12366" s="12" t="str">
        <f>IFERROR(__xludf.DUMMYFUNCTION("TEXTJOIN("";"", TRUE, FILTER(CID!$B$2:$B$14794, CID!B12366=CID!$D$2:$D$14794))"),"#N/A")</f>
        <v>#N/A</v>
      </c>
      <c r="B12366" s="12" t="str">
        <f>IFERROR(__xludf.DUMMYFUNCTION("TEXTJOIN(""; "", TRUE, FILTER(CID!B12366:B14794, REGEXMATCH(CID!D12366:D14794, TEXTJOIN(""|"", TRUE, SPLIT(A12366, "";"")))))"),"#N/A")</f>
        <v>#N/A</v>
      </c>
    </row>
    <row r="12367">
      <c r="A12367" s="12" t="str">
        <f>IFERROR(__xludf.DUMMYFUNCTION("TEXTJOIN("";"", TRUE, FILTER(CID!$B$2:$B$14794, CID!B12367=CID!$D$2:$D$14794))"),"#N/A")</f>
        <v>#N/A</v>
      </c>
      <c r="B12367" s="12" t="str">
        <f>IFERROR(__xludf.DUMMYFUNCTION("TEXTJOIN(""; "", TRUE, FILTER(CID!B12367:B14794, REGEXMATCH(CID!D12367:D14794, TEXTJOIN(""|"", TRUE, SPLIT(A12367, "";"")))))"),"#N/A")</f>
        <v>#N/A</v>
      </c>
    </row>
    <row r="12368">
      <c r="A12368" s="12" t="str">
        <f>IFERROR(__xludf.DUMMYFUNCTION("TEXTJOIN("";"", TRUE, FILTER(CID!$B$2:$B$14794, CID!B12368=CID!$D$2:$D$14794))"),"#N/A")</f>
        <v>#N/A</v>
      </c>
      <c r="B12368" s="12" t="str">
        <f>IFERROR(__xludf.DUMMYFUNCTION("TEXTJOIN(""; "", TRUE, FILTER(CID!B12368:B14794, REGEXMATCH(CID!D12368:D14794, TEXTJOIN(""|"", TRUE, SPLIT(A12368, "";"")))))"),"#N/A")</f>
        <v>#N/A</v>
      </c>
    </row>
    <row r="12369">
      <c r="A12369" s="12" t="str">
        <f>IFERROR(__xludf.DUMMYFUNCTION("TEXTJOIN("";"", TRUE, FILTER(CID!$B$2:$B$14794, CID!B12369=CID!$D$2:$D$14794))"),"#N/A")</f>
        <v>#N/A</v>
      </c>
      <c r="B12369" s="12" t="str">
        <f>IFERROR(__xludf.DUMMYFUNCTION("TEXTJOIN(""; "", TRUE, FILTER(CID!B12369:B14794, REGEXMATCH(CID!D12369:D14794, TEXTJOIN(""|"", TRUE, SPLIT(A12369, "";"")))))"),"#N/A")</f>
        <v>#N/A</v>
      </c>
    </row>
    <row r="12370">
      <c r="A12370" s="12" t="str">
        <f>IFERROR(__xludf.DUMMYFUNCTION("TEXTJOIN("";"", TRUE, FILTER(CID!$B$2:$B$14794, CID!B12370=CID!$D$2:$D$14794))"),"#N/A")</f>
        <v>#N/A</v>
      </c>
      <c r="B12370" s="12" t="str">
        <f>IFERROR(__xludf.DUMMYFUNCTION("TEXTJOIN(""; "", TRUE, FILTER(CID!B12370:B14794, REGEXMATCH(CID!D12370:D14794, TEXTJOIN(""|"", TRUE, SPLIT(A12370, "";"")))))"),"#N/A")</f>
        <v>#N/A</v>
      </c>
    </row>
    <row r="12371">
      <c r="A12371" s="12" t="str">
        <f>IFERROR(__xludf.DUMMYFUNCTION("TEXTJOIN("";"", TRUE, FILTER(CID!$B$2:$B$14794, CID!B12371=CID!$D$2:$D$14794))"),"#N/A")</f>
        <v>#N/A</v>
      </c>
      <c r="B12371" s="12" t="str">
        <f>IFERROR(__xludf.DUMMYFUNCTION("TEXTJOIN(""; "", TRUE, FILTER(CID!B12371:B14794, REGEXMATCH(CID!D12371:D14794, TEXTJOIN(""|"", TRUE, SPLIT(A12371, "";"")))))"),"#N/A")</f>
        <v>#N/A</v>
      </c>
    </row>
    <row r="12372">
      <c r="A12372" s="12" t="str">
        <f>IFERROR(__xludf.DUMMYFUNCTION("TEXTJOIN("";"", TRUE, FILTER(CID!$B$2:$B$14794, CID!B12372=CID!$D$2:$D$14794))"),"#N/A")</f>
        <v>#N/A</v>
      </c>
      <c r="B12372" s="12" t="str">
        <f>IFERROR(__xludf.DUMMYFUNCTION("TEXTJOIN(""; "", TRUE, FILTER(CID!B12372:B14794, REGEXMATCH(CID!D12372:D14794, TEXTJOIN(""|"", TRUE, SPLIT(A12372, "";"")))))"),"#N/A")</f>
        <v>#N/A</v>
      </c>
    </row>
    <row r="12373">
      <c r="A12373" s="12" t="str">
        <f>IFERROR(__xludf.DUMMYFUNCTION("TEXTJOIN("";"", TRUE, FILTER(CID!$B$2:$B$14794, CID!B12373=CID!$D$2:$D$14794))"),"#N/A")</f>
        <v>#N/A</v>
      </c>
      <c r="B12373" s="12" t="str">
        <f>IFERROR(__xludf.DUMMYFUNCTION("TEXTJOIN(""; "", TRUE, FILTER(CID!B12373:B14794, REGEXMATCH(CID!D12373:D14794, TEXTJOIN(""|"", TRUE, SPLIT(A12373, "";"")))))"),"#N/A")</f>
        <v>#N/A</v>
      </c>
    </row>
    <row r="12374">
      <c r="A12374" s="12" t="str">
        <f>IFERROR(__xludf.DUMMYFUNCTION("TEXTJOIN("";"", TRUE, FILTER(CID!$B$2:$B$14794, CID!B12374=CID!$D$2:$D$14794))"),"#N/A")</f>
        <v>#N/A</v>
      </c>
      <c r="B12374" s="12" t="str">
        <f>IFERROR(__xludf.DUMMYFUNCTION("TEXTJOIN(""; "", TRUE, FILTER(CID!B12374:B14794, REGEXMATCH(CID!D12374:D14794, TEXTJOIN(""|"", TRUE, SPLIT(A12374, "";"")))))"),"#N/A")</f>
        <v>#N/A</v>
      </c>
    </row>
    <row r="12375">
      <c r="A12375" s="12" t="str">
        <f>IFERROR(__xludf.DUMMYFUNCTION("TEXTJOIN("";"", TRUE, FILTER(CID!$B$2:$B$14794, CID!B12375=CID!$D$2:$D$14794))"),"#N/A")</f>
        <v>#N/A</v>
      </c>
      <c r="B12375" s="12" t="str">
        <f>IFERROR(__xludf.DUMMYFUNCTION("TEXTJOIN(""; "", TRUE, FILTER(CID!B12375:B14794, REGEXMATCH(CID!D12375:D14794, TEXTJOIN(""|"", TRUE, SPLIT(A12375, "";"")))))"),"#N/A")</f>
        <v>#N/A</v>
      </c>
    </row>
    <row r="12376">
      <c r="A12376" s="12" t="str">
        <f>IFERROR(__xludf.DUMMYFUNCTION("TEXTJOIN("";"", TRUE, FILTER(CID!$B$2:$B$14794, CID!B12376=CID!$D$2:$D$14794))"),"#N/A")</f>
        <v>#N/A</v>
      </c>
      <c r="B12376" s="12" t="str">
        <f>IFERROR(__xludf.DUMMYFUNCTION("TEXTJOIN(""; "", TRUE, FILTER(CID!B12376:B14794, REGEXMATCH(CID!D12376:D14794, TEXTJOIN(""|"", TRUE, SPLIT(A12376, "";"")))))"),"#N/A")</f>
        <v>#N/A</v>
      </c>
    </row>
    <row r="12377">
      <c r="A12377" s="12" t="str">
        <f>IFERROR(__xludf.DUMMYFUNCTION("TEXTJOIN("";"", TRUE, FILTER(CID!$B$2:$B$14794, CID!B12377=CID!$D$2:$D$14794))"),"#N/A")</f>
        <v>#N/A</v>
      </c>
      <c r="B12377" s="12" t="str">
        <f>IFERROR(__xludf.DUMMYFUNCTION("TEXTJOIN(""; "", TRUE, FILTER(CID!B12377:B14794, REGEXMATCH(CID!D12377:D14794, TEXTJOIN(""|"", TRUE, SPLIT(A12377, "";"")))))"),"#N/A")</f>
        <v>#N/A</v>
      </c>
    </row>
    <row r="12378">
      <c r="A12378" s="12" t="str">
        <f>IFERROR(__xludf.DUMMYFUNCTION("TEXTJOIN("";"", TRUE, FILTER(CID!$B$2:$B$14794, CID!B12378=CID!$D$2:$D$14794))"),"#N/A")</f>
        <v>#N/A</v>
      </c>
      <c r="B12378" s="12" t="str">
        <f>IFERROR(__xludf.DUMMYFUNCTION("TEXTJOIN(""; "", TRUE, FILTER(CID!B12378:B14794, REGEXMATCH(CID!D12378:D14794, TEXTJOIN(""|"", TRUE, SPLIT(A12378, "";"")))))"),"#N/A")</f>
        <v>#N/A</v>
      </c>
    </row>
    <row r="12379">
      <c r="A12379" s="12" t="str">
        <f>IFERROR(__xludf.DUMMYFUNCTION("TEXTJOIN("";"", TRUE, FILTER(CID!$B$2:$B$14794, CID!B12379=CID!$D$2:$D$14794))"),"#N/A")</f>
        <v>#N/A</v>
      </c>
      <c r="B12379" s="12" t="str">
        <f>IFERROR(__xludf.DUMMYFUNCTION("TEXTJOIN(""; "", TRUE, FILTER(CID!B12379:B14794, REGEXMATCH(CID!D12379:D14794, TEXTJOIN(""|"", TRUE, SPLIT(A12379, "";"")))))"),"#N/A")</f>
        <v>#N/A</v>
      </c>
    </row>
    <row r="12380">
      <c r="A12380" s="12" t="str">
        <f>IFERROR(__xludf.DUMMYFUNCTION("TEXTJOIN("";"", TRUE, FILTER(CID!$B$2:$B$14794, CID!B12380=CID!$D$2:$D$14794))"),"#N/A")</f>
        <v>#N/A</v>
      </c>
      <c r="B12380" s="12" t="str">
        <f>IFERROR(__xludf.DUMMYFUNCTION("TEXTJOIN(""; "", TRUE, FILTER(CID!B12380:B14794, REGEXMATCH(CID!D12380:D14794, TEXTJOIN(""|"", TRUE, SPLIT(A12380, "";"")))))"),"#N/A")</f>
        <v>#N/A</v>
      </c>
    </row>
    <row r="12381">
      <c r="A12381" s="12" t="str">
        <f>IFERROR(__xludf.DUMMYFUNCTION("TEXTJOIN("";"", TRUE, FILTER(CID!$B$2:$B$14794, CID!B12381=CID!$D$2:$D$14794))"),"#N/A")</f>
        <v>#N/A</v>
      </c>
      <c r="B12381" s="12" t="str">
        <f>IFERROR(__xludf.DUMMYFUNCTION("TEXTJOIN(""; "", TRUE, FILTER(CID!B12381:B14794, REGEXMATCH(CID!D12381:D14794, TEXTJOIN(""|"", TRUE, SPLIT(A12381, "";"")))))"),"#N/A")</f>
        <v>#N/A</v>
      </c>
    </row>
    <row r="12382">
      <c r="A12382" s="12" t="str">
        <f>IFERROR(__xludf.DUMMYFUNCTION("TEXTJOIN("";"", TRUE, FILTER(CID!$B$2:$B$14794, CID!B12382=CID!$D$2:$D$14794))"),"#N/A")</f>
        <v>#N/A</v>
      </c>
      <c r="B12382" s="12" t="str">
        <f>IFERROR(__xludf.DUMMYFUNCTION("TEXTJOIN(""; "", TRUE, FILTER(CID!B12382:B14794, REGEXMATCH(CID!D12382:D14794, TEXTJOIN(""|"", TRUE, SPLIT(A12382, "";"")))))"),"#N/A")</f>
        <v>#N/A</v>
      </c>
    </row>
    <row r="12383">
      <c r="A12383" s="12" t="str">
        <f>IFERROR(__xludf.DUMMYFUNCTION("TEXTJOIN("";"", TRUE, FILTER(CID!$B$2:$B$14794, CID!B12383=CID!$D$2:$D$14794))"),"#N/A")</f>
        <v>#N/A</v>
      </c>
      <c r="B12383" s="12" t="str">
        <f>IFERROR(__xludf.DUMMYFUNCTION("TEXTJOIN(""; "", TRUE, FILTER(CID!B12383:B14794, REGEXMATCH(CID!D12383:D14794, TEXTJOIN(""|"", TRUE, SPLIT(A12383, "";"")))))"),"#N/A")</f>
        <v>#N/A</v>
      </c>
    </row>
    <row r="12384">
      <c r="A12384" s="12" t="str">
        <f>IFERROR(__xludf.DUMMYFUNCTION("TEXTJOIN("";"", TRUE, FILTER(CID!$B$2:$B$14794, CID!B12384=CID!$D$2:$D$14794))"),"#N/A")</f>
        <v>#N/A</v>
      </c>
      <c r="B12384" s="12" t="str">
        <f>IFERROR(__xludf.DUMMYFUNCTION("TEXTJOIN(""; "", TRUE, FILTER(CID!B12384:B14794, REGEXMATCH(CID!D12384:D14794, TEXTJOIN(""|"", TRUE, SPLIT(A12384, "";"")))))"),"#N/A")</f>
        <v>#N/A</v>
      </c>
    </row>
    <row r="12385">
      <c r="A12385" s="12" t="str">
        <f>IFERROR(__xludf.DUMMYFUNCTION("TEXTJOIN("";"", TRUE, FILTER(CID!$B$2:$B$14794, CID!B12385=CID!$D$2:$D$14794))"),"#N/A")</f>
        <v>#N/A</v>
      </c>
      <c r="B12385" s="12" t="str">
        <f>IFERROR(__xludf.DUMMYFUNCTION("TEXTJOIN(""; "", TRUE, FILTER(CID!B12385:B14794, REGEXMATCH(CID!D12385:D14794, TEXTJOIN(""|"", TRUE, SPLIT(A12385, "";"")))))"),"#N/A")</f>
        <v>#N/A</v>
      </c>
    </row>
    <row r="12386">
      <c r="A12386" s="12" t="str">
        <f>IFERROR(__xludf.DUMMYFUNCTION("TEXTJOIN("";"", TRUE, FILTER(CID!$B$2:$B$14794, CID!B12386=CID!$D$2:$D$14794))"),"#N/A")</f>
        <v>#N/A</v>
      </c>
      <c r="B12386" s="12" t="str">
        <f>IFERROR(__xludf.DUMMYFUNCTION("TEXTJOIN(""; "", TRUE, FILTER(CID!B12386:B14794, REGEXMATCH(CID!D12386:D14794, TEXTJOIN(""|"", TRUE, SPLIT(A12386, "";"")))))"),"#N/A")</f>
        <v>#N/A</v>
      </c>
    </row>
    <row r="12387">
      <c r="A12387" s="12" t="str">
        <f>IFERROR(__xludf.DUMMYFUNCTION("TEXTJOIN("";"", TRUE, FILTER(CID!$B$2:$B$14794, CID!B12387=CID!$D$2:$D$14794))"),"#N/A")</f>
        <v>#N/A</v>
      </c>
      <c r="B12387" s="12" t="str">
        <f>IFERROR(__xludf.DUMMYFUNCTION("TEXTJOIN(""; "", TRUE, FILTER(CID!B12387:B14794, REGEXMATCH(CID!D12387:D14794, TEXTJOIN(""|"", TRUE, SPLIT(A12387, "";"")))))"),"#N/A")</f>
        <v>#N/A</v>
      </c>
    </row>
    <row r="12388">
      <c r="A12388" s="12" t="str">
        <f>IFERROR(__xludf.DUMMYFUNCTION("TEXTJOIN("";"", TRUE, FILTER(CID!$B$2:$B$14794, CID!B12388=CID!$D$2:$D$14794))"),"#N/A")</f>
        <v>#N/A</v>
      </c>
      <c r="B12388" s="12" t="str">
        <f>IFERROR(__xludf.DUMMYFUNCTION("TEXTJOIN(""; "", TRUE, FILTER(CID!B12388:B14794, REGEXMATCH(CID!D12388:D14794, TEXTJOIN(""|"", TRUE, SPLIT(A12388, "";"")))))"),"#N/A")</f>
        <v>#N/A</v>
      </c>
    </row>
    <row r="12389">
      <c r="A12389" s="12" t="str">
        <f>IFERROR(__xludf.DUMMYFUNCTION("TEXTJOIN("";"", TRUE, FILTER(CID!$B$2:$B$14794, CID!B12389=CID!$D$2:$D$14794))"),"#N/A")</f>
        <v>#N/A</v>
      </c>
      <c r="B12389" s="12" t="str">
        <f>IFERROR(__xludf.DUMMYFUNCTION("TEXTJOIN(""; "", TRUE, FILTER(CID!B12389:B14794, REGEXMATCH(CID!D12389:D14794, TEXTJOIN(""|"", TRUE, SPLIT(A12389, "";"")))))"),"#N/A")</f>
        <v>#N/A</v>
      </c>
    </row>
    <row r="12390">
      <c r="A12390" s="12" t="str">
        <f>IFERROR(__xludf.DUMMYFUNCTION("TEXTJOIN("";"", TRUE, FILTER(CID!$B$2:$B$14794, CID!B12390=CID!$D$2:$D$14794))"),"#N/A")</f>
        <v>#N/A</v>
      </c>
      <c r="B12390" s="12" t="str">
        <f>IFERROR(__xludf.DUMMYFUNCTION("TEXTJOIN(""; "", TRUE, FILTER(CID!B12390:B14794, REGEXMATCH(CID!D12390:D14794, TEXTJOIN(""|"", TRUE, SPLIT(A12390, "";"")))))"),"#N/A")</f>
        <v>#N/A</v>
      </c>
    </row>
    <row r="12391">
      <c r="A12391" s="12" t="str">
        <f>IFERROR(__xludf.DUMMYFUNCTION("TEXTJOIN("";"", TRUE, FILTER(CID!$B$2:$B$14794, CID!B12391=CID!$D$2:$D$14794))"),"#N/A")</f>
        <v>#N/A</v>
      </c>
      <c r="B12391" s="12" t="str">
        <f>IFERROR(__xludf.DUMMYFUNCTION("TEXTJOIN(""; "", TRUE, FILTER(CID!B12391:B14794, REGEXMATCH(CID!D12391:D14794, TEXTJOIN(""|"", TRUE, SPLIT(A12391, "";"")))))"),"#N/A")</f>
        <v>#N/A</v>
      </c>
    </row>
    <row r="12392">
      <c r="A12392" s="12" t="str">
        <f>IFERROR(__xludf.DUMMYFUNCTION("TEXTJOIN("";"", TRUE, FILTER(CID!$B$2:$B$14794, CID!B12392=CID!$D$2:$D$14794))"),"#N/A")</f>
        <v>#N/A</v>
      </c>
      <c r="B12392" s="12" t="str">
        <f>IFERROR(__xludf.DUMMYFUNCTION("TEXTJOIN(""; "", TRUE, FILTER(CID!B12392:B14794, REGEXMATCH(CID!D12392:D14794, TEXTJOIN(""|"", TRUE, SPLIT(A12392, "";"")))))"),"#N/A")</f>
        <v>#N/A</v>
      </c>
    </row>
    <row r="12393">
      <c r="A12393" s="12" t="str">
        <f>IFERROR(__xludf.DUMMYFUNCTION("TEXTJOIN("";"", TRUE, FILTER(CID!$B$2:$B$14794, CID!B12393=CID!$D$2:$D$14794))"),"#N/A")</f>
        <v>#N/A</v>
      </c>
      <c r="B12393" s="12" t="str">
        <f>IFERROR(__xludf.DUMMYFUNCTION("TEXTJOIN(""; "", TRUE, FILTER(CID!B12393:B14794, REGEXMATCH(CID!D12393:D14794, TEXTJOIN(""|"", TRUE, SPLIT(A12393, "";"")))))"),"#N/A")</f>
        <v>#N/A</v>
      </c>
    </row>
    <row r="12394">
      <c r="A12394" s="12" t="str">
        <f>IFERROR(__xludf.DUMMYFUNCTION("TEXTJOIN("";"", TRUE, FILTER(CID!$B$2:$B$14794, CID!B12394=CID!$D$2:$D$14794))"),"#N/A")</f>
        <v>#N/A</v>
      </c>
      <c r="B12394" s="12" t="str">
        <f>IFERROR(__xludf.DUMMYFUNCTION("TEXTJOIN(""; "", TRUE, FILTER(CID!B12394:B14794, REGEXMATCH(CID!D12394:D14794, TEXTJOIN(""|"", TRUE, SPLIT(A12394, "";"")))))"),"#N/A")</f>
        <v>#N/A</v>
      </c>
    </row>
    <row r="12395">
      <c r="A12395" s="12" t="str">
        <f>IFERROR(__xludf.DUMMYFUNCTION("TEXTJOIN("";"", TRUE, FILTER(CID!$B$2:$B$14794, CID!B12395=CID!$D$2:$D$14794))"),"#N/A")</f>
        <v>#N/A</v>
      </c>
      <c r="B12395" s="12" t="str">
        <f>IFERROR(__xludf.DUMMYFUNCTION("TEXTJOIN(""; "", TRUE, FILTER(CID!B12395:B14794, REGEXMATCH(CID!D12395:D14794, TEXTJOIN(""|"", TRUE, SPLIT(A12395, "";"")))))"),"#N/A")</f>
        <v>#N/A</v>
      </c>
    </row>
    <row r="12396">
      <c r="A12396" s="12" t="str">
        <f>IFERROR(__xludf.DUMMYFUNCTION("TEXTJOIN("";"", TRUE, FILTER(CID!$B$2:$B$14794, CID!B12396=CID!$D$2:$D$14794))"),"#N/A")</f>
        <v>#N/A</v>
      </c>
      <c r="B12396" s="12" t="str">
        <f>IFERROR(__xludf.DUMMYFUNCTION("TEXTJOIN(""; "", TRUE, FILTER(CID!B12396:B14794, REGEXMATCH(CID!D12396:D14794, TEXTJOIN(""|"", TRUE, SPLIT(A12396, "";"")))))"),"#N/A")</f>
        <v>#N/A</v>
      </c>
    </row>
    <row r="12397">
      <c r="A12397" s="12" t="str">
        <f>IFERROR(__xludf.DUMMYFUNCTION("TEXTJOIN("";"", TRUE, FILTER(CID!$B$2:$B$14794, CID!B12397=CID!$D$2:$D$14794))"),"#N/A")</f>
        <v>#N/A</v>
      </c>
      <c r="B12397" s="12" t="str">
        <f>IFERROR(__xludf.DUMMYFUNCTION("TEXTJOIN(""; "", TRUE, FILTER(CID!B12397:B14794, REGEXMATCH(CID!D12397:D14794, TEXTJOIN(""|"", TRUE, SPLIT(A12397, "";"")))))"),"#N/A")</f>
        <v>#N/A</v>
      </c>
    </row>
    <row r="12398">
      <c r="A12398" s="12" t="str">
        <f>IFERROR(__xludf.DUMMYFUNCTION("TEXTJOIN("";"", TRUE, FILTER(CID!$B$2:$B$14794, CID!B12398=CID!$D$2:$D$14794))"),"#N/A")</f>
        <v>#N/A</v>
      </c>
      <c r="B12398" s="12" t="str">
        <f>IFERROR(__xludf.DUMMYFUNCTION("TEXTJOIN(""; "", TRUE, FILTER(CID!B12398:B14794, REGEXMATCH(CID!D12398:D14794, TEXTJOIN(""|"", TRUE, SPLIT(A12398, "";"")))))"),"#N/A")</f>
        <v>#N/A</v>
      </c>
    </row>
    <row r="12399">
      <c r="A12399" s="12" t="str">
        <f>IFERROR(__xludf.DUMMYFUNCTION("TEXTJOIN("";"", TRUE, FILTER(CID!$B$2:$B$14794, CID!B12399=CID!$D$2:$D$14794))"),"#N/A")</f>
        <v>#N/A</v>
      </c>
      <c r="B12399" s="12" t="str">
        <f>IFERROR(__xludf.DUMMYFUNCTION("TEXTJOIN(""; "", TRUE, FILTER(CID!B12399:B14794, REGEXMATCH(CID!D12399:D14794, TEXTJOIN(""|"", TRUE, SPLIT(A12399, "";"")))))"),"#N/A")</f>
        <v>#N/A</v>
      </c>
    </row>
    <row r="12400">
      <c r="A12400" s="12" t="str">
        <f>IFERROR(__xludf.DUMMYFUNCTION("TEXTJOIN("";"", TRUE, FILTER(CID!$B$2:$B$14794, CID!B12400=CID!$D$2:$D$14794))"),"#N/A")</f>
        <v>#N/A</v>
      </c>
      <c r="B12400" s="12" t="str">
        <f>IFERROR(__xludf.DUMMYFUNCTION("TEXTJOIN(""; "", TRUE, FILTER(CID!B12400:B14794, REGEXMATCH(CID!D12400:D14794, TEXTJOIN(""|"", TRUE, SPLIT(A12400, "";"")))))"),"#N/A")</f>
        <v>#N/A</v>
      </c>
    </row>
    <row r="12401">
      <c r="A12401" s="12" t="str">
        <f>IFERROR(__xludf.DUMMYFUNCTION("TEXTJOIN("";"", TRUE, FILTER(CID!$B$2:$B$14794, CID!B12401=CID!$D$2:$D$14794))"),"#N/A")</f>
        <v>#N/A</v>
      </c>
      <c r="B12401" s="12" t="str">
        <f>IFERROR(__xludf.DUMMYFUNCTION("TEXTJOIN(""; "", TRUE, FILTER(CID!B12401:B14794, REGEXMATCH(CID!D12401:D14794, TEXTJOIN(""|"", TRUE, SPLIT(A12401, "";"")))))"),"#N/A")</f>
        <v>#N/A</v>
      </c>
    </row>
    <row r="12402">
      <c r="A12402" s="12" t="str">
        <f>IFERROR(__xludf.DUMMYFUNCTION("TEXTJOIN("";"", TRUE, FILTER(CID!$B$2:$B$14794, CID!B12402=CID!$D$2:$D$14794))"),"#N/A")</f>
        <v>#N/A</v>
      </c>
      <c r="B12402" s="12" t="str">
        <f>IFERROR(__xludf.DUMMYFUNCTION("TEXTJOIN(""; "", TRUE, FILTER(CID!B12402:B14794, REGEXMATCH(CID!D12402:D14794, TEXTJOIN(""|"", TRUE, SPLIT(A12402, "";"")))))"),"#N/A")</f>
        <v>#N/A</v>
      </c>
    </row>
    <row r="12403">
      <c r="A12403" s="12" t="str">
        <f>IFERROR(__xludf.DUMMYFUNCTION("TEXTJOIN("";"", TRUE, FILTER(CID!$B$2:$B$14794, CID!B12403=CID!$D$2:$D$14794))"),"#N/A")</f>
        <v>#N/A</v>
      </c>
      <c r="B12403" s="12" t="str">
        <f>IFERROR(__xludf.DUMMYFUNCTION("TEXTJOIN(""; "", TRUE, FILTER(CID!B12403:B14794, REGEXMATCH(CID!D12403:D14794, TEXTJOIN(""|"", TRUE, SPLIT(A12403, "";"")))))"),"#N/A")</f>
        <v>#N/A</v>
      </c>
    </row>
    <row r="12404">
      <c r="A12404" s="12" t="str">
        <f>IFERROR(__xludf.DUMMYFUNCTION("TEXTJOIN("";"", TRUE, FILTER(CID!$B$2:$B$14794, CID!B12404=CID!$D$2:$D$14794))"),"#N/A")</f>
        <v>#N/A</v>
      </c>
      <c r="B12404" s="12" t="str">
        <f>IFERROR(__xludf.DUMMYFUNCTION("TEXTJOIN(""; "", TRUE, FILTER(CID!B12404:B14794, REGEXMATCH(CID!D12404:D14794, TEXTJOIN(""|"", TRUE, SPLIT(A12404, "";"")))))"),"#N/A")</f>
        <v>#N/A</v>
      </c>
    </row>
    <row r="12405">
      <c r="A12405" s="12" t="str">
        <f>IFERROR(__xludf.DUMMYFUNCTION("TEXTJOIN("";"", TRUE, FILTER(CID!$B$2:$B$14794, CID!B12405=CID!$D$2:$D$14794))"),"#N/A")</f>
        <v>#N/A</v>
      </c>
      <c r="B12405" s="12" t="str">
        <f>IFERROR(__xludf.DUMMYFUNCTION("TEXTJOIN(""; "", TRUE, FILTER(CID!B12405:B14794, REGEXMATCH(CID!D12405:D14794, TEXTJOIN(""|"", TRUE, SPLIT(A12405, "";"")))))"),"#N/A")</f>
        <v>#N/A</v>
      </c>
    </row>
    <row r="12406">
      <c r="A12406" s="12" t="str">
        <f>IFERROR(__xludf.DUMMYFUNCTION("TEXTJOIN("";"", TRUE, FILTER(CID!$B$2:$B$14794, CID!B12406=CID!$D$2:$D$14794))"),"#N/A")</f>
        <v>#N/A</v>
      </c>
      <c r="B12406" s="12" t="str">
        <f>IFERROR(__xludf.DUMMYFUNCTION("TEXTJOIN(""; "", TRUE, FILTER(CID!B12406:B14794, REGEXMATCH(CID!D12406:D14794, TEXTJOIN(""|"", TRUE, SPLIT(A12406, "";"")))))"),"#N/A")</f>
        <v>#N/A</v>
      </c>
    </row>
    <row r="12407">
      <c r="A12407" s="12" t="str">
        <f>IFERROR(__xludf.DUMMYFUNCTION("TEXTJOIN("";"", TRUE, FILTER(CID!$B$2:$B$14794, CID!B12407=CID!$D$2:$D$14794))"),"#N/A")</f>
        <v>#N/A</v>
      </c>
      <c r="B12407" s="12" t="str">
        <f>IFERROR(__xludf.DUMMYFUNCTION("TEXTJOIN(""; "", TRUE, FILTER(CID!B12407:B14794, REGEXMATCH(CID!D12407:D14794, TEXTJOIN(""|"", TRUE, SPLIT(A12407, "";"")))))"),"#N/A")</f>
        <v>#N/A</v>
      </c>
    </row>
    <row r="12408">
      <c r="A12408" s="12" t="str">
        <f>IFERROR(__xludf.DUMMYFUNCTION("TEXTJOIN("";"", TRUE, FILTER(CID!$B$2:$B$14794, CID!B12408=CID!$D$2:$D$14794))"),"#N/A")</f>
        <v>#N/A</v>
      </c>
      <c r="B12408" s="12" t="str">
        <f>IFERROR(__xludf.DUMMYFUNCTION("TEXTJOIN(""; "", TRUE, FILTER(CID!B12408:B14794, REGEXMATCH(CID!D12408:D14794, TEXTJOIN(""|"", TRUE, SPLIT(A12408, "";"")))))"),"#N/A")</f>
        <v>#N/A</v>
      </c>
    </row>
    <row r="12409">
      <c r="A12409" s="12" t="str">
        <f>IFERROR(__xludf.DUMMYFUNCTION("TEXTJOIN("";"", TRUE, FILTER(CID!$B$2:$B$14794, CID!B12409=CID!$D$2:$D$14794))"),"#N/A")</f>
        <v>#N/A</v>
      </c>
      <c r="B12409" s="12" t="str">
        <f>IFERROR(__xludf.DUMMYFUNCTION("TEXTJOIN(""; "", TRUE, FILTER(CID!B12409:B14794, REGEXMATCH(CID!D12409:D14794, TEXTJOIN(""|"", TRUE, SPLIT(A12409, "";"")))))"),"#N/A")</f>
        <v>#N/A</v>
      </c>
    </row>
    <row r="12410">
      <c r="A12410" s="12" t="str">
        <f>IFERROR(__xludf.DUMMYFUNCTION("TEXTJOIN("";"", TRUE, FILTER(CID!$B$2:$B$14794, CID!B12410=CID!$D$2:$D$14794))"),"#N/A")</f>
        <v>#N/A</v>
      </c>
      <c r="B12410" s="12" t="str">
        <f>IFERROR(__xludf.DUMMYFUNCTION("TEXTJOIN(""; "", TRUE, FILTER(CID!B12410:B14794, REGEXMATCH(CID!D12410:D14794, TEXTJOIN(""|"", TRUE, SPLIT(A12410, "";"")))))"),"#N/A")</f>
        <v>#N/A</v>
      </c>
    </row>
    <row r="12411">
      <c r="A12411" s="12" t="str">
        <f>IFERROR(__xludf.DUMMYFUNCTION("TEXTJOIN("";"", TRUE, FILTER(CID!$B$2:$B$14794, CID!B12411=CID!$D$2:$D$14794))"),"#N/A")</f>
        <v>#N/A</v>
      </c>
      <c r="B12411" s="12" t="str">
        <f>IFERROR(__xludf.DUMMYFUNCTION("TEXTJOIN(""; "", TRUE, FILTER(CID!B12411:B14794, REGEXMATCH(CID!D12411:D14794, TEXTJOIN(""|"", TRUE, SPLIT(A12411, "";"")))))"),"#N/A")</f>
        <v>#N/A</v>
      </c>
    </row>
    <row r="12412">
      <c r="A12412" s="12" t="str">
        <f>IFERROR(__xludf.DUMMYFUNCTION("TEXTJOIN("";"", TRUE, FILTER(CID!$B$2:$B$14794, CID!B12412=CID!$D$2:$D$14794))"),"#N/A")</f>
        <v>#N/A</v>
      </c>
      <c r="B12412" s="12" t="str">
        <f>IFERROR(__xludf.DUMMYFUNCTION("TEXTJOIN(""; "", TRUE, FILTER(CID!B12412:B14794, REGEXMATCH(CID!D12412:D14794, TEXTJOIN(""|"", TRUE, SPLIT(A12412, "";"")))))"),"#N/A")</f>
        <v>#N/A</v>
      </c>
    </row>
    <row r="12413">
      <c r="A12413" s="12" t="str">
        <f>IFERROR(__xludf.DUMMYFUNCTION("TEXTJOIN("";"", TRUE, FILTER(CID!$B$2:$B$14794, CID!B12413=CID!$D$2:$D$14794))"),"#N/A")</f>
        <v>#N/A</v>
      </c>
      <c r="B12413" s="12" t="str">
        <f>IFERROR(__xludf.DUMMYFUNCTION("TEXTJOIN(""; "", TRUE, FILTER(CID!B12413:B14794, REGEXMATCH(CID!D12413:D14794, TEXTJOIN(""|"", TRUE, SPLIT(A12413, "";"")))))"),"#N/A")</f>
        <v>#N/A</v>
      </c>
    </row>
    <row r="12414">
      <c r="A12414" s="12" t="str">
        <f>IFERROR(__xludf.DUMMYFUNCTION("TEXTJOIN("";"", TRUE, FILTER(CID!$B$2:$B$14794, CID!B12414=CID!$D$2:$D$14794))"),"#N/A")</f>
        <v>#N/A</v>
      </c>
      <c r="B12414" s="12" t="str">
        <f>IFERROR(__xludf.DUMMYFUNCTION("TEXTJOIN(""; "", TRUE, FILTER(CID!B12414:B14794, REGEXMATCH(CID!D12414:D14794, TEXTJOIN(""|"", TRUE, SPLIT(A12414, "";"")))))"),"#N/A")</f>
        <v>#N/A</v>
      </c>
    </row>
    <row r="12415">
      <c r="A12415" s="12" t="str">
        <f>IFERROR(__xludf.DUMMYFUNCTION("TEXTJOIN("";"", TRUE, FILTER(CID!$B$2:$B$14794, CID!B12415=CID!$D$2:$D$14794))"),"#N/A")</f>
        <v>#N/A</v>
      </c>
      <c r="B12415" s="12" t="str">
        <f>IFERROR(__xludf.DUMMYFUNCTION("TEXTJOIN(""; "", TRUE, FILTER(CID!B12415:B14794, REGEXMATCH(CID!D12415:D14794, TEXTJOIN(""|"", TRUE, SPLIT(A12415, "";"")))))"),"#N/A")</f>
        <v>#N/A</v>
      </c>
    </row>
    <row r="12416">
      <c r="A12416" s="12" t="str">
        <f>IFERROR(__xludf.DUMMYFUNCTION("TEXTJOIN("";"", TRUE, FILTER(CID!$B$2:$B$14794, CID!B12416=CID!$D$2:$D$14794))"),"#N/A")</f>
        <v>#N/A</v>
      </c>
      <c r="B12416" s="12" t="str">
        <f>IFERROR(__xludf.DUMMYFUNCTION("TEXTJOIN(""; "", TRUE, FILTER(CID!B12416:B14794, REGEXMATCH(CID!D12416:D14794, TEXTJOIN(""|"", TRUE, SPLIT(A12416, "";"")))))"),"#N/A")</f>
        <v>#N/A</v>
      </c>
    </row>
    <row r="12417">
      <c r="A12417" s="12" t="str">
        <f>IFERROR(__xludf.DUMMYFUNCTION("TEXTJOIN("";"", TRUE, FILTER(CID!$B$2:$B$14794, CID!B12417=CID!$D$2:$D$14794))"),"#N/A")</f>
        <v>#N/A</v>
      </c>
      <c r="B12417" s="12" t="str">
        <f>IFERROR(__xludf.DUMMYFUNCTION("TEXTJOIN(""; "", TRUE, FILTER(CID!B12417:B14794, REGEXMATCH(CID!D12417:D14794, TEXTJOIN(""|"", TRUE, SPLIT(A12417, "";"")))))"),"#N/A")</f>
        <v>#N/A</v>
      </c>
    </row>
    <row r="12418">
      <c r="A12418" s="12" t="str">
        <f>IFERROR(__xludf.DUMMYFUNCTION("TEXTJOIN("";"", TRUE, FILTER(CID!$B$2:$B$14794, CID!B12418=CID!$D$2:$D$14794))"),"#N/A")</f>
        <v>#N/A</v>
      </c>
      <c r="B12418" s="12" t="str">
        <f>IFERROR(__xludf.DUMMYFUNCTION("TEXTJOIN(""; "", TRUE, FILTER(CID!B12418:B14794, REGEXMATCH(CID!D12418:D14794, TEXTJOIN(""|"", TRUE, SPLIT(A12418, "";"")))))"),"#N/A")</f>
        <v>#N/A</v>
      </c>
    </row>
    <row r="12419">
      <c r="A12419" s="12" t="str">
        <f>IFERROR(__xludf.DUMMYFUNCTION("TEXTJOIN("";"", TRUE, FILTER(CID!$B$2:$B$14794, CID!B12419=CID!$D$2:$D$14794))"),"#N/A")</f>
        <v>#N/A</v>
      </c>
      <c r="B12419" s="12" t="str">
        <f>IFERROR(__xludf.DUMMYFUNCTION("TEXTJOIN(""; "", TRUE, FILTER(CID!B12419:B14794, REGEXMATCH(CID!D12419:D14794, TEXTJOIN(""|"", TRUE, SPLIT(A12419, "";"")))))"),"#N/A")</f>
        <v>#N/A</v>
      </c>
    </row>
    <row r="12420">
      <c r="A12420" s="12" t="str">
        <f>IFERROR(__xludf.DUMMYFUNCTION("TEXTJOIN("";"", TRUE, FILTER(CID!$B$2:$B$14794, CID!B12420=CID!$D$2:$D$14794))"),"#N/A")</f>
        <v>#N/A</v>
      </c>
      <c r="B12420" s="12" t="str">
        <f>IFERROR(__xludf.DUMMYFUNCTION("TEXTJOIN(""; "", TRUE, FILTER(CID!B12420:B14794, REGEXMATCH(CID!D12420:D14794, TEXTJOIN(""|"", TRUE, SPLIT(A12420, "";"")))))"),"#N/A")</f>
        <v>#N/A</v>
      </c>
    </row>
    <row r="12421">
      <c r="A12421" s="12" t="str">
        <f>IFERROR(__xludf.DUMMYFUNCTION("TEXTJOIN("";"", TRUE, FILTER(CID!$B$2:$B$14794, CID!B12421=CID!$D$2:$D$14794))"),"#N/A")</f>
        <v>#N/A</v>
      </c>
      <c r="B12421" s="12" t="str">
        <f>IFERROR(__xludf.DUMMYFUNCTION("TEXTJOIN(""; "", TRUE, FILTER(CID!B12421:B14794, REGEXMATCH(CID!D12421:D14794, TEXTJOIN(""|"", TRUE, SPLIT(A12421, "";"")))))"),"#N/A")</f>
        <v>#N/A</v>
      </c>
    </row>
    <row r="12422">
      <c r="A12422" s="12" t="str">
        <f>IFERROR(__xludf.DUMMYFUNCTION("TEXTJOIN("";"", TRUE, FILTER(CID!$B$2:$B$14794, CID!B12422=CID!$D$2:$D$14794))"),"#N/A")</f>
        <v>#N/A</v>
      </c>
      <c r="B12422" s="12" t="str">
        <f>IFERROR(__xludf.DUMMYFUNCTION("TEXTJOIN(""; "", TRUE, FILTER(CID!B12422:B14794, REGEXMATCH(CID!D12422:D14794, TEXTJOIN(""|"", TRUE, SPLIT(A12422, "";"")))))"),"#N/A")</f>
        <v>#N/A</v>
      </c>
    </row>
    <row r="12423">
      <c r="A12423" s="12" t="str">
        <f>IFERROR(__xludf.DUMMYFUNCTION("TEXTJOIN("";"", TRUE, FILTER(CID!$B$2:$B$14794, CID!B12423=CID!$D$2:$D$14794))"),"#N/A")</f>
        <v>#N/A</v>
      </c>
      <c r="B12423" s="12" t="str">
        <f>IFERROR(__xludf.DUMMYFUNCTION("TEXTJOIN(""; "", TRUE, FILTER(CID!B12423:B14794, REGEXMATCH(CID!D12423:D14794, TEXTJOIN(""|"", TRUE, SPLIT(A12423, "";"")))))"),"#N/A")</f>
        <v>#N/A</v>
      </c>
    </row>
    <row r="12424">
      <c r="A12424" s="12" t="str">
        <f>IFERROR(__xludf.DUMMYFUNCTION("TEXTJOIN("";"", TRUE, FILTER(CID!$B$2:$B$14794, CID!B12424=CID!$D$2:$D$14794))"),"#N/A")</f>
        <v>#N/A</v>
      </c>
      <c r="B12424" s="12" t="str">
        <f>IFERROR(__xludf.DUMMYFUNCTION("TEXTJOIN(""; "", TRUE, FILTER(CID!B12424:B14794, REGEXMATCH(CID!D12424:D14794, TEXTJOIN(""|"", TRUE, SPLIT(A12424, "";"")))))"),"#N/A")</f>
        <v>#N/A</v>
      </c>
    </row>
    <row r="12425">
      <c r="A12425" s="12" t="str">
        <f>IFERROR(__xludf.DUMMYFUNCTION("TEXTJOIN("";"", TRUE, FILTER(CID!$B$2:$B$14794, CID!B12425=CID!$D$2:$D$14794))"),"#N/A")</f>
        <v>#N/A</v>
      </c>
      <c r="B12425" s="12" t="str">
        <f>IFERROR(__xludf.DUMMYFUNCTION("TEXTJOIN(""; "", TRUE, FILTER(CID!B12425:B14794, REGEXMATCH(CID!D12425:D14794, TEXTJOIN(""|"", TRUE, SPLIT(A12425, "";"")))))"),"#N/A")</f>
        <v>#N/A</v>
      </c>
    </row>
    <row r="12426">
      <c r="A12426" s="12" t="str">
        <f>IFERROR(__xludf.DUMMYFUNCTION("TEXTJOIN("";"", TRUE, FILTER(CID!$B$2:$B$14794, CID!B12426=CID!$D$2:$D$14794))"),"#N/A")</f>
        <v>#N/A</v>
      </c>
      <c r="B12426" s="12" t="str">
        <f>IFERROR(__xludf.DUMMYFUNCTION("TEXTJOIN(""; "", TRUE, FILTER(CID!B12426:B14794, REGEXMATCH(CID!D12426:D14794, TEXTJOIN(""|"", TRUE, SPLIT(A12426, "";"")))))"),"#N/A")</f>
        <v>#N/A</v>
      </c>
    </row>
    <row r="12427">
      <c r="A12427" s="12" t="str">
        <f>IFERROR(__xludf.DUMMYFUNCTION("TEXTJOIN("";"", TRUE, FILTER(CID!$B$2:$B$14794, CID!B12427=CID!$D$2:$D$14794))"),"#N/A")</f>
        <v>#N/A</v>
      </c>
      <c r="B12427" s="12" t="str">
        <f>IFERROR(__xludf.DUMMYFUNCTION("TEXTJOIN(""; "", TRUE, FILTER(CID!B12427:B14794, REGEXMATCH(CID!D12427:D14794, TEXTJOIN(""|"", TRUE, SPLIT(A12427, "";"")))))"),"#N/A")</f>
        <v>#N/A</v>
      </c>
    </row>
    <row r="12428">
      <c r="A12428" s="12" t="str">
        <f>IFERROR(__xludf.DUMMYFUNCTION("TEXTJOIN("";"", TRUE, FILTER(CID!$B$2:$B$14794, CID!B12428=CID!$D$2:$D$14794))"),"#N/A")</f>
        <v>#N/A</v>
      </c>
      <c r="B12428" s="12" t="str">
        <f>IFERROR(__xludf.DUMMYFUNCTION("TEXTJOIN(""; "", TRUE, FILTER(CID!B12428:B14794, REGEXMATCH(CID!D12428:D14794, TEXTJOIN(""|"", TRUE, SPLIT(A12428, "";"")))))"),"#N/A")</f>
        <v>#N/A</v>
      </c>
    </row>
    <row r="12429">
      <c r="A12429" s="12" t="str">
        <f>IFERROR(__xludf.DUMMYFUNCTION("TEXTJOIN("";"", TRUE, FILTER(CID!$B$2:$B$14794, CID!B12429=CID!$D$2:$D$14794))"),"#N/A")</f>
        <v>#N/A</v>
      </c>
      <c r="B12429" s="12" t="str">
        <f>IFERROR(__xludf.DUMMYFUNCTION("TEXTJOIN(""; "", TRUE, FILTER(CID!B12429:B14794, REGEXMATCH(CID!D12429:D14794, TEXTJOIN(""|"", TRUE, SPLIT(A12429, "";"")))))"),"#N/A")</f>
        <v>#N/A</v>
      </c>
    </row>
    <row r="12430">
      <c r="A12430" s="12" t="str">
        <f>IFERROR(__xludf.DUMMYFUNCTION("TEXTJOIN("";"", TRUE, FILTER(CID!$B$2:$B$14794, CID!B12430=CID!$D$2:$D$14794))"),"#N/A")</f>
        <v>#N/A</v>
      </c>
      <c r="B12430" s="12" t="str">
        <f>IFERROR(__xludf.DUMMYFUNCTION("TEXTJOIN(""; "", TRUE, FILTER(CID!B12430:B14794, REGEXMATCH(CID!D12430:D14794, TEXTJOIN(""|"", TRUE, SPLIT(A12430, "";"")))))"),"#N/A")</f>
        <v>#N/A</v>
      </c>
    </row>
    <row r="12431">
      <c r="A12431" s="12" t="str">
        <f>IFERROR(__xludf.DUMMYFUNCTION("TEXTJOIN("";"", TRUE, FILTER(CID!$B$2:$B$14794, CID!B12431=CID!$D$2:$D$14794))"),"#N/A")</f>
        <v>#N/A</v>
      </c>
      <c r="B12431" s="12" t="str">
        <f>IFERROR(__xludf.DUMMYFUNCTION("TEXTJOIN(""; "", TRUE, FILTER(CID!B12431:B14794, REGEXMATCH(CID!D12431:D14794, TEXTJOIN(""|"", TRUE, SPLIT(A12431, "";"")))))"),"#N/A")</f>
        <v>#N/A</v>
      </c>
    </row>
    <row r="12432">
      <c r="A12432" s="12" t="str">
        <f>IFERROR(__xludf.DUMMYFUNCTION("TEXTJOIN("";"", TRUE, FILTER(CID!$B$2:$B$14794, CID!B12432=CID!$D$2:$D$14794))"),"#N/A")</f>
        <v>#N/A</v>
      </c>
      <c r="B12432" s="12" t="str">
        <f>IFERROR(__xludf.DUMMYFUNCTION("TEXTJOIN(""; "", TRUE, FILTER(CID!B12432:B14794, REGEXMATCH(CID!D12432:D14794, TEXTJOIN(""|"", TRUE, SPLIT(A12432, "";"")))))"),"#N/A")</f>
        <v>#N/A</v>
      </c>
    </row>
    <row r="12433">
      <c r="A12433" s="12" t="str">
        <f>IFERROR(__xludf.DUMMYFUNCTION("TEXTJOIN("";"", TRUE, FILTER(CID!$B$2:$B$14794, CID!B12433=CID!$D$2:$D$14794))"),"#N/A")</f>
        <v>#N/A</v>
      </c>
      <c r="B12433" s="12" t="str">
        <f>IFERROR(__xludf.DUMMYFUNCTION("TEXTJOIN(""; "", TRUE, FILTER(CID!B12433:B14794, REGEXMATCH(CID!D12433:D14794, TEXTJOIN(""|"", TRUE, SPLIT(A12433, "";"")))))"),"#N/A")</f>
        <v>#N/A</v>
      </c>
    </row>
    <row r="12434">
      <c r="A12434" s="12" t="str">
        <f>IFERROR(__xludf.DUMMYFUNCTION("TEXTJOIN("";"", TRUE, FILTER(CID!$B$2:$B$14794, CID!B12434=CID!$D$2:$D$14794))"),"#N/A")</f>
        <v>#N/A</v>
      </c>
      <c r="B12434" s="12" t="str">
        <f>IFERROR(__xludf.DUMMYFUNCTION("TEXTJOIN(""; "", TRUE, FILTER(CID!B12434:B14794, REGEXMATCH(CID!D12434:D14794, TEXTJOIN(""|"", TRUE, SPLIT(A12434, "";"")))))"),"#N/A")</f>
        <v>#N/A</v>
      </c>
    </row>
    <row r="12435">
      <c r="A12435" s="12" t="str">
        <f>IFERROR(__xludf.DUMMYFUNCTION("TEXTJOIN("";"", TRUE, FILTER(CID!$B$2:$B$14794, CID!B12435=CID!$D$2:$D$14794))"),"#N/A")</f>
        <v>#N/A</v>
      </c>
      <c r="B12435" s="12" t="str">
        <f>IFERROR(__xludf.DUMMYFUNCTION("TEXTJOIN(""; "", TRUE, FILTER(CID!B12435:B14794, REGEXMATCH(CID!D12435:D14794, TEXTJOIN(""|"", TRUE, SPLIT(A12435, "";"")))))"),"#N/A")</f>
        <v>#N/A</v>
      </c>
    </row>
    <row r="12436">
      <c r="A12436" s="12" t="str">
        <f>IFERROR(__xludf.DUMMYFUNCTION("TEXTJOIN("";"", TRUE, FILTER(CID!$B$2:$B$14794, CID!B12436=CID!$D$2:$D$14794))"),"#N/A")</f>
        <v>#N/A</v>
      </c>
      <c r="B12436" s="12" t="str">
        <f>IFERROR(__xludf.DUMMYFUNCTION("TEXTJOIN(""; "", TRUE, FILTER(CID!B12436:B14794, REGEXMATCH(CID!D12436:D14794, TEXTJOIN(""|"", TRUE, SPLIT(A12436, "";"")))))"),"#N/A")</f>
        <v>#N/A</v>
      </c>
    </row>
    <row r="12437">
      <c r="A12437" s="12" t="str">
        <f>IFERROR(__xludf.DUMMYFUNCTION("TEXTJOIN("";"", TRUE, FILTER(CID!$B$2:$B$14794, CID!B12437=CID!$D$2:$D$14794))"),"#N/A")</f>
        <v>#N/A</v>
      </c>
      <c r="B12437" s="12" t="str">
        <f>IFERROR(__xludf.DUMMYFUNCTION("TEXTJOIN(""; "", TRUE, FILTER(CID!B12437:B14794, REGEXMATCH(CID!D12437:D14794, TEXTJOIN(""|"", TRUE, SPLIT(A12437, "";"")))))"),"#N/A")</f>
        <v>#N/A</v>
      </c>
    </row>
    <row r="12438">
      <c r="A12438" s="12" t="str">
        <f>IFERROR(__xludf.DUMMYFUNCTION("TEXTJOIN("";"", TRUE, FILTER(CID!$B$2:$B$14794, CID!B12438=CID!$D$2:$D$14794))"),"#N/A")</f>
        <v>#N/A</v>
      </c>
      <c r="B12438" s="12" t="str">
        <f>IFERROR(__xludf.DUMMYFUNCTION("TEXTJOIN(""; "", TRUE, FILTER(CID!B12438:B14794, REGEXMATCH(CID!D12438:D14794, TEXTJOIN(""|"", TRUE, SPLIT(A12438, "";"")))))"),"#N/A")</f>
        <v>#N/A</v>
      </c>
    </row>
    <row r="12439">
      <c r="A12439" s="12" t="str">
        <f>IFERROR(__xludf.DUMMYFUNCTION("TEXTJOIN("";"", TRUE, FILTER(CID!$B$2:$B$14794, CID!B12439=CID!$D$2:$D$14794))"),"#N/A")</f>
        <v>#N/A</v>
      </c>
      <c r="B12439" s="12" t="str">
        <f>IFERROR(__xludf.DUMMYFUNCTION("TEXTJOIN(""; "", TRUE, FILTER(CID!B12439:B14794, REGEXMATCH(CID!D12439:D14794, TEXTJOIN(""|"", TRUE, SPLIT(A12439, "";"")))))"),"#N/A")</f>
        <v>#N/A</v>
      </c>
    </row>
    <row r="12440">
      <c r="A12440" s="12" t="str">
        <f>IFERROR(__xludf.DUMMYFUNCTION("TEXTJOIN("";"", TRUE, FILTER(CID!$B$2:$B$14794, CID!B12440=CID!$D$2:$D$14794))"),"#N/A")</f>
        <v>#N/A</v>
      </c>
      <c r="B12440" s="12" t="str">
        <f>IFERROR(__xludf.DUMMYFUNCTION("TEXTJOIN(""; "", TRUE, FILTER(CID!B12440:B14794, REGEXMATCH(CID!D12440:D14794, TEXTJOIN(""|"", TRUE, SPLIT(A12440, "";"")))))"),"#N/A")</f>
        <v>#N/A</v>
      </c>
    </row>
    <row r="12441">
      <c r="A12441" s="12" t="str">
        <f>IFERROR(__xludf.DUMMYFUNCTION("TEXTJOIN("";"", TRUE, FILTER(CID!$B$2:$B$14794, CID!B12441=CID!$D$2:$D$14794))"),"#N/A")</f>
        <v>#N/A</v>
      </c>
      <c r="B12441" s="12" t="str">
        <f>IFERROR(__xludf.DUMMYFUNCTION("TEXTJOIN(""; "", TRUE, FILTER(CID!B12441:B14794, REGEXMATCH(CID!D12441:D14794, TEXTJOIN(""|"", TRUE, SPLIT(A12441, "";"")))))"),"#N/A")</f>
        <v>#N/A</v>
      </c>
    </row>
    <row r="12442">
      <c r="A12442" s="12" t="str">
        <f>IFERROR(__xludf.DUMMYFUNCTION("TEXTJOIN("";"", TRUE, FILTER(CID!$B$2:$B$14794, CID!B12442=CID!$D$2:$D$14794))"),"#N/A")</f>
        <v>#N/A</v>
      </c>
      <c r="B12442" s="12" t="str">
        <f>IFERROR(__xludf.DUMMYFUNCTION("TEXTJOIN(""; "", TRUE, FILTER(CID!B12442:B14794, REGEXMATCH(CID!D12442:D14794, TEXTJOIN(""|"", TRUE, SPLIT(A12442, "";"")))))"),"#N/A")</f>
        <v>#N/A</v>
      </c>
    </row>
    <row r="12443">
      <c r="A12443" s="12" t="str">
        <f>IFERROR(__xludf.DUMMYFUNCTION("TEXTJOIN("";"", TRUE, FILTER(CID!$B$2:$B$14794, CID!B12443=CID!$D$2:$D$14794))"),"#N/A")</f>
        <v>#N/A</v>
      </c>
      <c r="B12443" s="12" t="str">
        <f>IFERROR(__xludf.DUMMYFUNCTION("TEXTJOIN(""; "", TRUE, FILTER(CID!B12443:B14794, REGEXMATCH(CID!D12443:D14794, TEXTJOIN(""|"", TRUE, SPLIT(A12443, "";"")))))"),"#N/A")</f>
        <v>#N/A</v>
      </c>
    </row>
    <row r="12444">
      <c r="A12444" s="12" t="str">
        <f>IFERROR(__xludf.DUMMYFUNCTION("TEXTJOIN("";"", TRUE, FILTER(CID!$B$2:$B$14794, CID!B12444=CID!$D$2:$D$14794))"),"#N/A")</f>
        <v>#N/A</v>
      </c>
      <c r="B12444" s="12" t="str">
        <f>IFERROR(__xludf.DUMMYFUNCTION("TEXTJOIN(""; "", TRUE, FILTER(CID!B12444:B14794, REGEXMATCH(CID!D12444:D14794, TEXTJOIN(""|"", TRUE, SPLIT(A12444, "";"")))))"),"#N/A")</f>
        <v>#N/A</v>
      </c>
    </row>
    <row r="12445">
      <c r="A12445" s="12" t="str">
        <f>IFERROR(__xludf.DUMMYFUNCTION("TEXTJOIN("";"", TRUE, FILTER(CID!$B$2:$B$14794, CID!B12445=CID!$D$2:$D$14794))"),"#N/A")</f>
        <v>#N/A</v>
      </c>
      <c r="B12445" s="12" t="str">
        <f>IFERROR(__xludf.DUMMYFUNCTION("TEXTJOIN(""; "", TRUE, FILTER(CID!B12445:B14794, REGEXMATCH(CID!D12445:D14794, TEXTJOIN(""|"", TRUE, SPLIT(A12445, "";"")))))"),"#N/A")</f>
        <v>#N/A</v>
      </c>
    </row>
    <row r="12446">
      <c r="A12446" s="12" t="str">
        <f>IFERROR(__xludf.DUMMYFUNCTION("TEXTJOIN("";"", TRUE, FILTER(CID!$B$2:$B$14794, CID!B12446=CID!$D$2:$D$14794))"),"#N/A")</f>
        <v>#N/A</v>
      </c>
      <c r="B12446" s="12" t="str">
        <f>IFERROR(__xludf.DUMMYFUNCTION("TEXTJOIN(""; "", TRUE, FILTER(CID!B12446:B14794, REGEXMATCH(CID!D12446:D14794, TEXTJOIN(""|"", TRUE, SPLIT(A12446, "";"")))))"),"#N/A")</f>
        <v>#N/A</v>
      </c>
    </row>
    <row r="12447">
      <c r="A12447" s="12" t="str">
        <f>IFERROR(__xludf.DUMMYFUNCTION("TEXTJOIN("";"", TRUE, FILTER(CID!$B$2:$B$14794, CID!B12447=CID!$D$2:$D$14794))"),"#N/A")</f>
        <v>#N/A</v>
      </c>
      <c r="B12447" s="12" t="str">
        <f>IFERROR(__xludf.DUMMYFUNCTION("TEXTJOIN(""; "", TRUE, FILTER(CID!B12447:B14794, REGEXMATCH(CID!D12447:D14794, TEXTJOIN(""|"", TRUE, SPLIT(A12447, "";"")))))"),"#N/A")</f>
        <v>#N/A</v>
      </c>
    </row>
    <row r="12448">
      <c r="A12448" s="12" t="str">
        <f>IFERROR(__xludf.DUMMYFUNCTION("TEXTJOIN("";"", TRUE, FILTER(CID!$B$2:$B$14794, CID!B12448=CID!$D$2:$D$14794))"),"#N/A")</f>
        <v>#N/A</v>
      </c>
      <c r="B12448" s="12" t="str">
        <f>IFERROR(__xludf.DUMMYFUNCTION("TEXTJOIN(""; "", TRUE, FILTER(CID!B12448:B14794, REGEXMATCH(CID!D12448:D14794, TEXTJOIN(""|"", TRUE, SPLIT(A12448, "";"")))))"),"#N/A")</f>
        <v>#N/A</v>
      </c>
    </row>
    <row r="12449">
      <c r="A12449" s="12" t="str">
        <f>IFERROR(__xludf.DUMMYFUNCTION("TEXTJOIN("";"", TRUE, FILTER(CID!$B$2:$B$14794, CID!B12449=CID!$D$2:$D$14794))"),"#N/A")</f>
        <v>#N/A</v>
      </c>
      <c r="B12449" s="12" t="str">
        <f>IFERROR(__xludf.DUMMYFUNCTION("TEXTJOIN(""; "", TRUE, FILTER(CID!B12449:B14794, REGEXMATCH(CID!D12449:D14794, TEXTJOIN(""|"", TRUE, SPLIT(A12449, "";"")))))"),"#N/A")</f>
        <v>#N/A</v>
      </c>
    </row>
    <row r="12450">
      <c r="A12450" s="12" t="str">
        <f>IFERROR(__xludf.DUMMYFUNCTION("TEXTJOIN("";"", TRUE, FILTER(CID!$B$2:$B$14794, CID!B12450=CID!$D$2:$D$14794))"),"#N/A")</f>
        <v>#N/A</v>
      </c>
      <c r="B12450" s="12" t="str">
        <f>IFERROR(__xludf.DUMMYFUNCTION("TEXTJOIN(""; "", TRUE, FILTER(CID!B12450:B14794, REGEXMATCH(CID!D12450:D14794, TEXTJOIN(""|"", TRUE, SPLIT(A12450, "";"")))))"),"#N/A")</f>
        <v>#N/A</v>
      </c>
    </row>
    <row r="12451">
      <c r="A12451" s="12" t="str">
        <f>IFERROR(__xludf.DUMMYFUNCTION("TEXTJOIN("";"", TRUE, FILTER(CID!$B$2:$B$14794, CID!B12451=CID!$D$2:$D$14794))"),"#N/A")</f>
        <v>#N/A</v>
      </c>
      <c r="B12451" s="12" t="str">
        <f>IFERROR(__xludf.DUMMYFUNCTION("TEXTJOIN(""; "", TRUE, FILTER(CID!B12451:B14794, REGEXMATCH(CID!D12451:D14794, TEXTJOIN(""|"", TRUE, SPLIT(A12451, "";"")))))"),"#N/A")</f>
        <v>#N/A</v>
      </c>
    </row>
    <row r="12452">
      <c r="A12452" s="12" t="str">
        <f>IFERROR(__xludf.DUMMYFUNCTION("TEXTJOIN("";"", TRUE, FILTER(CID!$B$2:$B$14794, CID!B12452=CID!$D$2:$D$14794))"),"#N/A")</f>
        <v>#N/A</v>
      </c>
      <c r="B12452" s="12" t="str">
        <f>IFERROR(__xludf.DUMMYFUNCTION("TEXTJOIN(""; "", TRUE, FILTER(CID!B12452:B14794, REGEXMATCH(CID!D12452:D14794, TEXTJOIN(""|"", TRUE, SPLIT(A12452, "";"")))))"),"#N/A")</f>
        <v>#N/A</v>
      </c>
    </row>
    <row r="12453">
      <c r="A12453" s="12" t="str">
        <f>IFERROR(__xludf.DUMMYFUNCTION("TEXTJOIN("";"", TRUE, FILTER(CID!$B$2:$B$14794, CID!B12453=CID!$D$2:$D$14794))"),"#N/A")</f>
        <v>#N/A</v>
      </c>
      <c r="B12453" s="12" t="str">
        <f>IFERROR(__xludf.DUMMYFUNCTION("TEXTJOIN(""; "", TRUE, FILTER(CID!B12453:B14794, REGEXMATCH(CID!D12453:D14794, TEXTJOIN(""|"", TRUE, SPLIT(A12453, "";"")))))"),"#N/A")</f>
        <v>#N/A</v>
      </c>
    </row>
    <row r="12454">
      <c r="A12454" s="12" t="str">
        <f>IFERROR(__xludf.DUMMYFUNCTION("TEXTJOIN("";"", TRUE, FILTER(CID!$B$2:$B$14794, CID!B12454=CID!$D$2:$D$14794))"),"#N/A")</f>
        <v>#N/A</v>
      </c>
      <c r="B12454" s="12" t="str">
        <f>IFERROR(__xludf.DUMMYFUNCTION("TEXTJOIN(""; "", TRUE, FILTER(CID!B12454:B14794, REGEXMATCH(CID!D12454:D14794, TEXTJOIN(""|"", TRUE, SPLIT(A12454, "";"")))))"),"#N/A")</f>
        <v>#N/A</v>
      </c>
    </row>
    <row r="12455">
      <c r="A12455" s="12" t="str">
        <f>IFERROR(__xludf.DUMMYFUNCTION("TEXTJOIN("";"", TRUE, FILTER(CID!$B$2:$B$14794, CID!B12455=CID!$D$2:$D$14794))"),"#N/A")</f>
        <v>#N/A</v>
      </c>
      <c r="B12455" s="12" t="str">
        <f>IFERROR(__xludf.DUMMYFUNCTION("TEXTJOIN(""; "", TRUE, FILTER(CID!B12455:B14794, REGEXMATCH(CID!D12455:D14794, TEXTJOIN(""|"", TRUE, SPLIT(A12455, "";"")))))"),"#N/A")</f>
        <v>#N/A</v>
      </c>
    </row>
    <row r="12456">
      <c r="A12456" s="12" t="str">
        <f>IFERROR(__xludf.DUMMYFUNCTION("TEXTJOIN("";"", TRUE, FILTER(CID!$B$2:$B$14794, CID!B12456=CID!$D$2:$D$14794))"),"#N/A")</f>
        <v>#N/A</v>
      </c>
      <c r="B12456" s="12" t="str">
        <f>IFERROR(__xludf.DUMMYFUNCTION("TEXTJOIN(""; "", TRUE, FILTER(CID!B12456:B14794, REGEXMATCH(CID!D12456:D14794, TEXTJOIN(""|"", TRUE, SPLIT(A12456, "";"")))))"),"#N/A")</f>
        <v>#N/A</v>
      </c>
    </row>
    <row r="12457">
      <c r="A12457" s="12" t="str">
        <f>IFERROR(__xludf.DUMMYFUNCTION("TEXTJOIN("";"", TRUE, FILTER(CID!$B$2:$B$14794, CID!B12457=CID!$D$2:$D$14794))"),"#N/A")</f>
        <v>#N/A</v>
      </c>
      <c r="B12457" s="12" t="str">
        <f>IFERROR(__xludf.DUMMYFUNCTION("TEXTJOIN(""; "", TRUE, FILTER(CID!B12457:B14794, REGEXMATCH(CID!D12457:D14794, TEXTJOIN(""|"", TRUE, SPLIT(A12457, "";"")))))"),"#N/A")</f>
        <v>#N/A</v>
      </c>
    </row>
    <row r="12458">
      <c r="A12458" s="12" t="str">
        <f>IFERROR(__xludf.DUMMYFUNCTION("TEXTJOIN("";"", TRUE, FILTER(CID!$B$2:$B$14794, CID!B12458=CID!$D$2:$D$14794))"),"#N/A")</f>
        <v>#N/A</v>
      </c>
      <c r="B12458" s="12" t="str">
        <f>IFERROR(__xludf.DUMMYFUNCTION("TEXTJOIN(""; "", TRUE, FILTER(CID!B12458:B14794, REGEXMATCH(CID!D12458:D14794, TEXTJOIN(""|"", TRUE, SPLIT(A12458, "";"")))))"),"#N/A")</f>
        <v>#N/A</v>
      </c>
    </row>
    <row r="12459">
      <c r="A12459" s="12" t="str">
        <f>IFERROR(__xludf.DUMMYFUNCTION("TEXTJOIN("";"", TRUE, FILTER(CID!$B$2:$B$14794, CID!B12459=CID!$D$2:$D$14794))"),"#N/A")</f>
        <v>#N/A</v>
      </c>
      <c r="B12459" s="12" t="str">
        <f>IFERROR(__xludf.DUMMYFUNCTION("TEXTJOIN(""; "", TRUE, FILTER(CID!B12459:B14794, REGEXMATCH(CID!D12459:D14794, TEXTJOIN(""|"", TRUE, SPLIT(A12459, "";"")))))"),"#N/A")</f>
        <v>#N/A</v>
      </c>
    </row>
    <row r="12460">
      <c r="A12460" s="12" t="str">
        <f>IFERROR(__xludf.DUMMYFUNCTION("TEXTJOIN("";"", TRUE, FILTER(CID!$B$2:$B$14794, CID!B12460=CID!$D$2:$D$14794))"),"#N/A")</f>
        <v>#N/A</v>
      </c>
      <c r="B12460" s="12" t="str">
        <f>IFERROR(__xludf.DUMMYFUNCTION("TEXTJOIN(""; "", TRUE, FILTER(CID!B12460:B14794, REGEXMATCH(CID!D12460:D14794, TEXTJOIN(""|"", TRUE, SPLIT(A12460, "";"")))))"),"#N/A")</f>
        <v>#N/A</v>
      </c>
    </row>
    <row r="12461">
      <c r="A12461" s="12" t="str">
        <f>IFERROR(__xludf.DUMMYFUNCTION("TEXTJOIN("";"", TRUE, FILTER(CID!$B$2:$B$14794, CID!B12461=CID!$D$2:$D$14794))"),"#N/A")</f>
        <v>#N/A</v>
      </c>
      <c r="B12461" s="12" t="str">
        <f>IFERROR(__xludf.DUMMYFUNCTION("TEXTJOIN(""; "", TRUE, FILTER(CID!B12461:B14794, REGEXMATCH(CID!D12461:D14794, TEXTJOIN(""|"", TRUE, SPLIT(A12461, "";"")))))"),"#N/A")</f>
        <v>#N/A</v>
      </c>
    </row>
    <row r="12462">
      <c r="A12462" s="12" t="str">
        <f>IFERROR(__xludf.DUMMYFUNCTION("TEXTJOIN("";"", TRUE, FILTER(CID!$B$2:$B$14794, CID!B12462=CID!$D$2:$D$14794))"),"#N/A")</f>
        <v>#N/A</v>
      </c>
      <c r="B12462" s="12" t="str">
        <f>IFERROR(__xludf.DUMMYFUNCTION("TEXTJOIN(""; "", TRUE, FILTER(CID!B12462:B14794, REGEXMATCH(CID!D12462:D14794, TEXTJOIN(""|"", TRUE, SPLIT(A12462, "";"")))))"),"#N/A")</f>
        <v>#N/A</v>
      </c>
    </row>
    <row r="12463">
      <c r="A12463" s="12" t="str">
        <f>IFERROR(__xludf.DUMMYFUNCTION("TEXTJOIN("";"", TRUE, FILTER(CID!$B$2:$B$14794, CID!B12463=CID!$D$2:$D$14794))"),"#N/A")</f>
        <v>#N/A</v>
      </c>
      <c r="B12463" s="12" t="str">
        <f>IFERROR(__xludf.DUMMYFUNCTION("TEXTJOIN(""; "", TRUE, FILTER(CID!B12463:B14794, REGEXMATCH(CID!D12463:D14794, TEXTJOIN(""|"", TRUE, SPLIT(A12463, "";"")))))"),"#N/A")</f>
        <v>#N/A</v>
      </c>
    </row>
    <row r="12464">
      <c r="A12464" s="12" t="str">
        <f>IFERROR(__xludf.DUMMYFUNCTION("TEXTJOIN("";"", TRUE, FILTER(CID!$B$2:$B$14794, CID!B12464=CID!$D$2:$D$14794))"),"#N/A")</f>
        <v>#N/A</v>
      </c>
      <c r="B12464" s="12" t="str">
        <f>IFERROR(__xludf.DUMMYFUNCTION("TEXTJOIN(""; "", TRUE, FILTER(CID!B12464:B14794, REGEXMATCH(CID!D12464:D14794, TEXTJOIN(""|"", TRUE, SPLIT(A12464, "";"")))))"),"#N/A")</f>
        <v>#N/A</v>
      </c>
    </row>
    <row r="12465">
      <c r="A12465" s="12" t="str">
        <f>IFERROR(__xludf.DUMMYFUNCTION("TEXTJOIN("";"", TRUE, FILTER(CID!$B$2:$B$14794, CID!B12465=CID!$D$2:$D$14794))"),"#N/A")</f>
        <v>#N/A</v>
      </c>
      <c r="B12465" s="12" t="str">
        <f>IFERROR(__xludf.DUMMYFUNCTION("TEXTJOIN(""; "", TRUE, FILTER(CID!B12465:B14794, REGEXMATCH(CID!D12465:D14794, TEXTJOIN(""|"", TRUE, SPLIT(A12465, "";"")))))"),"#N/A")</f>
        <v>#N/A</v>
      </c>
    </row>
    <row r="12466">
      <c r="A12466" s="12" t="str">
        <f>IFERROR(__xludf.DUMMYFUNCTION("TEXTJOIN("";"", TRUE, FILTER(CID!$B$2:$B$14794, CID!B12466=CID!$D$2:$D$14794))"),"#N/A")</f>
        <v>#N/A</v>
      </c>
      <c r="B12466" s="12" t="str">
        <f>IFERROR(__xludf.DUMMYFUNCTION("TEXTJOIN(""; "", TRUE, FILTER(CID!B12466:B14794, REGEXMATCH(CID!D12466:D14794, TEXTJOIN(""|"", TRUE, SPLIT(A12466, "";"")))))"),"#N/A")</f>
        <v>#N/A</v>
      </c>
    </row>
    <row r="12467">
      <c r="A12467" s="12" t="str">
        <f>IFERROR(__xludf.DUMMYFUNCTION("TEXTJOIN("";"", TRUE, FILTER(CID!$B$2:$B$14794, CID!B12467=CID!$D$2:$D$14794))"),"#N/A")</f>
        <v>#N/A</v>
      </c>
      <c r="B12467" s="12" t="str">
        <f>IFERROR(__xludf.DUMMYFUNCTION("TEXTJOIN(""; "", TRUE, FILTER(CID!B12467:B14794, REGEXMATCH(CID!D12467:D14794, TEXTJOIN(""|"", TRUE, SPLIT(A12467, "";"")))))"),"#N/A")</f>
        <v>#N/A</v>
      </c>
    </row>
    <row r="12468">
      <c r="A12468" s="12" t="str">
        <f>IFERROR(__xludf.DUMMYFUNCTION("TEXTJOIN("";"", TRUE, FILTER(CID!$B$2:$B$14794, CID!B12468=CID!$D$2:$D$14794))"),"#N/A")</f>
        <v>#N/A</v>
      </c>
      <c r="B12468" s="12" t="str">
        <f>IFERROR(__xludf.DUMMYFUNCTION("TEXTJOIN(""; "", TRUE, FILTER(CID!B12468:B14794, REGEXMATCH(CID!D12468:D14794, TEXTJOIN(""|"", TRUE, SPLIT(A12468, "";"")))))"),"#N/A")</f>
        <v>#N/A</v>
      </c>
    </row>
    <row r="12469">
      <c r="A12469" s="12" t="str">
        <f>IFERROR(__xludf.DUMMYFUNCTION("TEXTJOIN("";"", TRUE, FILTER(CID!$B$2:$B$14794, CID!B12469=CID!$D$2:$D$14794))"),"#N/A")</f>
        <v>#N/A</v>
      </c>
      <c r="B12469" s="12" t="str">
        <f>IFERROR(__xludf.DUMMYFUNCTION("TEXTJOIN(""; "", TRUE, FILTER(CID!B12469:B14794, REGEXMATCH(CID!D12469:D14794, TEXTJOIN(""|"", TRUE, SPLIT(A12469, "";"")))))"),"#N/A")</f>
        <v>#N/A</v>
      </c>
    </row>
    <row r="12470">
      <c r="A12470" s="12" t="str">
        <f>IFERROR(__xludf.DUMMYFUNCTION("TEXTJOIN("";"", TRUE, FILTER(CID!$B$2:$B$14794, CID!B12470=CID!$D$2:$D$14794))"),"#N/A")</f>
        <v>#N/A</v>
      </c>
      <c r="B12470" s="12" t="str">
        <f>IFERROR(__xludf.DUMMYFUNCTION("TEXTJOIN(""; "", TRUE, FILTER(CID!B12470:B14794, REGEXMATCH(CID!D12470:D14794, TEXTJOIN(""|"", TRUE, SPLIT(A12470, "";"")))))"),"#N/A")</f>
        <v>#N/A</v>
      </c>
    </row>
    <row r="12471">
      <c r="A12471" s="12" t="str">
        <f>IFERROR(__xludf.DUMMYFUNCTION("TEXTJOIN("";"", TRUE, FILTER(CID!$B$2:$B$14794, CID!B12471=CID!$D$2:$D$14794))"),"#N/A")</f>
        <v>#N/A</v>
      </c>
      <c r="B12471" s="12" t="str">
        <f>IFERROR(__xludf.DUMMYFUNCTION("TEXTJOIN(""; "", TRUE, FILTER(CID!B12471:B14794, REGEXMATCH(CID!D12471:D14794, TEXTJOIN(""|"", TRUE, SPLIT(A12471, "";"")))))"),"#N/A")</f>
        <v>#N/A</v>
      </c>
    </row>
    <row r="12472">
      <c r="A12472" s="12" t="str">
        <f>IFERROR(__xludf.DUMMYFUNCTION("TEXTJOIN("";"", TRUE, FILTER(CID!$B$2:$B$14794, CID!B12472=CID!$D$2:$D$14794))"),"#N/A")</f>
        <v>#N/A</v>
      </c>
      <c r="B12472" s="12" t="str">
        <f>IFERROR(__xludf.DUMMYFUNCTION("TEXTJOIN(""; "", TRUE, FILTER(CID!B12472:B14794, REGEXMATCH(CID!D12472:D14794, TEXTJOIN(""|"", TRUE, SPLIT(A12472, "";"")))))"),"#N/A")</f>
        <v>#N/A</v>
      </c>
    </row>
    <row r="12473">
      <c r="A12473" s="12" t="str">
        <f>IFERROR(__xludf.DUMMYFUNCTION("TEXTJOIN("";"", TRUE, FILTER(CID!$B$2:$B$14794, CID!B12473=CID!$D$2:$D$14794))"),"#N/A")</f>
        <v>#N/A</v>
      </c>
      <c r="B12473" s="12" t="str">
        <f>IFERROR(__xludf.DUMMYFUNCTION("TEXTJOIN(""; "", TRUE, FILTER(CID!B12473:B14794, REGEXMATCH(CID!D12473:D14794, TEXTJOIN(""|"", TRUE, SPLIT(A12473, "";"")))))"),"#N/A")</f>
        <v>#N/A</v>
      </c>
    </row>
    <row r="12474">
      <c r="A12474" s="12" t="str">
        <f>IFERROR(__xludf.DUMMYFUNCTION("TEXTJOIN("";"", TRUE, FILTER(CID!$B$2:$B$14794, CID!B12474=CID!$D$2:$D$14794))"),"#N/A")</f>
        <v>#N/A</v>
      </c>
      <c r="B12474" s="12" t="str">
        <f>IFERROR(__xludf.DUMMYFUNCTION("TEXTJOIN(""; "", TRUE, FILTER(CID!B12474:B14794, REGEXMATCH(CID!D12474:D14794, TEXTJOIN(""|"", TRUE, SPLIT(A12474, "";"")))))"),"#N/A")</f>
        <v>#N/A</v>
      </c>
    </row>
    <row r="12475">
      <c r="A12475" s="12" t="str">
        <f>IFERROR(__xludf.DUMMYFUNCTION("TEXTJOIN("";"", TRUE, FILTER(CID!$B$2:$B$14794, CID!B12475=CID!$D$2:$D$14794))"),"#N/A")</f>
        <v>#N/A</v>
      </c>
      <c r="B12475" s="12" t="str">
        <f>IFERROR(__xludf.DUMMYFUNCTION("TEXTJOIN(""; "", TRUE, FILTER(CID!B12475:B14794, REGEXMATCH(CID!D12475:D14794, TEXTJOIN(""|"", TRUE, SPLIT(A12475, "";"")))))"),"#N/A")</f>
        <v>#N/A</v>
      </c>
    </row>
    <row r="12476">
      <c r="A12476" s="12" t="str">
        <f>IFERROR(__xludf.DUMMYFUNCTION("TEXTJOIN("";"", TRUE, FILTER(CID!$B$2:$B$14794, CID!B12476=CID!$D$2:$D$14794))"),"#N/A")</f>
        <v>#N/A</v>
      </c>
      <c r="B12476" s="12" t="str">
        <f>IFERROR(__xludf.DUMMYFUNCTION("TEXTJOIN(""; "", TRUE, FILTER(CID!B12476:B14794, REGEXMATCH(CID!D12476:D14794, TEXTJOIN(""|"", TRUE, SPLIT(A12476, "";"")))))"),"#N/A")</f>
        <v>#N/A</v>
      </c>
    </row>
    <row r="12477">
      <c r="A12477" s="12" t="str">
        <f>IFERROR(__xludf.DUMMYFUNCTION("TEXTJOIN("";"", TRUE, FILTER(CID!$B$2:$B$14794, CID!B12477=CID!$D$2:$D$14794))"),"#N/A")</f>
        <v>#N/A</v>
      </c>
      <c r="B12477" s="12" t="str">
        <f>IFERROR(__xludf.DUMMYFUNCTION("TEXTJOIN(""; "", TRUE, FILTER(CID!B12477:B14794, REGEXMATCH(CID!D12477:D14794, TEXTJOIN(""|"", TRUE, SPLIT(A12477, "";"")))))"),"#N/A")</f>
        <v>#N/A</v>
      </c>
    </row>
    <row r="12478">
      <c r="A12478" s="12" t="str">
        <f>IFERROR(__xludf.DUMMYFUNCTION("TEXTJOIN("";"", TRUE, FILTER(CID!$B$2:$B$14794, CID!B12478=CID!$D$2:$D$14794))"),"#N/A")</f>
        <v>#N/A</v>
      </c>
      <c r="B12478" s="12" t="str">
        <f>IFERROR(__xludf.DUMMYFUNCTION("TEXTJOIN(""; "", TRUE, FILTER(CID!B12478:B14794, REGEXMATCH(CID!D12478:D14794, TEXTJOIN(""|"", TRUE, SPLIT(A12478, "";"")))))"),"#N/A")</f>
        <v>#N/A</v>
      </c>
    </row>
    <row r="12479">
      <c r="A12479" s="12" t="str">
        <f>IFERROR(__xludf.DUMMYFUNCTION("TEXTJOIN("";"", TRUE, FILTER(CID!$B$2:$B$14794, CID!B12479=CID!$D$2:$D$14794))"),"#N/A")</f>
        <v>#N/A</v>
      </c>
      <c r="B12479" s="12" t="str">
        <f>IFERROR(__xludf.DUMMYFUNCTION("TEXTJOIN(""; "", TRUE, FILTER(CID!B12479:B14794, REGEXMATCH(CID!D12479:D14794, TEXTJOIN(""|"", TRUE, SPLIT(A12479, "";"")))))"),"#N/A")</f>
        <v>#N/A</v>
      </c>
    </row>
    <row r="12480">
      <c r="A12480" s="12" t="str">
        <f>IFERROR(__xludf.DUMMYFUNCTION("TEXTJOIN("";"", TRUE, FILTER(CID!$B$2:$B$14794, CID!B12480=CID!$D$2:$D$14794))"),"#N/A")</f>
        <v>#N/A</v>
      </c>
      <c r="B12480" s="12" t="str">
        <f>IFERROR(__xludf.DUMMYFUNCTION("TEXTJOIN(""; "", TRUE, FILTER(CID!B12480:B14794, REGEXMATCH(CID!D12480:D14794, TEXTJOIN(""|"", TRUE, SPLIT(A12480, "";"")))))"),"#N/A")</f>
        <v>#N/A</v>
      </c>
    </row>
    <row r="12481">
      <c r="A12481" s="12" t="str">
        <f>IFERROR(__xludf.DUMMYFUNCTION("TEXTJOIN("";"", TRUE, FILTER(CID!$B$2:$B$14794, CID!B12481=CID!$D$2:$D$14794))"),"#N/A")</f>
        <v>#N/A</v>
      </c>
      <c r="B12481" s="12" t="str">
        <f>IFERROR(__xludf.DUMMYFUNCTION("TEXTJOIN(""; "", TRUE, FILTER(CID!B12481:B14794, REGEXMATCH(CID!D12481:D14794, TEXTJOIN(""|"", TRUE, SPLIT(A12481, "";"")))))"),"#N/A")</f>
        <v>#N/A</v>
      </c>
    </row>
    <row r="12482">
      <c r="A12482" s="12" t="str">
        <f>IFERROR(__xludf.DUMMYFUNCTION("TEXTJOIN("";"", TRUE, FILTER(CID!$B$2:$B$14794, CID!B12482=CID!$D$2:$D$14794))"),"#N/A")</f>
        <v>#N/A</v>
      </c>
      <c r="B12482" s="12" t="str">
        <f>IFERROR(__xludf.DUMMYFUNCTION("TEXTJOIN(""; "", TRUE, FILTER(CID!B12482:B14794, REGEXMATCH(CID!D12482:D14794, TEXTJOIN(""|"", TRUE, SPLIT(A12482, "";"")))))"),"#N/A")</f>
        <v>#N/A</v>
      </c>
    </row>
    <row r="12483">
      <c r="A12483" s="12" t="str">
        <f>IFERROR(__xludf.DUMMYFUNCTION("TEXTJOIN("";"", TRUE, FILTER(CID!$B$2:$B$14794, CID!B12483=CID!$D$2:$D$14794))"),"#N/A")</f>
        <v>#N/A</v>
      </c>
      <c r="B12483" s="12" t="str">
        <f>IFERROR(__xludf.DUMMYFUNCTION("TEXTJOIN(""; "", TRUE, FILTER(CID!B12483:B14794, REGEXMATCH(CID!D12483:D14794, TEXTJOIN(""|"", TRUE, SPLIT(A12483, "";"")))))"),"#N/A")</f>
        <v>#N/A</v>
      </c>
    </row>
    <row r="12484">
      <c r="A12484" s="12" t="str">
        <f>IFERROR(__xludf.DUMMYFUNCTION("TEXTJOIN("";"", TRUE, FILTER(CID!$B$2:$B$14794, CID!B12484=CID!$D$2:$D$14794))"),"#N/A")</f>
        <v>#N/A</v>
      </c>
      <c r="B12484" s="12" t="str">
        <f>IFERROR(__xludf.DUMMYFUNCTION("TEXTJOIN(""; "", TRUE, FILTER(CID!B12484:B14794, REGEXMATCH(CID!D12484:D14794, TEXTJOIN(""|"", TRUE, SPLIT(A12484, "";"")))))"),"#N/A")</f>
        <v>#N/A</v>
      </c>
    </row>
    <row r="12485">
      <c r="A12485" s="12" t="str">
        <f>IFERROR(__xludf.DUMMYFUNCTION("TEXTJOIN("";"", TRUE, FILTER(CID!$B$2:$B$14794, CID!B12485=CID!$D$2:$D$14794))"),"#N/A")</f>
        <v>#N/A</v>
      </c>
      <c r="B12485" s="12" t="str">
        <f>IFERROR(__xludf.DUMMYFUNCTION("TEXTJOIN(""; "", TRUE, FILTER(CID!B12485:B14794, REGEXMATCH(CID!D12485:D14794, TEXTJOIN(""|"", TRUE, SPLIT(A12485, "";"")))))"),"#N/A")</f>
        <v>#N/A</v>
      </c>
    </row>
    <row r="12486">
      <c r="A12486" s="12" t="str">
        <f>IFERROR(__xludf.DUMMYFUNCTION("TEXTJOIN("";"", TRUE, FILTER(CID!$B$2:$B$14794, CID!B12486=CID!$D$2:$D$14794))"),"#N/A")</f>
        <v>#N/A</v>
      </c>
      <c r="B12486" s="12" t="str">
        <f>IFERROR(__xludf.DUMMYFUNCTION("TEXTJOIN(""; "", TRUE, FILTER(CID!B12486:B14794, REGEXMATCH(CID!D12486:D14794, TEXTJOIN(""|"", TRUE, SPLIT(A12486, "";"")))))"),"#N/A")</f>
        <v>#N/A</v>
      </c>
    </row>
    <row r="12487">
      <c r="A12487" s="12" t="str">
        <f>IFERROR(__xludf.DUMMYFUNCTION("TEXTJOIN("";"", TRUE, FILTER(CID!$B$2:$B$14794, CID!B12487=CID!$D$2:$D$14794))"),"#N/A")</f>
        <v>#N/A</v>
      </c>
      <c r="B12487" s="12" t="str">
        <f>IFERROR(__xludf.DUMMYFUNCTION("TEXTJOIN(""; "", TRUE, FILTER(CID!B12487:B14794, REGEXMATCH(CID!D12487:D14794, TEXTJOIN(""|"", TRUE, SPLIT(A12487, "";"")))))"),"#N/A")</f>
        <v>#N/A</v>
      </c>
    </row>
    <row r="12488">
      <c r="A12488" s="12" t="str">
        <f>IFERROR(__xludf.DUMMYFUNCTION("TEXTJOIN("";"", TRUE, FILTER(CID!$B$2:$B$14794, CID!B12488=CID!$D$2:$D$14794))"),"#N/A")</f>
        <v>#N/A</v>
      </c>
      <c r="B12488" s="12" t="str">
        <f>IFERROR(__xludf.DUMMYFUNCTION("TEXTJOIN(""; "", TRUE, FILTER(CID!B12488:B14794, REGEXMATCH(CID!D12488:D14794, TEXTJOIN(""|"", TRUE, SPLIT(A12488, "";"")))))"),"#N/A")</f>
        <v>#N/A</v>
      </c>
    </row>
    <row r="12489">
      <c r="A12489" s="12" t="str">
        <f>IFERROR(__xludf.DUMMYFUNCTION("TEXTJOIN("";"", TRUE, FILTER(CID!$B$2:$B$14794, CID!B12489=CID!$D$2:$D$14794))"),"#N/A")</f>
        <v>#N/A</v>
      </c>
      <c r="B12489" s="12" t="str">
        <f>IFERROR(__xludf.DUMMYFUNCTION("TEXTJOIN(""; "", TRUE, FILTER(CID!B12489:B14794, REGEXMATCH(CID!D12489:D14794, TEXTJOIN(""|"", TRUE, SPLIT(A12489, "";"")))))"),"#N/A")</f>
        <v>#N/A</v>
      </c>
    </row>
    <row r="12490">
      <c r="A12490" s="12" t="str">
        <f>IFERROR(__xludf.DUMMYFUNCTION("TEXTJOIN("";"", TRUE, FILTER(CID!$B$2:$B$14794, CID!B12490=CID!$D$2:$D$14794))"),"#N/A")</f>
        <v>#N/A</v>
      </c>
      <c r="B12490" s="12" t="str">
        <f>IFERROR(__xludf.DUMMYFUNCTION("TEXTJOIN(""; "", TRUE, FILTER(CID!B12490:B14794, REGEXMATCH(CID!D12490:D14794, TEXTJOIN(""|"", TRUE, SPLIT(A12490, "";"")))))"),"#N/A")</f>
        <v>#N/A</v>
      </c>
    </row>
    <row r="12491">
      <c r="A12491" s="12" t="str">
        <f>IFERROR(__xludf.DUMMYFUNCTION("TEXTJOIN("";"", TRUE, FILTER(CID!$B$2:$B$14794, CID!B12491=CID!$D$2:$D$14794))"),"#N/A")</f>
        <v>#N/A</v>
      </c>
      <c r="B12491" s="12" t="str">
        <f>IFERROR(__xludf.DUMMYFUNCTION("TEXTJOIN(""; "", TRUE, FILTER(CID!B12491:B14794, REGEXMATCH(CID!D12491:D14794, TEXTJOIN(""|"", TRUE, SPLIT(A12491, "";"")))))"),"#N/A")</f>
        <v>#N/A</v>
      </c>
    </row>
    <row r="12492">
      <c r="A12492" s="12" t="str">
        <f>IFERROR(__xludf.DUMMYFUNCTION("TEXTJOIN("";"", TRUE, FILTER(CID!$B$2:$B$14794, CID!B12492=CID!$D$2:$D$14794))"),"#N/A")</f>
        <v>#N/A</v>
      </c>
      <c r="B12492" s="12" t="str">
        <f>IFERROR(__xludf.DUMMYFUNCTION("TEXTJOIN(""; "", TRUE, FILTER(CID!B12492:B14794, REGEXMATCH(CID!D12492:D14794, TEXTJOIN(""|"", TRUE, SPLIT(A12492, "";"")))))"),"#N/A")</f>
        <v>#N/A</v>
      </c>
    </row>
    <row r="12493">
      <c r="A12493" s="12" t="str">
        <f>IFERROR(__xludf.DUMMYFUNCTION("TEXTJOIN("";"", TRUE, FILTER(CID!$B$2:$B$14794, CID!B12493=CID!$D$2:$D$14794))"),"#N/A")</f>
        <v>#N/A</v>
      </c>
      <c r="B12493" s="12" t="str">
        <f>IFERROR(__xludf.DUMMYFUNCTION("TEXTJOIN(""; "", TRUE, FILTER(CID!B12493:B14794, REGEXMATCH(CID!D12493:D14794, TEXTJOIN(""|"", TRUE, SPLIT(A12493, "";"")))))"),"#N/A")</f>
        <v>#N/A</v>
      </c>
    </row>
    <row r="12494">
      <c r="A12494" s="12" t="str">
        <f>IFERROR(__xludf.DUMMYFUNCTION("TEXTJOIN("";"", TRUE, FILTER(CID!$B$2:$B$14794, CID!B12494=CID!$D$2:$D$14794))"),"#N/A")</f>
        <v>#N/A</v>
      </c>
      <c r="B12494" s="12" t="str">
        <f>IFERROR(__xludf.DUMMYFUNCTION("TEXTJOIN(""; "", TRUE, FILTER(CID!B12494:B14794, REGEXMATCH(CID!D12494:D14794, TEXTJOIN(""|"", TRUE, SPLIT(A12494, "";"")))))"),"#N/A")</f>
        <v>#N/A</v>
      </c>
    </row>
    <row r="12495">
      <c r="A12495" s="12" t="str">
        <f>IFERROR(__xludf.DUMMYFUNCTION("TEXTJOIN("";"", TRUE, FILTER(CID!$B$2:$B$14794, CID!B12495=CID!$D$2:$D$14794))"),"#N/A")</f>
        <v>#N/A</v>
      </c>
      <c r="B12495" s="12" t="str">
        <f>IFERROR(__xludf.DUMMYFUNCTION("TEXTJOIN(""; "", TRUE, FILTER(CID!B12495:B14794, REGEXMATCH(CID!D12495:D14794, TEXTJOIN(""|"", TRUE, SPLIT(A12495, "";"")))))"),"#N/A")</f>
        <v>#N/A</v>
      </c>
    </row>
    <row r="12496">
      <c r="A12496" s="12" t="str">
        <f>IFERROR(__xludf.DUMMYFUNCTION("TEXTJOIN("";"", TRUE, FILTER(CID!$B$2:$B$14794, CID!B12496=CID!$D$2:$D$14794))"),"#N/A")</f>
        <v>#N/A</v>
      </c>
      <c r="B12496" s="12" t="str">
        <f>IFERROR(__xludf.DUMMYFUNCTION("TEXTJOIN(""; "", TRUE, FILTER(CID!B12496:B14794, REGEXMATCH(CID!D12496:D14794, TEXTJOIN(""|"", TRUE, SPLIT(A12496, "";"")))))"),"#N/A")</f>
        <v>#N/A</v>
      </c>
    </row>
    <row r="12497">
      <c r="A12497" s="12" t="str">
        <f>IFERROR(__xludf.DUMMYFUNCTION("TEXTJOIN("";"", TRUE, FILTER(CID!$B$2:$B$14794, CID!B12497=CID!$D$2:$D$14794))"),"#N/A")</f>
        <v>#N/A</v>
      </c>
      <c r="B12497" s="12" t="str">
        <f>IFERROR(__xludf.DUMMYFUNCTION("TEXTJOIN(""; "", TRUE, FILTER(CID!B12497:B14794, REGEXMATCH(CID!D12497:D14794, TEXTJOIN(""|"", TRUE, SPLIT(A12497, "";"")))))"),"#N/A")</f>
        <v>#N/A</v>
      </c>
    </row>
    <row r="12498">
      <c r="A12498" s="12" t="str">
        <f>IFERROR(__xludf.DUMMYFUNCTION("TEXTJOIN("";"", TRUE, FILTER(CID!$B$2:$B$14794, CID!B12498=CID!$D$2:$D$14794))"),"#N/A")</f>
        <v>#N/A</v>
      </c>
      <c r="B12498" s="12" t="str">
        <f>IFERROR(__xludf.DUMMYFUNCTION("TEXTJOIN(""; "", TRUE, FILTER(CID!B12498:B14794, REGEXMATCH(CID!D12498:D14794, TEXTJOIN(""|"", TRUE, SPLIT(A12498, "";"")))))"),"#N/A")</f>
        <v>#N/A</v>
      </c>
    </row>
    <row r="12499">
      <c r="A12499" s="12" t="str">
        <f>IFERROR(__xludf.DUMMYFUNCTION("TEXTJOIN("";"", TRUE, FILTER(CID!$B$2:$B$14794, CID!B12499=CID!$D$2:$D$14794))"),"#N/A")</f>
        <v>#N/A</v>
      </c>
      <c r="B12499" s="12" t="str">
        <f>IFERROR(__xludf.DUMMYFUNCTION("TEXTJOIN(""; "", TRUE, FILTER(CID!B12499:B14794, REGEXMATCH(CID!D12499:D14794, TEXTJOIN(""|"", TRUE, SPLIT(A12499, "";"")))))"),"#N/A")</f>
        <v>#N/A</v>
      </c>
    </row>
    <row r="12500">
      <c r="A12500" s="12" t="str">
        <f>IFERROR(__xludf.DUMMYFUNCTION("TEXTJOIN("";"", TRUE, FILTER(CID!$B$2:$B$14794, CID!B12500=CID!$D$2:$D$14794))"),"#N/A")</f>
        <v>#N/A</v>
      </c>
      <c r="B12500" s="12" t="str">
        <f>IFERROR(__xludf.DUMMYFUNCTION("TEXTJOIN(""; "", TRUE, FILTER(CID!B12500:B14794, REGEXMATCH(CID!D12500:D14794, TEXTJOIN(""|"", TRUE, SPLIT(A12500, "";"")))))"),"#N/A")</f>
        <v>#N/A</v>
      </c>
    </row>
    <row r="12501">
      <c r="A12501" s="12" t="str">
        <f>IFERROR(__xludf.DUMMYFUNCTION("TEXTJOIN("";"", TRUE, FILTER(CID!$B$2:$B$14794, CID!B12501=CID!$D$2:$D$14794))"),"#N/A")</f>
        <v>#N/A</v>
      </c>
      <c r="B12501" s="12" t="str">
        <f>IFERROR(__xludf.DUMMYFUNCTION("TEXTJOIN(""; "", TRUE, FILTER(CID!B12501:B14794, REGEXMATCH(CID!D12501:D14794, TEXTJOIN(""|"", TRUE, SPLIT(A12501, "";"")))))"),"#N/A")</f>
        <v>#N/A</v>
      </c>
    </row>
    <row r="12502">
      <c r="A12502" s="12" t="str">
        <f>IFERROR(__xludf.DUMMYFUNCTION("TEXTJOIN("";"", TRUE, FILTER(CID!$B$2:$B$14794, CID!B12502=CID!$D$2:$D$14794))"),"#N/A")</f>
        <v>#N/A</v>
      </c>
      <c r="B12502" s="12" t="str">
        <f>IFERROR(__xludf.DUMMYFUNCTION("TEXTJOIN(""; "", TRUE, FILTER(CID!B12502:B14794, REGEXMATCH(CID!D12502:D14794, TEXTJOIN(""|"", TRUE, SPLIT(A12502, "";"")))))"),"#N/A")</f>
        <v>#N/A</v>
      </c>
    </row>
    <row r="12503">
      <c r="A12503" s="12" t="str">
        <f>IFERROR(__xludf.DUMMYFUNCTION("TEXTJOIN("";"", TRUE, FILTER(CID!$B$2:$B$14794, CID!B12503=CID!$D$2:$D$14794))"),"#N/A")</f>
        <v>#N/A</v>
      </c>
      <c r="B12503" s="12" t="str">
        <f>IFERROR(__xludf.DUMMYFUNCTION("TEXTJOIN(""; "", TRUE, FILTER(CID!B12503:B14794, REGEXMATCH(CID!D12503:D14794, TEXTJOIN(""|"", TRUE, SPLIT(A12503, "";"")))))"),"#N/A")</f>
        <v>#N/A</v>
      </c>
    </row>
    <row r="12504">
      <c r="A12504" s="12" t="str">
        <f>IFERROR(__xludf.DUMMYFUNCTION("TEXTJOIN("";"", TRUE, FILTER(CID!$B$2:$B$14794, CID!B12504=CID!$D$2:$D$14794))"),"#N/A")</f>
        <v>#N/A</v>
      </c>
      <c r="B12504" s="12" t="str">
        <f>IFERROR(__xludf.DUMMYFUNCTION("TEXTJOIN(""; "", TRUE, FILTER(CID!B12504:B14794, REGEXMATCH(CID!D12504:D14794, TEXTJOIN(""|"", TRUE, SPLIT(A12504, "";"")))))"),"#N/A")</f>
        <v>#N/A</v>
      </c>
    </row>
    <row r="12505">
      <c r="A12505" s="12" t="str">
        <f>IFERROR(__xludf.DUMMYFUNCTION("TEXTJOIN("";"", TRUE, FILTER(CID!$B$2:$B$14794, CID!B12505=CID!$D$2:$D$14794))"),"#N/A")</f>
        <v>#N/A</v>
      </c>
      <c r="B12505" s="12" t="str">
        <f>IFERROR(__xludf.DUMMYFUNCTION("TEXTJOIN(""; "", TRUE, FILTER(CID!B12505:B14794, REGEXMATCH(CID!D12505:D14794, TEXTJOIN(""|"", TRUE, SPLIT(A12505, "";"")))))"),"#N/A")</f>
        <v>#N/A</v>
      </c>
    </row>
    <row r="12506">
      <c r="A12506" s="12" t="str">
        <f>IFERROR(__xludf.DUMMYFUNCTION("TEXTJOIN("";"", TRUE, FILTER(CID!$B$2:$B$14794, CID!B12506=CID!$D$2:$D$14794))"),"#N/A")</f>
        <v>#N/A</v>
      </c>
      <c r="B12506" s="12" t="str">
        <f>IFERROR(__xludf.DUMMYFUNCTION("TEXTJOIN(""; "", TRUE, FILTER(CID!B12506:B14794, REGEXMATCH(CID!D12506:D14794, TEXTJOIN(""|"", TRUE, SPLIT(A12506, "";"")))))"),"#N/A")</f>
        <v>#N/A</v>
      </c>
    </row>
    <row r="12507">
      <c r="A12507" s="12" t="str">
        <f>IFERROR(__xludf.DUMMYFUNCTION("TEXTJOIN("";"", TRUE, FILTER(CID!$B$2:$B$14794, CID!B12507=CID!$D$2:$D$14794))"),"#N/A")</f>
        <v>#N/A</v>
      </c>
      <c r="B12507" s="12" t="str">
        <f>IFERROR(__xludf.DUMMYFUNCTION("TEXTJOIN(""; "", TRUE, FILTER(CID!B12507:B14794, REGEXMATCH(CID!D12507:D14794, TEXTJOIN(""|"", TRUE, SPLIT(A12507, "";"")))))"),"#N/A")</f>
        <v>#N/A</v>
      </c>
    </row>
    <row r="12508">
      <c r="A12508" s="12" t="str">
        <f>IFERROR(__xludf.DUMMYFUNCTION("TEXTJOIN("";"", TRUE, FILTER(CID!$B$2:$B$14794, CID!B12508=CID!$D$2:$D$14794))"),"#N/A")</f>
        <v>#N/A</v>
      </c>
      <c r="B12508" s="12" t="str">
        <f>IFERROR(__xludf.DUMMYFUNCTION("TEXTJOIN(""; "", TRUE, FILTER(CID!B12508:B14794, REGEXMATCH(CID!D12508:D14794, TEXTJOIN(""|"", TRUE, SPLIT(A12508, "";"")))))"),"#N/A")</f>
        <v>#N/A</v>
      </c>
    </row>
    <row r="12509">
      <c r="A12509" s="12" t="str">
        <f>IFERROR(__xludf.DUMMYFUNCTION("TEXTJOIN("";"", TRUE, FILTER(CID!$B$2:$B$14794, CID!B12509=CID!$D$2:$D$14794))"),"#N/A")</f>
        <v>#N/A</v>
      </c>
      <c r="B12509" s="12" t="str">
        <f>IFERROR(__xludf.DUMMYFUNCTION("TEXTJOIN(""; "", TRUE, FILTER(CID!B12509:B14794, REGEXMATCH(CID!D12509:D14794, TEXTJOIN(""|"", TRUE, SPLIT(A12509, "";"")))))"),"#N/A")</f>
        <v>#N/A</v>
      </c>
    </row>
    <row r="12510">
      <c r="A12510" s="12" t="str">
        <f>IFERROR(__xludf.DUMMYFUNCTION("TEXTJOIN("";"", TRUE, FILTER(CID!$B$2:$B$14794, CID!B12510=CID!$D$2:$D$14794))"),"#N/A")</f>
        <v>#N/A</v>
      </c>
      <c r="B12510" s="12" t="str">
        <f>IFERROR(__xludf.DUMMYFUNCTION("TEXTJOIN(""; "", TRUE, FILTER(CID!B12510:B14794, REGEXMATCH(CID!D12510:D14794, TEXTJOIN(""|"", TRUE, SPLIT(A12510, "";"")))))"),"#N/A")</f>
        <v>#N/A</v>
      </c>
    </row>
    <row r="12511">
      <c r="A12511" s="12" t="str">
        <f>IFERROR(__xludf.DUMMYFUNCTION("TEXTJOIN("";"", TRUE, FILTER(CID!$B$2:$B$14794, CID!B12511=CID!$D$2:$D$14794))"),"#N/A")</f>
        <v>#N/A</v>
      </c>
      <c r="B12511" s="12" t="str">
        <f>IFERROR(__xludf.DUMMYFUNCTION("TEXTJOIN(""; "", TRUE, FILTER(CID!B12511:B14794, REGEXMATCH(CID!D12511:D14794, TEXTJOIN(""|"", TRUE, SPLIT(A12511, "";"")))))"),"#N/A")</f>
        <v>#N/A</v>
      </c>
    </row>
    <row r="12512">
      <c r="A12512" s="12" t="str">
        <f>IFERROR(__xludf.DUMMYFUNCTION("TEXTJOIN("";"", TRUE, FILTER(CID!$B$2:$B$14794, CID!B12512=CID!$D$2:$D$14794))"),"#N/A")</f>
        <v>#N/A</v>
      </c>
      <c r="B12512" s="12" t="str">
        <f>IFERROR(__xludf.DUMMYFUNCTION("TEXTJOIN(""; "", TRUE, FILTER(CID!B12512:B14794, REGEXMATCH(CID!D12512:D14794, TEXTJOIN(""|"", TRUE, SPLIT(A12512, "";"")))))"),"#N/A")</f>
        <v>#N/A</v>
      </c>
    </row>
    <row r="12513">
      <c r="A12513" s="12" t="str">
        <f>IFERROR(__xludf.DUMMYFUNCTION("TEXTJOIN("";"", TRUE, FILTER(CID!$B$2:$B$14794, CID!B12513=CID!$D$2:$D$14794))"),"#N/A")</f>
        <v>#N/A</v>
      </c>
      <c r="B12513" s="12" t="str">
        <f>IFERROR(__xludf.DUMMYFUNCTION("TEXTJOIN(""; "", TRUE, FILTER(CID!B12513:B14794, REGEXMATCH(CID!D12513:D14794, TEXTJOIN(""|"", TRUE, SPLIT(A12513, "";"")))))"),"#N/A")</f>
        <v>#N/A</v>
      </c>
    </row>
    <row r="12514">
      <c r="A12514" s="12" t="str">
        <f>IFERROR(__xludf.DUMMYFUNCTION("TEXTJOIN("";"", TRUE, FILTER(CID!$B$2:$B$14794, CID!B12514=CID!$D$2:$D$14794))"),"#N/A")</f>
        <v>#N/A</v>
      </c>
      <c r="B12514" s="12" t="str">
        <f>IFERROR(__xludf.DUMMYFUNCTION("TEXTJOIN(""; "", TRUE, FILTER(CID!B12514:B14794, REGEXMATCH(CID!D12514:D14794, TEXTJOIN(""|"", TRUE, SPLIT(A12514, "";"")))))"),"#N/A")</f>
        <v>#N/A</v>
      </c>
    </row>
    <row r="12515">
      <c r="A12515" s="12" t="str">
        <f>IFERROR(__xludf.DUMMYFUNCTION("TEXTJOIN("";"", TRUE, FILTER(CID!$B$2:$B$14794, CID!B12515=CID!$D$2:$D$14794))"),"#N/A")</f>
        <v>#N/A</v>
      </c>
      <c r="B12515" s="12" t="str">
        <f>IFERROR(__xludf.DUMMYFUNCTION("TEXTJOIN(""; "", TRUE, FILTER(CID!B12515:B14794, REGEXMATCH(CID!D12515:D14794, TEXTJOIN(""|"", TRUE, SPLIT(A12515, "";"")))))"),"#N/A")</f>
        <v>#N/A</v>
      </c>
    </row>
    <row r="12516">
      <c r="A12516" s="12" t="str">
        <f>IFERROR(__xludf.DUMMYFUNCTION("TEXTJOIN("";"", TRUE, FILTER(CID!$B$2:$B$14794, CID!B12516=CID!$D$2:$D$14794))"),"#N/A")</f>
        <v>#N/A</v>
      </c>
      <c r="B12516" s="12" t="str">
        <f>IFERROR(__xludf.DUMMYFUNCTION("TEXTJOIN(""; "", TRUE, FILTER(CID!B12516:B14794, REGEXMATCH(CID!D12516:D14794, TEXTJOIN(""|"", TRUE, SPLIT(A12516, "";"")))))"),"#N/A")</f>
        <v>#N/A</v>
      </c>
    </row>
    <row r="12517">
      <c r="A12517" s="12" t="str">
        <f>IFERROR(__xludf.DUMMYFUNCTION("TEXTJOIN("";"", TRUE, FILTER(CID!$B$2:$B$14794, CID!B12517=CID!$D$2:$D$14794))"),"#N/A")</f>
        <v>#N/A</v>
      </c>
      <c r="B12517" s="12" t="str">
        <f>IFERROR(__xludf.DUMMYFUNCTION("TEXTJOIN(""; "", TRUE, FILTER(CID!B12517:B14794, REGEXMATCH(CID!D12517:D14794, TEXTJOIN(""|"", TRUE, SPLIT(A12517, "";"")))))"),"#N/A")</f>
        <v>#N/A</v>
      </c>
    </row>
    <row r="12518">
      <c r="A12518" s="12" t="str">
        <f>IFERROR(__xludf.DUMMYFUNCTION("TEXTJOIN("";"", TRUE, FILTER(CID!$B$2:$B$14794, CID!B12518=CID!$D$2:$D$14794))"),"#N/A")</f>
        <v>#N/A</v>
      </c>
      <c r="B12518" s="12" t="str">
        <f>IFERROR(__xludf.DUMMYFUNCTION("TEXTJOIN(""; "", TRUE, FILTER(CID!B12518:B14794, REGEXMATCH(CID!D12518:D14794, TEXTJOIN(""|"", TRUE, SPLIT(A12518, "";"")))))"),"#N/A")</f>
        <v>#N/A</v>
      </c>
    </row>
    <row r="12519">
      <c r="A12519" s="12" t="str">
        <f>IFERROR(__xludf.DUMMYFUNCTION("TEXTJOIN("";"", TRUE, FILTER(CID!$B$2:$B$14794, CID!B12519=CID!$D$2:$D$14794))"),"#N/A")</f>
        <v>#N/A</v>
      </c>
      <c r="B12519" s="12" t="str">
        <f>IFERROR(__xludf.DUMMYFUNCTION("TEXTJOIN(""; "", TRUE, FILTER(CID!B12519:B14794, REGEXMATCH(CID!D12519:D14794, TEXTJOIN(""|"", TRUE, SPLIT(A12519, "";"")))))"),"#N/A")</f>
        <v>#N/A</v>
      </c>
    </row>
    <row r="12520">
      <c r="A12520" s="12" t="str">
        <f>IFERROR(__xludf.DUMMYFUNCTION("TEXTJOIN("";"", TRUE, FILTER(CID!$B$2:$B$14794, CID!B12520=CID!$D$2:$D$14794))"),"#N/A")</f>
        <v>#N/A</v>
      </c>
      <c r="B12520" s="12" t="str">
        <f>IFERROR(__xludf.DUMMYFUNCTION("TEXTJOIN(""; "", TRUE, FILTER(CID!B12520:B14794, REGEXMATCH(CID!D12520:D14794, TEXTJOIN(""|"", TRUE, SPLIT(A12520, "";"")))))"),"#N/A")</f>
        <v>#N/A</v>
      </c>
    </row>
    <row r="12521">
      <c r="A12521" s="12" t="str">
        <f>IFERROR(__xludf.DUMMYFUNCTION("TEXTJOIN("";"", TRUE, FILTER(CID!$B$2:$B$14794, CID!B12521=CID!$D$2:$D$14794))"),"#N/A")</f>
        <v>#N/A</v>
      </c>
      <c r="B12521" s="12" t="str">
        <f>IFERROR(__xludf.DUMMYFUNCTION("TEXTJOIN(""; "", TRUE, FILTER(CID!B12521:B14794, REGEXMATCH(CID!D12521:D14794, TEXTJOIN(""|"", TRUE, SPLIT(A12521, "";"")))))"),"#N/A")</f>
        <v>#N/A</v>
      </c>
    </row>
    <row r="12522">
      <c r="A12522" s="12" t="str">
        <f>IFERROR(__xludf.DUMMYFUNCTION("TEXTJOIN("";"", TRUE, FILTER(CID!$B$2:$B$14794, CID!B12522=CID!$D$2:$D$14794))"),"#N/A")</f>
        <v>#N/A</v>
      </c>
      <c r="B12522" s="12" t="str">
        <f>IFERROR(__xludf.DUMMYFUNCTION("TEXTJOIN(""; "", TRUE, FILTER(CID!B12522:B14794, REGEXMATCH(CID!D12522:D14794, TEXTJOIN(""|"", TRUE, SPLIT(A12522, "";"")))))"),"#N/A")</f>
        <v>#N/A</v>
      </c>
    </row>
    <row r="12523">
      <c r="A12523" s="12" t="str">
        <f>IFERROR(__xludf.DUMMYFUNCTION("TEXTJOIN("";"", TRUE, FILTER(CID!$B$2:$B$14794, CID!B12523=CID!$D$2:$D$14794))"),"#N/A")</f>
        <v>#N/A</v>
      </c>
      <c r="B12523" s="12" t="str">
        <f>IFERROR(__xludf.DUMMYFUNCTION("TEXTJOIN(""; "", TRUE, FILTER(CID!B12523:B14794, REGEXMATCH(CID!D12523:D14794, TEXTJOIN(""|"", TRUE, SPLIT(A12523, "";"")))))"),"#N/A")</f>
        <v>#N/A</v>
      </c>
    </row>
    <row r="12524">
      <c r="A12524" s="12" t="str">
        <f>IFERROR(__xludf.DUMMYFUNCTION("TEXTJOIN("";"", TRUE, FILTER(CID!$B$2:$B$14794, CID!B12524=CID!$D$2:$D$14794))"),"#N/A")</f>
        <v>#N/A</v>
      </c>
      <c r="B12524" s="12" t="str">
        <f>IFERROR(__xludf.DUMMYFUNCTION("TEXTJOIN(""; "", TRUE, FILTER(CID!B12524:B14794, REGEXMATCH(CID!D12524:D14794, TEXTJOIN(""|"", TRUE, SPLIT(A12524, "";"")))))"),"#N/A")</f>
        <v>#N/A</v>
      </c>
    </row>
    <row r="12525">
      <c r="A12525" s="12" t="str">
        <f>IFERROR(__xludf.DUMMYFUNCTION("TEXTJOIN("";"", TRUE, FILTER(CID!$B$2:$B$14794, CID!B12525=CID!$D$2:$D$14794))"),"#N/A")</f>
        <v>#N/A</v>
      </c>
      <c r="B12525" s="12" t="str">
        <f>IFERROR(__xludf.DUMMYFUNCTION("TEXTJOIN(""; "", TRUE, FILTER(CID!B12525:B14794, REGEXMATCH(CID!D12525:D14794, TEXTJOIN(""|"", TRUE, SPLIT(A12525, "";"")))))"),"#N/A")</f>
        <v>#N/A</v>
      </c>
    </row>
    <row r="12526">
      <c r="A12526" s="12" t="str">
        <f>IFERROR(__xludf.DUMMYFUNCTION("TEXTJOIN("";"", TRUE, FILTER(CID!$B$2:$B$14794, CID!B12526=CID!$D$2:$D$14794))"),"#N/A")</f>
        <v>#N/A</v>
      </c>
      <c r="B12526" s="12" t="str">
        <f>IFERROR(__xludf.DUMMYFUNCTION("TEXTJOIN(""; "", TRUE, FILTER(CID!B12526:B14794, REGEXMATCH(CID!D12526:D14794, TEXTJOIN(""|"", TRUE, SPLIT(A12526, "";"")))))"),"#N/A")</f>
        <v>#N/A</v>
      </c>
    </row>
    <row r="12527">
      <c r="A12527" s="12" t="str">
        <f>IFERROR(__xludf.DUMMYFUNCTION("TEXTJOIN("";"", TRUE, FILTER(CID!$B$2:$B$14794, CID!B12527=CID!$D$2:$D$14794))"),"#N/A")</f>
        <v>#N/A</v>
      </c>
      <c r="B12527" s="12" t="str">
        <f>IFERROR(__xludf.DUMMYFUNCTION("TEXTJOIN(""; "", TRUE, FILTER(CID!B12527:B14794, REGEXMATCH(CID!D12527:D14794, TEXTJOIN(""|"", TRUE, SPLIT(A12527, "";"")))))"),"#N/A")</f>
        <v>#N/A</v>
      </c>
    </row>
    <row r="12528">
      <c r="A12528" s="12" t="str">
        <f>IFERROR(__xludf.DUMMYFUNCTION("TEXTJOIN("";"", TRUE, FILTER(CID!$B$2:$B$14794, CID!B12528=CID!$D$2:$D$14794))"),"#N/A")</f>
        <v>#N/A</v>
      </c>
      <c r="B12528" s="12" t="str">
        <f>IFERROR(__xludf.DUMMYFUNCTION("TEXTJOIN(""; "", TRUE, FILTER(CID!B12528:B14794, REGEXMATCH(CID!D12528:D14794, TEXTJOIN(""|"", TRUE, SPLIT(A12528, "";"")))))"),"#N/A")</f>
        <v>#N/A</v>
      </c>
    </row>
    <row r="12529">
      <c r="A12529" s="12" t="str">
        <f>IFERROR(__xludf.DUMMYFUNCTION("TEXTJOIN("";"", TRUE, FILTER(CID!$B$2:$B$14794, CID!B12529=CID!$D$2:$D$14794))"),"#N/A")</f>
        <v>#N/A</v>
      </c>
      <c r="B12529" s="12" t="str">
        <f>IFERROR(__xludf.DUMMYFUNCTION("TEXTJOIN(""; "", TRUE, FILTER(CID!B12529:B14794, REGEXMATCH(CID!D12529:D14794, TEXTJOIN(""|"", TRUE, SPLIT(A12529, "";"")))))"),"#N/A")</f>
        <v>#N/A</v>
      </c>
    </row>
    <row r="12530">
      <c r="A12530" s="12" t="str">
        <f>IFERROR(__xludf.DUMMYFUNCTION("TEXTJOIN("";"", TRUE, FILTER(CID!$B$2:$B$14794, CID!B12530=CID!$D$2:$D$14794))"),"#N/A")</f>
        <v>#N/A</v>
      </c>
      <c r="B12530" s="12" t="str">
        <f>IFERROR(__xludf.DUMMYFUNCTION("TEXTJOIN(""; "", TRUE, FILTER(CID!B12530:B14794, REGEXMATCH(CID!D12530:D14794, TEXTJOIN(""|"", TRUE, SPLIT(A12530, "";"")))))"),"#N/A")</f>
        <v>#N/A</v>
      </c>
    </row>
    <row r="12531">
      <c r="A12531" s="12" t="str">
        <f>IFERROR(__xludf.DUMMYFUNCTION("TEXTJOIN("";"", TRUE, FILTER(CID!$B$2:$B$14794, CID!B12531=CID!$D$2:$D$14794))"),"#N/A")</f>
        <v>#N/A</v>
      </c>
      <c r="B12531" s="12" t="str">
        <f>IFERROR(__xludf.DUMMYFUNCTION("TEXTJOIN(""; "", TRUE, FILTER(CID!B12531:B14794, REGEXMATCH(CID!D12531:D14794, TEXTJOIN(""|"", TRUE, SPLIT(A12531, "";"")))))"),"#N/A")</f>
        <v>#N/A</v>
      </c>
    </row>
    <row r="12532">
      <c r="A12532" s="12" t="str">
        <f>IFERROR(__xludf.DUMMYFUNCTION("TEXTJOIN("";"", TRUE, FILTER(CID!$B$2:$B$14794, CID!B12532=CID!$D$2:$D$14794))"),"#N/A")</f>
        <v>#N/A</v>
      </c>
      <c r="B12532" s="12" t="str">
        <f>IFERROR(__xludf.DUMMYFUNCTION("TEXTJOIN(""; "", TRUE, FILTER(CID!B12532:B14794, REGEXMATCH(CID!D12532:D14794, TEXTJOIN(""|"", TRUE, SPLIT(A12532, "";"")))))"),"#N/A")</f>
        <v>#N/A</v>
      </c>
    </row>
    <row r="12533">
      <c r="A12533" s="12" t="str">
        <f>IFERROR(__xludf.DUMMYFUNCTION("TEXTJOIN("";"", TRUE, FILTER(CID!$B$2:$B$14794, CID!B12533=CID!$D$2:$D$14794))"),"#N/A")</f>
        <v>#N/A</v>
      </c>
      <c r="B12533" s="12" t="str">
        <f>IFERROR(__xludf.DUMMYFUNCTION("TEXTJOIN(""; "", TRUE, FILTER(CID!B12533:B14794, REGEXMATCH(CID!D12533:D14794, TEXTJOIN(""|"", TRUE, SPLIT(A12533, "";"")))))"),"#N/A")</f>
        <v>#N/A</v>
      </c>
    </row>
    <row r="12534">
      <c r="A12534" s="12" t="str">
        <f>IFERROR(__xludf.DUMMYFUNCTION("TEXTJOIN("";"", TRUE, FILTER(CID!$B$2:$B$14794, CID!B12534=CID!$D$2:$D$14794))"),"#N/A")</f>
        <v>#N/A</v>
      </c>
      <c r="B12534" s="12" t="str">
        <f>IFERROR(__xludf.DUMMYFUNCTION("TEXTJOIN(""; "", TRUE, FILTER(CID!B12534:B14794, REGEXMATCH(CID!D12534:D14794, TEXTJOIN(""|"", TRUE, SPLIT(A12534, "";"")))))"),"#N/A")</f>
        <v>#N/A</v>
      </c>
    </row>
    <row r="12535">
      <c r="A12535" s="12" t="str">
        <f>IFERROR(__xludf.DUMMYFUNCTION("TEXTJOIN("";"", TRUE, FILTER(CID!$B$2:$B$14794, CID!B12535=CID!$D$2:$D$14794))"),"#N/A")</f>
        <v>#N/A</v>
      </c>
      <c r="B12535" s="12" t="str">
        <f>IFERROR(__xludf.DUMMYFUNCTION("TEXTJOIN(""; "", TRUE, FILTER(CID!B12535:B14794, REGEXMATCH(CID!D12535:D14794, TEXTJOIN(""|"", TRUE, SPLIT(A12535, "";"")))))"),"#N/A")</f>
        <v>#N/A</v>
      </c>
    </row>
    <row r="12536">
      <c r="A12536" s="12" t="str">
        <f>IFERROR(__xludf.DUMMYFUNCTION("TEXTJOIN("";"", TRUE, FILTER(CID!$B$2:$B$14794, CID!B12536=CID!$D$2:$D$14794))"),"#N/A")</f>
        <v>#N/A</v>
      </c>
      <c r="B12536" s="12" t="str">
        <f>IFERROR(__xludf.DUMMYFUNCTION("TEXTJOIN(""; "", TRUE, FILTER(CID!B12536:B14794, REGEXMATCH(CID!D12536:D14794, TEXTJOIN(""|"", TRUE, SPLIT(A12536, "";"")))))"),"#N/A")</f>
        <v>#N/A</v>
      </c>
    </row>
    <row r="12537">
      <c r="A12537" s="12" t="str">
        <f>IFERROR(__xludf.DUMMYFUNCTION("TEXTJOIN("";"", TRUE, FILTER(CID!$B$2:$B$14794, CID!B12537=CID!$D$2:$D$14794))"),"#N/A")</f>
        <v>#N/A</v>
      </c>
      <c r="B12537" s="12" t="str">
        <f>IFERROR(__xludf.DUMMYFUNCTION("TEXTJOIN(""; "", TRUE, FILTER(CID!B12537:B14794, REGEXMATCH(CID!D12537:D14794, TEXTJOIN(""|"", TRUE, SPLIT(A12537, "";"")))))"),"#N/A")</f>
        <v>#N/A</v>
      </c>
    </row>
    <row r="12538">
      <c r="A12538" s="12" t="str">
        <f>IFERROR(__xludf.DUMMYFUNCTION("TEXTJOIN("";"", TRUE, FILTER(CID!$B$2:$B$14794, CID!B12538=CID!$D$2:$D$14794))"),"#N/A")</f>
        <v>#N/A</v>
      </c>
      <c r="B12538" s="12" t="str">
        <f>IFERROR(__xludf.DUMMYFUNCTION("TEXTJOIN(""; "", TRUE, FILTER(CID!B12538:B14794, REGEXMATCH(CID!D12538:D14794, TEXTJOIN(""|"", TRUE, SPLIT(A12538, "";"")))))"),"#N/A")</f>
        <v>#N/A</v>
      </c>
    </row>
    <row r="12539">
      <c r="A12539" s="12" t="str">
        <f>IFERROR(__xludf.DUMMYFUNCTION("TEXTJOIN("";"", TRUE, FILTER(CID!$B$2:$B$14794, CID!B12539=CID!$D$2:$D$14794))"),"#N/A")</f>
        <v>#N/A</v>
      </c>
      <c r="B12539" s="12" t="str">
        <f>IFERROR(__xludf.DUMMYFUNCTION("TEXTJOIN(""; "", TRUE, FILTER(CID!B12539:B14794, REGEXMATCH(CID!D12539:D14794, TEXTJOIN(""|"", TRUE, SPLIT(A12539, "";"")))))"),"#N/A")</f>
        <v>#N/A</v>
      </c>
    </row>
    <row r="12540">
      <c r="A12540" s="12" t="str">
        <f>IFERROR(__xludf.DUMMYFUNCTION("TEXTJOIN("";"", TRUE, FILTER(CID!$B$2:$B$14794, CID!B12540=CID!$D$2:$D$14794))"),"#N/A")</f>
        <v>#N/A</v>
      </c>
      <c r="B12540" s="12" t="str">
        <f>IFERROR(__xludf.DUMMYFUNCTION("TEXTJOIN(""; "", TRUE, FILTER(CID!B12540:B14794, REGEXMATCH(CID!D12540:D14794, TEXTJOIN(""|"", TRUE, SPLIT(A12540, "";"")))))"),"#N/A")</f>
        <v>#N/A</v>
      </c>
    </row>
    <row r="12541">
      <c r="A12541" s="12" t="str">
        <f>IFERROR(__xludf.DUMMYFUNCTION("TEXTJOIN("";"", TRUE, FILTER(CID!$B$2:$B$14794, CID!B12541=CID!$D$2:$D$14794))"),"#N/A")</f>
        <v>#N/A</v>
      </c>
      <c r="B12541" s="12" t="str">
        <f>IFERROR(__xludf.DUMMYFUNCTION("TEXTJOIN(""; "", TRUE, FILTER(CID!B12541:B14794, REGEXMATCH(CID!D12541:D14794, TEXTJOIN(""|"", TRUE, SPLIT(A12541, "";"")))))"),"#N/A")</f>
        <v>#N/A</v>
      </c>
    </row>
    <row r="12542">
      <c r="A12542" s="12" t="str">
        <f>IFERROR(__xludf.DUMMYFUNCTION("TEXTJOIN("";"", TRUE, FILTER(CID!$B$2:$B$14794, CID!B12542=CID!$D$2:$D$14794))"),"#N/A")</f>
        <v>#N/A</v>
      </c>
      <c r="B12542" s="12" t="str">
        <f>IFERROR(__xludf.DUMMYFUNCTION("TEXTJOIN(""; "", TRUE, FILTER(CID!B12542:B14794, REGEXMATCH(CID!D12542:D14794, TEXTJOIN(""|"", TRUE, SPLIT(A12542, "";"")))))"),"#N/A")</f>
        <v>#N/A</v>
      </c>
    </row>
    <row r="12543">
      <c r="A12543" s="12" t="str">
        <f>IFERROR(__xludf.DUMMYFUNCTION("TEXTJOIN("";"", TRUE, FILTER(CID!$B$2:$B$14794, CID!B12543=CID!$D$2:$D$14794))"),"#N/A")</f>
        <v>#N/A</v>
      </c>
      <c r="B12543" s="12" t="str">
        <f>IFERROR(__xludf.DUMMYFUNCTION("TEXTJOIN(""; "", TRUE, FILTER(CID!B12543:B14794, REGEXMATCH(CID!D12543:D14794, TEXTJOIN(""|"", TRUE, SPLIT(A12543, "";"")))))"),"#N/A")</f>
        <v>#N/A</v>
      </c>
    </row>
    <row r="12544">
      <c r="A12544" s="12" t="str">
        <f>IFERROR(__xludf.DUMMYFUNCTION("TEXTJOIN("";"", TRUE, FILTER(CID!$B$2:$B$14794, CID!B12544=CID!$D$2:$D$14794))"),"#N/A")</f>
        <v>#N/A</v>
      </c>
      <c r="B12544" s="12" t="str">
        <f>IFERROR(__xludf.DUMMYFUNCTION("TEXTJOIN(""; "", TRUE, FILTER(CID!B12544:B14794, REGEXMATCH(CID!D12544:D14794, TEXTJOIN(""|"", TRUE, SPLIT(A12544, "";"")))))"),"#N/A")</f>
        <v>#N/A</v>
      </c>
    </row>
    <row r="12545">
      <c r="A12545" s="12" t="str">
        <f>IFERROR(__xludf.DUMMYFUNCTION("TEXTJOIN("";"", TRUE, FILTER(CID!$B$2:$B$14794, CID!B12545=CID!$D$2:$D$14794))"),"#N/A")</f>
        <v>#N/A</v>
      </c>
      <c r="B12545" s="12" t="str">
        <f>IFERROR(__xludf.DUMMYFUNCTION("TEXTJOIN(""; "", TRUE, FILTER(CID!B12545:B14794, REGEXMATCH(CID!D12545:D14794, TEXTJOIN(""|"", TRUE, SPLIT(A12545, "";"")))))"),"#N/A")</f>
        <v>#N/A</v>
      </c>
    </row>
    <row r="12546">
      <c r="A12546" s="12" t="str">
        <f>IFERROR(__xludf.DUMMYFUNCTION("TEXTJOIN("";"", TRUE, FILTER(CID!$B$2:$B$14794, CID!B12546=CID!$D$2:$D$14794))"),"#N/A")</f>
        <v>#N/A</v>
      </c>
      <c r="B12546" s="12" t="str">
        <f>IFERROR(__xludf.DUMMYFUNCTION("TEXTJOIN(""; "", TRUE, FILTER(CID!B12546:B14794, REGEXMATCH(CID!D12546:D14794, TEXTJOIN(""|"", TRUE, SPLIT(A12546, "";"")))))"),"#N/A")</f>
        <v>#N/A</v>
      </c>
    </row>
    <row r="12547">
      <c r="A12547" s="12" t="str">
        <f>IFERROR(__xludf.DUMMYFUNCTION("TEXTJOIN("";"", TRUE, FILTER(CID!$B$2:$B$14794, CID!B12547=CID!$D$2:$D$14794))"),"#N/A")</f>
        <v>#N/A</v>
      </c>
      <c r="B12547" s="12" t="str">
        <f>IFERROR(__xludf.DUMMYFUNCTION("TEXTJOIN(""; "", TRUE, FILTER(CID!B12547:B14794, REGEXMATCH(CID!D12547:D14794, TEXTJOIN(""|"", TRUE, SPLIT(A12547, "";"")))))"),"#N/A")</f>
        <v>#N/A</v>
      </c>
    </row>
    <row r="12548">
      <c r="A12548" s="12" t="str">
        <f>IFERROR(__xludf.DUMMYFUNCTION("TEXTJOIN("";"", TRUE, FILTER(CID!$B$2:$B$14794, CID!B12548=CID!$D$2:$D$14794))"),"#N/A")</f>
        <v>#N/A</v>
      </c>
      <c r="B12548" s="12" t="str">
        <f>IFERROR(__xludf.DUMMYFUNCTION("TEXTJOIN(""; "", TRUE, FILTER(CID!B12548:B14794, REGEXMATCH(CID!D12548:D14794, TEXTJOIN(""|"", TRUE, SPLIT(A12548, "";"")))))"),"#N/A")</f>
        <v>#N/A</v>
      </c>
    </row>
    <row r="12549">
      <c r="A12549" s="12" t="str">
        <f>IFERROR(__xludf.DUMMYFUNCTION("TEXTJOIN("";"", TRUE, FILTER(CID!$B$2:$B$14794, CID!B12549=CID!$D$2:$D$14794))"),"#N/A")</f>
        <v>#N/A</v>
      </c>
      <c r="B12549" s="12" t="str">
        <f>IFERROR(__xludf.DUMMYFUNCTION("TEXTJOIN(""; "", TRUE, FILTER(CID!B12549:B14794, REGEXMATCH(CID!D12549:D14794, TEXTJOIN(""|"", TRUE, SPLIT(A12549, "";"")))))"),"#N/A")</f>
        <v>#N/A</v>
      </c>
    </row>
    <row r="12550">
      <c r="A12550" s="12" t="str">
        <f>IFERROR(__xludf.DUMMYFUNCTION("TEXTJOIN("";"", TRUE, FILTER(CID!$B$2:$B$14794, CID!B12550=CID!$D$2:$D$14794))"),"#N/A")</f>
        <v>#N/A</v>
      </c>
      <c r="B12550" s="12" t="str">
        <f>IFERROR(__xludf.DUMMYFUNCTION("TEXTJOIN(""; "", TRUE, FILTER(CID!B12550:B14794, REGEXMATCH(CID!D12550:D14794, TEXTJOIN(""|"", TRUE, SPLIT(A12550, "";"")))))"),"#N/A")</f>
        <v>#N/A</v>
      </c>
    </row>
    <row r="12551">
      <c r="A12551" s="12" t="str">
        <f>IFERROR(__xludf.DUMMYFUNCTION("TEXTJOIN("";"", TRUE, FILTER(CID!$B$2:$B$14794, CID!B12551=CID!$D$2:$D$14794))"),"#N/A")</f>
        <v>#N/A</v>
      </c>
      <c r="B12551" s="12" t="str">
        <f>IFERROR(__xludf.DUMMYFUNCTION("TEXTJOIN(""; "", TRUE, FILTER(CID!B12551:B14794, REGEXMATCH(CID!D12551:D14794, TEXTJOIN(""|"", TRUE, SPLIT(A12551, "";"")))))"),"#N/A")</f>
        <v>#N/A</v>
      </c>
    </row>
    <row r="12552">
      <c r="A12552" s="12" t="str">
        <f>IFERROR(__xludf.DUMMYFUNCTION("TEXTJOIN("";"", TRUE, FILTER(CID!$B$2:$B$14794, CID!B12552=CID!$D$2:$D$14794))"),"#N/A")</f>
        <v>#N/A</v>
      </c>
      <c r="B12552" s="12" t="str">
        <f>IFERROR(__xludf.DUMMYFUNCTION("TEXTJOIN(""; "", TRUE, FILTER(CID!B12552:B14794, REGEXMATCH(CID!D12552:D14794, TEXTJOIN(""|"", TRUE, SPLIT(A12552, "";"")))))"),"#N/A")</f>
        <v>#N/A</v>
      </c>
    </row>
    <row r="12553">
      <c r="A12553" s="12" t="str">
        <f>IFERROR(__xludf.DUMMYFUNCTION("TEXTJOIN("";"", TRUE, FILTER(CID!$B$2:$B$14794, CID!B12553=CID!$D$2:$D$14794))"),"#N/A")</f>
        <v>#N/A</v>
      </c>
      <c r="B12553" s="12" t="str">
        <f>IFERROR(__xludf.DUMMYFUNCTION("TEXTJOIN(""; "", TRUE, FILTER(CID!B12553:B14794, REGEXMATCH(CID!D12553:D14794, TEXTJOIN(""|"", TRUE, SPLIT(A12553, "";"")))))"),"#N/A")</f>
        <v>#N/A</v>
      </c>
    </row>
    <row r="12554">
      <c r="A12554" s="12" t="str">
        <f>IFERROR(__xludf.DUMMYFUNCTION("TEXTJOIN("";"", TRUE, FILTER(CID!$B$2:$B$14794, CID!B12554=CID!$D$2:$D$14794))"),"#N/A")</f>
        <v>#N/A</v>
      </c>
      <c r="B12554" s="12" t="str">
        <f>IFERROR(__xludf.DUMMYFUNCTION("TEXTJOIN(""; "", TRUE, FILTER(CID!B12554:B14794, REGEXMATCH(CID!D12554:D14794, TEXTJOIN(""|"", TRUE, SPLIT(A12554, "";"")))))"),"#N/A")</f>
        <v>#N/A</v>
      </c>
    </row>
    <row r="12555">
      <c r="A12555" s="12" t="str">
        <f>IFERROR(__xludf.DUMMYFUNCTION("TEXTJOIN("";"", TRUE, FILTER(CID!$B$2:$B$14794, CID!B12555=CID!$D$2:$D$14794))"),"#N/A")</f>
        <v>#N/A</v>
      </c>
      <c r="B12555" s="12" t="str">
        <f>IFERROR(__xludf.DUMMYFUNCTION("TEXTJOIN(""; "", TRUE, FILTER(CID!B12555:B14794, REGEXMATCH(CID!D12555:D14794, TEXTJOIN(""|"", TRUE, SPLIT(A12555, "";"")))))"),"#N/A")</f>
        <v>#N/A</v>
      </c>
    </row>
    <row r="12556">
      <c r="A12556" s="12" t="str">
        <f>IFERROR(__xludf.DUMMYFUNCTION("TEXTJOIN("";"", TRUE, FILTER(CID!$B$2:$B$14794, CID!B12556=CID!$D$2:$D$14794))"),"#N/A")</f>
        <v>#N/A</v>
      </c>
      <c r="B12556" s="12" t="str">
        <f>IFERROR(__xludf.DUMMYFUNCTION("TEXTJOIN(""; "", TRUE, FILTER(CID!B12556:B14794, REGEXMATCH(CID!D12556:D14794, TEXTJOIN(""|"", TRUE, SPLIT(A12556, "";"")))))"),"#N/A")</f>
        <v>#N/A</v>
      </c>
    </row>
    <row r="12557">
      <c r="A12557" s="12" t="str">
        <f>IFERROR(__xludf.DUMMYFUNCTION("TEXTJOIN("";"", TRUE, FILTER(CID!$B$2:$B$14794, CID!B12557=CID!$D$2:$D$14794))"),"#N/A")</f>
        <v>#N/A</v>
      </c>
      <c r="B12557" s="12" t="str">
        <f>IFERROR(__xludf.DUMMYFUNCTION("TEXTJOIN(""; "", TRUE, FILTER(CID!B12557:B14794, REGEXMATCH(CID!D12557:D14794, TEXTJOIN(""|"", TRUE, SPLIT(A12557, "";"")))))"),"#N/A")</f>
        <v>#N/A</v>
      </c>
    </row>
    <row r="12558">
      <c r="A12558" s="12" t="str">
        <f>IFERROR(__xludf.DUMMYFUNCTION("TEXTJOIN("";"", TRUE, FILTER(CID!$B$2:$B$14794, CID!B12558=CID!$D$2:$D$14794))"),"#N/A")</f>
        <v>#N/A</v>
      </c>
      <c r="B12558" s="12" t="str">
        <f>IFERROR(__xludf.DUMMYFUNCTION("TEXTJOIN(""; "", TRUE, FILTER(CID!B12558:B14794, REGEXMATCH(CID!D12558:D14794, TEXTJOIN(""|"", TRUE, SPLIT(A12558, "";"")))))"),"#N/A")</f>
        <v>#N/A</v>
      </c>
    </row>
    <row r="12559">
      <c r="A12559" s="12" t="str">
        <f>IFERROR(__xludf.DUMMYFUNCTION("TEXTJOIN("";"", TRUE, FILTER(CID!$B$2:$B$14794, CID!B12559=CID!$D$2:$D$14794))"),"#N/A")</f>
        <v>#N/A</v>
      </c>
      <c r="B12559" s="12" t="str">
        <f>IFERROR(__xludf.DUMMYFUNCTION("TEXTJOIN(""; "", TRUE, FILTER(CID!B12559:B14794, REGEXMATCH(CID!D12559:D14794, TEXTJOIN(""|"", TRUE, SPLIT(A12559, "";"")))))"),"#N/A")</f>
        <v>#N/A</v>
      </c>
    </row>
    <row r="12560">
      <c r="A12560" s="12" t="str">
        <f>IFERROR(__xludf.DUMMYFUNCTION("TEXTJOIN("";"", TRUE, FILTER(CID!$B$2:$B$14794, CID!B12560=CID!$D$2:$D$14794))"),"#N/A")</f>
        <v>#N/A</v>
      </c>
      <c r="B12560" s="12" t="str">
        <f>IFERROR(__xludf.DUMMYFUNCTION("TEXTJOIN(""; "", TRUE, FILTER(CID!B12560:B14794, REGEXMATCH(CID!D12560:D14794, TEXTJOIN(""|"", TRUE, SPLIT(A12560, "";"")))))"),"#N/A")</f>
        <v>#N/A</v>
      </c>
    </row>
    <row r="12561">
      <c r="A12561" s="12" t="str">
        <f>IFERROR(__xludf.DUMMYFUNCTION("TEXTJOIN("";"", TRUE, FILTER(CID!$B$2:$B$14794, CID!B12561=CID!$D$2:$D$14794))"),"#N/A")</f>
        <v>#N/A</v>
      </c>
      <c r="B12561" s="12" t="str">
        <f>IFERROR(__xludf.DUMMYFUNCTION("TEXTJOIN(""; "", TRUE, FILTER(CID!B12561:B14794, REGEXMATCH(CID!D12561:D14794, TEXTJOIN(""|"", TRUE, SPLIT(A12561, "";"")))))"),"#N/A")</f>
        <v>#N/A</v>
      </c>
    </row>
    <row r="12562">
      <c r="A12562" s="12" t="str">
        <f>IFERROR(__xludf.DUMMYFUNCTION("TEXTJOIN("";"", TRUE, FILTER(CID!$B$2:$B$14794, CID!B12562=CID!$D$2:$D$14794))"),"#N/A")</f>
        <v>#N/A</v>
      </c>
      <c r="B12562" s="12" t="str">
        <f>IFERROR(__xludf.DUMMYFUNCTION("TEXTJOIN(""; "", TRUE, FILTER(CID!B12562:B14794, REGEXMATCH(CID!D12562:D14794, TEXTJOIN(""|"", TRUE, SPLIT(A12562, "";"")))))"),"#N/A")</f>
        <v>#N/A</v>
      </c>
    </row>
    <row r="12563">
      <c r="A12563" s="12" t="str">
        <f>IFERROR(__xludf.DUMMYFUNCTION("TEXTJOIN("";"", TRUE, FILTER(CID!$B$2:$B$14794, CID!B12563=CID!$D$2:$D$14794))"),"#N/A")</f>
        <v>#N/A</v>
      </c>
      <c r="B12563" s="12" t="str">
        <f>IFERROR(__xludf.DUMMYFUNCTION("TEXTJOIN(""; "", TRUE, FILTER(CID!B12563:B14794, REGEXMATCH(CID!D12563:D14794, TEXTJOIN(""|"", TRUE, SPLIT(A12563, "";"")))))"),"#N/A")</f>
        <v>#N/A</v>
      </c>
    </row>
    <row r="12564">
      <c r="A12564" s="12" t="str">
        <f>IFERROR(__xludf.DUMMYFUNCTION("TEXTJOIN("";"", TRUE, FILTER(CID!$B$2:$B$14794, CID!B12564=CID!$D$2:$D$14794))"),"#N/A")</f>
        <v>#N/A</v>
      </c>
      <c r="B12564" s="12" t="str">
        <f>IFERROR(__xludf.DUMMYFUNCTION("TEXTJOIN(""; "", TRUE, FILTER(CID!B12564:B14794, REGEXMATCH(CID!D12564:D14794, TEXTJOIN(""|"", TRUE, SPLIT(A12564, "";"")))))"),"#N/A")</f>
        <v>#N/A</v>
      </c>
    </row>
    <row r="12565">
      <c r="A12565" s="12" t="str">
        <f>IFERROR(__xludf.DUMMYFUNCTION("TEXTJOIN("";"", TRUE, FILTER(CID!$B$2:$B$14794, CID!B12565=CID!$D$2:$D$14794))"),"#N/A")</f>
        <v>#N/A</v>
      </c>
      <c r="B12565" s="12" t="str">
        <f>IFERROR(__xludf.DUMMYFUNCTION("TEXTJOIN(""; "", TRUE, FILTER(CID!B12565:B14794, REGEXMATCH(CID!D12565:D14794, TEXTJOIN(""|"", TRUE, SPLIT(A12565, "";"")))))"),"#N/A")</f>
        <v>#N/A</v>
      </c>
    </row>
    <row r="12566">
      <c r="A12566" s="12" t="str">
        <f>IFERROR(__xludf.DUMMYFUNCTION("TEXTJOIN("";"", TRUE, FILTER(CID!$B$2:$B$14794, CID!B12566=CID!$D$2:$D$14794))"),"#N/A")</f>
        <v>#N/A</v>
      </c>
      <c r="B12566" s="12" t="str">
        <f>IFERROR(__xludf.DUMMYFUNCTION("TEXTJOIN(""; "", TRUE, FILTER(CID!B12566:B14794, REGEXMATCH(CID!D12566:D14794, TEXTJOIN(""|"", TRUE, SPLIT(A12566, "";"")))))"),"#N/A")</f>
        <v>#N/A</v>
      </c>
    </row>
    <row r="12567">
      <c r="A12567" s="12" t="str">
        <f>IFERROR(__xludf.DUMMYFUNCTION("TEXTJOIN("";"", TRUE, FILTER(CID!$B$2:$B$14794, CID!B12567=CID!$D$2:$D$14794))"),"#N/A")</f>
        <v>#N/A</v>
      </c>
      <c r="B12567" s="12" t="str">
        <f>IFERROR(__xludf.DUMMYFUNCTION("TEXTJOIN(""; "", TRUE, FILTER(CID!B12567:B14794, REGEXMATCH(CID!D12567:D14794, TEXTJOIN(""|"", TRUE, SPLIT(A12567, "";"")))))"),"#N/A")</f>
        <v>#N/A</v>
      </c>
    </row>
    <row r="12568">
      <c r="A12568" s="12" t="str">
        <f>IFERROR(__xludf.DUMMYFUNCTION("TEXTJOIN("";"", TRUE, FILTER(CID!$B$2:$B$14794, CID!B12568=CID!$D$2:$D$14794))"),"#N/A")</f>
        <v>#N/A</v>
      </c>
      <c r="B12568" s="12" t="str">
        <f>IFERROR(__xludf.DUMMYFUNCTION("TEXTJOIN(""; "", TRUE, FILTER(CID!B12568:B14794, REGEXMATCH(CID!D12568:D14794, TEXTJOIN(""|"", TRUE, SPLIT(A12568, "";"")))))"),"#N/A")</f>
        <v>#N/A</v>
      </c>
    </row>
    <row r="12569">
      <c r="A12569" s="12" t="str">
        <f>IFERROR(__xludf.DUMMYFUNCTION("TEXTJOIN("";"", TRUE, FILTER(CID!$B$2:$B$14794, CID!B12569=CID!$D$2:$D$14794))"),"#N/A")</f>
        <v>#N/A</v>
      </c>
      <c r="B12569" s="12" t="str">
        <f>IFERROR(__xludf.DUMMYFUNCTION("TEXTJOIN(""; "", TRUE, FILTER(CID!B12569:B14794, REGEXMATCH(CID!D12569:D14794, TEXTJOIN(""|"", TRUE, SPLIT(A12569, "";"")))))"),"#N/A")</f>
        <v>#N/A</v>
      </c>
    </row>
    <row r="12570">
      <c r="A12570" s="12" t="str">
        <f>IFERROR(__xludf.DUMMYFUNCTION("TEXTJOIN("";"", TRUE, FILTER(CID!$B$2:$B$14794, CID!B12570=CID!$D$2:$D$14794))"),"#N/A")</f>
        <v>#N/A</v>
      </c>
      <c r="B12570" s="12" t="str">
        <f>IFERROR(__xludf.DUMMYFUNCTION("TEXTJOIN(""; "", TRUE, FILTER(CID!B12570:B14794, REGEXMATCH(CID!D12570:D14794, TEXTJOIN(""|"", TRUE, SPLIT(A12570, "";"")))))"),"#N/A")</f>
        <v>#N/A</v>
      </c>
    </row>
    <row r="12571">
      <c r="A12571" s="12" t="str">
        <f>IFERROR(__xludf.DUMMYFUNCTION("TEXTJOIN("";"", TRUE, FILTER(CID!$B$2:$B$14794, CID!B12571=CID!$D$2:$D$14794))"),"#N/A")</f>
        <v>#N/A</v>
      </c>
      <c r="B12571" s="12" t="str">
        <f>IFERROR(__xludf.DUMMYFUNCTION("TEXTJOIN(""; "", TRUE, FILTER(CID!B12571:B14794, REGEXMATCH(CID!D12571:D14794, TEXTJOIN(""|"", TRUE, SPLIT(A12571, "";"")))))"),"#N/A")</f>
        <v>#N/A</v>
      </c>
    </row>
    <row r="12572">
      <c r="A12572" s="12" t="str">
        <f>IFERROR(__xludf.DUMMYFUNCTION("TEXTJOIN("";"", TRUE, FILTER(CID!$B$2:$B$14794, CID!B12572=CID!$D$2:$D$14794))"),"#N/A")</f>
        <v>#N/A</v>
      </c>
      <c r="B12572" s="12" t="str">
        <f>IFERROR(__xludf.DUMMYFUNCTION("TEXTJOIN(""; "", TRUE, FILTER(CID!B12572:B14794, REGEXMATCH(CID!D12572:D14794, TEXTJOIN(""|"", TRUE, SPLIT(A12572, "";"")))))"),"#N/A")</f>
        <v>#N/A</v>
      </c>
    </row>
    <row r="12573">
      <c r="A12573" s="12" t="str">
        <f>IFERROR(__xludf.DUMMYFUNCTION("TEXTJOIN("";"", TRUE, FILTER(CID!$B$2:$B$14794, CID!B12573=CID!$D$2:$D$14794))"),"#N/A")</f>
        <v>#N/A</v>
      </c>
      <c r="B12573" s="12" t="str">
        <f>IFERROR(__xludf.DUMMYFUNCTION("TEXTJOIN(""; "", TRUE, FILTER(CID!B12573:B14794, REGEXMATCH(CID!D12573:D14794, TEXTJOIN(""|"", TRUE, SPLIT(A12573, "";"")))))"),"#N/A")</f>
        <v>#N/A</v>
      </c>
    </row>
    <row r="12574">
      <c r="A12574" s="12" t="str">
        <f>IFERROR(__xludf.DUMMYFUNCTION("TEXTJOIN("";"", TRUE, FILTER(CID!$B$2:$B$14794, CID!B12574=CID!$D$2:$D$14794))"),"#N/A")</f>
        <v>#N/A</v>
      </c>
      <c r="B12574" s="12" t="str">
        <f>IFERROR(__xludf.DUMMYFUNCTION("TEXTJOIN(""; "", TRUE, FILTER(CID!B12574:B14794, REGEXMATCH(CID!D12574:D14794, TEXTJOIN(""|"", TRUE, SPLIT(A12574, "";"")))))"),"#N/A")</f>
        <v>#N/A</v>
      </c>
    </row>
    <row r="12575">
      <c r="A12575" s="12" t="str">
        <f>IFERROR(__xludf.DUMMYFUNCTION("TEXTJOIN("";"", TRUE, FILTER(CID!$B$2:$B$14794, CID!B12575=CID!$D$2:$D$14794))"),"#N/A")</f>
        <v>#N/A</v>
      </c>
      <c r="B12575" s="12" t="str">
        <f>IFERROR(__xludf.DUMMYFUNCTION("TEXTJOIN(""; "", TRUE, FILTER(CID!B12575:B14794, REGEXMATCH(CID!D12575:D14794, TEXTJOIN(""|"", TRUE, SPLIT(A12575, "";"")))))"),"#N/A")</f>
        <v>#N/A</v>
      </c>
    </row>
    <row r="12576">
      <c r="A12576" s="12" t="str">
        <f>IFERROR(__xludf.DUMMYFUNCTION("TEXTJOIN("";"", TRUE, FILTER(CID!$B$2:$B$14794, CID!B12576=CID!$D$2:$D$14794))"),"#N/A")</f>
        <v>#N/A</v>
      </c>
      <c r="B12576" s="12" t="str">
        <f>IFERROR(__xludf.DUMMYFUNCTION("TEXTJOIN(""; "", TRUE, FILTER(CID!B12576:B14794, REGEXMATCH(CID!D12576:D14794, TEXTJOIN(""|"", TRUE, SPLIT(A12576, "";"")))))"),"#N/A")</f>
        <v>#N/A</v>
      </c>
    </row>
    <row r="12577">
      <c r="A12577" s="12" t="str">
        <f>IFERROR(__xludf.DUMMYFUNCTION("TEXTJOIN("";"", TRUE, FILTER(CID!$B$2:$B$14794, CID!B12577=CID!$D$2:$D$14794))"),"#N/A")</f>
        <v>#N/A</v>
      </c>
      <c r="B12577" s="12" t="str">
        <f>IFERROR(__xludf.DUMMYFUNCTION("TEXTJOIN(""; "", TRUE, FILTER(CID!B12577:B14794, REGEXMATCH(CID!D12577:D14794, TEXTJOIN(""|"", TRUE, SPLIT(A12577, "";"")))))"),"#N/A")</f>
        <v>#N/A</v>
      </c>
    </row>
    <row r="12578">
      <c r="A12578" s="12" t="str">
        <f>IFERROR(__xludf.DUMMYFUNCTION("TEXTJOIN("";"", TRUE, FILTER(CID!$B$2:$B$14794, CID!B12578=CID!$D$2:$D$14794))"),"#N/A")</f>
        <v>#N/A</v>
      </c>
      <c r="B12578" s="12" t="str">
        <f>IFERROR(__xludf.DUMMYFUNCTION("TEXTJOIN(""; "", TRUE, FILTER(CID!B12578:B14794, REGEXMATCH(CID!D12578:D14794, TEXTJOIN(""|"", TRUE, SPLIT(A12578, "";"")))))"),"#N/A")</f>
        <v>#N/A</v>
      </c>
    </row>
    <row r="12579">
      <c r="A12579" s="12" t="str">
        <f>IFERROR(__xludf.DUMMYFUNCTION("TEXTJOIN("";"", TRUE, FILTER(CID!$B$2:$B$14794, CID!B12579=CID!$D$2:$D$14794))"),"#N/A")</f>
        <v>#N/A</v>
      </c>
      <c r="B12579" s="12" t="str">
        <f>IFERROR(__xludf.DUMMYFUNCTION("TEXTJOIN(""; "", TRUE, FILTER(CID!B12579:B14794, REGEXMATCH(CID!D12579:D14794, TEXTJOIN(""|"", TRUE, SPLIT(A12579, "";"")))))"),"#N/A")</f>
        <v>#N/A</v>
      </c>
    </row>
    <row r="12580">
      <c r="A12580" s="12" t="str">
        <f>IFERROR(__xludf.DUMMYFUNCTION("TEXTJOIN("";"", TRUE, FILTER(CID!$B$2:$B$14794, CID!B12580=CID!$D$2:$D$14794))"),"#N/A")</f>
        <v>#N/A</v>
      </c>
      <c r="B12580" s="12" t="str">
        <f>IFERROR(__xludf.DUMMYFUNCTION("TEXTJOIN(""; "", TRUE, FILTER(CID!B12580:B14794, REGEXMATCH(CID!D12580:D14794, TEXTJOIN(""|"", TRUE, SPLIT(A12580, "";"")))))"),"#N/A")</f>
        <v>#N/A</v>
      </c>
    </row>
    <row r="12581">
      <c r="A12581" s="12" t="str">
        <f>IFERROR(__xludf.DUMMYFUNCTION("TEXTJOIN("";"", TRUE, FILTER(CID!$B$2:$B$14794, CID!B12581=CID!$D$2:$D$14794))"),"#N/A")</f>
        <v>#N/A</v>
      </c>
      <c r="B12581" s="12" t="str">
        <f>IFERROR(__xludf.DUMMYFUNCTION("TEXTJOIN(""; "", TRUE, FILTER(CID!B12581:B14794, REGEXMATCH(CID!D12581:D14794, TEXTJOIN(""|"", TRUE, SPLIT(A12581, "";"")))))"),"#N/A")</f>
        <v>#N/A</v>
      </c>
    </row>
    <row r="12582">
      <c r="A12582" s="12" t="str">
        <f>IFERROR(__xludf.DUMMYFUNCTION("TEXTJOIN("";"", TRUE, FILTER(CID!$B$2:$B$14794, CID!B12582=CID!$D$2:$D$14794))"),"#N/A")</f>
        <v>#N/A</v>
      </c>
      <c r="B12582" s="12" t="str">
        <f>IFERROR(__xludf.DUMMYFUNCTION("TEXTJOIN(""; "", TRUE, FILTER(CID!B12582:B14794, REGEXMATCH(CID!D12582:D14794, TEXTJOIN(""|"", TRUE, SPLIT(A12582, "";"")))))"),"#N/A")</f>
        <v>#N/A</v>
      </c>
    </row>
    <row r="12583">
      <c r="A12583" s="12" t="str">
        <f>IFERROR(__xludf.DUMMYFUNCTION("TEXTJOIN("";"", TRUE, FILTER(CID!$B$2:$B$14794, CID!B12583=CID!$D$2:$D$14794))"),"#N/A")</f>
        <v>#N/A</v>
      </c>
      <c r="B12583" s="12" t="str">
        <f>IFERROR(__xludf.DUMMYFUNCTION("TEXTJOIN(""; "", TRUE, FILTER(CID!B12583:B14794, REGEXMATCH(CID!D12583:D14794, TEXTJOIN(""|"", TRUE, SPLIT(A12583, "";"")))))"),"#N/A")</f>
        <v>#N/A</v>
      </c>
    </row>
    <row r="12584">
      <c r="A12584" s="12" t="str">
        <f>IFERROR(__xludf.DUMMYFUNCTION("TEXTJOIN("";"", TRUE, FILTER(CID!$B$2:$B$14794, CID!B12584=CID!$D$2:$D$14794))"),"#N/A")</f>
        <v>#N/A</v>
      </c>
      <c r="B12584" s="12" t="str">
        <f>IFERROR(__xludf.DUMMYFUNCTION("TEXTJOIN(""; "", TRUE, FILTER(CID!B12584:B14794, REGEXMATCH(CID!D12584:D14794, TEXTJOIN(""|"", TRUE, SPLIT(A12584, "";"")))))"),"#N/A")</f>
        <v>#N/A</v>
      </c>
    </row>
    <row r="12585">
      <c r="A12585" s="12" t="str">
        <f>IFERROR(__xludf.DUMMYFUNCTION("TEXTJOIN("";"", TRUE, FILTER(CID!$B$2:$B$14794, CID!B12585=CID!$D$2:$D$14794))"),"#N/A")</f>
        <v>#N/A</v>
      </c>
      <c r="B12585" s="12" t="str">
        <f>IFERROR(__xludf.DUMMYFUNCTION("TEXTJOIN(""; "", TRUE, FILTER(CID!B12585:B14794, REGEXMATCH(CID!D12585:D14794, TEXTJOIN(""|"", TRUE, SPLIT(A12585, "";"")))))"),"#N/A")</f>
        <v>#N/A</v>
      </c>
    </row>
    <row r="12586">
      <c r="A12586" s="12" t="str">
        <f>IFERROR(__xludf.DUMMYFUNCTION("TEXTJOIN("";"", TRUE, FILTER(CID!$B$2:$B$14794, CID!B12586=CID!$D$2:$D$14794))"),"#N/A")</f>
        <v>#N/A</v>
      </c>
      <c r="B12586" s="12" t="str">
        <f>IFERROR(__xludf.DUMMYFUNCTION("TEXTJOIN(""; "", TRUE, FILTER(CID!B12586:B14794, REGEXMATCH(CID!D12586:D14794, TEXTJOIN(""|"", TRUE, SPLIT(A12586, "";"")))))"),"#N/A")</f>
        <v>#N/A</v>
      </c>
    </row>
    <row r="12587">
      <c r="A12587" s="12" t="str">
        <f>IFERROR(__xludf.DUMMYFUNCTION("TEXTJOIN("";"", TRUE, FILTER(CID!$B$2:$B$14794, CID!B12587=CID!$D$2:$D$14794))"),"#N/A")</f>
        <v>#N/A</v>
      </c>
      <c r="B12587" s="12" t="str">
        <f>IFERROR(__xludf.DUMMYFUNCTION("TEXTJOIN(""; "", TRUE, FILTER(CID!B12587:B14794, REGEXMATCH(CID!D12587:D14794, TEXTJOIN(""|"", TRUE, SPLIT(A12587, "";"")))))"),"#N/A")</f>
        <v>#N/A</v>
      </c>
    </row>
    <row r="12588">
      <c r="A12588" s="12" t="str">
        <f>IFERROR(__xludf.DUMMYFUNCTION("TEXTJOIN("";"", TRUE, FILTER(CID!$B$2:$B$14794, CID!B12588=CID!$D$2:$D$14794))"),"#N/A")</f>
        <v>#N/A</v>
      </c>
      <c r="B12588" s="12" t="str">
        <f>IFERROR(__xludf.DUMMYFUNCTION("TEXTJOIN(""; "", TRUE, FILTER(CID!B12588:B14794, REGEXMATCH(CID!D12588:D14794, TEXTJOIN(""|"", TRUE, SPLIT(A12588, "";"")))))"),"#N/A")</f>
        <v>#N/A</v>
      </c>
    </row>
    <row r="12589">
      <c r="A12589" s="12" t="str">
        <f>IFERROR(__xludf.DUMMYFUNCTION("TEXTJOIN("";"", TRUE, FILTER(CID!$B$2:$B$14794, CID!B12589=CID!$D$2:$D$14794))"),"#N/A")</f>
        <v>#N/A</v>
      </c>
      <c r="B12589" s="12" t="str">
        <f>IFERROR(__xludf.DUMMYFUNCTION("TEXTJOIN(""; "", TRUE, FILTER(CID!B12589:B14794, REGEXMATCH(CID!D12589:D14794, TEXTJOIN(""|"", TRUE, SPLIT(A12589, "";"")))))"),"#N/A")</f>
        <v>#N/A</v>
      </c>
    </row>
    <row r="12590">
      <c r="A12590" s="12" t="str">
        <f>IFERROR(__xludf.DUMMYFUNCTION("TEXTJOIN("";"", TRUE, FILTER(CID!$B$2:$B$14794, CID!B12590=CID!$D$2:$D$14794))"),"#N/A")</f>
        <v>#N/A</v>
      </c>
      <c r="B12590" s="12" t="str">
        <f>IFERROR(__xludf.DUMMYFUNCTION("TEXTJOIN(""; "", TRUE, FILTER(CID!B12590:B14794, REGEXMATCH(CID!D12590:D14794, TEXTJOIN(""|"", TRUE, SPLIT(A12590, "";"")))))"),"#N/A")</f>
        <v>#N/A</v>
      </c>
    </row>
    <row r="12591">
      <c r="A12591" s="12" t="str">
        <f>IFERROR(__xludf.DUMMYFUNCTION("TEXTJOIN("";"", TRUE, FILTER(CID!$B$2:$B$14794, CID!B12591=CID!$D$2:$D$14794))"),"#N/A")</f>
        <v>#N/A</v>
      </c>
      <c r="B12591" s="12" t="str">
        <f>IFERROR(__xludf.DUMMYFUNCTION("TEXTJOIN(""; "", TRUE, FILTER(CID!B12591:B14794, REGEXMATCH(CID!D12591:D14794, TEXTJOIN(""|"", TRUE, SPLIT(A12591, "";"")))))"),"#N/A")</f>
        <v>#N/A</v>
      </c>
    </row>
    <row r="12592">
      <c r="A12592" s="12" t="str">
        <f>IFERROR(__xludf.DUMMYFUNCTION("TEXTJOIN("";"", TRUE, FILTER(CID!$B$2:$B$14794, CID!B12592=CID!$D$2:$D$14794))"),"#N/A")</f>
        <v>#N/A</v>
      </c>
      <c r="B12592" s="12" t="str">
        <f>IFERROR(__xludf.DUMMYFUNCTION("TEXTJOIN(""; "", TRUE, FILTER(CID!B12592:B14794, REGEXMATCH(CID!D12592:D14794, TEXTJOIN(""|"", TRUE, SPLIT(A12592, "";"")))))"),"#N/A")</f>
        <v>#N/A</v>
      </c>
    </row>
    <row r="12593">
      <c r="A12593" s="12" t="str">
        <f>IFERROR(__xludf.DUMMYFUNCTION("TEXTJOIN("";"", TRUE, FILTER(CID!$B$2:$B$14794, CID!B12593=CID!$D$2:$D$14794))"),"#N/A")</f>
        <v>#N/A</v>
      </c>
      <c r="B12593" s="12" t="str">
        <f>IFERROR(__xludf.DUMMYFUNCTION("TEXTJOIN(""; "", TRUE, FILTER(CID!B12593:B14794, REGEXMATCH(CID!D12593:D14794, TEXTJOIN(""|"", TRUE, SPLIT(A12593, "";"")))))"),"#N/A")</f>
        <v>#N/A</v>
      </c>
    </row>
    <row r="12594">
      <c r="A12594" s="12" t="str">
        <f>IFERROR(__xludf.DUMMYFUNCTION("TEXTJOIN("";"", TRUE, FILTER(CID!$B$2:$B$14794, CID!B12594=CID!$D$2:$D$14794))"),"#N/A")</f>
        <v>#N/A</v>
      </c>
      <c r="B12594" s="12" t="str">
        <f>IFERROR(__xludf.DUMMYFUNCTION("TEXTJOIN(""; "", TRUE, FILTER(CID!B12594:B14794, REGEXMATCH(CID!D12594:D14794, TEXTJOIN(""|"", TRUE, SPLIT(A12594, "";"")))))"),"#N/A")</f>
        <v>#N/A</v>
      </c>
    </row>
    <row r="12595">
      <c r="A12595" s="12" t="str">
        <f>IFERROR(__xludf.DUMMYFUNCTION("TEXTJOIN("";"", TRUE, FILTER(CID!$B$2:$B$14794, CID!B12595=CID!$D$2:$D$14794))"),"#N/A")</f>
        <v>#N/A</v>
      </c>
      <c r="B12595" s="12" t="str">
        <f>IFERROR(__xludf.DUMMYFUNCTION("TEXTJOIN(""; "", TRUE, FILTER(CID!B12595:B14794, REGEXMATCH(CID!D12595:D14794, TEXTJOIN(""|"", TRUE, SPLIT(A12595, "";"")))))"),"#N/A")</f>
        <v>#N/A</v>
      </c>
    </row>
    <row r="12596">
      <c r="A12596" s="12" t="str">
        <f>IFERROR(__xludf.DUMMYFUNCTION("TEXTJOIN("";"", TRUE, FILTER(CID!$B$2:$B$14794, CID!B12596=CID!$D$2:$D$14794))"),"#N/A")</f>
        <v>#N/A</v>
      </c>
      <c r="B12596" s="12" t="str">
        <f>IFERROR(__xludf.DUMMYFUNCTION("TEXTJOIN(""; "", TRUE, FILTER(CID!B12596:B14794, REGEXMATCH(CID!D12596:D14794, TEXTJOIN(""|"", TRUE, SPLIT(A12596, "";"")))))"),"#N/A")</f>
        <v>#N/A</v>
      </c>
    </row>
    <row r="12597">
      <c r="A12597" s="12" t="str">
        <f>IFERROR(__xludf.DUMMYFUNCTION("TEXTJOIN("";"", TRUE, FILTER(CID!$B$2:$B$14794, CID!B12597=CID!$D$2:$D$14794))"),"#N/A")</f>
        <v>#N/A</v>
      </c>
      <c r="B12597" s="12" t="str">
        <f>IFERROR(__xludf.DUMMYFUNCTION("TEXTJOIN(""; "", TRUE, FILTER(CID!B12597:B14794, REGEXMATCH(CID!D12597:D14794, TEXTJOIN(""|"", TRUE, SPLIT(A12597, "";"")))))"),"#N/A")</f>
        <v>#N/A</v>
      </c>
    </row>
    <row r="12598">
      <c r="A12598" s="12" t="str">
        <f>IFERROR(__xludf.DUMMYFUNCTION("TEXTJOIN("";"", TRUE, FILTER(CID!$B$2:$B$14794, CID!B12598=CID!$D$2:$D$14794))"),"#N/A")</f>
        <v>#N/A</v>
      </c>
      <c r="B12598" s="12" t="str">
        <f>IFERROR(__xludf.DUMMYFUNCTION("TEXTJOIN(""; "", TRUE, FILTER(CID!B12598:B14794, REGEXMATCH(CID!D12598:D14794, TEXTJOIN(""|"", TRUE, SPLIT(A12598, "";"")))))"),"#N/A")</f>
        <v>#N/A</v>
      </c>
    </row>
    <row r="12599">
      <c r="A12599" s="12" t="str">
        <f>IFERROR(__xludf.DUMMYFUNCTION("TEXTJOIN("";"", TRUE, FILTER(CID!$B$2:$B$14794, CID!B12599=CID!$D$2:$D$14794))"),"#N/A")</f>
        <v>#N/A</v>
      </c>
      <c r="B12599" s="12" t="str">
        <f>IFERROR(__xludf.DUMMYFUNCTION("TEXTJOIN(""; "", TRUE, FILTER(CID!B12599:B14794, REGEXMATCH(CID!D12599:D14794, TEXTJOIN(""|"", TRUE, SPLIT(A12599, "";"")))))"),"#N/A")</f>
        <v>#N/A</v>
      </c>
    </row>
    <row r="12600">
      <c r="A12600" s="12" t="str">
        <f>IFERROR(__xludf.DUMMYFUNCTION("TEXTJOIN("";"", TRUE, FILTER(CID!$B$2:$B$14794, CID!B12600=CID!$D$2:$D$14794))"),"#N/A")</f>
        <v>#N/A</v>
      </c>
      <c r="B12600" s="12" t="str">
        <f>IFERROR(__xludf.DUMMYFUNCTION("TEXTJOIN(""; "", TRUE, FILTER(CID!B12600:B14794, REGEXMATCH(CID!D12600:D14794, TEXTJOIN(""|"", TRUE, SPLIT(A12600, "";"")))))"),"#N/A")</f>
        <v>#N/A</v>
      </c>
    </row>
    <row r="12601">
      <c r="A12601" s="12" t="str">
        <f>IFERROR(__xludf.DUMMYFUNCTION("TEXTJOIN("";"", TRUE, FILTER(CID!$B$2:$B$14794, CID!B12601=CID!$D$2:$D$14794))"),"#N/A")</f>
        <v>#N/A</v>
      </c>
      <c r="B12601" s="12" t="str">
        <f>IFERROR(__xludf.DUMMYFUNCTION("TEXTJOIN(""; "", TRUE, FILTER(CID!B12601:B14794, REGEXMATCH(CID!D12601:D14794, TEXTJOIN(""|"", TRUE, SPLIT(A12601, "";"")))))"),"#N/A")</f>
        <v>#N/A</v>
      </c>
    </row>
    <row r="12602">
      <c r="A12602" s="12" t="str">
        <f>IFERROR(__xludf.DUMMYFUNCTION("TEXTJOIN("";"", TRUE, FILTER(CID!$B$2:$B$14794, CID!B12602=CID!$D$2:$D$14794))"),"#N/A")</f>
        <v>#N/A</v>
      </c>
      <c r="B12602" s="12" t="str">
        <f>IFERROR(__xludf.DUMMYFUNCTION("TEXTJOIN(""; "", TRUE, FILTER(CID!B12602:B14794, REGEXMATCH(CID!D12602:D14794, TEXTJOIN(""|"", TRUE, SPLIT(A12602, "";"")))))"),"#N/A")</f>
        <v>#N/A</v>
      </c>
    </row>
    <row r="12603">
      <c r="A12603" s="12" t="str">
        <f>IFERROR(__xludf.DUMMYFUNCTION("TEXTJOIN("";"", TRUE, FILTER(CID!$B$2:$B$14794, CID!B12603=CID!$D$2:$D$14794))"),"#N/A")</f>
        <v>#N/A</v>
      </c>
      <c r="B12603" s="12" t="str">
        <f>IFERROR(__xludf.DUMMYFUNCTION("TEXTJOIN(""; "", TRUE, FILTER(CID!B12603:B14794, REGEXMATCH(CID!D12603:D14794, TEXTJOIN(""|"", TRUE, SPLIT(A12603, "";"")))))"),"#N/A")</f>
        <v>#N/A</v>
      </c>
    </row>
    <row r="12604">
      <c r="A12604" s="12" t="str">
        <f>IFERROR(__xludf.DUMMYFUNCTION("TEXTJOIN("";"", TRUE, FILTER(CID!$B$2:$B$14794, CID!B12604=CID!$D$2:$D$14794))"),"#N/A")</f>
        <v>#N/A</v>
      </c>
      <c r="B12604" s="12" t="str">
        <f>IFERROR(__xludf.DUMMYFUNCTION("TEXTJOIN(""; "", TRUE, FILTER(CID!B12604:B14794, REGEXMATCH(CID!D12604:D14794, TEXTJOIN(""|"", TRUE, SPLIT(A12604, "";"")))))"),"#N/A")</f>
        <v>#N/A</v>
      </c>
    </row>
    <row r="12605">
      <c r="A12605" s="12" t="str">
        <f>IFERROR(__xludf.DUMMYFUNCTION("TEXTJOIN("";"", TRUE, FILTER(CID!$B$2:$B$14794, CID!B12605=CID!$D$2:$D$14794))"),"#N/A")</f>
        <v>#N/A</v>
      </c>
      <c r="B12605" s="12" t="str">
        <f>IFERROR(__xludf.DUMMYFUNCTION("TEXTJOIN(""; "", TRUE, FILTER(CID!B12605:B14794, REGEXMATCH(CID!D12605:D14794, TEXTJOIN(""|"", TRUE, SPLIT(A12605, "";"")))))"),"#N/A")</f>
        <v>#N/A</v>
      </c>
    </row>
    <row r="12606">
      <c r="A12606" s="12" t="str">
        <f>IFERROR(__xludf.DUMMYFUNCTION("TEXTJOIN("";"", TRUE, FILTER(CID!$B$2:$B$14794, CID!B12606=CID!$D$2:$D$14794))"),"#N/A")</f>
        <v>#N/A</v>
      </c>
      <c r="B12606" s="12" t="str">
        <f>IFERROR(__xludf.DUMMYFUNCTION("TEXTJOIN(""; "", TRUE, FILTER(CID!B12606:B14794, REGEXMATCH(CID!D12606:D14794, TEXTJOIN(""|"", TRUE, SPLIT(A12606, "";"")))))"),"#N/A")</f>
        <v>#N/A</v>
      </c>
    </row>
    <row r="12607">
      <c r="A12607" s="12" t="str">
        <f>IFERROR(__xludf.DUMMYFUNCTION("TEXTJOIN("";"", TRUE, FILTER(CID!$B$2:$B$14794, CID!B12607=CID!$D$2:$D$14794))"),"#N/A")</f>
        <v>#N/A</v>
      </c>
      <c r="B12607" s="12" t="str">
        <f>IFERROR(__xludf.DUMMYFUNCTION("TEXTJOIN(""; "", TRUE, FILTER(CID!B12607:B14794, REGEXMATCH(CID!D12607:D14794, TEXTJOIN(""|"", TRUE, SPLIT(A12607, "";"")))))"),"#N/A")</f>
        <v>#N/A</v>
      </c>
    </row>
    <row r="12608">
      <c r="A12608" s="12" t="str">
        <f>IFERROR(__xludf.DUMMYFUNCTION("TEXTJOIN("";"", TRUE, FILTER(CID!$B$2:$B$14794, CID!B12608=CID!$D$2:$D$14794))"),"#N/A")</f>
        <v>#N/A</v>
      </c>
      <c r="B12608" s="12" t="str">
        <f>IFERROR(__xludf.DUMMYFUNCTION("TEXTJOIN(""; "", TRUE, FILTER(CID!B12608:B14794, REGEXMATCH(CID!D12608:D14794, TEXTJOIN(""|"", TRUE, SPLIT(A12608, "";"")))))"),"#N/A")</f>
        <v>#N/A</v>
      </c>
    </row>
    <row r="12609">
      <c r="A12609" s="12" t="str">
        <f>IFERROR(__xludf.DUMMYFUNCTION("TEXTJOIN("";"", TRUE, FILTER(CID!$B$2:$B$14794, CID!B12609=CID!$D$2:$D$14794))"),"#N/A")</f>
        <v>#N/A</v>
      </c>
      <c r="B12609" s="12" t="str">
        <f>IFERROR(__xludf.DUMMYFUNCTION("TEXTJOIN(""; "", TRUE, FILTER(CID!B12609:B14794, REGEXMATCH(CID!D12609:D14794, TEXTJOIN(""|"", TRUE, SPLIT(A12609, "";"")))))"),"#N/A")</f>
        <v>#N/A</v>
      </c>
    </row>
    <row r="12610">
      <c r="A12610" s="12" t="str">
        <f>IFERROR(__xludf.DUMMYFUNCTION("TEXTJOIN("";"", TRUE, FILTER(CID!$B$2:$B$14794, CID!B12610=CID!$D$2:$D$14794))"),"#N/A")</f>
        <v>#N/A</v>
      </c>
      <c r="B12610" s="12" t="str">
        <f>IFERROR(__xludf.DUMMYFUNCTION("TEXTJOIN(""; "", TRUE, FILTER(CID!B12610:B14794, REGEXMATCH(CID!D12610:D14794, TEXTJOIN(""|"", TRUE, SPLIT(A12610, "";"")))))"),"#N/A")</f>
        <v>#N/A</v>
      </c>
    </row>
    <row r="12611">
      <c r="A12611" s="12" t="str">
        <f>IFERROR(__xludf.DUMMYFUNCTION("TEXTJOIN("";"", TRUE, FILTER(CID!$B$2:$B$14794, CID!B12611=CID!$D$2:$D$14794))"),"#N/A")</f>
        <v>#N/A</v>
      </c>
      <c r="B12611" s="12" t="str">
        <f>IFERROR(__xludf.DUMMYFUNCTION("TEXTJOIN(""; "", TRUE, FILTER(CID!B12611:B14794, REGEXMATCH(CID!D12611:D14794, TEXTJOIN(""|"", TRUE, SPLIT(A12611, "";"")))))"),"#N/A")</f>
        <v>#N/A</v>
      </c>
    </row>
    <row r="12612">
      <c r="A12612" s="12" t="str">
        <f>IFERROR(__xludf.DUMMYFUNCTION("TEXTJOIN("";"", TRUE, FILTER(CID!$B$2:$B$14794, CID!B12612=CID!$D$2:$D$14794))"),"#N/A")</f>
        <v>#N/A</v>
      </c>
      <c r="B12612" s="12" t="str">
        <f>IFERROR(__xludf.DUMMYFUNCTION("TEXTJOIN(""; "", TRUE, FILTER(CID!B12612:B14794, REGEXMATCH(CID!D12612:D14794, TEXTJOIN(""|"", TRUE, SPLIT(A12612, "";"")))))"),"#N/A")</f>
        <v>#N/A</v>
      </c>
    </row>
    <row r="12613">
      <c r="A12613" s="12" t="str">
        <f>IFERROR(__xludf.DUMMYFUNCTION("TEXTJOIN("";"", TRUE, FILTER(CID!$B$2:$B$14794, CID!B12613=CID!$D$2:$D$14794))"),"#N/A")</f>
        <v>#N/A</v>
      </c>
      <c r="B12613" s="12" t="str">
        <f>IFERROR(__xludf.DUMMYFUNCTION("TEXTJOIN(""; "", TRUE, FILTER(CID!B12613:B14794, REGEXMATCH(CID!D12613:D14794, TEXTJOIN(""|"", TRUE, SPLIT(A12613, "";"")))))"),"#N/A")</f>
        <v>#N/A</v>
      </c>
    </row>
    <row r="12614">
      <c r="A12614" s="12" t="str">
        <f>IFERROR(__xludf.DUMMYFUNCTION("TEXTJOIN("";"", TRUE, FILTER(CID!$B$2:$B$14794, CID!B12614=CID!$D$2:$D$14794))"),"#N/A")</f>
        <v>#N/A</v>
      </c>
      <c r="B12614" s="12" t="str">
        <f>IFERROR(__xludf.DUMMYFUNCTION("TEXTJOIN(""; "", TRUE, FILTER(CID!B12614:B14794, REGEXMATCH(CID!D12614:D14794, TEXTJOIN(""|"", TRUE, SPLIT(A12614, "";"")))))"),"#N/A")</f>
        <v>#N/A</v>
      </c>
    </row>
    <row r="12615">
      <c r="A12615" s="12" t="str">
        <f>IFERROR(__xludf.DUMMYFUNCTION("TEXTJOIN("";"", TRUE, FILTER(CID!$B$2:$B$14794, CID!B12615=CID!$D$2:$D$14794))"),"#N/A")</f>
        <v>#N/A</v>
      </c>
      <c r="B12615" s="12" t="str">
        <f>IFERROR(__xludf.DUMMYFUNCTION("TEXTJOIN(""; "", TRUE, FILTER(CID!B12615:B14794, REGEXMATCH(CID!D12615:D14794, TEXTJOIN(""|"", TRUE, SPLIT(A12615, "";"")))))"),"#N/A")</f>
        <v>#N/A</v>
      </c>
    </row>
    <row r="12616">
      <c r="A12616" s="12" t="str">
        <f>IFERROR(__xludf.DUMMYFUNCTION("TEXTJOIN("";"", TRUE, FILTER(CID!$B$2:$B$14794, CID!B12616=CID!$D$2:$D$14794))"),"#N/A")</f>
        <v>#N/A</v>
      </c>
      <c r="B12616" s="12" t="str">
        <f>IFERROR(__xludf.DUMMYFUNCTION("TEXTJOIN(""; "", TRUE, FILTER(CID!B12616:B14794, REGEXMATCH(CID!D12616:D14794, TEXTJOIN(""|"", TRUE, SPLIT(A12616, "";"")))))"),"#N/A")</f>
        <v>#N/A</v>
      </c>
    </row>
    <row r="12617">
      <c r="A12617" s="12" t="str">
        <f>IFERROR(__xludf.DUMMYFUNCTION("TEXTJOIN("";"", TRUE, FILTER(CID!$B$2:$B$14794, CID!B12617=CID!$D$2:$D$14794))"),"#N/A")</f>
        <v>#N/A</v>
      </c>
      <c r="B12617" s="12" t="str">
        <f>IFERROR(__xludf.DUMMYFUNCTION("TEXTJOIN(""; "", TRUE, FILTER(CID!B12617:B14794, REGEXMATCH(CID!D12617:D14794, TEXTJOIN(""|"", TRUE, SPLIT(A12617, "";"")))))"),"#N/A")</f>
        <v>#N/A</v>
      </c>
    </row>
    <row r="12618">
      <c r="A12618" s="12" t="str">
        <f>IFERROR(__xludf.DUMMYFUNCTION("TEXTJOIN("";"", TRUE, FILTER(CID!$B$2:$B$14794, CID!B12618=CID!$D$2:$D$14794))"),"#N/A")</f>
        <v>#N/A</v>
      </c>
      <c r="B12618" s="12" t="str">
        <f>IFERROR(__xludf.DUMMYFUNCTION("TEXTJOIN(""; "", TRUE, FILTER(CID!B12618:B14794, REGEXMATCH(CID!D12618:D14794, TEXTJOIN(""|"", TRUE, SPLIT(A12618, "";"")))))"),"#N/A")</f>
        <v>#N/A</v>
      </c>
    </row>
    <row r="12619">
      <c r="A12619" s="12" t="str">
        <f>IFERROR(__xludf.DUMMYFUNCTION("TEXTJOIN("";"", TRUE, FILTER(CID!$B$2:$B$14794, CID!B12619=CID!$D$2:$D$14794))"),"#N/A")</f>
        <v>#N/A</v>
      </c>
      <c r="B12619" s="12" t="str">
        <f>IFERROR(__xludf.DUMMYFUNCTION("TEXTJOIN(""; "", TRUE, FILTER(CID!B12619:B14794, REGEXMATCH(CID!D12619:D14794, TEXTJOIN(""|"", TRUE, SPLIT(A12619, "";"")))))"),"#N/A")</f>
        <v>#N/A</v>
      </c>
    </row>
    <row r="12620">
      <c r="A12620" s="12" t="str">
        <f>IFERROR(__xludf.DUMMYFUNCTION("TEXTJOIN("";"", TRUE, FILTER(CID!$B$2:$B$14794, CID!B12620=CID!$D$2:$D$14794))"),"#N/A")</f>
        <v>#N/A</v>
      </c>
      <c r="B12620" s="12" t="str">
        <f>IFERROR(__xludf.DUMMYFUNCTION("TEXTJOIN(""; "", TRUE, FILTER(CID!B12620:B14794, REGEXMATCH(CID!D12620:D14794, TEXTJOIN(""|"", TRUE, SPLIT(A12620, "";"")))))"),"#N/A")</f>
        <v>#N/A</v>
      </c>
    </row>
    <row r="12621">
      <c r="A12621" s="12" t="str">
        <f>IFERROR(__xludf.DUMMYFUNCTION("TEXTJOIN("";"", TRUE, FILTER(CID!$B$2:$B$14794, CID!B12621=CID!$D$2:$D$14794))"),"#N/A")</f>
        <v>#N/A</v>
      </c>
      <c r="B12621" s="12" t="str">
        <f>IFERROR(__xludf.DUMMYFUNCTION("TEXTJOIN(""; "", TRUE, FILTER(CID!B12621:B14794, REGEXMATCH(CID!D12621:D14794, TEXTJOIN(""|"", TRUE, SPLIT(A12621, "";"")))))"),"#N/A")</f>
        <v>#N/A</v>
      </c>
    </row>
    <row r="12622">
      <c r="A12622" s="12" t="str">
        <f>IFERROR(__xludf.DUMMYFUNCTION("TEXTJOIN("";"", TRUE, FILTER(CID!$B$2:$B$14794, CID!B12622=CID!$D$2:$D$14794))"),"#N/A")</f>
        <v>#N/A</v>
      </c>
      <c r="B12622" s="12" t="str">
        <f>IFERROR(__xludf.DUMMYFUNCTION("TEXTJOIN(""; "", TRUE, FILTER(CID!B12622:B14794, REGEXMATCH(CID!D12622:D14794, TEXTJOIN(""|"", TRUE, SPLIT(A12622, "";"")))))"),"#N/A")</f>
        <v>#N/A</v>
      </c>
    </row>
    <row r="12623">
      <c r="A12623" s="12" t="str">
        <f>IFERROR(__xludf.DUMMYFUNCTION("TEXTJOIN("";"", TRUE, FILTER(CID!$B$2:$B$14794, CID!B12623=CID!$D$2:$D$14794))"),"#N/A")</f>
        <v>#N/A</v>
      </c>
      <c r="B12623" s="12" t="str">
        <f>IFERROR(__xludf.DUMMYFUNCTION("TEXTJOIN(""; "", TRUE, FILTER(CID!B12623:B14794, REGEXMATCH(CID!D12623:D14794, TEXTJOIN(""|"", TRUE, SPLIT(A12623, "";"")))))"),"#N/A")</f>
        <v>#N/A</v>
      </c>
    </row>
    <row r="12624">
      <c r="A12624" s="12" t="str">
        <f>IFERROR(__xludf.DUMMYFUNCTION("TEXTJOIN("";"", TRUE, FILTER(CID!$B$2:$B$14794, CID!B12624=CID!$D$2:$D$14794))"),"#N/A")</f>
        <v>#N/A</v>
      </c>
      <c r="B12624" s="12" t="str">
        <f>IFERROR(__xludf.DUMMYFUNCTION("TEXTJOIN(""; "", TRUE, FILTER(CID!B12624:B14794, REGEXMATCH(CID!D12624:D14794, TEXTJOIN(""|"", TRUE, SPLIT(A12624, "";"")))))"),"#N/A")</f>
        <v>#N/A</v>
      </c>
    </row>
    <row r="12625">
      <c r="A12625" s="12" t="str">
        <f>IFERROR(__xludf.DUMMYFUNCTION("TEXTJOIN("";"", TRUE, FILTER(CID!$B$2:$B$14794, CID!B12625=CID!$D$2:$D$14794))"),"#N/A")</f>
        <v>#N/A</v>
      </c>
      <c r="B12625" s="12" t="str">
        <f>IFERROR(__xludf.DUMMYFUNCTION("TEXTJOIN(""; "", TRUE, FILTER(CID!B12625:B14794, REGEXMATCH(CID!D12625:D14794, TEXTJOIN(""|"", TRUE, SPLIT(A12625, "";"")))))"),"#N/A")</f>
        <v>#N/A</v>
      </c>
    </row>
    <row r="12626">
      <c r="A12626" s="12" t="str">
        <f>IFERROR(__xludf.DUMMYFUNCTION("TEXTJOIN("";"", TRUE, FILTER(CID!$B$2:$B$14794, CID!B12626=CID!$D$2:$D$14794))"),"#N/A")</f>
        <v>#N/A</v>
      </c>
      <c r="B12626" s="12" t="str">
        <f>IFERROR(__xludf.DUMMYFUNCTION("TEXTJOIN(""; "", TRUE, FILTER(CID!B12626:B14794, REGEXMATCH(CID!D12626:D14794, TEXTJOIN(""|"", TRUE, SPLIT(A12626, "";"")))))"),"#N/A")</f>
        <v>#N/A</v>
      </c>
    </row>
    <row r="12627">
      <c r="A12627" s="12" t="str">
        <f>IFERROR(__xludf.DUMMYFUNCTION("TEXTJOIN("";"", TRUE, FILTER(CID!$B$2:$B$14794, CID!B12627=CID!$D$2:$D$14794))"),"#N/A")</f>
        <v>#N/A</v>
      </c>
      <c r="B12627" s="12" t="str">
        <f>IFERROR(__xludf.DUMMYFUNCTION("TEXTJOIN(""; "", TRUE, FILTER(CID!B12627:B14794, REGEXMATCH(CID!D12627:D14794, TEXTJOIN(""|"", TRUE, SPLIT(A12627, "";"")))))"),"#N/A")</f>
        <v>#N/A</v>
      </c>
    </row>
    <row r="12628">
      <c r="A12628" s="12" t="str">
        <f>IFERROR(__xludf.DUMMYFUNCTION("TEXTJOIN("";"", TRUE, FILTER(CID!$B$2:$B$14794, CID!B12628=CID!$D$2:$D$14794))"),"#N/A")</f>
        <v>#N/A</v>
      </c>
      <c r="B12628" s="12" t="str">
        <f>IFERROR(__xludf.DUMMYFUNCTION("TEXTJOIN(""; "", TRUE, FILTER(CID!B12628:B14794, REGEXMATCH(CID!D12628:D14794, TEXTJOIN(""|"", TRUE, SPLIT(A12628, "";"")))))"),"#N/A")</f>
        <v>#N/A</v>
      </c>
    </row>
    <row r="12629">
      <c r="A12629" s="12" t="str">
        <f>IFERROR(__xludf.DUMMYFUNCTION("TEXTJOIN("";"", TRUE, FILTER(CID!$B$2:$B$14794, CID!B12629=CID!$D$2:$D$14794))"),"#N/A")</f>
        <v>#N/A</v>
      </c>
      <c r="B12629" s="12" t="str">
        <f>IFERROR(__xludf.DUMMYFUNCTION("TEXTJOIN(""; "", TRUE, FILTER(CID!B12629:B14794, REGEXMATCH(CID!D12629:D14794, TEXTJOIN(""|"", TRUE, SPLIT(A12629, "";"")))))"),"#N/A")</f>
        <v>#N/A</v>
      </c>
    </row>
    <row r="12630">
      <c r="A12630" s="12" t="str">
        <f>IFERROR(__xludf.DUMMYFUNCTION("TEXTJOIN("";"", TRUE, FILTER(CID!$B$2:$B$14794, CID!B12630=CID!$D$2:$D$14794))"),"#N/A")</f>
        <v>#N/A</v>
      </c>
      <c r="B12630" s="12" t="str">
        <f>IFERROR(__xludf.DUMMYFUNCTION("TEXTJOIN(""; "", TRUE, FILTER(CID!B12630:B14794, REGEXMATCH(CID!D12630:D14794, TEXTJOIN(""|"", TRUE, SPLIT(A12630, "";"")))))"),"#N/A")</f>
        <v>#N/A</v>
      </c>
    </row>
    <row r="12631">
      <c r="A12631" s="12" t="str">
        <f>IFERROR(__xludf.DUMMYFUNCTION("TEXTJOIN("";"", TRUE, FILTER(CID!$B$2:$B$14794, CID!B12631=CID!$D$2:$D$14794))"),"#N/A")</f>
        <v>#N/A</v>
      </c>
      <c r="B12631" s="12" t="str">
        <f>IFERROR(__xludf.DUMMYFUNCTION("TEXTJOIN(""; "", TRUE, FILTER(CID!B12631:B14794, REGEXMATCH(CID!D12631:D14794, TEXTJOIN(""|"", TRUE, SPLIT(A12631, "";"")))))"),"#N/A")</f>
        <v>#N/A</v>
      </c>
    </row>
    <row r="12632">
      <c r="A12632" s="12" t="str">
        <f>IFERROR(__xludf.DUMMYFUNCTION("TEXTJOIN("";"", TRUE, FILTER(CID!$B$2:$B$14794, CID!B12632=CID!$D$2:$D$14794))"),"#N/A")</f>
        <v>#N/A</v>
      </c>
      <c r="B12632" s="12" t="str">
        <f>IFERROR(__xludf.DUMMYFUNCTION("TEXTJOIN(""; "", TRUE, FILTER(CID!B12632:B14794, REGEXMATCH(CID!D12632:D14794, TEXTJOIN(""|"", TRUE, SPLIT(A12632, "";"")))))"),"#N/A")</f>
        <v>#N/A</v>
      </c>
    </row>
    <row r="12633">
      <c r="A12633" s="12" t="str">
        <f>IFERROR(__xludf.DUMMYFUNCTION("TEXTJOIN("";"", TRUE, FILTER(CID!$B$2:$B$14794, CID!B12633=CID!$D$2:$D$14794))"),"#N/A")</f>
        <v>#N/A</v>
      </c>
      <c r="B12633" s="12" t="str">
        <f>IFERROR(__xludf.DUMMYFUNCTION("TEXTJOIN(""; "", TRUE, FILTER(CID!B12633:B14794, REGEXMATCH(CID!D12633:D14794, TEXTJOIN(""|"", TRUE, SPLIT(A12633, "";"")))))"),"#N/A")</f>
        <v>#N/A</v>
      </c>
    </row>
    <row r="12634">
      <c r="A12634" s="12" t="str">
        <f>IFERROR(__xludf.DUMMYFUNCTION("TEXTJOIN("";"", TRUE, FILTER(CID!$B$2:$B$14794, CID!B12634=CID!$D$2:$D$14794))"),"#N/A")</f>
        <v>#N/A</v>
      </c>
      <c r="B12634" s="12" t="str">
        <f>IFERROR(__xludf.DUMMYFUNCTION("TEXTJOIN(""; "", TRUE, FILTER(CID!B12634:B14794, REGEXMATCH(CID!D12634:D14794, TEXTJOIN(""|"", TRUE, SPLIT(A12634, "";"")))))"),"#N/A")</f>
        <v>#N/A</v>
      </c>
    </row>
    <row r="12635">
      <c r="A12635" s="12" t="str">
        <f>IFERROR(__xludf.DUMMYFUNCTION("TEXTJOIN("";"", TRUE, FILTER(CID!$B$2:$B$14794, CID!B12635=CID!$D$2:$D$14794))"),"#N/A")</f>
        <v>#N/A</v>
      </c>
      <c r="B12635" s="12" t="str">
        <f>IFERROR(__xludf.DUMMYFUNCTION("TEXTJOIN(""; "", TRUE, FILTER(CID!B12635:B14794, REGEXMATCH(CID!D12635:D14794, TEXTJOIN(""|"", TRUE, SPLIT(A12635, "";"")))))"),"#N/A")</f>
        <v>#N/A</v>
      </c>
    </row>
    <row r="12636">
      <c r="A12636" s="12" t="str">
        <f>IFERROR(__xludf.DUMMYFUNCTION("TEXTJOIN("";"", TRUE, FILTER(CID!$B$2:$B$14794, CID!B12636=CID!$D$2:$D$14794))"),"#N/A")</f>
        <v>#N/A</v>
      </c>
      <c r="B12636" s="12" t="str">
        <f>IFERROR(__xludf.DUMMYFUNCTION("TEXTJOIN(""; "", TRUE, FILTER(CID!B12636:B14794, REGEXMATCH(CID!D12636:D14794, TEXTJOIN(""|"", TRUE, SPLIT(A12636, "";"")))))"),"#N/A")</f>
        <v>#N/A</v>
      </c>
    </row>
    <row r="12637">
      <c r="A12637" s="12" t="str">
        <f>IFERROR(__xludf.DUMMYFUNCTION("TEXTJOIN("";"", TRUE, FILTER(CID!$B$2:$B$14794, CID!B12637=CID!$D$2:$D$14794))"),"#N/A")</f>
        <v>#N/A</v>
      </c>
      <c r="B12637" s="12" t="str">
        <f>IFERROR(__xludf.DUMMYFUNCTION("TEXTJOIN(""; "", TRUE, FILTER(CID!B12637:B14794, REGEXMATCH(CID!D12637:D14794, TEXTJOIN(""|"", TRUE, SPLIT(A12637, "";"")))))"),"#N/A")</f>
        <v>#N/A</v>
      </c>
    </row>
    <row r="12638">
      <c r="A12638" s="12" t="str">
        <f>IFERROR(__xludf.DUMMYFUNCTION("TEXTJOIN("";"", TRUE, FILTER(CID!$B$2:$B$14794, CID!B12638=CID!$D$2:$D$14794))"),"#N/A")</f>
        <v>#N/A</v>
      </c>
      <c r="B12638" s="12" t="str">
        <f>IFERROR(__xludf.DUMMYFUNCTION("TEXTJOIN(""; "", TRUE, FILTER(CID!B12638:B14794, REGEXMATCH(CID!D12638:D14794, TEXTJOIN(""|"", TRUE, SPLIT(A12638, "";"")))))"),"#N/A")</f>
        <v>#N/A</v>
      </c>
    </row>
    <row r="12639">
      <c r="A12639" s="12" t="str">
        <f>IFERROR(__xludf.DUMMYFUNCTION("TEXTJOIN("";"", TRUE, FILTER(CID!$B$2:$B$14794, CID!B12639=CID!$D$2:$D$14794))"),"#N/A")</f>
        <v>#N/A</v>
      </c>
      <c r="B12639" s="12" t="str">
        <f>IFERROR(__xludf.DUMMYFUNCTION("TEXTJOIN(""; "", TRUE, FILTER(CID!B12639:B14794, REGEXMATCH(CID!D12639:D14794, TEXTJOIN(""|"", TRUE, SPLIT(A12639, "";"")))))"),"#N/A")</f>
        <v>#N/A</v>
      </c>
    </row>
    <row r="12640">
      <c r="A12640" s="12" t="str">
        <f>IFERROR(__xludf.DUMMYFUNCTION("TEXTJOIN("";"", TRUE, FILTER(CID!$B$2:$B$14794, CID!B12640=CID!$D$2:$D$14794))"),"#N/A")</f>
        <v>#N/A</v>
      </c>
      <c r="B12640" s="12" t="str">
        <f>IFERROR(__xludf.DUMMYFUNCTION("TEXTJOIN(""; "", TRUE, FILTER(CID!B12640:B14794, REGEXMATCH(CID!D12640:D14794, TEXTJOIN(""|"", TRUE, SPLIT(A12640, "";"")))))"),"#N/A")</f>
        <v>#N/A</v>
      </c>
    </row>
    <row r="12641">
      <c r="A12641" s="12" t="str">
        <f>IFERROR(__xludf.DUMMYFUNCTION("TEXTJOIN("";"", TRUE, FILTER(CID!$B$2:$B$14794, CID!B12641=CID!$D$2:$D$14794))"),"#N/A")</f>
        <v>#N/A</v>
      </c>
      <c r="B12641" s="12" t="str">
        <f>IFERROR(__xludf.DUMMYFUNCTION("TEXTJOIN(""; "", TRUE, FILTER(CID!B12641:B14794, REGEXMATCH(CID!D12641:D14794, TEXTJOIN(""|"", TRUE, SPLIT(A12641, "";"")))))"),"#N/A")</f>
        <v>#N/A</v>
      </c>
    </row>
    <row r="12642">
      <c r="A12642" s="12" t="str">
        <f>IFERROR(__xludf.DUMMYFUNCTION("TEXTJOIN("";"", TRUE, FILTER(CID!$B$2:$B$14794, CID!B12642=CID!$D$2:$D$14794))"),"#N/A")</f>
        <v>#N/A</v>
      </c>
      <c r="B12642" s="12" t="str">
        <f>IFERROR(__xludf.DUMMYFUNCTION("TEXTJOIN(""; "", TRUE, FILTER(CID!B12642:B14794, REGEXMATCH(CID!D12642:D14794, TEXTJOIN(""|"", TRUE, SPLIT(A12642, "";"")))))"),"#N/A")</f>
        <v>#N/A</v>
      </c>
    </row>
    <row r="12643">
      <c r="A12643" s="12" t="str">
        <f>IFERROR(__xludf.DUMMYFUNCTION("TEXTJOIN("";"", TRUE, FILTER(CID!$B$2:$B$14794, CID!B12643=CID!$D$2:$D$14794))"),"#N/A")</f>
        <v>#N/A</v>
      </c>
      <c r="B12643" s="12" t="str">
        <f>IFERROR(__xludf.DUMMYFUNCTION("TEXTJOIN(""; "", TRUE, FILTER(CID!B12643:B14794, REGEXMATCH(CID!D12643:D14794, TEXTJOIN(""|"", TRUE, SPLIT(A12643, "";"")))))"),"#N/A")</f>
        <v>#N/A</v>
      </c>
    </row>
    <row r="12644">
      <c r="A12644" s="12" t="str">
        <f>IFERROR(__xludf.DUMMYFUNCTION("TEXTJOIN("";"", TRUE, FILTER(CID!$B$2:$B$14794, CID!B12644=CID!$D$2:$D$14794))"),"#N/A")</f>
        <v>#N/A</v>
      </c>
      <c r="B12644" s="12" t="str">
        <f>IFERROR(__xludf.DUMMYFUNCTION("TEXTJOIN(""; "", TRUE, FILTER(CID!B12644:B14794, REGEXMATCH(CID!D12644:D14794, TEXTJOIN(""|"", TRUE, SPLIT(A12644, "";"")))))"),"#N/A")</f>
        <v>#N/A</v>
      </c>
    </row>
    <row r="12645">
      <c r="A12645" s="12" t="str">
        <f>IFERROR(__xludf.DUMMYFUNCTION("TEXTJOIN("";"", TRUE, FILTER(CID!$B$2:$B$14794, CID!B12645=CID!$D$2:$D$14794))"),"#N/A")</f>
        <v>#N/A</v>
      </c>
      <c r="B12645" s="12" t="str">
        <f>IFERROR(__xludf.DUMMYFUNCTION("TEXTJOIN(""; "", TRUE, FILTER(CID!B12645:B14794, REGEXMATCH(CID!D12645:D14794, TEXTJOIN(""|"", TRUE, SPLIT(A12645, "";"")))))"),"#N/A")</f>
        <v>#N/A</v>
      </c>
    </row>
    <row r="12646">
      <c r="A12646" s="12" t="str">
        <f>IFERROR(__xludf.DUMMYFUNCTION("TEXTJOIN("";"", TRUE, FILTER(CID!$B$2:$B$14794, CID!B12646=CID!$D$2:$D$14794))"),"#N/A")</f>
        <v>#N/A</v>
      </c>
      <c r="B12646" s="12" t="str">
        <f>IFERROR(__xludf.DUMMYFUNCTION("TEXTJOIN(""; "", TRUE, FILTER(CID!B12646:B14794, REGEXMATCH(CID!D12646:D14794, TEXTJOIN(""|"", TRUE, SPLIT(A12646, "";"")))))"),"#N/A")</f>
        <v>#N/A</v>
      </c>
    </row>
    <row r="12647">
      <c r="A12647" s="12" t="str">
        <f>IFERROR(__xludf.DUMMYFUNCTION("TEXTJOIN("";"", TRUE, FILTER(CID!$B$2:$B$14794, CID!B12647=CID!$D$2:$D$14794))"),"#N/A")</f>
        <v>#N/A</v>
      </c>
      <c r="B12647" s="12" t="str">
        <f>IFERROR(__xludf.DUMMYFUNCTION("TEXTJOIN(""; "", TRUE, FILTER(CID!B12647:B14794, REGEXMATCH(CID!D12647:D14794, TEXTJOIN(""|"", TRUE, SPLIT(A12647, "";"")))))"),"#N/A")</f>
        <v>#N/A</v>
      </c>
    </row>
    <row r="12648">
      <c r="A12648" s="12" t="str">
        <f>IFERROR(__xludf.DUMMYFUNCTION("TEXTJOIN("";"", TRUE, FILTER(CID!$B$2:$B$14794, CID!B12648=CID!$D$2:$D$14794))"),"#N/A")</f>
        <v>#N/A</v>
      </c>
      <c r="B12648" s="12" t="str">
        <f>IFERROR(__xludf.DUMMYFUNCTION("TEXTJOIN(""; "", TRUE, FILTER(CID!B12648:B14794, REGEXMATCH(CID!D12648:D14794, TEXTJOIN(""|"", TRUE, SPLIT(A12648, "";"")))))"),"#N/A")</f>
        <v>#N/A</v>
      </c>
    </row>
    <row r="12649">
      <c r="A12649" s="12" t="str">
        <f>IFERROR(__xludf.DUMMYFUNCTION("TEXTJOIN("";"", TRUE, FILTER(CID!$B$2:$B$14794, CID!B12649=CID!$D$2:$D$14794))"),"#N/A")</f>
        <v>#N/A</v>
      </c>
      <c r="B12649" s="12" t="str">
        <f>IFERROR(__xludf.DUMMYFUNCTION("TEXTJOIN(""; "", TRUE, FILTER(CID!B12649:B14794, REGEXMATCH(CID!D12649:D14794, TEXTJOIN(""|"", TRUE, SPLIT(A12649, "";"")))))"),"#N/A")</f>
        <v>#N/A</v>
      </c>
    </row>
    <row r="12650">
      <c r="A12650" s="12" t="str">
        <f>IFERROR(__xludf.DUMMYFUNCTION("TEXTJOIN("";"", TRUE, FILTER(CID!$B$2:$B$14794, CID!B12650=CID!$D$2:$D$14794))"),"#N/A")</f>
        <v>#N/A</v>
      </c>
      <c r="B12650" s="12" t="str">
        <f>IFERROR(__xludf.DUMMYFUNCTION("TEXTJOIN(""; "", TRUE, FILTER(CID!B12650:B14794, REGEXMATCH(CID!D12650:D14794, TEXTJOIN(""|"", TRUE, SPLIT(A12650, "";"")))))"),"#N/A")</f>
        <v>#N/A</v>
      </c>
    </row>
    <row r="12651">
      <c r="A12651" s="12" t="str">
        <f>IFERROR(__xludf.DUMMYFUNCTION("TEXTJOIN("";"", TRUE, FILTER(CID!$B$2:$B$14794, CID!B12651=CID!$D$2:$D$14794))"),"#N/A")</f>
        <v>#N/A</v>
      </c>
      <c r="B12651" s="12" t="str">
        <f>IFERROR(__xludf.DUMMYFUNCTION("TEXTJOIN(""; "", TRUE, FILTER(CID!B12651:B14794, REGEXMATCH(CID!D12651:D14794, TEXTJOIN(""|"", TRUE, SPLIT(A12651, "";"")))))"),"#N/A")</f>
        <v>#N/A</v>
      </c>
    </row>
    <row r="12652">
      <c r="A12652" s="12" t="str">
        <f>IFERROR(__xludf.DUMMYFUNCTION("TEXTJOIN("";"", TRUE, FILTER(CID!$B$2:$B$14794, CID!B12652=CID!$D$2:$D$14794))"),"#N/A")</f>
        <v>#N/A</v>
      </c>
      <c r="B12652" s="12" t="str">
        <f>IFERROR(__xludf.DUMMYFUNCTION("TEXTJOIN(""; "", TRUE, FILTER(CID!B12652:B14794, REGEXMATCH(CID!D12652:D14794, TEXTJOIN(""|"", TRUE, SPLIT(A12652, "";"")))))"),"#N/A")</f>
        <v>#N/A</v>
      </c>
    </row>
    <row r="12653">
      <c r="A12653" s="12" t="str">
        <f>IFERROR(__xludf.DUMMYFUNCTION("TEXTJOIN("";"", TRUE, FILTER(CID!$B$2:$B$14794, CID!B12653=CID!$D$2:$D$14794))"),"#N/A")</f>
        <v>#N/A</v>
      </c>
      <c r="B12653" s="12" t="str">
        <f>IFERROR(__xludf.DUMMYFUNCTION("TEXTJOIN(""; "", TRUE, FILTER(CID!B12653:B14794, REGEXMATCH(CID!D12653:D14794, TEXTJOIN(""|"", TRUE, SPLIT(A12653, "";"")))))"),"#N/A")</f>
        <v>#N/A</v>
      </c>
    </row>
    <row r="12654">
      <c r="A12654" s="12" t="str">
        <f>IFERROR(__xludf.DUMMYFUNCTION("TEXTJOIN("";"", TRUE, FILTER(CID!$B$2:$B$14794, CID!B12654=CID!$D$2:$D$14794))"),"#N/A")</f>
        <v>#N/A</v>
      </c>
      <c r="B12654" s="12" t="str">
        <f>IFERROR(__xludf.DUMMYFUNCTION("TEXTJOIN(""; "", TRUE, FILTER(CID!B12654:B14794, REGEXMATCH(CID!D12654:D14794, TEXTJOIN(""|"", TRUE, SPLIT(A12654, "";"")))))"),"#N/A")</f>
        <v>#N/A</v>
      </c>
    </row>
    <row r="12655">
      <c r="A12655" s="12" t="str">
        <f>IFERROR(__xludf.DUMMYFUNCTION("TEXTJOIN("";"", TRUE, FILTER(CID!$B$2:$B$14794, CID!B12655=CID!$D$2:$D$14794))"),"#N/A")</f>
        <v>#N/A</v>
      </c>
      <c r="B12655" s="12" t="str">
        <f>IFERROR(__xludf.DUMMYFUNCTION("TEXTJOIN(""; "", TRUE, FILTER(CID!B12655:B14794, REGEXMATCH(CID!D12655:D14794, TEXTJOIN(""|"", TRUE, SPLIT(A12655, "";"")))))"),"#N/A")</f>
        <v>#N/A</v>
      </c>
    </row>
    <row r="12656">
      <c r="A12656" s="12" t="str">
        <f>IFERROR(__xludf.DUMMYFUNCTION("TEXTJOIN("";"", TRUE, FILTER(CID!$B$2:$B$14794, CID!B12656=CID!$D$2:$D$14794))"),"#N/A")</f>
        <v>#N/A</v>
      </c>
      <c r="B12656" s="12" t="str">
        <f>IFERROR(__xludf.DUMMYFUNCTION("TEXTJOIN(""; "", TRUE, FILTER(CID!B12656:B14794, REGEXMATCH(CID!D12656:D14794, TEXTJOIN(""|"", TRUE, SPLIT(A12656, "";"")))))"),"#N/A")</f>
        <v>#N/A</v>
      </c>
    </row>
    <row r="12657">
      <c r="A12657" s="12" t="str">
        <f>IFERROR(__xludf.DUMMYFUNCTION("TEXTJOIN("";"", TRUE, FILTER(CID!$B$2:$B$14794, CID!B12657=CID!$D$2:$D$14794))"),"#N/A")</f>
        <v>#N/A</v>
      </c>
      <c r="B12657" s="12" t="str">
        <f>IFERROR(__xludf.DUMMYFUNCTION("TEXTJOIN(""; "", TRUE, FILTER(CID!B12657:B14794, REGEXMATCH(CID!D12657:D14794, TEXTJOIN(""|"", TRUE, SPLIT(A12657, "";"")))))"),"#N/A")</f>
        <v>#N/A</v>
      </c>
    </row>
    <row r="12658">
      <c r="A12658" s="12" t="str">
        <f>IFERROR(__xludf.DUMMYFUNCTION("TEXTJOIN("";"", TRUE, FILTER(CID!$B$2:$B$14794, CID!B12658=CID!$D$2:$D$14794))"),"#N/A")</f>
        <v>#N/A</v>
      </c>
      <c r="B12658" s="12" t="str">
        <f>IFERROR(__xludf.DUMMYFUNCTION("TEXTJOIN(""; "", TRUE, FILTER(CID!B12658:B14794, REGEXMATCH(CID!D12658:D14794, TEXTJOIN(""|"", TRUE, SPLIT(A12658, "";"")))))"),"#N/A")</f>
        <v>#N/A</v>
      </c>
    </row>
    <row r="12659">
      <c r="A12659" s="12" t="str">
        <f>IFERROR(__xludf.DUMMYFUNCTION("TEXTJOIN("";"", TRUE, FILTER(CID!$B$2:$B$14794, CID!B12659=CID!$D$2:$D$14794))"),"#N/A")</f>
        <v>#N/A</v>
      </c>
      <c r="B12659" s="12" t="str">
        <f>IFERROR(__xludf.DUMMYFUNCTION("TEXTJOIN(""; "", TRUE, FILTER(CID!B12659:B14794, REGEXMATCH(CID!D12659:D14794, TEXTJOIN(""|"", TRUE, SPLIT(A12659, "";"")))))"),"#N/A")</f>
        <v>#N/A</v>
      </c>
    </row>
    <row r="12660">
      <c r="A12660" s="12" t="str">
        <f>IFERROR(__xludf.DUMMYFUNCTION("TEXTJOIN("";"", TRUE, FILTER(CID!$B$2:$B$14794, CID!B12660=CID!$D$2:$D$14794))"),"#N/A")</f>
        <v>#N/A</v>
      </c>
      <c r="B12660" s="12" t="str">
        <f>IFERROR(__xludf.DUMMYFUNCTION("TEXTJOIN(""; "", TRUE, FILTER(CID!B12660:B14794, REGEXMATCH(CID!D12660:D14794, TEXTJOIN(""|"", TRUE, SPLIT(A12660, "";"")))))"),"#N/A")</f>
        <v>#N/A</v>
      </c>
    </row>
    <row r="12661">
      <c r="A12661" s="12" t="str">
        <f>IFERROR(__xludf.DUMMYFUNCTION("TEXTJOIN("";"", TRUE, FILTER(CID!$B$2:$B$14794, CID!B12661=CID!$D$2:$D$14794))"),"#N/A")</f>
        <v>#N/A</v>
      </c>
      <c r="B12661" s="12" t="str">
        <f>IFERROR(__xludf.DUMMYFUNCTION("TEXTJOIN(""; "", TRUE, FILTER(CID!B12661:B14794, REGEXMATCH(CID!D12661:D14794, TEXTJOIN(""|"", TRUE, SPLIT(A12661, "";"")))))"),"#N/A")</f>
        <v>#N/A</v>
      </c>
    </row>
    <row r="12662">
      <c r="A12662" s="12" t="str">
        <f>IFERROR(__xludf.DUMMYFUNCTION("TEXTJOIN("";"", TRUE, FILTER(CID!$B$2:$B$14794, CID!B12662=CID!$D$2:$D$14794))"),"#N/A")</f>
        <v>#N/A</v>
      </c>
      <c r="B12662" s="12" t="str">
        <f>IFERROR(__xludf.DUMMYFUNCTION("TEXTJOIN(""; "", TRUE, FILTER(CID!B12662:B14794, REGEXMATCH(CID!D12662:D14794, TEXTJOIN(""|"", TRUE, SPLIT(A12662, "";"")))))"),"#N/A")</f>
        <v>#N/A</v>
      </c>
    </row>
    <row r="12663">
      <c r="A12663" s="12" t="str">
        <f>IFERROR(__xludf.DUMMYFUNCTION("TEXTJOIN("";"", TRUE, FILTER(CID!$B$2:$B$14794, CID!B12663=CID!$D$2:$D$14794))"),"#N/A")</f>
        <v>#N/A</v>
      </c>
      <c r="B12663" s="12" t="str">
        <f>IFERROR(__xludf.DUMMYFUNCTION("TEXTJOIN(""; "", TRUE, FILTER(CID!B12663:B14794, REGEXMATCH(CID!D12663:D14794, TEXTJOIN(""|"", TRUE, SPLIT(A12663, "";"")))))"),"#N/A")</f>
        <v>#N/A</v>
      </c>
    </row>
    <row r="12664">
      <c r="A12664" s="12" t="str">
        <f>IFERROR(__xludf.DUMMYFUNCTION("TEXTJOIN("";"", TRUE, FILTER(CID!$B$2:$B$14794, CID!B12664=CID!$D$2:$D$14794))"),"#N/A")</f>
        <v>#N/A</v>
      </c>
      <c r="B12664" s="12" t="str">
        <f>IFERROR(__xludf.DUMMYFUNCTION("TEXTJOIN(""; "", TRUE, FILTER(CID!B12664:B14794, REGEXMATCH(CID!D12664:D14794, TEXTJOIN(""|"", TRUE, SPLIT(A12664, "";"")))))"),"#N/A")</f>
        <v>#N/A</v>
      </c>
    </row>
    <row r="12665">
      <c r="A12665" s="12" t="str">
        <f>IFERROR(__xludf.DUMMYFUNCTION("TEXTJOIN("";"", TRUE, FILTER(CID!$B$2:$B$14794, CID!B12665=CID!$D$2:$D$14794))"),"#N/A")</f>
        <v>#N/A</v>
      </c>
      <c r="B12665" s="12" t="str">
        <f>IFERROR(__xludf.DUMMYFUNCTION("TEXTJOIN(""; "", TRUE, FILTER(CID!B12665:B14794, REGEXMATCH(CID!D12665:D14794, TEXTJOIN(""|"", TRUE, SPLIT(A12665, "";"")))))"),"#N/A")</f>
        <v>#N/A</v>
      </c>
    </row>
    <row r="12666">
      <c r="A12666" s="12" t="str">
        <f>IFERROR(__xludf.DUMMYFUNCTION("TEXTJOIN("";"", TRUE, FILTER(CID!$B$2:$B$14794, CID!B12666=CID!$D$2:$D$14794))"),"#N/A")</f>
        <v>#N/A</v>
      </c>
      <c r="B12666" s="12" t="str">
        <f>IFERROR(__xludf.DUMMYFUNCTION("TEXTJOIN(""; "", TRUE, FILTER(CID!B12666:B14794, REGEXMATCH(CID!D12666:D14794, TEXTJOIN(""|"", TRUE, SPLIT(A12666, "";"")))))"),"#N/A")</f>
        <v>#N/A</v>
      </c>
    </row>
    <row r="12667">
      <c r="A12667" s="12" t="str">
        <f>IFERROR(__xludf.DUMMYFUNCTION("TEXTJOIN("";"", TRUE, FILTER(CID!$B$2:$B$14794, CID!B12667=CID!$D$2:$D$14794))"),"#N/A")</f>
        <v>#N/A</v>
      </c>
      <c r="B12667" s="12" t="str">
        <f>IFERROR(__xludf.DUMMYFUNCTION("TEXTJOIN(""; "", TRUE, FILTER(CID!B12667:B14794, REGEXMATCH(CID!D12667:D14794, TEXTJOIN(""|"", TRUE, SPLIT(A12667, "";"")))))"),"#N/A")</f>
        <v>#N/A</v>
      </c>
    </row>
    <row r="12668">
      <c r="A12668" s="12" t="str">
        <f>IFERROR(__xludf.DUMMYFUNCTION("TEXTJOIN("";"", TRUE, FILTER(CID!$B$2:$B$14794, CID!B12668=CID!$D$2:$D$14794))"),"#N/A")</f>
        <v>#N/A</v>
      </c>
      <c r="B12668" s="12" t="str">
        <f>IFERROR(__xludf.DUMMYFUNCTION("TEXTJOIN(""; "", TRUE, FILTER(CID!B12668:B14794, REGEXMATCH(CID!D12668:D14794, TEXTJOIN(""|"", TRUE, SPLIT(A12668, "";"")))))"),"#N/A")</f>
        <v>#N/A</v>
      </c>
    </row>
    <row r="12669">
      <c r="A12669" s="12" t="str">
        <f>IFERROR(__xludf.DUMMYFUNCTION("TEXTJOIN("";"", TRUE, FILTER(CID!$B$2:$B$14794, CID!B12669=CID!$D$2:$D$14794))"),"#N/A")</f>
        <v>#N/A</v>
      </c>
      <c r="B12669" s="12" t="str">
        <f>IFERROR(__xludf.DUMMYFUNCTION("TEXTJOIN(""; "", TRUE, FILTER(CID!B12669:B14794, REGEXMATCH(CID!D12669:D14794, TEXTJOIN(""|"", TRUE, SPLIT(A12669, "";"")))))"),"#N/A")</f>
        <v>#N/A</v>
      </c>
    </row>
    <row r="12670">
      <c r="A12670" s="12" t="str">
        <f>IFERROR(__xludf.DUMMYFUNCTION("TEXTJOIN("";"", TRUE, FILTER(CID!$B$2:$B$14794, CID!B12670=CID!$D$2:$D$14794))"),"#N/A")</f>
        <v>#N/A</v>
      </c>
      <c r="B12670" s="12" t="str">
        <f>IFERROR(__xludf.DUMMYFUNCTION("TEXTJOIN(""; "", TRUE, FILTER(CID!B12670:B14794, REGEXMATCH(CID!D12670:D14794, TEXTJOIN(""|"", TRUE, SPLIT(A12670, "";"")))))"),"#N/A")</f>
        <v>#N/A</v>
      </c>
    </row>
    <row r="12671">
      <c r="A12671" s="12" t="str">
        <f>IFERROR(__xludf.DUMMYFUNCTION("TEXTJOIN("";"", TRUE, FILTER(CID!$B$2:$B$14794, CID!B12671=CID!$D$2:$D$14794))"),"#N/A")</f>
        <v>#N/A</v>
      </c>
      <c r="B12671" s="12" t="str">
        <f>IFERROR(__xludf.DUMMYFUNCTION("TEXTJOIN(""; "", TRUE, FILTER(CID!B12671:B14794, REGEXMATCH(CID!D12671:D14794, TEXTJOIN(""|"", TRUE, SPLIT(A12671, "";"")))))"),"#N/A")</f>
        <v>#N/A</v>
      </c>
    </row>
    <row r="12672">
      <c r="A12672" s="12" t="str">
        <f>IFERROR(__xludf.DUMMYFUNCTION("TEXTJOIN("";"", TRUE, FILTER(CID!$B$2:$B$14794, CID!B12672=CID!$D$2:$D$14794))"),"#N/A")</f>
        <v>#N/A</v>
      </c>
      <c r="B12672" s="12" t="str">
        <f>IFERROR(__xludf.DUMMYFUNCTION("TEXTJOIN(""; "", TRUE, FILTER(CID!B12672:B14794, REGEXMATCH(CID!D12672:D14794, TEXTJOIN(""|"", TRUE, SPLIT(A12672, "";"")))))"),"#N/A")</f>
        <v>#N/A</v>
      </c>
    </row>
    <row r="12673">
      <c r="A12673" s="12" t="str">
        <f>IFERROR(__xludf.DUMMYFUNCTION("TEXTJOIN("";"", TRUE, FILTER(CID!$B$2:$B$14794, CID!B12673=CID!$D$2:$D$14794))"),"#N/A")</f>
        <v>#N/A</v>
      </c>
      <c r="B12673" s="12" t="str">
        <f>IFERROR(__xludf.DUMMYFUNCTION("TEXTJOIN(""; "", TRUE, FILTER(CID!B12673:B14794, REGEXMATCH(CID!D12673:D14794, TEXTJOIN(""|"", TRUE, SPLIT(A12673, "";"")))))"),"#N/A")</f>
        <v>#N/A</v>
      </c>
    </row>
    <row r="12674">
      <c r="A12674" s="12" t="str">
        <f>IFERROR(__xludf.DUMMYFUNCTION("TEXTJOIN("";"", TRUE, FILTER(CID!$B$2:$B$14794, CID!B12674=CID!$D$2:$D$14794))"),"#N/A")</f>
        <v>#N/A</v>
      </c>
      <c r="B12674" s="12" t="str">
        <f>IFERROR(__xludf.DUMMYFUNCTION("TEXTJOIN(""; "", TRUE, FILTER(CID!B12674:B14794, REGEXMATCH(CID!D12674:D14794, TEXTJOIN(""|"", TRUE, SPLIT(A12674, "";"")))))"),"#N/A")</f>
        <v>#N/A</v>
      </c>
    </row>
    <row r="12675">
      <c r="A12675" s="12" t="str">
        <f>IFERROR(__xludf.DUMMYFUNCTION("TEXTJOIN("";"", TRUE, FILTER(CID!$B$2:$B$14794, CID!B12675=CID!$D$2:$D$14794))"),"#N/A")</f>
        <v>#N/A</v>
      </c>
      <c r="B12675" s="12" t="str">
        <f>IFERROR(__xludf.DUMMYFUNCTION("TEXTJOIN(""; "", TRUE, FILTER(CID!B12675:B14794, REGEXMATCH(CID!D12675:D14794, TEXTJOIN(""|"", TRUE, SPLIT(A12675, "";"")))))"),"#N/A")</f>
        <v>#N/A</v>
      </c>
    </row>
    <row r="12676">
      <c r="A12676" s="12" t="str">
        <f>IFERROR(__xludf.DUMMYFUNCTION("TEXTJOIN("";"", TRUE, FILTER(CID!$B$2:$B$14794, CID!B12676=CID!$D$2:$D$14794))"),"#N/A")</f>
        <v>#N/A</v>
      </c>
      <c r="B12676" s="12" t="str">
        <f>IFERROR(__xludf.DUMMYFUNCTION("TEXTJOIN(""; "", TRUE, FILTER(CID!B12676:B14794, REGEXMATCH(CID!D12676:D14794, TEXTJOIN(""|"", TRUE, SPLIT(A12676, "";"")))))"),"#N/A")</f>
        <v>#N/A</v>
      </c>
    </row>
    <row r="12677">
      <c r="A12677" s="12" t="str">
        <f>IFERROR(__xludf.DUMMYFUNCTION("TEXTJOIN("";"", TRUE, FILTER(CID!$B$2:$B$14794, CID!B12677=CID!$D$2:$D$14794))"),"#N/A")</f>
        <v>#N/A</v>
      </c>
      <c r="B12677" s="12" t="str">
        <f>IFERROR(__xludf.DUMMYFUNCTION("TEXTJOIN(""; "", TRUE, FILTER(CID!B12677:B14794, REGEXMATCH(CID!D12677:D14794, TEXTJOIN(""|"", TRUE, SPLIT(A12677, "";"")))))"),"#N/A")</f>
        <v>#N/A</v>
      </c>
    </row>
    <row r="12678">
      <c r="A12678" s="12" t="str">
        <f>IFERROR(__xludf.DUMMYFUNCTION("TEXTJOIN("";"", TRUE, FILTER(CID!$B$2:$B$14794, CID!B12678=CID!$D$2:$D$14794))"),"#N/A")</f>
        <v>#N/A</v>
      </c>
      <c r="B12678" s="12" t="str">
        <f>IFERROR(__xludf.DUMMYFUNCTION("TEXTJOIN(""; "", TRUE, FILTER(CID!B12678:B14794, REGEXMATCH(CID!D12678:D14794, TEXTJOIN(""|"", TRUE, SPLIT(A12678, "";"")))))"),"#N/A")</f>
        <v>#N/A</v>
      </c>
    </row>
    <row r="12679">
      <c r="A12679" s="12" t="str">
        <f>IFERROR(__xludf.DUMMYFUNCTION("TEXTJOIN("";"", TRUE, FILTER(CID!$B$2:$B$14794, CID!B12679=CID!$D$2:$D$14794))"),"#N/A")</f>
        <v>#N/A</v>
      </c>
      <c r="B12679" s="12" t="str">
        <f>IFERROR(__xludf.DUMMYFUNCTION("TEXTJOIN(""; "", TRUE, FILTER(CID!B12679:B14794, REGEXMATCH(CID!D12679:D14794, TEXTJOIN(""|"", TRUE, SPLIT(A12679, "";"")))))"),"#N/A")</f>
        <v>#N/A</v>
      </c>
    </row>
    <row r="12680">
      <c r="A12680" s="12" t="str">
        <f>IFERROR(__xludf.DUMMYFUNCTION("TEXTJOIN("";"", TRUE, FILTER(CID!$B$2:$B$14794, CID!B12680=CID!$D$2:$D$14794))"),"#N/A")</f>
        <v>#N/A</v>
      </c>
      <c r="B12680" s="12" t="str">
        <f>IFERROR(__xludf.DUMMYFUNCTION("TEXTJOIN(""; "", TRUE, FILTER(CID!B12680:B14794, REGEXMATCH(CID!D12680:D14794, TEXTJOIN(""|"", TRUE, SPLIT(A12680, "";"")))))"),"#N/A")</f>
        <v>#N/A</v>
      </c>
    </row>
    <row r="12681">
      <c r="A12681" s="12" t="str">
        <f>IFERROR(__xludf.DUMMYFUNCTION("TEXTJOIN("";"", TRUE, FILTER(CID!$B$2:$B$14794, CID!B12681=CID!$D$2:$D$14794))"),"#N/A")</f>
        <v>#N/A</v>
      </c>
      <c r="B12681" s="12" t="str">
        <f>IFERROR(__xludf.DUMMYFUNCTION("TEXTJOIN(""; "", TRUE, FILTER(CID!B12681:B14794, REGEXMATCH(CID!D12681:D14794, TEXTJOIN(""|"", TRUE, SPLIT(A12681, "";"")))))"),"#N/A")</f>
        <v>#N/A</v>
      </c>
    </row>
    <row r="12682">
      <c r="A12682" s="12" t="str">
        <f>IFERROR(__xludf.DUMMYFUNCTION("TEXTJOIN("";"", TRUE, FILTER(CID!$B$2:$B$14794, CID!B12682=CID!$D$2:$D$14794))"),"#N/A")</f>
        <v>#N/A</v>
      </c>
      <c r="B12682" s="12" t="str">
        <f>IFERROR(__xludf.DUMMYFUNCTION("TEXTJOIN(""; "", TRUE, FILTER(CID!B12682:B14794, REGEXMATCH(CID!D12682:D14794, TEXTJOIN(""|"", TRUE, SPLIT(A12682, "";"")))))"),"#N/A")</f>
        <v>#N/A</v>
      </c>
    </row>
    <row r="12683">
      <c r="A12683" s="12" t="str">
        <f>IFERROR(__xludf.DUMMYFUNCTION("TEXTJOIN("";"", TRUE, FILTER(CID!$B$2:$B$14794, CID!B12683=CID!$D$2:$D$14794))"),"#N/A")</f>
        <v>#N/A</v>
      </c>
      <c r="B12683" s="12" t="str">
        <f>IFERROR(__xludf.DUMMYFUNCTION("TEXTJOIN(""; "", TRUE, FILTER(CID!B12683:B14794, REGEXMATCH(CID!D12683:D14794, TEXTJOIN(""|"", TRUE, SPLIT(A12683, "";"")))))"),"#N/A")</f>
        <v>#N/A</v>
      </c>
    </row>
    <row r="12684">
      <c r="A12684" s="12" t="str">
        <f>IFERROR(__xludf.DUMMYFUNCTION("TEXTJOIN("";"", TRUE, FILTER(CID!$B$2:$B$14794, CID!B12684=CID!$D$2:$D$14794))"),"#N/A")</f>
        <v>#N/A</v>
      </c>
      <c r="B12684" s="12" t="str">
        <f>IFERROR(__xludf.DUMMYFUNCTION("TEXTJOIN(""; "", TRUE, FILTER(CID!B12684:B14794, REGEXMATCH(CID!D12684:D14794, TEXTJOIN(""|"", TRUE, SPLIT(A12684, "";"")))))"),"#N/A")</f>
        <v>#N/A</v>
      </c>
    </row>
    <row r="12685">
      <c r="A12685" s="12" t="str">
        <f>IFERROR(__xludf.DUMMYFUNCTION("TEXTJOIN("";"", TRUE, FILTER(CID!$B$2:$B$14794, CID!B12685=CID!$D$2:$D$14794))"),"#N/A")</f>
        <v>#N/A</v>
      </c>
      <c r="B12685" s="12" t="str">
        <f>IFERROR(__xludf.DUMMYFUNCTION("TEXTJOIN(""; "", TRUE, FILTER(CID!B12685:B14794, REGEXMATCH(CID!D12685:D14794, TEXTJOIN(""|"", TRUE, SPLIT(A12685, "";"")))))"),"#N/A")</f>
        <v>#N/A</v>
      </c>
    </row>
    <row r="12686">
      <c r="A12686" s="12" t="str">
        <f>IFERROR(__xludf.DUMMYFUNCTION("TEXTJOIN("";"", TRUE, FILTER(CID!$B$2:$B$14794, CID!B12686=CID!$D$2:$D$14794))"),"#N/A")</f>
        <v>#N/A</v>
      </c>
      <c r="B12686" s="12" t="str">
        <f>IFERROR(__xludf.DUMMYFUNCTION("TEXTJOIN(""; "", TRUE, FILTER(CID!B12686:B14794, REGEXMATCH(CID!D12686:D14794, TEXTJOIN(""|"", TRUE, SPLIT(A12686, "";"")))))"),"#N/A")</f>
        <v>#N/A</v>
      </c>
    </row>
    <row r="12687">
      <c r="A12687" s="12" t="str">
        <f>IFERROR(__xludf.DUMMYFUNCTION("TEXTJOIN("";"", TRUE, FILTER(CID!$B$2:$B$14794, CID!B12687=CID!$D$2:$D$14794))"),"#N/A")</f>
        <v>#N/A</v>
      </c>
      <c r="B12687" s="12" t="str">
        <f>IFERROR(__xludf.DUMMYFUNCTION("TEXTJOIN(""; "", TRUE, FILTER(CID!B12687:B14794, REGEXMATCH(CID!D12687:D14794, TEXTJOIN(""|"", TRUE, SPLIT(A12687, "";"")))))"),"#N/A")</f>
        <v>#N/A</v>
      </c>
    </row>
    <row r="12688">
      <c r="A12688" s="12" t="str">
        <f>IFERROR(__xludf.DUMMYFUNCTION("TEXTJOIN("";"", TRUE, FILTER(CID!$B$2:$B$14794, CID!B12688=CID!$D$2:$D$14794))"),"#N/A")</f>
        <v>#N/A</v>
      </c>
      <c r="B12688" s="12" t="str">
        <f>IFERROR(__xludf.DUMMYFUNCTION("TEXTJOIN(""; "", TRUE, FILTER(CID!B12688:B14794, REGEXMATCH(CID!D12688:D14794, TEXTJOIN(""|"", TRUE, SPLIT(A12688, "";"")))))"),"#N/A")</f>
        <v>#N/A</v>
      </c>
    </row>
    <row r="12689">
      <c r="A12689" s="12" t="str">
        <f>IFERROR(__xludf.DUMMYFUNCTION("TEXTJOIN("";"", TRUE, FILTER(CID!$B$2:$B$14794, CID!B12689=CID!$D$2:$D$14794))"),"#N/A")</f>
        <v>#N/A</v>
      </c>
      <c r="B12689" s="12" t="str">
        <f>IFERROR(__xludf.DUMMYFUNCTION("TEXTJOIN(""; "", TRUE, FILTER(CID!B12689:B14794, REGEXMATCH(CID!D12689:D14794, TEXTJOIN(""|"", TRUE, SPLIT(A12689, "";"")))))"),"#N/A")</f>
        <v>#N/A</v>
      </c>
    </row>
    <row r="12690">
      <c r="A12690" s="12" t="str">
        <f>IFERROR(__xludf.DUMMYFUNCTION("TEXTJOIN("";"", TRUE, FILTER(CID!$B$2:$B$14794, CID!B12690=CID!$D$2:$D$14794))"),"#N/A")</f>
        <v>#N/A</v>
      </c>
      <c r="B12690" s="12" t="str">
        <f>IFERROR(__xludf.DUMMYFUNCTION("TEXTJOIN(""; "", TRUE, FILTER(CID!B12690:B14794, REGEXMATCH(CID!D12690:D14794, TEXTJOIN(""|"", TRUE, SPLIT(A12690, "";"")))))"),"#N/A")</f>
        <v>#N/A</v>
      </c>
    </row>
    <row r="12691">
      <c r="A12691" s="12" t="str">
        <f>IFERROR(__xludf.DUMMYFUNCTION("TEXTJOIN("";"", TRUE, FILTER(CID!$B$2:$B$14794, CID!B12691=CID!$D$2:$D$14794))"),"#N/A")</f>
        <v>#N/A</v>
      </c>
      <c r="B12691" s="12" t="str">
        <f>IFERROR(__xludf.DUMMYFUNCTION("TEXTJOIN(""; "", TRUE, FILTER(CID!B12691:B14794, REGEXMATCH(CID!D12691:D14794, TEXTJOIN(""|"", TRUE, SPLIT(A12691, "";"")))))"),"#N/A")</f>
        <v>#N/A</v>
      </c>
    </row>
    <row r="12692">
      <c r="A12692" s="12" t="str">
        <f>IFERROR(__xludf.DUMMYFUNCTION("TEXTJOIN("";"", TRUE, FILTER(CID!$B$2:$B$14794, CID!B12692=CID!$D$2:$D$14794))"),"#N/A")</f>
        <v>#N/A</v>
      </c>
      <c r="B12692" s="12" t="str">
        <f>IFERROR(__xludf.DUMMYFUNCTION("TEXTJOIN(""; "", TRUE, FILTER(CID!B12692:B14794, REGEXMATCH(CID!D12692:D14794, TEXTJOIN(""|"", TRUE, SPLIT(A12692, "";"")))))"),"#N/A")</f>
        <v>#N/A</v>
      </c>
    </row>
    <row r="12693">
      <c r="A12693" s="12" t="str">
        <f>IFERROR(__xludf.DUMMYFUNCTION("TEXTJOIN("";"", TRUE, FILTER(CID!$B$2:$B$14794, CID!B12693=CID!$D$2:$D$14794))"),"#N/A")</f>
        <v>#N/A</v>
      </c>
      <c r="B12693" s="12" t="str">
        <f>IFERROR(__xludf.DUMMYFUNCTION("TEXTJOIN(""; "", TRUE, FILTER(CID!B12693:B14794, REGEXMATCH(CID!D12693:D14794, TEXTJOIN(""|"", TRUE, SPLIT(A12693, "";"")))))"),"#N/A")</f>
        <v>#N/A</v>
      </c>
    </row>
    <row r="12694">
      <c r="A12694" s="12" t="str">
        <f>IFERROR(__xludf.DUMMYFUNCTION("TEXTJOIN("";"", TRUE, FILTER(CID!$B$2:$B$14794, CID!B12694=CID!$D$2:$D$14794))"),"#N/A")</f>
        <v>#N/A</v>
      </c>
      <c r="B12694" s="12" t="str">
        <f>IFERROR(__xludf.DUMMYFUNCTION("TEXTJOIN(""; "", TRUE, FILTER(CID!B12694:B14794, REGEXMATCH(CID!D12694:D14794, TEXTJOIN(""|"", TRUE, SPLIT(A12694, "";"")))))"),"#N/A")</f>
        <v>#N/A</v>
      </c>
    </row>
    <row r="12695">
      <c r="A12695" s="12" t="str">
        <f>IFERROR(__xludf.DUMMYFUNCTION("TEXTJOIN("";"", TRUE, FILTER(CID!$B$2:$B$14794, CID!B12695=CID!$D$2:$D$14794))"),"#N/A")</f>
        <v>#N/A</v>
      </c>
      <c r="B12695" s="12" t="str">
        <f>IFERROR(__xludf.DUMMYFUNCTION("TEXTJOIN(""; "", TRUE, FILTER(CID!B12695:B14794, REGEXMATCH(CID!D12695:D14794, TEXTJOIN(""|"", TRUE, SPLIT(A12695, "";"")))))"),"#N/A")</f>
        <v>#N/A</v>
      </c>
    </row>
    <row r="12696">
      <c r="A12696" s="12" t="str">
        <f>IFERROR(__xludf.DUMMYFUNCTION("TEXTJOIN("";"", TRUE, FILTER(CID!$B$2:$B$14794, CID!B12696=CID!$D$2:$D$14794))"),"#N/A")</f>
        <v>#N/A</v>
      </c>
      <c r="B12696" s="12" t="str">
        <f>IFERROR(__xludf.DUMMYFUNCTION("TEXTJOIN(""; "", TRUE, FILTER(CID!B12696:B14794, REGEXMATCH(CID!D12696:D14794, TEXTJOIN(""|"", TRUE, SPLIT(A12696, "";"")))))"),"#N/A")</f>
        <v>#N/A</v>
      </c>
    </row>
    <row r="12697">
      <c r="A12697" s="12" t="str">
        <f>IFERROR(__xludf.DUMMYFUNCTION("TEXTJOIN("";"", TRUE, FILTER(CID!$B$2:$B$14794, CID!B12697=CID!$D$2:$D$14794))"),"#N/A")</f>
        <v>#N/A</v>
      </c>
      <c r="B12697" s="12" t="str">
        <f>IFERROR(__xludf.DUMMYFUNCTION("TEXTJOIN(""; "", TRUE, FILTER(CID!B12697:B14794, REGEXMATCH(CID!D12697:D14794, TEXTJOIN(""|"", TRUE, SPLIT(A12697, "";"")))))"),"#N/A")</f>
        <v>#N/A</v>
      </c>
    </row>
    <row r="12698">
      <c r="A12698" s="12" t="str">
        <f>IFERROR(__xludf.DUMMYFUNCTION("TEXTJOIN("";"", TRUE, FILTER(CID!$B$2:$B$14794, CID!B12698=CID!$D$2:$D$14794))"),"#N/A")</f>
        <v>#N/A</v>
      </c>
      <c r="B12698" s="12" t="str">
        <f>IFERROR(__xludf.DUMMYFUNCTION("TEXTJOIN(""; "", TRUE, FILTER(CID!B12698:B14794, REGEXMATCH(CID!D12698:D14794, TEXTJOIN(""|"", TRUE, SPLIT(A12698, "";"")))))"),"#N/A")</f>
        <v>#N/A</v>
      </c>
    </row>
    <row r="12699">
      <c r="A12699" s="12" t="str">
        <f>IFERROR(__xludf.DUMMYFUNCTION("TEXTJOIN("";"", TRUE, FILTER(CID!$B$2:$B$14794, CID!B12699=CID!$D$2:$D$14794))"),"#N/A")</f>
        <v>#N/A</v>
      </c>
      <c r="B12699" s="12" t="str">
        <f>IFERROR(__xludf.DUMMYFUNCTION("TEXTJOIN(""; "", TRUE, FILTER(CID!B12699:B14794, REGEXMATCH(CID!D12699:D14794, TEXTJOIN(""|"", TRUE, SPLIT(A12699, "";"")))))"),"#N/A")</f>
        <v>#N/A</v>
      </c>
    </row>
    <row r="12700">
      <c r="A12700" s="12" t="str">
        <f>IFERROR(__xludf.DUMMYFUNCTION("TEXTJOIN("";"", TRUE, FILTER(CID!$B$2:$B$14794, CID!B12700=CID!$D$2:$D$14794))"),"#N/A")</f>
        <v>#N/A</v>
      </c>
      <c r="B12700" s="12" t="str">
        <f>IFERROR(__xludf.DUMMYFUNCTION("TEXTJOIN(""; "", TRUE, FILTER(CID!B12700:B14794, REGEXMATCH(CID!D12700:D14794, TEXTJOIN(""|"", TRUE, SPLIT(A12700, "";"")))))"),"#N/A")</f>
        <v>#N/A</v>
      </c>
    </row>
    <row r="12701">
      <c r="A12701" s="12" t="str">
        <f>IFERROR(__xludf.DUMMYFUNCTION("TEXTJOIN("";"", TRUE, FILTER(CID!$B$2:$B$14794, CID!B12701=CID!$D$2:$D$14794))"),"#N/A")</f>
        <v>#N/A</v>
      </c>
      <c r="B12701" s="12" t="str">
        <f>IFERROR(__xludf.DUMMYFUNCTION("TEXTJOIN(""; "", TRUE, FILTER(CID!B12701:B14794, REGEXMATCH(CID!D12701:D14794, TEXTJOIN(""|"", TRUE, SPLIT(A12701, "";"")))))"),"#N/A")</f>
        <v>#N/A</v>
      </c>
    </row>
    <row r="12702">
      <c r="A12702" s="12" t="str">
        <f>IFERROR(__xludf.DUMMYFUNCTION("TEXTJOIN("";"", TRUE, FILTER(CID!$B$2:$B$14794, CID!B12702=CID!$D$2:$D$14794))"),"#N/A")</f>
        <v>#N/A</v>
      </c>
      <c r="B12702" s="12" t="str">
        <f>IFERROR(__xludf.DUMMYFUNCTION("TEXTJOIN(""; "", TRUE, FILTER(CID!B12702:B14794, REGEXMATCH(CID!D12702:D14794, TEXTJOIN(""|"", TRUE, SPLIT(A12702, "";"")))))"),"#N/A")</f>
        <v>#N/A</v>
      </c>
    </row>
    <row r="12703">
      <c r="A12703" s="12" t="str">
        <f>IFERROR(__xludf.DUMMYFUNCTION("TEXTJOIN("";"", TRUE, FILTER(CID!$B$2:$B$14794, CID!B12703=CID!$D$2:$D$14794))"),"#N/A")</f>
        <v>#N/A</v>
      </c>
      <c r="B12703" s="12" t="str">
        <f>IFERROR(__xludf.DUMMYFUNCTION("TEXTJOIN(""; "", TRUE, FILTER(CID!B12703:B14794, REGEXMATCH(CID!D12703:D14794, TEXTJOIN(""|"", TRUE, SPLIT(A12703, "";"")))))"),"#N/A")</f>
        <v>#N/A</v>
      </c>
    </row>
    <row r="12704">
      <c r="A12704" s="12" t="str">
        <f>IFERROR(__xludf.DUMMYFUNCTION("TEXTJOIN("";"", TRUE, FILTER(CID!$B$2:$B$14794, CID!B12704=CID!$D$2:$D$14794))"),"#N/A")</f>
        <v>#N/A</v>
      </c>
      <c r="B12704" s="12" t="str">
        <f>IFERROR(__xludf.DUMMYFUNCTION("TEXTJOIN(""; "", TRUE, FILTER(CID!B12704:B14794, REGEXMATCH(CID!D12704:D14794, TEXTJOIN(""|"", TRUE, SPLIT(A12704, "";"")))))"),"#N/A")</f>
        <v>#N/A</v>
      </c>
    </row>
    <row r="12705">
      <c r="A12705" s="12" t="str">
        <f>IFERROR(__xludf.DUMMYFUNCTION("TEXTJOIN("";"", TRUE, FILTER(CID!$B$2:$B$14794, CID!B12705=CID!$D$2:$D$14794))"),"#N/A")</f>
        <v>#N/A</v>
      </c>
      <c r="B12705" s="12" t="str">
        <f>IFERROR(__xludf.DUMMYFUNCTION("TEXTJOIN(""; "", TRUE, FILTER(CID!B12705:B14794, REGEXMATCH(CID!D12705:D14794, TEXTJOIN(""|"", TRUE, SPLIT(A12705, "";"")))))"),"#N/A")</f>
        <v>#N/A</v>
      </c>
    </row>
    <row r="12706">
      <c r="A12706" s="12" t="str">
        <f>IFERROR(__xludf.DUMMYFUNCTION("TEXTJOIN("";"", TRUE, FILTER(CID!$B$2:$B$14794, CID!B12706=CID!$D$2:$D$14794))"),"#N/A")</f>
        <v>#N/A</v>
      </c>
      <c r="B12706" s="12" t="str">
        <f>IFERROR(__xludf.DUMMYFUNCTION("TEXTJOIN(""; "", TRUE, FILTER(CID!B12706:B14794, REGEXMATCH(CID!D12706:D14794, TEXTJOIN(""|"", TRUE, SPLIT(A12706, "";"")))))"),"#N/A")</f>
        <v>#N/A</v>
      </c>
    </row>
    <row r="12707">
      <c r="A12707" s="12" t="str">
        <f>IFERROR(__xludf.DUMMYFUNCTION("TEXTJOIN("";"", TRUE, FILTER(CID!$B$2:$B$14794, CID!B12707=CID!$D$2:$D$14794))"),"#N/A")</f>
        <v>#N/A</v>
      </c>
      <c r="B12707" s="12" t="str">
        <f>IFERROR(__xludf.DUMMYFUNCTION("TEXTJOIN(""; "", TRUE, FILTER(CID!B12707:B14794, REGEXMATCH(CID!D12707:D14794, TEXTJOIN(""|"", TRUE, SPLIT(A12707, "";"")))))"),"#N/A")</f>
        <v>#N/A</v>
      </c>
    </row>
    <row r="12708">
      <c r="A12708" s="12" t="str">
        <f>IFERROR(__xludf.DUMMYFUNCTION("TEXTJOIN("";"", TRUE, FILTER(CID!$B$2:$B$14794, CID!B12708=CID!$D$2:$D$14794))"),"#N/A")</f>
        <v>#N/A</v>
      </c>
      <c r="B12708" s="12" t="str">
        <f>IFERROR(__xludf.DUMMYFUNCTION("TEXTJOIN(""; "", TRUE, FILTER(CID!B12708:B14794, REGEXMATCH(CID!D12708:D14794, TEXTJOIN(""|"", TRUE, SPLIT(A12708, "";"")))))"),"#N/A")</f>
        <v>#N/A</v>
      </c>
    </row>
    <row r="12709">
      <c r="A12709" s="12" t="str">
        <f>IFERROR(__xludf.DUMMYFUNCTION("TEXTJOIN("";"", TRUE, FILTER(CID!$B$2:$B$14794, CID!B12709=CID!$D$2:$D$14794))"),"#N/A")</f>
        <v>#N/A</v>
      </c>
      <c r="B12709" s="12" t="str">
        <f>IFERROR(__xludf.DUMMYFUNCTION("TEXTJOIN(""; "", TRUE, FILTER(CID!B12709:B14794, REGEXMATCH(CID!D12709:D14794, TEXTJOIN(""|"", TRUE, SPLIT(A12709, "";"")))))"),"#N/A")</f>
        <v>#N/A</v>
      </c>
    </row>
    <row r="12710">
      <c r="A12710" s="12" t="str">
        <f>IFERROR(__xludf.DUMMYFUNCTION("TEXTJOIN("";"", TRUE, FILTER(CID!$B$2:$B$14794, CID!B12710=CID!$D$2:$D$14794))"),"#N/A")</f>
        <v>#N/A</v>
      </c>
      <c r="B12710" s="12" t="str">
        <f>IFERROR(__xludf.DUMMYFUNCTION("TEXTJOIN(""; "", TRUE, FILTER(CID!B12710:B14794, REGEXMATCH(CID!D12710:D14794, TEXTJOIN(""|"", TRUE, SPLIT(A12710, "";"")))))"),"#N/A")</f>
        <v>#N/A</v>
      </c>
    </row>
    <row r="12711">
      <c r="A12711" s="12" t="str">
        <f>IFERROR(__xludf.DUMMYFUNCTION("TEXTJOIN("";"", TRUE, FILTER(CID!$B$2:$B$14794, CID!B12711=CID!$D$2:$D$14794))"),"#N/A")</f>
        <v>#N/A</v>
      </c>
      <c r="B12711" s="12" t="str">
        <f>IFERROR(__xludf.DUMMYFUNCTION("TEXTJOIN(""; "", TRUE, FILTER(CID!B12711:B14794, REGEXMATCH(CID!D12711:D14794, TEXTJOIN(""|"", TRUE, SPLIT(A12711, "";"")))))"),"#N/A")</f>
        <v>#N/A</v>
      </c>
    </row>
    <row r="12712">
      <c r="A12712" s="12" t="str">
        <f>IFERROR(__xludf.DUMMYFUNCTION("TEXTJOIN("";"", TRUE, FILTER(CID!$B$2:$B$14794, CID!B12712=CID!$D$2:$D$14794))"),"#N/A")</f>
        <v>#N/A</v>
      </c>
      <c r="B12712" s="12" t="str">
        <f>IFERROR(__xludf.DUMMYFUNCTION("TEXTJOIN(""; "", TRUE, FILTER(CID!B12712:B14794, REGEXMATCH(CID!D12712:D14794, TEXTJOIN(""|"", TRUE, SPLIT(A12712, "";"")))))"),"#N/A")</f>
        <v>#N/A</v>
      </c>
    </row>
    <row r="12713">
      <c r="A12713" s="12" t="str">
        <f>IFERROR(__xludf.DUMMYFUNCTION("TEXTJOIN("";"", TRUE, FILTER(CID!$B$2:$B$14794, CID!B12713=CID!$D$2:$D$14794))"),"#N/A")</f>
        <v>#N/A</v>
      </c>
      <c r="B12713" s="12" t="str">
        <f>IFERROR(__xludf.DUMMYFUNCTION("TEXTJOIN(""; "", TRUE, FILTER(CID!B12713:B14794, REGEXMATCH(CID!D12713:D14794, TEXTJOIN(""|"", TRUE, SPLIT(A12713, "";"")))))"),"#N/A")</f>
        <v>#N/A</v>
      </c>
    </row>
    <row r="12714">
      <c r="A12714" s="12" t="str">
        <f>IFERROR(__xludf.DUMMYFUNCTION("TEXTJOIN("";"", TRUE, FILTER(CID!$B$2:$B$14794, CID!B12714=CID!$D$2:$D$14794))"),"#N/A")</f>
        <v>#N/A</v>
      </c>
      <c r="B12714" s="12" t="str">
        <f>IFERROR(__xludf.DUMMYFUNCTION("TEXTJOIN(""; "", TRUE, FILTER(CID!B12714:B14794, REGEXMATCH(CID!D12714:D14794, TEXTJOIN(""|"", TRUE, SPLIT(A12714, "";"")))))"),"#N/A")</f>
        <v>#N/A</v>
      </c>
    </row>
    <row r="12715">
      <c r="A12715" s="12" t="str">
        <f>IFERROR(__xludf.DUMMYFUNCTION("TEXTJOIN("";"", TRUE, FILTER(CID!$B$2:$B$14794, CID!B12715=CID!$D$2:$D$14794))"),"#N/A")</f>
        <v>#N/A</v>
      </c>
      <c r="B12715" s="12" t="str">
        <f>IFERROR(__xludf.DUMMYFUNCTION("TEXTJOIN(""; "", TRUE, FILTER(CID!B12715:B14794, REGEXMATCH(CID!D12715:D14794, TEXTJOIN(""|"", TRUE, SPLIT(A12715, "";"")))))"),"#N/A")</f>
        <v>#N/A</v>
      </c>
    </row>
    <row r="12716">
      <c r="A12716" s="12" t="str">
        <f>IFERROR(__xludf.DUMMYFUNCTION("TEXTJOIN("";"", TRUE, FILTER(CID!$B$2:$B$14794, CID!B12716=CID!$D$2:$D$14794))"),"#N/A")</f>
        <v>#N/A</v>
      </c>
      <c r="B12716" s="12" t="str">
        <f>IFERROR(__xludf.DUMMYFUNCTION("TEXTJOIN(""; "", TRUE, FILTER(CID!B12716:B14794, REGEXMATCH(CID!D12716:D14794, TEXTJOIN(""|"", TRUE, SPLIT(A12716, "";"")))))"),"#N/A")</f>
        <v>#N/A</v>
      </c>
    </row>
    <row r="12717">
      <c r="A12717" s="12" t="str">
        <f>IFERROR(__xludf.DUMMYFUNCTION("TEXTJOIN("";"", TRUE, FILTER(CID!$B$2:$B$14794, CID!B12717=CID!$D$2:$D$14794))"),"#N/A")</f>
        <v>#N/A</v>
      </c>
      <c r="B12717" s="12" t="str">
        <f>IFERROR(__xludf.DUMMYFUNCTION("TEXTJOIN(""; "", TRUE, FILTER(CID!B12717:B14794, REGEXMATCH(CID!D12717:D14794, TEXTJOIN(""|"", TRUE, SPLIT(A12717, "";"")))))"),"#N/A")</f>
        <v>#N/A</v>
      </c>
    </row>
    <row r="12718">
      <c r="A12718" s="12" t="str">
        <f>IFERROR(__xludf.DUMMYFUNCTION("TEXTJOIN("";"", TRUE, FILTER(CID!$B$2:$B$14794, CID!B12718=CID!$D$2:$D$14794))"),"#N/A")</f>
        <v>#N/A</v>
      </c>
      <c r="B12718" s="12" t="str">
        <f>IFERROR(__xludf.DUMMYFUNCTION("TEXTJOIN(""; "", TRUE, FILTER(CID!B12718:B14794, REGEXMATCH(CID!D12718:D14794, TEXTJOIN(""|"", TRUE, SPLIT(A12718, "";"")))))"),"#N/A")</f>
        <v>#N/A</v>
      </c>
    </row>
    <row r="12719">
      <c r="A12719" s="12" t="str">
        <f>IFERROR(__xludf.DUMMYFUNCTION("TEXTJOIN("";"", TRUE, FILTER(CID!$B$2:$B$14794, CID!B12719=CID!$D$2:$D$14794))"),"#N/A")</f>
        <v>#N/A</v>
      </c>
      <c r="B12719" s="12" t="str">
        <f>IFERROR(__xludf.DUMMYFUNCTION("TEXTJOIN(""; "", TRUE, FILTER(CID!B12719:B14794, REGEXMATCH(CID!D12719:D14794, TEXTJOIN(""|"", TRUE, SPLIT(A12719, "";"")))))"),"#N/A")</f>
        <v>#N/A</v>
      </c>
    </row>
    <row r="12720">
      <c r="A12720" s="12" t="str">
        <f>IFERROR(__xludf.DUMMYFUNCTION("TEXTJOIN("";"", TRUE, FILTER(CID!$B$2:$B$14794, CID!B12720=CID!$D$2:$D$14794))"),"#N/A")</f>
        <v>#N/A</v>
      </c>
      <c r="B12720" s="12" t="str">
        <f>IFERROR(__xludf.DUMMYFUNCTION("TEXTJOIN(""; "", TRUE, FILTER(CID!B12720:B14794, REGEXMATCH(CID!D12720:D14794, TEXTJOIN(""|"", TRUE, SPLIT(A12720, "";"")))))"),"#N/A")</f>
        <v>#N/A</v>
      </c>
    </row>
    <row r="12721">
      <c r="A12721" s="12" t="str">
        <f>IFERROR(__xludf.DUMMYFUNCTION("TEXTJOIN("";"", TRUE, FILTER(CID!$B$2:$B$14794, CID!B12721=CID!$D$2:$D$14794))"),"#N/A")</f>
        <v>#N/A</v>
      </c>
      <c r="B12721" s="12" t="str">
        <f>IFERROR(__xludf.DUMMYFUNCTION("TEXTJOIN(""; "", TRUE, FILTER(CID!B12721:B14794, REGEXMATCH(CID!D12721:D14794, TEXTJOIN(""|"", TRUE, SPLIT(A12721, "";"")))))"),"#N/A")</f>
        <v>#N/A</v>
      </c>
    </row>
    <row r="12722">
      <c r="A12722" s="12" t="str">
        <f>IFERROR(__xludf.DUMMYFUNCTION("TEXTJOIN("";"", TRUE, FILTER(CID!$B$2:$B$14794, CID!B12722=CID!$D$2:$D$14794))"),"#N/A")</f>
        <v>#N/A</v>
      </c>
      <c r="B12722" s="12" t="str">
        <f>IFERROR(__xludf.DUMMYFUNCTION("TEXTJOIN(""; "", TRUE, FILTER(CID!B12722:B14794, REGEXMATCH(CID!D12722:D14794, TEXTJOIN(""|"", TRUE, SPLIT(A12722, "";"")))))"),"#N/A")</f>
        <v>#N/A</v>
      </c>
    </row>
    <row r="12723">
      <c r="A12723" s="12" t="str">
        <f>IFERROR(__xludf.DUMMYFUNCTION("TEXTJOIN("";"", TRUE, FILTER(CID!$B$2:$B$14794, CID!B12723=CID!$D$2:$D$14794))"),"#N/A")</f>
        <v>#N/A</v>
      </c>
      <c r="B12723" s="12" t="str">
        <f>IFERROR(__xludf.DUMMYFUNCTION("TEXTJOIN(""; "", TRUE, FILTER(CID!B12723:B14794, REGEXMATCH(CID!D12723:D14794, TEXTJOIN(""|"", TRUE, SPLIT(A12723, "";"")))))"),"#N/A")</f>
        <v>#N/A</v>
      </c>
    </row>
    <row r="12724">
      <c r="A12724" s="12" t="str">
        <f>IFERROR(__xludf.DUMMYFUNCTION("TEXTJOIN("";"", TRUE, FILTER(CID!$B$2:$B$14794, CID!B12724=CID!$D$2:$D$14794))"),"#N/A")</f>
        <v>#N/A</v>
      </c>
      <c r="B12724" s="12" t="str">
        <f>IFERROR(__xludf.DUMMYFUNCTION("TEXTJOIN(""; "", TRUE, FILTER(CID!B12724:B14794, REGEXMATCH(CID!D12724:D14794, TEXTJOIN(""|"", TRUE, SPLIT(A12724, "";"")))))"),"#N/A")</f>
        <v>#N/A</v>
      </c>
    </row>
    <row r="12725">
      <c r="A12725" s="12" t="str">
        <f>IFERROR(__xludf.DUMMYFUNCTION("TEXTJOIN("";"", TRUE, FILTER(CID!$B$2:$B$14794, CID!B12725=CID!$D$2:$D$14794))"),"#N/A")</f>
        <v>#N/A</v>
      </c>
      <c r="B12725" s="12" t="str">
        <f>IFERROR(__xludf.DUMMYFUNCTION("TEXTJOIN(""; "", TRUE, FILTER(CID!B12725:B14794, REGEXMATCH(CID!D12725:D14794, TEXTJOIN(""|"", TRUE, SPLIT(A12725, "";"")))))"),"#N/A")</f>
        <v>#N/A</v>
      </c>
    </row>
    <row r="12726">
      <c r="A12726" s="12" t="str">
        <f>IFERROR(__xludf.DUMMYFUNCTION("TEXTJOIN("";"", TRUE, FILTER(CID!$B$2:$B$14794, CID!B12726=CID!$D$2:$D$14794))"),"#N/A")</f>
        <v>#N/A</v>
      </c>
      <c r="B12726" s="12" t="str">
        <f>IFERROR(__xludf.DUMMYFUNCTION("TEXTJOIN(""; "", TRUE, FILTER(CID!B12726:B14794, REGEXMATCH(CID!D12726:D14794, TEXTJOIN(""|"", TRUE, SPLIT(A12726, "";"")))))"),"#N/A")</f>
        <v>#N/A</v>
      </c>
    </row>
    <row r="12727">
      <c r="A12727" s="12" t="str">
        <f>IFERROR(__xludf.DUMMYFUNCTION("TEXTJOIN("";"", TRUE, FILTER(CID!$B$2:$B$14794, CID!B12727=CID!$D$2:$D$14794))"),"#N/A")</f>
        <v>#N/A</v>
      </c>
      <c r="B12727" s="12" t="str">
        <f>IFERROR(__xludf.DUMMYFUNCTION("TEXTJOIN(""; "", TRUE, FILTER(CID!B12727:B14794, REGEXMATCH(CID!D12727:D14794, TEXTJOIN(""|"", TRUE, SPLIT(A12727, "";"")))))"),"#N/A")</f>
        <v>#N/A</v>
      </c>
    </row>
    <row r="12728">
      <c r="A12728" s="12" t="str">
        <f>IFERROR(__xludf.DUMMYFUNCTION("TEXTJOIN("";"", TRUE, FILTER(CID!$B$2:$B$14794, CID!B12728=CID!$D$2:$D$14794))"),"#N/A")</f>
        <v>#N/A</v>
      </c>
      <c r="B12728" s="12" t="str">
        <f>IFERROR(__xludf.DUMMYFUNCTION("TEXTJOIN(""; "", TRUE, FILTER(CID!B12728:B14794, REGEXMATCH(CID!D12728:D14794, TEXTJOIN(""|"", TRUE, SPLIT(A12728, "";"")))))"),"#N/A")</f>
        <v>#N/A</v>
      </c>
    </row>
    <row r="12729">
      <c r="A12729" s="12" t="str">
        <f>IFERROR(__xludf.DUMMYFUNCTION("TEXTJOIN("";"", TRUE, FILTER(CID!$B$2:$B$14794, CID!B12729=CID!$D$2:$D$14794))"),"#N/A")</f>
        <v>#N/A</v>
      </c>
      <c r="B12729" s="12" t="str">
        <f>IFERROR(__xludf.DUMMYFUNCTION("TEXTJOIN(""; "", TRUE, FILTER(CID!B12729:B14794, REGEXMATCH(CID!D12729:D14794, TEXTJOIN(""|"", TRUE, SPLIT(A12729, "";"")))))"),"#N/A")</f>
        <v>#N/A</v>
      </c>
    </row>
    <row r="12730">
      <c r="A12730" s="12" t="str">
        <f>IFERROR(__xludf.DUMMYFUNCTION("TEXTJOIN("";"", TRUE, FILTER(CID!$B$2:$B$14794, CID!B12730=CID!$D$2:$D$14794))"),"#N/A")</f>
        <v>#N/A</v>
      </c>
      <c r="B12730" s="12" t="str">
        <f>IFERROR(__xludf.DUMMYFUNCTION("TEXTJOIN(""; "", TRUE, FILTER(CID!B12730:B14794, REGEXMATCH(CID!D12730:D14794, TEXTJOIN(""|"", TRUE, SPLIT(A12730, "";"")))))"),"#N/A")</f>
        <v>#N/A</v>
      </c>
    </row>
    <row r="12731">
      <c r="A12731" s="12" t="str">
        <f>IFERROR(__xludf.DUMMYFUNCTION("TEXTJOIN("";"", TRUE, FILTER(CID!$B$2:$B$14794, CID!B12731=CID!$D$2:$D$14794))"),"#N/A")</f>
        <v>#N/A</v>
      </c>
      <c r="B12731" s="12" t="str">
        <f>IFERROR(__xludf.DUMMYFUNCTION("TEXTJOIN(""; "", TRUE, FILTER(CID!B12731:B14794, REGEXMATCH(CID!D12731:D14794, TEXTJOIN(""|"", TRUE, SPLIT(A12731, "";"")))))"),"#N/A")</f>
        <v>#N/A</v>
      </c>
    </row>
    <row r="12732">
      <c r="A12732" s="12" t="str">
        <f>IFERROR(__xludf.DUMMYFUNCTION("TEXTJOIN("";"", TRUE, FILTER(CID!$B$2:$B$14794, CID!B12732=CID!$D$2:$D$14794))"),"#N/A")</f>
        <v>#N/A</v>
      </c>
      <c r="B12732" s="12" t="str">
        <f>IFERROR(__xludf.DUMMYFUNCTION("TEXTJOIN(""; "", TRUE, FILTER(CID!B12732:B14794, REGEXMATCH(CID!D12732:D14794, TEXTJOIN(""|"", TRUE, SPLIT(A12732, "";"")))))"),"#N/A")</f>
        <v>#N/A</v>
      </c>
    </row>
    <row r="12733">
      <c r="A12733" s="12" t="str">
        <f>IFERROR(__xludf.DUMMYFUNCTION("TEXTJOIN("";"", TRUE, FILTER(CID!$B$2:$B$14794, CID!B12733=CID!$D$2:$D$14794))"),"#N/A")</f>
        <v>#N/A</v>
      </c>
      <c r="B12733" s="12" t="str">
        <f>IFERROR(__xludf.DUMMYFUNCTION("TEXTJOIN(""; "", TRUE, FILTER(CID!B12733:B14794, REGEXMATCH(CID!D12733:D14794, TEXTJOIN(""|"", TRUE, SPLIT(A12733, "";"")))))"),"#N/A")</f>
        <v>#N/A</v>
      </c>
    </row>
    <row r="12734">
      <c r="A12734" s="12" t="str">
        <f>IFERROR(__xludf.DUMMYFUNCTION("TEXTJOIN("";"", TRUE, FILTER(CID!$B$2:$B$14794, CID!B12734=CID!$D$2:$D$14794))"),"#N/A")</f>
        <v>#N/A</v>
      </c>
      <c r="B12734" s="12" t="str">
        <f>IFERROR(__xludf.DUMMYFUNCTION("TEXTJOIN(""; "", TRUE, FILTER(CID!B12734:B14794, REGEXMATCH(CID!D12734:D14794, TEXTJOIN(""|"", TRUE, SPLIT(A12734, "";"")))))"),"#N/A")</f>
        <v>#N/A</v>
      </c>
    </row>
    <row r="12735">
      <c r="A12735" s="12" t="str">
        <f>IFERROR(__xludf.DUMMYFUNCTION("TEXTJOIN("";"", TRUE, FILTER(CID!$B$2:$B$14794, CID!B12735=CID!$D$2:$D$14794))"),"#N/A")</f>
        <v>#N/A</v>
      </c>
      <c r="B12735" s="12" t="str">
        <f>IFERROR(__xludf.DUMMYFUNCTION("TEXTJOIN(""; "", TRUE, FILTER(CID!B12735:B14794, REGEXMATCH(CID!D12735:D14794, TEXTJOIN(""|"", TRUE, SPLIT(A12735, "";"")))))"),"#N/A")</f>
        <v>#N/A</v>
      </c>
    </row>
    <row r="12736">
      <c r="A12736" s="12" t="str">
        <f>IFERROR(__xludf.DUMMYFUNCTION("TEXTJOIN("";"", TRUE, FILTER(CID!$B$2:$B$14794, CID!B12736=CID!$D$2:$D$14794))"),"#N/A")</f>
        <v>#N/A</v>
      </c>
      <c r="B12736" s="12" t="str">
        <f>IFERROR(__xludf.DUMMYFUNCTION("TEXTJOIN(""; "", TRUE, FILTER(CID!B12736:B14794, REGEXMATCH(CID!D12736:D14794, TEXTJOIN(""|"", TRUE, SPLIT(A12736, "";"")))))"),"#N/A")</f>
        <v>#N/A</v>
      </c>
    </row>
    <row r="12737">
      <c r="A12737" s="12" t="str">
        <f>IFERROR(__xludf.DUMMYFUNCTION("TEXTJOIN("";"", TRUE, FILTER(CID!$B$2:$B$14794, CID!B12737=CID!$D$2:$D$14794))"),"#N/A")</f>
        <v>#N/A</v>
      </c>
      <c r="B12737" s="12" t="str">
        <f>IFERROR(__xludf.DUMMYFUNCTION("TEXTJOIN(""; "", TRUE, FILTER(CID!B12737:B14794, REGEXMATCH(CID!D12737:D14794, TEXTJOIN(""|"", TRUE, SPLIT(A12737, "";"")))))"),"#N/A")</f>
        <v>#N/A</v>
      </c>
    </row>
    <row r="12738">
      <c r="A12738" s="12" t="str">
        <f>IFERROR(__xludf.DUMMYFUNCTION("TEXTJOIN("";"", TRUE, FILTER(CID!$B$2:$B$14794, CID!B12738=CID!$D$2:$D$14794))"),"#N/A")</f>
        <v>#N/A</v>
      </c>
      <c r="B12738" s="12" t="str">
        <f>IFERROR(__xludf.DUMMYFUNCTION("TEXTJOIN(""; "", TRUE, FILTER(CID!B12738:B14794, REGEXMATCH(CID!D12738:D14794, TEXTJOIN(""|"", TRUE, SPLIT(A12738, "";"")))))"),"#N/A")</f>
        <v>#N/A</v>
      </c>
    </row>
    <row r="12739">
      <c r="A12739" s="12" t="str">
        <f>IFERROR(__xludf.DUMMYFUNCTION("TEXTJOIN("";"", TRUE, FILTER(CID!$B$2:$B$14794, CID!B12739=CID!$D$2:$D$14794))"),"#N/A")</f>
        <v>#N/A</v>
      </c>
      <c r="B12739" s="12" t="str">
        <f>IFERROR(__xludf.DUMMYFUNCTION("TEXTJOIN(""; "", TRUE, FILTER(CID!B12739:B14794, REGEXMATCH(CID!D12739:D14794, TEXTJOIN(""|"", TRUE, SPLIT(A12739, "";"")))))"),"#N/A")</f>
        <v>#N/A</v>
      </c>
    </row>
    <row r="12740">
      <c r="A12740" s="12" t="str">
        <f>IFERROR(__xludf.DUMMYFUNCTION("TEXTJOIN("";"", TRUE, FILTER(CID!$B$2:$B$14794, CID!B12740=CID!$D$2:$D$14794))"),"#N/A")</f>
        <v>#N/A</v>
      </c>
      <c r="B12740" s="12" t="str">
        <f>IFERROR(__xludf.DUMMYFUNCTION("TEXTJOIN(""; "", TRUE, FILTER(CID!B12740:B14794, REGEXMATCH(CID!D12740:D14794, TEXTJOIN(""|"", TRUE, SPLIT(A12740, "";"")))))"),"#N/A")</f>
        <v>#N/A</v>
      </c>
    </row>
    <row r="12741">
      <c r="A12741" s="12" t="str">
        <f>IFERROR(__xludf.DUMMYFUNCTION("TEXTJOIN("";"", TRUE, FILTER(CID!$B$2:$B$14794, CID!B12741=CID!$D$2:$D$14794))"),"#N/A")</f>
        <v>#N/A</v>
      </c>
      <c r="B12741" s="12" t="str">
        <f>IFERROR(__xludf.DUMMYFUNCTION("TEXTJOIN(""; "", TRUE, FILTER(CID!B12741:B14794, REGEXMATCH(CID!D12741:D14794, TEXTJOIN(""|"", TRUE, SPLIT(A12741, "";"")))))"),"#N/A")</f>
        <v>#N/A</v>
      </c>
    </row>
    <row r="12742">
      <c r="A12742" s="12" t="str">
        <f>IFERROR(__xludf.DUMMYFUNCTION("TEXTJOIN("";"", TRUE, FILTER(CID!$B$2:$B$14794, CID!B12742=CID!$D$2:$D$14794))"),"#N/A")</f>
        <v>#N/A</v>
      </c>
      <c r="B12742" s="12" t="str">
        <f>IFERROR(__xludf.DUMMYFUNCTION("TEXTJOIN(""; "", TRUE, FILTER(CID!B12742:B14794, REGEXMATCH(CID!D12742:D14794, TEXTJOIN(""|"", TRUE, SPLIT(A12742, "";"")))))"),"#N/A")</f>
        <v>#N/A</v>
      </c>
    </row>
    <row r="12743">
      <c r="A12743" s="12" t="str">
        <f>IFERROR(__xludf.DUMMYFUNCTION("TEXTJOIN("";"", TRUE, FILTER(CID!$B$2:$B$14794, CID!B12743=CID!$D$2:$D$14794))"),"#N/A")</f>
        <v>#N/A</v>
      </c>
      <c r="B12743" s="12" t="str">
        <f>IFERROR(__xludf.DUMMYFUNCTION("TEXTJOIN(""; "", TRUE, FILTER(CID!B12743:B14794, REGEXMATCH(CID!D12743:D14794, TEXTJOIN(""|"", TRUE, SPLIT(A12743, "";"")))))"),"#N/A")</f>
        <v>#N/A</v>
      </c>
    </row>
    <row r="12744">
      <c r="A12744" s="12" t="str">
        <f>IFERROR(__xludf.DUMMYFUNCTION("TEXTJOIN("";"", TRUE, FILTER(CID!$B$2:$B$14794, CID!B12744=CID!$D$2:$D$14794))"),"#N/A")</f>
        <v>#N/A</v>
      </c>
      <c r="B12744" s="12" t="str">
        <f>IFERROR(__xludf.DUMMYFUNCTION("TEXTJOIN(""; "", TRUE, FILTER(CID!B12744:B14794, REGEXMATCH(CID!D12744:D14794, TEXTJOIN(""|"", TRUE, SPLIT(A12744, "";"")))))"),"#N/A")</f>
        <v>#N/A</v>
      </c>
    </row>
    <row r="12745">
      <c r="A12745" s="12" t="str">
        <f>IFERROR(__xludf.DUMMYFUNCTION("TEXTJOIN("";"", TRUE, FILTER(CID!$B$2:$B$14794, CID!B12745=CID!$D$2:$D$14794))"),"#N/A")</f>
        <v>#N/A</v>
      </c>
      <c r="B12745" s="12" t="str">
        <f>IFERROR(__xludf.DUMMYFUNCTION("TEXTJOIN(""; "", TRUE, FILTER(CID!B12745:B14794, REGEXMATCH(CID!D12745:D14794, TEXTJOIN(""|"", TRUE, SPLIT(A12745, "";"")))))"),"#N/A")</f>
        <v>#N/A</v>
      </c>
    </row>
    <row r="12746">
      <c r="A12746" s="12" t="str">
        <f>IFERROR(__xludf.DUMMYFUNCTION("TEXTJOIN("";"", TRUE, FILTER(CID!$B$2:$B$14794, CID!B12746=CID!$D$2:$D$14794))"),"#N/A")</f>
        <v>#N/A</v>
      </c>
      <c r="B12746" s="12" t="str">
        <f>IFERROR(__xludf.DUMMYFUNCTION("TEXTJOIN(""; "", TRUE, FILTER(CID!B12746:B14794, REGEXMATCH(CID!D12746:D14794, TEXTJOIN(""|"", TRUE, SPLIT(A12746, "";"")))))"),"#N/A")</f>
        <v>#N/A</v>
      </c>
    </row>
    <row r="12747">
      <c r="A12747" s="12" t="str">
        <f>IFERROR(__xludf.DUMMYFUNCTION("TEXTJOIN("";"", TRUE, FILTER(CID!$B$2:$B$14794, CID!B12747=CID!$D$2:$D$14794))"),"#N/A")</f>
        <v>#N/A</v>
      </c>
      <c r="B12747" s="12" t="str">
        <f>IFERROR(__xludf.DUMMYFUNCTION("TEXTJOIN(""; "", TRUE, FILTER(CID!B12747:B14794, REGEXMATCH(CID!D12747:D14794, TEXTJOIN(""|"", TRUE, SPLIT(A12747, "";"")))))"),"#N/A")</f>
        <v>#N/A</v>
      </c>
    </row>
    <row r="12748">
      <c r="A12748" s="12" t="str">
        <f>IFERROR(__xludf.DUMMYFUNCTION("TEXTJOIN("";"", TRUE, FILTER(CID!$B$2:$B$14794, CID!B12748=CID!$D$2:$D$14794))"),"#N/A")</f>
        <v>#N/A</v>
      </c>
      <c r="B12748" s="12" t="str">
        <f>IFERROR(__xludf.DUMMYFUNCTION("TEXTJOIN(""; "", TRUE, FILTER(CID!B12748:B14794, REGEXMATCH(CID!D12748:D14794, TEXTJOIN(""|"", TRUE, SPLIT(A12748, "";"")))))"),"#N/A")</f>
        <v>#N/A</v>
      </c>
    </row>
    <row r="12749">
      <c r="A12749" s="12" t="str">
        <f>IFERROR(__xludf.DUMMYFUNCTION("TEXTJOIN("";"", TRUE, FILTER(CID!$B$2:$B$14794, CID!B12749=CID!$D$2:$D$14794))"),"#N/A")</f>
        <v>#N/A</v>
      </c>
      <c r="B12749" s="12" t="str">
        <f>IFERROR(__xludf.DUMMYFUNCTION("TEXTJOIN(""; "", TRUE, FILTER(CID!B12749:B14794, REGEXMATCH(CID!D12749:D14794, TEXTJOIN(""|"", TRUE, SPLIT(A12749, "";"")))))"),"#N/A")</f>
        <v>#N/A</v>
      </c>
    </row>
    <row r="12750">
      <c r="A12750" s="12" t="str">
        <f>IFERROR(__xludf.DUMMYFUNCTION("TEXTJOIN("";"", TRUE, FILTER(CID!$B$2:$B$14794, CID!B12750=CID!$D$2:$D$14794))"),"#N/A")</f>
        <v>#N/A</v>
      </c>
      <c r="B12750" s="12" t="str">
        <f>IFERROR(__xludf.DUMMYFUNCTION("TEXTJOIN(""; "", TRUE, FILTER(CID!B12750:B14794, REGEXMATCH(CID!D12750:D14794, TEXTJOIN(""|"", TRUE, SPLIT(A12750, "";"")))))"),"#N/A")</f>
        <v>#N/A</v>
      </c>
    </row>
    <row r="12751">
      <c r="A12751" s="12" t="str">
        <f>IFERROR(__xludf.DUMMYFUNCTION("TEXTJOIN("";"", TRUE, FILTER(CID!$B$2:$B$14794, CID!B12751=CID!$D$2:$D$14794))"),"#N/A")</f>
        <v>#N/A</v>
      </c>
      <c r="B12751" s="12" t="str">
        <f>IFERROR(__xludf.DUMMYFUNCTION("TEXTJOIN(""; "", TRUE, FILTER(CID!B12751:B14794, REGEXMATCH(CID!D12751:D14794, TEXTJOIN(""|"", TRUE, SPLIT(A12751, "";"")))))"),"#N/A")</f>
        <v>#N/A</v>
      </c>
    </row>
    <row r="12752">
      <c r="A12752" s="12" t="str">
        <f>IFERROR(__xludf.DUMMYFUNCTION("TEXTJOIN("";"", TRUE, FILTER(CID!$B$2:$B$14794, CID!B12752=CID!$D$2:$D$14794))"),"#N/A")</f>
        <v>#N/A</v>
      </c>
      <c r="B12752" s="12" t="str">
        <f>IFERROR(__xludf.DUMMYFUNCTION("TEXTJOIN(""; "", TRUE, FILTER(CID!B12752:B14794, REGEXMATCH(CID!D12752:D14794, TEXTJOIN(""|"", TRUE, SPLIT(A12752, "";"")))))"),"#N/A")</f>
        <v>#N/A</v>
      </c>
    </row>
    <row r="12753">
      <c r="A12753" s="12" t="str">
        <f>IFERROR(__xludf.DUMMYFUNCTION("TEXTJOIN("";"", TRUE, FILTER(CID!$B$2:$B$14794, CID!B12753=CID!$D$2:$D$14794))"),"#N/A")</f>
        <v>#N/A</v>
      </c>
      <c r="B12753" s="12" t="str">
        <f>IFERROR(__xludf.DUMMYFUNCTION("TEXTJOIN(""; "", TRUE, FILTER(CID!B12753:B14794, REGEXMATCH(CID!D12753:D14794, TEXTJOIN(""|"", TRUE, SPLIT(A12753, "";"")))))"),"#N/A")</f>
        <v>#N/A</v>
      </c>
    </row>
    <row r="12754">
      <c r="A12754" s="12" t="str">
        <f>IFERROR(__xludf.DUMMYFUNCTION("TEXTJOIN("";"", TRUE, FILTER(CID!$B$2:$B$14794, CID!B12754=CID!$D$2:$D$14794))"),"#N/A")</f>
        <v>#N/A</v>
      </c>
      <c r="B12754" s="12" t="str">
        <f>IFERROR(__xludf.DUMMYFUNCTION("TEXTJOIN(""; "", TRUE, FILTER(CID!B12754:B14794, REGEXMATCH(CID!D12754:D14794, TEXTJOIN(""|"", TRUE, SPLIT(A12754, "";"")))))"),"#N/A")</f>
        <v>#N/A</v>
      </c>
    </row>
    <row r="12755">
      <c r="A12755" s="12" t="str">
        <f>IFERROR(__xludf.DUMMYFUNCTION("TEXTJOIN("";"", TRUE, FILTER(CID!$B$2:$B$14794, CID!B12755=CID!$D$2:$D$14794))"),"#N/A")</f>
        <v>#N/A</v>
      </c>
      <c r="B12755" s="12" t="str">
        <f>IFERROR(__xludf.DUMMYFUNCTION("TEXTJOIN(""; "", TRUE, FILTER(CID!B12755:B14794, REGEXMATCH(CID!D12755:D14794, TEXTJOIN(""|"", TRUE, SPLIT(A12755, "";"")))))"),"#N/A")</f>
        <v>#N/A</v>
      </c>
    </row>
    <row r="12756">
      <c r="A12756" s="12" t="str">
        <f>IFERROR(__xludf.DUMMYFUNCTION("TEXTJOIN("";"", TRUE, FILTER(CID!$B$2:$B$14794, CID!B12756=CID!$D$2:$D$14794))"),"#N/A")</f>
        <v>#N/A</v>
      </c>
      <c r="B12756" s="12" t="str">
        <f>IFERROR(__xludf.DUMMYFUNCTION("TEXTJOIN(""; "", TRUE, FILTER(CID!B12756:B14794, REGEXMATCH(CID!D12756:D14794, TEXTJOIN(""|"", TRUE, SPLIT(A12756, "";"")))))"),"#N/A")</f>
        <v>#N/A</v>
      </c>
    </row>
    <row r="12757">
      <c r="A12757" s="12" t="str">
        <f>IFERROR(__xludf.DUMMYFUNCTION("TEXTJOIN("";"", TRUE, FILTER(CID!$B$2:$B$14794, CID!B12757=CID!$D$2:$D$14794))"),"#N/A")</f>
        <v>#N/A</v>
      </c>
      <c r="B12757" s="12" t="str">
        <f>IFERROR(__xludf.DUMMYFUNCTION("TEXTJOIN(""; "", TRUE, FILTER(CID!B12757:B14794, REGEXMATCH(CID!D12757:D14794, TEXTJOIN(""|"", TRUE, SPLIT(A12757, "";"")))))"),"#N/A")</f>
        <v>#N/A</v>
      </c>
    </row>
    <row r="12758">
      <c r="A12758" s="12" t="str">
        <f>IFERROR(__xludf.DUMMYFUNCTION("TEXTJOIN("";"", TRUE, FILTER(CID!$B$2:$B$14794, CID!B12758=CID!$D$2:$D$14794))"),"#N/A")</f>
        <v>#N/A</v>
      </c>
      <c r="B12758" s="12" t="str">
        <f>IFERROR(__xludf.DUMMYFUNCTION("TEXTJOIN(""; "", TRUE, FILTER(CID!B12758:B14794, REGEXMATCH(CID!D12758:D14794, TEXTJOIN(""|"", TRUE, SPLIT(A12758, "";"")))))"),"#N/A")</f>
        <v>#N/A</v>
      </c>
    </row>
    <row r="12759">
      <c r="A12759" s="12" t="str">
        <f>IFERROR(__xludf.DUMMYFUNCTION("TEXTJOIN("";"", TRUE, FILTER(CID!$B$2:$B$14794, CID!B12759=CID!$D$2:$D$14794))"),"#N/A")</f>
        <v>#N/A</v>
      </c>
      <c r="B12759" s="12" t="str">
        <f>IFERROR(__xludf.DUMMYFUNCTION("TEXTJOIN(""; "", TRUE, FILTER(CID!B12759:B14794, REGEXMATCH(CID!D12759:D14794, TEXTJOIN(""|"", TRUE, SPLIT(A12759, "";"")))))"),"#N/A")</f>
        <v>#N/A</v>
      </c>
    </row>
    <row r="12760">
      <c r="A12760" s="12" t="str">
        <f>IFERROR(__xludf.DUMMYFUNCTION("TEXTJOIN("";"", TRUE, FILTER(CID!$B$2:$B$14794, CID!B12760=CID!$D$2:$D$14794))"),"#N/A")</f>
        <v>#N/A</v>
      </c>
      <c r="B12760" s="12" t="str">
        <f>IFERROR(__xludf.DUMMYFUNCTION("TEXTJOIN(""; "", TRUE, FILTER(CID!B12760:B14794, REGEXMATCH(CID!D12760:D14794, TEXTJOIN(""|"", TRUE, SPLIT(A12760, "";"")))))"),"#N/A")</f>
        <v>#N/A</v>
      </c>
    </row>
    <row r="12761">
      <c r="A12761" s="12" t="str">
        <f>IFERROR(__xludf.DUMMYFUNCTION("TEXTJOIN("";"", TRUE, FILTER(CID!$B$2:$B$14794, CID!B12761=CID!$D$2:$D$14794))"),"#N/A")</f>
        <v>#N/A</v>
      </c>
      <c r="B12761" s="12" t="str">
        <f>IFERROR(__xludf.DUMMYFUNCTION("TEXTJOIN(""; "", TRUE, FILTER(CID!B12761:B14794, REGEXMATCH(CID!D12761:D14794, TEXTJOIN(""|"", TRUE, SPLIT(A12761, "";"")))))"),"#N/A")</f>
        <v>#N/A</v>
      </c>
    </row>
    <row r="12762">
      <c r="A12762" s="12" t="str">
        <f>IFERROR(__xludf.DUMMYFUNCTION("TEXTJOIN("";"", TRUE, FILTER(CID!$B$2:$B$14794, CID!B12762=CID!$D$2:$D$14794))"),"#N/A")</f>
        <v>#N/A</v>
      </c>
      <c r="B12762" s="12" t="str">
        <f>IFERROR(__xludf.DUMMYFUNCTION("TEXTJOIN(""; "", TRUE, FILTER(CID!B12762:B14794, REGEXMATCH(CID!D12762:D14794, TEXTJOIN(""|"", TRUE, SPLIT(A12762, "";"")))))"),"#N/A")</f>
        <v>#N/A</v>
      </c>
    </row>
    <row r="12763">
      <c r="A12763" s="12" t="str">
        <f>IFERROR(__xludf.DUMMYFUNCTION("TEXTJOIN("";"", TRUE, FILTER(CID!$B$2:$B$14794, CID!B12763=CID!$D$2:$D$14794))"),"#N/A")</f>
        <v>#N/A</v>
      </c>
      <c r="B12763" s="12" t="str">
        <f>IFERROR(__xludf.DUMMYFUNCTION("TEXTJOIN(""; "", TRUE, FILTER(CID!B12763:B14794, REGEXMATCH(CID!D12763:D14794, TEXTJOIN(""|"", TRUE, SPLIT(A12763, "";"")))))"),"#N/A")</f>
        <v>#N/A</v>
      </c>
    </row>
    <row r="12764">
      <c r="A12764" s="12" t="str">
        <f>IFERROR(__xludf.DUMMYFUNCTION("TEXTJOIN("";"", TRUE, FILTER(CID!$B$2:$B$14794, CID!B12764=CID!$D$2:$D$14794))"),"#N/A")</f>
        <v>#N/A</v>
      </c>
      <c r="B12764" s="12" t="str">
        <f>IFERROR(__xludf.DUMMYFUNCTION("TEXTJOIN(""; "", TRUE, FILTER(CID!B12764:B14794, REGEXMATCH(CID!D12764:D14794, TEXTJOIN(""|"", TRUE, SPLIT(A12764, "";"")))))"),"#N/A")</f>
        <v>#N/A</v>
      </c>
    </row>
    <row r="12765">
      <c r="A12765" s="12" t="str">
        <f>IFERROR(__xludf.DUMMYFUNCTION("TEXTJOIN("";"", TRUE, FILTER(CID!$B$2:$B$14794, CID!B12765=CID!$D$2:$D$14794))"),"#N/A")</f>
        <v>#N/A</v>
      </c>
      <c r="B12765" s="12" t="str">
        <f>IFERROR(__xludf.DUMMYFUNCTION("TEXTJOIN(""; "", TRUE, FILTER(CID!B12765:B14794, REGEXMATCH(CID!D12765:D14794, TEXTJOIN(""|"", TRUE, SPLIT(A12765, "";"")))))"),"#N/A")</f>
        <v>#N/A</v>
      </c>
    </row>
    <row r="12766">
      <c r="A12766" s="12" t="str">
        <f>IFERROR(__xludf.DUMMYFUNCTION("TEXTJOIN("";"", TRUE, FILTER(CID!$B$2:$B$14794, CID!B12766=CID!$D$2:$D$14794))"),"#N/A")</f>
        <v>#N/A</v>
      </c>
      <c r="B12766" s="12" t="str">
        <f>IFERROR(__xludf.DUMMYFUNCTION("TEXTJOIN(""; "", TRUE, FILTER(CID!B12766:B14794, REGEXMATCH(CID!D12766:D14794, TEXTJOIN(""|"", TRUE, SPLIT(A12766, "";"")))))"),"#N/A")</f>
        <v>#N/A</v>
      </c>
    </row>
    <row r="12767">
      <c r="A12767" s="12" t="str">
        <f>IFERROR(__xludf.DUMMYFUNCTION("TEXTJOIN("";"", TRUE, FILTER(CID!$B$2:$B$14794, CID!B12767=CID!$D$2:$D$14794))"),"#N/A")</f>
        <v>#N/A</v>
      </c>
      <c r="B12767" s="12" t="str">
        <f>IFERROR(__xludf.DUMMYFUNCTION("TEXTJOIN(""; "", TRUE, FILTER(CID!B12767:B14794, REGEXMATCH(CID!D12767:D14794, TEXTJOIN(""|"", TRUE, SPLIT(A12767, "";"")))))"),"#N/A")</f>
        <v>#N/A</v>
      </c>
    </row>
    <row r="12768">
      <c r="A12768" s="12" t="str">
        <f>IFERROR(__xludf.DUMMYFUNCTION("TEXTJOIN("";"", TRUE, FILTER(CID!$B$2:$B$14794, CID!B12768=CID!$D$2:$D$14794))"),"#N/A")</f>
        <v>#N/A</v>
      </c>
      <c r="B12768" s="12" t="str">
        <f>IFERROR(__xludf.DUMMYFUNCTION("TEXTJOIN(""; "", TRUE, FILTER(CID!B12768:B14794, REGEXMATCH(CID!D12768:D14794, TEXTJOIN(""|"", TRUE, SPLIT(A12768, "";"")))))"),"#N/A")</f>
        <v>#N/A</v>
      </c>
    </row>
    <row r="12769">
      <c r="A12769" s="12" t="str">
        <f>IFERROR(__xludf.DUMMYFUNCTION("TEXTJOIN("";"", TRUE, FILTER(CID!$B$2:$B$14794, CID!B12769=CID!$D$2:$D$14794))"),"#N/A")</f>
        <v>#N/A</v>
      </c>
      <c r="B12769" s="12" t="str">
        <f>IFERROR(__xludf.DUMMYFUNCTION("TEXTJOIN(""; "", TRUE, FILTER(CID!B12769:B14794, REGEXMATCH(CID!D12769:D14794, TEXTJOIN(""|"", TRUE, SPLIT(A12769, "";"")))))"),"#N/A")</f>
        <v>#N/A</v>
      </c>
    </row>
    <row r="12770">
      <c r="A12770" s="12" t="str">
        <f>IFERROR(__xludf.DUMMYFUNCTION("TEXTJOIN("";"", TRUE, FILTER(CID!$B$2:$B$14794, CID!B12770=CID!$D$2:$D$14794))"),"#N/A")</f>
        <v>#N/A</v>
      </c>
      <c r="B12770" s="12" t="str">
        <f>IFERROR(__xludf.DUMMYFUNCTION("TEXTJOIN(""; "", TRUE, FILTER(CID!B12770:B14794, REGEXMATCH(CID!D12770:D14794, TEXTJOIN(""|"", TRUE, SPLIT(A12770, "";"")))))"),"#N/A")</f>
        <v>#N/A</v>
      </c>
    </row>
    <row r="12771">
      <c r="A12771" s="12" t="str">
        <f>IFERROR(__xludf.DUMMYFUNCTION("TEXTJOIN("";"", TRUE, FILTER(CID!$B$2:$B$14794, CID!B12771=CID!$D$2:$D$14794))"),"#N/A")</f>
        <v>#N/A</v>
      </c>
      <c r="B12771" s="12" t="str">
        <f>IFERROR(__xludf.DUMMYFUNCTION("TEXTJOIN(""; "", TRUE, FILTER(CID!B12771:B14794, REGEXMATCH(CID!D12771:D14794, TEXTJOIN(""|"", TRUE, SPLIT(A12771, "";"")))))"),"#N/A")</f>
        <v>#N/A</v>
      </c>
    </row>
    <row r="12772">
      <c r="A12772" s="12" t="str">
        <f>IFERROR(__xludf.DUMMYFUNCTION("TEXTJOIN("";"", TRUE, FILTER(CID!$B$2:$B$14794, CID!B12772=CID!$D$2:$D$14794))"),"#N/A")</f>
        <v>#N/A</v>
      </c>
      <c r="B12772" s="12" t="str">
        <f>IFERROR(__xludf.DUMMYFUNCTION("TEXTJOIN(""; "", TRUE, FILTER(CID!B12772:B14794, REGEXMATCH(CID!D12772:D14794, TEXTJOIN(""|"", TRUE, SPLIT(A12772, "";"")))))"),"#N/A")</f>
        <v>#N/A</v>
      </c>
    </row>
    <row r="12773">
      <c r="A12773" s="12" t="str">
        <f>IFERROR(__xludf.DUMMYFUNCTION("TEXTJOIN("";"", TRUE, FILTER(CID!$B$2:$B$14794, CID!B12773=CID!$D$2:$D$14794))"),"#N/A")</f>
        <v>#N/A</v>
      </c>
      <c r="B12773" s="12" t="str">
        <f>IFERROR(__xludf.DUMMYFUNCTION("TEXTJOIN(""; "", TRUE, FILTER(CID!B12773:B14794, REGEXMATCH(CID!D12773:D14794, TEXTJOIN(""|"", TRUE, SPLIT(A12773, "";"")))))"),"#N/A")</f>
        <v>#N/A</v>
      </c>
    </row>
    <row r="12774">
      <c r="A12774" s="12" t="str">
        <f>IFERROR(__xludf.DUMMYFUNCTION("TEXTJOIN("";"", TRUE, FILTER(CID!$B$2:$B$14794, CID!B12774=CID!$D$2:$D$14794))"),"#N/A")</f>
        <v>#N/A</v>
      </c>
      <c r="B12774" s="12" t="str">
        <f>IFERROR(__xludf.DUMMYFUNCTION("TEXTJOIN(""; "", TRUE, FILTER(CID!B12774:B14794, REGEXMATCH(CID!D12774:D14794, TEXTJOIN(""|"", TRUE, SPLIT(A12774, "";"")))))"),"#N/A")</f>
        <v>#N/A</v>
      </c>
    </row>
    <row r="12775">
      <c r="A12775" s="12" t="str">
        <f>IFERROR(__xludf.DUMMYFUNCTION("TEXTJOIN("";"", TRUE, FILTER(CID!$B$2:$B$14794, CID!B12775=CID!$D$2:$D$14794))"),"#N/A")</f>
        <v>#N/A</v>
      </c>
      <c r="B12775" s="12" t="str">
        <f>IFERROR(__xludf.DUMMYFUNCTION("TEXTJOIN(""; "", TRUE, FILTER(CID!B12775:B14794, REGEXMATCH(CID!D12775:D14794, TEXTJOIN(""|"", TRUE, SPLIT(A12775, "";"")))))"),"#N/A")</f>
        <v>#N/A</v>
      </c>
    </row>
    <row r="12776">
      <c r="A12776" s="12" t="str">
        <f>IFERROR(__xludf.DUMMYFUNCTION("TEXTJOIN("";"", TRUE, FILTER(CID!$B$2:$B$14794, CID!B12776=CID!$D$2:$D$14794))"),"#N/A")</f>
        <v>#N/A</v>
      </c>
      <c r="B12776" s="12" t="str">
        <f>IFERROR(__xludf.DUMMYFUNCTION("TEXTJOIN(""; "", TRUE, FILTER(CID!B12776:B14794, REGEXMATCH(CID!D12776:D14794, TEXTJOIN(""|"", TRUE, SPLIT(A12776, "";"")))))"),"#N/A")</f>
        <v>#N/A</v>
      </c>
    </row>
    <row r="12777">
      <c r="A12777" s="12" t="str">
        <f>IFERROR(__xludf.DUMMYFUNCTION("TEXTJOIN("";"", TRUE, FILTER(CID!$B$2:$B$14794, CID!B12777=CID!$D$2:$D$14794))"),"#N/A")</f>
        <v>#N/A</v>
      </c>
      <c r="B12777" s="12" t="str">
        <f>IFERROR(__xludf.DUMMYFUNCTION("TEXTJOIN(""; "", TRUE, FILTER(CID!B12777:B14794, REGEXMATCH(CID!D12777:D14794, TEXTJOIN(""|"", TRUE, SPLIT(A12777, "";"")))))"),"#N/A")</f>
        <v>#N/A</v>
      </c>
    </row>
    <row r="12778">
      <c r="A12778" s="12" t="str">
        <f>IFERROR(__xludf.DUMMYFUNCTION("TEXTJOIN("";"", TRUE, FILTER(CID!$B$2:$B$14794, CID!B12778=CID!$D$2:$D$14794))"),"#N/A")</f>
        <v>#N/A</v>
      </c>
      <c r="B12778" s="12" t="str">
        <f>IFERROR(__xludf.DUMMYFUNCTION("TEXTJOIN(""; "", TRUE, FILTER(CID!B12778:B14794, REGEXMATCH(CID!D12778:D14794, TEXTJOIN(""|"", TRUE, SPLIT(A12778, "";"")))))"),"#N/A")</f>
        <v>#N/A</v>
      </c>
    </row>
    <row r="12779">
      <c r="A12779" s="12" t="str">
        <f>IFERROR(__xludf.DUMMYFUNCTION("TEXTJOIN("";"", TRUE, FILTER(CID!$B$2:$B$14794, CID!B12779=CID!$D$2:$D$14794))"),"#N/A")</f>
        <v>#N/A</v>
      </c>
      <c r="B12779" s="12" t="str">
        <f>IFERROR(__xludf.DUMMYFUNCTION("TEXTJOIN(""; "", TRUE, FILTER(CID!B12779:B14794, REGEXMATCH(CID!D12779:D14794, TEXTJOIN(""|"", TRUE, SPLIT(A12779, "";"")))))"),"#N/A")</f>
        <v>#N/A</v>
      </c>
    </row>
    <row r="12780">
      <c r="A12780" s="12" t="str">
        <f>IFERROR(__xludf.DUMMYFUNCTION("TEXTJOIN("";"", TRUE, FILTER(CID!$B$2:$B$14794, CID!B12780=CID!$D$2:$D$14794))"),"#N/A")</f>
        <v>#N/A</v>
      </c>
      <c r="B12780" s="12" t="str">
        <f>IFERROR(__xludf.DUMMYFUNCTION("TEXTJOIN(""; "", TRUE, FILTER(CID!B12780:B14794, REGEXMATCH(CID!D12780:D14794, TEXTJOIN(""|"", TRUE, SPLIT(A12780, "";"")))))"),"#N/A")</f>
        <v>#N/A</v>
      </c>
    </row>
    <row r="12781">
      <c r="A12781" s="12" t="str">
        <f>IFERROR(__xludf.DUMMYFUNCTION("TEXTJOIN("";"", TRUE, FILTER(CID!$B$2:$B$14794, CID!B12781=CID!$D$2:$D$14794))"),"#N/A")</f>
        <v>#N/A</v>
      </c>
      <c r="B12781" s="12" t="str">
        <f>IFERROR(__xludf.DUMMYFUNCTION("TEXTJOIN(""; "", TRUE, FILTER(CID!B12781:B14794, REGEXMATCH(CID!D12781:D14794, TEXTJOIN(""|"", TRUE, SPLIT(A12781, "";"")))))"),"#N/A")</f>
        <v>#N/A</v>
      </c>
    </row>
    <row r="12782">
      <c r="A12782" s="12" t="str">
        <f>IFERROR(__xludf.DUMMYFUNCTION("TEXTJOIN("";"", TRUE, FILTER(CID!$B$2:$B$14794, CID!B12782=CID!$D$2:$D$14794))"),"#N/A")</f>
        <v>#N/A</v>
      </c>
      <c r="B12782" s="12" t="str">
        <f>IFERROR(__xludf.DUMMYFUNCTION("TEXTJOIN(""; "", TRUE, FILTER(CID!B12782:B14794, REGEXMATCH(CID!D12782:D14794, TEXTJOIN(""|"", TRUE, SPLIT(A12782, "";"")))))"),"#N/A")</f>
        <v>#N/A</v>
      </c>
    </row>
    <row r="12783">
      <c r="A12783" s="12" t="str">
        <f>IFERROR(__xludf.DUMMYFUNCTION("TEXTJOIN("";"", TRUE, FILTER(CID!$B$2:$B$14794, CID!B12783=CID!$D$2:$D$14794))"),"#N/A")</f>
        <v>#N/A</v>
      </c>
      <c r="B12783" s="12" t="str">
        <f>IFERROR(__xludf.DUMMYFUNCTION("TEXTJOIN(""; "", TRUE, FILTER(CID!B12783:B14794, REGEXMATCH(CID!D12783:D14794, TEXTJOIN(""|"", TRUE, SPLIT(A12783, "";"")))))"),"#N/A")</f>
        <v>#N/A</v>
      </c>
    </row>
    <row r="12784">
      <c r="A12784" s="12" t="str">
        <f>IFERROR(__xludf.DUMMYFUNCTION("TEXTJOIN("";"", TRUE, FILTER(CID!$B$2:$B$14794, CID!B12784=CID!$D$2:$D$14794))"),"#N/A")</f>
        <v>#N/A</v>
      </c>
      <c r="B12784" s="12" t="str">
        <f>IFERROR(__xludf.DUMMYFUNCTION("TEXTJOIN(""; "", TRUE, FILTER(CID!B12784:B14794, REGEXMATCH(CID!D12784:D14794, TEXTJOIN(""|"", TRUE, SPLIT(A12784, "";"")))))"),"#N/A")</f>
        <v>#N/A</v>
      </c>
    </row>
    <row r="12785">
      <c r="A12785" s="12" t="str">
        <f>IFERROR(__xludf.DUMMYFUNCTION("TEXTJOIN("";"", TRUE, FILTER(CID!$B$2:$B$14794, CID!B12785=CID!$D$2:$D$14794))"),"#N/A")</f>
        <v>#N/A</v>
      </c>
      <c r="B12785" s="12" t="str">
        <f>IFERROR(__xludf.DUMMYFUNCTION("TEXTJOIN(""; "", TRUE, FILTER(CID!B12785:B14794, REGEXMATCH(CID!D12785:D14794, TEXTJOIN(""|"", TRUE, SPLIT(A12785, "";"")))))"),"#N/A")</f>
        <v>#N/A</v>
      </c>
    </row>
    <row r="12786">
      <c r="A12786" s="12" t="str">
        <f>IFERROR(__xludf.DUMMYFUNCTION("TEXTJOIN("";"", TRUE, FILTER(CID!$B$2:$B$14794, CID!B12786=CID!$D$2:$D$14794))"),"#N/A")</f>
        <v>#N/A</v>
      </c>
      <c r="B12786" s="12" t="str">
        <f>IFERROR(__xludf.DUMMYFUNCTION("TEXTJOIN(""; "", TRUE, FILTER(CID!B12786:B14794, REGEXMATCH(CID!D12786:D14794, TEXTJOIN(""|"", TRUE, SPLIT(A12786, "";"")))))"),"#N/A")</f>
        <v>#N/A</v>
      </c>
    </row>
    <row r="12787">
      <c r="A12787" s="12" t="str">
        <f>IFERROR(__xludf.DUMMYFUNCTION("TEXTJOIN("";"", TRUE, FILTER(CID!$B$2:$B$14794, CID!B12787=CID!$D$2:$D$14794))"),"#N/A")</f>
        <v>#N/A</v>
      </c>
      <c r="B12787" s="12" t="str">
        <f>IFERROR(__xludf.DUMMYFUNCTION("TEXTJOIN(""; "", TRUE, FILTER(CID!B12787:B14794, REGEXMATCH(CID!D12787:D14794, TEXTJOIN(""|"", TRUE, SPLIT(A12787, "";"")))))"),"#N/A")</f>
        <v>#N/A</v>
      </c>
    </row>
    <row r="12788">
      <c r="A12788" s="12" t="str">
        <f>IFERROR(__xludf.DUMMYFUNCTION("TEXTJOIN("";"", TRUE, FILTER(CID!$B$2:$B$14794, CID!B12788=CID!$D$2:$D$14794))"),"#N/A")</f>
        <v>#N/A</v>
      </c>
      <c r="B12788" s="12" t="str">
        <f>IFERROR(__xludf.DUMMYFUNCTION("TEXTJOIN(""; "", TRUE, FILTER(CID!B12788:B14794, REGEXMATCH(CID!D12788:D14794, TEXTJOIN(""|"", TRUE, SPLIT(A12788, "";"")))))"),"#N/A")</f>
        <v>#N/A</v>
      </c>
    </row>
    <row r="12789">
      <c r="A12789" s="12" t="str">
        <f>IFERROR(__xludf.DUMMYFUNCTION("TEXTJOIN("";"", TRUE, FILTER(CID!$B$2:$B$14794, CID!B12789=CID!$D$2:$D$14794))"),"#N/A")</f>
        <v>#N/A</v>
      </c>
      <c r="B12789" s="12" t="str">
        <f>IFERROR(__xludf.DUMMYFUNCTION("TEXTJOIN(""; "", TRUE, FILTER(CID!B12789:B14794, REGEXMATCH(CID!D12789:D14794, TEXTJOIN(""|"", TRUE, SPLIT(A12789, "";"")))))"),"#N/A")</f>
        <v>#N/A</v>
      </c>
    </row>
    <row r="12790">
      <c r="A12790" s="12" t="str">
        <f>IFERROR(__xludf.DUMMYFUNCTION("TEXTJOIN("";"", TRUE, FILTER(CID!$B$2:$B$14794, CID!B12790=CID!$D$2:$D$14794))"),"#N/A")</f>
        <v>#N/A</v>
      </c>
      <c r="B12790" s="12" t="str">
        <f>IFERROR(__xludf.DUMMYFUNCTION("TEXTJOIN(""; "", TRUE, FILTER(CID!B12790:B14794, REGEXMATCH(CID!D12790:D14794, TEXTJOIN(""|"", TRUE, SPLIT(A12790, "";"")))))"),"#N/A")</f>
        <v>#N/A</v>
      </c>
    </row>
    <row r="12791">
      <c r="A12791" s="12" t="str">
        <f>IFERROR(__xludf.DUMMYFUNCTION("TEXTJOIN("";"", TRUE, FILTER(CID!$B$2:$B$14794, CID!B12791=CID!$D$2:$D$14794))"),"#N/A")</f>
        <v>#N/A</v>
      </c>
      <c r="B12791" s="12" t="str">
        <f>IFERROR(__xludf.DUMMYFUNCTION("TEXTJOIN(""; "", TRUE, FILTER(CID!B12791:B14794, REGEXMATCH(CID!D12791:D14794, TEXTJOIN(""|"", TRUE, SPLIT(A12791, "";"")))))"),"#N/A")</f>
        <v>#N/A</v>
      </c>
    </row>
    <row r="12792">
      <c r="A12792" s="12" t="str">
        <f>IFERROR(__xludf.DUMMYFUNCTION("TEXTJOIN("";"", TRUE, FILTER(CID!$B$2:$B$14794, CID!B12792=CID!$D$2:$D$14794))"),"#N/A")</f>
        <v>#N/A</v>
      </c>
      <c r="B12792" s="12" t="str">
        <f>IFERROR(__xludf.DUMMYFUNCTION("TEXTJOIN(""; "", TRUE, FILTER(CID!B12792:B14794, REGEXMATCH(CID!D12792:D14794, TEXTJOIN(""|"", TRUE, SPLIT(A12792, "";"")))))"),"#N/A")</f>
        <v>#N/A</v>
      </c>
    </row>
    <row r="12793">
      <c r="A12793" s="12" t="str">
        <f>IFERROR(__xludf.DUMMYFUNCTION("TEXTJOIN("";"", TRUE, FILTER(CID!$B$2:$B$14794, CID!B12793=CID!$D$2:$D$14794))"),"#N/A")</f>
        <v>#N/A</v>
      </c>
      <c r="B12793" s="12" t="str">
        <f>IFERROR(__xludf.DUMMYFUNCTION("TEXTJOIN(""; "", TRUE, FILTER(CID!B12793:B14794, REGEXMATCH(CID!D12793:D14794, TEXTJOIN(""|"", TRUE, SPLIT(A12793, "";"")))))"),"#N/A")</f>
        <v>#N/A</v>
      </c>
    </row>
    <row r="12794">
      <c r="A12794" s="12" t="str">
        <f>IFERROR(__xludf.DUMMYFUNCTION("TEXTJOIN("";"", TRUE, FILTER(CID!$B$2:$B$14794, CID!B12794=CID!$D$2:$D$14794))"),"#N/A")</f>
        <v>#N/A</v>
      </c>
      <c r="B12794" s="12" t="str">
        <f>IFERROR(__xludf.DUMMYFUNCTION("TEXTJOIN(""; "", TRUE, FILTER(CID!B12794:B14794, REGEXMATCH(CID!D12794:D14794, TEXTJOIN(""|"", TRUE, SPLIT(A12794, "";"")))))"),"#N/A")</f>
        <v>#N/A</v>
      </c>
    </row>
    <row r="12795">
      <c r="A12795" s="12" t="str">
        <f>IFERROR(__xludf.DUMMYFUNCTION("TEXTJOIN("";"", TRUE, FILTER(CID!$B$2:$B$14794, CID!B12795=CID!$D$2:$D$14794))"),"#N/A")</f>
        <v>#N/A</v>
      </c>
      <c r="B12795" s="12" t="str">
        <f>IFERROR(__xludf.DUMMYFUNCTION("TEXTJOIN(""; "", TRUE, FILTER(CID!B12795:B14794, REGEXMATCH(CID!D12795:D14794, TEXTJOIN(""|"", TRUE, SPLIT(A12795, "";"")))))"),"#N/A")</f>
        <v>#N/A</v>
      </c>
    </row>
    <row r="12796">
      <c r="A12796" s="12" t="str">
        <f>IFERROR(__xludf.DUMMYFUNCTION("TEXTJOIN("";"", TRUE, FILTER(CID!$B$2:$B$14794, CID!B12796=CID!$D$2:$D$14794))"),"#N/A")</f>
        <v>#N/A</v>
      </c>
      <c r="B12796" s="12" t="str">
        <f>IFERROR(__xludf.DUMMYFUNCTION("TEXTJOIN(""; "", TRUE, FILTER(CID!B12796:B14794, REGEXMATCH(CID!D12796:D14794, TEXTJOIN(""|"", TRUE, SPLIT(A12796, "";"")))))"),"#N/A")</f>
        <v>#N/A</v>
      </c>
    </row>
    <row r="12797">
      <c r="A12797" s="12" t="str">
        <f>IFERROR(__xludf.DUMMYFUNCTION("TEXTJOIN("";"", TRUE, FILTER(CID!$B$2:$B$14794, CID!B12797=CID!$D$2:$D$14794))"),"#N/A")</f>
        <v>#N/A</v>
      </c>
      <c r="B12797" s="12" t="str">
        <f>IFERROR(__xludf.DUMMYFUNCTION("TEXTJOIN(""; "", TRUE, FILTER(CID!B12797:B14794, REGEXMATCH(CID!D12797:D14794, TEXTJOIN(""|"", TRUE, SPLIT(A12797, "";"")))))"),"#N/A")</f>
        <v>#N/A</v>
      </c>
    </row>
    <row r="12798">
      <c r="A12798" s="12" t="str">
        <f>IFERROR(__xludf.DUMMYFUNCTION("TEXTJOIN("";"", TRUE, FILTER(CID!$B$2:$B$14794, CID!B12798=CID!$D$2:$D$14794))"),"#N/A")</f>
        <v>#N/A</v>
      </c>
      <c r="B12798" s="12" t="str">
        <f>IFERROR(__xludf.DUMMYFUNCTION("TEXTJOIN(""; "", TRUE, FILTER(CID!B12798:B14794, REGEXMATCH(CID!D12798:D14794, TEXTJOIN(""|"", TRUE, SPLIT(A12798, "";"")))))"),"#N/A")</f>
        <v>#N/A</v>
      </c>
    </row>
    <row r="12799">
      <c r="A12799" s="12" t="str">
        <f>IFERROR(__xludf.DUMMYFUNCTION("TEXTJOIN("";"", TRUE, FILTER(CID!$B$2:$B$14794, CID!B12799=CID!$D$2:$D$14794))"),"#N/A")</f>
        <v>#N/A</v>
      </c>
      <c r="B12799" s="12" t="str">
        <f>IFERROR(__xludf.DUMMYFUNCTION("TEXTJOIN(""; "", TRUE, FILTER(CID!B12799:B14794, REGEXMATCH(CID!D12799:D14794, TEXTJOIN(""|"", TRUE, SPLIT(A12799, "";"")))))"),"#N/A")</f>
        <v>#N/A</v>
      </c>
    </row>
    <row r="12800">
      <c r="A12800" s="12" t="str">
        <f>IFERROR(__xludf.DUMMYFUNCTION("TEXTJOIN("";"", TRUE, FILTER(CID!$B$2:$B$14794, CID!B12800=CID!$D$2:$D$14794))"),"#N/A")</f>
        <v>#N/A</v>
      </c>
      <c r="B12800" s="12" t="str">
        <f>IFERROR(__xludf.DUMMYFUNCTION("TEXTJOIN(""; "", TRUE, FILTER(CID!B12800:B14794, REGEXMATCH(CID!D12800:D14794, TEXTJOIN(""|"", TRUE, SPLIT(A12800, "";"")))))"),"#N/A")</f>
        <v>#N/A</v>
      </c>
    </row>
    <row r="12801">
      <c r="A12801" s="12" t="str">
        <f>IFERROR(__xludf.DUMMYFUNCTION("TEXTJOIN("";"", TRUE, FILTER(CID!$B$2:$B$14794, CID!B12801=CID!$D$2:$D$14794))"),"#N/A")</f>
        <v>#N/A</v>
      </c>
      <c r="B12801" s="12" t="str">
        <f>IFERROR(__xludf.DUMMYFUNCTION("TEXTJOIN(""; "", TRUE, FILTER(CID!B12801:B14794, REGEXMATCH(CID!D12801:D14794, TEXTJOIN(""|"", TRUE, SPLIT(A12801, "";"")))))"),"#N/A")</f>
        <v>#N/A</v>
      </c>
    </row>
    <row r="12802">
      <c r="A12802" s="12" t="str">
        <f>IFERROR(__xludf.DUMMYFUNCTION("TEXTJOIN("";"", TRUE, FILTER(CID!$B$2:$B$14794, CID!B12802=CID!$D$2:$D$14794))"),"#N/A")</f>
        <v>#N/A</v>
      </c>
      <c r="B12802" s="12" t="str">
        <f>IFERROR(__xludf.DUMMYFUNCTION("TEXTJOIN(""; "", TRUE, FILTER(CID!B12802:B14794, REGEXMATCH(CID!D12802:D14794, TEXTJOIN(""|"", TRUE, SPLIT(A12802, "";"")))))"),"#N/A")</f>
        <v>#N/A</v>
      </c>
    </row>
    <row r="12803">
      <c r="A12803" s="12" t="str">
        <f>IFERROR(__xludf.DUMMYFUNCTION("TEXTJOIN("";"", TRUE, FILTER(CID!$B$2:$B$14794, CID!B12803=CID!$D$2:$D$14794))"),"#N/A")</f>
        <v>#N/A</v>
      </c>
      <c r="B12803" s="12" t="str">
        <f>IFERROR(__xludf.DUMMYFUNCTION("TEXTJOIN(""; "", TRUE, FILTER(CID!B12803:B14794, REGEXMATCH(CID!D12803:D14794, TEXTJOIN(""|"", TRUE, SPLIT(A12803, "";"")))))"),"#N/A")</f>
        <v>#N/A</v>
      </c>
    </row>
    <row r="12804">
      <c r="A12804" s="12" t="str">
        <f>IFERROR(__xludf.DUMMYFUNCTION("TEXTJOIN("";"", TRUE, FILTER(CID!$B$2:$B$14794, CID!B12804=CID!$D$2:$D$14794))"),"#N/A")</f>
        <v>#N/A</v>
      </c>
      <c r="B12804" s="12" t="str">
        <f>IFERROR(__xludf.DUMMYFUNCTION("TEXTJOIN(""; "", TRUE, FILTER(CID!B12804:B14794, REGEXMATCH(CID!D12804:D14794, TEXTJOIN(""|"", TRUE, SPLIT(A12804, "";"")))))"),"#N/A")</f>
        <v>#N/A</v>
      </c>
    </row>
    <row r="12805">
      <c r="A12805" s="12" t="str">
        <f>IFERROR(__xludf.DUMMYFUNCTION("TEXTJOIN("";"", TRUE, FILTER(CID!$B$2:$B$14794, CID!B12805=CID!$D$2:$D$14794))"),"#N/A")</f>
        <v>#N/A</v>
      </c>
      <c r="B12805" s="12" t="str">
        <f>IFERROR(__xludf.DUMMYFUNCTION("TEXTJOIN(""; "", TRUE, FILTER(CID!B12805:B14794, REGEXMATCH(CID!D12805:D14794, TEXTJOIN(""|"", TRUE, SPLIT(A12805, "";"")))))"),"#N/A")</f>
        <v>#N/A</v>
      </c>
    </row>
    <row r="12806">
      <c r="A12806" s="12" t="str">
        <f>IFERROR(__xludf.DUMMYFUNCTION("TEXTJOIN("";"", TRUE, FILTER(CID!$B$2:$B$14794, CID!B12806=CID!$D$2:$D$14794))"),"#N/A")</f>
        <v>#N/A</v>
      </c>
      <c r="B12806" s="12" t="str">
        <f>IFERROR(__xludf.DUMMYFUNCTION("TEXTJOIN(""; "", TRUE, FILTER(CID!B12806:B14794, REGEXMATCH(CID!D12806:D14794, TEXTJOIN(""|"", TRUE, SPLIT(A12806, "";"")))))"),"#N/A")</f>
        <v>#N/A</v>
      </c>
    </row>
    <row r="12807">
      <c r="A12807" s="12" t="str">
        <f>IFERROR(__xludf.DUMMYFUNCTION("TEXTJOIN("";"", TRUE, FILTER(CID!$B$2:$B$14794, CID!B12807=CID!$D$2:$D$14794))"),"#N/A")</f>
        <v>#N/A</v>
      </c>
      <c r="B12807" s="12" t="str">
        <f>IFERROR(__xludf.DUMMYFUNCTION("TEXTJOIN(""; "", TRUE, FILTER(CID!B12807:B14794, REGEXMATCH(CID!D12807:D14794, TEXTJOIN(""|"", TRUE, SPLIT(A12807, "";"")))))"),"#N/A")</f>
        <v>#N/A</v>
      </c>
    </row>
    <row r="12808">
      <c r="A12808" s="12" t="str">
        <f>IFERROR(__xludf.DUMMYFUNCTION("TEXTJOIN("";"", TRUE, FILTER(CID!$B$2:$B$14794, CID!B12808=CID!$D$2:$D$14794))"),"#N/A")</f>
        <v>#N/A</v>
      </c>
      <c r="B12808" s="12" t="str">
        <f>IFERROR(__xludf.DUMMYFUNCTION("TEXTJOIN(""; "", TRUE, FILTER(CID!B12808:B14794, REGEXMATCH(CID!D12808:D14794, TEXTJOIN(""|"", TRUE, SPLIT(A12808, "";"")))))"),"#N/A")</f>
        <v>#N/A</v>
      </c>
    </row>
    <row r="12809">
      <c r="A12809" s="12" t="str">
        <f>IFERROR(__xludf.DUMMYFUNCTION("TEXTJOIN("";"", TRUE, FILTER(CID!$B$2:$B$14794, CID!B12809=CID!$D$2:$D$14794))"),"#N/A")</f>
        <v>#N/A</v>
      </c>
      <c r="B12809" s="12" t="str">
        <f>IFERROR(__xludf.DUMMYFUNCTION("TEXTJOIN(""; "", TRUE, FILTER(CID!B12809:B14794, REGEXMATCH(CID!D12809:D14794, TEXTJOIN(""|"", TRUE, SPLIT(A12809, "";"")))))"),"#N/A")</f>
        <v>#N/A</v>
      </c>
    </row>
    <row r="12810">
      <c r="A12810" s="12" t="str">
        <f>IFERROR(__xludf.DUMMYFUNCTION("TEXTJOIN("";"", TRUE, FILTER(CID!$B$2:$B$14794, CID!B12810=CID!$D$2:$D$14794))"),"#N/A")</f>
        <v>#N/A</v>
      </c>
      <c r="B12810" s="12" t="str">
        <f>IFERROR(__xludf.DUMMYFUNCTION("TEXTJOIN(""; "", TRUE, FILTER(CID!B12810:B14794, REGEXMATCH(CID!D12810:D14794, TEXTJOIN(""|"", TRUE, SPLIT(A12810, "";"")))))"),"#N/A")</f>
        <v>#N/A</v>
      </c>
    </row>
    <row r="12811">
      <c r="A12811" s="12" t="str">
        <f>IFERROR(__xludf.DUMMYFUNCTION("TEXTJOIN("";"", TRUE, FILTER(CID!$B$2:$B$14794, CID!B12811=CID!$D$2:$D$14794))"),"#N/A")</f>
        <v>#N/A</v>
      </c>
      <c r="B12811" s="12" t="str">
        <f>IFERROR(__xludf.DUMMYFUNCTION("TEXTJOIN(""; "", TRUE, FILTER(CID!B12811:B14794, REGEXMATCH(CID!D12811:D14794, TEXTJOIN(""|"", TRUE, SPLIT(A12811, "";"")))))"),"#N/A")</f>
        <v>#N/A</v>
      </c>
    </row>
    <row r="12812">
      <c r="A12812" s="12" t="str">
        <f>IFERROR(__xludf.DUMMYFUNCTION("TEXTJOIN("";"", TRUE, FILTER(CID!$B$2:$B$14794, CID!B12812=CID!$D$2:$D$14794))"),"#N/A")</f>
        <v>#N/A</v>
      </c>
      <c r="B12812" s="12" t="str">
        <f>IFERROR(__xludf.DUMMYFUNCTION("TEXTJOIN(""; "", TRUE, FILTER(CID!B12812:B14794, REGEXMATCH(CID!D12812:D14794, TEXTJOIN(""|"", TRUE, SPLIT(A12812, "";"")))))"),"#N/A")</f>
        <v>#N/A</v>
      </c>
    </row>
    <row r="12813">
      <c r="A12813" s="12" t="str">
        <f>IFERROR(__xludf.DUMMYFUNCTION("TEXTJOIN("";"", TRUE, FILTER(CID!$B$2:$B$14794, CID!B12813=CID!$D$2:$D$14794))"),"#N/A")</f>
        <v>#N/A</v>
      </c>
      <c r="B12813" s="12" t="str">
        <f>IFERROR(__xludf.DUMMYFUNCTION("TEXTJOIN(""; "", TRUE, FILTER(CID!B12813:B14794, REGEXMATCH(CID!D12813:D14794, TEXTJOIN(""|"", TRUE, SPLIT(A12813, "";"")))))"),"#N/A")</f>
        <v>#N/A</v>
      </c>
    </row>
    <row r="12814">
      <c r="A12814" s="12" t="str">
        <f>IFERROR(__xludf.DUMMYFUNCTION("TEXTJOIN("";"", TRUE, FILTER(CID!$B$2:$B$14794, CID!B12814=CID!$D$2:$D$14794))"),"#N/A")</f>
        <v>#N/A</v>
      </c>
      <c r="B12814" s="12" t="str">
        <f>IFERROR(__xludf.DUMMYFUNCTION("TEXTJOIN(""; "", TRUE, FILTER(CID!B12814:B14794, REGEXMATCH(CID!D12814:D14794, TEXTJOIN(""|"", TRUE, SPLIT(A12814, "";"")))))"),"#N/A")</f>
        <v>#N/A</v>
      </c>
    </row>
    <row r="12815">
      <c r="A12815" s="12" t="str">
        <f>IFERROR(__xludf.DUMMYFUNCTION("TEXTJOIN("";"", TRUE, FILTER(CID!$B$2:$B$14794, CID!B12815=CID!$D$2:$D$14794))"),"#N/A")</f>
        <v>#N/A</v>
      </c>
      <c r="B12815" s="12" t="str">
        <f>IFERROR(__xludf.DUMMYFUNCTION("TEXTJOIN(""; "", TRUE, FILTER(CID!B12815:B14794, REGEXMATCH(CID!D12815:D14794, TEXTJOIN(""|"", TRUE, SPLIT(A12815, "";"")))))"),"#N/A")</f>
        <v>#N/A</v>
      </c>
    </row>
    <row r="12816">
      <c r="A12816" s="12" t="str">
        <f>IFERROR(__xludf.DUMMYFUNCTION("TEXTJOIN("";"", TRUE, FILTER(CID!$B$2:$B$14794, CID!B12816=CID!$D$2:$D$14794))"),"#N/A")</f>
        <v>#N/A</v>
      </c>
      <c r="B12816" s="12" t="str">
        <f>IFERROR(__xludf.DUMMYFUNCTION("TEXTJOIN(""; "", TRUE, FILTER(CID!B12816:B14794, REGEXMATCH(CID!D12816:D14794, TEXTJOIN(""|"", TRUE, SPLIT(A12816, "";"")))))"),"#N/A")</f>
        <v>#N/A</v>
      </c>
    </row>
    <row r="12817">
      <c r="A12817" s="12" t="str">
        <f>IFERROR(__xludf.DUMMYFUNCTION("TEXTJOIN("";"", TRUE, FILTER(CID!$B$2:$B$14794, CID!B12817=CID!$D$2:$D$14794))"),"#N/A")</f>
        <v>#N/A</v>
      </c>
      <c r="B12817" s="12" t="str">
        <f>IFERROR(__xludf.DUMMYFUNCTION("TEXTJOIN(""; "", TRUE, FILTER(CID!B12817:B14794, REGEXMATCH(CID!D12817:D14794, TEXTJOIN(""|"", TRUE, SPLIT(A12817, "";"")))))"),"#N/A")</f>
        <v>#N/A</v>
      </c>
    </row>
    <row r="12818">
      <c r="A12818" s="12" t="str">
        <f>IFERROR(__xludf.DUMMYFUNCTION("TEXTJOIN("";"", TRUE, FILTER(CID!$B$2:$B$14794, CID!B12818=CID!$D$2:$D$14794))"),"#N/A")</f>
        <v>#N/A</v>
      </c>
      <c r="B12818" s="12" t="str">
        <f>IFERROR(__xludf.DUMMYFUNCTION("TEXTJOIN(""; "", TRUE, FILTER(CID!B12818:B14794, REGEXMATCH(CID!D12818:D14794, TEXTJOIN(""|"", TRUE, SPLIT(A12818, "";"")))))"),"#N/A")</f>
        <v>#N/A</v>
      </c>
    </row>
    <row r="12819">
      <c r="A12819" s="12" t="str">
        <f>IFERROR(__xludf.DUMMYFUNCTION("TEXTJOIN("";"", TRUE, FILTER(CID!$B$2:$B$14794, CID!B12819=CID!$D$2:$D$14794))"),"#N/A")</f>
        <v>#N/A</v>
      </c>
      <c r="B12819" s="12" t="str">
        <f>IFERROR(__xludf.DUMMYFUNCTION("TEXTJOIN(""; "", TRUE, FILTER(CID!B12819:B14794, REGEXMATCH(CID!D12819:D14794, TEXTJOIN(""|"", TRUE, SPLIT(A12819, "";"")))))"),"#N/A")</f>
        <v>#N/A</v>
      </c>
    </row>
    <row r="12820">
      <c r="A12820" s="12" t="str">
        <f>IFERROR(__xludf.DUMMYFUNCTION("TEXTJOIN("";"", TRUE, FILTER(CID!$B$2:$B$14794, CID!B12820=CID!$D$2:$D$14794))"),"#N/A")</f>
        <v>#N/A</v>
      </c>
      <c r="B12820" s="12" t="str">
        <f>IFERROR(__xludf.DUMMYFUNCTION("TEXTJOIN(""; "", TRUE, FILTER(CID!B12820:B14794, REGEXMATCH(CID!D12820:D14794, TEXTJOIN(""|"", TRUE, SPLIT(A12820, "";"")))))"),"#N/A")</f>
        <v>#N/A</v>
      </c>
    </row>
    <row r="12821">
      <c r="A12821" s="12" t="str">
        <f>IFERROR(__xludf.DUMMYFUNCTION("TEXTJOIN("";"", TRUE, FILTER(CID!$B$2:$B$14794, CID!B12821=CID!$D$2:$D$14794))"),"#N/A")</f>
        <v>#N/A</v>
      </c>
      <c r="B12821" s="12" t="str">
        <f>IFERROR(__xludf.DUMMYFUNCTION("TEXTJOIN(""; "", TRUE, FILTER(CID!B12821:B14794, REGEXMATCH(CID!D12821:D14794, TEXTJOIN(""|"", TRUE, SPLIT(A12821, "";"")))))"),"#N/A")</f>
        <v>#N/A</v>
      </c>
    </row>
    <row r="12822">
      <c r="A12822" s="12" t="str">
        <f>IFERROR(__xludf.DUMMYFUNCTION("TEXTJOIN("";"", TRUE, FILTER(CID!$B$2:$B$14794, CID!B12822=CID!$D$2:$D$14794))"),"#N/A")</f>
        <v>#N/A</v>
      </c>
      <c r="B12822" s="12" t="str">
        <f>IFERROR(__xludf.DUMMYFUNCTION("TEXTJOIN(""; "", TRUE, FILTER(CID!B12822:B14794, REGEXMATCH(CID!D12822:D14794, TEXTJOIN(""|"", TRUE, SPLIT(A12822, "";"")))))"),"#N/A")</f>
        <v>#N/A</v>
      </c>
    </row>
    <row r="12823">
      <c r="A12823" s="12" t="str">
        <f>IFERROR(__xludf.DUMMYFUNCTION("TEXTJOIN("";"", TRUE, FILTER(CID!$B$2:$B$14794, CID!B12823=CID!$D$2:$D$14794))"),"#N/A")</f>
        <v>#N/A</v>
      </c>
      <c r="B12823" s="12" t="str">
        <f>IFERROR(__xludf.DUMMYFUNCTION("TEXTJOIN(""; "", TRUE, FILTER(CID!B12823:B14794, REGEXMATCH(CID!D12823:D14794, TEXTJOIN(""|"", TRUE, SPLIT(A12823, "";"")))))"),"#N/A")</f>
        <v>#N/A</v>
      </c>
    </row>
    <row r="12824">
      <c r="A12824" s="12" t="str">
        <f>IFERROR(__xludf.DUMMYFUNCTION("TEXTJOIN("";"", TRUE, FILTER(CID!$B$2:$B$14794, CID!B12824=CID!$D$2:$D$14794))"),"#N/A")</f>
        <v>#N/A</v>
      </c>
      <c r="B12824" s="12" t="str">
        <f>IFERROR(__xludf.DUMMYFUNCTION("TEXTJOIN(""; "", TRUE, FILTER(CID!B12824:B14794, REGEXMATCH(CID!D12824:D14794, TEXTJOIN(""|"", TRUE, SPLIT(A12824, "";"")))))"),"#N/A")</f>
        <v>#N/A</v>
      </c>
    </row>
    <row r="12825">
      <c r="A12825" s="12" t="str">
        <f>IFERROR(__xludf.DUMMYFUNCTION("TEXTJOIN("";"", TRUE, FILTER(CID!$B$2:$B$14794, CID!B12825=CID!$D$2:$D$14794))"),"#N/A")</f>
        <v>#N/A</v>
      </c>
      <c r="B12825" s="12" t="str">
        <f>IFERROR(__xludf.DUMMYFUNCTION("TEXTJOIN(""; "", TRUE, FILTER(CID!B12825:B14794, REGEXMATCH(CID!D12825:D14794, TEXTJOIN(""|"", TRUE, SPLIT(A12825, "";"")))))"),"#N/A")</f>
        <v>#N/A</v>
      </c>
    </row>
    <row r="12826">
      <c r="A12826" s="12" t="str">
        <f>IFERROR(__xludf.DUMMYFUNCTION("TEXTJOIN("";"", TRUE, FILTER(CID!$B$2:$B$14794, CID!B12826=CID!$D$2:$D$14794))"),"#N/A")</f>
        <v>#N/A</v>
      </c>
      <c r="B12826" s="12" t="str">
        <f>IFERROR(__xludf.DUMMYFUNCTION("TEXTJOIN(""; "", TRUE, FILTER(CID!B12826:B14794, REGEXMATCH(CID!D12826:D14794, TEXTJOIN(""|"", TRUE, SPLIT(A12826, "";"")))))"),"#N/A")</f>
        <v>#N/A</v>
      </c>
    </row>
    <row r="12827">
      <c r="A12827" s="12" t="str">
        <f>IFERROR(__xludf.DUMMYFUNCTION("TEXTJOIN("";"", TRUE, FILTER(CID!$B$2:$B$14794, CID!B12827=CID!$D$2:$D$14794))"),"#N/A")</f>
        <v>#N/A</v>
      </c>
      <c r="B12827" s="12" t="str">
        <f>IFERROR(__xludf.DUMMYFUNCTION("TEXTJOIN(""; "", TRUE, FILTER(CID!B12827:B14794, REGEXMATCH(CID!D12827:D14794, TEXTJOIN(""|"", TRUE, SPLIT(A12827, "";"")))))"),"#N/A")</f>
        <v>#N/A</v>
      </c>
    </row>
    <row r="12828">
      <c r="A12828" s="12" t="str">
        <f>IFERROR(__xludf.DUMMYFUNCTION("TEXTJOIN("";"", TRUE, FILTER(CID!$B$2:$B$14794, CID!B12828=CID!$D$2:$D$14794))"),"#N/A")</f>
        <v>#N/A</v>
      </c>
      <c r="B12828" s="12" t="str">
        <f>IFERROR(__xludf.DUMMYFUNCTION("TEXTJOIN(""; "", TRUE, FILTER(CID!B12828:B14794, REGEXMATCH(CID!D12828:D14794, TEXTJOIN(""|"", TRUE, SPLIT(A12828, "";"")))))"),"#N/A")</f>
        <v>#N/A</v>
      </c>
    </row>
    <row r="12829">
      <c r="A12829" s="12" t="str">
        <f>IFERROR(__xludf.DUMMYFUNCTION("TEXTJOIN("";"", TRUE, FILTER(CID!$B$2:$B$14794, CID!B12829=CID!$D$2:$D$14794))"),"#N/A")</f>
        <v>#N/A</v>
      </c>
      <c r="B12829" s="12" t="str">
        <f>IFERROR(__xludf.DUMMYFUNCTION("TEXTJOIN(""; "", TRUE, FILTER(CID!B12829:B14794, REGEXMATCH(CID!D12829:D14794, TEXTJOIN(""|"", TRUE, SPLIT(A12829, "";"")))))"),"#N/A")</f>
        <v>#N/A</v>
      </c>
    </row>
    <row r="12830">
      <c r="A12830" s="12" t="str">
        <f>IFERROR(__xludf.DUMMYFUNCTION("TEXTJOIN("";"", TRUE, FILTER(CID!$B$2:$B$14794, CID!B12830=CID!$D$2:$D$14794))"),"#N/A")</f>
        <v>#N/A</v>
      </c>
      <c r="B12830" s="12" t="str">
        <f>IFERROR(__xludf.DUMMYFUNCTION("TEXTJOIN(""; "", TRUE, FILTER(CID!B12830:B14794, REGEXMATCH(CID!D12830:D14794, TEXTJOIN(""|"", TRUE, SPLIT(A12830, "";"")))))"),"#N/A")</f>
        <v>#N/A</v>
      </c>
    </row>
    <row r="12831">
      <c r="A12831" s="12" t="str">
        <f>IFERROR(__xludf.DUMMYFUNCTION("TEXTJOIN("";"", TRUE, FILTER(CID!$B$2:$B$14794, CID!B12831=CID!$D$2:$D$14794))"),"#N/A")</f>
        <v>#N/A</v>
      </c>
      <c r="B12831" s="12" t="str">
        <f>IFERROR(__xludf.DUMMYFUNCTION("TEXTJOIN(""; "", TRUE, FILTER(CID!B12831:B14794, REGEXMATCH(CID!D12831:D14794, TEXTJOIN(""|"", TRUE, SPLIT(A12831, "";"")))))"),"#N/A")</f>
        <v>#N/A</v>
      </c>
    </row>
    <row r="12832">
      <c r="A12832" s="12" t="str">
        <f>IFERROR(__xludf.DUMMYFUNCTION("TEXTJOIN("";"", TRUE, FILTER(CID!$B$2:$B$14794, CID!B12832=CID!$D$2:$D$14794))"),"#N/A")</f>
        <v>#N/A</v>
      </c>
      <c r="B12832" s="12" t="str">
        <f>IFERROR(__xludf.DUMMYFUNCTION("TEXTJOIN(""; "", TRUE, FILTER(CID!B12832:B14794, REGEXMATCH(CID!D12832:D14794, TEXTJOIN(""|"", TRUE, SPLIT(A12832, "";"")))))"),"#N/A")</f>
        <v>#N/A</v>
      </c>
    </row>
    <row r="12833">
      <c r="A12833" s="12" t="str">
        <f>IFERROR(__xludf.DUMMYFUNCTION("TEXTJOIN("";"", TRUE, FILTER(CID!$B$2:$B$14794, CID!B12833=CID!$D$2:$D$14794))"),"#N/A")</f>
        <v>#N/A</v>
      </c>
      <c r="B12833" s="12" t="str">
        <f>IFERROR(__xludf.DUMMYFUNCTION("TEXTJOIN(""; "", TRUE, FILTER(CID!B12833:B14794, REGEXMATCH(CID!D12833:D14794, TEXTJOIN(""|"", TRUE, SPLIT(A12833, "";"")))))"),"#N/A")</f>
        <v>#N/A</v>
      </c>
    </row>
    <row r="12834">
      <c r="A12834" s="12" t="str">
        <f>IFERROR(__xludf.DUMMYFUNCTION("TEXTJOIN("";"", TRUE, FILTER(CID!$B$2:$B$14794, CID!B12834=CID!$D$2:$D$14794))"),"#N/A")</f>
        <v>#N/A</v>
      </c>
      <c r="B12834" s="12" t="str">
        <f>IFERROR(__xludf.DUMMYFUNCTION("TEXTJOIN(""; "", TRUE, FILTER(CID!B12834:B14794, REGEXMATCH(CID!D12834:D14794, TEXTJOIN(""|"", TRUE, SPLIT(A12834, "";"")))))"),"#N/A")</f>
        <v>#N/A</v>
      </c>
    </row>
    <row r="12835">
      <c r="A12835" s="12" t="str">
        <f>IFERROR(__xludf.DUMMYFUNCTION("TEXTJOIN("";"", TRUE, FILTER(CID!$B$2:$B$14794, CID!B12835=CID!$D$2:$D$14794))"),"#N/A")</f>
        <v>#N/A</v>
      </c>
      <c r="B12835" s="12" t="str">
        <f>IFERROR(__xludf.DUMMYFUNCTION("TEXTJOIN(""; "", TRUE, FILTER(CID!B12835:B14794, REGEXMATCH(CID!D12835:D14794, TEXTJOIN(""|"", TRUE, SPLIT(A12835, "";"")))))"),"#N/A")</f>
        <v>#N/A</v>
      </c>
    </row>
    <row r="12836">
      <c r="A12836" s="12" t="str">
        <f>IFERROR(__xludf.DUMMYFUNCTION("TEXTJOIN("";"", TRUE, FILTER(CID!$B$2:$B$14794, CID!B12836=CID!$D$2:$D$14794))"),"#N/A")</f>
        <v>#N/A</v>
      </c>
      <c r="B12836" s="12" t="str">
        <f>IFERROR(__xludf.DUMMYFUNCTION("TEXTJOIN(""; "", TRUE, FILTER(CID!B12836:B14794, REGEXMATCH(CID!D12836:D14794, TEXTJOIN(""|"", TRUE, SPLIT(A12836, "";"")))))"),"#N/A")</f>
        <v>#N/A</v>
      </c>
    </row>
    <row r="12837">
      <c r="A12837" s="12" t="str">
        <f>IFERROR(__xludf.DUMMYFUNCTION("TEXTJOIN("";"", TRUE, FILTER(CID!$B$2:$B$14794, CID!B12837=CID!$D$2:$D$14794))"),"#N/A")</f>
        <v>#N/A</v>
      </c>
      <c r="B12837" s="12" t="str">
        <f>IFERROR(__xludf.DUMMYFUNCTION("TEXTJOIN(""; "", TRUE, FILTER(CID!B12837:B14794, REGEXMATCH(CID!D12837:D14794, TEXTJOIN(""|"", TRUE, SPLIT(A12837, "";"")))))"),"#N/A")</f>
        <v>#N/A</v>
      </c>
    </row>
    <row r="12838">
      <c r="A12838" s="12" t="str">
        <f>IFERROR(__xludf.DUMMYFUNCTION("TEXTJOIN("";"", TRUE, FILTER(CID!$B$2:$B$14794, CID!B12838=CID!$D$2:$D$14794))"),"#N/A")</f>
        <v>#N/A</v>
      </c>
      <c r="B12838" s="12" t="str">
        <f>IFERROR(__xludf.DUMMYFUNCTION("TEXTJOIN(""; "", TRUE, FILTER(CID!B12838:B14794, REGEXMATCH(CID!D12838:D14794, TEXTJOIN(""|"", TRUE, SPLIT(A12838, "";"")))))"),"#N/A")</f>
        <v>#N/A</v>
      </c>
    </row>
    <row r="12839">
      <c r="A12839" s="12" t="str">
        <f>IFERROR(__xludf.DUMMYFUNCTION("TEXTJOIN("";"", TRUE, FILTER(CID!$B$2:$B$14794, CID!B12839=CID!$D$2:$D$14794))"),"#N/A")</f>
        <v>#N/A</v>
      </c>
      <c r="B12839" s="12" t="str">
        <f>IFERROR(__xludf.DUMMYFUNCTION("TEXTJOIN(""; "", TRUE, FILTER(CID!B12839:B14794, REGEXMATCH(CID!D12839:D14794, TEXTJOIN(""|"", TRUE, SPLIT(A12839, "";"")))))"),"#N/A")</f>
        <v>#N/A</v>
      </c>
    </row>
    <row r="12840">
      <c r="A12840" s="12" t="str">
        <f>IFERROR(__xludf.DUMMYFUNCTION("TEXTJOIN("";"", TRUE, FILTER(CID!$B$2:$B$14794, CID!B12840=CID!$D$2:$D$14794))"),"#N/A")</f>
        <v>#N/A</v>
      </c>
      <c r="B12840" s="12" t="str">
        <f>IFERROR(__xludf.DUMMYFUNCTION("TEXTJOIN(""; "", TRUE, FILTER(CID!B12840:B14794, REGEXMATCH(CID!D12840:D14794, TEXTJOIN(""|"", TRUE, SPLIT(A12840, "";"")))))"),"#N/A")</f>
        <v>#N/A</v>
      </c>
    </row>
    <row r="12841">
      <c r="A12841" s="12" t="str">
        <f>IFERROR(__xludf.DUMMYFUNCTION("TEXTJOIN("";"", TRUE, FILTER(CID!$B$2:$B$14794, CID!B12841=CID!$D$2:$D$14794))"),"#N/A")</f>
        <v>#N/A</v>
      </c>
      <c r="B12841" s="12" t="str">
        <f>IFERROR(__xludf.DUMMYFUNCTION("TEXTJOIN(""; "", TRUE, FILTER(CID!B12841:B14794, REGEXMATCH(CID!D12841:D14794, TEXTJOIN(""|"", TRUE, SPLIT(A12841, "";"")))))"),"#N/A")</f>
        <v>#N/A</v>
      </c>
    </row>
    <row r="12842">
      <c r="A12842" s="12" t="str">
        <f>IFERROR(__xludf.DUMMYFUNCTION("TEXTJOIN("";"", TRUE, FILTER(CID!$B$2:$B$14794, CID!B12842=CID!$D$2:$D$14794))"),"#N/A")</f>
        <v>#N/A</v>
      </c>
      <c r="B12842" s="12" t="str">
        <f>IFERROR(__xludf.DUMMYFUNCTION("TEXTJOIN(""; "", TRUE, FILTER(CID!B12842:B14794, REGEXMATCH(CID!D12842:D14794, TEXTJOIN(""|"", TRUE, SPLIT(A12842, "";"")))))"),"#N/A")</f>
        <v>#N/A</v>
      </c>
    </row>
    <row r="12843">
      <c r="A12843" s="12" t="str">
        <f>IFERROR(__xludf.DUMMYFUNCTION("TEXTJOIN("";"", TRUE, FILTER(CID!$B$2:$B$14794, CID!B12843=CID!$D$2:$D$14794))"),"#N/A")</f>
        <v>#N/A</v>
      </c>
      <c r="B12843" s="12" t="str">
        <f>IFERROR(__xludf.DUMMYFUNCTION("TEXTJOIN(""; "", TRUE, FILTER(CID!B12843:B14794, REGEXMATCH(CID!D12843:D14794, TEXTJOIN(""|"", TRUE, SPLIT(A12843, "";"")))))"),"#N/A")</f>
        <v>#N/A</v>
      </c>
    </row>
    <row r="12844">
      <c r="A12844" s="12" t="str">
        <f>IFERROR(__xludf.DUMMYFUNCTION("TEXTJOIN("";"", TRUE, FILTER(CID!$B$2:$B$14794, CID!B12844=CID!$D$2:$D$14794))"),"#N/A")</f>
        <v>#N/A</v>
      </c>
      <c r="B12844" s="12" t="str">
        <f>IFERROR(__xludf.DUMMYFUNCTION("TEXTJOIN(""; "", TRUE, FILTER(CID!B12844:B14794, REGEXMATCH(CID!D12844:D14794, TEXTJOIN(""|"", TRUE, SPLIT(A12844, "";"")))))"),"#N/A")</f>
        <v>#N/A</v>
      </c>
    </row>
    <row r="12845">
      <c r="A12845" s="12" t="str">
        <f>IFERROR(__xludf.DUMMYFUNCTION("TEXTJOIN("";"", TRUE, FILTER(CID!$B$2:$B$14794, CID!B12845=CID!$D$2:$D$14794))"),"#N/A")</f>
        <v>#N/A</v>
      </c>
      <c r="B12845" s="12" t="str">
        <f>IFERROR(__xludf.DUMMYFUNCTION("TEXTJOIN(""; "", TRUE, FILTER(CID!B12845:B14794, REGEXMATCH(CID!D12845:D14794, TEXTJOIN(""|"", TRUE, SPLIT(A12845, "";"")))))"),"#N/A")</f>
        <v>#N/A</v>
      </c>
    </row>
    <row r="12846">
      <c r="A12846" s="12" t="str">
        <f>IFERROR(__xludf.DUMMYFUNCTION("TEXTJOIN("";"", TRUE, FILTER(CID!$B$2:$B$14794, CID!B12846=CID!$D$2:$D$14794))"),"#N/A")</f>
        <v>#N/A</v>
      </c>
      <c r="B12846" s="12" t="str">
        <f>IFERROR(__xludf.DUMMYFUNCTION("TEXTJOIN(""; "", TRUE, FILTER(CID!B12846:B14794, REGEXMATCH(CID!D12846:D14794, TEXTJOIN(""|"", TRUE, SPLIT(A12846, "";"")))))"),"#N/A")</f>
        <v>#N/A</v>
      </c>
    </row>
    <row r="12847">
      <c r="A12847" s="12" t="str">
        <f>IFERROR(__xludf.DUMMYFUNCTION("TEXTJOIN("";"", TRUE, FILTER(CID!$B$2:$B$14794, CID!B12847=CID!$D$2:$D$14794))"),"#N/A")</f>
        <v>#N/A</v>
      </c>
      <c r="B12847" s="12" t="str">
        <f>IFERROR(__xludf.DUMMYFUNCTION("TEXTJOIN(""; "", TRUE, FILTER(CID!B12847:B14794, REGEXMATCH(CID!D12847:D14794, TEXTJOIN(""|"", TRUE, SPLIT(A12847, "";"")))))"),"#N/A")</f>
        <v>#N/A</v>
      </c>
    </row>
    <row r="12848">
      <c r="A12848" s="12" t="str">
        <f>IFERROR(__xludf.DUMMYFUNCTION("TEXTJOIN("";"", TRUE, FILTER(CID!$B$2:$B$14794, CID!B12848=CID!$D$2:$D$14794))"),"#N/A")</f>
        <v>#N/A</v>
      </c>
      <c r="B12848" s="12" t="str">
        <f>IFERROR(__xludf.DUMMYFUNCTION("TEXTJOIN(""; "", TRUE, FILTER(CID!B12848:B14794, REGEXMATCH(CID!D12848:D14794, TEXTJOIN(""|"", TRUE, SPLIT(A12848, "";"")))))"),"#N/A")</f>
        <v>#N/A</v>
      </c>
    </row>
    <row r="12849">
      <c r="A12849" s="12" t="str">
        <f>IFERROR(__xludf.DUMMYFUNCTION("TEXTJOIN("";"", TRUE, FILTER(CID!$B$2:$B$14794, CID!B12849=CID!$D$2:$D$14794))"),"#N/A")</f>
        <v>#N/A</v>
      </c>
      <c r="B12849" s="12" t="str">
        <f>IFERROR(__xludf.DUMMYFUNCTION("TEXTJOIN(""; "", TRUE, FILTER(CID!B12849:B14794, REGEXMATCH(CID!D12849:D14794, TEXTJOIN(""|"", TRUE, SPLIT(A12849, "";"")))))"),"#N/A")</f>
        <v>#N/A</v>
      </c>
    </row>
    <row r="12850">
      <c r="A12850" s="12" t="str">
        <f>IFERROR(__xludf.DUMMYFUNCTION("TEXTJOIN("";"", TRUE, FILTER(CID!$B$2:$B$14794, CID!B12850=CID!$D$2:$D$14794))"),"#N/A")</f>
        <v>#N/A</v>
      </c>
      <c r="B12850" s="12" t="str">
        <f>IFERROR(__xludf.DUMMYFUNCTION("TEXTJOIN(""; "", TRUE, FILTER(CID!B12850:B14794, REGEXMATCH(CID!D12850:D14794, TEXTJOIN(""|"", TRUE, SPLIT(A12850, "";"")))))"),"#N/A")</f>
        <v>#N/A</v>
      </c>
    </row>
    <row r="12851">
      <c r="A12851" s="12" t="str">
        <f>IFERROR(__xludf.DUMMYFUNCTION("TEXTJOIN("";"", TRUE, FILTER(CID!$B$2:$B$14794, CID!B12851=CID!$D$2:$D$14794))"),"#N/A")</f>
        <v>#N/A</v>
      </c>
      <c r="B12851" s="12" t="str">
        <f>IFERROR(__xludf.DUMMYFUNCTION("TEXTJOIN(""; "", TRUE, FILTER(CID!B12851:B14794, REGEXMATCH(CID!D12851:D14794, TEXTJOIN(""|"", TRUE, SPLIT(A12851, "";"")))))"),"#N/A")</f>
        <v>#N/A</v>
      </c>
    </row>
    <row r="12852">
      <c r="A12852" s="12" t="str">
        <f>IFERROR(__xludf.DUMMYFUNCTION("TEXTJOIN("";"", TRUE, FILTER(CID!$B$2:$B$14794, CID!B12852=CID!$D$2:$D$14794))"),"#N/A")</f>
        <v>#N/A</v>
      </c>
      <c r="B12852" s="12" t="str">
        <f>IFERROR(__xludf.DUMMYFUNCTION("TEXTJOIN(""; "", TRUE, FILTER(CID!B12852:B14794, REGEXMATCH(CID!D12852:D14794, TEXTJOIN(""|"", TRUE, SPLIT(A12852, "";"")))))"),"#N/A")</f>
        <v>#N/A</v>
      </c>
    </row>
    <row r="12853">
      <c r="A12853" s="12" t="str">
        <f>IFERROR(__xludf.DUMMYFUNCTION("TEXTJOIN("";"", TRUE, FILTER(CID!$B$2:$B$14794, CID!B12853=CID!$D$2:$D$14794))"),"#N/A")</f>
        <v>#N/A</v>
      </c>
      <c r="B12853" s="12" t="str">
        <f>IFERROR(__xludf.DUMMYFUNCTION("TEXTJOIN(""; "", TRUE, FILTER(CID!B12853:B14794, REGEXMATCH(CID!D12853:D14794, TEXTJOIN(""|"", TRUE, SPLIT(A12853, "";"")))))"),"#N/A")</f>
        <v>#N/A</v>
      </c>
    </row>
    <row r="12854">
      <c r="A12854" s="12" t="str">
        <f>IFERROR(__xludf.DUMMYFUNCTION("TEXTJOIN("";"", TRUE, FILTER(CID!$B$2:$B$14794, CID!B12854=CID!$D$2:$D$14794))"),"#N/A")</f>
        <v>#N/A</v>
      </c>
      <c r="B12854" s="12" t="str">
        <f>IFERROR(__xludf.DUMMYFUNCTION("TEXTJOIN(""; "", TRUE, FILTER(CID!B12854:B14794, REGEXMATCH(CID!D12854:D14794, TEXTJOIN(""|"", TRUE, SPLIT(A12854, "";"")))))"),"#N/A")</f>
        <v>#N/A</v>
      </c>
    </row>
    <row r="12855">
      <c r="A12855" s="12" t="str">
        <f>IFERROR(__xludf.DUMMYFUNCTION("TEXTJOIN("";"", TRUE, FILTER(CID!$B$2:$B$14794, CID!B12855=CID!$D$2:$D$14794))"),"#N/A")</f>
        <v>#N/A</v>
      </c>
      <c r="B12855" s="12" t="str">
        <f>IFERROR(__xludf.DUMMYFUNCTION("TEXTJOIN(""; "", TRUE, FILTER(CID!B12855:B14794, REGEXMATCH(CID!D12855:D14794, TEXTJOIN(""|"", TRUE, SPLIT(A12855, "";"")))))"),"#N/A")</f>
        <v>#N/A</v>
      </c>
    </row>
    <row r="12856">
      <c r="A12856" s="12" t="str">
        <f>IFERROR(__xludf.DUMMYFUNCTION("TEXTJOIN("";"", TRUE, FILTER(CID!$B$2:$B$14794, CID!B12856=CID!$D$2:$D$14794))"),"#N/A")</f>
        <v>#N/A</v>
      </c>
      <c r="B12856" s="12" t="str">
        <f>IFERROR(__xludf.DUMMYFUNCTION("TEXTJOIN(""; "", TRUE, FILTER(CID!B12856:B14794, REGEXMATCH(CID!D12856:D14794, TEXTJOIN(""|"", TRUE, SPLIT(A12856, "";"")))))"),"#N/A")</f>
        <v>#N/A</v>
      </c>
    </row>
    <row r="12857">
      <c r="A12857" s="12" t="str">
        <f>IFERROR(__xludf.DUMMYFUNCTION("TEXTJOIN("";"", TRUE, FILTER(CID!$B$2:$B$14794, CID!B12857=CID!$D$2:$D$14794))"),"#N/A")</f>
        <v>#N/A</v>
      </c>
      <c r="B12857" s="12" t="str">
        <f>IFERROR(__xludf.DUMMYFUNCTION("TEXTJOIN(""; "", TRUE, FILTER(CID!B12857:B14794, REGEXMATCH(CID!D12857:D14794, TEXTJOIN(""|"", TRUE, SPLIT(A12857, "";"")))))"),"#N/A")</f>
        <v>#N/A</v>
      </c>
    </row>
    <row r="12858">
      <c r="A12858" s="12" t="str">
        <f>IFERROR(__xludf.DUMMYFUNCTION("TEXTJOIN("";"", TRUE, FILTER(CID!$B$2:$B$14794, CID!B12858=CID!$D$2:$D$14794))"),"#N/A")</f>
        <v>#N/A</v>
      </c>
      <c r="B12858" s="12" t="str">
        <f>IFERROR(__xludf.DUMMYFUNCTION("TEXTJOIN(""; "", TRUE, FILTER(CID!B12858:B14794, REGEXMATCH(CID!D12858:D14794, TEXTJOIN(""|"", TRUE, SPLIT(A12858, "";"")))))"),"#N/A")</f>
        <v>#N/A</v>
      </c>
    </row>
    <row r="12859">
      <c r="A12859" s="12" t="str">
        <f>IFERROR(__xludf.DUMMYFUNCTION("TEXTJOIN("";"", TRUE, FILTER(CID!$B$2:$B$14794, CID!B12859=CID!$D$2:$D$14794))"),"#N/A")</f>
        <v>#N/A</v>
      </c>
      <c r="B12859" s="12" t="str">
        <f>IFERROR(__xludf.DUMMYFUNCTION("TEXTJOIN(""; "", TRUE, FILTER(CID!B12859:B14794, REGEXMATCH(CID!D12859:D14794, TEXTJOIN(""|"", TRUE, SPLIT(A12859, "";"")))))"),"#N/A")</f>
        <v>#N/A</v>
      </c>
    </row>
    <row r="12860">
      <c r="A12860" s="12" t="str">
        <f>IFERROR(__xludf.DUMMYFUNCTION("TEXTJOIN("";"", TRUE, FILTER(CID!$B$2:$B$14794, CID!B12860=CID!$D$2:$D$14794))"),"#N/A")</f>
        <v>#N/A</v>
      </c>
      <c r="B12860" s="12" t="str">
        <f>IFERROR(__xludf.DUMMYFUNCTION("TEXTJOIN(""; "", TRUE, FILTER(CID!B12860:B14794, REGEXMATCH(CID!D12860:D14794, TEXTJOIN(""|"", TRUE, SPLIT(A12860, "";"")))))"),"#N/A")</f>
        <v>#N/A</v>
      </c>
    </row>
    <row r="12861">
      <c r="A12861" s="12" t="str">
        <f>IFERROR(__xludf.DUMMYFUNCTION("TEXTJOIN("";"", TRUE, FILTER(CID!$B$2:$B$14794, CID!B12861=CID!$D$2:$D$14794))"),"#N/A")</f>
        <v>#N/A</v>
      </c>
      <c r="B12861" s="12" t="str">
        <f>IFERROR(__xludf.DUMMYFUNCTION("TEXTJOIN(""; "", TRUE, FILTER(CID!B12861:B14794, REGEXMATCH(CID!D12861:D14794, TEXTJOIN(""|"", TRUE, SPLIT(A12861, "";"")))))"),"#N/A")</f>
        <v>#N/A</v>
      </c>
    </row>
    <row r="12862">
      <c r="A12862" s="12" t="str">
        <f>IFERROR(__xludf.DUMMYFUNCTION("TEXTJOIN("";"", TRUE, FILTER(CID!$B$2:$B$14794, CID!B12862=CID!$D$2:$D$14794))"),"#N/A")</f>
        <v>#N/A</v>
      </c>
      <c r="B12862" s="12" t="str">
        <f>IFERROR(__xludf.DUMMYFUNCTION("TEXTJOIN(""; "", TRUE, FILTER(CID!B12862:B14794, REGEXMATCH(CID!D12862:D14794, TEXTJOIN(""|"", TRUE, SPLIT(A12862, "";"")))))"),"#N/A")</f>
        <v>#N/A</v>
      </c>
    </row>
    <row r="12863">
      <c r="A12863" s="12" t="str">
        <f>IFERROR(__xludf.DUMMYFUNCTION("TEXTJOIN("";"", TRUE, FILTER(CID!$B$2:$B$14794, CID!B12863=CID!$D$2:$D$14794))"),"#N/A")</f>
        <v>#N/A</v>
      </c>
      <c r="B12863" s="12" t="str">
        <f>IFERROR(__xludf.DUMMYFUNCTION("TEXTJOIN(""; "", TRUE, FILTER(CID!B12863:B14794, REGEXMATCH(CID!D12863:D14794, TEXTJOIN(""|"", TRUE, SPLIT(A12863, "";"")))))"),"#N/A")</f>
        <v>#N/A</v>
      </c>
    </row>
    <row r="12864">
      <c r="A12864" s="12" t="str">
        <f>IFERROR(__xludf.DUMMYFUNCTION("TEXTJOIN("";"", TRUE, FILTER(CID!$B$2:$B$14794, CID!B12864=CID!$D$2:$D$14794))"),"#N/A")</f>
        <v>#N/A</v>
      </c>
      <c r="B12864" s="12" t="str">
        <f>IFERROR(__xludf.DUMMYFUNCTION("TEXTJOIN(""; "", TRUE, FILTER(CID!B12864:B14794, REGEXMATCH(CID!D12864:D14794, TEXTJOIN(""|"", TRUE, SPLIT(A12864, "";"")))))"),"#N/A")</f>
        <v>#N/A</v>
      </c>
    </row>
    <row r="12865">
      <c r="A12865" s="12" t="str">
        <f>IFERROR(__xludf.DUMMYFUNCTION("TEXTJOIN("";"", TRUE, FILTER(CID!$B$2:$B$14794, CID!B12865=CID!$D$2:$D$14794))"),"#N/A")</f>
        <v>#N/A</v>
      </c>
      <c r="B12865" s="12" t="str">
        <f>IFERROR(__xludf.DUMMYFUNCTION("TEXTJOIN(""; "", TRUE, FILTER(CID!B12865:B14794, REGEXMATCH(CID!D12865:D14794, TEXTJOIN(""|"", TRUE, SPLIT(A12865, "";"")))))"),"#N/A")</f>
        <v>#N/A</v>
      </c>
    </row>
    <row r="12866">
      <c r="A12866" s="12" t="str">
        <f>IFERROR(__xludf.DUMMYFUNCTION("TEXTJOIN("";"", TRUE, FILTER(CID!$B$2:$B$14794, CID!B12866=CID!$D$2:$D$14794))"),"#N/A")</f>
        <v>#N/A</v>
      </c>
      <c r="B12866" s="12" t="str">
        <f>IFERROR(__xludf.DUMMYFUNCTION("TEXTJOIN(""; "", TRUE, FILTER(CID!B12866:B14794, REGEXMATCH(CID!D12866:D14794, TEXTJOIN(""|"", TRUE, SPLIT(A12866, "";"")))))"),"#N/A")</f>
        <v>#N/A</v>
      </c>
    </row>
    <row r="12867">
      <c r="A12867" s="12" t="str">
        <f>IFERROR(__xludf.DUMMYFUNCTION("TEXTJOIN("";"", TRUE, FILTER(CID!$B$2:$B$14794, CID!B12867=CID!$D$2:$D$14794))"),"#N/A")</f>
        <v>#N/A</v>
      </c>
      <c r="B12867" s="12" t="str">
        <f>IFERROR(__xludf.DUMMYFUNCTION("TEXTJOIN(""; "", TRUE, FILTER(CID!B12867:B14794, REGEXMATCH(CID!D12867:D14794, TEXTJOIN(""|"", TRUE, SPLIT(A12867, "";"")))))"),"#N/A")</f>
        <v>#N/A</v>
      </c>
    </row>
    <row r="12868">
      <c r="A12868" s="12" t="str">
        <f>IFERROR(__xludf.DUMMYFUNCTION("TEXTJOIN("";"", TRUE, FILTER(CID!$B$2:$B$14794, CID!B12868=CID!$D$2:$D$14794))"),"#N/A")</f>
        <v>#N/A</v>
      </c>
      <c r="B12868" s="12" t="str">
        <f>IFERROR(__xludf.DUMMYFUNCTION("TEXTJOIN(""; "", TRUE, FILTER(CID!B12868:B14794, REGEXMATCH(CID!D12868:D14794, TEXTJOIN(""|"", TRUE, SPLIT(A12868, "";"")))))"),"#N/A")</f>
        <v>#N/A</v>
      </c>
    </row>
    <row r="12869">
      <c r="A12869" s="12" t="str">
        <f>IFERROR(__xludf.DUMMYFUNCTION("TEXTJOIN("";"", TRUE, FILTER(CID!$B$2:$B$14794, CID!B12869=CID!$D$2:$D$14794))"),"#N/A")</f>
        <v>#N/A</v>
      </c>
      <c r="B12869" s="12" t="str">
        <f>IFERROR(__xludf.DUMMYFUNCTION("TEXTJOIN(""; "", TRUE, FILTER(CID!B12869:B14794, REGEXMATCH(CID!D12869:D14794, TEXTJOIN(""|"", TRUE, SPLIT(A12869, "";"")))))"),"#N/A")</f>
        <v>#N/A</v>
      </c>
    </row>
    <row r="12870">
      <c r="A12870" s="12" t="str">
        <f>IFERROR(__xludf.DUMMYFUNCTION("TEXTJOIN("";"", TRUE, FILTER(CID!$B$2:$B$14794, CID!B12870=CID!$D$2:$D$14794))"),"#N/A")</f>
        <v>#N/A</v>
      </c>
      <c r="B12870" s="12" t="str">
        <f>IFERROR(__xludf.DUMMYFUNCTION("TEXTJOIN(""; "", TRUE, FILTER(CID!B12870:B14794, REGEXMATCH(CID!D12870:D14794, TEXTJOIN(""|"", TRUE, SPLIT(A12870, "";"")))))"),"#N/A")</f>
        <v>#N/A</v>
      </c>
    </row>
    <row r="12871">
      <c r="A12871" s="12" t="str">
        <f>IFERROR(__xludf.DUMMYFUNCTION("TEXTJOIN("";"", TRUE, FILTER(CID!$B$2:$B$14794, CID!B12871=CID!$D$2:$D$14794))"),"#N/A")</f>
        <v>#N/A</v>
      </c>
      <c r="B12871" s="12" t="str">
        <f>IFERROR(__xludf.DUMMYFUNCTION("TEXTJOIN(""; "", TRUE, FILTER(CID!B12871:B14794, REGEXMATCH(CID!D12871:D14794, TEXTJOIN(""|"", TRUE, SPLIT(A12871, "";"")))))"),"#N/A")</f>
        <v>#N/A</v>
      </c>
    </row>
    <row r="12872">
      <c r="A12872" s="12" t="str">
        <f>IFERROR(__xludf.DUMMYFUNCTION("TEXTJOIN("";"", TRUE, FILTER(CID!$B$2:$B$14794, CID!B12872=CID!$D$2:$D$14794))"),"#N/A")</f>
        <v>#N/A</v>
      </c>
      <c r="B12872" s="12" t="str">
        <f>IFERROR(__xludf.DUMMYFUNCTION("TEXTJOIN(""; "", TRUE, FILTER(CID!B12872:B14794, REGEXMATCH(CID!D12872:D14794, TEXTJOIN(""|"", TRUE, SPLIT(A12872, "";"")))))"),"#N/A")</f>
        <v>#N/A</v>
      </c>
    </row>
    <row r="12873">
      <c r="A12873" s="12" t="str">
        <f>IFERROR(__xludf.DUMMYFUNCTION("TEXTJOIN("";"", TRUE, FILTER(CID!$B$2:$B$14794, CID!B12873=CID!$D$2:$D$14794))"),"#N/A")</f>
        <v>#N/A</v>
      </c>
      <c r="B12873" s="12" t="str">
        <f>IFERROR(__xludf.DUMMYFUNCTION("TEXTJOIN(""; "", TRUE, FILTER(CID!B12873:B14794, REGEXMATCH(CID!D12873:D14794, TEXTJOIN(""|"", TRUE, SPLIT(A12873, "";"")))))"),"#N/A")</f>
        <v>#N/A</v>
      </c>
    </row>
    <row r="12874">
      <c r="A12874" s="12" t="str">
        <f>IFERROR(__xludf.DUMMYFUNCTION("TEXTJOIN("";"", TRUE, FILTER(CID!$B$2:$B$14794, CID!B12874=CID!$D$2:$D$14794))"),"#N/A")</f>
        <v>#N/A</v>
      </c>
      <c r="B12874" s="12" t="str">
        <f>IFERROR(__xludf.DUMMYFUNCTION("TEXTJOIN(""; "", TRUE, FILTER(CID!B12874:B14794, REGEXMATCH(CID!D12874:D14794, TEXTJOIN(""|"", TRUE, SPLIT(A12874, "";"")))))"),"#N/A")</f>
        <v>#N/A</v>
      </c>
    </row>
    <row r="12875">
      <c r="A12875" s="12" t="str">
        <f>IFERROR(__xludf.DUMMYFUNCTION("TEXTJOIN("";"", TRUE, FILTER(CID!$B$2:$B$14794, CID!B12875=CID!$D$2:$D$14794))"),"#N/A")</f>
        <v>#N/A</v>
      </c>
      <c r="B12875" s="12" t="str">
        <f>IFERROR(__xludf.DUMMYFUNCTION("TEXTJOIN(""; "", TRUE, FILTER(CID!B12875:B14794, REGEXMATCH(CID!D12875:D14794, TEXTJOIN(""|"", TRUE, SPLIT(A12875, "";"")))))"),"#N/A")</f>
        <v>#N/A</v>
      </c>
    </row>
    <row r="12876">
      <c r="A12876" s="12" t="str">
        <f>IFERROR(__xludf.DUMMYFUNCTION("TEXTJOIN("";"", TRUE, FILTER(CID!$B$2:$B$14794, CID!B12876=CID!$D$2:$D$14794))"),"#N/A")</f>
        <v>#N/A</v>
      </c>
      <c r="B12876" s="12" t="str">
        <f>IFERROR(__xludf.DUMMYFUNCTION("TEXTJOIN(""; "", TRUE, FILTER(CID!B12876:B14794, REGEXMATCH(CID!D12876:D14794, TEXTJOIN(""|"", TRUE, SPLIT(A12876, "";"")))))"),"#N/A")</f>
        <v>#N/A</v>
      </c>
    </row>
    <row r="12877">
      <c r="A12877" s="12" t="str">
        <f>IFERROR(__xludf.DUMMYFUNCTION("TEXTJOIN("";"", TRUE, FILTER(CID!$B$2:$B$14794, CID!B12877=CID!$D$2:$D$14794))"),"#N/A")</f>
        <v>#N/A</v>
      </c>
      <c r="B12877" s="12" t="str">
        <f>IFERROR(__xludf.DUMMYFUNCTION("TEXTJOIN(""; "", TRUE, FILTER(CID!B12877:B14794, REGEXMATCH(CID!D12877:D14794, TEXTJOIN(""|"", TRUE, SPLIT(A12877, "";"")))))"),"#N/A")</f>
        <v>#N/A</v>
      </c>
    </row>
    <row r="12878">
      <c r="A12878" s="12" t="str">
        <f>IFERROR(__xludf.DUMMYFUNCTION("TEXTJOIN("";"", TRUE, FILTER(CID!$B$2:$B$14794, CID!B12878=CID!$D$2:$D$14794))"),"#N/A")</f>
        <v>#N/A</v>
      </c>
      <c r="B12878" s="12" t="str">
        <f>IFERROR(__xludf.DUMMYFUNCTION("TEXTJOIN(""; "", TRUE, FILTER(CID!B12878:B14794, REGEXMATCH(CID!D12878:D14794, TEXTJOIN(""|"", TRUE, SPLIT(A12878, "";"")))))"),"#N/A")</f>
        <v>#N/A</v>
      </c>
    </row>
    <row r="12879">
      <c r="A12879" s="12" t="str">
        <f>IFERROR(__xludf.DUMMYFUNCTION("TEXTJOIN("";"", TRUE, FILTER(CID!$B$2:$B$14794, CID!B12879=CID!$D$2:$D$14794))"),"#N/A")</f>
        <v>#N/A</v>
      </c>
      <c r="B12879" s="12" t="str">
        <f>IFERROR(__xludf.DUMMYFUNCTION("TEXTJOIN(""; "", TRUE, FILTER(CID!B12879:B14794, REGEXMATCH(CID!D12879:D14794, TEXTJOIN(""|"", TRUE, SPLIT(A12879, "";"")))))"),"#N/A")</f>
        <v>#N/A</v>
      </c>
    </row>
    <row r="12880">
      <c r="A12880" s="12" t="str">
        <f>IFERROR(__xludf.DUMMYFUNCTION("TEXTJOIN("";"", TRUE, FILTER(CID!$B$2:$B$14794, CID!B12880=CID!$D$2:$D$14794))"),"#N/A")</f>
        <v>#N/A</v>
      </c>
      <c r="B12880" s="12" t="str">
        <f>IFERROR(__xludf.DUMMYFUNCTION("TEXTJOIN(""; "", TRUE, FILTER(CID!B12880:B14794, REGEXMATCH(CID!D12880:D14794, TEXTJOIN(""|"", TRUE, SPLIT(A12880, "";"")))))"),"#N/A")</f>
        <v>#N/A</v>
      </c>
    </row>
    <row r="12881">
      <c r="A12881" s="12" t="str">
        <f>IFERROR(__xludf.DUMMYFUNCTION("TEXTJOIN("";"", TRUE, FILTER(CID!$B$2:$B$14794, CID!B12881=CID!$D$2:$D$14794))"),"#N/A")</f>
        <v>#N/A</v>
      </c>
      <c r="B12881" s="12" t="str">
        <f>IFERROR(__xludf.DUMMYFUNCTION("TEXTJOIN(""; "", TRUE, FILTER(CID!B12881:B14794, REGEXMATCH(CID!D12881:D14794, TEXTJOIN(""|"", TRUE, SPLIT(A12881, "";"")))))"),"#N/A")</f>
        <v>#N/A</v>
      </c>
    </row>
    <row r="12882">
      <c r="A12882" s="12" t="str">
        <f>IFERROR(__xludf.DUMMYFUNCTION("TEXTJOIN("";"", TRUE, FILTER(CID!$B$2:$B$14794, CID!B12882=CID!$D$2:$D$14794))"),"#N/A")</f>
        <v>#N/A</v>
      </c>
      <c r="B12882" s="12" t="str">
        <f>IFERROR(__xludf.DUMMYFUNCTION("TEXTJOIN(""; "", TRUE, FILTER(CID!B12882:B14794, REGEXMATCH(CID!D12882:D14794, TEXTJOIN(""|"", TRUE, SPLIT(A12882, "";"")))))"),"#N/A")</f>
        <v>#N/A</v>
      </c>
    </row>
    <row r="12883">
      <c r="A12883" s="12" t="str">
        <f>IFERROR(__xludf.DUMMYFUNCTION("TEXTJOIN("";"", TRUE, FILTER(CID!$B$2:$B$14794, CID!B12883=CID!$D$2:$D$14794))"),"#N/A")</f>
        <v>#N/A</v>
      </c>
      <c r="B12883" s="12" t="str">
        <f>IFERROR(__xludf.DUMMYFUNCTION("TEXTJOIN(""; "", TRUE, FILTER(CID!B12883:B14794, REGEXMATCH(CID!D12883:D14794, TEXTJOIN(""|"", TRUE, SPLIT(A12883, "";"")))))"),"#N/A")</f>
        <v>#N/A</v>
      </c>
    </row>
    <row r="12884">
      <c r="A12884" s="12" t="str">
        <f>IFERROR(__xludf.DUMMYFUNCTION("TEXTJOIN("";"", TRUE, FILTER(CID!$B$2:$B$14794, CID!B12884=CID!$D$2:$D$14794))"),"#N/A")</f>
        <v>#N/A</v>
      </c>
      <c r="B12884" s="12" t="str">
        <f>IFERROR(__xludf.DUMMYFUNCTION("TEXTJOIN(""; "", TRUE, FILTER(CID!B12884:B14794, REGEXMATCH(CID!D12884:D14794, TEXTJOIN(""|"", TRUE, SPLIT(A12884, "";"")))))"),"#N/A")</f>
        <v>#N/A</v>
      </c>
    </row>
    <row r="12885">
      <c r="A12885" s="12" t="str">
        <f>IFERROR(__xludf.DUMMYFUNCTION("TEXTJOIN("";"", TRUE, FILTER(CID!$B$2:$B$14794, CID!B12885=CID!$D$2:$D$14794))"),"#N/A")</f>
        <v>#N/A</v>
      </c>
      <c r="B12885" s="12" t="str">
        <f>IFERROR(__xludf.DUMMYFUNCTION("TEXTJOIN(""; "", TRUE, FILTER(CID!B12885:B14794, REGEXMATCH(CID!D12885:D14794, TEXTJOIN(""|"", TRUE, SPLIT(A12885, "";"")))))"),"#N/A")</f>
        <v>#N/A</v>
      </c>
    </row>
    <row r="12886">
      <c r="A12886" s="12" t="str">
        <f>IFERROR(__xludf.DUMMYFUNCTION("TEXTJOIN("";"", TRUE, FILTER(CID!$B$2:$B$14794, CID!B12886=CID!$D$2:$D$14794))"),"#N/A")</f>
        <v>#N/A</v>
      </c>
      <c r="B12886" s="12" t="str">
        <f>IFERROR(__xludf.DUMMYFUNCTION("TEXTJOIN(""; "", TRUE, FILTER(CID!B12886:B14794, REGEXMATCH(CID!D12886:D14794, TEXTJOIN(""|"", TRUE, SPLIT(A12886, "";"")))))"),"#N/A")</f>
        <v>#N/A</v>
      </c>
    </row>
    <row r="12887">
      <c r="A12887" s="12" t="str">
        <f>IFERROR(__xludf.DUMMYFUNCTION("TEXTJOIN("";"", TRUE, FILTER(CID!$B$2:$B$14794, CID!B12887=CID!$D$2:$D$14794))"),"#N/A")</f>
        <v>#N/A</v>
      </c>
      <c r="B12887" s="12" t="str">
        <f>IFERROR(__xludf.DUMMYFUNCTION("TEXTJOIN(""; "", TRUE, FILTER(CID!B12887:B14794, REGEXMATCH(CID!D12887:D14794, TEXTJOIN(""|"", TRUE, SPLIT(A12887, "";"")))))"),"#N/A")</f>
        <v>#N/A</v>
      </c>
    </row>
    <row r="12888">
      <c r="A12888" s="12" t="str">
        <f>IFERROR(__xludf.DUMMYFUNCTION("TEXTJOIN("";"", TRUE, FILTER(CID!$B$2:$B$14794, CID!B12888=CID!$D$2:$D$14794))"),"#N/A")</f>
        <v>#N/A</v>
      </c>
      <c r="B12888" s="12" t="str">
        <f>IFERROR(__xludf.DUMMYFUNCTION("TEXTJOIN(""; "", TRUE, FILTER(CID!B12888:B14794, REGEXMATCH(CID!D12888:D14794, TEXTJOIN(""|"", TRUE, SPLIT(A12888, "";"")))))"),"#N/A")</f>
        <v>#N/A</v>
      </c>
    </row>
    <row r="12889">
      <c r="A12889" s="12" t="str">
        <f>IFERROR(__xludf.DUMMYFUNCTION("TEXTJOIN("";"", TRUE, FILTER(CID!$B$2:$B$14794, CID!B12889=CID!$D$2:$D$14794))"),"#N/A")</f>
        <v>#N/A</v>
      </c>
      <c r="B12889" s="12" t="str">
        <f>IFERROR(__xludf.DUMMYFUNCTION("TEXTJOIN(""; "", TRUE, FILTER(CID!B12889:B14794, REGEXMATCH(CID!D12889:D14794, TEXTJOIN(""|"", TRUE, SPLIT(A12889, "";"")))))"),"#N/A")</f>
        <v>#N/A</v>
      </c>
    </row>
    <row r="12890">
      <c r="A12890" s="12" t="str">
        <f>IFERROR(__xludf.DUMMYFUNCTION("TEXTJOIN("";"", TRUE, FILTER(CID!$B$2:$B$14794, CID!B12890=CID!$D$2:$D$14794))"),"#N/A")</f>
        <v>#N/A</v>
      </c>
      <c r="B12890" s="12" t="str">
        <f>IFERROR(__xludf.DUMMYFUNCTION("TEXTJOIN(""; "", TRUE, FILTER(CID!B12890:B14794, REGEXMATCH(CID!D12890:D14794, TEXTJOIN(""|"", TRUE, SPLIT(A12890, "";"")))))"),"#N/A")</f>
        <v>#N/A</v>
      </c>
    </row>
    <row r="12891">
      <c r="A12891" s="12" t="str">
        <f>IFERROR(__xludf.DUMMYFUNCTION("TEXTJOIN("";"", TRUE, FILTER(CID!$B$2:$B$14794, CID!B12891=CID!$D$2:$D$14794))"),"#N/A")</f>
        <v>#N/A</v>
      </c>
      <c r="B12891" s="12" t="str">
        <f>IFERROR(__xludf.DUMMYFUNCTION("TEXTJOIN(""; "", TRUE, FILTER(CID!B12891:B14794, REGEXMATCH(CID!D12891:D14794, TEXTJOIN(""|"", TRUE, SPLIT(A12891, "";"")))))"),"#N/A")</f>
        <v>#N/A</v>
      </c>
    </row>
    <row r="12892">
      <c r="A12892" s="12" t="str">
        <f>IFERROR(__xludf.DUMMYFUNCTION("TEXTJOIN("";"", TRUE, FILTER(CID!$B$2:$B$14794, CID!B12892=CID!$D$2:$D$14794))"),"#N/A")</f>
        <v>#N/A</v>
      </c>
      <c r="B12892" s="12" t="str">
        <f>IFERROR(__xludf.DUMMYFUNCTION("TEXTJOIN(""; "", TRUE, FILTER(CID!B12892:B14794, REGEXMATCH(CID!D12892:D14794, TEXTJOIN(""|"", TRUE, SPLIT(A12892, "";"")))))"),"#N/A")</f>
        <v>#N/A</v>
      </c>
    </row>
    <row r="12893">
      <c r="A12893" s="12" t="str">
        <f>IFERROR(__xludf.DUMMYFUNCTION("TEXTJOIN("";"", TRUE, FILTER(CID!$B$2:$B$14794, CID!B12893=CID!$D$2:$D$14794))"),"#N/A")</f>
        <v>#N/A</v>
      </c>
      <c r="B12893" s="12" t="str">
        <f>IFERROR(__xludf.DUMMYFUNCTION("TEXTJOIN(""; "", TRUE, FILTER(CID!B12893:B14794, REGEXMATCH(CID!D12893:D14794, TEXTJOIN(""|"", TRUE, SPLIT(A12893, "";"")))))"),"#N/A")</f>
        <v>#N/A</v>
      </c>
    </row>
    <row r="12894">
      <c r="A12894" s="12" t="str">
        <f>IFERROR(__xludf.DUMMYFUNCTION("TEXTJOIN("";"", TRUE, FILTER(CID!$B$2:$B$14794, CID!B12894=CID!$D$2:$D$14794))"),"#N/A")</f>
        <v>#N/A</v>
      </c>
      <c r="B12894" s="12" t="str">
        <f>IFERROR(__xludf.DUMMYFUNCTION("TEXTJOIN(""; "", TRUE, FILTER(CID!B12894:B14794, REGEXMATCH(CID!D12894:D14794, TEXTJOIN(""|"", TRUE, SPLIT(A12894, "";"")))))"),"#N/A")</f>
        <v>#N/A</v>
      </c>
    </row>
    <row r="12895">
      <c r="A12895" s="12" t="str">
        <f>IFERROR(__xludf.DUMMYFUNCTION("TEXTJOIN("";"", TRUE, FILTER(CID!$B$2:$B$14794, CID!B12895=CID!$D$2:$D$14794))"),"#N/A")</f>
        <v>#N/A</v>
      </c>
      <c r="B12895" s="12" t="str">
        <f>IFERROR(__xludf.DUMMYFUNCTION("TEXTJOIN(""; "", TRUE, FILTER(CID!B12895:B14794, REGEXMATCH(CID!D12895:D14794, TEXTJOIN(""|"", TRUE, SPLIT(A12895, "";"")))))"),"#N/A")</f>
        <v>#N/A</v>
      </c>
    </row>
    <row r="12896">
      <c r="A12896" s="12" t="str">
        <f>IFERROR(__xludf.DUMMYFUNCTION("TEXTJOIN("";"", TRUE, FILTER(CID!$B$2:$B$14794, CID!B12896=CID!$D$2:$D$14794))"),"#N/A")</f>
        <v>#N/A</v>
      </c>
      <c r="B12896" s="12" t="str">
        <f>IFERROR(__xludf.DUMMYFUNCTION("TEXTJOIN(""; "", TRUE, FILTER(CID!B12896:B14794, REGEXMATCH(CID!D12896:D14794, TEXTJOIN(""|"", TRUE, SPLIT(A12896, "";"")))))"),"#N/A")</f>
        <v>#N/A</v>
      </c>
    </row>
    <row r="12897">
      <c r="A12897" s="12" t="str">
        <f>IFERROR(__xludf.DUMMYFUNCTION("TEXTJOIN("";"", TRUE, FILTER(CID!$B$2:$B$14794, CID!B12897=CID!$D$2:$D$14794))"),"#N/A")</f>
        <v>#N/A</v>
      </c>
      <c r="B12897" s="12" t="str">
        <f>IFERROR(__xludf.DUMMYFUNCTION("TEXTJOIN(""; "", TRUE, FILTER(CID!B12897:B14794, REGEXMATCH(CID!D12897:D14794, TEXTJOIN(""|"", TRUE, SPLIT(A12897, "";"")))))"),"#N/A")</f>
        <v>#N/A</v>
      </c>
    </row>
    <row r="12898">
      <c r="A12898" s="12" t="str">
        <f>IFERROR(__xludf.DUMMYFUNCTION("TEXTJOIN("";"", TRUE, FILTER(CID!$B$2:$B$14794, CID!B12898=CID!$D$2:$D$14794))"),"#N/A")</f>
        <v>#N/A</v>
      </c>
      <c r="B12898" s="12" t="str">
        <f>IFERROR(__xludf.DUMMYFUNCTION("TEXTJOIN(""; "", TRUE, FILTER(CID!B12898:B14794, REGEXMATCH(CID!D12898:D14794, TEXTJOIN(""|"", TRUE, SPLIT(A12898, "";"")))))"),"#N/A")</f>
        <v>#N/A</v>
      </c>
    </row>
    <row r="12899">
      <c r="A12899" s="12" t="str">
        <f>IFERROR(__xludf.DUMMYFUNCTION("TEXTJOIN("";"", TRUE, FILTER(CID!$B$2:$B$14794, CID!B12899=CID!$D$2:$D$14794))"),"#N/A")</f>
        <v>#N/A</v>
      </c>
      <c r="B12899" s="12" t="str">
        <f>IFERROR(__xludf.DUMMYFUNCTION("TEXTJOIN(""; "", TRUE, FILTER(CID!B12899:B14794, REGEXMATCH(CID!D12899:D14794, TEXTJOIN(""|"", TRUE, SPLIT(A12899, "";"")))))"),"#N/A")</f>
        <v>#N/A</v>
      </c>
    </row>
    <row r="12900">
      <c r="A12900" s="12" t="str">
        <f>IFERROR(__xludf.DUMMYFUNCTION("TEXTJOIN("";"", TRUE, FILTER(CID!$B$2:$B$14794, CID!B12900=CID!$D$2:$D$14794))"),"#N/A")</f>
        <v>#N/A</v>
      </c>
      <c r="B12900" s="12" t="str">
        <f>IFERROR(__xludf.DUMMYFUNCTION("TEXTJOIN(""; "", TRUE, FILTER(CID!B12900:B14794, REGEXMATCH(CID!D12900:D14794, TEXTJOIN(""|"", TRUE, SPLIT(A12900, "";"")))))"),"#N/A")</f>
        <v>#N/A</v>
      </c>
    </row>
    <row r="12901">
      <c r="A12901" s="12" t="str">
        <f>IFERROR(__xludf.DUMMYFUNCTION("TEXTJOIN("";"", TRUE, FILTER(CID!$B$2:$B$14794, CID!B12901=CID!$D$2:$D$14794))"),"#N/A")</f>
        <v>#N/A</v>
      </c>
      <c r="B12901" s="12" t="str">
        <f>IFERROR(__xludf.DUMMYFUNCTION("TEXTJOIN(""; "", TRUE, FILTER(CID!B12901:B14794, REGEXMATCH(CID!D12901:D14794, TEXTJOIN(""|"", TRUE, SPLIT(A12901, "";"")))))"),"#N/A")</f>
        <v>#N/A</v>
      </c>
    </row>
    <row r="12902">
      <c r="A12902" s="12" t="str">
        <f>IFERROR(__xludf.DUMMYFUNCTION("TEXTJOIN("";"", TRUE, FILTER(CID!$B$2:$B$14794, CID!B12902=CID!$D$2:$D$14794))"),"#N/A")</f>
        <v>#N/A</v>
      </c>
      <c r="B12902" s="12" t="str">
        <f>IFERROR(__xludf.DUMMYFUNCTION("TEXTJOIN(""; "", TRUE, FILTER(CID!B12902:B14794, REGEXMATCH(CID!D12902:D14794, TEXTJOIN(""|"", TRUE, SPLIT(A12902, "";"")))))"),"#N/A")</f>
        <v>#N/A</v>
      </c>
    </row>
    <row r="12903">
      <c r="A12903" s="12" t="str">
        <f>IFERROR(__xludf.DUMMYFUNCTION("TEXTJOIN("";"", TRUE, FILTER(CID!$B$2:$B$14794, CID!B12903=CID!$D$2:$D$14794))"),"#N/A")</f>
        <v>#N/A</v>
      </c>
      <c r="B12903" s="12" t="str">
        <f>IFERROR(__xludf.DUMMYFUNCTION("TEXTJOIN(""; "", TRUE, FILTER(CID!B12903:B14794, REGEXMATCH(CID!D12903:D14794, TEXTJOIN(""|"", TRUE, SPLIT(A12903, "";"")))))"),"#N/A")</f>
        <v>#N/A</v>
      </c>
    </row>
    <row r="12904">
      <c r="A12904" s="12" t="str">
        <f>IFERROR(__xludf.DUMMYFUNCTION("TEXTJOIN("";"", TRUE, FILTER(CID!$B$2:$B$14794, CID!B12904=CID!$D$2:$D$14794))"),"#N/A")</f>
        <v>#N/A</v>
      </c>
      <c r="B12904" s="12" t="str">
        <f>IFERROR(__xludf.DUMMYFUNCTION("TEXTJOIN(""; "", TRUE, FILTER(CID!B12904:B14794, REGEXMATCH(CID!D12904:D14794, TEXTJOIN(""|"", TRUE, SPLIT(A12904, "";"")))))"),"#N/A")</f>
        <v>#N/A</v>
      </c>
    </row>
    <row r="12905">
      <c r="A12905" s="12" t="str">
        <f>IFERROR(__xludf.DUMMYFUNCTION("TEXTJOIN("";"", TRUE, FILTER(CID!$B$2:$B$14794, CID!B12905=CID!$D$2:$D$14794))"),"#N/A")</f>
        <v>#N/A</v>
      </c>
      <c r="B12905" s="12" t="str">
        <f>IFERROR(__xludf.DUMMYFUNCTION("TEXTJOIN(""; "", TRUE, FILTER(CID!B12905:B14794, REGEXMATCH(CID!D12905:D14794, TEXTJOIN(""|"", TRUE, SPLIT(A12905, "";"")))))"),"#N/A")</f>
        <v>#N/A</v>
      </c>
    </row>
    <row r="12906">
      <c r="A12906" s="12" t="str">
        <f>IFERROR(__xludf.DUMMYFUNCTION("TEXTJOIN("";"", TRUE, FILTER(CID!$B$2:$B$14794, CID!B12906=CID!$D$2:$D$14794))"),"#N/A")</f>
        <v>#N/A</v>
      </c>
      <c r="B12906" s="12" t="str">
        <f>IFERROR(__xludf.DUMMYFUNCTION("TEXTJOIN(""; "", TRUE, FILTER(CID!B12906:B14794, REGEXMATCH(CID!D12906:D14794, TEXTJOIN(""|"", TRUE, SPLIT(A12906, "";"")))))"),"#N/A")</f>
        <v>#N/A</v>
      </c>
    </row>
    <row r="12907">
      <c r="A12907" s="12" t="str">
        <f>IFERROR(__xludf.DUMMYFUNCTION("TEXTJOIN("";"", TRUE, FILTER(CID!$B$2:$B$14794, CID!B12907=CID!$D$2:$D$14794))"),"#N/A")</f>
        <v>#N/A</v>
      </c>
      <c r="B12907" s="12" t="str">
        <f>IFERROR(__xludf.DUMMYFUNCTION("TEXTJOIN(""; "", TRUE, FILTER(CID!B12907:B14794, REGEXMATCH(CID!D12907:D14794, TEXTJOIN(""|"", TRUE, SPLIT(A12907, "";"")))))"),"#N/A")</f>
        <v>#N/A</v>
      </c>
    </row>
    <row r="12908">
      <c r="A12908" s="12" t="str">
        <f>IFERROR(__xludf.DUMMYFUNCTION("TEXTJOIN("";"", TRUE, FILTER(CID!$B$2:$B$14794, CID!B12908=CID!$D$2:$D$14794))"),"#N/A")</f>
        <v>#N/A</v>
      </c>
      <c r="B12908" s="12" t="str">
        <f>IFERROR(__xludf.DUMMYFUNCTION("TEXTJOIN(""; "", TRUE, FILTER(CID!B12908:B14794, REGEXMATCH(CID!D12908:D14794, TEXTJOIN(""|"", TRUE, SPLIT(A12908, "";"")))))"),"#N/A")</f>
        <v>#N/A</v>
      </c>
    </row>
    <row r="12909">
      <c r="A12909" s="12" t="str">
        <f>IFERROR(__xludf.DUMMYFUNCTION("TEXTJOIN("";"", TRUE, FILTER(CID!$B$2:$B$14794, CID!B12909=CID!$D$2:$D$14794))"),"#N/A")</f>
        <v>#N/A</v>
      </c>
      <c r="B12909" s="12" t="str">
        <f>IFERROR(__xludf.DUMMYFUNCTION("TEXTJOIN(""; "", TRUE, FILTER(CID!B12909:B14794, REGEXMATCH(CID!D12909:D14794, TEXTJOIN(""|"", TRUE, SPLIT(A12909, "";"")))))"),"#N/A")</f>
        <v>#N/A</v>
      </c>
    </row>
    <row r="12910">
      <c r="A12910" s="12" t="str">
        <f>IFERROR(__xludf.DUMMYFUNCTION("TEXTJOIN("";"", TRUE, FILTER(CID!$B$2:$B$14794, CID!B12910=CID!$D$2:$D$14794))"),"#N/A")</f>
        <v>#N/A</v>
      </c>
      <c r="B12910" s="12" t="str">
        <f>IFERROR(__xludf.DUMMYFUNCTION("TEXTJOIN(""; "", TRUE, FILTER(CID!B12910:B14794, REGEXMATCH(CID!D12910:D14794, TEXTJOIN(""|"", TRUE, SPLIT(A12910, "";"")))))"),"#N/A")</f>
        <v>#N/A</v>
      </c>
    </row>
    <row r="12911">
      <c r="A12911" s="12" t="str">
        <f>IFERROR(__xludf.DUMMYFUNCTION("TEXTJOIN("";"", TRUE, FILTER(CID!$B$2:$B$14794, CID!B12911=CID!$D$2:$D$14794))"),"#N/A")</f>
        <v>#N/A</v>
      </c>
      <c r="B12911" s="12" t="str">
        <f>IFERROR(__xludf.DUMMYFUNCTION("TEXTJOIN(""; "", TRUE, FILTER(CID!B12911:B14794, REGEXMATCH(CID!D12911:D14794, TEXTJOIN(""|"", TRUE, SPLIT(A12911, "";"")))))"),"#N/A")</f>
        <v>#N/A</v>
      </c>
    </row>
    <row r="12912">
      <c r="A12912" s="12" t="str">
        <f>IFERROR(__xludf.DUMMYFUNCTION("TEXTJOIN("";"", TRUE, FILTER(CID!$B$2:$B$14794, CID!B12912=CID!$D$2:$D$14794))"),"#N/A")</f>
        <v>#N/A</v>
      </c>
      <c r="B12912" s="12" t="str">
        <f>IFERROR(__xludf.DUMMYFUNCTION("TEXTJOIN(""; "", TRUE, FILTER(CID!B12912:B14794, REGEXMATCH(CID!D12912:D14794, TEXTJOIN(""|"", TRUE, SPLIT(A12912, "";"")))))"),"#N/A")</f>
        <v>#N/A</v>
      </c>
    </row>
    <row r="12913">
      <c r="A12913" s="12" t="str">
        <f>IFERROR(__xludf.DUMMYFUNCTION("TEXTJOIN("";"", TRUE, FILTER(CID!$B$2:$B$14794, CID!B12913=CID!$D$2:$D$14794))"),"#N/A")</f>
        <v>#N/A</v>
      </c>
      <c r="B12913" s="12" t="str">
        <f>IFERROR(__xludf.DUMMYFUNCTION("TEXTJOIN(""; "", TRUE, FILTER(CID!B12913:B14794, REGEXMATCH(CID!D12913:D14794, TEXTJOIN(""|"", TRUE, SPLIT(A12913, "";"")))))"),"#N/A")</f>
        <v>#N/A</v>
      </c>
    </row>
    <row r="12914">
      <c r="A12914" s="12" t="str">
        <f>IFERROR(__xludf.DUMMYFUNCTION("TEXTJOIN("";"", TRUE, FILTER(CID!$B$2:$B$14794, CID!B12914=CID!$D$2:$D$14794))"),"#N/A")</f>
        <v>#N/A</v>
      </c>
      <c r="B12914" s="12" t="str">
        <f>IFERROR(__xludf.DUMMYFUNCTION("TEXTJOIN(""; "", TRUE, FILTER(CID!B12914:B14794, REGEXMATCH(CID!D12914:D14794, TEXTJOIN(""|"", TRUE, SPLIT(A12914, "";"")))))"),"#N/A")</f>
        <v>#N/A</v>
      </c>
    </row>
    <row r="12915">
      <c r="A12915" s="12" t="str">
        <f>IFERROR(__xludf.DUMMYFUNCTION("TEXTJOIN("";"", TRUE, FILTER(CID!$B$2:$B$14794, CID!B12915=CID!$D$2:$D$14794))"),"#N/A")</f>
        <v>#N/A</v>
      </c>
      <c r="B12915" s="12" t="str">
        <f>IFERROR(__xludf.DUMMYFUNCTION("TEXTJOIN(""; "", TRUE, FILTER(CID!B12915:B14794, REGEXMATCH(CID!D12915:D14794, TEXTJOIN(""|"", TRUE, SPLIT(A12915, "";"")))))"),"#N/A")</f>
        <v>#N/A</v>
      </c>
    </row>
    <row r="12916">
      <c r="A12916" s="12" t="str">
        <f>IFERROR(__xludf.DUMMYFUNCTION("TEXTJOIN("";"", TRUE, FILTER(CID!$B$2:$B$14794, CID!B12916=CID!$D$2:$D$14794))"),"#N/A")</f>
        <v>#N/A</v>
      </c>
      <c r="B12916" s="12" t="str">
        <f>IFERROR(__xludf.DUMMYFUNCTION("TEXTJOIN(""; "", TRUE, FILTER(CID!B12916:B14794, REGEXMATCH(CID!D12916:D14794, TEXTJOIN(""|"", TRUE, SPLIT(A12916, "";"")))))"),"#N/A")</f>
        <v>#N/A</v>
      </c>
    </row>
    <row r="12917">
      <c r="A12917" s="12" t="str">
        <f>IFERROR(__xludf.DUMMYFUNCTION("TEXTJOIN("";"", TRUE, FILTER(CID!$B$2:$B$14794, CID!B12917=CID!$D$2:$D$14794))"),"#N/A")</f>
        <v>#N/A</v>
      </c>
      <c r="B12917" s="12" t="str">
        <f>IFERROR(__xludf.DUMMYFUNCTION("TEXTJOIN(""; "", TRUE, FILTER(CID!B12917:B14794, REGEXMATCH(CID!D12917:D14794, TEXTJOIN(""|"", TRUE, SPLIT(A12917, "";"")))))"),"#N/A")</f>
        <v>#N/A</v>
      </c>
    </row>
    <row r="12918">
      <c r="A12918" s="12" t="str">
        <f>IFERROR(__xludf.DUMMYFUNCTION("TEXTJOIN("";"", TRUE, FILTER(CID!$B$2:$B$14794, CID!B12918=CID!$D$2:$D$14794))"),"#N/A")</f>
        <v>#N/A</v>
      </c>
      <c r="B12918" s="12" t="str">
        <f>IFERROR(__xludf.DUMMYFUNCTION("TEXTJOIN(""; "", TRUE, FILTER(CID!B12918:B14794, REGEXMATCH(CID!D12918:D14794, TEXTJOIN(""|"", TRUE, SPLIT(A12918, "";"")))))"),"#N/A")</f>
        <v>#N/A</v>
      </c>
    </row>
    <row r="12919">
      <c r="A12919" s="12" t="str">
        <f>IFERROR(__xludf.DUMMYFUNCTION("TEXTJOIN("";"", TRUE, FILTER(CID!$B$2:$B$14794, CID!B12919=CID!$D$2:$D$14794))"),"#N/A")</f>
        <v>#N/A</v>
      </c>
      <c r="B12919" s="12" t="str">
        <f>IFERROR(__xludf.DUMMYFUNCTION("TEXTJOIN(""; "", TRUE, FILTER(CID!B12919:B14794, REGEXMATCH(CID!D12919:D14794, TEXTJOIN(""|"", TRUE, SPLIT(A12919, "";"")))))"),"#N/A")</f>
        <v>#N/A</v>
      </c>
    </row>
    <row r="12920">
      <c r="A12920" s="12" t="str">
        <f>IFERROR(__xludf.DUMMYFUNCTION("TEXTJOIN("";"", TRUE, FILTER(CID!$B$2:$B$14794, CID!B12920=CID!$D$2:$D$14794))"),"#N/A")</f>
        <v>#N/A</v>
      </c>
      <c r="B12920" s="12" t="str">
        <f>IFERROR(__xludf.DUMMYFUNCTION("TEXTJOIN(""; "", TRUE, FILTER(CID!B12920:B14794, REGEXMATCH(CID!D12920:D14794, TEXTJOIN(""|"", TRUE, SPLIT(A12920, "";"")))))"),"#N/A")</f>
        <v>#N/A</v>
      </c>
    </row>
    <row r="12921">
      <c r="A12921" s="12" t="str">
        <f>IFERROR(__xludf.DUMMYFUNCTION("TEXTJOIN("";"", TRUE, FILTER(CID!$B$2:$B$14794, CID!B12921=CID!$D$2:$D$14794))"),"#N/A")</f>
        <v>#N/A</v>
      </c>
      <c r="B12921" s="12" t="str">
        <f>IFERROR(__xludf.DUMMYFUNCTION("TEXTJOIN(""; "", TRUE, FILTER(CID!B12921:B14794, REGEXMATCH(CID!D12921:D14794, TEXTJOIN(""|"", TRUE, SPLIT(A12921, "";"")))))"),"#N/A")</f>
        <v>#N/A</v>
      </c>
    </row>
    <row r="12922">
      <c r="A12922" s="12" t="str">
        <f>IFERROR(__xludf.DUMMYFUNCTION("TEXTJOIN("";"", TRUE, FILTER(CID!$B$2:$B$14794, CID!B12922=CID!$D$2:$D$14794))"),"#N/A")</f>
        <v>#N/A</v>
      </c>
      <c r="B12922" s="12" t="str">
        <f>IFERROR(__xludf.DUMMYFUNCTION("TEXTJOIN(""; "", TRUE, FILTER(CID!B12922:B14794, REGEXMATCH(CID!D12922:D14794, TEXTJOIN(""|"", TRUE, SPLIT(A12922, "";"")))))"),"#N/A")</f>
        <v>#N/A</v>
      </c>
    </row>
    <row r="12923">
      <c r="A12923" s="12" t="str">
        <f>IFERROR(__xludf.DUMMYFUNCTION("TEXTJOIN("";"", TRUE, FILTER(CID!$B$2:$B$14794, CID!B12923=CID!$D$2:$D$14794))"),"#N/A")</f>
        <v>#N/A</v>
      </c>
      <c r="B12923" s="12" t="str">
        <f>IFERROR(__xludf.DUMMYFUNCTION("TEXTJOIN(""; "", TRUE, FILTER(CID!B12923:B14794, REGEXMATCH(CID!D12923:D14794, TEXTJOIN(""|"", TRUE, SPLIT(A12923, "";"")))))"),"#N/A")</f>
        <v>#N/A</v>
      </c>
    </row>
    <row r="12924">
      <c r="A12924" s="12" t="str">
        <f>IFERROR(__xludf.DUMMYFUNCTION("TEXTJOIN("";"", TRUE, FILTER(CID!$B$2:$B$14794, CID!B12924=CID!$D$2:$D$14794))"),"#N/A")</f>
        <v>#N/A</v>
      </c>
      <c r="B12924" s="12" t="str">
        <f>IFERROR(__xludf.DUMMYFUNCTION("TEXTJOIN(""; "", TRUE, FILTER(CID!B12924:B14794, REGEXMATCH(CID!D12924:D14794, TEXTJOIN(""|"", TRUE, SPLIT(A12924, "";"")))))"),"#N/A")</f>
        <v>#N/A</v>
      </c>
    </row>
    <row r="12925">
      <c r="A12925" s="12" t="str">
        <f>IFERROR(__xludf.DUMMYFUNCTION("TEXTJOIN("";"", TRUE, FILTER(CID!$B$2:$B$14794, CID!B12925=CID!$D$2:$D$14794))"),"#N/A")</f>
        <v>#N/A</v>
      </c>
      <c r="B12925" s="12" t="str">
        <f>IFERROR(__xludf.DUMMYFUNCTION("TEXTJOIN(""; "", TRUE, FILTER(CID!B12925:B14794, REGEXMATCH(CID!D12925:D14794, TEXTJOIN(""|"", TRUE, SPLIT(A12925, "";"")))))"),"#N/A")</f>
        <v>#N/A</v>
      </c>
    </row>
    <row r="12926">
      <c r="A12926" s="12" t="str">
        <f>IFERROR(__xludf.DUMMYFUNCTION("TEXTJOIN("";"", TRUE, FILTER(CID!$B$2:$B$14794, CID!B12926=CID!$D$2:$D$14794))"),"#N/A")</f>
        <v>#N/A</v>
      </c>
      <c r="B12926" s="12" t="str">
        <f>IFERROR(__xludf.DUMMYFUNCTION("TEXTJOIN(""; "", TRUE, FILTER(CID!B12926:B14794, REGEXMATCH(CID!D12926:D14794, TEXTJOIN(""|"", TRUE, SPLIT(A12926, "";"")))))"),"#N/A")</f>
        <v>#N/A</v>
      </c>
    </row>
    <row r="12927">
      <c r="A12927" s="12" t="str">
        <f>IFERROR(__xludf.DUMMYFUNCTION("TEXTJOIN("";"", TRUE, FILTER(CID!$B$2:$B$14794, CID!B12927=CID!$D$2:$D$14794))"),"#N/A")</f>
        <v>#N/A</v>
      </c>
      <c r="B12927" s="12" t="str">
        <f>IFERROR(__xludf.DUMMYFUNCTION("TEXTJOIN(""; "", TRUE, FILTER(CID!B12927:B14794, REGEXMATCH(CID!D12927:D14794, TEXTJOIN(""|"", TRUE, SPLIT(A12927, "";"")))))"),"#N/A")</f>
        <v>#N/A</v>
      </c>
    </row>
    <row r="12928">
      <c r="A12928" s="12" t="str">
        <f>IFERROR(__xludf.DUMMYFUNCTION("TEXTJOIN("";"", TRUE, FILTER(CID!$B$2:$B$14794, CID!B12928=CID!$D$2:$D$14794))"),"#N/A")</f>
        <v>#N/A</v>
      </c>
      <c r="B12928" s="12" t="str">
        <f>IFERROR(__xludf.DUMMYFUNCTION("TEXTJOIN(""; "", TRUE, FILTER(CID!B12928:B14794, REGEXMATCH(CID!D12928:D14794, TEXTJOIN(""|"", TRUE, SPLIT(A12928, "";"")))))"),"#N/A")</f>
        <v>#N/A</v>
      </c>
    </row>
    <row r="12929">
      <c r="A12929" s="12" t="str">
        <f>IFERROR(__xludf.DUMMYFUNCTION("TEXTJOIN("";"", TRUE, FILTER(CID!$B$2:$B$14794, CID!B12929=CID!$D$2:$D$14794))"),"#N/A")</f>
        <v>#N/A</v>
      </c>
      <c r="B12929" s="12" t="str">
        <f>IFERROR(__xludf.DUMMYFUNCTION("TEXTJOIN(""; "", TRUE, FILTER(CID!B12929:B14794, REGEXMATCH(CID!D12929:D14794, TEXTJOIN(""|"", TRUE, SPLIT(A12929, "";"")))))"),"#N/A")</f>
        <v>#N/A</v>
      </c>
    </row>
    <row r="12930">
      <c r="A12930" s="12" t="str">
        <f>IFERROR(__xludf.DUMMYFUNCTION("TEXTJOIN("";"", TRUE, FILTER(CID!$B$2:$B$14794, CID!B12930=CID!$D$2:$D$14794))"),"#N/A")</f>
        <v>#N/A</v>
      </c>
      <c r="B12930" s="12" t="str">
        <f>IFERROR(__xludf.DUMMYFUNCTION("TEXTJOIN(""; "", TRUE, FILTER(CID!B12930:B14794, REGEXMATCH(CID!D12930:D14794, TEXTJOIN(""|"", TRUE, SPLIT(A12930, "";"")))))"),"#N/A")</f>
        <v>#N/A</v>
      </c>
    </row>
    <row r="12931">
      <c r="A12931" s="12" t="str">
        <f>IFERROR(__xludf.DUMMYFUNCTION("TEXTJOIN("";"", TRUE, FILTER(CID!$B$2:$B$14794, CID!B12931=CID!$D$2:$D$14794))"),"#N/A")</f>
        <v>#N/A</v>
      </c>
      <c r="B12931" s="12" t="str">
        <f>IFERROR(__xludf.DUMMYFUNCTION("TEXTJOIN(""; "", TRUE, FILTER(CID!B12931:B14794, REGEXMATCH(CID!D12931:D14794, TEXTJOIN(""|"", TRUE, SPLIT(A12931, "";"")))))"),"#N/A")</f>
        <v>#N/A</v>
      </c>
    </row>
    <row r="12932">
      <c r="A12932" s="12" t="str">
        <f>IFERROR(__xludf.DUMMYFUNCTION("TEXTJOIN("";"", TRUE, FILTER(CID!$B$2:$B$14794, CID!B12932=CID!$D$2:$D$14794))"),"#N/A")</f>
        <v>#N/A</v>
      </c>
      <c r="B12932" s="12" t="str">
        <f>IFERROR(__xludf.DUMMYFUNCTION("TEXTJOIN(""; "", TRUE, FILTER(CID!B12932:B14794, REGEXMATCH(CID!D12932:D14794, TEXTJOIN(""|"", TRUE, SPLIT(A12932, "";"")))))"),"#N/A")</f>
        <v>#N/A</v>
      </c>
    </row>
    <row r="12933">
      <c r="A12933" s="12" t="str">
        <f>IFERROR(__xludf.DUMMYFUNCTION("TEXTJOIN("";"", TRUE, FILTER(CID!$B$2:$B$14794, CID!B12933=CID!$D$2:$D$14794))"),"#N/A")</f>
        <v>#N/A</v>
      </c>
      <c r="B12933" s="12" t="str">
        <f>IFERROR(__xludf.DUMMYFUNCTION("TEXTJOIN(""; "", TRUE, FILTER(CID!B12933:B14794, REGEXMATCH(CID!D12933:D14794, TEXTJOIN(""|"", TRUE, SPLIT(A12933, "";"")))))"),"#N/A")</f>
        <v>#N/A</v>
      </c>
    </row>
    <row r="12934">
      <c r="A12934" s="12" t="str">
        <f>IFERROR(__xludf.DUMMYFUNCTION("TEXTJOIN("";"", TRUE, FILTER(CID!$B$2:$B$14794, CID!B12934=CID!$D$2:$D$14794))"),"#N/A")</f>
        <v>#N/A</v>
      </c>
      <c r="B12934" s="12" t="str">
        <f>IFERROR(__xludf.DUMMYFUNCTION("TEXTJOIN(""; "", TRUE, FILTER(CID!B12934:B14794, REGEXMATCH(CID!D12934:D14794, TEXTJOIN(""|"", TRUE, SPLIT(A12934, "";"")))))"),"#N/A")</f>
        <v>#N/A</v>
      </c>
    </row>
    <row r="12935">
      <c r="A12935" s="12" t="str">
        <f>IFERROR(__xludf.DUMMYFUNCTION("TEXTJOIN("";"", TRUE, FILTER(CID!$B$2:$B$14794, CID!B12935=CID!$D$2:$D$14794))"),"#N/A")</f>
        <v>#N/A</v>
      </c>
      <c r="B12935" s="12" t="str">
        <f>IFERROR(__xludf.DUMMYFUNCTION("TEXTJOIN(""; "", TRUE, FILTER(CID!B12935:B14794, REGEXMATCH(CID!D12935:D14794, TEXTJOIN(""|"", TRUE, SPLIT(A12935, "";"")))))"),"#N/A")</f>
        <v>#N/A</v>
      </c>
    </row>
    <row r="12936">
      <c r="A12936" s="12" t="str">
        <f>IFERROR(__xludf.DUMMYFUNCTION("TEXTJOIN("";"", TRUE, FILTER(CID!$B$2:$B$14794, CID!B12936=CID!$D$2:$D$14794))"),"#N/A")</f>
        <v>#N/A</v>
      </c>
      <c r="B12936" s="12" t="str">
        <f>IFERROR(__xludf.DUMMYFUNCTION("TEXTJOIN(""; "", TRUE, FILTER(CID!B12936:B14794, REGEXMATCH(CID!D12936:D14794, TEXTJOIN(""|"", TRUE, SPLIT(A12936, "";"")))))"),"#N/A")</f>
        <v>#N/A</v>
      </c>
    </row>
    <row r="12937">
      <c r="A12937" s="12" t="str">
        <f>IFERROR(__xludf.DUMMYFUNCTION("TEXTJOIN("";"", TRUE, FILTER(CID!$B$2:$B$14794, CID!B12937=CID!$D$2:$D$14794))"),"#N/A")</f>
        <v>#N/A</v>
      </c>
      <c r="B12937" s="12" t="str">
        <f>IFERROR(__xludf.DUMMYFUNCTION("TEXTJOIN(""; "", TRUE, FILTER(CID!B12937:B14794, REGEXMATCH(CID!D12937:D14794, TEXTJOIN(""|"", TRUE, SPLIT(A12937, "";"")))))"),"#N/A")</f>
        <v>#N/A</v>
      </c>
    </row>
    <row r="12938">
      <c r="A12938" s="12" t="str">
        <f>IFERROR(__xludf.DUMMYFUNCTION("TEXTJOIN("";"", TRUE, FILTER(CID!$B$2:$B$14794, CID!B12938=CID!$D$2:$D$14794))"),"#N/A")</f>
        <v>#N/A</v>
      </c>
      <c r="B12938" s="12" t="str">
        <f>IFERROR(__xludf.DUMMYFUNCTION("TEXTJOIN(""; "", TRUE, FILTER(CID!B12938:B14794, REGEXMATCH(CID!D12938:D14794, TEXTJOIN(""|"", TRUE, SPLIT(A12938, "";"")))))"),"#N/A")</f>
        <v>#N/A</v>
      </c>
    </row>
    <row r="12939">
      <c r="A12939" s="12" t="str">
        <f>IFERROR(__xludf.DUMMYFUNCTION("TEXTJOIN("";"", TRUE, FILTER(CID!$B$2:$B$14794, CID!B12939=CID!$D$2:$D$14794))"),"#N/A")</f>
        <v>#N/A</v>
      </c>
      <c r="B12939" s="12" t="str">
        <f>IFERROR(__xludf.DUMMYFUNCTION("TEXTJOIN(""; "", TRUE, FILTER(CID!B12939:B14794, REGEXMATCH(CID!D12939:D14794, TEXTJOIN(""|"", TRUE, SPLIT(A12939, "";"")))))"),"#N/A")</f>
        <v>#N/A</v>
      </c>
    </row>
    <row r="12940">
      <c r="A12940" s="12" t="str">
        <f>IFERROR(__xludf.DUMMYFUNCTION("TEXTJOIN("";"", TRUE, FILTER(CID!$B$2:$B$14794, CID!B12940=CID!$D$2:$D$14794))"),"#N/A")</f>
        <v>#N/A</v>
      </c>
      <c r="B12940" s="12" t="str">
        <f>IFERROR(__xludf.DUMMYFUNCTION("TEXTJOIN(""; "", TRUE, FILTER(CID!B12940:B14794, REGEXMATCH(CID!D12940:D14794, TEXTJOIN(""|"", TRUE, SPLIT(A12940, "";"")))))"),"#N/A")</f>
        <v>#N/A</v>
      </c>
    </row>
    <row r="12941">
      <c r="A12941" s="12" t="str">
        <f>IFERROR(__xludf.DUMMYFUNCTION("TEXTJOIN("";"", TRUE, FILTER(CID!$B$2:$B$14794, CID!B12941=CID!$D$2:$D$14794))"),"#N/A")</f>
        <v>#N/A</v>
      </c>
      <c r="B12941" s="12" t="str">
        <f>IFERROR(__xludf.DUMMYFUNCTION("TEXTJOIN(""; "", TRUE, FILTER(CID!B12941:B14794, REGEXMATCH(CID!D12941:D14794, TEXTJOIN(""|"", TRUE, SPLIT(A12941, "";"")))))"),"#N/A")</f>
        <v>#N/A</v>
      </c>
    </row>
    <row r="12942">
      <c r="A12942" s="12" t="str">
        <f>IFERROR(__xludf.DUMMYFUNCTION("TEXTJOIN("";"", TRUE, FILTER(CID!$B$2:$B$14794, CID!B12942=CID!$D$2:$D$14794))"),"#N/A")</f>
        <v>#N/A</v>
      </c>
      <c r="B12942" s="12" t="str">
        <f>IFERROR(__xludf.DUMMYFUNCTION("TEXTJOIN(""; "", TRUE, FILTER(CID!B12942:B14794, REGEXMATCH(CID!D12942:D14794, TEXTJOIN(""|"", TRUE, SPLIT(A12942, "";"")))))"),"#N/A")</f>
        <v>#N/A</v>
      </c>
    </row>
    <row r="12943">
      <c r="A12943" s="12" t="str">
        <f>IFERROR(__xludf.DUMMYFUNCTION("TEXTJOIN("";"", TRUE, FILTER(CID!$B$2:$B$14794, CID!B12943=CID!$D$2:$D$14794))"),"#N/A")</f>
        <v>#N/A</v>
      </c>
      <c r="B12943" s="12" t="str">
        <f>IFERROR(__xludf.DUMMYFUNCTION("TEXTJOIN(""; "", TRUE, FILTER(CID!B12943:B14794, REGEXMATCH(CID!D12943:D14794, TEXTJOIN(""|"", TRUE, SPLIT(A12943, "";"")))))"),"#N/A")</f>
        <v>#N/A</v>
      </c>
    </row>
    <row r="12944">
      <c r="A12944" s="12" t="str">
        <f>IFERROR(__xludf.DUMMYFUNCTION("TEXTJOIN("";"", TRUE, FILTER(CID!$B$2:$B$14794, CID!B12944=CID!$D$2:$D$14794))"),"#N/A")</f>
        <v>#N/A</v>
      </c>
      <c r="B12944" s="12" t="str">
        <f>IFERROR(__xludf.DUMMYFUNCTION("TEXTJOIN(""; "", TRUE, FILTER(CID!B12944:B14794, REGEXMATCH(CID!D12944:D14794, TEXTJOIN(""|"", TRUE, SPLIT(A12944, "";"")))))"),"#N/A")</f>
        <v>#N/A</v>
      </c>
    </row>
    <row r="12945">
      <c r="A12945" s="12" t="str">
        <f>IFERROR(__xludf.DUMMYFUNCTION("TEXTJOIN("";"", TRUE, FILTER(CID!$B$2:$B$14794, CID!B12945=CID!$D$2:$D$14794))"),"#N/A")</f>
        <v>#N/A</v>
      </c>
      <c r="B12945" s="12" t="str">
        <f>IFERROR(__xludf.DUMMYFUNCTION("TEXTJOIN(""; "", TRUE, FILTER(CID!B12945:B14794, REGEXMATCH(CID!D12945:D14794, TEXTJOIN(""|"", TRUE, SPLIT(A12945, "";"")))))"),"#N/A")</f>
        <v>#N/A</v>
      </c>
    </row>
    <row r="12946">
      <c r="A12946" s="12" t="str">
        <f>IFERROR(__xludf.DUMMYFUNCTION("TEXTJOIN("";"", TRUE, FILTER(CID!$B$2:$B$14794, CID!B12946=CID!$D$2:$D$14794))"),"#N/A")</f>
        <v>#N/A</v>
      </c>
      <c r="B12946" s="12" t="str">
        <f>IFERROR(__xludf.DUMMYFUNCTION("TEXTJOIN(""; "", TRUE, FILTER(CID!B12946:B14794, REGEXMATCH(CID!D12946:D14794, TEXTJOIN(""|"", TRUE, SPLIT(A12946, "";"")))))"),"#N/A")</f>
        <v>#N/A</v>
      </c>
    </row>
    <row r="12947">
      <c r="A12947" s="12" t="str">
        <f>IFERROR(__xludf.DUMMYFUNCTION("TEXTJOIN("";"", TRUE, FILTER(CID!$B$2:$B$14794, CID!B12947=CID!$D$2:$D$14794))"),"#N/A")</f>
        <v>#N/A</v>
      </c>
      <c r="B12947" s="12" t="str">
        <f>IFERROR(__xludf.DUMMYFUNCTION("TEXTJOIN(""; "", TRUE, FILTER(CID!B12947:B14794, REGEXMATCH(CID!D12947:D14794, TEXTJOIN(""|"", TRUE, SPLIT(A12947, "";"")))))"),"#N/A")</f>
        <v>#N/A</v>
      </c>
    </row>
    <row r="12948">
      <c r="A12948" s="12" t="str">
        <f>IFERROR(__xludf.DUMMYFUNCTION("TEXTJOIN("";"", TRUE, FILTER(CID!$B$2:$B$14794, CID!B12948=CID!$D$2:$D$14794))"),"#N/A")</f>
        <v>#N/A</v>
      </c>
      <c r="B12948" s="12" t="str">
        <f>IFERROR(__xludf.DUMMYFUNCTION("TEXTJOIN(""; "", TRUE, FILTER(CID!B12948:B14794, REGEXMATCH(CID!D12948:D14794, TEXTJOIN(""|"", TRUE, SPLIT(A12948, "";"")))))"),"#N/A")</f>
        <v>#N/A</v>
      </c>
    </row>
    <row r="12949">
      <c r="A12949" s="12" t="str">
        <f>IFERROR(__xludf.DUMMYFUNCTION("TEXTJOIN("";"", TRUE, FILTER(CID!$B$2:$B$14794, CID!B12949=CID!$D$2:$D$14794))"),"#N/A")</f>
        <v>#N/A</v>
      </c>
      <c r="B12949" s="12" t="str">
        <f>IFERROR(__xludf.DUMMYFUNCTION("TEXTJOIN(""; "", TRUE, FILTER(CID!B12949:B14794, REGEXMATCH(CID!D12949:D14794, TEXTJOIN(""|"", TRUE, SPLIT(A12949, "";"")))))"),"#N/A")</f>
        <v>#N/A</v>
      </c>
    </row>
    <row r="12950">
      <c r="A12950" s="12" t="str">
        <f>IFERROR(__xludf.DUMMYFUNCTION("TEXTJOIN("";"", TRUE, FILTER(CID!$B$2:$B$14794, CID!B12950=CID!$D$2:$D$14794))"),"#N/A")</f>
        <v>#N/A</v>
      </c>
      <c r="B12950" s="12" t="str">
        <f>IFERROR(__xludf.DUMMYFUNCTION("TEXTJOIN(""; "", TRUE, FILTER(CID!B12950:B14794, REGEXMATCH(CID!D12950:D14794, TEXTJOIN(""|"", TRUE, SPLIT(A12950, "";"")))))"),"#N/A")</f>
        <v>#N/A</v>
      </c>
    </row>
    <row r="12951">
      <c r="A12951" s="12" t="str">
        <f>IFERROR(__xludf.DUMMYFUNCTION("TEXTJOIN("";"", TRUE, FILTER(CID!$B$2:$B$14794, CID!B12951=CID!$D$2:$D$14794))"),"#N/A")</f>
        <v>#N/A</v>
      </c>
      <c r="B12951" s="12" t="str">
        <f>IFERROR(__xludf.DUMMYFUNCTION("TEXTJOIN(""; "", TRUE, FILTER(CID!B12951:B14794, REGEXMATCH(CID!D12951:D14794, TEXTJOIN(""|"", TRUE, SPLIT(A12951, "";"")))))"),"#N/A")</f>
        <v>#N/A</v>
      </c>
    </row>
    <row r="12952">
      <c r="A12952" s="12" t="str">
        <f>IFERROR(__xludf.DUMMYFUNCTION("TEXTJOIN("";"", TRUE, FILTER(CID!$B$2:$B$14794, CID!B12952=CID!$D$2:$D$14794))"),"#N/A")</f>
        <v>#N/A</v>
      </c>
      <c r="B12952" s="12" t="str">
        <f>IFERROR(__xludf.DUMMYFUNCTION("TEXTJOIN(""; "", TRUE, FILTER(CID!B12952:B14794, REGEXMATCH(CID!D12952:D14794, TEXTJOIN(""|"", TRUE, SPLIT(A12952, "";"")))))"),"#N/A")</f>
        <v>#N/A</v>
      </c>
    </row>
    <row r="12953">
      <c r="A12953" s="12" t="str">
        <f>IFERROR(__xludf.DUMMYFUNCTION("TEXTJOIN("";"", TRUE, FILTER(CID!$B$2:$B$14794, CID!B12953=CID!$D$2:$D$14794))"),"#N/A")</f>
        <v>#N/A</v>
      </c>
      <c r="B12953" s="12" t="str">
        <f>IFERROR(__xludf.DUMMYFUNCTION("TEXTJOIN(""; "", TRUE, FILTER(CID!B12953:B14794, REGEXMATCH(CID!D12953:D14794, TEXTJOIN(""|"", TRUE, SPLIT(A12953, "";"")))))"),"#N/A")</f>
        <v>#N/A</v>
      </c>
    </row>
    <row r="12954">
      <c r="A12954" s="12" t="str">
        <f>IFERROR(__xludf.DUMMYFUNCTION("TEXTJOIN("";"", TRUE, FILTER(CID!$B$2:$B$14794, CID!B12954=CID!$D$2:$D$14794))"),"#N/A")</f>
        <v>#N/A</v>
      </c>
      <c r="B12954" s="12" t="str">
        <f>IFERROR(__xludf.DUMMYFUNCTION("TEXTJOIN(""; "", TRUE, FILTER(CID!B12954:B14794, REGEXMATCH(CID!D12954:D14794, TEXTJOIN(""|"", TRUE, SPLIT(A12954, "";"")))))"),"#N/A")</f>
        <v>#N/A</v>
      </c>
    </row>
    <row r="12955">
      <c r="A12955" s="12" t="str">
        <f>IFERROR(__xludf.DUMMYFUNCTION("TEXTJOIN("";"", TRUE, FILTER(CID!$B$2:$B$14794, CID!B12955=CID!$D$2:$D$14794))"),"#N/A")</f>
        <v>#N/A</v>
      </c>
      <c r="B12955" s="12" t="str">
        <f>IFERROR(__xludf.DUMMYFUNCTION("TEXTJOIN(""; "", TRUE, FILTER(CID!B12955:B14794, REGEXMATCH(CID!D12955:D14794, TEXTJOIN(""|"", TRUE, SPLIT(A12955, "";"")))))"),"#N/A")</f>
        <v>#N/A</v>
      </c>
    </row>
    <row r="12956">
      <c r="A12956" s="12" t="str">
        <f>IFERROR(__xludf.DUMMYFUNCTION("TEXTJOIN("";"", TRUE, FILTER(CID!$B$2:$B$14794, CID!B12956=CID!$D$2:$D$14794))"),"#N/A")</f>
        <v>#N/A</v>
      </c>
      <c r="B12956" s="12" t="str">
        <f>IFERROR(__xludf.DUMMYFUNCTION("TEXTJOIN(""; "", TRUE, FILTER(CID!B12956:B14794, REGEXMATCH(CID!D12956:D14794, TEXTJOIN(""|"", TRUE, SPLIT(A12956, "";"")))))"),"#N/A")</f>
        <v>#N/A</v>
      </c>
    </row>
    <row r="12957">
      <c r="A12957" s="12" t="str">
        <f>IFERROR(__xludf.DUMMYFUNCTION("TEXTJOIN("";"", TRUE, FILTER(CID!$B$2:$B$14794, CID!B12957=CID!$D$2:$D$14794))"),"#N/A")</f>
        <v>#N/A</v>
      </c>
      <c r="B12957" s="12" t="str">
        <f>IFERROR(__xludf.DUMMYFUNCTION("TEXTJOIN(""; "", TRUE, FILTER(CID!B12957:B14794, REGEXMATCH(CID!D12957:D14794, TEXTJOIN(""|"", TRUE, SPLIT(A12957, "";"")))))"),"#N/A")</f>
        <v>#N/A</v>
      </c>
    </row>
    <row r="12958">
      <c r="A12958" s="12" t="str">
        <f>IFERROR(__xludf.DUMMYFUNCTION("TEXTJOIN("";"", TRUE, FILTER(CID!$B$2:$B$14794, CID!B12958=CID!$D$2:$D$14794))"),"#N/A")</f>
        <v>#N/A</v>
      </c>
      <c r="B12958" s="12" t="str">
        <f>IFERROR(__xludf.DUMMYFUNCTION("TEXTJOIN(""; "", TRUE, FILTER(CID!B12958:B14794, REGEXMATCH(CID!D12958:D14794, TEXTJOIN(""|"", TRUE, SPLIT(A12958, "";"")))))"),"#N/A")</f>
        <v>#N/A</v>
      </c>
    </row>
    <row r="12959">
      <c r="A12959" s="12" t="str">
        <f>IFERROR(__xludf.DUMMYFUNCTION("TEXTJOIN("";"", TRUE, FILTER(CID!$B$2:$B$14794, CID!B12959=CID!$D$2:$D$14794))"),"#N/A")</f>
        <v>#N/A</v>
      </c>
      <c r="B12959" s="12" t="str">
        <f>IFERROR(__xludf.DUMMYFUNCTION("TEXTJOIN(""; "", TRUE, FILTER(CID!B12959:B14794, REGEXMATCH(CID!D12959:D14794, TEXTJOIN(""|"", TRUE, SPLIT(A12959, "";"")))))"),"#N/A")</f>
        <v>#N/A</v>
      </c>
    </row>
    <row r="12960">
      <c r="A12960" s="12" t="str">
        <f>IFERROR(__xludf.DUMMYFUNCTION("TEXTJOIN("";"", TRUE, FILTER(CID!$B$2:$B$14794, CID!B12960=CID!$D$2:$D$14794))"),"#N/A")</f>
        <v>#N/A</v>
      </c>
      <c r="B12960" s="12" t="str">
        <f>IFERROR(__xludf.DUMMYFUNCTION("TEXTJOIN(""; "", TRUE, FILTER(CID!B12960:B14794, REGEXMATCH(CID!D12960:D14794, TEXTJOIN(""|"", TRUE, SPLIT(A12960, "";"")))))"),"#N/A")</f>
        <v>#N/A</v>
      </c>
    </row>
    <row r="12961">
      <c r="A12961" s="12" t="str">
        <f>IFERROR(__xludf.DUMMYFUNCTION("TEXTJOIN("";"", TRUE, FILTER(CID!$B$2:$B$14794, CID!B12961=CID!$D$2:$D$14794))"),"#N/A")</f>
        <v>#N/A</v>
      </c>
      <c r="B12961" s="12" t="str">
        <f>IFERROR(__xludf.DUMMYFUNCTION("TEXTJOIN(""; "", TRUE, FILTER(CID!B12961:B14794, REGEXMATCH(CID!D12961:D14794, TEXTJOIN(""|"", TRUE, SPLIT(A12961, "";"")))))"),"#N/A")</f>
        <v>#N/A</v>
      </c>
    </row>
    <row r="12962">
      <c r="A12962" s="12" t="str">
        <f>IFERROR(__xludf.DUMMYFUNCTION("TEXTJOIN("";"", TRUE, FILTER(CID!$B$2:$B$14794, CID!B12962=CID!$D$2:$D$14794))"),"#N/A")</f>
        <v>#N/A</v>
      </c>
      <c r="B12962" s="12" t="str">
        <f>IFERROR(__xludf.DUMMYFUNCTION("TEXTJOIN(""; "", TRUE, FILTER(CID!B12962:B14794, REGEXMATCH(CID!D12962:D14794, TEXTJOIN(""|"", TRUE, SPLIT(A12962, "";"")))))"),"#N/A")</f>
        <v>#N/A</v>
      </c>
    </row>
    <row r="12963">
      <c r="A12963" s="12" t="str">
        <f>IFERROR(__xludf.DUMMYFUNCTION("TEXTJOIN("";"", TRUE, FILTER(CID!$B$2:$B$14794, CID!B12963=CID!$D$2:$D$14794))"),"#N/A")</f>
        <v>#N/A</v>
      </c>
      <c r="B12963" s="12" t="str">
        <f>IFERROR(__xludf.DUMMYFUNCTION("TEXTJOIN(""; "", TRUE, FILTER(CID!B12963:B14794, REGEXMATCH(CID!D12963:D14794, TEXTJOIN(""|"", TRUE, SPLIT(A12963, "";"")))))"),"#N/A")</f>
        <v>#N/A</v>
      </c>
    </row>
    <row r="12964">
      <c r="A12964" s="12" t="str">
        <f>IFERROR(__xludf.DUMMYFUNCTION("TEXTJOIN("";"", TRUE, FILTER(CID!$B$2:$B$14794, CID!B12964=CID!$D$2:$D$14794))"),"#N/A")</f>
        <v>#N/A</v>
      </c>
      <c r="B12964" s="12" t="str">
        <f>IFERROR(__xludf.DUMMYFUNCTION("TEXTJOIN(""; "", TRUE, FILTER(CID!B12964:B14794, REGEXMATCH(CID!D12964:D14794, TEXTJOIN(""|"", TRUE, SPLIT(A12964, "";"")))))"),"#N/A")</f>
        <v>#N/A</v>
      </c>
    </row>
    <row r="12965">
      <c r="A12965" s="12" t="str">
        <f>IFERROR(__xludf.DUMMYFUNCTION("TEXTJOIN("";"", TRUE, FILTER(CID!$B$2:$B$14794, CID!B12965=CID!$D$2:$D$14794))"),"#N/A")</f>
        <v>#N/A</v>
      </c>
      <c r="B12965" s="12" t="str">
        <f>IFERROR(__xludf.DUMMYFUNCTION("TEXTJOIN(""; "", TRUE, FILTER(CID!B12965:B14794, REGEXMATCH(CID!D12965:D14794, TEXTJOIN(""|"", TRUE, SPLIT(A12965, "";"")))))"),"#N/A")</f>
        <v>#N/A</v>
      </c>
    </row>
    <row r="12966">
      <c r="A12966" s="12" t="str">
        <f>IFERROR(__xludf.DUMMYFUNCTION("TEXTJOIN("";"", TRUE, FILTER(CID!$B$2:$B$14794, CID!B12966=CID!$D$2:$D$14794))"),"#N/A")</f>
        <v>#N/A</v>
      </c>
      <c r="B12966" s="12" t="str">
        <f>IFERROR(__xludf.DUMMYFUNCTION("TEXTJOIN(""; "", TRUE, FILTER(CID!B12966:B14794, REGEXMATCH(CID!D12966:D14794, TEXTJOIN(""|"", TRUE, SPLIT(A12966, "";"")))))"),"#N/A")</f>
        <v>#N/A</v>
      </c>
    </row>
    <row r="12967">
      <c r="A12967" s="12" t="str">
        <f>IFERROR(__xludf.DUMMYFUNCTION("TEXTJOIN("";"", TRUE, FILTER(CID!$B$2:$B$14794, CID!B12967=CID!$D$2:$D$14794))"),"#N/A")</f>
        <v>#N/A</v>
      </c>
      <c r="B12967" s="12" t="str">
        <f>IFERROR(__xludf.DUMMYFUNCTION("TEXTJOIN(""; "", TRUE, FILTER(CID!B12967:B14794, REGEXMATCH(CID!D12967:D14794, TEXTJOIN(""|"", TRUE, SPLIT(A12967, "";"")))))"),"#N/A")</f>
        <v>#N/A</v>
      </c>
    </row>
    <row r="12968">
      <c r="A12968" s="12" t="str">
        <f>IFERROR(__xludf.DUMMYFUNCTION("TEXTJOIN("";"", TRUE, FILTER(CID!$B$2:$B$14794, CID!B12968=CID!$D$2:$D$14794))"),"#N/A")</f>
        <v>#N/A</v>
      </c>
      <c r="B12968" s="12" t="str">
        <f>IFERROR(__xludf.DUMMYFUNCTION("TEXTJOIN(""; "", TRUE, FILTER(CID!B12968:B14794, REGEXMATCH(CID!D12968:D14794, TEXTJOIN(""|"", TRUE, SPLIT(A12968, "";"")))))"),"#N/A")</f>
        <v>#N/A</v>
      </c>
    </row>
    <row r="12969">
      <c r="A12969" s="12" t="str">
        <f>IFERROR(__xludf.DUMMYFUNCTION("TEXTJOIN("";"", TRUE, FILTER(CID!$B$2:$B$14794, CID!B12969=CID!$D$2:$D$14794))"),"#N/A")</f>
        <v>#N/A</v>
      </c>
      <c r="B12969" s="12" t="str">
        <f>IFERROR(__xludf.DUMMYFUNCTION("TEXTJOIN(""; "", TRUE, FILTER(CID!B12969:B14794, REGEXMATCH(CID!D12969:D14794, TEXTJOIN(""|"", TRUE, SPLIT(A12969, "";"")))))"),"#N/A")</f>
        <v>#N/A</v>
      </c>
    </row>
    <row r="12970">
      <c r="A12970" s="12" t="str">
        <f>IFERROR(__xludf.DUMMYFUNCTION("TEXTJOIN("";"", TRUE, FILTER(CID!$B$2:$B$14794, CID!B12970=CID!$D$2:$D$14794))"),"#N/A")</f>
        <v>#N/A</v>
      </c>
      <c r="B12970" s="12" t="str">
        <f>IFERROR(__xludf.DUMMYFUNCTION("TEXTJOIN(""; "", TRUE, FILTER(CID!B12970:B14794, REGEXMATCH(CID!D12970:D14794, TEXTJOIN(""|"", TRUE, SPLIT(A12970, "";"")))))"),"#N/A")</f>
        <v>#N/A</v>
      </c>
    </row>
    <row r="12971">
      <c r="A12971" s="12" t="str">
        <f>IFERROR(__xludf.DUMMYFUNCTION("TEXTJOIN("";"", TRUE, FILTER(CID!$B$2:$B$14794, CID!B12971=CID!$D$2:$D$14794))"),"#N/A")</f>
        <v>#N/A</v>
      </c>
      <c r="B12971" s="12" t="str">
        <f>IFERROR(__xludf.DUMMYFUNCTION("TEXTJOIN(""; "", TRUE, FILTER(CID!B12971:B14794, REGEXMATCH(CID!D12971:D14794, TEXTJOIN(""|"", TRUE, SPLIT(A12971, "";"")))))"),"#N/A")</f>
        <v>#N/A</v>
      </c>
    </row>
    <row r="12972">
      <c r="A12972" s="12" t="str">
        <f>IFERROR(__xludf.DUMMYFUNCTION("TEXTJOIN("";"", TRUE, FILTER(CID!$B$2:$B$14794, CID!B12972=CID!$D$2:$D$14794))"),"#N/A")</f>
        <v>#N/A</v>
      </c>
      <c r="B12972" s="12" t="str">
        <f>IFERROR(__xludf.DUMMYFUNCTION("TEXTJOIN(""; "", TRUE, FILTER(CID!B12972:B14794, REGEXMATCH(CID!D12972:D14794, TEXTJOIN(""|"", TRUE, SPLIT(A12972, "";"")))))"),"#N/A")</f>
        <v>#N/A</v>
      </c>
    </row>
    <row r="12973">
      <c r="A12973" s="12" t="str">
        <f>IFERROR(__xludf.DUMMYFUNCTION("TEXTJOIN("";"", TRUE, FILTER(CID!$B$2:$B$14794, CID!B12973=CID!$D$2:$D$14794))"),"#N/A")</f>
        <v>#N/A</v>
      </c>
      <c r="B12973" s="12" t="str">
        <f>IFERROR(__xludf.DUMMYFUNCTION("TEXTJOIN(""; "", TRUE, FILTER(CID!B12973:B14794, REGEXMATCH(CID!D12973:D14794, TEXTJOIN(""|"", TRUE, SPLIT(A12973, "";"")))))"),"#N/A")</f>
        <v>#N/A</v>
      </c>
    </row>
    <row r="12974">
      <c r="A12974" s="12" t="str">
        <f>IFERROR(__xludf.DUMMYFUNCTION("TEXTJOIN("";"", TRUE, FILTER(CID!$B$2:$B$14794, CID!B12974=CID!$D$2:$D$14794))"),"#N/A")</f>
        <v>#N/A</v>
      </c>
      <c r="B12974" s="12" t="str">
        <f>IFERROR(__xludf.DUMMYFUNCTION("TEXTJOIN(""; "", TRUE, FILTER(CID!B12974:B14794, REGEXMATCH(CID!D12974:D14794, TEXTJOIN(""|"", TRUE, SPLIT(A12974, "";"")))))"),"#N/A")</f>
        <v>#N/A</v>
      </c>
    </row>
    <row r="12975">
      <c r="A12975" s="12" t="str">
        <f>IFERROR(__xludf.DUMMYFUNCTION("TEXTJOIN("";"", TRUE, FILTER(CID!$B$2:$B$14794, CID!B12975=CID!$D$2:$D$14794))"),"#N/A")</f>
        <v>#N/A</v>
      </c>
      <c r="B12975" s="12" t="str">
        <f>IFERROR(__xludf.DUMMYFUNCTION("TEXTJOIN(""; "", TRUE, FILTER(CID!B12975:B14794, REGEXMATCH(CID!D12975:D14794, TEXTJOIN(""|"", TRUE, SPLIT(A12975, "";"")))))"),"#N/A")</f>
        <v>#N/A</v>
      </c>
    </row>
    <row r="12976">
      <c r="A12976" s="12" t="str">
        <f>IFERROR(__xludf.DUMMYFUNCTION("TEXTJOIN("";"", TRUE, FILTER(CID!$B$2:$B$14794, CID!B12976=CID!$D$2:$D$14794))"),"#N/A")</f>
        <v>#N/A</v>
      </c>
      <c r="B12976" s="12" t="str">
        <f>IFERROR(__xludf.DUMMYFUNCTION("TEXTJOIN(""; "", TRUE, FILTER(CID!B12976:B14794, REGEXMATCH(CID!D12976:D14794, TEXTJOIN(""|"", TRUE, SPLIT(A12976, "";"")))))"),"#N/A")</f>
        <v>#N/A</v>
      </c>
    </row>
    <row r="12977">
      <c r="A12977" s="12" t="str">
        <f>IFERROR(__xludf.DUMMYFUNCTION("TEXTJOIN("";"", TRUE, FILTER(CID!$B$2:$B$14794, CID!B12977=CID!$D$2:$D$14794))"),"#N/A")</f>
        <v>#N/A</v>
      </c>
      <c r="B12977" s="12" t="str">
        <f>IFERROR(__xludf.DUMMYFUNCTION("TEXTJOIN(""; "", TRUE, FILTER(CID!B12977:B14794, REGEXMATCH(CID!D12977:D14794, TEXTJOIN(""|"", TRUE, SPLIT(A12977, "";"")))))"),"#N/A")</f>
        <v>#N/A</v>
      </c>
    </row>
    <row r="12978">
      <c r="A12978" s="12" t="str">
        <f>IFERROR(__xludf.DUMMYFUNCTION("TEXTJOIN("";"", TRUE, FILTER(CID!$B$2:$B$14794, CID!B12978=CID!$D$2:$D$14794))"),"#N/A")</f>
        <v>#N/A</v>
      </c>
      <c r="B12978" s="12" t="str">
        <f>IFERROR(__xludf.DUMMYFUNCTION("TEXTJOIN(""; "", TRUE, FILTER(CID!B12978:B14794, REGEXMATCH(CID!D12978:D14794, TEXTJOIN(""|"", TRUE, SPLIT(A12978, "";"")))))"),"#N/A")</f>
        <v>#N/A</v>
      </c>
    </row>
    <row r="12979">
      <c r="A12979" s="12" t="str">
        <f>IFERROR(__xludf.DUMMYFUNCTION("TEXTJOIN("";"", TRUE, FILTER(CID!$B$2:$B$14794, CID!B12979=CID!$D$2:$D$14794))"),"#N/A")</f>
        <v>#N/A</v>
      </c>
      <c r="B12979" s="12" t="str">
        <f>IFERROR(__xludf.DUMMYFUNCTION("TEXTJOIN(""; "", TRUE, FILTER(CID!B12979:B14794, REGEXMATCH(CID!D12979:D14794, TEXTJOIN(""|"", TRUE, SPLIT(A12979, "";"")))))"),"#N/A")</f>
        <v>#N/A</v>
      </c>
    </row>
    <row r="12980">
      <c r="A12980" s="12" t="str">
        <f>IFERROR(__xludf.DUMMYFUNCTION("TEXTJOIN("";"", TRUE, FILTER(CID!$B$2:$B$14794, CID!B12980=CID!$D$2:$D$14794))"),"#N/A")</f>
        <v>#N/A</v>
      </c>
      <c r="B12980" s="12" t="str">
        <f>IFERROR(__xludf.DUMMYFUNCTION("TEXTJOIN(""; "", TRUE, FILTER(CID!B12980:B14794, REGEXMATCH(CID!D12980:D14794, TEXTJOIN(""|"", TRUE, SPLIT(A12980, "";"")))))"),"#N/A")</f>
        <v>#N/A</v>
      </c>
    </row>
    <row r="12981">
      <c r="A12981" s="12" t="str">
        <f>IFERROR(__xludf.DUMMYFUNCTION("TEXTJOIN("";"", TRUE, FILTER(CID!$B$2:$B$14794, CID!B12981=CID!$D$2:$D$14794))"),"#N/A")</f>
        <v>#N/A</v>
      </c>
      <c r="B12981" s="12" t="str">
        <f>IFERROR(__xludf.DUMMYFUNCTION("TEXTJOIN(""; "", TRUE, FILTER(CID!B12981:B14794, REGEXMATCH(CID!D12981:D14794, TEXTJOIN(""|"", TRUE, SPLIT(A12981, "";"")))))"),"#N/A")</f>
        <v>#N/A</v>
      </c>
    </row>
    <row r="12982">
      <c r="A12982" s="12" t="str">
        <f>IFERROR(__xludf.DUMMYFUNCTION("TEXTJOIN("";"", TRUE, FILTER(CID!$B$2:$B$14794, CID!B12982=CID!$D$2:$D$14794))"),"#N/A")</f>
        <v>#N/A</v>
      </c>
      <c r="B12982" s="12" t="str">
        <f>IFERROR(__xludf.DUMMYFUNCTION("TEXTJOIN(""; "", TRUE, FILTER(CID!B12982:B14794, REGEXMATCH(CID!D12982:D14794, TEXTJOIN(""|"", TRUE, SPLIT(A12982, "";"")))))"),"#N/A")</f>
        <v>#N/A</v>
      </c>
    </row>
    <row r="12983">
      <c r="A12983" s="12" t="str">
        <f>IFERROR(__xludf.DUMMYFUNCTION("TEXTJOIN("";"", TRUE, FILTER(CID!$B$2:$B$14794, CID!B12983=CID!$D$2:$D$14794))"),"#N/A")</f>
        <v>#N/A</v>
      </c>
      <c r="B12983" s="12" t="str">
        <f>IFERROR(__xludf.DUMMYFUNCTION("TEXTJOIN(""; "", TRUE, FILTER(CID!B12983:B14794, REGEXMATCH(CID!D12983:D14794, TEXTJOIN(""|"", TRUE, SPLIT(A12983, "";"")))))"),"#N/A")</f>
        <v>#N/A</v>
      </c>
    </row>
    <row r="12984">
      <c r="A12984" s="12" t="str">
        <f>IFERROR(__xludf.DUMMYFUNCTION("TEXTJOIN("";"", TRUE, FILTER(CID!$B$2:$B$14794, CID!B12984=CID!$D$2:$D$14794))"),"#N/A")</f>
        <v>#N/A</v>
      </c>
      <c r="B12984" s="12" t="str">
        <f>IFERROR(__xludf.DUMMYFUNCTION("TEXTJOIN(""; "", TRUE, FILTER(CID!B12984:B14794, REGEXMATCH(CID!D12984:D14794, TEXTJOIN(""|"", TRUE, SPLIT(A12984, "";"")))))"),"#N/A")</f>
        <v>#N/A</v>
      </c>
    </row>
    <row r="12985">
      <c r="A12985" s="12" t="str">
        <f>IFERROR(__xludf.DUMMYFUNCTION("TEXTJOIN("";"", TRUE, FILTER(CID!$B$2:$B$14794, CID!B12985=CID!$D$2:$D$14794))"),"#N/A")</f>
        <v>#N/A</v>
      </c>
      <c r="B12985" s="12" t="str">
        <f>IFERROR(__xludf.DUMMYFUNCTION("TEXTJOIN(""; "", TRUE, FILTER(CID!B12985:B14794, REGEXMATCH(CID!D12985:D14794, TEXTJOIN(""|"", TRUE, SPLIT(A12985, "";"")))))"),"#N/A")</f>
        <v>#N/A</v>
      </c>
    </row>
    <row r="12986">
      <c r="A12986" s="12" t="str">
        <f>IFERROR(__xludf.DUMMYFUNCTION("TEXTJOIN("";"", TRUE, FILTER(CID!$B$2:$B$14794, CID!B12986=CID!$D$2:$D$14794))"),"#N/A")</f>
        <v>#N/A</v>
      </c>
      <c r="B12986" s="12" t="str">
        <f>IFERROR(__xludf.DUMMYFUNCTION("TEXTJOIN(""; "", TRUE, FILTER(CID!B12986:B14794, REGEXMATCH(CID!D12986:D14794, TEXTJOIN(""|"", TRUE, SPLIT(A12986, "";"")))))"),"#N/A")</f>
        <v>#N/A</v>
      </c>
    </row>
    <row r="12987">
      <c r="A12987" s="12" t="str">
        <f>IFERROR(__xludf.DUMMYFUNCTION("TEXTJOIN("";"", TRUE, FILTER(CID!$B$2:$B$14794, CID!B12987=CID!$D$2:$D$14794))"),"#N/A")</f>
        <v>#N/A</v>
      </c>
      <c r="B12987" s="12" t="str">
        <f>IFERROR(__xludf.DUMMYFUNCTION("TEXTJOIN(""; "", TRUE, FILTER(CID!B12987:B14794, REGEXMATCH(CID!D12987:D14794, TEXTJOIN(""|"", TRUE, SPLIT(A12987, "";"")))))"),"#N/A")</f>
        <v>#N/A</v>
      </c>
    </row>
    <row r="12988">
      <c r="A12988" s="12" t="str">
        <f>IFERROR(__xludf.DUMMYFUNCTION("TEXTJOIN("";"", TRUE, FILTER(CID!$B$2:$B$14794, CID!B12988=CID!$D$2:$D$14794))"),"#N/A")</f>
        <v>#N/A</v>
      </c>
      <c r="B12988" s="12" t="str">
        <f>IFERROR(__xludf.DUMMYFUNCTION("TEXTJOIN(""; "", TRUE, FILTER(CID!B12988:B14794, REGEXMATCH(CID!D12988:D14794, TEXTJOIN(""|"", TRUE, SPLIT(A12988, "";"")))))"),"#N/A")</f>
        <v>#N/A</v>
      </c>
    </row>
    <row r="12989">
      <c r="A12989" s="12" t="str">
        <f>IFERROR(__xludf.DUMMYFUNCTION("TEXTJOIN("";"", TRUE, FILTER(CID!$B$2:$B$14794, CID!B12989=CID!$D$2:$D$14794))"),"#N/A")</f>
        <v>#N/A</v>
      </c>
      <c r="B12989" s="12" t="str">
        <f>IFERROR(__xludf.DUMMYFUNCTION("TEXTJOIN(""; "", TRUE, FILTER(CID!B12989:B14794, REGEXMATCH(CID!D12989:D14794, TEXTJOIN(""|"", TRUE, SPLIT(A12989, "";"")))))"),"#N/A")</f>
        <v>#N/A</v>
      </c>
    </row>
    <row r="12990">
      <c r="A12990" s="12" t="str">
        <f>IFERROR(__xludf.DUMMYFUNCTION("TEXTJOIN("";"", TRUE, FILTER(CID!$B$2:$B$14794, CID!B12990=CID!$D$2:$D$14794))"),"#N/A")</f>
        <v>#N/A</v>
      </c>
      <c r="B12990" s="12" t="str">
        <f>IFERROR(__xludf.DUMMYFUNCTION("TEXTJOIN(""; "", TRUE, FILTER(CID!B12990:B14794, REGEXMATCH(CID!D12990:D14794, TEXTJOIN(""|"", TRUE, SPLIT(A12990, "";"")))))"),"#N/A")</f>
        <v>#N/A</v>
      </c>
    </row>
    <row r="12991">
      <c r="A12991" s="12" t="str">
        <f>IFERROR(__xludf.DUMMYFUNCTION("TEXTJOIN("";"", TRUE, FILTER(CID!$B$2:$B$14794, CID!B12991=CID!$D$2:$D$14794))"),"#N/A")</f>
        <v>#N/A</v>
      </c>
      <c r="B12991" s="12" t="str">
        <f>IFERROR(__xludf.DUMMYFUNCTION("TEXTJOIN(""; "", TRUE, FILTER(CID!B12991:B14794, REGEXMATCH(CID!D12991:D14794, TEXTJOIN(""|"", TRUE, SPLIT(A12991, "";"")))))"),"#N/A")</f>
        <v>#N/A</v>
      </c>
    </row>
    <row r="12992">
      <c r="A12992" s="12" t="str">
        <f>IFERROR(__xludf.DUMMYFUNCTION("TEXTJOIN("";"", TRUE, FILTER(CID!$B$2:$B$14794, CID!B12992=CID!$D$2:$D$14794))"),"#N/A")</f>
        <v>#N/A</v>
      </c>
      <c r="B12992" s="12" t="str">
        <f>IFERROR(__xludf.DUMMYFUNCTION("TEXTJOIN(""; "", TRUE, FILTER(CID!B12992:B14794, REGEXMATCH(CID!D12992:D14794, TEXTJOIN(""|"", TRUE, SPLIT(A12992, "";"")))))"),"#N/A")</f>
        <v>#N/A</v>
      </c>
    </row>
    <row r="12993">
      <c r="A12993" s="12" t="str">
        <f>IFERROR(__xludf.DUMMYFUNCTION("TEXTJOIN("";"", TRUE, FILTER(CID!$B$2:$B$14794, CID!B12993=CID!$D$2:$D$14794))"),"#N/A")</f>
        <v>#N/A</v>
      </c>
      <c r="B12993" s="12" t="str">
        <f>IFERROR(__xludf.DUMMYFUNCTION("TEXTJOIN(""; "", TRUE, FILTER(CID!B12993:B14794, REGEXMATCH(CID!D12993:D14794, TEXTJOIN(""|"", TRUE, SPLIT(A12993, "";"")))))"),"#N/A")</f>
        <v>#N/A</v>
      </c>
    </row>
    <row r="12994">
      <c r="A12994" s="12" t="str">
        <f>IFERROR(__xludf.DUMMYFUNCTION("TEXTJOIN("";"", TRUE, FILTER(CID!$B$2:$B$14794, CID!B12994=CID!$D$2:$D$14794))"),"#N/A")</f>
        <v>#N/A</v>
      </c>
      <c r="B12994" s="12" t="str">
        <f>IFERROR(__xludf.DUMMYFUNCTION("TEXTJOIN(""; "", TRUE, FILTER(CID!B12994:B14794, REGEXMATCH(CID!D12994:D14794, TEXTJOIN(""|"", TRUE, SPLIT(A12994, "";"")))))"),"#N/A")</f>
        <v>#N/A</v>
      </c>
    </row>
    <row r="12995">
      <c r="A12995" s="12" t="str">
        <f>IFERROR(__xludf.DUMMYFUNCTION("TEXTJOIN("";"", TRUE, FILTER(CID!$B$2:$B$14794, CID!B12995=CID!$D$2:$D$14794))"),"#N/A")</f>
        <v>#N/A</v>
      </c>
      <c r="B12995" s="12" t="str">
        <f>IFERROR(__xludf.DUMMYFUNCTION("TEXTJOIN(""; "", TRUE, FILTER(CID!B12995:B14794, REGEXMATCH(CID!D12995:D14794, TEXTJOIN(""|"", TRUE, SPLIT(A12995, "";"")))))"),"#N/A")</f>
        <v>#N/A</v>
      </c>
    </row>
    <row r="12996">
      <c r="A12996" s="12" t="str">
        <f>IFERROR(__xludf.DUMMYFUNCTION("TEXTJOIN("";"", TRUE, FILTER(CID!$B$2:$B$14794, CID!B12996=CID!$D$2:$D$14794))"),"#N/A")</f>
        <v>#N/A</v>
      </c>
      <c r="B12996" s="12" t="str">
        <f>IFERROR(__xludf.DUMMYFUNCTION("TEXTJOIN(""; "", TRUE, FILTER(CID!B12996:B14794, REGEXMATCH(CID!D12996:D14794, TEXTJOIN(""|"", TRUE, SPLIT(A12996, "";"")))))"),"#N/A")</f>
        <v>#N/A</v>
      </c>
    </row>
    <row r="12997">
      <c r="A12997" s="12" t="str">
        <f>IFERROR(__xludf.DUMMYFUNCTION("TEXTJOIN("";"", TRUE, FILTER(CID!$B$2:$B$14794, CID!B12997=CID!$D$2:$D$14794))"),"#N/A")</f>
        <v>#N/A</v>
      </c>
      <c r="B12997" s="12" t="str">
        <f>IFERROR(__xludf.DUMMYFUNCTION("TEXTJOIN(""; "", TRUE, FILTER(CID!B12997:B14794, REGEXMATCH(CID!D12997:D14794, TEXTJOIN(""|"", TRUE, SPLIT(A12997, "";"")))))"),"#N/A")</f>
        <v>#N/A</v>
      </c>
    </row>
    <row r="12998">
      <c r="A12998" s="12" t="str">
        <f>IFERROR(__xludf.DUMMYFUNCTION("TEXTJOIN("";"", TRUE, FILTER(CID!$B$2:$B$14794, CID!B12998=CID!$D$2:$D$14794))"),"#N/A")</f>
        <v>#N/A</v>
      </c>
      <c r="B12998" s="12" t="str">
        <f>IFERROR(__xludf.DUMMYFUNCTION("TEXTJOIN(""; "", TRUE, FILTER(CID!B12998:B14794, REGEXMATCH(CID!D12998:D14794, TEXTJOIN(""|"", TRUE, SPLIT(A12998, "";"")))))"),"#N/A")</f>
        <v>#N/A</v>
      </c>
    </row>
    <row r="12999">
      <c r="A12999" s="12" t="str">
        <f>IFERROR(__xludf.DUMMYFUNCTION("TEXTJOIN("";"", TRUE, FILTER(CID!$B$2:$B$14794, CID!B12999=CID!$D$2:$D$14794))"),"#N/A")</f>
        <v>#N/A</v>
      </c>
      <c r="B12999" s="12" t="str">
        <f>IFERROR(__xludf.DUMMYFUNCTION("TEXTJOIN(""; "", TRUE, FILTER(CID!B12999:B14794, REGEXMATCH(CID!D12999:D14794, TEXTJOIN(""|"", TRUE, SPLIT(A12999, "";"")))))"),"#N/A")</f>
        <v>#N/A</v>
      </c>
    </row>
    <row r="13000">
      <c r="A13000" s="12" t="str">
        <f>IFERROR(__xludf.DUMMYFUNCTION("TEXTJOIN("";"", TRUE, FILTER(CID!$B$2:$B$14794, CID!B13000=CID!$D$2:$D$14794))"),"#N/A")</f>
        <v>#N/A</v>
      </c>
      <c r="B13000" s="12" t="str">
        <f>IFERROR(__xludf.DUMMYFUNCTION("TEXTJOIN(""; "", TRUE, FILTER(CID!B13000:B14794, REGEXMATCH(CID!D13000:D14794, TEXTJOIN(""|"", TRUE, SPLIT(A13000, "";"")))))"),"#N/A")</f>
        <v>#N/A</v>
      </c>
    </row>
    <row r="13001">
      <c r="A13001" s="12" t="str">
        <f>IFERROR(__xludf.DUMMYFUNCTION("TEXTJOIN("";"", TRUE, FILTER(CID!$B$2:$B$14794, CID!B13001=CID!$D$2:$D$14794))"),"#N/A")</f>
        <v>#N/A</v>
      </c>
      <c r="B13001" s="12" t="str">
        <f>IFERROR(__xludf.DUMMYFUNCTION("TEXTJOIN(""; "", TRUE, FILTER(CID!B13001:B14794, REGEXMATCH(CID!D13001:D14794, TEXTJOIN(""|"", TRUE, SPLIT(A13001, "";"")))))"),"#N/A")</f>
        <v>#N/A</v>
      </c>
    </row>
    <row r="13002">
      <c r="A13002" s="12" t="str">
        <f>IFERROR(__xludf.DUMMYFUNCTION("TEXTJOIN("";"", TRUE, FILTER(CID!$B$2:$B$14794, CID!B13002=CID!$D$2:$D$14794))"),"#N/A")</f>
        <v>#N/A</v>
      </c>
      <c r="B13002" s="12" t="str">
        <f>IFERROR(__xludf.DUMMYFUNCTION("TEXTJOIN(""; "", TRUE, FILTER(CID!B13002:B14794, REGEXMATCH(CID!D13002:D14794, TEXTJOIN(""|"", TRUE, SPLIT(A13002, "";"")))))"),"#N/A")</f>
        <v>#N/A</v>
      </c>
    </row>
    <row r="13003">
      <c r="A13003" s="12" t="str">
        <f>IFERROR(__xludf.DUMMYFUNCTION("TEXTJOIN("";"", TRUE, FILTER(CID!$B$2:$B$14794, CID!B13003=CID!$D$2:$D$14794))"),"#N/A")</f>
        <v>#N/A</v>
      </c>
      <c r="B13003" s="12" t="str">
        <f>IFERROR(__xludf.DUMMYFUNCTION("TEXTJOIN(""; "", TRUE, FILTER(CID!B13003:B14794, REGEXMATCH(CID!D13003:D14794, TEXTJOIN(""|"", TRUE, SPLIT(A13003, "";"")))))"),"#N/A")</f>
        <v>#N/A</v>
      </c>
    </row>
    <row r="13004">
      <c r="A13004" s="12" t="str">
        <f>IFERROR(__xludf.DUMMYFUNCTION("TEXTJOIN("";"", TRUE, FILTER(CID!$B$2:$B$14794, CID!B13004=CID!$D$2:$D$14794))"),"#N/A")</f>
        <v>#N/A</v>
      </c>
      <c r="B13004" s="12" t="str">
        <f>IFERROR(__xludf.DUMMYFUNCTION("TEXTJOIN(""; "", TRUE, FILTER(CID!B13004:B14794, REGEXMATCH(CID!D13004:D14794, TEXTJOIN(""|"", TRUE, SPLIT(A13004, "";"")))))"),"#N/A")</f>
        <v>#N/A</v>
      </c>
    </row>
    <row r="13005">
      <c r="A13005" s="12" t="str">
        <f>IFERROR(__xludf.DUMMYFUNCTION("TEXTJOIN("";"", TRUE, FILTER(CID!$B$2:$B$14794, CID!B13005=CID!$D$2:$D$14794))"),"#N/A")</f>
        <v>#N/A</v>
      </c>
      <c r="B13005" s="12" t="str">
        <f>IFERROR(__xludf.DUMMYFUNCTION("TEXTJOIN(""; "", TRUE, FILTER(CID!B13005:B14794, REGEXMATCH(CID!D13005:D14794, TEXTJOIN(""|"", TRUE, SPLIT(A13005, "";"")))))"),"#N/A")</f>
        <v>#N/A</v>
      </c>
    </row>
    <row r="13006">
      <c r="A13006" s="12" t="str">
        <f>IFERROR(__xludf.DUMMYFUNCTION("TEXTJOIN("";"", TRUE, FILTER(CID!$B$2:$B$14794, CID!B13006=CID!$D$2:$D$14794))"),"#N/A")</f>
        <v>#N/A</v>
      </c>
      <c r="B13006" s="12" t="str">
        <f>IFERROR(__xludf.DUMMYFUNCTION("TEXTJOIN(""; "", TRUE, FILTER(CID!B13006:B14794, REGEXMATCH(CID!D13006:D14794, TEXTJOIN(""|"", TRUE, SPLIT(A13006, "";"")))))"),"#N/A")</f>
        <v>#N/A</v>
      </c>
    </row>
    <row r="13007">
      <c r="A13007" s="12" t="str">
        <f>IFERROR(__xludf.DUMMYFUNCTION("TEXTJOIN("";"", TRUE, FILTER(CID!$B$2:$B$14794, CID!B13007=CID!$D$2:$D$14794))"),"#N/A")</f>
        <v>#N/A</v>
      </c>
      <c r="B13007" s="12" t="str">
        <f>IFERROR(__xludf.DUMMYFUNCTION("TEXTJOIN(""; "", TRUE, FILTER(CID!B13007:B14794, REGEXMATCH(CID!D13007:D14794, TEXTJOIN(""|"", TRUE, SPLIT(A13007, "";"")))))"),"#N/A")</f>
        <v>#N/A</v>
      </c>
    </row>
    <row r="13008">
      <c r="A13008" s="12" t="str">
        <f>IFERROR(__xludf.DUMMYFUNCTION("TEXTJOIN("";"", TRUE, FILTER(CID!$B$2:$B$14794, CID!B13008=CID!$D$2:$D$14794))"),"#N/A")</f>
        <v>#N/A</v>
      </c>
      <c r="B13008" s="12" t="str">
        <f>IFERROR(__xludf.DUMMYFUNCTION("TEXTJOIN(""; "", TRUE, FILTER(CID!B13008:B14794, REGEXMATCH(CID!D13008:D14794, TEXTJOIN(""|"", TRUE, SPLIT(A13008, "";"")))))"),"#N/A")</f>
        <v>#N/A</v>
      </c>
    </row>
    <row r="13009">
      <c r="A13009" s="12" t="str">
        <f>IFERROR(__xludf.DUMMYFUNCTION("TEXTJOIN("";"", TRUE, FILTER(CID!$B$2:$B$14794, CID!B13009=CID!$D$2:$D$14794))"),"#N/A")</f>
        <v>#N/A</v>
      </c>
      <c r="B13009" s="12" t="str">
        <f>IFERROR(__xludf.DUMMYFUNCTION("TEXTJOIN(""; "", TRUE, FILTER(CID!B13009:B14794, REGEXMATCH(CID!D13009:D14794, TEXTJOIN(""|"", TRUE, SPLIT(A13009, "";"")))))"),"#N/A")</f>
        <v>#N/A</v>
      </c>
    </row>
    <row r="13010">
      <c r="A13010" s="12" t="str">
        <f>IFERROR(__xludf.DUMMYFUNCTION("TEXTJOIN("";"", TRUE, FILTER(CID!$B$2:$B$14794, CID!B13010=CID!$D$2:$D$14794))"),"#N/A")</f>
        <v>#N/A</v>
      </c>
      <c r="B13010" s="12" t="str">
        <f>IFERROR(__xludf.DUMMYFUNCTION("TEXTJOIN(""; "", TRUE, FILTER(CID!B13010:B14794, REGEXMATCH(CID!D13010:D14794, TEXTJOIN(""|"", TRUE, SPLIT(A13010, "";"")))))"),"#N/A")</f>
        <v>#N/A</v>
      </c>
    </row>
    <row r="13011">
      <c r="A13011" s="12" t="str">
        <f>IFERROR(__xludf.DUMMYFUNCTION("TEXTJOIN("";"", TRUE, FILTER(CID!$B$2:$B$14794, CID!B13011=CID!$D$2:$D$14794))"),"#N/A")</f>
        <v>#N/A</v>
      </c>
      <c r="B13011" s="12" t="str">
        <f>IFERROR(__xludf.DUMMYFUNCTION("TEXTJOIN(""; "", TRUE, FILTER(CID!B13011:B14794, REGEXMATCH(CID!D13011:D14794, TEXTJOIN(""|"", TRUE, SPLIT(A13011, "";"")))))"),"#N/A")</f>
        <v>#N/A</v>
      </c>
    </row>
    <row r="13012">
      <c r="A13012" s="12" t="str">
        <f>IFERROR(__xludf.DUMMYFUNCTION("TEXTJOIN("";"", TRUE, FILTER(CID!$B$2:$B$14794, CID!B13012=CID!$D$2:$D$14794))"),"#N/A")</f>
        <v>#N/A</v>
      </c>
      <c r="B13012" s="12" t="str">
        <f>IFERROR(__xludf.DUMMYFUNCTION("TEXTJOIN(""; "", TRUE, FILTER(CID!B13012:B14794, REGEXMATCH(CID!D13012:D14794, TEXTJOIN(""|"", TRUE, SPLIT(A13012, "";"")))))"),"#N/A")</f>
        <v>#N/A</v>
      </c>
    </row>
    <row r="13013">
      <c r="A13013" s="12" t="str">
        <f>IFERROR(__xludf.DUMMYFUNCTION("TEXTJOIN("";"", TRUE, FILTER(CID!$B$2:$B$14794, CID!B13013=CID!$D$2:$D$14794))"),"#N/A")</f>
        <v>#N/A</v>
      </c>
      <c r="B13013" s="12" t="str">
        <f>IFERROR(__xludf.DUMMYFUNCTION("TEXTJOIN(""; "", TRUE, FILTER(CID!B13013:B14794, REGEXMATCH(CID!D13013:D14794, TEXTJOIN(""|"", TRUE, SPLIT(A13013, "";"")))))"),"#N/A")</f>
        <v>#N/A</v>
      </c>
    </row>
    <row r="13014">
      <c r="A13014" s="12" t="str">
        <f>IFERROR(__xludf.DUMMYFUNCTION("TEXTJOIN("";"", TRUE, FILTER(CID!$B$2:$B$14794, CID!B13014=CID!$D$2:$D$14794))"),"#N/A")</f>
        <v>#N/A</v>
      </c>
      <c r="B13014" s="12" t="str">
        <f>IFERROR(__xludf.DUMMYFUNCTION("TEXTJOIN(""; "", TRUE, FILTER(CID!B13014:B14794, REGEXMATCH(CID!D13014:D14794, TEXTJOIN(""|"", TRUE, SPLIT(A13014, "";"")))))"),"#N/A")</f>
        <v>#N/A</v>
      </c>
    </row>
    <row r="13015">
      <c r="A13015" s="12" t="str">
        <f>IFERROR(__xludf.DUMMYFUNCTION("TEXTJOIN("";"", TRUE, FILTER(CID!$B$2:$B$14794, CID!B13015=CID!$D$2:$D$14794))"),"#N/A")</f>
        <v>#N/A</v>
      </c>
      <c r="B13015" s="12" t="str">
        <f>IFERROR(__xludf.DUMMYFUNCTION("TEXTJOIN(""; "", TRUE, FILTER(CID!B13015:B14794, REGEXMATCH(CID!D13015:D14794, TEXTJOIN(""|"", TRUE, SPLIT(A13015, "";"")))))"),"#N/A")</f>
        <v>#N/A</v>
      </c>
    </row>
    <row r="13016">
      <c r="A13016" s="12" t="str">
        <f>IFERROR(__xludf.DUMMYFUNCTION("TEXTJOIN("";"", TRUE, FILTER(CID!$B$2:$B$14794, CID!B13016=CID!$D$2:$D$14794))"),"#N/A")</f>
        <v>#N/A</v>
      </c>
      <c r="B13016" s="12" t="str">
        <f>IFERROR(__xludf.DUMMYFUNCTION("TEXTJOIN(""; "", TRUE, FILTER(CID!B13016:B14794, REGEXMATCH(CID!D13016:D14794, TEXTJOIN(""|"", TRUE, SPLIT(A13016, "";"")))))"),"#N/A")</f>
        <v>#N/A</v>
      </c>
    </row>
    <row r="13017">
      <c r="A13017" s="12" t="str">
        <f>IFERROR(__xludf.DUMMYFUNCTION("TEXTJOIN("";"", TRUE, FILTER(CID!$B$2:$B$14794, CID!B13017=CID!$D$2:$D$14794))"),"#N/A")</f>
        <v>#N/A</v>
      </c>
      <c r="B13017" s="12" t="str">
        <f>IFERROR(__xludf.DUMMYFUNCTION("TEXTJOIN(""; "", TRUE, FILTER(CID!B13017:B14794, REGEXMATCH(CID!D13017:D14794, TEXTJOIN(""|"", TRUE, SPLIT(A13017, "";"")))))"),"#N/A")</f>
        <v>#N/A</v>
      </c>
    </row>
    <row r="13018">
      <c r="A13018" s="12" t="str">
        <f>IFERROR(__xludf.DUMMYFUNCTION("TEXTJOIN("";"", TRUE, FILTER(CID!$B$2:$B$14794, CID!B13018=CID!$D$2:$D$14794))"),"#N/A")</f>
        <v>#N/A</v>
      </c>
      <c r="B13018" s="12" t="str">
        <f>IFERROR(__xludf.DUMMYFUNCTION("TEXTJOIN(""; "", TRUE, FILTER(CID!B13018:B14794, REGEXMATCH(CID!D13018:D14794, TEXTJOIN(""|"", TRUE, SPLIT(A13018, "";"")))))"),"#N/A")</f>
        <v>#N/A</v>
      </c>
    </row>
    <row r="13019">
      <c r="A13019" s="12" t="str">
        <f>IFERROR(__xludf.DUMMYFUNCTION("TEXTJOIN("";"", TRUE, FILTER(CID!$B$2:$B$14794, CID!B13019=CID!$D$2:$D$14794))"),"#N/A")</f>
        <v>#N/A</v>
      </c>
      <c r="B13019" s="12" t="str">
        <f>IFERROR(__xludf.DUMMYFUNCTION("TEXTJOIN(""; "", TRUE, FILTER(CID!B13019:B14794, REGEXMATCH(CID!D13019:D14794, TEXTJOIN(""|"", TRUE, SPLIT(A13019, "";"")))))"),"#N/A")</f>
        <v>#N/A</v>
      </c>
    </row>
    <row r="13020">
      <c r="A13020" s="12" t="str">
        <f>IFERROR(__xludf.DUMMYFUNCTION("TEXTJOIN("";"", TRUE, FILTER(CID!$B$2:$B$14794, CID!B13020=CID!$D$2:$D$14794))"),"#N/A")</f>
        <v>#N/A</v>
      </c>
      <c r="B13020" s="12" t="str">
        <f>IFERROR(__xludf.DUMMYFUNCTION("TEXTJOIN(""; "", TRUE, FILTER(CID!B13020:B14794, REGEXMATCH(CID!D13020:D14794, TEXTJOIN(""|"", TRUE, SPLIT(A13020, "";"")))))"),"#N/A")</f>
        <v>#N/A</v>
      </c>
    </row>
    <row r="13021">
      <c r="A13021" s="12" t="str">
        <f>IFERROR(__xludf.DUMMYFUNCTION("TEXTJOIN("";"", TRUE, FILTER(CID!$B$2:$B$14794, CID!B13021=CID!$D$2:$D$14794))"),"#N/A")</f>
        <v>#N/A</v>
      </c>
      <c r="B13021" s="12" t="str">
        <f>IFERROR(__xludf.DUMMYFUNCTION("TEXTJOIN(""; "", TRUE, FILTER(CID!B13021:B14794, REGEXMATCH(CID!D13021:D14794, TEXTJOIN(""|"", TRUE, SPLIT(A13021, "";"")))))"),"#N/A")</f>
        <v>#N/A</v>
      </c>
    </row>
    <row r="13022">
      <c r="A13022" s="12" t="str">
        <f>IFERROR(__xludf.DUMMYFUNCTION("TEXTJOIN("";"", TRUE, FILTER(CID!$B$2:$B$14794, CID!B13022=CID!$D$2:$D$14794))"),"#N/A")</f>
        <v>#N/A</v>
      </c>
      <c r="B13022" s="12" t="str">
        <f>IFERROR(__xludf.DUMMYFUNCTION("TEXTJOIN(""; "", TRUE, FILTER(CID!B13022:B14794, REGEXMATCH(CID!D13022:D14794, TEXTJOIN(""|"", TRUE, SPLIT(A13022, "";"")))))"),"#N/A")</f>
        <v>#N/A</v>
      </c>
    </row>
    <row r="13023">
      <c r="A13023" s="12" t="str">
        <f>IFERROR(__xludf.DUMMYFUNCTION("TEXTJOIN("";"", TRUE, FILTER(CID!$B$2:$B$14794, CID!B13023=CID!$D$2:$D$14794))"),"#N/A")</f>
        <v>#N/A</v>
      </c>
      <c r="B13023" s="12" t="str">
        <f>IFERROR(__xludf.DUMMYFUNCTION("TEXTJOIN(""; "", TRUE, FILTER(CID!B13023:B14794, REGEXMATCH(CID!D13023:D14794, TEXTJOIN(""|"", TRUE, SPLIT(A13023, "";"")))))"),"#N/A")</f>
        <v>#N/A</v>
      </c>
    </row>
    <row r="13024">
      <c r="A13024" s="12" t="str">
        <f>IFERROR(__xludf.DUMMYFUNCTION("TEXTJOIN("";"", TRUE, FILTER(CID!$B$2:$B$14794, CID!B13024=CID!$D$2:$D$14794))"),"#N/A")</f>
        <v>#N/A</v>
      </c>
      <c r="B13024" s="12" t="str">
        <f>IFERROR(__xludf.DUMMYFUNCTION("TEXTJOIN(""; "", TRUE, FILTER(CID!B13024:B14794, REGEXMATCH(CID!D13024:D14794, TEXTJOIN(""|"", TRUE, SPLIT(A13024, "";"")))))"),"#N/A")</f>
        <v>#N/A</v>
      </c>
    </row>
    <row r="13025">
      <c r="A13025" s="12" t="str">
        <f>IFERROR(__xludf.DUMMYFUNCTION("TEXTJOIN("";"", TRUE, FILTER(CID!$B$2:$B$14794, CID!B13025=CID!$D$2:$D$14794))"),"#N/A")</f>
        <v>#N/A</v>
      </c>
      <c r="B13025" s="12" t="str">
        <f>IFERROR(__xludf.DUMMYFUNCTION("TEXTJOIN(""; "", TRUE, FILTER(CID!B13025:B14794, REGEXMATCH(CID!D13025:D14794, TEXTJOIN(""|"", TRUE, SPLIT(A13025, "";"")))))"),"#N/A")</f>
        <v>#N/A</v>
      </c>
    </row>
    <row r="13026">
      <c r="A13026" s="12" t="str">
        <f>IFERROR(__xludf.DUMMYFUNCTION("TEXTJOIN("";"", TRUE, FILTER(CID!$B$2:$B$14794, CID!B13026=CID!$D$2:$D$14794))"),"#N/A")</f>
        <v>#N/A</v>
      </c>
      <c r="B13026" s="12" t="str">
        <f>IFERROR(__xludf.DUMMYFUNCTION("TEXTJOIN(""; "", TRUE, FILTER(CID!B13026:B14794, REGEXMATCH(CID!D13026:D14794, TEXTJOIN(""|"", TRUE, SPLIT(A13026, "";"")))))"),"#N/A")</f>
        <v>#N/A</v>
      </c>
    </row>
    <row r="13027">
      <c r="A13027" s="12" t="str">
        <f>IFERROR(__xludf.DUMMYFUNCTION("TEXTJOIN("";"", TRUE, FILTER(CID!$B$2:$B$14794, CID!B13027=CID!$D$2:$D$14794))"),"#N/A")</f>
        <v>#N/A</v>
      </c>
      <c r="B13027" s="12" t="str">
        <f>IFERROR(__xludf.DUMMYFUNCTION("TEXTJOIN(""; "", TRUE, FILTER(CID!B13027:B14794, REGEXMATCH(CID!D13027:D14794, TEXTJOIN(""|"", TRUE, SPLIT(A13027, "";"")))))"),"#N/A")</f>
        <v>#N/A</v>
      </c>
    </row>
    <row r="13028">
      <c r="A13028" s="12" t="str">
        <f>IFERROR(__xludf.DUMMYFUNCTION("TEXTJOIN("";"", TRUE, FILTER(CID!$B$2:$B$14794, CID!B13028=CID!$D$2:$D$14794))"),"#N/A")</f>
        <v>#N/A</v>
      </c>
      <c r="B13028" s="12" t="str">
        <f>IFERROR(__xludf.DUMMYFUNCTION("TEXTJOIN(""; "", TRUE, FILTER(CID!B13028:B14794, REGEXMATCH(CID!D13028:D14794, TEXTJOIN(""|"", TRUE, SPLIT(A13028, "";"")))))"),"#N/A")</f>
        <v>#N/A</v>
      </c>
    </row>
    <row r="13029">
      <c r="A13029" s="12" t="str">
        <f>IFERROR(__xludf.DUMMYFUNCTION("TEXTJOIN("";"", TRUE, FILTER(CID!$B$2:$B$14794, CID!B13029=CID!$D$2:$D$14794))"),"#N/A")</f>
        <v>#N/A</v>
      </c>
      <c r="B13029" s="12" t="str">
        <f>IFERROR(__xludf.DUMMYFUNCTION("TEXTJOIN(""; "", TRUE, FILTER(CID!B13029:B14794, REGEXMATCH(CID!D13029:D14794, TEXTJOIN(""|"", TRUE, SPLIT(A13029, "";"")))))"),"#N/A")</f>
        <v>#N/A</v>
      </c>
    </row>
    <row r="13030">
      <c r="A13030" s="12" t="str">
        <f>IFERROR(__xludf.DUMMYFUNCTION("TEXTJOIN("";"", TRUE, FILTER(CID!$B$2:$B$14794, CID!B13030=CID!$D$2:$D$14794))"),"#N/A")</f>
        <v>#N/A</v>
      </c>
      <c r="B13030" s="12" t="str">
        <f>IFERROR(__xludf.DUMMYFUNCTION("TEXTJOIN(""; "", TRUE, FILTER(CID!B13030:B14794, REGEXMATCH(CID!D13030:D14794, TEXTJOIN(""|"", TRUE, SPLIT(A13030, "";"")))))"),"#N/A")</f>
        <v>#N/A</v>
      </c>
    </row>
    <row r="13031">
      <c r="A13031" s="12" t="str">
        <f>IFERROR(__xludf.DUMMYFUNCTION("TEXTJOIN("";"", TRUE, FILTER(CID!$B$2:$B$14794, CID!B13031=CID!$D$2:$D$14794))"),"#N/A")</f>
        <v>#N/A</v>
      </c>
      <c r="B13031" s="12" t="str">
        <f>IFERROR(__xludf.DUMMYFUNCTION("TEXTJOIN(""; "", TRUE, FILTER(CID!B13031:B14794, REGEXMATCH(CID!D13031:D14794, TEXTJOIN(""|"", TRUE, SPLIT(A13031, "";"")))))"),"#N/A")</f>
        <v>#N/A</v>
      </c>
    </row>
    <row r="13032">
      <c r="A13032" s="12" t="str">
        <f>IFERROR(__xludf.DUMMYFUNCTION("TEXTJOIN("";"", TRUE, FILTER(CID!$B$2:$B$14794, CID!B13032=CID!$D$2:$D$14794))"),"#N/A")</f>
        <v>#N/A</v>
      </c>
      <c r="B13032" s="12" t="str">
        <f>IFERROR(__xludf.DUMMYFUNCTION("TEXTJOIN(""; "", TRUE, FILTER(CID!B13032:B14794, REGEXMATCH(CID!D13032:D14794, TEXTJOIN(""|"", TRUE, SPLIT(A13032, "";"")))))"),"#N/A")</f>
        <v>#N/A</v>
      </c>
    </row>
    <row r="13033">
      <c r="A13033" s="12" t="str">
        <f>IFERROR(__xludf.DUMMYFUNCTION("TEXTJOIN("";"", TRUE, FILTER(CID!$B$2:$B$14794, CID!B13033=CID!$D$2:$D$14794))"),"#N/A")</f>
        <v>#N/A</v>
      </c>
      <c r="B13033" s="12" t="str">
        <f>IFERROR(__xludf.DUMMYFUNCTION("TEXTJOIN(""; "", TRUE, FILTER(CID!B13033:B14794, REGEXMATCH(CID!D13033:D14794, TEXTJOIN(""|"", TRUE, SPLIT(A13033, "";"")))))"),"#N/A")</f>
        <v>#N/A</v>
      </c>
    </row>
    <row r="13034">
      <c r="A13034" s="12" t="str">
        <f>IFERROR(__xludf.DUMMYFUNCTION("TEXTJOIN("";"", TRUE, FILTER(CID!$B$2:$B$14794, CID!B13034=CID!$D$2:$D$14794))"),"#N/A")</f>
        <v>#N/A</v>
      </c>
      <c r="B13034" s="12" t="str">
        <f>IFERROR(__xludf.DUMMYFUNCTION("TEXTJOIN(""; "", TRUE, FILTER(CID!B13034:B14794, REGEXMATCH(CID!D13034:D14794, TEXTJOIN(""|"", TRUE, SPLIT(A13034, "";"")))))"),"#N/A")</f>
        <v>#N/A</v>
      </c>
    </row>
    <row r="13035">
      <c r="A13035" s="12" t="str">
        <f>IFERROR(__xludf.DUMMYFUNCTION("TEXTJOIN("";"", TRUE, FILTER(CID!$B$2:$B$14794, CID!B13035=CID!$D$2:$D$14794))"),"#N/A")</f>
        <v>#N/A</v>
      </c>
      <c r="B13035" s="12" t="str">
        <f>IFERROR(__xludf.DUMMYFUNCTION("TEXTJOIN(""; "", TRUE, FILTER(CID!B13035:B14794, REGEXMATCH(CID!D13035:D14794, TEXTJOIN(""|"", TRUE, SPLIT(A13035, "";"")))))"),"#N/A")</f>
        <v>#N/A</v>
      </c>
    </row>
    <row r="13036">
      <c r="A13036" s="12" t="str">
        <f>IFERROR(__xludf.DUMMYFUNCTION("TEXTJOIN("";"", TRUE, FILTER(CID!$B$2:$B$14794, CID!B13036=CID!$D$2:$D$14794))"),"#N/A")</f>
        <v>#N/A</v>
      </c>
      <c r="B13036" s="12" t="str">
        <f>IFERROR(__xludf.DUMMYFUNCTION("TEXTJOIN(""; "", TRUE, FILTER(CID!B13036:B14794, REGEXMATCH(CID!D13036:D14794, TEXTJOIN(""|"", TRUE, SPLIT(A13036, "";"")))))"),"#N/A")</f>
        <v>#N/A</v>
      </c>
    </row>
    <row r="13037">
      <c r="A13037" s="12" t="str">
        <f>IFERROR(__xludf.DUMMYFUNCTION("TEXTJOIN("";"", TRUE, FILTER(CID!$B$2:$B$14794, CID!B13037=CID!$D$2:$D$14794))"),"#N/A")</f>
        <v>#N/A</v>
      </c>
      <c r="B13037" s="12" t="str">
        <f>IFERROR(__xludf.DUMMYFUNCTION("TEXTJOIN(""; "", TRUE, FILTER(CID!B13037:B14794, REGEXMATCH(CID!D13037:D14794, TEXTJOIN(""|"", TRUE, SPLIT(A13037, "";"")))))"),"#N/A")</f>
        <v>#N/A</v>
      </c>
    </row>
    <row r="13038">
      <c r="A13038" s="12" t="str">
        <f>IFERROR(__xludf.DUMMYFUNCTION("TEXTJOIN("";"", TRUE, FILTER(CID!$B$2:$B$14794, CID!B13038=CID!$D$2:$D$14794))"),"#N/A")</f>
        <v>#N/A</v>
      </c>
      <c r="B13038" s="12" t="str">
        <f>IFERROR(__xludf.DUMMYFUNCTION("TEXTJOIN(""; "", TRUE, FILTER(CID!B13038:B14794, REGEXMATCH(CID!D13038:D14794, TEXTJOIN(""|"", TRUE, SPLIT(A13038, "";"")))))"),"#N/A")</f>
        <v>#N/A</v>
      </c>
    </row>
    <row r="13039">
      <c r="A13039" s="12" t="str">
        <f>IFERROR(__xludf.DUMMYFUNCTION("TEXTJOIN("";"", TRUE, FILTER(CID!$B$2:$B$14794, CID!B13039=CID!$D$2:$D$14794))"),"#N/A")</f>
        <v>#N/A</v>
      </c>
      <c r="B13039" s="12" t="str">
        <f>IFERROR(__xludf.DUMMYFUNCTION("TEXTJOIN(""; "", TRUE, FILTER(CID!B13039:B14794, REGEXMATCH(CID!D13039:D14794, TEXTJOIN(""|"", TRUE, SPLIT(A13039, "";"")))))"),"#N/A")</f>
        <v>#N/A</v>
      </c>
    </row>
    <row r="13040">
      <c r="A13040" s="12" t="str">
        <f>IFERROR(__xludf.DUMMYFUNCTION("TEXTJOIN("";"", TRUE, FILTER(CID!$B$2:$B$14794, CID!B13040=CID!$D$2:$D$14794))"),"#N/A")</f>
        <v>#N/A</v>
      </c>
      <c r="B13040" s="12" t="str">
        <f>IFERROR(__xludf.DUMMYFUNCTION("TEXTJOIN(""; "", TRUE, FILTER(CID!B13040:B14794, REGEXMATCH(CID!D13040:D14794, TEXTJOIN(""|"", TRUE, SPLIT(A13040, "";"")))))"),"#N/A")</f>
        <v>#N/A</v>
      </c>
    </row>
    <row r="13041">
      <c r="A13041" s="12" t="str">
        <f>IFERROR(__xludf.DUMMYFUNCTION("TEXTJOIN("";"", TRUE, FILTER(CID!$B$2:$B$14794, CID!B13041=CID!$D$2:$D$14794))"),"#N/A")</f>
        <v>#N/A</v>
      </c>
      <c r="B13041" s="12" t="str">
        <f>IFERROR(__xludf.DUMMYFUNCTION("TEXTJOIN(""; "", TRUE, FILTER(CID!B13041:B14794, REGEXMATCH(CID!D13041:D14794, TEXTJOIN(""|"", TRUE, SPLIT(A13041, "";"")))))"),"#N/A")</f>
        <v>#N/A</v>
      </c>
    </row>
    <row r="13042">
      <c r="A13042" s="12" t="str">
        <f>IFERROR(__xludf.DUMMYFUNCTION("TEXTJOIN("";"", TRUE, FILTER(CID!$B$2:$B$14794, CID!B13042=CID!$D$2:$D$14794))"),"#N/A")</f>
        <v>#N/A</v>
      </c>
      <c r="B13042" s="12" t="str">
        <f>IFERROR(__xludf.DUMMYFUNCTION("TEXTJOIN(""; "", TRUE, FILTER(CID!B13042:B14794, REGEXMATCH(CID!D13042:D14794, TEXTJOIN(""|"", TRUE, SPLIT(A13042, "";"")))))"),"#N/A")</f>
        <v>#N/A</v>
      </c>
    </row>
    <row r="13043">
      <c r="A13043" s="12" t="str">
        <f>IFERROR(__xludf.DUMMYFUNCTION("TEXTJOIN("";"", TRUE, FILTER(CID!$B$2:$B$14794, CID!B13043=CID!$D$2:$D$14794))"),"#N/A")</f>
        <v>#N/A</v>
      </c>
      <c r="B13043" s="12" t="str">
        <f>IFERROR(__xludf.DUMMYFUNCTION("TEXTJOIN(""; "", TRUE, FILTER(CID!B13043:B14794, REGEXMATCH(CID!D13043:D14794, TEXTJOIN(""|"", TRUE, SPLIT(A13043, "";"")))))"),"#N/A")</f>
        <v>#N/A</v>
      </c>
    </row>
    <row r="13044">
      <c r="A13044" s="12" t="str">
        <f>IFERROR(__xludf.DUMMYFUNCTION("TEXTJOIN("";"", TRUE, FILTER(CID!$B$2:$B$14794, CID!B13044=CID!$D$2:$D$14794))"),"#N/A")</f>
        <v>#N/A</v>
      </c>
      <c r="B13044" s="12" t="str">
        <f>IFERROR(__xludf.DUMMYFUNCTION("TEXTJOIN(""; "", TRUE, FILTER(CID!B13044:B14794, REGEXMATCH(CID!D13044:D14794, TEXTJOIN(""|"", TRUE, SPLIT(A13044, "";"")))))"),"#N/A")</f>
        <v>#N/A</v>
      </c>
    </row>
    <row r="13045">
      <c r="A13045" s="12" t="str">
        <f>IFERROR(__xludf.DUMMYFUNCTION("TEXTJOIN("";"", TRUE, FILTER(CID!$B$2:$B$14794, CID!B13045=CID!$D$2:$D$14794))"),"#N/A")</f>
        <v>#N/A</v>
      </c>
      <c r="B13045" s="12" t="str">
        <f>IFERROR(__xludf.DUMMYFUNCTION("TEXTJOIN(""; "", TRUE, FILTER(CID!B13045:B14794, REGEXMATCH(CID!D13045:D14794, TEXTJOIN(""|"", TRUE, SPLIT(A13045, "";"")))))"),"#N/A")</f>
        <v>#N/A</v>
      </c>
    </row>
    <row r="13046">
      <c r="A13046" s="12" t="str">
        <f>IFERROR(__xludf.DUMMYFUNCTION("TEXTJOIN("";"", TRUE, FILTER(CID!$B$2:$B$14794, CID!B13046=CID!$D$2:$D$14794))"),"#N/A")</f>
        <v>#N/A</v>
      </c>
      <c r="B13046" s="12" t="str">
        <f>IFERROR(__xludf.DUMMYFUNCTION("TEXTJOIN(""; "", TRUE, FILTER(CID!B13046:B14794, REGEXMATCH(CID!D13046:D14794, TEXTJOIN(""|"", TRUE, SPLIT(A13046, "";"")))))"),"#N/A")</f>
        <v>#N/A</v>
      </c>
    </row>
    <row r="13047">
      <c r="A13047" s="12" t="str">
        <f>IFERROR(__xludf.DUMMYFUNCTION("TEXTJOIN("";"", TRUE, FILTER(CID!$B$2:$B$14794, CID!B13047=CID!$D$2:$D$14794))"),"#N/A")</f>
        <v>#N/A</v>
      </c>
      <c r="B13047" s="12" t="str">
        <f>IFERROR(__xludf.DUMMYFUNCTION("TEXTJOIN(""; "", TRUE, FILTER(CID!B13047:B14794, REGEXMATCH(CID!D13047:D14794, TEXTJOIN(""|"", TRUE, SPLIT(A13047, "";"")))))"),"#N/A")</f>
        <v>#N/A</v>
      </c>
    </row>
    <row r="13048">
      <c r="A13048" s="12" t="str">
        <f>IFERROR(__xludf.DUMMYFUNCTION("TEXTJOIN("";"", TRUE, FILTER(CID!$B$2:$B$14794, CID!B13048=CID!$D$2:$D$14794))"),"#N/A")</f>
        <v>#N/A</v>
      </c>
      <c r="B13048" s="12" t="str">
        <f>IFERROR(__xludf.DUMMYFUNCTION("TEXTJOIN(""; "", TRUE, FILTER(CID!B13048:B14794, REGEXMATCH(CID!D13048:D14794, TEXTJOIN(""|"", TRUE, SPLIT(A13048, "";"")))))"),"#N/A")</f>
        <v>#N/A</v>
      </c>
    </row>
    <row r="13049">
      <c r="A13049" s="12" t="str">
        <f>IFERROR(__xludf.DUMMYFUNCTION("TEXTJOIN("";"", TRUE, FILTER(CID!$B$2:$B$14794, CID!B13049=CID!$D$2:$D$14794))"),"#N/A")</f>
        <v>#N/A</v>
      </c>
      <c r="B13049" s="12" t="str">
        <f>IFERROR(__xludf.DUMMYFUNCTION("TEXTJOIN(""; "", TRUE, FILTER(CID!B13049:B14794, REGEXMATCH(CID!D13049:D14794, TEXTJOIN(""|"", TRUE, SPLIT(A13049, "";"")))))"),"#N/A")</f>
        <v>#N/A</v>
      </c>
    </row>
    <row r="13050">
      <c r="A13050" s="12" t="str">
        <f>IFERROR(__xludf.DUMMYFUNCTION("TEXTJOIN("";"", TRUE, FILTER(CID!$B$2:$B$14794, CID!B13050=CID!$D$2:$D$14794))"),"#N/A")</f>
        <v>#N/A</v>
      </c>
      <c r="B13050" s="12" t="str">
        <f>IFERROR(__xludf.DUMMYFUNCTION("TEXTJOIN(""; "", TRUE, FILTER(CID!B13050:B14794, REGEXMATCH(CID!D13050:D14794, TEXTJOIN(""|"", TRUE, SPLIT(A13050, "";"")))))"),"#N/A")</f>
        <v>#N/A</v>
      </c>
    </row>
    <row r="13051">
      <c r="A13051" s="12" t="str">
        <f>IFERROR(__xludf.DUMMYFUNCTION("TEXTJOIN("";"", TRUE, FILTER(CID!$B$2:$B$14794, CID!B13051=CID!$D$2:$D$14794))"),"#N/A")</f>
        <v>#N/A</v>
      </c>
      <c r="B13051" s="12" t="str">
        <f>IFERROR(__xludf.DUMMYFUNCTION("TEXTJOIN(""; "", TRUE, FILTER(CID!B13051:B14794, REGEXMATCH(CID!D13051:D14794, TEXTJOIN(""|"", TRUE, SPLIT(A13051, "";"")))))"),"#N/A")</f>
        <v>#N/A</v>
      </c>
    </row>
    <row r="13052">
      <c r="A13052" s="12" t="str">
        <f>IFERROR(__xludf.DUMMYFUNCTION("TEXTJOIN("";"", TRUE, FILTER(CID!$B$2:$B$14794, CID!B13052=CID!$D$2:$D$14794))"),"#N/A")</f>
        <v>#N/A</v>
      </c>
      <c r="B13052" s="12" t="str">
        <f>IFERROR(__xludf.DUMMYFUNCTION("TEXTJOIN(""; "", TRUE, FILTER(CID!B13052:B14794, REGEXMATCH(CID!D13052:D14794, TEXTJOIN(""|"", TRUE, SPLIT(A13052, "";"")))))"),"#N/A")</f>
        <v>#N/A</v>
      </c>
    </row>
    <row r="13053">
      <c r="A13053" s="12" t="str">
        <f>IFERROR(__xludf.DUMMYFUNCTION("TEXTJOIN("";"", TRUE, FILTER(CID!$B$2:$B$14794, CID!B13053=CID!$D$2:$D$14794))"),"#N/A")</f>
        <v>#N/A</v>
      </c>
      <c r="B13053" s="12" t="str">
        <f>IFERROR(__xludf.DUMMYFUNCTION("TEXTJOIN(""; "", TRUE, FILTER(CID!B13053:B14794, REGEXMATCH(CID!D13053:D14794, TEXTJOIN(""|"", TRUE, SPLIT(A13053, "";"")))))"),"#N/A")</f>
        <v>#N/A</v>
      </c>
    </row>
    <row r="13054">
      <c r="A13054" s="12" t="str">
        <f>IFERROR(__xludf.DUMMYFUNCTION("TEXTJOIN("";"", TRUE, FILTER(CID!$B$2:$B$14794, CID!B13054=CID!$D$2:$D$14794))"),"#N/A")</f>
        <v>#N/A</v>
      </c>
      <c r="B13054" s="12" t="str">
        <f>IFERROR(__xludf.DUMMYFUNCTION("TEXTJOIN(""; "", TRUE, FILTER(CID!B13054:B14794, REGEXMATCH(CID!D13054:D14794, TEXTJOIN(""|"", TRUE, SPLIT(A13054, "";"")))))"),"#N/A")</f>
        <v>#N/A</v>
      </c>
    </row>
    <row r="13055">
      <c r="A13055" s="12" t="str">
        <f>IFERROR(__xludf.DUMMYFUNCTION("TEXTJOIN("";"", TRUE, FILTER(CID!$B$2:$B$14794, CID!B13055=CID!$D$2:$D$14794))"),"#N/A")</f>
        <v>#N/A</v>
      </c>
      <c r="B13055" s="12" t="str">
        <f>IFERROR(__xludf.DUMMYFUNCTION("TEXTJOIN(""; "", TRUE, FILTER(CID!B13055:B14794, REGEXMATCH(CID!D13055:D14794, TEXTJOIN(""|"", TRUE, SPLIT(A13055, "";"")))))"),"#N/A")</f>
        <v>#N/A</v>
      </c>
    </row>
    <row r="13056">
      <c r="A13056" s="12" t="str">
        <f>IFERROR(__xludf.DUMMYFUNCTION("TEXTJOIN("";"", TRUE, FILTER(CID!$B$2:$B$14794, CID!B13056=CID!$D$2:$D$14794))"),"#N/A")</f>
        <v>#N/A</v>
      </c>
      <c r="B13056" s="12" t="str">
        <f>IFERROR(__xludf.DUMMYFUNCTION("TEXTJOIN(""; "", TRUE, FILTER(CID!B13056:B14794, REGEXMATCH(CID!D13056:D14794, TEXTJOIN(""|"", TRUE, SPLIT(A13056, "";"")))))"),"#N/A")</f>
        <v>#N/A</v>
      </c>
    </row>
    <row r="13057">
      <c r="A13057" s="12" t="str">
        <f>IFERROR(__xludf.DUMMYFUNCTION("TEXTJOIN("";"", TRUE, FILTER(CID!$B$2:$B$14794, CID!B13057=CID!$D$2:$D$14794))"),"#N/A")</f>
        <v>#N/A</v>
      </c>
      <c r="B13057" s="12" t="str">
        <f>IFERROR(__xludf.DUMMYFUNCTION("TEXTJOIN(""; "", TRUE, FILTER(CID!B13057:B14794, REGEXMATCH(CID!D13057:D14794, TEXTJOIN(""|"", TRUE, SPLIT(A13057, "";"")))))"),"#N/A")</f>
        <v>#N/A</v>
      </c>
    </row>
    <row r="13058">
      <c r="A13058" s="12" t="str">
        <f>IFERROR(__xludf.DUMMYFUNCTION("TEXTJOIN("";"", TRUE, FILTER(CID!$B$2:$B$14794, CID!B13058=CID!$D$2:$D$14794))"),"#N/A")</f>
        <v>#N/A</v>
      </c>
      <c r="B13058" s="12" t="str">
        <f>IFERROR(__xludf.DUMMYFUNCTION("TEXTJOIN(""; "", TRUE, FILTER(CID!B13058:B14794, REGEXMATCH(CID!D13058:D14794, TEXTJOIN(""|"", TRUE, SPLIT(A13058, "";"")))))"),"#N/A")</f>
        <v>#N/A</v>
      </c>
    </row>
    <row r="13059">
      <c r="A13059" s="12" t="str">
        <f>IFERROR(__xludf.DUMMYFUNCTION("TEXTJOIN("";"", TRUE, FILTER(CID!$B$2:$B$14794, CID!B13059=CID!$D$2:$D$14794))"),"#N/A")</f>
        <v>#N/A</v>
      </c>
      <c r="B13059" s="12" t="str">
        <f>IFERROR(__xludf.DUMMYFUNCTION("TEXTJOIN(""; "", TRUE, FILTER(CID!B13059:B14794, REGEXMATCH(CID!D13059:D14794, TEXTJOIN(""|"", TRUE, SPLIT(A13059, "";"")))))"),"#N/A")</f>
        <v>#N/A</v>
      </c>
    </row>
    <row r="13060">
      <c r="A13060" s="12" t="str">
        <f>IFERROR(__xludf.DUMMYFUNCTION("TEXTJOIN("";"", TRUE, FILTER(CID!$B$2:$B$14794, CID!B13060=CID!$D$2:$D$14794))"),"#N/A")</f>
        <v>#N/A</v>
      </c>
      <c r="B13060" s="12" t="str">
        <f>IFERROR(__xludf.DUMMYFUNCTION("TEXTJOIN(""; "", TRUE, FILTER(CID!B13060:B14794, REGEXMATCH(CID!D13060:D14794, TEXTJOIN(""|"", TRUE, SPLIT(A13060, "";"")))))"),"#N/A")</f>
        <v>#N/A</v>
      </c>
    </row>
    <row r="13061">
      <c r="A13061" s="12" t="str">
        <f>IFERROR(__xludf.DUMMYFUNCTION("TEXTJOIN("";"", TRUE, FILTER(CID!$B$2:$B$14794, CID!B13061=CID!$D$2:$D$14794))"),"#N/A")</f>
        <v>#N/A</v>
      </c>
      <c r="B13061" s="12" t="str">
        <f>IFERROR(__xludf.DUMMYFUNCTION("TEXTJOIN(""; "", TRUE, FILTER(CID!B13061:B14794, REGEXMATCH(CID!D13061:D14794, TEXTJOIN(""|"", TRUE, SPLIT(A13061, "";"")))))"),"#N/A")</f>
        <v>#N/A</v>
      </c>
    </row>
    <row r="13062">
      <c r="A13062" s="12" t="str">
        <f>IFERROR(__xludf.DUMMYFUNCTION("TEXTJOIN("";"", TRUE, FILTER(CID!$B$2:$B$14794, CID!B13062=CID!$D$2:$D$14794))"),"#N/A")</f>
        <v>#N/A</v>
      </c>
      <c r="B13062" s="12" t="str">
        <f>IFERROR(__xludf.DUMMYFUNCTION("TEXTJOIN(""; "", TRUE, FILTER(CID!B13062:B14794, REGEXMATCH(CID!D13062:D14794, TEXTJOIN(""|"", TRUE, SPLIT(A13062, "";"")))))"),"#N/A")</f>
        <v>#N/A</v>
      </c>
    </row>
    <row r="13063">
      <c r="A13063" s="12" t="str">
        <f>IFERROR(__xludf.DUMMYFUNCTION("TEXTJOIN("";"", TRUE, FILTER(CID!$B$2:$B$14794, CID!B13063=CID!$D$2:$D$14794))"),"#N/A")</f>
        <v>#N/A</v>
      </c>
      <c r="B13063" s="12" t="str">
        <f>IFERROR(__xludf.DUMMYFUNCTION("TEXTJOIN(""; "", TRUE, FILTER(CID!B13063:B14794, REGEXMATCH(CID!D13063:D14794, TEXTJOIN(""|"", TRUE, SPLIT(A13063, "";"")))))"),"#N/A")</f>
        <v>#N/A</v>
      </c>
    </row>
    <row r="13064">
      <c r="A13064" s="12" t="str">
        <f>IFERROR(__xludf.DUMMYFUNCTION("TEXTJOIN("";"", TRUE, FILTER(CID!$B$2:$B$14794, CID!B13064=CID!$D$2:$D$14794))"),"#N/A")</f>
        <v>#N/A</v>
      </c>
      <c r="B13064" s="12" t="str">
        <f>IFERROR(__xludf.DUMMYFUNCTION("TEXTJOIN(""; "", TRUE, FILTER(CID!B13064:B14794, REGEXMATCH(CID!D13064:D14794, TEXTJOIN(""|"", TRUE, SPLIT(A13064, "";"")))))"),"#N/A")</f>
        <v>#N/A</v>
      </c>
    </row>
    <row r="13065">
      <c r="A13065" s="12" t="str">
        <f>IFERROR(__xludf.DUMMYFUNCTION("TEXTJOIN("";"", TRUE, FILTER(CID!$B$2:$B$14794, CID!B13065=CID!$D$2:$D$14794))"),"#N/A")</f>
        <v>#N/A</v>
      </c>
      <c r="B13065" s="12" t="str">
        <f>IFERROR(__xludf.DUMMYFUNCTION("TEXTJOIN(""; "", TRUE, FILTER(CID!B13065:B14794, REGEXMATCH(CID!D13065:D14794, TEXTJOIN(""|"", TRUE, SPLIT(A13065, "";"")))))"),"#N/A")</f>
        <v>#N/A</v>
      </c>
    </row>
    <row r="13066">
      <c r="A13066" s="12" t="str">
        <f>IFERROR(__xludf.DUMMYFUNCTION("TEXTJOIN("";"", TRUE, FILTER(CID!$B$2:$B$14794, CID!B13066=CID!$D$2:$D$14794))"),"#N/A")</f>
        <v>#N/A</v>
      </c>
      <c r="B13066" s="12" t="str">
        <f>IFERROR(__xludf.DUMMYFUNCTION("TEXTJOIN(""; "", TRUE, FILTER(CID!B13066:B14794, REGEXMATCH(CID!D13066:D14794, TEXTJOIN(""|"", TRUE, SPLIT(A13066, "";"")))))"),"#N/A")</f>
        <v>#N/A</v>
      </c>
    </row>
    <row r="13067">
      <c r="A13067" s="12" t="str">
        <f>IFERROR(__xludf.DUMMYFUNCTION("TEXTJOIN("";"", TRUE, FILTER(CID!$B$2:$B$14794, CID!B13067=CID!$D$2:$D$14794))"),"#N/A")</f>
        <v>#N/A</v>
      </c>
      <c r="B13067" s="12" t="str">
        <f>IFERROR(__xludf.DUMMYFUNCTION("TEXTJOIN(""; "", TRUE, FILTER(CID!B13067:B14794, REGEXMATCH(CID!D13067:D14794, TEXTJOIN(""|"", TRUE, SPLIT(A13067, "";"")))))"),"#N/A")</f>
        <v>#N/A</v>
      </c>
    </row>
    <row r="13068">
      <c r="A13068" s="12" t="str">
        <f>IFERROR(__xludf.DUMMYFUNCTION("TEXTJOIN("";"", TRUE, FILTER(CID!$B$2:$B$14794, CID!B13068=CID!$D$2:$D$14794))"),"#N/A")</f>
        <v>#N/A</v>
      </c>
      <c r="B13068" s="12" t="str">
        <f>IFERROR(__xludf.DUMMYFUNCTION("TEXTJOIN(""; "", TRUE, FILTER(CID!B13068:B14794, REGEXMATCH(CID!D13068:D14794, TEXTJOIN(""|"", TRUE, SPLIT(A13068, "";"")))))"),"#N/A")</f>
        <v>#N/A</v>
      </c>
    </row>
    <row r="13069">
      <c r="A13069" s="12" t="str">
        <f>IFERROR(__xludf.DUMMYFUNCTION("TEXTJOIN("";"", TRUE, FILTER(CID!$B$2:$B$14794, CID!B13069=CID!$D$2:$D$14794))"),"#N/A")</f>
        <v>#N/A</v>
      </c>
      <c r="B13069" s="12" t="str">
        <f>IFERROR(__xludf.DUMMYFUNCTION("TEXTJOIN(""; "", TRUE, FILTER(CID!B13069:B14794, REGEXMATCH(CID!D13069:D14794, TEXTJOIN(""|"", TRUE, SPLIT(A13069, "";"")))))"),"#N/A")</f>
        <v>#N/A</v>
      </c>
    </row>
    <row r="13070">
      <c r="A13070" s="12" t="str">
        <f>IFERROR(__xludf.DUMMYFUNCTION("TEXTJOIN("";"", TRUE, FILTER(CID!$B$2:$B$14794, CID!B13070=CID!$D$2:$D$14794))"),"#N/A")</f>
        <v>#N/A</v>
      </c>
      <c r="B13070" s="12" t="str">
        <f>IFERROR(__xludf.DUMMYFUNCTION("TEXTJOIN(""; "", TRUE, FILTER(CID!B13070:B14794, REGEXMATCH(CID!D13070:D14794, TEXTJOIN(""|"", TRUE, SPLIT(A13070, "";"")))))"),"#N/A")</f>
        <v>#N/A</v>
      </c>
    </row>
    <row r="13071">
      <c r="A13071" s="12" t="str">
        <f>IFERROR(__xludf.DUMMYFUNCTION("TEXTJOIN("";"", TRUE, FILTER(CID!$B$2:$B$14794, CID!B13071=CID!$D$2:$D$14794))"),"#N/A")</f>
        <v>#N/A</v>
      </c>
      <c r="B13071" s="12" t="str">
        <f>IFERROR(__xludf.DUMMYFUNCTION("TEXTJOIN(""; "", TRUE, FILTER(CID!B13071:B14794, REGEXMATCH(CID!D13071:D14794, TEXTJOIN(""|"", TRUE, SPLIT(A13071, "";"")))))"),"#N/A")</f>
        <v>#N/A</v>
      </c>
    </row>
    <row r="13072">
      <c r="A13072" s="12" t="str">
        <f>IFERROR(__xludf.DUMMYFUNCTION("TEXTJOIN("";"", TRUE, FILTER(CID!$B$2:$B$14794, CID!B13072=CID!$D$2:$D$14794))"),"#N/A")</f>
        <v>#N/A</v>
      </c>
      <c r="B13072" s="12" t="str">
        <f>IFERROR(__xludf.DUMMYFUNCTION("TEXTJOIN(""; "", TRUE, FILTER(CID!B13072:B14794, REGEXMATCH(CID!D13072:D14794, TEXTJOIN(""|"", TRUE, SPLIT(A13072, "";"")))))"),"#N/A")</f>
        <v>#N/A</v>
      </c>
    </row>
    <row r="13073">
      <c r="A13073" s="12" t="str">
        <f>IFERROR(__xludf.DUMMYFUNCTION("TEXTJOIN("";"", TRUE, FILTER(CID!$B$2:$B$14794, CID!B13073=CID!$D$2:$D$14794))"),"#N/A")</f>
        <v>#N/A</v>
      </c>
      <c r="B13073" s="12" t="str">
        <f>IFERROR(__xludf.DUMMYFUNCTION("TEXTJOIN(""; "", TRUE, FILTER(CID!B13073:B14794, REGEXMATCH(CID!D13073:D14794, TEXTJOIN(""|"", TRUE, SPLIT(A13073, "";"")))))"),"#N/A")</f>
        <v>#N/A</v>
      </c>
    </row>
    <row r="13074">
      <c r="A13074" s="12" t="str">
        <f>IFERROR(__xludf.DUMMYFUNCTION("TEXTJOIN("";"", TRUE, FILTER(CID!$B$2:$B$14794, CID!B13074=CID!$D$2:$D$14794))"),"#N/A")</f>
        <v>#N/A</v>
      </c>
      <c r="B13074" s="12" t="str">
        <f>IFERROR(__xludf.DUMMYFUNCTION("TEXTJOIN(""; "", TRUE, FILTER(CID!B13074:B14794, REGEXMATCH(CID!D13074:D14794, TEXTJOIN(""|"", TRUE, SPLIT(A13074, "";"")))))"),"#N/A")</f>
        <v>#N/A</v>
      </c>
    </row>
    <row r="13075">
      <c r="A13075" s="12" t="str">
        <f>IFERROR(__xludf.DUMMYFUNCTION("TEXTJOIN("";"", TRUE, FILTER(CID!$B$2:$B$14794, CID!B13075=CID!$D$2:$D$14794))"),"#N/A")</f>
        <v>#N/A</v>
      </c>
      <c r="B13075" s="12" t="str">
        <f>IFERROR(__xludf.DUMMYFUNCTION("TEXTJOIN(""; "", TRUE, FILTER(CID!B13075:B14794, REGEXMATCH(CID!D13075:D14794, TEXTJOIN(""|"", TRUE, SPLIT(A13075, "";"")))))"),"#N/A")</f>
        <v>#N/A</v>
      </c>
    </row>
    <row r="13076">
      <c r="A13076" s="12" t="str">
        <f>IFERROR(__xludf.DUMMYFUNCTION("TEXTJOIN("";"", TRUE, FILTER(CID!$B$2:$B$14794, CID!B13076=CID!$D$2:$D$14794))"),"#N/A")</f>
        <v>#N/A</v>
      </c>
      <c r="B13076" s="12" t="str">
        <f>IFERROR(__xludf.DUMMYFUNCTION("TEXTJOIN(""; "", TRUE, FILTER(CID!B13076:B14794, REGEXMATCH(CID!D13076:D14794, TEXTJOIN(""|"", TRUE, SPLIT(A13076, "";"")))))"),"#N/A")</f>
        <v>#N/A</v>
      </c>
    </row>
    <row r="13077">
      <c r="A13077" s="12" t="str">
        <f>IFERROR(__xludf.DUMMYFUNCTION("TEXTJOIN("";"", TRUE, FILTER(CID!$B$2:$B$14794, CID!B13077=CID!$D$2:$D$14794))"),"#N/A")</f>
        <v>#N/A</v>
      </c>
      <c r="B13077" s="12" t="str">
        <f>IFERROR(__xludf.DUMMYFUNCTION("TEXTJOIN(""; "", TRUE, FILTER(CID!B13077:B14794, REGEXMATCH(CID!D13077:D14794, TEXTJOIN(""|"", TRUE, SPLIT(A13077, "";"")))))"),"#N/A")</f>
        <v>#N/A</v>
      </c>
    </row>
    <row r="13078">
      <c r="A13078" s="12" t="str">
        <f>IFERROR(__xludf.DUMMYFUNCTION("TEXTJOIN("";"", TRUE, FILTER(CID!$B$2:$B$14794, CID!B13078=CID!$D$2:$D$14794))"),"#N/A")</f>
        <v>#N/A</v>
      </c>
      <c r="B13078" s="12" t="str">
        <f>IFERROR(__xludf.DUMMYFUNCTION("TEXTJOIN(""; "", TRUE, FILTER(CID!B13078:B14794, REGEXMATCH(CID!D13078:D14794, TEXTJOIN(""|"", TRUE, SPLIT(A13078, "";"")))))"),"#N/A")</f>
        <v>#N/A</v>
      </c>
    </row>
    <row r="13079">
      <c r="A13079" s="12" t="str">
        <f>IFERROR(__xludf.DUMMYFUNCTION("TEXTJOIN("";"", TRUE, FILTER(CID!$B$2:$B$14794, CID!B13079=CID!$D$2:$D$14794))"),"#N/A")</f>
        <v>#N/A</v>
      </c>
      <c r="B13079" s="12" t="str">
        <f>IFERROR(__xludf.DUMMYFUNCTION("TEXTJOIN(""; "", TRUE, FILTER(CID!B13079:B14794, REGEXMATCH(CID!D13079:D14794, TEXTJOIN(""|"", TRUE, SPLIT(A13079, "";"")))))"),"#N/A")</f>
        <v>#N/A</v>
      </c>
    </row>
    <row r="13080">
      <c r="A13080" s="12" t="str">
        <f>IFERROR(__xludf.DUMMYFUNCTION("TEXTJOIN("";"", TRUE, FILTER(CID!$B$2:$B$14794, CID!B13080=CID!$D$2:$D$14794))"),"#N/A")</f>
        <v>#N/A</v>
      </c>
      <c r="B13080" s="12" t="str">
        <f>IFERROR(__xludf.DUMMYFUNCTION("TEXTJOIN(""; "", TRUE, FILTER(CID!B13080:B14794, REGEXMATCH(CID!D13080:D14794, TEXTJOIN(""|"", TRUE, SPLIT(A13080, "";"")))))"),"#N/A")</f>
        <v>#N/A</v>
      </c>
    </row>
    <row r="13081">
      <c r="A13081" s="12" t="str">
        <f>IFERROR(__xludf.DUMMYFUNCTION("TEXTJOIN("";"", TRUE, FILTER(CID!$B$2:$B$14794, CID!B13081=CID!$D$2:$D$14794))"),"#N/A")</f>
        <v>#N/A</v>
      </c>
      <c r="B13081" s="12" t="str">
        <f>IFERROR(__xludf.DUMMYFUNCTION("TEXTJOIN(""; "", TRUE, FILTER(CID!B13081:B14794, REGEXMATCH(CID!D13081:D14794, TEXTJOIN(""|"", TRUE, SPLIT(A13081, "";"")))))"),"#N/A")</f>
        <v>#N/A</v>
      </c>
    </row>
    <row r="13082">
      <c r="A13082" s="12" t="str">
        <f>IFERROR(__xludf.DUMMYFUNCTION("TEXTJOIN("";"", TRUE, FILTER(CID!$B$2:$B$14794, CID!B13082=CID!$D$2:$D$14794))"),"#N/A")</f>
        <v>#N/A</v>
      </c>
      <c r="B13082" s="12" t="str">
        <f>IFERROR(__xludf.DUMMYFUNCTION("TEXTJOIN(""; "", TRUE, FILTER(CID!B13082:B14794, REGEXMATCH(CID!D13082:D14794, TEXTJOIN(""|"", TRUE, SPLIT(A13082, "";"")))))"),"#N/A")</f>
        <v>#N/A</v>
      </c>
    </row>
    <row r="13083">
      <c r="A13083" s="12" t="str">
        <f>IFERROR(__xludf.DUMMYFUNCTION("TEXTJOIN("";"", TRUE, FILTER(CID!$B$2:$B$14794, CID!B13083=CID!$D$2:$D$14794))"),"#N/A")</f>
        <v>#N/A</v>
      </c>
      <c r="B13083" s="12" t="str">
        <f>IFERROR(__xludf.DUMMYFUNCTION("TEXTJOIN(""; "", TRUE, FILTER(CID!B13083:B14794, REGEXMATCH(CID!D13083:D14794, TEXTJOIN(""|"", TRUE, SPLIT(A13083, "";"")))))"),"#N/A")</f>
        <v>#N/A</v>
      </c>
    </row>
    <row r="13084">
      <c r="A13084" s="12" t="str">
        <f>IFERROR(__xludf.DUMMYFUNCTION("TEXTJOIN("";"", TRUE, FILTER(CID!$B$2:$B$14794, CID!B13084=CID!$D$2:$D$14794))"),"#N/A")</f>
        <v>#N/A</v>
      </c>
      <c r="B13084" s="12" t="str">
        <f>IFERROR(__xludf.DUMMYFUNCTION("TEXTJOIN(""; "", TRUE, FILTER(CID!B13084:B14794, REGEXMATCH(CID!D13084:D14794, TEXTJOIN(""|"", TRUE, SPLIT(A13084, "";"")))))"),"#N/A")</f>
        <v>#N/A</v>
      </c>
    </row>
    <row r="13085">
      <c r="A13085" s="12" t="str">
        <f>IFERROR(__xludf.DUMMYFUNCTION("TEXTJOIN("";"", TRUE, FILTER(CID!$B$2:$B$14794, CID!B13085=CID!$D$2:$D$14794))"),"#N/A")</f>
        <v>#N/A</v>
      </c>
      <c r="B13085" s="12" t="str">
        <f>IFERROR(__xludf.DUMMYFUNCTION("TEXTJOIN(""; "", TRUE, FILTER(CID!B13085:B14794, REGEXMATCH(CID!D13085:D14794, TEXTJOIN(""|"", TRUE, SPLIT(A13085, "";"")))))"),"#N/A")</f>
        <v>#N/A</v>
      </c>
    </row>
    <row r="13086">
      <c r="A13086" s="12" t="str">
        <f>IFERROR(__xludf.DUMMYFUNCTION("TEXTJOIN("";"", TRUE, FILTER(CID!$B$2:$B$14794, CID!B13086=CID!$D$2:$D$14794))"),"#N/A")</f>
        <v>#N/A</v>
      </c>
      <c r="B13086" s="12" t="str">
        <f>IFERROR(__xludf.DUMMYFUNCTION("TEXTJOIN(""; "", TRUE, FILTER(CID!B13086:B14794, REGEXMATCH(CID!D13086:D14794, TEXTJOIN(""|"", TRUE, SPLIT(A13086, "";"")))))"),"#N/A")</f>
        <v>#N/A</v>
      </c>
    </row>
    <row r="13087">
      <c r="A13087" s="12" t="str">
        <f>IFERROR(__xludf.DUMMYFUNCTION("TEXTJOIN("";"", TRUE, FILTER(CID!$B$2:$B$14794, CID!B13087=CID!$D$2:$D$14794))"),"#N/A")</f>
        <v>#N/A</v>
      </c>
      <c r="B13087" s="12" t="str">
        <f>IFERROR(__xludf.DUMMYFUNCTION("TEXTJOIN(""; "", TRUE, FILTER(CID!B13087:B14794, REGEXMATCH(CID!D13087:D14794, TEXTJOIN(""|"", TRUE, SPLIT(A13087, "";"")))))"),"#N/A")</f>
        <v>#N/A</v>
      </c>
    </row>
    <row r="13088">
      <c r="A13088" s="12" t="str">
        <f>IFERROR(__xludf.DUMMYFUNCTION("TEXTJOIN("";"", TRUE, FILTER(CID!$B$2:$B$14794, CID!B13088=CID!$D$2:$D$14794))"),"#N/A")</f>
        <v>#N/A</v>
      </c>
      <c r="B13088" s="12" t="str">
        <f>IFERROR(__xludf.DUMMYFUNCTION("TEXTJOIN(""; "", TRUE, FILTER(CID!B13088:B14794, REGEXMATCH(CID!D13088:D14794, TEXTJOIN(""|"", TRUE, SPLIT(A13088, "";"")))))"),"#N/A")</f>
        <v>#N/A</v>
      </c>
    </row>
    <row r="13089">
      <c r="A13089" s="12" t="str">
        <f>IFERROR(__xludf.DUMMYFUNCTION("TEXTJOIN("";"", TRUE, FILTER(CID!$B$2:$B$14794, CID!B13089=CID!$D$2:$D$14794))"),"#N/A")</f>
        <v>#N/A</v>
      </c>
      <c r="B13089" s="12" t="str">
        <f>IFERROR(__xludf.DUMMYFUNCTION("TEXTJOIN(""; "", TRUE, FILTER(CID!B13089:B14794, REGEXMATCH(CID!D13089:D14794, TEXTJOIN(""|"", TRUE, SPLIT(A13089, "";"")))))"),"#N/A")</f>
        <v>#N/A</v>
      </c>
    </row>
    <row r="13090">
      <c r="A13090" s="12" t="str">
        <f>IFERROR(__xludf.DUMMYFUNCTION("TEXTJOIN("";"", TRUE, FILTER(CID!$B$2:$B$14794, CID!B13090=CID!$D$2:$D$14794))"),"#N/A")</f>
        <v>#N/A</v>
      </c>
      <c r="B13090" s="12" t="str">
        <f>IFERROR(__xludf.DUMMYFUNCTION("TEXTJOIN(""; "", TRUE, FILTER(CID!B13090:B14794, REGEXMATCH(CID!D13090:D14794, TEXTJOIN(""|"", TRUE, SPLIT(A13090, "";"")))))"),"#N/A")</f>
        <v>#N/A</v>
      </c>
    </row>
    <row r="13091">
      <c r="A13091" s="12" t="str">
        <f>IFERROR(__xludf.DUMMYFUNCTION("TEXTJOIN("";"", TRUE, FILTER(CID!$B$2:$B$14794, CID!B13091=CID!$D$2:$D$14794))"),"#N/A")</f>
        <v>#N/A</v>
      </c>
      <c r="B13091" s="12" t="str">
        <f>IFERROR(__xludf.DUMMYFUNCTION("TEXTJOIN(""; "", TRUE, FILTER(CID!B13091:B14794, REGEXMATCH(CID!D13091:D14794, TEXTJOIN(""|"", TRUE, SPLIT(A13091, "";"")))))"),"#N/A")</f>
        <v>#N/A</v>
      </c>
    </row>
    <row r="13092">
      <c r="A13092" s="12" t="str">
        <f>IFERROR(__xludf.DUMMYFUNCTION("TEXTJOIN("";"", TRUE, FILTER(CID!$B$2:$B$14794, CID!B13092=CID!$D$2:$D$14794))"),"#N/A")</f>
        <v>#N/A</v>
      </c>
      <c r="B13092" s="12" t="str">
        <f>IFERROR(__xludf.DUMMYFUNCTION("TEXTJOIN(""; "", TRUE, FILTER(CID!B13092:B14794, REGEXMATCH(CID!D13092:D14794, TEXTJOIN(""|"", TRUE, SPLIT(A13092, "";"")))))"),"#N/A")</f>
        <v>#N/A</v>
      </c>
    </row>
    <row r="13093">
      <c r="A13093" s="12" t="str">
        <f>IFERROR(__xludf.DUMMYFUNCTION("TEXTJOIN("";"", TRUE, FILTER(CID!$B$2:$B$14794, CID!B13093=CID!$D$2:$D$14794))"),"#N/A")</f>
        <v>#N/A</v>
      </c>
      <c r="B13093" s="12" t="str">
        <f>IFERROR(__xludf.DUMMYFUNCTION("TEXTJOIN(""; "", TRUE, FILTER(CID!B13093:B14794, REGEXMATCH(CID!D13093:D14794, TEXTJOIN(""|"", TRUE, SPLIT(A13093, "";"")))))"),"#N/A")</f>
        <v>#N/A</v>
      </c>
    </row>
    <row r="13094">
      <c r="A13094" s="12" t="str">
        <f>IFERROR(__xludf.DUMMYFUNCTION("TEXTJOIN("";"", TRUE, FILTER(CID!$B$2:$B$14794, CID!B13094=CID!$D$2:$D$14794))"),"#N/A")</f>
        <v>#N/A</v>
      </c>
      <c r="B13094" s="12" t="str">
        <f>IFERROR(__xludf.DUMMYFUNCTION("TEXTJOIN(""; "", TRUE, FILTER(CID!B13094:B14794, REGEXMATCH(CID!D13094:D14794, TEXTJOIN(""|"", TRUE, SPLIT(A13094, "";"")))))"),"#N/A")</f>
        <v>#N/A</v>
      </c>
    </row>
    <row r="13095">
      <c r="A13095" s="12" t="str">
        <f>IFERROR(__xludf.DUMMYFUNCTION("TEXTJOIN("";"", TRUE, FILTER(CID!$B$2:$B$14794, CID!B13095=CID!$D$2:$D$14794))"),"#N/A")</f>
        <v>#N/A</v>
      </c>
      <c r="B13095" s="12" t="str">
        <f>IFERROR(__xludf.DUMMYFUNCTION("TEXTJOIN(""; "", TRUE, FILTER(CID!B13095:B14794, REGEXMATCH(CID!D13095:D14794, TEXTJOIN(""|"", TRUE, SPLIT(A13095, "";"")))))"),"#N/A")</f>
        <v>#N/A</v>
      </c>
    </row>
    <row r="13096">
      <c r="A13096" s="12" t="str">
        <f>IFERROR(__xludf.DUMMYFUNCTION("TEXTJOIN("";"", TRUE, FILTER(CID!$B$2:$B$14794, CID!B13096=CID!$D$2:$D$14794))"),"#N/A")</f>
        <v>#N/A</v>
      </c>
      <c r="B13096" s="12" t="str">
        <f>IFERROR(__xludf.DUMMYFUNCTION("TEXTJOIN(""; "", TRUE, FILTER(CID!B13096:B14794, REGEXMATCH(CID!D13096:D14794, TEXTJOIN(""|"", TRUE, SPLIT(A13096, "";"")))))"),"#N/A")</f>
        <v>#N/A</v>
      </c>
    </row>
    <row r="13097">
      <c r="A13097" s="12" t="str">
        <f>IFERROR(__xludf.DUMMYFUNCTION("TEXTJOIN("";"", TRUE, FILTER(CID!$B$2:$B$14794, CID!B13097=CID!$D$2:$D$14794))"),"#N/A")</f>
        <v>#N/A</v>
      </c>
      <c r="B13097" s="12" t="str">
        <f>IFERROR(__xludf.DUMMYFUNCTION("TEXTJOIN(""; "", TRUE, FILTER(CID!B13097:B14794, REGEXMATCH(CID!D13097:D14794, TEXTJOIN(""|"", TRUE, SPLIT(A13097, "";"")))))"),"#N/A")</f>
        <v>#N/A</v>
      </c>
    </row>
    <row r="13098">
      <c r="A13098" s="12" t="str">
        <f>IFERROR(__xludf.DUMMYFUNCTION("TEXTJOIN("";"", TRUE, FILTER(CID!$B$2:$B$14794, CID!B13098=CID!$D$2:$D$14794))"),"#N/A")</f>
        <v>#N/A</v>
      </c>
      <c r="B13098" s="12" t="str">
        <f>IFERROR(__xludf.DUMMYFUNCTION("TEXTJOIN(""; "", TRUE, FILTER(CID!B13098:B14794, REGEXMATCH(CID!D13098:D14794, TEXTJOIN(""|"", TRUE, SPLIT(A13098, "";"")))))"),"#N/A")</f>
        <v>#N/A</v>
      </c>
    </row>
    <row r="13099">
      <c r="A13099" s="12" t="str">
        <f>IFERROR(__xludf.DUMMYFUNCTION("TEXTJOIN("";"", TRUE, FILTER(CID!$B$2:$B$14794, CID!B13099=CID!$D$2:$D$14794))"),"#N/A")</f>
        <v>#N/A</v>
      </c>
      <c r="B13099" s="12" t="str">
        <f>IFERROR(__xludf.DUMMYFUNCTION("TEXTJOIN(""; "", TRUE, FILTER(CID!B13099:B14794, REGEXMATCH(CID!D13099:D14794, TEXTJOIN(""|"", TRUE, SPLIT(A13099, "";"")))))"),"#N/A")</f>
        <v>#N/A</v>
      </c>
    </row>
    <row r="13100">
      <c r="A13100" s="12" t="str">
        <f>IFERROR(__xludf.DUMMYFUNCTION("TEXTJOIN("";"", TRUE, FILTER(CID!$B$2:$B$14794, CID!B13100=CID!$D$2:$D$14794))"),"#N/A")</f>
        <v>#N/A</v>
      </c>
      <c r="B13100" s="12" t="str">
        <f>IFERROR(__xludf.DUMMYFUNCTION("TEXTJOIN(""; "", TRUE, FILTER(CID!B13100:B14794, REGEXMATCH(CID!D13100:D14794, TEXTJOIN(""|"", TRUE, SPLIT(A13100, "";"")))))"),"#N/A")</f>
        <v>#N/A</v>
      </c>
    </row>
    <row r="13101">
      <c r="A13101" s="12" t="str">
        <f>IFERROR(__xludf.DUMMYFUNCTION("TEXTJOIN("";"", TRUE, FILTER(CID!$B$2:$B$14794, CID!B13101=CID!$D$2:$D$14794))"),"#N/A")</f>
        <v>#N/A</v>
      </c>
      <c r="B13101" s="12" t="str">
        <f>IFERROR(__xludf.DUMMYFUNCTION("TEXTJOIN(""; "", TRUE, FILTER(CID!B13101:B14794, REGEXMATCH(CID!D13101:D14794, TEXTJOIN(""|"", TRUE, SPLIT(A13101, "";"")))))"),"#N/A")</f>
        <v>#N/A</v>
      </c>
    </row>
    <row r="13102">
      <c r="A13102" s="12" t="str">
        <f>IFERROR(__xludf.DUMMYFUNCTION("TEXTJOIN("";"", TRUE, FILTER(CID!$B$2:$B$14794, CID!B13102=CID!$D$2:$D$14794))"),"#N/A")</f>
        <v>#N/A</v>
      </c>
      <c r="B13102" s="12" t="str">
        <f>IFERROR(__xludf.DUMMYFUNCTION("TEXTJOIN(""; "", TRUE, FILTER(CID!B13102:B14794, REGEXMATCH(CID!D13102:D14794, TEXTJOIN(""|"", TRUE, SPLIT(A13102, "";"")))))"),"#N/A")</f>
        <v>#N/A</v>
      </c>
    </row>
    <row r="13103">
      <c r="A13103" s="12" t="str">
        <f>IFERROR(__xludf.DUMMYFUNCTION("TEXTJOIN("";"", TRUE, FILTER(CID!$B$2:$B$14794, CID!B13103=CID!$D$2:$D$14794))"),"#N/A")</f>
        <v>#N/A</v>
      </c>
      <c r="B13103" s="12" t="str">
        <f>IFERROR(__xludf.DUMMYFUNCTION("TEXTJOIN(""; "", TRUE, FILTER(CID!B13103:B14794, REGEXMATCH(CID!D13103:D14794, TEXTJOIN(""|"", TRUE, SPLIT(A13103, "";"")))))"),"#N/A")</f>
        <v>#N/A</v>
      </c>
    </row>
    <row r="13104">
      <c r="A13104" s="12" t="str">
        <f>IFERROR(__xludf.DUMMYFUNCTION("TEXTJOIN("";"", TRUE, FILTER(CID!$B$2:$B$14794, CID!B13104=CID!$D$2:$D$14794))"),"#N/A")</f>
        <v>#N/A</v>
      </c>
      <c r="B13104" s="12" t="str">
        <f>IFERROR(__xludf.DUMMYFUNCTION("TEXTJOIN(""; "", TRUE, FILTER(CID!B13104:B14794, REGEXMATCH(CID!D13104:D14794, TEXTJOIN(""|"", TRUE, SPLIT(A13104, "";"")))))"),"#N/A")</f>
        <v>#N/A</v>
      </c>
    </row>
    <row r="13105">
      <c r="A13105" s="12" t="str">
        <f>IFERROR(__xludf.DUMMYFUNCTION("TEXTJOIN("";"", TRUE, FILTER(CID!$B$2:$B$14794, CID!B13105=CID!$D$2:$D$14794))"),"#N/A")</f>
        <v>#N/A</v>
      </c>
      <c r="B13105" s="12" t="str">
        <f>IFERROR(__xludf.DUMMYFUNCTION("TEXTJOIN(""; "", TRUE, FILTER(CID!B13105:B14794, REGEXMATCH(CID!D13105:D14794, TEXTJOIN(""|"", TRUE, SPLIT(A13105, "";"")))))"),"#N/A")</f>
        <v>#N/A</v>
      </c>
    </row>
    <row r="13106">
      <c r="A13106" s="12" t="str">
        <f>IFERROR(__xludf.DUMMYFUNCTION("TEXTJOIN("";"", TRUE, FILTER(CID!$B$2:$B$14794, CID!B13106=CID!$D$2:$D$14794))"),"#N/A")</f>
        <v>#N/A</v>
      </c>
      <c r="B13106" s="12" t="str">
        <f>IFERROR(__xludf.DUMMYFUNCTION("TEXTJOIN(""; "", TRUE, FILTER(CID!B13106:B14794, REGEXMATCH(CID!D13106:D14794, TEXTJOIN(""|"", TRUE, SPLIT(A13106, "";"")))))"),"#N/A")</f>
        <v>#N/A</v>
      </c>
    </row>
    <row r="13107">
      <c r="A13107" s="12" t="str">
        <f>IFERROR(__xludf.DUMMYFUNCTION("TEXTJOIN("";"", TRUE, FILTER(CID!$B$2:$B$14794, CID!B13107=CID!$D$2:$D$14794))"),"#N/A")</f>
        <v>#N/A</v>
      </c>
      <c r="B13107" s="12" t="str">
        <f>IFERROR(__xludf.DUMMYFUNCTION("TEXTJOIN(""; "", TRUE, FILTER(CID!B13107:B14794, REGEXMATCH(CID!D13107:D14794, TEXTJOIN(""|"", TRUE, SPLIT(A13107, "";"")))))"),"#N/A")</f>
        <v>#N/A</v>
      </c>
    </row>
    <row r="13108">
      <c r="A13108" s="12" t="str">
        <f>IFERROR(__xludf.DUMMYFUNCTION("TEXTJOIN("";"", TRUE, FILTER(CID!$B$2:$B$14794, CID!B13108=CID!$D$2:$D$14794))"),"#N/A")</f>
        <v>#N/A</v>
      </c>
      <c r="B13108" s="12" t="str">
        <f>IFERROR(__xludf.DUMMYFUNCTION("TEXTJOIN(""; "", TRUE, FILTER(CID!B13108:B14794, REGEXMATCH(CID!D13108:D14794, TEXTJOIN(""|"", TRUE, SPLIT(A13108, "";"")))))"),"#N/A")</f>
        <v>#N/A</v>
      </c>
    </row>
    <row r="13109">
      <c r="A13109" s="12" t="str">
        <f>IFERROR(__xludf.DUMMYFUNCTION("TEXTJOIN("";"", TRUE, FILTER(CID!$B$2:$B$14794, CID!B13109=CID!$D$2:$D$14794))"),"#N/A")</f>
        <v>#N/A</v>
      </c>
      <c r="B13109" s="12" t="str">
        <f>IFERROR(__xludf.DUMMYFUNCTION("TEXTJOIN(""; "", TRUE, FILTER(CID!B13109:B14794, REGEXMATCH(CID!D13109:D14794, TEXTJOIN(""|"", TRUE, SPLIT(A13109, "";"")))))"),"#N/A")</f>
        <v>#N/A</v>
      </c>
    </row>
    <row r="13110">
      <c r="A13110" s="12" t="str">
        <f>IFERROR(__xludf.DUMMYFUNCTION("TEXTJOIN("";"", TRUE, FILTER(CID!$B$2:$B$14794, CID!B13110=CID!$D$2:$D$14794))"),"#N/A")</f>
        <v>#N/A</v>
      </c>
      <c r="B13110" s="12" t="str">
        <f>IFERROR(__xludf.DUMMYFUNCTION("TEXTJOIN(""; "", TRUE, FILTER(CID!B13110:B14794, REGEXMATCH(CID!D13110:D14794, TEXTJOIN(""|"", TRUE, SPLIT(A13110, "";"")))))"),"#N/A")</f>
        <v>#N/A</v>
      </c>
    </row>
    <row r="13111">
      <c r="A13111" s="12" t="str">
        <f>IFERROR(__xludf.DUMMYFUNCTION("TEXTJOIN("";"", TRUE, FILTER(CID!$B$2:$B$14794, CID!B13111=CID!$D$2:$D$14794))"),"#N/A")</f>
        <v>#N/A</v>
      </c>
      <c r="B13111" s="12" t="str">
        <f>IFERROR(__xludf.DUMMYFUNCTION("TEXTJOIN(""; "", TRUE, FILTER(CID!B13111:B14794, REGEXMATCH(CID!D13111:D14794, TEXTJOIN(""|"", TRUE, SPLIT(A13111, "";"")))))"),"#N/A")</f>
        <v>#N/A</v>
      </c>
    </row>
    <row r="13112">
      <c r="A13112" s="12" t="str">
        <f>IFERROR(__xludf.DUMMYFUNCTION("TEXTJOIN("";"", TRUE, FILTER(CID!$B$2:$B$14794, CID!B13112=CID!$D$2:$D$14794))"),"#N/A")</f>
        <v>#N/A</v>
      </c>
      <c r="B13112" s="12" t="str">
        <f>IFERROR(__xludf.DUMMYFUNCTION("TEXTJOIN(""; "", TRUE, FILTER(CID!B13112:B14794, REGEXMATCH(CID!D13112:D14794, TEXTJOIN(""|"", TRUE, SPLIT(A13112, "";"")))))"),"#N/A")</f>
        <v>#N/A</v>
      </c>
    </row>
    <row r="13113">
      <c r="A13113" s="12" t="str">
        <f>IFERROR(__xludf.DUMMYFUNCTION("TEXTJOIN("";"", TRUE, FILTER(CID!$B$2:$B$14794, CID!B13113=CID!$D$2:$D$14794))"),"#N/A")</f>
        <v>#N/A</v>
      </c>
      <c r="B13113" s="12" t="str">
        <f>IFERROR(__xludf.DUMMYFUNCTION("TEXTJOIN(""; "", TRUE, FILTER(CID!B13113:B14794, REGEXMATCH(CID!D13113:D14794, TEXTJOIN(""|"", TRUE, SPLIT(A13113, "";"")))))"),"#N/A")</f>
        <v>#N/A</v>
      </c>
    </row>
    <row r="13114">
      <c r="A13114" s="12" t="str">
        <f>IFERROR(__xludf.DUMMYFUNCTION("TEXTJOIN("";"", TRUE, FILTER(CID!$B$2:$B$14794, CID!B13114=CID!$D$2:$D$14794))"),"#N/A")</f>
        <v>#N/A</v>
      </c>
      <c r="B13114" s="12" t="str">
        <f>IFERROR(__xludf.DUMMYFUNCTION("TEXTJOIN(""; "", TRUE, FILTER(CID!B13114:B14794, REGEXMATCH(CID!D13114:D14794, TEXTJOIN(""|"", TRUE, SPLIT(A13114, "";"")))))"),"#N/A")</f>
        <v>#N/A</v>
      </c>
    </row>
    <row r="13115">
      <c r="A13115" s="12" t="str">
        <f>IFERROR(__xludf.DUMMYFUNCTION("TEXTJOIN("";"", TRUE, FILTER(CID!$B$2:$B$14794, CID!B13115=CID!$D$2:$D$14794))"),"#N/A")</f>
        <v>#N/A</v>
      </c>
      <c r="B13115" s="12" t="str">
        <f>IFERROR(__xludf.DUMMYFUNCTION("TEXTJOIN(""; "", TRUE, FILTER(CID!B13115:B14794, REGEXMATCH(CID!D13115:D14794, TEXTJOIN(""|"", TRUE, SPLIT(A13115, "";"")))))"),"#N/A")</f>
        <v>#N/A</v>
      </c>
    </row>
    <row r="13116">
      <c r="A13116" s="12" t="str">
        <f>IFERROR(__xludf.DUMMYFUNCTION("TEXTJOIN("";"", TRUE, FILTER(CID!$B$2:$B$14794, CID!B13116=CID!$D$2:$D$14794))"),"#N/A")</f>
        <v>#N/A</v>
      </c>
      <c r="B13116" s="12" t="str">
        <f>IFERROR(__xludf.DUMMYFUNCTION("TEXTJOIN(""; "", TRUE, FILTER(CID!B13116:B14794, REGEXMATCH(CID!D13116:D14794, TEXTJOIN(""|"", TRUE, SPLIT(A13116, "";"")))))"),"#N/A")</f>
        <v>#N/A</v>
      </c>
    </row>
    <row r="13117">
      <c r="A13117" s="12" t="str">
        <f>IFERROR(__xludf.DUMMYFUNCTION("TEXTJOIN("";"", TRUE, FILTER(CID!$B$2:$B$14794, CID!B13117=CID!$D$2:$D$14794))"),"#N/A")</f>
        <v>#N/A</v>
      </c>
      <c r="B13117" s="12" t="str">
        <f>IFERROR(__xludf.DUMMYFUNCTION("TEXTJOIN(""; "", TRUE, FILTER(CID!B13117:B14794, REGEXMATCH(CID!D13117:D14794, TEXTJOIN(""|"", TRUE, SPLIT(A13117, "";"")))))"),"#N/A")</f>
        <v>#N/A</v>
      </c>
    </row>
    <row r="13118">
      <c r="A13118" s="12" t="str">
        <f>IFERROR(__xludf.DUMMYFUNCTION("TEXTJOIN("";"", TRUE, FILTER(CID!$B$2:$B$14794, CID!B13118=CID!$D$2:$D$14794))"),"#N/A")</f>
        <v>#N/A</v>
      </c>
      <c r="B13118" s="12" t="str">
        <f>IFERROR(__xludf.DUMMYFUNCTION("TEXTJOIN(""; "", TRUE, FILTER(CID!B13118:B14794, REGEXMATCH(CID!D13118:D14794, TEXTJOIN(""|"", TRUE, SPLIT(A13118, "";"")))))"),"#N/A")</f>
        <v>#N/A</v>
      </c>
    </row>
    <row r="13119">
      <c r="A13119" s="12" t="str">
        <f>IFERROR(__xludf.DUMMYFUNCTION("TEXTJOIN("";"", TRUE, FILTER(CID!$B$2:$B$14794, CID!B13119=CID!$D$2:$D$14794))"),"#N/A")</f>
        <v>#N/A</v>
      </c>
      <c r="B13119" s="12" t="str">
        <f>IFERROR(__xludf.DUMMYFUNCTION("TEXTJOIN(""; "", TRUE, FILTER(CID!B13119:B14794, REGEXMATCH(CID!D13119:D14794, TEXTJOIN(""|"", TRUE, SPLIT(A13119, "";"")))))"),"#N/A")</f>
        <v>#N/A</v>
      </c>
    </row>
    <row r="13120">
      <c r="A13120" s="12" t="str">
        <f>IFERROR(__xludf.DUMMYFUNCTION("TEXTJOIN("";"", TRUE, FILTER(CID!$B$2:$B$14794, CID!B13120=CID!$D$2:$D$14794))"),"#N/A")</f>
        <v>#N/A</v>
      </c>
      <c r="B13120" s="12" t="str">
        <f>IFERROR(__xludf.DUMMYFUNCTION("TEXTJOIN(""; "", TRUE, FILTER(CID!B13120:B14794, REGEXMATCH(CID!D13120:D14794, TEXTJOIN(""|"", TRUE, SPLIT(A13120, "";"")))))"),"#N/A")</f>
        <v>#N/A</v>
      </c>
    </row>
    <row r="13121">
      <c r="A13121" s="12" t="str">
        <f>IFERROR(__xludf.DUMMYFUNCTION("TEXTJOIN("";"", TRUE, FILTER(CID!$B$2:$B$14794, CID!B13121=CID!$D$2:$D$14794))"),"#N/A")</f>
        <v>#N/A</v>
      </c>
      <c r="B13121" s="12" t="str">
        <f>IFERROR(__xludf.DUMMYFUNCTION("TEXTJOIN(""; "", TRUE, FILTER(CID!B13121:B14794, REGEXMATCH(CID!D13121:D14794, TEXTJOIN(""|"", TRUE, SPLIT(A13121, "";"")))))"),"#N/A")</f>
        <v>#N/A</v>
      </c>
    </row>
    <row r="13122">
      <c r="A13122" s="12" t="str">
        <f>IFERROR(__xludf.DUMMYFUNCTION("TEXTJOIN("";"", TRUE, FILTER(CID!$B$2:$B$14794, CID!B13122=CID!$D$2:$D$14794))"),"#N/A")</f>
        <v>#N/A</v>
      </c>
      <c r="B13122" s="12" t="str">
        <f>IFERROR(__xludf.DUMMYFUNCTION("TEXTJOIN(""; "", TRUE, FILTER(CID!B13122:B14794, REGEXMATCH(CID!D13122:D14794, TEXTJOIN(""|"", TRUE, SPLIT(A13122, "";"")))))"),"#N/A")</f>
        <v>#N/A</v>
      </c>
    </row>
    <row r="13123">
      <c r="A13123" s="12" t="str">
        <f>IFERROR(__xludf.DUMMYFUNCTION("TEXTJOIN("";"", TRUE, FILTER(CID!$B$2:$B$14794, CID!B13123=CID!$D$2:$D$14794))"),"#N/A")</f>
        <v>#N/A</v>
      </c>
      <c r="B13123" s="12" t="str">
        <f>IFERROR(__xludf.DUMMYFUNCTION("TEXTJOIN(""; "", TRUE, FILTER(CID!B13123:B14794, REGEXMATCH(CID!D13123:D14794, TEXTJOIN(""|"", TRUE, SPLIT(A13123, "";"")))))"),"#N/A")</f>
        <v>#N/A</v>
      </c>
    </row>
    <row r="13124">
      <c r="A13124" s="12" t="str">
        <f>IFERROR(__xludf.DUMMYFUNCTION("TEXTJOIN("";"", TRUE, FILTER(CID!$B$2:$B$14794, CID!B13124=CID!$D$2:$D$14794))"),"#N/A")</f>
        <v>#N/A</v>
      </c>
      <c r="B13124" s="12" t="str">
        <f>IFERROR(__xludf.DUMMYFUNCTION("TEXTJOIN(""; "", TRUE, FILTER(CID!B13124:B14794, REGEXMATCH(CID!D13124:D14794, TEXTJOIN(""|"", TRUE, SPLIT(A13124, "";"")))))"),"#N/A")</f>
        <v>#N/A</v>
      </c>
    </row>
    <row r="13125">
      <c r="A13125" s="12" t="str">
        <f>IFERROR(__xludf.DUMMYFUNCTION("TEXTJOIN("";"", TRUE, FILTER(CID!$B$2:$B$14794, CID!B13125=CID!$D$2:$D$14794))"),"#N/A")</f>
        <v>#N/A</v>
      </c>
      <c r="B13125" s="12" t="str">
        <f>IFERROR(__xludf.DUMMYFUNCTION("TEXTJOIN(""; "", TRUE, FILTER(CID!B13125:B14794, REGEXMATCH(CID!D13125:D14794, TEXTJOIN(""|"", TRUE, SPLIT(A13125, "";"")))))"),"#N/A")</f>
        <v>#N/A</v>
      </c>
    </row>
    <row r="13126">
      <c r="A13126" s="12" t="str">
        <f>IFERROR(__xludf.DUMMYFUNCTION("TEXTJOIN("";"", TRUE, FILTER(CID!$B$2:$B$14794, CID!B13126=CID!$D$2:$D$14794))"),"#N/A")</f>
        <v>#N/A</v>
      </c>
      <c r="B13126" s="12" t="str">
        <f>IFERROR(__xludf.DUMMYFUNCTION("TEXTJOIN(""; "", TRUE, FILTER(CID!B13126:B14794, REGEXMATCH(CID!D13126:D14794, TEXTJOIN(""|"", TRUE, SPLIT(A13126, "";"")))))"),"#N/A")</f>
        <v>#N/A</v>
      </c>
    </row>
    <row r="13127">
      <c r="A13127" s="12" t="str">
        <f>IFERROR(__xludf.DUMMYFUNCTION("TEXTJOIN("";"", TRUE, FILTER(CID!$B$2:$B$14794, CID!B13127=CID!$D$2:$D$14794))"),"#N/A")</f>
        <v>#N/A</v>
      </c>
      <c r="B13127" s="12" t="str">
        <f>IFERROR(__xludf.DUMMYFUNCTION("TEXTJOIN(""; "", TRUE, FILTER(CID!B13127:B14794, REGEXMATCH(CID!D13127:D14794, TEXTJOIN(""|"", TRUE, SPLIT(A13127, "";"")))))"),"#N/A")</f>
        <v>#N/A</v>
      </c>
    </row>
    <row r="13128">
      <c r="A13128" s="12" t="str">
        <f>IFERROR(__xludf.DUMMYFUNCTION("TEXTJOIN("";"", TRUE, FILTER(CID!$B$2:$B$14794, CID!B13128=CID!$D$2:$D$14794))"),"#N/A")</f>
        <v>#N/A</v>
      </c>
      <c r="B13128" s="12" t="str">
        <f>IFERROR(__xludf.DUMMYFUNCTION("TEXTJOIN(""; "", TRUE, FILTER(CID!B13128:B14794, REGEXMATCH(CID!D13128:D14794, TEXTJOIN(""|"", TRUE, SPLIT(A13128, "";"")))))"),"#N/A")</f>
        <v>#N/A</v>
      </c>
    </row>
    <row r="13129">
      <c r="A13129" s="12" t="str">
        <f>IFERROR(__xludf.DUMMYFUNCTION("TEXTJOIN("";"", TRUE, FILTER(CID!$B$2:$B$14794, CID!B13129=CID!$D$2:$D$14794))"),"#N/A")</f>
        <v>#N/A</v>
      </c>
      <c r="B13129" s="12" t="str">
        <f>IFERROR(__xludf.DUMMYFUNCTION("TEXTJOIN(""; "", TRUE, FILTER(CID!B13129:B14794, REGEXMATCH(CID!D13129:D14794, TEXTJOIN(""|"", TRUE, SPLIT(A13129, "";"")))))"),"#N/A")</f>
        <v>#N/A</v>
      </c>
    </row>
    <row r="13130">
      <c r="A13130" s="12" t="str">
        <f>IFERROR(__xludf.DUMMYFUNCTION("TEXTJOIN("";"", TRUE, FILTER(CID!$B$2:$B$14794, CID!B13130=CID!$D$2:$D$14794))"),"#N/A")</f>
        <v>#N/A</v>
      </c>
      <c r="B13130" s="12" t="str">
        <f>IFERROR(__xludf.DUMMYFUNCTION("TEXTJOIN(""; "", TRUE, FILTER(CID!B13130:B14794, REGEXMATCH(CID!D13130:D14794, TEXTJOIN(""|"", TRUE, SPLIT(A13130, "";"")))))"),"#N/A")</f>
        <v>#N/A</v>
      </c>
    </row>
    <row r="13131">
      <c r="A13131" s="12" t="str">
        <f>IFERROR(__xludf.DUMMYFUNCTION("TEXTJOIN("";"", TRUE, FILTER(CID!$B$2:$B$14794, CID!B13131=CID!$D$2:$D$14794))"),"#N/A")</f>
        <v>#N/A</v>
      </c>
      <c r="B13131" s="12" t="str">
        <f>IFERROR(__xludf.DUMMYFUNCTION("TEXTJOIN(""; "", TRUE, FILTER(CID!B13131:B14794, REGEXMATCH(CID!D13131:D14794, TEXTJOIN(""|"", TRUE, SPLIT(A13131, "";"")))))"),"#N/A")</f>
        <v>#N/A</v>
      </c>
    </row>
    <row r="13132">
      <c r="A13132" s="12" t="str">
        <f>IFERROR(__xludf.DUMMYFUNCTION("TEXTJOIN("";"", TRUE, FILTER(CID!$B$2:$B$14794, CID!B13132=CID!$D$2:$D$14794))"),"#N/A")</f>
        <v>#N/A</v>
      </c>
      <c r="B13132" s="12" t="str">
        <f>IFERROR(__xludf.DUMMYFUNCTION("TEXTJOIN(""; "", TRUE, FILTER(CID!B13132:B14794, REGEXMATCH(CID!D13132:D14794, TEXTJOIN(""|"", TRUE, SPLIT(A13132, "";"")))))"),"#N/A")</f>
        <v>#N/A</v>
      </c>
    </row>
    <row r="13133">
      <c r="A13133" s="12" t="str">
        <f>IFERROR(__xludf.DUMMYFUNCTION("TEXTJOIN("";"", TRUE, FILTER(CID!$B$2:$B$14794, CID!B13133=CID!$D$2:$D$14794))"),"#N/A")</f>
        <v>#N/A</v>
      </c>
      <c r="B13133" s="12" t="str">
        <f>IFERROR(__xludf.DUMMYFUNCTION("TEXTJOIN(""; "", TRUE, FILTER(CID!B13133:B14794, REGEXMATCH(CID!D13133:D14794, TEXTJOIN(""|"", TRUE, SPLIT(A13133, "";"")))))"),"#N/A")</f>
        <v>#N/A</v>
      </c>
    </row>
    <row r="13134">
      <c r="A13134" s="12" t="str">
        <f>IFERROR(__xludf.DUMMYFUNCTION("TEXTJOIN("";"", TRUE, FILTER(CID!$B$2:$B$14794, CID!B13134=CID!$D$2:$D$14794))"),"#N/A")</f>
        <v>#N/A</v>
      </c>
      <c r="B13134" s="12" t="str">
        <f>IFERROR(__xludf.DUMMYFUNCTION("TEXTJOIN(""; "", TRUE, FILTER(CID!B13134:B14794, REGEXMATCH(CID!D13134:D14794, TEXTJOIN(""|"", TRUE, SPLIT(A13134, "";"")))))"),"#N/A")</f>
        <v>#N/A</v>
      </c>
    </row>
    <row r="13135">
      <c r="A13135" s="12" t="str">
        <f>IFERROR(__xludf.DUMMYFUNCTION("TEXTJOIN("";"", TRUE, FILTER(CID!$B$2:$B$14794, CID!B13135=CID!$D$2:$D$14794))"),"#N/A")</f>
        <v>#N/A</v>
      </c>
      <c r="B13135" s="12" t="str">
        <f>IFERROR(__xludf.DUMMYFUNCTION("TEXTJOIN(""; "", TRUE, FILTER(CID!B13135:B14794, REGEXMATCH(CID!D13135:D14794, TEXTJOIN(""|"", TRUE, SPLIT(A13135, "";"")))))"),"#N/A")</f>
        <v>#N/A</v>
      </c>
    </row>
    <row r="13136">
      <c r="A13136" s="12" t="str">
        <f>IFERROR(__xludf.DUMMYFUNCTION("TEXTJOIN("";"", TRUE, FILTER(CID!$B$2:$B$14794, CID!B13136=CID!$D$2:$D$14794))"),"#N/A")</f>
        <v>#N/A</v>
      </c>
      <c r="B13136" s="12" t="str">
        <f>IFERROR(__xludf.DUMMYFUNCTION("TEXTJOIN(""; "", TRUE, FILTER(CID!B13136:B14794, REGEXMATCH(CID!D13136:D14794, TEXTJOIN(""|"", TRUE, SPLIT(A13136, "";"")))))"),"#N/A")</f>
        <v>#N/A</v>
      </c>
    </row>
    <row r="13137">
      <c r="A13137" s="12" t="str">
        <f>IFERROR(__xludf.DUMMYFUNCTION("TEXTJOIN("";"", TRUE, FILTER(CID!$B$2:$B$14794, CID!B13137=CID!$D$2:$D$14794))"),"#N/A")</f>
        <v>#N/A</v>
      </c>
      <c r="B13137" s="12" t="str">
        <f>IFERROR(__xludf.DUMMYFUNCTION("TEXTJOIN(""; "", TRUE, FILTER(CID!B13137:B14794, REGEXMATCH(CID!D13137:D14794, TEXTJOIN(""|"", TRUE, SPLIT(A13137, "";"")))))"),"#N/A")</f>
        <v>#N/A</v>
      </c>
    </row>
    <row r="13138">
      <c r="A13138" s="12" t="str">
        <f>IFERROR(__xludf.DUMMYFUNCTION("TEXTJOIN("";"", TRUE, FILTER(CID!$B$2:$B$14794, CID!B13138=CID!$D$2:$D$14794))"),"#N/A")</f>
        <v>#N/A</v>
      </c>
      <c r="B13138" s="12" t="str">
        <f>IFERROR(__xludf.DUMMYFUNCTION("TEXTJOIN(""; "", TRUE, FILTER(CID!B13138:B14794, REGEXMATCH(CID!D13138:D14794, TEXTJOIN(""|"", TRUE, SPLIT(A13138, "";"")))))"),"#N/A")</f>
        <v>#N/A</v>
      </c>
    </row>
    <row r="13139">
      <c r="A13139" s="12" t="str">
        <f>IFERROR(__xludf.DUMMYFUNCTION("TEXTJOIN("";"", TRUE, FILTER(CID!$B$2:$B$14794, CID!B13139=CID!$D$2:$D$14794))"),"#N/A")</f>
        <v>#N/A</v>
      </c>
      <c r="B13139" s="12" t="str">
        <f>IFERROR(__xludf.DUMMYFUNCTION("TEXTJOIN(""; "", TRUE, FILTER(CID!B13139:B14794, REGEXMATCH(CID!D13139:D14794, TEXTJOIN(""|"", TRUE, SPLIT(A13139, "";"")))))"),"#N/A")</f>
        <v>#N/A</v>
      </c>
    </row>
    <row r="13140">
      <c r="A13140" s="12" t="str">
        <f>IFERROR(__xludf.DUMMYFUNCTION("TEXTJOIN("";"", TRUE, FILTER(CID!$B$2:$B$14794, CID!B13140=CID!$D$2:$D$14794))"),"#N/A")</f>
        <v>#N/A</v>
      </c>
      <c r="B13140" s="12" t="str">
        <f>IFERROR(__xludf.DUMMYFUNCTION("TEXTJOIN(""; "", TRUE, FILTER(CID!B13140:B14794, REGEXMATCH(CID!D13140:D14794, TEXTJOIN(""|"", TRUE, SPLIT(A13140, "";"")))))"),"#N/A")</f>
        <v>#N/A</v>
      </c>
    </row>
    <row r="13141">
      <c r="A13141" s="12" t="str">
        <f>IFERROR(__xludf.DUMMYFUNCTION("TEXTJOIN("";"", TRUE, FILTER(CID!$B$2:$B$14794, CID!B13141=CID!$D$2:$D$14794))"),"#N/A")</f>
        <v>#N/A</v>
      </c>
      <c r="B13141" s="12" t="str">
        <f>IFERROR(__xludf.DUMMYFUNCTION("TEXTJOIN(""; "", TRUE, FILTER(CID!B13141:B14794, REGEXMATCH(CID!D13141:D14794, TEXTJOIN(""|"", TRUE, SPLIT(A13141, "";"")))))"),"#N/A")</f>
        <v>#N/A</v>
      </c>
    </row>
    <row r="13142">
      <c r="A13142" s="12" t="str">
        <f>IFERROR(__xludf.DUMMYFUNCTION("TEXTJOIN("";"", TRUE, FILTER(CID!$B$2:$B$14794, CID!B13142=CID!$D$2:$D$14794))"),"#N/A")</f>
        <v>#N/A</v>
      </c>
      <c r="B13142" s="12" t="str">
        <f>IFERROR(__xludf.DUMMYFUNCTION("TEXTJOIN(""; "", TRUE, FILTER(CID!B13142:B14794, REGEXMATCH(CID!D13142:D14794, TEXTJOIN(""|"", TRUE, SPLIT(A13142, "";"")))))"),"#N/A")</f>
        <v>#N/A</v>
      </c>
    </row>
    <row r="13143">
      <c r="A13143" s="12" t="str">
        <f>IFERROR(__xludf.DUMMYFUNCTION("TEXTJOIN("";"", TRUE, FILTER(CID!$B$2:$B$14794, CID!B13143=CID!$D$2:$D$14794))"),"#N/A")</f>
        <v>#N/A</v>
      </c>
      <c r="B13143" s="12" t="str">
        <f>IFERROR(__xludf.DUMMYFUNCTION("TEXTJOIN(""; "", TRUE, FILTER(CID!B13143:B14794, REGEXMATCH(CID!D13143:D14794, TEXTJOIN(""|"", TRUE, SPLIT(A13143, "";"")))))"),"#N/A")</f>
        <v>#N/A</v>
      </c>
    </row>
    <row r="13144">
      <c r="A13144" s="12" t="str">
        <f>IFERROR(__xludf.DUMMYFUNCTION("TEXTJOIN("";"", TRUE, FILTER(CID!$B$2:$B$14794, CID!B13144=CID!$D$2:$D$14794))"),"#N/A")</f>
        <v>#N/A</v>
      </c>
      <c r="B13144" s="12" t="str">
        <f>IFERROR(__xludf.DUMMYFUNCTION("TEXTJOIN(""; "", TRUE, FILTER(CID!B13144:B14794, REGEXMATCH(CID!D13144:D14794, TEXTJOIN(""|"", TRUE, SPLIT(A13144, "";"")))))"),"#N/A")</f>
        <v>#N/A</v>
      </c>
    </row>
    <row r="13145">
      <c r="A13145" s="12" t="str">
        <f>IFERROR(__xludf.DUMMYFUNCTION("TEXTJOIN("";"", TRUE, FILTER(CID!$B$2:$B$14794, CID!B13145=CID!$D$2:$D$14794))"),"#N/A")</f>
        <v>#N/A</v>
      </c>
      <c r="B13145" s="12" t="str">
        <f>IFERROR(__xludf.DUMMYFUNCTION("TEXTJOIN(""; "", TRUE, FILTER(CID!B13145:B14794, REGEXMATCH(CID!D13145:D14794, TEXTJOIN(""|"", TRUE, SPLIT(A13145, "";"")))))"),"#N/A")</f>
        <v>#N/A</v>
      </c>
    </row>
    <row r="13146">
      <c r="A13146" s="12" t="str">
        <f>IFERROR(__xludf.DUMMYFUNCTION("TEXTJOIN("";"", TRUE, FILTER(CID!$B$2:$B$14794, CID!B13146=CID!$D$2:$D$14794))"),"#N/A")</f>
        <v>#N/A</v>
      </c>
      <c r="B13146" s="12" t="str">
        <f>IFERROR(__xludf.DUMMYFUNCTION("TEXTJOIN(""; "", TRUE, FILTER(CID!B13146:B14794, REGEXMATCH(CID!D13146:D14794, TEXTJOIN(""|"", TRUE, SPLIT(A13146, "";"")))))"),"#N/A")</f>
        <v>#N/A</v>
      </c>
    </row>
    <row r="13147">
      <c r="A13147" s="12" t="str">
        <f>IFERROR(__xludf.DUMMYFUNCTION("TEXTJOIN("";"", TRUE, FILTER(CID!$B$2:$B$14794, CID!B13147=CID!$D$2:$D$14794))"),"#N/A")</f>
        <v>#N/A</v>
      </c>
      <c r="B13147" s="12" t="str">
        <f>IFERROR(__xludf.DUMMYFUNCTION("TEXTJOIN(""; "", TRUE, FILTER(CID!B13147:B14794, REGEXMATCH(CID!D13147:D14794, TEXTJOIN(""|"", TRUE, SPLIT(A13147, "";"")))))"),"#N/A")</f>
        <v>#N/A</v>
      </c>
    </row>
    <row r="13148">
      <c r="A13148" s="12" t="str">
        <f>IFERROR(__xludf.DUMMYFUNCTION("TEXTJOIN("";"", TRUE, FILTER(CID!$B$2:$B$14794, CID!B13148=CID!$D$2:$D$14794))"),"#N/A")</f>
        <v>#N/A</v>
      </c>
      <c r="B13148" s="12" t="str">
        <f>IFERROR(__xludf.DUMMYFUNCTION("TEXTJOIN(""; "", TRUE, FILTER(CID!B13148:B14794, REGEXMATCH(CID!D13148:D14794, TEXTJOIN(""|"", TRUE, SPLIT(A13148, "";"")))))"),"#N/A")</f>
        <v>#N/A</v>
      </c>
    </row>
    <row r="13149">
      <c r="A13149" s="12" t="str">
        <f>IFERROR(__xludf.DUMMYFUNCTION("TEXTJOIN("";"", TRUE, FILTER(CID!$B$2:$B$14794, CID!B13149=CID!$D$2:$D$14794))"),"#N/A")</f>
        <v>#N/A</v>
      </c>
      <c r="B13149" s="12" t="str">
        <f>IFERROR(__xludf.DUMMYFUNCTION("TEXTJOIN(""; "", TRUE, FILTER(CID!B13149:B14794, REGEXMATCH(CID!D13149:D14794, TEXTJOIN(""|"", TRUE, SPLIT(A13149, "";"")))))"),"#N/A")</f>
        <v>#N/A</v>
      </c>
    </row>
    <row r="13150">
      <c r="A13150" s="12" t="str">
        <f>IFERROR(__xludf.DUMMYFUNCTION("TEXTJOIN("";"", TRUE, FILTER(CID!$B$2:$B$14794, CID!B13150=CID!$D$2:$D$14794))"),"#N/A")</f>
        <v>#N/A</v>
      </c>
      <c r="B13150" s="12" t="str">
        <f>IFERROR(__xludf.DUMMYFUNCTION("TEXTJOIN(""; "", TRUE, FILTER(CID!B13150:B14794, REGEXMATCH(CID!D13150:D14794, TEXTJOIN(""|"", TRUE, SPLIT(A13150, "";"")))))"),"#N/A")</f>
        <v>#N/A</v>
      </c>
    </row>
    <row r="13151">
      <c r="A13151" s="12" t="str">
        <f>IFERROR(__xludf.DUMMYFUNCTION("TEXTJOIN("";"", TRUE, FILTER(CID!$B$2:$B$14794, CID!B13151=CID!$D$2:$D$14794))"),"#N/A")</f>
        <v>#N/A</v>
      </c>
      <c r="B13151" s="12" t="str">
        <f>IFERROR(__xludf.DUMMYFUNCTION("TEXTJOIN(""; "", TRUE, FILTER(CID!B13151:B14794, REGEXMATCH(CID!D13151:D14794, TEXTJOIN(""|"", TRUE, SPLIT(A13151, "";"")))))"),"#N/A")</f>
        <v>#N/A</v>
      </c>
    </row>
    <row r="13152">
      <c r="A13152" s="12" t="str">
        <f>IFERROR(__xludf.DUMMYFUNCTION("TEXTJOIN("";"", TRUE, FILTER(CID!$B$2:$B$14794, CID!B13152=CID!$D$2:$D$14794))"),"#N/A")</f>
        <v>#N/A</v>
      </c>
      <c r="B13152" s="12" t="str">
        <f>IFERROR(__xludf.DUMMYFUNCTION("TEXTJOIN(""; "", TRUE, FILTER(CID!B13152:B14794, REGEXMATCH(CID!D13152:D14794, TEXTJOIN(""|"", TRUE, SPLIT(A13152, "";"")))))"),"#N/A")</f>
        <v>#N/A</v>
      </c>
    </row>
    <row r="13153">
      <c r="A13153" s="12" t="str">
        <f>IFERROR(__xludf.DUMMYFUNCTION("TEXTJOIN("";"", TRUE, FILTER(CID!$B$2:$B$14794, CID!B13153=CID!$D$2:$D$14794))"),"#N/A")</f>
        <v>#N/A</v>
      </c>
      <c r="B13153" s="12" t="str">
        <f>IFERROR(__xludf.DUMMYFUNCTION("TEXTJOIN(""; "", TRUE, FILTER(CID!B13153:B14794, REGEXMATCH(CID!D13153:D14794, TEXTJOIN(""|"", TRUE, SPLIT(A13153, "";"")))))"),"#N/A")</f>
        <v>#N/A</v>
      </c>
    </row>
    <row r="13154">
      <c r="A13154" s="12" t="str">
        <f>IFERROR(__xludf.DUMMYFUNCTION("TEXTJOIN("";"", TRUE, FILTER(CID!$B$2:$B$14794, CID!B13154=CID!$D$2:$D$14794))"),"#N/A")</f>
        <v>#N/A</v>
      </c>
      <c r="B13154" s="12" t="str">
        <f>IFERROR(__xludf.DUMMYFUNCTION("TEXTJOIN(""; "", TRUE, FILTER(CID!B13154:B14794, REGEXMATCH(CID!D13154:D14794, TEXTJOIN(""|"", TRUE, SPLIT(A13154, "";"")))))"),"#N/A")</f>
        <v>#N/A</v>
      </c>
    </row>
    <row r="13155">
      <c r="A13155" s="12" t="str">
        <f>IFERROR(__xludf.DUMMYFUNCTION("TEXTJOIN("";"", TRUE, FILTER(CID!$B$2:$B$14794, CID!B13155=CID!$D$2:$D$14794))"),"#N/A")</f>
        <v>#N/A</v>
      </c>
      <c r="B13155" s="12" t="str">
        <f>IFERROR(__xludf.DUMMYFUNCTION("TEXTJOIN(""; "", TRUE, FILTER(CID!B13155:B14794, REGEXMATCH(CID!D13155:D14794, TEXTJOIN(""|"", TRUE, SPLIT(A13155, "";"")))))"),"#N/A")</f>
        <v>#N/A</v>
      </c>
    </row>
    <row r="13156">
      <c r="A13156" s="12" t="str">
        <f>IFERROR(__xludf.DUMMYFUNCTION("TEXTJOIN("";"", TRUE, FILTER(CID!$B$2:$B$14794, CID!B13156=CID!$D$2:$D$14794))"),"#N/A")</f>
        <v>#N/A</v>
      </c>
      <c r="B13156" s="12" t="str">
        <f>IFERROR(__xludf.DUMMYFUNCTION("TEXTJOIN(""; "", TRUE, FILTER(CID!B13156:B14794, REGEXMATCH(CID!D13156:D14794, TEXTJOIN(""|"", TRUE, SPLIT(A13156, "";"")))))"),"#N/A")</f>
        <v>#N/A</v>
      </c>
    </row>
    <row r="13157">
      <c r="A13157" s="12" t="str">
        <f>IFERROR(__xludf.DUMMYFUNCTION("TEXTJOIN("";"", TRUE, FILTER(CID!$B$2:$B$14794, CID!B13157=CID!$D$2:$D$14794))"),"#N/A")</f>
        <v>#N/A</v>
      </c>
      <c r="B13157" s="12" t="str">
        <f>IFERROR(__xludf.DUMMYFUNCTION("TEXTJOIN(""; "", TRUE, FILTER(CID!B13157:B14794, REGEXMATCH(CID!D13157:D14794, TEXTJOIN(""|"", TRUE, SPLIT(A13157, "";"")))))"),"#N/A")</f>
        <v>#N/A</v>
      </c>
    </row>
    <row r="13158">
      <c r="A13158" s="12" t="str">
        <f>IFERROR(__xludf.DUMMYFUNCTION("TEXTJOIN("";"", TRUE, FILTER(CID!$B$2:$B$14794, CID!B13158=CID!$D$2:$D$14794))"),"#N/A")</f>
        <v>#N/A</v>
      </c>
      <c r="B13158" s="12" t="str">
        <f>IFERROR(__xludf.DUMMYFUNCTION("TEXTJOIN(""; "", TRUE, FILTER(CID!B13158:B14794, REGEXMATCH(CID!D13158:D14794, TEXTJOIN(""|"", TRUE, SPLIT(A13158, "";"")))))"),"#N/A")</f>
        <v>#N/A</v>
      </c>
    </row>
    <row r="13159">
      <c r="A13159" s="12" t="str">
        <f>IFERROR(__xludf.DUMMYFUNCTION("TEXTJOIN("";"", TRUE, FILTER(CID!$B$2:$B$14794, CID!B13159=CID!$D$2:$D$14794))"),"#N/A")</f>
        <v>#N/A</v>
      </c>
      <c r="B13159" s="12" t="str">
        <f>IFERROR(__xludf.DUMMYFUNCTION("TEXTJOIN(""; "", TRUE, FILTER(CID!B13159:B14794, REGEXMATCH(CID!D13159:D14794, TEXTJOIN(""|"", TRUE, SPLIT(A13159, "";"")))))"),"#N/A")</f>
        <v>#N/A</v>
      </c>
    </row>
    <row r="13160">
      <c r="A13160" s="12" t="str">
        <f>IFERROR(__xludf.DUMMYFUNCTION("TEXTJOIN("";"", TRUE, FILTER(CID!$B$2:$B$14794, CID!B13160=CID!$D$2:$D$14794))"),"#N/A")</f>
        <v>#N/A</v>
      </c>
      <c r="B13160" s="12" t="str">
        <f>IFERROR(__xludf.DUMMYFUNCTION("TEXTJOIN(""; "", TRUE, FILTER(CID!B13160:B14794, REGEXMATCH(CID!D13160:D14794, TEXTJOIN(""|"", TRUE, SPLIT(A13160, "";"")))))"),"#N/A")</f>
        <v>#N/A</v>
      </c>
    </row>
    <row r="13161">
      <c r="A13161" s="12" t="str">
        <f>IFERROR(__xludf.DUMMYFUNCTION("TEXTJOIN("";"", TRUE, FILTER(CID!$B$2:$B$14794, CID!B13161=CID!$D$2:$D$14794))"),"#N/A")</f>
        <v>#N/A</v>
      </c>
      <c r="B13161" s="12" t="str">
        <f>IFERROR(__xludf.DUMMYFUNCTION("TEXTJOIN(""; "", TRUE, FILTER(CID!B13161:B14794, REGEXMATCH(CID!D13161:D14794, TEXTJOIN(""|"", TRUE, SPLIT(A13161, "";"")))))"),"#N/A")</f>
        <v>#N/A</v>
      </c>
    </row>
    <row r="13162">
      <c r="A13162" s="12" t="str">
        <f>IFERROR(__xludf.DUMMYFUNCTION("TEXTJOIN("";"", TRUE, FILTER(CID!$B$2:$B$14794, CID!B13162=CID!$D$2:$D$14794))"),"#N/A")</f>
        <v>#N/A</v>
      </c>
      <c r="B13162" s="12" t="str">
        <f>IFERROR(__xludf.DUMMYFUNCTION("TEXTJOIN(""; "", TRUE, FILTER(CID!B13162:B14794, REGEXMATCH(CID!D13162:D14794, TEXTJOIN(""|"", TRUE, SPLIT(A13162, "";"")))))"),"#N/A")</f>
        <v>#N/A</v>
      </c>
    </row>
    <row r="13163">
      <c r="A13163" s="12" t="str">
        <f>IFERROR(__xludf.DUMMYFUNCTION("TEXTJOIN("";"", TRUE, FILTER(CID!$B$2:$B$14794, CID!B13163=CID!$D$2:$D$14794))"),"#N/A")</f>
        <v>#N/A</v>
      </c>
      <c r="B13163" s="12" t="str">
        <f>IFERROR(__xludf.DUMMYFUNCTION("TEXTJOIN(""; "", TRUE, FILTER(CID!B13163:B14794, REGEXMATCH(CID!D13163:D14794, TEXTJOIN(""|"", TRUE, SPLIT(A13163, "";"")))))"),"#N/A")</f>
        <v>#N/A</v>
      </c>
    </row>
    <row r="13164">
      <c r="A13164" s="12" t="str">
        <f>IFERROR(__xludf.DUMMYFUNCTION("TEXTJOIN("";"", TRUE, FILTER(CID!$B$2:$B$14794, CID!B13164=CID!$D$2:$D$14794))"),"#N/A")</f>
        <v>#N/A</v>
      </c>
      <c r="B13164" s="12" t="str">
        <f>IFERROR(__xludf.DUMMYFUNCTION("TEXTJOIN(""; "", TRUE, FILTER(CID!B13164:B14794, REGEXMATCH(CID!D13164:D14794, TEXTJOIN(""|"", TRUE, SPLIT(A13164, "";"")))))"),"#N/A")</f>
        <v>#N/A</v>
      </c>
    </row>
    <row r="13165">
      <c r="A13165" s="12" t="str">
        <f>IFERROR(__xludf.DUMMYFUNCTION("TEXTJOIN("";"", TRUE, FILTER(CID!$B$2:$B$14794, CID!B13165=CID!$D$2:$D$14794))"),"#N/A")</f>
        <v>#N/A</v>
      </c>
      <c r="B13165" s="12" t="str">
        <f>IFERROR(__xludf.DUMMYFUNCTION("TEXTJOIN(""; "", TRUE, FILTER(CID!B13165:B14794, REGEXMATCH(CID!D13165:D14794, TEXTJOIN(""|"", TRUE, SPLIT(A13165, "";"")))))"),"#N/A")</f>
        <v>#N/A</v>
      </c>
    </row>
    <row r="13166">
      <c r="A13166" s="12" t="str">
        <f>IFERROR(__xludf.DUMMYFUNCTION("TEXTJOIN("";"", TRUE, FILTER(CID!$B$2:$B$14794, CID!B13166=CID!$D$2:$D$14794))"),"#N/A")</f>
        <v>#N/A</v>
      </c>
      <c r="B13166" s="12" t="str">
        <f>IFERROR(__xludf.DUMMYFUNCTION("TEXTJOIN(""; "", TRUE, FILTER(CID!B13166:B14794, REGEXMATCH(CID!D13166:D14794, TEXTJOIN(""|"", TRUE, SPLIT(A13166, "";"")))))"),"#N/A")</f>
        <v>#N/A</v>
      </c>
    </row>
    <row r="13167">
      <c r="A13167" s="12" t="str">
        <f>IFERROR(__xludf.DUMMYFUNCTION("TEXTJOIN("";"", TRUE, FILTER(CID!$B$2:$B$14794, CID!B13167=CID!$D$2:$D$14794))"),"#N/A")</f>
        <v>#N/A</v>
      </c>
      <c r="B13167" s="12" t="str">
        <f>IFERROR(__xludf.DUMMYFUNCTION("TEXTJOIN(""; "", TRUE, FILTER(CID!B13167:B14794, REGEXMATCH(CID!D13167:D14794, TEXTJOIN(""|"", TRUE, SPLIT(A13167, "";"")))))"),"#N/A")</f>
        <v>#N/A</v>
      </c>
    </row>
    <row r="13168">
      <c r="A13168" s="12" t="str">
        <f>IFERROR(__xludf.DUMMYFUNCTION("TEXTJOIN("";"", TRUE, FILTER(CID!$B$2:$B$14794, CID!B13168=CID!$D$2:$D$14794))"),"#N/A")</f>
        <v>#N/A</v>
      </c>
      <c r="B13168" s="12" t="str">
        <f>IFERROR(__xludf.DUMMYFUNCTION("TEXTJOIN(""; "", TRUE, FILTER(CID!B13168:B14794, REGEXMATCH(CID!D13168:D14794, TEXTJOIN(""|"", TRUE, SPLIT(A13168, "";"")))))"),"#N/A")</f>
        <v>#N/A</v>
      </c>
    </row>
    <row r="13169">
      <c r="A13169" s="12" t="str">
        <f>IFERROR(__xludf.DUMMYFUNCTION("TEXTJOIN("";"", TRUE, FILTER(CID!$B$2:$B$14794, CID!B13169=CID!$D$2:$D$14794))"),"#N/A")</f>
        <v>#N/A</v>
      </c>
      <c r="B13169" s="12" t="str">
        <f>IFERROR(__xludf.DUMMYFUNCTION("TEXTJOIN(""; "", TRUE, FILTER(CID!B13169:B14794, REGEXMATCH(CID!D13169:D14794, TEXTJOIN(""|"", TRUE, SPLIT(A13169, "";"")))))"),"#N/A")</f>
        <v>#N/A</v>
      </c>
    </row>
    <row r="13170">
      <c r="A13170" s="12" t="str">
        <f>IFERROR(__xludf.DUMMYFUNCTION("TEXTJOIN("";"", TRUE, FILTER(CID!$B$2:$B$14794, CID!B13170=CID!$D$2:$D$14794))"),"#N/A")</f>
        <v>#N/A</v>
      </c>
      <c r="B13170" s="12" t="str">
        <f>IFERROR(__xludf.DUMMYFUNCTION("TEXTJOIN(""; "", TRUE, FILTER(CID!B13170:B14794, REGEXMATCH(CID!D13170:D14794, TEXTJOIN(""|"", TRUE, SPLIT(A13170, "";"")))))"),"#N/A")</f>
        <v>#N/A</v>
      </c>
    </row>
    <row r="13171">
      <c r="A13171" s="12" t="str">
        <f>IFERROR(__xludf.DUMMYFUNCTION("TEXTJOIN("";"", TRUE, FILTER(CID!$B$2:$B$14794, CID!B13171=CID!$D$2:$D$14794))"),"#N/A")</f>
        <v>#N/A</v>
      </c>
      <c r="B13171" s="12" t="str">
        <f>IFERROR(__xludf.DUMMYFUNCTION("TEXTJOIN(""; "", TRUE, FILTER(CID!B13171:B14794, REGEXMATCH(CID!D13171:D14794, TEXTJOIN(""|"", TRUE, SPLIT(A13171, "";"")))))"),"#N/A")</f>
        <v>#N/A</v>
      </c>
    </row>
    <row r="13172">
      <c r="A13172" s="12" t="str">
        <f>IFERROR(__xludf.DUMMYFUNCTION("TEXTJOIN("";"", TRUE, FILTER(CID!$B$2:$B$14794, CID!B13172=CID!$D$2:$D$14794))"),"#N/A")</f>
        <v>#N/A</v>
      </c>
      <c r="B13172" s="12" t="str">
        <f>IFERROR(__xludf.DUMMYFUNCTION("TEXTJOIN(""; "", TRUE, FILTER(CID!B13172:B14794, REGEXMATCH(CID!D13172:D14794, TEXTJOIN(""|"", TRUE, SPLIT(A13172, "";"")))))"),"#N/A")</f>
        <v>#N/A</v>
      </c>
    </row>
    <row r="13173">
      <c r="A13173" s="12" t="str">
        <f>IFERROR(__xludf.DUMMYFUNCTION("TEXTJOIN("";"", TRUE, FILTER(CID!$B$2:$B$14794, CID!B13173=CID!$D$2:$D$14794))"),"#N/A")</f>
        <v>#N/A</v>
      </c>
      <c r="B13173" s="12" t="str">
        <f>IFERROR(__xludf.DUMMYFUNCTION("TEXTJOIN(""; "", TRUE, FILTER(CID!B13173:B14794, REGEXMATCH(CID!D13173:D14794, TEXTJOIN(""|"", TRUE, SPLIT(A13173, "";"")))))"),"#N/A")</f>
        <v>#N/A</v>
      </c>
    </row>
    <row r="13174">
      <c r="A13174" s="12" t="str">
        <f>IFERROR(__xludf.DUMMYFUNCTION("TEXTJOIN("";"", TRUE, FILTER(CID!$B$2:$B$14794, CID!B13174=CID!$D$2:$D$14794))"),"#N/A")</f>
        <v>#N/A</v>
      </c>
      <c r="B13174" s="12" t="str">
        <f>IFERROR(__xludf.DUMMYFUNCTION("TEXTJOIN(""; "", TRUE, FILTER(CID!B13174:B14794, REGEXMATCH(CID!D13174:D14794, TEXTJOIN(""|"", TRUE, SPLIT(A13174, "";"")))))"),"#N/A")</f>
        <v>#N/A</v>
      </c>
    </row>
    <row r="13175">
      <c r="A13175" s="12" t="str">
        <f>IFERROR(__xludf.DUMMYFUNCTION("TEXTJOIN("";"", TRUE, FILTER(CID!$B$2:$B$14794, CID!B13175=CID!$D$2:$D$14794))"),"#N/A")</f>
        <v>#N/A</v>
      </c>
      <c r="B13175" s="12" t="str">
        <f>IFERROR(__xludf.DUMMYFUNCTION("TEXTJOIN(""; "", TRUE, FILTER(CID!B13175:B14794, REGEXMATCH(CID!D13175:D14794, TEXTJOIN(""|"", TRUE, SPLIT(A13175, "";"")))))"),"#N/A")</f>
        <v>#N/A</v>
      </c>
    </row>
    <row r="13176">
      <c r="A13176" s="12" t="str">
        <f>IFERROR(__xludf.DUMMYFUNCTION("TEXTJOIN("";"", TRUE, FILTER(CID!$B$2:$B$14794, CID!B13176=CID!$D$2:$D$14794))"),"#N/A")</f>
        <v>#N/A</v>
      </c>
      <c r="B13176" s="12" t="str">
        <f>IFERROR(__xludf.DUMMYFUNCTION("TEXTJOIN(""; "", TRUE, FILTER(CID!B13176:B14794, REGEXMATCH(CID!D13176:D14794, TEXTJOIN(""|"", TRUE, SPLIT(A13176, "";"")))))"),"#N/A")</f>
        <v>#N/A</v>
      </c>
    </row>
    <row r="13177">
      <c r="A13177" s="12" t="str">
        <f>IFERROR(__xludf.DUMMYFUNCTION("TEXTJOIN("";"", TRUE, FILTER(CID!$B$2:$B$14794, CID!B13177=CID!$D$2:$D$14794))"),"#N/A")</f>
        <v>#N/A</v>
      </c>
      <c r="B13177" s="12" t="str">
        <f>IFERROR(__xludf.DUMMYFUNCTION("TEXTJOIN(""; "", TRUE, FILTER(CID!B13177:B14794, REGEXMATCH(CID!D13177:D14794, TEXTJOIN(""|"", TRUE, SPLIT(A13177, "";"")))))"),"#N/A")</f>
        <v>#N/A</v>
      </c>
    </row>
    <row r="13178">
      <c r="A13178" s="12" t="str">
        <f>IFERROR(__xludf.DUMMYFUNCTION("TEXTJOIN("";"", TRUE, FILTER(CID!$B$2:$B$14794, CID!B13178=CID!$D$2:$D$14794))"),"#N/A")</f>
        <v>#N/A</v>
      </c>
      <c r="B13178" s="12" t="str">
        <f>IFERROR(__xludf.DUMMYFUNCTION("TEXTJOIN(""; "", TRUE, FILTER(CID!B13178:B14794, REGEXMATCH(CID!D13178:D14794, TEXTJOIN(""|"", TRUE, SPLIT(A13178, "";"")))))"),"#N/A")</f>
        <v>#N/A</v>
      </c>
    </row>
    <row r="13179">
      <c r="A13179" s="12" t="str">
        <f>IFERROR(__xludf.DUMMYFUNCTION("TEXTJOIN("";"", TRUE, FILTER(CID!$B$2:$B$14794, CID!B13179=CID!$D$2:$D$14794))"),"#N/A")</f>
        <v>#N/A</v>
      </c>
      <c r="B13179" s="12" t="str">
        <f>IFERROR(__xludf.DUMMYFUNCTION("TEXTJOIN(""; "", TRUE, FILTER(CID!B13179:B14794, REGEXMATCH(CID!D13179:D14794, TEXTJOIN(""|"", TRUE, SPLIT(A13179, "";"")))))"),"#N/A")</f>
        <v>#N/A</v>
      </c>
    </row>
    <row r="13180">
      <c r="A13180" s="12" t="str">
        <f>IFERROR(__xludf.DUMMYFUNCTION("TEXTJOIN("";"", TRUE, FILTER(CID!$B$2:$B$14794, CID!B13180=CID!$D$2:$D$14794))"),"#N/A")</f>
        <v>#N/A</v>
      </c>
      <c r="B13180" s="12" t="str">
        <f>IFERROR(__xludf.DUMMYFUNCTION("TEXTJOIN(""; "", TRUE, FILTER(CID!B13180:B14794, REGEXMATCH(CID!D13180:D14794, TEXTJOIN(""|"", TRUE, SPLIT(A13180, "";"")))))"),"#N/A")</f>
        <v>#N/A</v>
      </c>
    </row>
    <row r="13181">
      <c r="A13181" s="12" t="str">
        <f>IFERROR(__xludf.DUMMYFUNCTION("TEXTJOIN("";"", TRUE, FILTER(CID!$B$2:$B$14794, CID!B13181=CID!$D$2:$D$14794))"),"#N/A")</f>
        <v>#N/A</v>
      </c>
      <c r="B13181" s="12" t="str">
        <f>IFERROR(__xludf.DUMMYFUNCTION("TEXTJOIN(""; "", TRUE, FILTER(CID!B13181:B14794, REGEXMATCH(CID!D13181:D14794, TEXTJOIN(""|"", TRUE, SPLIT(A13181, "";"")))))"),"#N/A")</f>
        <v>#N/A</v>
      </c>
    </row>
    <row r="13182">
      <c r="A13182" s="12" t="str">
        <f>IFERROR(__xludf.DUMMYFUNCTION("TEXTJOIN("";"", TRUE, FILTER(CID!$B$2:$B$14794, CID!B13182=CID!$D$2:$D$14794))"),"#N/A")</f>
        <v>#N/A</v>
      </c>
      <c r="B13182" s="12" t="str">
        <f>IFERROR(__xludf.DUMMYFUNCTION("TEXTJOIN(""; "", TRUE, FILTER(CID!B13182:B14794, REGEXMATCH(CID!D13182:D14794, TEXTJOIN(""|"", TRUE, SPLIT(A13182, "";"")))))"),"#N/A")</f>
        <v>#N/A</v>
      </c>
    </row>
    <row r="13183">
      <c r="A13183" s="12" t="str">
        <f>IFERROR(__xludf.DUMMYFUNCTION("TEXTJOIN("";"", TRUE, FILTER(CID!$B$2:$B$14794, CID!B13183=CID!$D$2:$D$14794))"),"#N/A")</f>
        <v>#N/A</v>
      </c>
      <c r="B13183" s="12" t="str">
        <f>IFERROR(__xludf.DUMMYFUNCTION("TEXTJOIN(""; "", TRUE, FILTER(CID!B13183:B14794, REGEXMATCH(CID!D13183:D14794, TEXTJOIN(""|"", TRUE, SPLIT(A13183, "";"")))))"),"#N/A")</f>
        <v>#N/A</v>
      </c>
    </row>
    <row r="13184">
      <c r="A13184" s="12" t="str">
        <f>IFERROR(__xludf.DUMMYFUNCTION("TEXTJOIN("";"", TRUE, FILTER(CID!$B$2:$B$14794, CID!B13184=CID!$D$2:$D$14794))"),"#N/A")</f>
        <v>#N/A</v>
      </c>
      <c r="B13184" s="12" t="str">
        <f>IFERROR(__xludf.DUMMYFUNCTION("TEXTJOIN(""; "", TRUE, FILTER(CID!B13184:B14794, REGEXMATCH(CID!D13184:D14794, TEXTJOIN(""|"", TRUE, SPLIT(A13184, "";"")))))"),"#N/A")</f>
        <v>#N/A</v>
      </c>
    </row>
    <row r="13185">
      <c r="A13185" s="12" t="str">
        <f>IFERROR(__xludf.DUMMYFUNCTION("TEXTJOIN("";"", TRUE, FILTER(CID!$B$2:$B$14794, CID!B13185=CID!$D$2:$D$14794))"),"#N/A")</f>
        <v>#N/A</v>
      </c>
      <c r="B13185" s="12" t="str">
        <f>IFERROR(__xludf.DUMMYFUNCTION("TEXTJOIN(""; "", TRUE, FILTER(CID!B13185:B14794, REGEXMATCH(CID!D13185:D14794, TEXTJOIN(""|"", TRUE, SPLIT(A13185, "";"")))))"),"#N/A")</f>
        <v>#N/A</v>
      </c>
    </row>
    <row r="13186">
      <c r="A13186" s="12" t="str">
        <f>IFERROR(__xludf.DUMMYFUNCTION("TEXTJOIN("";"", TRUE, FILTER(CID!$B$2:$B$14794, CID!B13186=CID!$D$2:$D$14794))"),"#N/A")</f>
        <v>#N/A</v>
      </c>
      <c r="B13186" s="12" t="str">
        <f>IFERROR(__xludf.DUMMYFUNCTION("TEXTJOIN(""; "", TRUE, FILTER(CID!B13186:B14794, REGEXMATCH(CID!D13186:D14794, TEXTJOIN(""|"", TRUE, SPLIT(A13186, "";"")))))"),"#N/A")</f>
        <v>#N/A</v>
      </c>
    </row>
    <row r="13187">
      <c r="A13187" s="12" t="str">
        <f>IFERROR(__xludf.DUMMYFUNCTION("TEXTJOIN("";"", TRUE, FILTER(CID!$B$2:$B$14794, CID!B13187=CID!$D$2:$D$14794))"),"#N/A")</f>
        <v>#N/A</v>
      </c>
      <c r="B13187" s="12" t="str">
        <f>IFERROR(__xludf.DUMMYFUNCTION("TEXTJOIN(""; "", TRUE, FILTER(CID!B13187:B14794, REGEXMATCH(CID!D13187:D14794, TEXTJOIN(""|"", TRUE, SPLIT(A13187, "";"")))))"),"#N/A")</f>
        <v>#N/A</v>
      </c>
    </row>
    <row r="13188">
      <c r="A13188" s="12" t="str">
        <f>IFERROR(__xludf.DUMMYFUNCTION("TEXTJOIN("";"", TRUE, FILTER(CID!$B$2:$B$14794, CID!B13188=CID!$D$2:$D$14794))"),"#N/A")</f>
        <v>#N/A</v>
      </c>
      <c r="B13188" s="12" t="str">
        <f>IFERROR(__xludf.DUMMYFUNCTION("TEXTJOIN(""; "", TRUE, FILTER(CID!B13188:B14794, REGEXMATCH(CID!D13188:D14794, TEXTJOIN(""|"", TRUE, SPLIT(A13188, "";"")))))"),"#N/A")</f>
        <v>#N/A</v>
      </c>
    </row>
    <row r="13189">
      <c r="A13189" s="12" t="str">
        <f>IFERROR(__xludf.DUMMYFUNCTION("TEXTJOIN("";"", TRUE, FILTER(CID!$B$2:$B$14794, CID!B13189=CID!$D$2:$D$14794))"),"#N/A")</f>
        <v>#N/A</v>
      </c>
      <c r="B13189" s="12" t="str">
        <f>IFERROR(__xludf.DUMMYFUNCTION("TEXTJOIN(""; "", TRUE, FILTER(CID!B13189:B14794, REGEXMATCH(CID!D13189:D14794, TEXTJOIN(""|"", TRUE, SPLIT(A13189, "";"")))))"),"#N/A")</f>
        <v>#N/A</v>
      </c>
    </row>
    <row r="13190">
      <c r="A13190" s="12" t="str">
        <f>IFERROR(__xludf.DUMMYFUNCTION("TEXTJOIN("";"", TRUE, FILTER(CID!$B$2:$B$14794, CID!B13190=CID!$D$2:$D$14794))"),"#N/A")</f>
        <v>#N/A</v>
      </c>
      <c r="B13190" s="12" t="str">
        <f>IFERROR(__xludf.DUMMYFUNCTION("TEXTJOIN(""; "", TRUE, FILTER(CID!B13190:B14794, REGEXMATCH(CID!D13190:D14794, TEXTJOIN(""|"", TRUE, SPLIT(A13190, "";"")))))"),"#N/A")</f>
        <v>#N/A</v>
      </c>
    </row>
    <row r="13191">
      <c r="A13191" s="12" t="str">
        <f>IFERROR(__xludf.DUMMYFUNCTION("TEXTJOIN("";"", TRUE, FILTER(CID!$B$2:$B$14794, CID!B13191=CID!$D$2:$D$14794))"),"#N/A")</f>
        <v>#N/A</v>
      </c>
      <c r="B13191" s="12" t="str">
        <f>IFERROR(__xludf.DUMMYFUNCTION("TEXTJOIN(""; "", TRUE, FILTER(CID!B13191:B14794, REGEXMATCH(CID!D13191:D14794, TEXTJOIN(""|"", TRUE, SPLIT(A13191, "";"")))))"),"#N/A")</f>
        <v>#N/A</v>
      </c>
    </row>
    <row r="13192">
      <c r="A13192" s="12" t="str">
        <f>IFERROR(__xludf.DUMMYFUNCTION("TEXTJOIN("";"", TRUE, FILTER(CID!$B$2:$B$14794, CID!B13192=CID!$D$2:$D$14794))"),"#N/A")</f>
        <v>#N/A</v>
      </c>
      <c r="B13192" s="12" t="str">
        <f>IFERROR(__xludf.DUMMYFUNCTION("TEXTJOIN(""; "", TRUE, FILTER(CID!B13192:B14794, REGEXMATCH(CID!D13192:D14794, TEXTJOIN(""|"", TRUE, SPLIT(A13192, "";"")))))"),"#N/A")</f>
        <v>#N/A</v>
      </c>
    </row>
    <row r="13193">
      <c r="A13193" s="12" t="str">
        <f>IFERROR(__xludf.DUMMYFUNCTION("TEXTJOIN("";"", TRUE, FILTER(CID!$B$2:$B$14794, CID!B13193=CID!$D$2:$D$14794))"),"#N/A")</f>
        <v>#N/A</v>
      </c>
      <c r="B13193" s="12" t="str">
        <f>IFERROR(__xludf.DUMMYFUNCTION("TEXTJOIN(""; "", TRUE, FILTER(CID!B13193:B14794, REGEXMATCH(CID!D13193:D14794, TEXTJOIN(""|"", TRUE, SPLIT(A13193, "";"")))))"),"#N/A")</f>
        <v>#N/A</v>
      </c>
    </row>
    <row r="13194">
      <c r="A13194" s="12" t="str">
        <f>IFERROR(__xludf.DUMMYFUNCTION("TEXTJOIN("";"", TRUE, FILTER(CID!$B$2:$B$14794, CID!B13194=CID!$D$2:$D$14794))"),"#N/A")</f>
        <v>#N/A</v>
      </c>
      <c r="B13194" s="12" t="str">
        <f>IFERROR(__xludf.DUMMYFUNCTION("TEXTJOIN(""; "", TRUE, FILTER(CID!B13194:B14794, REGEXMATCH(CID!D13194:D14794, TEXTJOIN(""|"", TRUE, SPLIT(A13194, "";"")))))"),"#N/A")</f>
        <v>#N/A</v>
      </c>
    </row>
    <row r="13195">
      <c r="A13195" s="12" t="str">
        <f>IFERROR(__xludf.DUMMYFUNCTION("TEXTJOIN("";"", TRUE, FILTER(CID!$B$2:$B$14794, CID!B13195=CID!$D$2:$D$14794))"),"#N/A")</f>
        <v>#N/A</v>
      </c>
      <c r="B13195" s="12" t="str">
        <f>IFERROR(__xludf.DUMMYFUNCTION("TEXTJOIN(""; "", TRUE, FILTER(CID!B13195:B14794, REGEXMATCH(CID!D13195:D14794, TEXTJOIN(""|"", TRUE, SPLIT(A13195, "";"")))))"),"#N/A")</f>
        <v>#N/A</v>
      </c>
    </row>
    <row r="13196">
      <c r="A13196" s="12" t="str">
        <f>IFERROR(__xludf.DUMMYFUNCTION("TEXTJOIN("";"", TRUE, FILTER(CID!$B$2:$B$14794, CID!B13196=CID!$D$2:$D$14794))"),"#N/A")</f>
        <v>#N/A</v>
      </c>
      <c r="B13196" s="12" t="str">
        <f>IFERROR(__xludf.DUMMYFUNCTION("TEXTJOIN(""; "", TRUE, FILTER(CID!B13196:B14794, REGEXMATCH(CID!D13196:D14794, TEXTJOIN(""|"", TRUE, SPLIT(A13196, "";"")))))"),"#N/A")</f>
        <v>#N/A</v>
      </c>
    </row>
    <row r="13197">
      <c r="A13197" s="12" t="str">
        <f>IFERROR(__xludf.DUMMYFUNCTION("TEXTJOIN("";"", TRUE, FILTER(CID!$B$2:$B$14794, CID!B13197=CID!$D$2:$D$14794))"),"#N/A")</f>
        <v>#N/A</v>
      </c>
      <c r="B13197" s="12" t="str">
        <f>IFERROR(__xludf.DUMMYFUNCTION("TEXTJOIN(""; "", TRUE, FILTER(CID!B13197:B14794, REGEXMATCH(CID!D13197:D14794, TEXTJOIN(""|"", TRUE, SPLIT(A13197, "";"")))))"),"#N/A")</f>
        <v>#N/A</v>
      </c>
    </row>
    <row r="13198">
      <c r="A13198" s="12" t="str">
        <f>IFERROR(__xludf.DUMMYFUNCTION("TEXTJOIN("";"", TRUE, FILTER(CID!$B$2:$B$14794, CID!B13198=CID!$D$2:$D$14794))"),"#N/A")</f>
        <v>#N/A</v>
      </c>
      <c r="B13198" s="12" t="str">
        <f>IFERROR(__xludf.DUMMYFUNCTION("TEXTJOIN(""; "", TRUE, FILTER(CID!B13198:B14794, REGEXMATCH(CID!D13198:D14794, TEXTJOIN(""|"", TRUE, SPLIT(A13198, "";"")))))"),"#N/A")</f>
        <v>#N/A</v>
      </c>
    </row>
    <row r="13199">
      <c r="A13199" s="12" t="str">
        <f>IFERROR(__xludf.DUMMYFUNCTION("TEXTJOIN("";"", TRUE, FILTER(CID!$B$2:$B$14794, CID!B13199=CID!$D$2:$D$14794))"),"#N/A")</f>
        <v>#N/A</v>
      </c>
      <c r="B13199" s="12" t="str">
        <f>IFERROR(__xludf.DUMMYFUNCTION("TEXTJOIN(""; "", TRUE, FILTER(CID!B13199:B14794, REGEXMATCH(CID!D13199:D14794, TEXTJOIN(""|"", TRUE, SPLIT(A13199, "";"")))))"),"#N/A")</f>
        <v>#N/A</v>
      </c>
    </row>
    <row r="13200">
      <c r="A13200" s="12" t="str">
        <f>IFERROR(__xludf.DUMMYFUNCTION("TEXTJOIN("";"", TRUE, FILTER(CID!$B$2:$B$14794, CID!B13200=CID!$D$2:$D$14794))"),"#N/A")</f>
        <v>#N/A</v>
      </c>
      <c r="B13200" s="12" t="str">
        <f>IFERROR(__xludf.DUMMYFUNCTION("TEXTJOIN(""; "", TRUE, FILTER(CID!B13200:B14794, REGEXMATCH(CID!D13200:D14794, TEXTJOIN(""|"", TRUE, SPLIT(A13200, "";"")))))"),"#N/A")</f>
        <v>#N/A</v>
      </c>
    </row>
    <row r="13201">
      <c r="A13201" s="12" t="str">
        <f>IFERROR(__xludf.DUMMYFUNCTION("TEXTJOIN("";"", TRUE, FILTER(CID!$B$2:$B$14794, CID!B13201=CID!$D$2:$D$14794))"),"#N/A")</f>
        <v>#N/A</v>
      </c>
      <c r="B13201" s="12" t="str">
        <f>IFERROR(__xludf.DUMMYFUNCTION("TEXTJOIN(""; "", TRUE, FILTER(CID!B13201:B14794, REGEXMATCH(CID!D13201:D14794, TEXTJOIN(""|"", TRUE, SPLIT(A13201, "";"")))))"),"#N/A")</f>
        <v>#N/A</v>
      </c>
    </row>
    <row r="13202">
      <c r="A13202" s="12" t="str">
        <f>IFERROR(__xludf.DUMMYFUNCTION("TEXTJOIN("";"", TRUE, FILTER(CID!$B$2:$B$14794, CID!B13202=CID!$D$2:$D$14794))"),"#N/A")</f>
        <v>#N/A</v>
      </c>
      <c r="B13202" s="12" t="str">
        <f>IFERROR(__xludf.DUMMYFUNCTION("TEXTJOIN(""; "", TRUE, FILTER(CID!B13202:B14794, REGEXMATCH(CID!D13202:D14794, TEXTJOIN(""|"", TRUE, SPLIT(A13202, "";"")))))"),"#N/A")</f>
        <v>#N/A</v>
      </c>
    </row>
    <row r="13203">
      <c r="A13203" s="12" t="str">
        <f>IFERROR(__xludf.DUMMYFUNCTION("TEXTJOIN("";"", TRUE, FILTER(CID!$B$2:$B$14794, CID!B13203=CID!$D$2:$D$14794))"),"#N/A")</f>
        <v>#N/A</v>
      </c>
      <c r="B13203" s="12" t="str">
        <f>IFERROR(__xludf.DUMMYFUNCTION("TEXTJOIN(""; "", TRUE, FILTER(CID!B13203:B14794, REGEXMATCH(CID!D13203:D14794, TEXTJOIN(""|"", TRUE, SPLIT(A13203, "";"")))))"),"#N/A")</f>
        <v>#N/A</v>
      </c>
    </row>
    <row r="13204">
      <c r="A13204" s="12" t="str">
        <f>IFERROR(__xludf.DUMMYFUNCTION("TEXTJOIN("";"", TRUE, FILTER(CID!$B$2:$B$14794, CID!B13204=CID!$D$2:$D$14794))"),"#N/A")</f>
        <v>#N/A</v>
      </c>
      <c r="B13204" s="12" t="str">
        <f>IFERROR(__xludf.DUMMYFUNCTION("TEXTJOIN(""; "", TRUE, FILTER(CID!B13204:B14794, REGEXMATCH(CID!D13204:D14794, TEXTJOIN(""|"", TRUE, SPLIT(A13204, "";"")))))"),"#N/A")</f>
        <v>#N/A</v>
      </c>
    </row>
    <row r="13205">
      <c r="A13205" s="12" t="str">
        <f>IFERROR(__xludf.DUMMYFUNCTION("TEXTJOIN("";"", TRUE, FILTER(CID!$B$2:$B$14794, CID!B13205=CID!$D$2:$D$14794))"),"#N/A")</f>
        <v>#N/A</v>
      </c>
      <c r="B13205" s="12" t="str">
        <f>IFERROR(__xludf.DUMMYFUNCTION("TEXTJOIN(""; "", TRUE, FILTER(CID!B13205:B14794, REGEXMATCH(CID!D13205:D14794, TEXTJOIN(""|"", TRUE, SPLIT(A13205, "";"")))))"),"#N/A")</f>
        <v>#N/A</v>
      </c>
    </row>
    <row r="13206">
      <c r="A13206" s="12" t="str">
        <f>IFERROR(__xludf.DUMMYFUNCTION("TEXTJOIN("";"", TRUE, FILTER(CID!$B$2:$B$14794, CID!B13206=CID!$D$2:$D$14794))"),"#N/A")</f>
        <v>#N/A</v>
      </c>
      <c r="B13206" s="12" t="str">
        <f>IFERROR(__xludf.DUMMYFUNCTION("TEXTJOIN(""; "", TRUE, FILTER(CID!B13206:B14794, REGEXMATCH(CID!D13206:D14794, TEXTJOIN(""|"", TRUE, SPLIT(A13206, "";"")))))"),"#N/A")</f>
        <v>#N/A</v>
      </c>
    </row>
    <row r="13207">
      <c r="A13207" s="12" t="str">
        <f>IFERROR(__xludf.DUMMYFUNCTION("TEXTJOIN("";"", TRUE, FILTER(CID!$B$2:$B$14794, CID!B13207=CID!$D$2:$D$14794))"),"#N/A")</f>
        <v>#N/A</v>
      </c>
      <c r="B13207" s="12" t="str">
        <f>IFERROR(__xludf.DUMMYFUNCTION("TEXTJOIN(""; "", TRUE, FILTER(CID!B13207:B14794, REGEXMATCH(CID!D13207:D14794, TEXTJOIN(""|"", TRUE, SPLIT(A13207, "";"")))))"),"#N/A")</f>
        <v>#N/A</v>
      </c>
    </row>
    <row r="13208">
      <c r="A13208" s="12" t="str">
        <f>IFERROR(__xludf.DUMMYFUNCTION("TEXTJOIN("";"", TRUE, FILTER(CID!$B$2:$B$14794, CID!B13208=CID!$D$2:$D$14794))"),"#N/A")</f>
        <v>#N/A</v>
      </c>
      <c r="B13208" s="12" t="str">
        <f>IFERROR(__xludf.DUMMYFUNCTION("TEXTJOIN(""; "", TRUE, FILTER(CID!B13208:B14794, REGEXMATCH(CID!D13208:D14794, TEXTJOIN(""|"", TRUE, SPLIT(A13208, "";"")))))"),"#N/A")</f>
        <v>#N/A</v>
      </c>
    </row>
    <row r="13209">
      <c r="A13209" s="12" t="str">
        <f>IFERROR(__xludf.DUMMYFUNCTION("TEXTJOIN("";"", TRUE, FILTER(CID!$B$2:$B$14794, CID!B13209=CID!$D$2:$D$14794))"),"#N/A")</f>
        <v>#N/A</v>
      </c>
      <c r="B13209" s="12" t="str">
        <f>IFERROR(__xludf.DUMMYFUNCTION("TEXTJOIN(""; "", TRUE, FILTER(CID!B13209:B14794, REGEXMATCH(CID!D13209:D14794, TEXTJOIN(""|"", TRUE, SPLIT(A13209, "";"")))))"),"#N/A")</f>
        <v>#N/A</v>
      </c>
    </row>
    <row r="13210">
      <c r="A13210" s="12" t="str">
        <f>IFERROR(__xludf.DUMMYFUNCTION("TEXTJOIN("";"", TRUE, FILTER(CID!$B$2:$B$14794, CID!B13210=CID!$D$2:$D$14794))"),"#N/A")</f>
        <v>#N/A</v>
      </c>
      <c r="B13210" s="12" t="str">
        <f>IFERROR(__xludf.DUMMYFUNCTION("TEXTJOIN(""; "", TRUE, FILTER(CID!B13210:B14794, REGEXMATCH(CID!D13210:D14794, TEXTJOIN(""|"", TRUE, SPLIT(A13210, "";"")))))"),"#N/A")</f>
        <v>#N/A</v>
      </c>
    </row>
    <row r="13211">
      <c r="A13211" s="12" t="str">
        <f>IFERROR(__xludf.DUMMYFUNCTION("TEXTJOIN("";"", TRUE, FILTER(CID!$B$2:$B$14794, CID!B13211=CID!$D$2:$D$14794))"),"#N/A")</f>
        <v>#N/A</v>
      </c>
      <c r="B13211" s="12" t="str">
        <f>IFERROR(__xludf.DUMMYFUNCTION("TEXTJOIN(""; "", TRUE, FILTER(CID!B13211:B14794, REGEXMATCH(CID!D13211:D14794, TEXTJOIN(""|"", TRUE, SPLIT(A13211, "";"")))))"),"#N/A")</f>
        <v>#N/A</v>
      </c>
    </row>
    <row r="13212">
      <c r="A13212" s="12" t="str">
        <f>IFERROR(__xludf.DUMMYFUNCTION("TEXTJOIN("";"", TRUE, FILTER(CID!$B$2:$B$14794, CID!B13212=CID!$D$2:$D$14794))"),"#N/A")</f>
        <v>#N/A</v>
      </c>
      <c r="B13212" s="12" t="str">
        <f>IFERROR(__xludf.DUMMYFUNCTION("TEXTJOIN(""; "", TRUE, FILTER(CID!B13212:B14794, REGEXMATCH(CID!D13212:D14794, TEXTJOIN(""|"", TRUE, SPLIT(A13212, "";"")))))"),"#N/A")</f>
        <v>#N/A</v>
      </c>
    </row>
    <row r="13213">
      <c r="A13213" s="12" t="str">
        <f>IFERROR(__xludf.DUMMYFUNCTION("TEXTJOIN("";"", TRUE, FILTER(CID!$B$2:$B$14794, CID!B13213=CID!$D$2:$D$14794))"),"#N/A")</f>
        <v>#N/A</v>
      </c>
      <c r="B13213" s="12" t="str">
        <f>IFERROR(__xludf.DUMMYFUNCTION("TEXTJOIN(""; "", TRUE, FILTER(CID!B13213:B14794, REGEXMATCH(CID!D13213:D14794, TEXTJOIN(""|"", TRUE, SPLIT(A13213, "";"")))))"),"#N/A")</f>
        <v>#N/A</v>
      </c>
    </row>
    <row r="13214">
      <c r="A13214" s="12" t="str">
        <f>IFERROR(__xludf.DUMMYFUNCTION("TEXTJOIN("";"", TRUE, FILTER(CID!$B$2:$B$14794, CID!B13214=CID!$D$2:$D$14794))"),"#N/A")</f>
        <v>#N/A</v>
      </c>
      <c r="B13214" s="12" t="str">
        <f>IFERROR(__xludf.DUMMYFUNCTION("TEXTJOIN(""; "", TRUE, FILTER(CID!B13214:B14794, REGEXMATCH(CID!D13214:D14794, TEXTJOIN(""|"", TRUE, SPLIT(A13214, "";"")))))"),"#N/A")</f>
        <v>#N/A</v>
      </c>
    </row>
    <row r="13215">
      <c r="A13215" s="12" t="str">
        <f>IFERROR(__xludf.DUMMYFUNCTION("TEXTJOIN("";"", TRUE, FILTER(CID!$B$2:$B$14794, CID!B13215=CID!$D$2:$D$14794))"),"#N/A")</f>
        <v>#N/A</v>
      </c>
      <c r="B13215" s="12" t="str">
        <f>IFERROR(__xludf.DUMMYFUNCTION("TEXTJOIN(""; "", TRUE, FILTER(CID!B13215:B14794, REGEXMATCH(CID!D13215:D14794, TEXTJOIN(""|"", TRUE, SPLIT(A13215, "";"")))))"),"#N/A")</f>
        <v>#N/A</v>
      </c>
    </row>
    <row r="13216">
      <c r="A13216" s="12" t="str">
        <f>IFERROR(__xludf.DUMMYFUNCTION("TEXTJOIN("";"", TRUE, FILTER(CID!$B$2:$B$14794, CID!B13216=CID!$D$2:$D$14794))"),"#N/A")</f>
        <v>#N/A</v>
      </c>
      <c r="B13216" s="12" t="str">
        <f>IFERROR(__xludf.DUMMYFUNCTION("TEXTJOIN(""; "", TRUE, FILTER(CID!B13216:B14794, REGEXMATCH(CID!D13216:D14794, TEXTJOIN(""|"", TRUE, SPLIT(A13216, "";"")))))"),"#N/A")</f>
        <v>#N/A</v>
      </c>
    </row>
    <row r="13217">
      <c r="A13217" s="12" t="str">
        <f>IFERROR(__xludf.DUMMYFUNCTION("TEXTJOIN("";"", TRUE, FILTER(CID!$B$2:$B$14794, CID!B13217=CID!$D$2:$D$14794))"),"#N/A")</f>
        <v>#N/A</v>
      </c>
      <c r="B13217" s="12" t="str">
        <f>IFERROR(__xludf.DUMMYFUNCTION("TEXTJOIN(""; "", TRUE, FILTER(CID!B13217:B14794, REGEXMATCH(CID!D13217:D14794, TEXTJOIN(""|"", TRUE, SPLIT(A13217, "";"")))))"),"#N/A")</f>
        <v>#N/A</v>
      </c>
    </row>
    <row r="13218">
      <c r="A13218" s="12" t="str">
        <f>IFERROR(__xludf.DUMMYFUNCTION("TEXTJOIN("";"", TRUE, FILTER(CID!$B$2:$B$14794, CID!B13218=CID!$D$2:$D$14794))"),"#N/A")</f>
        <v>#N/A</v>
      </c>
      <c r="B13218" s="12" t="str">
        <f>IFERROR(__xludf.DUMMYFUNCTION("TEXTJOIN(""; "", TRUE, FILTER(CID!B13218:B14794, REGEXMATCH(CID!D13218:D14794, TEXTJOIN(""|"", TRUE, SPLIT(A13218, "";"")))))"),"#N/A")</f>
        <v>#N/A</v>
      </c>
    </row>
    <row r="13219">
      <c r="A13219" s="12" t="str">
        <f>IFERROR(__xludf.DUMMYFUNCTION("TEXTJOIN("";"", TRUE, FILTER(CID!$B$2:$B$14794, CID!B13219=CID!$D$2:$D$14794))"),"#N/A")</f>
        <v>#N/A</v>
      </c>
      <c r="B13219" s="12" t="str">
        <f>IFERROR(__xludf.DUMMYFUNCTION("TEXTJOIN(""; "", TRUE, FILTER(CID!B13219:B14794, REGEXMATCH(CID!D13219:D14794, TEXTJOIN(""|"", TRUE, SPLIT(A13219, "";"")))))"),"#N/A")</f>
        <v>#N/A</v>
      </c>
    </row>
    <row r="13220">
      <c r="A13220" s="12" t="str">
        <f>IFERROR(__xludf.DUMMYFUNCTION("TEXTJOIN("";"", TRUE, FILTER(CID!$B$2:$B$14794, CID!B13220=CID!$D$2:$D$14794))"),"#N/A")</f>
        <v>#N/A</v>
      </c>
      <c r="B13220" s="12" t="str">
        <f>IFERROR(__xludf.DUMMYFUNCTION("TEXTJOIN(""; "", TRUE, FILTER(CID!B13220:B14794, REGEXMATCH(CID!D13220:D14794, TEXTJOIN(""|"", TRUE, SPLIT(A13220, "";"")))))"),"#N/A")</f>
        <v>#N/A</v>
      </c>
    </row>
    <row r="13221">
      <c r="A13221" s="12" t="str">
        <f>IFERROR(__xludf.DUMMYFUNCTION("TEXTJOIN("";"", TRUE, FILTER(CID!$B$2:$B$14794, CID!B13221=CID!$D$2:$D$14794))"),"#N/A")</f>
        <v>#N/A</v>
      </c>
      <c r="B13221" s="12" t="str">
        <f>IFERROR(__xludf.DUMMYFUNCTION("TEXTJOIN(""; "", TRUE, FILTER(CID!B13221:B14794, REGEXMATCH(CID!D13221:D14794, TEXTJOIN(""|"", TRUE, SPLIT(A13221, "";"")))))"),"#N/A")</f>
        <v>#N/A</v>
      </c>
    </row>
    <row r="13222">
      <c r="A13222" s="12" t="str">
        <f>IFERROR(__xludf.DUMMYFUNCTION("TEXTJOIN("";"", TRUE, FILTER(CID!$B$2:$B$14794, CID!B13222=CID!$D$2:$D$14794))"),"#N/A")</f>
        <v>#N/A</v>
      </c>
      <c r="B13222" s="12" t="str">
        <f>IFERROR(__xludf.DUMMYFUNCTION("TEXTJOIN(""; "", TRUE, FILTER(CID!B13222:B14794, REGEXMATCH(CID!D13222:D14794, TEXTJOIN(""|"", TRUE, SPLIT(A13222, "";"")))))"),"#N/A")</f>
        <v>#N/A</v>
      </c>
    </row>
    <row r="13223">
      <c r="A13223" s="12" t="str">
        <f>IFERROR(__xludf.DUMMYFUNCTION("TEXTJOIN("";"", TRUE, FILTER(CID!$B$2:$B$14794, CID!B13223=CID!$D$2:$D$14794))"),"#N/A")</f>
        <v>#N/A</v>
      </c>
      <c r="B13223" s="12" t="str">
        <f>IFERROR(__xludf.DUMMYFUNCTION("TEXTJOIN(""; "", TRUE, FILTER(CID!B13223:B14794, REGEXMATCH(CID!D13223:D14794, TEXTJOIN(""|"", TRUE, SPLIT(A13223, "";"")))))"),"#N/A")</f>
        <v>#N/A</v>
      </c>
    </row>
    <row r="13224">
      <c r="A13224" s="12" t="str">
        <f>IFERROR(__xludf.DUMMYFUNCTION("TEXTJOIN("";"", TRUE, FILTER(CID!$B$2:$B$14794, CID!B13224=CID!$D$2:$D$14794))"),"#N/A")</f>
        <v>#N/A</v>
      </c>
      <c r="B13224" s="12" t="str">
        <f>IFERROR(__xludf.DUMMYFUNCTION("TEXTJOIN(""; "", TRUE, FILTER(CID!B13224:B14794, REGEXMATCH(CID!D13224:D14794, TEXTJOIN(""|"", TRUE, SPLIT(A13224, "";"")))))"),"#N/A")</f>
        <v>#N/A</v>
      </c>
    </row>
    <row r="13225">
      <c r="A13225" s="12" t="str">
        <f>IFERROR(__xludf.DUMMYFUNCTION("TEXTJOIN("";"", TRUE, FILTER(CID!$B$2:$B$14794, CID!B13225=CID!$D$2:$D$14794))"),"#N/A")</f>
        <v>#N/A</v>
      </c>
      <c r="B13225" s="12" t="str">
        <f>IFERROR(__xludf.DUMMYFUNCTION("TEXTJOIN(""; "", TRUE, FILTER(CID!B13225:B14794, REGEXMATCH(CID!D13225:D14794, TEXTJOIN(""|"", TRUE, SPLIT(A13225, "";"")))))"),"#N/A")</f>
        <v>#N/A</v>
      </c>
    </row>
    <row r="13226">
      <c r="A13226" s="12" t="str">
        <f>IFERROR(__xludf.DUMMYFUNCTION("TEXTJOIN("";"", TRUE, FILTER(CID!$B$2:$B$14794, CID!B13226=CID!$D$2:$D$14794))"),"#N/A")</f>
        <v>#N/A</v>
      </c>
      <c r="B13226" s="12" t="str">
        <f>IFERROR(__xludf.DUMMYFUNCTION("TEXTJOIN(""; "", TRUE, FILTER(CID!B13226:B14794, REGEXMATCH(CID!D13226:D14794, TEXTJOIN(""|"", TRUE, SPLIT(A13226, "";"")))))"),"#N/A")</f>
        <v>#N/A</v>
      </c>
    </row>
    <row r="13227">
      <c r="A13227" s="12" t="str">
        <f>IFERROR(__xludf.DUMMYFUNCTION("TEXTJOIN("";"", TRUE, FILTER(CID!$B$2:$B$14794, CID!B13227=CID!$D$2:$D$14794))"),"#N/A")</f>
        <v>#N/A</v>
      </c>
      <c r="B13227" s="12" t="str">
        <f>IFERROR(__xludf.DUMMYFUNCTION("TEXTJOIN(""; "", TRUE, FILTER(CID!B13227:B14794, REGEXMATCH(CID!D13227:D14794, TEXTJOIN(""|"", TRUE, SPLIT(A13227, "";"")))))"),"#N/A")</f>
        <v>#N/A</v>
      </c>
    </row>
    <row r="13228">
      <c r="A13228" s="12" t="str">
        <f>IFERROR(__xludf.DUMMYFUNCTION("TEXTJOIN("";"", TRUE, FILTER(CID!$B$2:$B$14794, CID!B13228=CID!$D$2:$D$14794))"),"#N/A")</f>
        <v>#N/A</v>
      </c>
      <c r="B13228" s="12" t="str">
        <f>IFERROR(__xludf.DUMMYFUNCTION("TEXTJOIN(""; "", TRUE, FILTER(CID!B13228:B14794, REGEXMATCH(CID!D13228:D14794, TEXTJOIN(""|"", TRUE, SPLIT(A13228, "";"")))))"),"#N/A")</f>
        <v>#N/A</v>
      </c>
    </row>
    <row r="13229">
      <c r="A13229" s="12" t="str">
        <f>IFERROR(__xludf.DUMMYFUNCTION("TEXTJOIN("";"", TRUE, FILTER(CID!$B$2:$B$14794, CID!B13229=CID!$D$2:$D$14794))"),"#N/A")</f>
        <v>#N/A</v>
      </c>
      <c r="B13229" s="12" t="str">
        <f>IFERROR(__xludf.DUMMYFUNCTION("TEXTJOIN(""; "", TRUE, FILTER(CID!B13229:B14794, REGEXMATCH(CID!D13229:D14794, TEXTJOIN(""|"", TRUE, SPLIT(A13229, "";"")))))"),"#N/A")</f>
        <v>#N/A</v>
      </c>
    </row>
    <row r="13230">
      <c r="A13230" s="12" t="str">
        <f>IFERROR(__xludf.DUMMYFUNCTION("TEXTJOIN("";"", TRUE, FILTER(CID!$B$2:$B$14794, CID!B13230=CID!$D$2:$D$14794))"),"#N/A")</f>
        <v>#N/A</v>
      </c>
      <c r="B13230" s="12" t="str">
        <f>IFERROR(__xludf.DUMMYFUNCTION("TEXTJOIN(""; "", TRUE, FILTER(CID!B13230:B14794, REGEXMATCH(CID!D13230:D14794, TEXTJOIN(""|"", TRUE, SPLIT(A13230, "";"")))))"),"#N/A")</f>
        <v>#N/A</v>
      </c>
    </row>
    <row r="13231">
      <c r="A13231" s="12" t="str">
        <f>IFERROR(__xludf.DUMMYFUNCTION("TEXTJOIN("";"", TRUE, FILTER(CID!$B$2:$B$14794, CID!B13231=CID!$D$2:$D$14794))"),"#N/A")</f>
        <v>#N/A</v>
      </c>
      <c r="B13231" s="12" t="str">
        <f>IFERROR(__xludf.DUMMYFUNCTION("TEXTJOIN(""; "", TRUE, FILTER(CID!B13231:B14794, REGEXMATCH(CID!D13231:D14794, TEXTJOIN(""|"", TRUE, SPLIT(A13231, "";"")))))"),"#N/A")</f>
        <v>#N/A</v>
      </c>
    </row>
    <row r="13232">
      <c r="A13232" s="12" t="str">
        <f>IFERROR(__xludf.DUMMYFUNCTION("TEXTJOIN("";"", TRUE, FILTER(CID!$B$2:$B$14794, CID!B13232=CID!$D$2:$D$14794))"),"#N/A")</f>
        <v>#N/A</v>
      </c>
      <c r="B13232" s="12" t="str">
        <f>IFERROR(__xludf.DUMMYFUNCTION("TEXTJOIN(""; "", TRUE, FILTER(CID!B13232:B14794, REGEXMATCH(CID!D13232:D14794, TEXTJOIN(""|"", TRUE, SPLIT(A13232, "";"")))))"),"#N/A")</f>
        <v>#N/A</v>
      </c>
    </row>
    <row r="13233">
      <c r="A13233" s="12" t="str">
        <f>IFERROR(__xludf.DUMMYFUNCTION("TEXTJOIN("";"", TRUE, FILTER(CID!$B$2:$B$14794, CID!B13233=CID!$D$2:$D$14794))"),"#N/A")</f>
        <v>#N/A</v>
      </c>
      <c r="B13233" s="12" t="str">
        <f>IFERROR(__xludf.DUMMYFUNCTION("TEXTJOIN(""; "", TRUE, FILTER(CID!B13233:B14794, REGEXMATCH(CID!D13233:D14794, TEXTJOIN(""|"", TRUE, SPLIT(A13233, "";"")))))"),"#N/A")</f>
        <v>#N/A</v>
      </c>
    </row>
    <row r="13234">
      <c r="A13234" s="12" t="str">
        <f>IFERROR(__xludf.DUMMYFUNCTION("TEXTJOIN("";"", TRUE, FILTER(CID!$B$2:$B$14794, CID!B13234=CID!$D$2:$D$14794))"),"#N/A")</f>
        <v>#N/A</v>
      </c>
      <c r="B13234" s="12" t="str">
        <f>IFERROR(__xludf.DUMMYFUNCTION("TEXTJOIN(""; "", TRUE, FILTER(CID!B13234:B14794, REGEXMATCH(CID!D13234:D14794, TEXTJOIN(""|"", TRUE, SPLIT(A13234, "";"")))))"),"#N/A")</f>
        <v>#N/A</v>
      </c>
    </row>
    <row r="13235">
      <c r="A13235" s="12" t="str">
        <f>IFERROR(__xludf.DUMMYFUNCTION("TEXTJOIN("";"", TRUE, FILTER(CID!$B$2:$B$14794, CID!B13235=CID!$D$2:$D$14794))"),"#N/A")</f>
        <v>#N/A</v>
      </c>
      <c r="B13235" s="12" t="str">
        <f>IFERROR(__xludf.DUMMYFUNCTION("TEXTJOIN(""; "", TRUE, FILTER(CID!B13235:B14794, REGEXMATCH(CID!D13235:D14794, TEXTJOIN(""|"", TRUE, SPLIT(A13235, "";"")))))"),"#N/A")</f>
        <v>#N/A</v>
      </c>
    </row>
    <row r="13236">
      <c r="A13236" s="12" t="str">
        <f>IFERROR(__xludf.DUMMYFUNCTION("TEXTJOIN("";"", TRUE, FILTER(CID!$B$2:$B$14794, CID!B13236=CID!$D$2:$D$14794))"),"#N/A")</f>
        <v>#N/A</v>
      </c>
      <c r="B13236" s="12" t="str">
        <f>IFERROR(__xludf.DUMMYFUNCTION("TEXTJOIN(""; "", TRUE, FILTER(CID!B13236:B14794, REGEXMATCH(CID!D13236:D14794, TEXTJOIN(""|"", TRUE, SPLIT(A13236, "";"")))))"),"#N/A")</f>
        <v>#N/A</v>
      </c>
    </row>
    <row r="13237">
      <c r="A13237" s="12" t="str">
        <f>IFERROR(__xludf.DUMMYFUNCTION("TEXTJOIN("";"", TRUE, FILTER(CID!$B$2:$B$14794, CID!B13237=CID!$D$2:$D$14794))"),"#N/A")</f>
        <v>#N/A</v>
      </c>
      <c r="B13237" s="12" t="str">
        <f>IFERROR(__xludf.DUMMYFUNCTION("TEXTJOIN(""; "", TRUE, FILTER(CID!B13237:B14794, REGEXMATCH(CID!D13237:D14794, TEXTJOIN(""|"", TRUE, SPLIT(A13237, "";"")))))"),"#N/A")</f>
        <v>#N/A</v>
      </c>
    </row>
    <row r="13238">
      <c r="A13238" s="12" t="str">
        <f>IFERROR(__xludf.DUMMYFUNCTION("TEXTJOIN("";"", TRUE, FILTER(CID!$B$2:$B$14794, CID!B13238=CID!$D$2:$D$14794))"),"#N/A")</f>
        <v>#N/A</v>
      </c>
      <c r="B13238" s="12" t="str">
        <f>IFERROR(__xludf.DUMMYFUNCTION("TEXTJOIN(""; "", TRUE, FILTER(CID!B13238:B14794, REGEXMATCH(CID!D13238:D14794, TEXTJOIN(""|"", TRUE, SPLIT(A13238, "";"")))))"),"#N/A")</f>
        <v>#N/A</v>
      </c>
    </row>
    <row r="13239">
      <c r="A13239" s="12" t="str">
        <f>IFERROR(__xludf.DUMMYFUNCTION("TEXTJOIN("";"", TRUE, FILTER(CID!$B$2:$B$14794, CID!B13239=CID!$D$2:$D$14794))"),"#N/A")</f>
        <v>#N/A</v>
      </c>
      <c r="B13239" s="12" t="str">
        <f>IFERROR(__xludf.DUMMYFUNCTION("TEXTJOIN(""; "", TRUE, FILTER(CID!B13239:B14794, REGEXMATCH(CID!D13239:D14794, TEXTJOIN(""|"", TRUE, SPLIT(A13239, "";"")))))"),"#N/A")</f>
        <v>#N/A</v>
      </c>
    </row>
    <row r="13240">
      <c r="A13240" s="12" t="str">
        <f>IFERROR(__xludf.DUMMYFUNCTION("TEXTJOIN("";"", TRUE, FILTER(CID!$B$2:$B$14794, CID!B13240=CID!$D$2:$D$14794))"),"#N/A")</f>
        <v>#N/A</v>
      </c>
      <c r="B13240" s="12" t="str">
        <f>IFERROR(__xludf.DUMMYFUNCTION("TEXTJOIN(""; "", TRUE, FILTER(CID!B13240:B14794, REGEXMATCH(CID!D13240:D14794, TEXTJOIN(""|"", TRUE, SPLIT(A13240, "";"")))))"),"#N/A")</f>
        <v>#N/A</v>
      </c>
    </row>
    <row r="13241">
      <c r="A13241" s="12" t="str">
        <f>IFERROR(__xludf.DUMMYFUNCTION("TEXTJOIN("";"", TRUE, FILTER(CID!$B$2:$B$14794, CID!B13241=CID!$D$2:$D$14794))"),"#N/A")</f>
        <v>#N/A</v>
      </c>
      <c r="B13241" s="12" t="str">
        <f>IFERROR(__xludf.DUMMYFUNCTION("TEXTJOIN(""; "", TRUE, FILTER(CID!B13241:B14794, REGEXMATCH(CID!D13241:D14794, TEXTJOIN(""|"", TRUE, SPLIT(A13241, "";"")))))"),"#N/A")</f>
        <v>#N/A</v>
      </c>
    </row>
    <row r="13242">
      <c r="A13242" s="12" t="str">
        <f>IFERROR(__xludf.DUMMYFUNCTION("TEXTJOIN("";"", TRUE, FILTER(CID!$B$2:$B$14794, CID!B13242=CID!$D$2:$D$14794))"),"#N/A")</f>
        <v>#N/A</v>
      </c>
      <c r="B13242" s="12" t="str">
        <f>IFERROR(__xludf.DUMMYFUNCTION("TEXTJOIN(""; "", TRUE, FILTER(CID!B13242:B14794, REGEXMATCH(CID!D13242:D14794, TEXTJOIN(""|"", TRUE, SPLIT(A13242, "";"")))))"),"#N/A")</f>
        <v>#N/A</v>
      </c>
    </row>
    <row r="13243">
      <c r="A13243" s="12" t="str">
        <f>IFERROR(__xludf.DUMMYFUNCTION("TEXTJOIN("";"", TRUE, FILTER(CID!$B$2:$B$14794, CID!B13243=CID!$D$2:$D$14794))"),"#N/A")</f>
        <v>#N/A</v>
      </c>
      <c r="B13243" s="12" t="str">
        <f>IFERROR(__xludf.DUMMYFUNCTION("TEXTJOIN(""; "", TRUE, FILTER(CID!B13243:B14794, REGEXMATCH(CID!D13243:D14794, TEXTJOIN(""|"", TRUE, SPLIT(A13243, "";"")))))"),"#N/A")</f>
        <v>#N/A</v>
      </c>
    </row>
    <row r="13244">
      <c r="A13244" s="12" t="str">
        <f>IFERROR(__xludf.DUMMYFUNCTION("TEXTJOIN("";"", TRUE, FILTER(CID!$B$2:$B$14794, CID!B13244=CID!$D$2:$D$14794))"),"#N/A")</f>
        <v>#N/A</v>
      </c>
      <c r="B13244" s="12" t="str">
        <f>IFERROR(__xludf.DUMMYFUNCTION("TEXTJOIN(""; "", TRUE, FILTER(CID!B13244:B14794, REGEXMATCH(CID!D13244:D14794, TEXTJOIN(""|"", TRUE, SPLIT(A13244, "";"")))))"),"#N/A")</f>
        <v>#N/A</v>
      </c>
    </row>
    <row r="13245">
      <c r="A13245" s="12" t="str">
        <f>IFERROR(__xludf.DUMMYFUNCTION("TEXTJOIN("";"", TRUE, FILTER(CID!$B$2:$B$14794, CID!B13245=CID!$D$2:$D$14794))"),"#N/A")</f>
        <v>#N/A</v>
      </c>
      <c r="B13245" s="12" t="str">
        <f>IFERROR(__xludf.DUMMYFUNCTION("TEXTJOIN(""; "", TRUE, FILTER(CID!B13245:B14794, REGEXMATCH(CID!D13245:D14794, TEXTJOIN(""|"", TRUE, SPLIT(A13245, "";"")))))"),"#N/A")</f>
        <v>#N/A</v>
      </c>
    </row>
    <row r="13246">
      <c r="A13246" s="12" t="str">
        <f>IFERROR(__xludf.DUMMYFUNCTION("TEXTJOIN("";"", TRUE, FILTER(CID!$B$2:$B$14794, CID!B13246=CID!$D$2:$D$14794))"),"#N/A")</f>
        <v>#N/A</v>
      </c>
      <c r="B13246" s="12" t="str">
        <f>IFERROR(__xludf.DUMMYFUNCTION("TEXTJOIN(""; "", TRUE, FILTER(CID!B13246:B14794, REGEXMATCH(CID!D13246:D14794, TEXTJOIN(""|"", TRUE, SPLIT(A13246, "";"")))))"),"#N/A")</f>
        <v>#N/A</v>
      </c>
    </row>
    <row r="13247">
      <c r="A13247" s="12" t="str">
        <f>IFERROR(__xludf.DUMMYFUNCTION("TEXTJOIN("";"", TRUE, FILTER(CID!$B$2:$B$14794, CID!B13247=CID!$D$2:$D$14794))"),"#N/A")</f>
        <v>#N/A</v>
      </c>
      <c r="B13247" s="12" t="str">
        <f>IFERROR(__xludf.DUMMYFUNCTION("TEXTJOIN(""; "", TRUE, FILTER(CID!B13247:B14794, REGEXMATCH(CID!D13247:D14794, TEXTJOIN(""|"", TRUE, SPLIT(A13247, "";"")))))"),"#N/A")</f>
        <v>#N/A</v>
      </c>
    </row>
    <row r="13248">
      <c r="A13248" s="12" t="str">
        <f>IFERROR(__xludf.DUMMYFUNCTION("TEXTJOIN("";"", TRUE, FILTER(CID!$B$2:$B$14794, CID!B13248=CID!$D$2:$D$14794))"),"#N/A")</f>
        <v>#N/A</v>
      </c>
      <c r="B13248" s="12" t="str">
        <f>IFERROR(__xludf.DUMMYFUNCTION("TEXTJOIN(""; "", TRUE, FILTER(CID!B13248:B14794, REGEXMATCH(CID!D13248:D14794, TEXTJOIN(""|"", TRUE, SPLIT(A13248, "";"")))))"),"#N/A")</f>
        <v>#N/A</v>
      </c>
    </row>
    <row r="13249">
      <c r="A13249" s="12" t="str">
        <f>IFERROR(__xludf.DUMMYFUNCTION("TEXTJOIN("";"", TRUE, FILTER(CID!$B$2:$B$14794, CID!B13249=CID!$D$2:$D$14794))"),"#N/A")</f>
        <v>#N/A</v>
      </c>
      <c r="B13249" s="12" t="str">
        <f>IFERROR(__xludf.DUMMYFUNCTION("TEXTJOIN(""; "", TRUE, FILTER(CID!B13249:B14794, REGEXMATCH(CID!D13249:D14794, TEXTJOIN(""|"", TRUE, SPLIT(A13249, "";"")))))"),"#N/A")</f>
        <v>#N/A</v>
      </c>
    </row>
    <row r="13250">
      <c r="A13250" s="12" t="str">
        <f>IFERROR(__xludf.DUMMYFUNCTION("TEXTJOIN("";"", TRUE, FILTER(CID!$B$2:$B$14794, CID!B13250=CID!$D$2:$D$14794))"),"#N/A")</f>
        <v>#N/A</v>
      </c>
      <c r="B13250" s="12" t="str">
        <f>IFERROR(__xludf.DUMMYFUNCTION("TEXTJOIN(""; "", TRUE, FILTER(CID!B13250:B14794, REGEXMATCH(CID!D13250:D14794, TEXTJOIN(""|"", TRUE, SPLIT(A13250, "";"")))))"),"#N/A")</f>
        <v>#N/A</v>
      </c>
    </row>
    <row r="13251">
      <c r="A13251" s="12" t="str">
        <f>IFERROR(__xludf.DUMMYFUNCTION("TEXTJOIN("";"", TRUE, FILTER(CID!$B$2:$B$14794, CID!B13251=CID!$D$2:$D$14794))"),"#N/A")</f>
        <v>#N/A</v>
      </c>
      <c r="B13251" s="12" t="str">
        <f>IFERROR(__xludf.DUMMYFUNCTION("TEXTJOIN(""; "", TRUE, FILTER(CID!B13251:B14794, REGEXMATCH(CID!D13251:D14794, TEXTJOIN(""|"", TRUE, SPLIT(A13251, "";"")))))"),"#N/A")</f>
        <v>#N/A</v>
      </c>
    </row>
    <row r="13252">
      <c r="A13252" s="12" t="str">
        <f>IFERROR(__xludf.DUMMYFUNCTION("TEXTJOIN("";"", TRUE, FILTER(CID!$B$2:$B$14794, CID!B13252=CID!$D$2:$D$14794))"),"#N/A")</f>
        <v>#N/A</v>
      </c>
      <c r="B13252" s="12" t="str">
        <f>IFERROR(__xludf.DUMMYFUNCTION("TEXTJOIN(""; "", TRUE, FILTER(CID!B13252:B14794, REGEXMATCH(CID!D13252:D14794, TEXTJOIN(""|"", TRUE, SPLIT(A13252, "";"")))))"),"#N/A")</f>
        <v>#N/A</v>
      </c>
    </row>
    <row r="13253">
      <c r="A13253" s="12" t="str">
        <f>IFERROR(__xludf.DUMMYFUNCTION("TEXTJOIN("";"", TRUE, FILTER(CID!$B$2:$B$14794, CID!B13253=CID!$D$2:$D$14794))"),"#N/A")</f>
        <v>#N/A</v>
      </c>
      <c r="B13253" s="12" t="str">
        <f>IFERROR(__xludf.DUMMYFUNCTION("TEXTJOIN(""; "", TRUE, FILTER(CID!B13253:B14794, REGEXMATCH(CID!D13253:D14794, TEXTJOIN(""|"", TRUE, SPLIT(A13253, "";"")))))"),"#N/A")</f>
        <v>#N/A</v>
      </c>
    </row>
    <row r="13254">
      <c r="A13254" s="12" t="str">
        <f>IFERROR(__xludf.DUMMYFUNCTION("TEXTJOIN("";"", TRUE, FILTER(CID!$B$2:$B$14794, CID!B13254=CID!$D$2:$D$14794))"),"#N/A")</f>
        <v>#N/A</v>
      </c>
      <c r="B13254" s="12" t="str">
        <f>IFERROR(__xludf.DUMMYFUNCTION("TEXTJOIN(""; "", TRUE, FILTER(CID!B13254:B14794, REGEXMATCH(CID!D13254:D14794, TEXTJOIN(""|"", TRUE, SPLIT(A13254, "";"")))))"),"#N/A")</f>
        <v>#N/A</v>
      </c>
    </row>
    <row r="13255">
      <c r="A13255" s="12" t="str">
        <f>IFERROR(__xludf.DUMMYFUNCTION("TEXTJOIN("";"", TRUE, FILTER(CID!$B$2:$B$14794, CID!B13255=CID!$D$2:$D$14794))"),"#N/A")</f>
        <v>#N/A</v>
      </c>
      <c r="B13255" s="12" t="str">
        <f>IFERROR(__xludf.DUMMYFUNCTION("TEXTJOIN(""; "", TRUE, FILTER(CID!B13255:B14794, REGEXMATCH(CID!D13255:D14794, TEXTJOIN(""|"", TRUE, SPLIT(A13255, "";"")))))"),"#N/A")</f>
        <v>#N/A</v>
      </c>
    </row>
    <row r="13256">
      <c r="A13256" s="12" t="str">
        <f>IFERROR(__xludf.DUMMYFUNCTION("TEXTJOIN("";"", TRUE, FILTER(CID!$B$2:$B$14794, CID!B13256=CID!$D$2:$D$14794))"),"#N/A")</f>
        <v>#N/A</v>
      </c>
      <c r="B13256" s="12" t="str">
        <f>IFERROR(__xludf.DUMMYFUNCTION("TEXTJOIN(""; "", TRUE, FILTER(CID!B13256:B14794, REGEXMATCH(CID!D13256:D14794, TEXTJOIN(""|"", TRUE, SPLIT(A13256, "";"")))))"),"#N/A")</f>
        <v>#N/A</v>
      </c>
    </row>
    <row r="13257">
      <c r="A13257" s="12" t="str">
        <f>IFERROR(__xludf.DUMMYFUNCTION("TEXTJOIN("";"", TRUE, FILTER(CID!$B$2:$B$14794, CID!B13257=CID!$D$2:$D$14794))"),"#N/A")</f>
        <v>#N/A</v>
      </c>
      <c r="B13257" s="12" t="str">
        <f>IFERROR(__xludf.DUMMYFUNCTION("TEXTJOIN(""; "", TRUE, FILTER(CID!B13257:B14794, REGEXMATCH(CID!D13257:D14794, TEXTJOIN(""|"", TRUE, SPLIT(A13257, "";"")))))"),"#N/A")</f>
        <v>#N/A</v>
      </c>
    </row>
    <row r="13258">
      <c r="A13258" s="12" t="str">
        <f>IFERROR(__xludf.DUMMYFUNCTION("TEXTJOIN("";"", TRUE, FILTER(CID!$B$2:$B$14794, CID!B13258=CID!$D$2:$D$14794))"),"#N/A")</f>
        <v>#N/A</v>
      </c>
      <c r="B13258" s="12" t="str">
        <f>IFERROR(__xludf.DUMMYFUNCTION("TEXTJOIN(""; "", TRUE, FILTER(CID!B13258:B14794, REGEXMATCH(CID!D13258:D14794, TEXTJOIN(""|"", TRUE, SPLIT(A13258, "";"")))))"),"#N/A")</f>
        <v>#N/A</v>
      </c>
    </row>
    <row r="13259">
      <c r="A13259" s="12" t="str">
        <f>IFERROR(__xludf.DUMMYFUNCTION("TEXTJOIN("";"", TRUE, FILTER(CID!$B$2:$B$14794, CID!B13259=CID!$D$2:$D$14794))"),"#N/A")</f>
        <v>#N/A</v>
      </c>
      <c r="B13259" s="12" t="str">
        <f>IFERROR(__xludf.DUMMYFUNCTION("TEXTJOIN(""; "", TRUE, FILTER(CID!B13259:B14794, REGEXMATCH(CID!D13259:D14794, TEXTJOIN(""|"", TRUE, SPLIT(A13259, "";"")))))"),"#N/A")</f>
        <v>#N/A</v>
      </c>
    </row>
    <row r="13260">
      <c r="A13260" s="12" t="str">
        <f>IFERROR(__xludf.DUMMYFUNCTION("TEXTJOIN("";"", TRUE, FILTER(CID!$B$2:$B$14794, CID!B13260=CID!$D$2:$D$14794))"),"#N/A")</f>
        <v>#N/A</v>
      </c>
      <c r="B13260" s="12" t="str">
        <f>IFERROR(__xludf.DUMMYFUNCTION("TEXTJOIN(""; "", TRUE, FILTER(CID!B13260:B14794, REGEXMATCH(CID!D13260:D14794, TEXTJOIN(""|"", TRUE, SPLIT(A13260, "";"")))))"),"#N/A")</f>
        <v>#N/A</v>
      </c>
    </row>
    <row r="13261">
      <c r="A13261" s="12" t="str">
        <f>IFERROR(__xludf.DUMMYFUNCTION("TEXTJOIN("";"", TRUE, FILTER(CID!$B$2:$B$14794, CID!B13261=CID!$D$2:$D$14794))"),"#N/A")</f>
        <v>#N/A</v>
      </c>
      <c r="B13261" s="12" t="str">
        <f>IFERROR(__xludf.DUMMYFUNCTION("TEXTJOIN(""; "", TRUE, FILTER(CID!B13261:B14794, REGEXMATCH(CID!D13261:D14794, TEXTJOIN(""|"", TRUE, SPLIT(A13261, "";"")))))"),"#N/A")</f>
        <v>#N/A</v>
      </c>
    </row>
    <row r="13262">
      <c r="A13262" s="12" t="str">
        <f>IFERROR(__xludf.DUMMYFUNCTION("TEXTJOIN("";"", TRUE, FILTER(CID!$B$2:$B$14794, CID!B13262=CID!$D$2:$D$14794))"),"#N/A")</f>
        <v>#N/A</v>
      </c>
      <c r="B13262" s="12" t="str">
        <f>IFERROR(__xludf.DUMMYFUNCTION("TEXTJOIN(""; "", TRUE, FILTER(CID!B13262:B14794, REGEXMATCH(CID!D13262:D14794, TEXTJOIN(""|"", TRUE, SPLIT(A13262, "";"")))))"),"#N/A")</f>
        <v>#N/A</v>
      </c>
    </row>
    <row r="13263">
      <c r="A13263" s="12" t="str">
        <f>IFERROR(__xludf.DUMMYFUNCTION("TEXTJOIN("";"", TRUE, FILTER(CID!$B$2:$B$14794, CID!B13263=CID!$D$2:$D$14794))"),"#N/A")</f>
        <v>#N/A</v>
      </c>
      <c r="B13263" s="12" t="str">
        <f>IFERROR(__xludf.DUMMYFUNCTION("TEXTJOIN(""; "", TRUE, FILTER(CID!B13263:B14794, REGEXMATCH(CID!D13263:D14794, TEXTJOIN(""|"", TRUE, SPLIT(A13263, "";"")))))"),"#N/A")</f>
        <v>#N/A</v>
      </c>
    </row>
    <row r="13264">
      <c r="A13264" s="12" t="str">
        <f>IFERROR(__xludf.DUMMYFUNCTION("TEXTJOIN("";"", TRUE, FILTER(CID!$B$2:$B$14794, CID!B13264=CID!$D$2:$D$14794))"),"#N/A")</f>
        <v>#N/A</v>
      </c>
      <c r="B13264" s="12" t="str">
        <f>IFERROR(__xludf.DUMMYFUNCTION("TEXTJOIN(""; "", TRUE, FILTER(CID!B13264:B14794, REGEXMATCH(CID!D13264:D14794, TEXTJOIN(""|"", TRUE, SPLIT(A13264, "";"")))))"),"#N/A")</f>
        <v>#N/A</v>
      </c>
    </row>
    <row r="13265">
      <c r="A13265" s="12" t="str">
        <f>IFERROR(__xludf.DUMMYFUNCTION("TEXTJOIN("";"", TRUE, FILTER(CID!$B$2:$B$14794, CID!B13265=CID!$D$2:$D$14794))"),"#N/A")</f>
        <v>#N/A</v>
      </c>
      <c r="B13265" s="12" t="str">
        <f>IFERROR(__xludf.DUMMYFUNCTION("TEXTJOIN(""; "", TRUE, FILTER(CID!B13265:B14794, REGEXMATCH(CID!D13265:D14794, TEXTJOIN(""|"", TRUE, SPLIT(A13265, "";"")))))"),"#N/A")</f>
        <v>#N/A</v>
      </c>
    </row>
    <row r="13266">
      <c r="A13266" s="12" t="str">
        <f>IFERROR(__xludf.DUMMYFUNCTION("TEXTJOIN("";"", TRUE, FILTER(CID!$B$2:$B$14794, CID!B13266=CID!$D$2:$D$14794))"),"#N/A")</f>
        <v>#N/A</v>
      </c>
      <c r="B13266" s="12" t="str">
        <f>IFERROR(__xludf.DUMMYFUNCTION("TEXTJOIN(""; "", TRUE, FILTER(CID!B13266:B14794, REGEXMATCH(CID!D13266:D14794, TEXTJOIN(""|"", TRUE, SPLIT(A13266, "";"")))))"),"#N/A")</f>
        <v>#N/A</v>
      </c>
    </row>
    <row r="13267">
      <c r="A13267" s="12" t="str">
        <f>IFERROR(__xludf.DUMMYFUNCTION("TEXTJOIN("";"", TRUE, FILTER(CID!$B$2:$B$14794, CID!B13267=CID!$D$2:$D$14794))"),"#N/A")</f>
        <v>#N/A</v>
      </c>
      <c r="B13267" s="12" t="str">
        <f>IFERROR(__xludf.DUMMYFUNCTION("TEXTJOIN(""; "", TRUE, FILTER(CID!B13267:B14794, REGEXMATCH(CID!D13267:D14794, TEXTJOIN(""|"", TRUE, SPLIT(A13267, "";"")))))"),"#N/A")</f>
        <v>#N/A</v>
      </c>
    </row>
    <row r="13268">
      <c r="A13268" s="12" t="str">
        <f>IFERROR(__xludf.DUMMYFUNCTION("TEXTJOIN("";"", TRUE, FILTER(CID!$B$2:$B$14794, CID!B13268=CID!$D$2:$D$14794))"),"#N/A")</f>
        <v>#N/A</v>
      </c>
      <c r="B13268" s="12" t="str">
        <f>IFERROR(__xludf.DUMMYFUNCTION("TEXTJOIN(""; "", TRUE, FILTER(CID!B13268:B14794, REGEXMATCH(CID!D13268:D14794, TEXTJOIN(""|"", TRUE, SPLIT(A13268, "";"")))))"),"#N/A")</f>
        <v>#N/A</v>
      </c>
    </row>
    <row r="13269">
      <c r="A13269" s="12" t="str">
        <f>IFERROR(__xludf.DUMMYFUNCTION("TEXTJOIN("";"", TRUE, FILTER(CID!$B$2:$B$14794, CID!B13269=CID!$D$2:$D$14794))"),"#N/A")</f>
        <v>#N/A</v>
      </c>
      <c r="B13269" s="12" t="str">
        <f>IFERROR(__xludf.DUMMYFUNCTION("TEXTJOIN(""; "", TRUE, FILTER(CID!B13269:B14794, REGEXMATCH(CID!D13269:D14794, TEXTJOIN(""|"", TRUE, SPLIT(A13269, "";"")))))"),"#N/A")</f>
        <v>#N/A</v>
      </c>
    </row>
    <row r="13270">
      <c r="A13270" s="12" t="str">
        <f>IFERROR(__xludf.DUMMYFUNCTION("TEXTJOIN("";"", TRUE, FILTER(CID!$B$2:$B$14794, CID!B13270=CID!$D$2:$D$14794))"),"#N/A")</f>
        <v>#N/A</v>
      </c>
      <c r="B13270" s="12" t="str">
        <f>IFERROR(__xludf.DUMMYFUNCTION("TEXTJOIN(""; "", TRUE, FILTER(CID!B13270:B14794, REGEXMATCH(CID!D13270:D14794, TEXTJOIN(""|"", TRUE, SPLIT(A13270, "";"")))))"),"#N/A")</f>
        <v>#N/A</v>
      </c>
    </row>
    <row r="13271">
      <c r="A13271" s="12" t="str">
        <f>IFERROR(__xludf.DUMMYFUNCTION("TEXTJOIN("";"", TRUE, FILTER(CID!$B$2:$B$14794, CID!B13271=CID!$D$2:$D$14794))"),"#N/A")</f>
        <v>#N/A</v>
      </c>
      <c r="B13271" s="12" t="str">
        <f>IFERROR(__xludf.DUMMYFUNCTION("TEXTJOIN(""; "", TRUE, FILTER(CID!B13271:B14794, REGEXMATCH(CID!D13271:D14794, TEXTJOIN(""|"", TRUE, SPLIT(A13271, "";"")))))"),"#N/A")</f>
        <v>#N/A</v>
      </c>
    </row>
    <row r="13272">
      <c r="A13272" s="12" t="str">
        <f>IFERROR(__xludf.DUMMYFUNCTION("TEXTJOIN("";"", TRUE, FILTER(CID!$B$2:$B$14794, CID!B13272=CID!$D$2:$D$14794))"),"#N/A")</f>
        <v>#N/A</v>
      </c>
      <c r="B13272" s="12" t="str">
        <f>IFERROR(__xludf.DUMMYFUNCTION("TEXTJOIN(""; "", TRUE, FILTER(CID!B13272:B14794, REGEXMATCH(CID!D13272:D14794, TEXTJOIN(""|"", TRUE, SPLIT(A13272, "";"")))))"),"#N/A")</f>
        <v>#N/A</v>
      </c>
    </row>
    <row r="13273">
      <c r="A13273" s="12" t="str">
        <f>IFERROR(__xludf.DUMMYFUNCTION("TEXTJOIN("";"", TRUE, FILTER(CID!$B$2:$B$14794, CID!B13273=CID!$D$2:$D$14794))"),"#N/A")</f>
        <v>#N/A</v>
      </c>
      <c r="B13273" s="12" t="str">
        <f>IFERROR(__xludf.DUMMYFUNCTION("TEXTJOIN(""; "", TRUE, FILTER(CID!B13273:B14794, REGEXMATCH(CID!D13273:D14794, TEXTJOIN(""|"", TRUE, SPLIT(A13273, "";"")))))"),"#N/A")</f>
        <v>#N/A</v>
      </c>
    </row>
    <row r="13274">
      <c r="A13274" s="12" t="str">
        <f>IFERROR(__xludf.DUMMYFUNCTION("TEXTJOIN("";"", TRUE, FILTER(CID!$B$2:$B$14794, CID!B13274=CID!$D$2:$D$14794))"),"#N/A")</f>
        <v>#N/A</v>
      </c>
      <c r="B13274" s="12" t="str">
        <f>IFERROR(__xludf.DUMMYFUNCTION("TEXTJOIN(""; "", TRUE, FILTER(CID!B13274:B14794, REGEXMATCH(CID!D13274:D14794, TEXTJOIN(""|"", TRUE, SPLIT(A13274, "";"")))))"),"#N/A")</f>
        <v>#N/A</v>
      </c>
    </row>
    <row r="13275">
      <c r="A13275" s="12" t="str">
        <f>IFERROR(__xludf.DUMMYFUNCTION("TEXTJOIN("";"", TRUE, FILTER(CID!$B$2:$B$14794, CID!B13275=CID!$D$2:$D$14794))"),"#N/A")</f>
        <v>#N/A</v>
      </c>
      <c r="B13275" s="12" t="str">
        <f>IFERROR(__xludf.DUMMYFUNCTION("TEXTJOIN(""; "", TRUE, FILTER(CID!B13275:B14794, REGEXMATCH(CID!D13275:D14794, TEXTJOIN(""|"", TRUE, SPLIT(A13275, "";"")))))"),"#N/A")</f>
        <v>#N/A</v>
      </c>
    </row>
    <row r="13276">
      <c r="A13276" s="12" t="str">
        <f>IFERROR(__xludf.DUMMYFUNCTION("TEXTJOIN("";"", TRUE, FILTER(CID!$B$2:$B$14794, CID!B13276=CID!$D$2:$D$14794))"),"#N/A")</f>
        <v>#N/A</v>
      </c>
      <c r="B13276" s="12" t="str">
        <f>IFERROR(__xludf.DUMMYFUNCTION("TEXTJOIN(""; "", TRUE, FILTER(CID!B13276:B14794, REGEXMATCH(CID!D13276:D14794, TEXTJOIN(""|"", TRUE, SPLIT(A13276, "";"")))))"),"#N/A")</f>
        <v>#N/A</v>
      </c>
    </row>
    <row r="13277">
      <c r="A13277" s="12" t="str">
        <f>IFERROR(__xludf.DUMMYFUNCTION("TEXTJOIN("";"", TRUE, FILTER(CID!$B$2:$B$14794, CID!B13277=CID!$D$2:$D$14794))"),"#N/A")</f>
        <v>#N/A</v>
      </c>
      <c r="B13277" s="12" t="str">
        <f>IFERROR(__xludf.DUMMYFUNCTION("TEXTJOIN(""; "", TRUE, FILTER(CID!B13277:B14794, REGEXMATCH(CID!D13277:D14794, TEXTJOIN(""|"", TRUE, SPLIT(A13277, "";"")))))"),"#N/A")</f>
        <v>#N/A</v>
      </c>
    </row>
    <row r="13278">
      <c r="A13278" s="12" t="str">
        <f>IFERROR(__xludf.DUMMYFUNCTION("TEXTJOIN("";"", TRUE, FILTER(CID!$B$2:$B$14794, CID!B13278=CID!$D$2:$D$14794))"),"#N/A")</f>
        <v>#N/A</v>
      </c>
      <c r="B13278" s="12" t="str">
        <f>IFERROR(__xludf.DUMMYFUNCTION("TEXTJOIN(""; "", TRUE, FILTER(CID!B13278:B14794, REGEXMATCH(CID!D13278:D14794, TEXTJOIN(""|"", TRUE, SPLIT(A13278, "";"")))))"),"#N/A")</f>
        <v>#N/A</v>
      </c>
    </row>
    <row r="13279">
      <c r="A13279" s="12" t="str">
        <f>IFERROR(__xludf.DUMMYFUNCTION("TEXTJOIN("";"", TRUE, FILTER(CID!$B$2:$B$14794, CID!B13279=CID!$D$2:$D$14794))"),"#N/A")</f>
        <v>#N/A</v>
      </c>
      <c r="B13279" s="12" t="str">
        <f>IFERROR(__xludf.DUMMYFUNCTION("TEXTJOIN(""; "", TRUE, FILTER(CID!B13279:B14794, REGEXMATCH(CID!D13279:D14794, TEXTJOIN(""|"", TRUE, SPLIT(A13279, "";"")))))"),"#N/A")</f>
        <v>#N/A</v>
      </c>
    </row>
    <row r="13280">
      <c r="A13280" s="12" t="str">
        <f>IFERROR(__xludf.DUMMYFUNCTION("TEXTJOIN("";"", TRUE, FILTER(CID!$B$2:$B$14794, CID!B13280=CID!$D$2:$D$14794))"),"#N/A")</f>
        <v>#N/A</v>
      </c>
      <c r="B13280" s="12" t="str">
        <f>IFERROR(__xludf.DUMMYFUNCTION("TEXTJOIN(""; "", TRUE, FILTER(CID!B13280:B14794, REGEXMATCH(CID!D13280:D14794, TEXTJOIN(""|"", TRUE, SPLIT(A13280, "";"")))))"),"#N/A")</f>
        <v>#N/A</v>
      </c>
    </row>
    <row r="13281">
      <c r="A13281" s="12" t="str">
        <f>IFERROR(__xludf.DUMMYFUNCTION("TEXTJOIN("";"", TRUE, FILTER(CID!$B$2:$B$14794, CID!B13281=CID!$D$2:$D$14794))"),"#N/A")</f>
        <v>#N/A</v>
      </c>
      <c r="B13281" s="12" t="str">
        <f>IFERROR(__xludf.DUMMYFUNCTION("TEXTJOIN(""; "", TRUE, FILTER(CID!B13281:B14794, REGEXMATCH(CID!D13281:D14794, TEXTJOIN(""|"", TRUE, SPLIT(A13281, "";"")))))"),"#N/A")</f>
        <v>#N/A</v>
      </c>
    </row>
    <row r="13282">
      <c r="A13282" s="12" t="str">
        <f>IFERROR(__xludf.DUMMYFUNCTION("TEXTJOIN("";"", TRUE, FILTER(CID!$B$2:$B$14794, CID!B13282=CID!$D$2:$D$14794))"),"#N/A")</f>
        <v>#N/A</v>
      </c>
      <c r="B13282" s="12" t="str">
        <f>IFERROR(__xludf.DUMMYFUNCTION("TEXTJOIN(""; "", TRUE, FILTER(CID!B13282:B14794, REGEXMATCH(CID!D13282:D14794, TEXTJOIN(""|"", TRUE, SPLIT(A13282, "";"")))))"),"#N/A")</f>
        <v>#N/A</v>
      </c>
    </row>
    <row r="13283">
      <c r="A13283" s="12" t="str">
        <f>IFERROR(__xludf.DUMMYFUNCTION("TEXTJOIN("";"", TRUE, FILTER(CID!$B$2:$B$14794, CID!B13283=CID!$D$2:$D$14794))"),"#N/A")</f>
        <v>#N/A</v>
      </c>
      <c r="B13283" s="12" t="str">
        <f>IFERROR(__xludf.DUMMYFUNCTION("TEXTJOIN(""; "", TRUE, FILTER(CID!B13283:B14794, REGEXMATCH(CID!D13283:D14794, TEXTJOIN(""|"", TRUE, SPLIT(A13283, "";"")))))"),"#N/A")</f>
        <v>#N/A</v>
      </c>
    </row>
    <row r="13284">
      <c r="A13284" s="12" t="str">
        <f>IFERROR(__xludf.DUMMYFUNCTION("TEXTJOIN("";"", TRUE, FILTER(CID!$B$2:$B$14794, CID!B13284=CID!$D$2:$D$14794))"),"#N/A")</f>
        <v>#N/A</v>
      </c>
      <c r="B13284" s="12" t="str">
        <f>IFERROR(__xludf.DUMMYFUNCTION("TEXTJOIN(""; "", TRUE, FILTER(CID!B13284:B14794, REGEXMATCH(CID!D13284:D14794, TEXTJOIN(""|"", TRUE, SPLIT(A13284, "";"")))))"),"#N/A")</f>
        <v>#N/A</v>
      </c>
    </row>
    <row r="13285">
      <c r="A13285" s="12" t="str">
        <f>IFERROR(__xludf.DUMMYFUNCTION("TEXTJOIN("";"", TRUE, FILTER(CID!$B$2:$B$14794, CID!B13285=CID!$D$2:$D$14794))"),"#N/A")</f>
        <v>#N/A</v>
      </c>
      <c r="B13285" s="12" t="str">
        <f>IFERROR(__xludf.DUMMYFUNCTION("TEXTJOIN(""; "", TRUE, FILTER(CID!B13285:B14794, REGEXMATCH(CID!D13285:D14794, TEXTJOIN(""|"", TRUE, SPLIT(A13285, "";"")))))"),"#N/A")</f>
        <v>#N/A</v>
      </c>
    </row>
    <row r="13286">
      <c r="A13286" s="12" t="str">
        <f>IFERROR(__xludf.DUMMYFUNCTION("TEXTJOIN("";"", TRUE, FILTER(CID!$B$2:$B$14794, CID!B13286=CID!$D$2:$D$14794))"),"#N/A")</f>
        <v>#N/A</v>
      </c>
      <c r="B13286" s="12" t="str">
        <f>IFERROR(__xludf.DUMMYFUNCTION("TEXTJOIN(""; "", TRUE, FILTER(CID!B13286:B14794, REGEXMATCH(CID!D13286:D14794, TEXTJOIN(""|"", TRUE, SPLIT(A13286, "";"")))))"),"#N/A")</f>
        <v>#N/A</v>
      </c>
    </row>
    <row r="13287">
      <c r="A13287" s="12" t="str">
        <f>IFERROR(__xludf.DUMMYFUNCTION("TEXTJOIN("";"", TRUE, FILTER(CID!$B$2:$B$14794, CID!B13287=CID!$D$2:$D$14794))"),"#N/A")</f>
        <v>#N/A</v>
      </c>
      <c r="B13287" s="12" t="str">
        <f>IFERROR(__xludf.DUMMYFUNCTION("TEXTJOIN(""; "", TRUE, FILTER(CID!B13287:B14794, REGEXMATCH(CID!D13287:D14794, TEXTJOIN(""|"", TRUE, SPLIT(A13287, "";"")))))"),"#N/A")</f>
        <v>#N/A</v>
      </c>
    </row>
    <row r="13288">
      <c r="A13288" s="12" t="str">
        <f>IFERROR(__xludf.DUMMYFUNCTION("TEXTJOIN("";"", TRUE, FILTER(CID!$B$2:$B$14794, CID!B13288=CID!$D$2:$D$14794))"),"#N/A")</f>
        <v>#N/A</v>
      </c>
      <c r="B13288" s="12" t="str">
        <f>IFERROR(__xludf.DUMMYFUNCTION("TEXTJOIN(""; "", TRUE, FILTER(CID!B13288:B14794, REGEXMATCH(CID!D13288:D14794, TEXTJOIN(""|"", TRUE, SPLIT(A13288, "";"")))))"),"#N/A")</f>
        <v>#N/A</v>
      </c>
    </row>
    <row r="13289">
      <c r="A13289" s="12" t="str">
        <f>IFERROR(__xludf.DUMMYFUNCTION("TEXTJOIN("";"", TRUE, FILTER(CID!$B$2:$B$14794, CID!B13289=CID!$D$2:$D$14794))"),"#N/A")</f>
        <v>#N/A</v>
      </c>
      <c r="B13289" s="12" t="str">
        <f>IFERROR(__xludf.DUMMYFUNCTION("TEXTJOIN(""; "", TRUE, FILTER(CID!B13289:B14794, REGEXMATCH(CID!D13289:D14794, TEXTJOIN(""|"", TRUE, SPLIT(A13289, "";"")))))"),"#N/A")</f>
        <v>#N/A</v>
      </c>
    </row>
    <row r="13290">
      <c r="A13290" s="12" t="str">
        <f>IFERROR(__xludf.DUMMYFUNCTION("TEXTJOIN("";"", TRUE, FILTER(CID!$B$2:$B$14794, CID!B13290=CID!$D$2:$D$14794))"),"#N/A")</f>
        <v>#N/A</v>
      </c>
      <c r="B13290" s="12" t="str">
        <f>IFERROR(__xludf.DUMMYFUNCTION("TEXTJOIN(""; "", TRUE, FILTER(CID!B13290:B14794, REGEXMATCH(CID!D13290:D14794, TEXTJOIN(""|"", TRUE, SPLIT(A13290, "";"")))))"),"#N/A")</f>
        <v>#N/A</v>
      </c>
    </row>
    <row r="13291">
      <c r="A13291" s="12" t="str">
        <f>IFERROR(__xludf.DUMMYFUNCTION("TEXTJOIN("";"", TRUE, FILTER(CID!$B$2:$B$14794, CID!B13291=CID!$D$2:$D$14794))"),"#N/A")</f>
        <v>#N/A</v>
      </c>
      <c r="B13291" s="12" t="str">
        <f>IFERROR(__xludf.DUMMYFUNCTION("TEXTJOIN(""; "", TRUE, FILTER(CID!B13291:B14794, REGEXMATCH(CID!D13291:D14794, TEXTJOIN(""|"", TRUE, SPLIT(A13291, "";"")))))"),"#N/A")</f>
        <v>#N/A</v>
      </c>
    </row>
    <row r="13292">
      <c r="A13292" s="12" t="str">
        <f>IFERROR(__xludf.DUMMYFUNCTION("TEXTJOIN("";"", TRUE, FILTER(CID!$B$2:$B$14794, CID!B13292=CID!$D$2:$D$14794))"),"#N/A")</f>
        <v>#N/A</v>
      </c>
      <c r="B13292" s="12" t="str">
        <f>IFERROR(__xludf.DUMMYFUNCTION("TEXTJOIN(""; "", TRUE, FILTER(CID!B13292:B14794, REGEXMATCH(CID!D13292:D14794, TEXTJOIN(""|"", TRUE, SPLIT(A13292, "";"")))))"),"#N/A")</f>
        <v>#N/A</v>
      </c>
    </row>
    <row r="13293">
      <c r="A13293" s="12" t="str">
        <f>IFERROR(__xludf.DUMMYFUNCTION("TEXTJOIN("";"", TRUE, FILTER(CID!$B$2:$B$14794, CID!B13293=CID!$D$2:$D$14794))"),"#N/A")</f>
        <v>#N/A</v>
      </c>
      <c r="B13293" s="12" t="str">
        <f>IFERROR(__xludf.DUMMYFUNCTION("TEXTJOIN(""; "", TRUE, FILTER(CID!B13293:B14794, REGEXMATCH(CID!D13293:D14794, TEXTJOIN(""|"", TRUE, SPLIT(A13293, "";"")))))"),"#N/A")</f>
        <v>#N/A</v>
      </c>
    </row>
    <row r="13294">
      <c r="A13294" s="12" t="str">
        <f>IFERROR(__xludf.DUMMYFUNCTION("TEXTJOIN("";"", TRUE, FILTER(CID!$B$2:$B$14794, CID!B13294=CID!$D$2:$D$14794))"),"#N/A")</f>
        <v>#N/A</v>
      </c>
      <c r="B13294" s="12" t="str">
        <f>IFERROR(__xludf.DUMMYFUNCTION("TEXTJOIN(""; "", TRUE, FILTER(CID!B13294:B14794, REGEXMATCH(CID!D13294:D14794, TEXTJOIN(""|"", TRUE, SPLIT(A13294, "";"")))))"),"#N/A")</f>
        <v>#N/A</v>
      </c>
    </row>
    <row r="13295">
      <c r="A13295" s="12" t="str">
        <f>IFERROR(__xludf.DUMMYFUNCTION("TEXTJOIN("";"", TRUE, FILTER(CID!$B$2:$B$14794, CID!B13295=CID!$D$2:$D$14794))"),"#N/A")</f>
        <v>#N/A</v>
      </c>
      <c r="B13295" s="12" t="str">
        <f>IFERROR(__xludf.DUMMYFUNCTION("TEXTJOIN(""; "", TRUE, FILTER(CID!B13295:B14794, REGEXMATCH(CID!D13295:D14794, TEXTJOIN(""|"", TRUE, SPLIT(A13295, "";"")))))"),"#N/A")</f>
        <v>#N/A</v>
      </c>
    </row>
    <row r="13296">
      <c r="A13296" s="12" t="str">
        <f>IFERROR(__xludf.DUMMYFUNCTION("TEXTJOIN("";"", TRUE, FILTER(CID!$B$2:$B$14794, CID!B13296=CID!$D$2:$D$14794))"),"#N/A")</f>
        <v>#N/A</v>
      </c>
      <c r="B13296" s="12" t="str">
        <f>IFERROR(__xludf.DUMMYFUNCTION("TEXTJOIN(""; "", TRUE, FILTER(CID!B13296:B14794, REGEXMATCH(CID!D13296:D14794, TEXTJOIN(""|"", TRUE, SPLIT(A13296, "";"")))))"),"#N/A")</f>
        <v>#N/A</v>
      </c>
    </row>
    <row r="13297">
      <c r="A13297" s="12" t="str">
        <f>IFERROR(__xludf.DUMMYFUNCTION("TEXTJOIN("";"", TRUE, FILTER(CID!$B$2:$B$14794, CID!B13297=CID!$D$2:$D$14794))"),"#N/A")</f>
        <v>#N/A</v>
      </c>
      <c r="B13297" s="12" t="str">
        <f>IFERROR(__xludf.DUMMYFUNCTION("TEXTJOIN(""; "", TRUE, FILTER(CID!B13297:B14794, REGEXMATCH(CID!D13297:D14794, TEXTJOIN(""|"", TRUE, SPLIT(A13297, "";"")))))"),"#N/A")</f>
        <v>#N/A</v>
      </c>
    </row>
    <row r="13298">
      <c r="A13298" s="12" t="str">
        <f>IFERROR(__xludf.DUMMYFUNCTION("TEXTJOIN("";"", TRUE, FILTER(CID!$B$2:$B$14794, CID!B13298=CID!$D$2:$D$14794))"),"#N/A")</f>
        <v>#N/A</v>
      </c>
      <c r="B13298" s="12" t="str">
        <f>IFERROR(__xludf.DUMMYFUNCTION("TEXTJOIN(""; "", TRUE, FILTER(CID!B13298:B14794, REGEXMATCH(CID!D13298:D14794, TEXTJOIN(""|"", TRUE, SPLIT(A13298, "";"")))))"),"#N/A")</f>
        <v>#N/A</v>
      </c>
    </row>
    <row r="13299">
      <c r="A13299" s="12" t="str">
        <f>IFERROR(__xludf.DUMMYFUNCTION("TEXTJOIN("";"", TRUE, FILTER(CID!$B$2:$B$14794, CID!B13299=CID!$D$2:$D$14794))"),"#N/A")</f>
        <v>#N/A</v>
      </c>
      <c r="B13299" s="12" t="str">
        <f>IFERROR(__xludf.DUMMYFUNCTION("TEXTJOIN(""; "", TRUE, FILTER(CID!B13299:B14794, REGEXMATCH(CID!D13299:D14794, TEXTJOIN(""|"", TRUE, SPLIT(A13299, "";"")))))"),"#N/A")</f>
        <v>#N/A</v>
      </c>
    </row>
    <row r="13300">
      <c r="A13300" s="12" t="str">
        <f>IFERROR(__xludf.DUMMYFUNCTION("TEXTJOIN("";"", TRUE, FILTER(CID!$B$2:$B$14794, CID!B13300=CID!$D$2:$D$14794))"),"#N/A")</f>
        <v>#N/A</v>
      </c>
      <c r="B13300" s="12" t="str">
        <f>IFERROR(__xludf.DUMMYFUNCTION("TEXTJOIN(""; "", TRUE, FILTER(CID!B13300:B14794, REGEXMATCH(CID!D13300:D14794, TEXTJOIN(""|"", TRUE, SPLIT(A13300, "";"")))))"),"#N/A")</f>
        <v>#N/A</v>
      </c>
    </row>
    <row r="13301">
      <c r="A13301" s="12" t="str">
        <f>IFERROR(__xludf.DUMMYFUNCTION("TEXTJOIN("";"", TRUE, FILTER(CID!$B$2:$B$14794, CID!B13301=CID!$D$2:$D$14794))"),"#N/A")</f>
        <v>#N/A</v>
      </c>
      <c r="B13301" s="12" t="str">
        <f>IFERROR(__xludf.DUMMYFUNCTION("TEXTJOIN(""; "", TRUE, FILTER(CID!B13301:B14794, REGEXMATCH(CID!D13301:D14794, TEXTJOIN(""|"", TRUE, SPLIT(A13301, "";"")))))"),"#N/A")</f>
        <v>#N/A</v>
      </c>
    </row>
    <row r="13302">
      <c r="A13302" s="12" t="str">
        <f>IFERROR(__xludf.DUMMYFUNCTION("TEXTJOIN("";"", TRUE, FILTER(CID!$B$2:$B$14794, CID!B13302=CID!$D$2:$D$14794))"),"#N/A")</f>
        <v>#N/A</v>
      </c>
      <c r="B13302" s="12" t="str">
        <f>IFERROR(__xludf.DUMMYFUNCTION("TEXTJOIN(""; "", TRUE, FILTER(CID!B13302:B14794, REGEXMATCH(CID!D13302:D14794, TEXTJOIN(""|"", TRUE, SPLIT(A13302, "";"")))))"),"#N/A")</f>
        <v>#N/A</v>
      </c>
    </row>
    <row r="13303">
      <c r="A13303" s="12" t="str">
        <f>IFERROR(__xludf.DUMMYFUNCTION("TEXTJOIN("";"", TRUE, FILTER(CID!$B$2:$B$14794, CID!B13303=CID!$D$2:$D$14794))"),"#N/A")</f>
        <v>#N/A</v>
      </c>
      <c r="B13303" s="12" t="str">
        <f>IFERROR(__xludf.DUMMYFUNCTION("TEXTJOIN(""; "", TRUE, FILTER(CID!B13303:B14794, REGEXMATCH(CID!D13303:D14794, TEXTJOIN(""|"", TRUE, SPLIT(A13303, "";"")))))"),"#N/A")</f>
        <v>#N/A</v>
      </c>
    </row>
    <row r="13304">
      <c r="A13304" s="12" t="str">
        <f>IFERROR(__xludf.DUMMYFUNCTION("TEXTJOIN("";"", TRUE, FILTER(CID!$B$2:$B$14794, CID!B13304=CID!$D$2:$D$14794))"),"#N/A")</f>
        <v>#N/A</v>
      </c>
      <c r="B13304" s="12" t="str">
        <f>IFERROR(__xludf.DUMMYFUNCTION("TEXTJOIN(""; "", TRUE, FILTER(CID!B13304:B14794, REGEXMATCH(CID!D13304:D14794, TEXTJOIN(""|"", TRUE, SPLIT(A13304, "";"")))))"),"#N/A")</f>
        <v>#N/A</v>
      </c>
    </row>
    <row r="13305">
      <c r="A13305" s="12" t="str">
        <f>IFERROR(__xludf.DUMMYFUNCTION("TEXTJOIN("";"", TRUE, FILTER(CID!$B$2:$B$14794, CID!B13305=CID!$D$2:$D$14794))"),"#N/A")</f>
        <v>#N/A</v>
      </c>
      <c r="B13305" s="12" t="str">
        <f>IFERROR(__xludf.DUMMYFUNCTION("TEXTJOIN(""; "", TRUE, FILTER(CID!B13305:B14794, REGEXMATCH(CID!D13305:D14794, TEXTJOIN(""|"", TRUE, SPLIT(A13305, "";"")))))"),"#N/A")</f>
        <v>#N/A</v>
      </c>
    </row>
    <row r="13306">
      <c r="A13306" s="12" t="str">
        <f>IFERROR(__xludf.DUMMYFUNCTION("TEXTJOIN("";"", TRUE, FILTER(CID!$B$2:$B$14794, CID!B13306=CID!$D$2:$D$14794))"),"#N/A")</f>
        <v>#N/A</v>
      </c>
      <c r="B13306" s="12" t="str">
        <f>IFERROR(__xludf.DUMMYFUNCTION("TEXTJOIN(""; "", TRUE, FILTER(CID!B13306:B14794, REGEXMATCH(CID!D13306:D14794, TEXTJOIN(""|"", TRUE, SPLIT(A13306, "";"")))))"),"#N/A")</f>
        <v>#N/A</v>
      </c>
    </row>
    <row r="13307">
      <c r="A13307" s="12" t="str">
        <f>IFERROR(__xludf.DUMMYFUNCTION("TEXTJOIN("";"", TRUE, FILTER(CID!$B$2:$B$14794, CID!B13307=CID!$D$2:$D$14794))"),"#N/A")</f>
        <v>#N/A</v>
      </c>
      <c r="B13307" s="12" t="str">
        <f>IFERROR(__xludf.DUMMYFUNCTION("TEXTJOIN(""; "", TRUE, FILTER(CID!B13307:B14794, REGEXMATCH(CID!D13307:D14794, TEXTJOIN(""|"", TRUE, SPLIT(A13307, "";"")))))"),"#N/A")</f>
        <v>#N/A</v>
      </c>
    </row>
    <row r="13308">
      <c r="A13308" s="12" t="str">
        <f>IFERROR(__xludf.DUMMYFUNCTION("TEXTJOIN("";"", TRUE, FILTER(CID!$B$2:$B$14794, CID!B13308=CID!$D$2:$D$14794))"),"#N/A")</f>
        <v>#N/A</v>
      </c>
      <c r="B13308" s="12" t="str">
        <f>IFERROR(__xludf.DUMMYFUNCTION("TEXTJOIN(""; "", TRUE, FILTER(CID!B13308:B14794, REGEXMATCH(CID!D13308:D14794, TEXTJOIN(""|"", TRUE, SPLIT(A13308, "";"")))))"),"#N/A")</f>
        <v>#N/A</v>
      </c>
    </row>
    <row r="13309">
      <c r="A13309" s="12" t="str">
        <f>IFERROR(__xludf.DUMMYFUNCTION("TEXTJOIN("";"", TRUE, FILTER(CID!$B$2:$B$14794, CID!B13309=CID!$D$2:$D$14794))"),"#N/A")</f>
        <v>#N/A</v>
      </c>
      <c r="B13309" s="12" t="str">
        <f>IFERROR(__xludf.DUMMYFUNCTION("TEXTJOIN(""; "", TRUE, FILTER(CID!B13309:B14794, REGEXMATCH(CID!D13309:D14794, TEXTJOIN(""|"", TRUE, SPLIT(A13309, "";"")))))"),"#N/A")</f>
        <v>#N/A</v>
      </c>
    </row>
    <row r="13310">
      <c r="A13310" s="12" t="str">
        <f>IFERROR(__xludf.DUMMYFUNCTION("TEXTJOIN("";"", TRUE, FILTER(CID!$B$2:$B$14794, CID!B13310=CID!$D$2:$D$14794))"),"#N/A")</f>
        <v>#N/A</v>
      </c>
      <c r="B13310" s="12" t="str">
        <f>IFERROR(__xludf.DUMMYFUNCTION("TEXTJOIN(""; "", TRUE, FILTER(CID!B13310:B14794, REGEXMATCH(CID!D13310:D14794, TEXTJOIN(""|"", TRUE, SPLIT(A13310, "";"")))))"),"#N/A")</f>
        <v>#N/A</v>
      </c>
    </row>
    <row r="13311">
      <c r="A13311" s="12" t="str">
        <f>IFERROR(__xludf.DUMMYFUNCTION("TEXTJOIN("";"", TRUE, FILTER(CID!$B$2:$B$14794, CID!B13311=CID!$D$2:$D$14794))"),"#N/A")</f>
        <v>#N/A</v>
      </c>
      <c r="B13311" s="12" t="str">
        <f>IFERROR(__xludf.DUMMYFUNCTION("TEXTJOIN(""; "", TRUE, FILTER(CID!B13311:B14794, REGEXMATCH(CID!D13311:D14794, TEXTJOIN(""|"", TRUE, SPLIT(A13311, "";"")))))"),"#N/A")</f>
        <v>#N/A</v>
      </c>
    </row>
    <row r="13312">
      <c r="A13312" s="12" t="str">
        <f>IFERROR(__xludf.DUMMYFUNCTION("TEXTJOIN("";"", TRUE, FILTER(CID!$B$2:$B$14794, CID!B13312=CID!$D$2:$D$14794))"),"#N/A")</f>
        <v>#N/A</v>
      </c>
      <c r="B13312" s="12" t="str">
        <f>IFERROR(__xludf.DUMMYFUNCTION("TEXTJOIN(""; "", TRUE, FILTER(CID!B13312:B14794, REGEXMATCH(CID!D13312:D14794, TEXTJOIN(""|"", TRUE, SPLIT(A13312, "";"")))))"),"#N/A")</f>
        <v>#N/A</v>
      </c>
    </row>
    <row r="13313">
      <c r="A13313" s="12" t="str">
        <f>IFERROR(__xludf.DUMMYFUNCTION("TEXTJOIN("";"", TRUE, FILTER(CID!$B$2:$B$14794, CID!B13313=CID!$D$2:$D$14794))"),"#N/A")</f>
        <v>#N/A</v>
      </c>
      <c r="B13313" s="12" t="str">
        <f>IFERROR(__xludf.DUMMYFUNCTION("TEXTJOIN(""; "", TRUE, FILTER(CID!B13313:B14794, REGEXMATCH(CID!D13313:D14794, TEXTJOIN(""|"", TRUE, SPLIT(A13313, "";"")))))"),"#N/A")</f>
        <v>#N/A</v>
      </c>
    </row>
    <row r="13314">
      <c r="A13314" s="12" t="str">
        <f>IFERROR(__xludf.DUMMYFUNCTION("TEXTJOIN("";"", TRUE, FILTER(CID!$B$2:$B$14794, CID!B13314=CID!$D$2:$D$14794))"),"#N/A")</f>
        <v>#N/A</v>
      </c>
      <c r="B13314" s="12" t="str">
        <f>IFERROR(__xludf.DUMMYFUNCTION("TEXTJOIN(""; "", TRUE, FILTER(CID!B13314:B14794, REGEXMATCH(CID!D13314:D14794, TEXTJOIN(""|"", TRUE, SPLIT(A13314, "";"")))))"),"#N/A")</f>
        <v>#N/A</v>
      </c>
    </row>
    <row r="13315">
      <c r="A13315" s="12" t="str">
        <f>IFERROR(__xludf.DUMMYFUNCTION("TEXTJOIN("";"", TRUE, FILTER(CID!$B$2:$B$14794, CID!B13315=CID!$D$2:$D$14794))"),"#N/A")</f>
        <v>#N/A</v>
      </c>
      <c r="B13315" s="12" t="str">
        <f>IFERROR(__xludf.DUMMYFUNCTION("TEXTJOIN(""; "", TRUE, FILTER(CID!B13315:B14794, REGEXMATCH(CID!D13315:D14794, TEXTJOIN(""|"", TRUE, SPLIT(A13315, "";"")))))"),"#N/A")</f>
        <v>#N/A</v>
      </c>
    </row>
    <row r="13316">
      <c r="A13316" s="12" t="str">
        <f>IFERROR(__xludf.DUMMYFUNCTION("TEXTJOIN("";"", TRUE, FILTER(CID!$B$2:$B$14794, CID!B13316=CID!$D$2:$D$14794))"),"#N/A")</f>
        <v>#N/A</v>
      </c>
      <c r="B13316" s="12" t="str">
        <f>IFERROR(__xludf.DUMMYFUNCTION("TEXTJOIN(""; "", TRUE, FILTER(CID!B13316:B14794, REGEXMATCH(CID!D13316:D14794, TEXTJOIN(""|"", TRUE, SPLIT(A13316, "";"")))))"),"#N/A")</f>
        <v>#N/A</v>
      </c>
    </row>
    <row r="13317">
      <c r="A13317" s="12" t="str">
        <f>IFERROR(__xludf.DUMMYFUNCTION("TEXTJOIN("";"", TRUE, FILTER(CID!$B$2:$B$14794, CID!B13317=CID!$D$2:$D$14794))"),"#N/A")</f>
        <v>#N/A</v>
      </c>
      <c r="B13317" s="12" t="str">
        <f>IFERROR(__xludf.DUMMYFUNCTION("TEXTJOIN(""; "", TRUE, FILTER(CID!B13317:B14794, REGEXMATCH(CID!D13317:D14794, TEXTJOIN(""|"", TRUE, SPLIT(A13317, "";"")))))"),"#N/A")</f>
        <v>#N/A</v>
      </c>
    </row>
    <row r="13318">
      <c r="A13318" s="12" t="str">
        <f>IFERROR(__xludf.DUMMYFUNCTION("TEXTJOIN("";"", TRUE, FILTER(CID!$B$2:$B$14794, CID!B13318=CID!$D$2:$D$14794))"),"#N/A")</f>
        <v>#N/A</v>
      </c>
      <c r="B13318" s="12" t="str">
        <f>IFERROR(__xludf.DUMMYFUNCTION("TEXTJOIN(""; "", TRUE, FILTER(CID!B13318:B14794, REGEXMATCH(CID!D13318:D14794, TEXTJOIN(""|"", TRUE, SPLIT(A13318, "";"")))))"),"#N/A")</f>
        <v>#N/A</v>
      </c>
    </row>
    <row r="13319">
      <c r="A13319" s="12" t="str">
        <f>IFERROR(__xludf.DUMMYFUNCTION("TEXTJOIN("";"", TRUE, FILTER(CID!$B$2:$B$14794, CID!B13319=CID!$D$2:$D$14794))"),"#N/A")</f>
        <v>#N/A</v>
      </c>
      <c r="B13319" s="12" t="str">
        <f>IFERROR(__xludf.DUMMYFUNCTION("TEXTJOIN(""; "", TRUE, FILTER(CID!B13319:B14794, REGEXMATCH(CID!D13319:D14794, TEXTJOIN(""|"", TRUE, SPLIT(A13319, "";"")))))"),"#N/A")</f>
        <v>#N/A</v>
      </c>
    </row>
    <row r="13320">
      <c r="A13320" s="12" t="str">
        <f>IFERROR(__xludf.DUMMYFUNCTION("TEXTJOIN("";"", TRUE, FILTER(CID!$B$2:$B$14794, CID!B13320=CID!$D$2:$D$14794))"),"#N/A")</f>
        <v>#N/A</v>
      </c>
      <c r="B13320" s="12" t="str">
        <f>IFERROR(__xludf.DUMMYFUNCTION("TEXTJOIN(""; "", TRUE, FILTER(CID!B13320:B14794, REGEXMATCH(CID!D13320:D14794, TEXTJOIN(""|"", TRUE, SPLIT(A13320, "";"")))))"),"#N/A")</f>
        <v>#N/A</v>
      </c>
    </row>
    <row r="13321">
      <c r="A13321" s="12" t="str">
        <f>IFERROR(__xludf.DUMMYFUNCTION("TEXTJOIN("";"", TRUE, FILTER(CID!$B$2:$B$14794, CID!B13321=CID!$D$2:$D$14794))"),"#N/A")</f>
        <v>#N/A</v>
      </c>
      <c r="B13321" s="12" t="str">
        <f>IFERROR(__xludf.DUMMYFUNCTION("TEXTJOIN(""; "", TRUE, FILTER(CID!B13321:B14794, REGEXMATCH(CID!D13321:D14794, TEXTJOIN(""|"", TRUE, SPLIT(A13321, "";"")))))"),"#N/A")</f>
        <v>#N/A</v>
      </c>
    </row>
    <row r="13322">
      <c r="A13322" s="12" t="str">
        <f>IFERROR(__xludf.DUMMYFUNCTION("TEXTJOIN("";"", TRUE, FILTER(CID!$B$2:$B$14794, CID!B13322=CID!$D$2:$D$14794))"),"#N/A")</f>
        <v>#N/A</v>
      </c>
      <c r="B13322" s="12" t="str">
        <f>IFERROR(__xludf.DUMMYFUNCTION("TEXTJOIN(""; "", TRUE, FILTER(CID!B13322:B14794, REGEXMATCH(CID!D13322:D14794, TEXTJOIN(""|"", TRUE, SPLIT(A13322, "";"")))))"),"#N/A")</f>
        <v>#N/A</v>
      </c>
    </row>
    <row r="13323">
      <c r="A13323" s="12" t="str">
        <f>IFERROR(__xludf.DUMMYFUNCTION("TEXTJOIN("";"", TRUE, FILTER(CID!$B$2:$B$14794, CID!B13323=CID!$D$2:$D$14794))"),"#N/A")</f>
        <v>#N/A</v>
      </c>
      <c r="B13323" s="12" t="str">
        <f>IFERROR(__xludf.DUMMYFUNCTION("TEXTJOIN(""; "", TRUE, FILTER(CID!B13323:B14794, REGEXMATCH(CID!D13323:D14794, TEXTJOIN(""|"", TRUE, SPLIT(A13323, "";"")))))"),"#N/A")</f>
        <v>#N/A</v>
      </c>
    </row>
    <row r="13324">
      <c r="A13324" s="12" t="str">
        <f>IFERROR(__xludf.DUMMYFUNCTION("TEXTJOIN("";"", TRUE, FILTER(CID!$B$2:$B$14794, CID!B13324=CID!$D$2:$D$14794))"),"#N/A")</f>
        <v>#N/A</v>
      </c>
      <c r="B13324" s="12" t="str">
        <f>IFERROR(__xludf.DUMMYFUNCTION("TEXTJOIN(""; "", TRUE, FILTER(CID!B13324:B14794, REGEXMATCH(CID!D13324:D14794, TEXTJOIN(""|"", TRUE, SPLIT(A13324, "";"")))))"),"#N/A")</f>
        <v>#N/A</v>
      </c>
    </row>
    <row r="13325">
      <c r="A13325" s="12" t="str">
        <f>IFERROR(__xludf.DUMMYFUNCTION("TEXTJOIN("";"", TRUE, FILTER(CID!$B$2:$B$14794, CID!B13325=CID!$D$2:$D$14794))"),"#N/A")</f>
        <v>#N/A</v>
      </c>
      <c r="B13325" s="12" t="str">
        <f>IFERROR(__xludf.DUMMYFUNCTION("TEXTJOIN(""; "", TRUE, FILTER(CID!B13325:B14794, REGEXMATCH(CID!D13325:D14794, TEXTJOIN(""|"", TRUE, SPLIT(A13325, "";"")))))"),"#N/A")</f>
        <v>#N/A</v>
      </c>
    </row>
    <row r="13326">
      <c r="A13326" s="12" t="str">
        <f>IFERROR(__xludf.DUMMYFUNCTION("TEXTJOIN("";"", TRUE, FILTER(CID!$B$2:$B$14794, CID!B13326=CID!$D$2:$D$14794))"),"#N/A")</f>
        <v>#N/A</v>
      </c>
      <c r="B13326" s="12" t="str">
        <f>IFERROR(__xludf.DUMMYFUNCTION("TEXTJOIN(""; "", TRUE, FILTER(CID!B13326:B14794, REGEXMATCH(CID!D13326:D14794, TEXTJOIN(""|"", TRUE, SPLIT(A13326, "";"")))))"),"#N/A")</f>
        <v>#N/A</v>
      </c>
    </row>
    <row r="13327">
      <c r="A13327" s="12" t="str">
        <f>IFERROR(__xludf.DUMMYFUNCTION("TEXTJOIN("";"", TRUE, FILTER(CID!$B$2:$B$14794, CID!B13327=CID!$D$2:$D$14794))"),"#N/A")</f>
        <v>#N/A</v>
      </c>
      <c r="B13327" s="12" t="str">
        <f>IFERROR(__xludf.DUMMYFUNCTION("TEXTJOIN(""; "", TRUE, FILTER(CID!B13327:B14794, REGEXMATCH(CID!D13327:D14794, TEXTJOIN(""|"", TRUE, SPLIT(A13327, "";"")))))"),"#N/A")</f>
        <v>#N/A</v>
      </c>
    </row>
    <row r="13328">
      <c r="A13328" s="12" t="str">
        <f>IFERROR(__xludf.DUMMYFUNCTION("TEXTJOIN("";"", TRUE, FILTER(CID!$B$2:$B$14794, CID!B13328=CID!$D$2:$D$14794))"),"#N/A")</f>
        <v>#N/A</v>
      </c>
      <c r="B13328" s="12" t="str">
        <f>IFERROR(__xludf.DUMMYFUNCTION("TEXTJOIN(""; "", TRUE, FILTER(CID!B13328:B14794, REGEXMATCH(CID!D13328:D14794, TEXTJOIN(""|"", TRUE, SPLIT(A13328, "";"")))))"),"#N/A")</f>
        <v>#N/A</v>
      </c>
    </row>
    <row r="13329">
      <c r="A13329" s="12" t="str">
        <f>IFERROR(__xludf.DUMMYFUNCTION("TEXTJOIN("";"", TRUE, FILTER(CID!$B$2:$B$14794, CID!B13329=CID!$D$2:$D$14794))"),"#N/A")</f>
        <v>#N/A</v>
      </c>
      <c r="B13329" s="12" t="str">
        <f>IFERROR(__xludf.DUMMYFUNCTION("TEXTJOIN(""; "", TRUE, FILTER(CID!B13329:B14794, REGEXMATCH(CID!D13329:D14794, TEXTJOIN(""|"", TRUE, SPLIT(A13329, "";"")))))"),"#N/A")</f>
        <v>#N/A</v>
      </c>
    </row>
    <row r="13330">
      <c r="A13330" s="12" t="str">
        <f>IFERROR(__xludf.DUMMYFUNCTION("TEXTJOIN("";"", TRUE, FILTER(CID!$B$2:$B$14794, CID!B13330=CID!$D$2:$D$14794))"),"#N/A")</f>
        <v>#N/A</v>
      </c>
      <c r="B13330" s="12" t="str">
        <f>IFERROR(__xludf.DUMMYFUNCTION("TEXTJOIN(""; "", TRUE, FILTER(CID!B13330:B14794, REGEXMATCH(CID!D13330:D14794, TEXTJOIN(""|"", TRUE, SPLIT(A13330, "";"")))))"),"#N/A")</f>
        <v>#N/A</v>
      </c>
    </row>
    <row r="13331">
      <c r="A13331" s="12" t="str">
        <f>IFERROR(__xludf.DUMMYFUNCTION("TEXTJOIN("";"", TRUE, FILTER(CID!$B$2:$B$14794, CID!B13331=CID!$D$2:$D$14794))"),"#N/A")</f>
        <v>#N/A</v>
      </c>
      <c r="B13331" s="12" t="str">
        <f>IFERROR(__xludf.DUMMYFUNCTION("TEXTJOIN(""; "", TRUE, FILTER(CID!B13331:B14794, REGEXMATCH(CID!D13331:D14794, TEXTJOIN(""|"", TRUE, SPLIT(A13331, "";"")))))"),"#N/A")</f>
        <v>#N/A</v>
      </c>
    </row>
    <row r="13332">
      <c r="A13332" s="12" t="str">
        <f>IFERROR(__xludf.DUMMYFUNCTION("TEXTJOIN("";"", TRUE, FILTER(CID!$B$2:$B$14794, CID!B13332=CID!$D$2:$D$14794))"),"#N/A")</f>
        <v>#N/A</v>
      </c>
      <c r="B13332" s="12" t="str">
        <f>IFERROR(__xludf.DUMMYFUNCTION("TEXTJOIN(""; "", TRUE, FILTER(CID!B13332:B14794, REGEXMATCH(CID!D13332:D14794, TEXTJOIN(""|"", TRUE, SPLIT(A13332, "";"")))))"),"#N/A")</f>
        <v>#N/A</v>
      </c>
    </row>
    <row r="13333">
      <c r="A13333" s="12" t="str">
        <f>IFERROR(__xludf.DUMMYFUNCTION("TEXTJOIN("";"", TRUE, FILTER(CID!$B$2:$B$14794, CID!B13333=CID!$D$2:$D$14794))"),"#N/A")</f>
        <v>#N/A</v>
      </c>
      <c r="B13333" s="12" t="str">
        <f>IFERROR(__xludf.DUMMYFUNCTION("TEXTJOIN(""; "", TRUE, FILTER(CID!B13333:B14794, REGEXMATCH(CID!D13333:D14794, TEXTJOIN(""|"", TRUE, SPLIT(A13333, "";"")))))"),"#N/A")</f>
        <v>#N/A</v>
      </c>
    </row>
    <row r="13334">
      <c r="A13334" s="12" t="str">
        <f>IFERROR(__xludf.DUMMYFUNCTION("TEXTJOIN("";"", TRUE, FILTER(CID!$B$2:$B$14794, CID!B13334=CID!$D$2:$D$14794))"),"#N/A")</f>
        <v>#N/A</v>
      </c>
      <c r="B13334" s="12" t="str">
        <f>IFERROR(__xludf.DUMMYFUNCTION("TEXTJOIN(""; "", TRUE, FILTER(CID!B13334:B14794, REGEXMATCH(CID!D13334:D14794, TEXTJOIN(""|"", TRUE, SPLIT(A13334, "";"")))))"),"#N/A")</f>
        <v>#N/A</v>
      </c>
    </row>
    <row r="13335">
      <c r="A13335" s="12" t="str">
        <f>IFERROR(__xludf.DUMMYFUNCTION("TEXTJOIN("";"", TRUE, FILTER(CID!$B$2:$B$14794, CID!B13335=CID!$D$2:$D$14794))"),"#N/A")</f>
        <v>#N/A</v>
      </c>
      <c r="B13335" s="12" t="str">
        <f>IFERROR(__xludf.DUMMYFUNCTION("TEXTJOIN(""; "", TRUE, FILTER(CID!B13335:B14794, REGEXMATCH(CID!D13335:D14794, TEXTJOIN(""|"", TRUE, SPLIT(A13335, "";"")))))"),"#N/A")</f>
        <v>#N/A</v>
      </c>
    </row>
    <row r="13336">
      <c r="A13336" s="12" t="str">
        <f>IFERROR(__xludf.DUMMYFUNCTION("TEXTJOIN("";"", TRUE, FILTER(CID!$B$2:$B$14794, CID!B13336=CID!$D$2:$D$14794))"),"#N/A")</f>
        <v>#N/A</v>
      </c>
      <c r="B13336" s="12" t="str">
        <f>IFERROR(__xludf.DUMMYFUNCTION("TEXTJOIN(""; "", TRUE, FILTER(CID!B13336:B14794, REGEXMATCH(CID!D13336:D14794, TEXTJOIN(""|"", TRUE, SPLIT(A13336, "";"")))))"),"#N/A")</f>
        <v>#N/A</v>
      </c>
    </row>
    <row r="13337">
      <c r="A13337" s="12" t="str">
        <f>IFERROR(__xludf.DUMMYFUNCTION("TEXTJOIN("";"", TRUE, FILTER(CID!$B$2:$B$14794, CID!B13337=CID!$D$2:$D$14794))"),"#N/A")</f>
        <v>#N/A</v>
      </c>
      <c r="B13337" s="12" t="str">
        <f>IFERROR(__xludf.DUMMYFUNCTION("TEXTJOIN(""; "", TRUE, FILTER(CID!B13337:B14794, REGEXMATCH(CID!D13337:D14794, TEXTJOIN(""|"", TRUE, SPLIT(A13337, "";"")))))"),"#N/A")</f>
        <v>#N/A</v>
      </c>
    </row>
    <row r="13338">
      <c r="A13338" s="12" t="str">
        <f>IFERROR(__xludf.DUMMYFUNCTION("TEXTJOIN("";"", TRUE, FILTER(CID!$B$2:$B$14794, CID!B13338=CID!$D$2:$D$14794))"),"#N/A")</f>
        <v>#N/A</v>
      </c>
      <c r="B13338" s="12" t="str">
        <f>IFERROR(__xludf.DUMMYFUNCTION("TEXTJOIN(""; "", TRUE, FILTER(CID!B13338:B14794, REGEXMATCH(CID!D13338:D14794, TEXTJOIN(""|"", TRUE, SPLIT(A13338, "";"")))))"),"#N/A")</f>
        <v>#N/A</v>
      </c>
    </row>
    <row r="13339">
      <c r="A13339" s="12" t="str">
        <f>IFERROR(__xludf.DUMMYFUNCTION("TEXTJOIN("";"", TRUE, FILTER(CID!$B$2:$B$14794, CID!B13339=CID!$D$2:$D$14794))"),"#N/A")</f>
        <v>#N/A</v>
      </c>
      <c r="B13339" s="12" t="str">
        <f>IFERROR(__xludf.DUMMYFUNCTION("TEXTJOIN(""; "", TRUE, FILTER(CID!B13339:B14794, REGEXMATCH(CID!D13339:D14794, TEXTJOIN(""|"", TRUE, SPLIT(A13339, "";"")))))"),"#N/A")</f>
        <v>#N/A</v>
      </c>
    </row>
    <row r="13340">
      <c r="A13340" s="12" t="str">
        <f>IFERROR(__xludf.DUMMYFUNCTION("TEXTJOIN("";"", TRUE, FILTER(CID!$B$2:$B$14794, CID!B13340=CID!$D$2:$D$14794))"),"#N/A")</f>
        <v>#N/A</v>
      </c>
      <c r="B13340" s="12" t="str">
        <f>IFERROR(__xludf.DUMMYFUNCTION("TEXTJOIN(""; "", TRUE, FILTER(CID!B13340:B14794, REGEXMATCH(CID!D13340:D14794, TEXTJOIN(""|"", TRUE, SPLIT(A13340, "";"")))))"),"#N/A")</f>
        <v>#N/A</v>
      </c>
    </row>
    <row r="13341">
      <c r="A13341" s="12" t="str">
        <f>IFERROR(__xludf.DUMMYFUNCTION("TEXTJOIN("";"", TRUE, FILTER(CID!$B$2:$B$14794, CID!B13341=CID!$D$2:$D$14794))"),"#N/A")</f>
        <v>#N/A</v>
      </c>
      <c r="B13341" s="12" t="str">
        <f>IFERROR(__xludf.DUMMYFUNCTION("TEXTJOIN(""; "", TRUE, FILTER(CID!B13341:B14794, REGEXMATCH(CID!D13341:D14794, TEXTJOIN(""|"", TRUE, SPLIT(A13341, "";"")))))"),"#N/A")</f>
        <v>#N/A</v>
      </c>
    </row>
    <row r="13342">
      <c r="A13342" s="12" t="str">
        <f>IFERROR(__xludf.DUMMYFUNCTION("TEXTJOIN("";"", TRUE, FILTER(CID!$B$2:$B$14794, CID!B13342=CID!$D$2:$D$14794))"),"#N/A")</f>
        <v>#N/A</v>
      </c>
      <c r="B13342" s="12" t="str">
        <f>IFERROR(__xludf.DUMMYFUNCTION("TEXTJOIN(""; "", TRUE, FILTER(CID!B13342:B14794, REGEXMATCH(CID!D13342:D14794, TEXTJOIN(""|"", TRUE, SPLIT(A13342, "";"")))))"),"#N/A")</f>
        <v>#N/A</v>
      </c>
    </row>
    <row r="13343">
      <c r="A13343" s="12" t="str">
        <f>IFERROR(__xludf.DUMMYFUNCTION("TEXTJOIN("";"", TRUE, FILTER(CID!$B$2:$B$14794, CID!B13343=CID!$D$2:$D$14794))"),"#N/A")</f>
        <v>#N/A</v>
      </c>
      <c r="B13343" s="12" t="str">
        <f>IFERROR(__xludf.DUMMYFUNCTION("TEXTJOIN(""; "", TRUE, FILTER(CID!B13343:B14794, REGEXMATCH(CID!D13343:D14794, TEXTJOIN(""|"", TRUE, SPLIT(A13343, "";"")))))"),"#N/A")</f>
        <v>#N/A</v>
      </c>
    </row>
    <row r="13344">
      <c r="A13344" s="12" t="str">
        <f>IFERROR(__xludf.DUMMYFUNCTION("TEXTJOIN("";"", TRUE, FILTER(CID!$B$2:$B$14794, CID!B13344=CID!$D$2:$D$14794))"),"#N/A")</f>
        <v>#N/A</v>
      </c>
      <c r="B13344" s="12" t="str">
        <f>IFERROR(__xludf.DUMMYFUNCTION("TEXTJOIN(""; "", TRUE, FILTER(CID!B13344:B14794, REGEXMATCH(CID!D13344:D14794, TEXTJOIN(""|"", TRUE, SPLIT(A13344, "";"")))))"),"#N/A")</f>
        <v>#N/A</v>
      </c>
    </row>
    <row r="13345">
      <c r="A13345" s="12" t="str">
        <f>IFERROR(__xludf.DUMMYFUNCTION("TEXTJOIN("";"", TRUE, FILTER(CID!$B$2:$B$14794, CID!B13345=CID!$D$2:$D$14794))"),"#N/A")</f>
        <v>#N/A</v>
      </c>
      <c r="B13345" s="12" t="str">
        <f>IFERROR(__xludf.DUMMYFUNCTION("TEXTJOIN(""; "", TRUE, FILTER(CID!B13345:B14794, REGEXMATCH(CID!D13345:D14794, TEXTJOIN(""|"", TRUE, SPLIT(A13345, "";"")))))"),"#N/A")</f>
        <v>#N/A</v>
      </c>
    </row>
    <row r="13346">
      <c r="A13346" s="12" t="str">
        <f>IFERROR(__xludf.DUMMYFUNCTION("TEXTJOIN("";"", TRUE, FILTER(CID!$B$2:$B$14794, CID!B13346=CID!$D$2:$D$14794))"),"#N/A")</f>
        <v>#N/A</v>
      </c>
      <c r="B13346" s="12" t="str">
        <f>IFERROR(__xludf.DUMMYFUNCTION("TEXTJOIN(""; "", TRUE, FILTER(CID!B13346:B14794, REGEXMATCH(CID!D13346:D14794, TEXTJOIN(""|"", TRUE, SPLIT(A13346, "";"")))))"),"#N/A")</f>
        <v>#N/A</v>
      </c>
    </row>
    <row r="13347">
      <c r="A13347" s="12" t="str">
        <f>IFERROR(__xludf.DUMMYFUNCTION("TEXTJOIN("";"", TRUE, FILTER(CID!$B$2:$B$14794, CID!B13347=CID!$D$2:$D$14794))"),"#N/A")</f>
        <v>#N/A</v>
      </c>
      <c r="B13347" s="12" t="str">
        <f>IFERROR(__xludf.DUMMYFUNCTION("TEXTJOIN(""; "", TRUE, FILTER(CID!B13347:B14794, REGEXMATCH(CID!D13347:D14794, TEXTJOIN(""|"", TRUE, SPLIT(A13347, "";"")))))"),"#N/A")</f>
        <v>#N/A</v>
      </c>
    </row>
    <row r="13348">
      <c r="A13348" s="12" t="str">
        <f>IFERROR(__xludf.DUMMYFUNCTION("TEXTJOIN("";"", TRUE, FILTER(CID!$B$2:$B$14794, CID!B13348=CID!$D$2:$D$14794))"),"#N/A")</f>
        <v>#N/A</v>
      </c>
      <c r="B13348" s="12" t="str">
        <f>IFERROR(__xludf.DUMMYFUNCTION("TEXTJOIN(""; "", TRUE, FILTER(CID!B13348:B14794, REGEXMATCH(CID!D13348:D14794, TEXTJOIN(""|"", TRUE, SPLIT(A13348, "";"")))))"),"#N/A")</f>
        <v>#N/A</v>
      </c>
    </row>
    <row r="13349">
      <c r="A13349" s="12" t="str">
        <f>IFERROR(__xludf.DUMMYFUNCTION("TEXTJOIN("";"", TRUE, FILTER(CID!$B$2:$B$14794, CID!B13349=CID!$D$2:$D$14794))"),"#N/A")</f>
        <v>#N/A</v>
      </c>
      <c r="B13349" s="12" t="str">
        <f>IFERROR(__xludf.DUMMYFUNCTION("TEXTJOIN(""; "", TRUE, FILTER(CID!B13349:B14794, REGEXMATCH(CID!D13349:D14794, TEXTJOIN(""|"", TRUE, SPLIT(A13349, "";"")))))"),"#N/A")</f>
        <v>#N/A</v>
      </c>
    </row>
    <row r="13350">
      <c r="A13350" s="12" t="str">
        <f>IFERROR(__xludf.DUMMYFUNCTION("TEXTJOIN("";"", TRUE, FILTER(CID!$B$2:$B$14794, CID!B13350=CID!$D$2:$D$14794))"),"#N/A")</f>
        <v>#N/A</v>
      </c>
      <c r="B13350" s="12" t="str">
        <f>IFERROR(__xludf.DUMMYFUNCTION("TEXTJOIN(""; "", TRUE, FILTER(CID!B13350:B14794, REGEXMATCH(CID!D13350:D14794, TEXTJOIN(""|"", TRUE, SPLIT(A13350, "";"")))))"),"#N/A")</f>
        <v>#N/A</v>
      </c>
    </row>
    <row r="13351">
      <c r="A13351" s="12" t="str">
        <f>IFERROR(__xludf.DUMMYFUNCTION("TEXTJOIN("";"", TRUE, FILTER(CID!$B$2:$B$14794, CID!B13351=CID!$D$2:$D$14794))"),"#N/A")</f>
        <v>#N/A</v>
      </c>
      <c r="B13351" s="12" t="str">
        <f>IFERROR(__xludf.DUMMYFUNCTION("TEXTJOIN(""; "", TRUE, FILTER(CID!B13351:B14794, REGEXMATCH(CID!D13351:D14794, TEXTJOIN(""|"", TRUE, SPLIT(A13351, "";"")))))"),"#N/A")</f>
        <v>#N/A</v>
      </c>
    </row>
    <row r="13352">
      <c r="A13352" s="12" t="str">
        <f>IFERROR(__xludf.DUMMYFUNCTION("TEXTJOIN("";"", TRUE, FILTER(CID!$B$2:$B$14794, CID!B13352=CID!$D$2:$D$14794))"),"#N/A")</f>
        <v>#N/A</v>
      </c>
      <c r="B13352" s="12" t="str">
        <f>IFERROR(__xludf.DUMMYFUNCTION("TEXTJOIN(""; "", TRUE, FILTER(CID!B13352:B14794, REGEXMATCH(CID!D13352:D14794, TEXTJOIN(""|"", TRUE, SPLIT(A13352, "";"")))))"),"#N/A")</f>
        <v>#N/A</v>
      </c>
    </row>
    <row r="13353">
      <c r="A13353" s="12" t="str">
        <f>IFERROR(__xludf.DUMMYFUNCTION("TEXTJOIN("";"", TRUE, FILTER(CID!$B$2:$B$14794, CID!B13353=CID!$D$2:$D$14794))"),"#N/A")</f>
        <v>#N/A</v>
      </c>
      <c r="B13353" s="12" t="str">
        <f>IFERROR(__xludf.DUMMYFUNCTION("TEXTJOIN(""; "", TRUE, FILTER(CID!B13353:B14794, REGEXMATCH(CID!D13353:D14794, TEXTJOIN(""|"", TRUE, SPLIT(A13353, "";"")))))"),"#N/A")</f>
        <v>#N/A</v>
      </c>
    </row>
    <row r="13354">
      <c r="A13354" s="12" t="str">
        <f>IFERROR(__xludf.DUMMYFUNCTION("TEXTJOIN("";"", TRUE, FILTER(CID!$B$2:$B$14794, CID!B13354=CID!$D$2:$D$14794))"),"#N/A")</f>
        <v>#N/A</v>
      </c>
      <c r="B13354" s="12" t="str">
        <f>IFERROR(__xludf.DUMMYFUNCTION("TEXTJOIN(""; "", TRUE, FILTER(CID!B13354:B14794, REGEXMATCH(CID!D13354:D14794, TEXTJOIN(""|"", TRUE, SPLIT(A13354, "";"")))))"),"#N/A")</f>
        <v>#N/A</v>
      </c>
    </row>
    <row r="13355">
      <c r="A13355" s="12" t="str">
        <f>IFERROR(__xludf.DUMMYFUNCTION("TEXTJOIN("";"", TRUE, FILTER(CID!$B$2:$B$14794, CID!B13355=CID!$D$2:$D$14794))"),"#N/A")</f>
        <v>#N/A</v>
      </c>
      <c r="B13355" s="12" t="str">
        <f>IFERROR(__xludf.DUMMYFUNCTION("TEXTJOIN(""; "", TRUE, FILTER(CID!B13355:B14794, REGEXMATCH(CID!D13355:D14794, TEXTJOIN(""|"", TRUE, SPLIT(A13355, "";"")))))"),"#N/A")</f>
        <v>#N/A</v>
      </c>
    </row>
    <row r="13356">
      <c r="A13356" s="12" t="str">
        <f>IFERROR(__xludf.DUMMYFUNCTION("TEXTJOIN("";"", TRUE, FILTER(CID!$B$2:$B$14794, CID!B13356=CID!$D$2:$D$14794))"),"#N/A")</f>
        <v>#N/A</v>
      </c>
      <c r="B13356" s="12" t="str">
        <f>IFERROR(__xludf.DUMMYFUNCTION("TEXTJOIN(""; "", TRUE, FILTER(CID!B13356:B14794, REGEXMATCH(CID!D13356:D14794, TEXTJOIN(""|"", TRUE, SPLIT(A13356, "";"")))))"),"#N/A")</f>
        <v>#N/A</v>
      </c>
    </row>
    <row r="13357">
      <c r="A13357" s="12" t="str">
        <f>IFERROR(__xludf.DUMMYFUNCTION("TEXTJOIN("";"", TRUE, FILTER(CID!$B$2:$B$14794, CID!B13357=CID!$D$2:$D$14794))"),"#N/A")</f>
        <v>#N/A</v>
      </c>
      <c r="B13357" s="12" t="str">
        <f>IFERROR(__xludf.DUMMYFUNCTION("TEXTJOIN(""; "", TRUE, FILTER(CID!B13357:B14794, REGEXMATCH(CID!D13357:D14794, TEXTJOIN(""|"", TRUE, SPLIT(A13357, "";"")))))"),"#N/A")</f>
        <v>#N/A</v>
      </c>
    </row>
    <row r="13358">
      <c r="A13358" s="12" t="str">
        <f>IFERROR(__xludf.DUMMYFUNCTION("TEXTJOIN("";"", TRUE, FILTER(CID!$B$2:$B$14794, CID!B13358=CID!$D$2:$D$14794))"),"#N/A")</f>
        <v>#N/A</v>
      </c>
      <c r="B13358" s="12" t="str">
        <f>IFERROR(__xludf.DUMMYFUNCTION("TEXTJOIN(""; "", TRUE, FILTER(CID!B13358:B14794, REGEXMATCH(CID!D13358:D14794, TEXTJOIN(""|"", TRUE, SPLIT(A13358, "";"")))))"),"#N/A")</f>
        <v>#N/A</v>
      </c>
    </row>
    <row r="13359">
      <c r="A13359" s="12" t="str">
        <f>IFERROR(__xludf.DUMMYFUNCTION("TEXTJOIN("";"", TRUE, FILTER(CID!$B$2:$B$14794, CID!B13359=CID!$D$2:$D$14794))"),"#N/A")</f>
        <v>#N/A</v>
      </c>
      <c r="B13359" s="12" t="str">
        <f>IFERROR(__xludf.DUMMYFUNCTION("TEXTJOIN(""; "", TRUE, FILTER(CID!B13359:B14794, REGEXMATCH(CID!D13359:D14794, TEXTJOIN(""|"", TRUE, SPLIT(A13359, "";"")))))"),"#N/A")</f>
        <v>#N/A</v>
      </c>
    </row>
    <row r="13360">
      <c r="A13360" s="12" t="str">
        <f>IFERROR(__xludf.DUMMYFUNCTION("TEXTJOIN("";"", TRUE, FILTER(CID!$B$2:$B$14794, CID!B13360=CID!$D$2:$D$14794))"),"#N/A")</f>
        <v>#N/A</v>
      </c>
      <c r="B13360" s="12" t="str">
        <f>IFERROR(__xludf.DUMMYFUNCTION("TEXTJOIN(""; "", TRUE, FILTER(CID!B13360:B14794, REGEXMATCH(CID!D13360:D14794, TEXTJOIN(""|"", TRUE, SPLIT(A13360, "";"")))))"),"#N/A")</f>
        <v>#N/A</v>
      </c>
    </row>
    <row r="13361">
      <c r="A13361" s="12" t="str">
        <f>IFERROR(__xludf.DUMMYFUNCTION("TEXTJOIN("";"", TRUE, FILTER(CID!$B$2:$B$14794, CID!B13361=CID!$D$2:$D$14794))"),"#N/A")</f>
        <v>#N/A</v>
      </c>
      <c r="B13361" s="12" t="str">
        <f>IFERROR(__xludf.DUMMYFUNCTION("TEXTJOIN(""; "", TRUE, FILTER(CID!B13361:B14794, REGEXMATCH(CID!D13361:D14794, TEXTJOIN(""|"", TRUE, SPLIT(A13361, "";"")))))"),"#N/A")</f>
        <v>#N/A</v>
      </c>
    </row>
    <row r="13362">
      <c r="A13362" s="12" t="str">
        <f>IFERROR(__xludf.DUMMYFUNCTION("TEXTJOIN("";"", TRUE, FILTER(CID!$B$2:$B$14794, CID!B13362=CID!$D$2:$D$14794))"),"#N/A")</f>
        <v>#N/A</v>
      </c>
      <c r="B13362" s="12" t="str">
        <f>IFERROR(__xludf.DUMMYFUNCTION("TEXTJOIN(""; "", TRUE, FILTER(CID!B13362:B14794, REGEXMATCH(CID!D13362:D14794, TEXTJOIN(""|"", TRUE, SPLIT(A13362, "";"")))))"),"#N/A")</f>
        <v>#N/A</v>
      </c>
    </row>
    <row r="13363">
      <c r="A13363" s="12" t="str">
        <f>IFERROR(__xludf.DUMMYFUNCTION("TEXTJOIN("";"", TRUE, FILTER(CID!$B$2:$B$14794, CID!B13363=CID!$D$2:$D$14794))"),"#N/A")</f>
        <v>#N/A</v>
      </c>
      <c r="B13363" s="12" t="str">
        <f>IFERROR(__xludf.DUMMYFUNCTION("TEXTJOIN(""; "", TRUE, FILTER(CID!B13363:B14794, REGEXMATCH(CID!D13363:D14794, TEXTJOIN(""|"", TRUE, SPLIT(A13363, "";"")))))"),"#N/A")</f>
        <v>#N/A</v>
      </c>
    </row>
    <row r="13364">
      <c r="A13364" s="12" t="str">
        <f>IFERROR(__xludf.DUMMYFUNCTION("TEXTJOIN("";"", TRUE, FILTER(CID!$B$2:$B$14794, CID!B13364=CID!$D$2:$D$14794))"),"#N/A")</f>
        <v>#N/A</v>
      </c>
      <c r="B13364" s="12" t="str">
        <f>IFERROR(__xludf.DUMMYFUNCTION("TEXTJOIN(""; "", TRUE, FILTER(CID!B13364:B14794, REGEXMATCH(CID!D13364:D14794, TEXTJOIN(""|"", TRUE, SPLIT(A13364, "";"")))))"),"#N/A")</f>
        <v>#N/A</v>
      </c>
    </row>
    <row r="13365">
      <c r="A13365" s="12" t="str">
        <f>IFERROR(__xludf.DUMMYFUNCTION("TEXTJOIN("";"", TRUE, FILTER(CID!$B$2:$B$14794, CID!B13365=CID!$D$2:$D$14794))"),"#N/A")</f>
        <v>#N/A</v>
      </c>
      <c r="B13365" s="12" t="str">
        <f>IFERROR(__xludf.DUMMYFUNCTION("TEXTJOIN(""; "", TRUE, FILTER(CID!B13365:B14794, REGEXMATCH(CID!D13365:D14794, TEXTJOIN(""|"", TRUE, SPLIT(A13365, "";"")))))"),"#N/A")</f>
        <v>#N/A</v>
      </c>
    </row>
    <row r="13366">
      <c r="A13366" s="12" t="str">
        <f>IFERROR(__xludf.DUMMYFUNCTION("TEXTJOIN("";"", TRUE, FILTER(CID!$B$2:$B$14794, CID!B13366=CID!$D$2:$D$14794))"),"#N/A")</f>
        <v>#N/A</v>
      </c>
      <c r="B13366" s="12" t="str">
        <f>IFERROR(__xludf.DUMMYFUNCTION("TEXTJOIN(""; "", TRUE, FILTER(CID!B13366:B14794, REGEXMATCH(CID!D13366:D14794, TEXTJOIN(""|"", TRUE, SPLIT(A13366, "";"")))))"),"#N/A")</f>
        <v>#N/A</v>
      </c>
    </row>
    <row r="13367">
      <c r="A13367" s="12" t="str">
        <f>IFERROR(__xludf.DUMMYFUNCTION("TEXTJOIN("";"", TRUE, FILTER(CID!$B$2:$B$14794, CID!B13367=CID!$D$2:$D$14794))"),"#N/A")</f>
        <v>#N/A</v>
      </c>
      <c r="B13367" s="12" t="str">
        <f>IFERROR(__xludf.DUMMYFUNCTION("TEXTJOIN(""; "", TRUE, FILTER(CID!B13367:B14794, REGEXMATCH(CID!D13367:D14794, TEXTJOIN(""|"", TRUE, SPLIT(A13367, "";"")))))"),"#N/A")</f>
        <v>#N/A</v>
      </c>
    </row>
    <row r="13368">
      <c r="A13368" s="12" t="str">
        <f>IFERROR(__xludf.DUMMYFUNCTION("TEXTJOIN("";"", TRUE, FILTER(CID!$B$2:$B$14794, CID!B13368=CID!$D$2:$D$14794))"),"#N/A")</f>
        <v>#N/A</v>
      </c>
      <c r="B13368" s="12" t="str">
        <f>IFERROR(__xludf.DUMMYFUNCTION("TEXTJOIN(""; "", TRUE, FILTER(CID!B13368:B14794, REGEXMATCH(CID!D13368:D14794, TEXTJOIN(""|"", TRUE, SPLIT(A13368, "";"")))))"),"#N/A")</f>
        <v>#N/A</v>
      </c>
    </row>
    <row r="13369">
      <c r="A13369" s="12" t="str">
        <f>IFERROR(__xludf.DUMMYFUNCTION("TEXTJOIN("";"", TRUE, FILTER(CID!$B$2:$B$14794, CID!B13369=CID!$D$2:$D$14794))"),"#N/A")</f>
        <v>#N/A</v>
      </c>
      <c r="B13369" s="12" t="str">
        <f>IFERROR(__xludf.DUMMYFUNCTION("TEXTJOIN(""; "", TRUE, FILTER(CID!B13369:B14794, REGEXMATCH(CID!D13369:D14794, TEXTJOIN(""|"", TRUE, SPLIT(A13369, "";"")))))"),"#N/A")</f>
        <v>#N/A</v>
      </c>
    </row>
    <row r="13370">
      <c r="A13370" s="12" t="str">
        <f>IFERROR(__xludf.DUMMYFUNCTION("TEXTJOIN("";"", TRUE, FILTER(CID!$B$2:$B$14794, CID!B13370=CID!$D$2:$D$14794))"),"#N/A")</f>
        <v>#N/A</v>
      </c>
      <c r="B13370" s="12" t="str">
        <f>IFERROR(__xludf.DUMMYFUNCTION("TEXTJOIN(""; "", TRUE, FILTER(CID!B13370:B14794, REGEXMATCH(CID!D13370:D14794, TEXTJOIN(""|"", TRUE, SPLIT(A13370, "";"")))))"),"#N/A")</f>
        <v>#N/A</v>
      </c>
    </row>
    <row r="13371">
      <c r="A13371" s="12" t="str">
        <f>IFERROR(__xludf.DUMMYFUNCTION("TEXTJOIN("";"", TRUE, FILTER(CID!$B$2:$B$14794, CID!B13371=CID!$D$2:$D$14794))"),"#N/A")</f>
        <v>#N/A</v>
      </c>
      <c r="B13371" s="12" t="str">
        <f>IFERROR(__xludf.DUMMYFUNCTION("TEXTJOIN(""; "", TRUE, FILTER(CID!B13371:B14794, REGEXMATCH(CID!D13371:D14794, TEXTJOIN(""|"", TRUE, SPLIT(A13371, "";"")))))"),"#N/A")</f>
        <v>#N/A</v>
      </c>
    </row>
    <row r="13372">
      <c r="A13372" s="12" t="str">
        <f>IFERROR(__xludf.DUMMYFUNCTION("TEXTJOIN("";"", TRUE, FILTER(CID!$B$2:$B$14794, CID!B13372=CID!$D$2:$D$14794))"),"#N/A")</f>
        <v>#N/A</v>
      </c>
      <c r="B13372" s="12" t="str">
        <f>IFERROR(__xludf.DUMMYFUNCTION("TEXTJOIN(""; "", TRUE, FILTER(CID!B13372:B14794, REGEXMATCH(CID!D13372:D14794, TEXTJOIN(""|"", TRUE, SPLIT(A13372, "";"")))))"),"#N/A")</f>
        <v>#N/A</v>
      </c>
    </row>
    <row r="13373">
      <c r="A13373" s="12" t="str">
        <f>IFERROR(__xludf.DUMMYFUNCTION("TEXTJOIN("";"", TRUE, FILTER(CID!$B$2:$B$14794, CID!B13373=CID!$D$2:$D$14794))"),"#N/A")</f>
        <v>#N/A</v>
      </c>
      <c r="B13373" s="12" t="str">
        <f>IFERROR(__xludf.DUMMYFUNCTION("TEXTJOIN(""; "", TRUE, FILTER(CID!B13373:B14794, REGEXMATCH(CID!D13373:D14794, TEXTJOIN(""|"", TRUE, SPLIT(A13373, "";"")))))"),"#N/A")</f>
        <v>#N/A</v>
      </c>
    </row>
    <row r="13374">
      <c r="A13374" s="12" t="str">
        <f>IFERROR(__xludf.DUMMYFUNCTION("TEXTJOIN("";"", TRUE, FILTER(CID!$B$2:$B$14794, CID!B13374=CID!$D$2:$D$14794))"),"#N/A")</f>
        <v>#N/A</v>
      </c>
      <c r="B13374" s="12" t="str">
        <f>IFERROR(__xludf.DUMMYFUNCTION("TEXTJOIN(""; "", TRUE, FILTER(CID!B13374:B14794, REGEXMATCH(CID!D13374:D14794, TEXTJOIN(""|"", TRUE, SPLIT(A13374, "";"")))))"),"#N/A")</f>
        <v>#N/A</v>
      </c>
    </row>
    <row r="13375">
      <c r="A13375" s="12" t="str">
        <f>IFERROR(__xludf.DUMMYFUNCTION("TEXTJOIN("";"", TRUE, FILTER(CID!$B$2:$B$14794, CID!B13375=CID!$D$2:$D$14794))"),"#N/A")</f>
        <v>#N/A</v>
      </c>
      <c r="B13375" s="12" t="str">
        <f>IFERROR(__xludf.DUMMYFUNCTION("TEXTJOIN(""; "", TRUE, FILTER(CID!B13375:B14794, REGEXMATCH(CID!D13375:D14794, TEXTJOIN(""|"", TRUE, SPLIT(A13375, "";"")))))"),"#N/A")</f>
        <v>#N/A</v>
      </c>
    </row>
    <row r="13376">
      <c r="A13376" s="12" t="str">
        <f>IFERROR(__xludf.DUMMYFUNCTION("TEXTJOIN("";"", TRUE, FILTER(CID!$B$2:$B$14794, CID!B13376=CID!$D$2:$D$14794))"),"#N/A")</f>
        <v>#N/A</v>
      </c>
      <c r="B13376" s="12" t="str">
        <f>IFERROR(__xludf.DUMMYFUNCTION("TEXTJOIN(""; "", TRUE, FILTER(CID!B13376:B14794, REGEXMATCH(CID!D13376:D14794, TEXTJOIN(""|"", TRUE, SPLIT(A13376, "";"")))))"),"#N/A")</f>
        <v>#N/A</v>
      </c>
    </row>
    <row r="13377">
      <c r="A13377" s="12" t="str">
        <f>IFERROR(__xludf.DUMMYFUNCTION("TEXTJOIN("";"", TRUE, FILTER(CID!$B$2:$B$14794, CID!B13377=CID!$D$2:$D$14794))"),"#N/A")</f>
        <v>#N/A</v>
      </c>
      <c r="B13377" s="12" t="str">
        <f>IFERROR(__xludf.DUMMYFUNCTION("TEXTJOIN(""; "", TRUE, FILTER(CID!B13377:B14794, REGEXMATCH(CID!D13377:D14794, TEXTJOIN(""|"", TRUE, SPLIT(A13377, "";"")))))"),"#N/A")</f>
        <v>#N/A</v>
      </c>
    </row>
    <row r="13378">
      <c r="A13378" s="12" t="str">
        <f>IFERROR(__xludf.DUMMYFUNCTION("TEXTJOIN("";"", TRUE, FILTER(CID!$B$2:$B$14794, CID!B13378=CID!$D$2:$D$14794))"),"#N/A")</f>
        <v>#N/A</v>
      </c>
      <c r="B13378" s="12" t="str">
        <f>IFERROR(__xludf.DUMMYFUNCTION("TEXTJOIN(""; "", TRUE, FILTER(CID!B13378:B14794, REGEXMATCH(CID!D13378:D14794, TEXTJOIN(""|"", TRUE, SPLIT(A13378, "";"")))))"),"#N/A")</f>
        <v>#N/A</v>
      </c>
    </row>
    <row r="13379">
      <c r="A13379" s="12" t="str">
        <f>IFERROR(__xludf.DUMMYFUNCTION("TEXTJOIN("";"", TRUE, FILTER(CID!$B$2:$B$14794, CID!B13379=CID!$D$2:$D$14794))"),"#N/A")</f>
        <v>#N/A</v>
      </c>
      <c r="B13379" s="12" t="str">
        <f>IFERROR(__xludf.DUMMYFUNCTION("TEXTJOIN(""; "", TRUE, FILTER(CID!B13379:B14794, REGEXMATCH(CID!D13379:D14794, TEXTJOIN(""|"", TRUE, SPLIT(A13379, "";"")))))"),"#N/A")</f>
        <v>#N/A</v>
      </c>
    </row>
    <row r="13380">
      <c r="A13380" s="12" t="str">
        <f>IFERROR(__xludf.DUMMYFUNCTION("TEXTJOIN("";"", TRUE, FILTER(CID!$B$2:$B$14794, CID!B13380=CID!$D$2:$D$14794))"),"#N/A")</f>
        <v>#N/A</v>
      </c>
      <c r="B13380" s="12" t="str">
        <f>IFERROR(__xludf.DUMMYFUNCTION("TEXTJOIN(""; "", TRUE, FILTER(CID!B13380:B14794, REGEXMATCH(CID!D13380:D14794, TEXTJOIN(""|"", TRUE, SPLIT(A13380, "";"")))))"),"#N/A")</f>
        <v>#N/A</v>
      </c>
    </row>
    <row r="13381">
      <c r="A13381" s="12" t="str">
        <f>IFERROR(__xludf.DUMMYFUNCTION("TEXTJOIN("";"", TRUE, FILTER(CID!$B$2:$B$14794, CID!B13381=CID!$D$2:$D$14794))"),"#N/A")</f>
        <v>#N/A</v>
      </c>
      <c r="B13381" s="12" t="str">
        <f>IFERROR(__xludf.DUMMYFUNCTION("TEXTJOIN(""; "", TRUE, FILTER(CID!B13381:B14794, REGEXMATCH(CID!D13381:D14794, TEXTJOIN(""|"", TRUE, SPLIT(A13381, "";"")))))"),"#N/A")</f>
        <v>#N/A</v>
      </c>
    </row>
    <row r="13382">
      <c r="A13382" s="12" t="str">
        <f>IFERROR(__xludf.DUMMYFUNCTION("TEXTJOIN("";"", TRUE, FILTER(CID!$B$2:$B$14794, CID!B13382=CID!$D$2:$D$14794))"),"#N/A")</f>
        <v>#N/A</v>
      </c>
      <c r="B13382" s="12" t="str">
        <f>IFERROR(__xludf.DUMMYFUNCTION("TEXTJOIN(""; "", TRUE, FILTER(CID!B13382:B14794, REGEXMATCH(CID!D13382:D14794, TEXTJOIN(""|"", TRUE, SPLIT(A13382, "";"")))))"),"#N/A")</f>
        <v>#N/A</v>
      </c>
    </row>
    <row r="13383">
      <c r="A13383" s="12" t="str">
        <f>IFERROR(__xludf.DUMMYFUNCTION("TEXTJOIN("";"", TRUE, FILTER(CID!$B$2:$B$14794, CID!B13383=CID!$D$2:$D$14794))"),"#N/A")</f>
        <v>#N/A</v>
      </c>
      <c r="B13383" s="12" t="str">
        <f>IFERROR(__xludf.DUMMYFUNCTION("TEXTJOIN(""; "", TRUE, FILTER(CID!B13383:B14794, REGEXMATCH(CID!D13383:D14794, TEXTJOIN(""|"", TRUE, SPLIT(A13383, "";"")))))"),"#N/A")</f>
        <v>#N/A</v>
      </c>
    </row>
    <row r="13384">
      <c r="A13384" s="12" t="str">
        <f>IFERROR(__xludf.DUMMYFUNCTION("TEXTJOIN("";"", TRUE, FILTER(CID!$B$2:$B$14794, CID!B13384=CID!$D$2:$D$14794))"),"#N/A")</f>
        <v>#N/A</v>
      </c>
      <c r="B13384" s="12" t="str">
        <f>IFERROR(__xludf.DUMMYFUNCTION("TEXTJOIN(""; "", TRUE, FILTER(CID!B13384:B14794, REGEXMATCH(CID!D13384:D14794, TEXTJOIN(""|"", TRUE, SPLIT(A13384, "";"")))))"),"#N/A")</f>
        <v>#N/A</v>
      </c>
    </row>
    <row r="13385">
      <c r="A13385" s="12" t="str">
        <f>IFERROR(__xludf.DUMMYFUNCTION("TEXTJOIN("";"", TRUE, FILTER(CID!$B$2:$B$14794, CID!B13385=CID!$D$2:$D$14794))"),"#N/A")</f>
        <v>#N/A</v>
      </c>
      <c r="B13385" s="12" t="str">
        <f>IFERROR(__xludf.DUMMYFUNCTION("TEXTJOIN(""; "", TRUE, FILTER(CID!B13385:B14794, REGEXMATCH(CID!D13385:D14794, TEXTJOIN(""|"", TRUE, SPLIT(A13385, "";"")))))"),"#N/A")</f>
        <v>#N/A</v>
      </c>
    </row>
    <row r="13386">
      <c r="A13386" s="12" t="str">
        <f>IFERROR(__xludf.DUMMYFUNCTION("TEXTJOIN("";"", TRUE, FILTER(CID!$B$2:$B$14794, CID!B13386=CID!$D$2:$D$14794))"),"#N/A")</f>
        <v>#N/A</v>
      </c>
      <c r="B13386" s="12" t="str">
        <f>IFERROR(__xludf.DUMMYFUNCTION("TEXTJOIN(""; "", TRUE, FILTER(CID!B13386:B14794, REGEXMATCH(CID!D13386:D14794, TEXTJOIN(""|"", TRUE, SPLIT(A13386, "";"")))))"),"#N/A")</f>
        <v>#N/A</v>
      </c>
    </row>
    <row r="13387">
      <c r="A13387" s="12" t="str">
        <f>IFERROR(__xludf.DUMMYFUNCTION("TEXTJOIN("";"", TRUE, FILTER(CID!$B$2:$B$14794, CID!B13387=CID!$D$2:$D$14794))"),"#N/A")</f>
        <v>#N/A</v>
      </c>
      <c r="B13387" s="12" t="str">
        <f>IFERROR(__xludf.DUMMYFUNCTION("TEXTJOIN(""; "", TRUE, FILTER(CID!B13387:B14794, REGEXMATCH(CID!D13387:D14794, TEXTJOIN(""|"", TRUE, SPLIT(A13387, "";"")))))"),"#N/A")</f>
        <v>#N/A</v>
      </c>
    </row>
    <row r="13388">
      <c r="A13388" s="12" t="str">
        <f>IFERROR(__xludf.DUMMYFUNCTION("TEXTJOIN("";"", TRUE, FILTER(CID!$B$2:$B$14794, CID!B13388=CID!$D$2:$D$14794))"),"#N/A")</f>
        <v>#N/A</v>
      </c>
      <c r="B13388" s="12" t="str">
        <f>IFERROR(__xludf.DUMMYFUNCTION("TEXTJOIN(""; "", TRUE, FILTER(CID!B13388:B14794, REGEXMATCH(CID!D13388:D14794, TEXTJOIN(""|"", TRUE, SPLIT(A13388, "";"")))))"),"#N/A")</f>
        <v>#N/A</v>
      </c>
    </row>
    <row r="13389">
      <c r="A13389" s="12" t="str">
        <f>IFERROR(__xludf.DUMMYFUNCTION("TEXTJOIN("";"", TRUE, FILTER(CID!$B$2:$B$14794, CID!B13389=CID!$D$2:$D$14794))"),"#N/A")</f>
        <v>#N/A</v>
      </c>
      <c r="B13389" s="12" t="str">
        <f>IFERROR(__xludf.DUMMYFUNCTION("TEXTJOIN(""; "", TRUE, FILTER(CID!B13389:B14794, REGEXMATCH(CID!D13389:D14794, TEXTJOIN(""|"", TRUE, SPLIT(A13389, "";"")))))"),"#N/A")</f>
        <v>#N/A</v>
      </c>
    </row>
    <row r="13390">
      <c r="A13390" s="12" t="str">
        <f>IFERROR(__xludf.DUMMYFUNCTION("TEXTJOIN("";"", TRUE, FILTER(CID!$B$2:$B$14794, CID!B13390=CID!$D$2:$D$14794))"),"#N/A")</f>
        <v>#N/A</v>
      </c>
      <c r="B13390" s="12" t="str">
        <f>IFERROR(__xludf.DUMMYFUNCTION("TEXTJOIN(""; "", TRUE, FILTER(CID!B13390:B14794, REGEXMATCH(CID!D13390:D14794, TEXTJOIN(""|"", TRUE, SPLIT(A13390, "";"")))))"),"#N/A")</f>
        <v>#N/A</v>
      </c>
    </row>
    <row r="13391">
      <c r="A13391" s="12" t="str">
        <f>IFERROR(__xludf.DUMMYFUNCTION("TEXTJOIN("";"", TRUE, FILTER(CID!$B$2:$B$14794, CID!B13391=CID!$D$2:$D$14794))"),"#N/A")</f>
        <v>#N/A</v>
      </c>
      <c r="B13391" s="12" t="str">
        <f>IFERROR(__xludf.DUMMYFUNCTION("TEXTJOIN(""; "", TRUE, FILTER(CID!B13391:B14794, REGEXMATCH(CID!D13391:D14794, TEXTJOIN(""|"", TRUE, SPLIT(A13391, "";"")))))"),"#N/A")</f>
        <v>#N/A</v>
      </c>
    </row>
    <row r="13392">
      <c r="A13392" s="12" t="str">
        <f>IFERROR(__xludf.DUMMYFUNCTION("TEXTJOIN("";"", TRUE, FILTER(CID!$B$2:$B$14794, CID!B13392=CID!$D$2:$D$14794))"),"#N/A")</f>
        <v>#N/A</v>
      </c>
      <c r="B13392" s="12" t="str">
        <f>IFERROR(__xludf.DUMMYFUNCTION("TEXTJOIN(""; "", TRUE, FILTER(CID!B13392:B14794, REGEXMATCH(CID!D13392:D14794, TEXTJOIN(""|"", TRUE, SPLIT(A13392, "";"")))))"),"#N/A")</f>
        <v>#N/A</v>
      </c>
    </row>
    <row r="13393">
      <c r="A13393" s="12" t="str">
        <f>IFERROR(__xludf.DUMMYFUNCTION("TEXTJOIN("";"", TRUE, FILTER(CID!$B$2:$B$14794, CID!B13393=CID!$D$2:$D$14794))"),"#N/A")</f>
        <v>#N/A</v>
      </c>
      <c r="B13393" s="12" t="str">
        <f>IFERROR(__xludf.DUMMYFUNCTION("TEXTJOIN(""; "", TRUE, FILTER(CID!B13393:B14794, REGEXMATCH(CID!D13393:D14794, TEXTJOIN(""|"", TRUE, SPLIT(A13393, "";"")))))"),"#N/A")</f>
        <v>#N/A</v>
      </c>
    </row>
    <row r="13394">
      <c r="A13394" s="12" t="str">
        <f>IFERROR(__xludf.DUMMYFUNCTION("TEXTJOIN("";"", TRUE, FILTER(CID!$B$2:$B$14794, CID!B13394=CID!$D$2:$D$14794))"),"#N/A")</f>
        <v>#N/A</v>
      </c>
      <c r="B13394" s="12" t="str">
        <f>IFERROR(__xludf.DUMMYFUNCTION("TEXTJOIN(""; "", TRUE, FILTER(CID!B13394:B14794, REGEXMATCH(CID!D13394:D14794, TEXTJOIN(""|"", TRUE, SPLIT(A13394, "";"")))))"),"#N/A")</f>
        <v>#N/A</v>
      </c>
    </row>
    <row r="13395">
      <c r="A13395" s="12" t="str">
        <f>IFERROR(__xludf.DUMMYFUNCTION("TEXTJOIN("";"", TRUE, FILTER(CID!$B$2:$B$14794, CID!B13395=CID!$D$2:$D$14794))"),"#N/A")</f>
        <v>#N/A</v>
      </c>
      <c r="B13395" s="12" t="str">
        <f>IFERROR(__xludf.DUMMYFUNCTION("TEXTJOIN(""; "", TRUE, FILTER(CID!B13395:B14794, REGEXMATCH(CID!D13395:D14794, TEXTJOIN(""|"", TRUE, SPLIT(A13395, "";"")))))"),"#N/A")</f>
        <v>#N/A</v>
      </c>
    </row>
    <row r="13396">
      <c r="A13396" s="12" t="str">
        <f>IFERROR(__xludf.DUMMYFUNCTION("TEXTJOIN("";"", TRUE, FILTER(CID!$B$2:$B$14794, CID!B13396=CID!$D$2:$D$14794))"),"#N/A")</f>
        <v>#N/A</v>
      </c>
      <c r="B13396" s="12" t="str">
        <f>IFERROR(__xludf.DUMMYFUNCTION("TEXTJOIN(""; "", TRUE, FILTER(CID!B13396:B14794, REGEXMATCH(CID!D13396:D14794, TEXTJOIN(""|"", TRUE, SPLIT(A13396, "";"")))))"),"#N/A")</f>
        <v>#N/A</v>
      </c>
    </row>
    <row r="13397">
      <c r="A13397" s="12" t="str">
        <f>IFERROR(__xludf.DUMMYFUNCTION("TEXTJOIN("";"", TRUE, FILTER(CID!$B$2:$B$14794, CID!B13397=CID!$D$2:$D$14794))"),"#N/A")</f>
        <v>#N/A</v>
      </c>
      <c r="B13397" s="12" t="str">
        <f>IFERROR(__xludf.DUMMYFUNCTION("TEXTJOIN(""; "", TRUE, FILTER(CID!B13397:B14794, REGEXMATCH(CID!D13397:D14794, TEXTJOIN(""|"", TRUE, SPLIT(A13397, "";"")))))"),"#N/A")</f>
        <v>#N/A</v>
      </c>
    </row>
    <row r="13398">
      <c r="A13398" s="12" t="str">
        <f>IFERROR(__xludf.DUMMYFUNCTION("TEXTJOIN("";"", TRUE, FILTER(CID!$B$2:$B$14794, CID!B13398=CID!$D$2:$D$14794))"),"#N/A")</f>
        <v>#N/A</v>
      </c>
      <c r="B13398" s="12" t="str">
        <f>IFERROR(__xludf.DUMMYFUNCTION("TEXTJOIN(""; "", TRUE, FILTER(CID!B13398:B14794, REGEXMATCH(CID!D13398:D14794, TEXTJOIN(""|"", TRUE, SPLIT(A13398, "";"")))))"),"#N/A")</f>
        <v>#N/A</v>
      </c>
    </row>
    <row r="13399">
      <c r="A13399" s="12" t="str">
        <f>IFERROR(__xludf.DUMMYFUNCTION("TEXTJOIN("";"", TRUE, FILTER(CID!$B$2:$B$14794, CID!B13399=CID!$D$2:$D$14794))"),"#N/A")</f>
        <v>#N/A</v>
      </c>
      <c r="B13399" s="12" t="str">
        <f>IFERROR(__xludf.DUMMYFUNCTION("TEXTJOIN(""; "", TRUE, FILTER(CID!B13399:B14794, REGEXMATCH(CID!D13399:D14794, TEXTJOIN(""|"", TRUE, SPLIT(A13399, "";"")))))"),"#N/A")</f>
        <v>#N/A</v>
      </c>
    </row>
    <row r="13400">
      <c r="A13400" s="12" t="str">
        <f>IFERROR(__xludf.DUMMYFUNCTION("TEXTJOIN("";"", TRUE, FILTER(CID!$B$2:$B$14794, CID!B13400=CID!$D$2:$D$14794))"),"#N/A")</f>
        <v>#N/A</v>
      </c>
      <c r="B13400" s="12" t="str">
        <f>IFERROR(__xludf.DUMMYFUNCTION("TEXTJOIN(""; "", TRUE, FILTER(CID!B13400:B14794, REGEXMATCH(CID!D13400:D14794, TEXTJOIN(""|"", TRUE, SPLIT(A13400, "";"")))))"),"#N/A")</f>
        <v>#N/A</v>
      </c>
    </row>
    <row r="13401">
      <c r="A13401" s="12" t="str">
        <f>IFERROR(__xludf.DUMMYFUNCTION("TEXTJOIN("";"", TRUE, FILTER(CID!$B$2:$B$14794, CID!B13401=CID!$D$2:$D$14794))"),"#N/A")</f>
        <v>#N/A</v>
      </c>
      <c r="B13401" s="12" t="str">
        <f>IFERROR(__xludf.DUMMYFUNCTION("TEXTJOIN(""; "", TRUE, FILTER(CID!B13401:B14794, REGEXMATCH(CID!D13401:D14794, TEXTJOIN(""|"", TRUE, SPLIT(A13401, "";"")))))"),"#N/A")</f>
        <v>#N/A</v>
      </c>
    </row>
    <row r="13402">
      <c r="A13402" s="12" t="str">
        <f>IFERROR(__xludf.DUMMYFUNCTION("TEXTJOIN("";"", TRUE, FILTER(CID!$B$2:$B$14794, CID!B13402=CID!$D$2:$D$14794))"),"#N/A")</f>
        <v>#N/A</v>
      </c>
      <c r="B13402" s="12" t="str">
        <f>IFERROR(__xludf.DUMMYFUNCTION("TEXTJOIN(""; "", TRUE, FILTER(CID!B13402:B14794, REGEXMATCH(CID!D13402:D14794, TEXTJOIN(""|"", TRUE, SPLIT(A13402, "";"")))))"),"#N/A")</f>
        <v>#N/A</v>
      </c>
    </row>
    <row r="13403">
      <c r="A13403" s="12" t="str">
        <f>IFERROR(__xludf.DUMMYFUNCTION("TEXTJOIN("";"", TRUE, FILTER(CID!$B$2:$B$14794, CID!B13403=CID!$D$2:$D$14794))"),"#N/A")</f>
        <v>#N/A</v>
      </c>
      <c r="B13403" s="12" t="str">
        <f>IFERROR(__xludf.DUMMYFUNCTION("TEXTJOIN(""; "", TRUE, FILTER(CID!B13403:B14794, REGEXMATCH(CID!D13403:D14794, TEXTJOIN(""|"", TRUE, SPLIT(A13403, "";"")))))"),"#N/A")</f>
        <v>#N/A</v>
      </c>
    </row>
    <row r="13404">
      <c r="A13404" s="12" t="str">
        <f>IFERROR(__xludf.DUMMYFUNCTION("TEXTJOIN("";"", TRUE, FILTER(CID!$B$2:$B$14794, CID!B13404=CID!$D$2:$D$14794))"),"#N/A")</f>
        <v>#N/A</v>
      </c>
      <c r="B13404" s="12" t="str">
        <f>IFERROR(__xludf.DUMMYFUNCTION("TEXTJOIN(""; "", TRUE, FILTER(CID!B13404:B14794, REGEXMATCH(CID!D13404:D14794, TEXTJOIN(""|"", TRUE, SPLIT(A13404, "";"")))))"),"#N/A")</f>
        <v>#N/A</v>
      </c>
    </row>
    <row r="13405">
      <c r="A13405" s="12" t="str">
        <f>IFERROR(__xludf.DUMMYFUNCTION("TEXTJOIN("";"", TRUE, FILTER(CID!$B$2:$B$14794, CID!B13405=CID!$D$2:$D$14794))"),"#N/A")</f>
        <v>#N/A</v>
      </c>
      <c r="B13405" s="12" t="str">
        <f>IFERROR(__xludf.DUMMYFUNCTION("TEXTJOIN(""; "", TRUE, FILTER(CID!B13405:B14794, REGEXMATCH(CID!D13405:D14794, TEXTJOIN(""|"", TRUE, SPLIT(A13405, "";"")))))"),"#N/A")</f>
        <v>#N/A</v>
      </c>
    </row>
    <row r="13406">
      <c r="A13406" s="12" t="str">
        <f>IFERROR(__xludf.DUMMYFUNCTION("TEXTJOIN("";"", TRUE, FILTER(CID!$B$2:$B$14794, CID!B13406=CID!$D$2:$D$14794))"),"#N/A")</f>
        <v>#N/A</v>
      </c>
      <c r="B13406" s="12" t="str">
        <f>IFERROR(__xludf.DUMMYFUNCTION("TEXTJOIN(""; "", TRUE, FILTER(CID!B13406:B14794, REGEXMATCH(CID!D13406:D14794, TEXTJOIN(""|"", TRUE, SPLIT(A13406, "";"")))))"),"#N/A")</f>
        <v>#N/A</v>
      </c>
    </row>
    <row r="13407">
      <c r="A13407" s="12" t="str">
        <f>IFERROR(__xludf.DUMMYFUNCTION("TEXTJOIN("";"", TRUE, FILTER(CID!$B$2:$B$14794, CID!B13407=CID!$D$2:$D$14794))"),"#N/A")</f>
        <v>#N/A</v>
      </c>
      <c r="B13407" s="12" t="str">
        <f>IFERROR(__xludf.DUMMYFUNCTION("TEXTJOIN(""; "", TRUE, FILTER(CID!B13407:B14794, REGEXMATCH(CID!D13407:D14794, TEXTJOIN(""|"", TRUE, SPLIT(A13407, "";"")))))"),"#N/A")</f>
        <v>#N/A</v>
      </c>
    </row>
    <row r="13408">
      <c r="A13408" s="12" t="str">
        <f>IFERROR(__xludf.DUMMYFUNCTION("TEXTJOIN("";"", TRUE, FILTER(CID!$B$2:$B$14794, CID!B13408=CID!$D$2:$D$14794))"),"#N/A")</f>
        <v>#N/A</v>
      </c>
      <c r="B13408" s="12" t="str">
        <f>IFERROR(__xludf.DUMMYFUNCTION("TEXTJOIN(""; "", TRUE, FILTER(CID!B13408:B14794, REGEXMATCH(CID!D13408:D14794, TEXTJOIN(""|"", TRUE, SPLIT(A13408, "";"")))))"),"#N/A")</f>
        <v>#N/A</v>
      </c>
    </row>
    <row r="13409">
      <c r="A13409" s="12" t="str">
        <f>IFERROR(__xludf.DUMMYFUNCTION("TEXTJOIN("";"", TRUE, FILTER(CID!$B$2:$B$14794, CID!B13409=CID!$D$2:$D$14794))"),"#N/A")</f>
        <v>#N/A</v>
      </c>
      <c r="B13409" s="12" t="str">
        <f>IFERROR(__xludf.DUMMYFUNCTION("TEXTJOIN(""; "", TRUE, FILTER(CID!B13409:B14794, REGEXMATCH(CID!D13409:D14794, TEXTJOIN(""|"", TRUE, SPLIT(A13409, "";"")))))"),"#N/A")</f>
        <v>#N/A</v>
      </c>
    </row>
    <row r="13410">
      <c r="A13410" s="12" t="str">
        <f>IFERROR(__xludf.DUMMYFUNCTION("TEXTJOIN("";"", TRUE, FILTER(CID!$B$2:$B$14794, CID!B13410=CID!$D$2:$D$14794))"),"#N/A")</f>
        <v>#N/A</v>
      </c>
      <c r="B13410" s="12" t="str">
        <f>IFERROR(__xludf.DUMMYFUNCTION("TEXTJOIN(""; "", TRUE, FILTER(CID!B13410:B14794, REGEXMATCH(CID!D13410:D14794, TEXTJOIN(""|"", TRUE, SPLIT(A13410, "";"")))))"),"#N/A")</f>
        <v>#N/A</v>
      </c>
    </row>
    <row r="13411">
      <c r="A13411" s="12" t="str">
        <f>IFERROR(__xludf.DUMMYFUNCTION("TEXTJOIN("";"", TRUE, FILTER(CID!$B$2:$B$14794, CID!B13411=CID!$D$2:$D$14794))"),"#N/A")</f>
        <v>#N/A</v>
      </c>
      <c r="B13411" s="12" t="str">
        <f>IFERROR(__xludf.DUMMYFUNCTION("TEXTJOIN(""; "", TRUE, FILTER(CID!B13411:B14794, REGEXMATCH(CID!D13411:D14794, TEXTJOIN(""|"", TRUE, SPLIT(A13411, "";"")))))"),"#N/A")</f>
        <v>#N/A</v>
      </c>
    </row>
    <row r="13412">
      <c r="A13412" s="12" t="str">
        <f>IFERROR(__xludf.DUMMYFUNCTION("TEXTJOIN("";"", TRUE, FILTER(CID!$B$2:$B$14794, CID!B13412=CID!$D$2:$D$14794))"),"#N/A")</f>
        <v>#N/A</v>
      </c>
      <c r="B13412" s="12" t="str">
        <f>IFERROR(__xludf.DUMMYFUNCTION("TEXTJOIN(""; "", TRUE, FILTER(CID!B13412:B14794, REGEXMATCH(CID!D13412:D14794, TEXTJOIN(""|"", TRUE, SPLIT(A13412, "";"")))))"),"#N/A")</f>
        <v>#N/A</v>
      </c>
    </row>
    <row r="13413">
      <c r="A13413" s="12" t="str">
        <f>IFERROR(__xludf.DUMMYFUNCTION("TEXTJOIN("";"", TRUE, FILTER(CID!$B$2:$B$14794, CID!B13413=CID!$D$2:$D$14794))"),"#N/A")</f>
        <v>#N/A</v>
      </c>
      <c r="B13413" s="12" t="str">
        <f>IFERROR(__xludf.DUMMYFUNCTION("TEXTJOIN(""; "", TRUE, FILTER(CID!B13413:B14794, REGEXMATCH(CID!D13413:D14794, TEXTJOIN(""|"", TRUE, SPLIT(A13413, "";"")))))"),"#N/A")</f>
        <v>#N/A</v>
      </c>
    </row>
    <row r="13414">
      <c r="A13414" s="12" t="str">
        <f>IFERROR(__xludf.DUMMYFUNCTION("TEXTJOIN("";"", TRUE, FILTER(CID!$B$2:$B$14794, CID!B13414=CID!$D$2:$D$14794))"),"#N/A")</f>
        <v>#N/A</v>
      </c>
      <c r="B13414" s="12" t="str">
        <f>IFERROR(__xludf.DUMMYFUNCTION("TEXTJOIN(""; "", TRUE, FILTER(CID!B13414:B14794, REGEXMATCH(CID!D13414:D14794, TEXTJOIN(""|"", TRUE, SPLIT(A13414, "";"")))))"),"#N/A")</f>
        <v>#N/A</v>
      </c>
    </row>
    <row r="13415">
      <c r="A13415" s="12" t="str">
        <f>IFERROR(__xludf.DUMMYFUNCTION("TEXTJOIN("";"", TRUE, FILTER(CID!$B$2:$B$14794, CID!B13415=CID!$D$2:$D$14794))"),"#N/A")</f>
        <v>#N/A</v>
      </c>
      <c r="B13415" s="12" t="str">
        <f>IFERROR(__xludf.DUMMYFUNCTION("TEXTJOIN(""; "", TRUE, FILTER(CID!B13415:B14794, REGEXMATCH(CID!D13415:D14794, TEXTJOIN(""|"", TRUE, SPLIT(A13415, "";"")))))"),"#N/A")</f>
        <v>#N/A</v>
      </c>
    </row>
    <row r="13416">
      <c r="A13416" s="12" t="str">
        <f>IFERROR(__xludf.DUMMYFUNCTION("TEXTJOIN("";"", TRUE, FILTER(CID!$B$2:$B$14794, CID!B13416=CID!$D$2:$D$14794))"),"#N/A")</f>
        <v>#N/A</v>
      </c>
      <c r="B13416" s="12" t="str">
        <f>IFERROR(__xludf.DUMMYFUNCTION("TEXTJOIN(""; "", TRUE, FILTER(CID!B13416:B14794, REGEXMATCH(CID!D13416:D14794, TEXTJOIN(""|"", TRUE, SPLIT(A13416, "";"")))))"),"#N/A")</f>
        <v>#N/A</v>
      </c>
    </row>
    <row r="13417">
      <c r="A13417" s="12" t="str">
        <f>IFERROR(__xludf.DUMMYFUNCTION("TEXTJOIN("";"", TRUE, FILTER(CID!$B$2:$B$14794, CID!B13417=CID!$D$2:$D$14794))"),"#N/A")</f>
        <v>#N/A</v>
      </c>
      <c r="B13417" s="12" t="str">
        <f>IFERROR(__xludf.DUMMYFUNCTION("TEXTJOIN(""; "", TRUE, FILTER(CID!B13417:B14794, REGEXMATCH(CID!D13417:D14794, TEXTJOIN(""|"", TRUE, SPLIT(A13417, "";"")))))"),"#N/A")</f>
        <v>#N/A</v>
      </c>
    </row>
    <row r="13418">
      <c r="A13418" s="12" t="str">
        <f>IFERROR(__xludf.DUMMYFUNCTION("TEXTJOIN("";"", TRUE, FILTER(CID!$B$2:$B$14794, CID!B13418=CID!$D$2:$D$14794))"),"#N/A")</f>
        <v>#N/A</v>
      </c>
      <c r="B13418" s="12" t="str">
        <f>IFERROR(__xludf.DUMMYFUNCTION("TEXTJOIN(""; "", TRUE, FILTER(CID!B13418:B14794, REGEXMATCH(CID!D13418:D14794, TEXTJOIN(""|"", TRUE, SPLIT(A13418, "";"")))))"),"#N/A")</f>
        <v>#N/A</v>
      </c>
    </row>
    <row r="13419">
      <c r="A13419" s="12" t="str">
        <f>IFERROR(__xludf.DUMMYFUNCTION("TEXTJOIN("";"", TRUE, FILTER(CID!$B$2:$B$14794, CID!B13419=CID!$D$2:$D$14794))"),"#N/A")</f>
        <v>#N/A</v>
      </c>
      <c r="B13419" s="12" t="str">
        <f>IFERROR(__xludf.DUMMYFUNCTION("TEXTJOIN(""; "", TRUE, FILTER(CID!B13419:B14794, REGEXMATCH(CID!D13419:D14794, TEXTJOIN(""|"", TRUE, SPLIT(A13419, "";"")))))"),"#N/A")</f>
        <v>#N/A</v>
      </c>
    </row>
    <row r="13420">
      <c r="A13420" s="12" t="str">
        <f>IFERROR(__xludf.DUMMYFUNCTION("TEXTJOIN("";"", TRUE, FILTER(CID!$B$2:$B$14794, CID!B13420=CID!$D$2:$D$14794))"),"#N/A")</f>
        <v>#N/A</v>
      </c>
      <c r="B13420" s="12" t="str">
        <f>IFERROR(__xludf.DUMMYFUNCTION("TEXTJOIN(""; "", TRUE, FILTER(CID!B13420:B14794, REGEXMATCH(CID!D13420:D14794, TEXTJOIN(""|"", TRUE, SPLIT(A13420, "";"")))))"),"#N/A")</f>
        <v>#N/A</v>
      </c>
    </row>
    <row r="13421">
      <c r="A13421" s="12" t="str">
        <f>IFERROR(__xludf.DUMMYFUNCTION("TEXTJOIN("";"", TRUE, FILTER(CID!$B$2:$B$14794, CID!B13421=CID!$D$2:$D$14794))"),"#N/A")</f>
        <v>#N/A</v>
      </c>
      <c r="B13421" s="12" t="str">
        <f>IFERROR(__xludf.DUMMYFUNCTION("TEXTJOIN(""; "", TRUE, FILTER(CID!B13421:B14794, REGEXMATCH(CID!D13421:D14794, TEXTJOIN(""|"", TRUE, SPLIT(A13421, "";"")))))"),"#N/A")</f>
        <v>#N/A</v>
      </c>
    </row>
    <row r="13422">
      <c r="A13422" s="12" t="str">
        <f>IFERROR(__xludf.DUMMYFUNCTION("TEXTJOIN("";"", TRUE, FILTER(CID!$B$2:$B$14794, CID!B13422=CID!$D$2:$D$14794))"),"#N/A")</f>
        <v>#N/A</v>
      </c>
      <c r="B13422" s="12" t="str">
        <f>IFERROR(__xludf.DUMMYFUNCTION("TEXTJOIN(""; "", TRUE, FILTER(CID!B13422:B14794, REGEXMATCH(CID!D13422:D14794, TEXTJOIN(""|"", TRUE, SPLIT(A13422, "";"")))))"),"#N/A")</f>
        <v>#N/A</v>
      </c>
    </row>
    <row r="13423">
      <c r="A13423" s="12" t="str">
        <f>IFERROR(__xludf.DUMMYFUNCTION("TEXTJOIN("";"", TRUE, FILTER(CID!$B$2:$B$14794, CID!B13423=CID!$D$2:$D$14794))"),"#N/A")</f>
        <v>#N/A</v>
      </c>
      <c r="B13423" s="12" t="str">
        <f>IFERROR(__xludf.DUMMYFUNCTION("TEXTJOIN(""; "", TRUE, FILTER(CID!B13423:B14794, REGEXMATCH(CID!D13423:D14794, TEXTJOIN(""|"", TRUE, SPLIT(A13423, "";"")))))"),"#N/A")</f>
        <v>#N/A</v>
      </c>
    </row>
    <row r="13424">
      <c r="A13424" s="12" t="str">
        <f>IFERROR(__xludf.DUMMYFUNCTION("TEXTJOIN("";"", TRUE, FILTER(CID!$B$2:$B$14794, CID!B13424=CID!$D$2:$D$14794))"),"#N/A")</f>
        <v>#N/A</v>
      </c>
      <c r="B13424" s="12" t="str">
        <f>IFERROR(__xludf.DUMMYFUNCTION("TEXTJOIN(""; "", TRUE, FILTER(CID!B13424:B14794, REGEXMATCH(CID!D13424:D14794, TEXTJOIN(""|"", TRUE, SPLIT(A13424, "";"")))))"),"#N/A")</f>
        <v>#N/A</v>
      </c>
    </row>
    <row r="13425">
      <c r="A13425" s="12" t="str">
        <f>IFERROR(__xludf.DUMMYFUNCTION("TEXTJOIN("";"", TRUE, FILTER(CID!$B$2:$B$14794, CID!B13425=CID!$D$2:$D$14794))"),"#N/A")</f>
        <v>#N/A</v>
      </c>
      <c r="B13425" s="12" t="str">
        <f>IFERROR(__xludf.DUMMYFUNCTION("TEXTJOIN(""; "", TRUE, FILTER(CID!B13425:B14794, REGEXMATCH(CID!D13425:D14794, TEXTJOIN(""|"", TRUE, SPLIT(A13425, "";"")))))"),"#N/A")</f>
        <v>#N/A</v>
      </c>
    </row>
    <row r="13426">
      <c r="A13426" s="12" t="str">
        <f>IFERROR(__xludf.DUMMYFUNCTION("TEXTJOIN("";"", TRUE, FILTER(CID!$B$2:$B$14794, CID!B13426=CID!$D$2:$D$14794))"),"#N/A")</f>
        <v>#N/A</v>
      </c>
      <c r="B13426" s="12" t="str">
        <f>IFERROR(__xludf.DUMMYFUNCTION("TEXTJOIN(""; "", TRUE, FILTER(CID!B13426:B14794, REGEXMATCH(CID!D13426:D14794, TEXTJOIN(""|"", TRUE, SPLIT(A13426, "";"")))))"),"#N/A")</f>
        <v>#N/A</v>
      </c>
    </row>
    <row r="13427">
      <c r="A13427" s="12" t="str">
        <f>IFERROR(__xludf.DUMMYFUNCTION("TEXTJOIN("";"", TRUE, FILTER(CID!$B$2:$B$14794, CID!B13427=CID!$D$2:$D$14794))"),"#N/A")</f>
        <v>#N/A</v>
      </c>
      <c r="B13427" s="12" t="str">
        <f>IFERROR(__xludf.DUMMYFUNCTION("TEXTJOIN(""; "", TRUE, FILTER(CID!B13427:B14794, REGEXMATCH(CID!D13427:D14794, TEXTJOIN(""|"", TRUE, SPLIT(A13427, "";"")))))"),"#N/A")</f>
        <v>#N/A</v>
      </c>
    </row>
    <row r="13428">
      <c r="A13428" s="12" t="str">
        <f>IFERROR(__xludf.DUMMYFUNCTION("TEXTJOIN("";"", TRUE, FILTER(CID!$B$2:$B$14794, CID!B13428=CID!$D$2:$D$14794))"),"#N/A")</f>
        <v>#N/A</v>
      </c>
      <c r="B13428" s="12" t="str">
        <f>IFERROR(__xludf.DUMMYFUNCTION("TEXTJOIN(""; "", TRUE, FILTER(CID!B13428:B14794, REGEXMATCH(CID!D13428:D14794, TEXTJOIN(""|"", TRUE, SPLIT(A13428, "";"")))))"),"#N/A")</f>
        <v>#N/A</v>
      </c>
    </row>
    <row r="13429">
      <c r="A13429" s="12" t="str">
        <f>IFERROR(__xludf.DUMMYFUNCTION("TEXTJOIN("";"", TRUE, FILTER(CID!$B$2:$B$14794, CID!B13429=CID!$D$2:$D$14794))"),"#N/A")</f>
        <v>#N/A</v>
      </c>
      <c r="B13429" s="12" t="str">
        <f>IFERROR(__xludf.DUMMYFUNCTION("TEXTJOIN(""; "", TRUE, FILTER(CID!B13429:B14794, REGEXMATCH(CID!D13429:D14794, TEXTJOIN(""|"", TRUE, SPLIT(A13429, "";"")))))"),"#N/A")</f>
        <v>#N/A</v>
      </c>
    </row>
    <row r="13430">
      <c r="A13430" s="12" t="str">
        <f>IFERROR(__xludf.DUMMYFUNCTION("TEXTJOIN("";"", TRUE, FILTER(CID!$B$2:$B$14794, CID!B13430=CID!$D$2:$D$14794))"),"#N/A")</f>
        <v>#N/A</v>
      </c>
      <c r="B13430" s="12" t="str">
        <f>IFERROR(__xludf.DUMMYFUNCTION("TEXTJOIN(""; "", TRUE, FILTER(CID!B13430:B14794, REGEXMATCH(CID!D13430:D14794, TEXTJOIN(""|"", TRUE, SPLIT(A13430, "";"")))))"),"#N/A")</f>
        <v>#N/A</v>
      </c>
    </row>
    <row r="13431">
      <c r="A13431" s="12" t="str">
        <f>IFERROR(__xludf.DUMMYFUNCTION("TEXTJOIN("";"", TRUE, FILTER(CID!$B$2:$B$14794, CID!B13431=CID!$D$2:$D$14794))"),"#N/A")</f>
        <v>#N/A</v>
      </c>
      <c r="B13431" s="12" t="str">
        <f>IFERROR(__xludf.DUMMYFUNCTION("TEXTJOIN(""; "", TRUE, FILTER(CID!B13431:B14794, REGEXMATCH(CID!D13431:D14794, TEXTJOIN(""|"", TRUE, SPLIT(A13431, "";"")))))"),"#N/A")</f>
        <v>#N/A</v>
      </c>
    </row>
    <row r="13432">
      <c r="A13432" s="12" t="str">
        <f>IFERROR(__xludf.DUMMYFUNCTION("TEXTJOIN("";"", TRUE, FILTER(CID!$B$2:$B$14794, CID!B13432=CID!$D$2:$D$14794))"),"#N/A")</f>
        <v>#N/A</v>
      </c>
      <c r="B13432" s="12" t="str">
        <f>IFERROR(__xludf.DUMMYFUNCTION("TEXTJOIN(""; "", TRUE, FILTER(CID!B13432:B14794, REGEXMATCH(CID!D13432:D14794, TEXTJOIN(""|"", TRUE, SPLIT(A13432, "";"")))))"),"#N/A")</f>
        <v>#N/A</v>
      </c>
    </row>
    <row r="13433">
      <c r="A13433" s="12" t="str">
        <f>IFERROR(__xludf.DUMMYFUNCTION("TEXTJOIN("";"", TRUE, FILTER(CID!$B$2:$B$14794, CID!B13433=CID!$D$2:$D$14794))"),"#N/A")</f>
        <v>#N/A</v>
      </c>
      <c r="B13433" s="12" t="str">
        <f>IFERROR(__xludf.DUMMYFUNCTION("TEXTJOIN(""; "", TRUE, FILTER(CID!B13433:B14794, REGEXMATCH(CID!D13433:D14794, TEXTJOIN(""|"", TRUE, SPLIT(A13433, "";"")))))"),"#N/A")</f>
        <v>#N/A</v>
      </c>
    </row>
    <row r="13434">
      <c r="A13434" s="12" t="str">
        <f>IFERROR(__xludf.DUMMYFUNCTION("TEXTJOIN("";"", TRUE, FILTER(CID!$B$2:$B$14794, CID!B13434=CID!$D$2:$D$14794))"),"#N/A")</f>
        <v>#N/A</v>
      </c>
      <c r="B13434" s="12" t="str">
        <f>IFERROR(__xludf.DUMMYFUNCTION("TEXTJOIN(""; "", TRUE, FILTER(CID!B13434:B14794, REGEXMATCH(CID!D13434:D14794, TEXTJOIN(""|"", TRUE, SPLIT(A13434, "";"")))))"),"#N/A")</f>
        <v>#N/A</v>
      </c>
    </row>
    <row r="13435">
      <c r="A13435" s="12" t="str">
        <f>IFERROR(__xludf.DUMMYFUNCTION("TEXTJOIN("";"", TRUE, FILTER(CID!$B$2:$B$14794, CID!B13435=CID!$D$2:$D$14794))"),"#N/A")</f>
        <v>#N/A</v>
      </c>
      <c r="B13435" s="12" t="str">
        <f>IFERROR(__xludf.DUMMYFUNCTION("TEXTJOIN(""; "", TRUE, FILTER(CID!B13435:B14794, REGEXMATCH(CID!D13435:D14794, TEXTJOIN(""|"", TRUE, SPLIT(A13435, "";"")))))"),"#N/A")</f>
        <v>#N/A</v>
      </c>
    </row>
    <row r="13436">
      <c r="A13436" s="12" t="str">
        <f>IFERROR(__xludf.DUMMYFUNCTION("TEXTJOIN("";"", TRUE, FILTER(CID!$B$2:$B$14794, CID!B13436=CID!$D$2:$D$14794))"),"#N/A")</f>
        <v>#N/A</v>
      </c>
      <c r="B13436" s="12" t="str">
        <f>IFERROR(__xludf.DUMMYFUNCTION("TEXTJOIN(""; "", TRUE, FILTER(CID!B13436:B14794, REGEXMATCH(CID!D13436:D14794, TEXTJOIN(""|"", TRUE, SPLIT(A13436, "";"")))))"),"#N/A")</f>
        <v>#N/A</v>
      </c>
    </row>
    <row r="13437">
      <c r="A13437" s="12" t="str">
        <f>IFERROR(__xludf.DUMMYFUNCTION("TEXTJOIN("";"", TRUE, FILTER(CID!$B$2:$B$14794, CID!B13437=CID!$D$2:$D$14794))"),"#N/A")</f>
        <v>#N/A</v>
      </c>
      <c r="B13437" s="12" t="str">
        <f>IFERROR(__xludf.DUMMYFUNCTION("TEXTJOIN(""; "", TRUE, FILTER(CID!B13437:B14794, REGEXMATCH(CID!D13437:D14794, TEXTJOIN(""|"", TRUE, SPLIT(A13437, "";"")))))"),"#N/A")</f>
        <v>#N/A</v>
      </c>
    </row>
    <row r="13438">
      <c r="A13438" s="12" t="str">
        <f>IFERROR(__xludf.DUMMYFUNCTION("TEXTJOIN("";"", TRUE, FILTER(CID!$B$2:$B$14794, CID!B13438=CID!$D$2:$D$14794))"),"#N/A")</f>
        <v>#N/A</v>
      </c>
      <c r="B13438" s="12" t="str">
        <f>IFERROR(__xludf.DUMMYFUNCTION("TEXTJOIN(""; "", TRUE, FILTER(CID!B13438:B14794, REGEXMATCH(CID!D13438:D14794, TEXTJOIN(""|"", TRUE, SPLIT(A13438, "";"")))))"),"#N/A")</f>
        <v>#N/A</v>
      </c>
    </row>
    <row r="13439">
      <c r="A13439" s="12" t="str">
        <f>IFERROR(__xludf.DUMMYFUNCTION("TEXTJOIN("";"", TRUE, FILTER(CID!$B$2:$B$14794, CID!B13439=CID!$D$2:$D$14794))"),"#N/A")</f>
        <v>#N/A</v>
      </c>
      <c r="B13439" s="12" t="str">
        <f>IFERROR(__xludf.DUMMYFUNCTION("TEXTJOIN(""; "", TRUE, FILTER(CID!B13439:B14794, REGEXMATCH(CID!D13439:D14794, TEXTJOIN(""|"", TRUE, SPLIT(A13439, "";"")))))"),"#N/A")</f>
        <v>#N/A</v>
      </c>
    </row>
    <row r="13440">
      <c r="A13440" s="12" t="str">
        <f>IFERROR(__xludf.DUMMYFUNCTION("TEXTJOIN("";"", TRUE, FILTER(CID!$B$2:$B$14794, CID!B13440=CID!$D$2:$D$14794))"),"#N/A")</f>
        <v>#N/A</v>
      </c>
      <c r="B13440" s="12" t="str">
        <f>IFERROR(__xludf.DUMMYFUNCTION("TEXTJOIN(""; "", TRUE, FILTER(CID!B13440:B14794, REGEXMATCH(CID!D13440:D14794, TEXTJOIN(""|"", TRUE, SPLIT(A13440, "";"")))))"),"#N/A")</f>
        <v>#N/A</v>
      </c>
    </row>
    <row r="13441">
      <c r="A13441" s="12" t="str">
        <f>IFERROR(__xludf.DUMMYFUNCTION("TEXTJOIN("";"", TRUE, FILTER(CID!$B$2:$B$14794, CID!B13441=CID!$D$2:$D$14794))"),"#N/A")</f>
        <v>#N/A</v>
      </c>
      <c r="B13441" s="12" t="str">
        <f>IFERROR(__xludf.DUMMYFUNCTION("TEXTJOIN(""; "", TRUE, FILTER(CID!B13441:B14794, REGEXMATCH(CID!D13441:D14794, TEXTJOIN(""|"", TRUE, SPLIT(A13441, "";"")))))"),"#N/A")</f>
        <v>#N/A</v>
      </c>
    </row>
    <row r="13442">
      <c r="A13442" s="12" t="str">
        <f>IFERROR(__xludf.DUMMYFUNCTION("TEXTJOIN("";"", TRUE, FILTER(CID!$B$2:$B$14794, CID!B13442=CID!$D$2:$D$14794))"),"#N/A")</f>
        <v>#N/A</v>
      </c>
      <c r="B13442" s="12" t="str">
        <f>IFERROR(__xludf.DUMMYFUNCTION("TEXTJOIN(""; "", TRUE, FILTER(CID!B13442:B14794, REGEXMATCH(CID!D13442:D14794, TEXTJOIN(""|"", TRUE, SPLIT(A13442, "";"")))))"),"#N/A")</f>
        <v>#N/A</v>
      </c>
    </row>
    <row r="13443">
      <c r="A13443" s="12" t="str">
        <f>IFERROR(__xludf.DUMMYFUNCTION("TEXTJOIN("";"", TRUE, FILTER(CID!$B$2:$B$14794, CID!B13443=CID!$D$2:$D$14794))"),"#N/A")</f>
        <v>#N/A</v>
      </c>
      <c r="B13443" s="12" t="str">
        <f>IFERROR(__xludf.DUMMYFUNCTION("TEXTJOIN(""; "", TRUE, FILTER(CID!B13443:B14794, REGEXMATCH(CID!D13443:D14794, TEXTJOIN(""|"", TRUE, SPLIT(A13443, "";"")))))"),"#N/A")</f>
        <v>#N/A</v>
      </c>
    </row>
    <row r="13444">
      <c r="A13444" s="12" t="str">
        <f>IFERROR(__xludf.DUMMYFUNCTION("TEXTJOIN("";"", TRUE, FILTER(CID!$B$2:$B$14794, CID!B13444=CID!$D$2:$D$14794))"),"#N/A")</f>
        <v>#N/A</v>
      </c>
      <c r="B13444" s="12" t="str">
        <f>IFERROR(__xludf.DUMMYFUNCTION("TEXTJOIN(""; "", TRUE, FILTER(CID!B13444:B14794, REGEXMATCH(CID!D13444:D14794, TEXTJOIN(""|"", TRUE, SPLIT(A13444, "";"")))))"),"#N/A")</f>
        <v>#N/A</v>
      </c>
    </row>
    <row r="13445">
      <c r="A13445" s="12" t="str">
        <f>IFERROR(__xludf.DUMMYFUNCTION("TEXTJOIN("";"", TRUE, FILTER(CID!$B$2:$B$14794, CID!B13445=CID!$D$2:$D$14794))"),"#N/A")</f>
        <v>#N/A</v>
      </c>
      <c r="B13445" s="12" t="str">
        <f>IFERROR(__xludf.DUMMYFUNCTION("TEXTJOIN(""; "", TRUE, FILTER(CID!B13445:B14794, REGEXMATCH(CID!D13445:D14794, TEXTJOIN(""|"", TRUE, SPLIT(A13445, "";"")))))"),"#N/A")</f>
        <v>#N/A</v>
      </c>
    </row>
    <row r="13446">
      <c r="A13446" s="12" t="str">
        <f>IFERROR(__xludf.DUMMYFUNCTION("TEXTJOIN("";"", TRUE, FILTER(CID!$B$2:$B$14794, CID!B13446=CID!$D$2:$D$14794))"),"#N/A")</f>
        <v>#N/A</v>
      </c>
      <c r="B13446" s="12" t="str">
        <f>IFERROR(__xludf.DUMMYFUNCTION("TEXTJOIN(""; "", TRUE, FILTER(CID!B13446:B14794, REGEXMATCH(CID!D13446:D14794, TEXTJOIN(""|"", TRUE, SPLIT(A13446, "";"")))))"),"#N/A")</f>
        <v>#N/A</v>
      </c>
    </row>
    <row r="13447">
      <c r="A13447" s="12" t="str">
        <f>IFERROR(__xludf.DUMMYFUNCTION("TEXTJOIN("";"", TRUE, FILTER(CID!$B$2:$B$14794, CID!B13447=CID!$D$2:$D$14794))"),"#N/A")</f>
        <v>#N/A</v>
      </c>
      <c r="B13447" s="12" t="str">
        <f>IFERROR(__xludf.DUMMYFUNCTION("TEXTJOIN(""; "", TRUE, FILTER(CID!B13447:B14794, REGEXMATCH(CID!D13447:D14794, TEXTJOIN(""|"", TRUE, SPLIT(A13447, "";"")))))"),"#N/A")</f>
        <v>#N/A</v>
      </c>
    </row>
    <row r="13448">
      <c r="A13448" s="12" t="str">
        <f>IFERROR(__xludf.DUMMYFUNCTION("TEXTJOIN("";"", TRUE, FILTER(CID!$B$2:$B$14794, CID!B13448=CID!$D$2:$D$14794))"),"#N/A")</f>
        <v>#N/A</v>
      </c>
      <c r="B13448" s="12" t="str">
        <f>IFERROR(__xludf.DUMMYFUNCTION("TEXTJOIN(""; "", TRUE, FILTER(CID!B13448:B14794, REGEXMATCH(CID!D13448:D14794, TEXTJOIN(""|"", TRUE, SPLIT(A13448, "";"")))))"),"#N/A")</f>
        <v>#N/A</v>
      </c>
    </row>
    <row r="13449">
      <c r="A13449" s="12" t="str">
        <f>IFERROR(__xludf.DUMMYFUNCTION("TEXTJOIN("";"", TRUE, FILTER(CID!$B$2:$B$14794, CID!B13449=CID!$D$2:$D$14794))"),"#N/A")</f>
        <v>#N/A</v>
      </c>
      <c r="B13449" s="12" t="str">
        <f>IFERROR(__xludf.DUMMYFUNCTION("TEXTJOIN(""; "", TRUE, FILTER(CID!B13449:B14794, REGEXMATCH(CID!D13449:D14794, TEXTJOIN(""|"", TRUE, SPLIT(A13449, "";"")))))"),"#N/A")</f>
        <v>#N/A</v>
      </c>
    </row>
    <row r="13450">
      <c r="A13450" s="12" t="str">
        <f>IFERROR(__xludf.DUMMYFUNCTION("TEXTJOIN("";"", TRUE, FILTER(CID!$B$2:$B$14794, CID!B13450=CID!$D$2:$D$14794))"),"#N/A")</f>
        <v>#N/A</v>
      </c>
      <c r="B13450" s="12" t="str">
        <f>IFERROR(__xludf.DUMMYFUNCTION("TEXTJOIN(""; "", TRUE, FILTER(CID!B13450:B14794, REGEXMATCH(CID!D13450:D14794, TEXTJOIN(""|"", TRUE, SPLIT(A13450, "";"")))))"),"#N/A")</f>
        <v>#N/A</v>
      </c>
    </row>
    <row r="13451">
      <c r="A13451" s="12" t="str">
        <f>IFERROR(__xludf.DUMMYFUNCTION("TEXTJOIN("";"", TRUE, FILTER(CID!$B$2:$B$14794, CID!B13451=CID!$D$2:$D$14794))"),"#N/A")</f>
        <v>#N/A</v>
      </c>
      <c r="B13451" s="12" t="str">
        <f>IFERROR(__xludf.DUMMYFUNCTION("TEXTJOIN(""; "", TRUE, FILTER(CID!B13451:B14794, REGEXMATCH(CID!D13451:D14794, TEXTJOIN(""|"", TRUE, SPLIT(A13451, "";"")))))"),"#N/A")</f>
        <v>#N/A</v>
      </c>
    </row>
    <row r="13452">
      <c r="A13452" s="12" t="str">
        <f>IFERROR(__xludf.DUMMYFUNCTION("TEXTJOIN("";"", TRUE, FILTER(CID!$B$2:$B$14794, CID!B13452=CID!$D$2:$D$14794))"),"#N/A")</f>
        <v>#N/A</v>
      </c>
      <c r="B13452" s="12" t="str">
        <f>IFERROR(__xludf.DUMMYFUNCTION("TEXTJOIN(""; "", TRUE, FILTER(CID!B13452:B14794, REGEXMATCH(CID!D13452:D14794, TEXTJOIN(""|"", TRUE, SPLIT(A13452, "";"")))))"),"#N/A")</f>
        <v>#N/A</v>
      </c>
    </row>
    <row r="13453">
      <c r="A13453" s="12" t="str">
        <f>IFERROR(__xludf.DUMMYFUNCTION("TEXTJOIN("";"", TRUE, FILTER(CID!$B$2:$B$14794, CID!B13453=CID!$D$2:$D$14794))"),"#N/A")</f>
        <v>#N/A</v>
      </c>
      <c r="B13453" s="12" t="str">
        <f>IFERROR(__xludf.DUMMYFUNCTION("TEXTJOIN(""; "", TRUE, FILTER(CID!B13453:B14794, REGEXMATCH(CID!D13453:D14794, TEXTJOIN(""|"", TRUE, SPLIT(A13453, "";"")))))"),"#N/A")</f>
        <v>#N/A</v>
      </c>
    </row>
    <row r="13454">
      <c r="A13454" s="12" t="str">
        <f>IFERROR(__xludf.DUMMYFUNCTION("TEXTJOIN("";"", TRUE, FILTER(CID!$B$2:$B$14794, CID!B13454=CID!$D$2:$D$14794))"),"#N/A")</f>
        <v>#N/A</v>
      </c>
      <c r="B13454" s="12" t="str">
        <f>IFERROR(__xludf.DUMMYFUNCTION("TEXTJOIN(""; "", TRUE, FILTER(CID!B13454:B14794, REGEXMATCH(CID!D13454:D14794, TEXTJOIN(""|"", TRUE, SPLIT(A13454, "";"")))))"),"#N/A")</f>
        <v>#N/A</v>
      </c>
    </row>
    <row r="13455">
      <c r="A13455" s="12" t="str">
        <f>IFERROR(__xludf.DUMMYFUNCTION("TEXTJOIN("";"", TRUE, FILTER(CID!$B$2:$B$14794, CID!B13455=CID!$D$2:$D$14794))"),"#N/A")</f>
        <v>#N/A</v>
      </c>
      <c r="B13455" s="12" t="str">
        <f>IFERROR(__xludf.DUMMYFUNCTION("TEXTJOIN(""; "", TRUE, FILTER(CID!B13455:B14794, REGEXMATCH(CID!D13455:D14794, TEXTJOIN(""|"", TRUE, SPLIT(A13455, "";"")))))"),"#N/A")</f>
        <v>#N/A</v>
      </c>
    </row>
    <row r="13456">
      <c r="A13456" s="12" t="str">
        <f>IFERROR(__xludf.DUMMYFUNCTION("TEXTJOIN("";"", TRUE, FILTER(CID!$B$2:$B$14794, CID!B13456=CID!$D$2:$D$14794))"),"#N/A")</f>
        <v>#N/A</v>
      </c>
      <c r="B13456" s="12" t="str">
        <f>IFERROR(__xludf.DUMMYFUNCTION("TEXTJOIN(""; "", TRUE, FILTER(CID!B13456:B14794, REGEXMATCH(CID!D13456:D14794, TEXTJOIN(""|"", TRUE, SPLIT(A13456, "";"")))))"),"#N/A")</f>
        <v>#N/A</v>
      </c>
    </row>
    <row r="13457">
      <c r="A13457" s="12" t="str">
        <f>IFERROR(__xludf.DUMMYFUNCTION("TEXTJOIN("";"", TRUE, FILTER(CID!$B$2:$B$14794, CID!B13457=CID!$D$2:$D$14794))"),"#N/A")</f>
        <v>#N/A</v>
      </c>
      <c r="B13457" s="12" t="str">
        <f>IFERROR(__xludf.DUMMYFUNCTION("TEXTJOIN(""; "", TRUE, FILTER(CID!B13457:B14794, REGEXMATCH(CID!D13457:D14794, TEXTJOIN(""|"", TRUE, SPLIT(A13457, "";"")))))"),"#N/A")</f>
        <v>#N/A</v>
      </c>
    </row>
    <row r="13458">
      <c r="A13458" s="12" t="str">
        <f>IFERROR(__xludf.DUMMYFUNCTION("TEXTJOIN("";"", TRUE, FILTER(CID!$B$2:$B$14794, CID!B13458=CID!$D$2:$D$14794))"),"#N/A")</f>
        <v>#N/A</v>
      </c>
      <c r="B13458" s="12" t="str">
        <f>IFERROR(__xludf.DUMMYFUNCTION("TEXTJOIN(""; "", TRUE, FILTER(CID!B13458:B14794, REGEXMATCH(CID!D13458:D14794, TEXTJOIN(""|"", TRUE, SPLIT(A13458, "";"")))))"),"#N/A")</f>
        <v>#N/A</v>
      </c>
    </row>
    <row r="13459">
      <c r="A13459" s="12" t="str">
        <f>IFERROR(__xludf.DUMMYFUNCTION("TEXTJOIN("";"", TRUE, FILTER(CID!$B$2:$B$14794, CID!B13459=CID!$D$2:$D$14794))"),"#N/A")</f>
        <v>#N/A</v>
      </c>
      <c r="B13459" s="12" t="str">
        <f>IFERROR(__xludf.DUMMYFUNCTION("TEXTJOIN(""; "", TRUE, FILTER(CID!B13459:B14794, REGEXMATCH(CID!D13459:D14794, TEXTJOIN(""|"", TRUE, SPLIT(A13459, "";"")))))"),"#N/A")</f>
        <v>#N/A</v>
      </c>
    </row>
    <row r="13460">
      <c r="A13460" s="12" t="str">
        <f>IFERROR(__xludf.DUMMYFUNCTION("TEXTJOIN("";"", TRUE, FILTER(CID!$B$2:$B$14794, CID!B13460=CID!$D$2:$D$14794))"),"#N/A")</f>
        <v>#N/A</v>
      </c>
      <c r="B13460" s="12" t="str">
        <f>IFERROR(__xludf.DUMMYFUNCTION("TEXTJOIN(""; "", TRUE, FILTER(CID!B13460:B14794, REGEXMATCH(CID!D13460:D14794, TEXTJOIN(""|"", TRUE, SPLIT(A13460, "";"")))))"),"#N/A")</f>
        <v>#N/A</v>
      </c>
    </row>
    <row r="13461">
      <c r="A13461" s="12" t="str">
        <f>IFERROR(__xludf.DUMMYFUNCTION("TEXTJOIN("";"", TRUE, FILTER(CID!$B$2:$B$14794, CID!B13461=CID!$D$2:$D$14794))"),"#N/A")</f>
        <v>#N/A</v>
      </c>
      <c r="B13461" s="12" t="str">
        <f>IFERROR(__xludf.DUMMYFUNCTION("TEXTJOIN(""; "", TRUE, FILTER(CID!B13461:B14794, REGEXMATCH(CID!D13461:D14794, TEXTJOIN(""|"", TRUE, SPLIT(A13461, "";"")))))"),"#N/A")</f>
        <v>#N/A</v>
      </c>
    </row>
    <row r="13462">
      <c r="A13462" s="12" t="str">
        <f>IFERROR(__xludf.DUMMYFUNCTION("TEXTJOIN("";"", TRUE, FILTER(CID!$B$2:$B$14794, CID!B13462=CID!$D$2:$D$14794))"),"#N/A")</f>
        <v>#N/A</v>
      </c>
      <c r="B13462" s="12" t="str">
        <f>IFERROR(__xludf.DUMMYFUNCTION("TEXTJOIN(""; "", TRUE, FILTER(CID!B13462:B14794, REGEXMATCH(CID!D13462:D14794, TEXTJOIN(""|"", TRUE, SPLIT(A13462, "";"")))))"),"#N/A")</f>
        <v>#N/A</v>
      </c>
    </row>
    <row r="13463">
      <c r="A13463" s="12" t="str">
        <f>IFERROR(__xludf.DUMMYFUNCTION("TEXTJOIN("";"", TRUE, FILTER(CID!$B$2:$B$14794, CID!B13463=CID!$D$2:$D$14794))"),"#N/A")</f>
        <v>#N/A</v>
      </c>
      <c r="B13463" s="12" t="str">
        <f>IFERROR(__xludf.DUMMYFUNCTION("TEXTJOIN(""; "", TRUE, FILTER(CID!B13463:B14794, REGEXMATCH(CID!D13463:D14794, TEXTJOIN(""|"", TRUE, SPLIT(A13463, "";"")))))"),"#N/A")</f>
        <v>#N/A</v>
      </c>
    </row>
    <row r="13464">
      <c r="A13464" s="12" t="str">
        <f>IFERROR(__xludf.DUMMYFUNCTION("TEXTJOIN("";"", TRUE, FILTER(CID!$B$2:$B$14794, CID!B13464=CID!$D$2:$D$14794))"),"#N/A")</f>
        <v>#N/A</v>
      </c>
      <c r="B13464" s="12" t="str">
        <f>IFERROR(__xludf.DUMMYFUNCTION("TEXTJOIN(""; "", TRUE, FILTER(CID!B13464:B14794, REGEXMATCH(CID!D13464:D14794, TEXTJOIN(""|"", TRUE, SPLIT(A13464, "";"")))))"),"#N/A")</f>
        <v>#N/A</v>
      </c>
    </row>
    <row r="13465">
      <c r="A13465" s="12" t="str">
        <f>IFERROR(__xludf.DUMMYFUNCTION("TEXTJOIN("";"", TRUE, FILTER(CID!$B$2:$B$14794, CID!B13465=CID!$D$2:$D$14794))"),"#N/A")</f>
        <v>#N/A</v>
      </c>
      <c r="B13465" s="12" t="str">
        <f>IFERROR(__xludf.DUMMYFUNCTION("TEXTJOIN(""; "", TRUE, FILTER(CID!B13465:B14794, REGEXMATCH(CID!D13465:D14794, TEXTJOIN(""|"", TRUE, SPLIT(A13465, "";"")))))"),"#N/A")</f>
        <v>#N/A</v>
      </c>
    </row>
    <row r="13466">
      <c r="A13466" s="12" t="str">
        <f>IFERROR(__xludf.DUMMYFUNCTION("TEXTJOIN("";"", TRUE, FILTER(CID!$B$2:$B$14794, CID!B13466=CID!$D$2:$D$14794))"),"#N/A")</f>
        <v>#N/A</v>
      </c>
      <c r="B13466" s="12" t="str">
        <f>IFERROR(__xludf.DUMMYFUNCTION("TEXTJOIN(""; "", TRUE, FILTER(CID!B13466:B14794, REGEXMATCH(CID!D13466:D14794, TEXTJOIN(""|"", TRUE, SPLIT(A13466, "";"")))))"),"#N/A")</f>
        <v>#N/A</v>
      </c>
    </row>
    <row r="13467">
      <c r="A13467" s="12" t="str">
        <f>IFERROR(__xludf.DUMMYFUNCTION("TEXTJOIN("";"", TRUE, FILTER(CID!$B$2:$B$14794, CID!B13467=CID!$D$2:$D$14794))"),"#N/A")</f>
        <v>#N/A</v>
      </c>
      <c r="B13467" s="12" t="str">
        <f>IFERROR(__xludf.DUMMYFUNCTION("TEXTJOIN(""; "", TRUE, FILTER(CID!B13467:B14794, REGEXMATCH(CID!D13467:D14794, TEXTJOIN(""|"", TRUE, SPLIT(A13467, "";"")))))"),"#N/A")</f>
        <v>#N/A</v>
      </c>
    </row>
    <row r="13468">
      <c r="A13468" s="12" t="str">
        <f>IFERROR(__xludf.DUMMYFUNCTION("TEXTJOIN("";"", TRUE, FILTER(CID!$B$2:$B$14794, CID!B13468=CID!$D$2:$D$14794))"),"#N/A")</f>
        <v>#N/A</v>
      </c>
      <c r="B13468" s="12" t="str">
        <f>IFERROR(__xludf.DUMMYFUNCTION("TEXTJOIN(""; "", TRUE, FILTER(CID!B13468:B14794, REGEXMATCH(CID!D13468:D14794, TEXTJOIN(""|"", TRUE, SPLIT(A13468, "";"")))))"),"#N/A")</f>
        <v>#N/A</v>
      </c>
    </row>
    <row r="13469">
      <c r="A13469" s="12" t="str">
        <f>IFERROR(__xludf.DUMMYFUNCTION("TEXTJOIN("";"", TRUE, FILTER(CID!$B$2:$B$14794, CID!B13469=CID!$D$2:$D$14794))"),"#N/A")</f>
        <v>#N/A</v>
      </c>
      <c r="B13469" s="12" t="str">
        <f>IFERROR(__xludf.DUMMYFUNCTION("TEXTJOIN(""; "", TRUE, FILTER(CID!B13469:B14794, REGEXMATCH(CID!D13469:D14794, TEXTJOIN(""|"", TRUE, SPLIT(A13469, "";"")))))"),"#N/A")</f>
        <v>#N/A</v>
      </c>
    </row>
    <row r="13470">
      <c r="A13470" s="12" t="str">
        <f>IFERROR(__xludf.DUMMYFUNCTION("TEXTJOIN("";"", TRUE, FILTER(CID!$B$2:$B$14794, CID!B13470=CID!$D$2:$D$14794))"),"#N/A")</f>
        <v>#N/A</v>
      </c>
      <c r="B13470" s="12" t="str">
        <f>IFERROR(__xludf.DUMMYFUNCTION("TEXTJOIN(""; "", TRUE, FILTER(CID!B13470:B14794, REGEXMATCH(CID!D13470:D14794, TEXTJOIN(""|"", TRUE, SPLIT(A13470, "";"")))))"),"#N/A")</f>
        <v>#N/A</v>
      </c>
    </row>
    <row r="13471">
      <c r="A13471" s="12" t="str">
        <f>IFERROR(__xludf.DUMMYFUNCTION("TEXTJOIN("";"", TRUE, FILTER(CID!$B$2:$B$14794, CID!B13471=CID!$D$2:$D$14794))"),"#N/A")</f>
        <v>#N/A</v>
      </c>
      <c r="B13471" s="12" t="str">
        <f>IFERROR(__xludf.DUMMYFUNCTION("TEXTJOIN(""; "", TRUE, FILTER(CID!B13471:B14794, REGEXMATCH(CID!D13471:D14794, TEXTJOIN(""|"", TRUE, SPLIT(A13471, "";"")))))"),"#N/A")</f>
        <v>#N/A</v>
      </c>
    </row>
    <row r="13472">
      <c r="A13472" s="12" t="str">
        <f>IFERROR(__xludf.DUMMYFUNCTION("TEXTJOIN("";"", TRUE, FILTER(CID!$B$2:$B$14794, CID!B13472=CID!$D$2:$D$14794))"),"#N/A")</f>
        <v>#N/A</v>
      </c>
      <c r="B13472" s="12" t="str">
        <f>IFERROR(__xludf.DUMMYFUNCTION("TEXTJOIN(""; "", TRUE, FILTER(CID!B13472:B14794, REGEXMATCH(CID!D13472:D14794, TEXTJOIN(""|"", TRUE, SPLIT(A13472, "";"")))))"),"#N/A")</f>
        <v>#N/A</v>
      </c>
    </row>
    <row r="13473">
      <c r="A13473" s="12" t="str">
        <f>IFERROR(__xludf.DUMMYFUNCTION("TEXTJOIN("";"", TRUE, FILTER(CID!$B$2:$B$14794, CID!B13473=CID!$D$2:$D$14794))"),"#N/A")</f>
        <v>#N/A</v>
      </c>
      <c r="B13473" s="12" t="str">
        <f>IFERROR(__xludf.DUMMYFUNCTION("TEXTJOIN(""; "", TRUE, FILTER(CID!B13473:B14794, REGEXMATCH(CID!D13473:D14794, TEXTJOIN(""|"", TRUE, SPLIT(A13473, "";"")))))"),"#N/A")</f>
        <v>#N/A</v>
      </c>
    </row>
    <row r="13474">
      <c r="A13474" s="12" t="str">
        <f>IFERROR(__xludf.DUMMYFUNCTION("TEXTJOIN("";"", TRUE, FILTER(CID!$B$2:$B$14794, CID!B13474=CID!$D$2:$D$14794))"),"#N/A")</f>
        <v>#N/A</v>
      </c>
      <c r="B13474" s="12" t="str">
        <f>IFERROR(__xludf.DUMMYFUNCTION("TEXTJOIN(""; "", TRUE, FILTER(CID!B13474:B14794, REGEXMATCH(CID!D13474:D14794, TEXTJOIN(""|"", TRUE, SPLIT(A13474, "";"")))))"),"#N/A")</f>
        <v>#N/A</v>
      </c>
    </row>
    <row r="13475">
      <c r="A13475" s="12" t="str">
        <f>IFERROR(__xludf.DUMMYFUNCTION("TEXTJOIN("";"", TRUE, FILTER(CID!$B$2:$B$14794, CID!B13475=CID!$D$2:$D$14794))"),"#N/A")</f>
        <v>#N/A</v>
      </c>
      <c r="B13475" s="12" t="str">
        <f>IFERROR(__xludf.DUMMYFUNCTION("TEXTJOIN(""; "", TRUE, FILTER(CID!B13475:B14794, REGEXMATCH(CID!D13475:D14794, TEXTJOIN(""|"", TRUE, SPLIT(A13475, "";"")))))"),"#N/A")</f>
        <v>#N/A</v>
      </c>
    </row>
    <row r="13476">
      <c r="A13476" s="12" t="str">
        <f>IFERROR(__xludf.DUMMYFUNCTION("TEXTJOIN("";"", TRUE, FILTER(CID!$B$2:$B$14794, CID!B13476=CID!$D$2:$D$14794))"),"#N/A")</f>
        <v>#N/A</v>
      </c>
      <c r="B13476" s="12" t="str">
        <f>IFERROR(__xludf.DUMMYFUNCTION("TEXTJOIN(""; "", TRUE, FILTER(CID!B13476:B14794, REGEXMATCH(CID!D13476:D14794, TEXTJOIN(""|"", TRUE, SPLIT(A13476, "";"")))))"),"#N/A")</f>
        <v>#N/A</v>
      </c>
    </row>
    <row r="13477">
      <c r="A13477" s="12" t="str">
        <f>IFERROR(__xludf.DUMMYFUNCTION("TEXTJOIN("";"", TRUE, FILTER(CID!$B$2:$B$14794, CID!B13477=CID!$D$2:$D$14794))"),"#N/A")</f>
        <v>#N/A</v>
      </c>
      <c r="B13477" s="12" t="str">
        <f>IFERROR(__xludf.DUMMYFUNCTION("TEXTJOIN(""; "", TRUE, FILTER(CID!B13477:B14794, REGEXMATCH(CID!D13477:D14794, TEXTJOIN(""|"", TRUE, SPLIT(A13477, "";"")))))"),"#N/A")</f>
        <v>#N/A</v>
      </c>
    </row>
    <row r="13478">
      <c r="A13478" s="12" t="str">
        <f>IFERROR(__xludf.DUMMYFUNCTION("TEXTJOIN("";"", TRUE, FILTER(CID!$B$2:$B$14794, CID!B13478=CID!$D$2:$D$14794))"),"#N/A")</f>
        <v>#N/A</v>
      </c>
      <c r="B13478" s="12" t="str">
        <f>IFERROR(__xludf.DUMMYFUNCTION("TEXTJOIN(""; "", TRUE, FILTER(CID!B13478:B14794, REGEXMATCH(CID!D13478:D14794, TEXTJOIN(""|"", TRUE, SPLIT(A13478, "";"")))))"),"#N/A")</f>
        <v>#N/A</v>
      </c>
    </row>
    <row r="13479">
      <c r="A13479" s="12" t="str">
        <f>IFERROR(__xludf.DUMMYFUNCTION("TEXTJOIN("";"", TRUE, FILTER(CID!$B$2:$B$14794, CID!B13479=CID!$D$2:$D$14794))"),"#N/A")</f>
        <v>#N/A</v>
      </c>
      <c r="B13479" s="12" t="str">
        <f>IFERROR(__xludf.DUMMYFUNCTION("TEXTJOIN(""; "", TRUE, FILTER(CID!B13479:B14794, REGEXMATCH(CID!D13479:D14794, TEXTJOIN(""|"", TRUE, SPLIT(A13479, "";"")))))"),"#N/A")</f>
        <v>#N/A</v>
      </c>
    </row>
    <row r="13480">
      <c r="A13480" s="12" t="str">
        <f>IFERROR(__xludf.DUMMYFUNCTION("TEXTJOIN("";"", TRUE, FILTER(CID!$B$2:$B$14794, CID!B13480=CID!$D$2:$D$14794))"),"#N/A")</f>
        <v>#N/A</v>
      </c>
      <c r="B13480" s="12" t="str">
        <f>IFERROR(__xludf.DUMMYFUNCTION("TEXTJOIN(""; "", TRUE, FILTER(CID!B13480:B14794, REGEXMATCH(CID!D13480:D14794, TEXTJOIN(""|"", TRUE, SPLIT(A13480, "";"")))))"),"#N/A")</f>
        <v>#N/A</v>
      </c>
    </row>
    <row r="13481">
      <c r="A13481" s="12" t="str">
        <f>IFERROR(__xludf.DUMMYFUNCTION("TEXTJOIN("";"", TRUE, FILTER(CID!$B$2:$B$14794, CID!B13481=CID!$D$2:$D$14794))"),"#N/A")</f>
        <v>#N/A</v>
      </c>
      <c r="B13481" s="12" t="str">
        <f>IFERROR(__xludf.DUMMYFUNCTION("TEXTJOIN(""; "", TRUE, FILTER(CID!B13481:B14794, REGEXMATCH(CID!D13481:D14794, TEXTJOIN(""|"", TRUE, SPLIT(A13481, "";"")))))"),"#N/A")</f>
        <v>#N/A</v>
      </c>
    </row>
    <row r="13482">
      <c r="A13482" s="12" t="str">
        <f>IFERROR(__xludf.DUMMYFUNCTION("TEXTJOIN("";"", TRUE, FILTER(CID!$B$2:$B$14794, CID!B13482=CID!$D$2:$D$14794))"),"#N/A")</f>
        <v>#N/A</v>
      </c>
      <c r="B13482" s="12" t="str">
        <f>IFERROR(__xludf.DUMMYFUNCTION("TEXTJOIN(""; "", TRUE, FILTER(CID!B13482:B14794, REGEXMATCH(CID!D13482:D14794, TEXTJOIN(""|"", TRUE, SPLIT(A13482, "";"")))))"),"#N/A")</f>
        <v>#N/A</v>
      </c>
    </row>
    <row r="13483">
      <c r="A13483" s="12" t="str">
        <f>IFERROR(__xludf.DUMMYFUNCTION("TEXTJOIN("";"", TRUE, FILTER(CID!$B$2:$B$14794, CID!B13483=CID!$D$2:$D$14794))"),"#N/A")</f>
        <v>#N/A</v>
      </c>
      <c r="B13483" s="12" t="str">
        <f>IFERROR(__xludf.DUMMYFUNCTION("TEXTJOIN(""; "", TRUE, FILTER(CID!B13483:B14794, REGEXMATCH(CID!D13483:D14794, TEXTJOIN(""|"", TRUE, SPLIT(A13483, "";"")))))"),"#N/A")</f>
        <v>#N/A</v>
      </c>
    </row>
    <row r="13484">
      <c r="A13484" s="12" t="str">
        <f>IFERROR(__xludf.DUMMYFUNCTION("TEXTJOIN("";"", TRUE, FILTER(CID!$B$2:$B$14794, CID!B13484=CID!$D$2:$D$14794))"),"#N/A")</f>
        <v>#N/A</v>
      </c>
      <c r="B13484" s="12" t="str">
        <f>IFERROR(__xludf.DUMMYFUNCTION("TEXTJOIN(""; "", TRUE, FILTER(CID!B13484:B14794, REGEXMATCH(CID!D13484:D14794, TEXTJOIN(""|"", TRUE, SPLIT(A13484, "";"")))))"),"#N/A")</f>
        <v>#N/A</v>
      </c>
    </row>
    <row r="13485">
      <c r="A13485" s="12" t="str">
        <f>IFERROR(__xludf.DUMMYFUNCTION("TEXTJOIN("";"", TRUE, FILTER(CID!$B$2:$B$14794, CID!B13485=CID!$D$2:$D$14794))"),"#N/A")</f>
        <v>#N/A</v>
      </c>
      <c r="B13485" s="12" t="str">
        <f>IFERROR(__xludf.DUMMYFUNCTION("TEXTJOIN(""; "", TRUE, FILTER(CID!B13485:B14794, REGEXMATCH(CID!D13485:D14794, TEXTJOIN(""|"", TRUE, SPLIT(A13485, "";"")))))"),"#N/A")</f>
        <v>#N/A</v>
      </c>
    </row>
    <row r="13486">
      <c r="A13486" s="12" t="str">
        <f>IFERROR(__xludf.DUMMYFUNCTION("TEXTJOIN("";"", TRUE, FILTER(CID!$B$2:$B$14794, CID!B13486=CID!$D$2:$D$14794))"),"#N/A")</f>
        <v>#N/A</v>
      </c>
      <c r="B13486" s="12" t="str">
        <f>IFERROR(__xludf.DUMMYFUNCTION("TEXTJOIN(""; "", TRUE, FILTER(CID!B13486:B14794, REGEXMATCH(CID!D13486:D14794, TEXTJOIN(""|"", TRUE, SPLIT(A13486, "";"")))))"),"#N/A")</f>
        <v>#N/A</v>
      </c>
    </row>
    <row r="13487">
      <c r="A13487" s="12" t="str">
        <f>IFERROR(__xludf.DUMMYFUNCTION("TEXTJOIN("";"", TRUE, FILTER(CID!$B$2:$B$14794, CID!B13487=CID!$D$2:$D$14794))"),"#N/A")</f>
        <v>#N/A</v>
      </c>
      <c r="B13487" s="12" t="str">
        <f>IFERROR(__xludf.DUMMYFUNCTION("TEXTJOIN(""; "", TRUE, FILTER(CID!B13487:B14794, REGEXMATCH(CID!D13487:D14794, TEXTJOIN(""|"", TRUE, SPLIT(A13487, "";"")))))"),"#N/A")</f>
        <v>#N/A</v>
      </c>
    </row>
    <row r="13488">
      <c r="A13488" s="12" t="str">
        <f>IFERROR(__xludf.DUMMYFUNCTION("TEXTJOIN("";"", TRUE, FILTER(CID!$B$2:$B$14794, CID!B13488=CID!$D$2:$D$14794))"),"#N/A")</f>
        <v>#N/A</v>
      </c>
      <c r="B13488" s="12" t="str">
        <f>IFERROR(__xludf.DUMMYFUNCTION("TEXTJOIN(""; "", TRUE, FILTER(CID!B13488:B14794, REGEXMATCH(CID!D13488:D14794, TEXTJOIN(""|"", TRUE, SPLIT(A13488, "";"")))))"),"#N/A")</f>
        <v>#N/A</v>
      </c>
    </row>
    <row r="13489">
      <c r="A13489" s="12" t="str">
        <f>IFERROR(__xludf.DUMMYFUNCTION("TEXTJOIN("";"", TRUE, FILTER(CID!$B$2:$B$14794, CID!B13489=CID!$D$2:$D$14794))"),"#N/A")</f>
        <v>#N/A</v>
      </c>
      <c r="B13489" s="12" t="str">
        <f>IFERROR(__xludf.DUMMYFUNCTION("TEXTJOIN(""; "", TRUE, FILTER(CID!B13489:B14794, REGEXMATCH(CID!D13489:D14794, TEXTJOIN(""|"", TRUE, SPLIT(A13489, "";"")))))"),"#N/A")</f>
        <v>#N/A</v>
      </c>
    </row>
    <row r="13490">
      <c r="A13490" s="12" t="str">
        <f>IFERROR(__xludf.DUMMYFUNCTION("TEXTJOIN("";"", TRUE, FILTER(CID!$B$2:$B$14794, CID!B13490=CID!$D$2:$D$14794))"),"#N/A")</f>
        <v>#N/A</v>
      </c>
      <c r="B13490" s="12" t="str">
        <f>IFERROR(__xludf.DUMMYFUNCTION("TEXTJOIN(""; "", TRUE, FILTER(CID!B13490:B14794, REGEXMATCH(CID!D13490:D14794, TEXTJOIN(""|"", TRUE, SPLIT(A13490, "";"")))))"),"#N/A")</f>
        <v>#N/A</v>
      </c>
    </row>
    <row r="13491">
      <c r="A13491" s="12" t="str">
        <f>IFERROR(__xludf.DUMMYFUNCTION("TEXTJOIN("";"", TRUE, FILTER(CID!$B$2:$B$14794, CID!B13491=CID!$D$2:$D$14794))"),"#N/A")</f>
        <v>#N/A</v>
      </c>
      <c r="B13491" s="12" t="str">
        <f>IFERROR(__xludf.DUMMYFUNCTION("TEXTJOIN(""; "", TRUE, FILTER(CID!B13491:B14794, REGEXMATCH(CID!D13491:D14794, TEXTJOIN(""|"", TRUE, SPLIT(A13491, "";"")))))"),"#N/A")</f>
        <v>#N/A</v>
      </c>
    </row>
    <row r="13492">
      <c r="A13492" s="12" t="str">
        <f>IFERROR(__xludf.DUMMYFUNCTION("TEXTJOIN("";"", TRUE, FILTER(CID!$B$2:$B$14794, CID!B13492=CID!$D$2:$D$14794))"),"#N/A")</f>
        <v>#N/A</v>
      </c>
      <c r="B13492" s="12" t="str">
        <f>IFERROR(__xludf.DUMMYFUNCTION("TEXTJOIN(""; "", TRUE, FILTER(CID!B13492:B14794, REGEXMATCH(CID!D13492:D14794, TEXTJOIN(""|"", TRUE, SPLIT(A13492, "";"")))))"),"#N/A")</f>
        <v>#N/A</v>
      </c>
    </row>
    <row r="13493">
      <c r="A13493" s="12" t="str">
        <f>IFERROR(__xludf.DUMMYFUNCTION("TEXTJOIN("";"", TRUE, FILTER(CID!$B$2:$B$14794, CID!B13493=CID!$D$2:$D$14794))"),"#N/A")</f>
        <v>#N/A</v>
      </c>
      <c r="B13493" s="12" t="str">
        <f>IFERROR(__xludf.DUMMYFUNCTION("TEXTJOIN(""; "", TRUE, FILTER(CID!B13493:B14794, REGEXMATCH(CID!D13493:D14794, TEXTJOIN(""|"", TRUE, SPLIT(A13493, "";"")))))"),"#N/A")</f>
        <v>#N/A</v>
      </c>
    </row>
    <row r="13494">
      <c r="A13494" s="12" t="str">
        <f>IFERROR(__xludf.DUMMYFUNCTION("TEXTJOIN("";"", TRUE, FILTER(CID!$B$2:$B$14794, CID!B13494=CID!$D$2:$D$14794))"),"#N/A")</f>
        <v>#N/A</v>
      </c>
      <c r="B13494" s="12" t="str">
        <f>IFERROR(__xludf.DUMMYFUNCTION("TEXTJOIN(""; "", TRUE, FILTER(CID!B13494:B14794, REGEXMATCH(CID!D13494:D14794, TEXTJOIN(""|"", TRUE, SPLIT(A13494, "";"")))))"),"#N/A")</f>
        <v>#N/A</v>
      </c>
    </row>
    <row r="13495">
      <c r="A13495" s="12" t="str">
        <f>IFERROR(__xludf.DUMMYFUNCTION("TEXTJOIN("";"", TRUE, FILTER(CID!$B$2:$B$14794, CID!B13495=CID!$D$2:$D$14794))"),"#N/A")</f>
        <v>#N/A</v>
      </c>
      <c r="B13495" s="12" t="str">
        <f>IFERROR(__xludf.DUMMYFUNCTION("TEXTJOIN(""; "", TRUE, FILTER(CID!B13495:B14794, REGEXMATCH(CID!D13495:D14794, TEXTJOIN(""|"", TRUE, SPLIT(A13495, "";"")))))"),"#N/A")</f>
        <v>#N/A</v>
      </c>
    </row>
    <row r="13496">
      <c r="A13496" s="12" t="str">
        <f>IFERROR(__xludf.DUMMYFUNCTION("TEXTJOIN("";"", TRUE, FILTER(CID!$B$2:$B$14794, CID!B13496=CID!$D$2:$D$14794))"),"#N/A")</f>
        <v>#N/A</v>
      </c>
      <c r="B13496" s="12" t="str">
        <f>IFERROR(__xludf.DUMMYFUNCTION("TEXTJOIN(""; "", TRUE, FILTER(CID!B13496:B14794, REGEXMATCH(CID!D13496:D14794, TEXTJOIN(""|"", TRUE, SPLIT(A13496, "";"")))))"),"#N/A")</f>
        <v>#N/A</v>
      </c>
    </row>
    <row r="13497">
      <c r="A13497" s="12" t="str">
        <f>IFERROR(__xludf.DUMMYFUNCTION("TEXTJOIN("";"", TRUE, FILTER(CID!$B$2:$B$14794, CID!B13497=CID!$D$2:$D$14794))"),"#N/A")</f>
        <v>#N/A</v>
      </c>
      <c r="B13497" s="12" t="str">
        <f>IFERROR(__xludf.DUMMYFUNCTION("TEXTJOIN(""; "", TRUE, FILTER(CID!B13497:B14794, REGEXMATCH(CID!D13497:D14794, TEXTJOIN(""|"", TRUE, SPLIT(A13497, "";"")))))"),"#N/A")</f>
        <v>#N/A</v>
      </c>
    </row>
    <row r="13498">
      <c r="A13498" s="12" t="str">
        <f>IFERROR(__xludf.DUMMYFUNCTION("TEXTJOIN("";"", TRUE, FILTER(CID!$B$2:$B$14794, CID!B13498=CID!$D$2:$D$14794))"),"#N/A")</f>
        <v>#N/A</v>
      </c>
      <c r="B13498" s="12" t="str">
        <f>IFERROR(__xludf.DUMMYFUNCTION("TEXTJOIN(""; "", TRUE, FILTER(CID!B13498:B14794, REGEXMATCH(CID!D13498:D14794, TEXTJOIN(""|"", TRUE, SPLIT(A13498, "";"")))))"),"#N/A")</f>
        <v>#N/A</v>
      </c>
    </row>
    <row r="13499">
      <c r="A13499" s="12" t="str">
        <f>IFERROR(__xludf.DUMMYFUNCTION("TEXTJOIN("";"", TRUE, FILTER(CID!$B$2:$B$14794, CID!B13499=CID!$D$2:$D$14794))"),"#N/A")</f>
        <v>#N/A</v>
      </c>
      <c r="B13499" s="12" t="str">
        <f>IFERROR(__xludf.DUMMYFUNCTION("TEXTJOIN(""; "", TRUE, FILTER(CID!B13499:B14794, REGEXMATCH(CID!D13499:D14794, TEXTJOIN(""|"", TRUE, SPLIT(A13499, "";"")))))"),"#N/A")</f>
        <v>#N/A</v>
      </c>
    </row>
    <row r="13500">
      <c r="A13500" s="12" t="str">
        <f>IFERROR(__xludf.DUMMYFUNCTION("TEXTJOIN("";"", TRUE, FILTER(CID!$B$2:$B$14794, CID!B13500=CID!$D$2:$D$14794))"),"#N/A")</f>
        <v>#N/A</v>
      </c>
      <c r="B13500" s="12" t="str">
        <f>IFERROR(__xludf.DUMMYFUNCTION("TEXTJOIN(""; "", TRUE, FILTER(CID!B13500:B14794, REGEXMATCH(CID!D13500:D14794, TEXTJOIN(""|"", TRUE, SPLIT(A13500, "";"")))))"),"#N/A")</f>
        <v>#N/A</v>
      </c>
    </row>
    <row r="13501">
      <c r="A13501" s="12" t="str">
        <f>IFERROR(__xludf.DUMMYFUNCTION("TEXTJOIN("";"", TRUE, FILTER(CID!$B$2:$B$14794, CID!B13501=CID!$D$2:$D$14794))"),"#N/A")</f>
        <v>#N/A</v>
      </c>
      <c r="B13501" s="12" t="str">
        <f>IFERROR(__xludf.DUMMYFUNCTION("TEXTJOIN(""; "", TRUE, FILTER(CID!B13501:B14794, REGEXMATCH(CID!D13501:D14794, TEXTJOIN(""|"", TRUE, SPLIT(A13501, "";"")))))"),"#N/A")</f>
        <v>#N/A</v>
      </c>
    </row>
    <row r="13502">
      <c r="A13502" s="12" t="str">
        <f>IFERROR(__xludf.DUMMYFUNCTION("TEXTJOIN("";"", TRUE, FILTER(CID!$B$2:$B$14794, CID!B13502=CID!$D$2:$D$14794))"),"#N/A")</f>
        <v>#N/A</v>
      </c>
      <c r="B13502" s="12" t="str">
        <f>IFERROR(__xludf.DUMMYFUNCTION("TEXTJOIN(""; "", TRUE, FILTER(CID!B13502:B14794, REGEXMATCH(CID!D13502:D14794, TEXTJOIN(""|"", TRUE, SPLIT(A13502, "";"")))))"),"#N/A")</f>
        <v>#N/A</v>
      </c>
    </row>
    <row r="13503">
      <c r="A13503" s="12" t="str">
        <f>IFERROR(__xludf.DUMMYFUNCTION("TEXTJOIN("";"", TRUE, FILTER(CID!$B$2:$B$14794, CID!B13503=CID!$D$2:$D$14794))"),"#N/A")</f>
        <v>#N/A</v>
      </c>
      <c r="B13503" s="12" t="str">
        <f>IFERROR(__xludf.DUMMYFUNCTION("TEXTJOIN(""; "", TRUE, FILTER(CID!B13503:B14794, REGEXMATCH(CID!D13503:D14794, TEXTJOIN(""|"", TRUE, SPLIT(A13503, "";"")))))"),"#N/A")</f>
        <v>#N/A</v>
      </c>
    </row>
    <row r="13504">
      <c r="A13504" s="12" t="str">
        <f>IFERROR(__xludf.DUMMYFUNCTION("TEXTJOIN("";"", TRUE, FILTER(CID!$B$2:$B$14794, CID!B13504=CID!$D$2:$D$14794))"),"#N/A")</f>
        <v>#N/A</v>
      </c>
      <c r="B13504" s="12" t="str">
        <f>IFERROR(__xludf.DUMMYFUNCTION("TEXTJOIN(""; "", TRUE, FILTER(CID!B13504:B14794, REGEXMATCH(CID!D13504:D14794, TEXTJOIN(""|"", TRUE, SPLIT(A13504, "";"")))))"),"#N/A")</f>
        <v>#N/A</v>
      </c>
    </row>
    <row r="13505">
      <c r="A13505" s="12" t="str">
        <f>IFERROR(__xludf.DUMMYFUNCTION("TEXTJOIN("";"", TRUE, FILTER(CID!$B$2:$B$14794, CID!B13505=CID!$D$2:$D$14794))"),"#N/A")</f>
        <v>#N/A</v>
      </c>
      <c r="B13505" s="12" t="str">
        <f>IFERROR(__xludf.DUMMYFUNCTION("TEXTJOIN(""; "", TRUE, FILTER(CID!B13505:B14794, REGEXMATCH(CID!D13505:D14794, TEXTJOIN(""|"", TRUE, SPLIT(A13505, "";"")))))"),"#N/A")</f>
        <v>#N/A</v>
      </c>
    </row>
    <row r="13506">
      <c r="A13506" s="12" t="str">
        <f>IFERROR(__xludf.DUMMYFUNCTION("TEXTJOIN("";"", TRUE, FILTER(CID!$B$2:$B$14794, CID!B13506=CID!$D$2:$D$14794))"),"#N/A")</f>
        <v>#N/A</v>
      </c>
      <c r="B13506" s="12" t="str">
        <f>IFERROR(__xludf.DUMMYFUNCTION("TEXTJOIN(""; "", TRUE, FILTER(CID!B13506:B14794, REGEXMATCH(CID!D13506:D14794, TEXTJOIN(""|"", TRUE, SPLIT(A13506, "";"")))))"),"#N/A")</f>
        <v>#N/A</v>
      </c>
    </row>
    <row r="13507">
      <c r="A13507" s="12" t="str">
        <f>IFERROR(__xludf.DUMMYFUNCTION("TEXTJOIN("";"", TRUE, FILTER(CID!$B$2:$B$14794, CID!B13507=CID!$D$2:$D$14794))"),"#N/A")</f>
        <v>#N/A</v>
      </c>
      <c r="B13507" s="12" t="str">
        <f>IFERROR(__xludf.DUMMYFUNCTION("TEXTJOIN(""; "", TRUE, FILTER(CID!B13507:B14794, REGEXMATCH(CID!D13507:D14794, TEXTJOIN(""|"", TRUE, SPLIT(A13507, "";"")))))"),"#N/A")</f>
        <v>#N/A</v>
      </c>
    </row>
    <row r="13508">
      <c r="A13508" s="12" t="str">
        <f>IFERROR(__xludf.DUMMYFUNCTION("TEXTJOIN("";"", TRUE, FILTER(CID!$B$2:$B$14794, CID!B13508=CID!$D$2:$D$14794))"),"#N/A")</f>
        <v>#N/A</v>
      </c>
      <c r="B13508" s="12" t="str">
        <f>IFERROR(__xludf.DUMMYFUNCTION("TEXTJOIN(""; "", TRUE, FILTER(CID!B13508:B14794, REGEXMATCH(CID!D13508:D14794, TEXTJOIN(""|"", TRUE, SPLIT(A13508, "";"")))))"),"#N/A")</f>
        <v>#N/A</v>
      </c>
    </row>
    <row r="13509">
      <c r="A13509" s="12" t="str">
        <f>IFERROR(__xludf.DUMMYFUNCTION("TEXTJOIN("";"", TRUE, FILTER(CID!$B$2:$B$14794, CID!B13509=CID!$D$2:$D$14794))"),"#N/A")</f>
        <v>#N/A</v>
      </c>
      <c r="B13509" s="12" t="str">
        <f>IFERROR(__xludf.DUMMYFUNCTION("TEXTJOIN(""; "", TRUE, FILTER(CID!B13509:B14794, REGEXMATCH(CID!D13509:D14794, TEXTJOIN(""|"", TRUE, SPLIT(A13509, "";"")))))"),"#N/A")</f>
        <v>#N/A</v>
      </c>
    </row>
    <row r="13510">
      <c r="A13510" s="12" t="str">
        <f>IFERROR(__xludf.DUMMYFUNCTION("TEXTJOIN("";"", TRUE, FILTER(CID!$B$2:$B$14794, CID!B13510=CID!$D$2:$D$14794))"),"#N/A")</f>
        <v>#N/A</v>
      </c>
      <c r="B13510" s="12" t="str">
        <f>IFERROR(__xludf.DUMMYFUNCTION("TEXTJOIN(""; "", TRUE, FILTER(CID!B13510:B14794, REGEXMATCH(CID!D13510:D14794, TEXTJOIN(""|"", TRUE, SPLIT(A13510, "";"")))))"),"#N/A")</f>
        <v>#N/A</v>
      </c>
    </row>
    <row r="13511">
      <c r="A13511" s="12" t="str">
        <f>IFERROR(__xludf.DUMMYFUNCTION("TEXTJOIN("";"", TRUE, FILTER(CID!$B$2:$B$14794, CID!B13511=CID!$D$2:$D$14794))"),"#N/A")</f>
        <v>#N/A</v>
      </c>
      <c r="B13511" s="12" t="str">
        <f>IFERROR(__xludf.DUMMYFUNCTION("TEXTJOIN(""; "", TRUE, FILTER(CID!B13511:B14794, REGEXMATCH(CID!D13511:D14794, TEXTJOIN(""|"", TRUE, SPLIT(A13511, "";"")))))"),"#N/A")</f>
        <v>#N/A</v>
      </c>
    </row>
    <row r="13512">
      <c r="A13512" s="12" t="str">
        <f>IFERROR(__xludf.DUMMYFUNCTION("TEXTJOIN("";"", TRUE, FILTER(CID!$B$2:$B$14794, CID!B13512=CID!$D$2:$D$14794))"),"#N/A")</f>
        <v>#N/A</v>
      </c>
      <c r="B13512" s="12" t="str">
        <f>IFERROR(__xludf.DUMMYFUNCTION("TEXTJOIN(""; "", TRUE, FILTER(CID!B13512:B14794, REGEXMATCH(CID!D13512:D14794, TEXTJOIN(""|"", TRUE, SPLIT(A13512, "";"")))))"),"#N/A")</f>
        <v>#N/A</v>
      </c>
    </row>
    <row r="13513">
      <c r="A13513" s="12" t="str">
        <f>IFERROR(__xludf.DUMMYFUNCTION("TEXTJOIN("";"", TRUE, FILTER(CID!$B$2:$B$14794, CID!B13513=CID!$D$2:$D$14794))"),"#N/A")</f>
        <v>#N/A</v>
      </c>
      <c r="B13513" s="12" t="str">
        <f>IFERROR(__xludf.DUMMYFUNCTION("TEXTJOIN(""; "", TRUE, FILTER(CID!B13513:B14794, REGEXMATCH(CID!D13513:D14794, TEXTJOIN(""|"", TRUE, SPLIT(A13513, "";"")))))"),"#N/A")</f>
        <v>#N/A</v>
      </c>
    </row>
    <row r="13514">
      <c r="A13514" s="12" t="str">
        <f>IFERROR(__xludf.DUMMYFUNCTION("TEXTJOIN("";"", TRUE, FILTER(CID!$B$2:$B$14794, CID!B13514=CID!$D$2:$D$14794))"),"#N/A")</f>
        <v>#N/A</v>
      </c>
      <c r="B13514" s="12" t="str">
        <f>IFERROR(__xludf.DUMMYFUNCTION("TEXTJOIN(""; "", TRUE, FILTER(CID!B13514:B14794, REGEXMATCH(CID!D13514:D14794, TEXTJOIN(""|"", TRUE, SPLIT(A13514, "";"")))))"),"#N/A")</f>
        <v>#N/A</v>
      </c>
    </row>
    <row r="13515">
      <c r="A13515" s="12" t="str">
        <f>IFERROR(__xludf.DUMMYFUNCTION("TEXTJOIN("";"", TRUE, FILTER(CID!$B$2:$B$14794, CID!B13515=CID!$D$2:$D$14794))"),"#N/A")</f>
        <v>#N/A</v>
      </c>
      <c r="B13515" s="12" t="str">
        <f>IFERROR(__xludf.DUMMYFUNCTION("TEXTJOIN(""; "", TRUE, FILTER(CID!B13515:B14794, REGEXMATCH(CID!D13515:D14794, TEXTJOIN(""|"", TRUE, SPLIT(A13515, "";"")))))"),"#N/A")</f>
        <v>#N/A</v>
      </c>
    </row>
    <row r="13516">
      <c r="A13516" s="12" t="str">
        <f>IFERROR(__xludf.DUMMYFUNCTION("TEXTJOIN("";"", TRUE, FILTER(CID!$B$2:$B$14794, CID!B13516=CID!$D$2:$D$14794))"),"#N/A")</f>
        <v>#N/A</v>
      </c>
      <c r="B13516" s="12" t="str">
        <f>IFERROR(__xludf.DUMMYFUNCTION("TEXTJOIN(""; "", TRUE, FILTER(CID!B13516:B14794, REGEXMATCH(CID!D13516:D14794, TEXTJOIN(""|"", TRUE, SPLIT(A13516, "";"")))))"),"#N/A")</f>
        <v>#N/A</v>
      </c>
    </row>
    <row r="13517">
      <c r="A13517" s="12" t="str">
        <f>IFERROR(__xludf.DUMMYFUNCTION("TEXTJOIN("";"", TRUE, FILTER(CID!$B$2:$B$14794, CID!B13517=CID!$D$2:$D$14794))"),"#N/A")</f>
        <v>#N/A</v>
      </c>
      <c r="B13517" s="12" t="str">
        <f>IFERROR(__xludf.DUMMYFUNCTION("TEXTJOIN(""; "", TRUE, FILTER(CID!B13517:B14794, REGEXMATCH(CID!D13517:D14794, TEXTJOIN(""|"", TRUE, SPLIT(A13517, "";"")))))"),"#N/A")</f>
        <v>#N/A</v>
      </c>
    </row>
    <row r="13518">
      <c r="A13518" s="12" t="str">
        <f>IFERROR(__xludf.DUMMYFUNCTION("TEXTJOIN("";"", TRUE, FILTER(CID!$B$2:$B$14794, CID!B13518=CID!$D$2:$D$14794))"),"#N/A")</f>
        <v>#N/A</v>
      </c>
      <c r="B13518" s="12" t="str">
        <f>IFERROR(__xludf.DUMMYFUNCTION("TEXTJOIN(""; "", TRUE, FILTER(CID!B13518:B14794, REGEXMATCH(CID!D13518:D14794, TEXTJOIN(""|"", TRUE, SPLIT(A13518, "";"")))))"),"#N/A")</f>
        <v>#N/A</v>
      </c>
    </row>
    <row r="13519">
      <c r="A13519" s="12" t="str">
        <f>IFERROR(__xludf.DUMMYFUNCTION("TEXTJOIN("";"", TRUE, FILTER(CID!$B$2:$B$14794, CID!B13519=CID!$D$2:$D$14794))"),"#N/A")</f>
        <v>#N/A</v>
      </c>
      <c r="B13519" s="12" t="str">
        <f>IFERROR(__xludf.DUMMYFUNCTION("TEXTJOIN(""; "", TRUE, FILTER(CID!B13519:B14794, REGEXMATCH(CID!D13519:D14794, TEXTJOIN(""|"", TRUE, SPLIT(A13519, "";"")))))"),"#N/A")</f>
        <v>#N/A</v>
      </c>
    </row>
    <row r="13520">
      <c r="A13520" s="12" t="str">
        <f>IFERROR(__xludf.DUMMYFUNCTION("TEXTJOIN("";"", TRUE, FILTER(CID!$B$2:$B$14794, CID!B13520=CID!$D$2:$D$14794))"),"#N/A")</f>
        <v>#N/A</v>
      </c>
      <c r="B13520" s="12" t="str">
        <f>IFERROR(__xludf.DUMMYFUNCTION("TEXTJOIN(""; "", TRUE, FILTER(CID!B13520:B14794, REGEXMATCH(CID!D13520:D14794, TEXTJOIN(""|"", TRUE, SPLIT(A13520, "";"")))))"),"#N/A")</f>
        <v>#N/A</v>
      </c>
    </row>
    <row r="13521">
      <c r="A13521" s="12" t="str">
        <f>IFERROR(__xludf.DUMMYFUNCTION("TEXTJOIN("";"", TRUE, FILTER(CID!$B$2:$B$14794, CID!B13521=CID!$D$2:$D$14794))"),"#N/A")</f>
        <v>#N/A</v>
      </c>
      <c r="B13521" s="12" t="str">
        <f>IFERROR(__xludf.DUMMYFUNCTION("TEXTJOIN(""; "", TRUE, FILTER(CID!B13521:B14794, REGEXMATCH(CID!D13521:D14794, TEXTJOIN(""|"", TRUE, SPLIT(A13521, "";"")))))"),"#N/A")</f>
        <v>#N/A</v>
      </c>
    </row>
    <row r="13522">
      <c r="A13522" s="12" t="str">
        <f>IFERROR(__xludf.DUMMYFUNCTION("TEXTJOIN("";"", TRUE, FILTER(CID!$B$2:$B$14794, CID!B13522=CID!$D$2:$D$14794))"),"#N/A")</f>
        <v>#N/A</v>
      </c>
      <c r="B13522" s="12" t="str">
        <f>IFERROR(__xludf.DUMMYFUNCTION("TEXTJOIN(""; "", TRUE, FILTER(CID!B13522:B14794, REGEXMATCH(CID!D13522:D14794, TEXTJOIN(""|"", TRUE, SPLIT(A13522, "";"")))))"),"#N/A")</f>
        <v>#N/A</v>
      </c>
    </row>
    <row r="13523">
      <c r="A13523" s="12" t="str">
        <f>IFERROR(__xludf.DUMMYFUNCTION("TEXTJOIN("";"", TRUE, FILTER(CID!$B$2:$B$14794, CID!B13523=CID!$D$2:$D$14794))"),"#N/A")</f>
        <v>#N/A</v>
      </c>
      <c r="B13523" s="12" t="str">
        <f>IFERROR(__xludf.DUMMYFUNCTION("TEXTJOIN(""; "", TRUE, FILTER(CID!B13523:B14794, REGEXMATCH(CID!D13523:D14794, TEXTJOIN(""|"", TRUE, SPLIT(A13523, "";"")))))"),"#N/A")</f>
        <v>#N/A</v>
      </c>
    </row>
    <row r="13524">
      <c r="A13524" s="12" t="str">
        <f>IFERROR(__xludf.DUMMYFUNCTION("TEXTJOIN("";"", TRUE, FILTER(CID!$B$2:$B$14794, CID!B13524=CID!$D$2:$D$14794))"),"#N/A")</f>
        <v>#N/A</v>
      </c>
      <c r="B13524" s="12" t="str">
        <f>IFERROR(__xludf.DUMMYFUNCTION("TEXTJOIN(""; "", TRUE, FILTER(CID!B13524:B14794, REGEXMATCH(CID!D13524:D14794, TEXTJOIN(""|"", TRUE, SPLIT(A13524, "";"")))))"),"#N/A")</f>
        <v>#N/A</v>
      </c>
    </row>
    <row r="13525">
      <c r="A13525" s="12" t="str">
        <f>IFERROR(__xludf.DUMMYFUNCTION("TEXTJOIN("";"", TRUE, FILTER(CID!$B$2:$B$14794, CID!B13525=CID!$D$2:$D$14794))"),"#N/A")</f>
        <v>#N/A</v>
      </c>
      <c r="B13525" s="12" t="str">
        <f>IFERROR(__xludf.DUMMYFUNCTION("TEXTJOIN(""; "", TRUE, FILTER(CID!B13525:B14794, REGEXMATCH(CID!D13525:D14794, TEXTJOIN(""|"", TRUE, SPLIT(A13525, "";"")))))"),"#N/A")</f>
        <v>#N/A</v>
      </c>
    </row>
    <row r="13526">
      <c r="A13526" s="12" t="str">
        <f>IFERROR(__xludf.DUMMYFUNCTION("TEXTJOIN("";"", TRUE, FILTER(CID!$B$2:$B$14794, CID!B13526=CID!$D$2:$D$14794))"),"#N/A")</f>
        <v>#N/A</v>
      </c>
      <c r="B13526" s="12" t="str">
        <f>IFERROR(__xludf.DUMMYFUNCTION("TEXTJOIN(""; "", TRUE, FILTER(CID!B13526:B14794, REGEXMATCH(CID!D13526:D14794, TEXTJOIN(""|"", TRUE, SPLIT(A13526, "";"")))))"),"#N/A")</f>
        <v>#N/A</v>
      </c>
    </row>
    <row r="13527">
      <c r="A13527" s="12" t="str">
        <f>IFERROR(__xludf.DUMMYFUNCTION("TEXTJOIN("";"", TRUE, FILTER(CID!$B$2:$B$14794, CID!B13527=CID!$D$2:$D$14794))"),"#N/A")</f>
        <v>#N/A</v>
      </c>
      <c r="B13527" s="12" t="str">
        <f>IFERROR(__xludf.DUMMYFUNCTION("TEXTJOIN(""; "", TRUE, FILTER(CID!B13527:B14794, REGEXMATCH(CID!D13527:D14794, TEXTJOIN(""|"", TRUE, SPLIT(A13527, "";"")))))"),"#N/A")</f>
        <v>#N/A</v>
      </c>
    </row>
    <row r="13528">
      <c r="A13528" s="12" t="str">
        <f>IFERROR(__xludf.DUMMYFUNCTION("TEXTJOIN("";"", TRUE, FILTER(CID!$B$2:$B$14794, CID!B13528=CID!$D$2:$D$14794))"),"#N/A")</f>
        <v>#N/A</v>
      </c>
      <c r="B13528" s="12" t="str">
        <f>IFERROR(__xludf.DUMMYFUNCTION("TEXTJOIN(""; "", TRUE, FILTER(CID!B13528:B14794, REGEXMATCH(CID!D13528:D14794, TEXTJOIN(""|"", TRUE, SPLIT(A13528, "";"")))))"),"#N/A")</f>
        <v>#N/A</v>
      </c>
    </row>
    <row r="13529">
      <c r="A13529" s="12" t="str">
        <f>IFERROR(__xludf.DUMMYFUNCTION("TEXTJOIN("";"", TRUE, FILTER(CID!$B$2:$B$14794, CID!B13529=CID!$D$2:$D$14794))"),"#N/A")</f>
        <v>#N/A</v>
      </c>
      <c r="B13529" s="12" t="str">
        <f>IFERROR(__xludf.DUMMYFUNCTION("TEXTJOIN(""; "", TRUE, FILTER(CID!B13529:B14794, REGEXMATCH(CID!D13529:D14794, TEXTJOIN(""|"", TRUE, SPLIT(A13529, "";"")))))"),"#N/A")</f>
        <v>#N/A</v>
      </c>
    </row>
    <row r="13530">
      <c r="A13530" s="12" t="str">
        <f>IFERROR(__xludf.DUMMYFUNCTION("TEXTJOIN("";"", TRUE, FILTER(CID!$B$2:$B$14794, CID!B13530=CID!$D$2:$D$14794))"),"#N/A")</f>
        <v>#N/A</v>
      </c>
      <c r="B13530" s="12" t="str">
        <f>IFERROR(__xludf.DUMMYFUNCTION("TEXTJOIN(""; "", TRUE, FILTER(CID!B13530:B14794, REGEXMATCH(CID!D13530:D14794, TEXTJOIN(""|"", TRUE, SPLIT(A13530, "";"")))))"),"#N/A")</f>
        <v>#N/A</v>
      </c>
    </row>
    <row r="13531">
      <c r="A13531" s="12" t="str">
        <f>IFERROR(__xludf.DUMMYFUNCTION("TEXTJOIN("";"", TRUE, FILTER(CID!$B$2:$B$14794, CID!B13531=CID!$D$2:$D$14794))"),"#N/A")</f>
        <v>#N/A</v>
      </c>
      <c r="B13531" s="12" t="str">
        <f>IFERROR(__xludf.DUMMYFUNCTION("TEXTJOIN(""; "", TRUE, FILTER(CID!B13531:B14794, REGEXMATCH(CID!D13531:D14794, TEXTJOIN(""|"", TRUE, SPLIT(A13531, "";"")))))"),"#N/A")</f>
        <v>#N/A</v>
      </c>
    </row>
    <row r="13532">
      <c r="A13532" s="12" t="str">
        <f>IFERROR(__xludf.DUMMYFUNCTION("TEXTJOIN("";"", TRUE, FILTER(CID!$B$2:$B$14794, CID!B13532=CID!$D$2:$D$14794))"),"#N/A")</f>
        <v>#N/A</v>
      </c>
      <c r="B13532" s="12" t="str">
        <f>IFERROR(__xludf.DUMMYFUNCTION("TEXTJOIN(""; "", TRUE, FILTER(CID!B13532:B14794, REGEXMATCH(CID!D13532:D14794, TEXTJOIN(""|"", TRUE, SPLIT(A13532, "";"")))))"),"#N/A")</f>
        <v>#N/A</v>
      </c>
    </row>
    <row r="13533">
      <c r="A13533" s="12" t="str">
        <f>IFERROR(__xludf.DUMMYFUNCTION("TEXTJOIN("";"", TRUE, FILTER(CID!$B$2:$B$14794, CID!B13533=CID!$D$2:$D$14794))"),"#N/A")</f>
        <v>#N/A</v>
      </c>
      <c r="B13533" s="12" t="str">
        <f>IFERROR(__xludf.DUMMYFUNCTION("TEXTJOIN(""; "", TRUE, FILTER(CID!B13533:B14794, REGEXMATCH(CID!D13533:D14794, TEXTJOIN(""|"", TRUE, SPLIT(A13533, "";"")))))"),"#N/A")</f>
        <v>#N/A</v>
      </c>
    </row>
    <row r="13534">
      <c r="A13534" s="12" t="str">
        <f>IFERROR(__xludf.DUMMYFUNCTION("TEXTJOIN("";"", TRUE, FILTER(CID!$B$2:$B$14794, CID!B13534=CID!$D$2:$D$14794))"),"#N/A")</f>
        <v>#N/A</v>
      </c>
      <c r="B13534" s="12" t="str">
        <f>IFERROR(__xludf.DUMMYFUNCTION("TEXTJOIN(""; "", TRUE, FILTER(CID!B13534:B14794, REGEXMATCH(CID!D13534:D14794, TEXTJOIN(""|"", TRUE, SPLIT(A13534, "";"")))))"),"#N/A")</f>
        <v>#N/A</v>
      </c>
    </row>
    <row r="13535">
      <c r="A13535" s="12" t="str">
        <f>IFERROR(__xludf.DUMMYFUNCTION("TEXTJOIN("";"", TRUE, FILTER(CID!$B$2:$B$14794, CID!B13535=CID!$D$2:$D$14794))"),"#N/A")</f>
        <v>#N/A</v>
      </c>
      <c r="B13535" s="12" t="str">
        <f>IFERROR(__xludf.DUMMYFUNCTION("TEXTJOIN(""; "", TRUE, FILTER(CID!B13535:B14794, REGEXMATCH(CID!D13535:D14794, TEXTJOIN(""|"", TRUE, SPLIT(A13535, "";"")))))"),"#N/A")</f>
        <v>#N/A</v>
      </c>
    </row>
    <row r="13536">
      <c r="A13536" s="12" t="str">
        <f>IFERROR(__xludf.DUMMYFUNCTION("TEXTJOIN("";"", TRUE, FILTER(CID!$B$2:$B$14794, CID!B13536=CID!$D$2:$D$14794))"),"#N/A")</f>
        <v>#N/A</v>
      </c>
      <c r="B13536" s="12" t="str">
        <f>IFERROR(__xludf.DUMMYFUNCTION("TEXTJOIN(""; "", TRUE, FILTER(CID!B13536:B14794, REGEXMATCH(CID!D13536:D14794, TEXTJOIN(""|"", TRUE, SPLIT(A13536, "";"")))))"),"#N/A")</f>
        <v>#N/A</v>
      </c>
    </row>
    <row r="13537">
      <c r="A13537" s="12" t="str">
        <f>IFERROR(__xludf.DUMMYFUNCTION("TEXTJOIN("";"", TRUE, FILTER(CID!$B$2:$B$14794, CID!B13537=CID!$D$2:$D$14794))"),"#N/A")</f>
        <v>#N/A</v>
      </c>
      <c r="B13537" s="12" t="str">
        <f>IFERROR(__xludf.DUMMYFUNCTION("TEXTJOIN(""; "", TRUE, FILTER(CID!B13537:B14794, REGEXMATCH(CID!D13537:D14794, TEXTJOIN(""|"", TRUE, SPLIT(A13537, "";"")))))"),"#N/A")</f>
        <v>#N/A</v>
      </c>
    </row>
    <row r="13538">
      <c r="A13538" s="12" t="str">
        <f>IFERROR(__xludf.DUMMYFUNCTION("TEXTJOIN("";"", TRUE, FILTER(CID!$B$2:$B$14794, CID!B13538=CID!$D$2:$D$14794))"),"#N/A")</f>
        <v>#N/A</v>
      </c>
      <c r="B13538" s="12" t="str">
        <f>IFERROR(__xludf.DUMMYFUNCTION("TEXTJOIN(""; "", TRUE, FILTER(CID!B13538:B14794, REGEXMATCH(CID!D13538:D14794, TEXTJOIN(""|"", TRUE, SPLIT(A13538, "";"")))))"),"#N/A")</f>
        <v>#N/A</v>
      </c>
    </row>
    <row r="13539">
      <c r="A13539" s="12" t="str">
        <f>IFERROR(__xludf.DUMMYFUNCTION("TEXTJOIN("";"", TRUE, FILTER(CID!$B$2:$B$14794, CID!B13539=CID!$D$2:$D$14794))"),"#N/A")</f>
        <v>#N/A</v>
      </c>
      <c r="B13539" s="12" t="str">
        <f>IFERROR(__xludf.DUMMYFUNCTION("TEXTJOIN(""; "", TRUE, FILTER(CID!B13539:B14794, REGEXMATCH(CID!D13539:D14794, TEXTJOIN(""|"", TRUE, SPLIT(A13539, "";"")))))"),"#N/A")</f>
        <v>#N/A</v>
      </c>
    </row>
    <row r="13540">
      <c r="A13540" s="12" t="str">
        <f>IFERROR(__xludf.DUMMYFUNCTION("TEXTJOIN("";"", TRUE, FILTER(CID!$B$2:$B$14794, CID!B13540=CID!$D$2:$D$14794))"),"#N/A")</f>
        <v>#N/A</v>
      </c>
      <c r="B13540" s="12" t="str">
        <f>IFERROR(__xludf.DUMMYFUNCTION("TEXTJOIN(""; "", TRUE, FILTER(CID!B13540:B14794, REGEXMATCH(CID!D13540:D14794, TEXTJOIN(""|"", TRUE, SPLIT(A13540, "";"")))))"),"#N/A")</f>
        <v>#N/A</v>
      </c>
    </row>
    <row r="13541">
      <c r="A13541" s="12" t="str">
        <f>IFERROR(__xludf.DUMMYFUNCTION("TEXTJOIN("";"", TRUE, FILTER(CID!$B$2:$B$14794, CID!B13541=CID!$D$2:$D$14794))"),"#N/A")</f>
        <v>#N/A</v>
      </c>
      <c r="B13541" s="12" t="str">
        <f>IFERROR(__xludf.DUMMYFUNCTION("TEXTJOIN(""; "", TRUE, FILTER(CID!B13541:B14794, REGEXMATCH(CID!D13541:D14794, TEXTJOIN(""|"", TRUE, SPLIT(A13541, "";"")))))"),"#N/A")</f>
        <v>#N/A</v>
      </c>
    </row>
    <row r="13542">
      <c r="A13542" s="12" t="str">
        <f>IFERROR(__xludf.DUMMYFUNCTION("TEXTJOIN("";"", TRUE, FILTER(CID!$B$2:$B$14794, CID!B13542=CID!$D$2:$D$14794))"),"#N/A")</f>
        <v>#N/A</v>
      </c>
      <c r="B13542" s="12" t="str">
        <f>IFERROR(__xludf.DUMMYFUNCTION("TEXTJOIN(""; "", TRUE, FILTER(CID!B13542:B14794, REGEXMATCH(CID!D13542:D14794, TEXTJOIN(""|"", TRUE, SPLIT(A13542, "";"")))))"),"#N/A")</f>
        <v>#N/A</v>
      </c>
    </row>
    <row r="13543">
      <c r="A13543" s="12" t="str">
        <f>IFERROR(__xludf.DUMMYFUNCTION("TEXTJOIN("";"", TRUE, FILTER(CID!$B$2:$B$14794, CID!B13543=CID!$D$2:$D$14794))"),"#N/A")</f>
        <v>#N/A</v>
      </c>
      <c r="B13543" s="12" t="str">
        <f>IFERROR(__xludf.DUMMYFUNCTION("TEXTJOIN(""; "", TRUE, FILTER(CID!B13543:B14794, REGEXMATCH(CID!D13543:D14794, TEXTJOIN(""|"", TRUE, SPLIT(A13543, "";"")))))"),"#N/A")</f>
        <v>#N/A</v>
      </c>
    </row>
    <row r="13544">
      <c r="A13544" s="12" t="str">
        <f>IFERROR(__xludf.DUMMYFUNCTION("TEXTJOIN("";"", TRUE, FILTER(CID!$B$2:$B$14794, CID!B13544=CID!$D$2:$D$14794))"),"#N/A")</f>
        <v>#N/A</v>
      </c>
      <c r="B13544" s="12" t="str">
        <f>IFERROR(__xludf.DUMMYFUNCTION("TEXTJOIN(""; "", TRUE, FILTER(CID!B13544:B14794, REGEXMATCH(CID!D13544:D14794, TEXTJOIN(""|"", TRUE, SPLIT(A13544, "";"")))))"),"#N/A")</f>
        <v>#N/A</v>
      </c>
    </row>
    <row r="13545">
      <c r="A13545" s="12" t="str">
        <f>IFERROR(__xludf.DUMMYFUNCTION("TEXTJOIN("";"", TRUE, FILTER(CID!$B$2:$B$14794, CID!B13545=CID!$D$2:$D$14794))"),"#N/A")</f>
        <v>#N/A</v>
      </c>
      <c r="B13545" s="12" t="str">
        <f>IFERROR(__xludf.DUMMYFUNCTION("TEXTJOIN(""; "", TRUE, FILTER(CID!B13545:B14794, REGEXMATCH(CID!D13545:D14794, TEXTJOIN(""|"", TRUE, SPLIT(A13545, "";"")))))"),"#N/A")</f>
        <v>#N/A</v>
      </c>
    </row>
    <row r="13546">
      <c r="A13546" s="12" t="str">
        <f>IFERROR(__xludf.DUMMYFUNCTION("TEXTJOIN("";"", TRUE, FILTER(CID!$B$2:$B$14794, CID!B13546=CID!$D$2:$D$14794))"),"#N/A")</f>
        <v>#N/A</v>
      </c>
      <c r="B13546" s="12" t="str">
        <f>IFERROR(__xludf.DUMMYFUNCTION("TEXTJOIN(""; "", TRUE, FILTER(CID!B13546:B14794, REGEXMATCH(CID!D13546:D14794, TEXTJOIN(""|"", TRUE, SPLIT(A13546, "";"")))))"),"#N/A")</f>
        <v>#N/A</v>
      </c>
    </row>
    <row r="13547">
      <c r="A13547" s="12" t="str">
        <f>IFERROR(__xludf.DUMMYFUNCTION("TEXTJOIN("";"", TRUE, FILTER(CID!$B$2:$B$14794, CID!B13547=CID!$D$2:$D$14794))"),"#N/A")</f>
        <v>#N/A</v>
      </c>
      <c r="B13547" s="12" t="str">
        <f>IFERROR(__xludf.DUMMYFUNCTION("TEXTJOIN(""; "", TRUE, FILTER(CID!B13547:B14794, REGEXMATCH(CID!D13547:D14794, TEXTJOIN(""|"", TRUE, SPLIT(A13547, "";"")))))"),"#N/A")</f>
        <v>#N/A</v>
      </c>
    </row>
    <row r="13548">
      <c r="A13548" s="12" t="str">
        <f>IFERROR(__xludf.DUMMYFUNCTION("TEXTJOIN("";"", TRUE, FILTER(CID!$B$2:$B$14794, CID!B13548=CID!$D$2:$D$14794))"),"#N/A")</f>
        <v>#N/A</v>
      </c>
      <c r="B13548" s="12" t="str">
        <f>IFERROR(__xludf.DUMMYFUNCTION("TEXTJOIN(""; "", TRUE, FILTER(CID!B13548:B14794, REGEXMATCH(CID!D13548:D14794, TEXTJOIN(""|"", TRUE, SPLIT(A13548, "";"")))))"),"#N/A")</f>
        <v>#N/A</v>
      </c>
    </row>
    <row r="13549">
      <c r="A13549" s="12" t="str">
        <f>IFERROR(__xludf.DUMMYFUNCTION("TEXTJOIN("";"", TRUE, FILTER(CID!$B$2:$B$14794, CID!B13549=CID!$D$2:$D$14794))"),"#N/A")</f>
        <v>#N/A</v>
      </c>
      <c r="B13549" s="12" t="str">
        <f>IFERROR(__xludf.DUMMYFUNCTION("TEXTJOIN(""; "", TRUE, FILTER(CID!B13549:B14794, REGEXMATCH(CID!D13549:D14794, TEXTJOIN(""|"", TRUE, SPLIT(A13549, "";"")))))"),"#N/A")</f>
        <v>#N/A</v>
      </c>
    </row>
    <row r="13550">
      <c r="A13550" s="12" t="str">
        <f>IFERROR(__xludf.DUMMYFUNCTION("TEXTJOIN("";"", TRUE, FILTER(CID!$B$2:$B$14794, CID!B13550=CID!$D$2:$D$14794))"),"#N/A")</f>
        <v>#N/A</v>
      </c>
      <c r="B13550" s="12" t="str">
        <f>IFERROR(__xludf.DUMMYFUNCTION("TEXTJOIN(""; "", TRUE, FILTER(CID!B13550:B14794, REGEXMATCH(CID!D13550:D14794, TEXTJOIN(""|"", TRUE, SPLIT(A13550, "";"")))))"),"#N/A")</f>
        <v>#N/A</v>
      </c>
    </row>
    <row r="13551">
      <c r="A13551" s="12" t="str">
        <f>IFERROR(__xludf.DUMMYFUNCTION("TEXTJOIN("";"", TRUE, FILTER(CID!$B$2:$B$14794, CID!B13551=CID!$D$2:$D$14794))"),"#N/A")</f>
        <v>#N/A</v>
      </c>
      <c r="B13551" s="12" t="str">
        <f>IFERROR(__xludf.DUMMYFUNCTION("TEXTJOIN(""; "", TRUE, FILTER(CID!B13551:B14794, REGEXMATCH(CID!D13551:D14794, TEXTJOIN(""|"", TRUE, SPLIT(A13551, "";"")))))"),"#N/A")</f>
        <v>#N/A</v>
      </c>
    </row>
    <row r="13552">
      <c r="A13552" s="12" t="str">
        <f>IFERROR(__xludf.DUMMYFUNCTION("TEXTJOIN("";"", TRUE, FILTER(CID!$B$2:$B$14794, CID!B13552=CID!$D$2:$D$14794))"),"#N/A")</f>
        <v>#N/A</v>
      </c>
      <c r="B13552" s="12" t="str">
        <f>IFERROR(__xludf.DUMMYFUNCTION("TEXTJOIN(""; "", TRUE, FILTER(CID!B13552:B14794, REGEXMATCH(CID!D13552:D14794, TEXTJOIN(""|"", TRUE, SPLIT(A13552, "";"")))))"),"#N/A")</f>
        <v>#N/A</v>
      </c>
    </row>
    <row r="13553">
      <c r="A13553" s="12" t="str">
        <f>IFERROR(__xludf.DUMMYFUNCTION("TEXTJOIN("";"", TRUE, FILTER(CID!$B$2:$B$14794, CID!B13553=CID!$D$2:$D$14794))"),"#N/A")</f>
        <v>#N/A</v>
      </c>
      <c r="B13553" s="12" t="str">
        <f>IFERROR(__xludf.DUMMYFUNCTION("TEXTJOIN(""; "", TRUE, FILTER(CID!B13553:B14794, REGEXMATCH(CID!D13553:D14794, TEXTJOIN(""|"", TRUE, SPLIT(A13553, "";"")))))"),"#N/A")</f>
        <v>#N/A</v>
      </c>
    </row>
    <row r="13554">
      <c r="A13554" s="12" t="str">
        <f>IFERROR(__xludf.DUMMYFUNCTION("TEXTJOIN("";"", TRUE, FILTER(CID!$B$2:$B$14794, CID!B13554=CID!$D$2:$D$14794))"),"#N/A")</f>
        <v>#N/A</v>
      </c>
      <c r="B13554" s="12" t="str">
        <f>IFERROR(__xludf.DUMMYFUNCTION("TEXTJOIN(""; "", TRUE, FILTER(CID!B13554:B14794, REGEXMATCH(CID!D13554:D14794, TEXTJOIN(""|"", TRUE, SPLIT(A13554, "";"")))))"),"#N/A")</f>
        <v>#N/A</v>
      </c>
    </row>
    <row r="13555">
      <c r="A13555" s="12" t="str">
        <f>IFERROR(__xludf.DUMMYFUNCTION("TEXTJOIN("";"", TRUE, FILTER(CID!$B$2:$B$14794, CID!B13555=CID!$D$2:$D$14794))"),"#N/A")</f>
        <v>#N/A</v>
      </c>
      <c r="B13555" s="12" t="str">
        <f>IFERROR(__xludf.DUMMYFUNCTION("TEXTJOIN(""; "", TRUE, FILTER(CID!B13555:B14794, REGEXMATCH(CID!D13555:D14794, TEXTJOIN(""|"", TRUE, SPLIT(A13555, "";"")))))"),"#N/A")</f>
        <v>#N/A</v>
      </c>
    </row>
    <row r="13556">
      <c r="A13556" s="12" t="str">
        <f>IFERROR(__xludf.DUMMYFUNCTION("TEXTJOIN("";"", TRUE, FILTER(CID!$B$2:$B$14794, CID!B13556=CID!$D$2:$D$14794))"),"#N/A")</f>
        <v>#N/A</v>
      </c>
      <c r="B13556" s="12" t="str">
        <f>IFERROR(__xludf.DUMMYFUNCTION("TEXTJOIN(""; "", TRUE, FILTER(CID!B13556:B14794, REGEXMATCH(CID!D13556:D14794, TEXTJOIN(""|"", TRUE, SPLIT(A13556, "";"")))))"),"#N/A")</f>
        <v>#N/A</v>
      </c>
    </row>
    <row r="13557">
      <c r="A13557" s="12" t="str">
        <f>IFERROR(__xludf.DUMMYFUNCTION("TEXTJOIN("";"", TRUE, FILTER(CID!$B$2:$B$14794, CID!B13557=CID!$D$2:$D$14794))"),"#N/A")</f>
        <v>#N/A</v>
      </c>
      <c r="B13557" s="12" t="str">
        <f>IFERROR(__xludf.DUMMYFUNCTION("TEXTJOIN(""; "", TRUE, FILTER(CID!B13557:B14794, REGEXMATCH(CID!D13557:D14794, TEXTJOIN(""|"", TRUE, SPLIT(A13557, "";"")))))"),"#N/A")</f>
        <v>#N/A</v>
      </c>
    </row>
    <row r="13558">
      <c r="A13558" s="12" t="str">
        <f>IFERROR(__xludf.DUMMYFUNCTION("TEXTJOIN("";"", TRUE, FILTER(CID!$B$2:$B$14794, CID!B13558=CID!$D$2:$D$14794))"),"#N/A")</f>
        <v>#N/A</v>
      </c>
      <c r="B13558" s="12" t="str">
        <f>IFERROR(__xludf.DUMMYFUNCTION("TEXTJOIN(""; "", TRUE, FILTER(CID!B13558:B14794, REGEXMATCH(CID!D13558:D14794, TEXTJOIN(""|"", TRUE, SPLIT(A13558, "";"")))))"),"#N/A")</f>
        <v>#N/A</v>
      </c>
    </row>
    <row r="13559">
      <c r="A13559" s="12" t="str">
        <f>IFERROR(__xludf.DUMMYFUNCTION("TEXTJOIN("";"", TRUE, FILTER(CID!$B$2:$B$14794, CID!B13559=CID!$D$2:$D$14794))"),"#N/A")</f>
        <v>#N/A</v>
      </c>
      <c r="B13559" s="12" t="str">
        <f>IFERROR(__xludf.DUMMYFUNCTION("TEXTJOIN(""; "", TRUE, FILTER(CID!B13559:B14794, REGEXMATCH(CID!D13559:D14794, TEXTJOIN(""|"", TRUE, SPLIT(A13559, "";"")))))"),"#N/A")</f>
        <v>#N/A</v>
      </c>
    </row>
    <row r="13560">
      <c r="A13560" s="12" t="str">
        <f>IFERROR(__xludf.DUMMYFUNCTION("TEXTJOIN("";"", TRUE, FILTER(CID!$B$2:$B$14794, CID!B13560=CID!$D$2:$D$14794))"),"#N/A")</f>
        <v>#N/A</v>
      </c>
      <c r="B13560" s="12" t="str">
        <f>IFERROR(__xludf.DUMMYFUNCTION("TEXTJOIN(""; "", TRUE, FILTER(CID!B13560:B14794, REGEXMATCH(CID!D13560:D14794, TEXTJOIN(""|"", TRUE, SPLIT(A13560, "";"")))))"),"#N/A")</f>
        <v>#N/A</v>
      </c>
    </row>
    <row r="13561">
      <c r="A13561" s="12" t="str">
        <f>IFERROR(__xludf.DUMMYFUNCTION("TEXTJOIN("";"", TRUE, FILTER(CID!$B$2:$B$14794, CID!B13561=CID!$D$2:$D$14794))"),"#N/A")</f>
        <v>#N/A</v>
      </c>
      <c r="B13561" s="12" t="str">
        <f>IFERROR(__xludf.DUMMYFUNCTION("TEXTJOIN(""; "", TRUE, FILTER(CID!B13561:B14794, REGEXMATCH(CID!D13561:D14794, TEXTJOIN(""|"", TRUE, SPLIT(A13561, "";"")))))"),"#N/A")</f>
        <v>#N/A</v>
      </c>
    </row>
    <row r="13562">
      <c r="A13562" s="12" t="str">
        <f>IFERROR(__xludf.DUMMYFUNCTION("TEXTJOIN("";"", TRUE, FILTER(CID!$B$2:$B$14794, CID!B13562=CID!$D$2:$D$14794))"),"#N/A")</f>
        <v>#N/A</v>
      </c>
      <c r="B13562" s="12" t="str">
        <f>IFERROR(__xludf.DUMMYFUNCTION("TEXTJOIN(""; "", TRUE, FILTER(CID!B13562:B14794, REGEXMATCH(CID!D13562:D14794, TEXTJOIN(""|"", TRUE, SPLIT(A13562, "";"")))))"),"#N/A")</f>
        <v>#N/A</v>
      </c>
    </row>
    <row r="13563">
      <c r="A13563" s="12" t="str">
        <f>IFERROR(__xludf.DUMMYFUNCTION("TEXTJOIN("";"", TRUE, FILTER(CID!$B$2:$B$14794, CID!B13563=CID!$D$2:$D$14794))"),"#N/A")</f>
        <v>#N/A</v>
      </c>
      <c r="B13563" s="12" t="str">
        <f>IFERROR(__xludf.DUMMYFUNCTION("TEXTJOIN(""; "", TRUE, FILTER(CID!B13563:B14794, REGEXMATCH(CID!D13563:D14794, TEXTJOIN(""|"", TRUE, SPLIT(A13563, "";"")))))"),"#N/A")</f>
        <v>#N/A</v>
      </c>
    </row>
    <row r="13564">
      <c r="A13564" s="12" t="str">
        <f>IFERROR(__xludf.DUMMYFUNCTION("TEXTJOIN("";"", TRUE, FILTER(CID!$B$2:$B$14794, CID!B13564=CID!$D$2:$D$14794))"),"#N/A")</f>
        <v>#N/A</v>
      </c>
      <c r="B13564" s="12" t="str">
        <f>IFERROR(__xludf.DUMMYFUNCTION("TEXTJOIN(""; "", TRUE, FILTER(CID!B13564:B14794, REGEXMATCH(CID!D13564:D14794, TEXTJOIN(""|"", TRUE, SPLIT(A13564, "";"")))))"),"#N/A")</f>
        <v>#N/A</v>
      </c>
    </row>
    <row r="13565">
      <c r="A13565" s="12" t="str">
        <f>IFERROR(__xludf.DUMMYFUNCTION("TEXTJOIN("";"", TRUE, FILTER(CID!$B$2:$B$14794, CID!B13565=CID!$D$2:$D$14794))"),"#N/A")</f>
        <v>#N/A</v>
      </c>
      <c r="B13565" s="12" t="str">
        <f>IFERROR(__xludf.DUMMYFUNCTION("TEXTJOIN(""; "", TRUE, FILTER(CID!B13565:B14794, REGEXMATCH(CID!D13565:D14794, TEXTJOIN(""|"", TRUE, SPLIT(A13565, "";"")))))"),"#N/A")</f>
        <v>#N/A</v>
      </c>
    </row>
    <row r="13566">
      <c r="A13566" s="12" t="str">
        <f>IFERROR(__xludf.DUMMYFUNCTION("TEXTJOIN("";"", TRUE, FILTER(CID!$B$2:$B$14794, CID!B13566=CID!$D$2:$D$14794))"),"#N/A")</f>
        <v>#N/A</v>
      </c>
      <c r="B13566" s="12" t="str">
        <f>IFERROR(__xludf.DUMMYFUNCTION("TEXTJOIN(""; "", TRUE, FILTER(CID!B13566:B14794, REGEXMATCH(CID!D13566:D14794, TEXTJOIN(""|"", TRUE, SPLIT(A13566, "";"")))))"),"#N/A")</f>
        <v>#N/A</v>
      </c>
    </row>
    <row r="13567">
      <c r="A13567" s="12" t="str">
        <f>IFERROR(__xludf.DUMMYFUNCTION("TEXTJOIN("";"", TRUE, FILTER(CID!$B$2:$B$14794, CID!B13567=CID!$D$2:$D$14794))"),"#N/A")</f>
        <v>#N/A</v>
      </c>
      <c r="B13567" s="12" t="str">
        <f>IFERROR(__xludf.DUMMYFUNCTION("TEXTJOIN(""; "", TRUE, FILTER(CID!B13567:B14794, REGEXMATCH(CID!D13567:D14794, TEXTJOIN(""|"", TRUE, SPLIT(A13567, "";"")))))"),"#N/A")</f>
        <v>#N/A</v>
      </c>
    </row>
    <row r="13568">
      <c r="A13568" s="12" t="str">
        <f>IFERROR(__xludf.DUMMYFUNCTION("TEXTJOIN("";"", TRUE, FILTER(CID!$B$2:$B$14794, CID!B13568=CID!$D$2:$D$14794))"),"#N/A")</f>
        <v>#N/A</v>
      </c>
      <c r="B13568" s="12" t="str">
        <f>IFERROR(__xludf.DUMMYFUNCTION("TEXTJOIN(""; "", TRUE, FILTER(CID!B13568:B14794, REGEXMATCH(CID!D13568:D14794, TEXTJOIN(""|"", TRUE, SPLIT(A13568, "";"")))))"),"#N/A")</f>
        <v>#N/A</v>
      </c>
    </row>
    <row r="13569">
      <c r="A13569" s="12" t="str">
        <f>IFERROR(__xludf.DUMMYFUNCTION("TEXTJOIN("";"", TRUE, FILTER(CID!$B$2:$B$14794, CID!B13569=CID!$D$2:$D$14794))"),"#N/A")</f>
        <v>#N/A</v>
      </c>
      <c r="B13569" s="12" t="str">
        <f>IFERROR(__xludf.DUMMYFUNCTION("TEXTJOIN(""; "", TRUE, FILTER(CID!B13569:B14794, REGEXMATCH(CID!D13569:D14794, TEXTJOIN(""|"", TRUE, SPLIT(A13569, "";"")))))"),"#N/A")</f>
        <v>#N/A</v>
      </c>
    </row>
    <row r="13570">
      <c r="A13570" s="12" t="str">
        <f>IFERROR(__xludf.DUMMYFUNCTION("TEXTJOIN("";"", TRUE, FILTER(CID!$B$2:$B$14794, CID!B13570=CID!$D$2:$D$14794))"),"#N/A")</f>
        <v>#N/A</v>
      </c>
      <c r="B13570" s="12" t="str">
        <f>IFERROR(__xludf.DUMMYFUNCTION("TEXTJOIN(""; "", TRUE, FILTER(CID!B13570:B14794, REGEXMATCH(CID!D13570:D14794, TEXTJOIN(""|"", TRUE, SPLIT(A13570, "";"")))))"),"#N/A")</f>
        <v>#N/A</v>
      </c>
    </row>
    <row r="13571">
      <c r="A13571" s="12" t="str">
        <f>IFERROR(__xludf.DUMMYFUNCTION("TEXTJOIN("";"", TRUE, FILTER(CID!$B$2:$B$14794, CID!B13571=CID!$D$2:$D$14794))"),"#N/A")</f>
        <v>#N/A</v>
      </c>
      <c r="B13571" s="12" t="str">
        <f>IFERROR(__xludf.DUMMYFUNCTION("TEXTJOIN(""; "", TRUE, FILTER(CID!B13571:B14794, REGEXMATCH(CID!D13571:D14794, TEXTJOIN(""|"", TRUE, SPLIT(A13571, "";"")))))"),"#N/A")</f>
        <v>#N/A</v>
      </c>
    </row>
    <row r="13572">
      <c r="A13572" s="12" t="str">
        <f>IFERROR(__xludf.DUMMYFUNCTION("TEXTJOIN("";"", TRUE, FILTER(CID!$B$2:$B$14794, CID!B13572=CID!$D$2:$D$14794))"),"#N/A")</f>
        <v>#N/A</v>
      </c>
      <c r="B13572" s="12" t="str">
        <f>IFERROR(__xludf.DUMMYFUNCTION("TEXTJOIN(""; "", TRUE, FILTER(CID!B13572:B14794, REGEXMATCH(CID!D13572:D14794, TEXTJOIN(""|"", TRUE, SPLIT(A13572, "";"")))))"),"#N/A")</f>
        <v>#N/A</v>
      </c>
    </row>
    <row r="13573">
      <c r="A13573" s="12" t="str">
        <f>IFERROR(__xludf.DUMMYFUNCTION("TEXTJOIN("";"", TRUE, FILTER(CID!$B$2:$B$14794, CID!B13573=CID!$D$2:$D$14794))"),"#N/A")</f>
        <v>#N/A</v>
      </c>
      <c r="B13573" s="12" t="str">
        <f>IFERROR(__xludf.DUMMYFUNCTION("TEXTJOIN(""; "", TRUE, FILTER(CID!B13573:B14794, REGEXMATCH(CID!D13573:D14794, TEXTJOIN(""|"", TRUE, SPLIT(A13573, "";"")))))"),"#N/A")</f>
        <v>#N/A</v>
      </c>
    </row>
    <row r="13574">
      <c r="A13574" s="12" t="str">
        <f>IFERROR(__xludf.DUMMYFUNCTION("TEXTJOIN("";"", TRUE, FILTER(CID!$B$2:$B$14794, CID!B13574=CID!$D$2:$D$14794))"),"#N/A")</f>
        <v>#N/A</v>
      </c>
      <c r="B13574" s="12" t="str">
        <f>IFERROR(__xludf.DUMMYFUNCTION("TEXTJOIN(""; "", TRUE, FILTER(CID!B13574:B14794, REGEXMATCH(CID!D13574:D14794, TEXTJOIN(""|"", TRUE, SPLIT(A13574, "";"")))))"),"#N/A")</f>
        <v>#N/A</v>
      </c>
    </row>
    <row r="13575">
      <c r="A13575" s="12" t="str">
        <f>IFERROR(__xludf.DUMMYFUNCTION("TEXTJOIN("";"", TRUE, FILTER(CID!$B$2:$B$14794, CID!B13575=CID!$D$2:$D$14794))"),"#N/A")</f>
        <v>#N/A</v>
      </c>
      <c r="B13575" s="12" t="str">
        <f>IFERROR(__xludf.DUMMYFUNCTION("TEXTJOIN(""; "", TRUE, FILTER(CID!B13575:B14794, REGEXMATCH(CID!D13575:D14794, TEXTJOIN(""|"", TRUE, SPLIT(A13575, "";"")))))"),"#N/A")</f>
        <v>#N/A</v>
      </c>
    </row>
    <row r="13576">
      <c r="A13576" s="12" t="str">
        <f>IFERROR(__xludf.DUMMYFUNCTION("TEXTJOIN("";"", TRUE, FILTER(CID!$B$2:$B$14794, CID!B13576=CID!$D$2:$D$14794))"),"#N/A")</f>
        <v>#N/A</v>
      </c>
      <c r="B13576" s="12" t="str">
        <f>IFERROR(__xludf.DUMMYFUNCTION("TEXTJOIN(""; "", TRUE, FILTER(CID!B13576:B14794, REGEXMATCH(CID!D13576:D14794, TEXTJOIN(""|"", TRUE, SPLIT(A13576, "";"")))))"),"#N/A")</f>
        <v>#N/A</v>
      </c>
    </row>
    <row r="13577">
      <c r="A13577" s="12" t="str">
        <f>IFERROR(__xludf.DUMMYFUNCTION("TEXTJOIN("";"", TRUE, FILTER(CID!$B$2:$B$14794, CID!B13577=CID!$D$2:$D$14794))"),"#N/A")</f>
        <v>#N/A</v>
      </c>
      <c r="B13577" s="12" t="str">
        <f>IFERROR(__xludf.DUMMYFUNCTION("TEXTJOIN(""; "", TRUE, FILTER(CID!B13577:B14794, REGEXMATCH(CID!D13577:D14794, TEXTJOIN(""|"", TRUE, SPLIT(A13577, "";"")))))"),"#N/A")</f>
        <v>#N/A</v>
      </c>
    </row>
    <row r="13578">
      <c r="A13578" s="12" t="str">
        <f>IFERROR(__xludf.DUMMYFUNCTION("TEXTJOIN("";"", TRUE, FILTER(CID!$B$2:$B$14794, CID!B13578=CID!$D$2:$D$14794))"),"#N/A")</f>
        <v>#N/A</v>
      </c>
      <c r="B13578" s="12" t="str">
        <f>IFERROR(__xludf.DUMMYFUNCTION("TEXTJOIN(""; "", TRUE, FILTER(CID!B13578:B14794, REGEXMATCH(CID!D13578:D14794, TEXTJOIN(""|"", TRUE, SPLIT(A13578, "";"")))))"),"#N/A")</f>
        <v>#N/A</v>
      </c>
    </row>
    <row r="13579">
      <c r="A13579" s="12" t="str">
        <f>IFERROR(__xludf.DUMMYFUNCTION("TEXTJOIN("";"", TRUE, FILTER(CID!$B$2:$B$14794, CID!B13579=CID!$D$2:$D$14794))"),"#N/A")</f>
        <v>#N/A</v>
      </c>
      <c r="B13579" s="12" t="str">
        <f>IFERROR(__xludf.DUMMYFUNCTION("TEXTJOIN(""; "", TRUE, FILTER(CID!B13579:B14794, REGEXMATCH(CID!D13579:D14794, TEXTJOIN(""|"", TRUE, SPLIT(A13579, "";"")))))"),"#N/A")</f>
        <v>#N/A</v>
      </c>
    </row>
    <row r="13580">
      <c r="A13580" s="12" t="str">
        <f>IFERROR(__xludf.DUMMYFUNCTION("TEXTJOIN("";"", TRUE, FILTER(CID!$B$2:$B$14794, CID!B13580=CID!$D$2:$D$14794))"),"#N/A")</f>
        <v>#N/A</v>
      </c>
      <c r="B13580" s="12" t="str">
        <f>IFERROR(__xludf.DUMMYFUNCTION("TEXTJOIN(""; "", TRUE, FILTER(CID!B13580:B14794, REGEXMATCH(CID!D13580:D14794, TEXTJOIN(""|"", TRUE, SPLIT(A13580, "";"")))))"),"#N/A")</f>
        <v>#N/A</v>
      </c>
    </row>
    <row r="13581">
      <c r="A13581" s="12" t="str">
        <f>IFERROR(__xludf.DUMMYFUNCTION("TEXTJOIN("";"", TRUE, FILTER(CID!$B$2:$B$14794, CID!B13581=CID!$D$2:$D$14794))"),"#N/A")</f>
        <v>#N/A</v>
      </c>
      <c r="B13581" s="12" t="str">
        <f>IFERROR(__xludf.DUMMYFUNCTION("TEXTJOIN(""; "", TRUE, FILTER(CID!B13581:B14794, REGEXMATCH(CID!D13581:D14794, TEXTJOIN(""|"", TRUE, SPLIT(A13581, "";"")))))"),"#N/A")</f>
        <v>#N/A</v>
      </c>
    </row>
    <row r="13582">
      <c r="A13582" s="12" t="str">
        <f>IFERROR(__xludf.DUMMYFUNCTION("TEXTJOIN("";"", TRUE, FILTER(CID!$B$2:$B$14794, CID!B13582=CID!$D$2:$D$14794))"),"#N/A")</f>
        <v>#N/A</v>
      </c>
      <c r="B13582" s="12" t="str">
        <f>IFERROR(__xludf.DUMMYFUNCTION("TEXTJOIN(""; "", TRUE, FILTER(CID!B13582:B14794, REGEXMATCH(CID!D13582:D14794, TEXTJOIN(""|"", TRUE, SPLIT(A13582, "";"")))))"),"#N/A")</f>
        <v>#N/A</v>
      </c>
    </row>
    <row r="13583">
      <c r="A13583" s="12" t="str">
        <f>IFERROR(__xludf.DUMMYFUNCTION("TEXTJOIN("";"", TRUE, FILTER(CID!$B$2:$B$14794, CID!B13583=CID!$D$2:$D$14794))"),"#N/A")</f>
        <v>#N/A</v>
      </c>
      <c r="B13583" s="12" t="str">
        <f>IFERROR(__xludf.DUMMYFUNCTION("TEXTJOIN(""; "", TRUE, FILTER(CID!B13583:B14794, REGEXMATCH(CID!D13583:D14794, TEXTJOIN(""|"", TRUE, SPLIT(A13583, "";"")))))"),"#N/A")</f>
        <v>#N/A</v>
      </c>
    </row>
    <row r="13584">
      <c r="A13584" s="12" t="str">
        <f>IFERROR(__xludf.DUMMYFUNCTION("TEXTJOIN("";"", TRUE, FILTER(CID!$B$2:$B$14794, CID!B13584=CID!$D$2:$D$14794))"),"#N/A")</f>
        <v>#N/A</v>
      </c>
      <c r="B13584" s="12" t="str">
        <f>IFERROR(__xludf.DUMMYFUNCTION("TEXTJOIN(""; "", TRUE, FILTER(CID!B13584:B14794, REGEXMATCH(CID!D13584:D14794, TEXTJOIN(""|"", TRUE, SPLIT(A13584, "";"")))))"),"#N/A")</f>
        <v>#N/A</v>
      </c>
    </row>
    <row r="13585">
      <c r="A13585" s="12" t="str">
        <f>IFERROR(__xludf.DUMMYFUNCTION("TEXTJOIN("";"", TRUE, FILTER(CID!$B$2:$B$14794, CID!B13585=CID!$D$2:$D$14794))"),"#N/A")</f>
        <v>#N/A</v>
      </c>
      <c r="B13585" s="12" t="str">
        <f>IFERROR(__xludf.DUMMYFUNCTION("TEXTJOIN(""; "", TRUE, FILTER(CID!B13585:B14794, REGEXMATCH(CID!D13585:D14794, TEXTJOIN(""|"", TRUE, SPLIT(A13585, "";"")))))"),"#N/A")</f>
        <v>#N/A</v>
      </c>
    </row>
    <row r="13586">
      <c r="A13586" s="12" t="str">
        <f>IFERROR(__xludf.DUMMYFUNCTION("TEXTJOIN("";"", TRUE, FILTER(CID!$B$2:$B$14794, CID!B13586=CID!$D$2:$D$14794))"),"#N/A")</f>
        <v>#N/A</v>
      </c>
      <c r="B13586" s="12" t="str">
        <f>IFERROR(__xludf.DUMMYFUNCTION("TEXTJOIN(""; "", TRUE, FILTER(CID!B13586:B14794, REGEXMATCH(CID!D13586:D14794, TEXTJOIN(""|"", TRUE, SPLIT(A13586, "";"")))))"),"#N/A")</f>
        <v>#N/A</v>
      </c>
    </row>
    <row r="13587">
      <c r="A13587" s="12" t="str">
        <f>IFERROR(__xludf.DUMMYFUNCTION("TEXTJOIN("";"", TRUE, FILTER(CID!$B$2:$B$14794, CID!B13587=CID!$D$2:$D$14794))"),"#N/A")</f>
        <v>#N/A</v>
      </c>
      <c r="B13587" s="12" t="str">
        <f>IFERROR(__xludf.DUMMYFUNCTION("TEXTJOIN(""; "", TRUE, FILTER(CID!B13587:B14794, REGEXMATCH(CID!D13587:D14794, TEXTJOIN(""|"", TRUE, SPLIT(A13587, "";"")))))"),"#N/A")</f>
        <v>#N/A</v>
      </c>
    </row>
    <row r="13588">
      <c r="A13588" s="12" t="str">
        <f>IFERROR(__xludf.DUMMYFUNCTION("TEXTJOIN("";"", TRUE, FILTER(CID!$B$2:$B$14794, CID!B13588=CID!$D$2:$D$14794))"),"#N/A")</f>
        <v>#N/A</v>
      </c>
      <c r="B13588" s="12" t="str">
        <f>IFERROR(__xludf.DUMMYFUNCTION("TEXTJOIN(""; "", TRUE, FILTER(CID!B13588:B14794, REGEXMATCH(CID!D13588:D14794, TEXTJOIN(""|"", TRUE, SPLIT(A13588, "";"")))))"),"#N/A")</f>
        <v>#N/A</v>
      </c>
    </row>
    <row r="13589">
      <c r="A13589" s="12" t="str">
        <f>IFERROR(__xludf.DUMMYFUNCTION("TEXTJOIN("";"", TRUE, FILTER(CID!$B$2:$B$14794, CID!B13589=CID!$D$2:$D$14794))"),"#N/A")</f>
        <v>#N/A</v>
      </c>
      <c r="B13589" s="12" t="str">
        <f>IFERROR(__xludf.DUMMYFUNCTION("TEXTJOIN(""; "", TRUE, FILTER(CID!B13589:B14794, REGEXMATCH(CID!D13589:D14794, TEXTJOIN(""|"", TRUE, SPLIT(A13589, "";"")))))"),"#N/A")</f>
        <v>#N/A</v>
      </c>
    </row>
    <row r="13590">
      <c r="A13590" s="12" t="str">
        <f>IFERROR(__xludf.DUMMYFUNCTION("TEXTJOIN("";"", TRUE, FILTER(CID!$B$2:$B$14794, CID!B13590=CID!$D$2:$D$14794))"),"#N/A")</f>
        <v>#N/A</v>
      </c>
      <c r="B13590" s="12" t="str">
        <f>IFERROR(__xludf.DUMMYFUNCTION("TEXTJOIN(""; "", TRUE, FILTER(CID!B13590:B14794, REGEXMATCH(CID!D13590:D14794, TEXTJOIN(""|"", TRUE, SPLIT(A13590, "";"")))))"),"#N/A")</f>
        <v>#N/A</v>
      </c>
    </row>
    <row r="13591">
      <c r="A13591" s="12" t="str">
        <f>IFERROR(__xludf.DUMMYFUNCTION("TEXTJOIN("";"", TRUE, FILTER(CID!$B$2:$B$14794, CID!B13591=CID!$D$2:$D$14794))"),"#N/A")</f>
        <v>#N/A</v>
      </c>
      <c r="B13591" s="12" t="str">
        <f>IFERROR(__xludf.DUMMYFUNCTION("TEXTJOIN(""; "", TRUE, FILTER(CID!B13591:B14794, REGEXMATCH(CID!D13591:D14794, TEXTJOIN(""|"", TRUE, SPLIT(A13591, "";"")))))"),"#N/A")</f>
        <v>#N/A</v>
      </c>
    </row>
    <row r="13592">
      <c r="A13592" s="12" t="str">
        <f>IFERROR(__xludf.DUMMYFUNCTION("TEXTJOIN("";"", TRUE, FILTER(CID!$B$2:$B$14794, CID!B13592=CID!$D$2:$D$14794))"),"#N/A")</f>
        <v>#N/A</v>
      </c>
      <c r="B13592" s="12" t="str">
        <f>IFERROR(__xludf.DUMMYFUNCTION("TEXTJOIN(""; "", TRUE, FILTER(CID!B13592:B14794, REGEXMATCH(CID!D13592:D14794, TEXTJOIN(""|"", TRUE, SPLIT(A13592, "";"")))))"),"#N/A")</f>
        <v>#N/A</v>
      </c>
    </row>
    <row r="13593">
      <c r="A13593" s="12" t="str">
        <f>IFERROR(__xludf.DUMMYFUNCTION("TEXTJOIN("";"", TRUE, FILTER(CID!$B$2:$B$14794, CID!B13593=CID!$D$2:$D$14794))"),"#N/A")</f>
        <v>#N/A</v>
      </c>
      <c r="B13593" s="12" t="str">
        <f>IFERROR(__xludf.DUMMYFUNCTION("TEXTJOIN(""; "", TRUE, FILTER(CID!B13593:B14794, REGEXMATCH(CID!D13593:D14794, TEXTJOIN(""|"", TRUE, SPLIT(A13593, "";"")))))"),"#N/A")</f>
        <v>#N/A</v>
      </c>
    </row>
    <row r="13594">
      <c r="A13594" s="12" t="str">
        <f>IFERROR(__xludf.DUMMYFUNCTION("TEXTJOIN("";"", TRUE, FILTER(CID!$B$2:$B$14794, CID!B13594=CID!$D$2:$D$14794))"),"#N/A")</f>
        <v>#N/A</v>
      </c>
      <c r="B13594" s="12" t="str">
        <f>IFERROR(__xludf.DUMMYFUNCTION("TEXTJOIN(""; "", TRUE, FILTER(CID!B13594:B14794, REGEXMATCH(CID!D13594:D14794, TEXTJOIN(""|"", TRUE, SPLIT(A13594, "";"")))))"),"#N/A")</f>
        <v>#N/A</v>
      </c>
    </row>
    <row r="13595">
      <c r="A13595" s="12" t="str">
        <f>IFERROR(__xludf.DUMMYFUNCTION("TEXTJOIN("";"", TRUE, FILTER(CID!$B$2:$B$14794, CID!B13595=CID!$D$2:$D$14794))"),"#N/A")</f>
        <v>#N/A</v>
      </c>
      <c r="B13595" s="12" t="str">
        <f>IFERROR(__xludf.DUMMYFUNCTION("TEXTJOIN(""; "", TRUE, FILTER(CID!B13595:B14794, REGEXMATCH(CID!D13595:D14794, TEXTJOIN(""|"", TRUE, SPLIT(A13595, "";"")))))"),"#N/A")</f>
        <v>#N/A</v>
      </c>
    </row>
    <row r="13596">
      <c r="A13596" s="12" t="str">
        <f>IFERROR(__xludf.DUMMYFUNCTION("TEXTJOIN("";"", TRUE, FILTER(CID!$B$2:$B$14794, CID!B13596=CID!$D$2:$D$14794))"),"#N/A")</f>
        <v>#N/A</v>
      </c>
      <c r="B13596" s="12" t="str">
        <f>IFERROR(__xludf.DUMMYFUNCTION("TEXTJOIN(""; "", TRUE, FILTER(CID!B13596:B14794, REGEXMATCH(CID!D13596:D14794, TEXTJOIN(""|"", TRUE, SPLIT(A13596, "";"")))))"),"#N/A")</f>
        <v>#N/A</v>
      </c>
    </row>
    <row r="13597">
      <c r="A13597" s="12" t="str">
        <f>IFERROR(__xludf.DUMMYFUNCTION("TEXTJOIN("";"", TRUE, FILTER(CID!$B$2:$B$14794, CID!B13597=CID!$D$2:$D$14794))"),"#N/A")</f>
        <v>#N/A</v>
      </c>
      <c r="B13597" s="12" t="str">
        <f>IFERROR(__xludf.DUMMYFUNCTION("TEXTJOIN(""; "", TRUE, FILTER(CID!B13597:B14794, REGEXMATCH(CID!D13597:D14794, TEXTJOIN(""|"", TRUE, SPLIT(A13597, "";"")))))"),"#N/A")</f>
        <v>#N/A</v>
      </c>
    </row>
    <row r="13598">
      <c r="A13598" s="12" t="str">
        <f>IFERROR(__xludf.DUMMYFUNCTION("TEXTJOIN("";"", TRUE, FILTER(CID!$B$2:$B$14794, CID!B13598=CID!$D$2:$D$14794))"),"#N/A")</f>
        <v>#N/A</v>
      </c>
      <c r="B13598" s="12" t="str">
        <f>IFERROR(__xludf.DUMMYFUNCTION("TEXTJOIN(""; "", TRUE, FILTER(CID!B13598:B14794, REGEXMATCH(CID!D13598:D14794, TEXTJOIN(""|"", TRUE, SPLIT(A13598, "";"")))))"),"#N/A")</f>
        <v>#N/A</v>
      </c>
    </row>
    <row r="13599">
      <c r="A13599" s="12" t="str">
        <f>IFERROR(__xludf.DUMMYFUNCTION("TEXTJOIN("";"", TRUE, FILTER(CID!$B$2:$B$14794, CID!B13599=CID!$D$2:$D$14794))"),"#N/A")</f>
        <v>#N/A</v>
      </c>
      <c r="B13599" s="12" t="str">
        <f>IFERROR(__xludf.DUMMYFUNCTION("TEXTJOIN(""; "", TRUE, FILTER(CID!B13599:B14794, REGEXMATCH(CID!D13599:D14794, TEXTJOIN(""|"", TRUE, SPLIT(A13599, "";"")))))"),"#N/A")</f>
        <v>#N/A</v>
      </c>
    </row>
    <row r="13600">
      <c r="A13600" s="12" t="str">
        <f>IFERROR(__xludf.DUMMYFUNCTION("TEXTJOIN("";"", TRUE, FILTER(CID!$B$2:$B$14794, CID!B13600=CID!$D$2:$D$14794))"),"#N/A")</f>
        <v>#N/A</v>
      </c>
      <c r="B13600" s="12" t="str">
        <f>IFERROR(__xludf.DUMMYFUNCTION("TEXTJOIN(""; "", TRUE, FILTER(CID!B13600:B14794, REGEXMATCH(CID!D13600:D14794, TEXTJOIN(""|"", TRUE, SPLIT(A13600, "";"")))))"),"#N/A")</f>
        <v>#N/A</v>
      </c>
    </row>
    <row r="13601">
      <c r="A13601" s="12" t="str">
        <f>IFERROR(__xludf.DUMMYFUNCTION("TEXTJOIN("";"", TRUE, FILTER(CID!$B$2:$B$14794, CID!B13601=CID!$D$2:$D$14794))"),"#N/A")</f>
        <v>#N/A</v>
      </c>
      <c r="B13601" s="12" t="str">
        <f>IFERROR(__xludf.DUMMYFUNCTION("TEXTJOIN(""; "", TRUE, FILTER(CID!B13601:B14794, REGEXMATCH(CID!D13601:D14794, TEXTJOIN(""|"", TRUE, SPLIT(A13601, "";"")))))"),"#N/A")</f>
        <v>#N/A</v>
      </c>
    </row>
    <row r="13602">
      <c r="A13602" s="12" t="str">
        <f>IFERROR(__xludf.DUMMYFUNCTION("TEXTJOIN("";"", TRUE, FILTER(CID!$B$2:$B$14794, CID!B13602=CID!$D$2:$D$14794))"),"#N/A")</f>
        <v>#N/A</v>
      </c>
      <c r="B13602" s="12" t="str">
        <f>IFERROR(__xludf.DUMMYFUNCTION("TEXTJOIN(""; "", TRUE, FILTER(CID!B13602:B14794, REGEXMATCH(CID!D13602:D14794, TEXTJOIN(""|"", TRUE, SPLIT(A13602, "";"")))))"),"#N/A")</f>
        <v>#N/A</v>
      </c>
    </row>
    <row r="13603">
      <c r="A13603" s="12" t="str">
        <f>IFERROR(__xludf.DUMMYFUNCTION("TEXTJOIN("";"", TRUE, FILTER(CID!$B$2:$B$14794, CID!B13603=CID!$D$2:$D$14794))"),"#N/A")</f>
        <v>#N/A</v>
      </c>
      <c r="B13603" s="12" t="str">
        <f>IFERROR(__xludf.DUMMYFUNCTION("TEXTJOIN(""; "", TRUE, FILTER(CID!B13603:B14794, REGEXMATCH(CID!D13603:D14794, TEXTJOIN(""|"", TRUE, SPLIT(A13603, "";"")))))"),"#N/A")</f>
        <v>#N/A</v>
      </c>
    </row>
    <row r="13604">
      <c r="A13604" s="12" t="str">
        <f>IFERROR(__xludf.DUMMYFUNCTION("TEXTJOIN("";"", TRUE, FILTER(CID!$B$2:$B$14794, CID!B13604=CID!$D$2:$D$14794))"),"#N/A")</f>
        <v>#N/A</v>
      </c>
      <c r="B13604" s="12" t="str">
        <f>IFERROR(__xludf.DUMMYFUNCTION("TEXTJOIN(""; "", TRUE, FILTER(CID!B13604:B14794, REGEXMATCH(CID!D13604:D14794, TEXTJOIN(""|"", TRUE, SPLIT(A13604, "";"")))))"),"#N/A")</f>
        <v>#N/A</v>
      </c>
    </row>
    <row r="13605">
      <c r="A13605" s="12" t="str">
        <f>IFERROR(__xludf.DUMMYFUNCTION("TEXTJOIN("";"", TRUE, FILTER(CID!$B$2:$B$14794, CID!B13605=CID!$D$2:$D$14794))"),"#N/A")</f>
        <v>#N/A</v>
      </c>
      <c r="B13605" s="12" t="str">
        <f>IFERROR(__xludf.DUMMYFUNCTION("TEXTJOIN(""; "", TRUE, FILTER(CID!B13605:B14794, REGEXMATCH(CID!D13605:D14794, TEXTJOIN(""|"", TRUE, SPLIT(A13605, "";"")))))"),"#N/A")</f>
        <v>#N/A</v>
      </c>
    </row>
    <row r="13606">
      <c r="A13606" s="12" t="str">
        <f>IFERROR(__xludf.DUMMYFUNCTION("TEXTJOIN("";"", TRUE, FILTER(CID!$B$2:$B$14794, CID!B13606=CID!$D$2:$D$14794))"),"#N/A")</f>
        <v>#N/A</v>
      </c>
      <c r="B13606" s="12" t="str">
        <f>IFERROR(__xludf.DUMMYFUNCTION("TEXTJOIN(""; "", TRUE, FILTER(CID!B13606:B14794, REGEXMATCH(CID!D13606:D14794, TEXTJOIN(""|"", TRUE, SPLIT(A13606, "";"")))))"),"#N/A")</f>
        <v>#N/A</v>
      </c>
    </row>
    <row r="13607">
      <c r="A13607" s="12" t="str">
        <f>IFERROR(__xludf.DUMMYFUNCTION("TEXTJOIN("";"", TRUE, FILTER(CID!$B$2:$B$14794, CID!B13607=CID!$D$2:$D$14794))"),"#N/A")</f>
        <v>#N/A</v>
      </c>
      <c r="B13607" s="12" t="str">
        <f>IFERROR(__xludf.DUMMYFUNCTION("TEXTJOIN(""; "", TRUE, FILTER(CID!B13607:B14794, REGEXMATCH(CID!D13607:D14794, TEXTJOIN(""|"", TRUE, SPLIT(A13607, "";"")))))"),"#N/A")</f>
        <v>#N/A</v>
      </c>
    </row>
    <row r="13608">
      <c r="A13608" s="12" t="str">
        <f>IFERROR(__xludf.DUMMYFUNCTION("TEXTJOIN("";"", TRUE, FILTER(CID!$B$2:$B$14794, CID!B13608=CID!$D$2:$D$14794))"),"#N/A")</f>
        <v>#N/A</v>
      </c>
      <c r="B13608" s="12" t="str">
        <f>IFERROR(__xludf.DUMMYFUNCTION("TEXTJOIN(""; "", TRUE, FILTER(CID!B13608:B14794, REGEXMATCH(CID!D13608:D14794, TEXTJOIN(""|"", TRUE, SPLIT(A13608, "";"")))))"),"#N/A")</f>
        <v>#N/A</v>
      </c>
    </row>
    <row r="13609">
      <c r="A13609" s="12" t="str">
        <f>IFERROR(__xludf.DUMMYFUNCTION("TEXTJOIN("";"", TRUE, FILTER(CID!$B$2:$B$14794, CID!B13609=CID!$D$2:$D$14794))"),"#N/A")</f>
        <v>#N/A</v>
      </c>
      <c r="B13609" s="12" t="str">
        <f>IFERROR(__xludf.DUMMYFUNCTION("TEXTJOIN(""; "", TRUE, FILTER(CID!B13609:B14794, REGEXMATCH(CID!D13609:D14794, TEXTJOIN(""|"", TRUE, SPLIT(A13609, "";"")))))"),"#N/A")</f>
        <v>#N/A</v>
      </c>
    </row>
    <row r="13610">
      <c r="A13610" s="12" t="str">
        <f>IFERROR(__xludf.DUMMYFUNCTION("TEXTJOIN("";"", TRUE, FILTER(CID!$B$2:$B$14794, CID!B13610=CID!$D$2:$D$14794))"),"#N/A")</f>
        <v>#N/A</v>
      </c>
      <c r="B13610" s="12" t="str">
        <f>IFERROR(__xludf.DUMMYFUNCTION("TEXTJOIN(""; "", TRUE, FILTER(CID!B13610:B14794, REGEXMATCH(CID!D13610:D14794, TEXTJOIN(""|"", TRUE, SPLIT(A13610, "";"")))))"),"#N/A")</f>
        <v>#N/A</v>
      </c>
    </row>
    <row r="13611">
      <c r="A13611" s="12" t="str">
        <f>IFERROR(__xludf.DUMMYFUNCTION("TEXTJOIN("";"", TRUE, FILTER(CID!$B$2:$B$14794, CID!B13611=CID!$D$2:$D$14794))"),"#N/A")</f>
        <v>#N/A</v>
      </c>
      <c r="B13611" s="12" t="str">
        <f>IFERROR(__xludf.DUMMYFUNCTION("TEXTJOIN(""; "", TRUE, FILTER(CID!B13611:B14794, REGEXMATCH(CID!D13611:D14794, TEXTJOIN(""|"", TRUE, SPLIT(A13611, "";"")))))"),"#N/A")</f>
        <v>#N/A</v>
      </c>
    </row>
    <row r="13612">
      <c r="A13612" s="12" t="str">
        <f>IFERROR(__xludf.DUMMYFUNCTION("TEXTJOIN("";"", TRUE, FILTER(CID!$B$2:$B$14794, CID!B13612=CID!$D$2:$D$14794))"),"#N/A")</f>
        <v>#N/A</v>
      </c>
      <c r="B13612" s="12" t="str">
        <f>IFERROR(__xludf.DUMMYFUNCTION("TEXTJOIN(""; "", TRUE, FILTER(CID!B13612:B14794, REGEXMATCH(CID!D13612:D14794, TEXTJOIN(""|"", TRUE, SPLIT(A13612, "";"")))))"),"#N/A")</f>
        <v>#N/A</v>
      </c>
    </row>
    <row r="13613">
      <c r="A13613" s="12" t="str">
        <f>IFERROR(__xludf.DUMMYFUNCTION("TEXTJOIN("";"", TRUE, FILTER(CID!$B$2:$B$14794, CID!B13613=CID!$D$2:$D$14794))"),"#N/A")</f>
        <v>#N/A</v>
      </c>
      <c r="B13613" s="12" t="str">
        <f>IFERROR(__xludf.DUMMYFUNCTION("TEXTJOIN(""; "", TRUE, FILTER(CID!B13613:B14794, REGEXMATCH(CID!D13613:D14794, TEXTJOIN(""|"", TRUE, SPLIT(A13613, "";"")))))"),"#N/A")</f>
        <v>#N/A</v>
      </c>
    </row>
    <row r="13614">
      <c r="A13614" s="12" t="str">
        <f>IFERROR(__xludf.DUMMYFUNCTION("TEXTJOIN("";"", TRUE, FILTER(CID!$B$2:$B$14794, CID!B13614=CID!$D$2:$D$14794))"),"#N/A")</f>
        <v>#N/A</v>
      </c>
      <c r="B13614" s="12" t="str">
        <f>IFERROR(__xludf.DUMMYFUNCTION("TEXTJOIN(""; "", TRUE, FILTER(CID!B13614:B14794, REGEXMATCH(CID!D13614:D14794, TEXTJOIN(""|"", TRUE, SPLIT(A13614, "";"")))))"),"#N/A")</f>
        <v>#N/A</v>
      </c>
    </row>
    <row r="13615">
      <c r="A13615" s="12" t="str">
        <f>IFERROR(__xludf.DUMMYFUNCTION("TEXTJOIN("";"", TRUE, FILTER(CID!$B$2:$B$14794, CID!B13615=CID!$D$2:$D$14794))"),"#N/A")</f>
        <v>#N/A</v>
      </c>
      <c r="B13615" s="12" t="str">
        <f>IFERROR(__xludf.DUMMYFUNCTION("TEXTJOIN(""; "", TRUE, FILTER(CID!B13615:B14794, REGEXMATCH(CID!D13615:D14794, TEXTJOIN(""|"", TRUE, SPLIT(A13615, "";"")))))"),"#N/A")</f>
        <v>#N/A</v>
      </c>
    </row>
    <row r="13616">
      <c r="A13616" s="12" t="str">
        <f>IFERROR(__xludf.DUMMYFUNCTION("TEXTJOIN("";"", TRUE, FILTER(CID!$B$2:$B$14794, CID!B13616=CID!$D$2:$D$14794))"),"#N/A")</f>
        <v>#N/A</v>
      </c>
      <c r="B13616" s="12" t="str">
        <f>IFERROR(__xludf.DUMMYFUNCTION("TEXTJOIN(""; "", TRUE, FILTER(CID!B13616:B14794, REGEXMATCH(CID!D13616:D14794, TEXTJOIN(""|"", TRUE, SPLIT(A13616, "";"")))))"),"#N/A")</f>
        <v>#N/A</v>
      </c>
    </row>
    <row r="13617">
      <c r="A13617" s="12" t="str">
        <f>IFERROR(__xludf.DUMMYFUNCTION("TEXTJOIN("";"", TRUE, FILTER(CID!$B$2:$B$14794, CID!B13617=CID!$D$2:$D$14794))"),"#N/A")</f>
        <v>#N/A</v>
      </c>
      <c r="B13617" s="12" t="str">
        <f>IFERROR(__xludf.DUMMYFUNCTION("TEXTJOIN(""; "", TRUE, FILTER(CID!B13617:B14794, REGEXMATCH(CID!D13617:D14794, TEXTJOIN(""|"", TRUE, SPLIT(A13617, "";"")))))"),"#N/A")</f>
        <v>#N/A</v>
      </c>
    </row>
    <row r="13618">
      <c r="A13618" s="12" t="str">
        <f>IFERROR(__xludf.DUMMYFUNCTION("TEXTJOIN("";"", TRUE, FILTER(CID!$B$2:$B$14794, CID!B13618=CID!$D$2:$D$14794))"),"#N/A")</f>
        <v>#N/A</v>
      </c>
      <c r="B13618" s="12" t="str">
        <f>IFERROR(__xludf.DUMMYFUNCTION("TEXTJOIN(""; "", TRUE, FILTER(CID!B13618:B14794, REGEXMATCH(CID!D13618:D14794, TEXTJOIN(""|"", TRUE, SPLIT(A13618, "";"")))))"),"#N/A")</f>
        <v>#N/A</v>
      </c>
    </row>
    <row r="13619">
      <c r="A13619" s="12" t="str">
        <f>IFERROR(__xludf.DUMMYFUNCTION("TEXTJOIN("";"", TRUE, FILTER(CID!$B$2:$B$14794, CID!B13619=CID!$D$2:$D$14794))"),"#N/A")</f>
        <v>#N/A</v>
      </c>
      <c r="B13619" s="12" t="str">
        <f>IFERROR(__xludf.DUMMYFUNCTION("TEXTJOIN(""; "", TRUE, FILTER(CID!B13619:B14794, REGEXMATCH(CID!D13619:D14794, TEXTJOIN(""|"", TRUE, SPLIT(A13619, "";"")))))"),"#N/A")</f>
        <v>#N/A</v>
      </c>
    </row>
    <row r="13620">
      <c r="A13620" s="12" t="str">
        <f>IFERROR(__xludf.DUMMYFUNCTION("TEXTJOIN("";"", TRUE, FILTER(CID!$B$2:$B$14794, CID!B13620=CID!$D$2:$D$14794))"),"#N/A")</f>
        <v>#N/A</v>
      </c>
      <c r="B13620" s="12" t="str">
        <f>IFERROR(__xludf.DUMMYFUNCTION("TEXTJOIN(""; "", TRUE, FILTER(CID!B13620:B14794, REGEXMATCH(CID!D13620:D14794, TEXTJOIN(""|"", TRUE, SPLIT(A13620, "";"")))))"),"#N/A")</f>
        <v>#N/A</v>
      </c>
    </row>
    <row r="13621">
      <c r="A13621" s="12" t="str">
        <f>IFERROR(__xludf.DUMMYFUNCTION("TEXTJOIN("";"", TRUE, FILTER(CID!$B$2:$B$14794, CID!B13621=CID!$D$2:$D$14794))"),"#N/A")</f>
        <v>#N/A</v>
      </c>
      <c r="B13621" s="12" t="str">
        <f>IFERROR(__xludf.DUMMYFUNCTION("TEXTJOIN(""; "", TRUE, FILTER(CID!B13621:B14794, REGEXMATCH(CID!D13621:D14794, TEXTJOIN(""|"", TRUE, SPLIT(A13621, "";"")))))"),"#N/A")</f>
        <v>#N/A</v>
      </c>
    </row>
    <row r="13622">
      <c r="A13622" s="12" t="str">
        <f>IFERROR(__xludf.DUMMYFUNCTION("TEXTJOIN("";"", TRUE, FILTER(CID!$B$2:$B$14794, CID!B13622=CID!$D$2:$D$14794))"),"#N/A")</f>
        <v>#N/A</v>
      </c>
      <c r="B13622" s="12" t="str">
        <f>IFERROR(__xludf.DUMMYFUNCTION("TEXTJOIN(""; "", TRUE, FILTER(CID!B13622:B14794, REGEXMATCH(CID!D13622:D14794, TEXTJOIN(""|"", TRUE, SPLIT(A13622, "";"")))))"),"#N/A")</f>
        <v>#N/A</v>
      </c>
    </row>
    <row r="13623">
      <c r="A13623" s="12" t="str">
        <f>IFERROR(__xludf.DUMMYFUNCTION("TEXTJOIN("";"", TRUE, FILTER(CID!$B$2:$B$14794, CID!B13623=CID!$D$2:$D$14794))"),"#N/A")</f>
        <v>#N/A</v>
      </c>
      <c r="B13623" s="12" t="str">
        <f>IFERROR(__xludf.DUMMYFUNCTION("TEXTJOIN(""; "", TRUE, FILTER(CID!B13623:B14794, REGEXMATCH(CID!D13623:D14794, TEXTJOIN(""|"", TRUE, SPLIT(A13623, "";"")))))"),"#N/A")</f>
        <v>#N/A</v>
      </c>
    </row>
    <row r="13624">
      <c r="A13624" s="12" t="str">
        <f>IFERROR(__xludf.DUMMYFUNCTION("TEXTJOIN("";"", TRUE, FILTER(CID!$B$2:$B$14794, CID!B13624=CID!$D$2:$D$14794))"),"#N/A")</f>
        <v>#N/A</v>
      </c>
      <c r="B13624" s="12" t="str">
        <f>IFERROR(__xludf.DUMMYFUNCTION("TEXTJOIN(""; "", TRUE, FILTER(CID!B13624:B14794, REGEXMATCH(CID!D13624:D14794, TEXTJOIN(""|"", TRUE, SPLIT(A13624, "";"")))))"),"#N/A")</f>
        <v>#N/A</v>
      </c>
    </row>
    <row r="13625">
      <c r="A13625" s="12" t="str">
        <f>IFERROR(__xludf.DUMMYFUNCTION("TEXTJOIN("";"", TRUE, FILTER(CID!$B$2:$B$14794, CID!B13625=CID!$D$2:$D$14794))"),"#N/A")</f>
        <v>#N/A</v>
      </c>
      <c r="B13625" s="12" t="str">
        <f>IFERROR(__xludf.DUMMYFUNCTION("TEXTJOIN(""; "", TRUE, FILTER(CID!B13625:B14794, REGEXMATCH(CID!D13625:D14794, TEXTJOIN(""|"", TRUE, SPLIT(A13625, "";"")))))"),"#N/A")</f>
        <v>#N/A</v>
      </c>
    </row>
    <row r="13626">
      <c r="A13626" s="12" t="str">
        <f>IFERROR(__xludf.DUMMYFUNCTION("TEXTJOIN("";"", TRUE, FILTER(CID!$B$2:$B$14794, CID!B13626=CID!$D$2:$D$14794))"),"#N/A")</f>
        <v>#N/A</v>
      </c>
      <c r="B13626" s="12" t="str">
        <f>IFERROR(__xludf.DUMMYFUNCTION("TEXTJOIN(""; "", TRUE, FILTER(CID!B13626:B14794, REGEXMATCH(CID!D13626:D14794, TEXTJOIN(""|"", TRUE, SPLIT(A13626, "";"")))))"),"#N/A")</f>
        <v>#N/A</v>
      </c>
    </row>
    <row r="13627">
      <c r="A13627" s="12" t="str">
        <f>IFERROR(__xludf.DUMMYFUNCTION("TEXTJOIN("";"", TRUE, FILTER(CID!$B$2:$B$14794, CID!B13627=CID!$D$2:$D$14794))"),"#N/A")</f>
        <v>#N/A</v>
      </c>
      <c r="B13627" s="12" t="str">
        <f>IFERROR(__xludf.DUMMYFUNCTION("TEXTJOIN(""; "", TRUE, FILTER(CID!B13627:B14794, REGEXMATCH(CID!D13627:D14794, TEXTJOIN(""|"", TRUE, SPLIT(A13627, "";"")))))"),"#N/A")</f>
        <v>#N/A</v>
      </c>
    </row>
    <row r="13628">
      <c r="A13628" s="12" t="str">
        <f>IFERROR(__xludf.DUMMYFUNCTION("TEXTJOIN("";"", TRUE, FILTER(CID!$B$2:$B$14794, CID!B13628=CID!$D$2:$D$14794))"),"#N/A")</f>
        <v>#N/A</v>
      </c>
      <c r="B13628" s="12" t="str">
        <f>IFERROR(__xludf.DUMMYFUNCTION("TEXTJOIN(""; "", TRUE, FILTER(CID!B13628:B14794, REGEXMATCH(CID!D13628:D14794, TEXTJOIN(""|"", TRUE, SPLIT(A13628, "";"")))))"),"#N/A")</f>
        <v>#N/A</v>
      </c>
    </row>
    <row r="13629">
      <c r="A13629" s="12" t="str">
        <f>IFERROR(__xludf.DUMMYFUNCTION("TEXTJOIN("";"", TRUE, FILTER(CID!$B$2:$B$14794, CID!B13629=CID!$D$2:$D$14794))"),"#N/A")</f>
        <v>#N/A</v>
      </c>
      <c r="B13629" s="12" t="str">
        <f>IFERROR(__xludf.DUMMYFUNCTION("TEXTJOIN(""; "", TRUE, FILTER(CID!B13629:B14794, REGEXMATCH(CID!D13629:D14794, TEXTJOIN(""|"", TRUE, SPLIT(A13629, "";"")))))"),"#N/A")</f>
        <v>#N/A</v>
      </c>
    </row>
    <row r="13630">
      <c r="A13630" s="12" t="str">
        <f>IFERROR(__xludf.DUMMYFUNCTION("TEXTJOIN("";"", TRUE, FILTER(CID!$B$2:$B$14794, CID!B13630=CID!$D$2:$D$14794))"),"#N/A")</f>
        <v>#N/A</v>
      </c>
      <c r="B13630" s="12" t="str">
        <f>IFERROR(__xludf.DUMMYFUNCTION("TEXTJOIN(""; "", TRUE, FILTER(CID!B13630:B14794, REGEXMATCH(CID!D13630:D14794, TEXTJOIN(""|"", TRUE, SPLIT(A13630, "";"")))))"),"#N/A")</f>
        <v>#N/A</v>
      </c>
    </row>
    <row r="13631">
      <c r="A13631" s="12" t="str">
        <f>IFERROR(__xludf.DUMMYFUNCTION("TEXTJOIN("";"", TRUE, FILTER(CID!$B$2:$B$14794, CID!B13631=CID!$D$2:$D$14794))"),"#N/A")</f>
        <v>#N/A</v>
      </c>
      <c r="B13631" s="12" t="str">
        <f>IFERROR(__xludf.DUMMYFUNCTION("TEXTJOIN(""; "", TRUE, FILTER(CID!B13631:B14794, REGEXMATCH(CID!D13631:D14794, TEXTJOIN(""|"", TRUE, SPLIT(A13631, "";"")))))"),"#N/A")</f>
        <v>#N/A</v>
      </c>
    </row>
    <row r="13632">
      <c r="A13632" s="12" t="str">
        <f>IFERROR(__xludf.DUMMYFUNCTION("TEXTJOIN("";"", TRUE, FILTER(CID!$B$2:$B$14794, CID!B13632=CID!$D$2:$D$14794))"),"#N/A")</f>
        <v>#N/A</v>
      </c>
      <c r="B13632" s="12" t="str">
        <f>IFERROR(__xludf.DUMMYFUNCTION("TEXTJOIN(""; "", TRUE, FILTER(CID!B13632:B14794, REGEXMATCH(CID!D13632:D14794, TEXTJOIN(""|"", TRUE, SPLIT(A13632, "";"")))))"),"#N/A")</f>
        <v>#N/A</v>
      </c>
    </row>
    <row r="13633">
      <c r="A13633" s="12" t="str">
        <f>IFERROR(__xludf.DUMMYFUNCTION("TEXTJOIN("";"", TRUE, FILTER(CID!$B$2:$B$14794, CID!B13633=CID!$D$2:$D$14794))"),"#N/A")</f>
        <v>#N/A</v>
      </c>
      <c r="B13633" s="12" t="str">
        <f>IFERROR(__xludf.DUMMYFUNCTION("TEXTJOIN(""; "", TRUE, FILTER(CID!B13633:B14794, REGEXMATCH(CID!D13633:D14794, TEXTJOIN(""|"", TRUE, SPLIT(A13633, "";"")))))"),"#N/A")</f>
        <v>#N/A</v>
      </c>
    </row>
    <row r="13634">
      <c r="A13634" s="12" t="str">
        <f>IFERROR(__xludf.DUMMYFUNCTION("TEXTJOIN("";"", TRUE, FILTER(CID!$B$2:$B$14794, CID!B13634=CID!$D$2:$D$14794))"),"#N/A")</f>
        <v>#N/A</v>
      </c>
      <c r="B13634" s="12" t="str">
        <f>IFERROR(__xludf.DUMMYFUNCTION("TEXTJOIN(""; "", TRUE, FILTER(CID!B13634:B14794, REGEXMATCH(CID!D13634:D14794, TEXTJOIN(""|"", TRUE, SPLIT(A13634, "";"")))))"),"#N/A")</f>
        <v>#N/A</v>
      </c>
    </row>
    <row r="13635">
      <c r="A13635" s="12" t="str">
        <f>IFERROR(__xludf.DUMMYFUNCTION("TEXTJOIN("";"", TRUE, FILTER(CID!$B$2:$B$14794, CID!B13635=CID!$D$2:$D$14794))"),"#N/A")</f>
        <v>#N/A</v>
      </c>
      <c r="B13635" s="12" t="str">
        <f>IFERROR(__xludf.DUMMYFUNCTION("TEXTJOIN(""; "", TRUE, FILTER(CID!B13635:B14794, REGEXMATCH(CID!D13635:D14794, TEXTJOIN(""|"", TRUE, SPLIT(A13635, "";"")))))"),"#N/A")</f>
        <v>#N/A</v>
      </c>
    </row>
    <row r="13636">
      <c r="A13636" s="12" t="str">
        <f>IFERROR(__xludf.DUMMYFUNCTION("TEXTJOIN("";"", TRUE, FILTER(CID!$B$2:$B$14794, CID!B13636=CID!$D$2:$D$14794))"),"#N/A")</f>
        <v>#N/A</v>
      </c>
      <c r="B13636" s="12" t="str">
        <f>IFERROR(__xludf.DUMMYFUNCTION("TEXTJOIN(""; "", TRUE, FILTER(CID!B13636:B14794, REGEXMATCH(CID!D13636:D14794, TEXTJOIN(""|"", TRUE, SPLIT(A13636, "";"")))))"),"#N/A")</f>
        <v>#N/A</v>
      </c>
    </row>
    <row r="13637">
      <c r="A13637" s="12" t="str">
        <f>IFERROR(__xludf.DUMMYFUNCTION("TEXTJOIN("";"", TRUE, FILTER(CID!$B$2:$B$14794, CID!B13637=CID!$D$2:$D$14794))"),"#N/A")</f>
        <v>#N/A</v>
      </c>
      <c r="B13637" s="12" t="str">
        <f>IFERROR(__xludf.DUMMYFUNCTION("TEXTJOIN(""; "", TRUE, FILTER(CID!B13637:B14794, REGEXMATCH(CID!D13637:D14794, TEXTJOIN(""|"", TRUE, SPLIT(A13637, "";"")))))"),"#N/A")</f>
        <v>#N/A</v>
      </c>
    </row>
    <row r="13638">
      <c r="A13638" s="12" t="str">
        <f>IFERROR(__xludf.DUMMYFUNCTION("TEXTJOIN("";"", TRUE, FILTER(CID!$B$2:$B$14794, CID!B13638=CID!$D$2:$D$14794))"),"#N/A")</f>
        <v>#N/A</v>
      </c>
      <c r="B13638" s="12" t="str">
        <f>IFERROR(__xludf.DUMMYFUNCTION("TEXTJOIN(""; "", TRUE, FILTER(CID!B13638:B14794, REGEXMATCH(CID!D13638:D14794, TEXTJOIN(""|"", TRUE, SPLIT(A13638, "";"")))))"),"#N/A")</f>
        <v>#N/A</v>
      </c>
    </row>
    <row r="13639">
      <c r="A13639" s="12" t="str">
        <f>IFERROR(__xludf.DUMMYFUNCTION("TEXTJOIN("";"", TRUE, FILTER(CID!$B$2:$B$14794, CID!B13639=CID!$D$2:$D$14794))"),"#N/A")</f>
        <v>#N/A</v>
      </c>
      <c r="B13639" s="12" t="str">
        <f>IFERROR(__xludf.DUMMYFUNCTION("TEXTJOIN(""; "", TRUE, FILTER(CID!B13639:B14794, REGEXMATCH(CID!D13639:D14794, TEXTJOIN(""|"", TRUE, SPLIT(A13639, "";"")))))"),"#N/A")</f>
        <v>#N/A</v>
      </c>
    </row>
    <row r="13640">
      <c r="A13640" s="12" t="str">
        <f>IFERROR(__xludf.DUMMYFUNCTION("TEXTJOIN("";"", TRUE, FILTER(CID!$B$2:$B$14794, CID!B13640=CID!$D$2:$D$14794))"),"#N/A")</f>
        <v>#N/A</v>
      </c>
      <c r="B13640" s="12" t="str">
        <f>IFERROR(__xludf.DUMMYFUNCTION("TEXTJOIN(""; "", TRUE, FILTER(CID!B13640:B14794, REGEXMATCH(CID!D13640:D14794, TEXTJOIN(""|"", TRUE, SPLIT(A13640, "";"")))))"),"#N/A")</f>
        <v>#N/A</v>
      </c>
    </row>
    <row r="13641">
      <c r="A13641" s="12" t="str">
        <f>IFERROR(__xludf.DUMMYFUNCTION("TEXTJOIN("";"", TRUE, FILTER(CID!$B$2:$B$14794, CID!B13641=CID!$D$2:$D$14794))"),"#N/A")</f>
        <v>#N/A</v>
      </c>
      <c r="B13641" s="12" t="str">
        <f>IFERROR(__xludf.DUMMYFUNCTION("TEXTJOIN(""; "", TRUE, FILTER(CID!B13641:B14794, REGEXMATCH(CID!D13641:D14794, TEXTJOIN(""|"", TRUE, SPLIT(A13641, "";"")))))"),"#N/A")</f>
        <v>#N/A</v>
      </c>
    </row>
    <row r="13642">
      <c r="A13642" s="12" t="str">
        <f>IFERROR(__xludf.DUMMYFUNCTION("TEXTJOIN("";"", TRUE, FILTER(CID!$B$2:$B$14794, CID!B13642=CID!$D$2:$D$14794))"),"#N/A")</f>
        <v>#N/A</v>
      </c>
      <c r="B13642" s="12" t="str">
        <f>IFERROR(__xludf.DUMMYFUNCTION("TEXTJOIN(""; "", TRUE, FILTER(CID!B13642:B14794, REGEXMATCH(CID!D13642:D14794, TEXTJOIN(""|"", TRUE, SPLIT(A13642, "";"")))))"),"#N/A")</f>
        <v>#N/A</v>
      </c>
    </row>
    <row r="13643">
      <c r="A13643" s="12" t="str">
        <f>IFERROR(__xludf.DUMMYFUNCTION("TEXTJOIN("";"", TRUE, FILTER(CID!$B$2:$B$14794, CID!B13643=CID!$D$2:$D$14794))"),"#N/A")</f>
        <v>#N/A</v>
      </c>
      <c r="B13643" s="12" t="str">
        <f>IFERROR(__xludf.DUMMYFUNCTION("TEXTJOIN(""; "", TRUE, FILTER(CID!B13643:B14794, REGEXMATCH(CID!D13643:D14794, TEXTJOIN(""|"", TRUE, SPLIT(A13643, "";"")))))"),"#N/A")</f>
        <v>#N/A</v>
      </c>
    </row>
    <row r="13644">
      <c r="A13644" s="12" t="str">
        <f>IFERROR(__xludf.DUMMYFUNCTION("TEXTJOIN("";"", TRUE, FILTER(CID!$B$2:$B$14794, CID!B13644=CID!$D$2:$D$14794))"),"#N/A")</f>
        <v>#N/A</v>
      </c>
      <c r="B13644" s="12" t="str">
        <f>IFERROR(__xludf.DUMMYFUNCTION("TEXTJOIN(""; "", TRUE, FILTER(CID!B13644:B14794, REGEXMATCH(CID!D13644:D14794, TEXTJOIN(""|"", TRUE, SPLIT(A13644, "";"")))))"),"#N/A")</f>
        <v>#N/A</v>
      </c>
    </row>
    <row r="13645">
      <c r="A13645" s="12" t="str">
        <f>IFERROR(__xludf.DUMMYFUNCTION("TEXTJOIN("";"", TRUE, FILTER(CID!$B$2:$B$14794, CID!B13645=CID!$D$2:$D$14794))"),"#N/A")</f>
        <v>#N/A</v>
      </c>
      <c r="B13645" s="12" t="str">
        <f>IFERROR(__xludf.DUMMYFUNCTION("TEXTJOIN(""; "", TRUE, FILTER(CID!B13645:B14794, REGEXMATCH(CID!D13645:D14794, TEXTJOIN(""|"", TRUE, SPLIT(A13645, "";"")))))"),"#N/A")</f>
        <v>#N/A</v>
      </c>
    </row>
    <row r="13646">
      <c r="A13646" s="12" t="str">
        <f>IFERROR(__xludf.DUMMYFUNCTION("TEXTJOIN("";"", TRUE, FILTER(CID!$B$2:$B$14794, CID!B13646=CID!$D$2:$D$14794))"),"#N/A")</f>
        <v>#N/A</v>
      </c>
      <c r="B13646" s="12" t="str">
        <f>IFERROR(__xludf.DUMMYFUNCTION("TEXTJOIN(""; "", TRUE, FILTER(CID!B13646:B14794, REGEXMATCH(CID!D13646:D14794, TEXTJOIN(""|"", TRUE, SPLIT(A13646, "";"")))))"),"#N/A")</f>
        <v>#N/A</v>
      </c>
    </row>
    <row r="13647">
      <c r="A13647" s="12" t="str">
        <f>IFERROR(__xludf.DUMMYFUNCTION("TEXTJOIN("";"", TRUE, FILTER(CID!$B$2:$B$14794, CID!B13647=CID!$D$2:$D$14794))"),"#N/A")</f>
        <v>#N/A</v>
      </c>
      <c r="B13647" s="12" t="str">
        <f>IFERROR(__xludf.DUMMYFUNCTION("TEXTJOIN(""; "", TRUE, FILTER(CID!B13647:B14794, REGEXMATCH(CID!D13647:D14794, TEXTJOIN(""|"", TRUE, SPLIT(A13647, "";"")))))"),"#N/A")</f>
        <v>#N/A</v>
      </c>
    </row>
    <row r="13648">
      <c r="A13648" s="12" t="str">
        <f>IFERROR(__xludf.DUMMYFUNCTION("TEXTJOIN("";"", TRUE, FILTER(CID!$B$2:$B$14794, CID!B13648=CID!$D$2:$D$14794))"),"#N/A")</f>
        <v>#N/A</v>
      </c>
      <c r="B13648" s="12" t="str">
        <f>IFERROR(__xludf.DUMMYFUNCTION("TEXTJOIN(""; "", TRUE, FILTER(CID!B13648:B14794, REGEXMATCH(CID!D13648:D14794, TEXTJOIN(""|"", TRUE, SPLIT(A13648, "";"")))))"),"#N/A")</f>
        <v>#N/A</v>
      </c>
    </row>
    <row r="13649">
      <c r="A13649" s="12" t="str">
        <f>IFERROR(__xludf.DUMMYFUNCTION("TEXTJOIN("";"", TRUE, FILTER(CID!$B$2:$B$14794, CID!B13649=CID!$D$2:$D$14794))"),"#N/A")</f>
        <v>#N/A</v>
      </c>
      <c r="B13649" s="12" t="str">
        <f>IFERROR(__xludf.DUMMYFUNCTION("TEXTJOIN(""; "", TRUE, FILTER(CID!B13649:B14794, REGEXMATCH(CID!D13649:D14794, TEXTJOIN(""|"", TRUE, SPLIT(A13649, "";"")))))"),"#N/A")</f>
        <v>#N/A</v>
      </c>
    </row>
    <row r="13650">
      <c r="A13650" s="12" t="str">
        <f>IFERROR(__xludf.DUMMYFUNCTION("TEXTJOIN("";"", TRUE, FILTER(CID!$B$2:$B$14794, CID!B13650=CID!$D$2:$D$14794))"),"#N/A")</f>
        <v>#N/A</v>
      </c>
      <c r="B13650" s="12" t="str">
        <f>IFERROR(__xludf.DUMMYFUNCTION("TEXTJOIN(""; "", TRUE, FILTER(CID!B13650:B14794, REGEXMATCH(CID!D13650:D14794, TEXTJOIN(""|"", TRUE, SPLIT(A13650, "";"")))))"),"#N/A")</f>
        <v>#N/A</v>
      </c>
    </row>
    <row r="13651">
      <c r="A13651" s="12" t="str">
        <f>IFERROR(__xludf.DUMMYFUNCTION("TEXTJOIN("";"", TRUE, FILTER(CID!$B$2:$B$14794, CID!B13651=CID!$D$2:$D$14794))"),"#N/A")</f>
        <v>#N/A</v>
      </c>
      <c r="B13651" s="12" t="str">
        <f>IFERROR(__xludf.DUMMYFUNCTION("TEXTJOIN(""; "", TRUE, FILTER(CID!B13651:B14794, REGEXMATCH(CID!D13651:D14794, TEXTJOIN(""|"", TRUE, SPLIT(A13651, "";"")))))"),"#N/A")</f>
        <v>#N/A</v>
      </c>
    </row>
    <row r="13652">
      <c r="A13652" s="12" t="str">
        <f>IFERROR(__xludf.DUMMYFUNCTION("TEXTJOIN("";"", TRUE, FILTER(CID!$B$2:$B$14794, CID!B13652=CID!$D$2:$D$14794))"),"#N/A")</f>
        <v>#N/A</v>
      </c>
      <c r="B13652" s="12" t="str">
        <f>IFERROR(__xludf.DUMMYFUNCTION("TEXTJOIN(""; "", TRUE, FILTER(CID!B13652:B14794, REGEXMATCH(CID!D13652:D14794, TEXTJOIN(""|"", TRUE, SPLIT(A13652, "";"")))))"),"#N/A")</f>
        <v>#N/A</v>
      </c>
    </row>
    <row r="13653">
      <c r="A13653" s="12" t="str">
        <f>IFERROR(__xludf.DUMMYFUNCTION("TEXTJOIN("";"", TRUE, FILTER(CID!$B$2:$B$14794, CID!B13653=CID!$D$2:$D$14794))"),"#N/A")</f>
        <v>#N/A</v>
      </c>
      <c r="B13653" s="12" t="str">
        <f>IFERROR(__xludf.DUMMYFUNCTION("TEXTJOIN(""; "", TRUE, FILTER(CID!B13653:B14794, REGEXMATCH(CID!D13653:D14794, TEXTJOIN(""|"", TRUE, SPLIT(A13653, "";"")))))"),"#N/A")</f>
        <v>#N/A</v>
      </c>
    </row>
    <row r="13654">
      <c r="A13654" s="12" t="str">
        <f>IFERROR(__xludf.DUMMYFUNCTION("TEXTJOIN("";"", TRUE, FILTER(CID!$B$2:$B$14794, CID!B13654=CID!$D$2:$D$14794))"),"#N/A")</f>
        <v>#N/A</v>
      </c>
      <c r="B13654" s="12" t="str">
        <f>IFERROR(__xludf.DUMMYFUNCTION("TEXTJOIN(""; "", TRUE, FILTER(CID!B13654:B14794, REGEXMATCH(CID!D13654:D14794, TEXTJOIN(""|"", TRUE, SPLIT(A13654, "";"")))))"),"#N/A")</f>
        <v>#N/A</v>
      </c>
    </row>
    <row r="13655">
      <c r="A13655" s="12" t="str">
        <f>IFERROR(__xludf.DUMMYFUNCTION("TEXTJOIN("";"", TRUE, FILTER(CID!$B$2:$B$14794, CID!B13655=CID!$D$2:$D$14794))"),"#N/A")</f>
        <v>#N/A</v>
      </c>
      <c r="B13655" s="12" t="str">
        <f>IFERROR(__xludf.DUMMYFUNCTION("TEXTJOIN(""; "", TRUE, FILTER(CID!B13655:B14794, REGEXMATCH(CID!D13655:D14794, TEXTJOIN(""|"", TRUE, SPLIT(A13655, "";"")))))"),"#N/A")</f>
        <v>#N/A</v>
      </c>
    </row>
    <row r="13656">
      <c r="A13656" s="12" t="str">
        <f>IFERROR(__xludf.DUMMYFUNCTION("TEXTJOIN("";"", TRUE, FILTER(CID!$B$2:$B$14794, CID!B13656=CID!$D$2:$D$14794))"),"#N/A")</f>
        <v>#N/A</v>
      </c>
      <c r="B13656" s="12" t="str">
        <f>IFERROR(__xludf.DUMMYFUNCTION("TEXTJOIN(""; "", TRUE, FILTER(CID!B13656:B14794, REGEXMATCH(CID!D13656:D14794, TEXTJOIN(""|"", TRUE, SPLIT(A13656, "";"")))))"),"#N/A")</f>
        <v>#N/A</v>
      </c>
    </row>
    <row r="13657">
      <c r="A13657" s="12" t="str">
        <f>IFERROR(__xludf.DUMMYFUNCTION("TEXTJOIN("";"", TRUE, FILTER(CID!$B$2:$B$14794, CID!B13657=CID!$D$2:$D$14794))"),"#N/A")</f>
        <v>#N/A</v>
      </c>
      <c r="B13657" s="12" t="str">
        <f>IFERROR(__xludf.DUMMYFUNCTION("TEXTJOIN(""; "", TRUE, FILTER(CID!B13657:B14794, REGEXMATCH(CID!D13657:D14794, TEXTJOIN(""|"", TRUE, SPLIT(A13657, "";"")))))"),"#N/A")</f>
        <v>#N/A</v>
      </c>
    </row>
    <row r="13658">
      <c r="A13658" s="12" t="str">
        <f>IFERROR(__xludf.DUMMYFUNCTION("TEXTJOIN("";"", TRUE, FILTER(CID!$B$2:$B$14794, CID!B13658=CID!$D$2:$D$14794))"),"#N/A")</f>
        <v>#N/A</v>
      </c>
      <c r="B13658" s="12" t="str">
        <f>IFERROR(__xludf.DUMMYFUNCTION("TEXTJOIN(""; "", TRUE, FILTER(CID!B13658:B14794, REGEXMATCH(CID!D13658:D14794, TEXTJOIN(""|"", TRUE, SPLIT(A13658, "";"")))))"),"#N/A")</f>
        <v>#N/A</v>
      </c>
    </row>
    <row r="13659">
      <c r="A13659" s="12" t="str">
        <f>IFERROR(__xludf.DUMMYFUNCTION("TEXTJOIN("";"", TRUE, FILTER(CID!$B$2:$B$14794, CID!B13659=CID!$D$2:$D$14794))"),"#N/A")</f>
        <v>#N/A</v>
      </c>
      <c r="B13659" s="12" t="str">
        <f>IFERROR(__xludf.DUMMYFUNCTION("TEXTJOIN(""; "", TRUE, FILTER(CID!B13659:B14794, REGEXMATCH(CID!D13659:D14794, TEXTJOIN(""|"", TRUE, SPLIT(A13659, "";"")))))"),"#N/A")</f>
        <v>#N/A</v>
      </c>
    </row>
    <row r="13660">
      <c r="A13660" s="12" t="str">
        <f>IFERROR(__xludf.DUMMYFUNCTION("TEXTJOIN("";"", TRUE, FILTER(CID!$B$2:$B$14794, CID!B13660=CID!$D$2:$D$14794))"),"#N/A")</f>
        <v>#N/A</v>
      </c>
      <c r="B13660" s="12" t="str">
        <f>IFERROR(__xludf.DUMMYFUNCTION("TEXTJOIN(""; "", TRUE, FILTER(CID!B13660:B14794, REGEXMATCH(CID!D13660:D14794, TEXTJOIN(""|"", TRUE, SPLIT(A13660, "";"")))))"),"#N/A")</f>
        <v>#N/A</v>
      </c>
    </row>
    <row r="13661">
      <c r="A13661" s="12" t="str">
        <f>IFERROR(__xludf.DUMMYFUNCTION("TEXTJOIN("";"", TRUE, FILTER(CID!$B$2:$B$14794, CID!B13661=CID!$D$2:$D$14794))"),"#N/A")</f>
        <v>#N/A</v>
      </c>
      <c r="B13661" s="12" t="str">
        <f>IFERROR(__xludf.DUMMYFUNCTION("TEXTJOIN(""; "", TRUE, FILTER(CID!B13661:B14794, REGEXMATCH(CID!D13661:D14794, TEXTJOIN(""|"", TRUE, SPLIT(A13661, "";"")))))"),"#N/A")</f>
        <v>#N/A</v>
      </c>
    </row>
    <row r="13662">
      <c r="A13662" s="12" t="str">
        <f>IFERROR(__xludf.DUMMYFUNCTION("TEXTJOIN("";"", TRUE, FILTER(CID!$B$2:$B$14794, CID!B13662=CID!$D$2:$D$14794))"),"#N/A")</f>
        <v>#N/A</v>
      </c>
      <c r="B13662" s="12" t="str">
        <f>IFERROR(__xludf.DUMMYFUNCTION("TEXTJOIN(""; "", TRUE, FILTER(CID!B13662:B14794, REGEXMATCH(CID!D13662:D14794, TEXTJOIN(""|"", TRUE, SPLIT(A13662, "";"")))))"),"#N/A")</f>
        <v>#N/A</v>
      </c>
    </row>
    <row r="13663">
      <c r="A13663" s="12" t="str">
        <f>IFERROR(__xludf.DUMMYFUNCTION("TEXTJOIN("";"", TRUE, FILTER(CID!$B$2:$B$14794, CID!B13663=CID!$D$2:$D$14794))"),"#N/A")</f>
        <v>#N/A</v>
      </c>
      <c r="B13663" s="12" t="str">
        <f>IFERROR(__xludf.DUMMYFUNCTION("TEXTJOIN(""; "", TRUE, FILTER(CID!B13663:B14794, REGEXMATCH(CID!D13663:D14794, TEXTJOIN(""|"", TRUE, SPLIT(A13663, "";"")))))"),"#N/A")</f>
        <v>#N/A</v>
      </c>
    </row>
    <row r="13664">
      <c r="A13664" s="12" t="str">
        <f>IFERROR(__xludf.DUMMYFUNCTION("TEXTJOIN("";"", TRUE, FILTER(CID!$B$2:$B$14794, CID!B13664=CID!$D$2:$D$14794))"),"#N/A")</f>
        <v>#N/A</v>
      </c>
      <c r="B13664" s="12" t="str">
        <f>IFERROR(__xludf.DUMMYFUNCTION("TEXTJOIN(""; "", TRUE, FILTER(CID!B13664:B14794, REGEXMATCH(CID!D13664:D14794, TEXTJOIN(""|"", TRUE, SPLIT(A13664, "";"")))))"),"#N/A")</f>
        <v>#N/A</v>
      </c>
    </row>
    <row r="13665">
      <c r="A13665" s="12" t="str">
        <f>IFERROR(__xludf.DUMMYFUNCTION("TEXTJOIN("";"", TRUE, FILTER(CID!$B$2:$B$14794, CID!B13665=CID!$D$2:$D$14794))"),"#N/A")</f>
        <v>#N/A</v>
      </c>
      <c r="B13665" s="12" t="str">
        <f>IFERROR(__xludf.DUMMYFUNCTION("TEXTJOIN(""; "", TRUE, FILTER(CID!B13665:B14794, REGEXMATCH(CID!D13665:D14794, TEXTJOIN(""|"", TRUE, SPLIT(A13665, "";"")))))"),"#N/A")</f>
        <v>#N/A</v>
      </c>
    </row>
    <row r="13666">
      <c r="A13666" s="12" t="str">
        <f>IFERROR(__xludf.DUMMYFUNCTION("TEXTJOIN("";"", TRUE, FILTER(CID!$B$2:$B$14794, CID!B13666=CID!$D$2:$D$14794))"),"#N/A")</f>
        <v>#N/A</v>
      </c>
      <c r="B13666" s="12" t="str">
        <f>IFERROR(__xludf.DUMMYFUNCTION("TEXTJOIN(""; "", TRUE, FILTER(CID!B13666:B14794, REGEXMATCH(CID!D13666:D14794, TEXTJOIN(""|"", TRUE, SPLIT(A13666, "";"")))))"),"#N/A")</f>
        <v>#N/A</v>
      </c>
    </row>
    <row r="13667">
      <c r="A13667" s="12" t="str">
        <f>IFERROR(__xludf.DUMMYFUNCTION("TEXTJOIN("";"", TRUE, FILTER(CID!$B$2:$B$14794, CID!B13667=CID!$D$2:$D$14794))"),"#N/A")</f>
        <v>#N/A</v>
      </c>
      <c r="B13667" s="12" t="str">
        <f>IFERROR(__xludf.DUMMYFUNCTION("TEXTJOIN(""; "", TRUE, FILTER(CID!B13667:B14794, REGEXMATCH(CID!D13667:D14794, TEXTJOIN(""|"", TRUE, SPLIT(A13667, "";"")))))"),"#N/A")</f>
        <v>#N/A</v>
      </c>
    </row>
    <row r="13668">
      <c r="A13668" s="12" t="str">
        <f>IFERROR(__xludf.DUMMYFUNCTION("TEXTJOIN("";"", TRUE, FILTER(CID!$B$2:$B$14794, CID!B13668=CID!$D$2:$D$14794))"),"#N/A")</f>
        <v>#N/A</v>
      </c>
      <c r="B13668" s="12" t="str">
        <f>IFERROR(__xludf.DUMMYFUNCTION("TEXTJOIN(""; "", TRUE, FILTER(CID!B13668:B14794, REGEXMATCH(CID!D13668:D14794, TEXTJOIN(""|"", TRUE, SPLIT(A13668, "";"")))))"),"#N/A")</f>
        <v>#N/A</v>
      </c>
    </row>
    <row r="13669">
      <c r="A13669" s="12" t="str">
        <f>IFERROR(__xludf.DUMMYFUNCTION("TEXTJOIN("";"", TRUE, FILTER(CID!$B$2:$B$14794, CID!B13669=CID!$D$2:$D$14794))"),"#N/A")</f>
        <v>#N/A</v>
      </c>
      <c r="B13669" s="12" t="str">
        <f>IFERROR(__xludf.DUMMYFUNCTION("TEXTJOIN(""; "", TRUE, FILTER(CID!B13669:B14794, REGEXMATCH(CID!D13669:D14794, TEXTJOIN(""|"", TRUE, SPLIT(A13669, "";"")))))"),"#N/A")</f>
        <v>#N/A</v>
      </c>
    </row>
    <row r="13670">
      <c r="A13670" s="12" t="str">
        <f>IFERROR(__xludf.DUMMYFUNCTION("TEXTJOIN("";"", TRUE, FILTER(CID!$B$2:$B$14794, CID!B13670=CID!$D$2:$D$14794))"),"#N/A")</f>
        <v>#N/A</v>
      </c>
      <c r="B13670" s="12" t="str">
        <f>IFERROR(__xludf.DUMMYFUNCTION("TEXTJOIN(""; "", TRUE, FILTER(CID!B13670:B14794, REGEXMATCH(CID!D13670:D14794, TEXTJOIN(""|"", TRUE, SPLIT(A13670, "";"")))))"),"#N/A")</f>
        <v>#N/A</v>
      </c>
    </row>
    <row r="13671">
      <c r="A13671" s="12" t="str">
        <f>IFERROR(__xludf.DUMMYFUNCTION("TEXTJOIN("";"", TRUE, FILTER(CID!$B$2:$B$14794, CID!B13671=CID!$D$2:$D$14794))"),"#N/A")</f>
        <v>#N/A</v>
      </c>
      <c r="B13671" s="12" t="str">
        <f>IFERROR(__xludf.DUMMYFUNCTION("TEXTJOIN(""; "", TRUE, FILTER(CID!B13671:B14794, REGEXMATCH(CID!D13671:D14794, TEXTJOIN(""|"", TRUE, SPLIT(A13671, "";"")))))"),"#N/A")</f>
        <v>#N/A</v>
      </c>
    </row>
    <row r="13672">
      <c r="A13672" s="12" t="str">
        <f>IFERROR(__xludf.DUMMYFUNCTION("TEXTJOIN("";"", TRUE, FILTER(CID!$B$2:$B$14794, CID!B13672=CID!$D$2:$D$14794))"),"#N/A")</f>
        <v>#N/A</v>
      </c>
      <c r="B13672" s="12" t="str">
        <f>IFERROR(__xludf.DUMMYFUNCTION("TEXTJOIN(""; "", TRUE, FILTER(CID!B13672:B14794, REGEXMATCH(CID!D13672:D14794, TEXTJOIN(""|"", TRUE, SPLIT(A13672, "";"")))))"),"#N/A")</f>
        <v>#N/A</v>
      </c>
    </row>
    <row r="13673">
      <c r="A13673" s="12" t="str">
        <f>IFERROR(__xludf.DUMMYFUNCTION("TEXTJOIN("";"", TRUE, FILTER(CID!$B$2:$B$14794, CID!B13673=CID!$D$2:$D$14794))"),"#N/A")</f>
        <v>#N/A</v>
      </c>
      <c r="B13673" s="12" t="str">
        <f>IFERROR(__xludf.DUMMYFUNCTION("TEXTJOIN(""; "", TRUE, FILTER(CID!B13673:B14794, REGEXMATCH(CID!D13673:D14794, TEXTJOIN(""|"", TRUE, SPLIT(A13673, "";"")))))"),"#N/A")</f>
        <v>#N/A</v>
      </c>
    </row>
    <row r="13674">
      <c r="A13674" s="12" t="str">
        <f>IFERROR(__xludf.DUMMYFUNCTION("TEXTJOIN("";"", TRUE, FILTER(CID!$B$2:$B$14794, CID!B13674=CID!$D$2:$D$14794))"),"#N/A")</f>
        <v>#N/A</v>
      </c>
      <c r="B13674" s="12" t="str">
        <f>IFERROR(__xludf.DUMMYFUNCTION("TEXTJOIN(""; "", TRUE, FILTER(CID!B13674:B14794, REGEXMATCH(CID!D13674:D14794, TEXTJOIN(""|"", TRUE, SPLIT(A13674, "";"")))))"),"#N/A")</f>
        <v>#N/A</v>
      </c>
    </row>
    <row r="13675">
      <c r="A13675" s="12" t="str">
        <f>IFERROR(__xludf.DUMMYFUNCTION("TEXTJOIN("";"", TRUE, FILTER(CID!$B$2:$B$14794, CID!B13675=CID!$D$2:$D$14794))"),"#N/A")</f>
        <v>#N/A</v>
      </c>
      <c r="B13675" s="12" t="str">
        <f>IFERROR(__xludf.DUMMYFUNCTION("TEXTJOIN(""; "", TRUE, FILTER(CID!B13675:B14794, REGEXMATCH(CID!D13675:D14794, TEXTJOIN(""|"", TRUE, SPLIT(A13675, "";"")))))"),"#N/A")</f>
        <v>#N/A</v>
      </c>
    </row>
    <row r="13676">
      <c r="A13676" s="12" t="str">
        <f>IFERROR(__xludf.DUMMYFUNCTION("TEXTJOIN("";"", TRUE, FILTER(CID!$B$2:$B$14794, CID!B13676=CID!$D$2:$D$14794))"),"#N/A")</f>
        <v>#N/A</v>
      </c>
      <c r="B13676" s="12" t="str">
        <f>IFERROR(__xludf.DUMMYFUNCTION("TEXTJOIN(""; "", TRUE, FILTER(CID!B13676:B14794, REGEXMATCH(CID!D13676:D14794, TEXTJOIN(""|"", TRUE, SPLIT(A13676, "";"")))))"),"#N/A")</f>
        <v>#N/A</v>
      </c>
    </row>
    <row r="13677">
      <c r="A13677" s="12" t="str">
        <f>IFERROR(__xludf.DUMMYFUNCTION("TEXTJOIN("";"", TRUE, FILTER(CID!$B$2:$B$14794, CID!B13677=CID!$D$2:$D$14794))"),"#N/A")</f>
        <v>#N/A</v>
      </c>
      <c r="B13677" s="12" t="str">
        <f>IFERROR(__xludf.DUMMYFUNCTION("TEXTJOIN(""; "", TRUE, FILTER(CID!B13677:B14794, REGEXMATCH(CID!D13677:D14794, TEXTJOIN(""|"", TRUE, SPLIT(A13677, "";"")))))"),"#N/A")</f>
        <v>#N/A</v>
      </c>
    </row>
    <row r="13678">
      <c r="A13678" s="12" t="str">
        <f>IFERROR(__xludf.DUMMYFUNCTION("TEXTJOIN("";"", TRUE, FILTER(CID!$B$2:$B$14794, CID!B13678=CID!$D$2:$D$14794))"),"#N/A")</f>
        <v>#N/A</v>
      </c>
      <c r="B13678" s="12" t="str">
        <f>IFERROR(__xludf.DUMMYFUNCTION("TEXTJOIN(""; "", TRUE, FILTER(CID!B13678:B14794, REGEXMATCH(CID!D13678:D14794, TEXTJOIN(""|"", TRUE, SPLIT(A13678, "";"")))))"),"#N/A")</f>
        <v>#N/A</v>
      </c>
    </row>
    <row r="13679">
      <c r="A13679" s="12" t="str">
        <f>IFERROR(__xludf.DUMMYFUNCTION("TEXTJOIN("";"", TRUE, FILTER(CID!$B$2:$B$14794, CID!B13679=CID!$D$2:$D$14794))"),"#N/A")</f>
        <v>#N/A</v>
      </c>
      <c r="B13679" s="12" t="str">
        <f>IFERROR(__xludf.DUMMYFUNCTION("TEXTJOIN(""; "", TRUE, FILTER(CID!B13679:B14794, REGEXMATCH(CID!D13679:D14794, TEXTJOIN(""|"", TRUE, SPLIT(A13679, "";"")))))"),"#N/A")</f>
        <v>#N/A</v>
      </c>
    </row>
    <row r="13680">
      <c r="A13680" s="12" t="str">
        <f>IFERROR(__xludf.DUMMYFUNCTION("TEXTJOIN("";"", TRUE, FILTER(CID!$B$2:$B$14794, CID!B13680=CID!$D$2:$D$14794))"),"#N/A")</f>
        <v>#N/A</v>
      </c>
      <c r="B13680" s="12" t="str">
        <f>IFERROR(__xludf.DUMMYFUNCTION("TEXTJOIN(""; "", TRUE, FILTER(CID!B13680:B14794, REGEXMATCH(CID!D13680:D14794, TEXTJOIN(""|"", TRUE, SPLIT(A13680, "";"")))))"),"#N/A")</f>
        <v>#N/A</v>
      </c>
    </row>
    <row r="13681">
      <c r="A13681" s="12" t="str">
        <f>IFERROR(__xludf.DUMMYFUNCTION("TEXTJOIN("";"", TRUE, FILTER(CID!$B$2:$B$14794, CID!B13681=CID!$D$2:$D$14794))"),"#N/A")</f>
        <v>#N/A</v>
      </c>
      <c r="B13681" s="12" t="str">
        <f>IFERROR(__xludf.DUMMYFUNCTION("TEXTJOIN(""; "", TRUE, FILTER(CID!B13681:B14794, REGEXMATCH(CID!D13681:D14794, TEXTJOIN(""|"", TRUE, SPLIT(A13681, "";"")))))"),"#N/A")</f>
        <v>#N/A</v>
      </c>
    </row>
    <row r="13682">
      <c r="A13682" s="12" t="str">
        <f>IFERROR(__xludf.DUMMYFUNCTION("TEXTJOIN("";"", TRUE, FILTER(CID!$B$2:$B$14794, CID!B13682=CID!$D$2:$D$14794))"),"#N/A")</f>
        <v>#N/A</v>
      </c>
      <c r="B13682" s="12" t="str">
        <f>IFERROR(__xludf.DUMMYFUNCTION("TEXTJOIN(""; "", TRUE, FILTER(CID!B13682:B14794, REGEXMATCH(CID!D13682:D14794, TEXTJOIN(""|"", TRUE, SPLIT(A13682, "";"")))))"),"#N/A")</f>
        <v>#N/A</v>
      </c>
    </row>
    <row r="13683">
      <c r="A13683" s="12" t="str">
        <f>IFERROR(__xludf.DUMMYFUNCTION("TEXTJOIN("";"", TRUE, FILTER(CID!$B$2:$B$14794, CID!B13683=CID!$D$2:$D$14794))"),"#N/A")</f>
        <v>#N/A</v>
      </c>
      <c r="B13683" s="12" t="str">
        <f>IFERROR(__xludf.DUMMYFUNCTION("TEXTJOIN(""; "", TRUE, FILTER(CID!B13683:B14794, REGEXMATCH(CID!D13683:D14794, TEXTJOIN(""|"", TRUE, SPLIT(A13683, "";"")))))"),"#N/A")</f>
        <v>#N/A</v>
      </c>
    </row>
    <row r="13684">
      <c r="A13684" s="12" t="str">
        <f>IFERROR(__xludf.DUMMYFUNCTION("TEXTJOIN("";"", TRUE, FILTER(CID!$B$2:$B$14794, CID!B13684=CID!$D$2:$D$14794))"),"#N/A")</f>
        <v>#N/A</v>
      </c>
      <c r="B13684" s="12" t="str">
        <f>IFERROR(__xludf.DUMMYFUNCTION("TEXTJOIN(""; "", TRUE, FILTER(CID!B13684:B14794, REGEXMATCH(CID!D13684:D14794, TEXTJOIN(""|"", TRUE, SPLIT(A13684, "";"")))))"),"#N/A")</f>
        <v>#N/A</v>
      </c>
    </row>
    <row r="13685">
      <c r="A13685" s="12" t="str">
        <f>IFERROR(__xludf.DUMMYFUNCTION("TEXTJOIN("";"", TRUE, FILTER(CID!$B$2:$B$14794, CID!B13685=CID!$D$2:$D$14794))"),"#N/A")</f>
        <v>#N/A</v>
      </c>
      <c r="B13685" s="12" t="str">
        <f>IFERROR(__xludf.DUMMYFUNCTION("TEXTJOIN(""; "", TRUE, FILTER(CID!B13685:B14794, REGEXMATCH(CID!D13685:D14794, TEXTJOIN(""|"", TRUE, SPLIT(A13685, "";"")))))"),"#N/A")</f>
        <v>#N/A</v>
      </c>
    </row>
    <row r="13686">
      <c r="A13686" s="12" t="str">
        <f>IFERROR(__xludf.DUMMYFUNCTION("TEXTJOIN("";"", TRUE, FILTER(CID!$B$2:$B$14794, CID!B13686=CID!$D$2:$D$14794))"),"#N/A")</f>
        <v>#N/A</v>
      </c>
      <c r="B13686" s="12" t="str">
        <f>IFERROR(__xludf.DUMMYFUNCTION("TEXTJOIN(""; "", TRUE, FILTER(CID!B13686:B14794, REGEXMATCH(CID!D13686:D14794, TEXTJOIN(""|"", TRUE, SPLIT(A13686, "";"")))))"),"#N/A")</f>
        <v>#N/A</v>
      </c>
    </row>
    <row r="13687">
      <c r="A13687" s="12" t="str">
        <f>IFERROR(__xludf.DUMMYFUNCTION("TEXTJOIN("";"", TRUE, FILTER(CID!$B$2:$B$14794, CID!B13687=CID!$D$2:$D$14794))"),"#N/A")</f>
        <v>#N/A</v>
      </c>
      <c r="B13687" s="12" t="str">
        <f>IFERROR(__xludf.DUMMYFUNCTION("TEXTJOIN(""; "", TRUE, FILTER(CID!B13687:B14794, REGEXMATCH(CID!D13687:D14794, TEXTJOIN(""|"", TRUE, SPLIT(A13687, "";"")))))"),"#N/A")</f>
        <v>#N/A</v>
      </c>
    </row>
    <row r="13688">
      <c r="A13688" s="12" t="str">
        <f>IFERROR(__xludf.DUMMYFUNCTION("TEXTJOIN("";"", TRUE, FILTER(CID!$B$2:$B$14794, CID!B13688=CID!$D$2:$D$14794))"),"#N/A")</f>
        <v>#N/A</v>
      </c>
      <c r="B13688" s="12" t="str">
        <f>IFERROR(__xludf.DUMMYFUNCTION("TEXTJOIN(""; "", TRUE, FILTER(CID!B13688:B14794, REGEXMATCH(CID!D13688:D14794, TEXTJOIN(""|"", TRUE, SPLIT(A13688, "";"")))))"),"#N/A")</f>
        <v>#N/A</v>
      </c>
    </row>
    <row r="13689">
      <c r="A13689" s="12" t="str">
        <f>IFERROR(__xludf.DUMMYFUNCTION("TEXTJOIN("";"", TRUE, FILTER(CID!$B$2:$B$14794, CID!B13689=CID!$D$2:$D$14794))"),"#N/A")</f>
        <v>#N/A</v>
      </c>
      <c r="B13689" s="12" t="str">
        <f>IFERROR(__xludf.DUMMYFUNCTION("TEXTJOIN(""; "", TRUE, FILTER(CID!B13689:B14794, REGEXMATCH(CID!D13689:D14794, TEXTJOIN(""|"", TRUE, SPLIT(A13689, "";"")))))"),"#N/A")</f>
        <v>#N/A</v>
      </c>
    </row>
    <row r="13690">
      <c r="A13690" s="12" t="str">
        <f>IFERROR(__xludf.DUMMYFUNCTION("TEXTJOIN("";"", TRUE, FILTER(CID!$B$2:$B$14794, CID!B13690=CID!$D$2:$D$14794))"),"#N/A")</f>
        <v>#N/A</v>
      </c>
      <c r="B13690" s="12" t="str">
        <f>IFERROR(__xludf.DUMMYFUNCTION("TEXTJOIN(""; "", TRUE, FILTER(CID!B13690:B14794, REGEXMATCH(CID!D13690:D14794, TEXTJOIN(""|"", TRUE, SPLIT(A13690, "";"")))))"),"#N/A")</f>
        <v>#N/A</v>
      </c>
    </row>
    <row r="13691">
      <c r="A13691" s="12" t="str">
        <f>IFERROR(__xludf.DUMMYFUNCTION("TEXTJOIN("";"", TRUE, FILTER(CID!$B$2:$B$14794, CID!B13691=CID!$D$2:$D$14794))"),"#N/A")</f>
        <v>#N/A</v>
      </c>
      <c r="B13691" s="12" t="str">
        <f>IFERROR(__xludf.DUMMYFUNCTION("TEXTJOIN(""; "", TRUE, FILTER(CID!B13691:B14794, REGEXMATCH(CID!D13691:D14794, TEXTJOIN(""|"", TRUE, SPLIT(A13691, "";"")))))"),"#N/A")</f>
        <v>#N/A</v>
      </c>
    </row>
    <row r="13692">
      <c r="A13692" s="12" t="str">
        <f>IFERROR(__xludf.DUMMYFUNCTION("TEXTJOIN("";"", TRUE, FILTER(CID!$B$2:$B$14794, CID!B13692=CID!$D$2:$D$14794))"),"#N/A")</f>
        <v>#N/A</v>
      </c>
      <c r="B13692" s="12" t="str">
        <f>IFERROR(__xludf.DUMMYFUNCTION("TEXTJOIN(""; "", TRUE, FILTER(CID!B13692:B14794, REGEXMATCH(CID!D13692:D14794, TEXTJOIN(""|"", TRUE, SPLIT(A13692, "";"")))))"),"#N/A")</f>
        <v>#N/A</v>
      </c>
    </row>
    <row r="13693">
      <c r="A13693" s="12" t="str">
        <f>IFERROR(__xludf.DUMMYFUNCTION("TEXTJOIN("";"", TRUE, FILTER(CID!$B$2:$B$14794, CID!B13693=CID!$D$2:$D$14794))"),"#N/A")</f>
        <v>#N/A</v>
      </c>
      <c r="B13693" s="12" t="str">
        <f>IFERROR(__xludf.DUMMYFUNCTION("TEXTJOIN(""; "", TRUE, FILTER(CID!B13693:B14794, REGEXMATCH(CID!D13693:D14794, TEXTJOIN(""|"", TRUE, SPLIT(A13693, "";"")))))"),"#N/A")</f>
        <v>#N/A</v>
      </c>
    </row>
    <row r="13694">
      <c r="A13694" s="12" t="str">
        <f>IFERROR(__xludf.DUMMYFUNCTION("TEXTJOIN("";"", TRUE, FILTER(CID!$B$2:$B$14794, CID!B13694=CID!$D$2:$D$14794))"),"#N/A")</f>
        <v>#N/A</v>
      </c>
      <c r="B13694" s="12" t="str">
        <f>IFERROR(__xludf.DUMMYFUNCTION("TEXTJOIN(""; "", TRUE, FILTER(CID!B13694:B14794, REGEXMATCH(CID!D13694:D14794, TEXTJOIN(""|"", TRUE, SPLIT(A13694, "";"")))))"),"#N/A")</f>
        <v>#N/A</v>
      </c>
    </row>
    <row r="13695">
      <c r="A13695" s="12" t="str">
        <f>IFERROR(__xludf.DUMMYFUNCTION("TEXTJOIN("";"", TRUE, FILTER(CID!$B$2:$B$14794, CID!B13695=CID!$D$2:$D$14794))"),"#N/A")</f>
        <v>#N/A</v>
      </c>
      <c r="B13695" s="12" t="str">
        <f>IFERROR(__xludf.DUMMYFUNCTION("TEXTJOIN(""; "", TRUE, FILTER(CID!B13695:B14794, REGEXMATCH(CID!D13695:D14794, TEXTJOIN(""|"", TRUE, SPLIT(A13695, "";"")))))"),"#N/A")</f>
        <v>#N/A</v>
      </c>
    </row>
    <row r="13696">
      <c r="A13696" s="12" t="str">
        <f>IFERROR(__xludf.DUMMYFUNCTION("TEXTJOIN("";"", TRUE, FILTER(CID!$B$2:$B$14794, CID!B13696=CID!$D$2:$D$14794))"),"#N/A")</f>
        <v>#N/A</v>
      </c>
      <c r="B13696" s="12" t="str">
        <f>IFERROR(__xludf.DUMMYFUNCTION("TEXTJOIN(""; "", TRUE, FILTER(CID!B13696:B14794, REGEXMATCH(CID!D13696:D14794, TEXTJOIN(""|"", TRUE, SPLIT(A13696, "";"")))))"),"#N/A")</f>
        <v>#N/A</v>
      </c>
    </row>
    <row r="13697">
      <c r="A13697" s="12" t="str">
        <f>IFERROR(__xludf.DUMMYFUNCTION("TEXTJOIN("";"", TRUE, FILTER(CID!$B$2:$B$14794, CID!B13697=CID!$D$2:$D$14794))"),"#N/A")</f>
        <v>#N/A</v>
      </c>
      <c r="B13697" s="12" t="str">
        <f>IFERROR(__xludf.DUMMYFUNCTION("TEXTJOIN(""; "", TRUE, FILTER(CID!B13697:B14794, REGEXMATCH(CID!D13697:D14794, TEXTJOIN(""|"", TRUE, SPLIT(A13697, "";"")))))"),"#N/A")</f>
        <v>#N/A</v>
      </c>
    </row>
    <row r="13698">
      <c r="A13698" s="12" t="str">
        <f>IFERROR(__xludf.DUMMYFUNCTION("TEXTJOIN("";"", TRUE, FILTER(CID!$B$2:$B$14794, CID!B13698=CID!$D$2:$D$14794))"),"#N/A")</f>
        <v>#N/A</v>
      </c>
      <c r="B13698" s="12" t="str">
        <f>IFERROR(__xludf.DUMMYFUNCTION("TEXTJOIN(""; "", TRUE, FILTER(CID!B13698:B14794, REGEXMATCH(CID!D13698:D14794, TEXTJOIN(""|"", TRUE, SPLIT(A13698, "";"")))))"),"#N/A")</f>
        <v>#N/A</v>
      </c>
    </row>
    <row r="13699">
      <c r="A13699" s="12" t="str">
        <f>IFERROR(__xludf.DUMMYFUNCTION("TEXTJOIN("";"", TRUE, FILTER(CID!$B$2:$B$14794, CID!B13699=CID!$D$2:$D$14794))"),"#N/A")</f>
        <v>#N/A</v>
      </c>
      <c r="B13699" s="12" t="str">
        <f>IFERROR(__xludf.DUMMYFUNCTION("TEXTJOIN(""; "", TRUE, FILTER(CID!B13699:B14794, REGEXMATCH(CID!D13699:D14794, TEXTJOIN(""|"", TRUE, SPLIT(A13699, "";"")))))"),"#N/A")</f>
        <v>#N/A</v>
      </c>
    </row>
    <row r="13700">
      <c r="A13700" s="12" t="str">
        <f>IFERROR(__xludf.DUMMYFUNCTION("TEXTJOIN("";"", TRUE, FILTER(CID!$B$2:$B$14794, CID!B13700=CID!$D$2:$D$14794))"),"#N/A")</f>
        <v>#N/A</v>
      </c>
      <c r="B13700" s="12" t="str">
        <f>IFERROR(__xludf.DUMMYFUNCTION("TEXTJOIN(""; "", TRUE, FILTER(CID!B13700:B14794, REGEXMATCH(CID!D13700:D14794, TEXTJOIN(""|"", TRUE, SPLIT(A13700, "";"")))))"),"#N/A")</f>
        <v>#N/A</v>
      </c>
    </row>
    <row r="13701">
      <c r="A13701" s="12" t="str">
        <f>IFERROR(__xludf.DUMMYFUNCTION("TEXTJOIN("";"", TRUE, FILTER(CID!$B$2:$B$14794, CID!B13701=CID!$D$2:$D$14794))"),"#N/A")</f>
        <v>#N/A</v>
      </c>
      <c r="B13701" s="12" t="str">
        <f>IFERROR(__xludf.DUMMYFUNCTION("TEXTJOIN(""; "", TRUE, FILTER(CID!B13701:B14794, REGEXMATCH(CID!D13701:D14794, TEXTJOIN(""|"", TRUE, SPLIT(A13701, "";"")))))"),"#N/A")</f>
        <v>#N/A</v>
      </c>
    </row>
    <row r="13702">
      <c r="A13702" s="12" t="str">
        <f>IFERROR(__xludf.DUMMYFUNCTION("TEXTJOIN("";"", TRUE, FILTER(CID!$B$2:$B$14794, CID!B13702=CID!$D$2:$D$14794))"),"#N/A")</f>
        <v>#N/A</v>
      </c>
      <c r="B13702" s="12" t="str">
        <f>IFERROR(__xludf.DUMMYFUNCTION("TEXTJOIN(""; "", TRUE, FILTER(CID!B13702:B14794, REGEXMATCH(CID!D13702:D14794, TEXTJOIN(""|"", TRUE, SPLIT(A13702, "";"")))))"),"#N/A")</f>
        <v>#N/A</v>
      </c>
    </row>
    <row r="13703">
      <c r="A13703" s="12" t="str">
        <f>IFERROR(__xludf.DUMMYFUNCTION("TEXTJOIN("";"", TRUE, FILTER(CID!$B$2:$B$14794, CID!B13703=CID!$D$2:$D$14794))"),"#N/A")</f>
        <v>#N/A</v>
      </c>
      <c r="B13703" s="12" t="str">
        <f>IFERROR(__xludf.DUMMYFUNCTION("TEXTJOIN(""; "", TRUE, FILTER(CID!B13703:B14794, REGEXMATCH(CID!D13703:D14794, TEXTJOIN(""|"", TRUE, SPLIT(A13703, "";"")))))"),"#N/A")</f>
        <v>#N/A</v>
      </c>
    </row>
    <row r="13704">
      <c r="A13704" s="12" t="str">
        <f>IFERROR(__xludf.DUMMYFUNCTION("TEXTJOIN("";"", TRUE, FILTER(CID!$B$2:$B$14794, CID!B13704=CID!$D$2:$D$14794))"),"#N/A")</f>
        <v>#N/A</v>
      </c>
      <c r="B13704" s="12" t="str">
        <f>IFERROR(__xludf.DUMMYFUNCTION("TEXTJOIN(""; "", TRUE, FILTER(CID!B13704:B14794, REGEXMATCH(CID!D13704:D14794, TEXTJOIN(""|"", TRUE, SPLIT(A13704, "";"")))))"),"#N/A")</f>
        <v>#N/A</v>
      </c>
    </row>
    <row r="13705">
      <c r="A13705" s="12" t="str">
        <f>IFERROR(__xludf.DUMMYFUNCTION("TEXTJOIN("";"", TRUE, FILTER(CID!$B$2:$B$14794, CID!B13705=CID!$D$2:$D$14794))"),"#N/A")</f>
        <v>#N/A</v>
      </c>
      <c r="B13705" s="12" t="str">
        <f>IFERROR(__xludf.DUMMYFUNCTION("TEXTJOIN(""; "", TRUE, FILTER(CID!B13705:B14794, REGEXMATCH(CID!D13705:D14794, TEXTJOIN(""|"", TRUE, SPLIT(A13705, "";"")))))"),"#N/A")</f>
        <v>#N/A</v>
      </c>
    </row>
    <row r="13706">
      <c r="A13706" s="12" t="str">
        <f>IFERROR(__xludf.DUMMYFUNCTION("TEXTJOIN("";"", TRUE, FILTER(CID!$B$2:$B$14794, CID!B13706=CID!$D$2:$D$14794))"),"#N/A")</f>
        <v>#N/A</v>
      </c>
      <c r="B13706" s="12" t="str">
        <f>IFERROR(__xludf.DUMMYFUNCTION("TEXTJOIN(""; "", TRUE, FILTER(CID!B13706:B14794, REGEXMATCH(CID!D13706:D14794, TEXTJOIN(""|"", TRUE, SPLIT(A13706, "";"")))))"),"#N/A")</f>
        <v>#N/A</v>
      </c>
    </row>
    <row r="13707">
      <c r="A13707" s="12" t="str">
        <f>IFERROR(__xludf.DUMMYFUNCTION("TEXTJOIN("";"", TRUE, FILTER(CID!$B$2:$B$14794, CID!B13707=CID!$D$2:$D$14794))"),"#N/A")</f>
        <v>#N/A</v>
      </c>
      <c r="B13707" s="12" t="str">
        <f>IFERROR(__xludf.DUMMYFUNCTION("TEXTJOIN(""; "", TRUE, FILTER(CID!B13707:B14794, REGEXMATCH(CID!D13707:D14794, TEXTJOIN(""|"", TRUE, SPLIT(A13707, "";"")))))"),"#N/A")</f>
        <v>#N/A</v>
      </c>
    </row>
    <row r="13708">
      <c r="A13708" s="12" t="str">
        <f>IFERROR(__xludf.DUMMYFUNCTION("TEXTJOIN("";"", TRUE, FILTER(CID!$B$2:$B$14794, CID!B13708=CID!$D$2:$D$14794))"),"#N/A")</f>
        <v>#N/A</v>
      </c>
      <c r="B13708" s="12" t="str">
        <f>IFERROR(__xludf.DUMMYFUNCTION("TEXTJOIN(""; "", TRUE, FILTER(CID!B13708:B14794, REGEXMATCH(CID!D13708:D14794, TEXTJOIN(""|"", TRUE, SPLIT(A13708, "";"")))))"),"#N/A")</f>
        <v>#N/A</v>
      </c>
    </row>
    <row r="13709">
      <c r="A13709" s="12" t="str">
        <f>IFERROR(__xludf.DUMMYFUNCTION("TEXTJOIN("";"", TRUE, FILTER(CID!$B$2:$B$14794, CID!B13709=CID!$D$2:$D$14794))"),"#N/A")</f>
        <v>#N/A</v>
      </c>
      <c r="B13709" s="12" t="str">
        <f>IFERROR(__xludf.DUMMYFUNCTION("TEXTJOIN(""; "", TRUE, FILTER(CID!B13709:B14794, REGEXMATCH(CID!D13709:D14794, TEXTJOIN(""|"", TRUE, SPLIT(A13709, "";"")))))"),"#N/A")</f>
        <v>#N/A</v>
      </c>
    </row>
    <row r="13710">
      <c r="A13710" s="12" t="str">
        <f>IFERROR(__xludf.DUMMYFUNCTION("TEXTJOIN("";"", TRUE, FILTER(CID!$B$2:$B$14794, CID!B13710=CID!$D$2:$D$14794))"),"#N/A")</f>
        <v>#N/A</v>
      </c>
      <c r="B13710" s="12" t="str">
        <f>IFERROR(__xludf.DUMMYFUNCTION("TEXTJOIN(""; "", TRUE, FILTER(CID!B13710:B14794, REGEXMATCH(CID!D13710:D14794, TEXTJOIN(""|"", TRUE, SPLIT(A13710, "";"")))))"),"#N/A")</f>
        <v>#N/A</v>
      </c>
    </row>
    <row r="13711">
      <c r="A13711" s="12" t="str">
        <f>IFERROR(__xludf.DUMMYFUNCTION("TEXTJOIN("";"", TRUE, FILTER(CID!$B$2:$B$14794, CID!B13711=CID!$D$2:$D$14794))"),"#N/A")</f>
        <v>#N/A</v>
      </c>
      <c r="B13711" s="12" t="str">
        <f>IFERROR(__xludf.DUMMYFUNCTION("TEXTJOIN(""; "", TRUE, FILTER(CID!B13711:B14794, REGEXMATCH(CID!D13711:D14794, TEXTJOIN(""|"", TRUE, SPLIT(A13711, "";"")))))"),"#N/A")</f>
        <v>#N/A</v>
      </c>
    </row>
    <row r="13712">
      <c r="A13712" s="12" t="str">
        <f>IFERROR(__xludf.DUMMYFUNCTION("TEXTJOIN("";"", TRUE, FILTER(CID!$B$2:$B$14794, CID!B13712=CID!$D$2:$D$14794))"),"#N/A")</f>
        <v>#N/A</v>
      </c>
      <c r="B13712" s="12" t="str">
        <f>IFERROR(__xludf.DUMMYFUNCTION("TEXTJOIN(""; "", TRUE, FILTER(CID!B13712:B14794, REGEXMATCH(CID!D13712:D14794, TEXTJOIN(""|"", TRUE, SPLIT(A13712, "";"")))))"),"#N/A")</f>
        <v>#N/A</v>
      </c>
    </row>
    <row r="13713">
      <c r="A13713" s="12" t="str">
        <f>IFERROR(__xludf.DUMMYFUNCTION("TEXTJOIN("";"", TRUE, FILTER(CID!$B$2:$B$14794, CID!B13713=CID!$D$2:$D$14794))"),"#N/A")</f>
        <v>#N/A</v>
      </c>
      <c r="B13713" s="12" t="str">
        <f>IFERROR(__xludf.DUMMYFUNCTION("TEXTJOIN(""; "", TRUE, FILTER(CID!B13713:B14794, REGEXMATCH(CID!D13713:D14794, TEXTJOIN(""|"", TRUE, SPLIT(A13713, "";"")))))"),"#N/A")</f>
        <v>#N/A</v>
      </c>
    </row>
    <row r="13714">
      <c r="A13714" s="12" t="str">
        <f>IFERROR(__xludf.DUMMYFUNCTION("TEXTJOIN("";"", TRUE, FILTER(CID!$B$2:$B$14794, CID!B13714=CID!$D$2:$D$14794))"),"#N/A")</f>
        <v>#N/A</v>
      </c>
      <c r="B13714" s="12" t="str">
        <f>IFERROR(__xludf.DUMMYFUNCTION("TEXTJOIN(""; "", TRUE, FILTER(CID!B13714:B14794, REGEXMATCH(CID!D13714:D14794, TEXTJOIN(""|"", TRUE, SPLIT(A13714, "";"")))))"),"#N/A")</f>
        <v>#N/A</v>
      </c>
    </row>
    <row r="13715">
      <c r="A13715" s="12" t="str">
        <f>IFERROR(__xludf.DUMMYFUNCTION("TEXTJOIN("";"", TRUE, FILTER(CID!$B$2:$B$14794, CID!B13715=CID!$D$2:$D$14794))"),"#N/A")</f>
        <v>#N/A</v>
      </c>
      <c r="B13715" s="12" t="str">
        <f>IFERROR(__xludf.DUMMYFUNCTION("TEXTJOIN(""; "", TRUE, FILTER(CID!B13715:B14794, REGEXMATCH(CID!D13715:D14794, TEXTJOIN(""|"", TRUE, SPLIT(A13715, "";"")))))"),"#N/A")</f>
        <v>#N/A</v>
      </c>
    </row>
    <row r="13716">
      <c r="A13716" s="12" t="str">
        <f>IFERROR(__xludf.DUMMYFUNCTION("TEXTJOIN("";"", TRUE, FILTER(CID!$B$2:$B$14794, CID!B13716=CID!$D$2:$D$14794))"),"#N/A")</f>
        <v>#N/A</v>
      </c>
      <c r="B13716" s="12" t="str">
        <f>IFERROR(__xludf.DUMMYFUNCTION("TEXTJOIN(""; "", TRUE, FILTER(CID!B13716:B14794, REGEXMATCH(CID!D13716:D14794, TEXTJOIN(""|"", TRUE, SPLIT(A13716, "";"")))))"),"#N/A")</f>
        <v>#N/A</v>
      </c>
    </row>
    <row r="13717">
      <c r="A13717" s="12" t="str">
        <f>IFERROR(__xludf.DUMMYFUNCTION("TEXTJOIN("";"", TRUE, FILTER(CID!$B$2:$B$14794, CID!B13717=CID!$D$2:$D$14794))"),"#N/A")</f>
        <v>#N/A</v>
      </c>
      <c r="B13717" s="12" t="str">
        <f>IFERROR(__xludf.DUMMYFUNCTION("TEXTJOIN(""; "", TRUE, FILTER(CID!B13717:B14794, REGEXMATCH(CID!D13717:D14794, TEXTJOIN(""|"", TRUE, SPLIT(A13717, "";"")))))"),"#N/A")</f>
        <v>#N/A</v>
      </c>
    </row>
    <row r="13718">
      <c r="A13718" s="12" t="str">
        <f>IFERROR(__xludf.DUMMYFUNCTION("TEXTJOIN("";"", TRUE, FILTER(CID!$B$2:$B$14794, CID!B13718=CID!$D$2:$D$14794))"),"#N/A")</f>
        <v>#N/A</v>
      </c>
      <c r="B13718" s="12" t="str">
        <f>IFERROR(__xludf.DUMMYFUNCTION("TEXTJOIN(""; "", TRUE, FILTER(CID!B13718:B14794, REGEXMATCH(CID!D13718:D14794, TEXTJOIN(""|"", TRUE, SPLIT(A13718, "";"")))))"),"#N/A")</f>
        <v>#N/A</v>
      </c>
    </row>
    <row r="13719">
      <c r="A13719" s="12" t="str">
        <f>IFERROR(__xludf.DUMMYFUNCTION("TEXTJOIN("";"", TRUE, FILTER(CID!$B$2:$B$14794, CID!B13719=CID!$D$2:$D$14794))"),"#N/A")</f>
        <v>#N/A</v>
      </c>
      <c r="B13719" s="12" t="str">
        <f>IFERROR(__xludf.DUMMYFUNCTION("TEXTJOIN(""; "", TRUE, FILTER(CID!B13719:B14794, REGEXMATCH(CID!D13719:D14794, TEXTJOIN(""|"", TRUE, SPLIT(A13719, "";"")))))"),"#N/A")</f>
        <v>#N/A</v>
      </c>
    </row>
    <row r="13720">
      <c r="A13720" s="12" t="str">
        <f>IFERROR(__xludf.DUMMYFUNCTION("TEXTJOIN("";"", TRUE, FILTER(CID!$B$2:$B$14794, CID!B13720=CID!$D$2:$D$14794))"),"#N/A")</f>
        <v>#N/A</v>
      </c>
      <c r="B13720" s="12" t="str">
        <f>IFERROR(__xludf.DUMMYFUNCTION("TEXTJOIN(""; "", TRUE, FILTER(CID!B13720:B14794, REGEXMATCH(CID!D13720:D14794, TEXTJOIN(""|"", TRUE, SPLIT(A13720, "";"")))))"),"#N/A")</f>
        <v>#N/A</v>
      </c>
    </row>
    <row r="13721">
      <c r="A13721" s="12" t="str">
        <f>IFERROR(__xludf.DUMMYFUNCTION("TEXTJOIN("";"", TRUE, FILTER(CID!$B$2:$B$14794, CID!B13721=CID!$D$2:$D$14794))"),"#N/A")</f>
        <v>#N/A</v>
      </c>
      <c r="B13721" s="12" t="str">
        <f>IFERROR(__xludf.DUMMYFUNCTION("TEXTJOIN(""; "", TRUE, FILTER(CID!B13721:B14794, REGEXMATCH(CID!D13721:D14794, TEXTJOIN(""|"", TRUE, SPLIT(A13721, "";"")))))"),"#N/A")</f>
        <v>#N/A</v>
      </c>
    </row>
    <row r="13722">
      <c r="A13722" s="12" t="str">
        <f>IFERROR(__xludf.DUMMYFUNCTION("TEXTJOIN("";"", TRUE, FILTER(CID!$B$2:$B$14794, CID!B13722=CID!$D$2:$D$14794))"),"#N/A")</f>
        <v>#N/A</v>
      </c>
      <c r="B13722" s="12" t="str">
        <f>IFERROR(__xludf.DUMMYFUNCTION("TEXTJOIN(""; "", TRUE, FILTER(CID!B13722:B14794, REGEXMATCH(CID!D13722:D14794, TEXTJOIN(""|"", TRUE, SPLIT(A13722, "";"")))))"),"#N/A")</f>
        <v>#N/A</v>
      </c>
    </row>
    <row r="13723">
      <c r="A13723" s="12" t="str">
        <f>IFERROR(__xludf.DUMMYFUNCTION("TEXTJOIN("";"", TRUE, FILTER(CID!$B$2:$B$14794, CID!B13723=CID!$D$2:$D$14794))"),"#N/A")</f>
        <v>#N/A</v>
      </c>
      <c r="B13723" s="12" t="str">
        <f>IFERROR(__xludf.DUMMYFUNCTION("TEXTJOIN(""; "", TRUE, FILTER(CID!B13723:B14794, REGEXMATCH(CID!D13723:D14794, TEXTJOIN(""|"", TRUE, SPLIT(A13723, "";"")))))"),"#N/A")</f>
        <v>#N/A</v>
      </c>
    </row>
    <row r="13724">
      <c r="A13724" s="12" t="str">
        <f>IFERROR(__xludf.DUMMYFUNCTION("TEXTJOIN("";"", TRUE, FILTER(CID!$B$2:$B$14794, CID!B13724=CID!$D$2:$D$14794))"),"#N/A")</f>
        <v>#N/A</v>
      </c>
      <c r="B13724" s="12" t="str">
        <f>IFERROR(__xludf.DUMMYFUNCTION("TEXTJOIN(""; "", TRUE, FILTER(CID!B13724:B14794, REGEXMATCH(CID!D13724:D14794, TEXTJOIN(""|"", TRUE, SPLIT(A13724, "";"")))))"),"#N/A")</f>
        <v>#N/A</v>
      </c>
    </row>
    <row r="13725">
      <c r="A13725" s="12" t="str">
        <f>IFERROR(__xludf.DUMMYFUNCTION("TEXTJOIN("";"", TRUE, FILTER(CID!$B$2:$B$14794, CID!B13725=CID!$D$2:$D$14794))"),"#N/A")</f>
        <v>#N/A</v>
      </c>
      <c r="B13725" s="12" t="str">
        <f>IFERROR(__xludf.DUMMYFUNCTION("TEXTJOIN(""; "", TRUE, FILTER(CID!B13725:B14794, REGEXMATCH(CID!D13725:D14794, TEXTJOIN(""|"", TRUE, SPLIT(A13725, "";"")))))"),"#N/A")</f>
        <v>#N/A</v>
      </c>
    </row>
    <row r="13726">
      <c r="A13726" s="12" t="str">
        <f>IFERROR(__xludf.DUMMYFUNCTION("TEXTJOIN("";"", TRUE, FILTER(CID!$B$2:$B$14794, CID!B13726=CID!$D$2:$D$14794))"),"#N/A")</f>
        <v>#N/A</v>
      </c>
      <c r="B13726" s="12" t="str">
        <f>IFERROR(__xludf.DUMMYFUNCTION("TEXTJOIN(""; "", TRUE, FILTER(CID!B13726:B14794, REGEXMATCH(CID!D13726:D14794, TEXTJOIN(""|"", TRUE, SPLIT(A13726, "";"")))))"),"#N/A")</f>
        <v>#N/A</v>
      </c>
    </row>
    <row r="13727">
      <c r="A13727" s="12" t="str">
        <f>IFERROR(__xludf.DUMMYFUNCTION("TEXTJOIN("";"", TRUE, FILTER(CID!$B$2:$B$14794, CID!B13727=CID!$D$2:$D$14794))"),"#N/A")</f>
        <v>#N/A</v>
      </c>
      <c r="B13727" s="12" t="str">
        <f>IFERROR(__xludf.DUMMYFUNCTION("TEXTJOIN(""; "", TRUE, FILTER(CID!B13727:B14794, REGEXMATCH(CID!D13727:D14794, TEXTJOIN(""|"", TRUE, SPLIT(A13727, "";"")))))"),"#N/A")</f>
        <v>#N/A</v>
      </c>
    </row>
    <row r="13728">
      <c r="A13728" s="12" t="str">
        <f>IFERROR(__xludf.DUMMYFUNCTION("TEXTJOIN("";"", TRUE, FILTER(CID!$B$2:$B$14794, CID!B13728=CID!$D$2:$D$14794))"),"#N/A")</f>
        <v>#N/A</v>
      </c>
      <c r="B13728" s="12" t="str">
        <f>IFERROR(__xludf.DUMMYFUNCTION("TEXTJOIN(""; "", TRUE, FILTER(CID!B13728:B14794, REGEXMATCH(CID!D13728:D14794, TEXTJOIN(""|"", TRUE, SPLIT(A13728, "";"")))))"),"#N/A")</f>
        <v>#N/A</v>
      </c>
    </row>
    <row r="13729">
      <c r="A13729" s="12" t="str">
        <f>IFERROR(__xludf.DUMMYFUNCTION("TEXTJOIN("";"", TRUE, FILTER(CID!$B$2:$B$14794, CID!B13729=CID!$D$2:$D$14794))"),"#N/A")</f>
        <v>#N/A</v>
      </c>
      <c r="B13729" s="12" t="str">
        <f>IFERROR(__xludf.DUMMYFUNCTION("TEXTJOIN(""; "", TRUE, FILTER(CID!B13729:B14794, REGEXMATCH(CID!D13729:D14794, TEXTJOIN(""|"", TRUE, SPLIT(A13729, "";"")))))"),"#N/A")</f>
        <v>#N/A</v>
      </c>
    </row>
    <row r="13730">
      <c r="A13730" s="12" t="str">
        <f>IFERROR(__xludf.DUMMYFUNCTION("TEXTJOIN("";"", TRUE, FILTER(CID!$B$2:$B$14794, CID!B13730=CID!$D$2:$D$14794))"),"#N/A")</f>
        <v>#N/A</v>
      </c>
      <c r="B13730" s="12" t="str">
        <f>IFERROR(__xludf.DUMMYFUNCTION("TEXTJOIN(""; "", TRUE, FILTER(CID!B13730:B14794, REGEXMATCH(CID!D13730:D14794, TEXTJOIN(""|"", TRUE, SPLIT(A13730, "";"")))))"),"#N/A")</f>
        <v>#N/A</v>
      </c>
    </row>
    <row r="13731">
      <c r="A13731" s="12" t="str">
        <f>IFERROR(__xludf.DUMMYFUNCTION("TEXTJOIN("";"", TRUE, FILTER(CID!$B$2:$B$14794, CID!B13731=CID!$D$2:$D$14794))"),"#N/A")</f>
        <v>#N/A</v>
      </c>
      <c r="B13731" s="12" t="str">
        <f>IFERROR(__xludf.DUMMYFUNCTION("TEXTJOIN(""; "", TRUE, FILTER(CID!B13731:B14794, REGEXMATCH(CID!D13731:D14794, TEXTJOIN(""|"", TRUE, SPLIT(A13731, "";"")))))"),"#N/A")</f>
        <v>#N/A</v>
      </c>
    </row>
    <row r="13732">
      <c r="A13732" s="12" t="str">
        <f>IFERROR(__xludf.DUMMYFUNCTION("TEXTJOIN("";"", TRUE, FILTER(CID!$B$2:$B$14794, CID!B13732=CID!$D$2:$D$14794))"),"#N/A")</f>
        <v>#N/A</v>
      </c>
      <c r="B13732" s="12" t="str">
        <f>IFERROR(__xludf.DUMMYFUNCTION("TEXTJOIN(""; "", TRUE, FILTER(CID!B13732:B14794, REGEXMATCH(CID!D13732:D14794, TEXTJOIN(""|"", TRUE, SPLIT(A13732, "";"")))))"),"#N/A")</f>
        <v>#N/A</v>
      </c>
    </row>
    <row r="13733">
      <c r="A13733" s="12" t="str">
        <f>IFERROR(__xludf.DUMMYFUNCTION("TEXTJOIN("";"", TRUE, FILTER(CID!$B$2:$B$14794, CID!B13733=CID!$D$2:$D$14794))"),"#N/A")</f>
        <v>#N/A</v>
      </c>
      <c r="B13733" s="12" t="str">
        <f>IFERROR(__xludf.DUMMYFUNCTION("TEXTJOIN(""; "", TRUE, FILTER(CID!B13733:B14794, REGEXMATCH(CID!D13733:D14794, TEXTJOIN(""|"", TRUE, SPLIT(A13733, "";"")))))"),"#N/A")</f>
        <v>#N/A</v>
      </c>
    </row>
    <row r="13734">
      <c r="A13734" s="12" t="str">
        <f>IFERROR(__xludf.DUMMYFUNCTION("TEXTJOIN("";"", TRUE, FILTER(CID!$B$2:$B$14794, CID!B13734=CID!$D$2:$D$14794))"),"#N/A")</f>
        <v>#N/A</v>
      </c>
      <c r="B13734" s="12" t="str">
        <f>IFERROR(__xludf.DUMMYFUNCTION("TEXTJOIN(""; "", TRUE, FILTER(CID!B13734:B14794, REGEXMATCH(CID!D13734:D14794, TEXTJOIN(""|"", TRUE, SPLIT(A13734, "";"")))))"),"#N/A")</f>
        <v>#N/A</v>
      </c>
    </row>
    <row r="13735">
      <c r="A13735" s="12" t="str">
        <f>IFERROR(__xludf.DUMMYFUNCTION("TEXTJOIN("";"", TRUE, FILTER(CID!$B$2:$B$14794, CID!B13735=CID!$D$2:$D$14794))"),"#N/A")</f>
        <v>#N/A</v>
      </c>
      <c r="B13735" s="12" t="str">
        <f>IFERROR(__xludf.DUMMYFUNCTION("TEXTJOIN(""; "", TRUE, FILTER(CID!B13735:B14794, REGEXMATCH(CID!D13735:D14794, TEXTJOIN(""|"", TRUE, SPLIT(A13735, "";"")))))"),"#N/A")</f>
        <v>#N/A</v>
      </c>
    </row>
    <row r="13736">
      <c r="A13736" s="12" t="str">
        <f>IFERROR(__xludf.DUMMYFUNCTION("TEXTJOIN("";"", TRUE, FILTER(CID!$B$2:$B$14794, CID!B13736=CID!$D$2:$D$14794))"),"#N/A")</f>
        <v>#N/A</v>
      </c>
      <c r="B13736" s="12" t="str">
        <f>IFERROR(__xludf.DUMMYFUNCTION("TEXTJOIN(""; "", TRUE, FILTER(CID!B13736:B14794, REGEXMATCH(CID!D13736:D14794, TEXTJOIN(""|"", TRUE, SPLIT(A13736, "";"")))))"),"#N/A")</f>
        <v>#N/A</v>
      </c>
    </row>
    <row r="13737">
      <c r="A13737" s="12" t="str">
        <f>IFERROR(__xludf.DUMMYFUNCTION("TEXTJOIN("";"", TRUE, FILTER(CID!$B$2:$B$14794, CID!B13737=CID!$D$2:$D$14794))"),"#N/A")</f>
        <v>#N/A</v>
      </c>
      <c r="B13737" s="12" t="str">
        <f>IFERROR(__xludf.DUMMYFUNCTION("TEXTJOIN(""; "", TRUE, FILTER(CID!B13737:B14794, REGEXMATCH(CID!D13737:D14794, TEXTJOIN(""|"", TRUE, SPLIT(A13737, "";"")))))"),"#N/A")</f>
        <v>#N/A</v>
      </c>
    </row>
    <row r="13738">
      <c r="A13738" s="12" t="str">
        <f>IFERROR(__xludf.DUMMYFUNCTION("TEXTJOIN("";"", TRUE, FILTER(CID!$B$2:$B$14794, CID!B13738=CID!$D$2:$D$14794))"),"#N/A")</f>
        <v>#N/A</v>
      </c>
      <c r="B13738" s="12" t="str">
        <f>IFERROR(__xludf.DUMMYFUNCTION("TEXTJOIN(""; "", TRUE, FILTER(CID!B13738:B14794, REGEXMATCH(CID!D13738:D14794, TEXTJOIN(""|"", TRUE, SPLIT(A13738, "";"")))))"),"#N/A")</f>
        <v>#N/A</v>
      </c>
    </row>
    <row r="13739">
      <c r="A13739" s="12" t="str">
        <f>IFERROR(__xludf.DUMMYFUNCTION("TEXTJOIN("";"", TRUE, FILTER(CID!$B$2:$B$14794, CID!B13739=CID!$D$2:$D$14794))"),"#N/A")</f>
        <v>#N/A</v>
      </c>
      <c r="B13739" s="12" t="str">
        <f>IFERROR(__xludf.DUMMYFUNCTION("TEXTJOIN(""; "", TRUE, FILTER(CID!B13739:B14794, REGEXMATCH(CID!D13739:D14794, TEXTJOIN(""|"", TRUE, SPLIT(A13739, "";"")))))"),"#N/A")</f>
        <v>#N/A</v>
      </c>
    </row>
    <row r="13740">
      <c r="A13740" s="12" t="str">
        <f>IFERROR(__xludf.DUMMYFUNCTION("TEXTJOIN("";"", TRUE, FILTER(CID!$B$2:$B$14794, CID!B13740=CID!$D$2:$D$14794))"),"#N/A")</f>
        <v>#N/A</v>
      </c>
      <c r="B13740" s="12" t="str">
        <f>IFERROR(__xludf.DUMMYFUNCTION("TEXTJOIN(""; "", TRUE, FILTER(CID!B13740:B14794, REGEXMATCH(CID!D13740:D14794, TEXTJOIN(""|"", TRUE, SPLIT(A13740, "";"")))))"),"#N/A")</f>
        <v>#N/A</v>
      </c>
    </row>
    <row r="13741">
      <c r="A13741" s="12" t="str">
        <f>IFERROR(__xludf.DUMMYFUNCTION("TEXTJOIN("";"", TRUE, FILTER(CID!$B$2:$B$14794, CID!B13741=CID!$D$2:$D$14794))"),"#N/A")</f>
        <v>#N/A</v>
      </c>
      <c r="B13741" s="12" t="str">
        <f>IFERROR(__xludf.DUMMYFUNCTION("TEXTJOIN(""; "", TRUE, FILTER(CID!B13741:B14794, REGEXMATCH(CID!D13741:D14794, TEXTJOIN(""|"", TRUE, SPLIT(A13741, "";"")))))"),"#N/A")</f>
        <v>#N/A</v>
      </c>
    </row>
    <row r="13742">
      <c r="A13742" s="12" t="str">
        <f>IFERROR(__xludf.DUMMYFUNCTION("TEXTJOIN("";"", TRUE, FILTER(CID!$B$2:$B$14794, CID!B13742=CID!$D$2:$D$14794))"),"#N/A")</f>
        <v>#N/A</v>
      </c>
      <c r="B13742" s="12" t="str">
        <f>IFERROR(__xludf.DUMMYFUNCTION("TEXTJOIN(""; "", TRUE, FILTER(CID!B13742:B14794, REGEXMATCH(CID!D13742:D14794, TEXTJOIN(""|"", TRUE, SPLIT(A13742, "";"")))))"),"#N/A")</f>
        <v>#N/A</v>
      </c>
    </row>
    <row r="13743">
      <c r="A13743" s="12" t="str">
        <f>IFERROR(__xludf.DUMMYFUNCTION("TEXTJOIN("";"", TRUE, FILTER(CID!$B$2:$B$14794, CID!B13743=CID!$D$2:$D$14794))"),"#N/A")</f>
        <v>#N/A</v>
      </c>
      <c r="B13743" s="12" t="str">
        <f>IFERROR(__xludf.DUMMYFUNCTION("TEXTJOIN(""; "", TRUE, FILTER(CID!B13743:B14794, REGEXMATCH(CID!D13743:D14794, TEXTJOIN(""|"", TRUE, SPLIT(A13743, "";"")))))"),"#N/A")</f>
        <v>#N/A</v>
      </c>
    </row>
    <row r="13744">
      <c r="A13744" s="12" t="str">
        <f>IFERROR(__xludf.DUMMYFUNCTION("TEXTJOIN("";"", TRUE, FILTER(CID!$B$2:$B$14794, CID!B13744=CID!$D$2:$D$14794))"),"#N/A")</f>
        <v>#N/A</v>
      </c>
      <c r="B13744" s="12" t="str">
        <f>IFERROR(__xludf.DUMMYFUNCTION("TEXTJOIN(""; "", TRUE, FILTER(CID!B13744:B14794, REGEXMATCH(CID!D13744:D14794, TEXTJOIN(""|"", TRUE, SPLIT(A13744, "";"")))))"),"#N/A")</f>
        <v>#N/A</v>
      </c>
    </row>
    <row r="13745">
      <c r="A13745" s="12" t="str">
        <f>IFERROR(__xludf.DUMMYFUNCTION("TEXTJOIN("";"", TRUE, FILTER(CID!$B$2:$B$14794, CID!B13745=CID!$D$2:$D$14794))"),"#N/A")</f>
        <v>#N/A</v>
      </c>
      <c r="B13745" s="12" t="str">
        <f>IFERROR(__xludf.DUMMYFUNCTION("TEXTJOIN(""; "", TRUE, FILTER(CID!B13745:B14794, REGEXMATCH(CID!D13745:D14794, TEXTJOIN(""|"", TRUE, SPLIT(A13745, "";"")))))"),"#N/A")</f>
        <v>#N/A</v>
      </c>
    </row>
    <row r="13746">
      <c r="A13746" s="12" t="str">
        <f>IFERROR(__xludf.DUMMYFUNCTION("TEXTJOIN("";"", TRUE, FILTER(CID!$B$2:$B$14794, CID!B13746=CID!$D$2:$D$14794))"),"#N/A")</f>
        <v>#N/A</v>
      </c>
      <c r="B13746" s="12" t="str">
        <f>IFERROR(__xludf.DUMMYFUNCTION("TEXTJOIN(""; "", TRUE, FILTER(CID!B13746:B14794, REGEXMATCH(CID!D13746:D14794, TEXTJOIN(""|"", TRUE, SPLIT(A13746, "";"")))))"),"#N/A")</f>
        <v>#N/A</v>
      </c>
    </row>
    <row r="13747">
      <c r="A13747" s="12" t="str">
        <f>IFERROR(__xludf.DUMMYFUNCTION("TEXTJOIN("";"", TRUE, FILTER(CID!$B$2:$B$14794, CID!B13747=CID!$D$2:$D$14794))"),"#N/A")</f>
        <v>#N/A</v>
      </c>
      <c r="B13747" s="12" t="str">
        <f>IFERROR(__xludf.DUMMYFUNCTION("TEXTJOIN(""; "", TRUE, FILTER(CID!B13747:B14794, REGEXMATCH(CID!D13747:D14794, TEXTJOIN(""|"", TRUE, SPLIT(A13747, "";"")))))"),"#N/A")</f>
        <v>#N/A</v>
      </c>
    </row>
    <row r="13748">
      <c r="A13748" s="12" t="str">
        <f>IFERROR(__xludf.DUMMYFUNCTION("TEXTJOIN("";"", TRUE, FILTER(CID!$B$2:$B$14794, CID!B13748=CID!$D$2:$D$14794))"),"#N/A")</f>
        <v>#N/A</v>
      </c>
      <c r="B13748" s="12" t="str">
        <f>IFERROR(__xludf.DUMMYFUNCTION("TEXTJOIN(""; "", TRUE, FILTER(CID!B13748:B14794, REGEXMATCH(CID!D13748:D14794, TEXTJOIN(""|"", TRUE, SPLIT(A13748, "";"")))))"),"#N/A")</f>
        <v>#N/A</v>
      </c>
    </row>
    <row r="13749">
      <c r="A13749" s="12" t="str">
        <f>IFERROR(__xludf.DUMMYFUNCTION("TEXTJOIN("";"", TRUE, FILTER(CID!$B$2:$B$14794, CID!B13749=CID!$D$2:$D$14794))"),"#N/A")</f>
        <v>#N/A</v>
      </c>
      <c r="B13749" s="12" t="str">
        <f>IFERROR(__xludf.DUMMYFUNCTION("TEXTJOIN(""; "", TRUE, FILTER(CID!B13749:B14794, REGEXMATCH(CID!D13749:D14794, TEXTJOIN(""|"", TRUE, SPLIT(A13749, "";"")))))"),"#N/A")</f>
        <v>#N/A</v>
      </c>
    </row>
    <row r="13750">
      <c r="A13750" s="12" t="str">
        <f>IFERROR(__xludf.DUMMYFUNCTION("TEXTJOIN("";"", TRUE, FILTER(CID!$B$2:$B$14794, CID!B13750=CID!$D$2:$D$14794))"),"#N/A")</f>
        <v>#N/A</v>
      </c>
      <c r="B13750" s="12" t="str">
        <f>IFERROR(__xludf.DUMMYFUNCTION("TEXTJOIN(""; "", TRUE, FILTER(CID!B13750:B14794, REGEXMATCH(CID!D13750:D14794, TEXTJOIN(""|"", TRUE, SPLIT(A13750, "";"")))))"),"#N/A")</f>
        <v>#N/A</v>
      </c>
    </row>
    <row r="13751">
      <c r="A13751" s="12" t="str">
        <f>IFERROR(__xludf.DUMMYFUNCTION("TEXTJOIN("";"", TRUE, FILTER(CID!$B$2:$B$14794, CID!B13751=CID!$D$2:$D$14794))"),"#N/A")</f>
        <v>#N/A</v>
      </c>
      <c r="B13751" s="12" t="str">
        <f>IFERROR(__xludf.DUMMYFUNCTION("TEXTJOIN(""; "", TRUE, FILTER(CID!B13751:B14794, REGEXMATCH(CID!D13751:D14794, TEXTJOIN(""|"", TRUE, SPLIT(A13751, "";"")))))"),"#N/A")</f>
        <v>#N/A</v>
      </c>
    </row>
    <row r="13752">
      <c r="A13752" s="12" t="str">
        <f>IFERROR(__xludf.DUMMYFUNCTION("TEXTJOIN("";"", TRUE, FILTER(CID!$B$2:$B$14794, CID!B13752=CID!$D$2:$D$14794))"),"#N/A")</f>
        <v>#N/A</v>
      </c>
      <c r="B13752" s="12" t="str">
        <f>IFERROR(__xludf.DUMMYFUNCTION("TEXTJOIN(""; "", TRUE, FILTER(CID!B13752:B14794, REGEXMATCH(CID!D13752:D14794, TEXTJOIN(""|"", TRUE, SPLIT(A13752, "";"")))))"),"#N/A")</f>
        <v>#N/A</v>
      </c>
    </row>
    <row r="13753">
      <c r="A13753" s="12" t="str">
        <f>IFERROR(__xludf.DUMMYFUNCTION("TEXTJOIN("";"", TRUE, FILTER(CID!$B$2:$B$14794, CID!B13753=CID!$D$2:$D$14794))"),"#N/A")</f>
        <v>#N/A</v>
      </c>
      <c r="B13753" s="12" t="str">
        <f>IFERROR(__xludf.DUMMYFUNCTION("TEXTJOIN(""; "", TRUE, FILTER(CID!B13753:B14794, REGEXMATCH(CID!D13753:D14794, TEXTJOIN(""|"", TRUE, SPLIT(A13753, "";"")))))"),"#N/A")</f>
        <v>#N/A</v>
      </c>
    </row>
    <row r="13754">
      <c r="A13754" s="12" t="str">
        <f>IFERROR(__xludf.DUMMYFUNCTION("TEXTJOIN("";"", TRUE, FILTER(CID!$B$2:$B$14794, CID!B13754=CID!$D$2:$D$14794))"),"#N/A")</f>
        <v>#N/A</v>
      </c>
      <c r="B13754" s="12" t="str">
        <f>IFERROR(__xludf.DUMMYFUNCTION("TEXTJOIN(""; "", TRUE, FILTER(CID!B13754:B14794, REGEXMATCH(CID!D13754:D14794, TEXTJOIN(""|"", TRUE, SPLIT(A13754, "";"")))))"),"#N/A")</f>
        <v>#N/A</v>
      </c>
    </row>
    <row r="13755">
      <c r="A13755" s="12" t="str">
        <f>IFERROR(__xludf.DUMMYFUNCTION("TEXTJOIN("";"", TRUE, FILTER(CID!$B$2:$B$14794, CID!B13755=CID!$D$2:$D$14794))"),"#N/A")</f>
        <v>#N/A</v>
      </c>
      <c r="B13755" s="12" t="str">
        <f>IFERROR(__xludf.DUMMYFUNCTION("TEXTJOIN(""; "", TRUE, FILTER(CID!B13755:B14794, REGEXMATCH(CID!D13755:D14794, TEXTJOIN(""|"", TRUE, SPLIT(A13755, "";"")))))"),"#N/A")</f>
        <v>#N/A</v>
      </c>
    </row>
    <row r="13756">
      <c r="A13756" s="12" t="str">
        <f>IFERROR(__xludf.DUMMYFUNCTION("TEXTJOIN("";"", TRUE, FILTER(CID!$B$2:$B$14794, CID!B13756=CID!$D$2:$D$14794))"),"#N/A")</f>
        <v>#N/A</v>
      </c>
      <c r="B13756" s="12" t="str">
        <f>IFERROR(__xludf.DUMMYFUNCTION("TEXTJOIN(""; "", TRUE, FILTER(CID!B13756:B14794, REGEXMATCH(CID!D13756:D14794, TEXTJOIN(""|"", TRUE, SPLIT(A13756, "";"")))))"),"#N/A")</f>
        <v>#N/A</v>
      </c>
    </row>
    <row r="13757">
      <c r="A13757" s="12" t="str">
        <f>IFERROR(__xludf.DUMMYFUNCTION("TEXTJOIN("";"", TRUE, FILTER(CID!$B$2:$B$14794, CID!B13757=CID!$D$2:$D$14794))"),"#N/A")</f>
        <v>#N/A</v>
      </c>
      <c r="B13757" s="12" t="str">
        <f>IFERROR(__xludf.DUMMYFUNCTION("TEXTJOIN(""; "", TRUE, FILTER(CID!B13757:B14794, REGEXMATCH(CID!D13757:D14794, TEXTJOIN(""|"", TRUE, SPLIT(A13757, "";"")))))"),"#N/A")</f>
        <v>#N/A</v>
      </c>
    </row>
    <row r="13758">
      <c r="A13758" s="12" t="str">
        <f>IFERROR(__xludf.DUMMYFUNCTION("TEXTJOIN("";"", TRUE, FILTER(CID!$B$2:$B$14794, CID!B13758=CID!$D$2:$D$14794))"),"#N/A")</f>
        <v>#N/A</v>
      </c>
      <c r="B13758" s="12" t="str">
        <f>IFERROR(__xludf.DUMMYFUNCTION("TEXTJOIN(""; "", TRUE, FILTER(CID!B13758:B14794, REGEXMATCH(CID!D13758:D14794, TEXTJOIN(""|"", TRUE, SPLIT(A13758, "";"")))))"),"#N/A")</f>
        <v>#N/A</v>
      </c>
    </row>
    <row r="13759">
      <c r="A13759" s="12" t="str">
        <f>IFERROR(__xludf.DUMMYFUNCTION("TEXTJOIN("";"", TRUE, FILTER(CID!$B$2:$B$14794, CID!B13759=CID!$D$2:$D$14794))"),"#N/A")</f>
        <v>#N/A</v>
      </c>
      <c r="B13759" s="12" t="str">
        <f>IFERROR(__xludf.DUMMYFUNCTION("TEXTJOIN(""; "", TRUE, FILTER(CID!B13759:B14794, REGEXMATCH(CID!D13759:D14794, TEXTJOIN(""|"", TRUE, SPLIT(A13759, "";"")))))"),"#N/A")</f>
        <v>#N/A</v>
      </c>
    </row>
    <row r="13760">
      <c r="A13760" s="12" t="str">
        <f>IFERROR(__xludf.DUMMYFUNCTION("TEXTJOIN("";"", TRUE, FILTER(CID!$B$2:$B$14794, CID!B13760=CID!$D$2:$D$14794))"),"#N/A")</f>
        <v>#N/A</v>
      </c>
      <c r="B13760" s="12" t="str">
        <f>IFERROR(__xludf.DUMMYFUNCTION("TEXTJOIN(""; "", TRUE, FILTER(CID!B13760:B14794, REGEXMATCH(CID!D13760:D14794, TEXTJOIN(""|"", TRUE, SPLIT(A13760, "";"")))))"),"#N/A")</f>
        <v>#N/A</v>
      </c>
    </row>
    <row r="13761">
      <c r="A13761" s="12" t="str">
        <f>IFERROR(__xludf.DUMMYFUNCTION("TEXTJOIN("";"", TRUE, FILTER(CID!$B$2:$B$14794, CID!B13761=CID!$D$2:$D$14794))"),"#N/A")</f>
        <v>#N/A</v>
      </c>
      <c r="B13761" s="12" t="str">
        <f>IFERROR(__xludf.DUMMYFUNCTION("TEXTJOIN(""; "", TRUE, FILTER(CID!B13761:B14794, REGEXMATCH(CID!D13761:D14794, TEXTJOIN(""|"", TRUE, SPLIT(A13761, "";"")))))"),"#N/A")</f>
        <v>#N/A</v>
      </c>
    </row>
    <row r="13762">
      <c r="A13762" s="12" t="str">
        <f>IFERROR(__xludf.DUMMYFUNCTION("TEXTJOIN("";"", TRUE, FILTER(CID!$B$2:$B$14794, CID!B13762=CID!$D$2:$D$14794))"),"#N/A")</f>
        <v>#N/A</v>
      </c>
      <c r="B13762" s="12" t="str">
        <f>IFERROR(__xludf.DUMMYFUNCTION("TEXTJOIN(""; "", TRUE, FILTER(CID!B13762:B14794, REGEXMATCH(CID!D13762:D14794, TEXTJOIN(""|"", TRUE, SPLIT(A13762, "";"")))))"),"#N/A")</f>
        <v>#N/A</v>
      </c>
    </row>
    <row r="13763">
      <c r="A13763" s="12" t="str">
        <f>IFERROR(__xludf.DUMMYFUNCTION("TEXTJOIN("";"", TRUE, FILTER(CID!$B$2:$B$14794, CID!B13763=CID!$D$2:$D$14794))"),"#N/A")</f>
        <v>#N/A</v>
      </c>
      <c r="B13763" s="12" t="str">
        <f>IFERROR(__xludf.DUMMYFUNCTION("TEXTJOIN(""; "", TRUE, FILTER(CID!B13763:B14794, REGEXMATCH(CID!D13763:D14794, TEXTJOIN(""|"", TRUE, SPLIT(A13763, "";"")))))"),"#N/A")</f>
        <v>#N/A</v>
      </c>
    </row>
    <row r="13764">
      <c r="A13764" s="12" t="str">
        <f>IFERROR(__xludf.DUMMYFUNCTION("TEXTJOIN("";"", TRUE, FILTER(CID!$B$2:$B$14794, CID!B13764=CID!$D$2:$D$14794))"),"#N/A")</f>
        <v>#N/A</v>
      </c>
      <c r="B13764" s="12" t="str">
        <f>IFERROR(__xludf.DUMMYFUNCTION("TEXTJOIN(""; "", TRUE, FILTER(CID!B13764:B14794, REGEXMATCH(CID!D13764:D14794, TEXTJOIN(""|"", TRUE, SPLIT(A13764, "";"")))))"),"#N/A")</f>
        <v>#N/A</v>
      </c>
    </row>
    <row r="13765">
      <c r="A13765" s="12" t="str">
        <f>IFERROR(__xludf.DUMMYFUNCTION("TEXTJOIN("";"", TRUE, FILTER(CID!$B$2:$B$14794, CID!B13765=CID!$D$2:$D$14794))"),"#N/A")</f>
        <v>#N/A</v>
      </c>
      <c r="B13765" s="12" t="str">
        <f>IFERROR(__xludf.DUMMYFUNCTION("TEXTJOIN(""; "", TRUE, FILTER(CID!B13765:B14794, REGEXMATCH(CID!D13765:D14794, TEXTJOIN(""|"", TRUE, SPLIT(A13765, "";"")))))"),"#N/A")</f>
        <v>#N/A</v>
      </c>
    </row>
    <row r="13766">
      <c r="A13766" s="12" t="str">
        <f>IFERROR(__xludf.DUMMYFUNCTION("TEXTJOIN("";"", TRUE, FILTER(CID!$B$2:$B$14794, CID!B13766=CID!$D$2:$D$14794))"),"#N/A")</f>
        <v>#N/A</v>
      </c>
      <c r="B13766" s="12" t="str">
        <f>IFERROR(__xludf.DUMMYFUNCTION("TEXTJOIN(""; "", TRUE, FILTER(CID!B13766:B14794, REGEXMATCH(CID!D13766:D14794, TEXTJOIN(""|"", TRUE, SPLIT(A13766, "";"")))))"),"#N/A")</f>
        <v>#N/A</v>
      </c>
    </row>
    <row r="13767">
      <c r="A13767" s="12" t="str">
        <f>IFERROR(__xludf.DUMMYFUNCTION("TEXTJOIN("";"", TRUE, FILTER(CID!$B$2:$B$14794, CID!B13767=CID!$D$2:$D$14794))"),"#N/A")</f>
        <v>#N/A</v>
      </c>
      <c r="B13767" s="12" t="str">
        <f>IFERROR(__xludf.DUMMYFUNCTION("TEXTJOIN(""; "", TRUE, FILTER(CID!B13767:B14794, REGEXMATCH(CID!D13767:D14794, TEXTJOIN(""|"", TRUE, SPLIT(A13767, "";"")))))"),"#N/A")</f>
        <v>#N/A</v>
      </c>
    </row>
    <row r="13768">
      <c r="A13768" s="12" t="str">
        <f>IFERROR(__xludf.DUMMYFUNCTION("TEXTJOIN("";"", TRUE, FILTER(CID!$B$2:$B$14794, CID!B13768=CID!$D$2:$D$14794))"),"#N/A")</f>
        <v>#N/A</v>
      </c>
      <c r="B13768" s="12" t="str">
        <f>IFERROR(__xludf.DUMMYFUNCTION("TEXTJOIN(""; "", TRUE, FILTER(CID!B13768:B14794, REGEXMATCH(CID!D13768:D14794, TEXTJOIN(""|"", TRUE, SPLIT(A13768, "";"")))))"),"#N/A")</f>
        <v>#N/A</v>
      </c>
    </row>
    <row r="13769">
      <c r="A13769" s="12" t="str">
        <f>IFERROR(__xludf.DUMMYFUNCTION("TEXTJOIN("";"", TRUE, FILTER(CID!$B$2:$B$14794, CID!B13769=CID!$D$2:$D$14794))"),"#N/A")</f>
        <v>#N/A</v>
      </c>
      <c r="B13769" s="12" t="str">
        <f>IFERROR(__xludf.DUMMYFUNCTION("TEXTJOIN(""; "", TRUE, FILTER(CID!B13769:B14794, REGEXMATCH(CID!D13769:D14794, TEXTJOIN(""|"", TRUE, SPLIT(A13769, "";"")))))"),"#N/A")</f>
        <v>#N/A</v>
      </c>
    </row>
    <row r="13770">
      <c r="A13770" s="12" t="str">
        <f>IFERROR(__xludf.DUMMYFUNCTION("TEXTJOIN("";"", TRUE, FILTER(CID!$B$2:$B$14794, CID!B13770=CID!$D$2:$D$14794))"),"#N/A")</f>
        <v>#N/A</v>
      </c>
      <c r="B13770" s="12" t="str">
        <f>IFERROR(__xludf.DUMMYFUNCTION("TEXTJOIN(""; "", TRUE, FILTER(CID!B13770:B14794, REGEXMATCH(CID!D13770:D14794, TEXTJOIN(""|"", TRUE, SPLIT(A13770, "";"")))))"),"#N/A")</f>
        <v>#N/A</v>
      </c>
    </row>
    <row r="13771">
      <c r="A13771" s="12" t="str">
        <f>IFERROR(__xludf.DUMMYFUNCTION("TEXTJOIN("";"", TRUE, FILTER(CID!$B$2:$B$14794, CID!B13771=CID!$D$2:$D$14794))"),"#N/A")</f>
        <v>#N/A</v>
      </c>
      <c r="B13771" s="12" t="str">
        <f>IFERROR(__xludf.DUMMYFUNCTION("TEXTJOIN(""; "", TRUE, FILTER(CID!B13771:B14794, REGEXMATCH(CID!D13771:D14794, TEXTJOIN(""|"", TRUE, SPLIT(A13771, "";"")))))"),"#N/A")</f>
        <v>#N/A</v>
      </c>
    </row>
    <row r="13772">
      <c r="A13772" s="12" t="str">
        <f>IFERROR(__xludf.DUMMYFUNCTION("TEXTJOIN("";"", TRUE, FILTER(CID!$B$2:$B$14794, CID!B13772=CID!$D$2:$D$14794))"),"#N/A")</f>
        <v>#N/A</v>
      </c>
      <c r="B13772" s="12" t="str">
        <f>IFERROR(__xludf.DUMMYFUNCTION("TEXTJOIN(""; "", TRUE, FILTER(CID!B13772:B14794, REGEXMATCH(CID!D13772:D14794, TEXTJOIN(""|"", TRUE, SPLIT(A13772, "";"")))))"),"#N/A")</f>
        <v>#N/A</v>
      </c>
    </row>
    <row r="13773">
      <c r="A13773" s="12" t="str">
        <f>IFERROR(__xludf.DUMMYFUNCTION("TEXTJOIN("";"", TRUE, FILTER(CID!$B$2:$B$14794, CID!B13773=CID!$D$2:$D$14794))"),"#N/A")</f>
        <v>#N/A</v>
      </c>
      <c r="B13773" s="12" t="str">
        <f>IFERROR(__xludf.DUMMYFUNCTION("TEXTJOIN(""; "", TRUE, FILTER(CID!B13773:B14794, REGEXMATCH(CID!D13773:D14794, TEXTJOIN(""|"", TRUE, SPLIT(A13773, "";"")))))"),"#N/A")</f>
        <v>#N/A</v>
      </c>
    </row>
    <row r="13774">
      <c r="A13774" s="12" t="str">
        <f>IFERROR(__xludf.DUMMYFUNCTION("TEXTJOIN("";"", TRUE, FILTER(CID!$B$2:$B$14794, CID!B13774=CID!$D$2:$D$14794))"),"#N/A")</f>
        <v>#N/A</v>
      </c>
      <c r="B13774" s="12" t="str">
        <f>IFERROR(__xludf.DUMMYFUNCTION("TEXTJOIN(""; "", TRUE, FILTER(CID!B13774:B14794, REGEXMATCH(CID!D13774:D14794, TEXTJOIN(""|"", TRUE, SPLIT(A13774, "";"")))))"),"#N/A")</f>
        <v>#N/A</v>
      </c>
    </row>
    <row r="13775">
      <c r="A13775" s="12" t="str">
        <f>IFERROR(__xludf.DUMMYFUNCTION("TEXTJOIN("";"", TRUE, FILTER(CID!$B$2:$B$14794, CID!B13775=CID!$D$2:$D$14794))"),"#N/A")</f>
        <v>#N/A</v>
      </c>
      <c r="B13775" s="12" t="str">
        <f>IFERROR(__xludf.DUMMYFUNCTION("TEXTJOIN(""; "", TRUE, FILTER(CID!B13775:B14794, REGEXMATCH(CID!D13775:D14794, TEXTJOIN(""|"", TRUE, SPLIT(A13775, "";"")))))"),"#N/A")</f>
        <v>#N/A</v>
      </c>
    </row>
    <row r="13776">
      <c r="A13776" s="12" t="str">
        <f>IFERROR(__xludf.DUMMYFUNCTION("TEXTJOIN("";"", TRUE, FILTER(CID!$B$2:$B$14794, CID!B13776=CID!$D$2:$D$14794))"),"#N/A")</f>
        <v>#N/A</v>
      </c>
      <c r="B13776" s="12" t="str">
        <f>IFERROR(__xludf.DUMMYFUNCTION("TEXTJOIN(""; "", TRUE, FILTER(CID!B13776:B14794, REGEXMATCH(CID!D13776:D14794, TEXTJOIN(""|"", TRUE, SPLIT(A13776, "";"")))))"),"#N/A")</f>
        <v>#N/A</v>
      </c>
    </row>
    <row r="13777">
      <c r="A13777" s="12" t="str">
        <f>IFERROR(__xludf.DUMMYFUNCTION("TEXTJOIN("";"", TRUE, FILTER(CID!$B$2:$B$14794, CID!B13777=CID!$D$2:$D$14794))"),"#N/A")</f>
        <v>#N/A</v>
      </c>
      <c r="B13777" s="12" t="str">
        <f>IFERROR(__xludf.DUMMYFUNCTION("TEXTJOIN(""; "", TRUE, FILTER(CID!B13777:B14794, REGEXMATCH(CID!D13777:D14794, TEXTJOIN(""|"", TRUE, SPLIT(A13777, "";"")))))"),"#N/A")</f>
        <v>#N/A</v>
      </c>
    </row>
    <row r="13778">
      <c r="A13778" s="12" t="str">
        <f>IFERROR(__xludf.DUMMYFUNCTION("TEXTJOIN("";"", TRUE, FILTER(CID!$B$2:$B$14794, CID!B13778=CID!$D$2:$D$14794))"),"#N/A")</f>
        <v>#N/A</v>
      </c>
      <c r="B13778" s="12" t="str">
        <f>IFERROR(__xludf.DUMMYFUNCTION("TEXTJOIN(""; "", TRUE, FILTER(CID!B13778:B14794, REGEXMATCH(CID!D13778:D14794, TEXTJOIN(""|"", TRUE, SPLIT(A13778, "";"")))))"),"#N/A")</f>
        <v>#N/A</v>
      </c>
    </row>
    <row r="13779">
      <c r="A13779" s="12" t="str">
        <f>IFERROR(__xludf.DUMMYFUNCTION("TEXTJOIN("";"", TRUE, FILTER(CID!$B$2:$B$14794, CID!B13779=CID!$D$2:$D$14794))"),"#N/A")</f>
        <v>#N/A</v>
      </c>
      <c r="B13779" s="12" t="str">
        <f>IFERROR(__xludf.DUMMYFUNCTION("TEXTJOIN(""; "", TRUE, FILTER(CID!B13779:B14794, REGEXMATCH(CID!D13779:D14794, TEXTJOIN(""|"", TRUE, SPLIT(A13779, "";"")))))"),"#N/A")</f>
        <v>#N/A</v>
      </c>
    </row>
    <row r="13780">
      <c r="A13780" s="12" t="str">
        <f>IFERROR(__xludf.DUMMYFUNCTION("TEXTJOIN("";"", TRUE, FILTER(CID!$B$2:$B$14794, CID!B13780=CID!$D$2:$D$14794))"),"#N/A")</f>
        <v>#N/A</v>
      </c>
      <c r="B13780" s="12" t="str">
        <f>IFERROR(__xludf.DUMMYFUNCTION("TEXTJOIN(""; "", TRUE, FILTER(CID!B13780:B14794, REGEXMATCH(CID!D13780:D14794, TEXTJOIN(""|"", TRUE, SPLIT(A13780, "";"")))))"),"#N/A")</f>
        <v>#N/A</v>
      </c>
    </row>
    <row r="13781">
      <c r="A13781" s="12" t="str">
        <f>IFERROR(__xludf.DUMMYFUNCTION("TEXTJOIN("";"", TRUE, FILTER(CID!$B$2:$B$14794, CID!B13781=CID!$D$2:$D$14794))"),"#N/A")</f>
        <v>#N/A</v>
      </c>
      <c r="B13781" s="12" t="str">
        <f>IFERROR(__xludf.DUMMYFUNCTION("TEXTJOIN(""; "", TRUE, FILTER(CID!B13781:B14794, REGEXMATCH(CID!D13781:D14794, TEXTJOIN(""|"", TRUE, SPLIT(A13781, "";"")))))"),"#N/A")</f>
        <v>#N/A</v>
      </c>
    </row>
    <row r="13782">
      <c r="A13782" s="12" t="str">
        <f>IFERROR(__xludf.DUMMYFUNCTION("TEXTJOIN("";"", TRUE, FILTER(CID!$B$2:$B$14794, CID!B13782=CID!$D$2:$D$14794))"),"#N/A")</f>
        <v>#N/A</v>
      </c>
      <c r="B13782" s="12" t="str">
        <f>IFERROR(__xludf.DUMMYFUNCTION("TEXTJOIN(""; "", TRUE, FILTER(CID!B13782:B14794, REGEXMATCH(CID!D13782:D14794, TEXTJOIN(""|"", TRUE, SPLIT(A13782, "";"")))))"),"#N/A")</f>
        <v>#N/A</v>
      </c>
    </row>
    <row r="13783">
      <c r="A13783" s="12" t="str">
        <f>IFERROR(__xludf.DUMMYFUNCTION("TEXTJOIN("";"", TRUE, FILTER(CID!$B$2:$B$14794, CID!B13783=CID!$D$2:$D$14794))"),"#N/A")</f>
        <v>#N/A</v>
      </c>
      <c r="B13783" s="12" t="str">
        <f>IFERROR(__xludf.DUMMYFUNCTION("TEXTJOIN(""; "", TRUE, FILTER(CID!B13783:B14794, REGEXMATCH(CID!D13783:D14794, TEXTJOIN(""|"", TRUE, SPLIT(A13783, "";"")))))"),"#N/A")</f>
        <v>#N/A</v>
      </c>
    </row>
    <row r="13784">
      <c r="A13784" s="12" t="str">
        <f>IFERROR(__xludf.DUMMYFUNCTION("TEXTJOIN("";"", TRUE, FILTER(CID!$B$2:$B$14794, CID!B13784=CID!$D$2:$D$14794))"),"#N/A")</f>
        <v>#N/A</v>
      </c>
      <c r="B13784" s="12" t="str">
        <f>IFERROR(__xludf.DUMMYFUNCTION("TEXTJOIN(""; "", TRUE, FILTER(CID!B13784:B14794, REGEXMATCH(CID!D13784:D14794, TEXTJOIN(""|"", TRUE, SPLIT(A13784, "";"")))))"),"#N/A")</f>
        <v>#N/A</v>
      </c>
    </row>
    <row r="13785">
      <c r="A13785" s="12" t="str">
        <f>IFERROR(__xludf.DUMMYFUNCTION("TEXTJOIN("";"", TRUE, FILTER(CID!$B$2:$B$14794, CID!B13785=CID!$D$2:$D$14794))"),"#N/A")</f>
        <v>#N/A</v>
      </c>
      <c r="B13785" s="12" t="str">
        <f>IFERROR(__xludf.DUMMYFUNCTION("TEXTJOIN(""; "", TRUE, FILTER(CID!B13785:B14794, REGEXMATCH(CID!D13785:D14794, TEXTJOIN(""|"", TRUE, SPLIT(A13785, "";"")))))"),"#N/A")</f>
        <v>#N/A</v>
      </c>
    </row>
    <row r="13786">
      <c r="A13786" s="12" t="str">
        <f>IFERROR(__xludf.DUMMYFUNCTION("TEXTJOIN("";"", TRUE, FILTER(CID!$B$2:$B$14794, CID!B13786=CID!$D$2:$D$14794))"),"#N/A")</f>
        <v>#N/A</v>
      </c>
      <c r="B13786" s="12" t="str">
        <f>IFERROR(__xludf.DUMMYFUNCTION("TEXTJOIN(""; "", TRUE, FILTER(CID!B13786:B14794, REGEXMATCH(CID!D13786:D14794, TEXTJOIN(""|"", TRUE, SPLIT(A13786, "";"")))))"),"#N/A")</f>
        <v>#N/A</v>
      </c>
    </row>
    <row r="13787">
      <c r="A13787" s="12" t="str">
        <f>IFERROR(__xludf.DUMMYFUNCTION("TEXTJOIN("";"", TRUE, FILTER(CID!$B$2:$B$14794, CID!B13787=CID!$D$2:$D$14794))"),"#N/A")</f>
        <v>#N/A</v>
      </c>
      <c r="B13787" s="12" t="str">
        <f>IFERROR(__xludf.DUMMYFUNCTION("TEXTJOIN(""; "", TRUE, FILTER(CID!B13787:B14794, REGEXMATCH(CID!D13787:D14794, TEXTJOIN(""|"", TRUE, SPLIT(A13787, "";"")))))"),"#N/A")</f>
        <v>#N/A</v>
      </c>
    </row>
    <row r="13788">
      <c r="A13788" s="12" t="str">
        <f>IFERROR(__xludf.DUMMYFUNCTION("TEXTJOIN("";"", TRUE, FILTER(CID!$B$2:$B$14794, CID!B13788=CID!$D$2:$D$14794))"),"#N/A")</f>
        <v>#N/A</v>
      </c>
      <c r="B13788" s="12" t="str">
        <f>IFERROR(__xludf.DUMMYFUNCTION("TEXTJOIN(""; "", TRUE, FILTER(CID!B13788:B14794, REGEXMATCH(CID!D13788:D14794, TEXTJOIN(""|"", TRUE, SPLIT(A13788, "";"")))))"),"#N/A")</f>
        <v>#N/A</v>
      </c>
    </row>
    <row r="13789">
      <c r="A13789" s="12" t="str">
        <f>IFERROR(__xludf.DUMMYFUNCTION("TEXTJOIN("";"", TRUE, FILTER(CID!$B$2:$B$14794, CID!B13789=CID!$D$2:$D$14794))"),"#N/A")</f>
        <v>#N/A</v>
      </c>
      <c r="B13789" s="12" t="str">
        <f>IFERROR(__xludf.DUMMYFUNCTION("TEXTJOIN(""; "", TRUE, FILTER(CID!B13789:B14794, REGEXMATCH(CID!D13789:D14794, TEXTJOIN(""|"", TRUE, SPLIT(A13789, "";"")))))"),"#N/A")</f>
        <v>#N/A</v>
      </c>
    </row>
    <row r="13790">
      <c r="A13790" s="12" t="str">
        <f>IFERROR(__xludf.DUMMYFUNCTION("TEXTJOIN("";"", TRUE, FILTER(CID!$B$2:$B$14794, CID!B13790=CID!$D$2:$D$14794))"),"#N/A")</f>
        <v>#N/A</v>
      </c>
      <c r="B13790" s="12" t="str">
        <f>IFERROR(__xludf.DUMMYFUNCTION("TEXTJOIN(""; "", TRUE, FILTER(CID!B13790:B14794, REGEXMATCH(CID!D13790:D14794, TEXTJOIN(""|"", TRUE, SPLIT(A13790, "";"")))))"),"#N/A")</f>
        <v>#N/A</v>
      </c>
    </row>
    <row r="13791">
      <c r="A13791" s="12" t="str">
        <f>IFERROR(__xludf.DUMMYFUNCTION("TEXTJOIN("";"", TRUE, FILTER(CID!$B$2:$B$14794, CID!B13791=CID!$D$2:$D$14794))"),"#N/A")</f>
        <v>#N/A</v>
      </c>
      <c r="B13791" s="12" t="str">
        <f>IFERROR(__xludf.DUMMYFUNCTION("TEXTJOIN(""; "", TRUE, FILTER(CID!B13791:B14794, REGEXMATCH(CID!D13791:D14794, TEXTJOIN(""|"", TRUE, SPLIT(A13791, "";"")))))"),"#N/A")</f>
        <v>#N/A</v>
      </c>
    </row>
    <row r="13792">
      <c r="A13792" s="12" t="str">
        <f>IFERROR(__xludf.DUMMYFUNCTION("TEXTJOIN("";"", TRUE, FILTER(CID!$B$2:$B$14794, CID!B13792=CID!$D$2:$D$14794))"),"#N/A")</f>
        <v>#N/A</v>
      </c>
      <c r="B13792" s="12" t="str">
        <f>IFERROR(__xludf.DUMMYFUNCTION("TEXTJOIN(""; "", TRUE, FILTER(CID!B13792:B14794, REGEXMATCH(CID!D13792:D14794, TEXTJOIN(""|"", TRUE, SPLIT(A13792, "";"")))))"),"#N/A")</f>
        <v>#N/A</v>
      </c>
    </row>
    <row r="13793">
      <c r="A13793" s="12" t="str">
        <f>IFERROR(__xludf.DUMMYFUNCTION("TEXTJOIN("";"", TRUE, FILTER(CID!$B$2:$B$14794, CID!B13793=CID!$D$2:$D$14794))"),"#N/A")</f>
        <v>#N/A</v>
      </c>
      <c r="B13793" s="12" t="str">
        <f>IFERROR(__xludf.DUMMYFUNCTION("TEXTJOIN(""; "", TRUE, FILTER(CID!B13793:B14794, REGEXMATCH(CID!D13793:D14794, TEXTJOIN(""|"", TRUE, SPLIT(A13793, "";"")))))"),"#N/A")</f>
        <v>#N/A</v>
      </c>
    </row>
    <row r="13794">
      <c r="A13794" s="12" t="str">
        <f>IFERROR(__xludf.DUMMYFUNCTION("TEXTJOIN("";"", TRUE, FILTER(CID!$B$2:$B$14794, CID!B13794=CID!$D$2:$D$14794))"),"#N/A")</f>
        <v>#N/A</v>
      </c>
      <c r="B13794" s="12" t="str">
        <f>IFERROR(__xludf.DUMMYFUNCTION("TEXTJOIN(""; "", TRUE, FILTER(CID!B13794:B14794, REGEXMATCH(CID!D13794:D14794, TEXTJOIN(""|"", TRUE, SPLIT(A13794, "";"")))))"),"#N/A")</f>
        <v>#N/A</v>
      </c>
    </row>
    <row r="13795">
      <c r="A13795" s="12" t="str">
        <f>IFERROR(__xludf.DUMMYFUNCTION("TEXTJOIN("";"", TRUE, FILTER(CID!$B$2:$B$14794, CID!B13795=CID!$D$2:$D$14794))"),"#N/A")</f>
        <v>#N/A</v>
      </c>
      <c r="B13795" s="12" t="str">
        <f>IFERROR(__xludf.DUMMYFUNCTION("TEXTJOIN(""; "", TRUE, FILTER(CID!B13795:B14794, REGEXMATCH(CID!D13795:D14794, TEXTJOIN(""|"", TRUE, SPLIT(A13795, "";"")))))"),"#N/A")</f>
        <v>#N/A</v>
      </c>
    </row>
    <row r="13796">
      <c r="A13796" s="12" t="str">
        <f>IFERROR(__xludf.DUMMYFUNCTION("TEXTJOIN("";"", TRUE, FILTER(CID!$B$2:$B$14794, CID!B13796=CID!$D$2:$D$14794))"),"#N/A")</f>
        <v>#N/A</v>
      </c>
      <c r="B13796" s="12" t="str">
        <f>IFERROR(__xludf.DUMMYFUNCTION("TEXTJOIN(""; "", TRUE, FILTER(CID!B13796:B14794, REGEXMATCH(CID!D13796:D14794, TEXTJOIN(""|"", TRUE, SPLIT(A13796, "";"")))))"),"#N/A")</f>
        <v>#N/A</v>
      </c>
    </row>
    <row r="13797">
      <c r="A13797" s="12" t="str">
        <f>IFERROR(__xludf.DUMMYFUNCTION("TEXTJOIN("";"", TRUE, FILTER(CID!$B$2:$B$14794, CID!B13797=CID!$D$2:$D$14794))"),"#N/A")</f>
        <v>#N/A</v>
      </c>
      <c r="B13797" s="12" t="str">
        <f>IFERROR(__xludf.DUMMYFUNCTION("TEXTJOIN(""; "", TRUE, FILTER(CID!B13797:B14794, REGEXMATCH(CID!D13797:D14794, TEXTJOIN(""|"", TRUE, SPLIT(A13797, "";"")))))"),"#N/A")</f>
        <v>#N/A</v>
      </c>
    </row>
    <row r="13798">
      <c r="A13798" s="12" t="str">
        <f>IFERROR(__xludf.DUMMYFUNCTION("TEXTJOIN("";"", TRUE, FILTER(CID!$B$2:$B$14794, CID!B13798=CID!$D$2:$D$14794))"),"#N/A")</f>
        <v>#N/A</v>
      </c>
      <c r="B13798" s="12" t="str">
        <f>IFERROR(__xludf.DUMMYFUNCTION("TEXTJOIN(""; "", TRUE, FILTER(CID!B13798:B14794, REGEXMATCH(CID!D13798:D14794, TEXTJOIN(""|"", TRUE, SPLIT(A13798, "";"")))))"),"#N/A")</f>
        <v>#N/A</v>
      </c>
    </row>
    <row r="13799">
      <c r="A13799" s="12" t="str">
        <f>IFERROR(__xludf.DUMMYFUNCTION("TEXTJOIN("";"", TRUE, FILTER(CID!$B$2:$B$14794, CID!B13799=CID!$D$2:$D$14794))"),"#N/A")</f>
        <v>#N/A</v>
      </c>
      <c r="B13799" s="12" t="str">
        <f>IFERROR(__xludf.DUMMYFUNCTION("TEXTJOIN(""; "", TRUE, FILTER(CID!B13799:B14794, REGEXMATCH(CID!D13799:D14794, TEXTJOIN(""|"", TRUE, SPLIT(A13799, "";"")))))"),"#N/A")</f>
        <v>#N/A</v>
      </c>
    </row>
    <row r="13800">
      <c r="A13800" s="12" t="str">
        <f>IFERROR(__xludf.DUMMYFUNCTION("TEXTJOIN("";"", TRUE, FILTER(CID!$B$2:$B$14794, CID!B13800=CID!$D$2:$D$14794))"),"#N/A")</f>
        <v>#N/A</v>
      </c>
      <c r="B13800" s="12" t="str">
        <f>IFERROR(__xludf.DUMMYFUNCTION("TEXTJOIN(""; "", TRUE, FILTER(CID!B13800:B14794, REGEXMATCH(CID!D13800:D14794, TEXTJOIN(""|"", TRUE, SPLIT(A13800, "";"")))))"),"#N/A")</f>
        <v>#N/A</v>
      </c>
    </row>
    <row r="13801">
      <c r="A13801" s="12" t="str">
        <f>IFERROR(__xludf.DUMMYFUNCTION("TEXTJOIN("";"", TRUE, FILTER(CID!$B$2:$B$14794, CID!B13801=CID!$D$2:$D$14794))"),"#N/A")</f>
        <v>#N/A</v>
      </c>
      <c r="B13801" s="12" t="str">
        <f>IFERROR(__xludf.DUMMYFUNCTION("TEXTJOIN(""; "", TRUE, FILTER(CID!B13801:B14794, REGEXMATCH(CID!D13801:D14794, TEXTJOIN(""|"", TRUE, SPLIT(A13801, "";"")))))"),"#N/A")</f>
        <v>#N/A</v>
      </c>
    </row>
    <row r="13802">
      <c r="A13802" s="12" t="str">
        <f>IFERROR(__xludf.DUMMYFUNCTION("TEXTJOIN("";"", TRUE, FILTER(CID!$B$2:$B$14794, CID!B13802=CID!$D$2:$D$14794))"),"#N/A")</f>
        <v>#N/A</v>
      </c>
      <c r="B13802" s="12" t="str">
        <f>IFERROR(__xludf.DUMMYFUNCTION("TEXTJOIN(""; "", TRUE, FILTER(CID!B13802:B14794, REGEXMATCH(CID!D13802:D14794, TEXTJOIN(""|"", TRUE, SPLIT(A13802, "";"")))))"),"#N/A")</f>
        <v>#N/A</v>
      </c>
    </row>
    <row r="13803">
      <c r="A13803" s="12" t="str">
        <f>IFERROR(__xludf.DUMMYFUNCTION("TEXTJOIN("";"", TRUE, FILTER(CID!$B$2:$B$14794, CID!B13803=CID!$D$2:$D$14794))"),"#N/A")</f>
        <v>#N/A</v>
      </c>
      <c r="B13803" s="12" t="str">
        <f>IFERROR(__xludf.DUMMYFUNCTION("TEXTJOIN(""; "", TRUE, FILTER(CID!B13803:B14794, REGEXMATCH(CID!D13803:D14794, TEXTJOIN(""|"", TRUE, SPLIT(A13803, "";"")))))"),"#N/A")</f>
        <v>#N/A</v>
      </c>
    </row>
    <row r="13804">
      <c r="A13804" s="12" t="str">
        <f>IFERROR(__xludf.DUMMYFUNCTION("TEXTJOIN("";"", TRUE, FILTER(CID!$B$2:$B$14794, CID!B13804=CID!$D$2:$D$14794))"),"#N/A")</f>
        <v>#N/A</v>
      </c>
      <c r="B13804" s="12" t="str">
        <f>IFERROR(__xludf.DUMMYFUNCTION("TEXTJOIN(""; "", TRUE, FILTER(CID!B13804:B14794, REGEXMATCH(CID!D13804:D14794, TEXTJOIN(""|"", TRUE, SPLIT(A13804, "";"")))))"),"#N/A")</f>
        <v>#N/A</v>
      </c>
    </row>
    <row r="13805">
      <c r="A13805" s="12" t="str">
        <f>IFERROR(__xludf.DUMMYFUNCTION("TEXTJOIN("";"", TRUE, FILTER(CID!$B$2:$B$14794, CID!B13805=CID!$D$2:$D$14794))"),"#N/A")</f>
        <v>#N/A</v>
      </c>
      <c r="B13805" s="12" t="str">
        <f>IFERROR(__xludf.DUMMYFUNCTION("TEXTJOIN(""; "", TRUE, FILTER(CID!B13805:B14794, REGEXMATCH(CID!D13805:D14794, TEXTJOIN(""|"", TRUE, SPLIT(A13805, "";"")))))"),"#N/A")</f>
        <v>#N/A</v>
      </c>
    </row>
    <row r="13806">
      <c r="A13806" s="12" t="str">
        <f>IFERROR(__xludf.DUMMYFUNCTION("TEXTJOIN("";"", TRUE, FILTER(CID!$B$2:$B$14794, CID!B13806=CID!$D$2:$D$14794))"),"#N/A")</f>
        <v>#N/A</v>
      </c>
      <c r="B13806" s="12" t="str">
        <f>IFERROR(__xludf.DUMMYFUNCTION("TEXTJOIN(""; "", TRUE, FILTER(CID!B13806:B14794, REGEXMATCH(CID!D13806:D14794, TEXTJOIN(""|"", TRUE, SPLIT(A13806, "";"")))))"),"#N/A")</f>
        <v>#N/A</v>
      </c>
    </row>
    <row r="13807">
      <c r="A13807" s="12" t="str">
        <f>IFERROR(__xludf.DUMMYFUNCTION("TEXTJOIN("";"", TRUE, FILTER(CID!$B$2:$B$14794, CID!B13807=CID!$D$2:$D$14794))"),"#N/A")</f>
        <v>#N/A</v>
      </c>
      <c r="B13807" s="12" t="str">
        <f>IFERROR(__xludf.DUMMYFUNCTION("TEXTJOIN(""; "", TRUE, FILTER(CID!B13807:B14794, REGEXMATCH(CID!D13807:D14794, TEXTJOIN(""|"", TRUE, SPLIT(A13807, "";"")))))"),"#N/A")</f>
        <v>#N/A</v>
      </c>
    </row>
    <row r="13808">
      <c r="A13808" s="12" t="str">
        <f>IFERROR(__xludf.DUMMYFUNCTION("TEXTJOIN("";"", TRUE, FILTER(CID!$B$2:$B$14794, CID!B13808=CID!$D$2:$D$14794))"),"#N/A")</f>
        <v>#N/A</v>
      </c>
      <c r="B13808" s="12" t="str">
        <f>IFERROR(__xludf.DUMMYFUNCTION("TEXTJOIN(""; "", TRUE, FILTER(CID!B13808:B14794, REGEXMATCH(CID!D13808:D14794, TEXTJOIN(""|"", TRUE, SPLIT(A13808, "";"")))))"),"#N/A")</f>
        <v>#N/A</v>
      </c>
    </row>
    <row r="13809">
      <c r="A13809" s="12" t="str">
        <f>IFERROR(__xludf.DUMMYFUNCTION("TEXTJOIN("";"", TRUE, FILTER(CID!$B$2:$B$14794, CID!B13809=CID!$D$2:$D$14794))"),"#N/A")</f>
        <v>#N/A</v>
      </c>
      <c r="B13809" s="12" t="str">
        <f>IFERROR(__xludf.DUMMYFUNCTION("TEXTJOIN(""; "", TRUE, FILTER(CID!B13809:B14794, REGEXMATCH(CID!D13809:D14794, TEXTJOIN(""|"", TRUE, SPLIT(A13809, "";"")))))"),"#N/A")</f>
        <v>#N/A</v>
      </c>
    </row>
    <row r="13810">
      <c r="A13810" s="12" t="str">
        <f>IFERROR(__xludf.DUMMYFUNCTION("TEXTJOIN("";"", TRUE, FILTER(CID!$B$2:$B$14794, CID!B13810=CID!$D$2:$D$14794))"),"#N/A")</f>
        <v>#N/A</v>
      </c>
      <c r="B13810" s="12" t="str">
        <f>IFERROR(__xludf.DUMMYFUNCTION("TEXTJOIN(""; "", TRUE, FILTER(CID!B13810:B14794, REGEXMATCH(CID!D13810:D14794, TEXTJOIN(""|"", TRUE, SPLIT(A13810, "";"")))))"),"#N/A")</f>
        <v>#N/A</v>
      </c>
    </row>
    <row r="13811">
      <c r="A13811" s="12" t="str">
        <f>IFERROR(__xludf.DUMMYFUNCTION("TEXTJOIN("";"", TRUE, FILTER(CID!$B$2:$B$14794, CID!B13811=CID!$D$2:$D$14794))"),"#N/A")</f>
        <v>#N/A</v>
      </c>
      <c r="B13811" s="12" t="str">
        <f>IFERROR(__xludf.DUMMYFUNCTION("TEXTJOIN(""; "", TRUE, FILTER(CID!B13811:B14794, REGEXMATCH(CID!D13811:D14794, TEXTJOIN(""|"", TRUE, SPLIT(A13811, "";"")))))"),"#N/A")</f>
        <v>#N/A</v>
      </c>
    </row>
    <row r="13812">
      <c r="A13812" s="12" t="str">
        <f>IFERROR(__xludf.DUMMYFUNCTION("TEXTJOIN("";"", TRUE, FILTER(CID!$B$2:$B$14794, CID!B13812=CID!$D$2:$D$14794))"),"#N/A")</f>
        <v>#N/A</v>
      </c>
      <c r="B13812" s="12" t="str">
        <f>IFERROR(__xludf.DUMMYFUNCTION("TEXTJOIN(""; "", TRUE, FILTER(CID!B13812:B14794, REGEXMATCH(CID!D13812:D14794, TEXTJOIN(""|"", TRUE, SPLIT(A13812, "";"")))))"),"#N/A")</f>
        <v>#N/A</v>
      </c>
    </row>
    <row r="13813">
      <c r="A13813" s="12" t="str">
        <f>IFERROR(__xludf.DUMMYFUNCTION("TEXTJOIN("";"", TRUE, FILTER(CID!$B$2:$B$14794, CID!B13813=CID!$D$2:$D$14794))"),"#N/A")</f>
        <v>#N/A</v>
      </c>
      <c r="B13813" s="12" t="str">
        <f>IFERROR(__xludf.DUMMYFUNCTION("TEXTJOIN(""; "", TRUE, FILTER(CID!B13813:B14794, REGEXMATCH(CID!D13813:D14794, TEXTJOIN(""|"", TRUE, SPLIT(A13813, "";"")))))"),"#N/A")</f>
        <v>#N/A</v>
      </c>
    </row>
    <row r="13814">
      <c r="A13814" s="12" t="str">
        <f>IFERROR(__xludf.DUMMYFUNCTION("TEXTJOIN("";"", TRUE, FILTER(CID!$B$2:$B$14794, CID!B13814=CID!$D$2:$D$14794))"),"#N/A")</f>
        <v>#N/A</v>
      </c>
      <c r="B13814" s="12" t="str">
        <f>IFERROR(__xludf.DUMMYFUNCTION("TEXTJOIN(""; "", TRUE, FILTER(CID!B13814:B14794, REGEXMATCH(CID!D13814:D14794, TEXTJOIN(""|"", TRUE, SPLIT(A13814, "";"")))))"),"#N/A")</f>
        <v>#N/A</v>
      </c>
    </row>
    <row r="13815">
      <c r="A13815" s="12" t="str">
        <f>IFERROR(__xludf.DUMMYFUNCTION("TEXTJOIN("";"", TRUE, FILTER(CID!$B$2:$B$14794, CID!B13815=CID!$D$2:$D$14794))"),"#N/A")</f>
        <v>#N/A</v>
      </c>
      <c r="B13815" s="12" t="str">
        <f>IFERROR(__xludf.DUMMYFUNCTION("TEXTJOIN(""; "", TRUE, FILTER(CID!B13815:B14794, REGEXMATCH(CID!D13815:D14794, TEXTJOIN(""|"", TRUE, SPLIT(A13815, "";"")))))"),"#N/A")</f>
        <v>#N/A</v>
      </c>
    </row>
    <row r="13816">
      <c r="A13816" s="12" t="str">
        <f>IFERROR(__xludf.DUMMYFUNCTION("TEXTJOIN("";"", TRUE, FILTER(CID!$B$2:$B$14794, CID!B13816=CID!$D$2:$D$14794))"),"#N/A")</f>
        <v>#N/A</v>
      </c>
      <c r="B13816" s="12" t="str">
        <f>IFERROR(__xludf.DUMMYFUNCTION("TEXTJOIN(""; "", TRUE, FILTER(CID!B13816:B14794, REGEXMATCH(CID!D13816:D14794, TEXTJOIN(""|"", TRUE, SPLIT(A13816, "";"")))))"),"#N/A")</f>
        <v>#N/A</v>
      </c>
    </row>
    <row r="13817">
      <c r="A13817" s="12" t="str">
        <f>IFERROR(__xludf.DUMMYFUNCTION("TEXTJOIN("";"", TRUE, FILTER(CID!$B$2:$B$14794, CID!B13817=CID!$D$2:$D$14794))"),"#N/A")</f>
        <v>#N/A</v>
      </c>
      <c r="B13817" s="12" t="str">
        <f>IFERROR(__xludf.DUMMYFUNCTION("TEXTJOIN(""; "", TRUE, FILTER(CID!B13817:B14794, REGEXMATCH(CID!D13817:D14794, TEXTJOIN(""|"", TRUE, SPLIT(A13817, "";"")))))"),"#N/A")</f>
        <v>#N/A</v>
      </c>
    </row>
    <row r="13818">
      <c r="A13818" s="12" t="str">
        <f>IFERROR(__xludf.DUMMYFUNCTION("TEXTJOIN("";"", TRUE, FILTER(CID!$B$2:$B$14794, CID!B13818=CID!$D$2:$D$14794))"),"#N/A")</f>
        <v>#N/A</v>
      </c>
      <c r="B13818" s="12" t="str">
        <f>IFERROR(__xludf.DUMMYFUNCTION("TEXTJOIN(""; "", TRUE, FILTER(CID!B13818:B14794, REGEXMATCH(CID!D13818:D14794, TEXTJOIN(""|"", TRUE, SPLIT(A13818, "";"")))))"),"#N/A")</f>
        <v>#N/A</v>
      </c>
    </row>
    <row r="13819">
      <c r="A13819" s="12" t="str">
        <f>IFERROR(__xludf.DUMMYFUNCTION("TEXTJOIN("";"", TRUE, FILTER(CID!$B$2:$B$14794, CID!B13819=CID!$D$2:$D$14794))"),"#N/A")</f>
        <v>#N/A</v>
      </c>
      <c r="B13819" s="12" t="str">
        <f>IFERROR(__xludf.DUMMYFUNCTION("TEXTJOIN(""; "", TRUE, FILTER(CID!B13819:B14794, REGEXMATCH(CID!D13819:D14794, TEXTJOIN(""|"", TRUE, SPLIT(A13819, "";"")))))"),"#N/A")</f>
        <v>#N/A</v>
      </c>
    </row>
    <row r="13820">
      <c r="A13820" s="12" t="str">
        <f>IFERROR(__xludf.DUMMYFUNCTION("TEXTJOIN("";"", TRUE, FILTER(CID!$B$2:$B$14794, CID!B13820=CID!$D$2:$D$14794))"),"#N/A")</f>
        <v>#N/A</v>
      </c>
      <c r="B13820" s="12" t="str">
        <f>IFERROR(__xludf.DUMMYFUNCTION("TEXTJOIN(""; "", TRUE, FILTER(CID!B13820:B14794, REGEXMATCH(CID!D13820:D14794, TEXTJOIN(""|"", TRUE, SPLIT(A13820, "";"")))))"),"#N/A")</f>
        <v>#N/A</v>
      </c>
    </row>
    <row r="13821">
      <c r="A13821" s="12" t="str">
        <f>IFERROR(__xludf.DUMMYFUNCTION("TEXTJOIN("";"", TRUE, FILTER(CID!$B$2:$B$14794, CID!B13821=CID!$D$2:$D$14794))"),"#N/A")</f>
        <v>#N/A</v>
      </c>
      <c r="B13821" s="12" t="str">
        <f>IFERROR(__xludf.DUMMYFUNCTION("TEXTJOIN(""; "", TRUE, FILTER(CID!B13821:B14794, REGEXMATCH(CID!D13821:D14794, TEXTJOIN(""|"", TRUE, SPLIT(A13821, "";"")))))"),"#N/A")</f>
        <v>#N/A</v>
      </c>
    </row>
    <row r="13822">
      <c r="A13822" s="12" t="str">
        <f>IFERROR(__xludf.DUMMYFUNCTION("TEXTJOIN("";"", TRUE, FILTER(CID!$B$2:$B$14794, CID!B13822=CID!$D$2:$D$14794))"),"#N/A")</f>
        <v>#N/A</v>
      </c>
      <c r="B13822" s="12" t="str">
        <f>IFERROR(__xludf.DUMMYFUNCTION("TEXTJOIN(""; "", TRUE, FILTER(CID!B13822:B14794, REGEXMATCH(CID!D13822:D14794, TEXTJOIN(""|"", TRUE, SPLIT(A13822, "";"")))))"),"#N/A")</f>
        <v>#N/A</v>
      </c>
    </row>
    <row r="13823">
      <c r="A13823" s="12" t="str">
        <f>IFERROR(__xludf.DUMMYFUNCTION("TEXTJOIN("";"", TRUE, FILTER(CID!$B$2:$B$14794, CID!B13823=CID!$D$2:$D$14794))"),"#N/A")</f>
        <v>#N/A</v>
      </c>
      <c r="B13823" s="12" t="str">
        <f>IFERROR(__xludf.DUMMYFUNCTION("TEXTJOIN(""; "", TRUE, FILTER(CID!B13823:B14794, REGEXMATCH(CID!D13823:D14794, TEXTJOIN(""|"", TRUE, SPLIT(A13823, "";"")))))"),"#N/A")</f>
        <v>#N/A</v>
      </c>
    </row>
    <row r="13824">
      <c r="A13824" s="12" t="str">
        <f>IFERROR(__xludf.DUMMYFUNCTION("TEXTJOIN("";"", TRUE, FILTER(CID!$B$2:$B$14794, CID!B13824=CID!$D$2:$D$14794))"),"#N/A")</f>
        <v>#N/A</v>
      </c>
      <c r="B13824" s="12" t="str">
        <f>IFERROR(__xludf.DUMMYFUNCTION("TEXTJOIN(""; "", TRUE, FILTER(CID!B13824:B14794, REGEXMATCH(CID!D13824:D14794, TEXTJOIN(""|"", TRUE, SPLIT(A13824, "";"")))))"),"#N/A")</f>
        <v>#N/A</v>
      </c>
    </row>
    <row r="13825">
      <c r="A13825" s="12" t="str">
        <f>IFERROR(__xludf.DUMMYFUNCTION("TEXTJOIN("";"", TRUE, FILTER(CID!$B$2:$B$14794, CID!B13825=CID!$D$2:$D$14794))"),"#N/A")</f>
        <v>#N/A</v>
      </c>
      <c r="B13825" s="12" t="str">
        <f>IFERROR(__xludf.DUMMYFUNCTION("TEXTJOIN(""; "", TRUE, FILTER(CID!B13825:B14794, REGEXMATCH(CID!D13825:D14794, TEXTJOIN(""|"", TRUE, SPLIT(A13825, "";"")))))"),"#N/A")</f>
        <v>#N/A</v>
      </c>
    </row>
    <row r="13826">
      <c r="A13826" s="12" t="str">
        <f>IFERROR(__xludf.DUMMYFUNCTION("TEXTJOIN("";"", TRUE, FILTER(CID!$B$2:$B$14794, CID!B13826=CID!$D$2:$D$14794))"),"#N/A")</f>
        <v>#N/A</v>
      </c>
      <c r="B13826" s="12" t="str">
        <f>IFERROR(__xludf.DUMMYFUNCTION("TEXTJOIN(""; "", TRUE, FILTER(CID!B13826:B14794, REGEXMATCH(CID!D13826:D14794, TEXTJOIN(""|"", TRUE, SPLIT(A13826, "";"")))))"),"#N/A")</f>
        <v>#N/A</v>
      </c>
    </row>
    <row r="13827">
      <c r="A13827" s="12" t="str">
        <f>IFERROR(__xludf.DUMMYFUNCTION("TEXTJOIN("";"", TRUE, FILTER(CID!$B$2:$B$14794, CID!B13827=CID!$D$2:$D$14794))"),"#N/A")</f>
        <v>#N/A</v>
      </c>
      <c r="B13827" s="12" t="str">
        <f>IFERROR(__xludf.DUMMYFUNCTION("TEXTJOIN(""; "", TRUE, FILTER(CID!B13827:B14794, REGEXMATCH(CID!D13827:D14794, TEXTJOIN(""|"", TRUE, SPLIT(A13827, "";"")))))"),"#N/A")</f>
        <v>#N/A</v>
      </c>
    </row>
    <row r="13828">
      <c r="A13828" s="12" t="str">
        <f>IFERROR(__xludf.DUMMYFUNCTION("TEXTJOIN("";"", TRUE, FILTER(CID!$B$2:$B$14794, CID!B13828=CID!$D$2:$D$14794))"),"#N/A")</f>
        <v>#N/A</v>
      </c>
      <c r="B13828" s="12" t="str">
        <f>IFERROR(__xludf.DUMMYFUNCTION("TEXTJOIN(""; "", TRUE, FILTER(CID!B13828:B14794, REGEXMATCH(CID!D13828:D14794, TEXTJOIN(""|"", TRUE, SPLIT(A13828, "";"")))))"),"#N/A")</f>
        <v>#N/A</v>
      </c>
    </row>
    <row r="13829">
      <c r="A13829" s="12" t="str">
        <f>IFERROR(__xludf.DUMMYFUNCTION("TEXTJOIN("";"", TRUE, FILTER(CID!$B$2:$B$14794, CID!B13829=CID!$D$2:$D$14794))"),"#N/A")</f>
        <v>#N/A</v>
      </c>
      <c r="B13829" s="12" t="str">
        <f>IFERROR(__xludf.DUMMYFUNCTION("TEXTJOIN(""; "", TRUE, FILTER(CID!B13829:B14794, REGEXMATCH(CID!D13829:D14794, TEXTJOIN(""|"", TRUE, SPLIT(A13829, "";"")))))"),"#N/A")</f>
        <v>#N/A</v>
      </c>
    </row>
    <row r="13830">
      <c r="A13830" s="12" t="str">
        <f>IFERROR(__xludf.DUMMYFUNCTION("TEXTJOIN("";"", TRUE, FILTER(CID!$B$2:$B$14794, CID!B13830=CID!$D$2:$D$14794))"),"#N/A")</f>
        <v>#N/A</v>
      </c>
      <c r="B13830" s="12" t="str">
        <f>IFERROR(__xludf.DUMMYFUNCTION("TEXTJOIN(""; "", TRUE, FILTER(CID!B13830:B14794, REGEXMATCH(CID!D13830:D14794, TEXTJOIN(""|"", TRUE, SPLIT(A13830, "";"")))))"),"#N/A")</f>
        <v>#N/A</v>
      </c>
    </row>
    <row r="13831">
      <c r="A13831" s="12" t="str">
        <f>IFERROR(__xludf.DUMMYFUNCTION("TEXTJOIN("";"", TRUE, FILTER(CID!$B$2:$B$14794, CID!B13831=CID!$D$2:$D$14794))"),"#N/A")</f>
        <v>#N/A</v>
      </c>
      <c r="B13831" s="12" t="str">
        <f>IFERROR(__xludf.DUMMYFUNCTION("TEXTJOIN(""; "", TRUE, FILTER(CID!B13831:B14794, REGEXMATCH(CID!D13831:D14794, TEXTJOIN(""|"", TRUE, SPLIT(A13831, "";"")))))"),"#N/A")</f>
        <v>#N/A</v>
      </c>
    </row>
    <row r="13832">
      <c r="A13832" s="12" t="str">
        <f>IFERROR(__xludf.DUMMYFUNCTION("TEXTJOIN("";"", TRUE, FILTER(CID!$B$2:$B$14794, CID!B13832=CID!$D$2:$D$14794))"),"#N/A")</f>
        <v>#N/A</v>
      </c>
      <c r="B13832" s="12" t="str">
        <f>IFERROR(__xludf.DUMMYFUNCTION("TEXTJOIN(""; "", TRUE, FILTER(CID!B13832:B14794, REGEXMATCH(CID!D13832:D14794, TEXTJOIN(""|"", TRUE, SPLIT(A13832, "";"")))))"),"#N/A")</f>
        <v>#N/A</v>
      </c>
    </row>
    <row r="13833">
      <c r="A13833" s="12" t="str">
        <f>IFERROR(__xludf.DUMMYFUNCTION("TEXTJOIN("";"", TRUE, FILTER(CID!$B$2:$B$14794, CID!B13833=CID!$D$2:$D$14794))"),"#N/A")</f>
        <v>#N/A</v>
      </c>
      <c r="B13833" s="12" t="str">
        <f>IFERROR(__xludf.DUMMYFUNCTION("TEXTJOIN(""; "", TRUE, FILTER(CID!B13833:B14794, REGEXMATCH(CID!D13833:D14794, TEXTJOIN(""|"", TRUE, SPLIT(A13833, "";"")))))"),"#N/A")</f>
        <v>#N/A</v>
      </c>
    </row>
    <row r="13834">
      <c r="A13834" s="12" t="str">
        <f>IFERROR(__xludf.DUMMYFUNCTION("TEXTJOIN("";"", TRUE, FILTER(CID!$B$2:$B$14794, CID!B13834=CID!$D$2:$D$14794))"),"#N/A")</f>
        <v>#N/A</v>
      </c>
      <c r="B13834" s="12" t="str">
        <f>IFERROR(__xludf.DUMMYFUNCTION("TEXTJOIN(""; "", TRUE, FILTER(CID!B13834:B14794, REGEXMATCH(CID!D13834:D14794, TEXTJOIN(""|"", TRUE, SPLIT(A13834, "";"")))))"),"#N/A")</f>
        <v>#N/A</v>
      </c>
    </row>
    <row r="13835">
      <c r="A13835" s="12" t="str">
        <f>IFERROR(__xludf.DUMMYFUNCTION("TEXTJOIN("";"", TRUE, FILTER(CID!$B$2:$B$14794, CID!B13835=CID!$D$2:$D$14794))"),"#N/A")</f>
        <v>#N/A</v>
      </c>
      <c r="B13835" s="12" t="str">
        <f>IFERROR(__xludf.DUMMYFUNCTION("TEXTJOIN(""; "", TRUE, FILTER(CID!B13835:B14794, REGEXMATCH(CID!D13835:D14794, TEXTJOIN(""|"", TRUE, SPLIT(A13835, "";"")))))"),"#N/A")</f>
        <v>#N/A</v>
      </c>
    </row>
    <row r="13836">
      <c r="A13836" s="12" t="str">
        <f>IFERROR(__xludf.DUMMYFUNCTION("TEXTJOIN("";"", TRUE, FILTER(CID!$B$2:$B$14794, CID!B13836=CID!$D$2:$D$14794))"),"#N/A")</f>
        <v>#N/A</v>
      </c>
      <c r="B13836" s="12" t="str">
        <f>IFERROR(__xludf.DUMMYFUNCTION("TEXTJOIN(""; "", TRUE, FILTER(CID!B13836:B14794, REGEXMATCH(CID!D13836:D14794, TEXTJOIN(""|"", TRUE, SPLIT(A13836, "";"")))))"),"#N/A")</f>
        <v>#N/A</v>
      </c>
    </row>
    <row r="13837">
      <c r="A13837" s="12" t="str">
        <f>IFERROR(__xludf.DUMMYFUNCTION("TEXTJOIN("";"", TRUE, FILTER(CID!$B$2:$B$14794, CID!B13837=CID!$D$2:$D$14794))"),"#N/A")</f>
        <v>#N/A</v>
      </c>
      <c r="B13837" s="12" t="str">
        <f>IFERROR(__xludf.DUMMYFUNCTION("TEXTJOIN(""; "", TRUE, FILTER(CID!B13837:B14794, REGEXMATCH(CID!D13837:D14794, TEXTJOIN(""|"", TRUE, SPLIT(A13837, "";"")))))"),"#N/A")</f>
        <v>#N/A</v>
      </c>
    </row>
    <row r="13838">
      <c r="A13838" s="12" t="str">
        <f>IFERROR(__xludf.DUMMYFUNCTION("TEXTJOIN("";"", TRUE, FILTER(CID!$B$2:$B$14794, CID!B13838=CID!$D$2:$D$14794))"),"#N/A")</f>
        <v>#N/A</v>
      </c>
      <c r="B13838" s="12" t="str">
        <f>IFERROR(__xludf.DUMMYFUNCTION("TEXTJOIN(""; "", TRUE, FILTER(CID!B13838:B14794, REGEXMATCH(CID!D13838:D14794, TEXTJOIN(""|"", TRUE, SPLIT(A13838, "";"")))))"),"#N/A")</f>
        <v>#N/A</v>
      </c>
    </row>
    <row r="13839">
      <c r="A13839" s="12" t="str">
        <f>IFERROR(__xludf.DUMMYFUNCTION("TEXTJOIN("";"", TRUE, FILTER(CID!$B$2:$B$14794, CID!B13839=CID!$D$2:$D$14794))"),"#N/A")</f>
        <v>#N/A</v>
      </c>
      <c r="B13839" s="12" t="str">
        <f>IFERROR(__xludf.DUMMYFUNCTION("TEXTJOIN(""; "", TRUE, FILTER(CID!B13839:B14794, REGEXMATCH(CID!D13839:D14794, TEXTJOIN(""|"", TRUE, SPLIT(A13839, "";"")))))"),"#N/A")</f>
        <v>#N/A</v>
      </c>
    </row>
    <row r="13840">
      <c r="A13840" s="12" t="str">
        <f>IFERROR(__xludf.DUMMYFUNCTION("TEXTJOIN("";"", TRUE, FILTER(CID!$B$2:$B$14794, CID!B13840=CID!$D$2:$D$14794))"),"#N/A")</f>
        <v>#N/A</v>
      </c>
      <c r="B13840" s="12" t="str">
        <f>IFERROR(__xludf.DUMMYFUNCTION("TEXTJOIN(""; "", TRUE, FILTER(CID!B13840:B14794, REGEXMATCH(CID!D13840:D14794, TEXTJOIN(""|"", TRUE, SPLIT(A13840, "";"")))))"),"#N/A")</f>
        <v>#N/A</v>
      </c>
    </row>
    <row r="13841">
      <c r="A13841" s="12" t="str">
        <f>IFERROR(__xludf.DUMMYFUNCTION("TEXTJOIN("";"", TRUE, FILTER(CID!$B$2:$B$14794, CID!B13841=CID!$D$2:$D$14794))"),"#N/A")</f>
        <v>#N/A</v>
      </c>
      <c r="B13841" s="12" t="str">
        <f>IFERROR(__xludf.DUMMYFUNCTION("TEXTJOIN(""; "", TRUE, FILTER(CID!B13841:B14794, REGEXMATCH(CID!D13841:D14794, TEXTJOIN(""|"", TRUE, SPLIT(A13841, "";"")))))"),"#N/A")</f>
        <v>#N/A</v>
      </c>
    </row>
    <row r="13842">
      <c r="A13842" s="12" t="str">
        <f>IFERROR(__xludf.DUMMYFUNCTION("TEXTJOIN("";"", TRUE, FILTER(CID!$B$2:$B$14794, CID!B13842=CID!$D$2:$D$14794))"),"#N/A")</f>
        <v>#N/A</v>
      </c>
      <c r="B13842" s="12" t="str">
        <f>IFERROR(__xludf.DUMMYFUNCTION("TEXTJOIN(""; "", TRUE, FILTER(CID!B13842:B14794, REGEXMATCH(CID!D13842:D14794, TEXTJOIN(""|"", TRUE, SPLIT(A13842, "";"")))))"),"#N/A")</f>
        <v>#N/A</v>
      </c>
    </row>
    <row r="13843">
      <c r="A13843" s="12" t="str">
        <f>IFERROR(__xludf.DUMMYFUNCTION("TEXTJOIN("";"", TRUE, FILTER(CID!$B$2:$B$14794, CID!B13843=CID!$D$2:$D$14794))"),"#N/A")</f>
        <v>#N/A</v>
      </c>
      <c r="B13843" s="12" t="str">
        <f>IFERROR(__xludf.DUMMYFUNCTION("TEXTJOIN(""; "", TRUE, FILTER(CID!B13843:B14794, REGEXMATCH(CID!D13843:D14794, TEXTJOIN(""|"", TRUE, SPLIT(A13843, "";"")))))"),"#N/A")</f>
        <v>#N/A</v>
      </c>
    </row>
    <row r="13844">
      <c r="A13844" s="12" t="str">
        <f>IFERROR(__xludf.DUMMYFUNCTION("TEXTJOIN("";"", TRUE, FILTER(CID!$B$2:$B$14794, CID!B13844=CID!$D$2:$D$14794))"),"#N/A")</f>
        <v>#N/A</v>
      </c>
      <c r="B13844" s="12" t="str">
        <f>IFERROR(__xludf.DUMMYFUNCTION("TEXTJOIN(""; "", TRUE, FILTER(CID!B13844:B14794, REGEXMATCH(CID!D13844:D14794, TEXTJOIN(""|"", TRUE, SPLIT(A13844, "";"")))))"),"#N/A")</f>
        <v>#N/A</v>
      </c>
    </row>
    <row r="13845">
      <c r="A13845" s="12" t="str">
        <f>IFERROR(__xludf.DUMMYFUNCTION("TEXTJOIN("";"", TRUE, FILTER(CID!$B$2:$B$14794, CID!B13845=CID!$D$2:$D$14794))"),"#N/A")</f>
        <v>#N/A</v>
      </c>
      <c r="B13845" s="12" t="str">
        <f>IFERROR(__xludf.DUMMYFUNCTION("TEXTJOIN(""; "", TRUE, FILTER(CID!B13845:B14794, REGEXMATCH(CID!D13845:D14794, TEXTJOIN(""|"", TRUE, SPLIT(A13845, "";"")))))"),"#N/A")</f>
        <v>#N/A</v>
      </c>
    </row>
    <row r="13846">
      <c r="A13846" s="12" t="str">
        <f>IFERROR(__xludf.DUMMYFUNCTION("TEXTJOIN("";"", TRUE, FILTER(CID!$B$2:$B$14794, CID!B13846=CID!$D$2:$D$14794))"),"#N/A")</f>
        <v>#N/A</v>
      </c>
      <c r="B13846" s="12" t="str">
        <f>IFERROR(__xludf.DUMMYFUNCTION("TEXTJOIN(""; "", TRUE, FILTER(CID!B13846:B14794, REGEXMATCH(CID!D13846:D14794, TEXTJOIN(""|"", TRUE, SPLIT(A13846, "";"")))))"),"#N/A")</f>
        <v>#N/A</v>
      </c>
    </row>
    <row r="13847">
      <c r="A13847" s="12" t="str">
        <f>IFERROR(__xludf.DUMMYFUNCTION("TEXTJOIN("";"", TRUE, FILTER(CID!$B$2:$B$14794, CID!B13847=CID!$D$2:$D$14794))"),"#N/A")</f>
        <v>#N/A</v>
      </c>
      <c r="B13847" s="12" t="str">
        <f>IFERROR(__xludf.DUMMYFUNCTION("TEXTJOIN(""; "", TRUE, FILTER(CID!B13847:B14794, REGEXMATCH(CID!D13847:D14794, TEXTJOIN(""|"", TRUE, SPLIT(A13847, "";"")))))"),"#N/A")</f>
        <v>#N/A</v>
      </c>
    </row>
    <row r="13848">
      <c r="A13848" s="12" t="str">
        <f>IFERROR(__xludf.DUMMYFUNCTION("TEXTJOIN("";"", TRUE, FILTER(CID!$B$2:$B$14794, CID!B13848=CID!$D$2:$D$14794))"),"#N/A")</f>
        <v>#N/A</v>
      </c>
      <c r="B13848" s="12" t="str">
        <f>IFERROR(__xludf.DUMMYFUNCTION("TEXTJOIN(""; "", TRUE, FILTER(CID!B13848:B14794, REGEXMATCH(CID!D13848:D14794, TEXTJOIN(""|"", TRUE, SPLIT(A13848, "";"")))))"),"#N/A")</f>
        <v>#N/A</v>
      </c>
    </row>
    <row r="13849">
      <c r="A13849" s="12" t="str">
        <f>IFERROR(__xludf.DUMMYFUNCTION("TEXTJOIN("";"", TRUE, FILTER(CID!$B$2:$B$14794, CID!B13849=CID!$D$2:$D$14794))"),"#N/A")</f>
        <v>#N/A</v>
      </c>
      <c r="B13849" s="12" t="str">
        <f>IFERROR(__xludf.DUMMYFUNCTION("TEXTJOIN(""; "", TRUE, FILTER(CID!B13849:B14794, REGEXMATCH(CID!D13849:D14794, TEXTJOIN(""|"", TRUE, SPLIT(A13849, "";"")))))"),"#N/A")</f>
        <v>#N/A</v>
      </c>
    </row>
    <row r="13850">
      <c r="A13850" s="12" t="str">
        <f>IFERROR(__xludf.DUMMYFUNCTION("TEXTJOIN("";"", TRUE, FILTER(CID!$B$2:$B$14794, CID!B13850=CID!$D$2:$D$14794))"),"#N/A")</f>
        <v>#N/A</v>
      </c>
      <c r="B13850" s="12" t="str">
        <f>IFERROR(__xludf.DUMMYFUNCTION("TEXTJOIN(""; "", TRUE, FILTER(CID!B13850:B14794, REGEXMATCH(CID!D13850:D14794, TEXTJOIN(""|"", TRUE, SPLIT(A13850, "";"")))))"),"#N/A")</f>
        <v>#N/A</v>
      </c>
    </row>
    <row r="13851">
      <c r="A13851" s="12" t="str">
        <f>IFERROR(__xludf.DUMMYFUNCTION("TEXTJOIN("";"", TRUE, FILTER(CID!$B$2:$B$14794, CID!B13851=CID!$D$2:$D$14794))"),"#N/A")</f>
        <v>#N/A</v>
      </c>
      <c r="B13851" s="12" t="str">
        <f>IFERROR(__xludf.DUMMYFUNCTION("TEXTJOIN(""; "", TRUE, FILTER(CID!B13851:B14794, REGEXMATCH(CID!D13851:D14794, TEXTJOIN(""|"", TRUE, SPLIT(A13851, "";"")))))"),"#N/A")</f>
        <v>#N/A</v>
      </c>
    </row>
    <row r="13852">
      <c r="A13852" s="12" t="str">
        <f>IFERROR(__xludf.DUMMYFUNCTION("TEXTJOIN("";"", TRUE, FILTER(CID!$B$2:$B$14794, CID!B13852=CID!$D$2:$D$14794))"),"#N/A")</f>
        <v>#N/A</v>
      </c>
      <c r="B13852" s="12" t="str">
        <f>IFERROR(__xludf.DUMMYFUNCTION("TEXTJOIN(""; "", TRUE, FILTER(CID!B13852:B14794, REGEXMATCH(CID!D13852:D14794, TEXTJOIN(""|"", TRUE, SPLIT(A13852, "";"")))))"),"#N/A")</f>
        <v>#N/A</v>
      </c>
    </row>
    <row r="13853">
      <c r="A13853" s="12" t="str">
        <f>IFERROR(__xludf.DUMMYFUNCTION("TEXTJOIN("";"", TRUE, FILTER(CID!$B$2:$B$14794, CID!B13853=CID!$D$2:$D$14794))"),"#N/A")</f>
        <v>#N/A</v>
      </c>
      <c r="B13853" s="12" t="str">
        <f>IFERROR(__xludf.DUMMYFUNCTION("TEXTJOIN(""; "", TRUE, FILTER(CID!B13853:B14794, REGEXMATCH(CID!D13853:D14794, TEXTJOIN(""|"", TRUE, SPLIT(A13853, "";"")))))"),"#N/A")</f>
        <v>#N/A</v>
      </c>
    </row>
    <row r="13854">
      <c r="A13854" s="12" t="str">
        <f>IFERROR(__xludf.DUMMYFUNCTION("TEXTJOIN("";"", TRUE, FILTER(CID!$B$2:$B$14794, CID!B13854=CID!$D$2:$D$14794))"),"#N/A")</f>
        <v>#N/A</v>
      </c>
      <c r="B13854" s="12" t="str">
        <f>IFERROR(__xludf.DUMMYFUNCTION("TEXTJOIN(""; "", TRUE, FILTER(CID!B13854:B14794, REGEXMATCH(CID!D13854:D14794, TEXTJOIN(""|"", TRUE, SPLIT(A13854, "";"")))))"),"#N/A")</f>
        <v>#N/A</v>
      </c>
    </row>
    <row r="13855">
      <c r="A13855" s="12" t="str">
        <f>IFERROR(__xludf.DUMMYFUNCTION("TEXTJOIN("";"", TRUE, FILTER(CID!$B$2:$B$14794, CID!B13855=CID!$D$2:$D$14794))"),"#N/A")</f>
        <v>#N/A</v>
      </c>
      <c r="B13855" s="12" t="str">
        <f>IFERROR(__xludf.DUMMYFUNCTION("TEXTJOIN(""; "", TRUE, FILTER(CID!B13855:B14794, REGEXMATCH(CID!D13855:D14794, TEXTJOIN(""|"", TRUE, SPLIT(A13855, "";"")))))"),"#N/A")</f>
        <v>#N/A</v>
      </c>
    </row>
    <row r="13856">
      <c r="A13856" s="12" t="str">
        <f>IFERROR(__xludf.DUMMYFUNCTION("TEXTJOIN("";"", TRUE, FILTER(CID!$B$2:$B$14794, CID!B13856=CID!$D$2:$D$14794))"),"#N/A")</f>
        <v>#N/A</v>
      </c>
      <c r="B13856" s="12" t="str">
        <f>IFERROR(__xludf.DUMMYFUNCTION("TEXTJOIN(""; "", TRUE, FILTER(CID!B13856:B14794, REGEXMATCH(CID!D13856:D14794, TEXTJOIN(""|"", TRUE, SPLIT(A13856, "";"")))))"),"#N/A")</f>
        <v>#N/A</v>
      </c>
    </row>
    <row r="13857">
      <c r="A13857" s="12" t="str">
        <f>IFERROR(__xludf.DUMMYFUNCTION("TEXTJOIN("";"", TRUE, FILTER(CID!$B$2:$B$14794, CID!B13857=CID!$D$2:$D$14794))"),"#N/A")</f>
        <v>#N/A</v>
      </c>
      <c r="B13857" s="12" t="str">
        <f>IFERROR(__xludf.DUMMYFUNCTION("TEXTJOIN(""; "", TRUE, FILTER(CID!B13857:B14794, REGEXMATCH(CID!D13857:D14794, TEXTJOIN(""|"", TRUE, SPLIT(A13857, "";"")))))"),"#N/A")</f>
        <v>#N/A</v>
      </c>
    </row>
    <row r="13858">
      <c r="A13858" s="12" t="str">
        <f>IFERROR(__xludf.DUMMYFUNCTION("TEXTJOIN("";"", TRUE, FILTER(CID!$B$2:$B$14794, CID!B13858=CID!$D$2:$D$14794))"),"#N/A")</f>
        <v>#N/A</v>
      </c>
      <c r="B13858" s="12" t="str">
        <f>IFERROR(__xludf.DUMMYFUNCTION("TEXTJOIN(""; "", TRUE, FILTER(CID!B13858:B14794, REGEXMATCH(CID!D13858:D14794, TEXTJOIN(""|"", TRUE, SPLIT(A13858, "";"")))))"),"#N/A")</f>
        <v>#N/A</v>
      </c>
    </row>
    <row r="13859">
      <c r="A13859" s="12" t="str">
        <f>IFERROR(__xludf.DUMMYFUNCTION("TEXTJOIN("";"", TRUE, FILTER(CID!$B$2:$B$14794, CID!B13859=CID!$D$2:$D$14794))"),"#N/A")</f>
        <v>#N/A</v>
      </c>
      <c r="B13859" s="12" t="str">
        <f>IFERROR(__xludf.DUMMYFUNCTION("TEXTJOIN(""; "", TRUE, FILTER(CID!B13859:B14794, REGEXMATCH(CID!D13859:D14794, TEXTJOIN(""|"", TRUE, SPLIT(A13859, "";"")))))"),"#N/A")</f>
        <v>#N/A</v>
      </c>
    </row>
    <row r="13860">
      <c r="A13860" s="12" t="str">
        <f>IFERROR(__xludf.DUMMYFUNCTION("TEXTJOIN("";"", TRUE, FILTER(CID!$B$2:$B$14794, CID!B13860=CID!$D$2:$D$14794))"),"#N/A")</f>
        <v>#N/A</v>
      </c>
      <c r="B13860" s="12" t="str">
        <f>IFERROR(__xludf.DUMMYFUNCTION("TEXTJOIN(""; "", TRUE, FILTER(CID!B13860:B14794, REGEXMATCH(CID!D13860:D14794, TEXTJOIN(""|"", TRUE, SPLIT(A13860, "";"")))))"),"#N/A")</f>
        <v>#N/A</v>
      </c>
    </row>
    <row r="13861">
      <c r="A13861" s="12" t="str">
        <f>IFERROR(__xludf.DUMMYFUNCTION("TEXTJOIN("";"", TRUE, FILTER(CID!$B$2:$B$14794, CID!B13861=CID!$D$2:$D$14794))"),"#N/A")</f>
        <v>#N/A</v>
      </c>
      <c r="B13861" s="12" t="str">
        <f>IFERROR(__xludf.DUMMYFUNCTION("TEXTJOIN(""; "", TRUE, FILTER(CID!B13861:B14794, REGEXMATCH(CID!D13861:D14794, TEXTJOIN(""|"", TRUE, SPLIT(A13861, "";"")))))"),"#N/A")</f>
        <v>#N/A</v>
      </c>
    </row>
    <row r="13862">
      <c r="A13862" s="12" t="str">
        <f>IFERROR(__xludf.DUMMYFUNCTION("TEXTJOIN("";"", TRUE, FILTER(CID!$B$2:$B$14794, CID!B13862=CID!$D$2:$D$14794))"),"#N/A")</f>
        <v>#N/A</v>
      </c>
      <c r="B13862" s="12" t="str">
        <f>IFERROR(__xludf.DUMMYFUNCTION("TEXTJOIN(""; "", TRUE, FILTER(CID!B13862:B14794, REGEXMATCH(CID!D13862:D14794, TEXTJOIN(""|"", TRUE, SPLIT(A13862, "";"")))))"),"#N/A")</f>
        <v>#N/A</v>
      </c>
    </row>
    <row r="13863">
      <c r="A13863" s="12" t="str">
        <f>IFERROR(__xludf.DUMMYFUNCTION("TEXTJOIN("";"", TRUE, FILTER(CID!$B$2:$B$14794, CID!B13863=CID!$D$2:$D$14794))"),"#N/A")</f>
        <v>#N/A</v>
      </c>
      <c r="B13863" s="12" t="str">
        <f>IFERROR(__xludf.DUMMYFUNCTION("TEXTJOIN(""; "", TRUE, FILTER(CID!B13863:B14794, REGEXMATCH(CID!D13863:D14794, TEXTJOIN(""|"", TRUE, SPLIT(A13863, "";"")))))"),"#N/A")</f>
        <v>#N/A</v>
      </c>
    </row>
    <row r="13864">
      <c r="A13864" s="12" t="str">
        <f>IFERROR(__xludf.DUMMYFUNCTION("TEXTJOIN("";"", TRUE, FILTER(CID!$B$2:$B$14794, CID!B13864=CID!$D$2:$D$14794))"),"#N/A")</f>
        <v>#N/A</v>
      </c>
      <c r="B13864" s="12" t="str">
        <f>IFERROR(__xludf.DUMMYFUNCTION("TEXTJOIN(""; "", TRUE, FILTER(CID!B13864:B14794, REGEXMATCH(CID!D13864:D14794, TEXTJOIN(""|"", TRUE, SPLIT(A13864, "";"")))))"),"#N/A")</f>
        <v>#N/A</v>
      </c>
    </row>
    <row r="13865">
      <c r="A13865" s="12" t="str">
        <f>IFERROR(__xludf.DUMMYFUNCTION("TEXTJOIN("";"", TRUE, FILTER(CID!$B$2:$B$14794, CID!B13865=CID!$D$2:$D$14794))"),"#N/A")</f>
        <v>#N/A</v>
      </c>
      <c r="B13865" s="12" t="str">
        <f>IFERROR(__xludf.DUMMYFUNCTION("TEXTJOIN(""; "", TRUE, FILTER(CID!B13865:B14794, REGEXMATCH(CID!D13865:D14794, TEXTJOIN(""|"", TRUE, SPLIT(A13865, "";"")))))"),"#N/A")</f>
        <v>#N/A</v>
      </c>
    </row>
    <row r="13866">
      <c r="A13866" s="12" t="str">
        <f>IFERROR(__xludf.DUMMYFUNCTION("TEXTJOIN("";"", TRUE, FILTER(CID!$B$2:$B$14794, CID!B13866=CID!$D$2:$D$14794))"),"#N/A")</f>
        <v>#N/A</v>
      </c>
      <c r="B13866" s="12" t="str">
        <f>IFERROR(__xludf.DUMMYFUNCTION("TEXTJOIN(""; "", TRUE, FILTER(CID!B13866:B14794, REGEXMATCH(CID!D13866:D14794, TEXTJOIN(""|"", TRUE, SPLIT(A13866, "";"")))))"),"#N/A")</f>
        <v>#N/A</v>
      </c>
    </row>
    <row r="13867">
      <c r="A13867" s="12" t="str">
        <f>IFERROR(__xludf.DUMMYFUNCTION("TEXTJOIN("";"", TRUE, FILTER(CID!$B$2:$B$14794, CID!B13867=CID!$D$2:$D$14794))"),"#N/A")</f>
        <v>#N/A</v>
      </c>
      <c r="B13867" s="12" t="str">
        <f>IFERROR(__xludf.DUMMYFUNCTION("TEXTJOIN(""; "", TRUE, FILTER(CID!B13867:B14794, REGEXMATCH(CID!D13867:D14794, TEXTJOIN(""|"", TRUE, SPLIT(A13867, "";"")))))"),"#N/A")</f>
        <v>#N/A</v>
      </c>
    </row>
    <row r="13868">
      <c r="A13868" s="12" t="str">
        <f>IFERROR(__xludf.DUMMYFUNCTION("TEXTJOIN("";"", TRUE, FILTER(CID!$B$2:$B$14794, CID!B13868=CID!$D$2:$D$14794))"),"#N/A")</f>
        <v>#N/A</v>
      </c>
      <c r="B13868" s="12" t="str">
        <f>IFERROR(__xludf.DUMMYFUNCTION("TEXTJOIN(""; "", TRUE, FILTER(CID!B13868:B14794, REGEXMATCH(CID!D13868:D14794, TEXTJOIN(""|"", TRUE, SPLIT(A13868, "";"")))))"),"#N/A")</f>
        <v>#N/A</v>
      </c>
    </row>
    <row r="13869">
      <c r="A13869" s="12" t="str">
        <f>IFERROR(__xludf.DUMMYFUNCTION("TEXTJOIN("";"", TRUE, FILTER(CID!$B$2:$B$14794, CID!B13869=CID!$D$2:$D$14794))"),"#N/A")</f>
        <v>#N/A</v>
      </c>
      <c r="B13869" s="12" t="str">
        <f>IFERROR(__xludf.DUMMYFUNCTION("TEXTJOIN(""; "", TRUE, FILTER(CID!B13869:B14794, REGEXMATCH(CID!D13869:D14794, TEXTJOIN(""|"", TRUE, SPLIT(A13869, "";"")))))"),"#N/A")</f>
        <v>#N/A</v>
      </c>
    </row>
    <row r="13870">
      <c r="A13870" s="12" t="str">
        <f>IFERROR(__xludf.DUMMYFUNCTION("TEXTJOIN("";"", TRUE, FILTER(CID!$B$2:$B$14794, CID!B13870=CID!$D$2:$D$14794))"),"#N/A")</f>
        <v>#N/A</v>
      </c>
      <c r="B13870" s="12" t="str">
        <f>IFERROR(__xludf.DUMMYFUNCTION("TEXTJOIN(""; "", TRUE, FILTER(CID!B13870:B14794, REGEXMATCH(CID!D13870:D14794, TEXTJOIN(""|"", TRUE, SPLIT(A13870, "";"")))))"),"#N/A")</f>
        <v>#N/A</v>
      </c>
    </row>
    <row r="13871">
      <c r="A13871" s="12" t="str">
        <f>IFERROR(__xludf.DUMMYFUNCTION("TEXTJOIN("";"", TRUE, FILTER(CID!$B$2:$B$14794, CID!B13871=CID!$D$2:$D$14794))"),"#N/A")</f>
        <v>#N/A</v>
      </c>
      <c r="B13871" s="12" t="str">
        <f>IFERROR(__xludf.DUMMYFUNCTION("TEXTJOIN(""; "", TRUE, FILTER(CID!B13871:B14794, REGEXMATCH(CID!D13871:D14794, TEXTJOIN(""|"", TRUE, SPLIT(A13871, "";"")))))"),"#N/A")</f>
        <v>#N/A</v>
      </c>
    </row>
    <row r="13872">
      <c r="A13872" s="12" t="str">
        <f>IFERROR(__xludf.DUMMYFUNCTION("TEXTJOIN("";"", TRUE, FILTER(CID!$B$2:$B$14794, CID!B13872=CID!$D$2:$D$14794))"),"#N/A")</f>
        <v>#N/A</v>
      </c>
      <c r="B13872" s="12" t="str">
        <f>IFERROR(__xludf.DUMMYFUNCTION("TEXTJOIN(""; "", TRUE, FILTER(CID!B13872:B14794, REGEXMATCH(CID!D13872:D14794, TEXTJOIN(""|"", TRUE, SPLIT(A13872, "";"")))))"),"#N/A")</f>
        <v>#N/A</v>
      </c>
    </row>
    <row r="13873">
      <c r="A13873" s="12" t="str">
        <f>IFERROR(__xludf.DUMMYFUNCTION("TEXTJOIN("";"", TRUE, FILTER(CID!$B$2:$B$14794, CID!B13873=CID!$D$2:$D$14794))"),"#N/A")</f>
        <v>#N/A</v>
      </c>
      <c r="B13873" s="12" t="str">
        <f>IFERROR(__xludf.DUMMYFUNCTION("TEXTJOIN(""; "", TRUE, FILTER(CID!B13873:B14794, REGEXMATCH(CID!D13873:D14794, TEXTJOIN(""|"", TRUE, SPLIT(A13873, "";"")))))"),"#N/A")</f>
        <v>#N/A</v>
      </c>
    </row>
    <row r="13874">
      <c r="A13874" s="12" t="str">
        <f>IFERROR(__xludf.DUMMYFUNCTION("TEXTJOIN("";"", TRUE, FILTER(CID!$B$2:$B$14794, CID!B13874=CID!$D$2:$D$14794))"),"#N/A")</f>
        <v>#N/A</v>
      </c>
      <c r="B13874" s="12" t="str">
        <f>IFERROR(__xludf.DUMMYFUNCTION("TEXTJOIN(""; "", TRUE, FILTER(CID!B13874:B14794, REGEXMATCH(CID!D13874:D14794, TEXTJOIN(""|"", TRUE, SPLIT(A13874, "";"")))))"),"#N/A")</f>
        <v>#N/A</v>
      </c>
    </row>
    <row r="13875">
      <c r="A13875" s="12" t="str">
        <f>IFERROR(__xludf.DUMMYFUNCTION("TEXTJOIN("";"", TRUE, FILTER(CID!$B$2:$B$14794, CID!B13875=CID!$D$2:$D$14794))"),"#N/A")</f>
        <v>#N/A</v>
      </c>
      <c r="B13875" s="12" t="str">
        <f>IFERROR(__xludf.DUMMYFUNCTION("TEXTJOIN(""; "", TRUE, FILTER(CID!B13875:B14794, REGEXMATCH(CID!D13875:D14794, TEXTJOIN(""|"", TRUE, SPLIT(A13875, "";"")))))"),"#N/A")</f>
        <v>#N/A</v>
      </c>
    </row>
    <row r="13876">
      <c r="A13876" s="12" t="str">
        <f>IFERROR(__xludf.DUMMYFUNCTION("TEXTJOIN("";"", TRUE, FILTER(CID!$B$2:$B$14794, CID!B13876=CID!$D$2:$D$14794))"),"#N/A")</f>
        <v>#N/A</v>
      </c>
      <c r="B13876" s="12" t="str">
        <f>IFERROR(__xludf.DUMMYFUNCTION("TEXTJOIN(""; "", TRUE, FILTER(CID!B13876:B14794, REGEXMATCH(CID!D13876:D14794, TEXTJOIN(""|"", TRUE, SPLIT(A13876, "";"")))))"),"#N/A")</f>
        <v>#N/A</v>
      </c>
    </row>
    <row r="13877">
      <c r="A13877" s="12" t="str">
        <f>IFERROR(__xludf.DUMMYFUNCTION("TEXTJOIN("";"", TRUE, FILTER(CID!$B$2:$B$14794, CID!B13877=CID!$D$2:$D$14794))"),"#N/A")</f>
        <v>#N/A</v>
      </c>
      <c r="B13877" s="12" t="str">
        <f>IFERROR(__xludf.DUMMYFUNCTION("TEXTJOIN(""; "", TRUE, FILTER(CID!B13877:B14794, REGEXMATCH(CID!D13877:D14794, TEXTJOIN(""|"", TRUE, SPLIT(A13877, "";"")))))"),"#N/A")</f>
        <v>#N/A</v>
      </c>
    </row>
    <row r="13878">
      <c r="A13878" s="12" t="str">
        <f>IFERROR(__xludf.DUMMYFUNCTION("TEXTJOIN("";"", TRUE, FILTER(CID!$B$2:$B$14794, CID!B13878=CID!$D$2:$D$14794))"),"#N/A")</f>
        <v>#N/A</v>
      </c>
      <c r="B13878" s="12" t="str">
        <f>IFERROR(__xludf.DUMMYFUNCTION("TEXTJOIN(""; "", TRUE, FILTER(CID!B13878:B14794, REGEXMATCH(CID!D13878:D14794, TEXTJOIN(""|"", TRUE, SPLIT(A13878, "";"")))))"),"#N/A")</f>
        <v>#N/A</v>
      </c>
    </row>
    <row r="13879">
      <c r="A13879" s="12" t="str">
        <f>IFERROR(__xludf.DUMMYFUNCTION("TEXTJOIN("";"", TRUE, FILTER(CID!$B$2:$B$14794, CID!B13879=CID!$D$2:$D$14794))"),"#N/A")</f>
        <v>#N/A</v>
      </c>
      <c r="B13879" s="12" t="str">
        <f>IFERROR(__xludf.DUMMYFUNCTION("TEXTJOIN(""; "", TRUE, FILTER(CID!B13879:B14794, REGEXMATCH(CID!D13879:D14794, TEXTJOIN(""|"", TRUE, SPLIT(A13879, "";"")))))"),"#N/A")</f>
        <v>#N/A</v>
      </c>
    </row>
    <row r="13880">
      <c r="A13880" s="12" t="str">
        <f>IFERROR(__xludf.DUMMYFUNCTION("TEXTJOIN("";"", TRUE, FILTER(CID!$B$2:$B$14794, CID!B13880=CID!$D$2:$D$14794))"),"#N/A")</f>
        <v>#N/A</v>
      </c>
      <c r="B13880" s="12" t="str">
        <f>IFERROR(__xludf.DUMMYFUNCTION("TEXTJOIN(""; "", TRUE, FILTER(CID!B13880:B14794, REGEXMATCH(CID!D13880:D14794, TEXTJOIN(""|"", TRUE, SPLIT(A13880, "";"")))))"),"#N/A")</f>
        <v>#N/A</v>
      </c>
    </row>
    <row r="13881">
      <c r="A13881" s="12" t="str">
        <f>IFERROR(__xludf.DUMMYFUNCTION("TEXTJOIN("";"", TRUE, FILTER(CID!$B$2:$B$14794, CID!B13881=CID!$D$2:$D$14794))"),"#N/A")</f>
        <v>#N/A</v>
      </c>
      <c r="B13881" s="12" t="str">
        <f>IFERROR(__xludf.DUMMYFUNCTION("TEXTJOIN(""; "", TRUE, FILTER(CID!B13881:B14794, REGEXMATCH(CID!D13881:D14794, TEXTJOIN(""|"", TRUE, SPLIT(A13881, "";"")))))"),"#N/A")</f>
        <v>#N/A</v>
      </c>
    </row>
    <row r="13882">
      <c r="A13882" s="12" t="str">
        <f>IFERROR(__xludf.DUMMYFUNCTION("TEXTJOIN("";"", TRUE, FILTER(CID!$B$2:$B$14794, CID!B13882=CID!$D$2:$D$14794))"),"#N/A")</f>
        <v>#N/A</v>
      </c>
      <c r="B13882" s="12" t="str">
        <f>IFERROR(__xludf.DUMMYFUNCTION("TEXTJOIN(""; "", TRUE, FILTER(CID!B13882:B14794, REGEXMATCH(CID!D13882:D14794, TEXTJOIN(""|"", TRUE, SPLIT(A13882, "";"")))))"),"#N/A")</f>
        <v>#N/A</v>
      </c>
    </row>
    <row r="13883">
      <c r="A13883" s="12" t="str">
        <f>IFERROR(__xludf.DUMMYFUNCTION("TEXTJOIN("";"", TRUE, FILTER(CID!$B$2:$B$14794, CID!B13883=CID!$D$2:$D$14794))"),"#N/A")</f>
        <v>#N/A</v>
      </c>
      <c r="B13883" s="12" t="str">
        <f>IFERROR(__xludf.DUMMYFUNCTION("TEXTJOIN(""; "", TRUE, FILTER(CID!B13883:B14794, REGEXMATCH(CID!D13883:D14794, TEXTJOIN(""|"", TRUE, SPLIT(A13883, "";"")))))"),"#N/A")</f>
        <v>#N/A</v>
      </c>
    </row>
    <row r="13884">
      <c r="A13884" s="12" t="str">
        <f>IFERROR(__xludf.DUMMYFUNCTION("TEXTJOIN("";"", TRUE, FILTER(CID!$B$2:$B$14794, CID!B13884=CID!$D$2:$D$14794))"),"#N/A")</f>
        <v>#N/A</v>
      </c>
      <c r="B13884" s="12" t="str">
        <f>IFERROR(__xludf.DUMMYFUNCTION("TEXTJOIN(""; "", TRUE, FILTER(CID!B13884:B14794, REGEXMATCH(CID!D13884:D14794, TEXTJOIN(""|"", TRUE, SPLIT(A13884, "";"")))))"),"#N/A")</f>
        <v>#N/A</v>
      </c>
    </row>
    <row r="13885">
      <c r="A13885" s="12" t="str">
        <f>IFERROR(__xludf.DUMMYFUNCTION("TEXTJOIN("";"", TRUE, FILTER(CID!$B$2:$B$14794, CID!B13885=CID!$D$2:$D$14794))"),"#N/A")</f>
        <v>#N/A</v>
      </c>
      <c r="B13885" s="12" t="str">
        <f>IFERROR(__xludf.DUMMYFUNCTION("TEXTJOIN(""; "", TRUE, FILTER(CID!B13885:B14794, REGEXMATCH(CID!D13885:D14794, TEXTJOIN(""|"", TRUE, SPLIT(A13885, "";"")))))"),"#N/A")</f>
        <v>#N/A</v>
      </c>
    </row>
    <row r="13886">
      <c r="A13886" s="12" t="str">
        <f>IFERROR(__xludf.DUMMYFUNCTION("TEXTJOIN("";"", TRUE, FILTER(CID!$B$2:$B$14794, CID!B13886=CID!$D$2:$D$14794))"),"#N/A")</f>
        <v>#N/A</v>
      </c>
      <c r="B13886" s="12" t="str">
        <f>IFERROR(__xludf.DUMMYFUNCTION("TEXTJOIN(""; "", TRUE, FILTER(CID!B13886:B14794, REGEXMATCH(CID!D13886:D14794, TEXTJOIN(""|"", TRUE, SPLIT(A13886, "";"")))))"),"#N/A")</f>
        <v>#N/A</v>
      </c>
    </row>
    <row r="13887">
      <c r="A13887" s="12" t="str">
        <f>IFERROR(__xludf.DUMMYFUNCTION("TEXTJOIN("";"", TRUE, FILTER(CID!$B$2:$B$14794, CID!B13887=CID!$D$2:$D$14794))"),"#N/A")</f>
        <v>#N/A</v>
      </c>
      <c r="B13887" s="12" t="str">
        <f>IFERROR(__xludf.DUMMYFUNCTION("TEXTJOIN(""; "", TRUE, FILTER(CID!B13887:B14794, REGEXMATCH(CID!D13887:D14794, TEXTJOIN(""|"", TRUE, SPLIT(A13887, "";"")))))"),"#N/A")</f>
        <v>#N/A</v>
      </c>
    </row>
    <row r="13888">
      <c r="A13888" s="12" t="str">
        <f>IFERROR(__xludf.DUMMYFUNCTION("TEXTJOIN("";"", TRUE, FILTER(CID!$B$2:$B$14794, CID!B13888=CID!$D$2:$D$14794))"),"#N/A")</f>
        <v>#N/A</v>
      </c>
      <c r="B13888" s="12" t="str">
        <f>IFERROR(__xludf.DUMMYFUNCTION("TEXTJOIN(""; "", TRUE, FILTER(CID!B13888:B14794, REGEXMATCH(CID!D13888:D14794, TEXTJOIN(""|"", TRUE, SPLIT(A13888, "";"")))))"),"#N/A")</f>
        <v>#N/A</v>
      </c>
    </row>
    <row r="13889">
      <c r="A13889" s="12" t="str">
        <f>IFERROR(__xludf.DUMMYFUNCTION("TEXTJOIN("";"", TRUE, FILTER(CID!$B$2:$B$14794, CID!B13889=CID!$D$2:$D$14794))"),"#N/A")</f>
        <v>#N/A</v>
      </c>
      <c r="B13889" s="12" t="str">
        <f>IFERROR(__xludf.DUMMYFUNCTION("TEXTJOIN(""; "", TRUE, FILTER(CID!B13889:B14794, REGEXMATCH(CID!D13889:D14794, TEXTJOIN(""|"", TRUE, SPLIT(A13889, "";"")))))"),"#N/A")</f>
        <v>#N/A</v>
      </c>
    </row>
    <row r="13890">
      <c r="A13890" s="12" t="str">
        <f>IFERROR(__xludf.DUMMYFUNCTION("TEXTJOIN("";"", TRUE, FILTER(CID!$B$2:$B$14794, CID!B13890=CID!$D$2:$D$14794))"),"#N/A")</f>
        <v>#N/A</v>
      </c>
      <c r="B13890" s="12" t="str">
        <f>IFERROR(__xludf.DUMMYFUNCTION("TEXTJOIN(""; "", TRUE, FILTER(CID!B13890:B14794, REGEXMATCH(CID!D13890:D14794, TEXTJOIN(""|"", TRUE, SPLIT(A13890, "";"")))))"),"#N/A")</f>
        <v>#N/A</v>
      </c>
    </row>
    <row r="13891">
      <c r="A13891" s="12" t="str">
        <f>IFERROR(__xludf.DUMMYFUNCTION("TEXTJOIN("";"", TRUE, FILTER(CID!$B$2:$B$14794, CID!B13891=CID!$D$2:$D$14794))"),"#N/A")</f>
        <v>#N/A</v>
      </c>
      <c r="B13891" s="12" t="str">
        <f>IFERROR(__xludf.DUMMYFUNCTION("TEXTJOIN(""; "", TRUE, FILTER(CID!B13891:B14794, REGEXMATCH(CID!D13891:D14794, TEXTJOIN(""|"", TRUE, SPLIT(A13891, "";"")))))"),"#N/A")</f>
        <v>#N/A</v>
      </c>
    </row>
    <row r="13892">
      <c r="A13892" s="12" t="str">
        <f>IFERROR(__xludf.DUMMYFUNCTION("TEXTJOIN("";"", TRUE, FILTER(CID!$B$2:$B$14794, CID!B13892=CID!$D$2:$D$14794))"),"#N/A")</f>
        <v>#N/A</v>
      </c>
      <c r="B13892" s="12" t="str">
        <f>IFERROR(__xludf.DUMMYFUNCTION("TEXTJOIN(""; "", TRUE, FILTER(CID!B13892:B14794, REGEXMATCH(CID!D13892:D14794, TEXTJOIN(""|"", TRUE, SPLIT(A13892, "";"")))))"),"#N/A")</f>
        <v>#N/A</v>
      </c>
    </row>
    <row r="13893">
      <c r="A13893" s="12" t="str">
        <f>IFERROR(__xludf.DUMMYFUNCTION("TEXTJOIN("";"", TRUE, FILTER(CID!$B$2:$B$14794, CID!B13893=CID!$D$2:$D$14794))"),"#N/A")</f>
        <v>#N/A</v>
      </c>
      <c r="B13893" s="12" t="str">
        <f>IFERROR(__xludf.DUMMYFUNCTION("TEXTJOIN(""; "", TRUE, FILTER(CID!B13893:B14794, REGEXMATCH(CID!D13893:D14794, TEXTJOIN(""|"", TRUE, SPLIT(A13893, "";"")))))"),"#N/A")</f>
        <v>#N/A</v>
      </c>
    </row>
    <row r="13894">
      <c r="A13894" s="12" t="str">
        <f>IFERROR(__xludf.DUMMYFUNCTION("TEXTJOIN("";"", TRUE, FILTER(CID!$B$2:$B$14794, CID!B13894=CID!$D$2:$D$14794))"),"#N/A")</f>
        <v>#N/A</v>
      </c>
      <c r="B13894" s="12" t="str">
        <f>IFERROR(__xludf.DUMMYFUNCTION("TEXTJOIN(""; "", TRUE, FILTER(CID!B13894:B14794, REGEXMATCH(CID!D13894:D14794, TEXTJOIN(""|"", TRUE, SPLIT(A13894, "";"")))))"),"#N/A")</f>
        <v>#N/A</v>
      </c>
    </row>
    <row r="13895">
      <c r="A13895" s="12" t="str">
        <f>IFERROR(__xludf.DUMMYFUNCTION("TEXTJOIN("";"", TRUE, FILTER(CID!$B$2:$B$14794, CID!B13895=CID!$D$2:$D$14794))"),"#N/A")</f>
        <v>#N/A</v>
      </c>
      <c r="B13895" s="12" t="str">
        <f>IFERROR(__xludf.DUMMYFUNCTION("TEXTJOIN(""; "", TRUE, FILTER(CID!B13895:B14794, REGEXMATCH(CID!D13895:D14794, TEXTJOIN(""|"", TRUE, SPLIT(A13895, "";"")))))"),"#N/A")</f>
        <v>#N/A</v>
      </c>
    </row>
    <row r="13896">
      <c r="A13896" s="12" t="str">
        <f>IFERROR(__xludf.DUMMYFUNCTION("TEXTJOIN("";"", TRUE, FILTER(CID!$B$2:$B$14794, CID!B13896=CID!$D$2:$D$14794))"),"#N/A")</f>
        <v>#N/A</v>
      </c>
      <c r="B13896" s="12" t="str">
        <f>IFERROR(__xludf.DUMMYFUNCTION("TEXTJOIN(""; "", TRUE, FILTER(CID!B13896:B14794, REGEXMATCH(CID!D13896:D14794, TEXTJOIN(""|"", TRUE, SPLIT(A13896, "";"")))))"),"#N/A")</f>
        <v>#N/A</v>
      </c>
    </row>
    <row r="13897">
      <c r="A13897" s="12" t="str">
        <f>IFERROR(__xludf.DUMMYFUNCTION("TEXTJOIN("";"", TRUE, FILTER(CID!$B$2:$B$14794, CID!B13897=CID!$D$2:$D$14794))"),"#N/A")</f>
        <v>#N/A</v>
      </c>
      <c r="B13897" s="12" t="str">
        <f>IFERROR(__xludf.DUMMYFUNCTION("TEXTJOIN(""; "", TRUE, FILTER(CID!B13897:B14794, REGEXMATCH(CID!D13897:D14794, TEXTJOIN(""|"", TRUE, SPLIT(A13897, "";"")))))"),"#N/A")</f>
        <v>#N/A</v>
      </c>
    </row>
    <row r="13898">
      <c r="A13898" s="12" t="str">
        <f>IFERROR(__xludf.DUMMYFUNCTION("TEXTJOIN("";"", TRUE, FILTER(CID!$B$2:$B$14794, CID!B13898=CID!$D$2:$D$14794))"),"#N/A")</f>
        <v>#N/A</v>
      </c>
      <c r="B13898" s="12" t="str">
        <f>IFERROR(__xludf.DUMMYFUNCTION("TEXTJOIN(""; "", TRUE, FILTER(CID!B13898:B14794, REGEXMATCH(CID!D13898:D14794, TEXTJOIN(""|"", TRUE, SPLIT(A13898, "";"")))))"),"#N/A")</f>
        <v>#N/A</v>
      </c>
    </row>
    <row r="13899">
      <c r="A13899" s="12" t="str">
        <f>IFERROR(__xludf.DUMMYFUNCTION("TEXTJOIN("";"", TRUE, FILTER(CID!$B$2:$B$14794, CID!B13899=CID!$D$2:$D$14794))"),"#N/A")</f>
        <v>#N/A</v>
      </c>
      <c r="B13899" s="12" t="str">
        <f>IFERROR(__xludf.DUMMYFUNCTION("TEXTJOIN(""; "", TRUE, FILTER(CID!B13899:B14794, REGEXMATCH(CID!D13899:D14794, TEXTJOIN(""|"", TRUE, SPLIT(A13899, "";"")))))"),"#N/A")</f>
        <v>#N/A</v>
      </c>
    </row>
    <row r="13900">
      <c r="A13900" s="12" t="str">
        <f>IFERROR(__xludf.DUMMYFUNCTION("TEXTJOIN("";"", TRUE, FILTER(CID!$B$2:$B$14794, CID!B13900=CID!$D$2:$D$14794))"),"#N/A")</f>
        <v>#N/A</v>
      </c>
      <c r="B13900" s="12" t="str">
        <f>IFERROR(__xludf.DUMMYFUNCTION("TEXTJOIN(""; "", TRUE, FILTER(CID!B13900:B14794, REGEXMATCH(CID!D13900:D14794, TEXTJOIN(""|"", TRUE, SPLIT(A13900, "";"")))))"),"#N/A")</f>
        <v>#N/A</v>
      </c>
    </row>
    <row r="13901">
      <c r="A13901" s="12" t="str">
        <f>IFERROR(__xludf.DUMMYFUNCTION("TEXTJOIN("";"", TRUE, FILTER(CID!$B$2:$B$14794, CID!B13901=CID!$D$2:$D$14794))"),"#N/A")</f>
        <v>#N/A</v>
      </c>
      <c r="B13901" s="12" t="str">
        <f>IFERROR(__xludf.DUMMYFUNCTION("TEXTJOIN(""; "", TRUE, FILTER(CID!B13901:B14794, REGEXMATCH(CID!D13901:D14794, TEXTJOIN(""|"", TRUE, SPLIT(A13901, "";"")))))"),"#N/A")</f>
        <v>#N/A</v>
      </c>
    </row>
    <row r="13902">
      <c r="A13902" s="12" t="str">
        <f>IFERROR(__xludf.DUMMYFUNCTION("TEXTJOIN("";"", TRUE, FILTER(CID!$B$2:$B$14794, CID!B13902=CID!$D$2:$D$14794))"),"#N/A")</f>
        <v>#N/A</v>
      </c>
      <c r="B13902" s="12" t="str">
        <f>IFERROR(__xludf.DUMMYFUNCTION("TEXTJOIN(""; "", TRUE, FILTER(CID!B13902:B14794, REGEXMATCH(CID!D13902:D14794, TEXTJOIN(""|"", TRUE, SPLIT(A13902, "";"")))))"),"#N/A")</f>
        <v>#N/A</v>
      </c>
    </row>
    <row r="13903">
      <c r="A13903" s="12" t="str">
        <f>IFERROR(__xludf.DUMMYFUNCTION("TEXTJOIN("";"", TRUE, FILTER(CID!$B$2:$B$14794, CID!B13903=CID!$D$2:$D$14794))"),"#N/A")</f>
        <v>#N/A</v>
      </c>
      <c r="B13903" s="12" t="str">
        <f>IFERROR(__xludf.DUMMYFUNCTION("TEXTJOIN(""; "", TRUE, FILTER(CID!B13903:B14794, REGEXMATCH(CID!D13903:D14794, TEXTJOIN(""|"", TRUE, SPLIT(A13903, "";"")))))"),"#N/A")</f>
        <v>#N/A</v>
      </c>
    </row>
    <row r="13904">
      <c r="A13904" s="12" t="str">
        <f>IFERROR(__xludf.DUMMYFUNCTION("TEXTJOIN("";"", TRUE, FILTER(CID!$B$2:$B$14794, CID!B13904=CID!$D$2:$D$14794))"),"#N/A")</f>
        <v>#N/A</v>
      </c>
      <c r="B13904" s="12" t="str">
        <f>IFERROR(__xludf.DUMMYFUNCTION("TEXTJOIN(""; "", TRUE, FILTER(CID!B13904:B14794, REGEXMATCH(CID!D13904:D14794, TEXTJOIN(""|"", TRUE, SPLIT(A13904, "";"")))))"),"#N/A")</f>
        <v>#N/A</v>
      </c>
    </row>
    <row r="13905">
      <c r="A13905" s="12" t="str">
        <f>IFERROR(__xludf.DUMMYFUNCTION("TEXTJOIN("";"", TRUE, FILTER(CID!$B$2:$B$14794, CID!B13905=CID!$D$2:$D$14794))"),"#N/A")</f>
        <v>#N/A</v>
      </c>
      <c r="B13905" s="12" t="str">
        <f>IFERROR(__xludf.DUMMYFUNCTION("TEXTJOIN(""; "", TRUE, FILTER(CID!B13905:B14794, REGEXMATCH(CID!D13905:D14794, TEXTJOIN(""|"", TRUE, SPLIT(A13905, "";"")))))"),"#N/A")</f>
        <v>#N/A</v>
      </c>
    </row>
    <row r="13906">
      <c r="A13906" s="12" t="str">
        <f>IFERROR(__xludf.DUMMYFUNCTION("TEXTJOIN("";"", TRUE, FILTER(CID!$B$2:$B$14794, CID!B13906=CID!$D$2:$D$14794))"),"#N/A")</f>
        <v>#N/A</v>
      </c>
      <c r="B13906" s="12" t="str">
        <f>IFERROR(__xludf.DUMMYFUNCTION("TEXTJOIN(""; "", TRUE, FILTER(CID!B13906:B14794, REGEXMATCH(CID!D13906:D14794, TEXTJOIN(""|"", TRUE, SPLIT(A13906, "";"")))))"),"#N/A")</f>
        <v>#N/A</v>
      </c>
    </row>
    <row r="13907">
      <c r="A13907" s="12" t="str">
        <f>IFERROR(__xludf.DUMMYFUNCTION("TEXTJOIN("";"", TRUE, FILTER(CID!$B$2:$B$14794, CID!B13907=CID!$D$2:$D$14794))"),"#N/A")</f>
        <v>#N/A</v>
      </c>
      <c r="B13907" s="12" t="str">
        <f>IFERROR(__xludf.DUMMYFUNCTION("TEXTJOIN(""; "", TRUE, FILTER(CID!B13907:B14794, REGEXMATCH(CID!D13907:D14794, TEXTJOIN(""|"", TRUE, SPLIT(A13907, "";"")))))"),"#N/A")</f>
        <v>#N/A</v>
      </c>
    </row>
    <row r="13908">
      <c r="A13908" s="12" t="str">
        <f>IFERROR(__xludf.DUMMYFUNCTION("TEXTJOIN("";"", TRUE, FILTER(CID!$B$2:$B$14794, CID!B13908=CID!$D$2:$D$14794))"),"#N/A")</f>
        <v>#N/A</v>
      </c>
      <c r="B13908" s="12" t="str">
        <f>IFERROR(__xludf.DUMMYFUNCTION("TEXTJOIN(""; "", TRUE, FILTER(CID!B13908:B14794, REGEXMATCH(CID!D13908:D14794, TEXTJOIN(""|"", TRUE, SPLIT(A13908, "";"")))))"),"#N/A")</f>
        <v>#N/A</v>
      </c>
    </row>
    <row r="13909">
      <c r="A13909" s="12" t="str">
        <f>IFERROR(__xludf.DUMMYFUNCTION("TEXTJOIN("";"", TRUE, FILTER(CID!$B$2:$B$14794, CID!B13909=CID!$D$2:$D$14794))"),"#N/A")</f>
        <v>#N/A</v>
      </c>
      <c r="B13909" s="12" t="str">
        <f>IFERROR(__xludf.DUMMYFUNCTION("TEXTJOIN(""; "", TRUE, FILTER(CID!B13909:B14794, REGEXMATCH(CID!D13909:D14794, TEXTJOIN(""|"", TRUE, SPLIT(A13909, "";"")))))"),"#N/A")</f>
        <v>#N/A</v>
      </c>
    </row>
    <row r="13910">
      <c r="A13910" s="12" t="str">
        <f>IFERROR(__xludf.DUMMYFUNCTION("TEXTJOIN("";"", TRUE, FILTER(CID!$B$2:$B$14794, CID!B13910=CID!$D$2:$D$14794))"),"#N/A")</f>
        <v>#N/A</v>
      </c>
      <c r="B13910" s="12" t="str">
        <f>IFERROR(__xludf.DUMMYFUNCTION("TEXTJOIN(""; "", TRUE, FILTER(CID!B13910:B14794, REGEXMATCH(CID!D13910:D14794, TEXTJOIN(""|"", TRUE, SPLIT(A13910, "";"")))))"),"#N/A")</f>
        <v>#N/A</v>
      </c>
    </row>
    <row r="13911">
      <c r="A13911" s="12" t="str">
        <f>IFERROR(__xludf.DUMMYFUNCTION("TEXTJOIN("";"", TRUE, FILTER(CID!$B$2:$B$14794, CID!B13911=CID!$D$2:$D$14794))"),"#N/A")</f>
        <v>#N/A</v>
      </c>
      <c r="B13911" s="12" t="str">
        <f>IFERROR(__xludf.DUMMYFUNCTION("TEXTJOIN(""; "", TRUE, FILTER(CID!B13911:B14794, REGEXMATCH(CID!D13911:D14794, TEXTJOIN(""|"", TRUE, SPLIT(A13911, "";"")))))"),"#N/A")</f>
        <v>#N/A</v>
      </c>
    </row>
    <row r="13912">
      <c r="A13912" s="12" t="str">
        <f>IFERROR(__xludf.DUMMYFUNCTION("TEXTJOIN("";"", TRUE, FILTER(CID!$B$2:$B$14794, CID!B13912=CID!$D$2:$D$14794))"),"#N/A")</f>
        <v>#N/A</v>
      </c>
      <c r="B13912" s="12" t="str">
        <f>IFERROR(__xludf.DUMMYFUNCTION("TEXTJOIN(""; "", TRUE, FILTER(CID!B13912:B14794, REGEXMATCH(CID!D13912:D14794, TEXTJOIN(""|"", TRUE, SPLIT(A13912, "";"")))))"),"#N/A")</f>
        <v>#N/A</v>
      </c>
    </row>
    <row r="13913">
      <c r="A13913" s="12" t="str">
        <f>IFERROR(__xludf.DUMMYFUNCTION("TEXTJOIN("";"", TRUE, FILTER(CID!$B$2:$B$14794, CID!B13913=CID!$D$2:$D$14794))"),"#N/A")</f>
        <v>#N/A</v>
      </c>
      <c r="B13913" s="12" t="str">
        <f>IFERROR(__xludf.DUMMYFUNCTION("TEXTJOIN(""; "", TRUE, FILTER(CID!B13913:B14794, REGEXMATCH(CID!D13913:D14794, TEXTJOIN(""|"", TRUE, SPLIT(A13913, "";"")))))"),"#N/A")</f>
        <v>#N/A</v>
      </c>
    </row>
    <row r="13914">
      <c r="A13914" s="12" t="str">
        <f>IFERROR(__xludf.DUMMYFUNCTION("TEXTJOIN("";"", TRUE, FILTER(CID!$B$2:$B$14794, CID!B13914=CID!$D$2:$D$14794))"),"#N/A")</f>
        <v>#N/A</v>
      </c>
      <c r="B13914" s="12" t="str">
        <f>IFERROR(__xludf.DUMMYFUNCTION("TEXTJOIN(""; "", TRUE, FILTER(CID!B13914:B14794, REGEXMATCH(CID!D13914:D14794, TEXTJOIN(""|"", TRUE, SPLIT(A13914, "";"")))))"),"#N/A")</f>
        <v>#N/A</v>
      </c>
    </row>
    <row r="13915">
      <c r="A13915" s="12" t="str">
        <f>IFERROR(__xludf.DUMMYFUNCTION("TEXTJOIN("";"", TRUE, FILTER(CID!$B$2:$B$14794, CID!B13915=CID!$D$2:$D$14794))"),"#N/A")</f>
        <v>#N/A</v>
      </c>
      <c r="B13915" s="12" t="str">
        <f>IFERROR(__xludf.DUMMYFUNCTION("TEXTJOIN(""; "", TRUE, FILTER(CID!B13915:B14794, REGEXMATCH(CID!D13915:D14794, TEXTJOIN(""|"", TRUE, SPLIT(A13915, "";"")))))"),"#N/A")</f>
        <v>#N/A</v>
      </c>
    </row>
    <row r="13916">
      <c r="A13916" s="12" t="str">
        <f>IFERROR(__xludf.DUMMYFUNCTION("TEXTJOIN("";"", TRUE, FILTER(CID!$B$2:$B$14794, CID!B13916=CID!$D$2:$D$14794))"),"#N/A")</f>
        <v>#N/A</v>
      </c>
      <c r="B13916" s="12" t="str">
        <f>IFERROR(__xludf.DUMMYFUNCTION("TEXTJOIN(""; "", TRUE, FILTER(CID!B13916:B14794, REGEXMATCH(CID!D13916:D14794, TEXTJOIN(""|"", TRUE, SPLIT(A13916, "";"")))))"),"#N/A")</f>
        <v>#N/A</v>
      </c>
    </row>
    <row r="13917">
      <c r="A13917" s="12" t="str">
        <f>IFERROR(__xludf.DUMMYFUNCTION("TEXTJOIN("";"", TRUE, FILTER(CID!$B$2:$B$14794, CID!B13917=CID!$D$2:$D$14794))"),"#N/A")</f>
        <v>#N/A</v>
      </c>
      <c r="B13917" s="12" t="str">
        <f>IFERROR(__xludf.DUMMYFUNCTION("TEXTJOIN(""; "", TRUE, FILTER(CID!B13917:B14794, REGEXMATCH(CID!D13917:D14794, TEXTJOIN(""|"", TRUE, SPLIT(A13917, "";"")))))"),"#N/A")</f>
        <v>#N/A</v>
      </c>
    </row>
    <row r="13918">
      <c r="A13918" s="12" t="str">
        <f>IFERROR(__xludf.DUMMYFUNCTION("TEXTJOIN("";"", TRUE, FILTER(CID!$B$2:$B$14794, CID!B13918=CID!$D$2:$D$14794))"),"#N/A")</f>
        <v>#N/A</v>
      </c>
      <c r="B13918" s="12" t="str">
        <f>IFERROR(__xludf.DUMMYFUNCTION("TEXTJOIN(""; "", TRUE, FILTER(CID!B13918:B14794, REGEXMATCH(CID!D13918:D14794, TEXTJOIN(""|"", TRUE, SPLIT(A13918, "";"")))))"),"#N/A")</f>
        <v>#N/A</v>
      </c>
    </row>
    <row r="13919">
      <c r="A13919" s="12" t="str">
        <f>IFERROR(__xludf.DUMMYFUNCTION("TEXTJOIN("";"", TRUE, FILTER(CID!$B$2:$B$14794, CID!B13919=CID!$D$2:$D$14794))"),"#N/A")</f>
        <v>#N/A</v>
      </c>
      <c r="B13919" s="12" t="str">
        <f>IFERROR(__xludf.DUMMYFUNCTION("TEXTJOIN(""; "", TRUE, FILTER(CID!B13919:B14794, REGEXMATCH(CID!D13919:D14794, TEXTJOIN(""|"", TRUE, SPLIT(A13919, "";"")))))"),"#N/A")</f>
        <v>#N/A</v>
      </c>
    </row>
    <row r="13920">
      <c r="A13920" s="12" t="str">
        <f>IFERROR(__xludf.DUMMYFUNCTION("TEXTJOIN("";"", TRUE, FILTER(CID!$B$2:$B$14794, CID!B13920=CID!$D$2:$D$14794))"),"#N/A")</f>
        <v>#N/A</v>
      </c>
      <c r="B13920" s="12" t="str">
        <f>IFERROR(__xludf.DUMMYFUNCTION("TEXTJOIN(""; "", TRUE, FILTER(CID!B13920:B14794, REGEXMATCH(CID!D13920:D14794, TEXTJOIN(""|"", TRUE, SPLIT(A13920, "";"")))))"),"#N/A")</f>
        <v>#N/A</v>
      </c>
    </row>
    <row r="13921">
      <c r="A13921" s="12" t="str">
        <f>IFERROR(__xludf.DUMMYFUNCTION("TEXTJOIN("";"", TRUE, FILTER(CID!$B$2:$B$14794, CID!B13921=CID!$D$2:$D$14794))"),"#N/A")</f>
        <v>#N/A</v>
      </c>
      <c r="B13921" s="12" t="str">
        <f>IFERROR(__xludf.DUMMYFUNCTION("TEXTJOIN(""; "", TRUE, FILTER(CID!B13921:B14794, REGEXMATCH(CID!D13921:D14794, TEXTJOIN(""|"", TRUE, SPLIT(A13921, "";"")))))"),"#N/A")</f>
        <v>#N/A</v>
      </c>
    </row>
    <row r="13922">
      <c r="A13922" s="12" t="str">
        <f>IFERROR(__xludf.DUMMYFUNCTION("TEXTJOIN("";"", TRUE, FILTER(CID!$B$2:$B$14794, CID!B13922=CID!$D$2:$D$14794))"),"#N/A")</f>
        <v>#N/A</v>
      </c>
      <c r="B13922" s="12" t="str">
        <f>IFERROR(__xludf.DUMMYFUNCTION("TEXTJOIN(""; "", TRUE, FILTER(CID!B13922:B14794, REGEXMATCH(CID!D13922:D14794, TEXTJOIN(""|"", TRUE, SPLIT(A13922, "";"")))))"),"#N/A")</f>
        <v>#N/A</v>
      </c>
    </row>
    <row r="13923">
      <c r="A13923" s="12" t="str">
        <f>IFERROR(__xludf.DUMMYFUNCTION("TEXTJOIN("";"", TRUE, FILTER(CID!$B$2:$B$14794, CID!B13923=CID!$D$2:$D$14794))"),"#N/A")</f>
        <v>#N/A</v>
      </c>
      <c r="B13923" s="12" t="str">
        <f>IFERROR(__xludf.DUMMYFUNCTION("TEXTJOIN(""; "", TRUE, FILTER(CID!B13923:B14794, REGEXMATCH(CID!D13923:D14794, TEXTJOIN(""|"", TRUE, SPLIT(A13923, "";"")))))"),"#N/A")</f>
        <v>#N/A</v>
      </c>
    </row>
    <row r="13924">
      <c r="A13924" s="12" t="str">
        <f>IFERROR(__xludf.DUMMYFUNCTION("TEXTJOIN("";"", TRUE, FILTER(CID!$B$2:$B$14794, CID!B13924=CID!$D$2:$D$14794))"),"#N/A")</f>
        <v>#N/A</v>
      </c>
      <c r="B13924" s="12" t="str">
        <f>IFERROR(__xludf.DUMMYFUNCTION("TEXTJOIN(""; "", TRUE, FILTER(CID!B13924:B14794, REGEXMATCH(CID!D13924:D14794, TEXTJOIN(""|"", TRUE, SPLIT(A13924, "";"")))))"),"#N/A")</f>
        <v>#N/A</v>
      </c>
    </row>
    <row r="13925">
      <c r="A13925" s="12" t="str">
        <f>IFERROR(__xludf.DUMMYFUNCTION("TEXTJOIN("";"", TRUE, FILTER(CID!$B$2:$B$14794, CID!B13925=CID!$D$2:$D$14794))"),"#N/A")</f>
        <v>#N/A</v>
      </c>
      <c r="B13925" s="12" t="str">
        <f>IFERROR(__xludf.DUMMYFUNCTION("TEXTJOIN(""; "", TRUE, FILTER(CID!B13925:B14794, REGEXMATCH(CID!D13925:D14794, TEXTJOIN(""|"", TRUE, SPLIT(A13925, "";"")))))"),"#N/A")</f>
        <v>#N/A</v>
      </c>
    </row>
    <row r="13926">
      <c r="A13926" s="12" t="str">
        <f>IFERROR(__xludf.DUMMYFUNCTION("TEXTJOIN("";"", TRUE, FILTER(CID!$B$2:$B$14794, CID!B13926=CID!$D$2:$D$14794))"),"#N/A")</f>
        <v>#N/A</v>
      </c>
      <c r="B13926" s="12" t="str">
        <f>IFERROR(__xludf.DUMMYFUNCTION("TEXTJOIN(""; "", TRUE, FILTER(CID!B13926:B14794, REGEXMATCH(CID!D13926:D14794, TEXTJOIN(""|"", TRUE, SPLIT(A13926, "";"")))))"),"#N/A")</f>
        <v>#N/A</v>
      </c>
    </row>
    <row r="13927">
      <c r="A13927" s="12" t="str">
        <f>IFERROR(__xludf.DUMMYFUNCTION("TEXTJOIN("";"", TRUE, FILTER(CID!$B$2:$B$14794, CID!B13927=CID!$D$2:$D$14794))"),"#N/A")</f>
        <v>#N/A</v>
      </c>
      <c r="B13927" s="12" t="str">
        <f>IFERROR(__xludf.DUMMYFUNCTION("TEXTJOIN(""; "", TRUE, FILTER(CID!B13927:B14794, REGEXMATCH(CID!D13927:D14794, TEXTJOIN(""|"", TRUE, SPLIT(A13927, "";"")))))"),"#N/A")</f>
        <v>#N/A</v>
      </c>
    </row>
    <row r="13928">
      <c r="A13928" s="12" t="str">
        <f>IFERROR(__xludf.DUMMYFUNCTION("TEXTJOIN("";"", TRUE, FILTER(CID!$B$2:$B$14794, CID!B13928=CID!$D$2:$D$14794))"),"#N/A")</f>
        <v>#N/A</v>
      </c>
      <c r="B13928" s="12" t="str">
        <f>IFERROR(__xludf.DUMMYFUNCTION("TEXTJOIN(""; "", TRUE, FILTER(CID!B13928:B14794, REGEXMATCH(CID!D13928:D14794, TEXTJOIN(""|"", TRUE, SPLIT(A13928, "";"")))))"),"#N/A")</f>
        <v>#N/A</v>
      </c>
    </row>
    <row r="13929">
      <c r="A13929" s="12" t="str">
        <f>IFERROR(__xludf.DUMMYFUNCTION("TEXTJOIN("";"", TRUE, FILTER(CID!$B$2:$B$14794, CID!B13929=CID!$D$2:$D$14794))"),"#N/A")</f>
        <v>#N/A</v>
      </c>
      <c r="B13929" s="12" t="str">
        <f>IFERROR(__xludf.DUMMYFUNCTION("TEXTJOIN(""; "", TRUE, FILTER(CID!B13929:B14794, REGEXMATCH(CID!D13929:D14794, TEXTJOIN(""|"", TRUE, SPLIT(A13929, "";"")))))"),"#N/A")</f>
        <v>#N/A</v>
      </c>
    </row>
    <row r="13930">
      <c r="A13930" s="12" t="str">
        <f>IFERROR(__xludf.DUMMYFUNCTION("TEXTJOIN("";"", TRUE, FILTER(CID!$B$2:$B$14794, CID!B13930=CID!$D$2:$D$14794))"),"#N/A")</f>
        <v>#N/A</v>
      </c>
      <c r="B13930" s="12" t="str">
        <f>IFERROR(__xludf.DUMMYFUNCTION("TEXTJOIN(""; "", TRUE, FILTER(CID!B13930:B14794, REGEXMATCH(CID!D13930:D14794, TEXTJOIN(""|"", TRUE, SPLIT(A13930, "";"")))))"),"#N/A")</f>
        <v>#N/A</v>
      </c>
    </row>
    <row r="13931">
      <c r="A13931" s="12" t="str">
        <f>IFERROR(__xludf.DUMMYFUNCTION("TEXTJOIN("";"", TRUE, FILTER(CID!$B$2:$B$14794, CID!B13931=CID!$D$2:$D$14794))"),"#N/A")</f>
        <v>#N/A</v>
      </c>
      <c r="B13931" s="12" t="str">
        <f>IFERROR(__xludf.DUMMYFUNCTION("TEXTJOIN(""; "", TRUE, FILTER(CID!B13931:B14794, REGEXMATCH(CID!D13931:D14794, TEXTJOIN(""|"", TRUE, SPLIT(A13931, "";"")))))"),"#N/A")</f>
        <v>#N/A</v>
      </c>
    </row>
    <row r="13932">
      <c r="A13932" s="12" t="str">
        <f>IFERROR(__xludf.DUMMYFUNCTION("TEXTJOIN("";"", TRUE, FILTER(CID!$B$2:$B$14794, CID!B13932=CID!$D$2:$D$14794))"),"#N/A")</f>
        <v>#N/A</v>
      </c>
      <c r="B13932" s="12" t="str">
        <f>IFERROR(__xludf.DUMMYFUNCTION("TEXTJOIN(""; "", TRUE, FILTER(CID!B13932:B14794, REGEXMATCH(CID!D13932:D14794, TEXTJOIN(""|"", TRUE, SPLIT(A13932, "";"")))))"),"#N/A")</f>
        <v>#N/A</v>
      </c>
    </row>
    <row r="13933">
      <c r="A13933" s="12" t="str">
        <f>IFERROR(__xludf.DUMMYFUNCTION("TEXTJOIN("";"", TRUE, FILTER(CID!$B$2:$B$14794, CID!B13933=CID!$D$2:$D$14794))"),"#N/A")</f>
        <v>#N/A</v>
      </c>
      <c r="B13933" s="12" t="str">
        <f>IFERROR(__xludf.DUMMYFUNCTION("TEXTJOIN(""; "", TRUE, FILTER(CID!B13933:B14794, REGEXMATCH(CID!D13933:D14794, TEXTJOIN(""|"", TRUE, SPLIT(A13933, "";"")))))"),"#N/A")</f>
        <v>#N/A</v>
      </c>
    </row>
    <row r="13934">
      <c r="A13934" s="12" t="str">
        <f>IFERROR(__xludf.DUMMYFUNCTION("TEXTJOIN("";"", TRUE, FILTER(CID!$B$2:$B$14794, CID!B13934=CID!$D$2:$D$14794))"),"#N/A")</f>
        <v>#N/A</v>
      </c>
      <c r="B13934" s="12" t="str">
        <f>IFERROR(__xludf.DUMMYFUNCTION("TEXTJOIN(""; "", TRUE, FILTER(CID!B13934:B14794, REGEXMATCH(CID!D13934:D14794, TEXTJOIN(""|"", TRUE, SPLIT(A13934, "";"")))))"),"#N/A")</f>
        <v>#N/A</v>
      </c>
    </row>
    <row r="13935">
      <c r="A13935" s="12" t="str">
        <f>IFERROR(__xludf.DUMMYFUNCTION("TEXTJOIN("";"", TRUE, FILTER(CID!$B$2:$B$14794, CID!B13935=CID!$D$2:$D$14794))"),"#N/A")</f>
        <v>#N/A</v>
      </c>
      <c r="B13935" s="12" t="str">
        <f>IFERROR(__xludf.DUMMYFUNCTION("TEXTJOIN(""; "", TRUE, FILTER(CID!B13935:B14794, REGEXMATCH(CID!D13935:D14794, TEXTJOIN(""|"", TRUE, SPLIT(A13935, "";"")))))"),"#N/A")</f>
        <v>#N/A</v>
      </c>
    </row>
    <row r="13936">
      <c r="A13936" s="12" t="str">
        <f>IFERROR(__xludf.DUMMYFUNCTION("TEXTJOIN("";"", TRUE, FILTER(CID!$B$2:$B$14794, CID!B13936=CID!$D$2:$D$14794))"),"#N/A")</f>
        <v>#N/A</v>
      </c>
      <c r="B13936" s="12" t="str">
        <f>IFERROR(__xludf.DUMMYFUNCTION("TEXTJOIN(""; "", TRUE, FILTER(CID!B13936:B14794, REGEXMATCH(CID!D13936:D14794, TEXTJOIN(""|"", TRUE, SPLIT(A13936, "";"")))))"),"#N/A")</f>
        <v>#N/A</v>
      </c>
    </row>
    <row r="13937">
      <c r="A13937" s="12" t="str">
        <f>IFERROR(__xludf.DUMMYFUNCTION("TEXTJOIN("";"", TRUE, FILTER(CID!$B$2:$B$14794, CID!B13937=CID!$D$2:$D$14794))"),"#N/A")</f>
        <v>#N/A</v>
      </c>
      <c r="B13937" s="12" t="str">
        <f>IFERROR(__xludf.DUMMYFUNCTION("TEXTJOIN(""; "", TRUE, FILTER(CID!B13937:B14794, REGEXMATCH(CID!D13937:D14794, TEXTJOIN(""|"", TRUE, SPLIT(A13937, "";"")))))"),"#N/A")</f>
        <v>#N/A</v>
      </c>
    </row>
    <row r="13938">
      <c r="A13938" s="12" t="str">
        <f>IFERROR(__xludf.DUMMYFUNCTION("TEXTJOIN("";"", TRUE, FILTER(CID!$B$2:$B$14794, CID!B13938=CID!$D$2:$D$14794))"),"#N/A")</f>
        <v>#N/A</v>
      </c>
      <c r="B13938" s="12" t="str">
        <f>IFERROR(__xludf.DUMMYFUNCTION("TEXTJOIN(""; "", TRUE, FILTER(CID!B13938:B14794, REGEXMATCH(CID!D13938:D14794, TEXTJOIN(""|"", TRUE, SPLIT(A13938, "";"")))))"),"#N/A")</f>
        <v>#N/A</v>
      </c>
    </row>
    <row r="13939">
      <c r="A13939" s="12" t="str">
        <f>IFERROR(__xludf.DUMMYFUNCTION("TEXTJOIN("";"", TRUE, FILTER(CID!$B$2:$B$14794, CID!B13939=CID!$D$2:$D$14794))"),"#N/A")</f>
        <v>#N/A</v>
      </c>
      <c r="B13939" s="12" t="str">
        <f>IFERROR(__xludf.DUMMYFUNCTION("TEXTJOIN(""; "", TRUE, FILTER(CID!B13939:B14794, REGEXMATCH(CID!D13939:D14794, TEXTJOIN(""|"", TRUE, SPLIT(A13939, "";"")))))"),"#N/A")</f>
        <v>#N/A</v>
      </c>
    </row>
    <row r="13940">
      <c r="A13940" s="12" t="str">
        <f>IFERROR(__xludf.DUMMYFUNCTION("TEXTJOIN("";"", TRUE, FILTER(CID!$B$2:$B$14794, CID!B13940=CID!$D$2:$D$14794))"),"#N/A")</f>
        <v>#N/A</v>
      </c>
      <c r="B13940" s="12" t="str">
        <f>IFERROR(__xludf.DUMMYFUNCTION("TEXTJOIN(""; "", TRUE, FILTER(CID!B13940:B14794, REGEXMATCH(CID!D13940:D14794, TEXTJOIN(""|"", TRUE, SPLIT(A13940, "";"")))))"),"#N/A")</f>
        <v>#N/A</v>
      </c>
    </row>
    <row r="13941">
      <c r="A13941" s="12" t="str">
        <f>IFERROR(__xludf.DUMMYFUNCTION("TEXTJOIN("";"", TRUE, FILTER(CID!$B$2:$B$14794, CID!B13941=CID!$D$2:$D$14794))"),"#N/A")</f>
        <v>#N/A</v>
      </c>
      <c r="B13941" s="12" t="str">
        <f>IFERROR(__xludf.DUMMYFUNCTION("TEXTJOIN(""; "", TRUE, FILTER(CID!B13941:B14794, REGEXMATCH(CID!D13941:D14794, TEXTJOIN(""|"", TRUE, SPLIT(A13941, "";"")))))"),"#N/A")</f>
        <v>#N/A</v>
      </c>
    </row>
    <row r="13942">
      <c r="A13942" s="12" t="str">
        <f>IFERROR(__xludf.DUMMYFUNCTION("TEXTJOIN("";"", TRUE, FILTER(CID!$B$2:$B$14794, CID!B13942=CID!$D$2:$D$14794))"),"#N/A")</f>
        <v>#N/A</v>
      </c>
      <c r="B13942" s="12" t="str">
        <f>IFERROR(__xludf.DUMMYFUNCTION("TEXTJOIN(""; "", TRUE, FILTER(CID!B13942:B14794, REGEXMATCH(CID!D13942:D14794, TEXTJOIN(""|"", TRUE, SPLIT(A13942, "";"")))))"),"#N/A")</f>
        <v>#N/A</v>
      </c>
    </row>
    <row r="13943">
      <c r="A13943" s="12" t="str">
        <f>IFERROR(__xludf.DUMMYFUNCTION("TEXTJOIN("";"", TRUE, FILTER(CID!$B$2:$B$14794, CID!B13943=CID!$D$2:$D$14794))"),"#N/A")</f>
        <v>#N/A</v>
      </c>
      <c r="B13943" s="12" t="str">
        <f>IFERROR(__xludf.DUMMYFUNCTION("TEXTJOIN(""; "", TRUE, FILTER(CID!B13943:B14794, REGEXMATCH(CID!D13943:D14794, TEXTJOIN(""|"", TRUE, SPLIT(A13943, "";"")))))"),"#N/A")</f>
        <v>#N/A</v>
      </c>
    </row>
    <row r="13944">
      <c r="A13944" s="12" t="str">
        <f>IFERROR(__xludf.DUMMYFUNCTION("TEXTJOIN("";"", TRUE, FILTER(CID!$B$2:$B$14794, CID!B13944=CID!$D$2:$D$14794))"),"#N/A")</f>
        <v>#N/A</v>
      </c>
      <c r="B13944" s="12" t="str">
        <f>IFERROR(__xludf.DUMMYFUNCTION("TEXTJOIN(""; "", TRUE, FILTER(CID!B13944:B14794, REGEXMATCH(CID!D13944:D14794, TEXTJOIN(""|"", TRUE, SPLIT(A13944, "";"")))))"),"#N/A")</f>
        <v>#N/A</v>
      </c>
    </row>
    <row r="13945">
      <c r="A13945" s="12" t="str">
        <f>IFERROR(__xludf.DUMMYFUNCTION("TEXTJOIN("";"", TRUE, FILTER(CID!$B$2:$B$14794, CID!B13945=CID!$D$2:$D$14794))"),"#N/A")</f>
        <v>#N/A</v>
      </c>
      <c r="B13945" s="12" t="str">
        <f>IFERROR(__xludf.DUMMYFUNCTION("TEXTJOIN(""; "", TRUE, FILTER(CID!B13945:B14794, REGEXMATCH(CID!D13945:D14794, TEXTJOIN(""|"", TRUE, SPLIT(A13945, "";"")))))"),"#N/A")</f>
        <v>#N/A</v>
      </c>
    </row>
    <row r="13946">
      <c r="A13946" s="12" t="str">
        <f>IFERROR(__xludf.DUMMYFUNCTION("TEXTJOIN("";"", TRUE, FILTER(CID!$B$2:$B$14794, CID!B13946=CID!$D$2:$D$14794))"),"#N/A")</f>
        <v>#N/A</v>
      </c>
      <c r="B13946" s="12" t="str">
        <f>IFERROR(__xludf.DUMMYFUNCTION("TEXTJOIN(""; "", TRUE, FILTER(CID!B13946:B14794, REGEXMATCH(CID!D13946:D14794, TEXTJOIN(""|"", TRUE, SPLIT(A13946, "";"")))))"),"#N/A")</f>
        <v>#N/A</v>
      </c>
    </row>
    <row r="13947">
      <c r="A13947" s="12" t="str">
        <f>IFERROR(__xludf.DUMMYFUNCTION("TEXTJOIN("";"", TRUE, FILTER(CID!$B$2:$B$14794, CID!B13947=CID!$D$2:$D$14794))"),"#N/A")</f>
        <v>#N/A</v>
      </c>
      <c r="B13947" s="12" t="str">
        <f>IFERROR(__xludf.DUMMYFUNCTION("TEXTJOIN(""; "", TRUE, FILTER(CID!B13947:B14794, REGEXMATCH(CID!D13947:D14794, TEXTJOIN(""|"", TRUE, SPLIT(A13947, "";"")))))"),"#N/A")</f>
        <v>#N/A</v>
      </c>
    </row>
    <row r="13948">
      <c r="A13948" s="12" t="str">
        <f>IFERROR(__xludf.DUMMYFUNCTION("TEXTJOIN("";"", TRUE, FILTER(CID!$B$2:$B$14794, CID!B13948=CID!$D$2:$D$14794))"),"#N/A")</f>
        <v>#N/A</v>
      </c>
      <c r="B13948" s="12" t="str">
        <f>IFERROR(__xludf.DUMMYFUNCTION("TEXTJOIN(""; "", TRUE, FILTER(CID!B13948:B14794, REGEXMATCH(CID!D13948:D14794, TEXTJOIN(""|"", TRUE, SPLIT(A13948, "";"")))))"),"#N/A")</f>
        <v>#N/A</v>
      </c>
    </row>
    <row r="13949">
      <c r="A13949" s="12" t="str">
        <f>IFERROR(__xludf.DUMMYFUNCTION("TEXTJOIN("";"", TRUE, FILTER(CID!$B$2:$B$14794, CID!B13949=CID!$D$2:$D$14794))"),"#N/A")</f>
        <v>#N/A</v>
      </c>
      <c r="B13949" s="12" t="str">
        <f>IFERROR(__xludf.DUMMYFUNCTION("TEXTJOIN(""; "", TRUE, FILTER(CID!B13949:B14794, REGEXMATCH(CID!D13949:D14794, TEXTJOIN(""|"", TRUE, SPLIT(A13949, "";"")))))"),"#N/A")</f>
        <v>#N/A</v>
      </c>
    </row>
    <row r="13950">
      <c r="A13950" s="12" t="str">
        <f>IFERROR(__xludf.DUMMYFUNCTION("TEXTJOIN("";"", TRUE, FILTER(CID!$B$2:$B$14794, CID!B13950=CID!$D$2:$D$14794))"),"#N/A")</f>
        <v>#N/A</v>
      </c>
      <c r="B13950" s="12" t="str">
        <f>IFERROR(__xludf.DUMMYFUNCTION("TEXTJOIN(""; "", TRUE, FILTER(CID!B13950:B14794, REGEXMATCH(CID!D13950:D14794, TEXTJOIN(""|"", TRUE, SPLIT(A13950, "";"")))))"),"#N/A")</f>
        <v>#N/A</v>
      </c>
    </row>
    <row r="13951">
      <c r="A13951" s="12" t="str">
        <f>IFERROR(__xludf.DUMMYFUNCTION("TEXTJOIN("";"", TRUE, FILTER(CID!$B$2:$B$14794, CID!B13951=CID!$D$2:$D$14794))"),"#N/A")</f>
        <v>#N/A</v>
      </c>
      <c r="B13951" s="12" t="str">
        <f>IFERROR(__xludf.DUMMYFUNCTION("TEXTJOIN(""; "", TRUE, FILTER(CID!B13951:B14794, REGEXMATCH(CID!D13951:D14794, TEXTJOIN(""|"", TRUE, SPLIT(A13951, "";"")))))"),"#N/A")</f>
        <v>#N/A</v>
      </c>
    </row>
    <row r="13952">
      <c r="A13952" s="12" t="str">
        <f>IFERROR(__xludf.DUMMYFUNCTION("TEXTJOIN("";"", TRUE, FILTER(CID!$B$2:$B$14794, CID!B13952=CID!$D$2:$D$14794))"),"#N/A")</f>
        <v>#N/A</v>
      </c>
      <c r="B13952" s="12" t="str">
        <f>IFERROR(__xludf.DUMMYFUNCTION("TEXTJOIN(""; "", TRUE, FILTER(CID!B13952:B14794, REGEXMATCH(CID!D13952:D14794, TEXTJOIN(""|"", TRUE, SPLIT(A13952, "";"")))))"),"#N/A")</f>
        <v>#N/A</v>
      </c>
    </row>
    <row r="13953">
      <c r="A13953" s="12" t="str">
        <f>IFERROR(__xludf.DUMMYFUNCTION("TEXTJOIN("";"", TRUE, FILTER(CID!$B$2:$B$14794, CID!B13953=CID!$D$2:$D$14794))"),"#N/A")</f>
        <v>#N/A</v>
      </c>
      <c r="B13953" s="12" t="str">
        <f>IFERROR(__xludf.DUMMYFUNCTION("TEXTJOIN(""; "", TRUE, FILTER(CID!B13953:B14794, REGEXMATCH(CID!D13953:D14794, TEXTJOIN(""|"", TRUE, SPLIT(A13953, "";"")))))"),"#N/A")</f>
        <v>#N/A</v>
      </c>
    </row>
    <row r="13954">
      <c r="A13954" s="12" t="str">
        <f>IFERROR(__xludf.DUMMYFUNCTION("TEXTJOIN("";"", TRUE, FILTER(CID!$B$2:$B$14794, CID!B13954=CID!$D$2:$D$14794))"),"#N/A")</f>
        <v>#N/A</v>
      </c>
      <c r="B13954" s="12" t="str">
        <f>IFERROR(__xludf.DUMMYFUNCTION("TEXTJOIN(""; "", TRUE, FILTER(CID!B13954:B14794, REGEXMATCH(CID!D13954:D14794, TEXTJOIN(""|"", TRUE, SPLIT(A13954, "";"")))))"),"#N/A")</f>
        <v>#N/A</v>
      </c>
    </row>
    <row r="13955">
      <c r="A13955" s="12" t="str">
        <f>IFERROR(__xludf.DUMMYFUNCTION("TEXTJOIN("";"", TRUE, FILTER(CID!$B$2:$B$14794, CID!B13955=CID!$D$2:$D$14794))"),"#N/A")</f>
        <v>#N/A</v>
      </c>
      <c r="B13955" s="12" t="str">
        <f>IFERROR(__xludf.DUMMYFUNCTION("TEXTJOIN(""; "", TRUE, FILTER(CID!B13955:B14794, REGEXMATCH(CID!D13955:D14794, TEXTJOIN(""|"", TRUE, SPLIT(A13955, "";"")))))"),"#N/A")</f>
        <v>#N/A</v>
      </c>
    </row>
    <row r="13956">
      <c r="A13956" s="12" t="str">
        <f>IFERROR(__xludf.DUMMYFUNCTION("TEXTJOIN("";"", TRUE, FILTER(CID!$B$2:$B$14794, CID!B13956=CID!$D$2:$D$14794))"),"#N/A")</f>
        <v>#N/A</v>
      </c>
      <c r="B13956" s="12" t="str">
        <f>IFERROR(__xludf.DUMMYFUNCTION("TEXTJOIN(""; "", TRUE, FILTER(CID!B13956:B14794, REGEXMATCH(CID!D13956:D14794, TEXTJOIN(""|"", TRUE, SPLIT(A13956, "";"")))))"),"#N/A")</f>
        <v>#N/A</v>
      </c>
    </row>
    <row r="13957">
      <c r="A13957" s="12" t="str">
        <f>IFERROR(__xludf.DUMMYFUNCTION("TEXTJOIN("";"", TRUE, FILTER(CID!$B$2:$B$14794, CID!B13957=CID!$D$2:$D$14794))"),"#N/A")</f>
        <v>#N/A</v>
      </c>
      <c r="B13957" s="12" t="str">
        <f>IFERROR(__xludf.DUMMYFUNCTION("TEXTJOIN(""; "", TRUE, FILTER(CID!B13957:B14794, REGEXMATCH(CID!D13957:D14794, TEXTJOIN(""|"", TRUE, SPLIT(A13957, "";"")))))"),"#N/A")</f>
        <v>#N/A</v>
      </c>
    </row>
    <row r="13958">
      <c r="A13958" s="12" t="str">
        <f>IFERROR(__xludf.DUMMYFUNCTION("TEXTJOIN("";"", TRUE, FILTER(CID!$B$2:$B$14794, CID!B13958=CID!$D$2:$D$14794))"),"#N/A")</f>
        <v>#N/A</v>
      </c>
      <c r="B13958" s="12" t="str">
        <f>IFERROR(__xludf.DUMMYFUNCTION("TEXTJOIN(""; "", TRUE, FILTER(CID!B13958:B14794, REGEXMATCH(CID!D13958:D14794, TEXTJOIN(""|"", TRUE, SPLIT(A13958, "";"")))))"),"#N/A")</f>
        <v>#N/A</v>
      </c>
    </row>
    <row r="13959">
      <c r="A13959" s="12" t="str">
        <f>IFERROR(__xludf.DUMMYFUNCTION("TEXTJOIN("";"", TRUE, FILTER(CID!$B$2:$B$14794, CID!B13959=CID!$D$2:$D$14794))"),"#N/A")</f>
        <v>#N/A</v>
      </c>
      <c r="B13959" s="12" t="str">
        <f>IFERROR(__xludf.DUMMYFUNCTION("TEXTJOIN(""; "", TRUE, FILTER(CID!B13959:B14794, REGEXMATCH(CID!D13959:D14794, TEXTJOIN(""|"", TRUE, SPLIT(A13959, "";"")))))"),"#N/A")</f>
        <v>#N/A</v>
      </c>
    </row>
    <row r="13960">
      <c r="A13960" s="12" t="str">
        <f>IFERROR(__xludf.DUMMYFUNCTION("TEXTJOIN("";"", TRUE, FILTER(CID!$B$2:$B$14794, CID!B13960=CID!$D$2:$D$14794))"),"#N/A")</f>
        <v>#N/A</v>
      </c>
      <c r="B13960" s="12" t="str">
        <f>IFERROR(__xludf.DUMMYFUNCTION("TEXTJOIN(""; "", TRUE, FILTER(CID!B13960:B14794, REGEXMATCH(CID!D13960:D14794, TEXTJOIN(""|"", TRUE, SPLIT(A13960, "";"")))))"),"#N/A")</f>
        <v>#N/A</v>
      </c>
    </row>
    <row r="13961">
      <c r="A13961" s="12" t="str">
        <f>IFERROR(__xludf.DUMMYFUNCTION("TEXTJOIN("";"", TRUE, FILTER(CID!$B$2:$B$14794, CID!B13961=CID!$D$2:$D$14794))"),"#N/A")</f>
        <v>#N/A</v>
      </c>
      <c r="B13961" s="12" t="str">
        <f>IFERROR(__xludf.DUMMYFUNCTION("TEXTJOIN(""; "", TRUE, FILTER(CID!B13961:B14794, REGEXMATCH(CID!D13961:D14794, TEXTJOIN(""|"", TRUE, SPLIT(A13961, "";"")))))"),"#N/A")</f>
        <v>#N/A</v>
      </c>
    </row>
    <row r="13962">
      <c r="A13962" s="12" t="str">
        <f>IFERROR(__xludf.DUMMYFUNCTION("TEXTJOIN("";"", TRUE, FILTER(CID!$B$2:$B$14794, CID!B13962=CID!$D$2:$D$14794))"),"#N/A")</f>
        <v>#N/A</v>
      </c>
      <c r="B13962" s="12" t="str">
        <f>IFERROR(__xludf.DUMMYFUNCTION("TEXTJOIN(""; "", TRUE, FILTER(CID!B13962:B14794, REGEXMATCH(CID!D13962:D14794, TEXTJOIN(""|"", TRUE, SPLIT(A13962, "";"")))))"),"#N/A")</f>
        <v>#N/A</v>
      </c>
    </row>
    <row r="13963">
      <c r="A13963" s="12" t="str">
        <f>IFERROR(__xludf.DUMMYFUNCTION("TEXTJOIN("";"", TRUE, FILTER(CID!$B$2:$B$14794, CID!B13963=CID!$D$2:$D$14794))"),"#N/A")</f>
        <v>#N/A</v>
      </c>
      <c r="B13963" s="12" t="str">
        <f>IFERROR(__xludf.DUMMYFUNCTION("TEXTJOIN(""; "", TRUE, FILTER(CID!B13963:B14794, REGEXMATCH(CID!D13963:D14794, TEXTJOIN(""|"", TRUE, SPLIT(A13963, "";"")))))"),"#N/A")</f>
        <v>#N/A</v>
      </c>
    </row>
    <row r="13964">
      <c r="A13964" s="12" t="str">
        <f>IFERROR(__xludf.DUMMYFUNCTION("TEXTJOIN("";"", TRUE, FILTER(CID!$B$2:$B$14794, CID!B13964=CID!$D$2:$D$14794))"),"#N/A")</f>
        <v>#N/A</v>
      </c>
      <c r="B13964" s="12" t="str">
        <f>IFERROR(__xludf.DUMMYFUNCTION("TEXTJOIN(""; "", TRUE, FILTER(CID!B13964:B14794, REGEXMATCH(CID!D13964:D14794, TEXTJOIN(""|"", TRUE, SPLIT(A13964, "";"")))))"),"#N/A")</f>
        <v>#N/A</v>
      </c>
    </row>
    <row r="13965">
      <c r="A13965" s="12" t="str">
        <f>IFERROR(__xludf.DUMMYFUNCTION("TEXTJOIN("";"", TRUE, FILTER(CID!$B$2:$B$14794, CID!B13965=CID!$D$2:$D$14794))"),"#N/A")</f>
        <v>#N/A</v>
      </c>
      <c r="B13965" s="12" t="str">
        <f>IFERROR(__xludf.DUMMYFUNCTION("TEXTJOIN(""; "", TRUE, FILTER(CID!B13965:B14794, REGEXMATCH(CID!D13965:D14794, TEXTJOIN(""|"", TRUE, SPLIT(A13965, "";"")))))"),"#N/A")</f>
        <v>#N/A</v>
      </c>
    </row>
    <row r="13966">
      <c r="A13966" s="12" t="str">
        <f>IFERROR(__xludf.DUMMYFUNCTION("TEXTJOIN("";"", TRUE, FILTER(CID!$B$2:$B$14794, CID!B13966=CID!$D$2:$D$14794))"),"#N/A")</f>
        <v>#N/A</v>
      </c>
      <c r="B13966" s="12" t="str">
        <f>IFERROR(__xludf.DUMMYFUNCTION("TEXTJOIN(""; "", TRUE, FILTER(CID!B13966:B14794, REGEXMATCH(CID!D13966:D14794, TEXTJOIN(""|"", TRUE, SPLIT(A13966, "";"")))))"),"#N/A")</f>
        <v>#N/A</v>
      </c>
    </row>
    <row r="13967">
      <c r="A13967" s="12" t="str">
        <f>IFERROR(__xludf.DUMMYFUNCTION("TEXTJOIN("";"", TRUE, FILTER(CID!$B$2:$B$14794, CID!B13967=CID!$D$2:$D$14794))"),"#N/A")</f>
        <v>#N/A</v>
      </c>
      <c r="B13967" s="12" t="str">
        <f>IFERROR(__xludf.DUMMYFUNCTION("TEXTJOIN(""; "", TRUE, FILTER(CID!B13967:B14794, REGEXMATCH(CID!D13967:D14794, TEXTJOIN(""|"", TRUE, SPLIT(A13967, "";"")))))"),"#N/A")</f>
        <v>#N/A</v>
      </c>
    </row>
    <row r="13968">
      <c r="A13968" s="12" t="str">
        <f>IFERROR(__xludf.DUMMYFUNCTION("TEXTJOIN("";"", TRUE, FILTER(CID!$B$2:$B$14794, CID!B13968=CID!$D$2:$D$14794))"),"#N/A")</f>
        <v>#N/A</v>
      </c>
      <c r="B13968" s="12" t="str">
        <f>IFERROR(__xludf.DUMMYFUNCTION("TEXTJOIN(""; "", TRUE, FILTER(CID!B13968:B14794, REGEXMATCH(CID!D13968:D14794, TEXTJOIN(""|"", TRUE, SPLIT(A13968, "";"")))))"),"#N/A")</f>
        <v>#N/A</v>
      </c>
    </row>
    <row r="13969">
      <c r="A13969" s="12" t="str">
        <f>IFERROR(__xludf.DUMMYFUNCTION("TEXTJOIN("";"", TRUE, FILTER(CID!$B$2:$B$14794, CID!B13969=CID!$D$2:$D$14794))"),"#N/A")</f>
        <v>#N/A</v>
      </c>
      <c r="B13969" s="12" t="str">
        <f>IFERROR(__xludf.DUMMYFUNCTION("TEXTJOIN(""; "", TRUE, FILTER(CID!B13969:B14794, REGEXMATCH(CID!D13969:D14794, TEXTJOIN(""|"", TRUE, SPLIT(A13969, "";"")))))"),"#N/A")</f>
        <v>#N/A</v>
      </c>
    </row>
    <row r="13970">
      <c r="A13970" s="12" t="str">
        <f>IFERROR(__xludf.DUMMYFUNCTION("TEXTJOIN("";"", TRUE, FILTER(CID!$B$2:$B$14794, CID!B13970=CID!$D$2:$D$14794))"),"#N/A")</f>
        <v>#N/A</v>
      </c>
      <c r="B13970" s="12" t="str">
        <f>IFERROR(__xludf.DUMMYFUNCTION("TEXTJOIN(""; "", TRUE, FILTER(CID!B13970:B14794, REGEXMATCH(CID!D13970:D14794, TEXTJOIN(""|"", TRUE, SPLIT(A13970, "";"")))))"),"#N/A")</f>
        <v>#N/A</v>
      </c>
    </row>
    <row r="13971">
      <c r="A13971" s="12" t="str">
        <f>IFERROR(__xludf.DUMMYFUNCTION("TEXTJOIN("";"", TRUE, FILTER(CID!$B$2:$B$14794, CID!B13971=CID!$D$2:$D$14794))"),"#N/A")</f>
        <v>#N/A</v>
      </c>
      <c r="B13971" s="12" t="str">
        <f>IFERROR(__xludf.DUMMYFUNCTION("TEXTJOIN(""; "", TRUE, FILTER(CID!B13971:B14794, REGEXMATCH(CID!D13971:D14794, TEXTJOIN(""|"", TRUE, SPLIT(A13971, "";"")))))"),"#N/A")</f>
        <v>#N/A</v>
      </c>
    </row>
    <row r="13972">
      <c r="A13972" s="12" t="str">
        <f>IFERROR(__xludf.DUMMYFUNCTION("TEXTJOIN("";"", TRUE, FILTER(CID!$B$2:$B$14794, CID!B13972=CID!$D$2:$D$14794))"),"#N/A")</f>
        <v>#N/A</v>
      </c>
      <c r="B13972" s="12" t="str">
        <f>IFERROR(__xludf.DUMMYFUNCTION("TEXTJOIN(""; "", TRUE, FILTER(CID!B13972:B14794, REGEXMATCH(CID!D13972:D14794, TEXTJOIN(""|"", TRUE, SPLIT(A13972, "";"")))))"),"#N/A")</f>
        <v>#N/A</v>
      </c>
    </row>
    <row r="13973">
      <c r="A13973" s="12" t="str">
        <f>IFERROR(__xludf.DUMMYFUNCTION("TEXTJOIN("";"", TRUE, FILTER(CID!$B$2:$B$14794, CID!B13973=CID!$D$2:$D$14794))"),"#N/A")</f>
        <v>#N/A</v>
      </c>
      <c r="B13973" s="12" t="str">
        <f>IFERROR(__xludf.DUMMYFUNCTION("TEXTJOIN(""; "", TRUE, FILTER(CID!B13973:B14794, REGEXMATCH(CID!D13973:D14794, TEXTJOIN(""|"", TRUE, SPLIT(A13973, "";"")))))"),"#N/A")</f>
        <v>#N/A</v>
      </c>
    </row>
    <row r="13974">
      <c r="A13974" s="12" t="str">
        <f>IFERROR(__xludf.DUMMYFUNCTION("TEXTJOIN("";"", TRUE, FILTER(CID!$B$2:$B$14794, CID!B13974=CID!$D$2:$D$14794))"),"#N/A")</f>
        <v>#N/A</v>
      </c>
      <c r="B13974" s="12" t="str">
        <f>IFERROR(__xludf.DUMMYFUNCTION("TEXTJOIN(""; "", TRUE, FILTER(CID!B13974:B14794, REGEXMATCH(CID!D13974:D14794, TEXTJOIN(""|"", TRUE, SPLIT(A13974, "";"")))))"),"#N/A")</f>
        <v>#N/A</v>
      </c>
    </row>
    <row r="13975">
      <c r="A13975" s="12" t="str">
        <f>IFERROR(__xludf.DUMMYFUNCTION("TEXTJOIN("";"", TRUE, FILTER(CID!$B$2:$B$14794, CID!B13975=CID!$D$2:$D$14794))"),"#N/A")</f>
        <v>#N/A</v>
      </c>
      <c r="B13975" s="12" t="str">
        <f>IFERROR(__xludf.DUMMYFUNCTION("TEXTJOIN(""; "", TRUE, FILTER(CID!B13975:B14794, REGEXMATCH(CID!D13975:D14794, TEXTJOIN(""|"", TRUE, SPLIT(A13975, "";"")))))"),"#N/A")</f>
        <v>#N/A</v>
      </c>
    </row>
    <row r="13976">
      <c r="A13976" s="12" t="str">
        <f>IFERROR(__xludf.DUMMYFUNCTION("TEXTJOIN("";"", TRUE, FILTER(CID!$B$2:$B$14794, CID!B13976=CID!$D$2:$D$14794))"),"#N/A")</f>
        <v>#N/A</v>
      </c>
      <c r="B13976" s="12" t="str">
        <f>IFERROR(__xludf.DUMMYFUNCTION("TEXTJOIN(""; "", TRUE, FILTER(CID!B13976:B14794, REGEXMATCH(CID!D13976:D14794, TEXTJOIN(""|"", TRUE, SPLIT(A13976, "";"")))))"),"#N/A")</f>
        <v>#N/A</v>
      </c>
    </row>
    <row r="13977">
      <c r="A13977" s="12" t="str">
        <f>IFERROR(__xludf.DUMMYFUNCTION("TEXTJOIN("";"", TRUE, FILTER(CID!$B$2:$B$14794, CID!B13977=CID!$D$2:$D$14794))"),"#N/A")</f>
        <v>#N/A</v>
      </c>
      <c r="B13977" s="12" t="str">
        <f>IFERROR(__xludf.DUMMYFUNCTION("TEXTJOIN(""; "", TRUE, FILTER(CID!B13977:B14794, REGEXMATCH(CID!D13977:D14794, TEXTJOIN(""|"", TRUE, SPLIT(A13977, "";"")))))"),"#N/A")</f>
        <v>#N/A</v>
      </c>
    </row>
    <row r="13978">
      <c r="A13978" s="12" t="str">
        <f>IFERROR(__xludf.DUMMYFUNCTION("TEXTJOIN("";"", TRUE, FILTER(CID!$B$2:$B$14794, CID!B13978=CID!$D$2:$D$14794))"),"#N/A")</f>
        <v>#N/A</v>
      </c>
      <c r="B13978" s="12" t="str">
        <f>IFERROR(__xludf.DUMMYFUNCTION("TEXTJOIN(""; "", TRUE, FILTER(CID!B13978:B14794, REGEXMATCH(CID!D13978:D14794, TEXTJOIN(""|"", TRUE, SPLIT(A13978, "";"")))))"),"#N/A")</f>
        <v>#N/A</v>
      </c>
    </row>
    <row r="13979">
      <c r="A13979" s="12" t="str">
        <f>IFERROR(__xludf.DUMMYFUNCTION("TEXTJOIN("";"", TRUE, FILTER(CID!$B$2:$B$14794, CID!B13979=CID!$D$2:$D$14794))"),"#N/A")</f>
        <v>#N/A</v>
      </c>
      <c r="B13979" s="12" t="str">
        <f>IFERROR(__xludf.DUMMYFUNCTION("TEXTJOIN(""; "", TRUE, FILTER(CID!B13979:B14794, REGEXMATCH(CID!D13979:D14794, TEXTJOIN(""|"", TRUE, SPLIT(A13979, "";"")))))"),"#N/A")</f>
        <v>#N/A</v>
      </c>
    </row>
    <row r="13980">
      <c r="A13980" s="12" t="str">
        <f>IFERROR(__xludf.DUMMYFUNCTION("TEXTJOIN("";"", TRUE, FILTER(CID!$B$2:$B$14794, CID!B13980=CID!$D$2:$D$14794))"),"#N/A")</f>
        <v>#N/A</v>
      </c>
      <c r="B13980" s="12" t="str">
        <f>IFERROR(__xludf.DUMMYFUNCTION("TEXTJOIN(""; "", TRUE, FILTER(CID!B13980:B14794, REGEXMATCH(CID!D13980:D14794, TEXTJOIN(""|"", TRUE, SPLIT(A13980, "";"")))))"),"#N/A")</f>
        <v>#N/A</v>
      </c>
    </row>
    <row r="13981">
      <c r="A13981" s="12" t="str">
        <f>IFERROR(__xludf.DUMMYFUNCTION("TEXTJOIN("";"", TRUE, FILTER(CID!$B$2:$B$14794, CID!B13981=CID!$D$2:$D$14794))"),"#N/A")</f>
        <v>#N/A</v>
      </c>
      <c r="B13981" s="12" t="str">
        <f>IFERROR(__xludf.DUMMYFUNCTION("TEXTJOIN(""; "", TRUE, FILTER(CID!B13981:B14794, REGEXMATCH(CID!D13981:D14794, TEXTJOIN(""|"", TRUE, SPLIT(A13981, "";"")))))"),"#N/A")</f>
        <v>#N/A</v>
      </c>
    </row>
    <row r="13982">
      <c r="A13982" s="12" t="str">
        <f>IFERROR(__xludf.DUMMYFUNCTION("TEXTJOIN("";"", TRUE, FILTER(CID!$B$2:$B$14794, CID!B13982=CID!$D$2:$D$14794))"),"#N/A")</f>
        <v>#N/A</v>
      </c>
      <c r="B13982" s="12" t="str">
        <f>IFERROR(__xludf.DUMMYFUNCTION("TEXTJOIN(""; "", TRUE, FILTER(CID!B13982:B14794, REGEXMATCH(CID!D13982:D14794, TEXTJOIN(""|"", TRUE, SPLIT(A13982, "";"")))))"),"#N/A")</f>
        <v>#N/A</v>
      </c>
    </row>
    <row r="13983">
      <c r="A13983" s="12" t="str">
        <f>IFERROR(__xludf.DUMMYFUNCTION("TEXTJOIN("";"", TRUE, FILTER(CID!$B$2:$B$14794, CID!B13983=CID!$D$2:$D$14794))"),"#N/A")</f>
        <v>#N/A</v>
      </c>
      <c r="B13983" s="12" t="str">
        <f>IFERROR(__xludf.DUMMYFUNCTION("TEXTJOIN(""; "", TRUE, FILTER(CID!B13983:B14794, REGEXMATCH(CID!D13983:D14794, TEXTJOIN(""|"", TRUE, SPLIT(A13983, "";"")))))"),"#N/A")</f>
        <v>#N/A</v>
      </c>
    </row>
    <row r="13984">
      <c r="A13984" s="12" t="str">
        <f>IFERROR(__xludf.DUMMYFUNCTION("TEXTJOIN("";"", TRUE, FILTER(CID!$B$2:$B$14794, CID!B13984=CID!$D$2:$D$14794))"),"#N/A")</f>
        <v>#N/A</v>
      </c>
      <c r="B13984" s="12" t="str">
        <f>IFERROR(__xludf.DUMMYFUNCTION("TEXTJOIN(""; "", TRUE, FILTER(CID!B13984:B14794, REGEXMATCH(CID!D13984:D14794, TEXTJOIN(""|"", TRUE, SPLIT(A13984, "";"")))))"),"#N/A")</f>
        <v>#N/A</v>
      </c>
    </row>
    <row r="13985">
      <c r="A13985" s="12" t="str">
        <f>IFERROR(__xludf.DUMMYFUNCTION("TEXTJOIN("";"", TRUE, FILTER(CID!$B$2:$B$14794, CID!B13985=CID!$D$2:$D$14794))"),"#N/A")</f>
        <v>#N/A</v>
      </c>
      <c r="B13985" s="12" t="str">
        <f>IFERROR(__xludf.DUMMYFUNCTION("TEXTJOIN(""; "", TRUE, FILTER(CID!B13985:B14794, REGEXMATCH(CID!D13985:D14794, TEXTJOIN(""|"", TRUE, SPLIT(A13985, "";"")))))"),"#N/A")</f>
        <v>#N/A</v>
      </c>
    </row>
    <row r="13986">
      <c r="A13986" s="12" t="str">
        <f>IFERROR(__xludf.DUMMYFUNCTION("TEXTJOIN("";"", TRUE, FILTER(CID!$B$2:$B$14794, CID!B13986=CID!$D$2:$D$14794))"),"#N/A")</f>
        <v>#N/A</v>
      </c>
      <c r="B13986" s="12" t="str">
        <f>IFERROR(__xludf.DUMMYFUNCTION("TEXTJOIN(""; "", TRUE, FILTER(CID!B13986:B14794, REGEXMATCH(CID!D13986:D14794, TEXTJOIN(""|"", TRUE, SPLIT(A13986, "";"")))))"),"#N/A")</f>
        <v>#N/A</v>
      </c>
    </row>
    <row r="13987">
      <c r="A13987" s="12" t="str">
        <f>IFERROR(__xludf.DUMMYFUNCTION("TEXTJOIN("";"", TRUE, FILTER(CID!$B$2:$B$14794, CID!B13987=CID!$D$2:$D$14794))"),"#N/A")</f>
        <v>#N/A</v>
      </c>
      <c r="B13987" s="12" t="str">
        <f>IFERROR(__xludf.DUMMYFUNCTION("TEXTJOIN(""; "", TRUE, FILTER(CID!B13987:B14794, REGEXMATCH(CID!D13987:D14794, TEXTJOIN(""|"", TRUE, SPLIT(A13987, "";"")))))"),"#N/A")</f>
        <v>#N/A</v>
      </c>
    </row>
    <row r="13988">
      <c r="A13988" s="12" t="str">
        <f>IFERROR(__xludf.DUMMYFUNCTION("TEXTJOIN("";"", TRUE, FILTER(CID!$B$2:$B$14794, CID!B13988=CID!$D$2:$D$14794))"),"#N/A")</f>
        <v>#N/A</v>
      </c>
      <c r="B13988" s="12" t="str">
        <f>IFERROR(__xludf.DUMMYFUNCTION("TEXTJOIN(""; "", TRUE, FILTER(CID!B13988:B14794, REGEXMATCH(CID!D13988:D14794, TEXTJOIN(""|"", TRUE, SPLIT(A13988, "";"")))))"),"#N/A")</f>
        <v>#N/A</v>
      </c>
    </row>
    <row r="13989">
      <c r="A13989" s="12" t="str">
        <f>IFERROR(__xludf.DUMMYFUNCTION("TEXTJOIN("";"", TRUE, FILTER(CID!$B$2:$B$14794, CID!B13989=CID!$D$2:$D$14794))"),"#N/A")</f>
        <v>#N/A</v>
      </c>
      <c r="B13989" s="12" t="str">
        <f>IFERROR(__xludf.DUMMYFUNCTION("TEXTJOIN(""; "", TRUE, FILTER(CID!B13989:B14794, REGEXMATCH(CID!D13989:D14794, TEXTJOIN(""|"", TRUE, SPLIT(A13989, "";"")))))"),"#N/A")</f>
        <v>#N/A</v>
      </c>
    </row>
    <row r="13990">
      <c r="A13990" s="12" t="str">
        <f>IFERROR(__xludf.DUMMYFUNCTION("TEXTJOIN("";"", TRUE, FILTER(CID!$B$2:$B$14794, CID!B13990=CID!$D$2:$D$14794))"),"#N/A")</f>
        <v>#N/A</v>
      </c>
      <c r="B13990" s="12" t="str">
        <f>IFERROR(__xludf.DUMMYFUNCTION("TEXTJOIN(""; "", TRUE, FILTER(CID!B13990:B14794, REGEXMATCH(CID!D13990:D14794, TEXTJOIN(""|"", TRUE, SPLIT(A13990, "";"")))))"),"#N/A")</f>
        <v>#N/A</v>
      </c>
    </row>
    <row r="13991">
      <c r="A13991" s="12" t="str">
        <f>IFERROR(__xludf.DUMMYFUNCTION("TEXTJOIN("";"", TRUE, FILTER(CID!$B$2:$B$14794, CID!B13991=CID!$D$2:$D$14794))"),"#N/A")</f>
        <v>#N/A</v>
      </c>
      <c r="B13991" s="12" t="str">
        <f>IFERROR(__xludf.DUMMYFUNCTION("TEXTJOIN(""; "", TRUE, FILTER(CID!B13991:B14794, REGEXMATCH(CID!D13991:D14794, TEXTJOIN(""|"", TRUE, SPLIT(A13991, "";"")))))"),"#N/A")</f>
        <v>#N/A</v>
      </c>
    </row>
    <row r="13992">
      <c r="A13992" s="12" t="str">
        <f>IFERROR(__xludf.DUMMYFUNCTION("TEXTJOIN("";"", TRUE, FILTER(CID!$B$2:$B$14794, CID!B13992=CID!$D$2:$D$14794))"),"#N/A")</f>
        <v>#N/A</v>
      </c>
      <c r="B13992" s="12" t="str">
        <f>IFERROR(__xludf.DUMMYFUNCTION("TEXTJOIN(""; "", TRUE, FILTER(CID!B13992:B14794, REGEXMATCH(CID!D13992:D14794, TEXTJOIN(""|"", TRUE, SPLIT(A13992, "";"")))))"),"#N/A")</f>
        <v>#N/A</v>
      </c>
    </row>
    <row r="13993">
      <c r="A13993" s="12" t="str">
        <f>IFERROR(__xludf.DUMMYFUNCTION("TEXTJOIN("";"", TRUE, FILTER(CID!$B$2:$B$14794, CID!B13993=CID!$D$2:$D$14794))"),"#N/A")</f>
        <v>#N/A</v>
      </c>
      <c r="B13993" s="12" t="str">
        <f>IFERROR(__xludf.DUMMYFUNCTION("TEXTJOIN(""; "", TRUE, FILTER(CID!B13993:B14794, REGEXMATCH(CID!D13993:D14794, TEXTJOIN(""|"", TRUE, SPLIT(A13993, "";"")))))"),"#N/A")</f>
        <v>#N/A</v>
      </c>
    </row>
    <row r="13994">
      <c r="A13994" s="12" t="str">
        <f>IFERROR(__xludf.DUMMYFUNCTION("TEXTJOIN("";"", TRUE, FILTER(CID!$B$2:$B$14794, CID!B13994=CID!$D$2:$D$14794))"),"#N/A")</f>
        <v>#N/A</v>
      </c>
      <c r="B13994" s="12" t="str">
        <f>IFERROR(__xludf.DUMMYFUNCTION("TEXTJOIN(""; "", TRUE, FILTER(CID!B13994:B14794, REGEXMATCH(CID!D13994:D14794, TEXTJOIN(""|"", TRUE, SPLIT(A13994, "";"")))))"),"#N/A")</f>
        <v>#N/A</v>
      </c>
    </row>
    <row r="13995">
      <c r="A13995" s="12" t="str">
        <f>IFERROR(__xludf.DUMMYFUNCTION("TEXTJOIN("";"", TRUE, FILTER(CID!$B$2:$B$14794, CID!B13995=CID!$D$2:$D$14794))"),"#N/A")</f>
        <v>#N/A</v>
      </c>
      <c r="B13995" s="12" t="str">
        <f>IFERROR(__xludf.DUMMYFUNCTION("TEXTJOIN(""; "", TRUE, FILTER(CID!B13995:B14794, REGEXMATCH(CID!D13995:D14794, TEXTJOIN(""|"", TRUE, SPLIT(A13995, "";"")))))"),"#N/A")</f>
        <v>#N/A</v>
      </c>
    </row>
    <row r="13996">
      <c r="A13996" s="12" t="str">
        <f>IFERROR(__xludf.DUMMYFUNCTION("TEXTJOIN("";"", TRUE, FILTER(CID!$B$2:$B$14794, CID!B13996=CID!$D$2:$D$14794))"),"#N/A")</f>
        <v>#N/A</v>
      </c>
      <c r="B13996" s="12" t="str">
        <f>IFERROR(__xludf.DUMMYFUNCTION("TEXTJOIN(""; "", TRUE, FILTER(CID!B13996:B14794, REGEXMATCH(CID!D13996:D14794, TEXTJOIN(""|"", TRUE, SPLIT(A13996, "";"")))))"),"#N/A")</f>
        <v>#N/A</v>
      </c>
    </row>
    <row r="13997">
      <c r="A13997" s="12" t="str">
        <f>IFERROR(__xludf.DUMMYFUNCTION("TEXTJOIN("";"", TRUE, FILTER(CID!$B$2:$B$14794, CID!B13997=CID!$D$2:$D$14794))"),"#N/A")</f>
        <v>#N/A</v>
      </c>
      <c r="B13997" s="12" t="str">
        <f>IFERROR(__xludf.DUMMYFUNCTION("TEXTJOIN(""; "", TRUE, FILTER(CID!B13997:B14794, REGEXMATCH(CID!D13997:D14794, TEXTJOIN(""|"", TRUE, SPLIT(A13997, "";"")))))"),"#N/A")</f>
        <v>#N/A</v>
      </c>
    </row>
    <row r="13998">
      <c r="A13998" s="12" t="str">
        <f>IFERROR(__xludf.DUMMYFUNCTION("TEXTJOIN("";"", TRUE, FILTER(CID!$B$2:$B$14794, CID!B13998=CID!$D$2:$D$14794))"),"#N/A")</f>
        <v>#N/A</v>
      </c>
      <c r="B13998" s="12" t="str">
        <f>IFERROR(__xludf.DUMMYFUNCTION("TEXTJOIN(""; "", TRUE, FILTER(CID!B13998:B14794, REGEXMATCH(CID!D13998:D14794, TEXTJOIN(""|"", TRUE, SPLIT(A13998, "";"")))))"),"#N/A")</f>
        <v>#N/A</v>
      </c>
    </row>
    <row r="13999">
      <c r="A13999" s="12" t="str">
        <f>IFERROR(__xludf.DUMMYFUNCTION("TEXTJOIN("";"", TRUE, FILTER(CID!$B$2:$B$14794, CID!B13999=CID!$D$2:$D$14794))"),"#N/A")</f>
        <v>#N/A</v>
      </c>
      <c r="B13999" s="12" t="str">
        <f>IFERROR(__xludf.DUMMYFUNCTION("TEXTJOIN(""; "", TRUE, FILTER(CID!B13999:B14794, REGEXMATCH(CID!D13999:D14794, TEXTJOIN(""|"", TRUE, SPLIT(A13999, "";"")))))"),"#N/A")</f>
        <v>#N/A</v>
      </c>
    </row>
    <row r="14000">
      <c r="A14000" s="12" t="str">
        <f>IFERROR(__xludf.DUMMYFUNCTION("TEXTJOIN("";"", TRUE, FILTER(CID!$B$2:$B$14794, CID!B14000=CID!$D$2:$D$14794))"),"#N/A")</f>
        <v>#N/A</v>
      </c>
      <c r="B14000" s="12" t="str">
        <f>IFERROR(__xludf.DUMMYFUNCTION("TEXTJOIN(""; "", TRUE, FILTER(CID!B14000:B14794, REGEXMATCH(CID!D14000:D14794, TEXTJOIN(""|"", TRUE, SPLIT(A14000, "";"")))))"),"#N/A")</f>
        <v>#N/A</v>
      </c>
    </row>
    <row r="14001">
      <c r="A14001" s="12" t="str">
        <f>IFERROR(__xludf.DUMMYFUNCTION("TEXTJOIN("";"", TRUE, FILTER(CID!$B$2:$B$14794, CID!B14001=CID!$D$2:$D$14794))"),"#N/A")</f>
        <v>#N/A</v>
      </c>
      <c r="B14001" s="12" t="str">
        <f>IFERROR(__xludf.DUMMYFUNCTION("TEXTJOIN(""; "", TRUE, FILTER(CID!B14001:B14794, REGEXMATCH(CID!D14001:D14794, TEXTJOIN(""|"", TRUE, SPLIT(A14001, "";"")))))"),"#N/A")</f>
        <v>#N/A</v>
      </c>
    </row>
    <row r="14002">
      <c r="A14002" s="12" t="str">
        <f>IFERROR(__xludf.DUMMYFUNCTION("TEXTJOIN("";"", TRUE, FILTER(CID!$B$2:$B$14794, CID!B14002=CID!$D$2:$D$14794))"),"#N/A")</f>
        <v>#N/A</v>
      </c>
      <c r="B14002" s="12" t="str">
        <f>IFERROR(__xludf.DUMMYFUNCTION("TEXTJOIN(""; "", TRUE, FILTER(CID!B14002:B14794, REGEXMATCH(CID!D14002:D14794, TEXTJOIN(""|"", TRUE, SPLIT(A14002, "";"")))))"),"#N/A")</f>
        <v>#N/A</v>
      </c>
    </row>
    <row r="14003">
      <c r="A14003" s="12" t="str">
        <f>IFERROR(__xludf.DUMMYFUNCTION("TEXTJOIN("";"", TRUE, FILTER(CID!$B$2:$B$14794, CID!B14003=CID!$D$2:$D$14794))"),"#N/A")</f>
        <v>#N/A</v>
      </c>
      <c r="B14003" s="12" t="str">
        <f>IFERROR(__xludf.DUMMYFUNCTION("TEXTJOIN(""; "", TRUE, FILTER(CID!B14003:B14794, REGEXMATCH(CID!D14003:D14794, TEXTJOIN(""|"", TRUE, SPLIT(A14003, "";"")))))"),"#N/A")</f>
        <v>#N/A</v>
      </c>
    </row>
    <row r="14004">
      <c r="A14004" s="12" t="str">
        <f>IFERROR(__xludf.DUMMYFUNCTION("TEXTJOIN("";"", TRUE, FILTER(CID!$B$2:$B$14794, CID!B14004=CID!$D$2:$D$14794))"),"#N/A")</f>
        <v>#N/A</v>
      </c>
      <c r="B14004" s="12" t="str">
        <f>IFERROR(__xludf.DUMMYFUNCTION("TEXTJOIN(""; "", TRUE, FILTER(CID!B14004:B14794, REGEXMATCH(CID!D14004:D14794, TEXTJOIN(""|"", TRUE, SPLIT(A14004, "";"")))))"),"#N/A")</f>
        <v>#N/A</v>
      </c>
    </row>
    <row r="14005">
      <c r="A14005" s="12" t="str">
        <f>IFERROR(__xludf.DUMMYFUNCTION("TEXTJOIN("";"", TRUE, FILTER(CID!$B$2:$B$14794, CID!B14005=CID!$D$2:$D$14794))"),"#N/A")</f>
        <v>#N/A</v>
      </c>
      <c r="B14005" s="12" t="str">
        <f>IFERROR(__xludf.DUMMYFUNCTION("TEXTJOIN(""; "", TRUE, FILTER(CID!B14005:B14794, REGEXMATCH(CID!D14005:D14794, TEXTJOIN(""|"", TRUE, SPLIT(A14005, "";"")))))"),"#N/A")</f>
        <v>#N/A</v>
      </c>
    </row>
    <row r="14006">
      <c r="A14006" s="12" t="str">
        <f>IFERROR(__xludf.DUMMYFUNCTION("TEXTJOIN("";"", TRUE, FILTER(CID!$B$2:$B$14794, CID!B14006=CID!$D$2:$D$14794))"),"#N/A")</f>
        <v>#N/A</v>
      </c>
      <c r="B14006" s="12" t="str">
        <f>IFERROR(__xludf.DUMMYFUNCTION("TEXTJOIN(""; "", TRUE, FILTER(CID!B14006:B14794, REGEXMATCH(CID!D14006:D14794, TEXTJOIN(""|"", TRUE, SPLIT(A14006, "";"")))))"),"#N/A")</f>
        <v>#N/A</v>
      </c>
    </row>
    <row r="14007">
      <c r="A14007" s="12" t="str">
        <f>IFERROR(__xludf.DUMMYFUNCTION("TEXTJOIN("";"", TRUE, FILTER(CID!$B$2:$B$14794, CID!B14007=CID!$D$2:$D$14794))"),"#N/A")</f>
        <v>#N/A</v>
      </c>
      <c r="B14007" s="12" t="str">
        <f>IFERROR(__xludf.DUMMYFUNCTION("TEXTJOIN(""; "", TRUE, FILTER(CID!B14007:B14794, REGEXMATCH(CID!D14007:D14794, TEXTJOIN(""|"", TRUE, SPLIT(A14007, "";"")))))"),"#N/A")</f>
        <v>#N/A</v>
      </c>
    </row>
    <row r="14008">
      <c r="A14008" s="12" t="str">
        <f>IFERROR(__xludf.DUMMYFUNCTION("TEXTJOIN("";"", TRUE, FILTER(CID!$B$2:$B$14794, CID!B14008=CID!$D$2:$D$14794))"),"#N/A")</f>
        <v>#N/A</v>
      </c>
      <c r="B14008" s="12" t="str">
        <f>IFERROR(__xludf.DUMMYFUNCTION("TEXTJOIN(""; "", TRUE, FILTER(CID!B14008:B14794, REGEXMATCH(CID!D14008:D14794, TEXTJOIN(""|"", TRUE, SPLIT(A14008, "";"")))))"),"#N/A")</f>
        <v>#N/A</v>
      </c>
    </row>
    <row r="14009">
      <c r="A14009" s="12" t="str">
        <f>IFERROR(__xludf.DUMMYFUNCTION("TEXTJOIN("";"", TRUE, FILTER(CID!$B$2:$B$14794, CID!B14009=CID!$D$2:$D$14794))"),"#N/A")</f>
        <v>#N/A</v>
      </c>
      <c r="B14009" s="12" t="str">
        <f>IFERROR(__xludf.DUMMYFUNCTION("TEXTJOIN(""; "", TRUE, FILTER(CID!B14009:B14794, REGEXMATCH(CID!D14009:D14794, TEXTJOIN(""|"", TRUE, SPLIT(A14009, "";"")))))"),"#N/A")</f>
        <v>#N/A</v>
      </c>
    </row>
    <row r="14010">
      <c r="A14010" s="12" t="str">
        <f>IFERROR(__xludf.DUMMYFUNCTION("TEXTJOIN("";"", TRUE, FILTER(CID!$B$2:$B$14794, CID!B14010=CID!$D$2:$D$14794))"),"#N/A")</f>
        <v>#N/A</v>
      </c>
      <c r="B14010" s="12" t="str">
        <f>IFERROR(__xludf.DUMMYFUNCTION("TEXTJOIN(""; "", TRUE, FILTER(CID!B14010:B14794, REGEXMATCH(CID!D14010:D14794, TEXTJOIN(""|"", TRUE, SPLIT(A14010, "";"")))))"),"#N/A")</f>
        <v>#N/A</v>
      </c>
    </row>
    <row r="14011">
      <c r="A14011" s="12" t="str">
        <f>IFERROR(__xludf.DUMMYFUNCTION("TEXTJOIN("";"", TRUE, FILTER(CID!$B$2:$B$14794, CID!B14011=CID!$D$2:$D$14794))"),"#N/A")</f>
        <v>#N/A</v>
      </c>
      <c r="B14011" s="12" t="str">
        <f>IFERROR(__xludf.DUMMYFUNCTION("TEXTJOIN(""; "", TRUE, FILTER(CID!B14011:B14794, REGEXMATCH(CID!D14011:D14794, TEXTJOIN(""|"", TRUE, SPLIT(A14011, "";"")))))"),"#N/A")</f>
        <v>#N/A</v>
      </c>
    </row>
    <row r="14012">
      <c r="A14012" s="12" t="str">
        <f>IFERROR(__xludf.DUMMYFUNCTION("TEXTJOIN("";"", TRUE, FILTER(CID!$B$2:$B$14794, CID!B14012=CID!$D$2:$D$14794))"),"#N/A")</f>
        <v>#N/A</v>
      </c>
      <c r="B14012" s="12" t="str">
        <f>IFERROR(__xludf.DUMMYFUNCTION("TEXTJOIN(""; "", TRUE, FILTER(CID!B14012:B14794, REGEXMATCH(CID!D14012:D14794, TEXTJOIN(""|"", TRUE, SPLIT(A14012, "";"")))))"),"#N/A")</f>
        <v>#N/A</v>
      </c>
    </row>
    <row r="14013">
      <c r="A14013" s="12" t="str">
        <f>IFERROR(__xludf.DUMMYFUNCTION("TEXTJOIN("";"", TRUE, FILTER(CID!$B$2:$B$14794, CID!B14013=CID!$D$2:$D$14794))"),"#N/A")</f>
        <v>#N/A</v>
      </c>
      <c r="B14013" s="12" t="str">
        <f>IFERROR(__xludf.DUMMYFUNCTION("TEXTJOIN(""; "", TRUE, FILTER(CID!B14013:B14794, REGEXMATCH(CID!D14013:D14794, TEXTJOIN(""|"", TRUE, SPLIT(A14013, "";"")))))"),"#N/A")</f>
        <v>#N/A</v>
      </c>
    </row>
    <row r="14014">
      <c r="A14014" s="12" t="str">
        <f>IFERROR(__xludf.DUMMYFUNCTION("TEXTJOIN("";"", TRUE, FILTER(CID!$B$2:$B$14794, CID!B14014=CID!$D$2:$D$14794))"),"#N/A")</f>
        <v>#N/A</v>
      </c>
      <c r="B14014" s="12" t="str">
        <f>IFERROR(__xludf.DUMMYFUNCTION("TEXTJOIN(""; "", TRUE, FILTER(CID!B14014:B14794, REGEXMATCH(CID!D14014:D14794, TEXTJOIN(""|"", TRUE, SPLIT(A14014, "";"")))))"),"#N/A")</f>
        <v>#N/A</v>
      </c>
    </row>
    <row r="14015">
      <c r="A14015" s="12" t="str">
        <f>IFERROR(__xludf.DUMMYFUNCTION("TEXTJOIN("";"", TRUE, FILTER(CID!$B$2:$B$14794, CID!B14015=CID!$D$2:$D$14794))"),"#N/A")</f>
        <v>#N/A</v>
      </c>
      <c r="B14015" s="12" t="str">
        <f>IFERROR(__xludf.DUMMYFUNCTION("TEXTJOIN(""; "", TRUE, FILTER(CID!B14015:B14794, REGEXMATCH(CID!D14015:D14794, TEXTJOIN(""|"", TRUE, SPLIT(A14015, "";"")))))"),"#N/A")</f>
        <v>#N/A</v>
      </c>
    </row>
    <row r="14016">
      <c r="A14016" s="12" t="str">
        <f>IFERROR(__xludf.DUMMYFUNCTION("TEXTJOIN("";"", TRUE, FILTER(CID!$B$2:$B$14794, CID!B14016=CID!$D$2:$D$14794))"),"#N/A")</f>
        <v>#N/A</v>
      </c>
      <c r="B14016" s="12" t="str">
        <f>IFERROR(__xludf.DUMMYFUNCTION("TEXTJOIN(""; "", TRUE, FILTER(CID!B14016:B14794, REGEXMATCH(CID!D14016:D14794, TEXTJOIN(""|"", TRUE, SPLIT(A14016, "";"")))))"),"#N/A")</f>
        <v>#N/A</v>
      </c>
    </row>
    <row r="14017">
      <c r="A14017" s="12" t="str">
        <f>IFERROR(__xludf.DUMMYFUNCTION("TEXTJOIN("";"", TRUE, FILTER(CID!$B$2:$B$14794, CID!B14017=CID!$D$2:$D$14794))"),"#N/A")</f>
        <v>#N/A</v>
      </c>
      <c r="B14017" s="12" t="str">
        <f>IFERROR(__xludf.DUMMYFUNCTION("TEXTJOIN(""; "", TRUE, FILTER(CID!B14017:B14794, REGEXMATCH(CID!D14017:D14794, TEXTJOIN(""|"", TRUE, SPLIT(A14017, "";"")))))"),"#N/A")</f>
        <v>#N/A</v>
      </c>
    </row>
    <row r="14018">
      <c r="A14018" s="12" t="str">
        <f>IFERROR(__xludf.DUMMYFUNCTION("TEXTJOIN("";"", TRUE, FILTER(CID!$B$2:$B$14794, CID!B14018=CID!$D$2:$D$14794))"),"#N/A")</f>
        <v>#N/A</v>
      </c>
      <c r="B14018" s="12" t="str">
        <f>IFERROR(__xludf.DUMMYFUNCTION("TEXTJOIN(""; "", TRUE, FILTER(CID!B14018:B14794, REGEXMATCH(CID!D14018:D14794, TEXTJOIN(""|"", TRUE, SPLIT(A14018, "";"")))))"),"#N/A")</f>
        <v>#N/A</v>
      </c>
    </row>
    <row r="14019">
      <c r="A14019" s="12" t="str">
        <f>IFERROR(__xludf.DUMMYFUNCTION("TEXTJOIN("";"", TRUE, FILTER(CID!$B$2:$B$14794, CID!B14019=CID!$D$2:$D$14794))"),"#N/A")</f>
        <v>#N/A</v>
      </c>
      <c r="B14019" s="12" t="str">
        <f>IFERROR(__xludf.DUMMYFUNCTION("TEXTJOIN(""; "", TRUE, FILTER(CID!B14019:B14794, REGEXMATCH(CID!D14019:D14794, TEXTJOIN(""|"", TRUE, SPLIT(A14019, "";"")))))"),"#N/A")</f>
        <v>#N/A</v>
      </c>
    </row>
    <row r="14020">
      <c r="A14020" s="12" t="str">
        <f>IFERROR(__xludf.DUMMYFUNCTION("TEXTJOIN("";"", TRUE, FILTER(CID!$B$2:$B$14794, CID!B14020=CID!$D$2:$D$14794))"),"#N/A")</f>
        <v>#N/A</v>
      </c>
      <c r="B14020" s="12" t="str">
        <f>IFERROR(__xludf.DUMMYFUNCTION("TEXTJOIN(""; "", TRUE, FILTER(CID!B14020:B14794, REGEXMATCH(CID!D14020:D14794, TEXTJOIN(""|"", TRUE, SPLIT(A14020, "";"")))))"),"#N/A")</f>
        <v>#N/A</v>
      </c>
    </row>
    <row r="14021">
      <c r="A14021" s="12" t="str">
        <f>IFERROR(__xludf.DUMMYFUNCTION("TEXTJOIN("";"", TRUE, FILTER(CID!$B$2:$B$14794, CID!B14021=CID!$D$2:$D$14794))"),"#N/A")</f>
        <v>#N/A</v>
      </c>
      <c r="B14021" s="12" t="str">
        <f>IFERROR(__xludf.DUMMYFUNCTION("TEXTJOIN(""; "", TRUE, FILTER(CID!B14021:B14794, REGEXMATCH(CID!D14021:D14794, TEXTJOIN(""|"", TRUE, SPLIT(A14021, "";"")))))"),"#N/A")</f>
        <v>#N/A</v>
      </c>
    </row>
    <row r="14022">
      <c r="A14022" s="12" t="str">
        <f>IFERROR(__xludf.DUMMYFUNCTION("TEXTJOIN("";"", TRUE, FILTER(CID!$B$2:$B$14794, CID!B14022=CID!$D$2:$D$14794))"),"#N/A")</f>
        <v>#N/A</v>
      </c>
      <c r="B14022" s="12" t="str">
        <f>IFERROR(__xludf.DUMMYFUNCTION("TEXTJOIN(""; "", TRUE, FILTER(CID!B14022:B14794, REGEXMATCH(CID!D14022:D14794, TEXTJOIN(""|"", TRUE, SPLIT(A14022, "";"")))))"),"#N/A")</f>
        <v>#N/A</v>
      </c>
    </row>
    <row r="14023">
      <c r="A14023" s="12" t="str">
        <f>IFERROR(__xludf.DUMMYFUNCTION("TEXTJOIN("";"", TRUE, FILTER(CID!$B$2:$B$14794, CID!B14023=CID!$D$2:$D$14794))"),"#N/A")</f>
        <v>#N/A</v>
      </c>
      <c r="B14023" s="12" t="str">
        <f>IFERROR(__xludf.DUMMYFUNCTION("TEXTJOIN(""; "", TRUE, FILTER(CID!B14023:B14794, REGEXMATCH(CID!D14023:D14794, TEXTJOIN(""|"", TRUE, SPLIT(A14023, "";"")))))"),"#N/A")</f>
        <v>#N/A</v>
      </c>
    </row>
    <row r="14024">
      <c r="A14024" s="12" t="str">
        <f>IFERROR(__xludf.DUMMYFUNCTION("TEXTJOIN("";"", TRUE, FILTER(CID!$B$2:$B$14794, CID!B14024=CID!$D$2:$D$14794))"),"#N/A")</f>
        <v>#N/A</v>
      </c>
      <c r="B14024" s="12" t="str">
        <f>IFERROR(__xludf.DUMMYFUNCTION("TEXTJOIN(""; "", TRUE, FILTER(CID!B14024:B14794, REGEXMATCH(CID!D14024:D14794, TEXTJOIN(""|"", TRUE, SPLIT(A14024, "";"")))))"),"#N/A")</f>
        <v>#N/A</v>
      </c>
    </row>
    <row r="14025">
      <c r="A14025" s="12" t="str">
        <f>IFERROR(__xludf.DUMMYFUNCTION("TEXTJOIN("";"", TRUE, FILTER(CID!$B$2:$B$14794, CID!B14025=CID!$D$2:$D$14794))"),"#N/A")</f>
        <v>#N/A</v>
      </c>
      <c r="B14025" s="12" t="str">
        <f>IFERROR(__xludf.DUMMYFUNCTION("TEXTJOIN(""; "", TRUE, FILTER(CID!B14025:B14794, REGEXMATCH(CID!D14025:D14794, TEXTJOIN(""|"", TRUE, SPLIT(A14025, "";"")))))"),"#N/A")</f>
        <v>#N/A</v>
      </c>
    </row>
    <row r="14026">
      <c r="A14026" s="12" t="str">
        <f>IFERROR(__xludf.DUMMYFUNCTION("TEXTJOIN("";"", TRUE, FILTER(CID!$B$2:$B$14794, CID!B14026=CID!$D$2:$D$14794))"),"#N/A")</f>
        <v>#N/A</v>
      </c>
      <c r="B14026" s="12" t="str">
        <f>IFERROR(__xludf.DUMMYFUNCTION("TEXTJOIN(""; "", TRUE, FILTER(CID!B14026:B14794, REGEXMATCH(CID!D14026:D14794, TEXTJOIN(""|"", TRUE, SPLIT(A14026, "";"")))))"),"#N/A")</f>
        <v>#N/A</v>
      </c>
    </row>
    <row r="14027">
      <c r="A14027" s="12" t="str">
        <f>IFERROR(__xludf.DUMMYFUNCTION("TEXTJOIN("";"", TRUE, FILTER(CID!$B$2:$B$14794, CID!B14027=CID!$D$2:$D$14794))"),"#N/A")</f>
        <v>#N/A</v>
      </c>
      <c r="B14027" s="12" t="str">
        <f>IFERROR(__xludf.DUMMYFUNCTION("TEXTJOIN(""; "", TRUE, FILTER(CID!B14027:B14794, REGEXMATCH(CID!D14027:D14794, TEXTJOIN(""|"", TRUE, SPLIT(A14027, "";"")))))"),"#N/A")</f>
        <v>#N/A</v>
      </c>
    </row>
    <row r="14028">
      <c r="A14028" s="12" t="str">
        <f>IFERROR(__xludf.DUMMYFUNCTION("TEXTJOIN("";"", TRUE, FILTER(CID!$B$2:$B$14794, CID!B14028=CID!$D$2:$D$14794))"),"#N/A")</f>
        <v>#N/A</v>
      </c>
      <c r="B14028" s="12" t="str">
        <f>IFERROR(__xludf.DUMMYFUNCTION("TEXTJOIN(""; "", TRUE, FILTER(CID!B14028:B14794, REGEXMATCH(CID!D14028:D14794, TEXTJOIN(""|"", TRUE, SPLIT(A14028, "";"")))))"),"#N/A")</f>
        <v>#N/A</v>
      </c>
    </row>
    <row r="14029">
      <c r="A14029" s="12" t="str">
        <f>IFERROR(__xludf.DUMMYFUNCTION("TEXTJOIN("";"", TRUE, FILTER(CID!$B$2:$B$14794, CID!B14029=CID!$D$2:$D$14794))"),"#N/A")</f>
        <v>#N/A</v>
      </c>
      <c r="B14029" s="12" t="str">
        <f>IFERROR(__xludf.DUMMYFUNCTION("TEXTJOIN(""; "", TRUE, FILTER(CID!B14029:B14794, REGEXMATCH(CID!D14029:D14794, TEXTJOIN(""|"", TRUE, SPLIT(A14029, "";"")))))"),"#N/A")</f>
        <v>#N/A</v>
      </c>
    </row>
    <row r="14030">
      <c r="A14030" s="12" t="str">
        <f>IFERROR(__xludf.DUMMYFUNCTION("TEXTJOIN("";"", TRUE, FILTER(CID!$B$2:$B$14794, CID!B14030=CID!$D$2:$D$14794))"),"#N/A")</f>
        <v>#N/A</v>
      </c>
      <c r="B14030" s="12" t="str">
        <f>IFERROR(__xludf.DUMMYFUNCTION("TEXTJOIN(""; "", TRUE, FILTER(CID!B14030:B14794, REGEXMATCH(CID!D14030:D14794, TEXTJOIN(""|"", TRUE, SPLIT(A14030, "";"")))))"),"#N/A")</f>
        <v>#N/A</v>
      </c>
    </row>
    <row r="14031">
      <c r="A14031" s="12" t="str">
        <f>IFERROR(__xludf.DUMMYFUNCTION("TEXTJOIN("";"", TRUE, FILTER(CID!$B$2:$B$14794, CID!B14031=CID!$D$2:$D$14794))"),"#N/A")</f>
        <v>#N/A</v>
      </c>
      <c r="B14031" s="12" t="str">
        <f>IFERROR(__xludf.DUMMYFUNCTION("TEXTJOIN(""; "", TRUE, FILTER(CID!B14031:B14794, REGEXMATCH(CID!D14031:D14794, TEXTJOIN(""|"", TRUE, SPLIT(A14031, "";"")))))"),"#N/A")</f>
        <v>#N/A</v>
      </c>
    </row>
    <row r="14032">
      <c r="A14032" s="12" t="str">
        <f>IFERROR(__xludf.DUMMYFUNCTION("TEXTJOIN("";"", TRUE, FILTER(CID!$B$2:$B$14794, CID!B14032=CID!$D$2:$D$14794))"),"#N/A")</f>
        <v>#N/A</v>
      </c>
      <c r="B14032" s="12" t="str">
        <f>IFERROR(__xludf.DUMMYFUNCTION("TEXTJOIN(""; "", TRUE, FILTER(CID!B14032:B14794, REGEXMATCH(CID!D14032:D14794, TEXTJOIN(""|"", TRUE, SPLIT(A14032, "";"")))))"),"#N/A")</f>
        <v>#N/A</v>
      </c>
    </row>
    <row r="14033">
      <c r="A14033" s="12" t="str">
        <f>IFERROR(__xludf.DUMMYFUNCTION("TEXTJOIN("";"", TRUE, FILTER(CID!$B$2:$B$14794, CID!B14033=CID!$D$2:$D$14794))"),"#N/A")</f>
        <v>#N/A</v>
      </c>
      <c r="B14033" s="12" t="str">
        <f>IFERROR(__xludf.DUMMYFUNCTION("TEXTJOIN(""; "", TRUE, FILTER(CID!B14033:B14794, REGEXMATCH(CID!D14033:D14794, TEXTJOIN(""|"", TRUE, SPLIT(A14033, "";"")))))"),"#N/A")</f>
        <v>#N/A</v>
      </c>
    </row>
    <row r="14034">
      <c r="A14034" s="12" t="str">
        <f>IFERROR(__xludf.DUMMYFUNCTION("TEXTJOIN("";"", TRUE, FILTER(CID!$B$2:$B$14794, CID!B14034=CID!$D$2:$D$14794))"),"#N/A")</f>
        <v>#N/A</v>
      </c>
      <c r="B14034" s="12" t="str">
        <f>IFERROR(__xludf.DUMMYFUNCTION("TEXTJOIN(""; "", TRUE, FILTER(CID!B14034:B14794, REGEXMATCH(CID!D14034:D14794, TEXTJOIN(""|"", TRUE, SPLIT(A14034, "";"")))))"),"#N/A")</f>
        <v>#N/A</v>
      </c>
    </row>
    <row r="14035">
      <c r="A14035" s="12" t="str">
        <f>IFERROR(__xludf.DUMMYFUNCTION("TEXTJOIN("";"", TRUE, FILTER(CID!$B$2:$B$14794, CID!B14035=CID!$D$2:$D$14794))"),"#N/A")</f>
        <v>#N/A</v>
      </c>
      <c r="B14035" s="12" t="str">
        <f>IFERROR(__xludf.DUMMYFUNCTION("TEXTJOIN(""; "", TRUE, FILTER(CID!B14035:B14794, REGEXMATCH(CID!D14035:D14794, TEXTJOIN(""|"", TRUE, SPLIT(A14035, "";"")))))"),"#N/A")</f>
        <v>#N/A</v>
      </c>
    </row>
    <row r="14036">
      <c r="A14036" s="12" t="str">
        <f>IFERROR(__xludf.DUMMYFUNCTION("TEXTJOIN("";"", TRUE, FILTER(CID!$B$2:$B$14794, CID!B14036=CID!$D$2:$D$14794))"),"#N/A")</f>
        <v>#N/A</v>
      </c>
      <c r="B14036" s="12" t="str">
        <f>IFERROR(__xludf.DUMMYFUNCTION("TEXTJOIN(""; "", TRUE, FILTER(CID!B14036:B14794, REGEXMATCH(CID!D14036:D14794, TEXTJOIN(""|"", TRUE, SPLIT(A14036, "";"")))))"),"#N/A")</f>
        <v>#N/A</v>
      </c>
    </row>
    <row r="14037">
      <c r="A14037" s="12" t="str">
        <f>IFERROR(__xludf.DUMMYFUNCTION("TEXTJOIN("";"", TRUE, FILTER(CID!$B$2:$B$14794, CID!B14037=CID!$D$2:$D$14794))"),"#N/A")</f>
        <v>#N/A</v>
      </c>
      <c r="B14037" s="12" t="str">
        <f>IFERROR(__xludf.DUMMYFUNCTION("TEXTJOIN(""; "", TRUE, FILTER(CID!B14037:B14794, REGEXMATCH(CID!D14037:D14794, TEXTJOIN(""|"", TRUE, SPLIT(A14037, "";"")))))"),"#N/A")</f>
        <v>#N/A</v>
      </c>
    </row>
    <row r="14038">
      <c r="A14038" s="12" t="str">
        <f>IFERROR(__xludf.DUMMYFUNCTION("TEXTJOIN("";"", TRUE, FILTER(CID!$B$2:$B$14794, CID!B14038=CID!$D$2:$D$14794))"),"#N/A")</f>
        <v>#N/A</v>
      </c>
      <c r="B14038" s="12" t="str">
        <f>IFERROR(__xludf.DUMMYFUNCTION("TEXTJOIN(""; "", TRUE, FILTER(CID!B14038:B14794, REGEXMATCH(CID!D14038:D14794, TEXTJOIN(""|"", TRUE, SPLIT(A14038, "";"")))))"),"#N/A")</f>
        <v>#N/A</v>
      </c>
    </row>
    <row r="14039">
      <c r="A14039" s="12" t="str">
        <f>IFERROR(__xludf.DUMMYFUNCTION("TEXTJOIN("";"", TRUE, FILTER(CID!$B$2:$B$14794, CID!B14039=CID!$D$2:$D$14794))"),"#N/A")</f>
        <v>#N/A</v>
      </c>
      <c r="B14039" s="12" t="str">
        <f>IFERROR(__xludf.DUMMYFUNCTION("TEXTJOIN(""; "", TRUE, FILTER(CID!B14039:B14794, REGEXMATCH(CID!D14039:D14794, TEXTJOIN(""|"", TRUE, SPLIT(A14039, "";"")))))"),"#N/A")</f>
        <v>#N/A</v>
      </c>
    </row>
    <row r="14040">
      <c r="A14040" s="12" t="str">
        <f>IFERROR(__xludf.DUMMYFUNCTION("TEXTJOIN("";"", TRUE, FILTER(CID!$B$2:$B$14794, CID!B14040=CID!$D$2:$D$14794))"),"#N/A")</f>
        <v>#N/A</v>
      </c>
      <c r="B14040" s="12" t="str">
        <f>IFERROR(__xludf.DUMMYFUNCTION("TEXTJOIN(""; "", TRUE, FILTER(CID!B14040:B14794, REGEXMATCH(CID!D14040:D14794, TEXTJOIN(""|"", TRUE, SPLIT(A14040, "";"")))))"),"#N/A")</f>
        <v>#N/A</v>
      </c>
    </row>
    <row r="14041">
      <c r="A14041" s="12" t="str">
        <f>IFERROR(__xludf.DUMMYFUNCTION("TEXTJOIN("";"", TRUE, FILTER(CID!$B$2:$B$14794, CID!B14041=CID!$D$2:$D$14794))"),"#N/A")</f>
        <v>#N/A</v>
      </c>
      <c r="B14041" s="12" t="str">
        <f>IFERROR(__xludf.DUMMYFUNCTION("TEXTJOIN(""; "", TRUE, FILTER(CID!B14041:B14794, REGEXMATCH(CID!D14041:D14794, TEXTJOIN(""|"", TRUE, SPLIT(A14041, "";"")))))"),"#N/A")</f>
        <v>#N/A</v>
      </c>
    </row>
    <row r="14042">
      <c r="A14042" s="12" t="str">
        <f>IFERROR(__xludf.DUMMYFUNCTION("TEXTJOIN("";"", TRUE, FILTER(CID!$B$2:$B$14794, CID!B14042=CID!$D$2:$D$14794))"),"#N/A")</f>
        <v>#N/A</v>
      </c>
      <c r="B14042" s="12" t="str">
        <f>IFERROR(__xludf.DUMMYFUNCTION("TEXTJOIN(""; "", TRUE, FILTER(CID!B14042:B14794, REGEXMATCH(CID!D14042:D14794, TEXTJOIN(""|"", TRUE, SPLIT(A14042, "";"")))))"),"#N/A")</f>
        <v>#N/A</v>
      </c>
    </row>
    <row r="14043">
      <c r="A14043" s="12" t="str">
        <f>IFERROR(__xludf.DUMMYFUNCTION("TEXTJOIN("";"", TRUE, FILTER(CID!$B$2:$B$14794, CID!B14043=CID!$D$2:$D$14794))"),"#N/A")</f>
        <v>#N/A</v>
      </c>
      <c r="B14043" s="12" t="str">
        <f>IFERROR(__xludf.DUMMYFUNCTION("TEXTJOIN(""; "", TRUE, FILTER(CID!B14043:B14794, REGEXMATCH(CID!D14043:D14794, TEXTJOIN(""|"", TRUE, SPLIT(A14043, "";"")))))"),"#N/A")</f>
        <v>#N/A</v>
      </c>
    </row>
    <row r="14044">
      <c r="A14044" s="12" t="str">
        <f>IFERROR(__xludf.DUMMYFUNCTION("TEXTJOIN("";"", TRUE, FILTER(CID!$B$2:$B$14794, CID!B14044=CID!$D$2:$D$14794))"),"#N/A")</f>
        <v>#N/A</v>
      </c>
      <c r="B14044" s="12" t="str">
        <f>IFERROR(__xludf.DUMMYFUNCTION("TEXTJOIN(""; "", TRUE, FILTER(CID!B14044:B14794, REGEXMATCH(CID!D14044:D14794, TEXTJOIN(""|"", TRUE, SPLIT(A14044, "";"")))))"),"#N/A")</f>
        <v>#N/A</v>
      </c>
    </row>
    <row r="14045">
      <c r="A14045" s="12" t="str">
        <f>IFERROR(__xludf.DUMMYFUNCTION("TEXTJOIN("";"", TRUE, FILTER(CID!$B$2:$B$14794, CID!B14045=CID!$D$2:$D$14794))"),"#N/A")</f>
        <v>#N/A</v>
      </c>
      <c r="B14045" s="12" t="str">
        <f>IFERROR(__xludf.DUMMYFUNCTION("TEXTJOIN(""; "", TRUE, FILTER(CID!B14045:B14794, REGEXMATCH(CID!D14045:D14794, TEXTJOIN(""|"", TRUE, SPLIT(A14045, "";"")))))"),"#N/A")</f>
        <v>#N/A</v>
      </c>
    </row>
    <row r="14046">
      <c r="A14046" s="12" t="str">
        <f>IFERROR(__xludf.DUMMYFUNCTION("TEXTJOIN("";"", TRUE, FILTER(CID!$B$2:$B$14794, CID!B14046=CID!$D$2:$D$14794))"),"#N/A")</f>
        <v>#N/A</v>
      </c>
      <c r="B14046" s="12" t="str">
        <f>IFERROR(__xludf.DUMMYFUNCTION("TEXTJOIN(""; "", TRUE, FILTER(CID!B14046:B14794, REGEXMATCH(CID!D14046:D14794, TEXTJOIN(""|"", TRUE, SPLIT(A14046, "";"")))))"),"#N/A")</f>
        <v>#N/A</v>
      </c>
    </row>
    <row r="14047">
      <c r="A14047" s="12" t="str">
        <f>IFERROR(__xludf.DUMMYFUNCTION("TEXTJOIN("";"", TRUE, FILTER(CID!$B$2:$B$14794, CID!B14047=CID!$D$2:$D$14794))"),"#N/A")</f>
        <v>#N/A</v>
      </c>
      <c r="B14047" s="12" t="str">
        <f>IFERROR(__xludf.DUMMYFUNCTION("TEXTJOIN(""; "", TRUE, FILTER(CID!B14047:B14794, REGEXMATCH(CID!D14047:D14794, TEXTJOIN(""|"", TRUE, SPLIT(A14047, "";"")))))"),"#N/A")</f>
        <v>#N/A</v>
      </c>
    </row>
    <row r="14048">
      <c r="A14048" s="12" t="str">
        <f>IFERROR(__xludf.DUMMYFUNCTION("TEXTJOIN("";"", TRUE, FILTER(CID!$B$2:$B$14794, CID!B14048=CID!$D$2:$D$14794))"),"#N/A")</f>
        <v>#N/A</v>
      </c>
      <c r="B14048" s="12" t="str">
        <f>IFERROR(__xludf.DUMMYFUNCTION("TEXTJOIN(""; "", TRUE, FILTER(CID!B14048:B14794, REGEXMATCH(CID!D14048:D14794, TEXTJOIN(""|"", TRUE, SPLIT(A14048, "";"")))))"),"#N/A")</f>
        <v>#N/A</v>
      </c>
    </row>
    <row r="14049">
      <c r="A14049" s="12" t="str">
        <f>IFERROR(__xludf.DUMMYFUNCTION("TEXTJOIN("";"", TRUE, FILTER(CID!$B$2:$B$14794, CID!B14049=CID!$D$2:$D$14794))"),"#N/A")</f>
        <v>#N/A</v>
      </c>
      <c r="B14049" s="12" t="str">
        <f>IFERROR(__xludf.DUMMYFUNCTION("TEXTJOIN(""; "", TRUE, FILTER(CID!B14049:B14794, REGEXMATCH(CID!D14049:D14794, TEXTJOIN(""|"", TRUE, SPLIT(A14049, "";"")))))"),"#N/A")</f>
        <v>#N/A</v>
      </c>
    </row>
    <row r="14050">
      <c r="A14050" s="12" t="str">
        <f>IFERROR(__xludf.DUMMYFUNCTION("TEXTJOIN("";"", TRUE, FILTER(CID!$B$2:$B$14794, CID!B14050=CID!$D$2:$D$14794))"),"#N/A")</f>
        <v>#N/A</v>
      </c>
      <c r="B14050" s="12" t="str">
        <f>IFERROR(__xludf.DUMMYFUNCTION("TEXTJOIN(""; "", TRUE, FILTER(CID!B14050:B14794, REGEXMATCH(CID!D14050:D14794, TEXTJOIN(""|"", TRUE, SPLIT(A14050, "";"")))))"),"#N/A")</f>
        <v>#N/A</v>
      </c>
    </row>
    <row r="14051">
      <c r="A14051" s="12" t="str">
        <f>IFERROR(__xludf.DUMMYFUNCTION("TEXTJOIN("";"", TRUE, FILTER(CID!$B$2:$B$14794, CID!B14051=CID!$D$2:$D$14794))"),"#N/A")</f>
        <v>#N/A</v>
      </c>
      <c r="B14051" s="12" t="str">
        <f>IFERROR(__xludf.DUMMYFUNCTION("TEXTJOIN(""; "", TRUE, FILTER(CID!B14051:B14794, REGEXMATCH(CID!D14051:D14794, TEXTJOIN(""|"", TRUE, SPLIT(A14051, "";"")))))"),"#N/A")</f>
        <v>#N/A</v>
      </c>
    </row>
    <row r="14052">
      <c r="A14052" s="12" t="str">
        <f>IFERROR(__xludf.DUMMYFUNCTION("TEXTJOIN("";"", TRUE, FILTER(CID!$B$2:$B$14794, CID!B14052=CID!$D$2:$D$14794))"),"#N/A")</f>
        <v>#N/A</v>
      </c>
      <c r="B14052" s="12" t="str">
        <f>IFERROR(__xludf.DUMMYFUNCTION("TEXTJOIN(""; "", TRUE, FILTER(CID!B14052:B14794, REGEXMATCH(CID!D14052:D14794, TEXTJOIN(""|"", TRUE, SPLIT(A14052, "";"")))))"),"#N/A")</f>
        <v>#N/A</v>
      </c>
    </row>
    <row r="14053">
      <c r="A14053" s="12" t="str">
        <f>IFERROR(__xludf.DUMMYFUNCTION("TEXTJOIN("";"", TRUE, FILTER(CID!$B$2:$B$14794, CID!B14053=CID!$D$2:$D$14794))"),"#N/A")</f>
        <v>#N/A</v>
      </c>
      <c r="B14053" s="12" t="str">
        <f>IFERROR(__xludf.DUMMYFUNCTION("TEXTJOIN(""; "", TRUE, FILTER(CID!B14053:B14794, REGEXMATCH(CID!D14053:D14794, TEXTJOIN(""|"", TRUE, SPLIT(A14053, "";"")))))"),"#N/A")</f>
        <v>#N/A</v>
      </c>
    </row>
    <row r="14054">
      <c r="A14054" s="12" t="str">
        <f>IFERROR(__xludf.DUMMYFUNCTION("TEXTJOIN("";"", TRUE, FILTER(CID!$B$2:$B$14794, CID!B14054=CID!$D$2:$D$14794))"),"#N/A")</f>
        <v>#N/A</v>
      </c>
      <c r="B14054" s="12" t="str">
        <f>IFERROR(__xludf.DUMMYFUNCTION("TEXTJOIN(""; "", TRUE, FILTER(CID!B14054:B14794, REGEXMATCH(CID!D14054:D14794, TEXTJOIN(""|"", TRUE, SPLIT(A14054, "";"")))))"),"#N/A")</f>
        <v>#N/A</v>
      </c>
    </row>
    <row r="14055">
      <c r="A14055" s="12" t="str">
        <f>IFERROR(__xludf.DUMMYFUNCTION("TEXTJOIN("";"", TRUE, FILTER(CID!$B$2:$B$14794, CID!B14055=CID!$D$2:$D$14794))"),"#N/A")</f>
        <v>#N/A</v>
      </c>
      <c r="B14055" s="12" t="str">
        <f>IFERROR(__xludf.DUMMYFUNCTION("TEXTJOIN(""; "", TRUE, FILTER(CID!B14055:B14794, REGEXMATCH(CID!D14055:D14794, TEXTJOIN(""|"", TRUE, SPLIT(A14055, "";"")))))"),"#N/A")</f>
        <v>#N/A</v>
      </c>
    </row>
    <row r="14056">
      <c r="A14056" s="12" t="str">
        <f>IFERROR(__xludf.DUMMYFUNCTION("TEXTJOIN("";"", TRUE, FILTER(CID!$B$2:$B$14794, CID!B14056=CID!$D$2:$D$14794))"),"#N/A")</f>
        <v>#N/A</v>
      </c>
      <c r="B14056" s="12" t="str">
        <f>IFERROR(__xludf.DUMMYFUNCTION("TEXTJOIN(""; "", TRUE, FILTER(CID!B14056:B14794, REGEXMATCH(CID!D14056:D14794, TEXTJOIN(""|"", TRUE, SPLIT(A14056, "";"")))))"),"#N/A")</f>
        <v>#N/A</v>
      </c>
    </row>
    <row r="14057">
      <c r="A14057" s="12" t="str">
        <f>IFERROR(__xludf.DUMMYFUNCTION("TEXTJOIN("";"", TRUE, FILTER(CID!$B$2:$B$14794, CID!B14057=CID!$D$2:$D$14794))"),"#N/A")</f>
        <v>#N/A</v>
      </c>
      <c r="B14057" s="12" t="str">
        <f>IFERROR(__xludf.DUMMYFUNCTION("TEXTJOIN(""; "", TRUE, FILTER(CID!B14057:B14794, REGEXMATCH(CID!D14057:D14794, TEXTJOIN(""|"", TRUE, SPLIT(A14057, "";"")))))"),"#N/A")</f>
        <v>#N/A</v>
      </c>
    </row>
    <row r="14058">
      <c r="A14058" s="12" t="str">
        <f>IFERROR(__xludf.DUMMYFUNCTION("TEXTJOIN("";"", TRUE, FILTER(CID!$B$2:$B$14794, CID!B14058=CID!$D$2:$D$14794))"),"#N/A")</f>
        <v>#N/A</v>
      </c>
      <c r="B14058" s="12" t="str">
        <f>IFERROR(__xludf.DUMMYFUNCTION("TEXTJOIN(""; "", TRUE, FILTER(CID!B14058:B14794, REGEXMATCH(CID!D14058:D14794, TEXTJOIN(""|"", TRUE, SPLIT(A14058, "";"")))))"),"#N/A")</f>
        <v>#N/A</v>
      </c>
    </row>
    <row r="14059">
      <c r="A14059" s="12" t="str">
        <f>IFERROR(__xludf.DUMMYFUNCTION("TEXTJOIN("";"", TRUE, FILTER(CID!$B$2:$B$14794, CID!B14059=CID!$D$2:$D$14794))"),"#N/A")</f>
        <v>#N/A</v>
      </c>
      <c r="B14059" s="12" t="str">
        <f>IFERROR(__xludf.DUMMYFUNCTION("TEXTJOIN(""; "", TRUE, FILTER(CID!B14059:B14794, REGEXMATCH(CID!D14059:D14794, TEXTJOIN(""|"", TRUE, SPLIT(A14059, "";"")))))"),"#N/A")</f>
        <v>#N/A</v>
      </c>
    </row>
    <row r="14060">
      <c r="A14060" s="12" t="str">
        <f>IFERROR(__xludf.DUMMYFUNCTION("TEXTJOIN("";"", TRUE, FILTER(CID!$B$2:$B$14794, CID!B14060=CID!$D$2:$D$14794))"),"#N/A")</f>
        <v>#N/A</v>
      </c>
      <c r="B14060" s="12" t="str">
        <f>IFERROR(__xludf.DUMMYFUNCTION("TEXTJOIN(""; "", TRUE, FILTER(CID!B14060:B14794, REGEXMATCH(CID!D14060:D14794, TEXTJOIN(""|"", TRUE, SPLIT(A14060, "";"")))))"),"#N/A")</f>
        <v>#N/A</v>
      </c>
    </row>
    <row r="14061">
      <c r="A14061" s="12" t="str">
        <f>IFERROR(__xludf.DUMMYFUNCTION("TEXTJOIN("";"", TRUE, FILTER(CID!$B$2:$B$14794, CID!B14061=CID!$D$2:$D$14794))"),"#N/A")</f>
        <v>#N/A</v>
      </c>
      <c r="B14061" s="12" t="str">
        <f>IFERROR(__xludf.DUMMYFUNCTION("TEXTJOIN(""; "", TRUE, FILTER(CID!B14061:B14794, REGEXMATCH(CID!D14061:D14794, TEXTJOIN(""|"", TRUE, SPLIT(A14061, "";"")))))"),"#N/A")</f>
        <v>#N/A</v>
      </c>
    </row>
    <row r="14062">
      <c r="A14062" s="12" t="str">
        <f>IFERROR(__xludf.DUMMYFUNCTION("TEXTJOIN("";"", TRUE, FILTER(CID!$B$2:$B$14794, CID!B14062=CID!$D$2:$D$14794))"),"#N/A")</f>
        <v>#N/A</v>
      </c>
      <c r="B14062" s="12" t="str">
        <f>IFERROR(__xludf.DUMMYFUNCTION("TEXTJOIN(""; "", TRUE, FILTER(CID!B14062:B14794, REGEXMATCH(CID!D14062:D14794, TEXTJOIN(""|"", TRUE, SPLIT(A14062, "";"")))))"),"#N/A")</f>
        <v>#N/A</v>
      </c>
    </row>
    <row r="14063">
      <c r="A14063" s="12" t="str">
        <f>IFERROR(__xludf.DUMMYFUNCTION("TEXTJOIN("";"", TRUE, FILTER(CID!$B$2:$B$14794, CID!B14063=CID!$D$2:$D$14794))"),"#N/A")</f>
        <v>#N/A</v>
      </c>
      <c r="B14063" s="12" t="str">
        <f>IFERROR(__xludf.DUMMYFUNCTION("TEXTJOIN(""; "", TRUE, FILTER(CID!B14063:B14794, REGEXMATCH(CID!D14063:D14794, TEXTJOIN(""|"", TRUE, SPLIT(A14063, "";"")))))"),"#N/A")</f>
        <v>#N/A</v>
      </c>
    </row>
    <row r="14064">
      <c r="A14064" s="12" t="str">
        <f>IFERROR(__xludf.DUMMYFUNCTION("TEXTJOIN("";"", TRUE, FILTER(CID!$B$2:$B$14794, CID!B14064=CID!$D$2:$D$14794))"),"#N/A")</f>
        <v>#N/A</v>
      </c>
      <c r="B14064" s="12" t="str">
        <f>IFERROR(__xludf.DUMMYFUNCTION("TEXTJOIN(""; "", TRUE, FILTER(CID!B14064:B14794, REGEXMATCH(CID!D14064:D14794, TEXTJOIN(""|"", TRUE, SPLIT(A14064, "";"")))))"),"#N/A")</f>
        <v>#N/A</v>
      </c>
    </row>
    <row r="14065">
      <c r="A14065" s="12" t="str">
        <f>IFERROR(__xludf.DUMMYFUNCTION("TEXTJOIN("";"", TRUE, FILTER(CID!$B$2:$B$14794, CID!B14065=CID!$D$2:$D$14794))"),"#N/A")</f>
        <v>#N/A</v>
      </c>
      <c r="B14065" s="12" t="str">
        <f>IFERROR(__xludf.DUMMYFUNCTION("TEXTJOIN(""; "", TRUE, FILTER(CID!B14065:B14794, REGEXMATCH(CID!D14065:D14794, TEXTJOIN(""|"", TRUE, SPLIT(A14065, "";"")))))"),"#N/A")</f>
        <v>#N/A</v>
      </c>
    </row>
    <row r="14066">
      <c r="A14066" s="12" t="str">
        <f>IFERROR(__xludf.DUMMYFUNCTION("TEXTJOIN("";"", TRUE, FILTER(CID!$B$2:$B$14794, CID!B14066=CID!$D$2:$D$14794))"),"#N/A")</f>
        <v>#N/A</v>
      </c>
      <c r="B14066" s="12" t="str">
        <f>IFERROR(__xludf.DUMMYFUNCTION("TEXTJOIN(""; "", TRUE, FILTER(CID!B14066:B14794, REGEXMATCH(CID!D14066:D14794, TEXTJOIN(""|"", TRUE, SPLIT(A14066, "";"")))))"),"#N/A")</f>
        <v>#N/A</v>
      </c>
    </row>
    <row r="14067">
      <c r="A14067" s="12" t="str">
        <f>IFERROR(__xludf.DUMMYFUNCTION("TEXTJOIN("";"", TRUE, FILTER(CID!$B$2:$B$14794, CID!B14067=CID!$D$2:$D$14794))"),"#N/A")</f>
        <v>#N/A</v>
      </c>
      <c r="B14067" s="12" t="str">
        <f>IFERROR(__xludf.DUMMYFUNCTION("TEXTJOIN(""; "", TRUE, FILTER(CID!B14067:B14794, REGEXMATCH(CID!D14067:D14794, TEXTJOIN(""|"", TRUE, SPLIT(A14067, "";"")))))"),"#N/A")</f>
        <v>#N/A</v>
      </c>
    </row>
    <row r="14068">
      <c r="A14068" s="12" t="str">
        <f>IFERROR(__xludf.DUMMYFUNCTION("TEXTJOIN("";"", TRUE, FILTER(CID!$B$2:$B$14794, CID!B14068=CID!$D$2:$D$14794))"),"#N/A")</f>
        <v>#N/A</v>
      </c>
      <c r="B14068" s="12" t="str">
        <f>IFERROR(__xludf.DUMMYFUNCTION("TEXTJOIN(""; "", TRUE, FILTER(CID!B14068:B14794, REGEXMATCH(CID!D14068:D14794, TEXTJOIN(""|"", TRUE, SPLIT(A14068, "";"")))))"),"#N/A")</f>
        <v>#N/A</v>
      </c>
    </row>
    <row r="14069">
      <c r="A14069" s="12" t="str">
        <f>IFERROR(__xludf.DUMMYFUNCTION("TEXTJOIN("";"", TRUE, FILTER(CID!$B$2:$B$14794, CID!B14069=CID!$D$2:$D$14794))"),"#N/A")</f>
        <v>#N/A</v>
      </c>
      <c r="B14069" s="12" t="str">
        <f>IFERROR(__xludf.DUMMYFUNCTION("TEXTJOIN(""; "", TRUE, FILTER(CID!B14069:B14794, REGEXMATCH(CID!D14069:D14794, TEXTJOIN(""|"", TRUE, SPLIT(A14069, "";"")))))"),"#N/A")</f>
        <v>#N/A</v>
      </c>
    </row>
    <row r="14070">
      <c r="A14070" s="12" t="str">
        <f>IFERROR(__xludf.DUMMYFUNCTION("TEXTJOIN("";"", TRUE, FILTER(CID!$B$2:$B$14794, CID!B14070=CID!$D$2:$D$14794))"),"#N/A")</f>
        <v>#N/A</v>
      </c>
      <c r="B14070" s="12" t="str">
        <f>IFERROR(__xludf.DUMMYFUNCTION("TEXTJOIN(""; "", TRUE, FILTER(CID!B14070:B14794, REGEXMATCH(CID!D14070:D14794, TEXTJOIN(""|"", TRUE, SPLIT(A14070, "";"")))))"),"#N/A")</f>
        <v>#N/A</v>
      </c>
    </row>
    <row r="14071">
      <c r="A14071" s="12" t="str">
        <f>IFERROR(__xludf.DUMMYFUNCTION("TEXTJOIN("";"", TRUE, FILTER(CID!$B$2:$B$14794, CID!B14071=CID!$D$2:$D$14794))"),"#N/A")</f>
        <v>#N/A</v>
      </c>
      <c r="B14071" s="12" t="str">
        <f>IFERROR(__xludf.DUMMYFUNCTION("TEXTJOIN(""; "", TRUE, FILTER(CID!B14071:B14794, REGEXMATCH(CID!D14071:D14794, TEXTJOIN(""|"", TRUE, SPLIT(A14071, "";"")))))"),"#N/A")</f>
        <v>#N/A</v>
      </c>
    </row>
    <row r="14072">
      <c r="A14072" s="12" t="str">
        <f>IFERROR(__xludf.DUMMYFUNCTION("TEXTJOIN("";"", TRUE, FILTER(CID!$B$2:$B$14794, CID!B14072=CID!$D$2:$D$14794))"),"#N/A")</f>
        <v>#N/A</v>
      </c>
      <c r="B14072" s="12" t="str">
        <f>IFERROR(__xludf.DUMMYFUNCTION("TEXTJOIN(""; "", TRUE, FILTER(CID!B14072:B14794, REGEXMATCH(CID!D14072:D14794, TEXTJOIN(""|"", TRUE, SPLIT(A14072, "";"")))))"),"#N/A")</f>
        <v>#N/A</v>
      </c>
    </row>
    <row r="14073">
      <c r="A14073" s="12" t="str">
        <f>IFERROR(__xludf.DUMMYFUNCTION("TEXTJOIN("";"", TRUE, FILTER(CID!$B$2:$B$14794, CID!B14073=CID!$D$2:$D$14794))"),"#N/A")</f>
        <v>#N/A</v>
      </c>
      <c r="B14073" s="12" t="str">
        <f>IFERROR(__xludf.DUMMYFUNCTION("TEXTJOIN(""; "", TRUE, FILTER(CID!B14073:B14794, REGEXMATCH(CID!D14073:D14794, TEXTJOIN(""|"", TRUE, SPLIT(A14073, "";"")))))"),"#N/A")</f>
        <v>#N/A</v>
      </c>
    </row>
    <row r="14074">
      <c r="A14074" s="12" t="str">
        <f>IFERROR(__xludf.DUMMYFUNCTION("TEXTJOIN("";"", TRUE, FILTER(CID!$B$2:$B$14794, CID!B14074=CID!$D$2:$D$14794))"),"#N/A")</f>
        <v>#N/A</v>
      </c>
      <c r="B14074" s="12" t="str">
        <f>IFERROR(__xludf.DUMMYFUNCTION("TEXTJOIN(""; "", TRUE, FILTER(CID!B14074:B14794, REGEXMATCH(CID!D14074:D14794, TEXTJOIN(""|"", TRUE, SPLIT(A14074, "";"")))))"),"#N/A")</f>
        <v>#N/A</v>
      </c>
    </row>
    <row r="14075">
      <c r="A14075" s="12" t="str">
        <f>IFERROR(__xludf.DUMMYFUNCTION("TEXTJOIN("";"", TRUE, FILTER(CID!$B$2:$B$14794, CID!B14075=CID!$D$2:$D$14794))"),"#N/A")</f>
        <v>#N/A</v>
      </c>
      <c r="B14075" s="12" t="str">
        <f>IFERROR(__xludf.DUMMYFUNCTION("TEXTJOIN(""; "", TRUE, FILTER(CID!B14075:B14794, REGEXMATCH(CID!D14075:D14794, TEXTJOIN(""|"", TRUE, SPLIT(A14075, "";"")))))"),"#N/A")</f>
        <v>#N/A</v>
      </c>
    </row>
    <row r="14076">
      <c r="A14076" s="12" t="str">
        <f>IFERROR(__xludf.DUMMYFUNCTION("TEXTJOIN("";"", TRUE, FILTER(CID!$B$2:$B$14794, CID!B14076=CID!$D$2:$D$14794))"),"#N/A")</f>
        <v>#N/A</v>
      </c>
      <c r="B14076" s="12" t="str">
        <f>IFERROR(__xludf.DUMMYFUNCTION("TEXTJOIN(""; "", TRUE, FILTER(CID!B14076:B14794, REGEXMATCH(CID!D14076:D14794, TEXTJOIN(""|"", TRUE, SPLIT(A14076, "";"")))))"),"#N/A")</f>
        <v>#N/A</v>
      </c>
    </row>
    <row r="14077">
      <c r="A14077" s="12" t="str">
        <f>IFERROR(__xludf.DUMMYFUNCTION("TEXTJOIN("";"", TRUE, FILTER(CID!$B$2:$B$14794, CID!B14077=CID!$D$2:$D$14794))"),"#N/A")</f>
        <v>#N/A</v>
      </c>
      <c r="B14077" s="12" t="str">
        <f>IFERROR(__xludf.DUMMYFUNCTION("TEXTJOIN(""; "", TRUE, FILTER(CID!B14077:B14794, REGEXMATCH(CID!D14077:D14794, TEXTJOIN(""|"", TRUE, SPLIT(A14077, "";"")))))"),"#N/A")</f>
        <v>#N/A</v>
      </c>
    </row>
    <row r="14078">
      <c r="A14078" s="12" t="str">
        <f>IFERROR(__xludf.DUMMYFUNCTION("TEXTJOIN("";"", TRUE, FILTER(CID!$B$2:$B$14794, CID!B14078=CID!$D$2:$D$14794))"),"#N/A")</f>
        <v>#N/A</v>
      </c>
      <c r="B14078" s="12" t="str">
        <f>IFERROR(__xludf.DUMMYFUNCTION("TEXTJOIN(""; "", TRUE, FILTER(CID!B14078:B14794, REGEXMATCH(CID!D14078:D14794, TEXTJOIN(""|"", TRUE, SPLIT(A14078, "";"")))))"),"#N/A")</f>
        <v>#N/A</v>
      </c>
    </row>
    <row r="14079">
      <c r="A14079" s="12" t="str">
        <f>IFERROR(__xludf.DUMMYFUNCTION("TEXTJOIN("";"", TRUE, FILTER(CID!$B$2:$B$14794, CID!B14079=CID!$D$2:$D$14794))"),"#N/A")</f>
        <v>#N/A</v>
      </c>
      <c r="B14079" s="12" t="str">
        <f>IFERROR(__xludf.DUMMYFUNCTION("TEXTJOIN(""; "", TRUE, FILTER(CID!B14079:B14794, REGEXMATCH(CID!D14079:D14794, TEXTJOIN(""|"", TRUE, SPLIT(A14079, "";"")))))"),"#N/A")</f>
        <v>#N/A</v>
      </c>
    </row>
    <row r="14080">
      <c r="A14080" s="12" t="str">
        <f>IFERROR(__xludf.DUMMYFUNCTION("TEXTJOIN("";"", TRUE, FILTER(CID!$B$2:$B$14794, CID!B14080=CID!$D$2:$D$14794))"),"#N/A")</f>
        <v>#N/A</v>
      </c>
      <c r="B14080" s="12" t="str">
        <f>IFERROR(__xludf.DUMMYFUNCTION("TEXTJOIN(""; "", TRUE, FILTER(CID!B14080:B14794, REGEXMATCH(CID!D14080:D14794, TEXTJOIN(""|"", TRUE, SPLIT(A14080, "";"")))))"),"#N/A")</f>
        <v>#N/A</v>
      </c>
    </row>
    <row r="14081">
      <c r="A14081" s="12" t="str">
        <f>IFERROR(__xludf.DUMMYFUNCTION("TEXTJOIN("";"", TRUE, FILTER(CID!$B$2:$B$14794, CID!B14081=CID!$D$2:$D$14794))"),"#N/A")</f>
        <v>#N/A</v>
      </c>
      <c r="B14081" s="12" t="str">
        <f>IFERROR(__xludf.DUMMYFUNCTION("TEXTJOIN(""; "", TRUE, FILTER(CID!B14081:B14794, REGEXMATCH(CID!D14081:D14794, TEXTJOIN(""|"", TRUE, SPLIT(A14081, "";"")))))"),"#N/A")</f>
        <v>#N/A</v>
      </c>
    </row>
    <row r="14082">
      <c r="A14082" s="12" t="str">
        <f>IFERROR(__xludf.DUMMYFUNCTION("TEXTJOIN("";"", TRUE, FILTER(CID!$B$2:$B$14794, CID!B14082=CID!$D$2:$D$14794))"),"#N/A")</f>
        <v>#N/A</v>
      </c>
      <c r="B14082" s="12" t="str">
        <f>IFERROR(__xludf.DUMMYFUNCTION("TEXTJOIN(""; "", TRUE, FILTER(CID!B14082:B14794, REGEXMATCH(CID!D14082:D14794, TEXTJOIN(""|"", TRUE, SPLIT(A14082, "";"")))))"),"#N/A")</f>
        <v>#N/A</v>
      </c>
    </row>
    <row r="14083">
      <c r="A14083" s="12" t="str">
        <f>IFERROR(__xludf.DUMMYFUNCTION("TEXTJOIN("";"", TRUE, FILTER(CID!$B$2:$B$14794, CID!B14083=CID!$D$2:$D$14794))"),"#N/A")</f>
        <v>#N/A</v>
      </c>
      <c r="B14083" s="12" t="str">
        <f>IFERROR(__xludf.DUMMYFUNCTION("TEXTJOIN(""; "", TRUE, FILTER(CID!B14083:B14794, REGEXMATCH(CID!D14083:D14794, TEXTJOIN(""|"", TRUE, SPLIT(A14083, "";"")))))"),"#N/A")</f>
        <v>#N/A</v>
      </c>
    </row>
    <row r="14084">
      <c r="A14084" s="12" t="str">
        <f>IFERROR(__xludf.DUMMYFUNCTION("TEXTJOIN("";"", TRUE, FILTER(CID!$B$2:$B$14794, CID!B14084=CID!$D$2:$D$14794))"),"#N/A")</f>
        <v>#N/A</v>
      </c>
      <c r="B14084" s="12" t="str">
        <f>IFERROR(__xludf.DUMMYFUNCTION("TEXTJOIN(""; "", TRUE, FILTER(CID!B14084:B14794, REGEXMATCH(CID!D14084:D14794, TEXTJOIN(""|"", TRUE, SPLIT(A14084, "";"")))))"),"#N/A")</f>
        <v>#N/A</v>
      </c>
    </row>
    <row r="14085">
      <c r="A14085" s="12" t="str">
        <f>IFERROR(__xludf.DUMMYFUNCTION("TEXTJOIN("";"", TRUE, FILTER(CID!$B$2:$B$14794, CID!B14085=CID!$D$2:$D$14794))"),"#N/A")</f>
        <v>#N/A</v>
      </c>
      <c r="B14085" s="12" t="str">
        <f>IFERROR(__xludf.DUMMYFUNCTION("TEXTJOIN(""; "", TRUE, FILTER(CID!B14085:B14794, REGEXMATCH(CID!D14085:D14794, TEXTJOIN(""|"", TRUE, SPLIT(A14085, "";"")))))"),"#N/A")</f>
        <v>#N/A</v>
      </c>
    </row>
    <row r="14086">
      <c r="A14086" s="12" t="str">
        <f>IFERROR(__xludf.DUMMYFUNCTION("TEXTJOIN("";"", TRUE, FILTER(CID!$B$2:$B$14794, CID!B14086=CID!$D$2:$D$14794))"),"#N/A")</f>
        <v>#N/A</v>
      </c>
      <c r="B14086" s="12" t="str">
        <f>IFERROR(__xludf.DUMMYFUNCTION("TEXTJOIN(""; "", TRUE, FILTER(CID!B14086:B14794, REGEXMATCH(CID!D14086:D14794, TEXTJOIN(""|"", TRUE, SPLIT(A14086, "";"")))))"),"#N/A")</f>
        <v>#N/A</v>
      </c>
    </row>
    <row r="14087">
      <c r="A14087" s="12" t="str">
        <f>IFERROR(__xludf.DUMMYFUNCTION("TEXTJOIN("";"", TRUE, FILTER(CID!$B$2:$B$14794, CID!B14087=CID!$D$2:$D$14794))"),"#N/A")</f>
        <v>#N/A</v>
      </c>
      <c r="B14087" s="12" t="str">
        <f>IFERROR(__xludf.DUMMYFUNCTION("TEXTJOIN(""; "", TRUE, FILTER(CID!B14087:B14794, REGEXMATCH(CID!D14087:D14794, TEXTJOIN(""|"", TRUE, SPLIT(A14087, "";"")))))"),"#N/A")</f>
        <v>#N/A</v>
      </c>
    </row>
    <row r="14088">
      <c r="A14088" s="12" t="str">
        <f>IFERROR(__xludf.DUMMYFUNCTION("TEXTJOIN("";"", TRUE, FILTER(CID!$B$2:$B$14794, CID!B14088=CID!$D$2:$D$14794))"),"#N/A")</f>
        <v>#N/A</v>
      </c>
      <c r="B14088" s="12" t="str">
        <f>IFERROR(__xludf.DUMMYFUNCTION("TEXTJOIN(""; "", TRUE, FILTER(CID!B14088:B14794, REGEXMATCH(CID!D14088:D14794, TEXTJOIN(""|"", TRUE, SPLIT(A14088, "";"")))))"),"#N/A")</f>
        <v>#N/A</v>
      </c>
    </row>
    <row r="14089">
      <c r="A14089" s="12" t="str">
        <f>IFERROR(__xludf.DUMMYFUNCTION("TEXTJOIN("";"", TRUE, FILTER(CID!$B$2:$B$14794, CID!B14089=CID!$D$2:$D$14794))"),"#N/A")</f>
        <v>#N/A</v>
      </c>
      <c r="B14089" s="12" t="str">
        <f>IFERROR(__xludf.DUMMYFUNCTION("TEXTJOIN(""; "", TRUE, FILTER(CID!B14089:B14794, REGEXMATCH(CID!D14089:D14794, TEXTJOIN(""|"", TRUE, SPLIT(A14089, "";"")))))"),"#N/A")</f>
        <v>#N/A</v>
      </c>
    </row>
    <row r="14090">
      <c r="A14090" s="12" t="str">
        <f>IFERROR(__xludf.DUMMYFUNCTION("TEXTJOIN("";"", TRUE, FILTER(CID!$B$2:$B$14794, CID!B14090=CID!$D$2:$D$14794))"),"#N/A")</f>
        <v>#N/A</v>
      </c>
      <c r="B14090" s="12" t="str">
        <f>IFERROR(__xludf.DUMMYFUNCTION("TEXTJOIN(""; "", TRUE, FILTER(CID!B14090:B14794, REGEXMATCH(CID!D14090:D14794, TEXTJOIN(""|"", TRUE, SPLIT(A14090, "";"")))))"),"#N/A")</f>
        <v>#N/A</v>
      </c>
    </row>
    <row r="14091">
      <c r="A14091" s="12" t="str">
        <f>IFERROR(__xludf.DUMMYFUNCTION("TEXTJOIN("";"", TRUE, FILTER(CID!$B$2:$B$14794, CID!B14091=CID!$D$2:$D$14794))"),"#N/A")</f>
        <v>#N/A</v>
      </c>
      <c r="B14091" s="12" t="str">
        <f>IFERROR(__xludf.DUMMYFUNCTION("TEXTJOIN(""; "", TRUE, FILTER(CID!B14091:B14794, REGEXMATCH(CID!D14091:D14794, TEXTJOIN(""|"", TRUE, SPLIT(A14091, "";"")))))"),"#N/A")</f>
        <v>#N/A</v>
      </c>
    </row>
    <row r="14092">
      <c r="A14092" s="12" t="str">
        <f>IFERROR(__xludf.DUMMYFUNCTION("TEXTJOIN("";"", TRUE, FILTER(CID!$B$2:$B$14794, CID!B14092=CID!$D$2:$D$14794))"),"#N/A")</f>
        <v>#N/A</v>
      </c>
      <c r="B14092" s="12" t="str">
        <f>IFERROR(__xludf.DUMMYFUNCTION("TEXTJOIN(""; "", TRUE, FILTER(CID!B14092:B14794, REGEXMATCH(CID!D14092:D14794, TEXTJOIN(""|"", TRUE, SPLIT(A14092, "";"")))))"),"#N/A")</f>
        <v>#N/A</v>
      </c>
    </row>
    <row r="14093">
      <c r="A14093" s="12" t="str">
        <f>IFERROR(__xludf.DUMMYFUNCTION("TEXTJOIN("";"", TRUE, FILTER(CID!$B$2:$B$14794, CID!B14093=CID!$D$2:$D$14794))"),"#N/A")</f>
        <v>#N/A</v>
      </c>
      <c r="B14093" s="12" t="str">
        <f>IFERROR(__xludf.DUMMYFUNCTION("TEXTJOIN(""; "", TRUE, FILTER(CID!B14093:B14794, REGEXMATCH(CID!D14093:D14794, TEXTJOIN(""|"", TRUE, SPLIT(A14093, "";"")))))"),"#N/A")</f>
        <v>#N/A</v>
      </c>
    </row>
    <row r="14094">
      <c r="A14094" s="12" t="str">
        <f>IFERROR(__xludf.DUMMYFUNCTION("TEXTJOIN("";"", TRUE, FILTER(CID!$B$2:$B$14794, CID!B14094=CID!$D$2:$D$14794))"),"#N/A")</f>
        <v>#N/A</v>
      </c>
      <c r="B14094" s="12" t="str">
        <f>IFERROR(__xludf.DUMMYFUNCTION("TEXTJOIN(""; "", TRUE, FILTER(CID!B14094:B14794, REGEXMATCH(CID!D14094:D14794, TEXTJOIN(""|"", TRUE, SPLIT(A14094, "";"")))))"),"#N/A")</f>
        <v>#N/A</v>
      </c>
    </row>
    <row r="14095">
      <c r="A14095" s="12" t="str">
        <f>IFERROR(__xludf.DUMMYFUNCTION("TEXTJOIN("";"", TRUE, FILTER(CID!$B$2:$B$14794, CID!B14095=CID!$D$2:$D$14794))"),"#N/A")</f>
        <v>#N/A</v>
      </c>
      <c r="B14095" s="12" t="str">
        <f>IFERROR(__xludf.DUMMYFUNCTION("TEXTJOIN(""; "", TRUE, FILTER(CID!B14095:B14794, REGEXMATCH(CID!D14095:D14794, TEXTJOIN(""|"", TRUE, SPLIT(A14095, "";"")))))"),"#N/A")</f>
        <v>#N/A</v>
      </c>
    </row>
    <row r="14096">
      <c r="A14096" s="12" t="str">
        <f>IFERROR(__xludf.DUMMYFUNCTION("TEXTJOIN("";"", TRUE, FILTER(CID!$B$2:$B$14794, CID!B14096=CID!$D$2:$D$14794))"),"#N/A")</f>
        <v>#N/A</v>
      </c>
      <c r="B14096" s="12" t="str">
        <f>IFERROR(__xludf.DUMMYFUNCTION("TEXTJOIN(""; "", TRUE, FILTER(CID!B14096:B14794, REGEXMATCH(CID!D14096:D14794, TEXTJOIN(""|"", TRUE, SPLIT(A14096, "";"")))))"),"#N/A")</f>
        <v>#N/A</v>
      </c>
    </row>
    <row r="14097">
      <c r="A14097" s="12" t="str">
        <f>IFERROR(__xludf.DUMMYFUNCTION("TEXTJOIN("";"", TRUE, FILTER(CID!$B$2:$B$14794, CID!B14097=CID!$D$2:$D$14794))"),"#N/A")</f>
        <v>#N/A</v>
      </c>
      <c r="B14097" s="12" t="str">
        <f>IFERROR(__xludf.DUMMYFUNCTION("TEXTJOIN(""; "", TRUE, FILTER(CID!B14097:B14794, REGEXMATCH(CID!D14097:D14794, TEXTJOIN(""|"", TRUE, SPLIT(A14097, "";"")))))"),"#N/A")</f>
        <v>#N/A</v>
      </c>
    </row>
    <row r="14098">
      <c r="A14098" s="12" t="str">
        <f>IFERROR(__xludf.DUMMYFUNCTION("TEXTJOIN("";"", TRUE, FILTER(CID!$B$2:$B$14794, CID!B14098=CID!$D$2:$D$14794))"),"#N/A")</f>
        <v>#N/A</v>
      </c>
      <c r="B14098" s="12" t="str">
        <f>IFERROR(__xludf.DUMMYFUNCTION("TEXTJOIN(""; "", TRUE, FILTER(CID!B14098:B14794, REGEXMATCH(CID!D14098:D14794, TEXTJOIN(""|"", TRUE, SPLIT(A14098, "";"")))))"),"#N/A")</f>
        <v>#N/A</v>
      </c>
    </row>
    <row r="14099">
      <c r="A14099" s="12" t="str">
        <f>IFERROR(__xludf.DUMMYFUNCTION("TEXTJOIN("";"", TRUE, FILTER(CID!$B$2:$B$14794, CID!B14099=CID!$D$2:$D$14794))"),"#N/A")</f>
        <v>#N/A</v>
      </c>
      <c r="B14099" s="12" t="str">
        <f>IFERROR(__xludf.DUMMYFUNCTION("TEXTJOIN(""; "", TRUE, FILTER(CID!B14099:B14794, REGEXMATCH(CID!D14099:D14794, TEXTJOIN(""|"", TRUE, SPLIT(A14099, "";"")))))"),"#N/A")</f>
        <v>#N/A</v>
      </c>
    </row>
    <row r="14100">
      <c r="A14100" s="12" t="str">
        <f>IFERROR(__xludf.DUMMYFUNCTION("TEXTJOIN("";"", TRUE, FILTER(CID!$B$2:$B$14794, CID!B14100=CID!$D$2:$D$14794))"),"#N/A")</f>
        <v>#N/A</v>
      </c>
      <c r="B14100" s="12" t="str">
        <f>IFERROR(__xludf.DUMMYFUNCTION("TEXTJOIN(""; "", TRUE, FILTER(CID!B14100:B14794, REGEXMATCH(CID!D14100:D14794, TEXTJOIN(""|"", TRUE, SPLIT(A14100, "";"")))))"),"#N/A")</f>
        <v>#N/A</v>
      </c>
    </row>
    <row r="14101">
      <c r="A14101" s="12" t="str">
        <f>IFERROR(__xludf.DUMMYFUNCTION("TEXTJOIN("";"", TRUE, FILTER(CID!$B$2:$B$14794, CID!B14101=CID!$D$2:$D$14794))"),"#N/A")</f>
        <v>#N/A</v>
      </c>
      <c r="B14101" s="12" t="str">
        <f>IFERROR(__xludf.DUMMYFUNCTION("TEXTJOIN(""; "", TRUE, FILTER(CID!B14101:B14794, REGEXMATCH(CID!D14101:D14794, TEXTJOIN(""|"", TRUE, SPLIT(A14101, "";"")))))"),"#N/A")</f>
        <v>#N/A</v>
      </c>
    </row>
    <row r="14102">
      <c r="A14102" s="12" t="str">
        <f>IFERROR(__xludf.DUMMYFUNCTION("TEXTJOIN("";"", TRUE, FILTER(CID!$B$2:$B$14794, CID!B14102=CID!$D$2:$D$14794))"),"#N/A")</f>
        <v>#N/A</v>
      </c>
      <c r="B14102" s="12" t="str">
        <f>IFERROR(__xludf.DUMMYFUNCTION("TEXTJOIN(""; "", TRUE, FILTER(CID!B14102:B14794, REGEXMATCH(CID!D14102:D14794, TEXTJOIN(""|"", TRUE, SPLIT(A14102, "";"")))))"),"#N/A")</f>
        <v>#N/A</v>
      </c>
    </row>
    <row r="14103">
      <c r="A14103" s="12" t="str">
        <f>IFERROR(__xludf.DUMMYFUNCTION("TEXTJOIN("";"", TRUE, FILTER(CID!$B$2:$B$14794, CID!B14103=CID!$D$2:$D$14794))"),"#N/A")</f>
        <v>#N/A</v>
      </c>
      <c r="B14103" s="12" t="str">
        <f>IFERROR(__xludf.DUMMYFUNCTION("TEXTJOIN(""; "", TRUE, FILTER(CID!B14103:B14794, REGEXMATCH(CID!D14103:D14794, TEXTJOIN(""|"", TRUE, SPLIT(A14103, "";"")))))"),"#N/A")</f>
        <v>#N/A</v>
      </c>
    </row>
    <row r="14104">
      <c r="A14104" s="12" t="str">
        <f>IFERROR(__xludf.DUMMYFUNCTION("TEXTJOIN("";"", TRUE, FILTER(CID!$B$2:$B$14794, CID!B14104=CID!$D$2:$D$14794))"),"#N/A")</f>
        <v>#N/A</v>
      </c>
      <c r="B14104" s="12" t="str">
        <f>IFERROR(__xludf.DUMMYFUNCTION("TEXTJOIN(""; "", TRUE, FILTER(CID!B14104:B14794, REGEXMATCH(CID!D14104:D14794, TEXTJOIN(""|"", TRUE, SPLIT(A14104, "";"")))))"),"#N/A")</f>
        <v>#N/A</v>
      </c>
    </row>
    <row r="14105">
      <c r="A14105" s="12" t="str">
        <f>IFERROR(__xludf.DUMMYFUNCTION("TEXTJOIN("";"", TRUE, FILTER(CID!$B$2:$B$14794, CID!B14105=CID!$D$2:$D$14794))"),"#N/A")</f>
        <v>#N/A</v>
      </c>
      <c r="B14105" s="12" t="str">
        <f>IFERROR(__xludf.DUMMYFUNCTION("TEXTJOIN(""; "", TRUE, FILTER(CID!B14105:B14794, REGEXMATCH(CID!D14105:D14794, TEXTJOIN(""|"", TRUE, SPLIT(A14105, "";"")))))"),"#N/A")</f>
        <v>#N/A</v>
      </c>
    </row>
    <row r="14106">
      <c r="A14106" s="12" t="str">
        <f>IFERROR(__xludf.DUMMYFUNCTION("TEXTJOIN("";"", TRUE, FILTER(CID!$B$2:$B$14794, CID!B14106=CID!$D$2:$D$14794))"),"#N/A")</f>
        <v>#N/A</v>
      </c>
      <c r="B14106" s="12" t="str">
        <f>IFERROR(__xludf.DUMMYFUNCTION("TEXTJOIN(""; "", TRUE, FILTER(CID!B14106:B14794, REGEXMATCH(CID!D14106:D14794, TEXTJOIN(""|"", TRUE, SPLIT(A14106, "";"")))))"),"#N/A")</f>
        <v>#N/A</v>
      </c>
    </row>
    <row r="14107">
      <c r="A14107" s="12" t="str">
        <f>IFERROR(__xludf.DUMMYFUNCTION("TEXTJOIN("";"", TRUE, FILTER(CID!$B$2:$B$14794, CID!B14107=CID!$D$2:$D$14794))"),"#N/A")</f>
        <v>#N/A</v>
      </c>
      <c r="B14107" s="12" t="str">
        <f>IFERROR(__xludf.DUMMYFUNCTION("TEXTJOIN(""; "", TRUE, FILTER(CID!B14107:B14794, REGEXMATCH(CID!D14107:D14794, TEXTJOIN(""|"", TRUE, SPLIT(A14107, "";"")))))"),"#N/A")</f>
        <v>#N/A</v>
      </c>
    </row>
    <row r="14108">
      <c r="A14108" s="12" t="str">
        <f>IFERROR(__xludf.DUMMYFUNCTION("TEXTJOIN("";"", TRUE, FILTER(CID!$B$2:$B$14794, CID!B14108=CID!$D$2:$D$14794))"),"#N/A")</f>
        <v>#N/A</v>
      </c>
      <c r="B14108" s="12" t="str">
        <f>IFERROR(__xludf.DUMMYFUNCTION("TEXTJOIN(""; "", TRUE, FILTER(CID!B14108:B14794, REGEXMATCH(CID!D14108:D14794, TEXTJOIN(""|"", TRUE, SPLIT(A14108, "";"")))))"),"#N/A")</f>
        <v>#N/A</v>
      </c>
    </row>
    <row r="14109">
      <c r="A14109" s="12" t="str">
        <f>IFERROR(__xludf.DUMMYFUNCTION("TEXTJOIN("";"", TRUE, FILTER(CID!$B$2:$B$14794, CID!B14109=CID!$D$2:$D$14794))"),"#N/A")</f>
        <v>#N/A</v>
      </c>
      <c r="B14109" s="12" t="str">
        <f>IFERROR(__xludf.DUMMYFUNCTION("TEXTJOIN(""; "", TRUE, FILTER(CID!B14109:B14794, REGEXMATCH(CID!D14109:D14794, TEXTJOIN(""|"", TRUE, SPLIT(A14109, "";"")))))"),"#N/A")</f>
        <v>#N/A</v>
      </c>
    </row>
    <row r="14110">
      <c r="A14110" s="12" t="str">
        <f>IFERROR(__xludf.DUMMYFUNCTION("TEXTJOIN("";"", TRUE, FILTER(CID!$B$2:$B$14794, CID!B14110=CID!$D$2:$D$14794))"),"#N/A")</f>
        <v>#N/A</v>
      </c>
      <c r="B14110" s="12" t="str">
        <f>IFERROR(__xludf.DUMMYFUNCTION("TEXTJOIN(""; "", TRUE, FILTER(CID!B14110:B14794, REGEXMATCH(CID!D14110:D14794, TEXTJOIN(""|"", TRUE, SPLIT(A14110, "";"")))))"),"#N/A")</f>
        <v>#N/A</v>
      </c>
    </row>
    <row r="14111">
      <c r="A14111" s="12" t="str">
        <f>IFERROR(__xludf.DUMMYFUNCTION("TEXTJOIN("";"", TRUE, FILTER(CID!$B$2:$B$14794, CID!B14111=CID!$D$2:$D$14794))"),"#N/A")</f>
        <v>#N/A</v>
      </c>
      <c r="B14111" s="12" t="str">
        <f>IFERROR(__xludf.DUMMYFUNCTION("TEXTJOIN(""; "", TRUE, FILTER(CID!B14111:B14794, REGEXMATCH(CID!D14111:D14794, TEXTJOIN(""|"", TRUE, SPLIT(A14111, "";"")))))"),"#N/A")</f>
        <v>#N/A</v>
      </c>
    </row>
    <row r="14112">
      <c r="A14112" s="12" t="str">
        <f>IFERROR(__xludf.DUMMYFUNCTION("TEXTJOIN("";"", TRUE, FILTER(CID!$B$2:$B$14794, CID!B14112=CID!$D$2:$D$14794))"),"#N/A")</f>
        <v>#N/A</v>
      </c>
      <c r="B14112" s="12" t="str">
        <f>IFERROR(__xludf.DUMMYFUNCTION("TEXTJOIN(""; "", TRUE, FILTER(CID!B14112:B14794, REGEXMATCH(CID!D14112:D14794, TEXTJOIN(""|"", TRUE, SPLIT(A14112, "";"")))))"),"#N/A")</f>
        <v>#N/A</v>
      </c>
    </row>
    <row r="14113">
      <c r="A14113" s="12" t="str">
        <f>IFERROR(__xludf.DUMMYFUNCTION("TEXTJOIN("";"", TRUE, FILTER(CID!$B$2:$B$14794, CID!B14113=CID!$D$2:$D$14794))"),"#N/A")</f>
        <v>#N/A</v>
      </c>
      <c r="B14113" s="12" t="str">
        <f>IFERROR(__xludf.DUMMYFUNCTION("TEXTJOIN(""; "", TRUE, FILTER(CID!B14113:B14794, REGEXMATCH(CID!D14113:D14794, TEXTJOIN(""|"", TRUE, SPLIT(A14113, "";"")))))"),"#N/A")</f>
        <v>#N/A</v>
      </c>
    </row>
    <row r="14114">
      <c r="A14114" s="12" t="str">
        <f>IFERROR(__xludf.DUMMYFUNCTION("TEXTJOIN("";"", TRUE, FILTER(CID!$B$2:$B$14794, CID!B14114=CID!$D$2:$D$14794))"),"#N/A")</f>
        <v>#N/A</v>
      </c>
      <c r="B14114" s="12" t="str">
        <f>IFERROR(__xludf.DUMMYFUNCTION("TEXTJOIN(""; "", TRUE, FILTER(CID!B14114:B14794, REGEXMATCH(CID!D14114:D14794, TEXTJOIN(""|"", TRUE, SPLIT(A14114, "";"")))))"),"#N/A")</f>
        <v>#N/A</v>
      </c>
    </row>
    <row r="14115">
      <c r="A14115" s="12" t="str">
        <f>IFERROR(__xludf.DUMMYFUNCTION("TEXTJOIN("";"", TRUE, FILTER(CID!$B$2:$B$14794, CID!B14115=CID!$D$2:$D$14794))"),"#N/A")</f>
        <v>#N/A</v>
      </c>
      <c r="B14115" s="12" t="str">
        <f>IFERROR(__xludf.DUMMYFUNCTION("TEXTJOIN(""; "", TRUE, FILTER(CID!B14115:B14794, REGEXMATCH(CID!D14115:D14794, TEXTJOIN(""|"", TRUE, SPLIT(A14115, "";"")))))"),"#N/A")</f>
        <v>#N/A</v>
      </c>
    </row>
    <row r="14116">
      <c r="A14116" s="12" t="str">
        <f>IFERROR(__xludf.DUMMYFUNCTION("TEXTJOIN("";"", TRUE, FILTER(CID!$B$2:$B$14794, CID!B14116=CID!$D$2:$D$14794))"),"#N/A")</f>
        <v>#N/A</v>
      </c>
      <c r="B14116" s="12" t="str">
        <f>IFERROR(__xludf.DUMMYFUNCTION("TEXTJOIN(""; "", TRUE, FILTER(CID!B14116:B14794, REGEXMATCH(CID!D14116:D14794, TEXTJOIN(""|"", TRUE, SPLIT(A14116, "";"")))))"),"#N/A")</f>
        <v>#N/A</v>
      </c>
    </row>
    <row r="14117">
      <c r="A14117" s="12" t="str">
        <f>IFERROR(__xludf.DUMMYFUNCTION("TEXTJOIN("";"", TRUE, FILTER(CID!$B$2:$B$14794, CID!B14117=CID!$D$2:$D$14794))"),"#N/A")</f>
        <v>#N/A</v>
      </c>
      <c r="B14117" s="12" t="str">
        <f>IFERROR(__xludf.DUMMYFUNCTION("TEXTJOIN(""; "", TRUE, FILTER(CID!B14117:B14794, REGEXMATCH(CID!D14117:D14794, TEXTJOIN(""|"", TRUE, SPLIT(A14117, "";"")))))"),"#N/A")</f>
        <v>#N/A</v>
      </c>
    </row>
    <row r="14118">
      <c r="A14118" s="12" t="str">
        <f>IFERROR(__xludf.DUMMYFUNCTION("TEXTJOIN("";"", TRUE, FILTER(CID!$B$2:$B$14794, CID!B14118=CID!$D$2:$D$14794))"),"#N/A")</f>
        <v>#N/A</v>
      </c>
      <c r="B14118" s="12" t="str">
        <f>IFERROR(__xludf.DUMMYFUNCTION("TEXTJOIN(""; "", TRUE, FILTER(CID!B14118:B14794, REGEXMATCH(CID!D14118:D14794, TEXTJOIN(""|"", TRUE, SPLIT(A14118, "";"")))))"),"#N/A")</f>
        <v>#N/A</v>
      </c>
    </row>
    <row r="14119">
      <c r="A14119" s="12" t="str">
        <f>IFERROR(__xludf.DUMMYFUNCTION("TEXTJOIN("";"", TRUE, FILTER(CID!$B$2:$B$14794, CID!B14119=CID!$D$2:$D$14794))"),"#N/A")</f>
        <v>#N/A</v>
      </c>
      <c r="B14119" s="12" t="str">
        <f>IFERROR(__xludf.DUMMYFUNCTION("TEXTJOIN(""; "", TRUE, FILTER(CID!B14119:B14794, REGEXMATCH(CID!D14119:D14794, TEXTJOIN(""|"", TRUE, SPLIT(A14119, "";"")))))"),"#N/A")</f>
        <v>#N/A</v>
      </c>
    </row>
    <row r="14120">
      <c r="A14120" s="12" t="str">
        <f>IFERROR(__xludf.DUMMYFUNCTION("TEXTJOIN("";"", TRUE, FILTER(CID!$B$2:$B$14794, CID!B14120=CID!$D$2:$D$14794))"),"#N/A")</f>
        <v>#N/A</v>
      </c>
      <c r="B14120" s="12" t="str">
        <f>IFERROR(__xludf.DUMMYFUNCTION("TEXTJOIN(""; "", TRUE, FILTER(CID!B14120:B14794, REGEXMATCH(CID!D14120:D14794, TEXTJOIN(""|"", TRUE, SPLIT(A14120, "";"")))))"),"#N/A")</f>
        <v>#N/A</v>
      </c>
    </row>
    <row r="14121">
      <c r="A14121" s="12" t="str">
        <f>IFERROR(__xludf.DUMMYFUNCTION("TEXTJOIN("";"", TRUE, FILTER(CID!$B$2:$B$14794, CID!B14121=CID!$D$2:$D$14794))"),"#N/A")</f>
        <v>#N/A</v>
      </c>
      <c r="B14121" s="12" t="str">
        <f>IFERROR(__xludf.DUMMYFUNCTION("TEXTJOIN(""; "", TRUE, FILTER(CID!B14121:B14794, REGEXMATCH(CID!D14121:D14794, TEXTJOIN(""|"", TRUE, SPLIT(A14121, "";"")))))"),"#N/A")</f>
        <v>#N/A</v>
      </c>
    </row>
    <row r="14122">
      <c r="A14122" s="12" t="str">
        <f>IFERROR(__xludf.DUMMYFUNCTION("TEXTJOIN("";"", TRUE, FILTER(CID!$B$2:$B$14794, CID!B14122=CID!$D$2:$D$14794))"),"#N/A")</f>
        <v>#N/A</v>
      </c>
      <c r="B14122" s="12" t="str">
        <f>IFERROR(__xludf.DUMMYFUNCTION("TEXTJOIN(""; "", TRUE, FILTER(CID!B14122:B14794, REGEXMATCH(CID!D14122:D14794, TEXTJOIN(""|"", TRUE, SPLIT(A14122, "";"")))))"),"#N/A")</f>
        <v>#N/A</v>
      </c>
    </row>
    <row r="14123">
      <c r="A14123" s="12" t="str">
        <f>IFERROR(__xludf.DUMMYFUNCTION("TEXTJOIN("";"", TRUE, FILTER(CID!$B$2:$B$14794, CID!B14123=CID!$D$2:$D$14794))"),"#N/A")</f>
        <v>#N/A</v>
      </c>
      <c r="B14123" s="12" t="str">
        <f>IFERROR(__xludf.DUMMYFUNCTION("TEXTJOIN(""; "", TRUE, FILTER(CID!B14123:B14794, REGEXMATCH(CID!D14123:D14794, TEXTJOIN(""|"", TRUE, SPLIT(A14123, "";"")))))"),"#N/A")</f>
        <v>#N/A</v>
      </c>
    </row>
    <row r="14124">
      <c r="A14124" s="12" t="str">
        <f>IFERROR(__xludf.DUMMYFUNCTION("TEXTJOIN("";"", TRUE, FILTER(CID!$B$2:$B$14794, CID!B14124=CID!$D$2:$D$14794))"),"#N/A")</f>
        <v>#N/A</v>
      </c>
      <c r="B14124" s="12" t="str">
        <f>IFERROR(__xludf.DUMMYFUNCTION("TEXTJOIN(""; "", TRUE, FILTER(CID!B14124:B14794, REGEXMATCH(CID!D14124:D14794, TEXTJOIN(""|"", TRUE, SPLIT(A14124, "";"")))))"),"#N/A")</f>
        <v>#N/A</v>
      </c>
    </row>
    <row r="14125">
      <c r="A14125" s="12" t="str">
        <f>IFERROR(__xludf.DUMMYFUNCTION("TEXTJOIN("";"", TRUE, FILTER(CID!$B$2:$B$14794, CID!B14125=CID!$D$2:$D$14794))"),"#N/A")</f>
        <v>#N/A</v>
      </c>
      <c r="B14125" s="12" t="str">
        <f>IFERROR(__xludf.DUMMYFUNCTION("TEXTJOIN(""; "", TRUE, FILTER(CID!B14125:B14794, REGEXMATCH(CID!D14125:D14794, TEXTJOIN(""|"", TRUE, SPLIT(A14125, "";"")))))"),"#N/A")</f>
        <v>#N/A</v>
      </c>
    </row>
    <row r="14126">
      <c r="A14126" s="12" t="str">
        <f>IFERROR(__xludf.DUMMYFUNCTION("TEXTJOIN("";"", TRUE, FILTER(CID!$B$2:$B$14794, CID!B14126=CID!$D$2:$D$14794))"),"#N/A")</f>
        <v>#N/A</v>
      </c>
      <c r="B14126" s="12" t="str">
        <f>IFERROR(__xludf.DUMMYFUNCTION("TEXTJOIN(""; "", TRUE, FILTER(CID!B14126:B14794, REGEXMATCH(CID!D14126:D14794, TEXTJOIN(""|"", TRUE, SPLIT(A14126, "";"")))))"),"#N/A")</f>
        <v>#N/A</v>
      </c>
    </row>
    <row r="14127">
      <c r="A14127" s="12" t="str">
        <f>IFERROR(__xludf.DUMMYFUNCTION("TEXTJOIN("";"", TRUE, FILTER(CID!$B$2:$B$14794, CID!B14127=CID!$D$2:$D$14794))"),"#N/A")</f>
        <v>#N/A</v>
      </c>
      <c r="B14127" s="12" t="str">
        <f>IFERROR(__xludf.DUMMYFUNCTION("TEXTJOIN(""; "", TRUE, FILTER(CID!B14127:B14794, REGEXMATCH(CID!D14127:D14794, TEXTJOIN(""|"", TRUE, SPLIT(A14127, "";"")))))"),"#N/A")</f>
        <v>#N/A</v>
      </c>
    </row>
    <row r="14128">
      <c r="A14128" s="12" t="str">
        <f>IFERROR(__xludf.DUMMYFUNCTION("TEXTJOIN("";"", TRUE, FILTER(CID!$B$2:$B$14794, CID!B14128=CID!$D$2:$D$14794))"),"#N/A")</f>
        <v>#N/A</v>
      </c>
      <c r="B14128" s="12" t="str">
        <f>IFERROR(__xludf.DUMMYFUNCTION("TEXTJOIN(""; "", TRUE, FILTER(CID!B14128:B14794, REGEXMATCH(CID!D14128:D14794, TEXTJOIN(""|"", TRUE, SPLIT(A14128, "";"")))))"),"#N/A")</f>
        <v>#N/A</v>
      </c>
    </row>
    <row r="14129">
      <c r="A14129" s="12" t="str">
        <f>IFERROR(__xludf.DUMMYFUNCTION("TEXTJOIN("";"", TRUE, FILTER(CID!$B$2:$B$14794, CID!B14129=CID!$D$2:$D$14794))"),"#N/A")</f>
        <v>#N/A</v>
      </c>
      <c r="B14129" s="12" t="str">
        <f>IFERROR(__xludf.DUMMYFUNCTION("TEXTJOIN(""; "", TRUE, FILTER(CID!B14129:B14794, REGEXMATCH(CID!D14129:D14794, TEXTJOIN(""|"", TRUE, SPLIT(A14129, "";"")))))"),"#N/A")</f>
        <v>#N/A</v>
      </c>
    </row>
    <row r="14130">
      <c r="A14130" s="12" t="str">
        <f>IFERROR(__xludf.DUMMYFUNCTION("TEXTJOIN("";"", TRUE, FILTER(CID!$B$2:$B$14794, CID!B14130=CID!$D$2:$D$14794))"),"#N/A")</f>
        <v>#N/A</v>
      </c>
      <c r="B14130" s="12" t="str">
        <f>IFERROR(__xludf.DUMMYFUNCTION("TEXTJOIN(""; "", TRUE, FILTER(CID!B14130:B14794, REGEXMATCH(CID!D14130:D14794, TEXTJOIN(""|"", TRUE, SPLIT(A14130, "";"")))))"),"#N/A")</f>
        <v>#N/A</v>
      </c>
    </row>
    <row r="14131">
      <c r="A14131" s="12" t="str">
        <f>IFERROR(__xludf.DUMMYFUNCTION("TEXTJOIN("";"", TRUE, FILTER(CID!$B$2:$B$14794, CID!B14131=CID!$D$2:$D$14794))"),"#N/A")</f>
        <v>#N/A</v>
      </c>
      <c r="B14131" s="12" t="str">
        <f>IFERROR(__xludf.DUMMYFUNCTION("TEXTJOIN(""; "", TRUE, FILTER(CID!B14131:B14794, REGEXMATCH(CID!D14131:D14794, TEXTJOIN(""|"", TRUE, SPLIT(A14131, "";"")))))"),"#N/A")</f>
        <v>#N/A</v>
      </c>
    </row>
    <row r="14132">
      <c r="A14132" s="12" t="str">
        <f>IFERROR(__xludf.DUMMYFUNCTION("TEXTJOIN("";"", TRUE, FILTER(CID!$B$2:$B$14794, CID!B14132=CID!$D$2:$D$14794))"),"#N/A")</f>
        <v>#N/A</v>
      </c>
      <c r="B14132" s="12" t="str">
        <f>IFERROR(__xludf.DUMMYFUNCTION("TEXTJOIN(""; "", TRUE, FILTER(CID!B14132:B14794, REGEXMATCH(CID!D14132:D14794, TEXTJOIN(""|"", TRUE, SPLIT(A14132, "";"")))))"),"#N/A")</f>
        <v>#N/A</v>
      </c>
    </row>
    <row r="14133">
      <c r="A14133" s="12" t="str">
        <f>IFERROR(__xludf.DUMMYFUNCTION("TEXTJOIN("";"", TRUE, FILTER(CID!$B$2:$B$14794, CID!B14133=CID!$D$2:$D$14794))"),"#N/A")</f>
        <v>#N/A</v>
      </c>
      <c r="B14133" s="12" t="str">
        <f>IFERROR(__xludf.DUMMYFUNCTION("TEXTJOIN(""; "", TRUE, FILTER(CID!B14133:B14794, REGEXMATCH(CID!D14133:D14794, TEXTJOIN(""|"", TRUE, SPLIT(A14133, "";"")))))"),"#N/A")</f>
        <v>#N/A</v>
      </c>
    </row>
    <row r="14134">
      <c r="A14134" s="12" t="str">
        <f>IFERROR(__xludf.DUMMYFUNCTION("TEXTJOIN("";"", TRUE, FILTER(CID!$B$2:$B$14794, CID!B14134=CID!$D$2:$D$14794))"),"#N/A")</f>
        <v>#N/A</v>
      </c>
      <c r="B14134" s="12" t="str">
        <f>IFERROR(__xludf.DUMMYFUNCTION("TEXTJOIN(""; "", TRUE, FILTER(CID!B14134:B14794, REGEXMATCH(CID!D14134:D14794, TEXTJOIN(""|"", TRUE, SPLIT(A14134, "";"")))))"),"#N/A")</f>
        <v>#N/A</v>
      </c>
    </row>
    <row r="14135">
      <c r="A14135" s="12" t="str">
        <f>IFERROR(__xludf.DUMMYFUNCTION("TEXTJOIN("";"", TRUE, FILTER(CID!$B$2:$B$14794, CID!B14135=CID!$D$2:$D$14794))"),"#N/A")</f>
        <v>#N/A</v>
      </c>
      <c r="B14135" s="12" t="str">
        <f>IFERROR(__xludf.DUMMYFUNCTION("TEXTJOIN(""; "", TRUE, FILTER(CID!B14135:B14794, REGEXMATCH(CID!D14135:D14794, TEXTJOIN(""|"", TRUE, SPLIT(A14135, "";"")))))"),"#N/A")</f>
        <v>#N/A</v>
      </c>
    </row>
    <row r="14136">
      <c r="A14136" s="12" t="str">
        <f>IFERROR(__xludf.DUMMYFUNCTION("TEXTJOIN("";"", TRUE, FILTER(CID!$B$2:$B$14794, CID!B14136=CID!$D$2:$D$14794))"),"#N/A")</f>
        <v>#N/A</v>
      </c>
      <c r="B14136" s="12" t="str">
        <f>IFERROR(__xludf.DUMMYFUNCTION("TEXTJOIN(""; "", TRUE, FILTER(CID!B14136:B14794, REGEXMATCH(CID!D14136:D14794, TEXTJOIN(""|"", TRUE, SPLIT(A14136, "";"")))))"),"#N/A")</f>
        <v>#N/A</v>
      </c>
    </row>
    <row r="14137">
      <c r="A14137" s="12" t="str">
        <f>IFERROR(__xludf.DUMMYFUNCTION("TEXTJOIN("";"", TRUE, FILTER(CID!$B$2:$B$14794, CID!B14137=CID!$D$2:$D$14794))"),"#N/A")</f>
        <v>#N/A</v>
      </c>
      <c r="B14137" s="12" t="str">
        <f>IFERROR(__xludf.DUMMYFUNCTION("TEXTJOIN(""; "", TRUE, FILTER(CID!B14137:B14794, REGEXMATCH(CID!D14137:D14794, TEXTJOIN(""|"", TRUE, SPLIT(A14137, "";"")))))"),"#N/A")</f>
        <v>#N/A</v>
      </c>
    </row>
    <row r="14138">
      <c r="A14138" s="12" t="str">
        <f>IFERROR(__xludf.DUMMYFUNCTION("TEXTJOIN("";"", TRUE, FILTER(CID!$B$2:$B$14794, CID!B14138=CID!$D$2:$D$14794))"),"#N/A")</f>
        <v>#N/A</v>
      </c>
      <c r="B14138" s="12" t="str">
        <f>IFERROR(__xludf.DUMMYFUNCTION("TEXTJOIN(""; "", TRUE, FILTER(CID!B14138:B14794, REGEXMATCH(CID!D14138:D14794, TEXTJOIN(""|"", TRUE, SPLIT(A14138, "";"")))))"),"#N/A")</f>
        <v>#N/A</v>
      </c>
    </row>
    <row r="14139">
      <c r="A14139" s="12" t="str">
        <f>IFERROR(__xludf.DUMMYFUNCTION("TEXTJOIN("";"", TRUE, FILTER(CID!$B$2:$B$14794, CID!B14139=CID!$D$2:$D$14794))"),"#N/A")</f>
        <v>#N/A</v>
      </c>
      <c r="B14139" s="12" t="str">
        <f>IFERROR(__xludf.DUMMYFUNCTION("TEXTJOIN(""; "", TRUE, FILTER(CID!B14139:B14794, REGEXMATCH(CID!D14139:D14794, TEXTJOIN(""|"", TRUE, SPLIT(A14139, "";"")))))"),"#N/A")</f>
        <v>#N/A</v>
      </c>
    </row>
    <row r="14140">
      <c r="A14140" s="12" t="str">
        <f>IFERROR(__xludf.DUMMYFUNCTION("TEXTJOIN("";"", TRUE, FILTER(CID!$B$2:$B$14794, CID!B14140=CID!$D$2:$D$14794))"),"#N/A")</f>
        <v>#N/A</v>
      </c>
      <c r="B14140" s="12" t="str">
        <f>IFERROR(__xludf.DUMMYFUNCTION("TEXTJOIN(""; "", TRUE, FILTER(CID!B14140:B14794, REGEXMATCH(CID!D14140:D14794, TEXTJOIN(""|"", TRUE, SPLIT(A14140, "";"")))))"),"#N/A")</f>
        <v>#N/A</v>
      </c>
    </row>
    <row r="14141">
      <c r="A14141" s="12" t="str">
        <f>IFERROR(__xludf.DUMMYFUNCTION("TEXTJOIN("";"", TRUE, FILTER(CID!$B$2:$B$14794, CID!B14141=CID!$D$2:$D$14794))"),"#N/A")</f>
        <v>#N/A</v>
      </c>
      <c r="B14141" s="12" t="str">
        <f>IFERROR(__xludf.DUMMYFUNCTION("TEXTJOIN(""; "", TRUE, FILTER(CID!B14141:B14794, REGEXMATCH(CID!D14141:D14794, TEXTJOIN(""|"", TRUE, SPLIT(A14141, "";"")))))"),"#N/A")</f>
        <v>#N/A</v>
      </c>
    </row>
    <row r="14142">
      <c r="A14142" s="12" t="str">
        <f>IFERROR(__xludf.DUMMYFUNCTION("TEXTJOIN("";"", TRUE, FILTER(CID!$B$2:$B$14794, CID!B14142=CID!$D$2:$D$14794))"),"#N/A")</f>
        <v>#N/A</v>
      </c>
      <c r="B14142" s="12" t="str">
        <f>IFERROR(__xludf.DUMMYFUNCTION("TEXTJOIN(""; "", TRUE, FILTER(CID!B14142:B14794, REGEXMATCH(CID!D14142:D14794, TEXTJOIN(""|"", TRUE, SPLIT(A14142, "";"")))))"),"#N/A")</f>
        <v>#N/A</v>
      </c>
    </row>
    <row r="14143">
      <c r="A14143" s="12" t="str">
        <f>IFERROR(__xludf.DUMMYFUNCTION("TEXTJOIN("";"", TRUE, FILTER(CID!$B$2:$B$14794, CID!B14143=CID!$D$2:$D$14794))"),"#N/A")</f>
        <v>#N/A</v>
      </c>
      <c r="B14143" s="12" t="str">
        <f>IFERROR(__xludf.DUMMYFUNCTION("TEXTJOIN(""; "", TRUE, FILTER(CID!B14143:B14794, REGEXMATCH(CID!D14143:D14794, TEXTJOIN(""|"", TRUE, SPLIT(A14143, "";"")))))"),"#N/A")</f>
        <v>#N/A</v>
      </c>
    </row>
    <row r="14144">
      <c r="A14144" s="12" t="str">
        <f>IFERROR(__xludf.DUMMYFUNCTION("TEXTJOIN("";"", TRUE, FILTER(CID!$B$2:$B$14794, CID!B14144=CID!$D$2:$D$14794))"),"#N/A")</f>
        <v>#N/A</v>
      </c>
      <c r="B14144" s="12" t="str">
        <f>IFERROR(__xludf.DUMMYFUNCTION("TEXTJOIN(""; "", TRUE, FILTER(CID!B14144:B14794, REGEXMATCH(CID!D14144:D14794, TEXTJOIN(""|"", TRUE, SPLIT(A14144, "";"")))))"),"#N/A")</f>
        <v>#N/A</v>
      </c>
    </row>
    <row r="14145">
      <c r="A14145" s="12" t="str">
        <f>IFERROR(__xludf.DUMMYFUNCTION("TEXTJOIN("";"", TRUE, FILTER(CID!$B$2:$B$14794, CID!B14145=CID!$D$2:$D$14794))"),"#N/A")</f>
        <v>#N/A</v>
      </c>
      <c r="B14145" s="12" t="str">
        <f>IFERROR(__xludf.DUMMYFUNCTION("TEXTJOIN(""; "", TRUE, FILTER(CID!B14145:B14794, REGEXMATCH(CID!D14145:D14794, TEXTJOIN(""|"", TRUE, SPLIT(A14145, "";"")))))"),"#N/A")</f>
        <v>#N/A</v>
      </c>
    </row>
    <row r="14146">
      <c r="A14146" s="12" t="str">
        <f>IFERROR(__xludf.DUMMYFUNCTION("TEXTJOIN("";"", TRUE, FILTER(CID!$B$2:$B$14794, CID!B14146=CID!$D$2:$D$14794))"),"#N/A")</f>
        <v>#N/A</v>
      </c>
      <c r="B14146" s="12" t="str">
        <f>IFERROR(__xludf.DUMMYFUNCTION("TEXTJOIN(""; "", TRUE, FILTER(CID!B14146:B14794, REGEXMATCH(CID!D14146:D14794, TEXTJOIN(""|"", TRUE, SPLIT(A14146, "";"")))))"),"#N/A")</f>
        <v>#N/A</v>
      </c>
    </row>
    <row r="14147">
      <c r="A14147" s="12" t="str">
        <f>IFERROR(__xludf.DUMMYFUNCTION("TEXTJOIN("";"", TRUE, FILTER(CID!$B$2:$B$14794, CID!B14147=CID!$D$2:$D$14794))"),"#N/A")</f>
        <v>#N/A</v>
      </c>
      <c r="B14147" s="12" t="str">
        <f>IFERROR(__xludf.DUMMYFUNCTION("TEXTJOIN(""; "", TRUE, FILTER(CID!B14147:B14794, REGEXMATCH(CID!D14147:D14794, TEXTJOIN(""|"", TRUE, SPLIT(A14147, "";"")))))"),"#N/A")</f>
        <v>#N/A</v>
      </c>
    </row>
    <row r="14148">
      <c r="A14148" s="12" t="str">
        <f>IFERROR(__xludf.DUMMYFUNCTION("TEXTJOIN("";"", TRUE, FILTER(CID!$B$2:$B$14794, CID!B14148=CID!$D$2:$D$14794))"),"#N/A")</f>
        <v>#N/A</v>
      </c>
      <c r="B14148" s="12" t="str">
        <f>IFERROR(__xludf.DUMMYFUNCTION("TEXTJOIN(""; "", TRUE, FILTER(CID!B14148:B14794, REGEXMATCH(CID!D14148:D14794, TEXTJOIN(""|"", TRUE, SPLIT(A14148, "";"")))))"),"#N/A")</f>
        <v>#N/A</v>
      </c>
    </row>
    <row r="14149">
      <c r="A14149" s="12" t="str">
        <f>IFERROR(__xludf.DUMMYFUNCTION("TEXTJOIN("";"", TRUE, FILTER(CID!$B$2:$B$14794, CID!B14149=CID!$D$2:$D$14794))"),"#N/A")</f>
        <v>#N/A</v>
      </c>
      <c r="B14149" s="12" t="str">
        <f>IFERROR(__xludf.DUMMYFUNCTION("TEXTJOIN(""; "", TRUE, FILTER(CID!B14149:B14794, REGEXMATCH(CID!D14149:D14794, TEXTJOIN(""|"", TRUE, SPLIT(A14149, "";"")))))"),"#N/A")</f>
        <v>#N/A</v>
      </c>
    </row>
    <row r="14150">
      <c r="A14150" s="12" t="str">
        <f>IFERROR(__xludf.DUMMYFUNCTION("TEXTJOIN("";"", TRUE, FILTER(CID!$B$2:$B$14794, CID!B14150=CID!$D$2:$D$14794))"),"#N/A")</f>
        <v>#N/A</v>
      </c>
      <c r="B14150" s="12" t="str">
        <f>IFERROR(__xludf.DUMMYFUNCTION("TEXTJOIN(""; "", TRUE, FILTER(CID!B14150:B14794, REGEXMATCH(CID!D14150:D14794, TEXTJOIN(""|"", TRUE, SPLIT(A14150, "";"")))))"),"#N/A")</f>
        <v>#N/A</v>
      </c>
    </row>
    <row r="14151">
      <c r="A14151" s="12" t="str">
        <f>IFERROR(__xludf.DUMMYFUNCTION("TEXTJOIN("";"", TRUE, FILTER(CID!$B$2:$B$14794, CID!B14151=CID!$D$2:$D$14794))"),"#N/A")</f>
        <v>#N/A</v>
      </c>
      <c r="B14151" s="12" t="str">
        <f>IFERROR(__xludf.DUMMYFUNCTION("TEXTJOIN(""; "", TRUE, FILTER(CID!B14151:B14794, REGEXMATCH(CID!D14151:D14794, TEXTJOIN(""|"", TRUE, SPLIT(A14151, "";"")))))"),"#N/A")</f>
        <v>#N/A</v>
      </c>
    </row>
    <row r="14152">
      <c r="A14152" s="12" t="str">
        <f>IFERROR(__xludf.DUMMYFUNCTION("TEXTJOIN("";"", TRUE, FILTER(CID!$B$2:$B$14794, CID!B14152=CID!$D$2:$D$14794))"),"#N/A")</f>
        <v>#N/A</v>
      </c>
      <c r="B14152" s="12" t="str">
        <f>IFERROR(__xludf.DUMMYFUNCTION("TEXTJOIN(""; "", TRUE, FILTER(CID!B14152:B14794, REGEXMATCH(CID!D14152:D14794, TEXTJOIN(""|"", TRUE, SPLIT(A14152, "";"")))))"),"#N/A")</f>
        <v>#N/A</v>
      </c>
    </row>
    <row r="14153">
      <c r="A14153" s="12" t="str">
        <f>IFERROR(__xludf.DUMMYFUNCTION("TEXTJOIN("";"", TRUE, FILTER(CID!$B$2:$B$14794, CID!B14153=CID!$D$2:$D$14794))"),"#N/A")</f>
        <v>#N/A</v>
      </c>
      <c r="B14153" s="12" t="str">
        <f>IFERROR(__xludf.DUMMYFUNCTION("TEXTJOIN(""; "", TRUE, FILTER(CID!B14153:B14794, REGEXMATCH(CID!D14153:D14794, TEXTJOIN(""|"", TRUE, SPLIT(A14153, "";"")))))"),"#N/A")</f>
        <v>#N/A</v>
      </c>
    </row>
    <row r="14154">
      <c r="A14154" s="12" t="str">
        <f>IFERROR(__xludf.DUMMYFUNCTION("TEXTJOIN("";"", TRUE, FILTER(CID!$B$2:$B$14794, CID!B14154=CID!$D$2:$D$14794))"),"#N/A")</f>
        <v>#N/A</v>
      </c>
      <c r="B14154" s="12" t="str">
        <f>IFERROR(__xludf.DUMMYFUNCTION("TEXTJOIN(""; "", TRUE, FILTER(CID!B14154:B14794, REGEXMATCH(CID!D14154:D14794, TEXTJOIN(""|"", TRUE, SPLIT(A14154, "";"")))))"),"#N/A")</f>
        <v>#N/A</v>
      </c>
    </row>
    <row r="14155">
      <c r="A14155" s="12" t="str">
        <f>IFERROR(__xludf.DUMMYFUNCTION("TEXTJOIN("";"", TRUE, FILTER(CID!$B$2:$B$14794, CID!B14155=CID!$D$2:$D$14794))"),"#N/A")</f>
        <v>#N/A</v>
      </c>
      <c r="B14155" s="12" t="str">
        <f>IFERROR(__xludf.DUMMYFUNCTION("TEXTJOIN(""; "", TRUE, FILTER(CID!B14155:B14794, REGEXMATCH(CID!D14155:D14794, TEXTJOIN(""|"", TRUE, SPLIT(A14155, "";"")))))"),"#N/A")</f>
        <v>#N/A</v>
      </c>
    </row>
    <row r="14156">
      <c r="A14156" s="12" t="str">
        <f>IFERROR(__xludf.DUMMYFUNCTION("TEXTJOIN("";"", TRUE, FILTER(CID!$B$2:$B$14794, CID!B14156=CID!$D$2:$D$14794))"),"#N/A")</f>
        <v>#N/A</v>
      </c>
      <c r="B14156" s="12" t="str">
        <f>IFERROR(__xludf.DUMMYFUNCTION("TEXTJOIN(""; "", TRUE, FILTER(CID!B14156:B14794, REGEXMATCH(CID!D14156:D14794, TEXTJOIN(""|"", TRUE, SPLIT(A14156, "";"")))))"),"#N/A")</f>
        <v>#N/A</v>
      </c>
    </row>
    <row r="14157">
      <c r="A14157" s="12" t="str">
        <f>IFERROR(__xludf.DUMMYFUNCTION("TEXTJOIN("";"", TRUE, FILTER(CID!$B$2:$B$14794, CID!B14157=CID!$D$2:$D$14794))"),"#N/A")</f>
        <v>#N/A</v>
      </c>
      <c r="B14157" s="12" t="str">
        <f>IFERROR(__xludf.DUMMYFUNCTION("TEXTJOIN(""; "", TRUE, FILTER(CID!B14157:B14794, REGEXMATCH(CID!D14157:D14794, TEXTJOIN(""|"", TRUE, SPLIT(A14157, "";"")))))"),"#N/A")</f>
        <v>#N/A</v>
      </c>
    </row>
    <row r="14158">
      <c r="A14158" s="12" t="str">
        <f>IFERROR(__xludf.DUMMYFUNCTION("TEXTJOIN("";"", TRUE, FILTER(CID!$B$2:$B$14794, CID!B14158=CID!$D$2:$D$14794))"),"#N/A")</f>
        <v>#N/A</v>
      </c>
      <c r="B14158" s="12" t="str">
        <f>IFERROR(__xludf.DUMMYFUNCTION("TEXTJOIN(""; "", TRUE, FILTER(CID!B14158:B14794, REGEXMATCH(CID!D14158:D14794, TEXTJOIN(""|"", TRUE, SPLIT(A14158, "";"")))))"),"#N/A")</f>
        <v>#N/A</v>
      </c>
    </row>
    <row r="14159">
      <c r="A14159" s="12" t="str">
        <f>IFERROR(__xludf.DUMMYFUNCTION("TEXTJOIN("";"", TRUE, FILTER(CID!$B$2:$B$14794, CID!B14159=CID!$D$2:$D$14794))"),"#N/A")</f>
        <v>#N/A</v>
      </c>
      <c r="B14159" s="12" t="str">
        <f>IFERROR(__xludf.DUMMYFUNCTION("TEXTJOIN(""; "", TRUE, FILTER(CID!B14159:B14794, REGEXMATCH(CID!D14159:D14794, TEXTJOIN(""|"", TRUE, SPLIT(A14159, "";"")))))"),"#N/A")</f>
        <v>#N/A</v>
      </c>
    </row>
    <row r="14160">
      <c r="A14160" s="12" t="str">
        <f>IFERROR(__xludf.DUMMYFUNCTION("TEXTJOIN("";"", TRUE, FILTER(CID!$B$2:$B$14794, CID!B14160=CID!$D$2:$D$14794))"),"#N/A")</f>
        <v>#N/A</v>
      </c>
      <c r="B14160" s="12" t="str">
        <f>IFERROR(__xludf.DUMMYFUNCTION("TEXTJOIN(""; "", TRUE, FILTER(CID!B14160:B14794, REGEXMATCH(CID!D14160:D14794, TEXTJOIN(""|"", TRUE, SPLIT(A14160, "";"")))))"),"#N/A")</f>
        <v>#N/A</v>
      </c>
    </row>
    <row r="14161">
      <c r="A14161" s="12" t="str">
        <f>IFERROR(__xludf.DUMMYFUNCTION("TEXTJOIN("";"", TRUE, FILTER(CID!$B$2:$B$14794, CID!B14161=CID!$D$2:$D$14794))"),"#N/A")</f>
        <v>#N/A</v>
      </c>
      <c r="B14161" s="12" t="str">
        <f>IFERROR(__xludf.DUMMYFUNCTION("TEXTJOIN(""; "", TRUE, FILTER(CID!B14161:B14794, REGEXMATCH(CID!D14161:D14794, TEXTJOIN(""|"", TRUE, SPLIT(A14161, "";"")))))"),"#N/A")</f>
        <v>#N/A</v>
      </c>
    </row>
    <row r="14162">
      <c r="A14162" s="12" t="str">
        <f>IFERROR(__xludf.DUMMYFUNCTION("TEXTJOIN("";"", TRUE, FILTER(CID!$B$2:$B$14794, CID!B14162=CID!$D$2:$D$14794))"),"#N/A")</f>
        <v>#N/A</v>
      </c>
      <c r="B14162" s="12" t="str">
        <f>IFERROR(__xludf.DUMMYFUNCTION("TEXTJOIN(""; "", TRUE, FILTER(CID!B14162:B14794, REGEXMATCH(CID!D14162:D14794, TEXTJOIN(""|"", TRUE, SPLIT(A14162, "";"")))))"),"#N/A")</f>
        <v>#N/A</v>
      </c>
    </row>
    <row r="14163">
      <c r="A14163" s="12" t="str">
        <f>IFERROR(__xludf.DUMMYFUNCTION("TEXTJOIN("";"", TRUE, FILTER(CID!$B$2:$B$14794, CID!B14163=CID!$D$2:$D$14794))"),"#N/A")</f>
        <v>#N/A</v>
      </c>
      <c r="B14163" s="12" t="str">
        <f>IFERROR(__xludf.DUMMYFUNCTION("TEXTJOIN(""; "", TRUE, FILTER(CID!B14163:B14794, REGEXMATCH(CID!D14163:D14794, TEXTJOIN(""|"", TRUE, SPLIT(A14163, "";"")))))"),"#N/A")</f>
        <v>#N/A</v>
      </c>
    </row>
    <row r="14164">
      <c r="A14164" s="12" t="str">
        <f>IFERROR(__xludf.DUMMYFUNCTION("TEXTJOIN("";"", TRUE, FILTER(CID!$B$2:$B$14794, CID!B14164=CID!$D$2:$D$14794))"),"#N/A")</f>
        <v>#N/A</v>
      </c>
      <c r="B14164" s="12" t="str">
        <f>IFERROR(__xludf.DUMMYFUNCTION("TEXTJOIN(""; "", TRUE, FILTER(CID!B14164:B14794, REGEXMATCH(CID!D14164:D14794, TEXTJOIN(""|"", TRUE, SPLIT(A14164, "";"")))))"),"#N/A")</f>
        <v>#N/A</v>
      </c>
    </row>
    <row r="14165">
      <c r="A14165" s="12" t="str">
        <f>IFERROR(__xludf.DUMMYFUNCTION("TEXTJOIN("";"", TRUE, FILTER(CID!$B$2:$B$14794, CID!B14165=CID!$D$2:$D$14794))"),"#N/A")</f>
        <v>#N/A</v>
      </c>
      <c r="B14165" s="12" t="str">
        <f>IFERROR(__xludf.DUMMYFUNCTION("TEXTJOIN(""; "", TRUE, FILTER(CID!B14165:B14794, REGEXMATCH(CID!D14165:D14794, TEXTJOIN(""|"", TRUE, SPLIT(A14165, "";"")))))"),"#N/A")</f>
        <v>#N/A</v>
      </c>
    </row>
    <row r="14166">
      <c r="A14166" s="12" t="str">
        <f>IFERROR(__xludf.DUMMYFUNCTION("TEXTJOIN("";"", TRUE, FILTER(CID!$B$2:$B$14794, CID!B14166=CID!$D$2:$D$14794))"),"#N/A")</f>
        <v>#N/A</v>
      </c>
      <c r="B14166" s="12" t="str">
        <f>IFERROR(__xludf.DUMMYFUNCTION("TEXTJOIN(""; "", TRUE, FILTER(CID!B14166:B14794, REGEXMATCH(CID!D14166:D14794, TEXTJOIN(""|"", TRUE, SPLIT(A14166, "";"")))))"),"#N/A")</f>
        <v>#N/A</v>
      </c>
    </row>
    <row r="14167">
      <c r="A14167" s="12" t="str">
        <f>IFERROR(__xludf.DUMMYFUNCTION("TEXTJOIN("";"", TRUE, FILTER(CID!$B$2:$B$14794, CID!B14167=CID!$D$2:$D$14794))"),"#N/A")</f>
        <v>#N/A</v>
      </c>
      <c r="B14167" s="12" t="str">
        <f>IFERROR(__xludf.DUMMYFUNCTION("TEXTJOIN(""; "", TRUE, FILTER(CID!B14167:B14794, REGEXMATCH(CID!D14167:D14794, TEXTJOIN(""|"", TRUE, SPLIT(A14167, "";"")))))"),"#N/A")</f>
        <v>#N/A</v>
      </c>
    </row>
    <row r="14168">
      <c r="A14168" s="12" t="str">
        <f>IFERROR(__xludf.DUMMYFUNCTION("TEXTJOIN("";"", TRUE, FILTER(CID!$B$2:$B$14794, CID!B14168=CID!$D$2:$D$14794))"),"#N/A")</f>
        <v>#N/A</v>
      </c>
      <c r="B14168" s="12" t="str">
        <f>IFERROR(__xludf.DUMMYFUNCTION("TEXTJOIN(""; "", TRUE, FILTER(CID!B14168:B14794, REGEXMATCH(CID!D14168:D14794, TEXTJOIN(""|"", TRUE, SPLIT(A14168, "";"")))))"),"#N/A")</f>
        <v>#N/A</v>
      </c>
    </row>
    <row r="14169">
      <c r="A14169" s="12" t="str">
        <f>IFERROR(__xludf.DUMMYFUNCTION("TEXTJOIN("";"", TRUE, FILTER(CID!$B$2:$B$14794, CID!B14169=CID!$D$2:$D$14794))"),"#N/A")</f>
        <v>#N/A</v>
      </c>
      <c r="B14169" s="12" t="str">
        <f>IFERROR(__xludf.DUMMYFUNCTION("TEXTJOIN(""; "", TRUE, FILTER(CID!B14169:B14794, REGEXMATCH(CID!D14169:D14794, TEXTJOIN(""|"", TRUE, SPLIT(A14169, "";"")))))"),"#N/A")</f>
        <v>#N/A</v>
      </c>
    </row>
    <row r="14170">
      <c r="A14170" s="12" t="str">
        <f>IFERROR(__xludf.DUMMYFUNCTION("TEXTJOIN("";"", TRUE, FILTER(CID!$B$2:$B$14794, CID!B14170=CID!$D$2:$D$14794))"),"#N/A")</f>
        <v>#N/A</v>
      </c>
      <c r="B14170" s="12" t="str">
        <f>IFERROR(__xludf.DUMMYFUNCTION("TEXTJOIN(""; "", TRUE, FILTER(CID!B14170:B14794, REGEXMATCH(CID!D14170:D14794, TEXTJOIN(""|"", TRUE, SPLIT(A14170, "";"")))))"),"#N/A")</f>
        <v>#N/A</v>
      </c>
    </row>
    <row r="14171">
      <c r="A14171" s="12" t="str">
        <f>IFERROR(__xludf.DUMMYFUNCTION("TEXTJOIN("";"", TRUE, FILTER(CID!$B$2:$B$14794, CID!B14171=CID!$D$2:$D$14794))"),"#N/A")</f>
        <v>#N/A</v>
      </c>
      <c r="B14171" s="12" t="str">
        <f>IFERROR(__xludf.DUMMYFUNCTION("TEXTJOIN(""; "", TRUE, FILTER(CID!B14171:B14794, REGEXMATCH(CID!D14171:D14794, TEXTJOIN(""|"", TRUE, SPLIT(A14171, "";"")))))"),"#N/A")</f>
        <v>#N/A</v>
      </c>
    </row>
    <row r="14172">
      <c r="A14172" s="12" t="str">
        <f>IFERROR(__xludf.DUMMYFUNCTION("TEXTJOIN("";"", TRUE, FILTER(CID!$B$2:$B$14794, CID!B14172=CID!$D$2:$D$14794))"),"#N/A")</f>
        <v>#N/A</v>
      </c>
      <c r="B14172" s="12" t="str">
        <f>IFERROR(__xludf.DUMMYFUNCTION("TEXTJOIN(""; "", TRUE, FILTER(CID!B14172:B14794, REGEXMATCH(CID!D14172:D14794, TEXTJOIN(""|"", TRUE, SPLIT(A14172, "";"")))))"),"#N/A")</f>
        <v>#N/A</v>
      </c>
    </row>
    <row r="14173">
      <c r="A14173" s="12" t="str">
        <f>IFERROR(__xludf.DUMMYFUNCTION("TEXTJOIN("";"", TRUE, FILTER(CID!$B$2:$B$14794, CID!B14173=CID!$D$2:$D$14794))"),"#N/A")</f>
        <v>#N/A</v>
      </c>
      <c r="B14173" s="12" t="str">
        <f>IFERROR(__xludf.DUMMYFUNCTION("TEXTJOIN(""; "", TRUE, FILTER(CID!B14173:B14794, REGEXMATCH(CID!D14173:D14794, TEXTJOIN(""|"", TRUE, SPLIT(A14173, "";"")))))"),"#N/A")</f>
        <v>#N/A</v>
      </c>
    </row>
    <row r="14174">
      <c r="A14174" s="12" t="str">
        <f>IFERROR(__xludf.DUMMYFUNCTION("TEXTJOIN("";"", TRUE, FILTER(CID!$B$2:$B$14794, CID!B14174=CID!$D$2:$D$14794))"),"#N/A")</f>
        <v>#N/A</v>
      </c>
      <c r="B14174" s="12" t="str">
        <f>IFERROR(__xludf.DUMMYFUNCTION("TEXTJOIN(""; "", TRUE, FILTER(CID!B14174:B14794, REGEXMATCH(CID!D14174:D14794, TEXTJOIN(""|"", TRUE, SPLIT(A14174, "";"")))))"),"#N/A")</f>
        <v>#N/A</v>
      </c>
    </row>
    <row r="14175">
      <c r="A14175" s="12" t="str">
        <f>IFERROR(__xludf.DUMMYFUNCTION("TEXTJOIN("";"", TRUE, FILTER(CID!$B$2:$B$14794, CID!B14175=CID!$D$2:$D$14794))"),"#N/A")</f>
        <v>#N/A</v>
      </c>
      <c r="B14175" s="12" t="str">
        <f>IFERROR(__xludf.DUMMYFUNCTION("TEXTJOIN(""; "", TRUE, FILTER(CID!B14175:B14794, REGEXMATCH(CID!D14175:D14794, TEXTJOIN(""|"", TRUE, SPLIT(A14175, "";"")))))"),"#N/A")</f>
        <v>#N/A</v>
      </c>
    </row>
    <row r="14176">
      <c r="A14176" s="12" t="str">
        <f>IFERROR(__xludf.DUMMYFUNCTION("TEXTJOIN("";"", TRUE, FILTER(CID!$B$2:$B$14794, CID!B14176=CID!$D$2:$D$14794))"),"#N/A")</f>
        <v>#N/A</v>
      </c>
      <c r="B14176" s="12" t="str">
        <f>IFERROR(__xludf.DUMMYFUNCTION("TEXTJOIN(""; "", TRUE, FILTER(CID!B14176:B14794, REGEXMATCH(CID!D14176:D14794, TEXTJOIN(""|"", TRUE, SPLIT(A14176, "";"")))))"),"#N/A")</f>
        <v>#N/A</v>
      </c>
    </row>
    <row r="14177">
      <c r="A14177" s="12" t="str">
        <f>IFERROR(__xludf.DUMMYFUNCTION("TEXTJOIN("";"", TRUE, FILTER(CID!$B$2:$B$14794, CID!B14177=CID!$D$2:$D$14794))"),"#N/A")</f>
        <v>#N/A</v>
      </c>
      <c r="B14177" s="12" t="str">
        <f>IFERROR(__xludf.DUMMYFUNCTION("TEXTJOIN(""; "", TRUE, FILTER(CID!B14177:B14794, REGEXMATCH(CID!D14177:D14794, TEXTJOIN(""|"", TRUE, SPLIT(A14177, "";"")))))"),"#N/A")</f>
        <v>#N/A</v>
      </c>
    </row>
    <row r="14178">
      <c r="A14178" s="12" t="str">
        <f>IFERROR(__xludf.DUMMYFUNCTION("TEXTJOIN("";"", TRUE, FILTER(CID!$B$2:$B$14794, CID!B14178=CID!$D$2:$D$14794))"),"#N/A")</f>
        <v>#N/A</v>
      </c>
      <c r="B14178" s="12" t="str">
        <f>IFERROR(__xludf.DUMMYFUNCTION("TEXTJOIN(""; "", TRUE, FILTER(CID!B14178:B14794, REGEXMATCH(CID!D14178:D14794, TEXTJOIN(""|"", TRUE, SPLIT(A14178, "";"")))))"),"#N/A")</f>
        <v>#N/A</v>
      </c>
    </row>
    <row r="14179">
      <c r="A14179" s="12" t="str">
        <f>IFERROR(__xludf.DUMMYFUNCTION("TEXTJOIN("";"", TRUE, FILTER(CID!$B$2:$B$14794, CID!B14179=CID!$D$2:$D$14794))"),"#N/A")</f>
        <v>#N/A</v>
      </c>
      <c r="B14179" s="12" t="str">
        <f>IFERROR(__xludf.DUMMYFUNCTION("TEXTJOIN(""; "", TRUE, FILTER(CID!B14179:B14794, REGEXMATCH(CID!D14179:D14794, TEXTJOIN(""|"", TRUE, SPLIT(A14179, "";"")))))"),"#N/A")</f>
        <v>#N/A</v>
      </c>
    </row>
    <row r="14180">
      <c r="A14180" s="12" t="str">
        <f>IFERROR(__xludf.DUMMYFUNCTION("TEXTJOIN("";"", TRUE, FILTER(CID!$B$2:$B$14794, CID!B14180=CID!$D$2:$D$14794))"),"#N/A")</f>
        <v>#N/A</v>
      </c>
      <c r="B14180" s="12" t="str">
        <f>IFERROR(__xludf.DUMMYFUNCTION("TEXTJOIN(""; "", TRUE, FILTER(CID!B14180:B14794, REGEXMATCH(CID!D14180:D14794, TEXTJOIN(""|"", TRUE, SPLIT(A14180, "";"")))))"),"#N/A")</f>
        <v>#N/A</v>
      </c>
    </row>
    <row r="14181">
      <c r="A14181" s="12" t="str">
        <f>IFERROR(__xludf.DUMMYFUNCTION("TEXTJOIN("";"", TRUE, FILTER(CID!$B$2:$B$14794, CID!B14181=CID!$D$2:$D$14794))"),"#N/A")</f>
        <v>#N/A</v>
      </c>
      <c r="B14181" s="12" t="str">
        <f>IFERROR(__xludf.DUMMYFUNCTION("TEXTJOIN(""; "", TRUE, FILTER(CID!B14181:B14794, REGEXMATCH(CID!D14181:D14794, TEXTJOIN(""|"", TRUE, SPLIT(A14181, "";"")))))"),"#N/A")</f>
        <v>#N/A</v>
      </c>
    </row>
    <row r="14182">
      <c r="A14182" s="12" t="str">
        <f>IFERROR(__xludf.DUMMYFUNCTION("TEXTJOIN("";"", TRUE, FILTER(CID!$B$2:$B$14794, CID!B14182=CID!$D$2:$D$14794))"),"#N/A")</f>
        <v>#N/A</v>
      </c>
      <c r="B14182" s="12" t="str">
        <f>IFERROR(__xludf.DUMMYFUNCTION("TEXTJOIN(""; "", TRUE, FILTER(CID!B14182:B14794, REGEXMATCH(CID!D14182:D14794, TEXTJOIN(""|"", TRUE, SPLIT(A14182, "";"")))))"),"#N/A")</f>
        <v>#N/A</v>
      </c>
    </row>
    <row r="14183">
      <c r="A14183" s="12" t="str">
        <f>IFERROR(__xludf.DUMMYFUNCTION("TEXTJOIN("";"", TRUE, FILTER(CID!$B$2:$B$14794, CID!B14183=CID!$D$2:$D$14794))"),"#N/A")</f>
        <v>#N/A</v>
      </c>
      <c r="B14183" s="12" t="str">
        <f>IFERROR(__xludf.DUMMYFUNCTION("TEXTJOIN(""; "", TRUE, FILTER(CID!B14183:B14794, REGEXMATCH(CID!D14183:D14794, TEXTJOIN(""|"", TRUE, SPLIT(A14183, "";"")))))"),"#N/A")</f>
        <v>#N/A</v>
      </c>
    </row>
    <row r="14184">
      <c r="A14184" s="12" t="str">
        <f>IFERROR(__xludf.DUMMYFUNCTION("TEXTJOIN("";"", TRUE, FILTER(CID!$B$2:$B$14794, CID!B14184=CID!$D$2:$D$14794))"),"#N/A")</f>
        <v>#N/A</v>
      </c>
      <c r="B14184" s="12" t="str">
        <f>IFERROR(__xludf.DUMMYFUNCTION("TEXTJOIN(""; "", TRUE, FILTER(CID!B14184:B14794, REGEXMATCH(CID!D14184:D14794, TEXTJOIN(""|"", TRUE, SPLIT(A14184, "";"")))))"),"#N/A")</f>
        <v>#N/A</v>
      </c>
    </row>
    <row r="14185">
      <c r="A14185" s="12" t="str">
        <f>IFERROR(__xludf.DUMMYFUNCTION("TEXTJOIN("";"", TRUE, FILTER(CID!$B$2:$B$14794, CID!B14185=CID!$D$2:$D$14794))"),"#N/A")</f>
        <v>#N/A</v>
      </c>
      <c r="B14185" s="12" t="str">
        <f>IFERROR(__xludf.DUMMYFUNCTION("TEXTJOIN(""; "", TRUE, FILTER(CID!B14185:B14794, REGEXMATCH(CID!D14185:D14794, TEXTJOIN(""|"", TRUE, SPLIT(A14185, "";"")))))"),"#N/A")</f>
        <v>#N/A</v>
      </c>
    </row>
    <row r="14186">
      <c r="A14186" s="12" t="str">
        <f>IFERROR(__xludf.DUMMYFUNCTION("TEXTJOIN("";"", TRUE, FILTER(CID!$B$2:$B$14794, CID!B14186=CID!$D$2:$D$14794))"),"#N/A")</f>
        <v>#N/A</v>
      </c>
      <c r="B14186" s="12" t="str">
        <f>IFERROR(__xludf.DUMMYFUNCTION("TEXTJOIN(""; "", TRUE, FILTER(CID!B14186:B14794, REGEXMATCH(CID!D14186:D14794, TEXTJOIN(""|"", TRUE, SPLIT(A14186, "";"")))))"),"#N/A")</f>
        <v>#N/A</v>
      </c>
    </row>
    <row r="14187">
      <c r="A14187" s="12" t="str">
        <f>IFERROR(__xludf.DUMMYFUNCTION("TEXTJOIN("";"", TRUE, FILTER(CID!$B$2:$B$14794, CID!B14187=CID!$D$2:$D$14794))"),"#N/A")</f>
        <v>#N/A</v>
      </c>
      <c r="B14187" s="12" t="str">
        <f>IFERROR(__xludf.DUMMYFUNCTION("TEXTJOIN(""; "", TRUE, FILTER(CID!B14187:B14794, REGEXMATCH(CID!D14187:D14794, TEXTJOIN(""|"", TRUE, SPLIT(A14187, "";"")))))"),"#N/A")</f>
        <v>#N/A</v>
      </c>
    </row>
    <row r="14188">
      <c r="A14188" s="12" t="str">
        <f>IFERROR(__xludf.DUMMYFUNCTION("TEXTJOIN("";"", TRUE, FILTER(CID!$B$2:$B$14794, CID!B14188=CID!$D$2:$D$14794))"),"#N/A")</f>
        <v>#N/A</v>
      </c>
      <c r="B14188" s="12" t="str">
        <f>IFERROR(__xludf.DUMMYFUNCTION("TEXTJOIN(""; "", TRUE, FILTER(CID!B14188:B14794, REGEXMATCH(CID!D14188:D14794, TEXTJOIN(""|"", TRUE, SPLIT(A14188, "";"")))))"),"#N/A")</f>
        <v>#N/A</v>
      </c>
    </row>
    <row r="14189">
      <c r="A14189" s="12" t="str">
        <f>IFERROR(__xludf.DUMMYFUNCTION("TEXTJOIN("";"", TRUE, FILTER(CID!$B$2:$B$14794, CID!B14189=CID!$D$2:$D$14794))"),"#N/A")</f>
        <v>#N/A</v>
      </c>
      <c r="B14189" s="12" t="str">
        <f>IFERROR(__xludf.DUMMYFUNCTION("TEXTJOIN(""; "", TRUE, FILTER(CID!B14189:B14794, REGEXMATCH(CID!D14189:D14794, TEXTJOIN(""|"", TRUE, SPLIT(A14189, "";"")))))"),"#N/A")</f>
        <v>#N/A</v>
      </c>
    </row>
    <row r="14190">
      <c r="A14190" s="12" t="str">
        <f>IFERROR(__xludf.DUMMYFUNCTION("TEXTJOIN("";"", TRUE, FILTER(CID!$B$2:$B$14794, CID!B14190=CID!$D$2:$D$14794))"),"#N/A")</f>
        <v>#N/A</v>
      </c>
      <c r="B14190" s="12" t="str">
        <f>IFERROR(__xludf.DUMMYFUNCTION("TEXTJOIN(""; "", TRUE, FILTER(CID!B14190:B14794, REGEXMATCH(CID!D14190:D14794, TEXTJOIN(""|"", TRUE, SPLIT(A14190, "";"")))))"),"#N/A")</f>
        <v>#N/A</v>
      </c>
    </row>
    <row r="14191">
      <c r="A14191" s="12" t="str">
        <f>IFERROR(__xludf.DUMMYFUNCTION("TEXTJOIN("";"", TRUE, FILTER(CID!$B$2:$B$14794, CID!B14191=CID!$D$2:$D$14794))"),"#N/A")</f>
        <v>#N/A</v>
      </c>
      <c r="B14191" s="12" t="str">
        <f>IFERROR(__xludf.DUMMYFUNCTION("TEXTJOIN(""; "", TRUE, FILTER(CID!B14191:B14794, REGEXMATCH(CID!D14191:D14794, TEXTJOIN(""|"", TRUE, SPLIT(A14191, "";"")))))"),"#N/A")</f>
        <v>#N/A</v>
      </c>
    </row>
    <row r="14192">
      <c r="A14192" s="12" t="str">
        <f>IFERROR(__xludf.DUMMYFUNCTION("TEXTJOIN("";"", TRUE, FILTER(CID!$B$2:$B$14794, CID!B14192=CID!$D$2:$D$14794))"),"#N/A")</f>
        <v>#N/A</v>
      </c>
      <c r="B14192" s="12" t="str">
        <f>IFERROR(__xludf.DUMMYFUNCTION("TEXTJOIN(""; "", TRUE, FILTER(CID!B14192:B14794, REGEXMATCH(CID!D14192:D14794, TEXTJOIN(""|"", TRUE, SPLIT(A14192, "";"")))))"),"#N/A")</f>
        <v>#N/A</v>
      </c>
    </row>
    <row r="14193">
      <c r="A14193" s="12" t="str">
        <f>IFERROR(__xludf.DUMMYFUNCTION("TEXTJOIN("";"", TRUE, FILTER(CID!$B$2:$B$14794, CID!B14193=CID!$D$2:$D$14794))"),"#N/A")</f>
        <v>#N/A</v>
      </c>
      <c r="B14193" s="12" t="str">
        <f>IFERROR(__xludf.DUMMYFUNCTION("TEXTJOIN(""; "", TRUE, FILTER(CID!B14193:B14794, REGEXMATCH(CID!D14193:D14794, TEXTJOIN(""|"", TRUE, SPLIT(A14193, "";"")))))"),"#N/A")</f>
        <v>#N/A</v>
      </c>
    </row>
    <row r="14194">
      <c r="A14194" s="12" t="str">
        <f>IFERROR(__xludf.DUMMYFUNCTION("TEXTJOIN("";"", TRUE, FILTER(CID!$B$2:$B$14794, CID!B14194=CID!$D$2:$D$14794))"),"#N/A")</f>
        <v>#N/A</v>
      </c>
      <c r="B14194" s="12" t="str">
        <f>IFERROR(__xludf.DUMMYFUNCTION("TEXTJOIN(""; "", TRUE, FILTER(CID!B14194:B14794, REGEXMATCH(CID!D14194:D14794, TEXTJOIN(""|"", TRUE, SPLIT(A14194, "";"")))))"),"#N/A")</f>
        <v>#N/A</v>
      </c>
    </row>
    <row r="14195">
      <c r="A14195" s="12" t="str">
        <f>IFERROR(__xludf.DUMMYFUNCTION("TEXTJOIN("";"", TRUE, FILTER(CID!$B$2:$B$14794, CID!B14195=CID!$D$2:$D$14794))"),"#N/A")</f>
        <v>#N/A</v>
      </c>
      <c r="B14195" s="12" t="str">
        <f>IFERROR(__xludf.DUMMYFUNCTION("TEXTJOIN(""; "", TRUE, FILTER(CID!B14195:B14794, REGEXMATCH(CID!D14195:D14794, TEXTJOIN(""|"", TRUE, SPLIT(A14195, "";"")))))"),"#N/A")</f>
        <v>#N/A</v>
      </c>
    </row>
    <row r="14196">
      <c r="A14196" s="12" t="str">
        <f>IFERROR(__xludf.DUMMYFUNCTION("TEXTJOIN("";"", TRUE, FILTER(CID!$B$2:$B$14794, CID!B14196=CID!$D$2:$D$14794))"),"#N/A")</f>
        <v>#N/A</v>
      </c>
      <c r="B14196" s="12" t="str">
        <f>IFERROR(__xludf.DUMMYFUNCTION("TEXTJOIN(""; "", TRUE, FILTER(CID!B14196:B14794, REGEXMATCH(CID!D14196:D14794, TEXTJOIN(""|"", TRUE, SPLIT(A14196, "";"")))))"),"#N/A")</f>
        <v>#N/A</v>
      </c>
    </row>
    <row r="14197">
      <c r="A14197" s="12" t="str">
        <f>IFERROR(__xludf.DUMMYFUNCTION("TEXTJOIN("";"", TRUE, FILTER(CID!$B$2:$B$14794, CID!B14197=CID!$D$2:$D$14794))"),"#N/A")</f>
        <v>#N/A</v>
      </c>
      <c r="B14197" s="12" t="str">
        <f>IFERROR(__xludf.DUMMYFUNCTION("TEXTJOIN(""; "", TRUE, FILTER(CID!B14197:B14794, REGEXMATCH(CID!D14197:D14794, TEXTJOIN(""|"", TRUE, SPLIT(A14197, "";"")))))"),"#N/A")</f>
        <v>#N/A</v>
      </c>
    </row>
    <row r="14198">
      <c r="A14198" s="12" t="str">
        <f>IFERROR(__xludf.DUMMYFUNCTION("TEXTJOIN("";"", TRUE, FILTER(CID!$B$2:$B$14794, CID!B14198=CID!$D$2:$D$14794))"),"#N/A")</f>
        <v>#N/A</v>
      </c>
      <c r="B14198" s="12" t="str">
        <f>IFERROR(__xludf.DUMMYFUNCTION("TEXTJOIN(""; "", TRUE, FILTER(CID!B14198:B14794, REGEXMATCH(CID!D14198:D14794, TEXTJOIN(""|"", TRUE, SPLIT(A14198, "";"")))))"),"#N/A")</f>
        <v>#N/A</v>
      </c>
    </row>
    <row r="14199">
      <c r="A14199" s="12" t="str">
        <f>IFERROR(__xludf.DUMMYFUNCTION("TEXTJOIN("";"", TRUE, FILTER(CID!$B$2:$B$14794, CID!B14199=CID!$D$2:$D$14794))"),"#N/A")</f>
        <v>#N/A</v>
      </c>
      <c r="B14199" s="12" t="str">
        <f>IFERROR(__xludf.DUMMYFUNCTION("TEXTJOIN(""; "", TRUE, FILTER(CID!B14199:B14794, REGEXMATCH(CID!D14199:D14794, TEXTJOIN(""|"", TRUE, SPLIT(A14199, "";"")))))"),"#N/A")</f>
        <v>#N/A</v>
      </c>
    </row>
    <row r="14200">
      <c r="A14200" s="12" t="str">
        <f>IFERROR(__xludf.DUMMYFUNCTION("TEXTJOIN("";"", TRUE, FILTER(CID!$B$2:$B$14794, CID!B14200=CID!$D$2:$D$14794))"),"#N/A")</f>
        <v>#N/A</v>
      </c>
      <c r="B14200" s="12" t="str">
        <f>IFERROR(__xludf.DUMMYFUNCTION("TEXTJOIN(""; "", TRUE, FILTER(CID!B14200:B14794, REGEXMATCH(CID!D14200:D14794, TEXTJOIN(""|"", TRUE, SPLIT(A14200, "";"")))))"),"#N/A")</f>
        <v>#N/A</v>
      </c>
    </row>
    <row r="14201">
      <c r="A14201" s="12" t="str">
        <f>IFERROR(__xludf.DUMMYFUNCTION("TEXTJOIN("";"", TRUE, FILTER(CID!$B$2:$B$14794, CID!B14201=CID!$D$2:$D$14794))"),"#N/A")</f>
        <v>#N/A</v>
      </c>
      <c r="B14201" s="12" t="str">
        <f>IFERROR(__xludf.DUMMYFUNCTION("TEXTJOIN(""; "", TRUE, FILTER(CID!B14201:B14794, REGEXMATCH(CID!D14201:D14794, TEXTJOIN(""|"", TRUE, SPLIT(A14201, "";"")))))"),"#N/A")</f>
        <v>#N/A</v>
      </c>
    </row>
    <row r="14202">
      <c r="A14202" s="12" t="str">
        <f>IFERROR(__xludf.DUMMYFUNCTION("TEXTJOIN("";"", TRUE, FILTER(CID!$B$2:$B$14794, CID!B14202=CID!$D$2:$D$14794))"),"#N/A")</f>
        <v>#N/A</v>
      </c>
      <c r="B14202" s="12" t="str">
        <f>IFERROR(__xludf.DUMMYFUNCTION("TEXTJOIN(""; "", TRUE, FILTER(CID!B14202:B14794, REGEXMATCH(CID!D14202:D14794, TEXTJOIN(""|"", TRUE, SPLIT(A14202, "";"")))))"),"#N/A")</f>
        <v>#N/A</v>
      </c>
    </row>
    <row r="14203">
      <c r="A14203" s="12" t="str">
        <f>IFERROR(__xludf.DUMMYFUNCTION("TEXTJOIN("";"", TRUE, FILTER(CID!$B$2:$B$14794, CID!B14203=CID!$D$2:$D$14794))"),"#N/A")</f>
        <v>#N/A</v>
      </c>
      <c r="B14203" s="12" t="str">
        <f>IFERROR(__xludf.DUMMYFUNCTION("TEXTJOIN(""; "", TRUE, FILTER(CID!B14203:B14794, REGEXMATCH(CID!D14203:D14794, TEXTJOIN(""|"", TRUE, SPLIT(A14203, "";"")))))"),"#N/A")</f>
        <v>#N/A</v>
      </c>
    </row>
    <row r="14204">
      <c r="A14204" s="12" t="str">
        <f>IFERROR(__xludf.DUMMYFUNCTION("TEXTJOIN("";"", TRUE, FILTER(CID!$B$2:$B$14794, CID!B14204=CID!$D$2:$D$14794))"),"#N/A")</f>
        <v>#N/A</v>
      </c>
      <c r="B14204" s="12" t="str">
        <f>IFERROR(__xludf.DUMMYFUNCTION("TEXTJOIN(""; "", TRUE, FILTER(CID!B14204:B14794, REGEXMATCH(CID!D14204:D14794, TEXTJOIN(""|"", TRUE, SPLIT(A14204, "";"")))))"),"#N/A")</f>
        <v>#N/A</v>
      </c>
    </row>
    <row r="14205">
      <c r="A14205" s="12" t="str">
        <f>IFERROR(__xludf.DUMMYFUNCTION("TEXTJOIN("";"", TRUE, FILTER(CID!$B$2:$B$14794, CID!B14205=CID!$D$2:$D$14794))"),"#N/A")</f>
        <v>#N/A</v>
      </c>
      <c r="B14205" s="12" t="str">
        <f>IFERROR(__xludf.DUMMYFUNCTION("TEXTJOIN(""; "", TRUE, FILTER(CID!B14205:B14794, REGEXMATCH(CID!D14205:D14794, TEXTJOIN(""|"", TRUE, SPLIT(A14205, "";"")))))"),"#N/A")</f>
        <v>#N/A</v>
      </c>
    </row>
    <row r="14206">
      <c r="A14206" s="12" t="str">
        <f>IFERROR(__xludf.DUMMYFUNCTION("TEXTJOIN("";"", TRUE, FILTER(CID!$B$2:$B$14794, CID!B14206=CID!$D$2:$D$14794))"),"#N/A")</f>
        <v>#N/A</v>
      </c>
      <c r="B14206" s="12" t="str">
        <f>IFERROR(__xludf.DUMMYFUNCTION("TEXTJOIN(""; "", TRUE, FILTER(CID!B14206:B14794, REGEXMATCH(CID!D14206:D14794, TEXTJOIN(""|"", TRUE, SPLIT(A14206, "";"")))))"),"#N/A")</f>
        <v>#N/A</v>
      </c>
    </row>
    <row r="14207">
      <c r="A14207" s="12" t="str">
        <f>IFERROR(__xludf.DUMMYFUNCTION("TEXTJOIN("";"", TRUE, FILTER(CID!$B$2:$B$14794, CID!B14207=CID!$D$2:$D$14794))"),"#N/A")</f>
        <v>#N/A</v>
      </c>
      <c r="B14207" s="12" t="str">
        <f>IFERROR(__xludf.DUMMYFUNCTION("TEXTJOIN(""; "", TRUE, FILTER(CID!B14207:B14794, REGEXMATCH(CID!D14207:D14794, TEXTJOIN(""|"", TRUE, SPLIT(A14207, "";"")))))"),"#N/A")</f>
        <v>#N/A</v>
      </c>
    </row>
    <row r="14208">
      <c r="A14208" s="12" t="str">
        <f>IFERROR(__xludf.DUMMYFUNCTION("TEXTJOIN("";"", TRUE, FILTER(CID!$B$2:$B$14794, CID!B14208=CID!$D$2:$D$14794))"),"#N/A")</f>
        <v>#N/A</v>
      </c>
      <c r="B14208" s="12" t="str">
        <f>IFERROR(__xludf.DUMMYFUNCTION("TEXTJOIN(""; "", TRUE, FILTER(CID!B14208:B14794, REGEXMATCH(CID!D14208:D14794, TEXTJOIN(""|"", TRUE, SPLIT(A14208, "";"")))))"),"#N/A")</f>
        <v>#N/A</v>
      </c>
    </row>
    <row r="14209">
      <c r="A14209" s="12" t="str">
        <f>IFERROR(__xludf.DUMMYFUNCTION("TEXTJOIN("";"", TRUE, FILTER(CID!$B$2:$B$14794, CID!B14209=CID!$D$2:$D$14794))"),"#N/A")</f>
        <v>#N/A</v>
      </c>
      <c r="B14209" s="12" t="str">
        <f>IFERROR(__xludf.DUMMYFUNCTION("TEXTJOIN(""; "", TRUE, FILTER(CID!B14209:B14794, REGEXMATCH(CID!D14209:D14794, TEXTJOIN(""|"", TRUE, SPLIT(A14209, "";"")))))"),"#N/A")</f>
        <v>#N/A</v>
      </c>
    </row>
    <row r="14210">
      <c r="A14210" s="12" t="str">
        <f>IFERROR(__xludf.DUMMYFUNCTION("TEXTJOIN("";"", TRUE, FILTER(CID!$B$2:$B$14794, CID!B14210=CID!$D$2:$D$14794))"),"#N/A")</f>
        <v>#N/A</v>
      </c>
      <c r="B14210" s="12" t="str">
        <f>IFERROR(__xludf.DUMMYFUNCTION("TEXTJOIN(""; "", TRUE, FILTER(CID!B14210:B14794, REGEXMATCH(CID!D14210:D14794, TEXTJOIN(""|"", TRUE, SPLIT(A14210, "";"")))))"),"#N/A")</f>
        <v>#N/A</v>
      </c>
    </row>
    <row r="14211">
      <c r="A14211" s="12" t="str">
        <f>IFERROR(__xludf.DUMMYFUNCTION("TEXTJOIN("";"", TRUE, FILTER(CID!$B$2:$B$14794, CID!B14211=CID!$D$2:$D$14794))"),"#N/A")</f>
        <v>#N/A</v>
      </c>
      <c r="B14211" s="12" t="str">
        <f>IFERROR(__xludf.DUMMYFUNCTION("TEXTJOIN(""; "", TRUE, FILTER(CID!B14211:B14794, REGEXMATCH(CID!D14211:D14794, TEXTJOIN(""|"", TRUE, SPLIT(A14211, "";"")))))"),"#N/A")</f>
        <v>#N/A</v>
      </c>
    </row>
    <row r="14212">
      <c r="A14212" s="12" t="str">
        <f>IFERROR(__xludf.DUMMYFUNCTION("TEXTJOIN("";"", TRUE, FILTER(CID!$B$2:$B$14794, CID!B14212=CID!$D$2:$D$14794))"),"#N/A")</f>
        <v>#N/A</v>
      </c>
      <c r="B14212" s="12" t="str">
        <f>IFERROR(__xludf.DUMMYFUNCTION("TEXTJOIN(""; "", TRUE, FILTER(CID!B14212:B14794, REGEXMATCH(CID!D14212:D14794, TEXTJOIN(""|"", TRUE, SPLIT(A14212, "";"")))))"),"#N/A")</f>
        <v>#N/A</v>
      </c>
    </row>
    <row r="14213">
      <c r="A14213" s="12" t="str">
        <f>IFERROR(__xludf.DUMMYFUNCTION("TEXTJOIN("";"", TRUE, FILTER(CID!$B$2:$B$14794, CID!B14213=CID!$D$2:$D$14794))"),"#N/A")</f>
        <v>#N/A</v>
      </c>
      <c r="B14213" s="12" t="str">
        <f>IFERROR(__xludf.DUMMYFUNCTION("TEXTJOIN(""; "", TRUE, FILTER(CID!B14213:B14794, REGEXMATCH(CID!D14213:D14794, TEXTJOIN(""|"", TRUE, SPLIT(A14213, "";"")))))"),"#N/A")</f>
        <v>#N/A</v>
      </c>
    </row>
    <row r="14214">
      <c r="A14214" s="12" t="str">
        <f>IFERROR(__xludf.DUMMYFUNCTION("TEXTJOIN("";"", TRUE, FILTER(CID!$B$2:$B$14794, CID!B14214=CID!$D$2:$D$14794))"),"#N/A")</f>
        <v>#N/A</v>
      </c>
      <c r="B14214" s="12" t="str">
        <f>IFERROR(__xludf.DUMMYFUNCTION("TEXTJOIN(""; "", TRUE, FILTER(CID!B14214:B14794, REGEXMATCH(CID!D14214:D14794, TEXTJOIN(""|"", TRUE, SPLIT(A14214, "";"")))))"),"#N/A")</f>
        <v>#N/A</v>
      </c>
    </row>
    <row r="14215">
      <c r="A14215" s="12" t="str">
        <f>IFERROR(__xludf.DUMMYFUNCTION("TEXTJOIN("";"", TRUE, FILTER(CID!$B$2:$B$14794, CID!B14215=CID!$D$2:$D$14794))"),"#N/A")</f>
        <v>#N/A</v>
      </c>
      <c r="B14215" s="12" t="str">
        <f>IFERROR(__xludf.DUMMYFUNCTION("TEXTJOIN(""; "", TRUE, FILTER(CID!B14215:B14794, REGEXMATCH(CID!D14215:D14794, TEXTJOIN(""|"", TRUE, SPLIT(A14215, "";"")))))"),"#N/A")</f>
        <v>#N/A</v>
      </c>
    </row>
    <row r="14216">
      <c r="A14216" s="12" t="str">
        <f>IFERROR(__xludf.DUMMYFUNCTION("TEXTJOIN("";"", TRUE, FILTER(CID!$B$2:$B$14794, CID!B14216=CID!$D$2:$D$14794))"),"#N/A")</f>
        <v>#N/A</v>
      </c>
      <c r="B14216" s="12" t="str">
        <f>IFERROR(__xludf.DUMMYFUNCTION("TEXTJOIN(""; "", TRUE, FILTER(CID!B14216:B14794, REGEXMATCH(CID!D14216:D14794, TEXTJOIN(""|"", TRUE, SPLIT(A14216, "";"")))))"),"#N/A")</f>
        <v>#N/A</v>
      </c>
    </row>
    <row r="14217">
      <c r="A14217" s="12" t="str">
        <f>IFERROR(__xludf.DUMMYFUNCTION("TEXTJOIN("";"", TRUE, FILTER(CID!$B$2:$B$14794, CID!B14217=CID!$D$2:$D$14794))"),"#N/A")</f>
        <v>#N/A</v>
      </c>
      <c r="B14217" s="12" t="str">
        <f>IFERROR(__xludf.DUMMYFUNCTION("TEXTJOIN(""; "", TRUE, FILTER(CID!B14217:B14794, REGEXMATCH(CID!D14217:D14794, TEXTJOIN(""|"", TRUE, SPLIT(A14217, "";"")))))"),"#N/A")</f>
        <v>#N/A</v>
      </c>
    </row>
    <row r="14218">
      <c r="A14218" s="12" t="str">
        <f>IFERROR(__xludf.DUMMYFUNCTION("TEXTJOIN("";"", TRUE, FILTER(CID!$B$2:$B$14794, CID!B14218=CID!$D$2:$D$14794))"),"#N/A")</f>
        <v>#N/A</v>
      </c>
      <c r="B14218" s="12" t="str">
        <f>IFERROR(__xludf.DUMMYFUNCTION("TEXTJOIN(""; "", TRUE, FILTER(CID!B14218:B14794, REGEXMATCH(CID!D14218:D14794, TEXTJOIN(""|"", TRUE, SPLIT(A14218, "";"")))))"),"#N/A")</f>
        <v>#N/A</v>
      </c>
    </row>
    <row r="14219">
      <c r="A14219" s="12" t="str">
        <f>IFERROR(__xludf.DUMMYFUNCTION("TEXTJOIN("";"", TRUE, FILTER(CID!$B$2:$B$14794, CID!B14219=CID!$D$2:$D$14794))"),"#N/A")</f>
        <v>#N/A</v>
      </c>
      <c r="B14219" s="12" t="str">
        <f>IFERROR(__xludf.DUMMYFUNCTION("TEXTJOIN(""; "", TRUE, FILTER(CID!B14219:B14794, REGEXMATCH(CID!D14219:D14794, TEXTJOIN(""|"", TRUE, SPLIT(A14219, "";"")))))"),"#N/A")</f>
        <v>#N/A</v>
      </c>
    </row>
    <row r="14220">
      <c r="A14220" s="12" t="str">
        <f>IFERROR(__xludf.DUMMYFUNCTION("TEXTJOIN("";"", TRUE, FILTER(CID!$B$2:$B$14794, CID!B14220=CID!$D$2:$D$14794))"),"#N/A")</f>
        <v>#N/A</v>
      </c>
      <c r="B14220" s="12" t="str">
        <f>IFERROR(__xludf.DUMMYFUNCTION("TEXTJOIN(""; "", TRUE, FILTER(CID!B14220:B14794, REGEXMATCH(CID!D14220:D14794, TEXTJOIN(""|"", TRUE, SPLIT(A14220, "";"")))))"),"#N/A")</f>
        <v>#N/A</v>
      </c>
    </row>
    <row r="14221">
      <c r="A14221" s="12" t="str">
        <f>IFERROR(__xludf.DUMMYFUNCTION("TEXTJOIN("";"", TRUE, FILTER(CID!$B$2:$B$14794, CID!B14221=CID!$D$2:$D$14794))"),"#N/A")</f>
        <v>#N/A</v>
      </c>
      <c r="B14221" s="12" t="str">
        <f>IFERROR(__xludf.DUMMYFUNCTION("TEXTJOIN(""; "", TRUE, FILTER(CID!B14221:B14794, REGEXMATCH(CID!D14221:D14794, TEXTJOIN(""|"", TRUE, SPLIT(A14221, "";"")))))"),"#N/A")</f>
        <v>#N/A</v>
      </c>
    </row>
    <row r="14222">
      <c r="A14222" s="12" t="str">
        <f>IFERROR(__xludf.DUMMYFUNCTION("TEXTJOIN("";"", TRUE, FILTER(CID!$B$2:$B$14794, CID!B14222=CID!$D$2:$D$14794))"),"#N/A")</f>
        <v>#N/A</v>
      </c>
      <c r="B14222" s="12" t="str">
        <f>IFERROR(__xludf.DUMMYFUNCTION("TEXTJOIN(""; "", TRUE, FILTER(CID!B14222:B14794, REGEXMATCH(CID!D14222:D14794, TEXTJOIN(""|"", TRUE, SPLIT(A14222, "";"")))))"),"#N/A")</f>
        <v>#N/A</v>
      </c>
    </row>
    <row r="14223">
      <c r="A14223" s="12" t="str">
        <f>IFERROR(__xludf.DUMMYFUNCTION("TEXTJOIN("";"", TRUE, FILTER(CID!$B$2:$B$14794, CID!B14223=CID!$D$2:$D$14794))"),"#N/A")</f>
        <v>#N/A</v>
      </c>
      <c r="B14223" s="12" t="str">
        <f>IFERROR(__xludf.DUMMYFUNCTION("TEXTJOIN(""; "", TRUE, FILTER(CID!B14223:B14794, REGEXMATCH(CID!D14223:D14794, TEXTJOIN(""|"", TRUE, SPLIT(A14223, "";"")))))"),"#N/A")</f>
        <v>#N/A</v>
      </c>
    </row>
    <row r="14224">
      <c r="A14224" s="12" t="str">
        <f>IFERROR(__xludf.DUMMYFUNCTION("TEXTJOIN("";"", TRUE, FILTER(CID!$B$2:$B$14794, CID!B14224=CID!$D$2:$D$14794))"),"#N/A")</f>
        <v>#N/A</v>
      </c>
      <c r="B14224" s="12" t="str">
        <f>IFERROR(__xludf.DUMMYFUNCTION("TEXTJOIN(""; "", TRUE, FILTER(CID!B14224:B14794, REGEXMATCH(CID!D14224:D14794, TEXTJOIN(""|"", TRUE, SPLIT(A14224, "";"")))))"),"#N/A")</f>
        <v>#N/A</v>
      </c>
    </row>
    <row r="14225">
      <c r="A14225" s="12" t="str">
        <f>IFERROR(__xludf.DUMMYFUNCTION("TEXTJOIN("";"", TRUE, FILTER(CID!$B$2:$B$14794, CID!B14225=CID!$D$2:$D$14794))"),"#N/A")</f>
        <v>#N/A</v>
      </c>
      <c r="B14225" s="12" t="str">
        <f>IFERROR(__xludf.DUMMYFUNCTION("TEXTJOIN(""; "", TRUE, FILTER(CID!B14225:B14794, REGEXMATCH(CID!D14225:D14794, TEXTJOIN(""|"", TRUE, SPLIT(A14225, "";"")))))"),"#N/A")</f>
        <v>#N/A</v>
      </c>
    </row>
    <row r="14226">
      <c r="A14226" s="12" t="str">
        <f>IFERROR(__xludf.DUMMYFUNCTION("TEXTJOIN("";"", TRUE, FILTER(CID!$B$2:$B$14794, CID!B14226=CID!$D$2:$D$14794))"),"#N/A")</f>
        <v>#N/A</v>
      </c>
      <c r="B14226" s="12" t="str">
        <f>IFERROR(__xludf.DUMMYFUNCTION("TEXTJOIN(""; "", TRUE, FILTER(CID!B14226:B14794, REGEXMATCH(CID!D14226:D14794, TEXTJOIN(""|"", TRUE, SPLIT(A14226, "";"")))))"),"#N/A")</f>
        <v>#N/A</v>
      </c>
    </row>
    <row r="14227">
      <c r="A14227" s="12" t="str">
        <f>IFERROR(__xludf.DUMMYFUNCTION("TEXTJOIN("";"", TRUE, FILTER(CID!$B$2:$B$14794, CID!B14227=CID!$D$2:$D$14794))"),"#N/A")</f>
        <v>#N/A</v>
      </c>
      <c r="B14227" s="12" t="str">
        <f>IFERROR(__xludf.DUMMYFUNCTION("TEXTJOIN(""; "", TRUE, FILTER(CID!B14227:B14794, REGEXMATCH(CID!D14227:D14794, TEXTJOIN(""|"", TRUE, SPLIT(A14227, "";"")))))"),"#N/A")</f>
        <v>#N/A</v>
      </c>
    </row>
    <row r="14228">
      <c r="A14228" s="12" t="str">
        <f>IFERROR(__xludf.DUMMYFUNCTION("TEXTJOIN("";"", TRUE, FILTER(CID!$B$2:$B$14794, CID!B14228=CID!$D$2:$D$14794))"),"#N/A")</f>
        <v>#N/A</v>
      </c>
      <c r="B14228" s="12" t="str">
        <f>IFERROR(__xludf.DUMMYFUNCTION("TEXTJOIN(""; "", TRUE, FILTER(CID!B14228:B14794, REGEXMATCH(CID!D14228:D14794, TEXTJOIN(""|"", TRUE, SPLIT(A14228, "";"")))))"),"#N/A")</f>
        <v>#N/A</v>
      </c>
    </row>
    <row r="14229">
      <c r="A14229" s="12" t="str">
        <f>IFERROR(__xludf.DUMMYFUNCTION("TEXTJOIN("";"", TRUE, FILTER(CID!$B$2:$B$14794, CID!B14229=CID!$D$2:$D$14794))"),"#N/A")</f>
        <v>#N/A</v>
      </c>
      <c r="B14229" s="12" t="str">
        <f>IFERROR(__xludf.DUMMYFUNCTION("TEXTJOIN(""; "", TRUE, FILTER(CID!B14229:B14794, REGEXMATCH(CID!D14229:D14794, TEXTJOIN(""|"", TRUE, SPLIT(A14229, "";"")))))"),"#N/A")</f>
        <v>#N/A</v>
      </c>
    </row>
    <row r="14230">
      <c r="A14230" s="12" t="str">
        <f>IFERROR(__xludf.DUMMYFUNCTION("TEXTJOIN("";"", TRUE, FILTER(CID!$B$2:$B$14794, CID!B14230=CID!$D$2:$D$14794))"),"#N/A")</f>
        <v>#N/A</v>
      </c>
      <c r="B14230" s="12" t="str">
        <f>IFERROR(__xludf.DUMMYFUNCTION("TEXTJOIN(""; "", TRUE, FILTER(CID!B14230:B14794, REGEXMATCH(CID!D14230:D14794, TEXTJOIN(""|"", TRUE, SPLIT(A14230, "";"")))))"),"#N/A")</f>
        <v>#N/A</v>
      </c>
    </row>
    <row r="14231">
      <c r="A14231" s="12" t="str">
        <f>IFERROR(__xludf.DUMMYFUNCTION("TEXTJOIN("";"", TRUE, FILTER(CID!$B$2:$B$14794, CID!B14231=CID!$D$2:$D$14794))"),"#N/A")</f>
        <v>#N/A</v>
      </c>
      <c r="B14231" s="12" t="str">
        <f>IFERROR(__xludf.DUMMYFUNCTION("TEXTJOIN(""; "", TRUE, FILTER(CID!B14231:B14794, REGEXMATCH(CID!D14231:D14794, TEXTJOIN(""|"", TRUE, SPLIT(A14231, "";"")))))"),"#N/A")</f>
        <v>#N/A</v>
      </c>
    </row>
    <row r="14232">
      <c r="A14232" s="12" t="str">
        <f>IFERROR(__xludf.DUMMYFUNCTION("TEXTJOIN("";"", TRUE, FILTER(CID!$B$2:$B$14794, CID!B14232=CID!$D$2:$D$14794))"),"#N/A")</f>
        <v>#N/A</v>
      </c>
      <c r="B14232" s="12" t="str">
        <f>IFERROR(__xludf.DUMMYFUNCTION("TEXTJOIN(""; "", TRUE, FILTER(CID!B14232:B14794, REGEXMATCH(CID!D14232:D14794, TEXTJOIN(""|"", TRUE, SPLIT(A14232, "";"")))))"),"#N/A")</f>
        <v>#N/A</v>
      </c>
    </row>
    <row r="14233">
      <c r="A14233" s="12" t="str">
        <f>IFERROR(__xludf.DUMMYFUNCTION("TEXTJOIN("";"", TRUE, FILTER(CID!$B$2:$B$14794, CID!B14233=CID!$D$2:$D$14794))"),"#N/A")</f>
        <v>#N/A</v>
      </c>
      <c r="B14233" s="12" t="str">
        <f>IFERROR(__xludf.DUMMYFUNCTION("TEXTJOIN(""; "", TRUE, FILTER(CID!B14233:B14794, REGEXMATCH(CID!D14233:D14794, TEXTJOIN(""|"", TRUE, SPLIT(A14233, "";"")))))"),"#N/A")</f>
        <v>#N/A</v>
      </c>
    </row>
    <row r="14234">
      <c r="A14234" s="12" t="str">
        <f>IFERROR(__xludf.DUMMYFUNCTION("TEXTJOIN("";"", TRUE, FILTER(CID!$B$2:$B$14794, CID!B14234=CID!$D$2:$D$14794))"),"#N/A")</f>
        <v>#N/A</v>
      </c>
      <c r="B14234" s="12" t="str">
        <f>IFERROR(__xludf.DUMMYFUNCTION("TEXTJOIN(""; "", TRUE, FILTER(CID!B14234:B14794, REGEXMATCH(CID!D14234:D14794, TEXTJOIN(""|"", TRUE, SPLIT(A14234, "";"")))))"),"#N/A")</f>
        <v>#N/A</v>
      </c>
    </row>
    <row r="14235">
      <c r="A14235" s="12" t="str">
        <f>IFERROR(__xludf.DUMMYFUNCTION("TEXTJOIN("";"", TRUE, FILTER(CID!$B$2:$B$14794, CID!B14235=CID!$D$2:$D$14794))"),"#N/A")</f>
        <v>#N/A</v>
      </c>
      <c r="B14235" s="12" t="str">
        <f>IFERROR(__xludf.DUMMYFUNCTION("TEXTJOIN(""; "", TRUE, FILTER(CID!B14235:B14794, REGEXMATCH(CID!D14235:D14794, TEXTJOIN(""|"", TRUE, SPLIT(A14235, "";"")))))"),"#N/A")</f>
        <v>#N/A</v>
      </c>
    </row>
    <row r="14236">
      <c r="A14236" s="12" t="str">
        <f>IFERROR(__xludf.DUMMYFUNCTION("TEXTJOIN("";"", TRUE, FILTER(CID!$B$2:$B$14794, CID!B14236=CID!$D$2:$D$14794))"),"#N/A")</f>
        <v>#N/A</v>
      </c>
      <c r="B14236" s="12" t="str">
        <f>IFERROR(__xludf.DUMMYFUNCTION("TEXTJOIN(""; "", TRUE, FILTER(CID!B14236:B14794, REGEXMATCH(CID!D14236:D14794, TEXTJOIN(""|"", TRUE, SPLIT(A14236, "";"")))))"),"#N/A")</f>
        <v>#N/A</v>
      </c>
    </row>
    <row r="14237">
      <c r="A14237" s="12" t="str">
        <f>IFERROR(__xludf.DUMMYFUNCTION("TEXTJOIN("";"", TRUE, FILTER(CID!$B$2:$B$14794, CID!B14237=CID!$D$2:$D$14794))"),"#N/A")</f>
        <v>#N/A</v>
      </c>
      <c r="B14237" s="12" t="str">
        <f>IFERROR(__xludf.DUMMYFUNCTION("TEXTJOIN(""; "", TRUE, FILTER(CID!B14237:B14794, REGEXMATCH(CID!D14237:D14794, TEXTJOIN(""|"", TRUE, SPLIT(A14237, "";"")))))"),"#N/A")</f>
        <v>#N/A</v>
      </c>
    </row>
    <row r="14238">
      <c r="A14238" s="12" t="str">
        <f>IFERROR(__xludf.DUMMYFUNCTION("TEXTJOIN("";"", TRUE, FILTER(CID!$B$2:$B$14794, CID!B14238=CID!$D$2:$D$14794))"),"#N/A")</f>
        <v>#N/A</v>
      </c>
      <c r="B14238" s="12" t="str">
        <f>IFERROR(__xludf.DUMMYFUNCTION("TEXTJOIN(""; "", TRUE, FILTER(CID!B14238:B14794, REGEXMATCH(CID!D14238:D14794, TEXTJOIN(""|"", TRUE, SPLIT(A14238, "";"")))))"),"#N/A")</f>
        <v>#N/A</v>
      </c>
    </row>
    <row r="14239">
      <c r="A14239" s="12" t="str">
        <f>IFERROR(__xludf.DUMMYFUNCTION("TEXTJOIN("";"", TRUE, FILTER(CID!$B$2:$B$14794, CID!B14239=CID!$D$2:$D$14794))"),"#N/A")</f>
        <v>#N/A</v>
      </c>
      <c r="B14239" s="12" t="str">
        <f>IFERROR(__xludf.DUMMYFUNCTION("TEXTJOIN(""; "", TRUE, FILTER(CID!B14239:B14794, REGEXMATCH(CID!D14239:D14794, TEXTJOIN(""|"", TRUE, SPLIT(A14239, "";"")))))"),"#N/A")</f>
        <v>#N/A</v>
      </c>
    </row>
    <row r="14240">
      <c r="A14240" s="12" t="str">
        <f>IFERROR(__xludf.DUMMYFUNCTION("TEXTJOIN("";"", TRUE, FILTER(CID!$B$2:$B$14794, CID!B14240=CID!$D$2:$D$14794))"),"#N/A")</f>
        <v>#N/A</v>
      </c>
      <c r="B14240" s="12" t="str">
        <f>IFERROR(__xludf.DUMMYFUNCTION("TEXTJOIN(""; "", TRUE, FILTER(CID!B14240:B14794, REGEXMATCH(CID!D14240:D14794, TEXTJOIN(""|"", TRUE, SPLIT(A14240, "";"")))))"),"#N/A")</f>
        <v>#N/A</v>
      </c>
    </row>
    <row r="14241">
      <c r="A14241" s="12" t="str">
        <f>IFERROR(__xludf.DUMMYFUNCTION("TEXTJOIN("";"", TRUE, FILTER(CID!$B$2:$B$14794, CID!B14241=CID!$D$2:$D$14794))"),"#N/A")</f>
        <v>#N/A</v>
      </c>
      <c r="B14241" s="12" t="str">
        <f>IFERROR(__xludf.DUMMYFUNCTION("TEXTJOIN(""; "", TRUE, FILTER(CID!B14241:B14794, REGEXMATCH(CID!D14241:D14794, TEXTJOIN(""|"", TRUE, SPLIT(A14241, "";"")))))"),"#N/A")</f>
        <v>#N/A</v>
      </c>
    </row>
    <row r="14242">
      <c r="A14242" s="12" t="str">
        <f>IFERROR(__xludf.DUMMYFUNCTION("TEXTJOIN("";"", TRUE, FILTER(CID!$B$2:$B$14794, CID!B14242=CID!$D$2:$D$14794))"),"#N/A")</f>
        <v>#N/A</v>
      </c>
      <c r="B14242" s="12" t="str">
        <f>IFERROR(__xludf.DUMMYFUNCTION("TEXTJOIN(""; "", TRUE, FILTER(CID!B14242:B14794, REGEXMATCH(CID!D14242:D14794, TEXTJOIN(""|"", TRUE, SPLIT(A14242, "";"")))))"),"#N/A")</f>
        <v>#N/A</v>
      </c>
    </row>
    <row r="14243">
      <c r="A14243" s="12" t="str">
        <f>IFERROR(__xludf.DUMMYFUNCTION("TEXTJOIN("";"", TRUE, FILTER(CID!$B$2:$B$14794, CID!B14243=CID!$D$2:$D$14794))"),"#N/A")</f>
        <v>#N/A</v>
      </c>
      <c r="B14243" s="12" t="str">
        <f>IFERROR(__xludf.DUMMYFUNCTION("TEXTJOIN(""; "", TRUE, FILTER(CID!B14243:B14794, REGEXMATCH(CID!D14243:D14794, TEXTJOIN(""|"", TRUE, SPLIT(A14243, "";"")))))"),"#N/A")</f>
        <v>#N/A</v>
      </c>
    </row>
    <row r="14244">
      <c r="A14244" s="12" t="str">
        <f>IFERROR(__xludf.DUMMYFUNCTION("TEXTJOIN("";"", TRUE, FILTER(CID!$B$2:$B$14794, CID!B14244=CID!$D$2:$D$14794))"),"#N/A")</f>
        <v>#N/A</v>
      </c>
      <c r="B14244" s="12" t="str">
        <f>IFERROR(__xludf.DUMMYFUNCTION("TEXTJOIN(""; "", TRUE, FILTER(CID!B14244:B14794, REGEXMATCH(CID!D14244:D14794, TEXTJOIN(""|"", TRUE, SPLIT(A14244, "";"")))))"),"#N/A")</f>
        <v>#N/A</v>
      </c>
    </row>
    <row r="14245">
      <c r="A14245" s="12" t="str">
        <f>IFERROR(__xludf.DUMMYFUNCTION("TEXTJOIN("";"", TRUE, FILTER(CID!$B$2:$B$14794, CID!B14245=CID!$D$2:$D$14794))"),"#N/A")</f>
        <v>#N/A</v>
      </c>
      <c r="B14245" s="12" t="str">
        <f>IFERROR(__xludf.DUMMYFUNCTION("TEXTJOIN(""; "", TRUE, FILTER(CID!B14245:B14794, REGEXMATCH(CID!D14245:D14794, TEXTJOIN(""|"", TRUE, SPLIT(A14245, "";"")))))"),"#N/A")</f>
        <v>#N/A</v>
      </c>
    </row>
    <row r="14246">
      <c r="A14246" s="12" t="str">
        <f>IFERROR(__xludf.DUMMYFUNCTION("TEXTJOIN("";"", TRUE, FILTER(CID!$B$2:$B$14794, CID!B14246=CID!$D$2:$D$14794))"),"#N/A")</f>
        <v>#N/A</v>
      </c>
      <c r="B14246" s="12" t="str">
        <f>IFERROR(__xludf.DUMMYFUNCTION("TEXTJOIN(""; "", TRUE, FILTER(CID!B14246:B14794, REGEXMATCH(CID!D14246:D14794, TEXTJOIN(""|"", TRUE, SPLIT(A14246, "";"")))))"),"#N/A")</f>
        <v>#N/A</v>
      </c>
    </row>
    <row r="14247">
      <c r="A14247" s="12" t="str">
        <f>IFERROR(__xludf.DUMMYFUNCTION("TEXTJOIN("";"", TRUE, FILTER(CID!$B$2:$B$14794, CID!B14247=CID!$D$2:$D$14794))"),"#N/A")</f>
        <v>#N/A</v>
      </c>
      <c r="B14247" s="12" t="str">
        <f>IFERROR(__xludf.DUMMYFUNCTION("TEXTJOIN(""; "", TRUE, FILTER(CID!B14247:B14794, REGEXMATCH(CID!D14247:D14794, TEXTJOIN(""|"", TRUE, SPLIT(A14247, "";"")))))"),"#N/A")</f>
        <v>#N/A</v>
      </c>
    </row>
    <row r="14248">
      <c r="A14248" s="12" t="str">
        <f>IFERROR(__xludf.DUMMYFUNCTION("TEXTJOIN("";"", TRUE, FILTER(CID!$B$2:$B$14794, CID!B14248=CID!$D$2:$D$14794))"),"#N/A")</f>
        <v>#N/A</v>
      </c>
      <c r="B14248" s="12" t="str">
        <f>IFERROR(__xludf.DUMMYFUNCTION("TEXTJOIN(""; "", TRUE, FILTER(CID!B14248:B14794, REGEXMATCH(CID!D14248:D14794, TEXTJOIN(""|"", TRUE, SPLIT(A14248, "";"")))))"),"#N/A")</f>
        <v>#N/A</v>
      </c>
    </row>
    <row r="14249">
      <c r="A14249" s="12" t="str">
        <f>IFERROR(__xludf.DUMMYFUNCTION("TEXTJOIN("";"", TRUE, FILTER(CID!$B$2:$B$14794, CID!B14249=CID!$D$2:$D$14794))"),"#N/A")</f>
        <v>#N/A</v>
      </c>
      <c r="B14249" s="12" t="str">
        <f>IFERROR(__xludf.DUMMYFUNCTION("TEXTJOIN(""; "", TRUE, FILTER(CID!B14249:B14794, REGEXMATCH(CID!D14249:D14794, TEXTJOIN(""|"", TRUE, SPLIT(A14249, "";"")))))"),"#N/A")</f>
        <v>#N/A</v>
      </c>
    </row>
    <row r="14250">
      <c r="A14250" s="12" t="str">
        <f>IFERROR(__xludf.DUMMYFUNCTION("TEXTJOIN("";"", TRUE, FILTER(CID!$B$2:$B$14794, CID!B14250=CID!$D$2:$D$14794))"),"#N/A")</f>
        <v>#N/A</v>
      </c>
      <c r="B14250" s="12" t="str">
        <f>IFERROR(__xludf.DUMMYFUNCTION("TEXTJOIN(""; "", TRUE, FILTER(CID!B14250:B14794, REGEXMATCH(CID!D14250:D14794, TEXTJOIN(""|"", TRUE, SPLIT(A14250, "";"")))))"),"#N/A")</f>
        <v>#N/A</v>
      </c>
    </row>
    <row r="14251">
      <c r="A14251" s="12" t="str">
        <f>IFERROR(__xludf.DUMMYFUNCTION("TEXTJOIN("";"", TRUE, FILTER(CID!$B$2:$B$14794, CID!B14251=CID!$D$2:$D$14794))"),"#N/A")</f>
        <v>#N/A</v>
      </c>
      <c r="B14251" s="12" t="str">
        <f>IFERROR(__xludf.DUMMYFUNCTION("TEXTJOIN(""; "", TRUE, FILTER(CID!B14251:B14794, REGEXMATCH(CID!D14251:D14794, TEXTJOIN(""|"", TRUE, SPLIT(A14251, "";"")))))"),"#N/A")</f>
        <v>#N/A</v>
      </c>
    </row>
    <row r="14252">
      <c r="A14252" s="12" t="str">
        <f>IFERROR(__xludf.DUMMYFUNCTION("TEXTJOIN("";"", TRUE, FILTER(CID!$B$2:$B$14794, CID!B14252=CID!$D$2:$D$14794))"),"#N/A")</f>
        <v>#N/A</v>
      </c>
      <c r="B14252" s="12" t="str">
        <f>IFERROR(__xludf.DUMMYFUNCTION("TEXTJOIN(""; "", TRUE, FILTER(CID!B14252:B14794, REGEXMATCH(CID!D14252:D14794, TEXTJOIN(""|"", TRUE, SPLIT(A14252, "";"")))))"),"#N/A")</f>
        <v>#N/A</v>
      </c>
    </row>
    <row r="14253">
      <c r="A14253" s="12" t="str">
        <f>IFERROR(__xludf.DUMMYFUNCTION("TEXTJOIN("";"", TRUE, FILTER(CID!$B$2:$B$14794, CID!B14253=CID!$D$2:$D$14794))"),"#N/A")</f>
        <v>#N/A</v>
      </c>
      <c r="B14253" s="12" t="str">
        <f>IFERROR(__xludf.DUMMYFUNCTION("TEXTJOIN(""; "", TRUE, FILTER(CID!B14253:B14794, REGEXMATCH(CID!D14253:D14794, TEXTJOIN(""|"", TRUE, SPLIT(A14253, "";"")))))"),"#N/A")</f>
        <v>#N/A</v>
      </c>
    </row>
    <row r="14254">
      <c r="A14254" s="12" t="str">
        <f>IFERROR(__xludf.DUMMYFUNCTION("TEXTJOIN("";"", TRUE, FILTER(CID!$B$2:$B$14794, CID!B14254=CID!$D$2:$D$14794))"),"#N/A")</f>
        <v>#N/A</v>
      </c>
      <c r="B14254" s="12" t="str">
        <f>IFERROR(__xludf.DUMMYFUNCTION("TEXTJOIN(""; "", TRUE, FILTER(CID!B14254:B14794, REGEXMATCH(CID!D14254:D14794, TEXTJOIN(""|"", TRUE, SPLIT(A14254, "";"")))))"),"#N/A")</f>
        <v>#N/A</v>
      </c>
    </row>
    <row r="14255">
      <c r="A14255" s="12" t="str">
        <f>IFERROR(__xludf.DUMMYFUNCTION("TEXTJOIN("";"", TRUE, FILTER(CID!$B$2:$B$14794, CID!B14255=CID!$D$2:$D$14794))"),"#N/A")</f>
        <v>#N/A</v>
      </c>
      <c r="B14255" s="12" t="str">
        <f>IFERROR(__xludf.DUMMYFUNCTION("TEXTJOIN(""; "", TRUE, FILTER(CID!B14255:B14794, REGEXMATCH(CID!D14255:D14794, TEXTJOIN(""|"", TRUE, SPLIT(A14255, "";"")))))"),"#N/A")</f>
        <v>#N/A</v>
      </c>
    </row>
    <row r="14256">
      <c r="A14256" s="12" t="str">
        <f>IFERROR(__xludf.DUMMYFUNCTION("TEXTJOIN("";"", TRUE, FILTER(CID!$B$2:$B$14794, CID!B14256=CID!$D$2:$D$14794))"),"#N/A")</f>
        <v>#N/A</v>
      </c>
      <c r="B14256" s="12" t="str">
        <f>IFERROR(__xludf.DUMMYFUNCTION("TEXTJOIN(""; "", TRUE, FILTER(CID!B14256:B14794, REGEXMATCH(CID!D14256:D14794, TEXTJOIN(""|"", TRUE, SPLIT(A14256, "";"")))))"),"#N/A")</f>
        <v>#N/A</v>
      </c>
    </row>
    <row r="14257">
      <c r="A14257" s="12" t="str">
        <f>IFERROR(__xludf.DUMMYFUNCTION("TEXTJOIN("";"", TRUE, FILTER(CID!$B$2:$B$14794, CID!B14257=CID!$D$2:$D$14794))"),"#N/A")</f>
        <v>#N/A</v>
      </c>
      <c r="B14257" s="12" t="str">
        <f>IFERROR(__xludf.DUMMYFUNCTION("TEXTJOIN(""; "", TRUE, FILTER(CID!B14257:B14794, REGEXMATCH(CID!D14257:D14794, TEXTJOIN(""|"", TRUE, SPLIT(A14257, "";"")))))"),"#N/A")</f>
        <v>#N/A</v>
      </c>
    </row>
    <row r="14258">
      <c r="A14258" s="12" t="str">
        <f>IFERROR(__xludf.DUMMYFUNCTION("TEXTJOIN("";"", TRUE, FILTER(CID!$B$2:$B$14794, CID!B14258=CID!$D$2:$D$14794))"),"#N/A")</f>
        <v>#N/A</v>
      </c>
      <c r="B14258" s="12" t="str">
        <f>IFERROR(__xludf.DUMMYFUNCTION("TEXTJOIN(""; "", TRUE, FILTER(CID!B14258:B14794, REGEXMATCH(CID!D14258:D14794, TEXTJOIN(""|"", TRUE, SPLIT(A14258, "";"")))))"),"#N/A")</f>
        <v>#N/A</v>
      </c>
    </row>
    <row r="14259">
      <c r="A14259" s="12" t="str">
        <f>IFERROR(__xludf.DUMMYFUNCTION("TEXTJOIN("";"", TRUE, FILTER(CID!$B$2:$B$14794, CID!B14259=CID!$D$2:$D$14794))"),"#N/A")</f>
        <v>#N/A</v>
      </c>
      <c r="B14259" s="12" t="str">
        <f>IFERROR(__xludf.DUMMYFUNCTION("TEXTJOIN(""; "", TRUE, FILTER(CID!B14259:B14794, REGEXMATCH(CID!D14259:D14794, TEXTJOIN(""|"", TRUE, SPLIT(A14259, "";"")))))"),"#N/A")</f>
        <v>#N/A</v>
      </c>
    </row>
    <row r="14260">
      <c r="A14260" s="12" t="str">
        <f>IFERROR(__xludf.DUMMYFUNCTION("TEXTJOIN("";"", TRUE, FILTER(CID!$B$2:$B$14794, CID!B14260=CID!$D$2:$D$14794))"),"#N/A")</f>
        <v>#N/A</v>
      </c>
      <c r="B14260" s="12" t="str">
        <f>IFERROR(__xludf.DUMMYFUNCTION("TEXTJOIN(""; "", TRUE, FILTER(CID!B14260:B14794, REGEXMATCH(CID!D14260:D14794, TEXTJOIN(""|"", TRUE, SPLIT(A14260, "";"")))))"),"#N/A")</f>
        <v>#N/A</v>
      </c>
    </row>
    <row r="14261">
      <c r="A14261" s="12" t="str">
        <f>IFERROR(__xludf.DUMMYFUNCTION("TEXTJOIN("";"", TRUE, FILTER(CID!$B$2:$B$14794, CID!B14261=CID!$D$2:$D$14794))"),"#N/A")</f>
        <v>#N/A</v>
      </c>
      <c r="B14261" s="12" t="str">
        <f>IFERROR(__xludf.DUMMYFUNCTION("TEXTJOIN(""; "", TRUE, FILTER(CID!B14261:B14794, REGEXMATCH(CID!D14261:D14794, TEXTJOIN(""|"", TRUE, SPLIT(A14261, "";"")))))"),"#N/A")</f>
        <v>#N/A</v>
      </c>
    </row>
    <row r="14262">
      <c r="A14262" s="12" t="str">
        <f>IFERROR(__xludf.DUMMYFUNCTION("TEXTJOIN("";"", TRUE, FILTER(CID!$B$2:$B$14794, CID!B14262=CID!$D$2:$D$14794))"),"#N/A")</f>
        <v>#N/A</v>
      </c>
      <c r="B14262" s="12" t="str">
        <f>IFERROR(__xludf.DUMMYFUNCTION("TEXTJOIN(""; "", TRUE, FILTER(CID!B14262:B14794, REGEXMATCH(CID!D14262:D14794, TEXTJOIN(""|"", TRUE, SPLIT(A14262, "";"")))))"),"#N/A")</f>
        <v>#N/A</v>
      </c>
    </row>
    <row r="14263">
      <c r="A14263" s="12" t="str">
        <f>IFERROR(__xludf.DUMMYFUNCTION("TEXTJOIN("";"", TRUE, FILTER(CID!$B$2:$B$14794, CID!B14263=CID!$D$2:$D$14794))"),"#N/A")</f>
        <v>#N/A</v>
      </c>
      <c r="B14263" s="12" t="str">
        <f>IFERROR(__xludf.DUMMYFUNCTION("TEXTJOIN(""; "", TRUE, FILTER(CID!B14263:B14794, REGEXMATCH(CID!D14263:D14794, TEXTJOIN(""|"", TRUE, SPLIT(A14263, "";"")))))"),"#N/A")</f>
        <v>#N/A</v>
      </c>
    </row>
    <row r="14264">
      <c r="A14264" s="12" t="str">
        <f>IFERROR(__xludf.DUMMYFUNCTION("TEXTJOIN("";"", TRUE, FILTER(CID!$B$2:$B$14794, CID!B14264=CID!$D$2:$D$14794))"),"#N/A")</f>
        <v>#N/A</v>
      </c>
      <c r="B14264" s="12" t="str">
        <f>IFERROR(__xludf.DUMMYFUNCTION("TEXTJOIN(""; "", TRUE, FILTER(CID!B14264:B14794, REGEXMATCH(CID!D14264:D14794, TEXTJOIN(""|"", TRUE, SPLIT(A14264, "";"")))))"),"#N/A")</f>
        <v>#N/A</v>
      </c>
    </row>
    <row r="14265">
      <c r="A14265" s="12" t="str">
        <f>IFERROR(__xludf.DUMMYFUNCTION("TEXTJOIN("";"", TRUE, FILTER(CID!$B$2:$B$14794, CID!B14265=CID!$D$2:$D$14794))"),"#N/A")</f>
        <v>#N/A</v>
      </c>
      <c r="B14265" s="12" t="str">
        <f>IFERROR(__xludf.DUMMYFUNCTION("TEXTJOIN(""; "", TRUE, FILTER(CID!B14265:B14794, REGEXMATCH(CID!D14265:D14794, TEXTJOIN(""|"", TRUE, SPLIT(A14265, "";"")))))"),"#N/A")</f>
        <v>#N/A</v>
      </c>
    </row>
    <row r="14266">
      <c r="A14266" s="12" t="str">
        <f>IFERROR(__xludf.DUMMYFUNCTION("TEXTJOIN("";"", TRUE, FILTER(CID!$B$2:$B$14794, CID!B14266=CID!$D$2:$D$14794))"),"#N/A")</f>
        <v>#N/A</v>
      </c>
      <c r="B14266" s="12" t="str">
        <f>IFERROR(__xludf.DUMMYFUNCTION("TEXTJOIN(""; "", TRUE, FILTER(CID!B14266:B14794, REGEXMATCH(CID!D14266:D14794, TEXTJOIN(""|"", TRUE, SPLIT(A14266, "";"")))))"),"#N/A")</f>
        <v>#N/A</v>
      </c>
    </row>
    <row r="14267">
      <c r="A14267" s="12" t="str">
        <f>IFERROR(__xludf.DUMMYFUNCTION("TEXTJOIN("";"", TRUE, FILTER(CID!$B$2:$B$14794, CID!B14267=CID!$D$2:$D$14794))"),"#N/A")</f>
        <v>#N/A</v>
      </c>
      <c r="B14267" s="12" t="str">
        <f>IFERROR(__xludf.DUMMYFUNCTION("TEXTJOIN(""; "", TRUE, FILTER(CID!B14267:B14794, REGEXMATCH(CID!D14267:D14794, TEXTJOIN(""|"", TRUE, SPLIT(A14267, "";"")))))"),"#N/A")</f>
        <v>#N/A</v>
      </c>
    </row>
    <row r="14268">
      <c r="A14268" s="12" t="str">
        <f>IFERROR(__xludf.DUMMYFUNCTION("TEXTJOIN("";"", TRUE, FILTER(CID!$B$2:$B$14794, CID!B14268=CID!$D$2:$D$14794))"),"#N/A")</f>
        <v>#N/A</v>
      </c>
      <c r="B14268" s="12" t="str">
        <f>IFERROR(__xludf.DUMMYFUNCTION("TEXTJOIN(""; "", TRUE, FILTER(CID!B14268:B14794, REGEXMATCH(CID!D14268:D14794, TEXTJOIN(""|"", TRUE, SPLIT(A14268, "";"")))))"),"#N/A")</f>
        <v>#N/A</v>
      </c>
    </row>
    <row r="14269">
      <c r="A14269" s="12" t="str">
        <f>IFERROR(__xludf.DUMMYFUNCTION("TEXTJOIN("";"", TRUE, FILTER(CID!$B$2:$B$14794, CID!B14269=CID!$D$2:$D$14794))"),"#N/A")</f>
        <v>#N/A</v>
      </c>
      <c r="B14269" s="12" t="str">
        <f>IFERROR(__xludf.DUMMYFUNCTION("TEXTJOIN(""; "", TRUE, FILTER(CID!B14269:B14794, REGEXMATCH(CID!D14269:D14794, TEXTJOIN(""|"", TRUE, SPLIT(A14269, "";"")))))"),"#N/A")</f>
        <v>#N/A</v>
      </c>
    </row>
    <row r="14270">
      <c r="A14270" s="12" t="str">
        <f>IFERROR(__xludf.DUMMYFUNCTION("TEXTJOIN("";"", TRUE, FILTER(CID!$B$2:$B$14794, CID!B14270=CID!$D$2:$D$14794))"),"#N/A")</f>
        <v>#N/A</v>
      </c>
      <c r="B14270" s="12" t="str">
        <f>IFERROR(__xludf.DUMMYFUNCTION("TEXTJOIN(""; "", TRUE, FILTER(CID!B14270:B14794, REGEXMATCH(CID!D14270:D14794, TEXTJOIN(""|"", TRUE, SPLIT(A14270, "";"")))))"),"#N/A")</f>
        <v>#N/A</v>
      </c>
    </row>
    <row r="14271">
      <c r="A14271" s="12" t="str">
        <f>IFERROR(__xludf.DUMMYFUNCTION("TEXTJOIN("";"", TRUE, FILTER(CID!$B$2:$B$14794, CID!B14271=CID!$D$2:$D$14794))"),"#N/A")</f>
        <v>#N/A</v>
      </c>
      <c r="B14271" s="12" t="str">
        <f>IFERROR(__xludf.DUMMYFUNCTION("TEXTJOIN(""; "", TRUE, FILTER(CID!B14271:B14794, REGEXMATCH(CID!D14271:D14794, TEXTJOIN(""|"", TRUE, SPLIT(A14271, "";"")))))"),"#N/A")</f>
        <v>#N/A</v>
      </c>
    </row>
    <row r="14272">
      <c r="A14272" s="12" t="str">
        <f>IFERROR(__xludf.DUMMYFUNCTION("TEXTJOIN("";"", TRUE, FILTER(CID!$B$2:$B$14794, CID!B14272=CID!$D$2:$D$14794))"),"#N/A")</f>
        <v>#N/A</v>
      </c>
      <c r="B14272" s="12" t="str">
        <f>IFERROR(__xludf.DUMMYFUNCTION("TEXTJOIN(""; "", TRUE, FILTER(CID!B14272:B14794, REGEXMATCH(CID!D14272:D14794, TEXTJOIN(""|"", TRUE, SPLIT(A14272, "";"")))))"),"#N/A")</f>
        <v>#N/A</v>
      </c>
    </row>
    <row r="14273">
      <c r="A14273" s="12" t="str">
        <f>IFERROR(__xludf.DUMMYFUNCTION("TEXTJOIN("";"", TRUE, FILTER(CID!$B$2:$B$14794, CID!B14273=CID!$D$2:$D$14794))"),"#N/A")</f>
        <v>#N/A</v>
      </c>
      <c r="B14273" s="12" t="str">
        <f>IFERROR(__xludf.DUMMYFUNCTION("TEXTJOIN(""; "", TRUE, FILTER(CID!B14273:B14794, REGEXMATCH(CID!D14273:D14794, TEXTJOIN(""|"", TRUE, SPLIT(A14273, "";"")))))"),"#N/A")</f>
        <v>#N/A</v>
      </c>
    </row>
    <row r="14274">
      <c r="A14274" s="12" t="str">
        <f>IFERROR(__xludf.DUMMYFUNCTION("TEXTJOIN("";"", TRUE, FILTER(CID!$B$2:$B$14794, CID!B14274=CID!$D$2:$D$14794))"),"#N/A")</f>
        <v>#N/A</v>
      </c>
      <c r="B14274" s="12" t="str">
        <f>IFERROR(__xludf.DUMMYFUNCTION("TEXTJOIN(""; "", TRUE, FILTER(CID!B14274:B14794, REGEXMATCH(CID!D14274:D14794, TEXTJOIN(""|"", TRUE, SPLIT(A14274, "";"")))))"),"#N/A")</f>
        <v>#N/A</v>
      </c>
    </row>
    <row r="14275">
      <c r="A14275" s="12" t="str">
        <f>IFERROR(__xludf.DUMMYFUNCTION("TEXTJOIN("";"", TRUE, FILTER(CID!$B$2:$B$14794, CID!B14275=CID!$D$2:$D$14794))"),"#N/A")</f>
        <v>#N/A</v>
      </c>
      <c r="B14275" s="12" t="str">
        <f>IFERROR(__xludf.DUMMYFUNCTION("TEXTJOIN(""; "", TRUE, FILTER(CID!B14275:B14794, REGEXMATCH(CID!D14275:D14794, TEXTJOIN(""|"", TRUE, SPLIT(A14275, "";"")))))"),"#N/A")</f>
        <v>#N/A</v>
      </c>
    </row>
    <row r="14276">
      <c r="A14276" s="12" t="str">
        <f>IFERROR(__xludf.DUMMYFUNCTION("TEXTJOIN("";"", TRUE, FILTER(CID!$B$2:$B$14794, CID!B14276=CID!$D$2:$D$14794))"),"#N/A")</f>
        <v>#N/A</v>
      </c>
      <c r="B14276" s="12" t="str">
        <f>IFERROR(__xludf.DUMMYFUNCTION("TEXTJOIN(""; "", TRUE, FILTER(CID!B14276:B14794, REGEXMATCH(CID!D14276:D14794, TEXTJOIN(""|"", TRUE, SPLIT(A14276, "";"")))))"),"#N/A")</f>
        <v>#N/A</v>
      </c>
    </row>
    <row r="14277">
      <c r="A14277" s="12" t="str">
        <f>IFERROR(__xludf.DUMMYFUNCTION("TEXTJOIN("";"", TRUE, FILTER(CID!$B$2:$B$14794, CID!B14277=CID!$D$2:$D$14794))"),"#N/A")</f>
        <v>#N/A</v>
      </c>
      <c r="B14277" s="12" t="str">
        <f>IFERROR(__xludf.DUMMYFUNCTION("TEXTJOIN(""; "", TRUE, FILTER(CID!B14277:B14794, REGEXMATCH(CID!D14277:D14794, TEXTJOIN(""|"", TRUE, SPLIT(A14277, "";"")))))"),"#N/A")</f>
        <v>#N/A</v>
      </c>
    </row>
    <row r="14278">
      <c r="A14278" s="12" t="str">
        <f>IFERROR(__xludf.DUMMYFUNCTION("TEXTJOIN("";"", TRUE, FILTER(CID!$B$2:$B$14794, CID!B14278=CID!$D$2:$D$14794))"),"#N/A")</f>
        <v>#N/A</v>
      </c>
      <c r="B14278" s="12" t="str">
        <f>IFERROR(__xludf.DUMMYFUNCTION("TEXTJOIN(""; "", TRUE, FILTER(CID!B14278:B14794, REGEXMATCH(CID!D14278:D14794, TEXTJOIN(""|"", TRUE, SPLIT(A14278, "";"")))))"),"#N/A")</f>
        <v>#N/A</v>
      </c>
    </row>
    <row r="14279">
      <c r="A14279" s="12" t="str">
        <f>IFERROR(__xludf.DUMMYFUNCTION("TEXTJOIN("";"", TRUE, FILTER(CID!$B$2:$B$14794, CID!B14279=CID!$D$2:$D$14794))"),"#N/A")</f>
        <v>#N/A</v>
      </c>
      <c r="B14279" s="12" t="str">
        <f>IFERROR(__xludf.DUMMYFUNCTION("TEXTJOIN(""; "", TRUE, FILTER(CID!B14279:B14794, REGEXMATCH(CID!D14279:D14794, TEXTJOIN(""|"", TRUE, SPLIT(A14279, "";"")))))"),"#N/A")</f>
        <v>#N/A</v>
      </c>
    </row>
    <row r="14280">
      <c r="A14280" s="12" t="str">
        <f>IFERROR(__xludf.DUMMYFUNCTION("TEXTJOIN("";"", TRUE, FILTER(CID!$B$2:$B$14794, CID!B14280=CID!$D$2:$D$14794))"),"#N/A")</f>
        <v>#N/A</v>
      </c>
      <c r="B14280" s="12" t="str">
        <f>IFERROR(__xludf.DUMMYFUNCTION("TEXTJOIN(""; "", TRUE, FILTER(CID!B14280:B14794, REGEXMATCH(CID!D14280:D14794, TEXTJOIN(""|"", TRUE, SPLIT(A14280, "";"")))))"),"#N/A")</f>
        <v>#N/A</v>
      </c>
    </row>
    <row r="14281">
      <c r="A14281" s="12" t="str">
        <f>IFERROR(__xludf.DUMMYFUNCTION("TEXTJOIN("";"", TRUE, FILTER(CID!$B$2:$B$14794, CID!B14281=CID!$D$2:$D$14794))"),"#N/A")</f>
        <v>#N/A</v>
      </c>
      <c r="B14281" s="12" t="str">
        <f>IFERROR(__xludf.DUMMYFUNCTION("TEXTJOIN(""; "", TRUE, FILTER(CID!B14281:B14794, REGEXMATCH(CID!D14281:D14794, TEXTJOIN(""|"", TRUE, SPLIT(A14281, "";"")))))"),"#N/A")</f>
        <v>#N/A</v>
      </c>
    </row>
    <row r="14282">
      <c r="A14282" s="12" t="str">
        <f>IFERROR(__xludf.DUMMYFUNCTION("TEXTJOIN("";"", TRUE, FILTER(CID!$B$2:$B$14794, CID!B14282=CID!$D$2:$D$14794))"),"#N/A")</f>
        <v>#N/A</v>
      </c>
      <c r="B14282" s="12" t="str">
        <f>IFERROR(__xludf.DUMMYFUNCTION("TEXTJOIN(""; "", TRUE, FILTER(CID!B14282:B14794, REGEXMATCH(CID!D14282:D14794, TEXTJOIN(""|"", TRUE, SPLIT(A14282, "";"")))))"),"#N/A")</f>
        <v>#N/A</v>
      </c>
    </row>
    <row r="14283">
      <c r="A14283" s="12" t="str">
        <f>IFERROR(__xludf.DUMMYFUNCTION("TEXTJOIN("";"", TRUE, FILTER(CID!$B$2:$B$14794, CID!B14283=CID!$D$2:$D$14794))"),"#N/A")</f>
        <v>#N/A</v>
      </c>
      <c r="B14283" s="12" t="str">
        <f>IFERROR(__xludf.DUMMYFUNCTION("TEXTJOIN(""; "", TRUE, FILTER(CID!B14283:B14794, REGEXMATCH(CID!D14283:D14794, TEXTJOIN(""|"", TRUE, SPLIT(A14283, "";"")))))"),"#N/A")</f>
        <v>#N/A</v>
      </c>
    </row>
    <row r="14284">
      <c r="A14284" s="12" t="str">
        <f>IFERROR(__xludf.DUMMYFUNCTION("TEXTJOIN("";"", TRUE, FILTER(CID!$B$2:$B$14794, CID!B14284=CID!$D$2:$D$14794))"),"#N/A")</f>
        <v>#N/A</v>
      </c>
      <c r="B14284" s="12" t="str">
        <f>IFERROR(__xludf.DUMMYFUNCTION("TEXTJOIN(""; "", TRUE, FILTER(CID!B14284:B14794, REGEXMATCH(CID!D14284:D14794, TEXTJOIN(""|"", TRUE, SPLIT(A14284, "";"")))))"),"#N/A")</f>
        <v>#N/A</v>
      </c>
    </row>
    <row r="14285">
      <c r="A14285" s="12" t="str">
        <f>IFERROR(__xludf.DUMMYFUNCTION("TEXTJOIN("";"", TRUE, FILTER(CID!$B$2:$B$14794, CID!B14285=CID!$D$2:$D$14794))"),"#N/A")</f>
        <v>#N/A</v>
      </c>
      <c r="B14285" s="12" t="str">
        <f>IFERROR(__xludf.DUMMYFUNCTION("TEXTJOIN(""; "", TRUE, FILTER(CID!B14285:B14794, REGEXMATCH(CID!D14285:D14794, TEXTJOIN(""|"", TRUE, SPLIT(A14285, "";"")))))"),"#N/A")</f>
        <v>#N/A</v>
      </c>
    </row>
    <row r="14286">
      <c r="A14286" s="12" t="str">
        <f>IFERROR(__xludf.DUMMYFUNCTION("TEXTJOIN("";"", TRUE, FILTER(CID!$B$2:$B$14794, CID!B14286=CID!$D$2:$D$14794))"),"#N/A")</f>
        <v>#N/A</v>
      </c>
      <c r="B14286" s="12" t="str">
        <f>IFERROR(__xludf.DUMMYFUNCTION("TEXTJOIN(""; "", TRUE, FILTER(CID!B14286:B14794, REGEXMATCH(CID!D14286:D14794, TEXTJOIN(""|"", TRUE, SPLIT(A14286, "";"")))))"),"#N/A")</f>
        <v>#N/A</v>
      </c>
    </row>
    <row r="14287">
      <c r="A14287" s="12" t="str">
        <f>IFERROR(__xludf.DUMMYFUNCTION("TEXTJOIN("";"", TRUE, FILTER(CID!$B$2:$B$14794, CID!B14287=CID!$D$2:$D$14794))"),"#N/A")</f>
        <v>#N/A</v>
      </c>
      <c r="B14287" s="12" t="str">
        <f>IFERROR(__xludf.DUMMYFUNCTION("TEXTJOIN(""; "", TRUE, FILTER(CID!B14287:B14794, REGEXMATCH(CID!D14287:D14794, TEXTJOIN(""|"", TRUE, SPLIT(A14287, "";"")))))"),"#N/A")</f>
        <v>#N/A</v>
      </c>
    </row>
    <row r="14288">
      <c r="A14288" s="12" t="str">
        <f>IFERROR(__xludf.DUMMYFUNCTION("TEXTJOIN("";"", TRUE, FILTER(CID!$B$2:$B$14794, CID!B14288=CID!$D$2:$D$14794))"),"#N/A")</f>
        <v>#N/A</v>
      </c>
      <c r="B14288" s="12" t="str">
        <f>IFERROR(__xludf.DUMMYFUNCTION("TEXTJOIN(""; "", TRUE, FILTER(CID!B14288:B14794, REGEXMATCH(CID!D14288:D14794, TEXTJOIN(""|"", TRUE, SPLIT(A14288, "";"")))))"),"#N/A")</f>
        <v>#N/A</v>
      </c>
    </row>
    <row r="14289">
      <c r="A14289" s="12" t="str">
        <f>IFERROR(__xludf.DUMMYFUNCTION("TEXTJOIN("";"", TRUE, FILTER(CID!$B$2:$B$14794, CID!B14289=CID!$D$2:$D$14794))"),"#N/A")</f>
        <v>#N/A</v>
      </c>
      <c r="B14289" s="12" t="str">
        <f>IFERROR(__xludf.DUMMYFUNCTION("TEXTJOIN(""; "", TRUE, FILTER(CID!B14289:B14794, REGEXMATCH(CID!D14289:D14794, TEXTJOIN(""|"", TRUE, SPLIT(A14289, "";"")))))"),"#N/A")</f>
        <v>#N/A</v>
      </c>
    </row>
    <row r="14290">
      <c r="A14290" s="12" t="str">
        <f>IFERROR(__xludf.DUMMYFUNCTION("TEXTJOIN("";"", TRUE, FILTER(CID!$B$2:$B$14794, CID!B14290=CID!$D$2:$D$14794))"),"#N/A")</f>
        <v>#N/A</v>
      </c>
      <c r="B14290" s="12" t="str">
        <f>IFERROR(__xludf.DUMMYFUNCTION("TEXTJOIN(""; "", TRUE, FILTER(CID!B14290:B14794, REGEXMATCH(CID!D14290:D14794, TEXTJOIN(""|"", TRUE, SPLIT(A14290, "";"")))))"),"#N/A")</f>
        <v>#N/A</v>
      </c>
    </row>
    <row r="14291">
      <c r="A14291" s="12" t="str">
        <f>IFERROR(__xludf.DUMMYFUNCTION("TEXTJOIN("";"", TRUE, FILTER(CID!$B$2:$B$14794, CID!B14291=CID!$D$2:$D$14794))"),"#N/A")</f>
        <v>#N/A</v>
      </c>
      <c r="B14291" s="12" t="str">
        <f>IFERROR(__xludf.DUMMYFUNCTION("TEXTJOIN(""; "", TRUE, FILTER(CID!B14291:B14794, REGEXMATCH(CID!D14291:D14794, TEXTJOIN(""|"", TRUE, SPLIT(A14291, "";"")))))"),"#N/A")</f>
        <v>#N/A</v>
      </c>
    </row>
    <row r="14292">
      <c r="A14292" s="12" t="str">
        <f>IFERROR(__xludf.DUMMYFUNCTION("TEXTJOIN("";"", TRUE, FILTER(CID!$B$2:$B$14794, CID!B14292=CID!$D$2:$D$14794))"),"#N/A")</f>
        <v>#N/A</v>
      </c>
      <c r="B14292" s="12" t="str">
        <f>IFERROR(__xludf.DUMMYFUNCTION("TEXTJOIN(""; "", TRUE, FILTER(CID!B14292:B14794, REGEXMATCH(CID!D14292:D14794, TEXTJOIN(""|"", TRUE, SPLIT(A14292, "";"")))))"),"#N/A")</f>
        <v>#N/A</v>
      </c>
    </row>
    <row r="14293">
      <c r="A14293" s="12" t="str">
        <f>IFERROR(__xludf.DUMMYFUNCTION("TEXTJOIN("";"", TRUE, FILTER(CID!$B$2:$B$14794, CID!B14293=CID!$D$2:$D$14794))"),"#N/A")</f>
        <v>#N/A</v>
      </c>
      <c r="B14293" s="12" t="str">
        <f>IFERROR(__xludf.DUMMYFUNCTION("TEXTJOIN(""; "", TRUE, FILTER(CID!B14293:B14794, REGEXMATCH(CID!D14293:D14794, TEXTJOIN(""|"", TRUE, SPLIT(A14293, "";"")))))"),"#N/A")</f>
        <v>#N/A</v>
      </c>
    </row>
    <row r="14294">
      <c r="A14294" s="12" t="str">
        <f>IFERROR(__xludf.DUMMYFUNCTION("TEXTJOIN("";"", TRUE, FILTER(CID!$B$2:$B$14794, CID!B14294=CID!$D$2:$D$14794))"),"#N/A")</f>
        <v>#N/A</v>
      </c>
      <c r="B14294" s="12" t="str">
        <f>IFERROR(__xludf.DUMMYFUNCTION("TEXTJOIN(""; "", TRUE, FILTER(CID!B14294:B14794, REGEXMATCH(CID!D14294:D14794, TEXTJOIN(""|"", TRUE, SPLIT(A14294, "";"")))))"),"#N/A")</f>
        <v>#N/A</v>
      </c>
    </row>
    <row r="14295">
      <c r="A14295" s="12" t="str">
        <f>IFERROR(__xludf.DUMMYFUNCTION("TEXTJOIN("";"", TRUE, FILTER(CID!$B$2:$B$14794, CID!B14295=CID!$D$2:$D$14794))"),"#N/A")</f>
        <v>#N/A</v>
      </c>
      <c r="B14295" s="12" t="str">
        <f>IFERROR(__xludf.DUMMYFUNCTION("TEXTJOIN(""; "", TRUE, FILTER(CID!B14295:B14794, REGEXMATCH(CID!D14295:D14794, TEXTJOIN(""|"", TRUE, SPLIT(A14295, "";"")))))"),"#N/A")</f>
        <v>#N/A</v>
      </c>
    </row>
    <row r="14296">
      <c r="A14296" s="12" t="str">
        <f>IFERROR(__xludf.DUMMYFUNCTION("TEXTJOIN("";"", TRUE, FILTER(CID!$B$2:$B$14794, CID!B14296=CID!$D$2:$D$14794))"),"#N/A")</f>
        <v>#N/A</v>
      </c>
      <c r="B14296" s="12" t="str">
        <f>IFERROR(__xludf.DUMMYFUNCTION("TEXTJOIN(""; "", TRUE, FILTER(CID!B14296:B14794, REGEXMATCH(CID!D14296:D14794, TEXTJOIN(""|"", TRUE, SPLIT(A14296, "";"")))))"),"#N/A")</f>
        <v>#N/A</v>
      </c>
    </row>
    <row r="14297">
      <c r="A14297" s="12" t="str">
        <f>IFERROR(__xludf.DUMMYFUNCTION("TEXTJOIN("";"", TRUE, FILTER(CID!$B$2:$B$14794, CID!B14297=CID!$D$2:$D$14794))"),"#N/A")</f>
        <v>#N/A</v>
      </c>
      <c r="B14297" s="12" t="str">
        <f>IFERROR(__xludf.DUMMYFUNCTION("TEXTJOIN(""; "", TRUE, FILTER(CID!B14297:B14794, REGEXMATCH(CID!D14297:D14794, TEXTJOIN(""|"", TRUE, SPLIT(A14297, "";"")))))"),"#N/A")</f>
        <v>#N/A</v>
      </c>
    </row>
    <row r="14298">
      <c r="A14298" s="12" t="str">
        <f>IFERROR(__xludf.DUMMYFUNCTION("TEXTJOIN("";"", TRUE, FILTER(CID!$B$2:$B$14794, CID!B14298=CID!$D$2:$D$14794))"),"#N/A")</f>
        <v>#N/A</v>
      </c>
      <c r="B14298" s="12" t="str">
        <f>IFERROR(__xludf.DUMMYFUNCTION("TEXTJOIN(""; "", TRUE, FILTER(CID!B14298:B14794, REGEXMATCH(CID!D14298:D14794, TEXTJOIN(""|"", TRUE, SPLIT(A14298, "";"")))))"),"#N/A")</f>
        <v>#N/A</v>
      </c>
    </row>
    <row r="14299">
      <c r="A14299" s="12" t="str">
        <f>IFERROR(__xludf.DUMMYFUNCTION("TEXTJOIN("";"", TRUE, FILTER(CID!$B$2:$B$14794, CID!B14299=CID!$D$2:$D$14794))"),"#N/A")</f>
        <v>#N/A</v>
      </c>
      <c r="B14299" s="12" t="str">
        <f>IFERROR(__xludf.DUMMYFUNCTION("TEXTJOIN(""; "", TRUE, FILTER(CID!B14299:B14794, REGEXMATCH(CID!D14299:D14794, TEXTJOIN(""|"", TRUE, SPLIT(A14299, "";"")))))"),"#N/A")</f>
        <v>#N/A</v>
      </c>
    </row>
    <row r="14300">
      <c r="A14300" s="12" t="str">
        <f>IFERROR(__xludf.DUMMYFUNCTION("TEXTJOIN("";"", TRUE, FILTER(CID!$B$2:$B$14794, CID!B14300=CID!$D$2:$D$14794))"),"#N/A")</f>
        <v>#N/A</v>
      </c>
      <c r="B14300" s="12" t="str">
        <f>IFERROR(__xludf.DUMMYFUNCTION("TEXTJOIN(""; "", TRUE, FILTER(CID!B14300:B14794, REGEXMATCH(CID!D14300:D14794, TEXTJOIN(""|"", TRUE, SPLIT(A14300, "";"")))))"),"#N/A")</f>
        <v>#N/A</v>
      </c>
    </row>
    <row r="14301">
      <c r="A14301" s="12" t="str">
        <f>IFERROR(__xludf.DUMMYFUNCTION("TEXTJOIN("";"", TRUE, FILTER(CID!$B$2:$B$14794, CID!B14301=CID!$D$2:$D$14794))"),"#N/A")</f>
        <v>#N/A</v>
      </c>
      <c r="B14301" s="12" t="str">
        <f>IFERROR(__xludf.DUMMYFUNCTION("TEXTJOIN(""; "", TRUE, FILTER(CID!B14301:B14794, REGEXMATCH(CID!D14301:D14794, TEXTJOIN(""|"", TRUE, SPLIT(A14301, "";"")))))"),"#N/A")</f>
        <v>#N/A</v>
      </c>
    </row>
    <row r="14302">
      <c r="A14302" s="12" t="str">
        <f>IFERROR(__xludf.DUMMYFUNCTION("TEXTJOIN("";"", TRUE, FILTER(CID!$B$2:$B$14794, CID!B14302=CID!$D$2:$D$14794))"),"#N/A")</f>
        <v>#N/A</v>
      </c>
      <c r="B14302" s="12" t="str">
        <f>IFERROR(__xludf.DUMMYFUNCTION("TEXTJOIN(""; "", TRUE, FILTER(CID!B14302:B14794, REGEXMATCH(CID!D14302:D14794, TEXTJOIN(""|"", TRUE, SPLIT(A14302, "";"")))))"),"#N/A")</f>
        <v>#N/A</v>
      </c>
    </row>
    <row r="14303">
      <c r="A14303" s="12" t="str">
        <f>IFERROR(__xludf.DUMMYFUNCTION("TEXTJOIN("";"", TRUE, FILTER(CID!$B$2:$B$14794, CID!B14303=CID!$D$2:$D$14794))"),"#N/A")</f>
        <v>#N/A</v>
      </c>
      <c r="B14303" s="12" t="str">
        <f>IFERROR(__xludf.DUMMYFUNCTION("TEXTJOIN(""; "", TRUE, FILTER(CID!B14303:B14794, REGEXMATCH(CID!D14303:D14794, TEXTJOIN(""|"", TRUE, SPLIT(A14303, "";"")))))"),"#N/A")</f>
        <v>#N/A</v>
      </c>
    </row>
    <row r="14304">
      <c r="A14304" s="12" t="str">
        <f>IFERROR(__xludf.DUMMYFUNCTION("TEXTJOIN("";"", TRUE, FILTER(CID!$B$2:$B$14794, CID!B14304=CID!$D$2:$D$14794))"),"#N/A")</f>
        <v>#N/A</v>
      </c>
      <c r="B14304" s="12" t="str">
        <f>IFERROR(__xludf.DUMMYFUNCTION("TEXTJOIN(""; "", TRUE, FILTER(CID!B14304:B14794, REGEXMATCH(CID!D14304:D14794, TEXTJOIN(""|"", TRUE, SPLIT(A14304, "";"")))))"),"#N/A")</f>
        <v>#N/A</v>
      </c>
    </row>
    <row r="14305">
      <c r="A14305" s="12" t="str">
        <f>IFERROR(__xludf.DUMMYFUNCTION("TEXTJOIN("";"", TRUE, FILTER(CID!$B$2:$B$14794, CID!B14305=CID!$D$2:$D$14794))"),"#N/A")</f>
        <v>#N/A</v>
      </c>
      <c r="B14305" s="12" t="str">
        <f>IFERROR(__xludf.DUMMYFUNCTION("TEXTJOIN(""; "", TRUE, FILTER(CID!B14305:B14794, REGEXMATCH(CID!D14305:D14794, TEXTJOIN(""|"", TRUE, SPLIT(A14305, "";"")))))"),"#N/A")</f>
        <v>#N/A</v>
      </c>
    </row>
    <row r="14306">
      <c r="A14306" s="12" t="str">
        <f>IFERROR(__xludf.DUMMYFUNCTION("TEXTJOIN("";"", TRUE, FILTER(CID!$B$2:$B$14794, CID!B14306=CID!$D$2:$D$14794))"),"#N/A")</f>
        <v>#N/A</v>
      </c>
      <c r="B14306" s="12" t="str">
        <f>IFERROR(__xludf.DUMMYFUNCTION("TEXTJOIN(""; "", TRUE, FILTER(CID!B14306:B14794, REGEXMATCH(CID!D14306:D14794, TEXTJOIN(""|"", TRUE, SPLIT(A14306, "";"")))))"),"#N/A")</f>
        <v>#N/A</v>
      </c>
    </row>
    <row r="14307">
      <c r="A14307" s="12" t="str">
        <f>IFERROR(__xludf.DUMMYFUNCTION("TEXTJOIN("";"", TRUE, FILTER(CID!$B$2:$B$14794, CID!B14307=CID!$D$2:$D$14794))"),"#N/A")</f>
        <v>#N/A</v>
      </c>
      <c r="B14307" s="12" t="str">
        <f>IFERROR(__xludf.DUMMYFUNCTION("TEXTJOIN(""; "", TRUE, FILTER(CID!B14307:B14794, REGEXMATCH(CID!D14307:D14794, TEXTJOIN(""|"", TRUE, SPLIT(A14307, "";"")))))"),"#N/A")</f>
        <v>#N/A</v>
      </c>
    </row>
    <row r="14308">
      <c r="A14308" s="12" t="str">
        <f>IFERROR(__xludf.DUMMYFUNCTION("TEXTJOIN("";"", TRUE, FILTER(CID!$B$2:$B$14794, CID!B14308=CID!$D$2:$D$14794))"),"#N/A")</f>
        <v>#N/A</v>
      </c>
      <c r="B14308" s="12" t="str">
        <f>IFERROR(__xludf.DUMMYFUNCTION("TEXTJOIN(""; "", TRUE, FILTER(CID!B14308:B14794, REGEXMATCH(CID!D14308:D14794, TEXTJOIN(""|"", TRUE, SPLIT(A14308, "";"")))))"),"#N/A")</f>
        <v>#N/A</v>
      </c>
    </row>
    <row r="14309">
      <c r="A14309" s="12" t="str">
        <f>IFERROR(__xludf.DUMMYFUNCTION("TEXTJOIN("";"", TRUE, FILTER(CID!$B$2:$B$14794, CID!B14309=CID!$D$2:$D$14794))"),"#N/A")</f>
        <v>#N/A</v>
      </c>
      <c r="B14309" s="12" t="str">
        <f>IFERROR(__xludf.DUMMYFUNCTION("TEXTJOIN(""; "", TRUE, FILTER(CID!B14309:B14794, REGEXMATCH(CID!D14309:D14794, TEXTJOIN(""|"", TRUE, SPLIT(A14309, "";"")))))"),"#N/A")</f>
        <v>#N/A</v>
      </c>
    </row>
    <row r="14310">
      <c r="A14310" s="12" t="str">
        <f>IFERROR(__xludf.DUMMYFUNCTION("TEXTJOIN("";"", TRUE, FILTER(CID!$B$2:$B$14794, CID!B14310=CID!$D$2:$D$14794))"),"#N/A")</f>
        <v>#N/A</v>
      </c>
      <c r="B14310" s="12" t="str">
        <f>IFERROR(__xludf.DUMMYFUNCTION("TEXTJOIN(""; "", TRUE, FILTER(CID!B14310:B14794, REGEXMATCH(CID!D14310:D14794, TEXTJOIN(""|"", TRUE, SPLIT(A14310, "";"")))))"),"#N/A")</f>
        <v>#N/A</v>
      </c>
    </row>
    <row r="14311">
      <c r="A14311" s="12" t="str">
        <f>IFERROR(__xludf.DUMMYFUNCTION("TEXTJOIN("";"", TRUE, FILTER(CID!$B$2:$B$14794, CID!B14311=CID!$D$2:$D$14794))"),"#N/A")</f>
        <v>#N/A</v>
      </c>
      <c r="B14311" s="12" t="str">
        <f>IFERROR(__xludf.DUMMYFUNCTION("TEXTJOIN(""; "", TRUE, FILTER(CID!B14311:B14794, REGEXMATCH(CID!D14311:D14794, TEXTJOIN(""|"", TRUE, SPLIT(A14311, "";"")))))"),"#N/A")</f>
        <v>#N/A</v>
      </c>
    </row>
    <row r="14312">
      <c r="A14312" s="12" t="str">
        <f>IFERROR(__xludf.DUMMYFUNCTION("TEXTJOIN("";"", TRUE, FILTER(CID!$B$2:$B$14794, CID!B14312=CID!$D$2:$D$14794))"),"#N/A")</f>
        <v>#N/A</v>
      </c>
      <c r="B14312" s="12" t="str">
        <f>IFERROR(__xludf.DUMMYFUNCTION("TEXTJOIN(""; "", TRUE, FILTER(CID!B14312:B14794, REGEXMATCH(CID!D14312:D14794, TEXTJOIN(""|"", TRUE, SPLIT(A14312, "";"")))))"),"#N/A")</f>
        <v>#N/A</v>
      </c>
    </row>
    <row r="14313">
      <c r="A14313" s="12" t="str">
        <f>IFERROR(__xludf.DUMMYFUNCTION("TEXTJOIN("";"", TRUE, FILTER(CID!$B$2:$B$14794, CID!B14313=CID!$D$2:$D$14794))"),"#N/A")</f>
        <v>#N/A</v>
      </c>
      <c r="B14313" s="12" t="str">
        <f>IFERROR(__xludf.DUMMYFUNCTION("TEXTJOIN(""; "", TRUE, FILTER(CID!B14313:B14794, REGEXMATCH(CID!D14313:D14794, TEXTJOIN(""|"", TRUE, SPLIT(A14313, "";"")))))"),"#N/A")</f>
        <v>#N/A</v>
      </c>
    </row>
    <row r="14314">
      <c r="A14314" s="12" t="str">
        <f>IFERROR(__xludf.DUMMYFUNCTION("TEXTJOIN("";"", TRUE, FILTER(CID!$B$2:$B$14794, CID!B14314=CID!$D$2:$D$14794))"),"#N/A")</f>
        <v>#N/A</v>
      </c>
      <c r="B14314" s="12" t="str">
        <f>IFERROR(__xludf.DUMMYFUNCTION("TEXTJOIN(""; "", TRUE, FILTER(CID!B14314:B14794, REGEXMATCH(CID!D14314:D14794, TEXTJOIN(""|"", TRUE, SPLIT(A14314, "";"")))))"),"#N/A")</f>
        <v>#N/A</v>
      </c>
    </row>
    <row r="14315">
      <c r="A14315" s="12" t="str">
        <f>IFERROR(__xludf.DUMMYFUNCTION("TEXTJOIN("";"", TRUE, FILTER(CID!$B$2:$B$14794, CID!B14315=CID!$D$2:$D$14794))"),"#N/A")</f>
        <v>#N/A</v>
      </c>
      <c r="B14315" s="12" t="str">
        <f>IFERROR(__xludf.DUMMYFUNCTION("TEXTJOIN(""; "", TRUE, FILTER(CID!B14315:B14794, REGEXMATCH(CID!D14315:D14794, TEXTJOIN(""|"", TRUE, SPLIT(A14315, "";"")))))"),"#N/A")</f>
        <v>#N/A</v>
      </c>
    </row>
    <row r="14316">
      <c r="A14316" s="12" t="str">
        <f>IFERROR(__xludf.DUMMYFUNCTION("TEXTJOIN("";"", TRUE, FILTER(CID!$B$2:$B$14794, CID!B14316=CID!$D$2:$D$14794))"),"#N/A")</f>
        <v>#N/A</v>
      </c>
      <c r="B14316" s="12" t="str">
        <f>IFERROR(__xludf.DUMMYFUNCTION("TEXTJOIN(""; "", TRUE, FILTER(CID!B14316:B14794, REGEXMATCH(CID!D14316:D14794, TEXTJOIN(""|"", TRUE, SPLIT(A14316, "";"")))))"),"#N/A")</f>
        <v>#N/A</v>
      </c>
    </row>
    <row r="14317">
      <c r="A14317" s="12" t="str">
        <f>IFERROR(__xludf.DUMMYFUNCTION("TEXTJOIN("";"", TRUE, FILTER(CID!$B$2:$B$14794, CID!B14317=CID!$D$2:$D$14794))"),"#N/A")</f>
        <v>#N/A</v>
      </c>
      <c r="B14317" s="12" t="str">
        <f>IFERROR(__xludf.DUMMYFUNCTION("TEXTJOIN(""; "", TRUE, FILTER(CID!B14317:B14794, REGEXMATCH(CID!D14317:D14794, TEXTJOIN(""|"", TRUE, SPLIT(A14317, "";"")))))"),"#N/A")</f>
        <v>#N/A</v>
      </c>
    </row>
    <row r="14318">
      <c r="A14318" s="12" t="str">
        <f>IFERROR(__xludf.DUMMYFUNCTION("TEXTJOIN("";"", TRUE, FILTER(CID!$B$2:$B$14794, CID!B14318=CID!$D$2:$D$14794))"),"#N/A")</f>
        <v>#N/A</v>
      </c>
      <c r="B14318" s="12" t="str">
        <f>IFERROR(__xludf.DUMMYFUNCTION("TEXTJOIN(""; "", TRUE, FILTER(CID!B14318:B14794, REGEXMATCH(CID!D14318:D14794, TEXTJOIN(""|"", TRUE, SPLIT(A14318, "";"")))))"),"#N/A")</f>
        <v>#N/A</v>
      </c>
    </row>
    <row r="14319">
      <c r="A14319" s="12" t="str">
        <f>IFERROR(__xludf.DUMMYFUNCTION("TEXTJOIN("";"", TRUE, FILTER(CID!$B$2:$B$14794, CID!B14319=CID!$D$2:$D$14794))"),"#N/A")</f>
        <v>#N/A</v>
      </c>
      <c r="B14319" s="12" t="str">
        <f>IFERROR(__xludf.DUMMYFUNCTION("TEXTJOIN(""; "", TRUE, FILTER(CID!B14319:B14794, REGEXMATCH(CID!D14319:D14794, TEXTJOIN(""|"", TRUE, SPLIT(A14319, "";"")))))"),"#N/A")</f>
        <v>#N/A</v>
      </c>
    </row>
    <row r="14320">
      <c r="A14320" s="12" t="str">
        <f>IFERROR(__xludf.DUMMYFUNCTION("TEXTJOIN("";"", TRUE, FILTER(CID!$B$2:$B$14794, CID!B14320=CID!$D$2:$D$14794))"),"#N/A")</f>
        <v>#N/A</v>
      </c>
      <c r="B14320" s="12" t="str">
        <f>IFERROR(__xludf.DUMMYFUNCTION("TEXTJOIN(""; "", TRUE, FILTER(CID!B14320:B14794, REGEXMATCH(CID!D14320:D14794, TEXTJOIN(""|"", TRUE, SPLIT(A14320, "";"")))))"),"#N/A")</f>
        <v>#N/A</v>
      </c>
    </row>
    <row r="14321">
      <c r="A14321" s="12" t="str">
        <f>IFERROR(__xludf.DUMMYFUNCTION("TEXTJOIN("";"", TRUE, FILTER(CID!$B$2:$B$14794, CID!B14321=CID!$D$2:$D$14794))"),"#N/A")</f>
        <v>#N/A</v>
      </c>
      <c r="B14321" s="12" t="str">
        <f>IFERROR(__xludf.DUMMYFUNCTION("TEXTJOIN(""; "", TRUE, FILTER(CID!B14321:B14794, REGEXMATCH(CID!D14321:D14794, TEXTJOIN(""|"", TRUE, SPLIT(A14321, "";"")))))"),"#N/A")</f>
        <v>#N/A</v>
      </c>
    </row>
    <row r="14322">
      <c r="A14322" s="12" t="str">
        <f>IFERROR(__xludf.DUMMYFUNCTION("TEXTJOIN("";"", TRUE, FILTER(CID!$B$2:$B$14794, CID!B14322=CID!$D$2:$D$14794))"),"#N/A")</f>
        <v>#N/A</v>
      </c>
      <c r="B14322" s="12" t="str">
        <f>IFERROR(__xludf.DUMMYFUNCTION("TEXTJOIN(""; "", TRUE, FILTER(CID!B14322:B14794, REGEXMATCH(CID!D14322:D14794, TEXTJOIN(""|"", TRUE, SPLIT(A14322, "";"")))))"),"#N/A")</f>
        <v>#N/A</v>
      </c>
    </row>
    <row r="14323">
      <c r="A14323" s="12" t="str">
        <f>IFERROR(__xludf.DUMMYFUNCTION("TEXTJOIN("";"", TRUE, FILTER(CID!$B$2:$B$14794, CID!B14323=CID!$D$2:$D$14794))"),"#N/A")</f>
        <v>#N/A</v>
      </c>
      <c r="B14323" s="12" t="str">
        <f>IFERROR(__xludf.DUMMYFUNCTION("TEXTJOIN(""; "", TRUE, FILTER(CID!B14323:B14794, REGEXMATCH(CID!D14323:D14794, TEXTJOIN(""|"", TRUE, SPLIT(A14323, "";"")))))"),"#N/A")</f>
        <v>#N/A</v>
      </c>
    </row>
    <row r="14324">
      <c r="A14324" s="12" t="str">
        <f>IFERROR(__xludf.DUMMYFUNCTION("TEXTJOIN("";"", TRUE, FILTER(CID!$B$2:$B$14794, CID!B14324=CID!$D$2:$D$14794))"),"#N/A")</f>
        <v>#N/A</v>
      </c>
      <c r="B14324" s="12" t="str">
        <f>IFERROR(__xludf.DUMMYFUNCTION("TEXTJOIN(""; "", TRUE, FILTER(CID!B14324:B14794, REGEXMATCH(CID!D14324:D14794, TEXTJOIN(""|"", TRUE, SPLIT(A14324, "";"")))))"),"#N/A")</f>
        <v>#N/A</v>
      </c>
    </row>
    <row r="14325">
      <c r="A14325" s="12" t="str">
        <f>IFERROR(__xludf.DUMMYFUNCTION("TEXTJOIN("";"", TRUE, FILTER(CID!$B$2:$B$14794, CID!B14325=CID!$D$2:$D$14794))"),"#N/A")</f>
        <v>#N/A</v>
      </c>
      <c r="B14325" s="12" t="str">
        <f>IFERROR(__xludf.DUMMYFUNCTION("TEXTJOIN(""; "", TRUE, FILTER(CID!B14325:B14794, REGEXMATCH(CID!D14325:D14794, TEXTJOIN(""|"", TRUE, SPLIT(A14325, "";"")))))"),"#N/A")</f>
        <v>#N/A</v>
      </c>
    </row>
    <row r="14326">
      <c r="A14326" s="12" t="str">
        <f>IFERROR(__xludf.DUMMYFUNCTION("TEXTJOIN("";"", TRUE, FILTER(CID!$B$2:$B$14794, CID!B14326=CID!$D$2:$D$14794))"),"#N/A")</f>
        <v>#N/A</v>
      </c>
      <c r="B14326" s="12" t="str">
        <f>IFERROR(__xludf.DUMMYFUNCTION("TEXTJOIN(""; "", TRUE, FILTER(CID!B14326:B14794, REGEXMATCH(CID!D14326:D14794, TEXTJOIN(""|"", TRUE, SPLIT(A14326, "";"")))))"),"#N/A")</f>
        <v>#N/A</v>
      </c>
    </row>
    <row r="14327">
      <c r="A14327" s="12" t="str">
        <f>IFERROR(__xludf.DUMMYFUNCTION("TEXTJOIN("";"", TRUE, FILTER(CID!$B$2:$B$14794, CID!B14327=CID!$D$2:$D$14794))"),"#N/A")</f>
        <v>#N/A</v>
      </c>
      <c r="B14327" s="12" t="str">
        <f>IFERROR(__xludf.DUMMYFUNCTION("TEXTJOIN(""; "", TRUE, FILTER(CID!B14327:B14794, REGEXMATCH(CID!D14327:D14794, TEXTJOIN(""|"", TRUE, SPLIT(A14327, "";"")))))"),"#N/A")</f>
        <v>#N/A</v>
      </c>
    </row>
    <row r="14328">
      <c r="A14328" s="12" t="str">
        <f>IFERROR(__xludf.DUMMYFUNCTION("TEXTJOIN("";"", TRUE, FILTER(CID!$B$2:$B$14794, CID!B14328=CID!$D$2:$D$14794))"),"#N/A")</f>
        <v>#N/A</v>
      </c>
      <c r="B14328" s="12" t="str">
        <f>IFERROR(__xludf.DUMMYFUNCTION("TEXTJOIN(""; "", TRUE, FILTER(CID!B14328:B14794, REGEXMATCH(CID!D14328:D14794, TEXTJOIN(""|"", TRUE, SPLIT(A14328, "";"")))))"),"#N/A")</f>
        <v>#N/A</v>
      </c>
    </row>
    <row r="14329">
      <c r="A14329" s="12" t="str">
        <f>IFERROR(__xludf.DUMMYFUNCTION("TEXTJOIN("";"", TRUE, FILTER(CID!$B$2:$B$14794, CID!B14329=CID!$D$2:$D$14794))"),"#N/A")</f>
        <v>#N/A</v>
      </c>
      <c r="B14329" s="12" t="str">
        <f>IFERROR(__xludf.DUMMYFUNCTION("TEXTJOIN(""; "", TRUE, FILTER(CID!B14329:B14794, REGEXMATCH(CID!D14329:D14794, TEXTJOIN(""|"", TRUE, SPLIT(A14329, "";"")))))"),"#N/A")</f>
        <v>#N/A</v>
      </c>
    </row>
    <row r="14330">
      <c r="A14330" s="12" t="str">
        <f>IFERROR(__xludf.DUMMYFUNCTION("TEXTJOIN("";"", TRUE, FILTER(CID!$B$2:$B$14794, CID!B14330=CID!$D$2:$D$14794))"),"#N/A")</f>
        <v>#N/A</v>
      </c>
      <c r="B14330" s="12" t="str">
        <f>IFERROR(__xludf.DUMMYFUNCTION("TEXTJOIN(""; "", TRUE, FILTER(CID!B14330:B14794, REGEXMATCH(CID!D14330:D14794, TEXTJOIN(""|"", TRUE, SPLIT(A14330, "";"")))))"),"#N/A")</f>
        <v>#N/A</v>
      </c>
    </row>
    <row r="14331">
      <c r="A14331" s="12" t="str">
        <f>IFERROR(__xludf.DUMMYFUNCTION("TEXTJOIN("";"", TRUE, FILTER(CID!$B$2:$B$14794, CID!B14331=CID!$D$2:$D$14794))"),"#N/A")</f>
        <v>#N/A</v>
      </c>
      <c r="B14331" s="12" t="str">
        <f>IFERROR(__xludf.DUMMYFUNCTION("TEXTJOIN(""; "", TRUE, FILTER(CID!B14331:B14794, REGEXMATCH(CID!D14331:D14794, TEXTJOIN(""|"", TRUE, SPLIT(A14331, "";"")))))"),"#N/A")</f>
        <v>#N/A</v>
      </c>
    </row>
    <row r="14332">
      <c r="A14332" s="12" t="str">
        <f>IFERROR(__xludf.DUMMYFUNCTION("TEXTJOIN("";"", TRUE, FILTER(CID!$B$2:$B$14794, CID!B14332=CID!$D$2:$D$14794))"),"#N/A")</f>
        <v>#N/A</v>
      </c>
      <c r="B14332" s="12" t="str">
        <f>IFERROR(__xludf.DUMMYFUNCTION("TEXTJOIN(""; "", TRUE, FILTER(CID!B14332:B14794, REGEXMATCH(CID!D14332:D14794, TEXTJOIN(""|"", TRUE, SPLIT(A14332, "";"")))))"),"#N/A")</f>
        <v>#N/A</v>
      </c>
    </row>
    <row r="14333">
      <c r="A14333" s="12" t="str">
        <f>IFERROR(__xludf.DUMMYFUNCTION("TEXTJOIN("";"", TRUE, FILTER(CID!$B$2:$B$14794, CID!B14333=CID!$D$2:$D$14794))"),"#N/A")</f>
        <v>#N/A</v>
      </c>
      <c r="B14333" s="12" t="str">
        <f>IFERROR(__xludf.DUMMYFUNCTION("TEXTJOIN(""; "", TRUE, FILTER(CID!B14333:B14794, REGEXMATCH(CID!D14333:D14794, TEXTJOIN(""|"", TRUE, SPLIT(A14333, "";"")))))"),"#N/A")</f>
        <v>#N/A</v>
      </c>
    </row>
    <row r="14334">
      <c r="A14334" s="12" t="str">
        <f>IFERROR(__xludf.DUMMYFUNCTION("TEXTJOIN("";"", TRUE, FILTER(CID!$B$2:$B$14794, CID!B14334=CID!$D$2:$D$14794))"),"#N/A")</f>
        <v>#N/A</v>
      </c>
      <c r="B14334" s="12" t="str">
        <f>IFERROR(__xludf.DUMMYFUNCTION("TEXTJOIN(""; "", TRUE, FILTER(CID!B14334:B14794, REGEXMATCH(CID!D14334:D14794, TEXTJOIN(""|"", TRUE, SPLIT(A14334, "";"")))))"),"#N/A")</f>
        <v>#N/A</v>
      </c>
    </row>
    <row r="14335">
      <c r="A14335" s="12" t="str">
        <f>IFERROR(__xludf.DUMMYFUNCTION("TEXTJOIN("";"", TRUE, FILTER(CID!$B$2:$B$14794, CID!B14335=CID!$D$2:$D$14794))"),"#N/A")</f>
        <v>#N/A</v>
      </c>
      <c r="B14335" s="12" t="str">
        <f>IFERROR(__xludf.DUMMYFUNCTION("TEXTJOIN(""; "", TRUE, FILTER(CID!B14335:B14794, REGEXMATCH(CID!D14335:D14794, TEXTJOIN(""|"", TRUE, SPLIT(A14335, "";"")))))"),"#N/A")</f>
        <v>#N/A</v>
      </c>
    </row>
    <row r="14336">
      <c r="A14336" s="12" t="str">
        <f>IFERROR(__xludf.DUMMYFUNCTION("TEXTJOIN("";"", TRUE, FILTER(CID!$B$2:$B$14794, CID!B14336=CID!$D$2:$D$14794))"),"#N/A")</f>
        <v>#N/A</v>
      </c>
      <c r="B14336" s="12" t="str">
        <f>IFERROR(__xludf.DUMMYFUNCTION("TEXTJOIN(""; "", TRUE, FILTER(CID!B14336:B14794, REGEXMATCH(CID!D14336:D14794, TEXTJOIN(""|"", TRUE, SPLIT(A14336, "";"")))))"),"#N/A")</f>
        <v>#N/A</v>
      </c>
    </row>
    <row r="14337">
      <c r="A14337" s="12" t="str">
        <f>IFERROR(__xludf.DUMMYFUNCTION("TEXTJOIN("";"", TRUE, FILTER(CID!$B$2:$B$14794, CID!B14337=CID!$D$2:$D$14794))"),"#N/A")</f>
        <v>#N/A</v>
      </c>
      <c r="B14337" s="12" t="str">
        <f>IFERROR(__xludf.DUMMYFUNCTION("TEXTJOIN(""; "", TRUE, FILTER(CID!B14337:B14794, REGEXMATCH(CID!D14337:D14794, TEXTJOIN(""|"", TRUE, SPLIT(A14337, "";"")))))"),"#N/A")</f>
        <v>#N/A</v>
      </c>
    </row>
    <row r="14338">
      <c r="A14338" s="12" t="str">
        <f>IFERROR(__xludf.DUMMYFUNCTION("TEXTJOIN("";"", TRUE, FILTER(CID!$B$2:$B$14794, CID!B14338=CID!$D$2:$D$14794))"),"#N/A")</f>
        <v>#N/A</v>
      </c>
      <c r="B14338" s="12" t="str">
        <f>IFERROR(__xludf.DUMMYFUNCTION("TEXTJOIN(""; "", TRUE, FILTER(CID!B14338:B14794, REGEXMATCH(CID!D14338:D14794, TEXTJOIN(""|"", TRUE, SPLIT(A14338, "";"")))))"),"#N/A")</f>
        <v>#N/A</v>
      </c>
    </row>
    <row r="14339">
      <c r="A14339" s="12" t="str">
        <f>IFERROR(__xludf.DUMMYFUNCTION("TEXTJOIN("";"", TRUE, FILTER(CID!$B$2:$B$14794, CID!B14339=CID!$D$2:$D$14794))"),"#N/A")</f>
        <v>#N/A</v>
      </c>
      <c r="B14339" s="12" t="str">
        <f>IFERROR(__xludf.DUMMYFUNCTION("TEXTJOIN(""; "", TRUE, FILTER(CID!B14339:B14794, REGEXMATCH(CID!D14339:D14794, TEXTJOIN(""|"", TRUE, SPLIT(A14339, "";"")))))"),"#N/A")</f>
        <v>#N/A</v>
      </c>
    </row>
    <row r="14340">
      <c r="A14340" s="12" t="str">
        <f>IFERROR(__xludf.DUMMYFUNCTION("TEXTJOIN("";"", TRUE, FILTER(CID!$B$2:$B$14794, CID!B14340=CID!$D$2:$D$14794))"),"#N/A")</f>
        <v>#N/A</v>
      </c>
      <c r="B14340" s="12" t="str">
        <f>IFERROR(__xludf.DUMMYFUNCTION("TEXTJOIN(""; "", TRUE, FILTER(CID!B14340:B14794, REGEXMATCH(CID!D14340:D14794, TEXTJOIN(""|"", TRUE, SPLIT(A14340, "";"")))))"),"#N/A")</f>
        <v>#N/A</v>
      </c>
    </row>
    <row r="14341">
      <c r="A14341" s="12" t="str">
        <f>IFERROR(__xludf.DUMMYFUNCTION("TEXTJOIN("";"", TRUE, FILTER(CID!$B$2:$B$14794, CID!B14341=CID!$D$2:$D$14794))"),"#N/A")</f>
        <v>#N/A</v>
      </c>
      <c r="B14341" s="12" t="str">
        <f>IFERROR(__xludf.DUMMYFUNCTION("TEXTJOIN(""; "", TRUE, FILTER(CID!B14341:B14794, REGEXMATCH(CID!D14341:D14794, TEXTJOIN(""|"", TRUE, SPLIT(A14341, "";"")))))"),"#N/A")</f>
        <v>#N/A</v>
      </c>
    </row>
    <row r="14342">
      <c r="A14342" s="12" t="str">
        <f>IFERROR(__xludf.DUMMYFUNCTION("TEXTJOIN("";"", TRUE, FILTER(CID!$B$2:$B$14794, CID!B14342=CID!$D$2:$D$14794))"),"#N/A")</f>
        <v>#N/A</v>
      </c>
      <c r="B14342" s="12" t="str">
        <f>IFERROR(__xludf.DUMMYFUNCTION("TEXTJOIN(""; "", TRUE, FILTER(CID!B14342:B14794, REGEXMATCH(CID!D14342:D14794, TEXTJOIN(""|"", TRUE, SPLIT(A14342, "";"")))))"),"#N/A")</f>
        <v>#N/A</v>
      </c>
    </row>
    <row r="14343">
      <c r="A14343" s="12" t="str">
        <f>IFERROR(__xludf.DUMMYFUNCTION("TEXTJOIN("";"", TRUE, FILTER(CID!$B$2:$B$14794, CID!B14343=CID!$D$2:$D$14794))"),"#N/A")</f>
        <v>#N/A</v>
      </c>
      <c r="B14343" s="12" t="str">
        <f>IFERROR(__xludf.DUMMYFUNCTION("TEXTJOIN(""; "", TRUE, FILTER(CID!B14343:B14794, REGEXMATCH(CID!D14343:D14794, TEXTJOIN(""|"", TRUE, SPLIT(A14343, "";"")))))"),"#N/A")</f>
        <v>#N/A</v>
      </c>
    </row>
    <row r="14344">
      <c r="A14344" s="12" t="str">
        <f>IFERROR(__xludf.DUMMYFUNCTION("TEXTJOIN("";"", TRUE, FILTER(CID!$B$2:$B$14794, CID!B14344=CID!$D$2:$D$14794))"),"#N/A")</f>
        <v>#N/A</v>
      </c>
      <c r="B14344" s="12" t="str">
        <f>IFERROR(__xludf.DUMMYFUNCTION("TEXTJOIN(""; "", TRUE, FILTER(CID!B14344:B14794, REGEXMATCH(CID!D14344:D14794, TEXTJOIN(""|"", TRUE, SPLIT(A14344, "";"")))))"),"#N/A")</f>
        <v>#N/A</v>
      </c>
    </row>
    <row r="14345">
      <c r="A14345" s="12" t="str">
        <f>IFERROR(__xludf.DUMMYFUNCTION("TEXTJOIN("";"", TRUE, FILTER(CID!$B$2:$B$14794, CID!B14345=CID!$D$2:$D$14794))"),"#N/A")</f>
        <v>#N/A</v>
      </c>
      <c r="B14345" s="12" t="str">
        <f>IFERROR(__xludf.DUMMYFUNCTION("TEXTJOIN(""; "", TRUE, FILTER(CID!B14345:B14794, REGEXMATCH(CID!D14345:D14794, TEXTJOIN(""|"", TRUE, SPLIT(A14345, "";"")))))"),"#N/A")</f>
        <v>#N/A</v>
      </c>
    </row>
    <row r="14346">
      <c r="A14346" s="12" t="str">
        <f>IFERROR(__xludf.DUMMYFUNCTION("TEXTJOIN("";"", TRUE, FILTER(CID!$B$2:$B$14794, CID!B14346=CID!$D$2:$D$14794))"),"#N/A")</f>
        <v>#N/A</v>
      </c>
      <c r="B14346" s="12" t="str">
        <f>IFERROR(__xludf.DUMMYFUNCTION("TEXTJOIN(""; "", TRUE, FILTER(CID!B14346:B14794, REGEXMATCH(CID!D14346:D14794, TEXTJOIN(""|"", TRUE, SPLIT(A14346, "";"")))))"),"#N/A")</f>
        <v>#N/A</v>
      </c>
    </row>
    <row r="14347">
      <c r="A14347" s="12" t="str">
        <f>IFERROR(__xludf.DUMMYFUNCTION("TEXTJOIN("";"", TRUE, FILTER(CID!$B$2:$B$14794, CID!B14347=CID!$D$2:$D$14794))"),"#N/A")</f>
        <v>#N/A</v>
      </c>
      <c r="B14347" s="12" t="str">
        <f>IFERROR(__xludf.DUMMYFUNCTION("TEXTJOIN(""; "", TRUE, FILTER(CID!B14347:B14794, REGEXMATCH(CID!D14347:D14794, TEXTJOIN(""|"", TRUE, SPLIT(A14347, "";"")))))"),"#N/A")</f>
        <v>#N/A</v>
      </c>
    </row>
    <row r="14348">
      <c r="A14348" s="12" t="str">
        <f>IFERROR(__xludf.DUMMYFUNCTION("TEXTJOIN("";"", TRUE, FILTER(CID!$B$2:$B$14794, CID!B14348=CID!$D$2:$D$14794))"),"#N/A")</f>
        <v>#N/A</v>
      </c>
      <c r="B14348" s="12" t="str">
        <f>IFERROR(__xludf.DUMMYFUNCTION("TEXTJOIN(""; "", TRUE, FILTER(CID!B14348:B14794, REGEXMATCH(CID!D14348:D14794, TEXTJOIN(""|"", TRUE, SPLIT(A14348, "";"")))))"),"#N/A")</f>
        <v>#N/A</v>
      </c>
    </row>
    <row r="14349">
      <c r="A14349" s="12" t="str">
        <f>IFERROR(__xludf.DUMMYFUNCTION("TEXTJOIN("";"", TRUE, FILTER(CID!$B$2:$B$14794, CID!B14349=CID!$D$2:$D$14794))"),"#N/A")</f>
        <v>#N/A</v>
      </c>
      <c r="B14349" s="12" t="str">
        <f>IFERROR(__xludf.DUMMYFUNCTION("TEXTJOIN(""; "", TRUE, FILTER(CID!B14349:B14794, REGEXMATCH(CID!D14349:D14794, TEXTJOIN(""|"", TRUE, SPLIT(A14349, "";"")))))"),"#N/A")</f>
        <v>#N/A</v>
      </c>
    </row>
    <row r="14350">
      <c r="A14350" s="12" t="str">
        <f>IFERROR(__xludf.DUMMYFUNCTION("TEXTJOIN("";"", TRUE, FILTER(CID!$B$2:$B$14794, CID!B14350=CID!$D$2:$D$14794))"),"#N/A")</f>
        <v>#N/A</v>
      </c>
      <c r="B14350" s="12" t="str">
        <f>IFERROR(__xludf.DUMMYFUNCTION("TEXTJOIN(""; "", TRUE, FILTER(CID!B14350:B14794, REGEXMATCH(CID!D14350:D14794, TEXTJOIN(""|"", TRUE, SPLIT(A14350, "";"")))))"),"#N/A")</f>
        <v>#N/A</v>
      </c>
    </row>
    <row r="14351">
      <c r="A14351" s="12" t="str">
        <f>IFERROR(__xludf.DUMMYFUNCTION("TEXTJOIN("";"", TRUE, FILTER(CID!$B$2:$B$14794, CID!B14351=CID!$D$2:$D$14794))"),"#N/A")</f>
        <v>#N/A</v>
      </c>
      <c r="B14351" s="12" t="str">
        <f>IFERROR(__xludf.DUMMYFUNCTION("TEXTJOIN(""; "", TRUE, FILTER(CID!B14351:B14794, REGEXMATCH(CID!D14351:D14794, TEXTJOIN(""|"", TRUE, SPLIT(A14351, "";"")))))"),"#N/A")</f>
        <v>#N/A</v>
      </c>
    </row>
    <row r="14352">
      <c r="A14352" s="12" t="str">
        <f>IFERROR(__xludf.DUMMYFUNCTION("TEXTJOIN("";"", TRUE, FILTER(CID!$B$2:$B$14794, CID!B14352=CID!$D$2:$D$14794))"),"#N/A")</f>
        <v>#N/A</v>
      </c>
      <c r="B14352" s="12" t="str">
        <f>IFERROR(__xludf.DUMMYFUNCTION("TEXTJOIN(""; "", TRUE, FILTER(CID!B14352:B14794, REGEXMATCH(CID!D14352:D14794, TEXTJOIN(""|"", TRUE, SPLIT(A14352, "";"")))))"),"#N/A")</f>
        <v>#N/A</v>
      </c>
    </row>
    <row r="14353">
      <c r="A14353" s="12" t="str">
        <f>IFERROR(__xludf.DUMMYFUNCTION("TEXTJOIN("";"", TRUE, FILTER(CID!$B$2:$B$14794, CID!B14353=CID!$D$2:$D$14794))"),"#N/A")</f>
        <v>#N/A</v>
      </c>
      <c r="B14353" s="12" t="str">
        <f>IFERROR(__xludf.DUMMYFUNCTION("TEXTJOIN(""; "", TRUE, FILTER(CID!B14353:B14794, REGEXMATCH(CID!D14353:D14794, TEXTJOIN(""|"", TRUE, SPLIT(A14353, "";"")))))"),"#N/A")</f>
        <v>#N/A</v>
      </c>
    </row>
    <row r="14354">
      <c r="A14354" s="12" t="str">
        <f>IFERROR(__xludf.DUMMYFUNCTION("TEXTJOIN("";"", TRUE, FILTER(CID!$B$2:$B$14794, CID!B14354=CID!$D$2:$D$14794))"),"#N/A")</f>
        <v>#N/A</v>
      </c>
      <c r="B14354" s="12" t="str">
        <f>IFERROR(__xludf.DUMMYFUNCTION("TEXTJOIN(""; "", TRUE, FILTER(CID!B14354:B14794, REGEXMATCH(CID!D14354:D14794, TEXTJOIN(""|"", TRUE, SPLIT(A14354, "";"")))))"),"#N/A")</f>
        <v>#N/A</v>
      </c>
    </row>
    <row r="14355">
      <c r="A14355" s="12" t="str">
        <f>IFERROR(__xludf.DUMMYFUNCTION("TEXTJOIN("";"", TRUE, FILTER(CID!$B$2:$B$14794, CID!B14355=CID!$D$2:$D$14794))"),"#N/A")</f>
        <v>#N/A</v>
      </c>
      <c r="B14355" s="12" t="str">
        <f>IFERROR(__xludf.DUMMYFUNCTION("TEXTJOIN(""; "", TRUE, FILTER(CID!B14355:B14794, REGEXMATCH(CID!D14355:D14794, TEXTJOIN(""|"", TRUE, SPLIT(A14355, "";"")))))"),"#N/A")</f>
        <v>#N/A</v>
      </c>
    </row>
    <row r="14356">
      <c r="A14356" s="12" t="str">
        <f>IFERROR(__xludf.DUMMYFUNCTION("TEXTJOIN("";"", TRUE, FILTER(CID!$B$2:$B$14794, CID!B14356=CID!$D$2:$D$14794))"),"#N/A")</f>
        <v>#N/A</v>
      </c>
      <c r="B14356" s="12" t="str">
        <f>IFERROR(__xludf.DUMMYFUNCTION("TEXTJOIN(""; "", TRUE, FILTER(CID!B14356:B14794, REGEXMATCH(CID!D14356:D14794, TEXTJOIN(""|"", TRUE, SPLIT(A14356, "";"")))))"),"#N/A")</f>
        <v>#N/A</v>
      </c>
    </row>
    <row r="14357">
      <c r="A14357" s="12" t="str">
        <f>IFERROR(__xludf.DUMMYFUNCTION("TEXTJOIN("";"", TRUE, FILTER(CID!$B$2:$B$14794, CID!B14357=CID!$D$2:$D$14794))"),"#N/A")</f>
        <v>#N/A</v>
      </c>
      <c r="B14357" s="12" t="str">
        <f>IFERROR(__xludf.DUMMYFUNCTION("TEXTJOIN(""; "", TRUE, FILTER(CID!B14357:B14794, REGEXMATCH(CID!D14357:D14794, TEXTJOIN(""|"", TRUE, SPLIT(A14357, "";"")))))"),"#N/A")</f>
        <v>#N/A</v>
      </c>
    </row>
    <row r="14358">
      <c r="A14358" s="12" t="str">
        <f>IFERROR(__xludf.DUMMYFUNCTION("TEXTJOIN("";"", TRUE, FILTER(CID!$B$2:$B$14794, CID!B14358=CID!$D$2:$D$14794))"),"#N/A")</f>
        <v>#N/A</v>
      </c>
      <c r="B14358" s="12" t="str">
        <f>IFERROR(__xludf.DUMMYFUNCTION("TEXTJOIN(""; "", TRUE, FILTER(CID!B14358:B14794, REGEXMATCH(CID!D14358:D14794, TEXTJOIN(""|"", TRUE, SPLIT(A14358, "";"")))))"),"#N/A")</f>
        <v>#N/A</v>
      </c>
    </row>
    <row r="14359">
      <c r="A14359" s="12" t="str">
        <f>IFERROR(__xludf.DUMMYFUNCTION("TEXTJOIN("";"", TRUE, FILTER(CID!$B$2:$B$14794, CID!B14359=CID!$D$2:$D$14794))"),"#N/A")</f>
        <v>#N/A</v>
      </c>
      <c r="B14359" s="12" t="str">
        <f>IFERROR(__xludf.DUMMYFUNCTION("TEXTJOIN(""; "", TRUE, FILTER(CID!B14359:B14794, REGEXMATCH(CID!D14359:D14794, TEXTJOIN(""|"", TRUE, SPLIT(A14359, "";"")))))"),"#N/A")</f>
        <v>#N/A</v>
      </c>
    </row>
    <row r="14360">
      <c r="A14360" s="12" t="str">
        <f>IFERROR(__xludf.DUMMYFUNCTION("TEXTJOIN("";"", TRUE, FILTER(CID!$B$2:$B$14794, CID!B14360=CID!$D$2:$D$14794))"),"#N/A")</f>
        <v>#N/A</v>
      </c>
      <c r="B14360" s="12" t="str">
        <f>IFERROR(__xludf.DUMMYFUNCTION("TEXTJOIN(""; "", TRUE, FILTER(CID!B14360:B14794, REGEXMATCH(CID!D14360:D14794, TEXTJOIN(""|"", TRUE, SPLIT(A14360, "";"")))))"),"#N/A")</f>
        <v>#N/A</v>
      </c>
    </row>
    <row r="14361">
      <c r="A14361" s="12" t="str">
        <f>IFERROR(__xludf.DUMMYFUNCTION("TEXTJOIN("";"", TRUE, FILTER(CID!$B$2:$B$14794, CID!B14361=CID!$D$2:$D$14794))"),"#N/A")</f>
        <v>#N/A</v>
      </c>
      <c r="B14361" s="12" t="str">
        <f>IFERROR(__xludf.DUMMYFUNCTION("TEXTJOIN(""; "", TRUE, FILTER(CID!B14361:B14794, REGEXMATCH(CID!D14361:D14794, TEXTJOIN(""|"", TRUE, SPLIT(A14361, "";"")))))"),"#N/A")</f>
        <v>#N/A</v>
      </c>
    </row>
    <row r="14362">
      <c r="A14362" s="12" t="str">
        <f>IFERROR(__xludf.DUMMYFUNCTION("TEXTJOIN("";"", TRUE, FILTER(CID!$B$2:$B$14794, CID!B14362=CID!$D$2:$D$14794))"),"#N/A")</f>
        <v>#N/A</v>
      </c>
      <c r="B14362" s="12" t="str">
        <f>IFERROR(__xludf.DUMMYFUNCTION("TEXTJOIN(""; "", TRUE, FILTER(CID!B14362:B14794, REGEXMATCH(CID!D14362:D14794, TEXTJOIN(""|"", TRUE, SPLIT(A14362, "";"")))))"),"#N/A")</f>
        <v>#N/A</v>
      </c>
    </row>
    <row r="14363">
      <c r="A14363" s="12" t="str">
        <f>IFERROR(__xludf.DUMMYFUNCTION("TEXTJOIN("";"", TRUE, FILTER(CID!$B$2:$B$14794, CID!B14363=CID!$D$2:$D$14794))"),"#N/A")</f>
        <v>#N/A</v>
      </c>
      <c r="B14363" s="12" t="str">
        <f>IFERROR(__xludf.DUMMYFUNCTION("TEXTJOIN(""; "", TRUE, FILTER(CID!B14363:B14794, REGEXMATCH(CID!D14363:D14794, TEXTJOIN(""|"", TRUE, SPLIT(A14363, "";"")))))"),"#N/A")</f>
        <v>#N/A</v>
      </c>
    </row>
    <row r="14364">
      <c r="A14364" s="12" t="str">
        <f>IFERROR(__xludf.DUMMYFUNCTION("TEXTJOIN("";"", TRUE, FILTER(CID!$B$2:$B$14794, CID!B14364=CID!$D$2:$D$14794))"),"#N/A")</f>
        <v>#N/A</v>
      </c>
      <c r="B14364" s="12" t="str">
        <f>IFERROR(__xludf.DUMMYFUNCTION("TEXTJOIN(""; "", TRUE, FILTER(CID!B14364:B14794, REGEXMATCH(CID!D14364:D14794, TEXTJOIN(""|"", TRUE, SPLIT(A14364, "";"")))))"),"#N/A")</f>
        <v>#N/A</v>
      </c>
    </row>
    <row r="14365">
      <c r="A14365" s="12" t="str">
        <f>IFERROR(__xludf.DUMMYFUNCTION("TEXTJOIN("";"", TRUE, FILTER(CID!$B$2:$B$14794, CID!B14365=CID!$D$2:$D$14794))"),"#N/A")</f>
        <v>#N/A</v>
      </c>
      <c r="B14365" s="12" t="str">
        <f>IFERROR(__xludf.DUMMYFUNCTION("TEXTJOIN(""; "", TRUE, FILTER(CID!B14365:B14794, REGEXMATCH(CID!D14365:D14794, TEXTJOIN(""|"", TRUE, SPLIT(A14365, "";"")))))"),"#N/A")</f>
        <v>#N/A</v>
      </c>
    </row>
    <row r="14366">
      <c r="A14366" s="12" t="str">
        <f>IFERROR(__xludf.DUMMYFUNCTION("TEXTJOIN("";"", TRUE, FILTER(CID!$B$2:$B$14794, CID!B14366=CID!$D$2:$D$14794))"),"#N/A")</f>
        <v>#N/A</v>
      </c>
      <c r="B14366" s="12" t="str">
        <f>IFERROR(__xludf.DUMMYFUNCTION("TEXTJOIN(""; "", TRUE, FILTER(CID!B14366:B14794, REGEXMATCH(CID!D14366:D14794, TEXTJOIN(""|"", TRUE, SPLIT(A14366, "";"")))))"),"#N/A")</f>
        <v>#N/A</v>
      </c>
    </row>
    <row r="14367">
      <c r="A14367" s="12" t="str">
        <f>IFERROR(__xludf.DUMMYFUNCTION("TEXTJOIN("";"", TRUE, FILTER(CID!$B$2:$B$14794, CID!B14367=CID!$D$2:$D$14794))"),"#N/A")</f>
        <v>#N/A</v>
      </c>
      <c r="B14367" s="12" t="str">
        <f>IFERROR(__xludf.DUMMYFUNCTION("TEXTJOIN(""; "", TRUE, FILTER(CID!B14367:B14794, REGEXMATCH(CID!D14367:D14794, TEXTJOIN(""|"", TRUE, SPLIT(A14367, "";"")))))"),"#N/A")</f>
        <v>#N/A</v>
      </c>
    </row>
    <row r="14368">
      <c r="A14368" s="12" t="str">
        <f>IFERROR(__xludf.DUMMYFUNCTION("TEXTJOIN("";"", TRUE, FILTER(CID!$B$2:$B$14794, CID!B14368=CID!$D$2:$D$14794))"),"#N/A")</f>
        <v>#N/A</v>
      </c>
      <c r="B14368" s="12" t="str">
        <f>IFERROR(__xludf.DUMMYFUNCTION("TEXTJOIN(""; "", TRUE, FILTER(CID!B14368:B14794, REGEXMATCH(CID!D14368:D14794, TEXTJOIN(""|"", TRUE, SPLIT(A14368, "";"")))))"),"#N/A")</f>
        <v>#N/A</v>
      </c>
    </row>
    <row r="14369">
      <c r="A14369" s="12" t="str">
        <f>IFERROR(__xludf.DUMMYFUNCTION("TEXTJOIN("";"", TRUE, FILTER(CID!$B$2:$B$14794, CID!B14369=CID!$D$2:$D$14794))"),"#N/A")</f>
        <v>#N/A</v>
      </c>
      <c r="B14369" s="12" t="str">
        <f>IFERROR(__xludf.DUMMYFUNCTION("TEXTJOIN(""; "", TRUE, FILTER(CID!B14369:B14794, REGEXMATCH(CID!D14369:D14794, TEXTJOIN(""|"", TRUE, SPLIT(A14369, "";"")))))"),"#N/A")</f>
        <v>#N/A</v>
      </c>
    </row>
    <row r="14370">
      <c r="A14370" s="12" t="str">
        <f>IFERROR(__xludf.DUMMYFUNCTION("TEXTJOIN("";"", TRUE, FILTER(CID!$B$2:$B$14794, CID!B14370=CID!$D$2:$D$14794))"),"#N/A")</f>
        <v>#N/A</v>
      </c>
      <c r="B14370" s="12" t="str">
        <f>IFERROR(__xludf.DUMMYFUNCTION("TEXTJOIN(""; "", TRUE, FILTER(CID!B14370:B14794, REGEXMATCH(CID!D14370:D14794, TEXTJOIN(""|"", TRUE, SPLIT(A14370, "";"")))))"),"#N/A")</f>
        <v>#N/A</v>
      </c>
    </row>
    <row r="14371">
      <c r="A14371" s="12" t="str">
        <f>IFERROR(__xludf.DUMMYFUNCTION("TEXTJOIN("";"", TRUE, FILTER(CID!$B$2:$B$14794, CID!B14371=CID!$D$2:$D$14794))"),"#N/A")</f>
        <v>#N/A</v>
      </c>
      <c r="B14371" s="12" t="str">
        <f>IFERROR(__xludf.DUMMYFUNCTION("TEXTJOIN(""; "", TRUE, FILTER(CID!B14371:B14794, REGEXMATCH(CID!D14371:D14794, TEXTJOIN(""|"", TRUE, SPLIT(A14371, "";"")))))"),"#N/A")</f>
        <v>#N/A</v>
      </c>
    </row>
    <row r="14372">
      <c r="A14372" s="12" t="str">
        <f>IFERROR(__xludf.DUMMYFUNCTION("TEXTJOIN("";"", TRUE, FILTER(CID!$B$2:$B$14794, CID!B14372=CID!$D$2:$D$14794))"),"#N/A")</f>
        <v>#N/A</v>
      </c>
      <c r="B14372" s="12" t="str">
        <f>IFERROR(__xludf.DUMMYFUNCTION("TEXTJOIN(""; "", TRUE, FILTER(CID!B14372:B14794, REGEXMATCH(CID!D14372:D14794, TEXTJOIN(""|"", TRUE, SPLIT(A14372, "";"")))))"),"#N/A")</f>
        <v>#N/A</v>
      </c>
    </row>
    <row r="14373">
      <c r="A14373" s="12" t="str">
        <f>IFERROR(__xludf.DUMMYFUNCTION("TEXTJOIN("";"", TRUE, FILTER(CID!$B$2:$B$14794, CID!B14373=CID!$D$2:$D$14794))"),"#N/A")</f>
        <v>#N/A</v>
      </c>
      <c r="B14373" s="12" t="str">
        <f>IFERROR(__xludf.DUMMYFUNCTION("TEXTJOIN(""; "", TRUE, FILTER(CID!B14373:B14794, REGEXMATCH(CID!D14373:D14794, TEXTJOIN(""|"", TRUE, SPLIT(A14373, "";"")))))"),"#N/A")</f>
        <v>#N/A</v>
      </c>
    </row>
    <row r="14374">
      <c r="A14374" s="12" t="str">
        <f>IFERROR(__xludf.DUMMYFUNCTION("TEXTJOIN("";"", TRUE, FILTER(CID!$B$2:$B$14794, CID!B14374=CID!$D$2:$D$14794))"),"#N/A")</f>
        <v>#N/A</v>
      </c>
      <c r="B14374" s="12" t="str">
        <f>IFERROR(__xludf.DUMMYFUNCTION("TEXTJOIN(""; "", TRUE, FILTER(CID!B14374:B14794, REGEXMATCH(CID!D14374:D14794, TEXTJOIN(""|"", TRUE, SPLIT(A14374, "";"")))))"),"#N/A")</f>
        <v>#N/A</v>
      </c>
    </row>
    <row r="14375">
      <c r="A14375" s="12" t="str">
        <f>IFERROR(__xludf.DUMMYFUNCTION("TEXTJOIN("";"", TRUE, FILTER(CID!$B$2:$B$14794, CID!B14375=CID!$D$2:$D$14794))"),"#N/A")</f>
        <v>#N/A</v>
      </c>
      <c r="B14375" s="12" t="str">
        <f>IFERROR(__xludf.DUMMYFUNCTION("TEXTJOIN(""; "", TRUE, FILTER(CID!B14375:B14794, REGEXMATCH(CID!D14375:D14794, TEXTJOIN(""|"", TRUE, SPLIT(A14375, "";"")))))"),"#N/A")</f>
        <v>#N/A</v>
      </c>
    </row>
    <row r="14376">
      <c r="A14376" s="12" t="str">
        <f>IFERROR(__xludf.DUMMYFUNCTION("TEXTJOIN("";"", TRUE, FILTER(CID!$B$2:$B$14794, CID!B14376=CID!$D$2:$D$14794))"),"#N/A")</f>
        <v>#N/A</v>
      </c>
      <c r="B14376" s="12" t="str">
        <f>IFERROR(__xludf.DUMMYFUNCTION("TEXTJOIN(""; "", TRUE, FILTER(CID!B14376:B14794, REGEXMATCH(CID!D14376:D14794, TEXTJOIN(""|"", TRUE, SPLIT(A14376, "";"")))))"),"#N/A")</f>
        <v>#N/A</v>
      </c>
    </row>
    <row r="14377">
      <c r="A14377" s="12" t="str">
        <f>IFERROR(__xludf.DUMMYFUNCTION("TEXTJOIN("";"", TRUE, FILTER(CID!$B$2:$B$14794, CID!B14377=CID!$D$2:$D$14794))"),"#N/A")</f>
        <v>#N/A</v>
      </c>
      <c r="B14377" s="12" t="str">
        <f>IFERROR(__xludf.DUMMYFUNCTION("TEXTJOIN(""; "", TRUE, FILTER(CID!B14377:B14794, REGEXMATCH(CID!D14377:D14794, TEXTJOIN(""|"", TRUE, SPLIT(A14377, "";"")))))"),"#N/A")</f>
        <v>#N/A</v>
      </c>
    </row>
    <row r="14378">
      <c r="A14378" s="12" t="str">
        <f>IFERROR(__xludf.DUMMYFUNCTION("TEXTJOIN("";"", TRUE, FILTER(CID!$B$2:$B$14794, CID!B14378=CID!$D$2:$D$14794))"),"#N/A")</f>
        <v>#N/A</v>
      </c>
      <c r="B14378" s="12" t="str">
        <f>IFERROR(__xludf.DUMMYFUNCTION("TEXTJOIN(""; "", TRUE, FILTER(CID!B14378:B14794, REGEXMATCH(CID!D14378:D14794, TEXTJOIN(""|"", TRUE, SPLIT(A14378, "";"")))))"),"#N/A")</f>
        <v>#N/A</v>
      </c>
    </row>
    <row r="14379">
      <c r="A14379" s="12" t="str">
        <f>IFERROR(__xludf.DUMMYFUNCTION("TEXTJOIN("";"", TRUE, FILTER(CID!$B$2:$B$14794, CID!B14379=CID!$D$2:$D$14794))"),"#N/A")</f>
        <v>#N/A</v>
      </c>
      <c r="B14379" s="12" t="str">
        <f>IFERROR(__xludf.DUMMYFUNCTION("TEXTJOIN(""; "", TRUE, FILTER(CID!B14379:B14794, REGEXMATCH(CID!D14379:D14794, TEXTJOIN(""|"", TRUE, SPLIT(A14379, "";"")))))"),"#N/A")</f>
        <v>#N/A</v>
      </c>
    </row>
    <row r="14380">
      <c r="A14380" s="12" t="str">
        <f>IFERROR(__xludf.DUMMYFUNCTION("TEXTJOIN("";"", TRUE, FILTER(CID!$B$2:$B$14794, CID!B14380=CID!$D$2:$D$14794))"),"#N/A")</f>
        <v>#N/A</v>
      </c>
      <c r="B14380" s="12" t="str">
        <f>IFERROR(__xludf.DUMMYFUNCTION("TEXTJOIN(""; "", TRUE, FILTER(CID!B14380:B14794, REGEXMATCH(CID!D14380:D14794, TEXTJOIN(""|"", TRUE, SPLIT(A14380, "";"")))))"),"#N/A")</f>
        <v>#N/A</v>
      </c>
    </row>
    <row r="14381">
      <c r="A14381" s="12" t="str">
        <f>IFERROR(__xludf.DUMMYFUNCTION("TEXTJOIN("";"", TRUE, FILTER(CID!$B$2:$B$14794, CID!B14381=CID!$D$2:$D$14794))"),"#N/A")</f>
        <v>#N/A</v>
      </c>
      <c r="B14381" s="12" t="str">
        <f>IFERROR(__xludf.DUMMYFUNCTION("TEXTJOIN(""; "", TRUE, FILTER(CID!B14381:B14794, REGEXMATCH(CID!D14381:D14794, TEXTJOIN(""|"", TRUE, SPLIT(A14381, "";"")))))"),"#N/A")</f>
        <v>#N/A</v>
      </c>
    </row>
    <row r="14382">
      <c r="A14382" s="12" t="str">
        <f>IFERROR(__xludf.DUMMYFUNCTION("TEXTJOIN("";"", TRUE, FILTER(CID!$B$2:$B$14794, CID!B14382=CID!$D$2:$D$14794))"),"#N/A")</f>
        <v>#N/A</v>
      </c>
      <c r="B14382" s="12" t="str">
        <f>IFERROR(__xludf.DUMMYFUNCTION("TEXTJOIN(""; "", TRUE, FILTER(CID!B14382:B14794, REGEXMATCH(CID!D14382:D14794, TEXTJOIN(""|"", TRUE, SPLIT(A14382, "";"")))))"),"#N/A")</f>
        <v>#N/A</v>
      </c>
    </row>
    <row r="14383">
      <c r="A14383" s="12" t="str">
        <f>IFERROR(__xludf.DUMMYFUNCTION("TEXTJOIN("";"", TRUE, FILTER(CID!$B$2:$B$14794, CID!B14383=CID!$D$2:$D$14794))"),"#N/A")</f>
        <v>#N/A</v>
      </c>
      <c r="B14383" s="12" t="str">
        <f>IFERROR(__xludf.DUMMYFUNCTION("TEXTJOIN(""; "", TRUE, FILTER(CID!B14383:B14794, REGEXMATCH(CID!D14383:D14794, TEXTJOIN(""|"", TRUE, SPLIT(A14383, "";"")))))"),"#N/A")</f>
        <v>#N/A</v>
      </c>
    </row>
    <row r="14384">
      <c r="A14384" s="12" t="str">
        <f>IFERROR(__xludf.DUMMYFUNCTION("TEXTJOIN("";"", TRUE, FILTER(CID!$B$2:$B$14794, CID!B14384=CID!$D$2:$D$14794))"),"#N/A")</f>
        <v>#N/A</v>
      </c>
      <c r="B14384" s="12" t="str">
        <f>IFERROR(__xludf.DUMMYFUNCTION("TEXTJOIN(""; "", TRUE, FILTER(CID!B14384:B14794, REGEXMATCH(CID!D14384:D14794, TEXTJOIN(""|"", TRUE, SPLIT(A14384, "";"")))))"),"#N/A")</f>
        <v>#N/A</v>
      </c>
    </row>
    <row r="14385">
      <c r="A14385" s="12" t="str">
        <f>IFERROR(__xludf.DUMMYFUNCTION("TEXTJOIN("";"", TRUE, FILTER(CID!$B$2:$B$14794, CID!B14385=CID!$D$2:$D$14794))"),"#N/A")</f>
        <v>#N/A</v>
      </c>
      <c r="B14385" s="12" t="str">
        <f>IFERROR(__xludf.DUMMYFUNCTION("TEXTJOIN(""; "", TRUE, FILTER(CID!B14385:B14794, REGEXMATCH(CID!D14385:D14794, TEXTJOIN(""|"", TRUE, SPLIT(A14385, "";"")))))"),"#N/A")</f>
        <v>#N/A</v>
      </c>
    </row>
    <row r="14386">
      <c r="A14386" s="12" t="str">
        <f>IFERROR(__xludf.DUMMYFUNCTION("TEXTJOIN("";"", TRUE, FILTER(CID!$B$2:$B$14794, CID!B14386=CID!$D$2:$D$14794))"),"#N/A")</f>
        <v>#N/A</v>
      </c>
      <c r="B14386" s="12" t="str">
        <f>IFERROR(__xludf.DUMMYFUNCTION("TEXTJOIN(""; "", TRUE, FILTER(CID!B14386:B14794, REGEXMATCH(CID!D14386:D14794, TEXTJOIN(""|"", TRUE, SPLIT(A14386, "";"")))))"),"#N/A")</f>
        <v>#N/A</v>
      </c>
    </row>
    <row r="14387">
      <c r="A14387" s="12" t="str">
        <f>IFERROR(__xludf.DUMMYFUNCTION("TEXTJOIN("";"", TRUE, FILTER(CID!$B$2:$B$14794, CID!B14387=CID!$D$2:$D$14794))"),"#N/A")</f>
        <v>#N/A</v>
      </c>
      <c r="B14387" s="12" t="str">
        <f>IFERROR(__xludf.DUMMYFUNCTION("TEXTJOIN(""; "", TRUE, FILTER(CID!B14387:B14794, REGEXMATCH(CID!D14387:D14794, TEXTJOIN(""|"", TRUE, SPLIT(A14387, "";"")))))"),"#N/A")</f>
        <v>#N/A</v>
      </c>
    </row>
    <row r="14388">
      <c r="A14388" s="12" t="str">
        <f>IFERROR(__xludf.DUMMYFUNCTION("TEXTJOIN("";"", TRUE, FILTER(CID!$B$2:$B$14794, CID!B14388=CID!$D$2:$D$14794))"),"#N/A")</f>
        <v>#N/A</v>
      </c>
      <c r="B14388" s="12" t="str">
        <f>IFERROR(__xludf.DUMMYFUNCTION("TEXTJOIN(""; "", TRUE, FILTER(CID!B14388:B14794, REGEXMATCH(CID!D14388:D14794, TEXTJOIN(""|"", TRUE, SPLIT(A14388, "";"")))))"),"#N/A")</f>
        <v>#N/A</v>
      </c>
    </row>
    <row r="14389">
      <c r="A14389" s="12" t="str">
        <f>IFERROR(__xludf.DUMMYFUNCTION("TEXTJOIN("";"", TRUE, FILTER(CID!$B$2:$B$14794, CID!B14389=CID!$D$2:$D$14794))"),"#N/A")</f>
        <v>#N/A</v>
      </c>
      <c r="B14389" s="12" t="str">
        <f>IFERROR(__xludf.DUMMYFUNCTION("TEXTJOIN(""; "", TRUE, FILTER(CID!B14389:B14794, REGEXMATCH(CID!D14389:D14794, TEXTJOIN(""|"", TRUE, SPLIT(A14389, "";"")))))"),"#N/A")</f>
        <v>#N/A</v>
      </c>
    </row>
    <row r="14390">
      <c r="A14390" s="12" t="str">
        <f>IFERROR(__xludf.DUMMYFUNCTION("TEXTJOIN("";"", TRUE, FILTER(CID!$B$2:$B$14794, CID!B14390=CID!$D$2:$D$14794))"),"#N/A")</f>
        <v>#N/A</v>
      </c>
      <c r="B14390" s="12" t="str">
        <f>IFERROR(__xludf.DUMMYFUNCTION("TEXTJOIN(""; "", TRUE, FILTER(CID!B14390:B14794, REGEXMATCH(CID!D14390:D14794, TEXTJOIN(""|"", TRUE, SPLIT(A14390, "";"")))))"),"#N/A")</f>
        <v>#N/A</v>
      </c>
    </row>
    <row r="14391">
      <c r="A14391" s="12" t="str">
        <f>IFERROR(__xludf.DUMMYFUNCTION("TEXTJOIN("";"", TRUE, FILTER(CID!$B$2:$B$14794, CID!B14391=CID!$D$2:$D$14794))"),"#N/A")</f>
        <v>#N/A</v>
      </c>
      <c r="B14391" s="12" t="str">
        <f>IFERROR(__xludf.DUMMYFUNCTION("TEXTJOIN(""; "", TRUE, FILTER(CID!B14391:B14794, REGEXMATCH(CID!D14391:D14794, TEXTJOIN(""|"", TRUE, SPLIT(A14391, "";"")))))"),"#N/A")</f>
        <v>#N/A</v>
      </c>
    </row>
    <row r="14392">
      <c r="A14392" s="12" t="str">
        <f>IFERROR(__xludf.DUMMYFUNCTION("TEXTJOIN("";"", TRUE, FILTER(CID!$B$2:$B$14794, CID!B14392=CID!$D$2:$D$14794))"),"#N/A")</f>
        <v>#N/A</v>
      </c>
      <c r="B14392" s="12" t="str">
        <f>IFERROR(__xludf.DUMMYFUNCTION("TEXTJOIN(""; "", TRUE, FILTER(CID!B14392:B14794, REGEXMATCH(CID!D14392:D14794, TEXTJOIN(""|"", TRUE, SPLIT(A14392, "";"")))))"),"#N/A")</f>
        <v>#N/A</v>
      </c>
    </row>
    <row r="14393">
      <c r="A14393" s="12" t="str">
        <f>IFERROR(__xludf.DUMMYFUNCTION("TEXTJOIN("";"", TRUE, FILTER(CID!$B$2:$B$14794, CID!B14393=CID!$D$2:$D$14794))"),"#N/A")</f>
        <v>#N/A</v>
      </c>
      <c r="B14393" s="12" t="str">
        <f>IFERROR(__xludf.DUMMYFUNCTION("TEXTJOIN(""; "", TRUE, FILTER(CID!B14393:B14794, REGEXMATCH(CID!D14393:D14794, TEXTJOIN(""|"", TRUE, SPLIT(A14393, "";"")))))"),"#N/A")</f>
        <v>#N/A</v>
      </c>
    </row>
    <row r="14394">
      <c r="A14394" s="12" t="str">
        <f>IFERROR(__xludf.DUMMYFUNCTION("TEXTJOIN("";"", TRUE, FILTER(CID!$B$2:$B$14794, CID!B14394=CID!$D$2:$D$14794))"),"#N/A")</f>
        <v>#N/A</v>
      </c>
      <c r="B14394" s="12" t="str">
        <f>IFERROR(__xludf.DUMMYFUNCTION("TEXTJOIN(""; "", TRUE, FILTER(CID!B14394:B14794, REGEXMATCH(CID!D14394:D14794, TEXTJOIN(""|"", TRUE, SPLIT(A14394, "";"")))))"),"#N/A")</f>
        <v>#N/A</v>
      </c>
    </row>
    <row r="14395">
      <c r="A14395" s="12" t="str">
        <f>IFERROR(__xludf.DUMMYFUNCTION("TEXTJOIN("";"", TRUE, FILTER(CID!$B$2:$B$14794, CID!B14395=CID!$D$2:$D$14794))"),"#N/A")</f>
        <v>#N/A</v>
      </c>
      <c r="B14395" s="12" t="str">
        <f>IFERROR(__xludf.DUMMYFUNCTION("TEXTJOIN(""; "", TRUE, FILTER(CID!B14395:B14794, REGEXMATCH(CID!D14395:D14794, TEXTJOIN(""|"", TRUE, SPLIT(A14395, "";"")))))"),"#N/A")</f>
        <v>#N/A</v>
      </c>
    </row>
    <row r="14396">
      <c r="A14396" s="12" t="str">
        <f>IFERROR(__xludf.DUMMYFUNCTION("TEXTJOIN("";"", TRUE, FILTER(CID!$B$2:$B$14794, CID!B14396=CID!$D$2:$D$14794))"),"#N/A")</f>
        <v>#N/A</v>
      </c>
      <c r="B14396" s="12" t="str">
        <f>IFERROR(__xludf.DUMMYFUNCTION("TEXTJOIN(""; "", TRUE, FILTER(CID!B14396:B14794, REGEXMATCH(CID!D14396:D14794, TEXTJOIN(""|"", TRUE, SPLIT(A14396, "";"")))))"),"#N/A")</f>
        <v>#N/A</v>
      </c>
    </row>
    <row r="14397">
      <c r="A14397" s="12" t="str">
        <f>IFERROR(__xludf.DUMMYFUNCTION("TEXTJOIN("";"", TRUE, FILTER(CID!$B$2:$B$14794, CID!B14397=CID!$D$2:$D$14794))"),"#N/A")</f>
        <v>#N/A</v>
      </c>
      <c r="B14397" s="12" t="str">
        <f>IFERROR(__xludf.DUMMYFUNCTION("TEXTJOIN(""; "", TRUE, FILTER(CID!B14397:B14794, REGEXMATCH(CID!D14397:D14794, TEXTJOIN(""|"", TRUE, SPLIT(A14397, "";"")))))"),"#N/A")</f>
        <v>#N/A</v>
      </c>
    </row>
    <row r="14398">
      <c r="A14398" s="12" t="str">
        <f>IFERROR(__xludf.DUMMYFUNCTION("TEXTJOIN("";"", TRUE, FILTER(CID!$B$2:$B$14794, CID!B14398=CID!$D$2:$D$14794))"),"#N/A")</f>
        <v>#N/A</v>
      </c>
      <c r="B14398" s="12" t="str">
        <f>IFERROR(__xludf.DUMMYFUNCTION("TEXTJOIN(""; "", TRUE, FILTER(CID!B14398:B14794, REGEXMATCH(CID!D14398:D14794, TEXTJOIN(""|"", TRUE, SPLIT(A14398, "";"")))))"),"#N/A")</f>
        <v>#N/A</v>
      </c>
    </row>
    <row r="14399">
      <c r="A14399" s="12" t="str">
        <f>IFERROR(__xludf.DUMMYFUNCTION("TEXTJOIN("";"", TRUE, FILTER(CID!$B$2:$B$14794, CID!B14399=CID!$D$2:$D$14794))"),"#N/A")</f>
        <v>#N/A</v>
      </c>
      <c r="B14399" s="12" t="str">
        <f>IFERROR(__xludf.DUMMYFUNCTION("TEXTJOIN(""; "", TRUE, FILTER(CID!B14399:B14794, REGEXMATCH(CID!D14399:D14794, TEXTJOIN(""|"", TRUE, SPLIT(A14399, "";"")))))"),"#N/A")</f>
        <v>#N/A</v>
      </c>
    </row>
    <row r="14400">
      <c r="A14400" s="12" t="str">
        <f>IFERROR(__xludf.DUMMYFUNCTION("TEXTJOIN("";"", TRUE, FILTER(CID!$B$2:$B$14794, CID!B14400=CID!$D$2:$D$14794))"),"#N/A")</f>
        <v>#N/A</v>
      </c>
      <c r="B14400" s="12" t="str">
        <f>IFERROR(__xludf.DUMMYFUNCTION("TEXTJOIN(""; "", TRUE, FILTER(CID!B14400:B14794, REGEXMATCH(CID!D14400:D14794, TEXTJOIN(""|"", TRUE, SPLIT(A14400, "";"")))))"),"#N/A")</f>
        <v>#N/A</v>
      </c>
    </row>
    <row r="14401">
      <c r="A14401" s="12" t="str">
        <f>IFERROR(__xludf.DUMMYFUNCTION("TEXTJOIN("";"", TRUE, FILTER(CID!$B$2:$B$14794, CID!B14401=CID!$D$2:$D$14794))"),"#N/A")</f>
        <v>#N/A</v>
      </c>
      <c r="B14401" s="12" t="str">
        <f>IFERROR(__xludf.DUMMYFUNCTION("TEXTJOIN(""; "", TRUE, FILTER(CID!B14401:B14794, REGEXMATCH(CID!D14401:D14794, TEXTJOIN(""|"", TRUE, SPLIT(A14401, "";"")))))"),"#N/A")</f>
        <v>#N/A</v>
      </c>
    </row>
    <row r="14402">
      <c r="A14402" s="12" t="str">
        <f>IFERROR(__xludf.DUMMYFUNCTION("TEXTJOIN("";"", TRUE, FILTER(CID!$B$2:$B$14794, CID!B14402=CID!$D$2:$D$14794))"),"#N/A")</f>
        <v>#N/A</v>
      </c>
      <c r="B14402" s="12" t="str">
        <f>IFERROR(__xludf.DUMMYFUNCTION("TEXTJOIN(""; "", TRUE, FILTER(CID!B14402:B14794, REGEXMATCH(CID!D14402:D14794, TEXTJOIN(""|"", TRUE, SPLIT(A14402, "";"")))))"),"#N/A")</f>
        <v>#N/A</v>
      </c>
    </row>
    <row r="14403">
      <c r="A14403" s="12" t="str">
        <f>IFERROR(__xludf.DUMMYFUNCTION("TEXTJOIN("";"", TRUE, FILTER(CID!$B$2:$B$14794, CID!B14403=CID!$D$2:$D$14794))"),"#N/A")</f>
        <v>#N/A</v>
      </c>
      <c r="B14403" s="12" t="str">
        <f>IFERROR(__xludf.DUMMYFUNCTION("TEXTJOIN(""; "", TRUE, FILTER(CID!B14403:B14794, REGEXMATCH(CID!D14403:D14794, TEXTJOIN(""|"", TRUE, SPLIT(A14403, "";"")))))"),"#N/A")</f>
        <v>#N/A</v>
      </c>
    </row>
    <row r="14404">
      <c r="A14404" s="12" t="str">
        <f>IFERROR(__xludf.DUMMYFUNCTION("TEXTJOIN("";"", TRUE, FILTER(CID!$B$2:$B$14794, CID!B14404=CID!$D$2:$D$14794))"),"#N/A")</f>
        <v>#N/A</v>
      </c>
      <c r="B14404" s="12" t="str">
        <f>IFERROR(__xludf.DUMMYFUNCTION("TEXTJOIN(""; "", TRUE, FILTER(CID!B14404:B14794, REGEXMATCH(CID!D14404:D14794, TEXTJOIN(""|"", TRUE, SPLIT(A14404, "";"")))))"),"#N/A")</f>
        <v>#N/A</v>
      </c>
    </row>
    <row r="14405">
      <c r="A14405" s="12" t="str">
        <f>IFERROR(__xludf.DUMMYFUNCTION("TEXTJOIN("";"", TRUE, FILTER(CID!$B$2:$B$14794, CID!B14405=CID!$D$2:$D$14794))"),"#N/A")</f>
        <v>#N/A</v>
      </c>
      <c r="B14405" s="12" t="str">
        <f>IFERROR(__xludf.DUMMYFUNCTION("TEXTJOIN(""; "", TRUE, FILTER(CID!B14405:B14794, REGEXMATCH(CID!D14405:D14794, TEXTJOIN(""|"", TRUE, SPLIT(A14405, "";"")))))"),"#N/A")</f>
        <v>#N/A</v>
      </c>
    </row>
    <row r="14406">
      <c r="A14406" s="12" t="str">
        <f>IFERROR(__xludf.DUMMYFUNCTION("TEXTJOIN("";"", TRUE, FILTER(CID!$B$2:$B$14794, CID!B14406=CID!$D$2:$D$14794))"),"#N/A")</f>
        <v>#N/A</v>
      </c>
      <c r="B14406" s="12" t="str">
        <f>IFERROR(__xludf.DUMMYFUNCTION("TEXTJOIN(""; "", TRUE, FILTER(CID!B14406:B14794, REGEXMATCH(CID!D14406:D14794, TEXTJOIN(""|"", TRUE, SPLIT(A14406, "";"")))))"),"#N/A")</f>
        <v>#N/A</v>
      </c>
    </row>
    <row r="14407">
      <c r="A14407" s="12" t="str">
        <f>IFERROR(__xludf.DUMMYFUNCTION("TEXTJOIN("";"", TRUE, FILTER(CID!$B$2:$B$14794, CID!B14407=CID!$D$2:$D$14794))"),"#N/A")</f>
        <v>#N/A</v>
      </c>
      <c r="B14407" s="12" t="str">
        <f>IFERROR(__xludf.DUMMYFUNCTION("TEXTJOIN(""; "", TRUE, FILTER(CID!B14407:B14794, REGEXMATCH(CID!D14407:D14794, TEXTJOIN(""|"", TRUE, SPLIT(A14407, "";"")))))"),"#N/A")</f>
        <v>#N/A</v>
      </c>
    </row>
    <row r="14408">
      <c r="A14408" s="12" t="str">
        <f>IFERROR(__xludf.DUMMYFUNCTION("TEXTJOIN("";"", TRUE, FILTER(CID!$B$2:$B$14794, CID!B14408=CID!$D$2:$D$14794))"),"#N/A")</f>
        <v>#N/A</v>
      </c>
      <c r="B14408" s="12" t="str">
        <f>IFERROR(__xludf.DUMMYFUNCTION("TEXTJOIN(""; "", TRUE, FILTER(CID!B14408:B14794, REGEXMATCH(CID!D14408:D14794, TEXTJOIN(""|"", TRUE, SPLIT(A14408, "";"")))))"),"#N/A")</f>
        <v>#N/A</v>
      </c>
    </row>
    <row r="14409">
      <c r="A14409" s="12" t="str">
        <f>IFERROR(__xludf.DUMMYFUNCTION("TEXTJOIN("";"", TRUE, FILTER(CID!$B$2:$B$14794, CID!B14409=CID!$D$2:$D$14794))"),"#N/A")</f>
        <v>#N/A</v>
      </c>
      <c r="B14409" s="12" t="str">
        <f>IFERROR(__xludf.DUMMYFUNCTION("TEXTJOIN(""; "", TRUE, FILTER(CID!B14409:B14794, REGEXMATCH(CID!D14409:D14794, TEXTJOIN(""|"", TRUE, SPLIT(A14409, "";"")))))"),"#N/A")</f>
        <v>#N/A</v>
      </c>
    </row>
    <row r="14410">
      <c r="A14410" s="12" t="str">
        <f>IFERROR(__xludf.DUMMYFUNCTION("TEXTJOIN("";"", TRUE, FILTER(CID!$B$2:$B$14794, CID!B14410=CID!$D$2:$D$14794))"),"#N/A")</f>
        <v>#N/A</v>
      </c>
      <c r="B14410" s="12" t="str">
        <f>IFERROR(__xludf.DUMMYFUNCTION("TEXTJOIN(""; "", TRUE, FILTER(CID!B14410:B14794, REGEXMATCH(CID!D14410:D14794, TEXTJOIN(""|"", TRUE, SPLIT(A14410, "";"")))))"),"#N/A")</f>
        <v>#N/A</v>
      </c>
    </row>
    <row r="14411">
      <c r="A14411" s="12" t="str">
        <f>IFERROR(__xludf.DUMMYFUNCTION("TEXTJOIN("";"", TRUE, FILTER(CID!$B$2:$B$14794, CID!B14411=CID!$D$2:$D$14794))"),"#N/A")</f>
        <v>#N/A</v>
      </c>
      <c r="B14411" s="12" t="str">
        <f>IFERROR(__xludf.DUMMYFUNCTION("TEXTJOIN(""; "", TRUE, FILTER(CID!B14411:B14794, REGEXMATCH(CID!D14411:D14794, TEXTJOIN(""|"", TRUE, SPLIT(A14411, "";"")))))"),"#N/A")</f>
        <v>#N/A</v>
      </c>
    </row>
    <row r="14412">
      <c r="A14412" s="12" t="str">
        <f>IFERROR(__xludf.DUMMYFUNCTION("TEXTJOIN("";"", TRUE, FILTER(CID!$B$2:$B$14794, CID!B14412=CID!$D$2:$D$14794))"),"#N/A")</f>
        <v>#N/A</v>
      </c>
      <c r="B14412" s="12" t="str">
        <f>IFERROR(__xludf.DUMMYFUNCTION("TEXTJOIN(""; "", TRUE, FILTER(CID!B14412:B14794, REGEXMATCH(CID!D14412:D14794, TEXTJOIN(""|"", TRUE, SPLIT(A14412, "";"")))))"),"#N/A")</f>
        <v>#N/A</v>
      </c>
    </row>
    <row r="14413">
      <c r="A14413" s="12" t="str">
        <f>IFERROR(__xludf.DUMMYFUNCTION("TEXTJOIN("";"", TRUE, FILTER(CID!$B$2:$B$14794, CID!B14413=CID!$D$2:$D$14794))"),"#N/A")</f>
        <v>#N/A</v>
      </c>
      <c r="B14413" s="12" t="str">
        <f>IFERROR(__xludf.DUMMYFUNCTION("TEXTJOIN(""; "", TRUE, FILTER(CID!B14413:B14794, REGEXMATCH(CID!D14413:D14794, TEXTJOIN(""|"", TRUE, SPLIT(A14413, "";"")))))"),"#N/A")</f>
        <v>#N/A</v>
      </c>
    </row>
    <row r="14414">
      <c r="A14414" s="12" t="str">
        <f>IFERROR(__xludf.DUMMYFUNCTION("TEXTJOIN("";"", TRUE, FILTER(CID!$B$2:$B$14794, CID!B14414=CID!$D$2:$D$14794))"),"#N/A")</f>
        <v>#N/A</v>
      </c>
      <c r="B14414" s="12" t="str">
        <f>IFERROR(__xludf.DUMMYFUNCTION("TEXTJOIN(""; "", TRUE, FILTER(CID!B14414:B14794, REGEXMATCH(CID!D14414:D14794, TEXTJOIN(""|"", TRUE, SPLIT(A14414, "";"")))))"),"#N/A")</f>
        <v>#N/A</v>
      </c>
    </row>
    <row r="14415">
      <c r="A14415" s="12" t="str">
        <f>IFERROR(__xludf.DUMMYFUNCTION("TEXTJOIN("";"", TRUE, FILTER(CID!$B$2:$B$14794, CID!B14415=CID!$D$2:$D$14794))"),"#N/A")</f>
        <v>#N/A</v>
      </c>
      <c r="B14415" s="12" t="str">
        <f>IFERROR(__xludf.DUMMYFUNCTION("TEXTJOIN(""; "", TRUE, FILTER(CID!B14415:B14794, REGEXMATCH(CID!D14415:D14794, TEXTJOIN(""|"", TRUE, SPLIT(A14415, "";"")))))"),"#N/A")</f>
        <v>#N/A</v>
      </c>
    </row>
    <row r="14416">
      <c r="A14416" s="12" t="str">
        <f>IFERROR(__xludf.DUMMYFUNCTION("TEXTJOIN("";"", TRUE, FILTER(CID!$B$2:$B$14794, CID!B14416=CID!$D$2:$D$14794))"),"#N/A")</f>
        <v>#N/A</v>
      </c>
      <c r="B14416" s="12" t="str">
        <f>IFERROR(__xludf.DUMMYFUNCTION("TEXTJOIN(""; "", TRUE, FILTER(CID!B14416:B14794, REGEXMATCH(CID!D14416:D14794, TEXTJOIN(""|"", TRUE, SPLIT(A14416, "";"")))))"),"#N/A")</f>
        <v>#N/A</v>
      </c>
    </row>
    <row r="14417">
      <c r="A14417" s="12" t="str">
        <f>IFERROR(__xludf.DUMMYFUNCTION("TEXTJOIN("";"", TRUE, FILTER(CID!$B$2:$B$14794, CID!B14417=CID!$D$2:$D$14794))"),"#N/A")</f>
        <v>#N/A</v>
      </c>
      <c r="B14417" s="12" t="str">
        <f>IFERROR(__xludf.DUMMYFUNCTION("TEXTJOIN(""; "", TRUE, FILTER(CID!B14417:B14794, REGEXMATCH(CID!D14417:D14794, TEXTJOIN(""|"", TRUE, SPLIT(A14417, "";"")))))"),"#N/A")</f>
        <v>#N/A</v>
      </c>
    </row>
    <row r="14418">
      <c r="A14418" s="12" t="str">
        <f>IFERROR(__xludf.DUMMYFUNCTION("TEXTJOIN("";"", TRUE, FILTER(CID!$B$2:$B$14794, CID!B14418=CID!$D$2:$D$14794))"),"#N/A")</f>
        <v>#N/A</v>
      </c>
      <c r="B14418" s="12" t="str">
        <f>IFERROR(__xludf.DUMMYFUNCTION("TEXTJOIN(""; "", TRUE, FILTER(CID!B14418:B14794, REGEXMATCH(CID!D14418:D14794, TEXTJOIN(""|"", TRUE, SPLIT(A14418, "";"")))))"),"#N/A")</f>
        <v>#N/A</v>
      </c>
    </row>
    <row r="14419">
      <c r="A14419" s="12" t="str">
        <f>IFERROR(__xludf.DUMMYFUNCTION("TEXTJOIN("";"", TRUE, FILTER(CID!$B$2:$B$14794, CID!B14419=CID!$D$2:$D$14794))"),"#N/A")</f>
        <v>#N/A</v>
      </c>
      <c r="B14419" s="12" t="str">
        <f>IFERROR(__xludf.DUMMYFUNCTION("TEXTJOIN(""; "", TRUE, FILTER(CID!B14419:B14794, REGEXMATCH(CID!D14419:D14794, TEXTJOIN(""|"", TRUE, SPLIT(A14419, "";"")))))"),"#N/A")</f>
        <v>#N/A</v>
      </c>
    </row>
    <row r="14420">
      <c r="A14420" s="12" t="str">
        <f>IFERROR(__xludf.DUMMYFUNCTION("TEXTJOIN("";"", TRUE, FILTER(CID!$B$2:$B$14794, CID!B14420=CID!$D$2:$D$14794))"),"#N/A")</f>
        <v>#N/A</v>
      </c>
      <c r="B14420" s="12" t="str">
        <f>IFERROR(__xludf.DUMMYFUNCTION("TEXTJOIN(""; "", TRUE, FILTER(CID!B14420:B14794, REGEXMATCH(CID!D14420:D14794, TEXTJOIN(""|"", TRUE, SPLIT(A14420, "";"")))))"),"#N/A")</f>
        <v>#N/A</v>
      </c>
    </row>
    <row r="14421">
      <c r="A14421" s="12" t="str">
        <f>IFERROR(__xludf.DUMMYFUNCTION("TEXTJOIN("";"", TRUE, FILTER(CID!$B$2:$B$14794, CID!B14421=CID!$D$2:$D$14794))"),"#N/A")</f>
        <v>#N/A</v>
      </c>
      <c r="B14421" s="12" t="str">
        <f>IFERROR(__xludf.DUMMYFUNCTION("TEXTJOIN(""; "", TRUE, FILTER(CID!B14421:B14794, REGEXMATCH(CID!D14421:D14794, TEXTJOIN(""|"", TRUE, SPLIT(A14421, "";"")))))"),"#N/A")</f>
        <v>#N/A</v>
      </c>
    </row>
    <row r="14422">
      <c r="A14422" s="12" t="str">
        <f>IFERROR(__xludf.DUMMYFUNCTION("TEXTJOIN("";"", TRUE, FILTER(CID!$B$2:$B$14794, CID!B14422=CID!$D$2:$D$14794))"),"#N/A")</f>
        <v>#N/A</v>
      </c>
      <c r="B14422" s="12" t="str">
        <f>IFERROR(__xludf.DUMMYFUNCTION("TEXTJOIN(""; "", TRUE, FILTER(CID!B14422:B14794, REGEXMATCH(CID!D14422:D14794, TEXTJOIN(""|"", TRUE, SPLIT(A14422, "";"")))))"),"#N/A")</f>
        <v>#N/A</v>
      </c>
    </row>
    <row r="14423">
      <c r="A14423" s="12" t="str">
        <f>IFERROR(__xludf.DUMMYFUNCTION("TEXTJOIN("";"", TRUE, FILTER(CID!$B$2:$B$14794, CID!B14423=CID!$D$2:$D$14794))"),"#N/A")</f>
        <v>#N/A</v>
      </c>
      <c r="B14423" s="12" t="str">
        <f>IFERROR(__xludf.DUMMYFUNCTION("TEXTJOIN(""; "", TRUE, FILTER(CID!B14423:B14794, REGEXMATCH(CID!D14423:D14794, TEXTJOIN(""|"", TRUE, SPLIT(A14423, "";"")))))"),"#N/A")</f>
        <v>#N/A</v>
      </c>
    </row>
    <row r="14424">
      <c r="A14424" s="12" t="str">
        <f>IFERROR(__xludf.DUMMYFUNCTION("TEXTJOIN("";"", TRUE, FILTER(CID!$B$2:$B$14794, CID!B14424=CID!$D$2:$D$14794))"),"#N/A")</f>
        <v>#N/A</v>
      </c>
      <c r="B14424" s="12" t="str">
        <f>IFERROR(__xludf.DUMMYFUNCTION("TEXTJOIN(""; "", TRUE, FILTER(CID!B14424:B14794, REGEXMATCH(CID!D14424:D14794, TEXTJOIN(""|"", TRUE, SPLIT(A14424, "";"")))))"),"#N/A")</f>
        <v>#N/A</v>
      </c>
    </row>
    <row r="14425">
      <c r="A14425" s="12" t="str">
        <f>IFERROR(__xludf.DUMMYFUNCTION("TEXTJOIN("";"", TRUE, FILTER(CID!$B$2:$B$14794, CID!B14425=CID!$D$2:$D$14794))"),"#N/A")</f>
        <v>#N/A</v>
      </c>
      <c r="B14425" s="12" t="str">
        <f>IFERROR(__xludf.DUMMYFUNCTION("TEXTJOIN(""; "", TRUE, FILTER(CID!B14425:B14794, REGEXMATCH(CID!D14425:D14794, TEXTJOIN(""|"", TRUE, SPLIT(A14425, "";"")))))"),"#N/A")</f>
        <v>#N/A</v>
      </c>
    </row>
    <row r="14426">
      <c r="A14426" s="12" t="str">
        <f>IFERROR(__xludf.DUMMYFUNCTION("TEXTJOIN("";"", TRUE, FILTER(CID!$B$2:$B$14794, CID!B14426=CID!$D$2:$D$14794))"),"#N/A")</f>
        <v>#N/A</v>
      </c>
      <c r="B14426" s="12" t="str">
        <f>IFERROR(__xludf.DUMMYFUNCTION("TEXTJOIN(""; "", TRUE, FILTER(CID!B14426:B14794, REGEXMATCH(CID!D14426:D14794, TEXTJOIN(""|"", TRUE, SPLIT(A14426, "";"")))))"),"#N/A")</f>
        <v>#N/A</v>
      </c>
    </row>
    <row r="14427">
      <c r="A14427" s="12" t="str">
        <f>IFERROR(__xludf.DUMMYFUNCTION("TEXTJOIN("";"", TRUE, FILTER(CID!$B$2:$B$14794, CID!B14427=CID!$D$2:$D$14794))"),"#N/A")</f>
        <v>#N/A</v>
      </c>
      <c r="B14427" s="12" t="str">
        <f>IFERROR(__xludf.DUMMYFUNCTION("TEXTJOIN(""; "", TRUE, FILTER(CID!B14427:B14794, REGEXMATCH(CID!D14427:D14794, TEXTJOIN(""|"", TRUE, SPLIT(A14427, "";"")))))"),"#N/A")</f>
        <v>#N/A</v>
      </c>
    </row>
    <row r="14428">
      <c r="A14428" s="12" t="str">
        <f>IFERROR(__xludf.DUMMYFUNCTION("TEXTJOIN("";"", TRUE, FILTER(CID!$B$2:$B$14794, CID!B14428=CID!$D$2:$D$14794))"),"#N/A")</f>
        <v>#N/A</v>
      </c>
      <c r="B14428" s="12" t="str">
        <f>IFERROR(__xludf.DUMMYFUNCTION("TEXTJOIN(""; "", TRUE, FILTER(CID!B14428:B14794, REGEXMATCH(CID!D14428:D14794, TEXTJOIN(""|"", TRUE, SPLIT(A14428, "";"")))))"),"#N/A")</f>
        <v>#N/A</v>
      </c>
    </row>
    <row r="14429">
      <c r="A14429" s="12" t="str">
        <f>IFERROR(__xludf.DUMMYFUNCTION("TEXTJOIN("";"", TRUE, FILTER(CID!$B$2:$B$14794, CID!B14429=CID!$D$2:$D$14794))"),"#N/A")</f>
        <v>#N/A</v>
      </c>
      <c r="B14429" s="12" t="str">
        <f>IFERROR(__xludf.DUMMYFUNCTION("TEXTJOIN(""; "", TRUE, FILTER(CID!B14429:B14794, REGEXMATCH(CID!D14429:D14794, TEXTJOIN(""|"", TRUE, SPLIT(A14429, "";"")))))"),"#N/A")</f>
        <v>#N/A</v>
      </c>
    </row>
    <row r="14430">
      <c r="A14430" s="12" t="str">
        <f>IFERROR(__xludf.DUMMYFUNCTION("TEXTJOIN("";"", TRUE, FILTER(CID!$B$2:$B$14794, CID!B14430=CID!$D$2:$D$14794))"),"#N/A")</f>
        <v>#N/A</v>
      </c>
      <c r="B14430" s="12" t="str">
        <f>IFERROR(__xludf.DUMMYFUNCTION("TEXTJOIN(""; "", TRUE, FILTER(CID!B14430:B14794, REGEXMATCH(CID!D14430:D14794, TEXTJOIN(""|"", TRUE, SPLIT(A14430, "";"")))))"),"#N/A")</f>
        <v>#N/A</v>
      </c>
    </row>
    <row r="14431">
      <c r="A14431" s="12" t="str">
        <f>IFERROR(__xludf.DUMMYFUNCTION("TEXTJOIN("";"", TRUE, FILTER(CID!$B$2:$B$14794, CID!B14431=CID!$D$2:$D$14794))"),"#N/A")</f>
        <v>#N/A</v>
      </c>
      <c r="B14431" s="12" t="str">
        <f>IFERROR(__xludf.DUMMYFUNCTION("TEXTJOIN(""; "", TRUE, FILTER(CID!B14431:B14794, REGEXMATCH(CID!D14431:D14794, TEXTJOIN(""|"", TRUE, SPLIT(A14431, "";"")))))"),"#N/A")</f>
        <v>#N/A</v>
      </c>
    </row>
    <row r="14432">
      <c r="A14432" s="12" t="str">
        <f>IFERROR(__xludf.DUMMYFUNCTION("TEXTJOIN("";"", TRUE, FILTER(CID!$B$2:$B$14794, CID!B14432=CID!$D$2:$D$14794))"),"#N/A")</f>
        <v>#N/A</v>
      </c>
      <c r="B14432" s="12" t="str">
        <f>IFERROR(__xludf.DUMMYFUNCTION("TEXTJOIN(""; "", TRUE, FILTER(CID!B14432:B14794, REGEXMATCH(CID!D14432:D14794, TEXTJOIN(""|"", TRUE, SPLIT(A14432, "";"")))))"),"#N/A")</f>
        <v>#N/A</v>
      </c>
    </row>
    <row r="14433">
      <c r="A14433" s="12" t="str">
        <f>IFERROR(__xludf.DUMMYFUNCTION("TEXTJOIN("";"", TRUE, FILTER(CID!$B$2:$B$14794, CID!B14433=CID!$D$2:$D$14794))"),"#N/A")</f>
        <v>#N/A</v>
      </c>
      <c r="B14433" s="12" t="str">
        <f>IFERROR(__xludf.DUMMYFUNCTION("TEXTJOIN(""; "", TRUE, FILTER(CID!B14433:B14794, REGEXMATCH(CID!D14433:D14794, TEXTJOIN(""|"", TRUE, SPLIT(A14433, "";"")))))"),"#N/A")</f>
        <v>#N/A</v>
      </c>
    </row>
    <row r="14434">
      <c r="A14434" s="12" t="str">
        <f>IFERROR(__xludf.DUMMYFUNCTION("TEXTJOIN("";"", TRUE, FILTER(CID!$B$2:$B$14794, CID!B14434=CID!$D$2:$D$14794))"),"#N/A")</f>
        <v>#N/A</v>
      </c>
      <c r="B14434" s="12" t="str">
        <f>IFERROR(__xludf.DUMMYFUNCTION("TEXTJOIN(""; "", TRUE, FILTER(CID!B14434:B14794, REGEXMATCH(CID!D14434:D14794, TEXTJOIN(""|"", TRUE, SPLIT(A14434, "";"")))))"),"#N/A")</f>
        <v>#N/A</v>
      </c>
    </row>
    <row r="14435">
      <c r="A14435" s="12" t="str">
        <f>IFERROR(__xludf.DUMMYFUNCTION("TEXTJOIN("";"", TRUE, FILTER(CID!$B$2:$B$14794, CID!B14435=CID!$D$2:$D$14794))"),"#N/A")</f>
        <v>#N/A</v>
      </c>
      <c r="B14435" s="12" t="str">
        <f>IFERROR(__xludf.DUMMYFUNCTION("TEXTJOIN(""; "", TRUE, FILTER(CID!B14435:B14794, REGEXMATCH(CID!D14435:D14794, TEXTJOIN(""|"", TRUE, SPLIT(A14435, "";"")))))"),"#N/A")</f>
        <v>#N/A</v>
      </c>
    </row>
    <row r="14436">
      <c r="A14436" s="12" t="str">
        <f>IFERROR(__xludf.DUMMYFUNCTION("TEXTJOIN("";"", TRUE, FILTER(CID!$B$2:$B$14794, CID!B14436=CID!$D$2:$D$14794))"),"#N/A")</f>
        <v>#N/A</v>
      </c>
      <c r="B14436" s="12" t="str">
        <f>IFERROR(__xludf.DUMMYFUNCTION("TEXTJOIN(""; "", TRUE, FILTER(CID!B14436:B14794, REGEXMATCH(CID!D14436:D14794, TEXTJOIN(""|"", TRUE, SPLIT(A14436, "";"")))))"),"#N/A")</f>
        <v>#N/A</v>
      </c>
    </row>
    <row r="14437">
      <c r="A14437" s="12" t="str">
        <f>IFERROR(__xludf.DUMMYFUNCTION("TEXTJOIN("";"", TRUE, FILTER(CID!$B$2:$B$14794, CID!B14437=CID!$D$2:$D$14794))"),"#N/A")</f>
        <v>#N/A</v>
      </c>
      <c r="B14437" s="12" t="str">
        <f>IFERROR(__xludf.DUMMYFUNCTION("TEXTJOIN(""; "", TRUE, FILTER(CID!B14437:B14794, REGEXMATCH(CID!D14437:D14794, TEXTJOIN(""|"", TRUE, SPLIT(A14437, "";"")))))"),"#N/A")</f>
        <v>#N/A</v>
      </c>
    </row>
    <row r="14438">
      <c r="A14438" s="12" t="str">
        <f>IFERROR(__xludf.DUMMYFUNCTION("TEXTJOIN("";"", TRUE, FILTER(CID!$B$2:$B$14794, CID!B14438=CID!$D$2:$D$14794))"),"#N/A")</f>
        <v>#N/A</v>
      </c>
      <c r="B14438" s="12" t="str">
        <f>IFERROR(__xludf.DUMMYFUNCTION("TEXTJOIN(""; "", TRUE, FILTER(CID!B14438:B14794, REGEXMATCH(CID!D14438:D14794, TEXTJOIN(""|"", TRUE, SPLIT(A14438, "";"")))))"),"#N/A")</f>
        <v>#N/A</v>
      </c>
    </row>
    <row r="14439">
      <c r="A14439" s="12" t="str">
        <f>IFERROR(__xludf.DUMMYFUNCTION("TEXTJOIN("";"", TRUE, FILTER(CID!$B$2:$B$14794, CID!B14439=CID!$D$2:$D$14794))"),"#N/A")</f>
        <v>#N/A</v>
      </c>
      <c r="B14439" s="12" t="str">
        <f>IFERROR(__xludf.DUMMYFUNCTION("TEXTJOIN(""; "", TRUE, FILTER(CID!B14439:B14794, REGEXMATCH(CID!D14439:D14794, TEXTJOIN(""|"", TRUE, SPLIT(A14439, "";"")))))"),"#N/A")</f>
        <v>#N/A</v>
      </c>
    </row>
    <row r="14440">
      <c r="A14440" s="12" t="str">
        <f>IFERROR(__xludf.DUMMYFUNCTION("TEXTJOIN("";"", TRUE, FILTER(CID!$B$2:$B$14794, CID!B14440=CID!$D$2:$D$14794))"),"#N/A")</f>
        <v>#N/A</v>
      </c>
      <c r="B14440" s="12" t="str">
        <f>IFERROR(__xludf.DUMMYFUNCTION("TEXTJOIN(""; "", TRUE, FILTER(CID!B14440:B14794, REGEXMATCH(CID!D14440:D14794, TEXTJOIN(""|"", TRUE, SPLIT(A14440, "";"")))))"),"#N/A")</f>
        <v>#N/A</v>
      </c>
    </row>
    <row r="14441">
      <c r="A14441" s="12" t="str">
        <f>IFERROR(__xludf.DUMMYFUNCTION("TEXTJOIN("";"", TRUE, FILTER(CID!$B$2:$B$14794, CID!B14441=CID!$D$2:$D$14794))"),"#N/A")</f>
        <v>#N/A</v>
      </c>
      <c r="B14441" s="12" t="str">
        <f>IFERROR(__xludf.DUMMYFUNCTION("TEXTJOIN(""; "", TRUE, FILTER(CID!B14441:B14794, REGEXMATCH(CID!D14441:D14794, TEXTJOIN(""|"", TRUE, SPLIT(A14441, "";"")))))"),"#N/A")</f>
        <v>#N/A</v>
      </c>
    </row>
    <row r="14442">
      <c r="A14442" s="12" t="str">
        <f>IFERROR(__xludf.DUMMYFUNCTION("TEXTJOIN("";"", TRUE, FILTER(CID!$B$2:$B$14794, CID!B14442=CID!$D$2:$D$14794))"),"#N/A")</f>
        <v>#N/A</v>
      </c>
      <c r="B14442" s="12" t="str">
        <f>IFERROR(__xludf.DUMMYFUNCTION("TEXTJOIN(""; "", TRUE, FILTER(CID!B14442:B14794, REGEXMATCH(CID!D14442:D14794, TEXTJOIN(""|"", TRUE, SPLIT(A14442, "";"")))))"),"#N/A")</f>
        <v>#N/A</v>
      </c>
    </row>
    <row r="14443">
      <c r="A14443" s="12" t="str">
        <f>IFERROR(__xludf.DUMMYFUNCTION("TEXTJOIN("";"", TRUE, FILTER(CID!$B$2:$B$14794, CID!B14443=CID!$D$2:$D$14794))"),"#N/A")</f>
        <v>#N/A</v>
      </c>
      <c r="B14443" s="12" t="str">
        <f>IFERROR(__xludf.DUMMYFUNCTION("TEXTJOIN(""; "", TRUE, FILTER(CID!B14443:B14794, REGEXMATCH(CID!D14443:D14794, TEXTJOIN(""|"", TRUE, SPLIT(A14443, "";"")))))"),"#N/A")</f>
        <v>#N/A</v>
      </c>
    </row>
    <row r="14444">
      <c r="A14444" s="12" t="str">
        <f>IFERROR(__xludf.DUMMYFUNCTION("TEXTJOIN("";"", TRUE, FILTER(CID!$B$2:$B$14794, CID!B14444=CID!$D$2:$D$14794))"),"#N/A")</f>
        <v>#N/A</v>
      </c>
      <c r="B14444" s="12" t="str">
        <f>IFERROR(__xludf.DUMMYFUNCTION("TEXTJOIN(""; "", TRUE, FILTER(CID!B14444:B14794, REGEXMATCH(CID!D14444:D14794, TEXTJOIN(""|"", TRUE, SPLIT(A14444, "";"")))))"),"#N/A")</f>
        <v>#N/A</v>
      </c>
    </row>
    <row r="14445">
      <c r="A14445" s="12" t="str">
        <f>IFERROR(__xludf.DUMMYFUNCTION("TEXTJOIN("";"", TRUE, FILTER(CID!$B$2:$B$14794, CID!B14445=CID!$D$2:$D$14794))"),"#N/A")</f>
        <v>#N/A</v>
      </c>
      <c r="B14445" s="12" t="str">
        <f>IFERROR(__xludf.DUMMYFUNCTION("TEXTJOIN(""; "", TRUE, FILTER(CID!B14445:B14794, REGEXMATCH(CID!D14445:D14794, TEXTJOIN(""|"", TRUE, SPLIT(A14445, "";"")))))"),"#N/A")</f>
        <v>#N/A</v>
      </c>
    </row>
    <row r="14446">
      <c r="A14446" s="12" t="str">
        <f>IFERROR(__xludf.DUMMYFUNCTION("TEXTJOIN("";"", TRUE, FILTER(CID!$B$2:$B$14794, CID!B14446=CID!$D$2:$D$14794))"),"#N/A")</f>
        <v>#N/A</v>
      </c>
      <c r="B14446" s="12" t="str">
        <f>IFERROR(__xludf.DUMMYFUNCTION("TEXTJOIN(""; "", TRUE, FILTER(CID!B14446:B14794, REGEXMATCH(CID!D14446:D14794, TEXTJOIN(""|"", TRUE, SPLIT(A14446, "";"")))))"),"#N/A")</f>
        <v>#N/A</v>
      </c>
    </row>
    <row r="14447">
      <c r="A14447" s="12" t="str">
        <f>IFERROR(__xludf.DUMMYFUNCTION("TEXTJOIN("";"", TRUE, FILTER(CID!$B$2:$B$14794, CID!B14447=CID!$D$2:$D$14794))"),"#N/A")</f>
        <v>#N/A</v>
      </c>
      <c r="B14447" s="12" t="str">
        <f>IFERROR(__xludf.DUMMYFUNCTION("TEXTJOIN(""; "", TRUE, FILTER(CID!B14447:B14794, REGEXMATCH(CID!D14447:D14794, TEXTJOIN(""|"", TRUE, SPLIT(A14447, "";"")))))"),"#N/A")</f>
        <v>#N/A</v>
      </c>
    </row>
    <row r="14448">
      <c r="A14448" s="12" t="str">
        <f>IFERROR(__xludf.DUMMYFUNCTION("TEXTJOIN("";"", TRUE, FILTER(CID!$B$2:$B$14794, CID!B14448=CID!$D$2:$D$14794))"),"#N/A")</f>
        <v>#N/A</v>
      </c>
      <c r="B14448" s="12" t="str">
        <f>IFERROR(__xludf.DUMMYFUNCTION("TEXTJOIN(""; "", TRUE, FILTER(CID!B14448:B14794, REGEXMATCH(CID!D14448:D14794, TEXTJOIN(""|"", TRUE, SPLIT(A14448, "";"")))))"),"#N/A")</f>
        <v>#N/A</v>
      </c>
    </row>
    <row r="14449">
      <c r="A14449" s="12" t="str">
        <f>IFERROR(__xludf.DUMMYFUNCTION("TEXTJOIN("";"", TRUE, FILTER(CID!$B$2:$B$14794, CID!B14449=CID!$D$2:$D$14794))"),"#N/A")</f>
        <v>#N/A</v>
      </c>
      <c r="B14449" s="12" t="str">
        <f>IFERROR(__xludf.DUMMYFUNCTION("TEXTJOIN(""; "", TRUE, FILTER(CID!B14449:B14794, REGEXMATCH(CID!D14449:D14794, TEXTJOIN(""|"", TRUE, SPLIT(A14449, "";"")))))"),"#N/A")</f>
        <v>#N/A</v>
      </c>
    </row>
    <row r="14450">
      <c r="A14450" s="12" t="str">
        <f>IFERROR(__xludf.DUMMYFUNCTION("TEXTJOIN("";"", TRUE, FILTER(CID!$B$2:$B$14794, CID!B14450=CID!$D$2:$D$14794))"),"#N/A")</f>
        <v>#N/A</v>
      </c>
      <c r="B14450" s="12" t="str">
        <f>IFERROR(__xludf.DUMMYFUNCTION("TEXTJOIN(""; "", TRUE, FILTER(CID!B14450:B14794, REGEXMATCH(CID!D14450:D14794, TEXTJOIN(""|"", TRUE, SPLIT(A14450, "";"")))))"),"#N/A")</f>
        <v>#N/A</v>
      </c>
    </row>
    <row r="14451">
      <c r="A14451" s="12" t="str">
        <f>IFERROR(__xludf.DUMMYFUNCTION("TEXTJOIN("";"", TRUE, FILTER(CID!$B$2:$B$14794, CID!B14451=CID!$D$2:$D$14794))"),"#N/A")</f>
        <v>#N/A</v>
      </c>
      <c r="B14451" s="12" t="str">
        <f>IFERROR(__xludf.DUMMYFUNCTION("TEXTJOIN(""; "", TRUE, FILTER(CID!B14451:B14794, REGEXMATCH(CID!D14451:D14794, TEXTJOIN(""|"", TRUE, SPLIT(A14451, "";"")))))"),"#N/A")</f>
        <v>#N/A</v>
      </c>
    </row>
    <row r="14452">
      <c r="A14452" s="12" t="str">
        <f>IFERROR(__xludf.DUMMYFUNCTION("TEXTJOIN("";"", TRUE, FILTER(CID!$B$2:$B$14794, CID!B14452=CID!$D$2:$D$14794))"),"#N/A")</f>
        <v>#N/A</v>
      </c>
      <c r="B14452" s="12" t="str">
        <f>IFERROR(__xludf.DUMMYFUNCTION("TEXTJOIN(""; "", TRUE, FILTER(CID!B14452:B14794, REGEXMATCH(CID!D14452:D14794, TEXTJOIN(""|"", TRUE, SPLIT(A14452, "";"")))))"),"#N/A")</f>
        <v>#N/A</v>
      </c>
    </row>
    <row r="14453">
      <c r="A14453" s="12" t="str">
        <f>IFERROR(__xludf.DUMMYFUNCTION("TEXTJOIN("";"", TRUE, FILTER(CID!$B$2:$B$14794, CID!B14453=CID!$D$2:$D$14794))"),"#N/A")</f>
        <v>#N/A</v>
      </c>
      <c r="B14453" s="12" t="str">
        <f>IFERROR(__xludf.DUMMYFUNCTION("TEXTJOIN(""; "", TRUE, FILTER(CID!B14453:B14794, REGEXMATCH(CID!D14453:D14794, TEXTJOIN(""|"", TRUE, SPLIT(A14453, "";"")))))"),"#N/A")</f>
        <v>#N/A</v>
      </c>
    </row>
    <row r="14454">
      <c r="A14454" s="12" t="str">
        <f>IFERROR(__xludf.DUMMYFUNCTION("TEXTJOIN("";"", TRUE, FILTER(CID!$B$2:$B$14794, CID!B14454=CID!$D$2:$D$14794))"),"#N/A")</f>
        <v>#N/A</v>
      </c>
      <c r="B14454" s="12" t="str">
        <f>IFERROR(__xludf.DUMMYFUNCTION("TEXTJOIN(""; "", TRUE, FILTER(CID!B14454:B14794, REGEXMATCH(CID!D14454:D14794, TEXTJOIN(""|"", TRUE, SPLIT(A14454, "";"")))))"),"#N/A")</f>
        <v>#N/A</v>
      </c>
    </row>
    <row r="14455">
      <c r="A14455" s="12" t="str">
        <f>IFERROR(__xludf.DUMMYFUNCTION("TEXTJOIN("";"", TRUE, FILTER(CID!$B$2:$B$14794, CID!B14455=CID!$D$2:$D$14794))"),"#N/A")</f>
        <v>#N/A</v>
      </c>
      <c r="B14455" s="12" t="str">
        <f>IFERROR(__xludf.DUMMYFUNCTION("TEXTJOIN(""; "", TRUE, FILTER(CID!B14455:B14794, REGEXMATCH(CID!D14455:D14794, TEXTJOIN(""|"", TRUE, SPLIT(A14455, "";"")))))"),"#N/A")</f>
        <v>#N/A</v>
      </c>
    </row>
    <row r="14456">
      <c r="A14456" s="12" t="str">
        <f>IFERROR(__xludf.DUMMYFUNCTION("TEXTJOIN("";"", TRUE, FILTER(CID!$B$2:$B$14794, CID!B14456=CID!$D$2:$D$14794))"),"#N/A")</f>
        <v>#N/A</v>
      </c>
      <c r="B14456" s="12" t="str">
        <f>IFERROR(__xludf.DUMMYFUNCTION("TEXTJOIN(""; "", TRUE, FILTER(CID!B14456:B14794, REGEXMATCH(CID!D14456:D14794, TEXTJOIN(""|"", TRUE, SPLIT(A14456, "";"")))))"),"#N/A")</f>
        <v>#N/A</v>
      </c>
    </row>
    <row r="14457">
      <c r="A14457" s="12" t="str">
        <f>IFERROR(__xludf.DUMMYFUNCTION("TEXTJOIN("";"", TRUE, FILTER(CID!$B$2:$B$14794, CID!B14457=CID!$D$2:$D$14794))"),"#N/A")</f>
        <v>#N/A</v>
      </c>
      <c r="B14457" s="12" t="str">
        <f>IFERROR(__xludf.DUMMYFUNCTION("TEXTJOIN(""; "", TRUE, FILTER(CID!B14457:B14794, REGEXMATCH(CID!D14457:D14794, TEXTJOIN(""|"", TRUE, SPLIT(A14457, "";"")))))"),"#N/A")</f>
        <v>#N/A</v>
      </c>
    </row>
    <row r="14458">
      <c r="A14458" s="12" t="str">
        <f>IFERROR(__xludf.DUMMYFUNCTION("TEXTJOIN("";"", TRUE, FILTER(CID!$B$2:$B$14794, CID!B14458=CID!$D$2:$D$14794))"),"#N/A")</f>
        <v>#N/A</v>
      </c>
      <c r="B14458" s="12" t="str">
        <f>IFERROR(__xludf.DUMMYFUNCTION("TEXTJOIN(""; "", TRUE, FILTER(CID!B14458:B14794, REGEXMATCH(CID!D14458:D14794, TEXTJOIN(""|"", TRUE, SPLIT(A14458, "";"")))))"),"#N/A")</f>
        <v>#N/A</v>
      </c>
    </row>
    <row r="14459">
      <c r="A14459" s="12" t="str">
        <f>IFERROR(__xludf.DUMMYFUNCTION("TEXTJOIN("";"", TRUE, FILTER(CID!$B$2:$B$14794, CID!B14459=CID!$D$2:$D$14794))"),"#N/A")</f>
        <v>#N/A</v>
      </c>
      <c r="B14459" s="12" t="str">
        <f>IFERROR(__xludf.DUMMYFUNCTION("TEXTJOIN(""; "", TRUE, FILTER(CID!B14459:B14794, REGEXMATCH(CID!D14459:D14794, TEXTJOIN(""|"", TRUE, SPLIT(A14459, "";"")))))"),"#N/A")</f>
        <v>#N/A</v>
      </c>
    </row>
    <row r="14460">
      <c r="A14460" s="12" t="str">
        <f>IFERROR(__xludf.DUMMYFUNCTION("TEXTJOIN("";"", TRUE, FILTER(CID!$B$2:$B$14794, CID!B14460=CID!$D$2:$D$14794))"),"#N/A")</f>
        <v>#N/A</v>
      </c>
      <c r="B14460" s="12" t="str">
        <f>IFERROR(__xludf.DUMMYFUNCTION("TEXTJOIN(""; "", TRUE, FILTER(CID!B14460:B14794, REGEXMATCH(CID!D14460:D14794, TEXTJOIN(""|"", TRUE, SPLIT(A14460, "";"")))))"),"#N/A")</f>
        <v>#N/A</v>
      </c>
    </row>
    <row r="14461">
      <c r="A14461" s="12" t="str">
        <f>IFERROR(__xludf.DUMMYFUNCTION("TEXTJOIN("";"", TRUE, FILTER(CID!$B$2:$B$14794, CID!B14461=CID!$D$2:$D$14794))"),"#N/A")</f>
        <v>#N/A</v>
      </c>
      <c r="B14461" s="12" t="str">
        <f>IFERROR(__xludf.DUMMYFUNCTION("TEXTJOIN(""; "", TRUE, FILTER(CID!B14461:B14794, REGEXMATCH(CID!D14461:D14794, TEXTJOIN(""|"", TRUE, SPLIT(A14461, "";"")))))"),"#N/A")</f>
        <v>#N/A</v>
      </c>
    </row>
    <row r="14462">
      <c r="A14462" s="12" t="str">
        <f>IFERROR(__xludf.DUMMYFUNCTION("TEXTJOIN("";"", TRUE, FILTER(CID!$B$2:$B$14794, CID!B14462=CID!$D$2:$D$14794))"),"#N/A")</f>
        <v>#N/A</v>
      </c>
      <c r="B14462" s="12" t="str">
        <f>IFERROR(__xludf.DUMMYFUNCTION("TEXTJOIN(""; "", TRUE, FILTER(CID!B14462:B14794, REGEXMATCH(CID!D14462:D14794, TEXTJOIN(""|"", TRUE, SPLIT(A14462, "";"")))))"),"#N/A")</f>
        <v>#N/A</v>
      </c>
    </row>
    <row r="14463">
      <c r="A14463" s="12" t="str">
        <f>IFERROR(__xludf.DUMMYFUNCTION("TEXTJOIN("";"", TRUE, FILTER(CID!$B$2:$B$14794, CID!B14463=CID!$D$2:$D$14794))"),"#N/A")</f>
        <v>#N/A</v>
      </c>
      <c r="B14463" s="12" t="str">
        <f>IFERROR(__xludf.DUMMYFUNCTION("TEXTJOIN(""; "", TRUE, FILTER(CID!B14463:B14794, REGEXMATCH(CID!D14463:D14794, TEXTJOIN(""|"", TRUE, SPLIT(A14463, "";"")))))"),"#N/A")</f>
        <v>#N/A</v>
      </c>
    </row>
    <row r="14464">
      <c r="A14464" s="12" t="str">
        <f>IFERROR(__xludf.DUMMYFUNCTION("TEXTJOIN("";"", TRUE, FILTER(CID!$B$2:$B$14794, CID!B14464=CID!$D$2:$D$14794))"),"#N/A")</f>
        <v>#N/A</v>
      </c>
      <c r="B14464" s="12" t="str">
        <f>IFERROR(__xludf.DUMMYFUNCTION("TEXTJOIN(""; "", TRUE, FILTER(CID!B14464:B14794, REGEXMATCH(CID!D14464:D14794, TEXTJOIN(""|"", TRUE, SPLIT(A14464, "";"")))))"),"#N/A")</f>
        <v>#N/A</v>
      </c>
    </row>
    <row r="14465">
      <c r="A14465" s="12" t="str">
        <f>IFERROR(__xludf.DUMMYFUNCTION("TEXTJOIN("";"", TRUE, FILTER(CID!$B$2:$B$14794, CID!B14465=CID!$D$2:$D$14794))"),"#N/A")</f>
        <v>#N/A</v>
      </c>
      <c r="B14465" s="12" t="str">
        <f>IFERROR(__xludf.DUMMYFUNCTION("TEXTJOIN(""; "", TRUE, FILTER(CID!B14465:B14794, REGEXMATCH(CID!D14465:D14794, TEXTJOIN(""|"", TRUE, SPLIT(A14465, "";"")))))"),"#N/A")</f>
        <v>#N/A</v>
      </c>
    </row>
    <row r="14466">
      <c r="A14466" s="12" t="str">
        <f>IFERROR(__xludf.DUMMYFUNCTION("TEXTJOIN("";"", TRUE, FILTER(CID!$B$2:$B$14794, CID!B14466=CID!$D$2:$D$14794))"),"#N/A")</f>
        <v>#N/A</v>
      </c>
      <c r="B14466" s="12" t="str">
        <f>IFERROR(__xludf.DUMMYFUNCTION("TEXTJOIN(""; "", TRUE, FILTER(CID!B14466:B14794, REGEXMATCH(CID!D14466:D14794, TEXTJOIN(""|"", TRUE, SPLIT(A14466, "";"")))))"),"#N/A")</f>
        <v>#N/A</v>
      </c>
    </row>
    <row r="14467">
      <c r="A14467" s="12" t="str">
        <f>IFERROR(__xludf.DUMMYFUNCTION("TEXTJOIN("";"", TRUE, FILTER(CID!$B$2:$B$14794, CID!B14467=CID!$D$2:$D$14794))"),"#N/A")</f>
        <v>#N/A</v>
      </c>
      <c r="B14467" s="12" t="str">
        <f>IFERROR(__xludf.DUMMYFUNCTION("TEXTJOIN(""; "", TRUE, FILTER(CID!B14467:B14794, REGEXMATCH(CID!D14467:D14794, TEXTJOIN(""|"", TRUE, SPLIT(A14467, "";"")))))"),"#N/A")</f>
        <v>#N/A</v>
      </c>
    </row>
    <row r="14468">
      <c r="A14468" s="12" t="str">
        <f>IFERROR(__xludf.DUMMYFUNCTION("TEXTJOIN("";"", TRUE, FILTER(CID!$B$2:$B$14794, CID!B14468=CID!$D$2:$D$14794))"),"#N/A")</f>
        <v>#N/A</v>
      </c>
      <c r="B14468" s="12" t="str">
        <f>IFERROR(__xludf.DUMMYFUNCTION("TEXTJOIN(""; "", TRUE, FILTER(CID!B14468:B14794, REGEXMATCH(CID!D14468:D14794, TEXTJOIN(""|"", TRUE, SPLIT(A14468, "";"")))))"),"#N/A")</f>
        <v>#N/A</v>
      </c>
    </row>
    <row r="14469">
      <c r="A14469" s="12" t="str">
        <f>IFERROR(__xludf.DUMMYFUNCTION("TEXTJOIN("";"", TRUE, FILTER(CID!$B$2:$B$14794, CID!B14469=CID!$D$2:$D$14794))"),"#N/A")</f>
        <v>#N/A</v>
      </c>
      <c r="B14469" s="12" t="str">
        <f>IFERROR(__xludf.DUMMYFUNCTION("TEXTJOIN(""; "", TRUE, FILTER(CID!B14469:B14794, REGEXMATCH(CID!D14469:D14794, TEXTJOIN(""|"", TRUE, SPLIT(A14469, "";"")))))"),"#N/A")</f>
        <v>#N/A</v>
      </c>
    </row>
    <row r="14470">
      <c r="A14470" s="12" t="str">
        <f>IFERROR(__xludf.DUMMYFUNCTION("TEXTJOIN("";"", TRUE, FILTER(CID!$B$2:$B$14794, CID!B14470=CID!$D$2:$D$14794))"),"#N/A")</f>
        <v>#N/A</v>
      </c>
      <c r="B14470" s="12" t="str">
        <f>IFERROR(__xludf.DUMMYFUNCTION("TEXTJOIN(""; "", TRUE, FILTER(CID!B14470:B14794, REGEXMATCH(CID!D14470:D14794, TEXTJOIN(""|"", TRUE, SPLIT(A14470, "";"")))))"),"#N/A")</f>
        <v>#N/A</v>
      </c>
    </row>
    <row r="14471">
      <c r="A14471" s="12" t="str">
        <f>IFERROR(__xludf.DUMMYFUNCTION("TEXTJOIN("";"", TRUE, FILTER(CID!$B$2:$B$14794, CID!B14471=CID!$D$2:$D$14794))"),"#N/A")</f>
        <v>#N/A</v>
      </c>
      <c r="B14471" s="12" t="str">
        <f>IFERROR(__xludf.DUMMYFUNCTION("TEXTJOIN(""; "", TRUE, FILTER(CID!B14471:B14794, REGEXMATCH(CID!D14471:D14794, TEXTJOIN(""|"", TRUE, SPLIT(A14471, "";"")))))"),"#N/A")</f>
        <v>#N/A</v>
      </c>
    </row>
    <row r="14472">
      <c r="A14472" s="12" t="str">
        <f>IFERROR(__xludf.DUMMYFUNCTION("TEXTJOIN("";"", TRUE, FILTER(CID!$B$2:$B$14794, CID!B14472=CID!$D$2:$D$14794))"),"#N/A")</f>
        <v>#N/A</v>
      </c>
      <c r="B14472" s="12" t="str">
        <f>IFERROR(__xludf.DUMMYFUNCTION("TEXTJOIN(""; "", TRUE, FILTER(CID!B14472:B14794, REGEXMATCH(CID!D14472:D14794, TEXTJOIN(""|"", TRUE, SPLIT(A14472, "";"")))))"),"#N/A")</f>
        <v>#N/A</v>
      </c>
    </row>
    <row r="14473">
      <c r="A14473" s="12" t="str">
        <f>IFERROR(__xludf.DUMMYFUNCTION("TEXTJOIN("";"", TRUE, FILTER(CID!$B$2:$B$14794, CID!B14473=CID!$D$2:$D$14794))"),"#N/A")</f>
        <v>#N/A</v>
      </c>
      <c r="B14473" s="12" t="str">
        <f>IFERROR(__xludf.DUMMYFUNCTION("TEXTJOIN(""; "", TRUE, FILTER(CID!B14473:B14794, REGEXMATCH(CID!D14473:D14794, TEXTJOIN(""|"", TRUE, SPLIT(A14473, "";"")))))"),"#N/A")</f>
        <v>#N/A</v>
      </c>
    </row>
    <row r="14474">
      <c r="A14474" s="12" t="str">
        <f>IFERROR(__xludf.DUMMYFUNCTION("TEXTJOIN("";"", TRUE, FILTER(CID!$B$2:$B$14794, CID!B14474=CID!$D$2:$D$14794))"),"#N/A")</f>
        <v>#N/A</v>
      </c>
      <c r="B14474" s="12" t="str">
        <f>IFERROR(__xludf.DUMMYFUNCTION("TEXTJOIN(""; "", TRUE, FILTER(CID!B14474:B14794, REGEXMATCH(CID!D14474:D14794, TEXTJOIN(""|"", TRUE, SPLIT(A14474, "";"")))))"),"#N/A")</f>
        <v>#N/A</v>
      </c>
    </row>
    <row r="14475">
      <c r="A14475" s="12" t="str">
        <f>IFERROR(__xludf.DUMMYFUNCTION("TEXTJOIN("";"", TRUE, FILTER(CID!$B$2:$B$14794, CID!B14475=CID!$D$2:$D$14794))"),"#N/A")</f>
        <v>#N/A</v>
      </c>
      <c r="B14475" s="12" t="str">
        <f>IFERROR(__xludf.DUMMYFUNCTION("TEXTJOIN(""; "", TRUE, FILTER(CID!B14475:B14794, REGEXMATCH(CID!D14475:D14794, TEXTJOIN(""|"", TRUE, SPLIT(A14475, "";"")))))"),"#N/A")</f>
        <v>#N/A</v>
      </c>
    </row>
    <row r="14476">
      <c r="A14476" s="12" t="str">
        <f>IFERROR(__xludf.DUMMYFUNCTION("TEXTJOIN("";"", TRUE, FILTER(CID!$B$2:$B$14794, CID!B14476=CID!$D$2:$D$14794))"),"#N/A")</f>
        <v>#N/A</v>
      </c>
      <c r="B14476" s="12" t="str">
        <f>IFERROR(__xludf.DUMMYFUNCTION("TEXTJOIN(""; "", TRUE, FILTER(CID!B14476:B14794, REGEXMATCH(CID!D14476:D14794, TEXTJOIN(""|"", TRUE, SPLIT(A14476, "";"")))))"),"#N/A")</f>
        <v>#N/A</v>
      </c>
    </row>
    <row r="14477">
      <c r="A14477" s="12" t="str">
        <f>IFERROR(__xludf.DUMMYFUNCTION("TEXTJOIN("";"", TRUE, FILTER(CID!$B$2:$B$14794, CID!B14477=CID!$D$2:$D$14794))"),"#N/A")</f>
        <v>#N/A</v>
      </c>
      <c r="B14477" s="12" t="str">
        <f>IFERROR(__xludf.DUMMYFUNCTION("TEXTJOIN(""; "", TRUE, FILTER(CID!B14477:B14794, REGEXMATCH(CID!D14477:D14794, TEXTJOIN(""|"", TRUE, SPLIT(A14477, "";"")))))"),"#N/A")</f>
        <v>#N/A</v>
      </c>
    </row>
    <row r="14478">
      <c r="A14478" s="12" t="str">
        <f>IFERROR(__xludf.DUMMYFUNCTION("TEXTJOIN("";"", TRUE, FILTER(CID!$B$2:$B$14794, CID!B14478=CID!$D$2:$D$14794))"),"#N/A")</f>
        <v>#N/A</v>
      </c>
      <c r="B14478" s="12" t="str">
        <f>IFERROR(__xludf.DUMMYFUNCTION("TEXTJOIN(""; "", TRUE, FILTER(CID!B14478:B14794, REGEXMATCH(CID!D14478:D14794, TEXTJOIN(""|"", TRUE, SPLIT(A14478, "";"")))))"),"#N/A")</f>
        <v>#N/A</v>
      </c>
    </row>
    <row r="14479">
      <c r="A14479" s="12" t="str">
        <f>IFERROR(__xludf.DUMMYFUNCTION("TEXTJOIN("";"", TRUE, FILTER(CID!$B$2:$B$14794, CID!B14479=CID!$D$2:$D$14794))"),"#N/A")</f>
        <v>#N/A</v>
      </c>
      <c r="B14479" s="12" t="str">
        <f>IFERROR(__xludf.DUMMYFUNCTION("TEXTJOIN(""; "", TRUE, FILTER(CID!B14479:B14794, REGEXMATCH(CID!D14479:D14794, TEXTJOIN(""|"", TRUE, SPLIT(A14479, "";"")))))"),"#N/A")</f>
        <v>#N/A</v>
      </c>
    </row>
    <row r="14480">
      <c r="A14480" s="12" t="str">
        <f>IFERROR(__xludf.DUMMYFUNCTION("TEXTJOIN("";"", TRUE, FILTER(CID!$B$2:$B$14794, CID!B14480=CID!$D$2:$D$14794))"),"#N/A")</f>
        <v>#N/A</v>
      </c>
      <c r="B14480" s="12" t="str">
        <f>IFERROR(__xludf.DUMMYFUNCTION("TEXTJOIN(""; "", TRUE, FILTER(CID!B14480:B14794, REGEXMATCH(CID!D14480:D14794, TEXTJOIN(""|"", TRUE, SPLIT(A14480, "";"")))))"),"#N/A")</f>
        <v>#N/A</v>
      </c>
    </row>
    <row r="14481">
      <c r="A14481" s="12" t="str">
        <f>IFERROR(__xludf.DUMMYFUNCTION("TEXTJOIN("";"", TRUE, FILTER(CID!$B$2:$B$14794, CID!B14481=CID!$D$2:$D$14794))"),"#N/A")</f>
        <v>#N/A</v>
      </c>
      <c r="B14481" s="12" t="str">
        <f>IFERROR(__xludf.DUMMYFUNCTION("TEXTJOIN(""; "", TRUE, FILTER(CID!B14481:B14794, REGEXMATCH(CID!D14481:D14794, TEXTJOIN(""|"", TRUE, SPLIT(A14481, "";"")))))"),"#N/A")</f>
        <v>#N/A</v>
      </c>
    </row>
    <row r="14482">
      <c r="A14482" s="12" t="str">
        <f>IFERROR(__xludf.DUMMYFUNCTION("TEXTJOIN("";"", TRUE, FILTER(CID!$B$2:$B$14794, CID!B14482=CID!$D$2:$D$14794))"),"#N/A")</f>
        <v>#N/A</v>
      </c>
      <c r="B14482" s="12" t="str">
        <f>IFERROR(__xludf.DUMMYFUNCTION("TEXTJOIN(""; "", TRUE, FILTER(CID!B14482:B14794, REGEXMATCH(CID!D14482:D14794, TEXTJOIN(""|"", TRUE, SPLIT(A14482, "";"")))))"),"#N/A")</f>
        <v>#N/A</v>
      </c>
    </row>
    <row r="14483">
      <c r="A14483" s="12" t="str">
        <f>IFERROR(__xludf.DUMMYFUNCTION("TEXTJOIN("";"", TRUE, FILTER(CID!$B$2:$B$14794, CID!B14483=CID!$D$2:$D$14794))"),"#N/A")</f>
        <v>#N/A</v>
      </c>
      <c r="B14483" s="12" t="str">
        <f>IFERROR(__xludf.DUMMYFUNCTION("TEXTJOIN(""; "", TRUE, FILTER(CID!B14483:B14794, REGEXMATCH(CID!D14483:D14794, TEXTJOIN(""|"", TRUE, SPLIT(A14483, "";"")))))"),"#N/A")</f>
        <v>#N/A</v>
      </c>
    </row>
    <row r="14484">
      <c r="A14484" s="12" t="str">
        <f>IFERROR(__xludf.DUMMYFUNCTION("TEXTJOIN("";"", TRUE, FILTER(CID!$B$2:$B$14794, CID!B14484=CID!$D$2:$D$14794))"),"#N/A")</f>
        <v>#N/A</v>
      </c>
      <c r="B14484" s="12" t="str">
        <f>IFERROR(__xludf.DUMMYFUNCTION("TEXTJOIN(""; "", TRUE, FILTER(CID!B14484:B14794, REGEXMATCH(CID!D14484:D14794, TEXTJOIN(""|"", TRUE, SPLIT(A14484, "";"")))))"),"#N/A")</f>
        <v>#N/A</v>
      </c>
    </row>
    <row r="14485">
      <c r="A14485" s="12" t="str">
        <f>IFERROR(__xludf.DUMMYFUNCTION("TEXTJOIN("";"", TRUE, FILTER(CID!$B$2:$B$14794, CID!B14485=CID!$D$2:$D$14794))"),"#N/A")</f>
        <v>#N/A</v>
      </c>
      <c r="B14485" s="12" t="str">
        <f>IFERROR(__xludf.DUMMYFUNCTION("TEXTJOIN(""; "", TRUE, FILTER(CID!B14485:B14794, REGEXMATCH(CID!D14485:D14794, TEXTJOIN(""|"", TRUE, SPLIT(A14485, "";"")))))"),"#N/A")</f>
        <v>#N/A</v>
      </c>
    </row>
    <row r="14486">
      <c r="A14486" s="12" t="str">
        <f>IFERROR(__xludf.DUMMYFUNCTION("TEXTJOIN("";"", TRUE, FILTER(CID!$B$2:$B$14794, CID!B14486=CID!$D$2:$D$14794))"),"#N/A")</f>
        <v>#N/A</v>
      </c>
      <c r="B14486" s="12" t="str">
        <f>IFERROR(__xludf.DUMMYFUNCTION("TEXTJOIN(""; "", TRUE, FILTER(CID!B14486:B14794, REGEXMATCH(CID!D14486:D14794, TEXTJOIN(""|"", TRUE, SPLIT(A14486, "";"")))))"),"#N/A")</f>
        <v>#N/A</v>
      </c>
    </row>
    <row r="14487">
      <c r="A14487" s="12" t="str">
        <f>IFERROR(__xludf.DUMMYFUNCTION("TEXTJOIN("";"", TRUE, FILTER(CID!$B$2:$B$14794, CID!B14487=CID!$D$2:$D$14794))"),"#N/A")</f>
        <v>#N/A</v>
      </c>
      <c r="B14487" s="12" t="str">
        <f>IFERROR(__xludf.DUMMYFUNCTION("TEXTJOIN(""; "", TRUE, FILTER(CID!B14487:B14794, REGEXMATCH(CID!D14487:D14794, TEXTJOIN(""|"", TRUE, SPLIT(A14487, "";"")))))"),"#N/A")</f>
        <v>#N/A</v>
      </c>
    </row>
    <row r="14488">
      <c r="A14488" s="12" t="str">
        <f>IFERROR(__xludf.DUMMYFUNCTION("TEXTJOIN("";"", TRUE, FILTER(CID!$B$2:$B$14794, CID!B14488=CID!$D$2:$D$14794))"),"#N/A")</f>
        <v>#N/A</v>
      </c>
      <c r="B14488" s="12" t="str">
        <f>IFERROR(__xludf.DUMMYFUNCTION("TEXTJOIN(""; "", TRUE, FILTER(CID!B14488:B14794, REGEXMATCH(CID!D14488:D14794, TEXTJOIN(""|"", TRUE, SPLIT(A14488, "";"")))))"),"#N/A")</f>
        <v>#N/A</v>
      </c>
    </row>
    <row r="14489">
      <c r="A14489" s="12" t="str">
        <f>IFERROR(__xludf.DUMMYFUNCTION("TEXTJOIN("";"", TRUE, FILTER(CID!$B$2:$B$14794, CID!B14489=CID!$D$2:$D$14794))"),"#N/A")</f>
        <v>#N/A</v>
      </c>
      <c r="B14489" s="12" t="str">
        <f>IFERROR(__xludf.DUMMYFUNCTION("TEXTJOIN(""; "", TRUE, FILTER(CID!B14489:B14794, REGEXMATCH(CID!D14489:D14794, TEXTJOIN(""|"", TRUE, SPLIT(A14489, "";"")))))"),"#N/A")</f>
        <v>#N/A</v>
      </c>
    </row>
    <row r="14490">
      <c r="A14490" s="12" t="str">
        <f>IFERROR(__xludf.DUMMYFUNCTION("TEXTJOIN("";"", TRUE, FILTER(CID!$B$2:$B$14794, CID!B14490=CID!$D$2:$D$14794))"),"#N/A")</f>
        <v>#N/A</v>
      </c>
      <c r="B14490" s="12" t="str">
        <f>IFERROR(__xludf.DUMMYFUNCTION("TEXTJOIN(""; "", TRUE, FILTER(CID!B14490:B14794, REGEXMATCH(CID!D14490:D14794, TEXTJOIN(""|"", TRUE, SPLIT(A14490, "";"")))))"),"#N/A")</f>
        <v>#N/A</v>
      </c>
    </row>
    <row r="14491">
      <c r="A14491" s="12" t="str">
        <f>IFERROR(__xludf.DUMMYFUNCTION("TEXTJOIN("";"", TRUE, FILTER(CID!$B$2:$B$14794, CID!B14491=CID!$D$2:$D$14794))"),"#N/A")</f>
        <v>#N/A</v>
      </c>
      <c r="B14491" s="12" t="str">
        <f>IFERROR(__xludf.DUMMYFUNCTION("TEXTJOIN(""; "", TRUE, FILTER(CID!B14491:B14794, REGEXMATCH(CID!D14491:D14794, TEXTJOIN(""|"", TRUE, SPLIT(A14491, "";"")))))"),"#N/A")</f>
        <v>#N/A</v>
      </c>
    </row>
    <row r="14492">
      <c r="A14492" s="12" t="str">
        <f>IFERROR(__xludf.DUMMYFUNCTION("TEXTJOIN("";"", TRUE, FILTER(CID!$B$2:$B$14794, CID!B14492=CID!$D$2:$D$14794))"),"#N/A")</f>
        <v>#N/A</v>
      </c>
      <c r="B14492" s="12" t="str">
        <f>IFERROR(__xludf.DUMMYFUNCTION("TEXTJOIN(""; "", TRUE, FILTER(CID!B14492:B14794, REGEXMATCH(CID!D14492:D14794, TEXTJOIN(""|"", TRUE, SPLIT(A14492, "";"")))))"),"#N/A")</f>
        <v>#N/A</v>
      </c>
    </row>
    <row r="14493">
      <c r="A14493" s="12" t="str">
        <f>IFERROR(__xludf.DUMMYFUNCTION("TEXTJOIN("";"", TRUE, FILTER(CID!$B$2:$B$14794, CID!B14493=CID!$D$2:$D$14794))"),"#N/A")</f>
        <v>#N/A</v>
      </c>
      <c r="B14493" s="12" t="str">
        <f>IFERROR(__xludf.DUMMYFUNCTION("TEXTJOIN(""; "", TRUE, FILTER(CID!B14493:B14794, REGEXMATCH(CID!D14493:D14794, TEXTJOIN(""|"", TRUE, SPLIT(A14493, "";"")))))"),"#N/A")</f>
        <v>#N/A</v>
      </c>
    </row>
    <row r="14494">
      <c r="A14494" s="12" t="str">
        <f>IFERROR(__xludf.DUMMYFUNCTION("TEXTJOIN("";"", TRUE, FILTER(CID!$B$2:$B$14794, CID!B14494=CID!$D$2:$D$14794))"),"#N/A")</f>
        <v>#N/A</v>
      </c>
      <c r="B14494" s="12" t="str">
        <f>IFERROR(__xludf.DUMMYFUNCTION("TEXTJOIN(""; "", TRUE, FILTER(CID!B14494:B14794, REGEXMATCH(CID!D14494:D14794, TEXTJOIN(""|"", TRUE, SPLIT(A14494, "";"")))))"),"#N/A")</f>
        <v>#N/A</v>
      </c>
    </row>
    <row r="14495">
      <c r="A14495" s="12" t="str">
        <f>IFERROR(__xludf.DUMMYFUNCTION("TEXTJOIN("";"", TRUE, FILTER(CID!$B$2:$B$14794, CID!B14495=CID!$D$2:$D$14794))"),"#N/A")</f>
        <v>#N/A</v>
      </c>
      <c r="B14495" s="12" t="str">
        <f>IFERROR(__xludf.DUMMYFUNCTION("TEXTJOIN(""; "", TRUE, FILTER(CID!B14495:B14794, REGEXMATCH(CID!D14495:D14794, TEXTJOIN(""|"", TRUE, SPLIT(A14495, "";"")))))"),"#N/A")</f>
        <v>#N/A</v>
      </c>
    </row>
    <row r="14496">
      <c r="A14496" s="12" t="str">
        <f>IFERROR(__xludf.DUMMYFUNCTION("TEXTJOIN("";"", TRUE, FILTER(CID!$B$2:$B$14794, CID!B14496=CID!$D$2:$D$14794))"),"#N/A")</f>
        <v>#N/A</v>
      </c>
      <c r="B14496" s="12" t="str">
        <f>IFERROR(__xludf.DUMMYFUNCTION("TEXTJOIN(""; "", TRUE, FILTER(CID!B14496:B14794, REGEXMATCH(CID!D14496:D14794, TEXTJOIN(""|"", TRUE, SPLIT(A14496, "";"")))))"),"#N/A")</f>
        <v>#N/A</v>
      </c>
    </row>
    <row r="14497">
      <c r="A14497" s="12" t="str">
        <f>IFERROR(__xludf.DUMMYFUNCTION("TEXTJOIN("";"", TRUE, FILTER(CID!$B$2:$B$14794, CID!B14497=CID!$D$2:$D$14794))"),"#N/A")</f>
        <v>#N/A</v>
      </c>
      <c r="B14497" s="12" t="str">
        <f>IFERROR(__xludf.DUMMYFUNCTION("TEXTJOIN(""; "", TRUE, FILTER(CID!B14497:B14794, REGEXMATCH(CID!D14497:D14794, TEXTJOIN(""|"", TRUE, SPLIT(A14497, "";"")))))"),"#N/A")</f>
        <v>#N/A</v>
      </c>
    </row>
    <row r="14498">
      <c r="A14498" s="12" t="str">
        <f>IFERROR(__xludf.DUMMYFUNCTION("TEXTJOIN("";"", TRUE, FILTER(CID!$B$2:$B$14794, CID!B14498=CID!$D$2:$D$14794))"),"#N/A")</f>
        <v>#N/A</v>
      </c>
      <c r="B14498" s="12" t="str">
        <f>IFERROR(__xludf.DUMMYFUNCTION("TEXTJOIN(""; "", TRUE, FILTER(CID!B14498:B14794, REGEXMATCH(CID!D14498:D14794, TEXTJOIN(""|"", TRUE, SPLIT(A14498, "";"")))))"),"#N/A")</f>
        <v>#N/A</v>
      </c>
    </row>
    <row r="14499">
      <c r="A14499" s="12" t="str">
        <f>IFERROR(__xludf.DUMMYFUNCTION("TEXTJOIN("";"", TRUE, FILTER(CID!$B$2:$B$14794, CID!B14499=CID!$D$2:$D$14794))"),"#N/A")</f>
        <v>#N/A</v>
      </c>
      <c r="B14499" s="12" t="str">
        <f>IFERROR(__xludf.DUMMYFUNCTION("TEXTJOIN(""; "", TRUE, FILTER(CID!B14499:B14794, REGEXMATCH(CID!D14499:D14794, TEXTJOIN(""|"", TRUE, SPLIT(A14499, "";"")))))"),"#N/A")</f>
        <v>#N/A</v>
      </c>
    </row>
    <row r="14500">
      <c r="A14500" s="12" t="str">
        <f>IFERROR(__xludf.DUMMYFUNCTION("TEXTJOIN("";"", TRUE, FILTER(CID!$B$2:$B$14794, CID!B14500=CID!$D$2:$D$14794))"),"#N/A")</f>
        <v>#N/A</v>
      </c>
      <c r="B14500" s="12" t="str">
        <f>IFERROR(__xludf.DUMMYFUNCTION("TEXTJOIN(""; "", TRUE, FILTER(CID!B14500:B14794, REGEXMATCH(CID!D14500:D14794, TEXTJOIN(""|"", TRUE, SPLIT(A14500, "";"")))))"),"#N/A")</f>
        <v>#N/A</v>
      </c>
    </row>
    <row r="14501">
      <c r="A14501" s="12" t="str">
        <f>IFERROR(__xludf.DUMMYFUNCTION("TEXTJOIN("";"", TRUE, FILTER(CID!$B$2:$B$14794, CID!B14501=CID!$D$2:$D$14794))"),"#N/A")</f>
        <v>#N/A</v>
      </c>
      <c r="B14501" s="12" t="str">
        <f>IFERROR(__xludf.DUMMYFUNCTION("TEXTJOIN(""; "", TRUE, FILTER(CID!B14501:B14794, REGEXMATCH(CID!D14501:D14794, TEXTJOIN(""|"", TRUE, SPLIT(A14501, "";"")))))"),"#N/A")</f>
        <v>#N/A</v>
      </c>
    </row>
    <row r="14502">
      <c r="A14502" s="12" t="str">
        <f>IFERROR(__xludf.DUMMYFUNCTION("TEXTJOIN("";"", TRUE, FILTER(CID!$B$2:$B$14794, CID!B14502=CID!$D$2:$D$14794))"),"#N/A")</f>
        <v>#N/A</v>
      </c>
      <c r="B14502" s="12" t="str">
        <f>IFERROR(__xludf.DUMMYFUNCTION("TEXTJOIN(""; "", TRUE, FILTER(CID!B14502:B14794, REGEXMATCH(CID!D14502:D14794, TEXTJOIN(""|"", TRUE, SPLIT(A14502, "";"")))))"),"#N/A")</f>
        <v>#N/A</v>
      </c>
    </row>
    <row r="14503">
      <c r="A14503" s="12" t="str">
        <f>IFERROR(__xludf.DUMMYFUNCTION("TEXTJOIN("";"", TRUE, FILTER(CID!$B$2:$B$14794, CID!B14503=CID!$D$2:$D$14794))"),"#N/A")</f>
        <v>#N/A</v>
      </c>
      <c r="B14503" s="12" t="str">
        <f>IFERROR(__xludf.DUMMYFUNCTION("TEXTJOIN(""; "", TRUE, FILTER(CID!B14503:B14794, REGEXMATCH(CID!D14503:D14794, TEXTJOIN(""|"", TRUE, SPLIT(A14503, "";"")))))"),"#N/A")</f>
        <v>#N/A</v>
      </c>
    </row>
    <row r="14504">
      <c r="A14504" s="12" t="str">
        <f>IFERROR(__xludf.DUMMYFUNCTION("TEXTJOIN("";"", TRUE, FILTER(CID!$B$2:$B$14794, CID!B14504=CID!$D$2:$D$14794))"),"#N/A")</f>
        <v>#N/A</v>
      </c>
      <c r="B14504" s="12" t="str">
        <f>IFERROR(__xludf.DUMMYFUNCTION("TEXTJOIN(""; "", TRUE, FILTER(CID!B14504:B14794, REGEXMATCH(CID!D14504:D14794, TEXTJOIN(""|"", TRUE, SPLIT(A14504, "";"")))))"),"#N/A")</f>
        <v>#N/A</v>
      </c>
    </row>
    <row r="14505">
      <c r="A14505" s="12" t="str">
        <f>IFERROR(__xludf.DUMMYFUNCTION("TEXTJOIN("";"", TRUE, FILTER(CID!$B$2:$B$14794, CID!B14505=CID!$D$2:$D$14794))"),"#N/A")</f>
        <v>#N/A</v>
      </c>
      <c r="B14505" s="12" t="str">
        <f>IFERROR(__xludf.DUMMYFUNCTION("TEXTJOIN(""; "", TRUE, FILTER(CID!B14505:B14794, REGEXMATCH(CID!D14505:D14794, TEXTJOIN(""|"", TRUE, SPLIT(A14505, "";"")))))"),"#N/A")</f>
        <v>#N/A</v>
      </c>
    </row>
    <row r="14506">
      <c r="A14506" s="12" t="str">
        <f>IFERROR(__xludf.DUMMYFUNCTION("TEXTJOIN("";"", TRUE, FILTER(CID!$B$2:$B$14794, CID!B14506=CID!$D$2:$D$14794))"),"#N/A")</f>
        <v>#N/A</v>
      </c>
      <c r="B14506" s="12" t="str">
        <f>IFERROR(__xludf.DUMMYFUNCTION("TEXTJOIN(""; "", TRUE, FILTER(CID!B14506:B14794, REGEXMATCH(CID!D14506:D14794, TEXTJOIN(""|"", TRUE, SPLIT(A14506, "";"")))))"),"#N/A")</f>
        <v>#N/A</v>
      </c>
    </row>
    <row r="14507">
      <c r="A14507" s="12" t="str">
        <f>IFERROR(__xludf.DUMMYFUNCTION("TEXTJOIN("";"", TRUE, FILTER(CID!$B$2:$B$14794, CID!B14507=CID!$D$2:$D$14794))"),"#N/A")</f>
        <v>#N/A</v>
      </c>
      <c r="B14507" s="12" t="str">
        <f>IFERROR(__xludf.DUMMYFUNCTION("TEXTJOIN(""; "", TRUE, FILTER(CID!B14507:B14794, REGEXMATCH(CID!D14507:D14794, TEXTJOIN(""|"", TRUE, SPLIT(A14507, "";"")))))"),"#N/A")</f>
        <v>#N/A</v>
      </c>
    </row>
    <row r="14508">
      <c r="A14508" s="12" t="str">
        <f>IFERROR(__xludf.DUMMYFUNCTION("TEXTJOIN("";"", TRUE, FILTER(CID!$B$2:$B$14794, CID!B14508=CID!$D$2:$D$14794))"),"#N/A")</f>
        <v>#N/A</v>
      </c>
      <c r="B14508" s="12" t="str">
        <f>IFERROR(__xludf.DUMMYFUNCTION("TEXTJOIN(""; "", TRUE, FILTER(CID!B14508:B14794, REGEXMATCH(CID!D14508:D14794, TEXTJOIN(""|"", TRUE, SPLIT(A14508, "";"")))))"),"#N/A")</f>
        <v>#N/A</v>
      </c>
    </row>
    <row r="14509">
      <c r="A14509" s="12" t="str">
        <f>IFERROR(__xludf.DUMMYFUNCTION("TEXTJOIN("";"", TRUE, FILTER(CID!$B$2:$B$14794, CID!B14509=CID!$D$2:$D$14794))"),"#N/A")</f>
        <v>#N/A</v>
      </c>
      <c r="B14509" s="12" t="str">
        <f>IFERROR(__xludf.DUMMYFUNCTION("TEXTJOIN(""; "", TRUE, FILTER(CID!B14509:B14794, REGEXMATCH(CID!D14509:D14794, TEXTJOIN(""|"", TRUE, SPLIT(A14509, "";"")))))"),"#N/A")</f>
        <v>#N/A</v>
      </c>
    </row>
    <row r="14510">
      <c r="A14510" s="12" t="str">
        <f>IFERROR(__xludf.DUMMYFUNCTION("TEXTJOIN("";"", TRUE, FILTER(CID!$B$2:$B$14794, CID!B14510=CID!$D$2:$D$14794))"),"#N/A")</f>
        <v>#N/A</v>
      </c>
      <c r="B14510" s="12" t="str">
        <f>IFERROR(__xludf.DUMMYFUNCTION("TEXTJOIN(""; "", TRUE, FILTER(CID!B14510:B14794, REGEXMATCH(CID!D14510:D14794, TEXTJOIN(""|"", TRUE, SPLIT(A14510, "";"")))))"),"#N/A")</f>
        <v>#N/A</v>
      </c>
    </row>
    <row r="14511">
      <c r="A14511" s="12" t="str">
        <f>IFERROR(__xludf.DUMMYFUNCTION("TEXTJOIN("";"", TRUE, FILTER(CID!$B$2:$B$14794, CID!B14511=CID!$D$2:$D$14794))"),"#N/A")</f>
        <v>#N/A</v>
      </c>
      <c r="B14511" s="12" t="str">
        <f>IFERROR(__xludf.DUMMYFUNCTION("TEXTJOIN(""; "", TRUE, FILTER(CID!B14511:B14794, REGEXMATCH(CID!D14511:D14794, TEXTJOIN(""|"", TRUE, SPLIT(A14511, "";"")))))"),"#N/A")</f>
        <v>#N/A</v>
      </c>
    </row>
    <row r="14512">
      <c r="A14512" s="12" t="str">
        <f>IFERROR(__xludf.DUMMYFUNCTION("TEXTJOIN("";"", TRUE, FILTER(CID!$B$2:$B$14794, CID!B14512=CID!$D$2:$D$14794))"),"#N/A")</f>
        <v>#N/A</v>
      </c>
      <c r="B14512" s="12" t="str">
        <f>IFERROR(__xludf.DUMMYFUNCTION("TEXTJOIN(""; "", TRUE, FILTER(CID!B14512:B14794, REGEXMATCH(CID!D14512:D14794, TEXTJOIN(""|"", TRUE, SPLIT(A14512, "";"")))))"),"#N/A")</f>
        <v>#N/A</v>
      </c>
    </row>
    <row r="14513">
      <c r="A14513" s="12" t="str">
        <f>IFERROR(__xludf.DUMMYFUNCTION("TEXTJOIN("";"", TRUE, FILTER(CID!$B$2:$B$14794, CID!B14513=CID!$D$2:$D$14794))"),"#N/A")</f>
        <v>#N/A</v>
      </c>
      <c r="B14513" s="12" t="str">
        <f>IFERROR(__xludf.DUMMYFUNCTION("TEXTJOIN(""; "", TRUE, FILTER(CID!B14513:B14794, REGEXMATCH(CID!D14513:D14794, TEXTJOIN(""|"", TRUE, SPLIT(A14513, "";"")))))"),"#N/A")</f>
        <v>#N/A</v>
      </c>
    </row>
    <row r="14514">
      <c r="A14514" s="12" t="str">
        <f>IFERROR(__xludf.DUMMYFUNCTION("TEXTJOIN("";"", TRUE, FILTER(CID!$B$2:$B$14794, CID!B14514=CID!$D$2:$D$14794))"),"#N/A")</f>
        <v>#N/A</v>
      </c>
      <c r="B14514" s="12" t="str">
        <f>IFERROR(__xludf.DUMMYFUNCTION("TEXTJOIN(""; "", TRUE, FILTER(CID!B14514:B14794, REGEXMATCH(CID!D14514:D14794, TEXTJOIN(""|"", TRUE, SPLIT(A14514, "";"")))))"),"#N/A")</f>
        <v>#N/A</v>
      </c>
    </row>
    <row r="14515">
      <c r="A14515" s="12" t="str">
        <f>IFERROR(__xludf.DUMMYFUNCTION("TEXTJOIN("";"", TRUE, FILTER(CID!$B$2:$B$14794, CID!B14515=CID!$D$2:$D$14794))"),"#N/A")</f>
        <v>#N/A</v>
      </c>
      <c r="B14515" s="12" t="str">
        <f>IFERROR(__xludf.DUMMYFUNCTION("TEXTJOIN(""; "", TRUE, FILTER(CID!B14515:B14794, REGEXMATCH(CID!D14515:D14794, TEXTJOIN(""|"", TRUE, SPLIT(A14515, "";"")))))"),"#N/A")</f>
        <v>#N/A</v>
      </c>
    </row>
    <row r="14516">
      <c r="A14516" s="12" t="str">
        <f>IFERROR(__xludf.DUMMYFUNCTION("TEXTJOIN("";"", TRUE, FILTER(CID!$B$2:$B$14794, CID!B14516=CID!$D$2:$D$14794))"),"#N/A")</f>
        <v>#N/A</v>
      </c>
      <c r="B14516" s="12" t="str">
        <f>IFERROR(__xludf.DUMMYFUNCTION("TEXTJOIN(""; "", TRUE, FILTER(CID!B14516:B14794, REGEXMATCH(CID!D14516:D14794, TEXTJOIN(""|"", TRUE, SPLIT(A14516, "";"")))))"),"#N/A")</f>
        <v>#N/A</v>
      </c>
    </row>
    <row r="14517">
      <c r="A14517" s="12" t="str">
        <f>IFERROR(__xludf.DUMMYFUNCTION("TEXTJOIN("";"", TRUE, FILTER(CID!$B$2:$B$14794, CID!B14517=CID!$D$2:$D$14794))"),"#N/A")</f>
        <v>#N/A</v>
      </c>
      <c r="B14517" s="12" t="str">
        <f>IFERROR(__xludf.DUMMYFUNCTION("TEXTJOIN(""; "", TRUE, FILTER(CID!B14517:B14794, REGEXMATCH(CID!D14517:D14794, TEXTJOIN(""|"", TRUE, SPLIT(A14517, "";"")))))"),"#N/A")</f>
        <v>#N/A</v>
      </c>
    </row>
    <row r="14518">
      <c r="A14518" s="12" t="str">
        <f>IFERROR(__xludf.DUMMYFUNCTION("TEXTJOIN("";"", TRUE, FILTER(CID!$B$2:$B$14794, CID!B14518=CID!$D$2:$D$14794))"),"#N/A")</f>
        <v>#N/A</v>
      </c>
      <c r="B14518" s="12" t="str">
        <f>IFERROR(__xludf.DUMMYFUNCTION("TEXTJOIN(""; "", TRUE, FILTER(CID!B14518:B14794, REGEXMATCH(CID!D14518:D14794, TEXTJOIN(""|"", TRUE, SPLIT(A14518, "";"")))))"),"#N/A")</f>
        <v>#N/A</v>
      </c>
    </row>
    <row r="14519">
      <c r="A14519" s="12" t="str">
        <f>IFERROR(__xludf.DUMMYFUNCTION("TEXTJOIN("";"", TRUE, FILTER(CID!$B$2:$B$14794, CID!B14519=CID!$D$2:$D$14794))"),"#N/A")</f>
        <v>#N/A</v>
      </c>
      <c r="B14519" s="12" t="str">
        <f>IFERROR(__xludf.DUMMYFUNCTION("TEXTJOIN(""; "", TRUE, FILTER(CID!B14519:B14794, REGEXMATCH(CID!D14519:D14794, TEXTJOIN(""|"", TRUE, SPLIT(A14519, "";"")))))"),"#N/A")</f>
        <v>#N/A</v>
      </c>
    </row>
    <row r="14520">
      <c r="A14520" s="12" t="str">
        <f>IFERROR(__xludf.DUMMYFUNCTION("TEXTJOIN("";"", TRUE, FILTER(CID!$B$2:$B$14794, CID!B14520=CID!$D$2:$D$14794))"),"#N/A")</f>
        <v>#N/A</v>
      </c>
      <c r="B14520" s="12" t="str">
        <f>IFERROR(__xludf.DUMMYFUNCTION("TEXTJOIN(""; "", TRUE, FILTER(CID!B14520:B14794, REGEXMATCH(CID!D14520:D14794, TEXTJOIN(""|"", TRUE, SPLIT(A14520, "";"")))))"),"#N/A")</f>
        <v>#N/A</v>
      </c>
    </row>
    <row r="14521">
      <c r="A14521" s="12" t="str">
        <f>IFERROR(__xludf.DUMMYFUNCTION("TEXTJOIN("";"", TRUE, FILTER(CID!$B$2:$B$14794, CID!B14521=CID!$D$2:$D$14794))"),"#N/A")</f>
        <v>#N/A</v>
      </c>
      <c r="B14521" s="12" t="str">
        <f>IFERROR(__xludf.DUMMYFUNCTION("TEXTJOIN(""; "", TRUE, FILTER(CID!B14521:B14794, REGEXMATCH(CID!D14521:D14794, TEXTJOIN(""|"", TRUE, SPLIT(A14521, "";"")))))"),"#N/A")</f>
        <v>#N/A</v>
      </c>
    </row>
    <row r="14522">
      <c r="A14522" s="12" t="str">
        <f>IFERROR(__xludf.DUMMYFUNCTION("TEXTJOIN("";"", TRUE, FILTER(CID!$B$2:$B$14794, CID!B14522=CID!$D$2:$D$14794))"),"#N/A")</f>
        <v>#N/A</v>
      </c>
      <c r="B14522" s="12" t="str">
        <f>IFERROR(__xludf.DUMMYFUNCTION("TEXTJOIN(""; "", TRUE, FILTER(CID!B14522:B14794, REGEXMATCH(CID!D14522:D14794, TEXTJOIN(""|"", TRUE, SPLIT(A14522, "";"")))))"),"#N/A")</f>
        <v>#N/A</v>
      </c>
    </row>
    <row r="14523">
      <c r="A14523" s="12" t="str">
        <f>IFERROR(__xludf.DUMMYFUNCTION("TEXTJOIN("";"", TRUE, FILTER(CID!$B$2:$B$14794, CID!B14523=CID!$D$2:$D$14794))"),"#N/A")</f>
        <v>#N/A</v>
      </c>
      <c r="B14523" s="12" t="str">
        <f>IFERROR(__xludf.DUMMYFUNCTION("TEXTJOIN(""; "", TRUE, FILTER(CID!B14523:B14794, REGEXMATCH(CID!D14523:D14794, TEXTJOIN(""|"", TRUE, SPLIT(A14523, "";"")))))"),"#N/A")</f>
        <v>#N/A</v>
      </c>
    </row>
    <row r="14524">
      <c r="A14524" s="12" t="str">
        <f>IFERROR(__xludf.DUMMYFUNCTION("TEXTJOIN("";"", TRUE, FILTER(CID!$B$2:$B$14794, CID!B14524=CID!$D$2:$D$14794))"),"#N/A")</f>
        <v>#N/A</v>
      </c>
      <c r="B14524" s="12" t="str">
        <f>IFERROR(__xludf.DUMMYFUNCTION("TEXTJOIN(""; "", TRUE, FILTER(CID!B14524:B14794, REGEXMATCH(CID!D14524:D14794, TEXTJOIN(""|"", TRUE, SPLIT(A14524, "";"")))))"),"#N/A")</f>
        <v>#N/A</v>
      </c>
    </row>
    <row r="14525">
      <c r="A14525" s="12" t="str">
        <f>IFERROR(__xludf.DUMMYFUNCTION("TEXTJOIN("";"", TRUE, FILTER(CID!$B$2:$B$14794, CID!B14525=CID!$D$2:$D$14794))"),"#N/A")</f>
        <v>#N/A</v>
      </c>
      <c r="B14525" s="12" t="str">
        <f>IFERROR(__xludf.DUMMYFUNCTION("TEXTJOIN(""; "", TRUE, FILTER(CID!B14525:B14794, REGEXMATCH(CID!D14525:D14794, TEXTJOIN(""|"", TRUE, SPLIT(A14525, "";"")))))"),"#N/A")</f>
        <v>#N/A</v>
      </c>
    </row>
    <row r="14526">
      <c r="A14526" s="12" t="str">
        <f>IFERROR(__xludf.DUMMYFUNCTION("TEXTJOIN("";"", TRUE, FILTER(CID!$B$2:$B$14794, CID!B14526=CID!$D$2:$D$14794))"),"#N/A")</f>
        <v>#N/A</v>
      </c>
      <c r="B14526" s="12" t="str">
        <f>IFERROR(__xludf.DUMMYFUNCTION("TEXTJOIN(""; "", TRUE, FILTER(CID!B14526:B14794, REGEXMATCH(CID!D14526:D14794, TEXTJOIN(""|"", TRUE, SPLIT(A14526, "";"")))))"),"#N/A")</f>
        <v>#N/A</v>
      </c>
    </row>
    <row r="14527">
      <c r="A14527" s="12" t="str">
        <f>IFERROR(__xludf.DUMMYFUNCTION("TEXTJOIN("";"", TRUE, FILTER(CID!$B$2:$B$14794, CID!B14527=CID!$D$2:$D$14794))"),"#N/A")</f>
        <v>#N/A</v>
      </c>
      <c r="B14527" s="12" t="str">
        <f>IFERROR(__xludf.DUMMYFUNCTION("TEXTJOIN(""; "", TRUE, FILTER(CID!B14527:B14794, REGEXMATCH(CID!D14527:D14794, TEXTJOIN(""|"", TRUE, SPLIT(A14527, "";"")))))"),"#N/A")</f>
        <v>#N/A</v>
      </c>
    </row>
    <row r="14528">
      <c r="A14528" s="12" t="str">
        <f>IFERROR(__xludf.DUMMYFUNCTION("TEXTJOIN("";"", TRUE, FILTER(CID!$B$2:$B$14794, CID!B14528=CID!$D$2:$D$14794))"),"#N/A")</f>
        <v>#N/A</v>
      </c>
      <c r="B14528" s="12" t="str">
        <f>IFERROR(__xludf.DUMMYFUNCTION("TEXTJOIN(""; "", TRUE, FILTER(CID!B14528:B14794, REGEXMATCH(CID!D14528:D14794, TEXTJOIN(""|"", TRUE, SPLIT(A14528, "";"")))))"),"#N/A")</f>
        <v>#N/A</v>
      </c>
    </row>
    <row r="14529">
      <c r="A14529" s="12" t="str">
        <f>IFERROR(__xludf.DUMMYFUNCTION("TEXTJOIN("";"", TRUE, FILTER(CID!$B$2:$B$14794, CID!B14529=CID!$D$2:$D$14794))"),"#N/A")</f>
        <v>#N/A</v>
      </c>
      <c r="B14529" s="12" t="str">
        <f>IFERROR(__xludf.DUMMYFUNCTION("TEXTJOIN(""; "", TRUE, FILTER(CID!B14529:B14794, REGEXMATCH(CID!D14529:D14794, TEXTJOIN(""|"", TRUE, SPLIT(A14529, "";"")))))"),"#N/A")</f>
        <v>#N/A</v>
      </c>
    </row>
    <row r="14530">
      <c r="A14530" s="12" t="str">
        <f>IFERROR(__xludf.DUMMYFUNCTION("TEXTJOIN("";"", TRUE, FILTER(CID!$B$2:$B$14794, CID!B14530=CID!$D$2:$D$14794))"),"#N/A")</f>
        <v>#N/A</v>
      </c>
      <c r="B14530" s="12" t="str">
        <f>IFERROR(__xludf.DUMMYFUNCTION("TEXTJOIN(""; "", TRUE, FILTER(CID!B14530:B14794, REGEXMATCH(CID!D14530:D14794, TEXTJOIN(""|"", TRUE, SPLIT(A14530, "";"")))))"),"#N/A")</f>
        <v>#N/A</v>
      </c>
    </row>
    <row r="14531">
      <c r="A14531" s="12" t="str">
        <f>IFERROR(__xludf.DUMMYFUNCTION("TEXTJOIN("";"", TRUE, FILTER(CID!$B$2:$B$14794, CID!B14531=CID!$D$2:$D$14794))"),"#N/A")</f>
        <v>#N/A</v>
      </c>
      <c r="B14531" s="12" t="str">
        <f>IFERROR(__xludf.DUMMYFUNCTION("TEXTJOIN(""; "", TRUE, FILTER(CID!B14531:B14794, REGEXMATCH(CID!D14531:D14794, TEXTJOIN(""|"", TRUE, SPLIT(A14531, "";"")))))"),"#N/A")</f>
        <v>#N/A</v>
      </c>
    </row>
    <row r="14532">
      <c r="A14532" s="12" t="str">
        <f>IFERROR(__xludf.DUMMYFUNCTION("TEXTJOIN("";"", TRUE, FILTER(CID!$B$2:$B$14794, CID!B14532=CID!$D$2:$D$14794))"),"#N/A")</f>
        <v>#N/A</v>
      </c>
      <c r="B14532" s="12" t="str">
        <f>IFERROR(__xludf.DUMMYFUNCTION("TEXTJOIN(""; "", TRUE, FILTER(CID!B14532:B14794, REGEXMATCH(CID!D14532:D14794, TEXTJOIN(""|"", TRUE, SPLIT(A14532, "";"")))))"),"#N/A")</f>
        <v>#N/A</v>
      </c>
    </row>
    <row r="14533">
      <c r="A14533" s="12" t="str">
        <f>IFERROR(__xludf.DUMMYFUNCTION("TEXTJOIN("";"", TRUE, FILTER(CID!$B$2:$B$14794, CID!B14533=CID!$D$2:$D$14794))"),"#N/A")</f>
        <v>#N/A</v>
      </c>
      <c r="B14533" s="12" t="str">
        <f>IFERROR(__xludf.DUMMYFUNCTION("TEXTJOIN(""; "", TRUE, FILTER(CID!B14533:B14794, REGEXMATCH(CID!D14533:D14794, TEXTJOIN(""|"", TRUE, SPLIT(A14533, "";"")))))"),"#N/A")</f>
        <v>#N/A</v>
      </c>
    </row>
    <row r="14534">
      <c r="A14534" s="12" t="str">
        <f>IFERROR(__xludf.DUMMYFUNCTION("TEXTJOIN("";"", TRUE, FILTER(CID!$B$2:$B$14794, CID!B14534=CID!$D$2:$D$14794))"),"#N/A")</f>
        <v>#N/A</v>
      </c>
      <c r="B14534" s="12" t="str">
        <f>IFERROR(__xludf.DUMMYFUNCTION("TEXTJOIN(""; "", TRUE, FILTER(CID!B14534:B14794, REGEXMATCH(CID!D14534:D14794, TEXTJOIN(""|"", TRUE, SPLIT(A14534, "";"")))))"),"#N/A")</f>
        <v>#N/A</v>
      </c>
    </row>
    <row r="14535">
      <c r="A14535" s="12" t="str">
        <f>IFERROR(__xludf.DUMMYFUNCTION("TEXTJOIN("";"", TRUE, FILTER(CID!$B$2:$B$14794, CID!B14535=CID!$D$2:$D$14794))"),"#N/A")</f>
        <v>#N/A</v>
      </c>
      <c r="B14535" s="12" t="str">
        <f>IFERROR(__xludf.DUMMYFUNCTION("TEXTJOIN(""; "", TRUE, FILTER(CID!B14535:B14794, REGEXMATCH(CID!D14535:D14794, TEXTJOIN(""|"", TRUE, SPLIT(A14535, "";"")))))"),"#N/A")</f>
        <v>#N/A</v>
      </c>
    </row>
    <row r="14536">
      <c r="A14536" s="12" t="str">
        <f>IFERROR(__xludf.DUMMYFUNCTION("TEXTJOIN("";"", TRUE, FILTER(CID!$B$2:$B$14794, CID!B14536=CID!$D$2:$D$14794))"),"#N/A")</f>
        <v>#N/A</v>
      </c>
      <c r="B14536" s="12" t="str">
        <f>IFERROR(__xludf.DUMMYFUNCTION("TEXTJOIN(""; "", TRUE, FILTER(CID!B14536:B14794, REGEXMATCH(CID!D14536:D14794, TEXTJOIN(""|"", TRUE, SPLIT(A14536, "";"")))))"),"#N/A")</f>
        <v>#N/A</v>
      </c>
    </row>
    <row r="14537">
      <c r="A14537" s="12" t="str">
        <f>IFERROR(__xludf.DUMMYFUNCTION("TEXTJOIN("";"", TRUE, FILTER(CID!$B$2:$B$14794, CID!B14537=CID!$D$2:$D$14794))"),"#N/A")</f>
        <v>#N/A</v>
      </c>
      <c r="B14537" s="12" t="str">
        <f>IFERROR(__xludf.DUMMYFUNCTION("TEXTJOIN(""; "", TRUE, FILTER(CID!B14537:B14794, REGEXMATCH(CID!D14537:D14794, TEXTJOIN(""|"", TRUE, SPLIT(A14537, "";"")))))"),"#N/A")</f>
        <v>#N/A</v>
      </c>
    </row>
    <row r="14538">
      <c r="A14538" s="12" t="str">
        <f>IFERROR(__xludf.DUMMYFUNCTION("TEXTJOIN("";"", TRUE, FILTER(CID!$B$2:$B$14794, CID!B14538=CID!$D$2:$D$14794))"),"#N/A")</f>
        <v>#N/A</v>
      </c>
      <c r="B14538" s="12" t="str">
        <f>IFERROR(__xludf.DUMMYFUNCTION("TEXTJOIN(""; "", TRUE, FILTER(CID!B14538:B14794, REGEXMATCH(CID!D14538:D14794, TEXTJOIN(""|"", TRUE, SPLIT(A14538, "";"")))))"),"#N/A")</f>
        <v>#N/A</v>
      </c>
    </row>
    <row r="14539">
      <c r="A14539" s="12" t="str">
        <f>IFERROR(__xludf.DUMMYFUNCTION("TEXTJOIN("";"", TRUE, FILTER(CID!$B$2:$B$14794, CID!B14539=CID!$D$2:$D$14794))"),"#N/A")</f>
        <v>#N/A</v>
      </c>
      <c r="B14539" s="12" t="str">
        <f>IFERROR(__xludf.DUMMYFUNCTION("TEXTJOIN(""; "", TRUE, FILTER(CID!B14539:B14794, REGEXMATCH(CID!D14539:D14794, TEXTJOIN(""|"", TRUE, SPLIT(A14539, "";"")))))"),"#N/A")</f>
        <v>#N/A</v>
      </c>
    </row>
    <row r="14540">
      <c r="A14540" s="12" t="str">
        <f>IFERROR(__xludf.DUMMYFUNCTION("TEXTJOIN("";"", TRUE, FILTER(CID!$B$2:$B$14794, CID!B14540=CID!$D$2:$D$14794))"),"#N/A")</f>
        <v>#N/A</v>
      </c>
      <c r="B14540" s="12" t="str">
        <f>IFERROR(__xludf.DUMMYFUNCTION("TEXTJOIN(""; "", TRUE, FILTER(CID!B14540:B14794, REGEXMATCH(CID!D14540:D14794, TEXTJOIN(""|"", TRUE, SPLIT(A14540, "";"")))))"),"#N/A")</f>
        <v>#N/A</v>
      </c>
    </row>
    <row r="14541">
      <c r="A14541" s="12" t="str">
        <f>IFERROR(__xludf.DUMMYFUNCTION("TEXTJOIN("";"", TRUE, FILTER(CID!$B$2:$B$14794, CID!B14541=CID!$D$2:$D$14794))"),"#N/A")</f>
        <v>#N/A</v>
      </c>
      <c r="B14541" s="12" t="str">
        <f>IFERROR(__xludf.DUMMYFUNCTION("TEXTJOIN(""; "", TRUE, FILTER(CID!B14541:B14794, REGEXMATCH(CID!D14541:D14794, TEXTJOIN(""|"", TRUE, SPLIT(A14541, "";"")))))"),"#N/A")</f>
        <v>#N/A</v>
      </c>
    </row>
    <row r="14542">
      <c r="A14542" s="12" t="str">
        <f>IFERROR(__xludf.DUMMYFUNCTION("TEXTJOIN("";"", TRUE, FILTER(CID!$B$2:$B$14794, CID!B14542=CID!$D$2:$D$14794))"),"#N/A")</f>
        <v>#N/A</v>
      </c>
      <c r="B14542" s="12" t="str">
        <f>IFERROR(__xludf.DUMMYFUNCTION("TEXTJOIN(""; "", TRUE, FILTER(CID!B14542:B14794, REGEXMATCH(CID!D14542:D14794, TEXTJOIN(""|"", TRUE, SPLIT(A14542, "";"")))))"),"#N/A")</f>
        <v>#N/A</v>
      </c>
    </row>
    <row r="14543">
      <c r="A14543" s="12" t="str">
        <f>IFERROR(__xludf.DUMMYFUNCTION("TEXTJOIN("";"", TRUE, FILTER(CID!$B$2:$B$14794, CID!B14543=CID!$D$2:$D$14794))"),"#N/A")</f>
        <v>#N/A</v>
      </c>
      <c r="B14543" s="12" t="str">
        <f>IFERROR(__xludf.DUMMYFUNCTION("TEXTJOIN(""; "", TRUE, FILTER(CID!B14543:B14794, REGEXMATCH(CID!D14543:D14794, TEXTJOIN(""|"", TRUE, SPLIT(A14543, "";"")))))"),"#N/A")</f>
        <v>#N/A</v>
      </c>
    </row>
    <row r="14544">
      <c r="A14544" s="12" t="str">
        <f>IFERROR(__xludf.DUMMYFUNCTION("TEXTJOIN("";"", TRUE, FILTER(CID!$B$2:$B$14794, CID!B14544=CID!$D$2:$D$14794))"),"#N/A")</f>
        <v>#N/A</v>
      </c>
      <c r="B14544" s="12" t="str">
        <f>IFERROR(__xludf.DUMMYFUNCTION("TEXTJOIN(""; "", TRUE, FILTER(CID!B14544:B14794, REGEXMATCH(CID!D14544:D14794, TEXTJOIN(""|"", TRUE, SPLIT(A14544, "";"")))))"),"#N/A")</f>
        <v>#N/A</v>
      </c>
    </row>
    <row r="14545">
      <c r="A14545" s="12" t="str">
        <f>IFERROR(__xludf.DUMMYFUNCTION("TEXTJOIN("";"", TRUE, FILTER(CID!$B$2:$B$14794, CID!B14545=CID!$D$2:$D$14794))"),"#N/A")</f>
        <v>#N/A</v>
      </c>
      <c r="B14545" s="12" t="str">
        <f>IFERROR(__xludf.DUMMYFUNCTION("TEXTJOIN(""; "", TRUE, FILTER(CID!B14545:B14794, REGEXMATCH(CID!D14545:D14794, TEXTJOIN(""|"", TRUE, SPLIT(A14545, "";"")))))"),"#N/A")</f>
        <v>#N/A</v>
      </c>
    </row>
    <row r="14546">
      <c r="A14546" s="12" t="str">
        <f>IFERROR(__xludf.DUMMYFUNCTION("TEXTJOIN("";"", TRUE, FILTER(CID!$B$2:$B$14794, CID!B14546=CID!$D$2:$D$14794))"),"#N/A")</f>
        <v>#N/A</v>
      </c>
      <c r="B14546" s="12" t="str">
        <f>IFERROR(__xludf.DUMMYFUNCTION("TEXTJOIN(""; "", TRUE, FILTER(CID!B14546:B14794, REGEXMATCH(CID!D14546:D14794, TEXTJOIN(""|"", TRUE, SPLIT(A14546, "";"")))))"),"#N/A")</f>
        <v>#N/A</v>
      </c>
    </row>
    <row r="14547">
      <c r="A14547" s="12" t="str">
        <f>IFERROR(__xludf.DUMMYFUNCTION("TEXTJOIN("";"", TRUE, FILTER(CID!$B$2:$B$14794, CID!B14547=CID!$D$2:$D$14794))"),"#N/A")</f>
        <v>#N/A</v>
      </c>
      <c r="B14547" s="12" t="str">
        <f>IFERROR(__xludf.DUMMYFUNCTION("TEXTJOIN(""; "", TRUE, FILTER(CID!B14547:B14794, REGEXMATCH(CID!D14547:D14794, TEXTJOIN(""|"", TRUE, SPLIT(A14547, "";"")))))"),"#N/A")</f>
        <v>#N/A</v>
      </c>
    </row>
    <row r="14548">
      <c r="A14548" s="12" t="str">
        <f>IFERROR(__xludf.DUMMYFUNCTION("TEXTJOIN("";"", TRUE, FILTER(CID!$B$2:$B$14794, CID!B14548=CID!$D$2:$D$14794))"),"#N/A")</f>
        <v>#N/A</v>
      </c>
      <c r="B14548" s="12" t="str">
        <f>IFERROR(__xludf.DUMMYFUNCTION("TEXTJOIN(""; "", TRUE, FILTER(CID!B14548:B14794, REGEXMATCH(CID!D14548:D14794, TEXTJOIN(""|"", TRUE, SPLIT(A14548, "";"")))))"),"#N/A")</f>
        <v>#N/A</v>
      </c>
    </row>
    <row r="14549">
      <c r="A14549" s="12" t="str">
        <f>IFERROR(__xludf.DUMMYFUNCTION("TEXTJOIN("";"", TRUE, FILTER(CID!$B$2:$B$14794, CID!B14549=CID!$D$2:$D$14794))"),"#N/A")</f>
        <v>#N/A</v>
      </c>
      <c r="B14549" s="12" t="str">
        <f>IFERROR(__xludf.DUMMYFUNCTION("TEXTJOIN(""; "", TRUE, FILTER(CID!B14549:B14794, REGEXMATCH(CID!D14549:D14794, TEXTJOIN(""|"", TRUE, SPLIT(A14549, "";"")))))"),"#N/A")</f>
        <v>#N/A</v>
      </c>
    </row>
    <row r="14550">
      <c r="A14550" s="12" t="str">
        <f>IFERROR(__xludf.DUMMYFUNCTION("TEXTJOIN("";"", TRUE, FILTER(CID!$B$2:$B$14794, CID!B14550=CID!$D$2:$D$14794))"),"#N/A")</f>
        <v>#N/A</v>
      </c>
      <c r="B14550" s="12" t="str">
        <f>IFERROR(__xludf.DUMMYFUNCTION("TEXTJOIN(""; "", TRUE, FILTER(CID!B14550:B14794, REGEXMATCH(CID!D14550:D14794, TEXTJOIN(""|"", TRUE, SPLIT(A14550, "";"")))))"),"#N/A")</f>
        <v>#N/A</v>
      </c>
    </row>
    <row r="14551">
      <c r="A14551" s="12" t="str">
        <f>IFERROR(__xludf.DUMMYFUNCTION("TEXTJOIN("";"", TRUE, FILTER(CID!$B$2:$B$14794, CID!B14551=CID!$D$2:$D$14794))"),"#N/A")</f>
        <v>#N/A</v>
      </c>
      <c r="B14551" s="12" t="str">
        <f>IFERROR(__xludf.DUMMYFUNCTION("TEXTJOIN(""; "", TRUE, FILTER(CID!B14551:B14794, REGEXMATCH(CID!D14551:D14794, TEXTJOIN(""|"", TRUE, SPLIT(A14551, "";"")))))"),"#N/A")</f>
        <v>#N/A</v>
      </c>
    </row>
    <row r="14552">
      <c r="A14552" s="12" t="str">
        <f>IFERROR(__xludf.DUMMYFUNCTION("TEXTJOIN("";"", TRUE, FILTER(CID!$B$2:$B$14794, CID!B14552=CID!$D$2:$D$14794))"),"#N/A")</f>
        <v>#N/A</v>
      </c>
      <c r="B14552" s="12" t="str">
        <f>IFERROR(__xludf.DUMMYFUNCTION("TEXTJOIN(""; "", TRUE, FILTER(CID!B14552:B14794, REGEXMATCH(CID!D14552:D14794, TEXTJOIN(""|"", TRUE, SPLIT(A14552, "";"")))))"),"#N/A")</f>
        <v>#N/A</v>
      </c>
    </row>
    <row r="14553">
      <c r="A14553" s="12" t="str">
        <f>IFERROR(__xludf.DUMMYFUNCTION("TEXTJOIN("";"", TRUE, FILTER(CID!$B$2:$B$14794, CID!B14553=CID!$D$2:$D$14794))"),"#N/A")</f>
        <v>#N/A</v>
      </c>
      <c r="B14553" s="12" t="str">
        <f>IFERROR(__xludf.DUMMYFUNCTION("TEXTJOIN(""; "", TRUE, FILTER(CID!B14553:B14794, REGEXMATCH(CID!D14553:D14794, TEXTJOIN(""|"", TRUE, SPLIT(A14553, "";"")))))"),"#N/A")</f>
        <v>#N/A</v>
      </c>
    </row>
    <row r="14554">
      <c r="A14554" s="12" t="str">
        <f>IFERROR(__xludf.DUMMYFUNCTION("TEXTJOIN("";"", TRUE, FILTER(CID!$B$2:$B$14794, CID!B14554=CID!$D$2:$D$14794))"),"#N/A")</f>
        <v>#N/A</v>
      </c>
      <c r="B14554" s="12" t="str">
        <f>IFERROR(__xludf.DUMMYFUNCTION("TEXTJOIN(""; "", TRUE, FILTER(CID!B14554:B14794, REGEXMATCH(CID!D14554:D14794, TEXTJOIN(""|"", TRUE, SPLIT(A14554, "";"")))))"),"#N/A")</f>
        <v>#N/A</v>
      </c>
    </row>
    <row r="14555">
      <c r="A14555" s="12" t="str">
        <f>IFERROR(__xludf.DUMMYFUNCTION("TEXTJOIN("";"", TRUE, FILTER(CID!$B$2:$B$14794, CID!B14555=CID!$D$2:$D$14794))"),"#N/A")</f>
        <v>#N/A</v>
      </c>
      <c r="B14555" s="12" t="str">
        <f>IFERROR(__xludf.DUMMYFUNCTION("TEXTJOIN(""; "", TRUE, FILTER(CID!B14555:B14794, REGEXMATCH(CID!D14555:D14794, TEXTJOIN(""|"", TRUE, SPLIT(A14555, "";"")))))"),"#N/A")</f>
        <v>#N/A</v>
      </c>
    </row>
    <row r="14556">
      <c r="A14556" s="12" t="str">
        <f>IFERROR(__xludf.DUMMYFUNCTION("TEXTJOIN("";"", TRUE, FILTER(CID!$B$2:$B$14794, CID!B14556=CID!$D$2:$D$14794))"),"#N/A")</f>
        <v>#N/A</v>
      </c>
      <c r="B14556" s="12" t="str">
        <f>IFERROR(__xludf.DUMMYFUNCTION("TEXTJOIN(""; "", TRUE, FILTER(CID!B14556:B14794, REGEXMATCH(CID!D14556:D14794, TEXTJOIN(""|"", TRUE, SPLIT(A14556, "";"")))))"),"#N/A")</f>
        <v>#N/A</v>
      </c>
    </row>
    <row r="14557">
      <c r="A14557" s="12" t="str">
        <f>IFERROR(__xludf.DUMMYFUNCTION("TEXTJOIN("";"", TRUE, FILTER(CID!$B$2:$B$14794, CID!B14557=CID!$D$2:$D$14794))"),"#N/A")</f>
        <v>#N/A</v>
      </c>
      <c r="B14557" s="12" t="str">
        <f>IFERROR(__xludf.DUMMYFUNCTION("TEXTJOIN(""; "", TRUE, FILTER(CID!B14557:B14794, REGEXMATCH(CID!D14557:D14794, TEXTJOIN(""|"", TRUE, SPLIT(A14557, "";"")))))"),"#N/A")</f>
        <v>#N/A</v>
      </c>
    </row>
    <row r="14558">
      <c r="A14558" s="12" t="str">
        <f>IFERROR(__xludf.DUMMYFUNCTION("TEXTJOIN("";"", TRUE, FILTER(CID!$B$2:$B$14794, CID!B14558=CID!$D$2:$D$14794))"),"#N/A")</f>
        <v>#N/A</v>
      </c>
      <c r="B14558" s="12" t="str">
        <f>IFERROR(__xludf.DUMMYFUNCTION("TEXTJOIN(""; "", TRUE, FILTER(CID!B14558:B14794, REGEXMATCH(CID!D14558:D14794, TEXTJOIN(""|"", TRUE, SPLIT(A14558, "";"")))))"),"#N/A")</f>
        <v>#N/A</v>
      </c>
    </row>
    <row r="14559">
      <c r="A14559" s="12" t="str">
        <f>IFERROR(__xludf.DUMMYFUNCTION("TEXTJOIN("";"", TRUE, FILTER(CID!$B$2:$B$14794, CID!B14559=CID!$D$2:$D$14794))"),"#N/A")</f>
        <v>#N/A</v>
      </c>
      <c r="B14559" s="12" t="str">
        <f>IFERROR(__xludf.DUMMYFUNCTION("TEXTJOIN(""; "", TRUE, FILTER(CID!B14559:B14794, REGEXMATCH(CID!D14559:D14794, TEXTJOIN(""|"", TRUE, SPLIT(A14559, "";"")))))"),"#N/A")</f>
        <v>#N/A</v>
      </c>
    </row>
    <row r="14560">
      <c r="A14560" s="12" t="str">
        <f>IFERROR(__xludf.DUMMYFUNCTION("TEXTJOIN("";"", TRUE, FILTER(CID!$B$2:$B$14794, CID!B14560=CID!$D$2:$D$14794))"),"#N/A")</f>
        <v>#N/A</v>
      </c>
      <c r="B14560" s="12" t="str">
        <f>IFERROR(__xludf.DUMMYFUNCTION("TEXTJOIN(""; "", TRUE, FILTER(CID!B14560:B14794, REGEXMATCH(CID!D14560:D14794, TEXTJOIN(""|"", TRUE, SPLIT(A14560, "";"")))))"),"#N/A")</f>
        <v>#N/A</v>
      </c>
    </row>
    <row r="14561">
      <c r="A14561" s="12" t="str">
        <f>IFERROR(__xludf.DUMMYFUNCTION("TEXTJOIN("";"", TRUE, FILTER(CID!$B$2:$B$14794, CID!B14561=CID!$D$2:$D$14794))"),"#N/A")</f>
        <v>#N/A</v>
      </c>
      <c r="B14561" s="12" t="str">
        <f>IFERROR(__xludf.DUMMYFUNCTION("TEXTJOIN(""; "", TRUE, FILTER(CID!B14561:B14794, REGEXMATCH(CID!D14561:D14794, TEXTJOIN(""|"", TRUE, SPLIT(A14561, "";"")))))"),"#N/A")</f>
        <v>#N/A</v>
      </c>
    </row>
    <row r="14562">
      <c r="A14562" s="12" t="str">
        <f>IFERROR(__xludf.DUMMYFUNCTION("TEXTJOIN("";"", TRUE, FILTER(CID!$B$2:$B$14794, CID!B14562=CID!$D$2:$D$14794))"),"#N/A")</f>
        <v>#N/A</v>
      </c>
      <c r="B14562" s="12" t="str">
        <f>IFERROR(__xludf.DUMMYFUNCTION("TEXTJOIN(""; "", TRUE, FILTER(CID!B14562:B14794, REGEXMATCH(CID!D14562:D14794, TEXTJOIN(""|"", TRUE, SPLIT(A14562, "";"")))))"),"#N/A")</f>
        <v>#N/A</v>
      </c>
    </row>
    <row r="14563">
      <c r="A14563" s="12" t="str">
        <f>IFERROR(__xludf.DUMMYFUNCTION("TEXTJOIN("";"", TRUE, FILTER(CID!$B$2:$B$14794, CID!B14563=CID!$D$2:$D$14794))"),"#N/A")</f>
        <v>#N/A</v>
      </c>
      <c r="B14563" s="12" t="str">
        <f>IFERROR(__xludf.DUMMYFUNCTION("TEXTJOIN(""; "", TRUE, FILTER(CID!B14563:B14794, REGEXMATCH(CID!D14563:D14794, TEXTJOIN(""|"", TRUE, SPLIT(A14563, "";"")))))"),"#N/A")</f>
        <v>#N/A</v>
      </c>
    </row>
    <row r="14564">
      <c r="A14564" s="12" t="str">
        <f>IFERROR(__xludf.DUMMYFUNCTION("TEXTJOIN("";"", TRUE, FILTER(CID!$B$2:$B$14794, CID!B14564=CID!$D$2:$D$14794))"),"#N/A")</f>
        <v>#N/A</v>
      </c>
      <c r="B14564" s="12" t="str">
        <f>IFERROR(__xludf.DUMMYFUNCTION("TEXTJOIN(""; "", TRUE, FILTER(CID!B14564:B14794, REGEXMATCH(CID!D14564:D14794, TEXTJOIN(""|"", TRUE, SPLIT(A14564, "";"")))))"),"#N/A")</f>
        <v>#N/A</v>
      </c>
    </row>
    <row r="14565">
      <c r="A14565" s="12" t="str">
        <f>IFERROR(__xludf.DUMMYFUNCTION("TEXTJOIN("";"", TRUE, FILTER(CID!$B$2:$B$14794, CID!B14565=CID!$D$2:$D$14794))"),"#N/A")</f>
        <v>#N/A</v>
      </c>
      <c r="B14565" s="12" t="str">
        <f>IFERROR(__xludf.DUMMYFUNCTION("TEXTJOIN(""; "", TRUE, FILTER(CID!B14565:B14794, REGEXMATCH(CID!D14565:D14794, TEXTJOIN(""|"", TRUE, SPLIT(A14565, "";"")))))"),"#N/A")</f>
        <v>#N/A</v>
      </c>
    </row>
    <row r="14566">
      <c r="A14566" s="12" t="str">
        <f>IFERROR(__xludf.DUMMYFUNCTION("TEXTJOIN("";"", TRUE, FILTER(CID!$B$2:$B$14794, CID!B14566=CID!$D$2:$D$14794))"),"#N/A")</f>
        <v>#N/A</v>
      </c>
      <c r="B14566" s="12" t="str">
        <f>IFERROR(__xludf.DUMMYFUNCTION("TEXTJOIN(""; "", TRUE, FILTER(CID!B14566:B14794, REGEXMATCH(CID!D14566:D14794, TEXTJOIN(""|"", TRUE, SPLIT(A14566, "";"")))))"),"#N/A")</f>
        <v>#N/A</v>
      </c>
    </row>
    <row r="14567">
      <c r="A14567" s="12" t="str">
        <f>IFERROR(__xludf.DUMMYFUNCTION("TEXTJOIN("";"", TRUE, FILTER(CID!$B$2:$B$14794, CID!B14567=CID!$D$2:$D$14794))"),"#N/A")</f>
        <v>#N/A</v>
      </c>
      <c r="B14567" s="12" t="str">
        <f>IFERROR(__xludf.DUMMYFUNCTION("TEXTJOIN(""; "", TRUE, FILTER(CID!B14567:B14794, REGEXMATCH(CID!D14567:D14794, TEXTJOIN(""|"", TRUE, SPLIT(A14567, "";"")))))"),"#N/A")</f>
        <v>#N/A</v>
      </c>
    </row>
    <row r="14568">
      <c r="A14568" s="12" t="str">
        <f>IFERROR(__xludf.DUMMYFUNCTION("TEXTJOIN("";"", TRUE, FILTER(CID!$B$2:$B$14794, CID!B14568=CID!$D$2:$D$14794))"),"#N/A")</f>
        <v>#N/A</v>
      </c>
      <c r="B14568" s="12" t="str">
        <f>IFERROR(__xludf.DUMMYFUNCTION("TEXTJOIN(""; "", TRUE, FILTER(CID!B14568:B14794, REGEXMATCH(CID!D14568:D14794, TEXTJOIN(""|"", TRUE, SPLIT(A14568, "";"")))))"),"#N/A")</f>
        <v>#N/A</v>
      </c>
    </row>
    <row r="14569">
      <c r="A14569" s="12" t="str">
        <f>IFERROR(__xludf.DUMMYFUNCTION("TEXTJOIN("";"", TRUE, FILTER(CID!$B$2:$B$14794, CID!B14569=CID!$D$2:$D$14794))"),"#N/A")</f>
        <v>#N/A</v>
      </c>
      <c r="B14569" s="12" t="str">
        <f>IFERROR(__xludf.DUMMYFUNCTION("TEXTJOIN(""; "", TRUE, FILTER(CID!B14569:B14794, REGEXMATCH(CID!D14569:D14794, TEXTJOIN(""|"", TRUE, SPLIT(A14569, "";"")))))"),"#N/A")</f>
        <v>#N/A</v>
      </c>
    </row>
    <row r="14570">
      <c r="A14570" s="12" t="str">
        <f>IFERROR(__xludf.DUMMYFUNCTION("TEXTJOIN("";"", TRUE, FILTER(CID!$B$2:$B$14794, CID!B14570=CID!$D$2:$D$14794))"),"#N/A")</f>
        <v>#N/A</v>
      </c>
      <c r="B14570" s="12" t="str">
        <f>IFERROR(__xludf.DUMMYFUNCTION("TEXTJOIN(""; "", TRUE, FILTER(CID!B14570:B14794, REGEXMATCH(CID!D14570:D14794, TEXTJOIN(""|"", TRUE, SPLIT(A14570, "";"")))))"),"#N/A")</f>
        <v>#N/A</v>
      </c>
    </row>
    <row r="14571">
      <c r="A14571" s="12" t="str">
        <f>IFERROR(__xludf.DUMMYFUNCTION("TEXTJOIN("";"", TRUE, FILTER(CID!$B$2:$B$14794, CID!B14571=CID!$D$2:$D$14794))"),"#N/A")</f>
        <v>#N/A</v>
      </c>
      <c r="B14571" s="12" t="str">
        <f>IFERROR(__xludf.DUMMYFUNCTION("TEXTJOIN(""; "", TRUE, FILTER(CID!B14571:B14794, REGEXMATCH(CID!D14571:D14794, TEXTJOIN(""|"", TRUE, SPLIT(A14571, "";"")))))"),"#N/A")</f>
        <v>#N/A</v>
      </c>
    </row>
    <row r="14572">
      <c r="A14572" s="12" t="str">
        <f>IFERROR(__xludf.DUMMYFUNCTION("TEXTJOIN("";"", TRUE, FILTER(CID!$B$2:$B$14794, CID!B14572=CID!$D$2:$D$14794))"),"#N/A")</f>
        <v>#N/A</v>
      </c>
      <c r="B14572" s="12" t="str">
        <f>IFERROR(__xludf.DUMMYFUNCTION("TEXTJOIN(""; "", TRUE, FILTER(CID!B14572:B14794, REGEXMATCH(CID!D14572:D14794, TEXTJOIN(""|"", TRUE, SPLIT(A14572, "";"")))))"),"#N/A")</f>
        <v>#N/A</v>
      </c>
    </row>
    <row r="14573">
      <c r="A14573" s="12" t="str">
        <f>IFERROR(__xludf.DUMMYFUNCTION("TEXTJOIN("";"", TRUE, FILTER(CID!$B$2:$B$14794, CID!B14573=CID!$D$2:$D$14794))"),"#N/A")</f>
        <v>#N/A</v>
      </c>
      <c r="B14573" s="12" t="str">
        <f>IFERROR(__xludf.DUMMYFUNCTION("TEXTJOIN(""; "", TRUE, FILTER(CID!B14573:B14794, REGEXMATCH(CID!D14573:D14794, TEXTJOIN(""|"", TRUE, SPLIT(A14573, "";"")))))"),"#N/A")</f>
        <v>#N/A</v>
      </c>
    </row>
    <row r="14574">
      <c r="A14574" s="12" t="str">
        <f>IFERROR(__xludf.DUMMYFUNCTION("TEXTJOIN("";"", TRUE, FILTER(CID!$B$2:$B$14794, CID!B14574=CID!$D$2:$D$14794))"),"#N/A")</f>
        <v>#N/A</v>
      </c>
      <c r="B14574" s="12" t="str">
        <f>IFERROR(__xludf.DUMMYFUNCTION("TEXTJOIN(""; "", TRUE, FILTER(CID!B14574:B14794, REGEXMATCH(CID!D14574:D14794, TEXTJOIN(""|"", TRUE, SPLIT(A14574, "";"")))))"),"#N/A")</f>
        <v>#N/A</v>
      </c>
    </row>
    <row r="14575">
      <c r="A14575" s="12" t="str">
        <f>IFERROR(__xludf.DUMMYFUNCTION("TEXTJOIN("";"", TRUE, FILTER(CID!$B$2:$B$14794, CID!B14575=CID!$D$2:$D$14794))"),"#N/A")</f>
        <v>#N/A</v>
      </c>
      <c r="B14575" s="12" t="str">
        <f>IFERROR(__xludf.DUMMYFUNCTION("TEXTJOIN(""; "", TRUE, FILTER(CID!B14575:B14794, REGEXMATCH(CID!D14575:D14794, TEXTJOIN(""|"", TRUE, SPLIT(A14575, "";"")))))"),"#N/A")</f>
        <v>#N/A</v>
      </c>
    </row>
    <row r="14576">
      <c r="A14576" s="12" t="str">
        <f>IFERROR(__xludf.DUMMYFUNCTION("TEXTJOIN("";"", TRUE, FILTER(CID!$B$2:$B$14794, CID!B14576=CID!$D$2:$D$14794))"),"#N/A")</f>
        <v>#N/A</v>
      </c>
      <c r="B14576" s="12" t="str">
        <f>IFERROR(__xludf.DUMMYFUNCTION("TEXTJOIN(""; "", TRUE, FILTER(CID!B14576:B14794, REGEXMATCH(CID!D14576:D14794, TEXTJOIN(""|"", TRUE, SPLIT(A14576, "";"")))))"),"#N/A")</f>
        <v>#N/A</v>
      </c>
    </row>
    <row r="14577">
      <c r="A14577" s="12" t="str">
        <f>IFERROR(__xludf.DUMMYFUNCTION("TEXTJOIN("";"", TRUE, FILTER(CID!$B$2:$B$14794, CID!B14577=CID!$D$2:$D$14794))"),"#N/A")</f>
        <v>#N/A</v>
      </c>
      <c r="B14577" s="12" t="str">
        <f>IFERROR(__xludf.DUMMYFUNCTION("TEXTJOIN(""; "", TRUE, FILTER(CID!B14577:B14794, REGEXMATCH(CID!D14577:D14794, TEXTJOIN(""|"", TRUE, SPLIT(A14577, "";"")))))"),"#N/A")</f>
        <v>#N/A</v>
      </c>
    </row>
    <row r="14578">
      <c r="A14578" s="12" t="str">
        <f>IFERROR(__xludf.DUMMYFUNCTION("TEXTJOIN("";"", TRUE, FILTER(CID!$B$2:$B$14794, CID!B14578=CID!$D$2:$D$14794))"),"#N/A")</f>
        <v>#N/A</v>
      </c>
      <c r="B14578" s="12" t="str">
        <f>IFERROR(__xludf.DUMMYFUNCTION("TEXTJOIN(""; "", TRUE, FILTER(CID!B14578:B14794, REGEXMATCH(CID!D14578:D14794, TEXTJOIN(""|"", TRUE, SPLIT(A14578, "";"")))))"),"#N/A")</f>
        <v>#N/A</v>
      </c>
    </row>
    <row r="14579">
      <c r="A14579" s="12" t="str">
        <f>IFERROR(__xludf.DUMMYFUNCTION("TEXTJOIN("";"", TRUE, FILTER(CID!$B$2:$B$14794, CID!B14579=CID!$D$2:$D$14794))"),"#N/A")</f>
        <v>#N/A</v>
      </c>
      <c r="B14579" s="12" t="str">
        <f>IFERROR(__xludf.DUMMYFUNCTION("TEXTJOIN(""; "", TRUE, FILTER(CID!B14579:B14794, REGEXMATCH(CID!D14579:D14794, TEXTJOIN(""|"", TRUE, SPLIT(A14579, "";"")))))"),"#N/A")</f>
        <v>#N/A</v>
      </c>
    </row>
    <row r="14580">
      <c r="A14580" s="12" t="str">
        <f>IFERROR(__xludf.DUMMYFUNCTION("TEXTJOIN("";"", TRUE, FILTER(CID!$B$2:$B$14794, CID!B14580=CID!$D$2:$D$14794))"),"#N/A")</f>
        <v>#N/A</v>
      </c>
      <c r="B14580" s="12" t="str">
        <f>IFERROR(__xludf.DUMMYFUNCTION("TEXTJOIN(""; "", TRUE, FILTER(CID!B14580:B14794, REGEXMATCH(CID!D14580:D14794, TEXTJOIN(""|"", TRUE, SPLIT(A14580, "";"")))))"),"#N/A")</f>
        <v>#N/A</v>
      </c>
    </row>
    <row r="14581">
      <c r="A14581" s="12" t="str">
        <f>IFERROR(__xludf.DUMMYFUNCTION("TEXTJOIN("";"", TRUE, FILTER(CID!$B$2:$B$14794, CID!B14581=CID!$D$2:$D$14794))"),"#N/A")</f>
        <v>#N/A</v>
      </c>
      <c r="B14581" s="12" t="str">
        <f>IFERROR(__xludf.DUMMYFUNCTION("TEXTJOIN(""; "", TRUE, FILTER(CID!B14581:B14794, REGEXMATCH(CID!D14581:D14794, TEXTJOIN(""|"", TRUE, SPLIT(A14581, "";"")))))"),"#N/A")</f>
        <v>#N/A</v>
      </c>
    </row>
    <row r="14582">
      <c r="A14582" s="12" t="str">
        <f>IFERROR(__xludf.DUMMYFUNCTION("TEXTJOIN("";"", TRUE, FILTER(CID!$B$2:$B$14794, CID!B14582=CID!$D$2:$D$14794))"),"#N/A")</f>
        <v>#N/A</v>
      </c>
      <c r="B14582" s="12" t="str">
        <f>IFERROR(__xludf.DUMMYFUNCTION("TEXTJOIN(""; "", TRUE, FILTER(CID!B14582:B14794, REGEXMATCH(CID!D14582:D14794, TEXTJOIN(""|"", TRUE, SPLIT(A14582, "";"")))))"),"#N/A")</f>
        <v>#N/A</v>
      </c>
    </row>
    <row r="14583">
      <c r="A14583" s="12" t="str">
        <f>IFERROR(__xludf.DUMMYFUNCTION("TEXTJOIN("";"", TRUE, FILTER(CID!$B$2:$B$14794, CID!B14583=CID!$D$2:$D$14794))"),"#N/A")</f>
        <v>#N/A</v>
      </c>
      <c r="B14583" s="12" t="str">
        <f>IFERROR(__xludf.DUMMYFUNCTION("TEXTJOIN(""; "", TRUE, FILTER(CID!B14583:B14794, REGEXMATCH(CID!D14583:D14794, TEXTJOIN(""|"", TRUE, SPLIT(A14583, "";"")))))"),"#N/A")</f>
        <v>#N/A</v>
      </c>
    </row>
    <row r="14584">
      <c r="A14584" s="12" t="str">
        <f>IFERROR(__xludf.DUMMYFUNCTION("TEXTJOIN("";"", TRUE, FILTER(CID!$B$2:$B$14794, CID!B14584=CID!$D$2:$D$14794))"),"#N/A")</f>
        <v>#N/A</v>
      </c>
      <c r="B14584" s="12" t="str">
        <f>IFERROR(__xludf.DUMMYFUNCTION("TEXTJOIN(""; "", TRUE, FILTER(CID!B14584:B14794, REGEXMATCH(CID!D14584:D14794, TEXTJOIN(""|"", TRUE, SPLIT(A14584, "";"")))))"),"#N/A")</f>
        <v>#N/A</v>
      </c>
    </row>
    <row r="14585">
      <c r="A14585" s="12" t="str">
        <f>IFERROR(__xludf.DUMMYFUNCTION("TEXTJOIN("";"", TRUE, FILTER(CID!$B$2:$B$14794, CID!B14585=CID!$D$2:$D$14794))"),"#N/A")</f>
        <v>#N/A</v>
      </c>
      <c r="B14585" s="12" t="str">
        <f>IFERROR(__xludf.DUMMYFUNCTION("TEXTJOIN(""; "", TRUE, FILTER(CID!B14585:B14794, REGEXMATCH(CID!D14585:D14794, TEXTJOIN(""|"", TRUE, SPLIT(A14585, "";"")))))"),"#N/A")</f>
        <v>#N/A</v>
      </c>
    </row>
    <row r="14586">
      <c r="A14586" s="12" t="str">
        <f>IFERROR(__xludf.DUMMYFUNCTION("TEXTJOIN("";"", TRUE, FILTER(CID!$B$2:$B$14794, CID!B14586=CID!$D$2:$D$14794))"),"#N/A")</f>
        <v>#N/A</v>
      </c>
      <c r="B14586" s="12" t="str">
        <f>IFERROR(__xludf.DUMMYFUNCTION("TEXTJOIN(""; "", TRUE, FILTER(CID!B14586:B14794, REGEXMATCH(CID!D14586:D14794, TEXTJOIN(""|"", TRUE, SPLIT(A14586, "";"")))))"),"#N/A")</f>
        <v>#N/A</v>
      </c>
    </row>
    <row r="14587">
      <c r="A14587" s="12" t="str">
        <f>IFERROR(__xludf.DUMMYFUNCTION("TEXTJOIN("";"", TRUE, FILTER(CID!$B$2:$B$14794, CID!B14587=CID!$D$2:$D$14794))"),"#N/A")</f>
        <v>#N/A</v>
      </c>
      <c r="B14587" s="12" t="str">
        <f>IFERROR(__xludf.DUMMYFUNCTION("TEXTJOIN(""; "", TRUE, FILTER(CID!B14587:B14794, REGEXMATCH(CID!D14587:D14794, TEXTJOIN(""|"", TRUE, SPLIT(A14587, "";"")))))"),"#N/A")</f>
        <v>#N/A</v>
      </c>
    </row>
    <row r="14588">
      <c r="A14588" s="12" t="str">
        <f>IFERROR(__xludf.DUMMYFUNCTION("TEXTJOIN("";"", TRUE, FILTER(CID!$B$2:$B$14794, CID!B14588=CID!$D$2:$D$14794))"),"#N/A")</f>
        <v>#N/A</v>
      </c>
      <c r="B14588" s="12" t="str">
        <f>IFERROR(__xludf.DUMMYFUNCTION("TEXTJOIN(""; "", TRUE, FILTER(CID!B14588:B14794, REGEXMATCH(CID!D14588:D14794, TEXTJOIN(""|"", TRUE, SPLIT(A14588, "";"")))))"),"#N/A")</f>
        <v>#N/A</v>
      </c>
    </row>
    <row r="14589">
      <c r="A14589" s="12" t="str">
        <f>IFERROR(__xludf.DUMMYFUNCTION("TEXTJOIN("";"", TRUE, FILTER(CID!$B$2:$B$14794, CID!B14589=CID!$D$2:$D$14794))"),"#N/A")</f>
        <v>#N/A</v>
      </c>
      <c r="B14589" s="12" t="str">
        <f>IFERROR(__xludf.DUMMYFUNCTION("TEXTJOIN(""; "", TRUE, FILTER(CID!B14589:B14794, REGEXMATCH(CID!D14589:D14794, TEXTJOIN(""|"", TRUE, SPLIT(A14589, "";"")))))"),"#N/A")</f>
        <v>#N/A</v>
      </c>
    </row>
    <row r="14590">
      <c r="A14590" s="12" t="str">
        <f>IFERROR(__xludf.DUMMYFUNCTION("TEXTJOIN("";"", TRUE, FILTER(CID!$B$2:$B$14794, CID!B14590=CID!$D$2:$D$14794))"),"#N/A")</f>
        <v>#N/A</v>
      </c>
      <c r="B14590" s="12" t="str">
        <f>IFERROR(__xludf.DUMMYFUNCTION("TEXTJOIN(""; "", TRUE, FILTER(CID!B14590:B14794, REGEXMATCH(CID!D14590:D14794, TEXTJOIN(""|"", TRUE, SPLIT(A14590, "";"")))))"),"#N/A")</f>
        <v>#N/A</v>
      </c>
    </row>
    <row r="14591">
      <c r="A14591" s="12" t="str">
        <f>IFERROR(__xludf.DUMMYFUNCTION("TEXTJOIN("";"", TRUE, FILTER(CID!$B$2:$B$14794, CID!B14591=CID!$D$2:$D$14794))"),"#N/A")</f>
        <v>#N/A</v>
      </c>
      <c r="B14591" s="12" t="str">
        <f>IFERROR(__xludf.DUMMYFUNCTION("TEXTJOIN(""; "", TRUE, FILTER(CID!B14591:B14794, REGEXMATCH(CID!D14591:D14794, TEXTJOIN(""|"", TRUE, SPLIT(A14591, "";"")))))"),"#N/A")</f>
        <v>#N/A</v>
      </c>
    </row>
    <row r="14592">
      <c r="A14592" s="12" t="str">
        <f>IFERROR(__xludf.DUMMYFUNCTION("TEXTJOIN("";"", TRUE, FILTER(CID!$B$2:$B$14794, CID!B14592=CID!$D$2:$D$14794))"),"#N/A")</f>
        <v>#N/A</v>
      </c>
      <c r="B14592" s="12" t="str">
        <f>IFERROR(__xludf.DUMMYFUNCTION("TEXTJOIN(""; "", TRUE, FILTER(CID!B14592:B14794, REGEXMATCH(CID!D14592:D14794, TEXTJOIN(""|"", TRUE, SPLIT(A14592, "";"")))))"),"#N/A")</f>
        <v>#N/A</v>
      </c>
    </row>
    <row r="14593">
      <c r="A14593" s="12" t="str">
        <f>IFERROR(__xludf.DUMMYFUNCTION("TEXTJOIN("";"", TRUE, FILTER(CID!$B$2:$B$14794, CID!B14593=CID!$D$2:$D$14794))"),"#N/A")</f>
        <v>#N/A</v>
      </c>
      <c r="B14593" s="12" t="str">
        <f>IFERROR(__xludf.DUMMYFUNCTION("TEXTJOIN(""; "", TRUE, FILTER(CID!B14593:B14794, REGEXMATCH(CID!D14593:D14794, TEXTJOIN(""|"", TRUE, SPLIT(A14593, "";"")))))"),"#N/A")</f>
        <v>#N/A</v>
      </c>
    </row>
    <row r="14594">
      <c r="A14594" s="12" t="str">
        <f>IFERROR(__xludf.DUMMYFUNCTION("TEXTJOIN("";"", TRUE, FILTER(CID!$B$2:$B$14794, CID!B14594=CID!$D$2:$D$14794))"),"#N/A")</f>
        <v>#N/A</v>
      </c>
      <c r="B14594" s="12" t="str">
        <f>IFERROR(__xludf.DUMMYFUNCTION("TEXTJOIN(""; "", TRUE, FILTER(CID!B14594:B14794, REGEXMATCH(CID!D14594:D14794, TEXTJOIN(""|"", TRUE, SPLIT(A14594, "";"")))))"),"#N/A")</f>
        <v>#N/A</v>
      </c>
    </row>
    <row r="14595">
      <c r="A14595" s="12" t="str">
        <f>IFERROR(__xludf.DUMMYFUNCTION("TEXTJOIN("";"", TRUE, FILTER(CID!$B$2:$B$14794, CID!B14595=CID!$D$2:$D$14794))"),"#N/A")</f>
        <v>#N/A</v>
      </c>
      <c r="B14595" s="12" t="str">
        <f>IFERROR(__xludf.DUMMYFUNCTION("TEXTJOIN(""; "", TRUE, FILTER(CID!B14595:B14794, REGEXMATCH(CID!D14595:D14794, TEXTJOIN(""|"", TRUE, SPLIT(A14595, "";"")))))"),"#N/A")</f>
        <v>#N/A</v>
      </c>
    </row>
    <row r="14596">
      <c r="A14596" s="12" t="str">
        <f>IFERROR(__xludf.DUMMYFUNCTION("TEXTJOIN("";"", TRUE, FILTER(CID!$B$2:$B$14794, CID!B14596=CID!$D$2:$D$14794))"),"#N/A")</f>
        <v>#N/A</v>
      </c>
      <c r="B14596" s="12" t="str">
        <f>IFERROR(__xludf.DUMMYFUNCTION("TEXTJOIN(""; "", TRUE, FILTER(CID!B14596:B14794, REGEXMATCH(CID!D14596:D14794, TEXTJOIN(""|"", TRUE, SPLIT(A14596, "";"")))))"),"#N/A")</f>
        <v>#N/A</v>
      </c>
    </row>
    <row r="14597">
      <c r="A14597" s="12" t="str">
        <f>IFERROR(__xludf.DUMMYFUNCTION("TEXTJOIN("";"", TRUE, FILTER(CID!$B$2:$B$14794, CID!B14597=CID!$D$2:$D$14794))"),"#N/A")</f>
        <v>#N/A</v>
      </c>
      <c r="B14597" s="12" t="str">
        <f>IFERROR(__xludf.DUMMYFUNCTION("TEXTJOIN(""; "", TRUE, FILTER(CID!B14597:B14794, REGEXMATCH(CID!D14597:D14794, TEXTJOIN(""|"", TRUE, SPLIT(A14597, "";"")))))"),"#N/A")</f>
        <v>#N/A</v>
      </c>
    </row>
    <row r="14598">
      <c r="A14598" s="12" t="str">
        <f>IFERROR(__xludf.DUMMYFUNCTION("TEXTJOIN("";"", TRUE, FILTER(CID!$B$2:$B$14794, CID!B14598=CID!$D$2:$D$14794))"),"#N/A")</f>
        <v>#N/A</v>
      </c>
      <c r="B14598" s="12" t="str">
        <f>IFERROR(__xludf.DUMMYFUNCTION("TEXTJOIN(""; "", TRUE, FILTER(CID!B14598:B14794, REGEXMATCH(CID!D14598:D14794, TEXTJOIN(""|"", TRUE, SPLIT(A14598, "";"")))))"),"#N/A")</f>
        <v>#N/A</v>
      </c>
    </row>
    <row r="14599">
      <c r="A14599" s="12" t="str">
        <f>IFERROR(__xludf.DUMMYFUNCTION("TEXTJOIN("";"", TRUE, FILTER(CID!$B$2:$B$14794, CID!B14599=CID!$D$2:$D$14794))"),"#N/A")</f>
        <v>#N/A</v>
      </c>
      <c r="B14599" s="12" t="str">
        <f>IFERROR(__xludf.DUMMYFUNCTION("TEXTJOIN(""; "", TRUE, FILTER(CID!B14599:B14794, REGEXMATCH(CID!D14599:D14794, TEXTJOIN(""|"", TRUE, SPLIT(A14599, "";"")))))"),"#N/A")</f>
        <v>#N/A</v>
      </c>
    </row>
    <row r="14600">
      <c r="A14600" s="12" t="str">
        <f>IFERROR(__xludf.DUMMYFUNCTION("TEXTJOIN("";"", TRUE, FILTER(CID!$B$2:$B$14794, CID!B14600=CID!$D$2:$D$14794))"),"#N/A")</f>
        <v>#N/A</v>
      </c>
      <c r="B14600" s="12" t="str">
        <f>IFERROR(__xludf.DUMMYFUNCTION("TEXTJOIN(""; "", TRUE, FILTER(CID!B14600:B14794, REGEXMATCH(CID!D14600:D14794, TEXTJOIN(""|"", TRUE, SPLIT(A14600, "";"")))))"),"#N/A")</f>
        <v>#N/A</v>
      </c>
    </row>
    <row r="14601">
      <c r="A14601" s="12" t="str">
        <f>IFERROR(__xludf.DUMMYFUNCTION("TEXTJOIN("";"", TRUE, FILTER(CID!$B$2:$B$14794, CID!B14601=CID!$D$2:$D$14794))"),"#N/A")</f>
        <v>#N/A</v>
      </c>
      <c r="B14601" s="12" t="str">
        <f>IFERROR(__xludf.DUMMYFUNCTION("TEXTJOIN(""; "", TRUE, FILTER(CID!B14601:B14794, REGEXMATCH(CID!D14601:D14794, TEXTJOIN(""|"", TRUE, SPLIT(A14601, "";"")))))"),"#N/A")</f>
        <v>#N/A</v>
      </c>
    </row>
    <row r="14602">
      <c r="A14602" s="12" t="str">
        <f>IFERROR(__xludf.DUMMYFUNCTION("TEXTJOIN("";"", TRUE, FILTER(CID!$B$2:$B$14794, CID!B14602=CID!$D$2:$D$14794))"),"#N/A")</f>
        <v>#N/A</v>
      </c>
      <c r="B14602" s="12" t="str">
        <f>IFERROR(__xludf.DUMMYFUNCTION("TEXTJOIN(""; "", TRUE, FILTER(CID!B14602:B14794, REGEXMATCH(CID!D14602:D14794, TEXTJOIN(""|"", TRUE, SPLIT(A14602, "";"")))))"),"#N/A")</f>
        <v>#N/A</v>
      </c>
    </row>
    <row r="14603">
      <c r="A14603" s="12" t="str">
        <f>IFERROR(__xludf.DUMMYFUNCTION("TEXTJOIN("";"", TRUE, FILTER(CID!$B$2:$B$14794, CID!B14603=CID!$D$2:$D$14794))"),"#N/A")</f>
        <v>#N/A</v>
      </c>
      <c r="B14603" s="12" t="str">
        <f>IFERROR(__xludf.DUMMYFUNCTION("TEXTJOIN(""; "", TRUE, FILTER(CID!B14603:B14794, REGEXMATCH(CID!D14603:D14794, TEXTJOIN(""|"", TRUE, SPLIT(A14603, "";"")))))"),"#N/A")</f>
        <v>#N/A</v>
      </c>
    </row>
    <row r="14604">
      <c r="A14604" s="12" t="str">
        <f>IFERROR(__xludf.DUMMYFUNCTION("TEXTJOIN("";"", TRUE, FILTER(CID!$B$2:$B$14794, CID!B14604=CID!$D$2:$D$14794))"),"#N/A")</f>
        <v>#N/A</v>
      </c>
      <c r="B14604" s="12" t="str">
        <f>IFERROR(__xludf.DUMMYFUNCTION("TEXTJOIN(""; "", TRUE, FILTER(CID!B14604:B14794, REGEXMATCH(CID!D14604:D14794, TEXTJOIN(""|"", TRUE, SPLIT(A14604, "";"")))))"),"#N/A")</f>
        <v>#N/A</v>
      </c>
    </row>
    <row r="14605">
      <c r="A14605" s="12" t="str">
        <f>IFERROR(__xludf.DUMMYFUNCTION("TEXTJOIN("";"", TRUE, FILTER(CID!$B$2:$B$14794, CID!B14605=CID!$D$2:$D$14794))"),"#N/A")</f>
        <v>#N/A</v>
      </c>
      <c r="B14605" s="12" t="str">
        <f>IFERROR(__xludf.DUMMYFUNCTION("TEXTJOIN(""; "", TRUE, FILTER(CID!B14605:B14794, REGEXMATCH(CID!D14605:D14794, TEXTJOIN(""|"", TRUE, SPLIT(A14605, "";"")))))"),"#N/A")</f>
        <v>#N/A</v>
      </c>
    </row>
    <row r="14606">
      <c r="A14606" s="12" t="str">
        <f>IFERROR(__xludf.DUMMYFUNCTION("TEXTJOIN("";"", TRUE, FILTER(CID!$B$2:$B$14794, CID!B14606=CID!$D$2:$D$14794))"),"#N/A")</f>
        <v>#N/A</v>
      </c>
      <c r="B14606" s="12" t="str">
        <f>IFERROR(__xludf.DUMMYFUNCTION("TEXTJOIN(""; "", TRUE, FILTER(CID!B14606:B14794, REGEXMATCH(CID!D14606:D14794, TEXTJOIN(""|"", TRUE, SPLIT(A14606, "";"")))))"),"#N/A")</f>
        <v>#N/A</v>
      </c>
    </row>
    <row r="14607">
      <c r="A14607" s="12" t="str">
        <f>IFERROR(__xludf.DUMMYFUNCTION("TEXTJOIN("";"", TRUE, FILTER(CID!$B$2:$B$14794, CID!B14607=CID!$D$2:$D$14794))"),"#N/A")</f>
        <v>#N/A</v>
      </c>
      <c r="B14607" s="12" t="str">
        <f>IFERROR(__xludf.DUMMYFUNCTION("TEXTJOIN(""; "", TRUE, FILTER(CID!B14607:B14794, REGEXMATCH(CID!D14607:D14794, TEXTJOIN(""|"", TRUE, SPLIT(A14607, "";"")))))"),"#N/A")</f>
        <v>#N/A</v>
      </c>
    </row>
    <row r="14608">
      <c r="A14608" s="12" t="str">
        <f>IFERROR(__xludf.DUMMYFUNCTION("TEXTJOIN("";"", TRUE, FILTER(CID!$B$2:$B$14794, CID!B14608=CID!$D$2:$D$14794))"),"#N/A")</f>
        <v>#N/A</v>
      </c>
      <c r="B14608" s="12" t="str">
        <f>IFERROR(__xludf.DUMMYFUNCTION("TEXTJOIN(""; "", TRUE, FILTER(CID!B14608:B14794, REGEXMATCH(CID!D14608:D14794, TEXTJOIN(""|"", TRUE, SPLIT(A14608, "";"")))))"),"#N/A")</f>
        <v>#N/A</v>
      </c>
    </row>
    <row r="14609">
      <c r="A14609" s="12" t="str">
        <f>IFERROR(__xludf.DUMMYFUNCTION("TEXTJOIN("";"", TRUE, FILTER(CID!$B$2:$B$14794, CID!B14609=CID!$D$2:$D$14794))"),"#N/A")</f>
        <v>#N/A</v>
      </c>
      <c r="B14609" s="12" t="str">
        <f>IFERROR(__xludf.DUMMYFUNCTION("TEXTJOIN(""; "", TRUE, FILTER(CID!B14609:B14794, REGEXMATCH(CID!D14609:D14794, TEXTJOIN(""|"", TRUE, SPLIT(A14609, "";"")))))"),"#N/A")</f>
        <v>#N/A</v>
      </c>
    </row>
    <row r="14610">
      <c r="A14610" s="12" t="str">
        <f>IFERROR(__xludf.DUMMYFUNCTION("TEXTJOIN("";"", TRUE, FILTER(CID!$B$2:$B$14794, CID!B14610=CID!$D$2:$D$14794))"),"#N/A")</f>
        <v>#N/A</v>
      </c>
      <c r="B14610" s="12" t="str">
        <f>IFERROR(__xludf.DUMMYFUNCTION("TEXTJOIN(""; "", TRUE, FILTER(CID!B14610:B14794, REGEXMATCH(CID!D14610:D14794, TEXTJOIN(""|"", TRUE, SPLIT(A14610, "";"")))))"),"#N/A")</f>
        <v>#N/A</v>
      </c>
    </row>
    <row r="14611">
      <c r="A14611" s="12" t="str">
        <f>IFERROR(__xludf.DUMMYFUNCTION("TEXTJOIN("";"", TRUE, FILTER(CID!$B$2:$B$14794, CID!B14611=CID!$D$2:$D$14794))"),"#N/A")</f>
        <v>#N/A</v>
      </c>
      <c r="B14611" s="12" t="str">
        <f>IFERROR(__xludf.DUMMYFUNCTION("TEXTJOIN(""; "", TRUE, FILTER(CID!B14611:B14794, REGEXMATCH(CID!D14611:D14794, TEXTJOIN(""|"", TRUE, SPLIT(A14611, "";"")))))"),"#N/A")</f>
        <v>#N/A</v>
      </c>
    </row>
    <row r="14612">
      <c r="A14612" s="12" t="str">
        <f>IFERROR(__xludf.DUMMYFUNCTION("TEXTJOIN("";"", TRUE, FILTER(CID!$B$2:$B$14794, CID!B14612=CID!$D$2:$D$14794))"),"#N/A")</f>
        <v>#N/A</v>
      </c>
      <c r="B14612" s="12" t="str">
        <f>IFERROR(__xludf.DUMMYFUNCTION("TEXTJOIN(""; "", TRUE, FILTER(CID!B14612:B14794, REGEXMATCH(CID!D14612:D14794, TEXTJOIN(""|"", TRUE, SPLIT(A14612, "";"")))))"),"#N/A")</f>
        <v>#N/A</v>
      </c>
    </row>
    <row r="14613">
      <c r="A14613" s="12" t="str">
        <f>IFERROR(__xludf.DUMMYFUNCTION("TEXTJOIN("";"", TRUE, FILTER(CID!$B$2:$B$14794, CID!B14613=CID!$D$2:$D$14794))"),"#N/A")</f>
        <v>#N/A</v>
      </c>
      <c r="B14613" s="12" t="str">
        <f>IFERROR(__xludf.DUMMYFUNCTION("TEXTJOIN(""; "", TRUE, FILTER(CID!B14613:B14794, REGEXMATCH(CID!D14613:D14794, TEXTJOIN(""|"", TRUE, SPLIT(A14613, "";"")))))"),"#N/A")</f>
        <v>#N/A</v>
      </c>
    </row>
    <row r="14614">
      <c r="A14614" s="12" t="str">
        <f>IFERROR(__xludf.DUMMYFUNCTION("TEXTJOIN("";"", TRUE, FILTER(CID!$B$2:$B$14794, CID!B14614=CID!$D$2:$D$14794))"),"#N/A")</f>
        <v>#N/A</v>
      </c>
      <c r="B14614" s="12" t="str">
        <f>IFERROR(__xludf.DUMMYFUNCTION("TEXTJOIN(""; "", TRUE, FILTER(CID!B14614:B14794, REGEXMATCH(CID!D14614:D14794, TEXTJOIN(""|"", TRUE, SPLIT(A14614, "";"")))))"),"#N/A")</f>
        <v>#N/A</v>
      </c>
    </row>
    <row r="14615">
      <c r="A14615" s="12" t="str">
        <f>IFERROR(__xludf.DUMMYFUNCTION("TEXTJOIN("";"", TRUE, FILTER(CID!$B$2:$B$14794, CID!B14615=CID!$D$2:$D$14794))"),"#N/A")</f>
        <v>#N/A</v>
      </c>
      <c r="B14615" s="12" t="str">
        <f>IFERROR(__xludf.DUMMYFUNCTION("TEXTJOIN(""; "", TRUE, FILTER(CID!B14615:B14794, REGEXMATCH(CID!D14615:D14794, TEXTJOIN(""|"", TRUE, SPLIT(A14615, "";"")))))"),"#N/A")</f>
        <v>#N/A</v>
      </c>
    </row>
    <row r="14616">
      <c r="A14616" s="12" t="str">
        <f>IFERROR(__xludf.DUMMYFUNCTION("TEXTJOIN("";"", TRUE, FILTER(CID!$B$2:$B$14794, CID!B14616=CID!$D$2:$D$14794))"),"#N/A")</f>
        <v>#N/A</v>
      </c>
      <c r="B14616" s="12" t="str">
        <f>IFERROR(__xludf.DUMMYFUNCTION("TEXTJOIN(""; "", TRUE, FILTER(CID!B14616:B14794, REGEXMATCH(CID!D14616:D14794, TEXTJOIN(""|"", TRUE, SPLIT(A14616, "";"")))))"),"#N/A")</f>
        <v>#N/A</v>
      </c>
    </row>
    <row r="14617">
      <c r="A14617" s="12" t="str">
        <f>IFERROR(__xludf.DUMMYFUNCTION("TEXTJOIN("";"", TRUE, FILTER(CID!$B$2:$B$14794, CID!B14617=CID!$D$2:$D$14794))"),"#N/A")</f>
        <v>#N/A</v>
      </c>
      <c r="B14617" s="12" t="str">
        <f>IFERROR(__xludf.DUMMYFUNCTION("TEXTJOIN(""; "", TRUE, FILTER(CID!B14617:B14794, REGEXMATCH(CID!D14617:D14794, TEXTJOIN(""|"", TRUE, SPLIT(A14617, "";"")))))"),"#N/A")</f>
        <v>#N/A</v>
      </c>
    </row>
    <row r="14618">
      <c r="A14618" s="12" t="str">
        <f>IFERROR(__xludf.DUMMYFUNCTION("TEXTJOIN("";"", TRUE, FILTER(CID!$B$2:$B$14794, CID!B14618=CID!$D$2:$D$14794))"),"#N/A")</f>
        <v>#N/A</v>
      </c>
      <c r="B14618" s="12" t="str">
        <f>IFERROR(__xludf.DUMMYFUNCTION("TEXTJOIN(""; "", TRUE, FILTER(CID!B14618:B14794, REGEXMATCH(CID!D14618:D14794, TEXTJOIN(""|"", TRUE, SPLIT(A14618, "";"")))))"),"#N/A")</f>
        <v>#N/A</v>
      </c>
    </row>
    <row r="14619">
      <c r="A14619" s="12" t="str">
        <f>IFERROR(__xludf.DUMMYFUNCTION("TEXTJOIN("";"", TRUE, FILTER(CID!$B$2:$B$14794, CID!B14619=CID!$D$2:$D$14794))"),"#N/A")</f>
        <v>#N/A</v>
      </c>
      <c r="B14619" s="12" t="str">
        <f>IFERROR(__xludf.DUMMYFUNCTION("TEXTJOIN(""; "", TRUE, FILTER(CID!B14619:B14794, REGEXMATCH(CID!D14619:D14794, TEXTJOIN(""|"", TRUE, SPLIT(A14619, "";"")))))"),"#N/A")</f>
        <v>#N/A</v>
      </c>
    </row>
    <row r="14620">
      <c r="A14620" s="12" t="str">
        <f>IFERROR(__xludf.DUMMYFUNCTION("TEXTJOIN("";"", TRUE, FILTER(CID!$B$2:$B$14794, CID!B14620=CID!$D$2:$D$14794))"),"#N/A")</f>
        <v>#N/A</v>
      </c>
      <c r="B14620" s="12" t="str">
        <f>IFERROR(__xludf.DUMMYFUNCTION("TEXTJOIN(""; "", TRUE, FILTER(CID!B14620:B14794, REGEXMATCH(CID!D14620:D14794, TEXTJOIN(""|"", TRUE, SPLIT(A14620, "";"")))))"),"#N/A")</f>
        <v>#N/A</v>
      </c>
    </row>
    <row r="14621">
      <c r="A14621" s="12" t="str">
        <f>IFERROR(__xludf.DUMMYFUNCTION("TEXTJOIN("";"", TRUE, FILTER(CID!$B$2:$B$14794, CID!B14621=CID!$D$2:$D$14794))"),"#N/A")</f>
        <v>#N/A</v>
      </c>
      <c r="B14621" s="12" t="str">
        <f>IFERROR(__xludf.DUMMYFUNCTION("TEXTJOIN(""; "", TRUE, FILTER(CID!B14621:B14794, REGEXMATCH(CID!D14621:D14794, TEXTJOIN(""|"", TRUE, SPLIT(A14621, "";"")))))"),"#N/A")</f>
        <v>#N/A</v>
      </c>
    </row>
    <row r="14622">
      <c r="A14622" s="12" t="str">
        <f>IFERROR(__xludf.DUMMYFUNCTION("TEXTJOIN("";"", TRUE, FILTER(CID!$B$2:$B$14794, CID!B14622=CID!$D$2:$D$14794))"),"#N/A")</f>
        <v>#N/A</v>
      </c>
      <c r="B14622" s="12" t="str">
        <f>IFERROR(__xludf.DUMMYFUNCTION("TEXTJOIN(""; "", TRUE, FILTER(CID!B14622:B14794, REGEXMATCH(CID!D14622:D14794, TEXTJOIN(""|"", TRUE, SPLIT(A14622, "";"")))))"),"#N/A")</f>
        <v>#N/A</v>
      </c>
    </row>
    <row r="14623">
      <c r="A14623" s="12" t="str">
        <f>IFERROR(__xludf.DUMMYFUNCTION("TEXTJOIN("";"", TRUE, FILTER(CID!$B$2:$B$14794, CID!B14623=CID!$D$2:$D$14794))"),"#N/A")</f>
        <v>#N/A</v>
      </c>
      <c r="B14623" s="12" t="str">
        <f>IFERROR(__xludf.DUMMYFUNCTION("TEXTJOIN(""; "", TRUE, FILTER(CID!B14623:B14794, REGEXMATCH(CID!D14623:D14794, TEXTJOIN(""|"", TRUE, SPLIT(A14623, "";"")))))"),"#N/A")</f>
        <v>#N/A</v>
      </c>
    </row>
    <row r="14624">
      <c r="A14624" s="12" t="str">
        <f>IFERROR(__xludf.DUMMYFUNCTION("TEXTJOIN("";"", TRUE, FILTER(CID!$B$2:$B$14794, CID!B14624=CID!$D$2:$D$14794))"),"#N/A")</f>
        <v>#N/A</v>
      </c>
      <c r="B14624" s="12" t="str">
        <f>IFERROR(__xludf.DUMMYFUNCTION("TEXTJOIN(""; "", TRUE, FILTER(CID!B14624:B14794, REGEXMATCH(CID!D14624:D14794, TEXTJOIN(""|"", TRUE, SPLIT(A14624, "";"")))))"),"#N/A")</f>
        <v>#N/A</v>
      </c>
    </row>
    <row r="14625">
      <c r="A14625" s="12" t="str">
        <f>IFERROR(__xludf.DUMMYFUNCTION("TEXTJOIN("";"", TRUE, FILTER(CID!$B$2:$B$14794, CID!B14625=CID!$D$2:$D$14794))"),"#N/A")</f>
        <v>#N/A</v>
      </c>
      <c r="B14625" s="12" t="str">
        <f>IFERROR(__xludf.DUMMYFUNCTION("TEXTJOIN(""; "", TRUE, FILTER(CID!B14625:B14794, REGEXMATCH(CID!D14625:D14794, TEXTJOIN(""|"", TRUE, SPLIT(A14625, "";"")))))"),"#N/A")</f>
        <v>#N/A</v>
      </c>
    </row>
    <row r="14626">
      <c r="A14626" s="12" t="str">
        <f>IFERROR(__xludf.DUMMYFUNCTION("TEXTJOIN("";"", TRUE, FILTER(CID!$B$2:$B$14794, CID!B14626=CID!$D$2:$D$14794))"),"#N/A")</f>
        <v>#N/A</v>
      </c>
      <c r="B14626" s="12" t="str">
        <f>IFERROR(__xludf.DUMMYFUNCTION("TEXTJOIN(""; "", TRUE, FILTER(CID!B14626:B14794, REGEXMATCH(CID!D14626:D14794, TEXTJOIN(""|"", TRUE, SPLIT(A14626, "";"")))))"),"#N/A")</f>
        <v>#N/A</v>
      </c>
    </row>
    <row r="14627">
      <c r="A14627" s="12" t="str">
        <f>IFERROR(__xludf.DUMMYFUNCTION("TEXTJOIN("";"", TRUE, FILTER(CID!$B$2:$B$14794, CID!B14627=CID!$D$2:$D$14794))"),"#N/A")</f>
        <v>#N/A</v>
      </c>
      <c r="B14627" s="12" t="str">
        <f>IFERROR(__xludf.DUMMYFUNCTION("TEXTJOIN(""; "", TRUE, FILTER(CID!B14627:B14794, REGEXMATCH(CID!D14627:D14794, TEXTJOIN(""|"", TRUE, SPLIT(A14627, "";"")))))"),"#N/A")</f>
        <v>#N/A</v>
      </c>
    </row>
    <row r="14628">
      <c r="A14628" s="12" t="str">
        <f>IFERROR(__xludf.DUMMYFUNCTION("TEXTJOIN("";"", TRUE, FILTER(CID!$B$2:$B$14794, CID!B14628=CID!$D$2:$D$14794))"),"#N/A")</f>
        <v>#N/A</v>
      </c>
      <c r="B14628" s="12" t="str">
        <f>IFERROR(__xludf.DUMMYFUNCTION("TEXTJOIN(""; "", TRUE, FILTER(CID!B14628:B14794, REGEXMATCH(CID!D14628:D14794, TEXTJOIN(""|"", TRUE, SPLIT(A14628, "";"")))))"),"#N/A")</f>
        <v>#N/A</v>
      </c>
    </row>
    <row r="14629">
      <c r="A14629" s="12" t="str">
        <f>IFERROR(__xludf.DUMMYFUNCTION("TEXTJOIN("";"", TRUE, FILTER(CID!$B$2:$B$14794, CID!B14629=CID!$D$2:$D$14794))"),"#N/A")</f>
        <v>#N/A</v>
      </c>
      <c r="B14629" s="12" t="str">
        <f>IFERROR(__xludf.DUMMYFUNCTION("TEXTJOIN(""; "", TRUE, FILTER(CID!B14629:B14794, REGEXMATCH(CID!D14629:D14794, TEXTJOIN(""|"", TRUE, SPLIT(A14629, "";"")))))"),"#N/A")</f>
        <v>#N/A</v>
      </c>
    </row>
    <row r="14630">
      <c r="A14630" s="12" t="str">
        <f>IFERROR(__xludf.DUMMYFUNCTION("TEXTJOIN("";"", TRUE, FILTER(CID!$B$2:$B$14794, CID!B14630=CID!$D$2:$D$14794))"),"#N/A")</f>
        <v>#N/A</v>
      </c>
      <c r="B14630" s="12" t="str">
        <f>IFERROR(__xludf.DUMMYFUNCTION("TEXTJOIN(""; "", TRUE, FILTER(CID!B14630:B14794, REGEXMATCH(CID!D14630:D14794, TEXTJOIN(""|"", TRUE, SPLIT(A14630, "";"")))))"),"#N/A")</f>
        <v>#N/A</v>
      </c>
    </row>
    <row r="14631">
      <c r="A14631" s="12" t="str">
        <f>IFERROR(__xludf.DUMMYFUNCTION("TEXTJOIN("";"", TRUE, FILTER(CID!$B$2:$B$14794, CID!B14631=CID!$D$2:$D$14794))"),"#N/A")</f>
        <v>#N/A</v>
      </c>
      <c r="B14631" s="12" t="str">
        <f>IFERROR(__xludf.DUMMYFUNCTION("TEXTJOIN(""; "", TRUE, FILTER(CID!B14631:B14794, REGEXMATCH(CID!D14631:D14794, TEXTJOIN(""|"", TRUE, SPLIT(A14631, "";"")))))"),"#N/A")</f>
        <v>#N/A</v>
      </c>
    </row>
    <row r="14632">
      <c r="A14632" s="12" t="str">
        <f>IFERROR(__xludf.DUMMYFUNCTION("TEXTJOIN("";"", TRUE, FILTER(CID!$B$2:$B$14794, CID!B14632=CID!$D$2:$D$14794))"),"#N/A")</f>
        <v>#N/A</v>
      </c>
      <c r="B14632" s="12" t="str">
        <f>IFERROR(__xludf.DUMMYFUNCTION("TEXTJOIN(""; "", TRUE, FILTER(CID!B14632:B14794, REGEXMATCH(CID!D14632:D14794, TEXTJOIN(""|"", TRUE, SPLIT(A14632, "";"")))))"),"#N/A")</f>
        <v>#N/A</v>
      </c>
    </row>
    <row r="14633">
      <c r="A14633" s="12" t="str">
        <f>IFERROR(__xludf.DUMMYFUNCTION("TEXTJOIN("";"", TRUE, FILTER(CID!$B$2:$B$14794, CID!B14633=CID!$D$2:$D$14794))"),"#N/A")</f>
        <v>#N/A</v>
      </c>
      <c r="B14633" s="12" t="str">
        <f>IFERROR(__xludf.DUMMYFUNCTION("TEXTJOIN(""; "", TRUE, FILTER(CID!B14633:B14794, REGEXMATCH(CID!D14633:D14794, TEXTJOIN(""|"", TRUE, SPLIT(A14633, "";"")))))"),"#N/A")</f>
        <v>#N/A</v>
      </c>
    </row>
    <row r="14634">
      <c r="A14634" s="12" t="str">
        <f>IFERROR(__xludf.DUMMYFUNCTION("TEXTJOIN("";"", TRUE, FILTER(CID!$B$2:$B$14794, CID!B14634=CID!$D$2:$D$14794))"),"#N/A")</f>
        <v>#N/A</v>
      </c>
      <c r="B14634" s="12" t="str">
        <f>IFERROR(__xludf.DUMMYFUNCTION("TEXTJOIN(""; "", TRUE, FILTER(CID!B14634:B14794, REGEXMATCH(CID!D14634:D14794, TEXTJOIN(""|"", TRUE, SPLIT(A14634, "";"")))))"),"#N/A")</f>
        <v>#N/A</v>
      </c>
    </row>
    <row r="14635">
      <c r="A14635" s="12" t="str">
        <f>IFERROR(__xludf.DUMMYFUNCTION("TEXTJOIN("";"", TRUE, FILTER(CID!$B$2:$B$14794, CID!B14635=CID!$D$2:$D$14794))"),"#N/A")</f>
        <v>#N/A</v>
      </c>
      <c r="B14635" s="12" t="str">
        <f>IFERROR(__xludf.DUMMYFUNCTION("TEXTJOIN(""; "", TRUE, FILTER(CID!B14635:B14794, REGEXMATCH(CID!D14635:D14794, TEXTJOIN(""|"", TRUE, SPLIT(A14635, "";"")))))"),"#N/A")</f>
        <v>#N/A</v>
      </c>
    </row>
    <row r="14636">
      <c r="A14636" s="12" t="str">
        <f>IFERROR(__xludf.DUMMYFUNCTION("TEXTJOIN("";"", TRUE, FILTER(CID!$B$2:$B$14794, CID!B14636=CID!$D$2:$D$14794))"),"#N/A")</f>
        <v>#N/A</v>
      </c>
      <c r="B14636" s="12" t="str">
        <f>IFERROR(__xludf.DUMMYFUNCTION("TEXTJOIN(""; "", TRUE, FILTER(CID!B14636:B14794, REGEXMATCH(CID!D14636:D14794, TEXTJOIN(""|"", TRUE, SPLIT(A14636, "";"")))))"),"#N/A")</f>
        <v>#N/A</v>
      </c>
    </row>
    <row r="14637">
      <c r="A14637" s="12" t="str">
        <f>IFERROR(__xludf.DUMMYFUNCTION("TEXTJOIN("";"", TRUE, FILTER(CID!$B$2:$B$14794, CID!B14637=CID!$D$2:$D$14794))"),"#N/A")</f>
        <v>#N/A</v>
      </c>
      <c r="B14637" s="12" t="str">
        <f>IFERROR(__xludf.DUMMYFUNCTION("TEXTJOIN(""; "", TRUE, FILTER(CID!B14637:B14794, REGEXMATCH(CID!D14637:D14794, TEXTJOIN(""|"", TRUE, SPLIT(A14637, "";"")))))"),"#N/A")</f>
        <v>#N/A</v>
      </c>
    </row>
    <row r="14638">
      <c r="A14638" s="12" t="str">
        <f>IFERROR(__xludf.DUMMYFUNCTION("TEXTJOIN("";"", TRUE, FILTER(CID!$B$2:$B$14794, CID!B14638=CID!$D$2:$D$14794))"),"#N/A")</f>
        <v>#N/A</v>
      </c>
      <c r="B14638" s="12" t="str">
        <f>IFERROR(__xludf.DUMMYFUNCTION("TEXTJOIN(""; "", TRUE, FILTER(CID!B14638:B14794, REGEXMATCH(CID!D14638:D14794, TEXTJOIN(""|"", TRUE, SPLIT(A14638, "";"")))))"),"#N/A")</f>
        <v>#N/A</v>
      </c>
    </row>
    <row r="14639">
      <c r="A14639" s="12" t="str">
        <f>IFERROR(__xludf.DUMMYFUNCTION("TEXTJOIN("";"", TRUE, FILTER(CID!$B$2:$B$14794, CID!B14639=CID!$D$2:$D$14794))"),"#N/A")</f>
        <v>#N/A</v>
      </c>
      <c r="B14639" s="12" t="str">
        <f>IFERROR(__xludf.DUMMYFUNCTION("TEXTJOIN(""; "", TRUE, FILTER(CID!B14639:B14794, REGEXMATCH(CID!D14639:D14794, TEXTJOIN(""|"", TRUE, SPLIT(A14639, "";"")))))"),"#N/A")</f>
        <v>#N/A</v>
      </c>
    </row>
    <row r="14640">
      <c r="A14640" s="12" t="str">
        <f>IFERROR(__xludf.DUMMYFUNCTION("TEXTJOIN("";"", TRUE, FILTER(CID!$B$2:$B$14794, CID!B14640=CID!$D$2:$D$14794))"),"#N/A")</f>
        <v>#N/A</v>
      </c>
      <c r="B14640" s="12" t="str">
        <f>IFERROR(__xludf.DUMMYFUNCTION("TEXTJOIN(""; "", TRUE, FILTER(CID!B14640:B14794, REGEXMATCH(CID!D14640:D14794, TEXTJOIN(""|"", TRUE, SPLIT(A14640, "";"")))))"),"#N/A")</f>
        <v>#N/A</v>
      </c>
    </row>
    <row r="14641">
      <c r="A14641" s="12" t="str">
        <f>IFERROR(__xludf.DUMMYFUNCTION("TEXTJOIN("";"", TRUE, FILTER(CID!$B$2:$B$14794, CID!B14641=CID!$D$2:$D$14794))"),"#N/A")</f>
        <v>#N/A</v>
      </c>
      <c r="B14641" s="12" t="str">
        <f>IFERROR(__xludf.DUMMYFUNCTION("TEXTJOIN(""; "", TRUE, FILTER(CID!B14641:B14794, REGEXMATCH(CID!D14641:D14794, TEXTJOIN(""|"", TRUE, SPLIT(A14641, "";"")))))"),"#N/A")</f>
        <v>#N/A</v>
      </c>
    </row>
    <row r="14642">
      <c r="A14642" s="12" t="str">
        <f>IFERROR(__xludf.DUMMYFUNCTION("TEXTJOIN("";"", TRUE, FILTER(CID!$B$2:$B$14794, CID!B14642=CID!$D$2:$D$14794))"),"#N/A")</f>
        <v>#N/A</v>
      </c>
      <c r="B14642" s="12" t="str">
        <f>IFERROR(__xludf.DUMMYFUNCTION("TEXTJOIN(""; "", TRUE, FILTER(CID!B14642:B14794, REGEXMATCH(CID!D14642:D14794, TEXTJOIN(""|"", TRUE, SPLIT(A14642, "";"")))))"),"#N/A")</f>
        <v>#N/A</v>
      </c>
    </row>
    <row r="14643">
      <c r="A14643" s="12" t="str">
        <f>IFERROR(__xludf.DUMMYFUNCTION("TEXTJOIN("";"", TRUE, FILTER(CID!$B$2:$B$14794, CID!B14643=CID!$D$2:$D$14794))"),"#N/A")</f>
        <v>#N/A</v>
      </c>
      <c r="B14643" s="12" t="str">
        <f>IFERROR(__xludf.DUMMYFUNCTION("TEXTJOIN(""; "", TRUE, FILTER(CID!B14643:B14794, REGEXMATCH(CID!D14643:D14794, TEXTJOIN(""|"", TRUE, SPLIT(A14643, "";"")))))"),"#N/A")</f>
        <v>#N/A</v>
      </c>
    </row>
    <row r="14644">
      <c r="A14644" s="12" t="str">
        <f>IFERROR(__xludf.DUMMYFUNCTION("TEXTJOIN("";"", TRUE, FILTER(CID!$B$2:$B$14794, CID!B14644=CID!$D$2:$D$14794))"),"#N/A")</f>
        <v>#N/A</v>
      </c>
      <c r="B14644" s="12" t="str">
        <f>IFERROR(__xludf.DUMMYFUNCTION("TEXTJOIN(""; "", TRUE, FILTER(CID!B14644:B14794, REGEXMATCH(CID!D14644:D14794, TEXTJOIN(""|"", TRUE, SPLIT(A14644, "";"")))))"),"#N/A")</f>
        <v>#N/A</v>
      </c>
    </row>
    <row r="14645">
      <c r="A14645" s="12" t="str">
        <f>IFERROR(__xludf.DUMMYFUNCTION("TEXTJOIN("";"", TRUE, FILTER(CID!$B$2:$B$14794, CID!B14645=CID!$D$2:$D$14794))"),"#N/A")</f>
        <v>#N/A</v>
      </c>
      <c r="B14645" s="12" t="str">
        <f>IFERROR(__xludf.DUMMYFUNCTION("TEXTJOIN(""; "", TRUE, FILTER(CID!B14645:B14794, REGEXMATCH(CID!D14645:D14794, TEXTJOIN(""|"", TRUE, SPLIT(A14645, "";"")))))"),"#N/A")</f>
        <v>#N/A</v>
      </c>
    </row>
    <row r="14646">
      <c r="A14646" s="12" t="str">
        <f>IFERROR(__xludf.DUMMYFUNCTION("TEXTJOIN("";"", TRUE, FILTER(CID!$B$2:$B$14794, CID!B14646=CID!$D$2:$D$14794))"),"#N/A")</f>
        <v>#N/A</v>
      </c>
      <c r="B14646" s="12" t="str">
        <f>IFERROR(__xludf.DUMMYFUNCTION("TEXTJOIN(""; "", TRUE, FILTER(CID!B14646:B14794, REGEXMATCH(CID!D14646:D14794, TEXTJOIN(""|"", TRUE, SPLIT(A14646, "";"")))))"),"#N/A")</f>
        <v>#N/A</v>
      </c>
    </row>
    <row r="14647">
      <c r="A14647" s="12" t="str">
        <f>IFERROR(__xludf.DUMMYFUNCTION("TEXTJOIN("";"", TRUE, FILTER(CID!$B$2:$B$14794, CID!B14647=CID!$D$2:$D$14794))"),"#N/A")</f>
        <v>#N/A</v>
      </c>
      <c r="B14647" s="12" t="str">
        <f>IFERROR(__xludf.DUMMYFUNCTION("TEXTJOIN(""; "", TRUE, FILTER(CID!B14647:B14794, REGEXMATCH(CID!D14647:D14794, TEXTJOIN(""|"", TRUE, SPLIT(A14647, "";"")))))"),"#N/A")</f>
        <v>#N/A</v>
      </c>
    </row>
    <row r="14648">
      <c r="A14648" s="12" t="str">
        <f>IFERROR(__xludf.DUMMYFUNCTION("TEXTJOIN("";"", TRUE, FILTER(CID!$B$2:$B$14794, CID!B14648=CID!$D$2:$D$14794))"),"#N/A")</f>
        <v>#N/A</v>
      </c>
      <c r="B14648" s="12" t="str">
        <f>IFERROR(__xludf.DUMMYFUNCTION("TEXTJOIN(""; "", TRUE, FILTER(CID!B14648:B14794, REGEXMATCH(CID!D14648:D14794, TEXTJOIN(""|"", TRUE, SPLIT(A14648, "";"")))))"),"#N/A")</f>
        <v>#N/A</v>
      </c>
    </row>
    <row r="14649">
      <c r="A14649" s="12" t="str">
        <f>IFERROR(__xludf.DUMMYFUNCTION("TEXTJOIN("";"", TRUE, FILTER(CID!$B$2:$B$14794, CID!B14649=CID!$D$2:$D$14794))"),"#N/A")</f>
        <v>#N/A</v>
      </c>
      <c r="B14649" s="12" t="str">
        <f>IFERROR(__xludf.DUMMYFUNCTION("TEXTJOIN(""; "", TRUE, FILTER(CID!B14649:B14794, REGEXMATCH(CID!D14649:D14794, TEXTJOIN(""|"", TRUE, SPLIT(A14649, "";"")))))"),"#N/A")</f>
        <v>#N/A</v>
      </c>
    </row>
    <row r="14650">
      <c r="A14650" s="12" t="str">
        <f>IFERROR(__xludf.DUMMYFUNCTION("TEXTJOIN("";"", TRUE, FILTER(CID!$B$2:$B$14794, CID!B14650=CID!$D$2:$D$14794))"),"#N/A")</f>
        <v>#N/A</v>
      </c>
      <c r="B14650" s="12" t="str">
        <f>IFERROR(__xludf.DUMMYFUNCTION("TEXTJOIN(""; "", TRUE, FILTER(CID!B14650:B14794, REGEXMATCH(CID!D14650:D14794, TEXTJOIN(""|"", TRUE, SPLIT(A14650, "";"")))))"),"#N/A")</f>
        <v>#N/A</v>
      </c>
    </row>
    <row r="14651">
      <c r="A14651" s="12" t="str">
        <f>IFERROR(__xludf.DUMMYFUNCTION("TEXTJOIN("";"", TRUE, FILTER(CID!$B$2:$B$14794, CID!B14651=CID!$D$2:$D$14794))"),"#N/A")</f>
        <v>#N/A</v>
      </c>
      <c r="B14651" s="12" t="str">
        <f>IFERROR(__xludf.DUMMYFUNCTION("TEXTJOIN(""; "", TRUE, FILTER(CID!B14651:B14794, REGEXMATCH(CID!D14651:D14794, TEXTJOIN(""|"", TRUE, SPLIT(A14651, "";"")))))"),"#N/A")</f>
        <v>#N/A</v>
      </c>
    </row>
    <row r="14652">
      <c r="A14652" s="12" t="str">
        <f>IFERROR(__xludf.DUMMYFUNCTION("TEXTJOIN("";"", TRUE, FILTER(CID!$B$2:$B$14794, CID!B14652=CID!$D$2:$D$14794))"),"#N/A")</f>
        <v>#N/A</v>
      </c>
      <c r="B14652" s="12" t="str">
        <f>IFERROR(__xludf.DUMMYFUNCTION("TEXTJOIN(""; "", TRUE, FILTER(CID!B14652:B14794, REGEXMATCH(CID!D14652:D14794, TEXTJOIN(""|"", TRUE, SPLIT(A14652, "";"")))))"),"#N/A")</f>
        <v>#N/A</v>
      </c>
    </row>
    <row r="14653">
      <c r="A14653" s="12" t="str">
        <f>IFERROR(__xludf.DUMMYFUNCTION("TEXTJOIN("";"", TRUE, FILTER(CID!$B$2:$B$14794, CID!B14653=CID!$D$2:$D$14794))"),"#N/A")</f>
        <v>#N/A</v>
      </c>
      <c r="B14653" s="12" t="str">
        <f>IFERROR(__xludf.DUMMYFUNCTION("TEXTJOIN(""; "", TRUE, FILTER(CID!B14653:B14794, REGEXMATCH(CID!D14653:D14794, TEXTJOIN(""|"", TRUE, SPLIT(A14653, "";"")))))"),"#N/A")</f>
        <v>#N/A</v>
      </c>
    </row>
    <row r="14654">
      <c r="A14654" s="12" t="str">
        <f>IFERROR(__xludf.DUMMYFUNCTION("TEXTJOIN("";"", TRUE, FILTER(CID!$B$2:$B$14794, CID!B14654=CID!$D$2:$D$14794))"),"#N/A")</f>
        <v>#N/A</v>
      </c>
      <c r="B14654" s="12" t="str">
        <f>IFERROR(__xludf.DUMMYFUNCTION("TEXTJOIN(""; "", TRUE, FILTER(CID!B14654:B14794, REGEXMATCH(CID!D14654:D14794, TEXTJOIN(""|"", TRUE, SPLIT(A14654, "";"")))))"),"#N/A")</f>
        <v>#N/A</v>
      </c>
    </row>
    <row r="14655">
      <c r="A14655" s="12" t="str">
        <f>IFERROR(__xludf.DUMMYFUNCTION("TEXTJOIN("";"", TRUE, FILTER(CID!$B$2:$B$14794, CID!B14655=CID!$D$2:$D$14794))"),"#N/A")</f>
        <v>#N/A</v>
      </c>
      <c r="B14655" s="12" t="str">
        <f>IFERROR(__xludf.DUMMYFUNCTION("TEXTJOIN(""; "", TRUE, FILTER(CID!B14655:B14794, REGEXMATCH(CID!D14655:D14794, TEXTJOIN(""|"", TRUE, SPLIT(A14655, "";"")))))"),"#N/A")</f>
        <v>#N/A</v>
      </c>
    </row>
    <row r="14656">
      <c r="A14656" s="12" t="str">
        <f>IFERROR(__xludf.DUMMYFUNCTION("TEXTJOIN("";"", TRUE, FILTER(CID!$B$2:$B$14794, CID!B14656=CID!$D$2:$D$14794))"),"#N/A")</f>
        <v>#N/A</v>
      </c>
      <c r="B14656" s="12" t="str">
        <f>IFERROR(__xludf.DUMMYFUNCTION("TEXTJOIN(""; "", TRUE, FILTER(CID!B14656:B14794, REGEXMATCH(CID!D14656:D14794, TEXTJOIN(""|"", TRUE, SPLIT(A14656, "";"")))))"),"#N/A")</f>
        <v>#N/A</v>
      </c>
    </row>
    <row r="14657">
      <c r="A14657" s="12" t="str">
        <f>IFERROR(__xludf.DUMMYFUNCTION("TEXTJOIN("";"", TRUE, FILTER(CID!$B$2:$B$14794, CID!B14657=CID!$D$2:$D$14794))"),"#N/A")</f>
        <v>#N/A</v>
      </c>
      <c r="B14657" s="12" t="str">
        <f>IFERROR(__xludf.DUMMYFUNCTION("TEXTJOIN(""; "", TRUE, FILTER(CID!B14657:B14794, REGEXMATCH(CID!D14657:D14794, TEXTJOIN(""|"", TRUE, SPLIT(A14657, "";"")))))"),"#N/A")</f>
        <v>#N/A</v>
      </c>
    </row>
    <row r="14658">
      <c r="A14658" s="12" t="str">
        <f>IFERROR(__xludf.DUMMYFUNCTION("TEXTJOIN("";"", TRUE, FILTER(CID!$B$2:$B$14794, CID!B14658=CID!$D$2:$D$14794))"),"#N/A")</f>
        <v>#N/A</v>
      </c>
      <c r="B14658" s="12" t="str">
        <f>IFERROR(__xludf.DUMMYFUNCTION("TEXTJOIN(""; "", TRUE, FILTER(CID!B14658:B14794, REGEXMATCH(CID!D14658:D14794, TEXTJOIN(""|"", TRUE, SPLIT(A14658, "";"")))))"),"#N/A")</f>
        <v>#N/A</v>
      </c>
    </row>
    <row r="14659">
      <c r="A14659" s="12" t="str">
        <f>IFERROR(__xludf.DUMMYFUNCTION("TEXTJOIN("";"", TRUE, FILTER(CID!$B$2:$B$14794, CID!B14659=CID!$D$2:$D$14794))"),"#N/A")</f>
        <v>#N/A</v>
      </c>
      <c r="B14659" s="12" t="str">
        <f>IFERROR(__xludf.DUMMYFUNCTION("TEXTJOIN(""; "", TRUE, FILTER(CID!B14659:B14794, REGEXMATCH(CID!D14659:D14794, TEXTJOIN(""|"", TRUE, SPLIT(A14659, "";"")))))"),"#N/A")</f>
        <v>#N/A</v>
      </c>
    </row>
    <row r="14660">
      <c r="A14660" s="12" t="str">
        <f>IFERROR(__xludf.DUMMYFUNCTION("TEXTJOIN("";"", TRUE, FILTER(CID!$B$2:$B$14794, CID!B14660=CID!$D$2:$D$14794))"),"#N/A")</f>
        <v>#N/A</v>
      </c>
      <c r="B14660" s="12" t="str">
        <f>IFERROR(__xludf.DUMMYFUNCTION("TEXTJOIN(""; "", TRUE, FILTER(CID!B14660:B14794, REGEXMATCH(CID!D14660:D14794, TEXTJOIN(""|"", TRUE, SPLIT(A14660, "";"")))))"),"#N/A")</f>
        <v>#N/A</v>
      </c>
    </row>
    <row r="14661">
      <c r="A14661" s="12" t="str">
        <f>IFERROR(__xludf.DUMMYFUNCTION("TEXTJOIN("";"", TRUE, FILTER(CID!$B$2:$B$14794, CID!B14661=CID!$D$2:$D$14794))"),"#N/A")</f>
        <v>#N/A</v>
      </c>
      <c r="B14661" s="12" t="str">
        <f>IFERROR(__xludf.DUMMYFUNCTION("TEXTJOIN(""; "", TRUE, FILTER(CID!B14661:B14794, REGEXMATCH(CID!D14661:D14794, TEXTJOIN(""|"", TRUE, SPLIT(A14661, "";"")))))"),"#N/A")</f>
        <v>#N/A</v>
      </c>
    </row>
    <row r="14662">
      <c r="A14662" s="12" t="str">
        <f>IFERROR(__xludf.DUMMYFUNCTION("TEXTJOIN("";"", TRUE, FILTER(CID!$B$2:$B$14794, CID!B14662=CID!$D$2:$D$14794))"),"#N/A")</f>
        <v>#N/A</v>
      </c>
      <c r="B14662" s="12" t="str">
        <f>IFERROR(__xludf.DUMMYFUNCTION("TEXTJOIN(""; "", TRUE, FILTER(CID!B14662:B14794, REGEXMATCH(CID!D14662:D14794, TEXTJOIN(""|"", TRUE, SPLIT(A14662, "";"")))))"),"#N/A")</f>
        <v>#N/A</v>
      </c>
    </row>
    <row r="14663">
      <c r="A14663" s="12" t="str">
        <f>IFERROR(__xludf.DUMMYFUNCTION("TEXTJOIN("";"", TRUE, FILTER(CID!$B$2:$B$14794, CID!B14663=CID!$D$2:$D$14794))"),"#N/A")</f>
        <v>#N/A</v>
      </c>
      <c r="B14663" s="12" t="str">
        <f>IFERROR(__xludf.DUMMYFUNCTION("TEXTJOIN(""; "", TRUE, FILTER(CID!B14663:B14794, REGEXMATCH(CID!D14663:D14794, TEXTJOIN(""|"", TRUE, SPLIT(A14663, "";"")))))"),"#N/A")</f>
        <v>#N/A</v>
      </c>
    </row>
    <row r="14664">
      <c r="A14664" s="12" t="str">
        <f>IFERROR(__xludf.DUMMYFUNCTION("TEXTJOIN("";"", TRUE, FILTER(CID!$B$2:$B$14794, CID!B14664=CID!$D$2:$D$14794))"),"#N/A")</f>
        <v>#N/A</v>
      </c>
      <c r="B14664" s="12" t="str">
        <f>IFERROR(__xludf.DUMMYFUNCTION("TEXTJOIN(""; "", TRUE, FILTER(CID!B14664:B14794, REGEXMATCH(CID!D14664:D14794, TEXTJOIN(""|"", TRUE, SPLIT(A14664, "";"")))))"),"#N/A")</f>
        <v>#N/A</v>
      </c>
    </row>
    <row r="14665">
      <c r="A14665" s="12" t="str">
        <f>IFERROR(__xludf.DUMMYFUNCTION("TEXTJOIN("";"", TRUE, FILTER(CID!$B$2:$B$14794, CID!B14665=CID!$D$2:$D$14794))"),"#N/A")</f>
        <v>#N/A</v>
      </c>
      <c r="B14665" s="12" t="str">
        <f>IFERROR(__xludf.DUMMYFUNCTION("TEXTJOIN(""; "", TRUE, FILTER(CID!B14665:B14794, REGEXMATCH(CID!D14665:D14794, TEXTJOIN(""|"", TRUE, SPLIT(A14665, "";"")))))"),"#N/A")</f>
        <v>#N/A</v>
      </c>
    </row>
    <row r="14666">
      <c r="A14666" s="12" t="str">
        <f>IFERROR(__xludf.DUMMYFUNCTION("TEXTJOIN("";"", TRUE, FILTER(CID!$B$2:$B$14794, CID!B14666=CID!$D$2:$D$14794))"),"#N/A")</f>
        <v>#N/A</v>
      </c>
      <c r="B14666" s="12" t="str">
        <f>IFERROR(__xludf.DUMMYFUNCTION("TEXTJOIN(""; "", TRUE, FILTER(CID!B14666:B14794, REGEXMATCH(CID!D14666:D14794, TEXTJOIN(""|"", TRUE, SPLIT(A14666, "";"")))))"),"#N/A")</f>
        <v>#N/A</v>
      </c>
    </row>
    <row r="14667">
      <c r="A14667" s="12" t="str">
        <f>IFERROR(__xludf.DUMMYFUNCTION("TEXTJOIN("";"", TRUE, FILTER(CID!$B$2:$B$14794, CID!B14667=CID!$D$2:$D$14794))"),"#N/A")</f>
        <v>#N/A</v>
      </c>
      <c r="B14667" s="12" t="str">
        <f>IFERROR(__xludf.DUMMYFUNCTION("TEXTJOIN(""; "", TRUE, FILTER(CID!B14667:B14794, REGEXMATCH(CID!D14667:D14794, TEXTJOIN(""|"", TRUE, SPLIT(A14667, "";"")))))"),"#N/A")</f>
        <v>#N/A</v>
      </c>
    </row>
    <row r="14668">
      <c r="A14668" s="12" t="str">
        <f>IFERROR(__xludf.DUMMYFUNCTION("TEXTJOIN("";"", TRUE, FILTER(CID!$B$2:$B$14794, CID!B14668=CID!$D$2:$D$14794))"),"#N/A")</f>
        <v>#N/A</v>
      </c>
      <c r="B14668" s="12" t="str">
        <f>IFERROR(__xludf.DUMMYFUNCTION("TEXTJOIN(""; "", TRUE, FILTER(CID!B14668:B14794, REGEXMATCH(CID!D14668:D14794, TEXTJOIN(""|"", TRUE, SPLIT(A14668, "";"")))))"),"#N/A")</f>
        <v>#N/A</v>
      </c>
    </row>
    <row r="14669">
      <c r="A14669" s="12" t="str">
        <f>IFERROR(__xludf.DUMMYFUNCTION("TEXTJOIN("";"", TRUE, FILTER(CID!$B$2:$B$14794, CID!B14669=CID!$D$2:$D$14794))"),"#N/A")</f>
        <v>#N/A</v>
      </c>
      <c r="B14669" s="12" t="str">
        <f>IFERROR(__xludf.DUMMYFUNCTION("TEXTJOIN(""; "", TRUE, FILTER(CID!B14669:B14794, REGEXMATCH(CID!D14669:D14794, TEXTJOIN(""|"", TRUE, SPLIT(A14669, "";"")))))"),"#N/A")</f>
        <v>#N/A</v>
      </c>
    </row>
    <row r="14670">
      <c r="A14670" s="12" t="str">
        <f>IFERROR(__xludf.DUMMYFUNCTION("TEXTJOIN("";"", TRUE, FILTER(CID!$B$2:$B$14794, CID!B14670=CID!$D$2:$D$14794))"),"#N/A")</f>
        <v>#N/A</v>
      </c>
      <c r="B14670" s="12" t="str">
        <f>IFERROR(__xludf.DUMMYFUNCTION("TEXTJOIN(""; "", TRUE, FILTER(CID!B14670:B14794, REGEXMATCH(CID!D14670:D14794, TEXTJOIN(""|"", TRUE, SPLIT(A14670, "";"")))))"),"#N/A")</f>
        <v>#N/A</v>
      </c>
    </row>
    <row r="14671">
      <c r="A14671" s="12" t="str">
        <f>IFERROR(__xludf.DUMMYFUNCTION("TEXTJOIN("";"", TRUE, FILTER(CID!$B$2:$B$14794, CID!B14671=CID!$D$2:$D$14794))"),"#N/A")</f>
        <v>#N/A</v>
      </c>
      <c r="B14671" s="12" t="str">
        <f>IFERROR(__xludf.DUMMYFUNCTION("TEXTJOIN(""; "", TRUE, FILTER(CID!B14671:B14794, REGEXMATCH(CID!D14671:D14794, TEXTJOIN(""|"", TRUE, SPLIT(A14671, "";"")))))"),"#N/A")</f>
        <v>#N/A</v>
      </c>
    </row>
    <row r="14672">
      <c r="A14672" s="12" t="str">
        <f>IFERROR(__xludf.DUMMYFUNCTION("TEXTJOIN("";"", TRUE, FILTER(CID!$B$2:$B$14794, CID!B14672=CID!$D$2:$D$14794))"),"#N/A")</f>
        <v>#N/A</v>
      </c>
      <c r="B14672" s="12" t="str">
        <f>IFERROR(__xludf.DUMMYFUNCTION("TEXTJOIN(""; "", TRUE, FILTER(CID!B14672:B14794, REGEXMATCH(CID!D14672:D14794, TEXTJOIN(""|"", TRUE, SPLIT(A14672, "";"")))))"),"#N/A")</f>
        <v>#N/A</v>
      </c>
    </row>
    <row r="14673">
      <c r="A14673" s="12" t="str">
        <f>IFERROR(__xludf.DUMMYFUNCTION("TEXTJOIN("";"", TRUE, FILTER(CID!$B$2:$B$14794, CID!B14673=CID!$D$2:$D$14794))"),"#N/A")</f>
        <v>#N/A</v>
      </c>
      <c r="B14673" s="12" t="str">
        <f>IFERROR(__xludf.DUMMYFUNCTION("TEXTJOIN(""; "", TRUE, FILTER(CID!B14673:B14794, REGEXMATCH(CID!D14673:D14794, TEXTJOIN(""|"", TRUE, SPLIT(A14673, "";"")))))"),"#N/A")</f>
        <v>#N/A</v>
      </c>
    </row>
    <row r="14674">
      <c r="A14674" s="12" t="str">
        <f>IFERROR(__xludf.DUMMYFUNCTION("TEXTJOIN("";"", TRUE, FILTER(CID!$B$2:$B$14794, CID!B14674=CID!$D$2:$D$14794))"),"#N/A")</f>
        <v>#N/A</v>
      </c>
      <c r="B14674" s="12" t="str">
        <f>IFERROR(__xludf.DUMMYFUNCTION("TEXTJOIN(""; "", TRUE, FILTER(CID!B14674:B14794, REGEXMATCH(CID!D14674:D14794, TEXTJOIN(""|"", TRUE, SPLIT(A14674, "";"")))))"),"#N/A")</f>
        <v>#N/A</v>
      </c>
    </row>
    <row r="14675">
      <c r="A14675" s="12" t="str">
        <f>IFERROR(__xludf.DUMMYFUNCTION("TEXTJOIN("";"", TRUE, FILTER(CID!$B$2:$B$14794, CID!B14675=CID!$D$2:$D$14794))"),"#N/A")</f>
        <v>#N/A</v>
      </c>
      <c r="B14675" s="12" t="str">
        <f>IFERROR(__xludf.DUMMYFUNCTION("TEXTJOIN(""; "", TRUE, FILTER(CID!B14675:B14794, REGEXMATCH(CID!D14675:D14794, TEXTJOIN(""|"", TRUE, SPLIT(A14675, "";"")))))"),"#N/A")</f>
        <v>#N/A</v>
      </c>
    </row>
    <row r="14676">
      <c r="A14676" s="12" t="str">
        <f>IFERROR(__xludf.DUMMYFUNCTION("TEXTJOIN("";"", TRUE, FILTER(CID!$B$2:$B$14794, CID!B14676=CID!$D$2:$D$14794))"),"#N/A")</f>
        <v>#N/A</v>
      </c>
      <c r="B14676" s="12" t="str">
        <f>IFERROR(__xludf.DUMMYFUNCTION("TEXTJOIN(""; "", TRUE, FILTER(CID!B14676:B14794, REGEXMATCH(CID!D14676:D14794, TEXTJOIN(""|"", TRUE, SPLIT(A14676, "";"")))))"),"#N/A")</f>
        <v>#N/A</v>
      </c>
    </row>
    <row r="14677">
      <c r="A14677" s="12" t="str">
        <f>IFERROR(__xludf.DUMMYFUNCTION("TEXTJOIN("";"", TRUE, FILTER(CID!$B$2:$B$14794, CID!B14677=CID!$D$2:$D$14794))"),"#N/A")</f>
        <v>#N/A</v>
      </c>
      <c r="B14677" s="12" t="str">
        <f>IFERROR(__xludf.DUMMYFUNCTION("TEXTJOIN(""; "", TRUE, FILTER(CID!B14677:B14794, REGEXMATCH(CID!D14677:D14794, TEXTJOIN(""|"", TRUE, SPLIT(A14677, "";"")))))"),"#N/A")</f>
        <v>#N/A</v>
      </c>
    </row>
    <row r="14678">
      <c r="A14678" s="12" t="str">
        <f>IFERROR(__xludf.DUMMYFUNCTION("TEXTJOIN("";"", TRUE, FILTER(CID!$B$2:$B$14794, CID!B14678=CID!$D$2:$D$14794))"),"#N/A")</f>
        <v>#N/A</v>
      </c>
      <c r="B14678" s="12" t="str">
        <f>IFERROR(__xludf.DUMMYFUNCTION("TEXTJOIN(""; "", TRUE, FILTER(CID!B14678:B14794, REGEXMATCH(CID!D14678:D14794, TEXTJOIN(""|"", TRUE, SPLIT(A14678, "";"")))))"),"#N/A")</f>
        <v>#N/A</v>
      </c>
    </row>
    <row r="14679">
      <c r="A14679" s="12" t="str">
        <f>IFERROR(__xludf.DUMMYFUNCTION("TEXTJOIN("";"", TRUE, FILTER(CID!$B$2:$B$14794, CID!B14679=CID!$D$2:$D$14794))"),"#N/A")</f>
        <v>#N/A</v>
      </c>
      <c r="B14679" s="12" t="str">
        <f>IFERROR(__xludf.DUMMYFUNCTION("TEXTJOIN(""; "", TRUE, FILTER(CID!B14679:B14794, REGEXMATCH(CID!D14679:D14794, TEXTJOIN(""|"", TRUE, SPLIT(A14679, "";"")))))"),"#N/A")</f>
        <v>#N/A</v>
      </c>
    </row>
    <row r="14680">
      <c r="A14680" s="12" t="str">
        <f>IFERROR(__xludf.DUMMYFUNCTION("TEXTJOIN("";"", TRUE, FILTER(CID!$B$2:$B$14794, CID!B14680=CID!$D$2:$D$14794))"),"#N/A")</f>
        <v>#N/A</v>
      </c>
      <c r="B14680" s="12" t="str">
        <f>IFERROR(__xludf.DUMMYFUNCTION("TEXTJOIN(""; "", TRUE, FILTER(CID!B14680:B14794, REGEXMATCH(CID!D14680:D14794, TEXTJOIN(""|"", TRUE, SPLIT(A14680, "";"")))))"),"#N/A")</f>
        <v>#N/A</v>
      </c>
    </row>
    <row r="14681">
      <c r="A14681" s="12" t="str">
        <f>IFERROR(__xludf.DUMMYFUNCTION("TEXTJOIN("";"", TRUE, FILTER(CID!$B$2:$B$14794, CID!B14681=CID!$D$2:$D$14794))"),"#N/A")</f>
        <v>#N/A</v>
      </c>
      <c r="B14681" s="12" t="str">
        <f>IFERROR(__xludf.DUMMYFUNCTION("TEXTJOIN(""; "", TRUE, FILTER(CID!B14681:B14794, REGEXMATCH(CID!D14681:D14794, TEXTJOIN(""|"", TRUE, SPLIT(A14681, "";"")))))"),"#N/A")</f>
        <v>#N/A</v>
      </c>
    </row>
    <row r="14682">
      <c r="A14682" s="12" t="str">
        <f>IFERROR(__xludf.DUMMYFUNCTION("TEXTJOIN("";"", TRUE, FILTER(CID!$B$2:$B$14794, CID!B14682=CID!$D$2:$D$14794))"),"#N/A")</f>
        <v>#N/A</v>
      </c>
      <c r="B14682" s="12" t="str">
        <f>IFERROR(__xludf.DUMMYFUNCTION("TEXTJOIN(""; "", TRUE, FILTER(CID!B14682:B14794, REGEXMATCH(CID!D14682:D14794, TEXTJOIN(""|"", TRUE, SPLIT(A14682, "";"")))))"),"#N/A")</f>
        <v>#N/A</v>
      </c>
    </row>
    <row r="14683">
      <c r="A14683" s="12" t="str">
        <f>IFERROR(__xludf.DUMMYFUNCTION("TEXTJOIN("";"", TRUE, FILTER(CID!$B$2:$B$14794, CID!B14683=CID!$D$2:$D$14794))"),"#N/A")</f>
        <v>#N/A</v>
      </c>
      <c r="B14683" s="12" t="str">
        <f>IFERROR(__xludf.DUMMYFUNCTION("TEXTJOIN(""; "", TRUE, FILTER(CID!B14683:B14794, REGEXMATCH(CID!D14683:D14794, TEXTJOIN(""|"", TRUE, SPLIT(A14683, "";"")))))"),"#N/A")</f>
        <v>#N/A</v>
      </c>
    </row>
    <row r="14684">
      <c r="A14684" s="12" t="str">
        <f>IFERROR(__xludf.DUMMYFUNCTION("TEXTJOIN("";"", TRUE, FILTER(CID!$B$2:$B$14794, CID!B14684=CID!$D$2:$D$14794))"),"#N/A")</f>
        <v>#N/A</v>
      </c>
      <c r="B14684" s="12" t="str">
        <f>IFERROR(__xludf.DUMMYFUNCTION("TEXTJOIN(""; "", TRUE, FILTER(CID!B14684:B14794, REGEXMATCH(CID!D14684:D14794, TEXTJOIN(""|"", TRUE, SPLIT(A14684, "";"")))))"),"#N/A")</f>
        <v>#N/A</v>
      </c>
    </row>
    <row r="14685">
      <c r="A14685" s="12" t="str">
        <f>IFERROR(__xludf.DUMMYFUNCTION("TEXTJOIN("";"", TRUE, FILTER(CID!$B$2:$B$14794, CID!B14685=CID!$D$2:$D$14794))"),"#N/A")</f>
        <v>#N/A</v>
      </c>
      <c r="B14685" s="12" t="str">
        <f>IFERROR(__xludf.DUMMYFUNCTION("TEXTJOIN(""; "", TRUE, FILTER(CID!B14685:B14794, REGEXMATCH(CID!D14685:D14794, TEXTJOIN(""|"", TRUE, SPLIT(A14685, "";"")))))"),"#N/A")</f>
        <v>#N/A</v>
      </c>
    </row>
    <row r="14686">
      <c r="A14686" s="12" t="str">
        <f>IFERROR(__xludf.DUMMYFUNCTION("TEXTJOIN("";"", TRUE, FILTER(CID!$B$2:$B$14794, CID!B14686=CID!$D$2:$D$14794))"),"#N/A")</f>
        <v>#N/A</v>
      </c>
      <c r="B14686" s="12" t="str">
        <f>IFERROR(__xludf.DUMMYFUNCTION("TEXTJOIN(""; "", TRUE, FILTER(CID!B14686:B14794, REGEXMATCH(CID!D14686:D14794, TEXTJOIN(""|"", TRUE, SPLIT(A14686, "";"")))))"),"#N/A")</f>
        <v>#N/A</v>
      </c>
    </row>
    <row r="14687">
      <c r="A14687" s="12" t="str">
        <f>IFERROR(__xludf.DUMMYFUNCTION("TEXTJOIN("";"", TRUE, FILTER(CID!$B$2:$B$14794, CID!B14687=CID!$D$2:$D$14794))"),"#N/A")</f>
        <v>#N/A</v>
      </c>
      <c r="B14687" s="12" t="str">
        <f>IFERROR(__xludf.DUMMYFUNCTION("TEXTJOIN(""; "", TRUE, FILTER(CID!B14687:B14794, REGEXMATCH(CID!D14687:D14794, TEXTJOIN(""|"", TRUE, SPLIT(A14687, "";"")))))"),"#N/A")</f>
        <v>#N/A</v>
      </c>
    </row>
    <row r="14688">
      <c r="A14688" s="12" t="str">
        <f>IFERROR(__xludf.DUMMYFUNCTION("TEXTJOIN("";"", TRUE, FILTER(CID!$B$2:$B$14794, CID!B14688=CID!$D$2:$D$14794))"),"#N/A")</f>
        <v>#N/A</v>
      </c>
      <c r="B14688" s="12" t="str">
        <f>IFERROR(__xludf.DUMMYFUNCTION("TEXTJOIN(""; "", TRUE, FILTER(CID!B14688:B14794, REGEXMATCH(CID!D14688:D14794, TEXTJOIN(""|"", TRUE, SPLIT(A14688, "";"")))))"),"#N/A")</f>
        <v>#N/A</v>
      </c>
    </row>
    <row r="14689">
      <c r="A14689" s="12" t="str">
        <f>IFERROR(__xludf.DUMMYFUNCTION("TEXTJOIN("";"", TRUE, FILTER(CID!$B$2:$B$14794, CID!B14689=CID!$D$2:$D$14794))"),"#N/A")</f>
        <v>#N/A</v>
      </c>
      <c r="B14689" s="12" t="str">
        <f>IFERROR(__xludf.DUMMYFUNCTION("TEXTJOIN(""; "", TRUE, FILTER(CID!B14689:B14794, REGEXMATCH(CID!D14689:D14794, TEXTJOIN(""|"", TRUE, SPLIT(A14689, "";"")))))"),"#N/A")</f>
        <v>#N/A</v>
      </c>
    </row>
    <row r="14690">
      <c r="A14690" s="12" t="str">
        <f>IFERROR(__xludf.DUMMYFUNCTION("TEXTJOIN("";"", TRUE, FILTER(CID!$B$2:$B$14794, CID!B14690=CID!$D$2:$D$14794))"),"#N/A")</f>
        <v>#N/A</v>
      </c>
      <c r="B14690" s="12" t="str">
        <f>IFERROR(__xludf.DUMMYFUNCTION("TEXTJOIN(""; "", TRUE, FILTER(CID!B14690:B14794, REGEXMATCH(CID!D14690:D14794, TEXTJOIN(""|"", TRUE, SPLIT(A14690, "";"")))))"),"#N/A")</f>
        <v>#N/A</v>
      </c>
    </row>
    <row r="14691">
      <c r="A14691" s="12" t="str">
        <f>IFERROR(__xludf.DUMMYFUNCTION("TEXTJOIN("";"", TRUE, FILTER(CID!$B$2:$B$14794, CID!B14691=CID!$D$2:$D$14794))"),"#N/A")</f>
        <v>#N/A</v>
      </c>
      <c r="B14691" s="12" t="str">
        <f>IFERROR(__xludf.DUMMYFUNCTION("TEXTJOIN(""; "", TRUE, FILTER(CID!B14691:B14794, REGEXMATCH(CID!D14691:D14794, TEXTJOIN(""|"", TRUE, SPLIT(A14691, "";"")))))"),"#N/A")</f>
        <v>#N/A</v>
      </c>
    </row>
    <row r="14692">
      <c r="A14692" s="12" t="str">
        <f>IFERROR(__xludf.DUMMYFUNCTION("TEXTJOIN("";"", TRUE, FILTER(CID!$B$2:$B$14794, CID!B14692=CID!$D$2:$D$14794))"),"#N/A")</f>
        <v>#N/A</v>
      </c>
      <c r="B14692" s="12" t="str">
        <f>IFERROR(__xludf.DUMMYFUNCTION("TEXTJOIN(""; "", TRUE, FILTER(CID!B14692:B14794, REGEXMATCH(CID!D14692:D14794, TEXTJOIN(""|"", TRUE, SPLIT(A14692, "";"")))))"),"#N/A")</f>
        <v>#N/A</v>
      </c>
    </row>
    <row r="14693">
      <c r="A14693" s="12" t="str">
        <f>IFERROR(__xludf.DUMMYFUNCTION("TEXTJOIN("";"", TRUE, FILTER(CID!$B$2:$B$14794, CID!B14693=CID!$D$2:$D$14794))"),"#N/A")</f>
        <v>#N/A</v>
      </c>
      <c r="B14693" s="12" t="str">
        <f>IFERROR(__xludf.DUMMYFUNCTION("TEXTJOIN(""; "", TRUE, FILTER(CID!B14693:B14794, REGEXMATCH(CID!D14693:D14794, TEXTJOIN(""|"", TRUE, SPLIT(A14693, "";"")))))"),"#N/A")</f>
        <v>#N/A</v>
      </c>
    </row>
    <row r="14694">
      <c r="A14694" s="12" t="str">
        <f>IFERROR(__xludf.DUMMYFUNCTION("TEXTJOIN("";"", TRUE, FILTER(CID!$B$2:$B$14794, CID!B14694=CID!$D$2:$D$14794))"),"#N/A")</f>
        <v>#N/A</v>
      </c>
      <c r="B14694" s="12" t="str">
        <f>IFERROR(__xludf.DUMMYFUNCTION("TEXTJOIN(""; "", TRUE, FILTER(CID!B14694:B14794, REGEXMATCH(CID!D14694:D14794, TEXTJOIN(""|"", TRUE, SPLIT(A14694, "";"")))))"),"#N/A")</f>
        <v>#N/A</v>
      </c>
    </row>
    <row r="14695">
      <c r="A14695" s="12" t="str">
        <f>IFERROR(__xludf.DUMMYFUNCTION("TEXTJOIN("";"", TRUE, FILTER(CID!$B$2:$B$14794, CID!B14695=CID!$D$2:$D$14794))"),"#N/A")</f>
        <v>#N/A</v>
      </c>
      <c r="B14695" s="12" t="str">
        <f>IFERROR(__xludf.DUMMYFUNCTION("TEXTJOIN(""; "", TRUE, FILTER(CID!B14695:B14794, REGEXMATCH(CID!D14695:D14794, TEXTJOIN(""|"", TRUE, SPLIT(A14695, "";"")))))"),"#N/A")</f>
        <v>#N/A</v>
      </c>
    </row>
    <row r="14696">
      <c r="A14696" s="12" t="str">
        <f>IFERROR(__xludf.DUMMYFUNCTION("TEXTJOIN("";"", TRUE, FILTER(CID!$B$2:$B$14794, CID!B14696=CID!$D$2:$D$14794))"),"#N/A")</f>
        <v>#N/A</v>
      </c>
      <c r="B14696" s="12" t="str">
        <f>IFERROR(__xludf.DUMMYFUNCTION("TEXTJOIN(""; "", TRUE, FILTER(CID!B14696:B14794, REGEXMATCH(CID!D14696:D14794, TEXTJOIN(""|"", TRUE, SPLIT(A14696, "";"")))))"),"#N/A")</f>
        <v>#N/A</v>
      </c>
    </row>
    <row r="14697">
      <c r="A14697" s="12" t="str">
        <f>IFERROR(__xludf.DUMMYFUNCTION("TEXTJOIN("";"", TRUE, FILTER(CID!$B$2:$B$14794, CID!B14697=CID!$D$2:$D$14794))"),"#N/A")</f>
        <v>#N/A</v>
      </c>
      <c r="B14697" s="12" t="str">
        <f>IFERROR(__xludf.DUMMYFUNCTION("TEXTJOIN(""; "", TRUE, FILTER(CID!B14697:B14794, REGEXMATCH(CID!D14697:D14794, TEXTJOIN(""|"", TRUE, SPLIT(A14697, "";"")))))"),"#N/A")</f>
        <v>#N/A</v>
      </c>
    </row>
    <row r="14698">
      <c r="A14698" s="12" t="str">
        <f>IFERROR(__xludf.DUMMYFUNCTION("TEXTJOIN("";"", TRUE, FILTER(CID!$B$2:$B$14794, CID!B14698=CID!$D$2:$D$14794))"),"#N/A")</f>
        <v>#N/A</v>
      </c>
      <c r="B14698" s="12" t="str">
        <f>IFERROR(__xludf.DUMMYFUNCTION("TEXTJOIN(""; "", TRUE, FILTER(CID!B14698:B14794, REGEXMATCH(CID!D14698:D14794, TEXTJOIN(""|"", TRUE, SPLIT(A14698, "";"")))))"),"#N/A")</f>
        <v>#N/A</v>
      </c>
    </row>
    <row r="14699">
      <c r="A14699" s="12" t="str">
        <f>IFERROR(__xludf.DUMMYFUNCTION("TEXTJOIN("";"", TRUE, FILTER(CID!$B$2:$B$14794, CID!B14699=CID!$D$2:$D$14794))"),"#N/A")</f>
        <v>#N/A</v>
      </c>
      <c r="B14699" s="12" t="str">
        <f>IFERROR(__xludf.DUMMYFUNCTION("TEXTJOIN(""; "", TRUE, FILTER(CID!B14699:B14794, REGEXMATCH(CID!D14699:D14794, TEXTJOIN(""|"", TRUE, SPLIT(A14699, "";"")))))"),"#N/A")</f>
        <v>#N/A</v>
      </c>
    </row>
    <row r="14700">
      <c r="A14700" s="12" t="str">
        <f>IFERROR(__xludf.DUMMYFUNCTION("TEXTJOIN("";"", TRUE, FILTER(CID!$B$2:$B$14794, CID!B14700=CID!$D$2:$D$14794))"),"#N/A")</f>
        <v>#N/A</v>
      </c>
      <c r="B14700" s="12" t="str">
        <f>IFERROR(__xludf.DUMMYFUNCTION("TEXTJOIN(""; "", TRUE, FILTER(CID!B14700:B14794, REGEXMATCH(CID!D14700:D14794, TEXTJOIN(""|"", TRUE, SPLIT(A14700, "";"")))))"),"#N/A")</f>
        <v>#N/A</v>
      </c>
    </row>
    <row r="14701">
      <c r="A14701" s="12" t="str">
        <f>IFERROR(__xludf.DUMMYFUNCTION("TEXTJOIN("";"", TRUE, FILTER(CID!$B$2:$B$14794, CID!B14701=CID!$D$2:$D$14794))"),"#N/A")</f>
        <v>#N/A</v>
      </c>
      <c r="B14701" s="12" t="str">
        <f>IFERROR(__xludf.DUMMYFUNCTION("TEXTJOIN(""; "", TRUE, FILTER(CID!B14701:B14794, REGEXMATCH(CID!D14701:D14794, TEXTJOIN(""|"", TRUE, SPLIT(A14701, "";"")))))"),"#N/A")</f>
        <v>#N/A</v>
      </c>
    </row>
    <row r="14702">
      <c r="A14702" s="12" t="str">
        <f>IFERROR(__xludf.DUMMYFUNCTION("TEXTJOIN("";"", TRUE, FILTER(CID!$B$2:$B$14794, CID!B14702=CID!$D$2:$D$14794))"),"#N/A")</f>
        <v>#N/A</v>
      </c>
      <c r="B14702" s="12" t="str">
        <f>IFERROR(__xludf.DUMMYFUNCTION("TEXTJOIN(""; "", TRUE, FILTER(CID!B14702:B14794, REGEXMATCH(CID!D14702:D14794, TEXTJOIN(""|"", TRUE, SPLIT(A14702, "";"")))))"),"#N/A")</f>
        <v>#N/A</v>
      </c>
    </row>
    <row r="14703">
      <c r="A14703" s="12" t="str">
        <f>IFERROR(__xludf.DUMMYFUNCTION("TEXTJOIN("";"", TRUE, FILTER(CID!$B$2:$B$14794, CID!B14703=CID!$D$2:$D$14794))"),"#N/A")</f>
        <v>#N/A</v>
      </c>
      <c r="B14703" s="12" t="str">
        <f>IFERROR(__xludf.DUMMYFUNCTION("TEXTJOIN(""; "", TRUE, FILTER(CID!B14703:B14794, REGEXMATCH(CID!D14703:D14794, TEXTJOIN(""|"", TRUE, SPLIT(A14703, "";"")))))"),"#N/A")</f>
        <v>#N/A</v>
      </c>
    </row>
    <row r="14704">
      <c r="A14704" s="12" t="str">
        <f>IFERROR(__xludf.DUMMYFUNCTION("TEXTJOIN("";"", TRUE, FILTER(CID!$B$2:$B$14794, CID!B14704=CID!$D$2:$D$14794))"),"#N/A")</f>
        <v>#N/A</v>
      </c>
      <c r="B14704" s="12" t="str">
        <f>IFERROR(__xludf.DUMMYFUNCTION("TEXTJOIN(""; "", TRUE, FILTER(CID!B14704:B14794, REGEXMATCH(CID!D14704:D14794, TEXTJOIN(""|"", TRUE, SPLIT(A14704, "";"")))))"),"#N/A")</f>
        <v>#N/A</v>
      </c>
    </row>
    <row r="14705">
      <c r="A14705" s="12" t="str">
        <f>IFERROR(__xludf.DUMMYFUNCTION("TEXTJOIN("";"", TRUE, FILTER(CID!$B$2:$B$14794, CID!B14705=CID!$D$2:$D$14794))"),"#N/A")</f>
        <v>#N/A</v>
      </c>
      <c r="B14705" s="12" t="str">
        <f>IFERROR(__xludf.DUMMYFUNCTION("TEXTJOIN(""; "", TRUE, FILTER(CID!B14705:B14794, REGEXMATCH(CID!D14705:D14794, TEXTJOIN(""|"", TRUE, SPLIT(A14705, "";"")))))"),"#N/A")</f>
        <v>#N/A</v>
      </c>
    </row>
    <row r="14706">
      <c r="A14706" s="12" t="str">
        <f>IFERROR(__xludf.DUMMYFUNCTION("TEXTJOIN("";"", TRUE, FILTER(CID!$B$2:$B$14794, CID!B14706=CID!$D$2:$D$14794))"),"#N/A")</f>
        <v>#N/A</v>
      </c>
      <c r="B14706" s="12" t="str">
        <f>IFERROR(__xludf.DUMMYFUNCTION("TEXTJOIN(""; "", TRUE, FILTER(CID!B14706:B14794, REGEXMATCH(CID!D14706:D14794, TEXTJOIN(""|"", TRUE, SPLIT(A14706, "";"")))))"),"#N/A")</f>
        <v>#N/A</v>
      </c>
    </row>
    <row r="14707">
      <c r="A14707" s="12" t="str">
        <f>IFERROR(__xludf.DUMMYFUNCTION("TEXTJOIN("";"", TRUE, FILTER(CID!$B$2:$B$14794, CID!B14707=CID!$D$2:$D$14794))"),"#N/A")</f>
        <v>#N/A</v>
      </c>
      <c r="B14707" s="12" t="str">
        <f>IFERROR(__xludf.DUMMYFUNCTION("TEXTJOIN(""; "", TRUE, FILTER(CID!B14707:B14794, REGEXMATCH(CID!D14707:D14794, TEXTJOIN(""|"", TRUE, SPLIT(A14707, "";"")))))"),"#N/A")</f>
        <v>#N/A</v>
      </c>
    </row>
    <row r="14708">
      <c r="A14708" s="12" t="str">
        <f>IFERROR(__xludf.DUMMYFUNCTION("TEXTJOIN("";"", TRUE, FILTER(CID!$B$2:$B$14794, CID!B14708=CID!$D$2:$D$14794))"),"#N/A")</f>
        <v>#N/A</v>
      </c>
      <c r="B14708" s="12" t="str">
        <f>IFERROR(__xludf.DUMMYFUNCTION("TEXTJOIN(""; "", TRUE, FILTER(CID!B14708:B14794, REGEXMATCH(CID!D14708:D14794, TEXTJOIN(""|"", TRUE, SPLIT(A14708, "";"")))))"),"#N/A")</f>
        <v>#N/A</v>
      </c>
    </row>
    <row r="14709">
      <c r="A14709" s="12" t="str">
        <f>IFERROR(__xludf.DUMMYFUNCTION("TEXTJOIN("";"", TRUE, FILTER(CID!$B$2:$B$14794, CID!B14709=CID!$D$2:$D$14794))"),"#N/A")</f>
        <v>#N/A</v>
      </c>
      <c r="B14709" s="12" t="str">
        <f>IFERROR(__xludf.DUMMYFUNCTION("TEXTJOIN(""; "", TRUE, FILTER(CID!B14709:B14794, REGEXMATCH(CID!D14709:D14794, TEXTJOIN(""|"", TRUE, SPLIT(A14709, "";"")))))"),"#N/A")</f>
        <v>#N/A</v>
      </c>
    </row>
    <row r="14710">
      <c r="A14710" s="12" t="str">
        <f>IFERROR(__xludf.DUMMYFUNCTION("TEXTJOIN("";"", TRUE, FILTER(CID!$B$2:$B$14794, CID!B14710=CID!$D$2:$D$14794))"),"#N/A")</f>
        <v>#N/A</v>
      </c>
      <c r="B14710" s="12" t="str">
        <f>IFERROR(__xludf.DUMMYFUNCTION("TEXTJOIN(""; "", TRUE, FILTER(CID!B14710:B14794, REGEXMATCH(CID!D14710:D14794, TEXTJOIN(""|"", TRUE, SPLIT(A14710, "";"")))))"),"#N/A")</f>
        <v>#N/A</v>
      </c>
    </row>
    <row r="14711">
      <c r="A14711" s="12" t="str">
        <f>IFERROR(__xludf.DUMMYFUNCTION("TEXTJOIN("";"", TRUE, FILTER(CID!$B$2:$B$14794, CID!B14711=CID!$D$2:$D$14794))"),"#N/A")</f>
        <v>#N/A</v>
      </c>
      <c r="B14711" s="12" t="str">
        <f>IFERROR(__xludf.DUMMYFUNCTION("TEXTJOIN(""; "", TRUE, FILTER(CID!B14711:B14794, REGEXMATCH(CID!D14711:D14794, TEXTJOIN(""|"", TRUE, SPLIT(A14711, "";"")))))"),"#N/A")</f>
        <v>#N/A</v>
      </c>
    </row>
    <row r="14712">
      <c r="A14712" s="12" t="str">
        <f>IFERROR(__xludf.DUMMYFUNCTION("TEXTJOIN("";"", TRUE, FILTER(CID!$B$2:$B$14794, CID!B14712=CID!$D$2:$D$14794))"),"#N/A")</f>
        <v>#N/A</v>
      </c>
      <c r="B14712" s="12" t="str">
        <f>IFERROR(__xludf.DUMMYFUNCTION("TEXTJOIN(""; "", TRUE, FILTER(CID!B14712:B14794, REGEXMATCH(CID!D14712:D14794, TEXTJOIN(""|"", TRUE, SPLIT(A14712, "";"")))))"),"#N/A")</f>
        <v>#N/A</v>
      </c>
    </row>
    <row r="14713">
      <c r="A14713" s="12" t="str">
        <f>IFERROR(__xludf.DUMMYFUNCTION("TEXTJOIN("";"", TRUE, FILTER(CID!$B$2:$B$14794, CID!B14713=CID!$D$2:$D$14794))"),"#N/A")</f>
        <v>#N/A</v>
      </c>
      <c r="B14713" s="12" t="str">
        <f>IFERROR(__xludf.DUMMYFUNCTION("TEXTJOIN(""; "", TRUE, FILTER(CID!B14713:B14794, REGEXMATCH(CID!D14713:D14794, TEXTJOIN(""|"", TRUE, SPLIT(A14713, "";"")))))"),"#N/A")</f>
        <v>#N/A</v>
      </c>
    </row>
    <row r="14714">
      <c r="A14714" s="12" t="str">
        <f>IFERROR(__xludf.DUMMYFUNCTION("TEXTJOIN("";"", TRUE, FILTER(CID!$B$2:$B$14794, CID!B14714=CID!$D$2:$D$14794))"),"#N/A")</f>
        <v>#N/A</v>
      </c>
      <c r="B14714" s="12" t="str">
        <f>IFERROR(__xludf.DUMMYFUNCTION("TEXTJOIN(""; "", TRUE, FILTER(CID!B14714:B14794, REGEXMATCH(CID!D14714:D14794, TEXTJOIN(""|"", TRUE, SPLIT(A14714, "";"")))))"),"#N/A")</f>
        <v>#N/A</v>
      </c>
    </row>
    <row r="14715">
      <c r="A14715" s="12" t="str">
        <f>IFERROR(__xludf.DUMMYFUNCTION("TEXTJOIN("";"", TRUE, FILTER(CID!$B$2:$B$14794, CID!B14715=CID!$D$2:$D$14794))"),"#N/A")</f>
        <v>#N/A</v>
      </c>
      <c r="B14715" s="12" t="str">
        <f>IFERROR(__xludf.DUMMYFUNCTION("TEXTJOIN(""; "", TRUE, FILTER(CID!B14715:B14794, REGEXMATCH(CID!D14715:D14794, TEXTJOIN(""|"", TRUE, SPLIT(A14715, "";"")))))"),"#N/A")</f>
        <v>#N/A</v>
      </c>
    </row>
    <row r="14716">
      <c r="A14716" s="12" t="str">
        <f>IFERROR(__xludf.DUMMYFUNCTION("TEXTJOIN("";"", TRUE, FILTER(CID!$B$2:$B$14794, CID!B14716=CID!$D$2:$D$14794))"),"#N/A")</f>
        <v>#N/A</v>
      </c>
      <c r="B14716" s="12" t="str">
        <f>IFERROR(__xludf.DUMMYFUNCTION("TEXTJOIN(""; "", TRUE, FILTER(CID!B14716:B14794, REGEXMATCH(CID!D14716:D14794, TEXTJOIN(""|"", TRUE, SPLIT(A14716, "";"")))))"),"#N/A")</f>
        <v>#N/A</v>
      </c>
    </row>
    <row r="14717">
      <c r="A14717" s="12" t="str">
        <f>IFERROR(__xludf.DUMMYFUNCTION("TEXTJOIN("";"", TRUE, FILTER(CID!$B$2:$B$14794, CID!B14717=CID!$D$2:$D$14794))"),"#N/A")</f>
        <v>#N/A</v>
      </c>
      <c r="B14717" s="12" t="str">
        <f>IFERROR(__xludf.DUMMYFUNCTION("TEXTJOIN(""; "", TRUE, FILTER(CID!B14717:B14794, REGEXMATCH(CID!D14717:D14794, TEXTJOIN(""|"", TRUE, SPLIT(A14717, "";"")))))"),"#N/A")</f>
        <v>#N/A</v>
      </c>
    </row>
    <row r="14718">
      <c r="A14718" s="12" t="str">
        <f>IFERROR(__xludf.DUMMYFUNCTION("TEXTJOIN("";"", TRUE, FILTER(CID!$B$2:$B$14794, CID!B14718=CID!$D$2:$D$14794))"),"#N/A")</f>
        <v>#N/A</v>
      </c>
      <c r="B14718" s="12" t="str">
        <f>IFERROR(__xludf.DUMMYFUNCTION("TEXTJOIN(""; "", TRUE, FILTER(CID!B14718:B14794, REGEXMATCH(CID!D14718:D14794, TEXTJOIN(""|"", TRUE, SPLIT(A14718, "";"")))))"),"#N/A")</f>
        <v>#N/A</v>
      </c>
    </row>
    <row r="14719">
      <c r="A14719" s="12" t="str">
        <f>IFERROR(__xludf.DUMMYFUNCTION("TEXTJOIN("";"", TRUE, FILTER(CID!$B$2:$B$14794, CID!B14719=CID!$D$2:$D$14794))"),"#N/A")</f>
        <v>#N/A</v>
      </c>
      <c r="B14719" s="12" t="str">
        <f>IFERROR(__xludf.DUMMYFUNCTION("TEXTJOIN(""; "", TRUE, FILTER(CID!B14719:B14794, REGEXMATCH(CID!D14719:D14794, TEXTJOIN(""|"", TRUE, SPLIT(A14719, "";"")))))"),"#N/A")</f>
        <v>#N/A</v>
      </c>
    </row>
    <row r="14720">
      <c r="A14720" s="12" t="str">
        <f>IFERROR(__xludf.DUMMYFUNCTION("TEXTJOIN("";"", TRUE, FILTER(CID!$B$2:$B$14794, CID!B14720=CID!$D$2:$D$14794))"),"#N/A")</f>
        <v>#N/A</v>
      </c>
      <c r="B14720" s="12" t="str">
        <f>IFERROR(__xludf.DUMMYFUNCTION("TEXTJOIN(""; "", TRUE, FILTER(CID!B14720:B14794, REGEXMATCH(CID!D14720:D14794, TEXTJOIN(""|"", TRUE, SPLIT(A14720, "";"")))))"),"#N/A")</f>
        <v>#N/A</v>
      </c>
    </row>
    <row r="14721">
      <c r="A14721" s="12" t="str">
        <f>IFERROR(__xludf.DUMMYFUNCTION("TEXTJOIN("";"", TRUE, FILTER(CID!$B$2:$B$14794, CID!B14721=CID!$D$2:$D$14794))"),"#N/A")</f>
        <v>#N/A</v>
      </c>
      <c r="B14721" s="12" t="str">
        <f>IFERROR(__xludf.DUMMYFUNCTION("TEXTJOIN(""; "", TRUE, FILTER(CID!B14721:B14794, REGEXMATCH(CID!D14721:D14794, TEXTJOIN(""|"", TRUE, SPLIT(A14721, "";"")))))"),"#N/A")</f>
        <v>#N/A</v>
      </c>
    </row>
    <row r="14722">
      <c r="A14722" s="12" t="str">
        <f>IFERROR(__xludf.DUMMYFUNCTION("TEXTJOIN("";"", TRUE, FILTER(CID!$B$2:$B$14794, CID!B14722=CID!$D$2:$D$14794))"),"#N/A")</f>
        <v>#N/A</v>
      </c>
      <c r="B14722" s="12" t="str">
        <f>IFERROR(__xludf.DUMMYFUNCTION("TEXTJOIN(""; "", TRUE, FILTER(CID!B14722:B14794, REGEXMATCH(CID!D14722:D14794, TEXTJOIN(""|"", TRUE, SPLIT(A14722, "";"")))))"),"#N/A")</f>
        <v>#N/A</v>
      </c>
    </row>
    <row r="14723">
      <c r="A14723" s="12" t="str">
        <f>IFERROR(__xludf.DUMMYFUNCTION("TEXTJOIN("";"", TRUE, FILTER(CID!$B$2:$B$14794, CID!B14723=CID!$D$2:$D$14794))"),"#N/A")</f>
        <v>#N/A</v>
      </c>
      <c r="B14723" s="12" t="str">
        <f>IFERROR(__xludf.DUMMYFUNCTION("TEXTJOIN(""; "", TRUE, FILTER(CID!B14723:B14794, REGEXMATCH(CID!D14723:D14794, TEXTJOIN(""|"", TRUE, SPLIT(A14723, "";"")))))"),"#N/A")</f>
        <v>#N/A</v>
      </c>
    </row>
    <row r="14724">
      <c r="A14724" s="12" t="str">
        <f>IFERROR(__xludf.DUMMYFUNCTION("TEXTJOIN("";"", TRUE, FILTER(CID!$B$2:$B$14794, CID!B14724=CID!$D$2:$D$14794))"),"#N/A")</f>
        <v>#N/A</v>
      </c>
      <c r="B14724" s="12" t="str">
        <f>IFERROR(__xludf.DUMMYFUNCTION("TEXTJOIN(""; "", TRUE, FILTER(CID!B14724:B14794, REGEXMATCH(CID!D14724:D14794, TEXTJOIN(""|"", TRUE, SPLIT(A14724, "";"")))))"),"#N/A")</f>
        <v>#N/A</v>
      </c>
    </row>
    <row r="14725">
      <c r="A14725" s="12" t="str">
        <f>IFERROR(__xludf.DUMMYFUNCTION("TEXTJOIN("";"", TRUE, FILTER(CID!$B$2:$B$14794, CID!B14725=CID!$D$2:$D$14794))"),"#N/A")</f>
        <v>#N/A</v>
      </c>
      <c r="B14725" s="12" t="str">
        <f>IFERROR(__xludf.DUMMYFUNCTION("TEXTJOIN(""; "", TRUE, FILTER(CID!B14725:B14794, REGEXMATCH(CID!D14725:D14794, TEXTJOIN(""|"", TRUE, SPLIT(A14725, "";"")))))"),"#N/A")</f>
        <v>#N/A</v>
      </c>
    </row>
    <row r="14726">
      <c r="A14726" s="12" t="str">
        <f>IFERROR(__xludf.DUMMYFUNCTION("TEXTJOIN("";"", TRUE, FILTER(CID!$B$2:$B$14794, CID!B14726=CID!$D$2:$D$14794))"),"#N/A")</f>
        <v>#N/A</v>
      </c>
      <c r="B14726" s="12" t="str">
        <f>IFERROR(__xludf.DUMMYFUNCTION("TEXTJOIN(""; "", TRUE, FILTER(CID!B14726:B14794, REGEXMATCH(CID!D14726:D14794, TEXTJOIN(""|"", TRUE, SPLIT(A14726, "";"")))))"),"#N/A")</f>
        <v>#N/A</v>
      </c>
    </row>
    <row r="14727">
      <c r="A14727" s="12" t="str">
        <f>IFERROR(__xludf.DUMMYFUNCTION("TEXTJOIN("";"", TRUE, FILTER(CID!$B$2:$B$14794, CID!B14727=CID!$D$2:$D$14794))"),"#N/A")</f>
        <v>#N/A</v>
      </c>
      <c r="B14727" s="12" t="str">
        <f>IFERROR(__xludf.DUMMYFUNCTION("TEXTJOIN(""; "", TRUE, FILTER(CID!B14727:B14794, REGEXMATCH(CID!D14727:D14794, TEXTJOIN(""|"", TRUE, SPLIT(A14727, "";"")))))"),"#N/A")</f>
        <v>#N/A</v>
      </c>
    </row>
    <row r="14728">
      <c r="A14728" s="12" t="str">
        <f>IFERROR(__xludf.DUMMYFUNCTION("TEXTJOIN("";"", TRUE, FILTER(CID!$B$2:$B$14794, CID!B14728=CID!$D$2:$D$14794))"),"#N/A")</f>
        <v>#N/A</v>
      </c>
      <c r="B14728" s="12" t="str">
        <f>IFERROR(__xludf.DUMMYFUNCTION("TEXTJOIN(""; "", TRUE, FILTER(CID!B14728:B14794, REGEXMATCH(CID!D14728:D14794, TEXTJOIN(""|"", TRUE, SPLIT(A14728, "";"")))))"),"#N/A")</f>
        <v>#N/A</v>
      </c>
    </row>
    <row r="14729">
      <c r="A14729" s="12" t="str">
        <f>IFERROR(__xludf.DUMMYFUNCTION("TEXTJOIN("";"", TRUE, FILTER(CID!$B$2:$B$14794, CID!B14729=CID!$D$2:$D$14794))"),"#N/A")</f>
        <v>#N/A</v>
      </c>
      <c r="B14729" s="12" t="str">
        <f>IFERROR(__xludf.DUMMYFUNCTION("TEXTJOIN(""; "", TRUE, FILTER(CID!B14729:B14794, REGEXMATCH(CID!D14729:D14794, TEXTJOIN(""|"", TRUE, SPLIT(A14729, "";"")))))"),"#N/A")</f>
        <v>#N/A</v>
      </c>
    </row>
    <row r="14730">
      <c r="A14730" s="12" t="str">
        <f>IFERROR(__xludf.DUMMYFUNCTION("TEXTJOIN("";"", TRUE, FILTER(CID!$B$2:$B$14794, CID!B14730=CID!$D$2:$D$14794))"),"#N/A")</f>
        <v>#N/A</v>
      </c>
      <c r="B14730" s="12" t="str">
        <f>IFERROR(__xludf.DUMMYFUNCTION("TEXTJOIN(""; "", TRUE, FILTER(CID!B14730:B14794, REGEXMATCH(CID!D14730:D14794, TEXTJOIN(""|"", TRUE, SPLIT(A14730, "";"")))))"),"#N/A")</f>
        <v>#N/A</v>
      </c>
    </row>
    <row r="14731">
      <c r="A14731" s="12" t="str">
        <f>IFERROR(__xludf.DUMMYFUNCTION("TEXTJOIN("";"", TRUE, FILTER(CID!$B$2:$B$14794, CID!B14731=CID!$D$2:$D$14794))"),"#N/A")</f>
        <v>#N/A</v>
      </c>
      <c r="B14731" s="12" t="str">
        <f>IFERROR(__xludf.DUMMYFUNCTION("TEXTJOIN(""; "", TRUE, FILTER(CID!B14731:B14794, REGEXMATCH(CID!D14731:D14794, TEXTJOIN(""|"", TRUE, SPLIT(A14731, "";"")))))"),"#N/A")</f>
        <v>#N/A</v>
      </c>
    </row>
    <row r="14732">
      <c r="A14732" s="12" t="str">
        <f>IFERROR(__xludf.DUMMYFUNCTION("TEXTJOIN("";"", TRUE, FILTER(CID!$B$2:$B$14794, CID!B14732=CID!$D$2:$D$14794))"),"#N/A")</f>
        <v>#N/A</v>
      </c>
      <c r="B14732" s="12" t="str">
        <f>IFERROR(__xludf.DUMMYFUNCTION("TEXTJOIN(""; "", TRUE, FILTER(CID!B14732:B14794, REGEXMATCH(CID!D14732:D14794, TEXTJOIN(""|"", TRUE, SPLIT(A14732, "";"")))))"),"#N/A")</f>
        <v>#N/A</v>
      </c>
    </row>
    <row r="14733">
      <c r="A14733" s="12" t="str">
        <f>IFERROR(__xludf.DUMMYFUNCTION("TEXTJOIN("";"", TRUE, FILTER(CID!$B$2:$B$14794, CID!B14733=CID!$D$2:$D$14794))"),"#N/A")</f>
        <v>#N/A</v>
      </c>
      <c r="B14733" s="12" t="str">
        <f>IFERROR(__xludf.DUMMYFUNCTION("TEXTJOIN(""; "", TRUE, FILTER(CID!B14733:B14794, REGEXMATCH(CID!D14733:D14794, TEXTJOIN(""|"", TRUE, SPLIT(A14733, "";"")))))"),"#N/A")</f>
        <v>#N/A</v>
      </c>
    </row>
    <row r="14734">
      <c r="A14734" s="12" t="str">
        <f>IFERROR(__xludf.DUMMYFUNCTION("TEXTJOIN("";"", TRUE, FILTER(CID!$B$2:$B$14794, CID!B14734=CID!$D$2:$D$14794))"),"#N/A")</f>
        <v>#N/A</v>
      </c>
      <c r="B14734" s="12" t="str">
        <f>IFERROR(__xludf.DUMMYFUNCTION("TEXTJOIN(""; "", TRUE, FILTER(CID!B14734:B14794, REGEXMATCH(CID!D14734:D14794, TEXTJOIN(""|"", TRUE, SPLIT(A14734, "";"")))))"),"#N/A")</f>
        <v>#N/A</v>
      </c>
    </row>
    <row r="14735">
      <c r="A14735" s="12" t="str">
        <f>IFERROR(__xludf.DUMMYFUNCTION("TEXTJOIN("";"", TRUE, FILTER(CID!$B$2:$B$14794, CID!B14735=CID!$D$2:$D$14794))"),"#N/A")</f>
        <v>#N/A</v>
      </c>
      <c r="B14735" s="12" t="str">
        <f>IFERROR(__xludf.DUMMYFUNCTION("TEXTJOIN(""; "", TRUE, FILTER(CID!B14735:B14794, REGEXMATCH(CID!D14735:D14794, TEXTJOIN(""|"", TRUE, SPLIT(A14735, "";"")))))"),"#N/A")</f>
        <v>#N/A</v>
      </c>
    </row>
    <row r="14736">
      <c r="A14736" s="12" t="str">
        <f>IFERROR(__xludf.DUMMYFUNCTION("TEXTJOIN("";"", TRUE, FILTER(CID!$B$2:$B$14794, CID!B14736=CID!$D$2:$D$14794))"),"#N/A")</f>
        <v>#N/A</v>
      </c>
      <c r="B14736" s="12" t="str">
        <f>IFERROR(__xludf.DUMMYFUNCTION("TEXTJOIN(""; "", TRUE, FILTER(CID!B14736:B14794, REGEXMATCH(CID!D14736:D14794, TEXTJOIN(""|"", TRUE, SPLIT(A14736, "";"")))))"),"#N/A")</f>
        <v>#N/A</v>
      </c>
    </row>
    <row r="14737">
      <c r="A14737" s="12" t="str">
        <f>IFERROR(__xludf.DUMMYFUNCTION("TEXTJOIN("";"", TRUE, FILTER(CID!$B$2:$B$14794, CID!B14737=CID!$D$2:$D$14794))"),"#N/A")</f>
        <v>#N/A</v>
      </c>
      <c r="B14737" s="12" t="str">
        <f>IFERROR(__xludf.DUMMYFUNCTION("TEXTJOIN(""; "", TRUE, FILTER(CID!B14737:B14794, REGEXMATCH(CID!D14737:D14794, TEXTJOIN(""|"", TRUE, SPLIT(A14737, "";"")))))"),"#N/A")</f>
        <v>#N/A</v>
      </c>
    </row>
    <row r="14738">
      <c r="A14738" s="12" t="str">
        <f>IFERROR(__xludf.DUMMYFUNCTION("TEXTJOIN("";"", TRUE, FILTER(CID!$B$2:$B$14794, CID!B14738=CID!$D$2:$D$14794))"),"#N/A")</f>
        <v>#N/A</v>
      </c>
      <c r="B14738" s="12" t="str">
        <f>IFERROR(__xludf.DUMMYFUNCTION("TEXTJOIN(""; "", TRUE, FILTER(CID!B14738:B14794, REGEXMATCH(CID!D14738:D14794, TEXTJOIN(""|"", TRUE, SPLIT(A14738, "";"")))))"),"#N/A")</f>
        <v>#N/A</v>
      </c>
    </row>
    <row r="14739">
      <c r="A14739" s="12" t="str">
        <f>IFERROR(__xludf.DUMMYFUNCTION("TEXTJOIN("";"", TRUE, FILTER(CID!$B$2:$B$14794, CID!B14739=CID!$D$2:$D$14794))"),"#N/A")</f>
        <v>#N/A</v>
      </c>
      <c r="B14739" s="12" t="str">
        <f>IFERROR(__xludf.DUMMYFUNCTION("TEXTJOIN(""; "", TRUE, FILTER(CID!B14739:B14794, REGEXMATCH(CID!D14739:D14794, TEXTJOIN(""|"", TRUE, SPLIT(A14739, "";"")))))"),"#N/A")</f>
        <v>#N/A</v>
      </c>
    </row>
    <row r="14740">
      <c r="A14740" s="12" t="str">
        <f>IFERROR(__xludf.DUMMYFUNCTION("TEXTJOIN("";"", TRUE, FILTER(CID!$B$2:$B$14794, CID!B14740=CID!$D$2:$D$14794))"),"#N/A")</f>
        <v>#N/A</v>
      </c>
      <c r="B14740" s="12" t="str">
        <f>IFERROR(__xludf.DUMMYFUNCTION("TEXTJOIN(""; "", TRUE, FILTER(CID!B14740:B14794, REGEXMATCH(CID!D14740:D14794, TEXTJOIN(""|"", TRUE, SPLIT(A14740, "";"")))))"),"#N/A")</f>
        <v>#N/A</v>
      </c>
    </row>
    <row r="14741">
      <c r="A14741" s="12" t="str">
        <f>IFERROR(__xludf.DUMMYFUNCTION("TEXTJOIN("";"", TRUE, FILTER(CID!$B$2:$B$14794, CID!B14741=CID!$D$2:$D$14794))"),"#N/A")</f>
        <v>#N/A</v>
      </c>
      <c r="B14741" s="12" t="str">
        <f>IFERROR(__xludf.DUMMYFUNCTION("TEXTJOIN(""; "", TRUE, FILTER(CID!B14741:B14794, REGEXMATCH(CID!D14741:D14794, TEXTJOIN(""|"", TRUE, SPLIT(A14741, "";"")))))"),"#N/A")</f>
        <v>#N/A</v>
      </c>
    </row>
    <row r="14742">
      <c r="A14742" s="12" t="str">
        <f>IFERROR(__xludf.DUMMYFUNCTION("TEXTJOIN("";"", TRUE, FILTER(CID!$B$2:$B$14794, CID!B14742=CID!$D$2:$D$14794))"),"#N/A")</f>
        <v>#N/A</v>
      </c>
      <c r="B14742" s="12" t="str">
        <f>IFERROR(__xludf.DUMMYFUNCTION("TEXTJOIN(""; "", TRUE, FILTER(CID!B14742:B14794, REGEXMATCH(CID!D14742:D14794, TEXTJOIN(""|"", TRUE, SPLIT(A14742, "";"")))))"),"#N/A")</f>
        <v>#N/A</v>
      </c>
    </row>
    <row r="14743">
      <c r="A14743" s="12" t="str">
        <f>IFERROR(__xludf.DUMMYFUNCTION("TEXTJOIN("";"", TRUE, FILTER(CID!$B$2:$B$14794, CID!B14743=CID!$D$2:$D$14794))"),"#N/A")</f>
        <v>#N/A</v>
      </c>
      <c r="B14743" s="12" t="str">
        <f>IFERROR(__xludf.DUMMYFUNCTION("TEXTJOIN(""; "", TRUE, FILTER(CID!B14743:B14794, REGEXMATCH(CID!D14743:D14794, TEXTJOIN(""|"", TRUE, SPLIT(A14743, "";"")))))"),"#N/A")</f>
        <v>#N/A</v>
      </c>
    </row>
    <row r="14744">
      <c r="A14744" s="12" t="str">
        <f>IFERROR(__xludf.DUMMYFUNCTION("TEXTJOIN("";"", TRUE, FILTER(CID!$B$2:$B$14794, CID!B14744=CID!$D$2:$D$14794))"),"#N/A")</f>
        <v>#N/A</v>
      </c>
      <c r="B14744" s="12" t="str">
        <f>IFERROR(__xludf.DUMMYFUNCTION("TEXTJOIN(""; "", TRUE, FILTER(CID!B14744:B14794, REGEXMATCH(CID!D14744:D14794, TEXTJOIN(""|"", TRUE, SPLIT(A14744, "";"")))))"),"#N/A")</f>
        <v>#N/A</v>
      </c>
    </row>
    <row r="14745">
      <c r="A14745" s="12" t="str">
        <f>IFERROR(__xludf.DUMMYFUNCTION("TEXTJOIN("";"", TRUE, FILTER(CID!$B$2:$B$14794, CID!B14745=CID!$D$2:$D$14794))"),"#N/A")</f>
        <v>#N/A</v>
      </c>
      <c r="B14745" s="12" t="str">
        <f>IFERROR(__xludf.DUMMYFUNCTION("TEXTJOIN(""; "", TRUE, FILTER(CID!B14745:B14794, REGEXMATCH(CID!D14745:D14794, TEXTJOIN(""|"", TRUE, SPLIT(A14745, "";"")))))"),"#N/A")</f>
        <v>#N/A</v>
      </c>
    </row>
    <row r="14746">
      <c r="A14746" s="12" t="str">
        <f>IFERROR(__xludf.DUMMYFUNCTION("TEXTJOIN("";"", TRUE, FILTER(CID!$B$2:$B$14794, CID!B14746=CID!$D$2:$D$14794))"),"#N/A")</f>
        <v>#N/A</v>
      </c>
      <c r="B14746" s="12" t="str">
        <f>IFERROR(__xludf.DUMMYFUNCTION("TEXTJOIN(""; "", TRUE, FILTER(CID!B14746:B14794, REGEXMATCH(CID!D14746:D14794, TEXTJOIN(""|"", TRUE, SPLIT(A14746, "";"")))))"),"#N/A")</f>
        <v>#N/A</v>
      </c>
    </row>
    <row r="14747">
      <c r="A14747" s="12" t="str">
        <f>IFERROR(__xludf.DUMMYFUNCTION("TEXTJOIN("";"", TRUE, FILTER(CID!$B$2:$B$14794, CID!B14747=CID!$D$2:$D$14794))"),"#N/A")</f>
        <v>#N/A</v>
      </c>
      <c r="B14747" s="12" t="str">
        <f>IFERROR(__xludf.DUMMYFUNCTION("TEXTJOIN(""; "", TRUE, FILTER(CID!B14747:B14794, REGEXMATCH(CID!D14747:D14794, TEXTJOIN(""|"", TRUE, SPLIT(A14747, "";"")))))"),"#N/A")</f>
        <v>#N/A</v>
      </c>
    </row>
    <row r="14748">
      <c r="A14748" s="12" t="str">
        <f>IFERROR(__xludf.DUMMYFUNCTION("TEXTJOIN("";"", TRUE, FILTER(CID!$B$2:$B$14794, CID!B14748=CID!$D$2:$D$14794))"),"#N/A")</f>
        <v>#N/A</v>
      </c>
      <c r="B14748" s="12" t="str">
        <f>IFERROR(__xludf.DUMMYFUNCTION("TEXTJOIN(""; "", TRUE, FILTER(CID!B14748:B14794, REGEXMATCH(CID!D14748:D14794, TEXTJOIN(""|"", TRUE, SPLIT(A14748, "";"")))))"),"#N/A")</f>
        <v>#N/A</v>
      </c>
    </row>
    <row r="14749">
      <c r="A14749" s="12" t="str">
        <f>IFERROR(__xludf.DUMMYFUNCTION("TEXTJOIN("";"", TRUE, FILTER(CID!$B$2:$B$14794, CID!B14749=CID!$D$2:$D$14794))"),"#N/A")</f>
        <v>#N/A</v>
      </c>
      <c r="B14749" s="12" t="str">
        <f>IFERROR(__xludf.DUMMYFUNCTION("TEXTJOIN(""; "", TRUE, FILTER(CID!B14749:B14794, REGEXMATCH(CID!D14749:D14794, TEXTJOIN(""|"", TRUE, SPLIT(A14749, "";"")))))"),"#N/A")</f>
        <v>#N/A</v>
      </c>
    </row>
    <row r="14750">
      <c r="A14750" s="12" t="str">
        <f>IFERROR(__xludf.DUMMYFUNCTION("TEXTJOIN("";"", TRUE, FILTER(CID!$B$2:$B$14794, CID!B14750=CID!$D$2:$D$14794))"),"#N/A")</f>
        <v>#N/A</v>
      </c>
      <c r="B14750" s="12" t="str">
        <f>IFERROR(__xludf.DUMMYFUNCTION("TEXTJOIN(""; "", TRUE, FILTER(CID!B14750:B14794, REGEXMATCH(CID!D14750:D14794, TEXTJOIN(""|"", TRUE, SPLIT(A14750, "";"")))))"),"#N/A")</f>
        <v>#N/A</v>
      </c>
    </row>
    <row r="14751">
      <c r="A14751" s="12" t="str">
        <f>IFERROR(__xludf.DUMMYFUNCTION("TEXTJOIN("";"", TRUE, FILTER(CID!$B$2:$B$14794, CID!B14751=CID!$D$2:$D$14794))"),"#N/A")</f>
        <v>#N/A</v>
      </c>
      <c r="B14751" s="12" t="str">
        <f>IFERROR(__xludf.DUMMYFUNCTION("TEXTJOIN(""; "", TRUE, FILTER(CID!B14751:B14794, REGEXMATCH(CID!D14751:D14794, TEXTJOIN(""|"", TRUE, SPLIT(A14751, "";"")))))"),"#N/A")</f>
        <v>#N/A</v>
      </c>
    </row>
    <row r="14752">
      <c r="A14752" s="12" t="str">
        <f>IFERROR(__xludf.DUMMYFUNCTION("TEXTJOIN("";"", TRUE, FILTER(CID!$B$2:$B$14794, CID!B14752=CID!$D$2:$D$14794))"),"#N/A")</f>
        <v>#N/A</v>
      </c>
      <c r="B14752" s="12" t="str">
        <f>IFERROR(__xludf.DUMMYFUNCTION("TEXTJOIN(""; "", TRUE, FILTER(CID!B14752:B14794, REGEXMATCH(CID!D14752:D14794, TEXTJOIN(""|"", TRUE, SPLIT(A14752, "";"")))))"),"#N/A")</f>
        <v>#N/A</v>
      </c>
    </row>
    <row r="14753">
      <c r="A14753" s="12" t="str">
        <f>IFERROR(__xludf.DUMMYFUNCTION("TEXTJOIN("";"", TRUE, FILTER(CID!$B$2:$B$14794, CID!B14753=CID!$D$2:$D$14794))"),"#N/A")</f>
        <v>#N/A</v>
      </c>
      <c r="B14753" s="12" t="str">
        <f>IFERROR(__xludf.DUMMYFUNCTION("TEXTJOIN(""; "", TRUE, FILTER(CID!B14753:B14794, REGEXMATCH(CID!D14753:D14794, TEXTJOIN(""|"", TRUE, SPLIT(A14753, "";"")))))"),"#N/A")</f>
        <v>#N/A</v>
      </c>
    </row>
    <row r="14754">
      <c r="A14754" s="12" t="str">
        <f>IFERROR(__xludf.DUMMYFUNCTION("TEXTJOIN("";"", TRUE, FILTER(CID!$B$2:$B$14794, CID!B14754=CID!$D$2:$D$14794))"),"#N/A")</f>
        <v>#N/A</v>
      </c>
      <c r="B14754" s="12" t="str">
        <f>IFERROR(__xludf.DUMMYFUNCTION("TEXTJOIN(""; "", TRUE, FILTER(CID!B14754:B14794, REGEXMATCH(CID!D14754:D14794, TEXTJOIN(""|"", TRUE, SPLIT(A14754, "";"")))))"),"#N/A")</f>
        <v>#N/A</v>
      </c>
    </row>
    <row r="14755">
      <c r="A14755" s="12" t="str">
        <f>IFERROR(__xludf.DUMMYFUNCTION("TEXTJOIN("";"", TRUE, FILTER(CID!$B$2:$B$14794, CID!B14755=CID!$D$2:$D$14794))"),"#N/A")</f>
        <v>#N/A</v>
      </c>
      <c r="B14755" s="12" t="str">
        <f>IFERROR(__xludf.DUMMYFUNCTION("TEXTJOIN(""; "", TRUE, FILTER(CID!B14755:B14794, REGEXMATCH(CID!D14755:D14794, TEXTJOIN(""|"", TRUE, SPLIT(A14755, "";"")))))"),"#N/A")</f>
        <v>#N/A</v>
      </c>
    </row>
    <row r="14756">
      <c r="A14756" s="12" t="str">
        <f>IFERROR(__xludf.DUMMYFUNCTION("TEXTJOIN("";"", TRUE, FILTER(CID!$B$2:$B$14794, CID!B14756=CID!$D$2:$D$14794))"),"#N/A")</f>
        <v>#N/A</v>
      </c>
      <c r="B14756" s="12" t="str">
        <f>IFERROR(__xludf.DUMMYFUNCTION("TEXTJOIN(""; "", TRUE, FILTER(CID!B14756:B14794, REGEXMATCH(CID!D14756:D14794, TEXTJOIN(""|"", TRUE, SPLIT(A14756, "";"")))))"),"#N/A")</f>
        <v>#N/A</v>
      </c>
    </row>
    <row r="14757">
      <c r="A14757" s="12" t="str">
        <f>IFERROR(__xludf.DUMMYFUNCTION("TEXTJOIN("";"", TRUE, FILTER(CID!$B$2:$B$14794, CID!B14757=CID!$D$2:$D$14794))"),"#N/A")</f>
        <v>#N/A</v>
      </c>
      <c r="B14757" s="12" t="str">
        <f>IFERROR(__xludf.DUMMYFUNCTION("TEXTJOIN(""; "", TRUE, FILTER(CID!B14757:B14794, REGEXMATCH(CID!D14757:D14794, TEXTJOIN(""|"", TRUE, SPLIT(A14757, "";"")))))"),"#N/A")</f>
        <v>#N/A</v>
      </c>
    </row>
    <row r="14758">
      <c r="A14758" s="12" t="str">
        <f>IFERROR(__xludf.DUMMYFUNCTION("TEXTJOIN("";"", TRUE, FILTER(CID!$B$2:$B$14794, CID!B14758=CID!$D$2:$D$14794))"),"#N/A")</f>
        <v>#N/A</v>
      </c>
      <c r="B14758" s="12" t="str">
        <f>IFERROR(__xludf.DUMMYFUNCTION("TEXTJOIN(""; "", TRUE, FILTER(CID!B14758:B14794, REGEXMATCH(CID!D14758:D14794, TEXTJOIN(""|"", TRUE, SPLIT(A14758, "";"")))))"),"#N/A")</f>
        <v>#N/A</v>
      </c>
    </row>
    <row r="14759">
      <c r="A14759" s="12" t="str">
        <f>IFERROR(__xludf.DUMMYFUNCTION("TEXTJOIN("";"", TRUE, FILTER(CID!$B$2:$B$14794, CID!B14759=CID!$D$2:$D$14794))"),"#N/A")</f>
        <v>#N/A</v>
      </c>
      <c r="B14759" s="12" t="str">
        <f>IFERROR(__xludf.DUMMYFUNCTION("TEXTJOIN(""; "", TRUE, FILTER(CID!B14759:B14794, REGEXMATCH(CID!D14759:D14794, TEXTJOIN(""|"", TRUE, SPLIT(A14759, "";"")))))"),"#N/A")</f>
        <v>#N/A</v>
      </c>
    </row>
    <row r="14760">
      <c r="A14760" s="12" t="str">
        <f>IFERROR(__xludf.DUMMYFUNCTION("TEXTJOIN("";"", TRUE, FILTER(CID!$B$2:$B$14794, CID!B14760=CID!$D$2:$D$14794))"),"#N/A")</f>
        <v>#N/A</v>
      </c>
      <c r="B14760" s="12" t="str">
        <f>IFERROR(__xludf.DUMMYFUNCTION("TEXTJOIN(""; "", TRUE, FILTER(CID!B14760:B14794, REGEXMATCH(CID!D14760:D14794, TEXTJOIN(""|"", TRUE, SPLIT(A14760, "";"")))))"),"#N/A")</f>
        <v>#N/A</v>
      </c>
    </row>
    <row r="14761">
      <c r="A14761" s="12" t="str">
        <f>IFERROR(__xludf.DUMMYFUNCTION("TEXTJOIN("";"", TRUE, FILTER(CID!$B$2:$B$14794, CID!B14761=CID!$D$2:$D$14794))"),"#N/A")</f>
        <v>#N/A</v>
      </c>
      <c r="B14761" s="12" t="str">
        <f>IFERROR(__xludf.DUMMYFUNCTION("TEXTJOIN(""; "", TRUE, FILTER(CID!B14761:B14794, REGEXMATCH(CID!D14761:D14794, TEXTJOIN(""|"", TRUE, SPLIT(A14761, "";"")))))"),"#N/A")</f>
        <v>#N/A</v>
      </c>
    </row>
    <row r="14762">
      <c r="A14762" s="12" t="str">
        <f>IFERROR(__xludf.DUMMYFUNCTION("TEXTJOIN("";"", TRUE, FILTER(CID!$B$2:$B$14794, CID!B14762=CID!$D$2:$D$14794))"),"#N/A")</f>
        <v>#N/A</v>
      </c>
      <c r="B14762" s="12" t="str">
        <f>IFERROR(__xludf.DUMMYFUNCTION("TEXTJOIN(""; "", TRUE, FILTER(CID!B14762:B14794, REGEXMATCH(CID!D14762:D14794, TEXTJOIN(""|"", TRUE, SPLIT(A14762, "";"")))))"),"#N/A")</f>
        <v>#N/A</v>
      </c>
    </row>
    <row r="14763">
      <c r="A14763" s="12" t="str">
        <f>IFERROR(__xludf.DUMMYFUNCTION("TEXTJOIN("";"", TRUE, FILTER(CID!$B$2:$B$14794, CID!B14763=CID!$D$2:$D$14794))"),"#N/A")</f>
        <v>#N/A</v>
      </c>
      <c r="B14763" s="12" t="str">
        <f>IFERROR(__xludf.DUMMYFUNCTION("TEXTJOIN(""; "", TRUE, FILTER(CID!B14763:B14794, REGEXMATCH(CID!D14763:D14794, TEXTJOIN(""|"", TRUE, SPLIT(A14763, "";"")))))"),"#N/A")</f>
        <v>#N/A</v>
      </c>
    </row>
    <row r="14764">
      <c r="A14764" s="12" t="str">
        <f>IFERROR(__xludf.DUMMYFUNCTION("TEXTJOIN("";"", TRUE, FILTER(CID!$B$2:$B$14794, CID!B14764=CID!$D$2:$D$14794))"),"#N/A")</f>
        <v>#N/A</v>
      </c>
      <c r="B14764" s="12" t="str">
        <f>IFERROR(__xludf.DUMMYFUNCTION("TEXTJOIN(""; "", TRUE, FILTER(CID!B14764:B14794, REGEXMATCH(CID!D14764:D14794, TEXTJOIN(""|"", TRUE, SPLIT(A14764, "";"")))))"),"#N/A")</f>
        <v>#N/A</v>
      </c>
    </row>
    <row r="14765">
      <c r="A14765" s="12" t="str">
        <f>IFERROR(__xludf.DUMMYFUNCTION("TEXTJOIN("";"", TRUE, FILTER(CID!$B$2:$B$14794, CID!B14765=CID!$D$2:$D$14794))"),"#N/A")</f>
        <v>#N/A</v>
      </c>
      <c r="B14765" s="12" t="str">
        <f>IFERROR(__xludf.DUMMYFUNCTION("TEXTJOIN(""; "", TRUE, FILTER(CID!B14765:B14794, REGEXMATCH(CID!D14765:D14794, TEXTJOIN(""|"", TRUE, SPLIT(A14765, "";"")))))"),"#N/A")</f>
        <v>#N/A</v>
      </c>
    </row>
    <row r="14766">
      <c r="A14766" s="12" t="str">
        <f>IFERROR(__xludf.DUMMYFUNCTION("TEXTJOIN("";"", TRUE, FILTER(CID!$B$2:$B$14794, CID!B14766=CID!$D$2:$D$14794))"),"#N/A")</f>
        <v>#N/A</v>
      </c>
      <c r="B14766" s="12" t="str">
        <f>IFERROR(__xludf.DUMMYFUNCTION("TEXTJOIN(""; "", TRUE, FILTER(CID!B14766:B14794, REGEXMATCH(CID!D14766:D14794, TEXTJOIN(""|"", TRUE, SPLIT(A14766, "";"")))))"),"#N/A")</f>
        <v>#N/A</v>
      </c>
    </row>
    <row r="14767">
      <c r="A14767" s="12" t="str">
        <f>IFERROR(__xludf.DUMMYFUNCTION("TEXTJOIN("";"", TRUE, FILTER(CID!$B$2:$B$14794, CID!B14767=CID!$D$2:$D$14794))"),"#N/A")</f>
        <v>#N/A</v>
      </c>
      <c r="B14767" s="12" t="str">
        <f>IFERROR(__xludf.DUMMYFUNCTION("TEXTJOIN(""; "", TRUE, FILTER(CID!B14767:B14794, REGEXMATCH(CID!D14767:D14794, TEXTJOIN(""|"", TRUE, SPLIT(A14767, "";"")))))"),"#N/A")</f>
        <v>#N/A</v>
      </c>
    </row>
    <row r="14768">
      <c r="A14768" s="12" t="str">
        <f>IFERROR(__xludf.DUMMYFUNCTION("TEXTJOIN("";"", TRUE, FILTER(CID!$B$2:$B$14794, CID!B14768=CID!$D$2:$D$14794))"),"#N/A")</f>
        <v>#N/A</v>
      </c>
      <c r="B14768" s="12" t="str">
        <f>IFERROR(__xludf.DUMMYFUNCTION("TEXTJOIN(""; "", TRUE, FILTER(CID!B14768:B14794, REGEXMATCH(CID!D14768:D14794, TEXTJOIN(""|"", TRUE, SPLIT(A14768, "";"")))))"),"#N/A")</f>
        <v>#N/A</v>
      </c>
    </row>
    <row r="14769">
      <c r="A14769" s="12" t="str">
        <f>IFERROR(__xludf.DUMMYFUNCTION("TEXTJOIN("";"", TRUE, FILTER(CID!$B$2:$B$14794, CID!B14769=CID!$D$2:$D$14794))"),"#N/A")</f>
        <v>#N/A</v>
      </c>
      <c r="B14769" s="12" t="str">
        <f>IFERROR(__xludf.DUMMYFUNCTION("TEXTJOIN(""; "", TRUE, FILTER(CID!B14769:B14794, REGEXMATCH(CID!D14769:D14794, TEXTJOIN(""|"", TRUE, SPLIT(A14769, "";"")))))"),"#N/A")</f>
        <v>#N/A</v>
      </c>
    </row>
    <row r="14770">
      <c r="A14770" s="12" t="str">
        <f>IFERROR(__xludf.DUMMYFUNCTION("TEXTJOIN("";"", TRUE, FILTER(CID!$B$2:$B$14794, CID!B14770=CID!$D$2:$D$14794))"),"#N/A")</f>
        <v>#N/A</v>
      </c>
      <c r="B14770" s="12" t="str">
        <f>IFERROR(__xludf.DUMMYFUNCTION("TEXTJOIN(""; "", TRUE, FILTER(CID!B14770:B14794, REGEXMATCH(CID!D14770:D14794, TEXTJOIN(""|"", TRUE, SPLIT(A14770, "";"")))))"),"#N/A")</f>
        <v>#N/A</v>
      </c>
    </row>
    <row r="14771">
      <c r="A14771" s="12" t="str">
        <f>IFERROR(__xludf.DUMMYFUNCTION("TEXTJOIN("";"", TRUE, FILTER(CID!$B$2:$B$14794, CID!B14771=CID!$D$2:$D$14794))"),"#N/A")</f>
        <v>#N/A</v>
      </c>
      <c r="B14771" s="12" t="str">
        <f>IFERROR(__xludf.DUMMYFUNCTION("TEXTJOIN(""; "", TRUE, FILTER(CID!B14771:B14794, REGEXMATCH(CID!D14771:D14794, TEXTJOIN(""|"", TRUE, SPLIT(A14771, "";"")))))"),"#N/A")</f>
        <v>#N/A</v>
      </c>
    </row>
    <row r="14772">
      <c r="A14772" s="12" t="str">
        <f>IFERROR(__xludf.DUMMYFUNCTION("TEXTJOIN("";"", TRUE, FILTER(CID!$B$2:$B$14794, CID!B14772=CID!$D$2:$D$14794))"),"#N/A")</f>
        <v>#N/A</v>
      </c>
      <c r="B14772" s="12" t="str">
        <f>IFERROR(__xludf.DUMMYFUNCTION("TEXTJOIN(""; "", TRUE, FILTER(CID!B14772:B14794, REGEXMATCH(CID!D14772:D14794, TEXTJOIN(""|"", TRUE, SPLIT(A14772, "";"")))))"),"#N/A")</f>
        <v>#N/A</v>
      </c>
    </row>
    <row r="14773">
      <c r="A14773" s="12" t="str">
        <f>IFERROR(__xludf.DUMMYFUNCTION("TEXTJOIN("";"", TRUE, FILTER(CID!$B$2:$B$14794, CID!B14773=CID!$D$2:$D$14794))"),"#N/A")</f>
        <v>#N/A</v>
      </c>
      <c r="B14773" s="12" t="str">
        <f>IFERROR(__xludf.DUMMYFUNCTION("TEXTJOIN(""; "", TRUE, FILTER(CID!B14773:B14794, REGEXMATCH(CID!D14773:D14794, TEXTJOIN(""|"", TRUE, SPLIT(A14773, "";"")))))"),"#N/A")</f>
        <v>#N/A</v>
      </c>
    </row>
    <row r="14774">
      <c r="A14774" s="12" t="str">
        <f>IFERROR(__xludf.DUMMYFUNCTION("TEXTJOIN("";"", TRUE, FILTER(CID!$B$2:$B$14794, CID!B14774=CID!$D$2:$D$14794))"),"#N/A")</f>
        <v>#N/A</v>
      </c>
      <c r="B14774" s="12" t="str">
        <f>IFERROR(__xludf.DUMMYFUNCTION("TEXTJOIN(""; "", TRUE, FILTER(CID!B14774:B14794, REGEXMATCH(CID!D14774:D14794, TEXTJOIN(""|"", TRUE, SPLIT(A14774, "";"")))))"),"#N/A")</f>
        <v>#N/A</v>
      </c>
    </row>
    <row r="14775">
      <c r="A14775" s="12" t="str">
        <f>IFERROR(__xludf.DUMMYFUNCTION("TEXTJOIN("";"", TRUE, FILTER(CID!$B$2:$B$14794, CID!B14775=CID!$D$2:$D$14794))"),"#N/A")</f>
        <v>#N/A</v>
      </c>
      <c r="B14775" s="12" t="str">
        <f>IFERROR(__xludf.DUMMYFUNCTION("TEXTJOIN(""; "", TRUE, FILTER(CID!B14775:B14794, REGEXMATCH(CID!D14775:D14794, TEXTJOIN(""|"", TRUE, SPLIT(A14775, "";"")))))"),"#N/A")</f>
        <v>#N/A</v>
      </c>
    </row>
    <row r="14776">
      <c r="A14776" s="12" t="str">
        <f>IFERROR(__xludf.DUMMYFUNCTION("TEXTJOIN("";"", TRUE, FILTER(CID!$B$2:$B$14794, CID!B14776=CID!$D$2:$D$14794))"),"#N/A")</f>
        <v>#N/A</v>
      </c>
      <c r="B14776" s="12" t="str">
        <f>IFERROR(__xludf.DUMMYFUNCTION("TEXTJOIN(""; "", TRUE, FILTER(CID!B14776:B14794, REGEXMATCH(CID!D14776:D14794, TEXTJOIN(""|"", TRUE, SPLIT(A14776, "";"")))))"),"#N/A")</f>
        <v>#N/A</v>
      </c>
    </row>
    <row r="14777">
      <c r="A14777" s="12" t="str">
        <f>IFERROR(__xludf.DUMMYFUNCTION("TEXTJOIN("";"", TRUE, FILTER(CID!$B$2:$B$14794, CID!B14777=CID!$D$2:$D$14794))"),"#N/A")</f>
        <v>#N/A</v>
      </c>
      <c r="B14777" s="12" t="str">
        <f>IFERROR(__xludf.DUMMYFUNCTION("TEXTJOIN(""; "", TRUE, FILTER(CID!B14777:B14794, REGEXMATCH(CID!D14777:D14794, TEXTJOIN(""|"", TRUE, SPLIT(A14777, "";"")))))"),"#N/A")</f>
        <v>#N/A</v>
      </c>
    </row>
    <row r="14778">
      <c r="A14778" s="12" t="str">
        <f>IFERROR(__xludf.DUMMYFUNCTION("TEXTJOIN("";"", TRUE, FILTER(CID!$B$2:$B$14794, CID!B14778=CID!$D$2:$D$14794))"),"#N/A")</f>
        <v>#N/A</v>
      </c>
      <c r="B14778" s="12" t="str">
        <f>IFERROR(__xludf.DUMMYFUNCTION("TEXTJOIN(""; "", TRUE, FILTER(CID!B14778:B14794, REGEXMATCH(CID!D14778:D14794, TEXTJOIN(""|"", TRUE, SPLIT(A14778, "";"")))))"),"#N/A")</f>
        <v>#N/A</v>
      </c>
    </row>
    <row r="14779">
      <c r="A14779" s="12" t="str">
        <f>IFERROR(__xludf.DUMMYFUNCTION("TEXTJOIN("";"", TRUE, FILTER(CID!$B$2:$B$14794, CID!B14779=CID!$D$2:$D$14794))"),"#N/A")</f>
        <v>#N/A</v>
      </c>
      <c r="B14779" s="12" t="str">
        <f>IFERROR(__xludf.DUMMYFUNCTION("TEXTJOIN(""; "", TRUE, FILTER(CID!B14779:B14794, REGEXMATCH(CID!D14779:D14794, TEXTJOIN(""|"", TRUE, SPLIT(A14779, "";"")))))"),"#N/A")</f>
        <v>#N/A</v>
      </c>
    </row>
    <row r="14780">
      <c r="A14780" s="12" t="str">
        <f>IFERROR(__xludf.DUMMYFUNCTION("TEXTJOIN("";"", TRUE, FILTER(CID!$B$2:$B$14794, CID!B14780=CID!$D$2:$D$14794))"),"#N/A")</f>
        <v>#N/A</v>
      </c>
      <c r="B14780" s="12" t="str">
        <f>IFERROR(__xludf.DUMMYFUNCTION("TEXTJOIN(""; "", TRUE, FILTER(CID!B14780:B14794, REGEXMATCH(CID!D14780:D14794, TEXTJOIN(""|"", TRUE, SPLIT(A14780, "";"")))))"),"#N/A")</f>
        <v>#N/A</v>
      </c>
    </row>
    <row r="14781">
      <c r="A14781" s="12" t="str">
        <f>IFERROR(__xludf.DUMMYFUNCTION("TEXTJOIN("";"", TRUE, FILTER(CID!$B$2:$B$14794, CID!B14781=CID!$D$2:$D$14794))"),"#N/A")</f>
        <v>#N/A</v>
      </c>
      <c r="B14781" s="12" t="str">
        <f>IFERROR(__xludf.DUMMYFUNCTION("TEXTJOIN(""; "", TRUE, FILTER(CID!B14781:B14794, REGEXMATCH(CID!D14781:D14794, TEXTJOIN(""|"", TRUE, SPLIT(A14781, "";"")))))"),"#N/A")</f>
        <v>#N/A</v>
      </c>
    </row>
    <row r="14782">
      <c r="A14782" s="12" t="str">
        <f>IFERROR(__xludf.DUMMYFUNCTION("TEXTJOIN("";"", TRUE, FILTER(CID!$B$2:$B$14794, CID!B14782=CID!$D$2:$D$14794))"),"#N/A")</f>
        <v>#N/A</v>
      </c>
      <c r="B14782" s="12" t="str">
        <f>IFERROR(__xludf.DUMMYFUNCTION("TEXTJOIN(""; "", TRUE, FILTER(CID!B14782:B14794, REGEXMATCH(CID!D14782:D14794, TEXTJOIN(""|"", TRUE, SPLIT(A14782, "";"")))))"),"#N/A")</f>
        <v>#N/A</v>
      </c>
    </row>
    <row r="14783">
      <c r="A14783" s="12" t="str">
        <f>IFERROR(__xludf.DUMMYFUNCTION("TEXTJOIN("";"", TRUE, FILTER(CID!$B$2:$B$14794, CID!B14783=CID!$D$2:$D$14794))"),"#N/A")</f>
        <v>#N/A</v>
      </c>
      <c r="B14783" s="12" t="str">
        <f>IFERROR(__xludf.DUMMYFUNCTION("TEXTJOIN(""; "", TRUE, FILTER(CID!B14783:B14794, REGEXMATCH(CID!D14783:D14794, TEXTJOIN(""|"", TRUE, SPLIT(A14783, "";"")))))"),"#N/A")</f>
        <v>#N/A</v>
      </c>
    </row>
    <row r="14784">
      <c r="A14784" s="12" t="str">
        <f>IFERROR(__xludf.DUMMYFUNCTION("TEXTJOIN("";"", TRUE, FILTER(CID!$B$2:$B$14794, CID!B14784=CID!$D$2:$D$14794))"),"#N/A")</f>
        <v>#N/A</v>
      </c>
      <c r="B14784" s="12" t="str">
        <f>IFERROR(__xludf.DUMMYFUNCTION("TEXTJOIN(""; "", TRUE, FILTER(CID!B14784:B14794, REGEXMATCH(CID!D14784:D14794, TEXTJOIN(""|"", TRUE, SPLIT(A14784, "";"")))))"),"#N/A")</f>
        <v>#N/A</v>
      </c>
    </row>
    <row r="14785">
      <c r="A14785" s="12" t="str">
        <f>IFERROR(__xludf.DUMMYFUNCTION("TEXTJOIN("";"", TRUE, FILTER(CID!$B$2:$B$14794, CID!B14785=CID!$D$2:$D$14794))"),"#N/A")</f>
        <v>#N/A</v>
      </c>
      <c r="B14785" s="12" t="str">
        <f>IFERROR(__xludf.DUMMYFUNCTION("TEXTJOIN(""; "", TRUE, FILTER(CID!B14785:B14794, REGEXMATCH(CID!D14785:D14794, TEXTJOIN(""|"", TRUE, SPLIT(A14785, "";"")))))"),"#N/A")</f>
        <v>#N/A</v>
      </c>
    </row>
    <row r="14786">
      <c r="A14786" s="12" t="str">
        <f>IFERROR(__xludf.DUMMYFUNCTION("TEXTJOIN("";"", TRUE, FILTER(CID!$B$2:$B$14794, CID!B14786=CID!$D$2:$D$14794))"),"#N/A")</f>
        <v>#N/A</v>
      </c>
      <c r="B14786" s="12" t="str">
        <f>IFERROR(__xludf.DUMMYFUNCTION("TEXTJOIN(""; "", TRUE, FILTER(CID!B14786:B14794, REGEXMATCH(CID!D14786:D14794, TEXTJOIN(""|"", TRUE, SPLIT(A14786, "";"")))))"),"#N/A")</f>
        <v>#N/A</v>
      </c>
    </row>
    <row r="14787">
      <c r="A14787" s="12" t="str">
        <f>IFERROR(__xludf.DUMMYFUNCTION("TEXTJOIN("";"", TRUE, FILTER(CID!$B$2:$B$14794, CID!B14787=CID!$D$2:$D$14794))"),"#N/A")</f>
        <v>#N/A</v>
      </c>
      <c r="B14787" s="12" t="str">
        <f>IFERROR(__xludf.DUMMYFUNCTION("TEXTJOIN(""; "", TRUE, FILTER(CID!B14787:B14794, REGEXMATCH(CID!D14787:D14794, TEXTJOIN(""|"", TRUE, SPLIT(A14787, "";"")))))"),"#N/A")</f>
        <v>#N/A</v>
      </c>
    </row>
    <row r="14788">
      <c r="A14788" s="12" t="str">
        <f>IFERROR(__xludf.DUMMYFUNCTION("TEXTJOIN("";"", TRUE, FILTER(CID!$B$2:$B$14794, CID!B14788=CID!$D$2:$D$14794))"),"#N/A")</f>
        <v>#N/A</v>
      </c>
      <c r="B14788" s="12" t="str">
        <f>IFERROR(__xludf.DUMMYFUNCTION("TEXTJOIN(""; "", TRUE, FILTER(CID!B14788:B14794, REGEXMATCH(CID!D14788:D14794, TEXTJOIN(""|"", TRUE, SPLIT(A14788, "";"")))))"),"#N/A")</f>
        <v>#N/A</v>
      </c>
    </row>
    <row r="14789">
      <c r="A14789" s="12" t="str">
        <f>IFERROR(__xludf.DUMMYFUNCTION("TEXTJOIN("";"", TRUE, FILTER(CID!$B$2:$B$14794, CID!B14789=CID!$D$2:$D$14794))"),"#N/A")</f>
        <v>#N/A</v>
      </c>
      <c r="B14789" s="12" t="str">
        <f>IFERROR(__xludf.DUMMYFUNCTION("TEXTJOIN(""; "", TRUE, FILTER(CID!B14789:B14794, REGEXMATCH(CID!D14789:D14794, TEXTJOIN(""|"", TRUE, SPLIT(A14789, "";"")))))"),"#N/A")</f>
        <v>#N/A</v>
      </c>
    </row>
    <row r="14790">
      <c r="A14790" s="12" t="str">
        <f>IFERROR(__xludf.DUMMYFUNCTION("TEXTJOIN("";"", TRUE, FILTER(CID!$B$2:$B$14794, CID!B14790=CID!$D$2:$D$14794))"),"#N/A")</f>
        <v>#N/A</v>
      </c>
      <c r="B14790" s="12" t="str">
        <f>IFERROR(__xludf.DUMMYFUNCTION("TEXTJOIN(""; "", TRUE, FILTER(CID!B14790:B14794, REGEXMATCH(CID!D14790:D14794, TEXTJOIN(""|"", TRUE, SPLIT(A14790, "";"")))))"),"#N/A")</f>
        <v>#N/A</v>
      </c>
    </row>
    <row r="14791">
      <c r="A14791" s="12" t="str">
        <f>IFERROR(__xludf.DUMMYFUNCTION("TEXTJOIN("";"", TRUE, FILTER(CID!$B$2:$B$14794, CID!B14791=CID!$D$2:$D$14794))"),"#N/A")</f>
        <v>#N/A</v>
      </c>
      <c r="B14791" s="12" t="str">
        <f>IFERROR(__xludf.DUMMYFUNCTION("TEXTJOIN(""; "", TRUE, FILTER(CID!B14791:B14794, REGEXMATCH(CID!D14791:D14794, TEXTJOIN(""|"", TRUE, SPLIT(A14791, "";"")))))"),"#N/A")</f>
        <v>#N/A</v>
      </c>
    </row>
    <row r="14792">
      <c r="A14792" s="12" t="str">
        <f>IFERROR(__xludf.DUMMYFUNCTION("TEXTJOIN("";"", TRUE, FILTER(CID!$B$2:$B$14794, CID!B14792=CID!$D$2:$D$14794))"),"#N/A")</f>
        <v>#N/A</v>
      </c>
      <c r="B14792" s="12" t="str">
        <f>IFERROR(__xludf.DUMMYFUNCTION("TEXTJOIN(""; "", TRUE, FILTER(CID!B14792:B14794, REGEXMATCH(CID!D14792:D14794, TEXTJOIN(""|"", TRUE, SPLIT(A14792, "";"")))))"),"#N/A")</f>
        <v>#N/A</v>
      </c>
    </row>
    <row r="14793">
      <c r="A14793" s="12" t="str">
        <f>IFERROR(__xludf.DUMMYFUNCTION("TEXTJOIN("";"", TRUE, FILTER(CID!$B$2:$B$14794, CID!B14793=CID!$D$2:$D$14794))"),"#N/A")</f>
        <v>#N/A</v>
      </c>
      <c r="B14793" s="12" t="str">
        <f>IFERROR(__xludf.DUMMYFUNCTION("TEXTJOIN(""; "", TRUE, FILTER(CID!B14793:B14794, REGEXMATCH(CID!D14793:D14794, TEXTJOIN(""|"", TRUE, SPLIT(A14793, "";"")))))"),"#N/A")</f>
        <v>#N/A</v>
      </c>
    </row>
    <row r="14794">
      <c r="A14794" s="12" t="str">
        <f>IFERROR(__xludf.DUMMYFUNCTION("TEXTJOIN("";"", TRUE, FILTER(CID!$B$2:$B$14794, CID!B14794=CID!$D$2:$D$14794))"),"#N/A")</f>
        <v>#N/A</v>
      </c>
      <c r="B14794" s="12" t="str">
        <f>IFERROR(__xludf.DUMMYFUNCTION("TEXTJOIN(""; "", TRUE, FILTER(CID!B14794, REGEXMATCH(CID!D14794, TEXTJOIN(""|"", TRUE, SPLIT(A14794, "";"")))))"),"#N/A")</f>
        <v>#N/A</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42657</v>
      </c>
      <c r="E1" s="18" t="s">
        <v>42657</v>
      </c>
    </row>
    <row r="2">
      <c r="A2" s="12" t="str">
        <f>IFERROR(__xludf.DUMMYFUNCTION("TEXTJOIN(""; "", TRUE, TEXTJOIN("";"", TRUE, FILTER(CID!$B$2:$B$14794, CID!B2=CID!$D$2:$D$14794)),TEXTJOIN(""; "", TRUE, FILTER(CID!$B$2:$B14794, REGEXMATCH(CID!$D$2:$D14794, TEXTJOIN(""|"", TRUE, SPLIT(TEXTJOIN("";"", TRUE, FILTER(CID!$B$2:$B14794, REGEX"&amp;"MATCH(CID!$D$2:$D14794, TEXTJOIN(""|"", TRUE, SPLIT(TEXTJOIN("";"", TRUE, FILTER(CID!$B$2:$B$14794, CID!B2=CID!$D$2:$D$14794)), "";""))))), "";""))))))"),"A00-A09;A15-A19;A20-A28;A30-A49;A50-A64;A65-A69;A70-A74;A75-A79;A80-A89;A90-A99;B00-B09;B15-B19;B20-B24;B25-B34;B35-B49;B50-B64;B65-B83;B85-B89;B90-B94;B95-B97;B99-B99; A00; A01; A02; A03; A04; A05; A06; A07; A08; A09; A15; A16; A17; A18; A19; A20; A21; A"&amp;"22; A23; A24; A25; A26; A27; A28; A30; A31; A32; A33; A34; A35; A36; A37; A38; A39; A40; A41; A42; A43; A44; A46; A48; A49; A50; A51; A52; A53; A54; A55; A56; A57; A58; A59; A60; A63; A64; A65; A66; A67; A68; A69; A70; A71; A74; A75; A77; A78; A79; A80; A"&amp;"81; A82; A83; A84; A85; A86; A87; A88; A89; A90; A91; A92; A93; A94; A95; A96; A98; A99; B00; B01; B02; B03; B04; B05; B06; B07; B08; B09; B15; B16; B17; B18; B19; B20; B21; B22; B23; B24; B25; B26; B27; B30; B33; B34; B35; B36; B37; B38; B39; B40; B41; B"&amp;"42; B43; B44; B45; B46; B47; B48; B49; B50; B51; B52; B53; B54; B55; B56; B57; B58; B59; B60; B64; B65; B66; B67; B68; B69; B70; B71; B72; B73; B74; B75; B76; B77; B78; B79; B80; B81; B82; B83; B85; B86; B87; B88; B89; B90; B91; B92; B94; B95; B96; B97; B"&amp;"99; A000; A001; A009; A010; A011; A012; A013; A014; A020; A021; A022; A028; A029; A030; A031; A032; A033; A038; A039; A040; A041; A042; A043; A044; A045; A046; A047; A048; A049; A050; A051; A052; A053; A054; A058; A059; A060; A061; A062; A063; A064; A065;"&amp;" A066; A067; A068; A069; A070; A071; A072; A073; A078; A079; A080; A081; A082; A083; A084; A085; A09X; A150; A151; A152; A153; A154; A155; A156; A157; A158; A159; A160; A161; A162; A163; A164; A165; A167; A168; A169; A170; A171; A178; A179; A180; A181; A1"&amp;"82; A183; A184; A185; A186; A187; A188; A190; A191; A192; A198; A199; A200; A201; A202; A203; A207; A208; A209; A210; A211; A212; A213; A217; A218; A219; A220; A221; A222; A227; A228; A229; A230; A231; A232; A233; A238; A239; A240; A241; A242; A243; A244;"&amp;" A250; A251; A259; A260; A267; A268; A269; A270; A278; A279; A280; A281; A282; A288; A289; A300; A301; A302; A303; A304; A305; A308; A309; A310; A311; A318; A319; A320; A321; A327; A328; A329; A33X; A34X; A35X; A360; A361; A362; A363; A368; A369; A370; A3"&amp;"71; A378; A379; A38X; A390; A391; A392; A393; A394; A395; A398; A399; A400; A401; A402; A403; A408; A409; A410; A411; A412; A413; A414; A415; A418; A419; A420; A421; A422; A427; A428; A429; A430; A431; A438; A439; A440; A441; A448; A449; A46X; A480; A481;"&amp;" A482; A483; A484; A488; A490; A491; A492; A493; A498; A499; A500; A501; A502; A503; A504; A505; A506; A507; A509; A510; A511; A512; A513; A514; A515; A519; A520; A521; A522; A523; A527; A528; A529; A530; A539; A540; A541; A542; A543; A544; A545; A546; A5"&amp;"48; A549; A55X; A560; A561; A562; A563; A564; A568; A57X; A58X; A590; A598; A599; A600; A601; A609; A630; A638; A64X; A65X; A660; A661; A662; A663; A664; A665; A666; A667; A668; A669; A670; A671; A672; A673; A679; A680; A681; A689; A690; A691; A692; A698;"&amp;" A699; A70X; A710; A711; A719; A740; A748; A749; A750; A751; A752; A753; A759; A770; A771; A772; A773; A778; A779; A78X; A790; A791; A798; A799; A800; A801; A802; A803; A804; A809; A810; A811; A812; A818; A819; A820; A821; A829; A830; A831; A832; A833; A8"&amp;"34; A835; A836; A838; A839; A840; A841; A848; A849; A850; A851; A852; A858; A86X; A870; A871; A872; A878; A879; A880; A881; A888; A89X; A90X; A91X; A920; A921; A922; A923; A924; A928; A929; A930; A931; A932; A938; A94X; A950; A951; A959; A960; A961; A962;"&amp;" A968; A969; A980; A981; A982; A983; A984; A985; A988; A99X; B000; B001; B002; B003; B004; B005; B007; B008; B009; B010; B011; B012; B018; B019; B020; B021; B022; B023; B027; B028; B029; B03X; B04X; B050; B051; B052; B053; B054; B058; B059; B060; B068; B0"&amp;"69; B07X; B080; B081; B082; B083; B084; B085; B088; B09X; B150; B159; B160; B161; B162; B169; B170; B171; B172; B178; B180; B181; B182; B188; B189; B190; B199; B200; B201; B202; B203; B204; B205; B206; B207; B208; B209; B210; B211; B212; B213; B217; B218;"&amp;" B219; B220; B221; B222; B227; B230; B231; B232; B238; B24X; B250; B251; B252; B258; B259; B260; B261; B262; B263; B268; B269; B270; B271; B278; B279; B300; B301; B302; B303; B308; B309; B330; B331; B332; B333; B334; B338; B340; B341; B342; B343; B344; B3"&amp;"48; B349; B350; B351; B352; B353; B354; B355; B356; B358; B359; B360; B361; B362; B363; B368; B369; B370; B371; B372; B373; B374; B375; B376; B377; B378; B379; B380; B381; B382; B383; B384; B387; B388; B389; B390; B391; B392; B393; B394; B395; B399; B400;"&amp;" B401; B402; B403; B407; B408; B409; B410; B417; B418; B419; B420; B421; B427; B428; B429; B430; B431; B432; B438; B439; B440; B441; B442; B447; B448; B449; B450; B451; B452; B453; B457; B458; B459; B460; B461; B462; B463; B464; B465; B468; B469; B470; B4"&amp;"71; B479; B480; B481; B482; B483; B484; B487; B488; B49X; B500; B508; B509; B510; B518; B519; B520; B528; B529; B530; B531; B538; B54X; B550; B551; B552; B559; B560; B561; B569; B570; B571; B572; B573; B574; B575; B580; B581; B582; B583; B588; B589; B59X;"&amp;" B600; B601; B602; B608; B64X; B650; B651; B652; B653; B658; B659; B660; B661; B662; B663; B664; B665; B668; B669; B670; B671; B672; B673; B674; B675; B676; B677; B678; B679; B680; B681; B689; B690; B691; B698; B699; B700; B701; B710; B711; B718; B719; B7"&amp;"2X; B73X; B740; B741; B742; B743; B744; B748; B749; B75X; B760; B761; B768; B769; B770; B778; B779; B780; B781; B787; B789; B79X; B80X; B810; B811; B812; B813; B814; B818; B820; B829; B830; B831; B832; B833; B834; B838; B839; B850; B851; B852; B853; B854;"&amp;" B86X; B870; B871; B872; B873; B874; B878; B879; B880; B881; B882; B883; B888; B889; B89X; B900; B901; B902; B908; B909; B91X; B92X; B940; B941; B942; B948; B949; B950; B951; B952; B953; B954; B955; B956; B957; B958; B960; B961; B962; B963; B964; B965; B9"&amp;"66; B967; B968; B970; B971; B972; B973; B974; B975; B976; B977; B978; B99X")</f>
        <v>A00-A09;A15-A19;A20-A28;A30-A49;A50-A64;A65-A69;A70-A74;A75-A79;A80-A89;A90-A99;B00-B09;B15-B19;B20-B24;B25-B34;B35-B49;B50-B64;B65-B83;B85-B89;B90-B94;B95-B97;B99-B99; A00; A01; A02; A03; A04; A05; A06; A07; A08; A09; A15; A16; A17; A18; A19; A20; A21; A22; A23; A24; A25; A26; A27; A28; A30; A31; A32; A33; A34; A35; A36; A37; A38; A39; A40; A41; A42; A43; A44; A46; A48; A49; A50; A51; A52; A53; A54; A55; A56; A57; A58; A59; A60; A63; A64; A65; A66; A67; A68; A69; A70; A71; A74; A75; A77; A78; A79; A80; A81; A82; A83; A84; A85; A86; A87; A88; A89; A90; A91; A92; A93; A94; A95; A96; A98; A99; B00; B01; B02; B03; B04; B05; B06; B07; B08; B09; B15; B16; B17; B18; B19; B20; B21; B22; B23; B24; B25; B26; B27; B30; B33; B34; B35; B36; B37; B38; B39; B40; B41; B42; B43; B44; B45; B46; B47; B48; B49; B50; B51; B52; B53; B54; B55; B56; B57; B58; B59; B60; B64; B65; B66; B67; B68; B69; B70; B71; B72; B73; B74; B75; B76; B77; B78; B79; B80; B81; B82; B83; B85; B86; B87; B88; B89; B90; B91; B92; B94; B95; B96; B97; B99; A000; A001; A009; A010; A011; A012; A013; A014; A020; A021; A022; A028; A029; A030; A031; A032; A033; A038; A039; A040; A041; A042; A043; A044; A045; A046; A047; A048; A049; A050; A051; A052; A053; A054; A058; A059; A060; A061; A062; A063; A064; A065; A066; A067; A068; A069; A070; A071; A072; A073; A078; A079; A080; A081; A082; A083; A084; A085; A09X; A150; A151; A152; A153; A154; A155; A156; A157; A158; A159; A160; A161; A162; A163; A164; A165; A167; A168; A169; A170; A171; A178; A179; A180; A181; A182; A183; A184; A185; A186; A187; A188; A190; A191; A192; A198; A199; A200; A201; A202; A203; A207; A208; A209; A210; A211; A212; A213; A217; A218; A219; A220; A221; A222; A227; A228; A229; A230; A231; A232; A233; A238; A239; A240; A241; A242; A243; A244; A250; A251; A259; A260; A267; A268; A269; A270; A278; A279; A280; A281; A282; A288; A289; A300; A301; A302; A303; A304; A305; A308; A309; A310; A311; A318; A319; A320; A321; A327; A328; A329; A33X; A34X; A35X; A360; A361; A362; A363; A368; A369; A370; A371; A378; A379; A38X; A390; A391; A392; A393; A394; A395; A398; A399; A400; A401; A402; A403; A408; A409; A410; A411; A412; A413; A414; A415; A418; A419; A420; A421; A422; A427; A428; A429; A430; A431; A438; A439; A440; A441; A448; A449; A46X; A480; A481; A482; A483; A484; A488; A490; A491; A492; A493; A498; A499; A500; A501; A502; A503; A504; A505; A506; A507; A509; A510; A511; A512; A513; A514; A515; A519; A520; A521; A522; A523; A527; A528; A529; A530; A539; A540; A541; A542; A543; A544; A545; A546; A548; A549; A55X; A560; A561; A562; A563; A564; A568; A57X; A58X; A590; A598; A599; A600; A601; A609; A630; A638; A64X; A65X; A660; A661; A662; A663; A664; A665; A666; A667; A668; A669; A670; A671; A672; A673; A679; A680; A681; A689; A690; A691; A692; A698; A699; A70X; A710; A711; A719; A740; A748; A749; A750; A751; A752; A753; A759; A770; A771; A772; A773; A778; A779; A78X; A790; A791; A798; A799; A800; A801; A802; A803; A804; A809; A810; A811; A812; A818; A819; A820; A821; A829; A830; A831; A832; A833; A834; A835; A836; A838; A839; A840; A841; A848; A849; A850; A851; A852; A858; A86X; A870; A871; A872; A878; A879; A880; A881; A888; A89X; A90X; A91X; A920; A921; A922; A923; A924; A928; A929; A930; A931; A932; A938; A94X; A950; A951; A959; A960; A961; A962; A968; A969; A980; A981; A982; A983; A984; A985; A988; A99X; B000; B001; B002; B003; B004; B005; B007; B008; B009; B010; B011; B012; B018; B019; B020; B021; B022; B023; B027; B028; B029; B03X; B04X; B050; B051; B052; B053; B054; B058; B059; B060; B068; B069; B07X; B080; B081; B082; B083; B084; B085; B088; B09X; B150; B159; B160; B161; B162; B169; B170; B171; B172; B178; B180; B181; B182; B188; B189; B190; B199; B200; B201; B202; B203; B204; B205; B206; B207; B208; B209; B210; B211; B212; B213; B217; B218; B219; B220; B221; B222; B227; B230; B231; B232; B238; B24X; B250; B251; B252; B258; B259; B260; B261; B262; B263; B268; B269; B270; B271; B278; B279; B300; B301; B302; B303; B308; B309; B330; B331; B332; B333; B334; B338; B340; B341; B342; B343; B344; B348; B349; B350; B351; B352; B353; B354; B355; B356; B358; B359; B360; B361; B362; B363; B368; B369; B370; B371; B372; B373; B374; B375; B376; B377; B378; B379; B380; B381; B382; B383; B384; B387; B388; B389; B390; B391; B392; B393; B394; B395; B399; B400; B401; B402; B403; B407; B408; B409; B410; B417; B418; B419; B420; B421; B427; B428; B429; B430; B431; B432; B438; B439; B440; B441; B442; B447; B448; B449; B450; B451; B452; B453; B457; B458; B459; B460; B461; B462; B463; B464; B465; B468; B469; B470; B471; B479; B480; B481; B482; B483; B484; B487; B488; B49X; B500; B508; B509; B510; B518; B519; B520; B528; B529; B530; B531; B538; B54X; B550; B551; B552; B559; B560; B561; B569; B570; B571; B572; B573; B574; B575; B580; B581; B582; B583; B588; B589; B59X; B600; B601; B602; B608; B64X; B650; B651; B652; B653; B658; B659; B660; B661; B662; B663; B664; B665; B668; B669; B670; B671; B672; B673; B674; B675; B676; B677; B678; B679; B680; B681; B689; B690; B691; B698; B699; B700; B701; B710; B711; B718; B719; B72X; B73X; B740; B741; B742; B743; B744; B748; B749; B75X; B760; B761; B768; B769; B770; B778; B779; B780; B781; B787; B789; B79X; B80X; B810; B811; B812; B813; B814; B818; B820; B829; B830; B831; B832; B833; B834; B838; B839; B850; B851; B852; B853; B854; B86X; B870; B871; B872; B873; B874; B878; B879; B880; B881; B882; B883; B888; B889; B89X; B900; B901; B902; B908; B909; B91X; B92X; B940; B941; B942; B948; B949; B950; B951; B952; B953; B954; B955; B956; B957; B958; B960; B961; B962; B963; B964; B965; B966; B967; B968; B970; B971; B972; B973; B974; B975; B976; B977; B978; B99X</v>
      </c>
      <c r="E2" s="12" t="s">
        <v>42658</v>
      </c>
    </row>
    <row r="3">
      <c r="A3" s="12" t="str">
        <f>IFERROR(__xludf.DUMMYFUNCTION("TEXTJOIN(""; "", TRUE, TEXTJOIN("";"", TRUE, FILTER(CID!$B$2:$B$14794, CID!B3=CID!$D$2:$D$14794)),TEXTJOIN(""; "", TRUE, FILTER(CID!$B$2:$B14794, REGEXMATCH(CID!$D$2:$D14794, TEXTJOIN(""|"", TRUE, SPLIT(TEXTJOIN("";"", TRUE, FILTER(CID!$B$2:$B14794, REGEX"&amp;"MATCH(CID!$D$2:$D14794, TEXTJOIN(""|"", TRUE, SPLIT(TEXTJOIN("";"", TRUE, FILTER(CID!$B$2:$B$14794, CID!B3=CID!$D$2:$D$14794)), "";""))))), "";""))))))"),"J00-J06;J09-J18;J20-J22;J30-J39;J40-J47;J60-J70;J80-J84;J85-J86;J90-J94;J95-J99; J00; J01; J02; J03; J04; J05; J06; J09; J10; J11; J12; J13; J14; J15; J16; J17; J18; J20; J21; J22; J30; J31; J32; J33; J34; J35; J36; J37; J38; J39; J40; J41; J42; J43; J44;"&amp;" J45; J46; J47; J60; J61; J62; J63; J64; J65; J66; J67; J68; J69; J70; J80; J81; J82; J84; J85; J86; J90; J91; J92; J93; J94; J95; J96; J98; J99; J00X; J010; J011; J012; J013; J014; J018; J019; J020; J028; J029; J030; J038; J039; J040; J041; J042; J050; J"&amp;"051; J060; J068; J069; J09X; J100; J101; J108; J110; J111; J118; J120; J121; J122; J128; J129; J13X; J14X; J150; J151; J152; J153; J154; J155; J156; J157; J158; J159; J160; J168; J170; J171; J172; J173; J178; J180; J181; J182; J188; J189; J200; J201; J202"&amp;"; J203; J204; J205; J206; J207; J208; J209; J210; J218; J219; J22X; J300; J301; J302; J303; J304; J310; J311; J312; J320; J321; J322; J323; J324; J328; J329; J330; J331; J338; J339; J340; J341; J342; J343; J348; J350; J351; J352; J353; J358; J359; J36X; J"&amp;"370; J371; J380; J381; J382; J383; J384; J385; J386; J387; J390; J391; J392; J393; J398; J399; J40X; J410; J411; J418; J42X; J430; J431; J432; J438; J439; J440; J441; J448; J449; J450; J451; J458; J459; J46X; J47X; J60X; J61X; J620; J628; J630; J631; J632"&amp;"; J633; J634; J635; J638; J64X; J65X; J660; J661; J662; J668; J670; J671; J672; J673; J674; J675; J676; J677; J678; J679; J680; J681; J682; J683; J684; J688; J689; J690; J691; J698; J700; J701; J702; J703; J704; J708; J709; J80X; J81X; J82X; J840; J841; J"&amp;"848; J849; J850; J851; J852; J853; J860; J869; J90X; J91X; J920; J929; J930; J931; J938; J939; J940; J941; J942; J948; J949; J950; J951; J952; J953; J954; J955; J958; J959; J960; J961; J969; J980; J981; J982; J983; J984; J985; J986; J988; J989; J990; J991"&amp;"; J998")</f>
        <v>J00-J06;J09-J18;J20-J22;J30-J39;J40-J47;J60-J70;J80-J84;J85-J86;J90-J94;J95-J99; J00; J01; J02; J03; J04; J05; J06; J09; J10; J11; J12; J13; J14; J15; J16; J17; J18; J20; J21; J22; J30; J31; J32; J33; J34; J35; J36; J37; J38; J39; J40; J41; J42; J43; J44; J45; J46; J47; J60; J61; J62; J63; J64; J65; J66; J67; J68; J69; J70; J80; J81; J82; J84; J85; J86; J90; J91; J92; J93; J94; J95; J96; J98; J99; J00X; J010; J011; J012; J013; J014; J018; J019; J020; J028; J029; J030; J038; J039; J040; J041; J042; J050; J051; J060; J068; J069; J09X; J100; J101; J108; J110; J111; J118; J120; J121; J122; J128; J129; J13X; J14X; J150; J151; J152; J153; J154; J155; J156; J157; J158; J159; J160; J168; J170; J171; J172; J173; J178; J180; J181; J182; J188; J189; J200; J201; J202; J203; J204; J205; J206; J207; J208; J209; J210; J218; J219; J22X; J300; J301; J302; J303; J304; J310; J311; J312; J320; J321; J322; J323; J324; J328; J329; J330; J331; J338; J339; J340; J341; J342; J343; J348; J350; J351; J352; J353; J358; J359; J36X; J370; J371; J380; J381; J382; J383; J384; J385; J386; J387; J390; J391; J392; J393; J398; J399; J40X; J410; J411; J418; J42X; J430; J431; J432; J438; J439; J440; J441; J448; J449; J450; J451; J458; J459; J46X; J47X; J60X; J61X; J620; J628; J630; J631; J632; J633; J634; J635; J638; J64X; J65X; J660; J661; J662; J668; J670; J671; J672; J673; J674; J675; J676; J677; J678; J679; J680; J681; J682; J683; J684; J688; J689; J690; J691; J698; J700; J701; J702; J703; J704; J708; J709; J80X; J81X; J82X; J840; J841; J848; J849; J850; J851; J852; J853; J860; J869; J90X; J91X; J920; J929; J930; J931; J938; J939; J940; J941; J942; J948; J949; J950; J951; J952; J953; J954; J955; J958; J959; J960; J961; J969; J980; J981; J982; J983; J984; J985; J986; J988; J989; J990; J991; J998</v>
      </c>
      <c r="E3" s="12" t="s">
        <v>42659</v>
      </c>
    </row>
    <row r="4">
      <c r="A4" s="12" t="str">
        <f>IFERROR(__xludf.DUMMYFUNCTION("TEXTJOIN(""; "", TRUE, TEXTJOIN("";"", TRUE, FILTER(CID!$B$2:$B$14794, CID!B4=CID!$D$2:$D$14794)),TEXTJOIN(""; "", TRUE, FILTER(CID!$B$2:$B14794, REGEXMATCH(CID!$D$2:$D14794, TEXTJOIN(""|"", TRUE, SPLIT(TEXTJOIN("";"", TRUE, FILTER(CID!$B$2:$B14794, REGEX"&amp;"MATCH(CID!$D$2:$D14794, TEXTJOIN(""|"", TRUE, SPLIT(TEXTJOIN("";"", TRUE, FILTER(CID!$B$2:$B$14794, CID!B4=CID!$D$2:$D$14794)), "";""))))), "";""))))))"),"K00-K14;K20-K31;K35-K38;K40-K46;K50-K52;K55-K63;K65-K67;K70-K77;K80-K87;K90-K93; K00; K01; K02; K03; K04; K05; K06; K07; K08; K09; K10; K11; K12; K13; K14; K20; K21; K22; K23; K25; K26; K27; K28; K29; K30; K31; K35; K36; K37; K38; K40; K41; K42; K43; K44;"&amp;" K45; K46; K50; K51; K52; K55; K56; K57; K58; K59; K60; K61; K62; K63; K65; K66; K67; K70; K71; K72; K73; K74; K75; K76; K77; K80; K81; K82; K83; K85; K86; K87; K90; K91; K92; K93; K000; K001; K002; K003; K004; K005; K006; K007; K008; K009; K010; K011; K0"&amp;"20; K021; K022; K023; K024; K028; K029; K030; K031; K032; K033; K034; K035; K036; K037; K038; K039; K040; K041; K042; K043; K044; K045; K046; K047; K048; K049; K050; K051; K052; K053; K054; K055; K056; K060; K061; K062; K068; K069; K070; K071; K072; K073;"&amp;" K074; K075; K076; K078; K079; K080; K081; K082; K083; K088; K089; K090; K091; K092; K098; K099; K100; K101; K102; K103; K108; K109; K110; K111; K112; K113; K114; K115; K116; K117; K118; K119; K120; K121; K122; K130; K131; K132; K133; K134; K135; K136; K1"&amp;"37; K140; K141; K142; K143; K144; K145; K146; K148; K149; K20X; K210; K219; K220; K221; K222; K223; K224; K225; K226; K227; K228; K229; K230; K231; K238; K250; K251; K252; K253; K254; K255; K256; K257; K259; K260; K261; K262; K263; K264; K265; K266; K267;"&amp;" K269; K270; K271; K272; K273; K274; K275; K276; K277; K279; K280; K281; K282; K283; K284; K285; K286; K287; K289; K290; K291; K292; K293; K294; K295; K296; K297; K298; K299; K30X; K310; K311; K312; K313; K314; K315; K316; K317; K318; K319; K350; K351; K3"&amp;"59; K36X; K37X; K380; K381; K382; K383; K388; K389; K400; K401; K402; K403; K404; K409; K410; K411; K412; K413; K414; K419; K420; K421; K429; K430; K431; K439; K440; K441; K449; K450; K451; K458; K460; K461; K469; K500; K501; K508; K509; K510; K511; K512;"&amp;" K513; K514; K515; K518; K519; K520; K521; K522; K528; K529; K550; K551; K552; K558; K559; K560; K561; K562; K563; K564; K565; K566; K567; K570; K571; K572; K573; K574; K575; K578; K579; K580; K589; K590; K591; K592; K593; K594; K598; K599; K600; K601; K6"&amp;"02; K603; K604; K605; K610; K611; K612; K613; K614; K620; K621; K622; K623; K624; K625; K626; K627; K628; K629; K630; K631; K632; K633; K634; K635; K638; K639; K650; K658; K659; K660; K661; K668; K669; K670; K671; K672; K673; K678; K700; K701; K702; K703;"&amp;" K704; K709; K710; K711; K712; K713; K714; K715; K716; K717; K718; K719; K720; K721; K729; K730; K731; K732; K738; K739; K740; K741; K742; K743; K744; K745; K746; K750; K751; K752; K753; K754; K758; K759; K760; K761; K762; K763; K764; K765; K766; K767; K7"&amp;"68; K769; K770; K778; K800; K801; K802; K803; K804; K805; K808; K810; K811; K818; K819; K820; K821; K822; K823; K824; K828; K829; K830; K831; K832; K833; K834; K835; K838; K839; K850; K851; K852; K853; K858; K859; K860; K861; K862; K863; K868; K869; K870;"&amp;" K871; K900; K901; K902; K903; K904; K908; K909; K910; K911; K912; K913; K914; K915; K918; K919; K920; K921; K922; K928; K929; K930; K931; K938")</f>
        <v>K00-K14;K20-K31;K35-K38;K40-K46;K50-K52;K55-K63;K65-K67;K70-K77;K80-K87;K90-K93; K00; K01; K02; K03; K04; K05; K06; K07; K08; K09; K10; K11; K12; K13; K14; K20; K21; K22; K23; K25; K26; K27; K28; K29; K30; K31; K35; K36; K37; K38; K40; K41; K42; K43; K44; K45; K46; K50; K51; K52; K55; K56; K57; K58; K59; K60; K61; K62; K63; K65; K66; K67; K70; K71; K72; K73; K74; K75; K76; K77; K80; K81; K82; K83; K85; K86; K87; K90; K91; K92; K93; K000; K001; K002; K003; K004; K005; K006; K007; K008; K009; K010; K011; K020; K021; K022; K023; K024; K028; K029; K030; K031; K032; K033; K034; K035; K036; K037; K038; K039; K040; K041; K042; K043; K044; K045; K046; K047; K048; K049; K050; K051; K052; K053; K054; K055; K056; K060; K061; K062; K068; K069; K070; K071; K072; K073; K074; K075; K076; K078; K079; K080; K081; K082; K083; K088; K089; K090; K091; K092; K098; K099; K100; K101; K102; K103; K108; K109; K110; K111; K112; K113; K114; K115; K116; K117; K118; K119; K120; K121; K122; K130; K131; K132; K133; K134; K135; K136; K137; K140; K141; K142; K143; K144; K145; K146; K148; K149; K20X; K210; K219; K220; K221; K222; K223; K224; K225; K226; K227; K228; K229; K230; K231; K238; K250; K251; K252; K253; K254; K255; K256; K257; K259; K260; K261; K262; K263; K264; K265; K266; K267; K269; K270; K271; K272; K273; K274; K275; K276; K277; K279; K280; K281; K282; K283; K284; K285; K286; K287; K289; K290; K291; K292; K293; K294; K295; K296; K297; K298; K299; K30X; K310; K311; K312; K313; K314; K315; K316; K317; K318; K319; K350; K351; K359; K36X; K37X; K380; K381; K382; K383; K388; K389; K400; K401; K402; K403; K404; K409; K410; K411; K412; K413; K414; K419; K420; K421; K429; K430; K431; K439; K440; K441; K449; K450; K451; K458; K460; K461; K469; K500; K501; K508; K509; K510; K511; K512; K513; K514; K515; K518; K519; K520; K521; K522; K528; K529; K550; K551; K552; K558; K559; K560; K561; K562; K563; K564; K565; K566; K567; K570; K571; K572; K573; K574; K575; K578; K579; K580; K589; K590; K591; K592; K593; K594; K598; K599; K600; K601; K602; K603; K604; K605; K610; K611; K612; K613; K614; K620; K621; K622; K623; K624; K625; K626; K627; K628; K629; K630; K631; K632; K633; K634; K635; K638; K639; K650; K658; K659; K660; K661; K668; K669; K670; K671; K672; K673; K678; K700; K701; K702; K703; K704; K709; K710; K711; K712; K713; K714; K715; K716; K717; K718; K719; K720; K721; K729; K730; K731; K732; K738; K739; K740; K741; K742; K743; K744; K745; K746; K750; K751; K752; K753; K754; K758; K759; K760; K761; K762; K763; K764; K765; K766; K767; K768; K769; K770; K778; K800; K801; K802; K803; K804; K805; K808; K810; K811; K818; K819; K820; K821; K822; K823; K824; K828; K829; K830; K831; K832; K833; K834; K835; K838; K839; K850; K851; K852; K853; K858; K859; K860; K861; K862; K863; K868; K869; K870; K871; K900; K901; K902; K903; K904; K908; K909; K910; K911; K912; K913; K914; K915; K918; K919; K920; K921; K922; K928; K929; K930; K931; K938</v>
      </c>
      <c r="E4" s="12" t="s">
        <v>42660</v>
      </c>
    </row>
    <row r="5">
      <c r="A5" s="12" t="str">
        <f>IFERROR(__xludf.DUMMYFUNCTION("TEXTJOIN(""; "", TRUE, TEXTJOIN("";"", TRUE, FILTER(CID!$B$2:$B$14794, CID!B5=CID!$D$2:$D$14794)),TEXTJOIN(""; "", TRUE, FILTER(CID!$B$2:$B14794, REGEXMATCH(CID!$D$2:$D14794, TEXTJOIN(""|"", TRUE, SPLIT(TEXTJOIN("";"", TRUE, FILTER(CID!$B$2:$B14794, REGEX"&amp;"MATCH(CID!$D$2:$D14794, TEXTJOIN(""|"", TRUE, SPLIT(TEXTJOIN("";"", TRUE, FILTER(CID!$B$2:$B$14794, CID!B5=CID!$D$2:$D$14794)), "";""))))), "";""))))))"),"L00-L08;L10-L14;L20-L30;L40-L45;L50-L54;L55-L59;L60-L75;L80-L99; L00; L01; L02; L03; L04; L05; L08; L10; L11; L12; L13; L14; L20; L21; L22; L23; L24; L25; L26; L27; L28; L29; L30; L40; L41; L42; L43; L44; L45; L50; L51; L52; L53; L54; L55; L56; L57; L58; "&amp;"L59; L60; L62; L63; L64; L65; L66; L67; L68; L70; L71; L72; L73; L74; L75; L80; L81; L82; L83; L84; L85; L86; L87; L88; L89; L90; L91; L92; L93; L94; L95; L97; L98; L99; L00X; L010; L011; L020; L021; L022; L023; L024; L028; L029; L030; L031; L032; L033; L"&amp;"038; L039; L040; L041; L042; L043; L048; L049; L050; L059; L080; L081; L088; L089; L100; L101; L102; L103; L104; L105; L108; L109; L110; L111; L118; L119; L120; L121; L122; L123; L128; L129; L130; L131; L138; L139; L14X; L200; L208; L209; L210; L211; L218"&amp;"; L219; L22X; L230; L231; L232; L233; L234; L235; L236; L237; L238; L239; L240; L241; L242; L243; L244; L245; L246; L247; L248; L249; L250; L251; L252; L253; L254; L255; L258; L259; L26X; L270; L271; L272; L278; L279; L280; L281; L282; L290; L291; L292; L"&amp;"293; L298; L299; L300; L301; L302; L303; L304; L305; L308; L309; L400; L401; L402; L403; L404; L405; L408; L409; L410; L411; L412; L413; L414; L415; L418; L419; L42X; L430; L431; L432; L433; L438; L439; L440; L441; L442; L443; L444; L448; L449; L45X; L500"&amp;"; L501; L502; L503; L504; L505; L506; L508; L509; L510; L511; L512; L518; L519; L52X; L530; L531; L532; L533; L538; L539; L540; L548; L550; L551; L552; L558; L559; L560; L561; L562; L563; L564; L568; L569; L570; L571; L572; L573; L574; L575; L578; L579; L"&amp;"580; L581; L589; L590; L598; L599; L600; L601; L602; L603; L604; L605; L608; L609; L620; L628; L630; L631; L632; L638; L639; L640; L648; L649; L650; L651; L652; L658; L659; L660; L661; L662; L663; L664; L668; L669; L670; L671; L678; L679; L680; L681; L682"&amp;"; L683; L688; L689; L700; L701; L702; L703; L704; L705; L708; L709; L710; L711; L718; L719; L720; L721; L722; L728; L729; L730; L731; L732; L738; L739; L740; L741; L742; L743; L744; L748; L749; L750; L751; L752; L758; L759; L80X; L810; L811; L812; L813; L"&amp;"814; L815; L816; L817; L818; L819; L82X; L83X; L84X; L850; L851; L852; L853; L858; L859; L86X; L870; L871; L872; L878; L879; L88X; L89X; L900; L901; L902; L903; L904; L905; L906; L908; L909; L910; L918; L919; L920; L921; L922; L923; L928; L929; L930; L931"&amp;"; L932; L940; L941; L942; L943; L944; L945; L946; L948; L949; L950; L951; L958; L959; L97X; L980; L981; L982; L983; L984; L985; L986; L988; L989; L990; L998")</f>
        <v>L00-L08;L10-L14;L20-L30;L40-L45;L50-L54;L55-L59;L60-L75;L80-L99; L00; L01; L02; L03; L04; L05; L08; L10; L11; L12; L13; L14; L20; L21; L22; L23; L24; L25; L26; L27; L28; L29; L30; L40; L41; L42; L43; L44; L45; L50; L51; L52; L53; L54; L55; L56; L57; L58; L59; L60; L62; L63; L64; L65; L66; L67; L68; L70; L71; L72; L73; L74; L75; L80; L81; L82; L83; L84; L85; L86; L87; L88; L89; L90; L91; L92; L93; L94; L95; L97; L98; L99; L00X; L010; L011; L020; L021; L022; L023; L024; L028; L029; L030; L031; L032; L033; L038; L039; L040; L041; L042; L043; L048; L049; L050; L059; L080; L081; L088; L089; L100; L101; L102; L103; L104; L105; L108; L109; L110; L111; L118; L119; L120; L121; L122; L123; L128; L129; L130; L131; L138; L139; L14X; L200; L208; L209; L210; L211; L218; L219; L22X; L230; L231; L232; L233; L234; L235; L236; L237; L238; L239; L240; L241; L242; L243; L244; L245; L246; L247; L248; L249; L250; L251; L252; L253; L254; L255; L258; L259; L26X; L270; L271; L272; L278; L279; L280; L281; L282; L290; L291; L292; L293; L298; L299; L300; L301; L302; L303; L304; L305; L308; L309; L400; L401; L402; L403; L404; L405; L408; L409; L410; L411; L412; L413; L414; L415; L418; L419; L42X; L430; L431; L432; L433; L438; L439; L440; L441; L442; L443; L444; L448; L449; L45X; L500; L501; L502; L503; L504; L505; L506; L508; L509; L510; L511; L512; L518; L519; L52X; L530; L531; L532; L533; L538; L539; L540; L548; L550; L551; L552; L558; L559; L560; L561; L562; L563; L564; L568; L569; L570; L571; L572; L573; L574; L575; L578; L579; L580; L581; L589; L590; L598; L599; L600; L601; L602; L603; L604; L605; L608; L609; L620; L628; L630; L631; L632; L638; L639; L640; L648; L649; L650; L651; L652; L658; L659; L660; L661; L662; L663; L664; L668; L669; L670; L671; L678; L679; L680; L681; L682; L683; L688; L689; L700; L701; L702; L703; L704; L705; L708; L709; L710; L711; L718; L719; L720; L721; L722; L728; L729; L730; L731; L732; L738; L739; L740; L741; L742; L743; L744; L748; L749; L750; L751; L752; L758; L759; L80X; L810; L811; L812; L813; L814; L815; L816; L817; L818; L819; L82X; L83X; L84X; L850; L851; L852; L853; L858; L859; L86X; L870; L871; L872; L878; L879; L88X; L89X; L900; L901; L902; L903; L904; L905; L906; L908; L909; L910; L918; L919; L920; L921; L922; L923; L928; L929; L930; L931; L932; L940; L941; L942; L943; L944; L945; L946; L948; L949; L950; L951; L958; L959; L97X; L980; L981; L982; L983; L984; L985; L986; L988; L989; L990; L998</v>
      </c>
      <c r="E5" s="12" t="s">
        <v>42661</v>
      </c>
    </row>
    <row r="6">
      <c r="A6" s="12" t="str">
        <f>IFERROR(__xludf.DUMMYFUNCTION("TEXTJOIN(""; "", TRUE, TEXTJOIN("";"", TRUE, FILTER(CID!$B$2:$B$14794, CID!B6=CID!$D$2:$D$14794)),TEXTJOIN(""; "", TRUE, FILTER(CID!$B$2:$B14794, REGEXMATCH(CID!$D$2:$D14794, TEXTJOIN(""|"", TRUE, SPLIT(TEXTJOIN("";"", TRUE, FILTER(CID!$B$2:$B14794, REGEX"&amp;"MATCH(CID!$D$2:$D14794, TEXTJOIN(""|"", TRUE, SPLIT(TEXTJOIN("";"", TRUE, FILTER(CID!$B$2:$B$14794, CID!B6=CID!$D$2:$D$14794)), "";""))))), "";""))))))"),"M00-M25;M30-M36;M40-M54;M60-M79;M80-M94;M95-M99; M00; M01; M02; M03; M05; M06; M07; M08; M09; M10; M11; M12; M13; M14; M15; M16; M17; M18; M19; M20; M21; M22; M23; M24; M25; M30; M31; M32; M33; M34; M35; M36; M40; M41; M42; M43; M45; M46; M47; M48; M49; M"&amp;"50; M51; M53; M54; M60; M61; M62; M63; M65; M66; M67; M68; M70; M71; M72; M73; M75; M76; M77; M79; M80; M81; M82; M83; M84; M85; M86; M87; M88; M89; M90; M91; M92; M93; M94; M95; M96; M99; M300; M301; M302; M303; M308; M310; M311; M312; M313; M314; M315; "&amp;"M316; M317; M318; M319; M320; M321; M328; M329; M330; M331; M332; M339; M340; M341; M342; M348; M349; M350; M351; M352; M353; M354; M355; M356; M357; M358; M359; M360; M361; M362; M363; M364; M368; M950; M951; M952; M953; M954; M955; M958; M959; M960; M96"&amp;"1; M962; M963; M964; M965; M966; M968; M969; M990; M991; M992; M993; M994; M995; M996; M997; M998; M999")</f>
        <v>M00-M25;M30-M36;M40-M54;M60-M79;M80-M94;M95-M99; M00; M01; M02; M03; M05; M06; M07; M08; M09; M10; M11; M12; M13; M14; M15; M16; M17; M18; M19; M20; M21; M22; M23; M24; M25; M30; M31; M32; M33; M34; M35; M36; M40; M41; M42; M43; M45; M46; M47; M48; M49; M50; M51; M53; M54; M60; M61; M62; M63; M65; M66; M67; M68; M70; M71; M72; M73; M75; M76; M77; M79; M80; M81; M82; M83; M84; M85; M86; M87; M88; M89; M90; M91; M92; M93; M94; M95; M96; M99; M300; M301; M302; M303; M308; M310; M311; M312; M313; M314; M315; M316; M317; M318; M319; M320; M321; M328; M329; M330; M331; M332; M339; M340; M341; M342; M348; M349; M350; M351; M352; M353; M354; M355; M356; M357; M358; M359; M360; M361; M362; M363; M364; M368; M950; M951; M952; M953; M954; M955; M958; M959; M960; M961; M962; M963; M964; M965; M966; M968; M969; M990; M991; M992; M993; M994; M995; M996; M997; M998; M999</v>
      </c>
      <c r="E6" s="12" t="s">
        <v>42662</v>
      </c>
    </row>
    <row r="7">
      <c r="A7" s="12" t="str">
        <f>IFERROR(__xludf.DUMMYFUNCTION("TEXTJOIN(""; "", TRUE, TEXTJOIN("";"", TRUE, FILTER(CID!$B$2:$B$14794, CID!B7=CID!$D$2:$D$14794)),TEXTJOIN(""; "", TRUE, FILTER(CID!$B$2:$B14794, REGEXMATCH(CID!$D$2:$D14794, TEXTJOIN(""|"", TRUE, SPLIT(TEXTJOIN("";"", TRUE, FILTER(CID!$B$2:$B14794, REGEX"&amp;"MATCH(CID!$D$2:$D14794, TEXTJOIN(""|"", TRUE, SPLIT(TEXTJOIN("";"", TRUE, FILTER(CID!$B$2:$B$14794, CID!B7=CID!$D$2:$D$14794)), "";""))))), "";""))))))"),"N00-N08;N10-N16;N17-N19;N20-N23;N25-N29;N30-N39;N40-N51;N60-N64;N70-N77;N80-N98;N99-N99; N00; N01; N02; N03; N04; N05; N06; N07; N08; N10; N11; N12; N13; N14; N15; N16; N17; N18; N19; N20; N21; N22; N23; N25; N26; N27; N28; N29; N30; N31; N32; N33; N34; N"&amp;"35; N36; N37; N39; N40; N41; N42; N43; N44; N45; N46; N47; N48; N49; N50; N51; N60; N61; N62; N63; N64; N70; N71; N72; N73; N74; N75; N76; N77; N80; N81; N82; N83; N84; N85; N86; N87; N88; N89; N90; N91; N92; N93; N94; N95; N96; N97; N98; N99; N000; N001;"&amp;" N002; N003; N004; N005; N006; N007; N008; N009; N010; N011; N012; N013; N014; N015; N016; N017; N018; N019; N020; N021; N022; N023; N024; N025; N026; N027; N028; N029; N030; N031; N032; N033; N034; N035; N036; N037; N038; N039; N040; N041; N042; N043; N0"&amp;"44; N045; N046; N047; N048; N049; N050; N051; N052; N053; N054; N055; N056; N057; N058; N059; N060; N061; N062; N063; N064; N065; N066; N067; N068; N069; N070; N071; N072; N073; N074; N075; N076; N077; N078; N079; N080; N081; N082; N083; N084; N085; N088;"&amp;" N10X; N110; N111; N118; N119; N12X; N130; N131; N132; N133; N134; N135; N136; N137; N138; N139; N140; N141; N142; N143; N144; N150; N151; N158; N159; N160; N161; N162; N163; N164; N165; N168; N170; N171; N172; N178; N179; N180; N188; N189; N19X; N200; N2"&amp;"01; N202; N209; N210; N211; N218; N219; N220; N228; N23X; N250; N251; N258; N259; N26X; N270; N271; N279; N280; N281; N288; N289; N290; N291; N298; N300; N301; N302; N303; N304; N308; N309; N310; N311; N312; N318; N319; N320; N321; N322; N323; N324; N328;"&amp;" N329; N330; N338; N340; N341; N342; N343; N350; N351; N358; N359; N360; N361; N362; N363; N368; N369; N370; N378; N390; N391; N392; N393; N394; N398; N399; N40X; N410; N411; N412; N413; N418; N419; N420; N421; N422; N428; N429; N430; N431; N432; N433; N4"&amp;"34; N44X; N450; N459; N46X; N47X; N480; N481; N482; N483; N484; N485; N486; N488; N489; N490; N491; N492; N498; N499; N500; N501; N508; N509; N510; N511; N512; N518; N600; N601; N602; N603; N604; N608; N609; N61X; N62X; N63X; N640; N641; N642; N643; N644;"&amp;" N645; N648; N649; N700; N701; N709; N710; N711; N719; N72X; N730; N731; N732; N733; N734; N735; N736; N738; N739; N740; N741; N742; N743; N744; N748; N750; N751; N758; N759; N760; N761; N762; N763; N764; N765; N766; N768; N770; N771; N778; N800; N801; N8"&amp;"02; N803; N804; N805; N806; N808; N809; N810; N811; N812; N813; N814; N815; N816; N818; N819; N820; N821; N822; N823; N824; N825; N828; N829; N830; N831; N832; N833; N834; N835; N836; N837; N838; N839; N840; N841; N842; N843; N848; N849; N850; N851; N852;"&amp;" N853; N854; N855; N856; N857; N858; N859; N86X; N870; N871; N872; N879; N880; N881; N882; N883; N884; N888; N889; N890; N891; N892; N893; N894; N895; N896; N897; N898; N899; N900; N901; N902; N903; N904; N905; N906; N907; N908; N909; N910; N911; N912; N9"&amp;"13; N914; N915; N920; N921; N922; N923; N924; N925; N926; N930; N938; N939; N940; N941; N942; N943; N944; N945; N946; N948; N949; N950; N951; N952; N953; N958; N959; N96X; N970; N971; N972; N973; N974; N978; N979; N980; N981; N982; N983; N988; N989; N990;"&amp;" N991; N992; N993; N994; N995; N998; N999")</f>
        <v>N00-N08;N10-N16;N17-N19;N20-N23;N25-N29;N30-N39;N40-N51;N60-N64;N70-N77;N80-N98;N99-N99; N00; N01; N02; N03; N04; N05; N06; N07; N08; N10; N11; N12; N13; N14; N15; N16; N17; N18; N19; N20; N21; N22; N23; N25; N26; N27; N28; N29; N30; N31; N32; N33; N34; N35; N36; N37; N39; N40; N41; N42; N43; N44; N45; N46; N47; N48; N49; N50; N51; N60; N61; N62; N63; N64; N70; N71; N72; N73; N74; N75; N76; N77; N80; N81; N82; N83; N84; N85; N86; N87; N88; N89; N90; N91; N92; N93; N94; N95; N96; N97; N98; N99; N000; N001; N002; N003; N004; N005; N006; N007; N008; N009; N010; N011; N012; N013; N014; N015; N016; N017; N018; N019; N020; N021; N022; N023; N024; N025; N026; N027; N028; N029; N030; N031; N032; N033; N034; N035; N036; N037; N038; N039; N040; N041; N042; N043; N044; N045; N046; N047; N048; N049; N050; N051; N052; N053; N054; N055; N056; N057; N058; N059; N060; N061; N062; N063; N064; N065; N066; N067; N068; N069; N070; N071; N072; N073; N074; N075; N076; N077; N078; N079; N080; N081; N082; N083; N084; N085; N088; N10X; N110; N111; N118; N119; N12X; N130; N131; N132; N133; N134; N135; N136; N137; N138; N139; N140; N141; N142; N143; N144; N150; N151; N158; N159; N160; N161; N162; N163; N164; N165; N168; N170; N171; N172; N178; N179; N180; N188; N189; N19X; N200; N201; N202; N209; N210; N211; N218; N219; N220; N228; N23X; N250; N251; N258; N259; N26X; N270; N271; N279; N280; N281; N288; N289; N290; N291; N298; N300; N301; N302; N303; N304; N308; N309; N310; N311; N312; N318; N319; N320; N321; N322; N323; N324; N328; N329; N330; N338; N340; N341; N342; N343; N350; N351; N358; N359; N360; N361; N362; N363; N368; N369; N370; N378; N390; N391; N392; N393; N394; N398; N399; N40X; N410; N411; N412; N413; N418; N419; N420; N421; N422; N428; N429; N430; N431; N432; N433; N434; N44X; N450; N459; N46X; N47X; N480; N481; N482; N483; N484; N485; N486; N488; N489; N490; N491; N492; N498; N499; N500; N501; N508; N509; N510; N511; N512; N518; N600; N601; N602; N603; N604; N608; N609; N61X; N62X; N63X; N640; N641; N642; N643; N644; N645; N648; N649; N700; N701; N709; N710; N711; N719; N72X; N730; N731; N732; N733; N734; N735; N736; N738; N739; N740; N741; N742; N743; N744; N748; N750; N751; N758; N759; N760; N761; N762; N763; N764; N765; N766; N768; N770; N771; N778; N800; N801; N802; N803; N804; N805; N806; N808; N809; N810; N811; N812; N813; N814; N815; N816; N818; N819; N820; N821; N822; N823; N824; N825; N828; N829; N830; N831; N832; N833; N834; N835; N836; N837; N838; N839; N840; N841; N842; N843; N848; N849; N850; N851; N852; N853; N854; N855; N856; N857; N858; N859; N86X; N870; N871; N872; N879; N880; N881; N882; N883; N884; N888; N889; N890; N891; N892; N893; N894; N895; N896; N897; N898; N899; N900; N901; N902; N903; N904; N905; N906; N907; N908; N909; N910; N911; N912; N913; N914; N915; N920; N921; N922; N923; N924; N925; N926; N930; N938; N939; N940; N941; N942; N943; N944; N945; N946; N948; N949; N950; N951; N952; N953; N958; N959; N96X; N970; N971; N972; N973; N974; N978; N979; N980; N981; N982; N983; N988; N989; N990; N991; N992; N993; N994; N995; N998; N999</v>
      </c>
      <c r="E7" s="12" t="s">
        <v>42663</v>
      </c>
    </row>
    <row r="8">
      <c r="A8" s="12" t="str">
        <f>IFERROR(__xludf.DUMMYFUNCTION("TEXTJOIN(""; "", TRUE, TEXTJOIN("";"", TRUE, FILTER(CID!$B$2:$B$14794, CID!B8=CID!$D$2:$D$14794)),TEXTJOIN(""; "", TRUE, FILTER(CID!$B$2:$B14794, REGEXMATCH(CID!$D$2:$D14794, TEXTJOIN(""|"", TRUE, SPLIT(TEXTJOIN("";"", TRUE, FILTER(CID!$B$2:$B14794, REGEX"&amp;"MATCH(CID!$D$2:$D14794, TEXTJOIN(""|"", TRUE, SPLIT(TEXTJOIN("";"", TRUE, FILTER(CID!$B$2:$B$14794, CID!B8=CID!$D$2:$D$14794)), "";""))))), "";""))))))"),"O00-O08;O10-O16;O20-O29;O30-O48;O60-O75;O80-O84;O85-O92;O94-O99; O00; O01; O02; O03; O04; O05; O06; O07; O08; O10; O11; O12; O13; O14; O15; O16; O20; O21; O22; O23; O24; O25; O26; O28; O29; O30; O31; O32; O33; O34; O35; O36; O40; O41; O42; O43; O44; O45; "&amp;"O46; O47; O48; O60; O61; O62; O63; O64; O65; O66; O67; O68; O69; O70; O71; O72; O73; O74; O75; O80; O81; O82; O83; O84; O85; O86; O87; O88; O89; O90; O91; O92; O94; O95; O96; O97; O98; O99; O000; O001; O002; O008; O009; O010; O011; O019; O020; O021; O028;"&amp;" O029; O030; O031; O032; O033; O034; O035; O036; O037; O038; O039; O040; O041; O042; O043; O044; O045; O046; O047; O048; O049; O050; O051; O052; O053; O054; O055; O056; O057; O058; O059; O060; O061; O062; O063; O064; O065; O066; O067; O068; O069; O070; O0"&amp;"71; O072; O073; O074; O075; O076; O077; O078; O079; O080; O081; O082; O083; O084; O085; O086; O087; O088; O089; O100; O101; O102; O103; O104; O109; O11X; O120; O121; O122; O13X; O140; O141; O149; O150; O151; O152; O159; O16X; O200; O208; O209; O210; O211;"&amp;" O212; O218; O219; O220; O221; O222; O223; O224; O225; O228; O229; O230; O231; O232; O233; O234; O235; O239; O240; O241; O242; O243; O244; O249; O25X; O260; O261; O262; O263; O264; O265; O266; O267; O268; O269; O280; O281; O282; O283; O284; O285; O288; O2"&amp;"89; O290; O291; O292; O293; O294; O295; O296; O298; O299; O300; O301; O302; O308; O309; O310; O311; O312; O318; O320; O321; O322; O323; O324; O325; O326; O328; O329; O330; O331; O332; O333; O334; O335; O336; O337; O338; O339; O340; O341; O342; O343; O344;"&amp;" O345; O346; O347; O348; O349; O350; O351; O352; O353; O354; O355; O356; O357; O358; O359; O360; O361; O362; O363; O364; O365; O366; O367; O368; O369; O40X; O410; O411; O418; O419; O420; O421; O422; O429; O430; O431; O438; O439; O440; O441; O450; O458; O4"&amp;"59; O460; O468; O469; O470; O471; O479; O48X; O600; O601; O602; O610; O611; O618; O619; O620; O621; O622; O623; O624; O628; O629; O630; O631; O632; O639; O640; O641; O642; O643; O644; O645; O648; O649; O650; O651; O652; O653; O654; O655; O658; O659; O660;"&amp;" O661; O662; O663; O664; O665; O668; O669; O670; O678; O679; O680; O681; O682; O683; O688; O689; O690; O691; O692; O693; O694; O695; O698; O699; O700; O701; O702; O703; O709; O710; O711; O712; O713; O714; O715; O716; O717; O718; O719; O720; O721; O722; O7"&amp;"23; O730; O731; O740; O741; O742; O743; O744; O745; O746; O747; O748; O749; O750; O751; O752; O753; O754; O755; O756; O757; O758; O759; O800; O801; O808; O809; O810; O811; O812; O813; O814; O815; O820; O821; O822; O828; O829; O830; O831; O832; O833; O834;"&amp;" O838; O839; O840; O841; O842; O848; O849; O85X; O860; O861; O862; O863; O864; O868; O870; O871; O872; O873; O878; O879; O880; O881; O882; O883; O888; O890; O891; O892; O893; O894; O895; O896; O898; O899; O900; O901; O902; O903; O904; O905; O908; O909; O9"&amp;"10; O911; O912; O920; O921; O922; O923; O924; O925; O926; O927; O94X; O95X; O96X; O97X; O980; O981; O982; O983; O984; O985; O986; O988; O989; O990; O991; O992; O993; O994; O995; O996; O997; O998")</f>
        <v>O00-O08;O10-O16;O20-O29;O30-O48;O60-O75;O80-O84;O85-O92;O94-O99; O00; O01; O02; O03; O04; O05; O06; O07; O08; O10; O11; O12; O13; O14; O15; O16; O20; O21; O22; O23; O24; O25; O26; O28; O29; O30; O31; O32; O33; O34; O35; O36; O40; O41; O42; O43; O44; O45; O46; O47; O48; O60; O61; O62; O63; O64; O65; O66; O67; O68; O69; O70; O71; O72; O73; O74; O75; O80; O81; O82; O83; O84; O85; O86; O87; O88; O89; O90; O91; O92; O94; O95; O96; O97; O98; O99; O000; O001; O002; O008; O009; O010; O011; O019; O020; O021; O028; O029; O030; O031; O032; O033; O034; O035; O036; O037; O038; O039; O040; O041; O042; O043; O044; O045; O046; O047; O048; O049; O050; O051; O052; O053; O054; O055; O056; O057; O058; O059; O060; O061; O062; O063; O064; O065; O066; O067; O068; O069; O070; O071; O072; O073; O074; O075; O076; O077; O078; O079; O080; O081; O082; O083; O084; O085; O086; O087; O088; O089; O100; O101; O102; O103; O104; O109; O11X; O120; O121; O122; O13X; O140; O141; O149; O150; O151; O152; O159; O16X; O200; O208; O209; O210; O211; O212; O218; O219; O220; O221; O222; O223; O224; O225; O228; O229; O230; O231; O232; O233; O234; O235; O239; O240; O241; O242; O243; O244; O249; O25X; O260; O261; O262; O263; O264; O265; O266; O267; O268; O269; O280; O281; O282; O283; O284; O285; O288; O289; O290; O291; O292; O293; O294; O295; O296; O298; O299; O300; O301; O302; O308; O309; O310; O311; O312; O318; O320; O321; O322; O323; O324; O325; O326; O328; O329; O330; O331; O332; O333; O334; O335; O336; O337; O338; O339; O340; O341; O342; O343; O344; O345; O346; O347; O348; O349; O350; O351; O352; O353; O354; O355; O356; O357; O358; O359; O360; O361; O362; O363; O364; O365; O366; O367; O368; O369; O40X; O410; O411; O418; O419; O420; O421; O422; O429; O430; O431; O438; O439; O440; O441; O450; O458; O459; O460; O468; O469; O470; O471; O479; O48X; O600; O601; O602; O610; O611; O618; O619; O620; O621; O622; O623; O624; O628; O629; O630; O631; O632; O639; O640; O641; O642; O643; O644; O645; O648; O649; O650; O651; O652; O653; O654; O655; O658; O659; O660; O661; O662; O663; O664; O665; O668; O669; O670; O678; O679; O680; O681; O682; O683; O688; O689; O690; O691; O692; O693; O694; O695; O698; O699; O700; O701; O702; O703; O709; O710; O711; O712; O713; O714; O715; O716; O717; O718; O719; O720; O721; O722; O723; O730; O731; O740; O741; O742; O743; O744; O745; O746; O747; O748; O749; O750; O751; O752; O753; O754; O755; O756; O757; O758; O759; O800; O801; O808; O809; O810; O811; O812; O813; O814; O815; O820; O821; O822; O828; O829; O830; O831; O832; O833; O834; O838; O839; O840; O841; O842; O848; O849; O85X; O860; O861; O862; O863; O864; O868; O870; O871; O872; O873; O878; O879; O880; O881; O882; O883; O888; O890; O891; O892; O893; O894; O895; O896; O898; O899; O900; O901; O902; O903; O904; O905; O908; O909; O910; O911; O912; O920; O921; O922; O923; O924; O925; O926; O927; O94X; O95X; O96X; O97X; O980; O981; O982; O983; O984; O985; O986; O988; O989; O990; O991; O992; O993; O994; O995; O996; O997; O998</v>
      </c>
      <c r="E8" s="12" t="s">
        <v>42664</v>
      </c>
    </row>
    <row r="9">
      <c r="A9" s="12" t="str">
        <f>IFERROR(__xludf.DUMMYFUNCTION("TEXTJOIN(""; "", TRUE, TEXTJOIN("";"", TRUE, FILTER(CID!$B$2:$B$14794, CID!B9=CID!$D$2:$D$14794)),TEXTJOIN(""; "", TRUE, FILTER(CID!$B$2:$B14794, REGEXMATCH(CID!$D$2:$D14794, TEXTJOIN(""|"", TRUE, SPLIT(TEXTJOIN("";"", TRUE, FILTER(CID!$B$2:$B14794, REGEX"&amp;"MATCH(CID!$D$2:$D14794, TEXTJOIN(""|"", TRUE, SPLIT(TEXTJOIN("";"", TRUE, FILTER(CID!$B$2:$B$14794, CID!B9=CID!$D$2:$D$14794)), "";""))))), "";""))))))"),"P00-P04;P05-P08;P10-P15;P20-P29;P35-P39;P50-P61;P70-P74;P75-P78;P80-P83;P90-P96; P00; P01; P02; P03; P04; P05; P07; P08; P10; P11; P12; P13; P14; P15; P20; P21; P22; P23; P24; P25; P26; P27; P28; P29; P35; P36; P37; P38; P39; P50; P51; P52; P53; P54; P55;"&amp;" P56; P57; P58; P59; P60; P61; P70; P71; P72; P74; P75; P76; P77; P78; P80; P81; P83; P90; P91; P92; P93; P94; P95; P96; P000; P001; P002; P003; P004; P005; P006; P007; P008; P009; P010; P011; P012; P013; P014; P015; P016; P017; P018; P019; P020; P021; P0"&amp;"22; P023; P024; P025; P026; P027; P028; P029; P030; P031; P032; P033; P034; P035; P036; P038; P039; P040; P041; P042; P043; P044; P045; P046; P048; P049; P050; P051; P052; P059; P070; P071; P072; P073; P080; P081; P082; P100; P101; P102; P103; P104; P108;"&amp;" P109; P110; P111; P112; P113; P114; P115; P119; P120; P121; P122; P123; P124; P128; P129; P130; P131; P132; P133; P134; P138; P139; P140; P141; P142; P143; P148; P149; P150; P151; P152; P153; P154; P155; P156; P158; P159; P200; P201; P209; P210; P211; P2"&amp;"19; P220; P221; P228; P229; P230; P231; P232; P233; P234; P235; P236; P238; P239; P240; P241; P242; P243; P248; P249; P250; P251; P252; P253; P258; P260; P261; P268; P269; P270; P271; P278; P279; P280; P281; P282; P283; P284; P285; P288; P289; P290; P291;"&amp;" P292; P293; P294; P298; P299; P350; P351; P352; P353; P358; P359; P360; P361; P362; P363; P364; P365; P368; P369; P370; P371; P372; P373; P374; P375; P378; P379; P38X; P390; P391; P392; P393; P394; P398; P399; P500; P501; P502; P503; P504; P505; P508; P5"&amp;"09; P510; P518; P519; P520; P521; P522; P523; P524; P525; P526; P528; P529; P53X; P540; P541; P542; P543; P544; P545; P546; P548; P549; P550; P551; P558; P559; P560; P569; P570; P578; P579; P580; P581; P582; P583; P584; P585; P588; P589; P590; P591; P592;"&amp;" P593; P598; P599; P60X; P610; P611; P612; P613; P614; P615; P616; P618; P619; P700; P701; P702; P703; P704; P708; P709; P710; P711; P712; P713; P714; P718; P719; P720; P721; P722; P728; P729; P740; P741; P742; P743; P744; P745; P748; P749; P75X; P760; P7"&amp;"61; P762; P768; P769; P77X; P780; P781; P782; P783; P788; P789; P800; P808; P809; P810; P818; P819; P830; P831; P832; P833; P834; P835; P836; P838; P839; P90X; P910; P911; P912; P913; P914; P915; P916; P918; P919; P920; P921; P922; P923; P924; P925; P928;"&amp;" P929; P93X; P940; P941; P942; P948; P949; P95X; P960; P961; P962; P963; P964; P965; P968; P969")</f>
        <v>P00-P04;P05-P08;P10-P15;P20-P29;P35-P39;P50-P61;P70-P74;P75-P78;P80-P83;P90-P96; P00; P01; P02; P03; P04; P05; P07; P08; P10; P11; P12; P13; P14; P15; P20; P21; P22; P23; P24; P25; P26; P27; P28; P29; P35; P36; P37; P38; P39; P50; P51; P52; P53; P54; P55; P56; P57; P58; P59; P60; P61; P70; P71; P72; P74; P75; P76; P77; P78; P80; P81; P83; P90; P91; P92; P93; P94; P95; P96; P000; P001; P002; P003; P004; P005; P006; P007; P008; P009; P010; P011; P012; P013; P014; P015; P016; P017; P018; P019; P020; P021; P022; P023; P024; P025; P026; P027; P028; P029; P030; P031; P032; P033; P034; P035; P036; P038; P039; P040; P041; P042; P043; P044; P045; P046; P048; P049; P050; P051; P052; P059; P070; P071; P072; P073; P080; P081; P082; P100; P101; P102; P103; P104; P108; P109; P110; P111; P112; P113; P114; P115; P119; P120; P121; P122; P123; P124; P128; P129; P130; P131; P132; P133; P134; P138; P139; P140; P141; P142; P143; P148; P149; P150; P151; P152; P153; P154; P155; P156; P158; P159; P200; P201; P209; P210; P211; P219; P220; P221; P228; P229; P230; P231; P232; P233; P234; P235; P236; P238; P239; P240; P241; P242; P243; P248; P249; P250; P251; P252; P253; P258; P260; P261; P268; P269; P270; P271; P278; P279; P280; P281; P282; P283; P284; P285; P288; P289; P290; P291; P292; P293; P294; P298; P299; P350; P351; P352; P353; P358; P359; P360; P361; P362; P363; P364; P365; P368; P369; P370; P371; P372; P373; P374; P375; P378; P379; P38X; P390; P391; P392; P393; P394; P398; P399; P500; P501; P502; P503; P504; P505; P508; P509; P510; P518; P519; P520; P521; P522; P523; P524; P525; P526; P528; P529; P53X; P540; P541; P542; P543; P544; P545; P546; P548; P549; P550; P551; P558; P559; P560; P569; P570; P578; P579; P580; P581; P582; P583; P584; P585; P588; P589; P590; P591; P592; P593; P598; P599; P60X; P610; P611; P612; P613; P614; P615; P616; P618; P619; P700; P701; P702; P703; P704; P708; P709; P710; P711; P712; P713; P714; P718; P719; P720; P721; P722; P728; P729; P740; P741; P742; P743; P744; P745; P748; P749; P75X; P760; P761; P762; P768; P769; P77X; P780; P781; P782; P783; P788; P789; P800; P808; P809; P810; P818; P819; P830; P831; P832; P833; P834; P835; P836; P838; P839; P90X; P910; P911; P912; P913; P914; P915; P916; P918; P919; P920; P921; P922; P923; P924; P925; P928; P929; P93X; P940; P941; P942; P948; P949; P95X; P960; P961; P962; P963; P964; P965; P968; P969</v>
      </c>
      <c r="E9" s="12" t="s">
        <v>42665</v>
      </c>
    </row>
    <row r="10">
      <c r="A10" s="12" t="str">
        <f>IFERROR(__xludf.DUMMYFUNCTION("TEXTJOIN(""; "", TRUE, TEXTJOIN("";"", TRUE, FILTER(CID!$B$2:$B$14794, CID!B10=CID!$D$2:$D$14794)),TEXTJOIN(""; "", TRUE, FILTER(CID!$B$2:$B14794, REGEXMATCH(CID!$D$2:$D14794, TEXTJOIN(""|"", TRUE, SPLIT(TEXTJOIN("";"", TRUE, FILTER(CID!$B$2:$B14794, REGE"&amp;"XMATCH(CID!$D$2:$D14794, TEXTJOIN(""|"", TRUE, SPLIT(TEXTJOIN("";"", TRUE, FILTER(CID!$B$2:$B$14794, CID!B10=CID!$D$2:$D$14794)), "";""))))), "";""))))))"),"Q00-Q07;Q10-Q18;Q20-Q28;Q30-Q34;Q35-Q37;Q38-Q45;Q50-Q56;Q60-Q64;Q65-Q79;Q80-Q89;Q90-Q99; Q00; Q01; Q02; Q03; Q04; Q05; Q06; Q07; Q10; Q11; Q12; Q13; Q14; Q15; Q16; Q17; Q18; Q20; Q21; Q22; Q23; Q24; Q25; Q26; Q27; Q28; Q30; Q31; Q32; Q33; Q34; Q35; Q36; Q"&amp;"37; Q38; Q39; Q40; Q41; Q42; Q43; Q44; Q45; Q50; Q51; Q52; Q53; Q54; Q55; Q56; Q60; Q61; Q62; Q63; Q64; Q65; Q66; Q67; Q68; Q69; Q70; Q71; Q72; Q73; Q74; Q75; Q76; Q77; Q78; Q79; Q80; Q81; Q82; Q83; Q84; Q85; Q86; Q87; Q89; Q90; Q91; Q92; Q93; Q95; Q96; Q"&amp;"97; Q98; Q99; Q000; Q001; Q002; Q010; Q011; Q012; Q018; Q019; Q02X; Q030; Q031; Q038; Q039; Q040; Q041; Q042; Q043; Q044; Q045; Q046; Q048; Q049; Q050; Q051; Q052; Q053; Q054; Q055; Q056; Q057; Q058; Q059; Q060; Q061; Q062; Q063; Q064; Q068; Q069; Q070; Q"&amp;"078; Q079; Q100; Q101; Q102; Q103; Q104; Q105; Q106; Q107; Q110; Q111; Q112; Q113; Q120; Q121; Q122; Q123; Q124; Q128; Q129; Q130; Q131; Q132; Q133; Q134; Q135; Q138; Q139; Q140; Q141; Q142; Q143; Q148; Q149; Q150; Q158; Q159; Q160; Q161; Q162; Q163; Q164"&amp;"; Q165; Q169; Q170; Q171; Q172; Q173; Q174; Q175; Q178; Q179; Q180; Q181; Q182; Q183; Q184; Q185; Q186; Q187; Q188; Q189; Q200; Q201; Q202; Q203; Q204; Q205; Q206; Q208; Q209; Q210; Q211; Q212; Q213; Q214; Q218; Q219; Q220; Q221; Q222; Q223; Q224; Q225; Q"&amp;"226; Q228; Q229; Q230; Q231; Q232; Q233; Q234; Q238; Q239; Q240; Q241; Q242; Q243; Q244; Q245; Q246; Q248; Q249; Q250; Q251; Q252; Q253; Q254; Q255; Q256; Q257; Q258; Q259; Q260; Q261; Q262; Q263; Q264; Q265; Q266; Q268; Q269; Q270; Q271; Q272; Q273; Q274"&amp;"; Q278; Q279; Q280; Q281; Q282; Q283; Q288; Q289; Q300; Q301; Q302; Q303; Q308; Q309; Q310; Q311; Q312; Q313; Q315; Q318; Q319; Q320; Q321; Q322; Q323; Q324; Q330; Q331; Q332; Q333; Q334; Q335; Q336; Q338; Q339; Q340; Q341; Q348; Q349; Q351; Q353; Q355; Q"&amp;"357; Q359; Q360; Q361; Q369; Q370; Q371; Q372; Q373; Q374; Q375; Q378; Q379; Q380; Q381; Q382; Q383; Q384; Q385; Q386; Q387; Q388; Q390; Q391; Q392; Q393; Q394; Q395; Q396; Q398; Q399; Q400; Q401; Q402; Q403; Q408; Q409; Q410; Q411; Q412; Q418; Q419; Q420"&amp;"; Q421; Q422; Q423; Q428; Q429; Q430; Q431; Q432; Q433; Q434; Q435; Q436; Q437; Q438; Q439; Q440; Q441; Q442; Q443; Q444; Q445; Q446; Q447; Q450; Q451; Q452; Q453; Q458; Q459; Q500; Q501; Q502; Q503; Q504; Q505; Q506; Q510; Q511; Q512; Q513; Q514; Q515; Q"&amp;"516; Q517; Q518; Q519; Q520; Q521; Q522; Q523; Q524; Q525; Q526; Q527; Q528; Q529; Q530; Q531; Q532; Q539; Q540; Q541; Q542; Q543; Q544; Q548; Q549; Q550; Q551; Q552; Q553; Q554; Q555; Q556; Q558; Q559; Q560; Q561; Q562; Q563; Q564; Q600; Q601; Q602; Q603"&amp;"; Q604; Q605; Q606; Q610; Q611; Q612; Q613; Q614; Q615; Q618; Q619; Q620; Q621; Q622; Q623; Q624; Q625; Q626; Q627; Q628; Q630; Q631; Q632; Q633; Q638; Q639; Q640; Q641; Q642; Q643; Q644; Q645; Q646; Q647; Q648; Q649; Q650; Q651; Q652; Q653; Q654; Q655; Q"&amp;"656; Q658; Q659; Q660; Q661; Q662; Q663; Q664; Q665; Q666; Q667; Q668; Q669; Q670; Q671; Q672; Q673; Q674; Q675; Q676; Q677; Q678; Q680; Q681; Q682; Q683; Q684; Q685; Q688; Q690; Q691; Q692; Q699; Q700; Q701; Q702; Q703; Q704; Q709; Q710; Q711; Q712; Q713"&amp;"; Q714; Q715; Q716; Q718; Q719; Q720; Q721; Q722; Q723; Q724; Q725; Q726; Q727; Q728; Q729; Q730; Q731; Q738; Q740; Q741; Q742; Q743; Q748; Q749; Q750; Q751; Q752; Q753; Q754; Q755; Q758; Q759; Q760; Q761; Q762; Q763; Q764; Q765; Q766; Q767; Q768; Q769; Q"&amp;"770; Q771; Q772; Q773; Q774; Q775; Q776; Q777; Q778; Q779; Q780; Q781; Q782; Q783; Q784; Q785; Q786; Q788; Q789; Q790; Q791; Q792; Q793; Q794; Q795; Q796; Q798; Q799; Q800; Q801; Q802; Q803; Q804; Q808; Q809; Q810; Q811; Q812; Q818; Q819; Q820; Q821; Q822"&amp;"; Q823; Q824; Q825; Q828; Q829; Q830; Q831; Q832; Q833; Q838; Q839; Q840; Q841; Q842; Q843; Q844; Q845; Q846; Q848; Q849; Q850; Q851; Q858; Q859; Q860; Q861; Q862; Q868; Q870; Q871; Q872; Q873; Q874; Q875; Q878; Q890; Q891; Q892; Q893; Q894; Q897; Q898; Q"&amp;"899; Q900; Q901; Q902; Q909; Q910; Q911; Q912; Q913; Q914; Q915; Q916; Q917; Q920; Q921; Q922; Q923; Q924; Q925; Q926; Q927; Q928; Q929; Q930; Q931; Q932; Q933; Q934; Q935; Q936; Q937; Q938; Q939; Q950; Q951; Q952; Q953; Q954; Q955; Q958; Q959; Q960; Q961"&amp;"; Q962; Q963; Q964; Q968; Q969; Q970; Q971; Q972; Q973; Q978; Q979; Q980; Q981; Q982; Q983; Q984; Q985; Q986; Q987; Q988; Q989; Q990; Q991; Q992; Q998; Q999")</f>
        <v>Q00-Q07;Q10-Q18;Q20-Q28;Q30-Q34;Q35-Q37;Q38-Q45;Q50-Q56;Q60-Q64;Q65-Q79;Q80-Q89;Q90-Q99; Q00; Q01; Q02; Q03; Q04; Q05; Q06; Q07; Q10; Q11; Q12; Q13; Q14; Q15; Q16; Q17; Q18; Q20; Q21; Q22; Q23; Q24; Q25; Q26; Q27; Q28; Q30; Q31; Q32; Q33; Q34; Q35; Q36; Q37; Q38; Q39; Q40; Q41; Q42; Q43; Q44; Q45; Q50; Q51; Q52; Q53; Q54; Q55; Q56; Q60; Q61; Q62; Q63; Q64; Q65; Q66; Q67; Q68; Q69; Q70; Q71; Q72; Q73; Q74; Q75; Q76; Q77; Q78; Q79; Q80; Q81; Q82; Q83; Q84; Q85; Q86; Q87; Q89; Q90; Q91; Q92; Q93; Q95; Q96; Q97; Q98; Q99; Q000; Q001; Q002; Q010; Q011; Q012; Q018; Q019; Q02X; Q030; Q031; Q038; Q039; Q040; Q041; Q042; Q043; Q044; Q045; Q046; Q048; Q049; Q050; Q051; Q052; Q053; Q054; Q055; Q056; Q057; Q058; Q059; Q060; Q061; Q062; Q063; Q064; Q068; Q069; Q070; Q078; Q079; Q100; Q101; Q102; Q103; Q104; Q105; Q106; Q107; Q110; Q111; Q112; Q113; Q120; Q121; Q122; Q123; Q124; Q128; Q129; Q130; Q131; Q132; Q133; Q134; Q135; Q138; Q139; Q140; Q141; Q142; Q143; Q148; Q149; Q150; Q158; Q159; Q160; Q161; Q162; Q163; Q164; Q165; Q169; Q170; Q171; Q172; Q173; Q174; Q175; Q178; Q179; Q180; Q181; Q182; Q183; Q184; Q185; Q186; Q187; Q188; Q189; Q200; Q201; Q202; Q203; Q204; Q205; Q206; Q208; Q209; Q210; Q211; Q212; Q213; Q214; Q218; Q219; Q220; Q221; Q222; Q223; Q224; Q225; Q226; Q228; Q229; Q230; Q231; Q232; Q233; Q234; Q238; Q239; Q240; Q241; Q242; Q243; Q244; Q245; Q246; Q248; Q249; Q250; Q251; Q252; Q253; Q254; Q255; Q256; Q257; Q258; Q259; Q260; Q261; Q262; Q263; Q264; Q265; Q266; Q268; Q269; Q270; Q271; Q272; Q273; Q274; Q278; Q279; Q280; Q281; Q282; Q283; Q288; Q289; Q300; Q301; Q302; Q303; Q308; Q309; Q310; Q311; Q312; Q313; Q315; Q318; Q319; Q320; Q321; Q322; Q323; Q324; Q330; Q331; Q332; Q333; Q334; Q335; Q336; Q338; Q339; Q340; Q341; Q348; Q349; Q351; Q353; Q355; Q357; Q359; Q360; Q361; Q369; Q370; Q371; Q372; Q373; Q374; Q375; Q378; Q379; Q380; Q381; Q382; Q383; Q384; Q385; Q386; Q387; Q388; Q390; Q391; Q392; Q393; Q394; Q395; Q396; Q398; Q399; Q400; Q401; Q402; Q403; Q408; Q409; Q410; Q411; Q412; Q418; Q419; Q420; Q421; Q422; Q423; Q428; Q429; Q430; Q431; Q432; Q433; Q434; Q435; Q436; Q437; Q438; Q439; Q440; Q441; Q442; Q443; Q444; Q445; Q446; Q447; Q450; Q451; Q452; Q453; Q458; Q459; Q500; Q501; Q502; Q503; Q504; Q505; Q506; Q510; Q511; Q512; Q513; Q514; Q515; Q516; Q517; Q518; Q519; Q520; Q521; Q522; Q523; Q524; Q525; Q526; Q527; Q528; Q529; Q530; Q531; Q532; Q539; Q540; Q541; Q542; Q543; Q544; Q548; Q549; Q550; Q551; Q552; Q553; Q554; Q555; Q556; Q558; Q559; Q560; Q561; Q562; Q563; Q564; Q600; Q601; Q602; Q603; Q604; Q605; Q606; Q610; Q611; Q612; Q613; Q614; Q615; Q618; Q619; Q620; Q621; Q622; Q623; Q624; Q625; Q626; Q627; Q628; Q630; Q631; Q632; Q633; Q638; Q639; Q640; Q641; Q642; Q643; Q644; Q645; Q646; Q647; Q648; Q649; Q650; Q651; Q652; Q653; Q654; Q655; Q656; Q658; Q659; Q660; Q661; Q662; Q663; Q664; Q665; Q666; Q667; Q668; Q669; Q670; Q671; Q672; Q673; Q674; Q675; Q676; Q677; Q678; Q680; Q681; Q682; Q683; Q684; Q685; Q688; Q690; Q691; Q692; Q699; Q700; Q701; Q702; Q703; Q704; Q709; Q710; Q711; Q712; Q713; Q714; Q715; Q716; Q718; Q719; Q720; Q721; Q722; Q723; Q724; Q725; Q726; Q727; Q728; Q729; Q730; Q731; Q738; Q740; Q741; Q742; Q743; Q748; Q749; Q750; Q751; Q752; Q753; Q754; Q755; Q758; Q759; Q760; Q761; Q762; Q763; Q764; Q765; Q766; Q767; Q768; Q769; Q770; Q771; Q772; Q773; Q774; Q775; Q776; Q777; Q778; Q779; Q780; Q781; Q782; Q783; Q784; Q785; Q786; Q788; Q789; Q790; Q791; Q792; Q793; Q794; Q795; Q796; Q798; Q799; Q800; Q801; Q802; Q803; Q804; Q808; Q809; Q810; Q811; Q812; Q818; Q819; Q820; Q821; Q822; Q823; Q824; Q825; Q828; Q829; Q830; Q831; Q832; Q833; Q838; Q839; Q840; Q841; Q842; Q843; Q844; Q845; Q846; Q848; Q849; Q850; Q851; Q858; Q859; Q860; Q861; Q862; Q868; Q870; Q871; Q872; Q873; Q874; Q875; Q878; Q890; Q891; Q892; Q893; Q894; Q897; Q898; Q899; Q900; Q901; Q902; Q909; Q910; Q911; Q912; Q913; Q914; Q915; Q916; Q917; Q920; Q921; Q922; Q923; Q924; Q925; Q926; Q927; Q928; Q929; Q930; Q931; Q932; Q933; Q934; Q935; Q936; Q937; Q938; Q939; Q950; Q951; Q952; Q953; Q954; Q955; Q958; Q959; Q960; Q961; Q962; Q963; Q964; Q968; Q969; Q970; Q971; Q972; Q973; Q978; Q979; Q980; Q981; Q982; Q983; Q984; Q985; Q986; Q987; Q988; Q989; Q990; Q991; Q992; Q998; Q999</v>
      </c>
      <c r="E10" s="12" t="s">
        <v>42666</v>
      </c>
    </row>
    <row r="11">
      <c r="A11" s="12" t="str">
        <f>IFERROR(__xludf.DUMMYFUNCTION("TEXTJOIN(""; "", TRUE, TEXTJOIN("";"", TRUE, FILTER(CID!$B$2:$B$14794, CID!B11=CID!$D$2:$D$14794)),TEXTJOIN(""; "", TRUE, FILTER(CID!$B$2:$B14794, REGEXMATCH(CID!$D$2:$D14794, TEXTJOIN(""|"", TRUE, SPLIT(TEXTJOIN("";"", TRUE, FILTER(CID!$B$2:$B14794, REGE"&amp;"XMATCH(CID!$D$2:$D14794, TEXTJOIN(""|"", TRUE, SPLIT(TEXTJOIN("";"", TRUE, FILTER(CID!$B$2:$B$14794, CID!B11=CID!$D$2:$D$14794)), "";""))))), "";""))))))"),"R00-R09;R10-R19;R20-R23;R25-R29;R30-R39;R40-R46;R47-R49;R50-R69;R70-R79;R80-R82;R83-R89;R90-R94;R95-R99; R00; R01; R02; R03; R04; R05; R06; R07; R09; R10; R11; R12; R13; R14; R15; R16; R17; R18; R19; R20; R21; R22; R23; R25; R26; R27; R29; R30; R31; R32; "&amp;"R33; R34; R35; R36; R39; R40; R41; R42; R43; R44; R45; R46; R47; R48; R49; R50; R51; R52; R53; R54; R55; R56; R57; R58; R59; R60; R61; R62; R63; R64; R68; R69; R70; R71; R72; R73; R74; R75; R76; R77; R78; R79; R80; R81; R82; R83; R84; R85; R86; R87; R89; "&amp;"R90; R91; R92; R93; R94; R95; R96; R98; R99; R000; R001; R002; R008; R010; R011; R012; R02X; R030; R031; R040; R041; R042; R048; R049; R05X; R060; R061; R062; R063; R064; R065; R066; R067; R068; R070; R071; R072; R073; R074; R090; R091; R092; R093; R098; "&amp;"R100; R101; R102; R103; R104; R11X; R12X; R13X; R14X; R15X; R160; R161; R162; R17X; R18X; R190; R191; R192; R193; R194; R195; R196; R198; R200; R201; R202; R203; R208; R21X; R220; R221; R222; R223; R224; R227; R229; R230; R231; R232; R233; R234; R238; R25"&amp;"0; R251; R252; R253; R258; R260; R261; R262; R268; R270; R278; R290; R291; R292; R293; R294; R296; R298; R300; R301; R309; R31X; R32X; R33X; R34X; R35X; R36X; R390; R391; R392; R398; R400; R401; R402; R410; R411; R412; R413; R418; R42X; R430; R431; R432; "&amp;"R438; R440; R441; R442; R443; R448; R450; R451; R452; R453; R454; R455; R456; R457; R458; R460; R461; R462; R463; R464; R465; R466; R467; R468; R470; R471; R478; R480; R481; R482; R488; R490; R491; R492; R498; R502; R508; R509; R51X; R520; R521; R522; R52"&amp;"9; R53X; R54X; R55X; R560; R568; R570; R571; R578; R579; R58X; R590; R591; R599; R600; R601; R609; R610; R611; R619; R620; R628; R629; R630; R631; R632; R633; R634; R635; R638; R64X; R680; R681; R682; R683; R688; R69X; R700; R701; R71X; R72X; R730; R739; "&amp;"R740; R748; R749; R75X; R760; R761; R762; R768; R769; R770; R771; R772; R778; R779; R780; R781; R782; R783; R784; R785; R786; R787; R788; R789; R790; R798; R799; R80X; R81X; R820; R821; R822; R823; R824; R825; R826; R827; R828; R829; R830; R831; R832; R83"&amp;"3; R834; R835; R836; R837; R838; R839; R840; R841; R842; R843; R844; R845; R846; R847; R848; R849; R850; R851; R852; R853; R854; R855; R856; R857; R858; R859; R860; R861; R862; R863; R864; R865; R866; R867; R868; R869; R870; R871; R872; R873; R874; R875; "&amp;"R876; R877; R878; R879; R890; R891; R892; R893; R894; R895; R896; R897; R898; R899; R900; R908; R91X; R92X; R930; R931; R932; R933; R934; R935; R936; R937; R938; R940; R941; R942; R943; R944; R945; R946; R947; R948; R95X; R960; R961; R98X; R99X")</f>
        <v>R00-R09;R10-R19;R20-R23;R25-R29;R30-R39;R40-R46;R47-R49;R50-R69;R70-R79;R80-R82;R83-R89;R90-R94;R95-R99; R00; R01; R02; R03; R04; R05; R06; R07; R09; R10; R11; R12; R13; R14; R15; R16; R17; R18; R19; R20; R21; R22; R23; R25; R26; R27; R29; R30; R31; R32; R33; R34; R35; R36; R39; R40; R41; R42; R43; R44; R45; R46; R47; R48; R49; R50; R51; R52; R53; R54; R55; R56; R57; R58; R59; R60; R61; R62; R63; R64; R68; R69; R70; R71; R72; R73; R74; R75; R76; R77; R78; R79; R80; R81; R82; R83; R84; R85; R86; R87; R89; R90; R91; R92; R93; R94; R95; R96; R98; R99; R000; R001; R002; R008; R010; R011; R012; R02X; R030; R031; R040; R041; R042; R048; R049; R05X; R060; R061; R062; R063; R064; R065; R066; R067; R068; R070; R071; R072; R073; R074; R090; R091; R092; R093; R098; R100; R101; R102; R103; R104; R11X; R12X; R13X; R14X; R15X; R160; R161; R162; R17X; R18X; R190; R191; R192; R193; R194; R195; R196; R198; R200; R201; R202; R203; R208; R21X; R220; R221; R222; R223; R224; R227; R229; R230; R231; R232; R233; R234; R238; R250; R251; R252; R253; R258; R260; R261; R262; R268; R270; R278; R290; R291; R292; R293; R294; R296; R298; R300; R301; R309; R31X; R32X; R33X; R34X; R35X; R36X; R390; R391; R392; R398; R400; R401; R402; R410; R411; R412; R413; R418; R42X; R430; R431; R432; R438; R440; R441; R442; R443; R448; R450; R451; R452; R453; R454; R455; R456; R457; R458; R460; R461; R462; R463; R464; R465; R466; R467; R468; R470; R471; R478; R480; R481; R482; R488; R490; R491; R492; R498; R502; R508; R509; R51X; R520; R521; R522; R529; R53X; R54X; R55X; R560; R568; R570; R571; R578; R579; R58X; R590; R591; R599; R600; R601; R609; R610; R611; R619; R620; R628; R629; R630; R631; R632; R633; R634; R635; R638; R64X; R680; R681; R682; R683; R688; R69X; R700; R701; R71X; R72X; R730; R739; R740; R748; R749; R75X; R760; R761; R762; R768; R769; R770; R771; R772; R778; R779; R780; R781; R782; R783; R784; R785; R786; R787; R788; R789; R790; R798; R799; R80X; R81X; R820; R821; R822; R823; R824; R825; R826; R827; R828; R829; R830; R831; R832; R833; R834; R835; R836; R837; R838; R839; R840; R841; R842; R843; R844; R845; R846; R847; R848; R849; R850; R851; R852; R853; R854; R855; R856; R857; R858; R859; R860; R861; R862; R863; R864; R865; R866; R867; R868; R869; R870; R871; R872; R873; R874; R875; R876; R877; R878; R879; R890; R891; R892; R893; R894; R895; R896; R897; R898; R899; R900; R908; R91X; R92X; R930; R931; R932; R933; R934; R935; R936; R937; R938; R940; R941; R942; R943; R944; R945; R946; R947; R948; R95X; R960; R961; R98X; R99X</v>
      </c>
      <c r="E11" s="12" t="s">
        <v>42667</v>
      </c>
    </row>
    <row r="12">
      <c r="A12" s="12" t="str">
        <f>IFERROR(__xludf.DUMMYFUNCTION("TEXTJOIN(""; "", TRUE, TEXTJOIN("";"", TRUE, FILTER(CID!$B$2:$B$14794, CID!B12=CID!$D$2:$D$14794)),TEXTJOIN(""; "", TRUE, FILTER(CID!$B$2:$B14794, REGEXMATCH(CID!$D$2:$D14794, TEXTJOIN(""|"", TRUE, SPLIT(TEXTJOIN("";"", TRUE, FILTER(CID!$B$2:$B14794, REGE"&amp;"XMATCH(CID!$D$2:$D14794, TEXTJOIN(""|"", TRUE, SPLIT(TEXTJOIN("";"", TRUE, FILTER(CID!$B$2:$B$14794, CID!B12=CID!$D$2:$D$14794)), "";""))))), "";""))))))"),"S00-S09;S10-S19;S20-S29;S30-S39;S40-S49;S50-S59;S60-S69;S70-S79;S80-S89;S90-S99;T00-T07;T08-T14;T15-T19;T20-T32;T33-T35;T36-T50;T51-T65;T66-T78;T79-T79;T80-T88;T90-T98; S00; S01; S02; S03; S04; S05; S06; S07; S08; S09; S10; S11; S12; S13; S14; S15; S16; S"&amp;"17; S18; S19; S20; S21; S22; S23; S24; S25; S26; S27; S28; S29; S30; S31; S32; S33; S34; S35; S36; S37; S38; S39; S40; S41; S42; S43; S44; S45; S46; S47; S48; S49; S50; S51; S52; S53; S54; S55; S56; S57; S58; S59; S60; S61; S62; S63; S64; S65; S66; S67; S"&amp;"68; S69; S70; S71; S72; S73; S74; S75; S76; S77; S78; S79; S80; S81; S82; S83; S84; S85; S86; S87; S88; S89; S90; S91; S92; S93; S94; S95; S96; S97; S98; S99; T00; T01; T02; T03; T04; T05; T06; T07; T08; T09; T10; T11; T12; T13; T14; T15; T16; T17; T18; T"&amp;"19; T20; T21; T22; T23; T24; T25; T26; T27; T28; T29; T30; T31; T32; T33; T34; T35; T36; T37; T38; T39; T40; T41; T42; T43; T44; T45; T46; T47; T48; T49; T50; T51; T52; T53; T54; T55; T56; T57; T58; T59; T60; T61; T62; T63; T64; T65; T66; T67; T68; T69; T"&amp;"70; T71; T73; T74; T75; T78; T79; T80; T81; T82; T83; T84; T85; T86; T87; T88; T90; T91; T92; T93; T94; T95; T96; T97; T98; S000; S001; S002; S003; S004; S005; S007; S008; S009; S010; S011; S012; S013; S014; S015; S017; S018; S019; S020; S021; S022; S023;"&amp;" S024; S025; S026; S027; S028; S029; S030; S031; S032; S033; S034; S035; S040; S041; S042; S043; S044; S045; S046; S047; S048; S049; S050; S051; S052; S053; S054; S055; S056; S057; S058; S059; S060; S061; S062; S063; S064; S065; S066; S067; S068; S069; S0"&amp;"70; S071; S078; S079; S080; S081; S088; S089; S090; S091; S092; S097; S098; S099; S100; S101; S107; S108; S109; S110; S111; S112; S117; S118; S119; S120; S121; S122; S127; S128; S129; S130; S131; S132; S133; S134; S135; S136; S140; S141; S142; S143; S144;"&amp;" S145; S146; S150; S151; S152; S153; S157; S158; S159; S16X; S170; S178; S179; S18X; S197; S198; S199; S200; S201; S202; S203; S204; S207; S208; S210; S211; S212; S217; S218; S219; S220; S221; S222; S223; S224; S225; S228; S229; S230; S231; S232; S233; S2"&amp;"34; S235; S240; S241; S242; S243; S244; S245; S246; S250; S251; S252; S253; S254; S255; S257; S258; S259; S260; S268; S269; S270; S271; S272; S273; S274; S275; S276; S277; S278; S279; S280; S281; S290; S297; S298; S299; S300; S301; S302; S307; S308; S309;"&amp;" S310; S311; S312; S313; S314; S315; S317; S318; S320; S321; S322; S323; S324; S325; S327; S328; S330; S331; S332; S333; S334; S335; S336; S337; S340; S341; S342; S343; S344; S345; S346; S348; S350; S351; S352; S353; S354; S355; S357; S358; S359; S360; S3"&amp;"61; S362; S363; S364; S365; S366; S367; S368; S369; S370; S371; S372; S373; S374; S375; S376; S377; S378; S379; S380; S381; S382; S383; S390; S396; S397; S398; S399; S400; S407; S408; S409; S410; S411; S417; S418; S420; S421; S422; S423; S424; S427; S428;"&amp;" S429; S430; S431; S432; S433; S434; S435; S436; S437; S440; S441; S442; S443; S444; S445; S447; S448; S449; S450; S451; S452; S453; S457; S458; S459; S460; S461; S462; S463; S467; S468; S469; S47X; S480; S481; S489; S497; S498; S499; S500; S501; S507; S5"&amp;"08; S509; S510; S517; S518; S519; S520; S521; S522; S523; S524; S525; S526; S527; S528; S529; S530; S531; S532; S533; S534; S540; S541; S542; S543; S547; S548; S549; S550; S551; S552; S557; S558; S559; S560; S561; S562; S563; S564; S565; S567; S568; S570;"&amp;" S578; S579; S580; S581; S589; S597; S598; S599; S600; S601; S602; S607; S608; S609; S610; S611; S617; S618; S619; S620; S621; S622; S623; S624; S625; S626; S627; S628; S630; S631; S632; S633; S634; S635; S636; S637; S640; S641; S642; S643; S644; S647; S6"&amp;"48; S649; S650; S651; S652; S653; S654; S655; S657; S658; S659; S660; S661; S662; S663; S664; S665; S666; S667; S668; S669; S670; S678; S680; S681; S682; S683; S684; S688; S689; S697; S698; S699; S700; S701; S707; S708; S709; S710; S711; S717; S718; S720;"&amp;" S721; S722; S723; S724; S727; S728; S729; S730; S731; S740; S741; S742; S747; S748; S749; S750; S751; S752; S757; S758; S759; S760; S761; S762; S763; S764; S767; S770; S771; S772; S780; S781; S789; S797; S798; S799; S800; S801; S807; S808; S809; S810; S8"&amp;"17; S818; S819; S820; S821; S822; S823; S824; S825; S826; S827; S828; S829; S830; S831; S832; S833; S834; S835; S836; S837; S840; S841; S842; S847; S848; S849; S850; S851; S852; S853; S854; S855; S857; S858; S859; S860; S861; S862; S863; S867; S868; S869;"&amp;" S870; S878; S880; S881; S889; S890; S898; S899; S900; S901; S902; S903; S907; S908; S909; S910; S911; S912; S913; S917; S920; S921; S922; S923; S924; S925; S927; S929; S930; S931; S932; S933; S934; S935; S936; S940; S941; S942; S943; S947; S948; S949; S9"&amp;"50; S951; S952; S957; S958; S959; S960; S961; S962; S967; S968; S969; S970; S971; S978; S980; S981; S982; S983; S984; S997; S998; S999; T000; T001; T002; T003; T006; T008; T009; T010; T011; T012; T013; T016; T018; T019; T020; T021; T022; T023; T024; T025;"&amp;" T026; T027; T028; T029; T030; T031; T032; T033; T034; T038; T039; T040; T041; T042; T043; T044; T047; T048; T049; T050; T051; T052; T053; T054; T055; T056; T058; T059; T060; T061; T062; T063; T064; T065; T068; T07X; T08X; T090; T091; T092; T093; T094; T0"&amp;"95; T096; T098; T099; T10X; T110; T111; T112; T113; T114; T115; T116; T118; T119; T12X; T130; T131; T132; T133; T134; T135; T136; T138; T139; T140; T141; T142; T143; T144; T145; T146; T147; T148; T149; T150; T151; T158; T159; T16X; T170; T171; T172; T173;"&amp;" T174; T175; T178; T179; T180; T181; T182; T183; T184; T185; T188; T189; T190; T191; T192; T193; T198; T199; T330; T331; T332; T333; T334; T335; T336; T337; T338; T339; T340; T341; T342; T343; T344; T345; T346; T347; T348; T349; T350; T351; T352; T353; T3"&amp;"54; T355; T356; T357; T360; T361; T362; T363; T364; T365; T366; T367; T368; T369; T370; T371; T372; T373; T374; T375; T378; T379; T380; T381; T382; T383; T384; T385; T386; T387; T388; T389; T390; T391; T392; T393; T394; T398; T399; T400; T401; T402; T403;"&amp;" T404; T405; T406; T407; T408; T409; T410; T411; T412; T413; T414; T415; T420; T421; T422; T423; T424; T425; T426; T427; T428; T430; T431; T432; T433; T434; T435; T436; T438; T439; T440; T441; T442; T443; T444; T445; T446; T447; T448; T449; T450; T451; T4"&amp;"52; T453; T454; T455; T456; T457; T458; T459; T460; T461; T462; T463; T464; T465; T466; T467; T468; T469; T470; T471; T472; T473; T474; T475; T476; T477; T478; T479; T480; T481; T482; T483; T484; T485; T486; T487; T490; T491; T492; T493; T494; T495; T496;"&amp;" T497; T498; T499; T500; T501; T502; T503; T504; T505; T506; T507; T508; T509; T510; T511; T512; T513; T518; T519; T520; T521; T522; T523; T524; T528; T529; T530; T531; T532; T533; T534; T535; T536; T537; T539; T540; T541; T542; T543; T549; T55X; T560; T5"&amp;"61; T562; T563; T564; T565; T566; T567; T568; T569; T570; T571; T572; T573; T578; T579; T58X; T590; T591; T592; T593; T594; T595; T596; T597; T598; T599; T600; T601; T602; T603; T604; T608; T609; T610; T611; T612; T618; T619; T620; T621; T622; T628; T629;"&amp;" T630; T631; T632; T633; T634; T635; T636; T638; T639; T64X; T650; T651; T652; T653; T654; T655; T656; T658; T659; T66X; T670; T671; T672; T673; T674; T675; T676; T677; T678; T679; T68X; T690; T691; T698; T699; T700; T701; T702; T703; T704; T708; T709; T7"&amp;"1X; T730; T731; T732; T733; T738; T739; T740; T741; T742; T743; T748; T749; T750; T751; T752; T753; T754; T758; T780; T781; T782; T783; T784; T788; T789; T790; T791; T792; T793; T794; T795; T796; T797; T798; T799; T800; T801; T802; T803; T804; T805; T806;"&amp;" T808; T809; T810; T811; T812; T813; T814; T815; T816; T817; T818; T819; T820; T821; T822; T823; T824; T825; T826; T827; T828; T829; T830; T831; T832; T833; T834; T835; T836; T838; T839; T840; T841; T842; T843; T844; T845; T846; T847; T848; T849; T850; T8"&amp;"51; T852; T853; T854; T855; T856; T857; T858; T859; T860; T861; T862; T863; T864; T868; T869; T870; T871; T872; T873; T874; T875; T876; T880; T881; T882; T883; T884; T885; T886; T887; T888; T889; T900; T901; T902; T903; T904; T905; T908; T909; T910; T911;"&amp;" T912; T913; T914; T915; T918; T919; T920; T921; T922; T923; T924; T925; T926; T928; T929; T930; T931; T932; T933; T934; T935; T936; T938; T939; T940; T941; T950; T951; T952; T953; T954; T958; T959; T96X; T97X; T980; T981; T982; T983")</f>
        <v>S00-S09;S10-S19;S20-S29;S30-S39;S40-S49;S50-S59;S60-S69;S70-S79;S80-S89;S90-S99;T00-T07;T08-T14;T15-T19;T20-T32;T33-T35;T36-T50;T51-T65;T66-T78;T79-T79;T80-T88;T90-T98; S00; S01; S02; S03; S04; S05; S06; S07; S08; S09;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T00; T01; T02; T03; T04; T05; T06; T07; T08; T09; T10; T11; T12; T13; T14; T15; T16; T17; T18; T19; T20; T21; T22; T23; T24; T25; T26; T27; T28; T29; T30; T31; T32; T33; T34; T35; T36; T37; T38; T39; T40; T41; T42; T43; T44; T45; T46; T47; T48; T49; T50; T51; T52; T53; T54; T55; T56; T57; T58; T59; T60; T61; T62; T63; T64; T65; T66; T67; T68; T69; T70; T71; T73; T74; T75; T78; T79; T80; T81; T82; T83; T84; T85; T86; T87; T88; T90; T91; T92; T93; T94; T95; T96; T97; T98; S000; S001; S002; S003; S004; S005; S007; S008; S009; S010; S011; S012; S013; S014; S015; S017; S018; S019; S020; S021; S022; S023; S024; S025; S026; S027; S028; S029; S030; S031; S032; S033; S034; S035; S040; S041; S042; S043; S044; S045; S046; S047; S048; S049; S050; S051; S052; S053; S054; S055; S056; S057; S058; S059; S060; S061; S062; S063; S064; S065; S066; S067; S068; S069; S070; S071; S078; S079; S080; S081; S088; S089; S090; S091; S092; S097; S098; S099; S100; S101; S107; S108; S109; S110; S111; S112; S117; S118; S119; S120; S121; S122; S127; S128; S129; S130; S131; S132; S133; S134; S135; S136; S140; S141; S142; S143; S144; S145; S146; S150; S151; S152; S153; S157; S158; S159; S16X; S170; S178; S179; S18X; S197; S198; S199; S200; S201; S202; S203; S204; S207; S208; S210; S211; S212; S217; S218; S219; S220; S221; S222; S223; S224; S225; S228; S229; S230; S231; S232; S233; S234; S235; S240; S241; S242; S243; S244; S245; S246; S250; S251; S252; S253; S254; S255; S257; S258; S259; S260; S268; S269; S270; S271; S272; S273; S274; S275; S276; S277; S278; S279; S280; S281; S290; S297; S298; S299; S300; S301; S302; S307; S308; S309; S310; S311; S312; S313; S314; S315; S317; S318; S320; S321; S322; S323; S324; S325; S327; S328; S330; S331; S332; S333; S334; S335; S336; S337; S340; S341; S342; S343; S344; S345; S346; S348; S350; S351; S352; S353; S354; S355; S357; S358; S359; S360; S361; S362; S363; S364; S365; S366; S367; S368; S369; S370; S371; S372; S373; S374; S375; S376; S377; S378; S379; S380; S381; S382; S383; S390; S396; S397; S398; S399; S400; S407; S408; S409; S410; S411; S417; S418; S420; S421; S422; S423; S424; S427; S428; S429; S430; S431; S432; S433; S434; S435; S436; S437; S440; S441; S442; S443; S444; S445; S447; S448; S449; S450; S451; S452; S453; S457; S458; S459; S460; S461; S462; S463; S467; S468; S469; S47X; S480; S481; S489; S497; S498; S499; S500; S501; S507; S508; S509; S510; S517; S518; S519; S520; S521; S522; S523; S524; S525; S526; S527; S528; S529; S530; S531; S532; S533; S534; S540; S541; S542; S543; S547; S548; S549; S550; S551; S552; S557; S558; S559; S560; S561; S562; S563; S564; S565; S567; S568; S570; S578; S579; S580; S581; S589; S597; S598; S599; S600; S601; S602; S607; S608; S609; S610; S611; S617; S618; S619; S620; S621; S622; S623; S624; S625; S626; S627; S628; S630; S631; S632; S633; S634; S635; S636; S637; S640; S641; S642; S643; S644; S647; S648; S649; S650; S651; S652; S653; S654; S655; S657; S658; S659; S660; S661; S662; S663; S664; S665; S666; S667; S668; S669; S670; S678; S680; S681; S682; S683; S684; S688; S689; S697; S698; S699; S700; S701; S707; S708; S709; S710; S711; S717; S718; S720; S721; S722; S723; S724; S727; S728; S729; S730; S731; S740; S741; S742; S747; S748; S749; S750; S751; S752; S757; S758; S759; S760; S761; S762; S763; S764; S767; S770; S771; S772; S780; S781; S789; S797; S798; S799; S800; S801; S807; S808; S809; S810; S817; S818; S819; S820; S821; S822; S823; S824; S825; S826; S827; S828; S829; S830; S831; S832; S833; S834; S835; S836; S837; S840; S841; S842; S847; S848; S849; S850; S851; S852; S853; S854; S855; S857; S858; S859; S860; S861; S862; S863; S867; S868; S869; S870; S878; S880; S881; S889; S890; S898; S899; S900; S901; S902; S903; S907; S908; S909; S910; S911; S912; S913; S917; S920; S921; S922; S923; S924; S925; S927; S929; S930; S931; S932; S933; S934; S935; S936; S940; S941; S942; S943; S947; S948; S949; S950; S951; S952; S957; S958; S959; S960; S961; S962; S967; S968; S969; S970; S971; S978; S980; S981; S982; S983; S984; S997; S998; S999; T000; T001; T002; T003; T006; T008; T009; T010; T011; T012; T013; T016; T018; T019; T020; T021; T022; T023; T024; T025; T026; T027; T028; T029; T030; T031; T032; T033; T034; T038; T039; T040; T041; T042; T043; T044; T047; T048; T049; T050; T051; T052; T053; T054; T055; T056; T058; T059; T060; T061; T062; T063; T064; T065; T068; T07X; T08X; T090; T091; T092; T093; T094; T095; T096; T098; T099; T10X; T110; T111; T112; T113; T114; T115; T116; T118; T119; T12X; T130; T131; T132; T133; T134; T135; T136; T138; T139; T140; T141; T142; T143; T144; T145; T146; T147; T148; T149; T150; T151; T158; T159; T16X; T170; T171; T172; T173; T174; T175; T178; T179; T180; T181; T182; T183; T184; T185; T188; T189; T190; T191; T192; T193; T198; T199; T330; T331; T332; T333; T334; T335; T336; T337; T338; T339; T340; T341; T342; T343; T344; T345; T346; T347; T348; T349; T350; T351; T352; T353; T354; T355; T356; T357; T360; T361; T362; T363; T364; T365; T366; T367; T368; T369; T370; T371; T372; T373; T374; T375; T378; T379; T380; T381; T382; T383; T384; T385; T386; T387; T388; T389; T390; T391; T392; T393; T394; T398; T399; T400; T401; T402; T403; T404; T405; T406; T407; T408; T409; T410; T411; T412; T413; T414; T415; T420; T421; T422; T423; T424; T425; T426; T427; T428; T430; T431; T432; T433; T434; T435; T436; T438; T439; T440; T441; T442; T443; T444; T445; T446; T447; T448; T449; T450; T451; T452; T453; T454; T455; T456; T457; T458; T459; T460; T461; T462; T463; T464; T465; T466; T467; T468; T469; T470; T471; T472; T473; T474; T475; T476; T477; T478; T479; T480; T481; T482; T483; T484; T485; T486; T487; T490; T491; T492; T493; T494; T495; T496; T497; T498; T499; T500; T501; T502; T503; T504; T505; T506; T507; T508; T509; T510; T511; T512; T513; T518; T519; T520; T521; T522; T523; T524; T528; T529; T530; T531; T532; T533; T534; T535; T536; T537; T539; T540; T541; T542; T543; T549; T55X; T560; T561; T562; T563; T564; T565; T566; T567; T568; T569; T570; T571; T572; T573; T578; T579; T58X; T590; T591; T592; T593; T594; T595; T596; T597; T598; T599; T600; T601; T602; T603; T604; T608; T609; T610; T611; T612; T618; T619; T620; T621; T622; T628; T629; T630; T631; T632; T633; T634; T635; T636; T638; T639; T64X; T650; T651; T652; T653; T654; T655; T656; T658; T659; T66X; T670; T671; T672; T673; T674; T675; T676; T677; T678; T679; T68X; T690; T691; T698; T699; T700; T701; T702; T703; T704; T708; T709; T71X; T730; T731; T732; T733; T738; T739; T740; T741; T742; T743; T748; T749; T750; T751; T752; T753; T754; T758; T780; T781; T782; T783; T784; T788; T789; T790; T791; T792; T793; T794; T795; T796; T797; T798; T799; T800; T801; T802; T803; T804; T805; T806; T808; T809; T810; T811; T812; T813; T814; T815; T816; T817; T818; T819; T820; T821; T822; T823; T824; T825; T826; T827; T828; T829; T830; T831; T832; T833; T834; T835; T836; T838; T839; T840; T841; T842; T843; T844; T845; T846; T847; T848; T849; T850; T851; T852; T853; T854; T855; T856; T857; T858; T859; T860; T861; T862; T863; T864; T868; T869; T870; T871; T872; T873; T874; T875; T876; T880; T881; T882; T883; T884; T885; T886; T887; T888; T889; T900; T901; T902; T903; T904; T905; T908; T909; T910; T911; T912; T913; T914; T915; T918; T919; T920; T921; T922; T923; T924; T925; T926; T928; T929; T930; T931; T932; T933; T934; T935; T936; T938; T939; T940; T941; T950; T951; T952; T953; T954; T958; T959; T96X; T97X; T980; T981; T982; T983</v>
      </c>
      <c r="E12" s="12" t="s">
        <v>42668</v>
      </c>
    </row>
    <row r="13">
      <c r="A13" s="12" t="str">
        <f>IFERROR(__xludf.DUMMYFUNCTION("TEXTJOIN(""; "", TRUE, TEXTJOIN("";"", TRUE, FILTER(CID!$B$2:$B$14794, CID!B13=CID!$D$2:$D$14794)),TEXTJOIN(""; "", TRUE, FILTER(CID!$B$2:$B14794, REGEXMATCH(CID!$D$2:$D14794, TEXTJOIN(""|"", TRUE, SPLIT(TEXTJOIN("";"", TRUE, FILTER(CID!$B$2:$B14794, REGE"&amp;"XMATCH(CID!$D$2:$D14794, TEXTJOIN(""|"", TRUE, SPLIT(TEXTJOIN("";"", TRUE, FILTER(CID!$B$2:$B$14794, CID!B13=CID!$D$2:$D$14794)), "";""))))), "";""))))))"),"C00-C97;D00-D09;D10-D36;D37-D48; C76; C77; C78; C79; C80; C81; C82; C83; C84; C85; C88; C90; C91; C92; C93; C94; C95; C96; C97; D00; D01; D02; D03; D04; D05; D06; D07; D09; D10; D11; D12; D13; D14; D15; D16; D17; D18; D19; D20; D21; D22; D23; D24; D25; D2"&amp;"6; D27; D28; D29; D30; D31; D32; D33; D34; D35; D36; D37; D38; D39; D40; D41; D42; D43; D44; D45; D46; D47; D48; C00-C14; C15-C26; C30-C39; C40-C41; C43-C44; C45-C49; C50-C50; C51-C58; C60-C63; C64-C68; C69-C72; C73-C75; D000; D001; D002; D010; D011; D012"&amp;"; D013; D014; D015; D017; D019; D020; D021; D022; D023; D029; D030; D031; D032; D033; D034; D035; D036; D037; D038; D039; D040; D041; D042; D043; D044; D045; D046; D047; D048; D049; D050; D051; D057; D059; D060; D061; D067; D069; D070; D071; D072; D073; D"&amp;"074; D075; D076; D090; D091; D092; D093; D097; D099; D100; D101; D102; D103; D104; D105; D106; D107; D109; D110; D117; D119; D120; D121; D122; D123; D124; D125; D126; D127; D128; D129; D130; D131; D132; D133; D134; D135; D136; D137; D139; D140; D141; D142"&amp;"; D143; D144; D150; D151; D152; D157; D159; D160; D161; D162; D163; D164; D165; D166; D167; D168; D169; D170; D171; D172; D173; D174; D175; D176; D177; D179; D180; D181; D190; D191; D197; D199; D200; D201; D210; D211; D212; D213; D214; D215; D216; D219; D"&amp;"220; D221; D222; D223; D224; D225; D226; D227; D229; D230; D231; D232; D233; D234; D235; D236; D237; D239; D24X; D250; D251; D252; D259; D260; D261; D267; D269; D27X; D280; D281; D282; D287; D289; D290; D291; D292; D293; D294; D297; D299; D300; D301; D302"&amp;"; D303; D304; D307; D309; D310; D311; D312; D313; D314; D315; D316; D319; D320; D321; D329; D330; D331; D332; D333; D334; D337; D339; D34X; D350; D351; D352; D353; D354; D355; D356; D357; D358; D359; D360; D361; D367; D369; D370; D371; D372; D373; D374; D"&amp;"375; D376; D377; D379; D380; D381; D382; D383; D384; D385; D386; D390; D391; D392; D397; D399; D400; D401; D407; D409; D410; D411; D412; D413; D414; D417; D419; D420; D421; D429; D430; D431; D432; D433; D434; D437; D439; D440; D441; D442; D443; D444; D445"&amp;"; D446; D447; D448; D449; D45X; D460; D461; D462; D463; D464; D467; D469; D470; D471; D472; D473; D477; D479; D480; D481; D482; D483; D484; D485; D486; D487; D489")</f>
        <v>C00-C97;D00-D09;D10-D36;D37-D48; C76; C77; C78; C79; C80; C81; C82; C83; C84; C85; C88; C90; C91; C92; C93; C94; C95; C96; C97; D00; D01; D02; D03; D04; D05; D06; D07; D09; D10; D11; D12; D13; D14; D15; D16; D17; D18; D19; D20; D21; D22; D23; D24; D25; D26; D27; D28; D29; D30; D31; D32; D33; D34; D35; D36; D37; D38; D39; D40; D41; D42; D43; D44; D45; D46; D47; D48; C00-C14; C15-C26; C30-C39; C40-C41; C43-C44; C45-C49; C50-C50; C51-C58; C60-C63; C64-C68; C69-C72; C73-C75; D000; D001; D002; D010; D011; D012; D013; D014; D015; D017; D019; D020; D021; D022; D023; D029; D030; D031; D032; D033; D034; D035; D036; D037; D038; D039; D040; D041; D042; D043; D044; D045; D046; D047; D048; D049; D050; D051; D057; D059; D060; D061; D067; D069; D070; D071; D072; D073; D074; D075; D076; D090; D091; D092; D093; D097; D099; D100; D101; D102; D103; D104; D105; D106; D107; D109; D110; D117; D119; D120; D121; D122; D123; D124; D125; D126; D127; D128; D129; D130; D131; D132; D133; D134; D135; D136; D137; D139; D140; D141; D142; D143; D144; D150; D151; D152; D157; D159; D160; D161; D162; D163; D164; D165; D166; D167; D168; D169; D170; D171; D172; D173; D174; D175; D176; D177; D179; D180; D181; D190; D191; D197; D199; D200; D201; D210; D211; D212; D213; D214; D215; D216; D219; D220; D221; D222; D223; D224; D225; D226; D227; D229; D230; D231; D232; D233; D234; D235; D236; D237; D239; D24X; D250; D251; D252; D259; D260; D261; D267; D269; D27X; D280; D281; D282; D287; D289; D290; D291; D292; D293; D294; D297; D299; D300; D301; D302; D303; D304; D307; D309; D310; D311; D312; D313; D314; D315; D316; D319; D320; D321; D329; D330; D331; D332; D333; D334; D337; D339; D34X; D350; D351; D352; D353; D354; D355; D356; D357; D358; D359; D360; D361; D367; D369; D370; D371; D372; D373; D374; D375; D376; D377; D379; D380; D381; D382; D383; D384; D385; D386; D390; D391; D392; D397; D399; D400; D401; D407; D409; D410; D411; D412; D413; D414; D417; D419; D420; D421; D429; D430; D431; D432; D433; D434; D437; D439; D440; D441; D442; D443; D444; D445; D446; D447; D448; D449; D45X; D460; D461; D462; D463; D464; D467; D469; D470; D471; D472; D473; D477; D479; D480; D481; D482; D483; D484; D485; D486; D487; D489</v>
      </c>
      <c r="E13" s="12" t="s">
        <v>42669</v>
      </c>
    </row>
    <row r="14">
      <c r="A14" s="12" t="str">
        <f>IFERROR(__xludf.DUMMYFUNCTION("TEXTJOIN(""; "", TRUE, TEXTJOIN("";"", TRUE, FILTER(CID!$B$2:$B$14794, CID!B14=CID!$D$2:$D$14794)),TEXTJOIN(""; "", TRUE, FILTER(CID!$B$2:$B14794, REGEXMATCH(CID!$D$2:$D14794, TEXTJOIN(""|"", TRUE, SPLIT(TEXTJOIN("";"", TRUE, FILTER(CID!$B$2:$B14794, REGE"&amp;"XMATCH(CID!$D$2:$D14794, TEXTJOIN(""|"", TRUE, SPLIT(TEXTJOIN("";"", TRUE, FILTER(CID!$B$2:$B$14794, CID!B14=CID!$D$2:$D$14794)), "";""))))), "";""))))))"),"V01-X59;X60-X84;X85-Y09;Y10-Y34;Y35-Y36;Y40-Y84;Y85-Y89;Y90-Y98; X60; X61; X62; X63; X64; X65; X66; X67; X68; X69; X70; X71; X72; X73; X74; X75; X76; X77; X78; X79; X80; X81; X82; X83; X84; X85; X86; X87; X88; X89; X90; X91; X92; X93; X94; X95; X96; X97; "&amp;"X98; X99; Y00; Y01; Y02; Y03; Y04; Y05; Y06; Y07; Y08; Y09; Y10; Y11; Y12; Y13; Y14; Y15; Y16; Y17; Y18; Y19; Y20; Y21; Y22; Y23; Y24; Y25; Y26; Y27; Y28; Y29; Y30; Y31; Y32; Y33; Y34; Y35; Y36; Y40; Y41; Y42; Y43; Y44; Y45; Y46; Y47; Y48; Y49; Y50; Y51; "&amp;"Y52; Y53; Y54; Y55; Y56; Y57; Y58; Y59; Y60; Y61; Y62; Y63; Y64; Y65; Y66; Y69; Y70; Y71; Y72; Y73; Y74; Y75; Y76; Y77; Y78; Y79; Y80; Y81; Y82; Y83; Y84; Y85; Y86; Y87; Y88; Y89; Y90; Y91; Y95; Y96; Y97; Y98; V01-V09; V10-V19; V20-V29; V30-V39; V40-V49; "&amp;"V50-V59; V60-V69; V70-V79; V80-V89; V90-V94; V95-V97; V98-V99; W00-W19; W20-W49; W50-W64; W65-W74; W75-W84; W85-W99; X00-X09; X10-X19; X20-X29; X30-X39; X40-X49; X50-X57; X58-X59; X600; X601; X602; X603; X604; X605; X606; X607; X608; X609; X610; X611; X61"&amp;"2; X613; X614; X615; X616; X617; X618; X619; X620; X621; X622; X623; X624; X625; X626; X627; X628; X629; X630; X631; X632; X633; X634; X635; X636; X637; X638; X639; X640; X641; X642; X643; X644; X645; X646; X647; X648; X649; X650; X651; X652; X653; X654; "&amp;"X655; X656; X657; X658; X659; X660; X661; X662; X663; X664; X665; X666; X667; X668; X669; X670; X671; X672; X673; X674; X675; X676; X677; X678; X679; X680; X681; X682; X683; X684; X685; X686; X687; X688; X689; X690; X691; X692; X693; X694; X695; X696; X69"&amp;"7; X698; X699; X700; X701; X702; X703; X704; X705; X706; X707; X708; X709; X710; X711; X712; X713; X714; X715; X716; X717; X718; X719; X720; X721; X722; X723; X724; X725; X726; X727; X728; X729; X730; X731; X732; X733; X734; X735; X736; X737; X738; X739; "&amp;"X740; X741; X742; X743; X744; X745; X746; X747; X748; X749; X750; X751; X752; X753; X754; X755; X756; X757; X758; X759; X760; X761; X762; X763; X764; X765; X766; X767; X768; X769; X770; X771; X772; X773; X774; X775; X776; X777; X778; X779; X780; X781; X78"&amp;"2; X783; X784; X785; X786; X787; X788; X789; X790; X791; X792; X793; X794; X795; X796; X797; X798; X799; X800; X801; X802; X803; X804; X805; X806; X807; X808; X809; X810; X811; X812; X813; X814; X815; X816; X817; X818; X819; X820; X821; X822; X823; X824; "&amp;"X825; X826; X827; X828; X829; X830; X831; X832; X833; X834; X835; X836; X837; X838; X839; X840; X841; X842; X843; X844; X845; X846; X847; X848; X849; X850; X851; X852; X853; X854; X855; X856; X857; X858; X859; X860; X861; X862; X863; X864; X865; X866; X86"&amp;"7; X868; X869; X870; X871; X872; X873; X874; X875; X876; X877; X878; X879; X880; X881; X882; X883; X884; X885; X886; X887; X888; X889; X890; X891; X892; X893; X894; X895; X896; X897; X898; X899; X900; X901; X902; X903; X904; X905; X906; X907; X908; X909; "&amp;"X910; X911; X912; X913; X914; X915; X916; X917; X918; X919; X920; X921; X922; X923; X924; X925; X926; X927; X928; X929; X930; X931; X932; X933; X934; X935; X936; X937; X938; X939; X940; X941; X942; X943; X944; X945; X946; X947; X948; X949; X950; X951; X95"&amp;"2; X953; X954; X955; X956; X957; X958; X959; X960; X961; X962; X963; X964; X965; X966; X967; X968; X969; X970; X971; X972; X973; X974; X975; X976; X977; X978; X979; X980; X981; X982; X983; X984; X985; X986; X987; X988; X989; X990; X991; X992; X993; X994; "&amp;"X995; X996; X997; X998; X999; Y000; Y001; Y002; Y003; Y004; Y005; Y006; Y007; Y008; Y009; Y010; Y011; Y012; Y013; Y014; Y015; Y016; Y017; Y018; Y019; Y020; Y021; Y022; Y023; Y024; Y025; Y026; Y027; Y028; Y029; Y030; Y031; Y032; Y033; Y034; Y035; Y036; Y03"&amp;"7; Y038; Y039; Y040; Y041; Y042; Y043; Y044; Y045; Y046; Y047; Y048; Y049; Y050; Y051; Y052; Y053; Y054; Y055; Y056; Y057; Y058; Y059; Y060; Y061; Y062; Y068; Y069; Y070; Y071; Y072; Y073; Y078; Y079; Y080; Y081; Y082; Y083; Y084; Y085; Y086; Y087; Y088; "&amp;"Y089; Y090; Y091; Y092; Y093; Y094; Y095; Y096; Y097; Y098; Y099; Y100; Y101; Y102; Y103; Y104; Y105; Y106; Y107; Y108; Y109; Y110; Y111; Y112; Y113; Y114; Y115; Y116; Y117; Y118; Y119; Y120; Y121; Y122; Y123; Y124; Y125; Y126; Y127; Y128; Y129; Y130; Y13"&amp;"1; Y132; Y133; Y134; Y135; Y136; Y137; Y138; Y139; Y140; Y141; Y142; Y143; Y144; Y145; Y146; Y147; Y148; Y149; Y150; Y151; Y152; Y153; Y154; Y155; Y156; Y157; Y158; Y159; Y160; Y161; Y162; Y163; Y164; Y165; Y166; Y167; Y168; Y169; Y170; Y171; Y172; Y173; "&amp;"Y174; Y175; Y176; Y177; Y178; Y179; Y180; Y181; Y182; Y183; Y184; Y185; Y186; Y187; Y188; Y189; Y190; Y191; Y192; Y193; Y194; Y195; Y196; Y197; Y198; Y199; Y200; Y201; Y202; Y203; Y204; Y205; Y206; Y207; Y208; Y209; Y210; Y211; Y212; Y213; Y214; Y215; Y21"&amp;"6; Y217; Y218; Y219; Y220; Y221; Y222; Y223; Y224; Y225; Y226; Y227; Y228; Y229; Y230; Y231; Y232; Y233; Y234; Y235; Y236; Y237; Y238; Y239; Y240; Y241; Y242; Y243; Y244; Y245; Y246; Y247; Y248; Y249; Y250; Y251; Y252; Y253; Y254; Y255; Y256; Y257; Y258; "&amp;"Y259; Y260; Y261; Y262; Y263; Y264; Y265; Y266; Y267; Y268; Y269; Y270; Y271; Y272; Y273; Y274; Y275; Y276; Y277; Y278; Y279; Y280; Y281; Y282; Y283; Y284; Y285; Y286; Y287; Y288; Y289; Y290; Y291; Y292; Y293; Y294; Y295; Y296; Y297; Y298; Y299; Y300; Y30"&amp;"1; Y302; Y303; Y304; Y305; Y306; Y307; Y308; Y309; Y310; Y311; Y312; Y313; Y314; Y315; Y316; Y317; Y318; Y319; Y320; Y321; Y322; Y323; Y324; Y325; Y326; Y327; Y328; Y329; Y330; Y331; Y332; Y333; Y334; Y335; Y336; Y337; Y338; Y339; Y340; Y341; Y342; Y343; "&amp;"Y344; Y345; Y346; Y347; Y348; Y349; Y350; Y351; Y352; Y353; Y354; Y355; Y356; Y357; Y360; Y361; Y362; Y363; Y364; Y365; Y366; Y367; Y368; Y369; Y850; Y859; Y86X; Y870; Y871; Y872; Y880; Y881; Y882; Y883; Y890; Y891; Y899; Y900; Y901; Y902; Y903; Y904; Y90"&amp;"5; Y906; Y907; Y908; Y909; Y910; Y911; Y912; Y913; Y919; Y95X; Y96X; Y97X; Y98X")</f>
        <v>V01-X59;X60-X84;X85-Y09;Y10-Y34;Y35-Y36;Y40-Y84;Y85-Y89;Y90-Y98; X60; X61; X62; X63; X64; X65; X66; X67; X68; X69; X70; X71; X72; X73; X74; X75; X76; X77; X78; X79; X80; X81; X82; X83; X84; X85; X86; X87; X88; X89; X90; X91; X92; X93; X94; X95; X96; X97; X98; X99; Y00; Y01; Y02; Y03; Y04; Y05; Y06; Y07; Y08; Y09; Y10; Y11; Y12; Y13; Y14; Y15; Y16; Y17; Y18; Y19; Y20; Y21; Y22; Y23; Y24; Y25; Y26; Y27; Y28; Y29; Y30; Y31; Y32; Y33; Y34; Y35; Y36; Y40; Y41; Y42; Y43; Y44; Y45; Y46; Y47; Y48; Y49; Y50; Y51; Y52; Y53; Y54; Y55; Y56; Y57; Y58; Y59; Y60; Y61; Y62; Y63; Y64; Y65; Y66; Y69; Y70; Y71; Y72; Y73; Y74; Y75; Y76; Y77; Y78; Y79; Y80; Y81; Y82; Y83; Y84; Y85; Y86; Y87; Y88; Y89; Y90; Y91; Y95; Y96; Y97; Y98; V01-V09; V10-V19; V20-V29; V30-V39; V40-V49; V50-V59; V60-V69; V70-V79; V80-V89; V90-V94; V95-V97; V98-V99; W00-W19; W20-W49; W50-W64; W65-W74; W75-W84; W85-W99; X00-X09; X10-X19; X20-X29; X30-X39; X40-X49; X50-X57; X58-X59; X600; X601; X602; X603; X604; X605; X606; X607; X608; X609; X610; X611; X612; X613; X614; X615; X616; X617; X618; X619; X620; X621; X622; X623; X624; X625; X626; X627; X628; X629; X630; X631; X632; X633; X634; X635; X636; X637; X638; X639; X640; X641; X642; X643; X644; X645; X646; X647; X648; X649; X650; X651; X652; X653; X654; X655; X656; X657; X658; X659; X660; X661; X662; X663; X664; X665; X666; X667; X668; X669; X670; X671; X672; X673; X674; X675; X676; X677; X678; X679; X680; X681; X682; X683; X684; X685; X686; X687; X688; X689; X690; X691; X692; X693; X694; X695; X696; X697; X698; X699; X700; X701; X702; X703; X704; X705; X706; X707; X708; X709; X710; X711; X712; X713; X714; X715; X716; X717; X718; X719; X720; X721; X722; X723; X724; X725; X726; X727; X728; X729; X730; X731; X732; X733; X734; X735; X736; X737; X738; X739; X740; X741; X742; X743; X744; X745; X746; X747; X748; X749; X750; X751; X752; X753; X754; X755; X756; X757; X758; X759; X760; X761; X762; X763; X764; X765; X766; X767; X768; X769; X770; X771; X772; X773; X774; X775; X776; X777; X778; X779; X780; X781; X782; X783; X784; X785; X786; X787; X788; X789; X790; X791; X792; X793; X794; X795; X796; X797; X798; X799; X800; X801; X802; X803; X804; X805; X806; X807; X808; X809; X810; X811; X812; X813; X814; X815; X816; X817; X818; X819; X820; X821; X822; X823; X824; X825; X826; X827; X828; X829; X830; X831; X832; X833; X834; X835; X836; X837; X838; X839; X840; X841; X842; X843; X844; X845; X846; X847; X848; X849; X850; X851; X852; X853; X854; X855; X856; X857; X858; X859; X860; X861; X862; X863; X864; X865; X866; X867; X868; X869; X870; X871; X872; X873; X874; X875; X876; X877; X878; X879; X880; X881; X882; X883; X884; X885; X886; X887; X888; X889; X890; X891; X892; X893; X894; X895; X896; X897; X898; X899; X900; X901; X902; X903; X904; X905; X906; X907; X908; X909; X910; X911; X912; X913; X914; X915; X916; X917; X918; X919; X920; X921; X922; X923; X924; X925; X926; X927; X928; X929; X930; X931; X932; X933; X934; X935; X936; X937; X938; X939; X940; X941; X942; X943; X944; X945; X946; X947; X948; X949; X950; X951; X952; X953; X954; X955; X956; X957; X958; X959; X960; X961; X962; X963; X964; X965; X966; X967; X968; X969; X970; X971; X972; X973; X974; X975; X976; X977; X978; X979; X980; X981; X982; X983; X984; X985; X986; X987; X988; X989; X990; X991; X992; X993; X994; X995; X996; X997; X998; X999; Y000; Y001; Y002; Y003; Y004; Y005; Y006; Y007; Y008; Y009; Y010; Y011; Y012; Y013; Y014; Y015; Y016; Y017; Y018; Y019; Y020; Y021; Y022; Y023; Y024; Y025; Y026; Y027; Y028; Y029; Y030; Y031; Y032; Y033; Y034; Y035; Y036; Y037; Y038; Y039; Y040; Y041; Y042; Y043; Y044; Y045; Y046; Y047; Y048; Y049; Y050; Y051; Y052; Y053; Y054; Y055; Y056; Y057; Y058; Y059; Y060; Y061; Y062; Y068; Y069; Y070; Y071; Y072; Y073; Y078; Y079; Y080; Y081; Y082; Y083; Y084; Y085; Y086; Y087; Y088; Y089; Y090; Y091; Y092; Y093; Y094; Y095; Y096; Y097; Y098; Y099; Y100; Y101; Y102; Y103; Y104; Y105; Y106; Y107; Y108; Y109; Y110; Y111; Y112; Y113; Y114; Y115; Y116; Y117; Y118; Y119; Y120; Y121; Y122; Y123; Y124; Y125; Y126; Y127; Y128; Y129; Y130; Y131; Y132; Y133; Y134; Y135; Y136; Y137; Y138; Y139; Y140; Y141; Y142; Y143; Y144; Y145; Y146; Y147; Y148; Y149; Y150; Y151; Y152; Y153; Y154; Y155; Y156; Y157; Y158; Y159; Y160; Y161; Y162; Y163; Y164; Y165; Y166; Y167; Y168; Y169; Y170; Y171; Y172; Y173; Y174; Y175; Y176; Y177; Y178; Y179; Y180; Y181; Y182; Y183; Y184; Y185; Y186; Y187; Y188; Y189; Y190; Y191; Y192; Y193; Y194; Y195; Y196; Y197; Y198; Y199; Y200; Y201; Y202; Y203; Y204; Y205; Y206; Y207; Y208; Y209; Y210; Y211; Y212; Y213; Y214; Y215; Y216; Y217; Y218; Y219; Y220; Y221; Y222; Y223; Y224; Y225; Y226; Y227; Y228; Y229; Y230; Y231; Y232; Y233; Y234; Y235; Y236; Y237; Y238; Y239; Y240; Y241; Y242; Y243; Y244; Y245; Y246; Y247; Y248; Y249; Y250; Y251; Y252; Y253; Y254; Y255; Y256; Y257; Y258; Y259; Y260; Y261; Y262; Y263; Y264; Y265; Y266; Y267; Y268; Y269; Y270; Y271; Y272; Y273; Y274; Y275; Y276; Y277; Y278; Y279; Y280; Y281; Y282; Y283; Y284; Y285; Y286; Y287; Y288; Y289; Y290; Y291; Y292; Y293; Y294; Y295; Y296; Y297; Y298; Y299; Y300; Y301; Y302; Y303; Y304; Y305; Y306; Y307; Y308; Y309; Y310; Y311; Y312; Y313; Y314; Y315; Y316; Y317; Y318; Y319; Y320; Y321; Y322; Y323; Y324; Y325; Y326; Y327; Y328; Y329; Y330; Y331; Y332; Y333; Y334; Y335; Y336; Y337; Y338; Y339; Y340; Y341; Y342; Y343; Y344; Y345; Y346; Y347; Y348; Y349; Y350; Y351; Y352; Y353; Y354; Y355; Y356; Y357; Y360; Y361; Y362; Y363; Y364; Y365; Y366; Y367; Y368; Y369; Y850; Y859; Y86X; Y870; Y871; Y872; Y880; Y881; Y882; Y883; Y890; Y891; Y899; Y900; Y901; Y902; Y903; Y904; Y905; Y906; Y907; Y908; Y909; Y910; Y911; Y912; Y913; Y919; Y95X; Y96X; Y97X; Y98X</v>
      </c>
      <c r="E14" s="12" t="s">
        <v>42670</v>
      </c>
    </row>
    <row r="15">
      <c r="A15" s="12" t="str">
        <f>IFERROR(__xludf.DUMMYFUNCTION("TEXTJOIN(""; "", TRUE, TEXTJOIN("";"", TRUE, FILTER(CID!$B$2:$B$14794, CID!B15=CID!$D$2:$D$14794)),TEXTJOIN(""; "", TRUE, FILTER(CID!$B$2:$B14794, REGEXMATCH(CID!$D$2:$D14794, TEXTJOIN(""|"", TRUE, SPLIT(TEXTJOIN("";"", TRUE, FILTER(CID!$B$2:$B14794, REGE"&amp;"XMATCH(CID!$D$2:$D14794, TEXTJOIN(""|"", TRUE, SPLIT(TEXTJOIN("";"", TRUE, FILTER(CID!$B$2:$B$14794, CID!B15=CID!$D$2:$D$14794)), "";""))))), "";""))))))"),"Z00-Z13;Z20-Z29;Z30-Z39;Z40-Z54;Z55-Z65;Z70-Z76;Z80-Z99; Z00; Z01; Z02; Z03; Z04; Z08; Z09; Z10; Z11; Z12; Z13; Z20; Z21; Z22; Z23; Z24; Z25; Z26; Z27; Z28; Z29; Z30; Z31; Z32; Z33; Z34; Z35; Z36; Z37; Z38; Z39; Z40; Z41; Z42; Z43; Z44; Z45; Z46; Z47; Z48"&amp;"; Z49; Z50; Z51; Z52; Z53; Z54; Z55; Z56; Z57; Z58; Z59; Z60; Z61; Z62; Z63; Z64; Z65; Z70; Z71; Z72; Z73; Z74; Z75; Z76; Z80; Z81; Z82; Z83; Z84; Z85; Z86; Z87; Z88; Z89; Z90; Z91; Z92; Z93; Z94; Z95; Z96; Z97; Z98; Z99; Z000; Z001; Z002; Z003; Z004; Z00"&amp;"5; Z006; Z008; Z010; Z011; Z012; Z013; Z014; Z015; Z016; Z017; Z018; Z019; Z020; Z021; Z022; Z023; Z024; Z025; Z026; Z027; Z028; Z029; Z030; Z031; Z032; Z033; Z034; Z035; Z036; Z038; Z039; Z040; Z041; Z042; Z043; Z044; Z045; Z046; Z048; Z049; Z080; Z081; "&amp;"Z082; Z087; Z088; Z089; Z090; Z091; Z092; Z093; Z094; Z097; Z098; Z099; Z100; Z101; Z102; Z103; Z108; Z110; Z111; Z112; Z113; Z114; Z115; Z116; Z118; Z119; Z120; Z121; Z122; Z123; Z124; Z125; Z126; Z128; Z129; Z130; Z131; Z132; Z133; Z134; Z135; Z136; Z13"&amp;"7; Z138; Z139; Z200; Z201; Z202; Z203; Z204; Z205; Z206; Z207; Z208; Z209; Z21X; Z220; Z221; Z222; Z223; Z224; Z225; Z226; Z228; Z229; Z230; Z231; Z232; Z233; Z234; Z235; Z236; Z237; Z238; Z240; Z241; Z242; Z243; Z244; Z245; Z246; Z250; Z251; Z258; Z260; "&amp;"Z268; Z269; Z270; Z271; Z272; Z273; Z274; Z278; Z279; Z280; Z281; Z282; Z288; Z289; Z290; Z291; Z292; Z298; Z299; Z300; Z301; Z302; Z303; Z304; Z305; Z308; Z309; Z310; Z311; Z312; Z313; Z314; Z315; Z316; Z318; Z319; Z320; Z321; Z33X; Z340; Z348; Z349; Z35"&amp;"0; Z351; Z352; Z353; Z354; Z355; Z356; Z357; Z358; Z359; Z360; Z361; Z362; Z363; Z364; Z365; Z368; Z369; Z370; Z371; Z372; Z373; Z374; Z375; Z376; Z377; Z379; Z380; Z381; Z382; Z383; Z384; Z385; Z386; Z387; Z388; Z390; Z391; Z392; Z400; Z408; Z409; Z410; "&amp;"Z411; Z412; Z413; Z418; Z419; Z420; Z421; Z422; Z423; Z424; Z428; Z429; Z430; Z431; Z432; Z433; Z434; Z435; Z436; Z437; Z438; Z439; Z440; Z441; Z442; Z443; Z448; Z449; Z450; Z451; Z452; Z453; Z458; Z459; Z460; Z461; Z462; Z463; Z464; Z465; Z466; Z467; Z46"&amp;"8; Z469; Z470; Z478; Z479; Z480; Z488; Z489; Z490; Z491; Z492; Z500; Z501; Z502; Z503; Z504; Z505; Z506; Z507; Z508; Z509; Z510; Z511; Z512; Z513; Z514; Z515; Z516; Z518; Z519; Z520; Z521; Z522; Z523; Z524; Z525; Z526; Z527; Z528; Z529; Z530; Z531; Z532; "&amp;"Z538; Z539; Z540; Z541; Z542; Z543; Z544; Z547; Z548; Z549; Z550; Z551; Z552; Z553; Z554; Z558; Z559; Z560; Z561; Z562; Z563; Z564; Z565; Z566; Z567; Z570; Z571; Z572; Z573; Z574; Z575; Z576; Z577; Z578; Z579; Z580; Z581; Z582; Z583; Z584; Z585; Z586; Z58"&amp;"7; Z588; Z589; Z590; Z591; Z592; Z593; Z594; Z595; Z596; Z597; Z598; Z599; Z600; Z601; Z602; Z603; Z604; Z605; Z608; Z609; Z610; Z611; Z612; Z613; Z614; Z615; Z616; Z617; Z618; Z619; Z620; Z621; Z622; Z623; Z624; Z625; Z626; Z628; Z629; Z630; Z631; Z632; "&amp;"Z633; Z634; Z635; Z636; Z637; Z638; Z639; Z640; Z641; Z642; Z643; Z644; Z650; Z651; Z652; Z653; Z654; Z655; Z658; Z659; Z700; Z701; Z702; Z703; Z708; Z709; Z710; Z711; Z712; Z713; Z714; Z715; Z716; Z717; Z718; Z719; Z720; Z721; Z722; Z723; Z724; Z725; Z72"&amp;"6; Z728; Z729; Z730; Z731; Z732; Z733; Z734; Z735; Z736; Z738; Z739; Z740; Z741; Z742; Z743; Z748; Z749; Z750; Z751; Z752; Z753; Z754; Z755; Z758; Z759; Z760; Z761; Z762; Z763; Z764; Z765; Z768; Z769; Z800; Z801; Z802; Z803; Z804; Z805; Z806; Z807; Z808; "&amp;"Z809; Z810; Z811; Z812; Z813; Z814; Z818; Z820; Z821; Z822; Z823; Z824; Z825; Z826; Z827; Z828; Z830; Z831; Z832; Z833; Z834; Z835; Z836; Z837; Z840; Z841; Z842; Z843; Z848; Z850; Z851; Z852; Z853; Z854; Z855; Z856; Z857; Z858; Z859; Z860; Z861; Z862; Z86"&amp;"3; Z864; Z865; Z866; Z867; Z870; Z871; Z872; Z873; Z874; Z875; Z876; Z877; Z878; Z880; Z881; Z882; Z883; Z884; Z885; Z886; Z887; Z888; Z889; Z890; Z891; Z892; Z893; Z894; Z895; Z896; Z897; Z898; Z899; Z900; Z901; Z902; Z903; Z904; Z905; Z906; Z907; Z908; "&amp;"Z910; Z911; Z912; Z913; Z914; Z915; Z916; Z918; Z920; Z921; Z922; Z923; Z924; Z925; Z926; Z928; Z929; Z930; Z931; Z932; Z933; Z934; Z935; Z936; Z938; Z939; Z940; Z941; Z942; Z943; Z944; Z945; Z946; Z947; Z948; Z949; Z950; Z951; Z952; Z953; Z954; Z955; Z95"&amp;"8; Z959; Z960; Z961; Z962; Z963; Z964; Z965; Z966; Z967; Z968; Z969; Z970; Z971; Z972; Z973; Z974; Z975; Z978; Z980; Z981; Z982; Z988; Z990; Z991; Z992; Z993; Z998; Z999")</f>
        <v>Z00-Z13;Z20-Z29;Z30-Z39;Z40-Z54;Z55-Z65;Z70-Z76;Z80-Z99; Z00; Z01; Z02; Z03; Z04; Z08; Z09; Z10; Z11; Z12; Z13; Z20; Z21; Z22; Z23; Z24; Z25; Z26; Z27; Z28; Z29; Z30; Z31; Z32; Z33; Z34; Z35; Z36; Z37; Z38; Z39; Z40; Z41; Z42; Z43; Z44; Z45; Z46; Z47; Z48; Z49; Z50; Z51; Z52; Z53; Z54; Z55; Z56; Z57; Z58; Z59; Z60; Z61; Z62; Z63; Z64; Z65; Z70; Z71; Z72; Z73; Z74; Z75; Z76; Z80; Z81; Z82; Z83; Z84; Z85; Z86; Z87; Z88; Z89; Z90; Z91; Z92; Z93; Z94; Z95; Z96; Z97; Z98; Z99; Z000; Z001; Z002; Z003; Z004; Z005; Z006; Z008; Z010; Z011; Z012; Z013; Z014; Z015; Z016; Z017; Z018; Z019; Z020; Z021; Z022; Z023; Z024; Z025; Z026; Z027; Z028; Z029; Z030; Z031; Z032; Z033; Z034; Z035; Z036; Z038; Z039; Z040; Z041; Z042; Z043; Z044; Z045; Z046; Z048; Z049; Z080; Z081; Z082; Z087; Z088; Z089; Z090; Z091; Z092; Z093; Z094; Z097; Z098; Z099; Z100; Z101; Z102; Z103; Z108; Z110; Z111; Z112; Z113; Z114; Z115; Z116; Z118; Z119; Z120; Z121; Z122; Z123; Z124; Z125; Z126; Z128; Z129; Z130; Z131; Z132; Z133; Z134; Z135; Z136; Z137; Z138; Z139; Z200; Z201; Z202; Z203; Z204; Z205; Z206; Z207; Z208; Z209; Z21X; Z220; Z221; Z222; Z223; Z224; Z225; Z226; Z228; Z229; Z230; Z231; Z232; Z233; Z234; Z235; Z236; Z237; Z238; Z240; Z241; Z242; Z243; Z244; Z245; Z246; Z250; Z251; Z258; Z260; Z268; Z269; Z270; Z271; Z272; Z273; Z274; Z278; Z279; Z280; Z281; Z282; Z288; Z289; Z290; Z291; Z292; Z298; Z299; Z300; Z301; Z302; Z303; Z304; Z305; Z308; Z309; Z310; Z311; Z312; Z313; Z314; Z315; Z316; Z318; Z319; Z320; Z321; Z33X; Z340; Z348; Z349; Z350; Z351; Z352; Z353; Z354; Z355; Z356; Z357; Z358; Z359; Z360; Z361; Z362; Z363; Z364; Z365; Z368; Z369; Z370; Z371; Z372; Z373; Z374; Z375; Z376; Z377; Z379; Z380; Z381; Z382; Z383; Z384; Z385; Z386; Z387; Z388; Z390; Z391; Z392; Z400; Z408; Z409; Z410; Z411; Z412; Z413; Z418; Z419; Z420; Z421; Z422; Z423; Z424; Z428; Z429; Z430; Z431; Z432; Z433; Z434; Z435; Z436; Z437; Z438; Z439; Z440; Z441; Z442; Z443; Z448; Z449; Z450; Z451; Z452; Z453; Z458; Z459; Z460; Z461; Z462; Z463; Z464; Z465; Z466; Z467; Z468; Z469; Z470; Z478; Z479; Z480; Z488; Z489; Z490; Z491; Z492; Z500; Z501; Z502; Z503; Z504; Z505; Z506; Z507; Z508; Z509; Z510; Z511; Z512; Z513; Z514; Z515; Z516; Z518; Z519; Z520; Z521; Z522; Z523; Z524; Z525; Z526; Z527; Z528; Z529; Z530; Z531; Z532; Z538; Z539; Z540; Z541; Z542; Z543; Z544; Z547; Z548; Z549; Z550; Z551; Z552; Z553; Z554; Z558; Z559; Z560; Z561; Z562; Z563; Z564; Z565; Z566; Z567; Z570; Z571; Z572; Z573; Z574; Z575; Z576; Z577; Z578; Z579; Z580; Z581; Z582; Z583; Z584; Z585; Z586; Z587; Z588; Z589; Z590; Z591; Z592; Z593; Z594; Z595; Z596; Z597; Z598; Z599; Z600; Z601; Z602; Z603; Z604; Z605; Z608; Z609; Z610; Z611; Z612; Z613; Z614; Z615; Z616; Z617; Z618; Z619; Z620; Z621; Z622; Z623; Z624; Z625; Z626; Z628; Z629; Z630; Z631; Z632; Z633; Z634; Z635; Z636; Z637; Z638; Z639; Z640; Z641; Z642; Z643; Z644; Z650; Z651; Z652; Z653; Z654; Z655; Z658; Z659; Z700; Z701; Z702; Z703; Z708; Z709; Z710; Z711; Z712; Z713; Z714; Z715; Z716; Z717; Z718; Z719; Z720; Z721; Z722; Z723; Z724; Z725; Z726; Z728; Z729; Z730; Z731; Z732; Z733; Z734; Z735; Z736; Z738; Z739; Z740; Z741; Z742; Z743; Z748; Z749; Z750; Z751; Z752; Z753; Z754; Z755; Z758; Z759; Z760; Z761; Z762; Z763; Z764; Z765; Z768; Z769; Z800; Z801; Z802; Z803; Z804; Z805; Z806; Z807; Z808; Z809; Z810; Z811; Z812; Z813; Z814; Z818; Z820; Z821; Z822; Z823; Z824; Z825; Z826; Z827; Z828; Z830; Z831; Z832; Z833; Z834; Z835; Z836; Z837; Z840; Z841; Z842; Z843; Z848; Z850; Z851; Z852; Z853; Z854; Z855; Z856; Z857; Z858; Z859; Z860; Z861; Z862; Z863; Z864; Z865; Z866; Z867; Z870; Z871; Z872; Z873; Z874; Z875; Z876; Z877; Z878; Z880; Z881; Z882; Z883; Z884; Z885; Z886; Z887; Z888; Z889; Z890; Z891; Z892; Z893; Z894; Z895; Z896; Z897; Z898; Z899; Z900; Z901; Z902; Z903; Z904; Z905; Z906; Z907; Z908; Z910; Z911; Z912; Z913; Z914; Z915; Z916; Z918; Z920; Z921; Z922; Z923; Z924; Z925; Z926; Z928; Z929; Z930; Z931; Z932; Z933; Z934; Z935; Z936; Z938; Z939; Z940; Z941; Z942; Z943; Z944; Z945; Z946; Z947; Z948; Z949; Z950; Z951; Z952; Z953; Z954; Z955; Z958; Z959; Z960; Z961; Z962; Z963; Z964; Z965; Z966; Z967; Z968; Z969; Z970; Z971; Z972; Z973; Z974; Z975; Z978; Z980; Z981; Z982; Z988; Z990; Z991; Z992; Z993; Z998; Z999</v>
      </c>
      <c r="E15" s="12" t="s">
        <v>42671</v>
      </c>
    </row>
    <row r="16">
      <c r="A16" s="12" t="str">
        <f>IFERROR(__xludf.DUMMYFUNCTION("TEXTJOIN(""; "", TRUE, TEXTJOIN("";"", TRUE, FILTER(CID!$B$2:$B$14794, CID!B16=CID!$D$2:$D$14794)),TEXTJOIN(""; "", TRUE, FILTER(CID!$B$2:$B14794, REGEXMATCH(CID!$D$2:$D14794, TEXTJOIN(""|"", TRUE, SPLIT(TEXTJOIN("";"", TRUE, FILTER(CID!$B$2:$B14794, REGE"&amp;"XMATCH(CID!$D$2:$D14794, TEXTJOIN(""|"", TRUE, SPLIT(TEXTJOIN("";"", TRUE, FILTER(CID!$B$2:$B$14794, CID!B16=CID!$D$2:$D$14794)), "";""))))), "";""))))))"),"U04-U04;U80-U89;U99-U99; U04; U80; U81; U88; U89; U99; U049; U800; U801; U808; U810; U818; U88X; U898; U899; U99X")</f>
        <v>U04-U04;U80-U89;U99-U99; U04; U80; U81; U88; U89; U99; U049; U800; U801; U808; U810; U818; U88X; U898; U899; U99X</v>
      </c>
      <c r="E16" s="12" t="s">
        <v>42672</v>
      </c>
    </row>
    <row r="17">
      <c r="A17" s="12" t="str">
        <f>IFERROR(__xludf.DUMMYFUNCTION("TEXTJOIN(""; "", TRUE, TEXTJOIN("";"", TRUE, FILTER(CID!$B$2:$B$14794, CID!B17=CID!$D$2:$D$14794)),TEXTJOIN(""; "", TRUE, FILTER(CID!$B$2:$B14794, REGEXMATCH(CID!$D$2:$D14794, TEXTJOIN(""|"", TRUE, SPLIT(TEXTJOIN("";"", TRUE, FILTER(CID!$B$2:$B14794, REGE"&amp;"XMATCH(CID!$D$2:$D14794, TEXTJOIN(""|"", TRUE, SPLIT(TEXTJOIN("";"", TRUE, FILTER(CID!$B$2:$B$14794, CID!B17=CID!$D$2:$D$14794)), "";""))))), "";""))))))"),"D50-D53;D55-D59;D60-D64;D65-D69;D70-D77;D80-D89; D50; D51; D52; D53; D55; D56; D57; D58; D59; D60; D61; D62; D63; D64; D65; D66; D67; D68; D69; D70; D71; D72; D73; D74; D75; D76; D77; D80; D81; D82; D83; D84; D86; D89; D500; D501; D508; D509; D510; D511; "&amp;"D512; D513; D518; D519; D520; D521; D528; D529; D530; D531; D532; D538; D539; D550; D551; D552; D553; D558; D559; D560; D561; D562; D563; D564; D568; D569; D570; D571; D572; D573; D578; D580; D581; D582; D588; D589; D590; D591; D592; D593; D594; D595; D59"&amp;"6; D598; D599; D600; D601; D608; D609; D610; D611; D612; D613; D618; D619; D62X; D630; D638; D640; D641; D642; D643; D644; D648; D649; D65X; D66X; D67X; D680; D681; D682; D683; D684; D688; D689; D690; D691; D692; D693; D694; D695; D696; D698; D699; D70X; "&amp;"D71X; D720; D721; D728; D729; D730; D731; D732; D733; D734; D735; D738; D739; D740; D748; D749; D750; D751; D752; D758; D759; D760; D761; D762; D763; D77X; D800; D801; D802; D803; D804; D805; D806; D807; D808; D809; D810; D811; D812; D813; D814; D815; D81"&amp;"6; D817; D818; D819; D820; D821; D822; D823; D824; D828; D829; D830; D831; D832; D838; D839; D840; D841; D848; D849; D860; D861; D862; D863; D868; D869; D890; D891; D892; D898; D899")</f>
        <v>D50-D53;D55-D59;D60-D64;D65-D69;D70-D77;D80-D89; D50; D51; D52; D53; D55; D56; D57; D58; D59; D60; D61; D62; D63; D64; D65; D66; D67; D68; D69; D70; D71; D72; D73; D74; D75; D76; D77; D80; D81; D82; D83; D84; D86; D89; D500; D501; D508; D509; D510; D511; D512; D513; D518; D519; D520; D521; D528; D529; D530; D531; D532; D538; D539; D550; D551; D552; D553; D558; D559; D560; D561; D562; D563; D564; D568; D569; D570; D571; D572; D573; D578; D580; D581; D582; D588; D589; D590; D591; D592; D593; D594; D595; D596; D598; D599; D600; D601; D608; D609; D610; D611; D612; D613; D618; D619; D62X; D630; D638; D640; D641; D642; D643; D644; D648; D649; D65X; D66X; D67X; D680; D681; D682; D683; D684; D688; D689; D690; D691; D692; D693; D694; D695; D696; D698; D699; D70X; D71X; D720; D721; D728; D729; D730; D731; D732; D733; D734; D735; D738; D739; D740; D748; D749; D750; D751; D752; D758; D759; D760; D761; D762; D763; D77X; D800; D801; D802; D803; D804; D805; D806; D807; D808; D809; D810; D811; D812; D813; D814; D815; D816; D817; D818; D819; D820; D821; D822; D823; D824; D828; D829; D830; D831; D832; D838; D839; D840; D841; D848; D849; D860; D861; D862; D863; D868; D869; D890; D891; D892; D898; D899</v>
      </c>
      <c r="E17" s="12" t="s">
        <v>42673</v>
      </c>
    </row>
    <row r="18">
      <c r="A18" s="12" t="str">
        <f>IFERROR(__xludf.DUMMYFUNCTION("TEXTJOIN(""; "", TRUE, TEXTJOIN("";"", TRUE, FILTER(CID!$B$2:$B$14794, CID!B18=CID!$D$2:$D$14794)),TEXTJOIN(""; "", TRUE, FILTER(CID!$B$2:$B14794, REGEXMATCH(CID!$D$2:$D14794, TEXTJOIN(""|"", TRUE, SPLIT(TEXTJOIN("";"", TRUE, FILTER(CID!$B$2:$B14794, REGE"&amp;"XMATCH(CID!$D$2:$D14794, TEXTJOIN(""|"", TRUE, SPLIT(TEXTJOIN("";"", TRUE, FILTER(CID!$B$2:$B$14794, CID!B18=CID!$D$2:$D$14794)), "";""))))), "";""))))))"),"E00-E07;E10-E14;E15-E16;E20-E35;E40-E46;E50-E64;E65-E68;E70-E90; E00; E01; E02; E03; E04; E05; E06; E07; E10; E11; E12; E13; E14; E15; E16; E20; E21; E22; E23; E24; E25; E26; E27; E28; E29; E30; E31; E32; E34; E35; E40; E41; E42; E43; E44; E45; E46; E50; "&amp;"E51; E52; E53; E54; E55; E56; E58; E59; E60; E61; E63; E64; E65; E66; E67; E68; E70; E71; E72; E73; E74; E75; E76; E77; E78; E79; E80; E83; E84; E85; E86; E87; E88; E89; E90; E000; E001; E002; E009; E010; E011; E012; E018; E02X; E030; E031; E032; E033; E0"&amp;"34; E035; E038; E039; E040; E041; E042; E048; E049; E050; E051; E052; E053; E054; E055; E058; E059; E060; E061; E062; E063; E064; E065; E069; E070; E071; E078; E079; E100; E101; E102; E103; E104; E105; E106; E107; E108; E109; E110; E111; E112; E113; E114;"&amp;" E115; E116; E117; E118; E119; E120; E121; E122; E123; E124; E125; E126; E127; E128; E129; E130; E131; E132; E133; E134; E135; E136; E137; E138; E139; E140; E141; E142; E143; E144; E145; E146; E147; E148; E149; E15X; E160; E161; E162; E163; E164; E168; E1"&amp;"69; E200; E201; E208; E209; E210; E211; E212; E213; E214; E215; E220; E221; E222; E228; E229; E230; E231; E232; E233; E236; E237; E240; E241; E242; E243; E244; E248; E249; E250; E258; E259; E260; E261; E268; E269; E270; E271; E272; E273; E274; E275; E278;"&amp;" E279; E280; E281; E282; E283; E288; E289; E290; E291; E298; E299; E300; E301; E308; E309; E310; E311; E318; E319; E320; E321; E328; E329; E340; E341; E342; E343; E344; E345; E348; E349; E350; E351; E358; E40X; E41X; E42X; E43X; E440; E441; E45X; E46X; E5"&amp;"00; E501; E502; E503; E504; E505; E506; E507; E508; E509; E511; E512; E518; E519; E52X; E530; E531; E538; E539; E54X; E550; E559; E560; E561; E568; E569; E58X; E59X; E60X; E610; E611; E612; E613; E614; E615; E616; E617; E618; E619; E630; E631; E638; E639;"&amp;" E640; E641; E642; E643; E648; E649; E65X; E660; E661; E662; E668; E669; E670; E671; E672; E673; E678; E68X; E700; E701; E702; E703; E708; E709; E710; E711; E712; E713; E720; E721; E722; E723; E724; E725; E728; E729; E730; E731; E738; E739; E740; E741; E7"&amp;"42; E743; E744; E748; E749; E750; E751; E752; E753; E754; E755; E756; E760; E761; E762; E763; E768; E769; E770; E771; E778; E779; E780; E781; E782; E783; E784; E785; E786; E788; E789; E790; E791; E798; E799; E800; E801; E802; E803; E804; E805; E806; E807;"&amp;" E830; E831; E832; E833; E834; E835; E838; E839; E840; E841; E848; E849; E850; E851; E852; E853; E854; E858; E859; E86X; E870; E871; E872; E873; E874; E875; E876; E877; E878; E880; E881; E882; E888; E889; E890; E891; E892; E893; E894; E895; E896; E898; E8"&amp;"99; E90X")</f>
        <v>E00-E07;E10-E14;E15-E16;E20-E35;E40-E46;E50-E64;E65-E68;E70-E90; E00; E01; E02; E03; E04; E05; E06; E07; E10; E11; E12; E13; E14; E15; E16; E20; E21; E22; E23; E24; E25; E26; E27; E28; E29; E30; E31; E32; E34; E35; E40; E41; E42; E43; E44; E45; E46; E50; E51; E52; E53; E54; E55; E56; E58; E59; E60; E61; E63; E64; E65; E66; E67; E68; E70; E71; E72; E73; E74; E75; E76; E77; E78; E79; E80; E83; E84; E85; E86; E87; E88; E89; E90; E000; E001; E002; E009; E010; E011; E012; E018; E02X; E030; E031; E032; E033; E034; E035; E038; E039; E040; E041; E042; E048; E049; E050; E051; E052; E053; E054; E055; E058; E059; E060; E061; E062; E063; E064; E065; E069; E070; E071; E078; E079; E100; E101; E102; E103; E104; E105; E106; E107; E108; E109; E110; E111; E112; E113; E114; E115; E116; E117; E118; E119; E120; E121; E122; E123; E124; E125; E126; E127; E128; E129; E130; E131; E132; E133; E134; E135; E136; E137; E138; E139; E140; E141; E142; E143; E144; E145; E146; E147; E148; E149; E15X; E160; E161; E162; E163; E164; E168; E169; E200; E201; E208; E209; E210; E211; E212; E213; E214; E215; E220; E221; E222; E228; E229; E230; E231; E232; E233; E236; E237; E240; E241; E242; E243; E244; E248; E249; E250; E258; E259; E260; E261; E268; E269; E270; E271; E272; E273; E274; E275; E278; E279; E280; E281; E282; E283; E288; E289; E290; E291; E298; E299; E300; E301; E308; E309; E310; E311; E318; E319; E320; E321; E328; E329; E340; E341; E342; E343; E344; E345; E348; E349; E350; E351; E358; E40X; E41X; E42X; E43X; E440; E441; E45X; E46X; E500; E501; E502; E503; E504; E505; E506; E507; E508; E509; E511; E512; E518; E519; E52X; E530; E531; E538; E539; E54X; E550; E559; E560; E561; E568; E569; E58X; E59X; E60X; E610; E611; E612; E613; E614; E615; E616; E617; E618; E619; E630; E631; E638; E639; E640; E641; E642; E643; E648; E649; E65X; E660; E661; E662; E668; E669; E670; E671; E672; E673; E678; E68X; E700; E701; E702; E703; E708; E709; E710; E711; E712; E713; E720; E721; E722; E723; E724; E725; E728; E729; E730; E731; E738; E739; E740; E741; E742; E743; E744; E748; E749; E750; E751; E752; E753; E754; E755; E756; E760; E761; E762; E763; E768; E769; E770; E771; E778; E779; E780; E781; E782; E783; E784; E785; E786; E788; E789; E790; E791; E798; E799; E800; E801; E802; E803; E804; E805; E806; E807; E830; E831; E832; E833; E834; E835; E838; E839; E840; E841; E848; E849; E850; E851; E852; E853; E854; E858; E859; E86X; E870; E871; E872; E873; E874; E875; E876; E877; E878; E880; E881; E882; E888; E889; E890; E891; E892; E893; E894; E895; E896; E898; E899; E90X</v>
      </c>
      <c r="E18" s="12" t="s">
        <v>42674</v>
      </c>
    </row>
    <row r="19">
      <c r="A19" s="12" t="str">
        <f>IFERROR(__xludf.DUMMYFUNCTION("TEXTJOIN(""; "", TRUE, TEXTJOIN("";"", TRUE, FILTER(CID!$B$2:$B$14794, CID!B19=CID!$D$2:$D$14794)),TEXTJOIN(""; "", TRUE, FILTER(CID!$B$2:$B14794, REGEXMATCH(CID!$D$2:$D14794, TEXTJOIN(""|"", TRUE, SPLIT(TEXTJOIN("";"", TRUE, FILTER(CID!$B$2:$B14794, REGE"&amp;"XMATCH(CID!$D$2:$D14794, TEXTJOIN(""|"", TRUE, SPLIT(TEXTJOIN("";"", TRUE, FILTER(CID!$B$2:$B$14794, CID!B19=CID!$D$2:$D$14794)), "";""))))), "";""))))))"),"F00-F09;F10-F19;F20-F29;F30-F39;F40-F48;F50-F59;F60-F69;F70-F79;F80-F89;F90-F98;F99-F99; F00; F01; F02; F03; F04; F05; F06; F07; F09; F10; F11; F12; F13; F14; F15; F16; F17; F18; F19; F20; F21; F22; F23; F24; F25; F28; F29; F30; F31; F32; F33; F34; F38; F"&amp;"39; F40; F41; F42; F43; F44; F45; F48; F50; F51; F52; F53; F54; F55; F59; F60; F61; F62; F63; F64; F65; F66; F68; F69; F70; F71; F72; F73; F78; F79; F80; F81; F82; F83; F84; F88; F89; F90; F91; F92; F93; F94; F95; F98; F99; F000; F001; F002; F009; F010; F"&amp;"011; F012; F013; F018; F019; F020; F021; F022; F023; F024; F028; F03X; F04X; F050; F051; F058; F059; F060; F061; F062; F063; F064; F065; F066; F067; F068; F069; F070; F071; F072; F078; F079; F09X; F100; F101; F102; F103; F104; F105; F106; F107; F108; F109"&amp;"; F110; F111; F112; F113; F114; F115; F116; F117; F118; F119; F120; F121; F122; F123; F124; F125; F126; F127; F128; F129; F130; F131; F132; F133; F134; F135; F136; F137; F138; F139; F140; F141; F142; F143; F144; F145; F146; F147; F148; F149; F150; F151; F"&amp;"152; F153; F154; F155; F156; F157; F158; F159; F160; F161; F162; F163; F164; F165; F166; F167; F168; F169; F170; F171; F172; F173; F174; F175; F176; F177; F178; F179; F180; F181; F182; F183; F184; F185; F186; F187; F188; F189; F190; F191; F192; F193; F194"&amp;"; F195; F196; F197; F198; F199; F200; F201; F202; F203; F204; F205; F206; F208; F209; F21X; F220; F228; F229; F230; F231; F232; F233; F238; F239; F24X; F250; F251; F252; F258; F259; F28X; F29X; F300; F301; F302; F308; F309; F310; F311; F312; F313; F314; F"&amp;"315; F316; F317; F318; F319; F320; F321; F322; F323; F328; F329; F330; F331; F332; F333; F334; F338; F339; F340; F341; F348; F349; F380; F381; F388; F39X; F400; F401; F402; F408; F409; F410; F411; F412; F413; F418; F419; F420; F421; F422; F428; F429; F430"&amp;"; F431; F432; F438; F439; F440; F441; F442; F443; F444; F445; F446; F447; F448; F449; F450; F451; F452; F453; F454; F458; F459; F480; F481; F488; F489; F500; F501; F502; F503; F504; F505; F508; F509; F510; F511; F512; F513; F514; F515; F518; F519; F520; F"&amp;"521; F522; F523; F524; F525; F526; F527; F528; F529; F530; F531; F538; F539; F54X; F55X; F59X; F600; F601; F602; F603; F604; F605; F606; F607; F608; F609; F61X; F620; F621; F628; F629; F630; F631; F632; F633; F638; F639; F640; F641; F642; F648; F649; F650"&amp;"; F651; F652; F653; F654; F655; F656; F658; F659; F660; F661; F662; F668; F669; F680; F681; F688; F69X; F700; F701; F708; F709; F710; F711; F718; F719; F720; F721; F728; F729; F730; F731; F738; F739; F780; F781; F788; F789; F790; F791; F798; F799; F800; F"&amp;"801; F802; F803; F808; F809; F810; F811; F812; F813; F818; F819; F82X; F83X; F840; F841; F842; F843; F844; F845; F848; F849; F88X; F89X; F900; F901; F908; F909; F910; F911; F912; F913; F918; F919; F920; F928; F929; F930; F931; F932; F933; F938; F939; F940"&amp;"; F941; F942; F948; F949; F950; F951; F952; F958; F959; F980; F981; F982; F983; F984; F985; F986; F988; F989; F99X")</f>
        <v>F00-F09;F10-F19;F20-F29;F30-F39;F40-F48;F50-F59;F60-F69;F70-F79;F80-F89;F90-F98;F99-F99; F00; F01; F02; F03; F04; F05; F06; F07; F09; F10; F11; F12; F13; F14; F15; F16; F17; F18; F19; F20; F21; F22; F23; F24; F25; F28; F29; F30; F31; F32; F33; F34; F38; F39; F40; F41; F42; F43; F44; F45; F48; F50; F51; F52; F53; F54; F55; F59; F60; F61; F62; F63; F64; F65; F66; F68; F69; F70; F71; F72; F73; F78; F79; F80; F81; F82; F83; F84; F88; F89; F90; F91; F92; F93; F94; F95; F98; F99; F000; F001; F002; F009; F010; F011; F012; F013; F018; F019; F020; F021; F022; F023; F024; F028; F03X; F04X; F050; F051; F058; F059; F060; F061; F062; F063; F064; F065; F066; F067; F068; F069; F070; F071; F072; F078; F079; F09X;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F208; F209; F21X; F220; F228; F229; F230; F231; F232; F233; F238; F239; F24X; F250; F251; F252; F258; F259; F28X; F29X; F300; F301; F302; F308; F309; F310; F311; F312; F313; F314; F315; F316; F317; F318; F319; F320; F321; F322; F323; F328; F329; F330; F331; F332; F333; F334; F338; F339; F340; F341; F348; F349; F380; F381; F388; F39X; F400; F401; F402; F408; F409; F410; F411; F412; F413; F418; F419; F420; F421; F422; F428; F429; F430; F431; F432; F438; F439; F440; F441; F442; F443; F444; F445; F446; F447; F448; F449; F450; F451; F452; F453; F454; F458; F459; F480; F481; F488; F489; F500; F501; F502; F503; F504; F505; F508; F509; F510; F511; F512; F513; F514; F515; F518; F519; F520; F521; F522; F523; F524; F525; F526; F527; F528; F529; F530; F531; F538; F539; F54X; F55X; F59X; F600; F601; F602; F603; F604; F605; F606; F607; F608; F609; F61X; F620; F621; F628; F629; F630; F631; F632; F633; F638; F639; F640; F641; F642; F648; F649; F650; F651; F652; F653; F654; F655; F656; F658; F659; F660; F661; F662; F668; F669; F680; F681; F688; F69X; F700; F701; F708; F709; F710; F711; F718; F719; F720; F721; F728; F729; F730; F731; F738; F739; F780; F781; F788; F789; F790; F791; F798; F799; F800; F801; F802; F803; F808; F809; F810; F811; F812; F813; F818; F819; F82X; F83X; F840; F841; F842; F843; F844; F845; F848; F849; F88X; F89X; F900; F901; F908; F909; F910; F911; F912; F913; F918; F919; F920; F928; F929; F930; F931; F932; F933; F938; F939; F940; F941; F942; F948; F949; F950; F951; F952; F958; F959; F980; F981; F982; F983; F984; F985; F986; F988; F989; F99X</v>
      </c>
      <c r="E19" s="12" t="s">
        <v>42675</v>
      </c>
    </row>
    <row r="20">
      <c r="A20" s="12" t="str">
        <f>IFERROR(__xludf.DUMMYFUNCTION("TEXTJOIN(""; "", TRUE, TEXTJOIN("";"", TRUE, FILTER(CID!$B$2:$B$14794, CID!B20=CID!$D$2:$D$14794)),TEXTJOIN(""; "", TRUE, FILTER(CID!$B$2:$B14794, REGEXMATCH(CID!$D$2:$D14794, TEXTJOIN(""|"", TRUE, SPLIT(TEXTJOIN("";"", TRUE, FILTER(CID!$B$2:$B14794, REGE"&amp;"XMATCH(CID!$D$2:$D14794, TEXTJOIN(""|"", TRUE, SPLIT(TEXTJOIN("";"", TRUE, FILTER(CID!$B$2:$B$14794, CID!B20=CID!$D$2:$D$14794)), "";""))))), "";""))))))"),"G00-G09;G10-G13;G20-G26;G30-G32;G35-G37;G40-G47;G50-G59;G60-G64;G70-G73;G80-G83;G90-G99; G00; G01; G02; G03; G04; G05; G06; G07; G08; G09; G10; G11; G12; G13; G20; G21; G22; G23; G24; G25; G26; G30; G31; G32; G35; G36; G37; G40; G41; G43; G44; G45; G46; G"&amp;"47; G50; G51; G52; G53; G54; G55; G56; G57; G58; G59; G60; G61; G62; G63; G64; G70; G71; G72; G73; G80; G81; G82; G83; G90; G91; G92; G93; G94; G95; G96; G97; G98; G99; G000; G001; G002; G003; G008; G009; G01X; G020; G021; G028; G030; G031; G032; G038; G0"&amp;"39; G040; G041; G042; G048; G049; G050; G051; G052; G058; G060; G061; G062; G07X; G08X; G09X; G10X; G110; G111; G112; G113; G114; G118; G119; G120; G121; G122; G128; G129; G130; G131; G132; G138; G20X; G210; G211; G212; G213; G218; G219; G22X; G230; G231;"&amp;" G232; G238; G239; G240; G241; G242; G243; G244; G245; G248; G249; G250; G251; G252; G253; G254; G255; G256; G258; G259; G26X; G300; G301; G308; G309; G310; G311; G312; G318; G319; G320; G328; G35X; G360; G361; G368; G369; G370; G371; G372; G373; G374; G3"&amp;"75; G378; G379; G400; G401; G402; G403; G404; G405; G406; G407; G408; G409; G410; G411; G412; G418; G419; G430; G431; G432; G433; G438; G439; G440; G441; G442; G443; G444; G448; G450; G451; G452; G453; G454; G458; G459; G460; G461; G462; G463; G464; G465;"&amp;" G466; G467; G468; G470; G471; G472; G473; G474; G478; G479; G500; G501; G508; G509; G510; G511; G512; G513; G514; G518; G519; G520; G521; G522; G523; G527; G528; G529; G530; G531; G532; G533; G538; G540; G541; G542; G543; G544; G545; G546; G547; G548; G5"&amp;"49; G550; G551; G552; G553; G558; G560; G561; G562; G563; G564; G568; G569; G570; G571; G572; G573; G574; G575; G576; G578; G579; G580; G587; G588; G589; G590; G598; G600; G601; G602; G603; G608; G609; G610; G611; G618; G619; G620; G621; G622; G628; G629;"&amp;" G630; G631; G632; G633; G634; G635; G636; G638; G64X; G700; G701; G702; G708; G709; G710; G711; G712; G713; G718; G719; G720; G721; G722; G723; G724; G728; G729; G730; G731; G732; G733; G734; G735; G736; G737; G800; G801; G802; G803; G804; G808; G809; G8"&amp;"10; G811; G819; G820; G821; G822; G823; G824; G825; G830; G831; G832; G833; G834; G838; G839; G900; G901; G902; G903; G904; G908; G909; G910; G911; G912; G913; G918; G919; G92X; G930; G931; G932; G933; G934; G935; G936; G937; G938; G939; G940; G941; G942;"&amp;" G948; G950; G951; G952; G958; G959; G960; G961; G968; G969; G970; G971; G972; G978; G979; G98X; G990; G991; G992; G998")</f>
        <v>G00-G09;G10-G13;G20-G26;G30-G32;G35-G37;G40-G47;G50-G59;G60-G64;G70-G73;G80-G83;G90-G99; G00; G01; G02; G03; G04; G05; G06; G07; G08; G09; G10; G11; G12; G13; G20; G21; G22; G23; G24; G25; G26; G30; G31; G32; G35; G36; G37; G40; G41; G43; G44; G45; G46; G47; G50; G51; G52; G53; G54; G55; G56; G57; G58; G59; G60; G61; G62; G63; G64; G70; G71; G72; G73; G80; G81; G82; G83; G90; G91; G92; G93; G94; G95; G96; G97; G98; G99; G000; G001; G002; G003; G008; G009; G01X; G020; G021; G028; G030; G031; G032; G038; G039; G040; G041; G042; G048; G049; G050; G051; G052; G058; G060; G061; G062; G07X; G08X; G09X; G10X; G110; G111; G112; G113; G114; G118; G119; G120; G121; G122; G128; G129; G130; G131; G132; G138; G20X; G210; G211; G212; G213; G218; G219; G22X; G230; G231; G232; G238; G239; G240; G241; G242; G243; G244; G245; G248; G249; G250; G251; G252; G253; G254; G255; G256; G258; G259; G26X; G300; G301; G308; G309; G310; G311; G312; G318; G319; G320; G328; G35X; G360; G361; G368; G369; G370; G371; G372; G373; G374; G375; G378; G379; G400; G401; G402; G403; G404; G405; G406; G407; G408; G409; G410; G411; G412; G418; G419; G430; G431; G432; G433; G438; G439; G440; G441; G442; G443; G444; G448; G450; G451; G452; G453; G454; G458; G459; G460; G461; G462; G463; G464; G465; G466; G467; G468; G470; G471; G472; G473; G474; G478; G479; G500; G501; G508; G509; G510; G511; G512; G513; G514; G518; G519; G520; G521; G522; G523; G527; G528; G529; G530; G531; G532; G533; G538; G540; G541; G542; G543; G544; G545; G546; G547; G548; G549; G550; G551; G552; G553; G558; G560; G561; G562; G563; G564; G568; G569; G570; G571; G572; G573; G574; G575; G576; G578; G579; G580; G587; G588; G589; G590; G598; G600; G601; G602; G603; G608; G609; G610; G611; G618; G619; G620; G621; G622; G628; G629; G630; G631; G632; G633; G634; G635; G636; G638; G64X; G700; G701; G702; G708; G709; G710; G711; G712; G713; G718; G719; G720; G721; G722; G723; G724; G728; G729; G730; G731; G732; G733; G734; G735; G736; G737; G800; G801; G802; G803; G804; G808; G809; G810; G811; G819; G820; G821; G822; G823; G824; G825; G830; G831; G832; G833; G834; G838; G839; G900; G901; G902; G903; G904; G908; G909; G910; G911; G912; G913; G918; G919; G92X; G930; G931; G932; G933; G934; G935; G936; G937; G938; G939; G940; G941; G942; G948; G950; G951; G952; G958; G959; G960; G961; G968; G969; G970; G971; G972; G978; G979; G98X; G990; G991; G992; G998</v>
      </c>
      <c r="E20" s="12" t="s">
        <v>42676</v>
      </c>
    </row>
    <row r="21">
      <c r="A21" s="12" t="str">
        <f>IFERROR(__xludf.DUMMYFUNCTION("TEXTJOIN(""; "", TRUE, TEXTJOIN("";"", TRUE, FILTER(CID!$B$2:$B$14794, CID!B21=CID!$D$2:$D$14794)),TEXTJOIN(""; "", TRUE, FILTER(CID!$B$2:$B14794, REGEXMATCH(CID!$D$2:$D14794, TEXTJOIN(""|"", TRUE, SPLIT(TEXTJOIN("";"", TRUE, FILTER(CID!$B$2:$B14794, REGE"&amp;"XMATCH(CID!$D$2:$D14794, TEXTJOIN(""|"", TRUE, SPLIT(TEXTJOIN("";"", TRUE, FILTER(CID!$B$2:$B$14794, CID!B21=CID!$D$2:$D$14794)), "";""))))), "";""))))))"),"H00-H06;H10-H13;H15-H22;H25-H28;H30-H36;H40-H42;H43-H45;H46-H48;H49-H52;H53-H54;H55-H59; H00; H01; H02; H03; H04; H05; H06; H10; H11; H13; H15; H16; H17; H18; H19; H20; H21; H22; H25; H26; H27; H28; H30; H31; H32; H33; H34; H35; H36; H40; H42; H43; H44; H"&amp;"45; H46; H47; H48; H49; H50; H51; H52; H53; H54; H55; H57; H58; H59; H000; H001; H010; H011; H018; H019; H020; H021; H022; H023; H024; H025; H026; H027; H028; H029; H030; H031; H038; H040; H041; H042; H043; H044; H045; H046; H048; H049; H050; H051; H052; "&amp;"H053; H054; H055; H058; H059; H060; H061; H062; H063; H100; H101; H102; H103; H104; H105; H108; H109; H110; H111; H112; H113; H114; H118; H119; H130; H131; H132; H133; H138; H150; H151; H158; H159; H160; H161; H162; H163; H164; H168; H169; H170; H171; H17"&amp;"8; H179; H180; H181; H182; H183; H184; H185; H186; H187; H188; H189; H190; H191; H192; H193; H198; H200; H201; H202; H208; H209; H210; H211; H212; H213; H214; H215; H218; H219; H220; H221; H228; H250; H251; H252; H258; H259; H260; H261; H262; H263; H264; "&amp;"H268; H269; H270; H271; H278; H279; H280; H281; H282; H288; H300; H301; H302; H308; H309; H310; H311; H312; H313; H314; H318; H319; H320; H328; H330; H331; H332; H333; H334; H335; H340; H341; H342; H348; H349; H350; H351; H352; H353; H354; H355; H356; H35"&amp;"7; H358; H359; H360; H368; H400; H401; H402; H403; H404; H405; H406; H408; H409; H420; H428; H430; H431; H432; H433; H438; H439; H440; H441; H442; H443; H444; H445; H446; H447; H448; H449; H450; H451; H458; H46X; H470; H471; H472; H473; H474; H475; H476; "&amp;"H477; H480; H481; H488; H490; H491; H492; H493; H494; H498; H499; H500; H501; H502; H503; H504; H505; H506; H508; H509; H510; H511; H512; H518; H519; H520; H521; H522; H523; H524; H525; H526; H527; H530; H531; H532; H533; H534; H535; H536; H538; H539; H54"&amp;"0; H541; H542; H543; H544; H545; H546; H547; H55X; H570; H571; H578; H579; H580; H581; H588; H590; H598; H599")</f>
        <v>H00-H06;H10-H13;H15-H22;H25-H28;H30-H36;H40-H42;H43-H45;H46-H48;H49-H52;H53-H54;H55-H59; H00; H01; H02; H03; H04; H05; H06; H10; H11; H13; H15; H16; H17; H18; H19; H20; H21; H22; H25; H26; H27; H28; H30; H31; H32; H33; H34; H35; H36; H40; H42; H43; H44; H45; H46; H47; H48; H49; H50; H51; H52; H53; H54; H55; H57; H58; H59; H000; H001; H010; H011; H018; H019; H020; H021; H022; H023; H024; H025; H026; H027; H028; H029; H030; H031; H038; H040; H041; H042; H043; H044; H045; H046; H048; H049; H050; H051; H052; H053; H054; H055; H058; H059; H060; H061; H062; H063; H100; H101; H102; H103; H104; H105; H108; H109; H110; H111; H112; H113; H114; H118; H119; H130; H131; H132; H133; H138; H150; H151; H158; H159; H160; H161; H162; H163; H164; H168; H169; H170; H171; H178; H179; H180; H181; H182; H183; H184; H185; H186; H187; H188; H189; H190; H191; H192; H193; H198; H200; H201; H202; H208; H209; H210; H211; H212; H213; H214; H215; H218; H219; H220; H221; H228; H250; H251; H252; H258; H259; H260; H261; H262; H263; H264; H268; H269; H270; H271; H278; H279; H280; H281; H282; H288; H300; H301; H302; H308; H309; H310; H311; H312; H313; H314; H318; H319; H320; H328; H330; H331; H332; H333; H334; H335; H340; H341; H342; H348; H349; H350; H351; H352; H353; H354; H355; H356; H357; H358; H359; H360; H368; H400; H401; H402; H403; H404; H405; H406; H408; H409; H420; H428; H430; H431; H432; H433; H438; H439; H440; H441; H442; H443; H444; H445; H446; H447; H448; H449; H450; H451; H458; H46X; H470; H471; H472; H473; H474; H475; H476; H477; H480; H481; H488; H490; H491; H492; H493; H494; H498; H499; H500; H501; H502; H503; H504; H505; H506; H508; H509; H510; H511; H512; H518; H519; H520; H521; H522; H523; H524; H525; H526; H527; H530; H531; H532; H533; H534; H535; H536; H538; H539; H540; H541; H542; H543; H544; H545; H546; H547; H55X; H570; H571; H578; H579; H580; H581; H588; H590; H598; H599</v>
      </c>
      <c r="E21" s="12" t="s">
        <v>42677</v>
      </c>
    </row>
    <row r="22">
      <c r="A22" s="12" t="str">
        <f>IFERROR(__xludf.DUMMYFUNCTION("TEXTJOIN(""; "", TRUE, TEXTJOIN("";"", TRUE, FILTER(CID!$B$2:$B$14794, CID!B22=CID!$D$2:$D$14794)),TEXTJOIN(""; "", TRUE, FILTER(CID!$B$2:$B14794, REGEXMATCH(CID!$D$2:$D14794, TEXTJOIN(""|"", TRUE, SPLIT(TEXTJOIN("";"", TRUE, FILTER(CID!$B$2:$B14794, REGE"&amp;"XMATCH(CID!$D$2:$D14794, TEXTJOIN(""|"", TRUE, SPLIT(TEXTJOIN("";"", TRUE, FILTER(CID!$B$2:$B$14794, CID!B22=CID!$D$2:$D$14794)), "";""))))), "";""))))))"),"H60-H62;H65-H75;H80-H83;H90-H95; H60; H61; H62; H65; H66; H67; H68; H69; H70; H71; H72; H73; H74; H75; H80; H81; H82; H83; H90; H91; H92; H93; H94; H95; H600; H601; H602; H603; H604; H605; H608; H609; H610; H611; H612; H613; H618; H619; H620; H621; H622; "&amp;"H623; H624; H628; H650; H651; H652; H653; H654; H659; H660; H661; H662; H663; H664; H669; H670; H671; H678; H680; H681; H690; H698; H699; H700; H701; H702; H708; H709; H71X; H720; H721; H722; H728; H729; H730; H731; H738; H739; H740; H741; H742; H743; H74"&amp;"4; H748; H749; H750; H758; H800; H801; H802; H808; H809; H810; H811; H812; H813; H814; H818; H819; H82X; H830; H831; H832; H833; H838; H839; H900; H901; H902; H903; H904; H905; H906; H907; H908; H910; H911; H912; H913; H918; H919; H920; H921; H922; H930; "&amp;"H931; H932; H933; H938; H939; H940; H948; H950; H951; H958; H959")</f>
        <v>H60-H62;H65-H75;H80-H83;H90-H95; H60; H61; H62; H65; H66; H67; H68; H69; H70; H71; H72; H73; H74; H75; H80; H81; H82; H83; H90; H91; H92; H93; H94; H95; H600; H601; H602; H603; H604; H605; H608; H609; H610; H611; H612; H613; H618; H619; H620; H621; H622; H623; H624; H628; H650; H651; H652; H653; H654; H659; H660; H661; H662; H663; H664; H669; H670; H671; H678; H680; H681; H690; H698; H699; H700; H701; H702; H708; H709; H71X; H720; H721; H722; H728; H729; H730; H731; H738; H739; H740; H741; H742; H743; H744; H748; H749; H750; H758; H800; H801; H802; H808; H809; H810; H811; H812; H813; H814; H818; H819; H82X; H830; H831; H832; H833; H838; H839; H900; H901; H902; H903; H904; H905; H906; H907; H908; H910; H911; H912; H913; H918; H919; H920; H921; H922; H930; H931; H932; H933; H938; H939; H940; H948; H950; H951; H958; H959</v>
      </c>
      <c r="E22" s="12" t="s">
        <v>42678</v>
      </c>
    </row>
    <row r="23">
      <c r="A23" s="12" t="str">
        <f>IFERROR(__xludf.DUMMYFUNCTION("TEXTJOIN(""; "", TRUE, TEXTJOIN("";"", TRUE, FILTER(CID!$B$2:$B$14794, CID!B23=CID!$D$2:$D$14794)),TEXTJOIN(""; "", TRUE, FILTER(CID!$B$2:$B14794, REGEXMATCH(CID!$D$2:$D14794, TEXTJOIN(""|"", TRUE, SPLIT(TEXTJOIN("";"", TRUE, FILTER(CID!$B$2:$B14794, REGE"&amp;"XMATCH(CID!$D$2:$D14794, TEXTJOIN(""|"", TRUE, SPLIT(TEXTJOIN("";"", TRUE, FILTER(CID!$B$2:$B$14794, CID!B23=CID!$D$2:$D$14794)), "";""))))), "";""))))))"),"I00-I02;I05-I09;I10-I15;I20-I25;I26-I28;I30-I52;I60-I69;I70-I79;I80-I89;I95-I99; I00; I01; I02; I05; I06; I07; I08; I09; I10; I11; I12; I13; I15; I20; I21; I22; I23; I24; I25; I26; I27; I28; I30; I31; I32; I33; I34; I35; I36; I37; I38; I39; I40; I41; I42;"&amp;" I43; I44; I45; I46; I47; I48; I49; I50; I51; I52; I60; I61; I62; I63; I64; I65; I66; I67; I68; I69; I70; I71; I72; I73; I74; I77; I78; I79; I80; I81; I82; I83; I84; I85; I86; I87; I88; I89; I95; I97; I98; I99; I00X; I010; I011; I012; I018; I019; I020; I0"&amp;"29; I050; I051; I052; I058; I059; I060; I061; I062; I068; I069; I070; I071; I072; I078; I079; I080; I081; I082; I083; I088; I089; I090; I091; I092; I098; I099; I10X; I110; I119; I120; I129; I130; I131; I132; I139; I150; I151; I152; I158; I159; I200; I201;"&amp;" I208; I209; I210; I211; I212; I213; I214; I219; I220; I221; I228; I229; I230; I231; I232; I233; I234; I235; I236; I238; I240; I241; I248; I249; I250; I251; I252; I253; I254; I255; I256; I258; I259; I260; I269; I270; I271; I272; I278; I279; I280; I281; I2"&amp;"88; I289; I300; I301; I308; I309; I310; I311; I312; I313; I318; I319; I320; I321; I328; I330; I339; I340; I341; I342; I348; I349; I350; I351; I352; I358; I359; I360; I361; I362; I368; I369; I370; I371; I372; I378; I379; I38X; I390; I391; I392; I393; I394;"&amp;" I398; I400; I401; I408; I409; I410; I411; I412; I418; I420; I421; I422; I423; I424; I425; I426; I427; I428; I429; I430; I431; I432; I438; I440; I441; I442; I443; I444; I445; I446; I447; I450; I451; I452; I453; I454; I455; I456; I458; I459; I460; I461; I4"&amp;"69; I470; I471; I472; I479; I48X; I490; I491; I492; I493; I494; I495; I498; I499; I500; I501; I509; I510; I511; I512; I513; I514; I515; I516; I517; I518; I519; I520; I521; I528; I600; I601; I602; I603; I604; I605; I606; I607; I608; I609; I610; I611; I612;"&amp;" I613; I614; I615; I616; I618; I619; I620; I621; I629; I630; I631; I632; I633; I634; I635; I636; I638; I639; I64X; I650; I651; I652; I653; I658; I659; I660; I661; I662; I663; I664; I668; I669; I670; I671; I672; I673; I674; I675; I676; I677; I678; I679; I6"&amp;"80; I681; I682; I688; I690; I691; I692; I693; I694; I698; I700; I701; I702; I708; I709; I710; I711; I712; I713; I714; I715; I716; I718; I719; I720; I721; I722; I723; I724; I728; I729; I730; I731; I738; I739; I740; I741; I742; I743; I744; I745; I748; I749;"&amp;" I770; I771; I772; I773; I774; I775; I776; I778; I779; I780; I781; I788; I789; I790; I791; I792; I798; I800; I801; I802; I803; I808; I809; I81X; I820; I821; I822; I823; I828; I829; I830; I831; I832; I839; I840; I841; I842; I843; I844; I845; I846; I847; I8"&amp;"48; I849; I850; I859; I860; I861; I862; I863; I864; I868; I870; I871; I872; I878; I879; I880; I881; I888; I889; I890; I891; I898; I899; I950; I951; I952; I958; I959; I970; I971; I972; I978; I979; I980; I981; I982; I988; I99X")</f>
        <v>I00-I02;I05-I09;I10-I15;I20-I25;I26-I28;I30-I52;I60-I69;I70-I79;I80-I89;I95-I99; I00; I01; I02; I05; I06; I07; I08; I09; I10; I11; I12; I13; I15; I20; I21; I22; I23; I24; I25; I26; I27; I28; I30; I31; I32; I33; I34; I35; I36; I37; I38; I39; I40; I41; I42; I43; I44; I45; I46; I47; I48; I49; I50; I51; I52; I60; I61; I62; I63; I64; I65; I66; I67; I68; I69; I70; I71; I72; I73; I74; I77; I78; I79; I80; I81; I82; I83; I84; I85; I86; I87; I88; I89; I95; I97; I98; I99; I00X; I010; I011; I012; I018; I019; I020; I029; I050; I051; I052; I058; I059; I060; I061; I062; I068; I069; I070; I071; I072; I078; I079; I080; I081; I082; I083; I088; I089; I090; I091; I092; I098; I099; I10X; I110; I119; I120; I129; I130; I131; I132; I139; I150; I151; I152; I158; I159; I200; I201; I208; I209; I210; I211; I212; I213; I214; I219; I220; I221; I228; I229; I230; I231; I232; I233; I234; I235; I236; I238; I240; I241; I248; I249; I250; I251; I252; I253; I254; I255; I256; I258; I259; I260; I269; I270; I271; I272; I278; I279; I280; I281; I288; I289; I300; I301; I308; I309; I310; I311; I312; I313; I318; I319; I320; I321; I328; I330; I339; I340; I341; I342; I348; I349; I350; I351; I352; I358; I359; I360; I361; I362; I368; I369; I370; I371; I372; I378; I379; I38X; I390; I391; I392; I393; I394; I398; I400; I401; I408; I409; I410; I411; I412; I418; I420; I421; I422; I423; I424; I425; I426; I427; I428; I429; I430; I431; I432; I438; I440; I441; I442; I443; I444; I445; I446; I447; I450; I451; I452; I453; I454; I455; I456; I458; I459; I460; I461; I469; I470; I471; I472; I479; I48X; I490; I491; I492; I493; I494; I495; I498; I499; I500; I501; I509; I510; I511; I512; I513; I514; I515; I516; I517; I518; I519; I520; I521; I528; I600; I601; I602; I603; I604; I605; I606; I607; I608; I609; I610; I611; I612; I613; I614; I615; I616; I618; I619; I620; I621; I629; I630; I631; I632; I633; I634; I635; I636; I638; I639; I64X; I650; I651; I652; I653; I658; I659; I660; I661; I662; I663; I664; I668; I669; I670; I671; I672; I673; I674; I675; I676; I677; I678; I679; I680; I681; I682; I688; I690; I691; I692; I693; I694; I698; I700; I701; I702; I708; I709; I710; I711; I712; I713; I714; I715; I716; I718; I719; I720; I721; I722; I723; I724; I728; I729; I730; I731; I738; I739; I740; I741; I742; I743; I744; I745; I748; I749; I770; I771; I772; I773; I774; I775; I776; I778; I779; I780; I781; I788; I789; I790; I791; I792; I798; I800; I801; I802; I803; I808; I809; I81X; I820; I821; I822; I823; I828; I829; I830; I831; I832; I839; I840; I841; I842; I843; I844; I845; I846; I847; I848; I849; I850; I859; I860; I861; I862; I863; I864; I868; I870; I871; I872; I878; I879; I880; I881; I888; I889; I890; I891; I898; I899; I950; I951; I952; I958; I959; I970; I971; I972; I978; I979; I980; I981; I982; I988; I99X</v>
      </c>
      <c r="E23" s="12" t="s">
        <v>42679</v>
      </c>
    </row>
    <row r="24">
      <c r="A24" s="12" t="str">
        <f>IFERROR(__xludf.DUMMYFUNCTION("TEXTJOIN("";"", TRUE, FILTER(CID!$B$2:$B$14794, CID!B24=CID!$D$2:$D$14794))"),"A000;A001;A009")</f>
        <v>A000;A001;A009</v>
      </c>
      <c r="E24" s="12" t="s">
        <v>42680</v>
      </c>
    </row>
    <row r="25">
      <c r="A25" s="12" t="str">
        <f>IFERROR(__xludf.DUMMYFUNCTION("TEXTJOIN("";"", TRUE, FILTER(CID!$B$2:$B$14794, CID!B25=CID!$D$2:$D$14794))"),"A010;A011;A012;A013;A014")</f>
        <v>A010;A011;A012;A013;A014</v>
      </c>
      <c r="E25" s="12" t="s">
        <v>42681</v>
      </c>
    </row>
    <row r="26">
      <c r="A26" s="12" t="str">
        <f>IFERROR(__xludf.DUMMYFUNCTION("TEXTJOIN("";"", TRUE, FILTER(CID!$B$2:$B$14794, CID!B26=CID!$D$2:$D$14794))"),"A020;A021;A022;A028;A029")</f>
        <v>A020;A021;A022;A028;A029</v>
      </c>
      <c r="E26" s="12" t="s">
        <v>42682</v>
      </c>
    </row>
    <row r="27">
      <c r="A27" s="12" t="str">
        <f>IFERROR(__xludf.DUMMYFUNCTION("TEXTJOIN("";"", TRUE, FILTER(CID!$B$2:$B$14794, CID!B27=CID!$D$2:$D$14794))"),"A030;A031;A032;A033;A038;A039")</f>
        <v>A030;A031;A032;A033;A038;A039</v>
      </c>
      <c r="E27" s="12" t="s">
        <v>42683</v>
      </c>
    </row>
    <row r="28">
      <c r="A28" s="12" t="str">
        <f>IFERROR(__xludf.DUMMYFUNCTION("TEXTJOIN("";"", TRUE, FILTER(CID!$B$2:$B$14794, CID!B28=CID!$D$2:$D$14794))"),"A040;A041;A042;A043;A044;A045;A046;A047;A048;A049")</f>
        <v>A040;A041;A042;A043;A044;A045;A046;A047;A048;A049</v>
      </c>
      <c r="E28" s="12" t="s">
        <v>42684</v>
      </c>
    </row>
    <row r="29">
      <c r="A29" s="12" t="str">
        <f>IFERROR(__xludf.DUMMYFUNCTION("TEXTJOIN("";"", TRUE, FILTER(CID!$B$2:$B$14794, CID!B29=CID!$D$2:$D$14794))"),"A050;A051;A052;A053;A054;A058;A059")</f>
        <v>A050;A051;A052;A053;A054;A058;A059</v>
      </c>
      <c r="E29" s="12" t="s">
        <v>42685</v>
      </c>
    </row>
    <row r="30">
      <c r="A30" s="12" t="str">
        <f>IFERROR(__xludf.DUMMYFUNCTION("TEXTJOIN("";"", TRUE, FILTER(CID!$B$2:$B$14794, CID!B30=CID!$D$2:$D$14794))"),"A060;A061;A062;A063;A064;A065;A066;A067;A068;A069")</f>
        <v>A060;A061;A062;A063;A064;A065;A066;A067;A068;A069</v>
      </c>
      <c r="E30" s="12" t="s">
        <v>42686</v>
      </c>
    </row>
    <row r="31">
      <c r="A31" s="12" t="str">
        <f>IFERROR(__xludf.DUMMYFUNCTION("TEXTJOIN("";"", TRUE, FILTER(CID!$B$2:$B$14794, CID!B31=CID!$D$2:$D$14794))"),"A070;A071;A072;A073;A078;A079")</f>
        <v>A070;A071;A072;A073;A078;A079</v>
      </c>
      <c r="E31" s="12" t="s">
        <v>42687</v>
      </c>
    </row>
    <row r="32">
      <c r="A32" s="12" t="str">
        <f>IFERROR(__xludf.DUMMYFUNCTION("TEXTJOIN("";"", TRUE, FILTER(CID!$B$2:$B$14794, CID!B32=CID!$D$2:$D$14794))"),"A080;A081;A082;A083;A084;A085")</f>
        <v>A080;A081;A082;A083;A084;A085</v>
      </c>
      <c r="E32" s="12" t="s">
        <v>42688</v>
      </c>
    </row>
    <row r="33">
      <c r="A33" s="12" t="str">
        <f>IFERROR(__xludf.DUMMYFUNCTION("TEXTJOIN("";"", TRUE, FILTER(CID!$B$2:$B$14794, CID!B33=CID!$D$2:$D$14794))"),"A09X")</f>
        <v>A09X</v>
      </c>
      <c r="E33" s="12" t="s">
        <v>4798</v>
      </c>
    </row>
    <row r="34">
      <c r="A34" s="12" t="str">
        <f>IFERROR(__xludf.DUMMYFUNCTION("TEXTJOIN("";"", TRUE, FILTER(CID!$B$2:$B$14794, CID!B34=CID!$D$2:$D$14794))"),"A150;A151;A152;A153;A154;A155;A156;A157;A158;A159")</f>
        <v>A150;A151;A152;A153;A154;A155;A156;A157;A158;A159</v>
      </c>
      <c r="E34" s="12" t="s">
        <v>42689</v>
      </c>
    </row>
    <row r="35">
      <c r="A35" s="12" t="str">
        <f>IFERROR(__xludf.DUMMYFUNCTION("TEXTJOIN("";"", TRUE, FILTER(CID!$B$2:$B$14794, CID!B35=CID!$D$2:$D$14794))"),"A160;A161;A162;A163;A164;A165;A167;A168;A169")</f>
        <v>A160;A161;A162;A163;A164;A165;A167;A168;A169</v>
      </c>
      <c r="E35" s="12" t="s">
        <v>42690</v>
      </c>
    </row>
    <row r="36">
      <c r="A36" s="12" t="str">
        <f>IFERROR(__xludf.DUMMYFUNCTION("TEXTJOIN("";"", TRUE, FILTER(CID!$B$2:$B$14794, CID!B36=CID!$D$2:$D$14794))"),"A170;A171;A178;A179")</f>
        <v>A170;A171;A178;A179</v>
      </c>
      <c r="E36" s="12" t="s">
        <v>42691</v>
      </c>
    </row>
    <row r="37">
      <c r="A37" s="12" t="str">
        <f>IFERROR(__xludf.DUMMYFUNCTION("TEXTJOIN("";"", TRUE, FILTER(CID!$B$2:$B$14794, CID!B37=CID!$D$2:$D$14794))"),"A180;A181;A182;A183;A184;A185;A186;A187;A188")</f>
        <v>A180;A181;A182;A183;A184;A185;A186;A187;A188</v>
      </c>
      <c r="E37" s="12" t="s">
        <v>42692</v>
      </c>
    </row>
    <row r="38">
      <c r="A38" s="12" t="str">
        <f>IFERROR(__xludf.DUMMYFUNCTION("TEXTJOIN("";"", TRUE, FILTER(CID!$B$2:$B$14794, CID!B38=CID!$D$2:$D$14794))"),"A190;A191;A192;A198;A199")</f>
        <v>A190;A191;A192;A198;A199</v>
      </c>
      <c r="E38" s="12" t="s">
        <v>42693</v>
      </c>
    </row>
    <row r="39">
      <c r="A39" s="12" t="str">
        <f>IFERROR(__xludf.DUMMYFUNCTION("TEXTJOIN("";"", TRUE, FILTER(CID!$B$2:$B$14794, CID!B39=CID!$D$2:$D$14794))"),"A200;A201;A202;A203;A207;A208;A209")</f>
        <v>A200;A201;A202;A203;A207;A208;A209</v>
      </c>
      <c r="E39" s="12" t="s">
        <v>42694</v>
      </c>
    </row>
    <row r="40">
      <c r="A40" s="12" t="str">
        <f>IFERROR(__xludf.DUMMYFUNCTION("TEXTJOIN("";"", TRUE, FILTER(CID!$B$2:$B$14794, CID!B40=CID!$D$2:$D$14794))"),"A210;A211;A212;A213;A217;A218;A219")</f>
        <v>A210;A211;A212;A213;A217;A218;A219</v>
      </c>
      <c r="E40" s="12" t="s">
        <v>42695</v>
      </c>
    </row>
    <row r="41">
      <c r="A41" s="12" t="str">
        <f>IFERROR(__xludf.DUMMYFUNCTION("TEXTJOIN("";"", TRUE, FILTER(CID!$B$2:$B$14794, CID!B41=CID!$D$2:$D$14794))"),"A220;A221;A222;A227;A228;A229")</f>
        <v>A220;A221;A222;A227;A228;A229</v>
      </c>
      <c r="E41" s="12" t="s">
        <v>42696</v>
      </c>
    </row>
    <row r="42">
      <c r="A42" s="12" t="str">
        <f>IFERROR(__xludf.DUMMYFUNCTION("TEXTJOIN("";"", TRUE, FILTER(CID!$B$2:$B$14794, CID!B42=CID!$D$2:$D$14794))"),"A230;A231;A232;A233;A238;A239")</f>
        <v>A230;A231;A232;A233;A238;A239</v>
      </c>
      <c r="E42" s="12" t="s">
        <v>42697</v>
      </c>
    </row>
    <row r="43">
      <c r="A43" s="12" t="str">
        <f>IFERROR(__xludf.DUMMYFUNCTION("TEXTJOIN("";"", TRUE, FILTER(CID!$B$2:$B$14794, CID!B43=CID!$D$2:$D$14794))"),"A240;A241;A242;A243;A244")</f>
        <v>A240;A241;A242;A243;A244</v>
      </c>
      <c r="E43" s="12" t="s">
        <v>42698</v>
      </c>
    </row>
    <row r="44">
      <c r="A44" s="12" t="str">
        <f>IFERROR(__xludf.DUMMYFUNCTION("TEXTJOIN("";"", TRUE, FILTER(CID!$B$2:$B$14794, CID!B44=CID!$D$2:$D$14794))"),"A250;A251;A259")</f>
        <v>A250;A251;A259</v>
      </c>
      <c r="E44" s="12" t="s">
        <v>42699</v>
      </c>
    </row>
    <row r="45">
      <c r="A45" s="12" t="str">
        <f>IFERROR(__xludf.DUMMYFUNCTION("TEXTJOIN("";"", TRUE, FILTER(CID!$B$2:$B$14794, CID!B45=CID!$D$2:$D$14794))"),"A260;A267;A268;A269")</f>
        <v>A260;A267;A268;A269</v>
      </c>
      <c r="E45" s="12" t="s">
        <v>42700</v>
      </c>
    </row>
    <row r="46">
      <c r="A46" s="12" t="str">
        <f>IFERROR(__xludf.DUMMYFUNCTION("TEXTJOIN("";"", TRUE, FILTER(CID!$B$2:$B$14794, CID!B46=CID!$D$2:$D$14794))"),"A270;A278;A279")</f>
        <v>A270;A278;A279</v>
      </c>
      <c r="E46" s="12" t="s">
        <v>42701</v>
      </c>
    </row>
    <row r="47">
      <c r="A47" s="12" t="str">
        <f>IFERROR(__xludf.DUMMYFUNCTION("TEXTJOIN("";"", TRUE, FILTER(CID!$B$2:$B$14794, CID!B47=CID!$D$2:$D$14794))"),"A280;A281;A282;A288;A289")</f>
        <v>A280;A281;A282;A288;A289</v>
      </c>
      <c r="E47" s="12" t="s">
        <v>42702</v>
      </c>
    </row>
    <row r="48">
      <c r="A48" s="12" t="str">
        <f>IFERROR(__xludf.DUMMYFUNCTION("TEXTJOIN("";"", TRUE, FILTER(CID!$B$2:$B$14794, CID!B48=CID!$D$2:$D$14794))"),"A300;A301;A302;A303;A304;A305;A308;A309")</f>
        <v>A300;A301;A302;A303;A304;A305;A308;A309</v>
      </c>
      <c r="E48" s="12" t="s">
        <v>42703</v>
      </c>
    </row>
    <row r="49">
      <c r="A49" s="12" t="str">
        <f>IFERROR(__xludf.DUMMYFUNCTION("TEXTJOIN("";"", TRUE, FILTER(CID!$B$2:$B$14794, CID!B49=CID!$D$2:$D$14794))"),"A310;A311;A318;A319")</f>
        <v>A310;A311;A318;A319</v>
      </c>
      <c r="E49" s="12" t="s">
        <v>42704</v>
      </c>
    </row>
    <row r="50">
      <c r="A50" s="12" t="str">
        <f>IFERROR(__xludf.DUMMYFUNCTION("TEXTJOIN("";"", TRUE, FILTER(CID!$B$2:$B$14794, CID!B50=CID!$D$2:$D$14794))"),"A320;A321;A327;A328;A329")</f>
        <v>A320;A321;A327;A328;A329</v>
      </c>
      <c r="E50" s="12" t="s">
        <v>42705</v>
      </c>
    </row>
    <row r="51">
      <c r="A51" s="12" t="str">
        <f>IFERROR(__xludf.DUMMYFUNCTION("TEXTJOIN("";"", TRUE, FILTER(CID!$B$2:$B$14794, CID!B51=CID!$D$2:$D$14794))"),"A33X")</f>
        <v>A33X</v>
      </c>
      <c r="E51" s="12" t="s">
        <v>4999</v>
      </c>
    </row>
    <row r="52">
      <c r="A52" s="12" t="str">
        <f>IFERROR(__xludf.DUMMYFUNCTION("TEXTJOIN("";"", TRUE, FILTER(CID!$B$2:$B$14794, CID!B52=CID!$D$2:$D$14794))"),"A34X")</f>
        <v>A34X</v>
      </c>
      <c r="E52" s="12" t="s">
        <v>5000</v>
      </c>
    </row>
    <row r="53">
      <c r="A53" s="12" t="str">
        <f>IFERROR(__xludf.DUMMYFUNCTION("TEXTJOIN("";"", TRUE, FILTER(CID!$B$2:$B$14794, CID!B53=CID!$D$2:$D$14794))"),"A35X")</f>
        <v>A35X</v>
      </c>
      <c r="E53" s="12" t="s">
        <v>5001</v>
      </c>
    </row>
    <row r="54">
      <c r="A54" s="12" t="str">
        <f>IFERROR(__xludf.DUMMYFUNCTION("TEXTJOIN("";"", TRUE, FILTER(CID!$B$2:$B$14794, CID!B54=CID!$D$2:$D$14794))"),"A360;A361;A362;A363;A368;A369")</f>
        <v>A360;A361;A362;A363;A368;A369</v>
      </c>
      <c r="E54" s="12" t="s">
        <v>42706</v>
      </c>
    </row>
    <row r="55">
      <c r="A55" s="12" t="str">
        <f>IFERROR(__xludf.DUMMYFUNCTION("TEXTJOIN("";"", TRUE, FILTER(CID!$B$2:$B$14794, CID!B55=CID!$D$2:$D$14794))"),"A370;A371;A378;A379")</f>
        <v>A370;A371;A378;A379</v>
      </c>
      <c r="E55" s="12" t="s">
        <v>42707</v>
      </c>
    </row>
    <row r="56">
      <c r="A56" s="12" t="str">
        <f>IFERROR(__xludf.DUMMYFUNCTION("TEXTJOIN("";"", TRUE, FILTER(CID!$B$2:$B$14794, CID!B56=CID!$D$2:$D$14794))"),"A38X")</f>
        <v>A38X</v>
      </c>
      <c r="E56" s="12" t="s">
        <v>5022</v>
      </c>
    </row>
    <row r="57">
      <c r="A57" s="12" t="str">
        <f>IFERROR(__xludf.DUMMYFUNCTION("TEXTJOIN("";"", TRUE, FILTER(CID!$B$2:$B$14794, CID!B57=CID!$D$2:$D$14794))"),"A390;A391;A392;A393;A394;A395;A398;A399")</f>
        <v>A390;A391;A392;A393;A394;A395;A398;A399</v>
      </c>
      <c r="E57" s="12" t="s">
        <v>42708</v>
      </c>
    </row>
    <row r="58">
      <c r="A58" s="12" t="str">
        <f>IFERROR(__xludf.DUMMYFUNCTION("TEXTJOIN("";"", TRUE, FILTER(CID!$B$2:$B$14794, CID!B58=CID!$D$2:$D$14794))"),"A400;A401;A402;A403;A408;A409")</f>
        <v>A400;A401;A402;A403;A408;A409</v>
      </c>
      <c r="E58" s="12" t="s">
        <v>42709</v>
      </c>
    </row>
    <row r="59">
      <c r="A59" s="12" t="str">
        <f>IFERROR(__xludf.DUMMYFUNCTION("TEXTJOIN("";"", TRUE, FILTER(CID!$B$2:$B$14794, CID!B59=CID!$D$2:$D$14794))"),"A410;A411;A412;A413;A414;A415;A418;A419")</f>
        <v>A410;A411;A412;A413;A414;A415;A418;A419</v>
      </c>
      <c r="E59" s="12" t="s">
        <v>42710</v>
      </c>
    </row>
    <row r="60">
      <c r="A60" s="12" t="str">
        <f>IFERROR(__xludf.DUMMYFUNCTION("TEXTJOIN("";"", TRUE, FILTER(CID!$B$2:$B$14794, CID!B60=CID!$D$2:$D$14794))"),"A420;A421;A422;A427;A428;A429")</f>
        <v>A420;A421;A422;A427;A428;A429</v>
      </c>
      <c r="E60" s="12" t="s">
        <v>42711</v>
      </c>
    </row>
    <row r="61">
      <c r="A61" s="12" t="str">
        <f>IFERROR(__xludf.DUMMYFUNCTION("TEXTJOIN("";"", TRUE, FILTER(CID!$B$2:$B$14794, CID!B61=CID!$D$2:$D$14794))"),"A430;A431;A438;A439")</f>
        <v>A430;A431;A438;A439</v>
      </c>
      <c r="E61" s="12" t="s">
        <v>42712</v>
      </c>
    </row>
    <row r="62">
      <c r="A62" s="12" t="str">
        <f>IFERROR(__xludf.DUMMYFUNCTION("TEXTJOIN("";"", TRUE, FILTER(CID!$B$2:$B$14794, CID!B62=CID!$D$2:$D$14794))"),"A440;A441;A448;A449")</f>
        <v>A440;A441;A448;A449</v>
      </c>
      <c r="E62" s="12" t="s">
        <v>42713</v>
      </c>
    </row>
    <row r="63">
      <c r="A63" s="12" t="str">
        <f>IFERROR(__xludf.DUMMYFUNCTION("TEXTJOIN("";"", TRUE, FILTER(CID!$B$2:$B$14794, CID!B63=CID!$D$2:$D$14794))"),"A46X")</f>
        <v>A46X</v>
      </c>
      <c r="E63" s="12" t="s">
        <v>5095</v>
      </c>
    </row>
    <row r="64">
      <c r="A64" s="12" t="str">
        <f>IFERROR(__xludf.DUMMYFUNCTION("TEXTJOIN("";"", TRUE, FILTER(CID!$B$2:$B$14794, CID!B64=CID!$D$2:$D$14794))"),"A480;A481;A482;A483;A484;A488")</f>
        <v>A480;A481;A482;A483;A484;A488</v>
      </c>
      <c r="E64" s="12" t="s">
        <v>42714</v>
      </c>
    </row>
    <row r="65">
      <c r="A65" s="12" t="str">
        <f>IFERROR(__xludf.DUMMYFUNCTION("TEXTJOIN("";"", TRUE, FILTER(CID!$B$2:$B$14794, CID!B65=CID!$D$2:$D$14794))"),"A490;A491;A492;A493;A498;A499")</f>
        <v>A490;A491;A492;A493;A498;A499</v>
      </c>
      <c r="E65" s="12" t="s">
        <v>42715</v>
      </c>
    </row>
    <row r="66">
      <c r="A66" s="12" t="str">
        <f>IFERROR(__xludf.DUMMYFUNCTION("TEXTJOIN("";"", TRUE, FILTER(CID!$B$2:$B$14794, CID!B66=CID!$D$2:$D$14794))"),"A500;A501;A502;A503;A504;A505;A506;A507;A509")</f>
        <v>A500;A501;A502;A503;A504;A505;A506;A507;A509</v>
      </c>
      <c r="E66" s="12" t="s">
        <v>42716</v>
      </c>
    </row>
    <row r="67">
      <c r="A67" s="12" t="str">
        <f>IFERROR(__xludf.DUMMYFUNCTION("TEXTJOIN("";"", TRUE, FILTER(CID!$B$2:$B$14794, CID!B67=CID!$D$2:$D$14794))"),"A510;A511;A512;A513;A514;A515;A519")</f>
        <v>A510;A511;A512;A513;A514;A515;A519</v>
      </c>
      <c r="E67" s="12" t="s">
        <v>42717</v>
      </c>
    </row>
    <row r="68">
      <c r="A68" s="12" t="str">
        <f>IFERROR(__xludf.DUMMYFUNCTION("TEXTJOIN("";"", TRUE, FILTER(CID!$B$2:$B$14794, CID!B68=CID!$D$2:$D$14794))"),"A520;A521;A522;A523;A527;A528;A529")</f>
        <v>A520;A521;A522;A523;A527;A528;A529</v>
      </c>
      <c r="E68" s="12" t="s">
        <v>42718</v>
      </c>
    </row>
    <row r="69">
      <c r="A69" s="12" t="str">
        <f>IFERROR(__xludf.DUMMYFUNCTION("TEXTJOIN("";"", TRUE, FILTER(CID!$B$2:$B$14794, CID!B69=CID!$D$2:$D$14794))"),"A530;A539")</f>
        <v>A530;A539</v>
      </c>
      <c r="E69" s="12" t="s">
        <v>42719</v>
      </c>
    </row>
    <row r="70">
      <c r="A70" s="12" t="str">
        <f>IFERROR(__xludf.DUMMYFUNCTION("TEXTJOIN("";"", TRUE, FILTER(CID!$B$2:$B$14794, CID!B70=CID!$D$2:$D$14794))"),"A540;A541;A542;A543;A544;A545;A546;A548;A549")</f>
        <v>A540;A541;A542;A543;A544;A545;A546;A548;A549</v>
      </c>
      <c r="E70" s="12" t="s">
        <v>42720</v>
      </c>
    </row>
    <row r="71">
      <c r="A71" s="12" t="str">
        <f>IFERROR(__xludf.DUMMYFUNCTION("TEXTJOIN("";"", TRUE, FILTER(CID!$B$2:$B$14794, CID!B71=CID!$D$2:$D$14794))"),"A55X")</f>
        <v>A55X</v>
      </c>
      <c r="E71" s="12" t="s">
        <v>5188</v>
      </c>
    </row>
    <row r="72">
      <c r="A72" s="12" t="str">
        <f>IFERROR(__xludf.DUMMYFUNCTION("TEXTJOIN("";"", TRUE, FILTER(CID!$B$2:$B$14794, CID!B72=CID!$D$2:$D$14794))"),"A560;A561;A562;A563;A564;A568")</f>
        <v>A560;A561;A562;A563;A564;A568</v>
      </c>
      <c r="E72" s="12" t="s">
        <v>42721</v>
      </c>
    </row>
    <row r="73">
      <c r="A73" s="12" t="str">
        <f>IFERROR(__xludf.DUMMYFUNCTION("TEXTJOIN("";"", TRUE, FILTER(CID!$B$2:$B$14794, CID!B73=CID!$D$2:$D$14794))"),"A57X")</f>
        <v>A57X</v>
      </c>
      <c r="E73" s="12" t="s">
        <v>5201</v>
      </c>
    </row>
    <row r="74">
      <c r="A74" s="12" t="str">
        <f>IFERROR(__xludf.DUMMYFUNCTION("TEXTJOIN("";"", TRUE, FILTER(CID!$B$2:$B$14794, CID!B74=CID!$D$2:$D$14794))"),"A58X")</f>
        <v>A58X</v>
      </c>
      <c r="E74" s="12" t="s">
        <v>5202</v>
      </c>
    </row>
    <row r="75">
      <c r="A75" s="12" t="str">
        <f>IFERROR(__xludf.DUMMYFUNCTION("TEXTJOIN("";"", TRUE, FILTER(CID!$B$2:$B$14794, CID!B75=CID!$D$2:$D$14794))"),"A590;A598;A599")</f>
        <v>A590;A598;A599</v>
      </c>
      <c r="E75" s="12" t="s">
        <v>42722</v>
      </c>
    </row>
    <row r="76">
      <c r="A76" s="12" t="str">
        <f>IFERROR(__xludf.DUMMYFUNCTION("TEXTJOIN("";"", TRUE, FILTER(CID!$B$2:$B$14794, CID!B76=CID!$D$2:$D$14794))"),"A600;A601;A609")</f>
        <v>A600;A601;A609</v>
      </c>
      <c r="E76" s="12" t="s">
        <v>42723</v>
      </c>
    </row>
    <row r="77">
      <c r="A77" s="12" t="str">
        <f>IFERROR(__xludf.DUMMYFUNCTION("TEXTJOIN("";"", TRUE, FILTER(CID!$B$2:$B$14794, CID!B77=CID!$D$2:$D$14794))"),"A630;A638")</f>
        <v>A630;A638</v>
      </c>
      <c r="E77" s="12" t="s">
        <v>42724</v>
      </c>
    </row>
    <row r="78">
      <c r="A78" s="12" t="str">
        <f>IFERROR(__xludf.DUMMYFUNCTION("TEXTJOIN("";"", TRUE, FILTER(CID!$B$2:$B$14794, CID!B78=CID!$D$2:$D$14794))"),"A64X")</f>
        <v>A64X</v>
      </c>
      <c r="E78" s="12" t="s">
        <v>5219</v>
      </c>
    </row>
    <row r="79">
      <c r="A79" s="12" t="str">
        <f>IFERROR(__xludf.DUMMYFUNCTION("TEXTJOIN("";"", TRUE, FILTER(CID!$B$2:$B$14794, CID!B79=CID!$D$2:$D$14794))"),"A65X")</f>
        <v>A65X</v>
      </c>
      <c r="E79" s="12" t="s">
        <v>5220</v>
      </c>
    </row>
    <row r="80">
      <c r="A80" s="12" t="str">
        <f>IFERROR(__xludf.DUMMYFUNCTION("TEXTJOIN("";"", TRUE, FILTER(CID!$B$2:$B$14794, CID!B80=CID!$D$2:$D$14794))"),"A660;A661;A662;A663;A664;A665;A666;A667;A668;A669")</f>
        <v>A660;A661;A662;A663;A664;A665;A666;A667;A668;A669</v>
      </c>
      <c r="E80" s="12" t="s">
        <v>42725</v>
      </c>
    </row>
    <row r="81">
      <c r="A81" s="12" t="str">
        <f>IFERROR(__xludf.DUMMYFUNCTION("TEXTJOIN("";"", TRUE, FILTER(CID!$B$2:$B$14794, CID!B81=CID!$D$2:$D$14794))"),"A670;A671;A672;A673;A679")</f>
        <v>A670;A671;A672;A673;A679</v>
      </c>
      <c r="E81" s="12" t="s">
        <v>42726</v>
      </c>
    </row>
    <row r="82">
      <c r="A82" s="12" t="str">
        <f>IFERROR(__xludf.DUMMYFUNCTION("TEXTJOIN("";"", TRUE, FILTER(CID!$B$2:$B$14794, CID!B82=CID!$D$2:$D$14794))"),"A680;A681;A689")</f>
        <v>A680;A681;A689</v>
      </c>
      <c r="E82" s="12" t="s">
        <v>42727</v>
      </c>
    </row>
    <row r="83">
      <c r="A83" s="12" t="str">
        <f>IFERROR(__xludf.DUMMYFUNCTION("TEXTJOIN("";"", TRUE, FILTER(CID!$B$2:$B$14794, CID!B83=CID!$D$2:$D$14794))"),"A690;A691;A692;A698;A699")</f>
        <v>A690;A691;A692;A698;A699</v>
      </c>
      <c r="E83" s="12" t="s">
        <v>42728</v>
      </c>
    </row>
    <row r="84">
      <c r="A84" s="12" t="str">
        <f>IFERROR(__xludf.DUMMYFUNCTION("TEXTJOIN("";"", TRUE, FILTER(CID!$B$2:$B$14794, CID!B84=CID!$D$2:$D$14794))"),"A70X")</f>
        <v>A70X</v>
      </c>
      <c r="E84" s="12" t="s">
        <v>5267</v>
      </c>
    </row>
    <row r="85">
      <c r="A85" s="12" t="str">
        <f>IFERROR(__xludf.DUMMYFUNCTION("TEXTJOIN("";"", TRUE, FILTER(CID!$B$2:$B$14794, CID!B85=CID!$D$2:$D$14794))"),"A710;A711;A719")</f>
        <v>A710;A711;A719</v>
      </c>
      <c r="E85" s="12" t="s">
        <v>42729</v>
      </c>
    </row>
    <row r="86">
      <c r="A86" s="12" t="str">
        <f>IFERROR(__xludf.DUMMYFUNCTION("TEXTJOIN("";"", TRUE, FILTER(CID!$B$2:$B$14794, CID!B86=CID!$D$2:$D$14794))"),"A740;A748;A749")</f>
        <v>A740;A748;A749</v>
      </c>
      <c r="E86" s="12" t="s">
        <v>42730</v>
      </c>
    </row>
    <row r="87">
      <c r="A87" s="12" t="str">
        <f>IFERROR(__xludf.DUMMYFUNCTION("TEXTJOIN("";"", TRUE, FILTER(CID!$B$2:$B$14794, CID!B87=CID!$D$2:$D$14794))"),"A750;A751;A752;A753;A759")</f>
        <v>A750;A751;A752;A753;A759</v>
      </c>
      <c r="E87" s="12" t="s">
        <v>42731</v>
      </c>
    </row>
    <row r="88">
      <c r="A88" s="12" t="str">
        <f>IFERROR(__xludf.DUMMYFUNCTION("TEXTJOIN("";"", TRUE, FILTER(CID!$B$2:$B$14794, CID!B88=CID!$D$2:$D$14794))"),"A770;A771;A772;A773;A778;A779")</f>
        <v>A770;A771;A772;A773;A778;A779</v>
      </c>
      <c r="E88" s="12" t="s">
        <v>42732</v>
      </c>
    </row>
    <row r="89">
      <c r="A89" s="12" t="str">
        <f>IFERROR(__xludf.DUMMYFUNCTION("TEXTJOIN("";"", TRUE, FILTER(CID!$B$2:$B$14794, CID!B89=CID!$D$2:$D$14794))"),"A78X")</f>
        <v>A78X</v>
      </c>
      <c r="E89" s="12" t="s">
        <v>5301</v>
      </c>
    </row>
    <row r="90">
      <c r="A90" s="12" t="str">
        <f>IFERROR(__xludf.DUMMYFUNCTION("TEXTJOIN("";"", TRUE, FILTER(CID!$B$2:$B$14794, CID!B90=CID!$D$2:$D$14794))"),"A790;A791;A798;A799")</f>
        <v>A790;A791;A798;A799</v>
      </c>
      <c r="E90" s="12" t="s">
        <v>42733</v>
      </c>
    </row>
    <row r="91">
      <c r="A91" s="12" t="str">
        <f>IFERROR(__xludf.DUMMYFUNCTION("TEXTJOIN("";"", TRUE, FILTER(CID!$B$2:$B$14794, CID!B91=CID!$D$2:$D$14794))"),"A800;A801;A802;A803;A804;A809")</f>
        <v>A800;A801;A802;A803;A804;A809</v>
      </c>
      <c r="E91" s="12" t="s">
        <v>42734</v>
      </c>
    </row>
    <row r="92">
      <c r="A92" s="12" t="str">
        <f>IFERROR(__xludf.DUMMYFUNCTION("TEXTJOIN("";"", TRUE, FILTER(CID!$B$2:$B$14794, CID!B92=CID!$D$2:$D$14794))"),"A810;A811;A812;A818;A819")</f>
        <v>A810;A811;A812;A818;A819</v>
      </c>
      <c r="E92" s="12" t="s">
        <v>42735</v>
      </c>
    </row>
    <row r="93">
      <c r="A93" s="12" t="str">
        <f>IFERROR(__xludf.DUMMYFUNCTION("TEXTJOIN("";"", TRUE, FILTER(CID!$B$2:$B$14794, CID!B93=CID!$D$2:$D$14794))"),"A820;A821;A829")</f>
        <v>A820;A821;A829</v>
      </c>
      <c r="E93" s="12" t="s">
        <v>42736</v>
      </c>
    </row>
    <row r="94">
      <c r="A94" s="12" t="str">
        <f>IFERROR(__xludf.DUMMYFUNCTION("TEXTJOIN("";"", TRUE, FILTER(CID!$B$2:$B$14794, CID!B94=CID!$D$2:$D$14794))"),"A830;A831;A832;A833;A834;A835;A836;A838;A839")</f>
        <v>A830;A831;A832;A833;A834;A835;A836;A838;A839</v>
      </c>
      <c r="E94" s="12" t="s">
        <v>42737</v>
      </c>
    </row>
    <row r="95">
      <c r="A95" s="12" t="str">
        <f>IFERROR(__xludf.DUMMYFUNCTION("TEXTJOIN("";"", TRUE, FILTER(CID!$B$2:$B$14794, CID!B95=CID!$D$2:$D$14794))"),"A840;A841;A848;A849")</f>
        <v>A840;A841;A848;A849</v>
      </c>
      <c r="E95" s="12" t="s">
        <v>42738</v>
      </c>
    </row>
    <row r="96">
      <c r="A96" s="12" t="str">
        <f>IFERROR(__xludf.DUMMYFUNCTION("TEXTJOIN("";"", TRUE, FILTER(CID!$B$2:$B$14794, CID!B96=CID!$D$2:$D$14794))"),"A850;A851;A852;A858")</f>
        <v>A850;A851;A852;A858</v>
      </c>
      <c r="E96" s="12" t="s">
        <v>42739</v>
      </c>
    </row>
    <row r="97">
      <c r="A97" s="12" t="str">
        <f>IFERROR(__xludf.DUMMYFUNCTION("TEXTJOIN("";"", TRUE, FILTER(CID!$B$2:$B$14794, CID!B97=CID!$D$2:$D$14794))"),"A86X")</f>
        <v>A86X</v>
      </c>
      <c r="E97" s="12" t="s">
        <v>5372</v>
      </c>
    </row>
    <row r="98">
      <c r="A98" s="12" t="str">
        <f>IFERROR(__xludf.DUMMYFUNCTION("TEXTJOIN("";"", TRUE, FILTER(CID!$B$2:$B$14794, CID!B98=CID!$D$2:$D$14794))"),"A870;A871;A872;A878;A879")</f>
        <v>A870;A871;A872;A878;A879</v>
      </c>
      <c r="E98" s="12" t="s">
        <v>42740</v>
      </c>
    </row>
    <row r="99">
      <c r="A99" s="12" t="str">
        <f>IFERROR(__xludf.DUMMYFUNCTION("TEXTJOIN("";"", TRUE, FILTER(CID!$B$2:$B$14794, CID!B99=CID!$D$2:$D$14794))"),"A880;A881;A888")</f>
        <v>A880;A881;A888</v>
      </c>
      <c r="E99" s="12" t="s">
        <v>42741</v>
      </c>
    </row>
    <row r="100">
      <c r="A100" s="12" t="str">
        <f>IFERROR(__xludf.DUMMYFUNCTION("TEXTJOIN("";"", TRUE, FILTER(CID!$B$2:$B$14794, CID!B100=CID!$D$2:$D$14794))"),"A89X")</f>
        <v>A89X</v>
      </c>
      <c r="E100" s="12" t="s">
        <v>5389</v>
      </c>
    </row>
    <row r="101">
      <c r="A101" s="12" t="str">
        <f>IFERROR(__xludf.DUMMYFUNCTION("TEXTJOIN("";"", TRUE, FILTER(CID!$B$2:$B$14794, CID!B101=CID!$D$2:$D$14794))"),"A90X")</f>
        <v>A90X</v>
      </c>
      <c r="E101" s="12" t="s">
        <v>5390</v>
      </c>
    </row>
    <row r="102">
      <c r="A102" s="12" t="str">
        <f>IFERROR(__xludf.DUMMYFUNCTION("TEXTJOIN("";"", TRUE, FILTER(CID!$B$2:$B$14794, CID!B102=CID!$D$2:$D$14794))"),"A91X")</f>
        <v>A91X</v>
      </c>
      <c r="E102" s="12" t="s">
        <v>5391</v>
      </c>
    </row>
    <row r="103">
      <c r="A103" s="12" t="str">
        <f>IFERROR(__xludf.DUMMYFUNCTION("TEXTJOIN("";"", TRUE, FILTER(CID!$B$2:$B$14794, CID!B103=CID!$D$2:$D$14794))"),"A920;A921;A922;A923;A924;A928;A929")</f>
        <v>A920;A921;A922;A923;A924;A928;A929</v>
      </c>
      <c r="E103" s="12" t="s">
        <v>42742</v>
      </c>
    </row>
    <row r="104">
      <c r="A104" s="12" t="str">
        <f>IFERROR(__xludf.DUMMYFUNCTION("TEXTJOIN("";"", TRUE, FILTER(CID!$B$2:$B$14794, CID!B104=CID!$D$2:$D$14794))"),"A930;A931;A932;A938")</f>
        <v>A930;A931;A932;A938</v>
      </c>
      <c r="E104" s="12" t="s">
        <v>42743</v>
      </c>
    </row>
    <row r="105">
      <c r="A105" s="12" t="str">
        <f>IFERROR(__xludf.DUMMYFUNCTION("TEXTJOIN("";"", TRUE, FILTER(CID!$B$2:$B$14794, CID!B105=CID!$D$2:$D$14794))"),"A94X")</f>
        <v>A94X</v>
      </c>
      <c r="E105" s="12" t="s">
        <v>5414</v>
      </c>
    </row>
    <row r="106">
      <c r="A106" s="12" t="str">
        <f>IFERROR(__xludf.DUMMYFUNCTION("TEXTJOIN("";"", TRUE, FILTER(CID!$B$2:$B$14794, CID!B106=CID!$D$2:$D$14794))"),"A950;A951;A959")</f>
        <v>A950;A951;A959</v>
      </c>
      <c r="E106" s="12" t="s">
        <v>42744</v>
      </c>
    </row>
    <row r="107">
      <c r="A107" s="12" t="str">
        <f>IFERROR(__xludf.DUMMYFUNCTION("TEXTJOIN("";"", TRUE, FILTER(CID!$B$2:$B$14794, CID!B107=CID!$D$2:$D$14794))"),"A960;A961;A962;A968;A969")</f>
        <v>A960;A961;A962;A968;A969</v>
      </c>
      <c r="E107" s="12" t="s">
        <v>42745</v>
      </c>
    </row>
    <row r="108">
      <c r="A108" s="12" t="str">
        <f>IFERROR(__xludf.DUMMYFUNCTION("TEXTJOIN("";"", TRUE, FILTER(CID!$B$2:$B$14794, CID!B108=CID!$D$2:$D$14794))"),"A980;A981;A982;A983;A984;A985;A988")</f>
        <v>A980;A981;A982;A983;A984;A985;A988</v>
      </c>
      <c r="E108" s="12" t="s">
        <v>42746</v>
      </c>
    </row>
    <row r="109">
      <c r="A109" s="12" t="str">
        <f>IFERROR(__xludf.DUMMYFUNCTION("TEXTJOIN("";"", TRUE, FILTER(CID!$B$2:$B$14794, CID!B109=CID!$D$2:$D$14794))"),"A99X")</f>
        <v>A99X</v>
      </c>
      <c r="E109" s="12" t="s">
        <v>5445</v>
      </c>
    </row>
    <row r="110">
      <c r="A110" s="12" t="str">
        <f>IFERROR(__xludf.DUMMYFUNCTION("TEXTJOIN("";"", TRUE, FILTER(CID!$B$2:$B$14794, CID!B110=CID!$D$2:$D$14794))"),"B000;B001;B002;B003;B004;B005;B007;B008;B009")</f>
        <v>B000;B001;B002;B003;B004;B005;B007;B008;B009</v>
      </c>
      <c r="E110" s="12" t="s">
        <v>42747</v>
      </c>
    </row>
    <row r="111">
      <c r="A111" s="12" t="str">
        <f>IFERROR(__xludf.DUMMYFUNCTION("TEXTJOIN("";"", TRUE, FILTER(CID!$B$2:$B$14794, CID!B111=CID!$D$2:$D$14794))"),"B010;B011;B012;B018;B019")</f>
        <v>B010;B011;B012;B018;B019</v>
      </c>
      <c r="E111" s="12" t="s">
        <v>42748</v>
      </c>
    </row>
    <row r="112">
      <c r="A112" s="12" t="str">
        <f>IFERROR(__xludf.DUMMYFUNCTION("TEXTJOIN("";"", TRUE, FILTER(CID!$B$2:$B$14794, CID!B112=CID!$D$2:$D$14794))"),"B020;B021;B022;B023;B027;B028;B029")</f>
        <v>B020;B021;B022;B023;B027;B028;B029</v>
      </c>
      <c r="E112" s="12" t="s">
        <v>42749</v>
      </c>
    </row>
    <row r="113">
      <c r="A113" s="12" t="str">
        <f>IFERROR(__xludf.DUMMYFUNCTION("TEXTJOIN("";"", TRUE, FILTER(CID!$B$2:$B$14794, CID!B113=CID!$D$2:$D$14794))"),"B03X")</f>
        <v>B03X</v>
      </c>
      <c r="E113" s="12" t="s">
        <v>5488</v>
      </c>
    </row>
    <row r="114">
      <c r="A114" s="12" t="str">
        <f>IFERROR(__xludf.DUMMYFUNCTION("TEXTJOIN("";"", TRUE, FILTER(CID!$B$2:$B$14794, CID!B114=CID!$D$2:$D$14794))"),"B04X")</f>
        <v>B04X</v>
      </c>
      <c r="E114" s="12" t="s">
        <v>5489</v>
      </c>
    </row>
    <row r="115">
      <c r="A115" s="12" t="str">
        <f>IFERROR(__xludf.DUMMYFUNCTION("TEXTJOIN("";"", TRUE, FILTER(CID!$B$2:$B$14794, CID!B115=CID!$D$2:$D$14794))"),"B050;B051;B052;B053;B054;B058;B059")</f>
        <v>B050;B051;B052;B053;B054;B058;B059</v>
      </c>
      <c r="E115" s="12" t="s">
        <v>42750</v>
      </c>
    </row>
    <row r="116">
      <c r="A116" s="12" t="str">
        <f>IFERROR(__xludf.DUMMYFUNCTION("TEXTJOIN("";"", TRUE, FILTER(CID!$B$2:$B$14794, CID!B116=CID!$D$2:$D$14794))"),"B060;B068;B069")</f>
        <v>B060;B068;B069</v>
      </c>
      <c r="E116" s="12" t="s">
        <v>42751</v>
      </c>
    </row>
    <row r="117">
      <c r="A117" s="12" t="str">
        <f>IFERROR(__xludf.DUMMYFUNCTION("TEXTJOIN("";"", TRUE, FILTER(CID!$B$2:$B$14794, CID!B117=CID!$D$2:$D$14794))"),"B07X")</f>
        <v>B07X</v>
      </c>
      <c r="E117" s="12" t="s">
        <v>5510</v>
      </c>
    </row>
    <row r="118">
      <c r="A118" s="12" t="str">
        <f>IFERROR(__xludf.DUMMYFUNCTION("TEXTJOIN("";"", TRUE, FILTER(CID!$B$2:$B$14794, CID!B118=CID!$D$2:$D$14794))"),"B080;B081;B082;B083;B084;B085;B088")</f>
        <v>B080;B081;B082;B083;B084;B085;B088</v>
      </c>
      <c r="E118" s="12" t="s">
        <v>42752</v>
      </c>
    </row>
    <row r="119">
      <c r="A119" s="12" t="str">
        <f>IFERROR(__xludf.DUMMYFUNCTION("TEXTJOIN("";"", TRUE, FILTER(CID!$B$2:$B$14794, CID!B119=CID!$D$2:$D$14794))"),"B09X")</f>
        <v>B09X</v>
      </c>
      <c r="E119" s="12" t="s">
        <v>5525</v>
      </c>
    </row>
    <row r="120">
      <c r="A120" s="12" t="str">
        <f>IFERROR(__xludf.DUMMYFUNCTION("TEXTJOIN("";"", TRUE, FILTER(CID!$B$2:$B$14794, CID!B120=CID!$D$2:$D$14794))"),"B150;B159")</f>
        <v>B150;B159</v>
      </c>
      <c r="E120" s="12" t="s">
        <v>42753</v>
      </c>
    </row>
    <row r="121">
      <c r="A121" s="12" t="str">
        <f>IFERROR(__xludf.DUMMYFUNCTION("TEXTJOIN("";"", TRUE, FILTER(CID!$B$2:$B$14794, CID!B121=CID!$D$2:$D$14794))"),"B160;B161;B162;B169")</f>
        <v>B160;B161;B162;B169</v>
      </c>
      <c r="E121" s="12" t="s">
        <v>42754</v>
      </c>
    </row>
    <row r="122">
      <c r="A122" s="12" t="str">
        <f>IFERROR(__xludf.DUMMYFUNCTION("TEXTJOIN("";"", TRUE, FILTER(CID!$B$2:$B$14794, CID!B122=CID!$D$2:$D$14794))"),"B170;B171;B172;B178")</f>
        <v>B170;B171;B172;B178</v>
      </c>
      <c r="E122" s="12" t="s">
        <v>42755</v>
      </c>
    </row>
    <row r="123">
      <c r="A123" s="12" t="str">
        <f>IFERROR(__xludf.DUMMYFUNCTION("TEXTJOIN("";"", TRUE, FILTER(CID!$B$2:$B$14794, CID!B123=CID!$D$2:$D$14794))"),"B180;B181;B182;B188;B189")</f>
        <v>B180;B181;B182;B188;B189</v>
      </c>
      <c r="E123" s="12" t="s">
        <v>42756</v>
      </c>
    </row>
    <row r="124">
      <c r="A124" s="12" t="str">
        <f>IFERROR(__xludf.DUMMYFUNCTION("TEXTJOIN("";"", TRUE, FILTER(CID!$B$2:$B$14794, CID!B124=CID!$D$2:$D$14794))"),"B190;B199")</f>
        <v>B190;B199</v>
      </c>
      <c r="E124" s="12" t="s">
        <v>42757</v>
      </c>
    </row>
    <row r="125">
      <c r="A125" s="12" t="str">
        <f>IFERROR(__xludf.DUMMYFUNCTION("TEXTJOIN("";"", TRUE, FILTER(CID!$B$2:$B$14794, CID!B125=CID!$D$2:$D$14794))"),"B200;B201;B202;B203;B204;B205;B206;B207;B208;B209")</f>
        <v>B200;B201;B202;B203;B204;B205;B206;B207;B208;B209</v>
      </c>
      <c r="E125" s="12" t="s">
        <v>42758</v>
      </c>
    </row>
    <row r="126">
      <c r="A126" s="12" t="str">
        <f>IFERROR(__xludf.DUMMYFUNCTION("TEXTJOIN("";"", TRUE, FILTER(CID!$B$2:$B$14794, CID!B126=CID!$D$2:$D$14794))"),"B210;B211;B212;B213;B217;B218;B219")</f>
        <v>B210;B211;B212;B213;B217;B218;B219</v>
      </c>
      <c r="E126" s="12" t="s">
        <v>42759</v>
      </c>
    </row>
    <row r="127">
      <c r="A127" s="12" t="str">
        <f>IFERROR(__xludf.DUMMYFUNCTION("TEXTJOIN("";"", TRUE, FILTER(CID!$B$2:$B$14794, CID!B127=CID!$D$2:$D$14794))"),"B220;B221;B222;B227")</f>
        <v>B220;B221;B222;B227</v>
      </c>
      <c r="E127" s="12" t="s">
        <v>42760</v>
      </c>
    </row>
    <row r="128">
      <c r="A128" s="12" t="str">
        <f>IFERROR(__xludf.DUMMYFUNCTION("TEXTJOIN("";"", TRUE, FILTER(CID!$B$2:$B$14794, CID!B128=CID!$D$2:$D$14794))"),"B230;B231;B232;B238")</f>
        <v>B230;B231;B232;B238</v>
      </c>
      <c r="E128" s="12" t="s">
        <v>42761</v>
      </c>
    </row>
    <row r="129">
      <c r="A129" s="12" t="str">
        <f>IFERROR(__xludf.DUMMYFUNCTION("TEXTJOIN("";"", TRUE, FILTER(CID!$B$2:$B$14794, CID!B129=CID!$D$2:$D$14794))"),"B24X")</f>
        <v>B24X</v>
      </c>
      <c r="E129" s="12" t="s">
        <v>5610</v>
      </c>
    </row>
    <row r="130">
      <c r="A130" s="12" t="str">
        <f>IFERROR(__xludf.DUMMYFUNCTION("TEXTJOIN("";"", TRUE, FILTER(CID!$B$2:$B$14794, CID!B130=CID!$D$2:$D$14794))"),"B250;B251;B252;B258;B259")</f>
        <v>B250;B251;B252;B258;B259</v>
      </c>
      <c r="E130" s="12" t="s">
        <v>42762</v>
      </c>
    </row>
    <row r="131">
      <c r="A131" s="12" t="str">
        <f>IFERROR(__xludf.DUMMYFUNCTION("TEXTJOIN("";"", TRUE, FILTER(CID!$B$2:$B$14794, CID!B131=CID!$D$2:$D$14794))"),"B260;B261;B262;B263;B268;B269")</f>
        <v>B260;B261;B262;B263;B268;B269</v>
      </c>
      <c r="E131" s="12" t="s">
        <v>42763</v>
      </c>
    </row>
    <row r="132">
      <c r="A132" s="12" t="str">
        <f>IFERROR(__xludf.DUMMYFUNCTION("TEXTJOIN("";"", TRUE, FILTER(CID!$B$2:$B$14794, CID!B132=CID!$D$2:$D$14794))"),"B270;B271;B278;B279")</f>
        <v>B270;B271;B278;B279</v>
      </c>
      <c r="E132" s="12" t="s">
        <v>42764</v>
      </c>
    </row>
    <row r="133">
      <c r="A133" s="12" t="str">
        <f>IFERROR(__xludf.DUMMYFUNCTION("TEXTJOIN("";"", TRUE, FILTER(CID!$B$2:$B$14794, CID!B133=CID!$D$2:$D$14794))"),"B300;B301;B302;B303;B308;B309")</f>
        <v>B300;B301;B302;B303;B308;B309</v>
      </c>
      <c r="E133" s="12" t="s">
        <v>42765</v>
      </c>
    </row>
    <row r="134">
      <c r="A134" s="12" t="str">
        <f>IFERROR(__xludf.DUMMYFUNCTION("TEXTJOIN("";"", TRUE, FILTER(CID!$B$2:$B$14794, CID!B134=CID!$D$2:$D$14794))"),"B330;B331;B332;B333;B334;B338")</f>
        <v>B330;B331;B332;B333;B334;B338</v>
      </c>
      <c r="E134" s="12" t="s">
        <v>42766</v>
      </c>
    </row>
    <row r="135">
      <c r="A135" s="12" t="str">
        <f>IFERROR(__xludf.DUMMYFUNCTION("TEXTJOIN("";"", TRUE, FILTER(CID!$B$2:$B$14794, CID!B135=CID!$D$2:$D$14794))"),"B340;B341;B342;B343;B344;B348;B349")</f>
        <v>B340;B341;B342;B343;B344;B348;B349</v>
      </c>
      <c r="E135" s="12" t="s">
        <v>42767</v>
      </c>
    </row>
    <row r="136">
      <c r="A136" s="12" t="str">
        <f>IFERROR(__xludf.DUMMYFUNCTION("TEXTJOIN("";"", TRUE, FILTER(CID!$B$2:$B$14794, CID!B136=CID!$D$2:$D$14794))"),"B350;B351;B352;B353;B354;B355;B356;B358;B359")</f>
        <v>B350;B351;B352;B353;B354;B355;B356;B358;B359</v>
      </c>
      <c r="E136" s="12" t="s">
        <v>42768</v>
      </c>
    </row>
    <row r="137">
      <c r="A137" s="12" t="str">
        <f>IFERROR(__xludf.DUMMYFUNCTION("TEXTJOIN("";"", TRUE, FILTER(CID!$B$2:$B$14794, CID!B137=CID!$D$2:$D$14794))"),"B360;B361;B362;B363;B368;B369")</f>
        <v>B360;B361;B362;B363;B368;B369</v>
      </c>
      <c r="E137" s="12" t="s">
        <v>42769</v>
      </c>
    </row>
    <row r="138">
      <c r="A138" s="12" t="str">
        <f>IFERROR(__xludf.DUMMYFUNCTION("TEXTJOIN("";"", TRUE, FILTER(CID!$B$2:$B$14794, CID!B138=CID!$D$2:$D$14794))"),"B370;B371;B372;B373;B374;B375;B376;B377;B378;B379")</f>
        <v>B370;B371;B372;B373;B374;B375;B376;B377;B378;B379</v>
      </c>
      <c r="E138" s="12" t="s">
        <v>42770</v>
      </c>
    </row>
    <row r="139">
      <c r="A139" s="12" t="str">
        <f>IFERROR(__xludf.DUMMYFUNCTION("TEXTJOIN("";"", TRUE, FILTER(CID!$B$2:$B$14794, CID!B139=CID!$D$2:$D$14794))"),"B380;B381;B382;B383;B384;B387;B388;B389")</f>
        <v>B380;B381;B382;B383;B384;B387;B388;B389</v>
      </c>
      <c r="E139" s="12" t="s">
        <v>42771</v>
      </c>
    </row>
    <row r="140">
      <c r="A140" s="12" t="str">
        <f>IFERROR(__xludf.DUMMYFUNCTION("TEXTJOIN("";"", TRUE, FILTER(CID!$B$2:$B$14794, CID!B140=CID!$D$2:$D$14794))"),"B390;B391;B392;B393;B394;B395;B399")</f>
        <v>B390;B391;B392;B393;B394;B395;B399</v>
      </c>
      <c r="E140" s="12" t="s">
        <v>42772</v>
      </c>
    </row>
    <row r="141">
      <c r="A141" s="12" t="str">
        <f>IFERROR(__xludf.DUMMYFUNCTION("TEXTJOIN("";"", TRUE, FILTER(CID!$B$2:$B$14794, CID!B141=CID!$D$2:$D$14794))"),"B400;B401;B402;B403;B407;B408;B409")</f>
        <v>B400;B401;B402;B403;B407;B408;B409</v>
      </c>
      <c r="E141" s="12" t="s">
        <v>42773</v>
      </c>
    </row>
    <row r="142">
      <c r="A142" s="12" t="str">
        <f>IFERROR(__xludf.DUMMYFUNCTION("TEXTJOIN("";"", TRUE, FILTER(CID!$B$2:$B$14794, CID!B142=CID!$D$2:$D$14794))"),"B410;B417;B418;B419")</f>
        <v>B410;B417;B418;B419</v>
      </c>
      <c r="E142" s="12" t="s">
        <v>42774</v>
      </c>
    </row>
    <row r="143">
      <c r="A143" s="12" t="str">
        <f>IFERROR(__xludf.DUMMYFUNCTION("TEXTJOIN("";"", TRUE, FILTER(CID!$B$2:$B$14794, CID!B143=CID!$D$2:$D$14794))"),"B420;B421;B427;B428;B429")</f>
        <v>B420;B421;B427;B428;B429</v>
      </c>
      <c r="E143" s="12" t="s">
        <v>42775</v>
      </c>
    </row>
    <row r="144">
      <c r="A144" s="12" t="str">
        <f>IFERROR(__xludf.DUMMYFUNCTION("TEXTJOIN("";"", TRUE, FILTER(CID!$B$2:$B$14794, CID!B144=CID!$D$2:$D$14794))"),"B430;B431;B432;B438;B439")</f>
        <v>B430;B431;B432;B438;B439</v>
      </c>
      <c r="E144" s="12" t="s">
        <v>42776</v>
      </c>
    </row>
    <row r="145">
      <c r="A145" s="12" t="str">
        <f>IFERROR(__xludf.DUMMYFUNCTION("TEXTJOIN("";"", TRUE, FILTER(CID!$B$2:$B$14794, CID!B145=CID!$D$2:$D$14794))"),"B440;B441;B442;B447;B448;B449")</f>
        <v>B440;B441;B442;B447;B448;B449</v>
      </c>
      <c r="E145" s="12" t="s">
        <v>42777</v>
      </c>
    </row>
    <row r="146">
      <c r="A146" s="12" t="str">
        <f>IFERROR(__xludf.DUMMYFUNCTION("TEXTJOIN("";"", TRUE, FILTER(CID!$B$2:$B$14794, CID!B146=CID!$D$2:$D$14794))"),"B450;B451;B452;B453;B457;B458;B459")</f>
        <v>B450;B451;B452;B453;B457;B458;B459</v>
      </c>
      <c r="E146" s="12" t="s">
        <v>42778</v>
      </c>
    </row>
    <row r="147">
      <c r="A147" s="12" t="str">
        <f>IFERROR(__xludf.DUMMYFUNCTION("TEXTJOIN("";"", TRUE, FILTER(CID!$B$2:$B$14794, CID!B147=CID!$D$2:$D$14794))"),"B460;B461;B462;B463;B464;B465;B468;B469")</f>
        <v>B460;B461;B462;B463;B464;B465;B468;B469</v>
      </c>
      <c r="E147" s="12" t="s">
        <v>42779</v>
      </c>
    </row>
    <row r="148">
      <c r="A148" s="12" t="str">
        <f>IFERROR(__xludf.DUMMYFUNCTION("TEXTJOIN("";"", TRUE, FILTER(CID!$B$2:$B$14794, CID!B148=CID!$D$2:$D$14794))"),"B470;B471;B479")</f>
        <v>B470;B471;B479</v>
      </c>
      <c r="E148" s="12" t="s">
        <v>42780</v>
      </c>
    </row>
    <row r="149">
      <c r="A149" s="12" t="str">
        <f>IFERROR(__xludf.DUMMYFUNCTION("TEXTJOIN("";"", TRUE, FILTER(CID!$B$2:$B$14794, CID!B149=CID!$D$2:$D$14794))"),"B480;B481;B482;B483;B484;B487;B488")</f>
        <v>B480;B481;B482;B483;B484;B487;B488</v>
      </c>
      <c r="E149" s="12" t="s">
        <v>42781</v>
      </c>
    </row>
    <row r="150">
      <c r="A150" s="12" t="str">
        <f>IFERROR(__xludf.DUMMYFUNCTION("TEXTJOIN("";"", TRUE, FILTER(CID!$B$2:$B$14794, CID!B150=CID!$D$2:$D$14794))"),"B49X")</f>
        <v>B49X</v>
      </c>
      <c r="E150" s="12" t="s">
        <v>5863</v>
      </c>
    </row>
    <row r="151">
      <c r="A151" s="12" t="str">
        <f>IFERROR(__xludf.DUMMYFUNCTION("TEXTJOIN("";"", TRUE, FILTER(CID!$B$2:$B$14794, CID!B151=CID!$D$2:$D$14794))"),"B500;B508;B509")</f>
        <v>B500;B508;B509</v>
      </c>
      <c r="E151" s="12" t="s">
        <v>42782</v>
      </c>
    </row>
    <row r="152">
      <c r="A152" s="12" t="str">
        <f>IFERROR(__xludf.DUMMYFUNCTION("TEXTJOIN("";"", TRUE, FILTER(CID!$B$2:$B$14794, CID!B152=CID!$D$2:$D$14794))"),"B510;B518;B519")</f>
        <v>B510;B518;B519</v>
      </c>
      <c r="E152" s="12" t="s">
        <v>42783</v>
      </c>
    </row>
    <row r="153">
      <c r="A153" s="12" t="str">
        <f>IFERROR(__xludf.DUMMYFUNCTION("TEXTJOIN("";"", TRUE, FILTER(CID!$B$2:$B$14794, CID!B153=CID!$D$2:$D$14794))"),"B520;B528;B529")</f>
        <v>B520;B528;B529</v>
      </c>
      <c r="E153" s="12" t="s">
        <v>42784</v>
      </c>
    </row>
    <row r="154">
      <c r="A154" s="12" t="str">
        <f>IFERROR(__xludf.DUMMYFUNCTION("TEXTJOIN("";"", TRUE, FILTER(CID!$B$2:$B$14794, CID!B154=CID!$D$2:$D$14794))"),"B530;B531;B538")</f>
        <v>B530;B531;B538</v>
      </c>
      <c r="E154" s="12" t="s">
        <v>42785</v>
      </c>
    </row>
    <row r="155">
      <c r="A155" s="12" t="str">
        <f>IFERROR(__xludf.DUMMYFUNCTION("TEXTJOIN("";"", TRUE, FILTER(CID!$B$2:$B$14794, CID!B155=CID!$D$2:$D$14794))"),"B54X")</f>
        <v>B54X</v>
      </c>
      <c r="E155" s="12" t="s">
        <v>5888</v>
      </c>
    </row>
    <row r="156">
      <c r="A156" s="12" t="str">
        <f>IFERROR(__xludf.DUMMYFUNCTION("TEXTJOIN("";"", TRUE, FILTER(CID!$B$2:$B$14794, CID!B156=CID!$D$2:$D$14794))"),"B550;B551;B552;B559")</f>
        <v>B550;B551;B552;B559</v>
      </c>
      <c r="E156" s="12" t="s">
        <v>42786</v>
      </c>
    </row>
    <row r="157">
      <c r="A157" s="12" t="str">
        <f>IFERROR(__xludf.DUMMYFUNCTION("TEXTJOIN("";"", TRUE, FILTER(CID!$B$2:$B$14794, CID!B157=CID!$D$2:$D$14794))"),"B560;B561;B569")</f>
        <v>B560;B561;B569</v>
      </c>
      <c r="E157" s="12" t="s">
        <v>42787</v>
      </c>
    </row>
    <row r="158">
      <c r="A158" s="12" t="str">
        <f>IFERROR(__xludf.DUMMYFUNCTION("TEXTJOIN("";"", TRUE, FILTER(CID!$B$2:$B$14794, CID!B158=CID!$D$2:$D$14794))"),"B570;B571;B572;B573;B574;B575")</f>
        <v>B570;B571;B572;B573;B574;B575</v>
      </c>
      <c r="E158" s="12" t="s">
        <v>42788</v>
      </c>
    </row>
    <row r="159">
      <c r="A159" s="12" t="str">
        <f>IFERROR(__xludf.DUMMYFUNCTION("TEXTJOIN("";"", TRUE, FILTER(CID!$B$2:$B$14794, CID!B159=CID!$D$2:$D$14794))"),"B580;B581;B582;B583;B588;B589")</f>
        <v>B580;B581;B582;B583;B588;B589</v>
      </c>
      <c r="E159" s="12" t="s">
        <v>42789</v>
      </c>
    </row>
    <row r="160">
      <c r="A160" s="12" t="str">
        <f>IFERROR(__xludf.DUMMYFUNCTION("TEXTJOIN("";"", TRUE, FILTER(CID!$B$2:$B$14794, CID!B160=CID!$D$2:$D$14794))"),"B59X")</f>
        <v>B59X</v>
      </c>
      <c r="E160" s="12" t="s">
        <v>5927</v>
      </c>
    </row>
    <row r="161">
      <c r="A161" s="12" t="str">
        <f>IFERROR(__xludf.DUMMYFUNCTION("TEXTJOIN("";"", TRUE, FILTER(CID!$B$2:$B$14794, CID!B161=CID!$D$2:$D$14794))"),"B600;B601;B602;B608")</f>
        <v>B600;B601;B602;B608</v>
      </c>
      <c r="E161" s="12" t="s">
        <v>42790</v>
      </c>
    </row>
    <row r="162">
      <c r="A162" s="12" t="str">
        <f>IFERROR(__xludf.DUMMYFUNCTION("TEXTJOIN("";"", TRUE, FILTER(CID!$B$2:$B$14794, CID!B162=CID!$D$2:$D$14794))"),"B64X")</f>
        <v>B64X</v>
      </c>
      <c r="E162" s="12" t="s">
        <v>5936</v>
      </c>
    </row>
    <row r="163">
      <c r="A163" s="12" t="str">
        <f>IFERROR(__xludf.DUMMYFUNCTION("TEXTJOIN("";"", TRUE, FILTER(CID!$B$2:$B$14794, CID!B163=CID!$D$2:$D$14794))"),"B650;B651;B652;B653;B658;B659")</f>
        <v>B650;B651;B652;B653;B658;B659</v>
      </c>
      <c r="E163" s="12" t="s">
        <v>42791</v>
      </c>
    </row>
    <row r="164">
      <c r="A164" s="12" t="str">
        <f>IFERROR(__xludf.DUMMYFUNCTION("TEXTJOIN("";"", TRUE, FILTER(CID!$B$2:$B$14794, CID!B164=CID!$D$2:$D$14794))"),"B660;B661;B662;B663;B664;B665;B668;B669")</f>
        <v>B660;B661;B662;B663;B664;B665;B668;B669</v>
      </c>
      <c r="E164" s="12" t="s">
        <v>42792</v>
      </c>
    </row>
    <row r="165">
      <c r="A165" s="12" t="str">
        <f>IFERROR(__xludf.DUMMYFUNCTION("TEXTJOIN("";"", TRUE, FILTER(CID!$B$2:$B$14794, CID!B165=CID!$D$2:$D$14794))"),"B670;B671;B672;B673;B674;B675;B676;B677;B678;B679")</f>
        <v>B670;B671;B672;B673;B674;B675;B676;B677;B678;B679</v>
      </c>
      <c r="E165" s="12" t="s">
        <v>42793</v>
      </c>
    </row>
    <row r="166">
      <c r="A166" s="12" t="str">
        <f>IFERROR(__xludf.DUMMYFUNCTION("TEXTJOIN("";"", TRUE, FILTER(CID!$B$2:$B$14794, CID!B166=CID!$D$2:$D$14794))"),"B680;B681;B689")</f>
        <v>B680;B681;B689</v>
      </c>
      <c r="E166" s="12" t="s">
        <v>42794</v>
      </c>
    </row>
    <row r="167">
      <c r="A167" s="12" t="str">
        <f>IFERROR(__xludf.DUMMYFUNCTION("TEXTJOIN("";"", TRUE, FILTER(CID!$B$2:$B$14794, CID!B167=CID!$D$2:$D$14794))"),"B690;B691;B698;B699")</f>
        <v>B690;B691;B698;B699</v>
      </c>
      <c r="E167" s="12" t="s">
        <v>42795</v>
      </c>
    </row>
    <row r="168">
      <c r="A168" s="12" t="str">
        <f>IFERROR(__xludf.DUMMYFUNCTION("TEXTJOIN("";"", TRUE, FILTER(CID!$B$2:$B$14794, CID!B168=CID!$D$2:$D$14794))"),"B700;B701")</f>
        <v>B700;B701</v>
      </c>
      <c r="E168" s="12" t="s">
        <v>42796</v>
      </c>
    </row>
    <row r="169">
      <c r="A169" s="12" t="str">
        <f>IFERROR(__xludf.DUMMYFUNCTION("TEXTJOIN("";"", TRUE, FILTER(CID!$B$2:$B$14794, CID!B169=CID!$D$2:$D$14794))"),"B710;B711;B718;B719")</f>
        <v>B710;B711;B718;B719</v>
      </c>
      <c r="E169" s="12" t="s">
        <v>42797</v>
      </c>
    </row>
    <row r="170">
      <c r="A170" s="12" t="str">
        <f>IFERROR(__xludf.DUMMYFUNCTION("TEXTJOIN("";"", TRUE, FILTER(CID!$B$2:$B$14794, CID!B170=CID!$D$2:$D$14794))"),"B72X")</f>
        <v>B72X</v>
      </c>
      <c r="E170" s="12" t="s">
        <v>6011</v>
      </c>
    </row>
    <row r="171">
      <c r="A171" s="12" t="str">
        <f>IFERROR(__xludf.DUMMYFUNCTION("TEXTJOIN("";"", TRUE, FILTER(CID!$B$2:$B$14794, CID!B171=CID!$D$2:$D$14794))"),"B73X")</f>
        <v>B73X</v>
      </c>
      <c r="E171" s="12" t="s">
        <v>6012</v>
      </c>
    </row>
    <row r="172">
      <c r="A172" s="12" t="str">
        <f>IFERROR(__xludf.DUMMYFUNCTION("TEXTJOIN("";"", TRUE, FILTER(CID!$B$2:$B$14794, CID!B172=CID!$D$2:$D$14794))"),"B740;B741;B742;B743;B744;B748;B749")</f>
        <v>B740;B741;B742;B743;B744;B748;B749</v>
      </c>
      <c r="E172" s="12" t="s">
        <v>42798</v>
      </c>
    </row>
    <row r="173">
      <c r="A173" s="12" t="str">
        <f>IFERROR(__xludf.DUMMYFUNCTION("TEXTJOIN("";"", TRUE, FILTER(CID!$B$2:$B$14794, CID!B173=CID!$D$2:$D$14794))"),"B75X")</f>
        <v>B75X</v>
      </c>
      <c r="E173" s="12" t="s">
        <v>6027</v>
      </c>
    </row>
    <row r="174">
      <c r="A174" s="12" t="str">
        <f>IFERROR(__xludf.DUMMYFUNCTION("TEXTJOIN("";"", TRUE, FILTER(CID!$B$2:$B$14794, CID!B174=CID!$D$2:$D$14794))"),"B760;B761;B768;B769")</f>
        <v>B760;B761;B768;B769</v>
      </c>
      <c r="E174" s="12" t="s">
        <v>42799</v>
      </c>
    </row>
    <row r="175">
      <c r="A175" s="12" t="str">
        <f>IFERROR(__xludf.DUMMYFUNCTION("TEXTJOIN("";"", TRUE, FILTER(CID!$B$2:$B$14794, CID!B175=CID!$D$2:$D$14794))"),"B770;B778;B779")</f>
        <v>B770;B778;B779</v>
      </c>
      <c r="E175" s="12" t="s">
        <v>42800</v>
      </c>
    </row>
    <row r="176">
      <c r="A176" s="12" t="str">
        <f>IFERROR(__xludf.DUMMYFUNCTION("TEXTJOIN("";"", TRUE, FILTER(CID!$B$2:$B$14794, CID!B176=CID!$D$2:$D$14794))"),"B780;B781;B787;B789")</f>
        <v>B780;B781;B787;B789</v>
      </c>
      <c r="E176" s="12" t="s">
        <v>42801</v>
      </c>
    </row>
    <row r="177">
      <c r="A177" s="12" t="str">
        <f>IFERROR(__xludf.DUMMYFUNCTION("TEXTJOIN("";"", TRUE, FILTER(CID!$B$2:$B$14794, CID!B177=CID!$D$2:$D$14794))"),"B79X")</f>
        <v>B79X</v>
      </c>
      <c r="E177" s="12" t="s">
        <v>6050</v>
      </c>
    </row>
    <row r="178">
      <c r="A178" s="12" t="str">
        <f>IFERROR(__xludf.DUMMYFUNCTION("TEXTJOIN("";"", TRUE, FILTER(CID!$B$2:$B$14794, CID!B178=CID!$D$2:$D$14794))"),"B80X")</f>
        <v>B80X</v>
      </c>
      <c r="E178" s="12" t="s">
        <v>6051</v>
      </c>
    </row>
    <row r="179">
      <c r="A179" s="12" t="str">
        <f>IFERROR(__xludf.DUMMYFUNCTION("TEXTJOIN("";"", TRUE, FILTER(CID!$B$2:$B$14794, CID!B179=CID!$D$2:$D$14794))"),"B810;B811;B812;B813;B814;B818")</f>
        <v>B810;B811;B812;B813;B814;B818</v>
      </c>
      <c r="E179" s="12" t="s">
        <v>42802</v>
      </c>
    </row>
    <row r="180">
      <c r="A180" s="12" t="str">
        <f>IFERROR(__xludf.DUMMYFUNCTION("TEXTJOIN("";"", TRUE, FILTER(CID!$B$2:$B$14794, CID!B180=CID!$D$2:$D$14794))"),"B820;B829")</f>
        <v>B820;B829</v>
      </c>
      <c r="E180" s="12" t="s">
        <v>42803</v>
      </c>
    </row>
    <row r="181">
      <c r="A181" s="12" t="str">
        <f>IFERROR(__xludf.DUMMYFUNCTION("TEXTJOIN("";"", TRUE, FILTER(CID!$B$2:$B$14794, CID!B181=CID!$D$2:$D$14794))"),"B830;B831;B832;B833;B834;B838;B839")</f>
        <v>B830;B831;B832;B833;B834;B838;B839</v>
      </c>
      <c r="E181" s="12" t="s">
        <v>42804</v>
      </c>
    </row>
    <row r="182">
      <c r="A182" s="12" t="str">
        <f>IFERROR(__xludf.DUMMYFUNCTION("TEXTJOIN("";"", TRUE, FILTER(CID!$B$2:$B$14794, CID!B182=CID!$D$2:$D$14794))"),"B850;B851;B852;B853;B854")</f>
        <v>B850;B851;B852;B853;B854</v>
      </c>
      <c r="E182" s="12" t="s">
        <v>42805</v>
      </c>
    </row>
    <row r="183">
      <c r="A183" s="12" t="str">
        <f>IFERROR(__xludf.DUMMYFUNCTION("TEXTJOIN("";"", TRUE, FILTER(CID!$B$2:$B$14794, CID!B183=CID!$D$2:$D$14794))"),"B86X")</f>
        <v>B86X</v>
      </c>
      <c r="E183" s="12" t="s">
        <v>6091</v>
      </c>
    </row>
    <row r="184">
      <c r="A184" s="12" t="str">
        <f>IFERROR(__xludf.DUMMYFUNCTION("TEXTJOIN("";"", TRUE, FILTER(CID!$B$2:$B$14794, CID!B184=CID!$D$2:$D$14794))"),"B870;B871;B872;B873;B874;B878;B879")</f>
        <v>B870;B871;B872;B873;B874;B878;B879</v>
      </c>
      <c r="E184" s="12" t="s">
        <v>42806</v>
      </c>
    </row>
    <row r="185">
      <c r="A185" s="12" t="str">
        <f>IFERROR(__xludf.DUMMYFUNCTION("TEXTJOIN("";"", TRUE, FILTER(CID!$B$2:$B$14794, CID!B185=CID!$D$2:$D$14794))"),"B880;B881;B882;B883;B888;B889")</f>
        <v>B880;B881;B882;B883;B888;B889</v>
      </c>
      <c r="E185" s="12" t="s">
        <v>42807</v>
      </c>
    </row>
    <row r="186">
      <c r="A186" s="12" t="str">
        <f>IFERROR(__xludf.DUMMYFUNCTION("TEXTJOIN("";"", TRUE, FILTER(CID!$B$2:$B$14794, CID!B186=CID!$D$2:$D$14794))"),"B89X")</f>
        <v>B89X</v>
      </c>
      <c r="E186" s="12" t="s">
        <v>6118</v>
      </c>
    </row>
    <row r="187">
      <c r="A187" s="12" t="str">
        <f>IFERROR(__xludf.DUMMYFUNCTION("TEXTJOIN("";"", TRUE, FILTER(CID!$B$2:$B$14794, CID!B187=CID!$D$2:$D$14794))"),"B900;B901;B902;B908;B909")</f>
        <v>B900;B901;B902;B908;B909</v>
      </c>
      <c r="E187" s="12" t="s">
        <v>42808</v>
      </c>
    </row>
    <row r="188">
      <c r="A188" s="12" t="str">
        <f>IFERROR(__xludf.DUMMYFUNCTION("TEXTJOIN("";"", TRUE, FILTER(CID!$B$2:$B$14794, CID!B188=CID!$D$2:$D$14794))"),"B91X")</f>
        <v>B91X</v>
      </c>
      <c r="E188" s="12" t="s">
        <v>6129</v>
      </c>
    </row>
    <row r="189">
      <c r="A189" s="12" t="str">
        <f>IFERROR(__xludf.DUMMYFUNCTION("TEXTJOIN("";"", TRUE, FILTER(CID!$B$2:$B$14794, CID!B189=CID!$D$2:$D$14794))"),"B92X")</f>
        <v>B92X</v>
      </c>
      <c r="E189" s="12" t="s">
        <v>6130</v>
      </c>
    </row>
    <row r="190">
      <c r="A190" s="12" t="str">
        <f>IFERROR(__xludf.DUMMYFUNCTION("TEXTJOIN("";"", TRUE, FILTER(CID!$B$2:$B$14794, CID!B190=CID!$D$2:$D$14794))"),"B940;B941;B942;B948;B949")</f>
        <v>B940;B941;B942;B948;B949</v>
      </c>
      <c r="E190" s="12" t="s">
        <v>42809</v>
      </c>
    </row>
    <row r="191">
      <c r="A191" s="12" t="str">
        <f>IFERROR(__xludf.DUMMYFUNCTION("TEXTJOIN("";"", TRUE, FILTER(CID!$B$2:$B$14794, CID!B191=CID!$D$2:$D$14794))"),"B950;B951;B952;B953;B954;B955;B956;B957;B958")</f>
        <v>B950;B951;B952;B953;B954;B955;B956;B957;B958</v>
      </c>
      <c r="E191" s="12" t="s">
        <v>42810</v>
      </c>
    </row>
    <row r="192">
      <c r="A192" s="12" t="str">
        <f>IFERROR(__xludf.DUMMYFUNCTION("TEXTJOIN("";"", TRUE, FILTER(CID!$B$2:$B$14794, CID!B192=CID!$D$2:$D$14794))"),"B960;B961;B962;B963;B964;B965;B966;B967;B968")</f>
        <v>B960;B961;B962;B963;B964;B965;B966;B967;B968</v>
      </c>
      <c r="E192" s="12" t="s">
        <v>42811</v>
      </c>
    </row>
    <row r="193">
      <c r="A193" s="12" t="str">
        <f>IFERROR(__xludf.DUMMYFUNCTION("TEXTJOIN("";"", TRUE, FILTER(CID!$B$2:$B$14794, CID!B193=CID!$D$2:$D$14794))"),"B970;B971;B972;B973;B974;B975;B976;B977;B978")</f>
        <v>B970;B971;B972;B973;B974;B975;B976;B977;B978</v>
      </c>
      <c r="E193" s="12" t="s">
        <v>42812</v>
      </c>
    </row>
    <row r="194">
      <c r="A194" s="12" t="str">
        <f>IFERROR(__xludf.DUMMYFUNCTION("TEXTJOIN("";"", TRUE, FILTER(CID!$B$2:$B$14794, CID!B194=CID!$D$2:$D$14794))"),"B99X")</f>
        <v>B99X</v>
      </c>
      <c r="E194" s="12" t="s">
        <v>6195</v>
      </c>
    </row>
    <row r="195">
      <c r="A195" s="12" t="str">
        <f>IFERROR(__xludf.DUMMYFUNCTION("TEXTJOIN("";"", TRUE, FILTER(CID!$B$2:$B$14794, CID!B195=CID!$D$2:$D$14794))"),"C000;C001;C002;C003;C004;C005;C006;C008;C009")</f>
        <v>C000;C001;C002;C003;C004;C005;C006;C008;C009</v>
      </c>
      <c r="E195" s="12" t="s">
        <v>42813</v>
      </c>
    </row>
    <row r="196">
      <c r="A196" s="12" t="str">
        <f>IFERROR(__xludf.DUMMYFUNCTION("TEXTJOIN("";"", TRUE, FILTER(CID!$B$2:$B$14794, CID!B196=CID!$D$2:$D$14794))"),"C01X")</f>
        <v>C01X</v>
      </c>
      <c r="E196" s="12" t="s">
        <v>6214</v>
      </c>
    </row>
    <row r="197">
      <c r="A197" s="12" t="str">
        <f>IFERROR(__xludf.DUMMYFUNCTION("TEXTJOIN("";"", TRUE, FILTER(CID!$B$2:$B$14794, CID!B197=CID!$D$2:$D$14794))"),"C020;C021;C022;C023;C024;C028;C029")</f>
        <v>C020;C021;C022;C023;C024;C028;C029</v>
      </c>
      <c r="E197" s="12" t="s">
        <v>42814</v>
      </c>
    </row>
    <row r="198">
      <c r="A198" s="12" t="str">
        <f>IFERROR(__xludf.DUMMYFUNCTION("TEXTJOIN("";"", TRUE, FILTER(CID!$B$2:$B$14794, CID!B198=CID!$D$2:$D$14794))"),"C030;C031;C039")</f>
        <v>C030;C031;C039</v>
      </c>
      <c r="E198" s="12" t="s">
        <v>42815</v>
      </c>
    </row>
    <row r="199">
      <c r="A199" s="12" t="str">
        <f>IFERROR(__xludf.DUMMYFUNCTION("TEXTJOIN("";"", TRUE, FILTER(CID!$B$2:$B$14794, CID!B199=CID!$D$2:$D$14794))"),"C040;C041;C048;C049")</f>
        <v>C040;C041;C048;C049</v>
      </c>
      <c r="E199" s="12" t="s">
        <v>42816</v>
      </c>
    </row>
    <row r="200">
      <c r="A200" s="12" t="str">
        <f>IFERROR(__xludf.DUMMYFUNCTION("TEXTJOIN("";"", TRUE, FILTER(CID!$B$2:$B$14794, CID!B200=CID!$D$2:$D$14794))"),"C050;C051;C052;C058;C059")</f>
        <v>C050;C051;C052;C058;C059</v>
      </c>
      <c r="E200" s="12" t="s">
        <v>42817</v>
      </c>
    </row>
    <row r="201">
      <c r="A201" s="12" t="str">
        <f>IFERROR(__xludf.DUMMYFUNCTION("TEXTJOIN("";"", TRUE, FILTER(CID!$B$2:$B$14794, CID!B201=CID!$D$2:$D$14794))"),"C060;C061;C062;C068;C069")</f>
        <v>C060;C061;C062;C068;C069</v>
      </c>
      <c r="E201" s="12" t="s">
        <v>42818</v>
      </c>
    </row>
    <row r="202">
      <c r="A202" s="12" t="str">
        <f>IFERROR(__xludf.DUMMYFUNCTION("TEXTJOIN("";"", TRUE, FILTER(CID!$B$2:$B$14794, CID!B202=CID!$D$2:$D$14794))"),"C07X")</f>
        <v>C07X</v>
      </c>
      <c r="E202" s="12" t="s">
        <v>6263</v>
      </c>
    </row>
    <row r="203">
      <c r="A203" s="12" t="str">
        <f>IFERROR(__xludf.DUMMYFUNCTION("TEXTJOIN("";"", TRUE, FILTER(CID!$B$2:$B$14794, CID!B203=CID!$D$2:$D$14794))"),"C080;C081;C088;C089")</f>
        <v>C080;C081;C088;C089</v>
      </c>
      <c r="E203" s="12" t="s">
        <v>42819</v>
      </c>
    </row>
    <row r="204">
      <c r="A204" s="12" t="str">
        <f>IFERROR(__xludf.DUMMYFUNCTION("TEXTJOIN("";"", TRUE, FILTER(CID!$B$2:$B$14794, CID!B204=CID!$D$2:$D$14794))"),"C090;C091;C098;C099")</f>
        <v>C090;C091;C098;C099</v>
      </c>
      <c r="E204" s="12" t="s">
        <v>42820</v>
      </c>
    </row>
    <row r="205">
      <c r="A205" s="12" t="str">
        <f>IFERROR(__xludf.DUMMYFUNCTION("TEXTJOIN("";"", TRUE, FILTER(CID!$B$2:$B$14794, CID!B205=CID!$D$2:$D$14794))"),"C100;C101;C102;C103;C104;C108;C109")</f>
        <v>C100;C101;C102;C103;C104;C108;C109</v>
      </c>
      <c r="E205" s="12" t="s">
        <v>42821</v>
      </c>
    </row>
    <row r="206">
      <c r="A206" s="12" t="str">
        <f>IFERROR(__xludf.DUMMYFUNCTION("TEXTJOIN("";"", TRUE, FILTER(CID!$B$2:$B$14794, CID!B206=CID!$D$2:$D$14794))"),"C110;C111;C112;C113;C118;C119")</f>
        <v>C110;C111;C112;C113;C118;C119</v>
      </c>
      <c r="E206" s="12" t="s">
        <v>42822</v>
      </c>
    </row>
    <row r="207">
      <c r="A207" s="12" t="str">
        <f>IFERROR(__xludf.DUMMYFUNCTION("TEXTJOIN("";"", TRUE, FILTER(CID!$B$2:$B$14794, CID!B207=CID!$D$2:$D$14794))"),"C12X")</f>
        <v>C12X</v>
      </c>
      <c r="E207" s="12" t="s">
        <v>6306</v>
      </c>
    </row>
    <row r="208">
      <c r="A208" s="12" t="str">
        <f>IFERROR(__xludf.DUMMYFUNCTION("TEXTJOIN("";"", TRUE, FILTER(CID!$B$2:$B$14794, CID!B208=CID!$D$2:$D$14794))"),"C130;C131;C132;C138;C139")</f>
        <v>C130;C131;C132;C138;C139</v>
      </c>
      <c r="E208" s="12" t="s">
        <v>42823</v>
      </c>
    </row>
    <row r="209">
      <c r="A209" s="12" t="str">
        <f>IFERROR(__xludf.DUMMYFUNCTION("TEXTJOIN("";"", TRUE, FILTER(CID!$B$2:$B$14794, CID!B209=CID!$D$2:$D$14794))"),"C140;C142;C148")</f>
        <v>C140;C142;C148</v>
      </c>
      <c r="E209" s="12" t="s">
        <v>42824</v>
      </c>
    </row>
    <row r="210">
      <c r="A210" s="12" t="str">
        <f>IFERROR(__xludf.DUMMYFUNCTION("TEXTJOIN("";"", TRUE, FILTER(CID!$B$2:$B$14794, CID!B210=CID!$D$2:$D$14794))"),"C150;C151;C152;C153;C154;C155;C158;C159")</f>
        <v>C150;C151;C152;C153;C154;C155;C158;C159</v>
      </c>
      <c r="E210" s="12" t="s">
        <v>42825</v>
      </c>
    </row>
    <row r="211">
      <c r="A211" s="12" t="str">
        <f>IFERROR(__xludf.DUMMYFUNCTION("TEXTJOIN("";"", TRUE, FILTER(CID!$B$2:$B$14794, CID!B211=CID!$D$2:$D$14794))"),"C160;C161;C162;C163;C164;C165;C166;C168;C169")</f>
        <v>C160;C161;C162;C163;C164;C165;C166;C168;C169</v>
      </c>
      <c r="E211" s="12" t="s">
        <v>42826</v>
      </c>
    </row>
    <row r="212">
      <c r="A212" s="12" t="str">
        <f>IFERROR(__xludf.DUMMYFUNCTION("TEXTJOIN("";"", TRUE, FILTER(CID!$B$2:$B$14794, CID!B212=CID!$D$2:$D$14794))"),"C170;C171;C172;C173;C178;C179")</f>
        <v>C170;C171;C172;C173;C178;C179</v>
      </c>
      <c r="E212" s="12" t="s">
        <v>42827</v>
      </c>
    </row>
    <row r="213">
      <c r="A213" s="12" t="str">
        <f>IFERROR(__xludf.DUMMYFUNCTION("TEXTJOIN("";"", TRUE, FILTER(CID!$B$2:$B$14794, CID!B213=CID!$D$2:$D$14794))"),"C180;C181;C182;C183;C184;C185;C186;C187;C188;C189")</f>
        <v>C180;C181;C182;C183;C184;C185;C186;C187;C188;C189</v>
      </c>
      <c r="E213" s="12" t="s">
        <v>42828</v>
      </c>
    </row>
    <row r="214">
      <c r="A214" s="12" t="str">
        <f>IFERROR(__xludf.DUMMYFUNCTION("TEXTJOIN("";"", TRUE, FILTER(CID!$B$2:$B$14794, CID!B214=CID!$D$2:$D$14794))"),"C19X")</f>
        <v>C19X</v>
      </c>
      <c r="E214" s="12" t="s">
        <v>6389</v>
      </c>
    </row>
    <row r="215">
      <c r="A215" s="12" t="str">
        <f>IFERROR(__xludf.DUMMYFUNCTION("TEXTJOIN("";"", TRUE, FILTER(CID!$B$2:$B$14794, CID!B215=CID!$D$2:$D$14794))"),"C20X")</f>
        <v>C20X</v>
      </c>
      <c r="E215" s="12" t="s">
        <v>6390</v>
      </c>
    </row>
    <row r="216">
      <c r="A216" s="12" t="str">
        <f>IFERROR(__xludf.DUMMYFUNCTION("TEXTJOIN("";"", TRUE, FILTER(CID!$B$2:$B$14794, CID!B216=CID!$D$2:$D$14794))"),"C210;C211;C212;C218")</f>
        <v>C210;C211;C212;C218</v>
      </c>
      <c r="E216" s="12" t="s">
        <v>42829</v>
      </c>
    </row>
    <row r="217">
      <c r="A217" s="12" t="str">
        <f>IFERROR(__xludf.DUMMYFUNCTION("TEXTJOIN("";"", TRUE, FILTER(CID!$B$2:$B$14794, CID!B217=CID!$D$2:$D$14794))"),"C220;C221;C222;C223;C224;C227;C229")</f>
        <v>C220;C221;C222;C223;C224;C227;C229</v>
      </c>
      <c r="E217" s="12" t="s">
        <v>42830</v>
      </c>
    </row>
    <row r="218">
      <c r="A218" s="12" t="str">
        <f>IFERROR(__xludf.DUMMYFUNCTION("TEXTJOIN("";"", TRUE, FILTER(CID!$B$2:$B$14794, CID!B218=CID!$D$2:$D$14794))"),"C23X")</f>
        <v>C23X</v>
      </c>
      <c r="E218" s="12" t="s">
        <v>6413</v>
      </c>
    </row>
    <row r="219">
      <c r="A219" s="12" t="str">
        <f>IFERROR(__xludf.DUMMYFUNCTION("TEXTJOIN("";"", TRUE, FILTER(CID!$B$2:$B$14794, CID!B219=CID!$D$2:$D$14794))"),"C240;C241;C248;C249")</f>
        <v>C240;C241;C248;C249</v>
      </c>
      <c r="E219" s="12" t="s">
        <v>42831</v>
      </c>
    </row>
    <row r="220">
      <c r="A220" s="12" t="str">
        <f>IFERROR(__xludf.DUMMYFUNCTION("TEXTJOIN("";"", TRUE, FILTER(CID!$B$2:$B$14794, CID!B220=CID!$D$2:$D$14794))"),"C250;C251;C252;C253;C254;C257;C258;C259")</f>
        <v>C250;C251;C252;C253;C254;C257;C258;C259</v>
      </c>
      <c r="E220" s="12" t="s">
        <v>42832</v>
      </c>
    </row>
    <row r="221">
      <c r="A221" s="12" t="str">
        <f>IFERROR(__xludf.DUMMYFUNCTION("TEXTJOIN("";"", TRUE, FILTER(CID!$B$2:$B$14794, CID!B221=CID!$D$2:$D$14794))"),"C260;C261;C268;C269")</f>
        <v>C260;C261;C268;C269</v>
      </c>
      <c r="E221" s="12" t="s">
        <v>42833</v>
      </c>
    </row>
    <row r="222">
      <c r="A222" s="12" t="str">
        <f>IFERROR(__xludf.DUMMYFUNCTION("TEXTJOIN("";"", TRUE, FILTER(CID!$B$2:$B$14794, CID!B222=CID!$D$2:$D$14794))"),"C300;C301")</f>
        <v>C300;C301</v>
      </c>
      <c r="E222" s="12" t="s">
        <v>42834</v>
      </c>
    </row>
    <row r="223">
      <c r="A223" s="12" t="str">
        <f>IFERROR(__xludf.DUMMYFUNCTION("TEXTJOIN("";"", TRUE, FILTER(CID!$B$2:$B$14794, CID!B223=CID!$D$2:$D$14794))"),"C310;C311;C312;C313;C318;C319")</f>
        <v>C310;C311;C312;C313;C318;C319</v>
      </c>
      <c r="E223" s="12" t="s">
        <v>42835</v>
      </c>
    </row>
    <row r="224">
      <c r="A224" s="12" t="str">
        <f>IFERROR(__xludf.DUMMYFUNCTION("TEXTJOIN("";"", TRUE, FILTER(CID!$B$2:$B$14794, CID!B224=CID!$D$2:$D$14794))"),"C320;C321;C322;C323;C328;C329")</f>
        <v>C320;C321;C322;C323;C328;C329</v>
      </c>
      <c r="E224" s="12" t="s">
        <v>42836</v>
      </c>
    </row>
    <row r="225">
      <c r="A225" s="12" t="str">
        <f>IFERROR(__xludf.DUMMYFUNCTION("TEXTJOIN("";"", TRUE, FILTER(CID!$B$2:$B$14794, CID!B225=CID!$D$2:$D$14794))"),"C33X")</f>
        <v>C33X</v>
      </c>
      <c r="E225" s="12" t="s">
        <v>6474</v>
      </c>
    </row>
    <row r="226">
      <c r="A226" s="12" t="str">
        <f>IFERROR(__xludf.DUMMYFUNCTION("TEXTJOIN("";"", TRUE, FILTER(CID!$B$2:$B$14794, CID!B226=CID!$D$2:$D$14794))"),"C340;C341;C342;C343;C348;C349")</f>
        <v>C340;C341;C342;C343;C348;C349</v>
      </c>
      <c r="E226" s="12" t="s">
        <v>42837</v>
      </c>
    </row>
    <row r="227">
      <c r="A227" s="12" t="str">
        <f>IFERROR(__xludf.DUMMYFUNCTION("TEXTJOIN("";"", TRUE, FILTER(CID!$B$2:$B$14794, CID!B227=CID!$D$2:$D$14794))"),"C37X")</f>
        <v>C37X</v>
      </c>
      <c r="E227" s="12" t="s">
        <v>6487</v>
      </c>
    </row>
    <row r="228">
      <c r="A228" s="12" t="str">
        <f>IFERROR(__xludf.DUMMYFUNCTION("TEXTJOIN("";"", TRUE, FILTER(CID!$B$2:$B$14794, CID!B228=CID!$D$2:$D$14794))"),"C380;C381;C382;C383;C384;C388")</f>
        <v>C380;C381;C382;C383;C384;C388</v>
      </c>
      <c r="E228" s="12" t="s">
        <v>42838</v>
      </c>
    </row>
    <row r="229">
      <c r="A229" s="12" t="str">
        <f>IFERROR(__xludf.DUMMYFUNCTION("TEXTJOIN("";"", TRUE, FILTER(CID!$B$2:$B$14794, CID!B229=CID!$D$2:$D$14794))"),"C390;C398;C399")</f>
        <v>C390;C398;C399</v>
      </c>
      <c r="E229" s="12" t="s">
        <v>42839</v>
      </c>
    </row>
    <row r="230">
      <c r="A230" s="12" t="str">
        <f>IFERROR(__xludf.DUMMYFUNCTION("TEXTJOIN("";"", TRUE, FILTER(CID!$B$2:$B$14794, CID!B230=CID!$D$2:$D$14794))"),"C400;C401;C402;C403;C408;C409")</f>
        <v>C400;C401;C402;C403;C408;C409</v>
      </c>
      <c r="E230" s="12" t="s">
        <v>42840</v>
      </c>
    </row>
    <row r="231">
      <c r="A231" s="12" t="str">
        <f>IFERROR(__xludf.DUMMYFUNCTION("TEXTJOIN("";"", TRUE, FILTER(CID!$B$2:$B$14794, CID!B231=CID!$D$2:$D$14794))"),"C410;C411;C412;C413;C414;C418;C419")</f>
        <v>C410;C411;C412;C413;C414;C418;C419</v>
      </c>
      <c r="E231" s="12" t="s">
        <v>42841</v>
      </c>
    </row>
    <row r="232">
      <c r="A232" s="12" t="str">
        <f>IFERROR(__xludf.DUMMYFUNCTION("TEXTJOIN("";"", TRUE, FILTER(CID!$B$2:$B$14794, CID!B232=CID!$D$2:$D$14794))"),"C430;C431;C432;C433;C434;C435;C436;C437;C438;C439")</f>
        <v>C430;C431;C432;C433;C434;C435;C436;C437;C438;C439</v>
      </c>
      <c r="E232" s="12" t="s">
        <v>42842</v>
      </c>
    </row>
    <row r="233">
      <c r="A233" s="12" t="str">
        <f>IFERROR(__xludf.DUMMYFUNCTION("TEXTJOIN("";"", TRUE, FILTER(CID!$B$2:$B$14794, CID!B233=CID!$D$2:$D$14794))"),"C440;C441;C442;C443;C444;C445;C446;C447;C448;C449")</f>
        <v>C440;C441;C442;C443;C444;C445;C446;C447;C448;C449</v>
      </c>
      <c r="E233" s="12" t="s">
        <v>42843</v>
      </c>
    </row>
    <row r="234">
      <c r="A234" s="12" t="str">
        <f>IFERROR(__xludf.DUMMYFUNCTION("TEXTJOIN("";"", TRUE, FILTER(CID!$B$2:$B$14794, CID!B234=CID!$D$2:$D$14794))"),"C450;C451;C452;C457;C459")</f>
        <v>C450;C451;C452;C457;C459</v>
      </c>
      <c r="E234" s="12" t="s">
        <v>42844</v>
      </c>
    </row>
    <row r="235">
      <c r="A235" s="12" t="str">
        <f>IFERROR(__xludf.DUMMYFUNCTION("TEXTJOIN("";"", TRUE, FILTER(CID!$B$2:$B$14794, CID!B235=CID!$D$2:$D$14794))"),"C460;C461;C462;C463;C467;C468;C469")</f>
        <v>C460;C461;C462;C463;C467;C468;C469</v>
      </c>
      <c r="E235" s="12" t="s">
        <v>42845</v>
      </c>
    </row>
    <row r="236">
      <c r="A236" s="12" t="str">
        <f>IFERROR(__xludf.DUMMYFUNCTION("TEXTJOIN("";"", TRUE, FILTER(CID!$B$2:$B$14794, CID!B236=CID!$D$2:$D$14794))"),"C470;C471;C472;C473;C474;C475;C476;C478;C479")</f>
        <v>C470;C471;C472;C473;C474;C475;C476;C478;C479</v>
      </c>
      <c r="E236" s="12" t="s">
        <v>42846</v>
      </c>
    </row>
    <row r="237">
      <c r="A237" s="12" t="str">
        <f>IFERROR(__xludf.DUMMYFUNCTION("TEXTJOIN("";"", TRUE, FILTER(CID!$B$2:$B$14794, CID!B237=CID!$D$2:$D$14794))"),"C480;C481;C482;C488")</f>
        <v>C480;C481;C482;C488</v>
      </c>
      <c r="E237" s="12" t="s">
        <v>42847</v>
      </c>
    </row>
    <row r="238">
      <c r="A238" s="12" t="str">
        <f>IFERROR(__xludf.DUMMYFUNCTION("TEXTJOIN("";"", TRUE, FILTER(CID!$B$2:$B$14794, CID!B238=CID!$D$2:$D$14794))"),"C490;C491;C492;C493;C494;C495;C496;C498;C499")</f>
        <v>C490;C491;C492;C493;C494;C495;C496;C498;C499</v>
      </c>
      <c r="E238" s="12" t="s">
        <v>42848</v>
      </c>
    </row>
    <row r="239">
      <c r="A239" s="12" t="str">
        <f>IFERROR(__xludf.DUMMYFUNCTION("TEXTJOIN("";"", TRUE, FILTER(CID!$B$2:$B$14794, CID!B239=CID!$D$2:$D$14794))"),"C500;C501;C502;C503;C504;C505;C506;C508;C509")</f>
        <v>C500;C501;C502;C503;C504;C505;C506;C508;C509</v>
      </c>
      <c r="E239" s="12" t="s">
        <v>42849</v>
      </c>
    </row>
    <row r="240">
      <c r="A240" s="12" t="str">
        <f>IFERROR(__xludf.DUMMYFUNCTION("TEXTJOIN("";"", TRUE, FILTER(CID!$B$2:$B$14794, CID!B240=CID!$D$2:$D$14794))"),"C510;C511;C512;C518;C519")</f>
        <v>C510;C511;C512;C518;C519</v>
      </c>
      <c r="E240" s="12" t="s">
        <v>42850</v>
      </c>
    </row>
    <row r="241">
      <c r="A241" s="12" t="str">
        <f>IFERROR(__xludf.DUMMYFUNCTION("TEXTJOIN("";"", TRUE, FILTER(CID!$B$2:$B$14794, CID!B241=CID!$D$2:$D$14794))"),"C52X")</f>
        <v>C52X</v>
      </c>
      <c r="E241" s="12" t="s">
        <v>6668</v>
      </c>
    </row>
    <row r="242">
      <c r="A242" s="12" t="str">
        <f>IFERROR(__xludf.DUMMYFUNCTION("TEXTJOIN("";"", TRUE, FILTER(CID!$B$2:$B$14794, CID!B242=CID!$D$2:$D$14794))"),"C530;C531;C538;C539")</f>
        <v>C530;C531;C538;C539</v>
      </c>
      <c r="E242" s="12" t="s">
        <v>42851</v>
      </c>
    </row>
    <row r="243">
      <c r="A243" s="12" t="str">
        <f>IFERROR(__xludf.DUMMYFUNCTION("TEXTJOIN("";"", TRUE, FILTER(CID!$B$2:$B$14794, CID!B243=CID!$D$2:$D$14794))"),"C540;C541;C542;C543;C548;C549")</f>
        <v>C540;C541;C542;C543;C548;C549</v>
      </c>
      <c r="E243" s="12" t="s">
        <v>42852</v>
      </c>
    </row>
    <row r="244">
      <c r="A244" s="12" t="str">
        <f>IFERROR(__xludf.DUMMYFUNCTION("TEXTJOIN("";"", TRUE, FILTER(CID!$B$2:$B$14794, CID!B244=CID!$D$2:$D$14794))"),"C55X")</f>
        <v>C55X</v>
      </c>
      <c r="E244" s="12" t="s">
        <v>6689</v>
      </c>
    </row>
    <row r="245">
      <c r="A245" s="12" t="str">
        <f>IFERROR(__xludf.DUMMYFUNCTION("TEXTJOIN("";"", TRUE, FILTER(CID!$B$2:$B$14794, CID!B245=CID!$D$2:$D$14794))"),"C56X")</f>
        <v>C56X</v>
      </c>
      <c r="E245" s="12" t="s">
        <v>6690</v>
      </c>
    </row>
    <row r="246">
      <c r="A246" s="12" t="str">
        <f>IFERROR(__xludf.DUMMYFUNCTION("TEXTJOIN("";"", TRUE, FILTER(CID!$B$2:$B$14794, CID!B246=CID!$D$2:$D$14794))"),"C570;C571;C572;C573;C574;C577;C578;C579")</f>
        <v>C570;C571;C572;C573;C574;C577;C578;C579</v>
      </c>
      <c r="E246" s="12" t="s">
        <v>42853</v>
      </c>
    </row>
    <row r="247">
      <c r="A247" s="12" t="str">
        <f>IFERROR(__xludf.DUMMYFUNCTION("TEXTJOIN("";"", TRUE, FILTER(CID!$B$2:$B$14794, CID!B247=CID!$D$2:$D$14794))"),"C58X")</f>
        <v>C58X</v>
      </c>
      <c r="E247" s="12" t="s">
        <v>6707</v>
      </c>
    </row>
    <row r="248">
      <c r="A248" s="12" t="str">
        <f>IFERROR(__xludf.DUMMYFUNCTION("TEXTJOIN("";"", TRUE, FILTER(CID!$B$2:$B$14794, CID!B248=CID!$D$2:$D$14794))"),"C600;C601;C602;C608;C609")</f>
        <v>C600;C601;C602;C608;C609</v>
      </c>
      <c r="E248" s="12" t="s">
        <v>42854</v>
      </c>
    </row>
    <row r="249">
      <c r="A249" s="12" t="str">
        <f>IFERROR(__xludf.DUMMYFUNCTION("TEXTJOIN("";"", TRUE, FILTER(CID!$B$2:$B$14794, CID!B249=CID!$D$2:$D$14794))"),"C61X")</f>
        <v>C61X</v>
      </c>
      <c r="E249" s="12" t="s">
        <v>6718</v>
      </c>
    </row>
    <row r="250">
      <c r="A250" s="12" t="str">
        <f>IFERROR(__xludf.DUMMYFUNCTION("TEXTJOIN("";"", TRUE, FILTER(CID!$B$2:$B$14794, CID!B250=CID!$D$2:$D$14794))"),"C620;C621;C629")</f>
        <v>C620;C621;C629</v>
      </c>
      <c r="E250" s="12" t="s">
        <v>42855</v>
      </c>
    </row>
    <row r="251">
      <c r="A251" s="12" t="str">
        <f>IFERROR(__xludf.DUMMYFUNCTION("TEXTJOIN("";"", TRUE, FILTER(CID!$B$2:$B$14794, CID!B251=CID!$D$2:$D$14794))"),"C630;C631;C632;C637;C638;C639")</f>
        <v>C630;C631;C632;C637;C638;C639</v>
      </c>
      <c r="E251" s="12" t="s">
        <v>42856</v>
      </c>
    </row>
    <row r="252">
      <c r="A252" s="12" t="str">
        <f>IFERROR(__xludf.DUMMYFUNCTION("TEXTJOIN("";"", TRUE, FILTER(CID!$B$2:$B$14794, CID!B252=CID!$D$2:$D$14794))"),"C64X")</f>
        <v>C64X</v>
      </c>
      <c r="E252" s="12" t="s">
        <v>6737</v>
      </c>
    </row>
    <row r="253">
      <c r="A253" s="12" t="str">
        <f>IFERROR(__xludf.DUMMYFUNCTION("TEXTJOIN("";"", TRUE, FILTER(CID!$B$2:$B$14794, CID!B253=CID!$D$2:$D$14794))"),"C65X")</f>
        <v>C65X</v>
      </c>
      <c r="E253" s="12" t="s">
        <v>6738</v>
      </c>
    </row>
    <row r="254">
      <c r="A254" s="12" t="str">
        <f>IFERROR(__xludf.DUMMYFUNCTION("TEXTJOIN("";"", TRUE, FILTER(CID!$B$2:$B$14794, CID!B254=CID!$D$2:$D$14794))"),"C66X")</f>
        <v>C66X</v>
      </c>
      <c r="E254" s="12" t="s">
        <v>6739</v>
      </c>
    </row>
    <row r="255">
      <c r="A255" s="12" t="str">
        <f>IFERROR(__xludf.DUMMYFUNCTION("TEXTJOIN("";"", TRUE, FILTER(CID!$B$2:$B$14794, CID!B255=CID!$D$2:$D$14794))"),"C670;C671;C672;C673;C674;C675;C676;C677;C678;C679")</f>
        <v>C670;C671;C672;C673;C674;C675;C676;C677;C678;C679</v>
      </c>
      <c r="E255" s="12" t="s">
        <v>42857</v>
      </c>
    </row>
    <row r="256">
      <c r="A256" s="12" t="str">
        <f>IFERROR(__xludf.DUMMYFUNCTION("TEXTJOIN("";"", TRUE, FILTER(CID!$B$2:$B$14794, CID!B256=CID!$D$2:$D$14794))"),"C680;C681;C688;C689")</f>
        <v>C680;C681;C688;C689</v>
      </c>
      <c r="E256" s="12" t="s">
        <v>42858</v>
      </c>
    </row>
    <row r="257">
      <c r="A257" s="12" t="str">
        <f>IFERROR(__xludf.DUMMYFUNCTION("TEXTJOIN("";"", TRUE, FILTER(CID!$B$2:$B$14794, CID!B257=CID!$D$2:$D$14794))"),"C690;C691;C692;C693;C694;C695;C696;C698;C699")</f>
        <v>C690;C691;C692;C693;C694;C695;C696;C698;C699</v>
      </c>
      <c r="E257" s="12" t="s">
        <v>42859</v>
      </c>
    </row>
    <row r="258">
      <c r="A258" s="12" t="str">
        <f>IFERROR(__xludf.DUMMYFUNCTION("TEXTJOIN("";"", TRUE, FILTER(CID!$B$2:$B$14794, CID!B258=CID!$D$2:$D$14794))"),"C700;C701;C709")</f>
        <v>C700;C701;C709</v>
      </c>
      <c r="E258" s="12" t="s">
        <v>42860</v>
      </c>
    </row>
    <row r="259">
      <c r="A259" s="12" t="str">
        <f>IFERROR(__xludf.DUMMYFUNCTION("TEXTJOIN("";"", TRUE, FILTER(CID!$B$2:$B$14794, CID!B259=CID!$D$2:$D$14794))"),"C710;C711;C712;C713;C714;C715;C716;C717;C718;C719")</f>
        <v>C710;C711;C712;C713;C714;C715;C716;C717;C718;C719</v>
      </c>
      <c r="E259" s="12" t="s">
        <v>42861</v>
      </c>
    </row>
    <row r="260">
      <c r="A260" s="12" t="str">
        <f>IFERROR(__xludf.DUMMYFUNCTION("TEXTJOIN("";"", TRUE, FILTER(CID!$B$2:$B$14794, CID!B260=CID!$D$2:$D$14794))"),"C720;C721;C722;C723;C724;C725;C728;C729")</f>
        <v>C720;C721;C722;C723;C724;C725;C728;C729</v>
      </c>
      <c r="E260" s="12" t="s">
        <v>42862</v>
      </c>
    </row>
    <row r="261">
      <c r="A261" s="12" t="str">
        <f>IFERROR(__xludf.DUMMYFUNCTION("TEXTJOIN("";"", TRUE, FILTER(CID!$B$2:$B$14794, CID!B261=CID!$D$2:$D$14794))"),"C73X")</f>
        <v>C73X</v>
      </c>
      <c r="E261" s="12" t="s">
        <v>6828</v>
      </c>
    </row>
    <row r="262">
      <c r="A262" s="12" t="str">
        <f>IFERROR(__xludf.DUMMYFUNCTION("TEXTJOIN("";"", TRUE, FILTER(CID!$B$2:$B$14794, CID!B262=CID!$D$2:$D$14794))"),"C740;C741;C749")</f>
        <v>C740;C741;C749</v>
      </c>
      <c r="E262" s="12" t="s">
        <v>42863</v>
      </c>
    </row>
    <row r="263">
      <c r="A263" s="12" t="str">
        <f>IFERROR(__xludf.DUMMYFUNCTION("TEXTJOIN("";"", TRUE, FILTER(CID!$B$2:$B$14794, CID!B263=CID!$D$2:$D$14794))"),"C750;C751;C752;C753;C754;C755;C758;C759")</f>
        <v>C750;C751;C752;C753;C754;C755;C758;C759</v>
      </c>
      <c r="E263" s="12" t="s">
        <v>42864</v>
      </c>
    </row>
    <row r="264">
      <c r="A264" s="12" t="str">
        <f>IFERROR(__xludf.DUMMYFUNCTION("TEXTJOIN("";"", TRUE, FILTER(CID!$B$2:$B$14794, CID!B264=CID!$D$2:$D$14794))"),"C760;C761;C762;C763;C764;C765;C767;C768")</f>
        <v>C760;C761;C762;C763;C764;C765;C767;C768</v>
      </c>
      <c r="E264" s="12" t="s">
        <v>42865</v>
      </c>
    </row>
    <row r="265">
      <c r="A265" s="12" t="str">
        <f>IFERROR(__xludf.DUMMYFUNCTION("TEXTJOIN("";"", TRUE, FILTER(CID!$B$2:$B$14794, CID!B265=CID!$D$2:$D$14794))"),"C770;C771;C772;C773;C774;C775;C778;C779")</f>
        <v>C770;C771;C772;C773;C774;C775;C778;C779</v>
      </c>
      <c r="E265" s="12" t="s">
        <v>42866</v>
      </c>
    </row>
    <row r="266">
      <c r="A266" s="12" t="str">
        <f>IFERROR(__xludf.DUMMYFUNCTION("TEXTJOIN("";"", TRUE, FILTER(CID!$B$2:$B$14794, CID!B266=CID!$D$2:$D$14794))"),"C780;C781;C782;C783;C784;C785;C786;C787;C788")</f>
        <v>C780;C781;C782;C783;C784;C785;C786;C787;C788</v>
      </c>
      <c r="E266" s="12" t="s">
        <v>42867</v>
      </c>
    </row>
    <row r="267">
      <c r="A267" s="12" t="str">
        <f>IFERROR(__xludf.DUMMYFUNCTION("TEXTJOIN("";"", TRUE, FILTER(CID!$B$2:$B$14794, CID!B267=CID!$D$2:$D$14794))"),"C790;C791;C792;C793;C794;C795;C796;C797;C798")</f>
        <v>C790;C791;C792;C793;C794;C795;C796;C797;C798</v>
      </c>
      <c r="E267" s="12" t="s">
        <v>42868</v>
      </c>
    </row>
    <row r="268">
      <c r="A268" s="12" t="str">
        <f>IFERROR(__xludf.DUMMYFUNCTION("TEXTJOIN("";"", TRUE, FILTER(CID!$B$2:$B$14794, CID!B268=CID!$D$2:$D$14794))"),"C80X")</f>
        <v>C80X</v>
      </c>
      <c r="E268" s="12" t="s">
        <v>6919</v>
      </c>
    </row>
    <row r="269">
      <c r="A269" s="12" t="str">
        <f>IFERROR(__xludf.DUMMYFUNCTION("TEXTJOIN("";"", TRUE, FILTER(CID!$B$2:$B$14794, CID!B269=CID!$D$2:$D$14794))"),"C810;C811;C812;C813;C817;C819")</f>
        <v>C810;C811;C812;C813;C817;C819</v>
      </c>
      <c r="E269" s="12" t="s">
        <v>42869</v>
      </c>
    </row>
    <row r="270">
      <c r="A270" s="12" t="str">
        <f>IFERROR(__xludf.DUMMYFUNCTION("TEXTJOIN("";"", TRUE, FILTER(CID!$B$2:$B$14794, CID!B270=CID!$D$2:$D$14794))"),"C820;C821;C822;C827;C829")</f>
        <v>C820;C821;C822;C827;C829</v>
      </c>
      <c r="E270" s="12" t="s">
        <v>42870</v>
      </c>
    </row>
    <row r="271">
      <c r="A271" s="12" t="str">
        <f>IFERROR(__xludf.DUMMYFUNCTION("TEXTJOIN("";"", TRUE, FILTER(CID!$B$2:$B$14794, CID!B271=CID!$D$2:$D$14794))"),"C830;C831;C832;C833;C834;C835;C836;C837;C838;C839")</f>
        <v>C830;C831;C832;C833;C834;C835;C836;C837;C838;C839</v>
      </c>
      <c r="E271" s="12" t="s">
        <v>42871</v>
      </c>
    </row>
    <row r="272">
      <c r="A272" s="12" t="str">
        <f>IFERROR(__xludf.DUMMYFUNCTION("TEXTJOIN("";"", TRUE, FILTER(CID!$B$2:$B$14794, CID!B272=CID!$D$2:$D$14794))"),"C840;C841;C842;C843;C844;C845")</f>
        <v>C840;C841;C842;C843;C844;C845</v>
      </c>
      <c r="E272" s="12" t="s">
        <v>42872</v>
      </c>
    </row>
    <row r="273">
      <c r="A273" s="12" t="str">
        <f>IFERROR(__xludf.DUMMYFUNCTION("TEXTJOIN("";"", TRUE, FILTER(CID!$B$2:$B$14794, CID!B273=CID!$D$2:$D$14794))"),"C850;C851;C857;C859")</f>
        <v>C850;C851;C857;C859</v>
      </c>
      <c r="E273" s="12" t="s">
        <v>42873</v>
      </c>
    </row>
    <row r="274">
      <c r="A274" s="12" t="str">
        <f>IFERROR(__xludf.DUMMYFUNCTION("TEXTJOIN("";"", TRUE, FILTER(CID!$B$2:$B$14794, CID!B274=CID!$D$2:$D$14794))"),"C880;C881;C882;C883;C887;C889")</f>
        <v>C880;C881;C882;C883;C887;C889</v>
      </c>
      <c r="E274" s="12" t="s">
        <v>42874</v>
      </c>
    </row>
    <row r="275">
      <c r="A275" s="12" t="str">
        <f>IFERROR(__xludf.DUMMYFUNCTION("TEXTJOIN("";"", TRUE, FILTER(CID!$B$2:$B$14794, CID!B275=CID!$D$2:$D$14794))"),"C900;C901;C902")</f>
        <v>C900;C901;C902</v>
      </c>
      <c r="E275" s="12" t="s">
        <v>42875</v>
      </c>
    </row>
    <row r="276">
      <c r="A276" s="12" t="str">
        <f>IFERROR(__xludf.DUMMYFUNCTION("TEXTJOIN("";"", TRUE, FILTER(CID!$B$2:$B$14794, CID!B276=CID!$D$2:$D$14794))"),"C910;C911;C912;C913;C914;C915;C917;C919")</f>
        <v>C910;C911;C912;C913;C914;C915;C917;C919</v>
      </c>
      <c r="E276" s="12" t="s">
        <v>42876</v>
      </c>
    </row>
    <row r="277">
      <c r="A277" s="12" t="str">
        <f>IFERROR(__xludf.DUMMYFUNCTION("TEXTJOIN("";"", TRUE, FILTER(CID!$B$2:$B$14794, CID!B277=CID!$D$2:$D$14794))"),"C920;C921;C922;C923;C924;C925;C927;C929")</f>
        <v>C920;C921;C922;C923;C924;C925;C927;C929</v>
      </c>
      <c r="E277" s="12" t="s">
        <v>42877</v>
      </c>
    </row>
    <row r="278">
      <c r="A278" s="12" t="str">
        <f>IFERROR(__xludf.DUMMYFUNCTION("TEXTJOIN("";"", TRUE, FILTER(CID!$B$2:$B$14794, CID!B278=CID!$D$2:$D$14794))"),"C930;C931;C932;C937;C939")</f>
        <v>C930;C931;C932;C937;C939</v>
      </c>
      <c r="E278" s="12" t="s">
        <v>42878</v>
      </c>
    </row>
    <row r="279">
      <c r="A279" s="12" t="str">
        <f>IFERROR(__xludf.DUMMYFUNCTION("TEXTJOIN("";"", TRUE, FILTER(CID!$B$2:$B$14794, CID!B279=CID!$D$2:$D$14794))"),"C940;C941;C942;C943;C944;C945;C947")</f>
        <v>C940;C941;C942;C943;C944;C945;C947</v>
      </c>
      <c r="E279" s="12" t="s">
        <v>42879</v>
      </c>
    </row>
    <row r="280">
      <c r="A280" s="12" t="str">
        <f>IFERROR(__xludf.DUMMYFUNCTION("TEXTJOIN("";"", TRUE, FILTER(CID!$B$2:$B$14794, CID!B280=CID!$D$2:$D$14794))"),"C950;C951;C952;C957;C959")</f>
        <v>C950;C951;C952;C957;C959</v>
      </c>
      <c r="E280" s="12" t="s">
        <v>42880</v>
      </c>
    </row>
    <row r="281">
      <c r="A281" s="12" t="str">
        <f>IFERROR(__xludf.DUMMYFUNCTION("TEXTJOIN("";"", TRUE, FILTER(CID!$B$2:$B$14794, CID!B281=CID!$D$2:$D$14794))"),"C960;C961;C962;C963;C967;C969")</f>
        <v>C960;C961;C962;C963;C967;C969</v>
      </c>
      <c r="E281" s="12" t="s">
        <v>42881</v>
      </c>
    </row>
    <row r="282">
      <c r="A282" s="12" t="str">
        <f>IFERROR(__xludf.DUMMYFUNCTION("TEXTJOIN("";"", TRUE, FILTER(CID!$B$2:$B$14794, CID!B282=CID!$D$2:$D$14794))"),"C97X")</f>
        <v>C97X</v>
      </c>
      <c r="E282" s="12" t="s">
        <v>7078</v>
      </c>
    </row>
    <row r="283">
      <c r="A283" s="12" t="str">
        <f>IFERROR(__xludf.DUMMYFUNCTION("TEXTJOIN("";"", TRUE, FILTER(CID!$B$2:$B$14794, CID!B283=CID!$D$2:$D$14794))"),"D000;D001;D002")</f>
        <v>D000;D001;D002</v>
      </c>
      <c r="E283" s="12" t="s">
        <v>42882</v>
      </c>
    </row>
    <row r="284">
      <c r="A284" s="12" t="str">
        <f>IFERROR(__xludf.DUMMYFUNCTION("TEXTJOIN("";"", TRUE, FILTER(CID!$B$2:$B$14794, CID!B284=CID!$D$2:$D$14794))"),"D010;D011;D012;D013;D014;D015;D017;D019")</f>
        <v>D010;D011;D012;D013;D014;D015;D017;D019</v>
      </c>
      <c r="E284" s="12" t="s">
        <v>42883</v>
      </c>
    </row>
    <row r="285">
      <c r="A285" s="12" t="str">
        <f>IFERROR(__xludf.DUMMYFUNCTION("TEXTJOIN("";"", TRUE, FILTER(CID!$B$2:$B$14794, CID!B285=CID!$D$2:$D$14794))"),"D020;D021;D022;D023;D029")</f>
        <v>D020;D021;D022;D023;D029</v>
      </c>
      <c r="E285" s="12" t="s">
        <v>42884</v>
      </c>
    </row>
    <row r="286">
      <c r="A286" s="12" t="str">
        <f>IFERROR(__xludf.DUMMYFUNCTION("TEXTJOIN("";"", TRUE, FILTER(CID!$B$2:$B$14794, CID!B286=CID!$D$2:$D$14794))"),"D030;D031;D032;D033;D034;D035;D036;D037;D038;D039")</f>
        <v>D030;D031;D032;D033;D034;D035;D036;D037;D038;D039</v>
      </c>
      <c r="E286" s="12" t="s">
        <v>42885</v>
      </c>
    </row>
    <row r="287">
      <c r="A287" s="12" t="str">
        <f>IFERROR(__xludf.DUMMYFUNCTION("TEXTJOIN("";"", TRUE, FILTER(CID!$B$2:$B$14794, CID!B287=CID!$D$2:$D$14794))"),"D040;D041;D042;D043;D044;D045;D046;D047;D048;D049")</f>
        <v>D040;D041;D042;D043;D044;D045;D046;D047;D048;D049</v>
      </c>
      <c r="E287" s="12" t="s">
        <v>42886</v>
      </c>
    </row>
    <row r="288">
      <c r="A288" s="12" t="str">
        <f>IFERROR(__xludf.DUMMYFUNCTION("TEXTJOIN("";"", TRUE, FILTER(CID!$B$2:$B$14794, CID!B288=CID!$D$2:$D$14794))"),"D050;D051;D057;D059")</f>
        <v>D050;D051;D057;D059</v>
      </c>
      <c r="E288" s="12" t="s">
        <v>42887</v>
      </c>
    </row>
    <row r="289">
      <c r="A289" s="12" t="str">
        <f>IFERROR(__xludf.DUMMYFUNCTION("TEXTJOIN("";"", TRUE, FILTER(CID!$B$2:$B$14794, CID!B289=CID!$D$2:$D$14794))"),"D060;D061;D067;D069")</f>
        <v>D060;D061;D067;D069</v>
      </c>
      <c r="E289" s="12" t="s">
        <v>42888</v>
      </c>
    </row>
    <row r="290">
      <c r="A290" s="12" t="str">
        <f>IFERROR(__xludf.DUMMYFUNCTION("TEXTJOIN("";"", TRUE, FILTER(CID!$B$2:$B$14794, CID!B290=CID!$D$2:$D$14794))"),"D070;D071;D072;D073;D074;D075;D076")</f>
        <v>D070;D071;D072;D073;D074;D075;D076</v>
      </c>
      <c r="E290" s="12" t="s">
        <v>42889</v>
      </c>
    </row>
    <row r="291">
      <c r="A291" s="12" t="str">
        <f>IFERROR(__xludf.DUMMYFUNCTION("TEXTJOIN("";"", TRUE, FILTER(CID!$B$2:$B$14794, CID!B291=CID!$D$2:$D$14794))"),"D090;D091;D092;D093;D097;D099")</f>
        <v>D090;D091;D092;D093;D097;D099</v>
      </c>
      <c r="E291" s="12" t="s">
        <v>42890</v>
      </c>
    </row>
    <row r="292">
      <c r="A292" s="12" t="str">
        <f>IFERROR(__xludf.DUMMYFUNCTION("TEXTJOIN("";"", TRUE, FILTER(CID!$B$2:$B$14794, CID!B292=CID!$D$2:$D$14794))"),"D100;D101;D102;D103;D104;D105;D106;D107;D109")</f>
        <v>D100;D101;D102;D103;D104;D105;D106;D107;D109</v>
      </c>
      <c r="E292" s="12" t="s">
        <v>42891</v>
      </c>
    </row>
    <row r="293">
      <c r="A293" s="12" t="str">
        <f>IFERROR(__xludf.DUMMYFUNCTION("TEXTJOIN("";"", TRUE, FILTER(CID!$B$2:$B$14794, CID!B293=CID!$D$2:$D$14794))"),"D110;D117;D119")</f>
        <v>D110;D117;D119</v>
      </c>
      <c r="E293" s="12" t="s">
        <v>42892</v>
      </c>
    </row>
    <row r="294">
      <c r="A294" s="12" t="str">
        <f>IFERROR(__xludf.DUMMYFUNCTION("TEXTJOIN("";"", TRUE, FILTER(CID!$B$2:$B$14794, CID!B294=CID!$D$2:$D$14794))"),"D120;D121;D122;D123;D124;D125;D126;D127;D128;D129")</f>
        <v>D120;D121;D122;D123;D124;D125;D126;D127;D128;D129</v>
      </c>
      <c r="E294" s="12" t="s">
        <v>42893</v>
      </c>
    </row>
    <row r="295">
      <c r="A295" s="12" t="str">
        <f>IFERROR(__xludf.DUMMYFUNCTION("TEXTJOIN("";"", TRUE, FILTER(CID!$B$2:$B$14794, CID!B295=CID!$D$2:$D$14794))"),"D130;D131;D132;D133;D134;D135;D136;D137;D139")</f>
        <v>D130;D131;D132;D133;D134;D135;D136;D137;D139</v>
      </c>
      <c r="E295" s="12" t="s">
        <v>42894</v>
      </c>
    </row>
    <row r="296">
      <c r="A296" s="12" t="str">
        <f>IFERROR(__xludf.DUMMYFUNCTION("TEXTJOIN("";"", TRUE, FILTER(CID!$B$2:$B$14794, CID!B296=CID!$D$2:$D$14794))"),"D140;D141;D142;D143;D144")</f>
        <v>D140;D141;D142;D143;D144</v>
      </c>
      <c r="E296" s="12" t="s">
        <v>42895</v>
      </c>
    </row>
    <row r="297">
      <c r="A297" s="12" t="str">
        <f>IFERROR(__xludf.DUMMYFUNCTION("TEXTJOIN("";"", TRUE, FILTER(CID!$B$2:$B$14794, CID!B297=CID!$D$2:$D$14794))"),"D150;D151;D152;D157;D159")</f>
        <v>D150;D151;D152;D157;D159</v>
      </c>
      <c r="E297" s="12" t="s">
        <v>42896</v>
      </c>
    </row>
    <row r="298">
      <c r="A298" s="12" t="str">
        <f>IFERROR(__xludf.DUMMYFUNCTION("TEXTJOIN("";"", TRUE, FILTER(CID!$B$2:$B$14794, CID!B298=CID!$D$2:$D$14794))"),"D160;D161;D162;D163;D164;D165;D166;D167;D168;D169")</f>
        <v>D160;D161;D162;D163;D164;D165;D166;D167;D168;D169</v>
      </c>
      <c r="E298" s="12" t="s">
        <v>42897</v>
      </c>
    </row>
    <row r="299">
      <c r="A299" s="12" t="str">
        <f>IFERROR(__xludf.DUMMYFUNCTION("TEXTJOIN("";"", TRUE, FILTER(CID!$B$2:$B$14794, CID!B299=CID!$D$2:$D$14794))"),"D170;D171;D172;D173;D174;D175;D176;D177;D179")</f>
        <v>D170;D171;D172;D173;D174;D175;D176;D177;D179</v>
      </c>
      <c r="E299" s="12" t="s">
        <v>42898</v>
      </c>
    </row>
    <row r="300">
      <c r="A300" s="12" t="str">
        <f>IFERROR(__xludf.DUMMYFUNCTION("TEXTJOIN("";"", TRUE, FILTER(CID!$B$2:$B$14794, CID!B300=CID!$D$2:$D$14794))"),"D180;D181")</f>
        <v>D180;D181</v>
      </c>
      <c r="E300" s="12" t="s">
        <v>42899</v>
      </c>
    </row>
    <row r="301">
      <c r="A301" s="12" t="str">
        <f>IFERROR(__xludf.DUMMYFUNCTION("TEXTJOIN("";"", TRUE, FILTER(CID!$B$2:$B$14794, CID!B301=CID!$D$2:$D$14794))"),"D190;D191;D197;D199")</f>
        <v>D190;D191;D197;D199</v>
      </c>
      <c r="E301" s="12" t="s">
        <v>42900</v>
      </c>
    </row>
    <row r="302">
      <c r="A302" s="12" t="str">
        <f>IFERROR(__xludf.DUMMYFUNCTION("TEXTJOIN("";"", TRUE, FILTER(CID!$B$2:$B$14794, CID!B302=CID!$D$2:$D$14794))"),"D200;D201")</f>
        <v>D200;D201</v>
      </c>
      <c r="E302" s="12" t="s">
        <v>42901</v>
      </c>
    </row>
    <row r="303">
      <c r="A303" s="12" t="str">
        <f>IFERROR(__xludf.DUMMYFUNCTION("TEXTJOIN("";"", TRUE, FILTER(CID!$B$2:$B$14794, CID!B303=CID!$D$2:$D$14794))"),"D210;D211;D212;D213;D214;D215;D216;D219")</f>
        <v>D210;D211;D212;D213;D214;D215;D216;D219</v>
      </c>
      <c r="E303" s="12" t="s">
        <v>42902</v>
      </c>
    </row>
    <row r="304">
      <c r="A304" s="12" t="str">
        <f>IFERROR(__xludf.DUMMYFUNCTION("TEXTJOIN("";"", TRUE, FILTER(CID!$B$2:$B$14794, CID!B304=CID!$D$2:$D$14794))"),"D220;D221;D222;D223;D224;D225;D226;D227;D229")</f>
        <v>D220;D221;D222;D223;D224;D225;D226;D227;D229</v>
      </c>
      <c r="E304" s="12" t="s">
        <v>42903</v>
      </c>
    </row>
    <row r="305">
      <c r="A305" s="12" t="str">
        <f>IFERROR(__xludf.DUMMYFUNCTION("TEXTJOIN("";"", TRUE, FILTER(CID!$B$2:$B$14794, CID!B305=CID!$D$2:$D$14794))"),"D230;D231;D232;D233;D234;D235;D236;D237;D239")</f>
        <v>D230;D231;D232;D233;D234;D235;D236;D237;D239</v>
      </c>
      <c r="E305" s="12" t="s">
        <v>42904</v>
      </c>
    </row>
    <row r="306">
      <c r="A306" s="12" t="str">
        <f>IFERROR(__xludf.DUMMYFUNCTION("TEXTJOIN("";"", TRUE, FILTER(CID!$B$2:$B$14794, CID!B306=CID!$D$2:$D$14794))"),"D24X")</f>
        <v>D24X</v>
      </c>
      <c r="E306" s="12" t="s">
        <v>7381</v>
      </c>
    </row>
    <row r="307">
      <c r="A307" s="12" t="str">
        <f>IFERROR(__xludf.DUMMYFUNCTION("TEXTJOIN("";"", TRUE, FILTER(CID!$B$2:$B$14794, CID!B307=CID!$D$2:$D$14794))"),"D250;D251;D252;D259")</f>
        <v>D250;D251;D252;D259</v>
      </c>
      <c r="E307" s="12" t="s">
        <v>42905</v>
      </c>
    </row>
    <row r="308">
      <c r="A308" s="12" t="str">
        <f>IFERROR(__xludf.DUMMYFUNCTION("TEXTJOIN("";"", TRUE, FILTER(CID!$B$2:$B$14794, CID!B308=CID!$D$2:$D$14794))"),"D260;D261;D267;D269")</f>
        <v>D260;D261;D267;D269</v>
      </c>
      <c r="E308" s="12" t="s">
        <v>42906</v>
      </c>
    </row>
    <row r="309">
      <c r="A309" s="12" t="str">
        <f>IFERROR(__xludf.DUMMYFUNCTION("TEXTJOIN("";"", TRUE, FILTER(CID!$B$2:$B$14794, CID!B309=CID!$D$2:$D$14794))"),"D27X")</f>
        <v>D27X</v>
      </c>
      <c r="E309" s="12" t="s">
        <v>7398</v>
      </c>
    </row>
    <row r="310">
      <c r="A310" s="12" t="str">
        <f>IFERROR(__xludf.DUMMYFUNCTION("TEXTJOIN("";"", TRUE, FILTER(CID!$B$2:$B$14794, CID!B310=CID!$D$2:$D$14794))"),"D280;D281;D282;D287;D289")</f>
        <v>D280;D281;D282;D287;D289</v>
      </c>
      <c r="E310" s="12" t="s">
        <v>42907</v>
      </c>
    </row>
    <row r="311">
      <c r="A311" s="12" t="str">
        <f>IFERROR(__xludf.DUMMYFUNCTION("TEXTJOIN("";"", TRUE, FILTER(CID!$B$2:$B$14794, CID!B311=CID!$D$2:$D$14794))"),"D290;D291;D292;D293;D294;D297;D299")</f>
        <v>D290;D291;D292;D293;D294;D297;D299</v>
      </c>
      <c r="E311" s="12" t="s">
        <v>42908</v>
      </c>
    </row>
    <row r="312">
      <c r="A312" s="12" t="str">
        <f>IFERROR(__xludf.DUMMYFUNCTION("TEXTJOIN("";"", TRUE, FILTER(CID!$B$2:$B$14794, CID!B312=CID!$D$2:$D$14794))"),"D300;D301;D302;D303;D304;D307;D309")</f>
        <v>D300;D301;D302;D303;D304;D307;D309</v>
      </c>
      <c r="E312" s="12" t="s">
        <v>42909</v>
      </c>
    </row>
    <row r="313">
      <c r="A313" s="12" t="str">
        <f>IFERROR(__xludf.DUMMYFUNCTION("TEXTJOIN("";"", TRUE, FILTER(CID!$B$2:$B$14794, CID!B313=CID!$D$2:$D$14794))"),"D310;D311;D312;D313;D314;D315;D316;D319")</f>
        <v>D310;D311;D312;D313;D314;D315;D316;D319</v>
      </c>
      <c r="E313" s="12" t="s">
        <v>42910</v>
      </c>
    </row>
    <row r="314">
      <c r="A314" s="12" t="str">
        <f>IFERROR(__xludf.DUMMYFUNCTION("TEXTJOIN("";"", TRUE, FILTER(CID!$B$2:$B$14794, CID!B314=CID!$D$2:$D$14794))"),"D320;D321;D329")</f>
        <v>D320;D321;D329</v>
      </c>
      <c r="E314" s="12" t="s">
        <v>42911</v>
      </c>
    </row>
    <row r="315">
      <c r="A315" s="12" t="str">
        <f>IFERROR(__xludf.DUMMYFUNCTION("TEXTJOIN("";"", TRUE, FILTER(CID!$B$2:$B$14794, CID!B315=CID!$D$2:$D$14794))"),"D330;D331;D332;D333;D334;D337;D339")</f>
        <v>D330;D331;D332;D333;D334;D337;D339</v>
      </c>
      <c r="E315" s="12" t="s">
        <v>42912</v>
      </c>
    </row>
    <row r="316">
      <c r="A316" s="12" t="str">
        <f>IFERROR(__xludf.DUMMYFUNCTION("TEXTJOIN("";"", TRUE, FILTER(CID!$B$2:$B$14794, CID!B316=CID!$D$2:$D$14794))"),"D34X")</f>
        <v>D34X</v>
      </c>
      <c r="E316" s="12" t="s">
        <v>7473</v>
      </c>
    </row>
    <row r="317">
      <c r="A317" s="12" t="str">
        <f>IFERROR(__xludf.DUMMYFUNCTION("TEXTJOIN("";"", TRUE, FILTER(CID!$B$2:$B$14794, CID!B317=CID!$D$2:$D$14794))"),"D350;D351;D352;D353;D354;D355;D356;D357;D358;D359")</f>
        <v>D350;D351;D352;D353;D354;D355;D356;D357;D358;D359</v>
      </c>
      <c r="E317" s="12" t="s">
        <v>42913</v>
      </c>
    </row>
    <row r="318">
      <c r="A318" s="12" t="str">
        <f>IFERROR(__xludf.DUMMYFUNCTION("TEXTJOIN("";"", TRUE, FILTER(CID!$B$2:$B$14794, CID!B318=CID!$D$2:$D$14794))"),"D360;D361;D367;D369")</f>
        <v>D360;D361;D367;D369</v>
      </c>
      <c r="E318" s="12" t="s">
        <v>42914</v>
      </c>
    </row>
    <row r="319">
      <c r="A319" s="12" t="str">
        <f>IFERROR(__xludf.DUMMYFUNCTION("TEXTJOIN("";"", TRUE, FILTER(CID!$B$2:$B$14794, CID!B319=CID!$D$2:$D$14794))"),"D370;D371;D372;D373;D374;D375;D376;D377;D379")</f>
        <v>D370;D371;D372;D373;D374;D375;D376;D377;D379</v>
      </c>
      <c r="E319" s="12" t="s">
        <v>42915</v>
      </c>
    </row>
    <row r="320">
      <c r="A320" s="12" t="str">
        <f>IFERROR(__xludf.DUMMYFUNCTION("TEXTJOIN("";"", TRUE, FILTER(CID!$B$2:$B$14794, CID!B320=CID!$D$2:$D$14794))"),"D380;D381;D382;D383;D384;D385;D386")</f>
        <v>D380;D381;D382;D383;D384;D385;D386</v>
      </c>
      <c r="E320" s="12" t="s">
        <v>42916</v>
      </c>
    </row>
    <row r="321">
      <c r="A321" s="12" t="str">
        <f>IFERROR(__xludf.DUMMYFUNCTION("TEXTJOIN("";"", TRUE, FILTER(CID!$B$2:$B$14794, CID!B321=CID!$D$2:$D$14794))"),"D390;D391;D392;D397;D399")</f>
        <v>D390;D391;D392;D397;D399</v>
      </c>
      <c r="E321" s="12" t="s">
        <v>42917</v>
      </c>
    </row>
    <row r="322">
      <c r="A322" s="12" t="str">
        <f>IFERROR(__xludf.DUMMYFUNCTION("TEXTJOIN("";"", TRUE, FILTER(CID!$B$2:$B$14794, CID!B322=CID!$D$2:$D$14794))"),"D400;D401;D407;D409")</f>
        <v>D400;D401;D407;D409</v>
      </c>
      <c r="E322" s="12" t="s">
        <v>42918</v>
      </c>
    </row>
    <row r="323">
      <c r="A323" s="12" t="str">
        <f>IFERROR(__xludf.DUMMYFUNCTION("TEXTJOIN("";"", TRUE, FILTER(CID!$B$2:$B$14794, CID!B323=CID!$D$2:$D$14794))"),"D410;D411;D412;D413;D414;D417;D419")</f>
        <v>D410;D411;D412;D413;D414;D417;D419</v>
      </c>
      <c r="E323" s="12" t="s">
        <v>42919</v>
      </c>
    </row>
    <row r="324">
      <c r="A324" s="12" t="str">
        <f>IFERROR(__xludf.DUMMYFUNCTION("TEXTJOIN("";"", TRUE, FILTER(CID!$B$2:$B$14794, CID!B324=CID!$D$2:$D$14794))"),"D420;D421;D429")</f>
        <v>D420;D421;D429</v>
      </c>
      <c r="E324" s="12" t="s">
        <v>42920</v>
      </c>
    </row>
    <row r="325">
      <c r="A325" s="12" t="str">
        <f>IFERROR(__xludf.DUMMYFUNCTION("TEXTJOIN("";"", TRUE, FILTER(CID!$B$2:$B$14794, CID!B325=CID!$D$2:$D$14794))"),"D430;D431;D432;D433;D434;D437;D439")</f>
        <v>D430;D431;D432;D433;D434;D437;D439</v>
      </c>
      <c r="E325" s="12" t="s">
        <v>42921</v>
      </c>
    </row>
    <row r="326">
      <c r="A326" s="12" t="str">
        <f>IFERROR(__xludf.DUMMYFUNCTION("TEXTJOIN("";"", TRUE, FILTER(CID!$B$2:$B$14794, CID!B326=CID!$D$2:$D$14794))"),"D440;D441;D442;D443;D444;D445;D446;D447;D448;D449")</f>
        <v>D440;D441;D442;D443;D444;D445;D446;D447;D448;D449</v>
      </c>
      <c r="E326" s="12" t="s">
        <v>42922</v>
      </c>
    </row>
    <row r="327">
      <c r="A327" s="12" t="str">
        <f>IFERROR(__xludf.DUMMYFUNCTION("TEXTJOIN("";"", TRUE, FILTER(CID!$B$2:$B$14794, CID!B327=CID!$D$2:$D$14794))"),"D45X")</f>
        <v>D45X</v>
      </c>
      <c r="E327" s="12" t="s">
        <v>7606</v>
      </c>
    </row>
    <row r="328">
      <c r="A328" s="12" t="str">
        <f>IFERROR(__xludf.DUMMYFUNCTION("TEXTJOIN("";"", TRUE, FILTER(CID!$B$2:$B$14794, CID!B328=CID!$D$2:$D$14794))"),"D460;D461;D462;D463;D464;D467;D469")</f>
        <v>D460;D461;D462;D463;D464;D467;D469</v>
      </c>
      <c r="E328" s="12" t="s">
        <v>42923</v>
      </c>
    </row>
    <row r="329">
      <c r="A329" s="12" t="str">
        <f>IFERROR(__xludf.DUMMYFUNCTION("TEXTJOIN("";"", TRUE, FILTER(CID!$B$2:$B$14794, CID!B329=CID!$D$2:$D$14794))"),"D470;D471;D472;D473;D477;D479")</f>
        <v>D470;D471;D472;D473;D477;D479</v>
      </c>
      <c r="E329" s="12" t="s">
        <v>42924</v>
      </c>
    </row>
    <row r="330">
      <c r="A330" s="12" t="str">
        <f>IFERROR(__xludf.DUMMYFUNCTION("TEXTJOIN("";"", TRUE, FILTER(CID!$B$2:$B$14794, CID!B330=CID!$D$2:$D$14794))"),"D480;D481;D482;D483;D484;D485;D486;D487;D489")</f>
        <v>D480;D481;D482;D483;D484;D485;D486;D487;D489</v>
      </c>
      <c r="E330" s="12" t="s">
        <v>42925</v>
      </c>
    </row>
    <row r="331">
      <c r="A331" s="12" t="str">
        <f>IFERROR(__xludf.DUMMYFUNCTION("TEXTJOIN("";"", TRUE, FILTER(CID!$B$2:$B$14794, CID!B331=CID!$D$2:$D$14794))"),"D500;D501;D508;D509")</f>
        <v>D500;D501;D508;D509</v>
      </c>
      <c r="E331" s="12" t="s">
        <v>42926</v>
      </c>
    </row>
    <row r="332">
      <c r="A332" s="12" t="str">
        <f>IFERROR(__xludf.DUMMYFUNCTION("TEXTJOIN("";"", TRUE, FILTER(CID!$B$2:$B$14794, CID!B332=CID!$D$2:$D$14794))"),"D510;D511;D512;D513;D518;D519")</f>
        <v>D510;D511;D512;D513;D518;D519</v>
      </c>
      <c r="E332" s="12" t="s">
        <v>42927</v>
      </c>
    </row>
    <row r="333">
      <c r="A333" s="12" t="str">
        <f>IFERROR(__xludf.DUMMYFUNCTION("TEXTJOIN("";"", TRUE, FILTER(CID!$B$2:$B$14794, CID!B333=CID!$D$2:$D$14794))"),"D520;D521;D528;D529")</f>
        <v>D520;D521;D528;D529</v>
      </c>
      <c r="E333" s="12" t="s">
        <v>42928</v>
      </c>
    </row>
    <row r="334">
      <c r="A334" s="12" t="str">
        <f>IFERROR(__xludf.DUMMYFUNCTION("TEXTJOIN("";"", TRUE, FILTER(CID!$B$2:$B$14794, CID!B334=CID!$D$2:$D$14794))"),"D530;D531;D532;D538;D539")</f>
        <v>D530;D531;D532;D538;D539</v>
      </c>
      <c r="E334" s="12" t="s">
        <v>42929</v>
      </c>
    </row>
    <row r="335">
      <c r="A335" s="12" t="str">
        <f>IFERROR(__xludf.DUMMYFUNCTION("TEXTJOIN("";"", TRUE, FILTER(CID!$B$2:$B$14794, CID!B335=CID!$D$2:$D$14794))"),"D550;D551;D552;D553;D558;D559")</f>
        <v>D550;D551;D552;D553;D558;D559</v>
      </c>
      <c r="E335" s="12" t="s">
        <v>42930</v>
      </c>
    </row>
    <row r="336">
      <c r="A336" s="12" t="str">
        <f>IFERROR(__xludf.DUMMYFUNCTION("TEXTJOIN("";"", TRUE, FILTER(CID!$B$2:$B$14794, CID!B336=CID!$D$2:$D$14794))"),"D560;D561;D562;D563;D564;D568;D569")</f>
        <v>D560;D561;D562;D563;D564;D568;D569</v>
      </c>
      <c r="E336" s="12" t="s">
        <v>42931</v>
      </c>
    </row>
    <row r="337">
      <c r="A337" s="12" t="str">
        <f>IFERROR(__xludf.DUMMYFUNCTION("TEXTJOIN("";"", TRUE, FILTER(CID!$B$2:$B$14794, CID!B337=CID!$D$2:$D$14794))"),"D570;D571;D572;D573;D578")</f>
        <v>D570;D571;D572;D573;D578</v>
      </c>
      <c r="E337" s="12" t="s">
        <v>42932</v>
      </c>
    </row>
    <row r="338">
      <c r="A338" s="12" t="str">
        <f>IFERROR(__xludf.DUMMYFUNCTION("TEXTJOIN("";"", TRUE, FILTER(CID!$B$2:$B$14794, CID!B338=CID!$D$2:$D$14794))"),"D580;D581;D582;D588;D589")</f>
        <v>D580;D581;D582;D588;D589</v>
      </c>
      <c r="E338" s="12" t="s">
        <v>42933</v>
      </c>
    </row>
    <row r="339">
      <c r="A339" s="12" t="str">
        <f>IFERROR(__xludf.DUMMYFUNCTION("TEXTJOIN("";"", TRUE, FILTER(CID!$B$2:$B$14794, CID!B339=CID!$D$2:$D$14794))"),"D590;D591;D592;D593;D594;D595;D596;D598;D599")</f>
        <v>D590;D591;D592;D593;D594;D595;D596;D598;D599</v>
      </c>
      <c r="E339" s="12" t="s">
        <v>42934</v>
      </c>
    </row>
    <row r="340">
      <c r="A340" s="12" t="str">
        <f>IFERROR(__xludf.DUMMYFUNCTION("TEXTJOIN("";"", TRUE, FILTER(CID!$B$2:$B$14794, CID!B340=CID!$D$2:$D$14794))"),"D600;D601;D608;D609")</f>
        <v>D600;D601;D608;D609</v>
      </c>
      <c r="E340" s="12" t="s">
        <v>42935</v>
      </c>
    </row>
    <row r="341">
      <c r="A341" s="12" t="str">
        <f>IFERROR(__xludf.DUMMYFUNCTION("TEXTJOIN("";"", TRUE, FILTER(CID!$B$2:$B$14794, CID!B341=CID!$D$2:$D$14794))"),"D610;D611;D612;D613;D618;D619")</f>
        <v>D610;D611;D612;D613;D618;D619</v>
      </c>
      <c r="E341" s="12" t="s">
        <v>42936</v>
      </c>
    </row>
    <row r="342">
      <c r="A342" s="12" t="str">
        <f>IFERROR(__xludf.DUMMYFUNCTION("TEXTJOIN("";"", TRUE, FILTER(CID!$B$2:$B$14794, CID!B342=CID!$D$2:$D$14794))"),"D62X")</f>
        <v>D62X</v>
      </c>
      <c r="E342" s="12" t="s">
        <v>7773</v>
      </c>
    </row>
    <row r="343">
      <c r="A343" s="12" t="str">
        <f>IFERROR(__xludf.DUMMYFUNCTION("TEXTJOIN("";"", TRUE, FILTER(CID!$B$2:$B$14794, CID!B343=CID!$D$2:$D$14794))"),"D630;D638")</f>
        <v>D630;D638</v>
      </c>
      <c r="E343" s="12" t="s">
        <v>42937</v>
      </c>
    </row>
    <row r="344">
      <c r="A344" s="12" t="str">
        <f>IFERROR(__xludf.DUMMYFUNCTION("TEXTJOIN("";"", TRUE, FILTER(CID!$B$2:$B$14794, CID!B344=CID!$D$2:$D$14794))"),"D640;D641;D642;D643;D644;D648;D649")</f>
        <v>D640;D641;D642;D643;D644;D648;D649</v>
      </c>
      <c r="E344" s="12" t="s">
        <v>42938</v>
      </c>
    </row>
    <row r="345">
      <c r="A345" s="12" t="str">
        <f>IFERROR(__xludf.DUMMYFUNCTION("TEXTJOIN("";"", TRUE, FILTER(CID!$B$2:$B$14794, CID!B345=CID!$D$2:$D$14794))"),"D65X")</f>
        <v>D65X</v>
      </c>
      <c r="E345" s="12" t="s">
        <v>7792</v>
      </c>
    </row>
    <row r="346">
      <c r="A346" s="12" t="str">
        <f>IFERROR(__xludf.DUMMYFUNCTION("TEXTJOIN("";"", TRUE, FILTER(CID!$B$2:$B$14794, CID!B346=CID!$D$2:$D$14794))"),"D66X")</f>
        <v>D66X</v>
      </c>
      <c r="E346" s="12" t="s">
        <v>7793</v>
      </c>
    </row>
    <row r="347">
      <c r="A347" s="12" t="str">
        <f>IFERROR(__xludf.DUMMYFUNCTION("TEXTJOIN("";"", TRUE, FILTER(CID!$B$2:$B$14794, CID!B347=CID!$D$2:$D$14794))"),"D67X")</f>
        <v>D67X</v>
      </c>
      <c r="E347" s="12" t="s">
        <v>7794</v>
      </c>
    </row>
    <row r="348">
      <c r="A348" s="12" t="str">
        <f>IFERROR(__xludf.DUMMYFUNCTION("TEXTJOIN("";"", TRUE, FILTER(CID!$B$2:$B$14794, CID!B348=CID!$D$2:$D$14794))"),"D680;D681;D682;D683;D684;D688;D689")</f>
        <v>D680;D681;D682;D683;D684;D688;D689</v>
      </c>
      <c r="E348" s="12" t="s">
        <v>42939</v>
      </c>
    </row>
    <row r="349">
      <c r="A349" s="12" t="str">
        <f>IFERROR(__xludf.DUMMYFUNCTION("TEXTJOIN("";"", TRUE, FILTER(CID!$B$2:$B$14794, CID!B349=CID!$D$2:$D$14794))"),"D690;D691;D692;D693;D694;D695;D696;D698;D699")</f>
        <v>D690;D691;D692;D693;D694;D695;D696;D698;D699</v>
      </c>
      <c r="E349" s="12" t="s">
        <v>42940</v>
      </c>
    </row>
    <row r="350">
      <c r="A350" s="12" t="str">
        <f>IFERROR(__xludf.DUMMYFUNCTION("TEXTJOIN("";"", TRUE, FILTER(CID!$B$2:$B$14794, CID!B350=CID!$D$2:$D$14794))"),"D70X")</f>
        <v>D70X</v>
      </c>
      <c r="E350" s="12" t="s">
        <v>7827</v>
      </c>
    </row>
    <row r="351">
      <c r="A351" s="12" t="str">
        <f>IFERROR(__xludf.DUMMYFUNCTION("TEXTJOIN("";"", TRUE, FILTER(CID!$B$2:$B$14794, CID!B351=CID!$D$2:$D$14794))"),"D71X")</f>
        <v>D71X</v>
      </c>
      <c r="E351" s="12" t="s">
        <v>7828</v>
      </c>
    </row>
    <row r="352">
      <c r="A352" s="12" t="str">
        <f>IFERROR(__xludf.DUMMYFUNCTION("TEXTJOIN("";"", TRUE, FILTER(CID!$B$2:$B$14794, CID!B352=CID!$D$2:$D$14794))"),"D720;D721;D728;D729")</f>
        <v>D720;D721;D728;D729</v>
      </c>
      <c r="E352" s="12" t="s">
        <v>42941</v>
      </c>
    </row>
    <row r="353">
      <c r="A353" s="12" t="str">
        <f>IFERROR(__xludf.DUMMYFUNCTION("TEXTJOIN("";"", TRUE, FILTER(CID!$B$2:$B$14794, CID!B353=CID!$D$2:$D$14794))"),"D730;D731;D732;D733;D734;D735;D738;D739")</f>
        <v>D730;D731;D732;D733;D734;D735;D738;D739</v>
      </c>
      <c r="E353" s="12" t="s">
        <v>42942</v>
      </c>
    </row>
    <row r="354">
      <c r="A354" s="12" t="str">
        <f>IFERROR(__xludf.DUMMYFUNCTION("TEXTJOIN("";"", TRUE, FILTER(CID!$B$2:$B$14794, CID!B354=CID!$D$2:$D$14794))"),"D740;D748;D749")</f>
        <v>D740;D748;D749</v>
      </c>
      <c r="E354" s="12" t="s">
        <v>42943</v>
      </c>
    </row>
    <row r="355">
      <c r="A355" s="12" t="str">
        <f>IFERROR(__xludf.DUMMYFUNCTION("TEXTJOIN("";"", TRUE, FILTER(CID!$B$2:$B$14794, CID!B355=CID!$D$2:$D$14794))"),"D750;D751;D752;D758;D759")</f>
        <v>D750;D751;D752;D758;D759</v>
      </c>
      <c r="E355" s="12" t="s">
        <v>42944</v>
      </c>
    </row>
    <row r="356">
      <c r="A356" s="12" t="str">
        <f>IFERROR(__xludf.DUMMYFUNCTION("TEXTJOIN("";"", TRUE, FILTER(CID!$B$2:$B$14794, CID!B356=CID!$D$2:$D$14794))"),"D760;D761;D762;D763")</f>
        <v>D760;D761;D762;D763</v>
      </c>
      <c r="E356" s="12" t="s">
        <v>42945</v>
      </c>
    </row>
    <row r="357">
      <c r="A357" s="12" t="str">
        <f>IFERROR(__xludf.DUMMYFUNCTION("TEXTJOIN("";"", TRUE, FILTER(CID!$B$2:$B$14794, CID!B357=CID!$D$2:$D$14794))"),"D77X")</f>
        <v>D77X</v>
      </c>
      <c r="E357" s="12" t="s">
        <v>7877</v>
      </c>
    </row>
    <row r="358">
      <c r="A358" s="12" t="str">
        <f>IFERROR(__xludf.DUMMYFUNCTION("TEXTJOIN("";"", TRUE, FILTER(CID!$B$2:$B$14794, CID!B358=CID!$D$2:$D$14794))"),"D800;D801;D802;D803;D804;D805;D806;D807;D808;D809")</f>
        <v>D800;D801;D802;D803;D804;D805;D806;D807;D808;D809</v>
      </c>
      <c r="E358" s="12" t="s">
        <v>42946</v>
      </c>
    </row>
    <row r="359">
      <c r="A359" s="12" t="str">
        <f>IFERROR(__xludf.DUMMYFUNCTION("TEXTJOIN("";"", TRUE, FILTER(CID!$B$2:$B$14794, CID!B359=CID!$D$2:$D$14794))"),"D810;D811;D812;D813;D814;D815;D816;D817;D818;D819")</f>
        <v>D810;D811;D812;D813;D814;D815;D816;D817;D818;D819</v>
      </c>
      <c r="E359" s="12" t="s">
        <v>42947</v>
      </c>
    </row>
    <row r="360">
      <c r="A360" s="12" t="str">
        <f>IFERROR(__xludf.DUMMYFUNCTION("TEXTJOIN("";"", TRUE, FILTER(CID!$B$2:$B$14794, CID!B360=CID!$D$2:$D$14794))"),"D820;D821;D822;D823;D824;D828;D829")</f>
        <v>D820;D821;D822;D823;D824;D828;D829</v>
      </c>
      <c r="E360" s="12" t="s">
        <v>42948</v>
      </c>
    </row>
    <row r="361">
      <c r="A361" s="12" t="str">
        <f>IFERROR(__xludf.DUMMYFUNCTION("TEXTJOIN("";"", TRUE, FILTER(CID!$B$2:$B$14794, CID!B361=CID!$D$2:$D$14794))"),"D830;D831;D832;D838;D839")</f>
        <v>D830;D831;D832;D838;D839</v>
      </c>
      <c r="E361" s="12" t="s">
        <v>42949</v>
      </c>
    </row>
    <row r="362">
      <c r="A362" s="12" t="str">
        <f>IFERROR(__xludf.DUMMYFUNCTION("TEXTJOIN("";"", TRUE, FILTER(CID!$B$2:$B$14794, CID!B362=CID!$D$2:$D$14794))"),"D840;D841;D848;D849")</f>
        <v>D840;D841;D848;D849</v>
      </c>
      <c r="E362" s="12" t="s">
        <v>42950</v>
      </c>
    </row>
    <row r="363">
      <c r="A363" s="12" t="str">
        <f>IFERROR(__xludf.DUMMYFUNCTION("TEXTJOIN("";"", TRUE, FILTER(CID!$B$2:$B$14794, CID!B363=CID!$D$2:$D$14794))"),"D860;D861;D862;D863;D868;D869")</f>
        <v>D860;D861;D862;D863;D868;D869</v>
      </c>
      <c r="E363" s="12" t="s">
        <v>42951</v>
      </c>
    </row>
    <row r="364">
      <c r="A364" s="12" t="str">
        <f>IFERROR(__xludf.DUMMYFUNCTION("TEXTJOIN("";"", TRUE, FILTER(CID!$B$2:$B$14794, CID!B364=CID!$D$2:$D$14794))"),"D890;D891;D892;D898;D899")</f>
        <v>D890;D891;D892;D898;D899</v>
      </c>
      <c r="E364" s="12" t="s">
        <v>42952</v>
      </c>
    </row>
    <row r="365">
      <c r="A365" s="12" t="str">
        <f>IFERROR(__xludf.DUMMYFUNCTION("TEXTJOIN("";"", TRUE, FILTER(CID!$B$2:$B$14794, CID!B365=CID!$D$2:$D$14794))"),"E000;E001;E002;E009")</f>
        <v>E000;E001;E002;E009</v>
      </c>
      <c r="E365" s="12" t="s">
        <v>42953</v>
      </c>
    </row>
    <row r="366">
      <c r="A366" s="12" t="str">
        <f>IFERROR(__xludf.DUMMYFUNCTION("TEXTJOIN("";"", TRUE, FILTER(CID!$B$2:$B$14794, CID!B366=CID!$D$2:$D$14794))"),"E010;E011;E012;E018")</f>
        <v>E010;E011;E012;E018</v>
      </c>
      <c r="E366" s="12" t="s">
        <v>42954</v>
      </c>
    </row>
    <row r="367">
      <c r="A367" s="12" t="str">
        <f>IFERROR(__xludf.DUMMYFUNCTION("TEXTJOIN("";"", TRUE, FILTER(CID!$B$2:$B$14794, CID!B367=CID!$D$2:$D$14794))"),"E02X")</f>
        <v>E02X</v>
      </c>
      <c r="E367" s="12" t="s">
        <v>7988</v>
      </c>
    </row>
    <row r="368">
      <c r="A368" s="12" t="str">
        <f>IFERROR(__xludf.DUMMYFUNCTION("TEXTJOIN("";"", TRUE, FILTER(CID!$B$2:$B$14794, CID!B368=CID!$D$2:$D$14794))"),"E030;E031;E032;E033;E034;E035;E038;E039")</f>
        <v>E030;E031;E032;E033;E034;E035;E038;E039</v>
      </c>
      <c r="E368" s="12" t="s">
        <v>42955</v>
      </c>
    </row>
    <row r="369">
      <c r="A369" s="12" t="str">
        <f>IFERROR(__xludf.DUMMYFUNCTION("TEXTJOIN("";"", TRUE, FILTER(CID!$B$2:$B$14794, CID!B369=CID!$D$2:$D$14794))"),"E040;E041;E042;E048;E049")</f>
        <v>E040;E041;E042;E048;E049</v>
      </c>
      <c r="E369" s="12" t="s">
        <v>42956</v>
      </c>
    </row>
    <row r="370">
      <c r="A370" s="12" t="str">
        <f>IFERROR(__xludf.DUMMYFUNCTION("TEXTJOIN("";"", TRUE, FILTER(CID!$B$2:$B$14794, CID!B370=CID!$D$2:$D$14794))"),"E050;E051;E052;E053;E054;E055;E058;E059")</f>
        <v>E050;E051;E052;E053;E054;E055;E058;E059</v>
      </c>
      <c r="E370" s="12" t="s">
        <v>42957</v>
      </c>
    </row>
    <row r="371">
      <c r="A371" s="12" t="str">
        <f>IFERROR(__xludf.DUMMYFUNCTION("TEXTJOIN("";"", TRUE, FILTER(CID!$B$2:$B$14794, CID!B371=CID!$D$2:$D$14794))"),"E060;E061;E062;E063;E064;E065;E069")</f>
        <v>E060;E061;E062;E063;E064;E065;E069</v>
      </c>
      <c r="E371" s="12" t="s">
        <v>42958</v>
      </c>
    </row>
    <row r="372">
      <c r="A372" s="12" t="str">
        <f>IFERROR(__xludf.DUMMYFUNCTION("TEXTJOIN("";"", TRUE, FILTER(CID!$B$2:$B$14794, CID!B372=CID!$D$2:$D$14794))"),"E070;E071;E078;E079")</f>
        <v>E070;E071;E078;E079</v>
      </c>
      <c r="E372" s="12" t="s">
        <v>42959</v>
      </c>
    </row>
    <row r="373">
      <c r="A373" s="12" t="str">
        <f>IFERROR(__xludf.DUMMYFUNCTION("TEXTJOIN("";"", TRUE, FILTER(CID!$B$2:$B$14794, CID!B373=CID!$D$2:$D$14794))"),"E100;E101;E102;E103;E104;E105;E106;E107;E108;E109")</f>
        <v>E100;E101;E102;E103;E104;E105;E106;E107;E108;E109</v>
      </c>
      <c r="E373" s="12" t="s">
        <v>42960</v>
      </c>
    </row>
    <row r="374">
      <c r="A374" s="12" t="str">
        <f>IFERROR(__xludf.DUMMYFUNCTION("TEXTJOIN("";"", TRUE, FILTER(CID!$B$2:$B$14794, CID!B374=CID!$D$2:$D$14794))"),"E110;E111;E112;E113;E114;E115;E116;E117;E118;E119")</f>
        <v>E110;E111;E112;E113;E114;E115;E116;E117;E118;E119</v>
      </c>
      <c r="E374" s="12" t="s">
        <v>42961</v>
      </c>
    </row>
    <row r="375">
      <c r="A375" s="12" t="str">
        <f>IFERROR(__xludf.DUMMYFUNCTION("TEXTJOIN("";"", TRUE, FILTER(CID!$B$2:$B$14794, CID!B375=CID!$D$2:$D$14794))"),"E120;E121;E122;E123;E124;E125;E126;E127;E128;E129")</f>
        <v>E120;E121;E122;E123;E124;E125;E126;E127;E128;E129</v>
      </c>
      <c r="E375" s="12" t="s">
        <v>42962</v>
      </c>
    </row>
    <row r="376">
      <c r="A376" s="12" t="str">
        <f>IFERROR(__xludf.DUMMYFUNCTION("TEXTJOIN("";"", TRUE, FILTER(CID!$B$2:$B$14794, CID!B376=CID!$D$2:$D$14794))"),"E130;E131;E132;E133;E134;E135;E136;E137;E138;E139")</f>
        <v>E130;E131;E132;E133;E134;E135;E136;E137;E138;E139</v>
      </c>
      <c r="E376" s="12" t="s">
        <v>42963</v>
      </c>
    </row>
    <row r="377">
      <c r="A377" s="12" t="str">
        <f>IFERROR(__xludf.DUMMYFUNCTION("TEXTJOIN("";"", TRUE, FILTER(CID!$B$2:$B$14794, CID!B377=CID!$D$2:$D$14794))"),"E140;E141;E142;E143;E144;E145;E146;E147;E148;E149")</f>
        <v>E140;E141;E142;E143;E144;E145;E146;E147;E148;E149</v>
      </c>
      <c r="E377" s="12" t="s">
        <v>42964</v>
      </c>
    </row>
    <row r="378">
      <c r="A378" s="12" t="str">
        <f>IFERROR(__xludf.DUMMYFUNCTION("TEXTJOIN("";"", TRUE, FILTER(CID!$B$2:$B$14794, CID!B378=CID!$D$2:$D$14794))"),"E15X")</f>
        <v>E15X</v>
      </c>
      <c r="E378" s="12" t="s">
        <v>8153</v>
      </c>
    </row>
    <row r="379">
      <c r="A379" s="12" t="str">
        <f>IFERROR(__xludf.DUMMYFUNCTION("TEXTJOIN("";"", TRUE, FILTER(CID!$B$2:$B$14794, CID!B379=CID!$D$2:$D$14794))"),"E160;E161;E162;E163;E164;E168;E169")</f>
        <v>E160;E161;E162;E163;E164;E168;E169</v>
      </c>
      <c r="E379" s="12" t="s">
        <v>42965</v>
      </c>
    </row>
    <row r="380">
      <c r="A380" s="12" t="str">
        <f>IFERROR(__xludf.DUMMYFUNCTION("TEXTJOIN("";"", TRUE, FILTER(CID!$B$2:$B$14794, CID!B380=CID!$D$2:$D$14794))"),"E200;E201;E208;E209")</f>
        <v>E200;E201;E208;E209</v>
      </c>
      <c r="E380" s="12" t="s">
        <v>42966</v>
      </c>
    </row>
    <row r="381">
      <c r="A381" s="12" t="str">
        <f>IFERROR(__xludf.DUMMYFUNCTION("TEXTJOIN("";"", TRUE, FILTER(CID!$B$2:$B$14794, CID!B381=CID!$D$2:$D$14794))"),"E210;E211;E212;E213;E214;E215")</f>
        <v>E210;E211;E212;E213;E214;E215</v>
      </c>
      <c r="E381" s="12" t="s">
        <v>42967</v>
      </c>
    </row>
    <row r="382">
      <c r="A382" s="12" t="str">
        <f>IFERROR(__xludf.DUMMYFUNCTION("TEXTJOIN("";"", TRUE, FILTER(CID!$B$2:$B$14794, CID!B382=CID!$D$2:$D$14794))"),"E220;E221;E222;E228;E229")</f>
        <v>E220;E221;E222;E228;E229</v>
      </c>
      <c r="E382" s="12" t="s">
        <v>42968</v>
      </c>
    </row>
    <row r="383">
      <c r="A383" s="12" t="str">
        <f>IFERROR(__xludf.DUMMYFUNCTION("TEXTJOIN("";"", TRUE, FILTER(CID!$B$2:$B$14794, CID!B383=CID!$D$2:$D$14794))"),"E230;E231;E232;E233;E236;E237")</f>
        <v>E230;E231;E232;E233;E236;E237</v>
      </c>
      <c r="E383" s="12" t="s">
        <v>42969</v>
      </c>
    </row>
    <row r="384">
      <c r="A384" s="12" t="str">
        <f>IFERROR(__xludf.DUMMYFUNCTION("TEXTJOIN("";"", TRUE, FILTER(CID!$B$2:$B$14794, CID!B384=CID!$D$2:$D$14794))"),"E240;E241;E242;E243;E244;E248;E249")</f>
        <v>E240;E241;E242;E243;E244;E248;E249</v>
      </c>
      <c r="E384" s="12" t="s">
        <v>42970</v>
      </c>
    </row>
    <row r="385">
      <c r="A385" s="12" t="str">
        <f>IFERROR(__xludf.DUMMYFUNCTION("TEXTJOIN("";"", TRUE, FILTER(CID!$B$2:$B$14794, CID!B385=CID!$D$2:$D$14794))"),"E250;E258;E259")</f>
        <v>E250;E258;E259</v>
      </c>
      <c r="E385" s="12" t="s">
        <v>42971</v>
      </c>
    </row>
    <row r="386">
      <c r="A386" s="12" t="str">
        <f>IFERROR(__xludf.DUMMYFUNCTION("TEXTJOIN("";"", TRUE, FILTER(CID!$B$2:$B$14794, CID!B386=CID!$D$2:$D$14794))"),"E260;E261;E268;E269")</f>
        <v>E260;E261;E268;E269</v>
      </c>
      <c r="E386" s="12" t="s">
        <v>42972</v>
      </c>
    </row>
    <row r="387">
      <c r="A387" s="12" t="str">
        <f>IFERROR(__xludf.DUMMYFUNCTION("TEXTJOIN("";"", TRUE, FILTER(CID!$B$2:$B$14794, CID!B387=CID!$D$2:$D$14794))"),"E270;E271;E272;E273;E274;E275;E278;E279")</f>
        <v>E270;E271;E272;E273;E274;E275;E278;E279</v>
      </c>
      <c r="E387" s="12" t="s">
        <v>42973</v>
      </c>
    </row>
    <row r="388">
      <c r="A388" s="12" t="str">
        <f>IFERROR(__xludf.DUMMYFUNCTION("TEXTJOIN("";"", TRUE, FILTER(CID!$B$2:$B$14794, CID!B388=CID!$D$2:$D$14794))"),"E280;E281;E282;E283;E288;E289")</f>
        <v>E280;E281;E282;E283;E288;E289</v>
      </c>
      <c r="E388" s="12" t="s">
        <v>42974</v>
      </c>
    </row>
    <row r="389">
      <c r="A389" s="12" t="str">
        <f>IFERROR(__xludf.DUMMYFUNCTION("TEXTJOIN("";"", TRUE, FILTER(CID!$B$2:$B$14794, CID!B389=CID!$D$2:$D$14794))"),"E290;E291;E298;E299")</f>
        <v>E290;E291;E298;E299</v>
      </c>
      <c r="E389" s="12" t="s">
        <v>42975</v>
      </c>
    </row>
    <row r="390">
      <c r="A390" s="12" t="str">
        <f>IFERROR(__xludf.DUMMYFUNCTION("TEXTJOIN("";"", TRUE, FILTER(CID!$B$2:$B$14794, CID!B390=CID!$D$2:$D$14794))"),"E300;E301;E308;E309")</f>
        <v>E300;E301;E308;E309</v>
      </c>
      <c r="E390" s="12" t="s">
        <v>42976</v>
      </c>
    </row>
    <row r="391">
      <c r="A391" s="12" t="str">
        <f>IFERROR(__xludf.DUMMYFUNCTION("TEXTJOIN("";"", TRUE, FILTER(CID!$B$2:$B$14794, CID!B391=CID!$D$2:$D$14794))"),"E310;E311;E318;E319")</f>
        <v>E310;E311;E318;E319</v>
      </c>
      <c r="E391" s="12" t="s">
        <v>42977</v>
      </c>
    </row>
    <row r="392">
      <c r="A392" s="12" t="str">
        <f>IFERROR(__xludf.DUMMYFUNCTION("TEXTJOIN("";"", TRUE, FILTER(CID!$B$2:$B$14794, CID!B392=CID!$D$2:$D$14794))"),"E320;E321;E328;E329")</f>
        <v>E320;E321;E328;E329</v>
      </c>
      <c r="E392" s="12" t="s">
        <v>42978</v>
      </c>
    </row>
    <row r="393">
      <c r="A393" s="12" t="str">
        <f>IFERROR(__xludf.DUMMYFUNCTION("TEXTJOIN("";"", TRUE, FILTER(CID!$B$2:$B$14794, CID!B393=CID!$D$2:$D$14794))"),"E340;E341;E342;E343;E344;E345;E348;E349")</f>
        <v>E340;E341;E342;E343;E344;E345;E348;E349</v>
      </c>
      <c r="E393" s="12" t="s">
        <v>42979</v>
      </c>
    </row>
    <row r="394">
      <c r="A394" s="12" t="str">
        <f>IFERROR(__xludf.DUMMYFUNCTION("TEXTJOIN("";"", TRUE, FILTER(CID!$B$2:$B$14794, CID!B394=CID!$D$2:$D$14794))"),"E350;E351;E358")</f>
        <v>E350;E351;E358</v>
      </c>
      <c r="E394" s="12" t="s">
        <v>42980</v>
      </c>
    </row>
    <row r="395">
      <c r="A395" s="12" t="str">
        <f>IFERROR(__xludf.DUMMYFUNCTION("TEXTJOIN("";"", TRUE, FILTER(CID!$B$2:$B$14794, CID!B395=CID!$D$2:$D$14794))"),"E40X")</f>
        <v>E40X</v>
      </c>
      <c r="E395" s="12" t="s">
        <v>8320</v>
      </c>
    </row>
    <row r="396">
      <c r="A396" s="12" t="str">
        <f>IFERROR(__xludf.DUMMYFUNCTION("TEXTJOIN("";"", TRUE, FILTER(CID!$B$2:$B$14794, CID!B396=CID!$D$2:$D$14794))"),"E41X")</f>
        <v>E41X</v>
      </c>
      <c r="E396" s="12" t="s">
        <v>8321</v>
      </c>
    </row>
    <row r="397">
      <c r="A397" s="12" t="str">
        <f>IFERROR(__xludf.DUMMYFUNCTION("TEXTJOIN("";"", TRUE, FILTER(CID!$B$2:$B$14794, CID!B397=CID!$D$2:$D$14794))"),"E42X")</f>
        <v>E42X</v>
      </c>
      <c r="E397" s="12" t="s">
        <v>8322</v>
      </c>
    </row>
    <row r="398">
      <c r="A398" s="12" t="str">
        <f>IFERROR(__xludf.DUMMYFUNCTION("TEXTJOIN("";"", TRUE, FILTER(CID!$B$2:$B$14794, CID!B398=CID!$D$2:$D$14794))"),"E43X")</f>
        <v>E43X</v>
      </c>
      <c r="E398" s="12" t="s">
        <v>8323</v>
      </c>
    </row>
    <row r="399">
      <c r="A399" s="12" t="str">
        <f>IFERROR(__xludf.DUMMYFUNCTION("TEXTJOIN("";"", TRUE, FILTER(CID!$B$2:$B$14794, CID!B399=CID!$D$2:$D$14794))"),"E440;E441")</f>
        <v>E440;E441</v>
      </c>
      <c r="E399" s="12" t="s">
        <v>42981</v>
      </c>
    </row>
    <row r="400">
      <c r="A400" s="12" t="str">
        <f>IFERROR(__xludf.DUMMYFUNCTION("TEXTJOIN("";"", TRUE, FILTER(CID!$B$2:$B$14794, CID!B400=CID!$D$2:$D$14794))"),"E45X")</f>
        <v>E45X</v>
      </c>
      <c r="E400" s="12" t="s">
        <v>8328</v>
      </c>
    </row>
    <row r="401">
      <c r="A401" s="12" t="str">
        <f>IFERROR(__xludf.DUMMYFUNCTION("TEXTJOIN("";"", TRUE, FILTER(CID!$B$2:$B$14794, CID!B401=CID!$D$2:$D$14794))"),"E46X")</f>
        <v>E46X</v>
      </c>
      <c r="E401" s="12" t="s">
        <v>8329</v>
      </c>
    </row>
    <row r="402">
      <c r="A402" s="12" t="str">
        <f>IFERROR(__xludf.DUMMYFUNCTION("TEXTJOIN("";"", TRUE, FILTER(CID!$B$2:$B$14794, CID!B402=CID!$D$2:$D$14794))"),"E500;E501;E502;E503;E504;E505;E506;E507;E508;E509")</f>
        <v>E500;E501;E502;E503;E504;E505;E506;E507;E508;E509</v>
      </c>
      <c r="E402" s="12" t="s">
        <v>42982</v>
      </c>
    </row>
    <row r="403">
      <c r="A403" s="12" t="str">
        <f>IFERROR(__xludf.DUMMYFUNCTION("TEXTJOIN("";"", TRUE, FILTER(CID!$B$2:$B$14794, CID!B403=CID!$D$2:$D$14794))"),"E511;E512;E518;E519")</f>
        <v>E511;E512;E518;E519</v>
      </c>
      <c r="E403" s="12" t="s">
        <v>42983</v>
      </c>
    </row>
    <row r="404">
      <c r="A404" s="12" t="str">
        <f>IFERROR(__xludf.DUMMYFUNCTION("TEXTJOIN("";"", TRUE, FILTER(CID!$B$2:$B$14794, CID!B404=CID!$D$2:$D$14794))"),"E52X")</f>
        <v>E52X</v>
      </c>
      <c r="E404" s="12" t="s">
        <v>8358</v>
      </c>
    </row>
    <row r="405">
      <c r="A405" s="12" t="str">
        <f>IFERROR(__xludf.DUMMYFUNCTION("TEXTJOIN("";"", TRUE, FILTER(CID!$B$2:$B$14794, CID!B405=CID!$D$2:$D$14794))"),"E530;E531;E538;E539")</f>
        <v>E530;E531;E538;E539</v>
      </c>
      <c r="E405" s="12" t="s">
        <v>42984</v>
      </c>
    </row>
    <row r="406">
      <c r="A406" s="12" t="str">
        <f>IFERROR(__xludf.DUMMYFUNCTION("TEXTJOIN("";"", TRUE, FILTER(CID!$B$2:$B$14794, CID!B406=CID!$D$2:$D$14794))"),"E54X")</f>
        <v>E54X</v>
      </c>
      <c r="E406" s="12" t="s">
        <v>8367</v>
      </c>
    </row>
    <row r="407">
      <c r="A407" s="12" t="str">
        <f>IFERROR(__xludf.DUMMYFUNCTION("TEXTJOIN("";"", TRUE, FILTER(CID!$B$2:$B$14794, CID!B407=CID!$D$2:$D$14794))"),"E550;E559")</f>
        <v>E550;E559</v>
      </c>
      <c r="E407" s="12" t="s">
        <v>42985</v>
      </c>
    </row>
    <row r="408">
      <c r="A408" s="12" t="str">
        <f>IFERROR(__xludf.DUMMYFUNCTION("TEXTJOIN("";"", TRUE, FILTER(CID!$B$2:$B$14794, CID!B408=CID!$D$2:$D$14794))"),"E560;E561;E568;E569")</f>
        <v>E560;E561;E568;E569</v>
      </c>
      <c r="E408" s="12" t="s">
        <v>42986</v>
      </c>
    </row>
    <row r="409">
      <c r="A409" s="12" t="str">
        <f>IFERROR(__xludf.DUMMYFUNCTION("TEXTJOIN("";"", TRUE, FILTER(CID!$B$2:$B$14794, CID!B409=CID!$D$2:$D$14794))"),"E58X")</f>
        <v>E58X</v>
      </c>
      <c r="E409" s="12" t="s">
        <v>8380</v>
      </c>
    </row>
    <row r="410">
      <c r="A410" s="12" t="str">
        <f>IFERROR(__xludf.DUMMYFUNCTION("TEXTJOIN("";"", TRUE, FILTER(CID!$B$2:$B$14794, CID!B410=CID!$D$2:$D$14794))"),"E59X")</f>
        <v>E59X</v>
      </c>
      <c r="E410" s="12" t="s">
        <v>8381</v>
      </c>
    </row>
    <row r="411">
      <c r="A411" s="12" t="str">
        <f>IFERROR(__xludf.DUMMYFUNCTION("TEXTJOIN("";"", TRUE, FILTER(CID!$B$2:$B$14794, CID!B411=CID!$D$2:$D$14794))"),"E60X")</f>
        <v>E60X</v>
      </c>
      <c r="E411" s="12" t="s">
        <v>8382</v>
      </c>
    </row>
    <row r="412">
      <c r="A412" s="12" t="str">
        <f>IFERROR(__xludf.DUMMYFUNCTION("TEXTJOIN("";"", TRUE, FILTER(CID!$B$2:$B$14794, CID!B412=CID!$D$2:$D$14794))"),"E610;E611;E612;E613;E614;E615;E616;E617;E618;E619")</f>
        <v>E610;E611;E612;E613;E614;E615;E616;E617;E618;E619</v>
      </c>
      <c r="E412" s="12" t="s">
        <v>42987</v>
      </c>
    </row>
    <row r="413">
      <c r="A413" s="12" t="str">
        <f>IFERROR(__xludf.DUMMYFUNCTION("TEXTJOIN("";"", TRUE, FILTER(CID!$B$2:$B$14794, CID!B413=CID!$D$2:$D$14794))"),"E630;E631;E638;E639")</f>
        <v>E630;E631;E638;E639</v>
      </c>
      <c r="E413" s="12" t="s">
        <v>42988</v>
      </c>
    </row>
    <row r="414">
      <c r="A414" s="12" t="str">
        <f>IFERROR(__xludf.DUMMYFUNCTION("TEXTJOIN("";"", TRUE, FILTER(CID!$B$2:$B$14794, CID!B414=CID!$D$2:$D$14794))"),"E640;E641;E642;E643;E648;E649")</f>
        <v>E640;E641;E642;E643;E648;E649</v>
      </c>
      <c r="E414" s="12" t="s">
        <v>42989</v>
      </c>
    </row>
    <row r="415">
      <c r="A415" s="12" t="str">
        <f>IFERROR(__xludf.DUMMYFUNCTION("TEXTJOIN("";"", TRUE, FILTER(CID!$B$2:$B$14794, CID!B415=CID!$D$2:$D$14794))"),"E65X")</f>
        <v>E65X</v>
      </c>
      <c r="E415" s="12" t="s">
        <v>8423</v>
      </c>
    </row>
    <row r="416">
      <c r="A416" s="12" t="str">
        <f>IFERROR(__xludf.DUMMYFUNCTION("TEXTJOIN("";"", TRUE, FILTER(CID!$B$2:$B$14794, CID!B416=CID!$D$2:$D$14794))"),"E660;E661;E662;E668;E669")</f>
        <v>E660;E661;E662;E668;E669</v>
      </c>
      <c r="E416" s="12" t="s">
        <v>42990</v>
      </c>
    </row>
    <row r="417">
      <c r="A417" s="12" t="str">
        <f>IFERROR(__xludf.DUMMYFUNCTION("TEXTJOIN("";"", TRUE, FILTER(CID!$B$2:$B$14794, CID!B417=CID!$D$2:$D$14794))"),"E670;E671;E672;E673;E678")</f>
        <v>E670;E671;E672;E673;E678</v>
      </c>
      <c r="E417" s="12" t="s">
        <v>42991</v>
      </c>
    </row>
    <row r="418">
      <c r="A418" s="12" t="str">
        <f>IFERROR(__xludf.DUMMYFUNCTION("TEXTJOIN("";"", TRUE, FILTER(CID!$B$2:$B$14794, CID!B418=CID!$D$2:$D$14794))"),"E68X")</f>
        <v>E68X</v>
      </c>
      <c r="E418" s="12" t="s">
        <v>8444</v>
      </c>
    </row>
    <row r="419">
      <c r="A419" s="12" t="str">
        <f>IFERROR(__xludf.DUMMYFUNCTION("TEXTJOIN("";"", TRUE, FILTER(CID!$B$2:$B$14794, CID!B419=CID!$D$2:$D$14794))"),"E700;E701;E702;E703;E708;E709")</f>
        <v>E700;E701;E702;E703;E708;E709</v>
      </c>
      <c r="E419" s="12" t="s">
        <v>42992</v>
      </c>
    </row>
    <row r="420">
      <c r="A420" s="12" t="str">
        <f>IFERROR(__xludf.DUMMYFUNCTION("TEXTJOIN("";"", TRUE, FILTER(CID!$B$2:$B$14794, CID!B420=CID!$D$2:$D$14794))"),"E710;E711;E712;E713")</f>
        <v>E710;E711;E712;E713</v>
      </c>
      <c r="E420" s="12" t="s">
        <v>42993</v>
      </c>
    </row>
    <row r="421">
      <c r="A421" s="12" t="str">
        <f>IFERROR(__xludf.DUMMYFUNCTION("TEXTJOIN("";"", TRUE, FILTER(CID!$B$2:$B$14794, CID!B421=CID!$D$2:$D$14794))"),"E720;E721;E722;E723;E724;E725;E728;E729")</f>
        <v>E720;E721;E722;E723;E724;E725;E728;E729</v>
      </c>
      <c r="E421" s="12" t="s">
        <v>42994</v>
      </c>
    </row>
    <row r="422">
      <c r="A422" s="12" t="str">
        <f>IFERROR(__xludf.DUMMYFUNCTION("TEXTJOIN("";"", TRUE, FILTER(CID!$B$2:$B$14794, CID!B422=CID!$D$2:$D$14794))"),"E730;E731;E738;E739")</f>
        <v>E730;E731;E738;E739</v>
      </c>
      <c r="E422" s="12" t="s">
        <v>42995</v>
      </c>
    </row>
    <row r="423">
      <c r="A423" s="12" t="str">
        <f>IFERROR(__xludf.DUMMYFUNCTION("TEXTJOIN("";"", TRUE, FILTER(CID!$B$2:$B$14794, CID!B423=CID!$D$2:$D$14794))"),"E740;E741;E742;E743;E744;E748;E749")</f>
        <v>E740;E741;E742;E743;E744;E748;E749</v>
      </c>
      <c r="E423" s="12" t="s">
        <v>42996</v>
      </c>
    </row>
    <row r="424">
      <c r="A424" s="12" t="str">
        <f>IFERROR(__xludf.DUMMYFUNCTION("TEXTJOIN("";"", TRUE, FILTER(CID!$B$2:$B$14794, CID!B424=CID!$D$2:$D$14794))"),"E750;E751;E752;E753;E754;E755;E756")</f>
        <v>E750;E751;E752;E753;E754;E755;E756</v>
      </c>
      <c r="E424" s="12" t="s">
        <v>42997</v>
      </c>
    </row>
    <row r="425">
      <c r="A425" s="12" t="str">
        <f>IFERROR(__xludf.DUMMYFUNCTION("TEXTJOIN("";"", TRUE, FILTER(CID!$B$2:$B$14794, CID!B425=CID!$D$2:$D$14794))"),"E760;E761;E762;E763;E768;E769")</f>
        <v>E760;E761;E762;E763;E768;E769</v>
      </c>
      <c r="E425" s="12" t="s">
        <v>42998</v>
      </c>
    </row>
    <row r="426">
      <c r="A426" s="12" t="str">
        <f>IFERROR(__xludf.DUMMYFUNCTION("TEXTJOIN("";"", TRUE, FILTER(CID!$B$2:$B$14794, CID!B426=CID!$D$2:$D$14794))"),"E770;E771;E778;E779")</f>
        <v>E770;E771;E778;E779</v>
      </c>
      <c r="E426" s="12" t="s">
        <v>42999</v>
      </c>
    </row>
    <row r="427">
      <c r="A427" s="12" t="str">
        <f>IFERROR(__xludf.DUMMYFUNCTION("TEXTJOIN("";"", TRUE, FILTER(CID!$B$2:$B$14794, CID!B427=CID!$D$2:$D$14794))"),"E780;E781;E782;E783;E784;E785;E786;E788;E789")</f>
        <v>E780;E781;E782;E783;E784;E785;E786;E788;E789</v>
      </c>
      <c r="E427" s="12" t="s">
        <v>43000</v>
      </c>
    </row>
    <row r="428">
      <c r="A428" s="12" t="str">
        <f>IFERROR(__xludf.DUMMYFUNCTION("TEXTJOIN("";"", TRUE, FILTER(CID!$B$2:$B$14794, CID!B428=CID!$D$2:$D$14794))"),"E790;E791;E798;E799")</f>
        <v>E790;E791;E798;E799</v>
      </c>
      <c r="E428" s="12" t="s">
        <v>43001</v>
      </c>
    </row>
    <row r="429">
      <c r="A429" s="12" t="str">
        <f>IFERROR(__xludf.DUMMYFUNCTION("TEXTJOIN("";"", TRUE, FILTER(CID!$B$2:$B$14794, CID!B429=CID!$D$2:$D$14794))"),"E800;E801;E802;E803;E804;E805;E806;E807")</f>
        <v>E800;E801;E802;E803;E804;E805;E806;E807</v>
      </c>
      <c r="E429" s="12" t="s">
        <v>43002</v>
      </c>
    </row>
    <row r="430">
      <c r="A430" s="12" t="str">
        <f>IFERROR(__xludf.DUMMYFUNCTION("TEXTJOIN("";"", TRUE, FILTER(CID!$B$2:$B$14794, CID!B430=CID!$D$2:$D$14794))"),"E830;E831;E832;E833;E834;E835;E838;E839")</f>
        <v>E830;E831;E832;E833;E834;E835;E838;E839</v>
      </c>
      <c r="E430" s="12" t="s">
        <v>43003</v>
      </c>
    </row>
    <row r="431">
      <c r="A431" s="12" t="str">
        <f>IFERROR(__xludf.DUMMYFUNCTION("TEXTJOIN("";"", TRUE, FILTER(CID!$B$2:$B$14794, CID!B431=CID!$D$2:$D$14794))"),"E840;E841;E848;E849")</f>
        <v>E840;E841;E848;E849</v>
      </c>
      <c r="E431" s="12" t="s">
        <v>43004</v>
      </c>
    </row>
    <row r="432">
      <c r="A432" s="12" t="str">
        <f>IFERROR(__xludf.DUMMYFUNCTION("TEXTJOIN("";"", TRUE, FILTER(CID!$B$2:$B$14794, CID!B432=CID!$D$2:$D$14794))"),"E850;E851;E852;E853;E854;E858;E859")</f>
        <v>E850;E851;E852;E853;E854;E858;E859</v>
      </c>
      <c r="E432" s="12" t="s">
        <v>43005</v>
      </c>
    </row>
    <row r="433">
      <c r="A433" s="12" t="str">
        <f>IFERROR(__xludf.DUMMYFUNCTION("TEXTJOIN("";"", TRUE, FILTER(CID!$B$2:$B$14794, CID!B433=CID!$D$2:$D$14794))"),"E86X")</f>
        <v>E86X</v>
      </c>
      <c r="E433" s="12" t="s">
        <v>8617</v>
      </c>
    </row>
    <row r="434">
      <c r="A434" s="12" t="str">
        <f>IFERROR(__xludf.DUMMYFUNCTION("TEXTJOIN("";"", TRUE, FILTER(CID!$B$2:$B$14794, CID!B434=CID!$D$2:$D$14794))"),"E870;E871;E872;E873;E874;E875;E876;E877;E878")</f>
        <v>E870;E871;E872;E873;E874;E875;E876;E877;E878</v>
      </c>
      <c r="E434" s="12" t="s">
        <v>43006</v>
      </c>
    </row>
    <row r="435">
      <c r="A435" s="12" t="str">
        <f>IFERROR(__xludf.DUMMYFUNCTION("TEXTJOIN("";"", TRUE, FILTER(CID!$B$2:$B$14794, CID!B435=CID!$D$2:$D$14794))"),"E880;E881;E882;E888;E889")</f>
        <v>E880;E881;E882;E888;E889</v>
      </c>
      <c r="E435" s="12" t="s">
        <v>43007</v>
      </c>
    </row>
    <row r="436">
      <c r="A436" s="12" t="str">
        <f>IFERROR(__xludf.DUMMYFUNCTION("TEXTJOIN("";"", TRUE, FILTER(CID!$B$2:$B$14794, CID!B436=CID!$D$2:$D$14794))"),"E890;E891;E892;E893;E894;E895;E896;E898;E899")</f>
        <v>E890;E891;E892;E893;E894;E895;E896;E898;E899</v>
      </c>
      <c r="E436" s="12" t="s">
        <v>43008</v>
      </c>
    </row>
    <row r="437">
      <c r="A437" s="12" t="str">
        <f>IFERROR(__xludf.DUMMYFUNCTION("TEXTJOIN("";"", TRUE, FILTER(CID!$B$2:$B$14794, CID!B437=CID!$D$2:$D$14794))"),"E90X")</f>
        <v>E90X</v>
      </c>
      <c r="E437" s="12" t="s">
        <v>8664</v>
      </c>
    </row>
    <row r="438">
      <c r="A438" s="12" t="str">
        <f>IFERROR(__xludf.DUMMYFUNCTION("TEXTJOIN("";"", TRUE, FILTER(CID!$B$2:$B$14794, CID!B438=CID!$D$2:$D$14794))"),"F000;F001;F002;F009")</f>
        <v>F000;F001;F002;F009</v>
      </c>
      <c r="E438" s="12" t="s">
        <v>43009</v>
      </c>
    </row>
    <row r="439">
      <c r="A439" s="12" t="str">
        <f>IFERROR(__xludf.DUMMYFUNCTION("TEXTJOIN("";"", TRUE, FILTER(CID!$B$2:$B$14794, CID!B439=CID!$D$2:$D$14794))"),"F010;F011;F012;F013;F018;F019")</f>
        <v>F010;F011;F012;F013;F018;F019</v>
      </c>
      <c r="E439" s="12" t="s">
        <v>43010</v>
      </c>
    </row>
    <row r="440">
      <c r="A440" s="12" t="str">
        <f>IFERROR(__xludf.DUMMYFUNCTION("TEXTJOIN("";"", TRUE, FILTER(CID!$B$2:$B$14794, CID!B440=CID!$D$2:$D$14794))"),"F020;F021;F022;F023;F024;F028")</f>
        <v>F020;F021;F022;F023;F024;F028</v>
      </c>
      <c r="E440" s="12" t="s">
        <v>43011</v>
      </c>
    </row>
    <row r="441">
      <c r="A441" s="12" t="str">
        <f>IFERROR(__xludf.DUMMYFUNCTION("TEXTJOIN("";"", TRUE, FILTER(CID!$B$2:$B$14794, CID!B441=CID!$D$2:$D$14794))"),"F03X")</f>
        <v>F03X</v>
      </c>
      <c r="E441" s="12" t="s">
        <v>8697</v>
      </c>
    </row>
    <row r="442">
      <c r="A442" s="12" t="str">
        <f>IFERROR(__xludf.DUMMYFUNCTION("TEXTJOIN("";"", TRUE, FILTER(CID!$B$2:$B$14794, CID!B442=CID!$D$2:$D$14794))"),"F04X")</f>
        <v>F04X</v>
      </c>
      <c r="E442" s="12" t="s">
        <v>8698</v>
      </c>
    </row>
    <row r="443">
      <c r="A443" s="12" t="str">
        <f>IFERROR(__xludf.DUMMYFUNCTION("TEXTJOIN("";"", TRUE, FILTER(CID!$B$2:$B$14794, CID!B443=CID!$D$2:$D$14794))"),"F050;F051;F058;F059")</f>
        <v>F050;F051;F058;F059</v>
      </c>
      <c r="E443" s="12" t="s">
        <v>43012</v>
      </c>
    </row>
    <row r="444">
      <c r="A444" s="12" t="str">
        <f>IFERROR(__xludf.DUMMYFUNCTION("TEXTJOIN("";"", TRUE, FILTER(CID!$B$2:$B$14794, CID!B444=CID!$D$2:$D$14794))"),"F060;F061;F062;F063;F064;F065;F066;F067;F068;F069")</f>
        <v>F060;F061;F062;F063;F064;F065;F066;F067;F068;F069</v>
      </c>
      <c r="E444" s="12" t="s">
        <v>43013</v>
      </c>
    </row>
    <row r="445">
      <c r="A445" s="12" t="str">
        <f>IFERROR(__xludf.DUMMYFUNCTION("TEXTJOIN("";"", TRUE, FILTER(CID!$B$2:$B$14794, CID!B445=CID!$D$2:$D$14794))"),"F070;F071;F072;F078;F079")</f>
        <v>F070;F071;F072;F078;F079</v>
      </c>
      <c r="E445" s="12" t="s">
        <v>43014</v>
      </c>
    </row>
    <row r="446">
      <c r="A446" s="12" t="str">
        <f>IFERROR(__xludf.DUMMYFUNCTION("TEXTJOIN("";"", TRUE, FILTER(CID!$B$2:$B$14794, CID!B446=CID!$D$2:$D$14794))"),"F09X")</f>
        <v>F09X</v>
      </c>
      <c r="E446" s="12" t="s">
        <v>8737</v>
      </c>
    </row>
    <row r="447">
      <c r="A447" s="12" t="str">
        <f>IFERROR(__xludf.DUMMYFUNCTION("TEXTJOIN("";"", TRUE, FILTER(CID!$B$2:$B$14794, CID!B447=CID!$D$2:$D$14794))"),"F100;F101;F102;F103;F104;F105;F106;F107;F108;F109")</f>
        <v>F100;F101;F102;F103;F104;F105;F106;F107;F108;F109</v>
      </c>
      <c r="E447" s="12" t="s">
        <v>43015</v>
      </c>
    </row>
    <row r="448">
      <c r="A448" s="12" t="str">
        <f>IFERROR(__xludf.DUMMYFUNCTION("TEXTJOIN("";"", TRUE, FILTER(CID!$B$2:$B$14794, CID!B448=CID!$D$2:$D$14794))"),"F110;F111;F112;F113;F114;F115;F116;F117;F118;F119")</f>
        <v>F110;F111;F112;F113;F114;F115;F116;F117;F118;F119</v>
      </c>
      <c r="E448" s="12" t="s">
        <v>43016</v>
      </c>
    </row>
    <row r="449">
      <c r="A449" s="12" t="str">
        <f>IFERROR(__xludf.DUMMYFUNCTION("TEXTJOIN("";"", TRUE, FILTER(CID!$B$2:$B$14794, CID!B449=CID!$D$2:$D$14794))"),"F120;F121;F122;F123;F124;F125;F126;F127;F128;F129")</f>
        <v>F120;F121;F122;F123;F124;F125;F126;F127;F128;F129</v>
      </c>
      <c r="E449" s="12" t="s">
        <v>43017</v>
      </c>
    </row>
    <row r="450">
      <c r="A450" s="12" t="str">
        <f>IFERROR(__xludf.DUMMYFUNCTION("TEXTJOIN("";"", TRUE, FILTER(CID!$B$2:$B$14794, CID!B450=CID!$D$2:$D$14794))"),"F130;F131;F132;F133;F134;F135;F136;F137;F138;F139")</f>
        <v>F130;F131;F132;F133;F134;F135;F136;F137;F138;F139</v>
      </c>
      <c r="E450" s="12" t="s">
        <v>43018</v>
      </c>
    </row>
    <row r="451">
      <c r="A451" s="12" t="str">
        <f>IFERROR(__xludf.DUMMYFUNCTION("TEXTJOIN("";"", TRUE, FILTER(CID!$B$2:$B$14794, CID!B451=CID!$D$2:$D$14794))"),"F140;F141;F142;F143;F144;F145;F146;F147;F148;F149")</f>
        <v>F140;F141;F142;F143;F144;F145;F146;F147;F148;F149</v>
      </c>
      <c r="E451" s="12" t="s">
        <v>43019</v>
      </c>
    </row>
    <row r="452">
      <c r="A452" s="12" t="str">
        <f>IFERROR(__xludf.DUMMYFUNCTION("TEXTJOIN("";"", TRUE, FILTER(CID!$B$2:$B$14794, CID!B452=CID!$D$2:$D$14794))"),"F150;F151;F152;F153;F154;F155;F156;F157;F158;F159")</f>
        <v>F150;F151;F152;F153;F154;F155;F156;F157;F158;F159</v>
      </c>
      <c r="E452" s="12" t="s">
        <v>43020</v>
      </c>
    </row>
    <row r="453">
      <c r="A453" s="12" t="str">
        <f>IFERROR(__xludf.DUMMYFUNCTION("TEXTJOIN("";"", TRUE, FILTER(CID!$B$2:$B$14794, CID!B453=CID!$D$2:$D$14794))"),"F160;F161;F162;F163;F164;F165;F166;F167;F168;F169")</f>
        <v>F160;F161;F162;F163;F164;F165;F166;F167;F168;F169</v>
      </c>
      <c r="E453" s="12" t="s">
        <v>43021</v>
      </c>
    </row>
    <row r="454">
      <c r="A454" s="12" t="str">
        <f>IFERROR(__xludf.DUMMYFUNCTION("TEXTJOIN("";"", TRUE, FILTER(CID!$B$2:$B$14794, CID!B454=CID!$D$2:$D$14794))"),"F170;F171;F172;F173;F174;F175;F176;F177;F178;F179")</f>
        <v>F170;F171;F172;F173;F174;F175;F176;F177;F178;F179</v>
      </c>
      <c r="E454" s="12" t="s">
        <v>43022</v>
      </c>
    </row>
    <row r="455">
      <c r="A455" s="12" t="str">
        <f>IFERROR(__xludf.DUMMYFUNCTION("TEXTJOIN("";"", TRUE, FILTER(CID!$B$2:$B$14794, CID!B455=CID!$D$2:$D$14794))"),"F180;F181;F182;F183;F184;F185;F186;F187;F188;F189")</f>
        <v>F180;F181;F182;F183;F184;F185;F186;F187;F188;F189</v>
      </c>
      <c r="E455" s="12" t="s">
        <v>43023</v>
      </c>
    </row>
    <row r="456">
      <c r="A456" s="12" t="str">
        <f>IFERROR(__xludf.DUMMYFUNCTION("TEXTJOIN("";"", TRUE, FILTER(CID!$B$2:$B$14794, CID!B456=CID!$D$2:$D$14794))"),"F190;F191;F192;F193;F194;F195;F196;F197;F198;F199")</f>
        <v>F190;F191;F192;F193;F194;F195;F196;F197;F198;F199</v>
      </c>
      <c r="E456" s="12" t="s">
        <v>43024</v>
      </c>
    </row>
    <row r="457">
      <c r="A457" s="12" t="str">
        <f>IFERROR(__xludf.DUMMYFUNCTION("TEXTJOIN("";"", TRUE, FILTER(CID!$B$2:$B$14794, CID!B457=CID!$D$2:$D$14794))"),"F200;F201;F202;F203;F204;F205;F206;F208;F209")</f>
        <v>F200;F201;F202;F203;F204;F205;F206;F208;F209</v>
      </c>
      <c r="E457" s="12" t="s">
        <v>43025</v>
      </c>
    </row>
    <row r="458">
      <c r="A458" s="12" t="str">
        <f>IFERROR(__xludf.DUMMYFUNCTION("TEXTJOIN("";"", TRUE, FILTER(CID!$B$2:$B$14794, CID!B458=CID!$D$2:$D$14794))"),"F21X")</f>
        <v>F21X</v>
      </c>
      <c r="E458" s="12" t="s">
        <v>8956</v>
      </c>
    </row>
    <row r="459">
      <c r="A459" s="12" t="str">
        <f>IFERROR(__xludf.DUMMYFUNCTION("TEXTJOIN("";"", TRUE, FILTER(CID!$B$2:$B$14794, CID!B459=CID!$D$2:$D$14794))"),"F220;F228;F229")</f>
        <v>F220;F228;F229</v>
      </c>
      <c r="E459" s="12" t="s">
        <v>43026</v>
      </c>
    </row>
    <row r="460">
      <c r="A460" s="12" t="str">
        <f>IFERROR(__xludf.DUMMYFUNCTION("TEXTJOIN("";"", TRUE, FILTER(CID!$B$2:$B$14794, CID!B460=CID!$D$2:$D$14794))"),"F230;F231;F232;F233;F238;F239")</f>
        <v>F230;F231;F232;F233;F238;F239</v>
      </c>
      <c r="E460" s="12" t="s">
        <v>43027</v>
      </c>
    </row>
    <row r="461">
      <c r="A461" s="12" t="str">
        <f>IFERROR(__xludf.DUMMYFUNCTION("TEXTJOIN("";"", TRUE, FILTER(CID!$B$2:$B$14794, CID!B461=CID!$D$2:$D$14794))"),"F24X")</f>
        <v>F24X</v>
      </c>
      <c r="E461" s="12" t="s">
        <v>8975</v>
      </c>
    </row>
    <row r="462">
      <c r="A462" s="12" t="str">
        <f>IFERROR(__xludf.DUMMYFUNCTION("TEXTJOIN("";"", TRUE, FILTER(CID!$B$2:$B$14794, CID!B462=CID!$D$2:$D$14794))"),"F250;F251;F252;F258;F259")</f>
        <v>F250;F251;F252;F258;F259</v>
      </c>
      <c r="E462" s="12" t="s">
        <v>43028</v>
      </c>
    </row>
    <row r="463">
      <c r="A463" s="12" t="str">
        <f>IFERROR(__xludf.DUMMYFUNCTION("TEXTJOIN("";"", TRUE, FILTER(CID!$B$2:$B$14794, CID!B463=CID!$D$2:$D$14794))"),"F28X")</f>
        <v>F28X</v>
      </c>
      <c r="E463" s="12" t="s">
        <v>8986</v>
      </c>
    </row>
    <row r="464">
      <c r="A464" s="12" t="str">
        <f>IFERROR(__xludf.DUMMYFUNCTION("TEXTJOIN("";"", TRUE, FILTER(CID!$B$2:$B$14794, CID!B464=CID!$D$2:$D$14794))"),"F29X")</f>
        <v>F29X</v>
      </c>
      <c r="E464" s="12" t="s">
        <v>8987</v>
      </c>
    </row>
    <row r="465">
      <c r="A465" s="12" t="str">
        <f>IFERROR(__xludf.DUMMYFUNCTION("TEXTJOIN("";"", TRUE, FILTER(CID!$B$2:$B$14794, CID!B465=CID!$D$2:$D$14794))"),"F300;F301;F302;F308;F309")</f>
        <v>F300;F301;F302;F308;F309</v>
      </c>
      <c r="E465" s="12" t="s">
        <v>43029</v>
      </c>
    </row>
    <row r="466">
      <c r="A466" s="12" t="str">
        <f>IFERROR(__xludf.DUMMYFUNCTION("TEXTJOIN("";"", TRUE, FILTER(CID!$B$2:$B$14794, CID!B466=CID!$D$2:$D$14794))"),"F310;F311;F312;F313;F314;F315;F316;F317;F318;F319")</f>
        <v>F310;F311;F312;F313;F314;F315;F316;F317;F318;F319</v>
      </c>
      <c r="E466" s="12" t="s">
        <v>43030</v>
      </c>
    </row>
    <row r="467">
      <c r="A467" s="12" t="str">
        <f>IFERROR(__xludf.DUMMYFUNCTION("TEXTJOIN("";"", TRUE, FILTER(CID!$B$2:$B$14794, CID!B467=CID!$D$2:$D$14794))"),"F320;F321;F322;F323;F328;F329")</f>
        <v>F320;F321;F322;F323;F328;F329</v>
      </c>
      <c r="E467" s="12" t="s">
        <v>43031</v>
      </c>
    </row>
    <row r="468">
      <c r="A468" s="12" t="str">
        <f>IFERROR(__xludf.DUMMYFUNCTION("TEXTJOIN("";"", TRUE, FILTER(CID!$B$2:$B$14794, CID!B468=CID!$D$2:$D$14794))"),"F330;F331;F332;F333;F334;F338;F339")</f>
        <v>F330;F331;F332;F333;F334;F338;F339</v>
      </c>
      <c r="E468" s="12" t="s">
        <v>43032</v>
      </c>
    </row>
    <row r="469">
      <c r="A469" s="12" t="str">
        <f>IFERROR(__xludf.DUMMYFUNCTION("TEXTJOIN("";"", TRUE, FILTER(CID!$B$2:$B$14794, CID!B469=CID!$D$2:$D$14794))"),"F340;F341;F348;F349")</f>
        <v>F340;F341;F348;F349</v>
      </c>
      <c r="E469" s="12" t="s">
        <v>43033</v>
      </c>
    </row>
    <row r="470">
      <c r="A470" s="12" t="str">
        <f>IFERROR(__xludf.DUMMYFUNCTION("TEXTJOIN("";"", TRUE, FILTER(CID!$B$2:$B$14794, CID!B470=CID!$D$2:$D$14794))"),"F380;F381;F388")</f>
        <v>F380;F381;F388</v>
      </c>
      <c r="E470" s="12" t="s">
        <v>43034</v>
      </c>
    </row>
    <row r="471">
      <c r="A471" s="12" t="str">
        <f>IFERROR(__xludf.DUMMYFUNCTION("TEXTJOIN("";"", TRUE, FILTER(CID!$B$2:$B$14794, CID!B471=CID!$D$2:$D$14794))"),"F39X")</f>
        <v>F39X</v>
      </c>
      <c r="E471" s="12" t="s">
        <v>9058</v>
      </c>
    </row>
    <row r="472">
      <c r="A472" s="12" t="str">
        <f>IFERROR(__xludf.DUMMYFUNCTION("TEXTJOIN("";"", TRUE, FILTER(CID!$B$2:$B$14794, CID!B472=CID!$D$2:$D$14794))"),"F400;F401;F402;F408;F409")</f>
        <v>F400;F401;F402;F408;F409</v>
      </c>
      <c r="E472" s="12" t="s">
        <v>43035</v>
      </c>
    </row>
    <row r="473">
      <c r="A473" s="12" t="str">
        <f>IFERROR(__xludf.DUMMYFUNCTION("TEXTJOIN("";"", TRUE, FILTER(CID!$B$2:$B$14794, CID!B473=CID!$D$2:$D$14794))"),"F410;F411;F412;F413;F418;F419")</f>
        <v>F410;F411;F412;F413;F418;F419</v>
      </c>
      <c r="E473" s="12" t="s">
        <v>43036</v>
      </c>
    </row>
    <row r="474">
      <c r="A474" s="12" t="str">
        <f>IFERROR(__xludf.DUMMYFUNCTION("TEXTJOIN("";"", TRUE, FILTER(CID!$B$2:$B$14794, CID!B474=CID!$D$2:$D$14794))"),"F420;F421;F422;F428;F429")</f>
        <v>F420;F421;F422;F428;F429</v>
      </c>
      <c r="E474" s="12" t="s">
        <v>43037</v>
      </c>
    </row>
    <row r="475">
      <c r="A475" s="12" t="str">
        <f>IFERROR(__xludf.DUMMYFUNCTION("TEXTJOIN("";"", TRUE, FILTER(CID!$B$2:$B$14794, CID!B475=CID!$D$2:$D$14794))"),"F430;F431;F432;F438;F439")</f>
        <v>F430;F431;F432;F438;F439</v>
      </c>
      <c r="E475" s="12" t="s">
        <v>43038</v>
      </c>
    </row>
    <row r="476">
      <c r="A476" s="12" t="str">
        <f>IFERROR(__xludf.DUMMYFUNCTION("TEXTJOIN("";"", TRUE, FILTER(CID!$B$2:$B$14794, CID!B476=CID!$D$2:$D$14794))"),"F440;F441;F442;F443;F444;F445;F446;F447;F448;F449")</f>
        <v>F440;F441;F442;F443;F444;F445;F446;F447;F448;F449</v>
      </c>
      <c r="E476" s="12" t="s">
        <v>43039</v>
      </c>
    </row>
    <row r="477">
      <c r="A477" s="12" t="str">
        <f>IFERROR(__xludf.DUMMYFUNCTION("TEXTJOIN("";"", TRUE, FILTER(CID!$B$2:$B$14794, CID!B477=CID!$D$2:$D$14794))"),"F450;F451;F452;F453;F454;F458;F459")</f>
        <v>F450;F451;F452;F453;F454;F458;F459</v>
      </c>
      <c r="E477" s="12" t="s">
        <v>43040</v>
      </c>
    </row>
    <row r="478">
      <c r="A478" s="12" t="str">
        <f>IFERROR(__xludf.DUMMYFUNCTION("TEXTJOIN("";"", TRUE, FILTER(CID!$B$2:$B$14794, CID!B478=CID!$D$2:$D$14794))"),"F480;F481;F488;F489")</f>
        <v>F480;F481;F488;F489</v>
      </c>
      <c r="E478" s="12" t="s">
        <v>43041</v>
      </c>
    </row>
    <row r="479">
      <c r="A479" s="12" t="str">
        <f>IFERROR(__xludf.DUMMYFUNCTION("TEXTJOIN("";"", TRUE, FILTER(CID!$B$2:$B$14794, CID!B479=CID!$D$2:$D$14794))"),"F500;F501;F502;F503;F504;F505;F508;F509")</f>
        <v>F500;F501;F502;F503;F504;F505;F508;F509</v>
      </c>
      <c r="E479" s="12" t="s">
        <v>43042</v>
      </c>
    </row>
    <row r="480">
      <c r="A480" s="12" t="str">
        <f>IFERROR(__xludf.DUMMYFUNCTION("TEXTJOIN("";"", TRUE, FILTER(CID!$B$2:$B$14794, CID!B480=CID!$D$2:$D$14794))"),"F510;F511;F512;F513;F514;F515;F518;F519")</f>
        <v>F510;F511;F512;F513;F514;F515;F518;F519</v>
      </c>
      <c r="E480" s="12" t="s">
        <v>43043</v>
      </c>
    </row>
    <row r="481">
      <c r="A481" s="12" t="str">
        <f>IFERROR(__xludf.DUMMYFUNCTION("TEXTJOIN("";"", TRUE, FILTER(CID!$B$2:$B$14794, CID!B481=CID!$D$2:$D$14794))"),"F520;F521;F522;F523;F524;F525;F526;F527;F528;F529")</f>
        <v>F520;F521;F522;F523;F524;F525;F526;F527;F528;F529</v>
      </c>
      <c r="E481" s="12" t="s">
        <v>43044</v>
      </c>
    </row>
    <row r="482">
      <c r="A482" s="12" t="str">
        <f>IFERROR(__xludf.DUMMYFUNCTION("TEXTJOIN("";"", TRUE, FILTER(CID!$B$2:$B$14794, CID!B482=CID!$D$2:$D$14794))"),"F530;F531;F538;F539")</f>
        <v>F530;F531;F538;F539</v>
      </c>
      <c r="E482" s="12" t="s">
        <v>43045</v>
      </c>
    </row>
    <row r="483">
      <c r="A483" s="12" t="str">
        <f>IFERROR(__xludf.DUMMYFUNCTION("TEXTJOIN("";"", TRUE, FILTER(CID!$B$2:$B$14794, CID!B483=CID!$D$2:$D$14794))"),"F54X")</f>
        <v>F54X</v>
      </c>
      <c r="E483" s="12" t="s">
        <v>9203</v>
      </c>
    </row>
    <row r="484">
      <c r="A484" s="12" t="str">
        <f>IFERROR(__xludf.DUMMYFUNCTION("TEXTJOIN("";"", TRUE, FILTER(CID!$B$2:$B$14794, CID!B484=CID!$D$2:$D$14794))"),"F55X")</f>
        <v>F55X</v>
      </c>
      <c r="E484" s="12" t="s">
        <v>9204</v>
      </c>
    </row>
    <row r="485">
      <c r="A485" s="12" t="str">
        <f>IFERROR(__xludf.DUMMYFUNCTION("TEXTJOIN("";"", TRUE, FILTER(CID!$B$2:$B$14794, CID!B485=CID!$D$2:$D$14794))"),"F59X")</f>
        <v>F59X</v>
      </c>
      <c r="E485" s="12" t="s">
        <v>9205</v>
      </c>
    </row>
    <row r="486">
      <c r="A486" s="12" t="str">
        <f>IFERROR(__xludf.DUMMYFUNCTION("TEXTJOIN("";"", TRUE, FILTER(CID!$B$2:$B$14794, CID!B486=CID!$D$2:$D$14794))"),"F600;F601;F602;F603;F604;F605;F606;F607;F608;F609")</f>
        <v>F600;F601;F602;F603;F604;F605;F606;F607;F608;F609</v>
      </c>
      <c r="E486" s="12" t="s">
        <v>43046</v>
      </c>
    </row>
    <row r="487">
      <c r="A487" s="12" t="str">
        <f>IFERROR(__xludf.DUMMYFUNCTION("TEXTJOIN("";"", TRUE, FILTER(CID!$B$2:$B$14794, CID!B487=CID!$D$2:$D$14794))"),"F61X")</f>
        <v>F61X</v>
      </c>
      <c r="E487" s="12" t="s">
        <v>9226</v>
      </c>
    </row>
    <row r="488">
      <c r="A488" s="12" t="str">
        <f>IFERROR(__xludf.DUMMYFUNCTION("TEXTJOIN("";"", TRUE, FILTER(CID!$B$2:$B$14794, CID!B488=CID!$D$2:$D$14794))"),"F620;F621;F628;F629")</f>
        <v>F620;F621;F628;F629</v>
      </c>
      <c r="E488" s="12" t="s">
        <v>43047</v>
      </c>
    </row>
    <row r="489">
      <c r="A489" s="12" t="str">
        <f>IFERROR(__xludf.DUMMYFUNCTION("TEXTJOIN("";"", TRUE, FILTER(CID!$B$2:$B$14794, CID!B489=CID!$D$2:$D$14794))"),"F630;F631;F632;F633;F638;F639")</f>
        <v>F630;F631;F632;F633;F638;F639</v>
      </c>
      <c r="E489" s="12" t="s">
        <v>43048</v>
      </c>
    </row>
    <row r="490">
      <c r="A490" s="12" t="str">
        <f>IFERROR(__xludf.DUMMYFUNCTION("TEXTJOIN("";"", TRUE, FILTER(CID!$B$2:$B$14794, CID!B490=CID!$D$2:$D$14794))"),"F640;F641;F642;F648;F649")</f>
        <v>F640;F641;F642;F648;F649</v>
      </c>
      <c r="E490" s="12" t="s">
        <v>43049</v>
      </c>
    </row>
    <row r="491">
      <c r="A491" s="12" t="str">
        <f>IFERROR(__xludf.DUMMYFUNCTION("TEXTJOIN("";"", TRUE, FILTER(CID!$B$2:$B$14794, CID!B491=CID!$D$2:$D$14794))"),"F650;F651;F652;F653;F654;F655;F656;F658;F659")</f>
        <v>F650;F651;F652;F653;F654;F655;F656;F658;F659</v>
      </c>
      <c r="E491" s="12" t="s">
        <v>43050</v>
      </c>
    </row>
    <row r="492">
      <c r="A492" s="12" t="str">
        <f>IFERROR(__xludf.DUMMYFUNCTION("TEXTJOIN("";"", TRUE, FILTER(CID!$B$2:$B$14794, CID!B492=CID!$D$2:$D$14794))"),"F660;F661;F662;F668;F669")</f>
        <v>F660;F661;F662;F668;F669</v>
      </c>
      <c r="E492" s="12" t="s">
        <v>43051</v>
      </c>
    </row>
    <row r="493">
      <c r="A493" s="12" t="str">
        <f>IFERROR(__xludf.DUMMYFUNCTION("TEXTJOIN("";"", TRUE, FILTER(CID!$B$2:$B$14794, CID!B493=CID!$D$2:$D$14794))"),"F680;F681;F688")</f>
        <v>F680;F681;F688</v>
      </c>
      <c r="E493" s="12" t="s">
        <v>43052</v>
      </c>
    </row>
    <row r="494">
      <c r="A494" s="12" t="str">
        <f>IFERROR(__xludf.DUMMYFUNCTION("TEXTJOIN("";"", TRUE, FILTER(CID!$B$2:$B$14794, CID!B494=CID!$D$2:$D$14794))"),"F69X")</f>
        <v>F69X</v>
      </c>
      <c r="E494" s="12" t="s">
        <v>9291</v>
      </c>
    </row>
    <row r="495">
      <c r="A495" s="12" t="str">
        <f>IFERROR(__xludf.DUMMYFUNCTION("TEXTJOIN("";"", TRUE, FILTER(CID!$B$2:$B$14794, CID!B495=CID!$D$2:$D$14794))"),"F700;F701;F708;F709")</f>
        <v>F700;F701;F708;F709</v>
      </c>
      <c r="E495" s="12" t="s">
        <v>43053</v>
      </c>
    </row>
    <row r="496">
      <c r="A496" s="12" t="str">
        <f>IFERROR(__xludf.DUMMYFUNCTION("TEXTJOIN("";"", TRUE, FILTER(CID!$B$2:$B$14794, CID!B496=CID!$D$2:$D$14794))"),"F710;F711;F718;F719")</f>
        <v>F710;F711;F718;F719</v>
      </c>
      <c r="E496" s="12" t="s">
        <v>43054</v>
      </c>
    </row>
    <row r="497">
      <c r="A497" s="12" t="str">
        <f>IFERROR(__xludf.DUMMYFUNCTION("TEXTJOIN("";"", TRUE, FILTER(CID!$B$2:$B$14794, CID!B497=CID!$D$2:$D$14794))"),"F720;F721;F728;F729")</f>
        <v>F720;F721;F728;F729</v>
      </c>
      <c r="E497" s="12" t="s">
        <v>43055</v>
      </c>
    </row>
    <row r="498">
      <c r="A498" s="12" t="str">
        <f>IFERROR(__xludf.DUMMYFUNCTION("TEXTJOIN("";"", TRUE, FILTER(CID!$B$2:$B$14794, CID!B498=CID!$D$2:$D$14794))"),"F730;F731;F738;F739")</f>
        <v>F730;F731;F738;F739</v>
      </c>
      <c r="E498" s="12" t="s">
        <v>43056</v>
      </c>
    </row>
    <row r="499">
      <c r="A499" s="12" t="str">
        <f>IFERROR(__xludf.DUMMYFUNCTION("TEXTJOIN("";"", TRUE, FILTER(CID!$B$2:$B$14794, CID!B499=CID!$D$2:$D$14794))"),"F780;F781;F788;F789")</f>
        <v>F780;F781;F788;F789</v>
      </c>
      <c r="E499" s="12" t="s">
        <v>43057</v>
      </c>
    </row>
    <row r="500">
      <c r="A500" s="12" t="str">
        <f>IFERROR(__xludf.DUMMYFUNCTION("TEXTJOIN("";"", TRUE, FILTER(CID!$B$2:$B$14794, CID!B500=CID!$D$2:$D$14794))"),"F790;F791;F798;F799")</f>
        <v>F790;F791;F798;F799</v>
      </c>
      <c r="E500" s="12" t="s">
        <v>43058</v>
      </c>
    </row>
    <row r="501">
      <c r="A501" s="12" t="str">
        <f>IFERROR(__xludf.DUMMYFUNCTION("TEXTJOIN("";"", TRUE, FILTER(CID!$B$2:$B$14794, CID!B501=CID!$D$2:$D$14794))"),"F800;F801;F802;F803;F808;F809")</f>
        <v>F800;F801;F802;F803;F808;F809</v>
      </c>
      <c r="E501" s="12" t="s">
        <v>43059</v>
      </c>
    </row>
    <row r="502">
      <c r="A502" s="12" t="str">
        <f>IFERROR(__xludf.DUMMYFUNCTION("TEXTJOIN("";"", TRUE, FILTER(CID!$B$2:$B$14794, CID!B502=CID!$D$2:$D$14794))"),"F810;F811;F812;F813;F818;F819")</f>
        <v>F810;F811;F812;F813;F818;F819</v>
      </c>
      <c r="E502" s="12" t="s">
        <v>43060</v>
      </c>
    </row>
    <row r="503">
      <c r="A503" s="12" t="str">
        <f>IFERROR(__xludf.DUMMYFUNCTION("TEXTJOIN("";"", TRUE, FILTER(CID!$B$2:$B$14794, CID!B503=CID!$D$2:$D$14794))"),"F82X")</f>
        <v>F82X</v>
      </c>
      <c r="E503" s="12" t="s">
        <v>9364</v>
      </c>
    </row>
    <row r="504">
      <c r="A504" s="12" t="str">
        <f>IFERROR(__xludf.DUMMYFUNCTION("TEXTJOIN("";"", TRUE, FILTER(CID!$B$2:$B$14794, CID!B504=CID!$D$2:$D$14794))"),"F83X")</f>
        <v>F83X</v>
      </c>
      <c r="E504" s="12" t="s">
        <v>9365</v>
      </c>
    </row>
    <row r="505">
      <c r="A505" s="12" t="str">
        <f>IFERROR(__xludf.DUMMYFUNCTION("TEXTJOIN("";"", TRUE, FILTER(CID!$B$2:$B$14794, CID!B505=CID!$D$2:$D$14794))"),"F840;F841;F842;F843;F844;F845;F848;F849")</f>
        <v>F840;F841;F842;F843;F844;F845;F848;F849</v>
      </c>
      <c r="E505" s="12" t="s">
        <v>43061</v>
      </c>
    </row>
    <row r="506">
      <c r="A506" s="12" t="str">
        <f>IFERROR(__xludf.DUMMYFUNCTION("TEXTJOIN("";"", TRUE, FILTER(CID!$B$2:$B$14794, CID!B506=CID!$D$2:$D$14794))"),"F88X")</f>
        <v>F88X</v>
      </c>
      <c r="E506" s="12" t="s">
        <v>9382</v>
      </c>
    </row>
    <row r="507">
      <c r="A507" s="12" t="str">
        <f>IFERROR(__xludf.DUMMYFUNCTION("TEXTJOIN("";"", TRUE, FILTER(CID!$B$2:$B$14794, CID!B507=CID!$D$2:$D$14794))"),"F89X")</f>
        <v>F89X</v>
      </c>
      <c r="E507" s="12" t="s">
        <v>9383</v>
      </c>
    </row>
    <row r="508">
      <c r="A508" s="12" t="str">
        <f>IFERROR(__xludf.DUMMYFUNCTION("TEXTJOIN("";"", TRUE, FILTER(CID!$B$2:$B$14794, CID!B508=CID!$D$2:$D$14794))"),"F900;F901;F908;F909")</f>
        <v>F900;F901;F908;F909</v>
      </c>
      <c r="E508" s="12" t="s">
        <v>43062</v>
      </c>
    </row>
    <row r="509">
      <c r="A509" s="12" t="str">
        <f>IFERROR(__xludf.DUMMYFUNCTION("TEXTJOIN("";"", TRUE, FILTER(CID!$B$2:$B$14794, CID!B509=CID!$D$2:$D$14794))"),"F910;F911;F912;F913;F918;F919")</f>
        <v>F910;F911;F912;F913;F918;F919</v>
      </c>
      <c r="E509" s="12" t="s">
        <v>43063</v>
      </c>
    </row>
    <row r="510">
      <c r="A510" s="12" t="str">
        <f>IFERROR(__xludf.DUMMYFUNCTION("TEXTJOIN("";"", TRUE, FILTER(CID!$B$2:$B$14794, CID!B510=CID!$D$2:$D$14794))"),"F920;F928;F929")</f>
        <v>F920;F928;F929</v>
      </c>
      <c r="E510" s="12" t="s">
        <v>43064</v>
      </c>
    </row>
    <row r="511">
      <c r="A511" s="12" t="str">
        <f>IFERROR(__xludf.DUMMYFUNCTION("TEXTJOIN("";"", TRUE, FILTER(CID!$B$2:$B$14794, CID!B511=CID!$D$2:$D$14794))"),"F930;F931;F932;F933;F938;F939")</f>
        <v>F930;F931;F932;F933;F938;F939</v>
      </c>
      <c r="E511" s="12" t="s">
        <v>43065</v>
      </c>
    </row>
    <row r="512">
      <c r="A512" s="12" t="str">
        <f>IFERROR(__xludf.DUMMYFUNCTION("TEXTJOIN("";"", TRUE, FILTER(CID!$B$2:$B$14794, CID!B512=CID!$D$2:$D$14794))"),"F940;F941;F942;F948;F949")</f>
        <v>F940;F941;F942;F948;F949</v>
      </c>
      <c r="E512" s="12" t="s">
        <v>43066</v>
      </c>
    </row>
    <row r="513">
      <c r="A513" s="12" t="str">
        <f>IFERROR(__xludf.DUMMYFUNCTION("TEXTJOIN("";"", TRUE, FILTER(CID!$B$2:$B$14794, CID!B513=CID!$D$2:$D$14794))"),"F950;F951;F952;F958;F959")</f>
        <v>F950;F951;F952;F958;F959</v>
      </c>
      <c r="E513" s="12" t="s">
        <v>43067</v>
      </c>
    </row>
    <row r="514">
      <c r="A514" s="12" t="str">
        <f>IFERROR(__xludf.DUMMYFUNCTION("TEXTJOIN("";"", TRUE, FILTER(CID!$B$2:$B$14794, CID!B514=CID!$D$2:$D$14794))"),"F980;F981;F982;F983;F984;F985;F986;F988;F989")</f>
        <v>F980;F981;F982;F983;F984;F985;F986;F988;F989</v>
      </c>
      <c r="E514" s="12" t="s">
        <v>43068</v>
      </c>
    </row>
    <row r="515">
      <c r="A515" s="12" t="str">
        <f>IFERROR(__xludf.DUMMYFUNCTION("TEXTJOIN("";"", TRUE, FILTER(CID!$B$2:$B$14794, CID!B515=CID!$D$2:$D$14794))"),"F99X")</f>
        <v>F99X</v>
      </c>
      <c r="E515" s="12" t="s">
        <v>9460</v>
      </c>
    </row>
    <row r="516">
      <c r="A516" s="12" t="str">
        <f>IFERROR(__xludf.DUMMYFUNCTION("TEXTJOIN("";"", TRUE, FILTER(CID!$B$2:$B$14794, CID!B516=CID!$D$2:$D$14794))"),"G000;G001;G002;G003;G008;G009")</f>
        <v>G000;G001;G002;G003;G008;G009</v>
      </c>
      <c r="E516" s="12" t="s">
        <v>43069</v>
      </c>
    </row>
    <row r="517">
      <c r="A517" s="12" t="str">
        <f>IFERROR(__xludf.DUMMYFUNCTION("TEXTJOIN("";"", TRUE, FILTER(CID!$B$2:$B$14794, CID!B517=CID!$D$2:$D$14794))"),"G01X")</f>
        <v>G01X</v>
      </c>
      <c r="E517" s="12" t="s">
        <v>9473</v>
      </c>
    </row>
    <row r="518">
      <c r="A518" s="12" t="str">
        <f>IFERROR(__xludf.DUMMYFUNCTION("TEXTJOIN("";"", TRUE, FILTER(CID!$B$2:$B$14794, CID!B518=CID!$D$2:$D$14794))"),"G020;G021;G028")</f>
        <v>G020;G021;G028</v>
      </c>
      <c r="E518" s="12" t="s">
        <v>43070</v>
      </c>
    </row>
    <row r="519">
      <c r="A519" s="12" t="str">
        <f>IFERROR(__xludf.DUMMYFUNCTION("TEXTJOIN("";"", TRUE, FILTER(CID!$B$2:$B$14794, CID!B519=CID!$D$2:$D$14794))"),"G030;G031;G032;G038;G039")</f>
        <v>G030;G031;G032;G038;G039</v>
      </c>
      <c r="E519" s="12" t="s">
        <v>43071</v>
      </c>
    </row>
    <row r="520">
      <c r="A520" s="12" t="str">
        <f>IFERROR(__xludf.DUMMYFUNCTION("TEXTJOIN("";"", TRUE, FILTER(CID!$B$2:$B$14794, CID!B520=CID!$D$2:$D$14794))"),"G040;G041;G042;G048;G049")</f>
        <v>G040;G041;G042;G048;G049</v>
      </c>
      <c r="E520" s="12" t="s">
        <v>43072</v>
      </c>
    </row>
    <row r="521">
      <c r="A521" s="12" t="str">
        <f>IFERROR(__xludf.DUMMYFUNCTION("TEXTJOIN("";"", TRUE, FILTER(CID!$B$2:$B$14794, CID!B521=CID!$D$2:$D$14794))"),"G050;G051;G052;G058")</f>
        <v>G050;G051;G052;G058</v>
      </c>
      <c r="E521" s="12" t="s">
        <v>43073</v>
      </c>
    </row>
    <row r="522">
      <c r="A522" s="12" t="str">
        <f>IFERROR(__xludf.DUMMYFUNCTION("TEXTJOIN("";"", TRUE, FILTER(CID!$B$2:$B$14794, CID!B522=CID!$D$2:$D$14794))"),"G060;G061;G062")</f>
        <v>G060;G061;G062</v>
      </c>
      <c r="E522" s="12" t="s">
        <v>43074</v>
      </c>
    </row>
    <row r="523">
      <c r="A523" s="12" t="str">
        <f>IFERROR(__xludf.DUMMYFUNCTION("TEXTJOIN("";"", TRUE, FILTER(CID!$B$2:$B$14794, CID!B523=CID!$D$2:$D$14794))"),"G07X")</f>
        <v>G07X</v>
      </c>
      <c r="E523" s="12" t="s">
        <v>9513</v>
      </c>
    </row>
    <row r="524">
      <c r="A524" s="12" t="str">
        <f>IFERROR(__xludf.DUMMYFUNCTION("TEXTJOIN("";"", TRUE, FILTER(CID!$B$2:$B$14794, CID!B524=CID!$D$2:$D$14794))"),"G08X")</f>
        <v>G08X</v>
      </c>
      <c r="E524" s="12" t="s">
        <v>9514</v>
      </c>
    </row>
    <row r="525">
      <c r="A525" s="12" t="str">
        <f>IFERROR(__xludf.DUMMYFUNCTION("TEXTJOIN("";"", TRUE, FILTER(CID!$B$2:$B$14794, CID!B525=CID!$D$2:$D$14794))"),"G09X")</f>
        <v>G09X</v>
      </c>
      <c r="E525" s="12" t="s">
        <v>9515</v>
      </c>
    </row>
    <row r="526">
      <c r="A526" s="12" t="str">
        <f>IFERROR(__xludf.DUMMYFUNCTION("TEXTJOIN("";"", TRUE, FILTER(CID!$B$2:$B$14794, CID!B526=CID!$D$2:$D$14794))"),"G10X")</f>
        <v>G10X</v>
      </c>
      <c r="E526" s="12" t="s">
        <v>9516</v>
      </c>
    </row>
    <row r="527">
      <c r="A527" s="12" t="str">
        <f>IFERROR(__xludf.DUMMYFUNCTION("TEXTJOIN("";"", TRUE, FILTER(CID!$B$2:$B$14794, CID!B527=CID!$D$2:$D$14794))"),"G110;G111;G112;G113;G114;G118;G119")</f>
        <v>G110;G111;G112;G113;G114;G118;G119</v>
      </c>
      <c r="E527" s="12" t="s">
        <v>43075</v>
      </c>
    </row>
    <row r="528">
      <c r="A528" s="12" t="str">
        <f>IFERROR(__xludf.DUMMYFUNCTION("TEXTJOIN("";"", TRUE, FILTER(CID!$B$2:$B$14794, CID!B528=CID!$D$2:$D$14794))"),"G120;G121;G122;G128;G129")</f>
        <v>G120;G121;G122;G128;G129</v>
      </c>
      <c r="E528" s="12" t="s">
        <v>43076</v>
      </c>
    </row>
    <row r="529">
      <c r="A529" s="12" t="str">
        <f>IFERROR(__xludf.DUMMYFUNCTION("TEXTJOIN("";"", TRUE, FILTER(CID!$B$2:$B$14794, CID!B529=CID!$D$2:$D$14794))"),"G130;G131;G132;G138")</f>
        <v>G130;G131;G132;G138</v>
      </c>
      <c r="E529" s="12" t="s">
        <v>43077</v>
      </c>
    </row>
    <row r="530">
      <c r="A530" s="12" t="str">
        <f>IFERROR(__xludf.DUMMYFUNCTION("TEXTJOIN("";"", TRUE, FILTER(CID!$B$2:$B$14794, CID!B530=CID!$D$2:$D$14794))"),"G20X")</f>
        <v>G20X</v>
      </c>
      <c r="E530" s="12" t="s">
        <v>9549</v>
      </c>
    </row>
    <row r="531">
      <c r="A531" s="12" t="str">
        <f>IFERROR(__xludf.DUMMYFUNCTION("TEXTJOIN("";"", TRUE, FILTER(CID!$B$2:$B$14794, CID!B531=CID!$D$2:$D$14794))"),"G210;G211;G212;G213;G218;G219")</f>
        <v>G210;G211;G212;G213;G218;G219</v>
      </c>
      <c r="E531" s="12" t="s">
        <v>43078</v>
      </c>
    </row>
    <row r="532">
      <c r="A532" s="12" t="str">
        <f>IFERROR(__xludf.DUMMYFUNCTION("TEXTJOIN("";"", TRUE, FILTER(CID!$B$2:$B$14794, CID!B532=CID!$D$2:$D$14794))"),"G22X")</f>
        <v>G22X</v>
      </c>
      <c r="E532" s="12" t="s">
        <v>9562</v>
      </c>
    </row>
    <row r="533">
      <c r="A533" s="12" t="str">
        <f>IFERROR(__xludf.DUMMYFUNCTION("TEXTJOIN("";"", TRUE, FILTER(CID!$B$2:$B$14794, CID!B533=CID!$D$2:$D$14794))"),"G230;G231;G232;G238;G239")</f>
        <v>G230;G231;G232;G238;G239</v>
      </c>
      <c r="E533" s="12" t="s">
        <v>43079</v>
      </c>
    </row>
    <row r="534">
      <c r="A534" s="12" t="str">
        <f>IFERROR(__xludf.DUMMYFUNCTION("TEXTJOIN("";"", TRUE, FILTER(CID!$B$2:$B$14794, CID!B534=CID!$D$2:$D$14794))"),"G240;G241;G242;G243;G244;G245;G248;G249")</f>
        <v>G240;G241;G242;G243;G244;G245;G248;G249</v>
      </c>
      <c r="E534" s="12" t="s">
        <v>43080</v>
      </c>
    </row>
    <row r="535">
      <c r="A535" s="12" t="str">
        <f>IFERROR(__xludf.DUMMYFUNCTION("TEXTJOIN("";"", TRUE, FILTER(CID!$B$2:$B$14794, CID!B535=CID!$D$2:$D$14794))"),"G250;G251;G252;G253;G254;G255;G256;G258;G259")</f>
        <v>G250;G251;G252;G253;G254;G255;G256;G258;G259</v>
      </c>
      <c r="E535" s="12" t="s">
        <v>43081</v>
      </c>
    </row>
    <row r="536">
      <c r="A536" s="12" t="str">
        <f>IFERROR(__xludf.DUMMYFUNCTION("TEXTJOIN("";"", TRUE, FILTER(CID!$B$2:$B$14794, CID!B536=CID!$D$2:$D$14794))"),"G26X")</f>
        <v>G26X</v>
      </c>
      <c r="E536" s="12" t="s">
        <v>9607</v>
      </c>
    </row>
    <row r="537">
      <c r="A537" s="12" t="str">
        <f>IFERROR(__xludf.DUMMYFUNCTION("TEXTJOIN("";"", TRUE, FILTER(CID!$B$2:$B$14794, CID!B537=CID!$D$2:$D$14794))"),"G300;G301;G308;G309")</f>
        <v>G300;G301;G308;G309</v>
      </c>
      <c r="E537" s="12" t="s">
        <v>43082</v>
      </c>
    </row>
    <row r="538">
      <c r="A538" s="12" t="str">
        <f>IFERROR(__xludf.DUMMYFUNCTION("TEXTJOIN("";"", TRUE, FILTER(CID!$B$2:$B$14794, CID!B538=CID!$D$2:$D$14794))"),"G310;G311;G312;G318;G319")</f>
        <v>G310;G311;G312;G318;G319</v>
      </c>
      <c r="E538" s="12" t="s">
        <v>43083</v>
      </c>
    </row>
    <row r="539">
      <c r="A539" s="12" t="str">
        <f>IFERROR(__xludf.DUMMYFUNCTION("TEXTJOIN("";"", TRUE, FILTER(CID!$B$2:$B$14794, CID!B539=CID!$D$2:$D$14794))"),"G320;G328")</f>
        <v>G320;G328</v>
      </c>
      <c r="E539" s="12" t="s">
        <v>43084</v>
      </c>
    </row>
    <row r="540">
      <c r="A540" s="12" t="str">
        <f>IFERROR(__xludf.DUMMYFUNCTION("TEXTJOIN("";"", TRUE, FILTER(CID!$B$2:$B$14794, CID!B540=CID!$D$2:$D$14794))"),"G35X")</f>
        <v>G35X</v>
      </c>
      <c r="E540" s="12" t="s">
        <v>9630</v>
      </c>
    </row>
    <row r="541">
      <c r="A541" s="12" t="str">
        <f>IFERROR(__xludf.DUMMYFUNCTION("TEXTJOIN("";"", TRUE, FILTER(CID!$B$2:$B$14794, CID!B541=CID!$D$2:$D$14794))"),"G360;G361;G368;G369")</f>
        <v>G360;G361;G368;G369</v>
      </c>
      <c r="E541" s="12" t="s">
        <v>43085</v>
      </c>
    </row>
    <row r="542">
      <c r="A542" s="12" t="str">
        <f>IFERROR(__xludf.DUMMYFUNCTION("TEXTJOIN("";"", TRUE, FILTER(CID!$B$2:$B$14794, CID!B542=CID!$D$2:$D$14794))"),"G370;G371;G372;G373;G374;G375;G378;G379")</f>
        <v>G370;G371;G372;G373;G374;G375;G378;G379</v>
      </c>
      <c r="E542" s="12" t="s">
        <v>43086</v>
      </c>
    </row>
    <row r="543">
      <c r="A543" s="12" t="str">
        <f>IFERROR(__xludf.DUMMYFUNCTION("TEXTJOIN("";"", TRUE, FILTER(CID!$B$2:$B$14794, CID!B543=CID!$D$2:$D$14794))"),"G400;G401;G402;G403;G404;G405;G406;G407;G408;G409")</f>
        <v>G400;G401;G402;G403;G404;G405;G406;G407;G408;G409</v>
      </c>
      <c r="E543" s="12" t="s">
        <v>43087</v>
      </c>
    </row>
    <row r="544">
      <c r="A544" s="12" t="str">
        <f>IFERROR(__xludf.DUMMYFUNCTION("TEXTJOIN("";"", TRUE, FILTER(CID!$B$2:$B$14794, CID!B544=CID!$D$2:$D$14794))"),"G410;G411;G412;G418;G419")</f>
        <v>G410;G411;G412;G418;G419</v>
      </c>
      <c r="E544" s="12" t="s">
        <v>43088</v>
      </c>
    </row>
    <row r="545">
      <c r="A545" s="12" t="str">
        <f>IFERROR(__xludf.DUMMYFUNCTION("TEXTJOIN("";"", TRUE, FILTER(CID!$B$2:$B$14794, CID!B545=CID!$D$2:$D$14794))"),"G430;G431;G432;G433;G438;G439")</f>
        <v>G430;G431;G432;G433;G438;G439</v>
      </c>
      <c r="E545" s="12" t="s">
        <v>43089</v>
      </c>
    </row>
    <row r="546">
      <c r="A546" s="12" t="str">
        <f>IFERROR(__xludf.DUMMYFUNCTION("TEXTJOIN("";"", TRUE, FILTER(CID!$B$2:$B$14794, CID!B546=CID!$D$2:$D$14794))"),"G440;G441;G442;G443;G444;G448")</f>
        <v>G440;G441;G442;G443;G444;G448</v>
      </c>
      <c r="E546" s="12" t="s">
        <v>43090</v>
      </c>
    </row>
    <row r="547">
      <c r="A547" s="12" t="str">
        <f>IFERROR(__xludf.DUMMYFUNCTION("TEXTJOIN("";"", TRUE, FILTER(CID!$B$2:$B$14794, CID!B547=CID!$D$2:$D$14794))"),"G450;G451;G452;G453;G454;G458;G459")</f>
        <v>G450;G451;G452;G453;G454;G458;G459</v>
      </c>
      <c r="E547" s="12" t="s">
        <v>43091</v>
      </c>
    </row>
    <row r="548">
      <c r="A548" s="12" t="str">
        <f>IFERROR(__xludf.DUMMYFUNCTION("TEXTJOIN("";"", TRUE, FILTER(CID!$B$2:$B$14794, CID!B548=CID!$D$2:$D$14794))"),"G460;G461;G462;G463;G464;G465;G466;G467;G468")</f>
        <v>G460;G461;G462;G463;G464;G465;G466;G467;G468</v>
      </c>
      <c r="E548" s="12" t="s">
        <v>43092</v>
      </c>
    </row>
    <row r="549">
      <c r="A549" s="12" t="str">
        <f>IFERROR(__xludf.DUMMYFUNCTION("TEXTJOIN("";"", TRUE, FILTER(CID!$B$2:$B$14794, CID!B549=CID!$D$2:$D$14794))"),"G470;G471;G472;G473;G474;G478;G479")</f>
        <v>G470;G471;G472;G473;G474;G478;G479</v>
      </c>
      <c r="E549" s="12" t="s">
        <v>43093</v>
      </c>
    </row>
    <row r="550">
      <c r="A550" s="12" t="str">
        <f>IFERROR(__xludf.DUMMYFUNCTION("TEXTJOIN("";"", TRUE, FILTER(CID!$B$2:$B$14794, CID!B550=CID!$D$2:$D$14794))"),"G500;G501;G508;G509")</f>
        <v>G500;G501;G508;G509</v>
      </c>
      <c r="E550" s="12" t="s">
        <v>43094</v>
      </c>
    </row>
    <row r="551">
      <c r="A551" s="12" t="str">
        <f>IFERROR(__xludf.DUMMYFUNCTION("TEXTJOIN("";"", TRUE, FILTER(CID!$B$2:$B$14794, CID!B551=CID!$D$2:$D$14794))"),"G510;G511;G512;G513;G514;G518;G519")</f>
        <v>G510;G511;G512;G513;G514;G518;G519</v>
      </c>
      <c r="E551" s="12" t="s">
        <v>43095</v>
      </c>
    </row>
    <row r="552">
      <c r="A552" s="12" t="str">
        <f>IFERROR(__xludf.DUMMYFUNCTION("TEXTJOIN("";"", TRUE, FILTER(CID!$B$2:$B$14794, CID!B552=CID!$D$2:$D$14794))"),"G520;G521;G522;G523;G527;G528;G529")</f>
        <v>G520;G521;G522;G523;G527;G528;G529</v>
      </c>
      <c r="E552" s="12" t="s">
        <v>43096</v>
      </c>
    </row>
    <row r="553">
      <c r="A553" s="12" t="str">
        <f>IFERROR(__xludf.DUMMYFUNCTION("TEXTJOIN("";"", TRUE, FILTER(CID!$B$2:$B$14794, CID!B553=CID!$D$2:$D$14794))"),"G530;G531;G532;G533;G538")</f>
        <v>G530;G531;G532;G533;G538</v>
      </c>
      <c r="E553" s="12" t="s">
        <v>43097</v>
      </c>
    </row>
    <row r="554">
      <c r="A554" s="12" t="str">
        <f>IFERROR(__xludf.DUMMYFUNCTION("TEXTJOIN("";"", TRUE, FILTER(CID!$B$2:$B$14794, CID!B554=CID!$D$2:$D$14794))"),"G540;G541;G542;G543;G544;G545;G546;G547;G548;G549")</f>
        <v>G540;G541;G542;G543;G544;G545;G546;G547;G548;G549</v>
      </c>
      <c r="E554" s="12" t="s">
        <v>43098</v>
      </c>
    </row>
    <row r="555">
      <c r="A555" s="12" t="str">
        <f>IFERROR(__xludf.DUMMYFUNCTION("TEXTJOIN("";"", TRUE, FILTER(CID!$B$2:$B$14794, CID!B555=CID!$D$2:$D$14794))"),"G550;G551;G552;G553;G558")</f>
        <v>G550;G551;G552;G553;G558</v>
      </c>
      <c r="E555" s="12" t="s">
        <v>43099</v>
      </c>
    </row>
    <row r="556">
      <c r="A556" s="12" t="str">
        <f>IFERROR(__xludf.DUMMYFUNCTION("TEXTJOIN("";"", TRUE, FILTER(CID!$B$2:$B$14794, CID!B556=CID!$D$2:$D$14794))"),"G560;G561;G562;G563;G564;G568;G569")</f>
        <v>G560;G561;G562;G563;G564;G568;G569</v>
      </c>
      <c r="E556" s="12" t="s">
        <v>43100</v>
      </c>
    </row>
    <row r="557">
      <c r="A557" s="12" t="str">
        <f>IFERROR(__xludf.DUMMYFUNCTION("TEXTJOIN("";"", TRUE, FILTER(CID!$B$2:$B$14794, CID!B557=CID!$D$2:$D$14794))"),"G570;G571;G572;G573;G574;G575;G576;G578;G579")</f>
        <v>G570;G571;G572;G573;G574;G575;G576;G578;G579</v>
      </c>
      <c r="E557" s="12" t="s">
        <v>43101</v>
      </c>
    </row>
    <row r="558">
      <c r="A558" s="12" t="str">
        <f>IFERROR(__xludf.DUMMYFUNCTION("TEXTJOIN("";"", TRUE, FILTER(CID!$B$2:$B$14794, CID!B558=CID!$D$2:$D$14794))"),"G580;G587;G588;G589")</f>
        <v>G580;G587;G588;G589</v>
      </c>
      <c r="E558" s="12" t="s">
        <v>43102</v>
      </c>
    </row>
    <row r="559">
      <c r="A559" s="12" t="str">
        <f>IFERROR(__xludf.DUMMYFUNCTION("TEXTJOIN("";"", TRUE, FILTER(CID!$B$2:$B$14794, CID!B559=CID!$D$2:$D$14794))"),"G590;G598")</f>
        <v>G590;G598</v>
      </c>
      <c r="E559" s="12" t="s">
        <v>43103</v>
      </c>
    </row>
    <row r="560">
      <c r="A560" s="12" t="str">
        <f>IFERROR(__xludf.DUMMYFUNCTION("TEXTJOIN("";"", TRUE, FILTER(CID!$B$2:$B$14794, CID!B560=CID!$D$2:$D$14794))"),"G600;G601;G602;G603;G608;G609")</f>
        <v>G600;G601;G602;G603;G608;G609</v>
      </c>
      <c r="E560" s="12" t="s">
        <v>43104</v>
      </c>
    </row>
    <row r="561">
      <c r="A561" s="12" t="str">
        <f>IFERROR(__xludf.DUMMYFUNCTION("TEXTJOIN("";"", TRUE, FILTER(CID!$B$2:$B$14794, CID!B561=CID!$D$2:$D$14794))"),"G610;G611;G618;G619")</f>
        <v>G610;G611;G618;G619</v>
      </c>
      <c r="E561" s="12" t="s">
        <v>43105</v>
      </c>
    </row>
    <row r="562">
      <c r="A562" s="12" t="str">
        <f>IFERROR(__xludf.DUMMYFUNCTION("TEXTJOIN("";"", TRUE, FILTER(CID!$B$2:$B$14794, CID!B562=CID!$D$2:$D$14794))"),"G620;G621;G622;G628;G629")</f>
        <v>G620;G621;G622;G628;G629</v>
      </c>
      <c r="E562" s="12" t="s">
        <v>43106</v>
      </c>
    </row>
    <row r="563">
      <c r="A563" s="12" t="str">
        <f>IFERROR(__xludf.DUMMYFUNCTION("TEXTJOIN("";"", TRUE, FILTER(CID!$B$2:$B$14794, CID!B563=CID!$D$2:$D$14794))"),"G630;G631;G632;G633;G634;G635;G636;G638")</f>
        <v>G630;G631;G632;G633;G634;G635;G636;G638</v>
      </c>
      <c r="E563" s="12" t="s">
        <v>43107</v>
      </c>
    </row>
    <row r="564">
      <c r="A564" s="12" t="str">
        <f>IFERROR(__xludf.DUMMYFUNCTION("TEXTJOIN("";"", TRUE, FILTER(CID!$B$2:$B$14794, CID!B564=CID!$D$2:$D$14794))"),"G64X")</f>
        <v>G64X</v>
      </c>
      <c r="E564" s="12" t="s">
        <v>9921</v>
      </c>
    </row>
    <row r="565">
      <c r="A565" s="12" t="str">
        <f>IFERROR(__xludf.DUMMYFUNCTION("TEXTJOIN("";"", TRUE, FILTER(CID!$B$2:$B$14794, CID!B565=CID!$D$2:$D$14794))"),"G700;G701;G702;G708;G709")</f>
        <v>G700;G701;G702;G708;G709</v>
      </c>
      <c r="E565" s="12" t="s">
        <v>43108</v>
      </c>
    </row>
    <row r="566">
      <c r="A566" s="12" t="str">
        <f>IFERROR(__xludf.DUMMYFUNCTION("TEXTJOIN("";"", TRUE, FILTER(CID!$B$2:$B$14794, CID!B566=CID!$D$2:$D$14794))"),"G710;G711;G712;G713;G718;G719")</f>
        <v>G710;G711;G712;G713;G718;G719</v>
      </c>
      <c r="E566" s="12" t="s">
        <v>43109</v>
      </c>
    </row>
    <row r="567">
      <c r="A567" s="12" t="str">
        <f>IFERROR(__xludf.DUMMYFUNCTION("TEXTJOIN("";"", TRUE, FILTER(CID!$B$2:$B$14794, CID!B567=CID!$D$2:$D$14794))"),"G720;G721;G722;G723;G724;G728;G729")</f>
        <v>G720;G721;G722;G723;G724;G728;G729</v>
      </c>
      <c r="E567" s="12" t="s">
        <v>43110</v>
      </c>
    </row>
    <row r="568">
      <c r="A568" s="12" t="str">
        <f>IFERROR(__xludf.DUMMYFUNCTION("TEXTJOIN("";"", TRUE, FILTER(CID!$B$2:$B$14794, CID!B568=CID!$D$2:$D$14794))"),"G730;G731;G732;G733;G734;G735;G736;G737")</f>
        <v>G730;G731;G732;G733;G734;G735;G736;G737</v>
      </c>
      <c r="E568" s="12" t="s">
        <v>43111</v>
      </c>
    </row>
    <row r="569">
      <c r="A569" s="12" t="str">
        <f>IFERROR(__xludf.DUMMYFUNCTION("TEXTJOIN("";"", TRUE, FILTER(CID!$B$2:$B$14794, CID!B569=CID!$D$2:$D$14794))"),"G800;G801;G802;G803;G804;G808;G809")</f>
        <v>G800;G801;G802;G803;G804;G808;G809</v>
      </c>
      <c r="E569" s="12" t="s">
        <v>43112</v>
      </c>
    </row>
    <row r="570">
      <c r="A570" s="12" t="str">
        <f>IFERROR(__xludf.DUMMYFUNCTION("TEXTJOIN("";"", TRUE, FILTER(CID!$B$2:$B$14794, CID!B570=CID!$D$2:$D$14794))"),"G810;G811;G819")</f>
        <v>G810;G811;G819</v>
      </c>
      <c r="E570" s="12" t="s">
        <v>43113</v>
      </c>
    </row>
    <row r="571">
      <c r="A571" s="12" t="str">
        <f>IFERROR(__xludf.DUMMYFUNCTION("TEXTJOIN("";"", TRUE, FILTER(CID!$B$2:$B$14794, CID!B571=CID!$D$2:$D$14794))"),"G820;G821;G822;G823;G824;G825")</f>
        <v>G820;G821;G822;G823;G824;G825</v>
      </c>
      <c r="E571" s="12" t="s">
        <v>43114</v>
      </c>
    </row>
    <row r="572">
      <c r="A572" s="12" t="str">
        <f>IFERROR(__xludf.DUMMYFUNCTION("TEXTJOIN("";"", TRUE, FILTER(CID!$B$2:$B$14794, CID!B572=CID!$D$2:$D$14794))"),"G830;G831;G832;G833;G834;G838;G839")</f>
        <v>G830;G831;G832;G833;G834;G838;G839</v>
      </c>
      <c r="E572" s="12" t="s">
        <v>43115</v>
      </c>
    </row>
    <row r="573">
      <c r="A573" s="12" t="str">
        <f>IFERROR(__xludf.DUMMYFUNCTION("TEXTJOIN("";"", TRUE, FILTER(CID!$B$2:$B$14794, CID!B573=CID!$D$2:$D$14794))"),"G900;G901;G902;G903;G904;G908;G909")</f>
        <v>G900;G901;G902;G903;G904;G908;G909</v>
      </c>
      <c r="E573" s="12" t="s">
        <v>43116</v>
      </c>
    </row>
    <row r="574">
      <c r="A574" s="12" t="str">
        <f>IFERROR(__xludf.DUMMYFUNCTION("TEXTJOIN("";"", TRUE, FILTER(CID!$B$2:$B$14794, CID!B574=CID!$D$2:$D$14794))"),"G910;G911;G912;G913;G918;G919")</f>
        <v>G910;G911;G912;G913;G918;G919</v>
      </c>
      <c r="E574" s="12" t="s">
        <v>43117</v>
      </c>
    </row>
    <row r="575">
      <c r="A575" s="12" t="str">
        <f>IFERROR(__xludf.DUMMYFUNCTION("TEXTJOIN("";"", TRUE, FILTER(CID!$B$2:$B$14794, CID!B575=CID!$D$2:$D$14794))"),"G92X")</f>
        <v>G92X</v>
      </c>
      <c r="E575" s="12" t="s">
        <v>10046</v>
      </c>
    </row>
    <row r="576">
      <c r="A576" s="12" t="str">
        <f>IFERROR(__xludf.DUMMYFUNCTION("TEXTJOIN("";"", TRUE, FILTER(CID!$B$2:$B$14794, CID!B576=CID!$D$2:$D$14794))"),"G930;G931;G932;G933;G934;G935;G936;G937;G938;G939")</f>
        <v>G930;G931;G932;G933;G934;G935;G936;G937;G938;G939</v>
      </c>
      <c r="E576" s="12" t="s">
        <v>43118</v>
      </c>
    </row>
    <row r="577">
      <c r="A577" s="12" t="str">
        <f>IFERROR(__xludf.DUMMYFUNCTION("TEXTJOIN("";"", TRUE, FILTER(CID!$B$2:$B$14794, CID!B577=CID!$D$2:$D$14794))"),"G940;G941;G942;G948")</f>
        <v>G940;G941;G942;G948</v>
      </c>
      <c r="E577" s="12" t="s">
        <v>43119</v>
      </c>
    </row>
    <row r="578">
      <c r="A578" s="12" t="str">
        <f>IFERROR(__xludf.DUMMYFUNCTION("TEXTJOIN("";"", TRUE, FILTER(CID!$B$2:$B$14794, CID!B578=CID!$D$2:$D$14794))"),"G950;G951;G952;G958;G959")</f>
        <v>G950;G951;G952;G958;G959</v>
      </c>
      <c r="E578" s="12" t="s">
        <v>43120</v>
      </c>
    </row>
    <row r="579">
      <c r="A579" s="12" t="str">
        <f>IFERROR(__xludf.DUMMYFUNCTION("TEXTJOIN("";"", TRUE, FILTER(CID!$B$2:$B$14794, CID!B579=CID!$D$2:$D$14794))"),"G960;G961;G968;G969")</f>
        <v>G960;G961;G968;G969</v>
      </c>
      <c r="E579" s="12" t="s">
        <v>43121</v>
      </c>
    </row>
    <row r="580">
      <c r="A580" s="12" t="str">
        <f>IFERROR(__xludf.DUMMYFUNCTION("TEXTJOIN("";"", TRUE, FILTER(CID!$B$2:$B$14794, CID!B580=CID!$D$2:$D$14794))"),"G970;G971;G972;G978;G979")</f>
        <v>G970;G971;G972;G978;G979</v>
      </c>
      <c r="E580" s="12" t="s">
        <v>43122</v>
      </c>
    </row>
    <row r="581">
      <c r="A581" s="12" t="str">
        <f>IFERROR(__xludf.DUMMYFUNCTION("TEXTJOIN("";"", TRUE, FILTER(CID!$B$2:$B$14794, CID!B581=CID!$D$2:$D$14794))"),"G98X")</f>
        <v>G98X</v>
      </c>
      <c r="E581" s="12" t="s">
        <v>10103</v>
      </c>
    </row>
    <row r="582">
      <c r="A582" s="12" t="str">
        <f>IFERROR(__xludf.DUMMYFUNCTION("TEXTJOIN("";"", TRUE, FILTER(CID!$B$2:$B$14794, CID!B582=CID!$D$2:$D$14794))"),"G990;G991;G992;G998")</f>
        <v>G990;G991;G992;G998</v>
      </c>
      <c r="E582" s="12" t="s">
        <v>43123</v>
      </c>
    </row>
    <row r="583">
      <c r="A583" s="12" t="str">
        <f>IFERROR(__xludf.DUMMYFUNCTION("TEXTJOIN("";"", TRUE, FILTER(CID!$B$2:$B$14794, CID!B583=CID!$D$2:$D$14794))"),"H000;H001")</f>
        <v>H000;H001</v>
      </c>
      <c r="E583" s="12" t="s">
        <v>43124</v>
      </c>
    </row>
    <row r="584">
      <c r="A584" s="12" t="str">
        <f>IFERROR(__xludf.DUMMYFUNCTION("TEXTJOIN("";"", TRUE, FILTER(CID!$B$2:$B$14794, CID!B584=CID!$D$2:$D$14794))"),"H010;H011;H018;H019")</f>
        <v>H010;H011;H018;H019</v>
      </c>
      <c r="E584" s="12" t="s">
        <v>43125</v>
      </c>
    </row>
    <row r="585">
      <c r="A585" s="12" t="str">
        <f>IFERROR(__xludf.DUMMYFUNCTION("TEXTJOIN("";"", TRUE, FILTER(CID!$B$2:$B$14794, CID!B585=CID!$D$2:$D$14794))"),"H020;H021;H022;H023;H024;H025;H026;H027;H028;H029")</f>
        <v>H020;H021;H022;H023;H024;H025;H026;H027;H028;H029</v>
      </c>
      <c r="E585" s="12" t="s">
        <v>43126</v>
      </c>
    </row>
    <row r="586">
      <c r="A586" s="12" t="str">
        <f>IFERROR(__xludf.DUMMYFUNCTION("TEXTJOIN("";"", TRUE, FILTER(CID!$B$2:$B$14794, CID!B586=CID!$D$2:$D$14794))"),"H030;H031;H038")</f>
        <v>H030;H031;H038</v>
      </c>
      <c r="E586" s="12" t="s">
        <v>43127</v>
      </c>
    </row>
    <row r="587">
      <c r="A587" s="12" t="str">
        <f>IFERROR(__xludf.DUMMYFUNCTION("TEXTJOIN("";"", TRUE, FILTER(CID!$B$2:$B$14794, CID!B587=CID!$D$2:$D$14794))"),"H040;H041;H042;H043;H044;H045;H046;H048;H049")</f>
        <v>H040;H041;H042;H043;H044;H045;H046;H048;H049</v>
      </c>
      <c r="E587" s="12" t="s">
        <v>43128</v>
      </c>
    </row>
    <row r="588">
      <c r="A588" s="12" t="str">
        <f>IFERROR(__xludf.DUMMYFUNCTION("TEXTJOIN("";"", TRUE, FILTER(CID!$B$2:$B$14794, CID!B588=CID!$D$2:$D$14794))"),"H050;H051;H052;H053;H054;H055;H058;H059")</f>
        <v>H050;H051;H052;H053;H054;H055;H058;H059</v>
      </c>
      <c r="E588" s="12" t="s">
        <v>43129</v>
      </c>
    </row>
    <row r="589">
      <c r="A589" s="12" t="str">
        <f>IFERROR(__xludf.DUMMYFUNCTION("TEXTJOIN("";"", TRUE, FILTER(CID!$B$2:$B$14794, CID!B589=CID!$D$2:$D$14794))"),"H060;H061;H062;H063")</f>
        <v>H060;H061;H062;H063</v>
      </c>
      <c r="E589" s="12" t="s">
        <v>43130</v>
      </c>
    </row>
    <row r="590">
      <c r="A590" s="12" t="str">
        <f>IFERROR(__xludf.DUMMYFUNCTION("TEXTJOIN("";"", TRUE, FILTER(CID!$B$2:$B$14794, CID!B590=CID!$D$2:$D$14794))"),"H100;H101;H102;H103;H104;H105;H108;H109")</f>
        <v>H100;H101;H102;H103;H104;H105;H108;H109</v>
      </c>
      <c r="E590" s="12" t="s">
        <v>43131</v>
      </c>
    </row>
    <row r="591">
      <c r="A591" s="12" t="str">
        <f>IFERROR(__xludf.DUMMYFUNCTION("TEXTJOIN("";"", TRUE, FILTER(CID!$B$2:$B$14794, CID!B591=CID!$D$2:$D$14794))"),"H110;H111;H112;H113;H114;H118;H119")</f>
        <v>H110;H111;H112;H113;H114;H118;H119</v>
      </c>
      <c r="E591" s="12" t="s">
        <v>43132</v>
      </c>
    </row>
    <row r="592">
      <c r="A592" s="12" t="str">
        <f>IFERROR(__xludf.DUMMYFUNCTION("TEXTJOIN("";"", TRUE, FILTER(CID!$B$2:$B$14794, CID!B592=CID!$D$2:$D$14794))"),"H130;H131;H132;H133;H138")</f>
        <v>H130;H131;H132;H133;H138</v>
      </c>
      <c r="E592" s="12" t="s">
        <v>43133</v>
      </c>
    </row>
    <row r="593">
      <c r="A593" s="12" t="str">
        <f>IFERROR(__xludf.DUMMYFUNCTION("TEXTJOIN("";"", TRUE, FILTER(CID!$B$2:$B$14794, CID!B593=CID!$D$2:$D$14794))"),"H150;H151;H158;H159")</f>
        <v>H150;H151;H158;H159</v>
      </c>
      <c r="E593" s="12" t="s">
        <v>43134</v>
      </c>
    </row>
    <row r="594">
      <c r="A594" s="12" t="str">
        <f>IFERROR(__xludf.DUMMYFUNCTION("TEXTJOIN("";"", TRUE, FILTER(CID!$B$2:$B$14794, CID!B594=CID!$D$2:$D$14794))"),"H160;H161;H162;H163;H164;H168;H169")</f>
        <v>H160;H161;H162;H163;H164;H168;H169</v>
      </c>
      <c r="E594" s="12" t="s">
        <v>43135</v>
      </c>
    </row>
    <row r="595">
      <c r="A595" s="12" t="str">
        <f>IFERROR(__xludf.DUMMYFUNCTION("TEXTJOIN("";"", TRUE, FILTER(CID!$B$2:$B$14794, CID!B595=CID!$D$2:$D$14794))"),"H170;H171;H178;H179")</f>
        <v>H170;H171;H178;H179</v>
      </c>
      <c r="E595" s="12" t="s">
        <v>43136</v>
      </c>
    </row>
    <row r="596">
      <c r="A596" s="12" t="str">
        <f>IFERROR(__xludf.DUMMYFUNCTION("TEXTJOIN("";"", TRUE, FILTER(CID!$B$2:$B$14794, CID!B596=CID!$D$2:$D$14794))"),"H180;H181;H182;H183;H184;H185;H186;H187;H188;H189")</f>
        <v>H180;H181;H182;H183;H184;H185;H186;H187;H188;H189</v>
      </c>
      <c r="E596" s="12" t="s">
        <v>43137</v>
      </c>
    </row>
    <row r="597">
      <c r="A597" s="12" t="str">
        <f>IFERROR(__xludf.DUMMYFUNCTION("TEXTJOIN("";"", TRUE, FILTER(CID!$B$2:$B$14794, CID!B597=CID!$D$2:$D$14794))"),"H190;H191;H192;H193;H198")</f>
        <v>H190;H191;H192;H193;H198</v>
      </c>
      <c r="E597" s="12" t="s">
        <v>43138</v>
      </c>
    </row>
    <row r="598">
      <c r="A598" s="12" t="str">
        <f>IFERROR(__xludf.DUMMYFUNCTION("TEXTJOIN("";"", TRUE, FILTER(CID!$B$2:$B$14794, CID!B598=CID!$D$2:$D$14794))"),"H200;H201;H202;H208;H209")</f>
        <v>H200;H201;H202;H208;H209</v>
      </c>
      <c r="E598" s="12" t="s">
        <v>43139</v>
      </c>
    </row>
    <row r="599">
      <c r="A599" s="12" t="str">
        <f>IFERROR(__xludf.DUMMYFUNCTION("TEXTJOIN("";"", TRUE, FILTER(CID!$B$2:$B$14794, CID!B599=CID!$D$2:$D$14794))"),"H210;H211;H212;H213;H214;H215;H218;H219")</f>
        <v>H210;H211;H212;H213;H214;H215;H218;H219</v>
      </c>
      <c r="E599" s="12" t="s">
        <v>43140</v>
      </c>
    </row>
    <row r="600">
      <c r="A600" s="12" t="str">
        <f>IFERROR(__xludf.DUMMYFUNCTION("TEXTJOIN("";"", TRUE, FILTER(CID!$B$2:$B$14794, CID!B600=CID!$D$2:$D$14794))"),"H220;H221;H228")</f>
        <v>H220;H221;H228</v>
      </c>
      <c r="E600" s="12" t="s">
        <v>43141</v>
      </c>
    </row>
    <row r="601">
      <c r="A601" s="12" t="str">
        <f>IFERROR(__xludf.DUMMYFUNCTION("TEXTJOIN("";"", TRUE, FILTER(CID!$B$2:$B$14794, CID!B601=CID!$D$2:$D$14794))"),"H250;H251;H252;H258;H259")</f>
        <v>H250;H251;H252;H258;H259</v>
      </c>
      <c r="E601" s="12" t="s">
        <v>43142</v>
      </c>
    </row>
    <row r="602">
      <c r="A602" s="12" t="str">
        <f>IFERROR(__xludf.DUMMYFUNCTION("TEXTJOIN("";"", TRUE, FILTER(CID!$B$2:$B$14794, CID!B602=CID!$D$2:$D$14794))"),"H260;H261;H262;H263;H264;H268;H269")</f>
        <v>H260;H261;H262;H263;H264;H268;H269</v>
      </c>
      <c r="E602" s="12" t="s">
        <v>43143</v>
      </c>
    </row>
    <row r="603">
      <c r="A603" s="12" t="str">
        <f>IFERROR(__xludf.DUMMYFUNCTION("TEXTJOIN("";"", TRUE, FILTER(CID!$B$2:$B$14794, CID!B603=CID!$D$2:$D$14794))"),"H270;H271;H278;H279")</f>
        <v>H270;H271;H278;H279</v>
      </c>
      <c r="E603" s="12" t="s">
        <v>43144</v>
      </c>
    </row>
    <row r="604">
      <c r="A604" s="12" t="str">
        <f>IFERROR(__xludf.DUMMYFUNCTION("TEXTJOIN("";"", TRUE, FILTER(CID!$B$2:$B$14794, CID!B604=CID!$D$2:$D$14794))"),"H280;H281;H282;H288")</f>
        <v>H280;H281;H282;H288</v>
      </c>
      <c r="E604" s="12" t="s">
        <v>43145</v>
      </c>
    </row>
    <row r="605">
      <c r="A605" s="12" t="str">
        <f>IFERROR(__xludf.DUMMYFUNCTION("TEXTJOIN("";"", TRUE, FILTER(CID!$B$2:$B$14794, CID!B605=CID!$D$2:$D$14794))"),"H300;H301;H302;H308;H309")</f>
        <v>H300;H301;H302;H308;H309</v>
      </c>
      <c r="E605" s="12" t="s">
        <v>43146</v>
      </c>
    </row>
    <row r="606">
      <c r="A606" s="12" t="str">
        <f>IFERROR(__xludf.DUMMYFUNCTION("TEXTJOIN("";"", TRUE, FILTER(CID!$B$2:$B$14794, CID!B606=CID!$D$2:$D$14794))"),"H310;H311;H312;H313;H314;H318;H319")</f>
        <v>H310;H311;H312;H313;H314;H318;H319</v>
      </c>
      <c r="E606" s="12" t="s">
        <v>43147</v>
      </c>
    </row>
    <row r="607">
      <c r="A607" s="12" t="str">
        <f>IFERROR(__xludf.DUMMYFUNCTION("TEXTJOIN("";"", TRUE, FILTER(CID!$B$2:$B$14794, CID!B607=CID!$D$2:$D$14794))"),"H320;H328")</f>
        <v>H320;H328</v>
      </c>
      <c r="E607" s="12" t="s">
        <v>43148</v>
      </c>
    </row>
    <row r="608">
      <c r="A608" s="12" t="str">
        <f>IFERROR(__xludf.DUMMYFUNCTION("TEXTJOIN("";"", TRUE, FILTER(CID!$B$2:$B$14794, CID!B608=CID!$D$2:$D$14794))"),"H330;H331;H332;H333;H334;H335")</f>
        <v>H330;H331;H332;H333;H334;H335</v>
      </c>
      <c r="E608" s="12" t="s">
        <v>43149</v>
      </c>
    </row>
    <row r="609">
      <c r="A609" s="12" t="str">
        <f>IFERROR(__xludf.DUMMYFUNCTION("TEXTJOIN("";"", TRUE, FILTER(CID!$B$2:$B$14794, CID!B609=CID!$D$2:$D$14794))"),"H340;H341;H342;H348;H349")</f>
        <v>H340;H341;H342;H348;H349</v>
      </c>
      <c r="E609" s="12" t="s">
        <v>43150</v>
      </c>
    </row>
    <row r="610">
      <c r="A610" s="12" t="str">
        <f>IFERROR(__xludf.DUMMYFUNCTION("TEXTJOIN("";"", TRUE, FILTER(CID!$B$2:$B$14794, CID!B610=CID!$D$2:$D$14794))"),"H350;H351;H352;H353;H354;H355;H356;H357;H358;H359")</f>
        <v>H350;H351;H352;H353;H354;H355;H356;H357;H358;H359</v>
      </c>
      <c r="E610" s="12" t="s">
        <v>43151</v>
      </c>
    </row>
    <row r="611">
      <c r="A611" s="12" t="str">
        <f>IFERROR(__xludf.DUMMYFUNCTION("TEXTJOIN("";"", TRUE, FILTER(CID!$B$2:$B$14794, CID!B611=CID!$D$2:$D$14794))"),"H360;H368")</f>
        <v>H360;H368</v>
      </c>
      <c r="E611" s="12" t="s">
        <v>43152</v>
      </c>
    </row>
    <row r="612">
      <c r="A612" s="12" t="str">
        <f>IFERROR(__xludf.DUMMYFUNCTION("TEXTJOIN("";"", TRUE, FILTER(CID!$B$2:$B$14794, CID!B612=CID!$D$2:$D$14794))"),"H400;H401;H402;H403;H404;H405;H406;H408;H409")</f>
        <v>H400;H401;H402;H403;H404;H405;H406;H408;H409</v>
      </c>
      <c r="E612" s="12" t="s">
        <v>43153</v>
      </c>
    </row>
    <row r="613">
      <c r="A613" s="12" t="str">
        <f>IFERROR(__xludf.DUMMYFUNCTION("TEXTJOIN("";"", TRUE, FILTER(CID!$B$2:$B$14794, CID!B613=CID!$D$2:$D$14794))"),"H420;H428")</f>
        <v>H420;H428</v>
      </c>
      <c r="E613" s="12" t="s">
        <v>43154</v>
      </c>
    </row>
    <row r="614">
      <c r="A614" s="12" t="str">
        <f>IFERROR(__xludf.DUMMYFUNCTION("TEXTJOIN("";"", TRUE, FILTER(CID!$B$2:$B$14794, CID!B614=CID!$D$2:$D$14794))"),"H430;H431;H432;H433;H438;H439")</f>
        <v>H430;H431;H432;H433;H438;H439</v>
      </c>
      <c r="E614" s="12" t="s">
        <v>43155</v>
      </c>
    </row>
    <row r="615">
      <c r="A615" s="12" t="str">
        <f>IFERROR(__xludf.DUMMYFUNCTION("TEXTJOIN("";"", TRUE, FILTER(CID!$B$2:$B$14794, CID!B615=CID!$D$2:$D$14794))"),"H440;H441;H442;H443;H444;H445;H446;H447;H448;H449")</f>
        <v>H440;H441;H442;H443;H444;H445;H446;H447;H448;H449</v>
      </c>
      <c r="E615" s="12" t="s">
        <v>43156</v>
      </c>
    </row>
    <row r="616">
      <c r="A616" s="12" t="str">
        <f>IFERROR(__xludf.DUMMYFUNCTION("TEXTJOIN("";"", TRUE, FILTER(CID!$B$2:$B$14794, CID!B616=CID!$D$2:$D$14794))"),"H450;H451;H458")</f>
        <v>H450;H451;H458</v>
      </c>
      <c r="E616" s="12" t="s">
        <v>43157</v>
      </c>
    </row>
    <row r="617">
      <c r="A617" s="12" t="str">
        <f>IFERROR(__xludf.DUMMYFUNCTION("TEXTJOIN("";"", TRUE, FILTER(CID!$B$2:$B$14794, CID!B617=CID!$D$2:$D$14794))"),"H46X")</f>
        <v>H46X</v>
      </c>
      <c r="E617" s="12" t="s">
        <v>10498</v>
      </c>
    </row>
    <row r="618">
      <c r="A618" s="12" t="str">
        <f>IFERROR(__xludf.DUMMYFUNCTION("TEXTJOIN("";"", TRUE, FILTER(CID!$B$2:$B$14794, CID!B618=CID!$D$2:$D$14794))"),"H470;H471;H472;H473;H474;H475;H476;H477")</f>
        <v>H470;H471;H472;H473;H474;H475;H476;H477</v>
      </c>
      <c r="E618" s="12" t="s">
        <v>43158</v>
      </c>
    </row>
    <row r="619">
      <c r="A619" s="12" t="str">
        <f>IFERROR(__xludf.DUMMYFUNCTION("TEXTJOIN("";"", TRUE, FILTER(CID!$B$2:$B$14794, CID!B619=CID!$D$2:$D$14794))"),"H480;H481;H488")</f>
        <v>H480;H481;H488</v>
      </c>
      <c r="E619" s="12" t="s">
        <v>43159</v>
      </c>
    </row>
    <row r="620">
      <c r="A620" s="12" t="str">
        <f>IFERROR(__xludf.DUMMYFUNCTION("TEXTJOIN("";"", TRUE, FILTER(CID!$B$2:$B$14794, CID!B620=CID!$D$2:$D$14794))"),"H490;H491;H492;H493;H494;H498;H499")</f>
        <v>H490;H491;H492;H493;H494;H498;H499</v>
      </c>
      <c r="E620" s="12" t="s">
        <v>43160</v>
      </c>
    </row>
    <row r="621">
      <c r="A621" s="12" t="str">
        <f>IFERROR(__xludf.DUMMYFUNCTION("TEXTJOIN("";"", TRUE, FILTER(CID!$B$2:$B$14794, CID!B621=CID!$D$2:$D$14794))"),"H500;H501;H502;H503;H504;H505;H506;H508;H509")</f>
        <v>H500;H501;H502;H503;H504;H505;H506;H508;H509</v>
      </c>
      <c r="E621" s="12" t="s">
        <v>43161</v>
      </c>
    </row>
    <row r="622">
      <c r="A622" s="12" t="str">
        <f>IFERROR(__xludf.DUMMYFUNCTION("TEXTJOIN("";"", TRUE, FILTER(CID!$B$2:$B$14794, CID!B622=CID!$D$2:$D$14794))"),"H510;H511;H512;H518;H519")</f>
        <v>H510;H511;H512;H518;H519</v>
      </c>
      <c r="E622" s="12" t="s">
        <v>43162</v>
      </c>
    </row>
    <row r="623">
      <c r="A623" s="12" t="str">
        <f>IFERROR(__xludf.DUMMYFUNCTION("TEXTJOIN("";"", TRUE, FILTER(CID!$B$2:$B$14794, CID!B623=CID!$D$2:$D$14794))"),"H520;H521;H522;H523;H524;H525;H526;H527")</f>
        <v>H520;H521;H522;H523;H524;H525;H526;H527</v>
      </c>
      <c r="E623" s="12" t="s">
        <v>43163</v>
      </c>
    </row>
    <row r="624">
      <c r="A624" s="12" t="str">
        <f>IFERROR(__xludf.DUMMYFUNCTION("TEXTJOIN("";"", TRUE, FILTER(CID!$B$2:$B$14794, CID!B624=CID!$D$2:$D$14794))"),"H530;H531;H532;H533;H534;H535;H536;H538;H539")</f>
        <v>H530;H531;H532;H533;H534;H535;H536;H538;H539</v>
      </c>
      <c r="E624" s="12" t="s">
        <v>43164</v>
      </c>
    </row>
    <row r="625">
      <c r="A625" s="12" t="str">
        <f>IFERROR(__xludf.DUMMYFUNCTION("TEXTJOIN("";"", TRUE, FILTER(CID!$B$2:$B$14794, CID!B625=CID!$D$2:$D$14794))"),"H540;H541;H542;H543;H544;H545;H546;H547")</f>
        <v>H540;H541;H542;H543;H544;H545;H546;H547</v>
      </c>
      <c r="E625" s="12" t="s">
        <v>43165</v>
      </c>
    </row>
    <row r="626">
      <c r="A626" s="12" t="str">
        <f>IFERROR(__xludf.DUMMYFUNCTION("TEXTJOIN("";"", TRUE, FILTER(CID!$B$2:$B$14794, CID!B626=CID!$D$2:$D$14794))"),"H55X")</f>
        <v>H55X</v>
      </c>
      <c r="E626" s="12" t="s">
        <v>10613</v>
      </c>
    </row>
    <row r="627">
      <c r="A627" s="12" t="str">
        <f>IFERROR(__xludf.DUMMYFUNCTION("TEXTJOIN("";"", TRUE, FILTER(CID!$B$2:$B$14794, CID!B627=CID!$D$2:$D$14794))"),"H570;H571;H578;H579")</f>
        <v>H570;H571;H578;H579</v>
      </c>
      <c r="E627" s="12" t="s">
        <v>43166</v>
      </c>
    </row>
    <row r="628">
      <c r="A628" s="12" t="str">
        <f>IFERROR(__xludf.DUMMYFUNCTION("TEXTJOIN("";"", TRUE, FILTER(CID!$B$2:$B$14794, CID!B628=CID!$D$2:$D$14794))"),"H580;H581;H588")</f>
        <v>H580;H581;H588</v>
      </c>
      <c r="E628" s="12" t="s">
        <v>43167</v>
      </c>
    </row>
    <row r="629">
      <c r="A629" s="12" t="str">
        <f>IFERROR(__xludf.DUMMYFUNCTION("TEXTJOIN("";"", TRUE, FILTER(CID!$B$2:$B$14794, CID!B629=CID!$D$2:$D$14794))"),"H590;H598;H599")</f>
        <v>H590;H598;H599</v>
      </c>
      <c r="E629" s="12" t="s">
        <v>43168</v>
      </c>
    </row>
    <row r="630">
      <c r="A630" s="12" t="str">
        <f>IFERROR(__xludf.DUMMYFUNCTION("TEXTJOIN("";"", TRUE, FILTER(CID!$B$2:$B$14794, CID!B630=CID!$D$2:$D$14794))"),"H600;H601;H602;H603;H604;H605;H608;H609")</f>
        <v>H600;H601;H602;H603;H604;H605;H608;H609</v>
      </c>
      <c r="E630" s="12" t="s">
        <v>43169</v>
      </c>
    </row>
    <row r="631">
      <c r="A631" s="12" t="str">
        <f>IFERROR(__xludf.DUMMYFUNCTION("TEXTJOIN("";"", TRUE, FILTER(CID!$B$2:$B$14794, CID!B631=CID!$D$2:$D$14794))"),"H610;H611;H612;H613;H618;H619")</f>
        <v>H610;H611;H612;H613;H618;H619</v>
      </c>
      <c r="E631" s="12" t="s">
        <v>43170</v>
      </c>
    </row>
    <row r="632">
      <c r="A632" s="12" t="str">
        <f>IFERROR(__xludf.DUMMYFUNCTION("TEXTJOIN("";"", TRUE, FILTER(CID!$B$2:$B$14794, CID!B632=CID!$D$2:$D$14794))"),"H620;H621;H622;H623;H624;H628")</f>
        <v>H620;H621;H622;H623;H624;H628</v>
      </c>
      <c r="E632" s="12" t="s">
        <v>43171</v>
      </c>
    </row>
    <row r="633">
      <c r="A633" s="12" t="str">
        <f>IFERROR(__xludf.DUMMYFUNCTION("TEXTJOIN("";"", TRUE, FILTER(CID!$B$2:$B$14794, CID!B633=CID!$D$2:$D$14794))"),"H650;H651;H652;H653;H654;H659")</f>
        <v>H650;H651;H652;H653;H654;H659</v>
      </c>
      <c r="E633" s="12" t="s">
        <v>43172</v>
      </c>
    </row>
    <row r="634">
      <c r="A634" s="12" t="str">
        <f>IFERROR(__xludf.DUMMYFUNCTION("TEXTJOIN("";"", TRUE, FILTER(CID!$B$2:$B$14794, CID!B634=CID!$D$2:$D$14794))"),"H660;H661;H662;H663;H664;H669")</f>
        <v>H660;H661;H662;H663;H664;H669</v>
      </c>
      <c r="E634" s="12" t="s">
        <v>43173</v>
      </c>
    </row>
    <row r="635">
      <c r="A635" s="12" t="str">
        <f>IFERROR(__xludf.DUMMYFUNCTION("TEXTJOIN("";"", TRUE, FILTER(CID!$B$2:$B$14794, CID!B635=CID!$D$2:$D$14794))"),"H670;H671;H678")</f>
        <v>H670;H671;H678</v>
      </c>
      <c r="E635" s="12" t="s">
        <v>43174</v>
      </c>
    </row>
    <row r="636">
      <c r="A636" s="12" t="str">
        <f>IFERROR(__xludf.DUMMYFUNCTION("TEXTJOIN("";"", TRUE, FILTER(CID!$B$2:$B$14794, CID!B636=CID!$D$2:$D$14794))"),"H680;H681")</f>
        <v>H680;H681</v>
      </c>
      <c r="E636" s="12" t="s">
        <v>43175</v>
      </c>
    </row>
    <row r="637">
      <c r="A637" s="12" t="str">
        <f>IFERROR(__xludf.DUMMYFUNCTION("TEXTJOIN("";"", TRUE, FILTER(CID!$B$2:$B$14794, CID!B637=CID!$D$2:$D$14794))"),"H690;H698;H699")</f>
        <v>H690;H698;H699</v>
      </c>
      <c r="E637" s="12" t="s">
        <v>43176</v>
      </c>
    </row>
    <row r="638">
      <c r="A638" s="12" t="str">
        <f>IFERROR(__xludf.DUMMYFUNCTION("TEXTJOIN("";"", TRUE, FILTER(CID!$B$2:$B$14794, CID!B638=CID!$D$2:$D$14794))"),"H700;H701;H702;H708;H709")</f>
        <v>H700;H701;H702;H708;H709</v>
      </c>
      <c r="E638" s="12" t="s">
        <v>43177</v>
      </c>
    </row>
    <row r="639">
      <c r="A639" s="12" t="str">
        <f>IFERROR(__xludf.DUMMYFUNCTION("TEXTJOIN("";"", TRUE, FILTER(CID!$B$2:$B$14794, CID!B639=CID!$D$2:$D$14794))"),"H71X")</f>
        <v>H71X</v>
      </c>
      <c r="E639" s="12" t="s">
        <v>10724</v>
      </c>
    </row>
    <row r="640">
      <c r="A640" s="12" t="str">
        <f>IFERROR(__xludf.DUMMYFUNCTION("TEXTJOIN("";"", TRUE, FILTER(CID!$B$2:$B$14794, CID!B640=CID!$D$2:$D$14794))"),"H720;H721;H722;H728;H729")</f>
        <v>H720;H721;H722;H728;H729</v>
      </c>
      <c r="E640" s="12" t="s">
        <v>43178</v>
      </c>
    </row>
    <row r="641">
      <c r="A641" s="12" t="str">
        <f>IFERROR(__xludf.DUMMYFUNCTION("TEXTJOIN("";"", TRUE, FILTER(CID!$B$2:$B$14794, CID!B641=CID!$D$2:$D$14794))"),"H730;H731;H738;H739")</f>
        <v>H730;H731;H738;H739</v>
      </c>
      <c r="E641" s="12" t="s">
        <v>43179</v>
      </c>
    </row>
    <row r="642">
      <c r="A642" s="12" t="str">
        <f>IFERROR(__xludf.DUMMYFUNCTION("TEXTJOIN("";"", TRUE, FILTER(CID!$B$2:$B$14794, CID!B642=CID!$D$2:$D$14794))"),"H740;H741;H742;H743;H744;H748;H749")</f>
        <v>H740;H741;H742;H743;H744;H748;H749</v>
      </c>
      <c r="E642" s="12" t="s">
        <v>43180</v>
      </c>
    </row>
    <row r="643">
      <c r="A643" s="12" t="str">
        <f>IFERROR(__xludf.DUMMYFUNCTION("TEXTJOIN("";"", TRUE, FILTER(CID!$B$2:$B$14794, CID!B643=CID!$D$2:$D$14794))"),"H750;H758")</f>
        <v>H750;H758</v>
      </c>
      <c r="E643" s="12" t="s">
        <v>43181</v>
      </c>
    </row>
    <row r="644">
      <c r="A644" s="12" t="str">
        <f>IFERROR(__xludf.DUMMYFUNCTION("TEXTJOIN("";"", TRUE, FILTER(CID!$B$2:$B$14794, CID!B644=CID!$D$2:$D$14794))"),"H800;H801;H802;H808;H809")</f>
        <v>H800;H801;H802;H808;H809</v>
      </c>
      <c r="E644" s="12" t="s">
        <v>43182</v>
      </c>
    </row>
    <row r="645">
      <c r="A645" s="12" t="str">
        <f>IFERROR(__xludf.DUMMYFUNCTION("TEXTJOIN("";"", TRUE, FILTER(CID!$B$2:$B$14794, CID!B645=CID!$D$2:$D$14794))"),"H810;H811;H812;H813;H814;H818;H819")</f>
        <v>H810;H811;H812;H813;H814;H818;H819</v>
      </c>
      <c r="E645" s="12" t="s">
        <v>43183</v>
      </c>
    </row>
    <row r="646">
      <c r="A646" s="12" t="str">
        <f>IFERROR(__xludf.DUMMYFUNCTION("TEXTJOIN("";"", TRUE, FILTER(CID!$B$2:$B$14794, CID!B646=CID!$D$2:$D$14794))"),"H82X")</f>
        <v>H82X</v>
      </c>
      <c r="E646" s="12" t="s">
        <v>10785</v>
      </c>
    </row>
    <row r="647">
      <c r="A647" s="12" t="str">
        <f>IFERROR(__xludf.DUMMYFUNCTION("TEXTJOIN("";"", TRUE, FILTER(CID!$B$2:$B$14794, CID!B647=CID!$D$2:$D$14794))"),"H830;H831;H832;H833;H838;H839")</f>
        <v>H830;H831;H832;H833;H838;H839</v>
      </c>
      <c r="E647" s="12" t="s">
        <v>43184</v>
      </c>
    </row>
    <row r="648">
      <c r="A648" s="12" t="str">
        <f>IFERROR(__xludf.DUMMYFUNCTION("TEXTJOIN("";"", TRUE, FILTER(CID!$B$2:$B$14794, CID!B648=CID!$D$2:$D$14794))"),"H900;H901;H902;H903;H904;H905;H906;H907;H908")</f>
        <v>H900;H901;H902;H903;H904;H905;H906;H907;H908</v>
      </c>
      <c r="E648" s="12" t="s">
        <v>43185</v>
      </c>
    </row>
    <row r="649">
      <c r="A649" s="12" t="str">
        <f>IFERROR(__xludf.DUMMYFUNCTION("TEXTJOIN("";"", TRUE, FILTER(CID!$B$2:$B$14794, CID!B649=CID!$D$2:$D$14794))"),"H910;H911;H912;H913;H918;H919")</f>
        <v>H910;H911;H912;H913;H918;H919</v>
      </c>
      <c r="E649" s="12" t="s">
        <v>43186</v>
      </c>
    </row>
    <row r="650">
      <c r="A650" s="12" t="str">
        <f>IFERROR(__xludf.DUMMYFUNCTION("TEXTJOIN("";"", TRUE, FILTER(CID!$B$2:$B$14794, CID!B650=CID!$D$2:$D$14794))"),"H920;H921;H922")</f>
        <v>H920;H921;H922</v>
      </c>
      <c r="E650" s="12" t="s">
        <v>43187</v>
      </c>
    </row>
    <row r="651">
      <c r="A651" s="12" t="str">
        <f>IFERROR(__xludf.DUMMYFUNCTION("TEXTJOIN("";"", TRUE, FILTER(CID!$B$2:$B$14794, CID!B651=CID!$D$2:$D$14794))"),"H930;H931;H932;H933;H938;H939")</f>
        <v>H930;H931;H932;H933;H938;H939</v>
      </c>
      <c r="E651" s="12" t="s">
        <v>43188</v>
      </c>
    </row>
    <row r="652">
      <c r="A652" s="12" t="str">
        <f>IFERROR(__xludf.DUMMYFUNCTION("TEXTJOIN("";"", TRUE, FILTER(CID!$B$2:$B$14794, CID!B652=CID!$D$2:$D$14794))"),"H940;H948")</f>
        <v>H940;H948</v>
      </c>
      <c r="E652" s="12" t="s">
        <v>43189</v>
      </c>
    </row>
    <row r="653">
      <c r="A653" s="12" t="str">
        <f>IFERROR(__xludf.DUMMYFUNCTION("TEXTJOIN("";"", TRUE, FILTER(CID!$B$2:$B$14794, CID!B653=CID!$D$2:$D$14794))"),"H950;H951;H958;H959")</f>
        <v>H950;H951;H958;H959</v>
      </c>
      <c r="E653" s="12" t="s">
        <v>43190</v>
      </c>
    </row>
    <row r="654">
      <c r="A654" s="12" t="str">
        <f>IFERROR(__xludf.DUMMYFUNCTION("TEXTJOIN("";"", TRUE, FILTER(CID!$B$2:$B$14794, CID!B654=CID!$D$2:$D$14794))"),"I00X")</f>
        <v>I00X</v>
      </c>
      <c r="E654" s="12" t="s">
        <v>10858</v>
      </c>
    </row>
    <row r="655">
      <c r="A655" s="12" t="str">
        <f>IFERROR(__xludf.DUMMYFUNCTION("TEXTJOIN("";"", TRUE, FILTER(CID!$B$2:$B$14794, CID!B655=CID!$D$2:$D$14794))"),"I010;I011;I012;I018;I019")</f>
        <v>I010;I011;I012;I018;I019</v>
      </c>
      <c r="E655" s="12" t="s">
        <v>43191</v>
      </c>
    </row>
    <row r="656">
      <c r="A656" s="12" t="str">
        <f>IFERROR(__xludf.DUMMYFUNCTION("TEXTJOIN("";"", TRUE, FILTER(CID!$B$2:$B$14794, CID!B656=CID!$D$2:$D$14794))"),"I020;I029")</f>
        <v>I020;I029</v>
      </c>
      <c r="E656" s="12" t="s">
        <v>43192</v>
      </c>
    </row>
    <row r="657">
      <c r="A657" s="12" t="str">
        <f>IFERROR(__xludf.DUMMYFUNCTION("TEXTJOIN("";"", TRUE, FILTER(CID!$B$2:$B$14794, CID!B657=CID!$D$2:$D$14794))"),"I050;I051;I052;I058;I059")</f>
        <v>I050;I051;I052;I058;I059</v>
      </c>
      <c r="E657" s="12" t="s">
        <v>43193</v>
      </c>
    </row>
    <row r="658">
      <c r="A658" s="12" t="str">
        <f>IFERROR(__xludf.DUMMYFUNCTION("TEXTJOIN("";"", TRUE, FILTER(CID!$B$2:$B$14794, CID!B658=CID!$D$2:$D$14794))"),"I060;I061;I062;I068;I069")</f>
        <v>I060;I061;I062;I068;I069</v>
      </c>
      <c r="E658" s="12" t="s">
        <v>43194</v>
      </c>
    </row>
    <row r="659">
      <c r="A659" s="12" t="str">
        <f>IFERROR(__xludf.DUMMYFUNCTION("TEXTJOIN("";"", TRUE, FILTER(CID!$B$2:$B$14794, CID!B659=CID!$D$2:$D$14794))"),"I070;I071;I072;I078;I079")</f>
        <v>I070;I071;I072;I078;I079</v>
      </c>
      <c r="E659" s="12" t="s">
        <v>43195</v>
      </c>
    </row>
    <row r="660">
      <c r="A660" s="12" t="str">
        <f>IFERROR(__xludf.DUMMYFUNCTION("TEXTJOIN("";"", TRUE, FILTER(CID!$B$2:$B$14794, CID!B660=CID!$D$2:$D$14794))"),"I080;I081;I082;I083;I088;I089")</f>
        <v>I080;I081;I082;I083;I088;I089</v>
      </c>
      <c r="E660" s="12" t="s">
        <v>43196</v>
      </c>
    </row>
    <row r="661">
      <c r="A661" s="12" t="str">
        <f>IFERROR(__xludf.DUMMYFUNCTION("TEXTJOIN("";"", TRUE, FILTER(CID!$B$2:$B$14794, CID!B661=CID!$D$2:$D$14794))"),"I090;I091;I092;I098;I099")</f>
        <v>I090;I091;I092;I098;I099</v>
      </c>
      <c r="E661" s="12" t="s">
        <v>43197</v>
      </c>
    </row>
    <row r="662">
      <c r="A662" s="12" t="str">
        <f>IFERROR(__xludf.DUMMYFUNCTION("TEXTJOIN("";"", TRUE, FILTER(CID!$B$2:$B$14794, CID!B662=CID!$D$2:$D$14794))"),"I10X")</f>
        <v>I10X</v>
      </c>
      <c r="E662" s="12" t="s">
        <v>10925</v>
      </c>
    </row>
    <row r="663">
      <c r="A663" s="12" t="str">
        <f>IFERROR(__xludf.DUMMYFUNCTION("TEXTJOIN("";"", TRUE, FILTER(CID!$B$2:$B$14794, CID!B663=CID!$D$2:$D$14794))"),"I110;I119")</f>
        <v>I110;I119</v>
      </c>
      <c r="E663" s="12" t="s">
        <v>43198</v>
      </c>
    </row>
    <row r="664">
      <c r="A664" s="12" t="str">
        <f>IFERROR(__xludf.DUMMYFUNCTION("TEXTJOIN("";"", TRUE, FILTER(CID!$B$2:$B$14794, CID!B664=CID!$D$2:$D$14794))"),"I120;I129")</f>
        <v>I120;I129</v>
      </c>
      <c r="E664" s="12" t="s">
        <v>43199</v>
      </c>
    </row>
    <row r="665">
      <c r="A665" s="12" t="str">
        <f>IFERROR(__xludf.DUMMYFUNCTION("TEXTJOIN("";"", TRUE, FILTER(CID!$B$2:$B$14794, CID!B665=CID!$D$2:$D$14794))"),"I130;I131;I132;I139")</f>
        <v>I130;I131;I132;I139</v>
      </c>
      <c r="E665" s="12" t="s">
        <v>43200</v>
      </c>
    </row>
    <row r="666">
      <c r="A666" s="12" t="str">
        <f>IFERROR(__xludf.DUMMYFUNCTION("TEXTJOIN("";"", TRUE, FILTER(CID!$B$2:$B$14794, CID!B666=CID!$D$2:$D$14794))"),"I150;I151;I152;I158;I159")</f>
        <v>I150;I151;I152;I158;I159</v>
      </c>
      <c r="E666" s="12" t="s">
        <v>43201</v>
      </c>
    </row>
    <row r="667">
      <c r="A667" s="12" t="str">
        <f>IFERROR(__xludf.DUMMYFUNCTION("TEXTJOIN("";"", TRUE, FILTER(CID!$B$2:$B$14794, CID!B667=CID!$D$2:$D$14794))"),"I200;I201;I208;I209")</f>
        <v>I200;I201;I208;I209</v>
      </c>
      <c r="E667" s="12" t="s">
        <v>43202</v>
      </c>
    </row>
    <row r="668">
      <c r="A668" s="12" t="str">
        <f>IFERROR(__xludf.DUMMYFUNCTION("TEXTJOIN("";"", TRUE, FILTER(CID!$B$2:$B$14794, CID!B668=CID!$D$2:$D$14794))"),"I210;I211;I212;I213;I214;I219")</f>
        <v>I210;I211;I212;I213;I214;I219</v>
      </c>
      <c r="E668" s="12" t="s">
        <v>43203</v>
      </c>
    </row>
    <row r="669">
      <c r="A669" s="12" t="str">
        <f>IFERROR(__xludf.DUMMYFUNCTION("TEXTJOIN("";"", TRUE, FILTER(CID!$B$2:$B$14794, CID!B669=CID!$D$2:$D$14794))"),"I220;I221;I228;I229")</f>
        <v>I220;I221;I228;I229</v>
      </c>
      <c r="E669" s="12" t="s">
        <v>43204</v>
      </c>
    </row>
    <row r="670">
      <c r="A670" s="12" t="str">
        <f>IFERROR(__xludf.DUMMYFUNCTION("TEXTJOIN("";"", TRUE, FILTER(CID!$B$2:$B$14794, CID!B670=CID!$D$2:$D$14794))"),"I230;I231;I232;I233;I234;I235;I236;I238")</f>
        <v>I230;I231;I232;I233;I234;I235;I236;I238</v>
      </c>
      <c r="E670" s="12" t="s">
        <v>43205</v>
      </c>
    </row>
    <row r="671">
      <c r="A671" s="12" t="str">
        <f>IFERROR(__xludf.DUMMYFUNCTION("TEXTJOIN("";"", TRUE, FILTER(CID!$B$2:$B$14794, CID!B671=CID!$D$2:$D$14794))"),"I240;I241;I248;I249")</f>
        <v>I240;I241;I248;I249</v>
      </c>
      <c r="E671" s="12" t="s">
        <v>43206</v>
      </c>
    </row>
    <row r="672">
      <c r="A672" s="12" t="str">
        <f>IFERROR(__xludf.DUMMYFUNCTION("TEXTJOIN("";"", TRUE, FILTER(CID!$B$2:$B$14794, CID!B672=CID!$D$2:$D$14794))"),"I250;I251;I252;I253;I254;I255;I256;I258;I259")</f>
        <v>I250;I251;I252;I253;I254;I255;I256;I258;I259</v>
      </c>
      <c r="E672" s="12" t="s">
        <v>43207</v>
      </c>
    </row>
    <row r="673">
      <c r="A673" s="12" t="str">
        <f>IFERROR(__xludf.DUMMYFUNCTION("TEXTJOIN("";"", TRUE, FILTER(CID!$B$2:$B$14794, CID!B673=CID!$D$2:$D$14794))"),"I260;I269")</f>
        <v>I260;I269</v>
      </c>
      <c r="E673" s="12" t="s">
        <v>43208</v>
      </c>
    </row>
    <row r="674">
      <c r="A674" s="12" t="str">
        <f>IFERROR(__xludf.DUMMYFUNCTION("TEXTJOIN("";"", TRUE, FILTER(CID!$B$2:$B$14794, CID!B674=CID!$D$2:$D$14794))"),"I270;I271;I272;I278;I279")</f>
        <v>I270;I271;I272;I278;I279</v>
      </c>
      <c r="E674" s="12" t="s">
        <v>43209</v>
      </c>
    </row>
    <row r="675">
      <c r="A675" s="12" t="str">
        <f>IFERROR(__xludf.DUMMYFUNCTION("TEXTJOIN("";"", TRUE, FILTER(CID!$B$2:$B$14794, CID!B675=CID!$D$2:$D$14794))"),"I280;I281;I288;I289")</f>
        <v>I280;I281;I288;I289</v>
      </c>
      <c r="E675" s="12" t="s">
        <v>43210</v>
      </c>
    </row>
    <row r="676">
      <c r="A676" s="12" t="str">
        <f>IFERROR(__xludf.DUMMYFUNCTION("TEXTJOIN("";"", TRUE, FILTER(CID!$B$2:$B$14794, CID!B676=CID!$D$2:$D$14794))"),"I300;I301;I308;I309")</f>
        <v>I300;I301;I308;I309</v>
      </c>
      <c r="E676" s="12" t="s">
        <v>43211</v>
      </c>
    </row>
    <row r="677">
      <c r="A677" s="12" t="str">
        <f>IFERROR(__xludf.DUMMYFUNCTION("TEXTJOIN("";"", TRUE, FILTER(CID!$B$2:$B$14794, CID!B677=CID!$D$2:$D$14794))"),"I310;I311;I312;I313;I318;I319")</f>
        <v>I310;I311;I312;I313;I318;I319</v>
      </c>
      <c r="E677" s="12" t="s">
        <v>43212</v>
      </c>
    </row>
    <row r="678">
      <c r="A678" s="12" t="str">
        <f>IFERROR(__xludf.DUMMYFUNCTION("TEXTJOIN("";"", TRUE, FILTER(CID!$B$2:$B$14794, CID!B678=CID!$D$2:$D$14794))"),"I320;I321;I328")</f>
        <v>I320;I321;I328</v>
      </c>
      <c r="E678" s="12" t="s">
        <v>43213</v>
      </c>
    </row>
    <row r="679">
      <c r="A679" s="12" t="str">
        <f>IFERROR(__xludf.DUMMYFUNCTION("TEXTJOIN("";"", TRUE, FILTER(CID!$B$2:$B$14794, CID!B679=CID!$D$2:$D$14794))"),"I330;I339")</f>
        <v>I330;I339</v>
      </c>
      <c r="E679" s="12" t="s">
        <v>43214</v>
      </c>
    </row>
    <row r="680">
      <c r="A680" s="12" t="str">
        <f>IFERROR(__xludf.DUMMYFUNCTION("TEXTJOIN("";"", TRUE, FILTER(CID!$B$2:$B$14794, CID!B680=CID!$D$2:$D$14794))"),"I340;I341;I342;I348;I349")</f>
        <v>I340;I341;I342;I348;I349</v>
      </c>
      <c r="E680" s="12" t="s">
        <v>43215</v>
      </c>
    </row>
    <row r="681">
      <c r="A681" s="12" t="str">
        <f>IFERROR(__xludf.DUMMYFUNCTION("TEXTJOIN("";"", TRUE, FILTER(CID!$B$2:$B$14794, CID!B681=CID!$D$2:$D$14794))"),"I350;I351;I352;I358;I359")</f>
        <v>I350;I351;I352;I358;I359</v>
      </c>
      <c r="E681" s="12" t="s">
        <v>43216</v>
      </c>
    </row>
    <row r="682">
      <c r="A682" s="12" t="str">
        <f>IFERROR(__xludf.DUMMYFUNCTION("TEXTJOIN("";"", TRUE, FILTER(CID!$B$2:$B$14794, CID!B682=CID!$D$2:$D$14794))"),"I360;I361;I362;I368;I369")</f>
        <v>I360;I361;I362;I368;I369</v>
      </c>
      <c r="E682" s="12" t="s">
        <v>43217</v>
      </c>
    </row>
    <row r="683">
      <c r="A683" s="12" t="str">
        <f>IFERROR(__xludf.DUMMYFUNCTION("TEXTJOIN("";"", TRUE, FILTER(CID!$B$2:$B$14794, CID!B683=CID!$D$2:$D$14794))"),"I370;I371;I372;I378;I379")</f>
        <v>I370;I371;I372;I378;I379</v>
      </c>
      <c r="E683" s="12" t="s">
        <v>43218</v>
      </c>
    </row>
    <row r="684">
      <c r="A684" s="12" t="str">
        <f>IFERROR(__xludf.DUMMYFUNCTION("TEXTJOIN("";"", TRUE, FILTER(CID!$B$2:$B$14794, CID!B684=CID!$D$2:$D$14794))"),"I38X")</f>
        <v>I38X</v>
      </c>
      <c r="E684" s="12" t="s">
        <v>11114</v>
      </c>
    </row>
    <row r="685">
      <c r="A685" s="12" t="str">
        <f>IFERROR(__xludf.DUMMYFUNCTION("TEXTJOIN("";"", TRUE, FILTER(CID!$B$2:$B$14794, CID!B685=CID!$D$2:$D$14794))"),"I390;I391;I392;I393;I394;I398")</f>
        <v>I390;I391;I392;I393;I394;I398</v>
      </c>
      <c r="E685" s="12" t="s">
        <v>43219</v>
      </c>
    </row>
    <row r="686">
      <c r="A686" s="12" t="str">
        <f>IFERROR(__xludf.DUMMYFUNCTION("TEXTJOIN("";"", TRUE, FILTER(CID!$B$2:$B$14794, CID!B686=CID!$D$2:$D$14794))"),"I400;I401;I408;I409")</f>
        <v>I400;I401;I408;I409</v>
      </c>
      <c r="E686" s="12" t="s">
        <v>43220</v>
      </c>
    </row>
    <row r="687">
      <c r="A687" s="12" t="str">
        <f>IFERROR(__xludf.DUMMYFUNCTION("TEXTJOIN("";"", TRUE, FILTER(CID!$B$2:$B$14794, CID!B687=CID!$D$2:$D$14794))"),"I410;I411;I412;I418")</f>
        <v>I410;I411;I412;I418</v>
      </c>
      <c r="E687" s="12" t="s">
        <v>43221</v>
      </c>
    </row>
    <row r="688">
      <c r="A688" s="12" t="str">
        <f>IFERROR(__xludf.DUMMYFUNCTION("TEXTJOIN("";"", TRUE, FILTER(CID!$B$2:$B$14794, CID!B688=CID!$D$2:$D$14794))"),"I420;I421;I422;I423;I424;I425;I426;I427;I428;I429")</f>
        <v>I420;I421;I422;I423;I424;I425;I426;I427;I428;I429</v>
      </c>
      <c r="E688" s="12" t="s">
        <v>43222</v>
      </c>
    </row>
    <row r="689">
      <c r="A689" s="12" t="str">
        <f>IFERROR(__xludf.DUMMYFUNCTION("TEXTJOIN("";"", TRUE, FILTER(CID!$B$2:$B$14794, CID!B689=CID!$D$2:$D$14794))"),"I430;I431;I432;I438")</f>
        <v>I430;I431;I432;I438</v>
      </c>
      <c r="E689" s="12" t="s">
        <v>43223</v>
      </c>
    </row>
    <row r="690">
      <c r="A690" s="12" t="str">
        <f>IFERROR(__xludf.DUMMYFUNCTION("TEXTJOIN("";"", TRUE, FILTER(CID!$B$2:$B$14794, CID!B690=CID!$D$2:$D$14794))"),"I440;I441;I442;I443;I444;I445;I446;I447")</f>
        <v>I440;I441;I442;I443;I444;I445;I446;I447</v>
      </c>
      <c r="E690" s="12" t="s">
        <v>43224</v>
      </c>
    </row>
    <row r="691">
      <c r="A691" s="12" t="str">
        <f>IFERROR(__xludf.DUMMYFUNCTION("TEXTJOIN("";"", TRUE, FILTER(CID!$B$2:$B$14794, CID!B691=CID!$D$2:$D$14794))"),"I450;I451;I452;I453;I454;I455;I456;I458;I459")</f>
        <v>I450;I451;I452;I453;I454;I455;I456;I458;I459</v>
      </c>
      <c r="E691" s="12" t="s">
        <v>43225</v>
      </c>
    </row>
    <row r="692">
      <c r="A692" s="12" t="str">
        <f>IFERROR(__xludf.DUMMYFUNCTION("TEXTJOIN("";"", TRUE, FILTER(CID!$B$2:$B$14794, CID!B692=CID!$D$2:$D$14794))"),"I460;I461;I469")</f>
        <v>I460;I461;I469</v>
      </c>
      <c r="E692" s="12" t="s">
        <v>43226</v>
      </c>
    </row>
    <row r="693">
      <c r="A693" s="12" t="str">
        <f>IFERROR(__xludf.DUMMYFUNCTION("TEXTJOIN("";"", TRUE, FILTER(CID!$B$2:$B$14794, CID!B693=CID!$D$2:$D$14794))"),"I470;I471;I472;I479")</f>
        <v>I470;I471;I472;I479</v>
      </c>
      <c r="E693" s="12" t="s">
        <v>43227</v>
      </c>
    </row>
    <row r="694">
      <c r="A694" s="12" t="str">
        <f>IFERROR(__xludf.DUMMYFUNCTION("TEXTJOIN("";"", TRUE, FILTER(CID!$B$2:$B$14794, CID!B694=CID!$D$2:$D$14794))"),"I48X")</f>
        <v>I48X</v>
      </c>
      <c r="E694" s="12" t="s">
        <v>11219</v>
      </c>
    </row>
    <row r="695">
      <c r="A695" s="12" t="str">
        <f>IFERROR(__xludf.DUMMYFUNCTION("TEXTJOIN("";"", TRUE, FILTER(CID!$B$2:$B$14794, CID!B695=CID!$D$2:$D$14794))"),"I490;I491;I492;I493;I494;I495;I498;I499")</f>
        <v>I490;I491;I492;I493;I494;I495;I498;I499</v>
      </c>
      <c r="E695" s="12" t="s">
        <v>43228</v>
      </c>
    </row>
    <row r="696">
      <c r="A696" s="12" t="str">
        <f>IFERROR(__xludf.DUMMYFUNCTION("TEXTJOIN("";"", TRUE, FILTER(CID!$B$2:$B$14794, CID!B696=CID!$D$2:$D$14794))"),"I500;I501;I509")</f>
        <v>I500;I501;I509</v>
      </c>
      <c r="E696" s="12" t="s">
        <v>43229</v>
      </c>
    </row>
    <row r="697">
      <c r="A697" s="12" t="str">
        <f>IFERROR(__xludf.DUMMYFUNCTION("TEXTJOIN("";"", TRUE, FILTER(CID!$B$2:$B$14794, CID!B697=CID!$D$2:$D$14794))"),"I510;I511;I512;I513;I514;I515;I516;I517;I518;I519")</f>
        <v>I510;I511;I512;I513;I514;I515;I516;I517;I518;I519</v>
      </c>
      <c r="E697" s="12" t="s">
        <v>43230</v>
      </c>
    </row>
    <row r="698">
      <c r="A698" s="12" t="str">
        <f>IFERROR(__xludf.DUMMYFUNCTION("TEXTJOIN("";"", TRUE, FILTER(CID!$B$2:$B$14794, CID!B698=CID!$D$2:$D$14794))"),"I520;I521;I528")</f>
        <v>I520;I521;I528</v>
      </c>
      <c r="E698" s="12" t="s">
        <v>43231</v>
      </c>
    </row>
    <row r="699">
      <c r="A699" s="12" t="str">
        <f>IFERROR(__xludf.DUMMYFUNCTION("TEXTJOIN("";"", TRUE, FILTER(CID!$B$2:$B$14794, CID!B699=CID!$D$2:$D$14794))"),"I600;I601;I602;I603;I604;I605;I606;I607;I608;I609")</f>
        <v>I600;I601;I602;I603;I604;I605;I606;I607;I608;I609</v>
      </c>
      <c r="E699" s="12" t="s">
        <v>43232</v>
      </c>
    </row>
    <row r="700">
      <c r="A700" s="12" t="str">
        <f>IFERROR(__xludf.DUMMYFUNCTION("TEXTJOIN("";"", TRUE, FILTER(CID!$B$2:$B$14794, CID!B700=CID!$D$2:$D$14794))"),"I610;I611;I612;I613;I614;I615;I616;I618;I619")</f>
        <v>I610;I611;I612;I613;I614;I615;I616;I618;I619</v>
      </c>
      <c r="E700" s="12" t="s">
        <v>43233</v>
      </c>
    </row>
    <row r="701">
      <c r="A701" s="12" t="str">
        <f>IFERROR(__xludf.DUMMYFUNCTION("TEXTJOIN("";"", TRUE, FILTER(CID!$B$2:$B$14794, CID!B701=CID!$D$2:$D$14794))"),"I620;I621;I629")</f>
        <v>I620;I621;I629</v>
      </c>
      <c r="E701" s="12" t="s">
        <v>43234</v>
      </c>
    </row>
    <row r="702">
      <c r="A702" s="12" t="str">
        <f>IFERROR(__xludf.DUMMYFUNCTION("TEXTJOIN("";"", TRUE, FILTER(CID!$B$2:$B$14794, CID!B702=CID!$D$2:$D$14794))"),"I630;I631;I632;I633;I634;I635;I636;I638;I639")</f>
        <v>I630;I631;I632;I633;I634;I635;I636;I638;I639</v>
      </c>
      <c r="E702" s="12" t="s">
        <v>43235</v>
      </c>
    </row>
    <row r="703">
      <c r="A703" s="12" t="str">
        <f>IFERROR(__xludf.DUMMYFUNCTION("TEXTJOIN("";"", TRUE, FILTER(CID!$B$2:$B$14794, CID!B703=CID!$D$2:$D$14794))"),"I64X")</f>
        <v>I64X</v>
      </c>
      <c r="E703" s="12" t="s">
        <v>11330</v>
      </c>
    </row>
    <row r="704">
      <c r="A704" s="12" t="str">
        <f>IFERROR(__xludf.DUMMYFUNCTION("TEXTJOIN("";"", TRUE, FILTER(CID!$B$2:$B$14794, CID!B704=CID!$D$2:$D$14794))"),"I650;I651;I652;I653;I658;I659")</f>
        <v>I650;I651;I652;I653;I658;I659</v>
      </c>
      <c r="E704" s="12" t="s">
        <v>43236</v>
      </c>
    </row>
    <row r="705">
      <c r="A705" s="12" t="str">
        <f>IFERROR(__xludf.DUMMYFUNCTION("TEXTJOIN("";"", TRUE, FILTER(CID!$B$2:$B$14794, CID!B705=CID!$D$2:$D$14794))"),"I660;I661;I662;I663;I664;I668;I669")</f>
        <v>I660;I661;I662;I663;I664;I668;I669</v>
      </c>
      <c r="E705" s="12" t="s">
        <v>43237</v>
      </c>
    </row>
    <row r="706">
      <c r="A706" s="12" t="str">
        <f>IFERROR(__xludf.DUMMYFUNCTION("TEXTJOIN("";"", TRUE, FILTER(CID!$B$2:$B$14794, CID!B706=CID!$D$2:$D$14794))"),"I670;I671;I672;I673;I674;I675;I676;I677;I678;I679")</f>
        <v>I670;I671;I672;I673;I674;I675;I676;I677;I678;I679</v>
      </c>
      <c r="E706" s="12" t="s">
        <v>43238</v>
      </c>
    </row>
    <row r="707">
      <c r="A707" s="12" t="str">
        <f>IFERROR(__xludf.DUMMYFUNCTION("TEXTJOIN("";"", TRUE, FILTER(CID!$B$2:$B$14794, CID!B707=CID!$D$2:$D$14794))"),"I680;I681;I682;I688")</f>
        <v>I680;I681;I682;I688</v>
      </c>
      <c r="E707" s="12" t="s">
        <v>43239</v>
      </c>
    </row>
    <row r="708">
      <c r="A708" s="12" t="str">
        <f>IFERROR(__xludf.DUMMYFUNCTION("TEXTJOIN("";"", TRUE, FILTER(CID!$B$2:$B$14794, CID!B708=CID!$D$2:$D$14794))"),"I690;I691;I692;I693;I694;I698")</f>
        <v>I690;I691;I692;I693;I694;I698</v>
      </c>
      <c r="E708" s="12" t="s">
        <v>43240</v>
      </c>
    </row>
    <row r="709">
      <c r="A709" s="12" t="str">
        <f>IFERROR(__xludf.DUMMYFUNCTION("TEXTJOIN("";"", TRUE, FILTER(CID!$B$2:$B$14794, CID!B709=CID!$D$2:$D$14794))"),"I700;I701;I702;I708;I709")</f>
        <v>I700;I701;I702;I708;I709</v>
      </c>
      <c r="E709" s="12" t="s">
        <v>43241</v>
      </c>
    </row>
    <row r="710">
      <c r="A710" s="12" t="str">
        <f>IFERROR(__xludf.DUMMYFUNCTION("TEXTJOIN("";"", TRUE, FILTER(CID!$B$2:$B$14794, CID!B710=CID!$D$2:$D$14794))"),"I710;I711;I712;I713;I714;I715;I716;I718;I719")</f>
        <v>I710;I711;I712;I713;I714;I715;I716;I718;I719</v>
      </c>
      <c r="E710" s="12" t="s">
        <v>43242</v>
      </c>
    </row>
    <row r="711">
      <c r="A711" s="12" t="str">
        <f>IFERROR(__xludf.DUMMYFUNCTION("TEXTJOIN("";"", TRUE, FILTER(CID!$B$2:$B$14794, CID!B711=CID!$D$2:$D$14794))"),"I720;I721;I722;I723;I724;I728;I729")</f>
        <v>I720;I721;I722;I723;I724;I728;I729</v>
      </c>
      <c r="E711" s="12" t="s">
        <v>43243</v>
      </c>
    </row>
    <row r="712">
      <c r="A712" s="12" t="str">
        <f>IFERROR(__xludf.DUMMYFUNCTION("TEXTJOIN("";"", TRUE, FILTER(CID!$B$2:$B$14794, CID!B712=CID!$D$2:$D$14794))"),"I730;I731;I738;I739")</f>
        <v>I730;I731;I738;I739</v>
      </c>
      <c r="E712" s="12" t="s">
        <v>43244</v>
      </c>
    </row>
    <row r="713">
      <c r="A713" s="12" t="str">
        <f>IFERROR(__xludf.DUMMYFUNCTION("TEXTJOIN("";"", TRUE, FILTER(CID!$B$2:$B$14794, CID!B713=CID!$D$2:$D$14794))"),"I740;I741;I742;I743;I744;I745;I748;I749")</f>
        <v>I740;I741;I742;I743;I744;I745;I748;I749</v>
      </c>
      <c r="E713" s="12" t="s">
        <v>43245</v>
      </c>
    </row>
    <row r="714">
      <c r="A714" s="12" t="str">
        <f>IFERROR(__xludf.DUMMYFUNCTION("TEXTJOIN("";"", TRUE, FILTER(CID!$B$2:$B$14794, CID!B714=CID!$D$2:$D$14794))"),"I770;I771;I772;I773;I774;I775;I776;I778;I779")</f>
        <v>I770;I771;I772;I773;I774;I775;I776;I778;I779</v>
      </c>
      <c r="E714" s="12" t="s">
        <v>43246</v>
      </c>
    </row>
    <row r="715">
      <c r="A715" s="12" t="str">
        <f>IFERROR(__xludf.DUMMYFUNCTION("TEXTJOIN("";"", TRUE, FILTER(CID!$B$2:$B$14794, CID!B715=CID!$D$2:$D$14794))"),"I780;I781;I788;I789")</f>
        <v>I780;I781;I788;I789</v>
      </c>
      <c r="E715" s="12" t="s">
        <v>43247</v>
      </c>
    </row>
    <row r="716">
      <c r="A716" s="12" t="str">
        <f>IFERROR(__xludf.DUMMYFUNCTION("TEXTJOIN("";"", TRUE, FILTER(CID!$B$2:$B$14794, CID!B716=CID!$D$2:$D$14794))"),"I790;I791;I792;I798")</f>
        <v>I790;I791;I792;I798</v>
      </c>
      <c r="E716" s="12" t="s">
        <v>43248</v>
      </c>
    </row>
    <row r="717">
      <c r="A717" s="12" t="str">
        <f>IFERROR(__xludf.DUMMYFUNCTION("TEXTJOIN("";"", TRUE, FILTER(CID!$B$2:$B$14794, CID!B717=CID!$D$2:$D$14794))"),"I800;I801;I802;I803;I808;I809")</f>
        <v>I800;I801;I802;I803;I808;I809</v>
      </c>
      <c r="E717" s="12" t="s">
        <v>43249</v>
      </c>
    </row>
    <row r="718">
      <c r="A718" s="12" t="str">
        <f>IFERROR(__xludf.DUMMYFUNCTION("TEXTJOIN("";"", TRUE, FILTER(CID!$B$2:$B$14794, CID!B718=CID!$D$2:$D$14794))"),"I81X")</f>
        <v>I81X</v>
      </c>
      <c r="E718" s="12" t="s">
        <v>11509</v>
      </c>
    </row>
    <row r="719">
      <c r="A719" s="12" t="str">
        <f>IFERROR(__xludf.DUMMYFUNCTION("TEXTJOIN("";"", TRUE, FILTER(CID!$B$2:$B$14794, CID!B719=CID!$D$2:$D$14794))"),"I820;I821;I822;I823;I828;I829")</f>
        <v>I820;I821;I822;I823;I828;I829</v>
      </c>
      <c r="E719" s="12" t="s">
        <v>43250</v>
      </c>
    </row>
    <row r="720">
      <c r="A720" s="12" t="str">
        <f>IFERROR(__xludf.DUMMYFUNCTION("TEXTJOIN("";"", TRUE, FILTER(CID!$B$2:$B$14794, CID!B720=CID!$D$2:$D$14794))"),"I830;I831;I832;I839")</f>
        <v>I830;I831;I832;I839</v>
      </c>
      <c r="E720" s="12" t="s">
        <v>43251</v>
      </c>
    </row>
    <row r="721">
      <c r="A721" s="12" t="str">
        <f>IFERROR(__xludf.DUMMYFUNCTION("TEXTJOIN("";"", TRUE, FILTER(CID!$B$2:$B$14794, CID!B721=CID!$D$2:$D$14794))"),"I840;I841;I842;I843;I844;I845;I846;I847;I848;I849")</f>
        <v>I840;I841;I842;I843;I844;I845;I846;I847;I848;I849</v>
      </c>
      <c r="E721" s="12" t="s">
        <v>43252</v>
      </c>
    </row>
    <row r="722">
      <c r="A722" s="12" t="str">
        <f>IFERROR(__xludf.DUMMYFUNCTION("TEXTJOIN("";"", TRUE, FILTER(CID!$B$2:$B$14794, CID!B722=CID!$D$2:$D$14794))"),"I850;I859")</f>
        <v>I850;I859</v>
      </c>
      <c r="E722" s="12" t="s">
        <v>43253</v>
      </c>
    </row>
    <row r="723">
      <c r="A723" s="12" t="str">
        <f>IFERROR(__xludf.DUMMYFUNCTION("TEXTJOIN("";"", TRUE, FILTER(CID!$B$2:$B$14794, CID!B723=CID!$D$2:$D$14794))"),"I860;I861;I862;I863;I864;I868")</f>
        <v>I860;I861;I862;I863;I864;I868</v>
      </c>
      <c r="E723" s="12" t="s">
        <v>43254</v>
      </c>
    </row>
    <row r="724">
      <c r="A724" s="12" t="str">
        <f>IFERROR(__xludf.DUMMYFUNCTION("TEXTJOIN("";"", TRUE, FILTER(CID!$B$2:$B$14794, CID!B724=CID!$D$2:$D$14794))"),"I870;I871;I872;I878;I879")</f>
        <v>I870;I871;I872;I878;I879</v>
      </c>
      <c r="E724" s="12" t="s">
        <v>43255</v>
      </c>
    </row>
    <row r="725">
      <c r="A725" s="12" t="str">
        <f>IFERROR(__xludf.DUMMYFUNCTION("TEXTJOIN("";"", TRUE, FILTER(CID!$B$2:$B$14794, CID!B725=CID!$D$2:$D$14794))"),"I880;I881;I888;I889")</f>
        <v>I880;I881;I888;I889</v>
      </c>
      <c r="E725" s="12" t="s">
        <v>43256</v>
      </c>
    </row>
    <row r="726">
      <c r="A726" s="12" t="str">
        <f>IFERROR(__xludf.DUMMYFUNCTION("TEXTJOIN("";"", TRUE, FILTER(CID!$B$2:$B$14794, CID!B726=CID!$D$2:$D$14794))"),"I890;I891;I898;I899")</f>
        <v>I890;I891;I898;I899</v>
      </c>
      <c r="E726" s="12" t="s">
        <v>43257</v>
      </c>
    </row>
    <row r="727">
      <c r="A727" s="12" t="str">
        <f>IFERROR(__xludf.DUMMYFUNCTION("TEXTJOIN("";"", TRUE, FILTER(CID!$B$2:$B$14794, CID!B727=CID!$D$2:$D$14794))"),"I950;I951;I952;I958;I959")</f>
        <v>I950;I951;I952;I958;I959</v>
      </c>
      <c r="E727" s="12" t="s">
        <v>43258</v>
      </c>
    </row>
    <row r="728">
      <c r="A728" s="12" t="str">
        <f>IFERROR(__xludf.DUMMYFUNCTION("TEXTJOIN("";"", TRUE, FILTER(CID!$B$2:$B$14794, CID!B728=CID!$D$2:$D$14794))"),"I970;I971;I972;I978;I979")</f>
        <v>I970;I971;I972;I978;I979</v>
      </c>
      <c r="E728" s="12" t="s">
        <v>43259</v>
      </c>
    </row>
    <row r="729">
      <c r="A729" s="12" t="str">
        <f>IFERROR(__xludf.DUMMYFUNCTION("TEXTJOIN("";"", TRUE, FILTER(CID!$B$2:$B$14794, CID!B729=CID!$D$2:$D$14794))"),"I980;I981;I982;I988")</f>
        <v>I980;I981;I982;I988</v>
      </c>
      <c r="E729" s="12" t="s">
        <v>43260</v>
      </c>
    </row>
    <row r="730">
      <c r="A730" s="12" t="str">
        <f>IFERROR(__xludf.DUMMYFUNCTION("TEXTJOIN("";"", TRUE, FILTER(CID!$B$2:$B$14794, CID!B730=CID!$D$2:$D$14794))"),"I99X")</f>
        <v>I99X</v>
      </c>
      <c r="E730" s="12" t="s">
        <v>11619</v>
      </c>
    </row>
    <row r="731">
      <c r="A731" s="12" t="str">
        <f>IFERROR(__xludf.DUMMYFUNCTION("TEXTJOIN("";"", TRUE, FILTER(CID!$B$2:$B$14794, CID!B731=CID!$D$2:$D$14794))"),"J00X")</f>
        <v>J00X</v>
      </c>
      <c r="E731" s="12" t="s">
        <v>11620</v>
      </c>
    </row>
    <row r="732">
      <c r="A732" s="12" t="str">
        <f>IFERROR(__xludf.DUMMYFUNCTION("TEXTJOIN("";"", TRUE, FILTER(CID!$B$2:$B$14794, CID!B732=CID!$D$2:$D$14794))"),"J010;J011;J012;J013;J014;J018;J019")</f>
        <v>J010;J011;J012;J013;J014;J018;J019</v>
      </c>
      <c r="E732" s="12" t="s">
        <v>43261</v>
      </c>
    </row>
    <row r="733">
      <c r="A733" s="12" t="str">
        <f>IFERROR(__xludf.DUMMYFUNCTION("TEXTJOIN("";"", TRUE, FILTER(CID!$B$2:$B$14794, CID!B733=CID!$D$2:$D$14794))"),"J020;J028;J029")</f>
        <v>J020;J028;J029</v>
      </c>
      <c r="E733" s="12" t="s">
        <v>43262</v>
      </c>
    </row>
    <row r="734">
      <c r="A734" s="12" t="str">
        <f>IFERROR(__xludf.DUMMYFUNCTION("TEXTJOIN("";"", TRUE, FILTER(CID!$B$2:$B$14794, CID!B734=CID!$D$2:$D$14794))"),"J030;J038;J039")</f>
        <v>J030;J038;J039</v>
      </c>
      <c r="E734" s="12" t="s">
        <v>43263</v>
      </c>
    </row>
    <row r="735">
      <c r="A735" s="12" t="str">
        <f>IFERROR(__xludf.DUMMYFUNCTION("TEXTJOIN("";"", TRUE, FILTER(CID!$B$2:$B$14794, CID!B735=CID!$D$2:$D$14794))"),"J040;J041;J042")</f>
        <v>J040;J041;J042</v>
      </c>
      <c r="E735" s="12" t="s">
        <v>43264</v>
      </c>
    </row>
    <row r="736">
      <c r="A736" s="12" t="str">
        <f>IFERROR(__xludf.DUMMYFUNCTION("TEXTJOIN("";"", TRUE, FILTER(CID!$B$2:$B$14794, CID!B736=CID!$D$2:$D$14794))"),"J050;J051")</f>
        <v>J050;J051</v>
      </c>
      <c r="E736" s="12" t="s">
        <v>43265</v>
      </c>
    </row>
    <row r="737">
      <c r="A737" s="12" t="str">
        <f>IFERROR(__xludf.DUMMYFUNCTION("TEXTJOIN("";"", TRUE, FILTER(CID!$B$2:$B$14794, CID!B737=CID!$D$2:$D$14794))"),"J060;J068;J069")</f>
        <v>J060;J068;J069</v>
      </c>
      <c r="E737" s="12" t="s">
        <v>43266</v>
      </c>
    </row>
    <row r="738">
      <c r="A738" s="12" t="str">
        <f>IFERROR(__xludf.DUMMYFUNCTION("TEXTJOIN("";"", TRUE, FILTER(CID!$B$2:$B$14794, CID!B738=CID!$D$2:$D$14794))"),"J09X")</f>
        <v>J09X</v>
      </c>
      <c r="E738" s="12" t="s">
        <v>11663</v>
      </c>
    </row>
    <row r="739">
      <c r="A739" s="12" t="str">
        <f>IFERROR(__xludf.DUMMYFUNCTION("TEXTJOIN("";"", TRUE, FILTER(CID!$B$2:$B$14794, CID!B739=CID!$D$2:$D$14794))"),"J100;J101;J108")</f>
        <v>J100;J101;J108</v>
      </c>
      <c r="E739" s="12" t="s">
        <v>43267</v>
      </c>
    </row>
    <row r="740">
      <c r="A740" s="12" t="str">
        <f>IFERROR(__xludf.DUMMYFUNCTION("TEXTJOIN("";"", TRUE, FILTER(CID!$B$2:$B$14794, CID!B740=CID!$D$2:$D$14794))"),"J110;J111;J118")</f>
        <v>J110;J111;J118</v>
      </c>
      <c r="E740" s="12" t="s">
        <v>43268</v>
      </c>
    </row>
    <row r="741">
      <c r="A741" s="12" t="str">
        <f>IFERROR(__xludf.DUMMYFUNCTION("TEXTJOIN("";"", TRUE, FILTER(CID!$B$2:$B$14794, CID!B741=CID!$D$2:$D$14794))"),"J120;J121;J122;J128;J129")</f>
        <v>J120;J121;J122;J128;J129</v>
      </c>
      <c r="E741" s="12" t="s">
        <v>43269</v>
      </c>
    </row>
    <row r="742">
      <c r="A742" s="12" t="str">
        <f>IFERROR(__xludf.DUMMYFUNCTION("TEXTJOIN("";"", TRUE, FILTER(CID!$B$2:$B$14794, CID!B742=CID!$D$2:$D$14794))"),"J13X")</f>
        <v>J13X</v>
      </c>
      <c r="E742" s="12" t="s">
        <v>11686</v>
      </c>
    </row>
    <row r="743">
      <c r="A743" s="12" t="str">
        <f>IFERROR(__xludf.DUMMYFUNCTION("TEXTJOIN("";"", TRUE, FILTER(CID!$B$2:$B$14794, CID!B743=CID!$D$2:$D$14794))"),"J14X")</f>
        <v>J14X</v>
      </c>
      <c r="E743" s="12" t="s">
        <v>11687</v>
      </c>
    </row>
    <row r="744">
      <c r="A744" s="12" t="str">
        <f>IFERROR(__xludf.DUMMYFUNCTION("TEXTJOIN("";"", TRUE, FILTER(CID!$B$2:$B$14794, CID!B744=CID!$D$2:$D$14794))"),"J150;J151;J152;J153;J154;J155;J156;J157;J158;J159")</f>
        <v>J150;J151;J152;J153;J154;J155;J156;J157;J158;J159</v>
      </c>
      <c r="E744" s="12" t="s">
        <v>43270</v>
      </c>
    </row>
    <row r="745">
      <c r="A745" s="12" t="str">
        <f>IFERROR(__xludf.DUMMYFUNCTION("TEXTJOIN("";"", TRUE, FILTER(CID!$B$2:$B$14794, CID!B745=CID!$D$2:$D$14794))"),"J160;J168")</f>
        <v>J160;J168</v>
      </c>
      <c r="E745" s="12" t="s">
        <v>43271</v>
      </c>
    </row>
    <row r="746">
      <c r="A746" s="12" t="str">
        <f>IFERROR(__xludf.DUMMYFUNCTION("TEXTJOIN("";"", TRUE, FILTER(CID!$B$2:$B$14794, CID!B746=CID!$D$2:$D$14794))"),"J170;J171;J172;J173;J178")</f>
        <v>J170;J171;J172;J173;J178</v>
      </c>
      <c r="E746" s="12" t="s">
        <v>43272</v>
      </c>
    </row>
    <row r="747">
      <c r="A747" s="12" t="str">
        <f>IFERROR(__xludf.DUMMYFUNCTION("TEXTJOIN("";"", TRUE, FILTER(CID!$B$2:$B$14794, CID!B747=CID!$D$2:$D$14794))"),"J180;J181;J182;J188;J189")</f>
        <v>J180;J181;J182;J188;J189</v>
      </c>
      <c r="E747" s="12" t="s">
        <v>43273</v>
      </c>
    </row>
    <row r="748">
      <c r="A748" s="12" t="str">
        <f>IFERROR(__xludf.DUMMYFUNCTION("TEXTJOIN("";"", TRUE, FILTER(CID!$B$2:$B$14794, CID!B748=CID!$D$2:$D$14794))"),"J200;J201;J202;J203;J204;J205;J206;J207;J208;J209")</f>
        <v>J200;J201;J202;J203;J204;J205;J206;J207;J208;J209</v>
      </c>
      <c r="E748" s="12" t="s">
        <v>43274</v>
      </c>
    </row>
    <row r="749">
      <c r="A749" s="12" t="str">
        <f>IFERROR(__xludf.DUMMYFUNCTION("TEXTJOIN("";"", TRUE, FILTER(CID!$B$2:$B$14794, CID!B749=CID!$D$2:$D$14794))"),"J210;J218;J219")</f>
        <v>J210;J218;J219</v>
      </c>
      <c r="E749" s="12" t="s">
        <v>43275</v>
      </c>
    </row>
    <row r="750">
      <c r="A750" s="12" t="str">
        <f>IFERROR(__xludf.DUMMYFUNCTION("TEXTJOIN("";"", TRUE, FILTER(CID!$B$2:$B$14794, CID!B750=CID!$D$2:$D$14794))"),"J22X")</f>
        <v>J22X</v>
      </c>
      <c r="E750" s="12" t="s">
        <v>11757</v>
      </c>
    </row>
    <row r="751">
      <c r="A751" s="12" t="str">
        <f>IFERROR(__xludf.DUMMYFUNCTION("TEXTJOIN("";"", TRUE, FILTER(CID!$B$2:$B$14794, CID!B751=CID!$D$2:$D$14794))"),"J300;J301;J302;J303;J304")</f>
        <v>J300;J301;J302;J303;J304</v>
      </c>
      <c r="E751" s="12" t="s">
        <v>43276</v>
      </c>
    </row>
    <row r="752">
      <c r="A752" s="12" t="str">
        <f>IFERROR(__xludf.DUMMYFUNCTION("TEXTJOIN("";"", TRUE, FILTER(CID!$B$2:$B$14794, CID!B752=CID!$D$2:$D$14794))"),"J310;J311;J312")</f>
        <v>J310;J311;J312</v>
      </c>
      <c r="E752" s="12" t="s">
        <v>43277</v>
      </c>
    </row>
    <row r="753">
      <c r="A753" s="12" t="str">
        <f>IFERROR(__xludf.DUMMYFUNCTION("TEXTJOIN("";"", TRUE, FILTER(CID!$B$2:$B$14794, CID!B753=CID!$D$2:$D$14794))"),"J320;J321;J322;J323;J324;J328;J329")</f>
        <v>J320;J321;J322;J323;J324;J328;J329</v>
      </c>
      <c r="E753" s="12" t="s">
        <v>43278</v>
      </c>
    </row>
    <row r="754">
      <c r="A754" s="12" t="str">
        <f>IFERROR(__xludf.DUMMYFUNCTION("TEXTJOIN("";"", TRUE, FILTER(CID!$B$2:$B$14794, CID!B754=CID!$D$2:$D$14794))"),"J330;J331;J338;J339")</f>
        <v>J330;J331;J338;J339</v>
      </c>
      <c r="E754" s="12" t="s">
        <v>43279</v>
      </c>
    </row>
    <row r="755">
      <c r="A755" s="12" t="str">
        <f>IFERROR(__xludf.DUMMYFUNCTION("TEXTJOIN("";"", TRUE, FILTER(CID!$B$2:$B$14794, CID!B755=CID!$D$2:$D$14794))"),"J340;J341;J342;J343;J348")</f>
        <v>J340;J341;J342;J343;J348</v>
      </c>
      <c r="E755" s="12" t="s">
        <v>43280</v>
      </c>
    </row>
    <row r="756">
      <c r="A756" s="12" t="str">
        <f>IFERROR(__xludf.DUMMYFUNCTION("TEXTJOIN("";"", TRUE, FILTER(CID!$B$2:$B$14794, CID!B756=CID!$D$2:$D$14794))"),"J350;J351;J352;J353;J358;J359")</f>
        <v>J350;J351;J352;J353;J358;J359</v>
      </c>
      <c r="E756" s="12" t="s">
        <v>43281</v>
      </c>
    </row>
    <row r="757">
      <c r="A757" s="12" t="str">
        <f>IFERROR(__xludf.DUMMYFUNCTION("TEXTJOIN("";"", TRUE, FILTER(CID!$B$2:$B$14794, CID!B757=CID!$D$2:$D$14794))"),"J36X")</f>
        <v>J36X</v>
      </c>
      <c r="E757" s="12" t="s">
        <v>11818</v>
      </c>
    </row>
    <row r="758">
      <c r="A758" s="12" t="str">
        <f>IFERROR(__xludf.DUMMYFUNCTION("TEXTJOIN("";"", TRUE, FILTER(CID!$B$2:$B$14794, CID!B758=CID!$D$2:$D$14794))"),"J370;J371")</f>
        <v>J370;J371</v>
      </c>
      <c r="E758" s="12" t="s">
        <v>43282</v>
      </c>
    </row>
    <row r="759">
      <c r="A759" s="12" t="str">
        <f>IFERROR(__xludf.DUMMYFUNCTION("TEXTJOIN("";"", TRUE, FILTER(CID!$B$2:$B$14794, CID!B759=CID!$D$2:$D$14794))"),"J380;J381;J382;J383;J384;J385;J386;J387")</f>
        <v>J380;J381;J382;J383;J384;J385;J386;J387</v>
      </c>
      <c r="E759" s="12" t="s">
        <v>43283</v>
      </c>
    </row>
    <row r="760">
      <c r="A760" s="12" t="str">
        <f>IFERROR(__xludf.DUMMYFUNCTION("TEXTJOIN("";"", TRUE, FILTER(CID!$B$2:$B$14794, CID!B760=CID!$D$2:$D$14794))"),"J390;J391;J392;J393;J398;J399")</f>
        <v>J390;J391;J392;J393;J398;J399</v>
      </c>
      <c r="E760" s="12" t="s">
        <v>43284</v>
      </c>
    </row>
    <row r="761">
      <c r="A761" s="12" t="str">
        <f>IFERROR(__xludf.DUMMYFUNCTION("TEXTJOIN("";"", TRUE, FILTER(CID!$B$2:$B$14794, CID!B761=CID!$D$2:$D$14794))"),"J40X")</f>
        <v>J40X</v>
      </c>
      <c r="E761" s="12" t="s">
        <v>11851</v>
      </c>
    </row>
    <row r="762">
      <c r="A762" s="12" t="str">
        <f>IFERROR(__xludf.DUMMYFUNCTION("TEXTJOIN("";"", TRUE, FILTER(CID!$B$2:$B$14794, CID!B762=CID!$D$2:$D$14794))"),"J410;J411;J418")</f>
        <v>J410;J411;J418</v>
      </c>
      <c r="E762" s="12" t="s">
        <v>43285</v>
      </c>
    </row>
    <row r="763">
      <c r="A763" s="12" t="str">
        <f>IFERROR(__xludf.DUMMYFUNCTION("TEXTJOIN("";"", TRUE, FILTER(CID!$B$2:$B$14794, CID!B763=CID!$D$2:$D$14794))"),"J42X")</f>
        <v>J42X</v>
      </c>
      <c r="E763" s="12" t="s">
        <v>11858</v>
      </c>
    </row>
    <row r="764">
      <c r="A764" s="12" t="str">
        <f>IFERROR(__xludf.DUMMYFUNCTION("TEXTJOIN("";"", TRUE, FILTER(CID!$B$2:$B$14794, CID!B764=CID!$D$2:$D$14794))"),"J430;J431;J432;J438;J439")</f>
        <v>J430;J431;J432;J438;J439</v>
      </c>
      <c r="E764" s="12" t="s">
        <v>43286</v>
      </c>
    </row>
    <row r="765">
      <c r="A765" s="12" t="str">
        <f>IFERROR(__xludf.DUMMYFUNCTION("TEXTJOIN("";"", TRUE, FILTER(CID!$B$2:$B$14794, CID!B765=CID!$D$2:$D$14794))"),"J440;J441;J448;J449")</f>
        <v>J440;J441;J448;J449</v>
      </c>
      <c r="E765" s="12" t="s">
        <v>43287</v>
      </c>
    </row>
    <row r="766">
      <c r="A766" s="12" t="str">
        <f>IFERROR(__xludf.DUMMYFUNCTION("TEXTJOIN("";"", TRUE, FILTER(CID!$B$2:$B$14794, CID!B766=CID!$D$2:$D$14794))"),"J450;J451;J458;J459")</f>
        <v>J450;J451;J458;J459</v>
      </c>
      <c r="E766" s="12" t="s">
        <v>43288</v>
      </c>
    </row>
    <row r="767">
      <c r="A767" s="12" t="str">
        <f>IFERROR(__xludf.DUMMYFUNCTION("TEXTJOIN("";"", TRUE, FILTER(CID!$B$2:$B$14794, CID!B767=CID!$D$2:$D$14794))"),"J46X")</f>
        <v>J46X</v>
      </c>
      <c r="E767" s="12" t="s">
        <v>11885</v>
      </c>
    </row>
    <row r="768">
      <c r="A768" s="12" t="str">
        <f>IFERROR(__xludf.DUMMYFUNCTION("TEXTJOIN("";"", TRUE, FILTER(CID!$B$2:$B$14794, CID!B768=CID!$D$2:$D$14794))"),"J47X")</f>
        <v>J47X</v>
      </c>
      <c r="E768" s="12" t="s">
        <v>11886</v>
      </c>
    </row>
    <row r="769">
      <c r="A769" s="12" t="str">
        <f>IFERROR(__xludf.DUMMYFUNCTION("TEXTJOIN("";"", TRUE, FILTER(CID!$B$2:$B$14794, CID!B769=CID!$D$2:$D$14794))"),"J60X")</f>
        <v>J60X</v>
      </c>
      <c r="E769" s="12" t="s">
        <v>11887</v>
      </c>
    </row>
    <row r="770">
      <c r="A770" s="12" t="str">
        <f>IFERROR(__xludf.DUMMYFUNCTION("TEXTJOIN("";"", TRUE, FILTER(CID!$B$2:$B$14794, CID!B770=CID!$D$2:$D$14794))"),"J61X")</f>
        <v>J61X</v>
      </c>
      <c r="E770" s="12" t="s">
        <v>11888</v>
      </c>
    </row>
    <row r="771">
      <c r="A771" s="12" t="str">
        <f>IFERROR(__xludf.DUMMYFUNCTION("TEXTJOIN("";"", TRUE, FILTER(CID!$B$2:$B$14794, CID!B771=CID!$D$2:$D$14794))"),"J620;J628")</f>
        <v>J620;J628</v>
      </c>
      <c r="E771" s="12" t="s">
        <v>43289</v>
      </c>
    </row>
    <row r="772">
      <c r="A772" s="12" t="str">
        <f>IFERROR(__xludf.DUMMYFUNCTION("TEXTJOIN("";"", TRUE, FILTER(CID!$B$2:$B$14794, CID!B772=CID!$D$2:$D$14794))"),"J630;J631;J632;J633;J634;J635;J638")</f>
        <v>J630;J631;J632;J633;J634;J635;J638</v>
      </c>
      <c r="E772" s="12" t="s">
        <v>43290</v>
      </c>
    </row>
    <row r="773">
      <c r="A773" s="12" t="str">
        <f>IFERROR(__xludf.DUMMYFUNCTION("TEXTJOIN("";"", TRUE, FILTER(CID!$B$2:$B$14794, CID!B773=CID!$D$2:$D$14794))"),"J64X")</f>
        <v>J64X</v>
      </c>
      <c r="E773" s="12" t="s">
        <v>11907</v>
      </c>
    </row>
    <row r="774">
      <c r="A774" s="12" t="str">
        <f>IFERROR(__xludf.DUMMYFUNCTION("TEXTJOIN("";"", TRUE, FILTER(CID!$B$2:$B$14794, CID!B774=CID!$D$2:$D$14794))"),"J65X")</f>
        <v>J65X</v>
      </c>
      <c r="E774" s="12" t="s">
        <v>11908</v>
      </c>
    </row>
    <row r="775">
      <c r="A775" s="12" t="str">
        <f>IFERROR(__xludf.DUMMYFUNCTION("TEXTJOIN("";"", TRUE, FILTER(CID!$B$2:$B$14794, CID!B775=CID!$D$2:$D$14794))"),"J660;J661;J662;J668")</f>
        <v>J660;J661;J662;J668</v>
      </c>
      <c r="E775" s="12" t="s">
        <v>43291</v>
      </c>
    </row>
    <row r="776">
      <c r="A776" s="12" t="str">
        <f>IFERROR(__xludf.DUMMYFUNCTION("TEXTJOIN("";"", TRUE, FILTER(CID!$B$2:$B$14794, CID!B776=CID!$D$2:$D$14794))"),"J670;J671;J672;J673;J674;J675;J676;J677;J678;J679")</f>
        <v>J670;J671;J672;J673;J674;J675;J676;J677;J678;J679</v>
      </c>
      <c r="E776" s="12" t="s">
        <v>43292</v>
      </c>
    </row>
    <row r="777">
      <c r="A777" s="12" t="str">
        <f>IFERROR(__xludf.DUMMYFUNCTION("TEXTJOIN("";"", TRUE, FILTER(CID!$B$2:$B$14794, CID!B777=CID!$D$2:$D$14794))"),"J680;J681;J682;J683;J684;J688;J689")</f>
        <v>J680;J681;J682;J683;J684;J688;J689</v>
      </c>
      <c r="E777" s="12" t="s">
        <v>43293</v>
      </c>
    </row>
    <row r="778">
      <c r="A778" s="12" t="str">
        <f>IFERROR(__xludf.DUMMYFUNCTION("TEXTJOIN("";"", TRUE, FILTER(CID!$B$2:$B$14794, CID!B778=CID!$D$2:$D$14794))"),"J690;J691;J698")</f>
        <v>J690;J691;J698</v>
      </c>
      <c r="E778" s="12" t="s">
        <v>43294</v>
      </c>
    </row>
    <row r="779">
      <c r="A779" s="12" t="str">
        <f>IFERROR(__xludf.DUMMYFUNCTION("TEXTJOIN("";"", TRUE, FILTER(CID!$B$2:$B$14794, CID!B779=CID!$D$2:$D$14794))"),"J700;J701;J702;J703;J704;J708;J709")</f>
        <v>J700;J701;J702;J703;J704;J708;J709</v>
      </c>
      <c r="E779" s="12" t="s">
        <v>43295</v>
      </c>
    </row>
    <row r="780">
      <c r="A780" s="12" t="str">
        <f>IFERROR(__xludf.DUMMYFUNCTION("TEXTJOIN("";"", TRUE, FILTER(CID!$B$2:$B$14794, CID!B780=CID!$D$2:$D$14794))"),"J80X")</f>
        <v>J80X</v>
      </c>
      <c r="E780" s="12" t="s">
        <v>11971</v>
      </c>
    </row>
    <row r="781">
      <c r="A781" s="12" t="str">
        <f>IFERROR(__xludf.DUMMYFUNCTION("TEXTJOIN("";"", TRUE, FILTER(CID!$B$2:$B$14794, CID!B781=CID!$D$2:$D$14794))"),"J81X")</f>
        <v>J81X</v>
      </c>
      <c r="E781" s="12" t="s">
        <v>11972</v>
      </c>
    </row>
    <row r="782">
      <c r="A782" s="12" t="str">
        <f>IFERROR(__xludf.DUMMYFUNCTION("TEXTJOIN("";"", TRUE, FILTER(CID!$B$2:$B$14794, CID!B782=CID!$D$2:$D$14794))"),"J82X")</f>
        <v>J82X</v>
      </c>
      <c r="E782" s="12" t="s">
        <v>11973</v>
      </c>
    </row>
    <row r="783">
      <c r="A783" s="12" t="str">
        <f>IFERROR(__xludf.DUMMYFUNCTION("TEXTJOIN("";"", TRUE, FILTER(CID!$B$2:$B$14794, CID!B783=CID!$D$2:$D$14794))"),"J840;J841;J848;J849")</f>
        <v>J840;J841;J848;J849</v>
      </c>
      <c r="E783" s="12" t="s">
        <v>43296</v>
      </c>
    </row>
    <row r="784">
      <c r="A784" s="12" t="str">
        <f>IFERROR(__xludf.DUMMYFUNCTION("TEXTJOIN("";"", TRUE, FILTER(CID!$B$2:$B$14794, CID!B784=CID!$D$2:$D$14794))"),"J850;J851;J852;J853")</f>
        <v>J850;J851;J852;J853</v>
      </c>
      <c r="E784" s="12" t="s">
        <v>43297</v>
      </c>
    </row>
    <row r="785">
      <c r="A785" s="12" t="str">
        <f>IFERROR(__xludf.DUMMYFUNCTION("TEXTJOIN("";"", TRUE, FILTER(CID!$B$2:$B$14794, CID!B785=CID!$D$2:$D$14794))"),"J860;J869")</f>
        <v>J860;J869</v>
      </c>
      <c r="E785" s="12" t="s">
        <v>43298</v>
      </c>
    </row>
    <row r="786">
      <c r="A786" s="12" t="str">
        <f>IFERROR(__xludf.DUMMYFUNCTION("TEXTJOIN("";"", TRUE, FILTER(CID!$B$2:$B$14794, CID!B786=CID!$D$2:$D$14794))"),"J90X")</f>
        <v>J90X</v>
      </c>
      <c r="E786" s="12" t="s">
        <v>11994</v>
      </c>
    </row>
    <row r="787">
      <c r="A787" s="12" t="str">
        <f>IFERROR(__xludf.DUMMYFUNCTION("TEXTJOIN("";"", TRUE, FILTER(CID!$B$2:$B$14794, CID!B787=CID!$D$2:$D$14794))"),"J91X")</f>
        <v>J91X</v>
      </c>
      <c r="E787" s="12" t="s">
        <v>11995</v>
      </c>
    </row>
    <row r="788">
      <c r="A788" s="12" t="str">
        <f>IFERROR(__xludf.DUMMYFUNCTION("TEXTJOIN("";"", TRUE, FILTER(CID!$B$2:$B$14794, CID!B788=CID!$D$2:$D$14794))"),"J920;J929")</f>
        <v>J920;J929</v>
      </c>
      <c r="E788" s="12" t="s">
        <v>43299</v>
      </c>
    </row>
    <row r="789">
      <c r="A789" s="12" t="str">
        <f>IFERROR(__xludf.DUMMYFUNCTION("TEXTJOIN("";"", TRUE, FILTER(CID!$B$2:$B$14794, CID!B789=CID!$D$2:$D$14794))"),"J930;J931;J938;J939")</f>
        <v>J930;J931;J938;J939</v>
      </c>
      <c r="E789" s="12" t="s">
        <v>43300</v>
      </c>
    </row>
    <row r="790">
      <c r="A790" s="12" t="str">
        <f>IFERROR(__xludf.DUMMYFUNCTION("TEXTJOIN("";"", TRUE, FILTER(CID!$B$2:$B$14794, CID!B790=CID!$D$2:$D$14794))"),"J940;J941;J942;J948;J949")</f>
        <v>J940;J941;J942;J948;J949</v>
      </c>
      <c r="E790" s="12" t="s">
        <v>43301</v>
      </c>
    </row>
    <row r="791">
      <c r="A791" s="12" t="str">
        <f>IFERROR(__xludf.DUMMYFUNCTION("TEXTJOIN("";"", TRUE, FILTER(CID!$B$2:$B$14794, CID!B791=CID!$D$2:$D$14794))"),"J950;J951;J952;J953;J954;J955;J958;J959")</f>
        <v>J950;J951;J952;J953;J954;J955;J958;J959</v>
      </c>
      <c r="E791" s="12" t="s">
        <v>43302</v>
      </c>
    </row>
    <row r="792">
      <c r="A792" s="12" t="str">
        <f>IFERROR(__xludf.DUMMYFUNCTION("TEXTJOIN("";"", TRUE, FILTER(CID!$B$2:$B$14794, CID!B792=CID!$D$2:$D$14794))"),"J960;J961;J969")</f>
        <v>J960;J961;J969</v>
      </c>
      <c r="E792" s="12" t="s">
        <v>43303</v>
      </c>
    </row>
    <row r="793">
      <c r="A793" s="12" t="str">
        <f>IFERROR(__xludf.DUMMYFUNCTION("TEXTJOIN("";"", TRUE, FILTER(CID!$B$2:$B$14794, CID!B793=CID!$D$2:$D$14794))"),"J980;J981;J982;J983;J984;J985;J986;J988;J989")</f>
        <v>J980;J981;J982;J983;J984;J985;J986;J988;J989</v>
      </c>
      <c r="E793" s="12" t="s">
        <v>43304</v>
      </c>
    </row>
    <row r="794">
      <c r="A794" s="12" t="str">
        <f>IFERROR(__xludf.DUMMYFUNCTION("TEXTJOIN("";"", TRUE, FILTER(CID!$B$2:$B$14794, CID!B794=CID!$D$2:$D$14794))"),"J990;J991;J998")</f>
        <v>J990;J991;J998</v>
      </c>
      <c r="E794" s="12" t="s">
        <v>43305</v>
      </c>
    </row>
    <row r="795">
      <c r="A795" s="12" t="str">
        <f>IFERROR(__xludf.DUMMYFUNCTION("TEXTJOIN("";"", TRUE, FILTER(CID!$B$2:$B$14794, CID!B795=CID!$D$2:$D$14794))"),"K000;K001;K002;K003;K004;K005;K006;K007;K008;K009")</f>
        <v>K000;K001;K002;K003;K004;K005;K006;K007;K008;K009</v>
      </c>
      <c r="E795" s="12" t="s">
        <v>43306</v>
      </c>
    </row>
    <row r="796">
      <c r="A796" s="12" t="str">
        <f>IFERROR(__xludf.DUMMYFUNCTION("TEXTJOIN("";"", TRUE, FILTER(CID!$B$2:$B$14794, CID!B796=CID!$D$2:$D$14794))"),"K010;K011")</f>
        <v>K010;K011</v>
      </c>
      <c r="E796" s="12" t="s">
        <v>43307</v>
      </c>
    </row>
    <row r="797">
      <c r="A797" s="12" t="str">
        <f>IFERROR(__xludf.DUMMYFUNCTION("TEXTJOIN("";"", TRUE, FILTER(CID!$B$2:$B$14794, CID!B797=CID!$D$2:$D$14794))"),"K020;K021;K022;K023;K024;K028;K029")</f>
        <v>K020;K021;K022;K023;K024;K028;K029</v>
      </c>
      <c r="E797" s="12" t="s">
        <v>43308</v>
      </c>
    </row>
    <row r="798">
      <c r="A798" s="12" t="str">
        <f>IFERROR(__xludf.DUMMYFUNCTION("TEXTJOIN("";"", TRUE, FILTER(CID!$B$2:$B$14794, CID!B798=CID!$D$2:$D$14794))"),"K030;K031;K032;K033;K034;K035;K036;K037;K038;K039")</f>
        <v>K030;K031;K032;K033;K034;K035;K036;K037;K038;K039</v>
      </c>
      <c r="E798" s="12" t="s">
        <v>43309</v>
      </c>
    </row>
    <row r="799">
      <c r="A799" s="12" t="str">
        <f>IFERROR(__xludf.DUMMYFUNCTION("TEXTJOIN("";"", TRUE, FILTER(CID!$B$2:$B$14794, CID!B799=CID!$D$2:$D$14794))"),"K040;K041;K042;K043;K044;K045;K046;K047;K048;K049")</f>
        <v>K040;K041;K042;K043;K044;K045;K046;K047;K048;K049</v>
      </c>
      <c r="E799" s="12" t="s">
        <v>43310</v>
      </c>
    </row>
    <row r="800">
      <c r="A800" s="12" t="str">
        <f>IFERROR(__xludf.DUMMYFUNCTION("TEXTJOIN("";"", TRUE, FILTER(CID!$B$2:$B$14794, CID!B800=CID!$D$2:$D$14794))"),"K050;K051;K052;K053;K054;K055;K056")</f>
        <v>K050;K051;K052;K053;K054;K055;K056</v>
      </c>
      <c r="E800" s="12" t="s">
        <v>43311</v>
      </c>
    </row>
    <row r="801">
      <c r="A801" s="12" t="str">
        <f>IFERROR(__xludf.DUMMYFUNCTION("TEXTJOIN("";"", TRUE, FILTER(CID!$B$2:$B$14794, CID!B801=CID!$D$2:$D$14794))"),"K060;K061;K062;K068;K069")</f>
        <v>K060;K061;K062;K068;K069</v>
      </c>
      <c r="E801" s="12" t="s">
        <v>43312</v>
      </c>
    </row>
    <row r="802">
      <c r="A802" s="12" t="str">
        <f>IFERROR(__xludf.DUMMYFUNCTION("TEXTJOIN("";"", TRUE, FILTER(CID!$B$2:$B$14794, CID!B802=CID!$D$2:$D$14794))"),"K070;K071;K072;K073;K074;K075;K076;K078;K079")</f>
        <v>K070;K071;K072;K073;K074;K075;K076;K078;K079</v>
      </c>
      <c r="E802" s="12" t="s">
        <v>43313</v>
      </c>
    </row>
    <row r="803">
      <c r="A803" s="12" t="str">
        <f>IFERROR(__xludf.DUMMYFUNCTION("TEXTJOIN("";"", TRUE, FILTER(CID!$B$2:$B$14794, CID!B803=CID!$D$2:$D$14794))"),"K080;K081;K082;K083;K088;K089")</f>
        <v>K080;K081;K082;K083;K088;K089</v>
      </c>
      <c r="E803" s="12" t="s">
        <v>43314</v>
      </c>
    </row>
    <row r="804">
      <c r="A804" s="12" t="str">
        <f>IFERROR(__xludf.DUMMYFUNCTION("TEXTJOIN("";"", TRUE, FILTER(CID!$B$2:$B$14794, CID!B804=CID!$D$2:$D$14794))"),"K090;K091;K092;K098;K099")</f>
        <v>K090;K091;K092;K098;K099</v>
      </c>
      <c r="E804" s="12" t="s">
        <v>43315</v>
      </c>
    </row>
    <row r="805">
      <c r="A805" s="12" t="str">
        <f>IFERROR(__xludf.DUMMYFUNCTION("TEXTJOIN("";"", TRUE, FILTER(CID!$B$2:$B$14794, CID!B805=CID!$D$2:$D$14794))"),"K100;K101;K102;K103;K108;K109")</f>
        <v>K100;K101;K102;K103;K108;K109</v>
      </c>
      <c r="E805" s="12" t="s">
        <v>43316</v>
      </c>
    </row>
    <row r="806">
      <c r="A806" s="12" t="str">
        <f>IFERROR(__xludf.DUMMYFUNCTION("TEXTJOIN("";"", TRUE, FILTER(CID!$B$2:$B$14794, CID!B806=CID!$D$2:$D$14794))"),"K110;K111;K112;K113;K114;K115;K116;K117;K118;K119")</f>
        <v>K110;K111;K112;K113;K114;K115;K116;K117;K118;K119</v>
      </c>
      <c r="E806" s="12" t="s">
        <v>43317</v>
      </c>
    </row>
    <row r="807">
      <c r="A807" s="12" t="str">
        <f>IFERROR(__xludf.DUMMYFUNCTION("TEXTJOIN("";"", TRUE, FILTER(CID!$B$2:$B$14794, CID!B807=CID!$D$2:$D$14794))"),"K120;K121;K122")</f>
        <v>K120;K121;K122</v>
      </c>
      <c r="E807" s="12" t="s">
        <v>43318</v>
      </c>
    </row>
    <row r="808">
      <c r="A808" s="12" t="str">
        <f>IFERROR(__xludf.DUMMYFUNCTION("TEXTJOIN("";"", TRUE, FILTER(CID!$B$2:$B$14794, CID!B808=CID!$D$2:$D$14794))"),"K130;K131;K132;K133;K134;K135;K136;K137")</f>
        <v>K130;K131;K132;K133;K134;K135;K136;K137</v>
      </c>
      <c r="E808" s="12" t="s">
        <v>43319</v>
      </c>
    </row>
    <row r="809">
      <c r="A809" s="12" t="str">
        <f>IFERROR(__xludf.DUMMYFUNCTION("TEXTJOIN("";"", TRUE, FILTER(CID!$B$2:$B$14794, CID!B809=CID!$D$2:$D$14794))"),"K140;K141;K142;K143;K144;K145;K146;K148;K149")</f>
        <v>K140;K141;K142;K143;K144;K145;K146;K148;K149</v>
      </c>
      <c r="E809" s="12" t="s">
        <v>43320</v>
      </c>
    </row>
    <row r="810">
      <c r="A810" s="12" t="str">
        <f>IFERROR(__xludf.DUMMYFUNCTION("TEXTJOIN("";"", TRUE, FILTER(CID!$B$2:$B$14794, CID!B810=CID!$D$2:$D$14794))"),"K20X")</f>
        <v>K20X</v>
      </c>
      <c r="E810" s="12" t="s">
        <v>12278</v>
      </c>
    </row>
    <row r="811">
      <c r="A811" s="12" t="str">
        <f>IFERROR(__xludf.DUMMYFUNCTION("TEXTJOIN("";"", TRUE, FILTER(CID!$B$2:$B$14794, CID!B811=CID!$D$2:$D$14794))"),"K210;K219")</f>
        <v>K210;K219</v>
      </c>
      <c r="E811" s="12" t="s">
        <v>43321</v>
      </c>
    </row>
    <row r="812">
      <c r="A812" s="12" t="str">
        <f>IFERROR(__xludf.DUMMYFUNCTION("TEXTJOIN("";"", TRUE, FILTER(CID!$B$2:$B$14794, CID!B812=CID!$D$2:$D$14794))"),"K220;K221;K222;K223;K224;K225;K226;K227;K228;K229")</f>
        <v>K220;K221;K222;K223;K224;K225;K226;K227;K228;K229</v>
      </c>
      <c r="E812" s="12" t="s">
        <v>43322</v>
      </c>
    </row>
    <row r="813">
      <c r="A813" s="12" t="str">
        <f>IFERROR(__xludf.DUMMYFUNCTION("TEXTJOIN("";"", TRUE, FILTER(CID!$B$2:$B$14794, CID!B813=CID!$D$2:$D$14794))"),"K230;K231;K238")</f>
        <v>K230;K231;K238</v>
      </c>
      <c r="E813" s="12" t="s">
        <v>43323</v>
      </c>
    </row>
    <row r="814">
      <c r="A814" s="12" t="str">
        <f>IFERROR(__xludf.DUMMYFUNCTION("TEXTJOIN("";"", TRUE, FILTER(CID!$B$2:$B$14794, CID!B814=CID!$D$2:$D$14794))"),"K250;K251;K252;K253;K254;K255;K256;K257;K259")</f>
        <v>K250;K251;K252;K253;K254;K255;K256;K257;K259</v>
      </c>
      <c r="E814" s="12" t="s">
        <v>43324</v>
      </c>
    </row>
    <row r="815">
      <c r="A815" s="12" t="str">
        <f>IFERROR(__xludf.DUMMYFUNCTION("TEXTJOIN("";"", TRUE, FILTER(CID!$B$2:$B$14794, CID!B815=CID!$D$2:$D$14794))"),"K260;K261;K262;K263;K264;K265;K266;K267;K269")</f>
        <v>K260;K261;K262;K263;K264;K265;K266;K267;K269</v>
      </c>
      <c r="E815" s="12" t="s">
        <v>43325</v>
      </c>
    </row>
    <row r="816">
      <c r="A816" s="12" t="str">
        <f>IFERROR(__xludf.DUMMYFUNCTION("TEXTJOIN("";"", TRUE, FILTER(CID!$B$2:$B$14794, CID!B816=CID!$D$2:$D$14794))"),"K270;K271;K272;K273;K274;K275;K276;K277;K279")</f>
        <v>K270;K271;K272;K273;K274;K275;K276;K277;K279</v>
      </c>
      <c r="E816" s="12" t="s">
        <v>43326</v>
      </c>
    </row>
    <row r="817">
      <c r="A817" s="12" t="str">
        <f>IFERROR(__xludf.DUMMYFUNCTION("TEXTJOIN("";"", TRUE, FILTER(CID!$B$2:$B$14794, CID!B817=CID!$D$2:$D$14794))"),"K280;K281;K282;K283;K284;K285;K286;K287;K289")</f>
        <v>K280;K281;K282;K283;K284;K285;K286;K287;K289</v>
      </c>
      <c r="E817" s="12" t="s">
        <v>43327</v>
      </c>
    </row>
    <row r="818">
      <c r="A818" s="12" t="str">
        <f>IFERROR(__xludf.DUMMYFUNCTION("TEXTJOIN("";"", TRUE, FILTER(CID!$B$2:$B$14794, CID!B818=CID!$D$2:$D$14794))"),"K290;K291;K292;K293;K294;K295;K296;K297;K298;K299")</f>
        <v>K290;K291;K292;K293;K294;K295;K296;K297;K298;K299</v>
      </c>
      <c r="E818" s="12" t="s">
        <v>43328</v>
      </c>
    </row>
    <row r="819">
      <c r="A819" s="12" t="str">
        <f>IFERROR(__xludf.DUMMYFUNCTION("TEXTJOIN("";"", TRUE, FILTER(CID!$B$2:$B$14794, CID!B819=CID!$D$2:$D$14794))"),"K30X")</f>
        <v>K30X</v>
      </c>
      <c r="E819" s="12" t="s">
        <v>12401</v>
      </c>
    </row>
    <row r="820">
      <c r="A820" s="12" t="str">
        <f>IFERROR(__xludf.DUMMYFUNCTION("TEXTJOIN("";"", TRUE, FILTER(CID!$B$2:$B$14794, CID!B820=CID!$D$2:$D$14794))"),"K310;K311;K312;K313;K314;K315;K316;K317;K318;K319")</f>
        <v>K310;K311;K312;K313;K314;K315;K316;K317;K318;K319</v>
      </c>
      <c r="E820" s="12" t="s">
        <v>43329</v>
      </c>
    </row>
    <row r="821">
      <c r="A821" s="12" t="str">
        <f>IFERROR(__xludf.DUMMYFUNCTION("TEXTJOIN("";"", TRUE, FILTER(CID!$B$2:$B$14794, CID!B821=CID!$D$2:$D$14794))"),"K350;K351;K359")</f>
        <v>K350;K351;K359</v>
      </c>
      <c r="E821" s="12" t="s">
        <v>43330</v>
      </c>
    </row>
    <row r="822">
      <c r="A822" s="12" t="str">
        <f>IFERROR(__xludf.DUMMYFUNCTION("TEXTJOIN("";"", TRUE, FILTER(CID!$B$2:$B$14794, CID!B822=CID!$D$2:$D$14794))"),"K36X")</f>
        <v>K36X</v>
      </c>
      <c r="E822" s="12" t="s">
        <v>12428</v>
      </c>
    </row>
    <row r="823">
      <c r="A823" s="12" t="str">
        <f>IFERROR(__xludf.DUMMYFUNCTION("TEXTJOIN("";"", TRUE, FILTER(CID!$B$2:$B$14794, CID!B823=CID!$D$2:$D$14794))"),"K37X")</f>
        <v>K37X</v>
      </c>
      <c r="E823" s="12" t="s">
        <v>12429</v>
      </c>
    </row>
    <row r="824">
      <c r="A824" s="12" t="str">
        <f>IFERROR(__xludf.DUMMYFUNCTION("TEXTJOIN("";"", TRUE, FILTER(CID!$B$2:$B$14794, CID!B824=CID!$D$2:$D$14794))"),"K380;K381;K382;K383;K388;K389")</f>
        <v>K380;K381;K382;K383;K388;K389</v>
      </c>
      <c r="E824" s="12" t="s">
        <v>43331</v>
      </c>
    </row>
    <row r="825">
      <c r="A825" s="12" t="str">
        <f>IFERROR(__xludf.DUMMYFUNCTION("TEXTJOIN("";"", TRUE, FILTER(CID!$B$2:$B$14794, CID!B825=CID!$D$2:$D$14794))"),"K400;K401;K402;K403;K404;K409")</f>
        <v>K400;K401;K402;K403;K404;K409</v>
      </c>
      <c r="E825" s="12" t="s">
        <v>43332</v>
      </c>
    </row>
    <row r="826">
      <c r="A826" s="12" t="str">
        <f>IFERROR(__xludf.DUMMYFUNCTION("TEXTJOIN("";"", TRUE, FILTER(CID!$B$2:$B$14794, CID!B826=CID!$D$2:$D$14794))"),"K410;K411;K412;K413;K414;K419")</f>
        <v>K410;K411;K412;K413;K414;K419</v>
      </c>
      <c r="E826" s="12" t="s">
        <v>43333</v>
      </c>
    </row>
    <row r="827">
      <c r="A827" s="12" t="str">
        <f>IFERROR(__xludf.DUMMYFUNCTION("TEXTJOIN("";"", TRUE, FILTER(CID!$B$2:$B$14794, CID!B827=CID!$D$2:$D$14794))"),"K420;K421;K429")</f>
        <v>K420;K421;K429</v>
      </c>
      <c r="E827" s="12" t="s">
        <v>43334</v>
      </c>
    </row>
    <row r="828">
      <c r="A828" s="12" t="str">
        <f>IFERROR(__xludf.DUMMYFUNCTION("TEXTJOIN("";"", TRUE, FILTER(CID!$B$2:$B$14794, CID!B828=CID!$D$2:$D$14794))"),"K430;K431;K439")</f>
        <v>K430;K431;K439</v>
      </c>
      <c r="E828" s="12" t="s">
        <v>43335</v>
      </c>
    </row>
    <row r="829">
      <c r="A829" s="12" t="str">
        <f>IFERROR(__xludf.DUMMYFUNCTION("TEXTJOIN("";"", TRUE, FILTER(CID!$B$2:$B$14794, CID!B829=CID!$D$2:$D$14794))"),"K440;K441;K449")</f>
        <v>K440;K441;K449</v>
      </c>
      <c r="E829" s="12" t="s">
        <v>43336</v>
      </c>
    </row>
    <row r="830">
      <c r="A830" s="12" t="str">
        <f>IFERROR(__xludf.DUMMYFUNCTION("TEXTJOIN("";"", TRUE, FILTER(CID!$B$2:$B$14794, CID!B830=CID!$D$2:$D$14794))"),"K450;K451;K458")</f>
        <v>K450;K451;K458</v>
      </c>
      <c r="E830" s="12" t="s">
        <v>43337</v>
      </c>
    </row>
    <row r="831">
      <c r="A831" s="12" t="str">
        <f>IFERROR(__xludf.DUMMYFUNCTION("TEXTJOIN("";"", TRUE, FILTER(CID!$B$2:$B$14794, CID!B831=CID!$D$2:$D$14794))"),"K460;K461;K469")</f>
        <v>K460;K461;K469</v>
      </c>
      <c r="E831" s="12" t="s">
        <v>43338</v>
      </c>
    </row>
    <row r="832">
      <c r="A832" s="12" t="str">
        <f>IFERROR(__xludf.DUMMYFUNCTION("TEXTJOIN("";"", TRUE, FILTER(CID!$B$2:$B$14794, CID!B832=CID!$D$2:$D$14794))"),"K500;K501;K508;K509")</f>
        <v>K500;K501;K508;K509</v>
      </c>
      <c r="E832" s="12" t="s">
        <v>43339</v>
      </c>
    </row>
    <row r="833">
      <c r="A833" s="12" t="str">
        <f>IFERROR(__xludf.DUMMYFUNCTION("TEXTJOIN("";"", TRUE, FILTER(CID!$B$2:$B$14794, CID!B833=CID!$D$2:$D$14794))"),"K510;K511;K512;K513;K514;K515;K518;K519")</f>
        <v>K510;K511;K512;K513;K514;K515;K518;K519</v>
      </c>
      <c r="E833" s="12" t="s">
        <v>43340</v>
      </c>
    </row>
    <row r="834">
      <c r="A834" s="12" t="str">
        <f>IFERROR(__xludf.DUMMYFUNCTION("TEXTJOIN("";"", TRUE, FILTER(CID!$B$2:$B$14794, CID!B834=CID!$D$2:$D$14794))"),"K520;K521;K522;K528;K529")</f>
        <v>K520;K521;K522;K528;K529</v>
      </c>
      <c r="E834" s="12" t="s">
        <v>43341</v>
      </c>
    </row>
    <row r="835">
      <c r="A835" s="12" t="str">
        <f>IFERROR(__xludf.DUMMYFUNCTION("TEXTJOIN("";"", TRUE, FILTER(CID!$B$2:$B$14794, CID!B835=CID!$D$2:$D$14794))"),"K550;K551;K552;K558;K559")</f>
        <v>K550;K551;K552;K558;K559</v>
      </c>
      <c r="E835" s="12" t="s">
        <v>43342</v>
      </c>
    </row>
    <row r="836">
      <c r="A836" s="12" t="str">
        <f>IFERROR(__xludf.DUMMYFUNCTION("TEXTJOIN("";"", TRUE, FILTER(CID!$B$2:$B$14794, CID!B836=CID!$D$2:$D$14794))"),"K560;K561;K562;K563;K564;K565;K566;K567")</f>
        <v>K560;K561;K562;K563;K564;K565;K566;K567</v>
      </c>
      <c r="E836" s="12" t="s">
        <v>43343</v>
      </c>
    </row>
    <row r="837">
      <c r="A837" s="12" t="str">
        <f>IFERROR(__xludf.DUMMYFUNCTION("TEXTJOIN("";"", TRUE, FILTER(CID!$B$2:$B$14794, CID!B837=CID!$D$2:$D$14794))"),"K570;K571;K572;K573;K574;K575;K578;K579")</f>
        <v>K570;K571;K572;K573;K574;K575;K578;K579</v>
      </c>
      <c r="E837" s="12" t="s">
        <v>43344</v>
      </c>
    </row>
    <row r="838">
      <c r="A838" s="12" t="str">
        <f>IFERROR(__xludf.DUMMYFUNCTION("TEXTJOIN("";"", TRUE, FILTER(CID!$B$2:$B$14794, CID!B838=CID!$D$2:$D$14794))"),"K580;K589")</f>
        <v>K580;K589</v>
      </c>
      <c r="E838" s="12" t="s">
        <v>43345</v>
      </c>
    </row>
    <row r="839">
      <c r="A839" s="12" t="str">
        <f>IFERROR(__xludf.DUMMYFUNCTION("TEXTJOIN("";"", TRUE, FILTER(CID!$B$2:$B$14794, CID!B839=CID!$D$2:$D$14794))"),"K590;K591;K592;K593;K594;K598;K599")</f>
        <v>K590;K591;K592;K593;K594;K598;K599</v>
      </c>
      <c r="E839" s="12" t="s">
        <v>43346</v>
      </c>
    </row>
    <row r="840">
      <c r="A840" s="12" t="str">
        <f>IFERROR(__xludf.DUMMYFUNCTION("TEXTJOIN("";"", TRUE, FILTER(CID!$B$2:$B$14794, CID!B840=CID!$D$2:$D$14794))"),"K600;K601;K602;K603;K604;K605")</f>
        <v>K600;K601;K602;K603;K604;K605</v>
      </c>
      <c r="E840" s="12" t="s">
        <v>43347</v>
      </c>
    </row>
    <row r="841">
      <c r="A841" s="12" t="str">
        <f>IFERROR(__xludf.DUMMYFUNCTION("TEXTJOIN("";"", TRUE, FILTER(CID!$B$2:$B$14794, CID!B841=CID!$D$2:$D$14794))"),"K610;K611;K612;K613;K614")</f>
        <v>K610;K611;K612;K613;K614</v>
      </c>
      <c r="E841" s="12" t="s">
        <v>43348</v>
      </c>
    </row>
    <row r="842">
      <c r="A842" s="12" t="str">
        <f>IFERROR(__xludf.DUMMYFUNCTION("TEXTJOIN("";"", TRUE, FILTER(CID!$B$2:$B$14794, CID!B842=CID!$D$2:$D$14794))"),"K620;K621;K622;K623;K624;K625;K626;K627;K628;K629")</f>
        <v>K620;K621;K622;K623;K624;K625;K626;K627;K628;K629</v>
      </c>
      <c r="E842" s="12" t="s">
        <v>43349</v>
      </c>
    </row>
    <row r="843">
      <c r="A843" s="12" t="str">
        <f>IFERROR(__xludf.DUMMYFUNCTION("TEXTJOIN("";"", TRUE, FILTER(CID!$B$2:$B$14794, CID!B843=CID!$D$2:$D$14794))"),"K630;K631;K632;K633;K634;K635;K638;K639")</f>
        <v>K630;K631;K632;K633;K634;K635;K638;K639</v>
      </c>
      <c r="E843" s="12" t="s">
        <v>43350</v>
      </c>
    </row>
    <row r="844">
      <c r="A844" s="12" t="str">
        <f>IFERROR(__xludf.DUMMYFUNCTION("TEXTJOIN("";"", TRUE, FILTER(CID!$B$2:$B$14794, CID!B844=CID!$D$2:$D$14794))"),"K650;K658;K659")</f>
        <v>K650;K658;K659</v>
      </c>
      <c r="E844" s="12" t="s">
        <v>43351</v>
      </c>
    </row>
    <row r="845">
      <c r="A845" s="12" t="str">
        <f>IFERROR(__xludf.DUMMYFUNCTION("TEXTJOIN("";"", TRUE, FILTER(CID!$B$2:$B$14794, CID!B845=CID!$D$2:$D$14794))"),"K660;K661;K668;K669")</f>
        <v>K660;K661;K668;K669</v>
      </c>
      <c r="E845" s="12" t="s">
        <v>43352</v>
      </c>
    </row>
    <row r="846">
      <c r="A846" s="12" t="str">
        <f>IFERROR(__xludf.DUMMYFUNCTION("TEXTJOIN("";"", TRUE, FILTER(CID!$B$2:$B$14794, CID!B846=CID!$D$2:$D$14794))"),"K670;K671;K672;K673;K678")</f>
        <v>K670;K671;K672;K673;K678</v>
      </c>
      <c r="E846" s="12" t="s">
        <v>43353</v>
      </c>
    </row>
    <row r="847">
      <c r="A847" s="12" t="str">
        <f>IFERROR(__xludf.DUMMYFUNCTION("TEXTJOIN("";"", TRUE, FILTER(CID!$B$2:$B$14794, CID!B847=CID!$D$2:$D$14794))"),"K700;K701;K702;K703;K704;K709")</f>
        <v>K700;K701;K702;K703;K704;K709</v>
      </c>
      <c r="E847" s="12" t="s">
        <v>43354</v>
      </c>
    </row>
    <row r="848">
      <c r="A848" s="12" t="str">
        <f>IFERROR(__xludf.DUMMYFUNCTION("TEXTJOIN("";"", TRUE, FILTER(CID!$B$2:$B$14794, CID!B848=CID!$D$2:$D$14794))"),"K710;K711;K712;K713;K714;K715;K716;K717;K718;K719")</f>
        <v>K710;K711;K712;K713;K714;K715;K716;K717;K718;K719</v>
      </c>
      <c r="E848" s="12" t="s">
        <v>43355</v>
      </c>
    </row>
    <row r="849">
      <c r="A849" s="12" t="str">
        <f>IFERROR(__xludf.DUMMYFUNCTION("TEXTJOIN("";"", TRUE, FILTER(CID!$B$2:$B$14794, CID!B849=CID!$D$2:$D$14794))"),"K720;K721;K729")</f>
        <v>K720;K721;K729</v>
      </c>
      <c r="E849" s="12" t="s">
        <v>43356</v>
      </c>
    </row>
    <row r="850">
      <c r="A850" s="12" t="str">
        <f>IFERROR(__xludf.DUMMYFUNCTION("TEXTJOIN("";"", TRUE, FILTER(CID!$B$2:$B$14794, CID!B850=CID!$D$2:$D$14794))"),"K730;K731;K732;K738;K739")</f>
        <v>K730;K731;K732;K738;K739</v>
      </c>
      <c r="E850" s="12" t="s">
        <v>43357</v>
      </c>
    </row>
    <row r="851">
      <c r="A851" s="12" t="str">
        <f>IFERROR(__xludf.DUMMYFUNCTION("TEXTJOIN("";"", TRUE, FILTER(CID!$B$2:$B$14794, CID!B851=CID!$D$2:$D$14794))"),"K740;K741;K742;K743;K744;K745;K746")</f>
        <v>K740;K741;K742;K743;K744;K745;K746</v>
      </c>
      <c r="E851" s="12" t="s">
        <v>43358</v>
      </c>
    </row>
    <row r="852">
      <c r="A852" s="12" t="str">
        <f>IFERROR(__xludf.DUMMYFUNCTION("TEXTJOIN("";"", TRUE, FILTER(CID!$B$2:$B$14794, CID!B852=CID!$D$2:$D$14794))"),"K750;K751;K752;K753;K754;K758;K759")</f>
        <v>K750;K751;K752;K753;K754;K758;K759</v>
      </c>
      <c r="E852" s="12" t="s">
        <v>43359</v>
      </c>
    </row>
    <row r="853">
      <c r="A853" s="12" t="str">
        <f>IFERROR(__xludf.DUMMYFUNCTION("TEXTJOIN("";"", TRUE, FILTER(CID!$B$2:$B$14794, CID!B853=CID!$D$2:$D$14794))"),"K760;K761;K762;K763;K764;K765;K766;K767;K768;K769")</f>
        <v>K760;K761;K762;K763;K764;K765;K766;K767;K768;K769</v>
      </c>
      <c r="E853" s="12" t="s">
        <v>43360</v>
      </c>
    </row>
    <row r="854">
      <c r="A854" s="12" t="str">
        <f>IFERROR(__xludf.DUMMYFUNCTION("TEXTJOIN("";"", TRUE, FILTER(CID!$B$2:$B$14794, CID!B854=CID!$D$2:$D$14794))"),"K770;K778")</f>
        <v>K770;K778</v>
      </c>
      <c r="E854" s="12" t="s">
        <v>43361</v>
      </c>
    </row>
    <row r="855">
      <c r="A855" s="12" t="str">
        <f>IFERROR(__xludf.DUMMYFUNCTION("TEXTJOIN("";"", TRUE, FILTER(CID!$B$2:$B$14794, CID!B855=CID!$D$2:$D$14794))"),"K800;K801;K802;K803;K804;K805;K808")</f>
        <v>K800;K801;K802;K803;K804;K805;K808</v>
      </c>
      <c r="E855" s="12" t="s">
        <v>43362</v>
      </c>
    </row>
    <row r="856">
      <c r="A856" s="12" t="str">
        <f>IFERROR(__xludf.DUMMYFUNCTION("TEXTJOIN("";"", TRUE, FILTER(CID!$B$2:$B$14794, CID!B856=CID!$D$2:$D$14794))"),"K810;K811;K818;K819")</f>
        <v>K810;K811;K818;K819</v>
      </c>
      <c r="E856" s="12" t="s">
        <v>43363</v>
      </c>
    </row>
    <row r="857">
      <c r="A857" s="12" t="str">
        <f>IFERROR(__xludf.DUMMYFUNCTION("TEXTJOIN("";"", TRUE, FILTER(CID!$B$2:$B$14794, CID!B857=CID!$D$2:$D$14794))"),"K820;K821;K822;K823;K824;K828;K829")</f>
        <v>K820;K821;K822;K823;K824;K828;K829</v>
      </c>
      <c r="E857" s="12" t="s">
        <v>43364</v>
      </c>
    </row>
    <row r="858">
      <c r="A858" s="12" t="str">
        <f>IFERROR(__xludf.DUMMYFUNCTION("TEXTJOIN("";"", TRUE, FILTER(CID!$B$2:$B$14794, CID!B858=CID!$D$2:$D$14794))"),"K830;K831;K832;K833;K834;K835;K838;K839")</f>
        <v>K830;K831;K832;K833;K834;K835;K838;K839</v>
      </c>
      <c r="E858" s="12" t="s">
        <v>43365</v>
      </c>
    </row>
    <row r="859">
      <c r="A859" s="12" t="str">
        <f>IFERROR(__xludf.DUMMYFUNCTION("TEXTJOIN("";"", TRUE, FILTER(CID!$B$2:$B$14794, CID!B859=CID!$D$2:$D$14794))"),"K850;K851;K852;K853;K858;K859")</f>
        <v>K850;K851;K852;K853;K858;K859</v>
      </c>
      <c r="E859" s="12" t="s">
        <v>43366</v>
      </c>
    </row>
    <row r="860">
      <c r="A860" s="12" t="str">
        <f>IFERROR(__xludf.DUMMYFUNCTION("TEXTJOIN("";"", TRUE, FILTER(CID!$B$2:$B$14794, CID!B860=CID!$D$2:$D$14794))"),"K860;K861;K862;K863;K868;K869")</f>
        <v>K860;K861;K862;K863;K868;K869</v>
      </c>
      <c r="E860" s="12" t="s">
        <v>43367</v>
      </c>
    </row>
    <row r="861">
      <c r="A861" s="12" t="str">
        <f>IFERROR(__xludf.DUMMYFUNCTION("TEXTJOIN("";"", TRUE, FILTER(CID!$B$2:$B$14794, CID!B861=CID!$D$2:$D$14794))"),"K870;K871")</f>
        <v>K870;K871</v>
      </c>
      <c r="E861" s="12" t="s">
        <v>43368</v>
      </c>
    </row>
    <row r="862">
      <c r="A862" s="12" t="str">
        <f>IFERROR(__xludf.DUMMYFUNCTION("TEXTJOIN("";"", TRUE, FILTER(CID!$B$2:$B$14794, CID!B862=CID!$D$2:$D$14794))"),"K900;K901;K902;K903;K904;K908;K909")</f>
        <v>K900;K901;K902;K903;K904;K908;K909</v>
      </c>
      <c r="E862" s="12" t="s">
        <v>43369</v>
      </c>
    </row>
    <row r="863">
      <c r="A863" s="12" t="str">
        <f>IFERROR(__xludf.DUMMYFUNCTION("TEXTJOIN("";"", TRUE, FILTER(CID!$B$2:$B$14794, CID!B863=CID!$D$2:$D$14794))"),"K910;K911;K912;K913;K914;K915;K918;K919")</f>
        <v>K910;K911;K912;K913;K914;K915;K918;K919</v>
      </c>
      <c r="E863" s="12" t="s">
        <v>43370</v>
      </c>
    </row>
    <row r="864">
      <c r="A864" s="12" t="str">
        <f>IFERROR(__xludf.DUMMYFUNCTION("TEXTJOIN("";"", TRUE, FILTER(CID!$B$2:$B$14794, CID!B864=CID!$D$2:$D$14794))"),"K920;K921;K922;K928;K929")</f>
        <v>K920;K921;K922;K928;K929</v>
      </c>
      <c r="E864" s="12" t="s">
        <v>43371</v>
      </c>
    </row>
    <row r="865">
      <c r="A865" s="12" t="str">
        <f>IFERROR(__xludf.DUMMYFUNCTION("TEXTJOIN("";"", TRUE, FILTER(CID!$B$2:$B$14794, CID!B865=CID!$D$2:$D$14794))"),"K930;K931;K938")</f>
        <v>K930;K931;K938</v>
      </c>
      <c r="E865" s="12" t="s">
        <v>43372</v>
      </c>
    </row>
    <row r="866">
      <c r="A866" s="12" t="str">
        <f>IFERROR(__xludf.DUMMYFUNCTION("TEXTJOIN("";"", TRUE, FILTER(CID!$B$2:$B$14794, CID!B866=CID!$D$2:$D$14794))"),"L00X")</f>
        <v>L00X</v>
      </c>
      <c r="E866" s="12" t="s">
        <v>12898</v>
      </c>
    </row>
    <row r="867">
      <c r="A867" s="12" t="str">
        <f>IFERROR(__xludf.DUMMYFUNCTION("TEXTJOIN("";"", TRUE, FILTER(CID!$B$2:$B$14794, CID!B867=CID!$D$2:$D$14794))"),"L010;L011")</f>
        <v>L010;L011</v>
      </c>
      <c r="E867" s="12" t="s">
        <v>43373</v>
      </c>
    </row>
    <row r="868">
      <c r="A868" s="12" t="str">
        <f>IFERROR(__xludf.DUMMYFUNCTION("TEXTJOIN("";"", TRUE, FILTER(CID!$B$2:$B$14794, CID!B868=CID!$D$2:$D$14794))"),"L020;L021;L022;L023;L024;L028;L029")</f>
        <v>L020;L021;L022;L023;L024;L028;L029</v>
      </c>
      <c r="E868" s="12" t="s">
        <v>43374</v>
      </c>
    </row>
    <row r="869">
      <c r="A869" s="12" t="str">
        <f>IFERROR(__xludf.DUMMYFUNCTION("TEXTJOIN("";"", TRUE, FILTER(CID!$B$2:$B$14794, CID!B869=CID!$D$2:$D$14794))"),"L030;L031;L032;L033;L038;L039")</f>
        <v>L030;L031;L032;L033;L038;L039</v>
      </c>
      <c r="E869" s="12" t="s">
        <v>43375</v>
      </c>
    </row>
    <row r="870">
      <c r="A870" s="12" t="str">
        <f>IFERROR(__xludf.DUMMYFUNCTION("TEXTJOIN("";"", TRUE, FILTER(CID!$B$2:$B$14794, CID!B870=CID!$D$2:$D$14794))"),"L040;L041;L042;L043;L048;L049")</f>
        <v>L040;L041;L042;L043;L048;L049</v>
      </c>
      <c r="E870" s="12" t="s">
        <v>43376</v>
      </c>
    </row>
    <row r="871">
      <c r="A871" s="12" t="str">
        <f>IFERROR(__xludf.DUMMYFUNCTION("TEXTJOIN("";"", TRUE, FILTER(CID!$B$2:$B$14794, CID!B871=CID!$D$2:$D$14794))"),"L050;L059")</f>
        <v>L050;L059</v>
      </c>
      <c r="E871" s="12" t="s">
        <v>43377</v>
      </c>
    </row>
    <row r="872">
      <c r="A872" s="12" t="str">
        <f>IFERROR(__xludf.DUMMYFUNCTION("TEXTJOIN("";"", TRUE, FILTER(CID!$B$2:$B$14794, CID!B872=CID!$D$2:$D$14794))"),"L080;L081;L088;L089")</f>
        <v>L080;L081;L088;L089</v>
      </c>
      <c r="E872" s="12" t="s">
        <v>43378</v>
      </c>
    </row>
    <row r="873">
      <c r="A873" s="12" t="str">
        <f>IFERROR(__xludf.DUMMYFUNCTION("TEXTJOIN("";"", TRUE, FILTER(CID!$B$2:$B$14794, CID!B873=CID!$D$2:$D$14794))"),"L100;L101;L102;L103;L104;L105;L108;L109")</f>
        <v>L100;L101;L102;L103;L104;L105;L108;L109</v>
      </c>
      <c r="E873" s="12" t="s">
        <v>43379</v>
      </c>
    </row>
    <row r="874">
      <c r="A874" s="12" t="str">
        <f>IFERROR(__xludf.DUMMYFUNCTION("TEXTJOIN("";"", TRUE, FILTER(CID!$B$2:$B$14794, CID!B874=CID!$D$2:$D$14794))"),"L110;L111;L118;L119")</f>
        <v>L110;L111;L118;L119</v>
      </c>
      <c r="E874" s="12" t="s">
        <v>43380</v>
      </c>
    </row>
    <row r="875">
      <c r="A875" s="12" t="str">
        <f>IFERROR(__xludf.DUMMYFUNCTION("TEXTJOIN("";"", TRUE, FILTER(CID!$B$2:$B$14794, CID!B875=CID!$D$2:$D$14794))"),"L120;L121;L122;L123;L128;L129")</f>
        <v>L120;L121;L122;L123;L128;L129</v>
      </c>
      <c r="E875" s="12" t="s">
        <v>43381</v>
      </c>
    </row>
    <row r="876">
      <c r="A876" s="12" t="str">
        <f>IFERROR(__xludf.DUMMYFUNCTION("TEXTJOIN("";"", TRUE, FILTER(CID!$B$2:$B$14794, CID!B876=CID!$D$2:$D$14794))"),"L130;L131;L138;L139")</f>
        <v>L130;L131;L138;L139</v>
      </c>
      <c r="E876" s="12" t="s">
        <v>43382</v>
      </c>
    </row>
    <row r="877">
      <c r="A877" s="12" t="str">
        <f>IFERROR(__xludf.DUMMYFUNCTION("TEXTJOIN("";"", TRUE, FILTER(CID!$B$2:$B$14794, CID!B877=CID!$D$2:$D$14794))"),"L14X")</f>
        <v>L14X</v>
      </c>
      <c r="E877" s="12" t="s">
        <v>12997</v>
      </c>
    </row>
    <row r="878">
      <c r="A878" s="12" t="str">
        <f>IFERROR(__xludf.DUMMYFUNCTION("TEXTJOIN("";"", TRUE, FILTER(CID!$B$2:$B$14794, CID!B878=CID!$D$2:$D$14794))"),"L200;L208;L209")</f>
        <v>L200;L208;L209</v>
      </c>
      <c r="E878" s="12" t="s">
        <v>43383</v>
      </c>
    </row>
    <row r="879">
      <c r="A879" s="12" t="str">
        <f>IFERROR(__xludf.DUMMYFUNCTION("TEXTJOIN("";"", TRUE, FILTER(CID!$B$2:$B$14794, CID!B879=CID!$D$2:$D$14794))"),"L210;L211;L218;L219")</f>
        <v>L210;L211;L218;L219</v>
      </c>
      <c r="E879" s="12" t="s">
        <v>43384</v>
      </c>
    </row>
    <row r="880">
      <c r="A880" s="12" t="str">
        <f>IFERROR(__xludf.DUMMYFUNCTION("TEXTJOIN("";"", TRUE, FILTER(CID!$B$2:$B$14794, CID!B880=CID!$D$2:$D$14794))"),"L22X")</f>
        <v>L22X</v>
      </c>
      <c r="E880" s="12" t="s">
        <v>13012</v>
      </c>
    </row>
    <row r="881">
      <c r="A881" s="12" t="str">
        <f>IFERROR(__xludf.DUMMYFUNCTION("TEXTJOIN("";"", TRUE, FILTER(CID!$B$2:$B$14794, CID!B881=CID!$D$2:$D$14794))"),"L230;L231;L232;L233;L234;L235;L236;L237;L238;L239")</f>
        <v>L230;L231;L232;L233;L234;L235;L236;L237;L238;L239</v>
      </c>
      <c r="E881" s="12" t="s">
        <v>43385</v>
      </c>
    </row>
    <row r="882">
      <c r="A882" s="12" t="str">
        <f>IFERROR(__xludf.DUMMYFUNCTION("TEXTJOIN("";"", TRUE, FILTER(CID!$B$2:$B$14794, CID!B882=CID!$D$2:$D$14794))"),"L240;L241;L242;L243;L244;L245;L246;L247;L248;L249")</f>
        <v>L240;L241;L242;L243;L244;L245;L246;L247;L248;L249</v>
      </c>
      <c r="E882" s="12" t="s">
        <v>43386</v>
      </c>
    </row>
    <row r="883">
      <c r="A883" s="12" t="str">
        <f>IFERROR(__xludf.DUMMYFUNCTION("TEXTJOIN("";"", TRUE, FILTER(CID!$B$2:$B$14794, CID!B883=CID!$D$2:$D$14794))"),"L250;L251;L252;L253;L254;L255;L258;L259")</f>
        <v>L250;L251;L252;L253;L254;L255;L258;L259</v>
      </c>
      <c r="E883" s="12" t="s">
        <v>43387</v>
      </c>
    </row>
    <row r="884">
      <c r="A884" s="12" t="str">
        <f>IFERROR(__xludf.DUMMYFUNCTION("TEXTJOIN("";"", TRUE, FILTER(CID!$B$2:$B$14794, CID!B884=CID!$D$2:$D$14794))"),"L26X")</f>
        <v>L26X</v>
      </c>
      <c r="E884" s="12" t="s">
        <v>13069</v>
      </c>
    </row>
    <row r="885">
      <c r="A885" s="12" t="str">
        <f>IFERROR(__xludf.DUMMYFUNCTION("TEXTJOIN("";"", TRUE, FILTER(CID!$B$2:$B$14794, CID!B885=CID!$D$2:$D$14794))"),"L270;L271;L272;L278;L279")</f>
        <v>L270;L271;L272;L278;L279</v>
      </c>
      <c r="E885" s="12" t="s">
        <v>43388</v>
      </c>
    </row>
    <row r="886">
      <c r="A886" s="12" t="str">
        <f>IFERROR(__xludf.DUMMYFUNCTION("TEXTJOIN("";"", TRUE, FILTER(CID!$B$2:$B$14794, CID!B886=CID!$D$2:$D$14794))"),"L280;L281;L282")</f>
        <v>L280;L281;L282</v>
      </c>
      <c r="E886" s="12" t="s">
        <v>43389</v>
      </c>
    </row>
    <row r="887">
      <c r="A887" s="12" t="str">
        <f>IFERROR(__xludf.DUMMYFUNCTION("TEXTJOIN("";"", TRUE, FILTER(CID!$B$2:$B$14794, CID!B887=CID!$D$2:$D$14794))"),"L290;L291;L292;L293;L298;L299")</f>
        <v>L290;L291;L292;L293;L298;L299</v>
      </c>
      <c r="E887" s="12" t="s">
        <v>43390</v>
      </c>
    </row>
    <row r="888">
      <c r="A888" s="12" t="str">
        <f>IFERROR(__xludf.DUMMYFUNCTION("TEXTJOIN("";"", TRUE, FILTER(CID!$B$2:$B$14794, CID!B888=CID!$D$2:$D$14794))"),"L300;L301;L302;L303;L304;L305;L308;L309")</f>
        <v>L300;L301;L302;L303;L304;L305;L308;L309</v>
      </c>
      <c r="E888" s="12" t="s">
        <v>43391</v>
      </c>
    </row>
    <row r="889">
      <c r="A889" s="12" t="str">
        <f>IFERROR(__xludf.DUMMYFUNCTION("TEXTJOIN("";"", TRUE, FILTER(CID!$B$2:$B$14794, CID!B889=CID!$D$2:$D$14794))"),"L400;L401;L402;L403;L404;L405;L408;L409")</f>
        <v>L400;L401;L402;L403;L404;L405;L408;L409</v>
      </c>
      <c r="E889" s="12" t="s">
        <v>43392</v>
      </c>
    </row>
    <row r="890">
      <c r="A890" s="12" t="str">
        <f>IFERROR(__xludf.DUMMYFUNCTION("TEXTJOIN("";"", TRUE, FILTER(CID!$B$2:$B$14794, CID!B890=CID!$D$2:$D$14794))"),"L410;L411;L412;L413;L414;L415;L418;L419")</f>
        <v>L410;L411;L412;L413;L414;L415;L418;L419</v>
      </c>
      <c r="E890" s="12" t="s">
        <v>43393</v>
      </c>
    </row>
    <row r="891">
      <c r="A891" s="12" t="str">
        <f>IFERROR(__xludf.DUMMYFUNCTION("TEXTJOIN("";"", TRUE, FILTER(CID!$B$2:$B$14794, CID!B891=CID!$D$2:$D$14794))"),"L42X")</f>
        <v>L42X</v>
      </c>
      <c r="E891" s="12" t="s">
        <v>13146</v>
      </c>
    </row>
    <row r="892">
      <c r="A892" s="12" t="str">
        <f>IFERROR(__xludf.DUMMYFUNCTION("TEXTJOIN("";"", TRUE, FILTER(CID!$B$2:$B$14794, CID!B892=CID!$D$2:$D$14794))"),"L430;L431;L432;L433;L438;L439")</f>
        <v>L430;L431;L432;L433;L438;L439</v>
      </c>
      <c r="E892" s="12" t="s">
        <v>43394</v>
      </c>
    </row>
    <row r="893">
      <c r="A893" s="12" t="str">
        <f>IFERROR(__xludf.DUMMYFUNCTION("TEXTJOIN("";"", TRUE, FILTER(CID!$B$2:$B$14794, CID!B893=CID!$D$2:$D$14794))"),"L440;L441;L442;L443;L444;L448;L449")</f>
        <v>L440;L441;L442;L443;L444;L448;L449</v>
      </c>
      <c r="E893" s="12" t="s">
        <v>43395</v>
      </c>
    </row>
    <row r="894">
      <c r="A894" s="12" t="str">
        <f>IFERROR(__xludf.DUMMYFUNCTION("TEXTJOIN("";"", TRUE, FILTER(CID!$B$2:$B$14794, CID!B894=CID!$D$2:$D$14794))"),"L45X")</f>
        <v>L45X</v>
      </c>
      <c r="E894" s="12" t="s">
        <v>13173</v>
      </c>
    </row>
    <row r="895">
      <c r="A895" s="12" t="str">
        <f>IFERROR(__xludf.DUMMYFUNCTION("TEXTJOIN("";"", TRUE, FILTER(CID!$B$2:$B$14794, CID!B895=CID!$D$2:$D$14794))"),"L500;L501;L502;L503;L504;L505;L506;L508;L509")</f>
        <v>L500;L501;L502;L503;L504;L505;L506;L508;L509</v>
      </c>
      <c r="E895" s="12" t="s">
        <v>43396</v>
      </c>
    </row>
    <row r="896">
      <c r="A896" s="12" t="str">
        <f>IFERROR(__xludf.DUMMYFUNCTION("TEXTJOIN("";"", TRUE, FILTER(CID!$B$2:$B$14794, CID!B896=CID!$D$2:$D$14794))"),"L510;L511;L512;L518;L519")</f>
        <v>L510;L511;L512;L518;L519</v>
      </c>
      <c r="E896" s="12" t="s">
        <v>43397</v>
      </c>
    </row>
    <row r="897">
      <c r="A897" s="12" t="str">
        <f>IFERROR(__xludf.DUMMYFUNCTION("TEXTJOIN("";"", TRUE, FILTER(CID!$B$2:$B$14794, CID!B897=CID!$D$2:$D$14794))"),"L52X")</f>
        <v>L52X</v>
      </c>
      <c r="E897" s="12" t="s">
        <v>13202</v>
      </c>
    </row>
    <row r="898">
      <c r="A898" s="12" t="str">
        <f>IFERROR(__xludf.DUMMYFUNCTION("TEXTJOIN("";"", TRUE, FILTER(CID!$B$2:$B$14794, CID!B898=CID!$D$2:$D$14794))"),"L530;L531;L532;L533;L538;L539")</f>
        <v>L530;L531;L532;L533;L538;L539</v>
      </c>
      <c r="E898" s="12" t="s">
        <v>43398</v>
      </c>
    </row>
    <row r="899">
      <c r="A899" s="12" t="str">
        <f>IFERROR(__xludf.DUMMYFUNCTION("TEXTJOIN("";"", TRUE, FILTER(CID!$B$2:$B$14794, CID!B899=CID!$D$2:$D$14794))"),"L540;L548")</f>
        <v>L540;L548</v>
      </c>
      <c r="E899" s="12" t="s">
        <v>43399</v>
      </c>
    </row>
    <row r="900">
      <c r="A900" s="12" t="str">
        <f>IFERROR(__xludf.DUMMYFUNCTION("TEXTJOIN("";"", TRUE, FILTER(CID!$B$2:$B$14794, CID!B900=CID!$D$2:$D$14794))"),"L550;L551;L552;L558;L559")</f>
        <v>L550;L551;L552;L558;L559</v>
      </c>
      <c r="E900" s="12" t="s">
        <v>43400</v>
      </c>
    </row>
    <row r="901">
      <c r="A901" s="12" t="str">
        <f>IFERROR(__xludf.DUMMYFUNCTION("TEXTJOIN("";"", TRUE, FILTER(CID!$B$2:$B$14794, CID!B901=CID!$D$2:$D$14794))"),"L560;L561;L562;L563;L564;L568;L569")</f>
        <v>L560;L561;L562;L563;L564;L568;L569</v>
      </c>
      <c r="E901" s="12" t="s">
        <v>43401</v>
      </c>
    </row>
    <row r="902">
      <c r="A902" s="12" t="str">
        <f>IFERROR(__xludf.DUMMYFUNCTION("TEXTJOIN("";"", TRUE, FILTER(CID!$B$2:$B$14794, CID!B902=CID!$D$2:$D$14794))"),"L570;L571;L572;L573;L574;L575;L578;L579")</f>
        <v>L570;L571;L572;L573;L574;L575;L578;L579</v>
      </c>
      <c r="E902" s="12" t="s">
        <v>43402</v>
      </c>
    </row>
    <row r="903">
      <c r="A903" s="12" t="str">
        <f>IFERROR(__xludf.DUMMYFUNCTION("TEXTJOIN("";"", TRUE, FILTER(CID!$B$2:$B$14794, CID!B903=CID!$D$2:$D$14794))"),"L580;L581;L589")</f>
        <v>L580;L581;L589</v>
      </c>
      <c r="E903" s="12" t="s">
        <v>43403</v>
      </c>
    </row>
    <row r="904">
      <c r="A904" s="12" t="str">
        <f>IFERROR(__xludf.DUMMYFUNCTION("TEXTJOIN("";"", TRUE, FILTER(CID!$B$2:$B$14794, CID!B904=CID!$D$2:$D$14794))"),"L590;L598;L599")</f>
        <v>L590;L598;L599</v>
      </c>
      <c r="E904" s="12" t="s">
        <v>43404</v>
      </c>
    </row>
    <row r="905">
      <c r="A905" s="12" t="str">
        <f>IFERROR(__xludf.DUMMYFUNCTION("TEXTJOIN("";"", TRUE, FILTER(CID!$B$2:$B$14794, CID!B905=CID!$D$2:$D$14794))"),"L600;L601;L602;L603;L604;L605;L608;L609")</f>
        <v>L600;L601;L602;L603;L604;L605;L608;L609</v>
      </c>
      <c r="E905" s="12" t="s">
        <v>43405</v>
      </c>
    </row>
    <row r="906">
      <c r="A906" s="12" t="str">
        <f>IFERROR(__xludf.DUMMYFUNCTION("TEXTJOIN("";"", TRUE, FILTER(CID!$B$2:$B$14794, CID!B906=CID!$D$2:$D$14794))"),"L620;L628")</f>
        <v>L620;L628</v>
      </c>
      <c r="E906" s="12" t="s">
        <v>43406</v>
      </c>
    </row>
    <row r="907">
      <c r="A907" s="12" t="str">
        <f>IFERROR(__xludf.DUMMYFUNCTION("TEXTJOIN("";"", TRUE, FILTER(CID!$B$2:$B$14794, CID!B907=CID!$D$2:$D$14794))"),"L630;L631;L632;L638;L639")</f>
        <v>L630;L631;L632;L638;L639</v>
      </c>
      <c r="E907" s="12" t="s">
        <v>43407</v>
      </c>
    </row>
    <row r="908">
      <c r="A908" s="12" t="str">
        <f>IFERROR(__xludf.DUMMYFUNCTION("TEXTJOIN("";"", TRUE, FILTER(CID!$B$2:$B$14794, CID!B908=CID!$D$2:$D$14794))"),"L640;L648;L649")</f>
        <v>L640;L648;L649</v>
      </c>
      <c r="E908" s="12" t="s">
        <v>43408</v>
      </c>
    </row>
    <row r="909">
      <c r="A909" s="12" t="str">
        <f>IFERROR(__xludf.DUMMYFUNCTION("TEXTJOIN("";"", TRUE, FILTER(CID!$B$2:$B$14794, CID!B909=CID!$D$2:$D$14794))"),"L650;L651;L652;L658;L659")</f>
        <v>L650;L651;L652;L658;L659</v>
      </c>
      <c r="E909" s="12" t="s">
        <v>43409</v>
      </c>
    </row>
    <row r="910">
      <c r="A910" s="12" t="str">
        <f>IFERROR(__xludf.DUMMYFUNCTION("TEXTJOIN("";"", TRUE, FILTER(CID!$B$2:$B$14794, CID!B910=CID!$D$2:$D$14794))"),"L660;L661;L662;L663;L664;L668;L669")</f>
        <v>L660;L661;L662;L663;L664;L668;L669</v>
      </c>
      <c r="E910" s="12" t="s">
        <v>43410</v>
      </c>
    </row>
    <row r="911">
      <c r="A911" s="12" t="str">
        <f>IFERROR(__xludf.DUMMYFUNCTION("TEXTJOIN("";"", TRUE, FILTER(CID!$B$2:$B$14794, CID!B911=CID!$D$2:$D$14794))"),"L670;L671;L678;L679")</f>
        <v>L670;L671;L678;L679</v>
      </c>
      <c r="E911" s="12" t="s">
        <v>43411</v>
      </c>
    </row>
    <row r="912">
      <c r="A912" s="12" t="str">
        <f>IFERROR(__xludf.DUMMYFUNCTION("TEXTJOIN("";"", TRUE, FILTER(CID!$B$2:$B$14794, CID!B912=CID!$D$2:$D$14794))"),"L680;L681;L682;L683;L688;L689")</f>
        <v>L680;L681;L682;L683;L688;L689</v>
      </c>
      <c r="E912" s="12" t="s">
        <v>43412</v>
      </c>
    </row>
    <row r="913">
      <c r="A913" s="12" t="str">
        <f>IFERROR(__xludf.DUMMYFUNCTION("TEXTJOIN("";"", TRUE, FILTER(CID!$B$2:$B$14794, CID!B913=CID!$D$2:$D$14794))"),"L700;L701;L702;L703;L704;L705;L708;L709")</f>
        <v>L700;L701;L702;L703;L704;L705;L708;L709</v>
      </c>
      <c r="E913" s="12" t="s">
        <v>43413</v>
      </c>
    </row>
    <row r="914">
      <c r="A914" s="12" t="str">
        <f>IFERROR(__xludf.DUMMYFUNCTION("TEXTJOIN("";"", TRUE, FILTER(CID!$B$2:$B$14794, CID!B914=CID!$D$2:$D$14794))"),"L710;L711;L718;L719")</f>
        <v>L710;L711;L718;L719</v>
      </c>
      <c r="E914" s="12" t="s">
        <v>43414</v>
      </c>
    </row>
    <row r="915">
      <c r="A915" s="12" t="str">
        <f>IFERROR(__xludf.DUMMYFUNCTION("TEXTJOIN("";"", TRUE, FILTER(CID!$B$2:$B$14794, CID!B915=CID!$D$2:$D$14794))"),"L720;L721;L722;L728;L729")</f>
        <v>L720;L721;L722;L728;L729</v>
      </c>
      <c r="E915" s="12" t="s">
        <v>43415</v>
      </c>
    </row>
    <row r="916">
      <c r="A916" s="12" t="str">
        <f>IFERROR(__xludf.DUMMYFUNCTION("TEXTJOIN("";"", TRUE, FILTER(CID!$B$2:$B$14794, CID!B916=CID!$D$2:$D$14794))"),"L730;L731;L732;L738;L739")</f>
        <v>L730;L731;L732;L738;L739</v>
      </c>
      <c r="E916" s="12" t="s">
        <v>43416</v>
      </c>
    </row>
    <row r="917">
      <c r="A917" s="12" t="str">
        <f>IFERROR(__xludf.DUMMYFUNCTION("TEXTJOIN("";"", TRUE, FILTER(CID!$B$2:$B$14794, CID!B917=CID!$D$2:$D$14794))"),"L740;L741;L742;L743;L744;L748;L749")</f>
        <v>L740;L741;L742;L743;L744;L748;L749</v>
      </c>
      <c r="E917" s="12" t="s">
        <v>43417</v>
      </c>
    </row>
    <row r="918">
      <c r="A918" s="12" t="str">
        <f>IFERROR(__xludf.DUMMYFUNCTION("TEXTJOIN("";"", TRUE, FILTER(CID!$B$2:$B$14794, CID!B918=CID!$D$2:$D$14794))"),"L750;L751;L752;L758;L759")</f>
        <v>L750;L751;L752;L758;L759</v>
      </c>
      <c r="E918" s="12" t="s">
        <v>43418</v>
      </c>
    </row>
    <row r="919">
      <c r="A919" s="12" t="str">
        <f>IFERROR(__xludf.DUMMYFUNCTION("TEXTJOIN("";"", TRUE, FILTER(CID!$B$2:$B$14794, CID!B919=CID!$D$2:$D$14794))"),"L80X")</f>
        <v>L80X</v>
      </c>
      <c r="E919" s="12" t="s">
        <v>13419</v>
      </c>
    </row>
    <row r="920">
      <c r="A920" s="12" t="str">
        <f>IFERROR(__xludf.DUMMYFUNCTION("TEXTJOIN("";"", TRUE, FILTER(CID!$B$2:$B$14794, CID!B920=CID!$D$2:$D$14794))"),"L810;L811;L812;L813;L814;L815;L816;L817;L818;L819")</f>
        <v>L810;L811;L812;L813;L814;L815;L816;L817;L818;L819</v>
      </c>
      <c r="E920" s="12" t="s">
        <v>43419</v>
      </c>
    </row>
    <row r="921">
      <c r="A921" s="12" t="str">
        <f>IFERROR(__xludf.DUMMYFUNCTION("TEXTJOIN("";"", TRUE, FILTER(CID!$B$2:$B$14794, CID!B921=CID!$D$2:$D$14794))"),"L82X")</f>
        <v>L82X</v>
      </c>
      <c r="E921" s="12" t="s">
        <v>13440</v>
      </c>
    </row>
    <row r="922">
      <c r="A922" s="12" t="str">
        <f>IFERROR(__xludf.DUMMYFUNCTION("TEXTJOIN("";"", TRUE, FILTER(CID!$B$2:$B$14794, CID!B922=CID!$D$2:$D$14794))"),"L83X")</f>
        <v>L83X</v>
      </c>
      <c r="E922" s="12" t="s">
        <v>13441</v>
      </c>
    </row>
    <row r="923">
      <c r="A923" s="12" t="str">
        <f>IFERROR(__xludf.DUMMYFUNCTION("TEXTJOIN("";"", TRUE, FILTER(CID!$B$2:$B$14794, CID!B923=CID!$D$2:$D$14794))"),"L84X")</f>
        <v>L84X</v>
      </c>
      <c r="E923" s="12" t="s">
        <v>13442</v>
      </c>
    </row>
    <row r="924">
      <c r="A924" s="12" t="str">
        <f>IFERROR(__xludf.DUMMYFUNCTION("TEXTJOIN("";"", TRUE, FILTER(CID!$B$2:$B$14794, CID!B924=CID!$D$2:$D$14794))"),"L850;L851;L852;L853;L858;L859")</f>
        <v>L850;L851;L852;L853;L858;L859</v>
      </c>
      <c r="E924" s="12" t="s">
        <v>43420</v>
      </c>
    </row>
    <row r="925">
      <c r="A925" s="12" t="str">
        <f>IFERROR(__xludf.DUMMYFUNCTION("TEXTJOIN("";"", TRUE, FILTER(CID!$B$2:$B$14794, CID!B925=CID!$D$2:$D$14794))"),"L86X")</f>
        <v>L86X</v>
      </c>
      <c r="E925" s="12" t="s">
        <v>13454</v>
      </c>
    </row>
    <row r="926">
      <c r="A926" s="12" t="str">
        <f>IFERROR(__xludf.DUMMYFUNCTION("TEXTJOIN("";"", TRUE, FILTER(CID!$B$2:$B$14794, CID!B926=CID!$D$2:$D$14794))"),"L870;L871;L872;L878;L879")</f>
        <v>L870;L871;L872;L878;L879</v>
      </c>
      <c r="E926" s="12" t="s">
        <v>43421</v>
      </c>
    </row>
    <row r="927">
      <c r="A927" s="12" t="str">
        <f>IFERROR(__xludf.DUMMYFUNCTION("TEXTJOIN("";"", TRUE, FILTER(CID!$B$2:$B$14794, CID!B927=CID!$D$2:$D$14794))"),"L88X")</f>
        <v>L88X</v>
      </c>
      <c r="E927" s="12" t="s">
        <v>13465</v>
      </c>
    </row>
    <row r="928">
      <c r="A928" s="12" t="str">
        <f>IFERROR(__xludf.DUMMYFUNCTION("TEXTJOIN("";"", TRUE, FILTER(CID!$B$2:$B$14794, CID!B928=CID!$D$2:$D$14794))"),"L89X")</f>
        <v>L89X</v>
      </c>
      <c r="E928" s="12" t="s">
        <v>13466</v>
      </c>
    </row>
    <row r="929">
      <c r="A929" s="12" t="str">
        <f>IFERROR(__xludf.DUMMYFUNCTION("TEXTJOIN("";"", TRUE, FILTER(CID!$B$2:$B$14794, CID!B929=CID!$D$2:$D$14794))"),"L900;L901;L902;L903;L904;L905;L906;L908;L909")</f>
        <v>L900;L901;L902;L903;L904;L905;L906;L908;L909</v>
      </c>
      <c r="E929" s="12" t="s">
        <v>43422</v>
      </c>
    </row>
    <row r="930">
      <c r="A930" s="12" t="str">
        <f>IFERROR(__xludf.DUMMYFUNCTION("TEXTJOIN("";"", TRUE, FILTER(CID!$B$2:$B$14794, CID!B930=CID!$D$2:$D$14794))"),"L910;L918;L919")</f>
        <v>L910;L918;L919</v>
      </c>
      <c r="E930" s="12" t="s">
        <v>43423</v>
      </c>
    </row>
    <row r="931">
      <c r="A931" s="12" t="str">
        <f>IFERROR(__xludf.DUMMYFUNCTION("TEXTJOIN("";"", TRUE, FILTER(CID!$B$2:$B$14794, CID!B931=CID!$D$2:$D$14794))"),"L920;L921;L922;L923;L928;L929")</f>
        <v>L920;L921;L922;L923;L928;L929</v>
      </c>
      <c r="E931" s="12" t="s">
        <v>43424</v>
      </c>
    </row>
    <row r="932">
      <c r="A932" s="12" t="str">
        <f>IFERROR(__xludf.DUMMYFUNCTION("TEXTJOIN("";"", TRUE, FILTER(CID!$B$2:$B$14794, CID!B932=CID!$D$2:$D$14794))"),"L930;L931;L932")</f>
        <v>L930;L931;L932</v>
      </c>
      <c r="E932" s="12" t="s">
        <v>43425</v>
      </c>
    </row>
    <row r="933">
      <c r="A933" s="12" t="str">
        <f>IFERROR(__xludf.DUMMYFUNCTION("TEXTJOIN("";"", TRUE, FILTER(CID!$B$2:$B$14794, CID!B933=CID!$D$2:$D$14794))"),"L940;L941;L942;L943;L944;L945;L946;L948;L949")</f>
        <v>L940;L941;L942;L943;L944;L945;L946;L948;L949</v>
      </c>
      <c r="E933" s="12" t="s">
        <v>43426</v>
      </c>
    </row>
    <row r="934">
      <c r="A934" s="12" t="str">
        <f>IFERROR(__xludf.DUMMYFUNCTION("TEXTJOIN("";"", TRUE, FILTER(CID!$B$2:$B$14794, CID!B934=CID!$D$2:$D$14794))"),"L950;L951;L958;L959")</f>
        <v>L950;L951;L958;L959</v>
      </c>
      <c r="E934" s="12" t="s">
        <v>43427</v>
      </c>
    </row>
    <row r="935">
      <c r="A935" s="12" t="str">
        <f>IFERROR(__xludf.DUMMYFUNCTION("TEXTJOIN("";"", TRUE, FILTER(CID!$B$2:$B$14794, CID!B935=CID!$D$2:$D$14794))"),"L97X")</f>
        <v>L97X</v>
      </c>
      <c r="E935" s="12" t="s">
        <v>13535</v>
      </c>
    </row>
    <row r="936">
      <c r="A936" s="12" t="str">
        <f>IFERROR(__xludf.DUMMYFUNCTION("TEXTJOIN("";"", TRUE, FILTER(CID!$B$2:$B$14794, CID!B936=CID!$D$2:$D$14794))"),"L980;L981;L982;L983;L984;L985;L986;L988;L989")</f>
        <v>L980;L981;L982;L983;L984;L985;L986;L988;L989</v>
      </c>
      <c r="E936" s="12" t="s">
        <v>43428</v>
      </c>
    </row>
    <row r="937">
      <c r="A937" s="12" t="str">
        <f>IFERROR(__xludf.DUMMYFUNCTION("TEXTJOIN("";"", TRUE, FILTER(CID!$B$2:$B$14794, CID!B937=CID!$D$2:$D$14794))"),"L990;L998")</f>
        <v>L990;L998</v>
      </c>
      <c r="E937" s="12" t="s">
        <v>43429</v>
      </c>
    </row>
    <row r="938">
      <c r="A938" s="12" t="str">
        <f>IFERROR(__xludf.DUMMYFUNCTION("TEXTJOIN("";"", TRUE, FILTER(CID!$B$2:$B$14794, CID!B938=CID!$D$2:$D$14794))"),"M000;M001;M002;M008;M009")</f>
        <v>M000;M001;M002;M008;M009</v>
      </c>
      <c r="E938" s="12" t="s">
        <v>43430</v>
      </c>
    </row>
    <row r="939">
      <c r="A939" s="12" t="str">
        <f>IFERROR(__xludf.DUMMYFUNCTION("TEXTJOIN("";"", TRUE, FILTER(CID!$B$2:$B$14794, CID!B939=CID!$D$2:$D$14794))"),"M010;M011;M012;M013;M014;M015;M016;M018")</f>
        <v>M010;M011;M012;M013;M014;M015;M016;M018</v>
      </c>
      <c r="E939" s="12" t="s">
        <v>43431</v>
      </c>
    </row>
    <row r="940">
      <c r="A940" s="12" t="str">
        <f>IFERROR(__xludf.DUMMYFUNCTION("TEXTJOIN("";"", TRUE, FILTER(CID!$B$2:$B$14794, CID!B940=CID!$D$2:$D$14794))"),"M020;M021;M022;M023;M028;M029")</f>
        <v>M020;M021;M022;M023;M028;M029</v>
      </c>
      <c r="E940" s="12" t="s">
        <v>43432</v>
      </c>
    </row>
    <row r="941">
      <c r="A941" s="12" t="str">
        <f>IFERROR(__xludf.DUMMYFUNCTION("TEXTJOIN("";"", TRUE, FILTER(CID!$B$2:$B$14794, CID!B941=CID!$D$2:$D$14794))"),"M030;M031;M032;M036")</f>
        <v>M030;M031;M032;M036</v>
      </c>
      <c r="E941" s="12" t="s">
        <v>43433</v>
      </c>
    </row>
    <row r="942">
      <c r="A942" s="12" t="str">
        <f>IFERROR(__xludf.DUMMYFUNCTION("TEXTJOIN("";"", TRUE, FILTER(CID!$B$2:$B$14794, CID!B942=CID!$D$2:$D$14794))"),"M050;M051;M052;M053;M058;M059")</f>
        <v>M050;M051;M052;M053;M058;M059</v>
      </c>
      <c r="E942" s="12" t="s">
        <v>43434</v>
      </c>
    </row>
    <row r="943">
      <c r="A943" s="12" t="str">
        <f>IFERROR(__xludf.DUMMYFUNCTION("TEXTJOIN("";"", TRUE, FILTER(CID!$B$2:$B$14794, CID!B943=CID!$D$2:$D$14794))"),"M060;M061;M062;M063;M064;M068;M069")</f>
        <v>M060;M061;M062;M063;M064;M068;M069</v>
      </c>
      <c r="E943" s="12" t="s">
        <v>43435</v>
      </c>
    </row>
    <row r="944">
      <c r="A944" s="12" t="str">
        <f>IFERROR(__xludf.DUMMYFUNCTION("TEXTJOIN("";"", TRUE, FILTER(CID!$B$2:$B$14794, CID!B944=CID!$D$2:$D$14794))"),"M070;M071;M072;M073;M074;M075;M076")</f>
        <v>M070;M071;M072;M073;M074;M075;M076</v>
      </c>
      <c r="E944" s="12" t="s">
        <v>43436</v>
      </c>
    </row>
    <row r="945">
      <c r="A945" s="12" t="str">
        <f>IFERROR(__xludf.DUMMYFUNCTION("TEXTJOIN("";"", TRUE, FILTER(CID!$B$2:$B$14794, CID!B945=CID!$D$2:$D$14794))"),"M080;M081;M082;M083;M084;M088;M089")</f>
        <v>M080;M081;M082;M083;M084;M088;M089</v>
      </c>
      <c r="E945" s="12" t="s">
        <v>43437</v>
      </c>
    </row>
    <row r="946">
      <c r="A946" s="12" t="str">
        <f>IFERROR(__xludf.DUMMYFUNCTION("TEXTJOIN("";"", TRUE, FILTER(CID!$B$2:$B$14794, CID!B946=CID!$D$2:$D$14794))"),"M090;M091;M092;M098")</f>
        <v>M090;M091;M092;M098</v>
      </c>
      <c r="E946" s="12" t="s">
        <v>43438</v>
      </c>
    </row>
    <row r="947">
      <c r="A947" s="12" t="str">
        <f>IFERROR(__xludf.DUMMYFUNCTION("TEXTJOIN("";"", TRUE, FILTER(CID!$B$2:$B$14794, CID!B947=CID!$D$2:$D$14794))"),"M100;M101;M102;M103;M104;M109")</f>
        <v>M100;M101;M102;M103;M104;M109</v>
      </c>
      <c r="E947" s="12" t="s">
        <v>43439</v>
      </c>
    </row>
    <row r="948">
      <c r="A948" s="12" t="str">
        <f>IFERROR(__xludf.DUMMYFUNCTION("TEXTJOIN("";"", TRUE, FILTER(CID!$B$2:$B$14794, CID!B948=CID!$D$2:$D$14794))"),"M110;M111;M112;M118;M119")</f>
        <v>M110;M111;M112;M118;M119</v>
      </c>
      <c r="E948" s="12" t="s">
        <v>43440</v>
      </c>
    </row>
    <row r="949">
      <c r="A949" s="12" t="str">
        <f>IFERROR(__xludf.DUMMYFUNCTION("TEXTJOIN("";"", TRUE, FILTER(CID!$B$2:$B$14794, CID!B949=CID!$D$2:$D$14794))"),"M120;M121;M122;M123;M124;M125;M128")</f>
        <v>M120;M121;M122;M123;M124;M125;M128</v>
      </c>
      <c r="E949" s="12" t="s">
        <v>43441</v>
      </c>
    </row>
    <row r="950">
      <c r="A950" s="12" t="str">
        <f>IFERROR(__xludf.DUMMYFUNCTION("TEXTJOIN("";"", TRUE, FILTER(CID!$B$2:$B$14794, CID!B950=CID!$D$2:$D$14794))"),"M130;M131;M138;M139")</f>
        <v>M130;M131;M138;M139</v>
      </c>
      <c r="E950" s="12" t="s">
        <v>43442</v>
      </c>
    </row>
    <row r="951">
      <c r="A951" s="12" t="str">
        <f>IFERROR(__xludf.DUMMYFUNCTION("TEXTJOIN("";"", TRUE, FILTER(CID!$B$2:$B$14794, CID!B951=CID!$D$2:$D$14794))"),"M140;M141;M142;M143;M144;M145;M146;M148")</f>
        <v>M140;M141;M142;M143;M144;M145;M146;M148</v>
      </c>
      <c r="E951" s="12" t="s">
        <v>43443</v>
      </c>
    </row>
    <row r="952">
      <c r="A952" s="12" t="str">
        <f>IFERROR(__xludf.DUMMYFUNCTION("TEXTJOIN("";"", TRUE, FILTER(CID!$B$2:$B$14794, CID!B952=CID!$D$2:$D$14794))"),"M150;M151;M152;M153;M154;M158;M159")</f>
        <v>M150;M151;M152;M153;M154;M158;M159</v>
      </c>
      <c r="E952" s="12" t="s">
        <v>43444</v>
      </c>
    </row>
    <row r="953">
      <c r="A953" s="12" t="str">
        <f>IFERROR(__xludf.DUMMYFUNCTION("TEXTJOIN("";"", TRUE, FILTER(CID!$B$2:$B$14794, CID!B953=CID!$D$2:$D$14794))"),"M160;M161;M162;M163;M164;M165;M166;M167;M169")</f>
        <v>M160;M161;M162;M163;M164;M165;M166;M167;M169</v>
      </c>
      <c r="E953" s="12" t="s">
        <v>43445</v>
      </c>
    </row>
    <row r="954">
      <c r="A954" s="12" t="str">
        <f>IFERROR(__xludf.DUMMYFUNCTION("TEXTJOIN("";"", TRUE, FILTER(CID!$B$2:$B$14794, CID!B954=CID!$D$2:$D$14794))"),"M170;M171;M172;M173;M174;M175;M179")</f>
        <v>M170;M171;M172;M173;M174;M175;M179</v>
      </c>
      <c r="E954" s="12" t="s">
        <v>43446</v>
      </c>
    </row>
    <row r="955">
      <c r="A955" s="12" t="str">
        <f>IFERROR(__xludf.DUMMYFUNCTION("TEXTJOIN("";"", TRUE, FILTER(CID!$B$2:$B$14794, CID!B955=CID!$D$2:$D$14794))"),"M180;M181;M182;M183;M184;M185;M189")</f>
        <v>M180;M181;M182;M183;M184;M185;M189</v>
      </c>
      <c r="E955" s="12" t="s">
        <v>43447</v>
      </c>
    </row>
    <row r="956">
      <c r="A956" s="12" t="str">
        <f>IFERROR(__xludf.DUMMYFUNCTION("TEXTJOIN("";"", TRUE, FILTER(CID!$B$2:$B$14794, CID!B956=CID!$D$2:$D$14794))"),"M190;M191;M192;M198;M199")</f>
        <v>M190;M191;M192;M198;M199</v>
      </c>
      <c r="E956" s="12" t="s">
        <v>43448</v>
      </c>
    </row>
    <row r="957">
      <c r="A957" s="12" t="str">
        <f>IFERROR(__xludf.DUMMYFUNCTION("TEXTJOIN("";"", TRUE, FILTER(CID!$B$2:$B$14794, CID!B957=CID!$D$2:$D$14794))"),"M200;M201;M202;M203;M204;M205;M206")</f>
        <v>M200;M201;M202;M203;M204;M205;M206</v>
      </c>
      <c r="E957" s="12" t="s">
        <v>43449</v>
      </c>
    </row>
    <row r="958">
      <c r="A958" s="12" t="str">
        <f>IFERROR(__xludf.DUMMYFUNCTION("TEXTJOIN("";"", TRUE, FILTER(CID!$B$2:$B$14794, CID!B958=CID!$D$2:$D$14794))"),"M210;M211;M212;M213;M214;M215;M216;M217;M218;M219")</f>
        <v>M210;M211;M212;M213;M214;M215;M216;M217;M218;M219</v>
      </c>
      <c r="E958" s="12" t="s">
        <v>43450</v>
      </c>
    </row>
    <row r="959">
      <c r="A959" s="12" t="str">
        <f>IFERROR(__xludf.DUMMYFUNCTION("TEXTJOIN("";"", TRUE, FILTER(CID!$B$2:$B$14794, CID!B959=CID!$D$2:$D$14794))"),"M220;M221;M222;M223;M224;M228;M229")</f>
        <v>M220;M221;M222;M223;M224;M228;M229</v>
      </c>
      <c r="E959" s="12" t="s">
        <v>43451</v>
      </c>
    </row>
    <row r="960">
      <c r="A960" s="12" t="str">
        <f>IFERROR(__xludf.DUMMYFUNCTION("TEXTJOIN("";"", TRUE, FILTER(CID!$B$2:$B$14794, CID!B960=CID!$D$2:$D$14794))"),"M230;M231;M232;M233;M234;M235;M236;M238;M239")</f>
        <v>M230;M231;M232;M233;M234;M235;M236;M238;M239</v>
      </c>
      <c r="E960" s="12" t="s">
        <v>43452</v>
      </c>
    </row>
    <row r="961">
      <c r="A961" s="12" t="str">
        <f>IFERROR(__xludf.DUMMYFUNCTION("TEXTJOIN("";"", TRUE, FILTER(CID!$B$2:$B$14794, CID!B961=CID!$D$2:$D$14794))"),"M240;M241;M242;M243;M244;M245;M246;M247;M248;M249")</f>
        <v>M240;M241;M242;M243;M244;M245;M246;M247;M248;M249</v>
      </c>
      <c r="E961" s="12" t="s">
        <v>43453</v>
      </c>
    </row>
    <row r="962">
      <c r="A962" s="12" t="str">
        <f>IFERROR(__xludf.DUMMYFUNCTION("TEXTJOIN("";"", TRUE, FILTER(CID!$B$2:$B$14794, CID!B962=CID!$D$2:$D$14794))"),"M250;M251;M252;M253;M254;M255;M256;M257;M258;M259")</f>
        <v>M250;M251;M252;M253;M254;M255;M256;M257;M258;M259</v>
      </c>
      <c r="E962" s="12" t="s">
        <v>43454</v>
      </c>
    </row>
    <row r="963">
      <c r="A963" s="12" t="str">
        <f>IFERROR(__xludf.DUMMYFUNCTION("TEXTJOIN("";"", TRUE, FILTER(CID!$B$2:$B$14794, CID!B963=CID!$D$2:$D$14794))"),"M300;M301;M302;M303;M308")</f>
        <v>M300;M301;M302;M303;M308</v>
      </c>
      <c r="E963" s="12" t="s">
        <v>43455</v>
      </c>
    </row>
    <row r="964">
      <c r="A964" s="12" t="str">
        <f>IFERROR(__xludf.DUMMYFUNCTION("TEXTJOIN("";"", TRUE, FILTER(CID!$B$2:$B$14794, CID!B964=CID!$D$2:$D$14794))"),"M310;M311;M312;M313;M314;M315;M316;M317;M318;M319")</f>
        <v>M310;M311;M312;M313;M314;M315;M316;M317;M318;M319</v>
      </c>
      <c r="E964" s="12" t="s">
        <v>43456</v>
      </c>
    </row>
    <row r="965">
      <c r="A965" s="12" t="str">
        <f>IFERROR(__xludf.DUMMYFUNCTION("TEXTJOIN("";"", TRUE, FILTER(CID!$B$2:$B$14794, CID!B965=CID!$D$2:$D$14794))"),"M320;M321;M328;M329")</f>
        <v>M320;M321;M328;M329</v>
      </c>
      <c r="E965" s="12" t="s">
        <v>43457</v>
      </c>
    </row>
    <row r="966">
      <c r="A966" s="12" t="str">
        <f>IFERROR(__xludf.DUMMYFUNCTION("TEXTJOIN("";"", TRUE, FILTER(CID!$B$2:$B$14794, CID!B966=CID!$D$2:$D$14794))"),"M330;M331;M332;M339")</f>
        <v>M330;M331;M332;M339</v>
      </c>
      <c r="E966" s="12" t="s">
        <v>43458</v>
      </c>
    </row>
    <row r="967">
      <c r="A967" s="12" t="str">
        <f>IFERROR(__xludf.DUMMYFUNCTION("TEXTJOIN("";"", TRUE, FILTER(CID!$B$2:$B$14794, CID!B967=CID!$D$2:$D$14794))"),"M340;M341;M342;M348;M349")</f>
        <v>M340;M341;M342;M348;M349</v>
      </c>
      <c r="E967" s="12" t="s">
        <v>43459</v>
      </c>
    </row>
    <row r="968">
      <c r="A968" s="12" t="str">
        <f>IFERROR(__xludf.DUMMYFUNCTION("TEXTJOIN("";"", TRUE, FILTER(CID!$B$2:$B$14794, CID!B968=CID!$D$2:$D$14794))"),"M350;M351;M352;M353;M354;M355;M356;M357;M358;M359")</f>
        <v>M350;M351;M352;M353;M354;M355;M356;M357;M358;M359</v>
      </c>
      <c r="E968" s="12" t="s">
        <v>43460</v>
      </c>
    </row>
    <row r="969">
      <c r="A969" s="12" t="str">
        <f>IFERROR(__xludf.DUMMYFUNCTION("TEXTJOIN("";"", TRUE, FILTER(CID!$B$2:$B$14794, CID!B969=CID!$D$2:$D$14794))"),"M360;M361;M362;M363;M364;M368")</f>
        <v>M360;M361;M362;M363;M364;M368</v>
      </c>
      <c r="E969" s="12" t="s">
        <v>43461</v>
      </c>
    </row>
    <row r="970">
      <c r="A970" s="12" t="str">
        <f>IFERROR(__xludf.DUMMYFUNCTION("TEXTJOIN("";"", TRUE, FILTER(CID!$B$2:$B$14794, CID!B970=CID!$D$2:$D$14794))"),"M400;M401;M402;M403;M404;M405")</f>
        <v>M400;M401;M402;M403;M404;M405</v>
      </c>
      <c r="E970" s="12" t="s">
        <v>43462</v>
      </c>
    </row>
    <row r="971">
      <c r="A971" s="12" t="str">
        <f>IFERROR(__xludf.DUMMYFUNCTION("TEXTJOIN("";"", TRUE, FILTER(CID!$B$2:$B$14794, CID!B971=CID!$D$2:$D$14794))"),"M410;M411;M412;M413;M414;M415;M418;M419")</f>
        <v>M410;M411;M412;M413;M414;M415;M418;M419</v>
      </c>
      <c r="E971" s="12" t="s">
        <v>43463</v>
      </c>
    </row>
    <row r="972">
      <c r="A972" s="12" t="str">
        <f>IFERROR(__xludf.DUMMYFUNCTION("TEXTJOIN("";"", TRUE, FILTER(CID!$B$2:$B$14794, CID!B972=CID!$D$2:$D$14794))"),"M420;M421;M429")</f>
        <v>M420;M421;M429</v>
      </c>
      <c r="E972" s="12" t="s">
        <v>43464</v>
      </c>
    </row>
    <row r="973">
      <c r="A973" s="12" t="str">
        <f>IFERROR(__xludf.DUMMYFUNCTION("TEXTJOIN("";"", TRUE, FILTER(CID!$B$2:$B$14794, CID!B973=CID!$D$2:$D$14794))"),"M430;M431;M432;M433;M434;M435;M436;M438;M439")</f>
        <v>M430;M431;M432;M433;M434;M435;M436;M438;M439</v>
      </c>
      <c r="E973" s="12" t="s">
        <v>43465</v>
      </c>
    </row>
    <row r="974">
      <c r="A974" s="12" t="str">
        <f>IFERROR(__xludf.DUMMYFUNCTION("TEXTJOIN("";"", TRUE, FILTER(CID!$B$2:$B$14794, CID!B974=CID!$D$2:$D$14794))"),"M45X")</f>
        <v>M45X</v>
      </c>
      <c r="E974" s="12" t="s">
        <v>14042</v>
      </c>
    </row>
    <row r="975">
      <c r="A975" s="12" t="str">
        <f>IFERROR(__xludf.DUMMYFUNCTION("TEXTJOIN("";"", TRUE, FILTER(CID!$B$2:$B$14794, CID!B975=CID!$D$2:$D$14794))"),"M460;M461;M462;M463;M464;M465;M468;M469")</f>
        <v>M460;M461;M462;M463;M464;M465;M468;M469</v>
      </c>
      <c r="E975" s="12" t="s">
        <v>43466</v>
      </c>
    </row>
    <row r="976">
      <c r="A976" s="12" t="str">
        <f>IFERROR(__xludf.DUMMYFUNCTION("TEXTJOIN("";"", TRUE, FILTER(CID!$B$2:$B$14794, CID!B976=CID!$D$2:$D$14794))"),"M470;M471;M472;M478;M479")</f>
        <v>M470;M471;M472;M478;M479</v>
      </c>
      <c r="E976" s="12" t="s">
        <v>43467</v>
      </c>
    </row>
    <row r="977">
      <c r="A977" s="12" t="str">
        <f>IFERROR(__xludf.DUMMYFUNCTION("TEXTJOIN("";"", TRUE, FILTER(CID!$B$2:$B$14794, CID!B977=CID!$D$2:$D$14794))"),"M480;M481;M482;M483;M484;M485;M488;M489")</f>
        <v>M480;M481;M482;M483;M484;M485;M488;M489</v>
      </c>
      <c r="E977" s="12" t="s">
        <v>43468</v>
      </c>
    </row>
    <row r="978">
      <c r="A978" s="12" t="str">
        <f>IFERROR(__xludf.DUMMYFUNCTION("TEXTJOIN("";"", TRUE, FILTER(CID!$B$2:$B$14794, CID!B978=CID!$D$2:$D$14794))"),"M490;M491;M492;M493;M494;M495;M498")</f>
        <v>M490;M491;M492;M493;M494;M495;M498</v>
      </c>
      <c r="E978" s="12" t="s">
        <v>43469</v>
      </c>
    </row>
    <row r="979">
      <c r="A979" s="12" t="str">
        <f>IFERROR(__xludf.DUMMYFUNCTION("TEXTJOIN("";"", TRUE, FILTER(CID!$B$2:$B$14794, CID!B979=CID!$D$2:$D$14794))"),"M500;M501;M502;M503;M508;M509")</f>
        <v>M500;M501;M502;M503;M508;M509</v>
      </c>
      <c r="E979" s="12" t="s">
        <v>43470</v>
      </c>
    </row>
    <row r="980">
      <c r="A980" s="12" t="str">
        <f>IFERROR(__xludf.DUMMYFUNCTION("TEXTJOIN("";"", TRUE, FILTER(CID!$B$2:$B$14794, CID!B980=CID!$D$2:$D$14794))"),"M510;M511;M512;M513;M514;M518;M519")</f>
        <v>M510;M511;M512;M513;M514;M518;M519</v>
      </c>
      <c r="E980" s="12" t="s">
        <v>43471</v>
      </c>
    </row>
    <row r="981">
      <c r="A981" s="12" t="str">
        <f>IFERROR(__xludf.DUMMYFUNCTION("TEXTJOIN("";"", TRUE, FILTER(CID!$B$2:$B$14794, CID!B981=CID!$D$2:$D$14794))"),"M530;M531;M532;M533;M538;M539")</f>
        <v>M530;M531;M532;M533;M538;M539</v>
      </c>
      <c r="E981" s="12" t="s">
        <v>43472</v>
      </c>
    </row>
    <row r="982">
      <c r="A982" s="12" t="str">
        <f>IFERROR(__xludf.DUMMYFUNCTION("TEXTJOIN("";"", TRUE, FILTER(CID!$B$2:$B$14794, CID!B982=CID!$D$2:$D$14794))"),"M540;M541;M542;M543;M544;M545;M546;M548;M549")</f>
        <v>M540;M541;M542;M543;M544;M545;M546;M548;M549</v>
      </c>
      <c r="E982" s="12" t="s">
        <v>43473</v>
      </c>
    </row>
    <row r="983">
      <c r="A983" s="12" t="str">
        <f>IFERROR(__xludf.DUMMYFUNCTION("TEXTJOIN("";"", TRUE, FILTER(CID!$B$2:$B$14794, CID!B983=CID!$D$2:$D$14794))"),"M600;M601;M602;M608;M609")</f>
        <v>M600;M601;M602;M608;M609</v>
      </c>
      <c r="E983" s="12" t="s">
        <v>43474</v>
      </c>
    </row>
    <row r="984">
      <c r="A984" s="12" t="str">
        <f>IFERROR(__xludf.DUMMYFUNCTION("TEXTJOIN("";"", TRUE, FILTER(CID!$B$2:$B$14794, CID!B984=CID!$D$2:$D$14794))"),"M610;M611;M612;M613;M614;M615;M619")</f>
        <v>M610;M611;M612;M613;M614;M615;M619</v>
      </c>
      <c r="E984" s="12" t="s">
        <v>43475</v>
      </c>
    </row>
    <row r="985">
      <c r="A985" s="12" t="str">
        <f>IFERROR(__xludf.DUMMYFUNCTION("TEXTJOIN("";"", TRUE, FILTER(CID!$B$2:$B$14794, CID!B985=CID!$D$2:$D$14794))"),"M620;M621;M622;M623;M624;M625;M626;M628;M629")</f>
        <v>M620;M621;M622;M623;M624;M625;M626;M628;M629</v>
      </c>
      <c r="E985" s="12" t="s">
        <v>43476</v>
      </c>
    </row>
    <row r="986">
      <c r="A986" s="12" t="str">
        <f>IFERROR(__xludf.DUMMYFUNCTION("TEXTJOIN("";"", TRUE, FILTER(CID!$B$2:$B$14794, CID!B986=CID!$D$2:$D$14794))"),"M630;M631;M632;M633;M638")</f>
        <v>M630;M631;M632;M633;M638</v>
      </c>
      <c r="E986" s="12" t="s">
        <v>43477</v>
      </c>
    </row>
    <row r="987">
      <c r="A987" s="12" t="str">
        <f>IFERROR(__xludf.DUMMYFUNCTION("TEXTJOIN("";"", TRUE, FILTER(CID!$B$2:$B$14794, CID!B987=CID!$D$2:$D$14794))"),"M650;M651;M652;M653;M654;M658;M659")</f>
        <v>M650;M651;M652;M653;M654;M658;M659</v>
      </c>
      <c r="E987" s="12" t="s">
        <v>43478</v>
      </c>
    </row>
    <row r="988">
      <c r="A988" s="12" t="str">
        <f>IFERROR(__xludf.DUMMYFUNCTION("TEXTJOIN("";"", TRUE, FILTER(CID!$B$2:$B$14794, CID!B988=CID!$D$2:$D$14794))"),"M660;M661;M662;M663;M664;M665")</f>
        <v>M660;M661;M662;M663;M664;M665</v>
      </c>
      <c r="E988" s="12" t="s">
        <v>43479</v>
      </c>
    </row>
    <row r="989">
      <c r="A989" s="12" t="str">
        <f>IFERROR(__xludf.DUMMYFUNCTION("TEXTJOIN("";"", TRUE, FILTER(CID!$B$2:$B$14794, CID!B989=CID!$D$2:$D$14794))"),"M670;M671;M672;M673;M674;M678;M679")</f>
        <v>M670;M671;M672;M673;M674;M678;M679</v>
      </c>
      <c r="E989" s="12" t="s">
        <v>43480</v>
      </c>
    </row>
    <row r="990">
      <c r="A990" s="12" t="str">
        <f>IFERROR(__xludf.DUMMYFUNCTION("TEXTJOIN("";"", TRUE, FILTER(CID!$B$2:$B$14794, CID!B990=CID!$D$2:$D$14794))"),"M680;M688")</f>
        <v>M680;M688</v>
      </c>
      <c r="E990" s="12" t="s">
        <v>43481</v>
      </c>
    </row>
    <row r="991">
      <c r="A991" s="12" t="str">
        <f>IFERROR(__xludf.DUMMYFUNCTION("TEXTJOIN("";"", TRUE, FILTER(CID!$B$2:$B$14794, CID!B991=CID!$D$2:$D$14794))"),"M700;M701;M702;M703;M704;M705;M706;M707;M708;M709")</f>
        <v>M700;M701;M702;M703;M704;M705;M706;M707;M708;M709</v>
      </c>
      <c r="E991" s="12" t="s">
        <v>43482</v>
      </c>
    </row>
    <row r="992">
      <c r="A992" s="12" t="str">
        <f>IFERROR(__xludf.DUMMYFUNCTION("TEXTJOIN("";"", TRUE, FILTER(CID!$B$2:$B$14794, CID!B992=CID!$D$2:$D$14794))"),"M710;M711;M712;M713;M714;M715;M718;M719")</f>
        <v>M710;M711;M712;M713;M714;M715;M718;M719</v>
      </c>
      <c r="E992" s="12" t="s">
        <v>43483</v>
      </c>
    </row>
    <row r="993">
      <c r="A993" s="12" t="str">
        <f>IFERROR(__xludf.DUMMYFUNCTION("TEXTJOIN("";"", TRUE, FILTER(CID!$B$2:$B$14794, CID!B993=CID!$D$2:$D$14794))"),"M720;M721;M722;M724;M726;M728;M729")</f>
        <v>M720;M721;M722;M724;M726;M728;M729</v>
      </c>
      <c r="E993" s="12" t="s">
        <v>43484</v>
      </c>
    </row>
    <row r="994">
      <c r="A994" s="12" t="str">
        <f>IFERROR(__xludf.DUMMYFUNCTION("TEXTJOIN("";"", TRUE, FILTER(CID!$B$2:$B$14794, CID!B994=CID!$D$2:$D$14794))"),"M730;M731;M738")</f>
        <v>M730;M731;M738</v>
      </c>
      <c r="E994" s="12" t="s">
        <v>43485</v>
      </c>
    </row>
    <row r="995">
      <c r="A995" s="12" t="str">
        <f>IFERROR(__xludf.DUMMYFUNCTION("TEXTJOIN("";"", TRUE, FILTER(CID!$B$2:$B$14794, CID!B995=CID!$D$2:$D$14794))"),"M750;M751;M752;M753;M754;M755;M758;M759")</f>
        <v>M750;M751;M752;M753;M754;M755;M758;M759</v>
      </c>
      <c r="E995" s="12" t="s">
        <v>43486</v>
      </c>
    </row>
    <row r="996">
      <c r="A996" s="12" t="str">
        <f>IFERROR(__xludf.DUMMYFUNCTION("TEXTJOIN("";"", TRUE, FILTER(CID!$B$2:$B$14794, CID!B996=CID!$D$2:$D$14794))"),"M760;M761;M762;M763;M764;M765;M766;M767;M768;M769")</f>
        <v>M760;M761;M762;M763;M764;M765;M766;M767;M768;M769</v>
      </c>
      <c r="E996" s="12" t="s">
        <v>43487</v>
      </c>
    </row>
    <row r="997">
      <c r="A997" s="12" t="str">
        <f>IFERROR(__xludf.DUMMYFUNCTION("TEXTJOIN("";"", TRUE, FILTER(CID!$B$2:$B$14794, CID!B997=CID!$D$2:$D$14794))"),"M770;M771;M772;M773;M774;M775;M778;M779")</f>
        <v>M770;M771;M772;M773;M774;M775;M778;M779</v>
      </c>
      <c r="E997" s="12" t="s">
        <v>43488</v>
      </c>
    </row>
    <row r="998">
      <c r="A998" s="12" t="str">
        <f>IFERROR(__xludf.DUMMYFUNCTION("TEXTJOIN("";"", TRUE, FILTER(CID!$B$2:$B$14794, CID!B998=CID!$D$2:$D$14794))"),"M790;M791;M792;M793;M794;M795;M796;M797;M798;M799")</f>
        <v>M790;M791;M792;M793;M794;M795;M796;M797;M798;M799</v>
      </c>
      <c r="E998" s="12" t="s">
        <v>43489</v>
      </c>
    </row>
    <row r="999">
      <c r="A999" s="12" t="str">
        <f>IFERROR(__xludf.DUMMYFUNCTION("TEXTJOIN("";"", TRUE, FILTER(CID!$B$2:$B$14794, CID!B999=CID!$D$2:$D$14794))"),"M800;M801;M802;M803;M804;M805;M808;M809")</f>
        <v>M800;M801;M802;M803;M804;M805;M808;M809</v>
      </c>
      <c r="E999" s="12" t="s">
        <v>43490</v>
      </c>
    </row>
    <row r="1000">
      <c r="A1000" s="12" t="str">
        <f>IFERROR(__xludf.DUMMYFUNCTION("TEXTJOIN("";"", TRUE, FILTER(CID!$B$2:$B$14794, CID!B1000=CID!$D$2:$D$14794))"),"M810;M811;M812;M813;M814;M815;M816;M818;M819")</f>
        <v>M810;M811;M812;M813;M814;M815;M816;M818;M819</v>
      </c>
      <c r="E1000" s="12" t="s">
        <v>43491</v>
      </c>
    </row>
    <row r="1001">
      <c r="A1001" s="12" t="str">
        <f>IFERROR(__xludf.DUMMYFUNCTION("TEXTJOIN("";"", TRUE, FILTER(CID!$B$2:$B$14794, CID!B1001=CID!$D$2:$D$14794))"),"M820;M821;M828")</f>
        <v>M820;M821;M828</v>
      </c>
      <c r="E1001" s="12" t="s">
        <v>43492</v>
      </c>
    </row>
    <row r="1002">
      <c r="A1002" s="12" t="str">
        <f>IFERROR(__xludf.DUMMYFUNCTION("TEXTJOIN("";"", TRUE, FILTER(CID!$B$2:$B$14794, CID!B1002=CID!$D$2:$D$14794))"),"M830;M831;M832;M833;M834;M835;M838;M839")</f>
        <v>M830;M831;M832;M833;M834;M835;M838;M839</v>
      </c>
      <c r="E1002" s="12" t="s">
        <v>43493</v>
      </c>
    </row>
    <row r="1003">
      <c r="A1003" s="12" t="str">
        <f>IFERROR(__xludf.DUMMYFUNCTION("TEXTJOIN("";"", TRUE, FILTER(CID!$B$2:$B$14794, CID!B1003=CID!$D$2:$D$14794))"),"M840;M841;M842;M843;M844;M848;M849")</f>
        <v>M840;M841;M842;M843;M844;M848;M849</v>
      </c>
      <c r="E1003" s="12" t="s">
        <v>43494</v>
      </c>
    </row>
    <row r="1004">
      <c r="A1004" s="12" t="str">
        <f>IFERROR(__xludf.DUMMYFUNCTION("TEXTJOIN("";"", TRUE, FILTER(CID!$B$2:$B$14794, CID!B1004=CID!$D$2:$D$14794))"),"M850;M851;M852;M853;M854;M855;M856;M858;M859")</f>
        <v>M850;M851;M852;M853;M854;M855;M856;M858;M859</v>
      </c>
      <c r="E1004" s="12" t="s">
        <v>43495</v>
      </c>
    </row>
    <row r="1005">
      <c r="A1005" s="12" t="str">
        <f>IFERROR(__xludf.DUMMYFUNCTION("TEXTJOIN("";"", TRUE, FILTER(CID!$B$2:$B$14794, CID!B1005=CID!$D$2:$D$14794))"),"M860;M861;M862;M863;M864;M865;M866;M868;M869")</f>
        <v>M860;M861;M862;M863;M864;M865;M866;M868;M869</v>
      </c>
      <c r="E1005" s="12" t="s">
        <v>43496</v>
      </c>
    </row>
    <row r="1006">
      <c r="A1006" s="12" t="str">
        <f>IFERROR(__xludf.DUMMYFUNCTION("TEXTJOIN("";"", TRUE, FILTER(CID!$B$2:$B$14794, CID!B1006=CID!$D$2:$D$14794))"),"M870;M871;M872;M873;M878;M879")</f>
        <v>M870;M871;M872;M873;M878;M879</v>
      </c>
      <c r="E1006" s="12" t="s">
        <v>43497</v>
      </c>
    </row>
    <row r="1007">
      <c r="A1007" s="12" t="str">
        <f>IFERROR(__xludf.DUMMYFUNCTION("TEXTJOIN("";"", TRUE, FILTER(CID!$B$2:$B$14794, CID!B1007=CID!$D$2:$D$14794))"),"M880;M888;M889")</f>
        <v>M880;M888;M889</v>
      </c>
      <c r="E1007" s="12" t="s">
        <v>43498</v>
      </c>
    </row>
    <row r="1008">
      <c r="A1008" s="12" t="str">
        <f>IFERROR(__xludf.DUMMYFUNCTION("TEXTJOIN("";"", TRUE, FILTER(CID!$B$2:$B$14794, CID!B1008=CID!$D$2:$D$14794))"),"M890;M891;M892;M893;M894;M895;M896;M898;M899")</f>
        <v>M890;M891;M892;M893;M894;M895;M896;M898;M899</v>
      </c>
      <c r="E1008" s="12" t="s">
        <v>43499</v>
      </c>
    </row>
    <row r="1009">
      <c r="A1009" s="12" t="str">
        <f>IFERROR(__xludf.DUMMYFUNCTION("TEXTJOIN("";"", TRUE, FILTER(CID!$B$2:$B$14794, CID!B1009=CID!$D$2:$D$14794))"),"M900;M901;M902;M903;M904;M905;M906;M907;M908")</f>
        <v>M900;M901;M902;M903;M904;M905;M906;M907;M908</v>
      </c>
      <c r="E1009" s="12" t="s">
        <v>43500</v>
      </c>
    </row>
    <row r="1010">
      <c r="A1010" s="12" t="str">
        <f>IFERROR(__xludf.DUMMYFUNCTION("TEXTJOIN("";"", TRUE, FILTER(CID!$B$2:$B$14794, CID!B1010=CID!$D$2:$D$14794))"),"M910;M911;M912;M913;M918;M919")</f>
        <v>M910;M911;M912;M913;M918;M919</v>
      </c>
      <c r="E1010" s="12" t="s">
        <v>43501</v>
      </c>
    </row>
    <row r="1011">
      <c r="A1011" s="12" t="str">
        <f>IFERROR(__xludf.DUMMYFUNCTION("TEXTJOIN("";"", TRUE, FILTER(CID!$B$2:$B$14794, CID!B1011=CID!$D$2:$D$14794))"),"M920;M921;M922;M923;M924;M925;M926;M927;M928;M929")</f>
        <v>M920;M921;M922;M923;M924;M925;M926;M927;M928;M929</v>
      </c>
      <c r="E1011" s="12" t="s">
        <v>43502</v>
      </c>
    </row>
    <row r="1012">
      <c r="A1012" s="12" t="str">
        <f>IFERROR(__xludf.DUMMYFUNCTION("TEXTJOIN("";"", TRUE, FILTER(CID!$B$2:$B$14794, CID!B1012=CID!$D$2:$D$14794))"),"M930;M931;M932;M938;M939")</f>
        <v>M930;M931;M932;M938;M939</v>
      </c>
      <c r="E1012" s="12" t="s">
        <v>43503</v>
      </c>
    </row>
    <row r="1013">
      <c r="A1013" s="12" t="str">
        <f>IFERROR(__xludf.DUMMYFUNCTION("TEXTJOIN("";"", TRUE, FILTER(CID!$B$2:$B$14794, CID!B1013=CID!$D$2:$D$14794))"),"M940;M941;M942;M943;M948;M949")</f>
        <v>M940;M941;M942;M943;M948;M949</v>
      </c>
      <c r="E1013" s="12" t="s">
        <v>43504</v>
      </c>
    </row>
    <row r="1014">
      <c r="A1014" s="12" t="str">
        <f>IFERROR(__xludf.DUMMYFUNCTION("TEXTJOIN("";"", TRUE, FILTER(CID!$B$2:$B$14794, CID!B1014=CID!$D$2:$D$14794))"),"M950;M951;M952;M953;M954;M955;M958;M959")</f>
        <v>M950;M951;M952;M953;M954;M955;M958;M959</v>
      </c>
      <c r="E1014" s="12" t="s">
        <v>43505</v>
      </c>
    </row>
    <row r="1015">
      <c r="A1015" s="12" t="str">
        <f>IFERROR(__xludf.DUMMYFUNCTION("TEXTJOIN("";"", TRUE, FILTER(CID!$B$2:$B$14794, CID!B1015=CID!$D$2:$D$14794))"),"M960;M961;M962;M963;M964;M965;M966;M968;M969")</f>
        <v>M960;M961;M962;M963;M964;M965;M966;M968;M969</v>
      </c>
      <c r="E1015" s="12" t="s">
        <v>43506</v>
      </c>
    </row>
    <row r="1016">
      <c r="A1016" s="12" t="str">
        <f>IFERROR(__xludf.DUMMYFUNCTION("TEXTJOIN("";"", TRUE, FILTER(CID!$B$2:$B$14794, CID!B1016=CID!$D$2:$D$14794))"),"M990;M991;M992;M993;M994;M995;M996;M997;M998;M999")</f>
        <v>M990;M991;M992;M993;M994;M995;M996;M997;M998;M999</v>
      </c>
      <c r="E1016" s="12" t="s">
        <v>43507</v>
      </c>
    </row>
    <row r="1017">
      <c r="A1017" s="12" t="str">
        <f>IFERROR(__xludf.DUMMYFUNCTION("TEXTJOIN("";"", TRUE, FILTER(CID!$B$2:$B$14794, CID!B1017=CID!$D$2:$D$14794))"),"N000;N001;N002;N003;N004;N005;N006;N007;N008;N009")</f>
        <v>N000;N001;N002;N003;N004;N005;N006;N007;N008;N009</v>
      </c>
      <c r="E1017" s="12" t="s">
        <v>43508</v>
      </c>
    </row>
    <row r="1018">
      <c r="A1018" s="12" t="str">
        <f>IFERROR(__xludf.DUMMYFUNCTION("TEXTJOIN("";"", TRUE, FILTER(CID!$B$2:$B$14794, CID!B1018=CID!$D$2:$D$14794))"),"N010;N011;N012;N013;N014;N015;N016;N017;N018;N019")</f>
        <v>N010;N011;N012;N013;N014;N015;N016;N017;N018;N019</v>
      </c>
      <c r="E1018" s="12" t="s">
        <v>43509</v>
      </c>
    </row>
    <row r="1019">
      <c r="A1019" s="12" t="str">
        <f>IFERROR(__xludf.DUMMYFUNCTION("TEXTJOIN("";"", TRUE, FILTER(CID!$B$2:$B$14794, CID!B1019=CID!$D$2:$D$14794))"),"N020;N021;N022;N023;N024;N025;N026;N027;N028;N029")</f>
        <v>N020;N021;N022;N023;N024;N025;N026;N027;N028;N029</v>
      </c>
      <c r="E1019" s="12" t="s">
        <v>43510</v>
      </c>
    </row>
    <row r="1020">
      <c r="A1020" s="12" t="str">
        <f>IFERROR(__xludf.DUMMYFUNCTION("TEXTJOIN("";"", TRUE, FILTER(CID!$B$2:$B$14794, CID!B1020=CID!$D$2:$D$14794))"),"N030;N031;N032;N033;N034;N035;N036;N037;N038;N039")</f>
        <v>N030;N031;N032;N033;N034;N035;N036;N037;N038;N039</v>
      </c>
      <c r="E1020" s="12" t="s">
        <v>43511</v>
      </c>
    </row>
    <row r="1021">
      <c r="A1021" s="12" t="str">
        <f>IFERROR(__xludf.DUMMYFUNCTION("TEXTJOIN("";"", TRUE, FILTER(CID!$B$2:$B$14794, CID!B1021=CID!$D$2:$D$14794))"),"N040;N041;N042;N043;N044;N045;N046;N047;N048;N049")</f>
        <v>N040;N041;N042;N043;N044;N045;N046;N047;N048;N049</v>
      </c>
      <c r="E1021" s="12" t="s">
        <v>43512</v>
      </c>
    </row>
    <row r="1022">
      <c r="A1022" s="12" t="str">
        <f>IFERROR(__xludf.DUMMYFUNCTION("TEXTJOIN("";"", TRUE, FILTER(CID!$B$2:$B$14794, CID!B1022=CID!$D$2:$D$14794))"),"N050;N051;N052;N053;N054;N055;N056;N057;N058;N059")</f>
        <v>N050;N051;N052;N053;N054;N055;N056;N057;N058;N059</v>
      </c>
      <c r="E1022" s="12" t="s">
        <v>43513</v>
      </c>
    </row>
    <row r="1023">
      <c r="A1023" s="12" t="str">
        <f>IFERROR(__xludf.DUMMYFUNCTION("TEXTJOIN("";"", TRUE, FILTER(CID!$B$2:$B$14794, CID!B1023=CID!$D$2:$D$14794))"),"N060;N061;N062;N063;N064;N065;N066;N067;N068;N069")</f>
        <v>N060;N061;N062;N063;N064;N065;N066;N067;N068;N069</v>
      </c>
      <c r="E1023" s="12" t="s">
        <v>43514</v>
      </c>
    </row>
    <row r="1024">
      <c r="A1024" s="12" t="str">
        <f>IFERROR(__xludf.DUMMYFUNCTION("TEXTJOIN("";"", TRUE, FILTER(CID!$B$2:$B$14794, CID!B1024=CID!$D$2:$D$14794))"),"N070;N071;N072;N073;N074;N075;N076;N077;N078;N079")</f>
        <v>N070;N071;N072;N073;N074;N075;N076;N077;N078;N079</v>
      </c>
      <c r="E1024" s="12" t="s">
        <v>43515</v>
      </c>
    </row>
    <row r="1025">
      <c r="A1025" s="12" t="str">
        <f>IFERROR(__xludf.DUMMYFUNCTION("TEXTJOIN("";"", TRUE, FILTER(CID!$B$2:$B$14794, CID!B1025=CID!$D$2:$D$14794))"),"N080;N081;N082;N083;N084;N085;N088")</f>
        <v>N080;N081;N082;N083;N084;N085;N088</v>
      </c>
      <c r="E1025" s="12" t="s">
        <v>43516</v>
      </c>
    </row>
    <row r="1026">
      <c r="A1026" s="12" t="str">
        <f>IFERROR(__xludf.DUMMYFUNCTION("TEXTJOIN("";"", TRUE, FILTER(CID!$B$2:$B$14794, CID!B1026=CID!$D$2:$D$14794))"),"N10X")</f>
        <v>N10X</v>
      </c>
      <c r="E1026" s="12" t="s">
        <v>14821</v>
      </c>
    </row>
    <row r="1027">
      <c r="A1027" s="12" t="str">
        <f>IFERROR(__xludf.DUMMYFUNCTION("TEXTJOIN("";"", TRUE, FILTER(CID!$B$2:$B$14794, CID!B1027=CID!$D$2:$D$14794))"),"N110;N111;N118;N119")</f>
        <v>N110;N111;N118;N119</v>
      </c>
      <c r="E1027" s="12" t="s">
        <v>43517</v>
      </c>
    </row>
    <row r="1028">
      <c r="A1028" s="12" t="str">
        <f>IFERROR(__xludf.DUMMYFUNCTION("TEXTJOIN("";"", TRUE, FILTER(CID!$B$2:$B$14794, CID!B1028=CID!$D$2:$D$14794))"),"N12X")</f>
        <v>N12X</v>
      </c>
      <c r="E1028" s="12" t="s">
        <v>14830</v>
      </c>
    </row>
    <row r="1029">
      <c r="A1029" s="12" t="str">
        <f>IFERROR(__xludf.DUMMYFUNCTION("TEXTJOIN("";"", TRUE, FILTER(CID!$B$2:$B$14794, CID!B1029=CID!$D$2:$D$14794))"),"N130;N131;N132;N133;N134;N135;N136;N137;N138;N139")</f>
        <v>N130;N131;N132;N133;N134;N135;N136;N137;N138;N139</v>
      </c>
      <c r="E1029" s="12" t="s">
        <v>43518</v>
      </c>
    </row>
    <row r="1030">
      <c r="A1030" s="12" t="str">
        <f>IFERROR(__xludf.DUMMYFUNCTION("TEXTJOIN("";"", TRUE, FILTER(CID!$B$2:$B$14794, CID!B1030=CID!$D$2:$D$14794))"),"N140;N141;N142;N143;N144")</f>
        <v>N140;N141;N142;N143;N144</v>
      </c>
      <c r="E1030" s="12" t="s">
        <v>43519</v>
      </c>
    </row>
    <row r="1031">
      <c r="A1031" s="12" t="str">
        <f>IFERROR(__xludf.DUMMYFUNCTION("TEXTJOIN("";"", TRUE, FILTER(CID!$B$2:$B$14794, CID!B1031=CID!$D$2:$D$14794))"),"N150;N151;N158;N159")</f>
        <v>N150;N151;N158;N159</v>
      </c>
      <c r="E1031" s="12" t="s">
        <v>43520</v>
      </c>
    </row>
    <row r="1032">
      <c r="A1032" s="12" t="str">
        <f>IFERROR(__xludf.DUMMYFUNCTION("TEXTJOIN("";"", TRUE, FILTER(CID!$B$2:$B$14794, CID!B1032=CID!$D$2:$D$14794))"),"N160;N161;N162;N163;N164;N165;N168")</f>
        <v>N160;N161;N162;N163;N164;N165;N168</v>
      </c>
      <c r="E1032" s="12" t="s">
        <v>43521</v>
      </c>
    </row>
    <row r="1033">
      <c r="A1033" s="12" t="str">
        <f>IFERROR(__xludf.DUMMYFUNCTION("TEXTJOIN("";"", TRUE, FILTER(CID!$B$2:$B$14794, CID!B1033=CID!$D$2:$D$14794))"),"N170;N171;N172;N178;N179")</f>
        <v>N170;N171;N172;N178;N179</v>
      </c>
      <c r="E1033" s="12" t="s">
        <v>43522</v>
      </c>
    </row>
    <row r="1034">
      <c r="A1034" s="12" t="str">
        <f>IFERROR(__xludf.DUMMYFUNCTION("TEXTJOIN("";"", TRUE, FILTER(CID!$B$2:$B$14794, CID!B1034=CID!$D$2:$D$14794))"),"N180;N188;N189")</f>
        <v>N180;N188;N189</v>
      </c>
      <c r="E1034" s="12" t="s">
        <v>43523</v>
      </c>
    </row>
    <row r="1035">
      <c r="A1035" s="12" t="str">
        <f>IFERROR(__xludf.DUMMYFUNCTION("TEXTJOIN("";"", TRUE, FILTER(CID!$B$2:$B$14794, CID!B1035=CID!$D$2:$D$14794))"),"N19X")</f>
        <v>N19X</v>
      </c>
      <c r="E1035" s="12" t="s">
        <v>14899</v>
      </c>
    </row>
    <row r="1036">
      <c r="A1036" s="12" t="str">
        <f>IFERROR(__xludf.DUMMYFUNCTION("TEXTJOIN("";"", TRUE, FILTER(CID!$B$2:$B$14794, CID!B1036=CID!$D$2:$D$14794))"),"N200;N201;N202;N209")</f>
        <v>N200;N201;N202;N209</v>
      </c>
      <c r="E1036" s="12" t="s">
        <v>43524</v>
      </c>
    </row>
    <row r="1037">
      <c r="A1037" s="12" t="str">
        <f>IFERROR(__xludf.DUMMYFUNCTION("TEXTJOIN("";"", TRUE, FILTER(CID!$B$2:$B$14794, CID!B1037=CID!$D$2:$D$14794))"),"N210;N211;N218;N219")</f>
        <v>N210;N211;N218;N219</v>
      </c>
      <c r="E1037" s="12" t="s">
        <v>43525</v>
      </c>
    </row>
    <row r="1038">
      <c r="A1038" s="12" t="str">
        <f>IFERROR(__xludf.DUMMYFUNCTION("TEXTJOIN("";"", TRUE, FILTER(CID!$B$2:$B$14794, CID!B1038=CID!$D$2:$D$14794))"),"N220;N228")</f>
        <v>N220;N228</v>
      </c>
      <c r="E1038" s="12" t="s">
        <v>43526</v>
      </c>
    </row>
    <row r="1039">
      <c r="A1039" s="12" t="str">
        <f>IFERROR(__xludf.DUMMYFUNCTION("TEXTJOIN("";"", TRUE, FILTER(CID!$B$2:$B$14794, CID!B1039=CID!$D$2:$D$14794))"),"N23X")</f>
        <v>N23X</v>
      </c>
      <c r="E1039" s="12" t="s">
        <v>14920</v>
      </c>
    </row>
    <row r="1040">
      <c r="A1040" s="12" t="str">
        <f>IFERROR(__xludf.DUMMYFUNCTION("TEXTJOIN("";"", TRUE, FILTER(CID!$B$2:$B$14794, CID!B1040=CID!$D$2:$D$14794))"),"N250;N251;N258;N259")</f>
        <v>N250;N251;N258;N259</v>
      </c>
      <c r="E1040" s="12" t="s">
        <v>43527</v>
      </c>
    </row>
    <row r="1041">
      <c r="A1041" s="12" t="str">
        <f>IFERROR(__xludf.DUMMYFUNCTION("TEXTJOIN("";"", TRUE, FILTER(CID!$B$2:$B$14794, CID!B1041=CID!$D$2:$D$14794))"),"N26X")</f>
        <v>N26X</v>
      </c>
      <c r="E1041" s="12" t="s">
        <v>14929</v>
      </c>
    </row>
    <row r="1042">
      <c r="A1042" s="12" t="str">
        <f>IFERROR(__xludf.DUMMYFUNCTION("TEXTJOIN("";"", TRUE, FILTER(CID!$B$2:$B$14794, CID!B1042=CID!$D$2:$D$14794))"),"N270;N271;N279")</f>
        <v>N270;N271;N279</v>
      </c>
      <c r="E1042" s="12" t="s">
        <v>43528</v>
      </c>
    </row>
    <row r="1043">
      <c r="A1043" s="12" t="str">
        <f>IFERROR(__xludf.DUMMYFUNCTION("TEXTJOIN("";"", TRUE, FILTER(CID!$B$2:$B$14794, CID!B1043=CID!$D$2:$D$14794))"),"N280;N281;N288;N289")</f>
        <v>N280;N281;N288;N289</v>
      </c>
      <c r="E1043" s="12" t="s">
        <v>43529</v>
      </c>
    </row>
    <row r="1044">
      <c r="A1044" s="12" t="str">
        <f>IFERROR(__xludf.DUMMYFUNCTION("TEXTJOIN("";"", TRUE, FILTER(CID!$B$2:$B$14794, CID!B1044=CID!$D$2:$D$14794))"),"N290;N291;N298")</f>
        <v>N290;N291;N298</v>
      </c>
      <c r="E1044" s="12" t="s">
        <v>43530</v>
      </c>
    </row>
    <row r="1045">
      <c r="A1045" s="12" t="str">
        <f>IFERROR(__xludf.DUMMYFUNCTION("TEXTJOIN("";"", TRUE, FILTER(CID!$B$2:$B$14794, CID!B1045=CID!$D$2:$D$14794))"),"N300;N301;N302;N303;N304;N308;N309")</f>
        <v>N300;N301;N302;N303;N304;N308;N309</v>
      </c>
      <c r="E1045" s="12" t="s">
        <v>43531</v>
      </c>
    </row>
    <row r="1046">
      <c r="A1046" s="12" t="str">
        <f>IFERROR(__xludf.DUMMYFUNCTION("TEXTJOIN("";"", TRUE, FILTER(CID!$B$2:$B$14794, CID!B1046=CID!$D$2:$D$14794))"),"N310;N311;N312;N318;N319")</f>
        <v>N310;N311;N312;N318;N319</v>
      </c>
      <c r="E1046" s="12" t="s">
        <v>43532</v>
      </c>
    </row>
    <row r="1047">
      <c r="A1047" s="12" t="str">
        <f>IFERROR(__xludf.DUMMYFUNCTION("TEXTJOIN("";"", TRUE, FILTER(CID!$B$2:$B$14794, CID!B1047=CID!$D$2:$D$14794))"),"N320;N321;N322;N323;N324;N328;N329")</f>
        <v>N320;N321;N322;N323;N324;N328;N329</v>
      </c>
      <c r="E1047" s="12" t="s">
        <v>43533</v>
      </c>
    </row>
    <row r="1048">
      <c r="A1048" s="12" t="str">
        <f>IFERROR(__xludf.DUMMYFUNCTION("TEXTJOIN("";"", TRUE, FILTER(CID!$B$2:$B$14794, CID!B1048=CID!$D$2:$D$14794))"),"N330;N338")</f>
        <v>N330;N338</v>
      </c>
      <c r="E1048" s="12" t="s">
        <v>43534</v>
      </c>
    </row>
    <row r="1049">
      <c r="A1049" s="12" t="str">
        <f>IFERROR(__xludf.DUMMYFUNCTION("TEXTJOIN("";"", TRUE, FILTER(CID!$B$2:$B$14794, CID!B1049=CID!$D$2:$D$14794))"),"N340;N341;N342;N343")</f>
        <v>N340;N341;N342;N343</v>
      </c>
      <c r="E1049" s="12" t="s">
        <v>43535</v>
      </c>
    </row>
    <row r="1050">
      <c r="A1050" s="12" t="str">
        <f>IFERROR(__xludf.DUMMYFUNCTION("TEXTJOIN("";"", TRUE, FILTER(CID!$B$2:$B$14794, CID!B1050=CID!$D$2:$D$14794))"),"N350;N351;N358;N359")</f>
        <v>N350;N351;N358;N359</v>
      </c>
      <c r="E1050" s="12" t="s">
        <v>43536</v>
      </c>
    </row>
    <row r="1051">
      <c r="A1051" s="12" t="str">
        <f>IFERROR(__xludf.DUMMYFUNCTION("TEXTJOIN("";"", TRUE, FILTER(CID!$B$2:$B$14794, CID!B1051=CID!$D$2:$D$14794))"),"N360;N361;N362;N363;N368;N369")</f>
        <v>N360;N361;N362;N363;N368;N369</v>
      </c>
      <c r="E1051" s="12" t="s">
        <v>43537</v>
      </c>
    </row>
    <row r="1052">
      <c r="A1052" s="12" t="str">
        <f>IFERROR(__xludf.DUMMYFUNCTION("TEXTJOIN("";"", TRUE, FILTER(CID!$B$2:$B$14794, CID!B1052=CID!$D$2:$D$14794))"),"N370;N378")</f>
        <v>N370;N378</v>
      </c>
      <c r="E1052" s="12" t="s">
        <v>43538</v>
      </c>
    </row>
    <row r="1053">
      <c r="A1053" s="12" t="str">
        <f>IFERROR(__xludf.DUMMYFUNCTION("TEXTJOIN("";"", TRUE, FILTER(CID!$B$2:$B$14794, CID!B1053=CID!$D$2:$D$14794))"),"N390;N391;N392;N393;N394;N398;N399")</f>
        <v>N390;N391;N392;N393;N394;N398;N399</v>
      </c>
      <c r="E1053" s="12" t="s">
        <v>43539</v>
      </c>
    </row>
    <row r="1054">
      <c r="A1054" s="12" t="str">
        <f>IFERROR(__xludf.DUMMYFUNCTION("TEXTJOIN("";"", TRUE, FILTER(CID!$B$2:$B$14794, CID!B1054=CID!$D$2:$D$14794))"),"N40X")</f>
        <v>N40X</v>
      </c>
      <c r="E1054" s="12" t="s">
        <v>15038</v>
      </c>
    </row>
    <row r="1055">
      <c r="A1055" s="12" t="str">
        <f>IFERROR(__xludf.DUMMYFUNCTION("TEXTJOIN("";"", TRUE, FILTER(CID!$B$2:$B$14794, CID!B1055=CID!$D$2:$D$14794))"),"N410;N411;N412;N413;N418;N419")</f>
        <v>N410;N411;N412;N413;N418;N419</v>
      </c>
      <c r="E1055" s="12" t="s">
        <v>43540</v>
      </c>
    </row>
    <row r="1056">
      <c r="A1056" s="12" t="str">
        <f>IFERROR(__xludf.DUMMYFUNCTION("TEXTJOIN("";"", TRUE, FILTER(CID!$B$2:$B$14794, CID!B1056=CID!$D$2:$D$14794))"),"N420;N421;N422;N428;N429")</f>
        <v>N420;N421;N422;N428;N429</v>
      </c>
      <c r="E1056" s="12" t="s">
        <v>43541</v>
      </c>
    </row>
    <row r="1057">
      <c r="A1057" s="12" t="str">
        <f>IFERROR(__xludf.DUMMYFUNCTION("TEXTJOIN("";"", TRUE, FILTER(CID!$B$2:$B$14794, CID!B1057=CID!$D$2:$D$14794))"),"N430;N431;N432;N433;N434")</f>
        <v>N430;N431;N432;N433;N434</v>
      </c>
      <c r="E1057" s="12" t="s">
        <v>43542</v>
      </c>
    </row>
    <row r="1058">
      <c r="A1058" s="12" t="str">
        <f>IFERROR(__xludf.DUMMYFUNCTION("TEXTJOIN("";"", TRUE, FILTER(CID!$B$2:$B$14794, CID!B1058=CID!$D$2:$D$14794))"),"N44X")</f>
        <v>N44X</v>
      </c>
      <c r="E1058" s="12" t="s">
        <v>15071</v>
      </c>
    </row>
    <row r="1059">
      <c r="A1059" s="12" t="str">
        <f>IFERROR(__xludf.DUMMYFUNCTION("TEXTJOIN("";"", TRUE, FILTER(CID!$B$2:$B$14794, CID!B1059=CID!$D$2:$D$14794))"),"N450;N459")</f>
        <v>N450;N459</v>
      </c>
      <c r="E1059" s="12" t="s">
        <v>43543</v>
      </c>
    </row>
    <row r="1060">
      <c r="A1060" s="12" t="str">
        <f>IFERROR(__xludf.DUMMYFUNCTION("TEXTJOIN("";"", TRUE, FILTER(CID!$B$2:$B$14794, CID!B1060=CID!$D$2:$D$14794))"),"N46X")</f>
        <v>N46X</v>
      </c>
      <c r="E1060" s="12" t="s">
        <v>15076</v>
      </c>
    </row>
    <row r="1061">
      <c r="A1061" s="12" t="str">
        <f>IFERROR(__xludf.DUMMYFUNCTION("TEXTJOIN("";"", TRUE, FILTER(CID!$B$2:$B$14794, CID!B1061=CID!$D$2:$D$14794))"),"N47X")</f>
        <v>N47X</v>
      </c>
      <c r="E1061" s="12" t="s">
        <v>15077</v>
      </c>
    </row>
    <row r="1062">
      <c r="A1062" s="12" t="str">
        <f>IFERROR(__xludf.DUMMYFUNCTION("TEXTJOIN("";"", TRUE, FILTER(CID!$B$2:$B$14794, CID!B1062=CID!$D$2:$D$14794))"),"N480;N481;N482;N483;N484;N485;N486;N488;N489")</f>
        <v>N480;N481;N482;N483;N484;N485;N486;N488;N489</v>
      </c>
      <c r="E1062" s="12" t="s">
        <v>43544</v>
      </c>
    </row>
    <row r="1063">
      <c r="A1063" s="12" t="str">
        <f>IFERROR(__xludf.DUMMYFUNCTION("TEXTJOIN("";"", TRUE, FILTER(CID!$B$2:$B$14794, CID!B1063=CID!$D$2:$D$14794))"),"N490;N491;N492;N498;N499")</f>
        <v>N490;N491;N492;N498;N499</v>
      </c>
      <c r="E1063" s="12" t="s">
        <v>43545</v>
      </c>
    </row>
    <row r="1064">
      <c r="A1064" s="12" t="str">
        <f>IFERROR(__xludf.DUMMYFUNCTION("TEXTJOIN("";"", TRUE, FILTER(CID!$B$2:$B$14794, CID!B1064=CID!$D$2:$D$14794))"),"N500;N501;N508;N509")</f>
        <v>N500;N501;N508;N509</v>
      </c>
      <c r="E1064" s="12" t="s">
        <v>43546</v>
      </c>
    </row>
    <row r="1065">
      <c r="A1065" s="12" t="str">
        <f>IFERROR(__xludf.DUMMYFUNCTION("TEXTJOIN("";"", TRUE, FILTER(CID!$B$2:$B$14794, CID!B1065=CID!$D$2:$D$14794))"),"N510;N511;N512;N518")</f>
        <v>N510;N511;N512;N518</v>
      </c>
      <c r="E1065" s="12" t="s">
        <v>43547</v>
      </c>
    </row>
    <row r="1066">
      <c r="A1066" s="12" t="str">
        <f>IFERROR(__xludf.DUMMYFUNCTION("TEXTJOIN("";"", TRUE, FILTER(CID!$B$2:$B$14794, CID!B1066=CID!$D$2:$D$14794))"),"N600;N601;N602;N603;N604;N608;N609")</f>
        <v>N600;N601;N602;N603;N604;N608;N609</v>
      </c>
      <c r="E1066" s="12" t="s">
        <v>43548</v>
      </c>
    </row>
    <row r="1067">
      <c r="A1067" s="12" t="str">
        <f>IFERROR(__xludf.DUMMYFUNCTION("TEXTJOIN("";"", TRUE, FILTER(CID!$B$2:$B$14794, CID!B1067=CID!$D$2:$D$14794))"),"N61X")</f>
        <v>N61X</v>
      </c>
      <c r="E1067" s="12" t="s">
        <v>15136</v>
      </c>
    </row>
    <row r="1068">
      <c r="A1068" s="12" t="str">
        <f>IFERROR(__xludf.DUMMYFUNCTION("TEXTJOIN("";"", TRUE, FILTER(CID!$B$2:$B$14794, CID!B1068=CID!$D$2:$D$14794))"),"N62X")</f>
        <v>N62X</v>
      </c>
      <c r="E1068" s="12" t="s">
        <v>15137</v>
      </c>
    </row>
    <row r="1069">
      <c r="A1069" s="12" t="str">
        <f>IFERROR(__xludf.DUMMYFUNCTION("TEXTJOIN("";"", TRUE, FILTER(CID!$B$2:$B$14794, CID!B1069=CID!$D$2:$D$14794))"),"N63X")</f>
        <v>N63X</v>
      </c>
      <c r="E1069" s="12" t="s">
        <v>15138</v>
      </c>
    </row>
    <row r="1070">
      <c r="A1070" s="12" t="str">
        <f>IFERROR(__xludf.DUMMYFUNCTION("TEXTJOIN("";"", TRUE, FILTER(CID!$B$2:$B$14794, CID!B1070=CID!$D$2:$D$14794))"),"N640;N641;N642;N643;N644;N645;N648;N649")</f>
        <v>N640;N641;N642;N643;N644;N645;N648;N649</v>
      </c>
      <c r="E1070" s="12" t="s">
        <v>43549</v>
      </c>
    </row>
    <row r="1071">
      <c r="A1071" s="12" t="str">
        <f>IFERROR(__xludf.DUMMYFUNCTION("TEXTJOIN("";"", TRUE, FILTER(CID!$B$2:$B$14794, CID!B1071=CID!$D$2:$D$14794))"),"N700;N701;N709")</f>
        <v>N700;N701;N709</v>
      </c>
      <c r="E1071" s="12" t="s">
        <v>43550</v>
      </c>
    </row>
    <row r="1072">
      <c r="A1072" s="12" t="str">
        <f>IFERROR(__xludf.DUMMYFUNCTION("TEXTJOIN("";"", TRUE, FILTER(CID!$B$2:$B$14794, CID!B1072=CID!$D$2:$D$14794))"),"N710;N711;N719")</f>
        <v>N710;N711;N719</v>
      </c>
      <c r="E1072" s="12" t="s">
        <v>43551</v>
      </c>
    </row>
    <row r="1073">
      <c r="A1073" s="12" t="str">
        <f>IFERROR(__xludf.DUMMYFUNCTION("TEXTJOIN("";"", TRUE, FILTER(CID!$B$2:$B$14794, CID!B1073=CID!$D$2:$D$14794))"),"N72X")</f>
        <v>N72X</v>
      </c>
      <c r="E1073" s="12" t="s">
        <v>15167</v>
      </c>
    </row>
    <row r="1074">
      <c r="A1074" s="12" t="str">
        <f>IFERROR(__xludf.DUMMYFUNCTION("TEXTJOIN("";"", TRUE, FILTER(CID!$B$2:$B$14794, CID!B1074=CID!$D$2:$D$14794))"),"N730;N731;N732;N733;N734;N735;N736;N738;N739")</f>
        <v>N730;N731;N732;N733;N734;N735;N736;N738;N739</v>
      </c>
      <c r="E1074" s="12" t="s">
        <v>43552</v>
      </c>
    </row>
    <row r="1075">
      <c r="A1075" s="12" t="str">
        <f>IFERROR(__xludf.DUMMYFUNCTION("TEXTJOIN("";"", TRUE, FILTER(CID!$B$2:$B$14794, CID!B1075=CID!$D$2:$D$14794))"),"N740;N741;N742;N743;N744;N748")</f>
        <v>N740;N741;N742;N743;N744;N748</v>
      </c>
      <c r="E1075" s="12" t="s">
        <v>43553</v>
      </c>
    </row>
    <row r="1076">
      <c r="A1076" s="12" t="str">
        <f>IFERROR(__xludf.DUMMYFUNCTION("TEXTJOIN("";"", TRUE, FILTER(CID!$B$2:$B$14794, CID!B1076=CID!$D$2:$D$14794))"),"N750;N751;N758;N759")</f>
        <v>N750;N751;N758;N759</v>
      </c>
      <c r="E1076" s="12" t="s">
        <v>43554</v>
      </c>
    </row>
    <row r="1077">
      <c r="A1077" s="12" t="str">
        <f>IFERROR(__xludf.DUMMYFUNCTION("TEXTJOIN("";"", TRUE, FILTER(CID!$B$2:$B$14794, CID!B1077=CID!$D$2:$D$14794))"),"N760;N761;N762;N763;N764;N765;N766;N768")</f>
        <v>N760;N761;N762;N763;N764;N765;N766;N768</v>
      </c>
      <c r="E1077" s="12" t="s">
        <v>43555</v>
      </c>
    </row>
    <row r="1078">
      <c r="A1078" s="12" t="str">
        <f>IFERROR(__xludf.DUMMYFUNCTION("TEXTJOIN("";"", TRUE, FILTER(CID!$B$2:$B$14794, CID!B1078=CID!$D$2:$D$14794))"),"N770;N771;N778")</f>
        <v>N770;N771;N778</v>
      </c>
      <c r="E1078" s="12" t="s">
        <v>43556</v>
      </c>
    </row>
    <row r="1079">
      <c r="A1079" s="12" t="str">
        <f>IFERROR(__xludf.DUMMYFUNCTION("TEXTJOIN("";"", TRUE, FILTER(CID!$B$2:$B$14794, CID!B1079=CID!$D$2:$D$14794))"),"N800;N801;N802;N803;N804;N805;N806;N808;N809")</f>
        <v>N800;N801;N802;N803;N804;N805;N806;N808;N809</v>
      </c>
      <c r="E1079" s="12" t="s">
        <v>43557</v>
      </c>
    </row>
    <row r="1080">
      <c r="A1080" s="12" t="str">
        <f>IFERROR(__xludf.DUMMYFUNCTION("TEXTJOIN("";"", TRUE, FILTER(CID!$B$2:$B$14794, CID!B1080=CID!$D$2:$D$14794))"),"N810;N811;N812;N813;N814;N815;N816;N818;N819")</f>
        <v>N810;N811;N812;N813;N814;N815;N816;N818;N819</v>
      </c>
      <c r="E1080" s="12" t="s">
        <v>43558</v>
      </c>
    </row>
    <row r="1081">
      <c r="A1081" s="12" t="str">
        <f>IFERROR(__xludf.DUMMYFUNCTION("TEXTJOIN("";"", TRUE, FILTER(CID!$B$2:$B$14794, CID!B1081=CID!$D$2:$D$14794))"),"N820;N821;N822;N823;N824;N825;N828;N829")</f>
        <v>N820;N821;N822;N823;N824;N825;N828;N829</v>
      </c>
      <c r="E1081" s="12" t="s">
        <v>43559</v>
      </c>
    </row>
    <row r="1082">
      <c r="A1082" s="12" t="str">
        <f>IFERROR(__xludf.DUMMYFUNCTION("TEXTJOIN("";"", TRUE, FILTER(CID!$B$2:$B$14794, CID!B1082=CID!$D$2:$D$14794))"),"N830;N831;N832;N833;N834;N835;N836;N837;N838;N839")</f>
        <v>N830;N831;N832;N833;N834;N835;N836;N837;N838;N839</v>
      </c>
      <c r="E1082" s="12" t="s">
        <v>43560</v>
      </c>
    </row>
    <row r="1083">
      <c r="A1083" s="12" t="str">
        <f>IFERROR(__xludf.DUMMYFUNCTION("TEXTJOIN("";"", TRUE, FILTER(CID!$B$2:$B$14794, CID!B1083=CID!$D$2:$D$14794))"),"N840;N841;N842;N843;N848;N849")</f>
        <v>N840;N841;N842;N843;N848;N849</v>
      </c>
      <c r="E1083" s="12" t="s">
        <v>43561</v>
      </c>
    </row>
    <row r="1084">
      <c r="A1084" s="12" t="str">
        <f>IFERROR(__xludf.DUMMYFUNCTION("TEXTJOIN("";"", TRUE, FILTER(CID!$B$2:$B$14794, CID!B1084=CID!$D$2:$D$14794))"),"N850;N851;N852;N853;N854;N855;N856;N857;N858;N859")</f>
        <v>N850;N851;N852;N853;N854;N855;N856;N857;N858;N859</v>
      </c>
      <c r="E1084" s="12" t="s">
        <v>43562</v>
      </c>
    </row>
    <row r="1085">
      <c r="A1085" s="12" t="str">
        <f>IFERROR(__xludf.DUMMYFUNCTION("TEXTJOIN("";"", TRUE, FILTER(CID!$B$2:$B$14794, CID!B1085=CID!$D$2:$D$14794))"),"N86X")</f>
        <v>N86X</v>
      </c>
      <c r="E1085" s="12" t="s">
        <v>15332</v>
      </c>
    </row>
    <row r="1086">
      <c r="A1086" s="12" t="str">
        <f>IFERROR(__xludf.DUMMYFUNCTION("TEXTJOIN("";"", TRUE, FILTER(CID!$B$2:$B$14794, CID!B1086=CID!$D$2:$D$14794))"),"N870;N871;N872;N879")</f>
        <v>N870;N871;N872;N879</v>
      </c>
      <c r="E1086" s="12" t="s">
        <v>43563</v>
      </c>
    </row>
    <row r="1087">
      <c r="A1087" s="12" t="str">
        <f>IFERROR(__xludf.DUMMYFUNCTION("TEXTJOIN("";"", TRUE, FILTER(CID!$B$2:$B$14794, CID!B1087=CID!$D$2:$D$14794))"),"N880;N881;N882;N883;N884;N888;N889")</f>
        <v>N880;N881;N882;N883;N884;N888;N889</v>
      </c>
      <c r="E1087" s="12" t="s">
        <v>43564</v>
      </c>
    </row>
    <row r="1088">
      <c r="A1088" s="12" t="str">
        <f>IFERROR(__xludf.DUMMYFUNCTION("TEXTJOIN("";"", TRUE, FILTER(CID!$B$2:$B$14794, CID!B1088=CID!$D$2:$D$14794))"),"N890;N891;N892;N893;N894;N895;N896;N897;N898;N899")</f>
        <v>N890;N891;N892;N893;N894;N895;N896;N897;N898;N899</v>
      </c>
      <c r="E1088" s="12" t="s">
        <v>43565</v>
      </c>
    </row>
    <row r="1089">
      <c r="A1089" s="12" t="str">
        <f>IFERROR(__xludf.DUMMYFUNCTION("TEXTJOIN("";"", TRUE, FILTER(CID!$B$2:$B$14794, CID!B1089=CID!$D$2:$D$14794))"),"N900;N901;N902;N903;N904;N905;N906;N907;N908;N909")</f>
        <v>N900;N901;N902;N903;N904;N905;N906;N907;N908;N909</v>
      </c>
      <c r="E1089" s="12" t="s">
        <v>43566</v>
      </c>
    </row>
    <row r="1090">
      <c r="A1090" s="12" t="str">
        <f>IFERROR(__xludf.DUMMYFUNCTION("TEXTJOIN("";"", TRUE, FILTER(CID!$B$2:$B$14794, CID!B1090=CID!$D$2:$D$14794))"),"N910;N911;N912;N913;N914;N915")</f>
        <v>N910;N911;N912;N913;N914;N915</v>
      </c>
      <c r="E1090" s="12" t="s">
        <v>43567</v>
      </c>
    </row>
    <row r="1091">
      <c r="A1091" s="12" t="str">
        <f>IFERROR(__xludf.DUMMYFUNCTION("TEXTJOIN("";"", TRUE, FILTER(CID!$B$2:$B$14794, CID!B1091=CID!$D$2:$D$14794))"),"N920;N921;N922;N923;N924;N925;N926")</f>
        <v>N920;N921;N922;N923;N924;N925;N926</v>
      </c>
      <c r="E1091" s="12" t="s">
        <v>43568</v>
      </c>
    </row>
    <row r="1092">
      <c r="A1092" s="12" t="str">
        <f>IFERROR(__xludf.DUMMYFUNCTION("TEXTJOIN("";"", TRUE, FILTER(CID!$B$2:$B$14794, CID!B1092=CID!$D$2:$D$14794))"),"N930;N938;N939")</f>
        <v>N930;N938;N939</v>
      </c>
      <c r="E1092" s="12" t="s">
        <v>43569</v>
      </c>
    </row>
    <row r="1093">
      <c r="A1093" s="12" t="str">
        <f>IFERROR(__xludf.DUMMYFUNCTION("TEXTJOIN("";"", TRUE, FILTER(CID!$B$2:$B$14794, CID!B1093=CID!$D$2:$D$14794))"),"N940;N941;N942;N943;N944;N945;N946;N948;N949")</f>
        <v>N940;N941;N942;N943;N944;N945;N946;N948;N949</v>
      </c>
      <c r="E1093" s="12" t="s">
        <v>43570</v>
      </c>
    </row>
    <row r="1094">
      <c r="A1094" s="12" t="str">
        <f>IFERROR(__xludf.DUMMYFUNCTION("TEXTJOIN("";"", TRUE, FILTER(CID!$B$2:$B$14794, CID!B1094=CID!$D$2:$D$14794))"),"N950;N951;N952;N953;N958;N959")</f>
        <v>N950;N951;N952;N953;N958;N959</v>
      </c>
      <c r="E1094" s="12" t="s">
        <v>43571</v>
      </c>
    </row>
    <row r="1095">
      <c r="A1095" s="12" t="str">
        <f>IFERROR(__xludf.DUMMYFUNCTION("TEXTJOIN("";"", TRUE, FILTER(CID!$B$2:$B$14794, CID!B1095=CID!$D$2:$D$14794))"),"N96X")</f>
        <v>N96X</v>
      </c>
      <c r="E1095" s="12" t="s">
        <v>15457</v>
      </c>
    </row>
    <row r="1096">
      <c r="A1096" s="12" t="str">
        <f>IFERROR(__xludf.DUMMYFUNCTION("TEXTJOIN("";"", TRUE, FILTER(CID!$B$2:$B$14794, CID!B1096=CID!$D$2:$D$14794))"),"N970;N971;N972;N973;N974;N978;N979")</f>
        <v>N970;N971;N972;N973;N974;N978;N979</v>
      </c>
      <c r="E1096" s="12" t="s">
        <v>43572</v>
      </c>
    </row>
    <row r="1097">
      <c r="A1097" s="12" t="str">
        <f>IFERROR(__xludf.DUMMYFUNCTION("TEXTJOIN("";"", TRUE, FILTER(CID!$B$2:$B$14794, CID!B1097=CID!$D$2:$D$14794))"),"N980;N981;N982;N983;N988;N989")</f>
        <v>N980;N981;N982;N983;N988;N989</v>
      </c>
      <c r="E1097" s="12" t="s">
        <v>43573</v>
      </c>
    </row>
    <row r="1098">
      <c r="A1098" s="12" t="str">
        <f>IFERROR(__xludf.DUMMYFUNCTION("TEXTJOIN("";"", TRUE, FILTER(CID!$B$2:$B$14794, CID!B1098=CID!$D$2:$D$14794))"),"N990;N991;N992;N993;N994;N995;N998;N999")</f>
        <v>N990;N991;N992;N993;N994;N995;N998;N999</v>
      </c>
      <c r="E1098" s="12" t="s">
        <v>43574</v>
      </c>
    </row>
    <row r="1099">
      <c r="A1099" s="12" t="str">
        <f>IFERROR(__xludf.DUMMYFUNCTION("TEXTJOIN("";"", TRUE, FILTER(CID!$B$2:$B$14794, CID!B1099=CID!$D$2:$D$14794))"),"O000;O001;O002;O008;O009")</f>
        <v>O000;O001;O002;O008;O009</v>
      </c>
      <c r="E1099" s="12" t="s">
        <v>43575</v>
      </c>
    </row>
    <row r="1100">
      <c r="A1100" s="12" t="str">
        <f>IFERROR(__xludf.DUMMYFUNCTION("TEXTJOIN("";"", TRUE, FILTER(CID!$B$2:$B$14794, CID!B1100=CID!$D$2:$D$14794))"),"O010;O011;O019")</f>
        <v>O010;O011;O019</v>
      </c>
      <c r="E1100" s="12" t="s">
        <v>43576</v>
      </c>
    </row>
    <row r="1101">
      <c r="A1101" s="12" t="str">
        <f>IFERROR(__xludf.DUMMYFUNCTION("TEXTJOIN("";"", TRUE, FILTER(CID!$B$2:$B$14794, CID!B1101=CID!$D$2:$D$14794))"),"O020;O021;O028;O029")</f>
        <v>O020;O021;O028;O029</v>
      </c>
      <c r="E1101" s="12" t="s">
        <v>43577</v>
      </c>
    </row>
    <row r="1102">
      <c r="A1102" s="12" t="str">
        <f>IFERROR(__xludf.DUMMYFUNCTION("TEXTJOIN("";"", TRUE, FILTER(CID!$B$2:$B$14794, CID!B1102=CID!$D$2:$D$14794))"),"O030;O031;O032;O033;O034;O035;O036;O037;O038;O039")</f>
        <v>O030;O031;O032;O033;O034;O035;O036;O037;O038;O039</v>
      </c>
      <c r="E1102" s="12" t="s">
        <v>43578</v>
      </c>
    </row>
    <row r="1103">
      <c r="A1103" s="12" t="str">
        <f>IFERROR(__xludf.DUMMYFUNCTION("TEXTJOIN("";"", TRUE, FILTER(CID!$B$2:$B$14794, CID!B1103=CID!$D$2:$D$14794))"),"O040;O041;O042;O043;O044;O045;O046;O047;O048;O049")</f>
        <v>O040;O041;O042;O043;O044;O045;O046;O047;O048;O049</v>
      </c>
      <c r="E1103" s="12" t="s">
        <v>43579</v>
      </c>
    </row>
    <row r="1104">
      <c r="A1104" s="12" t="str">
        <f>IFERROR(__xludf.DUMMYFUNCTION("TEXTJOIN("";"", TRUE, FILTER(CID!$B$2:$B$14794, CID!B1104=CID!$D$2:$D$14794))"),"O050;O051;O052;O053;O054;O055;O056;O057;O058;O059")</f>
        <v>O050;O051;O052;O053;O054;O055;O056;O057;O058;O059</v>
      </c>
      <c r="E1104" s="12" t="s">
        <v>43580</v>
      </c>
    </row>
    <row r="1105">
      <c r="A1105" s="12" t="str">
        <f>IFERROR(__xludf.DUMMYFUNCTION("TEXTJOIN("";"", TRUE, FILTER(CID!$B$2:$B$14794, CID!B1105=CID!$D$2:$D$14794))"),"O060;O061;O062;O063;O064;O065;O066;O067;O068;O069")</f>
        <v>O060;O061;O062;O063;O064;O065;O066;O067;O068;O069</v>
      </c>
      <c r="E1105" s="12" t="s">
        <v>43581</v>
      </c>
    </row>
    <row r="1106">
      <c r="A1106" s="12" t="str">
        <f>IFERROR(__xludf.DUMMYFUNCTION("TEXTJOIN("";"", TRUE, FILTER(CID!$B$2:$B$14794, CID!B1106=CID!$D$2:$D$14794))"),"O070;O071;O072;O073;O074;O075;O076;O077;O078;O079")</f>
        <v>O070;O071;O072;O073;O074;O075;O076;O077;O078;O079</v>
      </c>
      <c r="E1106" s="12" t="s">
        <v>43582</v>
      </c>
    </row>
    <row r="1107">
      <c r="A1107" s="12" t="str">
        <f>IFERROR(__xludf.DUMMYFUNCTION("TEXTJOIN("";"", TRUE, FILTER(CID!$B$2:$B$14794, CID!B1107=CID!$D$2:$D$14794))"),"O080;O081;O082;O083;O084;O085;O086;O087;O088;O089")</f>
        <v>O080;O081;O082;O083;O084;O085;O086;O087;O088;O089</v>
      </c>
      <c r="E1107" s="12" t="s">
        <v>43583</v>
      </c>
    </row>
    <row r="1108">
      <c r="A1108" s="12" t="str">
        <f>IFERROR(__xludf.DUMMYFUNCTION("TEXTJOIN("";"", TRUE, FILTER(CID!$B$2:$B$14794, CID!B1108=CID!$D$2:$D$14794))"),"O100;O101;O102;O103;O104;O109")</f>
        <v>O100;O101;O102;O103;O104;O109</v>
      </c>
      <c r="E1108" s="12" t="s">
        <v>43584</v>
      </c>
    </row>
    <row r="1109">
      <c r="A1109" s="12" t="str">
        <f>IFERROR(__xludf.DUMMYFUNCTION("TEXTJOIN("";"", TRUE, FILTER(CID!$B$2:$B$14794, CID!B1109=CID!$D$2:$D$14794))"),"O11X")</f>
        <v>O11X</v>
      </c>
      <c r="E1109" s="12" t="s">
        <v>15656</v>
      </c>
    </row>
    <row r="1110">
      <c r="A1110" s="12" t="str">
        <f>IFERROR(__xludf.DUMMYFUNCTION("TEXTJOIN("";"", TRUE, FILTER(CID!$B$2:$B$14794, CID!B1110=CID!$D$2:$D$14794))"),"O120;O121;O122")</f>
        <v>O120;O121;O122</v>
      </c>
      <c r="E1110" s="12" t="s">
        <v>43585</v>
      </c>
    </row>
    <row r="1111">
      <c r="A1111" s="12" t="str">
        <f>IFERROR(__xludf.DUMMYFUNCTION("TEXTJOIN("";"", TRUE, FILTER(CID!$B$2:$B$14794, CID!B1111=CID!$D$2:$D$14794))"),"O13X")</f>
        <v>O13X</v>
      </c>
      <c r="E1111" s="12" t="s">
        <v>15663</v>
      </c>
    </row>
    <row r="1112">
      <c r="A1112" s="12" t="str">
        <f>IFERROR(__xludf.DUMMYFUNCTION("TEXTJOIN("";"", TRUE, FILTER(CID!$B$2:$B$14794, CID!B1112=CID!$D$2:$D$14794))"),"O140;O141;O149")</f>
        <v>O140;O141;O149</v>
      </c>
      <c r="E1112" s="12" t="s">
        <v>43586</v>
      </c>
    </row>
    <row r="1113">
      <c r="A1113" s="12" t="str">
        <f>IFERROR(__xludf.DUMMYFUNCTION("TEXTJOIN("";"", TRUE, FILTER(CID!$B$2:$B$14794, CID!B1113=CID!$D$2:$D$14794))"),"O150;O151;O152;O159")</f>
        <v>O150;O151;O152;O159</v>
      </c>
      <c r="E1113" s="12" t="s">
        <v>43587</v>
      </c>
    </row>
    <row r="1114">
      <c r="A1114" s="12" t="str">
        <f>IFERROR(__xludf.DUMMYFUNCTION("TEXTJOIN("";"", TRUE, FILTER(CID!$B$2:$B$14794, CID!B1114=CID!$D$2:$D$14794))"),"O16X")</f>
        <v>O16X</v>
      </c>
      <c r="E1114" s="12" t="s">
        <v>15678</v>
      </c>
    </row>
    <row r="1115">
      <c r="A1115" s="12" t="str">
        <f>IFERROR(__xludf.DUMMYFUNCTION("TEXTJOIN("";"", TRUE, FILTER(CID!$B$2:$B$14794, CID!B1115=CID!$D$2:$D$14794))"),"O200;O208;O209")</f>
        <v>O200;O208;O209</v>
      </c>
      <c r="E1115" s="12" t="s">
        <v>43588</v>
      </c>
    </row>
    <row r="1116">
      <c r="A1116" s="12" t="str">
        <f>IFERROR(__xludf.DUMMYFUNCTION("TEXTJOIN("";"", TRUE, FILTER(CID!$B$2:$B$14794, CID!B1116=CID!$D$2:$D$14794))"),"O210;O211;O212;O218;O219")</f>
        <v>O210;O211;O212;O218;O219</v>
      </c>
      <c r="E1116" s="12" t="s">
        <v>43589</v>
      </c>
    </row>
    <row r="1117">
      <c r="A1117" s="12" t="str">
        <f>IFERROR(__xludf.DUMMYFUNCTION("TEXTJOIN("";"", TRUE, FILTER(CID!$B$2:$B$14794, CID!B1117=CID!$D$2:$D$14794))"),"O220;O221;O222;O223;O224;O225;O228;O229")</f>
        <v>O220;O221;O222;O223;O224;O225;O228;O229</v>
      </c>
      <c r="E1117" s="12" t="s">
        <v>43590</v>
      </c>
    </row>
    <row r="1118">
      <c r="A1118" s="12" t="str">
        <f>IFERROR(__xludf.DUMMYFUNCTION("TEXTJOIN("";"", TRUE, FILTER(CID!$B$2:$B$14794, CID!B1118=CID!$D$2:$D$14794))"),"O230;O231;O232;O233;O234;O235;O239")</f>
        <v>O230;O231;O232;O233;O234;O235;O239</v>
      </c>
      <c r="E1118" s="12" t="s">
        <v>43591</v>
      </c>
    </row>
    <row r="1119">
      <c r="A1119" s="12" t="str">
        <f>IFERROR(__xludf.DUMMYFUNCTION("TEXTJOIN("";"", TRUE, FILTER(CID!$B$2:$B$14794, CID!B1119=CID!$D$2:$D$14794))"),"O240;O241;O242;O243;O244;O249")</f>
        <v>O240;O241;O242;O243;O244;O249</v>
      </c>
      <c r="E1119" s="12" t="s">
        <v>43592</v>
      </c>
    </row>
    <row r="1120">
      <c r="A1120" s="12" t="str">
        <f>IFERROR(__xludf.DUMMYFUNCTION("TEXTJOIN("";"", TRUE, FILTER(CID!$B$2:$B$14794, CID!B1120=CID!$D$2:$D$14794))"),"O25X")</f>
        <v>O25X</v>
      </c>
      <c r="E1120" s="12" t="s">
        <v>15737</v>
      </c>
    </row>
    <row r="1121">
      <c r="A1121" s="12" t="str">
        <f>IFERROR(__xludf.DUMMYFUNCTION("TEXTJOIN("";"", TRUE, FILTER(CID!$B$2:$B$14794, CID!B1121=CID!$D$2:$D$14794))"),"O260;O261;O262;O263;O264;O265;O266;O267;O268;O269")</f>
        <v>O260;O261;O262;O263;O264;O265;O266;O267;O268;O269</v>
      </c>
      <c r="E1121" s="12" t="s">
        <v>43593</v>
      </c>
    </row>
    <row r="1122">
      <c r="A1122" s="12" t="str">
        <f>IFERROR(__xludf.DUMMYFUNCTION("TEXTJOIN("";"", TRUE, FILTER(CID!$B$2:$B$14794, CID!B1122=CID!$D$2:$D$14794))"),"O280;O281;O282;O283;O284;O285;O288;O289")</f>
        <v>O280;O281;O282;O283;O284;O285;O288;O289</v>
      </c>
      <c r="E1122" s="12" t="s">
        <v>43594</v>
      </c>
    </row>
    <row r="1123">
      <c r="A1123" s="12" t="str">
        <f>IFERROR(__xludf.DUMMYFUNCTION("TEXTJOIN("";"", TRUE, FILTER(CID!$B$2:$B$14794, CID!B1123=CID!$D$2:$D$14794))"),"O290;O291;O292;O293;O294;O295;O296;O298;O299")</f>
        <v>O290;O291;O292;O293;O294;O295;O296;O298;O299</v>
      </c>
      <c r="E1123" s="12" t="s">
        <v>43595</v>
      </c>
    </row>
    <row r="1124">
      <c r="A1124" s="12" t="str">
        <f>IFERROR(__xludf.DUMMYFUNCTION("TEXTJOIN("";"", TRUE, FILTER(CID!$B$2:$B$14794, CID!B1124=CID!$D$2:$D$14794))"),"O300;O301;O302;O308;O309")</f>
        <v>O300;O301;O302;O308;O309</v>
      </c>
      <c r="E1124" s="12" t="s">
        <v>43596</v>
      </c>
    </row>
    <row r="1125">
      <c r="A1125" s="12" t="str">
        <f>IFERROR(__xludf.DUMMYFUNCTION("TEXTJOIN("";"", TRUE, FILTER(CID!$B$2:$B$14794, CID!B1125=CID!$D$2:$D$14794))"),"O310;O311;O312;O318")</f>
        <v>O310;O311;O312;O318</v>
      </c>
      <c r="E1125" s="12" t="s">
        <v>43597</v>
      </c>
    </row>
    <row r="1126">
      <c r="A1126" s="12" t="str">
        <f>IFERROR(__xludf.DUMMYFUNCTION("TEXTJOIN("";"", TRUE, FILTER(CID!$B$2:$B$14794, CID!B1126=CID!$D$2:$D$14794))"),"O320;O321;O322;O323;O324;O325;O326;O328;O329")</f>
        <v>O320;O321;O322;O323;O324;O325;O326;O328;O329</v>
      </c>
      <c r="E1126" s="12" t="s">
        <v>43598</v>
      </c>
    </row>
    <row r="1127">
      <c r="A1127" s="12" t="str">
        <f>IFERROR(__xludf.DUMMYFUNCTION("TEXTJOIN("";"", TRUE, FILTER(CID!$B$2:$B$14794, CID!B1127=CID!$D$2:$D$14794))"),"O330;O331;O332;O333;O334;O335;O336;O337;O338;O339")</f>
        <v>O330;O331;O332;O333;O334;O335;O336;O337;O338;O339</v>
      </c>
      <c r="E1127" s="12" t="s">
        <v>43599</v>
      </c>
    </row>
    <row r="1128">
      <c r="A1128" s="12" t="str">
        <f>IFERROR(__xludf.DUMMYFUNCTION("TEXTJOIN("";"", TRUE, FILTER(CID!$B$2:$B$14794, CID!B1128=CID!$D$2:$D$14794))"),"O340;O341;O342;O343;O344;O345;O346;O347;O348;O349")</f>
        <v>O340;O341;O342;O343;O344;O345;O346;O347;O348;O349</v>
      </c>
      <c r="E1128" s="12" t="s">
        <v>43600</v>
      </c>
    </row>
    <row r="1129">
      <c r="A1129" s="12" t="str">
        <f>IFERROR(__xludf.DUMMYFUNCTION("TEXTJOIN("";"", TRUE, FILTER(CID!$B$2:$B$14794, CID!B1129=CID!$D$2:$D$14794))"),"O350;O351;O352;O353;O354;O355;O356;O357;O358;O359")</f>
        <v>O350;O351;O352;O353;O354;O355;O356;O357;O358;O359</v>
      </c>
      <c r="E1129" s="12" t="s">
        <v>43601</v>
      </c>
    </row>
    <row r="1130">
      <c r="A1130" s="12" t="str">
        <f>IFERROR(__xludf.DUMMYFUNCTION("TEXTJOIN("";"", TRUE, FILTER(CID!$B$2:$B$14794, CID!B1130=CID!$D$2:$D$14794))"),"O360;O361;O362;O363;O364;O365;O366;O367;O368;O369")</f>
        <v>O360;O361;O362;O363;O364;O365;O366;O367;O368;O369</v>
      </c>
      <c r="E1130" s="12" t="s">
        <v>43602</v>
      </c>
    </row>
    <row r="1131">
      <c r="A1131" s="12" t="str">
        <f>IFERROR(__xludf.DUMMYFUNCTION("TEXTJOIN("";"", TRUE, FILTER(CID!$B$2:$B$14794, CID!B1131=CID!$D$2:$D$14794))"),"O40X")</f>
        <v>O40X</v>
      </c>
      <c r="E1131" s="12" t="s">
        <v>15908</v>
      </c>
    </row>
    <row r="1132">
      <c r="A1132" s="12" t="str">
        <f>IFERROR(__xludf.DUMMYFUNCTION("TEXTJOIN("";"", TRUE, FILTER(CID!$B$2:$B$14794, CID!B1132=CID!$D$2:$D$14794))"),"O410;O411;O418;O419")</f>
        <v>O410;O411;O418;O419</v>
      </c>
      <c r="E1132" s="12" t="s">
        <v>43603</v>
      </c>
    </row>
    <row r="1133">
      <c r="A1133" s="12" t="str">
        <f>IFERROR(__xludf.DUMMYFUNCTION("TEXTJOIN("";"", TRUE, FILTER(CID!$B$2:$B$14794, CID!B1133=CID!$D$2:$D$14794))"),"O420;O421;O422;O429")</f>
        <v>O420;O421;O422;O429</v>
      </c>
      <c r="E1133" s="12" t="s">
        <v>43604</v>
      </c>
    </row>
    <row r="1134">
      <c r="A1134" s="12" t="str">
        <f>IFERROR(__xludf.DUMMYFUNCTION("TEXTJOIN("";"", TRUE, FILTER(CID!$B$2:$B$14794, CID!B1134=CID!$D$2:$D$14794))"),"O430;O431;O438;O439")</f>
        <v>O430;O431;O438;O439</v>
      </c>
      <c r="E1134" s="12" t="s">
        <v>43605</v>
      </c>
    </row>
    <row r="1135">
      <c r="A1135" s="12" t="str">
        <f>IFERROR(__xludf.DUMMYFUNCTION("TEXTJOIN("";"", TRUE, FILTER(CID!$B$2:$B$14794, CID!B1135=CID!$D$2:$D$14794))"),"O440;O441")</f>
        <v>O440;O441</v>
      </c>
      <c r="E1135" s="12" t="s">
        <v>43606</v>
      </c>
    </row>
    <row r="1136">
      <c r="A1136" s="12" t="str">
        <f>IFERROR(__xludf.DUMMYFUNCTION("TEXTJOIN("";"", TRUE, FILTER(CID!$B$2:$B$14794, CID!B1136=CID!$D$2:$D$14794))"),"O450;O458;O459")</f>
        <v>O450;O458;O459</v>
      </c>
      <c r="E1136" s="12" t="s">
        <v>43607</v>
      </c>
    </row>
    <row r="1137">
      <c r="A1137" s="12" t="str">
        <f>IFERROR(__xludf.DUMMYFUNCTION("TEXTJOIN("";"", TRUE, FILTER(CID!$B$2:$B$14794, CID!B1137=CID!$D$2:$D$14794))"),"O460;O468;O469")</f>
        <v>O460;O468;O469</v>
      </c>
      <c r="E1137" s="12" t="s">
        <v>43608</v>
      </c>
    </row>
    <row r="1138">
      <c r="A1138" s="12" t="str">
        <f>IFERROR(__xludf.DUMMYFUNCTION("TEXTJOIN("";"", TRUE, FILTER(CID!$B$2:$B$14794, CID!B1138=CID!$D$2:$D$14794))"),"O470;O471;O479")</f>
        <v>O470;O471;O479</v>
      </c>
      <c r="E1138" s="12" t="s">
        <v>43609</v>
      </c>
    </row>
    <row r="1139">
      <c r="A1139" s="12" t="str">
        <f>IFERROR(__xludf.DUMMYFUNCTION("TEXTJOIN("";"", TRUE, FILTER(CID!$B$2:$B$14794, CID!B1139=CID!$D$2:$D$14794))"),"O48X")</f>
        <v>O48X</v>
      </c>
      <c r="E1139" s="12" t="s">
        <v>15955</v>
      </c>
    </row>
    <row r="1140">
      <c r="A1140" s="12" t="str">
        <f>IFERROR(__xludf.DUMMYFUNCTION("TEXTJOIN("";"", TRUE, FILTER(CID!$B$2:$B$14794, CID!B1140=CID!$D$2:$D$14794))"),"O600;O601;O602")</f>
        <v>O600;O601;O602</v>
      </c>
      <c r="E1140" s="12" t="s">
        <v>43610</v>
      </c>
    </row>
    <row r="1141">
      <c r="A1141" s="12" t="str">
        <f>IFERROR(__xludf.DUMMYFUNCTION("TEXTJOIN("";"", TRUE, FILTER(CID!$B$2:$B$14794, CID!B1141=CID!$D$2:$D$14794))"),"O610;O611;O618;O619")</f>
        <v>O610;O611;O618;O619</v>
      </c>
      <c r="E1141" s="12" t="s">
        <v>43611</v>
      </c>
    </row>
    <row r="1142">
      <c r="A1142" s="12" t="str">
        <f>IFERROR(__xludf.DUMMYFUNCTION("TEXTJOIN("";"", TRUE, FILTER(CID!$B$2:$B$14794, CID!B1142=CID!$D$2:$D$14794))"),"O620;O621;O622;O623;O624;O628;O629")</f>
        <v>O620;O621;O622;O623;O624;O628;O629</v>
      </c>
      <c r="E1142" s="12" t="s">
        <v>43612</v>
      </c>
    </row>
    <row r="1143">
      <c r="A1143" s="12" t="str">
        <f>IFERROR(__xludf.DUMMYFUNCTION("TEXTJOIN("";"", TRUE, FILTER(CID!$B$2:$B$14794, CID!B1143=CID!$D$2:$D$14794))"),"O630;O631;O632;O639")</f>
        <v>O630;O631;O632;O639</v>
      </c>
      <c r="E1143" s="12" t="s">
        <v>43613</v>
      </c>
    </row>
    <row r="1144">
      <c r="A1144" s="12" t="str">
        <f>IFERROR(__xludf.DUMMYFUNCTION("TEXTJOIN("";"", TRUE, FILTER(CID!$B$2:$B$14794, CID!B1144=CID!$D$2:$D$14794))"),"O640;O641;O642;O643;O644;O645;O648;O649")</f>
        <v>O640;O641;O642;O643;O644;O645;O648;O649</v>
      </c>
      <c r="E1144" s="12" t="s">
        <v>43614</v>
      </c>
    </row>
    <row r="1145">
      <c r="A1145" s="12" t="str">
        <f>IFERROR(__xludf.DUMMYFUNCTION("TEXTJOIN("";"", TRUE, FILTER(CID!$B$2:$B$14794, CID!B1145=CID!$D$2:$D$14794))"),"O650;O651;O652;O653;O654;O655;O658;O659")</f>
        <v>O650;O651;O652;O653;O654;O655;O658;O659</v>
      </c>
      <c r="E1145" s="12" t="s">
        <v>43615</v>
      </c>
    </row>
    <row r="1146">
      <c r="A1146" s="12" t="str">
        <f>IFERROR(__xludf.DUMMYFUNCTION("TEXTJOIN("";"", TRUE, FILTER(CID!$B$2:$B$14794, CID!B1146=CID!$D$2:$D$14794))"),"O660;O661;O662;O663;O664;O665;O668;O669")</f>
        <v>O660;O661;O662;O663;O664;O665;O668;O669</v>
      </c>
      <c r="E1146" s="12" t="s">
        <v>43616</v>
      </c>
    </row>
    <row r="1147">
      <c r="A1147" s="12" t="str">
        <f>IFERROR(__xludf.DUMMYFUNCTION("TEXTJOIN("";"", TRUE, FILTER(CID!$B$2:$B$14794, CID!B1147=CID!$D$2:$D$14794))"),"O670;O678;O679")</f>
        <v>O670;O678;O679</v>
      </c>
      <c r="E1147" s="12" t="s">
        <v>43617</v>
      </c>
    </row>
    <row r="1148">
      <c r="A1148" s="12" t="str">
        <f>IFERROR(__xludf.DUMMYFUNCTION("TEXTJOIN("";"", TRUE, FILTER(CID!$B$2:$B$14794, CID!B1148=CID!$D$2:$D$14794))"),"O680;O681;O682;O683;O688;O689")</f>
        <v>O680;O681;O682;O683;O688;O689</v>
      </c>
      <c r="E1148" s="12" t="s">
        <v>43618</v>
      </c>
    </row>
    <row r="1149">
      <c r="A1149" s="12" t="str">
        <f>IFERROR(__xludf.DUMMYFUNCTION("TEXTJOIN("";"", TRUE, FILTER(CID!$B$2:$B$14794, CID!B1149=CID!$D$2:$D$14794))"),"O690;O691;O692;O693;O694;O695;O698;O699")</f>
        <v>O690;O691;O692;O693;O694;O695;O698;O699</v>
      </c>
      <c r="E1149" s="12" t="s">
        <v>43619</v>
      </c>
    </row>
    <row r="1150">
      <c r="A1150" s="12" t="str">
        <f>IFERROR(__xludf.DUMMYFUNCTION("TEXTJOIN("";"", TRUE, FILTER(CID!$B$2:$B$14794, CID!B1150=CID!$D$2:$D$14794))"),"O700;O701;O702;O703;O709")</f>
        <v>O700;O701;O702;O703;O709</v>
      </c>
      <c r="E1150" s="12" t="s">
        <v>43620</v>
      </c>
    </row>
    <row r="1151">
      <c r="A1151" s="12" t="str">
        <f>IFERROR(__xludf.DUMMYFUNCTION("TEXTJOIN("";"", TRUE, FILTER(CID!$B$2:$B$14794, CID!B1151=CID!$D$2:$D$14794))"),"O710;O711;O712;O713;O714;O715;O716;O717;O718;O719")</f>
        <v>O710;O711;O712;O713;O714;O715;O716;O717;O718;O719</v>
      </c>
      <c r="E1151" s="12" t="s">
        <v>43621</v>
      </c>
    </row>
    <row r="1152">
      <c r="A1152" s="12" t="str">
        <f>IFERROR(__xludf.DUMMYFUNCTION("TEXTJOIN("";"", TRUE, FILTER(CID!$B$2:$B$14794, CID!B1152=CID!$D$2:$D$14794))"),"O720;O721;O722;O723")</f>
        <v>O720;O721;O722;O723</v>
      </c>
      <c r="E1152" s="12" t="s">
        <v>43622</v>
      </c>
    </row>
    <row r="1153">
      <c r="A1153" s="12" t="str">
        <f>IFERROR(__xludf.DUMMYFUNCTION("TEXTJOIN("";"", TRUE, FILTER(CID!$B$2:$B$14794, CID!B1153=CID!$D$2:$D$14794))"),"O730;O731")</f>
        <v>O730;O731</v>
      </c>
      <c r="E1153" s="12" t="s">
        <v>43623</v>
      </c>
    </row>
    <row r="1154">
      <c r="A1154" s="12" t="str">
        <f>IFERROR(__xludf.DUMMYFUNCTION("TEXTJOIN("";"", TRUE, FILTER(CID!$B$2:$B$14794, CID!B1154=CID!$D$2:$D$14794))"),"O740;O741;O742;O743;O744;O745;O746;O747;O748;O749")</f>
        <v>O740;O741;O742;O743;O744;O745;O746;O747;O748;O749</v>
      </c>
      <c r="E1154" s="12" t="s">
        <v>43624</v>
      </c>
    </row>
    <row r="1155">
      <c r="A1155" s="12" t="str">
        <f>IFERROR(__xludf.DUMMYFUNCTION("TEXTJOIN("";"", TRUE, FILTER(CID!$B$2:$B$14794, CID!B1155=CID!$D$2:$D$14794))"),"O750;O751;O752;O753;O754;O755;O756;O757;O758;O759")</f>
        <v>O750;O751;O752;O753;O754;O755;O756;O757;O758;O759</v>
      </c>
      <c r="E1155" s="12" t="s">
        <v>43625</v>
      </c>
    </row>
    <row r="1156">
      <c r="A1156" s="12" t="str">
        <f>IFERROR(__xludf.DUMMYFUNCTION("TEXTJOIN("";"", TRUE, FILTER(CID!$B$2:$B$14794, CID!B1156=CID!$D$2:$D$14794))"),"O800;O801;O808;O809")</f>
        <v>O800;O801;O808;O809</v>
      </c>
      <c r="E1156" s="12" t="s">
        <v>43626</v>
      </c>
    </row>
    <row r="1157">
      <c r="A1157" s="12" t="str">
        <f>IFERROR(__xludf.DUMMYFUNCTION("TEXTJOIN("";"", TRUE, FILTER(CID!$B$2:$B$14794, CID!B1157=CID!$D$2:$D$14794))"),"O810;O811;O812;O813;O814;O815")</f>
        <v>O810;O811;O812;O813;O814;O815</v>
      </c>
      <c r="E1157" s="12" t="s">
        <v>43627</v>
      </c>
    </row>
    <row r="1158">
      <c r="A1158" s="12" t="str">
        <f>IFERROR(__xludf.DUMMYFUNCTION("TEXTJOIN("";"", TRUE, FILTER(CID!$B$2:$B$14794, CID!B1158=CID!$D$2:$D$14794))"),"O820;O821;O822;O828;O829")</f>
        <v>O820;O821;O822;O828;O829</v>
      </c>
      <c r="E1158" s="12" t="s">
        <v>43628</v>
      </c>
    </row>
    <row r="1159">
      <c r="A1159" s="12" t="str">
        <f>IFERROR(__xludf.DUMMYFUNCTION("TEXTJOIN("";"", TRUE, FILTER(CID!$B$2:$B$14794, CID!B1159=CID!$D$2:$D$14794))"),"O830;O831;O832;O833;O834;O838;O839")</f>
        <v>O830;O831;O832;O833;O834;O838;O839</v>
      </c>
      <c r="E1159" s="12" t="s">
        <v>43629</v>
      </c>
    </row>
    <row r="1160">
      <c r="A1160" s="12" t="str">
        <f>IFERROR(__xludf.DUMMYFUNCTION("TEXTJOIN("";"", TRUE, FILTER(CID!$B$2:$B$14794, CID!B1160=CID!$D$2:$D$14794))"),"O840;O841;O842;O848;O849")</f>
        <v>O840;O841;O842;O848;O849</v>
      </c>
      <c r="E1160" s="12" t="s">
        <v>43630</v>
      </c>
    </row>
    <row r="1161">
      <c r="A1161" s="12" t="str">
        <f>IFERROR(__xludf.DUMMYFUNCTION("TEXTJOIN("";"", TRUE, FILTER(CID!$B$2:$B$14794, CID!B1161=CID!$D$2:$D$14794))"),"O85X")</f>
        <v>O85X</v>
      </c>
      <c r="E1161" s="12" t="s">
        <v>16210</v>
      </c>
    </row>
    <row r="1162">
      <c r="A1162" s="12" t="str">
        <f>IFERROR(__xludf.DUMMYFUNCTION("TEXTJOIN("";"", TRUE, FILTER(CID!$B$2:$B$14794, CID!B1162=CID!$D$2:$D$14794))"),"O860;O861;O862;O863;O864;O868")</f>
        <v>O860;O861;O862;O863;O864;O868</v>
      </c>
      <c r="E1162" s="12" t="s">
        <v>43631</v>
      </c>
    </row>
    <row r="1163">
      <c r="A1163" s="12" t="str">
        <f>IFERROR(__xludf.DUMMYFUNCTION("TEXTJOIN("";"", TRUE, FILTER(CID!$B$2:$B$14794, CID!B1163=CID!$D$2:$D$14794))"),"O870;O871;O872;O873;O878;O879")</f>
        <v>O870;O871;O872;O873;O878;O879</v>
      </c>
      <c r="E1163" s="12" t="s">
        <v>43632</v>
      </c>
    </row>
    <row r="1164">
      <c r="A1164" s="12" t="str">
        <f>IFERROR(__xludf.DUMMYFUNCTION("TEXTJOIN("";"", TRUE, FILTER(CID!$B$2:$B$14794, CID!B1164=CID!$D$2:$D$14794))"),"O880;O881;O882;O883;O888")</f>
        <v>O880;O881;O882;O883;O888</v>
      </c>
      <c r="E1164" s="12" t="s">
        <v>43633</v>
      </c>
    </row>
    <row r="1165">
      <c r="A1165" s="12" t="str">
        <f>IFERROR(__xludf.DUMMYFUNCTION("TEXTJOIN("";"", TRUE, FILTER(CID!$B$2:$B$14794, CID!B1165=CID!$D$2:$D$14794))"),"O890;O891;O892;O893;O894;O895;O896;O898;O899")</f>
        <v>O890;O891;O892;O893;O894;O895;O896;O898;O899</v>
      </c>
      <c r="E1165" s="12" t="s">
        <v>43634</v>
      </c>
    </row>
    <row r="1166">
      <c r="A1166" s="12" t="str">
        <f>IFERROR(__xludf.DUMMYFUNCTION("TEXTJOIN("";"", TRUE, FILTER(CID!$B$2:$B$14794, CID!B1166=CID!$D$2:$D$14794))"),"O900;O901;O902;O903;O904;O905;O908;O909")</f>
        <v>O900;O901;O902;O903;O904;O905;O908;O909</v>
      </c>
      <c r="E1166" s="12" t="s">
        <v>43635</v>
      </c>
    </row>
    <row r="1167">
      <c r="A1167" s="12" t="str">
        <f>IFERROR(__xludf.DUMMYFUNCTION("TEXTJOIN("";"", TRUE, FILTER(CID!$B$2:$B$14794, CID!B1167=CID!$D$2:$D$14794))"),"O910;O911;O912")</f>
        <v>O910;O911;O912</v>
      </c>
      <c r="E1167" s="12" t="s">
        <v>43636</v>
      </c>
    </row>
    <row r="1168">
      <c r="A1168" s="12" t="str">
        <f>IFERROR(__xludf.DUMMYFUNCTION("TEXTJOIN("";"", TRUE, FILTER(CID!$B$2:$B$14794, CID!B1168=CID!$D$2:$D$14794))"),"O920;O921;O922;O923;O924;O925;O926;O927")</f>
        <v>O920;O921;O922;O923;O924;O925;O926;O927</v>
      </c>
      <c r="E1168" s="12" t="s">
        <v>43637</v>
      </c>
    </row>
    <row r="1169">
      <c r="A1169" s="12" t="str">
        <f>IFERROR(__xludf.DUMMYFUNCTION("TEXTJOIN("";"", TRUE, FILTER(CID!$B$2:$B$14794, CID!B1169=CID!$D$2:$D$14794))"),"O94X")</f>
        <v>O94X</v>
      </c>
      <c r="E1169" s="12" t="s">
        <v>16301</v>
      </c>
    </row>
    <row r="1170">
      <c r="A1170" s="12" t="str">
        <f>IFERROR(__xludf.DUMMYFUNCTION("TEXTJOIN("";"", TRUE, FILTER(CID!$B$2:$B$14794, CID!B1170=CID!$D$2:$D$14794))"),"O95X")</f>
        <v>O95X</v>
      </c>
      <c r="E1170" s="12" t="s">
        <v>16302</v>
      </c>
    </row>
    <row r="1171">
      <c r="A1171" s="12" t="str">
        <f>IFERROR(__xludf.DUMMYFUNCTION("TEXTJOIN("";"", TRUE, FILTER(CID!$B$2:$B$14794, CID!B1171=CID!$D$2:$D$14794))"),"O96X")</f>
        <v>O96X</v>
      </c>
      <c r="E1171" s="12" t="s">
        <v>16303</v>
      </c>
    </row>
    <row r="1172">
      <c r="A1172" s="12" t="str">
        <f>IFERROR(__xludf.DUMMYFUNCTION("TEXTJOIN("";"", TRUE, FILTER(CID!$B$2:$B$14794, CID!B1172=CID!$D$2:$D$14794))"),"O97X")</f>
        <v>O97X</v>
      </c>
      <c r="E1172" s="12" t="s">
        <v>16304</v>
      </c>
    </row>
    <row r="1173">
      <c r="A1173" s="12" t="str">
        <f>IFERROR(__xludf.DUMMYFUNCTION("TEXTJOIN("";"", TRUE, FILTER(CID!$B$2:$B$14794, CID!B1173=CID!$D$2:$D$14794))"),"O980;O981;O982;O983;O984;O985;O986;O988;O989")</f>
        <v>O980;O981;O982;O983;O984;O985;O986;O988;O989</v>
      </c>
      <c r="E1173" s="12" t="s">
        <v>43638</v>
      </c>
    </row>
    <row r="1174">
      <c r="A1174" s="12" t="str">
        <f>IFERROR(__xludf.DUMMYFUNCTION("TEXTJOIN("";"", TRUE, FILTER(CID!$B$2:$B$14794, CID!B1174=CID!$D$2:$D$14794))"),"O990;O991;O992;O993;O994;O995;O996;O997;O998")</f>
        <v>O990;O991;O992;O993;O994;O995;O996;O997;O998</v>
      </c>
      <c r="E1174" s="12" t="s">
        <v>43639</v>
      </c>
    </row>
    <row r="1175">
      <c r="A1175" s="12" t="str">
        <f>IFERROR(__xludf.DUMMYFUNCTION("TEXTJOIN("";"", TRUE, FILTER(CID!$B$2:$B$14794, CID!B1175=CID!$D$2:$D$14794))"),"P000;P001;P002;P003;P004;P005;P006;P007;P008;P009")</f>
        <v>P000;P001;P002;P003;P004;P005;P006;P007;P008;P009</v>
      </c>
      <c r="E1175" s="12" t="s">
        <v>43640</v>
      </c>
    </row>
    <row r="1176">
      <c r="A1176" s="12" t="str">
        <f>IFERROR(__xludf.DUMMYFUNCTION("TEXTJOIN("";"", TRUE, FILTER(CID!$B$2:$B$14794, CID!B1176=CID!$D$2:$D$14794))"),"P010;P011;P012;P013;P014;P015;P016;P017;P018;P019")</f>
        <v>P010;P011;P012;P013;P014;P015;P016;P017;P018;P019</v>
      </c>
      <c r="E1176" s="12" t="s">
        <v>43641</v>
      </c>
    </row>
    <row r="1177">
      <c r="A1177" s="12" t="str">
        <f>IFERROR(__xludf.DUMMYFUNCTION("TEXTJOIN("";"", TRUE, FILTER(CID!$B$2:$B$14794, CID!B1177=CID!$D$2:$D$14794))"),"P020;P021;P022;P023;P024;P025;P026;P027;P028;P029")</f>
        <v>P020;P021;P022;P023;P024;P025;P026;P027;P028;P029</v>
      </c>
      <c r="E1177" s="12" t="s">
        <v>43642</v>
      </c>
    </row>
    <row r="1178">
      <c r="A1178" s="12" t="str">
        <f>IFERROR(__xludf.DUMMYFUNCTION("TEXTJOIN("";"", TRUE, FILTER(CID!$B$2:$B$14794, CID!B1178=CID!$D$2:$D$14794))"),"P030;P031;P032;P033;P034;P035;P036;P038;P039")</f>
        <v>P030;P031;P032;P033;P034;P035;P036;P038;P039</v>
      </c>
      <c r="E1178" s="12" t="s">
        <v>43643</v>
      </c>
    </row>
    <row r="1179">
      <c r="A1179" s="12" t="str">
        <f>IFERROR(__xludf.DUMMYFUNCTION("TEXTJOIN("";"", TRUE, FILTER(CID!$B$2:$B$14794, CID!B1179=CID!$D$2:$D$14794))"),"P040;P041;P042;P043;P044;P045;P046;P048;P049")</f>
        <v>P040;P041;P042;P043;P044;P045;P046;P048;P049</v>
      </c>
      <c r="E1179" s="12" t="s">
        <v>43644</v>
      </c>
    </row>
    <row r="1180">
      <c r="A1180" s="12" t="str">
        <f>IFERROR(__xludf.DUMMYFUNCTION("TEXTJOIN("";"", TRUE, FILTER(CID!$B$2:$B$14794, CID!B1180=CID!$D$2:$D$14794))"),"P050;P051;P052;P059")</f>
        <v>P050;P051;P052;P059</v>
      </c>
      <c r="E1180" s="12" t="s">
        <v>43645</v>
      </c>
    </row>
    <row r="1181">
      <c r="A1181" s="12" t="str">
        <f>IFERROR(__xludf.DUMMYFUNCTION("TEXTJOIN("";"", TRUE, FILTER(CID!$B$2:$B$14794, CID!B1181=CID!$D$2:$D$14794))"),"P070;P071;P072;P073")</f>
        <v>P070;P071;P072;P073</v>
      </c>
      <c r="E1181" s="12" t="s">
        <v>43646</v>
      </c>
    </row>
    <row r="1182">
      <c r="A1182" s="12" t="str">
        <f>IFERROR(__xludf.DUMMYFUNCTION("TEXTJOIN("";"", TRUE, FILTER(CID!$B$2:$B$14794, CID!B1182=CID!$D$2:$D$14794))"),"P080;P081;P082")</f>
        <v>P080;P081;P082</v>
      </c>
      <c r="E1182" s="12" t="s">
        <v>43647</v>
      </c>
    </row>
    <row r="1183">
      <c r="A1183" s="12" t="str">
        <f>IFERROR(__xludf.DUMMYFUNCTION("TEXTJOIN("";"", TRUE, FILTER(CID!$B$2:$B$14794, CID!B1183=CID!$D$2:$D$14794))"),"P100;P101;P102;P103;P104;P108;P109")</f>
        <v>P100;P101;P102;P103;P104;P108;P109</v>
      </c>
      <c r="E1183" s="12" t="s">
        <v>43648</v>
      </c>
    </row>
    <row r="1184">
      <c r="A1184" s="12" t="str">
        <f>IFERROR(__xludf.DUMMYFUNCTION("TEXTJOIN("";"", TRUE, FILTER(CID!$B$2:$B$14794, CID!B1184=CID!$D$2:$D$14794))"),"P110;P111;P112;P113;P114;P115;P119")</f>
        <v>P110;P111;P112;P113;P114;P115;P119</v>
      </c>
      <c r="E1184" s="12" t="s">
        <v>43649</v>
      </c>
    </row>
    <row r="1185">
      <c r="A1185" s="12" t="str">
        <f>IFERROR(__xludf.DUMMYFUNCTION("TEXTJOIN("";"", TRUE, FILTER(CID!$B$2:$B$14794, CID!B1185=CID!$D$2:$D$14794))"),"P120;P121;P122;P123;P124;P128;P129")</f>
        <v>P120;P121;P122;P123;P124;P128;P129</v>
      </c>
      <c r="E1185" s="12" t="s">
        <v>43650</v>
      </c>
    </row>
    <row r="1186">
      <c r="A1186" s="12" t="str">
        <f>IFERROR(__xludf.DUMMYFUNCTION("TEXTJOIN("";"", TRUE, FILTER(CID!$B$2:$B$14794, CID!B1186=CID!$D$2:$D$14794))"),"P130;P131;P132;P133;P134;P138;P139")</f>
        <v>P130;P131;P132;P133;P134;P138;P139</v>
      </c>
      <c r="E1186" s="12" t="s">
        <v>43651</v>
      </c>
    </row>
    <row r="1187">
      <c r="A1187" s="12" t="str">
        <f>IFERROR(__xludf.DUMMYFUNCTION("TEXTJOIN("";"", TRUE, FILTER(CID!$B$2:$B$14794, CID!B1187=CID!$D$2:$D$14794))"),"P140;P141;P142;P143;P148;P149")</f>
        <v>P140;P141;P142;P143;P148;P149</v>
      </c>
      <c r="E1187" s="12" t="s">
        <v>43652</v>
      </c>
    </row>
    <row r="1188">
      <c r="A1188" s="12" t="str">
        <f>IFERROR(__xludf.DUMMYFUNCTION("TEXTJOIN("";"", TRUE, FILTER(CID!$B$2:$B$14794, CID!B1188=CID!$D$2:$D$14794))"),"P150;P151;P152;P153;P154;P155;P156;P158;P159")</f>
        <v>P150;P151;P152;P153;P154;P155;P156;P158;P159</v>
      </c>
      <c r="E1188" s="12" t="s">
        <v>43653</v>
      </c>
    </row>
    <row r="1189">
      <c r="A1189" s="12" t="str">
        <f>IFERROR(__xludf.DUMMYFUNCTION("TEXTJOIN("";"", TRUE, FILTER(CID!$B$2:$B$14794, CID!B1189=CID!$D$2:$D$14794))"),"P200;P201;P209")</f>
        <v>P200;P201;P209</v>
      </c>
      <c r="E1189" s="12" t="s">
        <v>43654</v>
      </c>
    </row>
    <row r="1190">
      <c r="A1190" s="12" t="str">
        <f>IFERROR(__xludf.DUMMYFUNCTION("TEXTJOIN("";"", TRUE, FILTER(CID!$B$2:$B$14794, CID!B1190=CID!$D$2:$D$14794))"),"P210;P211;P219")</f>
        <v>P210;P211;P219</v>
      </c>
      <c r="E1190" s="12" t="s">
        <v>43655</v>
      </c>
    </row>
    <row r="1191">
      <c r="A1191" s="12" t="str">
        <f>IFERROR(__xludf.DUMMYFUNCTION("TEXTJOIN("";"", TRUE, FILTER(CID!$B$2:$B$14794, CID!B1191=CID!$D$2:$D$14794))"),"P220;P221;P228;P229")</f>
        <v>P220;P221;P228;P229</v>
      </c>
      <c r="E1191" s="12" t="s">
        <v>43656</v>
      </c>
    </row>
    <row r="1192">
      <c r="A1192" s="12" t="str">
        <f>IFERROR(__xludf.DUMMYFUNCTION("TEXTJOIN("";"", TRUE, FILTER(CID!$B$2:$B$14794, CID!B1192=CID!$D$2:$D$14794))"),"P230;P231;P232;P233;P234;P235;P236;P238;P239")</f>
        <v>P230;P231;P232;P233;P234;P235;P236;P238;P239</v>
      </c>
      <c r="E1192" s="12" t="s">
        <v>43657</v>
      </c>
    </row>
    <row r="1193">
      <c r="A1193" s="12" t="str">
        <f>IFERROR(__xludf.DUMMYFUNCTION("TEXTJOIN("";"", TRUE, FILTER(CID!$B$2:$B$14794, CID!B1193=CID!$D$2:$D$14794))"),"P240;P241;P242;P243;P248;P249")</f>
        <v>P240;P241;P242;P243;P248;P249</v>
      </c>
      <c r="E1193" s="12" t="s">
        <v>43658</v>
      </c>
    </row>
    <row r="1194">
      <c r="A1194" s="12" t="str">
        <f>IFERROR(__xludf.DUMMYFUNCTION("TEXTJOIN("";"", TRUE, FILTER(CID!$B$2:$B$14794, CID!B1194=CID!$D$2:$D$14794))"),"P250;P251;P252;P253;P258")</f>
        <v>P250;P251;P252;P253;P258</v>
      </c>
      <c r="E1194" s="12" t="s">
        <v>43659</v>
      </c>
    </row>
    <row r="1195">
      <c r="A1195" s="12" t="str">
        <f>IFERROR(__xludf.DUMMYFUNCTION("TEXTJOIN("";"", TRUE, FILTER(CID!$B$2:$B$14794, CID!B1195=CID!$D$2:$D$14794))"),"P260;P261;P268;P269")</f>
        <v>P260;P261;P268;P269</v>
      </c>
      <c r="E1195" s="12" t="s">
        <v>43660</v>
      </c>
    </row>
    <row r="1196">
      <c r="A1196" s="12" t="str">
        <f>IFERROR(__xludf.DUMMYFUNCTION("TEXTJOIN("";"", TRUE, FILTER(CID!$B$2:$B$14794, CID!B1196=CID!$D$2:$D$14794))"),"P270;P271;P278;P279")</f>
        <v>P270;P271;P278;P279</v>
      </c>
      <c r="E1196" s="12" t="s">
        <v>43661</v>
      </c>
    </row>
    <row r="1197">
      <c r="A1197" s="12" t="str">
        <f>IFERROR(__xludf.DUMMYFUNCTION("TEXTJOIN("";"", TRUE, FILTER(CID!$B$2:$B$14794, CID!B1197=CID!$D$2:$D$14794))"),"P280;P281;P282;P283;P284;P285;P288;P289")</f>
        <v>P280;P281;P282;P283;P284;P285;P288;P289</v>
      </c>
      <c r="E1197" s="12" t="s">
        <v>43662</v>
      </c>
    </row>
    <row r="1198">
      <c r="A1198" s="12" t="str">
        <f>IFERROR(__xludf.DUMMYFUNCTION("TEXTJOIN("";"", TRUE, FILTER(CID!$B$2:$B$14794, CID!B1198=CID!$D$2:$D$14794))"),"P290;P291;P292;P293;P294;P298;P299")</f>
        <v>P290;P291;P292;P293;P294;P298;P299</v>
      </c>
      <c r="E1198" s="12" t="s">
        <v>43663</v>
      </c>
    </row>
    <row r="1199">
      <c r="A1199" s="12" t="str">
        <f>IFERROR(__xludf.DUMMYFUNCTION("TEXTJOIN("";"", TRUE, FILTER(CID!$B$2:$B$14794, CID!B1199=CID!$D$2:$D$14794))"),"P350;P351;P352;P353;P358;P359")</f>
        <v>P350;P351;P352;P353;P358;P359</v>
      </c>
      <c r="E1199" s="12" t="s">
        <v>43664</v>
      </c>
    </row>
    <row r="1200">
      <c r="A1200" s="12" t="str">
        <f>IFERROR(__xludf.DUMMYFUNCTION("TEXTJOIN("";"", TRUE, FILTER(CID!$B$2:$B$14794, CID!B1200=CID!$D$2:$D$14794))"),"P360;P361;P362;P363;P364;P365;P368;P369")</f>
        <v>P360;P361;P362;P363;P364;P365;P368;P369</v>
      </c>
      <c r="E1200" s="12" t="s">
        <v>43665</v>
      </c>
    </row>
    <row r="1201">
      <c r="A1201" s="12" t="str">
        <f>IFERROR(__xludf.DUMMYFUNCTION("TEXTJOIN("";"", TRUE, FILTER(CID!$B$2:$B$14794, CID!B1201=CID!$D$2:$D$14794))"),"P370;P371;P372;P373;P374;P375;P378;P379")</f>
        <v>P370;P371;P372;P373;P374;P375;P378;P379</v>
      </c>
      <c r="E1201" s="12" t="s">
        <v>43666</v>
      </c>
    </row>
    <row r="1202">
      <c r="A1202" s="12" t="str">
        <f>IFERROR(__xludf.DUMMYFUNCTION("TEXTJOIN("";"", TRUE, FILTER(CID!$B$2:$B$14794, CID!B1202=CID!$D$2:$D$14794))"),"P38X")</f>
        <v>P38X</v>
      </c>
      <c r="E1202" s="12" t="s">
        <v>16695</v>
      </c>
    </row>
    <row r="1203">
      <c r="A1203" s="12" t="str">
        <f>IFERROR(__xludf.DUMMYFUNCTION("TEXTJOIN("";"", TRUE, FILTER(CID!$B$2:$B$14794, CID!B1203=CID!$D$2:$D$14794))"),"P390;P391;P392;P393;P394;P398;P399")</f>
        <v>P390;P391;P392;P393;P394;P398;P399</v>
      </c>
      <c r="E1203" s="12" t="s">
        <v>43667</v>
      </c>
    </row>
    <row r="1204">
      <c r="A1204" s="12" t="str">
        <f>IFERROR(__xludf.DUMMYFUNCTION("TEXTJOIN("";"", TRUE, FILTER(CID!$B$2:$B$14794, CID!B1204=CID!$D$2:$D$14794))"),"P500;P501;P502;P503;P504;P505;P508;P509")</f>
        <v>P500;P501;P502;P503;P504;P505;P508;P509</v>
      </c>
      <c r="E1204" s="12" t="s">
        <v>43668</v>
      </c>
    </row>
    <row r="1205">
      <c r="A1205" s="12" t="str">
        <f>IFERROR(__xludf.DUMMYFUNCTION("TEXTJOIN("";"", TRUE, FILTER(CID!$B$2:$B$14794, CID!B1205=CID!$D$2:$D$14794))"),"P510;P518;P519")</f>
        <v>P510;P518;P519</v>
      </c>
      <c r="E1205" s="12" t="s">
        <v>43669</v>
      </c>
    </row>
    <row r="1206">
      <c r="A1206" s="12" t="str">
        <f>IFERROR(__xludf.DUMMYFUNCTION("TEXTJOIN("";"", TRUE, FILTER(CID!$B$2:$B$14794, CID!B1206=CID!$D$2:$D$14794))"),"P520;P521;P522;P523;P524;P525;P526;P528;P529")</f>
        <v>P520;P521;P522;P523;P524;P525;P526;P528;P529</v>
      </c>
      <c r="E1206" s="12" t="s">
        <v>43670</v>
      </c>
    </row>
    <row r="1207">
      <c r="A1207" s="12" t="str">
        <f>IFERROR(__xludf.DUMMYFUNCTION("TEXTJOIN("";"", TRUE, FILTER(CID!$B$2:$B$14794, CID!B1207=CID!$D$2:$D$14794))"),"P53X")</f>
        <v>P53X</v>
      </c>
      <c r="E1207" s="12" t="s">
        <v>16750</v>
      </c>
    </row>
    <row r="1208">
      <c r="A1208" s="12" t="str">
        <f>IFERROR(__xludf.DUMMYFUNCTION("TEXTJOIN("";"", TRUE, FILTER(CID!$B$2:$B$14794, CID!B1208=CID!$D$2:$D$14794))"),"P540;P541;P542;P543;P544;P545;P546;P548;P549")</f>
        <v>P540;P541;P542;P543;P544;P545;P546;P548;P549</v>
      </c>
      <c r="E1208" s="12" t="s">
        <v>43671</v>
      </c>
    </row>
    <row r="1209">
      <c r="A1209" s="12" t="str">
        <f>IFERROR(__xludf.DUMMYFUNCTION("TEXTJOIN("";"", TRUE, FILTER(CID!$B$2:$B$14794, CID!B1209=CID!$D$2:$D$14794))"),"P550;P551;P558;P559")</f>
        <v>P550;P551;P558;P559</v>
      </c>
      <c r="E1209" s="12" t="s">
        <v>43672</v>
      </c>
    </row>
    <row r="1210">
      <c r="A1210" s="12" t="str">
        <f>IFERROR(__xludf.DUMMYFUNCTION("TEXTJOIN("";"", TRUE, FILTER(CID!$B$2:$B$14794, CID!B1210=CID!$D$2:$D$14794))"),"P560;P569")</f>
        <v>P560;P569</v>
      </c>
      <c r="E1210" s="12" t="s">
        <v>43673</v>
      </c>
    </row>
    <row r="1211">
      <c r="A1211" s="12" t="str">
        <f>IFERROR(__xludf.DUMMYFUNCTION("TEXTJOIN("";"", TRUE, FILTER(CID!$B$2:$B$14794, CID!B1211=CID!$D$2:$D$14794))"),"P570;P578;P579")</f>
        <v>P570;P578;P579</v>
      </c>
      <c r="E1211" s="12" t="s">
        <v>43674</v>
      </c>
    </row>
    <row r="1212">
      <c r="A1212" s="12" t="str">
        <f>IFERROR(__xludf.DUMMYFUNCTION("TEXTJOIN("";"", TRUE, FILTER(CID!$B$2:$B$14794, CID!B1212=CID!$D$2:$D$14794))"),"P580;P581;P582;P583;P584;P585;P588;P589")</f>
        <v>P580;P581;P582;P583;P584;P585;P588;P589</v>
      </c>
      <c r="E1212" s="12" t="s">
        <v>43675</v>
      </c>
    </row>
    <row r="1213">
      <c r="A1213" s="12" t="str">
        <f>IFERROR(__xludf.DUMMYFUNCTION("TEXTJOIN("";"", TRUE, FILTER(CID!$B$2:$B$14794, CID!B1213=CID!$D$2:$D$14794))"),"P590;P591;P592;P593;P598;P599")</f>
        <v>P590;P591;P592;P593;P598;P599</v>
      </c>
      <c r="E1213" s="12" t="s">
        <v>43676</v>
      </c>
    </row>
    <row r="1214">
      <c r="A1214" s="12" t="str">
        <f>IFERROR(__xludf.DUMMYFUNCTION("TEXTJOIN("";"", TRUE, FILTER(CID!$B$2:$B$14794, CID!B1214=CID!$D$2:$D$14794))"),"P60X")</f>
        <v>P60X</v>
      </c>
      <c r="E1214" s="12" t="s">
        <v>16815</v>
      </c>
    </row>
    <row r="1215">
      <c r="A1215" s="12" t="str">
        <f>IFERROR(__xludf.DUMMYFUNCTION("TEXTJOIN("";"", TRUE, FILTER(CID!$B$2:$B$14794, CID!B1215=CID!$D$2:$D$14794))"),"P610;P611;P612;P613;P614;P615;P616;P618;P619")</f>
        <v>P610;P611;P612;P613;P614;P615;P616;P618;P619</v>
      </c>
      <c r="E1215" s="12" t="s">
        <v>43677</v>
      </c>
    </row>
    <row r="1216">
      <c r="A1216" s="12" t="str">
        <f>IFERROR(__xludf.DUMMYFUNCTION("TEXTJOIN("";"", TRUE, FILTER(CID!$B$2:$B$14794, CID!B1216=CID!$D$2:$D$14794))"),"P700;P701;P702;P703;P704;P708;P709")</f>
        <v>P700;P701;P702;P703;P704;P708;P709</v>
      </c>
      <c r="E1216" s="12" t="s">
        <v>43678</v>
      </c>
    </row>
    <row r="1217">
      <c r="A1217" s="12" t="str">
        <f>IFERROR(__xludf.DUMMYFUNCTION("TEXTJOIN("";"", TRUE, FILTER(CID!$B$2:$B$14794, CID!B1217=CID!$D$2:$D$14794))"),"P710;P711;P712;P713;P714;P718;P719")</f>
        <v>P710;P711;P712;P713;P714;P718;P719</v>
      </c>
      <c r="E1217" s="12" t="s">
        <v>43679</v>
      </c>
    </row>
    <row r="1218">
      <c r="A1218" s="12" t="str">
        <f>IFERROR(__xludf.DUMMYFUNCTION("TEXTJOIN("";"", TRUE, FILTER(CID!$B$2:$B$14794, CID!B1218=CID!$D$2:$D$14794))"),"P720;P721;P722;P728;P729")</f>
        <v>P720;P721;P722;P728;P729</v>
      </c>
      <c r="E1218" s="12" t="s">
        <v>43680</v>
      </c>
    </row>
    <row r="1219">
      <c r="A1219" s="12" t="str">
        <f>IFERROR(__xludf.DUMMYFUNCTION("TEXTJOIN("";"", TRUE, FILTER(CID!$B$2:$B$14794, CID!B1219=CID!$D$2:$D$14794))"),"P740;P741;P742;P743;P744;P745;P748;P749")</f>
        <v>P740;P741;P742;P743;P744;P745;P748;P749</v>
      </c>
      <c r="E1219" s="12" t="s">
        <v>43681</v>
      </c>
    </row>
    <row r="1220">
      <c r="A1220" s="12" t="str">
        <f>IFERROR(__xludf.DUMMYFUNCTION("TEXTJOIN("";"", TRUE, FILTER(CID!$B$2:$B$14794, CID!B1220=CID!$D$2:$D$14794))"),"P75X")</f>
        <v>P75X</v>
      </c>
      <c r="E1220" s="12" t="s">
        <v>16888</v>
      </c>
    </row>
    <row r="1221">
      <c r="A1221" s="12" t="str">
        <f>IFERROR(__xludf.DUMMYFUNCTION("TEXTJOIN("";"", TRUE, FILTER(CID!$B$2:$B$14794, CID!B1221=CID!$D$2:$D$14794))"),"P760;P761;P762;P768;P769")</f>
        <v>P760;P761;P762;P768;P769</v>
      </c>
      <c r="E1221" s="12" t="s">
        <v>43682</v>
      </c>
    </row>
    <row r="1222">
      <c r="A1222" s="12" t="str">
        <f>IFERROR(__xludf.DUMMYFUNCTION("TEXTJOIN("";"", TRUE, FILTER(CID!$B$2:$B$14794, CID!B1222=CID!$D$2:$D$14794))"),"P77X")</f>
        <v>P77X</v>
      </c>
      <c r="E1222" s="12" t="s">
        <v>16899</v>
      </c>
    </row>
    <row r="1223">
      <c r="A1223" s="12" t="str">
        <f>IFERROR(__xludf.DUMMYFUNCTION("TEXTJOIN("";"", TRUE, FILTER(CID!$B$2:$B$14794, CID!B1223=CID!$D$2:$D$14794))"),"P780;P781;P782;P783;P788;P789")</f>
        <v>P780;P781;P782;P783;P788;P789</v>
      </c>
      <c r="E1223" s="12" t="s">
        <v>43683</v>
      </c>
    </row>
    <row r="1224">
      <c r="A1224" s="12" t="str">
        <f>IFERROR(__xludf.DUMMYFUNCTION("TEXTJOIN("";"", TRUE, FILTER(CID!$B$2:$B$14794, CID!B1224=CID!$D$2:$D$14794))"),"P800;P808;P809")</f>
        <v>P800;P808;P809</v>
      </c>
      <c r="E1224" s="12" t="s">
        <v>43684</v>
      </c>
    </row>
    <row r="1225">
      <c r="A1225" s="12" t="str">
        <f>IFERROR(__xludf.DUMMYFUNCTION("TEXTJOIN("";"", TRUE, FILTER(CID!$B$2:$B$14794, CID!B1225=CID!$D$2:$D$14794))"),"P810;P818;P819")</f>
        <v>P810;P818;P819</v>
      </c>
      <c r="E1225" s="12" t="s">
        <v>43685</v>
      </c>
    </row>
    <row r="1226">
      <c r="A1226" s="12" t="str">
        <f>IFERROR(__xludf.DUMMYFUNCTION("TEXTJOIN("";"", TRUE, FILTER(CID!$B$2:$B$14794, CID!B1226=CID!$D$2:$D$14794))"),"P830;P831;P832;P833;P834;P835;P836;P838;P839")</f>
        <v>P830;P831;P832;P833;P834;P835;P836;P838;P839</v>
      </c>
      <c r="E1226" s="12" t="s">
        <v>43686</v>
      </c>
    </row>
    <row r="1227">
      <c r="A1227" s="12" t="str">
        <f>IFERROR(__xludf.DUMMYFUNCTION("TEXTJOIN("";"", TRUE, FILTER(CID!$B$2:$B$14794, CID!B1227=CID!$D$2:$D$14794))"),"P90X")</f>
        <v>P90X</v>
      </c>
      <c r="E1227" s="12" t="s">
        <v>16942</v>
      </c>
    </row>
    <row r="1228">
      <c r="A1228" s="12" t="str">
        <f>IFERROR(__xludf.DUMMYFUNCTION("TEXTJOIN("";"", TRUE, FILTER(CID!$B$2:$B$14794, CID!B1228=CID!$D$2:$D$14794))"),"P910;P911;P912;P913;P914;P915;P916;P918;P919")</f>
        <v>P910;P911;P912;P913;P914;P915;P916;P918;P919</v>
      </c>
      <c r="E1228" s="12" t="s">
        <v>43687</v>
      </c>
    </row>
    <row r="1229">
      <c r="A1229" s="12" t="str">
        <f>IFERROR(__xludf.DUMMYFUNCTION("TEXTJOIN("";"", TRUE, FILTER(CID!$B$2:$B$14794, CID!B1229=CID!$D$2:$D$14794))"),"P920;P921;P922;P923;P924;P925;P928;P929")</f>
        <v>P920;P921;P922;P923;P924;P925;P928;P929</v>
      </c>
      <c r="E1229" s="12" t="s">
        <v>43688</v>
      </c>
    </row>
    <row r="1230">
      <c r="A1230" s="12" t="str">
        <f>IFERROR(__xludf.DUMMYFUNCTION("TEXTJOIN("";"", TRUE, FILTER(CID!$B$2:$B$14794, CID!B1230=CID!$D$2:$D$14794))"),"P93X")</f>
        <v>P93X</v>
      </c>
      <c r="E1230" s="12" t="s">
        <v>16977</v>
      </c>
    </row>
    <row r="1231">
      <c r="A1231" s="12" t="str">
        <f>IFERROR(__xludf.DUMMYFUNCTION("TEXTJOIN("";"", TRUE, FILTER(CID!$B$2:$B$14794, CID!B1231=CID!$D$2:$D$14794))"),"P940;P941;P942;P948;P949")</f>
        <v>P940;P941;P942;P948;P949</v>
      </c>
      <c r="E1231" s="12" t="s">
        <v>43689</v>
      </c>
    </row>
    <row r="1232">
      <c r="A1232" s="12" t="str">
        <f>IFERROR(__xludf.DUMMYFUNCTION("TEXTJOIN("";"", TRUE, FILTER(CID!$B$2:$B$14794, CID!B1232=CID!$D$2:$D$14794))"),"P95X")</f>
        <v>P95X</v>
      </c>
      <c r="E1232" s="12" t="s">
        <v>16988</v>
      </c>
    </row>
    <row r="1233">
      <c r="A1233" s="12" t="str">
        <f>IFERROR(__xludf.DUMMYFUNCTION("TEXTJOIN("";"", TRUE, FILTER(CID!$B$2:$B$14794, CID!B1233=CID!$D$2:$D$14794))"),"P960;P961;P962;P963;P964;P965;P968;P969")</f>
        <v>P960;P961;P962;P963;P964;P965;P968;P969</v>
      </c>
      <c r="E1233" s="12" t="s">
        <v>43690</v>
      </c>
    </row>
    <row r="1234">
      <c r="A1234" s="12" t="str">
        <f>IFERROR(__xludf.DUMMYFUNCTION("TEXTJOIN("";"", TRUE, FILTER(CID!$B$2:$B$14794, CID!B1234=CID!$D$2:$D$14794))"),"Q000;Q001;Q002")</f>
        <v>Q000;Q001;Q002</v>
      </c>
      <c r="E1234" s="12" t="s">
        <v>43691</v>
      </c>
    </row>
    <row r="1235">
      <c r="A1235" s="12" t="str">
        <f>IFERROR(__xludf.DUMMYFUNCTION("TEXTJOIN("";"", TRUE, FILTER(CID!$B$2:$B$14794, CID!B1235=CID!$D$2:$D$14794))"),"Q010;Q011;Q012;Q018;Q019")</f>
        <v>Q010;Q011;Q012;Q018;Q019</v>
      </c>
      <c r="E1235" s="12" t="s">
        <v>43692</v>
      </c>
    </row>
    <row r="1236">
      <c r="A1236" s="12" t="str">
        <f>IFERROR(__xludf.DUMMYFUNCTION("TEXTJOIN("";"", TRUE, FILTER(CID!$B$2:$B$14794, CID!B1236=CID!$D$2:$D$14794))"),"Q02X")</f>
        <v>Q02X</v>
      </c>
      <c r="E1236" s="12" t="s">
        <v>17021</v>
      </c>
    </row>
    <row r="1237">
      <c r="A1237" s="12" t="str">
        <f>IFERROR(__xludf.DUMMYFUNCTION("TEXTJOIN("";"", TRUE, FILTER(CID!$B$2:$B$14794, CID!B1237=CID!$D$2:$D$14794))"),"Q030;Q031;Q038;Q039")</f>
        <v>Q030;Q031;Q038;Q039</v>
      </c>
      <c r="E1237" s="12" t="s">
        <v>43693</v>
      </c>
    </row>
    <row r="1238">
      <c r="A1238" s="12" t="str">
        <f>IFERROR(__xludf.DUMMYFUNCTION("TEXTJOIN("";"", TRUE, FILTER(CID!$B$2:$B$14794, CID!B1238=CID!$D$2:$D$14794))"),"Q040;Q041;Q042;Q043;Q044;Q045;Q046;Q048;Q049")</f>
        <v>Q040;Q041;Q042;Q043;Q044;Q045;Q046;Q048;Q049</v>
      </c>
      <c r="E1238" s="12" t="s">
        <v>43694</v>
      </c>
    </row>
    <row r="1239">
      <c r="A1239" s="12" t="str">
        <f>IFERROR(__xludf.DUMMYFUNCTION("TEXTJOIN("";"", TRUE, FILTER(CID!$B$2:$B$14794, CID!B1239=CID!$D$2:$D$14794))"),"Q050;Q051;Q052;Q053;Q054;Q055;Q056;Q057;Q058;Q059")</f>
        <v>Q050;Q051;Q052;Q053;Q054;Q055;Q056;Q057;Q058;Q059</v>
      </c>
      <c r="E1239" s="12" t="s">
        <v>43695</v>
      </c>
    </row>
    <row r="1240">
      <c r="A1240" s="12" t="str">
        <f>IFERROR(__xludf.DUMMYFUNCTION("TEXTJOIN("";"", TRUE, FILTER(CID!$B$2:$B$14794, CID!B1240=CID!$D$2:$D$14794))"),"Q060;Q061;Q062;Q063;Q064;Q068;Q069")</f>
        <v>Q060;Q061;Q062;Q063;Q064;Q068;Q069</v>
      </c>
      <c r="E1240" s="12" t="s">
        <v>43696</v>
      </c>
    </row>
    <row r="1241">
      <c r="A1241" s="12" t="str">
        <f>IFERROR(__xludf.DUMMYFUNCTION("TEXTJOIN("";"", TRUE, FILTER(CID!$B$2:$B$14794, CID!B1241=CID!$D$2:$D$14794))"),"Q070;Q078;Q079")</f>
        <v>Q070;Q078;Q079</v>
      </c>
      <c r="E1241" s="12" t="s">
        <v>43697</v>
      </c>
    </row>
    <row r="1242">
      <c r="A1242" s="12" t="str">
        <f>IFERROR(__xludf.DUMMYFUNCTION("TEXTJOIN("";"", TRUE, FILTER(CID!$B$2:$B$14794, CID!B1242=CID!$D$2:$D$14794))"),"Q100;Q101;Q102;Q103;Q104;Q105;Q106;Q107")</f>
        <v>Q100;Q101;Q102;Q103;Q104;Q105;Q106;Q107</v>
      </c>
      <c r="E1242" s="12" t="s">
        <v>43698</v>
      </c>
    </row>
    <row r="1243">
      <c r="A1243" s="12" t="str">
        <f>IFERROR(__xludf.DUMMYFUNCTION("TEXTJOIN("";"", TRUE, FILTER(CID!$B$2:$B$14794, CID!B1243=CID!$D$2:$D$14794))"),"Q110;Q111;Q112;Q113")</f>
        <v>Q110;Q111;Q112;Q113</v>
      </c>
      <c r="E1243" s="12" t="s">
        <v>43699</v>
      </c>
    </row>
    <row r="1244">
      <c r="A1244" s="12" t="str">
        <f>IFERROR(__xludf.DUMMYFUNCTION("TEXTJOIN("";"", TRUE, FILTER(CID!$B$2:$B$14794, CID!B1244=CID!$D$2:$D$14794))"),"Q120;Q121;Q122;Q123;Q124;Q128;Q129")</f>
        <v>Q120;Q121;Q122;Q123;Q124;Q128;Q129</v>
      </c>
      <c r="E1244" s="12" t="s">
        <v>43700</v>
      </c>
    </row>
    <row r="1245">
      <c r="A1245" s="12" t="str">
        <f>IFERROR(__xludf.DUMMYFUNCTION("TEXTJOIN("";"", TRUE, FILTER(CID!$B$2:$B$14794, CID!B1245=CID!$D$2:$D$14794))"),"Q130;Q131;Q132;Q133;Q134;Q135;Q138;Q139")</f>
        <v>Q130;Q131;Q132;Q133;Q134;Q135;Q138;Q139</v>
      </c>
      <c r="E1245" s="12" t="s">
        <v>43701</v>
      </c>
    </row>
    <row r="1246">
      <c r="A1246" s="12" t="str">
        <f>IFERROR(__xludf.DUMMYFUNCTION("TEXTJOIN("";"", TRUE, FILTER(CID!$B$2:$B$14794, CID!B1246=CID!$D$2:$D$14794))"),"Q140;Q141;Q142;Q143;Q148;Q149")</f>
        <v>Q140;Q141;Q142;Q143;Q148;Q149</v>
      </c>
      <c r="E1246" s="12" t="s">
        <v>43702</v>
      </c>
    </row>
    <row r="1247">
      <c r="A1247" s="12" t="str">
        <f>IFERROR(__xludf.DUMMYFUNCTION("TEXTJOIN("";"", TRUE, FILTER(CID!$B$2:$B$14794, CID!B1247=CID!$D$2:$D$14794))"),"Q150;Q158;Q159")</f>
        <v>Q150;Q158;Q159</v>
      </c>
      <c r="E1247" s="12" t="s">
        <v>43703</v>
      </c>
    </row>
    <row r="1248">
      <c r="A1248" s="12" t="str">
        <f>IFERROR(__xludf.DUMMYFUNCTION("TEXTJOIN("";"", TRUE, FILTER(CID!$B$2:$B$14794, CID!B1248=CID!$D$2:$D$14794))"),"Q160;Q161;Q162;Q163;Q164;Q165;Q169")</f>
        <v>Q160;Q161;Q162;Q163;Q164;Q165;Q169</v>
      </c>
      <c r="E1248" s="12" t="s">
        <v>43704</v>
      </c>
    </row>
    <row r="1249">
      <c r="A1249" s="12" t="str">
        <f>IFERROR(__xludf.DUMMYFUNCTION("TEXTJOIN("";"", TRUE, FILTER(CID!$B$2:$B$14794, CID!B1249=CID!$D$2:$D$14794))"),"Q170;Q171;Q172;Q173;Q174;Q175;Q178;Q179")</f>
        <v>Q170;Q171;Q172;Q173;Q174;Q175;Q178;Q179</v>
      </c>
      <c r="E1249" s="12" t="s">
        <v>43705</v>
      </c>
    </row>
    <row r="1250">
      <c r="A1250" s="12" t="str">
        <f>IFERROR(__xludf.DUMMYFUNCTION("TEXTJOIN("";"", TRUE, FILTER(CID!$B$2:$B$14794, CID!B1250=CID!$D$2:$D$14794))"),"Q180;Q181;Q182;Q183;Q184;Q185;Q186;Q187;Q188;Q189")</f>
        <v>Q180;Q181;Q182;Q183;Q184;Q185;Q186;Q187;Q188;Q189</v>
      </c>
      <c r="E1250" s="12" t="s">
        <v>43706</v>
      </c>
    </row>
    <row r="1251">
      <c r="A1251" s="12" t="str">
        <f>IFERROR(__xludf.DUMMYFUNCTION("TEXTJOIN("";"", TRUE, FILTER(CID!$B$2:$B$14794, CID!B1251=CID!$D$2:$D$14794))"),"Q200;Q201;Q202;Q203;Q204;Q205;Q206;Q208;Q209")</f>
        <v>Q200;Q201;Q202;Q203;Q204;Q205;Q206;Q208;Q209</v>
      </c>
      <c r="E1251" s="12" t="s">
        <v>43707</v>
      </c>
    </row>
    <row r="1252">
      <c r="A1252" s="12" t="str">
        <f>IFERROR(__xludf.DUMMYFUNCTION("TEXTJOIN("";"", TRUE, FILTER(CID!$B$2:$B$14794, CID!B1252=CID!$D$2:$D$14794))"),"Q210;Q211;Q212;Q213;Q214;Q218;Q219")</f>
        <v>Q210;Q211;Q212;Q213;Q214;Q218;Q219</v>
      </c>
      <c r="E1252" s="12" t="s">
        <v>43708</v>
      </c>
    </row>
    <row r="1253">
      <c r="A1253" s="12" t="str">
        <f>IFERROR(__xludf.DUMMYFUNCTION("TEXTJOIN("";"", TRUE, FILTER(CID!$B$2:$B$14794, CID!B1253=CID!$D$2:$D$14794))"),"Q220;Q221;Q222;Q223;Q224;Q225;Q226;Q228;Q229")</f>
        <v>Q220;Q221;Q222;Q223;Q224;Q225;Q226;Q228;Q229</v>
      </c>
      <c r="E1253" s="12" t="s">
        <v>43709</v>
      </c>
    </row>
    <row r="1254">
      <c r="A1254" s="12" t="str">
        <f>IFERROR(__xludf.DUMMYFUNCTION("TEXTJOIN("";"", TRUE, FILTER(CID!$B$2:$B$14794, CID!B1254=CID!$D$2:$D$14794))"),"Q230;Q231;Q232;Q233;Q234;Q238;Q239")</f>
        <v>Q230;Q231;Q232;Q233;Q234;Q238;Q239</v>
      </c>
      <c r="E1254" s="12" t="s">
        <v>43710</v>
      </c>
    </row>
    <row r="1255">
      <c r="A1255" s="12" t="str">
        <f>IFERROR(__xludf.DUMMYFUNCTION("TEXTJOIN("";"", TRUE, FILTER(CID!$B$2:$B$14794, CID!B1255=CID!$D$2:$D$14794))"),"Q240;Q241;Q242;Q243;Q244;Q245;Q246;Q248;Q249")</f>
        <v>Q240;Q241;Q242;Q243;Q244;Q245;Q246;Q248;Q249</v>
      </c>
      <c r="E1255" s="12" t="s">
        <v>43711</v>
      </c>
    </row>
    <row r="1256">
      <c r="A1256" s="12" t="str">
        <f>IFERROR(__xludf.DUMMYFUNCTION("TEXTJOIN("";"", TRUE, FILTER(CID!$B$2:$B$14794, CID!B1256=CID!$D$2:$D$14794))"),"Q250;Q251;Q252;Q253;Q254;Q255;Q256;Q257;Q258;Q259")</f>
        <v>Q250;Q251;Q252;Q253;Q254;Q255;Q256;Q257;Q258;Q259</v>
      </c>
      <c r="E1256" s="12" t="s">
        <v>43712</v>
      </c>
    </row>
    <row r="1257">
      <c r="A1257" s="12" t="str">
        <f>IFERROR(__xludf.DUMMYFUNCTION("TEXTJOIN("";"", TRUE, FILTER(CID!$B$2:$B$14794, CID!B1257=CID!$D$2:$D$14794))"),"Q260;Q261;Q262;Q263;Q264;Q265;Q266;Q268;Q269")</f>
        <v>Q260;Q261;Q262;Q263;Q264;Q265;Q266;Q268;Q269</v>
      </c>
      <c r="E1257" s="12" t="s">
        <v>43713</v>
      </c>
    </row>
    <row r="1258">
      <c r="A1258" s="12" t="str">
        <f>IFERROR(__xludf.DUMMYFUNCTION("TEXTJOIN("";"", TRUE, FILTER(CID!$B$2:$B$14794, CID!B1258=CID!$D$2:$D$14794))"),"Q270;Q271;Q272;Q273;Q274;Q278;Q279")</f>
        <v>Q270;Q271;Q272;Q273;Q274;Q278;Q279</v>
      </c>
      <c r="E1258" s="12" t="s">
        <v>43714</v>
      </c>
    </row>
    <row r="1259">
      <c r="A1259" s="12" t="str">
        <f>IFERROR(__xludf.DUMMYFUNCTION("TEXTJOIN("";"", TRUE, FILTER(CID!$B$2:$B$14794, CID!B1259=CID!$D$2:$D$14794))"),"Q280;Q281;Q282;Q283;Q288;Q289")</f>
        <v>Q280;Q281;Q282;Q283;Q288;Q289</v>
      </c>
      <c r="E1259" s="12" t="s">
        <v>43715</v>
      </c>
    </row>
    <row r="1260">
      <c r="A1260" s="12" t="str">
        <f>IFERROR(__xludf.DUMMYFUNCTION("TEXTJOIN("";"", TRUE, FILTER(CID!$B$2:$B$14794, CID!B1260=CID!$D$2:$D$14794))"),"Q300;Q301;Q302;Q303;Q308;Q309")</f>
        <v>Q300;Q301;Q302;Q303;Q308;Q309</v>
      </c>
      <c r="E1260" s="12" t="s">
        <v>43716</v>
      </c>
    </row>
    <row r="1261">
      <c r="A1261" s="12" t="str">
        <f>IFERROR(__xludf.DUMMYFUNCTION("TEXTJOIN("";"", TRUE, FILTER(CID!$B$2:$B$14794, CID!B1261=CID!$D$2:$D$14794))"),"Q310;Q311;Q312;Q313;Q315;Q318;Q319")</f>
        <v>Q310;Q311;Q312;Q313;Q315;Q318;Q319</v>
      </c>
      <c r="E1261" s="12" t="s">
        <v>43717</v>
      </c>
    </row>
    <row r="1262">
      <c r="A1262" s="12" t="str">
        <f>IFERROR(__xludf.DUMMYFUNCTION("TEXTJOIN("";"", TRUE, FILTER(CID!$B$2:$B$14794, CID!B1262=CID!$D$2:$D$14794))"),"Q320;Q321;Q322;Q323;Q324")</f>
        <v>Q320;Q321;Q322;Q323;Q324</v>
      </c>
      <c r="E1262" s="12" t="s">
        <v>43718</v>
      </c>
    </row>
    <row r="1263">
      <c r="A1263" s="12" t="str">
        <f>IFERROR(__xludf.DUMMYFUNCTION("TEXTJOIN("";"", TRUE, FILTER(CID!$B$2:$B$14794, CID!B1263=CID!$D$2:$D$14794))"),"Q330;Q331;Q332;Q333;Q334;Q335;Q336;Q338;Q339")</f>
        <v>Q330;Q331;Q332;Q333;Q334;Q335;Q336;Q338;Q339</v>
      </c>
      <c r="E1263" s="12" t="s">
        <v>43719</v>
      </c>
    </row>
    <row r="1264">
      <c r="A1264" s="12" t="str">
        <f>IFERROR(__xludf.DUMMYFUNCTION("TEXTJOIN("";"", TRUE, FILTER(CID!$B$2:$B$14794, CID!B1264=CID!$D$2:$D$14794))"),"Q340;Q341;Q348;Q349")</f>
        <v>Q340;Q341;Q348;Q349</v>
      </c>
      <c r="E1264" s="12" t="s">
        <v>43720</v>
      </c>
    </row>
    <row r="1265">
      <c r="A1265" s="12" t="str">
        <f>IFERROR(__xludf.DUMMYFUNCTION("TEXTJOIN("";"", TRUE, FILTER(CID!$B$2:$B$14794, CID!B1265=CID!$D$2:$D$14794))"),"Q351;Q353;Q355;Q357;Q359")</f>
        <v>Q351;Q353;Q355;Q357;Q359</v>
      </c>
      <c r="E1265" s="12" t="s">
        <v>43721</v>
      </c>
    </row>
    <row r="1266">
      <c r="A1266" s="12" t="str">
        <f>IFERROR(__xludf.DUMMYFUNCTION("TEXTJOIN("";"", TRUE, FILTER(CID!$B$2:$B$14794, CID!B1266=CID!$D$2:$D$14794))"),"Q360;Q361;Q369")</f>
        <v>Q360;Q361;Q369</v>
      </c>
      <c r="E1266" s="12" t="s">
        <v>43722</v>
      </c>
    </row>
    <row r="1267">
      <c r="A1267" s="12" t="str">
        <f>IFERROR(__xludf.DUMMYFUNCTION("TEXTJOIN("";"", TRUE, FILTER(CID!$B$2:$B$14794, CID!B1267=CID!$D$2:$D$14794))"),"Q370;Q371;Q372;Q373;Q374;Q375;Q378;Q379")</f>
        <v>Q370;Q371;Q372;Q373;Q374;Q375;Q378;Q379</v>
      </c>
      <c r="E1267" s="12" t="s">
        <v>43723</v>
      </c>
    </row>
    <row r="1268">
      <c r="A1268" s="12" t="str">
        <f>IFERROR(__xludf.DUMMYFUNCTION("TEXTJOIN("";"", TRUE, FILTER(CID!$B$2:$B$14794, CID!B1268=CID!$D$2:$D$14794))"),"Q380;Q381;Q382;Q383;Q384;Q385;Q386;Q387;Q388")</f>
        <v>Q380;Q381;Q382;Q383;Q384;Q385;Q386;Q387;Q388</v>
      </c>
      <c r="E1268" s="12" t="s">
        <v>43724</v>
      </c>
    </row>
    <row r="1269">
      <c r="A1269" s="12" t="str">
        <f>IFERROR(__xludf.DUMMYFUNCTION("TEXTJOIN("";"", TRUE, FILTER(CID!$B$2:$B$14794, CID!B1269=CID!$D$2:$D$14794))"),"Q390;Q391;Q392;Q393;Q394;Q395;Q396;Q398;Q399")</f>
        <v>Q390;Q391;Q392;Q393;Q394;Q395;Q396;Q398;Q399</v>
      </c>
      <c r="E1269" s="12" t="s">
        <v>43725</v>
      </c>
    </row>
    <row r="1270">
      <c r="A1270" s="12" t="str">
        <f>IFERROR(__xludf.DUMMYFUNCTION("TEXTJOIN("";"", TRUE, FILTER(CID!$B$2:$B$14794, CID!B1270=CID!$D$2:$D$14794))"),"Q400;Q401;Q402;Q403;Q408;Q409")</f>
        <v>Q400;Q401;Q402;Q403;Q408;Q409</v>
      </c>
      <c r="E1270" s="12" t="s">
        <v>43726</v>
      </c>
    </row>
    <row r="1271">
      <c r="A1271" s="12" t="str">
        <f>IFERROR(__xludf.DUMMYFUNCTION("TEXTJOIN("";"", TRUE, FILTER(CID!$B$2:$B$14794, CID!B1271=CID!$D$2:$D$14794))"),"Q410;Q411;Q412;Q418;Q419")</f>
        <v>Q410;Q411;Q412;Q418;Q419</v>
      </c>
      <c r="E1271" s="12" t="s">
        <v>43727</v>
      </c>
    </row>
    <row r="1272">
      <c r="A1272" s="12" t="str">
        <f>IFERROR(__xludf.DUMMYFUNCTION("TEXTJOIN("";"", TRUE, FILTER(CID!$B$2:$B$14794, CID!B1272=CID!$D$2:$D$14794))"),"Q420;Q421;Q422;Q423;Q428;Q429")</f>
        <v>Q420;Q421;Q422;Q423;Q428;Q429</v>
      </c>
      <c r="E1272" s="12" t="s">
        <v>43728</v>
      </c>
    </row>
    <row r="1273">
      <c r="A1273" s="12" t="str">
        <f>IFERROR(__xludf.DUMMYFUNCTION("TEXTJOIN("";"", TRUE, FILTER(CID!$B$2:$B$14794, CID!B1273=CID!$D$2:$D$14794))"),"Q430;Q431;Q432;Q433;Q434;Q435;Q436;Q437;Q438;Q439")</f>
        <v>Q430;Q431;Q432;Q433;Q434;Q435;Q436;Q437;Q438;Q439</v>
      </c>
      <c r="E1273" s="12" t="s">
        <v>43729</v>
      </c>
    </row>
    <row r="1274">
      <c r="A1274" s="12" t="str">
        <f>IFERROR(__xludf.DUMMYFUNCTION("TEXTJOIN("";"", TRUE, FILTER(CID!$B$2:$B$14794, CID!B1274=CID!$D$2:$D$14794))"),"Q440;Q441;Q442;Q443;Q444;Q445;Q446;Q447")</f>
        <v>Q440;Q441;Q442;Q443;Q444;Q445;Q446;Q447</v>
      </c>
      <c r="E1274" s="12" t="s">
        <v>43730</v>
      </c>
    </row>
    <row r="1275">
      <c r="A1275" s="12" t="str">
        <f>IFERROR(__xludf.DUMMYFUNCTION("TEXTJOIN("";"", TRUE, FILTER(CID!$B$2:$B$14794, CID!B1275=CID!$D$2:$D$14794))"),"Q450;Q451;Q452;Q453;Q458;Q459")</f>
        <v>Q450;Q451;Q452;Q453;Q458;Q459</v>
      </c>
      <c r="E1275" s="12" t="s">
        <v>43731</v>
      </c>
    </row>
    <row r="1276">
      <c r="A1276" s="12" t="str">
        <f>IFERROR(__xludf.DUMMYFUNCTION("TEXTJOIN("";"", TRUE, FILTER(CID!$B$2:$B$14794, CID!B1276=CID!$D$2:$D$14794))"),"Q500;Q501;Q502;Q503;Q504;Q505;Q506")</f>
        <v>Q500;Q501;Q502;Q503;Q504;Q505;Q506</v>
      </c>
      <c r="E1276" s="12" t="s">
        <v>43732</v>
      </c>
    </row>
    <row r="1277">
      <c r="A1277" s="12" t="str">
        <f>IFERROR(__xludf.DUMMYFUNCTION("TEXTJOIN("";"", TRUE, FILTER(CID!$B$2:$B$14794, CID!B1277=CID!$D$2:$D$14794))"),"Q510;Q511;Q512;Q513;Q514;Q515;Q516;Q517;Q518;Q519")</f>
        <v>Q510;Q511;Q512;Q513;Q514;Q515;Q516;Q517;Q518;Q519</v>
      </c>
      <c r="E1277" s="12" t="s">
        <v>43733</v>
      </c>
    </row>
    <row r="1278">
      <c r="A1278" s="12" t="str">
        <f>IFERROR(__xludf.DUMMYFUNCTION("TEXTJOIN("";"", TRUE, FILTER(CID!$B$2:$B$14794, CID!B1278=CID!$D$2:$D$14794))"),"Q520;Q521;Q522;Q523;Q524;Q525;Q526;Q527;Q528;Q529")</f>
        <v>Q520;Q521;Q522;Q523;Q524;Q525;Q526;Q527;Q528;Q529</v>
      </c>
      <c r="E1278" s="12" t="s">
        <v>43734</v>
      </c>
    </row>
    <row r="1279">
      <c r="A1279" s="12" t="str">
        <f>IFERROR(__xludf.DUMMYFUNCTION("TEXTJOIN("";"", TRUE, FILTER(CID!$B$2:$B$14794, CID!B1279=CID!$D$2:$D$14794))"),"Q530;Q531;Q532;Q539")</f>
        <v>Q530;Q531;Q532;Q539</v>
      </c>
      <c r="E1279" s="12" t="s">
        <v>43735</v>
      </c>
    </row>
    <row r="1280">
      <c r="A1280" s="12" t="str">
        <f>IFERROR(__xludf.DUMMYFUNCTION("TEXTJOIN("";"", TRUE, FILTER(CID!$B$2:$B$14794, CID!B1280=CID!$D$2:$D$14794))"),"Q540;Q541;Q542;Q543;Q544;Q548;Q549")</f>
        <v>Q540;Q541;Q542;Q543;Q544;Q548;Q549</v>
      </c>
      <c r="E1280" s="12" t="s">
        <v>43736</v>
      </c>
    </row>
    <row r="1281">
      <c r="A1281" s="12" t="str">
        <f>IFERROR(__xludf.DUMMYFUNCTION("TEXTJOIN("";"", TRUE, FILTER(CID!$B$2:$B$14794, CID!B1281=CID!$D$2:$D$14794))"),"Q550;Q551;Q552;Q553;Q554;Q555;Q556;Q558;Q559")</f>
        <v>Q550;Q551;Q552;Q553;Q554;Q555;Q556;Q558;Q559</v>
      </c>
      <c r="E1281" s="12" t="s">
        <v>43737</v>
      </c>
    </row>
    <row r="1282">
      <c r="A1282" s="12" t="str">
        <f>IFERROR(__xludf.DUMMYFUNCTION("TEXTJOIN("";"", TRUE, FILTER(CID!$B$2:$B$14794, CID!B1282=CID!$D$2:$D$14794))"),"Q560;Q561;Q562;Q563;Q564")</f>
        <v>Q560;Q561;Q562;Q563;Q564</v>
      </c>
      <c r="E1282" s="12" t="s">
        <v>43738</v>
      </c>
    </row>
    <row r="1283">
      <c r="A1283" s="12" t="str">
        <f>IFERROR(__xludf.DUMMYFUNCTION("TEXTJOIN("";"", TRUE, FILTER(CID!$B$2:$B$14794, CID!B1283=CID!$D$2:$D$14794))"),"Q600;Q601;Q602;Q603;Q604;Q605;Q606")</f>
        <v>Q600;Q601;Q602;Q603;Q604;Q605;Q606</v>
      </c>
      <c r="E1283" s="12" t="s">
        <v>43739</v>
      </c>
    </row>
    <row r="1284">
      <c r="A1284" s="12" t="str">
        <f>IFERROR(__xludf.DUMMYFUNCTION("TEXTJOIN("";"", TRUE, FILTER(CID!$B$2:$B$14794, CID!B1284=CID!$D$2:$D$14794))"),"Q610;Q611;Q612;Q613;Q614;Q615;Q618;Q619")</f>
        <v>Q610;Q611;Q612;Q613;Q614;Q615;Q618;Q619</v>
      </c>
      <c r="E1284" s="12" t="s">
        <v>43740</v>
      </c>
    </row>
    <row r="1285">
      <c r="A1285" s="12" t="str">
        <f>IFERROR(__xludf.DUMMYFUNCTION("TEXTJOIN("";"", TRUE, FILTER(CID!$B$2:$B$14794, CID!B1285=CID!$D$2:$D$14794))"),"Q620;Q621;Q622;Q623;Q624;Q625;Q626;Q627;Q628")</f>
        <v>Q620;Q621;Q622;Q623;Q624;Q625;Q626;Q627;Q628</v>
      </c>
      <c r="E1285" s="12" t="s">
        <v>43741</v>
      </c>
    </row>
    <row r="1286">
      <c r="A1286" s="12" t="str">
        <f>IFERROR(__xludf.DUMMYFUNCTION("TEXTJOIN("";"", TRUE, FILTER(CID!$B$2:$B$14794, CID!B1286=CID!$D$2:$D$14794))"),"Q630;Q631;Q632;Q633;Q638;Q639")</f>
        <v>Q630;Q631;Q632;Q633;Q638;Q639</v>
      </c>
      <c r="E1286" s="12" t="s">
        <v>43742</v>
      </c>
    </row>
    <row r="1287">
      <c r="A1287" s="12" t="str">
        <f>IFERROR(__xludf.DUMMYFUNCTION("TEXTJOIN("";"", TRUE, FILTER(CID!$B$2:$B$14794, CID!B1287=CID!$D$2:$D$14794))"),"Q640;Q641;Q642;Q643;Q644;Q645;Q646;Q647;Q648;Q649")</f>
        <v>Q640;Q641;Q642;Q643;Q644;Q645;Q646;Q647;Q648;Q649</v>
      </c>
      <c r="E1287" s="12" t="s">
        <v>43743</v>
      </c>
    </row>
    <row r="1288">
      <c r="A1288" s="12" t="str">
        <f>IFERROR(__xludf.DUMMYFUNCTION("TEXTJOIN("";"", TRUE, FILTER(CID!$B$2:$B$14794, CID!B1288=CID!$D$2:$D$14794))"),"Q650;Q651;Q652;Q653;Q654;Q655;Q656;Q658;Q659")</f>
        <v>Q650;Q651;Q652;Q653;Q654;Q655;Q656;Q658;Q659</v>
      </c>
      <c r="E1288" s="12" t="s">
        <v>43744</v>
      </c>
    </row>
    <row r="1289">
      <c r="A1289" s="12" t="str">
        <f>IFERROR(__xludf.DUMMYFUNCTION("TEXTJOIN("";"", TRUE, FILTER(CID!$B$2:$B$14794, CID!B1289=CID!$D$2:$D$14794))"),"Q660;Q661;Q662;Q663;Q664;Q665;Q666;Q667;Q668;Q669")</f>
        <v>Q660;Q661;Q662;Q663;Q664;Q665;Q666;Q667;Q668;Q669</v>
      </c>
      <c r="E1289" s="12" t="s">
        <v>43745</v>
      </c>
    </row>
    <row r="1290">
      <c r="A1290" s="12" t="str">
        <f>IFERROR(__xludf.DUMMYFUNCTION("TEXTJOIN("";"", TRUE, FILTER(CID!$B$2:$B$14794, CID!B1290=CID!$D$2:$D$14794))"),"Q670;Q671;Q672;Q673;Q674;Q675;Q676;Q677;Q678")</f>
        <v>Q670;Q671;Q672;Q673;Q674;Q675;Q676;Q677;Q678</v>
      </c>
      <c r="E1290" s="12" t="s">
        <v>43746</v>
      </c>
    </row>
    <row r="1291">
      <c r="A1291" s="12" t="str">
        <f>IFERROR(__xludf.DUMMYFUNCTION("TEXTJOIN("";"", TRUE, FILTER(CID!$B$2:$B$14794, CID!B1291=CID!$D$2:$D$14794))"),"Q680;Q681;Q682;Q683;Q684;Q685;Q688")</f>
        <v>Q680;Q681;Q682;Q683;Q684;Q685;Q688</v>
      </c>
      <c r="E1291" s="12" t="s">
        <v>43747</v>
      </c>
    </row>
    <row r="1292">
      <c r="A1292" s="12" t="str">
        <f>IFERROR(__xludf.DUMMYFUNCTION("TEXTJOIN("";"", TRUE, FILTER(CID!$B$2:$B$14794, CID!B1292=CID!$D$2:$D$14794))"),"Q690;Q691;Q692;Q699")</f>
        <v>Q690;Q691;Q692;Q699</v>
      </c>
      <c r="E1292" s="12" t="s">
        <v>43748</v>
      </c>
    </row>
    <row r="1293">
      <c r="A1293" s="12" t="str">
        <f>IFERROR(__xludf.DUMMYFUNCTION("TEXTJOIN("";"", TRUE, FILTER(CID!$B$2:$B$14794, CID!B1293=CID!$D$2:$D$14794))"),"Q700;Q701;Q702;Q703;Q704;Q709")</f>
        <v>Q700;Q701;Q702;Q703;Q704;Q709</v>
      </c>
      <c r="E1293" s="12" t="s">
        <v>43749</v>
      </c>
    </row>
    <row r="1294">
      <c r="A1294" s="12" t="str">
        <f>IFERROR(__xludf.DUMMYFUNCTION("TEXTJOIN("";"", TRUE, FILTER(CID!$B$2:$B$14794, CID!B1294=CID!$D$2:$D$14794))"),"Q710;Q711;Q712;Q713;Q714;Q715;Q716;Q718;Q719")</f>
        <v>Q710;Q711;Q712;Q713;Q714;Q715;Q716;Q718;Q719</v>
      </c>
      <c r="E1294" s="12" t="s">
        <v>43750</v>
      </c>
    </row>
    <row r="1295">
      <c r="A1295" s="12" t="str">
        <f>IFERROR(__xludf.DUMMYFUNCTION("TEXTJOIN("";"", TRUE, FILTER(CID!$B$2:$B$14794, CID!B1295=CID!$D$2:$D$14794))"),"Q720;Q721;Q722;Q723;Q724;Q725;Q726;Q727;Q728;Q729")</f>
        <v>Q720;Q721;Q722;Q723;Q724;Q725;Q726;Q727;Q728;Q729</v>
      </c>
      <c r="E1295" s="12" t="s">
        <v>43751</v>
      </c>
    </row>
    <row r="1296">
      <c r="A1296" s="12" t="str">
        <f>IFERROR(__xludf.DUMMYFUNCTION("TEXTJOIN("";"", TRUE, FILTER(CID!$B$2:$B$14794, CID!B1296=CID!$D$2:$D$14794))"),"Q730;Q731;Q738")</f>
        <v>Q730;Q731;Q738</v>
      </c>
      <c r="E1296" s="12" t="s">
        <v>43752</v>
      </c>
    </row>
    <row r="1297">
      <c r="A1297" s="12" t="str">
        <f>IFERROR(__xludf.DUMMYFUNCTION("TEXTJOIN("";"", TRUE, FILTER(CID!$B$2:$B$14794, CID!B1297=CID!$D$2:$D$14794))"),"Q740;Q741;Q742;Q743;Q748;Q749")</f>
        <v>Q740;Q741;Q742;Q743;Q748;Q749</v>
      </c>
      <c r="E1297" s="12" t="s">
        <v>43753</v>
      </c>
    </row>
    <row r="1298">
      <c r="A1298" s="12" t="str">
        <f>IFERROR(__xludf.DUMMYFUNCTION("TEXTJOIN("";"", TRUE, FILTER(CID!$B$2:$B$14794, CID!B1298=CID!$D$2:$D$14794))"),"Q750;Q751;Q752;Q753;Q754;Q755;Q758;Q759")</f>
        <v>Q750;Q751;Q752;Q753;Q754;Q755;Q758;Q759</v>
      </c>
      <c r="E1298" s="12" t="s">
        <v>43754</v>
      </c>
    </row>
    <row r="1299">
      <c r="A1299" s="12" t="str">
        <f>IFERROR(__xludf.DUMMYFUNCTION("TEXTJOIN("";"", TRUE, FILTER(CID!$B$2:$B$14794, CID!B1299=CID!$D$2:$D$14794))"),"Q760;Q761;Q762;Q763;Q764;Q765;Q766;Q767;Q768;Q769")</f>
        <v>Q760;Q761;Q762;Q763;Q764;Q765;Q766;Q767;Q768;Q769</v>
      </c>
      <c r="E1299" s="12" t="s">
        <v>43755</v>
      </c>
    </row>
    <row r="1300">
      <c r="A1300" s="12" t="str">
        <f>IFERROR(__xludf.DUMMYFUNCTION("TEXTJOIN("";"", TRUE, FILTER(CID!$B$2:$B$14794, CID!B1300=CID!$D$2:$D$14794))"),"Q770;Q771;Q772;Q773;Q774;Q775;Q776;Q777;Q778;Q779")</f>
        <v>Q770;Q771;Q772;Q773;Q774;Q775;Q776;Q777;Q778;Q779</v>
      </c>
      <c r="E1300" s="12" t="s">
        <v>43756</v>
      </c>
    </row>
    <row r="1301">
      <c r="A1301" s="12" t="str">
        <f>IFERROR(__xludf.DUMMYFUNCTION("TEXTJOIN("";"", TRUE, FILTER(CID!$B$2:$B$14794, CID!B1301=CID!$D$2:$D$14794))"),"Q780;Q781;Q782;Q783;Q784;Q785;Q786;Q788;Q789")</f>
        <v>Q780;Q781;Q782;Q783;Q784;Q785;Q786;Q788;Q789</v>
      </c>
      <c r="E1301" s="12" t="s">
        <v>43757</v>
      </c>
    </row>
    <row r="1302">
      <c r="A1302" s="12" t="str">
        <f>IFERROR(__xludf.DUMMYFUNCTION("TEXTJOIN("";"", TRUE, FILTER(CID!$B$2:$B$14794, CID!B1302=CID!$D$2:$D$14794))"),"Q790;Q791;Q792;Q793;Q794;Q795;Q796;Q798;Q799")</f>
        <v>Q790;Q791;Q792;Q793;Q794;Q795;Q796;Q798;Q799</v>
      </c>
      <c r="E1302" s="12" t="s">
        <v>43758</v>
      </c>
    </row>
    <row r="1303">
      <c r="A1303" s="12" t="str">
        <f>IFERROR(__xludf.DUMMYFUNCTION("TEXTJOIN("";"", TRUE, FILTER(CID!$B$2:$B$14794, CID!B1303=CID!$D$2:$D$14794))"),"Q800;Q801;Q802;Q803;Q804;Q808;Q809")</f>
        <v>Q800;Q801;Q802;Q803;Q804;Q808;Q809</v>
      </c>
      <c r="E1303" s="12" t="s">
        <v>43759</v>
      </c>
    </row>
    <row r="1304">
      <c r="A1304" s="12" t="str">
        <f>IFERROR(__xludf.DUMMYFUNCTION("TEXTJOIN("";"", TRUE, FILTER(CID!$B$2:$B$14794, CID!B1304=CID!$D$2:$D$14794))"),"Q810;Q811;Q812;Q818;Q819")</f>
        <v>Q810;Q811;Q812;Q818;Q819</v>
      </c>
      <c r="E1304" s="12" t="s">
        <v>43760</v>
      </c>
    </row>
    <row r="1305">
      <c r="A1305" s="12" t="str">
        <f>IFERROR(__xludf.DUMMYFUNCTION("TEXTJOIN("";"", TRUE, FILTER(CID!$B$2:$B$14794, CID!B1305=CID!$D$2:$D$14794))"),"Q820;Q821;Q822;Q823;Q824;Q825;Q828;Q829")</f>
        <v>Q820;Q821;Q822;Q823;Q824;Q825;Q828;Q829</v>
      </c>
      <c r="E1305" s="12" t="s">
        <v>43761</v>
      </c>
    </row>
    <row r="1306">
      <c r="A1306" s="12" t="str">
        <f>IFERROR(__xludf.DUMMYFUNCTION("TEXTJOIN("";"", TRUE, FILTER(CID!$B$2:$B$14794, CID!B1306=CID!$D$2:$D$14794))"),"Q830;Q831;Q832;Q833;Q838;Q839")</f>
        <v>Q830;Q831;Q832;Q833;Q838;Q839</v>
      </c>
      <c r="E1306" s="12" t="s">
        <v>43762</v>
      </c>
    </row>
    <row r="1307">
      <c r="A1307" s="12" t="str">
        <f>IFERROR(__xludf.DUMMYFUNCTION("TEXTJOIN("";"", TRUE, FILTER(CID!$B$2:$B$14794, CID!B1307=CID!$D$2:$D$14794))"),"Q840;Q841;Q842;Q843;Q844;Q845;Q846;Q848;Q849")</f>
        <v>Q840;Q841;Q842;Q843;Q844;Q845;Q846;Q848;Q849</v>
      </c>
      <c r="E1307" s="12" t="s">
        <v>43763</v>
      </c>
    </row>
    <row r="1308">
      <c r="A1308" s="12" t="str">
        <f>IFERROR(__xludf.DUMMYFUNCTION("TEXTJOIN("";"", TRUE, FILTER(CID!$B$2:$B$14794, CID!B1308=CID!$D$2:$D$14794))"),"Q850;Q851;Q858;Q859")</f>
        <v>Q850;Q851;Q858;Q859</v>
      </c>
      <c r="E1308" s="12" t="s">
        <v>43764</v>
      </c>
    </row>
    <row r="1309">
      <c r="A1309" s="12" t="str">
        <f>IFERROR(__xludf.DUMMYFUNCTION("TEXTJOIN("";"", TRUE, FILTER(CID!$B$2:$B$14794, CID!B1309=CID!$D$2:$D$14794))"),"Q860;Q861;Q862;Q868")</f>
        <v>Q860;Q861;Q862;Q868</v>
      </c>
      <c r="E1309" s="12" t="s">
        <v>43765</v>
      </c>
    </row>
    <row r="1310">
      <c r="A1310" s="12" t="str">
        <f>IFERROR(__xludf.DUMMYFUNCTION("TEXTJOIN("";"", TRUE, FILTER(CID!$B$2:$B$14794, CID!B1310=CID!$D$2:$D$14794))"),"Q870;Q871;Q872;Q873;Q874;Q875;Q878")</f>
        <v>Q870;Q871;Q872;Q873;Q874;Q875;Q878</v>
      </c>
      <c r="E1310" s="12" t="s">
        <v>43766</v>
      </c>
    </row>
    <row r="1311">
      <c r="A1311" s="12" t="str">
        <f>IFERROR(__xludf.DUMMYFUNCTION("TEXTJOIN("";"", TRUE, FILTER(CID!$B$2:$B$14794, CID!B1311=CID!$D$2:$D$14794))"),"Q890;Q891;Q892;Q893;Q894;Q897;Q898;Q899")</f>
        <v>Q890;Q891;Q892;Q893;Q894;Q897;Q898;Q899</v>
      </c>
      <c r="E1311" s="12" t="s">
        <v>43767</v>
      </c>
    </row>
    <row r="1312">
      <c r="A1312" s="12" t="str">
        <f>IFERROR(__xludf.DUMMYFUNCTION("TEXTJOIN("";"", TRUE, FILTER(CID!$B$2:$B$14794, CID!B1312=CID!$D$2:$D$14794))"),"Q900;Q901;Q902;Q909")</f>
        <v>Q900;Q901;Q902;Q909</v>
      </c>
      <c r="E1312" s="12" t="s">
        <v>43768</v>
      </c>
    </row>
    <row r="1313">
      <c r="A1313" s="12" t="str">
        <f>IFERROR(__xludf.DUMMYFUNCTION("TEXTJOIN("";"", TRUE, FILTER(CID!$B$2:$B$14794, CID!B1313=CID!$D$2:$D$14794))"),"Q910;Q911;Q912;Q913;Q914;Q915;Q916;Q917")</f>
        <v>Q910;Q911;Q912;Q913;Q914;Q915;Q916;Q917</v>
      </c>
      <c r="E1313" s="12" t="s">
        <v>43769</v>
      </c>
    </row>
    <row r="1314">
      <c r="A1314" s="12" t="str">
        <f>IFERROR(__xludf.DUMMYFUNCTION("TEXTJOIN("";"", TRUE, FILTER(CID!$B$2:$B$14794, CID!B1314=CID!$D$2:$D$14794))"),"Q920;Q921;Q922;Q923;Q924;Q925;Q926;Q927;Q928;Q929")</f>
        <v>Q920;Q921;Q922;Q923;Q924;Q925;Q926;Q927;Q928;Q929</v>
      </c>
      <c r="E1314" s="12" t="s">
        <v>43770</v>
      </c>
    </row>
    <row r="1315">
      <c r="A1315" s="12" t="str">
        <f>IFERROR(__xludf.DUMMYFUNCTION("TEXTJOIN("";"", TRUE, FILTER(CID!$B$2:$B$14794, CID!B1315=CID!$D$2:$D$14794))"),"Q930;Q931;Q932;Q933;Q934;Q935;Q936;Q937;Q938;Q939")</f>
        <v>Q930;Q931;Q932;Q933;Q934;Q935;Q936;Q937;Q938;Q939</v>
      </c>
      <c r="E1315" s="12" t="s">
        <v>43771</v>
      </c>
    </row>
    <row r="1316">
      <c r="A1316" s="12" t="str">
        <f>IFERROR(__xludf.DUMMYFUNCTION("TEXTJOIN("";"", TRUE, FILTER(CID!$B$2:$B$14794, CID!B1316=CID!$D$2:$D$14794))"),"Q950;Q951;Q952;Q953;Q954;Q955;Q958;Q959")</f>
        <v>Q950;Q951;Q952;Q953;Q954;Q955;Q958;Q959</v>
      </c>
      <c r="E1316" s="12" t="s">
        <v>43772</v>
      </c>
    </row>
    <row r="1317">
      <c r="A1317" s="12" t="str">
        <f>IFERROR(__xludf.DUMMYFUNCTION("TEXTJOIN("";"", TRUE, FILTER(CID!$B$2:$B$14794, CID!B1317=CID!$D$2:$D$14794))"),"Q960;Q961;Q962;Q963;Q964;Q968;Q969")</f>
        <v>Q960;Q961;Q962;Q963;Q964;Q968;Q969</v>
      </c>
      <c r="E1317" s="12" t="s">
        <v>43773</v>
      </c>
    </row>
    <row r="1318">
      <c r="A1318" s="12" t="str">
        <f>IFERROR(__xludf.DUMMYFUNCTION("TEXTJOIN("";"", TRUE, FILTER(CID!$B$2:$B$14794, CID!B1318=CID!$D$2:$D$14794))"),"Q970;Q971;Q972;Q973;Q978;Q979")</f>
        <v>Q970;Q971;Q972;Q973;Q978;Q979</v>
      </c>
      <c r="E1318" s="12" t="s">
        <v>43774</v>
      </c>
    </row>
    <row r="1319">
      <c r="A1319" s="12" t="str">
        <f>IFERROR(__xludf.DUMMYFUNCTION("TEXTJOIN("";"", TRUE, FILTER(CID!$B$2:$B$14794, CID!B1319=CID!$D$2:$D$14794))"),"Q980;Q981;Q982;Q983;Q984;Q985;Q986;Q987;Q988;Q989")</f>
        <v>Q980;Q981;Q982;Q983;Q984;Q985;Q986;Q987;Q988;Q989</v>
      </c>
      <c r="E1319" s="12" t="s">
        <v>43775</v>
      </c>
    </row>
    <row r="1320">
      <c r="A1320" s="12" t="str">
        <f>IFERROR(__xludf.DUMMYFUNCTION("TEXTJOIN("";"", TRUE, FILTER(CID!$B$2:$B$14794, CID!B1320=CID!$D$2:$D$14794))"),"Q990;Q991;Q992;Q998;Q999")</f>
        <v>Q990;Q991;Q992;Q998;Q999</v>
      </c>
      <c r="E1320" s="12" t="s">
        <v>43776</v>
      </c>
    </row>
    <row r="1321">
      <c r="A1321" s="12" t="str">
        <f>IFERROR(__xludf.DUMMYFUNCTION("TEXTJOIN("";"", TRUE, FILTER(CID!$B$2:$B$14794, CID!B1321=CID!$D$2:$D$14794))"),"R000;R001;R002;R008")</f>
        <v>R000;R001;R002;R008</v>
      </c>
      <c r="E1321" s="12" t="s">
        <v>43777</v>
      </c>
    </row>
    <row r="1322">
      <c r="A1322" s="12" t="str">
        <f>IFERROR(__xludf.DUMMYFUNCTION("TEXTJOIN("";"", TRUE, FILTER(CID!$B$2:$B$14794, CID!B1322=CID!$D$2:$D$14794))"),"R010;R011;R012")</f>
        <v>R010;R011;R012</v>
      </c>
      <c r="E1322" s="12" t="s">
        <v>43778</v>
      </c>
    </row>
    <row r="1323">
      <c r="A1323" s="12" t="str">
        <f>IFERROR(__xludf.DUMMYFUNCTION("TEXTJOIN("";"", TRUE, FILTER(CID!$B$2:$B$14794, CID!B1323=CID!$D$2:$D$14794))"),"R02X")</f>
        <v>R02X</v>
      </c>
      <c r="E1323" s="12" t="s">
        <v>18251</v>
      </c>
    </row>
    <row r="1324">
      <c r="A1324" s="12" t="str">
        <f>IFERROR(__xludf.DUMMYFUNCTION("TEXTJOIN("";"", TRUE, FILTER(CID!$B$2:$B$14794, CID!B1324=CID!$D$2:$D$14794))"),"R030;R031")</f>
        <v>R030;R031</v>
      </c>
      <c r="E1324" s="12" t="s">
        <v>43779</v>
      </c>
    </row>
    <row r="1325">
      <c r="A1325" s="12" t="str">
        <f>IFERROR(__xludf.DUMMYFUNCTION("TEXTJOIN("";"", TRUE, FILTER(CID!$B$2:$B$14794, CID!B1325=CID!$D$2:$D$14794))"),"R040;R041;R042;R048;R049")</f>
        <v>R040;R041;R042;R048;R049</v>
      </c>
      <c r="E1325" s="12" t="s">
        <v>43780</v>
      </c>
    </row>
    <row r="1326">
      <c r="A1326" s="12" t="str">
        <f>IFERROR(__xludf.DUMMYFUNCTION("TEXTJOIN("";"", TRUE, FILTER(CID!$B$2:$B$14794, CID!B1326=CID!$D$2:$D$14794))"),"R05X")</f>
        <v>R05X</v>
      </c>
      <c r="E1326" s="12" t="s">
        <v>18266</v>
      </c>
    </row>
    <row r="1327">
      <c r="A1327" s="12" t="str">
        <f>IFERROR(__xludf.DUMMYFUNCTION("TEXTJOIN("";"", TRUE, FILTER(CID!$B$2:$B$14794, CID!B1327=CID!$D$2:$D$14794))"),"R060;R061;R062;R063;R064;R065;R066;R067;R068")</f>
        <v>R060;R061;R062;R063;R064;R065;R066;R067;R068</v>
      </c>
      <c r="E1327" s="12" t="s">
        <v>43781</v>
      </c>
    </row>
    <row r="1328">
      <c r="A1328" s="12" t="str">
        <f>IFERROR(__xludf.DUMMYFUNCTION("TEXTJOIN("";"", TRUE, FILTER(CID!$B$2:$B$14794, CID!B1328=CID!$D$2:$D$14794))"),"R070;R071;R072;R073;R074")</f>
        <v>R070;R071;R072;R073;R074</v>
      </c>
      <c r="E1328" s="12" t="s">
        <v>43782</v>
      </c>
    </row>
    <row r="1329">
      <c r="A1329" s="12" t="str">
        <f>IFERROR(__xludf.DUMMYFUNCTION("TEXTJOIN("";"", TRUE, FILTER(CID!$B$2:$B$14794, CID!B1329=CID!$D$2:$D$14794))"),"R090;R091;R092;R093;R098")</f>
        <v>R090;R091;R092;R093;R098</v>
      </c>
      <c r="E1329" s="12" t="s">
        <v>43783</v>
      </c>
    </row>
    <row r="1330">
      <c r="A1330" s="12" t="str">
        <f>IFERROR(__xludf.DUMMYFUNCTION("TEXTJOIN("";"", TRUE, FILTER(CID!$B$2:$B$14794, CID!B1330=CID!$D$2:$D$14794))"),"R100;R101;R102;R103;R104")</f>
        <v>R100;R101;R102;R103;R104</v>
      </c>
      <c r="E1330" s="12" t="s">
        <v>43784</v>
      </c>
    </row>
    <row r="1331">
      <c r="A1331" s="12" t="str">
        <f>IFERROR(__xludf.DUMMYFUNCTION("TEXTJOIN("";"", TRUE, FILTER(CID!$B$2:$B$14794, CID!B1331=CID!$D$2:$D$14794))"),"R11X")</f>
        <v>R11X</v>
      </c>
      <c r="E1331" s="12" t="s">
        <v>18314</v>
      </c>
    </row>
    <row r="1332">
      <c r="A1332" s="12" t="str">
        <f>IFERROR(__xludf.DUMMYFUNCTION("TEXTJOIN("";"", TRUE, FILTER(CID!$B$2:$B$14794, CID!B1332=CID!$D$2:$D$14794))"),"R12X")</f>
        <v>R12X</v>
      </c>
      <c r="E1332" s="12" t="s">
        <v>18315</v>
      </c>
    </row>
    <row r="1333">
      <c r="A1333" s="12" t="str">
        <f>IFERROR(__xludf.DUMMYFUNCTION("TEXTJOIN("";"", TRUE, FILTER(CID!$B$2:$B$14794, CID!B1333=CID!$D$2:$D$14794))"),"R13X")</f>
        <v>R13X</v>
      </c>
      <c r="E1333" s="12" t="s">
        <v>18316</v>
      </c>
    </row>
    <row r="1334">
      <c r="A1334" s="12" t="str">
        <f>IFERROR(__xludf.DUMMYFUNCTION("TEXTJOIN("";"", TRUE, FILTER(CID!$B$2:$B$14794, CID!B1334=CID!$D$2:$D$14794))"),"R14X")</f>
        <v>R14X</v>
      </c>
      <c r="E1334" s="12" t="s">
        <v>18317</v>
      </c>
    </row>
    <row r="1335">
      <c r="A1335" s="12" t="str">
        <f>IFERROR(__xludf.DUMMYFUNCTION("TEXTJOIN("";"", TRUE, FILTER(CID!$B$2:$B$14794, CID!B1335=CID!$D$2:$D$14794))"),"R15X")</f>
        <v>R15X</v>
      </c>
      <c r="E1335" s="12" t="s">
        <v>18318</v>
      </c>
    </row>
    <row r="1336">
      <c r="A1336" s="12" t="str">
        <f>IFERROR(__xludf.DUMMYFUNCTION("TEXTJOIN("";"", TRUE, FILTER(CID!$B$2:$B$14794, CID!B1336=CID!$D$2:$D$14794))"),"R160;R161;R162")</f>
        <v>R160;R161;R162</v>
      </c>
      <c r="E1336" s="12" t="s">
        <v>43785</v>
      </c>
    </row>
    <row r="1337">
      <c r="A1337" s="12" t="str">
        <f>IFERROR(__xludf.DUMMYFUNCTION("TEXTJOIN("";"", TRUE, FILTER(CID!$B$2:$B$14794, CID!B1337=CID!$D$2:$D$14794))"),"R17X")</f>
        <v>R17X</v>
      </c>
      <c r="E1337" s="12" t="s">
        <v>18325</v>
      </c>
    </row>
    <row r="1338">
      <c r="A1338" s="12" t="str">
        <f>IFERROR(__xludf.DUMMYFUNCTION("TEXTJOIN("";"", TRUE, FILTER(CID!$B$2:$B$14794, CID!B1338=CID!$D$2:$D$14794))"),"R18X")</f>
        <v>R18X</v>
      </c>
      <c r="E1338" s="12" t="s">
        <v>18326</v>
      </c>
    </row>
    <row r="1339">
      <c r="A1339" s="12" t="str">
        <f>IFERROR(__xludf.DUMMYFUNCTION("TEXTJOIN("";"", TRUE, FILTER(CID!$B$2:$B$14794, CID!B1339=CID!$D$2:$D$14794))"),"R190;R191;R192;R193;R194;R195;R196;R198")</f>
        <v>R190;R191;R192;R193;R194;R195;R196;R198</v>
      </c>
      <c r="E1339" s="12" t="s">
        <v>43786</v>
      </c>
    </row>
    <row r="1340">
      <c r="A1340" s="12" t="str">
        <f>IFERROR(__xludf.DUMMYFUNCTION("TEXTJOIN("";"", TRUE, FILTER(CID!$B$2:$B$14794, CID!B1340=CID!$D$2:$D$14794))"),"R200;R201;R202;R203;R208")</f>
        <v>R200;R201;R202;R203;R208</v>
      </c>
      <c r="E1340" s="12" t="s">
        <v>43787</v>
      </c>
    </row>
    <row r="1341">
      <c r="A1341" s="12" t="str">
        <f>IFERROR(__xludf.DUMMYFUNCTION("TEXTJOIN("";"", TRUE, FILTER(CID!$B$2:$B$14794, CID!B1341=CID!$D$2:$D$14794))"),"R21X")</f>
        <v>R21X</v>
      </c>
      <c r="E1341" s="12" t="s">
        <v>18353</v>
      </c>
    </row>
    <row r="1342">
      <c r="A1342" s="12" t="str">
        <f>IFERROR(__xludf.DUMMYFUNCTION("TEXTJOIN("";"", TRUE, FILTER(CID!$B$2:$B$14794, CID!B1342=CID!$D$2:$D$14794))"),"R220;R221;R222;R223;R224;R227;R229")</f>
        <v>R220;R221;R222;R223;R224;R227;R229</v>
      </c>
      <c r="E1342" s="12" t="s">
        <v>43788</v>
      </c>
    </row>
    <row r="1343">
      <c r="A1343" s="12" t="str">
        <f>IFERROR(__xludf.DUMMYFUNCTION("TEXTJOIN("";"", TRUE, FILTER(CID!$B$2:$B$14794, CID!B1343=CID!$D$2:$D$14794))"),"R230;R231;R232;R233;R234;R238")</f>
        <v>R230;R231;R232;R233;R234;R238</v>
      </c>
      <c r="E1343" s="12" t="s">
        <v>43789</v>
      </c>
    </row>
    <row r="1344">
      <c r="A1344" s="12" t="str">
        <f>IFERROR(__xludf.DUMMYFUNCTION("TEXTJOIN("";"", TRUE, FILTER(CID!$B$2:$B$14794, CID!B1344=CID!$D$2:$D$14794))"),"R250;R251;R252;R253;R258")</f>
        <v>R250;R251;R252;R253;R258</v>
      </c>
      <c r="E1344" s="12" t="s">
        <v>43790</v>
      </c>
    </row>
    <row r="1345">
      <c r="A1345" s="12" t="str">
        <f>IFERROR(__xludf.DUMMYFUNCTION("TEXTJOIN("";"", TRUE, FILTER(CID!$B$2:$B$14794, CID!B1345=CID!$D$2:$D$14794))"),"R260;R261;R262;R268")</f>
        <v>R260;R261;R262;R268</v>
      </c>
      <c r="E1345" s="12" t="s">
        <v>43791</v>
      </c>
    </row>
    <row r="1346">
      <c r="A1346" s="12" t="str">
        <f>IFERROR(__xludf.DUMMYFUNCTION("TEXTJOIN("";"", TRUE, FILTER(CID!$B$2:$B$14794, CID!B1346=CID!$D$2:$D$14794))"),"R270;R278")</f>
        <v>R270;R278</v>
      </c>
      <c r="E1346" s="12" t="s">
        <v>43792</v>
      </c>
    </row>
    <row r="1347">
      <c r="A1347" s="12" t="str">
        <f>IFERROR(__xludf.DUMMYFUNCTION("TEXTJOIN("";"", TRUE, FILTER(CID!$B$2:$B$14794, CID!B1347=CID!$D$2:$D$14794))"),"R290;R291;R292;R293;R294;R296;R298")</f>
        <v>R290;R291;R292;R293;R294;R296;R298</v>
      </c>
      <c r="E1347" s="12" t="s">
        <v>43793</v>
      </c>
    </row>
    <row r="1348">
      <c r="A1348" s="12" t="str">
        <f>IFERROR(__xludf.DUMMYFUNCTION("TEXTJOIN("";"", TRUE, FILTER(CID!$B$2:$B$14794, CID!B1348=CID!$D$2:$D$14794))"),"R300;R301;R309")</f>
        <v>R300;R301;R309</v>
      </c>
      <c r="E1348" s="12" t="s">
        <v>43794</v>
      </c>
    </row>
    <row r="1349">
      <c r="A1349" s="12" t="str">
        <f>IFERROR(__xludf.DUMMYFUNCTION("TEXTJOIN("";"", TRUE, FILTER(CID!$B$2:$B$14794, CID!B1349=CID!$D$2:$D$14794))"),"R31X")</f>
        <v>R31X</v>
      </c>
      <c r="E1349" s="12" t="s">
        <v>18422</v>
      </c>
    </row>
    <row r="1350">
      <c r="A1350" s="12" t="str">
        <f>IFERROR(__xludf.DUMMYFUNCTION("TEXTJOIN("";"", TRUE, FILTER(CID!$B$2:$B$14794, CID!B1350=CID!$D$2:$D$14794))"),"R32X")</f>
        <v>R32X</v>
      </c>
      <c r="E1350" s="12" t="s">
        <v>18423</v>
      </c>
    </row>
    <row r="1351">
      <c r="A1351" s="12" t="str">
        <f>IFERROR(__xludf.DUMMYFUNCTION("TEXTJOIN("";"", TRUE, FILTER(CID!$B$2:$B$14794, CID!B1351=CID!$D$2:$D$14794))"),"R33X")</f>
        <v>R33X</v>
      </c>
      <c r="E1351" s="12" t="s">
        <v>18424</v>
      </c>
    </row>
    <row r="1352">
      <c r="A1352" s="12" t="str">
        <f>IFERROR(__xludf.DUMMYFUNCTION("TEXTJOIN("";"", TRUE, FILTER(CID!$B$2:$B$14794, CID!B1352=CID!$D$2:$D$14794))"),"R34X")</f>
        <v>R34X</v>
      </c>
      <c r="E1352" s="12" t="s">
        <v>18425</v>
      </c>
    </row>
    <row r="1353">
      <c r="A1353" s="12" t="str">
        <f>IFERROR(__xludf.DUMMYFUNCTION("TEXTJOIN("";"", TRUE, FILTER(CID!$B$2:$B$14794, CID!B1353=CID!$D$2:$D$14794))"),"R35X")</f>
        <v>R35X</v>
      </c>
      <c r="E1353" s="12" t="s">
        <v>18426</v>
      </c>
    </row>
    <row r="1354">
      <c r="A1354" s="12" t="str">
        <f>IFERROR(__xludf.DUMMYFUNCTION("TEXTJOIN("";"", TRUE, FILTER(CID!$B$2:$B$14794, CID!B1354=CID!$D$2:$D$14794))"),"R36X")</f>
        <v>R36X</v>
      </c>
      <c r="E1354" s="12" t="s">
        <v>18427</v>
      </c>
    </row>
    <row r="1355">
      <c r="A1355" s="12" t="str">
        <f>IFERROR(__xludf.DUMMYFUNCTION("TEXTJOIN("";"", TRUE, FILTER(CID!$B$2:$B$14794, CID!B1355=CID!$D$2:$D$14794))"),"R390;R391;R392;R398")</f>
        <v>R390;R391;R392;R398</v>
      </c>
      <c r="E1355" s="12" t="s">
        <v>43795</v>
      </c>
    </row>
    <row r="1356">
      <c r="A1356" s="12" t="str">
        <f>IFERROR(__xludf.DUMMYFUNCTION("TEXTJOIN("";"", TRUE, FILTER(CID!$B$2:$B$14794, CID!B1356=CID!$D$2:$D$14794))"),"R400;R401;R402")</f>
        <v>R400;R401;R402</v>
      </c>
      <c r="E1356" s="12" t="s">
        <v>43796</v>
      </c>
    </row>
    <row r="1357">
      <c r="A1357" s="12" t="str">
        <f>IFERROR(__xludf.DUMMYFUNCTION("TEXTJOIN("";"", TRUE, FILTER(CID!$B$2:$B$14794, CID!B1357=CID!$D$2:$D$14794))"),"R410;R411;R412;R413;R418")</f>
        <v>R410;R411;R412;R413;R418</v>
      </c>
      <c r="E1357" s="12" t="s">
        <v>43797</v>
      </c>
    </row>
    <row r="1358">
      <c r="A1358" s="12" t="str">
        <f>IFERROR(__xludf.DUMMYFUNCTION("TEXTJOIN("";"", TRUE, FILTER(CID!$B$2:$B$14794, CID!B1358=CID!$D$2:$D$14794))"),"R42X")</f>
        <v>R42X</v>
      </c>
      <c r="E1358" s="12" t="s">
        <v>18452</v>
      </c>
    </row>
    <row r="1359">
      <c r="A1359" s="12" t="str">
        <f>IFERROR(__xludf.DUMMYFUNCTION("TEXTJOIN("";"", TRUE, FILTER(CID!$B$2:$B$14794, CID!B1359=CID!$D$2:$D$14794))"),"R430;R431;R432;R438")</f>
        <v>R430;R431;R432;R438</v>
      </c>
      <c r="E1359" s="12" t="s">
        <v>43798</v>
      </c>
    </row>
    <row r="1360">
      <c r="A1360" s="12" t="str">
        <f>IFERROR(__xludf.DUMMYFUNCTION("TEXTJOIN("";"", TRUE, FILTER(CID!$B$2:$B$14794, CID!B1360=CID!$D$2:$D$14794))"),"R440;R441;R442;R443;R448")</f>
        <v>R440;R441;R442;R443;R448</v>
      </c>
      <c r="E1360" s="12" t="s">
        <v>43799</v>
      </c>
    </row>
    <row r="1361">
      <c r="A1361" s="12" t="str">
        <f>IFERROR(__xludf.DUMMYFUNCTION("TEXTJOIN("";"", TRUE, FILTER(CID!$B$2:$B$14794, CID!B1361=CID!$D$2:$D$14794))"),"R450;R451;R452;R453;R454;R455;R456;R457;R458")</f>
        <v>R450;R451;R452;R453;R454;R455;R456;R457;R458</v>
      </c>
      <c r="E1361" s="12" t="s">
        <v>43800</v>
      </c>
    </row>
    <row r="1362">
      <c r="A1362" s="12" t="str">
        <f>IFERROR(__xludf.DUMMYFUNCTION("TEXTJOIN("";"", TRUE, FILTER(CID!$B$2:$B$14794, CID!B1362=CID!$D$2:$D$14794))"),"R460;R461;R462;R463;R464;R465;R466;R467;R468")</f>
        <v>R460;R461;R462;R463;R464;R465;R466;R467;R468</v>
      </c>
      <c r="E1362" s="12" t="s">
        <v>43801</v>
      </c>
    </row>
    <row r="1363">
      <c r="A1363" s="12" t="str">
        <f>IFERROR(__xludf.DUMMYFUNCTION("TEXTJOIN("";"", TRUE, FILTER(CID!$B$2:$B$14794, CID!B1363=CID!$D$2:$D$14794))"),"R470;R471;R478")</f>
        <v>R470;R471;R478</v>
      </c>
      <c r="E1363" s="12" t="s">
        <v>43802</v>
      </c>
    </row>
    <row r="1364">
      <c r="A1364" s="12" t="str">
        <f>IFERROR(__xludf.DUMMYFUNCTION("TEXTJOIN("";"", TRUE, FILTER(CID!$B$2:$B$14794, CID!B1364=CID!$D$2:$D$14794))"),"R480;R481;R482;R488")</f>
        <v>R480;R481;R482;R488</v>
      </c>
      <c r="E1364" s="12" t="s">
        <v>43803</v>
      </c>
    </row>
    <row r="1365">
      <c r="A1365" s="12" t="str">
        <f>IFERROR(__xludf.DUMMYFUNCTION("TEXTJOIN("";"", TRUE, FILTER(CID!$B$2:$B$14794, CID!B1365=CID!$D$2:$D$14794))"),"R490;R491;R492;R498")</f>
        <v>R490;R491;R492;R498</v>
      </c>
      <c r="E1365" s="12" t="s">
        <v>43804</v>
      </c>
    </row>
    <row r="1366">
      <c r="A1366" s="12" t="str">
        <f>IFERROR(__xludf.DUMMYFUNCTION("TEXTJOIN("";"", TRUE, FILTER(CID!$B$2:$B$14794, CID!B1366=CID!$D$2:$D$14794))"),"R502;R508;R509")</f>
        <v>R502;R508;R509</v>
      </c>
      <c r="E1366" s="12" t="s">
        <v>43805</v>
      </c>
    </row>
    <row r="1367">
      <c r="A1367" s="12" t="str">
        <f>IFERROR(__xludf.DUMMYFUNCTION("TEXTJOIN("";"", TRUE, FILTER(CID!$B$2:$B$14794, CID!B1367=CID!$D$2:$D$14794))"),"R51X")</f>
        <v>R51X</v>
      </c>
      <c r="E1367" s="12" t="s">
        <v>18535</v>
      </c>
    </row>
    <row r="1368">
      <c r="A1368" s="12" t="str">
        <f>IFERROR(__xludf.DUMMYFUNCTION("TEXTJOIN("";"", TRUE, FILTER(CID!$B$2:$B$14794, CID!B1368=CID!$D$2:$D$14794))"),"R520;R521;R522;R529")</f>
        <v>R520;R521;R522;R529</v>
      </c>
      <c r="E1368" s="12" t="s">
        <v>43806</v>
      </c>
    </row>
    <row r="1369">
      <c r="A1369" s="12" t="str">
        <f>IFERROR(__xludf.DUMMYFUNCTION("TEXTJOIN("";"", TRUE, FILTER(CID!$B$2:$B$14794, CID!B1369=CID!$D$2:$D$14794))"),"R53X")</f>
        <v>R53X</v>
      </c>
      <c r="E1369" s="12" t="s">
        <v>18544</v>
      </c>
    </row>
    <row r="1370">
      <c r="A1370" s="12" t="str">
        <f>IFERROR(__xludf.DUMMYFUNCTION("TEXTJOIN("";"", TRUE, FILTER(CID!$B$2:$B$14794, CID!B1370=CID!$D$2:$D$14794))"),"R54X")</f>
        <v>R54X</v>
      </c>
      <c r="E1370" s="12" t="s">
        <v>18545</v>
      </c>
    </row>
    <row r="1371">
      <c r="A1371" s="12" t="str">
        <f>IFERROR(__xludf.DUMMYFUNCTION("TEXTJOIN("";"", TRUE, FILTER(CID!$B$2:$B$14794, CID!B1371=CID!$D$2:$D$14794))"),"R55X")</f>
        <v>R55X</v>
      </c>
      <c r="E1371" s="12" t="s">
        <v>18546</v>
      </c>
    </row>
    <row r="1372">
      <c r="A1372" s="12" t="str">
        <f>IFERROR(__xludf.DUMMYFUNCTION("TEXTJOIN("";"", TRUE, FILTER(CID!$B$2:$B$14794, CID!B1372=CID!$D$2:$D$14794))"),"R560;R568")</f>
        <v>R560;R568</v>
      </c>
      <c r="E1372" s="12" t="s">
        <v>43807</v>
      </c>
    </row>
    <row r="1373">
      <c r="A1373" s="12" t="str">
        <f>IFERROR(__xludf.DUMMYFUNCTION("TEXTJOIN("";"", TRUE, FILTER(CID!$B$2:$B$14794, CID!B1373=CID!$D$2:$D$14794))"),"R570;R571;R578;R579")</f>
        <v>R570;R571;R578;R579</v>
      </c>
      <c r="E1373" s="12" t="s">
        <v>43808</v>
      </c>
    </row>
    <row r="1374">
      <c r="A1374" s="12" t="str">
        <f>IFERROR(__xludf.DUMMYFUNCTION("TEXTJOIN("";"", TRUE, FILTER(CID!$B$2:$B$14794, CID!B1374=CID!$D$2:$D$14794))"),"R58X")</f>
        <v>R58X</v>
      </c>
      <c r="E1374" s="12" t="s">
        <v>18559</v>
      </c>
    </row>
    <row r="1375">
      <c r="A1375" s="12" t="str">
        <f>IFERROR(__xludf.DUMMYFUNCTION("TEXTJOIN("";"", TRUE, FILTER(CID!$B$2:$B$14794, CID!B1375=CID!$D$2:$D$14794))"),"R590;R591;R599")</f>
        <v>R590;R591;R599</v>
      </c>
      <c r="E1375" s="12" t="s">
        <v>43809</v>
      </c>
    </row>
    <row r="1376">
      <c r="A1376" s="12" t="str">
        <f>IFERROR(__xludf.DUMMYFUNCTION("TEXTJOIN("";"", TRUE, FILTER(CID!$B$2:$B$14794, CID!B1376=CID!$D$2:$D$14794))"),"R600;R601;R609")</f>
        <v>R600;R601;R609</v>
      </c>
      <c r="E1376" s="12" t="s">
        <v>43810</v>
      </c>
    </row>
    <row r="1377">
      <c r="A1377" s="12" t="str">
        <f>IFERROR(__xludf.DUMMYFUNCTION("TEXTJOIN("";"", TRUE, FILTER(CID!$B$2:$B$14794, CID!B1377=CID!$D$2:$D$14794))"),"R610;R611;R619")</f>
        <v>R610;R611;R619</v>
      </c>
      <c r="E1377" s="12" t="s">
        <v>43811</v>
      </c>
    </row>
    <row r="1378">
      <c r="A1378" s="12" t="str">
        <f>IFERROR(__xludf.DUMMYFUNCTION("TEXTJOIN("";"", TRUE, FILTER(CID!$B$2:$B$14794, CID!B1378=CID!$D$2:$D$14794))"),"R620;R628;R629")</f>
        <v>R620;R628;R629</v>
      </c>
      <c r="E1378" s="12" t="s">
        <v>43812</v>
      </c>
    </row>
    <row r="1379">
      <c r="A1379" s="12" t="str">
        <f>IFERROR(__xludf.DUMMYFUNCTION("TEXTJOIN("";"", TRUE, FILTER(CID!$B$2:$B$14794, CID!B1379=CID!$D$2:$D$14794))"),"R630;R631;R632;R633;R634;R635;R638")</f>
        <v>R630;R631;R632;R633;R634;R635;R638</v>
      </c>
      <c r="E1379" s="12" t="s">
        <v>43813</v>
      </c>
    </row>
    <row r="1380">
      <c r="A1380" s="12" t="str">
        <f>IFERROR(__xludf.DUMMYFUNCTION("TEXTJOIN("";"", TRUE, FILTER(CID!$B$2:$B$14794, CID!B1380=CID!$D$2:$D$14794))"),"R64X")</f>
        <v>R64X</v>
      </c>
      <c r="E1380" s="12" t="s">
        <v>18598</v>
      </c>
    </row>
    <row r="1381">
      <c r="A1381" s="12" t="str">
        <f>IFERROR(__xludf.DUMMYFUNCTION("TEXTJOIN("";"", TRUE, FILTER(CID!$B$2:$B$14794, CID!B1381=CID!$D$2:$D$14794))"),"R680;R681;R682;R683;R688")</f>
        <v>R680;R681;R682;R683;R688</v>
      </c>
      <c r="E1381" s="12" t="s">
        <v>43814</v>
      </c>
    </row>
    <row r="1382">
      <c r="A1382" s="12" t="str">
        <f>IFERROR(__xludf.DUMMYFUNCTION("TEXTJOIN("";"", TRUE, FILTER(CID!$B$2:$B$14794, CID!B1382=CID!$D$2:$D$14794))"),"R69X")</f>
        <v>R69X</v>
      </c>
      <c r="E1382" s="12" t="s">
        <v>18609</v>
      </c>
    </row>
    <row r="1383">
      <c r="A1383" s="12" t="str">
        <f>IFERROR(__xludf.DUMMYFUNCTION("TEXTJOIN("";"", TRUE, FILTER(CID!$B$2:$B$14794, CID!B1383=CID!$D$2:$D$14794))"),"R700;R701")</f>
        <v>R700;R701</v>
      </c>
      <c r="E1383" s="12" t="s">
        <v>43815</v>
      </c>
    </row>
    <row r="1384">
      <c r="A1384" s="12" t="str">
        <f>IFERROR(__xludf.DUMMYFUNCTION("TEXTJOIN("";"", TRUE, FILTER(CID!$B$2:$B$14794, CID!B1384=CID!$D$2:$D$14794))"),"R71X")</f>
        <v>R71X</v>
      </c>
      <c r="E1384" s="12" t="s">
        <v>18614</v>
      </c>
    </row>
    <row r="1385">
      <c r="A1385" s="12" t="str">
        <f>IFERROR(__xludf.DUMMYFUNCTION("TEXTJOIN("";"", TRUE, FILTER(CID!$B$2:$B$14794, CID!B1385=CID!$D$2:$D$14794))"),"R72X")</f>
        <v>R72X</v>
      </c>
      <c r="E1385" s="12" t="s">
        <v>18615</v>
      </c>
    </row>
    <row r="1386">
      <c r="A1386" s="12" t="str">
        <f>IFERROR(__xludf.DUMMYFUNCTION("TEXTJOIN("";"", TRUE, FILTER(CID!$B$2:$B$14794, CID!B1386=CID!$D$2:$D$14794))"),"R730;R739")</f>
        <v>R730;R739</v>
      </c>
      <c r="E1386" s="12" t="s">
        <v>43816</v>
      </c>
    </row>
    <row r="1387">
      <c r="A1387" s="12" t="str">
        <f>IFERROR(__xludf.DUMMYFUNCTION("TEXTJOIN("";"", TRUE, FILTER(CID!$B$2:$B$14794, CID!B1387=CID!$D$2:$D$14794))"),"R740;R748;R749")</f>
        <v>R740;R748;R749</v>
      </c>
      <c r="E1387" s="12" t="s">
        <v>43817</v>
      </c>
    </row>
    <row r="1388">
      <c r="A1388" s="12" t="str">
        <f>IFERROR(__xludf.DUMMYFUNCTION("TEXTJOIN("";"", TRUE, FILTER(CID!$B$2:$B$14794, CID!B1388=CID!$D$2:$D$14794))"),"R75X")</f>
        <v>R75X</v>
      </c>
      <c r="E1388" s="12" t="s">
        <v>18626</v>
      </c>
    </row>
    <row r="1389">
      <c r="A1389" s="12" t="str">
        <f>IFERROR(__xludf.DUMMYFUNCTION("TEXTJOIN("";"", TRUE, FILTER(CID!$B$2:$B$14794, CID!B1389=CID!$D$2:$D$14794))"),"R760;R761;R762;R768;R769")</f>
        <v>R760;R761;R762;R768;R769</v>
      </c>
      <c r="E1389" s="12" t="s">
        <v>43818</v>
      </c>
    </row>
    <row r="1390">
      <c r="A1390" s="12" t="str">
        <f>IFERROR(__xludf.DUMMYFUNCTION("TEXTJOIN("";"", TRUE, FILTER(CID!$B$2:$B$14794, CID!B1390=CID!$D$2:$D$14794))"),"R770;R771;R772;R778;R779")</f>
        <v>R770;R771;R772;R778;R779</v>
      </c>
      <c r="E1390" s="12" t="s">
        <v>43819</v>
      </c>
    </row>
    <row r="1391">
      <c r="A1391" s="12" t="str">
        <f>IFERROR(__xludf.DUMMYFUNCTION("TEXTJOIN("";"", TRUE, FILTER(CID!$B$2:$B$14794, CID!B1391=CID!$D$2:$D$14794))"),"R780;R781;R782;R783;R784;R785;R786;R787;R788;R789")</f>
        <v>R780;R781;R782;R783;R784;R785;R786;R787;R788;R789</v>
      </c>
      <c r="E1391" s="12" t="s">
        <v>43820</v>
      </c>
    </row>
    <row r="1392">
      <c r="A1392" s="12" t="str">
        <f>IFERROR(__xludf.DUMMYFUNCTION("TEXTJOIN("";"", TRUE, FILTER(CID!$B$2:$B$14794, CID!B1392=CID!$D$2:$D$14794))"),"R790;R798;R799")</f>
        <v>R790;R798;R799</v>
      </c>
      <c r="E1392" s="12" t="s">
        <v>43821</v>
      </c>
    </row>
    <row r="1393">
      <c r="A1393" s="12" t="str">
        <f>IFERROR(__xludf.DUMMYFUNCTION("TEXTJOIN("";"", TRUE, FILTER(CID!$B$2:$B$14794, CID!B1393=CID!$D$2:$D$14794))"),"R80X")</f>
        <v>R80X</v>
      </c>
      <c r="E1393" s="12" t="s">
        <v>18673</v>
      </c>
    </row>
    <row r="1394">
      <c r="A1394" s="12" t="str">
        <f>IFERROR(__xludf.DUMMYFUNCTION("TEXTJOIN("";"", TRUE, FILTER(CID!$B$2:$B$14794, CID!B1394=CID!$D$2:$D$14794))"),"R81X")</f>
        <v>R81X</v>
      </c>
      <c r="E1394" s="12" t="s">
        <v>18674</v>
      </c>
    </row>
    <row r="1395">
      <c r="A1395" s="12" t="str">
        <f>IFERROR(__xludf.DUMMYFUNCTION("TEXTJOIN("";"", TRUE, FILTER(CID!$B$2:$B$14794, CID!B1395=CID!$D$2:$D$14794))"),"R820;R821;R822;R823;R824;R825;R826;R827;R828;R829")</f>
        <v>R820;R821;R822;R823;R824;R825;R826;R827;R828;R829</v>
      </c>
      <c r="E1395" s="12" t="s">
        <v>43822</v>
      </c>
    </row>
    <row r="1396">
      <c r="A1396" s="12" t="str">
        <f>IFERROR(__xludf.DUMMYFUNCTION("TEXTJOIN("";"", TRUE, FILTER(CID!$B$2:$B$14794, CID!B1396=CID!$D$2:$D$14794))"),"R830;R831;R832;R833;R834;R835;R836;R837;R838;R839")</f>
        <v>R830;R831;R832;R833;R834;R835;R836;R837;R838;R839</v>
      </c>
      <c r="E1396" s="12" t="s">
        <v>43823</v>
      </c>
    </row>
    <row r="1397">
      <c r="A1397" s="12" t="str">
        <f>IFERROR(__xludf.DUMMYFUNCTION("TEXTJOIN("";"", TRUE, FILTER(CID!$B$2:$B$14794, CID!B1397=CID!$D$2:$D$14794))"),"R840;R841;R842;R843;R844;R845;R846;R847;R848;R849")</f>
        <v>R840;R841;R842;R843;R844;R845;R846;R847;R848;R849</v>
      </c>
      <c r="E1397" s="12" t="s">
        <v>43824</v>
      </c>
    </row>
    <row r="1398">
      <c r="A1398" s="12" t="str">
        <f>IFERROR(__xludf.DUMMYFUNCTION("TEXTJOIN("";"", TRUE, FILTER(CID!$B$2:$B$14794, CID!B1398=CID!$D$2:$D$14794))"),"R850;R851;R852;R853;R854;R855;R856;R857;R858;R859")</f>
        <v>R850;R851;R852;R853;R854;R855;R856;R857;R858;R859</v>
      </c>
      <c r="E1398" s="12" t="s">
        <v>43825</v>
      </c>
    </row>
    <row r="1399">
      <c r="A1399" s="12" t="str">
        <f>IFERROR(__xludf.DUMMYFUNCTION("TEXTJOIN("";"", TRUE, FILTER(CID!$B$2:$B$14794, CID!B1399=CID!$D$2:$D$14794))"),"R860;R861;R862;R863;R864;R865;R866;R867;R868;R869")</f>
        <v>R860;R861;R862;R863;R864;R865;R866;R867;R868;R869</v>
      </c>
      <c r="E1399" s="12" t="s">
        <v>43826</v>
      </c>
    </row>
    <row r="1400">
      <c r="A1400" s="12" t="str">
        <f>IFERROR(__xludf.DUMMYFUNCTION("TEXTJOIN("";"", TRUE, FILTER(CID!$B$2:$B$14794, CID!B1400=CID!$D$2:$D$14794))"),"R870;R871;R872;R873;R874;R875;R876;R877;R878;R879")</f>
        <v>R870;R871;R872;R873;R874;R875;R876;R877;R878;R879</v>
      </c>
      <c r="E1400" s="12" t="s">
        <v>43827</v>
      </c>
    </row>
    <row r="1401">
      <c r="A1401" s="12" t="str">
        <f>IFERROR(__xludf.DUMMYFUNCTION("TEXTJOIN("";"", TRUE, FILTER(CID!$B$2:$B$14794, CID!B1401=CID!$D$2:$D$14794))"),"R890;R891;R892;R893;R894;R895;R896;R897;R898;R899")</f>
        <v>R890;R891;R892;R893;R894;R895;R896;R897;R898;R899</v>
      </c>
      <c r="E1401" s="12" t="s">
        <v>43828</v>
      </c>
    </row>
    <row r="1402">
      <c r="A1402" s="12" t="str">
        <f>IFERROR(__xludf.DUMMYFUNCTION("TEXTJOIN("";"", TRUE, FILTER(CID!$B$2:$B$14794, CID!B1402=CID!$D$2:$D$14794))"),"R900;R908")</f>
        <v>R900;R908</v>
      </c>
      <c r="E1402" s="12" t="s">
        <v>43829</v>
      </c>
    </row>
    <row r="1403">
      <c r="A1403" s="12" t="str">
        <f>IFERROR(__xludf.DUMMYFUNCTION("TEXTJOIN("";"", TRUE, FILTER(CID!$B$2:$B$14794, CID!B1403=CID!$D$2:$D$14794))"),"R91X")</f>
        <v>R91X</v>
      </c>
      <c r="E1403" s="12" t="s">
        <v>18819</v>
      </c>
    </row>
    <row r="1404">
      <c r="A1404" s="12" t="str">
        <f>IFERROR(__xludf.DUMMYFUNCTION("TEXTJOIN("";"", TRUE, FILTER(CID!$B$2:$B$14794, CID!B1404=CID!$D$2:$D$14794))"),"R92X")</f>
        <v>R92X</v>
      </c>
      <c r="E1404" s="12" t="s">
        <v>18820</v>
      </c>
    </row>
    <row r="1405">
      <c r="A1405" s="12" t="str">
        <f>IFERROR(__xludf.DUMMYFUNCTION("TEXTJOIN("";"", TRUE, FILTER(CID!$B$2:$B$14794, CID!B1405=CID!$D$2:$D$14794))"),"R930;R931;R932;R933;R934;R935;R936;R937;R938")</f>
        <v>R930;R931;R932;R933;R934;R935;R936;R937;R938</v>
      </c>
      <c r="E1405" s="12" t="s">
        <v>43830</v>
      </c>
    </row>
    <row r="1406">
      <c r="A1406" s="12" t="str">
        <f>IFERROR(__xludf.DUMMYFUNCTION("TEXTJOIN("";"", TRUE, FILTER(CID!$B$2:$B$14794, CID!B1406=CID!$D$2:$D$14794))"),"R940;R941;R942;R943;R944;R945;R946;R947;R948")</f>
        <v>R940;R941;R942;R943;R944;R945;R946;R947;R948</v>
      </c>
      <c r="E1406" s="12" t="s">
        <v>43831</v>
      </c>
    </row>
    <row r="1407">
      <c r="A1407" s="12" t="str">
        <f>IFERROR(__xludf.DUMMYFUNCTION("TEXTJOIN("";"", TRUE, FILTER(CID!$B$2:$B$14794, CID!B1407=CID!$D$2:$D$14794))"),"R95X")</f>
        <v>R95X</v>
      </c>
      <c r="E1407" s="12" t="s">
        <v>18857</v>
      </c>
    </row>
    <row r="1408">
      <c r="A1408" s="12" t="str">
        <f>IFERROR(__xludf.DUMMYFUNCTION("TEXTJOIN("";"", TRUE, FILTER(CID!$B$2:$B$14794, CID!B1408=CID!$D$2:$D$14794))"),"R960;R961")</f>
        <v>R960;R961</v>
      </c>
      <c r="E1408" s="12" t="s">
        <v>43832</v>
      </c>
    </row>
    <row r="1409">
      <c r="A1409" s="12" t="str">
        <f>IFERROR(__xludf.DUMMYFUNCTION("TEXTJOIN("";"", TRUE, FILTER(CID!$B$2:$B$14794, CID!B1409=CID!$D$2:$D$14794))"),"R98X")</f>
        <v>R98X</v>
      </c>
      <c r="E1409" s="12" t="s">
        <v>18862</v>
      </c>
    </row>
    <row r="1410">
      <c r="A1410" s="12" t="str">
        <f>IFERROR(__xludf.DUMMYFUNCTION("TEXTJOIN("";"", TRUE, FILTER(CID!$B$2:$B$14794, CID!B1410=CID!$D$2:$D$14794))"),"R99X")</f>
        <v>R99X</v>
      </c>
      <c r="E1410" s="12" t="s">
        <v>18863</v>
      </c>
    </row>
    <row r="1411">
      <c r="A1411" s="12" t="str">
        <f>IFERROR(__xludf.DUMMYFUNCTION("TEXTJOIN("";"", TRUE, FILTER(CID!$B$2:$B$14794, CID!B1411=CID!$D$2:$D$14794))"),"S000;S001;S002;S003;S004;S005;S007;S008;S009")</f>
        <v>S000;S001;S002;S003;S004;S005;S007;S008;S009</v>
      </c>
      <c r="E1411" s="12" t="s">
        <v>43833</v>
      </c>
    </row>
    <row r="1412">
      <c r="A1412" s="12" t="str">
        <f>IFERROR(__xludf.DUMMYFUNCTION("TEXTJOIN("";"", TRUE, FILTER(CID!$B$2:$B$14794, CID!B1412=CID!$D$2:$D$14794))"),"S010;S011;S012;S013;S014;S015;S017;S018;S019")</f>
        <v>S010;S011;S012;S013;S014;S015;S017;S018;S019</v>
      </c>
      <c r="E1412" s="12" t="s">
        <v>43834</v>
      </c>
    </row>
    <row r="1413">
      <c r="A1413" s="12" t="str">
        <f>IFERROR(__xludf.DUMMYFUNCTION("TEXTJOIN("";"", TRUE, FILTER(CID!$B$2:$B$14794, CID!B1413=CID!$D$2:$D$14794))"),"S020;S021;S022;S023;S024;S025;S026;S027;S028;S029")</f>
        <v>S020;S021;S022;S023;S024;S025;S026;S027;S028;S029</v>
      </c>
      <c r="E1413" s="12" t="s">
        <v>43835</v>
      </c>
    </row>
    <row r="1414">
      <c r="A1414" s="12" t="str">
        <f>IFERROR(__xludf.DUMMYFUNCTION("TEXTJOIN("";"", TRUE, FILTER(CID!$B$2:$B$14794, CID!B1414=CID!$D$2:$D$14794))"),"S030;S031;S032;S033;S034;S035")</f>
        <v>S030;S031;S032;S033;S034;S035</v>
      </c>
      <c r="E1414" s="12" t="s">
        <v>43836</v>
      </c>
    </row>
    <row r="1415">
      <c r="A1415" s="12" t="str">
        <f>IFERROR(__xludf.DUMMYFUNCTION("TEXTJOIN("";"", TRUE, FILTER(CID!$B$2:$B$14794, CID!B1415=CID!$D$2:$D$14794))"),"S040;S041;S042;S043;S044;S045;S046;S047;S048;S049")</f>
        <v>S040;S041;S042;S043;S044;S045;S046;S047;S048;S049</v>
      </c>
      <c r="E1415" s="12" t="s">
        <v>43837</v>
      </c>
    </row>
    <row r="1416">
      <c r="A1416" s="12" t="str">
        <f>IFERROR(__xludf.DUMMYFUNCTION("TEXTJOIN("";"", TRUE, FILTER(CID!$B$2:$B$14794, CID!B1416=CID!$D$2:$D$14794))"),"S050;S051;S052;S053;S054;S055;S056;S057;S058;S059")</f>
        <v>S050;S051;S052;S053;S054;S055;S056;S057;S058;S059</v>
      </c>
      <c r="E1416" s="12" t="s">
        <v>43838</v>
      </c>
    </row>
    <row r="1417">
      <c r="A1417" s="12" t="str">
        <f>IFERROR(__xludf.DUMMYFUNCTION("TEXTJOIN("";"", TRUE, FILTER(CID!$B$2:$B$14794, CID!B1417=CID!$D$2:$D$14794))"),"S060;S061;S062;S063;S064;S065;S066;S067;S068;S069")</f>
        <v>S060;S061;S062;S063;S064;S065;S066;S067;S068;S069</v>
      </c>
      <c r="E1417" s="12" t="s">
        <v>43839</v>
      </c>
    </row>
    <row r="1418">
      <c r="A1418" s="12" t="str">
        <f>IFERROR(__xludf.DUMMYFUNCTION("TEXTJOIN("";"", TRUE, FILTER(CID!$B$2:$B$14794, CID!B1418=CID!$D$2:$D$14794))"),"S070;S071;S078;S079")</f>
        <v>S070;S071;S078;S079</v>
      </c>
      <c r="E1418" s="12" t="s">
        <v>43840</v>
      </c>
    </row>
    <row r="1419">
      <c r="A1419" s="12" t="str">
        <f>IFERROR(__xludf.DUMMYFUNCTION("TEXTJOIN("";"", TRUE, FILTER(CID!$B$2:$B$14794, CID!B1419=CID!$D$2:$D$14794))"),"S080;S081;S088;S089")</f>
        <v>S080;S081;S088;S089</v>
      </c>
      <c r="E1419" s="12" t="s">
        <v>43841</v>
      </c>
    </row>
    <row r="1420">
      <c r="A1420" s="12" t="str">
        <f>IFERROR(__xludf.DUMMYFUNCTION("TEXTJOIN("";"", TRUE, FILTER(CID!$B$2:$B$14794, CID!B1420=CID!$D$2:$D$14794))"),"S090;S091;S092;S097;S098;S099")</f>
        <v>S090;S091;S092;S097;S098;S099</v>
      </c>
      <c r="E1420" s="12" t="s">
        <v>43842</v>
      </c>
    </row>
    <row r="1421">
      <c r="A1421" s="12" t="str">
        <f>IFERROR(__xludf.DUMMYFUNCTION("TEXTJOIN("";"", TRUE, FILTER(CID!$B$2:$B$14794, CID!B1421=CID!$D$2:$D$14794))"),"S100;S101;S107;S108;S109")</f>
        <v>S100;S101;S107;S108;S109</v>
      </c>
      <c r="E1421" s="12" t="s">
        <v>43843</v>
      </c>
    </row>
    <row r="1422">
      <c r="A1422" s="12" t="str">
        <f>IFERROR(__xludf.DUMMYFUNCTION("TEXTJOIN("";"", TRUE, FILTER(CID!$B$2:$B$14794, CID!B1422=CID!$D$2:$D$14794))"),"S110;S111;S112;S117;S118;S119")</f>
        <v>S110;S111;S112;S117;S118;S119</v>
      </c>
      <c r="E1422" s="12" t="s">
        <v>43844</v>
      </c>
    </row>
    <row r="1423">
      <c r="A1423" s="12" t="str">
        <f>IFERROR(__xludf.DUMMYFUNCTION("TEXTJOIN("";"", TRUE, FILTER(CID!$B$2:$B$14794, CID!B1423=CID!$D$2:$D$14794))"),"S120;S121;S122;S127;S128;S129")</f>
        <v>S120;S121;S122;S127;S128;S129</v>
      </c>
      <c r="E1423" s="12" t="s">
        <v>43845</v>
      </c>
    </row>
    <row r="1424">
      <c r="A1424" s="12" t="str">
        <f>IFERROR(__xludf.DUMMYFUNCTION("TEXTJOIN("";"", TRUE, FILTER(CID!$B$2:$B$14794, CID!B1424=CID!$D$2:$D$14794))"),"S130;S131;S132;S133;S134;S135;S136")</f>
        <v>S130;S131;S132;S133;S134;S135;S136</v>
      </c>
      <c r="E1424" s="12" t="s">
        <v>43846</v>
      </c>
    </row>
    <row r="1425">
      <c r="A1425" s="12" t="str">
        <f>IFERROR(__xludf.DUMMYFUNCTION("TEXTJOIN("";"", TRUE, FILTER(CID!$B$2:$B$14794, CID!B1425=CID!$D$2:$D$14794))"),"S140;S141;S142;S143;S144;S145;S146")</f>
        <v>S140;S141;S142;S143;S144;S145;S146</v>
      </c>
      <c r="E1425" s="12" t="s">
        <v>43847</v>
      </c>
    </row>
    <row r="1426">
      <c r="A1426" s="12" t="str">
        <f>IFERROR(__xludf.DUMMYFUNCTION("TEXTJOIN("";"", TRUE, FILTER(CID!$B$2:$B$14794, CID!B1426=CID!$D$2:$D$14794))"),"S150;S151;S152;S153;S157;S158;S159")</f>
        <v>S150;S151;S152;S153;S157;S158;S159</v>
      </c>
      <c r="E1426" s="12" t="s">
        <v>43848</v>
      </c>
    </row>
    <row r="1427">
      <c r="A1427" s="12" t="str">
        <f>IFERROR(__xludf.DUMMYFUNCTION("TEXTJOIN("";"", TRUE, FILTER(CID!$B$2:$B$14794, CID!B1427=CID!$D$2:$D$14794))"),"S16X")</f>
        <v>S16X</v>
      </c>
      <c r="E1427" s="12" t="s">
        <v>19096</v>
      </c>
    </row>
    <row r="1428">
      <c r="A1428" s="12" t="str">
        <f>IFERROR(__xludf.DUMMYFUNCTION("TEXTJOIN("";"", TRUE, FILTER(CID!$B$2:$B$14794, CID!B1428=CID!$D$2:$D$14794))"),"S170;S178;S179")</f>
        <v>S170;S178;S179</v>
      </c>
      <c r="E1428" s="12" t="s">
        <v>43849</v>
      </c>
    </row>
    <row r="1429">
      <c r="A1429" s="12" t="str">
        <f>IFERROR(__xludf.DUMMYFUNCTION("TEXTJOIN("";"", TRUE, FILTER(CID!$B$2:$B$14794, CID!B1429=CID!$D$2:$D$14794))"),"S18X")</f>
        <v>S18X</v>
      </c>
      <c r="E1429" s="12" t="s">
        <v>19103</v>
      </c>
    </row>
    <row r="1430">
      <c r="A1430" s="12" t="str">
        <f>IFERROR(__xludf.DUMMYFUNCTION("TEXTJOIN("";"", TRUE, FILTER(CID!$B$2:$B$14794, CID!B1430=CID!$D$2:$D$14794))"),"S197;S198;S199")</f>
        <v>S197;S198;S199</v>
      </c>
      <c r="E1430" s="12" t="s">
        <v>43850</v>
      </c>
    </row>
    <row r="1431">
      <c r="A1431" s="12" t="str">
        <f>IFERROR(__xludf.DUMMYFUNCTION("TEXTJOIN("";"", TRUE, FILTER(CID!$B$2:$B$14794, CID!B1431=CID!$D$2:$D$14794))"),"S200;S201;S202;S203;S204;S207;S208")</f>
        <v>S200;S201;S202;S203;S204;S207;S208</v>
      </c>
      <c r="E1431" s="12" t="s">
        <v>43851</v>
      </c>
    </row>
    <row r="1432">
      <c r="A1432" s="12" t="str">
        <f>IFERROR(__xludf.DUMMYFUNCTION("TEXTJOIN("";"", TRUE, FILTER(CID!$B$2:$B$14794, CID!B1432=CID!$D$2:$D$14794))"),"S210;S211;S212;S217;S218;S219")</f>
        <v>S210;S211;S212;S217;S218;S219</v>
      </c>
      <c r="E1432" s="12" t="s">
        <v>43852</v>
      </c>
    </row>
    <row r="1433">
      <c r="A1433" s="12" t="str">
        <f>IFERROR(__xludf.DUMMYFUNCTION("TEXTJOIN("";"", TRUE, FILTER(CID!$B$2:$B$14794, CID!B1433=CID!$D$2:$D$14794))"),"S220;S221;S222;S223;S224;S225;S228;S229")</f>
        <v>S220;S221;S222;S223;S224;S225;S228;S229</v>
      </c>
      <c r="E1433" s="12" t="s">
        <v>43853</v>
      </c>
    </row>
    <row r="1434">
      <c r="A1434" s="12" t="str">
        <f>IFERROR(__xludf.DUMMYFUNCTION("TEXTJOIN("";"", TRUE, FILTER(CID!$B$2:$B$14794, CID!B1434=CID!$D$2:$D$14794))"),"S230;S231;S232;S233;S234;S235")</f>
        <v>S230;S231;S232;S233;S234;S235</v>
      </c>
      <c r="E1434" s="12" t="s">
        <v>43854</v>
      </c>
    </row>
    <row r="1435">
      <c r="A1435" s="12" t="str">
        <f>IFERROR(__xludf.DUMMYFUNCTION("TEXTJOIN("";"", TRUE, FILTER(CID!$B$2:$B$14794, CID!B1435=CID!$D$2:$D$14794))"),"S240;S241;S242;S243;S244;S245;S246")</f>
        <v>S240;S241;S242;S243;S244;S245;S246</v>
      </c>
      <c r="E1435" s="12" t="s">
        <v>43855</v>
      </c>
    </row>
    <row r="1436">
      <c r="A1436" s="12" t="str">
        <f>IFERROR(__xludf.DUMMYFUNCTION("TEXTJOIN("";"", TRUE, FILTER(CID!$B$2:$B$14794, CID!B1436=CID!$D$2:$D$14794))"),"S250;S251;S252;S253;S254;S255;S257;S258;S259")</f>
        <v>S250;S251;S252;S253;S254;S255;S257;S258;S259</v>
      </c>
      <c r="E1436" s="12" t="s">
        <v>43856</v>
      </c>
    </row>
    <row r="1437">
      <c r="A1437" s="12" t="str">
        <f>IFERROR(__xludf.DUMMYFUNCTION("TEXTJOIN("";"", TRUE, FILTER(CID!$B$2:$B$14794, CID!B1437=CID!$D$2:$D$14794))"),"S260;S268;S269")</f>
        <v>S260;S268;S269</v>
      </c>
      <c r="E1437" s="12" t="s">
        <v>43857</v>
      </c>
    </row>
    <row r="1438">
      <c r="A1438" s="12" t="str">
        <f>IFERROR(__xludf.DUMMYFUNCTION("TEXTJOIN("";"", TRUE, FILTER(CID!$B$2:$B$14794, CID!B1438=CID!$D$2:$D$14794))"),"S270;S271;S272;S273;S274;S275;S276;S277;S278;S279")</f>
        <v>S270;S271;S272;S273;S274;S275;S276;S277;S278;S279</v>
      </c>
      <c r="E1438" s="12" t="s">
        <v>43858</v>
      </c>
    </row>
    <row r="1439">
      <c r="A1439" s="12" t="str">
        <f>IFERROR(__xludf.DUMMYFUNCTION("TEXTJOIN("";"", TRUE, FILTER(CID!$B$2:$B$14794, CID!B1439=CID!$D$2:$D$14794))"),"S280;S281")</f>
        <v>S280;S281</v>
      </c>
      <c r="E1439" s="12" t="s">
        <v>43859</v>
      </c>
    </row>
    <row r="1440">
      <c r="A1440" s="12" t="str">
        <f>IFERROR(__xludf.DUMMYFUNCTION("TEXTJOIN("";"", TRUE, FILTER(CID!$B$2:$B$14794, CID!B1440=CID!$D$2:$D$14794))"),"S290;S297;S298;S299")</f>
        <v>S290;S297;S298;S299</v>
      </c>
      <c r="E1440" s="12" t="s">
        <v>43860</v>
      </c>
    </row>
    <row r="1441">
      <c r="A1441" s="12" t="str">
        <f>IFERROR(__xludf.DUMMYFUNCTION("TEXTJOIN("";"", TRUE, FILTER(CID!$B$2:$B$14794, CID!B1441=CID!$D$2:$D$14794))"),"S300;S301;S302;S307;S308;S309")</f>
        <v>S300;S301;S302;S307;S308;S309</v>
      </c>
      <c r="E1441" s="12" t="s">
        <v>43861</v>
      </c>
    </row>
    <row r="1442">
      <c r="A1442" s="12" t="str">
        <f>IFERROR(__xludf.DUMMYFUNCTION("TEXTJOIN("";"", TRUE, FILTER(CID!$B$2:$B$14794, CID!B1442=CID!$D$2:$D$14794))"),"S310;S311;S312;S313;S314;S315;S317;S318")</f>
        <v>S310;S311;S312;S313;S314;S315;S317;S318</v>
      </c>
      <c r="E1442" s="12" t="s">
        <v>43862</v>
      </c>
    </row>
    <row r="1443">
      <c r="A1443" s="12" t="str">
        <f>IFERROR(__xludf.DUMMYFUNCTION("TEXTJOIN("";"", TRUE, FILTER(CID!$B$2:$B$14794, CID!B1443=CID!$D$2:$D$14794))"),"S320;S321;S322;S323;S324;S325;S327;S328")</f>
        <v>S320;S321;S322;S323;S324;S325;S327;S328</v>
      </c>
      <c r="E1443" s="12" t="s">
        <v>43863</v>
      </c>
    </row>
    <row r="1444">
      <c r="A1444" s="12" t="str">
        <f>IFERROR(__xludf.DUMMYFUNCTION("TEXTJOIN("";"", TRUE, FILTER(CID!$B$2:$B$14794, CID!B1444=CID!$D$2:$D$14794))"),"S330;S331;S332;S333;S334;S335;S336;S337")</f>
        <v>S330;S331;S332;S333;S334;S335;S336;S337</v>
      </c>
      <c r="E1444" s="12" t="s">
        <v>43864</v>
      </c>
    </row>
    <row r="1445">
      <c r="A1445" s="12" t="str">
        <f>IFERROR(__xludf.DUMMYFUNCTION("TEXTJOIN("";"", TRUE, FILTER(CID!$B$2:$B$14794, CID!B1445=CID!$D$2:$D$14794))"),"S340;S341;S342;S343;S344;S345;S346;S348")</f>
        <v>S340;S341;S342;S343;S344;S345;S346;S348</v>
      </c>
      <c r="E1445" s="12" t="s">
        <v>43865</v>
      </c>
    </row>
    <row r="1446">
      <c r="A1446" s="12" t="str">
        <f>IFERROR(__xludf.DUMMYFUNCTION("TEXTJOIN("";"", TRUE, FILTER(CID!$B$2:$B$14794, CID!B1446=CID!$D$2:$D$14794))"),"S350;S351;S352;S353;S354;S355;S357;S358;S359")</f>
        <v>S350;S351;S352;S353;S354;S355;S357;S358;S359</v>
      </c>
      <c r="E1446" s="12" t="s">
        <v>43866</v>
      </c>
    </row>
    <row r="1447">
      <c r="A1447" s="12" t="str">
        <f>IFERROR(__xludf.DUMMYFUNCTION("TEXTJOIN("";"", TRUE, FILTER(CID!$B$2:$B$14794, CID!B1447=CID!$D$2:$D$14794))"),"S360;S361;S362;S363;S364;S365;S366;S367;S368;S369")</f>
        <v>S360;S361;S362;S363;S364;S365;S366;S367;S368;S369</v>
      </c>
      <c r="E1447" s="12" t="s">
        <v>43867</v>
      </c>
    </row>
    <row r="1448">
      <c r="A1448" s="12" t="str">
        <f>IFERROR(__xludf.DUMMYFUNCTION("TEXTJOIN("";"", TRUE, FILTER(CID!$B$2:$B$14794, CID!B1448=CID!$D$2:$D$14794))"),"S370;S371;S372;S373;S374;S375;S376;S377;S378;S379")</f>
        <v>S370;S371;S372;S373;S374;S375;S376;S377;S378;S379</v>
      </c>
      <c r="E1448" s="12" t="s">
        <v>43868</v>
      </c>
    </row>
    <row r="1449">
      <c r="A1449" s="12" t="str">
        <f>IFERROR(__xludf.DUMMYFUNCTION("TEXTJOIN("";"", TRUE, FILTER(CID!$B$2:$B$14794, CID!B1449=CID!$D$2:$D$14794))"),"S380;S381;S382;S383")</f>
        <v>S380;S381;S382;S383</v>
      </c>
      <c r="E1449" s="12" t="s">
        <v>43869</v>
      </c>
    </row>
    <row r="1450">
      <c r="A1450" s="12" t="str">
        <f>IFERROR(__xludf.DUMMYFUNCTION("TEXTJOIN("";"", TRUE, FILTER(CID!$B$2:$B$14794, CID!B1450=CID!$D$2:$D$14794))"),"S390;S396;S397;S398;S399")</f>
        <v>S390;S396;S397;S398;S399</v>
      </c>
      <c r="E1450" s="12" t="s">
        <v>43870</v>
      </c>
    </row>
    <row r="1451">
      <c r="A1451" s="12" t="str">
        <f>IFERROR(__xludf.DUMMYFUNCTION("TEXTJOIN("";"", TRUE, FILTER(CID!$B$2:$B$14794, CID!B1451=CID!$D$2:$D$14794))"),"S400;S407;S408;S409")</f>
        <v>S400;S407;S408;S409</v>
      </c>
      <c r="E1451" s="12" t="s">
        <v>43871</v>
      </c>
    </row>
    <row r="1452">
      <c r="A1452" s="12" t="str">
        <f>IFERROR(__xludf.DUMMYFUNCTION("TEXTJOIN("";"", TRUE, FILTER(CID!$B$2:$B$14794, CID!B1452=CID!$D$2:$D$14794))"),"S410;S411;S417;S418")</f>
        <v>S410;S411;S417;S418</v>
      </c>
      <c r="E1452" s="12" t="s">
        <v>43872</v>
      </c>
    </row>
    <row r="1453">
      <c r="A1453" s="12" t="str">
        <f>IFERROR(__xludf.DUMMYFUNCTION("TEXTJOIN("";"", TRUE, FILTER(CID!$B$2:$B$14794, CID!B1453=CID!$D$2:$D$14794))"),"S420;S421;S422;S423;S424;S427;S428;S429")</f>
        <v>S420;S421;S422;S423;S424;S427;S428;S429</v>
      </c>
      <c r="E1453" s="12" t="s">
        <v>43873</v>
      </c>
    </row>
    <row r="1454">
      <c r="A1454" s="12" t="str">
        <f>IFERROR(__xludf.DUMMYFUNCTION("TEXTJOIN("";"", TRUE, FILTER(CID!$B$2:$B$14794, CID!B1454=CID!$D$2:$D$14794))"),"S430;S431;S432;S433;S434;S435;S436;S437")</f>
        <v>S430;S431;S432;S433;S434;S435;S436;S437</v>
      </c>
      <c r="E1454" s="12" t="s">
        <v>43874</v>
      </c>
    </row>
    <row r="1455">
      <c r="A1455" s="12" t="str">
        <f>IFERROR(__xludf.DUMMYFUNCTION("TEXTJOIN("";"", TRUE, FILTER(CID!$B$2:$B$14794, CID!B1455=CID!$D$2:$D$14794))"),"S440;S441;S442;S443;S444;S445;S447;S448;S449")</f>
        <v>S440;S441;S442;S443;S444;S445;S447;S448;S449</v>
      </c>
      <c r="E1455" s="12" t="s">
        <v>43875</v>
      </c>
    </row>
    <row r="1456">
      <c r="A1456" s="12" t="str">
        <f>IFERROR(__xludf.DUMMYFUNCTION("TEXTJOIN("";"", TRUE, FILTER(CID!$B$2:$B$14794, CID!B1456=CID!$D$2:$D$14794))"),"S450;S451;S452;S453;S457;S458;S459")</f>
        <v>S450;S451;S452;S453;S457;S458;S459</v>
      </c>
      <c r="E1456" s="12" t="s">
        <v>43876</v>
      </c>
    </row>
    <row r="1457">
      <c r="A1457" s="12" t="str">
        <f>IFERROR(__xludf.DUMMYFUNCTION("TEXTJOIN("";"", TRUE, FILTER(CID!$B$2:$B$14794, CID!B1457=CID!$D$2:$D$14794))"),"S460;S461;S462;S463;S467;S468;S469")</f>
        <v>S460;S461;S462;S463;S467;S468;S469</v>
      </c>
      <c r="E1457" s="12" t="s">
        <v>43877</v>
      </c>
    </row>
    <row r="1458">
      <c r="A1458" s="12" t="str">
        <f>IFERROR(__xludf.DUMMYFUNCTION("TEXTJOIN("";"", TRUE, FILTER(CID!$B$2:$B$14794, CID!B1458=CID!$D$2:$D$14794))"),"S47X")</f>
        <v>S47X</v>
      </c>
      <c r="E1458" s="12" t="s">
        <v>19480</v>
      </c>
    </row>
    <row r="1459">
      <c r="A1459" s="12" t="str">
        <f>IFERROR(__xludf.DUMMYFUNCTION("TEXTJOIN("";"", TRUE, FILTER(CID!$B$2:$B$14794, CID!B1459=CID!$D$2:$D$14794))"),"S480;S481;S489")</f>
        <v>S480;S481;S489</v>
      </c>
      <c r="E1459" s="12" t="s">
        <v>43878</v>
      </c>
    </row>
    <row r="1460">
      <c r="A1460" s="12" t="str">
        <f>IFERROR(__xludf.DUMMYFUNCTION("TEXTJOIN("";"", TRUE, FILTER(CID!$B$2:$B$14794, CID!B1460=CID!$D$2:$D$14794))"),"S497;S498;S499")</f>
        <v>S497;S498;S499</v>
      </c>
      <c r="E1460" s="12" t="s">
        <v>43879</v>
      </c>
    </row>
    <row r="1461">
      <c r="A1461" s="12" t="str">
        <f>IFERROR(__xludf.DUMMYFUNCTION("TEXTJOIN("";"", TRUE, FILTER(CID!$B$2:$B$14794, CID!B1461=CID!$D$2:$D$14794))"),"S500;S501;S507;S508;S509")</f>
        <v>S500;S501;S507;S508;S509</v>
      </c>
      <c r="E1461" s="12" t="s">
        <v>43880</v>
      </c>
    </row>
    <row r="1462">
      <c r="A1462" s="12" t="str">
        <f>IFERROR(__xludf.DUMMYFUNCTION("TEXTJOIN("";"", TRUE, FILTER(CID!$B$2:$B$14794, CID!B1462=CID!$D$2:$D$14794))"),"S510;S517;S518;S519")</f>
        <v>S510;S517;S518;S519</v>
      </c>
      <c r="E1462" s="12" t="s">
        <v>43881</v>
      </c>
    </row>
    <row r="1463">
      <c r="A1463" s="12" t="str">
        <f>IFERROR(__xludf.DUMMYFUNCTION("TEXTJOIN("";"", TRUE, FILTER(CID!$B$2:$B$14794, CID!B1463=CID!$D$2:$D$14794))"),"S520;S521;S522;S523;S524;S525;S526;S527;S528;S529")</f>
        <v>S520;S521;S522;S523;S524;S525;S526;S527;S528;S529</v>
      </c>
      <c r="E1463" s="12" t="s">
        <v>43882</v>
      </c>
    </row>
    <row r="1464">
      <c r="A1464" s="12" t="str">
        <f>IFERROR(__xludf.DUMMYFUNCTION("TEXTJOIN("";"", TRUE, FILTER(CID!$B$2:$B$14794, CID!B1464=CID!$D$2:$D$14794))"),"S530;S531;S532;S533;S534")</f>
        <v>S530;S531;S532;S533;S534</v>
      </c>
      <c r="E1464" s="12" t="s">
        <v>43883</v>
      </c>
    </row>
    <row r="1465">
      <c r="A1465" s="12" t="str">
        <f>IFERROR(__xludf.DUMMYFUNCTION("TEXTJOIN("";"", TRUE, FILTER(CID!$B$2:$B$14794, CID!B1465=CID!$D$2:$D$14794))"),"S540;S541;S542;S543;S547;S548;S549")</f>
        <v>S540;S541;S542;S543;S547;S548;S549</v>
      </c>
      <c r="E1465" s="12" t="s">
        <v>43884</v>
      </c>
    </row>
    <row r="1466">
      <c r="A1466" s="12" t="str">
        <f>IFERROR(__xludf.DUMMYFUNCTION("TEXTJOIN("";"", TRUE, FILTER(CID!$B$2:$B$14794, CID!B1466=CID!$D$2:$D$14794))"),"S550;S551;S552;S557;S558;S559")</f>
        <v>S550;S551;S552;S557;S558;S559</v>
      </c>
      <c r="E1466" s="12" t="s">
        <v>43885</v>
      </c>
    </row>
    <row r="1467">
      <c r="A1467" s="12" t="str">
        <f>IFERROR(__xludf.DUMMYFUNCTION("TEXTJOIN("";"", TRUE, FILTER(CID!$B$2:$B$14794, CID!B1467=CID!$D$2:$D$14794))"),"S560;S561;S562;S563;S564;S565;S567;S568")</f>
        <v>S560;S561;S562;S563;S564;S565;S567;S568</v>
      </c>
      <c r="E1467" s="12" t="s">
        <v>43886</v>
      </c>
    </row>
    <row r="1468">
      <c r="A1468" s="12" t="str">
        <f>IFERROR(__xludf.DUMMYFUNCTION("TEXTJOIN("";"", TRUE, FILTER(CID!$B$2:$B$14794, CID!B1468=CID!$D$2:$D$14794))"),"S570;S578;S579")</f>
        <v>S570;S578;S579</v>
      </c>
      <c r="E1468" s="12" t="s">
        <v>43887</v>
      </c>
    </row>
    <row r="1469">
      <c r="A1469" s="12" t="str">
        <f>IFERROR(__xludf.DUMMYFUNCTION("TEXTJOIN("";"", TRUE, FILTER(CID!$B$2:$B$14794, CID!B1469=CID!$D$2:$D$14794))"),"S580;S581;S589")</f>
        <v>S580;S581;S589</v>
      </c>
      <c r="E1469" s="12" t="s">
        <v>43888</v>
      </c>
    </row>
    <row r="1470">
      <c r="A1470" s="12" t="str">
        <f>IFERROR(__xludf.DUMMYFUNCTION("TEXTJOIN("";"", TRUE, FILTER(CID!$B$2:$B$14794, CID!B1470=CID!$D$2:$D$14794))"),"S597;S598;S599")</f>
        <v>S597;S598;S599</v>
      </c>
      <c r="E1470" s="12" t="s">
        <v>43889</v>
      </c>
    </row>
    <row r="1471">
      <c r="A1471" s="12" t="str">
        <f>IFERROR(__xludf.DUMMYFUNCTION("TEXTJOIN("";"", TRUE, FILTER(CID!$B$2:$B$14794, CID!B1471=CID!$D$2:$D$14794))"),"S600;S601;S602;S607;S608;S609")</f>
        <v>S600;S601;S602;S607;S608;S609</v>
      </c>
      <c r="E1471" s="12" t="s">
        <v>43890</v>
      </c>
    </row>
    <row r="1472">
      <c r="A1472" s="12" t="str">
        <f>IFERROR(__xludf.DUMMYFUNCTION("TEXTJOIN("";"", TRUE, FILTER(CID!$B$2:$B$14794, CID!B1472=CID!$D$2:$D$14794))"),"S610;S611;S617;S618;S619")</f>
        <v>S610;S611;S617;S618;S619</v>
      </c>
      <c r="E1472" s="12" t="s">
        <v>43891</v>
      </c>
    </row>
    <row r="1473">
      <c r="A1473" s="12" t="str">
        <f>IFERROR(__xludf.DUMMYFUNCTION("TEXTJOIN("";"", TRUE, FILTER(CID!$B$2:$B$14794, CID!B1473=CID!$D$2:$D$14794))"),"S620;S621;S622;S623;S624;S625;S626;S627;S628")</f>
        <v>S620;S621;S622;S623;S624;S625;S626;S627;S628</v>
      </c>
      <c r="E1473" s="12" t="s">
        <v>43892</v>
      </c>
    </row>
    <row r="1474">
      <c r="A1474" s="12" t="str">
        <f>IFERROR(__xludf.DUMMYFUNCTION("TEXTJOIN("";"", TRUE, FILTER(CID!$B$2:$B$14794, CID!B1474=CID!$D$2:$D$14794))"),"S630;S631;S632;S633;S634;S635;S636;S637")</f>
        <v>S630;S631;S632;S633;S634;S635;S636;S637</v>
      </c>
      <c r="E1474" s="12" t="s">
        <v>43893</v>
      </c>
    </row>
    <row r="1475">
      <c r="A1475" s="12" t="str">
        <f>IFERROR(__xludf.DUMMYFUNCTION("TEXTJOIN("";"", TRUE, FILTER(CID!$B$2:$B$14794, CID!B1475=CID!$D$2:$D$14794))"),"S640;S641;S642;S643;S644;S647;S648;S649")</f>
        <v>S640;S641;S642;S643;S644;S647;S648;S649</v>
      </c>
      <c r="E1475" s="12" t="s">
        <v>43894</v>
      </c>
    </row>
    <row r="1476">
      <c r="A1476" s="12" t="str">
        <f>IFERROR(__xludf.DUMMYFUNCTION("TEXTJOIN("";"", TRUE, FILTER(CID!$B$2:$B$14794, CID!B1476=CID!$D$2:$D$14794))"),"S650;S651;S652;S653;S654;S655;S657;S658;S659")</f>
        <v>S650;S651;S652;S653;S654;S655;S657;S658;S659</v>
      </c>
      <c r="E1476" s="12" t="s">
        <v>43895</v>
      </c>
    </row>
    <row r="1477">
      <c r="A1477" s="12" t="str">
        <f>IFERROR(__xludf.DUMMYFUNCTION("TEXTJOIN("";"", TRUE, FILTER(CID!$B$2:$B$14794, CID!B1477=CID!$D$2:$D$14794))"),"S660;S661;S662;S663;S664;S665;S666;S667;S668;S669")</f>
        <v>S660;S661;S662;S663;S664;S665;S666;S667;S668;S669</v>
      </c>
      <c r="E1477" s="12" t="s">
        <v>43896</v>
      </c>
    </row>
    <row r="1478">
      <c r="A1478" s="12" t="str">
        <f>IFERROR(__xludf.DUMMYFUNCTION("TEXTJOIN("";"", TRUE, FILTER(CID!$B$2:$B$14794, CID!B1478=CID!$D$2:$D$14794))"),"S670;S678")</f>
        <v>S670;S678</v>
      </c>
      <c r="E1478" s="12" t="s">
        <v>43897</v>
      </c>
    </row>
    <row r="1479">
      <c r="A1479" s="12" t="str">
        <f>IFERROR(__xludf.DUMMYFUNCTION("TEXTJOIN("";"", TRUE, FILTER(CID!$B$2:$B$14794, CID!B1479=CID!$D$2:$D$14794))"),"S680;S681;S682;S683;S684;S688;S689")</f>
        <v>S680;S681;S682;S683;S684;S688;S689</v>
      </c>
      <c r="E1479" s="12" t="s">
        <v>43898</v>
      </c>
    </row>
    <row r="1480">
      <c r="A1480" s="12" t="str">
        <f>IFERROR(__xludf.DUMMYFUNCTION("TEXTJOIN("";"", TRUE, FILTER(CID!$B$2:$B$14794, CID!B1480=CID!$D$2:$D$14794))"),"S697;S698;S699")</f>
        <v>S697;S698;S699</v>
      </c>
      <c r="E1480" s="12" t="s">
        <v>43899</v>
      </c>
    </row>
    <row r="1481">
      <c r="A1481" s="12" t="str">
        <f>IFERROR(__xludf.DUMMYFUNCTION("TEXTJOIN("";"", TRUE, FILTER(CID!$B$2:$B$14794, CID!B1481=CID!$D$2:$D$14794))"),"S700;S701;S707;S708;S709")</f>
        <v>S700;S701;S707;S708;S709</v>
      </c>
      <c r="E1481" s="12" t="s">
        <v>43900</v>
      </c>
    </row>
    <row r="1482">
      <c r="A1482" s="12" t="str">
        <f>IFERROR(__xludf.DUMMYFUNCTION("TEXTJOIN("";"", TRUE, FILTER(CID!$B$2:$B$14794, CID!B1482=CID!$D$2:$D$14794))"),"S710;S711;S717;S718")</f>
        <v>S710;S711;S717;S718</v>
      </c>
      <c r="E1482" s="12" t="s">
        <v>43901</v>
      </c>
    </row>
    <row r="1483">
      <c r="A1483" s="12" t="str">
        <f>IFERROR(__xludf.DUMMYFUNCTION("TEXTJOIN("";"", TRUE, FILTER(CID!$B$2:$B$14794, CID!B1483=CID!$D$2:$D$14794))"),"S720;S721;S722;S723;S724;S727;S728;S729")</f>
        <v>S720;S721;S722;S723;S724;S727;S728;S729</v>
      </c>
      <c r="E1483" s="12" t="s">
        <v>43902</v>
      </c>
    </row>
    <row r="1484">
      <c r="A1484" s="12" t="str">
        <f>IFERROR(__xludf.DUMMYFUNCTION("TEXTJOIN("";"", TRUE, FILTER(CID!$B$2:$B$14794, CID!B1484=CID!$D$2:$D$14794))"),"S730;S731")</f>
        <v>S730;S731</v>
      </c>
      <c r="E1484" s="12" t="s">
        <v>43903</v>
      </c>
    </row>
    <row r="1485">
      <c r="A1485" s="12" t="str">
        <f>IFERROR(__xludf.DUMMYFUNCTION("TEXTJOIN("";"", TRUE, FILTER(CID!$B$2:$B$14794, CID!B1485=CID!$D$2:$D$14794))"),"S740;S741;S742;S747;S748;S749")</f>
        <v>S740;S741;S742;S747;S748;S749</v>
      </c>
      <c r="E1485" s="12" t="s">
        <v>43904</v>
      </c>
    </row>
    <row r="1486">
      <c r="A1486" s="12" t="str">
        <f>IFERROR(__xludf.DUMMYFUNCTION("TEXTJOIN("";"", TRUE, FILTER(CID!$B$2:$B$14794, CID!B1486=CID!$D$2:$D$14794))"),"S750;S751;S752;S757;S758;S759")</f>
        <v>S750;S751;S752;S757;S758;S759</v>
      </c>
      <c r="E1486" s="12" t="s">
        <v>43905</v>
      </c>
    </row>
    <row r="1487">
      <c r="A1487" s="12" t="str">
        <f>IFERROR(__xludf.DUMMYFUNCTION("TEXTJOIN("";"", TRUE, FILTER(CID!$B$2:$B$14794, CID!B1487=CID!$D$2:$D$14794))"),"S760;S761;S762;S763;S764;S767")</f>
        <v>S760;S761;S762;S763;S764;S767</v>
      </c>
      <c r="E1487" s="12" t="s">
        <v>43906</v>
      </c>
    </row>
    <row r="1488">
      <c r="A1488" s="12" t="str">
        <f>IFERROR(__xludf.DUMMYFUNCTION("TEXTJOIN("";"", TRUE, FILTER(CID!$B$2:$B$14794, CID!B1488=CID!$D$2:$D$14794))"),"S770;S771;S772")</f>
        <v>S770;S771;S772</v>
      </c>
      <c r="E1488" s="12" t="s">
        <v>43907</v>
      </c>
    </row>
    <row r="1489">
      <c r="A1489" s="12" t="str">
        <f>IFERROR(__xludf.DUMMYFUNCTION("TEXTJOIN("";"", TRUE, FILTER(CID!$B$2:$B$14794, CID!B1489=CID!$D$2:$D$14794))"),"S780;S781;S789")</f>
        <v>S780;S781;S789</v>
      </c>
      <c r="E1489" s="12" t="s">
        <v>43908</v>
      </c>
    </row>
    <row r="1490">
      <c r="A1490" s="12" t="str">
        <f>IFERROR(__xludf.DUMMYFUNCTION("TEXTJOIN("";"", TRUE, FILTER(CID!$B$2:$B$14794, CID!B1490=CID!$D$2:$D$14794))"),"S797;S798;S799")</f>
        <v>S797;S798;S799</v>
      </c>
      <c r="E1490" s="12" t="s">
        <v>43909</v>
      </c>
    </row>
    <row r="1491">
      <c r="A1491" s="12" t="str">
        <f>IFERROR(__xludf.DUMMYFUNCTION("TEXTJOIN("";"", TRUE, FILTER(CID!$B$2:$B$14794, CID!B1491=CID!$D$2:$D$14794))"),"S800;S801;S807;S808;S809")</f>
        <v>S800;S801;S807;S808;S809</v>
      </c>
      <c r="E1491" s="12" t="s">
        <v>43910</v>
      </c>
    </row>
    <row r="1492">
      <c r="A1492" s="12" t="str">
        <f>IFERROR(__xludf.DUMMYFUNCTION("TEXTJOIN("";"", TRUE, FILTER(CID!$B$2:$B$14794, CID!B1492=CID!$D$2:$D$14794))"),"S810;S817;S818;S819")</f>
        <v>S810;S817;S818;S819</v>
      </c>
      <c r="E1492" s="12" t="s">
        <v>43911</v>
      </c>
    </row>
    <row r="1493">
      <c r="A1493" s="12" t="str">
        <f>IFERROR(__xludf.DUMMYFUNCTION("TEXTJOIN("";"", TRUE, FILTER(CID!$B$2:$B$14794, CID!B1493=CID!$D$2:$D$14794))"),"S820;S821;S822;S823;S824;S825;S826;S827;S828;S829")</f>
        <v>S820;S821;S822;S823;S824;S825;S826;S827;S828;S829</v>
      </c>
      <c r="E1493" s="12" t="s">
        <v>43912</v>
      </c>
    </row>
    <row r="1494">
      <c r="A1494" s="12" t="str">
        <f>IFERROR(__xludf.DUMMYFUNCTION("TEXTJOIN("";"", TRUE, FILTER(CID!$B$2:$B$14794, CID!B1494=CID!$D$2:$D$14794))"),"S830;S831;S832;S833;S834;S835;S836;S837")</f>
        <v>S830;S831;S832;S833;S834;S835;S836;S837</v>
      </c>
      <c r="E1494" s="12" t="s">
        <v>43913</v>
      </c>
    </row>
    <row r="1495">
      <c r="A1495" s="12" t="str">
        <f>IFERROR(__xludf.DUMMYFUNCTION("TEXTJOIN("";"", TRUE, FILTER(CID!$B$2:$B$14794, CID!B1495=CID!$D$2:$D$14794))"),"S840;S841;S842;S847;S848;S849")</f>
        <v>S840;S841;S842;S847;S848;S849</v>
      </c>
      <c r="E1495" s="12" t="s">
        <v>43914</v>
      </c>
    </row>
    <row r="1496">
      <c r="A1496" s="12" t="str">
        <f>IFERROR(__xludf.DUMMYFUNCTION("TEXTJOIN("";"", TRUE, FILTER(CID!$B$2:$B$14794, CID!B1496=CID!$D$2:$D$14794))"),"S850;S851;S852;S853;S854;S855;S857;S858;S859")</f>
        <v>S850;S851;S852;S853;S854;S855;S857;S858;S859</v>
      </c>
      <c r="E1496" s="12" t="s">
        <v>43915</v>
      </c>
    </row>
    <row r="1497">
      <c r="A1497" s="12" t="str">
        <f>IFERROR(__xludf.DUMMYFUNCTION("TEXTJOIN("";"", TRUE, FILTER(CID!$B$2:$B$14794, CID!B1497=CID!$D$2:$D$14794))"),"S860;S861;S862;S863;S867;S868;S869")</f>
        <v>S860;S861;S862;S863;S867;S868;S869</v>
      </c>
      <c r="E1497" s="12" t="s">
        <v>43916</v>
      </c>
    </row>
    <row r="1498">
      <c r="A1498" s="12" t="str">
        <f>IFERROR(__xludf.DUMMYFUNCTION("TEXTJOIN("";"", TRUE, FILTER(CID!$B$2:$B$14794, CID!B1498=CID!$D$2:$D$14794))"),"S870;S878")</f>
        <v>S870;S878</v>
      </c>
      <c r="E1498" s="12" t="s">
        <v>43917</v>
      </c>
    </row>
    <row r="1499">
      <c r="A1499" s="12" t="str">
        <f>IFERROR(__xludf.DUMMYFUNCTION("TEXTJOIN("";"", TRUE, FILTER(CID!$B$2:$B$14794, CID!B1499=CID!$D$2:$D$14794))"),"S880;S881;S889")</f>
        <v>S880;S881;S889</v>
      </c>
      <c r="E1499" s="12" t="s">
        <v>43918</v>
      </c>
    </row>
    <row r="1500">
      <c r="A1500" s="12" t="str">
        <f>IFERROR(__xludf.DUMMYFUNCTION("TEXTJOIN("";"", TRUE, FILTER(CID!$B$2:$B$14794, CID!B1500=CID!$D$2:$D$14794))"),"S890;S898;S899")</f>
        <v>S890;S898;S899</v>
      </c>
      <c r="E1500" s="12" t="s">
        <v>43919</v>
      </c>
    </row>
    <row r="1501">
      <c r="A1501" s="12" t="str">
        <f>IFERROR(__xludf.DUMMYFUNCTION("TEXTJOIN("";"", TRUE, FILTER(CID!$B$2:$B$14794, CID!B1501=CID!$D$2:$D$14794))"),"S900;S901;S902;S903;S907;S908;S909")</f>
        <v>S900;S901;S902;S903;S907;S908;S909</v>
      </c>
      <c r="E1501" s="12" t="s">
        <v>43920</v>
      </c>
    </row>
    <row r="1502">
      <c r="A1502" s="12" t="str">
        <f>IFERROR(__xludf.DUMMYFUNCTION("TEXTJOIN("";"", TRUE, FILTER(CID!$B$2:$B$14794, CID!B1502=CID!$D$2:$D$14794))"),"S910;S911;S912;S913;S917")</f>
        <v>S910;S911;S912;S913;S917</v>
      </c>
      <c r="E1502" s="12" t="s">
        <v>43921</v>
      </c>
    </row>
    <row r="1503">
      <c r="A1503" s="12" t="str">
        <f>IFERROR(__xludf.DUMMYFUNCTION("TEXTJOIN("";"", TRUE, FILTER(CID!$B$2:$B$14794, CID!B1503=CID!$D$2:$D$14794))"),"S920;S921;S922;S923;S924;S925;S927;S929")</f>
        <v>S920;S921;S922;S923;S924;S925;S927;S929</v>
      </c>
      <c r="E1503" s="12" t="s">
        <v>43922</v>
      </c>
    </row>
    <row r="1504">
      <c r="A1504" s="12" t="str">
        <f>IFERROR(__xludf.DUMMYFUNCTION("TEXTJOIN("";"", TRUE, FILTER(CID!$B$2:$B$14794, CID!B1504=CID!$D$2:$D$14794))"),"S930;S931;S932;S933;S934;S935;S936")</f>
        <v>S930;S931;S932;S933;S934;S935;S936</v>
      </c>
      <c r="E1504" s="12" t="s">
        <v>43923</v>
      </c>
    </row>
    <row r="1505">
      <c r="A1505" s="12" t="str">
        <f>IFERROR(__xludf.DUMMYFUNCTION("TEXTJOIN("";"", TRUE, FILTER(CID!$B$2:$B$14794, CID!B1505=CID!$D$2:$D$14794))"),"S940;S941;S942;S943;S947;S948;S949")</f>
        <v>S940;S941;S942;S943;S947;S948;S949</v>
      </c>
      <c r="E1505" s="12" t="s">
        <v>43924</v>
      </c>
    </row>
    <row r="1506">
      <c r="A1506" s="12" t="str">
        <f>IFERROR(__xludf.DUMMYFUNCTION("TEXTJOIN("";"", TRUE, FILTER(CID!$B$2:$B$14794, CID!B1506=CID!$D$2:$D$14794))"),"S950;S951;S952;S957;S958;S959")</f>
        <v>S950;S951;S952;S957;S958;S959</v>
      </c>
      <c r="E1506" s="12" t="s">
        <v>43925</v>
      </c>
    </row>
    <row r="1507">
      <c r="A1507" s="12" t="str">
        <f>IFERROR(__xludf.DUMMYFUNCTION("TEXTJOIN("";"", TRUE, FILTER(CID!$B$2:$B$14794, CID!B1507=CID!$D$2:$D$14794))"),"S960;S961;S962;S967;S968;S969")</f>
        <v>S960;S961;S962;S967;S968;S969</v>
      </c>
      <c r="E1507" s="12" t="s">
        <v>43926</v>
      </c>
    </row>
    <row r="1508">
      <c r="A1508" s="12" t="str">
        <f>IFERROR(__xludf.DUMMYFUNCTION("TEXTJOIN("";"", TRUE, FILTER(CID!$B$2:$B$14794, CID!B1508=CID!$D$2:$D$14794))"),"S970;S971;S978")</f>
        <v>S970;S971;S978</v>
      </c>
      <c r="E1508" s="12" t="s">
        <v>43927</v>
      </c>
    </row>
    <row r="1509">
      <c r="A1509" s="12" t="str">
        <f>IFERROR(__xludf.DUMMYFUNCTION("TEXTJOIN("";"", TRUE, FILTER(CID!$B$2:$B$14794, CID!B1509=CID!$D$2:$D$14794))"),"S980;S981;S982;S983;S984")</f>
        <v>S980;S981;S982;S983;S984</v>
      </c>
      <c r="E1509" s="12" t="s">
        <v>43928</v>
      </c>
    </row>
    <row r="1510">
      <c r="A1510" s="12" t="str">
        <f>IFERROR(__xludf.DUMMYFUNCTION("TEXTJOIN("";"", TRUE, FILTER(CID!$B$2:$B$14794, CID!B1510=CID!$D$2:$D$14794))"),"S997;S998;S999")</f>
        <v>S997;S998;S999</v>
      </c>
      <c r="E1510" s="12" t="s">
        <v>43929</v>
      </c>
    </row>
    <row r="1511">
      <c r="A1511" s="12" t="str">
        <f>IFERROR(__xludf.DUMMYFUNCTION("TEXTJOIN("";"", TRUE, FILTER(CID!$B$2:$B$14794, CID!B1511=CID!$D$2:$D$14794))"),"T000;T001;T002;T003;T006;T008;T009")</f>
        <v>T000;T001;T002;T003;T006;T008;T009</v>
      </c>
      <c r="E1511" s="12" t="s">
        <v>43930</v>
      </c>
    </row>
    <row r="1512">
      <c r="A1512" s="12" t="str">
        <f>IFERROR(__xludf.DUMMYFUNCTION("TEXTJOIN("";"", TRUE, FILTER(CID!$B$2:$B$14794, CID!B1512=CID!$D$2:$D$14794))"),"T010;T011;T012;T013;T016;T018;T019")</f>
        <v>T010;T011;T012;T013;T016;T018;T019</v>
      </c>
      <c r="E1512" s="12" t="s">
        <v>43931</v>
      </c>
    </row>
    <row r="1513">
      <c r="A1513" s="12" t="str">
        <f>IFERROR(__xludf.DUMMYFUNCTION("TEXTJOIN("";"", TRUE, FILTER(CID!$B$2:$B$14794, CID!B1513=CID!$D$2:$D$14794))"),"T020;T021;T022;T023;T024;T025;T026;T027;T028;T029")</f>
        <v>T020;T021;T022;T023;T024;T025;T026;T027;T028;T029</v>
      </c>
      <c r="E1513" s="12" t="s">
        <v>43932</v>
      </c>
    </row>
    <row r="1514">
      <c r="A1514" s="12" t="str">
        <f>IFERROR(__xludf.DUMMYFUNCTION("TEXTJOIN("";"", TRUE, FILTER(CID!$B$2:$B$14794, CID!B1514=CID!$D$2:$D$14794))"),"T030;T031;T032;T033;T034;T038;T039")</f>
        <v>T030;T031;T032;T033;T034;T038;T039</v>
      </c>
      <c r="E1514" s="12" t="s">
        <v>43933</v>
      </c>
    </row>
    <row r="1515">
      <c r="A1515" s="12" t="str">
        <f>IFERROR(__xludf.DUMMYFUNCTION("TEXTJOIN("";"", TRUE, FILTER(CID!$B$2:$B$14794, CID!B1515=CID!$D$2:$D$14794))"),"T040;T041;T042;T043;T044;T047;T048;T049")</f>
        <v>T040;T041;T042;T043;T044;T047;T048;T049</v>
      </c>
      <c r="E1515" s="12" t="s">
        <v>43934</v>
      </c>
    </row>
    <row r="1516">
      <c r="A1516" s="12" t="str">
        <f>IFERROR(__xludf.DUMMYFUNCTION("TEXTJOIN("";"", TRUE, FILTER(CID!$B$2:$B$14794, CID!B1516=CID!$D$2:$D$14794))"),"T050;T051;T052;T053;T054;T055;T056;T058;T059")</f>
        <v>T050;T051;T052;T053;T054;T055;T056;T058;T059</v>
      </c>
      <c r="E1516" s="12" t="s">
        <v>43935</v>
      </c>
    </row>
    <row r="1517">
      <c r="A1517" s="12" t="str">
        <f>IFERROR(__xludf.DUMMYFUNCTION("TEXTJOIN("";"", TRUE, FILTER(CID!$B$2:$B$14794, CID!B1517=CID!$D$2:$D$14794))"),"T060;T061;T062;T063;T064;T065;T068")</f>
        <v>T060;T061;T062;T063;T064;T065;T068</v>
      </c>
      <c r="E1517" s="12" t="s">
        <v>43936</v>
      </c>
    </row>
    <row r="1518">
      <c r="A1518" s="12" t="str">
        <f>IFERROR(__xludf.DUMMYFUNCTION("TEXTJOIN("";"", TRUE, FILTER(CID!$B$2:$B$14794, CID!B1518=CID!$D$2:$D$14794))"),"T07X")</f>
        <v>T07X</v>
      </c>
      <c r="E1518" s="12" t="s">
        <v>20164</v>
      </c>
    </row>
    <row r="1519">
      <c r="A1519" s="12" t="str">
        <f>IFERROR(__xludf.DUMMYFUNCTION("TEXTJOIN("";"", TRUE, FILTER(CID!$B$2:$B$14794, CID!B1519=CID!$D$2:$D$14794))"),"T08X")</f>
        <v>T08X</v>
      </c>
      <c r="E1519" s="12" t="s">
        <v>20165</v>
      </c>
    </row>
    <row r="1520">
      <c r="A1520" s="12" t="str">
        <f>IFERROR(__xludf.DUMMYFUNCTION("TEXTJOIN("";"", TRUE, FILTER(CID!$B$2:$B$14794, CID!B1520=CID!$D$2:$D$14794))"),"T090;T091;T092;T093;T094;T095;T096;T098;T099")</f>
        <v>T090;T091;T092;T093;T094;T095;T096;T098;T099</v>
      </c>
      <c r="E1520" s="12" t="s">
        <v>43937</v>
      </c>
    </row>
    <row r="1521">
      <c r="A1521" s="12" t="str">
        <f>IFERROR(__xludf.DUMMYFUNCTION("TEXTJOIN("";"", TRUE, FILTER(CID!$B$2:$B$14794, CID!B1521=CID!$D$2:$D$14794))"),"T10X")</f>
        <v>T10X</v>
      </c>
      <c r="E1521" s="12" t="s">
        <v>20184</v>
      </c>
    </row>
    <row r="1522">
      <c r="A1522" s="12" t="str">
        <f>IFERROR(__xludf.DUMMYFUNCTION("TEXTJOIN("";"", TRUE, FILTER(CID!$B$2:$B$14794, CID!B1522=CID!$D$2:$D$14794))"),"T110;T111;T112;T113;T114;T115;T116;T118;T119")</f>
        <v>T110;T111;T112;T113;T114;T115;T116;T118;T119</v>
      </c>
      <c r="E1522" s="12" t="s">
        <v>43938</v>
      </c>
    </row>
    <row r="1523">
      <c r="A1523" s="12" t="str">
        <f>IFERROR(__xludf.DUMMYFUNCTION("TEXTJOIN("";"", TRUE, FILTER(CID!$B$2:$B$14794, CID!B1523=CID!$D$2:$D$14794))"),"T12X")</f>
        <v>T12X</v>
      </c>
      <c r="E1523" s="12" t="s">
        <v>20203</v>
      </c>
    </row>
    <row r="1524">
      <c r="A1524" s="12" t="str">
        <f>IFERROR(__xludf.DUMMYFUNCTION("TEXTJOIN("";"", TRUE, FILTER(CID!$B$2:$B$14794, CID!B1524=CID!$D$2:$D$14794))"),"T130;T131;T132;T133;T134;T135;T136;T138;T139")</f>
        <v>T130;T131;T132;T133;T134;T135;T136;T138;T139</v>
      </c>
      <c r="E1524" s="12" t="s">
        <v>43939</v>
      </c>
    </row>
    <row r="1525">
      <c r="A1525" s="12" t="str">
        <f>IFERROR(__xludf.DUMMYFUNCTION("TEXTJOIN("";"", TRUE, FILTER(CID!$B$2:$B$14794, CID!B1525=CID!$D$2:$D$14794))"),"T140;T141;T142;T143;T144;T145;T146;T147;T148;T149")</f>
        <v>T140;T141;T142;T143;T144;T145;T146;T147;T148;T149</v>
      </c>
      <c r="E1525" s="12" t="s">
        <v>43940</v>
      </c>
    </row>
    <row r="1526">
      <c r="A1526" s="12" t="str">
        <f>IFERROR(__xludf.DUMMYFUNCTION("TEXTJOIN("";"", TRUE, FILTER(CID!$B$2:$B$14794, CID!B1526=CID!$D$2:$D$14794))"),"T150;T151;T158;T159")</f>
        <v>T150;T151;T158;T159</v>
      </c>
      <c r="E1526" s="12" t="s">
        <v>43941</v>
      </c>
    </row>
    <row r="1527">
      <c r="A1527" s="12" t="str">
        <f>IFERROR(__xludf.DUMMYFUNCTION("TEXTJOIN("";"", TRUE, FILTER(CID!$B$2:$B$14794, CID!B1527=CID!$D$2:$D$14794))"),"T16X")</f>
        <v>T16X</v>
      </c>
      <c r="E1527" s="12" t="s">
        <v>20250</v>
      </c>
    </row>
    <row r="1528">
      <c r="A1528" s="12" t="str">
        <f>IFERROR(__xludf.DUMMYFUNCTION("TEXTJOIN("";"", TRUE, FILTER(CID!$B$2:$B$14794, CID!B1528=CID!$D$2:$D$14794))"),"T170;T171;T172;T173;T174;T175;T178;T179")</f>
        <v>T170;T171;T172;T173;T174;T175;T178;T179</v>
      </c>
      <c r="E1528" s="12" t="s">
        <v>43942</v>
      </c>
    </row>
    <row r="1529">
      <c r="A1529" s="12" t="str">
        <f>IFERROR(__xludf.DUMMYFUNCTION("TEXTJOIN("";"", TRUE, FILTER(CID!$B$2:$B$14794, CID!B1529=CID!$D$2:$D$14794))"),"T180;T181;T182;T183;T184;T185;T188;T189")</f>
        <v>T180;T181;T182;T183;T184;T185;T188;T189</v>
      </c>
      <c r="E1529" s="12" t="s">
        <v>43943</v>
      </c>
    </row>
    <row r="1530">
      <c r="A1530" s="12" t="str">
        <f>IFERROR(__xludf.DUMMYFUNCTION("TEXTJOIN("";"", TRUE, FILTER(CID!$B$2:$B$14794, CID!B1530=CID!$D$2:$D$14794))"),"T190;T191;T192;T193;T198;T199")</f>
        <v>T190;T191;T192;T193;T198;T199</v>
      </c>
      <c r="E1530" s="12" t="s">
        <v>43944</v>
      </c>
    </row>
    <row r="1531">
      <c r="A1531" s="12" t="str">
        <f>IFERROR(__xludf.DUMMYFUNCTION("TEXTJOIN("";"", TRUE, FILTER(CID!$B$2:$B$14794, CID!B1531=CID!$D$2:$D$14794))"),"T200;T201;T202;T203;T204;T205;T206;T207")</f>
        <v>T200;T201;T202;T203;T204;T205;T206;T207</v>
      </c>
      <c r="E1531" s="12" t="s">
        <v>43945</v>
      </c>
    </row>
    <row r="1532">
      <c r="A1532" s="12" t="str">
        <f>IFERROR(__xludf.DUMMYFUNCTION("TEXTJOIN("";"", TRUE, FILTER(CID!$B$2:$B$14794, CID!B1532=CID!$D$2:$D$14794))"),"T210;T211;T212;T213;T214;T215;T216;T217")</f>
        <v>T210;T211;T212;T213;T214;T215;T216;T217</v>
      </c>
      <c r="E1532" s="12" t="s">
        <v>43946</v>
      </c>
    </row>
    <row r="1533">
      <c r="A1533" s="12" t="str">
        <f>IFERROR(__xludf.DUMMYFUNCTION("TEXTJOIN("";"", TRUE, FILTER(CID!$B$2:$B$14794, CID!B1533=CID!$D$2:$D$14794))"),"T220;T221;T222;T223;T224;T225;T226;T227")</f>
        <v>T220;T221;T222;T223;T224;T225;T226;T227</v>
      </c>
      <c r="E1533" s="12" t="s">
        <v>43947</v>
      </c>
    </row>
    <row r="1534">
      <c r="A1534" s="12" t="str">
        <f>IFERROR(__xludf.DUMMYFUNCTION("TEXTJOIN("";"", TRUE, FILTER(CID!$B$2:$B$14794, CID!B1534=CID!$D$2:$D$14794))"),"T230;T231;T232;T233;T234;T235;T236;T237")</f>
        <v>T230;T231;T232;T233;T234;T235;T236;T237</v>
      </c>
      <c r="E1534" s="12" t="s">
        <v>43948</v>
      </c>
    </row>
    <row r="1535">
      <c r="A1535" s="12" t="str">
        <f>IFERROR(__xludf.DUMMYFUNCTION("TEXTJOIN("";"", TRUE, FILTER(CID!$B$2:$B$14794, CID!B1535=CID!$D$2:$D$14794))"),"T240;T241;T242;T243;T244;T245;T246;T247")</f>
        <v>T240;T241;T242;T243;T244;T245;T246;T247</v>
      </c>
      <c r="E1535" s="12" t="s">
        <v>43949</v>
      </c>
    </row>
    <row r="1536">
      <c r="A1536" s="12" t="str">
        <f>IFERROR(__xludf.DUMMYFUNCTION("TEXTJOIN("";"", TRUE, FILTER(CID!$B$2:$B$14794, CID!B1536=CID!$D$2:$D$14794))"),"T250;T251;T252;T253;T254;T255;T256;T257")</f>
        <v>T250;T251;T252;T253;T254;T255;T256;T257</v>
      </c>
      <c r="E1536" s="12" t="s">
        <v>43950</v>
      </c>
    </row>
    <row r="1537">
      <c r="A1537" s="12" t="str">
        <f>IFERROR(__xludf.DUMMYFUNCTION("TEXTJOIN("";"", TRUE, FILTER(CID!$B$2:$B$14794, CID!B1537=CID!$D$2:$D$14794))"),"T260;T261;T262;T263;T264;T265;T266;T267;T268;T269")</f>
        <v>T260;T261;T262;T263;T264;T265;T266;T267;T268;T269</v>
      </c>
      <c r="E1537" s="12" t="s">
        <v>43951</v>
      </c>
    </row>
    <row r="1538">
      <c r="A1538" s="12" t="str">
        <f>IFERROR(__xludf.DUMMYFUNCTION("TEXTJOIN("";"", TRUE, FILTER(CID!$B$2:$B$14794, CID!B1538=CID!$D$2:$D$14794))"),"T270;T271;T272;T273;T274;T275;T276;T277")</f>
        <v>T270;T271;T272;T273;T274;T275;T276;T277</v>
      </c>
      <c r="E1538" s="12" t="s">
        <v>43952</v>
      </c>
    </row>
    <row r="1539">
      <c r="A1539" s="12" t="str">
        <f>IFERROR(__xludf.DUMMYFUNCTION("TEXTJOIN("";"", TRUE, FILTER(CID!$B$2:$B$14794, CID!B1539=CID!$D$2:$D$14794))"),"T280;T281;T282;T283;T284;T285;T286;T287;T288;T289")</f>
        <v>T280;T281;T282;T283;T284;T285;T286;T287;T288;T289</v>
      </c>
      <c r="E1539" s="12" t="s">
        <v>43953</v>
      </c>
    </row>
    <row r="1540">
      <c r="A1540" s="12" t="str">
        <f>IFERROR(__xludf.DUMMYFUNCTION("TEXTJOIN("";"", TRUE, FILTER(CID!$B$2:$B$14794, CID!B1540=CID!$D$2:$D$14794))"),"T290;T291;T292;T293;T294;T295;T296;T297")</f>
        <v>T290;T291;T292;T293;T294;T295;T296;T297</v>
      </c>
      <c r="E1540" s="12" t="s">
        <v>43954</v>
      </c>
    </row>
    <row r="1541">
      <c r="A1541" s="12" t="str">
        <f>IFERROR(__xludf.DUMMYFUNCTION("TEXTJOIN("";"", TRUE, FILTER(CID!$B$2:$B$14794, CID!B1541=CID!$D$2:$D$14794))"),"T300;T301;T302;T303;T304;T305;T306;T307")</f>
        <v>T300;T301;T302;T303;T304;T305;T306;T307</v>
      </c>
      <c r="E1541" s="12" t="s">
        <v>43955</v>
      </c>
    </row>
    <row r="1542">
      <c r="A1542" s="12" t="str">
        <f>IFERROR(__xludf.DUMMYFUNCTION("TEXTJOIN("";"", TRUE, FILTER(CID!$B$2:$B$14794, CID!B1542=CID!$D$2:$D$14794))"),"T310;T311;T312;T313;T314;T315;T316;T317;T318;T319")</f>
        <v>T310;T311;T312;T313;T314;T315;T316;T317;T318;T319</v>
      </c>
      <c r="E1542" s="12" t="s">
        <v>43956</v>
      </c>
    </row>
    <row r="1543">
      <c r="A1543" s="12" t="str">
        <f>IFERROR(__xludf.DUMMYFUNCTION("TEXTJOIN("";"", TRUE, FILTER(CID!$B$2:$B$14794, CID!B1543=CID!$D$2:$D$14794))"),"T320;T321;T322;T323;T324;T325;T326;T327;T328;T329")</f>
        <v>T320;T321;T322;T323;T324;T325;T326;T327;T328;T329</v>
      </c>
      <c r="E1543" s="12" t="s">
        <v>43957</v>
      </c>
    </row>
    <row r="1544">
      <c r="A1544" s="12" t="str">
        <f>IFERROR(__xludf.DUMMYFUNCTION("TEXTJOIN("";"", TRUE, FILTER(CID!$B$2:$B$14794, CID!B1544=CID!$D$2:$D$14794))"),"T330;T331;T332;T333;T334;T335;T336;T337;T338;T339")</f>
        <v>T330;T331;T332;T333;T334;T335;T336;T337;T338;T339</v>
      </c>
      <c r="E1544" s="12" t="s">
        <v>43958</v>
      </c>
    </row>
    <row r="1545">
      <c r="A1545" s="12" t="str">
        <f>IFERROR(__xludf.DUMMYFUNCTION("TEXTJOIN("";"", TRUE, FILTER(CID!$B$2:$B$14794, CID!B1545=CID!$D$2:$D$14794))"),"T340;T341;T342;T343;T344;T345;T346;T347;T348;T349")</f>
        <v>T340;T341;T342;T343;T344;T345;T346;T347;T348;T349</v>
      </c>
      <c r="E1545" s="12" t="s">
        <v>43959</v>
      </c>
    </row>
    <row r="1546">
      <c r="A1546" s="12" t="str">
        <f>IFERROR(__xludf.DUMMYFUNCTION("TEXTJOIN("";"", TRUE, FILTER(CID!$B$2:$B$14794, CID!B1546=CID!$D$2:$D$14794))"),"T350;T351;T352;T353;T354;T355;T356;T357")</f>
        <v>T350;T351;T352;T353;T354;T355;T356;T357</v>
      </c>
      <c r="E1546" s="12" t="s">
        <v>43960</v>
      </c>
    </row>
    <row r="1547">
      <c r="A1547" s="12" t="str">
        <f>IFERROR(__xludf.DUMMYFUNCTION("TEXTJOIN("";"", TRUE, FILTER(CID!$B$2:$B$14794, CID!B1547=CID!$D$2:$D$14794))"),"T360;T361;T362;T363;T364;T365;T366;T367;T368;T369")</f>
        <v>T360;T361;T362;T363;T364;T365;T366;T367;T368;T369</v>
      </c>
      <c r="E1547" s="12" t="s">
        <v>43961</v>
      </c>
    </row>
    <row r="1548">
      <c r="A1548" s="12" t="str">
        <f>IFERROR(__xludf.DUMMYFUNCTION("TEXTJOIN("";"", TRUE, FILTER(CID!$B$2:$B$14794, CID!B1548=CID!$D$2:$D$14794))"),"T370;T371;T372;T373;T374;T375;T378;T379")</f>
        <v>T370;T371;T372;T373;T374;T375;T378;T379</v>
      </c>
      <c r="E1548" s="12" t="s">
        <v>43962</v>
      </c>
    </row>
    <row r="1549">
      <c r="A1549" s="12" t="str">
        <f>IFERROR(__xludf.DUMMYFUNCTION("TEXTJOIN("";"", TRUE, FILTER(CID!$B$2:$B$14794, CID!B1549=CID!$D$2:$D$14794))"),"T380;T381;T382;T383;T384;T385;T386;T387;T388;T389")</f>
        <v>T380;T381;T382;T383;T384;T385;T386;T387;T388;T389</v>
      </c>
      <c r="E1549" s="12" t="s">
        <v>43963</v>
      </c>
    </row>
    <row r="1550">
      <c r="A1550" s="12" t="str">
        <f>IFERROR(__xludf.DUMMYFUNCTION("TEXTJOIN("";"", TRUE, FILTER(CID!$B$2:$B$14794, CID!B1550=CID!$D$2:$D$14794))"),"T390;T391;T392;T393;T394;T398;T399")</f>
        <v>T390;T391;T392;T393;T394;T398;T399</v>
      </c>
      <c r="E1550" s="12" t="s">
        <v>43964</v>
      </c>
    </row>
    <row r="1551">
      <c r="A1551" s="12" t="str">
        <f>IFERROR(__xludf.DUMMYFUNCTION("TEXTJOIN("";"", TRUE, FILTER(CID!$B$2:$B$14794, CID!B1551=CID!$D$2:$D$14794))"),"T400;T401;T402;T403;T404;T405;T406;T407;T408;T409")</f>
        <v>T400;T401;T402;T403;T404;T405;T406;T407;T408;T409</v>
      </c>
      <c r="E1551" s="12" t="s">
        <v>43965</v>
      </c>
    </row>
    <row r="1552">
      <c r="A1552" s="12" t="str">
        <f>IFERROR(__xludf.DUMMYFUNCTION("TEXTJOIN("";"", TRUE, FILTER(CID!$B$2:$B$14794, CID!B1552=CID!$D$2:$D$14794))"),"T410;T411;T412;T413;T414;T415")</f>
        <v>T410;T411;T412;T413;T414;T415</v>
      </c>
      <c r="E1552" s="12" t="s">
        <v>43966</v>
      </c>
    </row>
    <row r="1553">
      <c r="A1553" s="12" t="str">
        <f>IFERROR(__xludf.DUMMYFUNCTION("TEXTJOIN("";"", TRUE, FILTER(CID!$B$2:$B$14794, CID!B1553=CID!$D$2:$D$14794))"),"T420;T421;T422;T423;T424;T425;T426;T427;T428")</f>
        <v>T420;T421;T422;T423;T424;T425;T426;T427;T428</v>
      </c>
      <c r="E1553" s="12" t="s">
        <v>43967</v>
      </c>
    </row>
    <row r="1554">
      <c r="A1554" s="12" t="str">
        <f>IFERROR(__xludf.DUMMYFUNCTION("TEXTJOIN("";"", TRUE, FILTER(CID!$B$2:$B$14794, CID!B1554=CID!$D$2:$D$14794))"),"T430;T431;T432;T433;T434;T435;T436;T438;T439")</f>
        <v>T430;T431;T432;T433;T434;T435;T436;T438;T439</v>
      </c>
      <c r="E1554" s="12" t="s">
        <v>43968</v>
      </c>
    </row>
    <row r="1555">
      <c r="A1555" s="12" t="str">
        <f>IFERROR(__xludf.DUMMYFUNCTION("TEXTJOIN("";"", TRUE, FILTER(CID!$B$2:$B$14794, CID!B1555=CID!$D$2:$D$14794))"),"T440;T441;T442;T443;T444;T445;T446;T447;T448;T449")</f>
        <v>T440;T441;T442;T443;T444;T445;T446;T447;T448;T449</v>
      </c>
      <c r="E1555" s="12" t="s">
        <v>43969</v>
      </c>
    </row>
    <row r="1556">
      <c r="A1556" s="12" t="str">
        <f>IFERROR(__xludf.DUMMYFUNCTION("TEXTJOIN("";"", TRUE, FILTER(CID!$B$2:$B$14794, CID!B1556=CID!$D$2:$D$14794))"),"T450;T451;T452;T453;T454;T455;T456;T457;T458;T459")</f>
        <v>T450;T451;T452;T453;T454;T455;T456;T457;T458;T459</v>
      </c>
      <c r="E1556" s="12" t="s">
        <v>43970</v>
      </c>
    </row>
    <row r="1557">
      <c r="A1557" s="12" t="str">
        <f>IFERROR(__xludf.DUMMYFUNCTION("TEXTJOIN("";"", TRUE, FILTER(CID!$B$2:$B$14794, CID!B1557=CID!$D$2:$D$14794))"),"T460;T461;T462;T463;T464;T465;T466;T467;T468;T469")</f>
        <v>T460;T461;T462;T463;T464;T465;T466;T467;T468;T469</v>
      </c>
      <c r="E1557" s="12" t="s">
        <v>43971</v>
      </c>
    </row>
    <row r="1558">
      <c r="A1558" s="12" t="str">
        <f>IFERROR(__xludf.DUMMYFUNCTION("TEXTJOIN("";"", TRUE, FILTER(CID!$B$2:$B$14794, CID!B1558=CID!$D$2:$D$14794))"),"T470;T471;T472;T473;T474;T475;T476;T477;T478;T479")</f>
        <v>T470;T471;T472;T473;T474;T475;T476;T477;T478;T479</v>
      </c>
      <c r="E1558" s="12" t="s">
        <v>43972</v>
      </c>
    </row>
    <row r="1559">
      <c r="A1559" s="12" t="str">
        <f>IFERROR(__xludf.DUMMYFUNCTION("TEXTJOIN("";"", TRUE, FILTER(CID!$B$2:$B$14794, CID!B1559=CID!$D$2:$D$14794))"),"T480;T481;T482;T483;T484;T485;T486;T487")</f>
        <v>T480;T481;T482;T483;T484;T485;T486;T487</v>
      </c>
      <c r="E1559" s="12" t="s">
        <v>43973</v>
      </c>
    </row>
    <row r="1560">
      <c r="A1560" s="12" t="str">
        <f>IFERROR(__xludf.DUMMYFUNCTION("TEXTJOIN("";"", TRUE, FILTER(CID!$B$2:$B$14794, CID!B1560=CID!$D$2:$D$14794))"),"T490;T491;T492;T493;T494;T495;T496;T497;T498;T499")</f>
        <v>T490;T491;T492;T493;T494;T495;T496;T497;T498;T499</v>
      </c>
      <c r="E1560" s="12" t="s">
        <v>43974</v>
      </c>
    </row>
    <row r="1561">
      <c r="A1561" s="12" t="str">
        <f>IFERROR(__xludf.DUMMYFUNCTION("TEXTJOIN("";"", TRUE, FILTER(CID!$B$2:$B$14794, CID!B1561=CID!$D$2:$D$14794))"),"T500;T501;T502;T503;T504;T505;T506;T507;T508;T509")</f>
        <v>T500;T501;T502;T503;T504;T505;T506;T507;T508;T509</v>
      </c>
      <c r="E1561" s="12" t="s">
        <v>43975</v>
      </c>
    </row>
    <row r="1562">
      <c r="A1562" s="12" t="str">
        <f>IFERROR(__xludf.DUMMYFUNCTION("TEXTJOIN("";"", TRUE, FILTER(CID!$B$2:$B$14794, CID!B1562=CID!$D$2:$D$14794))"),"T510;T511;T512;T513;T518;T519")</f>
        <v>T510;T511;T512;T513;T518;T519</v>
      </c>
      <c r="E1562" s="12" t="s">
        <v>43976</v>
      </c>
    </row>
    <row r="1563">
      <c r="A1563" s="12" t="str">
        <f>IFERROR(__xludf.DUMMYFUNCTION("TEXTJOIN("";"", TRUE, FILTER(CID!$B$2:$B$14794, CID!B1563=CID!$D$2:$D$14794))"),"T520;T521;T522;T523;T524;T528;T529")</f>
        <v>T520;T521;T522;T523;T524;T528;T529</v>
      </c>
      <c r="E1563" s="12" t="s">
        <v>43977</v>
      </c>
    </row>
    <row r="1564">
      <c r="A1564" s="12" t="str">
        <f>IFERROR(__xludf.DUMMYFUNCTION("TEXTJOIN("";"", TRUE, FILTER(CID!$B$2:$B$14794, CID!B1564=CID!$D$2:$D$14794))"),"T530;T531;T532;T533;T534;T535;T536;T537;T539")</f>
        <v>T530;T531;T532;T533;T534;T535;T536;T537;T539</v>
      </c>
      <c r="E1564" s="12" t="s">
        <v>43978</v>
      </c>
    </row>
    <row r="1565">
      <c r="A1565" s="12" t="str">
        <f>IFERROR(__xludf.DUMMYFUNCTION("TEXTJOIN("";"", TRUE, FILTER(CID!$B$2:$B$14794, CID!B1565=CID!$D$2:$D$14794))"),"T540;T541;T542;T543;T549")</f>
        <v>T540;T541;T542;T543;T549</v>
      </c>
      <c r="E1565" s="12" t="s">
        <v>43979</v>
      </c>
    </row>
    <row r="1566">
      <c r="A1566" s="12" t="str">
        <f>IFERROR(__xludf.DUMMYFUNCTION("TEXTJOIN("";"", TRUE, FILTER(CID!$B$2:$B$14794, CID!B1566=CID!$D$2:$D$14794))"),"T55X")</f>
        <v>T55X</v>
      </c>
      <c r="E1566" s="12" t="s">
        <v>20903</v>
      </c>
    </row>
    <row r="1567">
      <c r="A1567" s="12" t="str">
        <f>IFERROR(__xludf.DUMMYFUNCTION("TEXTJOIN("";"", TRUE, FILTER(CID!$B$2:$B$14794, CID!B1567=CID!$D$2:$D$14794))"),"T560;T561;T562;T563;T564;T565;T566;T567;T568;T569")</f>
        <v>T560;T561;T562;T563;T564;T565;T566;T567;T568;T569</v>
      </c>
      <c r="E1567" s="12" t="s">
        <v>43980</v>
      </c>
    </row>
    <row r="1568">
      <c r="A1568" s="12" t="str">
        <f>IFERROR(__xludf.DUMMYFUNCTION("TEXTJOIN("";"", TRUE, FILTER(CID!$B$2:$B$14794, CID!B1568=CID!$D$2:$D$14794))"),"T570;T571;T572;T573;T578;T579")</f>
        <v>T570;T571;T572;T573;T578;T579</v>
      </c>
      <c r="E1568" s="12" t="s">
        <v>43981</v>
      </c>
    </row>
    <row r="1569">
      <c r="A1569" s="12" t="str">
        <f>IFERROR(__xludf.DUMMYFUNCTION("TEXTJOIN("";"", TRUE, FILTER(CID!$B$2:$B$14794, CID!B1569=CID!$D$2:$D$14794))"),"T58X")</f>
        <v>T58X</v>
      </c>
      <c r="E1569" s="12" t="s">
        <v>20936</v>
      </c>
    </row>
    <row r="1570">
      <c r="A1570" s="12" t="str">
        <f>IFERROR(__xludf.DUMMYFUNCTION("TEXTJOIN("";"", TRUE, FILTER(CID!$B$2:$B$14794, CID!B1570=CID!$D$2:$D$14794))"),"T590;T591;T592;T593;T594;T595;T596;T597;T598;T599")</f>
        <v>T590;T591;T592;T593;T594;T595;T596;T597;T598;T599</v>
      </c>
      <c r="E1570" s="12" t="s">
        <v>43982</v>
      </c>
    </row>
    <row r="1571">
      <c r="A1571" s="12" t="str">
        <f>IFERROR(__xludf.DUMMYFUNCTION("TEXTJOIN("";"", TRUE, FILTER(CID!$B$2:$B$14794, CID!B1571=CID!$D$2:$D$14794))"),"T600;T601;T602;T603;T604;T608;T609")</f>
        <v>T600;T601;T602;T603;T604;T608;T609</v>
      </c>
      <c r="E1571" s="12" t="s">
        <v>43983</v>
      </c>
    </row>
    <row r="1572">
      <c r="A1572" s="12" t="str">
        <f>IFERROR(__xludf.DUMMYFUNCTION("TEXTJOIN("";"", TRUE, FILTER(CID!$B$2:$B$14794, CID!B1572=CID!$D$2:$D$14794))"),"T610;T611;T612;T618;T619")</f>
        <v>T610;T611;T612;T618;T619</v>
      </c>
      <c r="E1572" s="12" t="s">
        <v>43984</v>
      </c>
    </row>
    <row r="1573">
      <c r="A1573" s="12" t="str">
        <f>IFERROR(__xludf.DUMMYFUNCTION("TEXTJOIN("";"", TRUE, FILTER(CID!$B$2:$B$14794, CID!B1573=CID!$D$2:$D$14794))"),"T620;T621;T622;T628;T629")</f>
        <v>T620;T621;T622;T628;T629</v>
      </c>
      <c r="E1573" s="12" t="s">
        <v>43985</v>
      </c>
    </row>
    <row r="1574">
      <c r="A1574" s="12" t="str">
        <f>IFERROR(__xludf.DUMMYFUNCTION("TEXTJOIN("";"", TRUE, FILTER(CID!$B$2:$B$14794, CID!B1574=CID!$D$2:$D$14794))"),"T630;T631;T632;T633;T634;T635;T636;T638;T639")</f>
        <v>T630;T631;T632;T633;T634;T635;T636;T638;T639</v>
      </c>
      <c r="E1574" s="12" t="s">
        <v>43986</v>
      </c>
    </row>
    <row r="1575">
      <c r="A1575" s="12" t="str">
        <f>IFERROR(__xludf.DUMMYFUNCTION("TEXTJOIN("";"", TRUE, FILTER(CID!$B$2:$B$14794, CID!B1575=CID!$D$2:$D$14794))"),"T64X")</f>
        <v>T64X</v>
      </c>
      <c r="E1575" s="12" t="s">
        <v>21008</v>
      </c>
    </row>
    <row r="1576">
      <c r="A1576" s="12" t="str">
        <f>IFERROR(__xludf.DUMMYFUNCTION("TEXTJOIN("";"", TRUE, FILTER(CID!$B$2:$B$14794, CID!B1576=CID!$D$2:$D$14794))"),"T650;T651;T652;T653;T654;T655;T656;T658;T659")</f>
        <v>T650;T651;T652;T653;T654;T655;T656;T658;T659</v>
      </c>
      <c r="E1576" s="12" t="s">
        <v>43987</v>
      </c>
    </row>
    <row r="1577">
      <c r="A1577" s="12" t="str">
        <f>IFERROR(__xludf.DUMMYFUNCTION("TEXTJOIN("";"", TRUE, FILTER(CID!$B$2:$B$14794, CID!B1577=CID!$D$2:$D$14794))"),"T66X")</f>
        <v>T66X</v>
      </c>
      <c r="E1577" s="12" t="s">
        <v>21027</v>
      </c>
    </row>
    <row r="1578">
      <c r="A1578" s="12" t="str">
        <f>IFERROR(__xludf.DUMMYFUNCTION("TEXTJOIN("";"", TRUE, FILTER(CID!$B$2:$B$14794, CID!B1578=CID!$D$2:$D$14794))"),"T670;T671;T672;T673;T674;T675;T676;T677;T678;T679")</f>
        <v>T670;T671;T672;T673;T674;T675;T676;T677;T678;T679</v>
      </c>
      <c r="E1578" s="12" t="s">
        <v>43988</v>
      </c>
    </row>
    <row r="1579">
      <c r="A1579" s="12" t="str">
        <f>IFERROR(__xludf.DUMMYFUNCTION("TEXTJOIN("";"", TRUE, FILTER(CID!$B$2:$B$14794, CID!B1579=CID!$D$2:$D$14794))"),"T68X")</f>
        <v>T68X</v>
      </c>
      <c r="E1579" s="12" t="s">
        <v>21048</v>
      </c>
    </row>
    <row r="1580">
      <c r="A1580" s="12" t="str">
        <f>IFERROR(__xludf.DUMMYFUNCTION("TEXTJOIN("";"", TRUE, FILTER(CID!$B$2:$B$14794, CID!B1580=CID!$D$2:$D$14794))"),"T690;T691;T698;T699")</f>
        <v>T690;T691;T698;T699</v>
      </c>
      <c r="E1580" s="12" t="s">
        <v>43989</v>
      </c>
    </row>
    <row r="1581">
      <c r="A1581" s="12" t="str">
        <f>IFERROR(__xludf.DUMMYFUNCTION("TEXTJOIN("";"", TRUE, FILTER(CID!$B$2:$B$14794, CID!B1581=CID!$D$2:$D$14794))"),"T700;T701;T702;T703;T704;T708;T709")</f>
        <v>T700;T701;T702;T703;T704;T708;T709</v>
      </c>
      <c r="E1581" s="12" t="s">
        <v>43990</v>
      </c>
    </row>
    <row r="1582">
      <c r="A1582" s="12" t="str">
        <f>IFERROR(__xludf.DUMMYFUNCTION("TEXTJOIN("";"", TRUE, FILTER(CID!$B$2:$B$14794, CID!B1582=CID!$D$2:$D$14794))"),"T71X")</f>
        <v>T71X</v>
      </c>
      <c r="E1582" s="12" t="s">
        <v>21071</v>
      </c>
    </row>
    <row r="1583">
      <c r="A1583" s="12" t="str">
        <f>IFERROR(__xludf.DUMMYFUNCTION("TEXTJOIN("";"", TRUE, FILTER(CID!$B$2:$B$14794, CID!B1583=CID!$D$2:$D$14794))"),"T730;T731;T732;T733;T738;T739")</f>
        <v>T730;T731;T732;T733;T738;T739</v>
      </c>
      <c r="E1583" s="12" t="s">
        <v>43991</v>
      </c>
    </row>
    <row r="1584">
      <c r="A1584" s="12" t="str">
        <f>IFERROR(__xludf.DUMMYFUNCTION("TEXTJOIN("";"", TRUE, FILTER(CID!$B$2:$B$14794, CID!B1584=CID!$D$2:$D$14794))"),"T740;T741;T742;T743;T748;T749")</f>
        <v>T740;T741;T742;T743;T748;T749</v>
      </c>
      <c r="E1584" s="12" t="s">
        <v>43992</v>
      </c>
    </row>
    <row r="1585">
      <c r="A1585" s="12" t="str">
        <f>IFERROR(__xludf.DUMMYFUNCTION("TEXTJOIN("";"", TRUE, FILTER(CID!$B$2:$B$14794, CID!B1585=CID!$D$2:$D$14794))"),"T750;T751;T752;T753;T754;T758")</f>
        <v>T750;T751;T752;T753;T754;T758</v>
      </c>
      <c r="E1585" s="12" t="s">
        <v>43993</v>
      </c>
    </row>
    <row r="1586">
      <c r="A1586" s="12" t="str">
        <f>IFERROR(__xludf.DUMMYFUNCTION("TEXTJOIN("";"", TRUE, FILTER(CID!$B$2:$B$14794, CID!B1586=CID!$D$2:$D$14794))"),"T780;T781;T782;T783;T784;T788;T789")</f>
        <v>T780;T781;T782;T783;T784;T788;T789</v>
      </c>
      <c r="E1586" s="12" t="s">
        <v>43994</v>
      </c>
    </row>
    <row r="1587">
      <c r="A1587" s="12" t="str">
        <f>IFERROR(__xludf.DUMMYFUNCTION("TEXTJOIN("";"", TRUE, FILTER(CID!$B$2:$B$14794, CID!B1587=CID!$D$2:$D$14794))"),"T790;T791;T792;T793;T794;T795;T796;T797;T798;T799")</f>
        <v>T790;T791;T792;T793;T794;T795;T796;T797;T798;T799</v>
      </c>
      <c r="E1587" s="12" t="s">
        <v>43995</v>
      </c>
    </row>
    <row r="1588">
      <c r="A1588" s="12" t="str">
        <f>IFERROR(__xludf.DUMMYFUNCTION("TEXTJOIN("";"", TRUE, FILTER(CID!$B$2:$B$14794, CID!B1588=CID!$D$2:$D$14794))"),"T800;T801;T802;T803;T804;T805;T806;T808;T809")</f>
        <v>T800;T801;T802;T803;T804;T805;T806;T808;T809</v>
      </c>
      <c r="E1588" s="12" t="s">
        <v>43996</v>
      </c>
    </row>
    <row r="1589">
      <c r="A1589" s="12" t="str">
        <f>IFERROR(__xludf.DUMMYFUNCTION("TEXTJOIN("";"", TRUE, FILTER(CID!$B$2:$B$14794, CID!B1589=CID!$D$2:$D$14794))"),"T810;T811;T812;T813;T814;T815;T816;T817;T818;T819")</f>
        <v>T810;T811;T812;T813;T814;T815;T816;T817;T818;T819</v>
      </c>
      <c r="E1589" s="12" t="s">
        <v>43997</v>
      </c>
    </row>
    <row r="1590">
      <c r="A1590" s="12" t="str">
        <f>IFERROR(__xludf.DUMMYFUNCTION("TEXTJOIN("";"", TRUE, FILTER(CID!$B$2:$B$14794, CID!B1590=CID!$D$2:$D$14794))"),"T820;T821;T822;T823;T824;T825;T826;T827;T828;T829")</f>
        <v>T820;T821;T822;T823;T824;T825;T826;T827;T828;T829</v>
      </c>
      <c r="E1590" s="12" t="s">
        <v>43998</v>
      </c>
    </row>
    <row r="1591">
      <c r="A1591" s="12" t="str">
        <f>IFERROR(__xludf.DUMMYFUNCTION("TEXTJOIN("";"", TRUE, FILTER(CID!$B$2:$B$14794, CID!B1591=CID!$D$2:$D$14794))"),"T830;T831;T832;T833;T834;T835;T836;T838;T839")</f>
        <v>T830;T831;T832;T833;T834;T835;T836;T838;T839</v>
      </c>
      <c r="E1591" s="12" t="s">
        <v>43999</v>
      </c>
    </row>
    <row r="1592">
      <c r="A1592" s="12" t="str">
        <f>IFERROR(__xludf.DUMMYFUNCTION("TEXTJOIN("";"", TRUE, FILTER(CID!$B$2:$B$14794, CID!B1592=CID!$D$2:$D$14794))"),"T840;T841;T842;T843;T844;T845;T846;T847;T848;T849")</f>
        <v>T840;T841;T842;T843;T844;T845;T846;T847;T848;T849</v>
      </c>
      <c r="E1592" s="12" t="s">
        <v>44000</v>
      </c>
    </row>
    <row r="1593">
      <c r="A1593" s="12" t="str">
        <f>IFERROR(__xludf.DUMMYFUNCTION("TEXTJOIN("";"", TRUE, FILTER(CID!$B$2:$B$14794, CID!B1593=CID!$D$2:$D$14794))"),"T850;T851;T852;T853;T854;T855;T856;T857;T858;T859")</f>
        <v>T850;T851;T852;T853;T854;T855;T856;T857;T858;T859</v>
      </c>
      <c r="E1593" s="12" t="s">
        <v>44001</v>
      </c>
    </row>
    <row r="1594">
      <c r="A1594" s="12" t="str">
        <f>IFERROR(__xludf.DUMMYFUNCTION("TEXTJOIN("";"", TRUE, FILTER(CID!$B$2:$B$14794, CID!B1594=CID!$D$2:$D$14794))"),"T860;T861;T862;T863;T864;T868;T869")</f>
        <v>T860;T861;T862;T863;T864;T868;T869</v>
      </c>
      <c r="E1594" s="12" t="s">
        <v>44002</v>
      </c>
    </row>
    <row r="1595">
      <c r="A1595" s="12" t="str">
        <f>IFERROR(__xludf.DUMMYFUNCTION("TEXTJOIN("";"", TRUE, FILTER(CID!$B$2:$B$14794, CID!B1595=CID!$D$2:$D$14794))"),"T870;T871;T872;T873;T874;T875;T876")</f>
        <v>T870;T871;T872;T873;T874;T875;T876</v>
      </c>
      <c r="E1595" s="12" t="s">
        <v>44003</v>
      </c>
    </row>
    <row r="1596">
      <c r="A1596" s="12" t="str">
        <f>IFERROR(__xludf.DUMMYFUNCTION("TEXTJOIN("";"", TRUE, FILTER(CID!$B$2:$B$14794, CID!B1596=CID!$D$2:$D$14794))"),"T880;T881;T882;T883;T884;T885;T886;T887;T888;T889")</f>
        <v>T880;T881;T882;T883;T884;T885;T886;T887;T888;T889</v>
      </c>
      <c r="E1596" s="12" t="s">
        <v>44004</v>
      </c>
    </row>
    <row r="1597">
      <c r="A1597" s="12" t="str">
        <f>IFERROR(__xludf.DUMMYFUNCTION("TEXTJOIN("";"", TRUE, FILTER(CID!$B$2:$B$14794, CID!B1597=CID!$D$2:$D$14794))"),"T900;T901;T902;T903;T904;T905;T908;T909")</f>
        <v>T900;T901;T902;T903;T904;T905;T908;T909</v>
      </c>
      <c r="E1597" s="12" t="s">
        <v>44005</v>
      </c>
    </row>
    <row r="1598">
      <c r="A1598" s="12" t="str">
        <f>IFERROR(__xludf.DUMMYFUNCTION("TEXTJOIN("";"", TRUE, FILTER(CID!$B$2:$B$14794, CID!B1598=CID!$D$2:$D$14794))"),"T910;T911;T912;T913;T914;T915;T918;T919")</f>
        <v>T910;T911;T912;T913;T914;T915;T918;T919</v>
      </c>
      <c r="E1598" s="12" t="s">
        <v>44006</v>
      </c>
    </row>
    <row r="1599">
      <c r="A1599" s="12" t="str">
        <f>IFERROR(__xludf.DUMMYFUNCTION("TEXTJOIN("";"", TRUE, FILTER(CID!$B$2:$B$14794, CID!B1599=CID!$D$2:$D$14794))"),"T920;T921;T922;T923;T924;T925;T926;T928;T929")</f>
        <v>T920;T921;T922;T923;T924;T925;T926;T928;T929</v>
      </c>
      <c r="E1599" s="12" t="s">
        <v>44007</v>
      </c>
    </row>
    <row r="1600">
      <c r="A1600" s="12" t="str">
        <f>IFERROR(__xludf.DUMMYFUNCTION("TEXTJOIN("";"", TRUE, FILTER(CID!$B$2:$B$14794, CID!B1600=CID!$D$2:$D$14794))"),"T930;T931;T932;T933;T934;T935;T936;T938;T939")</f>
        <v>T930;T931;T932;T933;T934;T935;T936;T938;T939</v>
      </c>
      <c r="E1600" s="12" t="s">
        <v>44008</v>
      </c>
    </row>
    <row r="1601">
      <c r="A1601" s="12" t="str">
        <f>IFERROR(__xludf.DUMMYFUNCTION("TEXTJOIN("";"", TRUE, FILTER(CID!$B$2:$B$14794, CID!B1601=CID!$D$2:$D$14794))"),"T940;T941")</f>
        <v>T940;T941</v>
      </c>
      <c r="E1601" s="12" t="s">
        <v>44009</v>
      </c>
    </row>
    <row r="1602">
      <c r="A1602" s="12" t="str">
        <f>IFERROR(__xludf.DUMMYFUNCTION("TEXTJOIN("";"", TRUE, FILTER(CID!$B$2:$B$14794, CID!B1602=CID!$D$2:$D$14794))"),"T950;T951;T952;T953;T954;T958;T959")</f>
        <v>T950;T951;T952;T953;T954;T958;T959</v>
      </c>
      <c r="E1602" s="12" t="s">
        <v>44010</v>
      </c>
    </row>
    <row r="1603">
      <c r="A1603" s="12" t="str">
        <f>IFERROR(__xludf.DUMMYFUNCTION("TEXTJOIN("";"", TRUE, FILTER(CID!$B$2:$B$14794, CID!B1603=CID!$D$2:$D$14794))"),"T96X")</f>
        <v>T96X</v>
      </c>
      <c r="E1603" s="12" t="s">
        <v>21392</v>
      </c>
    </row>
    <row r="1604">
      <c r="A1604" s="12" t="str">
        <f>IFERROR(__xludf.DUMMYFUNCTION("TEXTJOIN("";"", TRUE, FILTER(CID!$B$2:$B$14794, CID!B1604=CID!$D$2:$D$14794))"),"T97X")</f>
        <v>T97X</v>
      </c>
      <c r="E1604" s="12" t="s">
        <v>21393</v>
      </c>
    </row>
    <row r="1605">
      <c r="A1605" s="12" t="str">
        <f>IFERROR(__xludf.DUMMYFUNCTION("TEXTJOIN("";"", TRUE, FILTER(CID!$B$2:$B$14794, CID!B1605=CID!$D$2:$D$14794))"),"T980;T981;T982;T983")</f>
        <v>T980;T981;T982;T983</v>
      </c>
      <c r="E1605" s="12" t="s">
        <v>44011</v>
      </c>
    </row>
    <row r="1606">
      <c r="A1606" s="12" t="str">
        <f>IFERROR(__xludf.DUMMYFUNCTION("TEXTJOIN("";"", TRUE, FILTER(CID!$B$2:$B$14794, CID!B1606=CID!$D$2:$D$14794))"),"U049")</f>
        <v>U049</v>
      </c>
      <c r="E1606" s="12" t="s">
        <v>21402</v>
      </c>
    </row>
    <row r="1607">
      <c r="A1607" s="12" t="str">
        <f>IFERROR(__xludf.DUMMYFUNCTION("TEXTJOIN("";"", TRUE, FILTER(CID!$B$2:$B$14794, CID!B1607=CID!$D$2:$D$14794))"),"U800;U801;U808")</f>
        <v>U800;U801;U808</v>
      </c>
      <c r="E1607" s="12" t="s">
        <v>44012</v>
      </c>
    </row>
    <row r="1608">
      <c r="A1608" s="12" t="str">
        <f>IFERROR(__xludf.DUMMYFUNCTION("TEXTJOIN("";"", TRUE, FILTER(CID!$B$2:$B$14794, CID!B1608=CID!$D$2:$D$14794))"),"U810;U818")</f>
        <v>U810;U818</v>
      </c>
      <c r="E1608" s="12" t="s">
        <v>44013</v>
      </c>
    </row>
    <row r="1609">
      <c r="A1609" s="12" t="str">
        <f>IFERROR(__xludf.DUMMYFUNCTION("TEXTJOIN("";"", TRUE, FILTER(CID!$B$2:$B$14794, CID!B1609=CID!$D$2:$D$14794))"),"U88X")</f>
        <v>U88X</v>
      </c>
      <c r="E1609" s="12" t="s">
        <v>21414</v>
      </c>
    </row>
    <row r="1610">
      <c r="A1610" s="12" t="str">
        <f>IFERROR(__xludf.DUMMYFUNCTION("TEXTJOIN("";"", TRUE, FILTER(CID!$B$2:$B$14794, CID!B1610=CID!$D$2:$D$14794))"),"U898;U899")</f>
        <v>U898;U899</v>
      </c>
      <c r="E1610" s="12" t="s">
        <v>44014</v>
      </c>
    </row>
    <row r="1611">
      <c r="A1611" s="12" t="str">
        <f>IFERROR(__xludf.DUMMYFUNCTION("TEXTJOIN("";"", TRUE, FILTER(CID!$B$2:$B$14794, CID!B1611=CID!$D$2:$D$14794))"),"U99X")</f>
        <v>U99X</v>
      </c>
      <c r="E1611" s="12" t="s">
        <v>21419</v>
      </c>
    </row>
    <row r="1612">
      <c r="A1612" s="12" t="str">
        <f>IFERROR(__xludf.DUMMYFUNCTION("TEXTJOIN("";"", TRUE, FILTER(CID!$B$2:$B$14794, CID!B1612=CID!$D$2:$D$14794))"),"V010;V011;V019")</f>
        <v>V010;V011;V019</v>
      </c>
      <c r="E1612" s="12" t="s">
        <v>44015</v>
      </c>
    </row>
    <row r="1613">
      <c r="A1613" s="12" t="str">
        <f>IFERROR(__xludf.DUMMYFUNCTION("TEXTJOIN("";"", TRUE, FILTER(CID!$B$2:$B$14794, CID!B1613=CID!$D$2:$D$14794))"),"V020;V021;V029")</f>
        <v>V020;V021;V029</v>
      </c>
      <c r="E1613" s="12" t="s">
        <v>44016</v>
      </c>
    </row>
    <row r="1614">
      <c r="A1614" s="12" t="str">
        <f>IFERROR(__xludf.DUMMYFUNCTION("TEXTJOIN("";"", TRUE, FILTER(CID!$B$2:$B$14794, CID!B1614=CID!$D$2:$D$14794))"),"V030;V031;V039")</f>
        <v>V030;V031;V039</v>
      </c>
      <c r="E1614" s="12" t="s">
        <v>44017</v>
      </c>
    </row>
    <row r="1615">
      <c r="A1615" s="12" t="str">
        <f>IFERROR(__xludf.DUMMYFUNCTION("TEXTJOIN("";"", TRUE, FILTER(CID!$B$2:$B$14794, CID!B1615=CID!$D$2:$D$14794))"),"V040;V041;V049")</f>
        <v>V040;V041;V049</v>
      </c>
      <c r="E1615" s="12" t="s">
        <v>44018</v>
      </c>
    </row>
    <row r="1616">
      <c r="A1616" s="12" t="str">
        <f>IFERROR(__xludf.DUMMYFUNCTION("TEXTJOIN("";"", TRUE, FILTER(CID!$B$2:$B$14794, CID!B1616=CID!$D$2:$D$14794))"),"V050;V051;V059")</f>
        <v>V050;V051;V059</v>
      </c>
      <c r="E1616" s="12" t="s">
        <v>44019</v>
      </c>
    </row>
    <row r="1617">
      <c r="A1617" s="12" t="str">
        <f>IFERROR(__xludf.DUMMYFUNCTION("TEXTJOIN("";"", TRUE, FILTER(CID!$B$2:$B$14794, CID!B1617=CID!$D$2:$D$14794))"),"V060;V061;V069")</f>
        <v>V060;V061;V069</v>
      </c>
      <c r="E1617" s="12" t="s">
        <v>44020</v>
      </c>
    </row>
    <row r="1618">
      <c r="A1618" s="12" t="str">
        <f>IFERROR(__xludf.DUMMYFUNCTION("TEXTJOIN("";"", TRUE, FILTER(CID!$B$2:$B$14794, CID!B1618=CID!$D$2:$D$14794))"),"V090;V091;V092;V093;V099")</f>
        <v>V090;V091;V092;V093;V099</v>
      </c>
      <c r="E1618" s="12" t="s">
        <v>44021</v>
      </c>
    </row>
    <row r="1619">
      <c r="A1619" s="12" t="str">
        <f>IFERROR(__xludf.DUMMYFUNCTION("TEXTJOIN("";"", TRUE, FILTER(CID!$B$2:$B$14794, CID!B1619=CID!$D$2:$D$14794))"),"V100;V101;V102;V103;V104;V105;V109")</f>
        <v>V100;V101;V102;V103;V104;V105;V109</v>
      </c>
      <c r="E1619" s="12" t="s">
        <v>44022</v>
      </c>
    </row>
    <row r="1620">
      <c r="A1620" s="12" t="str">
        <f>IFERROR(__xludf.DUMMYFUNCTION("TEXTJOIN("";"", TRUE, FILTER(CID!$B$2:$B$14794, CID!B1620=CID!$D$2:$D$14794))"),"V110;V111;V112;V113;V114;V115;V119")</f>
        <v>V110;V111;V112;V113;V114;V115;V119</v>
      </c>
      <c r="E1620" s="12" t="s">
        <v>44023</v>
      </c>
    </row>
    <row r="1621">
      <c r="A1621" s="12" t="str">
        <f>IFERROR(__xludf.DUMMYFUNCTION("TEXTJOIN("";"", TRUE, FILTER(CID!$B$2:$B$14794, CID!B1621=CID!$D$2:$D$14794))"),"V120;V121;V122;V123;V124;V125;V129")</f>
        <v>V120;V121;V122;V123;V124;V125;V129</v>
      </c>
      <c r="E1621" s="12" t="s">
        <v>44024</v>
      </c>
    </row>
    <row r="1622">
      <c r="A1622" s="12" t="str">
        <f>IFERROR(__xludf.DUMMYFUNCTION("TEXTJOIN("";"", TRUE, FILTER(CID!$B$2:$B$14794, CID!B1622=CID!$D$2:$D$14794))"),"V130;V131;V132;V133;V134;V135;V139")</f>
        <v>V130;V131;V132;V133;V134;V135;V139</v>
      </c>
      <c r="E1622" s="12" t="s">
        <v>44025</v>
      </c>
    </row>
    <row r="1623">
      <c r="A1623" s="12" t="str">
        <f>IFERROR(__xludf.DUMMYFUNCTION("TEXTJOIN("";"", TRUE, FILTER(CID!$B$2:$B$14794, CID!B1623=CID!$D$2:$D$14794))"),"V140;V141;V142;V143;V144;V145;V149")</f>
        <v>V140;V141;V142;V143;V144;V145;V149</v>
      </c>
      <c r="E1623" s="12" t="s">
        <v>44026</v>
      </c>
    </row>
    <row r="1624">
      <c r="A1624" s="12" t="str">
        <f>IFERROR(__xludf.DUMMYFUNCTION("TEXTJOIN("";"", TRUE, FILTER(CID!$B$2:$B$14794, CID!B1624=CID!$D$2:$D$14794))"),"V150;V151;V152;V153;V154;V155;V159")</f>
        <v>V150;V151;V152;V153;V154;V155;V159</v>
      </c>
      <c r="E1624" s="12" t="s">
        <v>44027</v>
      </c>
    </row>
    <row r="1625">
      <c r="A1625" s="12" t="str">
        <f>IFERROR(__xludf.DUMMYFUNCTION("TEXTJOIN("";"", TRUE, FILTER(CID!$B$2:$B$14794, CID!B1625=CID!$D$2:$D$14794))"),"V160;V161;V162;V163;V164;V165;V169")</f>
        <v>V160;V161;V162;V163;V164;V165;V169</v>
      </c>
      <c r="E1625" s="12" t="s">
        <v>44028</v>
      </c>
    </row>
    <row r="1626">
      <c r="A1626" s="12" t="str">
        <f>IFERROR(__xludf.DUMMYFUNCTION("TEXTJOIN("";"", TRUE, FILTER(CID!$B$2:$B$14794, CID!B1626=CID!$D$2:$D$14794))"),"V170;V171;V172;V173;V174;V175;V179")</f>
        <v>V170;V171;V172;V173;V174;V175;V179</v>
      </c>
      <c r="E1626" s="12" t="s">
        <v>44029</v>
      </c>
    </row>
    <row r="1627">
      <c r="A1627" s="12" t="str">
        <f>IFERROR(__xludf.DUMMYFUNCTION("TEXTJOIN("";"", TRUE, FILTER(CID!$B$2:$B$14794, CID!B1627=CID!$D$2:$D$14794))"),"V180;V181;V182;V183;V184;V185;V189")</f>
        <v>V180;V181;V182;V183;V184;V185;V189</v>
      </c>
      <c r="E1627" s="12" t="s">
        <v>44030</v>
      </c>
    </row>
    <row r="1628">
      <c r="A1628" s="12" t="str">
        <f>IFERROR(__xludf.DUMMYFUNCTION("TEXTJOIN("";"", TRUE, FILTER(CID!$B$2:$B$14794, CID!B1628=CID!$D$2:$D$14794))"),"V190;V191;V192;V193;V194;V195;V196;V198;V199")</f>
        <v>V190;V191;V192;V193;V194;V195;V196;V198;V199</v>
      </c>
      <c r="E1628" s="12" t="s">
        <v>44031</v>
      </c>
    </row>
    <row r="1629">
      <c r="A1629" s="12" t="str">
        <f>IFERROR(__xludf.DUMMYFUNCTION("TEXTJOIN("";"", TRUE, FILTER(CID!$B$2:$B$14794, CID!B1629=CID!$D$2:$D$14794))"),"V200;V201;V202;V203;V204;V205;V209")</f>
        <v>V200;V201;V202;V203;V204;V205;V209</v>
      </c>
      <c r="E1629" s="12" t="s">
        <v>44032</v>
      </c>
    </row>
    <row r="1630">
      <c r="A1630" s="12" t="str">
        <f>IFERROR(__xludf.DUMMYFUNCTION("TEXTJOIN("";"", TRUE, FILTER(CID!$B$2:$B$14794, CID!B1630=CID!$D$2:$D$14794))"),"V210;V211;V212;V213;V214;V215;V219")</f>
        <v>V210;V211;V212;V213;V214;V215;V219</v>
      </c>
      <c r="E1630" s="12" t="s">
        <v>44033</v>
      </c>
    </row>
    <row r="1631">
      <c r="A1631" s="12" t="str">
        <f>IFERROR(__xludf.DUMMYFUNCTION("TEXTJOIN("";"", TRUE, FILTER(CID!$B$2:$B$14794, CID!B1631=CID!$D$2:$D$14794))"),"V220;V221;V222;V223;V224;V225;V229")</f>
        <v>V220;V221;V222;V223;V224;V225;V229</v>
      </c>
      <c r="E1631" s="12" t="s">
        <v>44034</v>
      </c>
    </row>
    <row r="1632">
      <c r="A1632" s="12" t="str">
        <f>IFERROR(__xludf.DUMMYFUNCTION("TEXTJOIN("";"", TRUE, FILTER(CID!$B$2:$B$14794, CID!B1632=CID!$D$2:$D$14794))"),"V230;V231;V232;V233;V234;V235;V239")</f>
        <v>V230;V231;V232;V233;V234;V235;V239</v>
      </c>
      <c r="E1632" s="12" t="s">
        <v>44035</v>
      </c>
    </row>
    <row r="1633">
      <c r="A1633" s="12" t="str">
        <f>IFERROR(__xludf.DUMMYFUNCTION("TEXTJOIN("";"", TRUE, FILTER(CID!$B$2:$B$14794, CID!B1633=CID!$D$2:$D$14794))"),"V240;V241;V242;V243;V244;V245;V249")</f>
        <v>V240;V241;V242;V243;V244;V245;V249</v>
      </c>
      <c r="E1633" s="12" t="s">
        <v>44036</v>
      </c>
    </row>
    <row r="1634">
      <c r="A1634" s="12" t="str">
        <f>IFERROR(__xludf.DUMMYFUNCTION("TEXTJOIN("";"", TRUE, FILTER(CID!$B$2:$B$14794, CID!B1634=CID!$D$2:$D$14794))"),"V250;V251;V252;V253;V254;V255;V259")</f>
        <v>V250;V251;V252;V253;V254;V255;V259</v>
      </c>
      <c r="E1634" s="12" t="s">
        <v>44037</v>
      </c>
    </row>
    <row r="1635">
      <c r="A1635" s="12" t="str">
        <f>IFERROR(__xludf.DUMMYFUNCTION("TEXTJOIN("";"", TRUE, FILTER(CID!$B$2:$B$14794, CID!B1635=CID!$D$2:$D$14794))"),"V260;V261;V262;V263;V264;V265;V269")</f>
        <v>V260;V261;V262;V263;V264;V265;V269</v>
      </c>
      <c r="E1635" s="12" t="s">
        <v>44038</v>
      </c>
    </row>
    <row r="1636">
      <c r="A1636" s="12" t="str">
        <f>IFERROR(__xludf.DUMMYFUNCTION("TEXTJOIN("";"", TRUE, FILTER(CID!$B$2:$B$14794, CID!B1636=CID!$D$2:$D$14794))"),"V270;V271;V272;V273;V274;V275;V279")</f>
        <v>V270;V271;V272;V273;V274;V275;V279</v>
      </c>
      <c r="E1636" s="12" t="s">
        <v>44039</v>
      </c>
    </row>
    <row r="1637">
      <c r="A1637" s="12" t="str">
        <f>IFERROR(__xludf.DUMMYFUNCTION("TEXTJOIN("";"", TRUE, FILTER(CID!$B$2:$B$14794, CID!B1637=CID!$D$2:$D$14794))"),"V280;V281;V282;V283;V284;V285;V289")</f>
        <v>V280;V281;V282;V283;V284;V285;V289</v>
      </c>
      <c r="E1637" s="12" t="s">
        <v>44040</v>
      </c>
    </row>
    <row r="1638">
      <c r="A1638" s="12" t="str">
        <f>IFERROR(__xludf.DUMMYFUNCTION("TEXTJOIN("";"", TRUE, FILTER(CID!$B$2:$B$14794, CID!B1638=CID!$D$2:$D$14794))"),"V290;V291;V292;V293;V294;V295;V296;V298;V299")</f>
        <v>V290;V291;V292;V293;V294;V295;V296;V298;V299</v>
      </c>
      <c r="E1638" s="12" t="s">
        <v>44041</v>
      </c>
    </row>
    <row r="1639">
      <c r="A1639" s="12" t="str">
        <f>IFERROR(__xludf.DUMMYFUNCTION("TEXTJOIN("";"", TRUE, FILTER(CID!$B$2:$B$14794, CID!B1639=CID!$D$2:$D$14794))"),"V300;V301;V302;V303;V304;V305;V306;V307;V309")</f>
        <v>V300;V301;V302;V303;V304;V305;V306;V307;V309</v>
      </c>
      <c r="E1639" s="12" t="s">
        <v>44042</v>
      </c>
    </row>
    <row r="1640">
      <c r="A1640" s="12" t="str">
        <f>IFERROR(__xludf.DUMMYFUNCTION("TEXTJOIN("";"", TRUE, FILTER(CID!$B$2:$B$14794, CID!B1640=CID!$D$2:$D$14794))"),"V310;V311;V312;V313;V314;V315;V316;V317;V319")</f>
        <v>V310;V311;V312;V313;V314;V315;V316;V317;V319</v>
      </c>
      <c r="E1640" s="12" t="s">
        <v>44043</v>
      </c>
    </row>
    <row r="1641">
      <c r="A1641" s="12" t="str">
        <f>IFERROR(__xludf.DUMMYFUNCTION("TEXTJOIN("";"", TRUE, FILTER(CID!$B$2:$B$14794, CID!B1641=CID!$D$2:$D$14794))"),"V320;V321;V322;V323;V324;V325;V326;V327;V329")</f>
        <v>V320;V321;V322;V323;V324;V325;V326;V327;V329</v>
      </c>
      <c r="E1641" s="12" t="s">
        <v>44044</v>
      </c>
    </row>
    <row r="1642">
      <c r="A1642" s="12" t="str">
        <f>IFERROR(__xludf.DUMMYFUNCTION("TEXTJOIN("";"", TRUE, FILTER(CID!$B$2:$B$14794, CID!B1642=CID!$D$2:$D$14794))"),"V330;V331;V332;V333;V334;V335;V336;V337;V339")</f>
        <v>V330;V331;V332;V333;V334;V335;V336;V337;V339</v>
      </c>
      <c r="E1642" s="12" t="s">
        <v>44045</v>
      </c>
    </row>
    <row r="1643">
      <c r="A1643" s="12" t="str">
        <f>IFERROR(__xludf.DUMMYFUNCTION("TEXTJOIN("";"", TRUE, FILTER(CID!$B$2:$B$14794, CID!B1643=CID!$D$2:$D$14794))"),"V340;V341;V342;V343;V344;V345;V346;V347;V349")</f>
        <v>V340;V341;V342;V343;V344;V345;V346;V347;V349</v>
      </c>
      <c r="E1643" s="12" t="s">
        <v>44046</v>
      </c>
    </row>
    <row r="1644">
      <c r="A1644" s="12" t="str">
        <f>IFERROR(__xludf.DUMMYFUNCTION("TEXTJOIN("";"", TRUE, FILTER(CID!$B$2:$B$14794, CID!B1644=CID!$D$2:$D$14794))"),"V350;V351;V352;V353;V354;V355;V356;V357;V359")</f>
        <v>V350;V351;V352;V353;V354;V355;V356;V357;V359</v>
      </c>
      <c r="E1644" s="12" t="s">
        <v>44047</v>
      </c>
    </row>
    <row r="1645">
      <c r="A1645" s="12" t="str">
        <f>IFERROR(__xludf.DUMMYFUNCTION("TEXTJOIN("";"", TRUE, FILTER(CID!$B$2:$B$14794, CID!B1645=CID!$D$2:$D$14794))"),"V360;V361;V362;V363;V364;V365;V366;V367;V369")</f>
        <v>V360;V361;V362;V363;V364;V365;V366;V367;V369</v>
      </c>
      <c r="E1645" s="12" t="s">
        <v>44048</v>
      </c>
    </row>
    <row r="1646">
      <c r="A1646" s="12" t="str">
        <f>IFERROR(__xludf.DUMMYFUNCTION("TEXTJOIN("";"", TRUE, FILTER(CID!$B$2:$B$14794, CID!B1646=CID!$D$2:$D$14794))"),"V370;V371;V372;V373;V374;V375;V376;V377;V379")</f>
        <v>V370;V371;V372;V373;V374;V375;V376;V377;V379</v>
      </c>
      <c r="E1646" s="12" t="s">
        <v>44049</v>
      </c>
    </row>
    <row r="1647">
      <c r="A1647" s="12" t="str">
        <f>IFERROR(__xludf.DUMMYFUNCTION("TEXTJOIN("";"", TRUE, FILTER(CID!$B$2:$B$14794, CID!B1647=CID!$D$2:$D$14794))"),"V380;V381;V382;V383;V384;V385;V386;V387;V389")</f>
        <v>V380;V381;V382;V383;V384;V385;V386;V387;V389</v>
      </c>
      <c r="E1647" s="12" t="s">
        <v>44050</v>
      </c>
    </row>
    <row r="1648">
      <c r="A1648" s="12" t="str">
        <f>IFERROR(__xludf.DUMMYFUNCTION("TEXTJOIN("";"", TRUE, FILTER(CID!$B$2:$B$14794, CID!B1648=CID!$D$2:$D$14794))"),"V390;V391;V392;V393;V394;V395;V396;V398;V399")</f>
        <v>V390;V391;V392;V393;V394;V395;V396;V398;V399</v>
      </c>
      <c r="E1648" s="12" t="s">
        <v>44051</v>
      </c>
    </row>
    <row r="1649">
      <c r="A1649" s="12" t="str">
        <f>IFERROR(__xludf.DUMMYFUNCTION("TEXTJOIN("";"", TRUE, FILTER(CID!$B$2:$B$14794, CID!B1649=CID!$D$2:$D$14794))"),"V400;V401;V402;V403;V404;V405;V406;V407;V409")</f>
        <v>V400;V401;V402;V403;V404;V405;V406;V407;V409</v>
      </c>
      <c r="E1649" s="12" t="s">
        <v>44052</v>
      </c>
    </row>
    <row r="1650">
      <c r="A1650" s="12" t="str">
        <f>IFERROR(__xludf.DUMMYFUNCTION("TEXTJOIN("";"", TRUE, FILTER(CID!$B$2:$B$14794, CID!B1650=CID!$D$2:$D$14794))"),"V410;V411;V412;V413;V414;V415;V416;V417;V419")</f>
        <v>V410;V411;V412;V413;V414;V415;V416;V417;V419</v>
      </c>
      <c r="E1650" s="12" t="s">
        <v>44053</v>
      </c>
    </row>
    <row r="1651">
      <c r="A1651" s="12" t="str">
        <f>IFERROR(__xludf.DUMMYFUNCTION("TEXTJOIN("";"", TRUE, FILTER(CID!$B$2:$B$14794, CID!B1651=CID!$D$2:$D$14794))"),"V420;V421;V422;V423;V424;V425;V426;V427;V429")</f>
        <v>V420;V421;V422;V423;V424;V425;V426;V427;V429</v>
      </c>
      <c r="E1651" s="12" t="s">
        <v>44054</v>
      </c>
    </row>
    <row r="1652">
      <c r="A1652" s="12" t="str">
        <f>IFERROR(__xludf.DUMMYFUNCTION("TEXTJOIN("";"", TRUE, FILTER(CID!$B$2:$B$14794, CID!B1652=CID!$D$2:$D$14794))"),"V430;V431;V432;V433;V434;V435;V436;V437;V439")</f>
        <v>V430;V431;V432;V433;V434;V435;V436;V437;V439</v>
      </c>
      <c r="E1652" s="12" t="s">
        <v>44055</v>
      </c>
    </row>
    <row r="1653">
      <c r="A1653" s="12" t="str">
        <f>IFERROR(__xludf.DUMMYFUNCTION("TEXTJOIN("";"", TRUE, FILTER(CID!$B$2:$B$14794, CID!B1653=CID!$D$2:$D$14794))"),"V440;V441;V442;V443;V444;V445;V446;V447;V449")</f>
        <v>V440;V441;V442;V443;V444;V445;V446;V447;V449</v>
      </c>
      <c r="E1653" s="12" t="s">
        <v>44056</v>
      </c>
    </row>
    <row r="1654">
      <c r="A1654" s="12" t="str">
        <f>IFERROR(__xludf.DUMMYFUNCTION("TEXTJOIN("";"", TRUE, FILTER(CID!$B$2:$B$14794, CID!B1654=CID!$D$2:$D$14794))"),"V450;V451;V452;V453;V454;V455;V456;V457;V459")</f>
        <v>V450;V451;V452;V453;V454;V455;V456;V457;V459</v>
      </c>
      <c r="E1654" s="12" t="s">
        <v>44057</v>
      </c>
    </row>
    <row r="1655">
      <c r="A1655" s="12" t="str">
        <f>IFERROR(__xludf.DUMMYFUNCTION("TEXTJOIN("";"", TRUE, FILTER(CID!$B$2:$B$14794, CID!B1655=CID!$D$2:$D$14794))"),"V460;V461;V462;V463;V464;V465;V466;V467;V469")</f>
        <v>V460;V461;V462;V463;V464;V465;V466;V467;V469</v>
      </c>
      <c r="E1655" s="12" t="s">
        <v>44058</v>
      </c>
    </row>
    <row r="1656">
      <c r="A1656" s="12" t="str">
        <f>IFERROR(__xludf.DUMMYFUNCTION("TEXTJOIN("";"", TRUE, FILTER(CID!$B$2:$B$14794, CID!B1656=CID!$D$2:$D$14794))"),"V470;V471;V472;V473;V474;V475;V476;V477;V479")</f>
        <v>V470;V471;V472;V473;V474;V475;V476;V477;V479</v>
      </c>
      <c r="E1656" s="12" t="s">
        <v>44059</v>
      </c>
    </row>
    <row r="1657">
      <c r="A1657" s="12" t="str">
        <f>IFERROR(__xludf.DUMMYFUNCTION("TEXTJOIN("";"", TRUE, FILTER(CID!$B$2:$B$14794, CID!B1657=CID!$D$2:$D$14794))"),"V480;V481;V482;V483;V484;V485;V486;V487;V489")</f>
        <v>V480;V481;V482;V483;V484;V485;V486;V487;V489</v>
      </c>
      <c r="E1657" s="12" t="s">
        <v>44060</v>
      </c>
    </row>
    <row r="1658">
      <c r="A1658" s="12" t="str">
        <f>IFERROR(__xludf.DUMMYFUNCTION("TEXTJOIN("";"", TRUE, FILTER(CID!$B$2:$B$14794, CID!B1658=CID!$D$2:$D$14794))"),"V490;V491;V492;V493;V494;V495;V496;V498;V499")</f>
        <v>V490;V491;V492;V493;V494;V495;V496;V498;V499</v>
      </c>
      <c r="E1658" s="12" t="s">
        <v>44061</v>
      </c>
    </row>
    <row r="1659">
      <c r="A1659" s="12" t="str">
        <f>IFERROR(__xludf.DUMMYFUNCTION("TEXTJOIN("";"", TRUE, FILTER(CID!$B$2:$B$14794, CID!B1659=CID!$D$2:$D$14794))"),"V500;V501;V502;V503;V504;V505;V506;V507;V509")</f>
        <v>V500;V501;V502;V503;V504;V505;V506;V507;V509</v>
      </c>
      <c r="E1659" s="12" t="s">
        <v>44062</v>
      </c>
    </row>
    <row r="1660">
      <c r="A1660" s="12" t="str">
        <f>IFERROR(__xludf.DUMMYFUNCTION("TEXTJOIN("";"", TRUE, FILTER(CID!$B$2:$B$14794, CID!B1660=CID!$D$2:$D$14794))"),"V510;V511;V512;V513;V514;V515;V516;V517;V519")</f>
        <v>V510;V511;V512;V513;V514;V515;V516;V517;V519</v>
      </c>
      <c r="E1660" s="12" t="s">
        <v>44063</v>
      </c>
    </row>
    <row r="1661">
      <c r="A1661" s="12" t="str">
        <f>IFERROR(__xludf.DUMMYFUNCTION("TEXTJOIN("";"", TRUE, FILTER(CID!$B$2:$B$14794, CID!B1661=CID!$D$2:$D$14794))"),"V520;V521;V522;V523;V524;V525;V526;V527;V529")</f>
        <v>V520;V521;V522;V523;V524;V525;V526;V527;V529</v>
      </c>
      <c r="E1661" s="12" t="s">
        <v>44064</v>
      </c>
    </row>
    <row r="1662">
      <c r="A1662" s="12" t="str">
        <f>IFERROR(__xludf.DUMMYFUNCTION("TEXTJOIN("";"", TRUE, FILTER(CID!$B$2:$B$14794, CID!B1662=CID!$D$2:$D$14794))"),"V530;V531;V532;V533;V534;V535;V536;V537;V539")</f>
        <v>V530;V531;V532;V533;V534;V535;V536;V537;V539</v>
      </c>
      <c r="E1662" s="12" t="s">
        <v>44065</v>
      </c>
    </row>
    <row r="1663">
      <c r="A1663" s="12" t="str">
        <f>IFERROR(__xludf.DUMMYFUNCTION("TEXTJOIN("";"", TRUE, FILTER(CID!$B$2:$B$14794, CID!B1663=CID!$D$2:$D$14794))"),"V540;V541;V542;V543;V544;V545;V546;V547;V549")</f>
        <v>V540;V541;V542;V543;V544;V545;V546;V547;V549</v>
      </c>
      <c r="E1663" s="12" t="s">
        <v>44066</v>
      </c>
    </row>
    <row r="1664">
      <c r="A1664" s="12" t="str">
        <f>IFERROR(__xludf.DUMMYFUNCTION("TEXTJOIN("";"", TRUE, FILTER(CID!$B$2:$B$14794, CID!B1664=CID!$D$2:$D$14794))"),"V550;V551;V552;V553;V554;V555;V556;V557;V559")</f>
        <v>V550;V551;V552;V553;V554;V555;V556;V557;V559</v>
      </c>
      <c r="E1664" s="12" t="s">
        <v>44067</v>
      </c>
    </row>
    <row r="1665">
      <c r="A1665" s="12" t="str">
        <f>IFERROR(__xludf.DUMMYFUNCTION("TEXTJOIN("";"", TRUE, FILTER(CID!$B$2:$B$14794, CID!B1665=CID!$D$2:$D$14794))"),"V560;V561;V562;V563;V564;V565;V566;V567;V569")</f>
        <v>V560;V561;V562;V563;V564;V565;V566;V567;V569</v>
      </c>
      <c r="E1665" s="12" t="s">
        <v>44068</v>
      </c>
    </row>
    <row r="1666">
      <c r="A1666" s="12" t="str">
        <f>IFERROR(__xludf.DUMMYFUNCTION("TEXTJOIN("";"", TRUE, FILTER(CID!$B$2:$B$14794, CID!B1666=CID!$D$2:$D$14794))"),"V570;V571;V572;V573;V574;V575;V576;V577;V579")</f>
        <v>V570;V571;V572;V573;V574;V575;V576;V577;V579</v>
      </c>
      <c r="E1666" s="12" t="s">
        <v>44069</v>
      </c>
    </row>
    <row r="1667">
      <c r="A1667" s="12" t="str">
        <f>IFERROR(__xludf.DUMMYFUNCTION("TEXTJOIN("";"", TRUE, FILTER(CID!$B$2:$B$14794, CID!B1667=CID!$D$2:$D$14794))"),"V580;V581;V582;V583;V584;V585;V586;V587;V589")</f>
        <v>V580;V581;V582;V583;V584;V585;V586;V587;V589</v>
      </c>
      <c r="E1667" s="12" t="s">
        <v>44070</v>
      </c>
    </row>
    <row r="1668">
      <c r="A1668" s="12" t="str">
        <f>IFERROR(__xludf.DUMMYFUNCTION("TEXTJOIN("";"", TRUE, FILTER(CID!$B$2:$B$14794, CID!B1668=CID!$D$2:$D$14794))"),"V590;V591;V592;V593;V594;V595;V596;V598;V599")</f>
        <v>V590;V591;V592;V593;V594;V595;V596;V598;V599</v>
      </c>
      <c r="E1668" s="12" t="s">
        <v>44071</v>
      </c>
    </row>
    <row r="1669">
      <c r="A1669" s="12" t="str">
        <f>IFERROR(__xludf.DUMMYFUNCTION("TEXTJOIN("";"", TRUE, FILTER(CID!$B$2:$B$14794, CID!B1669=CID!$D$2:$D$14794))"),"V600;V601;V602;V603;V604;V605;V606;V607;V609")</f>
        <v>V600;V601;V602;V603;V604;V605;V606;V607;V609</v>
      </c>
      <c r="E1669" s="12" t="s">
        <v>44072</v>
      </c>
    </row>
    <row r="1670">
      <c r="A1670" s="12" t="str">
        <f>IFERROR(__xludf.DUMMYFUNCTION("TEXTJOIN("";"", TRUE, FILTER(CID!$B$2:$B$14794, CID!B1670=CID!$D$2:$D$14794))"),"V610;V611;V612;V613;V614;V615;V616;V617;V619")</f>
        <v>V610;V611;V612;V613;V614;V615;V616;V617;V619</v>
      </c>
      <c r="E1670" s="12" t="s">
        <v>44073</v>
      </c>
    </row>
    <row r="1671">
      <c r="A1671" s="12" t="str">
        <f>IFERROR(__xludf.DUMMYFUNCTION("TEXTJOIN("";"", TRUE, FILTER(CID!$B$2:$B$14794, CID!B1671=CID!$D$2:$D$14794))"),"V620;V621;V622;V623;V624;V625;V626;V627;V629")</f>
        <v>V620;V621;V622;V623;V624;V625;V626;V627;V629</v>
      </c>
      <c r="E1671" s="12" t="s">
        <v>44074</v>
      </c>
    </row>
    <row r="1672">
      <c r="A1672" s="12" t="str">
        <f>IFERROR(__xludf.DUMMYFUNCTION("TEXTJOIN("";"", TRUE, FILTER(CID!$B$2:$B$14794, CID!B1672=CID!$D$2:$D$14794))"),"V630;V631;V632;V633;V634;V635;V636;V637;V639")</f>
        <v>V630;V631;V632;V633;V634;V635;V636;V637;V639</v>
      </c>
      <c r="E1672" s="12" t="s">
        <v>44075</v>
      </c>
    </row>
    <row r="1673">
      <c r="A1673" s="12" t="str">
        <f>IFERROR(__xludf.DUMMYFUNCTION("TEXTJOIN("";"", TRUE, FILTER(CID!$B$2:$B$14794, CID!B1673=CID!$D$2:$D$14794))"),"V640;V641;V642;V643;V644;V645;V646;V647;V649")</f>
        <v>V640;V641;V642;V643;V644;V645;V646;V647;V649</v>
      </c>
      <c r="E1673" s="12" t="s">
        <v>44076</v>
      </c>
    </row>
    <row r="1674">
      <c r="A1674" s="12" t="str">
        <f>IFERROR(__xludf.DUMMYFUNCTION("TEXTJOIN("";"", TRUE, FILTER(CID!$B$2:$B$14794, CID!B1674=CID!$D$2:$D$14794))"),"V650;V651;V652;V653;V654;V655;V656;V657;V659")</f>
        <v>V650;V651;V652;V653;V654;V655;V656;V657;V659</v>
      </c>
      <c r="E1674" s="12" t="s">
        <v>44077</v>
      </c>
    </row>
    <row r="1675">
      <c r="A1675" s="12" t="str">
        <f>IFERROR(__xludf.DUMMYFUNCTION("TEXTJOIN("";"", TRUE, FILTER(CID!$B$2:$B$14794, CID!B1675=CID!$D$2:$D$14794))"),"V660;V661;V662;V663;V664;V665;V666;V667;V669")</f>
        <v>V660;V661;V662;V663;V664;V665;V666;V667;V669</v>
      </c>
      <c r="E1675" s="12" t="s">
        <v>44078</v>
      </c>
    </row>
    <row r="1676">
      <c r="A1676" s="12" t="str">
        <f>IFERROR(__xludf.DUMMYFUNCTION("TEXTJOIN("";"", TRUE, FILTER(CID!$B$2:$B$14794, CID!B1676=CID!$D$2:$D$14794))"),"V670;V671;V672;V673;V674;V675;V676;V677;V679")</f>
        <v>V670;V671;V672;V673;V674;V675;V676;V677;V679</v>
      </c>
      <c r="E1676" s="12" t="s">
        <v>44079</v>
      </c>
    </row>
    <row r="1677">
      <c r="A1677" s="12" t="str">
        <f>IFERROR(__xludf.DUMMYFUNCTION("TEXTJOIN("";"", TRUE, FILTER(CID!$B$2:$B$14794, CID!B1677=CID!$D$2:$D$14794))"),"V680;V681;V682;V683;V684;V685;V686;V687;V689")</f>
        <v>V680;V681;V682;V683;V684;V685;V686;V687;V689</v>
      </c>
      <c r="E1677" s="12" t="s">
        <v>44080</v>
      </c>
    </row>
    <row r="1678">
      <c r="A1678" s="12" t="str">
        <f>IFERROR(__xludf.DUMMYFUNCTION("TEXTJOIN("";"", TRUE, FILTER(CID!$B$2:$B$14794, CID!B1678=CID!$D$2:$D$14794))"),"V690;V691;V692;V693;V694;V695;V696;V698;V699")</f>
        <v>V690;V691;V692;V693;V694;V695;V696;V698;V699</v>
      </c>
      <c r="E1678" s="12" t="s">
        <v>44081</v>
      </c>
    </row>
    <row r="1679">
      <c r="A1679" s="12" t="str">
        <f>IFERROR(__xludf.DUMMYFUNCTION("TEXTJOIN("";"", TRUE, FILTER(CID!$B$2:$B$14794, CID!B1679=CID!$D$2:$D$14794))"),"V700;V701;V702;V703;V704;V705;V706;V707;V709")</f>
        <v>V700;V701;V702;V703;V704;V705;V706;V707;V709</v>
      </c>
      <c r="E1679" s="12" t="s">
        <v>44082</v>
      </c>
    </row>
    <row r="1680">
      <c r="A1680" s="12" t="str">
        <f>IFERROR(__xludf.DUMMYFUNCTION("TEXTJOIN("";"", TRUE, FILTER(CID!$B$2:$B$14794, CID!B1680=CID!$D$2:$D$14794))"),"V710;V711;V712;V713;V714;V715;V716;V717;V719")</f>
        <v>V710;V711;V712;V713;V714;V715;V716;V717;V719</v>
      </c>
      <c r="E1680" s="12" t="s">
        <v>44083</v>
      </c>
    </row>
    <row r="1681">
      <c r="A1681" s="12" t="str">
        <f>IFERROR(__xludf.DUMMYFUNCTION("TEXTJOIN("";"", TRUE, FILTER(CID!$B$2:$B$14794, CID!B1681=CID!$D$2:$D$14794))"),"V720;V721;V722;V723;V724;V725;V726;V727;V729")</f>
        <v>V720;V721;V722;V723;V724;V725;V726;V727;V729</v>
      </c>
      <c r="E1681" s="12" t="s">
        <v>44084</v>
      </c>
    </row>
    <row r="1682">
      <c r="A1682" s="12" t="str">
        <f>IFERROR(__xludf.DUMMYFUNCTION("TEXTJOIN("";"", TRUE, FILTER(CID!$B$2:$B$14794, CID!B1682=CID!$D$2:$D$14794))"),"V730;V731;V732;V733;V734;V735;V736;V737;V739")</f>
        <v>V730;V731;V732;V733;V734;V735;V736;V737;V739</v>
      </c>
      <c r="E1682" s="12" t="s">
        <v>44085</v>
      </c>
    </row>
    <row r="1683">
      <c r="A1683" s="12" t="str">
        <f>IFERROR(__xludf.DUMMYFUNCTION("TEXTJOIN("";"", TRUE, FILTER(CID!$B$2:$B$14794, CID!B1683=CID!$D$2:$D$14794))"),"V740;V741;V742;V743;V744;V745;V746;V747;V749")</f>
        <v>V740;V741;V742;V743;V744;V745;V746;V747;V749</v>
      </c>
      <c r="E1683" s="12" t="s">
        <v>44086</v>
      </c>
    </row>
    <row r="1684">
      <c r="A1684" s="12" t="str">
        <f>IFERROR(__xludf.DUMMYFUNCTION("TEXTJOIN("";"", TRUE, FILTER(CID!$B$2:$B$14794, CID!B1684=CID!$D$2:$D$14794))"),"V750;V751;V752;V753;V754;V755;V756;V757;V759")</f>
        <v>V750;V751;V752;V753;V754;V755;V756;V757;V759</v>
      </c>
      <c r="E1684" s="12" t="s">
        <v>44087</v>
      </c>
    </row>
    <row r="1685">
      <c r="A1685" s="12" t="str">
        <f>IFERROR(__xludf.DUMMYFUNCTION("TEXTJOIN("";"", TRUE, FILTER(CID!$B$2:$B$14794, CID!B1685=CID!$D$2:$D$14794))"),"V760;V761;V762;V763;V764;V765;V766;V767;V769")</f>
        <v>V760;V761;V762;V763;V764;V765;V766;V767;V769</v>
      </c>
      <c r="E1685" s="12" t="s">
        <v>44088</v>
      </c>
    </row>
    <row r="1686">
      <c r="A1686" s="12" t="str">
        <f>IFERROR(__xludf.DUMMYFUNCTION("TEXTJOIN("";"", TRUE, FILTER(CID!$B$2:$B$14794, CID!B1686=CID!$D$2:$D$14794))"),"V770;V771;V772;V773;V774;V775;V776;V777;V779")</f>
        <v>V770;V771;V772;V773;V774;V775;V776;V777;V779</v>
      </c>
      <c r="E1686" s="12" t="s">
        <v>44089</v>
      </c>
    </row>
    <row r="1687">
      <c r="A1687" s="12" t="str">
        <f>IFERROR(__xludf.DUMMYFUNCTION("TEXTJOIN("";"", TRUE, FILTER(CID!$B$2:$B$14794, CID!B1687=CID!$D$2:$D$14794))"),"V780;V781;V782;V783;V784;V785;V786;V787;V789")</f>
        <v>V780;V781;V782;V783;V784;V785;V786;V787;V789</v>
      </c>
      <c r="E1687" s="12" t="s">
        <v>44090</v>
      </c>
    </row>
    <row r="1688">
      <c r="A1688" s="12" t="str">
        <f>IFERROR(__xludf.DUMMYFUNCTION("TEXTJOIN("";"", TRUE, FILTER(CID!$B$2:$B$14794, CID!B1688=CID!$D$2:$D$14794))"),"V790;V791;V792;V793;V794;V795;V796;V798;V799")</f>
        <v>V790;V791;V792;V793;V794;V795;V796;V798;V799</v>
      </c>
      <c r="E1688" s="12" t="s">
        <v>44091</v>
      </c>
    </row>
    <row r="1689">
      <c r="A1689" s="12" t="str">
        <f>IFERROR(__xludf.DUMMYFUNCTION("TEXTJOIN("";"", TRUE, FILTER(CID!$B$2:$B$14794, CID!B1689=CID!$D$2:$D$14794))"),"V800;V801;V802;V803;V804;V805;V806;V807;V808;V809")</f>
        <v>V800;V801;V802;V803;V804;V805;V806;V807;V808;V809</v>
      </c>
      <c r="E1689" s="12" t="s">
        <v>44092</v>
      </c>
    </row>
    <row r="1690">
      <c r="A1690" s="12" t="str">
        <f>IFERROR(__xludf.DUMMYFUNCTION("TEXTJOIN("";"", TRUE, FILTER(CID!$B$2:$B$14794, CID!B1690=CID!$D$2:$D$14794))"),"V810;V811;V812;V813;V814;V815;V816;V817;V818;V819")</f>
        <v>V810;V811;V812;V813;V814;V815;V816;V817;V818;V819</v>
      </c>
      <c r="E1690" s="12" t="s">
        <v>44093</v>
      </c>
    </row>
    <row r="1691">
      <c r="A1691" s="12" t="str">
        <f>IFERROR(__xludf.DUMMYFUNCTION("TEXTJOIN("";"", TRUE, FILTER(CID!$B$2:$B$14794, CID!B1691=CID!$D$2:$D$14794))"),"V820;V821;V822;V823;V824;V825;V826;V827;V828;V829")</f>
        <v>V820;V821;V822;V823;V824;V825;V826;V827;V828;V829</v>
      </c>
      <c r="E1691" s="12" t="s">
        <v>44094</v>
      </c>
    </row>
    <row r="1692">
      <c r="A1692" s="12" t="str">
        <f>IFERROR(__xludf.DUMMYFUNCTION("TEXTJOIN("";"", TRUE, FILTER(CID!$B$2:$B$14794, CID!B1692=CID!$D$2:$D$14794))"),"V830;V831;V832;V833;V834;V835;V836;V837;V839")</f>
        <v>V830;V831;V832;V833;V834;V835;V836;V837;V839</v>
      </c>
      <c r="E1692" s="12" t="s">
        <v>44095</v>
      </c>
    </row>
    <row r="1693">
      <c r="A1693" s="12" t="str">
        <f>IFERROR(__xludf.DUMMYFUNCTION("TEXTJOIN("";"", TRUE, FILTER(CID!$B$2:$B$14794, CID!B1693=CID!$D$2:$D$14794))"),"V840;V841;V842;V843;V844;V845;V846;V847;V849")</f>
        <v>V840;V841;V842;V843;V844;V845;V846;V847;V849</v>
      </c>
      <c r="E1693" s="12" t="s">
        <v>44096</v>
      </c>
    </row>
    <row r="1694">
      <c r="A1694" s="12" t="str">
        <f>IFERROR(__xludf.DUMMYFUNCTION("TEXTJOIN("";"", TRUE, FILTER(CID!$B$2:$B$14794, CID!B1694=CID!$D$2:$D$14794))"),"V850;V851;V852;V853;V854;V855;V856;V857;V859")</f>
        <v>V850;V851;V852;V853;V854;V855;V856;V857;V859</v>
      </c>
      <c r="E1694" s="12" t="s">
        <v>44097</v>
      </c>
    </row>
    <row r="1695">
      <c r="A1695" s="12" t="str">
        <f>IFERROR(__xludf.DUMMYFUNCTION("TEXTJOIN("";"", TRUE, FILTER(CID!$B$2:$B$14794, CID!B1695=CID!$D$2:$D$14794))"),"V860;V861;V862;V863;V864;V865;V866;V867;V869")</f>
        <v>V860;V861;V862;V863;V864;V865;V866;V867;V869</v>
      </c>
      <c r="E1695" s="12" t="s">
        <v>44098</v>
      </c>
    </row>
    <row r="1696">
      <c r="A1696" s="12" t="str">
        <f>IFERROR(__xludf.DUMMYFUNCTION("TEXTJOIN("";"", TRUE, FILTER(CID!$B$2:$B$14794, CID!B1696=CID!$D$2:$D$14794))"),"V870;V871;V872;V873;V874;V875;V876;V877;V878;V879")</f>
        <v>V870;V871;V872;V873;V874;V875;V876;V877;V878;V879</v>
      </c>
      <c r="E1696" s="12" t="s">
        <v>44099</v>
      </c>
    </row>
    <row r="1697">
      <c r="A1697" s="12" t="str">
        <f>IFERROR(__xludf.DUMMYFUNCTION("TEXTJOIN("";"", TRUE, FILTER(CID!$B$2:$B$14794, CID!B1697=CID!$D$2:$D$14794))"),"V880;V881;V882;V883;V884;V885;V886;V887;V888;V889")</f>
        <v>V880;V881;V882;V883;V884;V885;V886;V887;V888;V889</v>
      </c>
      <c r="E1697" s="12" t="s">
        <v>44100</v>
      </c>
    </row>
    <row r="1698">
      <c r="A1698" s="12" t="str">
        <f>IFERROR(__xludf.DUMMYFUNCTION("TEXTJOIN("";"", TRUE, FILTER(CID!$B$2:$B$14794, CID!B1698=CID!$D$2:$D$14794))"),"V890;V891;V892;V893;V899")</f>
        <v>V890;V891;V892;V893;V899</v>
      </c>
      <c r="E1698" s="12" t="s">
        <v>44101</v>
      </c>
    </row>
    <row r="1699">
      <c r="A1699" s="12" t="str">
        <f>IFERROR(__xludf.DUMMYFUNCTION("TEXTJOIN("";"", TRUE, FILTER(CID!$B$2:$B$14794, CID!B1699=CID!$D$2:$D$14794))"),"V900;V901;V902;V903;V904;V905;V906;V907;V908;V909")</f>
        <v>V900;V901;V902;V903;V904;V905;V906;V907;V908;V909</v>
      </c>
      <c r="E1699" s="12" t="s">
        <v>44102</v>
      </c>
    </row>
    <row r="1700">
      <c r="A1700" s="12" t="str">
        <f>IFERROR(__xludf.DUMMYFUNCTION("TEXTJOIN("";"", TRUE, FILTER(CID!$B$2:$B$14794, CID!B1700=CID!$D$2:$D$14794))"),"V910;V911;V912;V913;V914;V915;V916;V917;V918;V919")</f>
        <v>V910;V911;V912;V913;V914;V915;V916;V917;V918;V919</v>
      </c>
      <c r="E1700" s="12" t="s">
        <v>44103</v>
      </c>
    </row>
    <row r="1701">
      <c r="A1701" s="12" t="str">
        <f>IFERROR(__xludf.DUMMYFUNCTION("TEXTJOIN("";"", TRUE, FILTER(CID!$B$2:$B$14794, CID!B1701=CID!$D$2:$D$14794))"),"V920;V921;V922;V923;V924;V925;V926;V927;V928;V929")</f>
        <v>V920;V921;V922;V923;V924;V925;V926;V927;V928;V929</v>
      </c>
      <c r="E1701" s="12" t="s">
        <v>44104</v>
      </c>
    </row>
    <row r="1702">
      <c r="A1702" s="12" t="str">
        <f>IFERROR(__xludf.DUMMYFUNCTION("TEXTJOIN("";"", TRUE, FILTER(CID!$B$2:$B$14794, CID!B1702=CID!$D$2:$D$14794))"),"V930;V931;V932;V933;V934;V935;V936;V937;V938;V939")</f>
        <v>V930;V931;V932;V933;V934;V935;V936;V937;V938;V939</v>
      </c>
      <c r="E1702" s="12" t="s">
        <v>44105</v>
      </c>
    </row>
    <row r="1703">
      <c r="A1703" s="12" t="str">
        <f>IFERROR(__xludf.DUMMYFUNCTION("TEXTJOIN("";"", TRUE, FILTER(CID!$B$2:$B$14794, CID!B1703=CID!$D$2:$D$14794))"),"V940;V941;V942;V943;V944;V945;V946;V947;V948;V949")</f>
        <v>V940;V941;V942;V943;V944;V945;V946;V947;V948;V949</v>
      </c>
      <c r="E1703" s="12" t="s">
        <v>44106</v>
      </c>
    </row>
    <row r="1704">
      <c r="A1704" s="12" t="str">
        <f>IFERROR(__xludf.DUMMYFUNCTION("TEXTJOIN("";"", TRUE, FILTER(CID!$B$2:$B$14794, CID!B1704=CID!$D$2:$D$14794))"),"V950;V951;V952;V953;V954;V958;V959")</f>
        <v>V950;V951;V952;V953;V954;V958;V959</v>
      </c>
      <c r="E1704" s="12" t="s">
        <v>44107</v>
      </c>
    </row>
    <row r="1705">
      <c r="A1705" s="12" t="str">
        <f>IFERROR(__xludf.DUMMYFUNCTION("TEXTJOIN("";"", TRUE, FILTER(CID!$B$2:$B$14794, CID!B1705=CID!$D$2:$D$14794))"),"V960;V961;V962;V968;V969")</f>
        <v>V960;V961;V962;V968;V969</v>
      </c>
      <c r="E1705" s="12" t="s">
        <v>44108</v>
      </c>
    </row>
    <row r="1706">
      <c r="A1706" s="12" t="str">
        <f>IFERROR(__xludf.DUMMYFUNCTION("TEXTJOIN("";"", TRUE, FILTER(CID!$B$2:$B$14794, CID!B1706=CID!$D$2:$D$14794))"),"V970;V971;V972;V973;V978")</f>
        <v>V970;V971;V972;V973;V978</v>
      </c>
      <c r="E1706" s="12" t="s">
        <v>44109</v>
      </c>
    </row>
    <row r="1707">
      <c r="A1707" s="12" t="str">
        <f>IFERROR(__xludf.DUMMYFUNCTION("TEXTJOIN("";"", TRUE, FILTER(CID!$B$2:$B$14794, CID!B1707=CID!$D$2:$D$14794))"),"V98X")</f>
        <v>V98X</v>
      </c>
      <c r="E1707" s="12" t="s">
        <v>22953</v>
      </c>
    </row>
    <row r="1708">
      <c r="A1708" s="12" t="str">
        <f>IFERROR(__xludf.DUMMYFUNCTION("TEXTJOIN("";"", TRUE, FILTER(CID!$B$2:$B$14794, CID!B1708=CID!$D$2:$D$14794))"),"V99X")</f>
        <v>V99X</v>
      </c>
      <c r="E1708" s="12" t="s">
        <v>22954</v>
      </c>
    </row>
    <row r="1709">
      <c r="A1709" s="12" t="str">
        <f>IFERROR(__xludf.DUMMYFUNCTION("TEXTJOIN("";"", TRUE, FILTER(CID!$B$2:$B$14794, CID!B1709=CID!$D$2:$D$14794))"),"W000;W001;W002;W003;W004;W005;W006;W007;W008;W009")</f>
        <v>W000;W001;W002;W003;W004;W005;W006;W007;W008;W009</v>
      </c>
      <c r="E1709" s="12" t="s">
        <v>44110</v>
      </c>
    </row>
    <row r="1710">
      <c r="A1710" s="12" t="str">
        <f>IFERROR(__xludf.DUMMYFUNCTION("TEXTJOIN("";"", TRUE, FILTER(CID!$B$2:$B$14794, CID!B1710=CID!$D$2:$D$14794))"),"W010;W011;W012;W013;W014;W015;W016;W017;W018;W019")</f>
        <v>W010;W011;W012;W013;W014;W015;W016;W017;W018;W019</v>
      </c>
      <c r="E1710" s="12" t="s">
        <v>44111</v>
      </c>
    </row>
    <row r="1711">
      <c r="A1711" s="12" t="str">
        <f>IFERROR(__xludf.DUMMYFUNCTION("TEXTJOIN("";"", TRUE, FILTER(CID!$B$2:$B$14794, CID!B1711=CID!$D$2:$D$14794))"),"W020;W021;W022;W023;W024;W025;W026;W027;W028;W029")</f>
        <v>W020;W021;W022;W023;W024;W025;W026;W027;W028;W029</v>
      </c>
      <c r="E1711" s="12" t="s">
        <v>44112</v>
      </c>
    </row>
    <row r="1712">
      <c r="A1712" s="12" t="str">
        <f>IFERROR(__xludf.DUMMYFUNCTION("TEXTJOIN("";"", TRUE, FILTER(CID!$B$2:$B$14794, CID!B1712=CID!$D$2:$D$14794))"),"W030;W031;W032;W033;W034;W035;W036;W037;W038;W039")</f>
        <v>W030;W031;W032;W033;W034;W035;W036;W037;W038;W039</v>
      </c>
      <c r="E1712" s="12" t="s">
        <v>44113</v>
      </c>
    </row>
    <row r="1713">
      <c r="A1713" s="12" t="str">
        <f>IFERROR(__xludf.DUMMYFUNCTION("TEXTJOIN("";"", TRUE, FILTER(CID!$B$2:$B$14794, CID!B1713=CID!$D$2:$D$14794))"),"W040;W041;W042;W043;W044;W045;W046;W047;W048;W049")</f>
        <v>W040;W041;W042;W043;W044;W045;W046;W047;W048;W049</v>
      </c>
      <c r="E1713" s="12" t="s">
        <v>44114</v>
      </c>
    </row>
    <row r="1714">
      <c r="A1714" s="12" t="str">
        <f>IFERROR(__xludf.DUMMYFUNCTION("TEXTJOIN("";"", TRUE, FILTER(CID!$B$2:$B$14794, CID!B1714=CID!$D$2:$D$14794))"),"W050;W051;W052;W053;W054;W055;W056;W057;W058;W059")</f>
        <v>W050;W051;W052;W053;W054;W055;W056;W057;W058;W059</v>
      </c>
      <c r="E1714" s="12" t="s">
        <v>44115</v>
      </c>
    </row>
    <row r="1715">
      <c r="A1715" s="12" t="str">
        <f>IFERROR(__xludf.DUMMYFUNCTION("TEXTJOIN("";"", TRUE, FILTER(CID!$B$2:$B$14794, CID!B1715=CID!$D$2:$D$14794))"),"W060;W061;W062;W063;W064;W065;W066;W067;W068;W069")</f>
        <v>W060;W061;W062;W063;W064;W065;W066;W067;W068;W069</v>
      </c>
      <c r="E1715" s="12" t="s">
        <v>44116</v>
      </c>
    </row>
    <row r="1716">
      <c r="A1716" s="12" t="str">
        <f>IFERROR(__xludf.DUMMYFUNCTION("TEXTJOIN("";"", TRUE, FILTER(CID!$B$2:$B$14794, CID!B1716=CID!$D$2:$D$14794))"),"W070;W071;W072;W073;W074;W075;W076;W077;W078;W079")</f>
        <v>W070;W071;W072;W073;W074;W075;W076;W077;W078;W079</v>
      </c>
      <c r="E1716" s="12" t="s">
        <v>44117</v>
      </c>
    </row>
    <row r="1717">
      <c r="A1717" s="12" t="str">
        <f>IFERROR(__xludf.DUMMYFUNCTION("TEXTJOIN("";"", TRUE, FILTER(CID!$B$2:$B$14794, CID!B1717=CID!$D$2:$D$14794))"),"W080;W081;W082;W083;W084;W085;W086;W087;W088;W089")</f>
        <v>W080;W081;W082;W083;W084;W085;W086;W087;W088;W089</v>
      </c>
      <c r="E1717" s="12" t="s">
        <v>44118</v>
      </c>
    </row>
    <row r="1718">
      <c r="A1718" s="12" t="str">
        <f>IFERROR(__xludf.DUMMYFUNCTION("TEXTJOIN("";"", TRUE, FILTER(CID!$B$2:$B$14794, CID!B1718=CID!$D$2:$D$14794))"),"W090;W091;W092;W093;W094;W095;W096;W097;W098;W099")</f>
        <v>W090;W091;W092;W093;W094;W095;W096;W097;W098;W099</v>
      </c>
      <c r="E1718" s="12" t="s">
        <v>44119</v>
      </c>
    </row>
    <row r="1719">
      <c r="A1719" s="12" t="str">
        <f>IFERROR(__xludf.DUMMYFUNCTION("TEXTJOIN("";"", TRUE, FILTER(CID!$B$2:$B$14794, CID!B1719=CID!$D$2:$D$14794))"),"W100;W101;W102;W103;W104;W105;W106;W107;W108;W109")</f>
        <v>W100;W101;W102;W103;W104;W105;W106;W107;W108;W109</v>
      </c>
      <c r="E1719" s="12" t="s">
        <v>44120</v>
      </c>
    </row>
    <row r="1720">
      <c r="A1720" s="12" t="str">
        <f>IFERROR(__xludf.DUMMYFUNCTION("TEXTJOIN("";"", TRUE, FILTER(CID!$B$2:$B$14794, CID!B1720=CID!$D$2:$D$14794))"),"W110;W111;W112;W113;W114;W115;W116;W117;W118;W119")</f>
        <v>W110;W111;W112;W113;W114;W115;W116;W117;W118;W119</v>
      </c>
      <c r="E1720" s="12" t="s">
        <v>44121</v>
      </c>
    </row>
    <row r="1721">
      <c r="A1721" s="12" t="str">
        <f>IFERROR(__xludf.DUMMYFUNCTION("TEXTJOIN("";"", TRUE, FILTER(CID!$B$2:$B$14794, CID!B1721=CID!$D$2:$D$14794))"),"W120;W121;W122;W123;W124;W125;W126;W127;W128;W129")</f>
        <v>W120;W121;W122;W123;W124;W125;W126;W127;W128;W129</v>
      </c>
      <c r="E1721" s="12" t="s">
        <v>44122</v>
      </c>
    </row>
    <row r="1722">
      <c r="A1722" s="12" t="str">
        <f>IFERROR(__xludf.DUMMYFUNCTION("TEXTJOIN("";"", TRUE, FILTER(CID!$B$2:$B$14794, CID!B1722=CID!$D$2:$D$14794))"),"W130;W131;W132;W133;W134;W135;W136;W137;W138;W139")</f>
        <v>W130;W131;W132;W133;W134;W135;W136;W137;W138;W139</v>
      </c>
      <c r="E1722" s="12" t="s">
        <v>44123</v>
      </c>
    </row>
    <row r="1723">
      <c r="A1723" s="12" t="str">
        <f>IFERROR(__xludf.DUMMYFUNCTION("TEXTJOIN("";"", TRUE, FILTER(CID!$B$2:$B$14794, CID!B1723=CID!$D$2:$D$14794))"),"W140;W141;W142;W143;W144;W145;W146;W147;W148;W149")</f>
        <v>W140;W141;W142;W143;W144;W145;W146;W147;W148;W149</v>
      </c>
      <c r="E1723" s="12" t="s">
        <v>44124</v>
      </c>
    </row>
    <row r="1724">
      <c r="A1724" s="12" t="str">
        <f>IFERROR(__xludf.DUMMYFUNCTION("TEXTJOIN("";"", TRUE, FILTER(CID!$B$2:$B$14794, CID!B1724=CID!$D$2:$D$14794))"),"W150;W151;W152;W153;W154;W155;W156;W157;W158;W159")</f>
        <v>W150;W151;W152;W153;W154;W155;W156;W157;W158;W159</v>
      </c>
      <c r="E1724" s="12" t="s">
        <v>44125</v>
      </c>
    </row>
    <row r="1725">
      <c r="A1725" s="12" t="str">
        <f>IFERROR(__xludf.DUMMYFUNCTION("TEXTJOIN("";"", TRUE, FILTER(CID!$B$2:$B$14794, CID!B1725=CID!$D$2:$D$14794))"),"W160;W161;W162;W163;W164;W165;W166;W167;W168;W169")</f>
        <v>W160;W161;W162;W163;W164;W165;W166;W167;W168;W169</v>
      </c>
      <c r="E1725" s="12" t="s">
        <v>44126</v>
      </c>
    </row>
    <row r="1726">
      <c r="A1726" s="12" t="str">
        <f>IFERROR(__xludf.DUMMYFUNCTION("TEXTJOIN("";"", TRUE, FILTER(CID!$B$2:$B$14794, CID!B1726=CID!$D$2:$D$14794))"),"W170;W171;W172;W173;W174;W175;W176;W177;W178;W179")</f>
        <v>W170;W171;W172;W173;W174;W175;W176;W177;W178;W179</v>
      </c>
      <c r="E1726" s="12" t="s">
        <v>44127</v>
      </c>
    </row>
    <row r="1727">
      <c r="A1727" s="12" t="str">
        <f>IFERROR(__xludf.DUMMYFUNCTION("TEXTJOIN("";"", TRUE, FILTER(CID!$B$2:$B$14794, CID!B1727=CID!$D$2:$D$14794))"),"W180;W181;W182;W183;W184;W185;W186;W187;W188;W189")</f>
        <v>W180;W181;W182;W183;W184;W185;W186;W187;W188;W189</v>
      </c>
      <c r="E1727" s="12" t="s">
        <v>44128</v>
      </c>
    </row>
    <row r="1728">
      <c r="A1728" s="12" t="str">
        <f>IFERROR(__xludf.DUMMYFUNCTION("TEXTJOIN("";"", TRUE, FILTER(CID!$B$2:$B$14794, CID!B1728=CID!$D$2:$D$14794))"),"W190;W191;W192;W193;W194;W195;W196;W197;W198;W199")</f>
        <v>W190;W191;W192;W193;W194;W195;W196;W197;W198;W199</v>
      </c>
      <c r="E1728" s="12" t="s">
        <v>44129</v>
      </c>
    </row>
    <row r="1729">
      <c r="A1729" s="12" t="str">
        <f>IFERROR(__xludf.DUMMYFUNCTION("TEXTJOIN("";"", TRUE, FILTER(CID!$B$2:$B$14794, CID!B1729=CID!$D$2:$D$14794))"),"W200;W201;W202;W203;W204;W205;W206;W207;W208;W209")</f>
        <v>W200;W201;W202;W203;W204;W205;W206;W207;W208;W209</v>
      </c>
      <c r="E1729" s="12" t="s">
        <v>44130</v>
      </c>
    </row>
    <row r="1730">
      <c r="A1730" s="12" t="str">
        <f>IFERROR(__xludf.DUMMYFUNCTION("TEXTJOIN("";"", TRUE, FILTER(CID!$B$2:$B$14794, CID!B1730=CID!$D$2:$D$14794))"),"W210;W211;W212;W213;W214;W215;W216;W217;W218;W219")</f>
        <v>W210;W211;W212;W213;W214;W215;W216;W217;W218;W219</v>
      </c>
      <c r="E1730" s="12" t="s">
        <v>44131</v>
      </c>
    </row>
    <row r="1731">
      <c r="A1731" s="12" t="str">
        <f>IFERROR(__xludf.DUMMYFUNCTION("TEXTJOIN("";"", TRUE, FILTER(CID!$B$2:$B$14794, CID!B1731=CID!$D$2:$D$14794))"),"W220;W221;W222;W223;W224;W225;W226;W227;W228;W229")</f>
        <v>W220;W221;W222;W223;W224;W225;W226;W227;W228;W229</v>
      </c>
      <c r="E1731" s="12" t="s">
        <v>44132</v>
      </c>
    </row>
    <row r="1732">
      <c r="A1732" s="12" t="str">
        <f>IFERROR(__xludf.DUMMYFUNCTION("TEXTJOIN("";"", TRUE, FILTER(CID!$B$2:$B$14794, CID!B1732=CID!$D$2:$D$14794))"),"W230;W231;W232;W233;W234;W235;W236;W237;W238;W239")</f>
        <v>W230;W231;W232;W233;W234;W235;W236;W237;W238;W239</v>
      </c>
      <c r="E1732" s="12" t="s">
        <v>44133</v>
      </c>
    </row>
    <row r="1733">
      <c r="A1733" s="12" t="str">
        <f>IFERROR(__xludf.DUMMYFUNCTION("TEXTJOIN("";"", TRUE, FILTER(CID!$B$2:$B$14794, CID!B1733=CID!$D$2:$D$14794))"),"W240;W241;W242;W243;W244;W245;W246;W247;W248;W249")</f>
        <v>W240;W241;W242;W243;W244;W245;W246;W247;W248;W249</v>
      </c>
      <c r="E1733" s="12" t="s">
        <v>44134</v>
      </c>
    </row>
    <row r="1734">
      <c r="A1734" s="12" t="str">
        <f>IFERROR(__xludf.DUMMYFUNCTION("TEXTJOIN("";"", TRUE, FILTER(CID!$B$2:$B$14794, CID!B1734=CID!$D$2:$D$14794))"),"W250;W251;W252;W253;W254;W255;W256;W257;W258;W259")</f>
        <v>W250;W251;W252;W253;W254;W255;W256;W257;W258;W259</v>
      </c>
      <c r="E1734" s="12" t="s">
        <v>44135</v>
      </c>
    </row>
    <row r="1735">
      <c r="A1735" s="12" t="str">
        <f>IFERROR(__xludf.DUMMYFUNCTION("TEXTJOIN("";"", TRUE, FILTER(CID!$B$2:$B$14794, CID!B1735=CID!$D$2:$D$14794))"),"W260;W261;W262;W263;W264;W265;W266;W267;W268;W269")</f>
        <v>W260;W261;W262;W263;W264;W265;W266;W267;W268;W269</v>
      </c>
      <c r="E1735" s="12" t="s">
        <v>44136</v>
      </c>
    </row>
    <row r="1736">
      <c r="A1736" s="12" t="str">
        <f>IFERROR(__xludf.DUMMYFUNCTION("TEXTJOIN("";"", TRUE, FILTER(CID!$B$2:$B$14794, CID!B1736=CID!$D$2:$D$14794))"),"W270;W271;W272;W273;W274;W275;W276;W277;W278;W279")</f>
        <v>W270;W271;W272;W273;W274;W275;W276;W277;W278;W279</v>
      </c>
      <c r="E1736" s="12" t="s">
        <v>44137</v>
      </c>
    </row>
    <row r="1737">
      <c r="A1737" s="12" t="str">
        <f>IFERROR(__xludf.DUMMYFUNCTION("TEXTJOIN("";"", TRUE, FILTER(CID!$B$2:$B$14794, CID!B1737=CID!$D$2:$D$14794))"),"W280;W281;W282;W283;W284;W285;W286;W287;W288;W289")</f>
        <v>W280;W281;W282;W283;W284;W285;W286;W287;W288;W289</v>
      </c>
      <c r="E1737" s="12" t="s">
        <v>44138</v>
      </c>
    </row>
    <row r="1738">
      <c r="A1738" s="12" t="str">
        <f>IFERROR(__xludf.DUMMYFUNCTION("TEXTJOIN("";"", TRUE, FILTER(CID!$B$2:$B$14794, CID!B1738=CID!$D$2:$D$14794))"),"W290;W291;W292;W293;W294;W295;W296;W297;W298;W299")</f>
        <v>W290;W291;W292;W293;W294;W295;W296;W297;W298;W299</v>
      </c>
      <c r="E1738" s="12" t="s">
        <v>44139</v>
      </c>
    </row>
    <row r="1739">
      <c r="A1739" s="12" t="str">
        <f>IFERROR(__xludf.DUMMYFUNCTION("TEXTJOIN("";"", TRUE, FILTER(CID!$B$2:$B$14794, CID!B1739=CID!$D$2:$D$14794))"),"W300;W301;W302;W303;W304;W305;W306;W307;W308;W309")</f>
        <v>W300;W301;W302;W303;W304;W305;W306;W307;W308;W309</v>
      </c>
      <c r="E1739" s="12" t="s">
        <v>44140</v>
      </c>
    </row>
    <row r="1740">
      <c r="A1740" s="12" t="str">
        <f>IFERROR(__xludf.DUMMYFUNCTION("TEXTJOIN("";"", TRUE, FILTER(CID!$B$2:$B$14794, CID!B1740=CID!$D$2:$D$14794))"),"W310;W311;W312;W313;W314;W315;W316;W317;W318;W319")</f>
        <v>W310;W311;W312;W313;W314;W315;W316;W317;W318;W319</v>
      </c>
      <c r="E1740" s="12" t="s">
        <v>44141</v>
      </c>
    </row>
    <row r="1741">
      <c r="A1741" s="12" t="str">
        <f>IFERROR(__xludf.DUMMYFUNCTION("TEXTJOIN("";"", TRUE, FILTER(CID!$B$2:$B$14794, CID!B1741=CID!$D$2:$D$14794))"),"W320;W321;W322;W323;W324;W325;W326;W327;W328;W329")</f>
        <v>W320;W321;W322;W323;W324;W325;W326;W327;W328;W329</v>
      </c>
      <c r="E1741" s="12" t="s">
        <v>44142</v>
      </c>
    </row>
    <row r="1742">
      <c r="A1742" s="12" t="str">
        <f>IFERROR(__xludf.DUMMYFUNCTION("TEXTJOIN("";"", TRUE, FILTER(CID!$B$2:$B$14794, CID!B1742=CID!$D$2:$D$14794))"),"W330;W331;W332;W333;W334;W335;W336;W337;W338;W339")</f>
        <v>W330;W331;W332;W333;W334;W335;W336;W337;W338;W339</v>
      </c>
      <c r="E1742" s="12" t="s">
        <v>44143</v>
      </c>
    </row>
    <row r="1743">
      <c r="A1743" s="12" t="str">
        <f>IFERROR(__xludf.DUMMYFUNCTION("TEXTJOIN("";"", TRUE, FILTER(CID!$B$2:$B$14794, CID!B1743=CID!$D$2:$D$14794))"),"W340;W341;W342;W343;W344;W345;W346;W347;W348;W349")</f>
        <v>W340;W341;W342;W343;W344;W345;W346;W347;W348;W349</v>
      </c>
      <c r="E1743" s="12" t="s">
        <v>44144</v>
      </c>
    </row>
    <row r="1744">
      <c r="A1744" s="12" t="str">
        <f>IFERROR(__xludf.DUMMYFUNCTION("TEXTJOIN("";"", TRUE, FILTER(CID!$B$2:$B$14794, CID!B1744=CID!$D$2:$D$14794))"),"W350;W351;W352;W353;W354;W355;W356;W357;W358;W359")</f>
        <v>W350;W351;W352;W353;W354;W355;W356;W357;W358;W359</v>
      </c>
      <c r="E1744" s="12" t="s">
        <v>44145</v>
      </c>
    </row>
    <row r="1745">
      <c r="A1745" s="12" t="str">
        <f>IFERROR(__xludf.DUMMYFUNCTION("TEXTJOIN("";"", TRUE, FILTER(CID!$B$2:$B$14794, CID!B1745=CID!$D$2:$D$14794))"),"W360;W361;W362;W363;W364;W365;W366;W367;W368;W369")</f>
        <v>W360;W361;W362;W363;W364;W365;W366;W367;W368;W369</v>
      </c>
      <c r="E1745" s="12" t="s">
        <v>44146</v>
      </c>
    </row>
    <row r="1746">
      <c r="A1746" s="12" t="str">
        <f>IFERROR(__xludf.DUMMYFUNCTION("TEXTJOIN("";"", TRUE, FILTER(CID!$B$2:$B$14794, CID!B1746=CID!$D$2:$D$14794))"),"W370;W371;W372;W373;W374;W375;W376;W377;W378;W379")</f>
        <v>W370;W371;W372;W373;W374;W375;W376;W377;W378;W379</v>
      </c>
      <c r="E1746" s="12" t="s">
        <v>44147</v>
      </c>
    </row>
    <row r="1747">
      <c r="A1747" s="12" t="str">
        <f>IFERROR(__xludf.DUMMYFUNCTION("TEXTJOIN("";"", TRUE, FILTER(CID!$B$2:$B$14794, CID!B1747=CID!$D$2:$D$14794))"),"W380;W381;W382;W383;W384;W385;W386;W387;W388;W389")</f>
        <v>W380;W381;W382;W383;W384;W385;W386;W387;W388;W389</v>
      </c>
      <c r="E1747" s="12" t="s">
        <v>44148</v>
      </c>
    </row>
    <row r="1748">
      <c r="A1748" s="12" t="str">
        <f>IFERROR(__xludf.DUMMYFUNCTION("TEXTJOIN("";"", TRUE, FILTER(CID!$B$2:$B$14794, CID!B1748=CID!$D$2:$D$14794))"),"W390;W391;W392;W393;W394;W395;W396;W397;W398;W399")</f>
        <v>W390;W391;W392;W393;W394;W395;W396;W397;W398;W399</v>
      </c>
      <c r="E1748" s="12" t="s">
        <v>44149</v>
      </c>
    </row>
    <row r="1749">
      <c r="A1749" s="12" t="str">
        <f>IFERROR(__xludf.DUMMYFUNCTION("TEXTJOIN("";"", TRUE, FILTER(CID!$B$2:$B$14794, CID!B1749=CID!$D$2:$D$14794))"),"W400;W401;W402;W403;W404;W405;W406;W407;W408;W409")</f>
        <v>W400;W401;W402;W403;W404;W405;W406;W407;W408;W409</v>
      </c>
      <c r="E1749" s="12" t="s">
        <v>44150</v>
      </c>
    </row>
    <row r="1750">
      <c r="A1750" s="12" t="str">
        <f>IFERROR(__xludf.DUMMYFUNCTION("TEXTJOIN("";"", TRUE, FILTER(CID!$B$2:$B$14794, CID!B1750=CID!$D$2:$D$14794))"),"W410;W411;W412;W413;W414;W415;W416;W417;W418;W419")</f>
        <v>W410;W411;W412;W413;W414;W415;W416;W417;W418;W419</v>
      </c>
      <c r="E1750" s="12" t="s">
        <v>44151</v>
      </c>
    </row>
    <row r="1751">
      <c r="A1751" s="12" t="str">
        <f>IFERROR(__xludf.DUMMYFUNCTION("TEXTJOIN("";"", TRUE, FILTER(CID!$B$2:$B$14794, CID!B1751=CID!$D$2:$D$14794))"),"W420;W421;W422;W423;W424;W425;W426;W427;W428;W429")</f>
        <v>W420;W421;W422;W423;W424;W425;W426;W427;W428;W429</v>
      </c>
      <c r="E1751" s="12" t="s">
        <v>44152</v>
      </c>
    </row>
    <row r="1752">
      <c r="A1752" s="12" t="str">
        <f>IFERROR(__xludf.DUMMYFUNCTION("TEXTJOIN("";"", TRUE, FILTER(CID!$B$2:$B$14794, CID!B1752=CID!$D$2:$D$14794))"),"W430;W431;W432;W433;W434;W435;W436;W437;W438;W439")</f>
        <v>W430;W431;W432;W433;W434;W435;W436;W437;W438;W439</v>
      </c>
      <c r="E1752" s="12" t="s">
        <v>44153</v>
      </c>
    </row>
    <row r="1753">
      <c r="A1753" s="12" t="str">
        <f>IFERROR(__xludf.DUMMYFUNCTION("TEXTJOIN("";"", TRUE, FILTER(CID!$B$2:$B$14794, CID!B1753=CID!$D$2:$D$14794))"),"W440;W441;W442;W443;W444;W445;W446;W447;W448;W449")</f>
        <v>W440;W441;W442;W443;W444;W445;W446;W447;W448;W449</v>
      </c>
      <c r="E1753" s="12" t="s">
        <v>44154</v>
      </c>
    </row>
    <row r="1754">
      <c r="A1754" s="12" t="str">
        <f>IFERROR(__xludf.DUMMYFUNCTION("TEXTJOIN("";"", TRUE, FILTER(CID!$B$2:$B$14794, CID!B1754=CID!$D$2:$D$14794))"),"W450;W451;W452;W453;W454;W455;W456;W457;W458;W459")</f>
        <v>W450;W451;W452;W453;W454;W455;W456;W457;W458;W459</v>
      </c>
      <c r="E1754" s="12" t="s">
        <v>44155</v>
      </c>
    </row>
    <row r="1755">
      <c r="A1755" s="12" t="str">
        <f>IFERROR(__xludf.DUMMYFUNCTION("TEXTJOIN("";"", TRUE, FILTER(CID!$B$2:$B$14794, CID!B1755=CID!$D$2:$D$14794))"),"W460;W461;W462;W463;W464;W465;W466;W467;W468;W469")</f>
        <v>W460;W461;W462;W463;W464;W465;W466;W467;W468;W469</v>
      </c>
      <c r="E1755" s="12" t="s">
        <v>44156</v>
      </c>
    </row>
    <row r="1756">
      <c r="A1756" s="12" t="str">
        <f>IFERROR(__xludf.DUMMYFUNCTION("TEXTJOIN("";"", TRUE, FILTER(CID!$B$2:$B$14794, CID!B1756=CID!$D$2:$D$14794))"),"W490;W491;W492;W493;W494;W495;W496;W497;W498;W499")</f>
        <v>W490;W491;W492;W493;W494;W495;W496;W497;W498;W499</v>
      </c>
      <c r="E1756" s="12" t="s">
        <v>44157</v>
      </c>
    </row>
    <row r="1757">
      <c r="A1757" s="12" t="str">
        <f>IFERROR(__xludf.DUMMYFUNCTION("TEXTJOIN("";"", TRUE, FILTER(CID!$B$2:$B$14794, CID!B1757=CID!$D$2:$D$14794))"),"W500;W501;W502;W503;W504;W505;W506;W507;W508;W509")</f>
        <v>W500;W501;W502;W503;W504;W505;W506;W507;W508;W509</v>
      </c>
      <c r="E1757" s="12" t="s">
        <v>44158</v>
      </c>
    </row>
    <row r="1758">
      <c r="A1758" s="12" t="str">
        <f>IFERROR(__xludf.DUMMYFUNCTION("TEXTJOIN("";"", TRUE, FILTER(CID!$B$2:$B$14794, CID!B1758=CID!$D$2:$D$14794))"),"W510;W511;W512;W513;W514;W515;W516;W517;W518;W519")</f>
        <v>W510;W511;W512;W513;W514;W515;W516;W517;W518;W519</v>
      </c>
      <c r="E1758" s="12" t="s">
        <v>44159</v>
      </c>
    </row>
    <row r="1759">
      <c r="A1759" s="12" t="str">
        <f>IFERROR(__xludf.DUMMYFUNCTION("TEXTJOIN("";"", TRUE, FILTER(CID!$B$2:$B$14794, CID!B1759=CID!$D$2:$D$14794))"),"W520;W521;W522;W523;W524;W525;W526;W527;W528;W529")</f>
        <v>W520;W521;W522;W523;W524;W525;W526;W527;W528;W529</v>
      </c>
      <c r="E1759" s="12" t="s">
        <v>44160</v>
      </c>
    </row>
    <row r="1760">
      <c r="A1760" s="12" t="str">
        <f>IFERROR(__xludf.DUMMYFUNCTION("TEXTJOIN("";"", TRUE, FILTER(CID!$B$2:$B$14794, CID!B1760=CID!$D$2:$D$14794))"),"W530;W531;W532;W533;W534;W535;W536;W537;W538;W539")</f>
        <v>W530;W531;W532;W533;W534;W535;W536;W537;W538;W539</v>
      </c>
      <c r="E1760" s="12" t="s">
        <v>44161</v>
      </c>
    </row>
    <row r="1761">
      <c r="A1761" s="12" t="str">
        <f>IFERROR(__xludf.DUMMYFUNCTION("TEXTJOIN("";"", TRUE, FILTER(CID!$B$2:$B$14794, CID!B1761=CID!$D$2:$D$14794))"),"W540;W541;W542;W543;W544;W545;W546;W547;W548;W549")</f>
        <v>W540;W541;W542;W543;W544;W545;W546;W547;W548;W549</v>
      </c>
      <c r="E1761" s="12" t="s">
        <v>44162</v>
      </c>
    </row>
    <row r="1762">
      <c r="A1762" s="12" t="str">
        <f>IFERROR(__xludf.DUMMYFUNCTION("TEXTJOIN("";"", TRUE, FILTER(CID!$B$2:$B$14794, CID!B1762=CID!$D$2:$D$14794))"),"W550;W551;W552;W553;W554;W555;W556;W557;W558;W559")</f>
        <v>W550;W551;W552;W553;W554;W555;W556;W557;W558;W559</v>
      </c>
      <c r="E1762" s="12" t="s">
        <v>44163</v>
      </c>
    </row>
    <row r="1763">
      <c r="A1763" s="12" t="str">
        <f>IFERROR(__xludf.DUMMYFUNCTION("TEXTJOIN("";"", TRUE, FILTER(CID!$B$2:$B$14794, CID!B1763=CID!$D$2:$D$14794))"),"W560;W561;W562;W563;W564;W565;W566;W567;W568;W569")</f>
        <v>W560;W561;W562;W563;W564;W565;W566;W567;W568;W569</v>
      </c>
      <c r="E1763" s="12" t="s">
        <v>44164</v>
      </c>
    </row>
    <row r="1764">
      <c r="A1764" s="12" t="str">
        <f>IFERROR(__xludf.DUMMYFUNCTION("TEXTJOIN("";"", TRUE, FILTER(CID!$B$2:$B$14794, CID!B1764=CID!$D$2:$D$14794))"),"W570;W571;W572;W573;W574;W575;W576;W577;W578;W579")</f>
        <v>W570;W571;W572;W573;W574;W575;W576;W577;W578;W579</v>
      </c>
      <c r="E1764" s="12" t="s">
        <v>44165</v>
      </c>
    </row>
    <row r="1765">
      <c r="A1765" s="12" t="str">
        <f>IFERROR(__xludf.DUMMYFUNCTION("TEXTJOIN("";"", TRUE, FILTER(CID!$B$2:$B$14794, CID!B1765=CID!$D$2:$D$14794))"),"W580;W581;W582;W583;W584;W585;W586;W587;W588;W589")</f>
        <v>W580;W581;W582;W583;W584;W585;W586;W587;W588;W589</v>
      </c>
      <c r="E1765" s="12" t="s">
        <v>44166</v>
      </c>
    </row>
    <row r="1766">
      <c r="A1766" s="12" t="str">
        <f>IFERROR(__xludf.DUMMYFUNCTION("TEXTJOIN("";"", TRUE, FILTER(CID!$B$2:$B$14794, CID!B1766=CID!$D$2:$D$14794))"),"W590;W591;W592;W593;W594;W595;W596;W597;W598;W599")</f>
        <v>W590;W591;W592;W593;W594;W595;W596;W597;W598;W599</v>
      </c>
      <c r="E1766" s="12" t="s">
        <v>44167</v>
      </c>
    </row>
    <row r="1767">
      <c r="A1767" s="12" t="str">
        <f>IFERROR(__xludf.DUMMYFUNCTION("TEXTJOIN("";"", TRUE, FILTER(CID!$B$2:$B$14794, CID!B1767=CID!$D$2:$D$14794))"),"W600;W601;W602;W603;W604;W605;W606;W607;W608;W609")</f>
        <v>W600;W601;W602;W603;W604;W605;W606;W607;W608;W609</v>
      </c>
      <c r="E1767" s="12" t="s">
        <v>44168</v>
      </c>
    </row>
    <row r="1768">
      <c r="A1768" s="12" t="str">
        <f>IFERROR(__xludf.DUMMYFUNCTION("TEXTJOIN("";"", TRUE, FILTER(CID!$B$2:$B$14794, CID!B1768=CID!$D$2:$D$14794))"),"W640;W641;W642;W643;W644;W645;W646;W647;W648;W649")</f>
        <v>W640;W641;W642;W643;W644;W645;W646;W647;W648;W649</v>
      </c>
      <c r="E1768" s="12" t="s">
        <v>44169</v>
      </c>
    </row>
    <row r="1769">
      <c r="A1769" s="12" t="str">
        <f>IFERROR(__xludf.DUMMYFUNCTION("TEXTJOIN("";"", TRUE, FILTER(CID!$B$2:$B$14794, CID!B1769=CID!$D$2:$D$14794))"),"W650;W651;W652;W653;W654;W655;W656;W657;W658;W659")</f>
        <v>W650;W651;W652;W653;W654;W655;W656;W657;W658;W659</v>
      </c>
      <c r="E1769" s="12" t="s">
        <v>44170</v>
      </c>
    </row>
    <row r="1770">
      <c r="A1770" s="12" t="str">
        <f>IFERROR(__xludf.DUMMYFUNCTION("TEXTJOIN("";"", TRUE, FILTER(CID!$B$2:$B$14794, CID!B1770=CID!$D$2:$D$14794))"),"W660;W661;W662;W663;W664;W665;W666;W667;W668;W669")</f>
        <v>W660;W661;W662;W663;W664;W665;W666;W667;W668;W669</v>
      </c>
      <c r="E1770" s="12" t="s">
        <v>44171</v>
      </c>
    </row>
    <row r="1771">
      <c r="A1771" s="12" t="str">
        <f>IFERROR(__xludf.DUMMYFUNCTION("TEXTJOIN("";"", TRUE, FILTER(CID!$B$2:$B$14794, CID!B1771=CID!$D$2:$D$14794))"),"W670;W671;W672;W673;W674;W675;W676;W677;W678;W679")</f>
        <v>W670;W671;W672;W673;W674;W675;W676;W677;W678;W679</v>
      </c>
      <c r="E1771" s="12" t="s">
        <v>44172</v>
      </c>
    </row>
    <row r="1772">
      <c r="A1772" s="12" t="str">
        <f>IFERROR(__xludf.DUMMYFUNCTION("TEXTJOIN("";"", TRUE, FILTER(CID!$B$2:$B$14794, CID!B1772=CID!$D$2:$D$14794))"),"W680;W681;W682;W683;W684;W685;W686;W687;W688;W689")</f>
        <v>W680;W681;W682;W683;W684;W685;W686;W687;W688;W689</v>
      </c>
      <c r="E1772" s="12" t="s">
        <v>44173</v>
      </c>
    </row>
    <row r="1773">
      <c r="A1773" s="12" t="str">
        <f>IFERROR(__xludf.DUMMYFUNCTION("TEXTJOIN("";"", TRUE, FILTER(CID!$B$2:$B$14794, CID!B1773=CID!$D$2:$D$14794))"),"W690;W691;W692;W693;W694;W695;W696;W697;W698;W699")</f>
        <v>W690;W691;W692;W693;W694;W695;W696;W697;W698;W699</v>
      </c>
      <c r="E1773" s="12" t="s">
        <v>44174</v>
      </c>
    </row>
    <row r="1774">
      <c r="A1774" s="12" t="str">
        <f>IFERROR(__xludf.DUMMYFUNCTION("TEXTJOIN("";"", TRUE, FILTER(CID!$B$2:$B$14794, CID!B1774=CID!$D$2:$D$14794))"),"W700;W701;W702;W703;W704;W705;W706;W707;W708;W709")</f>
        <v>W700;W701;W702;W703;W704;W705;W706;W707;W708;W709</v>
      </c>
      <c r="E1774" s="12" t="s">
        <v>44175</v>
      </c>
    </row>
    <row r="1775">
      <c r="A1775" s="12" t="str">
        <f>IFERROR(__xludf.DUMMYFUNCTION("TEXTJOIN("";"", TRUE, FILTER(CID!$B$2:$B$14794, CID!B1775=CID!$D$2:$D$14794))"),"W730;W731;W732;W733;W734;W735;W736;W737;W738;W739")</f>
        <v>W730;W731;W732;W733;W734;W735;W736;W737;W738;W739</v>
      </c>
      <c r="E1775" s="12" t="s">
        <v>44176</v>
      </c>
    </row>
    <row r="1776">
      <c r="A1776" s="12" t="str">
        <f>IFERROR(__xludf.DUMMYFUNCTION("TEXTJOIN("";"", TRUE, FILTER(CID!$B$2:$B$14794, CID!B1776=CID!$D$2:$D$14794))"),"W740;W741;W742;W743;W744;W745;W746;W747;W748;W749")</f>
        <v>W740;W741;W742;W743;W744;W745;W746;W747;W748;W749</v>
      </c>
      <c r="E1776" s="12" t="s">
        <v>44177</v>
      </c>
    </row>
    <row r="1777">
      <c r="A1777" s="12" t="str">
        <f>IFERROR(__xludf.DUMMYFUNCTION("TEXTJOIN("";"", TRUE, FILTER(CID!$B$2:$B$14794, CID!B1777=CID!$D$2:$D$14794))"),"W750;W751;W752;W753;W754;W755;W756;W757;W758;W759")</f>
        <v>W750;W751;W752;W753;W754;W755;W756;W757;W758;W759</v>
      </c>
      <c r="E1777" s="12" t="s">
        <v>44178</v>
      </c>
    </row>
    <row r="1778">
      <c r="A1778" s="12" t="str">
        <f>IFERROR(__xludf.DUMMYFUNCTION("TEXTJOIN("";"", TRUE, FILTER(CID!$B$2:$B$14794, CID!B1778=CID!$D$2:$D$14794))"),"W760;W761;W762;W763;W764;W765;W766;W767;W768;W769")</f>
        <v>W760;W761;W762;W763;W764;W765;W766;W767;W768;W769</v>
      </c>
      <c r="E1778" s="12" t="s">
        <v>44179</v>
      </c>
    </row>
    <row r="1779">
      <c r="A1779" s="12" t="str">
        <f>IFERROR(__xludf.DUMMYFUNCTION("TEXTJOIN("";"", TRUE, FILTER(CID!$B$2:$B$14794, CID!B1779=CID!$D$2:$D$14794))"),"W770;W771;W772;W773;W774;W775;W776;W777;W778;W779")</f>
        <v>W770;W771;W772;W773;W774;W775;W776;W777;W778;W779</v>
      </c>
      <c r="E1779" s="12" t="s">
        <v>44180</v>
      </c>
    </row>
    <row r="1780">
      <c r="A1780" s="12" t="str">
        <f>IFERROR(__xludf.DUMMYFUNCTION("TEXTJOIN("";"", TRUE, FILTER(CID!$B$2:$B$14794, CID!B1780=CID!$D$2:$D$14794))"),"W780;W781;W782;W783;W784;W785;W786;W787;W788;W789")</f>
        <v>W780;W781;W782;W783;W784;W785;W786;W787;W788;W789</v>
      </c>
      <c r="E1780" s="12" t="s">
        <v>44181</v>
      </c>
    </row>
    <row r="1781">
      <c r="A1781" s="12" t="str">
        <f>IFERROR(__xludf.DUMMYFUNCTION("TEXTJOIN("";"", TRUE, FILTER(CID!$B$2:$B$14794, CID!B1781=CID!$D$2:$D$14794))"),"W790;W791;W792;W793;W794;W795;W796;W797;W798;W799")</f>
        <v>W790;W791;W792;W793;W794;W795;W796;W797;W798;W799</v>
      </c>
      <c r="E1781" s="12" t="s">
        <v>44182</v>
      </c>
    </row>
    <row r="1782">
      <c r="A1782" s="12" t="str">
        <f>IFERROR(__xludf.DUMMYFUNCTION("TEXTJOIN("";"", TRUE, FILTER(CID!$B$2:$B$14794, CID!B1782=CID!$D$2:$D$14794))"),"W800;W801;W802;W803;W804;W805;W806;W807;W808;W809")</f>
        <v>W800;W801;W802;W803;W804;W805;W806;W807;W808;W809</v>
      </c>
      <c r="E1782" s="12" t="s">
        <v>44183</v>
      </c>
    </row>
    <row r="1783">
      <c r="A1783" s="12" t="str">
        <f>IFERROR(__xludf.DUMMYFUNCTION("TEXTJOIN("";"", TRUE, FILTER(CID!$B$2:$B$14794, CID!B1783=CID!$D$2:$D$14794))"),"W810;W811;W812;W813;W814;W815;W816;W817;W818;W819")</f>
        <v>W810;W811;W812;W813;W814;W815;W816;W817;W818;W819</v>
      </c>
      <c r="E1783" s="12" t="s">
        <v>44184</v>
      </c>
    </row>
    <row r="1784">
      <c r="A1784" s="12" t="str">
        <f>IFERROR(__xludf.DUMMYFUNCTION("TEXTJOIN("";"", TRUE, FILTER(CID!$B$2:$B$14794, CID!B1784=CID!$D$2:$D$14794))"),"W830;W831;W832;W833;W834;W835;W836;W837;W838;W839")</f>
        <v>W830;W831;W832;W833;W834;W835;W836;W837;W838;W839</v>
      </c>
      <c r="E1784" s="12" t="s">
        <v>44185</v>
      </c>
    </row>
    <row r="1785">
      <c r="A1785" s="12" t="str">
        <f>IFERROR(__xludf.DUMMYFUNCTION("TEXTJOIN("";"", TRUE, FILTER(CID!$B$2:$B$14794, CID!B1785=CID!$D$2:$D$14794))"),"W840;W841;W842;W843;W844;W845;W846;W847;W848;W849")</f>
        <v>W840;W841;W842;W843;W844;W845;W846;W847;W848;W849</v>
      </c>
      <c r="E1785" s="12" t="s">
        <v>44186</v>
      </c>
    </row>
    <row r="1786">
      <c r="A1786" s="12" t="str">
        <f>IFERROR(__xludf.DUMMYFUNCTION("TEXTJOIN("";"", TRUE, FILTER(CID!$B$2:$B$14794, CID!B1786=CID!$D$2:$D$14794))"),"W850;W851;W852;W853;W854;W855;W856;W857;W858;W859")</f>
        <v>W850;W851;W852;W853;W854;W855;W856;W857;W858;W859</v>
      </c>
      <c r="E1786" s="12" t="s">
        <v>44187</v>
      </c>
    </row>
    <row r="1787">
      <c r="A1787" s="12" t="str">
        <f>IFERROR(__xludf.DUMMYFUNCTION("TEXTJOIN("";"", TRUE, FILTER(CID!$B$2:$B$14794, CID!B1787=CID!$D$2:$D$14794))"),"W860;W861;W862;W863;W864;W865;W866;W867;W868;W869")</f>
        <v>W860;W861;W862;W863;W864;W865;W866;W867;W868;W869</v>
      </c>
      <c r="E1787" s="12" t="s">
        <v>44188</v>
      </c>
    </row>
    <row r="1788">
      <c r="A1788" s="12" t="str">
        <f>IFERROR(__xludf.DUMMYFUNCTION("TEXTJOIN("";"", TRUE, FILTER(CID!$B$2:$B$14794, CID!B1788=CID!$D$2:$D$14794))"),"W870;W871;W872;W873;W874;W875;W876;W877;W878;W879")</f>
        <v>W870;W871;W872;W873;W874;W875;W876;W877;W878;W879</v>
      </c>
      <c r="E1788" s="12" t="s">
        <v>44189</v>
      </c>
    </row>
    <row r="1789">
      <c r="A1789" s="12" t="str">
        <f>IFERROR(__xludf.DUMMYFUNCTION("TEXTJOIN("";"", TRUE, FILTER(CID!$B$2:$B$14794, CID!B1789=CID!$D$2:$D$14794))"),"W880;W881;W882;W883;W884;W885;W886;W887;W888;W889")</f>
        <v>W880;W881;W882;W883;W884;W885;W886;W887;W888;W889</v>
      </c>
      <c r="E1789" s="12" t="s">
        <v>44190</v>
      </c>
    </row>
    <row r="1790">
      <c r="A1790" s="12" t="str">
        <f>IFERROR(__xludf.DUMMYFUNCTION("TEXTJOIN("";"", TRUE, FILTER(CID!$B$2:$B$14794, CID!B1790=CID!$D$2:$D$14794))"),"W890;W891;W892;W893;W894;W895;W896;W897;W898;W899")</f>
        <v>W890;W891;W892;W893;W894;W895;W896;W897;W898;W899</v>
      </c>
      <c r="E1790" s="12" t="s">
        <v>44191</v>
      </c>
    </row>
    <row r="1791">
      <c r="A1791" s="12" t="str">
        <f>IFERROR(__xludf.DUMMYFUNCTION("TEXTJOIN("";"", TRUE, FILTER(CID!$B$2:$B$14794, CID!B1791=CID!$D$2:$D$14794))"),"W900;W901;W902;W903;W904;W905;W906;W907;W908;W909")</f>
        <v>W900;W901;W902;W903;W904;W905;W906;W907;W908;W909</v>
      </c>
      <c r="E1791" s="12" t="s">
        <v>44192</v>
      </c>
    </row>
    <row r="1792">
      <c r="A1792" s="12" t="str">
        <f>IFERROR(__xludf.DUMMYFUNCTION("TEXTJOIN("";"", TRUE, FILTER(CID!$B$2:$B$14794, CID!B1792=CID!$D$2:$D$14794))"),"W910;W911;W912;W913;W914;W915;W916;W917;W918;W919")</f>
        <v>W910;W911;W912;W913;W914;W915;W916;W917;W918;W919</v>
      </c>
      <c r="E1792" s="12" t="s">
        <v>44193</v>
      </c>
    </row>
    <row r="1793">
      <c r="A1793" s="12" t="str">
        <f>IFERROR(__xludf.DUMMYFUNCTION("TEXTJOIN("";"", TRUE, FILTER(CID!$B$2:$B$14794, CID!B1793=CID!$D$2:$D$14794))"),"W920;W921;W922;W923;W924;W925;W926;W927;W928;W929")</f>
        <v>W920;W921;W922;W923;W924;W925;W926;W927;W928;W929</v>
      </c>
      <c r="E1793" s="12" t="s">
        <v>44194</v>
      </c>
    </row>
    <row r="1794">
      <c r="A1794" s="12" t="str">
        <f>IFERROR(__xludf.DUMMYFUNCTION("TEXTJOIN("";"", TRUE, FILTER(CID!$B$2:$B$14794, CID!B1794=CID!$D$2:$D$14794))"),"W930;W931;W932;W933;W934;W935;W936;W937;W938;W939")</f>
        <v>W930;W931;W932;W933;W934;W935;W936;W937;W938;W939</v>
      </c>
      <c r="E1794" s="12" t="s">
        <v>44195</v>
      </c>
    </row>
    <row r="1795">
      <c r="A1795" s="12" t="str">
        <f>IFERROR(__xludf.DUMMYFUNCTION("TEXTJOIN("";"", TRUE, FILTER(CID!$B$2:$B$14794, CID!B1795=CID!$D$2:$D$14794))"),"W940;W941;W942;W943;W944;W945;W946;W947;W948;W949")</f>
        <v>W940;W941;W942;W943;W944;W945;W946;W947;W948;W949</v>
      </c>
      <c r="E1795" s="12" t="s">
        <v>44196</v>
      </c>
    </row>
    <row r="1796">
      <c r="A1796" s="12" t="str">
        <f>IFERROR(__xludf.DUMMYFUNCTION("TEXTJOIN("";"", TRUE, FILTER(CID!$B$2:$B$14794, CID!B1796=CID!$D$2:$D$14794))"),"W990;W991;W992;W993;W994;W995;W996;W997;W998;W999")</f>
        <v>W990;W991;W992;W993;W994;W995;W996;W997;W998;W999</v>
      </c>
      <c r="E1796" s="12" t="s">
        <v>44197</v>
      </c>
    </row>
    <row r="1797">
      <c r="A1797" s="12" t="str">
        <f>IFERROR(__xludf.DUMMYFUNCTION("TEXTJOIN("";"", TRUE, FILTER(CID!$B$2:$B$14794, CID!B1797=CID!$D$2:$D$14794))"),"X000;X001;X002;X003;X004;X005;X006;X007;X008;X009")</f>
        <v>X000;X001;X002;X003;X004;X005;X006;X007;X008;X009</v>
      </c>
      <c r="E1797" s="12" t="s">
        <v>44198</v>
      </c>
    </row>
    <row r="1798">
      <c r="A1798" s="12" t="str">
        <f>IFERROR(__xludf.DUMMYFUNCTION("TEXTJOIN("";"", TRUE, FILTER(CID!$B$2:$B$14794, CID!B1798=CID!$D$2:$D$14794))"),"X010;X011;X012;X013;X014;X015;X016;X017;X018;X019")</f>
        <v>X010;X011;X012;X013;X014;X015;X016;X017;X018;X019</v>
      </c>
      <c r="E1798" s="12" t="s">
        <v>44199</v>
      </c>
    </row>
    <row r="1799">
      <c r="A1799" s="12" t="str">
        <f>IFERROR(__xludf.DUMMYFUNCTION("TEXTJOIN("";"", TRUE, FILTER(CID!$B$2:$B$14794, CID!B1799=CID!$D$2:$D$14794))"),"X020;X021;X022;X023;X024;X025;X026;X027;X028;X029")</f>
        <v>X020;X021;X022;X023;X024;X025;X026;X027;X028;X029</v>
      </c>
      <c r="E1799" s="12" t="s">
        <v>44200</v>
      </c>
    </row>
    <row r="1800">
      <c r="A1800" s="12" t="str">
        <f>IFERROR(__xludf.DUMMYFUNCTION("TEXTJOIN("";"", TRUE, FILTER(CID!$B$2:$B$14794, CID!B1800=CID!$D$2:$D$14794))"),"X030;X031;X032;X033;X034;X035;X036;X037;X038;X039")</f>
        <v>X030;X031;X032;X033;X034;X035;X036;X037;X038;X039</v>
      </c>
      <c r="E1800" s="12" t="s">
        <v>44201</v>
      </c>
    </row>
    <row r="1801">
      <c r="A1801" s="12" t="str">
        <f>IFERROR(__xludf.DUMMYFUNCTION("TEXTJOIN("";"", TRUE, FILTER(CID!$B$2:$B$14794, CID!B1801=CID!$D$2:$D$14794))"),"X040;X041;X042;X043;X044;X045;X046;X047;X048;X049")</f>
        <v>X040;X041;X042;X043;X044;X045;X046;X047;X048;X049</v>
      </c>
      <c r="E1801" s="12" t="s">
        <v>44202</v>
      </c>
    </row>
    <row r="1802">
      <c r="A1802" s="12" t="str">
        <f>IFERROR(__xludf.DUMMYFUNCTION("TEXTJOIN("";"", TRUE, FILTER(CID!$B$2:$B$14794, CID!B1802=CID!$D$2:$D$14794))"),"X050;X051;X052;X053;X054;X055;X056;X057;X058;X059")</f>
        <v>X050;X051;X052;X053;X054;X055;X056;X057;X058;X059</v>
      </c>
      <c r="E1802" s="12" t="s">
        <v>44203</v>
      </c>
    </row>
    <row r="1803">
      <c r="A1803" s="12" t="str">
        <f>IFERROR(__xludf.DUMMYFUNCTION("TEXTJOIN("";"", TRUE, FILTER(CID!$B$2:$B$14794, CID!B1803=CID!$D$2:$D$14794))"),"X060;X061;X062;X063;X064;X065;X066;X067;X068;X069")</f>
        <v>X060;X061;X062;X063;X064;X065;X066;X067;X068;X069</v>
      </c>
      <c r="E1803" s="12" t="s">
        <v>44204</v>
      </c>
    </row>
    <row r="1804">
      <c r="A1804" s="12" t="str">
        <f>IFERROR(__xludf.DUMMYFUNCTION("TEXTJOIN("";"", TRUE, FILTER(CID!$B$2:$B$14794, CID!B1804=CID!$D$2:$D$14794))"),"X080;X081;X082;X083;X084;X085;X086;X087;X088;X089")</f>
        <v>X080;X081;X082;X083;X084;X085;X086;X087;X088;X089</v>
      </c>
      <c r="E1804" s="12" t="s">
        <v>44205</v>
      </c>
    </row>
    <row r="1805">
      <c r="A1805" s="12" t="str">
        <f>IFERROR(__xludf.DUMMYFUNCTION("TEXTJOIN("";"", TRUE, FILTER(CID!$B$2:$B$14794, CID!B1805=CID!$D$2:$D$14794))"),"X090;X091;X092;X093;X094;X095;X096;X097;X098;X099")</f>
        <v>X090;X091;X092;X093;X094;X095;X096;X097;X098;X099</v>
      </c>
      <c r="E1805" s="12" t="s">
        <v>44206</v>
      </c>
    </row>
    <row r="1806">
      <c r="A1806" s="12" t="str">
        <f>IFERROR(__xludf.DUMMYFUNCTION("TEXTJOIN("";"", TRUE, FILTER(CID!$B$2:$B$14794, CID!B1806=CID!$D$2:$D$14794))"),"X100;X101;X102;X103;X104;X105;X106;X107;X108;X109")</f>
        <v>X100;X101;X102;X103;X104;X105;X106;X107;X108;X109</v>
      </c>
      <c r="E1806" s="12" t="s">
        <v>44207</v>
      </c>
    </row>
    <row r="1807">
      <c r="A1807" s="12" t="str">
        <f>IFERROR(__xludf.DUMMYFUNCTION("TEXTJOIN("";"", TRUE, FILTER(CID!$B$2:$B$14794, CID!B1807=CID!$D$2:$D$14794))"),"X110;X111;X112;X113;X114;X115;X116;X117;X118;X119")</f>
        <v>X110;X111;X112;X113;X114;X115;X116;X117;X118;X119</v>
      </c>
      <c r="E1807" s="12" t="s">
        <v>44208</v>
      </c>
    </row>
    <row r="1808">
      <c r="A1808" s="12" t="str">
        <f>IFERROR(__xludf.DUMMYFUNCTION("TEXTJOIN("";"", TRUE, FILTER(CID!$B$2:$B$14794, CID!B1808=CID!$D$2:$D$14794))"),"X120;X121;X122;X123;X124;X125;X126;X127;X128;X129")</f>
        <v>X120;X121;X122;X123;X124;X125;X126;X127;X128;X129</v>
      </c>
      <c r="E1808" s="12" t="s">
        <v>44209</v>
      </c>
    </row>
    <row r="1809">
      <c r="A1809" s="12" t="str">
        <f>IFERROR(__xludf.DUMMYFUNCTION("TEXTJOIN("";"", TRUE, FILTER(CID!$B$2:$B$14794, CID!B1809=CID!$D$2:$D$14794))"),"X130;X131;X132;X133;X134;X135;X136;X137;X138;X139")</f>
        <v>X130;X131;X132;X133;X134;X135;X136;X137;X138;X139</v>
      </c>
      <c r="E1809" s="12" t="s">
        <v>44210</v>
      </c>
    </row>
    <row r="1810">
      <c r="A1810" s="12" t="str">
        <f>IFERROR(__xludf.DUMMYFUNCTION("TEXTJOIN("";"", TRUE, FILTER(CID!$B$2:$B$14794, CID!B1810=CID!$D$2:$D$14794))"),"X140;X141;X142;X143;X144;X145;X146;X147;X148;X149")</f>
        <v>X140;X141;X142;X143;X144;X145;X146;X147;X148;X149</v>
      </c>
      <c r="E1810" s="12" t="s">
        <v>44211</v>
      </c>
    </row>
    <row r="1811">
      <c r="A1811" s="12" t="str">
        <f>IFERROR(__xludf.DUMMYFUNCTION("TEXTJOIN("";"", TRUE, FILTER(CID!$B$2:$B$14794, CID!B1811=CID!$D$2:$D$14794))"),"X150;X151;X152;X153;X154;X155;X156;X157;X158;X159")</f>
        <v>X150;X151;X152;X153;X154;X155;X156;X157;X158;X159</v>
      </c>
      <c r="E1811" s="12" t="s">
        <v>44212</v>
      </c>
    </row>
    <row r="1812">
      <c r="A1812" s="12" t="str">
        <f>IFERROR(__xludf.DUMMYFUNCTION("TEXTJOIN("";"", TRUE, FILTER(CID!$B$2:$B$14794, CID!B1812=CID!$D$2:$D$14794))"),"X160;X161;X162;X163;X164;X165;X166;X167;X168;X169")</f>
        <v>X160;X161;X162;X163;X164;X165;X166;X167;X168;X169</v>
      </c>
      <c r="E1812" s="12" t="s">
        <v>44213</v>
      </c>
    </row>
    <row r="1813">
      <c r="A1813" s="12" t="str">
        <f>IFERROR(__xludf.DUMMYFUNCTION("TEXTJOIN("";"", TRUE, FILTER(CID!$B$2:$B$14794, CID!B1813=CID!$D$2:$D$14794))"),"X170;X171;X172;X173;X174;X175;X176;X177;X178;X179")</f>
        <v>X170;X171;X172;X173;X174;X175;X176;X177;X178;X179</v>
      </c>
      <c r="E1813" s="12" t="s">
        <v>44214</v>
      </c>
    </row>
    <row r="1814">
      <c r="A1814" s="12" t="str">
        <f>IFERROR(__xludf.DUMMYFUNCTION("TEXTJOIN("";"", TRUE, FILTER(CID!$B$2:$B$14794, CID!B1814=CID!$D$2:$D$14794))"),"X180;X181;X182;X183;X184;X185;X186;X187;X188;X189")</f>
        <v>X180;X181;X182;X183;X184;X185;X186;X187;X188;X189</v>
      </c>
      <c r="E1814" s="12" t="s">
        <v>44215</v>
      </c>
    </row>
    <row r="1815">
      <c r="A1815" s="12" t="str">
        <f>IFERROR(__xludf.DUMMYFUNCTION("TEXTJOIN("";"", TRUE, FILTER(CID!$B$2:$B$14794, CID!B1815=CID!$D$2:$D$14794))"),"X190;X191;X192;X193;X194;X195;X196;X197;X198;X199")</f>
        <v>X190;X191;X192;X193;X194;X195;X196;X197;X198;X199</v>
      </c>
      <c r="E1815" s="12" t="s">
        <v>44216</v>
      </c>
    </row>
    <row r="1816">
      <c r="A1816" s="12" t="str">
        <f>IFERROR(__xludf.DUMMYFUNCTION("TEXTJOIN("";"", TRUE, FILTER(CID!$B$2:$B$14794, CID!B1816=CID!$D$2:$D$14794))"),"X200;X201;X202;X203;X204;X205;X206;X207;X208;X209")</f>
        <v>X200;X201;X202;X203;X204;X205;X206;X207;X208;X209</v>
      </c>
      <c r="E1816" s="12" t="s">
        <v>44217</v>
      </c>
    </row>
    <row r="1817">
      <c r="A1817" s="12" t="str">
        <f>IFERROR(__xludf.DUMMYFUNCTION("TEXTJOIN("";"", TRUE, FILTER(CID!$B$2:$B$14794, CID!B1817=CID!$D$2:$D$14794))"),"X210;X211;X212;X213;X214;X215;X216;X217;X218;X219")</f>
        <v>X210;X211;X212;X213;X214;X215;X216;X217;X218;X219</v>
      </c>
      <c r="E1817" s="12" t="s">
        <v>44218</v>
      </c>
    </row>
    <row r="1818">
      <c r="A1818" s="12" t="str">
        <f>IFERROR(__xludf.DUMMYFUNCTION("TEXTJOIN("";"", TRUE, FILTER(CID!$B$2:$B$14794, CID!B1818=CID!$D$2:$D$14794))"),"X220;X221;X222;X223;X224;X225;X226;X227;X228;X229")</f>
        <v>X220;X221;X222;X223;X224;X225;X226;X227;X228;X229</v>
      </c>
      <c r="E1818" s="12" t="s">
        <v>44219</v>
      </c>
    </row>
    <row r="1819">
      <c r="A1819" s="12" t="str">
        <f>IFERROR(__xludf.DUMMYFUNCTION("TEXTJOIN("";"", TRUE, FILTER(CID!$B$2:$B$14794, CID!B1819=CID!$D$2:$D$14794))"),"X230;X231;X232;X233;X234;X235;X236;X237;X238;X239")</f>
        <v>X230;X231;X232;X233;X234;X235;X236;X237;X238;X239</v>
      </c>
      <c r="E1819" s="12" t="s">
        <v>44220</v>
      </c>
    </row>
    <row r="1820">
      <c r="A1820" s="12" t="str">
        <f>IFERROR(__xludf.DUMMYFUNCTION("TEXTJOIN("";"", TRUE, FILTER(CID!$B$2:$B$14794, CID!B1820=CID!$D$2:$D$14794))"),"X240;X241;X242;X243;X244;X245;X246;X247;X248;X249")</f>
        <v>X240;X241;X242;X243;X244;X245;X246;X247;X248;X249</v>
      </c>
      <c r="E1820" s="12" t="s">
        <v>44221</v>
      </c>
    </row>
    <row r="1821">
      <c r="A1821" s="12" t="str">
        <f>IFERROR(__xludf.DUMMYFUNCTION("TEXTJOIN("";"", TRUE, FILTER(CID!$B$2:$B$14794, CID!B1821=CID!$D$2:$D$14794))"),"X250;X251;X252;X253;X254;X255;X256;X257;X258;X259")</f>
        <v>X250;X251;X252;X253;X254;X255;X256;X257;X258;X259</v>
      </c>
      <c r="E1821" s="12" t="s">
        <v>44222</v>
      </c>
    </row>
    <row r="1822">
      <c r="A1822" s="12" t="str">
        <f>IFERROR(__xludf.DUMMYFUNCTION("TEXTJOIN("";"", TRUE, FILTER(CID!$B$2:$B$14794, CID!B1822=CID!$D$2:$D$14794))"),"X260;X261;X262;X263;X264;X265;X266;X267;X268;X269")</f>
        <v>X260;X261;X262;X263;X264;X265;X266;X267;X268;X269</v>
      </c>
      <c r="E1822" s="12" t="s">
        <v>44223</v>
      </c>
    </row>
    <row r="1823">
      <c r="A1823" s="12" t="str">
        <f>IFERROR(__xludf.DUMMYFUNCTION("TEXTJOIN("";"", TRUE, FILTER(CID!$B$2:$B$14794, CID!B1823=CID!$D$2:$D$14794))"),"X270;X271;X272;X273;X274;X275;X276;X277;X278;X279")</f>
        <v>X270;X271;X272;X273;X274;X275;X276;X277;X278;X279</v>
      </c>
      <c r="E1823" s="12" t="s">
        <v>44224</v>
      </c>
    </row>
    <row r="1824">
      <c r="A1824" s="12" t="str">
        <f>IFERROR(__xludf.DUMMYFUNCTION("TEXTJOIN("";"", TRUE, FILTER(CID!$B$2:$B$14794, CID!B1824=CID!$D$2:$D$14794))"),"X280;X281;X282;X283;X284;X285;X286;X287;X288;X289")</f>
        <v>X280;X281;X282;X283;X284;X285;X286;X287;X288;X289</v>
      </c>
      <c r="E1824" s="12" t="s">
        <v>44225</v>
      </c>
    </row>
    <row r="1825">
      <c r="A1825" s="12" t="str">
        <f>IFERROR(__xludf.DUMMYFUNCTION("TEXTJOIN("";"", TRUE, FILTER(CID!$B$2:$B$14794, CID!B1825=CID!$D$2:$D$14794))"),"X290;X291;X292;X293;X294;X295;X296;X297;X298;X299")</f>
        <v>X290;X291;X292;X293;X294;X295;X296;X297;X298;X299</v>
      </c>
      <c r="E1825" s="12" t="s">
        <v>44226</v>
      </c>
    </row>
    <row r="1826">
      <c r="A1826" s="12" t="str">
        <f>IFERROR(__xludf.DUMMYFUNCTION("TEXTJOIN("";"", TRUE, FILTER(CID!$B$2:$B$14794, CID!B1826=CID!$D$2:$D$14794))"),"X300;X301;X302;X303;X304;X305;X306;X307;X308;X309")</f>
        <v>X300;X301;X302;X303;X304;X305;X306;X307;X308;X309</v>
      </c>
      <c r="E1826" s="12" t="s">
        <v>44227</v>
      </c>
    </row>
    <row r="1827">
      <c r="A1827" s="12" t="str">
        <f>IFERROR(__xludf.DUMMYFUNCTION("TEXTJOIN("";"", TRUE, FILTER(CID!$B$2:$B$14794, CID!B1827=CID!$D$2:$D$14794))"),"X310;X311;X312;X313;X314;X315;X316;X317;X318;X319")</f>
        <v>X310;X311;X312;X313;X314;X315;X316;X317;X318;X319</v>
      </c>
      <c r="E1827" s="12" t="s">
        <v>44228</v>
      </c>
    </row>
    <row r="1828">
      <c r="A1828" s="12" t="str">
        <f>IFERROR(__xludf.DUMMYFUNCTION("TEXTJOIN("";"", TRUE, FILTER(CID!$B$2:$B$14794, CID!B1828=CID!$D$2:$D$14794))"),"X320;X321;X322;X323;X324;X325;X326;X327;X328;X329")</f>
        <v>X320;X321;X322;X323;X324;X325;X326;X327;X328;X329</v>
      </c>
      <c r="E1828" s="12" t="s">
        <v>44229</v>
      </c>
    </row>
    <row r="1829">
      <c r="A1829" s="12" t="str">
        <f>IFERROR(__xludf.DUMMYFUNCTION("TEXTJOIN("";"", TRUE, FILTER(CID!$B$2:$B$14794, CID!B1829=CID!$D$2:$D$14794))"),"X330;X331;X332;X333;X334;X335;X336;X337;X338;X339")</f>
        <v>X330;X331;X332;X333;X334;X335;X336;X337;X338;X339</v>
      </c>
      <c r="E1829" s="12" t="s">
        <v>44230</v>
      </c>
    </row>
    <row r="1830">
      <c r="A1830" s="12" t="str">
        <f>IFERROR(__xludf.DUMMYFUNCTION("TEXTJOIN("";"", TRUE, FILTER(CID!$B$2:$B$14794, CID!B1830=CID!$D$2:$D$14794))"),"X340;X341;X342;X343;X344;X345;X346;X347;X348;X349")</f>
        <v>X340;X341;X342;X343;X344;X345;X346;X347;X348;X349</v>
      </c>
      <c r="E1830" s="12" t="s">
        <v>44231</v>
      </c>
    </row>
    <row r="1831">
      <c r="A1831" s="12" t="str">
        <f>IFERROR(__xludf.DUMMYFUNCTION("TEXTJOIN("";"", TRUE, FILTER(CID!$B$2:$B$14794, CID!B1831=CID!$D$2:$D$14794))"),"X350;X351;X352;X353;X354;X355;X356;X357;X358;X359")</f>
        <v>X350;X351;X352;X353;X354;X355;X356;X357;X358;X359</v>
      </c>
      <c r="E1831" s="12" t="s">
        <v>44232</v>
      </c>
    </row>
    <row r="1832">
      <c r="A1832" s="12" t="str">
        <f>IFERROR(__xludf.DUMMYFUNCTION("TEXTJOIN("";"", TRUE, FILTER(CID!$B$2:$B$14794, CID!B1832=CID!$D$2:$D$14794))"),"X360;X361;X362;X363;X364;X365;X366;X367;X368;X369")</f>
        <v>X360;X361;X362;X363;X364;X365;X366;X367;X368;X369</v>
      </c>
      <c r="E1832" s="12" t="s">
        <v>44233</v>
      </c>
    </row>
    <row r="1833">
      <c r="A1833" s="12" t="str">
        <f>IFERROR(__xludf.DUMMYFUNCTION("TEXTJOIN("";"", TRUE, FILTER(CID!$B$2:$B$14794, CID!B1833=CID!$D$2:$D$14794))"),"X370;X371;X372;X373;X374;X375;X376;X377;X378;X379")</f>
        <v>X370;X371;X372;X373;X374;X375;X376;X377;X378;X379</v>
      </c>
      <c r="E1833" s="12" t="s">
        <v>44234</v>
      </c>
    </row>
    <row r="1834">
      <c r="A1834" s="12" t="str">
        <f>IFERROR(__xludf.DUMMYFUNCTION("TEXTJOIN("";"", TRUE, FILTER(CID!$B$2:$B$14794, CID!B1834=CID!$D$2:$D$14794))"),"X380;X381;X382;X383;X384;X385;X386;X387;X388;X389")</f>
        <v>X380;X381;X382;X383;X384;X385;X386;X387;X388;X389</v>
      </c>
      <c r="E1834" s="12" t="s">
        <v>44235</v>
      </c>
    </row>
    <row r="1835">
      <c r="A1835" s="12" t="str">
        <f>IFERROR(__xludf.DUMMYFUNCTION("TEXTJOIN("";"", TRUE, FILTER(CID!$B$2:$B$14794, CID!B1835=CID!$D$2:$D$14794))"),"X390;X391;X392;X393;X394;X395;X396;X397;X398;X399")</f>
        <v>X390;X391;X392;X393;X394;X395;X396;X397;X398;X399</v>
      </c>
      <c r="E1835" s="12" t="s">
        <v>44236</v>
      </c>
    </row>
    <row r="1836">
      <c r="A1836" s="12" t="str">
        <f>IFERROR(__xludf.DUMMYFUNCTION("TEXTJOIN("";"", TRUE, FILTER(CID!$B$2:$B$14794, CID!B1836=CID!$D$2:$D$14794))"),"X400;X401;X402;X403;X404;X405;X406;X407;X408;X409")</f>
        <v>X400;X401;X402;X403;X404;X405;X406;X407;X408;X409</v>
      </c>
      <c r="E1836" s="12" t="s">
        <v>44237</v>
      </c>
    </row>
    <row r="1837">
      <c r="A1837" s="12" t="str">
        <f>IFERROR(__xludf.DUMMYFUNCTION("TEXTJOIN("";"", TRUE, FILTER(CID!$B$2:$B$14794, CID!B1837=CID!$D$2:$D$14794))"),"X410;X411;X412;X413;X414;X415;X416;X417;X418;X419")</f>
        <v>X410;X411;X412;X413;X414;X415;X416;X417;X418;X419</v>
      </c>
      <c r="E1837" s="12" t="s">
        <v>44238</v>
      </c>
    </row>
    <row r="1838">
      <c r="A1838" s="12" t="str">
        <f>IFERROR(__xludf.DUMMYFUNCTION("TEXTJOIN("";"", TRUE, FILTER(CID!$B$2:$B$14794, CID!B1838=CID!$D$2:$D$14794))"),"X420;X421;X422;X423;X424;X425;X426;X427;X428;X429")</f>
        <v>X420;X421;X422;X423;X424;X425;X426;X427;X428;X429</v>
      </c>
      <c r="E1838" s="12" t="s">
        <v>44239</v>
      </c>
    </row>
    <row r="1839">
      <c r="A1839" s="12" t="str">
        <f>IFERROR(__xludf.DUMMYFUNCTION("TEXTJOIN("";"", TRUE, FILTER(CID!$B$2:$B$14794, CID!B1839=CID!$D$2:$D$14794))"),"X430;X431;X432;X433;X434;X435;X436;X437;X438;X439")</f>
        <v>X430;X431;X432;X433;X434;X435;X436;X437;X438;X439</v>
      </c>
      <c r="E1839" s="12" t="s">
        <v>44240</v>
      </c>
    </row>
    <row r="1840">
      <c r="A1840" s="12" t="str">
        <f>IFERROR(__xludf.DUMMYFUNCTION("TEXTJOIN("";"", TRUE, FILTER(CID!$B$2:$B$14794, CID!B1840=CID!$D$2:$D$14794))"),"X440;X441;X442;X443;X444;X445;X446;X447;X448;X449")</f>
        <v>X440;X441;X442;X443;X444;X445;X446;X447;X448;X449</v>
      </c>
      <c r="E1840" s="12" t="s">
        <v>44241</v>
      </c>
    </row>
    <row r="1841">
      <c r="A1841" s="12" t="str">
        <f>IFERROR(__xludf.DUMMYFUNCTION("TEXTJOIN("";"", TRUE, FILTER(CID!$B$2:$B$14794, CID!B1841=CID!$D$2:$D$14794))"),"X450;X451;X452;X453;X454;X455;X456;X457;X458;X459")</f>
        <v>X450;X451;X452;X453;X454;X455;X456;X457;X458;X459</v>
      </c>
      <c r="E1841" s="12" t="s">
        <v>44242</v>
      </c>
    </row>
    <row r="1842">
      <c r="A1842" s="12" t="str">
        <f>IFERROR(__xludf.DUMMYFUNCTION("TEXTJOIN("";"", TRUE, FILTER(CID!$B$2:$B$14794, CID!B1842=CID!$D$2:$D$14794))"),"X460;X461;X462;X463;X464;X465;X466;X467;X468;X469")</f>
        <v>X460;X461;X462;X463;X464;X465;X466;X467;X468;X469</v>
      </c>
      <c r="E1842" s="12" t="s">
        <v>44243</v>
      </c>
    </row>
    <row r="1843">
      <c r="A1843" s="12" t="str">
        <f>IFERROR(__xludf.DUMMYFUNCTION("TEXTJOIN("";"", TRUE, FILTER(CID!$B$2:$B$14794, CID!B1843=CID!$D$2:$D$14794))"),"X470;X471;X472;X473;X474;X475;X476;X477;X478;X479")</f>
        <v>X470;X471;X472;X473;X474;X475;X476;X477;X478;X479</v>
      </c>
      <c r="E1843" s="12" t="s">
        <v>44244</v>
      </c>
    </row>
    <row r="1844">
      <c r="A1844" s="12" t="str">
        <f>IFERROR(__xludf.DUMMYFUNCTION("TEXTJOIN("";"", TRUE, FILTER(CID!$B$2:$B$14794, CID!B1844=CID!$D$2:$D$14794))"),"X480;X481;X482;X483;X484;X485;X486;X487;X488;X489")</f>
        <v>X480;X481;X482;X483;X484;X485;X486;X487;X488;X489</v>
      </c>
      <c r="E1844" s="12" t="s">
        <v>44245</v>
      </c>
    </row>
    <row r="1845">
      <c r="A1845" s="12" t="str">
        <f>IFERROR(__xludf.DUMMYFUNCTION("TEXTJOIN("";"", TRUE, FILTER(CID!$B$2:$B$14794, CID!B1845=CID!$D$2:$D$14794))"),"X490;X491;X492;X493;X494;X495;X496;X497;X498;X499")</f>
        <v>X490;X491;X492;X493;X494;X495;X496;X497;X498;X499</v>
      </c>
      <c r="E1845" s="12" t="s">
        <v>44246</v>
      </c>
    </row>
    <row r="1846">
      <c r="A1846" s="12" t="str">
        <f>IFERROR(__xludf.DUMMYFUNCTION("TEXTJOIN("";"", TRUE, FILTER(CID!$B$2:$B$14794, CID!B1846=CID!$D$2:$D$14794))"),"X500;X501;X502;X503;X504;X505;X506;X507;X508;X509")</f>
        <v>X500;X501;X502;X503;X504;X505;X506;X507;X508;X509</v>
      </c>
      <c r="E1846" s="12" t="s">
        <v>44247</v>
      </c>
    </row>
    <row r="1847">
      <c r="A1847" s="12" t="str">
        <f>IFERROR(__xludf.DUMMYFUNCTION("TEXTJOIN("";"", TRUE, FILTER(CID!$B$2:$B$14794, CID!B1847=CID!$D$2:$D$14794))"),"X510;X511;X512;X513;X514;X515;X516;X517;X518;X519")</f>
        <v>X510;X511;X512;X513;X514;X515;X516;X517;X518;X519</v>
      </c>
      <c r="E1847" s="12" t="s">
        <v>44248</v>
      </c>
    </row>
    <row r="1848">
      <c r="A1848" s="12" t="str">
        <f>IFERROR(__xludf.DUMMYFUNCTION("TEXTJOIN("";"", TRUE, FILTER(CID!$B$2:$B$14794, CID!B1848=CID!$D$2:$D$14794))"),"X520;X521;X522;X523;X524;X525;X526;X527;X528;X529")</f>
        <v>X520;X521;X522;X523;X524;X525;X526;X527;X528;X529</v>
      </c>
      <c r="E1848" s="12" t="s">
        <v>44249</v>
      </c>
    </row>
    <row r="1849">
      <c r="A1849" s="12" t="str">
        <f>IFERROR(__xludf.DUMMYFUNCTION("TEXTJOIN("";"", TRUE, FILTER(CID!$B$2:$B$14794, CID!B1849=CID!$D$2:$D$14794))"),"X530;X531;X532;X533;X534;X535;X536;X537;X538;X539")</f>
        <v>X530;X531;X532;X533;X534;X535;X536;X537;X538;X539</v>
      </c>
      <c r="E1849" s="12" t="s">
        <v>44250</v>
      </c>
    </row>
    <row r="1850">
      <c r="A1850" s="12" t="str">
        <f>IFERROR(__xludf.DUMMYFUNCTION("TEXTJOIN("";"", TRUE, FILTER(CID!$B$2:$B$14794, CID!B1850=CID!$D$2:$D$14794))"),"X540;X541;X542;X543;X544;X545;X546;X547;X548;X549")</f>
        <v>X540;X541;X542;X543;X544;X545;X546;X547;X548;X549</v>
      </c>
      <c r="E1850" s="12" t="s">
        <v>44251</v>
      </c>
    </row>
    <row r="1851">
      <c r="A1851" s="12" t="str">
        <f>IFERROR(__xludf.DUMMYFUNCTION("TEXTJOIN("";"", TRUE, FILTER(CID!$B$2:$B$14794, CID!B1851=CID!$D$2:$D$14794))"),"X570;X571;X572;X573;X574;X575;X576;X577;X578;X579")</f>
        <v>X570;X571;X572;X573;X574;X575;X576;X577;X578;X579</v>
      </c>
      <c r="E1851" s="12" t="s">
        <v>44252</v>
      </c>
    </row>
    <row r="1852">
      <c r="A1852" s="12" t="str">
        <f>IFERROR(__xludf.DUMMYFUNCTION("TEXTJOIN("";"", TRUE, FILTER(CID!$B$2:$B$14794, CID!B1852=CID!$D$2:$D$14794))"),"X580;X581;X582;X583;X584;X585;X586;X587;X588;X589")</f>
        <v>X580;X581;X582;X583;X584;X585;X586;X587;X588;X589</v>
      </c>
      <c r="E1852" s="12" t="s">
        <v>44253</v>
      </c>
    </row>
    <row r="1853">
      <c r="A1853" s="12" t="str">
        <f>IFERROR(__xludf.DUMMYFUNCTION("TEXTJOIN("";"", TRUE, FILTER(CID!$B$2:$B$14794, CID!B1853=CID!$D$2:$D$14794))"),"X590;X599")</f>
        <v>X590;X599</v>
      </c>
      <c r="E1853" s="12" t="s">
        <v>44254</v>
      </c>
    </row>
    <row r="1854">
      <c r="A1854" s="12" t="str">
        <f>IFERROR(__xludf.DUMMYFUNCTION("TEXTJOIN("";"", TRUE, FILTER(CID!$B$2:$B$14794, CID!B1854=CID!$D$2:$D$14794))"),"X600;X601;X602;X603;X604;X605;X606;X607;X608;X609")</f>
        <v>X600;X601;X602;X603;X604;X605;X606;X607;X608;X609</v>
      </c>
      <c r="E1854" s="12" t="s">
        <v>44255</v>
      </c>
    </row>
    <row r="1855">
      <c r="A1855" s="12" t="str">
        <f>IFERROR(__xludf.DUMMYFUNCTION("TEXTJOIN("";"", TRUE, FILTER(CID!$B$2:$B$14794, CID!B1855=CID!$D$2:$D$14794))"),"X610;X611;X612;X613;X614;X615;X616;X617;X618;X619")</f>
        <v>X610;X611;X612;X613;X614;X615;X616;X617;X618;X619</v>
      </c>
      <c r="E1855" s="12" t="s">
        <v>44256</v>
      </c>
    </row>
    <row r="1856">
      <c r="A1856" s="12" t="str">
        <f>IFERROR(__xludf.DUMMYFUNCTION("TEXTJOIN("";"", TRUE, FILTER(CID!$B$2:$B$14794, CID!B1856=CID!$D$2:$D$14794))"),"X620;X621;X622;X623;X624;X625;X626;X627;X628;X629")</f>
        <v>X620;X621;X622;X623;X624;X625;X626;X627;X628;X629</v>
      </c>
      <c r="E1856" s="12" t="s">
        <v>44257</v>
      </c>
    </row>
    <row r="1857">
      <c r="A1857" s="12" t="str">
        <f>IFERROR(__xludf.DUMMYFUNCTION("TEXTJOIN("";"", TRUE, FILTER(CID!$B$2:$B$14794, CID!B1857=CID!$D$2:$D$14794))"),"X630;X631;X632;X633;X634;X635;X636;X637;X638;X639")</f>
        <v>X630;X631;X632;X633;X634;X635;X636;X637;X638;X639</v>
      </c>
      <c r="E1857" s="12" t="s">
        <v>44258</v>
      </c>
    </row>
    <row r="1858">
      <c r="A1858" s="12" t="str">
        <f>IFERROR(__xludf.DUMMYFUNCTION("TEXTJOIN("";"", TRUE, FILTER(CID!$B$2:$B$14794, CID!B1858=CID!$D$2:$D$14794))"),"X640;X641;X642;X643;X644;X645;X646;X647;X648;X649")</f>
        <v>X640;X641;X642;X643;X644;X645;X646;X647;X648;X649</v>
      </c>
      <c r="E1858" s="12" t="s">
        <v>44259</v>
      </c>
    </row>
    <row r="1859">
      <c r="A1859" s="12" t="str">
        <f>IFERROR(__xludf.DUMMYFUNCTION("TEXTJOIN("";"", TRUE, FILTER(CID!$B$2:$B$14794, CID!B1859=CID!$D$2:$D$14794))"),"X650;X651;X652;X653;X654;X655;X656;X657;X658;X659")</f>
        <v>X650;X651;X652;X653;X654;X655;X656;X657;X658;X659</v>
      </c>
      <c r="E1859" s="12" t="s">
        <v>44260</v>
      </c>
    </row>
    <row r="1860">
      <c r="A1860" s="12" t="str">
        <f>IFERROR(__xludf.DUMMYFUNCTION("TEXTJOIN("";"", TRUE, FILTER(CID!$B$2:$B$14794, CID!B1860=CID!$D$2:$D$14794))"),"X660;X661;X662;X663;X664;X665;X666;X667;X668;X669")</f>
        <v>X660;X661;X662;X663;X664;X665;X666;X667;X668;X669</v>
      </c>
      <c r="E1860" s="12" t="s">
        <v>44261</v>
      </c>
    </row>
    <row r="1861">
      <c r="A1861" s="12" t="str">
        <f>IFERROR(__xludf.DUMMYFUNCTION("TEXTJOIN("";"", TRUE, FILTER(CID!$B$2:$B$14794, CID!B1861=CID!$D$2:$D$14794))"),"X670;X671;X672;X673;X674;X675;X676;X677;X678;X679")</f>
        <v>X670;X671;X672;X673;X674;X675;X676;X677;X678;X679</v>
      </c>
      <c r="E1861" s="12" t="s">
        <v>44262</v>
      </c>
    </row>
    <row r="1862">
      <c r="A1862" s="12" t="str">
        <f>IFERROR(__xludf.DUMMYFUNCTION("TEXTJOIN("";"", TRUE, FILTER(CID!$B$2:$B$14794, CID!B1862=CID!$D$2:$D$14794))"),"X680;X681;X682;X683;X684;X685;X686;X687;X688;X689")</f>
        <v>X680;X681;X682;X683;X684;X685;X686;X687;X688;X689</v>
      </c>
      <c r="E1862" s="12" t="s">
        <v>44263</v>
      </c>
    </row>
    <row r="1863">
      <c r="A1863" s="12" t="str">
        <f>IFERROR(__xludf.DUMMYFUNCTION("TEXTJOIN("";"", TRUE, FILTER(CID!$B$2:$B$14794, CID!B1863=CID!$D$2:$D$14794))"),"X690;X691;X692;X693;X694;X695;X696;X697;X698;X699")</f>
        <v>X690;X691;X692;X693;X694;X695;X696;X697;X698;X699</v>
      </c>
      <c r="E1863" s="12" t="s">
        <v>44264</v>
      </c>
    </row>
    <row r="1864">
      <c r="A1864" s="12" t="str">
        <f>IFERROR(__xludf.DUMMYFUNCTION("TEXTJOIN("";"", TRUE, FILTER(CID!$B$2:$B$14794, CID!B1864=CID!$D$2:$D$14794))"),"X700;X701;X702;X703;X704;X705;X706;X707;X708;X709")</f>
        <v>X700;X701;X702;X703;X704;X705;X706;X707;X708;X709</v>
      </c>
      <c r="E1864" s="12" t="s">
        <v>44265</v>
      </c>
    </row>
    <row r="1865">
      <c r="A1865" s="12" t="str">
        <f>IFERROR(__xludf.DUMMYFUNCTION("TEXTJOIN("";"", TRUE, FILTER(CID!$B$2:$B$14794, CID!B1865=CID!$D$2:$D$14794))"),"X710;X711;X712;X713;X714;X715;X716;X717;X718;X719")</f>
        <v>X710;X711;X712;X713;X714;X715;X716;X717;X718;X719</v>
      </c>
      <c r="E1865" s="12" t="s">
        <v>44266</v>
      </c>
    </row>
    <row r="1866">
      <c r="A1866" s="12" t="str">
        <f>IFERROR(__xludf.DUMMYFUNCTION("TEXTJOIN("";"", TRUE, FILTER(CID!$B$2:$B$14794, CID!B1866=CID!$D$2:$D$14794))"),"X720;X721;X722;X723;X724;X725;X726;X727;X728;X729")</f>
        <v>X720;X721;X722;X723;X724;X725;X726;X727;X728;X729</v>
      </c>
      <c r="E1866" s="12" t="s">
        <v>44267</v>
      </c>
    </row>
    <row r="1867">
      <c r="A1867" s="12" t="str">
        <f>IFERROR(__xludf.DUMMYFUNCTION("TEXTJOIN("";"", TRUE, FILTER(CID!$B$2:$B$14794, CID!B1867=CID!$D$2:$D$14794))"),"X730;X731;X732;X733;X734;X735;X736;X737;X738;X739")</f>
        <v>X730;X731;X732;X733;X734;X735;X736;X737;X738;X739</v>
      </c>
      <c r="E1867" s="12" t="s">
        <v>44268</v>
      </c>
    </row>
    <row r="1868">
      <c r="A1868" s="12" t="str">
        <f>IFERROR(__xludf.DUMMYFUNCTION("TEXTJOIN("";"", TRUE, FILTER(CID!$B$2:$B$14794, CID!B1868=CID!$D$2:$D$14794))"),"X740;X741;X742;X743;X744;X745;X746;X747;X748;X749")</f>
        <v>X740;X741;X742;X743;X744;X745;X746;X747;X748;X749</v>
      </c>
      <c r="E1868" s="12" t="s">
        <v>44269</v>
      </c>
    </row>
    <row r="1869">
      <c r="A1869" s="12" t="str">
        <f>IFERROR(__xludf.DUMMYFUNCTION("TEXTJOIN("";"", TRUE, FILTER(CID!$B$2:$B$14794, CID!B1869=CID!$D$2:$D$14794))"),"X750;X751;X752;X753;X754;X755;X756;X757;X758;X759")</f>
        <v>X750;X751;X752;X753;X754;X755;X756;X757;X758;X759</v>
      </c>
      <c r="E1869" s="12" t="s">
        <v>44270</v>
      </c>
    </row>
    <row r="1870">
      <c r="A1870" s="12" t="str">
        <f>IFERROR(__xludf.DUMMYFUNCTION("TEXTJOIN("";"", TRUE, FILTER(CID!$B$2:$B$14794, CID!B1870=CID!$D$2:$D$14794))"),"X760;X761;X762;X763;X764;X765;X766;X767;X768;X769")</f>
        <v>X760;X761;X762;X763;X764;X765;X766;X767;X768;X769</v>
      </c>
      <c r="E1870" s="12" t="s">
        <v>44271</v>
      </c>
    </row>
    <row r="1871">
      <c r="A1871" s="12" t="str">
        <f>IFERROR(__xludf.DUMMYFUNCTION("TEXTJOIN("";"", TRUE, FILTER(CID!$B$2:$B$14794, CID!B1871=CID!$D$2:$D$14794))"),"X770;X771;X772;X773;X774;X775;X776;X777;X778;X779")</f>
        <v>X770;X771;X772;X773;X774;X775;X776;X777;X778;X779</v>
      </c>
      <c r="E1871" s="12" t="s">
        <v>44272</v>
      </c>
    </row>
    <row r="1872">
      <c r="A1872" s="12" t="str">
        <f>IFERROR(__xludf.DUMMYFUNCTION("TEXTJOIN("";"", TRUE, FILTER(CID!$B$2:$B$14794, CID!B1872=CID!$D$2:$D$14794))"),"X780;X781;X782;X783;X784;X785;X786;X787;X788;X789")</f>
        <v>X780;X781;X782;X783;X784;X785;X786;X787;X788;X789</v>
      </c>
      <c r="E1872" s="12" t="s">
        <v>44273</v>
      </c>
    </row>
    <row r="1873">
      <c r="A1873" s="12" t="str">
        <f>IFERROR(__xludf.DUMMYFUNCTION("TEXTJOIN("";"", TRUE, FILTER(CID!$B$2:$B$14794, CID!B1873=CID!$D$2:$D$14794))"),"X790;X791;X792;X793;X794;X795;X796;X797;X798;X799")</f>
        <v>X790;X791;X792;X793;X794;X795;X796;X797;X798;X799</v>
      </c>
      <c r="E1873" s="12" t="s">
        <v>44274</v>
      </c>
    </row>
    <row r="1874">
      <c r="A1874" s="12" t="str">
        <f>IFERROR(__xludf.DUMMYFUNCTION("TEXTJOIN("";"", TRUE, FILTER(CID!$B$2:$B$14794, CID!B1874=CID!$D$2:$D$14794))"),"X800;X801;X802;X803;X804;X805;X806;X807;X808;X809")</f>
        <v>X800;X801;X802;X803;X804;X805;X806;X807;X808;X809</v>
      </c>
      <c r="E1874" s="12" t="s">
        <v>44275</v>
      </c>
    </row>
    <row r="1875">
      <c r="A1875" s="12" t="str">
        <f>IFERROR(__xludf.DUMMYFUNCTION("TEXTJOIN("";"", TRUE, FILTER(CID!$B$2:$B$14794, CID!B1875=CID!$D$2:$D$14794))"),"X810;X811;X812;X813;X814;X815;X816;X817;X818;X819")</f>
        <v>X810;X811;X812;X813;X814;X815;X816;X817;X818;X819</v>
      </c>
      <c r="E1875" s="12" t="s">
        <v>44276</v>
      </c>
    </row>
    <row r="1876">
      <c r="A1876" s="12" t="str">
        <f>IFERROR(__xludf.DUMMYFUNCTION("TEXTJOIN("";"", TRUE, FILTER(CID!$B$2:$B$14794, CID!B1876=CID!$D$2:$D$14794))"),"X820;X821;X822;X823;X824;X825;X826;X827;X828;X829")</f>
        <v>X820;X821;X822;X823;X824;X825;X826;X827;X828;X829</v>
      </c>
      <c r="E1876" s="12" t="s">
        <v>44277</v>
      </c>
    </row>
    <row r="1877">
      <c r="A1877" s="12" t="str">
        <f>IFERROR(__xludf.DUMMYFUNCTION("TEXTJOIN("";"", TRUE, FILTER(CID!$B$2:$B$14794, CID!B1877=CID!$D$2:$D$14794))"),"X830;X831;X832;X833;X834;X835;X836;X837;X838;X839")</f>
        <v>X830;X831;X832;X833;X834;X835;X836;X837;X838;X839</v>
      </c>
      <c r="E1877" s="12" t="s">
        <v>44278</v>
      </c>
    </row>
    <row r="1878">
      <c r="A1878" s="12" t="str">
        <f>IFERROR(__xludf.DUMMYFUNCTION("TEXTJOIN("";"", TRUE, FILTER(CID!$B$2:$B$14794, CID!B1878=CID!$D$2:$D$14794))"),"X840;X841;X842;X843;X844;X845;X846;X847;X848;X849")</f>
        <v>X840;X841;X842;X843;X844;X845;X846;X847;X848;X849</v>
      </c>
      <c r="E1878" s="12" t="s">
        <v>44279</v>
      </c>
    </row>
    <row r="1879">
      <c r="A1879" s="12" t="str">
        <f>IFERROR(__xludf.DUMMYFUNCTION("TEXTJOIN("";"", TRUE, FILTER(CID!$B$2:$B$14794, CID!B1879=CID!$D$2:$D$14794))"),"X850;X851;X852;X853;X854;X855;X856;X857;X858;X859")</f>
        <v>X850;X851;X852;X853;X854;X855;X856;X857;X858;X859</v>
      </c>
      <c r="E1879" s="12" t="s">
        <v>44280</v>
      </c>
    </row>
    <row r="1880">
      <c r="A1880" s="12" t="str">
        <f>IFERROR(__xludf.DUMMYFUNCTION("TEXTJOIN("";"", TRUE, FILTER(CID!$B$2:$B$14794, CID!B1880=CID!$D$2:$D$14794))"),"X860;X861;X862;X863;X864;X865;X866;X867;X868;X869")</f>
        <v>X860;X861;X862;X863;X864;X865;X866;X867;X868;X869</v>
      </c>
      <c r="E1880" s="12" t="s">
        <v>44281</v>
      </c>
    </row>
    <row r="1881">
      <c r="A1881" s="12" t="str">
        <f>IFERROR(__xludf.DUMMYFUNCTION("TEXTJOIN("";"", TRUE, FILTER(CID!$B$2:$B$14794, CID!B1881=CID!$D$2:$D$14794))"),"X870;X871;X872;X873;X874;X875;X876;X877;X878;X879")</f>
        <v>X870;X871;X872;X873;X874;X875;X876;X877;X878;X879</v>
      </c>
      <c r="E1881" s="12" t="s">
        <v>44282</v>
      </c>
    </row>
    <row r="1882">
      <c r="A1882" s="12" t="str">
        <f>IFERROR(__xludf.DUMMYFUNCTION("TEXTJOIN("";"", TRUE, FILTER(CID!$B$2:$B$14794, CID!B1882=CID!$D$2:$D$14794))"),"X880;X881;X882;X883;X884;X885;X886;X887;X888;X889")</f>
        <v>X880;X881;X882;X883;X884;X885;X886;X887;X888;X889</v>
      </c>
      <c r="E1882" s="12" t="s">
        <v>44283</v>
      </c>
    </row>
    <row r="1883">
      <c r="A1883" s="12" t="str">
        <f>IFERROR(__xludf.DUMMYFUNCTION("TEXTJOIN("";"", TRUE, FILTER(CID!$B$2:$B$14794, CID!B1883=CID!$D$2:$D$14794))"),"X890;X891;X892;X893;X894;X895;X896;X897;X898;X899")</f>
        <v>X890;X891;X892;X893;X894;X895;X896;X897;X898;X899</v>
      </c>
      <c r="E1883" s="12" t="s">
        <v>44284</v>
      </c>
    </row>
    <row r="1884">
      <c r="A1884" s="12" t="str">
        <f>IFERROR(__xludf.DUMMYFUNCTION("TEXTJOIN("";"", TRUE, FILTER(CID!$B$2:$B$14794, CID!B1884=CID!$D$2:$D$14794))"),"X900;X901;X902;X903;X904;X905;X906;X907;X908;X909")</f>
        <v>X900;X901;X902;X903;X904;X905;X906;X907;X908;X909</v>
      </c>
      <c r="E1884" s="12" t="s">
        <v>44285</v>
      </c>
    </row>
    <row r="1885">
      <c r="A1885" s="12" t="str">
        <f>IFERROR(__xludf.DUMMYFUNCTION("TEXTJOIN("";"", TRUE, FILTER(CID!$B$2:$B$14794, CID!B1885=CID!$D$2:$D$14794))"),"X910;X911;X912;X913;X914;X915;X916;X917;X918;X919")</f>
        <v>X910;X911;X912;X913;X914;X915;X916;X917;X918;X919</v>
      </c>
      <c r="E1885" s="12" t="s">
        <v>44286</v>
      </c>
    </row>
    <row r="1886">
      <c r="A1886" s="12" t="str">
        <f>IFERROR(__xludf.DUMMYFUNCTION("TEXTJOIN("";"", TRUE, FILTER(CID!$B$2:$B$14794, CID!B1886=CID!$D$2:$D$14794))"),"X920;X921;X922;X923;X924;X925;X926;X927;X928;X929")</f>
        <v>X920;X921;X922;X923;X924;X925;X926;X927;X928;X929</v>
      </c>
      <c r="E1886" s="12" t="s">
        <v>44287</v>
      </c>
    </row>
    <row r="1887">
      <c r="A1887" s="12" t="str">
        <f>IFERROR(__xludf.DUMMYFUNCTION("TEXTJOIN("";"", TRUE, FILTER(CID!$B$2:$B$14794, CID!B1887=CID!$D$2:$D$14794))"),"X930;X931;X932;X933;X934;X935;X936;X937;X938;X939")</f>
        <v>X930;X931;X932;X933;X934;X935;X936;X937;X938;X939</v>
      </c>
      <c r="E1887" s="12" t="s">
        <v>44288</v>
      </c>
    </row>
    <row r="1888">
      <c r="A1888" s="12" t="str">
        <f>IFERROR(__xludf.DUMMYFUNCTION("TEXTJOIN("";"", TRUE, FILTER(CID!$B$2:$B$14794, CID!B1888=CID!$D$2:$D$14794))"),"X940;X941;X942;X943;X944;X945;X946;X947;X948;X949")</f>
        <v>X940;X941;X942;X943;X944;X945;X946;X947;X948;X949</v>
      </c>
      <c r="E1888" s="12" t="s">
        <v>44289</v>
      </c>
    </row>
    <row r="1889">
      <c r="A1889" s="12" t="str">
        <f>IFERROR(__xludf.DUMMYFUNCTION("TEXTJOIN("";"", TRUE, FILTER(CID!$B$2:$B$14794, CID!B1889=CID!$D$2:$D$14794))"),"X950;X951;X952;X953;X954;X955;X956;X957;X958;X959")</f>
        <v>X950;X951;X952;X953;X954;X955;X956;X957;X958;X959</v>
      </c>
      <c r="E1889" s="12" t="s">
        <v>44290</v>
      </c>
    </row>
    <row r="1890">
      <c r="A1890" s="12" t="str">
        <f>IFERROR(__xludf.DUMMYFUNCTION("TEXTJOIN("";"", TRUE, FILTER(CID!$B$2:$B$14794, CID!B1890=CID!$D$2:$D$14794))"),"X960;X961;X962;X963;X964;X965;X966;X967;X968;X969")</f>
        <v>X960;X961;X962;X963;X964;X965;X966;X967;X968;X969</v>
      </c>
      <c r="E1890" s="12" t="s">
        <v>44291</v>
      </c>
    </row>
    <row r="1891">
      <c r="A1891" s="12" t="str">
        <f>IFERROR(__xludf.DUMMYFUNCTION("TEXTJOIN("";"", TRUE, FILTER(CID!$B$2:$B$14794, CID!B1891=CID!$D$2:$D$14794))"),"X970;X971;X972;X973;X974;X975;X976;X977;X978;X979")</f>
        <v>X970;X971;X972;X973;X974;X975;X976;X977;X978;X979</v>
      </c>
      <c r="E1891" s="12" t="s">
        <v>44292</v>
      </c>
    </row>
    <row r="1892">
      <c r="A1892" s="12" t="str">
        <f>IFERROR(__xludf.DUMMYFUNCTION("TEXTJOIN("";"", TRUE, FILTER(CID!$B$2:$B$14794, CID!B1892=CID!$D$2:$D$14794))"),"X980;X981;X982;X983;X984;X985;X986;X987;X988;X989")</f>
        <v>X980;X981;X982;X983;X984;X985;X986;X987;X988;X989</v>
      </c>
      <c r="E1892" s="12" t="s">
        <v>44293</v>
      </c>
    </row>
    <row r="1893">
      <c r="A1893" s="12" t="str">
        <f>IFERROR(__xludf.DUMMYFUNCTION("TEXTJOIN("";"", TRUE, FILTER(CID!$B$2:$B$14794, CID!B1893=CID!$D$2:$D$14794))"),"X990;X991;X992;X993;X994;X995;X996;X997;X998;X999")</f>
        <v>X990;X991;X992;X993;X994;X995;X996;X997;X998;X999</v>
      </c>
      <c r="E1893" s="12" t="s">
        <v>44294</v>
      </c>
    </row>
    <row r="1894">
      <c r="A1894" s="12" t="str">
        <f>IFERROR(__xludf.DUMMYFUNCTION("TEXTJOIN("";"", TRUE, FILTER(CID!$B$2:$B$14794, CID!B1894=CID!$D$2:$D$14794))"),"Y000;Y001;Y002;Y003;Y004;Y005;Y006;Y007;Y008;Y009")</f>
        <v>Y000;Y001;Y002;Y003;Y004;Y005;Y006;Y007;Y008;Y009</v>
      </c>
      <c r="E1894" s="12" t="s">
        <v>44295</v>
      </c>
    </row>
    <row r="1895">
      <c r="A1895" s="12" t="str">
        <f>IFERROR(__xludf.DUMMYFUNCTION("TEXTJOIN("";"", TRUE, FILTER(CID!$B$2:$B$14794, CID!B1895=CID!$D$2:$D$14794))"),"Y010;Y011;Y012;Y013;Y014;Y015;Y016;Y017;Y018;Y019")</f>
        <v>Y010;Y011;Y012;Y013;Y014;Y015;Y016;Y017;Y018;Y019</v>
      </c>
      <c r="E1895" s="12" t="s">
        <v>44296</v>
      </c>
    </row>
    <row r="1896">
      <c r="A1896" s="12" t="str">
        <f>IFERROR(__xludf.DUMMYFUNCTION("TEXTJOIN("";"", TRUE, FILTER(CID!$B$2:$B$14794, CID!B1896=CID!$D$2:$D$14794))"),"Y020;Y021;Y022;Y023;Y024;Y025;Y026;Y027;Y028;Y029")</f>
        <v>Y020;Y021;Y022;Y023;Y024;Y025;Y026;Y027;Y028;Y029</v>
      </c>
      <c r="E1896" s="12" t="s">
        <v>44297</v>
      </c>
    </row>
    <row r="1897">
      <c r="A1897" s="12" t="str">
        <f>IFERROR(__xludf.DUMMYFUNCTION("TEXTJOIN("";"", TRUE, FILTER(CID!$B$2:$B$14794, CID!B1897=CID!$D$2:$D$14794))"),"Y030;Y031;Y032;Y033;Y034;Y035;Y036;Y037;Y038;Y039")</f>
        <v>Y030;Y031;Y032;Y033;Y034;Y035;Y036;Y037;Y038;Y039</v>
      </c>
      <c r="E1897" s="12" t="s">
        <v>44298</v>
      </c>
    </row>
    <row r="1898">
      <c r="A1898" s="12" t="str">
        <f>IFERROR(__xludf.DUMMYFUNCTION("TEXTJOIN("";"", TRUE, FILTER(CID!$B$2:$B$14794, CID!B1898=CID!$D$2:$D$14794))"),"Y040;Y041;Y042;Y043;Y044;Y045;Y046;Y047;Y048;Y049")</f>
        <v>Y040;Y041;Y042;Y043;Y044;Y045;Y046;Y047;Y048;Y049</v>
      </c>
      <c r="E1898" s="12" t="s">
        <v>44299</v>
      </c>
    </row>
    <row r="1899">
      <c r="A1899" s="12" t="str">
        <f>IFERROR(__xludf.DUMMYFUNCTION("TEXTJOIN("";"", TRUE, FILTER(CID!$B$2:$B$14794, CID!B1899=CID!$D$2:$D$14794))"),"Y050;Y051;Y052;Y053;Y054;Y055;Y056;Y057;Y058;Y059")</f>
        <v>Y050;Y051;Y052;Y053;Y054;Y055;Y056;Y057;Y058;Y059</v>
      </c>
      <c r="E1899" s="12" t="s">
        <v>44300</v>
      </c>
    </row>
    <row r="1900">
      <c r="A1900" s="12" t="str">
        <f>IFERROR(__xludf.DUMMYFUNCTION("TEXTJOIN("";"", TRUE, FILTER(CID!$B$2:$B$14794, CID!B1900=CID!$D$2:$D$14794))"),"Y060;Y061;Y062;Y068;Y069")</f>
        <v>Y060;Y061;Y062;Y068;Y069</v>
      </c>
      <c r="E1900" s="12" t="s">
        <v>44301</v>
      </c>
    </row>
    <row r="1901">
      <c r="A1901" s="12" t="str">
        <f>IFERROR(__xludf.DUMMYFUNCTION("TEXTJOIN("";"", TRUE, FILTER(CID!$B$2:$B$14794, CID!B1901=CID!$D$2:$D$14794))"),"Y070;Y071;Y072;Y073;Y078;Y079")</f>
        <v>Y070;Y071;Y072;Y073;Y078;Y079</v>
      </c>
      <c r="E1901" s="12" t="s">
        <v>44302</v>
      </c>
    </row>
    <row r="1902">
      <c r="A1902" s="12" t="str">
        <f>IFERROR(__xludf.DUMMYFUNCTION("TEXTJOIN("";"", TRUE, FILTER(CID!$B$2:$B$14794, CID!B1902=CID!$D$2:$D$14794))"),"Y080;Y081;Y082;Y083;Y084;Y085;Y086;Y087;Y088;Y089")</f>
        <v>Y080;Y081;Y082;Y083;Y084;Y085;Y086;Y087;Y088;Y089</v>
      </c>
      <c r="E1902" s="12" t="s">
        <v>44303</v>
      </c>
    </row>
    <row r="1903">
      <c r="A1903" s="12" t="str">
        <f>IFERROR(__xludf.DUMMYFUNCTION("TEXTJOIN("";"", TRUE, FILTER(CID!$B$2:$B$14794, CID!B1903=CID!$D$2:$D$14794))"),"Y090;Y091;Y092;Y093;Y094;Y095;Y096;Y097;Y098;Y099")</f>
        <v>Y090;Y091;Y092;Y093;Y094;Y095;Y096;Y097;Y098;Y099</v>
      </c>
      <c r="E1903" s="12" t="s">
        <v>44304</v>
      </c>
    </row>
    <row r="1904">
      <c r="A1904" s="12" t="str">
        <f>IFERROR(__xludf.DUMMYFUNCTION("TEXTJOIN("";"", TRUE, FILTER(CID!$B$2:$B$14794, CID!B1904=CID!$D$2:$D$14794))"),"Y100;Y101;Y102;Y103;Y104;Y105;Y106;Y107;Y108;Y109")</f>
        <v>Y100;Y101;Y102;Y103;Y104;Y105;Y106;Y107;Y108;Y109</v>
      </c>
      <c r="E1904" s="12" t="s">
        <v>44305</v>
      </c>
    </row>
    <row r="1905">
      <c r="A1905" s="12" t="str">
        <f>IFERROR(__xludf.DUMMYFUNCTION("TEXTJOIN("";"", TRUE, FILTER(CID!$B$2:$B$14794, CID!B1905=CID!$D$2:$D$14794))"),"Y110;Y111;Y112;Y113;Y114;Y115;Y116;Y117;Y118;Y119")</f>
        <v>Y110;Y111;Y112;Y113;Y114;Y115;Y116;Y117;Y118;Y119</v>
      </c>
      <c r="E1905" s="12" t="s">
        <v>44306</v>
      </c>
    </row>
    <row r="1906">
      <c r="A1906" s="12" t="str">
        <f>IFERROR(__xludf.DUMMYFUNCTION("TEXTJOIN("";"", TRUE, FILTER(CID!$B$2:$B$14794, CID!B1906=CID!$D$2:$D$14794))"),"Y120;Y121;Y122;Y123;Y124;Y125;Y126;Y127;Y128;Y129")</f>
        <v>Y120;Y121;Y122;Y123;Y124;Y125;Y126;Y127;Y128;Y129</v>
      </c>
      <c r="E1906" s="12" t="s">
        <v>44307</v>
      </c>
    </row>
    <row r="1907">
      <c r="A1907" s="12" t="str">
        <f>IFERROR(__xludf.DUMMYFUNCTION("TEXTJOIN("";"", TRUE, FILTER(CID!$B$2:$B$14794, CID!B1907=CID!$D$2:$D$14794))"),"Y130;Y131;Y132;Y133;Y134;Y135;Y136;Y137;Y138;Y139")</f>
        <v>Y130;Y131;Y132;Y133;Y134;Y135;Y136;Y137;Y138;Y139</v>
      </c>
      <c r="E1907" s="12" t="s">
        <v>44308</v>
      </c>
    </row>
    <row r="1908">
      <c r="A1908" s="12" t="str">
        <f>IFERROR(__xludf.DUMMYFUNCTION("TEXTJOIN("";"", TRUE, FILTER(CID!$B$2:$B$14794, CID!B1908=CID!$D$2:$D$14794))"),"Y140;Y141;Y142;Y143;Y144;Y145;Y146;Y147;Y148;Y149")</f>
        <v>Y140;Y141;Y142;Y143;Y144;Y145;Y146;Y147;Y148;Y149</v>
      </c>
      <c r="E1908" s="12" t="s">
        <v>44309</v>
      </c>
    </row>
    <row r="1909">
      <c r="A1909" s="12" t="str">
        <f>IFERROR(__xludf.DUMMYFUNCTION("TEXTJOIN("";"", TRUE, FILTER(CID!$B$2:$B$14794, CID!B1909=CID!$D$2:$D$14794))"),"Y150;Y151;Y152;Y153;Y154;Y155;Y156;Y157;Y158;Y159")</f>
        <v>Y150;Y151;Y152;Y153;Y154;Y155;Y156;Y157;Y158;Y159</v>
      </c>
      <c r="E1909" s="12" t="s">
        <v>44310</v>
      </c>
    </row>
    <row r="1910">
      <c r="A1910" s="12" t="str">
        <f>IFERROR(__xludf.DUMMYFUNCTION("TEXTJOIN("";"", TRUE, FILTER(CID!$B$2:$B$14794, CID!B1910=CID!$D$2:$D$14794))"),"Y160;Y161;Y162;Y163;Y164;Y165;Y166;Y167;Y168;Y169")</f>
        <v>Y160;Y161;Y162;Y163;Y164;Y165;Y166;Y167;Y168;Y169</v>
      </c>
      <c r="E1910" s="12" t="s">
        <v>44311</v>
      </c>
    </row>
    <row r="1911">
      <c r="A1911" s="12" t="str">
        <f>IFERROR(__xludf.DUMMYFUNCTION("TEXTJOIN("";"", TRUE, FILTER(CID!$B$2:$B$14794, CID!B1911=CID!$D$2:$D$14794))"),"Y170;Y171;Y172;Y173;Y174;Y175;Y176;Y177;Y178;Y179")</f>
        <v>Y170;Y171;Y172;Y173;Y174;Y175;Y176;Y177;Y178;Y179</v>
      </c>
      <c r="E1911" s="12" t="s">
        <v>44312</v>
      </c>
    </row>
    <row r="1912">
      <c r="A1912" s="12" t="str">
        <f>IFERROR(__xludf.DUMMYFUNCTION("TEXTJOIN("";"", TRUE, FILTER(CID!$B$2:$B$14794, CID!B1912=CID!$D$2:$D$14794))"),"Y180;Y181;Y182;Y183;Y184;Y185;Y186;Y187;Y188;Y189")</f>
        <v>Y180;Y181;Y182;Y183;Y184;Y185;Y186;Y187;Y188;Y189</v>
      </c>
      <c r="E1912" s="12" t="s">
        <v>44313</v>
      </c>
    </row>
    <row r="1913">
      <c r="A1913" s="12" t="str">
        <f>IFERROR(__xludf.DUMMYFUNCTION("TEXTJOIN("";"", TRUE, FILTER(CID!$B$2:$B$14794, CID!B1913=CID!$D$2:$D$14794))"),"Y190;Y191;Y192;Y193;Y194;Y195;Y196;Y197;Y198;Y199")</f>
        <v>Y190;Y191;Y192;Y193;Y194;Y195;Y196;Y197;Y198;Y199</v>
      </c>
      <c r="E1913" s="12" t="s">
        <v>44314</v>
      </c>
    </row>
    <row r="1914">
      <c r="A1914" s="12" t="str">
        <f>IFERROR(__xludf.DUMMYFUNCTION("TEXTJOIN("";"", TRUE, FILTER(CID!$B$2:$B$14794, CID!B1914=CID!$D$2:$D$14794))"),"Y200;Y201;Y202;Y203;Y204;Y205;Y206;Y207;Y208;Y209")</f>
        <v>Y200;Y201;Y202;Y203;Y204;Y205;Y206;Y207;Y208;Y209</v>
      </c>
      <c r="E1914" s="12" t="s">
        <v>44315</v>
      </c>
    </row>
    <row r="1915">
      <c r="A1915" s="12" t="str">
        <f>IFERROR(__xludf.DUMMYFUNCTION("TEXTJOIN("";"", TRUE, FILTER(CID!$B$2:$B$14794, CID!B1915=CID!$D$2:$D$14794))"),"Y210;Y211;Y212;Y213;Y214;Y215;Y216;Y217;Y218;Y219")</f>
        <v>Y210;Y211;Y212;Y213;Y214;Y215;Y216;Y217;Y218;Y219</v>
      </c>
      <c r="E1915" s="12" t="s">
        <v>44316</v>
      </c>
    </row>
    <row r="1916">
      <c r="A1916" s="12" t="str">
        <f>IFERROR(__xludf.DUMMYFUNCTION("TEXTJOIN("";"", TRUE, FILTER(CID!$B$2:$B$14794, CID!B1916=CID!$D$2:$D$14794))"),"Y220;Y221;Y222;Y223;Y224;Y225;Y226;Y227;Y228;Y229")</f>
        <v>Y220;Y221;Y222;Y223;Y224;Y225;Y226;Y227;Y228;Y229</v>
      </c>
      <c r="E1916" s="12" t="s">
        <v>44317</v>
      </c>
    </row>
    <row r="1917">
      <c r="A1917" s="12" t="str">
        <f>IFERROR(__xludf.DUMMYFUNCTION("TEXTJOIN("";"", TRUE, FILTER(CID!$B$2:$B$14794, CID!B1917=CID!$D$2:$D$14794))"),"Y230;Y231;Y232;Y233;Y234;Y235;Y236;Y237;Y238;Y239")</f>
        <v>Y230;Y231;Y232;Y233;Y234;Y235;Y236;Y237;Y238;Y239</v>
      </c>
      <c r="E1917" s="12" t="s">
        <v>44318</v>
      </c>
    </row>
    <row r="1918">
      <c r="A1918" s="12" t="str">
        <f>IFERROR(__xludf.DUMMYFUNCTION("TEXTJOIN("";"", TRUE, FILTER(CID!$B$2:$B$14794, CID!B1918=CID!$D$2:$D$14794))"),"Y240;Y241;Y242;Y243;Y244;Y245;Y246;Y247;Y248;Y249")</f>
        <v>Y240;Y241;Y242;Y243;Y244;Y245;Y246;Y247;Y248;Y249</v>
      </c>
      <c r="E1918" s="12" t="s">
        <v>44319</v>
      </c>
    </row>
    <row r="1919">
      <c r="A1919" s="12" t="str">
        <f>IFERROR(__xludf.DUMMYFUNCTION("TEXTJOIN("";"", TRUE, FILTER(CID!$B$2:$B$14794, CID!B1919=CID!$D$2:$D$14794))"),"Y250;Y251;Y252;Y253;Y254;Y255;Y256;Y257;Y258;Y259")</f>
        <v>Y250;Y251;Y252;Y253;Y254;Y255;Y256;Y257;Y258;Y259</v>
      </c>
      <c r="E1919" s="12" t="s">
        <v>44320</v>
      </c>
    </row>
    <row r="1920">
      <c r="A1920" s="12" t="str">
        <f>IFERROR(__xludf.DUMMYFUNCTION("TEXTJOIN("";"", TRUE, FILTER(CID!$B$2:$B$14794, CID!B1920=CID!$D$2:$D$14794))"),"Y260;Y261;Y262;Y263;Y264;Y265;Y266;Y267;Y268;Y269")</f>
        <v>Y260;Y261;Y262;Y263;Y264;Y265;Y266;Y267;Y268;Y269</v>
      </c>
      <c r="E1920" s="12" t="s">
        <v>44321</v>
      </c>
    </row>
    <row r="1921">
      <c r="A1921" s="12" t="str">
        <f>IFERROR(__xludf.DUMMYFUNCTION("TEXTJOIN("";"", TRUE, FILTER(CID!$B$2:$B$14794, CID!B1921=CID!$D$2:$D$14794))"),"Y270;Y271;Y272;Y273;Y274;Y275;Y276;Y277;Y278;Y279")</f>
        <v>Y270;Y271;Y272;Y273;Y274;Y275;Y276;Y277;Y278;Y279</v>
      </c>
      <c r="E1921" s="12" t="s">
        <v>44322</v>
      </c>
    </row>
    <row r="1922">
      <c r="A1922" s="12" t="str">
        <f>IFERROR(__xludf.DUMMYFUNCTION("TEXTJOIN("";"", TRUE, FILTER(CID!$B$2:$B$14794, CID!B1922=CID!$D$2:$D$14794))"),"Y280;Y281;Y282;Y283;Y284;Y285;Y286;Y287;Y288;Y289")</f>
        <v>Y280;Y281;Y282;Y283;Y284;Y285;Y286;Y287;Y288;Y289</v>
      </c>
      <c r="E1922" s="12" t="s">
        <v>44323</v>
      </c>
    </row>
    <row r="1923">
      <c r="A1923" s="12" t="str">
        <f>IFERROR(__xludf.DUMMYFUNCTION("TEXTJOIN("";"", TRUE, FILTER(CID!$B$2:$B$14794, CID!B1923=CID!$D$2:$D$14794))"),"Y290;Y291;Y292;Y293;Y294;Y295;Y296;Y297;Y298;Y299")</f>
        <v>Y290;Y291;Y292;Y293;Y294;Y295;Y296;Y297;Y298;Y299</v>
      </c>
      <c r="E1923" s="12" t="s">
        <v>44324</v>
      </c>
    </row>
    <row r="1924">
      <c r="A1924" s="12" t="str">
        <f>IFERROR(__xludf.DUMMYFUNCTION("TEXTJOIN("";"", TRUE, FILTER(CID!$B$2:$B$14794, CID!B1924=CID!$D$2:$D$14794))"),"Y300;Y301;Y302;Y303;Y304;Y305;Y306;Y307;Y308;Y309")</f>
        <v>Y300;Y301;Y302;Y303;Y304;Y305;Y306;Y307;Y308;Y309</v>
      </c>
      <c r="E1924" s="12" t="s">
        <v>44325</v>
      </c>
    </row>
    <row r="1925">
      <c r="A1925" s="12" t="str">
        <f>IFERROR(__xludf.DUMMYFUNCTION("TEXTJOIN("";"", TRUE, FILTER(CID!$B$2:$B$14794, CID!B1925=CID!$D$2:$D$14794))"),"Y310;Y311;Y312;Y313;Y314;Y315;Y316;Y317;Y318;Y319")</f>
        <v>Y310;Y311;Y312;Y313;Y314;Y315;Y316;Y317;Y318;Y319</v>
      </c>
      <c r="E1925" s="12" t="s">
        <v>44326</v>
      </c>
    </row>
    <row r="1926">
      <c r="A1926" s="12" t="str">
        <f>IFERROR(__xludf.DUMMYFUNCTION("TEXTJOIN("";"", TRUE, FILTER(CID!$B$2:$B$14794, CID!B1926=CID!$D$2:$D$14794))"),"Y320;Y321;Y322;Y323;Y324;Y325;Y326;Y327;Y328;Y329")</f>
        <v>Y320;Y321;Y322;Y323;Y324;Y325;Y326;Y327;Y328;Y329</v>
      </c>
      <c r="E1926" s="12" t="s">
        <v>44327</v>
      </c>
    </row>
    <row r="1927">
      <c r="A1927" s="12" t="str">
        <f>IFERROR(__xludf.DUMMYFUNCTION("TEXTJOIN("";"", TRUE, FILTER(CID!$B$2:$B$14794, CID!B1927=CID!$D$2:$D$14794))"),"Y330;Y331;Y332;Y333;Y334;Y335;Y336;Y337;Y338;Y339")</f>
        <v>Y330;Y331;Y332;Y333;Y334;Y335;Y336;Y337;Y338;Y339</v>
      </c>
      <c r="E1927" s="12" t="s">
        <v>44328</v>
      </c>
    </row>
    <row r="1928">
      <c r="A1928" s="12" t="str">
        <f>IFERROR(__xludf.DUMMYFUNCTION("TEXTJOIN("";"", TRUE, FILTER(CID!$B$2:$B$14794, CID!B1928=CID!$D$2:$D$14794))"),"Y340;Y341;Y342;Y343;Y344;Y345;Y346;Y347;Y348;Y349")</f>
        <v>Y340;Y341;Y342;Y343;Y344;Y345;Y346;Y347;Y348;Y349</v>
      </c>
      <c r="E1928" s="12" t="s">
        <v>44329</v>
      </c>
    </row>
    <row r="1929">
      <c r="A1929" s="12" t="str">
        <f>IFERROR(__xludf.DUMMYFUNCTION("TEXTJOIN("";"", TRUE, FILTER(CID!$B$2:$B$14794, CID!B1929=CID!$D$2:$D$14794))"),"Y350;Y351;Y352;Y353;Y354;Y355;Y356;Y357")</f>
        <v>Y350;Y351;Y352;Y353;Y354;Y355;Y356;Y357</v>
      </c>
      <c r="E1929" s="12" t="s">
        <v>44330</v>
      </c>
    </row>
    <row r="1930">
      <c r="A1930" s="12" t="str">
        <f>IFERROR(__xludf.DUMMYFUNCTION("TEXTJOIN("";"", TRUE, FILTER(CID!$B$2:$B$14794, CID!B1930=CID!$D$2:$D$14794))"),"Y360;Y361;Y362;Y363;Y364;Y365;Y366;Y367;Y368;Y369")</f>
        <v>Y360;Y361;Y362;Y363;Y364;Y365;Y366;Y367;Y368;Y369</v>
      </c>
      <c r="E1930" s="12" t="s">
        <v>44331</v>
      </c>
    </row>
    <row r="1931">
      <c r="A1931" s="12" t="str">
        <f>IFERROR(__xludf.DUMMYFUNCTION("TEXTJOIN("";"", TRUE, FILTER(CID!$B$2:$B$14794, CID!B1931=CID!$D$2:$D$14794))"),"Y400;Y401;Y402;Y403;Y404;Y405;Y406;Y407;Y408;Y409")</f>
        <v>Y400;Y401;Y402;Y403;Y404;Y405;Y406;Y407;Y408;Y409</v>
      </c>
      <c r="E1931" s="12" t="s">
        <v>44332</v>
      </c>
    </row>
    <row r="1932">
      <c r="A1932" s="12" t="str">
        <f>IFERROR(__xludf.DUMMYFUNCTION("TEXTJOIN("";"", TRUE, FILTER(CID!$B$2:$B$14794, CID!B1932=CID!$D$2:$D$14794))"),"Y410;Y411;Y412;Y413;Y414;Y415;Y418;Y419")</f>
        <v>Y410;Y411;Y412;Y413;Y414;Y415;Y418;Y419</v>
      </c>
      <c r="E1932" s="12" t="s">
        <v>44333</v>
      </c>
    </row>
    <row r="1933">
      <c r="A1933" s="12" t="str">
        <f>IFERROR(__xludf.DUMMYFUNCTION("TEXTJOIN("";"", TRUE, FILTER(CID!$B$2:$B$14794, CID!B1933=CID!$D$2:$D$14794))"),"Y420;Y421;Y422;Y423;Y424;Y425;Y426;Y427;Y428;Y429")</f>
        <v>Y420;Y421;Y422;Y423;Y424;Y425;Y426;Y427;Y428;Y429</v>
      </c>
      <c r="E1933" s="12" t="s">
        <v>44334</v>
      </c>
    </row>
    <row r="1934">
      <c r="A1934" s="12" t="str">
        <f>IFERROR(__xludf.DUMMYFUNCTION("TEXTJOIN("";"", TRUE, FILTER(CID!$B$2:$B$14794, CID!B1934=CID!$D$2:$D$14794))"),"Y430;Y431;Y432;Y433;Y434;Y435;Y436;Y438;Y439")</f>
        <v>Y430;Y431;Y432;Y433;Y434;Y435;Y436;Y438;Y439</v>
      </c>
      <c r="E1934" s="12" t="s">
        <v>44335</v>
      </c>
    </row>
    <row r="1935">
      <c r="A1935" s="12" t="str">
        <f>IFERROR(__xludf.DUMMYFUNCTION("TEXTJOIN("";"", TRUE, FILTER(CID!$B$2:$B$14794, CID!B1935=CID!$D$2:$D$14794))"),"Y440;Y441;Y442;Y443;Y444;Y445;Y446;Y447;Y449")</f>
        <v>Y440;Y441;Y442;Y443;Y444;Y445;Y446;Y447;Y449</v>
      </c>
      <c r="E1935" s="12" t="s">
        <v>44336</v>
      </c>
    </row>
    <row r="1936">
      <c r="A1936" s="12" t="str">
        <f>IFERROR(__xludf.DUMMYFUNCTION("TEXTJOIN("";"", TRUE, FILTER(CID!$B$2:$B$14794, CID!B1936=CID!$D$2:$D$14794))"),"Y450;Y451;Y452;Y453;Y454;Y455;Y458;Y459")</f>
        <v>Y450;Y451;Y452;Y453;Y454;Y455;Y458;Y459</v>
      </c>
      <c r="E1936" s="12" t="s">
        <v>44337</v>
      </c>
    </row>
    <row r="1937">
      <c r="A1937" s="12" t="str">
        <f>IFERROR(__xludf.DUMMYFUNCTION("TEXTJOIN("";"", TRUE, FILTER(CID!$B$2:$B$14794, CID!B1937=CID!$D$2:$D$14794))"),"Y460;Y461;Y462;Y463;Y464;Y465;Y466;Y467;Y468")</f>
        <v>Y460;Y461;Y462;Y463;Y464;Y465;Y466;Y467;Y468</v>
      </c>
      <c r="E1937" s="12" t="s">
        <v>44338</v>
      </c>
    </row>
    <row r="1938">
      <c r="A1938" s="12" t="str">
        <f>IFERROR(__xludf.DUMMYFUNCTION("TEXTJOIN("";"", TRUE, FILTER(CID!$B$2:$B$14794, CID!B1938=CID!$D$2:$D$14794))"),"Y470;Y471;Y472;Y473;Y474;Y475;Y478;Y479")</f>
        <v>Y470;Y471;Y472;Y473;Y474;Y475;Y478;Y479</v>
      </c>
      <c r="E1938" s="12" t="s">
        <v>44339</v>
      </c>
    </row>
    <row r="1939">
      <c r="A1939" s="12" t="str">
        <f>IFERROR(__xludf.DUMMYFUNCTION("TEXTJOIN("";"", TRUE, FILTER(CID!$B$2:$B$14794, CID!B1939=CID!$D$2:$D$14794))"),"Y480;Y481;Y482;Y483;Y484;Y485")</f>
        <v>Y480;Y481;Y482;Y483;Y484;Y485</v>
      </c>
      <c r="E1939" s="12" t="s">
        <v>44340</v>
      </c>
    </row>
    <row r="1940">
      <c r="A1940" s="12" t="str">
        <f>IFERROR(__xludf.DUMMYFUNCTION("TEXTJOIN("";"", TRUE, FILTER(CID!$B$2:$B$14794, CID!B1940=CID!$D$2:$D$14794))"),"Y490;Y491;Y492;Y493;Y494;Y495;Y496;Y497;Y498;Y499")</f>
        <v>Y490;Y491;Y492;Y493;Y494;Y495;Y496;Y497;Y498;Y499</v>
      </c>
      <c r="E1940" s="12" t="s">
        <v>44341</v>
      </c>
    </row>
    <row r="1941">
      <c r="A1941" s="12" t="str">
        <f>IFERROR(__xludf.DUMMYFUNCTION("TEXTJOIN("";"", TRUE, FILTER(CID!$B$2:$B$14794, CID!B1941=CID!$D$2:$D$14794))"),"Y500;Y501;Y502;Y508;Y509")</f>
        <v>Y500;Y501;Y502;Y508;Y509</v>
      </c>
      <c r="E1941" s="12" t="s">
        <v>44342</v>
      </c>
    </row>
    <row r="1942">
      <c r="A1942" s="12" t="str">
        <f>IFERROR(__xludf.DUMMYFUNCTION("TEXTJOIN("";"", TRUE, FILTER(CID!$B$2:$B$14794, CID!B1942=CID!$D$2:$D$14794))"),"Y510;Y511;Y512;Y513;Y514;Y515;Y516;Y517;Y518;Y519")</f>
        <v>Y510;Y511;Y512;Y513;Y514;Y515;Y516;Y517;Y518;Y519</v>
      </c>
      <c r="E1942" s="12" t="s">
        <v>44343</v>
      </c>
    </row>
    <row r="1943">
      <c r="A1943" s="12" t="str">
        <f>IFERROR(__xludf.DUMMYFUNCTION("TEXTJOIN("";"", TRUE, FILTER(CID!$B$2:$B$14794, CID!B1943=CID!$D$2:$D$14794))"),"Y520;Y521;Y522;Y523;Y524;Y525;Y526;Y527;Y528;Y529")</f>
        <v>Y520;Y521;Y522;Y523;Y524;Y525;Y526;Y527;Y528;Y529</v>
      </c>
      <c r="E1943" s="12" t="s">
        <v>44344</v>
      </c>
    </row>
    <row r="1944">
      <c r="A1944" s="12" t="str">
        <f>IFERROR(__xludf.DUMMYFUNCTION("TEXTJOIN("";"", TRUE, FILTER(CID!$B$2:$B$14794, CID!B1944=CID!$D$2:$D$14794))"),"Y530;Y531;Y532;Y533;Y534;Y535;Y536;Y537;Y538;Y539")</f>
        <v>Y530;Y531;Y532;Y533;Y534;Y535;Y536;Y537;Y538;Y539</v>
      </c>
      <c r="E1944" s="12" t="s">
        <v>44345</v>
      </c>
    </row>
    <row r="1945">
      <c r="A1945" s="12" t="str">
        <f>IFERROR(__xludf.DUMMYFUNCTION("TEXTJOIN("";"", TRUE, FILTER(CID!$B$2:$B$14794, CID!B1945=CID!$D$2:$D$14794))"),"Y540;Y541;Y542;Y543;Y544;Y545;Y546;Y547;Y548;Y549")</f>
        <v>Y540;Y541;Y542;Y543;Y544;Y545;Y546;Y547;Y548;Y549</v>
      </c>
      <c r="E1945" s="12" t="s">
        <v>44346</v>
      </c>
    </row>
    <row r="1946">
      <c r="A1946" s="12" t="str">
        <f>IFERROR(__xludf.DUMMYFUNCTION("TEXTJOIN("";"", TRUE, FILTER(CID!$B$2:$B$14794, CID!B1946=CID!$D$2:$D$14794))"),"Y550;Y551;Y552;Y553;Y554;Y555;Y556;Y559")</f>
        <v>Y550;Y551;Y552;Y553;Y554;Y555;Y556;Y559</v>
      </c>
      <c r="E1946" s="12" t="s">
        <v>44347</v>
      </c>
    </row>
    <row r="1947">
      <c r="A1947" s="12" t="str">
        <f>IFERROR(__xludf.DUMMYFUNCTION("TEXTJOIN("";"", TRUE, FILTER(CID!$B$2:$B$14794, CID!B1947=CID!$D$2:$D$14794))"),"Y560;Y561;Y562;Y563;Y564;Y565;Y566;Y567;Y568;Y569")</f>
        <v>Y560;Y561;Y562;Y563;Y564;Y565;Y566;Y567;Y568;Y569</v>
      </c>
      <c r="E1947" s="12" t="s">
        <v>44348</v>
      </c>
    </row>
    <row r="1948">
      <c r="A1948" s="12" t="str">
        <f>IFERROR(__xludf.DUMMYFUNCTION("TEXTJOIN("";"", TRUE, FILTER(CID!$B$2:$B$14794, CID!B1948=CID!$D$2:$D$14794))"),"Y570;Y571;Y572;Y573;Y574;Y575;Y576;Y577;Y578;Y579")</f>
        <v>Y570;Y571;Y572;Y573;Y574;Y575;Y576;Y577;Y578;Y579</v>
      </c>
      <c r="E1948" s="12" t="s">
        <v>44349</v>
      </c>
    </row>
    <row r="1949">
      <c r="A1949" s="12" t="str">
        <f>IFERROR(__xludf.DUMMYFUNCTION("TEXTJOIN("";"", TRUE, FILTER(CID!$B$2:$B$14794, CID!B1949=CID!$D$2:$D$14794))"),"Y580;Y581;Y582;Y583;Y584;Y585;Y586;Y588;Y589")</f>
        <v>Y580;Y581;Y582;Y583;Y584;Y585;Y586;Y588;Y589</v>
      </c>
      <c r="E1949" s="12" t="s">
        <v>44350</v>
      </c>
    </row>
    <row r="1950">
      <c r="A1950" s="12" t="str">
        <f>IFERROR(__xludf.DUMMYFUNCTION("TEXTJOIN("";"", TRUE, FILTER(CID!$B$2:$B$14794, CID!B1950=CID!$D$2:$D$14794))"),"Y590;Y591;Y592;Y593;Y598;Y599")</f>
        <v>Y590;Y591;Y592;Y593;Y598;Y599</v>
      </c>
      <c r="E1950" s="12" t="s">
        <v>44351</v>
      </c>
    </row>
    <row r="1951">
      <c r="A1951" s="12" t="str">
        <f>IFERROR(__xludf.DUMMYFUNCTION("TEXTJOIN("";"", TRUE, FILTER(CID!$B$2:$B$14794, CID!B1951=CID!$D$2:$D$14794))"),"Y600;Y601;Y602;Y603;Y604;Y605;Y606;Y607;Y608;Y609")</f>
        <v>Y600;Y601;Y602;Y603;Y604;Y605;Y606;Y607;Y608;Y609</v>
      </c>
      <c r="E1951" s="12" t="s">
        <v>44352</v>
      </c>
    </row>
    <row r="1952">
      <c r="A1952" s="12" t="str">
        <f>IFERROR(__xludf.DUMMYFUNCTION("TEXTJOIN("";"", TRUE, FILTER(CID!$B$2:$B$14794, CID!B1952=CID!$D$2:$D$14794))"),"Y610;Y611;Y612;Y613;Y614;Y615;Y616;Y617;Y618;Y619")</f>
        <v>Y610;Y611;Y612;Y613;Y614;Y615;Y616;Y617;Y618;Y619</v>
      </c>
      <c r="E1952" s="12" t="s">
        <v>44353</v>
      </c>
    </row>
    <row r="1953">
      <c r="A1953" s="12" t="str">
        <f>IFERROR(__xludf.DUMMYFUNCTION("TEXTJOIN("";"", TRUE, FILTER(CID!$B$2:$B$14794, CID!B1953=CID!$D$2:$D$14794))"),"Y620;Y621;Y622;Y623;Y624;Y625;Y626;Y628;Y629")</f>
        <v>Y620;Y621;Y622;Y623;Y624;Y625;Y626;Y628;Y629</v>
      </c>
      <c r="E1953" s="12" t="s">
        <v>44354</v>
      </c>
    </row>
    <row r="1954">
      <c r="A1954" s="12" t="str">
        <f>IFERROR(__xludf.DUMMYFUNCTION("TEXTJOIN("";"", TRUE, FILTER(CID!$B$2:$B$14794, CID!B1954=CID!$D$2:$D$14794))"),"Y630;Y631;Y632;Y633;Y634;Y635;Y636;Y638;Y639")</f>
        <v>Y630;Y631;Y632;Y633;Y634;Y635;Y636;Y638;Y639</v>
      </c>
      <c r="E1954" s="12" t="s">
        <v>44355</v>
      </c>
    </row>
    <row r="1955">
      <c r="A1955" s="12" t="str">
        <f>IFERROR(__xludf.DUMMYFUNCTION("TEXTJOIN("";"", TRUE, FILTER(CID!$B$2:$B$14794, CID!B1955=CID!$D$2:$D$14794))"),"Y640;Y641;Y648;Y649")</f>
        <v>Y640;Y641;Y648;Y649</v>
      </c>
      <c r="E1955" s="12" t="s">
        <v>44356</v>
      </c>
    </row>
    <row r="1956">
      <c r="A1956" s="12" t="str">
        <f>IFERROR(__xludf.DUMMYFUNCTION("TEXTJOIN("";"", TRUE, FILTER(CID!$B$2:$B$14794, CID!B1956=CID!$D$2:$D$14794))"),"Y650;Y651;Y652;Y653;Y654;Y655;Y658")</f>
        <v>Y650;Y651;Y652;Y653;Y654;Y655;Y658</v>
      </c>
      <c r="E1956" s="12" t="s">
        <v>44357</v>
      </c>
    </row>
    <row r="1957">
      <c r="A1957" s="12" t="str">
        <f>IFERROR(__xludf.DUMMYFUNCTION("TEXTJOIN("";"", TRUE, FILTER(CID!$B$2:$B$14794, CID!B1957=CID!$D$2:$D$14794))"),"Y66X")</f>
        <v>Y66X</v>
      </c>
      <c r="E1957" s="12" t="s">
        <v>27805</v>
      </c>
    </row>
    <row r="1958">
      <c r="A1958" s="12" t="str">
        <f>IFERROR(__xludf.DUMMYFUNCTION("TEXTJOIN("";"", TRUE, FILTER(CID!$B$2:$B$14794, CID!B1958=CID!$D$2:$D$14794))"),"Y69X")</f>
        <v>Y69X</v>
      </c>
      <c r="E1958" s="12" t="s">
        <v>27806</v>
      </c>
    </row>
    <row r="1959">
      <c r="A1959" s="12" t="str">
        <f>IFERROR(__xludf.DUMMYFUNCTION("TEXTJOIN("";"", TRUE, FILTER(CID!$B$2:$B$14794, CID!B1959=CID!$D$2:$D$14794))"),"Y700;Y701;Y702;Y703;Y708")</f>
        <v>Y700;Y701;Y702;Y703;Y708</v>
      </c>
      <c r="E1959" s="12" t="s">
        <v>44358</v>
      </c>
    </row>
    <row r="1960">
      <c r="A1960" s="12" t="str">
        <f>IFERROR(__xludf.DUMMYFUNCTION("TEXTJOIN("";"", TRUE, FILTER(CID!$B$2:$B$14794, CID!B1960=CID!$D$2:$D$14794))"),"Y710;Y711;Y712;Y713;Y718")</f>
        <v>Y710;Y711;Y712;Y713;Y718</v>
      </c>
      <c r="E1960" s="12" t="s">
        <v>44359</v>
      </c>
    </row>
    <row r="1961">
      <c r="A1961" s="12" t="str">
        <f>IFERROR(__xludf.DUMMYFUNCTION("TEXTJOIN("";"", TRUE, FILTER(CID!$B$2:$B$14794, CID!B1961=CID!$D$2:$D$14794))"),"Y720;Y721;Y722;Y723;Y728")</f>
        <v>Y720;Y721;Y722;Y723;Y728</v>
      </c>
      <c r="E1961" s="12" t="s">
        <v>44360</v>
      </c>
    </row>
    <row r="1962">
      <c r="A1962" s="12" t="str">
        <f>IFERROR(__xludf.DUMMYFUNCTION("TEXTJOIN("";"", TRUE, FILTER(CID!$B$2:$B$14794, CID!B1962=CID!$D$2:$D$14794))"),"Y730;Y731;Y732;Y733;Y738")</f>
        <v>Y730;Y731;Y732;Y733;Y738</v>
      </c>
      <c r="E1962" s="12" t="s">
        <v>44361</v>
      </c>
    </row>
    <row r="1963">
      <c r="A1963" s="12" t="str">
        <f>IFERROR(__xludf.DUMMYFUNCTION("TEXTJOIN("";"", TRUE, FILTER(CID!$B$2:$B$14794, CID!B1963=CID!$D$2:$D$14794))"),"Y740;Y741;Y742;Y743;Y748")</f>
        <v>Y740;Y741;Y742;Y743;Y748</v>
      </c>
      <c r="E1963" s="12" t="s">
        <v>44362</v>
      </c>
    </row>
    <row r="1964">
      <c r="A1964" s="12" t="str">
        <f>IFERROR(__xludf.DUMMYFUNCTION("TEXTJOIN("";"", TRUE, FILTER(CID!$B$2:$B$14794, CID!B1964=CID!$D$2:$D$14794))"),"Y750;Y751;Y752;Y753;Y758")</f>
        <v>Y750;Y751;Y752;Y753;Y758</v>
      </c>
      <c r="E1964" s="12" t="s">
        <v>44363</v>
      </c>
    </row>
    <row r="1965">
      <c r="A1965" s="12" t="str">
        <f>IFERROR(__xludf.DUMMYFUNCTION("TEXTJOIN("";"", TRUE, FILTER(CID!$B$2:$B$14794, CID!B1965=CID!$D$2:$D$14794))"),"Y760;Y761;Y762;Y763;Y768")</f>
        <v>Y760;Y761;Y762;Y763;Y768</v>
      </c>
      <c r="E1965" s="12" t="s">
        <v>44364</v>
      </c>
    </row>
    <row r="1966">
      <c r="A1966" s="12" t="str">
        <f>IFERROR(__xludf.DUMMYFUNCTION("TEXTJOIN("";"", TRUE, FILTER(CID!$B$2:$B$14794, CID!B1966=CID!$D$2:$D$14794))"),"Y770;Y771;Y772;Y773;Y778")</f>
        <v>Y770;Y771;Y772;Y773;Y778</v>
      </c>
      <c r="E1966" s="12" t="s">
        <v>44365</v>
      </c>
    </row>
    <row r="1967">
      <c r="A1967" s="12" t="str">
        <f>IFERROR(__xludf.DUMMYFUNCTION("TEXTJOIN("";"", TRUE, FILTER(CID!$B$2:$B$14794, CID!B1967=CID!$D$2:$D$14794))"),"Y780;Y781;Y782;Y783;Y788")</f>
        <v>Y780;Y781;Y782;Y783;Y788</v>
      </c>
      <c r="E1967" s="12" t="s">
        <v>44366</v>
      </c>
    </row>
    <row r="1968">
      <c r="A1968" s="12" t="str">
        <f>IFERROR(__xludf.DUMMYFUNCTION("TEXTJOIN("";"", TRUE, FILTER(CID!$B$2:$B$14794, CID!B1968=CID!$D$2:$D$14794))"),"Y790;Y791;Y792;Y793;Y798")</f>
        <v>Y790;Y791;Y792;Y793;Y798</v>
      </c>
      <c r="E1968" s="12" t="s">
        <v>44367</v>
      </c>
    </row>
    <row r="1969">
      <c r="A1969" s="12" t="str">
        <f>IFERROR(__xludf.DUMMYFUNCTION("TEXTJOIN("";"", TRUE, FILTER(CID!$B$2:$B$14794, CID!B1969=CID!$D$2:$D$14794))"),"Y800;Y801;Y802;Y803;Y808")</f>
        <v>Y800;Y801;Y802;Y803;Y808</v>
      </c>
      <c r="E1969" s="12" t="s">
        <v>44368</v>
      </c>
    </row>
    <row r="1970">
      <c r="A1970" s="12" t="str">
        <f>IFERROR(__xludf.DUMMYFUNCTION("TEXTJOIN("";"", TRUE, FILTER(CID!$B$2:$B$14794, CID!B1970=CID!$D$2:$D$14794))"),"Y810;Y811;Y812;Y813;Y818")</f>
        <v>Y810;Y811;Y812;Y813;Y818</v>
      </c>
      <c r="E1970" s="12" t="s">
        <v>44369</v>
      </c>
    </row>
    <row r="1971">
      <c r="A1971" s="12" t="str">
        <f>IFERROR(__xludf.DUMMYFUNCTION("TEXTJOIN("";"", TRUE, FILTER(CID!$B$2:$B$14794, CID!B1971=CID!$D$2:$D$14794))"),"Y820;Y821;Y822;Y823;Y828")</f>
        <v>Y820;Y821;Y822;Y823;Y828</v>
      </c>
      <c r="E1971" s="12" t="s">
        <v>44370</v>
      </c>
    </row>
    <row r="1972">
      <c r="A1972" s="12" t="str">
        <f>IFERROR(__xludf.DUMMYFUNCTION("TEXTJOIN("";"", TRUE, FILTER(CID!$B$2:$B$14794, CID!B1972=CID!$D$2:$D$14794))"),"Y830;Y831;Y832;Y833;Y834;Y835;Y836;Y838;Y839")</f>
        <v>Y830;Y831;Y832;Y833;Y834;Y835;Y836;Y838;Y839</v>
      </c>
      <c r="E1972" s="12" t="s">
        <v>44371</v>
      </c>
    </row>
    <row r="1973">
      <c r="A1973" s="12" t="str">
        <f>IFERROR(__xludf.DUMMYFUNCTION("TEXTJOIN("";"", TRUE, FILTER(CID!$B$2:$B$14794, CID!B1973=CID!$D$2:$D$14794))"),"Y840;Y841;Y842;Y843;Y844;Y845;Y846;Y847;Y848;Y849")</f>
        <v>Y840;Y841;Y842;Y843;Y844;Y845;Y846;Y847;Y848;Y849</v>
      </c>
      <c r="E1973" s="12" t="s">
        <v>44372</v>
      </c>
    </row>
    <row r="1974">
      <c r="A1974" s="12" t="str">
        <f>IFERROR(__xludf.DUMMYFUNCTION("TEXTJOIN("";"", TRUE, FILTER(CID!$B$2:$B$14794, CID!B1974=CID!$D$2:$D$14794))"),"Y850;Y859")</f>
        <v>Y850;Y859</v>
      </c>
      <c r="E1974" s="12" t="s">
        <v>44373</v>
      </c>
    </row>
    <row r="1975">
      <c r="A1975" s="12" t="str">
        <f>IFERROR(__xludf.DUMMYFUNCTION("TEXTJOIN("";"", TRUE, FILTER(CID!$B$2:$B$14794, CID!B1975=CID!$D$2:$D$14794))"),"Y86X")</f>
        <v>Y86X</v>
      </c>
      <c r="E1975" s="12" t="s">
        <v>27978</v>
      </c>
    </row>
    <row r="1976">
      <c r="A1976" s="12" t="str">
        <f>IFERROR(__xludf.DUMMYFUNCTION("TEXTJOIN("";"", TRUE, FILTER(CID!$B$2:$B$14794, CID!B1976=CID!$D$2:$D$14794))"),"Y870;Y871;Y872")</f>
        <v>Y870;Y871;Y872</v>
      </c>
      <c r="E1976" s="12" t="s">
        <v>44374</v>
      </c>
    </row>
    <row r="1977">
      <c r="A1977" s="12" t="str">
        <f>IFERROR(__xludf.DUMMYFUNCTION("TEXTJOIN("";"", TRUE, FILTER(CID!$B$2:$B$14794, CID!B1977=CID!$D$2:$D$14794))"),"Y880;Y881;Y882;Y883")</f>
        <v>Y880;Y881;Y882;Y883</v>
      </c>
      <c r="E1977" s="12" t="s">
        <v>44375</v>
      </c>
    </row>
    <row r="1978">
      <c r="A1978" s="12" t="str">
        <f>IFERROR(__xludf.DUMMYFUNCTION("TEXTJOIN("";"", TRUE, FILTER(CID!$B$2:$B$14794, CID!B1978=CID!$D$2:$D$14794))"),"Y890;Y891;Y899")</f>
        <v>Y890;Y891;Y899</v>
      </c>
      <c r="E1978" s="12" t="s">
        <v>44376</v>
      </c>
    </row>
    <row r="1979">
      <c r="A1979" s="12" t="str">
        <f>IFERROR(__xludf.DUMMYFUNCTION("TEXTJOIN("";"", TRUE, FILTER(CID!$B$2:$B$14794, CID!B1979=CID!$D$2:$D$14794))"),"Y900;Y901;Y902;Y903;Y904;Y905;Y906;Y907;Y908;Y909")</f>
        <v>Y900;Y901;Y902;Y903;Y904;Y905;Y906;Y907;Y908;Y909</v>
      </c>
      <c r="E1979" s="12" t="s">
        <v>44377</v>
      </c>
    </row>
    <row r="1980">
      <c r="A1980" s="12" t="str">
        <f>IFERROR(__xludf.DUMMYFUNCTION("TEXTJOIN("";"", TRUE, FILTER(CID!$B$2:$B$14794, CID!B1980=CID!$D$2:$D$14794))"),"Y910;Y911;Y912;Y913;Y919")</f>
        <v>Y910;Y911;Y912;Y913;Y919</v>
      </c>
      <c r="E1980" s="12" t="s">
        <v>44378</v>
      </c>
    </row>
    <row r="1981">
      <c r="A1981" s="12" t="str">
        <f>IFERROR(__xludf.DUMMYFUNCTION("TEXTJOIN("";"", TRUE, FILTER(CID!$B$2:$B$14794, CID!B1981=CID!$D$2:$D$14794))"),"Y95X")</f>
        <v>Y95X</v>
      </c>
      <c r="E1981" s="12" t="s">
        <v>28029</v>
      </c>
    </row>
    <row r="1982">
      <c r="A1982" s="12" t="str">
        <f>IFERROR(__xludf.DUMMYFUNCTION("TEXTJOIN("";"", TRUE, FILTER(CID!$B$2:$B$14794, CID!B1982=CID!$D$2:$D$14794))"),"Y96X")</f>
        <v>Y96X</v>
      </c>
      <c r="E1982" s="12" t="s">
        <v>28030</v>
      </c>
    </row>
    <row r="1983">
      <c r="A1983" s="12" t="str">
        <f>IFERROR(__xludf.DUMMYFUNCTION("TEXTJOIN("";"", TRUE, FILTER(CID!$B$2:$B$14794, CID!B1983=CID!$D$2:$D$14794))"),"Y97X")</f>
        <v>Y97X</v>
      </c>
      <c r="E1983" s="12" t="s">
        <v>28031</v>
      </c>
    </row>
    <row r="1984">
      <c r="A1984" s="12" t="str">
        <f>IFERROR(__xludf.DUMMYFUNCTION("TEXTJOIN("";"", TRUE, FILTER(CID!$B$2:$B$14794, CID!B1984=CID!$D$2:$D$14794))"),"Y98X")</f>
        <v>Y98X</v>
      </c>
      <c r="E1984" s="12" t="s">
        <v>28032</v>
      </c>
    </row>
    <row r="1985">
      <c r="A1985" s="12" t="str">
        <f>IFERROR(__xludf.DUMMYFUNCTION("TEXTJOIN("";"", TRUE, FILTER(CID!$B$2:$B$14794, CID!B1985=CID!$D$2:$D$14794))"),"Z000;Z001;Z002;Z003;Z004;Z005;Z006;Z008")</f>
        <v>Z000;Z001;Z002;Z003;Z004;Z005;Z006;Z008</v>
      </c>
      <c r="E1985" s="12" t="s">
        <v>44379</v>
      </c>
    </row>
    <row r="1986">
      <c r="A1986" s="12" t="str">
        <f>IFERROR(__xludf.DUMMYFUNCTION("TEXTJOIN("";"", TRUE, FILTER(CID!$B$2:$B$14794, CID!B1986=CID!$D$2:$D$14794))"),"Z010;Z011;Z012;Z013;Z014;Z015;Z016;Z017;Z018;Z019")</f>
        <v>Z010;Z011;Z012;Z013;Z014;Z015;Z016;Z017;Z018;Z019</v>
      </c>
      <c r="E1986" s="12" t="s">
        <v>44380</v>
      </c>
    </row>
    <row r="1987">
      <c r="A1987" s="12" t="str">
        <f>IFERROR(__xludf.DUMMYFUNCTION("TEXTJOIN("";"", TRUE, FILTER(CID!$B$2:$B$14794, CID!B1987=CID!$D$2:$D$14794))"),"Z020;Z021;Z022;Z023;Z024;Z025;Z026;Z027;Z028;Z029")</f>
        <v>Z020;Z021;Z022;Z023;Z024;Z025;Z026;Z027;Z028;Z029</v>
      </c>
      <c r="E1987" s="12" t="s">
        <v>44381</v>
      </c>
    </row>
    <row r="1988">
      <c r="A1988" s="12" t="str">
        <f>IFERROR(__xludf.DUMMYFUNCTION("TEXTJOIN("";"", TRUE, FILTER(CID!$B$2:$B$14794, CID!B1988=CID!$D$2:$D$14794))"),"Z030;Z031;Z032;Z033;Z034;Z035;Z036;Z038;Z039")</f>
        <v>Z030;Z031;Z032;Z033;Z034;Z035;Z036;Z038;Z039</v>
      </c>
      <c r="E1988" s="12" t="s">
        <v>44382</v>
      </c>
    </row>
    <row r="1989">
      <c r="A1989" s="12" t="str">
        <f>IFERROR(__xludf.DUMMYFUNCTION("TEXTJOIN("";"", TRUE, FILTER(CID!$B$2:$B$14794, CID!B1989=CID!$D$2:$D$14794))"),"Z040;Z041;Z042;Z043;Z044;Z045;Z046;Z048;Z049")</f>
        <v>Z040;Z041;Z042;Z043;Z044;Z045;Z046;Z048;Z049</v>
      </c>
      <c r="E1989" s="12" t="s">
        <v>44383</v>
      </c>
    </row>
    <row r="1990">
      <c r="A1990" s="12" t="str">
        <f>IFERROR(__xludf.DUMMYFUNCTION("TEXTJOIN("";"", TRUE, FILTER(CID!$B$2:$B$14794, CID!B1990=CID!$D$2:$D$14794))"),"Z080;Z081;Z082;Z087;Z088;Z089")</f>
        <v>Z080;Z081;Z082;Z087;Z088;Z089</v>
      </c>
      <c r="E1990" s="12" t="s">
        <v>44384</v>
      </c>
    </row>
    <row r="1991">
      <c r="A1991" s="12" t="str">
        <f>IFERROR(__xludf.DUMMYFUNCTION("TEXTJOIN("";"", TRUE, FILTER(CID!$B$2:$B$14794, CID!B1991=CID!$D$2:$D$14794))"),"Z090;Z091;Z092;Z093;Z094;Z097;Z098;Z099")</f>
        <v>Z090;Z091;Z092;Z093;Z094;Z097;Z098;Z099</v>
      </c>
      <c r="E1991" s="12" t="s">
        <v>44385</v>
      </c>
    </row>
    <row r="1992">
      <c r="A1992" s="12" t="str">
        <f>IFERROR(__xludf.DUMMYFUNCTION("TEXTJOIN("";"", TRUE, FILTER(CID!$B$2:$B$14794, CID!B1992=CID!$D$2:$D$14794))"),"Z100;Z101;Z102;Z103;Z108")</f>
        <v>Z100;Z101;Z102;Z103;Z108</v>
      </c>
      <c r="E1992" s="12" t="s">
        <v>44386</v>
      </c>
    </row>
    <row r="1993">
      <c r="A1993" s="12" t="str">
        <f>IFERROR(__xludf.DUMMYFUNCTION("TEXTJOIN("";"", TRUE, FILTER(CID!$B$2:$B$14794, CID!B1993=CID!$D$2:$D$14794))"),"Z110;Z111;Z112;Z113;Z114;Z115;Z116;Z118;Z119")</f>
        <v>Z110;Z111;Z112;Z113;Z114;Z115;Z116;Z118;Z119</v>
      </c>
      <c r="E1993" s="12" t="s">
        <v>44387</v>
      </c>
    </row>
    <row r="1994">
      <c r="A1994" s="12" t="str">
        <f>IFERROR(__xludf.DUMMYFUNCTION("TEXTJOIN("";"", TRUE, FILTER(CID!$B$2:$B$14794, CID!B1994=CID!$D$2:$D$14794))"),"Z120;Z121;Z122;Z123;Z124;Z125;Z126;Z128;Z129")</f>
        <v>Z120;Z121;Z122;Z123;Z124;Z125;Z126;Z128;Z129</v>
      </c>
      <c r="E1994" s="12" t="s">
        <v>44388</v>
      </c>
    </row>
    <row r="1995">
      <c r="A1995" s="12" t="str">
        <f>IFERROR(__xludf.DUMMYFUNCTION("TEXTJOIN("";"", TRUE, FILTER(CID!$B$2:$B$14794, CID!B1995=CID!$D$2:$D$14794))"),"Z130;Z131;Z132;Z133;Z134;Z135;Z136;Z137;Z138;Z139")</f>
        <v>Z130;Z131;Z132;Z133;Z134;Z135;Z136;Z137;Z138;Z139</v>
      </c>
      <c r="E1995" s="12" t="s">
        <v>44389</v>
      </c>
    </row>
    <row r="1996">
      <c r="A1996" s="12" t="str">
        <f>IFERROR(__xludf.DUMMYFUNCTION("TEXTJOIN("";"", TRUE, FILTER(CID!$B$2:$B$14794, CID!B1996=CID!$D$2:$D$14794))"),"Z200;Z201;Z202;Z203;Z204;Z205;Z206;Z207;Z208;Z209")</f>
        <v>Z200;Z201;Z202;Z203;Z204;Z205;Z206;Z207;Z208;Z209</v>
      </c>
      <c r="E1996" s="12" t="s">
        <v>44390</v>
      </c>
    </row>
    <row r="1997">
      <c r="A1997" s="12" t="str">
        <f>IFERROR(__xludf.DUMMYFUNCTION("TEXTJOIN("";"", TRUE, FILTER(CID!$B$2:$B$14794, CID!B1997=CID!$D$2:$D$14794))"),"Z21X")</f>
        <v>Z21X</v>
      </c>
      <c r="E1997" s="12" t="s">
        <v>28239</v>
      </c>
    </row>
    <row r="1998">
      <c r="A1998" s="12" t="str">
        <f>IFERROR(__xludf.DUMMYFUNCTION("TEXTJOIN("";"", TRUE, FILTER(CID!$B$2:$B$14794, CID!B1998=CID!$D$2:$D$14794))"),"Z220;Z221;Z222;Z223;Z224;Z225;Z226;Z228;Z229")</f>
        <v>Z220;Z221;Z222;Z223;Z224;Z225;Z226;Z228;Z229</v>
      </c>
      <c r="E1998" s="12" t="s">
        <v>44391</v>
      </c>
    </row>
    <row r="1999">
      <c r="A1999" s="12" t="str">
        <f>IFERROR(__xludf.DUMMYFUNCTION("TEXTJOIN("";"", TRUE, FILTER(CID!$B$2:$B$14794, CID!B1999=CID!$D$2:$D$14794))"),"Z230;Z231;Z232;Z233;Z234;Z235;Z236;Z237;Z238")</f>
        <v>Z230;Z231;Z232;Z233;Z234;Z235;Z236;Z237;Z238</v>
      </c>
      <c r="E1999" s="12" t="s">
        <v>44392</v>
      </c>
    </row>
    <row r="2000">
      <c r="A2000" s="12" t="str">
        <f>IFERROR(__xludf.DUMMYFUNCTION("TEXTJOIN("";"", TRUE, FILTER(CID!$B$2:$B$14794, CID!B2000=CID!$D$2:$D$14794))"),"Z240;Z241;Z242;Z243;Z244;Z245;Z246")</f>
        <v>Z240;Z241;Z242;Z243;Z244;Z245;Z246</v>
      </c>
      <c r="E2000" s="12" t="s">
        <v>44393</v>
      </c>
    </row>
    <row r="2001">
      <c r="A2001" s="12" t="str">
        <f>IFERROR(__xludf.DUMMYFUNCTION("TEXTJOIN("";"", TRUE, FILTER(CID!$B$2:$B$14794, CID!B2001=CID!$D$2:$D$14794))"),"Z250;Z251;Z258")</f>
        <v>Z250;Z251;Z258</v>
      </c>
      <c r="E2001" s="12" t="s">
        <v>44394</v>
      </c>
    </row>
    <row r="2002">
      <c r="A2002" s="12" t="str">
        <f>IFERROR(__xludf.DUMMYFUNCTION("TEXTJOIN("";"", TRUE, FILTER(CID!$B$2:$B$14794, CID!B2002=CID!$D$2:$D$14794))"),"Z260;Z268;Z269")</f>
        <v>Z260;Z268;Z269</v>
      </c>
      <c r="E2002" s="12" t="s">
        <v>44395</v>
      </c>
    </row>
    <row r="2003">
      <c r="A2003" s="12" t="str">
        <f>IFERROR(__xludf.DUMMYFUNCTION("TEXTJOIN("";"", TRUE, FILTER(CID!$B$2:$B$14794, CID!B2003=CID!$D$2:$D$14794))"),"Z270;Z271;Z272;Z273;Z274;Z278;Z279")</f>
        <v>Z270;Z271;Z272;Z273;Z274;Z278;Z279</v>
      </c>
      <c r="E2003" s="12" t="s">
        <v>44396</v>
      </c>
    </row>
    <row r="2004">
      <c r="A2004" s="12" t="str">
        <f>IFERROR(__xludf.DUMMYFUNCTION("TEXTJOIN("";"", TRUE, FILTER(CID!$B$2:$B$14794, CID!B2004=CID!$D$2:$D$14794))"),"Z280;Z281;Z282;Z288;Z289")</f>
        <v>Z280;Z281;Z282;Z288;Z289</v>
      </c>
      <c r="E2004" s="12" t="s">
        <v>44397</v>
      </c>
    </row>
    <row r="2005">
      <c r="A2005" s="12" t="str">
        <f>IFERROR(__xludf.DUMMYFUNCTION("TEXTJOIN("";"", TRUE, FILTER(CID!$B$2:$B$14794, CID!B2005=CID!$D$2:$D$14794))"),"Z290;Z291;Z292;Z298;Z299")</f>
        <v>Z290;Z291;Z292;Z298;Z299</v>
      </c>
      <c r="E2005" s="12" t="s">
        <v>44398</v>
      </c>
    </row>
    <row r="2006">
      <c r="A2006" s="12" t="str">
        <f>IFERROR(__xludf.DUMMYFUNCTION("TEXTJOIN("";"", TRUE, FILTER(CID!$B$2:$B$14794, CID!B2006=CID!$D$2:$D$14794))"),"Z300;Z301;Z302;Z303;Z304;Z305;Z308;Z309")</f>
        <v>Z300;Z301;Z302;Z303;Z304;Z305;Z308;Z309</v>
      </c>
      <c r="E2006" s="12" t="s">
        <v>44399</v>
      </c>
    </row>
    <row r="2007">
      <c r="A2007" s="12" t="str">
        <f>IFERROR(__xludf.DUMMYFUNCTION("TEXTJOIN("";"", TRUE, FILTER(CID!$B$2:$B$14794, CID!B2007=CID!$D$2:$D$14794))"),"Z310;Z311;Z312;Z313;Z314;Z315;Z316;Z318;Z319")</f>
        <v>Z310;Z311;Z312;Z313;Z314;Z315;Z316;Z318;Z319</v>
      </c>
      <c r="E2007" s="12" t="s">
        <v>44400</v>
      </c>
    </row>
    <row r="2008">
      <c r="A2008" s="12" t="str">
        <f>IFERROR(__xludf.DUMMYFUNCTION("TEXTJOIN("";"", TRUE, FILTER(CID!$B$2:$B$14794, CID!B2008=CID!$D$2:$D$14794))"),"Z320;Z321")</f>
        <v>Z320;Z321</v>
      </c>
      <c r="E2008" s="12" t="s">
        <v>44401</v>
      </c>
    </row>
    <row r="2009">
      <c r="A2009" s="12" t="str">
        <f>IFERROR(__xludf.DUMMYFUNCTION("TEXTJOIN("";"", TRUE, FILTER(CID!$B$2:$B$14794, CID!B2009=CID!$D$2:$D$14794))"),"Z33X")</f>
        <v>Z33X</v>
      </c>
      <c r="E2009" s="12" t="s">
        <v>28374</v>
      </c>
    </row>
    <row r="2010">
      <c r="A2010" s="12" t="str">
        <f>IFERROR(__xludf.DUMMYFUNCTION("TEXTJOIN("";"", TRUE, FILTER(CID!$B$2:$B$14794, CID!B2010=CID!$D$2:$D$14794))"),"Z340;Z348;Z349")</f>
        <v>Z340;Z348;Z349</v>
      </c>
      <c r="E2010" s="12" t="s">
        <v>44402</v>
      </c>
    </row>
    <row r="2011">
      <c r="A2011" s="12" t="str">
        <f>IFERROR(__xludf.DUMMYFUNCTION("TEXTJOIN("";"", TRUE, FILTER(CID!$B$2:$B$14794, CID!B2011=CID!$D$2:$D$14794))"),"Z350;Z351;Z352;Z353;Z354;Z355;Z356;Z357;Z358;Z359")</f>
        <v>Z350;Z351;Z352;Z353;Z354;Z355;Z356;Z357;Z358;Z359</v>
      </c>
      <c r="E2011" s="12" t="s">
        <v>44403</v>
      </c>
    </row>
    <row r="2012">
      <c r="A2012" s="12" t="str">
        <f>IFERROR(__xludf.DUMMYFUNCTION("TEXTJOIN("";"", TRUE, FILTER(CID!$B$2:$B$14794, CID!B2012=CID!$D$2:$D$14794))"),"Z360;Z361;Z362;Z363;Z364;Z365;Z368;Z369")</f>
        <v>Z360;Z361;Z362;Z363;Z364;Z365;Z368;Z369</v>
      </c>
      <c r="E2012" s="12" t="s">
        <v>44404</v>
      </c>
    </row>
    <row r="2013">
      <c r="A2013" s="12" t="str">
        <f>IFERROR(__xludf.DUMMYFUNCTION("TEXTJOIN("";"", TRUE, FILTER(CID!$B$2:$B$14794, CID!B2013=CID!$D$2:$D$14794))"),"Z370;Z371;Z372;Z373;Z374;Z375;Z376;Z377;Z379")</f>
        <v>Z370;Z371;Z372;Z373;Z374;Z375;Z376;Z377;Z379</v>
      </c>
      <c r="E2013" s="12" t="s">
        <v>44405</v>
      </c>
    </row>
    <row r="2014">
      <c r="A2014" s="12" t="str">
        <f>IFERROR(__xludf.DUMMYFUNCTION("TEXTJOIN("";"", TRUE, FILTER(CID!$B$2:$B$14794, CID!B2014=CID!$D$2:$D$14794))"),"Z380;Z381;Z382;Z383;Z384;Z385;Z386;Z387;Z388")</f>
        <v>Z380;Z381;Z382;Z383;Z384;Z385;Z386;Z387;Z388</v>
      </c>
      <c r="E2014" s="12" t="s">
        <v>44406</v>
      </c>
    </row>
    <row r="2015">
      <c r="A2015" s="12" t="str">
        <f>IFERROR(__xludf.DUMMYFUNCTION("TEXTJOIN("";"", TRUE, FILTER(CID!$B$2:$B$14794, CID!B2015=CID!$D$2:$D$14794))"),"Z390;Z391;Z392")</f>
        <v>Z390;Z391;Z392</v>
      </c>
      <c r="E2015" s="12" t="s">
        <v>44407</v>
      </c>
    </row>
    <row r="2016">
      <c r="A2016" s="12" t="str">
        <f>IFERROR(__xludf.DUMMYFUNCTION("TEXTJOIN("";"", TRUE, FILTER(CID!$B$2:$B$14794, CID!B2016=CID!$D$2:$D$14794))"),"Z400;Z408;Z409")</f>
        <v>Z400;Z408;Z409</v>
      </c>
      <c r="E2016" s="12" t="s">
        <v>44408</v>
      </c>
    </row>
    <row r="2017">
      <c r="A2017" s="12" t="str">
        <f>IFERROR(__xludf.DUMMYFUNCTION("TEXTJOIN("";"", TRUE, FILTER(CID!$B$2:$B$14794, CID!B2017=CID!$D$2:$D$14794))"),"Z410;Z411;Z412;Z413;Z418;Z419")</f>
        <v>Z410;Z411;Z412;Z413;Z418;Z419</v>
      </c>
      <c r="E2017" s="12" t="s">
        <v>44409</v>
      </c>
    </row>
    <row r="2018">
      <c r="A2018" s="12" t="str">
        <f>IFERROR(__xludf.DUMMYFUNCTION("TEXTJOIN("";"", TRUE, FILTER(CID!$B$2:$B$14794, CID!B2018=CID!$D$2:$D$14794))"),"Z420;Z421;Z422;Z423;Z424;Z428;Z429")</f>
        <v>Z420;Z421;Z422;Z423;Z424;Z428;Z429</v>
      </c>
      <c r="E2018" s="12" t="s">
        <v>44410</v>
      </c>
    </row>
    <row r="2019">
      <c r="A2019" s="12" t="str">
        <f>IFERROR(__xludf.DUMMYFUNCTION("TEXTJOIN("";"", TRUE, FILTER(CID!$B$2:$B$14794, CID!B2019=CID!$D$2:$D$14794))"),"Z430;Z431;Z432;Z433;Z434;Z435;Z436;Z437;Z438;Z439")</f>
        <v>Z430;Z431;Z432;Z433;Z434;Z435;Z436;Z437;Z438;Z439</v>
      </c>
      <c r="E2019" s="12" t="s">
        <v>44411</v>
      </c>
    </row>
    <row r="2020">
      <c r="A2020" s="12" t="str">
        <f>IFERROR(__xludf.DUMMYFUNCTION("TEXTJOIN("";"", TRUE, FILTER(CID!$B$2:$B$14794, CID!B2020=CID!$D$2:$D$14794))"),"Z440;Z441;Z442;Z443;Z448;Z449")</f>
        <v>Z440;Z441;Z442;Z443;Z448;Z449</v>
      </c>
      <c r="E2020" s="12" t="s">
        <v>44412</v>
      </c>
    </row>
    <row r="2021">
      <c r="A2021" s="12" t="str">
        <f>IFERROR(__xludf.DUMMYFUNCTION("TEXTJOIN("";"", TRUE, FILTER(CID!$B$2:$B$14794, CID!B2021=CID!$D$2:$D$14794))"),"Z450;Z451;Z452;Z453;Z458;Z459")</f>
        <v>Z450;Z451;Z452;Z453;Z458;Z459</v>
      </c>
      <c r="E2021" s="12" t="s">
        <v>44413</v>
      </c>
    </row>
    <row r="2022">
      <c r="A2022" s="12" t="str">
        <f>IFERROR(__xludf.DUMMYFUNCTION("TEXTJOIN("";"", TRUE, FILTER(CID!$B$2:$B$14794, CID!B2022=CID!$D$2:$D$14794))"),"Z460;Z461;Z462;Z463;Z464;Z465;Z466;Z467;Z468;Z469")</f>
        <v>Z460;Z461;Z462;Z463;Z464;Z465;Z466;Z467;Z468;Z469</v>
      </c>
      <c r="E2022" s="12" t="s">
        <v>44414</v>
      </c>
    </row>
    <row r="2023">
      <c r="A2023" s="12" t="str">
        <f>IFERROR(__xludf.DUMMYFUNCTION("TEXTJOIN("";"", TRUE, FILTER(CID!$B$2:$B$14794, CID!B2023=CID!$D$2:$D$14794))"),"Z470;Z478;Z479")</f>
        <v>Z470;Z478;Z479</v>
      </c>
      <c r="E2023" s="12" t="s">
        <v>44415</v>
      </c>
    </row>
    <row r="2024">
      <c r="A2024" s="12" t="str">
        <f>IFERROR(__xludf.DUMMYFUNCTION("TEXTJOIN("";"", TRUE, FILTER(CID!$B$2:$B$14794, CID!B2024=CID!$D$2:$D$14794))"),"Z480;Z488;Z489")</f>
        <v>Z480;Z488;Z489</v>
      </c>
      <c r="E2024" s="12" t="s">
        <v>44416</v>
      </c>
    </row>
    <row r="2025">
      <c r="A2025" s="12" t="str">
        <f>IFERROR(__xludf.DUMMYFUNCTION("TEXTJOIN("";"", TRUE, FILTER(CID!$B$2:$B$14794, CID!B2025=CID!$D$2:$D$14794))"),"Z490;Z491;Z492")</f>
        <v>Z490;Z491;Z492</v>
      </c>
      <c r="E2025" s="12" t="s">
        <v>44417</v>
      </c>
    </row>
    <row r="2026">
      <c r="A2026" s="12" t="str">
        <f>IFERROR(__xludf.DUMMYFUNCTION("TEXTJOIN("";"", TRUE, FILTER(CID!$B$2:$B$14794, CID!B2026=CID!$D$2:$D$14794))"),"Z500;Z501;Z502;Z503;Z504;Z505;Z506;Z507;Z508;Z509")</f>
        <v>Z500;Z501;Z502;Z503;Z504;Z505;Z506;Z507;Z508;Z509</v>
      </c>
      <c r="E2026" s="12" t="s">
        <v>44418</v>
      </c>
    </row>
    <row r="2027">
      <c r="A2027" s="12" t="str">
        <f>IFERROR(__xludf.DUMMYFUNCTION("TEXTJOIN("";"", TRUE, FILTER(CID!$B$2:$B$14794, CID!B2027=CID!$D$2:$D$14794))"),"Z510;Z511;Z512;Z513;Z514;Z515;Z516;Z518;Z519")</f>
        <v>Z510;Z511;Z512;Z513;Z514;Z515;Z516;Z518;Z519</v>
      </c>
      <c r="E2027" s="12" t="s">
        <v>44419</v>
      </c>
    </row>
    <row r="2028">
      <c r="A2028" s="12" t="str">
        <f>IFERROR(__xludf.DUMMYFUNCTION("TEXTJOIN("";"", TRUE, FILTER(CID!$B$2:$B$14794, CID!B2028=CID!$D$2:$D$14794))"),"Z520;Z521;Z522;Z523;Z524;Z525;Z526;Z527;Z528;Z529")</f>
        <v>Z520;Z521;Z522;Z523;Z524;Z525;Z526;Z527;Z528;Z529</v>
      </c>
      <c r="E2028" s="12" t="s">
        <v>44420</v>
      </c>
    </row>
    <row r="2029">
      <c r="A2029" s="12" t="str">
        <f>IFERROR(__xludf.DUMMYFUNCTION("TEXTJOIN("";"", TRUE, FILTER(CID!$B$2:$B$14794, CID!B2029=CID!$D$2:$D$14794))"),"Z530;Z531;Z532;Z538;Z539")</f>
        <v>Z530;Z531;Z532;Z538;Z539</v>
      </c>
      <c r="E2029" s="12" t="s">
        <v>44421</v>
      </c>
    </row>
    <row r="2030">
      <c r="A2030" s="12" t="str">
        <f>IFERROR(__xludf.DUMMYFUNCTION("TEXTJOIN("";"", TRUE, FILTER(CID!$B$2:$B$14794, CID!B2030=CID!$D$2:$D$14794))"),"Z540;Z541;Z542;Z543;Z544;Z547;Z548;Z549")</f>
        <v>Z540;Z541;Z542;Z543;Z544;Z547;Z548;Z549</v>
      </c>
      <c r="E2030" s="12" t="s">
        <v>44422</v>
      </c>
    </row>
    <row r="2031">
      <c r="A2031" s="12" t="str">
        <f>IFERROR(__xludf.DUMMYFUNCTION("TEXTJOIN("";"", TRUE, FILTER(CID!$B$2:$B$14794, CID!B2031=CID!$D$2:$D$14794))"),"Z550;Z551;Z552;Z553;Z554;Z558;Z559")</f>
        <v>Z550;Z551;Z552;Z553;Z554;Z558;Z559</v>
      </c>
      <c r="E2031" s="12" t="s">
        <v>44423</v>
      </c>
    </row>
    <row r="2032">
      <c r="A2032" s="12" t="str">
        <f>IFERROR(__xludf.DUMMYFUNCTION("TEXTJOIN("";"", TRUE, FILTER(CID!$B$2:$B$14794, CID!B2032=CID!$D$2:$D$14794))"),"Z560;Z561;Z562;Z563;Z564;Z565;Z566;Z567")</f>
        <v>Z560;Z561;Z562;Z563;Z564;Z565;Z566;Z567</v>
      </c>
      <c r="E2032" s="12" t="s">
        <v>44424</v>
      </c>
    </row>
    <row r="2033">
      <c r="A2033" s="12" t="str">
        <f>IFERROR(__xludf.DUMMYFUNCTION("TEXTJOIN("";"", TRUE, FILTER(CID!$B$2:$B$14794, CID!B2033=CID!$D$2:$D$14794))"),"Z570;Z571;Z572;Z573;Z574;Z575;Z576;Z577;Z578;Z579")</f>
        <v>Z570;Z571;Z572;Z573;Z574;Z575;Z576;Z577;Z578;Z579</v>
      </c>
      <c r="E2033" s="12" t="s">
        <v>44425</v>
      </c>
    </row>
    <row r="2034">
      <c r="A2034" s="12" t="str">
        <f>IFERROR(__xludf.DUMMYFUNCTION("TEXTJOIN("";"", TRUE, FILTER(CID!$B$2:$B$14794, CID!B2034=CID!$D$2:$D$14794))"),"Z580;Z581;Z582;Z583;Z584;Z585;Z586;Z587;Z588;Z589")</f>
        <v>Z580;Z581;Z582;Z583;Z584;Z585;Z586;Z587;Z588;Z589</v>
      </c>
      <c r="E2034" s="12" t="s">
        <v>44426</v>
      </c>
    </row>
    <row r="2035">
      <c r="A2035" s="12" t="str">
        <f>IFERROR(__xludf.DUMMYFUNCTION("TEXTJOIN("";"", TRUE, FILTER(CID!$B$2:$B$14794, CID!B2035=CID!$D$2:$D$14794))"),"Z590;Z591;Z592;Z593;Z594;Z595;Z596;Z597;Z598;Z599")</f>
        <v>Z590;Z591;Z592;Z593;Z594;Z595;Z596;Z597;Z598;Z599</v>
      </c>
      <c r="E2035" s="12" t="s">
        <v>44427</v>
      </c>
    </row>
    <row r="2036">
      <c r="A2036" s="12" t="str">
        <f>IFERROR(__xludf.DUMMYFUNCTION("TEXTJOIN("";"", TRUE, FILTER(CID!$B$2:$B$14794, CID!B2036=CID!$D$2:$D$14794))"),"Z600;Z601;Z602;Z603;Z604;Z605;Z608;Z609")</f>
        <v>Z600;Z601;Z602;Z603;Z604;Z605;Z608;Z609</v>
      </c>
      <c r="E2036" s="12" t="s">
        <v>44428</v>
      </c>
    </row>
    <row r="2037">
      <c r="A2037" s="12" t="str">
        <f>IFERROR(__xludf.DUMMYFUNCTION("TEXTJOIN("";"", TRUE, FILTER(CID!$B$2:$B$14794, CID!B2037=CID!$D$2:$D$14794))"),"Z610;Z611;Z612;Z613;Z614;Z615;Z616;Z617;Z618;Z619")</f>
        <v>Z610;Z611;Z612;Z613;Z614;Z615;Z616;Z617;Z618;Z619</v>
      </c>
      <c r="E2037" s="12" t="s">
        <v>44429</v>
      </c>
    </row>
    <row r="2038">
      <c r="A2038" s="12" t="str">
        <f>IFERROR(__xludf.DUMMYFUNCTION("TEXTJOIN("";"", TRUE, FILTER(CID!$B$2:$B$14794, CID!B2038=CID!$D$2:$D$14794))"),"Z620;Z621;Z622;Z623;Z624;Z625;Z626;Z628;Z629")</f>
        <v>Z620;Z621;Z622;Z623;Z624;Z625;Z626;Z628;Z629</v>
      </c>
      <c r="E2038" s="12" t="s">
        <v>44430</v>
      </c>
    </row>
    <row r="2039">
      <c r="A2039" s="12" t="str">
        <f>IFERROR(__xludf.DUMMYFUNCTION("TEXTJOIN("";"", TRUE, FILTER(CID!$B$2:$B$14794, CID!B2039=CID!$D$2:$D$14794))"),"Z630;Z631;Z632;Z633;Z634;Z635;Z636;Z637;Z638;Z639")</f>
        <v>Z630;Z631;Z632;Z633;Z634;Z635;Z636;Z637;Z638;Z639</v>
      </c>
      <c r="E2039" s="12" t="s">
        <v>44431</v>
      </c>
    </row>
    <row r="2040">
      <c r="A2040" s="12" t="str">
        <f>IFERROR(__xludf.DUMMYFUNCTION("TEXTJOIN("";"", TRUE, FILTER(CID!$B$2:$B$14794, CID!B2040=CID!$D$2:$D$14794))"),"Z640;Z641;Z642;Z643;Z644")</f>
        <v>Z640;Z641;Z642;Z643;Z644</v>
      </c>
      <c r="E2040" s="12" t="s">
        <v>44432</v>
      </c>
    </row>
    <row r="2041">
      <c r="A2041" s="12" t="str">
        <f>IFERROR(__xludf.DUMMYFUNCTION("TEXTJOIN("";"", TRUE, FILTER(CID!$B$2:$B$14794, CID!B2041=CID!$D$2:$D$14794))"),"Z650;Z651;Z652;Z653;Z654;Z655;Z658;Z659")</f>
        <v>Z650;Z651;Z652;Z653;Z654;Z655;Z658;Z659</v>
      </c>
      <c r="E2041" s="12" t="s">
        <v>44433</v>
      </c>
    </row>
    <row r="2042">
      <c r="A2042" s="12" t="str">
        <f>IFERROR(__xludf.DUMMYFUNCTION("TEXTJOIN("";"", TRUE, FILTER(CID!$B$2:$B$14794, CID!B2042=CID!$D$2:$D$14794))"),"Z700;Z701;Z702;Z703;Z708;Z709")</f>
        <v>Z700;Z701;Z702;Z703;Z708;Z709</v>
      </c>
      <c r="E2042" s="12" t="s">
        <v>44434</v>
      </c>
    </row>
    <row r="2043">
      <c r="A2043" s="12" t="str">
        <f>IFERROR(__xludf.DUMMYFUNCTION("TEXTJOIN("";"", TRUE, FILTER(CID!$B$2:$B$14794, CID!B2043=CID!$D$2:$D$14794))"),"Z710;Z711;Z712;Z713;Z714;Z715;Z716;Z717;Z718;Z719")</f>
        <v>Z710;Z711;Z712;Z713;Z714;Z715;Z716;Z717;Z718;Z719</v>
      </c>
      <c r="E2043" s="12" t="s">
        <v>44435</v>
      </c>
    </row>
    <row r="2044">
      <c r="A2044" s="12" t="str">
        <f>IFERROR(__xludf.DUMMYFUNCTION("TEXTJOIN("";"", TRUE, FILTER(CID!$B$2:$B$14794, CID!B2044=CID!$D$2:$D$14794))"),"Z720;Z721;Z722;Z723;Z724;Z725;Z726;Z728;Z729")</f>
        <v>Z720;Z721;Z722;Z723;Z724;Z725;Z726;Z728;Z729</v>
      </c>
      <c r="E2044" s="12" t="s">
        <v>44436</v>
      </c>
    </row>
    <row r="2045">
      <c r="A2045" s="12" t="str">
        <f>IFERROR(__xludf.DUMMYFUNCTION("TEXTJOIN("";"", TRUE, FILTER(CID!$B$2:$B$14794, CID!B2045=CID!$D$2:$D$14794))"),"Z730;Z731;Z732;Z733;Z734;Z735;Z736;Z738;Z739")</f>
        <v>Z730;Z731;Z732;Z733;Z734;Z735;Z736;Z738;Z739</v>
      </c>
      <c r="E2045" s="12" t="s">
        <v>44437</v>
      </c>
    </row>
    <row r="2046">
      <c r="A2046" s="12" t="str">
        <f>IFERROR(__xludf.DUMMYFUNCTION("TEXTJOIN("";"", TRUE, FILTER(CID!$B$2:$B$14794, CID!B2046=CID!$D$2:$D$14794))"),"Z740;Z741;Z742;Z743;Z748;Z749")</f>
        <v>Z740;Z741;Z742;Z743;Z748;Z749</v>
      </c>
      <c r="E2046" s="12" t="s">
        <v>44438</v>
      </c>
    </row>
    <row r="2047">
      <c r="A2047" s="12" t="str">
        <f>IFERROR(__xludf.DUMMYFUNCTION("TEXTJOIN("";"", TRUE, FILTER(CID!$B$2:$B$14794, CID!B2047=CID!$D$2:$D$14794))"),"Z750;Z751;Z752;Z753;Z754;Z755;Z758;Z759")</f>
        <v>Z750;Z751;Z752;Z753;Z754;Z755;Z758;Z759</v>
      </c>
      <c r="E2047" s="12" t="s">
        <v>44439</v>
      </c>
    </row>
    <row r="2048">
      <c r="A2048" s="12" t="str">
        <f>IFERROR(__xludf.DUMMYFUNCTION("TEXTJOIN("";"", TRUE, FILTER(CID!$B$2:$B$14794, CID!B2048=CID!$D$2:$D$14794))"),"Z760;Z761;Z762;Z763;Z764;Z765;Z768;Z769")</f>
        <v>Z760;Z761;Z762;Z763;Z764;Z765;Z768;Z769</v>
      </c>
      <c r="E2048" s="12" t="s">
        <v>44440</v>
      </c>
    </row>
    <row r="2049">
      <c r="A2049" s="12" t="str">
        <f>IFERROR(__xludf.DUMMYFUNCTION("TEXTJOIN("";"", TRUE, FILTER(CID!$B$2:$B$14794, CID!B2049=CID!$D$2:$D$14794))"),"Z800;Z801;Z802;Z803;Z804;Z805;Z806;Z807;Z808;Z809")</f>
        <v>Z800;Z801;Z802;Z803;Z804;Z805;Z806;Z807;Z808;Z809</v>
      </c>
      <c r="E2049" s="12" t="s">
        <v>44441</v>
      </c>
    </row>
    <row r="2050">
      <c r="A2050" s="12" t="str">
        <f>IFERROR(__xludf.DUMMYFUNCTION("TEXTJOIN("";"", TRUE, FILTER(CID!$B$2:$B$14794, CID!B2050=CID!$D$2:$D$14794))"),"Z810;Z811;Z812;Z813;Z814;Z818")</f>
        <v>Z810;Z811;Z812;Z813;Z814;Z818</v>
      </c>
      <c r="E2050" s="12" t="s">
        <v>44442</v>
      </c>
    </row>
    <row r="2051">
      <c r="A2051" s="12" t="str">
        <f>IFERROR(__xludf.DUMMYFUNCTION("TEXTJOIN("";"", TRUE, FILTER(CID!$B$2:$B$14794, CID!B2051=CID!$D$2:$D$14794))"),"Z820;Z821;Z822;Z823;Z824;Z825;Z826;Z827;Z828")</f>
        <v>Z820;Z821;Z822;Z823;Z824;Z825;Z826;Z827;Z828</v>
      </c>
      <c r="E2051" s="12" t="s">
        <v>44443</v>
      </c>
    </row>
    <row r="2052">
      <c r="A2052" s="12" t="str">
        <f>IFERROR(__xludf.DUMMYFUNCTION("TEXTJOIN("";"", TRUE, FILTER(CID!$B$2:$B$14794, CID!B2052=CID!$D$2:$D$14794))"),"Z830;Z831;Z832;Z833;Z834;Z835;Z836;Z837")</f>
        <v>Z830;Z831;Z832;Z833;Z834;Z835;Z836;Z837</v>
      </c>
      <c r="E2052" s="12" t="s">
        <v>44444</v>
      </c>
    </row>
    <row r="2053">
      <c r="A2053" s="12" t="str">
        <f>IFERROR(__xludf.DUMMYFUNCTION("TEXTJOIN("";"", TRUE, FILTER(CID!$B$2:$B$14794, CID!B2053=CID!$D$2:$D$14794))"),"Z840;Z841;Z842;Z843;Z848")</f>
        <v>Z840;Z841;Z842;Z843;Z848</v>
      </c>
      <c r="E2053" s="12" t="s">
        <v>44445</v>
      </c>
    </row>
    <row r="2054">
      <c r="A2054" s="12" t="str">
        <f>IFERROR(__xludf.DUMMYFUNCTION("TEXTJOIN("";"", TRUE, FILTER(CID!$B$2:$B$14794, CID!B2054=CID!$D$2:$D$14794))"),"Z850;Z851;Z852;Z853;Z854;Z855;Z856;Z857;Z858;Z859")</f>
        <v>Z850;Z851;Z852;Z853;Z854;Z855;Z856;Z857;Z858;Z859</v>
      </c>
      <c r="E2054" s="12" t="s">
        <v>44446</v>
      </c>
    </row>
    <row r="2055">
      <c r="A2055" s="12" t="str">
        <f>IFERROR(__xludf.DUMMYFUNCTION("TEXTJOIN("";"", TRUE, FILTER(CID!$B$2:$B$14794, CID!B2055=CID!$D$2:$D$14794))"),"Z860;Z861;Z862;Z863;Z864;Z865;Z866;Z867")</f>
        <v>Z860;Z861;Z862;Z863;Z864;Z865;Z866;Z867</v>
      </c>
      <c r="E2055" s="12" t="s">
        <v>44447</v>
      </c>
    </row>
    <row r="2056">
      <c r="A2056" s="12" t="str">
        <f>IFERROR(__xludf.DUMMYFUNCTION("TEXTJOIN("";"", TRUE, FILTER(CID!$B$2:$B$14794, CID!B2056=CID!$D$2:$D$14794))"),"Z870;Z871;Z872;Z873;Z874;Z875;Z876;Z877;Z878")</f>
        <v>Z870;Z871;Z872;Z873;Z874;Z875;Z876;Z877;Z878</v>
      </c>
      <c r="E2056" s="12" t="s">
        <v>44448</v>
      </c>
    </row>
    <row r="2057">
      <c r="A2057" s="12" t="str">
        <f>IFERROR(__xludf.DUMMYFUNCTION("TEXTJOIN("";"", TRUE, FILTER(CID!$B$2:$B$14794, CID!B2057=CID!$D$2:$D$14794))"),"Z880;Z881;Z882;Z883;Z884;Z885;Z886;Z887;Z888;Z889")</f>
        <v>Z880;Z881;Z882;Z883;Z884;Z885;Z886;Z887;Z888;Z889</v>
      </c>
      <c r="E2057" s="12" t="s">
        <v>44449</v>
      </c>
    </row>
    <row r="2058">
      <c r="A2058" s="12" t="str">
        <f>IFERROR(__xludf.DUMMYFUNCTION("TEXTJOIN("";"", TRUE, FILTER(CID!$B$2:$B$14794, CID!B2058=CID!$D$2:$D$14794))"),"Z890;Z891;Z892;Z893;Z894;Z895;Z896;Z897;Z898;Z899")</f>
        <v>Z890;Z891;Z892;Z893;Z894;Z895;Z896;Z897;Z898;Z899</v>
      </c>
      <c r="E2058" s="12" t="s">
        <v>44450</v>
      </c>
    </row>
    <row r="2059">
      <c r="A2059" s="12" t="str">
        <f>IFERROR(__xludf.DUMMYFUNCTION("TEXTJOIN("";"", TRUE, FILTER(CID!$B$2:$B$14794, CID!B2059=CID!$D$2:$D$14794))"),"Z900;Z901;Z902;Z903;Z904;Z905;Z906;Z907;Z908")</f>
        <v>Z900;Z901;Z902;Z903;Z904;Z905;Z906;Z907;Z908</v>
      </c>
      <c r="E2059" s="12" t="s">
        <v>44451</v>
      </c>
    </row>
    <row r="2060">
      <c r="A2060" s="12" t="str">
        <f>IFERROR(__xludf.DUMMYFUNCTION("TEXTJOIN("";"", TRUE, FILTER(CID!$B$2:$B$14794, CID!B2060=CID!$D$2:$D$14794))"),"Z910;Z911;Z912;Z913;Z914;Z915;Z916;Z918")</f>
        <v>Z910;Z911;Z912;Z913;Z914;Z915;Z916;Z918</v>
      </c>
      <c r="E2060" s="12" t="s">
        <v>44452</v>
      </c>
    </row>
    <row r="2061">
      <c r="A2061" s="12" t="str">
        <f>IFERROR(__xludf.DUMMYFUNCTION("TEXTJOIN("";"", TRUE, FILTER(CID!$B$2:$B$14794, CID!B2061=CID!$D$2:$D$14794))"),"Z920;Z921;Z922;Z923;Z924;Z925;Z926;Z928;Z929")</f>
        <v>Z920;Z921;Z922;Z923;Z924;Z925;Z926;Z928;Z929</v>
      </c>
      <c r="E2061" s="12" t="s">
        <v>44453</v>
      </c>
    </row>
    <row r="2062">
      <c r="A2062" s="12" t="str">
        <f>IFERROR(__xludf.DUMMYFUNCTION("TEXTJOIN("";"", TRUE, FILTER(CID!$B$2:$B$14794, CID!B2062=CID!$D$2:$D$14794))"),"Z930;Z931;Z932;Z933;Z934;Z935;Z936;Z938;Z939")</f>
        <v>Z930;Z931;Z932;Z933;Z934;Z935;Z936;Z938;Z939</v>
      </c>
      <c r="E2062" s="12" t="s">
        <v>44454</v>
      </c>
    </row>
    <row r="2063">
      <c r="A2063" s="12" t="str">
        <f>IFERROR(__xludf.DUMMYFUNCTION("TEXTJOIN("";"", TRUE, FILTER(CID!$B$2:$B$14794, CID!B2063=CID!$D$2:$D$14794))"),"Z940;Z941;Z942;Z943;Z944;Z945;Z946;Z947;Z948;Z949")</f>
        <v>Z940;Z941;Z942;Z943;Z944;Z945;Z946;Z947;Z948;Z949</v>
      </c>
      <c r="E2063" s="12" t="s">
        <v>44455</v>
      </c>
    </row>
    <row r="2064">
      <c r="A2064" s="12" t="str">
        <f>IFERROR(__xludf.DUMMYFUNCTION("TEXTJOIN("";"", TRUE, FILTER(CID!$B$2:$B$14794, CID!B2064=CID!$D$2:$D$14794))"),"Z950;Z951;Z952;Z953;Z954;Z955;Z958;Z959")</f>
        <v>Z950;Z951;Z952;Z953;Z954;Z955;Z958;Z959</v>
      </c>
      <c r="E2064" s="12" t="s">
        <v>44456</v>
      </c>
    </row>
    <row r="2065">
      <c r="A2065" s="12" t="str">
        <f>IFERROR(__xludf.DUMMYFUNCTION("TEXTJOIN("";"", TRUE, FILTER(CID!$B$2:$B$14794, CID!B2065=CID!$D$2:$D$14794))"),"Z960;Z961;Z962;Z963;Z964;Z965;Z966;Z967;Z968;Z969")</f>
        <v>Z960;Z961;Z962;Z963;Z964;Z965;Z966;Z967;Z968;Z969</v>
      </c>
      <c r="E2065" s="12" t="s">
        <v>44457</v>
      </c>
    </row>
    <row r="2066">
      <c r="A2066" s="12" t="str">
        <f>IFERROR(__xludf.DUMMYFUNCTION("TEXTJOIN("";"", TRUE, FILTER(CID!$B$2:$B$14794, CID!B2066=CID!$D$2:$D$14794))"),"Z970;Z971;Z972;Z973;Z974;Z975;Z978")</f>
        <v>Z970;Z971;Z972;Z973;Z974;Z975;Z978</v>
      </c>
      <c r="E2066" s="12" t="s">
        <v>44458</v>
      </c>
    </row>
    <row r="2067">
      <c r="A2067" s="12" t="str">
        <f>IFERROR(__xludf.DUMMYFUNCTION("TEXTJOIN("";"", TRUE, FILTER(CID!$B$2:$B$14794, CID!B2067=CID!$D$2:$D$14794))"),"Z980;Z981;Z982;Z988")</f>
        <v>Z980;Z981;Z982;Z988</v>
      </c>
      <c r="E2067" s="12" t="s">
        <v>44459</v>
      </c>
    </row>
    <row r="2068">
      <c r="A2068" s="12" t="str">
        <f>IFERROR(__xludf.DUMMYFUNCTION("TEXTJOIN("";"", TRUE, FILTER(CID!$B$2:$B$14794, CID!B2068=CID!$D$2:$D$14794))"),"Z990;Z991;Z992;Z993;Z998;Z999")</f>
        <v>Z990;Z991;Z992;Z993;Z998;Z999</v>
      </c>
      <c r="E2068" s="12" t="s">
        <v>44460</v>
      </c>
    </row>
    <row r="2069">
      <c r="A2069" s="12" t="str">
        <f>IFERROR(__xludf.DUMMYFUNCTION("TEXTJOIN(""; "", TRUE, TEXTJOIN("";"", TRUE, FILTER(CID!$B$2:$B$14794, CID!B2069=CID!$D$2:$D$14794)),TEXTJOIN(""; "", TRUE, FILTER(CID!$B$2:$B14794, REGEXMATCH(CID!$D$2:$D14794, TEXTJOIN(""|"", TRUE, SPLIT(TEXTJOIN("";"", TRUE, FILTER(CID!$B$2:$B14794, RE"&amp;"GEXMATCH(CID!$D$2:$D14794, TEXTJOIN(""|"", TRUE, SPLIT(TEXTJOIN("";"", TRUE, FILTER(CID!$B$2:$B$14794, CID!B2069=CID!$D$2:$D$14794)), "";""))))), "";""))))))"),"A00;A01;A02;A03;A04;A05;A06;A07;A08;A09; A00; A01; A02; A03; A04; A05; A06; A07; A08; A09; A000; A001; A009; A010; A011; A012; A013; A014; A020; A021; A022; A028; A029; A030; A031; A032; A033; A038; A039; A040; A041; A042; A043; A044; A045; A046; A047; A0"&amp;"48; A049; A050; A051; A052; A053; A054; A058; A059; A060; A061; A062; A063; A064; A065; A066; A067; A068; A069; A070; A071; A072; A073; A078; A079; A080; A081; A082; A083; A084; A085; A09X")</f>
        <v>A00;A01;A02;A03;A04;A05;A06;A07;A08;A09; A00; A01; A02; A03; A04; A05; A06; A07; A08; A09; A000; A001; A009; A010; A011; A012; A013; A014; A020; A021; A022; A028; A029; A030; A031; A032; A033; A038; A039; A040; A041; A042; A043; A044; A045; A046; A047; A048; A049; A050; A051; A052; A053; A054; A058; A059; A060; A061; A062; A063; A064; A065; A066; A067; A068; A069; A070; A071; A072; A073; A078; A079; A080; A081; A082; A083; A084; A085; A09X</v>
      </c>
      <c r="E2069" s="12" t="s">
        <v>44461</v>
      </c>
    </row>
    <row r="2070">
      <c r="A2070" s="12" t="str">
        <f>IFERROR(__xludf.DUMMYFUNCTION("TEXTJOIN(""; "", TRUE, TEXTJOIN("";"", TRUE, FILTER(CID!$B$2:$B$14794, CID!B2070=CID!$D$2:$D$14794)),TEXTJOIN(""; "", TRUE, FILTER(CID!$B$2:$B14794, REGEXMATCH(CID!$D$2:$D14794, TEXTJOIN(""|"", TRUE, SPLIT(TEXTJOIN("";"", TRUE, FILTER(CID!$B$2:$B14794, RE"&amp;"GEXMATCH(CID!$D$2:$D14794, TEXTJOIN(""|"", TRUE, SPLIT(TEXTJOIN("";"", TRUE, FILTER(CID!$B$2:$B$14794, CID!B2070=CID!$D$2:$D$14794)), "";""))))), "";""))))))"),"A15;A16;A17;A18;A19; A15; A16; A17; A18; A19; A150; A151; A152; A153; A154; A155; A156; A157; A158; A159; A160; A161; A162; A163; A164; A165; A167; A168; A169; A170; A171; A178; A179; A180; A181; A182; A183; A184; A185; A186; A187; A188; A190; A191; A192;"&amp;" A198; A199")</f>
        <v>A15;A16;A17;A18;A19; A15; A16; A17; A18; A19; A150; A151; A152; A153; A154; A155; A156; A157; A158; A159; A160; A161; A162; A163; A164; A165; A167; A168; A169; A170; A171; A178; A179; A180; A181; A182; A183; A184; A185; A186; A187; A188; A190; A191; A192; A198; A199</v>
      </c>
      <c r="E2070" s="12" t="s">
        <v>44462</v>
      </c>
    </row>
    <row r="2071">
      <c r="A2071" s="12" t="str">
        <f>IFERROR(__xludf.DUMMYFUNCTION("TEXTJOIN(""; "", TRUE, TEXTJOIN("";"", TRUE, FILTER(CID!$B$2:$B$14794, CID!B2071=CID!$D$2:$D$14794)),TEXTJOIN(""; "", TRUE, FILTER(CID!$B$2:$B14794, REGEXMATCH(CID!$D$2:$D14794, TEXTJOIN(""|"", TRUE, SPLIT(TEXTJOIN("";"", TRUE, FILTER(CID!$B$2:$B14794, RE"&amp;"GEXMATCH(CID!$D$2:$D14794, TEXTJOIN(""|"", TRUE, SPLIT(TEXTJOIN("";"", TRUE, FILTER(CID!$B$2:$B$14794, CID!B2071=CID!$D$2:$D$14794)), "";""))))), "";""))))))"),"A20;A21;A22;A23;A24;A25;A26;A27;A28; A20; A21; A22; A23; A24; A25; A26; A27; A28; A200; A201; A202; A203; A207; A208; A209; A210; A211; A212; A213; A217; A218; A219; A220; A221; A222; A227; A228; A229; A230; A231; A232; A233; A238; A239; A240; A241; A242;"&amp;" A243; A244; A250; A251; A259; A260; A267; A268; A269; A270; A278; A279; A280; A281; A282; A288; A289")</f>
        <v>A20;A21;A22;A23;A24;A25;A26;A27;A28; A20; A21; A22; A23; A24; A25; A26; A27; A28; A200; A201; A202; A203; A207; A208; A209; A210; A211; A212; A213; A217; A218; A219; A220; A221; A222; A227; A228; A229; A230; A231; A232; A233; A238; A239; A240; A241; A242; A243; A244; A250; A251; A259; A260; A267; A268; A269; A270; A278; A279; A280; A281; A282; A288; A289</v>
      </c>
      <c r="E2071" s="12" t="s">
        <v>44463</v>
      </c>
    </row>
    <row r="2072">
      <c r="A2072" s="12" t="str">
        <f>IFERROR(__xludf.DUMMYFUNCTION("TEXTJOIN(""; "", TRUE, TEXTJOIN("";"", TRUE, FILTER(CID!$B$2:$B$14794, CID!B2072=CID!$D$2:$D$14794)),TEXTJOIN(""; "", TRUE, FILTER(CID!$B$2:$B14794, REGEXMATCH(CID!$D$2:$D14794, TEXTJOIN(""|"", TRUE, SPLIT(TEXTJOIN("";"", TRUE, FILTER(CID!$B$2:$B14794, RE"&amp;"GEXMATCH(CID!$D$2:$D14794, TEXTJOIN(""|"", TRUE, SPLIT(TEXTJOIN("";"", TRUE, FILTER(CID!$B$2:$B$14794, CID!B2072=CID!$D$2:$D$14794)), "";""))))), "";""))))))"),"A30;A31;A32;A33;A34;A35;A36;A37;A38;A39;A40;A41;A42;A43;A44;A46;A48;A49; A30; A31; A32; A33; A34; A35; A36; A37; A38; A39; A40; A41; A42; A43; A44; A46; A48; A49; A300; A301; A302; A303; A304; A305; A308; A309; A310; A311; A318; A319; A320; A321; A327; A3"&amp;"28; A329; A33X; A34X; A35X; A360; A361; A362; A363; A368; A369; A370; A371; A378; A379; A38X; A390; A391; A392; A393; A394; A395; A398; A399; A400; A401; A402; A403; A408; A409; A410; A411; A412; A413; A414; A415; A418; A419; A420; A421; A422; A427; A428;"&amp;" A429; A430; A431; A438; A439; A440; A441; A448; A449; A46X; A480; A481; A482; A483; A484; A488; A490; A491; A492; A493; A498; A499")</f>
        <v>A30;A31;A32;A33;A34;A35;A36;A37;A38;A39;A40;A41;A42;A43;A44;A46;A48;A49; A30; A31; A32; A33; A34; A35; A36; A37; A38; A39; A40; A41; A42; A43; A44; A46; A48; A49; A300; A301; A302; A303; A304; A305; A308; A309; A310; A311; A318; A319; A320; A321; A327; A328; A329; A33X; A34X; A35X; A360; A361; A362; A363; A368; A369; A370; A371; A378; A379; A38X; A390; A391; A392; A393; A394; A395; A398; A399; A400; A401; A402; A403; A408; A409; A410; A411; A412; A413; A414; A415; A418; A419; A420; A421; A422; A427; A428; A429; A430; A431; A438; A439; A440; A441; A448; A449; A46X; A480; A481; A482; A483; A484; A488; A490; A491; A492; A493; A498; A499</v>
      </c>
      <c r="E2072" s="12" t="s">
        <v>44464</v>
      </c>
    </row>
    <row r="2073">
      <c r="A2073" s="12" t="str">
        <f>IFERROR(__xludf.DUMMYFUNCTION("TEXTJOIN(""; "", TRUE, TEXTJOIN("";"", TRUE, FILTER(CID!$B$2:$B$14794, CID!B2073=CID!$D$2:$D$14794)),TEXTJOIN(""; "", TRUE, FILTER(CID!$B$2:$B14794, REGEXMATCH(CID!$D$2:$D14794, TEXTJOIN(""|"", TRUE, SPLIT(TEXTJOIN("";"", TRUE, FILTER(CID!$B$2:$B14794, RE"&amp;"GEXMATCH(CID!$D$2:$D14794, TEXTJOIN(""|"", TRUE, SPLIT(TEXTJOIN("";"", TRUE, FILTER(CID!$B$2:$B$14794, CID!B2073=CID!$D$2:$D$14794)), "";""))))), "";""))))))"),"A50;A51;A52;A53;A54;A55;A56;A57;A58;A59;A60;A63;A64; A50; A51; A52; A53; A54; A55; A56; A57; A58; A59; A60; A63; A64; A500; A501; A502; A503; A504; A505; A506; A507; A509; A510; A511; A512; A513; A514; A515; A519; A520; A521; A522; A523; A527; A528; A529;"&amp;" A530; A539; A540; A541; A542; A543; A544; A545; A546; A548; A549; A55X; A560; A561; A562; A563; A564; A568; A57X; A58X; A590; A598; A599; A600; A601; A609; A630; A638; A64X")</f>
        <v>A50;A51;A52;A53;A54;A55;A56;A57;A58;A59;A60;A63;A64; A50; A51; A52; A53; A54; A55; A56; A57; A58; A59; A60; A63; A64; A500; A501; A502; A503; A504; A505; A506; A507; A509; A510; A511; A512; A513; A514; A515; A519; A520; A521; A522; A523; A527; A528; A529; A530; A539; A540; A541; A542; A543; A544; A545; A546; A548; A549; A55X; A560; A561; A562; A563; A564; A568; A57X; A58X; A590; A598; A599; A600; A601; A609; A630; A638; A64X</v>
      </c>
      <c r="E2073" s="12" t="s">
        <v>44465</v>
      </c>
    </row>
    <row r="2074">
      <c r="A2074" s="12" t="str">
        <f>IFERROR(__xludf.DUMMYFUNCTION("TEXTJOIN(""; "", TRUE, TEXTJOIN("";"", TRUE, FILTER(CID!$B$2:$B$14794, CID!B2074=CID!$D$2:$D$14794)),TEXTJOIN(""; "", TRUE, FILTER(CID!$B$2:$B14794, REGEXMATCH(CID!$D$2:$D14794, TEXTJOIN(""|"", TRUE, SPLIT(TEXTJOIN("";"", TRUE, FILTER(CID!$B$2:$B14794, RE"&amp;"GEXMATCH(CID!$D$2:$D14794, TEXTJOIN(""|"", TRUE, SPLIT(TEXTJOIN("";"", TRUE, FILTER(CID!$B$2:$B$14794, CID!B2074=CID!$D$2:$D$14794)), "";""))))), "";""))))))"),"A65;A66;A67;A68;A69; A65; A66; A67; A68; A69; A65X; A660; A661; A662; A663; A664; A665; A666; A667; A668; A669; A670; A671; A672; A673; A679; A680; A681; A689; A690; A691; A692; A698; A699")</f>
        <v>A65;A66;A67;A68;A69; A65; A66; A67; A68; A69; A65X; A660; A661; A662; A663; A664; A665; A666; A667; A668; A669; A670; A671; A672; A673; A679; A680; A681; A689; A690; A691; A692; A698; A699</v>
      </c>
      <c r="E2074" s="12" t="s">
        <v>44466</v>
      </c>
    </row>
    <row r="2075">
      <c r="A2075" s="12" t="str">
        <f>IFERROR(__xludf.DUMMYFUNCTION("TEXTJOIN(""; "", TRUE, TEXTJOIN("";"", TRUE, FILTER(CID!$B$2:$B$14794, CID!B2075=CID!$D$2:$D$14794)),TEXTJOIN(""; "", TRUE, FILTER(CID!$B$2:$B14794, REGEXMATCH(CID!$D$2:$D14794, TEXTJOIN(""|"", TRUE, SPLIT(TEXTJOIN("";"", TRUE, FILTER(CID!$B$2:$B14794, RE"&amp;"GEXMATCH(CID!$D$2:$D14794, TEXTJOIN(""|"", TRUE, SPLIT(TEXTJOIN("";"", TRUE, FILTER(CID!$B$2:$B$14794, CID!B2075=CID!$D$2:$D$14794)), "";""))))), "";""))))))"),"A70;A71;A74; A70; A71; A74; A70X; A710; A711; A719; A740; A748; A749")</f>
        <v>A70;A71;A74; A70; A71; A74; A70X; A710; A711; A719; A740; A748; A749</v>
      </c>
      <c r="E2075" s="12" t="s">
        <v>44467</v>
      </c>
    </row>
    <row r="2076">
      <c r="A2076" s="12" t="str">
        <f>IFERROR(__xludf.DUMMYFUNCTION("TEXTJOIN(""; "", TRUE, TEXTJOIN("";"", TRUE, FILTER(CID!$B$2:$B$14794, CID!B2076=CID!$D$2:$D$14794)),TEXTJOIN(""; "", TRUE, FILTER(CID!$B$2:$B14794, REGEXMATCH(CID!$D$2:$D14794, TEXTJOIN(""|"", TRUE, SPLIT(TEXTJOIN("";"", TRUE, FILTER(CID!$B$2:$B14794, RE"&amp;"GEXMATCH(CID!$D$2:$D14794, TEXTJOIN(""|"", TRUE, SPLIT(TEXTJOIN("";"", TRUE, FILTER(CID!$B$2:$B$14794, CID!B2076=CID!$D$2:$D$14794)), "";""))))), "";""))))))"),"A75;A77;A78;A79; A75; A77; A78; A79; A750; A751; A752; A753; A759; A770; A771; A772; A773; A778; A779; A78X; A790; A791; A798; A799")</f>
        <v>A75;A77;A78;A79; A75; A77; A78; A79; A750; A751; A752; A753; A759; A770; A771; A772; A773; A778; A779; A78X; A790; A791; A798; A799</v>
      </c>
      <c r="E2076" s="12" t="s">
        <v>44468</v>
      </c>
    </row>
    <row r="2077">
      <c r="A2077" s="12" t="str">
        <f>IFERROR(__xludf.DUMMYFUNCTION("TEXTJOIN(""; "", TRUE, TEXTJOIN("";"", TRUE, FILTER(CID!$B$2:$B$14794, CID!B2077=CID!$D$2:$D$14794)),TEXTJOIN(""; "", TRUE, FILTER(CID!$B$2:$B14794, REGEXMATCH(CID!$D$2:$D14794, TEXTJOIN(""|"", TRUE, SPLIT(TEXTJOIN("";"", TRUE, FILTER(CID!$B$2:$B14794, RE"&amp;"GEXMATCH(CID!$D$2:$D14794, TEXTJOIN(""|"", TRUE, SPLIT(TEXTJOIN("";"", TRUE, FILTER(CID!$B$2:$B$14794, CID!B2077=CID!$D$2:$D$14794)), "";""))))), "";""))))))"),"A80;A81;A82;A83;A84;A85;A86;A87;A88;A89; A80; A81; A82; A83; A84; A85; A86; A87; A88; A89; A800; A801; A802; A803; A804; A809; A810; A811; A812; A818; A819; A820; A821; A829; A830; A831; A832; A833; A834; A835; A836; A838; A839; A840; A841; A848; A849; A8"&amp;"50; A851; A852; A858; A86X; A870; A871; A872; A878; A879; A880; A881; A888; A89X")</f>
        <v>A80;A81;A82;A83;A84;A85;A86;A87;A88;A89; A80; A81; A82; A83; A84; A85; A86; A87; A88; A89; A800; A801; A802; A803; A804; A809; A810; A811; A812; A818; A819; A820; A821; A829; A830; A831; A832; A833; A834; A835; A836; A838; A839; A840; A841; A848; A849; A850; A851; A852; A858; A86X; A870; A871; A872; A878; A879; A880; A881; A888; A89X</v>
      </c>
      <c r="E2077" s="12" t="s">
        <v>44469</v>
      </c>
    </row>
    <row r="2078">
      <c r="A2078" s="12" t="str">
        <f>IFERROR(__xludf.DUMMYFUNCTION("TEXTJOIN(""; "", TRUE, TEXTJOIN("";"", TRUE, FILTER(CID!$B$2:$B$14794, CID!B2078=CID!$D$2:$D$14794)),TEXTJOIN(""; "", TRUE, FILTER(CID!$B$2:$B14794, REGEXMATCH(CID!$D$2:$D14794, TEXTJOIN(""|"", TRUE, SPLIT(TEXTJOIN("";"", TRUE, FILTER(CID!$B$2:$B14794, RE"&amp;"GEXMATCH(CID!$D$2:$D14794, TEXTJOIN(""|"", TRUE, SPLIT(TEXTJOIN("";"", TRUE, FILTER(CID!$B$2:$B$14794, CID!B2078=CID!$D$2:$D$14794)), "";""))))), "";""))))))"),"A90;A91;A92;A93;A94;A95;A96;A98;A99; A90; A91; A92; A93; A94; A95; A96; A98; A99; A90X; A91X; A920; A921; A922; A923; A924; A928; A929; A930; A931; A932; A938; A94X; A950; A951; A959; A960; A961; A962; A968; A969; A980; A981; A982; A983; A984; A985; A988;"&amp;" A99X")</f>
        <v>A90;A91;A92;A93;A94;A95;A96;A98;A99; A90; A91; A92; A93; A94; A95; A96; A98; A99; A90X; A91X; A920; A921; A922; A923; A924; A928; A929; A930; A931; A932; A938; A94X; A950; A951; A959; A960; A961; A962; A968; A969; A980; A981; A982; A983; A984; A985; A988; A99X</v>
      </c>
      <c r="E2078" s="12" t="s">
        <v>44470</v>
      </c>
    </row>
    <row r="2079">
      <c r="A2079" s="12" t="str">
        <f>IFERROR(__xludf.DUMMYFUNCTION("TEXTJOIN(""; "", TRUE, TEXTJOIN("";"", TRUE, FILTER(CID!$B$2:$B$14794, CID!B2079=CID!$D$2:$D$14794)),TEXTJOIN(""; "", TRUE, FILTER(CID!$B$2:$B14794, REGEXMATCH(CID!$D$2:$D14794, TEXTJOIN(""|"", TRUE, SPLIT(TEXTJOIN("";"", TRUE, FILTER(CID!$B$2:$B14794, RE"&amp;"GEXMATCH(CID!$D$2:$D14794, TEXTJOIN(""|"", TRUE, SPLIT(TEXTJOIN("";"", TRUE, FILTER(CID!$B$2:$B$14794, CID!B2079=CID!$D$2:$D$14794)), "";""))))), "";""))))))"),"B00;B01;B02;B03;B04;B05;B06;B07;B08;B09; B00; B01; B02; B03; B04; B05; B06; B07; B08; B09; B000; B001; B002; B003; B004; B005; B007; B008; B009; B010; B011; B012; B018; B019; B020; B021; B022; B023; B027; B028; B029; B03X; B04X; B050; B051; B052; B053; B0"&amp;"54; B058; B059; B060; B068; B069; B07X; B080; B081; B082; B083; B084; B085; B088; B09X")</f>
        <v>B00;B01;B02;B03;B04;B05;B06;B07;B08;B09; B00; B01; B02; B03; B04; B05; B06; B07; B08; B09; B000; B001; B002; B003; B004; B005; B007; B008; B009; B010; B011; B012; B018; B019; B020; B021; B022; B023; B027; B028; B029; B03X; B04X; B050; B051; B052; B053; B054; B058; B059; B060; B068; B069; B07X; B080; B081; B082; B083; B084; B085; B088; B09X</v>
      </c>
      <c r="E2079" s="12" t="s">
        <v>44471</v>
      </c>
    </row>
    <row r="2080">
      <c r="A2080" s="12" t="str">
        <f>IFERROR(__xludf.DUMMYFUNCTION("TEXTJOIN(""; "", TRUE, TEXTJOIN("";"", TRUE, FILTER(CID!$B$2:$B$14794, CID!B2080=CID!$D$2:$D$14794)),TEXTJOIN(""; "", TRUE, FILTER(CID!$B$2:$B14794, REGEXMATCH(CID!$D$2:$D14794, TEXTJOIN(""|"", TRUE, SPLIT(TEXTJOIN("";"", TRUE, FILTER(CID!$B$2:$B14794, RE"&amp;"GEXMATCH(CID!$D$2:$D14794, TEXTJOIN(""|"", TRUE, SPLIT(TEXTJOIN("";"", TRUE, FILTER(CID!$B$2:$B$14794, CID!B2080=CID!$D$2:$D$14794)), "";""))))), "";""))))))"),"B15;B16;B17;B18;B19; B15; B16; B17; B18; B19; B150; B159; B160; B161; B162; B169; B170; B171; B172; B178; B180; B181; B182; B188; B189; B190; B199")</f>
        <v>B15;B16;B17;B18;B19; B15; B16; B17; B18; B19; B150; B159; B160; B161; B162; B169; B170; B171; B172; B178; B180; B181; B182; B188; B189; B190; B199</v>
      </c>
      <c r="E2080" s="12" t="s">
        <v>44472</v>
      </c>
    </row>
    <row r="2081">
      <c r="A2081" s="12" t="str">
        <f>IFERROR(__xludf.DUMMYFUNCTION("TEXTJOIN(""; "", TRUE, TEXTJOIN("";"", TRUE, FILTER(CID!$B$2:$B$14794, CID!B2081=CID!$D$2:$D$14794)),TEXTJOIN(""; "", TRUE, FILTER(CID!$B$2:$B14794, REGEXMATCH(CID!$D$2:$D14794, TEXTJOIN(""|"", TRUE, SPLIT(TEXTJOIN("";"", TRUE, FILTER(CID!$B$2:$B14794, RE"&amp;"GEXMATCH(CID!$D$2:$D14794, TEXTJOIN(""|"", TRUE, SPLIT(TEXTJOIN("";"", TRUE, FILTER(CID!$B$2:$B$14794, CID!B2081=CID!$D$2:$D$14794)), "";""))))), "";""))))))"),"B20;B21;B22;B23;B24; B20; B21; B22; B23; B24; B200; B201; B202; B203; B204; B205; B206; B207; B208; B209; B210; B211; B212; B213; B217; B218; B219; B220; B221; B222; B227; B230; B231; B232; B238; B24X")</f>
        <v>B20;B21;B22;B23;B24; B20; B21; B22; B23; B24; B200; B201; B202; B203; B204; B205; B206; B207; B208; B209; B210; B211; B212; B213; B217; B218; B219; B220; B221; B222; B227; B230; B231; B232; B238; B24X</v>
      </c>
      <c r="E2081" s="12" t="s">
        <v>44473</v>
      </c>
    </row>
    <row r="2082">
      <c r="A2082" s="12" t="str">
        <f>IFERROR(__xludf.DUMMYFUNCTION("TEXTJOIN(""; "", TRUE, TEXTJOIN("";"", TRUE, FILTER(CID!$B$2:$B$14794, CID!B2082=CID!$D$2:$D$14794)),TEXTJOIN(""; "", TRUE, FILTER(CID!$B$2:$B14794, REGEXMATCH(CID!$D$2:$D14794, TEXTJOIN(""|"", TRUE, SPLIT(TEXTJOIN("";"", TRUE, FILTER(CID!$B$2:$B14794, RE"&amp;"GEXMATCH(CID!$D$2:$D14794, TEXTJOIN(""|"", TRUE, SPLIT(TEXTJOIN("";"", TRUE, FILTER(CID!$B$2:$B$14794, CID!B2082=CID!$D$2:$D$14794)), "";""))))), "";""))))))"),"B25;B26;B27;B30;B33;B34; B25; B26; B27; B30; B33; B34; B250; B251; B252; B258; B259; B260; B261; B262; B263; B268; B269; B270; B271; B278; B279; B300; B301; B302; B303; B308; B309; B330; B331; B332; B333; B334; B338; B340; B341; B342; B343; B344; B348; B3"&amp;"49")</f>
        <v>B25;B26;B27;B30;B33;B34; B25; B26; B27; B30; B33; B34; B250; B251; B252; B258; B259; B260; B261; B262; B263; B268; B269; B270; B271; B278; B279; B300; B301; B302; B303; B308; B309; B330; B331; B332; B333; B334; B338; B340; B341; B342; B343; B344; B348; B349</v>
      </c>
      <c r="E2082" s="12" t="s">
        <v>44474</v>
      </c>
    </row>
    <row r="2083">
      <c r="A2083" s="12" t="str">
        <f>IFERROR(__xludf.DUMMYFUNCTION("TEXTJOIN(""; "", TRUE, TEXTJOIN("";"", TRUE, FILTER(CID!$B$2:$B$14794, CID!B2083=CID!$D$2:$D$14794)),TEXTJOIN(""; "", TRUE, FILTER(CID!$B$2:$B14794, REGEXMATCH(CID!$D$2:$D14794, TEXTJOIN(""|"", TRUE, SPLIT(TEXTJOIN("";"", TRUE, FILTER(CID!$B$2:$B14794, RE"&amp;"GEXMATCH(CID!$D$2:$D14794, TEXTJOIN(""|"", TRUE, SPLIT(TEXTJOIN("";"", TRUE, FILTER(CID!$B$2:$B$14794, CID!B2083=CID!$D$2:$D$14794)), "";""))))), "";""))))))"),"B35;B36;B37;B38;B39;B40;B41;B42;B43;B44;B45;B46;B47;B48;B49; B35; B36; B37; B38; B39; B40; B41; B42; B43; B44; B45; B46; B47; B48; B49; B350; B351; B352; B353; B354; B355; B356; B358; B359; B360; B361; B362; B363; B368; B369; B370; B371; B372; B373; B374;"&amp;" B375; B376; B377; B378; B379; B380; B381; B382; B383; B384; B387; B388; B389; B390; B391; B392; B393; B394; B395; B399; B400; B401; B402; B403; B407; B408; B409; B410; B417; B418; B419; B420; B421; B427; B428; B429; B430; B431; B432; B438; B439; B440; B4"&amp;"41; B442; B447; B448; B449; B450; B451; B452; B453; B457; B458; B459; B460; B461; B462; B463; B464; B465; B468; B469; B470; B471; B479; B480; B481; B482; B483; B484; B487; B488; B49X")</f>
        <v>B35;B36;B37;B38;B39;B40;B41;B42;B43;B44;B45;B46;B47;B48;B49; B35; B36; B37; B38; B39; B40; B41; B42; B43; B44; B45; B46; B47; B48; B49; B350; B351; B352; B353; B354; B355; B356; B358; B359; B360; B361; B362; B363; B368; B369; B370; B371; B372; B373; B374; B375; B376; B377; B378; B379; B380; B381; B382; B383; B384; B387; B388; B389; B390; B391; B392; B393; B394; B395; B399; B400; B401; B402; B403; B407; B408; B409; B410; B417; B418; B419; B420; B421; B427; B428; B429; B430; B431; B432; B438; B439; B440; B441; B442; B447; B448; B449; B450; B451; B452; B453; B457; B458; B459; B460; B461; B462; B463; B464; B465; B468; B469; B470; B471; B479; B480; B481; B482; B483; B484; B487; B488; B49X</v>
      </c>
      <c r="E2083" s="12" t="s">
        <v>44475</v>
      </c>
    </row>
    <row r="2084">
      <c r="A2084" s="12" t="str">
        <f>IFERROR(__xludf.DUMMYFUNCTION("TEXTJOIN(""; "", TRUE, TEXTJOIN("";"", TRUE, FILTER(CID!$B$2:$B$14794, CID!B2084=CID!$D$2:$D$14794)),TEXTJOIN(""; "", TRUE, FILTER(CID!$B$2:$B14794, REGEXMATCH(CID!$D$2:$D14794, TEXTJOIN(""|"", TRUE, SPLIT(TEXTJOIN("";"", TRUE, FILTER(CID!$B$2:$B14794, RE"&amp;"GEXMATCH(CID!$D$2:$D14794, TEXTJOIN(""|"", TRUE, SPLIT(TEXTJOIN("";"", TRUE, FILTER(CID!$B$2:$B$14794, CID!B2084=CID!$D$2:$D$14794)), "";""))))), "";""))))))"),"B50;B51;B52;B53;B54;B55;B56;B57;B58;B59;B60;B64; B50; B51; B52; B53; B54; B55; B56; B57; B58; B59; B60; B64; B500; B508; B509; B510; B518; B519; B520; B528; B529; B530; B531; B538; B54X; B550; B551; B552; B559; B560; B561; B569; B570; B571; B572; B573; B5"&amp;"74; B575; B580; B581; B582; B583; B588; B589; B59X; B600; B601; B602; B608; B64X")</f>
        <v>B50;B51;B52;B53;B54;B55;B56;B57;B58;B59;B60;B64; B50; B51; B52; B53; B54; B55; B56; B57; B58; B59; B60; B64; B500; B508; B509; B510; B518; B519; B520; B528; B529; B530; B531; B538; B54X; B550; B551; B552; B559; B560; B561; B569; B570; B571; B572; B573; B574; B575; B580; B581; B582; B583; B588; B589; B59X; B600; B601; B602; B608; B64X</v>
      </c>
      <c r="E2084" s="12" t="s">
        <v>44476</v>
      </c>
    </row>
    <row r="2085">
      <c r="A2085" s="12" t="str">
        <f>IFERROR(__xludf.DUMMYFUNCTION("TEXTJOIN(""; "", TRUE, TEXTJOIN("";"", TRUE, FILTER(CID!$B$2:$B$14794, CID!B2085=CID!$D$2:$D$14794)),TEXTJOIN(""; "", TRUE, FILTER(CID!$B$2:$B14794, REGEXMATCH(CID!$D$2:$D14794, TEXTJOIN(""|"", TRUE, SPLIT(TEXTJOIN("";"", TRUE, FILTER(CID!$B$2:$B14794, RE"&amp;"GEXMATCH(CID!$D$2:$D14794, TEXTJOIN(""|"", TRUE, SPLIT(TEXTJOIN("";"", TRUE, FILTER(CID!$B$2:$B$14794, CID!B2085=CID!$D$2:$D$14794)), "";""))))), "";""))))))"),"B65;B66;B67;B68;B69;B70;B71;B72;B73;B74;B75;B76;B77;B78;B79;B80;B81;B82;B83; B65; B66; B67; B68; B69; B70; B71; B72; B73; B74; B75; B76; B77; B78; B79; B80; B81; B82; B83; B650; B651; B652; B653; B658; B659; B660; B661; B662; B663; B664; B665; B668; B669;"&amp;" B670; B671; B672; B673; B674; B675; B676; B677; B678; B679; B680; B681; B689; B690; B691; B698; B699; B700; B701; B710; B711; B718; B719; B72X; B73X; B740; B741; B742; B743; B744; B748; B749; B75X; B760; B761; B768; B769; B770; B778; B779; B780; B781; B7"&amp;"87; B789; B79X; B80X; B810; B811; B812; B813; B814; B818; B820; B829; B830; B831; B832; B833; B834; B838; B839")</f>
        <v>B65;B66;B67;B68;B69;B70;B71;B72;B73;B74;B75;B76;B77;B78;B79;B80;B81;B82;B83; B65; B66; B67; B68; B69; B70; B71; B72; B73; B74; B75; B76; B77; B78; B79; B80; B81; B82; B83; B650; B651; B652; B653; B658; B659; B660; B661; B662; B663; B664; B665; B668; B669; B670; B671; B672; B673; B674; B675; B676; B677; B678; B679; B680; B681; B689; B690; B691; B698; B699; B700; B701; B710; B711; B718; B719; B72X; B73X; B740; B741; B742; B743; B744; B748; B749; B75X; B760; B761; B768; B769; B770; B778; B779; B780; B781; B787; B789; B79X; B80X; B810; B811; B812; B813; B814; B818; B820; B829; B830; B831; B832; B833; B834; B838; B839</v>
      </c>
      <c r="E2085" s="12" t="s">
        <v>44477</v>
      </c>
    </row>
    <row r="2086">
      <c r="A2086" s="12" t="str">
        <f>IFERROR(__xludf.DUMMYFUNCTION("TEXTJOIN(""; "", TRUE, TEXTJOIN("";"", TRUE, FILTER(CID!$B$2:$B$14794, CID!B2086=CID!$D$2:$D$14794)),TEXTJOIN(""; "", TRUE, FILTER(CID!$B$2:$B14794, REGEXMATCH(CID!$D$2:$D14794, TEXTJOIN(""|"", TRUE, SPLIT(TEXTJOIN("";"", TRUE, FILTER(CID!$B$2:$B14794, RE"&amp;"GEXMATCH(CID!$D$2:$D14794, TEXTJOIN(""|"", TRUE, SPLIT(TEXTJOIN("";"", TRUE, FILTER(CID!$B$2:$B$14794, CID!B2086=CID!$D$2:$D$14794)), "";""))))), "";""))))))"),"B85;B86;B87;B88;B89; B85; B86; B87; B88; B89; B850; B851; B852; B853; B854; B86X; B870; B871; B872; B873; B874; B878; B879; B880; B881; B882; B883; B888; B889; B89X")</f>
        <v>B85;B86;B87;B88;B89; B85; B86; B87; B88; B89; B850; B851; B852; B853; B854; B86X; B870; B871; B872; B873; B874; B878; B879; B880; B881; B882; B883; B888; B889; B89X</v>
      </c>
      <c r="E2086" s="12" t="s">
        <v>44478</v>
      </c>
    </row>
    <row r="2087">
      <c r="A2087" s="12" t="str">
        <f>IFERROR(__xludf.DUMMYFUNCTION("TEXTJOIN(""; "", TRUE, TEXTJOIN("";"", TRUE, FILTER(CID!$B$2:$B$14794, CID!B2087=CID!$D$2:$D$14794)),TEXTJOIN(""; "", TRUE, FILTER(CID!$B$2:$B14794, REGEXMATCH(CID!$D$2:$D14794, TEXTJOIN(""|"", TRUE, SPLIT(TEXTJOIN("";"", TRUE, FILTER(CID!$B$2:$B14794, RE"&amp;"GEXMATCH(CID!$D$2:$D14794, TEXTJOIN(""|"", TRUE, SPLIT(TEXTJOIN("";"", TRUE, FILTER(CID!$B$2:$B$14794, CID!B2087=CID!$D$2:$D$14794)), "";""))))), "";""))))))"),"B90;B91;B92;B94; B90; B91; B92; B94; B900; B901; B902; B908; B909; B91X; B92X; B940; B941; B942; B948; B949")</f>
        <v>B90;B91;B92;B94; B90; B91; B92; B94; B900; B901; B902; B908; B909; B91X; B92X; B940; B941; B942; B948; B949</v>
      </c>
      <c r="E2087" s="12" t="s">
        <v>44479</v>
      </c>
    </row>
    <row r="2088">
      <c r="A2088" s="12" t="str">
        <f>IFERROR(__xludf.DUMMYFUNCTION("TEXTJOIN(""; "", TRUE, TEXTJOIN("";"", TRUE, FILTER(CID!$B$2:$B$14794, CID!B2088=CID!$D$2:$D$14794)),TEXTJOIN(""; "", TRUE, FILTER(CID!$B$2:$B14794, REGEXMATCH(CID!$D$2:$D14794, TEXTJOIN(""|"", TRUE, SPLIT(TEXTJOIN("";"", TRUE, FILTER(CID!$B$2:$B14794, RE"&amp;"GEXMATCH(CID!$D$2:$D14794, TEXTJOIN(""|"", TRUE, SPLIT(TEXTJOIN("";"", TRUE, FILTER(CID!$B$2:$B$14794, CID!B2088=CID!$D$2:$D$14794)), "";""))))), "";""))))))"),"B95;B96;B97; B95; B96; B97; B950; B951; B952; B953; B954; B955; B956; B957; B958; B960; B961; B962; B963; B964; B965; B966; B967; B968; B970; B971; B972; B973; B974; B975; B976; B977; B978")</f>
        <v>B95;B96;B97; B95; B96; B97; B950; B951; B952; B953; B954; B955; B956; B957; B958; B960; B961; B962; B963; B964; B965; B966; B967; B968; B970; B971; B972; B973; B974; B975; B976; B977; B978</v>
      </c>
      <c r="E2088" s="12" t="s">
        <v>44480</v>
      </c>
    </row>
    <row r="2089">
      <c r="A2089" s="12" t="str">
        <f>IFERROR(__xludf.DUMMYFUNCTION("TEXTJOIN(""; "", TRUE, TEXTJOIN("";"", TRUE, FILTER(CID!$B$2:$B$14794, CID!B2089=CID!$D$2:$D$14794)),TEXTJOIN(""; "", TRUE, FILTER(CID!$B$2:$B14794, REGEXMATCH(CID!$D$2:$D14794, TEXTJOIN(""|"", TRUE, SPLIT(TEXTJOIN("";"", TRUE, FILTER(CID!$B$2:$B14794, RE"&amp;"GEXMATCH(CID!$D$2:$D14794, TEXTJOIN(""|"", TRUE, SPLIT(TEXTJOIN("";"", TRUE, FILTER(CID!$B$2:$B$14794, CID!B2089=CID!$D$2:$D$14794)), "";""))))), "";""))))))"),"B99; B99; B99X")</f>
        <v>B99; B99; B99X</v>
      </c>
      <c r="E2089" s="12" t="s">
        <v>44481</v>
      </c>
    </row>
    <row r="2090">
      <c r="A2090" s="12" t="str">
        <f>IFERROR(__xludf.DUMMYFUNCTION("TEXTJOIN(""; "", TRUE, TEXTJOIN("";"", TRUE, FILTER(CID!$B$2:$B$14794, CID!B2090=CID!$D$2:$D$14794)),TEXTJOIN(""; "", TRUE, FILTER(CID!$B$2:$B14794, REGEXMATCH(CID!$D$2:$D14794, TEXTJOIN(""|"", TRUE, SPLIT(TEXTJOIN("";"", TRUE, FILTER(CID!$B$2:$B14794, RE"&amp;"GEXMATCH(CID!$D$2:$D14794, TEXTJOIN(""|"", TRUE, SPLIT(TEXTJOIN("";"", TRUE, FILTER(CID!$B$2:$B$14794, CID!B2090=CID!$D$2:$D$14794)), "";""))))), "";""))))))"),"C00;C01;C02;C03;C04;C05;C06;C07;C08;C09;C10;C11;C12;C13;C14; C00; C01; C02; C03; C04; C05; C06; C07; C08; C09; C10; C11; C12; C13; C14; C15; C16; C17; C18; C19; C20; C21; C22; C23; C24; C25; C26; C30; C31; C32; C33; C34; C37; C38; C39; C40; C41; C43; C44;"&amp;" C45; C46; C47; C48; C49; C50; C51; C52; C53; C54; C55; C56; C57; C58; C60; C61; C62; C63; C64; C65; C66; C67; C68; C69; C70; C71; C72; C73; C74; C75; C76; C77; C78; C79; C80; C81; C82; C83; C84; C85; C88; C90; C91; C92; C93; C94; C95; C96; C97; C00-C14; "&amp;"C00-C75; C15-C26; C30-C39; C40-C41; C43-C44; C45-C49; C50-C50; C51-C58; C60-C63; C64-C68; C69-C72; C73-C75; C76-C80; C81-C96; C97-C97; C000; C001; C002; C003; C004; C005; C006; C008; C009; C01X; C020; C021; C022; C023; C024; C028; C029; C030; C031; C039; "&amp;"C040; C041; C048; C049; C050; C051; C052; C058; C059; C060; C061; C062; C068; C069; C07X; C080; C081; C088; C089; C090; C091; C098; C099; C100; C101; C102; C103; C104; C108; C109; C110; C111; C112; C113; C118; C119; C12X; C130; C131; C132; C138; C139; C14"&amp;"0; C142; C148")</f>
        <v>C00;C01;C02;C03;C04;C05;C06;C07;C08;C09;C10;C11;C12;C13;C14; C00; C01; C02; C03; C04; C05; C06; C07; C08; C09; C10; C11; C12; C13; C14; C15; C16; C17; C18; C19; C20; C21; C22; C23; C24; C25; C26; C30; C31; C32; C33; C34; C37; C38; C39; C40; C41; C43; C44; C45; C46; C47; C48; C49; C50; C51; C52; C53; C54; C55; C56; C57; C58; C60; C61; C62; C63; C64; C65; C66; C67; C68; C69; C70; C71; C72; C73; C74; C75; C76; C77; C78; C79; C80; C81; C82; C83; C84; C85; C88; C90; C91; C92; C93; C94; C95; C96; C97; C00-C14; C00-C75; C15-C26; C30-C39; C40-C41; C43-C44; C45-C49; C50-C50; C51-C58; C60-C63; C64-C68; C69-C72; C73-C75; C76-C80; C81-C96; C97-C97; C000; C001; C002; C003; C004; C005; C006; C008; C009; C01X; C020; C021; C022; C023; C024; C028; C029; C030; C031; C039; C040; C041; C048; C049; C050; C051; C052; C058; C059; C060; C061; C062; C068; C069; C07X; C080; C081; C088; C089; C090; C091; C098; C099; C100; C101; C102; C103; C104; C108; C109; C110; C111; C112; C113; C118; C119; C12X; C130; C131; C132; C138; C139; C140; C142; C148</v>
      </c>
      <c r="E2090" s="12" t="s">
        <v>44482</v>
      </c>
    </row>
    <row r="2091">
      <c r="A2091" s="12" t="str">
        <f>IFERROR(__xludf.DUMMYFUNCTION("TEXTJOIN(""; "", TRUE, TEXTJOIN("";"", TRUE, FILTER(CID!$B$2:$B$14794, CID!B2091=CID!$D$2:$D$14794)),TEXTJOIN(""; "", TRUE, FILTER(CID!$B$2:$B14794, REGEXMATCH(CID!$D$2:$D14794, TEXTJOIN(""|"", TRUE, SPLIT(TEXTJOIN("";"", TRUE, FILTER(CID!$B$2:$B14794, RE"&amp;"GEXMATCH(CID!$D$2:$D14794, TEXTJOIN(""|"", TRUE, SPLIT(TEXTJOIN("";"", TRUE, FILTER(CID!$B$2:$B$14794, CID!B2091=CID!$D$2:$D$14794)), "";""))))), "";""))))))"),"C00-C14;C15-C26;C30-C39;C40-C41;C43-C44;C45-C49;C50-C50;C51-C58;C60-C63;C64-C68;C69-C72;C73-C75; C00; C01; C02; C03; C04; C05; C06; C07; C08; C09; C10; C11; C12; C13; C14; C15; C16; C17; C18; C19; C20; C21; C22; C23; C24; C25; C26; C30; C31; C32; C33; C34"&amp;"; C37; C38; C39; C40; C41; C43; C44; C45; C46; C47; C48; C49; C50; C51; C52; C53; C54; C55; C56; C57; C58; C60; C61; C62; C63; C64; C65; C66; C67; C68; C69; C70; C71; C72; C73; C74; C75; C00-C14; C00-C75; C15-C26; C30-C39; C40-C41; C43-C44; C45-C49; C50-C"&amp;"50; C51-C58; C60-C63; C64-C68; C69-C72; C73-C75; C76-C80; C81-C96; C97-C97; C000; C001; C002; C003; C004; C005; C006; C008; C009; C01X; C020; C021; C022; C023; C024; C028; C029; C030; C031; C039; C040; C041; C048; C049; C050; C051; C052; C058; C059; C060;"&amp;" C061; C062; C068; C069; C07X; C080; C081; C088; C089; C090; C091; C098; C099; C100; C101; C102; C103; C104; C108; C109; C110; C111; C112; C113; C118; C119; C12X; C130; C131; C132; C138; C139; C140; C142; C148; C150; C151; C152; C153; C154; C155; C158; C1"&amp;"59; C160; C161; C162; C163; C164; C165; C166; C168; C169; C170; C171; C172; C173; C178; C179; C180; C181; C182; C183; C184; C185; C186; C187; C188; C189; C19X; C20X; C210; C211; C212; C218; C220; C221; C222; C223; C224; C227; C229; C23X; C240; C241; C248;"&amp;" C249; C250; C251; C252; C253; C254; C257; C258; C259; C260; C261; C268; C269; C300; C301; C310; C311; C312; C313; C318; C319; C320; C321; C322; C323; C328; C329; C33X; C340; C341; C342; C343; C348; C349; C37X; C380; C381; C382; C383; C384; C388; C390; C3"&amp;"98; C399; C400; C401; C402; C403; C408; C409; C410; C411; C412; C413; C414; C418; C419; C430; C431; C432; C433; C434; C435; C436; C437; C438; C439; C440; C441; C442; C443; C444; C445; C446; C447; C448; C449; C450; C451; C452; C457; C459; C460; C461; C462;"&amp;" C463; C467; C468; C469; C470; C471; C472; C473; C474; C475; C476; C478; C479; C480; C481; C482; C488; C490; C491; C492; C493; C494; C495; C496; C498; C499; C500; C501; C502; C503; C504; C505; C506; C508; C509; C510; C511; C512; C518; C519; C52X; C530; C5"&amp;"31; C538; C539; C540; C541; C542; C543; C548; C549; C55X; C56X; C570; C571; C572; C573; C574; C577; C578; C579; C58X; C600; C601; C602; C608; C609; C61X; C620; C621; C629; C630; C631; C632; C637; C638; C639; C64X; C65X; C66X; C670; C671; C672; C673; C674;"&amp;" C675; C676; C677; C678; C679; C680; C681; C688; C689; C690; C691; C692; C693; C694; C695; C696; C698; C699; C700; C701; C709; C710; C711; C712; C713; C714; C715; C716; C717; C718; C719; C720; C721; C722; C723; C724; C725; C728; C729; C73X; C740; C741; C7"&amp;"49; C750; C751; C752; C753; C754; C755; C758; C759")</f>
        <v>C00-C14;C15-C26;C30-C39;C40-C41;C43-C44;C45-C49;C50-C50;C51-C58;C60-C63;C64-C68;C69-C72;C73-C75; C00; C01; C02; C03; C04; C05; C06; C07; C08; C09; C10; C11; C12; C13; C14; C15; C16; C17; C18; C19; C20; C21; C22; C23; C24; C25; C26; C30; C31; C32; C33; C34; C37; C38; C39; C40; C41; C43; C44; C45; C46; C47; C48; C49; C50; C51; C52; C53; C54; C55; C56; C57; C58; C60; C61; C62; C63; C64; C65; C66; C67; C68; C69; C70; C71; C72; C73; C74; C75; C00-C14; C00-C75; C15-C26; C30-C39; C40-C41; C43-C44; C45-C49; C50-C50; C51-C58; C60-C63; C64-C68; C69-C72; C73-C75; C76-C80; C81-C96; C97-C97; C000; C001; C002; C003; C004; C005; C006; C008; C009; C01X; C020; C021; C022; C023; C024; C028; C029; C030; C031; C039; C040; C041; C048; C049; C050; C051; C052; C058; C059; C060; C061; C062; C068; C069; C07X; C080; C081; C088; C089; C090; C091; C098; C099; C100; C101; C102; C103; C104; C108; C109; C110; C111; C112; C113; C118; C119; C12X; C130; C131; C132; C138; C139; C140; C142; C148; C150; C151; C152; C153; C154; C155; C158; C159; C160; C161; C162; C163; C164; C165; C166; C168; C169; C170; C171; C172; C173; C178; C179; C180; C181; C182; C183; C184; C185; C186; C187; C188; C189; C19X; C20X; C210; C211; C212; C218; C220; C221; C222; C223; C224; C227; C229; C23X; C240; C241; C248; C249; C250; C251; C252; C253; C254; C257; C258; C259; C260; C261; C268; C269; C300; C301; C310; C311; C312; C313; C318; C319; C320; C321; C322; C323; C328; C329; C33X; C340; C341; C342; C343; C348; C349; C37X; C380; C381; C382; C383; C384; C388; C390; C398; C399; C400; C401; C402; C403; C408; C409; C410; C411; C412; C413; C414; C418; C419; C430; C431; C432; C433; C434; C435; C436; C437; C438; C439; C440; C441; C442; C443; C444; C445; C446; C447; C448; C449; C450; C451; C452; C457; C459; C460; C461; C462; C463; C467; C468; C469; C470; C471; C472; C473; C474; C475; C476; C478; C479; C480; C481; C482; C488; C490; C491; C492; C493; C494; C495; C496; C498; C499; C500; C501; C502; C503; C504; C505; C506; C508; C509; C510; C511; C512; C518; C519; C52X; C530; C531; C538; C539; C540; C541; C542; C543; C548; C549; C55X; C56X; C570; C571; C572; C573; C574; C577; C578; C579; C58X; C600; C601; C602; C608; C609; C61X; C620; C621; C629; C630; C631; C632; C637; C638; C639; C64X; C65X; C66X; C670; C671; C672; C673; C674; C675; C676; C677; C678; C679; C680; C681; C688; C689; C690; C691; C692; C693; C694; C695; C696; C698; C699; C700; C701; C709; C710; C711; C712; C713; C714; C715; C716; C717; C718; C719; C720; C721; C722; C723; C724; C725; C728; C729; C73X; C740; C741; C749; C750; C751; C752; C753; C754; C755; C758; C759</v>
      </c>
      <c r="E2091" s="12" t="s">
        <v>44483</v>
      </c>
    </row>
    <row r="2092">
      <c r="A2092" s="12" t="str">
        <f>IFERROR(__xludf.DUMMYFUNCTION("TEXTJOIN(""; "", TRUE, TEXTJOIN("";"", TRUE, FILTER(CID!$B$2:$B$14794, CID!B2092=CID!$D$2:$D$14794)),TEXTJOIN(""; "", TRUE, FILTER(CID!$B$2:$B14794, REGEXMATCH(CID!$D$2:$D14794, TEXTJOIN(""|"", TRUE, SPLIT(TEXTJOIN("";"", TRUE, FILTER(CID!$B$2:$B14794, RE"&amp;"GEXMATCH(CID!$D$2:$D14794, TEXTJOIN(""|"", TRUE, SPLIT(TEXTJOIN("";"", TRUE, FILTER(CID!$B$2:$B$14794, CID!B2092=CID!$D$2:$D$14794)), "";""))))), "";""))))))"),"C00-C75;C76-C80;C81-C96;C97-C97; C00; C01; C02; C03; C04; C05; C06; C07; C08; C09; C10; C11; C12; C13; C14; C15; C16; C17; C18; C19; C20; C21; C22; C23; C24; C25; C26; C30; C31; C32; C33; C34; C37; C38; C39; C40; C41; C43; C44; C45; C46; C47; C48; C49; C5"&amp;"0; C51; C52; C53; C54; C55; C56; C57; C58; C60; C61; C62; C63; C64; C65; C66; C67; C68; C69; C70; C71; C72; C73; C74; C75; C76; C77; C78; C79; C80; C81; C82; C83; C84; C85; C88; C90; C91; C92; C93; C94; C95; C96; C97; C00-C75; C76-C80; C81-C96; C97-C97; C"&amp;"760; C761; C762; C763; C764; C765; C767; C768; C770; C771; C772; C773; C774; C775; C778; C779; C780; C781; C782; C783; C784; C785; C786; C787; C788; C790; C791; C792; C793; C794; C795; C796; C797; C798; C80X; C810; C811; C812; C813; C817; C819; C820; C821"&amp;"; C822; C827; C829; C830; C831; C832; C833; C834; C835; C836; C837; C838; C839; C840; C841; C842; C843; C844; C845; C850; C851; C857; C859; C880; C881; C882; C883; C887; C889; C900; C901; C902; C910; C911; C912; C913; C914; C915; C917; C919; C920; C921; C"&amp;"922; C923; C924; C925; C927; C929; C930; C931; C932; C937; C939; C940; C941; C942; C943; C944; C945; C947; C950; C951; C952; C957; C959; C960; C961; C962; C963; C967; C969; C97X")</f>
        <v>C00-C75;C76-C80;C81-C96;C97-C97; C00; C01; C02; C03; C04; C05; C06; C07; C08; C09; C10; C11; C12; C13; C14; C15; C16; C17; C18; C19; C20; C21; C22; C23; C24; C25; C26; C30; C31; C32; C33; C34; C37; C38; C39; C40; C41; C43; C44; C45; C46; C47; C48; C49; C50; C51; C52; C53; C54; C55; C56; C57; C58; C60; C61; C62; C63; C64; C65; C66; C67; C68; C69; C70; C71; C72; C73; C74; C75; C76; C77; C78; C79; C80; C81; C82; C83; C84; C85; C88; C90; C91; C92; C93; C94; C95; C96; C97; C00-C75; C76-C80; C81-C96; C97-C97; C760; C761; C762; C763; C764; C765; C767; C768; C770; C771; C772; C773; C774; C775; C778; C779; C780; C781; C782; C783; C784; C785; C786; C787; C788; C790; C791; C792; C793; C794; C795; C796; C797; C798; C80X; C810; C811; C812; C813; C817; C819; C820; C821; C822; C827; C829; C830; C831; C832; C833; C834; C835; C836; C837; C838; C839; C840; C841; C842; C843; C844; C845; C850; C851; C857; C859; C880; C881; C882; C883; C887; C889; C900; C901; C902; C910; C911; C912; C913; C914; C915; C917; C919; C920; C921; C922; C923; C924; C925; C927; C929; C930; C931; C932; C937; C939; C940; C941; C942; C943; C944; C945; C947; C950; C951; C952; C957; C959; C960; C961; C962; C963; C967; C969; C97X</v>
      </c>
      <c r="E2092" s="12" t="s">
        <v>44484</v>
      </c>
    </row>
    <row r="2093">
      <c r="A2093" s="12" t="str">
        <f>IFERROR(__xludf.DUMMYFUNCTION("TEXTJOIN(""; "", TRUE, TEXTJOIN("";"", TRUE, FILTER(CID!$B$2:$B$14794, CID!B2093=CID!$D$2:$D$14794)),TEXTJOIN(""; "", TRUE, FILTER(CID!$B$2:$B14794, REGEXMATCH(CID!$D$2:$D14794, TEXTJOIN(""|"", TRUE, SPLIT(TEXTJOIN("";"", TRUE, FILTER(CID!$B$2:$B14794, RE"&amp;"GEXMATCH(CID!$D$2:$D14794, TEXTJOIN(""|"", TRUE, SPLIT(TEXTJOIN("";"", TRUE, FILTER(CID!$B$2:$B$14794, CID!B2093=CID!$D$2:$D$14794)), "";""))))), "";""))))))"),"C15;C16;C17;C18;C19;C20;C21;C22;C23;C24;C25;C26; C15; C16; C17; C18; C19; C20; C21; C22; C23; C24; C25; C26; C150; C151; C152; C153; C154; C155; C158; C159; C160; C161; C162; C163; C164; C165; C166; C168; C169; C170; C171; C172; C173; C178; C179; C180; C1"&amp;"81; C182; C183; C184; C185; C186; C187; C188; C189; C19X; C20X; C210; C211; C212; C218; C220; C221; C222; C223; C224; C227; C229; C23X; C240; C241; C248; C249; C250; C251; C252; C253; C254; C257; C258; C259; C260; C261; C268; C269")</f>
        <v>C15;C16;C17;C18;C19;C20;C21;C22;C23;C24;C25;C26; C15; C16; C17; C18; C19; C20; C21; C22; C23; C24; C25; C26; C150; C151; C152; C153; C154; C155; C158; C159; C160; C161; C162; C163; C164; C165; C166; C168; C169; C170; C171; C172; C173; C178; C179; C180; C181; C182; C183; C184; C185; C186; C187; C188; C189; C19X; C20X; C210; C211; C212; C218; C220; C221; C222; C223; C224; C227; C229; C23X; C240; C241; C248; C249; C250; C251; C252; C253; C254; C257; C258; C259; C260; C261; C268; C269</v>
      </c>
      <c r="E2093" s="12" t="s">
        <v>44485</v>
      </c>
    </row>
    <row r="2094">
      <c r="A2094" s="12" t="str">
        <f>IFERROR(__xludf.DUMMYFUNCTION("TEXTJOIN(""; "", TRUE, TEXTJOIN("";"", TRUE, FILTER(CID!$B$2:$B$14794, CID!B2094=CID!$D$2:$D$14794)),TEXTJOIN(""; "", TRUE, FILTER(CID!$B$2:$B14794, REGEXMATCH(CID!$D$2:$D14794, TEXTJOIN(""|"", TRUE, SPLIT(TEXTJOIN("";"", TRUE, FILTER(CID!$B$2:$B14794, RE"&amp;"GEXMATCH(CID!$D$2:$D14794, TEXTJOIN(""|"", TRUE, SPLIT(TEXTJOIN("";"", TRUE, FILTER(CID!$B$2:$B$14794, CID!B2094=CID!$D$2:$D$14794)), "";""))))), "";""))))))"),"C30;C31;C32;C33;C34;C37;C38;C39; C30; C31; C32; C33; C34; C37; C38; C39; C300; C301; C310; C311; C312; C313; C318; C319; C320; C321; C322; C323; C328; C329; C33X; C340; C341; C342; C343; C348; C349; C37X; C380; C381; C382; C383; C384; C388; C390; C398; C3"&amp;"99")</f>
        <v>C30;C31;C32;C33;C34;C37;C38;C39; C30; C31; C32; C33; C34; C37; C38; C39; C300; C301; C310; C311; C312; C313; C318; C319; C320; C321; C322; C323; C328; C329; C33X; C340; C341; C342; C343; C348; C349; C37X; C380; C381; C382; C383; C384; C388; C390; C398; C399</v>
      </c>
      <c r="E2094" s="12" t="s">
        <v>44486</v>
      </c>
    </row>
    <row r="2095">
      <c r="A2095" s="12" t="str">
        <f>IFERROR(__xludf.DUMMYFUNCTION("TEXTJOIN(""; "", TRUE, TEXTJOIN("";"", TRUE, FILTER(CID!$B$2:$B$14794, CID!B2095=CID!$D$2:$D$14794)),TEXTJOIN(""; "", TRUE, FILTER(CID!$B$2:$B14794, REGEXMATCH(CID!$D$2:$D14794, TEXTJOIN(""|"", TRUE, SPLIT(TEXTJOIN("";"", TRUE, FILTER(CID!$B$2:$B14794, RE"&amp;"GEXMATCH(CID!$D$2:$D14794, TEXTJOIN(""|"", TRUE, SPLIT(TEXTJOIN("";"", TRUE, FILTER(CID!$B$2:$B$14794, CID!B2095=CID!$D$2:$D$14794)), "";""))))), "";""))))))"),"C40;C41; C40; C41; C400; C401; C402; C403; C408; C409; C410; C411; C412; C413; C414; C418; C419")</f>
        <v>C40;C41; C40; C41; C400; C401; C402; C403; C408; C409; C410; C411; C412; C413; C414; C418; C419</v>
      </c>
      <c r="E2095" s="12" t="s">
        <v>44487</v>
      </c>
    </row>
    <row r="2096">
      <c r="A2096" s="12" t="str">
        <f>IFERROR(__xludf.DUMMYFUNCTION("TEXTJOIN(""; "", TRUE, TEXTJOIN("";"", TRUE, FILTER(CID!$B$2:$B$14794, CID!B2096=CID!$D$2:$D$14794)),TEXTJOIN(""; "", TRUE, FILTER(CID!$B$2:$B14794, REGEXMATCH(CID!$D$2:$D14794, TEXTJOIN(""|"", TRUE, SPLIT(TEXTJOIN("";"", TRUE, FILTER(CID!$B$2:$B14794, RE"&amp;"GEXMATCH(CID!$D$2:$D14794, TEXTJOIN(""|"", TRUE, SPLIT(TEXTJOIN("";"", TRUE, FILTER(CID!$B$2:$B$14794, CID!B2096=CID!$D$2:$D$14794)), "";""))))), "";""))))))"),"C43;C44; C43; C44; C430; C431; C432; C433; C434; C435; C436; C437; C438; C439; C440; C441; C442; C443; C444; C445; C446; C447; C448; C449")</f>
        <v>C43;C44; C43; C44; C430; C431; C432; C433; C434; C435; C436; C437; C438; C439; C440; C441; C442; C443; C444; C445; C446; C447; C448; C449</v>
      </c>
      <c r="E2096" s="12" t="s">
        <v>44488</v>
      </c>
    </row>
    <row r="2097">
      <c r="A2097" s="12" t="str">
        <f>IFERROR(__xludf.DUMMYFUNCTION("TEXTJOIN(""; "", TRUE, TEXTJOIN("";"", TRUE, FILTER(CID!$B$2:$B$14794, CID!B2097=CID!$D$2:$D$14794)),TEXTJOIN(""; "", TRUE, FILTER(CID!$B$2:$B14794, REGEXMATCH(CID!$D$2:$D14794, TEXTJOIN(""|"", TRUE, SPLIT(TEXTJOIN("";"", TRUE, FILTER(CID!$B$2:$B14794, RE"&amp;"GEXMATCH(CID!$D$2:$D14794, TEXTJOIN(""|"", TRUE, SPLIT(TEXTJOIN("";"", TRUE, FILTER(CID!$B$2:$B$14794, CID!B2097=CID!$D$2:$D$14794)), "";""))))), "";""))))))"),"C45;C46;C47;C48;C49; C45; C46; C47; C48; C49; C450; C451; C452; C457; C459; C460; C461; C462; C463; C467; C468; C469; C470; C471; C472; C473; C474; C475; C476; C478; C479; C480; C481; C482; C488; C490; C491; C492; C493; C494; C495; C496; C498; C499")</f>
        <v>C45;C46;C47;C48;C49; C45; C46; C47; C48; C49; C450; C451; C452; C457; C459; C460; C461; C462; C463; C467; C468; C469; C470; C471; C472; C473; C474; C475; C476; C478; C479; C480; C481; C482; C488; C490; C491; C492; C493; C494; C495; C496; C498; C499</v>
      </c>
      <c r="E2097" s="12" t="s">
        <v>44489</v>
      </c>
    </row>
    <row r="2098">
      <c r="A2098" s="12" t="str">
        <f>IFERROR(__xludf.DUMMYFUNCTION("TEXTJOIN(""; "", TRUE, TEXTJOIN("";"", TRUE, FILTER(CID!$B$2:$B$14794, CID!B2098=CID!$D$2:$D$14794)),TEXTJOIN(""; "", TRUE, FILTER(CID!$B$2:$B14794, REGEXMATCH(CID!$D$2:$D14794, TEXTJOIN(""|"", TRUE, SPLIT(TEXTJOIN("";"", TRUE, FILTER(CID!$B$2:$B14794, RE"&amp;"GEXMATCH(CID!$D$2:$D14794, TEXTJOIN(""|"", TRUE, SPLIT(TEXTJOIN("";"", TRUE, FILTER(CID!$B$2:$B$14794, CID!B2098=CID!$D$2:$D$14794)), "";""))))), "";""))))))"),"C50; C50; C500; C501; C502; C503; C504; C505; C506; C508; C509")</f>
        <v>C50; C50; C500; C501; C502; C503; C504; C505; C506; C508; C509</v>
      </c>
      <c r="E2098" s="12" t="s">
        <v>44490</v>
      </c>
    </row>
    <row r="2099">
      <c r="A2099" s="12" t="str">
        <f>IFERROR(__xludf.DUMMYFUNCTION("TEXTJOIN(""; "", TRUE, TEXTJOIN("";"", TRUE, FILTER(CID!$B$2:$B$14794, CID!B2099=CID!$D$2:$D$14794)),TEXTJOIN(""; "", TRUE, FILTER(CID!$B$2:$B14794, REGEXMATCH(CID!$D$2:$D14794, TEXTJOIN(""|"", TRUE, SPLIT(TEXTJOIN("";"", TRUE, FILTER(CID!$B$2:$B14794, RE"&amp;"GEXMATCH(CID!$D$2:$D14794, TEXTJOIN(""|"", TRUE, SPLIT(TEXTJOIN("";"", TRUE, FILTER(CID!$B$2:$B$14794, CID!B2099=CID!$D$2:$D$14794)), "";""))))), "";""))))))"),"C51;C52;C53;C54;C55;C56;C57;C58; C51; C52; C53; C54; C55; C56; C57; C58; C510; C511; C512; C518; C519; C52X; C530; C531; C538; C539; C540; C541; C542; C543; C548; C549; C55X; C56X; C570; C571; C572; C573; C574; C577; C578; C579; C58X")</f>
        <v>C51;C52;C53;C54;C55;C56;C57;C58; C51; C52; C53; C54; C55; C56; C57; C58; C510; C511; C512; C518; C519; C52X; C530; C531; C538; C539; C540; C541; C542; C543; C548; C549; C55X; C56X; C570; C571; C572; C573; C574; C577; C578; C579; C58X</v>
      </c>
      <c r="E2099" s="12" t="s">
        <v>44491</v>
      </c>
    </row>
    <row r="2100">
      <c r="A2100" s="12" t="str">
        <f>IFERROR(__xludf.DUMMYFUNCTION("TEXTJOIN(""; "", TRUE, TEXTJOIN("";"", TRUE, FILTER(CID!$B$2:$B$14794, CID!B2100=CID!$D$2:$D$14794)),TEXTJOIN(""; "", TRUE, FILTER(CID!$B$2:$B14794, REGEXMATCH(CID!$D$2:$D14794, TEXTJOIN(""|"", TRUE, SPLIT(TEXTJOIN("";"", TRUE, FILTER(CID!$B$2:$B14794, RE"&amp;"GEXMATCH(CID!$D$2:$D14794, TEXTJOIN(""|"", TRUE, SPLIT(TEXTJOIN("";"", TRUE, FILTER(CID!$B$2:$B$14794, CID!B2100=CID!$D$2:$D$14794)), "";""))))), "";""))))))"),"C60;C61;C62;C63; C60; C61; C62; C63; C600; C601; C602; C608; C609; C61X; C620; C621; C629; C630; C631; C632; C637; C638; C639")</f>
        <v>C60;C61;C62;C63; C60; C61; C62; C63; C600; C601; C602; C608; C609; C61X; C620; C621; C629; C630; C631; C632; C637; C638; C639</v>
      </c>
      <c r="E2100" s="12" t="s">
        <v>44492</v>
      </c>
    </row>
    <row r="2101">
      <c r="A2101" s="12" t="str">
        <f>IFERROR(__xludf.DUMMYFUNCTION("TEXTJOIN(""; "", TRUE, TEXTJOIN("";"", TRUE, FILTER(CID!$B$2:$B$14794, CID!B2101=CID!$D$2:$D$14794)),TEXTJOIN(""; "", TRUE, FILTER(CID!$B$2:$B14794, REGEXMATCH(CID!$D$2:$D14794, TEXTJOIN(""|"", TRUE, SPLIT(TEXTJOIN("";"", TRUE, FILTER(CID!$B$2:$B14794, RE"&amp;"GEXMATCH(CID!$D$2:$D14794, TEXTJOIN(""|"", TRUE, SPLIT(TEXTJOIN("";"", TRUE, FILTER(CID!$B$2:$B$14794, CID!B2101=CID!$D$2:$D$14794)), "";""))))), "";""))))))"),"C64;C65;C66;C67;C68; C64; C65; C66; C67; C68; C64X; C65X; C66X; C670; C671; C672; C673; C674; C675; C676; C677; C678; C679; C680; C681; C688; C689")</f>
        <v>C64;C65;C66;C67;C68; C64; C65; C66; C67; C68; C64X; C65X; C66X; C670; C671; C672; C673; C674; C675; C676; C677; C678; C679; C680; C681; C688; C689</v>
      </c>
      <c r="E2101" s="12" t="s">
        <v>44493</v>
      </c>
    </row>
    <row r="2102">
      <c r="A2102" s="12" t="str">
        <f>IFERROR(__xludf.DUMMYFUNCTION("TEXTJOIN(""; "", TRUE, TEXTJOIN("";"", TRUE, FILTER(CID!$B$2:$B$14794, CID!B2102=CID!$D$2:$D$14794)),TEXTJOIN(""; "", TRUE, FILTER(CID!$B$2:$B14794, REGEXMATCH(CID!$D$2:$D14794, TEXTJOIN(""|"", TRUE, SPLIT(TEXTJOIN("";"", TRUE, FILTER(CID!$B$2:$B14794, RE"&amp;"GEXMATCH(CID!$D$2:$D14794, TEXTJOIN(""|"", TRUE, SPLIT(TEXTJOIN("";"", TRUE, FILTER(CID!$B$2:$B$14794, CID!B2102=CID!$D$2:$D$14794)), "";""))))), "";""))))))"),"C69;C70;C71;C72; C69; C70; C71; C72; C690; C691; C692; C693; C694; C695; C696; C698; C699; C700; C701; C709; C710; C711; C712; C713; C714; C715; C716; C717; C718; C719; C720; C721; C722; C723; C724; C725; C728; C729")</f>
        <v>C69;C70;C71;C72; C69; C70; C71; C72; C690; C691; C692; C693; C694; C695; C696; C698; C699; C700; C701; C709; C710; C711; C712; C713; C714; C715; C716; C717; C718; C719; C720; C721; C722; C723; C724; C725; C728; C729</v>
      </c>
      <c r="E2102" s="12" t="s">
        <v>44494</v>
      </c>
    </row>
    <row r="2103">
      <c r="A2103" s="12" t="str">
        <f>IFERROR(__xludf.DUMMYFUNCTION("TEXTJOIN(""; "", TRUE, TEXTJOIN("";"", TRUE, FILTER(CID!$B$2:$B$14794, CID!B2103=CID!$D$2:$D$14794)),TEXTJOIN(""; "", TRUE, FILTER(CID!$B$2:$B14794, REGEXMATCH(CID!$D$2:$D14794, TEXTJOIN(""|"", TRUE, SPLIT(TEXTJOIN("";"", TRUE, FILTER(CID!$B$2:$B14794, RE"&amp;"GEXMATCH(CID!$D$2:$D14794, TEXTJOIN(""|"", TRUE, SPLIT(TEXTJOIN("";"", TRUE, FILTER(CID!$B$2:$B$14794, CID!B2103=CID!$D$2:$D$14794)), "";""))))), "";""))))))"),"C73;C74;C75; C00; C01; C02; C03; C04; C05; C06; C07; C08; C09; C10; C11; C12; C13; C14; C15; C16; C17; C18; C19; C20; C21; C22; C23; C24; C25; C26; C30; C31; C32; C33; C34; C37; C38; C39; C40; C41; C43; C44; C45; C46; C47; C48; C49; C50; C51; C52; C53; C5"&amp;"4; C55; C56; C57; C58; C60; C61; C62; C63; C64; C65; C66; C67; C68; C69; C70; C71; C72; C73; C74; C75; C00-C14; C15-C26; C30-C39; C40-C41; C43-C44; C45-C49; C50-C50; C51-C58; C60-C63; C64-C68; C69-C72; C73-C75; C73X; C740; C741; C749; C750; C751; C752; C7"&amp;"53; C754; C755; C758; C759")</f>
        <v>C73;C74;C75; C00; C01; C02; C03; C04; C05; C06; C07; C08; C09; C10; C11; C12; C13; C14; C15; C16; C17; C18; C19; C20; C21; C22; C23; C24; C25; C26; C30; C31; C32; C33; C34; C37; C38; C39; C40; C41; C43; C44; C45; C46; C47; C48; C49; C50; C51; C52; C53; C54; C55; C56; C57; C58; C60; C61; C62; C63; C64; C65; C66; C67; C68; C69; C70; C71; C72; C73; C74; C75; C00-C14; C15-C26; C30-C39; C40-C41; C43-C44; C45-C49; C50-C50; C51-C58; C60-C63; C64-C68; C69-C72; C73-C75; C73X; C740; C741; C749; C750; C751; C752; C753; C754; C755; C758; C759</v>
      </c>
      <c r="E2103" s="12" t="s">
        <v>44495</v>
      </c>
    </row>
    <row r="2104">
      <c r="A2104" s="12" t="str">
        <f>IFERROR(__xludf.DUMMYFUNCTION("TEXTJOIN(""; "", TRUE, TEXTJOIN("";"", TRUE, FILTER(CID!$B$2:$B$14794, CID!B2104=CID!$D$2:$D$14794)),TEXTJOIN(""; "", TRUE, FILTER(CID!$B$2:$B14794, REGEXMATCH(CID!$D$2:$D14794, TEXTJOIN(""|"", TRUE, SPLIT(TEXTJOIN("";"", TRUE, FILTER(CID!$B$2:$B14794, RE"&amp;"GEXMATCH(CID!$D$2:$D14794, TEXTJOIN(""|"", TRUE, SPLIT(TEXTJOIN("";"", TRUE, FILTER(CID!$B$2:$B$14794, CID!B2104=CID!$D$2:$D$14794)), "";""))))), "";""))))))"),"C76;C77;C78;C79;C80; C76; C77; C78; C79; C80; C760; C761; C762; C763; C764; C765; C767; C768; C770; C771; C772; C773; C774; C775; C778; C779; C780; C781; C782; C783; C784; C785; C786; C787; C788; C790; C791; C792; C793; C794; C795; C796; C797; C798; C80X")</f>
        <v>C76;C77;C78;C79;C80; C76; C77; C78; C79; C80; C760; C761; C762; C763; C764; C765; C767; C768; C770; C771; C772; C773; C774; C775; C778; C779; C780; C781; C782; C783; C784; C785; C786; C787; C788; C790; C791; C792; C793; C794; C795; C796; C797; C798; C80X</v>
      </c>
      <c r="E2104" s="12" t="s">
        <v>44496</v>
      </c>
    </row>
    <row r="2105">
      <c r="A2105" s="12" t="str">
        <f>IFERROR(__xludf.DUMMYFUNCTION("TEXTJOIN(""; "", TRUE, TEXTJOIN("";"", TRUE, FILTER(CID!$B$2:$B$14794, CID!B2105=CID!$D$2:$D$14794)),TEXTJOIN(""; "", TRUE, FILTER(CID!$B$2:$B14794, REGEXMATCH(CID!$D$2:$D14794, TEXTJOIN(""|"", TRUE, SPLIT(TEXTJOIN("";"", TRUE, FILTER(CID!$B$2:$B14794, RE"&amp;"GEXMATCH(CID!$D$2:$D14794, TEXTJOIN(""|"", TRUE, SPLIT(TEXTJOIN("";"", TRUE, FILTER(CID!$B$2:$B$14794, CID!B2105=CID!$D$2:$D$14794)), "";""))))), "";""))))))"),"C81;C82;C83;C84;C85;C88;C90;C91;C92;C93;C94;C95;C96; C81; C82; C83; C84; C85; C88; C90; C91; C92; C93; C94; C95; C96; C810; C811; C812; C813; C817; C819; C820; C821; C822; C827; C829; C830; C831; C832; C833; C834; C835; C836; C837; C838; C839; C840; C841;"&amp;" C842; C843; C844; C845; C850; C851; C857; C859; C880; C881; C882; C883; C887; C889; C900; C901; C902; C910; C911; C912; C913; C914; C915; C917; C919; C920; C921; C922; C923; C924; C925; C927; C929; C930; C931; C932; C937; C939; C940; C941; C942; C943; C9"&amp;"44; C945; C947; C950; C951; C952; C957; C959; C960; C961; C962; C963; C967; C969")</f>
        <v>C81;C82;C83;C84;C85;C88;C90;C91;C92;C93;C94;C95;C96; C81; C82; C83; C84; C85; C88; C90; C91; C92; C93; C94; C95; C96; C810; C811; C812; C813; C817; C819; C820; C821; C822; C827; C829; C830; C831; C832; C833; C834; C835; C836; C837; C838; C839; C840; C841; C842; C843; C844; C845; C850; C851; C857; C859; C880; C881; C882; C883; C887; C889; C900; C901; C902; C910; C911; C912; C913; C914; C915; C917; C919; C920; C921; C922; C923; C924; C925; C927; C929; C930; C931; C932; C937; C939; C940; C941; C942; C943; C944; C945; C947; C950; C951; C952; C957; C959; C960; C961; C962; C963; C967; C969</v>
      </c>
      <c r="E2105" s="12" t="s">
        <v>44497</v>
      </c>
    </row>
    <row r="2106">
      <c r="A2106" s="12" t="str">
        <f>IFERROR(__xludf.DUMMYFUNCTION("TEXTJOIN(""; "", TRUE, TEXTJOIN("";"", TRUE, FILTER(CID!$B$2:$B$14794, CID!B2106=CID!$D$2:$D$14794)),TEXTJOIN(""; "", TRUE, FILTER(CID!$B$2:$B14794, REGEXMATCH(CID!$D$2:$D14794, TEXTJOIN(""|"", TRUE, SPLIT(TEXTJOIN("";"", TRUE, FILTER(CID!$B$2:$B14794, RE"&amp;"GEXMATCH(CID!$D$2:$D14794, TEXTJOIN(""|"", TRUE, SPLIT(TEXTJOIN("";"", TRUE, FILTER(CID!$B$2:$B$14794, CID!B2106=CID!$D$2:$D$14794)), "";""))))), "";""))))))"),"C97; C76; C77; C78; C79; C80; C81; C82; C83; C84; C85; C88; C90; C91; C92; C93; C94; C95; C96; C97; C00-C14; C00-C75; C15-C26; C30-C39; C40-C41; C43-C44; C45-C49; C50-C50; C51-C58; C60-C63; C64-C68; C69-C72; C73-C75; C76-C80; C81-C96; C97-C97; C97X")</f>
        <v>C97; C76; C77; C78; C79; C80; C81; C82; C83; C84; C85; C88; C90; C91; C92; C93; C94; C95; C96; C97; C00-C14; C00-C75; C15-C26; C30-C39; C40-C41; C43-C44; C45-C49; C50-C50; C51-C58; C60-C63; C64-C68; C69-C72; C73-C75; C76-C80; C81-C96; C97-C97; C97X</v>
      </c>
      <c r="E2106" s="12" t="s">
        <v>44498</v>
      </c>
    </row>
    <row r="2107">
      <c r="A2107" s="12" t="str">
        <f>IFERROR(__xludf.DUMMYFUNCTION("TEXTJOIN(""; "", TRUE, TEXTJOIN("";"", TRUE, FILTER(CID!$B$2:$B$14794, CID!B2107=CID!$D$2:$D$14794)),TEXTJOIN(""; "", TRUE, FILTER(CID!$B$2:$B14794, REGEXMATCH(CID!$D$2:$D14794, TEXTJOIN(""|"", TRUE, SPLIT(TEXTJOIN("";"", TRUE, FILTER(CID!$B$2:$B14794, RE"&amp;"GEXMATCH(CID!$D$2:$D14794, TEXTJOIN(""|"", TRUE, SPLIT(TEXTJOIN("";"", TRUE, FILTER(CID!$B$2:$B$14794, CID!B2107=CID!$D$2:$D$14794)), "";""))))), "";""))))))"),"D00;D01;D02;D03;D04;D05;D06;D07;D09; D00; D01; D02; D03; D04; D05; D06; D07; D09; D000; D001; D002; D010; D011; D012; D013; D014; D015; D017; D019; D020; D021; D022; D023; D029; D030; D031; D032; D033; D034; D035; D036; D037; D038; D039; D040; D041; D042;"&amp;" D043; D044; D045; D046; D047; D048; D049; D050; D051; D057; D059; D060; D061; D067; D069; D070; D071; D072; D073; D074; D075; D076; D090; D091; D092; D093; D097; D099")</f>
        <v>D00;D01;D02;D03;D04;D05;D06;D07;D09; D00; D01; D02; D03; D04; D05; D06; D07; D09; D000; D001; D002; D010; D011; D012; D013; D014; D015; D017; D019; D020; D021; D022; D023; D029; D030; D031; D032; D033; D034; D035; D036; D037; D038; D039; D040; D041; D042; D043; D044; D045; D046; D047; D048; D049; D050; D051; D057; D059; D060; D061; D067; D069; D070; D071; D072; D073; D074; D075; D076; D090; D091; D092; D093; D097; D099</v>
      </c>
      <c r="E2107" s="12" t="s">
        <v>44499</v>
      </c>
    </row>
    <row r="2108">
      <c r="A2108" s="12" t="str">
        <f>IFERROR(__xludf.DUMMYFUNCTION("TEXTJOIN(""; "", TRUE, TEXTJOIN("";"", TRUE, FILTER(CID!$B$2:$B$14794, CID!B2108=CID!$D$2:$D$14794)),TEXTJOIN(""; "", TRUE, FILTER(CID!$B$2:$B14794, REGEXMATCH(CID!$D$2:$D14794, TEXTJOIN(""|"", TRUE, SPLIT(TEXTJOIN("";"", TRUE, FILTER(CID!$B$2:$B14794, RE"&amp;"GEXMATCH(CID!$D$2:$D14794, TEXTJOIN(""|"", TRUE, SPLIT(TEXTJOIN("";"", TRUE, FILTER(CID!$B$2:$B$14794, CID!B2108=CID!$D$2:$D$14794)), "";""))))), "";""))))))"),"D10;D11;D12;D13;D14;D15;D16;D17;D18;D19;D20;D21;D22;D23;D24;D25;D26;D27;D28;D29;D30;D31;D32;D33;D34;D35;D36; D10; D11; D12; D13; D14; D15; D16; D17; D18; D19; D20; D21; D22; D23; D24; D25; D26; D27; D28; D29; D30; D31; D32; D33; D34; D35; D36; D100; D101;"&amp;" D102; D103; D104; D105; D106; D107; D109; D110; D117; D119; D120; D121; D122; D123; D124; D125; D126; D127; D128; D129; D130; D131; D132; D133; D134; D135; D136; D137; D139; D140; D141; D142; D143; D144; D150; D151; D152; D157; D159; D160; D161; D162; D1"&amp;"63; D164; D165; D166; D167; D168; D169; D170; D171; D172; D173; D174; D175; D176; D177; D179; D180; D181; D190; D191; D197; D199; D200; D201; D210; D211; D212; D213; D214; D215; D216; D219; D220; D221; D222; D223; D224; D225; D226; D227; D229; D230; D231;"&amp;" D232; D233; D234; D235; D236; D237; D239; D24X; D250; D251; D252; D259; D260; D261; D267; D269; D27X; D280; D281; D282; D287; D289; D290; D291; D292; D293; D294; D297; D299; D300; D301; D302; D303; D304; D307; D309; D310; D311; D312; D313; D314; D315; D3"&amp;"16; D319; D320; D321; D329; D330; D331; D332; D333; D334; D337; D339; D34X; D350; D351; D352; D353; D354; D355; D356; D357; D358; D359; D360; D361; D367; D369")</f>
        <v>D10;D11;D12;D13;D14;D15;D16;D17;D18;D19;D20;D21;D22;D23;D24;D25;D26;D27;D28;D29;D30;D31;D32;D33;D34;D35;D36; D10; D11; D12; D13; D14; D15; D16; D17; D18; D19; D20; D21; D22; D23; D24; D25; D26; D27; D28; D29; D30; D31; D32; D33; D34; D35; D36; D100; D101; D102; D103; D104; D105; D106; D107; D109; D110; D117; D119; D120; D121; D122; D123; D124; D125; D126; D127; D128; D129; D130; D131; D132; D133; D134; D135; D136; D137; D139; D140; D141; D142; D143; D144; D150; D151; D152; D157; D159; D160; D161; D162; D163; D164; D165; D166; D167; D168; D169; D170; D171; D172; D173; D174; D175; D176; D177; D179; D180; D181; D190; D191; D197; D199; D200; D201; D210; D211; D212; D213; D214; D215; D216; D219; D220; D221; D222; D223; D224; D225; D226; D227; D229; D230; D231; D232; D233; D234; D235; D236; D237; D239; D24X; D250; D251; D252; D259; D260; D261; D267; D269; D27X; D280; D281; D282; D287; D289; D290; D291; D292; D293; D294; D297; D299; D300; D301; D302; D303; D304; D307; D309; D310; D311; D312; D313; D314; D315; D316; D319; D320; D321; D329; D330; D331; D332; D333; D334; D337; D339; D34X; D350; D351; D352; D353; D354; D355; D356; D357; D358; D359; D360; D361; D367; D369</v>
      </c>
      <c r="E2108" s="12" t="s">
        <v>44500</v>
      </c>
    </row>
    <row r="2109">
      <c r="A2109" s="12" t="str">
        <f>IFERROR(__xludf.DUMMYFUNCTION("TEXTJOIN(""; "", TRUE, TEXTJOIN("";"", TRUE, FILTER(CID!$B$2:$B$14794, CID!B2109=CID!$D$2:$D$14794)),TEXTJOIN(""; "", TRUE, FILTER(CID!$B$2:$B14794, REGEXMATCH(CID!$D$2:$D14794, TEXTJOIN(""|"", TRUE, SPLIT(TEXTJOIN("";"", TRUE, FILTER(CID!$B$2:$B14794, RE"&amp;"GEXMATCH(CID!$D$2:$D14794, TEXTJOIN(""|"", TRUE, SPLIT(TEXTJOIN("";"", TRUE, FILTER(CID!$B$2:$B$14794, CID!B2109=CID!$D$2:$D$14794)), "";""))))), "";""))))))"),"D37;D38;D39;D40;D41;D42;D43;D44;D45;D46;D47;D48; D37; D38; D39; D40; D41; D42; D43; D44; D45; D46; D47; D48; D370; D371; D372; D373; D374; D375; D376; D377; D379; D380; D381; D382; D383; D384; D385; D386; D390; D391; D392; D397; D399; D400; D401; D407; D4"&amp;"09; D410; D411; D412; D413; D414; D417; D419; D420; D421; D429; D430; D431; D432; D433; D434; D437; D439; D440; D441; D442; D443; D444; D445; D446; D447; D448; D449; D45X; D460; D461; D462; D463; D464; D467; D469; D470; D471; D472; D473; D477; D479; D480;"&amp;" D481; D482; D483; D484; D485; D486; D487; D489")</f>
        <v>D37;D38;D39;D40;D41;D42;D43;D44;D45;D46;D47;D48; D37; D38; D39; D40; D41; D42; D43; D44; D45; D46; D47; D48; D370; D371; D372; D373; D374; D375; D376; D377; D379; D380; D381; D382; D383; D384; D385; D386; D390; D391; D392; D397; D399; D400; D401; D407; D409; D410; D411; D412; D413; D414; D417; D419; D420; D421; D429; D430; D431; D432; D433; D434; D437; D439; D440; D441; D442; D443; D444; D445; D446; D447; D448; D449; D45X; D460; D461; D462; D463; D464; D467; D469; D470; D471; D472; D473; D477; D479; D480; D481; D482; D483; D484; D485; D486; D487; D489</v>
      </c>
      <c r="E2109" s="12" t="s">
        <v>44501</v>
      </c>
    </row>
    <row r="2110">
      <c r="A2110" s="12" t="str">
        <f>IFERROR(__xludf.DUMMYFUNCTION("TEXTJOIN(""; "", TRUE, TEXTJOIN("";"", TRUE, FILTER(CID!$B$2:$B$14794, CID!B2110=CID!$D$2:$D$14794)),TEXTJOIN(""; "", TRUE, FILTER(CID!$B$2:$B14794, REGEXMATCH(CID!$D$2:$D14794, TEXTJOIN(""|"", TRUE, SPLIT(TEXTJOIN("";"", TRUE, FILTER(CID!$B$2:$B14794, RE"&amp;"GEXMATCH(CID!$D$2:$D14794, TEXTJOIN(""|"", TRUE, SPLIT(TEXTJOIN("";"", TRUE, FILTER(CID!$B$2:$B$14794, CID!B2110=CID!$D$2:$D$14794)), "";""))))), "";""))))))"),"D50;D51;D52;D53; D50; D51; D52; D53; D500; D501; D508; D509; D510; D511; D512; D513; D518; D519; D520; D521; D528; D529; D530; D531; D532; D538; D539")</f>
        <v>D50;D51;D52;D53; D50; D51; D52; D53; D500; D501; D508; D509; D510; D511; D512; D513; D518; D519; D520; D521; D528; D529; D530; D531; D532; D538; D539</v>
      </c>
      <c r="E2110" s="12" t="s">
        <v>44502</v>
      </c>
    </row>
    <row r="2111">
      <c r="A2111" s="12" t="str">
        <f>IFERROR(__xludf.DUMMYFUNCTION("TEXTJOIN(""; "", TRUE, TEXTJOIN("";"", TRUE, FILTER(CID!$B$2:$B$14794, CID!B2111=CID!$D$2:$D$14794)),TEXTJOIN(""; "", TRUE, FILTER(CID!$B$2:$B14794, REGEXMATCH(CID!$D$2:$D14794, TEXTJOIN(""|"", TRUE, SPLIT(TEXTJOIN("";"", TRUE, FILTER(CID!$B$2:$B14794, RE"&amp;"GEXMATCH(CID!$D$2:$D14794, TEXTJOIN(""|"", TRUE, SPLIT(TEXTJOIN("";"", TRUE, FILTER(CID!$B$2:$B$14794, CID!B2111=CID!$D$2:$D$14794)), "";""))))), "";""))))))"),"D55;D56;D57;D58;D59; D55; D56; D57; D58; D59; D550; D551; D552; D553; D558; D559; D560; D561; D562; D563; D564; D568; D569; D570; D571; D572; D573; D578; D580; D581; D582; D588; D589; D590; D591; D592; D593; D594; D595; D596; D598; D599")</f>
        <v>D55;D56;D57;D58;D59; D55; D56; D57; D58; D59; D550; D551; D552; D553; D558; D559; D560; D561; D562; D563; D564; D568; D569; D570; D571; D572; D573; D578; D580; D581; D582; D588; D589; D590; D591; D592; D593; D594; D595; D596; D598; D599</v>
      </c>
      <c r="E2111" s="12" t="s">
        <v>44503</v>
      </c>
    </row>
    <row r="2112">
      <c r="A2112" s="12" t="str">
        <f>IFERROR(__xludf.DUMMYFUNCTION("TEXTJOIN(""; "", TRUE, TEXTJOIN("";"", TRUE, FILTER(CID!$B$2:$B$14794, CID!B2112=CID!$D$2:$D$14794)),TEXTJOIN(""; "", TRUE, FILTER(CID!$B$2:$B14794, REGEXMATCH(CID!$D$2:$D14794, TEXTJOIN(""|"", TRUE, SPLIT(TEXTJOIN("";"", TRUE, FILTER(CID!$B$2:$B14794, RE"&amp;"GEXMATCH(CID!$D$2:$D14794, TEXTJOIN(""|"", TRUE, SPLIT(TEXTJOIN("";"", TRUE, FILTER(CID!$B$2:$B$14794, CID!B2112=CID!$D$2:$D$14794)), "";""))))), "";""))))))"),"D60;D61;D62;D63;D64; D60; D61; D62; D63; D64; D600; D601; D608; D609; D610; D611; D612; D613; D618; D619; D62X; D630; D638; D640; D641; D642; D643; D644; D648; D649")</f>
        <v>D60;D61;D62;D63;D64; D60; D61; D62; D63; D64; D600; D601; D608; D609; D610; D611; D612; D613; D618; D619; D62X; D630; D638; D640; D641; D642; D643; D644; D648; D649</v>
      </c>
      <c r="E2112" s="12" t="s">
        <v>44504</v>
      </c>
    </row>
    <row r="2113">
      <c r="A2113" s="12" t="str">
        <f>IFERROR(__xludf.DUMMYFUNCTION("TEXTJOIN(""; "", TRUE, TEXTJOIN("";"", TRUE, FILTER(CID!$B$2:$B$14794, CID!B2113=CID!$D$2:$D$14794)),TEXTJOIN(""; "", TRUE, FILTER(CID!$B$2:$B14794, REGEXMATCH(CID!$D$2:$D14794, TEXTJOIN(""|"", TRUE, SPLIT(TEXTJOIN("";"", TRUE, FILTER(CID!$B$2:$B14794, RE"&amp;"GEXMATCH(CID!$D$2:$D14794, TEXTJOIN(""|"", TRUE, SPLIT(TEXTJOIN("";"", TRUE, FILTER(CID!$B$2:$B$14794, CID!B2113=CID!$D$2:$D$14794)), "";""))))), "";""))))))"),"D65;D66;D67;D68;D69; D65; D66; D67; D68; D69; D65X; D66X; D67X; D680; D681; D682; D683; D684; D688; D689; D690; D691; D692; D693; D694; D695; D696; D698; D699")</f>
        <v>D65;D66;D67;D68;D69; D65; D66; D67; D68; D69; D65X; D66X; D67X; D680; D681; D682; D683; D684; D688; D689; D690; D691; D692; D693; D694; D695; D696; D698; D699</v>
      </c>
      <c r="E2113" s="12" t="s">
        <v>44505</v>
      </c>
    </row>
    <row r="2114">
      <c r="A2114" s="12" t="str">
        <f>IFERROR(__xludf.DUMMYFUNCTION("TEXTJOIN(""; "", TRUE, TEXTJOIN("";"", TRUE, FILTER(CID!$B$2:$B$14794, CID!B2114=CID!$D$2:$D$14794)),TEXTJOIN(""; "", TRUE, FILTER(CID!$B$2:$B14794, REGEXMATCH(CID!$D$2:$D14794, TEXTJOIN(""|"", TRUE, SPLIT(TEXTJOIN("";"", TRUE, FILTER(CID!$B$2:$B14794, RE"&amp;"GEXMATCH(CID!$D$2:$D14794, TEXTJOIN(""|"", TRUE, SPLIT(TEXTJOIN("";"", TRUE, FILTER(CID!$B$2:$B$14794, CID!B2114=CID!$D$2:$D$14794)), "";""))))), "";""))))))"),"D70;D71;D72;D73;D74;D75;D76;D77; D70; D71; D72; D73; D74; D75; D76; D77; D70X; D71X; D720; D721; D728; D729; D730; D731; D732; D733; D734; D735; D738; D739; D740; D748; D749; D750; D751; D752; D758; D759; D760; D761; D762; D763; D77X")</f>
        <v>D70;D71;D72;D73;D74;D75;D76;D77; D70; D71; D72; D73; D74; D75; D76; D77; D70X; D71X; D720; D721; D728; D729; D730; D731; D732; D733; D734; D735; D738; D739; D740; D748; D749; D750; D751; D752; D758; D759; D760; D761; D762; D763; D77X</v>
      </c>
      <c r="E2114" s="12" t="s">
        <v>44506</v>
      </c>
    </row>
    <row r="2115">
      <c r="A2115" s="12" t="str">
        <f>IFERROR(__xludf.DUMMYFUNCTION("TEXTJOIN(""; "", TRUE, TEXTJOIN("";"", TRUE, FILTER(CID!$B$2:$B$14794, CID!B2115=CID!$D$2:$D$14794)),TEXTJOIN(""; "", TRUE, FILTER(CID!$B$2:$B14794, REGEXMATCH(CID!$D$2:$D14794, TEXTJOIN(""|"", TRUE, SPLIT(TEXTJOIN("";"", TRUE, FILTER(CID!$B$2:$B14794, RE"&amp;"GEXMATCH(CID!$D$2:$D14794, TEXTJOIN(""|"", TRUE, SPLIT(TEXTJOIN("";"", TRUE, FILTER(CID!$B$2:$B$14794, CID!B2115=CID!$D$2:$D$14794)), "";""))))), "";""))))))"),"D80;D81;D82;D83;D84;D86;D89; D80; D81; D82; D83; D84; D86; D89; D800; D801; D802; D803; D804; D805; D806; D807; D808; D809; D810; D811; D812; D813; D814; D815; D816; D817; D818; D819; D820; D821; D822; D823; D824; D828; D829; D830; D831; D832; D838; D839;"&amp;" D840; D841; D848; D849; D860; D861; D862; D863; D868; D869; D890; D891; D892; D898; D899")</f>
        <v>D80;D81;D82;D83;D84;D86;D89; D80; D81; D82; D83; D84; D86; D89; D800; D801; D802; D803; D804; D805; D806; D807; D808; D809; D810; D811; D812; D813; D814; D815; D816; D817; D818; D819; D820; D821; D822; D823; D824; D828; D829; D830; D831; D832; D838; D839; D840; D841; D848; D849; D860; D861; D862; D863; D868; D869; D890; D891; D892; D898; D899</v>
      </c>
      <c r="E2115" s="12" t="s">
        <v>44507</v>
      </c>
    </row>
    <row r="2116">
      <c r="A2116" s="12" t="str">
        <f>IFERROR(__xludf.DUMMYFUNCTION("TEXTJOIN(""; "", TRUE, TEXTJOIN("";"", TRUE, FILTER(CID!$B$2:$B$14794, CID!B2116=CID!$D$2:$D$14794)),TEXTJOIN(""; "", TRUE, FILTER(CID!$B$2:$B14794, REGEXMATCH(CID!$D$2:$D14794, TEXTJOIN(""|"", TRUE, SPLIT(TEXTJOIN("";"", TRUE, FILTER(CID!$B$2:$B14794, RE"&amp;"GEXMATCH(CID!$D$2:$D14794, TEXTJOIN(""|"", TRUE, SPLIT(TEXTJOIN("";"", TRUE, FILTER(CID!$B$2:$B$14794, CID!B2116=CID!$D$2:$D$14794)), "";""))))), "";""))))))"),"E00;E01;E02;E03;E04;E05;E06;E07; E00; E01; E02; E03; E04; E05; E06; E07; E000; E001; E002; E009; E010; E011; E012; E018; E02X; E030; E031; E032; E033; E034; E035; E038; E039; E040; E041; E042; E048; E049; E050; E051; E052; E053; E054; E055; E058; E059; E0"&amp;"60; E061; E062; E063; E064; E065; E069; E070; E071; E078; E079")</f>
        <v>E00;E01;E02;E03;E04;E05;E06;E07; E00; E01; E02; E03; E04; E05; E06; E07; E000; E001; E002; E009; E010; E011; E012; E018; E02X; E030; E031; E032; E033; E034; E035; E038; E039; E040; E041; E042; E048; E049; E050; E051; E052; E053; E054; E055; E058; E059; E060; E061; E062; E063; E064; E065; E069; E070; E071; E078; E079</v>
      </c>
      <c r="E2116" s="12" t="s">
        <v>44508</v>
      </c>
    </row>
    <row r="2117">
      <c r="A2117" s="12" t="str">
        <f>IFERROR(__xludf.DUMMYFUNCTION("TEXTJOIN(""; "", TRUE, TEXTJOIN("";"", TRUE, FILTER(CID!$B$2:$B$14794, CID!B2117=CID!$D$2:$D$14794)),TEXTJOIN(""; "", TRUE, FILTER(CID!$B$2:$B14794, REGEXMATCH(CID!$D$2:$D14794, TEXTJOIN(""|"", TRUE, SPLIT(TEXTJOIN("";"", TRUE, FILTER(CID!$B$2:$B14794, RE"&amp;"GEXMATCH(CID!$D$2:$D14794, TEXTJOIN(""|"", TRUE, SPLIT(TEXTJOIN("";"", TRUE, FILTER(CID!$B$2:$B$14794, CID!B2117=CID!$D$2:$D$14794)), "";""))))), "";""))))))"),"E10;E11;E12;E13;E14; E10; E11; E12; E13; E14; E100; E101; E102; E103; E104; E105; E106; E107; E108; E109; E110; E111; E112; E113; E114; E115; E116; E117; E118; E119; E120; E121; E122; E123; E124; E125; E126; E127; E128; E129; E130; E131; E132; E133; E134;"&amp;" E135; E136; E137; E138; E139; E140; E141; E142; E143; E144; E145; E146; E147; E148; E149")</f>
        <v>E10;E11;E12;E13;E14; E10; E11; E12; E13; E14; E100; E101; E102; E103; E104; E105; E106; E107; E108; E109; E110; E111; E112; E113; E114; E115; E116; E117; E118; E119; E120; E121; E122; E123; E124; E125; E126; E127; E128; E129; E130; E131; E132; E133; E134; E135; E136; E137; E138; E139; E140; E141; E142; E143; E144; E145; E146; E147; E148; E149</v>
      </c>
      <c r="E2117" s="12" t="s">
        <v>44509</v>
      </c>
    </row>
    <row r="2118">
      <c r="A2118" s="12" t="str">
        <f>IFERROR(__xludf.DUMMYFUNCTION("TEXTJOIN(""; "", TRUE, TEXTJOIN("";"", TRUE, FILTER(CID!$B$2:$B$14794, CID!B2118=CID!$D$2:$D$14794)),TEXTJOIN(""; "", TRUE, FILTER(CID!$B$2:$B14794, REGEXMATCH(CID!$D$2:$D14794, TEXTJOIN(""|"", TRUE, SPLIT(TEXTJOIN("";"", TRUE, FILTER(CID!$B$2:$B14794, RE"&amp;"GEXMATCH(CID!$D$2:$D14794, TEXTJOIN(""|"", TRUE, SPLIT(TEXTJOIN("";"", TRUE, FILTER(CID!$B$2:$B$14794, CID!B2118=CID!$D$2:$D$14794)), "";""))))), "";""))))))"),"E15;E16; E15; E16; E15X; E160; E161; E162; E163; E164; E168; E169")</f>
        <v>E15;E16; E15; E16; E15X; E160; E161; E162; E163; E164; E168; E169</v>
      </c>
      <c r="E2118" s="12" t="s">
        <v>44510</v>
      </c>
    </row>
    <row r="2119">
      <c r="A2119" s="12" t="str">
        <f>IFERROR(__xludf.DUMMYFUNCTION("TEXTJOIN(""; "", TRUE, TEXTJOIN("";"", TRUE, FILTER(CID!$B$2:$B$14794, CID!B2119=CID!$D$2:$D$14794)),TEXTJOIN(""; "", TRUE, FILTER(CID!$B$2:$B14794, REGEXMATCH(CID!$D$2:$D14794, TEXTJOIN(""|"", TRUE, SPLIT(TEXTJOIN("";"", TRUE, FILTER(CID!$B$2:$B14794, RE"&amp;"GEXMATCH(CID!$D$2:$D14794, TEXTJOIN(""|"", TRUE, SPLIT(TEXTJOIN("";"", TRUE, FILTER(CID!$B$2:$B$14794, CID!B2119=CID!$D$2:$D$14794)), "";""))))), "";""))))))"),"E20;E21;E22;E23;E24;E25;E26;E27;E28;E29;E30;E31;E32;E34;E35; E20; E21; E22; E23; E24; E25; E26; E27; E28; E29; E30; E31; E32; E34; E35; E200; E201; E208; E209; E210; E211; E212; E213; E214; E215; E220; E221; E222; E228; E229; E230; E231; E232; E233; E236;"&amp;" E237; E240; E241; E242; E243; E244; E248; E249; E250; E258; E259; E260; E261; E268; E269; E270; E271; E272; E273; E274; E275; E278; E279; E280; E281; E282; E283; E288; E289; E290; E291; E298; E299; E300; E301; E308; E309; E310; E311; E318; E319; E320; E3"&amp;"21; E328; E329; E340; E341; E342; E343; E344; E345; E348; E349; E350; E351; E358")</f>
        <v>E20;E21;E22;E23;E24;E25;E26;E27;E28;E29;E30;E31;E32;E34;E35; E20; E21; E22; E23; E24; E25; E26; E27; E28; E29; E30; E31; E32; E34; E35; E200; E201; E208; E209; E210; E211; E212; E213; E214; E215; E220; E221; E222; E228; E229; E230; E231; E232; E233; E236; E237; E240; E241; E242; E243; E244; E248; E249; E250; E258; E259; E260; E261; E268; E269; E270; E271; E272; E273; E274; E275; E278; E279; E280; E281; E282; E283; E288; E289; E290; E291; E298; E299; E300; E301; E308; E309; E310; E311; E318; E319; E320; E321; E328; E329; E340; E341; E342; E343; E344; E345; E348; E349; E350; E351; E358</v>
      </c>
      <c r="E2119" s="12" t="s">
        <v>44511</v>
      </c>
    </row>
    <row r="2120">
      <c r="A2120" s="12" t="str">
        <f>IFERROR(__xludf.DUMMYFUNCTION("TEXTJOIN(""; "", TRUE, TEXTJOIN("";"", TRUE, FILTER(CID!$B$2:$B$14794, CID!B2120=CID!$D$2:$D$14794)),TEXTJOIN(""; "", TRUE, FILTER(CID!$B$2:$B14794, REGEXMATCH(CID!$D$2:$D14794, TEXTJOIN(""|"", TRUE, SPLIT(TEXTJOIN("";"", TRUE, FILTER(CID!$B$2:$B14794, RE"&amp;"GEXMATCH(CID!$D$2:$D14794, TEXTJOIN(""|"", TRUE, SPLIT(TEXTJOIN("";"", TRUE, FILTER(CID!$B$2:$B$14794, CID!B2120=CID!$D$2:$D$14794)), "";""))))), "";""))))))"),"E40;E41;E42;E43;E44;E45;E46; E40; E41; E42; E43; E44; E45; E46; E40X; E41X; E42X; E43X; E440; E441; E45X; E46X")</f>
        <v>E40;E41;E42;E43;E44;E45;E46; E40; E41; E42; E43; E44; E45; E46; E40X; E41X; E42X; E43X; E440; E441; E45X; E46X</v>
      </c>
      <c r="E2120" s="12" t="s">
        <v>44512</v>
      </c>
    </row>
    <row r="2121">
      <c r="A2121" s="12" t="str">
        <f>IFERROR(__xludf.DUMMYFUNCTION("TEXTJOIN(""; "", TRUE, TEXTJOIN("";"", TRUE, FILTER(CID!$B$2:$B$14794, CID!B2121=CID!$D$2:$D$14794)),TEXTJOIN(""; "", TRUE, FILTER(CID!$B$2:$B14794, REGEXMATCH(CID!$D$2:$D14794, TEXTJOIN(""|"", TRUE, SPLIT(TEXTJOIN("";"", TRUE, FILTER(CID!$B$2:$B14794, RE"&amp;"GEXMATCH(CID!$D$2:$D14794, TEXTJOIN(""|"", TRUE, SPLIT(TEXTJOIN("";"", TRUE, FILTER(CID!$B$2:$B$14794, CID!B2121=CID!$D$2:$D$14794)), "";""))))), "";""))))))"),"E50;E51;E52;E53;E54;E55;E56;E58;E59;E60;E61;E63;E64; E50; E51; E52; E53; E54; E55; E56; E58; E59; E60; E61; E63; E64; E500; E501; E502; E503; E504; E505; E506; E507; E508; E509; E511; E512; E518; E519; E52X; E530; E531; E538; E539; E54X; E550; E559; E560;"&amp;" E561; E568; E569; E58X; E59X; E60X; E610; E611; E612; E613; E614; E615; E616; E617; E618; E619; E630; E631; E638; E639; E640; E641; E642; E643; E648; E649")</f>
        <v>E50;E51;E52;E53;E54;E55;E56;E58;E59;E60;E61;E63;E64; E50; E51; E52; E53; E54; E55; E56; E58; E59; E60; E61; E63; E64; E500; E501; E502; E503; E504; E505; E506; E507; E508; E509; E511; E512; E518; E519; E52X; E530; E531; E538; E539; E54X; E550; E559; E560; E561; E568; E569; E58X; E59X; E60X; E610; E611; E612; E613; E614; E615; E616; E617; E618; E619; E630; E631; E638; E639; E640; E641; E642; E643; E648; E649</v>
      </c>
      <c r="E2121" s="12" t="s">
        <v>44513</v>
      </c>
    </row>
    <row r="2122">
      <c r="A2122" s="12" t="str">
        <f>IFERROR(__xludf.DUMMYFUNCTION("TEXTJOIN(""; "", TRUE, TEXTJOIN("";"", TRUE, FILTER(CID!$B$2:$B$14794, CID!B2122=CID!$D$2:$D$14794)),TEXTJOIN(""; "", TRUE, FILTER(CID!$B$2:$B14794, REGEXMATCH(CID!$D$2:$D14794, TEXTJOIN(""|"", TRUE, SPLIT(TEXTJOIN("";"", TRUE, FILTER(CID!$B$2:$B14794, RE"&amp;"GEXMATCH(CID!$D$2:$D14794, TEXTJOIN(""|"", TRUE, SPLIT(TEXTJOIN("";"", TRUE, FILTER(CID!$B$2:$B$14794, CID!B2122=CID!$D$2:$D$14794)), "";""))))), "";""))))))"),"E65;E66;E67;E68; E65; E66; E67; E68; E65X; E660; E661; E662; E668; E669; E670; E671; E672; E673; E678; E68X")</f>
        <v>E65;E66;E67;E68; E65; E66; E67; E68; E65X; E660; E661; E662; E668; E669; E670; E671; E672; E673; E678; E68X</v>
      </c>
      <c r="E2122" s="12" t="s">
        <v>44514</v>
      </c>
    </row>
    <row r="2123">
      <c r="A2123" s="12" t="str">
        <f>IFERROR(__xludf.DUMMYFUNCTION("TEXTJOIN(""; "", TRUE, TEXTJOIN("";"", TRUE, FILTER(CID!$B$2:$B$14794, CID!B2123=CID!$D$2:$D$14794)),TEXTJOIN(""; "", TRUE, FILTER(CID!$B$2:$B14794, REGEXMATCH(CID!$D$2:$D14794, TEXTJOIN(""|"", TRUE, SPLIT(TEXTJOIN("";"", TRUE, FILTER(CID!$B$2:$B14794, RE"&amp;"GEXMATCH(CID!$D$2:$D14794, TEXTJOIN(""|"", TRUE, SPLIT(TEXTJOIN("";"", TRUE, FILTER(CID!$B$2:$B$14794, CID!B2123=CID!$D$2:$D$14794)), "";""))))), "";""))))))"),"E70;E71;E72;E73;E74;E75;E76;E77;E78;E79;E80;E83;E84;E85;E86;E87;E88;E89;E90; E70; E71; E72; E73; E74; E75; E76; E77; E78; E79; E80; E83; E84; E85; E86; E87; E88; E89; E90; E700; E701; E702; E703; E708; E709; E710; E711; E712; E713; E720; E721; E722; E723;"&amp;" E724; E725; E728; E729; E730; E731; E738; E739; E740; E741; E742; E743; E744; E748; E749; E750; E751; E752; E753; E754; E755; E756; E760; E761; E762; E763; E768; E769; E770; E771; E778; E779; E780; E781; E782; E783; E784; E785; E786; E788; E789; E790; E7"&amp;"91; E798; E799; E800; E801; E802; E803; E804; E805; E806; E807; E830; E831; E832; E833; E834; E835; E838; E839; E840; E841; E848; E849; E850; E851; E852; E853; E854; E858; E859; E86X; E870; E871; E872; E873; E874; E875; E876; E877; E878; E880; E881; E882;"&amp;" E888; E889; E890; E891; E892; E893; E894; E895; E896; E898; E899; E90X")</f>
        <v>E70;E71;E72;E73;E74;E75;E76;E77;E78;E79;E80;E83;E84;E85;E86;E87;E88;E89;E90; E70; E71; E72; E73; E74; E75; E76; E77; E78; E79; E80; E83; E84; E85; E86; E87; E88; E89; E90; E700; E701; E702; E703; E708; E709; E710; E711; E712; E713; E720; E721; E722; E723; E724; E725; E728; E729; E730; E731; E738; E739; E740; E741; E742; E743; E744; E748; E749; E750; E751; E752; E753; E754; E755; E756; E760; E761; E762; E763; E768; E769; E770; E771; E778; E779; E780; E781; E782; E783; E784; E785; E786; E788; E789; E790; E791; E798; E799; E800; E801; E802; E803; E804; E805; E806; E807; E830; E831; E832; E833; E834; E835; E838; E839; E840; E841; E848; E849; E850; E851; E852; E853; E854; E858; E859; E86X; E870; E871; E872; E873; E874; E875; E876; E877; E878; E880; E881; E882; E888; E889; E890; E891; E892; E893; E894; E895; E896; E898; E899; E90X</v>
      </c>
      <c r="E2123" s="12" t="s">
        <v>44515</v>
      </c>
    </row>
    <row r="2124">
      <c r="A2124" s="12" t="str">
        <f>IFERROR(__xludf.DUMMYFUNCTION("TEXTJOIN(""; "", TRUE, TEXTJOIN("";"", TRUE, FILTER(CID!$B$2:$B$14794, CID!B2124=CID!$D$2:$D$14794)),TEXTJOIN(""; "", TRUE, FILTER(CID!$B$2:$B14794, REGEXMATCH(CID!$D$2:$D14794, TEXTJOIN(""|"", TRUE, SPLIT(TEXTJOIN("";"", TRUE, FILTER(CID!$B$2:$B14794, RE"&amp;"GEXMATCH(CID!$D$2:$D14794, TEXTJOIN(""|"", TRUE, SPLIT(TEXTJOIN("";"", TRUE, FILTER(CID!$B$2:$B$14794, CID!B2124=CID!$D$2:$D$14794)), "";""))))), "";""))))))"),"F00;F01;F02;F03;F04;F05;F06;F07;F09; F00; F01; F02; F03; F04; F05; F06; F07; F09; F000; F001; F002; F009; F010; F011; F012; F013; F018; F019; F020; F021; F022; F023; F024; F028; F03X; F04X; F050; F051; F058; F059; F060; F061; F062; F063; F064; F065; F066;"&amp;" F067; F068; F069; F070; F071; F072; F078; F079; F09X")</f>
        <v>F00;F01;F02;F03;F04;F05;F06;F07;F09; F00; F01; F02; F03; F04; F05; F06; F07; F09; F000; F001; F002; F009; F010; F011; F012; F013; F018; F019; F020; F021; F022; F023; F024; F028; F03X; F04X; F050; F051; F058; F059; F060; F061; F062; F063; F064; F065; F066; F067; F068; F069; F070; F071; F072; F078; F079; F09X</v>
      </c>
      <c r="E2124" s="12" t="s">
        <v>44516</v>
      </c>
    </row>
    <row r="2125">
      <c r="A2125" s="12" t="str">
        <f>IFERROR(__xludf.DUMMYFUNCTION("TEXTJOIN(""; "", TRUE, TEXTJOIN("";"", TRUE, FILTER(CID!$B$2:$B$14794, CID!B2125=CID!$D$2:$D$14794)),TEXTJOIN(""; "", TRUE, FILTER(CID!$B$2:$B14794, REGEXMATCH(CID!$D$2:$D14794, TEXTJOIN(""|"", TRUE, SPLIT(TEXTJOIN("";"", TRUE, FILTER(CID!$B$2:$B14794, RE"&amp;"GEXMATCH(CID!$D$2:$D14794, TEXTJOIN(""|"", TRUE, SPLIT(TEXTJOIN("";"", TRUE, FILTER(CID!$B$2:$B$14794, CID!B2125=CID!$D$2:$D$14794)), "";""))))), "";""))))))"),"F10;F11;F12;F13;F14;F15;F16;F17;F18;F19; F10; F11; F12; F13; F14; F15; F16; F17; F18; F19; F100; F101; F102; F103; F104; F105; F106; F107; F108; F109; F110; F111; F112; F113; F114; F115; F116; F117; F118; F119; F120; F121; F122; F123; F124; F125; F126; F1"&amp;"27; F128; F129; F130; F131; F132; F133; F134; F135; F136; F137; F138; F139; F140; F141; F142; F143; F144; F145; F146; F147; F148; F149; F150; F151; F152; F153; F154; F155; F156; F157; F158; F159; F160; F161; F162; F163; F164; F165; F166; F167; F168; F169;"&amp;" F170; F171; F172; F173; F174; F175; F176; F177; F178; F179; F180; F181; F182; F183; F184; F185; F186; F187; F188; F189; F190; F191; F192; F193; F194; F195; F196; F197; F198; F199")</f>
        <v>F10;F11;F12;F13;F14;F15;F16;F17;F18;F19; F10; F11; F12; F13; F14; F15; F16; F17; F18; F19;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v>
      </c>
      <c r="E2125" s="12" t="s">
        <v>44517</v>
      </c>
    </row>
    <row r="2126">
      <c r="A2126" s="12" t="str">
        <f>IFERROR(__xludf.DUMMYFUNCTION("TEXTJOIN(""; "", TRUE, TEXTJOIN("";"", TRUE, FILTER(CID!$B$2:$B$14794, CID!B2126=CID!$D$2:$D$14794)),TEXTJOIN(""; "", TRUE, FILTER(CID!$B$2:$B14794, REGEXMATCH(CID!$D$2:$D14794, TEXTJOIN(""|"", TRUE, SPLIT(TEXTJOIN("";"", TRUE, FILTER(CID!$B$2:$B14794, RE"&amp;"GEXMATCH(CID!$D$2:$D14794, TEXTJOIN(""|"", TRUE, SPLIT(TEXTJOIN("";"", TRUE, FILTER(CID!$B$2:$B$14794, CID!B2126=CID!$D$2:$D$14794)), "";""))))), "";""))))))"),"F20;F21;F22;F23;F24;F25;F28;F29; F20; F21; F22; F23; F24; F25; F28; F29; F200; F201; F202; F203; F204; F205; F206; F208; F209; F21X; F220; F228; F229; F230; F231; F232; F233; F238; F239; F24X; F250; F251; F252; F258; F259; F28X; F29X")</f>
        <v>F20;F21;F22;F23;F24;F25;F28;F29; F20; F21; F22; F23; F24; F25; F28; F29; F200; F201; F202; F203; F204; F205; F206; F208; F209; F21X; F220; F228; F229; F230; F231; F232; F233; F238; F239; F24X; F250; F251; F252; F258; F259; F28X; F29X</v>
      </c>
      <c r="E2126" s="12" t="s">
        <v>44518</v>
      </c>
    </row>
    <row r="2127">
      <c r="A2127" s="12" t="str">
        <f>IFERROR(__xludf.DUMMYFUNCTION("TEXTJOIN(""; "", TRUE, TEXTJOIN("";"", TRUE, FILTER(CID!$B$2:$B$14794, CID!B2127=CID!$D$2:$D$14794)),TEXTJOIN(""; "", TRUE, FILTER(CID!$B$2:$B14794, REGEXMATCH(CID!$D$2:$D14794, TEXTJOIN(""|"", TRUE, SPLIT(TEXTJOIN("";"", TRUE, FILTER(CID!$B$2:$B14794, RE"&amp;"GEXMATCH(CID!$D$2:$D14794, TEXTJOIN(""|"", TRUE, SPLIT(TEXTJOIN("";"", TRUE, FILTER(CID!$B$2:$B$14794, CID!B2127=CID!$D$2:$D$14794)), "";""))))), "";""))))))"),"F30;F31;F32;F33;F34;F38;F39; F30; F31; F32; F33; F34; F38; F39; F300; F301; F302; F308; F309; F310; F311; F312; F313; F314; F315; F316; F317; F318; F319; F320; F321; F322; F323; F328; F329; F330; F331; F332; F333; F334; F338; F339; F340; F341; F348; F349;"&amp;" F380; F381; F388; F39X")</f>
        <v>F30;F31;F32;F33;F34;F38;F39; F30; F31; F32; F33; F34; F38; F39; F300; F301; F302; F308; F309; F310; F311; F312; F313; F314; F315; F316; F317; F318; F319; F320; F321; F322; F323; F328; F329; F330; F331; F332; F333; F334; F338; F339; F340; F341; F348; F349; F380; F381; F388; F39X</v>
      </c>
      <c r="E2127" s="12" t="s">
        <v>44519</v>
      </c>
    </row>
    <row r="2128">
      <c r="A2128" s="12" t="str">
        <f>IFERROR(__xludf.DUMMYFUNCTION("TEXTJOIN(""; "", TRUE, TEXTJOIN("";"", TRUE, FILTER(CID!$B$2:$B$14794, CID!B2128=CID!$D$2:$D$14794)),TEXTJOIN(""; "", TRUE, FILTER(CID!$B$2:$B14794, REGEXMATCH(CID!$D$2:$D14794, TEXTJOIN(""|"", TRUE, SPLIT(TEXTJOIN("";"", TRUE, FILTER(CID!$B$2:$B14794, RE"&amp;"GEXMATCH(CID!$D$2:$D14794, TEXTJOIN(""|"", TRUE, SPLIT(TEXTJOIN("";"", TRUE, FILTER(CID!$B$2:$B$14794, CID!B2128=CID!$D$2:$D$14794)), "";""))))), "";""))))))"),"F40;F41;F42;F43;F44;F45;F48; F40; F41; F42; F43; F44; F45; F48; F400; F401; F402; F408; F409; F410; F411; F412; F413; F418; F419; F420; F421; F422; F428; F429; F430; F431; F432; F438; F439; F440; F441; F442; F443; F444; F445; F446; F447; F448; F449; F450;"&amp;" F451; F452; F453; F454; F458; F459; F480; F481; F488; F489")</f>
        <v>F40;F41;F42;F43;F44;F45;F48; F40; F41; F42; F43; F44; F45; F48; F400; F401; F402; F408; F409; F410; F411; F412; F413; F418; F419; F420; F421; F422; F428; F429; F430; F431; F432; F438; F439; F440; F441; F442; F443; F444; F445; F446; F447; F448; F449; F450; F451; F452; F453; F454; F458; F459; F480; F481; F488; F489</v>
      </c>
      <c r="E2128" s="12" t="s">
        <v>44520</v>
      </c>
    </row>
    <row r="2129">
      <c r="A2129" s="12" t="str">
        <f>IFERROR(__xludf.DUMMYFUNCTION("TEXTJOIN(""; "", TRUE, TEXTJOIN("";"", TRUE, FILTER(CID!$B$2:$B$14794, CID!B2129=CID!$D$2:$D$14794)),TEXTJOIN(""; "", TRUE, FILTER(CID!$B$2:$B14794, REGEXMATCH(CID!$D$2:$D14794, TEXTJOIN(""|"", TRUE, SPLIT(TEXTJOIN("";"", TRUE, FILTER(CID!$B$2:$B14794, RE"&amp;"GEXMATCH(CID!$D$2:$D14794, TEXTJOIN(""|"", TRUE, SPLIT(TEXTJOIN("";"", TRUE, FILTER(CID!$B$2:$B$14794, CID!B2129=CID!$D$2:$D$14794)), "";""))))), "";""))))))"),"F50;F51;F52;F53;F54;F55;F59; F50; F51; F52; F53; F54; F55; F59; F500; F501; F502; F503; F504; F505; F508; F509; F510; F511; F512; F513; F514; F515; F518; F519; F520; F521; F522; F523; F524; F525; F526; F527; F528; F529; F530; F531; F538; F539; F54X; F55X;"&amp;" F59X")</f>
        <v>F50;F51;F52;F53;F54;F55;F59; F50; F51; F52; F53; F54; F55; F59; F500; F501; F502; F503; F504; F505; F508; F509; F510; F511; F512; F513; F514; F515; F518; F519; F520; F521; F522; F523; F524; F525; F526; F527; F528; F529; F530; F531; F538; F539; F54X; F55X; F59X</v>
      </c>
      <c r="E2129" s="12" t="s">
        <v>44521</v>
      </c>
    </row>
    <row r="2130">
      <c r="A2130" s="12" t="str">
        <f>IFERROR(__xludf.DUMMYFUNCTION("TEXTJOIN(""; "", TRUE, TEXTJOIN("";"", TRUE, FILTER(CID!$B$2:$B$14794, CID!B2130=CID!$D$2:$D$14794)),TEXTJOIN(""; "", TRUE, FILTER(CID!$B$2:$B14794, REGEXMATCH(CID!$D$2:$D14794, TEXTJOIN(""|"", TRUE, SPLIT(TEXTJOIN("";"", TRUE, FILTER(CID!$B$2:$B14794, RE"&amp;"GEXMATCH(CID!$D$2:$D14794, TEXTJOIN(""|"", TRUE, SPLIT(TEXTJOIN("";"", TRUE, FILTER(CID!$B$2:$B$14794, CID!B2130=CID!$D$2:$D$14794)), "";""))))), "";""))))))"),"F60;F61;F62;F63;F64;F65;F66;F68;F69; F60; F61; F62; F63; F64; F65; F66; F68; F69; F600; F601; F602; F603; F604; F605; F606; F607; F608; F609; F61X; F620; F621; F628; F629; F630; F631; F632; F633; F638; F639; F640; F641; F642; F648; F649; F650; F651; F652;"&amp;" F653; F654; F655; F656; F658; F659; F660; F661; F662; F668; F669; F680; F681; F688; F69X")</f>
        <v>F60;F61;F62;F63;F64;F65;F66;F68;F69; F60; F61; F62; F63; F64; F65; F66; F68; F69; F600; F601; F602; F603; F604; F605; F606; F607; F608; F609; F61X; F620; F621; F628; F629; F630; F631; F632; F633; F638; F639; F640; F641; F642; F648; F649; F650; F651; F652; F653; F654; F655; F656; F658; F659; F660; F661; F662; F668; F669; F680; F681; F688; F69X</v>
      </c>
      <c r="E2130" s="12" t="s">
        <v>44522</v>
      </c>
    </row>
    <row r="2131">
      <c r="A2131" s="12" t="str">
        <f>IFERROR(__xludf.DUMMYFUNCTION("TEXTJOIN(""; "", TRUE, TEXTJOIN("";"", TRUE, FILTER(CID!$B$2:$B$14794, CID!B2131=CID!$D$2:$D$14794)),TEXTJOIN(""; "", TRUE, FILTER(CID!$B$2:$B14794, REGEXMATCH(CID!$D$2:$D14794, TEXTJOIN(""|"", TRUE, SPLIT(TEXTJOIN("";"", TRUE, FILTER(CID!$B$2:$B14794, RE"&amp;"GEXMATCH(CID!$D$2:$D14794, TEXTJOIN(""|"", TRUE, SPLIT(TEXTJOIN("";"", TRUE, FILTER(CID!$B$2:$B$14794, CID!B2131=CID!$D$2:$D$14794)), "";""))))), "";""))))))"),"F70;F71;F72;F73;F78;F79; F70; F71; F72; F73; F78; F79; F700; F701; F708; F709; F710; F711; F718; F719; F720; F721; F728; F729; F730; F731; F738; F739; F780; F781; F788; F789; F790; F791; F798; F799")</f>
        <v>F70;F71;F72;F73;F78;F79; F70; F71; F72; F73; F78; F79; F700; F701; F708; F709; F710; F711; F718; F719; F720; F721; F728; F729; F730; F731; F738; F739; F780; F781; F788; F789; F790; F791; F798; F799</v>
      </c>
      <c r="E2131" s="12" t="s">
        <v>44523</v>
      </c>
    </row>
    <row r="2132">
      <c r="A2132" s="12" t="str">
        <f>IFERROR(__xludf.DUMMYFUNCTION("TEXTJOIN(""; "", TRUE, TEXTJOIN("";"", TRUE, FILTER(CID!$B$2:$B$14794, CID!B2132=CID!$D$2:$D$14794)),TEXTJOIN(""; "", TRUE, FILTER(CID!$B$2:$B14794, REGEXMATCH(CID!$D$2:$D14794, TEXTJOIN(""|"", TRUE, SPLIT(TEXTJOIN("";"", TRUE, FILTER(CID!$B$2:$B14794, RE"&amp;"GEXMATCH(CID!$D$2:$D14794, TEXTJOIN(""|"", TRUE, SPLIT(TEXTJOIN("";"", TRUE, FILTER(CID!$B$2:$B$14794, CID!B2132=CID!$D$2:$D$14794)), "";""))))), "";""))))))"),"F80;F81;F82;F83;F84;F88;F89; F80; F81; F82; F83; F84; F88; F89; F800; F801; F802; F803; F808; F809; F810; F811; F812; F813; F818; F819; F82X; F83X; F840; F841; F842; F843; F844; F845; F848; F849; F88X; F89X")</f>
        <v>F80;F81;F82;F83;F84;F88;F89; F80; F81; F82; F83; F84; F88; F89; F800; F801; F802; F803; F808; F809; F810; F811; F812; F813; F818; F819; F82X; F83X; F840; F841; F842; F843; F844; F845; F848; F849; F88X; F89X</v>
      </c>
      <c r="E2132" s="12" t="s">
        <v>44524</v>
      </c>
    </row>
    <row r="2133">
      <c r="A2133" s="12" t="str">
        <f>IFERROR(__xludf.DUMMYFUNCTION("TEXTJOIN(""; "", TRUE, TEXTJOIN("";"", TRUE, FILTER(CID!$B$2:$B$14794, CID!B2133=CID!$D$2:$D$14794)),TEXTJOIN(""; "", TRUE, FILTER(CID!$B$2:$B14794, REGEXMATCH(CID!$D$2:$D14794, TEXTJOIN(""|"", TRUE, SPLIT(TEXTJOIN("";"", TRUE, FILTER(CID!$B$2:$B14794, RE"&amp;"GEXMATCH(CID!$D$2:$D14794, TEXTJOIN(""|"", TRUE, SPLIT(TEXTJOIN("";"", TRUE, FILTER(CID!$B$2:$B$14794, CID!B2133=CID!$D$2:$D$14794)), "";""))))), "";""))))))"),"F90;F91;F92;F93;F94;F95;F98; F90; F91; F92; F93; F94; F95; F98; F900; F901; F908; F909; F910; F911; F912; F913; F918; F919; F920; F928; F929; F930; F931; F932; F933; F938; F939; F940; F941; F942; F948; F949; F950; F951; F952; F958; F959; F980; F981; F982;"&amp;" F983; F984; F985; F986; F988; F989")</f>
        <v>F90;F91;F92;F93;F94;F95;F98; F90; F91; F92; F93; F94; F95; F98; F900; F901; F908; F909; F910; F911; F912; F913; F918; F919; F920; F928; F929; F930; F931; F932; F933; F938; F939; F940; F941; F942; F948; F949; F950; F951; F952; F958; F959; F980; F981; F982; F983; F984; F985; F986; F988; F989</v>
      </c>
      <c r="E2133" s="12" t="s">
        <v>44525</v>
      </c>
    </row>
    <row r="2134">
      <c r="A2134" s="12" t="str">
        <f>IFERROR(__xludf.DUMMYFUNCTION("TEXTJOIN(""; "", TRUE, TEXTJOIN("";"", TRUE, FILTER(CID!$B$2:$B$14794, CID!B2134=CID!$D$2:$D$14794)),TEXTJOIN(""; "", TRUE, FILTER(CID!$B$2:$B14794, REGEXMATCH(CID!$D$2:$D14794, TEXTJOIN(""|"", TRUE, SPLIT(TEXTJOIN("";"", TRUE, FILTER(CID!$B$2:$B14794, RE"&amp;"GEXMATCH(CID!$D$2:$D14794, TEXTJOIN(""|"", TRUE, SPLIT(TEXTJOIN("";"", TRUE, FILTER(CID!$B$2:$B$14794, CID!B2134=CID!$D$2:$D$14794)), "";""))))), "";""))))))"),"F99; F99; F99X")</f>
        <v>F99; F99; F99X</v>
      </c>
      <c r="E2134" s="12" t="s">
        <v>44526</v>
      </c>
    </row>
    <row r="2135">
      <c r="A2135" s="12" t="str">
        <f>IFERROR(__xludf.DUMMYFUNCTION("TEXTJOIN(""; "", TRUE, TEXTJOIN("";"", TRUE, FILTER(CID!$B$2:$B$14794, CID!B2135=CID!$D$2:$D$14794)),TEXTJOIN(""; "", TRUE, FILTER(CID!$B$2:$B14794, REGEXMATCH(CID!$D$2:$D14794, TEXTJOIN(""|"", TRUE, SPLIT(TEXTJOIN("";"", TRUE, FILTER(CID!$B$2:$B14794, RE"&amp;"GEXMATCH(CID!$D$2:$D14794, TEXTJOIN(""|"", TRUE, SPLIT(TEXTJOIN("";"", TRUE, FILTER(CID!$B$2:$B$14794, CID!B2135=CID!$D$2:$D$14794)), "";""))))), "";""))))))"),"G00;G01;G02;G03;G04;G05;G06;G07;G08;G09; G00; G01; G02; G03; G04; G05; G06; G07; G08; G09; G000; G001; G002; G003; G008; G009; G01X; G020; G021; G028; G030; G031; G032; G038; G039; G040; G041; G042; G048; G049; G050; G051; G052; G058; G060; G061; G062; G0"&amp;"7X; G08X; G09X")</f>
        <v>G00;G01;G02;G03;G04;G05;G06;G07;G08;G09; G00; G01; G02; G03; G04; G05; G06; G07; G08; G09; G000; G001; G002; G003; G008; G009; G01X; G020; G021; G028; G030; G031; G032; G038; G039; G040; G041; G042; G048; G049; G050; G051; G052; G058; G060; G061; G062; G07X; G08X; G09X</v>
      </c>
      <c r="E2135" s="12" t="s">
        <v>44527</v>
      </c>
    </row>
    <row r="2136">
      <c r="A2136" s="12" t="str">
        <f>IFERROR(__xludf.DUMMYFUNCTION("TEXTJOIN(""; "", TRUE, TEXTJOIN("";"", TRUE, FILTER(CID!$B$2:$B$14794, CID!B2136=CID!$D$2:$D$14794)),TEXTJOIN(""; "", TRUE, FILTER(CID!$B$2:$B14794, REGEXMATCH(CID!$D$2:$D14794, TEXTJOIN(""|"", TRUE, SPLIT(TEXTJOIN("";"", TRUE, FILTER(CID!$B$2:$B14794, RE"&amp;"GEXMATCH(CID!$D$2:$D14794, TEXTJOIN(""|"", TRUE, SPLIT(TEXTJOIN("";"", TRUE, FILTER(CID!$B$2:$B$14794, CID!B2136=CID!$D$2:$D$14794)), "";""))))), "";""))))))"),"G10;G11;G12;G13; G10; G11; G12; G13; G10X; G110; G111; G112; G113; G114; G118; G119; G120; G121; G122; G128; G129; G130; G131; G132; G138")</f>
        <v>G10;G11;G12;G13; G10; G11; G12; G13; G10X; G110; G111; G112; G113; G114; G118; G119; G120; G121; G122; G128; G129; G130; G131; G132; G138</v>
      </c>
      <c r="E2136" s="12" t="s">
        <v>44528</v>
      </c>
    </row>
    <row r="2137">
      <c r="A2137" s="12" t="str">
        <f>IFERROR(__xludf.DUMMYFUNCTION("TEXTJOIN(""; "", TRUE, TEXTJOIN("";"", TRUE, FILTER(CID!$B$2:$B$14794, CID!B2137=CID!$D$2:$D$14794)),TEXTJOIN(""; "", TRUE, FILTER(CID!$B$2:$B14794, REGEXMATCH(CID!$D$2:$D14794, TEXTJOIN(""|"", TRUE, SPLIT(TEXTJOIN("";"", TRUE, FILTER(CID!$B$2:$B14794, RE"&amp;"GEXMATCH(CID!$D$2:$D14794, TEXTJOIN(""|"", TRUE, SPLIT(TEXTJOIN("";"", TRUE, FILTER(CID!$B$2:$B$14794, CID!B2137=CID!$D$2:$D$14794)), "";""))))), "";""))))))"),"G20;G21;G22;G23;G24;G25;G26; G20; G21; G22; G23; G24; G25; G26; G20X; G210; G211; G212; G213; G218; G219; G22X; G230; G231; G232; G238; G239; G240; G241; G242; G243; G244; G245; G248; G249; G250; G251; G252; G253; G254; G255; G256; G258; G259; G26X")</f>
        <v>G20;G21;G22;G23;G24;G25;G26; G20; G21; G22; G23; G24; G25; G26; G20X; G210; G211; G212; G213; G218; G219; G22X; G230; G231; G232; G238; G239; G240; G241; G242; G243; G244; G245; G248; G249; G250; G251; G252; G253; G254; G255; G256; G258; G259; G26X</v>
      </c>
      <c r="E2137" s="12" t="s">
        <v>44529</v>
      </c>
    </row>
    <row r="2138">
      <c r="A2138" s="12" t="str">
        <f>IFERROR(__xludf.DUMMYFUNCTION("TEXTJOIN(""; "", TRUE, TEXTJOIN("";"", TRUE, FILTER(CID!$B$2:$B$14794, CID!B2138=CID!$D$2:$D$14794)),TEXTJOIN(""; "", TRUE, FILTER(CID!$B$2:$B14794, REGEXMATCH(CID!$D$2:$D14794, TEXTJOIN(""|"", TRUE, SPLIT(TEXTJOIN("";"", TRUE, FILTER(CID!$B$2:$B14794, RE"&amp;"GEXMATCH(CID!$D$2:$D14794, TEXTJOIN(""|"", TRUE, SPLIT(TEXTJOIN("";"", TRUE, FILTER(CID!$B$2:$B$14794, CID!B2138=CID!$D$2:$D$14794)), "";""))))), "";""))))))"),"G30;G31;G32; G30; G31; G32; G300; G301; G308; G309; G310; G311; G312; G318; G319; G320; G328")</f>
        <v>G30;G31;G32; G30; G31; G32; G300; G301; G308; G309; G310; G311; G312; G318; G319; G320; G328</v>
      </c>
      <c r="E2138" s="12" t="s">
        <v>44530</v>
      </c>
    </row>
    <row r="2139">
      <c r="A2139" s="12" t="str">
        <f>IFERROR(__xludf.DUMMYFUNCTION("TEXTJOIN(""; "", TRUE, TEXTJOIN("";"", TRUE, FILTER(CID!$B$2:$B$14794, CID!B2139=CID!$D$2:$D$14794)),TEXTJOIN(""; "", TRUE, FILTER(CID!$B$2:$B14794, REGEXMATCH(CID!$D$2:$D14794, TEXTJOIN(""|"", TRUE, SPLIT(TEXTJOIN("";"", TRUE, FILTER(CID!$B$2:$B14794, RE"&amp;"GEXMATCH(CID!$D$2:$D14794, TEXTJOIN(""|"", TRUE, SPLIT(TEXTJOIN("";"", TRUE, FILTER(CID!$B$2:$B$14794, CID!B2139=CID!$D$2:$D$14794)), "";""))))), "";""))))))"),"G35;G36;G37; G35; G36; G37; G35X; G360; G361; G368; G369; G370; G371; G372; G373; G374; G375; G378; G379")</f>
        <v>G35;G36;G37; G35; G36; G37; G35X; G360; G361; G368; G369; G370; G371; G372; G373; G374; G375; G378; G379</v>
      </c>
      <c r="E2139" s="12" t="s">
        <v>44531</v>
      </c>
    </row>
    <row r="2140">
      <c r="A2140" s="12" t="str">
        <f>IFERROR(__xludf.DUMMYFUNCTION("TEXTJOIN(""; "", TRUE, TEXTJOIN("";"", TRUE, FILTER(CID!$B$2:$B$14794, CID!B2140=CID!$D$2:$D$14794)),TEXTJOIN(""; "", TRUE, FILTER(CID!$B$2:$B14794, REGEXMATCH(CID!$D$2:$D14794, TEXTJOIN(""|"", TRUE, SPLIT(TEXTJOIN("";"", TRUE, FILTER(CID!$B$2:$B14794, RE"&amp;"GEXMATCH(CID!$D$2:$D14794, TEXTJOIN(""|"", TRUE, SPLIT(TEXTJOIN("";"", TRUE, FILTER(CID!$B$2:$B$14794, CID!B2140=CID!$D$2:$D$14794)), "";""))))), "";""))))))"),"G40;G41;G43;G44;G45;G46;G47; G40; G41; G43; G44; G45; G46; G47; G400; G401; G402; G403; G404; G405; G406; G407; G408; G409; G410; G411; G412; G418; G419; G430; G431; G432; G433; G438; G439; G440; G441; G442; G443; G444; G448; G450; G451; G452; G453; G454;"&amp;" G458; G459; G460; G461; G462; G463; G464; G465; G466; G467; G468; G470; G471; G472; G473; G474; G478; G479")</f>
        <v>G40;G41;G43;G44;G45;G46;G47; G40; G41; G43; G44; G45; G46; G47; G400; G401; G402; G403; G404; G405; G406; G407; G408; G409; G410; G411; G412; G418; G419; G430; G431; G432; G433; G438; G439; G440; G441; G442; G443; G444; G448; G450; G451; G452; G453; G454; G458; G459; G460; G461; G462; G463; G464; G465; G466; G467; G468; G470; G471; G472; G473; G474; G478; G479</v>
      </c>
      <c r="E2140" s="12" t="s">
        <v>44532</v>
      </c>
    </row>
    <row r="2141">
      <c r="A2141" s="12" t="str">
        <f>IFERROR(__xludf.DUMMYFUNCTION("TEXTJOIN(""; "", TRUE, TEXTJOIN("";"", TRUE, FILTER(CID!$B$2:$B$14794, CID!B2141=CID!$D$2:$D$14794)),TEXTJOIN(""; "", TRUE, FILTER(CID!$B$2:$B14794, REGEXMATCH(CID!$D$2:$D14794, TEXTJOIN(""|"", TRUE, SPLIT(TEXTJOIN("";"", TRUE, FILTER(CID!$B$2:$B14794, RE"&amp;"GEXMATCH(CID!$D$2:$D14794, TEXTJOIN(""|"", TRUE, SPLIT(TEXTJOIN("";"", TRUE, FILTER(CID!$B$2:$B$14794, CID!B2141=CID!$D$2:$D$14794)), "";""))))), "";""))))))"),"G50;G51;G52;G53;G54;G55;G56;G57;G58;G59; G50; G51; G52; G53; G54; G55; G56; G57; G58; G59; G500; G501; G508; G509; G510; G511; G512; G513; G514; G518; G519; G520; G521; G522; G523; G527; G528; G529; G530; G531; G532; G533; G538; G540; G541; G542; G543; G5"&amp;"44; G545; G546; G547; G548; G549; G550; G551; G552; G553; G558; G560; G561; G562; G563; G564; G568; G569; G570; G571; G572; G573; G574; G575; G576; G578; G579; G580; G587; G588; G589; G590; G598")</f>
        <v>G50;G51;G52;G53;G54;G55;G56;G57;G58;G59; G50; G51; G52; G53; G54; G55; G56; G57; G58; G59; G500; G501; G508; G509; G510; G511; G512; G513; G514; G518; G519; G520; G521; G522; G523; G527; G528; G529; G530; G531; G532; G533; G538; G540; G541; G542; G543; G544; G545; G546; G547; G548; G549; G550; G551; G552; G553; G558; G560; G561; G562; G563; G564; G568; G569; G570; G571; G572; G573; G574; G575; G576; G578; G579; G580; G587; G588; G589; G590; G598</v>
      </c>
      <c r="E2141" s="12" t="s">
        <v>44533</v>
      </c>
    </row>
    <row r="2142">
      <c r="A2142" s="12" t="str">
        <f>IFERROR(__xludf.DUMMYFUNCTION("TEXTJOIN(""; "", TRUE, TEXTJOIN("";"", TRUE, FILTER(CID!$B$2:$B$14794, CID!B2142=CID!$D$2:$D$14794)),TEXTJOIN(""; "", TRUE, FILTER(CID!$B$2:$B14794, REGEXMATCH(CID!$D$2:$D14794, TEXTJOIN(""|"", TRUE, SPLIT(TEXTJOIN("";"", TRUE, FILTER(CID!$B$2:$B14794, RE"&amp;"GEXMATCH(CID!$D$2:$D14794, TEXTJOIN(""|"", TRUE, SPLIT(TEXTJOIN("";"", TRUE, FILTER(CID!$B$2:$B$14794, CID!B2142=CID!$D$2:$D$14794)), "";""))))), "";""))))))"),"G60;G61;G62;G63;G64; G60; G61; G62; G63; G64; G600; G601; G602; G603; G608; G609; G610; G611; G618; G619; G620; G621; G622; G628; G629; G630; G631; G632; G633; G634; G635; G636; G638; G64X")</f>
        <v>G60;G61;G62;G63;G64; G60; G61; G62; G63; G64; G600; G601; G602; G603; G608; G609; G610; G611; G618; G619; G620; G621; G622; G628; G629; G630; G631; G632; G633; G634; G635; G636; G638; G64X</v>
      </c>
      <c r="E2142" s="12" t="s">
        <v>44534</v>
      </c>
    </row>
    <row r="2143">
      <c r="A2143" s="12" t="str">
        <f>IFERROR(__xludf.DUMMYFUNCTION("TEXTJOIN(""; "", TRUE, TEXTJOIN("";"", TRUE, FILTER(CID!$B$2:$B$14794, CID!B2143=CID!$D$2:$D$14794)),TEXTJOIN(""; "", TRUE, FILTER(CID!$B$2:$B14794, REGEXMATCH(CID!$D$2:$D14794, TEXTJOIN(""|"", TRUE, SPLIT(TEXTJOIN("";"", TRUE, FILTER(CID!$B$2:$B14794, RE"&amp;"GEXMATCH(CID!$D$2:$D14794, TEXTJOIN(""|"", TRUE, SPLIT(TEXTJOIN("";"", TRUE, FILTER(CID!$B$2:$B$14794, CID!B2143=CID!$D$2:$D$14794)), "";""))))), "";""))))))"),"G70;G71;G72;G73; G70; G71; G72; G73; G700; G701; G702; G708; G709; G710; G711; G712; G713; G718; G719; G720; G721; G722; G723; G724; G728; G729; G730; G731; G732; G733; G734; G735; G736; G737")</f>
        <v>G70;G71;G72;G73; G70; G71; G72; G73; G700; G701; G702; G708; G709; G710; G711; G712; G713; G718; G719; G720; G721; G722; G723; G724; G728; G729; G730; G731; G732; G733; G734; G735; G736; G737</v>
      </c>
      <c r="E2143" s="12" t="s">
        <v>44535</v>
      </c>
    </row>
    <row r="2144">
      <c r="A2144" s="12" t="str">
        <f>IFERROR(__xludf.DUMMYFUNCTION("TEXTJOIN(""; "", TRUE, TEXTJOIN("";"", TRUE, FILTER(CID!$B$2:$B$14794, CID!B2144=CID!$D$2:$D$14794)),TEXTJOIN(""; "", TRUE, FILTER(CID!$B$2:$B14794, REGEXMATCH(CID!$D$2:$D14794, TEXTJOIN(""|"", TRUE, SPLIT(TEXTJOIN("";"", TRUE, FILTER(CID!$B$2:$B14794, RE"&amp;"GEXMATCH(CID!$D$2:$D14794, TEXTJOIN(""|"", TRUE, SPLIT(TEXTJOIN("";"", TRUE, FILTER(CID!$B$2:$B$14794, CID!B2144=CID!$D$2:$D$14794)), "";""))))), "";""))))))"),"G80;G81;G82;G83; G80; G81; G82; G83; G800; G801; G802; G803; G804; G808; G809; G810; G811; G819; G820; G821; G822; G823; G824; G825; G830; G831; G832; G833; G834; G838; G839")</f>
        <v>G80;G81;G82;G83; G80; G81; G82; G83; G800; G801; G802; G803; G804; G808; G809; G810; G811; G819; G820; G821; G822; G823; G824; G825; G830; G831; G832; G833; G834; G838; G839</v>
      </c>
      <c r="E2144" s="12" t="s">
        <v>44536</v>
      </c>
    </row>
    <row r="2145">
      <c r="A2145" s="12" t="str">
        <f>IFERROR(__xludf.DUMMYFUNCTION("TEXTJOIN(""; "", TRUE, TEXTJOIN("";"", TRUE, FILTER(CID!$B$2:$B$14794, CID!B2145=CID!$D$2:$D$14794)),TEXTJOIN(""; "", TRUE, FILTER(CID!$B$2:$B14794, REGEXMATCH(CID!$D$2:$D14794, TEXTJOIN(""|"", TRUE, SPLIT(TEXTJOIN("";"", TRUE, FILTER(CID!$B$2:$B14794, RE"&amp;"GEXMATCH(CID!$D$2:$D14794, TEXTJOIN(""|"", TRUE, SPLIT(TEXTJOIN("";"", TRUE, FILTER(CID!$B$2:$B$14794, CID!B2145=CID!$D$2:$D$14794)), "";""))))), "";""))))))"),"G90;G91;G92;G93;G94;G95;G96;G97;G98;G99; G90; G91; G92; G93; G94; G95; G96; G97; G98; G99; G900; G901; G902; G903; G904; G908; G909; G910; G911; G912; G913; G918; G919; G92X; G930; G931; G932; G933; G934; G935; G936; G937; G938; G939; G940; G941; G942; G9"&amp;"48; G950; G951; G952; G958; G959; G960; G961; G968; G969; G970; G971; G972; G978; G979; G98X; G990; G991; G992; G998")</f>
        <v>G90;G91;G92;G93;G94;G95;G96;G97;G98;G99; G90; G91; G92; G93; G94; G95; G96; G97; G98; G99; G900; G901; G902; G903; G904; G908; G909; G910; G911; G912; G913; G918; G919; G92X; G930; G931; G932; G933; G934; G935; G936; G937; G938; G939; G940; G941; G942; G948; G950; G951; G952; G958; G959; G960; G961; G968; G969; G970; G971; G972; G978; G979; G98X; G990; G991; G992; G998</v>
      </c>
      <c r="E2145" s="12" t="s">
        <v>44537</v>
      </c>
    </row>
    <row r="2146">
      <c r="A2146" s="12" t="str">
        <f>IFERROR(__xludf.DUMMYFUNCTION("TEXTJOIN(""; "", TRUE, TEXTJOIN("";"", TRUE, FILTER(CID!$B$2:$B$14794, CID!B2146=CID!$D$2:$D$14794)),TEXTJOIN(""; "", TRUE, FILTER(CID!$B$2:$B14794, REGEXMATCH(CID!$D$2:$D14794, TEXTJOIN(""|"", TRUE, SPLIT(TEXTJOIN("";"", TRUE, FILTER(CID!$B$2:$B14794, RE"&amp;"GEXMATCH(CID!$D$2:$D14794, TEXTJOIN(""|"", TRUE, SPLIT(TEXTJOIN("";"", TRUE, FILTER(CID!$B$2:$B$14794, CID!B2146=CID!$D$2:$D$14794)), "";""))))), "";""))))))"),"H00;H01;H02;H03;H04;H05;H06; H00; H01; H02; H03; H04; H05; H06; H000; H001; H010; H011; H018; H019; H020; H021; H022; H023; H024; H025; H026; H027; H028; H029; H030; H031; H038; H040; H041; H042; H043; H044; H045; H046; H048; H049; H050; H051; H052; H053;"&amp;" H054; H055; H058; H059; H060; H061; H062; H063")</f>
        <v>H00;H01;H02;H03;H04;H05;H06; H00; H01; H02; H03; H04; H05; H06; H000; H001; H010; H011; H018; H019; H020; H021; H022; H023; H024; H025; H026; H027; H028; H029; H030; H031; H038; H040; H041; H042; H043; H044; H045; H046; H048; H049; H050; H051; H052; H053; H054; H055; H058; H059; H060; H061; H062; H063</v>
      </c>
      <c r="E2146" s="12" t="s">
        <v>44538</v>
      </c>
    </row>
    <row r="2147">
      <c r="A2147" s="12" t="str">
        <f>IFERROR(__xludf.DUMMYFUNCTION("TEXTJOIN(""; "", TRUE, TEXTJOIN("";"", TRUE, FILTER(CID!$B$2:$B$14794, CID!B2147=CID!$D$2:$D$14794)),TEXTJOIN(""; "", TRUE, FILTER(CID!$B$2:$B14794, REGEXMATCH(CID!$D$2:$D14794, TEXTJOIN(""|"", TRUE, SPLIT(TEXTJOIN("";"", TRUE, FILTER(CID!$B$2:$B14794, RE"&amp;"GEXMATCH(CID!$D$2:$D14794, TEXTJOIN(""|"", TRUE, SPLIT(TEXTJOIN("";"", TRUE, FILTER(CID!$B$2:$B$14794, CID!B2147=CID!$D$2:$D$14794)), "";""))))), "";""))))))"),"H10;H11;H13; H10; H11; H13; H100; H101; H102; H103; H104; H105; H108; H109; H110; H111; H112; H113; H114; H118; H119; H130; H131; H132; H133; H138")</f>
        <v>H10;H11;H13; H10; H11; H13; H100; H101; H102; H103; H104; H105; H108; H109; H110; H111; H112; H113; H114; H118; H119; H130; H131; H132; H133; H138</v>
      </c>
      <c r="E2147" s="12" t="s">
        <v>44539</v>
      </c>
    </row>
    <row r="2148">
      <c r="A2148" s="12" t="str">
        <f>IFERROR(__xludf.DUMMYFUNCTION("TEXTJOIN(""; "", TRUE, TEXTJOIN("";"", TRUE, FILTER(CID!$B$2:$B$14794, CID!B2148=CID!$D$2:$D$14794)),TEXTJOIN(""; "", TRUE, FILTER(CID!$B$2:$B14794, REGEXMATCH(CID!$D$2:$D14794, TEXTJOIN(""|"", TRUE, SPLIT(TEXTJOIN("";"", TRUE, FILTER(CID!$B$2:$B14794, RE"&amp;"GEXMATCH(CID!$D$2:$D14794, TEXTJOIN(""|"", TRUE, SPLIT(TEXTJOIN("";"", TRUE, FILTER(CID!$B$2:$B$14794, CID!B2148=CID!$D$2:$D$14794)), "";""))))), "";""))))))"),"H15;H16;H17;H18;H19;H20;H21;H22; H15; H16; H17; H18; H19; H20; H21; H22; H150; H151; H158; H159; H160; H161; H162; H163; H164; H168; H169; H170; H171; H178; H179; H180; H181; H182; H183; H184; H185; H186; H187; H188; H189; H190; H191; H192; H193; H198; H2"&amp;"00; H201; H202; H208; H209; H210; H211; H212; H213; H214; H215; H218; H219; H220; H221; H228")</f>
        <v>H15;H16;H17;H18;H19;H20;H21;H22; H15; H16; H17; H18; H19; H20; H21; H22; H150; H151; H158; H159; H160; H161; H162; H163; H164; H168; H169; H170; H171; H178; H179; H180; H181; H182; H183; H184; H185; H186; H187; H188; H189; H190; H191; H192; H193; H198; H200; H201; H202; H208; H209; H210; H211; H212; H213; H214; H215; H218; H219; H220; H221; H228</v>
      </c>
      <c r="E2148" s="12" t="s">
        <v>44540</v>
      </c>
    </row>
    <row r="2149">
      <c r="A2149" s="12" t="str">
        <f>IFERROR(__xludf.DUMMYFUNCTION("TEXTJOIN(""; "", TRUE, TEXTJOIN("";"", TRUE, FILTER(CID!$B$2:$B$14794, CID!B2149=CID!$D$2:$D$14794)),TEXTJOIN(""; "", TRUE, FILTER(CID!$B$2:$B14794, REGEXMATCH(CID!$D$2:$D14794, TEXTJOIN(""|"", TRUE, SPLIT(TEXTJOIN("";"", TRUE, FILTER(CID!$B$2:$B14794, RE"&amp;"GEXMATCH(CID!$D$2:$D14794, TEXTJOIN(""|"", TRUE, SPLIT(TEXTJOIN("";"", TRUE, FILTER(CID!$B$2:$B$14794, CID!B2149=CID!$D$2:$D$14794)), "";""))))), "";""))))))"),"H25;H26;H27;H28; H25; H26; H27; H28; H250; H251; H252; H258; H259; H260; H261; H262; H263; H264; H268; H269; H270; H271; H278; H279; H280; H281; H282; H288")</f>
        <v>H25;H26;H27;H28; H25; H26; H27; H28; H250; H251; H252; H258; H259; H260; H261; H262; H263; H264; H268; H269; H270; H271; H278; H279; H280; H281; H282; H288</v>
      </c>
      <c r="E2149" s="12" t="s">
        <v>44541</v>
      </c>
    </row>
    <row r="2150">
      <c r="A2150" s="12" t="str">
        <f>IFERROR(__xludf.DUMMYFUNCTION("TEXTJOIN(""; "", TRUE, TEXTJOIN("";"", TRUE, FILTER(CID!$B$2:$B$14794, CID!B2150=CID!$D$2:$D$14794)),TEXTJOIN(""; "", TRUE, FILTER(CID!$B$2:$B14794, REGEXMATCH(CID!$D$2:$D14794, TEXTJOIN(""|"", TRUE, SPLIT(TEXTJOIN("";"", TRUE, FILTER(CID!$B$2:$B14794, RE"&amp;"GEXMATCH(CID!$D$2:$D14794, TEXTJOIN(""|"", TRUE, SPLIT(TEXTJOIN("";"", TRUE, FILTER(CID!$B$2:$B$14794, CID!B2150=CID!$D$2:$D$14794)), "";""))))), "";""))))))"),"H30;H31;H32;H33;H34;H35;H36; H30; H31; H32; H33; H34; H35; H36; H300; H301; H302; H308; H309; H310; H311; H312; H313; H314; H318; H319; H320; H328; H330; H331; H332; H333; H334; H335; H340; H341; H342; H348; H349; H350; H351; H352; H353; H354; H355; H356;"&amp;" H357; H358; H359; H360; H368")</f>
        <v>H30;H31;H32;H33;H34;H35;H36; H30; H31; H32; H33; H34; H35; H36; H300; H301; H302; H308; H309; H310; H311; H312; H313; H314; H318; H319; H320; H328; H330; H331; H332; H333; H334; H335; H340; H341; H342; H348; H349; H350; H351; H352; H353; H354; H355; H356; H357; H358; H359; H360; H368</v>
      </c>
      <c r="E2150" s="12" t="s">
        <v>44542</v>
      </c>
    </row>
    <row r="2151">
      <c r="A2151" s="12" t="str">
        <f>IFERROR(__xludf.DUMMYFUNCTION("TEXTJOIN(""; "", TRUE, TEXTJOIN("";"", TRUE, FILTER(CID!$B$2:$B$14794, CID!B2151=CID!$D$2:$D$14794)),TEXTJOIN(""; "", TRUE, FILTER(CID!$B$2:$B14794, REGEXMATCH(CID!$D$2:$D14794, TEXTJOIN(""|"", TRUE, SPLIT(TEXTJOIN("";"", TRUE, FILTER(CID!$B$2:$B14794, RE"&amp;"GEXMATCH(CID!$D$2:$D14794, TEXTJOIN(""|"", TRUE, SPLIT(TEXTJOIN("";"", TRUE, FILTER(CID!$B$2:$B$14794, CID!B2151=CID!$D$2:$D$14794)), "";""))))), "";""))))))"),"H40;H42; H40; H42; H400; H401; H402; H403; H404; H405; H406; H408; H409; H420; H428")</f>
        <v>H40;H42; H40; H42; H400; H401; H402; H403; H404; H405; H406; H408; H409; H420; H428</v>
      </c>
      <c r="E2151" s="12" t="s">
        <v>44543</v>
      </c>
    </row>
    <row r="2152">
      <c r="A2152" s="12" t="str">
        <f>IFERROR(__xludf.DUMMYFUNCTION("TEXTJOIN(""; "", TRUE, TEXTJOIN("";"", TRUE, FILTER(CID!$B$2:$B$14794, CID!B2152=CID!$D$2:$D$14794)),TEXTJOIN(""; "", TRUE, FILTER(CID!$B$2:$B14794, REGEXMATCH(CID!$D$2:$D14794, TEXTJOIN(""|"", TRUE, SPLIT(TEXTJOIN("";"", TRUE, FILTER(CID!$B$2:$B14794, RE"&amp;"GEXMATCH(CID!$D$2:$D14794, TEXTJOIN(""|"", TRUE, SPLIT(TEXTJOIN("";"", TRUE, FILTER(CID!$B$2:$B$14794, CID!B2152=CID!$D$2:$D$14794)), "";""))))), "";""))))))"),"H43;H44;H45; H43; H44; H45; H430; H431; H432; H433; H438; H439; H440; H441; H442; H443; H444; H445; H446; H447; H448; H449; H450; H451; H458")</f>
        <v>H43;H44;H45; H43; H44; H45; H430; H431; H432; H433; H438; H439; H440; H441; H442; H443; H444; H445; H446; H447; H448; H449; H450; H451; H458</v>
      </c>
      <c r="E2152" s="12" t="s">
        <v>44544</v>
      </c>
    </row>
    <row r="2153">
      <c r="A2153" s="12" t="str">
        <f>IFERROR(__xludf.DUMMYFUNCTION("TEXTJOIN(""; "", TRUE, TEXTJOIN("";"", TRUE, FILTER(CID!$B$2:$B$14794, CID!B2153=CID!$D$2:$D$14794)),TEXTJOIN(""; "", TRUE, FILTER(CID!$B$2:$B14794, REGEXMATCH(CID!$D$2:$D14794, TEXTJOIN(""|"", TRUE, SPLIT(TEXTJOIN("";"", TRUE, FILTER(CID!$B$2:$B14794, RE"&amp;"GEXMATCH(CID!$D$2:$D14794, TEXTJOIN(""|"", TRUE, SPLIT(TEXTJOIN("";"", TRUE, FILTER(CID!$B$2:$B$14794, CID!B2153=CID!$D$2:$D$14794)), "";""))))), "";""))))))"),"H46;H47;H48; H46; H47; H48; H46X; H470; H471; H472; H473; H474; H475; H476; H477; H480; H481; H488")</f>
        <v>H46;H47;H48; H46; H47; H48; H46X; H470; H471; H472; H473; H474; H475; H476; H477; H480; H481; H488</v>
      </c>
      <c r="E2153" s="12" t="s">
        <v>44545</v>
      </c>
    </row>
    <row r="2154">
      <c r="A2154" s="12" t="str">
        <f>IFERROR(__xludf.DUMMYFUNCTION("TEXTJOIN(""; "", TRUE, TEXTJOIN("";"", TRUE, FILTER(CID!$B$2:$B$14794, CID!B2154=CID!$D$2:$D$14794)),TEXTJOIN(""; "", TRUE, FILTER(CID!$B$2:$B14794, REGEXMATCH(CID!$D$2:$D14794, TEXTJOIN(""|"", TRUE, SPLIT(TEXTJOIN("";"", TRUE, FILTER(CID!$B$2:$B14794, RE"&amp;"GEXMATCH(CID!$D$2:$D14794, TEXTJOIN(""|"", TRUE, SPLIT(TEXTJOIN("";"", TRUE, FILTER(CID!$B$2:$B$14794, CID!B2154=CID!$D$2:$D$14794)), "";""))))), "";""))))))"),"H49;H50;H51;H52; H49; H50; H51; H52; H490; H491; H492; H493; H494; H498; H499; H500; H501; H502; H503; H504; H505; H506; H508; H509; H510; H511; H512; H518; H519; H520; H521; H522; H523; H524; H525; H526; H527")</f>
        <v>H49;H50;H51;H52; H49; H50; H51; H52; H490; H491; H492; H493; H494; H498; H499; H500; H501; H502; H503; H504; H505; H506; H508; H509; H510; H511; H512; H518; H519; H520; H521; H522; H523; H524; H525; H526; H527</v>
      </c>
      <c r="E2154" s="12" t="s">
        <v>44546</v>
      </c>
    </row>
    <row r="2155">
      <c r="A2155" s="12" t="str">
        <f>IFERROR(__xludf.DUMMYFUNCTION("TEXTJOIN(""; "", TRUE, TEXTJOIN("";"", TRUE, FILTER(CID!$B$2:$B$14794, CID!B2155=CID!$D$2:$D$14794)),TEXTJOIN(""; "", TRUE, FILTER(CID!$B$2:$B14794, REGEXMATCH(CID!$D$2:$D14794, TEXTJOIN(""|"", TRUE, SPLIT(TEXTJOIN("";"", TRUE, FILTER(CID!$B$2:$B14794, RE"&amp;"GEXMATCH(CID!$D$2:$D14794, TEXTJOIN(""|"", TRUE, SPLIT(TEXTJOIN("";"", TRUE, FILTER(CID!$B$2:$B$14794, CID!B2155=CID!$D$2:$D$14794)), "";""))))), "";""))))))"),"H53;H54; H53; H54; H530; H531; H532; H533; H534; H535; H536; H538; H539; H540; H541; H542; H543; H544; H545; H546; H547")</f>
        <v>H53;H54; H53; H54; H530; H531; H532; H533; H534; H535; H536; H538; H539; H540; H541; H542; H543; H544; H545; H546; H547</v>
      </c>
      <c r="E2155" s="12" t="s">
        <v>44547</v>
      </c>
    </row>
    <row r="2156">
      <c r="A2156" s="12" t="str">
        <f>IFERROR(__xludf.DUMMYFUNCTION("TEXTJOIN(""; "", TRUE, TEXTJOIN("";"", TRUE, FILTER(CID!$B$2:$B$14794, CID!B2156=CID!$D$2:$D$14794)),TEXTJOIN(""; "", TRUE, FILTER(CID!$B$2:$B14794, REGEXMATCH(CID!$D$2:$D14794, TEXTJOIN(""|"", TRUE, SPLIT(TEXTJOIN("";"", TRUE, FILTER(CID!$B$2:$B14794, RE"&amp;"GEXMATCH(CID!$D$2:$D14794, TEXTJOIN(""|"", TRUE, SPLIT(TEXTJOIN("";"", TRUE, FILTER(CID!$B$2:$B$14794, CID!B2156=CID!$D$2:$D$14794)), "";""))))), "";""))))))"),"H55;H57;H58;H59; H55; H57; H58; H59; H55X; H570; H571; H578; H579; H580; H581; H588; H590; H598; H599")</f>
        <v>H55;H57;H58;H59; H55; H57; H58; H59; H55X; H570; H571; H578; H579; H580; H581; H588; H590; H598; H599</v>
      </c>
      <c r="E2156" s="12" t="s">
        <v>44548</v>
      </c>
    </row>
    <row r="2157">
      <c r="A2157" s="12" t="str">
        <f>IFERROR(__xludf.DUMMYFUNCTION("TEXTJOIN(""; "", TRUE, TEXTJOIN("";"", TRUE, FILTER(CID!$B$2:$B$14794, CID!B2157=CID!$D$2:$D$14794)),TEXTJOIN(""; "", TRUE, FILTER(CID!$B$2:$B14794, REGEXMATCH(CID!$D$2:$D14794, TEXTJOIN(""|"", TRUE, SPLIT(TEXTJOIN("";"", TRUE, FILTER(CID!$B$2:$B14794, RE"&amp;"GEXMATCH(CID!$D$2:$D14794, TEXTJOIN(""|"", TRUE, SPLIT(TEXTJOIN("";"", TRUE, FILTER(CID!$B$2:$B$14794, CID!B2157=CID!$D$2:$D$14794)), "";""))))), "";""))))))"),"H60;H61;H62; H60; H61; H62; H600; H601; H602; H603; H604; H605; H608; H609; H610; H611; H612; H613; H618; H619; H620; H621; H622; H623; H624; H628")</f>
        <v>H60;H61;H62; H60; H61; H62; H600; H601; H602; H603; H604; H605; H608; H609; H610; H611; H612; H613; H618; H619; H620; H621; H622; H623; H624; H628</v>
      </c>
      <c r="E2157" s="12" t="s">
        <v>44549</v>
      </c>
    </row>
    <row r="2158">
      <c r="A2158" s="12" t="str">
        <f>IFERROR(__xludf.DUMMYFUNCTION("TEXTJOIN(""; "", TRUE, TEXTJOIN("";"", TRUE, FILTER(CID!$B$2:$B$14794, CID!B2158=CID!$D$2:$D$14794)),TEXTJOIN(""; "", TRUE, FILTER(CID!$B$2:$B14794, REGEXMATCH(CID!$D$2:$D14794, TEXTJOIN(""|"", TRUE, SPLIT(TEXTJOIN("";"", TRUE, FILTER(CID!$B$2:$B14794, RE"&amp;"GEXMATCH(CID!$D$2:$D14794, TEXTJOIN(""|"", TRUE, SPLIT(TEXTJOIN("";"", TRUE, FILTER(CID!$B$2:$B$14794, CID!B2158=CID!$D$2:$D$14794)), "";""))))), "";""))))))"),"H65;H66;H67;H68;H69;H70;H71;H72;H73;H74;H75; H65; H66; H67; H68; H69; H70; H71; H72; H73; H74; H75; H650; H651; H652; H653; H654; H659; H660; H661; H662; H663; H664; H669; H670; H671; H678; H680; H681; H690; H698; H699; H700; H701; H702; H708; H709; H71X;"&amp;" H720; H721; H722; H728; H729; H730; H731; H738; H739; H740; H741; H742; H743; H744; H748; H749; H750; H758")</f>
        <v>H65;H66;H67;H68;H69;H70;H71;H72;H73;H74;H75; H65; H66; H67; H68; H69; H70; H71; H72; H73; H74; H75; H650; H651; H652; H653; H654; H659; H660; H661; H662; H663; H664; H669; H670; H671; H678; H680; H681; H690; H698; H699; H700; H701; H702; H708; H709; H71X; H720; H721; H722; H728; H729; H730; H731; H738; H739; H740; H741; H742; H743; H744; H748; H749; H750; H758</v>
      </c>
      <c r="E2158" s="12" t="s">
        <v>44550</v>
      </c>
    </row>
    <row r="2159">
      <c r="A2159" s="12" t="str">
        <f>IFERROR(__xludf.DUMMYFUNCTION("TEXTJOIN(""; "", TRUE, TEXTJOIN("";"", TRUE, FILTER(CID!$B$2:$B$14794, CID!B2159=CID!$D$2:$D$14794)),TEXTJOIN(""; "", TRUE, FILTER(CID!$B$2:$B14794, REGEXMATCH(CID!$D$2:$D14794, TEXTJOIN(""|"", TRUE, SPLIT(TEXTJOIN("";"", TRUE, FILTER(CID!$B$2:$B14794, RE"&amp;"GEXMATCH(CID!$D$2:$D14794, TEXTJOIN(""|"", TRUE, SPLIT(TEXTJOIN("";"", TRUE, FILTER(CID!$B$2:$B$14794, CID!B2159=CID!$D$2:$D$14794)), "";""))))), "";""))))))"),"H80;H81;H82;H83; H80; H81; H82; H83; H800; H801; H802; H808; H809; H810; H811; H812; H813; H814; H818; H819; H82X; H830; H831; H832; H833; H838; H839")</f>
        <v>H80;H81;H82;H83; H80; H81; H82; H83; H800; H801; H802; H808; H809; H810; H811; H812; H813; H814; H818; H819; H82X; H830; H831; H832; H833; H838; H839</v>
      </c>
      <c r="E2159" s="12" t="s">
        <v>44551</v>
      </c>
    </row>
    <row r="2160">
      <c r="A2160" s="12" t="str">
        <f>IFERROR(__xludf.DUMMYFUNCTION("TEXTJOIN(""; "", TRUE, TEXTJOIN("";"", TRUE, FILTER(CID!$B$2:$B$14794, CID!B2160=CID!$D$2:$D$14794)),TEXTJOIN(""; "", TRUE, FILTER(CID!$B$2:$B14794, REGEXMATCH(CID!$D$2:$D14794, TEXTJOIN(""|"", TRUE, SPLIT(TEXTJOIN("";"", TRUE, FILTER(CID!$B$2:$B14794, RE"&amp;"GEXMATCH(CID!$D$2:$D14794, TEXTJOIN(""|"", TRUE, SPLIT(TEXTJOIN("";"", TRUE, FILTER(CID!$B$2:$B$14794, CID!B2160=CID!$D$2:$D$14794)), "";""))))), "";""))))))"),"H90;H91;H92;H93;H94;H95; H90; H91; H92; H93; H94; H95; H900; H901; H902; H903; H904; H905; H906; H907; H908; H910; H911; H912; H913; H918; H919; H920; H921; H922; H930; H931; H932; H933; H938; H939; H940; H948; H950; H951; H958; H959")</f>
        <v>H90;H91;H92;H93;H94;H95; H90; H91; H92; H93; H94; H95; H900; H901; H902; H903; H904; H905; H906; H907; H908; H910; H911; H912; H913; H918; H919; H920; H921; H922; H930; H931; H932; H933; H938; H939; H940; H948; H950; H951; H958; H959</v>
      </c>
      <c r="E2160" s="12" t="s">
        <v>44552</v>
      </c>
    </row>
    <row r="2161">
      <c r="A2161" s="12" t="str">
        <f>IFERROR(__xludf.DUMMYFUNCTION("TEXTJOIN(""; "", TRUE, TEXTJOIN("";"", TRUE, FILTER(CID!$B$2:$B$14794, CID!B2161=CID!$D$2:$D$14794)),TEXTJOIN(""; "", TRUE, FILTER(CID!$B$2:$B14794, REGEXMATCH(CID!$D$2:$D14794, TEXTJOIN(""|"", TRUE, SPLIT(TEXTJOIN("";"", TRUE, FILTER(CID!$B$2:$B14794, RE"&amp;"GEXMATCH(CID!$D$2:$D14794, TEXTJOIN(""|"", TRUE, SPLIT(TEXTJOIN("";"", TRUE, FILTER(CID!$B$2:$B$14794, CID!B2161=CID!$D$2:$D$14794)), "";""))))), "";""))))))"),"I00;I01;I02; I00; I01; I02; I00X; I010; I011; I012; I018; I019; I020; I029")</f>
        <v>I00;I01;I02; I00; I01; I02; I00X; I010; I011; I012; I018; I019; I020; I029</v>
      </c>
      <c r="E2161" s="12" t="s">
        <v>44553</v>
      </c>
    </row>
    <row r="2162">
      <c r="A2162" s="12" t="str">
        <f>IFERROR(__xludf.DUMMYFUNCTION("TEXTJOIN(""; "", TRUE, TEXTJOIN("";"", TRUE, FILTER(CID!$B$2:$B$14794, CID!B2162=CID!$D$2:$D$14794)),TEXTJOIN(""; "", TRUE, FILTER(CID!$B$2:$B14794, REGEXMATCH(CID!$D$2:$D14794, TEXTJOIN(""|"", TRUE, SPLIT(TEXTJOIN("";"", TRUE, FILTER(CID!$B$2:$B14794, RE"&amp;"GEXMATCH(CID!$D$2:$D14794, TEXTJOIN(""|"", TRUE, SPLIT(TEXTJOIN("";"", TRUE, FILTER(CID!$B$2:$B$14794, CID!B2162=CID!$D$2:$D$14794)), "";""))))), "";""))))))"),"I05;I06;I07;I08;I09; I05; I06; I07; I08; I09; I050; I051; I052; I058; I059; I060; I061; I062; I068; I069; I070; I071; I072; I078; I079; I080; I081; I082; I083; I088; I089; I090; I091; I092; I098; I099")</f>
        <v>I05;I06;I07;I08;I09; I05; I06; I07; I08; I09; I050; I051; I052; I058; I059; I060; I061; I062; I068; I069; I070; I071; I072; I078; I079; I080; I081; I082; I083; I088; I089; I090; I091; I092; I098; I099</v>
      </c>
      <c r="E2162" s="12" t="s">
        <v>44554</v>
      </c>
    </row>
    <row r="2163">
      <c r="A2163" s="12" t="str">
        <f>IFERROR(__xludf.DUMMYFUNCTION("TEXTJOIN(""; "", TRUE, TEXTJOIN("";"", TRUE, FILTER(CID!$B$2:$B$14794, CID!B2163=CID!$D$2:$D$14794)),TEXTJOIN(""; "", TRUE, FILTER(CID!$B$2:$B14794, REGEXMATCH(CID!$D$2:$D14794, TEXTJOIN(""|"", TRUE, SPLIT(TEXTJOIN("";"", TRUE, FILTER(CID!$B$2:$B14794, RE"&amp;"GEXMATCH(CID!$D$2:$D14794, TEXTJOIN(""|"", TRUE, SPLIT(TEXTJOIN("";"", TRUE, FILTER(CID!$B$2:$B$14794, CID!B2163=CID!$D$2:$D$14794)), "";""))))), "";""))))))"),"I10;I11;I12;I13;I15; I10; I11; I12; I13; I15; I10X; I110; I119; I120; I129; I130; I131; I132; I139; I150; I151; I152; I158; I159")</f>
        <v>I10;I11;I12;I13;I15; I10; I11; I12; I13; I15; I10X; I110; I119; I120; I129; I130; I131; I132; I139; I150; I151; I152; I158; I159</v>
      </c>
      <c r="E2163" s="12" t="s">
        <v>44555</v>
      </c>
    </row>
    <row r="2164">
      <c r="A2164" s="12" t="str">
        <f>IFERROR(__xludf.DUMMYFUNCTION("TEXTJOIN(""; "", TRUE, TEXTJOIN("";"", TRUE, FILTER(CID!$B$2:$B$14794, CID!B2164=CID!$D$2:$D$14794)),TEXTJOIN(""; "", TRUE, FILTER(CID!$B$2:$B14794, REGEXMATCH(CID!$D$2:$D14794, TEXTJOIN(""|"", TRUE, SPLIT(TEXTJOIN("";"", TRUE, FILTER(CID!$B$2:$B14794, RE"&amp;"GEXMATCH(CID!$D$2:$D14794, TEXTJOIN(""|"", TRUE, SPLIT(TEXTJOIN("";"", TRUE, FILTER(CID!$B$2:$B$14794, CID!B2164=CID!$D$2:$D$14794)), "";""))))), "";""))))))"),"I20;I21;I22;I23;I24;I25; I20; I21; I22; I23; I24; I25; I200; I201; I208; I209; I210; I211; I212; I213; I214; I219; I220; I221; I228; I229; I230; I231; I232; I233; I234; I235; I236; I238; I240; I241; I248; I249; I250; I251; I252; I253; I254; I255; I256; I2"&amp;"58; I259")</f>
        <v>I20;I21;I22;I23;I24;I25; I20; I21; I22; I23; I24; I25; I200; I201; I208; I209; I210; I211; I212; I213; I214; I219; I220; I221; I228; I229; I230; I231; I232; I233; I234; I235; I236; I238; I240; I241; I248; I249; I250; I251; I252; I253; I254; I255; I256; I258; I259</v>
      </c>
      <c r="E2164" s="12" t="s">
        <v>44556</v>
      </c>
    </row>
    <row r="2165">
      <c r="A2165" s="12" t="str">
        <f>IFERROR(__xludf.DUMMYFUNCTION("TEXTJOIN(""; "", TRUE, TEXTJOIN("";"", TRUE, FILTER(CID!$B$2:$B$14794, CID!B2165=CID!$D$2:$D$14794)),TEXTJOIN(""; "", TRUE, FILTER(CID!$B$2:$B14794, REGEXMATCH(CID!$D$2:$D14794, TEXTJOIN(""|"", TRUE, SPLIT(TEXTJOIN("";"", TRUE, FILTER(CID!$B$2:$B14794, RE"&amp;"GEXMATCH(CID!$D$2:$D14794, TEXTJOIN(""|"", TRUE, SPLIT(TEXTJOIN("";"", TRUE, FILTER(CID!$B$2:$B$14794, CID!B2165=CID!$D$2:$D$14794)), "";""))))), "";""))))))"),"I26;I27;I28; I26; I27; I28; I260; I269; I270; I271; I272; I278; I279; I280; I281; I288; I289")</f>
        <v>I26;I27;I28; I26; I27; I28; I260; I269; I270; I271; I272; I278; I279; I280; I281; I288; I289</v>
      </c>
      <c r="E2165" s="12" t="s">
        <v>44557</v>
      </c>
    </row>
    <row r="2166">
      <c r="A2166" s="12" t="str">
        <f>IFERROR(__xludf.DUMMYFUNCTION("TEXTJOIN(""; "", TRUE, TEXTJOIN("";"", TRUE, FILTER(CID!$B$2:$B$14794, CID!B2166=CID!$D$2:$D$14794)),TEXTJOIN(""; "", TRUE, FILTER(CID!$B$2:$B14794, REGEXMATCH(CID!$D$2:$D14794, TEXTJOIN(""|"", TRUE, SPLIT(TEXTJOIN("";"", TRUE, FILTER(CID!$B$2:$B14794, RE"&amp;"GEXMATCH(CID!$D$2:$D14794, TEXTJOIN(""|"", TRUE, SPLIT(TEXTJOIN("";"", TRUE, FILTER(CID!$B$2:$B$14794, CID!B2166=CID!$D$2:$D$14794)), "";""))))), "";""))))))"),"I30;I31;I32;I33;I34;I35;I36;I37;I38;I39;I40;I41;I42;I43;I44;I45;I46;I47;I48;I49;I50;I51;I52; I30; I31; I32; I33; I34; I35; I36; I37; I38; I39; I40; I41; I42; I43; I44; I45; I46; I47; I48; I49; I50; I51; I52; I300; I301; I308; I309; I310; I311; I312; I313;"&amp;" I318; I319; I320; I321; I328; I330; I339; I340; I341; I342; I348; I349; I350; I351; I352; I358; I359; I360; I361; I362; I368; I369; I370; I371; I372; I378; I379; I38X; I390; I391; I392; I393; I394; I398; I400; I401; I408; I409; I410; I411; I412; I418; I4"&amp;"20; I421; I422; I423; I424; I425; I426; I427; I428; I429; I430; I431; I432; I438; I440; I441; I442; I443; I444; I445; I446; I447; I450; I451; I452; I453; I454; I455; I456; I458; I459; I460; I461; I469; I470; I471; I472; I479; I48X; I490; I491; I492; I493;"&amp;" I494; I495; I498; I499; I500; I501; I509; I510; I511; I512; I513; I514; I515; I516; I517; I518; I519; I520; I521; I528")</f>
        <v>I30;I31;I32;I33;I34;I35;I36;I37;I38;I39;I40;I41;I42;I43;I44;I45;I46;I47;I48;I49;I50;I51;I52; I30; I31; I32; I33; I34; I35; I36; I37; I38; I39; I40; I41; I42; I43; I44; I45; I46; I47; I48; I49; I50; I51; I52; I300; I301; I308; I309; I310; I311; I312; I313; I318; I319; I320; I321; I328; I330; I339; I340; I341; I342; I348; I349; I350; I351; I352; I358; I359; I360; I361; I362; I368; I369; I370; I371; I372; I378; I379; I38X; I390; I391; I392; I393; I394; I398; I400; I401; I408; I409; I410; I411; I412; I418; I420; I421; I422; I423; I424; I425; I426; I427; I428; I429; I430; I431; I432; I438; I440; I441; I442; I443; I444; I445; I446; I447; I450; I451; I452; I453; I454; I455; I456; I458; I459; I460; I461; I469; I470; I471; I472; I479; I48X; I490; I491; I492; I493; I494; I495; I498; I499; I500; I501; I509; I510; I511; I512; I513; I514; I515; I516; I517; I518; I519; I520; I521; I528</v>
      </c>
      <c r="E2166" s="12" t="s">
        <v>44558</v>
      </c>
    </row>
    <row r="2167">
      <c r="A2167" s="12" t="str">
        <f>IFERROR(__xludf.DUMMYFUNCTION("TEXTJOIN(""; "", TRUE, TEXTJOIN("";"", TRUE, FILTER(CID!$B$2:$B$14794, CID!B2167=CID!$D$2:$D$14794)),TEXTJOIN(""; "", TRUE, FILTER(CID!$B$2:$B14794, REGEXMATCH(CID!$D$2:$D14794, TEXTJOIN(""|"", TRUE, SPLIT(TEXTJOIN("";"", TRUE, FILTER(CID!$B$2:$B14794, RE"&amp;"GEXMATCH(CID!$D$2:$D14794, TEXTJOIN(""|"", TRUE, SPLIT(TEXTJOIN("";"", TRUE, FILTER(CID!$B$2:$B$14794, CID!B2167=CID!$D$2:$D$14794)), "";""))))), "";""))))))"),"I60;I61;I62;I63;I64;I65;I66;I67;I68;I69; I60; I61; I62; I63; I64; I65; I66; I67; I68; I69; I600; I601; I602; I603; I604; I605; I606; I607; I608; I609; I610; I611; I612; I613; I614; I615; I616; I618; I619; I620; I621; I629; I630; I631; I632; I633; I634; I6"&amp;"35; I636; I638; I639; I64X; I650; I651; I652; I653; I658; I659; I660; I661; I662; I663; I664; I668; I669; I670; I671; I672; I673; I674; I675; I676; I677; I678; I679; I680; I681; I682; I688; I690; I691; I692; I693; I694; I698")</f>
        <v>I60;I61;I62;I63;I64;I65;I66;I67;I68;I69; I60; I61; I62; I63; I64; I65; I66; I67; I68; I69; I600; I601; I602; I603; I604; I605; I606; I607; I608; I609; I610; I611; I612; I613; I614; I615; I616; I618; I619; I620; I621; I629; I630; I631; I632; I633; I634; I635; I636; I638; I639; I64X; I650; I651; I652; I653; I658; I659; I660; I661; I662; I663; I664; I668; I669; I670; I671; I672; I673; I674; I675; I676; I677; I678; I679; I680; I681; I682; I688; I690; I691; I692; I693; I694; I698</v>
      </c>
      <c r="E2167" s="12" t="s">
        <v>44559</v>
      </c>
    </row>
    <row r="2168">
      <c r="A2168" s="12" t="str">
        <f>IFERROR(__xludf.DUMMYFUNCTION("TEXTJOIN(""; "", TRUE, TEXTJOIN("";"", TRUE, FILTER(CID!$B$2:$B$14794, CID!B2168=CID!$D$2:$D$14794)),TEXTJOIN(""; "", TRUE, FILTER(CID!$B$2:$B14794, REGEXMATCH(CID!$D$2:$D14794, TEXTJOIN(""|"", TRUE, SPLIT(TEXTJOIN("";"", TRUE, FILTER(CID!$B$2:$B14794, RE"&amp;"GEXMATCH(CID!$D$2:$D14794, TEXTJOIN(""|"", TRUE, SPLIT(TEXTJOIN("";"", TRUE, FILTER(CID!$B$2:$B$14794, CID!B2168=CID!$D$2:$D$14794)), "";""))))), "";""))))))"),"I70;I71;I72;I73;I74;I77;I78;I79; I70; I71; I72; I73; I74; I77; I78; I79; I700; I701; I702; I708; I709; I710; I711; I712; I713; I714; I715; I716; I718; I719; I720; I721; I722; I723; I724; I728; I729; I730; I731; I738; I739; I740; I741; I742; I743; I744; I7"&amp;"45; I748; I749; I770; I771; I772; I773; I774; I775; I776; I778; I779; I780; I781; I788; I789; I790; I791; I792; I798")</f>
        <v>I70;I71;I72;I73;I74;I77;I78;I79; I70; I71; I72; I73; I74; I77; I78; I79; I700; I701; I702; I708; I709; I710; I711; I712; I713; I714; I715; I716; I718; I719; I720; I721; I722; I723; I724; I728; I729; I730; I731; I738; I739; I740; I741; I742; I743; I744; I745; I748; I749; I770; I771; I772; I773; I774; I775; I776; I778; I779; I780; I781; I788; I789; I790; I791; I792; I798</v>
      </c>
      <c r="E2168" s="12" t="s">
        <v>44560</v>
      </c>
    </row>
    <row r="2169">
      <c r="A2169" s="12" t="str">
        <f>IFERROR(__xludf.DUMMYFUNCTION("TEXTJOIN(""; "", TRUE, TEXTJOIN("";"", TRUE, FILTER(CID!$B$2:$B$14794, CID!B2169=CID!$D$2:$D$14794)),TEXTJOIN(""; "", TRUE, FILTER(CID!$B$2:$B14794, REGEXMATCH(CID!$D$2:$D14794, TEXTJOIN(""|"", TRUE, SPLIT(TEXTJOIN("";"", TRUE, FILTER(CID!$B$2:$B14794, RE"&amp;"GEXMATCH(CID!$D$2:$D14794, TEXTJOIN(""|"", TRUE, SPLIT(TEXTJOIN("";"", TRUE, FILTER(CID!$B$2:$B$14794, CID!B2169=CID!$D$2:$D$14794)), "";""))))), "";""))))))"),"I80;I81;I82;I83;I84;I85;I86;I87;I88;I89; I80; I81; I82; I83; I84; I85; I86; I87; I88; I89; I800; I801; I802; I803; I808; I809; I81X; I820; I821; I822; I823; I828; I829; I830; I831; I832; I839; I840; I841; I842; I843; I844; I845; I846; I847; I848; I849; I8"&amp;"50; I859; I860; I861; I862; I863; I864; I868; I870; I871; I872; I878; I879; I880; I881; I888; I889; I890; I891; I898; I899")</f>
        <v>I80;I81;I82;I83;I84;I85;I86;I87;I88;I89; I80; I81; I82; I83; I84; I85; I86; I87; I88; I89; I800; I801; I802; I803; I808; I809; I81X; I820; I821; I822; I823; I828; I829; I830; I831; I832; I839; I840; I841; I842; I843; I844; I845; I846; I847; I848; I849; I850; I859; I860; I861; I862; I863; I864; I868; I870; I871; I872; I878; I879; I880; I881; I888; I889; I890; I891; I898; I899</v>
      </c>
      <c r="E2169" s="12" t="s">
        <v>44561</v>
      </c>
    </row>
    <row r="2170">
      <c r="A2170" s="12" t="str">
        <f>IFERROR(__xludf.DUMMYFUNCTION("TEXTJOIN(""; "", TRUE, TEXTJOIN("";"", TRUE, FILTER(CID!$B$2:$B$14794, CID!B2170=CID!$D$2:$D$14794)),TEXTJOIN(""; "", TRUE, FILTER(CID!$B$2:$B14794, REGEXMATCH(CID!$D$2:$D14794, TEXTJOIN(""|"", TRUE, SPLIT(TEXTJOIN("";"", TRUE, FILTER(CID!$B$2:$B14794, RE"&amp;"GEXMATCH(CID!$D$2:$D14794, TEXTJOIN(""|"", TRUE, SPLIT(TEXTJOIN("";"", TRUE, FILTER(CID!$B$2:$B$14794, CID!B2170=CID!$D$2:$D$14794)), "";""))))), "";""))))))"),"I95;I97;I98;I99; I95; I97; I98; I99; I950; I951; I952; I958; I959; I970; I971; I972; I978; I979; I980; I981; I982; I988; I99X")</f>
        <v>I95;I97;I98;I99; I95; I97; I98; I99; I950; I951; I952; I958; I959; I970; I971; I972; I978; I979; I980; I981; I982; I988; I99X</v>
      </c>
      <c r="E2170" s="12" t="s">
        <v>44562</v>
      </c>
    </row>
    <row r="2171">
      <c r="A2171" s="12" t="str">
        <f>IFERROR(__xludf.DUMMYFUNCTION("TEXTJOIN(""; "", TRUE, TEXTJOIN("";"", TRUE, FILTER(CID!$B$2:$B$14794, CID!B2171=CID!$D$2:$D$14794)),TEXTJOIN(""; "", TRUE, FILTER(CID!$B$2:$B14794, REGEXMATCH(CID!$D$2:$D14794, TEXTJOIN(""|"", TRUE, SPLIT(TEXTJOIN("";"", TRUE, FILTER(CID!$B$2:$B14794, RE"&amp;"GEXMATCH(CID!$D$2:$D14794, TEXTJOIN(""|"", TRUE, SPLIT(TEXTJOIN("";"", TRUE, FILTER(CID!$B$2:$B$14794, CID!B2171=CID!$D$2:$D$14794)), "";""))))), "";""))))))"),"J00;J01;J02;J03;J04;J05;J06; J00; J01; J02; J03; J04; J05; J06; J00X; J010; J011; J012; J013; J014; J018; J019; J020; J028; J029; J030; J038; J039; J040; J041; J042; J050; J051; J060; J068; J069")</f>
        <v>J00;J01;J02;J03;J04;J05;J06; J00; J01; J02; J03; J04; J05; J06; J00X; J010; J011; J012; J013; J014; J018; J019; J020; J028; J029; J030; J038; J039; J040; J041; J042; J050; J051; J060; J068; J069</v>
      </c>
      <c r="E2171" s="12" t="s">
        <v>44563</v>
      </c>
    </row>
    <row r="2172">
      <c r="A2172" s="12" t="str">
        <f>IFERROR(__xludf.DUMMYFUNCTION("TEXTJOIN(""; "", TRUE, TEXTJOIN("";"", TRUE, FILTER(CID!$B$2:$B$14794, CID!B2172=CID!$D$2:$D$14794)),TEXTJOIN(""; "", TRUE, FILTER(CID!$B$2:$B14794, REGEXMATCH(CID!$D$2:$D14794, TEXTJOIN(""|"", TRUE, SPLIT(TEXTJOIN("";"", TRUE, FILTER(CID!$B$2:$B14794, RE"&amp;"GEXMATCH(CID!$D$2:$D14794, TEXTJOIN(""|"", TRUE, SPLIT(TEXTJOIN("";"", TRUE, FILTER(CID!$B$2:$B$14794, CID!B2172=CID!$D$2:$D$14794)), "";""))))), "";""))))))"),"J09;J10;J11;J12;J13;J14;J15;J16;J17;J18; J09; J10; J11; J12; J13; J14; J15; J16; J17; J18; J09X; J100; J101; J108; J110; J111; J118; J120; J121; J122; J128; J129; J13X; J14X; J150; J151; J152; J153; J154; J155; J156; J157; J158; J159; J160; J168; J170; J1"&amp;"71; J172; J173; J178; J180; J181; J182; J188; J189")</f>
        <v>J09;J10;J11;J12;J13;J14;J15;J16;J17;J18; J09; J10; J11; J12; J13; J14; J15; J16; J17; J18; J09X; J100; J101; J108; J110; J111; J118; J120; J121; J122; J128; J129; J13X; J14X; J150; J151; J152; J153; J154; J155; J156; J157; J158; J159; J160; J168; J170; J171; J172; J173; J178; J180; J181; J182; J188; J189</v>
      </c>
      <c r="E2172" s="12" t="s">
        <v>44564</v>
      </c>
    </row>
    <row r="2173">
      <c r="A2173" s="12" t="str">
        <f>IFERROR(__xludf.DUMMYFUNCTION("TEXTJOIN(""; "", TRUE, TEXTJOIN("";"", TRUE, FILTER(CID!$B$2:$B$14794, CID!B2173=CID!$D$2:$D$14794)),TEXTJOIN(""; "", TRUE, FILTER(CID!$B$2:$B14794, REGEXMATCH(CID!$D$2:$D14794, TEXTJOIN(""|"", TRUE, SPLIT(TEXTJOIN("";"", TRUE, FILTER(CID!$B$2:$B14794, RE"&amp;"GEXMATCH(CID!$D$2:$D14794, TEXTJOIN(""|"", TRUE, SPLIT(TEXTJOIN("";"", TRUE, FILTER(CID!$B$2:$B$14794, CID!B2173=CID!$D$2:$D$14794)), "";""))))), "";""))))))"),"J20;J21;J22; J20; J21; J22; J200; J201; J202; J203; J204; J205; J206; J207; J208; J209; J210; J218; J219; J22X")</f>
        <v>J20;J21;J22; J20; J21; J22; J200; J201; J202; J203; J204; J205; J206; J207; J208; J209; J210; J218; J219; J22X</v>
      </c>
      <c r="E2173" s="12" t="s">
        <v>44565</v>
      </c>
    </row>
    <row r="2174">
      <c r="A2174" s="12" t="str">
        <f>IFERROR(__xludf.DUMMYFUNCTION("TEXTJOIN(""; "", TRUE, TEXTJOIN("";"", TRUE, FILTER(CID!$B$2:$B$14794, CID!B2174=CID!$D$2:$D$14794)),TEXTJOIN(""; "", TRUE, FILTER(CID!$B$2:$B14794, REGEXMATCH(CID!$D$2:$D14794, TEXTJOIN(""|"", TRUE, SPLIT(TEXTJOIN("";"", TRUE, FILTER(CID!$B$2:$B14794, RE"&amp;"GEXMATCH(CID!$D$2:$D14794, TEXTJOIN(""|"", TRUE, SPLIT(TEXTJOIN("";"", TRUE, FILTER(CID!$B$2:$B$14794, CID!B2174=CID!$D$2:$D$14794)), "";""))))), "";""))))))"),"J30;J31;J32;J33;J34;J35;J36;J37;J38;J39; J30; J31; J32; J33; J34; J35; J36; J37; J38; J39; J300; J301; J302; J303; J304; J310; J311; J312; J320; J321; J322; J323; J324; J328; J329; J330; J331; J338; J339; J340; J341; J342; J343; J348; J350; J351; J352; J3"&amp;"53; J358; J359; J36X; J370; J371; J380; J381; J382; J383; J384; J385; J386; J387; J390; J391; J392; J393; J398; J399")</f>
        <v>J30;J31;J32;J33;J34;J35;J36;J37;J38;J39; J30; J31; J32; J33; J34; J35; J36; J37; J38; J39; J300; J301; J302; J303; J304; J310; J311; J312; J320; J321; J322; J323; J324; J328; J329; J330; J331; J338; J339; J340; J341; J342; J343; J348; J350; J351; J352; J353; J358; J359; J36X; J370; J371; J380; J381; J382; J383; J384; J385; J386; J387; J390; J391; J392; J393; J398; J399</v>
      </c>
      <c r="E2174" s="12" t="s">
        <v>44566</v>
      </c>
    </row>
    <row r="2175">
      <c r="A2175" s="12" t="str">
        <f>IFERROR(__xludf.DUMMYFUNCTION("TEXTJOIN(""; "", TRUE, TEXTJOIN("";"", TRUE, FILTER(CID!$B$2:$B$14794, CID!B2175=CID!$D$2:$D$14794)),TEXTJOIN(""; "", TRUE, FILTER(CID!$B$2:$B14794, REGEXMATCH(CID!$D$2:$D14794, TEXTJOIN(""|"", TRUE, SPLIT(TEXTJOIN("";"", TRUE, FILTER(CID!$B$2:$B14794, RE"&amp;"GEXMATCH(CID!$D$2:$D14794, TEXTJOIN(""|"", TRUE, SPLIT(TEXTJOIN("";"", TRUE, FILTER(CID!$B$2:$B$14794, CID!B2175=CID!$D$2:$D$14794)), "";""))))), "";""))))))"),"J40;J41;J42;J43;J44;J45;J46;J47; J40; J41; J42; J43; J44; J45; J46; J47; J40X; J410; J411; J418; J42X; J430; J431; J432; J438; J439; J440; J441; J448; J449; J450; J451; J458; J459; J46X; J47X")</f>
        <v>J40;J41;J42;J43;J44;J45;J46;J47; J40; J41; J42; J43; J44; J45; J46; J47; J40X; J410; J411; J418; J42X; J430; J431; J432; J438; J439; J440; J441; J448; J449; J450; J451; J458; J459; J46X; J47X</v>
      </c>
      <c r="E2175" s="12" t="s">
        <v>44567</v>
      </c>
    </row>
    <row r="2176">
      <c r="A2176" s="12" t="str">
        <f>IFERROR(__xludf.DUMMYFUNCTION("TEXTJOIN(""; "", TRUE, TEXTJOIN("";"", TRUE, FILTER(CID!$B$2:$B$14794, CID!B2176=CID!$D$2:$D$14794)),TEXTJOIN(""; "", TRUE, FILTER(CID!$B$2:$B14794, REGEXMATCH(CID!$D$2:$D14794, TEXTJOIN(""|"", TRUE, SPLIT(TEXTJOIN("";"", TRUE, FILTER(CID!$B$2:$B14794, RE"&amp;"GEXMATCH(CID!$D$2:$D14794, TEXTJOIN(""|"", TRUE, SPLIT(TEXTJOIN("";"", TRUE, FILTER(CID!$B$2:$B$14794, CID!B2176=CID!$D$2:$D$14794)), "";""))))), "";""))))))"),"J60;J61;J62;J63;J64;J65;J66;J67;J68;J69;J70; J60; J61; J62; J63; J64; J65; J66; J67; J68; J69; J70; J60X; J61X; J620; J628; J630; J631; J632; J633; J634; J635; J638; J64X; J65X; J660; J661; J662; J668; J670; J671; J672; J673; J674; J675; J676; J677; J678;"&amp;" J679; J680; J681; J682; J683; J684; J688; J689; J690; J691; J698; J700; J701; J702; J703; J704; J708; J709")</f>
        <v>J60;J61;J62;J63;J64;J65;J66;J67;J68;J69;J70; J60; J61; J62; J63; J64; J65; J66; J67; J68; J69; J70; J60X; J61X; J620; J628; J630; J631; J632; J633; J634; J635; J638; J64X; J65X; J660; J661; J662; J668; J670; J671; J672; J673; J674; J675; J676; J677; J678; J679; J680; J681; J682; J683; J684; J688; J689; J690; J691; J698; J700; J701; J702; J703; J704; J708; J709</v>
      </c>
      <c r="E2176" s="12" t="s">
        <v>44568</v>
      </c>
    </row>
    <row r="2177">
      <c r="A2177" s="12" t="str">
        <f>IFERROR(__xludf.DUMMYFUNCTION("TEXTJOIN(""; "", TRUE, TEXTJOIN("";"", TRUE, FILTER(CID!$B$2:$B$14794, CID!B2177=CID!$D$2:$D$14794)),TEXTJOIN(""; "", TRUE, FILTER(CID!$B$2:$B14794, REGEXMATCH(CID!$D$2:$D14794, TEXTJOIN(""|"", TRUE, SPLIT(TEXTJOIN("";"", TRUE, FILTER(CID!$B$2:$B14794, RE"&amp;"GEXMATCH(CID!$D$2:$D14794, TEXTJOIN(""|"", TRUE, SPLIT(TEXTJOIN("";"", TRUE, FILTER(CID!$B$2:$B$14794, CID!B2177=CID!$D$2:$D$14794)), "";""))))), "";""))))))"),"J80;J81;J82;J84; J80; J81; J82; J84; J80X; J81X; J82X; J840; J841; J848; J849")</f>
        <v>J80;J81;J82;J84; J80; J81; J82; J84; J80X; J81X; J82X; J840; J841; J848; J849</v>
      </c>
      <c r="E2177" s="12" t="s">
        <v>44569</v>
      </c>
    </row>
    <row r="2178">
      <c r="A2178" s="12" t="str">
        <f>IFERROR(__xludf.DUMMYFUNCTION("TEXTJOIN(""; "", TRUE, TEXTJOIN("";"", TRUE, FILTER(CID!$B$2:$B$14794, CID!B2178=CID!$D$2:$D$14794)),TEXTJOIN(""; "", TRUE, FILTER(CID!$B$2:$B14794, REGEXMATCH(CID!$D$2:$D14794, TEXTJOIN(""|"", TRUE, SPLIT(TEXTJOIN("";"", TRUE, FILTER(CID!$B$2:$B14794, RE"&amp;"GEXMATCH(CID!$D$2:$D14794, TEXTJOIN(""|"", TRUE, SPLIT(TEXTJOIN("";"", TRUE, FILTER(CID!$B$2:$B$14794, CID!B2178=CID!$D$2:$D$14794)), "";""))))), "";""))))))"),"J85;J86; J85; J86; J850; J851; J852; J853; J860; J869")</f>
        <v>J85;J86; J85; J86; J850; J851; J852; J853; J860; J869</v>
      </c>
      <c r="E2178" s="12" t="s">
        <v>44570</v>
      </c>
    </row>
    <row r="2179">
      <c r="A2179" s="12" t="str">
        <f>IFERROR(__xludf.DUMMYFUNCTION("TEXTJOIN(""; "", TRUE, TEXTJOIN("";"", TRUE, FILTER(CID!$B$2:$B$14794, CID!B2179=CID!$D$2:$D$14794)),TEXTJOIN(""; "", TRUE, FILTER(CID!$B$2:$B14794, REGEXMATCH(CID!$D$2:$D14794, TEXTJOIN(""|"", TRUE, SPLIT(TEXTJOIN("";"", TRUE, FILTER(CID!$B$2:$B14794, RE"&amp;"GEXMATCH(CID!$D$2:$D14794, TEXTJOIN(""|"", TRUE, SPLIT(TEXTJOIN("";"", TRUE, FILTER(CID!$B$2:$B$14794, CID!B2179=CID!$D$2:$D$14794)), "";""))))), "";""))))))"),"J90;J91;J92;J93;J94; J90; J91; J92; J93; J94; J90X; J91X; J920; J929; J930; J931; J938; J939; J940; J941; J942; J948; J949")</f>
        <v>J90;J91;J92;J93;J94; J90; J91; J92; J93; J94; J90X; J91X; J920; J929; J930; J931; J938; J939; J940; J941; J942; J948; J949</v>
      </c>
      <c r="E2179" s="12" t="s">
        <v>44571</v>
      </c>
    </row>
    <row r="2180">
      <c r="A2180" s="12" t="str">
        <f>IFERROR(__xludf.DUMMYFUNCTION("TEXTJOIN(""; "", TRUE, TEXTJOIN("";"", TRUE, FILTER(CID!$B$2:$B$14794, CID!B2180=CID!$D$2:$D$14794)),TEXTJOIN(""; "", TRUE, FILTER(CID!$B$2:$B14794, REGEXMATCH(CID!$D$2:$D14794, TEXTJOIN(""|"", TRUE, SPLIT(TEXTJOIN("";"", TRUE, FILTER(CID!$B$2:$B14794, RE"&amp;"GEXMATCH(CID!$D$2:$D14794, TEXTJOIN(""|"", TRUE, SPLIT(TEXTJOIN("";"", TRUE, FILTER(CID!$B$2:$B$14794, CID!B2180=CID!$D$2:$D$14794)), "";""))))), "";""))))))"),"J95;J96;J98;J99; J95; J96; J98; J99; J950; J951; J952; J953; J954; J955; J958; J959; J960; J961; J969; J980; J981; J982; J983; J984; J985; J986; J988; J989; J990; J991; J998")</f>
        <v>J95;J96;J98;J99; J95; J96; J98; J99; J950; J951; J952; J953; J954; J955; J958; J959; J960; J961; J969; J980; J981; J982; J983; J984; J985; J986; J988; J989; J990; J991; J998</v>
      </c>
      <c r="E2180" s="12" t="s">
        <v>44572</v>
      </c>
    </row>
    <row r="2181">
      <c r="A2181" s="12" t="str">
        <f>IFERROR(__xludf.DUMMYFUNCTION("TEXTJOIN(""; "", TRUE, TEXTJOIN("";"", TRUE, FILTER(CID!$B$2:$B$14794, CID!B2181=CID!$D$2:$D$14794)),TEXTJOIN(""; "", TRUE, FILTER(CID!$B$2:$B14794, REGEXMATCH(CID!$D$2:$D14794, TEXTJOIN(""|"", TRUE, SPLIT(TEXTJOIN("";"", TRUE, FILTER(CID!$B$2:$B14794, RE"&amp;"GEXMATCH(CID!$D$2:$D14794, TEXTJOIN(""|"", TRUE, SPLIT(TEXTJOIN("";"", TRUE, FILTER(CID!$B$2:$B$14794, CID!B2181=CID!$D$2:$D$14794)), "";""))))), "";""))))))"),"K00;K01;K02;K03;K04;K05;K06;K07;K08;K09;K10;K11;K12;K13;K14; K00; K01; K02; K03; K04; K05; K06; K07; K08; K09; K10; K11; K12; K13; K14; K000; K001; K002; K003; K004; K005; K006; K007; K008; K009; K010; K011; K020; K021; K022; K023; K024; K028; K029; K030;"&amp;" K031; K032; K033; K034; K035; K036; K037; K038; K039; K040; K041; K042; K043; K044; K045; K046; K047; K048; K049; K050; K051; K052; K053; K054; K055; K056; K060; K061; K062; K068; K069; K070; K071; K072; K073; K074; K075; K076; K078; K079; K080; K081; K0"&amp;"82; K083; K088; K089; K090; K091; K092; K098; K099; K100; K101; K102; K103; K108; K109; K110; K111; K112; K113; K114; K115; K116; K117; K118; K119; K120; K121; K122; K130; K131; K132; K133; K134; K135; K136; K137; K140; K141; K142; K143; K144; K145; K146;"&amp;" K148; K149")</f>
        <v>K00;K01;K02;K03;K04;K05;K06;K07;K08;K09;K10;K11;K12;K13;K14; K00; K01; K02; K03; K04; K05; K06; K07; K08; K09; K10; K11; K12; K13; K14; K000; K001; K002; K003; K004; K005; K006; K007; K008; K009; K010; K011; K020; K021; K022; K023; K024; K028; K029; K030; K031; K032; K033; K034; K035; K036; K037; K038; K039; K040; K041; K042; K043; K044; K045; K046; K047; K048; K049; K050; K051; K052; K053; K054; K055; K056; K060; K061; K062; K068; K069; K070; K071; K072; K073; K074; K075; K076; K078; K079; K080; K081; K082; K083; K088; K089; K090; K091; K092; K098; K099; K100; K101; K102; K103; K108; K109; K110; K111; K112; K113; K114; K115; K116; K117; K118; K119; K120; K121; K122; K130; K131; K132; K133; K134; K135; K136; K137; K140; K141; K142; K143; K144; K145; K146; K148; K149</v>
      </c>
      <c r="E2181" s="12" t="s">
        <v>44573</v>
      </c>
    </row>
    <row r="2182">
      <c r="A2182" s="12" t="str">
        <f>IFERROR(__xludf.DUMMYFUNCTION("TEXTJOIN(""; "", TRUE, TEXTJOIN("";"", TRUE, FILTER(CID!$B$2:$B$14794, CID!B2182=CID!$D$2:$D$14794)),TEXTJOIN(""; "", TRUE, FILTER(CID!$B$2:$B14794, REGEXMATCH(CID!$D$2:$D14794, TEXTJOIN(""|"", TRUE, SPLIT(TEXTJOIN("";"", TRUE, FILTER(CID!$B$2:$B14794, RE"&amp;"GEXMATCH(CID!$D$2:$D14794, TEXTJOIN(""|"", TRUE, SPLIT(TEXTJOIN("";"", TRUE, FILTER(CID!$B$2:$B$14794, CID!B2182=CID!$D$2:$D$14794)), "";""))))), "";""))))))"),"K20;K21;K22;K23;K25;K26;K27;K28;K29;K30;K31; K20; K21; K22; K23; K25; K26; K27; K28; K29; K30; K31; K20X; K210; K219; K220; K221; K222; K223; K224; K225; K226; K227; K228; K229; K230; K231; K238; K250; K251; K252; K253; K254; K255; K256; K257; K259; K260;"&amp;" K261; K262; K263; K264; K265; K266; K267; K269; K270; K271; K272; K273; K274; K275; K276; K277; K279; K280; K281; K282; K283; K284; K285; K286; K287; K289; K290; K291; K292; K293; K294; K295; K296; K297; K298; K299; K30X; K310; K311; K312; K313; K314; K3"&amp;"15; K316; K317; K318; K319")</f>
        <v>K20;K21;K22;K23;K25;K26;K27;K28;K29;K30;K31; K20; K21; K22; K23; K25; K26; K27; K28; K29; K30; K31; K20X; K210; K219; K220; K221; K222; K223; K224; K225; K226; K227; K228; K229; K230; K231; K238; K250; K251; K252; K253; K254; K255; K256; K257; K259; K260; K261; K262; K263; K264; K265; K266; K267; K269; K270; K271; K272; K273; K274; K275; K276; K277; K279; K280; K281; K282; K283; K284; K285; K286; K287; K289; K290; K291; K292; K293; K294; K295; K296; K297; K298; K299; K30X; K310; K311; K312; K313; K314; K315; K316; K317; K318; K319</v>
      </c>
      <c r="E2182" s="12" t="s">
        <v>44574</v>
      </c>
    </row>
    <row r="2183">
      <c r="A2183" s="12" t="str">
        <f>IFERROR(__xludf.DUMMYFUNCTION("TEXTJOIN(""; "", TRUE, TEXTJOIN("";"", TRUE, FILTER(CID!$B$2:$B$14794, CID!B2183=CID!$D$2:$D$14794)),TEXTJOIN(""; "", TRUE, FILTER(CID!$B$2:$B14794, REGEXMATCH(CID!$D$2:$D14794, TEXTJOIN(""|"", TRUE, SPLIT(TEXTJOIN("";"", TRUE, FILTER(CID!$B$2:$B14794, RE"&amp;"GEXMATCH(CID!$D$2:$D14794, TEXTJOIN(""|"", TRUE, SPLIT(TEXTJOIN("";"", TRUE, FILTER(CID!$B$2:$B$14794, CID!B2183=CID!$D$2:$D$14794)), "";""))))), "";""))))))"),"K35;K36;K37;K38; K35; K36; K37; K38; K350; K351; K359; K36X; K37X; K380; K381; K382; K383; K388; K389")</f>
        <v>K35;K36;K37;K38; K35; K36; K37; K38; K350; K351; K359; K36X; K37X; K380; K381; K382; K383; K388; K389</v>
      </c>
      <c r="E2183" s="12" t="s">
        <v>44575</v>
      </c>
    </row>
    <row r="2184">
      <c r="A2184" s="12" t="str">
        <f>IFERROR(__xludf.DUMMYFUNCTION("TEXTJOIN(""; "", TRUE, TEXTJOIN("";"", TRUE, FILTER(CID!$B$2:$B$14794, CID!B2184=CID!$D$2:$D$14794)),TEXTJOIN(""; "", TRUE, FILTER(CID!$B$2:$B14794, REGEXMATCH(CID!$D$2:$D14794, TEXTJOIN(""|"", TRUE, SPLIT(TEXTJOIN("";"", TRUE, FILTER(CID!$B$2:$B14794, RE"&amp;"GEXMATCH(CID!$D$2:$D14794, TEXTJOIN(""|"", TRUE, SPLIT(TEXTJOIN("";"", TRUE, FILTER(CID!$B$2:$B$14794, CID!B2184=CID!$D$2:$D$14794)), "";""))))), "";""))))))"),"K40;K41;K42;K43;K44;K45;K46; K40; K41; K42; K43; K44; K45; K46; K400; K401; K402; K403; K404; K409; K410; K411; K412; K413; K414; K419; K420; K421; K429; K430; K431; K439; K440; K441; K449; K450; K451; K458; K460; K461; K469")</f>
        <v>K40;K41;K42;K43;K44;K45;K46; K40; K41; K42; K43; K44; K45; K46; K400; K401; K402; K403; K404; K409; K410; K411; K412; K413; K414; K419; K420; K421; K429; K430; K431; K439; K440; K441; K449; K450; K451; K458; K460; K461; K469</v>
      </c>
      <c r="E2184" s="12" t="s">
        <v>44576</v>
      </c>
    </row>
    <row r="2185">
      <c r="A2185" s="12" t="str">
        <f>IFERROR(__xludf.DUMMYFUNCTION("TEXTJOIN(""; "", TRUE, TEXTJOIN("";"", TRUE, FILTER(CID!$B$2:$B$14794, CID!B2185=CID!$D$2:$D$14794)),TEXTJOIN(""; "", TRUE, FILTER(CID!$B$2:$B14794, REGEXMATCH(CID!$D$2:$D14794, TEXTJOIN(""|"", TRUE, SPLIT(TEXTJOIN("";"", TRUE, FILTER(CID!$B$2:$B14794, RE"&amp;"GEXMATCH(CID!$D$2:$D14794, TEXTJOIN(""|"", TRUE, SPLIT(TEXTJOIN("";"", TRUE, FILTER(CID!$B$2:$B$14794, CID!B2185=CID!$D$2:$D$14794)), "";""))))), "";""))))))"),"K50;K51;K52; K50; K51; K52; K500; K501; K508; K509; K510; K511; K512; K513; K514; K515; K518; K519; K520; K521; K522; K528; K529")</f>
        <v>K50;K51;K52; K50; K51; K52; K500; K501; K508; K509; K510; K511; K512; K513; K514; K515; K518; K519; K520; K521; K522; K528; K529</v>
      </c>
      <c r="E2185" s="12" t="s">
        <v>44577</v>
      </c>
    </row>
    <row r="2186">
      <c r="A2186" s="12" t="str">
        <f>IFERROR(__xludf.DUMMYFUNCTION("TEXTJOIN(""; "", TRUE, TEXTJOIN("";"", TRUE, FILTER(CID!$B$2:$B$14794, CID!B2186=CID!$D$2:$D$14794)),TEXTJOIN(""; "", TRUE, FILTER(CID!$B$2:$B14794, REGEXMATCH(CID!$D$2:$D14794, TEXTJOIN(""|"", TRUE, SPLIT(TEXTJOIN("";"", TRUE, FILTER(CID!$B$2:$B14794, RE"&amp;"GEXMATCH(CID!$D$2:$D14794, TEXTJOIN(""|"", TRUE, SPLIT(TEXTJOIN("";"", TRUE, FILTER(CID!$B$2:$B$14794, CID!B2186=CID!$D$2:$D$14794)), "";""))))), "";""))))))"),"K55;K56;K57;K58;K59;K60;K61;K62;K63; K55; K56; K57; K58; K59; K60; K61; K62; K63; K550; K551; K552; K558; K559; K560; K561; K562; K563; K564; K565; K566; K567; K570; K571; K572; K573; K574; K575; K578; K579; K580; K589; K590; K591; K592; K593; K594; K598;"&amp;" K599; K600; K601; K602; K603; K604; K605; K610; K611; K612; K613; K614; K620; K621; K622; K623; K624; K625; K626; K627; K628; K629; K630; K631; K632; K633; K634; K635; K638; K639")</f>
        <v>K55;K56;K57;K58;K59;K60;K61;K62;K63; K55; K56; K57; K58; K59; K60; K61; K62; K63; K550; K551; K552; K558; K559; K560; K561; K562; K563; K564; K565; K566; K567; K570; K571; K572; K573; K574; K575; K578; K579; K580; K589; K590; K591; K592; K593; K594; K598; K599; K600; K601; K602; K603; K604; K605; K610; K611; K612; K613; K614; K620; K621; K622; K623; K624; K625; K626; K627; K628; K629; K630; K631; K632; K633; K634; K635; K638; K639</v>
      </c>
      <c r="E2186" s="12" t="s">
        <v>44578</v>
      </c>
    </row>
    <row r="2187">
      <c r="A2187" s="12" t="str">
        <f>IFERROR(__xludf.DUMMYFUNCTION("TEXTJOIN(""; "", TRUE, TEXTJOIN("";"", TRUE, FILTER(CID!$B$2:$B$14794, CID!B2187=CID!$D$2:$D$14794)),TEXTJOIN(""; "", TRUE, FILTER(CID!$B$2:$B14794, REGEXMATCH(CID!$D$2:$D14794, TEXTJOIN(""|"", TRUE, SPLIT(TEXTJOIN("";"", TRUE, FILTER(CID!$B$2:$B14794, RE"&amp;"GEXMATCH(CID!$D$2:$D14794, TEXTJOIN(""|"", TRUE, SPLIT(TEXTJOIN("";"", TRUE, FILTER(CID!$B$2:$B$14794, CID!B2187=CID!$D$2:$D$14794)), "";""))))), "";""))))))"),"K65;K66;K67; K65; K66; K67; K650; K658; K659; K660; K661; K668; K669; K670; K671; K672; K673; K678")</f>
        <v>K65;K66;K67; K65; K66; K67; K650; K658; K659; K660; K661; K668; K669; K670; K671; K672; K673; K678</v>
      </c>
      <c r="E2187" s="12" t="s">
        <v>44579</v>
      </c>
    </row>
    <row r="2188">
      <c r="A2188" s="12" t="str">
        <f>IFERROR(__xludf.DUMMYFUNCTION("TEXTJOIN(""; "", TRUE, TEXTJOIN("";"", TRUE, FILTER(CID!$B$2:$B$14794, CID!B2188=CID!$D$2:$D$14794)),TEXTJOIN(""; "", TRUE, FILTER(CID!$B$2:$B14794, REGEXMATCH(CID!$D$2:$D14794, TEXTJOIN(""|"", TRUE, SPLIT(TEXTJOIN("";"", TRUE, FILTER(CID!$B$2:$B14794, RE"&amp;"GEXMATCH(CID!$D$2:$D14794, TEXTJOIN(""|"", TRUE, SPLIT(TEXTJOIN("";"", TRUE, FILTER(CID!$B$2:$B$14794, CID!B2188=CID!$D$2:$D$14794)), "";""))))), "";""))))))"),"K70;K71;K72;K73;K74;K75;K76;K77; K70; K71; K72; K73; K74; K75; K76; K77; K700; K701; K702; K703; K704; K709; K710; K711; K712; K713; K714; K715; K716; K717; K718; K719; K720; K721; K729; K730; K731; K732; K738; K739; K740; K741; K742; K743; K744; K745; K7"&amp;"46; K750; K751; K752; K753; K754; K758; K759; K760; K761; K762; K763; K764; K765; K766; K767; K768; K769; K770; K778")</f>
        <v>K70;K71;K72;K73;K74;K75;K76;K77; K70; K71; K72; K73; K74; K75; K76; K77; K700; K701; K702; K703; K704; K709; K710; K711; K712; K713; K714; K715; K716; K717; K718; K719; K720; K721; K729; K730; K731; K732; K738; K739; K740; K741; K742; K743; K744; K745; K746; K750; K751; K752; K753; K754; K758; K759; K760; K761; K762; K763; K764; K765; K766; K767; K768; K769; K770; K778</v>
      </c>
      <c r="E2188" s="12" t="s">
        <v>44580</v>
      </c>
    </row>
    <row r="2189">
      <c r="A2189" s="12" t="str">
        <f>IFERROR(__xludf.DUMMYFUNCTION("TEXTJOIN(""; "", TRUE, TEXTJOIN("";"", TRUE, FILTER(CID!$B$2:$B$14794, CID!B2189=CID!$D$2:$D$14794)),TEXTJOIN(""; "", TRUE, FILTER(CID!$B$2:$B14794, REGEXMATCH(CID!$D$2:$D14794, TEXTJOIN(""|"", TRUE, SPLIT(TEXTJOIN("";"", TRUE, FILTER(CID!$B$2:$B14794, RE"&amp;"GEXMATCH(CID!$D$2:$D14794, TEXTJOIN(""|"", TRUE, SPLIT(TEXTJOIN("";"", TRUE, FILTER(CID!$B$2:$B$14794, CID!B2189=CID!$D$2:$D$14794)), "";""))))), "";""))))))"),"K80;K81;K82;K83;K85;K86;K87; K80; K81; K82; K83; K85; K86; K87; K800; K801; K802; K803; K804; K805; K808; K810; K811; K818; K819; K820; K821; K822; K823; K824; K828; K829; K830; K831; K832; K833; K834; K835; K838; K839; K850; K851; K852; K853; K858; K859;"&amp;" K860; K861; K862; K863; K868; K869; K870; K871")</f>
        <v>K80;K81;K82;K83;K85;K86;K87; K80; K81; K82; K83; K85; K86; K87; K800; K801; K802; K803; K804; K805; K808; K810; K811; K818; K819; K820; K821; K822; K823; K824; K828; K829; K830; K831; K832; K833; K834; K835; K838; K839; K850; K851; K852; K853; K858; K859; K860; K861; K862; K863; K868; K869; K870; K871</v>
      </c>
      <c r="E2189" s="12" t="s">
        <v>44581</v>
      </c>
    </row>
    <row r="2190">
      <c r="A2190" s="12" t="str">
        <f>IFERROR(__xludf.DUMMYFUNCTION("TEXTJOIN(""; "", TRUE, TEXTJOIN("";"", TRUE, FILTER(CID!$B$2:$B$14794, CID!B2190=CID!$D$2:$D$14794)),TEXTJOIN(""; "", TRUE, FILTER(CID!$B$2:$B14794, REGEXMATCH(CID!$D$2:$D14794, TEXTJOIN(""|"", TRUE, SPLIT(TEXTJOIN("";"", TRUE, FILTER(CID!$B$2:$B14794, RE"&amp;"GEXMATCH(CID!$D$2:$D14794, TEXTJOIN(""|"", TRUE, SPLIT(TEXTJOIN("";"", TRUE, FILTER(CID!$B$2:$B$14794, CID!B2190=CID!$D$2:$D$14794)), "";""))))), "";""))))))"),"K90;K91;K92;K93; K90; K91; K92; K93; K900; K901; K902; K903; K904; K908; K909; K910; K911; K912; K913; K914; K915; K918; K919; K920; K921; K922; K928; K929; K930; K931; K938")</f>
        <v>K90;K91;K92;K93; K90; K91; K92; K93; K900; K901; K902; K903; K904; K908; K909; K910; K911; K912; K913; K914; K915; K918; K919; K920; K921; K922; K928; K929; K930; K931; K938</v>
      </c>
      <c r="E2190" s="12" t="s">
        <v>44582</v>
      </c>
    </row>
    <row r="2191">
      <c r="A2191" s="12" t="str">
        <f>IFERROR(__xludf.DUMMYFUNCTION("TEXTJOIN(""; "", TRUE, TEXTJOIN("";"", TRUE, FILTER(CID!$B$2:$B$14794, CID!B2191=CID!$D$2:$D$14794)),TEXTJOIN(""; "", TRUE, FILTER(CID!$B$2:$B14794, REGEXMATCH(CID!$D$2:$D14794, TEXTJOIN(""|"", TRUE, SPLIT(TEXTJOIN("";"", TRUE, FILTER(CID!$B$2:$B14794, RE"&amp;"GEXMATCH(CID!$D$2:$D14794, TEXTJOIN(""|"", TRUE, SPLIT(TEXTJOIN("";"", TRUE, FILTER(CID!$B$2:$B$14794, CID!B2191=CID!$D$2:$D$14794)), "";""))))), "";""))))))"),"L00;L01;L02;L03;L04;L05;L08; L00; L01; L02; L03; L04; L05; L08; L00X; L010; L011; L020; L021; L022; L023; L024; L028; L029; L030; L031; L032; L033; L038; L039; L040; L041; L042; L043; L048; L049; L050; L059; L080; L081; L088; L089")</f>
        <v>L00;L01;L02;L03;L04;L05;L08; L00; L01; L02; L03; L04; L05; L08; L00X; L010; L011; L020; L021; L022; L023; L024; L028; L029; L030; L031; L032; L033; L038; L039; L040; L041; L042; L043; L048; L049; L050; L059; L080; L081; L088; L089</v>
      </c>
      <c r="E2191" s="12" t="s">
        <v>44583</v>
      </c>
    </row>
    <row r="2192">
      <c r="A2192" s="12" t="str">
        <f>IFERROR(__xludf.DUMMYFUNCTION("TEXTJOIN(""; "", TRUE, TEXTJOIN("";"", TRUE, FILTER(CID!$B$2:$B$14794, CID!B2192=CID!$D$2:$D$14794)),TEXTJOIN(""; "", TRUE, FILTER(CID!$B$2:$B14794, REGEXMATCH(CID!$D$2:$D14794, TEXTJOIN(""|"", TRUE, SPLIT(TEXTJOIN("";"", TRUE, FILTER(CID!$B$2:$B14794, RE"&amp;"GEXMATCH(CID!$D$2:$D14794, TEXTJOIN(""|"", TRUE, SPLIT(TEXTJOIN("";"", TRUE, FILTER(CID!$B$2:$B$14794, CID!B2192=CID!$D$2:$D$14794)), "";""))))), "";""))))))"),"L10;L11;L12;L13;L14; L10; L11; L12; L13; L14; L100; L101; L102; L103; L104; L105; L108; L109; L110; L111; L118; L119; L120; L121; L122; L123; L128; L129; L130; L131; L138; L139; L14X")</f>
        <v>L10;L11;L12;L13;L14; L10; L11; L12; L13; L14; L100; L101; L102; L103; L104; L105; L108; L109; L110; L111; L118; L119; L120; L121; L122; L123; L128; L129; L130; L131; L138; L139; L14X</v>
      </c>
      <c r="E2192" s="12" t="s">
        <v>44584</v>
      </c>
    </row>
    <row r="2193">
      <c r="A2193" s="12" t="str">
        <f>IFERROR(__xludf.DUMMYFUNCTION("TEXTJOIN(""; "", TRUE, TEXTJOIN("";"", TRUE, FILTER(CID!$B$2:$B$14794, CID!B2193=CID!$D$2:$D$14794)),TEXTJOIN(""; "", TRUE, FILTER(CID!$B$2:$B14794, REGEXMATCH(CID!$D$2:$D14794, TEXTJOIN(""|"", TRUE, SPLIT(TEXTJOIN("";"", TRUE, FILTER(CID!$B$2:$B14794, RE"&amp;"GEXMATCH(CID!$D$2:$D14794, TEXTJOIN(""|"", TRUE, SPLIT(TEXTJOIN("";"", TRUE, FILTER(CID!$B$2:$B$14794, CID!B2193=CID!$D$2:$D$14794)), "";""))))), "";""))))))"),"L20;L21;L22;L23;L24;L25;L26;L27;L28;L29;L30; L20; L21; L22; L23; L24; L25; L26; L27; L28; L29; L30; L200; L208; L209; L210; L211; L218; L219; L22X; L230; L231; L232; L233; L234; L235; L236; L237; L238; L239; L240; L241; L242; L243; L244; L245; L246; L247;"&amp;" L248; L249; L250; L251; L252; L253; L254; L255; L258; L259; L26X; L270; L271; L272; L278; L279; L280; L281; L282; L290; L291; L292; L293; L298; L299; L300; L301; L302; L303; L304; L305; L308; L309")</f>
        <v>L20;L21;L22;L23;L24;L25;L26;L27;L28;L29;L30; L20; L21; L22; L23; L24; L25; L26; L27; L28; L29; L30; L200; L208; L209; L210; L211; L218; L219; L22X; L230; L231; L232; L233; L234; L235; L236; L237; L238; L239; L240; L241; L242; L243; L244; L245; L246; L247; L248; L249; L250; L251; L252; L253; L254; L255; L258; L259; L26X; L270; L271; L272; L278; L279; L280; L281; L282; L290; L291; L292; L293; L298; L299; L300; L301; L302; L303; L304; L305; L308; L309</v>
      </c>
      <c r="E2193" s="12" t="s">
        <v>44585</v>
      </c>
    </row>
    <row r="2194">
      <c r="A2194" s="12" t="str">
        <f>IFERROR(__xludf.DUMMYFUNCTION("TEXTJOIN(""; "", TRUE, TEXTJOIN("";"", TRUE, FILTER(CID!$B$2:$B$14794, CID!B2194=CID!$D$2:$D$14794)),TEXTJOIN(""; "", TRUE, FILTER(CID!$B$2:$B14794, REGEXMATCH(CID!$D$2:$D14794, TEXTJOIN(""|"", TRUE, SPLIT(TEXTJOIN("";"", TRUE, FILTER(CID!$B$2:$B14794, RE"&amp;"GEXMATCH(CID!$D$2:$D14794, TEXTJOIN(""|"", TRUE, SPLIT(TEXTJOIN("";"", TRUE, FILTER(CID!$B$2:$B$14794, CID!B2194=CID!$D$2:$D$14794)), "";""))))), "";""))))))"),"L40;L41;L42;L43;L44;L45; L40; L41; L42; L43; L44; L45; L400; L401; L402; L403; L404; L405; L408; L409; L410; L411; L412; L413; L414; L415; L418; L419; L42X; L430; L431; L432; L433; L438; L439; L440; L441; L442; L443; L444; L448; L449; L45X")</f>
        <v>L40;L41;L42;L43;L44;L45; L40; L41; L42; L43; L44; L45; L400; L401; L402; L403; L404; L405; L408; L409; L410; L411; L412; L413; L414; L415; L418; L419; L42X; L430; L431; L432; L433; L438; L439; L440; L441; L442; L443; L444; L448; L449; L45X</v>
      </c>
      <c r="E2194" s="12" t="s">
        <v>44586</v>
      </c>
    </row>
    <row r="2195">
      <c r="A2195" s="12" t="str">
        <f>IFERROR(__xludf.DUMMYFUNCTION("TEXTJOIN(""; "", TRUE, TEXTJOIN("";"", TRUE, FILTER(CID!$B$2:$B$14794, CID!B2195=CID!$D$2:$D$14794)),TEXTJOIN(""; "", TRUE, FILTER(CID!$B$2:$B14794, REGEXMATCH(CID!$D$2:$D14794, TEXTJOIN(""|"", TRUE, SPLIT(TEXTJOIN("";"", TRUE, FILTER(CID!$B$2:$B14794, RE"&amp;"GEXMATCH(CID!$D$2:$D14794, TEXTJOIN(""|"", TRUE, SPLIT(TEXTJOIN("";"", TRUE, FILTER(CID!$B$2:$B$14794, CID!B2195=CID!$D$2:$D$14794)), "";""))))), "";""))))))"),"L50;L51;L52;L53;L54; L50; L51; L52; L53; L54; L500; L501; L502; L503; L504; L505; L506; L508; L509; L510; L511; L512; L518; L519; L52X; L530; L531; L532; L533; L538; L539; L540; L548")</f>
        <v>L50;L51;L52;L53;L54; L50; L51; L52; L53; L54; L500; L501; L502; L503; L504; L505; L506; L508; L509; L510; L511; L512; L518; L519; L52X; L530; L531; L532; L533; L538; L539; L540; L548</v>
      </c>
      <c r="E2195" s="12" t="s">
        <v>44587</v>
      </c>
    </row>
    <row r="2196">
      <c r="A2196" s="12" t="str">
        <f>IFERROR(__xludf.DUMMYFUNCTION("TEXTJOIN(""; "", TRUE, TEXTJOIN("";"", TRUE, FILTER(CID!$B$2:$B$14794, CID!B2196=CID!$D$2:$D$14794)),TEXTJOIN(""; "", TRUE, FILTER(CID!$B$2:$B14794, REGEXMATCH(CID!$D$2:$D14794, TEXTJOIN(""|"", TRUE, SPLIT(TEXTJOIN("";"", TRUE, FILTER(CID!$B$2:$B14794, RE"&amp;"GEXMATCH(CID!$D$2:$D14794, TEXTJOIN(""|"", TRUE, SPLIT(TEXTJOIN("";"", TRUE, FILTER(CID!$B$2:$B$14794, CID!B2196=CID!$D$2:$D$14794)), "";""))))), "";""))))))"),"L55;L56;L57;L58;L59; L55; L56; L57; L58; L59; L550; L551; L552; L558; L559; L560; L561; L562; L563; L564; L568; L569; L570; L571; L572; L573; L574; L575; L578; L579; L580; L581; L589; L590; L598; L599")</f>
        <v>L55;L56;L57;L58;L59; L55; L56; L57; L58; L59; L550; L551; L552; L558; L559; L560; L561; L562; L563; L564; L568; L569; L570; L571; L572; L573; L574; L575; L578; L579; L580; L581; L589; L590; L598; L599</v>
      </c>
      <c r="E2196" s="12" t="s">
        <v>44588</v>
      </c>
    </row>
    <row r="2197">
      <c r="A2197" s="12" t="str">
        <f>IFERROR(__xludf.DUMMYFUNCTION("TEXTJOIN(""; "", TRUE, TEXTJOIN("";"", TRUE, FILTER(CID!$B$2:$B$14794, CID!B2197=CID!$D$2:$D$14794)),TEXTJOIN(""; "", TRUE, FILTER(CID!$B$2:$B14794, REGEXMATCH(CID!$D$2:$D14794, TEXTJOIN(""|"", TRUE, SPLIT(TEXTJOIN("";"", TRUE, FILTER(CID!$B$2:$B14794, RE"&amp;"GEXMATCH(CID!$D$2:$D14794, TEXTJOIN(""|"", TRUE, SPLIT(TEXTJOIN("";"", TRUE, FILTER(CID!$B$2:$B$14794, CID!B2197=CID!$D$2:$D$14794)), "";""))))), "";""))))))"),"L60;L62;L63;L64;L65;L66;L67;L68;L70;L71;L72;L73;L74;L75; L60; L62; L63; L64; L65; L66; L67; L68; L70; L71; L72; L73; L74; L75; L600; L601; L602; L603; L604; L605; L608; L609; L620; L628; L630; L631; L632; L638; L639; L640; L648; L649; L650; L651; L652; L6"&amp;"58; L659; L660; L661; L662; L663; L664; L668; L669; L670; L671; L678; L679; L680; L681; L682; L683; L688; L689; L700; L701; L702; L703; L704; L705; L708; L709; L710; L711; L718; L719; L720; L721; L722; L728; L729; L730; L731; L732; L738; L739; L740; L741;"&amp;" L742; L743; L744; L748; L749; L750; L751; L752; L758; L759")</f>
        <v>L60;L62;L63;L64;L65;L66;L67;L68;L70;L71;L72;L73;L74;L75; L60; L62; L63; L64; L65; L66; L67; L68; L70; L71; L72; L73; L74; L75; L600; L601; L602; L603; L604; L605; L608; L609; L620; L628; L630; L631; L632; L638; L639; L640; L648; L649; L650; L651; L652; L658; L659; L660; L661; L662; L663; L664; L668; L669; L670; L671; L678; L679; L680; L681; L682; L683; L688; L689; L700; L701; L702; L703; L704; L705; L708; L709; L710; L711; L718; L719; L720; L721; L722; L728; L729; L730; L731; L732; L738; L739; L740; L741; L742; L743; L744; L748; L749; L750; L751; L752; L758; L759</v>
      </c>
      <c r="E2197" s="12" t="s">
        <v>44589</v>
      </c>
    </row>
    <row r="2198">
      <c r="A2198" s="12" t="str">
        <f>IFERROR(__xludf.DUMMYFUNCTION("TEXTJOIN(""; "", TRUE, TEXTJOIN("";"", TRUE, FILTER(CID!$B$2:$B$14794, CID!B2198=CID!$D$2:$D$14794)),TEXTJOIN(""; "", TRUE, FILTER(CID!$B$2:$B14794, REGEXMATCH(CID!$D$2:$D14794, TEXTJOIN(""|"", TRUE, SPLIT(TEXTJOIN("";"", TRUE, FILTER(CID!$B$2:$B14794, RE"&amp;"GEXMATCH(CID!$D$2:$D14794, TEXTJOIN(""|"", TRUE, SPLIT(TEXTJOIN("";"", TRUE, FILTER(CID!$B$2:$B$14794, CID!B2198=CID!$D$2:$D$14794)), "";""))))), "";""))))))"),"L80;L81;L82;L83;L84;L85;L86;L87;L88;L89;L90;L91;L92;L93;L94;L95;L97;L98;L99; L80; L81; L82; L83; L84; L85; L86; L87; L88; L89; L90; L91; L92; L93; L94; L95; L97; L98; L99; L80X; L810; L811; L812; L813; L814; L815; L816; L817; L818; L819; L82X; L83X; L84X;"&amp;" L850; L851; L852; L853; L858; L859; L86X; L870; L871; L872; L878; L879; L88X; L89X; L900; L901; L902; L903; L904; L905; L906; L908; L909; L910; L918; L919; L920; L921; L922; L923; L928; L929; L930; L931; L932; L940; L941; L942; L943; L944; L945; L946; L9"&amp;"48; L949; L950; L951; L958; L959; L97X; L980; L981; L982; L983; L984; L985; L986; L988; L989; L990; L998")</f>
        <v>L80;L81;L82;L83;L84;L85;L86;L87;L88;L89;L90;L91;L92;L93;L94;L95;L97;L98;L99; L80; L81; L82; L83; L84; L85; L86; L87; L88; L89; L90; L91; L92; L93; L94; L95; L97; L98; L99; L80X; L810; L811; L812; L813; L814; L815; L816; L817; L818; L819; L82X; L83X; L84X; L850; L851; L852; L853; L858; L859; L86X; L870; L871; L872; L878; L879; L88X; L89X; L900; L901; L902; L903; L904; L905; L906; L908; L909; L910; L918; L919; L920; L921; L922; L923; L928; L929; L930; L931; L932; L940; L941; L942; L943; L944; L945; L946; L948; L949; L950; L951; L958; L959; L97X; L980; L981; L982; L983; L984; L985; L986; L988; L989; L990; L998</v>
      </c>
      <c r="E2198" s="12" t="s">
        <v>44590</v>
      </c>
    </row>
    <row r="2199">
      <c r="A2199" s="12" t="str">
        <f>IFERROR(__xludf.DUMMYFUNCTION("TEXTJOIN(""; "", TRUE, TEXTJOIN("";"", TRUE, FILTER(CID!$B$2:$B$14794, CID!B2199=CID!$D$2:$D$14794)),TEXTJOIN(""; "", TRUE, FILTER(CID!$B$2:$B14794, REGEXMATCH(CID!$D$2:$D14794, TEXTJOIN(""|"", TRUE, SPLIT(TEXTJOIN("";"", TRUE, FILTER(CID!$B$2:$B14794, RE"&amp;"GEXMATCH(CID!$D$2:$D14794, TEXTJOIN(""|"", TRUE, SPLIT(TEXTJOIN("";"", TRUE, FILTER(CID!$B$2:$B$14794, CID!B2199=CID!$D$2:$D$14794)), "";""))))), "";""))))))"),"M00;M01;M02;M03; M00; M01; M02; M03; M05; M06; M07; M08; M09; M10; M11; M12; M13; M14; M15; M16; M17; M18; M19; M20; M21; M22; M23; M24; M25; M00-M03; M05-M14; M15-M19; M20-M25; M000; M001; M002; M008; M009; M010; M011; M012; M013; M014; M015; M016; M018;"&amp;" M020; M021; M022; M023; M028; M029; M030; M031; M032; M036")</f>
        <v>M00;M01;M02;M03; M00; M01; M02; M03; M05; M06; M07; M08; M09; M10; M11; M12; M13; M14; M15; M16; M17; M18; M19; M20; M21; M22; M23; M24; M25; M00-M03; M05-M14; M15-M19; M20-M25; M000; M001; M002; M008; M009; M010; M011; M012; M013; M014; M015; M016; M018; M020; M021; M022; M023; M028; M029; M030; M031; M032; M036</v>
      </c>
      <c r="E2199" s="12" t="s">
        <v>44591</v>
      </c>
    </row>
    <row r="2200">
      <c r="A2200" s="12" t="str">
        <f>IFERROR(__xludf.DUMMYFUNCTION("TEXTJOIN(""; "", TRUE, TEXTJOIN("";"", TRUE, FILTER(CID!$B$2:$B$14794, CID!B2200=CID!$D$2:$D$14794)),TEXTJOIN(""; "", TRUE, FILTER(CID!$B$2:$B14794, REGEXMATCH(CID!$D$2:$D14794, TEXTJOIN(""|"", TRUE, SPLIT(TEXTJOIN("";"", TRUE, FILTER(CID!$B$2:$B14794, RE"&amp;"GEXMATCH(CID!$D$2:$D14794, TEXTJOIN(""|"", TRUE, SPLIT(TEXTJOIN("";"", TRUE, FILTER(CID!$B$2:$B$14794, CID!B2200=CID!$D$2:$D$14794)), "";""))))), "";""))))))"),"M00-M03;M05-M14;M15-M19;M20-M25; M00; M01; M02; M03; M05; M06; M07; M08; M09; M10; M11; M12; M13; M14; M15; M16; M17; M18; M19; M20; M21; M22; M23; M24; M25; M00-M03; M05-M14; M15-M19; M20-M25; M000; M001; M002; M008; M009; M010; M011; M012; M013; M014; M"&amp;"015; M016; M018; M020; M021; M022; M023; M028; M029; M030; M031; M032; M036; M050; M051; M052; M053; M058; M059; M060; M061; M062; M063; M064; M068; M069; M070; M071; M072; M073; M074; M075; M076; M080; M081; M082; M083; M084; M088; M089; M090; M091; M092"&amp;"; M098; M100; M101; M102; M103; M104; M109; M110; M111; M112; M118; M119; M120; M121; M122; M123; M124; M125; M128; M130; M131; M138; M139; M140; M141; M142; M143; M144; M145; M146; M148; M150; M151; M152; M153; M154; M158; M159; M160; M161; M162; M163; M"&amp;"164; M165; M166; M167; M169; M170; M171; M172; M173; M174; M175; M179; M180; M181; M182; M183; M184; M185; M189; M190; M191; M192; M198; M199; M200; M201; M202; M203; M204; M205; M206; M210; M211; M212; M213; M214; M215; M216; M217; M218; M219; M220; M221"&amp;"; M222; M223; M224; M228; M229; M230; M231; M232; M233; M234; M235; M236; M238; M239; M240; M241; M242; M243; M244; M245; M246; M247; M248; M249; M250; M251; M252; M253; M254; M255; M256; M257; M258; M259")</f>
        <v>M00-M03;M05-M14;M15-M19;M20-M25; M00; M01; M02; M03; M05; M06; M07; M08; M09; M10; M11; M12; M13; M14; M15; M16; M17; M18; M19; M20; M21; M22; M23; M24; M25; M00-M03; M05-M14; M15-M19; M20-M25; M000; M001; M002; M008; M009; M010; M011; M012; M013; M014; M015; M016; M018; M020; M021; M022; M023; M028; M029; M030; M031; M032; M036; M050; M051; M052; M053; M058; M059; M060; M061; M062; M063; M064; M068; M069; M070; M071; M072; M073; M074; M075; M076; M080; M081; M082; M083; M084; M088; M089; M090; M091; M092; M098; M100; M101; M102; M103; M104; M109; M110; M111; M112; M118; M119; M120; M121; M122; M123; M124; M125; M128; M130; M131; M138; M139; M140; M141; M142; M143; M144; M145; M146; M148; M150; M151; M152; M153; M154; M158; M159; M160; M161; M162; M163; M164; M165; M166; M167; M169; M170; M171; M172; M173; M174; M175; M179; M180; M181; M182; M183; M184; M185; M189; M190; M191; M192; M198; M199; M200; M201; M202; M203; M204; M205; M206; M210; M211; M212; M213; M214; M215; M216; M217; M218; M219; M220; M221; M222; M223; M224; M228; M229; M230; M231; M232; M233; M234; M235; M236; M238; M239; M240; M241; M242; M243; M244; M245; M246; M247; M248; M249; M250; M251; M252; M253; M254; M255; M256; M257; M258; M259</v>
      </c>
      <c r="E2200" s="12" t="s">
        <v>44592</v>
      </c>
    </row>
    <row r="2201">
      <c r="A2201" s="12" t="str">
        <f>IFERROR(__xludf.DUMMYFUNCTION("TEXTJOIN(""; "", TRUE, TEXTJOIN("";"", TRUE, FILTER(CID!$B$2:$B$14794, CID!B2201=CID!$D$2:$D$14794)),TEXTJOIN(""; "", TRUE, FILTER(CID!$B$2:$B14794, REGEXMATCH(CID!$D$2:$D14794, TEXTJOIN(""|"", TRUE, SPLIT(TEXTJOIN("";"", TRUE, FILTER(CID!$B$2:$B14794, RE"&amp;"GEXMATCH(CID!$D$2:$D14794, TEXTJOIN(""|"", TRUE, SPLIT(TEXTJOIN("";"", TRUE, FILTER(CID!$B$2:$B$14794, CID!B2201=CID!$D$2:$D$14794)), "";""))))), "";""))))))"),"M05;M06;M07;M08;M09;M10;M11;M12;M13;M14; M05; M06; M07; M08; M09; M10; M11; M12; M13; M14; M050; M051; M052; M053; M058; M059; M060; M061; M062; M063; M064; M068; M069; M070; M071; M072; M073; M074; M075; M076; M080; M081; M082; M083; M084; M088; M089; M0"&amp;"90; M091; M092; M098; M100; M101; M102; M103; M104; M109; M110; M111; M112; M118; M119; M120; M121; M122; M123; M124; M125; M128; M130; M131; M138; M139; M140; M141; M142; M143; M144; M145; M146; M148")</f>
        <v>M05;M06;M07;M08;M09;M10;M11;M12;M13;M14; M05; M06; M07; M08; M09; M10; M11; M12; M13; M14; M050; M051; M052; M053; M058; M059; M060; M061; M062; M063; M064; M068; M069; M070; M071; M072; M073; M074; M075; M076; M080; M081; M082; M083; M084; M088; M089; M090; M091; M092; M098; M100; M101; M102; M103; M104; M109; M110; M111; M112; M118; M119; M120; M121; M122; M123; M124; M125; M128; M130; M131; M138; M139; M140; M141; M142; M143; M144; M145; M146; M148</v>
      </c>
      <c r="E2201" s="12" t="s">
        <v>44593</v>
      </c>
    </row>
    <row r="2202">
      <c r="A2202" s="12" t="str">
        <f>IFERROR(__xludf.DUMMYFUNCTION("TEXTJOIN(""; "", TRUE, TEXTJOIN("";"", TRUE, FILTER(CID!$B$2:$B$14794, CID!B2202=CID!$D$2:$D$14794)),TEXTJOIN(""; "", TRUE, FILTER(CID!$B$2:$B14794, REGEXMATCH(CID!$D$2:$D14794, TEXTJOIN(""|"", TRUE, SPLIT(TEXTJOIN("";"", TRUE, FILTER(CID!$B$2:$B14794, RE"&amp;"GEXMATCH(CID!$D$2:$D14794, TEXTJOIN(""|"", TRUE, SPLIT(TEXTJOIN("";"", TRUE, FILTER(CID!$B$2:$B$14794, CID!B2202=CID!$D$2:$D$14794)), "";""))))), "";""))))))"),"M15;M16;M17;M18;M19; M15; M16; M17; M18; M19; M150; M151; M152; M153; M154; M158; M159; M160; M161; M162; M163; M164; M165; M166; M167; M169; M170; M171; M172; M173; M174; M175; M179; M180; M181; M182; M183; M184; M185; M189; M190; M191; M192; M198; M199")</f>
        <v>M15;M16;M17;M18;M19; M15; M16; M17; M18; M19; M150; M151; M152; M153; M154; M158; M159; M160; M161; M162; M163; M164; M165; M166; M167; M169; M170; M171; M172; M173; M174; M175; M179; M180; M181; M182; M183; M184; M185; M189; M190; M191; M192; M198; M199</v>
      </c>
      <c r="E2202" s="12" t="s">
        <v>44594</v>
      </c>
    </row>
    <row r="2203">
      <c r="A2203" s="12" t="str">
        <f>IFERROR(__xludf.DUMMYFUNCTION("TEXTJOIN(""; "", TRUE, TEXTJOIN("";"", TRUE, FILTER(CID!$B$2:$B$14794, CID!B2203=CID!$D$2:$D$14794)),TEXTJOIN(""; "", TRUE, FILTER(CID!$B$2:$B14794, REGEXMATCH(CID!$D$2:$D14794, TEXTJOIN(""|"", TRUE, SPLIT(TEXTJOIN("";"", TRUE, FILTER(CID!$B$2:$B14794, RE"&amp;"GEXMATCH(CID!$D$2:$D14794, TEXTJOIN(""|"", TRUE, SPLIT(TEXTJOIN("";"", TRUE, FILTER(CID!$B$2:$B$14794, CID!B2203=CID!$D$2:$D$14794)), "";""))))), "";""))))))"),"M20;M21;M22;M23;M24;M25; M00; M01; M02; M03; M05; M06; M07; M08; M09; M10; M11; M12; M13; M14; M15; M16; M17; M18; M19; M20; M21; M22; M23; M24; M25; M00-M03; M05-M14; M15-M19; M20-M25; M200; M201; M202; M203; M204; M205; M206; M210; M211; M212; M213; M21"&amp;"4; M215; M216; M217; M218; M219; M220; M221; M222; M223; M224; M228; M229; M230; M231; M232; M233; M234; M235; M236; M238; M239; M240; M241; M242; M243; M244; M245; M246; M247; M248; M249; M250; M251; M252; M253; M254; M255; M256; M257; M258; M259")</f>
        <v>M20;M21;M22;M23;M24;M25; M00; M01; M02; M03; M05; M06; M07; M08; M09; M10; M11; M12; M13; M14; M15; M16; M17; M18; M19; M20; M21; M22; M23; M24; M25; M00-M03; M05-M14; M15-M19; M20-M25; M200; M201; M202; M203; M204; M205; M206; M210; M211; M212; M213; M214; M215; M216; M217; M218; M219; M220; M221; M222; M223; M224; M228; M229; M230; M231; M232; M233; M234; M235; M236; M238; M239; M240; M241; M242; M243; M244; M245; M246; M247; M248; M249; M250; M251; M252; M253; M254; M255; M256; M257; M258; M259</v>
      </c>
      <c r="E2203" s="12" t="s">
        <v>44595</v>
      </c>
    </row>
    <row r="2204">
      <c r="A2204" s="12" t="str">
        <f>IFERROR(__xludf.DUMMYFUNCTION("TEXTJOIN(""; "", TRUE, TEXTJOIN("";"", TRUE, FILTER(CID!$B$2:$B$14794, CID!B2204=CID!$D$2:$D$14794)),TEXTJOIN(""; "", TRUE, FILTER(CID!$B$2:$B14794, REGEXMATCH(CID!$D$2:$D14794, TEXTJOIN(""|"", TRUE, SPLIT(TEXTJOIN("";"", TRUE, FILTER(CID!$B$2:$B14794, RE"&amp;"GEXMATCH(CID!$D$2:$D14794, TEXTJOIN(""|"", TRUE, SPLIT(TEXTJOIN("";"", TRUE, FILTER(CID!$B$2:$B$14794, CID!B2204=CID!$D$2:$D$14794)), "";""))))), "";""))))))"),"M30;M31;M32;M33;M34;M35;M36; M30; M31; M32; M33; M34; M35; M36; M300; M301; M302; M303; M308; M310; M311; M312; M313; M314; M315; M316; M317; M318; M319; M320; M321; M328; M329; M330; M331; M332; M339; M340; M341; M342; M348; M349; M350; M351; M352; M353;"&amp;" M354; M355; M356; M357; M358; M359; M360; M361; M362; M363; M364; M368")</f>
        <v>M30;M31;M32;M33;M34;M35;M36; M30; M31; M32; M33; M34; M35; M36; M300; M301; M302; M303; M308; M310; M311; M312; M313; M314; M315; M316; M317; M318; M319; M320; M321; M328; M329; M330; M331; M332; M339; M340; M341; M342; M348; M349; M350; M351; M352; M353; M354; M355; M356; M357; M358; M359; M360; M361; M362; M363; M364; M368</v>
      </c>
      <c r="E2204" s="12" t="s">
        <v>44596</v>
      </c>
    </row>
    <row r="2205">
      <c r="A2205" s="12" t="str">
        <f>IFERROR(__xludf.DUMMYFUNCTION("TEXTJOIN(""; "", TRUE, TEXTJOIN("";"", TRUE, FILTER(CID!$B$2:$B$14794, CID!B2205=CID!$D$2:$D$14794)),TEXTJOIN(""; "", TRUE, FILTER(CID!$B$2:$B14794, REGEXMATCH(CID!$D$2:$D14794, TEXTJOIN(""|"", TRUE, SPLIT(TEXTJOIN("";"", TRUE, FILTER(CID!$B$2:$B14794, RE"&amp;"GEXMATCH(CID!$D$2:$D14794, TEXTJOIN(""|"", TRUE, SPLIT(TEXTJOIN("";"", TRUE, FILTER(CID!$B$2:$B$14794, CID!B2205=CID!$D$2:$D$14794)), "";""))))), "";""))))))"),"M40;M41;M42;M43; M40; M41; M42; M43; M45; M46; M47; M48; M49; M50; M51; M53; M54; M40-M43; M45-M49; M50-M54; M400; M401; M402; M403; M404; M405; M410; M411; M412; M413; M414; M415; M418; M419; M420; M421; M429; M430; M431; M432; M433; M434; M435; M436; M4"&amp;"38; M439")</f>
        <v>M40;M41;M42;M43; M40; M41; M42; M43; M45; M46; M47; M48; M49; M50; M51; M53; M54; M40-M43; M45-M49; M50-M54; M400; M401; M402; M403; M404; M405; M410; M411; M412; M413; M414; M415; M418; M419; M420; M421; M429; M430; M431; M432; M433; M434; M435; M436; M438; M439</v>
      </c>
      <c r="E2205" s="12" t="s">
        <v>44597</v>
      </c>
    </row>
    <row r="2206">
      <c r="A2206" s="12" t="str">
        <f>IFERROR(__xludf.DUMMYFUNCTION("TEXTJOIN(""; "", TRUE, TEXTJOIN("";"", TRUE, FILTER(CID!$B$2:$B$14794, CID!B2206=CID!$D$2:$D$14794)),TEXTJOIN(""; "", TRUE, FILTER(CID!$B$2:$B14794, REGEXMATCH(CID!$D$2:$D14794, TEXTJOIN(""|"", TRUE, SPLIT(TEXTJOIN("";"", TRUE, FILTER(CID!$B$2:$B14794, RE"&amp;"GEXMATCH(CID!$D$2:$D14794, TEXTJOIN(""|"", TRUE, SPLIT(TEXTJOIN("";"", TRUE, FILTER(CID!$B$2:$B$14794, CID!B2206=CID!$D$2:$D$14794)), "";""))))), "";""))))))"),"M40-M43;M45-M49;M50-M54; M40; M41; M42; M43; M45; M46; M47; M48; M49; M50; M51; M53; M54; M40-M43; M45-M49; M50-M54; M400; M401; M402; M403; M404; M405; M410; M411; M412; M413; M414; M415; M418; M419; M420; M421; M429; M430; M431; M432; M433; M434; M435; "&amp;"M436; M438; M439; M45X; M460; M461; M462; M463; M464; M465; M468; M469; M470; M471; M472; M478; M479; M480; M481; M482; M483; M484; M485; M488; M489; M490; M491; M492; M493; M494; M495; M498; M500; M501; M502; M503; M508; M509; M510; M511; M512; M513; M51"&amp;"4; M518; M519; M530; M531; M532; M533; M538; M539; M540; M541; M542; M543; M544; M545; M546; M548; M549")</f>
        <v>M40-M43;M45-M49;M50-M54; M40; M41; M42; M43; M45; M46; M47; M48; M49; M50; M51; M53; M54; M40-M43; M45-M49; M50-M54; M400; M401; M402; M403; M404; M405; M410; M411; M412; M413; M414; M415; M418; M419; M420; M421; M429; M430; M431; M432; M433; M434; M435; M436; M438; M439; M45X; M460; M461; M462; M463; M464; M465; M468; M469; M470; M471; M472; M478; M479; M480; M481; M482; M483; M484; M485; M488; M489; M490; M491; M492; M493; M494; M495; M498; M500; M501; M502; M503; M508; M509; M510; M511; M512; M513; M514; M518; M519; M530; M531; M532; M533; M538; M539; M540; M541; M542; M543; M544; M545; M546; M548; M549</v>
      </c>
      <c r="E2206" s="12" t="s">
        <v>44598</v>
      </c>
    </row>
    <row r="2207">
      <c r="A2207" s="12" t="str">
        <f>IFERROR(__xludf.DUMMYFUNCTION("TEXTJOIN(""; "", TRUE, TEXTJOIN("";"", TRUE, FILTER(CID!$B$2:$B$14794, CID!B2207=CID!$D$2:$D$14794)),TEXTJOIN(""; "", TRUE, FILTER(CID!$B$2:$B14794, REGEXMATCH(CID!$D$2:$D14794, TEXTJOIN(""|"", TRUE, SPLIT(TEXTJOIN("";"", TRUE, FILTER(CID!$B$2:$B14794, RE"&amp;"GEXMATCH(CID!$D$2:$D14794, TEXTJOIN(""|"", TRUE, SPLIT(TEXTJOIN("";"", TRUE, FILTER(CID!$B$2:$B$14794, CID!B2207=CID!$D$2:$D$14794)), "";""))))), "";""))))))"),"M45;M46;M47;M48;M49; M45; M46; M47; M48; M49; M45X; M460; M461; M462; M463; M464; M465; M468; M469; M470; M471; M472; M478; M479; M480; M481; M482; M483; M484; M485; M488; M489; M490; M491; M492; M493; M494; M495; M498")</f>
        <v>M45;M46;M47;M48;M49; M45; M46; M47; M48; M49; M45X; M460; M461; M462; M463; M464; M465; M468; M469; M470; M471; M472; M478; M479; M480; M481; M482; M483; M484; M485; M488; M489; M490; M491; M492; M493; M494; M495; M498</v>
      </c>
      <c r="E2207" s="12" t="s">
        <v>44599</v>
      </c>
    </row>
    <row r="2208">
      <c r="A2208" s="12" t="str">
        <f>IFERROR(__xludf.DUMMYFUNCTION("TEXTJOIN(""; "", TRUE, TEXTJOIN("";"", TRUE, FILTER(CID!$B$2:$B$14794, CID!B2208=CID!$D$2:$D$14794)),TEXTJOIN(""; "", TRUE, FILTER(CID!$B$2:$B14794, REGEXMATCH(CID!$D$2:$D14794, TEXTJOIN(""|"", TRUE, SPLIT(TEXTJOIN("";"", TRUE, FILTER(CID!$B$2:$B14794, RE"&amp;"GEXMATCH(CID!$D$2:$D14794, TEXTJOIN(""|"", TRUE, SPLIT(TEXTJOIN("";"", TRUE, FILTER(CID!$B$2:$B$14794, CID!B2208=CID!$D$2:$D$14794)), "";""))))), "";""))))))"),"M50;M51;M53;M54; M40; M41; M42; M43; M45; M46; M47; M48; M49; M50; M51; M53; M54; M40-M43; M45-M49; M50-M54; M500; M501; M502; M503; M508; M509; M510; M511; M512; M513; M514; M518; M519; M530; M531; M532; M533; M538; M539; M540; M541; M542; M543; M544; M5"&amp;"45; M546; M548; M549")</f>
        <v>M50;M51;M53;M54; M40; M41; M42; M43; M45; M46; M47; M48; M49; M50; M51; M53; M54; M40-M43; M45-M49; M50-M54; M500; M501; M502; M503; M508; M509; M510; M511; M512; M513; M514; M518; M519; M530; M531; M532; M533; M538; M539; M540; M541; M542; M543; M544; M545; M546; M548; M549</v>
      </c>
      <c r="E2208" s="12" t="s">
        <v>44600</v>
      </c>
    </row>
    <row r="2209">
      <c r="A2209" s="12" t="str">
        <f>IFERROR(__xludf.DUMMYFUNCTION("TEXTJOIN(""; "", TRUE, TEXTJOIN("";"", TRUE, FILTER(CID!$B$2:$B$14794, CID!B2209=CID!$D$2:$D$14794)),TEXTJOIN(""; "", TRUE, FILTER(CID!$B$2:$B14794, REGEXMATCH(CID!$D$2:$D14794, TEXTJOIN(""|"", TRUE, SPLIT(TEXTJOIN("";"", TRUE, FILTER(CID!$B$2:$B14794, RE"&amp;"GEXMATCH(CID!$D$2:$D14794, TEXTJOIN(""|"", TRUE, SPLIT(TEXTJOIN("";"", TRUE, FILTER(CID!$B$2:$B$14794, CID!B2209=CID!$D$2:$D$14794)), "";""))))), "";""))))))"),"M60;M61;M62;M63; M60; M61; M62; M63; M65; M66; M67; M68; M70; M71; M72; M73; M75; M76; M77; M79; M60-M63; M65-M68; M70-M79; M600; M601; M602; M608; M609; M610; M611; M612; M613; M614; M615; M619; M620; M621; M622; M623; M624; M625; M626; M628; M629; M630;"&amp;" M631; M632; M633; M638")</f>
        <v>M60;M61;M62;M63; M60; M61; M62; M63; M65; M66; M67; M68; M70; M71; M72; M73; M75; M76; M77; M79; M60-M63; M65-M68; M70-M79; M600; M601; M602; M608; M609; M610; M611; M612; M613; M614; M615; M619; M620; M621; M622; M623; M624; M625; M626; M628; M629; M630; M631; M632; M633; M638</v>
      </c>
      <c r="E2209" s="12" t="s">
        <v>44601</v>
      </c>
    </row>
    <row r="2210">
      <c r="A2210" s="12" t="str">
        <f>IFERROR(__xludf.DUMMYFUNCTION("TEXTJOIN(""; "", TRUE, TEXTJOIN("";"", TRUE, FILTER(CID!$B$2:$B$14794, CID!B2210=CID!$D$2:$D$14794)),TEXTJOIN(""; "", TRUE, FILTER(CID!$B$2:$B14794, REGEXMATCH(CID!$D$2:$D14794, TEXTJOIN(""|"", TRUE, SPLIT(TEXTJOIN("";"", TRUE, FILTER(CID!$B$2:$B14794, RE"&amp;"GEXMATCH(CID!$D$2:$D14794, TEXTJOIN(""|"", TRUE, SPLIT(TEXTJOIN("";"", TRUE, FILTER(CID!$B$2:$B$14794, CID!B2210=CID!$D$2:$D$14794)), "";""))))), "";""))))))"),"M60-M63;M65-M68;M70-M79; M60; M61; M62; M63; M65; M66; M67; M68; M70; M71; M72; M73; M75; M76; M77; M79; M60-M63; M65-M68; M70-M79; M600; M601; M602; M608; M609; M610; M611; M612; M613; M614; M615; M619; M620; M621; M622; M623; M624; M625; M626; M628; M62"&amp;"9; M630; M631; M632; M633; M638; M650; M651; M652; M653; M654; M658; M659; M660; M661; M662; M663; M664; M665; M670; M671; M672; M673; M674; M678; M679; M680; M688; M700; M701; M702; M703; M704; M705; M706; M707; M708; M709; M710; M711; M712; M713; M714; "&amp;"M715; M718; M719; M720; M721; M722; M724; M726; M728; M729; M730; M731; M738; M750; M751; M752; M753; M754; M755; M758; M759; M760; M761; M762; M763; M764; M765; M766; M767; M768; M769; M770; M771; M772; M773; M774; M775; M778; M779; M790; M791; M792; M79"&amp;"3; M794; M795; M796; M797; M798; M799")</f>
        <v>M60-M63;M65-M68;M70-M79; M60; M61; M62; M63; M65; M66; M67; M68; M70; M71; M72; M73; M75; M76; M77; M79; M60-M63; M65-M68; M70-M79; M600; M601; M602; M608; M609; M610; M611; M612; M613; M614; M615; M619; M620; M621; M622; M623; M624; M625; M626; M628; M629; M630; M631; M632; M633; M638; M650; M651; M652; M653; M654; M658; M659; M660; M661; M662; M663; M664; M665; M670; M671; M672; M673; M674; M678; M679; M680; M688; M700; M701; M702; M703; M704; M705; M706; M707; M708; M709; M710; M711; M712; M713; M714; M715; M718; M719; M720; M721; M722; M724; M726; M728; M729; M730; M731; M738; M750; M751; M752; M753; M754; M755; M758; M759; M760; M761; M762; M763; M764; M765; M766; M767; M768; M769; M770; M771; M772; M773; M774; M775; M778; M779; M790; M791; M792; M793; M794; M795; M796; M797; M798; M799</v>
      </c>
      <c r="E2210" s="12" t="s">
        <v>44602</v>
      </c>
    </row>
    <row r="2211">
      <c r="A2211" s="12" t="str">
        <f>IFERROR(__xludf.DUMMYFUNCTION("TEXTJOIN(""; "", TRUE, TEXTJOIN("";"", TRUE, FILTER(CID!$B$2:$B$14794, CID!B2211=CID!$D$2:$D$14794)),TEXTJOIN(""; "", TRUE, FILTER(CID!$B$2:$B14794, REGEXMATCH(CID!$D$2:$D14794, TEXTJOIN(""|"", TRUE, SPLIT(TEXTJOIN("";"", TRUE, FILTER(CID!$B$2:$B14794, RE"&amp;"GEXMATCH(CID!$D$2:$D14794, TEXTJOIN(""|"", TRUE, SPLIT(TEXTJOIN("";"", TRUE, FILTER(CID!$B$2:$B$14794, CID!B2211=CID!$D$2:$D$14794)), "";""))))), "";""))))))"),"M65;M66;M67;M68; M65; M66; M67; M68; M650; M651; M652; M653; M654; M658; M659; M660; M661; M662; M663; M664; M665; M670; M671; M672; M673; M674; M678; M679; M680; M688")</f>
        <v>M65;M66;M67;M68; M65; M66; M67; M68; M650; M651; M652; M653; M654; M658; M659; M660; M661; M662; M663; M664; M665; M670; M671; M672; M673; M674; M678; M679; M680; M688</v>
      </c>
      <c r="E2211" s="12" t="s">
        <v>44603</v>
      </c>
    </row>
    <row r="2212">
      <c r="A2212" s="12" t="str">
        <f>IFERROR(__xludf.DUMMYFUNCTION("TEXTJOIN(""; "", TRUE, TEXTJOIN("";"", TRUE, FILTER(CID!$B$2:$B$14794, CID!B2212=CID!$D$2:$D$14794)),TEXTJOIN(""; "", TRUE, FILTER(CID!$B$2:$B14794, REGEXMATCH(CID!$D$2:$D14794, TEXTJOIN(""|"", TRUE, SPLIT(TEXTJOIN("";"", TRUE, FILTER(CID!$B$2:$B14794, RE"&amp;"GEXMATCH(CID!$D$2:$D14794, TEXTJOIN(""|"", TRUE, SPLIT(TEXTJOIN("";"", TRUE, FILTER(CID!$B$2:$B$14794, CID!B2212=CID!$D$2:$D$14794)), "";""))))), "";""))))))"),"M70;M71;M72;M73;M75;M76;M77;M79; M60; M61; M62; M63; M65; M66; M67; M68; M70; M71; M72; M73; M75; M76; M77; M79; M60-M63; M65-M68; M70-M79; M700; M701; M702; M703; M704; M705; M706; M707; M708; M709; M710; M711; M712; M713; M714; M715; M718; M719; M720; M"&amp;"721; M722; M724; M726; M728; M729; M730; M731; M738; M750; M751; M752; M753; M754; M755; M758; M759; M760; M761; M762; M763; M764; M765; M766; M767; M768; M769; M770; M771; M772; M773; M774; M775; M778; M779; M790; M791; M792; M793; M794; M795; M796; M797"&amp;"; M798; M799")</f>
        <v>M70;M71;M72;M73;M75;M76;M77;M79; M60; M61; M62; M63; M65; M66; M67; M68; M70; M71; M72; M73; M75; M76; M77; M79; M60-M63; M65-M68; M70-M79; M700; M701; M702; M703; M704; M705; M706; M707; M708; M709; M710; M711; M712; M713; M714; M715; M718; M719; M720; M721; M722; M724; M726; M728; M729; M730; M731; M738; M750; M751; M752; M753; M754; M755; M758; M759; M760; M761; M762; M763; M764; M765; M766; M767; M768; M769; M770; M771; M772; M773; M774; M775; M778; M779; M790; M791; M792; M793; M794; M795; M796; M797; M798; M799</v>
      </c>
      <c r="E2212" s="12" t="s">
        <v>44604</v>
      </c>
    </row>
    <row r="2213">
      <c r="A2213" s="12" t="str">
        <f>IFERROR(__xludf.DUMMYFUNCTION("TEXTJOIN(""; "", TRUE, TEXTJOIN("";"", TRUE, FILTER(CID!$B$2:$B$14794, CID!B2213=CID!$D$2:$D$14794)),TEXTJOIN(""; "", TRUE, FILTER(CID!$B$2:$B14794, REGEXMATCH(CID!$D$2:$D14794, TEXTJOIN(""|"", TRUE, SPLIT(TEXTJOIN("";"", TRUE, FILTER(CID!$B$2:$B14794, RE"&amp;"GEXMATCH(CID!$D$2:$D14794, TEXTJOIN(""|"", TRUE, SPLIT(TEXTJOIN("";"", TRUE, FILTER(CID!$B$2:$B$14794, CID!B2213=CID!$D$2:$D$14794)), "";""))))), "";""))))))"),"M80;M81;M82;M83;M84;M85; M80; M81; M82; M83; M84; M85; M86; M87; M88; M89; M90; M91; M92; M93; M94; M80-M85; M86-M90; M91-M94; M800; M801; M802; M803; M804; M805; M808; M809; M810; M811; M812; M813; M814; M815; M816; M818; M819; M820; M821; M828; M830; M8"&amp;"31; M832; M833; M834; M835; M838; M839; M840; M841; M842; M843; M844; M848; M849; M850; M851; M852; M853; M854; M855; M856; M858; M859")</f>
        <v>M80;M81;M82;M83;M84;M85; M80; M81; M82; M83; M84; M85; M86; M87; M88; M89; M90; M91; M92; M93; M94; M80-M85; M86-M90; M91-M94; M800; M801; M802; M803; M804; M805; M808; M809; M810; M811; M812; M813; M814; M815; M816; M818; M819; M820; M821; M828; M830; M831; M832; M833; M834; M835; M838; M839; M840; M841; M842; M843; M844; M848; M849; M850; M851; M852; M853; M854; M855; M856; M858; M859</v>
      </c>
      <c r="E2213" s="12" t="s">
        <v>44605</v>
      </c>
    </row>
    <row r="2214">
      <c r="A2214" s="12" t="str">
        <f>IFERROR(__xludf.DUMMYFUNCTION("TEXTJOIN(""; "", TRUE, TEXTJOIN("";"", TRUE, FILTER(CID!$B$2:$B$14794, CID!B2214=CID!$D$2:$D$14794)),TEXTJOIN(""; "", TRUE, FILTER(CID!$B$2:$B14794, REGEXMATCH(CID!$D$2:$D14794, TEXTJOIN(""|"", TRUE, SPLIT(TEXTJOIN("";"", TRUE, FILTER(CID!$B$2:$B14794, RE"&amp;"GEXMATCH(CID!$D$2:$D14794, TEXTJOIN(""|"", TRUE, SPLIT(TEXTJOIN("";"", TRUE, FILTER(CID!$B$2:$B$14794, CID!B2214=CID!$D$2:$D$14794)), "";""))))), "";""))))))"),"M80-M85;M86-M90;M91-M94; M80; M81; M82; M83; M84; M85; M86; M87; M88; M89; M90; M91; M92; M93; M94; M80-M85; M86-M90; M91-M94; M800; M801; M802; M803; M804; M805; M808; M809; M810; M811; M812; M813; M814; M815; M816; M818; M819; M820; M821; M828; M830; M8"&amp;"31; M832; M833; M834; M835; M838; M839; M840; M841; M842; M843; M844; M848; M849; M850; M851; M852; M853; M854; M855; M856; M858; M859; M860; M861; M862; M863; M864; M865; M866; M868; M869; M870; M871; M872; M873; M878; M879; M880; M888; M889; M890; M891;"&amp;" M892; M893; M894; M895; M896; M898; M899; M900; M901; M902; M903; M904; M905; M906; M907; M908; M910; M911; M912; M913; M918; M919; M920; M921; M922; M923; M924; M925; M926; M927; M928; M929; M930; M931; M932; M938; M939; M940; M941; M942; M943; M948; M9"&amp;"49")</f>
        <v>M80-M85;M86-M90;M91-M94; M80; M81; M82; M83; M84; M85; M86; M87; M88; M89; M90; M91; M92; M93; M94; M80-M85; M86-M90; M91-M94; M800; M801; M802; M803; M804; M805; M808; M809; M810; M811; M812; M813; M814; M815; M816; M818; M819; M820; M821; M828; M830; M831; M832; M833; M834; M835; M838; M839; M840; M841; M842; M843; M844; M848; M849; M850; M851; M852; M853; M854; M855; M856; M858; M859; M860; M861; M862; M863; M864; M865; M866; M868; M869; M870; M871; M872; M873; M878; M879; M880; M888; M889; M890; M891; M892; M893; M894; M895; M896; M898; M899; M900; M901; M902; M903; M904; M905; M906; M907; M908; M910; M911; M912; M913; M918; M919; M920; M921; M922; M923; M924; M925; M926; M927; M928; M929; M930; M931; M932; M938; M939; M940; M941; M942; M943; M948; M949</v>
      </c>
      <c r="E2214" s="12" t="s">
        <v>44606</v>
      </c>
    </row>
    <row r="2215">
      <c r="A2215" s="12" t="str">
        <f>IFERROR(__xludf.DUMMYFUNCTION("TEXTJOIN(""; "", TRUE, TEXTJOIN("";"", TRUE, FILTER(CID!$B$2:$B$14794, CID!B2215=CID!$D$2:$D$14794)),TEXTJOIN(""; "", TRUE, FILTER(CID!$B$2:$B14794, REGEXMATCH(CID!$D$2:$D14794, TEXTJOIN(""|"", TRUE, SPLIT(TEXTJOIN("";"", TRUE, FILTER(CID!$B$2:$B14794, RE"&amp;"GEXMATCH(CID!$D$2:$D14794, TEXTJOIN(""|"", TRUE, SPLIT(TEXTJOIN("";"", TRUE, FILTER(CID!$B$2:$B$14794, CID!B2215=CID!$D$2:$D$14794)), "";""))))), "";""))))))"),"M86;M87;M88;M89;M90; M86; M87; M88; M89; M90; M860; M861; M862; M863; M864; M865; M866; M868; M869; M870; M871; M872; M873; M878; M879; M880; M888; M889; M890; M891; M892; M893; M894; M895; M896; M898; M899; M900; M901; M902; M903; M904; M905; M906; M907;"&amp;" M908")</f>
        <v>M86;M87;M88;M89;M90; M86; M87; M88; M89; M90; M860; M861; M862; M863; M864; M865; M866; M868; M869; M870; M871; M872; M873; M878; M879; M880; M888; M889; M890; M891; M892; M893; M894; M895; M896; M898; M899; M900; M901; M902; M903; M904; M905; M906; M907; M908</v>
      </c>
      <c r="E2215" s="12" t="s">
        <v>44607</v>
      </c>
    </row>
    <row r="2216">
      <c r="A2216" s="12" t="str">
        <f>IFERROR(__xludf.DUMMYFUNCTION("TEXTJOIN(""; "", TRUE, TEXTJOIN("";"", TRUE, FILTER(CID!$B$2:$B$14794, CID!B2216=CID!$D$2:$D$14794)),TEXTJOIN(""; "", TRUE, FILTER(CID!$B$2:$B14794, REGEXMATCH(CID!$D$2:$D14794, TEXTJOIN(""|"", TRUE, SPLIT(TEXTJOIN("";"", TRUE, FILTER(CID!$B$2:$B14794, RE"&amp;"GEXMATCH(CID!$D$2:$D14794, TEXTJOIN(""|"", TRUE, SPLIT(TEXTJOIN("";"", TRUE, FILTER(CID!$B$2:$B$14794, CID!B2216=CID!$D$2:$D$14794)), "";""))))), "";""))))))"),"M91;M92;M93;M94; M80; M81; M82; M83; M84; M85; M86; M87; M88; M89; M90; M91; M92; M93; M94; M80-M85; M86-M90; M91-M94; M910; M911; M912; M913; M918; M919; M920; M921; M922; M923; M924; M925; M926; M927; M928; M929; M930; M931; M932; M938; M939; M940; M941"&amp;"; M942; M943; M948; M949")</f>
        <v>M91;M92;M93;M94; M80; M81; M82; M83; M84; M85; M86; M87; M88; M89; M90; M91; M92; M93; M94; M80-M85; M86-M90; M91-M94; M910; M911; M912; M913; M918; M919; M920; M921; M922; M923; M924; M925; M926; M927; M928; M929; M930; M931; M932; M938; M939; M940; M941; M942; M943; M948; M949</v>
      </c>
      <c r="E2216" s="12" t="s">
        <v>44608</v>
      </c>
    </row>
    <row r="2217">
      <c r="A2217" s="12" t="str">
        <f>IFERROR(__xludf.DUMMYFUNCTION("TEXTJOIN(""; "", TRUE, TEXTJOIN("";"", TRUE, FILTER(CID!$B$2:$B$14794, CID!B2217=CID!$D$2:$D$14794)),TEXTJOIN(""; "", TRUE, FILTER(CID!$B$2:$B14794, REGEXMATCH(CID!$D$2:$D14794, TEXTJOIN(""|"", TRUE, SPLIT(TEXTJOIN("";"", TRUE, FILTER(CID!$B$2:$B14794, RE"&amp;"GEXMATCH(CID!$D$2:$D14794, TEXTJOIN(""|"", TRUE, SPLIT(TEXTJOIN("";"", TRUE, FILTER(CID!$B$2:$B$14794, CID!B2217=CID!$D$2:$D$14794)), "";""))))), "";""))))))"),"M95;M96;M99; M95; M96; M99; M950; M951; M952; M953; M954; M955; M958; M959; M960; M961; M962; M963; M964; M965; M966; M968; M969; M990; M991; M992; M993; M994; M995; M996; M997; M998; M999")</f>
        <v>M95;M96;M99; M95; M96; M99; M950; M951; M952; M953; M954; M955; M958; M959; M960; M961; M962; M963; M964; M965; M966; M968; M969; M990; M991; M992; M993; M994; M995; M996; M997; M998; M999</v>
      </c>
      <c r="E2217" s="12" t="s">
        <v>44609</v>
      </c>
    </row>
    <row r="2218">
      <c r="A2218" s="12" t="str">
        <f>IFERROR(__xludf.DUMMYFUNCTION("TEXTJOIN(""; "", TRUE, TEXTJOIN("";"", TRUE, FILTER(CID!$B$2:$B$14794, CID!B2218=CID!$D$2:$D$14794)),TEXTJOIN(""; "", TRUE, FILTER(CID!$B$2:$B14794, REGEXMATCH(CID!$D$2:$D14794, TEXTJOIN(""|"", TRUE, SPLIT(TEXTJOIN("";"", TRUE, FILTER(CID!$B$2:$B14794, RE"&amp;"GEXMATCH(CID!$D$2:$D14794, TEXTJOIN(""|"", TRUE, SPLIT(TEXTJOIN("";"", TRUE, FILTER(CID!$B$2:$B$14794, CID!B2218=CID!$D$2:$D$14794)), "";""))))), "";""))))))"),"N00;N01;N02;N03;N04;N05;N06;N07;N08; N00; N01; N02; N03; N04; N05; N06; N07; N08; N000; N001; N002; N003; N004; N005; N006; N007; N008; N009; N010; N011; N012; N013; N014; N015; N016; N017; N018; N019; N020; N021; N022; N023; N024; N025; N026; N027; N028;"&amp;" N029; N030; N031; N032; N033; N034; N035; N036; N037; N038; N039; N040; N041; N042; N043; N044; N045; N046; N047; N048; N049; N050; N051; N052; N053; N054; N055; N056; N057; N058; N059; N060; N061; N062; N063; N064; N065; N066; N067; N068; N069; N070; N0"&amp;"71; N072; N073; N074; N075; N076; N077; N078; N079; N080; N081; N082; N083; N084; N085; N088")</f>
        <v>N00;N01;N02;N03;N04;N05;N06;N07;N08; N00; N01; N02; N03; N04; N05; N06; N07; N08; N000; N001; N002; N003; N004; N005; N006; N007; N008; N009; N010; N011; N012; N013; N014; N015; N016; N017; N018; N019; N020; N021; N022; N023; N024; N025; N026; N027; N028; N029; N030; N031; N032; N033; N034; N035; N036; N037; N038; N039; N040; N041; N042; N043; N044; N045; N046; N047; N048; N049; N050; N051; N052; N053; N054; N055; N056; N057; N058; N059; N060; N061; N062; N063; N064; N065; N066; N067; N068; N069; N070; N071; N072; N073; N074; N075; N076; N077; N078; N079; N080; N081; N082; N083; N084; N085; N088</v>
      </c>
      <c r="E2218" s="12" t="s">
        <v>44610</v>
      </c>
    </row>
    <row r="2219">
      <c r="A2219" s="12" t="str">
        <f>IFERROR(__xludf.DUMMYFUNCTION("TEXTJOIN(""; "", TRUE, TEXTJOIN("";"", TRUE, FILTER(CID!$B$2:$B$14794, CID!B2219=CID!$D$2:$D$14794)),TEXTJOIN(""; "", TRUE, FILTER(CID!$B$2:$B14794, REGEXMATCH(CID!$D$2:$D14794, TEXTJOIN(""|"", TRUE, SPLIT(TEXTJOIN("";"", TRUE, FILTER(CID!$B$2:$B14794, RE"&amp;"GEXMATCH(CID!$D$2:$D14794, TEXTJOIN(""|"", TRUE, SPLIT(TEXTJOIN("";"", TRUE, FILTER(CID!$B$2:$B$14794, CID!B2219=CID!$D$2:$D$14794)), "";""))))), "";""))))))"),"N10;N11;N12;N13;N14;N15;N16; N10; N11; N12; N13; N14; N15; N16; N10X; N110; N111; N118; N119; N12X; N130; N131; N132; N133; N134; N135; N136; N137; N138; N139; N140; N141; N142; N143; N144; N150; N151; N158; N159; N160; N161; N162; N163; N164; N165; N168")</f>
        <v>N10;N11;N12;N13;N14;N15;N16; N10; N11; N12; N13; N14; N15; N16; N10X; N110; N111; N118; N119; N12X; N130; N131; N132; N133; N134; N135; N136; N137; N138; N139; N140; N141; N142; N143; N144; N150; N151; N158; N159; N160; N161; N162; N163; N164; N165; N168</v>
      </c>
      <c r="E2219" s="12" t="s">
        <v>44611</v>
      </c>
    </row>
    <row r="2220">
      <c r="A2220" s="12" t="str">
        <f>IFERROR(__xludf.DUMMYFUNCTION("TEXTJOIN(""; "", TRUE, TEXTJOIN("";"", TRUE, FILTER(CID!$B$2:$B$14794, CID!B2220=CID!$D$2:$D$14794)),TEXTJOIN(""; "", TRUE, FILTER(CID!$B$2:$B14794, REGEXMATCH(CID!$D$2:$D14794, TEXTJOIN(""|"", TRUE, SPLIT(TEXTJOIN("";"", TRUE, FILTER(CID!$B$2:$B14794, RE"&amp;"GEXMATCH(CID!$D$2:$D14794, TEXTJOIN(""|"", TRUE, SPLIT(TEXTJOIN("";"", TRUE, FILTER(CID!$B$2:$B$14794, CID!B2220=CID!$D$2:$D$14794)), "";""))))), "";""))))))"),"N17;N18;N19; N17; N18; N19; N170; N171; N172; N178; N179; N180; N188; N189; N19X")</f>
        <v>N17;N18;N19; N17; N18; N19; N170; N171; N172; N178; N179; N180; N188; N189; N19X</v>
      </c>
      <c r="E2220" s="12" t="s">
        <v>44612</v>
      </c>
    </row>
    <row r="2221">
      <c r="A2221" s="12" t="str">
        <f>IFERROR(__xludf.DUMMYFUNCTION("TEXTJOIN(""; "", TRUE, TEXTJOIN("";"", TRUE, FILTER(CID!$B$2:$B$14794, CID!B2221=CID!$D$2:$D$14794)),TEXTJOIN(""; "", TRUE, FILTER(CID!$B$2:$B14794, REGEXMATCH(CID!$D$2:$D14794, TEXTJOIN(""|"", TRUE, SPLIT(TEXTJOIN("";"", TRUE, FILTER(CID!$B$2:$B14794, RE"&amp;"GEXMATCH(CID!$D$2:$D14794, TEXTJOIN(""|"", TRUE, SPLIT(TEXTJOIN("";"", TRUE, FILTER(CID!$B$2:$B$14794, CID!B2221=CID!$D$2:$D$14794)), "";""))))), "";""))))))"),"N20;N21;N22;N23; N20; N21; N22; N23; N200; N201; N202; N209; N210; N211; N218; N219; N220; N228; N23X")</f>
        <v>N20;N21;N22;N23; N20; N21; N22; N23; N200; N201; N202; N209; N210; N211; N218; N219; N220; N228; N23X</v>
      </c>
      <c r="E2221" s="12" t="s">
        <v>44613</v>
      </c>
    </row>
    <row r="2222">
      <c r="A2222" s="12" t="str">
        <f>IFERROR(__xludf.DUMMYFUNCTION("TEXTJOIN(""; "", TRUE, TEXTJOIN("";"", TRUE, FILTER(CID!$B$2:$B$14794, CID!B2222=CID!$D$2:$D$14794)),TEXTJOIN(""; "", TRUE, FILTER(CID!$B$2:$B14794, REGEXMATCH(CID!$D$2:$D14794, TEXTJOIN(""|"", TRUE, SPLIT(TEXTJOIN("";"", TRUE, FILTER(CID!$B$2:$B14794, RE"&amp;"GEXMATCH(CID!$D$2:$D14794, TEXTJOIN(""|"", TRUE, SPLIT(TEXTJOIN("";"", TRUE, FILTER(CID!$B$2:$B$14794, CID!B2222=CID!$D$2:$D$14794)), "";""))))), "";""))))))"),"N25;N26;N27;N28;N29; N25; N26; N27; N28; N29; N250; N251; N258; N259; N26X; N270; N271; N279; N280; N281; N288; N289; N290; N291; N298")</f>
        <v>N25;N26;N27;N28;N29; N25; N26; N27; N28; N29; N250; N251; N258; N259; N26X; N270; N271; N279; N280; N281; N288; N289; N290; N291; N298</v>
      </c>
      <c r="E2222" s="12" t="s">
        <v>44614</v>
      </c>
    </row>
    <row r="2223">
      <c r="A2223" s="12" t="str">
        <f>IFERROR(__xludf.DUMMYFUNCTION("TEXTJOIN(""; "", TRUE, TEXTJOIN("";"", TRUE, FILTER(CID!$B$2:$B$14794, CID!B2223=CID!$D$2:$D$14794)),TEXTJOIN(""; "", TRUE, FILTER(CID!$B$2:$B14794, REGEXMATCH(CID!$D$2:$D14794, TEXTJOIN(""|"", TRUE, SPLIT(TEXTJOIN("";"", TRUE, FILTER(CID!$B$2:$B14794, RE"&amp;"GEXMATCH(CID!$D$2:$D14794, TEXTJOIN(""|"", TRUE, SPLIT(TEXTJOIN("";"", TRUE, FILTER(CID!$B$2:$B$14794, CID!B2223=CID!$D$2:$D$14794)), "";""))))), "";""))))))"),"N30;N31;N32;N33;N34;N35;N36;N37;N39; N30; N31; N32; N33; N34; N35; N36; N37; N39; N300; N301; N302; N303; N304; N308; N309; N310; N311; N312; N318; N319; N320; N321; N322; N323; N324; N328; N329; N330; N338; N340; N341; N342; N343; N350; N351; N358; N359;"&amp;" N360; N361; N362; N363; N368; N369; N370; N378; N390; N391; N392; N393; N394; N398; N399")</f>
        <v>N30;N31;N32;N33;N34;N35;N36;N37;N39; N30; N31; N32; N33; N34; N35; N36; N37; N39; N300; N301; N302; N303; N304; N308; N309; N310; N311; N312; N318; N319; N320; N321; N322; N323; N324; N328; N329; N330; N338; N340; N341; N342; N343; N350; N351; N358; N359; N360; N361; N362; N363; N368; N369; N370; N378; N390; N391; N392; N393; N394; N398; N399</v>
      </c>
      <c r="E2223" s="12" t="s">
        <v>44615</v>
      </c>
    </row>
    <row r="2224">
      <c r="A2224" s="12" t="str">
        <f>IFERROR(__xludf.DUMMYFUNCTION("TEXTJOIN(""; "", TRUE, TEXTJOIN("";"", TRUE, FILTER(CID!$B$2:$B$14794, CID!B2224=CID!$D$2:$D$14794)),TEXTJOIN(""; "", TRUE, FILTER(CID!$B$2:$B14794, REGEXMATCH(CID!$D$2:$D14794, TEXTJOIN(""|"", TRUE, SPLIT(TEXTJOIN("";"", TRUE, FILTER(CID!$B$2:$B14794, RE"&amp;"GEXMATCH(CID!$D$2:$D14794, TEXTJOIN(""|"", TRUE, SPLIT(TEXTJOIN("";"", TRUE, FILTER(CID!$B$2:$B$14794, CID!B2224=CID!$D$2:$D$14794)), "";""))))), "";""))))))"),"N40;N41;N42;N43;N44;N45;N46;N47;N48;N49;N50;N51; N40; N41; N42; N43; N44; N45; N46; N47; N48; N49; N50; N51; N40X; N410; N411; N412; N413; N418; N419; N420; N421; N422; N428; N429; N430; N431; N432; N433; N434; N44X; N450; N459; N46X; N47X; N480; N481; N4"&amp;"82; N483; N484; N485; N486; N488; N489; N490; N491; N492; N498; N499; N500; N501; N508; N509; N510; N511; N512; N518")</f>
        <v>N40;N41;N42;N43;N44;N45;N46;N47;N48;N49;N50;N51; N40; N41; N42; N43; N44; N45; N46; N47; N48; N49; N50; N51; N40X; N410; N411; N412; N413; N418; N419; N420; N421; N422; N428; N429; N430; N431; N432; N433; N434; N44X; N450; N459; N46X; N47X; N480; N481; N482; N483; N484; N485; N486; N488; N489; N490; N491; N492; N498; N499; N500; N501; N508; N509; N510; N511; N512; N518</v>
      </c>
      <c r="E2224" s="12" t="s">
        <v>44616</v>
      </c>
    </row>
    <row r="2225">
      <c r="A2225" s="12" t="str">
        <f>IFERROR(__xludf.DUMMYFUNCTION("TEXTJOIN(""; "", TRUE, TEXTJOIN("";"", TRUE, FILTER(CID!$B$2:$B$14794, CID!B2225=CID!$D$2:$D$14794)),TEXTJOIN(""; "", TRUE, FILTER(CID!$B$2:$B14794, REGEXMATCH(CID!$D$2:$D14794, TEXTJOIN(""|"", TRUE, SPLIT(TEXTJOIN("";"", TRUE, FILTER(CID!$B$2:$B14794, RE"&amp;"GEXMATCH(CID!$D$2:$D14794, TEXTJOIN(""|"", TRUE, SPLIT(TEXTJOIN("";"", TRUE, FILTER(CID!$B$2:$B$14794, CID!B2225=CID!$D$2:$D$14794)), "";""))))), "";""))))))"),"N60;N61;N62;N63;N64; N60; N61; N62; N63; N64; N600; N601; N602; N603; N604; N608; N609; N61X; N62X; N63X; N640; N641; N642; N643; N644; N645; N648; N649")</f>
        <v>N60;N61;N62;N63;N64; N60; N61; N62; N63; N64; N600; N601; N602; N603; N604; N608; N609; N61X; N62X; N63X; N640; N641; N642; N643; N644; N645; N648; N649</v>
      </c>
      <c r="E2225" s="12" t="s">
        <v>44617</v>
      </c>
    </row>
    <row r="2226">
      <c r="A2226" s="12" t="str">
        <f>IFERROR(__xludf.DUMMYFUNCTION("TEXTJOIN(""; "", TRUE, TEXTJOIN("";"", TRUE, FILTER(CID!$B$2:$B$14794, CID!B2226=CID!$D$2:$D$14794)),TEXTJOIN(""; "", TRUE, FILTER(CID!$B$2:$B14794, REGEXMATCH(CID!$D$2:$D14794, TEXTJOIN(""|"", TRUE, SPLIT(TEXTJOIN("";"", TRUE, FILTER(CID!$B$2:$B14794, RE"&amp;"GEXMATCH(CID!$D$2:$D14794, TEXTJOIN(""|"", TRUE, SPLIT(TEXTJOIN("";"", TRUE, FILTER(CID!$B$2:$B$14794, CID!B2226=CID!$D$2:$D$14794)), "";""))))), "";""))))))"),"N70;N71;N72;N73;N74;N75;N76;N77; N70; N71; N72; N73; N74; N75; N76; N77; N700; N701; N709; N710; N711; N719; N72X; N730; N731; N732; N733; N734; N735; N736; N738; N739; N740; N741; N742; N743; N744; N748; N750; N751; N758; N759; N760; N761; N762; N763; N7"&amp;"64; N765; N766; N768; N770; N771; N778")</f>
        <v>N70;N71;N72;N73;N74;N75;N76;N77; N70; N71; N72; N73; N74; N75; N76; N77; N700; N701; N709; N710; N711; N719; N72X; N730; N731; N732; N733; N734; N735; N736; N738; N739; N740; N741; N742; N743; N744; N748; N750; N751; N758; N759; N760; N761; N762; N763; N764; N765; N766; N768; N770; N771; N778</v>
      </c>
      <c r="E2226" s="12" t="s">
        <v>44618</v>
      </c>
    </row>
    <row r="2227">
      <c r="A2227" s="12" t="str">
        <f>IFERROR(__xludf.DUMMYFUNCTION("TEXTJOIN(""; "", TRUE, TEXTJOIN("";"", TRUE, FILTER(CID!$B$2:$B$14794, CID!B2227=CID!$D$2:$D$14794)),TEXTJOIN(""; "", TRUE, FILTER(CID!$B$2:$B14794, REGEXMATCH(CID!$D$2:$D14794, TEXTJOIN(""|"", TRUE, SPLIT(TEXTJOIN("";"", TRUE, FILTER(CID!$B$2:$B14794, RE"&amp;"GEXMATCH(CID!$D$2:$D14794, TEXTJOIN(""|"", TRUE, SPLIT(TEXTJOIN("";"", TRUE, FILTER(CID!$B$2:$B$14794, CID!B2227=CID!$D$2:$D$14794)), "";""))))), "";""))))))"),"N80;N81;N82;N83;N84;N85;N86;N87;N88;N89;N90;N91;N92;N93;N94;N95;N96;N97;N98; N80; N81; N82; N83; N84; N85; N86; N87; N88; N89; N90; N91; N92; N93; N94; N95; N96; N97; N98; N800; N801; N802; N803; N804; N805; N806; N808; N809; N810; N811; N812; N813; N814;"&amp;" N815; N816; N818; N819; N820; N821; N822; N823; N824; N825; N828; N829; N830; N831; N832; N833; N834; N835; N836; N837; N838; N839; N840; N841; N842; N843; N848; N849; N850; N851; N852; N853; N854; N855; N856; N857; N858; N859; N86X; N870; N871; N872; N8"&amp;"79; N880; N881; N882; N883; N884; N888; N889; N890; N891; N892; N893; N894; N895; N896; N897; N898; N899; N900; N901; N902; N903; N904; N905; N906; N907; N908; N909; N910; N911; N912; N913; N914; N915; N920; N921; N922; N923; N924; N925; N926; N930; N938;"&amp;" N939; N940; N941; N942; N943; N944; N945; N946; N948; N949; N950; N951; N952; N953; N958; N959; N96X; N970; N971; N972; N973; N974; N978; N979; N980; N981; N982; N983; N988; N989")</f>
        <v>N80;N81;N82;N83;N84;N85;N86;N87;N88;N89;N90;N91;N92;N93;N94;N95;N96;N97;N98; N80; N81; N82; N83; N84; N85; N86; N87; N88; N89; N90; N91; N92; N93; N94; N95; N96; N97; N98; N800; N801; N802; N803; N804; N805; N806; N808; N809; N810; N811; N812; N813; N814; N815; N816; N818; N819; N820; N821; N822; N823; N824; N825; N828; N829; N830; N831; N832; N833; N834; N835; N836; N837; N838; N839; N840; N841; N842; N843; N848; N849; N850; N851; N852; N853; N854; N855; N856; N857; N858; N859; N86X; N870; N871; N872; N879; N880; N881; N882; N883; N884; N888; N889; N890; N891; N892; N893; N894; N895; N896; N897; N898; N899; N900; N901; N902; N903; N904; N905; N906; N907; N908; N909; N910; N911; N912; N913; N914; N915; N920; N921; N922; N923; N924; N925; N926; N930; N938; N939; N940; N941; N942; N943; N944; N945; N946; N948; N949; N950; N951; N952; N953; N958; N959; N96X; N970; N971; N972; N973; N974; N978; N979; N980; N981; N982; N983; N988; N989</v>
      </c>
      <c r="E2227" s="12" t="s">
        <v>44619</v>
      </c>
    </row>
    <row r="2228">
      <c r="A2228" s="12" t="str">
        <f>IFERROR(__xludf.DUMMYFUNCTION("TEXTJOIN(""; "", TRUE, TEXTJOIN("";"", TRUE, FILTER(CID!$B$2:$B$14794, CID!B2228=CID!$D$2:$D$14794)),TEXTJOIN(""; "", TRUE, FILTER(CID!$B$2:$B14794, REGEXMATCH(CID!$D$2:$D14794, TEXTJOIN(""|"", TRUE, SPLIT(TEXTJOIN("";"", TRUE, FILTER(CID!$B$2:$B14794, RE"&amp;"GEXMATCH(CID!$D$2:$D14794, TEXTJOIN(""|"", TRUE, SPLIT(TEXTJOIN("";"", TRUE, FILTER(CID!$B$2:$B$14794, CID!B2228=CID!$D$2:$D$14794)), "";""))))), "";""))))))"),"N99; N99; N990; N991; N992; N993; N994; N995; N998; N999")</f>
        <v>N99; N99; N990; N991; N992; N993; N994; N995; N998; N999</v>
      </c>
      <c r="E2228" s="12" t="s">
        <v>44620</v>
      </c>
    </row>
    <row r="2229">
      <c r="A2229" s="12" t="str">
        <f>IFERROR(__xludf.DUMMYFUNCTION("TEXTJOIN(""; "", TRUE, TEXTJOIN("";"", TRUE, FILTER(CID!$B$2:$B$14794, CID!B2229=CID!$D$2:$D$14794)),TEXTJOIN(""; "", TRUE, FILTER(CID!$B$2:$B14794, REGEXMATCH(CID!$D$2:$D14794, TEXTJOIN(""|"", TRUE, SPLIT(TEXTJOIN("";"", TRUE, FILTER(CID!$B$2:$B14794, RE"&amp;"GEXMATCH(CID!$D$2:$D14794, TEXTJOIN(""|"", TRUE, SPLIT(TEXTJOIN("";"", TRUE, FILTER(CID!$B$2:$B$14794, CID!B2229=CID!$D$2:$D$14794)), "";""))))), "";""))))))"),"O00;O01;O02;O03;O04;O05;O06;O07;O08; O00; O01; O02; O03; O04; O05; O06; O07; O08; O000; O001; O002; O008; O009; O010; O011; O019; O020; O021; O028; O029; O030; O031; O032; O033; O034; O035; O036; O037; O038; O039; O040; O041; O042; O043; O044; O045; O046;"&amp;" O047; O048; O049; O050; O051; O052; O053; O054; O055; O056; O057; O058; O059; O060; O061; O062; O063; O064; O065; O066; O067; O068; O069; O070; O071; O072; O073; O074; O075; O076; O077; O078; O079; O080; O081; O082; O083; O084; O085; O086; O087; O088; O0"&amp;"89")</f>
        <v>O00;O01;O02;O03;O04;O05;O06;O07;O08; O00; O01; O02; O03; O04; O05; O06; O07; O08; O000; O001; O002; O008; O009; O010; O011; O019; O020; O021; O028; O029; O030; O031; O032; O033; O034; O035; O036; O037; O038; O039; O040; O041; O042; O043; O044; O045; O046; O047; O048; O049; O050; O051; O052; O053; O054; O055; O056; O057; O058; O059; O060; O061; O062; O063; O064; O065; O066; O067; O068; O069; O070; O071; O072; O073; O074; O075; O076; O077; O078; O079; O080; O081; O082; O083; O084; O085; O086; O087; O088; O089</v>
      </c>
      <c r="E2229" s="12" t="s">
        <v>44621</v>
      </c>
    </row>
    <row r="2230">
      <c r="A2230" s="12" t="str">
        <f>IFERROR(__xludf.DUMMYFUNCTION("TEXTJOIN(""; "", TRUE, TEXTJOIN("";"", TRUE, FILTER(CID!$B$2:$B$14794, CID!B2230=CID!$D$2:$D$14794)),TEXTJOIN(""; "", TRUE, FILTER(CID!$B$2:$B14794, REGEXMATCH(CID!$D$2:$D14794, TEXTJOIN(""|"", TRUE, SPLIT(TEXTJOIN("";"", TRUE, FILTER(CID!$B$2:$B14794, RE"&amp;"GEXMATCH(CID!$D$2:$D14794, TEXTJOIN(""|"", TRUE, SPLIT(TEXTJOIN("";"", TRUE, FILTER(CID!$B$2:$B$14794, CID!B2230=CID!$D$2:$D$14794)), "";""))))), "";""))))))"),"O10;O11;O12;O13;O14;O15;O16; O10; O11; O12; O13; O14; O15; O16; O100; O101; O102; O103; O104; O109; O11X; O120; O121; O122; O13X; O140; O141; O149; O150; O151; O152; O159; O16X")</f>
        <v>O10;O11;O12;O13;O14;O15;O16; O10; O11; O12; O13; O14; O15; O16; O100; O101; O102; O103; O104; O109; O11X; O120; O121; O122; O13X; O140; O141; O149; O150; O151; O152; O159; O16X</v>
      </c>
      <c r="E2230" s="12" t="s">
        <v>44622</v>
      </c>
    </row>
    <row r="2231">
      <c r="A2231" s="12" t="str">
        <f>IFERROR(__xludf.DUMMYFUNCTION("TEXTJOIN(""; "", TRUE, TEXTJOIN("";"", TRUE, FILTER(CID!$B$2:$B$14794, CID!B2231=CID!$D$2:$D$14794)),TEXTJOIN(""; "", TRUE, FILTER(CID!$B$2:$B14794, REGEXMATCH(CID!$D$2:$D14794, TEXTJOIN(""|"", TRUE, SPLIT(TEXTJOIN("";"", TRUE, FILTER(CID!$B$2:$B14794, RE"&amp;"GEXMATCH(CID!$D$2:$D14794, TEXTJOIN(""|"", TRUE, SPLIT(TEXTJOIN("";"", TRUE, FILTER(CID!$B$2:$B$14794, CID!B2231=CID!$D$2:$D$14794)), "";""))))), "";""))))))"),"O20;O21;O22;O23;O24;O25;O26;O28;O29; O20; O21; O22; O23; O24; O25; O26; O28; O29; O200; O208; O209; O210; O211; O212; O218; O219; O220; O221; O222; O223; O224; O225; O228; O229; O230; O231; O232; O233; O234; O235; O239; O240; O241; O242; O243; O244; O249;"&amp;" O25X; O260; O261; O262; O263; O264; O265; O266; O267; O268; O269; O280; O281; O282; O283; O284; O285; O288; O289; O290; O291; O292; O293; O294; O295; O296; O298; O299")</f>
        <v>O20;O21;O22;O23;O24;O25;O26;O28;O29; O20; O21; O22; O23; O24; O25; O26; O28; O29; O200; O208; O209; O210; O211; O212; O218; O219; O220; O221; O222; O223; O224; O225; O228; O229; O230; O231; O232; O233; O234; O235; O239; O240; O241; O242; O243; O244; O249; O25X; O260; O261; O262; O263; O264; O265; O266; O267; O268; O269; O280; O281; O282; O283; O284; O285; O288; O289; O290; O291; O292; O293; O294; O295; O296; O298; O299</v>
      </c>
      <c r="E2231" s="12" t="s">
        <v>44623</v>
      </c>
    </row>
    <row r="2232">
      <c r="A2232" s="12" t="str">
        <f>IFERROR(__xludf.DUMMYFUNCTION("TEXTJOIN(""; "", TRUE, TEXTJOIN("";"", TRUE, FILTER(CID!$B$2:$B$14794, CID!B2232=CID!$D$2:$D$14794)),TEXTJOIN(""; "", TRUE, FILTER(CID!$B$2:$B14794, REGEXMATCH(CID!$D$2:$D14794, TEXTJOIN(""|"", TRUE, SPLIT(TEXTJOIN("";"", TRUE, FILTER(CID!$B$2:$B14794, RE"&amp;"GEXMATCH(CID!$D$2:$D14794, TEXTJOIN(""|"", TRUE, SPLIT(TEXTJOIN("";"", TRUE, FILTER(CID!$B$2:$B$14794, CID!B2232=CID!$D$2:$D$14794)), "";""))))), "";""))))))"),"O30;O31;O32;O33;O34;O35;O36;O40;O41;O42;O43;O44;O45;O46;O47;O48; O30; O31; O32; O33; O34; O35; O36; O40; O41; O42; O43; O44; O45; O46; O47; O48; O300; O301; O302; O308; O309; O310; O311; O312; O318; O320; O321; O322; O323; O324; O325; O326; O328; O329; O3"&amp;"30; O331; O332; O333; O334; O335; O336; O337; O338; O339; O340; O341; O342; O343; O344; O345; O346; O347; O348; O349; O350; O351; O352; O353; O354; O355; O356; O357; O358; O359; O360; O361; O362; O363; O364; O365; O366; O367; O368; O369; O40X; O410; O411;"&amp;" O418; O419; O420; O421; O422; O429; O430; O431; O438; O439; O440; O441; O450; O458; O459; O460; O468; O469; O470; O471; O479; O48X")</f>
        <v>O30;O31;O32;O33;O34;O35;O36;O40;O41;O42;O43;O44;O45;O46;O47;O48; O30; O31; O32; O33; O34; O35; O36; O40; O41; O42; O43; O44; O45; O46; O47; O48; O300; O301; O302; O308; O309; O310; O311; O312; O318; O320; O321; O322; O323; O324; O325; O326; O328; O329; O330; O331; O332; O333; O334; O335; O336; O337; O338; O339; O340; O341; O342; O343; O344; O345; O346; O347; O348; O349; O350; O351; O352; O353; O354; O355; O356; O357; O358; O359; O360; O361; O362; O363; O364; O365; O366; O367; O368; O369; O40X; O410; O411; O418; O419; O420; O421; O422; O429; O430; O431; O438; O439; O440; O441; O450; O458; O459; O460; O468; O469; O470; O471; O479; O48X</v>
      </c>
      <c r="E2232" s="12" t="s">
        <v>44624</v>
      </c>
    </row>
    <row r="2233">
      <c r="A2233" s="12" t="str">
        <f>IFERROR(__xludf.DUMMYFUNCTION("TEXTJOIN(""; "", TRUE, TEXTJOIN("";"", TRUE, FILTER(CID!$B$2:$B$14794, CID!B2233=CID!$D$2:$D$14794)),TEXTJOIN(""; "", TRUE, FILTER(CID!$B$2:$B14794, REGEXMATCH(CID!$D$2:$D14794, TEXTJOIN(""|"", TRUE, SPLIT(TEXTJOIN("";"", TRUE, FILTER(CID!$B$2:$B14794, RE"&amp;"GEXMATCH(CID!$D$2:$D14794, TEXTJOIN(""|"", TRUE, SPLIT(TEXTJOIN("";"", TRUE, FILTER(CID!$B$2:$B$14794, CID!B2233=CID!$D$2:$D$14794)), "";""))))), "";""))))))"),"O60;O61;O62;O63;O64;O65;O66;O67;O68;O69;O70;O71;O72;O73;O74;O75; O60; O61; O62; O63; O64; O65; O66; O67; O68; O69; O70; O71; O72; O73; O74; O75; O600; O601; O602; O610; O611; O618; O619; O620; O621; O622; O623; O624; O628; O629; O630; O631; O632; O639; O6"&amp;"40; O641; O642; O643; O644; O645; O648; O649; O650; O651; O652; O653; O654; O655; O658; O659; O660; O661; O662; O663; O664; O665; O668; O669; O670; O678; O679; O680; O681; O682; O683; O688; O689; O690; O691; O692; O693; O694; O695; O698; O699; O700; O701;"&amp;" O702; O703; O709; O710; O711; O712; O713; O714; O715; O716; O717; O718; O719; O720; O721; O722; O723; O730; O731; O740; O741; O742; O743; O744; O745; O746; O747; O748; O749; O750; O751; O752; O753; O754; O755; O756; O757; O758; O759")</f>
        <v>O60;O61;O62;O63;O64;O65;O66;O67;O68;O69;O70;O71;O72;O73;O74;O75; O60; O61; O62; O63; O64; O65; O66; O67; O68; O69; O70; O71; O72; O73; O74; O75; O600; O601; O602; O610; O611; O618; O619; O620; O621; O622; O623; O624; O628; O629; O630; O631; O632; O639; O640; O641; O642; O643; O644; O645; O648; O649; O650; O651; O652; O653; O654; O655; O658; O659; O660; O661; O662; O663; O664; O665; O668; O669; O670; O678; O679; O680; O681; O682; O683; O688; O689; O690; O691; O692; O693; O694; O695; O698; O699; O700; O701; O702; O703; O709; O710; O711; O712; O713; O714; O715; O716; O717; O718; O719; O720; O721; O722; O723; O730; O731; O740; O741; O742; O743; O744; O745; O746; O747; O748; O749; O750; O751; O752; O753; O754; O755; O756; O757; O758; O759</v>
      </c>
      <c r="E2233" s="12" t="s">
        <v>44625</v>
      </c>
    </row>
    <row r="2234">
      <c r="A2234" s="12" t="str">
        <f>IFERROR(__xludf.DUMMYFUNCTION("TEXTJOIN(""; "", TRUE, TEXTJOIN("";"", TRUE, FILTER(CID!$B$2:$B$14794, CID!B2234=CID!$D$2:$D$14794)),TEXTJOIN(""; "", TRUE, FILTER(CID!$B$2:$B14794, REGEXMATCH(CID!$D$2:$D14794, TEXTJOIN(""|"", TRUE, SPLIT(TEXTJOIN("";"", TRUE, FILTER(CID!$B$2:$B14794, RE"&amp;"GEXMATCH(CID!$D$2:$D14794, TEXTJOIN(""|"", TRUE, SPLIT(TEXTJOIN("";"", TRUE, FILTER(CID!$B$2:$B$14794, CID!B2234=CID!$D$2:$D$14794)), "";""))))), "";""))))))"),"O80;O81;O82;O83;O84; O80; O81; O82; O83; O84; O800; O801; O808; O809; O810; O811; O812; O813; O814; O815; O820; O821; O822; O828; O829; O830; O831; O832; O833; O834; O838; O839; O840; O841; O842; O848; O849")</f>
        <v>O80;O81;O82;O83;O84; O80; O81; O82; O83; O84; O800; O801; O808; O809; O810; O811; O812; O813; O814; O815; O820; O821; O822; O828; O829; O830; O831; O832; O833; O834; O838; O839; O840; O841; O842; O848; O849</v>
      </c>
      <c r="E2234" s="12" t="s">
        <v>44626</v>
      </c>
    </row>
    <row r="2235">
      <c r="A2235" s="12" t="str">
        <f>IFERROR(__xludf.DUMMYFUNCTION("TEXTJOIN(""; "", TRUE, TEXTJOIN("";"", TRUE, FILTER(CID!$B$2:$B$14794, CID!B2235=CID!$D$2:$D$14794)),TEXTJOIN(""; "", TRUE, FILTER(CID!$B$2:$B14794, REGEXMATCH(CID!$D$2:$D14794, TEXTJOIN(""|"", TRUE, SPLIT(TEXTJOIN("";"", TRUE, FILTER(CID!$B$2:$B14794, RE"&amp;"GEXMATCH(CID!$D$2:$D14794, TEXTJOIN(""|"", TRUE, SPLIT(TEXTJOIN("";"", TRUE, FILTER(CID!$B$2:$B$14794, CID!B2235=CID!$D$2:$D$14794)), "";""))))), "";""))))))"),"O85;O86;O87;O88;O89;O90;O91;O92; O85; O86; O87; O88; O89; O90; O91; O92; O85X; O860; O861; O862; O863; O864; O868; O870; O871; O872; O873; O878; O879; O880; O881; O882; O883; O888; O890; O891; O892; O893; O894; O895; O896; O898; O899; O900; O901; O902; O9"&amp;"03; O904; O905; O908; O909; O910; O911; O912; O920; O921; O922; O923; O924; O925; O926; O927")</f>
        <v>O85;O86;O87;O88;O89;O90;O91;O92; O85; O86; O87; O88; O89; O90; O91; O92; O85X; O860; O861; O862; O863; O864; O868; O870; O871; O872; O873; O878; O879; O880; O881; O882; O883; O888; O890; O891; O892; O893; O894; O895; O896; O898; O899; O900; O901; O902; O903; O904; O905; O908; O909; O910; O911; O912; O920; O921; O922; O923; O924; O925; O926; O927</v>
      </c>
      <c r="E2235" s="12" t="s">
        <v>44627</v>
      </c>
    </row>
    <row r="2236">
      <c r="A2236" s="12" t="str">
        <f>IFERROR(__xludf.DUMMYFUNCTION("TEXTJOIN(""; "", TRUE, TEXTJOIN("";"", TRUE, FILTER(CID!$B$2:$B$14794, CID!B2236=CID!$D$2:$D$14794)),TEXTJOIN(""; "", TRUE, FILTER(CID!$B$2:$B14794, REGEXMATCH(CID!$D$2:$D14794, TEXTJOIN(""|"", TRUE, SPLIT(TEXTJOIN("";"", TRUE, FILTER(CID!$B$2:$B14794, RE"&amp;"GEXMATCH(CID!$D$2:$D14794, TEXTJOIN(""|"", TRUE, SPLIT(TEXTJOIN("";"", TRUE, FILTER(CID!$B$2:$B$14794, CID!B2236=CID!$D$2:$D$14794)), "";""))))), "";""))))))"),"O94;O95;O96;O97;O98;O99; O94; O95; O96; O97; O98; O99; O94X; O95X; O96X; O97X; O980; O981; O982; O983; O984; O985; O986; O988; O989; O990; O991; O992; O993; O994; O995; O996; O997; O998")</f>
        <v>O94;O95;O96;O97;O98;O99; O94; O95; O96; O97; O98; O99; O94X; O95X; O96X; O97X; O980; O981; O982; O983; O984; O985; O986; O988; O989; O990; O991; O992; O993; O994; O995; O996; O997; O998</v>
      </c>
      <c r="E2236" s="12" t="s">
        <v>44628</v>
      </c>
    </row>
    <row r="2237">
      <c r="A2237" s="12" t="str">
        <f>IFERROR(__xludf.DUMMYFUNCTION("TEXTJOIN(""; "", TRUE, TEXTJOIN("";"", TRUE, FILTER(CID!$B$2:$B$14794, CID!B2237=CID!$D$2:$D$14794)),TEXTJOIN(""; "", TRUE, FILTER(CID!$B$2:$B14794, REGEXMATCH(CID!$D$2:$D14794, TEXTJOIN(""|"", TRUE, SPLIT(TEXTJOIN("";"", TRUE, FILTER(CID!$B$2:$B14794, RE"&amp;"GEXMATCH(CID!$D$2:$D14794, TEXTJOIN(""|"", TRUE, SPLIT(TEXTJOIN("";"", TRUE, FILTER(CID!$B$2:$B$14794, CID!B2237=CID!$D$2:$D$14794)), "";""))))), "";""))))))"),"P00;P01;P02;P03;P04; P00; P01; P02; P03; P04; P000; P001; P002; P003; P004; P005; P006; P007; P008; P009; P010; P011; P012; P013; P014; P015; P016; P017; P018; P019; P020; P021; P022; P023; P024; P025; P026; P027; P028; P029; P030; P031; P032; P033; P034;"&amp;" P035; P036; P038; P039; P040; P041; P042; P043; P044; P045; P046; P048; P049")</f>
        <v>P00;P01;P02;P03;P04; P00; P01; P02; P03; P04; P000; P001; P002; P003; P004; P005; P006; P007; P008; P009; P010; P011; P012; P013; P014; P015; P016; P017; P018; P019; P020; P021; P022; P023; P024; P025; P026; P027; P028; P029; P030; P031; P032; P033; P034; P035; P036; P038; P039; P040; P041; P042; P043; P044; P045; P046; P048; P049</v>
      </c>
      <c r="E2237" s="12" t="s">
        <v>44629</v>
      </c>
    </row>
    <row r="2238">
      <c r="A2238" s="12" t="str">
        <f>IFERROR(__xludf.DUMMYFUNCTION("TEXTJOIN(""; "", TRUE, TEXTJOIN("";"", TRUE, FILTER(CID!$B$2:$B$14794, CID!B2238=CID!$D$2:$D$14794)),TEXTJOIN(""; "", TRUE, FILTER(CID!$B$2:$B14794, REGEXMATCH(CID!$D$2:$D14794, TEXTJOIN(""|"", TRUE, SPLIT(TEXTJOIN("";"", TRUE, FILTER(CID!$B$2:$B14794, RE"&amp;"GEXMATCH(CID!$D$2:$D14794, TEXTJOIN(""|"", TRUE, SPLIT(TEXTJOIN("";"", TRUE, FILTER(CID!$B$2:$B$14794, CID!B2238=CID!$D$2:$D$14794)), "";""))))), "";""))))))"),"P05;P07;P08; P05; P07; P08; P050; P051; P052; P059; P070; P071; P072; P073; P080; P081; P082")</f>
        <v>P05;P07;P08; P05; P07; P08; P050; P051; P052; P059; P070; P071; P072; P073; P080; P081; P082</v>
      </c>
      <c r="E2238" s="12" t="s">
        <v>44630</v>
      </c>
    </row>
    <row r="2239">
      <c r="A2239" s="12" t="str">
        <f>IFERROR(__xludf.DUMMYFUNCTION("TEXTJOIN(""; "", TRUE, TEXTJOIN("";"", TRUE, FILTER(CID!$B$2:$B$14794, CID!B2239=CID!$D$2:$D$14794)),TEXTJOIN(""; "", TRUE, FILTER(CID!$B$2:$B14794, REGEXMATCH(CID!$D$2:$D14794, TEXTJOIN(""|"", TRUE, SPLIT(TEXTJOIN("";"", TRUE, FILTER(CID!$B$2:$B14794, RE"&amp;"GEXMATCH(CID!$D$2:$D14794, TEXTJOIN(""|"", TRUE, SPLIT(TEXTJOIN("";"", TRUE, FILTER(CID!$B$2:$B$14794, CID!B2239=CID!$D$2:$D$14794)), "";""))))), "";""))))))"),"P10;P11;P12;P13;P14;P15; P10; P11; P12; P13; P14; P15; P100; P101; P102; P103; P104; P108; P109; P110; P111; P112; P113; P114; P115; P119; P120; P121; P122; P123; P124; P128; P129; P130; P131; P132; P133; P134; P138; P139; P140; P141; P142; P143; P148; P1"&amp;"49; P150; P151; P152; P153; P154; P155; P156; P158; P159")</f>
        <v>P10;P11;P12;P13;P14;P15; P10; P11; P12; P13; P14; P15; P100; P101; P102; P103; P104; P108; P109; P110; P111; P112; P113; P114; P115; P119; P120; P121; P122; P123; P124; P128; P129; P130; P131; P132; P133; P134; P138; P139; P140; P141; P142; P143; P148; P149; P150; P151; P152; P153; P154; P155; P156; P158; P159</v>
      </c>
      <c r="E2239" s="12" t="s">
        <v>44631</v>
      </c>
    </row>
    <row r="2240">
      <c r="A2240" s="12" t="str">
        <f>IFERROR(__xludf.DUMMYFUNCTION("TEXTJOIN(""; "", TRUE, TEXTJOIN("";"", TRUE, FILTER(CID!$B$2:$B$14794, CID!B2240=CID!$D$2:$D$14794)),TEXTJOIN(""; "", TRUE, FILTER(CID!$B$2:$B14794, REGEXMATCH(CID!$D$2:$D14794, TEXTJOIN(""|"", TRUE, SPLIT(TEXTJOIN("";"", TRUE, FILTER(CID!$B$2:$B14794, RE"&amp;"GEXMATCH(CID!$D$2:$D14794, TEXTJOIN(""|"", TRUE, SPLIT(TEXTJOIN("";"", TRUE, FILTER(CID!$B$2:$B$14794, CID!B2240=CID!$D$2:$D$14794)), "";""))))), "";""))))))"),"P20;P21;P22;P23;P24;P25;P26;P27;P28;P29; P20; P21; P22; P23; P24; P25; P26; P27; P28; P29; P200; P201; P209; P210; P211; P219; P220; P221; P228; P229; P230; P231; P232; P233; P234; P235; P236; P238; P239; P240; P241; P242; P243; P248; P249; P250; P251; P2"&amp;"52; P253; P258; P260; P261; P268; P269; P270; P271; P278; P279; P280; P281; P282; P283; P284; P285; P288; P289; P290; P291; P292; P293; P294; P298; P299")</f>
        <v>P20;P21;P22;P23;P24;P25;P26;P27;P28;P29; P20; P21; P22; P23; P24; P25; P26; P27; P28; P29; P200; P201; P209; P210; P211; P219; P220; P221; P228; P229; P230; P231; P232; P233; P234; P235; P236; P238; P239; P240; P241; P242; P243; P248; P249; P250; P251; P252; P253; P258; P260; P261; P268; P269; P270; P271; P278; P279; P280; P281; P282; P283; P284; P285; P288; P289; P290; P291; P292; P293; P294; P298; P299</v>
      </c>
      <c r="E2240" s="12" t="s">
        <v>44632</v>
      </c>
    </row>
    <row r="2241">
      <c r="A2241" s="12" t="str">
        <f>IFERROR(__xludf.DUMMYFUNCTION("TEXTJOIN(""; "", TRUE, TEXTJOIN("";"", TRUE, FILTER(CID!$B$2:$B$14794, CID!B2241=CID!$D$2:$D$14794)),TEXTJOIN(""; "", TRUE, FILTER(CID!$B$2:$B14794, REGEXMATCH(CID!$D$2:$D14794, TEXTJOIN(""|"", TRUE, SPLIT(TEXTJOIN("";"", TRUE, FILTER(CID!$B$2:$B14794, RE"&amp;"GEXMATCH(CID!$D$2:$D14794, TEXTJOIN(""|"", TRUE, SPLIT(TEXTJOIN("";"", TRUE, FILTER(CID!$B$2:$B$14794, CID!B2241=CID!$D$2:$D$14794)), "";""))))), "";""))))))"),"P35;P36;P37;P38;P39; P35; P36; P37; P38; P39; P350; P351; P352; P353; P358; P359; P360; P361; P362; P363; P364; P365; P368; P369; P370; P371; P372; P373; P374; P375; P378; P379; P38X; P390; P391; P392; P393; P394; P398; P399")</f>
        <v>P35;P36;P37;P38;P39; P35; P36; P37; P38; P39; P350; P351; P352; P353; P358; P359; P360; P361; P362; P363; P364; P365; P368; P369; P370; P371; P372; P373; P374; P375; P378; P379; P38X; P390; P391; P392; P393; P394; P398; P399</v>
      </c>
      <c r="E2241" s="12" t="s">
        <v>44633</v>
      </c>
    </row>
    <row r="2242">
      <c r="A2242" s="12" t="str">
        <f>IFERROR(__xludf.DUMMYFUNCTION("TEXTJOIN(""; "", TRUE, TEXTJOIN("";"", TRUE, FILTER(CID!$B$2:$B$14794, CID!B2242=CID!$D$2:$D$14794)),TEXTJOIN(""; "", TRUE, FILTER(CID!$B$2:$B14794, REGEXMATCH(CID!$D$2:$D14794, TEXTJOIN(""|"", TRUE, SPLIT(TEXTJOIN("";"", TRUE, FILTER(CID!$B$2:$B14794, RE"&amp;"GEXMATCH(CID!$D$2:$D14794, TEXTJOIN(""|"", TRUE, SPLIT(TEXTJOIN("";"", TRUE, FILTER(CID!$B$2:$B$14794, CID!B2242=CID!$D$2:$D$14794)), "";""))))), "";""))))))"),"P50;P51;P52;P53;P54;P55;P56;P57;P58;P59;P60;P61; P50; P51; P52; P53; P54; P55; P56; P57; P58; P59; P60; P61; P500; P501; P502; P503; P504; P505; P508; P509; P510; P518; P519; P520; P521; P522; P523; P524; P525; P526; P528; P529; P53X; P540; P541; P542; P5"&amp;"43; P544; P545; P546; P548; P549; P550; P551; P558; P559; P560; P569; P570; P578; P579; P580; P581; P582; P583; P584; P585; P588; P589; P590; P591; P592; P593; P598; P599; P60X; P610; P611; P612; P613; P614; P615; P616; P618; P619")</f>
        <v>P50;P51;P52;P53;P54;P55;P56;P57;P58;P59;P60;P61; P50; P51; P52; P53; P54; P55; P56; P57; P58; P59; P60; P61; P500; P501; P502; P503; P504; P505; P508; P509; P510; P518; P519; P520; P521; P522; P523; P524; P525; P526; P528; P529; P53X; P540; P541; P542; P543; P544; P545; P546; P548; P549; P550; P551; P558; P559; P560; P569; P570; P578; P579; P580; P581; P582; P583; P584; P585; P588; P589; P590; P591; P592; P593; P598; P599; P60X; P610; P611; P612; P613; P614; P615; P616; P618; P619</v>
      </c>
      <c r="E2242" s="12" t="s">
        <v>44634</v>
      </c>
    </row>
    <row r="2243">
      <c r="A2243" s="12" t="str">
        <f>IFERROR(__xludf.DUMMYFUNCTION("TEXTJOIN(""; "", TRUE, TEXTJOIN("";"", TRUE, FILTER(CID!$B$2:$B$14794, CID!B2243=CID!$D$2:$D$14794)),TEXTJOIN(""; "", TRUE, FILTER(CID!$B$2:$B14794, REGEXMATCH(CID!$D$2:$D14794, TEXTJOIN(""|"", TRUE, SPLIT(TEXTJOIN("";"", TRUE, FILTER(CID!$B$2:$B14794, RE"&amp;"GEXMATCH(CID!$D$2:$D14794, TEXTJOIN(""|"", TRUE, SPLIT(TEXTJOIN("";"", TRUE, FILTER(CID!$B$2:$B$14794, CID!B2243=CID!$D$2:$D$14794)), "";""))))), "";""))))))"),"P70;P71;P72;P74; P70; P71; P72; P74; P700; P701; P702; P703; P704; P708; P709; P710; P711; P712; P713; P714; P718; P719; P720; P721; P722; P728; P729; P740; P741; P742; P743; P744; P745; P748; P749")</f>
        <v>P70;P71;P72;P74; P70; P71; P72; P74; P700; P701; P702; P703; P704; P708; P709; P710; P711; P712; P713; P714; P718; P719; P720; P721; P722; P728; P729; P740; P741; P742; P743; P744; P745; P748; P749</v>
      </c>
      <c r="E2243" s="12" t="s">
        <v>44635</v>
      </c>
    </row>
    <row r="2244">
      <c r="A2244" s="12" t="str">
        <f>IFERROR(__xludf.DUMMYFUNCTION("TEXTJOIN(""; "", TRUE, TEXTJOIN("";"", TRUE, FILTER(CID!$B$2:$B$14794, CID!B2244=CID!$D$2:$D$14794)),TEXTJOIN(""; "", TRUE, FILTER(CID!$B$2:$B14794, REGEXMATCH(CID!$D$2:$D14794, TEXTJOIN(""|"", TRUE, SPLIT(TEXTJOIN("";"", TRUE, FILTER(CID!$B$2:$B14794, RE"&amp;"GEXMATCH(CID!$D$2:$D14794, TEXTJOIN(""|"", TRUE, SPLIT(TEXTJOIN("";"", TRUE, FILTER(CID!$B$2:$B$14794, CID!B2244=CID!$D$2:$D$14794)), "";""))))), "";""))))))"),"P75;P76;P77;P78; P75; P76; P77; P78; P75X; P760; P761; P762; P768; P769; P77X; P780; P781; P782; P783; P788; P789")</f>
        <v>P75;P76;P77;P78; P75; P76; P77; P78; P75X; P760; P761; P762; P768; P769; P77X; P780; P781; P782; P783; P788; P789</v>
      </c>
      <c r="E2244" s="12" t="s">
        <v>44636</v>
      </c>
    </row>
    <row r="2245">
      <c r="A2245" s="12" t="str">
        <f>IFERROR(__xludf.DUMMYFUNCTION("TEXTJOIN(""; "", TRUE, TEXTJOIN("";"", TRUE, FILTER(CID!$B$2:$B$14794, CID!B2245=CID!$D$2:$D$14794)),TEXTJOIN(""; "", TRUE, FILTER(CID!$B$2:$B14794, REGEXMATCH(CID!$D$2:$D14794, TEXTJOIN(""|"", TRUE, SPLIT(TEXTJOIN("";"", TRUE, FILTER(CID!$B$2:$B14794, RE"&amp;"GEXMATCH(CID!$D$2:$D14794, TEXTJOIN(""|"", TRUE, SPLIT(TEXTJOIN("";"", TRUE, FILTER(CID!$B$2:$B$14794, CID!B2245=CID!$D$2:$D$14794)), "";""))))), "";""))))))"),"P80;P81;P83; P80; P81; P83; P800; P808; P809; P810; P818; P819; P830; P831; P832; P833; P834; P835; P836; P838; P839")</f>
        <v>P80;P81;P83; P80; P81; P83; P800; P808; P809; P810; P818; P819; P830; P831; P832; P833; P834; P835; P836; P838; P839</v>
      </c>
      <c r="E2245" s="12" t="s">
        <v>44637</v>
      </c>
    </row>
    <row r="2246">
      <c r="A2246" s="12" t="str">
        <f>IFERROR(__xludf.DUMMYFUNCTION("TEXTJOIN(""; "", TRUE, TEXTJOIN("";"", TRUE, FILTER(CID!$B$2:$B$14794, CID!B2246=CID!$D$2:$D$14794)),TEXTJOIN(""; "", TRUE, FILTER(CID!$B$2:$B14794, REGEXMATCH(CID!$D$2:$D14794, TEXTJOIN(""|"", TRUE, SPLIT(TEXTJOIN("";"", TRUE, FILTER(CID!$B$2:$B14794, RE"&amp;"GEXMATCH(CID!$D$2:$D14794, TEXTJOIN(""|"", TRUE, SPLIT(TEXTJOIN("";"", TRUE, FILTER(CID!$B$2:$B$14794, CID!B2246=CID!$D$2:$D$14794)), "";""))))), "";""))))))"),"P90;P91;P92;P93;P94;P95;P96; P90; P91; P92; P93; P94; P95; P96; P90X; P910; P911; P912; P913; P914; P915; P916; P918; P919; P920; P921; P922; P923; P924; P925; P928; P929; P93X; P940; P941; P942; P948; P949; P95X; P960; P961; P962; P963; P964; P965; P968;"&amp;" P969")</f>
        <v>P90;P91;P92;P93;P94;P95;P96; P90; P91; P92; P93; P94; P95; P96; P90X; P910; P911; P912; P913; P914; P915; P916; P918; P919; P920; P921; P922; P923; P924; P925; P928; P929; P93X; P940; P941; P942; P948; P949; P95X; P960; P961; P962; P963; P964; P965; P968; P969</v>
      </c>
      <c r="E2246" s="12" t="s">
        <v>44638</v>
      </c>
    </row>
    <row r="2247">
      <c r="A2247" s="12" t="str">
        <f>IFERROR(__xludf.DUMMYFUNCTION("TEXTJOIN(""; "", TRUE, TEXTJOIN("";"", TRUE, FILTER(CID!$B$2:$B$14794, CID!B2247=CID!$D$2:$D$14794)),TEXTJOIN(""; "", TRUE, FILTER(CID!$B$2:$B14794, REGEXMATCH(CID!$D$2:$D14794, TEXTJOIN(""|"", TRUE, SPLIT(TEXTJOIN("";"", TRUE, FILTER(CID!$B$2:$B14794, RE"&amp;"GEXMATCH(CID!$D$2:$D14794, TEXTJOIN(""|"", TRUE, SPLIT(TEXTJOIN("";"", TRUE, FILTER(CID!$B$2:$B$14794, CID!B2247=CID!$D$2:$D$14794)), "";""))))), "";""))))))"),"Q00;Q01;Q02;Q03;Q04;Q05;Q06;Q07; Q00; Q01; Q02; Q03; Q04; Q05; Q06; Q07; Q000; Q001; Q002; Q010; Q011; Q012; Q018; Q019; Q02X; Q030; Q031; Q038; Q039; Q040; Q041; Q042; Q043; Q044; Q045; Q046; Q048; Q049; Q050; Q051; Q052; Q053; Q054; Q055; Q056; Q057; Q0"&amp;"58; Q059; Q060; Q061; Q062; Q063; Q064; Q068; Q069; Q070; Q078; Q079")</f>
        <v>Q00;Q01;Q02;Q03;Q04;Q05;Q06;Q07; Q00; Q01; Q02; Q03; Q04; Q05; Q06; Q07; Q000; Q001; Q002; Q010; Q011; Q012; Q018; Q019; Q02X; Q030; Q031; Q038; Q039; Q040; Q041; Q042; Q043; Q044; Q045; Q046; Q048; Q049; Q050; Q051; Q052; Q053; Q054; Q055; Q056; Q057; Q058; Q059; Q060; Q061; Q062; Q063; Q064; Q068; Q069; Q070; Q078; Q079</v>
      </c>
      <c r="E2247" s="12" t="s">
        <v>44639</v>
      </c>
    </row>
    <row r="2248">
      <c r="A2248" s="12" t="str">
        <f>IFERROR(__xludf.DUMMYFUNCTION("TEXTJOIN(""; "", TRUE, TEXTJOIN("";"", TRUE, FILTER(CID!$B$2:$B$14794, CID!B2248=CID!$D$2:$D$14794)),TEXTJOIN(""; "", TRUE, FILTER(CID!$B$2:$B14794, REGEXMATCH(CID!$D$2:$D14794, TEXTJOIN(""|"", TRUE, SPLIT(TEXTJOIN("";"", TRUE, FILTER(CID!$B$2:$B14794, RE"&amp;"GEXMATCH(CID!$D$2:$D14794, TEXTJOIN(""|"", TRUE, SPLIT(TEXTJOIN("";"", TRUE, FILTER(CID!$B$2:$B$14794, CID!B2248=CID!$D$2:$D$14794)), "";""))))), "";""))))))"),"Q10;Q11;Q12;Q13;Q14;Q15;Q16;Q17;Q18; Q10; Q11; Q12; Q13; Q14; Q15; Q16; Q17; Q18; Q100; Q101; Q102; Q103; Q104; Q105; Q106; Q107; Q110; Q111; Q112; Q113; Q120; Q121; Q122; Q123; Q124; Q128; Q129; Q130; Q131; Q132; Q133; Q134; Q135; Q138; Q139; Q140; Q141;"&amp;" Q142; Q143; Q148; Q149; Q150; Q158; Q159; Q160; Q161; Q162; Q163; Q164; Q165; Q169; Q170; Q171; Q172; Q173; Q174; Q175; Q178; Q179; Q180; Q181; Q182; Q183; Q184; Q185; Q186; Q187; Q188; Q189")</f>
        <v>Q10;Q11;Q12;Q13;Q14;Q15;Q16;Q17;Q18; Q10; Q11; Q12; Q13; Q14; Q15; Q16; Q17; Q18; Q100; Q101; Q102; Q103; Q104; Q105; Q106; Q107; Q110; Q111; Q112; Q113; Q120; Q121; Q122; Q123; Q124; Q128; Q129; Q130; Q131; Q132; Q133; Q134; Q135; Q138; Q139; Q140; Q141; Q142; Q143; Q148; Q149; Q150; Q158; Q159; Q160; Q161; Q162; Q163; Q164; Q165; Q169; Q170; Q171; Q172; Q173; Q174; Q175; Q178; Q179; Q180; Q181; Q182; Q183; Q184; Q185; Q186; Q187; Q188; Q189</v>
      </c>
      <c r="E2248" s="12" t="s">
        <v>44640</v>
      </c>
    </row>
    <row r="2249">
      <c r="A2249" s="12" t="str">
        <f>IFERROR(__xludf.DUMMYFUNCTION("TEXTJOIN(""; "", TRUE, TEXTJOIN("";"", TRUE, FILTER(CID!$B$2:$B$14794, CID!B2249=CID!$D$2:$D$14794)),TEXTJOIN(""; "", TRUE, FILTER(CID!$B$2:$B14794, REGEXMATCH(CID!$D$2:$D14794, TEXTJOIN(""|"", TRUE, SPLIT(TEXTJOIN("";"", TRUE, FILTER(CID!$B$2:$B14794, RE"&amp;"GEXMATCH(CID!$D$2:$D14794, TEXTJOIN(""|"", TRUE, SPLIT(TEXTJOIN("";"", TRUE, FILTER(CID!$B$2:$B$14794, CID!B2249=CID!$D$2:$D$14794)), "";""))))), "";""))))))"),"Q20;Q21;Q22;Q23;Q24;Q25;Q26;Q27;Q28; Q20; Q21; Q22; Q23; Q24; Q25; Q26; Q27; Q28; Q200; Q201; Q202; Q203; Q204; Q205; Q206; Q208; Q209; Q210; Q211; Q212; Q213; Q214; Q218; Q219; Q220; Q221; Q222; Q223; Q224; Q225; Q226; Q228; Q229; Q230; Q231; Q232; Q233;"&amp;" Q234; Q238; Q239; Q240; Q241; Q242; Q243; Q244; Q245; Q246; Q248; Q249; Q250; Q251; Q252; Q253; Q254; Q255; Q256; Q257; Q258; Q259; Q260; Q261; Q262; Q263; Q264; Q265; Q266; Q268; Q269; Q270; Q271; Q272; Q273; Q274; Q278; Q279; Q280; Q281; Q282; Q283; Q2"&amp;"88; Q289")</f>
        <v>Q20;Q21;Q22;Q23;Q24;Q25;Q26;Q27;Q28; Q20; Q21; Q22; Q23; Q24; Q25; Q26; Q27; Q28; Q200; Q201; Q202; Q203; Q204; Q205; Q206; Q208; Q209; Q210; Q211; Q212; Q213; Q214; Q218; Q219; Q220; Q221; Q222; Q223; Q224; Q225; Q226; Q228; Q229; Q230; Q231; Q232; Q233; Q234; Q238; Q239; Q240; Q241; Q242; Q243; Q244; Q245; Q246; Q248; Q249; Q250; Q251; Q252; Q253; Q254; Q255; Q256; Q257; Q258; Q259; Q260; Q261; Q262; Q263; Q264; Q265; Q266; Q268; Q269; Q270; Q271; Q272; Q273; Q274; Q278; Q279; Q280; Q281; Q282; Q283; Q288; Q289</v>
      </c>
      <c r="E2249" s="12" t="s">
        <v>44641</v>
      </c>
    </row>
    <row r="2250">
      <c r="A2250" s="12" t="str">
        <f>IFERROR(__xludf.DUMMYFUNCTION("TEXTJOIN(""; "", TRUE, TEXTJOIN("";"", TRUE, FILTER(CID!$B$2:$B$14794, CID!B2250=CID!$D$2:$D$14794)),TEXTJOIN(""; "", TRUE, FILTER(CID!$B$2:$B14794, REGEXMATCH(CID!$D$2:$D14794, TEXTJOIN(""|"", TRUE, SPLIT(TEXTJOIN("";"", TRUE, FILTER(CID!$B$2:$B14794, RE"&amp;"GEXMATCH(CID!$D$2:$D14794, TEXTJOIN(""|"", TRUE, SPLIT(TEXTJOIN("";"", TRUE, FILTER(CID!$B$2:$B$14794, CID!B2250=CID!$D$2:$D$14794)), "";""))))), "";""))))))"),"Q30;Q31;Q32;Q33;Q34; Q30; Q31; Q32; Q33; Q34; Q300; Q301; Q302; Q303; Q308; Q309; Q310; Q311; Q312; Q313; Q315; Q318; Q319; Q320; Q321; Q322; Q323; Q324; Q330; Q331; Q332; Q333; Q334; Q335; Q336; Q338; Q339; Q340; Q341; Q348; Q349")</f>
        <v>Q30;Q31;Q32;Q33;Q34; Q30; Q31; Q32; Q33; Q34; Q300; Q301; Q302; Q303; Q308; Q309; Q310; Q311; Q312; Q313; Q315; Q318; Q319; Q320; Q321; Q322; Q323; Q324; Q330; Q331; Q332; Q333; Q334; Q335; Q336; Q338; Q339; Q340; Q341; Q348; Q349</v>
      </c>
      <c r="E2250" s="12" t="s">
        <v>44642</v>
      </c>
    </row>
    <row r="2251">
      <c r="A2251" s="12" t="str">
        <f>IFERROR(__xludf.DUMMYFUNCTION("TEXTJOIN(""; "", TRUE, TEXTJOIN("";"", TRUE, FILTER(CID!$B$2:$B$14794, CID!B2251=CID!$D$2:$D$14794)),TEXTJOIN(""; "", TRUE, FILTER(CID!$B$2:$B14794, REGEXMATCH(CID!$D$2:$D14794, TEXTJOIN(""|"", TRUE, SPLIT(TEXTJOIN("";"", TRUE, FILTER(CID!$B$2:$B14794, RE"&amp;"GEXMATCH(CID!$D$2:$D14794, TEXTJOIN(""|"", TRUE, SPLIT(TEXTJOIN("";"", TRUE, FILTER(CID!$B$2:$B$14794, CID!B2251=CID!$D$2:$D$14794)), "";""))))), "";""))))))"),"Q35;Q36;Q37; Q35; Q36; Q37; Q351; Q353; Q355; Q357; Q359; Q360; Q361; Q369; Q370; Q371; Q372; Q373; Q374; Q375; Q378; Q379")</f>
        <v>Q35;Q36;Q37; Q35; Q36; Q37; Q351; Q353; Q355; Q357; Q359; Q360; Q361; Q369; Q370; Q371; Q372; Q373; Q374; Q375; Q378; Q379</v>
      </c>
      <c r="E2251" s="12" t="s">
        <v>44643</v>
      </c>
    </row>
    <row r="2252">
      <c r="A2252" s="12" t="str">
        <f>IFERROR(__xludf.DUMMYFUNCTION("TEXTJOIN(""; "", TRUE, TEXTJOIN("";"", TRUE, FILTER(CID!$B$2:$B$14794, CID!B2252=CID!$D$2:$D$14794)),TEXTJOIN(""; "", TRUE, FILTER(CID!$B$2:$B14794, REGEXMATCH(CID!$D$2:$D14794, TEXTJOIN(""|"", TRUE, SPLIT(TEXTJOIN("";"", TRUE, FILTER(CID!$B$2:$B14794, RE"&amp;"GEXMATCH(CID!$D$2:$D14794, TEXTJOIN(""|"", TRUE, SPLIT(TEXTJOIN("";"", TRUE, FILTER(CID!$B$2:$B$14794, CID!B2252=CID!$D$2:$D$14794)), "";""))))), "";""))))))"),"Q38;Q39;Q40;Q41;Q42;Q43;Q44;Q45; Q38; Q39; Q40; Q41; Q42; Q43; Q44; Q45; Q380; Q381; Q382; Q383; Q384; Q385; Q386; Q387; Q388; Q390; Q391; Q392; Q393; Q394; Q395; Q396; Q398; Q399; Q400; Q401; Q402; Q403; Q408; Q409; Q410; Q411; Q412; Q418; Q419; Q420; Q4"&amp;"21; Q422; Q423; Q428; Q429; Q430; Q431; Q432; Q433; Q434; Q435; Q436; Q437; Q438; Q439; Q440; Q441; Q442; Q443; Q444; Q445; Q446; Q447; Q450; Q451; Q452; Q453; Q458; Q459")</f>
        <v>Q38;Q39;Q40;Q41;Q42;Q43;Q44;Q45; Q38; Q39; Q40; Q41; Q42; Q43; Q44; Q45; Q380; Q381; Q382; Q383; Q384; Q385; Q386; Q387; Q388; Q390; Q391; Q392; Q393; Q394; Q395; Q396; Q398; Q399; Q400; Q401; Q402; Q403; Q408; Q409; Q410; Q411; Q412; Q418; Q419; Q420; Q421; Q422; Q423; Q428; Q429; Q430; Q431; Q432; Q433; Q434; Q435; Q436; Q437; Q438; Q439; Q440; Q441; Q442; Q443; Q444; Q445; Q446; Q447; Q450; Q451; Q452; Q453; Q458; Q459</v>
      </c>
      <c r="E2252" s="12" t="s">
        <v>44644</v>
      </c>
    </row>
    <row r="2253">
      <c r="A2253" s="12" t="str">
        <f>IFERROR(__xludf.DUMMYFUNCTION("TEXTJOIN(""; "", TRUE, TEXTJOIN("";"", TRUE, FILTER(CID!$B$2:$B$14794, CID!B2253=CID!$D$2:$D$14794)),TEXTJOIN(""; "", TRUE, FILTER(CID!$B$2:$B14794, REGEXMATCH(CID!$D$2:$D14794, TEXTJOIN(""|"", TRUE, SPLIT(TEXTJOIN("";"", TRUE, FILTER(CID!$B$2:$B14794, RE"&amp;"GEXMATCH(CID!$D$2:$D14794, TEXTJOIN(""|"", TRUE, SPLIT(TEXTJOIN("";"", TRUE, FILTER(CID!$B$2:$B$14794, CID!B2253=CID!$D$2:$D$14794)), "";""))))), "";""))))))"),"Q50;Q51;Q52;Q53;Q54;Q55;Q56; Q50; Q51; Q52; Q53; Q54; Q55; Q56; Q500; Q501; Q502; Q503; Q504; Q505; Q506; Q510; Q511; Q512; Q513; Q514; Q515; Q516; Q517; Q518; Q519; Q520; Q521; Q522; Q523; Q524; Q525; Q526; Q527; Q528; Q529; Q530; Q531; Q532; Q539; Q540;"&amp;" Q541; Q542; Q543; Q544; Q548; Q549; Q550; Q551; Q552; Q553; Q554; Q555; Q556; Q558; Q559; Q560; Q561; Q562; Q563; Q564")</f>
        <v>Q50;Q51;Q52;Q53;Q54;Q55;Q56; Q50; Q51; Q52; Q53; Q54; Q55; Q56; Q500; Q501; Q502; Q503; Q504; Q505; Q506; Q510; Q511; Q512; Q513; Q514; Q515; Q516; Q517; Q518; Q519; Q520; Q521; Q522; Q523; Q524; Q525; Q526; Q527; Q528; Q529; Q530; Q531; Q532; Q539; Q540; Q541; Q542; Q543; Q544; Q548; Q549; Q550; Q551; Q552; Q553; Q554; Q555; Q556; Q558; Q559; Q560; Q561; Q562; Q563; Q564</v>
      </c>
      <c r="E2253" s="12" t="s">
        <v>44645</v>
      </c>
    </row>
    <row r="2254">
      <c r="A2254" s="12" t="str">
        <f>IFERROR(__xludf.DUMMYFUNCTION("TEXTJOIN(""; "", TRUE, TEXTJOIN("";"", TRUE, FILTER(CID!$B$2:$B$14794, CID!B2254=CID!$D$2:$D$14794)),TEXTJOIN(""; "", TRUE, FILTER(CID!$B$2:$B14794, REGEXMATCH(CID!$D$2:$D14794, TEXTJOIN(""|"", TRUE, SPLIT(TEXTJOIN("";"", TRUE, FILTER(CID!$B$2:$B14794, RE"&amp;"GEXMATCH(CID!$D$2:$D14794, TEXTJOIN(""|"", TRUE, SPLIT(TEXTJOIN("";"", TRUE, FILTER(CID!$B$2:$B$14794, CID!B2254=CID!$D$2:$D$14794)), "";""))))), "";""))))))"),"Q60;Q61;Q62;Q63;Q64; Q60; Q61; Q62; Q63; Q64; Q600; Q601; Q602; Q603; Q604; Q605; Q606; Q610; Q611; Q612; Q613; Q614; Q615; Q618; Q619; Q620; Q621; Q622; Q623; Q624; Q625; Q626; Q627; Q628; Q630; Q631; Q632; Q633; Q638; Q639; Q640; Q641; Q642; Q643; Q644;"&amp;" Q645; Q646; Q647; Q648; Q649")</f>
        <v>Q60;Q61;Q62;Q63;Q64; Q60; Q61; Q62; Q63; Q64; Q600; Q601; Q602; Q603; Q604; Q605; Q606; Q610; Q611; Q612; Q613; Q614; Q615; Q618; Q619; Q620; Q621; Q622; Q623; Q624; Q625; Q626; Q627; Q628; Q630; Q631; Q632; Q633; Q638; Q639; Q640; Q641; Q642; Q643; Q644; Q645; Q646; Q647; Q648; Q649</v>
      </c>
      <c r="E2254" s="12" t="s">
        <v>44646</v>
      </c>
    </row>
    <row r="2255">
      <c r="A2255" s="12" t="str">
        <f>IFERROR(__xludf.DUMMYFUNCTION("TEXTJOIN(""; "", TRUE, TEXTJOIN("";"", TRUE, FILTER(CID!$B$2:$B$14794, CID!B2255=CID!$D$2:$D$14794)),TEXTJOIN(""; "", TRUE, FILTER(CID!$B$2:$B14794, REGEXMATCH(CID!$D$2:$D14794, TEXTJOIN(""|"", TRUE, SPLIT(TEXTJOIN("";"", TRUE, FILTER(CID!$B$2:$B14794, RE"&amp;"GEXMATCH(CID!$D$2:$D14794, TEXTJOIN(""|"", TRUE, SPLIT(TEXTJOIN("";"", TRUE, FILTER(CID!$B$2:$B$14794, CID!B2255=CID!$D$2:$D$14794)), "";""))))), "";""))))))"),"Q65;Q66;Q67;Q68;Q69;Q70;Q71;Q72;Q73;Q74;Q75;Q76;Q77;Q78;Q79; Q65; Q66; Q67; Q68; Q69; Q70; Q71; Q72; Q73; Q74; Q75; Q76; Q77; Q78; Q79; Q650; Q651; Q652; Q653; Q654; Q655; Q656; Q658; Q659; Q660; Q661; Q662; Q663; Q664; Q665; Q666; Q667; Q668; Q669; Q670;"&amp;" Q671; Q672; Q673; Q674; Q675; Q676; Q677; Q678; Q680; Q681; Q682; Q683; Q684; Q685; Q688; Q690; Q691; Q692; Q699; Q700; Q701; Q702; Q703; Q704; Q709; Q710; Q711; Q712; Q713; Q714; Q715; Q716; Q718; Q719; Q720; Q721; Q722; Q723; Q724; Q725; Q726; Q727; Q7"&amp;"28; Q729; Q730; Q731; Q738; Q740; Q741; Q742; Q743; Q748; Q749; Q750; Q751; Q752; Q753; Q754; Q755; Q758; Q759; Q760; Q761; Q762; Q763; Q764; Q765; Q766; Q767; Q768; Q769; Q770; Q771; Q772; Q773; Q774; Q775; Q776; Q777; Q778; Q779; Q780; Q781; Q782; Q783;"&amp;" Q784; Q785; Q786; Q788; Q789; Q790; Q791; Q792; Q793; Q794; Q795; Q796; Q798; Q799")</f>
        <v>Q65;Q66;Q67;Q68;Q69;Q70;Q71;Q72;Q73;Q74;Q75;Q76;Q77;Q78;Q79; Q65; Q66; Q67; Q68; Q69; Q70; Q71; Q72; Q73; Q74; Q75; Q76; Q77; Q78; Q79; Q650; Q651; Q652; Q653; Q654; Q655; Q656; Q658; Q659; Q660; Q661; Q662; Q663; Q664; Q665; Q666; Q667; Q668; Q669; Q670; Q671; Q672; Q673; Q674; Q675; Q676; Q677; Q678; Q680; Q681; Q682; Q683; Q684; Q685; Q688; Q690; Q691; Q692; Q699; Q700; Q701; Q702; Q703; Q704; Q709; Q710; Q711; Q712; Q713; Q714; Q715; Q716; Q718; Q719; Q720; Q721; Q722; Q723; Q724; Q725; Q726; Q727; Q728; Q729; Q730; Q731; Q738; Q740; Q741; Q742; Q743; Q748; Q749; Q750; Q751; Q752; Q753; Q754; Q755; Q758; Q759; Q760; Q761; Q762; Q763; Q764; Q765; Q766; Q767; Q768; Q769; Q770; Q771; Q772; Q773; Q774; Q775; Q776; Q777; Q778; Q779; Q780; Q781; Q782; Q783; Q784; Q785; Q786; Q788; Q789; Q790; Q791; Q792; Q793; Q794; Q795; Q796; Q798; Q799</v>
      </c>
      <c r="E2255" s="12" t="s">
        <v>44647</v>
      </c>
    </row>
    <row r="2256">
      <c r="A2256" s="12" t="str">
        <f>IFERROR(__xludf.DUMMYFUNCTION("TEXTJOIN(""; "", TRUE, TEXTJOIN("";"", TRUE, FILTER(CID!$B$2:$B$14794, CID!B2256=CID!$D$2:$D$14794)),TEXTJOIN(""; "", TRUE, FILTER(CID!$B$2:$B14794, REGEXMATCH(CID!$D$2:$D14794, TEXTJOIN(""|"", TRUE, SPLIT(TEXTJOIN("";"", TRUE, FILTER(CID!$B$2:$B14794, RE"&amp;"GEXMATCH(CID!$D$2:$D14794, TEXTJOIN(""|"", TRUE, SPLIT(TEXTJOIN("";"", TRUE, FILTER(CID!$B$2:$B$14794, CID!B2256=CID!$D$2:$D$14794)), "";""))))), "";""))))))"),"Q80;Q81;Q82;Q83;Q84;Q85;Q86;Q87;Q89; Q80; Q81; Q82; Q83; Q84; Q85; Q86; Q87; Q89; Q800; Q801; Q802; Q803; Q804; Q808; Q809; Q810; Q811; Q812; Q818; Q819; Q820; Q821; Q822; Q823; Q824; Q825; Q828; Q829; Q830; Q831; Q832; Q833; Q838; Q839; Q840; Q841; Q842;"&amp;" Q843; Q844; Q845; Q846; Q848; Q849; Q850; Q851; Q858; Q859; Q860; Q861; Q862; Q868; Q870; Q871; Q872; Q873; Q874; Q875; Q878; Q890; Q891; Q892; Q893; Q894; Q897; Q898; Q899")</f>
        <v>Q80;Q81;Q82;Q83;Q84;Q85;Q86;Q87;Q89; Q80; Q81; Q82; Q83; Q84; Q85; Q86; Q87; Q89; Q800; Q801; Q802; Q803; Q804; Q808; Q809; Q810; Q811; Q812; Q818; Q819; Q820; Q821; Q822; Q823; Q824; Q825; Q828; Q829; Q830; Q831; Q832; Q833; Q838; Q839; Q840; Q841; Q842; Q843; Q844; Q845; Q846; Q848; Q849; Q850; Q851; Q858; Q859; Q860; Q861; Q862; Q868; Q870; Q871; Q872; Q873; Q874; Q875; Q878; Q890; Q891; Q892; Q893; Q894; Q897; Q898; Q899</v>
      </c>
      <c r="E2256" s="12" t="s">
        <v>44648</v>
      </c>
    </row>
    <row r="2257">
      <c r="A2257" s="12" t="str">
        <f>IFERROR(__xludf.DUMMYFUNCTION("TEXTJOIN(""; "", TRUE, TEXTJOIN("";"", TRUE, FILTER(CID!$B$2:$B$14794, CID!B2257=CID!$D$2:$D$14794)),TEXTJOIN(""; "", TRUE, FILTER(CID!$B$2:$B14794, REGEXMATCH(CID!$D$2:$D14794, TEXTJOIN(""|"", TRUE, SPLIT(TEXTJOIN("";"", TRUE, FILTER(CID!$B$2:$B14794, RE"&amp;"GEXMATCH(CID!$D$2:$D14794, TEXTJOIN(""|"", TRUE, SPLIT(TEXTJOIN("";"", TRUE, FILTER(CID!$B$2:$B$14794, CID!B2257=CID!$D$2:$D$14794)), "";""))))), "";""))))))"),"Q90;Q91;Q92;Q93;Q95;Q96;Q97;Q98;Q99; Q90; Q91; Q92; Q93; Q95; Q96; Q97; Q98; Q99; Q900; Q901; Q902; Q909; Q910; Q911; Q912; Q913; Q914; Q915; Q916; Q917; Q920; Q921; Q922; Q923; Q924; Q925; Q926; Q927; Q928; Q929; Q930; Q931; Q932; Q933; Q934; Q935; Q936;"&amp;" Q937; Q938; Q939; Q950; Q951; Q952; Q953; Q954; Q955; Q958; Q959; Q960; Q961; Q962; Q963; Q964; Q968; Q969; Q970; Q971; Q972; Q973; Q978; Q979; Q980; Q981; Q982; Q983; Q984; Q985; Q986; Q987; Q988; Q989; Q990; Q991; Q992; Q998; Q999")</f>
        <v>Q90;Q91;Q92;Q93;Q95;Q96;Q97;Q98;Q99; Q90; Q91; Q92; Q93; Q95; Q96; Q97; Q98; Q99; Q900; Q901; Q902; Q909; Q910; Q911; Q912; Q913; Q914; Q915; Q916; Q917; Q920; Q921; Q922; Q923; Q924; Q925; Q926; Q927; Q928; Q929; Q930; Q931; Q932; Q933; Q934; Q935; Q936; Q937; Q938; Q939; Q950; Q951; Q952; Q953; Q954; Q955; Q958; Q959; Q960; Q961; Q962; Q963; Q964; Q968; Q969; Q970; Q971; Q972; Q973; Q978; Q979; Q980; Q981; Q982; Q983; Q984; Q985; Q986; Q987; Q988; Q989; Q990; Q991; Q992; Q998; Q999</v>
      </c>
      <c r="E2257" s="12" t="s">
        <v>44649</v>
      </c>
    </row>
    <row r="2258">
      <c r="A2258" s="12" t="str">
        <f>IFERROR(__xludf.DUMMYFUNCTION("TEXTJOIN(""; "", TRUE, TEXTJOIN("";"", TRUE, FILTER(CID!$B$2:$B$14794, CID!B2258=CID!$D$2:$D$14794)),TEXTJOIN(""; "", TRUE, FILTER(CID!$B$2:$B14794, REGEXMATCH(CID!$D$2:$D14794, TEXTJOIN(""|"", TRUE, SPLIT(TEXTJOIN("";"", TRUE, FILTER(CID!$B$2:$B14794, RE"&amp;"GEXMATCH(CID!$D$2:$D14794, TEXTJOIN(""|"", TRUE, SPLIT(TEXTJOIN("";"", TRUE, FILTER(CID!$B$2:$B$14794, CID!B2258=CID!$D$2:$D$14794)), "";""))))), "";""))))))"),"R00;R01;R02;R03;R04;R05;R06;R07;R09; R00; R01; R02; R03; R04; R05; R06; R07; R09; R000; R001; R002; R008; R010; R011; R012; R02X; R030; R031; R040; R041; R042; R048; R049; R05X; R060; R061; R062; R063; R064; R065; R066; R067; R068; R070; R071; R072; R073;"&amp;" R074; R090; R091; R092; R093; R098")</f>
        <v>R00;R01;R02;R03;R04;R05;R06;R07;R09; R00; R01; R02; R03; R04; R05; R06; R07; R09; R000; R001; R002; R008; R010; R011; R012; R02X; R030; R031; R040; R041; R042; R048; R049; R05X; R060; R061; R062; R063; R064; R065; R066; R067; R068; R070; R071; R072; R073; R074; R090; R091; R092; R093; R098</v>
      </c>
      <c r="E2258" s="12" t="s">
        <v>44650</v>
      </c>
    </row>
    <row r="2259">
      <c r="A2259" s="12" t="str">
        <f>IFERROR(__xludf.DUMMYFUNCTION("TEXTJOIN(""; "", TRUE, TEXTJOIN("";"", TRUE, FILTER(CID!$B$2:$B$14794, CID!B2259=CID!$D$2:$D$14794)),TEXTJOIN(""; "", TRUE, FILTER(CID!$B$2:$B14794, REGEXMATCH(CID!$D$2:$D14794, TEXTJOIN(""|"", TRUE, SPLIT(TEXTJOIN("";"", TRUE, FILTER(CID!$B$2:$B14794, RE"&amp;"GEXMATCH(CID!$D$2:$D14794, TEXTJOIN(""|"", TRUE, SPLIT(TEXTJOIN("";"", TRUE, FILTER(CID!$B$2:$B$14794, CID!B2259=CID!$D$2:$D$14794)), "";""))))), "";""))))))"),"R10;R11;R12;R13;R14;R15;R16;R17;R18;R19; R10; R11; R12; R13; R14; R15; R16; R17; R18; R19; R100; R101; R102; R103; R104; R11X; R12X; R13X; R14X; R15X; R160; R161; R162; R17X; R18X; R190; R191; R192; R193; R194; R195; R196; R198")</f>
        <v>R10;R11;R12;R13;R14;R15;R16;R17;R18;R19; R10; R11; R12; R13; R14; R15; R16; R17; R18; R19; R100; R101; R102; R103; R104; R11X; R12X; R13X; R14X; R15X; R160; R161; R162; R17X; R18X; R190; R191; R192; R193; R194; R195; R196; R198</v>
      </c>
      <c r="E2259" s="12" t="s">
        <v>44651</v>
      </c>
    </row>
    <row r="2260">
      <c r="A2260" s="12" t="str">
        <f>IFERROR(__xludf.DUMMYFUNCTION("TEXTJOIN(""; "", TRUE, TEXTJOIN("";"", TRUE, FILTER(CID!$B$2:$B$14794, CID!B2260=CID!$D$2:$D$14794)),TEXTJOIN(""; "", TRUE, FILTER(CID!$B$2:$B14794, REGEXMATCH(CID!$D$2:$D14794, TEXTJOIN(""|"", TRUE, SPLIT(TEXTJOIN("";"", TRUE, FILTER(CID!$B$2:$B14794, RE"&amp;"GEXMATCH(CID!$D$2:$D14794, TEXTJOIN(""|"", TRUE, SPLIT(TEXTJOIN("";"", TRUE, FILTER(CID!$B$2:$B$14794, CID!B2260=CID!$D$2:$D$14794)), "";""))))), "";""))))))"),"R20;R21;R22;R23; R20; R21; R22; R23; R200; R201; R202; R203; R208; R21X; R220; R221; R222; R223; R224; R227; R229; R230; R231; R232; R233; R234; R238")</f>
        <v>R20;R21;R22;R23; R20; R21; R22; R23; R200; R201; R202; R203; R208; R21X; R220; R221; R222; R223; R224; R227; R229; R230; R231; R232; R233; R234; R238</v>
      </c>
      <c r="E2260" s="12" t="s">
        <v>44652</v>
      </c>
    </row>
    <row r="2261">
      <c r="A2261" s="12" t="str">
        <f>IFERROR(__xludf.DUMMYFUNCTION("TEXTJOIN(""; "", TRUE, TEXTJOIN("";"", TRUE, FILTER(CID!$B$2:$B$14794, CID!B2261=CID!$D$2:$D$14794)),TEXTJOIN(""; "", TRUE, FILTER(CID!$B$2:$B14794, REGEXMATCH(CID!$D$2:$D14794, TEXTJOIN(""|"", TRUE, SPLIT(TEXTJOIN("";"", TRUE, FILTER(CID!$B$2:$B14794, RE"&amp;"GEXMATCH(CID!$D$2:$D14794, TEXTJOIN(""|"", TRUE, SPLIT(TEXTJOIN("";"", TRUE, FILTER(CID!$B$2:$B$14794, CID!B2261=CID!$D$2:$D$14794)), "";""))))), "";""))))))"),"R25;R26;R27;R29; R25; R26; R27; R29; R250; R251; R252; R253; R258; R260; R261; R262; R268; R270; R278; R290; R291; R292; R293; R294; R296; R298")</f>
        <v>R25;R26;R27;R29; R25; R26; R27; R29; R250; R251; R252; R253; R258; R260; R261; R262; R268; R270; R278; R290; R291; R292; R293; R294; R296; R298</v>
      </c>
      <c r="E2261" s="12" t="s">
        <v>44653</v>
      </c>
    </row>
    <row r="2262">
      <c r="A2262" s="12" t="str">
        <f>IFERROR(__xludf.DUMMYFUNCTION("TEXTJOIN(""; "", TRUE, TEXTJOIN("";"", TRUE, FILTER(CID!$B$2:$B$14794, CID!B2262=CID!$D$2:$D$14794)),TEXTJOIN(""; "", TRUE, FILTER(CID!$B$2:$B14794, REGEXMATCH(CID!$D$2:$D14794, TEXTJOIN(""|"", TRUE, SPLIT(TEXTJOIN("";"", TRUE, FILTER(CID!$B$2:$B14794, RE"&amp;"GEXMATCH(CID!$D$2:$D14794, TEXTJOIN(""|"", TRUE, SPLIT(TEXTJOIN("";"", TRUE, FILTER(CID!$B$2:$B$14794, CID!B2262=CID!$D$2:$D$14794)), "";""))))), "";""))))))"),"R30;R31;R32;R33;R34;R35;R36;R39; R30; R31; R32; R33; R34; R35; R36; R39; R300; R301; R309; R31X; R32X; R33X; R34X; R35X; R36X; R390; R391; R392; R398")</f>
        <v>R30;R31;R32;R33;R34;R35;R36;R39; R30; R31; R32; R33; R34; R35; R36; R39; R300; R301; R309; R31X; R32X; R33X; R34X; R35X; R36X; R390; R391; R392; R398</v>
      </c>
      <c r="E2262" s="12" t="s">
        <v>44654</v>
      </c>
    </row>
    <row r="2263">
      <c r="A2263" s="12" t="str">
        <f>IFERROR(__xludf.DUMMYFUNCTION("TEXTJOIN(""; "", TRUE, TEXTJOIN("";"", TRUE, FILTER(CID!$B$2:$B$14794, CID!B2263=CID!$D$2:$D$14794)),TEXTJOIN(""; "", TRUE, FILTER(CID!$B$2:$B14794, REGEXMATCH(CID!$D$2:$D14794, TEXTJOIN(""|"", TRUE, SPLIT(TEXTJOIN("";"", TRUE, FILTER(CID!$B$2:$B14794, RE"&amp;"GEXMATCH(CID!$D$2:$D14794, TEXTJOIN(""|"", TRUE, SPLIT(TEXTJOIN("";"", TRUE, FILTER(CID!$B$2:$B$14794, CID!B2263=CID!$D$2:$D$14794)), "";""))))), "";""))))))"),"R40;R41;R42;R43;R44;R45;R46; R40; R41; R42; R43; R44; R45; R46; R400; R401; R402; R410; R411; R412; R413; R418; R42X; R430; R431; R432; R438; R440; R441; R442; R443; R448; R450; R451; R452; R453; R454; R455; R456; R457; R458; R460; R461; R462; R463; R464;"&amp;" R465; R466; R467; R468")</f>
        <v>R40;R41;R42;R43;R44;R45;R46; R40; R41; R42; R43; R44; R45; R46; R400; R401; R402; R410; R411; R412; R413; R418; R42X; R430; R431; R432; R438; R440; R441; R442; R443; R448; R450; R451; R452; R453; R454; R455; R456; R457; R458; R460; R461; R462; R463; R464; R465; R466; R467; R468</v>
      </c>
      <c r="E2263" s="12" t="s">
        <v>44655</v>
      </c>
    </row>
    <row r="2264">
      <c r="A2264" s="12" t="str">
        <f>IFERROR(__xludf.DUMMYFUNCTION("TEXTJOIN(""; "", TRUE, TEXTJOIN("";"", TRUE, FILTER(CID!$B$2:$B$14794, CID!B2264=CID!$D$2:$D$14794)),TEXTJOIN(""; "", TRUE, FILTER(CID!$B$2:$B14794, REGEXMATCH(CID!$D$2:$D14794, TEXTJOIN(""|"", TRUE, SPLIT(TEXTJOIN("";"", TRUE, FILTER(CID!$B$2:$B14794, RE"&amp;"GEXMATCH(CID!$D$2:$D14794, TEXTJOIN(""|"", TRUE, SPLIT(TEXTJOIN("";"", TRUE, FILTER(CID!$B$2:$B$14794, CID!B2264=CID!$D$2:$D$14794)), "";""))))), "";""))))))"),"R47;R48;R49; R47; R48; R49; R470; R471; R478; R480; R481; R482; R488; R490; R491; R492; R498")</f>
        <v>R47;R48;R49; R47; R48; R49; R470; R471; R478; R480; R481; R482; R488; R490; R491; R492; R498</v>
      </c>
      <c r="E2264" s="12" t="s">
        <v>44656</v>
      </c>
    </row>
    <row r="2265">
      <c r="A2265" s="12" t="str">
        <f>IFERROR(__xludf.DUMMYFUNCTION("TEXTJOIN(""; "", TRUE, TEXTJOIN("";"", TRUE, FILTER(CID!$B$2:$B$14794, CID!B2265=CID!$D$2:$D$14794)),TEXTJOIN(""; "", TRUE, FILTER(CID!$B$2:$B14794, REGEXMATCH(CID!$D$2:$D14794, TEXTJOIN(""|"", TRUE, SPLIT(TEXTJOIN("";"", TRUE, FILTER(CID!$B$2:$B14794, RE"&amp;"GEXMATCH(CID!$D$2:$D14794, TEXTJOIN(""|"", TRUE, SPLIT(TEXTJOIN("";"", TRUE, FILTER(CID!$B$2:$B$14794, CID!B2265=CID!$D$2:$D$14794)), "";""))))), "";""))))))"),"R50;R51;R52;R53;R54;R55;R56;R57;R58;R59;R60;R61;R62;R63;R64;R68;R69; R50; R51; R52; R53; R54; R55; R56; R57; R58; R59; R60; R61; R62; R63; R64; R68; R69; R502; R508; R509; R51X; R520; R521; R522; R529; R53X; R54X; R55X; R560; R568; R570; R571; R578; R579;"&amp;" R58X; R590; R591; R599; R600; R601; R609; R610; R611; R619; R620; R628; R629; R630; R631; R632; R633; R634; R635; R638; R64X; R680; R681; R682; R683; R688; R69X")</f>
        <v>R50;R51;R52;R53;R54;R55;R56;R57;R58;R59;R60;R61;R62;R63;R64;R68;R69; R50; R51; R52; R53; R54; R55; R56; R57; R58; R59; R60; R61; R62; R63; R64; R68; R69; R502; R508; R509; R51X; R520; R521; R522; R529; R53X; R54X; R55X; R560; R568; R570; R571; R578; R579; R58X; R590; R591; R599; R600; R601; R609; R610; R611; R619; R620; R628; R629; R630; R631; R632; R633; R634; R635; R638; R64X; R680; R681; R682; R683; R688; R69X</v>
      </c>
      <c r="E2265" s="12" t="s">
        <v>44657</v>
      </c>
    </row>
    <row r="2266">
      <c r="A2266" s="12" t="str">
        <f>IFERROR(__xludf.DUMMYFUNCTION("TEXTJOIN(""; "", TRUE, TEXTJOIN("";"", TRUE, FILTER(CID!$B$2:$B$14794, CID!B2266=CID!$D$2:$D$14794)),TEXTJOIN(""; "", TRUE, FILTER(CID!$B$2:$B14794, REGEXMATCH(CID!$D$2:$D14794, TEXTJOIN(""|"", TRUE, SPLIT(TEXTJOIN("";"", TRUE, FILTER(CID!$B$2:$B14794, RE"&amp;"GEXMATCH(CID!$D$2:$D14794, TEXTJOIN(""|"", TRUE, SPLIT(TEXTJOIN("";"", TRUE, FILTER(CID!$B$2:$B$14794, CID!B2266=CID!$D$2:$D$14794)), "";""))))), "";""))))))"),"R70;R71;R72;R73;R74;R75;R76;R77;R78;R79; R70; R71; R72; R73; R74; R75; R76; R77; R78; R79; R700; R701; R71X; R72X; R730; R739; R740; R748; R749; R75X; R760; R761; R762; R768; R769; R770; R771; R772; R778; R779; R780; R781; R782; R783; R784; R785; R786; R7"&amp;"87; R788; R789; R790; R798; R799")</f>
        <v>R70;R71;R72;R73;R74;R75;R76;R77;R78;R79; R70; R71; R72; R73; R74; R75; R76; R77; R78; R79; R700; R701; R71X; R72X; R730; R739; R740; R748; R749; R75X; R760; R761; R762; R768; R769; R770; R771; R772; R778; R779; R780; R781; R782; R783; R784; R785; R786; R787; R788; R789; R790; R798; R799</v>
      </c>
      <c r="E2266" s="12" t="s">
        <v>44658</v>
      </c>
    </row>
    <row r="2267">
      <c r="A2267" s="12" t="str">
        <f>IFERROR(__xludf.DUMMYFUNCTION("TEXTJOIN(""; "", TRUE, TEXTJOIN("";"", TRUE, FILTER(CID!$B$2:$B$14794, CID!B2267=CID!$D$2:$D$14794)),TEXTJOIN(""; "", TRUE, FILTER(CID!$B$2:$B14794, REGEXMATCH(CID!$D$2:$D14794, TEXTJOIN(""|"", TRUE, SPLIT(TEXTJOIN("";"", TRUE, FILTER(CID!$B$2:$B14794, RE"&amp;"GEXMATCH(CID!$D$2:$D14794, TEXTJOIN(""|"", TRUE, SPLIT(TEXTJOIN("";"", TRUE, FILTER(CID!$B$2:$B$14794, CID!B2267=CID!$D$2:$D$14794)), "";""))))), "";""))))))"),"R80;R81;R82; R80; R81; R82; R80X; R81X; R820; R821; R822; R823; R824; R825; R826; R827; R828; R829")</f>
        <v>R80;R81;R82; R80; R81; R82; R80X; R81X; R820; R821; R822; R823; R824; R825; R826; R827; R828; R829</v>
      </c>
      <c r="E2267" s="12" t="s">
        <v>44659</v>
      </c>
    </row>
    <row r="2268">
      <c r="A2268" s="12" t="str">
        <f>IFERROR(__xludf.DUMMYFUNCTION("TEXTJOIN(""; "", TRUE, TEXTJOIN("";"", TRUE, FILTER(CID!$B$2:$B$14794, CID!B2268=CID!$D$2:$D$14794)),TEXTJOIN(""; "", TRUE, FILTER(CID!$B$2:$B14794, REGEXMATCH(CID!$D$2:$D14794, TEXTJOIN(""|"", TRUE, SPLIT(TEXTJOIN("";"", TRUE, FILTER(CID!$B$2:$B14794, RE"&amp;"GEXMATCH(CID!$D$2:$D14794, TEXTJOIN(""|"", TRUE, SPLIT(TEXTJOIN("";"", TRUE, FILTER(CID!$B$2:$B$14794, CID!B2268=CID!$D$2:$D$14794)), "";""))))), "";""))))))"),"R83;R84;R85;R86;R87;R89; R83; R84; R85; R86; R87; R89; R830; R831; R832; R833; R834; R835; R836; R837; R838; R839; R840; R841; R842; R843; R844; R845; R846; R847; R848; R849; R850; R851; R852; R853; R854; R855; R856; R857; R858; R859; R860; R861; R862; R8"&amp;"63; R864; R865; R866; R867; R868; R869; R870; R871; R872; R873; R874; R875; R876; R877; R878; R879; R890; R891; R892; R893; R894; R895; R896; R897; R898; R899")</f>
        <v>R83;R84;R85;R86;R87;R89; R83; R84; R85; R86; R87; R89; R830; R831; R832; R833; R834; R835; R836; R837; R838; R839; R840; R841; R842; R843; R844; R845; R846; R847; R848; R849; R850; R851; R852; R853; R854; R855; R856; R857; R858; R859; R860; R861; R862; R863; R864; R865; R866; R867; R868; R869; R870; R871; R872; R873; R874; R875; R876; R877; R878; R879; R890; R891; R892; R893; R894; R895; R896; R897; R898; R899</v>
      </c>
      <c r="E2268" s="12" t="s">
        <v>44660</v>
      </c>
    </row>
    <row r="2269">
      <c r="A2269" s="12" t="str">
        <f>IFERROR(__xludf.DUMMYFUNCTION("TEXTJOIN(""; "", TRUE, TEXTJOIN("";"", TRUE, FILTER(CID!$B$2:$B$14794, CID!B2269=CID!$D$2:$D$14794)),TEXTJOIN(""; "", TRUE, FILTER(CID!$B$2:$B14794, REGEXMATCH(CID!$D$2:$D14794, TEXTJOIN(""|"", TRUE, SPLIT(TEXTJOIN("";"", TRUE, FILTER(CID!$B$2:$B14794, RE"&amp;"GEXMATCH(CID!$D$2:$D14794, TEXTJOIN(""|"", TRUE, SPLIT(TEXTJOIN("";"", TRUE, FILTER(CID!$B$2:$B$14794, CID!B2269=CID!$D$2:$D$14794)), "";""))))), "";""))))))"),"R90;R91;R92;R93;R94; R90; R91; R92; R93; R94; R900; R908; R91X; R92X; R930; R931; R932; R933; R934; R935; R936; R937; R938; R940; R941; R942; R943; R944; R945; R946; R947; R948")</f>
        <v>R90;R91;R92;R93;R94; R90; R91; R92; R93; R94; R900; R908; R91X; R92X; R930; R931; R932; R933; R934; R935; R936; R937; R938; R940; R941; R942; R943; R944; R945; R946; R947; R948</v>
      </c>
      <c r="E2269" s="12" t="s">
        <v>44661</v>
      </c>
    </row>
    <row r="2270">
      <c r="A2270" s="12" t="str">
        <f>IFERROR(__xludf.DUMMYFUNCTION("TEXTJOIN(""; "", TRUE, TEXTJOIN("";"", TRUE, FILTER(CID!$B$2:$B$14794, CID!B2270=CID!$D$2:$D$14794)),TEXTJOIN(""; "", TRUE, FILTER(CID!$B$2:$B14794, REGEXMATCH(CID!$D$2:$D14794, TEXTJOIN(""|"", TRUE, SPLIT(TEXTJOIN("";"", TRUE, FILTER(CID!$B$2:$B14794, RE"&amp;"GEXMATCH(CID!$D$2:$D14794, TEXTJOIN(""|"", TRUE, SPLIT(TEXTJOIN("";"", TRUE, FILTER(CID!$B$2:$B$14794, CID!B2270=CID!$D$2:$D$14794)), "";""))))), "";""))))))"),"R95;R96;R98;R99; R95; R96; R98; R99; R95X; R960; R961; R98X; R99X")</f>
        <v>R95;R96;R98;R99; R95; R96; R98; R99; R95X; R960; R961; R98X; R99X</v>
      </c>
      <c r="E2270" s="12" t="s">
        <v>44662</v>
      </c>
    </row>
    <row r="2271">
      <c r="A2271" s="12" t="str">
        <f>IFERROR(__xludf.DUMMYFUNCTION("TEXTJOIN(""; "", TRUE, TEXTJOIN("";"", TRUE, FILTER(CID!$B$2:$B$14794, CID!B2271=CID!$D$2:$D$14794)),TEXTJOIN(""; "", TRUE, FILTER(CID!$B$2:$B14794, REGEXMATCH(CID!$D$2:$D14794, TEXTJOIN(""|"", TRUE, SPLIT(TEXTJOIN("";"", TRUE, FILTER(CID!$B$2:$B14794, RE"&amp;"GEXMATCH(CID!$D$2:$D14794, TEXTJOIN(""|"", TRUE, SPLIT(TEXTJOIN("";"", TRUE, FILTER(CID!$B$2:$B$14794, CID!B2271=CID!$D$2:$D$14794)), "";""))))), "";""))))))"),"S00;S01;S02;S03;S04;S05;S06;S07;S08;S09; S00; S01; S02; S03; S04; S05; S06; S07; S08; S09; S000; S001; S002; S003; S004; S005; S007; S008; S009; S010; S011; S012; S013; S014; S015; S017; S018; S019; S020; S021; S022; S023; S024; S025; S026; S027; S028; S0"&amp;"29; S030; S031; S032; S033; S034; S035; S040; S041; S042; S043; S044; S045; S046; S047; S048; S049; S050; S051; S052; S053; S054; S055; S056; S057; S058; S059; S060; S061; S062; S063; S064; S065; S066; S067; S068; S069; S070; S071; S078; S079; S080; S081;"&amp;" S088; S089; S090; S091; S092; S097; S098; S099")</f>
        <v>S00;S01;S02;S03;S04;S05;S06;S07;S08;S09; S00; S01; S02; S03; S04; S05; S06; S07; S08; S09; S000; S001; S002; S003; S004; S005; S007; S008; S009; S010; S011; S012; S013; S014; S015; S017; S018; S019; S020; S021; S022; S023; S024; S025; S026; S027; S028; S029; S030; S031; S032; S033; S034; S035; S040; S041; S042; S043; S044; S045; S046; S047; S048; S049; S050; S051; S052; S053; S054; S055; S056; S057; S058; S059; S060; S061; S062; S063; S064; S065; S066; S067; S068; S069; S070; S071; S078; S079; S080; S081; S088; S089; S090; S091; S092; S097; S098; S099</v>
      </c>
      <c r="E2271" s="12" t="s">
        <v>44663</v>
      </c>
    </row>
    <row r="2272">
      <c r="A2272" s="12" t="str">
        <f>IFERROR(__xludf.DUMMYFUNCTION("TEXTJOIN(""; "", TRUE, TEXTJOIN("";"", TRUE, FILTER(CID!$B$2:$B$14794, CID!B2272=CID!$D$2:$D$14794)),TEXTJOIN(""; "", TRUE, FILTER(CID!$B$2:$B14794, REGEXMATCH(CID!$D$2:$D14794, TEXTJOIN(""|"", TRUE, SPLIT(TEXTJOIN("";"", TRUE, FILTER(CID!$B$2:$B14794, RE"&amp;"GEXMATCH(CID!$D$2:$D14794, TEXTJOIN(""|"", TRUE, SPLIT(TEXTJOIN("";"", TRUE, FILTER(CID!$B$2:$B$14794, CID!B2272=CID!$D$2:$D$14794)), "";""))))), "";""))))))"),"S10;S11;S12;S13;S14;S15;S16;S17;S18;S19; S10; S11; S12; S13; S14; S15; S16; S17; S18; S19; S100; S101; S107; S108; S109; S110; S111; S112; S117; S118; S119; S120; S121; S122; S127; S128; S129; S130; S131; S132; S133; S134; S135; S136; S140; S141; S142; S1"&amp;"43; S144; S145; S146; S150; S151; S152; S153; S157; S158; S159; S16X; S170; S178; S179; S18X; S197; S198; S199")</f>
        <v>S10;S11;S12;S13;S14;S15;S16;S17;S18;S19; S10; S11; S12; S13; S14; S15; S16; S17; S18; S19; S100; S101; S107; S108; S109; S110; S111; S112; S117; S118; S119; S120; S121; S122; S127; S128; S129; S130; S131; S132; S133; S134; S135; S136; S140; S141; S142; S143; S144; S145; S146; S150; S151; S152; S153; S157; S158; S159; S16X; S170; S178; S179; S18X; S197; S198; S199</v>
      </c>
      <c r="E2272" s="12" t="s">
        <v>44664</v>
      </c>
    </row>
    <row r="2273">
      <c r="A2273" s="12" t="str">
        <f>IFERROR(__xludf.DUMMYFUNCTION("TEXTJOIN(""; "", TRUE, TEXTJOIN("";"", TRUE, FILTER(CID!$B$2:$B$14794, CID!B2273=CID!$D$2:$D$14794)),TEXTJOIN(""; "", TRUE, FILTER(CID!$B$2:$B14794, REGEXMATCH(CID!$D$2:$D14794, TEXTJOIN(""|"", TRUE, SPLIT(TEXTJOIN("";"", TRUE, FILTER(CID!$B$2:$B14794, RE"&amp;"GEXMATCH(CID!$D$2:$D14794, TEXTJOIN(""|"", TRUE, SPLIT(TEXTJOIN("";"", TRUE, FILTER(CID!$B$2:$B$14794, CID!B2273=CID!$D$2:$D$14794)), "";""))))), "";""))))))"),"S20;S21;S22;S23;S24;S25;S26;S27;S28;S29; S20; S21; S22; S23; S24; S25; S26; S27; S28; S29; S200; S201; S202; S203; S204; S207; S208; S210; S211; S212; S217; S218; S219; S220; S221; S222; S223; S224; S225; S228; S229; S230; S231; S232; S233; S234; S235; S2"&amp;"40; S241; S242; S243; S244; S245; S246; S250; S251; S252; S253; S254; S255; S257; S258; S259; S260; S268; S269; S270; S271; S272; S273; S274; S275; S276; S277; S278; S279; S280; S281; S290; S297; S298; S299")</f>
        <v>S20;S21;S22;S23;S24;S25;S26;S27;S28;S29; S20; S21; S22; S23; S24; S25; S26; S27; S28; S29; S200; S201; S202; S203; S204; S207; S208; S210; S211; S212; S217; S218; S219; S220; S221; S222; S223; S224; S225; S228; S229; S230; S231; S232; S233; S234; S235; S240; S241; S242; S243; S244; S245; S246; S250; S251; S252; S253; S254; S255; S257; S258; S259; S260; S268; S269; S270; S271; S272; S273; S274; S275; S276; S277; S278; S279; S280; S281; S290; S297; S298; S299</v>
      </c>
      <c r="E2273" s="12" t="s">
        <v>44665</v>
      </c>
    </row>
    <row r="2274">
      <c r="A2274" s="12" t="str">
        <f>IFERROR(__xludf.DUMMYFUNCTION("TEXTJOIN(""; "", TRUE, TEXTJOIN("";"", TRUE, FILTER(CID!$B$2:$B$14794, CID!B2274=CID!$D$2:$D$14794)),TEXTJOIN(""; "", TRUE, FILTER(CID!$B$2:$B14794, REGEXMATCH(CID!$D$2:$D14794, TEXTJOIN(""|"", TRUE, SPLIT(TEXTJOIN("";"", TRUE, FILTER(CID!$B$2:$B14794, RE"&amp;"GEXMATCH(CID!$D$2:$D14794, TEXTJOIN(""|"", TRUE, SPLIT(TEXTJOIN("";"", TRUE, FILTER(CID!$B$2:$B$14794, CID!B2274=CID!$D$2:$D$14794)), "";""))))), "";""))))))"),"S30;S31;S32;S33;S34;S35;S36;S37;S38;S39; S30; S31; S32; S33; S34; S35; S36; S37; S38; S39; S300; S301; S302; S307; S308; S309; S310; S311; S312; S313; S314; S315; S317; S318; S320; S321; S322; S323; S324; S325; S327; S328; S330; S331; S332; S333; S334; S3"&amp;"35; S336; S337; S340; S341; S342; S343; S344; S345; S346; S348; S350; S351; S352; S353; S354; S355; S357; S358; S359; S360; S361; S362; S363; S364; S365; S366; S367; S368; S369; S370; S371; S372; S373; S374; S375; S376; S377; S378; S379; S380; S381; S382;"&amp;" S383; S390; S396; S397; S398; S399")</f>
        <v>S30;S31;S32;S33;S34;S35;S36;S37;S38;S39; S30; S31; S32; S33; S34; S35; S36; S37; S38; S39; S300; S301; S302; S307; S308; S309; S310; S311; S312; S313; S314; S315; S317; S318; S320; S321; S322; S323; S324; S325; S327; S328; S330; S331; S332; S333; S334; S335; S336; S337; S340; S341; S342; S343; S344; S345; S346; S348; S350; S351; S352; S353; S354; S355; S357; S358; S359; S360; S361; S362; S363; S364; S365; S366; S367; S368; S369; S370; S371; S372; S373; S374; S375; S376; S377; S378; S379; S380; S381; S382; S383; S390; S396; S397; S398; S399</v>
      </c>
      <c r="E2274" s="12" t="s">
        <v>44666</v>
      </c>
    </row>
    <row r="2275">
      <c r="A2275" s="12" t="str">
        <f>IFERROR(__xludf.DUMMYFUNCTION("TEXTJOIN(""; "", TRUE, TEXTJOIN("";"", TRUE, FILTER(CID!$B$2:$B$14794, CID!B2275=CID!$D$2:$D$14794)),TEXTJOIN(""; "", TRUE, FILTER(CID!$B$2:$B14794, REGEXMATCH(CID!$D$2:$D14794, TEXTJOIN(""|"", TRUE, SPLIT(TEXTJOIN("";"", TRUE, FILTER(CID!$B$2:$B14794, RE"&amp;"GEXMATCH(CID!$D$2:$D14794, TEXTJOIN(""|"", TRUE, SPLIT(TEXTJOIN("";"", TRUE, FILTER(CID!$B$2:$B$14794, CID!B2275=CID!$D$2:$D$14794)), "";""))))), "";""))))))"),"S40;S41;S42;S43;S44;S45;S46;S47;S48;S49; S40; S41; S42; S43; S44; S45; S46; S47; S48; S49; S400; S407; S408; S409; S410; S411; S417; S418; S420; S421; S422; S423; S424; S427; S428; S429; S430; S431; S432; S433; S434; S435; S436; S437; S440; S441; S442; S4"&amp;"43; S444; S445; S447; S448; S449; S450; S451; S452; S453; S457; S458; S459; S460; S461; S462; S463; S467; S468; S469; S47X; S480; S481; S489; S497; S498; S499")</f>
        <v>S40;S41;S42;S43;S44;S45;S46;S47;S48;S49; S40; S41; S42; S43; S44; S45; S46; S47; S48; S49; S400; S407; S408; S409; S410; S411; S417; S418; S420; S421; S422; S423; S424; S427; S428; S429; S430; S431; S432; S433; S434; S435; S436; S437; S440; S441; S442; S443; S444; S445; S447; S448; S449; S450; S451; S452; S453; S457; S458; S459; S460; S461; S462; S463; S467; S468; S469; S47X; S480; S481; S489; S497; S498; S499</v>
      </c>
      <c r="E2275" s="12" t="s">
        <v>44667</v>
      </c>
    </row>
    <row r="2276">
      <c r="A2276" s="12" t="str">
        <f>IFERROR(__xludf.DUMMYFUNCTION("TEXTJOIN(""; "", TRUE, TEXTJOIN("";"", TRUE, FILTER(CID!$B$2:$B$14794, CID!B2276=CID!$D$2:$D$14794)),TEXTJOIN(""; "", TRUE, FILTER(CID!$B$2:$B14794, REGEXMATCH(CID!$D$2:$D14794, TEXTJOIN(""|"", TRUE, SPLIT(TEXTJOIN("";"", TRUE, FILTER(CID!$B$2:$B14794, RE"&amp;"GEXMATCH(CID!$D$2:$D14794, TEXTJOIN(""|"", TRUE, SPLIT(TEXTJOIN("";"", TRUE, FILTER(CID!$B$2:$B$14794, CID!B2276=CID!$D$2:$D$14794)), "";""))))), "";""))))))"),"S50;S51;S52;S53;S54;S55;S56;S57;S58;S59; S50; S51; S52; S53; S54; S55; S56; S57; S58; S59; S500; S501; S507; S508; S509; S510; S517; S518; S519; S520; S521; S522; S523; S524; S525; S526; S527; S528; S529; S530; S531; S532; S533; S534; S540; S541; S542; S5"&amp;"43; S547; S548; S549; S550; S551; S552; S557; S558; S559; S560; S561; S562; S563; S564; S565; S567; S568; S570; S578; S579; S580; S581; S589; S597; S598; S599")</f>
        <v>S50;S51;S52;S53;S54;S55;S56;S57;S58;S59; S50; S51; S52; S53; S54; S55; S56; S57; S58; S59; S500; S501; S507; S508; S509; S510; S517; S518; S519; S520; S521; S522; S523; S524; S525; S526; S527; S528; S529; S530; S531; S532; S533; S534; S540; S541; S542; S543; S547; S548; S549; S550; S551; S552; S557; S558; S559; S560; S561; S562; S563; S564; S565; S567; S568; S570; S578; S579; S580; S581; S589; S597; S598; S599</v>
      </c>
      <c r="E2276" s="12" t="s">
        <v>44668</v>
      </c>
    </row>
    <row r="2277">
      <c r="A2277" s="12" t="str">
        <f>IFERROR(__xludf.DUMMYFUNCTION("TEXTJOIN(""; "", TRUE, TEXTJOIN("";"", TRUE, FILTER(CID!$B$2:$B$14794, CID!B2277=CID!$D$2:$D$14794)),TEXTJOIN(""; "", TRUE, FILTER(CID!$B$2:$B14794, REGEXMATCH(CID!$D$2:$D14794, TEXTJOIN(""|"", TRUE, SPLIT(TEXTJOIN("";"", TRUE, FILTER(CID!$B$2:$B14794, RE"&amp;"GEXMATCH(CID!$D$2:$D14794, TEXTJOIN(""|"", TRUE, SPLIT(TEXTJOIN("";"", TRUE, FILTER(CID!$B$2:$B$14794, CID!B2277=CID!$D$2:$D$14794)), "";""))))), "";""))))))"),"S60;S61;S62;S63;S64;S65;S66;S67;S68;S69; S60; S61; S62; S63; S64; S65; S66; S67; S68; S69; S600; S601; S602; S607; S608; S609; S610; S611; S617; S618; S619; S620; S621; S622; S623; S624; S625; S626; S627; S628; S630; S631; S632; S633; S634; S635; S636; S6"&amp;"37; S640; S641; S642; S643; S644; S647; S648; S649; S650; S651; S652; S653; S654; S655; S657; S658; S659; S660; S661; S662; S663; S664; S665; S666; S667; S668; S669; S670; S678; S680; S681; S682; S683; S684; S688; S689; S697; S698; S699")</f>
        <v>S60;S61;S62;S63;S64;S65;S66;S67;S68;S69; S60; S61; S62; S63; S64; S65; S66; S67; S68; S69; S600; S601; S602; S607; S608; S609; S610; S611; S617; S618; S619; S620; S621; S622; S623; S624; S625; S626; S627; S628; S630; S631; S632; S633; S634; S635; S636; S637; S640; S641; S642; S643; S644; S647; S648; S649; S650; S651; S652; S653; S654; S655; S657; S658; S659; S660; S661; S662; S663; S664; S665; S666; S667; S668; S669; S670; S678; S680; S681; S682; S683; S684; S688; S689; S697; S698; S699</v>
      </c>
      <c r="E2277" s="12" t="s">
        <v>44669</v>
      </c>
    </row>
    <row r="2278">
      <c r="A2278" s="12" t="str">
        <f>IFERROR(__xludf.DUMMYFUNCTION("TEXTJOIN(""; "", TRUE, TEXTJOIN("";"", TRUE, FILTER(CID!$B$2:$B$14794, CID!B2278=CID!$D$2:$D$14794)),TEXTJOIN(""; "", TRUE, FILTER(CID!$B$2:$B14794, REGEXMATCH(CID!$D$2:$D14794, TEXTJOIN(""|"", TRUE, SPLIT(TEXTJOIN("";"", TRUE, FILTER(CID!$B$2:$B14794, RE"&amp;"GEXMATCH(CID!$D$2:$D14794, TEXTJOIN(""|"", TRUE, SPLIT(TEXTJOIN("";"", TRUE, FILTER(CID!$B$2:$B$14794, CID!B2278=CID!$D$2:$D$14794)), "";""))))), "";""))))))"),"S70;S71;S72;S73;S74;S75;S76;S77;S78;S79; S70; S71; S72; S73; S74; S75; S76; S77; S78; S79; S700; S701; S707; S708; S709; S710; S711; S717; S718; S720; S721; S722; S723; S724; S727; S728; S729; S730; S731; S740; S741; S742; S747; S748; S749; S750; S751; S7"&amp;"52; S757; S758; S759; S760; S761; S762; S763; S764; S767; S770; S771; S772; S780; S781; S789; S797; S798; S799")</f>
        <v>S70;S71;S72;S73;S74;S75;S76;S77;S78;S79; S70; S71; S72; S73; S74; S75; S76; S77; S78; S79; S700; S701; S707; S708; S709; S710; S711; S717; S718; S720; S721; S722; S723; S724; S727; S728; S729; S730; S731; S740; S741; S742; S747; S748; S749; S750; S751; S752; S757; S758; S759; S760; S761; S762; S763; S764; S767; S770; S771; S772; S780; S781; S789; S797; S798; S799</v>
      </c>
      <c r="E2278" s="12" t="s">
        <v>44670</v>
      </c>
    </row>
    <row r="2279">
      <c r="A2279" s="12" t="str">
        <f>IFERROR(__xludf.DUMMYFUNCTION("TEXTJOIN(""; "", TRUE, TEXTJOIN("";"", TRUE, FILTER(CID!$B$2:$B$14794, CID!B2279=CID!$D$2:$D$14794)),TEXTJOIN(""; "", TRUE, FILTER(CID!$B$2:$B14794, REGEXMATCH(CID!$D$2:$D14794, TEXTJOIN(""|"", TRUE, SPLIT(TEXTJOIN("";"", TRUE, FILTER(CID!$B$2:$B14794, RE"&amp;"GEXMATCH(CID!$D$2:$D14794, TEXTJOIN(""|"", TRUE, SPLIT(TEXTJOIN("";"", TRUE, FILTER(CID!$B$2:$B$14794, CID!B2279=CID!$D$2:$D$14794)), "";""))))), "";""))))))"),"S80;S81;S82;S83;S84;S85;S86;S87;S88;S89; S80; S81; S82; S83; S84; S85; S86; S87; S88; S89; S800; S801; S807; S808; S809; S810; S817; S818; S819; S820; S821; S822; S823; S824; S825; S826; S827; S828; S829; S830; S831; S832; S833; S834; S835; S836; S837; S8"&amp;"40; S841; S842; S847; S848; S849; S850; S851; S852; S853; S854; S855; S857; S858; S859; S860; S861; S862; S863; S867; S868; S869; S870; S878; S880; S881; S889; S890; S898; S899")</f>
        <v>S80;S81;S82;S83;S84;S85;S86;S87;S88;S89; S80; S81; S82; S83; S84; S85; S86; S87; S88; S89; S800; S801; S807; S808; S809; S810; S817; S818; S819; S820; S821; S822; S823; S824; S825; S826; S827; S828; S829; S830; S831; S832; S833; S834; S835; S836; S837; S840; S841; S842; S847; S848; S849; S850; S851; S852; S853; S854; S855; S857; S858; S859; S860; S861; S862; S863; S867; S868; S869; S870; S878; S880; S881; S889; S890; S898; S899</v>
      </c>
      <c r="E2279" s="12" t="s">
        <v>44671</v>
      </c>
    </row>
    <row r="2280">
      <c r="A2280" s="12" t="str">
        <f>IFERROR(__xludf.DUMMYFUNCTION("TEXTJOIN(""; "", TRUE, TEXTJOIN("";"", TRUE, FILTER(CID!$B$2:$B$14794, CID!B2280=CID!$D$2:$D$14794)),TEXTJOIN(""; "", TRUE, FILTER(CID!$B$2:$B14794, REGEXMATCH(CID!$D$2:$D14794, TEXTJOIN(""|"", TRUE, SPLIT(TEXTJOIN("";"", TRUE, FILTER(CID!$B$2:$B14794, RE"&amp;"GEXMATCH(CID!$D$2:$D14794, TEXTJOIN(""|"", TRUE, SPLIT(TEXTJOIN("";"", TRUE, FILTER(CID!$B$2:$B$14794, CID!B2280=CID!$D$2:$D$14794)), "";""))))), "";""))))))"),"S90;S91;S92;S93;S94;S95;S96;S97;S98;S99; S90; S91; S92; S93; S94; S95; S96; S97; S98; S99; S900; S901; S902; S903; S907; S908; S909; S910; S911; S912; S913; S917; S920; S921; S922; S923; S924; S925; S927; S929; S930; S931; S932; S933; S934; S935; S936; S9"&amp;"40; S941; S942; S943; S947; S948; S949; S950; S951; S952; S957; S958; S959; S960; S961; S962; S967; S968; S969; S970; S971; S978; S980; S981; S982; S983; S984; S997; S998; S999")</f>
        <v>S90;S91;S92;S93;S94;S95;S96;S97;S98;S99; S90; S91; S92; S93; S94; S95; S96; S97; S98; S99; S900; S901; S902; S903; S907; S908; S909; S910; S911; S912; S913; S917; S920; S921; S922; S923; S924; S925; S927; S929; S930; S931; S932; S933; S934; S935; S936; S940; S941; S942; S943; S947; S948; S949; S950; S951; S952; S957; S958; S959; S960; S961; S962; S967; S968; S969; S970; S971; S978; S980; S981; S982; S983; S984; S997; S998; S999</v>
      </c>
      <c r="E2280" s="12" t="s">
        <v>44672</v>
      </c>
    </row>
    <row r="2281">
      <c r="A2281" s="12" t="str">
        <f>IFERROR(__xludf.DUMMYFUNCTION("TEXTJOIN(""; "", TRUE, TEXTJOIN("";"", TRUE, FILTER(CID!$B$2:$B$14794, CID!B2281=CID!$D$2:$D$14794)),TEXTJOIN(""; "", TRUE, FILTER(CID!$B$2:$B14794, REGEXMATCH(CID!$D$2:$D14794, TEXTJOIN(""|"", TRUE, SPLIT(TEXTJOIN("";"", TRUE, FILTER(CID!$B$2:$B14794, RE"&amp;"GEXMATCH(CID!$D$2:$D14794, TEXTJOIN(""|"", TRUE, SPLIT(TEXTJOIN("";"", TRUE, FILTER(CID!$B$2:$B$14794, CID!B2281=CID!$D$2:$D$14794)), "";""))))), "";""))))))"),"T00;T01;T02;T03;T04;T05;T06;T07; T00; T01; T02; T03; T04; T05; T06; T07; T000; T001; T002; T003; T006; T008; T009; T010; T011; T012; T013; T016; T018; T019; T020; T021; T022; T023; T024; T025; T026; T027; T028; T029; T030; T031; T032; T033; T034; T038; T0"&amp;"39; T040; T041; T042; T043; T044; T047; T048; T049; T050; T051; T052; T053; T054; T055; T056; T058; T059; T060; T061; T062; T063; T064; T065; T068; T07X")</f>
        <v>T00;T01;T02;T03;T04;T05;T06;T07; T00; T01; T02; T03; T04; T05; T06; T07; T000; T001; T002; T003; T006; T008; T009; T010; T011; T012; T013; T016; T018; T019; T020; T021; T022; T023; T024; T025; T026; T027; T028; T029; T030; T031; T032; T033; T034; T038; T039; T040; T041; T042; T043; T044; T047; T048; T049; T050; T051; T052; T053; T054; T055; T056; T058; T059; T060; T061; T062; T063; T064; T065; T068; T07X</v>
      </c>
      <c r="E2281" s="12" t="s">
        <v>44673</v>
      </c>
    </row>
    <row r="2282">
      <c r="A2282" s="12" t="str">
        <f>IFERROR(__xludf.DUMMYFUNCTION("TEXTJOIN(""; "", TRUE, TEXTJOIN("";"", TRUE, FILTER(CID!$B$2:$B$14794, CID!B2282=CID!$D$2:$D$14794)),TEXTJOIN(""; "", TRUE, FILTER(CID!$B$2:$B14794, REGEXMATCH(CID!$D$2:$D14794, TEXTJOIN(""|"", TRUE, SPLIT(TEXTJOIN("";"", TRUE, FILTER(CID!$B$2:$B14794, RE"&amp;"GEXMATCH(CID!$D$2:$D14794, TEXTJOIN(""|"", TRUE, SPLIT(TEXTJOIN("";"", TRUE, FILTER(CID!$B$2:$B$14794, CID!B2282=CID!$D$2:$D$14794)), "";""))))), "";""))))))"),"T08;T09;T10;T11;T12;T13;T14; T08; T09; T10; T11; T12; T13; T14; T08X; T090; T091; T092; T093; T094; T095; T096; T098; T099; T10X; T110; T111; T112; T113; T114; T115; T116; T118; T119; T12X; T130; T131; T132; T133; T134; T135; T136; T138; T139; T140; T141;"&amp;" T142; T143; T144; T145; T146; T147; T148; T149")</f>
        <v>T08;T09;T10;T11;T12;T13;T14; T08; T09; T10; T11; T12; T13; T14; T08X; T090; T091; T092; T093; T094; T095; T096; T098; T099; T10X; T110; T111; T112; T113; T114; T115; T116; T118; T119; T12X; T130; T131; T132; T133; T134; T135; T136; T138; T139; T140; T141; T142; T143; T144; T145; T146; T147; T148; T149</v>
      </c>
      <c r="E2282" s="12" t="s">
        <v>44674</v>
      </c>
    </row>
    <row r="2283">
      <c r="A2283" s="12" t="str">
        <f>IFERROR(__xludf.DUMMYFUNCTION("TEXTJOIN(""; "", TRUE, TEXTJOIN("";"", TRUE, FILTER(CID!$B$2:$B$14794, CID!B2283=CID!$D$2:$D$14794)),TEXTJOIN(""; "", TRUE, FILTER(CID!$B$2:$B14794, REGEXMATCH(CID!$D$2:$D14794, TEXTJOIN(""|"", TRUE, SPLIT(TEXTJOIN("";"", TRUE, FILTER(CID!$B$2:$B14794, RE"&amp;"GEXMATCH(CID!$D$2:$D14794, TEXTJOIN(""|"", TRUE, SPLIT(TEXTJOIN("";"", TRUE, FILTER(CID!$B$2:$B$14794, CID!B2283=CID!$D$2:$D$14794)), "";""))))), "";""))))))"),"T15;T16;T17;T18;T19; T15; T16; T17; T18; T19; T150; T151; T158; T159; T16X; T170; T171; T172; T173; T174; T175; T178; T179; T180; T181; T182; T183; T184; T185; T188; T189; T190; T191; T192; T193; T198; T199")</f>
        <v>T15;T16;T17;T18;T19; T15; T16; T17; T18; T19; T150; T151; T158; T159; T16X; T170; T171; T172; T173; T174; T175; T178; T179; T180; T181; T182; T183; T184; T185; T188; T189; T190; T191; T192; T193; T198; T199</v>
      </c>
      <c r="E2283" s="12" t="s">
        <v>44675</v>
      </c>
    </row>
    <row r="2284">
      <c r="A2284" s="12" t="str">
        <f>IFERROR(__xludf.DUMMYFUNCTION("TEXTJOIN(""; "", TRUE, TEXTJOIN("";"", TRUE, FILTER(CID!$B$2:$B$14794, CID!B2284=CID!$D$2:$D$14794)),TEXTJOIN(""; "", TRUE, FILTER(CID!$B$2:$B14794, REGEXMATCH(CID!$D$2:$D14794, TEXTJOIN(""|"", TRUE, SPLIT(TEXTJOIN("";"", TRUE, FILTER(CID!$B$2:$B14794, RE"&amp;"GEXMATCH(CID!$D$2:$D14794, TEXTJOIN(""|"", TRUE, SPLIT(TEXTJOIN("";"", TRUE, FILTER(CID!$B$2:$B$14794, CID!B2284=CID!$D$2:$D$14794)), "";""))))), "";""))))))"),"T20;T21;T22;T23;T24;T25; T20; T21; T22; T23; T24; T25; T26; T27; T28; T29; T30; T31; T32; T20-T25; T26-T28; T29-T32; T200; T201; T202; T203; T204; T205; T206; T207; T210; T211; T212; T213; T214; T215; T216; T217; T220; T221; T222; T223; T224; T225; T226; "&amp;"T227; T230; T231; T232; T233; T234; T235; T236; T237; T240; T241; T242; T243; T244; T245; T246; T247; T250; T251; T252; T253; T254; T255; T256; T257")</f>
        <v>T20;T21;T22;T23;T24;T25; T20; T21; T22; T23; T24; T25; T26; T27; T28; T29; T30; T31; T32; T20-T25; T26-T28; T29-T32; T200; T201; T202; T203; T204; T205; T206; T207; T210; T211; T212; T213; T214; T215; T216; T217; T220; T221; T222; T223; T224; T225; T226; T227; T230; T231; T232; T233; T234; T235; T236; T237; T240; T241; T242; T243; T244; T245; T246; T247; T250; T251; T252; T253; T254; T255; T256; T257</v>
      </c>
      <c r="E2284" s="12" t="s">
        <v>44676</v>
      </c>
    </row>
    <row r="2285">
      <c r="A2285" s="12" t="str">
        <f>IFERROR(__xludf.DUMMYFUNCTION("TEXTJOIN(""; "", TRUE, TEXTJOIN("";"", TRUE, FILTER(CID!$B$2:$B$14794, CID!B2285=CID!$D$2:$D$14794)),TEXTJOIN(""; "", TRUE, FILTER(CID!$B$2:$B14794, REGEXMATCH(CID!$D$2:$D14794, TEXTJOIN(""|"", TRUE, SPLIT(TEXTJOIN("";"", TRUE, FILTER(CID!$B$2:$B14794, RE"&amp;"GEXMATCH(CID!$D$2:$D14794, TEXTJOIN(""|"", TRUE, SPLIT(TEXTJOIN("";"", TRUE, FILTER(CID!$B$2:$B$14794, CID!B2285=CID!$D$2:$D$14794)), "";""))))), "";""))))))"),"T20-T25;T26-T28;T29-T32; T20; T21; T22; T23; T24; T25; T26; T27; T28; T29; T30; T31; T32; T20-T25; T26-T28; T29-T32; T200; T201; T202; T203; T204; T205; T206; T207; T210; T211; T212; T213; T214; T215; T216; T217; T220; T221; T222; T223; T224; T225; T226; "&amp;"T227; T230; T231; T232; T233; T234; T235; T236; T237; T240; T241; T242; T243; T244; T245; T246; T247; T250; T251; T252; T253; T254; T255; T256; T257; T260; T261; T262; T263; T264; T265; T266; T267; T268; T269; T270; T271; T272; T273; T274; T275; T276; T27"&amp;"7; T280; T281; T282; T283; T284; T285; T286; T287; T288; T289; T290; T291; T292; T293; T294; T295; T296; T297; T300; T301; T302; T303; T304; T305; T306; T307; T310; T311; T312; T313; T314; T315; T316; T317; T318; T319; T320; T321; T322; T323; T324; T325; "&amp;"T326; T327; T328; T329")</f>
        <v>T20-T25;T26-T28;T29-T32; T20; T21; T22; T23; T24; T25; T26; T27; T28; T29; T30; T31; T32; T20-T25; T26-T28; T29-T32; T200; T201; T202; T203; T204; T205; T206; T207; T210; T211; T212; T213; T214; T215; T216; T217; T220; T221; T222; T223; T224; T225; T226; T227; T230; T231; T232; T233; T234; T235; T236; T237; T240; T241; T242; T243; T244; T245; T246; T247; T250; T251; T252; T253; T254; T255; T256; T257; T260; T261; T262; T263; T264; T265; T266; T267; T268; T269; T270; T271; T272; T273; T274; T275; T276; T277; T280; T281; T282; T283; T284; T285; T286; T287; T288; T289; T290; T291; T292; T293; T294; T295; T296; T297; T300; T301; T302; T303; T304; T305; T306; T307; T310; T311; T312; T313; T314; T315; T316; T317; T318; T319; T320; T321; T322; T323; T324; T325; T326; T327; T328; T329</v>
      </c>
      <c r="E2285" s="12" t="s">
        <v>44677</v>
      </c>
    </row>
    <row r="2286">
      <c r="A2286" s="12" t="str">
        <f>IFERROR(__xludf.DUMMYFUNCTION("TEXTJOIN(""; "", TRUE, TEXTJOIN("";"", TRUE, FILTER(CID!$B$2:$B$14794, CID!B2286=CID!$D$2:$D$14794)),TEXTJOIN(""; "", TRUE, FILTER(CID!$B$2:$B14794, REGEXMATCH(CID!$D$2:$D14794, TEXTJOIN(""|"", TRUE, SPLIT(TEXTJOIN("";"", TRUE, FILTER(CID!$B$2:$B14794, RE"&amp;"GEXMATCH(CID!$D$2:$D14794, TEXTJOIN(""|"", TRUE, SPLIT(TEXTJOIN("";"", TRUE, FILTER(CID!$B$2:$B$14794, CID!B2286=CID!$D$2:$D$14794)), "";""))))), "";""))))))"),"T26;T27;T28; T26; T27; T28; T260; T261; T262; T263; T264; T265; T266; T267; T268; T269; T270; T271; T272; T273; T274; T275; T276; T277; T280; T281; T282; T283; T284; T285; T286; T287; T288; T289")</f>
        <v>T26;T27;T28; T26; T27; T28; T260; T261; T262; T263; T264; T265; T266; T267; T268; T269; T270; T271; T272; T273; T274; T275; T276; T277; T280; T281; T282; T283; T284; T285; T286; T287; T288; T289</v>
      </c>
      <c r="E2286" s="12" t="s">
        <v>44678</v>
      </c>
    </row>
    <row r="2287">
      <c r="A2287" s="12" t="str">
        <f>IFERROR(__xludf.DUMMYFUNCTION("TEXTJOIN(""; "", TRUE, TEXTJOIN("";"", TRUE, FILTER(CID!$B$2:$B$14794, CID!B2287=CID!$D$2:$D$14794)),TEXTJOIN(""; "", TRUE, FILTER(CID!$B$2:$B14794, REGEXMATCH(CID!$D$2:$D14794, TEXTJOIN(""|"", TRUE, SPLIT(TEXTJOIN("";"", TRUE, FILTER(CID!$B$2:$B14794, RE"&amp;"GEXMATCH(CID!$D$2:$D14794, TEXTJOIN(""|"", TRUE, SPLIT(TEXTJOIN("";"", TRUE, FILTER(CID!$B$2:$B$14794, CID!B2287=CID!$D$2:$D$14794)), "";""))))), "";""))))))"),"T29;T30;T31;T32; T20; T21; T22; T23; T24; T25; T26; T27; T28; T29; T30; T31; T32; T20-T25; T26-T28; T29-T32; T290; T291; T292; T293; T294; T295; T296; T297; T300; T301; T302; T303; T304; T305; T306; T307; T310; T311; T312; T313; T314; T315; T316; T317; T3"&amp;"18; T319; T320; T321; T322; T323; T324; T325; T326; T327; T328; T329")</f>
        <v>T29;T30;T31;T32; T20; T21; T22; T23; T24; T25; T26; T27; T28; T29; T30; T31; T32; T20-T25; T26-T28; T29-T32; T290; T291; T292; T293; T294; T295; T296; T297; T300; T301; T302; T303; T304; T305; T306; T307; T310; T311; T312; T313; T314; T315; T316; T317; T318; T319; T320; T321; T322; T323; T324; T325; T326; T327; T328; T329</v>
      </c>
      <c r="E2287" s="12" t="s">
        <v>44679</v>
      </c>
    </row>
    <row r="2288">
      <c r="A2288" s="12" t="str">
        <f>IFERROR(__xludf.DUMMYFUNCTION("TEXTJOIN(""; "", TRUE, TEXTJOIN("";"", TRUE, FILTER(CID!$B$2:$B$14794, CID!B2288=CID!$D$2:$D$14794)),TEXTJOIN(""; "", TRUE, FILTER(CID!$B$2:$B14794, REGEXMATCH(CID!$D$2:$D14794, TEXTJOIN(""|"", TRUE, SPLIT(TEXTJOIN("";"", TRUE, FILTER(CID!$B$2:$B14794, RE"&amp;"GEXMATCH(CID!$D$2:$D14794, TEXTJOIN(""|"", TRUE, SPLIT(TEXTJOIN("";"", TRUE, FILTER(CID!$B$2:$B$14794, CID!B2288=CID!$D$2:$D$14794)), "";""))))), "";""))))))"),"T33;T34;T35; T33; T34; T35; T330; T331; T332; T333; T334; T335; T336; T337; T338; T339; T340; T341; T342; T343; T344; T345; T346; T347; T348; T349; T350; T351; T352; T353; T354; T355; T356; T357")</f>
        <v>T33;T34;T35; T33; T34; T35; T330; T331; T332; T333; T334; T335; T336; T337; T338; T339; T340; T341; T342; T343; T344; T345; T346; T347; T348; T349; T350; T351; T352; T353; T354; T355; T356; T357</v>
      </c>
      <c r="E2288" s="12" t="s">
        <v>44680</v>
      </c>
    </row>
    <row r="2289">
      <c r="A2289" s="12" t="str">
        <f>IFERROR(__xludf.DUMMYFUNCTION("TEXTJOIN(""; "", TRUE, TEXTJOIN("";"", TRUE, FILTER(CID!$B$2:$B$14794, CID!B2289=CID!$D$2:$D$14794)),TEXTJOIN(""; "", TRUE, FILTER(CID!$B$2:$B14794, REGEXMATCH(CID!$D$2:$D14794, TEXTJOIN(""|"", TRUE, SPLIT(TEXTJOIN("";"", TRUE, FILTER(CID!$B$2:$B14794, RE"&amp;"GEXMATCH(CID!$D$2:$D14794, TEXTJOIN(""|"", TRUE, SPLIT(TEXTJOIN("";"", TRUE, FILTER(CID!$B$2:$B$14794, CID!B2289=CID!$D$2:$D$14794)), "";""))))), "";""))))))"),"T36;T37;T38;T39;T40;T41;T42;T43;T44;T45;T46;T47;T48;T49;T50; T36; T37; T38; T39; T40; T41; T42; T43; T44; T45; T46; T47; T48; T49; T50; T360; T361; T362; T363; T364; T365; T366; T367; T368; T369; T370; T371; T372; T373; T374; T375; T378; T379; T380; T381;"&amp;" T382; T383; T384; T385; T386; T387; T388; T389; T390; T391; T392; T393; T394; T398; T399; T400; T401; T402; T403; T404; T405; T406; T407; T408; T409; T410; T411; T412; T413; T414; T415; T420; T421; T422; T423; T424; T425; T426; T427; T428; T430; T431; T4"&amp;"32; T433; T434; T435; T436; T438; T439; T440; T441; T442; T443; T444; T445; T446; T447; T448; T449; T450; T451; T452; T453; T454; T455; T456; T457; T458; T459; T460; T461; T462; T463; T464; T465; T466; T467; T468; T469; T470; T471; T472; T473; T474; T475;"&amp;" T476; T477; T478; T479; T480; T481; T482; T483; T484; T485; T486; T487; T490; T491; T492; T493; T494; T495; T496; T497; T498; T499; T500; T501; T502; T503; T504; T505; T506; T507; T508; T509")</f>
        <v>T36;T37;T38;T39;T40;T41;T42;T43;T44;T45;T46;T47;T48;T49;T50; T36; T37; T38; T39; T40; T41; T42; T43; T44; T45; T46; T47; T48; T49; T50; T360; T361; T362; T363; T364; T365; T366; T367; T368; T369; T370; T371; T372; T373; T374; T375; T378; T379; T380; T381; T382; T383; T384; T385; T386; T387; T388; T389; T390; T391; T392; T393; T394; T398; T399; T400; T401; T402; T403; T404; T405; T406; T407; T408; T409; T410; T411; T412; T413; T414; T415; T420; T421; T422; T423; T424; T425; T426; T427; T428; T430; T431; T432; T433; T434; T435; T436; T438; T439; T440; T441; T442; T443; T444; T445; T446; T447; T448; T449; T450; T451; T452; T453; T454; T455; T456; T457; T458; T459; T460; T461; T462; T463; T464; T465; T466; T467; T468; T469; T470; T471; T472; T473; T474; T475; T476; T477; T478; T479; T480; T481; T482; T483; T484; T485; T486; T487; T490; T491; T492; T493; T494; T495; T496; T497; T498; T499; T500; T501; T502; T503; T504; T505; T506; T507; T508; T509</v>
      </c>
      <c r="E2289" s="12" t="s">
        <v>44681</v>
      </c>
    </row>
    <row r="2290">
      <c r="A2290" s="12" t="str">
        <f>IFERROR(__xludf.DUMMYFUNCTION("TEXTJOIN(""; "", TRUE, TEXTJOIN("";"", TRUE, FILTER(CID!$B$2:$B$14794, CID!B2290=CID!$D$2:$D$14794)),TEXTJOIN(""; "", TRUE, FILTER(CID!$B$2:$B14794, REGEXMATCH(CID!$D$2:$D14794, TEXTJOIN(""|"", TRUE, SPLIT(TEXTJOIN("";"", TRUE, FILTER(CID!$B$2:$B14794, RE"&amp;"GEXMATCH(CID!$D$2:$D14794, TEXTJOIN(""|"", TRUE, SPLIT(TEXTJOIN("";"", TRUE, FILTER(CID!$B$2:$B$14794, CID!B2290=CID!$D$2:$D$14794)), "";""))))), "";""))))))"),"T51;T52;T53;T54;T55;T56;T57;T58;T59;T60;T61;T62;T63;T64;T65; T51; T52; T53; T54; T55; T56; T57; T58; T59; T60; T61; T62; T63; T64; T65; T510; T511; T512; T513; T518; T519; T520; T521; T522; T523; T524; T528; T529; T530; T531; T532; T533; T534; T535; T536;"&amp;" T537; T539; T540; T541; T542; T543; T549; T55X; T560; T561; T562; T563; T564; T565; T566; T567; T568; T569; T570; T571; T572; T573; T578; T579; T58X; T590; T591; T592; T593; T594; T595; T596; T597; T598; T599; T600; T601; T602; T603; T604; T608; T609; T6"&amp;"10; T611; T612; T618; T619; T620; T621; T622; T628; T629; T630; T631; T632; T633; T634; T635; T636; T638; T639; T64X; T650; T651; T652; T653; T654; T655; T656; T658; T659")</f>
        <v>T51;T52;T53;T54;T55;T56;T57;T58;T59;T60;T61;T62;T63;T64;T65; T51; T52; T53; T54; T55; T56; T57; T58; T59; T60; T61; T62; T63; T64; T65; T510; T511; T512; T513; T518; T519; T520; T521; T522; T523; T524; T528; T529; T530; T531; T532; T533; T534; T535; T536; T537; T539; T540; T541; T542; T543; T549; T55X; T560; T561; T562; T563; T564; T565; T566; T567; T568; T569; T570; T571; T572; T573; T578; T579; T58X; T590; T591; T592; T593; T594; T595; T596; T597; T598; T599; T600; T601; T602; T603; T604; T608; T609; T610; T611; T612; T618; T619; T620; T621; T622; T628; T629; T630; T631; T632; T633; T634; T635; T636; T638; T639; T64X; T650; T651; T652; T653; T654; T655; T656; T658; T659</v>
      </c>
      <c r="E2290" s="12" t="s">
        <v>44682</v>
      </c>
    </row>
    <row r="2291">
      <c r="A2291" s="12" t="str">
        <f>IFERROR(__xludf.DUMMYFUNCTION("TEXTJOIN(""; "", TRUE, TEXTJOIN("";"", TRUE, FILTER(CID!$B$2:$B$14794, CID!B2291=CID!$D$2:$D$14794)),TEXTJOIN(""; "", TRUE, FILTER(CID!$B$2:$B14794, REGEXMATCH(CID!$D$2:$D14794, TEXTJOIN(""|"", TRUE, SPLIT(TEXTJOIN("";"", TRUE, FILTER(CID!$B$2:$B14794, RE"&amp;"GEXMATCH(CID!$D$2:$D14794, TEXTJOIN(""|"", TRUE, SPLIT(TEXTJOIN("";"", TRUE, FILTER(CID!$B$2:$B$14794, CID!B2291=CID!$D$2:$D$14794)), "";""))))), "";""))))))"),"T66;T67;T68;T69;T70;T71;T73;T74;T75;T78; T66; T67; T68; T69; T70; T71; T73; T74; T75; T78; T66X; T670; T671; T672; T673; T674; T675; T676; T677; T678; T679; T68X; T690; T691; T698; T699; T700; T701; T702; T703; T704; T708; T709; T71X; T730; T731; T732; T7"&amp;"33; T738; T739; T740; T741; T742; T743; T748; T749; T750; T751; T752; T753; T754; T758; T780; T781; T782; T783; T784; T788; T789")</f>
        <v>T66;T67;T68;T69;T70;T71;T73;T74;T75;T78; T66; T67; T68; T69; T70; T71; T73; T74; T75; T78; T66X; T670; T671; T672; T673; T674; T675; T676; T677; T678; T679; T68X; T690; T691; T698; T699; T700; T701; T702; T703; T704; T708; T709; T71X; T730; T731; T732; T733; T738; T739; T740; T741; T742; T743; T748; T749; T750; T751; T752; T753; T754; T758; T780; T781; T782; T783; T784; T788; T789</v>
      </c>
      <c r="E2291" s="12" t="s">
        <v>44683</v>
      </c>
    </row>
    <row r="2292">
      <c r="A2292" s="12" t="str">
        <f>IFERROR(__xludf.DUMMYFUNCTION("TEXTJOIN(""; "", TRUE, TEXTJOIN("";"", TRUE, FILTER(CID!$B$2:$B$14794, CID!B2292=CID!$D$2:$D$14794)),TEXTJOIN(""; "", TRUE, FILTER(CID!$B$2:$B14794, REGEXMATCH(CID!$D$2:$D14794, TEXTJOIN(""|"", TRUE, SPLIT(TEXTJOIN("";"", TRUE, FILTER(CID!$B$2:$B14794, RE"&amp;"GEXMATCH(CID!$D$2:$D14794, TEXTJOIN(""|"", TRUE, SPLIT(TEXTJOIN("";"", TRUE, FILTER(CID!$B$2:$B$14794, CID!B2292=CID!$D$2:$D$14794)), "";""))))), "";""))))))"),"T79; T79; T790; T791; T792; T793; T794; T795; T796; T797; T798; T799")</f>
        <v>T79; T79; T790; T791; T792; T793; T794; T795; T796; T797; T798; T799</v>
      </c>
      <c r="E2292" s="12" t="s">
        <v>44684</v>
      </c>
    </row>
    <row r="2293">
      <c r="A2293" s="12" t="str">
        <f>IFERROR(__xludf.DUMMYFUNCTION("TEXTJOIN(""; "", TRUE, TEXTJOIN("";"", TRUE, FILTER(CID!$B$2:$B$14794, CID!B2293=CID!$D$2:$D$14794)),TEXTJOIN(""; "", TRUE, FILTER(CID!$B$2:$B14794, REGEXMATCH(CID!$D$2:$D14794, TEXTJOIN(""|"", TRUE, SPLIT(TEXTJOIN("";"", TRUE, FILTER(CID!$B$2:$B14794, RE"&amp;"GEXMATCH(CID!$D$2:$D14794, TEXTJOIN(""|"", TRUE, SPLIT(TEXTJOIN("";"", TRUE, FILTER(CID!$B$2:$B$14794, CID!B2293=CID!$D$2:$D$14794)), "";""))))), "";""))))))"),"T80;T81;T82;T83;T84;T85;T86;T87;T88; T80; T81; T82; T83; T84; T85; T86; T87; T88; T800; T801; T802; T803; T804; T805; T806; T808; T809; T810; T811; T812; T813; T814; T815; T816; T817; T818; T819; T820; T821; T822; T823; T824; T825; T826; T827; T828; T829;"&amp;" T830; T831; T832; T833; T834; T835; T836; T838; T839; T840; T841; T842; T843; T844; T845; T846; T847; T848; T849; T850; T851; T852; T853; T854; T855; T856; T857; T858; T859; T860; T861; T862; T863; T864; T868; T869; T870; T871; T872; T873; T874; T875; T8"&amp;"76; T880; T881; T882; T883; T884; T885; T886; T887; T888; T889")</f>
        <v>T80;T81;T82;T83;T84;T85;T86;T87;T88; T80; T81; T82; T83; T84; T85; T86; T87; T88; T800; T801; T802; T803; T804; T805; T806; T808; T809; T810; T811; T812; T813; T814; T815; T816; T817; T818; T819; T820; T821; T822; T823; T824; T825; T826; T827; T828; T829; T830; T831; T832; T833; T834; T835; T836; T838; T839; T840; T841; T842; T843; T844; T845; T846; T847; T848; T849; T850; T851; T852; T853; T854; T855; T856; T857; T858; T859; T860; T861; T862; T863; T864; T868; T869; T870; T871; T872; T873; T874; T875; T876; T880; T881; T882; T883; T884; T885; T886; T887; T888; T889</v>
      </c>
      <c r="E2293" s="12" t="s">
        <v>44685</v>
      </c>
    </row>
    <row r="2294">
      <c r="A2294" s="12" t="str">
        <f>IFERROR(__xludf.DUMMYFUNCTION("TEXTJOIN(""; "", TRUE, TEXTJOIN("";"", TRUE, FILTER(CID!$B$2:$B$14794, CID!B2294=CID!$D$2:$D$14794)),TEXTJOIN(""; "", TRUE, FILTER(CID!$B$2:$B14794, REGEXMATCH(CID!$D$2:$D14794, TEXTJOIN(""|"", TRUE, SPLIT(TEXTJOIN("";"", TRUE, FILTER(CID!$B$2:$B14794, RE"&amp;"GEXMATCH(CID!$D$2:$D14794, TEXTJOIN(""|"", TRUE, SPLIT(TEXTJOIN("";"", TRUE, FILTER(CID!$B$2:$B$14794, CID!B2294=CID!$D$2:$D$14794)), "";""))))), "";""))))))"),"T90;T91;T92;T93;T94;T95;T96;T97;T98; T90; T91; T92; T93; T94; T95; T96; T97; T98; T900; T901; T902; T903; T904; T905; T908; T909; T910; T911; T912; T913; T914; T915; T918; T919; T920; T921; T922; T923; T924; T925; T926; T928; T929; T930; T931; T932; T933;"&amp;" T934; T935; T936; T938; T939; T940; T941; T950; T951; T952; T953; T954; T958; T959; T96X; T97X; T980; T981; T982; T983")</f>
        <v>T90;T91;T92;T93;T94;T95;T96;T97;T98; T90; T91; T92; T93; T94; T95; T96; T97; T98; T900; T901; T902; T903; T904; T905; T908; T909; T910; T911; T912; T913; T914; T915; T918; T919; T920; T921; T922; T923; T924; T925; T926; T928; T929; T930; T931; T932; T933; T934; T935; T936; T938; T939; T940; T941; T950; T951; T952; T953; T954; T958; T959; T96X; T97X; T980; T981; T982; T983</v>
      </c>
      <c r="E2294" s="12" t="s">
        <v>44686</v>
      </c>
    </row>
    <row r="2295">
      <c r="A2295" s="12" t="str">
        <f>IFERROR(__xludf.DUMMYFUNCTION("TEXTJOIN(""; "", TRUE, TEXTJOIN("";"", TRUE, FILTER(CID!$B$2:$B$14794, CID!B2295=CID!$D$2:$D$14794)),TEXTJOIN(""; "", TRUE, FILTER(CID!$B$2:$B14794, REGEXMATCH(CID!$D$2:$D14794, TEXTJOIN(""|"", TRUE, SPLIT(TEXTJOIN("";"", TRUE, FILTER(CID!$B$2:$B14794, RE"&amp;"GEXMATCH(CID!$D$2:$D14794, TEXTJOIN(""|"", TRUE, SPLIT(TEXTJOIN("";"", TRUE, FILTER(CID!$B$2:$B$14794, CID!B2295=CID!$D$2:$D$14794)), "";""))))), "";""))))))"),"U04; U04; U049")</f>
        <v>U04; U04; U049</v>
      </c>
      <c r="E2295" s="12" t="s">
        <v>44687</v>
      </c>
    </row>
    <row r="2296">
      <c r="A2296" s="12" t="str">
        <f>IFERROR(__xludf.DUMMYFUNCTION("TEXTJOIN(""; "", TRUE, TEXTJOIN("";"", TRUE, FILTER(CID!$B$2:$B$14794, CID!B2296=CID!$D$2:$D$14794)),TEXTJOIN(""; "", TRUE, FILTER(CID!$B$2:$B14794, REGEXMATCH(CID!$D$2:$D14794, TEXTJOIN(""|"", TRUE, SPLIT(TEXTJOIN("";"", TRUE, FILTER(CID!$B$2:$B14794, RE"&amp;"GEXMATCH(CID!$D$2:$D14794, TEXTJOIN(""|"", TRUE, SPLIT(TEXTJOIN("";"", TRUE, FILTER(CID!$B$2:$B$14794, CID!B2296=CID!$D$2:$D$14794)), "";""))))), "";""))))))"),"U80;U81;U88;U89; U80; U81; U88; U89; U800; U801; U808; U810; U818; U88X; U898; U899")</f>
        <v>U80;U81;U88;U89; U80; U81; U88; U89; U800; U801; U808; U810; U818; U88X; U898; U899</v>
      </c>
      <c r="E2296" s="12" t="s">
        <v>44688</v>
      </c>
    </row>
    <row r="2297">
      <c r="A2297" s="12" t="str">
        <f>IFERROR(__xludf.DUMMYFUNCTION("TEXTJOIN(""; "", TRUE, TEXTJOIN("";"", TRUE, FILTER(CID!$B$2:$B$14794, CID!B2297=CID!$D$2:$D$14794)),TEXTJOIN(""; "", TRUE, FILTER(CID!$B$2:$B14794, REGEXMATCH(CID!$D$2:$D14794, TEXTJOIN(""|"", TRUE, SPLIT(TEXTJOIN("";"", TRUE, FILTER(CID!$B$2:$B14794, RE"&amp;"GEXMATCH(CID!$D$2:$D14794, TEXTJOIN(""|"", TRUE, SPLIT(TEXTJOIN("";"", TRUE, FILTER(CID!$B$2:$B$14794, CID!B2297=CID!$D$2:$D$14794)), "";""))))), "";""))))))"),"U99; U99; U99X")</f>
        <v>U99; U99; U99X</v>
      </c>
      <c r="E2297" s="12" t="s">
        <v>44689</v>
      </c>
    </row>
    <row r="2298">
      <c r="A2298" s="12" t="str">
        <f>IFERROR(__xludf.DUMMYFUNCTION("TEXTJOIN(""; "", TRUE, TEXTJOIN("";"", TRUE, FILTER(CID!$B$2:$B$14794, CID!B2298=CID!$D$2:$D$14794)),TEXTJOIN(""; "", TRUE, FILTER(CID!$B$2:$B14794, REGEXMATCH(CID!$D$2:$D14794, TEXTJOIN(""|"", TRUE, SPLIT(TEXTJOIN("";"", TRUE, FILTER(CID!$B$2:$B14794, RE"&amp;"GEXMATCH(CID!$D$2:$D14794, TEXTJOIN(""|"", TRUE, SPLIT(TEXTJOIN("";"", TRUE, FILTER(CID!$B$2:$B$14794, CID!B2298=CID!$D$2:$D$14794)), "";""))))), "";""))))))"),"V01;V02;V03;V04;V05;V06;V09; V01; V02; V03; V04; V05; V06; V09; V10; V11; V12; V13; V14; V15; V16; V17; V18; V19; V20; V21; V22; V23; V24; V25; V26; V27; V28; V29; V30; V31; V32; V33; V34; V35; V36; V37; V38; V39; V40; V41; V42; V43; V44; V45; V46; V47; V"&amp;"48; V49; V50; V51; V52; V53; V54; V55; V56; V57; V58; V59; V60; V61; V62; V63; V64; V65; V66; V67; V68; V69; V70; V71; V72; V73; V74; V75; V76; V77; V78; V79; V80; V81; V82; V83; V84; V85; V86; V87; V88; V89; V90; V91; V92; V93; V94; V95; V96; V97; V98; V"&amp;"99; V01-V09; V01-V99; V10-V19; V20-V29; V30-V39; V40-V49; V50-V59; V60-V69; V70-V79; V80-V89; V90-V94; V95-V97; V98-V99; W00-W19; W00-X59; W20-W49; W50-W64; W65-W74; W75-W84; W85-W99; X00-X09; X10-X19; X20-X29; X30-X39; X40-X49; X50-X57; X58-X59; V010; V0"&amp;"11; V019; V020; V021; V029; V030; V031; V039; V040; V041; V049; V050; V051; V059; V060; V061; V069; V090; V091; V092; V093; V099")</f>
        <v>V01;V02;V03;V04;V05;V06;V09; V01; V02; V03; V04; V05; V06; V09;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V01-V09; V01-V99; V10-V19; V20-V29; V30-V39; V40-V49; V50-V59; V60-V69; V70-V79; V80-V89; V90-V94; V95-V97; V98-V99; W00-W19; W00-X59; W20-W49; W50-W64; W65-W74; W75-W84; W85-W99; X00-X09; X10-X19; X20-X29; X30-X39; X40-X49; X50-X57; X58-X59; V010; V011; V019; V020; V021; V029; V030; V031; V039; V040; V041; V049; V050; V051; V059; V060; V061; V069; V090; V091; V092; V093; V099</v>
      </c>
      <c r="E2298" s="12" t="s">
        <v>44690</v>
      </c>
    </row>
    <row r="2299">
      <c r="A2299" s="12" t="str">
        <f>IFERROR(__xludf.DUMMYFUNCTION("TEXTJOIN(""; "", TRUE, TEXTJOIN("";"", TRUE, FILTER(CID!$B$2:$B$14794, CID!B2299=CID!$D$2:$D$14794)),TEXTJOIN(""; "", TRUE, FILTER(CID!$B$2:$B14794, REGEXMATCH(CID!$D$2:$D14794, TEXTJOIN(""|"", TRUE, SPLIT(TEXTJOIN("";"", TRUE, FILTER(CID!$B$2:$B14794, RE"&amp;"GEXMATCH(CID!$D$2:$D14794, TEXTJOIN(""|"", TRUE, SPLIT(TEXTJOIN("";"", TRUE, FILTER(CID!$B$2:$B$14794, CID!B2299=CID!$D$2:$D$14794)), "";""))))), "";""))))))"),"V01-V09;V10-V19;V20-V29;V30-V39;V40-V49;V50-V59;V60-V69;V70-V79;V80-V89;V90-V94;V95-V97;V98-V99; V01; V02; V03; V04; V05; V06; V09; V10; V11; V12; V13; V14; V15; V16; V17; V18; V19; V20; V21; V22; V23; V24; V25; V26; V27; V28; V29; V30; V31; V32; V33; V34"&amp;"; V35; V36; V37; V38; V39; V40; V41; V42; V43; V44; V45; V46; V47; V48; V49; V50; V51; V52; V53; V54; V55; V56; V57; V58; V59; V60; V61; V62; V63; V64; V65; V66; V67; V68; V69; V70; V71; V72; V73; V74; V75; V76; V77; V78; V79; V80; V81; V82; V83; V84; V85"&amp;"; V86; V87; V88; V89; V90; V91; V92; V93; V94; V95; V96; V97; V98; V99; V01-V09; V01-V99; V10-V19; V20-V29; V30-V39; V40-V49; V50-V59; V60-V69; V70-V79; V80-V89; V90-V94; V95-V97; V98-V99; W00-X59; V010; V011; V019; V020; V021; V029; V030; V031; V039; V04"&amp;"0; V041; V049; V050; V051; V059; V060; V061; V069; V090; V091; V092; V093; V099; V100; V101; V102; V103; V104; V105; V109; V110; V111; V112; V113; V114; V115; V119; V120; V121; V122; V123; V124; V125; V129; V130; V131; V132; V133; V134; V135; V139; V140; "&amp;"V141; V142; V143; V144; V145; V149; V150; V151; V152; V153; V154; V155; V159; V160; V161; V162; V163; V164; V165; V169; V170; V171; V172; V173; V174; V175; V179; V180; V181; V182; V183; V184; V185; V189; V190; V191; V192; V193; V194; V195; V196; V198; V19"&amp;"9; V200; V201; V202; V203; V204; V205; V209; V210; V211; V212; V213; V214; V215; V219; V220; V221; V222; V223; V224; V225; V229; V230; V231; V232; V233; V234; V235; V239; V240; V241; V242; V243; V244; V245; V249; V250; V251; V252; V253; V254; V255; V259; "&amp;"V260; V261; V262; V263; V264; V265; V269; V270; V271; V272; V273; V274; V275; V279; V280; V281; V282; V283; V284; V285; V289; V290; V291; V292; V293; V294; V295; V296; V298; V299; V300; V301; V302; V303; V304; V305; V306; V307; V309; V310; V311; V312; V31"&amp;"3; V314; V315; V316; V317; V319; V320; V321; V322; V323; V324; V325; V326; V327; V329; V330; V331; V332; V333; V334; V335; V336; V337; V339; V340; V341; V342; V343; V344; V345; V346; V347; V349; V350; V351; V352; V353; V354; V355; V356; V357; V359; V360; "&amp;"V361; V362; V363; V364; V365; V366; V367; V369; V370; V371; V372; V373; V374; V375; V376; V377; V379; V380; V381; V382; V383; V384; V385; V386; V387; V389; V390; V391; V392; V393; V394; V395; V396; V398; V399; V400; V401; V402; V403; V404; V405; V406; V40"&amp;"7; V409; V410; V411; V412; V413; V414; V415; V416; V417; V419; V420; V421; V422; V423; V424; V425; V426; V427; V429; V430; V431; V432; V433; V434; V435; V436; V437; V439; V440; V441; V442; V443; V444; V445; V446; V447; V449; V450; V451; V452; V453; V454; "&amp;"V455; V456; V457; V459; V460; V461; V462; V463; V464; V465; V466; V467; V469; V470; V471; V472; V473; V474; V475; V476; V477; V479; V480; V481; V482; V483; V484; V485; V486; V487; V489; V490; V491; V492; V493; V494; V495; V496; V498; V499; V500; V501; V50"&amp;"2; V503; V504; V505; V506; V507; V509; V510; V511; V512; V513; V514; V515; V516; V517; V519; V520; V521; V522; V523; V524; V525; V526; V527; V529; V530; V531; V532; V533; V534; V535; V536; V537; V539; V540; V541; V542; V543; V544; V545; V546; V547; V549; "&amp;"V550; V551; V552; V553; V554; V555; V556; V557; V559; V560; V561; V562; V563; V564; V565; V566; V567; V569; V570; V571; V572; V573; V574; V575; V576; V577; V579; V580; V581; V582; V583; V584; V585; V586; V587; V589; V590; V591; V592; V593; V594; V595; V59"&amp;"6; V598; V599; V600; V601; V602; V603; V604; V605; V606; V607; V609; V610; V611; V612; V613; V614; V615; V616; V617; V619; V620; V621; V622; V623; V624; V625; V626; V627; V629; V630; V631; V632; V633; V634; V635; V636; V637; V639; V640; V641; V642; V643; "&amp;"V644; V645; V646; V647; V649; V650; V651; V652; V653; V654; V655; V656; V657; V659; V660; V661; V662; V663; V664; V665; V666; V667; V669; V670; V671; V672; V673; V674; V675; V676; V677; V679; V680; V681; V682; V683; V684; V685; V686; V687; V689; V690; V69"&amp;"1; V692; V693; V694; V695; V696; V698; V699; V700; V701; V702; V703; V704; V705; V706; V707; V709; V710; V711; V712; V713; V714; V715; V716; V717; V719; V720; V721; V722; V723; V724; V725; V726; V727; V729; V730; V731; V732; V733; V734; V735; V736; V737; "&amp;"V739; V740; V741; V742; V743; V744; V745; V746; V747; V749; V750; V751; V752; V753; V754; V755; V756; V757; V759; V760; V761; V762; V763; V764; V765; V766; V767; V769; V770; V771; V772; V773; V774; V775; V776; V777; V779; V780; V781; V782; V783; V784; V78"&amp;"5; V786; V787; V789; V790; V791; V792; V793; V794; V795; V796; V798; V799; V800; V801; V802; V803; V804; V805; V806; V807; V808; V809; V810; V811; V812; V813; V814; V815; V816; V817; V818; V819; V820; V821; V822; V823; V824; V825; V826; V827; V828; V829; "&amp;"V830; V831; V832; V833; V834; V835; V836; V837; V839; V840; V841; V842; V843; V844; V845; V846; V847; V849; V850; V851; V852; V853; V854; V855; V856; V857; V859; V860; V861; V862; V863; V864; V865; V866; V867; V869; V870; V871; V872; V873; V874; V875; V87"&amp;"6; V877; V878; V879; V880; V881; V882; V883; V884; V885; V886; V887; V888; V889; V890; V891; V892; V893; V899; V900; V901; V902; V903; V904; V905; V906; V907; V908; V909; V910; V911; V912; V913; V914; V915; V916; V917; V918; V919; V920; V921; V922; V923; "&amp;"V924; V925; V926; V927; V928; V929; V930; V931; V932; V933; V934; V935; V936; V937; V938; V939; V940; V941; V942; V943; V944; V945; V946; V947; V948; V949; V950; V951; V952; V953; V954; V958; V959; V960; V961; V962; V968; V969; V970; V971; V972; V973; V97"&amp;"8; V98X; V99X")</f>
        <v>V01-V09;V10-V19;V20-V29;V30-V39;V40-V49;V50-V59;V60-V69;V70-V79;V80-V89;V90-V94;V95-V97;V98-V99; V01; V02; V03; V04; V05; V06; V09;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V01-V09; V01-V99; V10-V19; V20-V29; V30-V39; V40-V49; V50-V59; V60-V69; V70-V79; V80-V89; V90-V94; V95-V97; V98-V99; W00-X59; V010; V011; V019; V020; V021; V029; V030; V031; V039; V040; V041; V049; V050; V051; V059; V060; V061; V069; V090; V091; V092; V093; V099; V100; V101; V102; V103; V104; V105; V109; V110; V111; V112; V113; V114; V115; V119; V120; V121; V122; V123; V124; V125; V129; V130; V131; V132; V133; V134; V135; V139; V140; V141; V142; V143; V144; V145; V149; V150; V151; V152; V153; V154; V155; V159; V160; V161; V162; V163; V164; V165; V169; V170; V171; V172; V173; V174; V175; V179; V180; V181; V182; V183; V184; V185; V189; V190; V191; V192; V193; V194; V195; V196; V198; V199; V200; V201; V202; V203; V204; V205; V209; V210; V211; V212; V213; V214; V215; V219; V220; V221; V222; V223; V224; V225; V229; V230; V231; V232; V233; V234; V235; V239; V240; V241; V242; V243; V244; V245; V249; V250; V251; V252; V253; V254; V255; V259; V260; V261; V262; V263; V264; V265; V269; V270; V271; V272; V273; V274; V275; V279; V280; V281; V282; V283; V284; V285; V289; V290; V291; V292; V293; V294; V295; V296; V298; V299; V300; V301; V302; V303; V304; V305; V306; V307; V309; V310; V311; V312; V313; V314; V315; V316; V317; V319; V320; V321; V322; V323; V324; V325; V326; V327; V329; V330; V331; V332; V333; V334; V335; V336; V337; V339; V340; V341; V342; V343; V344; V345; V346; V347; V349; V350; V351; V352; V353; V354; V355; V356; V357; V359; V360; V361; V362; V363; V364; V365; V366; V367; V369; V370; V371; V372; V373; V374; V375; V376; V377; V379; V380; V381; V382; V383; V384; V385; V386; V387; V389; V390; V391; V392; V393; V394; V395; V396; V398; V399; V400; V401; V402; V403; V404; V405; V406; V407; V409; V410; V411; V412; V413; V414; V415; V416; V417; V419; V420; V421; V422; V423; V424; V425; V426; V427; V429; V430; V431; V432; V433; V434; V435; V436; V437; V439; V440; V441; V442; V443; V444; V445; V446; V447; V449; V450; V451; V452; V453; V454; V455; V456; V457; V459; V460; V461; V462; V463; V464; V465; V466; V467; V469; V470; V471; V472; V473; V474; V475; V476; V477; V479; V480; V481; V482; V483; V484; V485; V486; V487; V489; V490; V491; V492; V493; V494; V495; V496; V498; V499; V500; V501; V502; V503; V504; V505; V506; V507; V509; V510; V511; V512; V513; V514; V515; V516; V517; V519; V520; V521; V522; V523; V524; V525; V526; V527; V529; V530; V531; V532; V533; V534; V535; V536; V537; V539; V540; V541; V542; V543; V544; V545; V546; V547; V549; V550; V551; V552; V553; V554; V555; V556; V557; V559; V560; V561; V562; V563; V564; V565; V566; V567; V569; V570; V571; V572; V573; V574; V575; V576; V577; V579; V580; V581; V582; V583; V584; V585; V586; V587; V589; V590; V591; V592; V593; V594; V595; V596; V598; V599; V600; V601; V602; V603; V604; V605; V606; V607; V609; V610; V611; V612; V613; V614; V615; V616; V617; V619; V620; V621; V622; V623; V624; V625; V626; V627; V629; V630; V631; V632; V633; V634; V635; V636; V637; V639; V640; V641; V642; V643; V644; V645; V646; V647; V649; V650; V651; V652; V653; V654; V655; V656; V657; V659; V660; V661; V662; V663; V664; V665; V666; V667; V669; V670; V671; V672; V673; V674; V675; V676; V677; V679; V680; V681; V682; V683; V684; V685; V686; V687; V689; V690; V691; V692; V693; V694; V695; V696; V698; V699; V700; V701; V702; V703; V704; V705; V706; V707; V709; V710; V711; V712; V713; V714; V715; V716; V717; V719; V720; V721; V722; V723; V724; V725; V726; V727; V729; V730; V731; V732; V733; V734; V735; V736; V737; V739; V740; V741; V742; V743; V744; V745; V746; V747; V749; V750; V751; V752; V753; V754; V755; V756; V757; V759; V760; V761; V762; V763; V764; V765; V766; V767; V769; V770; V771; V772; V773; V774; V775; V776; V777; V779; V780; V781; V782; V783; V784; V785; V786; V787; V789; V790; V791; V792; V793; V794; V795; V796; V798; V799; V800; V801; V802; V803; V804; V805; V806; V807; V808; V809; V810; V811; V812; V813; V814; V815; V816; V817; V818; V819; V820; V821; V822; V823; V824; V825; V826; V827; V828; V829; V830; V831; V832; V833; V834; V835; V836; V837; V839; V840; V841; V842; V843; V844; V845; V846; V847; V849; V850; V851; V852; V853; V854; V855; V856; V857; V859; V860; V861; V862; V863; V864; V865; V866; V867; V869; V870; V871; V872; V873; V874; V875; V876; V877; V878; V879; V880; V881; V882; V883; V884; V885; V886; V887; V888; V889; V890; V891; V892; V893; V899; V900; V901; V902; V903; V904; V905; V906; V907; V908; V909; V910; V911; V912; V913; V914; V915; V916; V917; V918; V919; V920; V921; V922; V923; V924; V925; V926; V927; V928; V929; V930; V931; V932; V933; V934; V935; V936; V937; V938; V939; V940; V941; V942; V943; V944; V945; V946; V947; V948; V949; V950; V951; V952; V953; V954; V958; V959; V960; V961; V962; V968; V969; V970; V971; V972; V973; V978; V98X; V99X</v>
      </c>
      <c r="E2299" s="12" t="s">
        <v>44691</v>
      </c>
    </row>
    <row r="2300">
      <c r="A2300" s="12" t="str">
        <f>IFERROR(__xludf.DUMMYFUNCTION("TEXTJOIN(""; "", TRUE, TEXTJOIN("";"", TRUE, FILTER(CID!$B$2:$B$14794, CID!B2300=CID!$D$2:$D$14794)),TEXTJOIN(""; "", TRUE, FILTER(CID!$B$2:$B14794, REGEXMATCH(CID!$D$2:$D14794, TEXTJOIN(""|"", TRUE, SPLIT(TEXTJOIN("";"", TRUE, FILTER(CID!$B$2:$B14794, RE"&amp;"GEXMATCH(CID!$D$2:$D14794, TEXTJOIN(""|"", TRUE, SPLIT(TEXTJOIN("";"", TRUE, FILTER(CID!$B$2:$B$14794, CID!B2300=CID!$D$2:$D$14794)), "";""))))), "";""))))))"),"V01-V99;W00-X59; V01; V02; V03; V04; V05; V06; V09; V10; V11; V12; V13; V14; V15; V16; V17; V18; V19; V20; V21; V22; V23; V24; V25; V26; V27; V28; V29; V30; V31; V32; V33; V34; V35; V36; V37; V38; V39; V40; V41; V42; V43; V44; V45; V46; V47; V48; V49; V50"&amp;"; V51; V52; V53; V54; V55; V56; V57; V58; V59; V60; V61; V62; V63; V64; V65; V66; V67; V68; V69; V70; V71; V72; V73; V74; V75; V76; V77; V78; V79; V80; V81; V82; V83; V84; V85; V86; V87; V88; V89; V90; V91; V92; V93; V94; V95; V96; V97; V98; V99; W00; W01"&amp;"; W02; W03; W04; W05; W06; W07; W08; W09; W10; W11; W12; W13; W14; W15; W16; W17; W18; W19; W20; W21; W22; W23; W24; W25; W26; W27; W28; W29; W30; W31; W32; W33; W34; W35; W36; W37; W38; W39; W40; W41; W42; W43; W44; W45; W46; W49; W50; W51; W52; W53; W54"&amp;"; W55; W56; W57; W58; W59; W60; W64; W65; W66; W67; W68; W69; W70; W73; W74; W75; W76; W77; W78; W79; W80; W81; W83; W84; W85; W86; W87; W88; W89; W90; W91; W92; W93; W94; W99; X00; X01; X02; X03; X04; X05; X06; X08; X09; X10; X11; X12; X13; X14; X15; X16"&amp;"; X17; X18; X19; X20; X21; X22; X23; X24; X25; X26; X27; X28; X29; X30; X31; X32; X33; X34; X35; X36; X37; X38; X39; X40; X41; X42; X43; X44; X45; X46; X47; X48; X49; X50; X51; X52; X53; X54; X57; X58; X59")</f>
        <v>V01-V99;W00-X59; V01; V02; V03; V04; V05; V06; V09;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W00; W01; W02; W03; W04; W05; W06; W07; W08; W09; W10; W11; W12; W13; W14; W15; W16; W17; W18; W19; W20; W21; W22; W23; W24; W25; W26; W27; W28; W29; W30; W31; W32; W33; W34; W35; W36; W37; W38; W39; W40; W41; W42; W43; W44; W45; W46; W49; W50; W51; W52; W53; W54; W55; W56; W57; W58; W59; W60; W64; W65; W66; W67; W68; W69; W70; W73; W74; W75; W76; W77; W78; W79; W80; W81; W83; W84; W85; W86; W87; W88; W89; W90; W91; W92; W93; W94; W99; X00; X01; X02; X03; X04; X05; X06; X08; X09; X10; X11; X12; X13; X14; X15; X16; X17; X18; X19; X20; X21; X22; X23; X24; X25; X26; X27; X28; X29; X30; X31; X32; X33; X34; X35; X36; X37; X38; X39; X40; X41; X42; X43; X44; X45; X46; X47; X48; X49; X50; X51; X52; X53; X54; X57; X58; X59</v>
      </c>
      <c r="E2300" s="12" t="s">
        <v>44692</v>
      </c>
    </row>
    <row r="2301">
      <c r="A2301" s="12" t="str">
        <f>IFERROR(__xludf.DUMMYFUNCTION("TEXTJOIN(""; "", TRUE, TEXTJOIN("";"", TRUE, FILTER(CID!$B$2:$B$14794, CID!B2301=CID!$D$2:$D$14794)),TEXTJOIN(""; "", TRUE, FILTER(CID!$B$2:$B14794, REGEXMATCH(CID!$D$2:$D14794, TEXTJOIN(""|"", TRUE, SPLIT(TEXTJOIN("";"", TRUE, FILTER(CID!$B$2:$B14794, RE"&amp;"GEXMATCH(CID!$D$2:$D14794, TEXTJOIN(""|"", TRUE, SPLIT(TEXTJOIN("";"", TRUE, FILTER(CID!$B$2:$B$14794, CID!B2301=CID!$D$2:$D$14794)), "";""))))), "";""))))))"),"V10;V11;V12;V13;V14;V15;V16;V17;V18;V19; V10; V11; V12; V13; V14; V15; V16; V17; V18; V19; V100; V101; V102; V103; V104; V105; V109; V110; V111; V112; V113; V114; V115; V119; V120; V121; V122; V123; V124; V125; V129; V130; V131; V132; V133; V134; V135; V1"&amp;"39; V140; V141; V142; V143; V144; V145; V149; V150; V151; V152; V153; V154; V155; V159; V160; V161; V162; V163; V164; V165; V169; V170; V171; V172; V173; V174; V175; V179; V180; V181; V182; V183; V184; V185; V189; V190; V191; V192; V193; V194; V195; V196;"&amp;" V198; V199")</f>
        <v>V10;V11;V12;V13;V14;V15;V16;V17;V18;V19; V10; V11; V12; V13; V14; V15; V16; V17; V18; V19; V100; V101; V102; V103; V104; V105; V109; V110; V111; V112; V113; V114; V115; V119; V120; V121; V122; V123; V124; V125; V129; V130; V131; V132; V133; V134; V135; V139; V140; V141; V142; V143; V144; V145; V149; V150; V151; V152; V153; V154; V155; V159; V160; V161; V162; V163; V164; V165; V169; V170; V171; V172; V173; V174; V175; V179; V180; V181; V182; V183; V184; V185; V189; V190; V191; V192; V193; V194; V195; V196; V198; V199</v>
      </c>
      <c r="E2301" s="12" t="s">
        <v>44693</v>
      </c>
    </row>
    <row r="2302">
      <c r="A2302" s="12" t="str">
        <f>IFERROR(__xludf.DUMMYFUNCTION("TEXTJOIN(""; "", TRUE, TEXTJOIN("";"", TRUE, FILTER(CID!$B$2:$B$14794, CID!B2302=CID!$D$2:$D$14794)),TEXTJOIN(""; "", TRUE, FILTER(CID!$B$2:$B14794, REGEXMATCH(CID!$D$2:$D14794, TEXTJOIN(""|"", TRUE, SPLIT(TEXTJOIN("";"", TRUE, FILTER(CID!$B$2:$B14794, RE"&amp;"GEXMATCH(CID!$D$2:$D14794, TEXTJOIN(""|"", TRUE, SPLIT(TEXTJOIN("";"", TRUE, FILTER(CID!$B$2:$B$14794, CID!B2302=CID!$D$2:$D$14794)), "";""))))), "";""))))))"),"V20;V21;V22;V23;V24;V25;V26;V27;V28;V29; V20; V21; V22; V23; V24; V25; V26; V27; V28; V29; V200; V201; V202; V203; V204; V205; V209; V210; V211; V212; V213; V214; V215; V219; V220; V221; V222; V223; V224; V225; V229; V230; V231; V232; V233; V234; V235; V2"&amp;"39; V240; V241; V242; V243; V244; V245; V249; V250; V251; V252; V253; V254; V255; V259; V260; V261; V262; V263; V264; V265; V269; V270; V271; V272; V273; V274; V275; V279; V280; V281; V282; V283; V284; V285; V289; V290; V291; V292; V293; V294; V295; V296;"&amp;" V298; V299")</f>
        <v>V20;V21;V22;V23;V24;V25;V26;V27;V28;V29; V20; V21; V22; V23; V24; V25; V26; V27; V28; V29; V200; V201; V202; V203; V204; V205; V209; V210; V211; V212; V213; V214; V215; V219; V220; V221; V222; V223; V224; V225; V229; V230; V231; V232; V233; V234; V235; V239; V240; V241; V242; V243; V244; V245; V249; V250; V251; V252; V253; V254; V255; V259; V260; V261; V262; V263; V264; V265; V269; V270; V271; V272; V273; V274; V275; V279; V280; V281; V282; V283; V284; V285; V289; V290; V291; V292; V293; V294; V295; V296; V298; V299</v>
      </c>
      <c r="E2302" s="12" t="s">
        <v>44694</v>
      </c>
    </row>
    <row r="2303">
      <c r="A2303" s="12" t="str">
        <f>IFERROR(__xludf.DUMMYFUNCTION("TEXTJOIN(""; "", TRUE, TEXTJOIN("";"", TRUE, FILTER(CID!$B$2:$B$14794, CID!B2303=CID!$D$2:$D$14794)),TEXTJOIN(""; "", TRUE, FILTER(CID!$B$2:$B14794, REGEXMATCH(CID!$D$2:$D14794, TEXTJOIN(""|"", TRUE, SPLIT(TEXTJOIN("";"", TRUE, FILTER(CID!$B$2:$B14794, RE"&amp;"GEXMATCH(CID!$D$2:$D14794, TEXTJOIN(""|"", TRUE, SPLIT(TEXTJOIN("";"", TRUE, FILTER(CID!$B$2:$B$14794, CID!B2303=CID!$D$2:$D$14794)), "";""))))), "";""))))))"),"V30;V31;V32;V33;V34;V35;V36;V37;V38;V39; V30; V31; V32; V33; V34; V35; V36; V37; V38; V39; V300; V301; V302; V303; V304; V305; V306; V307; V309; V310; V311; V312; V313; V314; V315; V316; V317; V319; V320; V321; V322; V323; V324; V325; V326; V327; V329; V3"&amp;"30; V331; V332; V333; V334; V335; V336; V337; V339; V340; V341; V342; V343; V344; V345; V346; V347; V349; V350; V351; V352; V353; V354; V355; V356; V357; V359; V360; V361; V362; V363; V364; V365; V366; V367; V369; V370; V371; V372; V373; V374; V375; V376;"&amp;" V377; V379; V380; V381; V382; V383; V384; V385; V386; V387; V389; V390; V391; V392; V393; V394; V395; V396; V398; V399")</f>
        <v>V30;V31;V32;V33;V34;V35;V36;V37;V38;V39; V30; V31; V32; V33; V34; V35; V36; V37; V38; V39; V300; V301; V302; V303; V304; V305; V306; V307; V309; V310; V311; V312; V313; V314; V315; V316; V317; V319; V320; V321; V322; V323; V324; V325; V326; V327; V329; V330; V331; V332; V333; V334; V335; V336; V337; V339; V340; V341; V342; V343; V344; V345; V346; V347; V349; V350; V351; V352; V353; V354; V355; V356; V357; V359; V360; V361; V362; V363; V364; V365; V366; V367; V369; V370; V371; V372; V373; V374; V375; V376; V377; V379; V380; V381; V382; V383; V384; V385; V386; V387; V389; V390; V391; V392; V393; V394; V395; V396; V398; V399</v>
      </c>
      <c r="E2303" s="12" t="s">
        <v>44695</v>
      </c>
    </row>
    <row r="2304">
      <c r="A2304" s="12" t="str">
        <f>IFERROR(__xludf.DUMMYFUNCTION("TEXTJOIN(""; "", TRUE, TEXTJOIN("";"", TRUE, FILTER(CID!$B$2:$B$14794, CID!B2304=CID!$D$2:$D$14794)),TEXTJOIN(""; "", TRUE, FILTER(CID!$B$2:$B14794, REGEXMATCH(CID!$D$2:$D14794, TEXTJOIN(""|"", TRUE, SPLIT(TEXTJOIN("";"", TRUE, FILTER(CID!$B$2:$B14794, RE"&amp;"GEXMATCH(CID!$D$2:$D14794, TEXTJOIN(""|"", TRUE, SPLIT(TEXTJOIN("";"", TRUE, FILTER(CID!$B$2:$B$14794, CID!B2304=CID!$D$2:$D$14794)), "";""))))), "";""))))))"),"V40;V41;V42;V43;V44;V45;V46;V47;V48;V49; V40; V41; V42; V43; V44; V45; V46; V47; V48; V49; V400; V401; V402; V403; V404; V405; V406; V407; V409; V410; V411; V412; V413; V414; V415; V416; V417; V419; V420; V421; V422; V423; V424; V425; V426; V427; V429; V4"&amp;"30; V431; V432; V433; V434; V435; V436; V437; V439; V440; V441; V442; V443; V444; V445; V446; V447; V449; V450; V451; V452; V453; V454; V455; V456; V457; V459; V460; V461; V462; V463; V464; V465; V466; V467; V469; V470; V471; V472; V473; V474; V475; V476;"&amp;" V477; V479; V480; V481; V482; V483; V484; V485; V486; V487; V489; V490; V491; V492; V493; V494; V495; V496; V498; V499")</f>
        <v>V40;V41;V42;V43;V44;V45;V46;V47;V48;V49; V40; V41; V42; V43; V44; V45; V46; V47; V48; V49; V400; V401; V402; V403; V404; V405; V406; V407; V409; V410; V411; V412; V413; V414; V415; V416; V417; V419; V420; V421; V422; V423; V424; V425; V426; V427; V429; V430; V431; V432; V433; V434; V435; V436; V437; V439; V440; V441; V442; V443; V444; V445; V446; V447; V449; V450; V451; V452; V453; V454; V455; V456; V457; V459; V460; V461; V462; V463; V464; V465; V466; V467; V469; V470; V471; V472; V473; V474; V475; V476; V477; V479; V480; V481; V482; V483; V484; V485; V486; V487; V489; V490; V491; V492; V493; V494; V495; V496; V498; V499</v>
      </c>
      <c r="E2304" s="12" t="s">
        <v>44696</v>
      </c>
    </row>
    <row r="2305">
      <c r="A2305" s="12" t="str">
        <f>IFERROR(__xludf.DUMMYFUNCTION("TEXTJOIN(""; "", TRUE, TEXTJOIN("";"", TRUE, FILTER(CID!$B$2:$B$14794, CID!B2305=CID!$D$2:$D$14794)),TEXTJOIN(""; "", TRUE, FILTER(CID!$B$2:$B14794, REGEXMATCH(CID!$D$2:$D14794, TEXTJOIN(""|"", TRUE, SPLIT(TEXTJOIN("";"", TRUE, FILTER(CID!$B$2:$B14794, RE"&amp;"GEXMATCH(CID!$D$2:$D14794, TEXTJOIN(""|"", TRUE, SPLIT(TEXTJOIN("";"", TRUE, FILTER(CID!$B$2:$B$14794, CID!B2305=CID!$D$2:$D$14794)), "";""))))), "";""))))))"),"V50;V51;V52;V53;V54;V55;V56;V57;V58;V59; V50; V51; V52; V53; V54; V55; V56; V57; V58; V59; V500; V501; V502; V503; V504; V505; V506; V507; V509; V510; V511; V512; V513; V514; V515; V516; V517; V519; V520; V521; V522; V523; V524; V525; V526; V527; V529; V5"&amp;"30; V531; V532; V533; V534; V535; V536; V537; V539; V540; V541; V542; V543; V544; V545; V546; V547; V549; V550; V551; V552; V553; V554; V555; V556; V557; V559; V560; V561; V562; V563; V564; V565; V566; V567; V569; V570; V571; V572; V573; V574; V575; V576;"&amp;" V577; V579; V580; V581; V582; V583; V584; V585; V586; V587; V589; V590; V591; V592; V593; V594; V595; V596; V598; V599")</f>
        <v>V50;V51;V52;V53;V54;V55;V56;V57;V58;V59; V50; V51; V52; V53; V54; V55; V56; V57; V58; V59; V500; V501; V502; V503; V504; V505; V506; V507; V509; V510; V511; V512; V513; V514; V515; V516; V517; V519; V520; V521; V522; V523; V524; V525; V526; V527; V529; V530; V531; V532; V533; V534; V535; V536; V537; V539; V540; V541; V542; V543; V544; V545; V546; V547; V549; V550; V551; V552; V553; V554; V555; V556; V557; V559; V560; V561; V562; V563; V564; V565; V566; V567; V569; V570; V571; V572; V573; V574; V575; V576; V577; V579; V580; V581; V582; V583; V584; V585; V586; V587; V589; V590; V591; V592; V593; V594; V595; V596; V598; V599</v>
      </c>
      <c r="E2305" s="12" t="s">
        <v>44697</v>
      </c>
    </row>
    <row r="2306">
      <c r="A2306" s="12" t="str">
        <f>IFERROR(__xludf.DUMMYFUNCTION("TEXTJOIN(""; "", TRUE, TEXTJOIN("";"", TRUE, FILTER(CID!$B$2:$B$14794, CID!B2306=CID!$D$2:$D$14794)),TEXTJOIN(""; "", TRUE, FILTER(CID!$B$2:$B14794, REGEXMATCH(CID!$D$2:$D14794, TEXTJOIN(""|"", TRUE, SPLIT(TEXTJOIN("";"", TRUE, FILTER(CID!$B$2:$B14794, RE"&amp;"GEXMATCH(CID!$D$2:$D14794, TEXTJOIN(""|"", TRUE, SPLIT(TEXTJOIN("";"", TRUE, FILTER(CID!$B$2:$B$14794, CID!B2306=CID!$D$2:$D$14794)), "";""))))), "";""))))))"),"V60;V61;V62;V63;V64;V65;V66;V67;V68;V69; V60; V61; V62; V63; V64; V65; V66; V67; V68; V69; V600; V601; V602; V603; V604; V605; V606; V607; V609; V610; V611; V612; V613; V614; V615; V616; V617; V619; V620; V621; V622; V623; V624; V625; V626; V627; V629; V6"&amp;"30; V631; V632; V633; V634; V635; V636; V637; V639; V640; V641; V642; V643; V644; V645; V646; V647; V649; V650; V651; V652; V653; V654; V655; V656; V657; V659; V660; V661; V662; V663; V664; V665; V666; V667; V669; V670; V671; V672; V673; V674; V675; V676;"&amp;" V677; V679; V680; V681; V682; V683; V684; V685; V686; V687; V689; V690; V691; V692; V693; V694; V695; V696; V698; V699")</f>
        <v>V60;V61;V62;V63;V64;V65;V66;V67;V68;V69; V60; V61; V62; V63; V64; V65; V66; V67; V68; V69; V600; V601; V602; V603; V604; V605; V606; V607; V609; V610; V611; V612; V613; V614; V615; V616; V617; V619; V620; V621; V622; V623; V624; V625; V626; V627; V629; V630; V631; V632; V633; V634; V635; V636; V637; V639; V640; V641; V642; V643; V644; V645; V646; V647; V649; V650; V651; V652; V653; V654; V655; V656; V657; V659; V660; V661; V662; V663; V664; V665; V666; V667; V669; V670; V671; V672; V673; V674; V675; V676; V677; V679; V680; V681; V682; V683; V684; V685; V686; V687; V689; V690; V691; V692; V693; V694; V695; V696; V698; V699</v>
      </c>
      <c r="E2306" s="12" t="s">
        <v>44698</v>
      </c>
    </row>
    <row r="2307">
      <c r="A2307" s="12" t="str">
        <f>IFERROR(__xludf.DUMMYFUNCTION("TEXTJOIN(""; "", TRUE, TEXTJOIN("";"", TRUE, FILTER(CID!$B$2:$B$14794, CID!B2307=CID!$D$2:$D$14794)),TEXTJOIN(""; "", TRUE, FILTER(CID!$B$2:$B14794, REGEXMATCH(CID!$D$2:$D14794, TEXTJOIN(""|"", TRUE, SPLIT(TEXTJOIN("";"", TRUE, FILTER(CID!$B$2:$B14794, RE"&amp;"GEXMATCH(CID!$D$2:$D14794, TEXTJOIN(""|"", TRUE, SPLIT(TEXTJOIN("";"", TRUE, FILTER(CID!$B$2:$B$14794, CID!B2307=CID!$D$2:$D$14794)), "";""))))), "";""))))))"),"V70;V71;V72;V73;V74;V75;V76;V77;V78;V79; V70; V71; V72; V73; V74; V75; V76; V77; V78; V79; V700; V701; V702; V703; V704; V705; V706; V707; V709; V710; V711; V712; V713; V714; V715; V716; V717; V719; V720; V721; V722; V723; V724; V725; V726; V727; V729; V7"&amp;"30; V731; V732; V733; V734; V735; V736; V737; V739; V740; V741; V742; V743; V744; V745; V746; V747; V749; V750; V751; V752; V753; V754; V755; V756; V757; V759; V760; V761; V762; V763; V764; V765; V766; V767; V769; V770; V771; V772; V773; V774; V775; V776;"&amp;" V777; V779; V780; V781; V782; V783; V784; V785; V786; V787; V789; V790; V791; V792; V793; V794; V795; V796; V798; V799")</f>
        <v>V70;V71;V72;V73;V74;V75;V76;V77;V78;V79; V70; V71; V72; V73; V74; V75; V76; V77; V78; V79; V700; V701; V702; V703; V704; V705; V706; V707; V709; V710; V711; V712; V713; V714; V715; V716; V717; V719; V720; V721; V722; V723; V724; V725; V726; V727; V729; V730; V731; V732; V733; V734; V735; V736; V737; V739; V740; V741; V742; V743; V744; V745; V746; V747; V749; V750; V751; V752; V753; V754; V755; V756; V757; V759; V760; V761; V762; V763; V764; V765; V766; V767; V769; V770; V771; V772; V773; V774; V775; V776; V777; V779; V780; V781; V782; V783; V784; V785; V786; V787; V789; V790; V791; V792; V793; V794; V795; V796; V798; V799</v>
      </c>
      <c r="E2307" s="12" t="s">
        <v>44699</v>
      </c>
    </row>
    <row r="2308">
      <c r="A2308" s="12" t="str">
        <f>IFERROR(__xludf.DUMMYFUNCTION("TEXTJOIN(""; "", TRUE, TEXTJOIN("";"", TRUE, FILTER(CID!$B$2:$B$14794, CID!B2308=CID!$D$2:$D$14794)),TEXTJOIN(""; "", TRUE, FILTER(CID!$B$2:$B14794, REGEXMATCH(CID!$D$2:$D14794, TEXTJOIN(""|"", TRUE, SPLIT(TEXTJOIN("";"", TRUE, FILTER(CID!$B$2:$B14794, RE"&amp;"GEXMATCH(CID!$D$2:$D14794, TEXTJOIN(""|"", TRUE, SPLIT(TEXTJOIN("";"", TRUE, FILTER(CID!$B$2:$B$14794, CID!B2308=CID!$D$2:$D$14794)), "";""))))), "";""))))))"),"V80;V81;V82;V83;V84;V85;V86;V87;V88;V89; V80; V81; V82; V83; V84; V85; V86; V87; V88; V89; V800; V801; V802; V803; V804; V805; V806; V807; V808; V809; V810; V811; V812; V813; V814; V815; V816; V817; V818; V819; V820; V821; V822; V823; V824; V825; V826; V8"&amp;"27; V828; V829; V830; V831; V832; V833; V834; V835; V836; V837; V839; V840; V841; V842; V843; V844; V845; V846; V847; V849; V850; V851; V852; V853; V854; V855; V856; V857; V859; V860; V861; V862; V863; V864; V865; V866; V867; V869; V870; V871; V872; V873;"&amp;" V874; V875; V876; V877; V878; V879; V880; V881; V882; V883; V884; V885; V886; V887; V888; V889; V890; V891; V892; V893; V899")</f>
        <v>V80;V81;V82;V83;V84;V85;V86;V87;V88;V89; V80; V81; V82; V83; V84; V85; V86; V87; V88; V89; V800; V801; V802; V803; V804; V805; V806; V807; V808; V809; V810; V811; V812; V813; V814; V815; V816; V817; V818; V819; V820; V821; V822; V823; V824; V825; V826; V827; V828; V829; V830; V831; V832; V833; V834; V835; V836; V837; V839; V840; V841; V842; V843; V844; V845; V846; V847; V849; V850; V851; V852; V853; V854; V855; V856; V857; V859; V860; V861; V862; V863; V864; V865; V866; V867; V869; V870; V871; V872; V873; V874; V875; V876; V877; V878; V879; V880; V881; V882; V883; V884; V885; V886; V887; V888; V889; V890; V891; V892; V893; V899</v>
      </c>
      <c r="E2308" s="12" t="s">
        <v>44700</v>
      </c>
    </row>
    <row r="2309">
      <c r="A2309" s="12" t="str">
        <f>IFERROR(__xludf.DUMMYFUNCTION("TEXTJOIN(""; "", TRUE, TEXTJOIN("";"", TRUE, FILTER(CID!$B$2:$B$14794, CID!B2309=CID!$D$2:$D$14794)),TEXTJOIN(""; "", TRUE, FILTER(CID!$B$2:$B14794, REGEXMATCH(CID!$D$2:$D14794, TEXTJOIN(""|"", TRUE, SPLIT(TEXTJOIN("";"", TRUE, FILTER(CID!$B$2:$B14794, RE"&amp;"GEXMATCH(CID!$D$2:$D14794, TEXTJOIN(""|"", TRUE, SPLIT(TEXTJOIN("";"", TRUE, FILTER(CID!$B$2:$B$14794, CID!B2309=CID!$D$2:$D$14794)), "";""))))), "";""))))))"),"V90;V91;V92;V93;V94; V90; V91; V92; V93; V94; V900; V901; V902; V903; V904; V905; V906; V907; V908; V909; V910; V911; V912; V913; V914; V915; V916; V917; V918; V919; V920; V921; V922; V923; V924; V925; V926; V927; V928; V929; V930; V931; V932; V933; V934;"&amp;" V935; V936; V937; V938; V939; V940; V941; V942; V943; V944; V945; V946; V947; V948; V949")</f>
        <v>V90;V91;V92;V93;V94; V90; V91; V92; V93; V94; V900; V901; V902; V903; V904; V905; V906; V907; V908; V909; V910; V911; V912; V913; V914; V915; V916; V917; V918; V919; V920; V921; V922; V923; V924; V925; V926; V927; V928; V929; V930; V931; V932; V933; V934; V935; V936; V937; V938; V939; V940; V941; V942; V943; V944; V945; V946; V947; V948; V949</v>
      </c>
      <c r="E2309" s="12" t="s">
        <v>44701</v>
      </c>
    </row>
    <row r="2310">
      <c r="A2310" s="12" t="str">
        <f>IFERROR(__xludf.DUMMYFUNCTION("TEXTJOIN(""; "", TRUE, TEXTJOIN("";"", TRUE, FILTER(CID!$B$2:$B$14794, CID!B2310=CID!$D$2:$D$14794)),TEXTJOIN(""; "", TRUE, FILTER(CID!$B$2:$B14794, REGEXMATCH(CID!$D$2:$D14794, TEXTJOIN(""|"", TRUE, SPLIT(TEXTJOIN("";"", TRUE, FILTER(CID!$B$2:$B14794, RE"&amp;"GEXMATCH(CID!$D$2:$D14794, TEXTJOIN(""|"", TRUE, SPLIT(TEXTJOIN("";"", TRUE, FILTER(CID!$B$2:$B$14794, CID!B2310=CID!$D$2:$D$14794)), "";""))))), "";""))))))"),"V95;V96;V97; V95; V96; V97; V950; V951; V952; V953; V954; V958; V959; V960; V961; V962; V968; V969; V970; V971; V972; V973; V978")</f>
        <v>V95;V96;V97; V95; V96; V97; V950; V951; V952; V953; V954; V958; V959; V960; V961; V962; V968; V969; V970; V971; V972; V973; V978</v>
      </c>
      <c r="E2310" s="12" t="s">
        <v>44702</v>
      </c>
    </row>
    <row r="2311">
      <c r="A2311" s="12" t="str">
        <f>IFERROR(__xludf.DUMMYFUNCTION("TEXTJOIN(""; "", TRUE, TEXTJOIN("";"", TRUE, FILTER(CID!$B$2:$B$14794, CID!B2311=CID!$D$2:$D$14794)),TEXTJOIN(""; "", TRUE, FILTER(CID!$B$2:$B14794, REGEXMATCH(CID!$D$2:$D14794, TEXTJOIN(""|"", TRUE, SPLIT(TEXTJOIN("";"", TRUE, FILTER(CID!$B$2:$B14794, RE"&amp;"GEXMATCH(CID!$D$2:$D14794, TEXTJOIN(""|"", TRUE, SPLIT(TEXTJOIN("";"", TRUE, FILTER(CID!$B$2:$B$14794, CID!B2311=CID!$D$2:$D$14794)), "";""))))), "";""))))))"),"V98;V99; V01; V02; V03; V04; V05; V06; V09; V10; V11; V12; V13; V14; V15; V16; V17; V18; V19; V20; V21; V22; V23; V24; V25; V26; V27; V28; V29; V30; V31; V32; V33; V34; V35; V36; V37; V38; V39; V40; V41; V42; V43; V44; V45; V46; V47; V48; V49; V50; V51; V"&amp;"52; V53; V54; V55; V56; V57; V58; V59; V60; V61; V62; V63; V64; V65; V66; V67; V68; V69; V70; V71; V72; V73; V74; V75; V76; V77; V78; V79; V80; V81; V82; V83; V84; V85; V86; V87; V88; V89; V90; V91; V92; V93; V94; V95; V96; V97; V98; V99; V01-V09; V10-V19"&amp;"; V20-V29; V30-V39; V40-V49; V50-V59; V60-V69; V70-V79; V80-V89; V90-V94; V95-V97; V98-V99; V98X; V99X")</f>
        <v>V98;V99; V01; V02; V03; V04; V05; V06; V09;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V01-V09; V10-V19; V20-V29; V30-V39; V40-V49; V50-V59; V60-V69; V70-V79; V80-V89; V90-V94; V95-V97; V98-V99; V98X; V99X</v>
      </c>
      <c r="E2311" s="12" t="s">
        <v>44703</v>
      </c>
    </row>
    <row r="2312">
      <c r="A2312" s="12" t="str">
        <f>IFERROR(__xludf.DUMMYFUNCTION("TEXTJOIN(""; "", TRUE, TEXTJOIN("";"", TRUE, FILTER(CID!$B$2:$B$14794, CID!B2312=CID!$D$2:$D$14794)),TEXTJOIN(""; "", TRUE, FILTER(CID!$B$2:$B14794, REGEXMATCH(CID!$D$2:$D14794, TEXTJOIN(""|"", TRUE, SPLIT(TEXTJOIN("";"", TRUE, FILTER(CID!$B$2:$B14794, RE"&amp;"GEXMATCH(CID!$D$2:$D14794, TEXTJOIN(""|"", TRUE, SPLIT(TEXTJOIN("";"", TRUE, FILTER(CID!$B$2:$B$14794, CID!B2312=CID!$D$2:$D$14794)), "";""))))), "";""))))))"),"W00;W01;W02;W03;W04;W05;W06;W07;W08;W09;W10;W11;W12;W13;W14;W15;W16;W17;W18;W19; W00; W01; W02; W03; W04; W05; W06; W07; W08; W09; W10; W11; W12; W13; W14; W15; W16; W17; W18; W19; W20; W21; W22; W23; W24; W25; W26; W27; W28; W29; W30; W31; W32; W33; W34;"&amp;" W35; W36; W37; W38; W39; W40; W41; W42; W43; W44; W45; W46; W49; W50; W51; W52; W53; W54; W55; W56; W57; W58; W59; W60; W64; W65; W66; W67; W68; W69; W70; W73; W74; W75; W76; W77; W78; W79; W80; W81; W83; W84; W85; W86; W87; W88; W89; W90; W91; W92; W93;"&amp;" W94; W99; X00; X01; X02; X03; X04; X05; X06; X08; X09; X10; X11; X12; X13; X14; X15; X16; X17; X18; X19; X20; X21; X22; X23; X24; X25; X26; X27; X28; X29; X30; X31; X32; X33; X34; X35; X36; X37; X38; X39; X40; X41; X42; X43; X44; X45; X46; X47; X48; X49;"&amp;" X50; X51; X52; X53; X54; X57; X58; X59; W00-W19; W20-W49; W50-W64; W65-W74; W75-W84; W85-W99; X00-X09; X10-X19; X20-X29; X30-X39; X40-X49; X50-X57; X58-X59; W000; W001; W002; W003; W004; W005; W006; W007; W008; W009; W010; W011; W012; W013; W014; W015; W"&amp;"016; W017; W018; W019; W020; W021; W022; W023; W024; W025; W026; W027; W028; W029; W030; W031; W032; W033; W034; W035; W036; W037; W038; W039; W040; W041; W042; W043; W044; W045; W046; W047; W048; W049; W050; W051; W052; W053; W054; W055; W056; W057; W058"&amp;"; W059; W060; W061; W062; W063; W064; W065; W066; W067; W068; W069; W070; W071; W072; W073; W074; W075; W076; W077; W078; W079; W080; W081; W082; W083; W084; W085; W086; W087; W088; W089; W090; W091; W092; W093; W094; W095; W096; W097; W098; W099; W100; W"&amp;"101; W102; W103; W104; W105; W106; W107; W108; W109; W110; W111; W112; W113; W114; W115; W116; W117; W118; W119; W120; W121; W122; W123; W124; W125; W126; W127; W128; W129; W130; W131; W132; W133; W134; W135; W136; W137; W138; W139; W140; W141; W142; W143"&amp;"; W144; W145; W146; W147; W148; W149; W150; W151; W152; W153; W154; W155; W156; W157; W158; W159; W160; W161; W162; W163; W164; W165; W166; W167; W168; W169; W170; W171; W172; W173; W174; W175; W176; W177; W178; W179; W180; W181; W182; W183; W184; W185; W"&amp;"186; W187; W188; W189; W190; W191; W192; W193; W194; W195; W196; W197; W198; W199")</f>
        <v>W00;W01;W02;W03;W04;W05;W06;W07;W08;W09;W10;W11;W12;W13;W14;W15;W16;W17;W18;W19; W00; W01; W02; W03; W04; W05; W06; W07; W08; W09; W10; W11; W12; W13; W14; W15; W16; W17; W18; W19; W20; W21; W22; W23; W24; W25; W26; W27; W28; W29; W30; W31; W32; W33; W34; W35; W36; W37; W38; W39; W40; W41; W42; W43; W44; W45; W46; W49; W50; W51; W52; W53; W54; W55; W56; W57; W58; W59; W60; W64; W65; W66; W67; W68; W69; W70; W73; W74; W75; W76; W77; W78; W79; W80; W81; W83; W84; W85; W86; W87; W88; W89; W90; W91; W92; W93; W94; W99; X00; X01; X02; X03; X04; X05; X06; X08; X09; X10; X11; X12; X13; X14; X15; X16; X17; X18; X19; X20; X21; X22; X23; X24; X25; X26; X27; X28; X29; X30; X31; X32; X33; X34; X35; X36; X37; X38; X39; X40; X41; X42; X43; X44; X45; X46; X47; X48; X49; X50; X51; X52; X53; X54; X57; X58; X59; W00-W19; W20-W49; W50-W64; W65-W74; W75-W84; W85-W99; X00-X09; X10-X19; X20-X29; X30-X39; X40-X49; X50-X57; X58-X59; W000; W001; W002; W003; W004; W005; W006; W007; W008; W009; W010; W011; W012; W013; W014; W015; W016; W017; W018; W019; W020; W021; W022; W023; W024; W025; W026; W027; W028; W029; W030; W031; W032; W033; W034; W035; W036; W037; W038; W039; W040; W041; W042; W043; W044; W045; W046; W047; W048; W049; W050; W051; W052; W053; W054; W055; W056; W057; W058; W059; W060; W061; W062; W063; W064; W065; W066; W067; W068; W069; W070; W071; W072; W073; W074; W075; W076; W077; W078; W079; W080; W081; W082; W083; W084; W085; W086; W087; W088; W089; W090; W091; W092; W093; W094; W095; W096; W097; W098; W099; W100; W101; W102; W103; W104; W105; W106; W107; W108; W109; W110; W111; W112; W113; W114; W115; W116; W117; W118; W119; W120; W121; W122; W123; W124; W125; W126; W127; W128; W129; W130; W131; W132; W133; W134; W135; W136; W137; W138; W139; W140; W141; W142; W143; W144; W145; W146; W147; W148; W149; W150; W151; W152; W153; W154; W155; W156; W157; W158; W159; W160; W161; W162; W163; W164; W165; W166; W167; W168; W169; W170; W171; W172; W173; W174; W175; W176; W177; W178; W179; W180; W181; W182; W183; W184; W185; W186; W187; W188; W189; W190; W191; W192; W193; W194; W195; W196; W197; W198; W199</v>
      </c>
      <c r="E2312" s="12" t="s">
        <v>44704</v>
      </c>
    </row>
    <row r="2313">
      <c r="A2313" s="12" t="str">
        <f>IFERROR(__xludf.DUMMYFUNCTION("TEXTJOIN(""; "", TRUE, TEXTJOIN("";"", TRUE, FILTER(CID!$B$2:$B$14794, CID!B2313=CID!$D$2:$D$14794)),TEXTJOIN(""; "", TRUE, FILTER(CID!$B$2:$B14794, REGEXMATCH(CID!$D$2:$D14794, TEXTJOIN(""|"", TRUE, SPLIT(TEXTJOIN("";"", TRUE, FILTER(CID!$B$2:$B14794, RE"&amp;"GEXMATCH(CID!$D$2:$D14794, TEXTJOIN(""|"", TRUE, SPLIT(TEXTJOIN("";"", TRUE, FILTER(CID!$B$2:$B$14794, CID!B2313=CID!$D$2:$D$14794)), "";""))))), "";""))))))"),"W00-W19;W20-W49;W50-W64;W65-W74;W75-W84;W85-W99;X00-X09;X10-X19;X20-X29;X30-X39;X40-X49;X50-X57;X58-X59; W00; W01; W02; W03; W04; W05; W06; W07; W08; W09; W10; W11; W12; W13; W14; W15; W16; W17; W18; W19; W20; W21; W22; W23; W24; W25; W26; W27; W28; W29; "&amp;"W30; W31; W32; W33; W34; W35; W36; W37; W38; W39; W40; W41; W42; W43; W44; W45; W46; W49; W50; W51; W52; W53; W54; W55; W56; W57; W58; W59; W60; W64; W65; W66; W67; W68; W69; W70; W73; W74; W75; W76; W77; W78; W79; W80; W81; W83; W84; W85; W86; W87; W88; "&amp;"W89; W90; W91; W92; W93; W94; W99; X00; X01; X02; X03; X04; X05; X06; X08; X09; X10; X11; X12; X13; X14; X15; X16; X17; X18; X19; X20; X21; X22; X23; X24; X25; X26; X27; X28; X29; X30; X31; X32; X33; X34; X35; X36; X37; X38; X39; X40; X41; X42; X43; X44; "&amp;"X45; X46; X47; X48; X49; X50; X51; X52; X53; X54; X57; X58; X59; V01-V99; W00-W19; W00-X59; W20-W49; W50-W64; W65-W74; W75-W84; W85-W99; X00-X09; X10-X19; X20-X29; X30-X39; X40-X49; X50-X57; X58-X59; W000; W001; W002; W003; W004; W005; W006; W007; W008; W"&amp;"009; W010; W011; W012; W013; W014; W015; W016; W017; W018; W019; W020; W021; W022; W023; W024; W025; W026; W027; W028; W029; W030; W031; W032; W033; W034; W035; W036; W037; W038; W039; W040; W041; W042; W043; W044; W045; W046; W047; W048; W049; W050; W051"&amp;"; W052; W053; W054; W055; W056; W057; W058; W059; W060; W061; W062; W063; W064; W065; W066; W067; W068; W069; W070; W071; W072; W073; W074; W075; W076; W077; W078; W079; W080; W081; W082; W083; W084; W085; W086; W087; W088; W089; W090; W091; W092; W093; W"&amp;"094; W095; W096; W097; W098; W099; W100; W101; W102; W103; W104; W105; W106; W107; W108; W109; W110; W111; W112; W113; W114; W115; W116; W117; W118; W119; W120; W121; W122; W123; W124; W125; W126; W127; W128; W129; W130; W131; W132; W133; W134; W135; W136"&amp;"; W137; W138; W139; W140; W141; W142; W143; W144; W145; W146; W147; W148; W149; W150; W151; W152; W153; W154; W155; W156; W157; W158; W159; W160; W161; W162; W163; W164; W165; W166; W167; W168; W169; W170; W171; W172; W173; W174; W175; W176; W177; W178; W"&amp;"179; W180; W181; W182; W183; W184; W185; W186; W187; W188; W189; W190; W191; W192; W193; W194; W195; W196; W197; W198; W199; W200; W201; W202; W203; W204; W205; W206; W207; W208; W209; W210; W211; W212; W213; W214; W215; W216; W217; W218; W219; W220; W221"&amp;"; W222; W223; W224; W225; W226; W227; W228; W229; W230; W231; W232; W233; W234; W235; W236; W237; W238; W239; W240; W241; W242; W243; W244; W245; W246; W247; W248; W249; W250; W251; W252; W253; W254; W255; W256; W257; W258; W259; W260; W261; W262; W263; W"&amp;"264; W265; W266; W267; W268; W269; W270; W271; W272; W273; W274; W275; W276; W277; W278; W279; W280; W281; W282; W283; W284; W285; W286; W287; W288; W289; W290; W291; W292; W293; W294; W295; W296; W297; W298; W299; W300; W301; W302; W303; W304; W305; W306"&amp;"; W307; W308; W309; W310; W311; W312; W313; W314; W315; W316; W317; W318; W319; W320; W321; W322; W323; W324; W325; W326; W327; W328; W329; W330; W331; W332; W333; W334; W335; W336; W337; W338; W339; W340; W341; W342; W343; W344; W345; W346; W347; W348; W"&amp;"349; W350; W351; W352; W353; W354; W355; W356; W357; W358; W359; W360; W361; W362; W363; W364; W365; W366; W367; W368; W369; W370; W371; W372; W373; W374; W375; W376; W377; W378; W379; W380; W381; W382; W383; W384; W385; W386; W387; W388; W389; W390; W391"&amp;"; W392; W393; W394; W395; W396; W397; W398; W399; W400; W401; W402; W403; W404; W405; W406; W407; W408; W409; W410; W411; W412; W413; W414; W415; W416; W417; W418; W419; W420; W421; W422; W423; W424; W425; W426; W427; W428; W429; W430; W431; W432; W433; W"&amp;"434; W435; W436; W437; W438; W439; W440; W441; W442; W443; W444; W445; W446; W447; W448; W449; W450; W451; W452; W453; W454; W455; W456; W457; W458; W459; W460; W461; W462; W463; W464; W465; W466; W467; W468; W469; W490; W491; W492; W493; W494; W495; W496"&amp;"; W497; W498; W499; W500; W501; W502; W503; W504; W505; W506; W507; W508; W509; W510; W511; W512; W513; W514; W515; W516; W517; W518; W519; W520; W521; W522; W523; W524; W525; W526; W527; W528; W529; W530; W531; W532; W533; W534; W535; W536; W537; W538; W"&amp;"539; W540; W541; W542; W543; W544; W545; W546; W547; W548; W549; W550; W551; W552; W553; W554; W555; W556; W557; W558; W559; W560; W561; W562; W563; W564; W565; W566; W567; W568; W569; W570; W571; W572; W573; W574; W575; W576; W577; W578; W579; W580; W581"&amp;"; W582; W583; W584; W585; W586; W587; W588; W589; W590; W591; W592; W593; W594; W595; W596; W597; W598; W599; W600; W601; W602; W603; W604; W605; W606; W607; W608; W609; W640; W641; W642; W643; W644; W645; W646; W647; W648; W649; W650; W651; W652; W653; W"&amp;"654; W655; W656; W657; W658; W659; W660; W661; W662; W663; W664; W665; W666; W667; W668; W669; W670; W671; W672; W673; W674; W675; W676; W677; W678; W679; W680; W681; W682; W683; W684; W685; W686; W687; W688; W689; W690; W691; W692; W693; W694; W695; W696"&amp;"; W697; W698; W699; W700; W701; W702; W703; W704; W705; W706; W707; W708; W709; W730; W731; W732; W733; W734; W735; W736; W737; W738; W739; W740; W741; W742; W743; W744; W745; W746; W747; W748; W749; W750; W751; W752; W753; W754; W755; W756; W757; W758; W"&amp;"759; W760; W761; W762; W763; W764; W765; W766; W767; W768; W769; W770; W771; W772; W773; W774; W775; W776; W777; W778; W779; W780; W781; W782; W783; W784; W785; W786; W787; W788; W789; W790; W791; W792; W793; W794; W795; W796; W797; W798; W799; W800; W801"&amp;"; W802; W803; W804; W805; W806; W807; W808; W809; W810; W811; W812; W813; W814; W815; W816; W817; W818; W819; W830; W831; W832; W833; W834; W835; W836; W837; W838; W839; W840; W841; W842; W843; W844; W845; W846; W847; W848; W849; W850; W851; W852; W853; W"&amp;"854; W855; W856; W857; W858; W859; W860; W861; W862; W863; W864; W865; W866; W867; W868; W869; W870; W871; W872; W873; W874; W875; W876; W877; W878; W879; W880; W881; W882; W883; W884; W885; W886; W887; W888; W889; W890; W891; W892; W893; W894; W895; W896"&amp;"; W897; W898; W899; W900; W901; W902; W903; W904; W905; W906; W907; W908; W909; W910; W911; W912; W913; W914; W915; W916; W917; W918; W919; W920; W921; W922; W923; W924; W925; W926; W927; W928; W929; W930; W931; W932; W933; W934; W935; W936; W937; W938; W"&amp;"939; W940; W941; W942; W943; W944; W945; W946; W947; W948; W949; W990; W991; W992; W993; W994; W995; W996; W997; W998; W999; X000; X001; X002; X003; X004; X005; X006; X007; X008; X009; X010; X011; X012; X013; X014; X015; X016; X017; X018; X019; X020; X021"&amp;"; X022; X023; X024; X025; X026; X027; X028; X029; X030; X031; X032; X033; X034; X035; X036; X037; X038; X039; X040; X041; X042; X043; X044; X045; X046; X047; X048; X049; X050; X051; X052; X053; X054; X055; X056; X057; X058; X059; X060; X061; X062; X063; X"&amp;"064; X065; X066; X067; X068; X069; X080; X081; X082; X083; X084; X085; X086; X087; X088; X089; X090; X091; X092; X093; X094; X095; X096; X097; X098; X099; X100; X101; X102; X103; X104; X105; X106; X107; X108; X109; X110; X111; X112; X113; X114; X115; X116"&amp;"; X117; X118; X119; X120; X121; X122; X123; X124; X125; X126; X127; X128; X129; X130; X131; X132; X133; X134; X135; X136; X137; X138; X139; X140; X141; X142; X143; X144; X145; X146; X147; X148; X149; X150; X151; X152; X153; X154; X155; X156; X157; X158; X"&amp;"159; X160; X161; X162; X163; X164; X165; X166; X167; X168; X169; X170; X171; X172; X173; X174; X175; X176; X177; X178; X179; X180; X181; X182; X183; X184; X185; X186; X187; X188; X189; X190; X191; X192; X193; X194; X195; X196; X197; X198; X199; X200; X201"&amp;"; X202; X203; X204; X205; X206; X207; X208; X209; X210; X211; X212; X213; X214; X215; X216; X217; X218; X219; X220; X221; X222; X223; X224; X225; X226; X227; X228; X229; X230; X231; X232; X233; X234; X235; X236; X237; X238; X239; X240; X241; X242; X243; X"&amp;"244; X245; X246; X247; X248; X249; X250; X251; X252; X253; X254; X255; X256; X257; X258; X259; X260; X261; X262; X263; X264; X265; X266; X267; X268; X269; X270; X271; X272; X273; X274; X275; X276; X277; X278; X279; X280; X281; X282; X283; X284; X285; X286"&amp;"; X287; X288; X289; X290; X291; X292; X293; X294; X295; X296; X297; X298; X299; X300; X301; X302; X303; X304; X305; X306; X307; X308; X309; X310; X311; X312; X313; X314; X315; X316; X317; X318; X319; X320; X321; X322; X323; X324; X325; X326; X327; X328; X"&amp;"329; X330; X331; X332; X333; X334; X335; X336; X337; X338; X339; X340; X341; X342; X343; X344; X345; X346; X347; X348; X349; X350; X351; X352; X353; X354; X355; X356; X357; X358; X359; X360; X361; X362; X363; X364; X365; X366; X367; X368; X369; X370; X371"&amp;"; X372; X373; X374; X375; X376; X377; X378; X379; X380; X381; X382; X383; X384; X385; X386; X387; X388; X389; X390; X391; X392; X393; X394; X395; X396; X397; X398; X399; X400; X401; X402; X403; X404; X405; X406; X407; X408; X409; X410; X411; X412; X413; X"&amp;"414; X415; X416; X417; X418; X419; X420; X421; X422; X423; X424; X425; X426; X427; X428; X429; X430; X431; X432; X433; X434; X435; X436; X437; X438; X439; X440; X441; X442; X443; X444; X445; X446; X447; X448; X449; X450; X451; X452; X453; X454; X455; X456"&amp;"; X457; X458; X459; X460; X461; X462; X463; X464; X465; X466; X467; X468; X469; X470; X471; X472; X473; X474; X475; X476; X477; X478; X479; X480; X481; X482; X483; X484; X485; X486; X487; X488; X489; X490; X491; X492; X493; X494; X495; X496; X497; X498; X"&amp;"499; X500; X501; X502; X503; X504; X505; X506; X507; X508; X509; X510; X511; X512; X513; X514; X515; X516; X517; X518; X519; X520; X521; X522; X523; X524; X525; X526; X527; X528; X529; X530; X531; X532; X533; X534; X535; X536; X537; X538; X539; X540; X541"&amp;"; X542; X543; X544; X545; X546; X547; X548; X549; X570; X571; X572; X573; X574; X575; X576; X577; X578; X579; X580; X581; X582; X583; X584; X585; X586; X587; X588; X589; X590; X599")</f>
        <v>W00-W19;W20-W49;W50-W64;W65-W74;W75-W84;W85-W99;X00-X09;X10-X19;X20-X29;X30-X39;X40-X49;X50-X57;X58-X59; W00; W01; W02; W03; W04; W05; W06; W07; W08; W09; W10; W11; W12; W13; W14; W15; W16; W17; W18; W19; W20; W21; W22; W23; W24; W25; W26; W27; W28; W29; W30; W31; W32; W33; W34; W35; W36; W37; W38; W39; W40; W41; W42; W43; W44; W45; W46; W49; W50; W51; W52; W53; W54; W55; W56; W57; W58; W59; W60; W64; W65; W66; W67; W68; W69; W70; W73; W74; W75; W76; W77; W78; W79; W80; W81; W83; W84; W85; W86; W87; W88; W89; W90; W91; W92; W93; W94; W99; X00; X01; X02; X03; X04; X05; X06; X08; X09; X10; X11; X12; X13; X14; X15; X16; X17; X18; X19; X20; X21; X22; X23; X24; X25; X26; X27; X28; X29; X30; X31; X32; X33; X34; X35; X36; X37; X38; X39; X40; X41; X42; X43; X44; X45; X46; X47; X48; X49; X50; X51; X52; X53; X54; X57; X58; X59; V01-V99; W00-W19; W00-X59; W20-W49; W50-W64; W65-W74; W75-W84; W85-W99; X00-X09; X10-X19; X20-X29; X30-X39; X40-X49; X50-X57; X58-X59; W000; W001; W002; W003; W004; W005; W006; W007; W008; W009; W010; W011; W012; W013; W014; W015; W016; W017; W018; W019; W020; W021; W022; W023; W024; W025; W026; W027; W028; W029; W030; W031; W032; W033; W034; W035; W036; W037; W038; W039; W040; W041; W042; W043; W044; W045; W046; W047; W048; W049; W050; W051; W052; W053; W054; W055; W056; W057; W058; W059; W060; W061; W062; W063; W064; W065; W066; W067; W068; W069; W070; W071; W072; W073; W074; W075; W076; W077; W078; W079; W080; W081; W082; W083; W084; W085; W086; W087; W088; W089; W090; W091; W092; W093; W094; W095; W096; W097; W098; W099; W100; W101; W102; W103; W104; W105; W106; W107; W108; W109; W110; W111; W112; W113; W114; W115; W116; W117; W118; W119; W120; W121; W122; W123; W124; W125; W126; W127; W128; W129; W130; W131; W132; W133; W134; W135; W136; W137; W138; W139; W140; W141; W142; W143; W144; W145; W146; W147; W148; W149; W150; W151; W152; W153; W154; W155; W156; W157; W158; W159; W160; W161; W162; W163; W164; W165; W166; W167; W168; W169; W170; W171; W172; W173; W174; W175; W176; W177; W178; W179; W180; W181; W182; W183; W184; W185; W186; W187; W188; W189; W190; W191; W192; W193; W194; W195; W196; W197; W198; W199; W200; W201; W202; W203; W204; W205; W206; W207; W208; W209; W210; W211; W212; W213; W214; W215; W216; W217; W218; W219; W220; W221; W222; W223; W224; W225; W226; W227; W228; W229; W230; W231; W232; W233; W234; W235; W236; W237; W238; W239; W240; W241; W242; W243; W244; W245; W246; W247; W248; W249; W250; W251; W252; W253; W254; W255; W256; W257; W258; W259; W260; W261; W262; W263; W264; W265; W266; W267; W268; W269; W270; W271; W272; W273; W274; W275; W276; W277; W278; W279; W280; W281; W282; W283; W284; W285; W286; W287; W288; W289; W290; W291; W292; W293; W294; W295; W296; W297; W298; W299; W300; W301; W302; W303; W304; W305; W306; W307; W308; W309; W310; W311; W312; W313; W314; W315; W316; W317; W318; W319; W320; W321; W322; W323; W324; W325; W326; W327; W328; W329; W330; W331; W332; W333; W334; W335; W336; W337; W338; W339; W340; W341; W342; W343; W344; W345; W346; W347; W348; W349; W350; W351; W352; W353; W354; W355; W356; W357; W358; W359; W360; W361; W362; W363; W364; W365; W366; W367; W368; W369; W370; W371; W372; W373; W374; W375; W376; W377; W378; W379; W380; W381; W382; W383; W384; W385; W386; W387; W388; W389; W390; W391; W392; W393; W394; W395; W396; W397; W398; W399; W400; W401; W402; W403; W404; W405; W406; W407; W408; W409; W410; W411; W412; W413; W414; W415; W416; W417; W418; W419; W420; W421; W422; W423; W424; W425; W426; W427; W428; W429; W430; W431; W432; W433; W434; W435; W436; W437; W438; W439; W440; W441; W442; W443; W444; W445; W446; W447; W448; W449; W450; W451; W452; W453; W454; W455; W456; W457; W458; W459; W460; W461; W462; W463; W464; W465; W466; W467; W468; W469; W490; W491; W492; W493; W494; W495; W496; W497; W498; W499; W500; W501; W502; W503; W504; W505; W506; W507; W508; W509; W510; W511; W512; W513; W514; W515; W516; W517; W518; W519; W520; W521; W522; W523; W524; W525; W526; W527; W528; W529; W530; W531; W532; W533; W534; W535; W536; W537; W538; W539; W540; W541; W542; W543; W544; W545; W546; W547; W548; W549; W550; W551; W552; W553; W554; W555; W556; W557; W558; W559; W560; W561; W562; W563; W564; W565; W566; W567; W568; W569; W570; W571; W572; W573; W574; W575; W576; W577; W578; W579; W580; W581; W582; W583; W584; W585; W586; W587; W588; W589; W590; W591; W592; W593; W594; W595; W596; W597; W598; W599; W600; W601; W602; W603; W604; W605; W606; W607; W608; W609; W640; W641; W642; W643; W644; W645; W646; W647; W648; W649; W650; W651; W652; W653; W654; W655; W656; W657; W658; W659; W660; W661; W662; W663; W664; W665; W666; W667; W668; W669; W670; W671; W672; W673; W674; W675; W676; W677; W678; W679; W680; W681; W682; W683; W684; W685; W686; W687; W688; W689; W690; W691; W692; W693; W694; W695; W696; W697; W698; W699; W700; W701; W702; W703; W704; W705; W706; W707; W708; W709; W730; W731; W732; W733; W734; W735; W736; W737; W738; W739; W740; W741; W742; W743; W744; W745; W746; W747; W748; W749; W750; W751; W752; W753; W754; W755; W756; W757; W758; W759; W760; W761; W762; W763; W764; W765; W766; W767; W768; W769; W770; W771; W772; W773; W774; W775; W776; W777; W778; W779; W780; W781; W782; W783; W784; W785; W786; W787; W788; W789; W790; W791; W792; W793; W794; W795; W796; W797; W798; W799; W800; W801; W802; W803; W804; W805; W806; W807; W808; W809; W810; W811; W812; W813; W814; W815; W816; W817; W818; W819; W830; W831; W832; W833; W834; W835; W836; W837; W838; W839; W840; W841; W842; W843; W844; W845; W846; W847; W848; W849; W850; W851; W852; W853; W854; W855; W856; W857; W858; W859; W860; W861; W862; W863; W864; W865; W866; W867; W868; W869; W870; W871; W872; W873; W874; W875; W876; W877; W878; W879; W880; W881; W882; W883; W884; W885; W886; W887; W888; W889; W890; W891; W892; W893; W894; W895; W896; W897; W898; W899; W900; W901; W902; W903; W904; W905; W906; W907; W908; W909; W910; W911; W912; W913; W914; W915; W916; W917; W918; W919; W920; W921; W922; W923; W924; W925; W926; W927; W928; W929; W930; W931; W932; W933; W934; W935; W936; W937; W938; W939; W940; W941; W942; W943; W944; W945; W946; W947; W948; W949; W990; W991; W992; W993; W994; W995; W996; W997; W998; W999; X000; X001; X002; X003; X004; X005; X006; X007; X008; X009; X010; X011; X012; X013; X014; X015; X016; X017; X018; X019; X020; X021; X022; X023; X024; X025; X026; X027; X028; X029; X030; X031; X032; X033; X034; X035; X036; X037; X038; X039; X040; X041; X042; X043; X044; X045; X046; X047; X048; X049; X050; X051; X052; X053; X054; X055; X056; X057; X058; X059; X060; X061; X062; X063; X064; X065; X066; X067; X068; X069; X080; X081; X082; X083; X084; X085; X086; X087; X088; X089; X090; X091; X092; X093; X094; X095; X096; X097; X098; X099;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 X301; X302; X303; X304; X305; X306; X307; X308; X309; X310; X311; X312; X313; X314; X315; X316; X317; X318; X319; X320; X321; X322; X323; X324; X325; X326; X327; X328; X329; X330; X331; X332; X333; X334; X335; X336; X337; X338; X339; X340; X341; X342; X343; X344; X345; X346; X347; X348; X349; X350; X351; X352; X353; X354; X355; X356; X357; X358; X359; X360; X361; X362; X363; X364; X365; X366; X367; X368; X369; X370; X371; X372; X373; X374; X375; X376; X377; X378; X379; X380; X381; X382; X383; X384; X385; X386; X387; X388; X389; X390; X391; X392; X393; X394; X395; X396; X397; X398; X399; X400; X401; X402; X403; X404; X405; X406; X407; X408; X409; X410; X411; X412; X413; X414; X415; X416; X417; X418; X419; X420; X421; X422; X423; X424; X425; X426; X427; X428; X429; X430; X431; X432; X433; X434; X435; X436; X437; X438; X439; X440; X441; X442; X443; X444; X445; X446; X447; X448; X449; X450; X451; X452; X453; X454; X455; X456; X457; X458; X459; X460; X461; X462; X463; X464; X465; X466; X467; X468; X469; X470; X471; X472; X473; X474; X475; X476; X477; X478; X479; X480; X481; X482; X483; X484; X485; X486; X487; X488; X489; X490; X491; X492; X493; X494; X495; X496; X497; X498; X499; X500; X501; X502; X503; X504; X505; X506; X507; X508; X509; X510; X511; X512; X513; X514; X515; X516; X517; X518; X519; X520; X521; X522; X523; X524; X525; X526; X527; X528; X529; X530; X531; X532; X533; X534; X535; X536; X537; X538; X539; X540; X541; X542; X543; X544; X545; X546; X547; X548; X549; X570; X571; X572; X573; X574; X575; X576; X577; X578; X579; X580; X581; X582; X583; X584; X585; X586; X587; X588; X589; X590; X599</v>
      </c>
      <c r="E2313" s="12" t="s">
        <v>44705</v>
      </c>
    </row>
    <row r="2314">
      <c r="A2314" s="12" t="str">
        <f>IFERROR(__xludf.DUMMYFUNCTION("TEXTJOIN(""; "", TRUE, TEXTJOIN("";"", TRUE, FILTER(CID!$B$2:$B$14794, CID!B2314=CID!$D$2:$D$14794)),TEXTJOIN(""; "", TRUE, FILTER(CID!$B$2:$B14794, REGEXMATCH(CID!$D$2:$D14794, TEXTJOIN(""|"", TRUE, SPLIT(TEXTJOIN("";"", TRUE, FILTER(CID!$B$2:$B14794, RE"&amp;"GEXMATCH(CID!$D$2:$D14794, TEXTJOIN(""|"", TRUE, SPLIT(TEXTJOIN("";"", TRUE, FILTER(CID!$B$2:$B$14794, CID!B2314=CID!$D$2:$D$14794)), "";""))))), "";""))))))"),"W20;W21;W22;W23;W24;W25;W26;W27;W28;W29;W30;W31;W32;W33;W34;W35;W36;W37;W38;W39;W40;W41;W42;W43;W44;W45;W46;W49; W20; W21; W22; W23; W24; W25; W26; W27; W28; W29; W30; W31; W32; W33; W34; W35; W36; W37; W38; W39; W40; W41; W42; W43; W44; W45; W46; W49; W2"&amp;"00; W201; W202; W203; W204; W205; W206; W207; W208; W209; W210; W211; W212; W213; W214; W215; W216; W217; W218; W219; W220; W221; W222; W223; W224; W225; W226; W227; W228; W229; W230; W231; W232; W233; W234; W235; W236; W237; W238; W239; W240; W241; W242;"&amp;" W243; W244; W245; W246; W247; W248; W249; W250; W251; W252; W253; W254; W255; W256; W257; W258; W259; W260; W261; W262; W263; W264; W265; W266; W267; W268; W269; W270; W271; W272; W273; W274; W275; W276; W277; W278; W279; W280; W281; W282; W283; W284; W2"&amp;"85; W286; W287; W288; W289; W290; W291; W292; W293; W294; W295; W296; W297; W298; W299; W300; W301; W302; W303; W304; W305; W306; W307; W308; W309; W310; W311; W312; W313; W314; W315; W316; W317; W318; W319; W320; W321; W322; W323; W324; W325; W326; W327;"&amp;" W328; W329; W330; W331; W332; W333; W334; W335; W336; W337; W338; W339; W340; W341; W342; W343; W344; W345; W346; W347; W348; W349; W350; W351; W352; W353; W354; W355; W356; W357; W358; W359; W360; W361; W362; W363; W364; W365; W366; W367; W368; W369; W3"&amp;"70; W371; W372; W373; W374; W375; W376; W377; W378; W379; W380; W381; W382; W383; W384; W385; W386; W387; W388; W389; W390; W391; W392; W393; W394; W395; W396; W397; W398; W399; W400; W401; W402; W403; W404; W405; W406; W407; W408; W409; W410; W411; W412;"&amp;" W413; W414; W415; W416; W417; W418; W419; W420; W421; W422; W423; W424; W425; W426; W427; W428; W429; W430; W431; W432; W433; W434; W435; W436; W437; W438; W439; W440; W441; W442; W443; W444; W445; W446; W447; W448; W449; W450; W451; W452; W453; W454; W4"&amp;"55; W456; W457; W458; W459; W460; W461; W462; W463; W464; W465; W466; W467; W468; W469; W490; W491; W492; W493; W494; W495; W496; W497; W498; W499")</f>
        <v>W20;W21;W22;W23;W24;W25;W26;W27;W28;W29;W30;W31;W32;W33;W34;W35;W36;W37;W38;W39;W40;W41;W42;W43;W44;W45;W46;W49; W20; W21; W22; W23; W24; W25; W26; W27; W28; W29; W30; W31; W32; W33; W34; W35; W36; W37; W38; W39; W40; W41; W42; W43; W44; W45; W46; W49; W200; W201; W202; W203; W204; W205; W206; W207; W208; W209; W210; W211; W212; W213; W214; W215; W216; W217; W218; W219; W220; W221; W222; W223; W224; W225; W226; W227; W228; W229; W230; W231; W232; W233; W234; W235; W236; W237; W238; W239; W240; W241; W242; W243; W244; W245; W246; W247; W248; W249; W250; W251; W252; W253; W254; W255; W256; W257; W258; W259; W260; W261; W262; W263; W264; W265; W266; W267; W268; W269; W270; W271; W272; W273; W274; W275; W276; W277; W278; W279; W280; W281; W282; W283; W284; W285; W286; W287; W288; W289; W290; W291; W292; W293; W294; W295; W296; W297; W298; W299; W300; W301; W302; W303; W304; W305; W306; W307; W308; W309; W310; W311; W312; W313; W314; W315; W316; W317; W318; W319; W320; W321; W322; W323; W324; W325; W326; W327; W328; W329; W330; W331; W332; W333; W334; W335; W336; W337; W338; W339; W340; W341; W342; W343; W344; W345; W346; W347; W348; W349; W350; W351; W352; W353; W354; W355; W356; W357; W358; W359; W360; W361; W362; W363; W364; W365; W366; W367; W368; W369; W370; W371; W372; W373; W374; W375; W376; W377; W378; W379; W380; W381; W382; W383; W384; W385; W386; W387; W388; W389; W390; W391; W392; W393; W394; W395; W396; W397; W398; W399; W400; W401; W402; W403; W404; W405; W406; W407; W408; W409; W410; W411; W412; W413; W414; W415; W416; W417; W418; W419; W420; W421; W422; W423; W424; W425; W426; W427; W428; W429; W430; W431; W432; W433; W434; W435; W436; W437; W438; W439; W440; W441; W442; W443; W444; W445; W446; W447; W448; W449; W450; W451; W452; W453; W454; W455; W456; W457; W458; W459; W460; W461; W462; W463; W464; W465; W466; W467; W468; W469; W490; W491; W492; W493; W494; W495; W496; W497; W498; W499</v>
      </c>
      <c r="E2314" s="12" t="s">
        <v>44706</v>
      </c>
    </row>
    <row r="2315">
      <c r="A2315" s="12" t="str">
        <f>IFERROR(__xludf.DUMMYFUNCTION("TEXTJOIN(""; "", TRUE, TEXTJOIN("";"", TRUE, FILTER(CID!$B$2:$B$14794, CID!B2315=CID!$D$2:$D$14794)),TEXTJOIN(""; "", TRUE, FILTER(CID!$B$2:$B14794, REGEXMATCH(CID!$D$2:$D14794, TEXTJOIN(""|"", TRUE, SPLIT(TEXTJOIN("";"", TRUE, FILTER(CID!$B$2:$B14794, RE"&amp;"GEXMATCH(CID!$D$2:$D14794, TEXTJOIN(""|"", TRUE, SPLIT(TEXTJOIN("";"", TRUE, FILTER(CID!$B$2:$B$14794, CID!B2315=CID!$D$2:$D$14794)), "";""))))), "";""))))))"),"W50;W51;W52;W53;W54;W55;W56;W57;W58;W59;W60;W64; W50; W51; W52; W53; W54; W55; W56; W57; W58; W59; W60; W64; W500; W501; W502; W503; W504; W505; W506; W507; W508; W509; W510; W511; W512; W513; W514; W515; W516; W517; W518; W519; W520; W521; W522; W523; W5"&amp;"24; W525; W526; W527; W528; W529; W530; W531; W532; W533; W534; W535; W536; W537; W538; W539; W540; W541; W542; W543; W544; W545; W546; W547; W548; W549; W550; W551; W552; W553; W554; W555; W556; W557; W558; W559; W560; W561; W562; W563; W564; W565; W566;"&amp;" W567; W568; W569; W570; W571; W572; W573; W574; W575; W576; W577; W578; W579; W580; W581; W582; W583; W584; W585; W586; W587; W588; W589; W590; W591; W592; W593; W594; W595; W596; W597; W598; W599; W600; W601; W602; W603; W604; W605; W606; W607; W608; W6"&amp;"09; W640; W641; W642; W643; W644; W645; W646; W647; W648; W649")</f>
        <v>W50;W51;W52;W53;W54;W55;W56;W57;W58;W59;W60;W64; W50; W51; W52; W53; W54; W55; W56; W57; W58; W59; W60; W64; W500; W501; W502; W503; W504; W505; W506; W507; W508; W509; W510; W511; W512; W513; W514; W515; W516; W517; W518; W519; W520; W521; W522; W523; W524; W525; W526; W527; W528; W529; W530; W531; W532; W533; W534; W535; W536; W537; W538; W539; W540; W541; W542; W543; W544; W545; W546; W547; W548; W549; W550; W551; W552; W553; W554; W555; W556; W557; W558; W559; W560; W561; W562; W563; W564; W565; W566; W567; W568; W569; W570; W571; W572; W573; W574; W575; W576; W577; W578; W579; W580; W581; W582; W583; W584; W585; W586; W587; W588; W589; W590; W591; W592; W593; W594; W595; W596; W597; W598; W599; W600; W601; W602; W603; W604; W605; W606; W607; W608; W609; W640; W641; W642; W643; W644; W645; W646; W647; W648; W649</v>
      </c>
      <c r="E2315" s="12" t="s">
        <v>44707</v>
      </c>
    </row>
    <row r="2316">
      <c r="A2316" s="12" t="str">
        <f>IFERROR(__xludf.DUMMYFUNCTION("TEXTJOIN(""; "", TRUE, TEXTJOIN("";"", TRUE, FILTER(CID!$B$2:$B$14794, CID!B2316=CID!$D$2:$D$14794)),TEXTJOIN(""; "", TRUE, FILTER(CID!$B$2:$B14794, REGEXMATCH(CID!$D$2:$D14794, TEXTJOIN(""|"", TRUE, SPLIT(TEXTJOIN("";"", TRUE, FILTER(CID!$B$2:$B14794, RE"&amp;"GEXMATCH(CID!$D$2:$D14794, TEXTJOIN(""|"", TRUE, SPLIT(TEXTJOIN("";"", TRUE, FILTER(CID!$B$2:$B$14794, CID!B2316=CID!$D$2:$D$14794)), "";""))))), "";""))))))"),"W65;W66;W67;W68;W69;W70;W73;W74; W65; W66; W67; W68; W69; W70; W73; W74; W650; W651; W652; W653; W654; W655; W656; W657; W658; W659; W660; W661; W662; W663; W664; W665; W666; W667; W668; W669; W670; W671; W672; W673; W674; W675; W676; W677; W678; W679; W6"&amp;"80; W681; W682; W683; W684; W685; W686; W687; W688; W689; W690; W691; W692; W693; W694; W695; W696; W697; W698; W699; W700; W701; W702; W703; W704; W705; W706; W707; W708; W709; W730; W731; W732; W733; W734; W735; W736; W737; W738; W739; W740; W741; W742;"&amp;" W743; W744; W745; W746; W747; W748; W749")</f>
        <v>W65;W66;W67;W68;W69;W70;W73;W74; W65; W66; W67; W68; W69; W70; W73; W74; W650; W651; W652; W653; W654; W655; W656; W657; W658; W659; W660; W661; W662; W663; W664; W665; W666; W667; W668; W669; W670; W671; W672; W673; W674; W675; W676; W677; W678; W679; W680; W681; W682; W683; W684; W685; W686; W687; W688; W689; W690; W691; W692; W693; W694; W695; W696; W697; W698; W699; W700; W701; W702; W703; W704; W705; W706; W707; W708; W709; W730; W731; W732; W733; W734; W735; W736; W737; W738; W739; W740; W741; W742; W743; W744; W745; W746; W747; W748; W749</v>
      </c>
      <c r="E2316" s="12" t="s">
        <v>44708</v>
      </c>
    </row>
    <row r="2317">
      <c r="A2317" s="12" t="str">
        <f>IFERROR(__xludf.DUMMYFUNCTION("TEXTJOIN(""; "", TRUE, TEXTJOIN("";"", TRUE, FILTER(CID!$B$2:$B$14794, CID!B2317=CID!$D$2:$D$14794)),TEXTJOIN(""; "", TRUE, FILTER(CID!$B$2:$B14794, REGEXMATCH(CID!$D$2:$D14794, TEXTJOIN(""|"", TRUE, SPLIT(TEXTJOIN("";"", TRUE, FILTER(CID!$B$2:$B14794, RE"&amp;"GEXMATCH(CID!$D$2:$D14794, TEXTJOIN(""|"", TRUE, SPLIT(TEXTJOIN("";"", TRUE, FILTER(CID!$B$2:$B$14794, CID!B2317=CID!$D$2:$D$14794)), "";""))))), "";""))))))"),"W75;W76;W77;W78;W79;W80;W81;W83;W84; W75; W76; W77; W78; W79; W80; W81; W83; W84; W750; W751; W752; W753; W754; W755; W756; W757; W758; W759; W760; W761; W762; W763; W764; W765; W766; W767; W768; W769; W770; W771; W772; W773; W774; W775; W776; W777; W778;"&amp;" W779; W780; W781; W782; W783; W784; W785; W786; W787; W788; W789; W790; W791; W792; W793; W794; W795; W796; W797; W798; W799; W800; W801; W802; W803; W804; W805; W806; W807; W808; W809; W810; W811; W812; W813; W814; W815; W816; W817; W818; W819; W830; W8"&amp;"31; W832; W833; W834; W835; W836; W837; W838; W839; W840; W841; W842; W843; W844; W845; W846; W847; W848; W849")</f>
        <v>W75;W76;W77;W78;W79;W80;W81;W83;W84; W75; W76; W77; W78; W79; W80; W81; W83; W84; W750; W751; W752; W753; W754; W755; W756; W757; W758; W759; W760; W761; W762; W763; W764; W765; W766; W767; W768; W769; W770; W771; W772; W773; W774; W775; W776; W777; W778; W779; W780; W781; W782; W783; W784; W785; W786; W787; W788; W789; W790; W791; W792; W793; W794; W795; W796; W797; W798; W799; W800; W801; W802; W803; W804; W805; W806; W807; W808; W809; W810; W811; W812; W813; W814; W815; W816; W817; W818; W819; W830; W831; W832; W833; W834; W835; W836; W837; W838; W839; W840; W841; W842; W843; W844; W845; W846; W847; W848; W849</v>
      </c>
      <c r="E2317" s="12" t="s">
        <v>44709</v>
      </c>
    </row>
    <row r="2318">
      <c r="A2318" s="12" t="str">
        <f>IFERROR(__xludf.DUMMYFUNCTION("TEXTJOIN(""; "", TRUE, TEXTJOIN("";"", TRUE, FILTER(CID!$B$2:$B$14794, CID!B2318=CID!$D$2:$D$14794)),TEXTJOIN(""; "", TRUE, FILTER(CID!$B$2:$B14794, REGEXMATCH(CID!$D$2:$D14794, TEXTJOIN(""|"", TRUE, SPLIT(TEXTJOIN("";"", TRUE, FILTER(CID!$B$2:$B14794, RE"&amp;"GEXMATCH(CID!$D$2:$D14794, TEXTJOIN(""|"", TRUE, SPLIT(TEXTJOIN("";"", TRUE, FILTER(CID!$B$2:$B$14794, CID!B2318=CID!$D$2:$D$14794)), "";""))))), "";""))))))"),"W85;W86;W87;W88;W89;W90;W91;W92;W93;W94;W99; W85; W86; W87; W88; W89; W90; W91; W92; W93; W94; W99; W850; W851; W852; W853; W854; W855; W856; W857; W858; W859; W860; W861; W862; W863; W864; W865; W866; W867; W868; W869; W870; W871; W872; W873; W874; W875;"&amp;" W876; W877; W878; W879; W880; W881; W882; W883; W884; W885; W886; W887; W888; W889; W890; W891; W892; W893; W894; W895; W896; W897; W898; W899; W900; W901; W902; W903; W904; W905; W906; W907; W908; W909; W910; W911; W912; W913; W914; W915; W916; W917; W9"&amp;"18; W919; W920; W921; W922; W923; W924; W925; W926; W927; W928; W929; W930; W931; W932; W933; W934; W935; W936; W937; W938; W939; W940; W941; W942; W943; W944; W945; W946; W947; W948; W949; W990; W991; W992; W993; W994; W995; W996; W997; W998; W999")</f>
        <v>W85;W86;W87;W88;W89;W90;W91;W92;W93;W94;W99; W85; W86; W87; W88; W89; W90; W91; W92; W93; W94; W99; W850; W851; W852; W853; W854; W855; W856; W857; W858; W859; W860; W861; W862; W863; W864; W865; W866; W867; W868; W869; W870; W871; W872; W873; W874; W875; W876; W877; W878; W879; W880; W881; W882; W883; W884; W885; W886; W887; W888; W889; W890; W891; W892; W893; W894; W895; W896; W897; W898; W899; W900; W901; W902; W903; W904; W905; W906; W907; W908; W909; W910; W911; W912; W913; W914; W915; W916; W917; W918; W919; W920; W921; W922; W923; W924; W925; W926; W927; W928; W929; W930; W931; W932; W933; W934; W935; W936; W937; W938; W939; W940; W941; W942; W943; W944; W945; W946; W947; W948; W949; W990; W991; W992; W993; W994; W995; W996; W997; W998; W999</v>
      </c>
      <c r="E2318" s="12" t="s">
        <v>44710</v>
      </c>
    </row>
    <row r="2319">
      <c r="A2319" s="12" t="str">
        <f>IFERROR(__xludf.DUMMYFUNCTION("TEXTJOIN(""; "", TRUE, TEXTJOIN("";"", TRUE, FILTER(CID!$B$2:$B$14794, CID!B2319=CID!$D$2:$D$14794)),TEXTJOIN(""; "", TRUE, FILTER(CID!$B$2:$B14794, REGEXMATCH(CID!$D$2:$D14794, TEXTJOIN(""|"", TRUE, SPLIT(TEXTJOIN("";"", TRUE, FILTER(CID!$B$2:$B14794, RE"&amp;"GEXMATCH(CID!$D$2:$D14794, TEXTJOIN(""|"", TRUE, SPLIT(TEXTJOIN("";"", TRUE, FILTER(CID!$B$2:$B$14794, CID!B2319=CID!$D$2:$D$14794)), "";""))))), "";""))))))"),"X00;X01;X02;X03;X04;X05;X06;X08;X09; X00; X01; X02; X03; X04; X05; X06; X08; X09; X000; X001; X002; X003; X004; X005; X006; X007; X008; X009; X010; X011; X012; X013; X014; X015; X016; X017; X018; X019; X020; X021; X022; X023; X024; X025; X026; X027; X028;"&amp;" X029; X030; X031; X032; X033; X034; X035; X036; X037; X038; X039; X040; X041; X042; X043; X044; X045; X046; X047; X048; X049; X050; X051; X052; X053; X054; X055; X056; X057; X058; X059; X060; X061; X062; X063; X064; X065; X066; X067; X068; X069; X080; X0"&amp;"81; X082; X083; X084; X085; X086; X087; X088; X089; X090; X091; X092; X093; X094; X095; X096; X097; X098; X099")</f>
        <v>X00;X01;X02;X03;X04;X05;X06;X08;X09; X00; X01; X02; X03; X04; X05; X06; X08; X09; X000; X001; X002; X003; X004; X005; X006; X007; X008; X009; X010; X011; X012; X013; X014; X015; X016; X017; X018; X019; X020; X021; X022; X023; X024; X025; X026; X027; X028; X029; X030; X031; X032; X033; X034; X035; X036; X037; X038; X039; X040; X041; X042; X043; X044; X045; X046; X047; X048; X049; X050; X051; X052; X053; X054; X055; X056; X057; X058; X059; X060; X061; X062; X063; X064; X065; X066; X067; X068; X069; X080; X081; X082; X083; X084; X085; X086; X087; X088; X089; X090; X091; X092; X093; X094; X095; X096; X097; X098; X099</v>
      </c>
      <c r="E2319" s="12" t="s">
        <v>44711</v>
      </c>
    </row>
    <row r="2320">
      <c r="A2320" s="12" t="str">
        <f>IFERROR(__xludf.DUMMYFUNCTION("TEXTJOIN(""; "", TRUE, TEXTJOIN("";"", TRUE, FILTER(CID!$B$2:$B$14794, CID!B2320=CID!$D$2:$D$14794)),TEXTJOIN(""; "", TRUE, FILTER(CID!$B$2:$B14794, REGEXMATCH(CID!$D$2:$D14794, TEXTJOIN(""|"", TRUE, SPLIT(TEXTJOIN("";"", TRUE, FILTER(CID!$B$2:$B14794, RE"&amp;"GEXMATCH(CID!$D$2:$D14794, TEXTJOIN(""|"", TRUE, SPLIT(TEXTJOIN("";"", TRUE, FILTER(CID!$B$2:$B$14794, CID!B2320=CID!$D$2:$D$14794)), "";""))))), "";""))))))"),"X10;X11;X12;X13;X14;X15;X16;X17;X18;X19; X10; X11; X12; X13; X14; X15; X16; X17; X18; X19; X100; X101; X102; X103; X104; X105; X106; X107; X108; X109; X110; X111; X112; X113; X114; X115; X116; X117; X118; X119; X120; X121; X122; X123; X124; X125; X126; X1"&amp;"27; X128; X129; X130; X131; X132; X133; X134; X135; X136; X137; X138; X139; X140; X141; X142; X143; X144; X145; X146; X147; X148; X149; X150; X151; X152; X153; X154; X155; X156; X157; X158; X159; X160; X161; X162; X163; X164; X165; X166; X167; X168; X169;"&amp;" X170; X171; X172; X173; X174; X175; X176; X177; X178; X179; X180; X181; X182; X183; X184; X185; X186; X187; X188; X189; X190; X191; X192; X193; X194; X195; X196; X197; X198; X199")</f>
        <v>X10;X11;X12;X13;X14;X15;X16;X17;X18;X19; X10; X11; X12; X13; X14; X15; X16; X17; X18; X19;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v>
      </c>
      <c r="E2320" s="12" t="s">
        <v>44712</v>
      </c>
    </row>
    <row r="2321">
      <c r="A2321" s="12" t="str">
        <f>IFERROR(__xludf.DUMMYFUNCTION("TEXTJOIN(""; "", TRUE, TEXTJOIN("";"", TRUE, FILTER(CID!$B$2:$B$14794, CID!B2321=CID!$D$2:$D$14794)),TEXTJOIN(""; "", TRUE, FILTER(CID!$B$2:$B14794, REGEXMATCH(CID!$D$2:$D14794, TEXTJOIN(""|"", TRUE, SPLIT(TEXTJOIN("";"", TRUE, FILTER(CID!$B$2:$B14794, RE"&amp;"GEXMATCH(CID!$D$2:$D14794, TEXTJOIN(""|"", TRUE, SPLIT(TEXTJOIN("";"", TRUE, FILTER(CID!$B$2:$B$14794, CID!B2321=CID!$D$2:$D$14794)), "";""))))), "";""))))))"),"X20;X21;X22;X23;X24;X25;X26;X27;X28;X29; X20; X21; X22; X23; X24; X25; X26; X27; X28; X29; X200; X201; X202; X203; X204; X205; X206; X207; X208; X209; X210; X211; X212; X213; X214; X215; X216; X217; X218; X219; X220; X221; X222; X223; X224; X225; X226; X2"&amp;"27; X228; X229; X230; X231; X232; X233; X234; X235; X236; X237; X238; X239; X240; X241; X242; X243; X244; X245; X246; X247; X248; X249; X250; X251; X252; X253; X254; X255; X256; X257; X258; X259; X260; X261; X262; X263; X264; X265; X266; X267; X268; X269;"&amp;" X270; X271; X272; X273; X274; X275; X276; X277; X278; X279; X280; X281; X282; X283; X284; X285; X286; X287; X288; X289; X290; X291; X292; X293; X294; X295; X296; X297; X298; X299")</f>
        <v>X20;X21;X22;X23;X24;X25;X26;X27;X28;X29; X20; X21; X22; X23; X24; X25; X26; X27; X28; X29;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v>
      </c>
      <c r="E2321" s="12" t="s">
        <v>44713</v>
      </c>
    </row>
    <row r="2322">
      <c r="A2322" s="12" t="str">
        <f>IFERROR(__xludf.DUMMYFUNCTION("TEXTJOIN(""; "", TRUE, TEXTJOIN("";"", TRUE, FILTER(CID!$B$2:$B$14794, CID!B2322=CID!$D$2:$D$14794)),TEXTJOIN(""; "", TRUE, FILTER(CID!$B$2:$B14794, REGEXMATCH(CID!$D$2:$D14794, TEXTJOIN(""|"", TRUE, SPLIT(TEXTJOIN("";"", TRUE, FILTER(CID!$B$2:$B14794, RE"&amp;"GEXMATCH(CID!$D$2:$D14794, TEXTJOIN(""|"", TRUE, SPLIT(TEXTJOIN("";"", TRUE, FILTER(CID!$B$2:$B$14794, CID!B2322=CID!$D$2:$D$14794)), "";""))))), "";""))))))"),"X30;X31;X32;X33;X34;X35;X36;X37;X38;X39; X30; X31; X32; X33; X34; X35; X36; X37; X38; X39; X300; X301; X302; X303; X304; X305; X306; X307; X308; X309; X310; X311; X312; X313; X314; X315; X316; X317; X318; X319; X320; X321; X322; X323; X324; X325; X326; X3"&amp;"27; X328; X329; X330; X331; X332; X333; X334; X335; X336; X337; X338; X339; X340; X341; X342; X343; X344; X345; X346; X347; X348; X349; X350; X351; X352; X353; X354; X355; X356; X357; X358; X359; X360; X361; X362; X363; X364; X365; X366; X367; X368; X369;"&amp;" X370; X371; X372; X373; X374; X375; X376; X377; X378; X379; X380; X381; X382; X383; X384; X385; X386; X387; X388; X389; X390; X391; X392; X393; X394; X395; X396; X397; X398; X399")</f>
        <v>X30;X31;X32;X33;X34;X35;X36;X37;X38;X39; X30; X31; X32; X33; X34; X35; X36; X37; X38; X39; X300; X301; X302; X303; X304; X305; X306; X307; X308; X309; X310; X311; X312; X313; X314; X315; X316; X317; X318; X319; X320; X321; X322; X323; X324; X325; X326; X327; X328; X329; X330; X331; X332; X333; X334; X335; X336; X337; X338; X339; X340; X341; X342; X343; X344; X345; X346; X347; X348; X349; X350; X351; X352; X353; X354; X355; X356; X357; X358; X359; X360; X361; X362; X363; X364; X365; X366; X367; X368; X369; X370; X371; X372; X373; X374; X375; X376; X377; X378; X379; X380; X381; X382; X383; X384; X385; X386; X387; X388; X389; X390; X391; X392; X393; X394; X395; X396; X397; X398; X399</v>
      </c>
      <c r="E2322" s="12" t="s">
        <v>44714</v>
      </c>
    </row>
    <row r="2323">
      <c r="A2323" s="12" t="str">
        <f>IFERROR(__xludf.DUMMYFUNCTION("TEXTJOIN(""; "", TRUE, TEXTJOIN("";"", TRUE, FILTER(CID!$B$2:$B$14794, CID!B2323=CID!$D$2:$D$14794)),TEXTJOIN(""; "", TRUE, FILTER(CID!$B$2:$B14794, REGEXMATCH(CID!$D$2:$D14794, TEXTJOIN(""|"", TRUE, SPLIT(TEXTJOIN("";"", TRUE, FILTER(CID!$B$2:$B14794, RE"&amp;"GEXMATCH(CID!$D$2:$D14794, TEXTJOIN(""|"", TRUE, SPLIT(TEXTJOIN("";"", TRUE, FILTER(CID!$B$2:$B$14794, CID!B2323=CID!$D$2:$D$14794)), "";""))))), "";""))))))"),"X40;X41;X42;X43;X44;X45;X46;X47;X48;X49; X40; X41; X42; X43; X44; X45; X46; X47; X48; X49; X400; X401; X402; X403; X404; X405; X406; X407; X408; X409; X410; X411; X412; X413; X414; X415; X416; X417; X418; X419; X420; X421; X422; X423; X424; X425; X426; X4"&amp;"27; X428; X429; X430; X431; X432; X433; X434; X435; X436; X437; X438; X439; X440; X441; X442; X443; X444; X445; X446; X447; X448; X449; X450; X451; X452; X453; X454; X455; X456; X457; X458; X459; X460; X461; X462; X463; X464; X465; X466; X467; X468; X469;"&amp;" X470; X471; X472; X473; X474; X475; X476; X477; X478; X479; X480; X481; X482; X483; X484; X485; X486; X487; X488; X489; X490; X491; X492; X493; X494; X495; X496; X497; X498; X499")</f>
        <v>X40;X41;X42;X43;X44;X45;X46;X47;X48;X49; X40; X41; X42; X43; X44; X45; X46; X47; X48; X49; X400; X401; X402; X403; X404; X405; X406; X407; X408; X409; X410; X411; X412; X413; X414; X415; X416; X417; X418; X419; X420; X421; X422; X423; X424; X425; X426; X427; X428; X429; X430; X431; X432; X433; X434; X435; X436; X437; X438; X439; X440; X441; X442; X443; X444; X445; X446; X447; X448; X449; X450; X451; X452; X453; X454; X455; X456; X457; X458; X459; X460; X461; X462; X463; X464; X465; X466; X467; X468; X469; X470; X471; X472; X473; X474; X475; X476; X477; X478; X479; X480; X481; X482; X483; X484; X485; X486; X487; X488; X489; X490; X491; X492; X493; X494; X495; X496; X497; X498; X499</v>
      </c>
      <c r="E2323" s="12" t="s">
        <v>44715</v>
      </c>
    </row>
    <row r="2324">
      <c r="A2324" s="12" t="str">
        <f>IFERROR(__xludf.DUMMYFUNCTION("TEXTJOIN(""; "", TRUE, TEXTJOIN("";"", TRUE, FILTER(CID!$B$2:$B$14794, CID!B2324=CID!$D$2:$D$14794)),TEXTJOIN(""; "", TRUE, FILTER(CID!$B$2:$B14794, REGEXMATCH(CID!$D$2:$D14794, TEXTJOIN(""|"", TRUE, SPLIT(TEXTJOIN("";"", TRUE, FILTER(CID!$B$2:$B14794, RE"&amp;"GEXMATCH(CID!$D$2:$D14794, TEXTJOIN(""|"", TRUE, SPLIT(TEXTJOIN("";"", TRUE, FILTER(CID!$B$2:$B$14794, CID!B2324=CID!$D$2:$D$14794)), "";""))))), "";""))))))"),"X50;X51;X52;X53;X54;X57; X50; X51; X52; X53; X54; X57; X500; X501; X502; X503; X504; X505; X506; X507; X508; X509; X510; X511; X512; X513; X514; X515; X516; X517; X518; X519; X520; X521; X522; X523; X524; X525; X526; X527; X528; X529; X530; X531; X532; X5"&amp;"33; X534; X535; X536; X537; X538; X539; X540; X541; X542; X543; X544; X545; X546; X547; X548; X549; X570; X571; X572; X573; X574; X575; X576; X577; X578; X579")</f>
        <v>X50;X51;X52;X53;X54;X57; X50; X51; X52; X53; X54; X57; X500; X501; X502; X503; X504; X505; X506; X507; X508; X509; X510; X511; X512; X513; X514; X515; X516; X517; X518; X519; X520; X521; X522; X523; X524; X525; X526; X527; X528; X529; X530; X531; X532; X533; X534; X535; X536; X537; X538; X539; X540; X541; X542; X543; X544; X545; X546; X547; X548; X549; X570; X571; X572; X573; X574; X575; X576; X577; X578; X579</v>
      </c>
      <c r="E2324" s="12" t="s">
        <v>44716</v>
      </c>
    </row>
    <row r="2325">
      <c r="A2325" s="12" t="str">
        <f>IFERROR(__xludf.DUMMYFUNCTION("TEXTJOIN(""; "", TRUE, TEXTJOIN("";"", TRUE, FILTER(CID!$B$2:$B$14794, CID!B2325=CID!$D$2:$D$14794)),TEXTJOIN(""; "", TRUE, FILTER(CID!$B$2:$B14794, REGEXMATCH(CID!$D$2:$D14794, TEXTJOIN(""|"", TRUE, SPLIT(TEXTJOIN("";"", TRUE, FILTER(CID!$B$2:$B14794, RE"&amp;"GEXMATCH(CID!$D$2:$D14794, TEXTJOIN(""|"", TRUE, SPLIT(TEXTJOIN("";"", TRUE, FILTER(CID!$B$2:$B$14794, CID!B2325=CID!$D$2:$D$14794)), "";""))))), "";""))))))"),"X58;X59; W00; W01; W02; W03; W04; W05; W06; W07; W08; W09; W10; W11; W12; W13; W14; W15; W16; W17; W18; W19; W20; W21; W22; W23; W24; W25; W26; W27; W28; W29; W30; W31; W32; W33; W34; W35; W36; W37; W38; W39; W40; W41; W42; W43; W44; W45; W46; W49; W50; W"&amp;"51; W52; W53; W54; W55; W56; W57; W58; W59; W60; W64; W65; W66; W67; W68; W69; W70; W73; W74; W75; W76; W77; W78; W79; W80; W81; W83; W84; W85; W86; W87; W88; W89; W90; W91; W92; W93; W94; W99; X00; X01; X02; X03; X04; X05; X06; X08; X09; X10; X11; X12; X"&amp;"13; X14; X15; X16; X17; X18; X19; X20; X21; X22; X23; X24; X25; X26; X27; X28; X29; X30; X31; X32; X33; X34; X35; X36; X37; X38; X39; X40; X41; X42; X43; X44; X45; X46; X47; X48; X49; X50; X51; X52; X53; X54; X57; X58; X59; V01-V09; V01-V99; V10-V19; V20-"&amp;"V29; V30-V39; V40-V49; V50-V59; V60-V69; V70-V79; V80-V89; V90-V94; V95-V97; V98-V99; W00-W19; W00-X59; W20-W49; W50-W64; W65-W74; W75-W84; W85-W99; X00-X09; X10-X19; X20-X29; X30-X39; X40-X49; X50-X57; X58-X59; X580; X581; X582; X583; X584; X585; X586; X"&amp;"587; X588; X589; X590; X599")</f>
        <v>X58;X59; W00; W01; W02; W03; W04; W05; W06; W07; W08; W09; W10; W11; W12; W13; W14; W15; W16; W17; W18; W19; W20; W21; W22; W23; W24; W25; W26; W27; W28; W29; W30; W31; W32; W33; W34; W35; W36; W37; W38; W39; W40; W41; W42; W43; W44; W45; W46; W49; W50; W51; W52; W53; W54; W55; W56; W57; W58; W59; W60; W64; W65; W66; W67; W68; W69; W70; W73; W74; W75; W76; W77; W78; W79; W80; W81; W83; W84; W85; W86; W87; W88; W89; W90; W91; W92; W93; W94; W99; X00; X01; X02; X03; X04; X05; X06; X08; X09; X10; X11; X12; X13; X14; X15; X16; X17; X18; X19; X20; X21; X22; X23; X24; X25; X26; X27; X28; X29; X30; X31; X32; X33; X34; X35; X36; X37; X38; X39; X40; X41; X42; X43; X44; X45; X46; X47; X48; X49; X50; X51; X52; X53; X54; X57; X58; X59; V01-V09; V01-V99; V10-V19; V20-V29; V30-V39; V40-V49; V50-V59; V60-V69; V70-V79; V80-V89; V90-V94; V95-V97; V98-V99; W00-W19; W00-X59; W20-W49; W50-W64; W65-W74; W75-W84; W85-W99; X00-X09; X10-X19; X20-X29; X30-X39; X40-X49; X50-X57; X58-X59; X580; X581; X582; X583; X584; X585; X586; X587; X588; X589; X590; X599</v>
      </c>
      <c r="E2325" s="12" t="s">
        <v>44717</v>
      </c>
    </row>
    <row r="2326">
      <c r="A2326" s="12" t="str">
        <f>IFERROR(__xludf.DUMMYFUNCTION("TEXTJOIN(""; "", TRUE, TEXTJOIN("";"", TRUE, FILTER(CID!$B$2:$B$14794, CID!B2326=CID!$D$2:$D$14794)),TEXTJOIN(""; "", TRUE, FILTER(CID!$B$2:$B14794, REGEXMATCH(CID!$D$2:$D14794, TEXTJOIN(""|"", TRUE, SPLIT(TEXTJOIN("";"", TRUE, FILTER(CID!$B$2:$B14794, RE"&amp;"GEXMATCH(CID!$D$2:$D14794, TEXTJOIN(""|"", TRUE, SPLIT(TEXTJOIN("";"", TRUE, FILTER(CID!$B$2:$B$14794, CID!B2326=CID!$D$2:$D$14794)), "";""))))), "";""))))))"),"X60;X61;X62;X63;X64;X65;X66;X67;X68;X69;X70;X71;X72;X73;X74;X75;X76;X77;X78;X79;X80;X81;X82;X83;X84; X60; X61; X62; X63; X64; X65; X66; X67; X68; X69; X70; X71; X72; X73; X74; X75; X76; X77; X78; X79; X80; X81; X82; X83; X84; X600; X601; X602; X603; X604;"&amp;" X605; X606; X607; X608; X609; X610; X611; X612; X613; X614; X615; X616; X617; X618; X619; X620; X621; X622; X623; X624; X625; X626; X627; X628; X629; X630; X631; X632; X633; X634; X635; X636; X637; X638; X639; X640; X641; X642; X643; X644; X645; X646; X6"&amp;"47; X648; X649; X650; X651; X652; X653; X654; X655; X656; X657; X658; X659; X660; X661; X662; X663; X664; X665; X666; X667; X668; X669; X670; X671; X672; X673; X674; X675; X676; X677; X678; X679; X680; X681; X682; X683; X684; X685; X686; X687; X688; X689;"&amp;" X690; X691; X692; X693; X694; X695; X696; X697; X698; X699; X700; X701; X702; X703; X704; X705; X706; X707; X708; X709; X710; X711; X712; X713; X714; X715; X716; X717; X718; X719; X720; X721; X722; X723; X724; X725; X726; X727; X728; X729; X730; X731; X7"&amp;"32; X733; X734; X735; X736; X737; X738; X739; X740; X741; X742; X743; X744; X745; X746; X747; X748; X749; X750; X751; X752; X753; X754; X755; X756; X757; X758; X759; X760; X761; X762; X763; X764; X765; X766; X767; X768; X769; X770; X771; X772; X773; X774;"&amp;" X775; X776; X777; X778; X779; X780; X781; X782; X783; X784; X785; X786; X787; X788; X789; X790; X791; X792; X793; X794; X795; X796; X797; X798; X799; X800; X801; X802; X803; X804; X805; X806; X807; X808; X809; X810; X811; X812; X813; X814; X815; X816; X8"&amp;"17; X818; X819; X820; X821; X822; X823; X824; X825; X826; X827; X828; X829; X830; X831; X832; X833; X834; X835; X836; X837; X838; X839; X840; X841; X842; X843; X844; X845; X846; X847; X848; X849")</f>
        <v>X60;X61;X62;X63;X64;X65;X66;X67;X68;X69;X70;X71;X72;X73;X74;X75;X76;X77;X78;X79;X80;X81;X82;X83;X84; X60; X61; X62; X63; X64; X65; X66; X67; X68; X69; X70; X71; X72; X73; X74; X75; X76; X77; X78; X79; X80; X81; X82; X83; X84; X600; X601; X602; X603; X604; X605; X606; X607; X608; X609; X610; X611; X612; X613; X614; X615; X616; X617; X618; X619; X620; X621; X622; X623; X624; X625; X626; X627; X628; X629; X630; X631; X632; X633; X634; X635; X636; X637; X638; X639; X640; X641; X642; X643; X644; X645; X646; X647; X648; X649; X650; X651; X652; X653; X654; X655; X656; X657; X658; X659; X660; X661; X662; X663; X664; X665; X666; X667; X668; X669; X670; X671; X672; X673; X674; X675; X676; X677; X678; X679; X680; X681; X682; X683; X684; X685; X686; X687; X688; X689; X690; X691; X692; X693; X694; X695; X696; X697; X698; X699; X700; X701; X702; X703; X704; X705; X706; X707; X708; X709; X710; X711; X712; X713; X714; X715; X716; X717; X718; X719; X720; X721; X722; X723; X724; X725; X726; X727; X728; X729; X730; X731; X732; X733; X734; X735; X736; X737; X738; X739; X740; X741; X742; X743; X744; X745; X746; X747; X748; X749; X750; X751; X752; X753; X754; X755; X756; X757; X758; X759; X760; X761; X762; X763; X764; X765; X766; X767; X768; X769; X770; X771; X772; X773; X774; X775; X776; X777; X778; X779; X780; X781; X782; X783; X784; X785; X786; X787; X788; X789; X790; X791; X792; X793; X794; X795; X796; X797; X798; X799; X800; X801; X802; X803; X804; X805; X806; X807; X808; X809; X810; X811; X812; X813; X814; X815; X816; X817; X818; X819; X820; X821; X822; X823; X824; X825; X826; X827; X828; X829; X830; X831; X832; X833; X834; X835; X836; X837; X838; X839; X840; X841; X842; X843; X844; X845; X846; X847; X848; X849</v>
      </c>
      <c r="E2326" s="12" t="s">
        <v>44718</v>
      </c>
    </row>
    <row r="2327">
      <c r="A2327" s="12" t="str">
        <f>IFERROR(__xludf.DUMMYFUNCTION("TEXTJOIN(""; "", TRUE, TEXTJOIN("";"", TRUE, FILTER(CID!$B$2:$B$14794, CID!B2327=CID!$D$2:$D$14794)),TEXTJOIN(""; "", TRUE, FILTER(CID!$B$2:$B14794, REGEXMATCH(CID!$D$2:$D14794, TEXTJOIN(""|"", TRUE, SPLIT(TEXTJOIN("";"", TRUE, FILTER(CID!$B$2:$B14794, RE"&amp;"GEXMATCH(CID!$D$2:$D14794, TEXTJOIN(""|"", TRUE, SPLIT(TEXTJOIN("";"", TRUE, FILTER(CID!$B$2:$B$14794, CID!B2327=CID!$D$2:$D$14794)), "";""))))), "";""))))))"),"X85;X86;X87;X88;X89;X90;X91;X92;X93;X94;X95;X96;X97;X98;X99;Y00;Y01;Y02;Y03;Y04;Y05;Y06;Y07;Y08;Y09; X85; X86; X87; X88; X89; X90; X91; X92; X93; X94; X95; X96; X97; X98; X99; Y00; Y01; Y02; Y03; Y04; Y05; Y06; Y07; Y08; Y09; X850; X851; X852; X853; X854;"&amp;" X855; X856; X857; X858; X859; X860; X861; X862; X863; X864; X865; X866; X867; X868; X869; X870; X871; X872; X873; X874; X875; X876; X877; X878; X879; X880; X881; X882; X883; X884; X885; X886; X887; X888; X889; X890; X891; X892; X893; X894; X895; X896; X8"&amp;"97; X898; X899; X900; X901; X902; X903; X904; X905; X906; X907; X908; X909; X910; X911; X912; X913; X914; X915; X916; X917; X918; X919; X920; X921; X922; X923; X924; X925; X926; X927; X928; X929; X930; X931; X932; X933; X934; X935; X936; X937; X938; X939;"&amp;" X940; X941; X942; X943; X944; X945; X946; X947; X948; X949; X950; X951; X952; X953; X954; X955; X956; X957; X958; X959; X960; X961; X962; X963; X964; X965; X966; X967; X968; X969; X970; X971; X972; X973; X974; X975; X976; X977; X978; X979; X980; X981; X9"&amp;"82; X983; X984; X985; X986; X987; X988; X989; X990; X991; X992; X993; X994; X995; X996; X997; X998; X999; Y000; Y001; Y002; Y003; Y004; Y005; Y006; Y007; Y008; Y009; Y010; Y011; Y012; Y013; Y014; Y015; Y016; Y017; Y018; Y019; Y020; Y021; Y022; Y023; Y024;"&amp;" Y025; Y026; Y027; Y028; Y029; Y030; Y031; Y032; Y033; Y034; Y035; Y036; Y037; Y038; Y039; Y040; Y041; Y042; Y043; Y044; Y045; Y046; Y047; Y048; Y049; Y050; Y051; Y052; Y053; Y054; Y055; Y056; Y057; Y058; Y059; Y060; Y061; Y062; Y068; Y069; Y070; Y071; Y0"&amp;"72; Y073; Y078; Y079; Y080; Y081; Y082; Y083; Y084; Y085; Y086; Y087; Y088; Y089; Y090; Y091; Y092; Y093; Y094; Y095; Y096; Y097; Y098; Y099")</f>
        <v>X85;X86;X87;X88;X89;X90;X91;X92;X93;X94;X95;X96;X97;X98;X99;Y00;Y01;Y02;Y03;Y04;Y05;Y06;Y07;Y08;Y09; X85; X86; X87; X88; X89; X90; X91; X92; X93; X94; X95; X96; X97; X98; X99; Y00; Y01; Y02; Y03; Y04; Y05; Y06; Y07; Y08; Y09; X850; X851; X852; X853; X854; X855; X856; X857; X858; X859; X860; X861; X862; X863; X864; X865; X866; X867; X868; X869; X870; X871; X872; X873; X874; X875; X876; X877; X878; X879; X880; X881; X882; X883; X884; X885; X886; X887; X888; X889; X890; X891; X892; X893; X894; X895; X896; X897; X898; X899; X900; X901; X902; X903; X904; X905; X906; X907; X908; X909; X910; X911; X912; X913; X914; X915; X916; X917; X918; X919; X920; X921; X922; X923; X924; X925; X926; X927; X928; X929; X930; X931; X932; X933; X934; X935; X936; X937; X938; X939; X940; X941; X942; X943; X944; X945; X946; X947; X948; X949; X950; X951; X952; X953; X954; X955; X956; X957; X958; X959; X960; X961; X962; X963; X964; X965; X966; X967; X968; X969; X970; X971; X972; X973; X974; X975; X976; X977; X978; X979; X980; X981; X982; X983; X984; X985; X986; X987; X988; X989; X990; X991; X992; X993; X994; X995; X996; X997; X998; X999; Y000; Y001; Y002; Y003; Y004; Y005; Y006; Y007; Y008; Y009; Y010; Y011; Y012; Y013; Y014; Y015; Y016; Y017; Y018; Y019; Y020; Y021; Y022; Y023; Y024; Y025; Y026; Y027; Y028; Y029; Y030; Y031; Y032; Y033; Y034; Y035; Y036; Y037; Y038; Y039; Y040; Y041; Y042; Y043; Y044; Y045; Y046; Y047; Y048; Y049; Y050; Y051; Y052; Y053; Y054; Y055; Y056; Y057; Y058; Y059; Y060; Y061; Y062; Y068; Y069; Y070; Y071; Y072; Y073; Y078; Y079; Y080; Y081; Y082; Y083; Y084; Y085; Y086; Y087; Y088; Y089; Y090; Y091; Y092; Y093; Y094; Y095; Y096; Y097; Y098; Y099</v>
      </c>
      <c r="E2327" s="12" t="s">
        <v>44719</v>
      </c>
    </row>
    <row r="2328">
      <c r="A2328" s="12" t="str">
        <f>IFERROR(__xludf.DUMMYFUNCTION("TEXTJOIN(""; "", TRUE, TEXTJOIN("";"", TRUE, FILTER(CID!$B$2:$B$14794, CID!B2328=CID!$D$2:$D$14794)),TEXTJOIN(""; "", TRUE, FILTER(CID!$B$2:$B14794, REGEXMATCH(CID!$D$2:$D14794, TEXTJOIN(""|"", TRUE, SPLIT(TEXTJOIN("";"", TRUE, FILTER(CID!$B$2:$B14794, RE"&amp;"GEXMATCH(CID!$D$2:$D14794, TEXTJOIN(""|"", TRUE, SPLIT(TEXTJOIN("";"", TRUE, FILTER(CID!$B$2:$B$14794, CID!B2328=CID!$D$2:$D$14794)), "";""))))), "";""))))))"),"Y10;Y11;Y12;Y13;Y14;Y15;Y16;Y17;Y18;Y19;Y20;Y21;Y22;Y23;Y24;Y25;Y26;Y27;Y28;Y29;Y30;Y31;Y32;Y33;Y34; Y10; Y11; Y12; Y13; Y14; Y15; Y16; Y17; Y18; Y19; Y20; Y21; Y22; Y23; Y24; Y25; Y26; Y27; Y28; Y29; Y30; Y31; Y32; Y33; Y34; Y100; Y101; Y102; Y103; Y104;"&amp;" Y105; Y106; Y107; Y108; Y109; Y110; Y111; Y112; Y113; Y114; Y115; Y116; Y117; Y118; Y119; Y120; Y121; Y122; Y123; Y124; Y125; Y126; Y127; Y128; Y129; Y130; Y131; Y132; Y133; Y134; Y135; Y136; Y137; Y138; Y139; Y140; Y141; Y142; Y143; Y144; Y145; Y146; Y1"&amp;"47; Y148; Y149; Y150; Y151; Y152; Y153; Y154; Y155; Y156; Y157; Y158; Y159; Y160; Y161; Y162; Y163; Y164; Y165; Y166; Y167; Y168; Y169; Y170; Y171; Y172; Y173; Y174; Y175; Y176; Y177; Y178; Y179; Y180; Y181; Y182; Y183; Y184; Y185; Y186; Y187; Y188; Y189;"&amp;" Y190; Y191; Y192; Y193; Y194; Y195; Y196; Y197; Y198; Y199; Y200; Y201; Y202; Y203; Y204; Y205; Y206; Y207; Y208; Y209; Y210; Y211; Y212; Y213; Y214; Y215; Y216; Y217; Y218; Y219; Y220; Y221; Y222; Y223; Y224; Y225; Y226; Y227; Y228; Y229; Y230; Y231; Y2"&amp;"32; Y233; Y234; Y235; Y236; Y237; Y238; Y239; Y240; Y241; Y242; Y243; Y244; Y245; Y246; Y247; Y248; Y249; Y250; Y251; Y252; Y253; Y254; Y255; Y256; Y257; Y258; Y259; Y260; Y261; Y262; Y263; Y264; Y265; Y266; Y267; Y268; Y269; Y270; Y271; Y272; Y273; Y274;"&amp;" Y275; Y276; Y277; Y278; Y279; Y280; Y281; Y282; Y283; Y284; Y285; Y286; Y287; Y288; Y289; Y290; Y291; Y292; Y293; Y294; Y295; Y296; Y297; Y298; Y299; Y300; Y301; Y302; Y303; Y304; Y305; Y306; Y307; Y308; Y309; Y310; Y311; Y312; Y313; Y314; Y315; Y316; Y3"&amp;"17; Y318; Y319; Y320; Y321; Y322; Y323; Y324; Y325; Y326; Y327; Y328; Y329; Y330; Y331; Y332; Y333; Y334; Y335; Y336; Y337; Y338; Y339; Y340; Y341; Y342; Y343; Y344; Y345; Y346; Y347; Y348; Y349")</f>
        <v>Y10;Y11;Y12;Y13;Y14;Y15;Y16;Y17;Y18;Y19;Y20;Y21;Y22;Y23;Y24;Y25;Y26;Y27;Y28;Y29;Y30;Y31;Y32;Y33;Y34; Y10; Y11; Y12; Y13; Y14; Y15; Y16; Y17; Y18; Y19; Y20; Y21; Y22; Y23; Y24; Y25; Y26; Y27; Y28; Y29; Y30; Y31; Y32; Y33; Y34; Y100; Y101; Y102; Y103; Y104; Y105; Y106; Y107; Y108; Y109; Y110; Y111; Y112; Y113; Y114; Y115; Y116; Y117; Y118; Y119; Y120; Y121; Y122; Y123; Y124; Y125; Y126; Y127; Y128; Y129; Y130; Y131; Y132; Y133; Y134; Y135; Y136; Y137; Y138; Y139; Y140; Y141; Y142; Y143; Y144; Y145; Y146; Y147; Y148; Y149; Y150; Y151; Y152; Y153; Y154; Y155; Y156; Y157; Y158; Y159; Y160; Y161; Y162; Y163; Y164; Y165; Y166; Y167; Y168; Y169; Y170; Y171; Y172; Y173; Y174; Y175; Y176; Y177; Y178; Y179; Y180; Y181; Y182; Y183; Y184; Y185; Y186; Y187; Y188; Y189; Y190; Y191; Y192; Y193; Y194; Y195; Y196; Y197; Y198; Y199; Y200; Y201; Y202; Y203; Y204; Y205; Y206; Y207; Y208; Y209; Y210; Y211; Y212; Y213; Y214; Y215; Y216; Y217; Y218; Y219; Y220; Y221; Y222; Y223; Y224; Y225; Y226; Y227; Y228; Y229; Y230; Y231; Y232; Y233; Y234; Y235; Y236; Y237; Y238; Y239; Y240; Y241; Y242; Y243; Y244; Y245; Y246; Y247; Y248; Y249; Y250; Y251; Y252; Y253; Y254; Y255; Y256; Y257; Y258; Y259; Y260; Y261; Y262; Y263; Y264; Y265; Y266; Y267; Y268; Y269; Y270; Y271; Y272; Y273; Y274; Y275; Y276; Y277; Y278; Y279; Y280; Y281; Y282; Y283; Y284; Y285; Y286; Y287; Y288; Y289; Y290; Y291; Y292; Y293; Y294; Y295; Y296; Y297; Y298; Y299; Y300; Y301; Y302; Y303; Y304; Y305; Y306; Y307; Y308; Y309; Y310; Y311; Y312; Y313; Y314; Y315; Y316; Y317; Y318; Y319; Y320; Y321; Y322; Y323; Y324; Y325; Y326; Y327; Y328; Y329; Y330; Y331; Y332; Y333; Y334; Y335; Y336; Y337; Y338; Y339; Y340; Y341; Y342; Y343; Y344; Y345; Y346; Y347; Y348; Y349</v>
      </c>
      <c r="E2328" s="12" t="s">
        <v>44720</v>
      </c>
    </row>
    <row r="2329">
      <c r="A2329" s="12" t="str">
        <f>IFERROR(__xludf.DUMMYFUNCTION("TEXTJOIN(""; "", TRUE, TEXTJOIN("";"", TRUE, FILTER(CID!$B$2:$B$14794, CID!B2329=CID!$D$2:$D$14794)),TEXTJOIN(""; "", TRUE, FILTER(CID!$B$2:$B14794, REGEXMATCH(CID!$D$2:$D14794, TEXTJOIN(""|"", TRUE, SPLIT(TEXTJOIN("";"", TRUE, FILTER(CID!$B$2:$B14794, RE"&amp;"GEXMATCH(CID!$D$2:$D14794, TEXTJOIN(""|"", TRUE, SPLIT(TEXTJOIN("";"", TRUE, FILTER(CID!$B$2:$B$14794, CID!B2329=CID!$D$2:$D$14794)), "";""))))), "";""))))))"),"Y35;Y36; Y35; Y36; Y350; Y351; Y352; Y353; Y354; Y355; Y356; Y357; Y360; Y361; Y362; Y363; Y364; Y365; Y366; Y367; Y368; Y369")</f>
        <v>Y35;Y36; Y35; Y36; Y350; Y351; Y352; Y353; Y354; Y355; Y356; Y357; Y360; Y361; Y362; Y363; Y364; Y365; Y366; Y367; Y368; Y369</v>
      </c>
      <c r="E2329" s="12" t="s">
        <v>44721</v>
      </c>
    </row>
    <row r="2330">
      <c r="A2330" s="12" t="str">
        <f>IFERROR(__xludf.DUMMYFUNCTION("TEXTJOIN(""; "", TRUE, TEXTJOIN("";"", TRUE, FILTER(CID!$B$2:$B$14794, CID!B2330=CID!$D$2:$D$14794)),TEXTJOIN(""; "", TRUE, FILTER(CID!$B$2:$B14794, REGEXMATCH(CID!$D$2:$D14794, TEXTJOIN(""|"", TRUE, SPLIT(TEXTJOIN("";"", TRUE, FILTER(CID!$B$2:$B14794, RE"&amp;"GEXMATCH(CID!$D$2:$D14794, TEXTJOIN(""|"", TRUE, SPLIT(TEXTJOIN("";"", TRUE, FILTER(CID!$B$2:$B$14794, CID!B2330=CID!$D$2:$D$14794)), "";""))))), "";""))))))"),"Y40;Y41;Y42;Y43;Y44;Y45;Y46;Y47;Y48;Y49;Y50;Y51;Y52;Y53;Y54;Y55;Y56;Y57;Y58;Y59; Y40; Y41; Y42; Y43; Y44; Y45; Y46; Y47; Y48; Y49; Y50; Y51; Y52; Y53; Y54; Y55; Y56; Y57; Y58; Y59; Y60; Y61; Y62; Y63; Y64; Y65; Y66; Y69; Y70; Y71; Y72; Y73; Y74; Y75; Y76;"&amp;" Y77; Y78; Y79; Y80; Y81; Y82; Y83; Y84; Y40-Y59; Y60-Y69; Y70-Y82; Y83-Y84; Y400; Y401; Y402; Y403; Y404; Y405; Y406; Y407; Y408; Y409; Y410; Y411; Y412; Y413; Y414; Y415; Y418; Y419; Y420; Y421; Y422; Y423; Y424; Y425; Y426; Y427; Y428; Y429; Y430; Y431"&amp;"; Y432; Y433; Y434; Y435; Y436; Y438; Y439; Y440; Y441; Y442; Y443; Y444; Y445; Y446; Y447; Y449; Y450; Y451; Y452; Y453; Y454; Y455; Y458; Y459; Y460; Y461; Y462; Y463; Y464; Y465; Y466; Y467; Y468; Y470; Y471; Y472; Y473; Y474; Y475; Y478; Y479; Y480; Y"&amp;"481; Y482; Y483; Y484; Y485; Y490; Y491; Y492; Y493; Y494; Y495; Y496; Y497; Y498; Y499; Y500; Y501; Y502; Y508; Y509; Y510; Y511; Y512; Y513; Y514; Y515; Y516; Y517; Y518; Y519; Y520; Y521; Y522; Y523; Y524; Y525; Y526; Y527; Y528; Y529; Y530; Y531; Y532"&amp;"; Y533; Y534; Y535; Y536; Y537; Y538; Y539; Y540; Y541; Y542; Y543; Y544; Y545; Y546; Y547; Y548; Y549; Y550; Y551; Y552; Y553; Y554; Y555; Y556; Y559; Y560; Y561; Y562; Y563; Y564; Y565; Y566; Y567; Y568; Y569; Y570; Y571; Y572; Y573; Y574; Y575; Y576; Y"&amp;"577; Y578; Y579; Y580; Y581; Y582; Y583; Y584; Y585; Y586; Y588; Y589; Y590; Y591; Y592; Y593; Y598; Y599")</f>
        <v>Y40;Y41;Y42;Y43;Y44;Y45;Y46;Y47;Y48;Y49;Y50;Y51;Y52;Y53;Y54;Y55;Y56;Y57;Y58;Y59; Y40; Y41; Y42; Y43; Y44; Y45; Y46; Y47; Y48; Y49; Y50; Y51; Y52; Y53; Y54; Y55; Y56; Y57; Y58; Y59; Y60; Y61; Y62; Y63; Y64; Y65; Y66; Y69; Y70; Y71; Y72; Y73; Y74; Y75; Y76; Y77; Y78; Y79; Y80; Y81; Y82; Y83; Y84; Y40-Y59; Y60-Y69; Y70-Y82; Y83-Y84; Y400; Y401; Y402; Y403; Y404; Y405; Y406; Y407; Y408; Y409; Y410; Y411; Y412; Y413; Y414; Y415; Y418; Y419; Y420; Y421; Y422; Y423; Y424; Y425; Y426; Y427; Y428; Y429; Y430; Y431; Y432; Y433; Y434; Y435; Y436; Y438; Y439; Y440; Y441; Y442; Y443; Y444; Y445; Y446; Y447; Y449; Y450; Y451; Y452; Y453; Y454; Y455; Y458; Y459; Y460; Y461; Y462; Y463; Y464; Y465; Y466; Y467; Y468; Y470; Y471; Y472; Y473; Y474; Y475; Y478; Y479; Y480; Y481; Y482; Y483; Y484; Y485; Y490; Y491; Y492; Y493; Y494; Y495; Y496; Y497; Y498; Y499; Y500; Y501; Y502; Y508; Y509; Y510; Y511; Y512; Y513; Y514; Y515; Y516; Y517; Y518; Y519; Y520; Y521; Y522; Y523; Y524; Y525; Y526; Y527; Y528; Y529; Y530; Y531; Y532; Y533; Y534; Y535; Y536; Y537; Y538; Y539; Y540; Y541; Y542; Y543; Y544; Y545; Y546; Y547; Y548; Y549; Y550; Y551; Y552; Y553; Y554; Y555; Y556; Y559; Y560; Y561; Y562; Y563; Y564; Y565; Y566; Y567; Y568; Y569; Y570; Y571; Y572; Y573; Y574; Y575; Y576; Y577; Y578; Y579; Y580; Y581; Y582; Y583; Y584; Y585; Y586; Y588; Y589; Y590; Y591; Y592; Y593; Y598; Y599</v>
      </c>
      <c r="E2330" s="12" t="s">
        <v>44722</v>
      </c>
    </row>
    <row r="2331">
      <c r="A2331" s="12" t="str">
        <f>IFERROR(__xludf.DUMMYFUNCTION("TEXTJOIN(""; "", TRUE, TEXTJOIN("";"", TRUE, FILTER(CID!$B$2:$B$14794, CID!B2331=CID!$D$2:$D$14794)),TEXTJOIN(""; "", TRUE, FILTER(CID!$B$2:$B14794, REGEXMATCH(CID!$D$2:$D14794, TEXTJOIN(""|"", TRUE, SPLIT(TEXTJOIN("";"", TRUE, FILTER(CID!$B$2:$B14794, RE"&amp;"GEXMATCH(CID!$D$2:$D14794, TEXTJOIN(""|"", TRUE, SPLIT(TEXTJOIN("";"", TRUE, FILTER(CID!$B$2:$B$14794, CID!B2331=CID!$D$2:$D$14794)), "";""))))), "";""))))))"),"Y40-Y59;Y60-Y69;Y70-Y82;Y83-Y84; Y40; Y41; Y42; Y43; Y44; Y45; Y46; Y47; Y48; Y49; Y50; Y51; Y52; Y53; Y54; Y55; Y56; Y57; Y58; Y59; Y60; Y61; Y62; Y63; Y64; Y65; Y66; Y69; Y70; Y71; Y72; Y73; Y74; Y75; Y76; Y77; Y78; Y79; Y80; Y81; Y82; Y83; Y84; Y40-Y59"&amp;"; Y60-Y69; Y70-Y82; Y83-Y84; Y400; Y401; Y402; Y403; Y404; Y405; Y406; Y407; Y408; Y409; Y410; Y411; Y412; Y413; Y414; Y415; Y418; Y419; Y420; Y421; Y422; Y423; Y424; Y425; Y426; Y427; Y428; Y429; Y430; Y431; Y432; Y433; Y434; Y435; Y436; Y438; Y439; Y440"&amp;"; Y441; Y442; Y443; Y444; Y445; Y446; Y447; Y449; Y450; Y451; Y452; Y453; Y454; Y455; Y458; Y459; Y460; Y461; Y462; Y463; Y464; Y465; Y466; Y467; Y468; Y470; Y471; Y472; Y473; Y474; Y475; Y478; Y479; Y480; Y481; Y482; Y483; Y484; Y485; Y490; Y491; Y492; Y"&amp;"493; Y494; Y495; Y496; Y497; Y498; Y499; Y500; Y501; Y502; Y508; Y509; Y510; Y511; Y512; Y513; Y514; Y515; Y516; Y517; Y518; Y519; Y520; Y521; Y522; Y523; Y524; Y525; Y526; Y527; Y528; Y529; Y530; Y531; Y532; Y533; Y534; Y535; Y536; Y537; Y538; Y539; Y540"&amp;"; Y541; Y542; Y543; Y544; Y545; Y546; Y547; Y548; Y549; Y550; Y551; Y552; Y553; Y554; Y555; Y556; Y559; Y560; Y561; Y562; Y563; Y564; Y565; Y566; Y567; Y568; Y569; Y570; Y571; Y572; Y573; Y574; Y575; Y576; Y577; Y578; Y579; Y580; Y581; Y582; Y583; Y584; Y"&amp;"585; Y586; Y588; Y589; Y590; Y591; Y592; Y593; Y598; Y599; Y600; Y601; Y602; Y603; Y604; Y605; Y606; Y607; Y608; Y609; Y610; Y611; Y612; Y613; Y614; Y615; Y616; Y617; Y618; Y619; Y620; Y621; Y622; Y623; Y624; Y625; Y626; Y628; Y629; Y630; Y631; Y632; Y633"&amp;"; Y634; Y635; Y636; Y638; Y639; Y640; Y641; Y648; Y649; Y650; Y651; Y652; Y653; Y654; Y655; Y658; Y66X; Y69X; Y700; Y701; Y702; Y703; Y708; Y710; Y711; Y712; Y713; Y718; Y720; Y721; Y722; Y723; Y728; Y730; Y731; Y732; Y733; Y738; Y740; Y741; Y742; Y743; Y"&amp;"748; Y750; Y751; Y752; Y753; Y758; Y760; Y761; Y762; Y763; Y768; Y770; Y771; Y772; Y773; Y778; Y780; Y781; Y782; Y783; Y788; Y790; Y791; Y792; Y793; Y798; Y800; Y801; Y802; Y803; Y808; Y810; Y811; Y812; Y813; Y818; Y820; Y821; Y822; Y823; Y828; Y830; Y831"&amp;"; Y832; Y833; Y834; Y835; Y836; Y838; Y839; Y840; Y841; Y842; Y843; Y844; Y845; Y846; Y847; Y848; Y849")</f>
        <v>Y40-Y59;Y60-Y69;Y70-Y82;Y83-Y84; Y40; Y41; Y42; Y43; Y44; Y45; Y46; Y47; Y48; Y49; Y50; Y51; Y52; Y53; Y54; Y55; Y56; Y57; Y58; Y59; Y60; Y61; Y62; Y63; Y64; Y65; Y66; Y69; Y70; Y71; Y72; Y73; Y74; Y75; Y76; Y77; Y78; Y79; Y80; Y81; Y82; Y83; Y84; Y40-Y59; Y60-Y69; Y70-Y82; Y83-Y84; Y400; Y401; Y402; Y403; Y404; Y405; Y406; Y407; Y408; Y409; Y410; Y411; Y412; Y413; Y414; Y415; Y418; Y419; Y420; Y421; Y422; Y423; Y424; Y425; Y426; Y427; Y428; Y429; Y430; Y431; Y432; Y433; Y434; Y435; Y436; Y438; Y439; Y440; Y441; Y442; Y443; Y444; Y445; Y446; Y447; Y449; Y450; Y451; Y452; Y453; Y454; Y455; Y458; Y459; Y460; Y461; Y462; Y463; Y464; Y465; Y466; Y467; Y468; Y470; Y471; Y472; Y473; Y474; Y475; Y478; Y479; Y480; Y481; Y482; Y483; Y484; Y485; Y490; Y491; Y492; Y493; Y494; Y495; Y496; Y497; Y498; Y499; Y500; Y501; Y502; Y508; Y509; Y510; Y511; Y512; Y513; Y514; Y515; Y516; Y517; Y518; Y519; Y520; Y521; Y522; Y523; Y524; Y525; Y526; Y527; Y528; Y529; Y530; Y531; Y532; Y533; Y534; Y535; Y536; Y537; Y538; Y539; Y540; Y541; Y542; Y543; Y544; Y545; Y546; Y547; Y548; Y549; Y550; Y551; Y552; Y553; Y554; Y555; Y556; Y559; Y560; Y561; Y562; Y563; Y564; Y565; Y566; Y567; Y568; Y569; Y570; Y571; Y572; Y573; Y574; Y575; Y576; Y577; Y578; Y579; Y580; Y581; Y582; Y583; Y584; Y585; Y586; Y588; Y589; Y590; Y591; Y592; Y593; Y598; Y599; Y600; Y601; Y602; Y603; Y604; Y605; Y606; Y607; Y608; Y609; Y610; Y611; Y612; Y613; Y614; Y615; Y616; Y617; Y618; Y619; Y620; Y621; Y622; Y623; Y624; Y625; Y626; Y628; Y629; Y630; Y631; Y632; Y633; Y634; Y635; Y636; Y638; Y639; Y640; Y641; Y648; Y649; Y650; Y651; Y652; Y653; Y654; Y655; Y658; Y66X; Y69X; Y700; Y701; Y702; Y703; Y708; Y710; Y711; Y712; Y713; Y718; Y720; Y721; Y722; Y723; Y728; Y730; Y731; Y732; Y733; Y738; Y740; Y741; Y742; Y743; Y748; Y750; Y751; Y752; Y753; Y758; Y760; Y761; Y762; Y763; Y768; Y770; Y771; Y772; Y773; Y778; Y780; Y781; Y782; Y783; Y788; Y790; Y791; Y792; Y793; Y798; Y800; Y801; Y802; Y803; Y808; Y810; Y811; Y812; Y813; Y818; Y820; Y821; Y822; Y823; Y828; Y830; Y831; Y832; Y833; Y834; Y835; Y836; Y838; Y839; Y840; Y841; Y842; Y843; Y844; Y845; Y846; Y847; Y848; Y849</v>
      </c>
      <c r="E2331" s="12" t="s">
        <v>44723</v>
      </c>
    </row>
    <row r="2332">
      <c r="A2332" s="12" t="str">
        <f>IFERROR(__xludf.DUMMYFUNCTION("TEXTJOIN(""; "", TRUE, TEXTJOIN("";"", TRUE, FILTER(CID!$B$2:$B$14794, CID!B2332=CID!$D$2:$D$14794)),TEXTJOIN(""; "", TRUE, FILTER(CID!$B$2:$B14794, REGEXMATCH(CID!$D$2:$D14794, TEXTJOIN(""|"", TRUE, SPLIT(TEXTJOIN("";"", TRUE, FILTER(CID!$B$2:$B14794, RE"&amp;"GEXMATCH(CID!$D$2:$D14794, TEXTJOIN(""|"", TRUE, SPLIT(TEXTJOIN("";"", TRUE, FILTER(CID!$B$2:$B$14794, CID!B2332=CID!$D$2:$D$14794)), "";""))))), "";""))))))"),"Y60;Y61;Y62;Y63;Y64;Y65;Y66;Y69; Y60; Y61; Y62; Y63; Y64; Y65; Y66; Y69; Y600; Y601; Y602; Y603; Y604; Y605; Y606; Y607; Y608; Y609; Y610; Y611; Y612; Y613; Y614; Y615; Y616; Y617; Y618; Y619; Y620; Y621; Y622; Y623; Y624; Y625; Y626; Y628; Y629; Y630; Y6"&amp;"31; Y632; Y633; Y634; Y635; Y636; Y638; Y639; Y640; Y641; Y648; Y649; Y650; Y651; Y652; Y653; Y654; Y655; Y658; Y66X; Y69X")</f>
        <v>Y60;Y61;Y62;Y63;Y64;Y65;Y66;Y69; Y60; Y61; Y62; Y63; Y64; Y65; Y66; Y69; Y600; Y601; Y602; Y603; Y604; Y605; Y606; Y607; Y608; Y609; Y610; Y611; Y612; Y613; Y614; Y615; Y616; Y617; Y618; Y619; Y620; Y621; Y622; Y623; Y624; Y625; Y626; Y628; Y629; Y630; Y631; Y632; Y633; Y634; Y635; Y636; Y638; Y639; Y640; Y641; Y648; Y649; Y650; Y651; Y652; Y653; Y654; Y655; Y658; Y66X; Y69X</v>
      </c>
      <c r="E2332" s="12" t="s">
        <v>44724</v>
      </c>
    </row>
    <row r="2333">
      <c r="A2333" s="12" t="str">
        <f>IFERROR(__xludf.DUMMYFUNCTION("TEXTJOIN(""; "", TRUE, TEXTJOIN("";"", TRUE, FILTER(CID!$B$2:$B$14794, CID!B2333=CID!$D$2:$D$14794)),TEXTJOIN(""; "", TRUE, FILTER(CID!$B$2:$B14794, REGEXMATCH(CID!$D$2:$D14794, TEXTJOIN(""|"", TRUE, SPLIT(TEXTJOIN("";"", TRUE, FILTER(CID!$B$2:$B14794, RE"&amp;"GEXMATCH(CID!$D$2:$D14794, TEXTJOIN(""|"", TRUE, SPLIT(TEXTJOIN("";"", TRUE, FILTER(CID!$B$2:$B$14794, CID!B2333=CID!$D$2:$D$14794)), "";""))))), "";""))))))"),"Y70;Y71;Y72;Y73;Y74;Y75;Y76;Y77;Y78;Y79;Y80;Y81;Y82; Y70; Y71; Y72; Y73; Y74; Y75; Y76; Y77; Y78; Y79; Y80; Y81; Y82; Y700; Y701; Y702; Y703; Y708; Y710; Y711; Y712; Y713; Y718; Y720; Y721; Y722; Y723; Y728; Y730; Y731; Y732; Y733; Y738; Y740; Y741; Y742;"&amp;" Y743; Y748; Y750; Y751; Y752; Y753; Y758; Y760; Y761; Y762; Y763; Y768; Y770; Y771; Y772; Y773; Y778; Y780; Y781; Y782; Y783; Y788; Y790; Y791; Y792; Y793; Y798; Y800; Y801; Y802; Y803; Y808; Y810; Y811; Y812; Y813; Y818; Y820; Y821; Y822; Y823; Y828")</f>
        <v>Y70;Y71;Y72;Y73;Y74;Y75;Y76;Y77;Y78;Y79;Y80;Y81;Y82; Y70; Y71; Y72; Y73; Y74; Y75; Y76; Y77; Y78; Y79; Y80; Y81; Y82; Y700; Y701; Y702; Y703; Y708; Y710; Y711; Y712; Y713; Y718; Y720; Y721; Y722; Y723; Y728; Y730; Y731; Y732; Y733; Y738; Y740; Y741; Y742; Y743; Y748; Y750; Y751; Y752; Y753; Y758; Y760; Y761; Y762; Y763; Y768; Y770; Y771; Y772; Y773; Y778; Y780; Y781; Y782; Y783; Y788; Y790; Y791; Y792; Y793; Y798; Y800; Y801; Y802; Y803; Y808; Y810; Y811; Y812; Y813; Y818; Y820; Y821; Y822; Y823; Y828</v>
      </c>
      <c r="E2333" s="12" t="s">
        <v>44725</v>
      </c>
    </row>
    <row r="2334">
      <c r="A2334" s="12" t="str">
        <f>IFERROR(__xludf.DUMMYFUNCTION("TEXTJOIN(""; "", TRUE, TEXTJOIN("";"", TRUE, FILTER(CID!$B$2:$B$14794, CID!B2334=CID!$D$2:$D$14794)),TEXTJOIN(""; "", TRUE, FILTER(CID!$B$2:$B14794, REGEXMATCH(CID!$D$2:$D14794, TEXTJOIN(""|"", TRUE, SPLIT(TEXTJOIN("";"", TRUE, FILTER(CID!$B$2:$B14794, RE"&amp;"GEXMATCH(CID!$D$2:$D14794, TEXTJOIN(""|"", TRUE, SPLIT(TEXTJOIN("";"", TRUE, FILTER(CID!$B$2:$B$14794, CID!B2334=CID!$D$2:$D$14794)), "";""))))), "";""))))))"),"Y83;Y84; Y40; Y41; Y42; Y43; Y44; Y45; Y46; Y47; Y48; Y49; Y50; Y51; Y52; Y53; Y54; Y55; Y56; Y57; Y58; Y59; Y60; Y61; Y62; Y63; Y64; Y65; Y66; Y69; Y70; Y71; Y72; Y73; Y74; Y75; Y76; Y77; Y78; Y79; Y80; Y81; Y82; Y83; Y84; Y40-Y59; Y60-Y69; Y70-Y82; Y83-"&amp;"Y84; Y830; Y831; Y832; Y833; Y834; Y835; Y836; Y838; Y839; Y840; Y841; Y842; Y843; Y844; Y845; Y846; Y847; Y848; Y849")</f>
        <v>Y83;Y84; Y40; Y41; Y42; Y43; Y44; Y45; Y46; Y47; Y48; Y49; Y50; Y51; Y52; Y53; Y54; Y55; Y56; Y57; Y58; Y59; Y60; Y61; Y62; Y63; Y64; Y65; Y66; Y69; Y70; Y71; Y72; Y73; Y74; Y75; Y76; Y77; Y78; Y79; Y80; Y81; Y82; Y83; Y84; Y40-Y59; Y60-Y69; Y70-Y82; Y83-Y84; Y830; Y831; Y832; Y833; Y834; Y835; Y836; Y838; Y839; Y840; Y841; Y842; Y843; Y844; Y845; Y846; Y847; Y848; Y849</v>
      </c>
      <c r="E2334" s="12" t="s">
        <v>44726</v>
      </c>
    </row>
    <row r="2335">
      <c r="A2335" s="12" t="str">
        <f>IFERROR(__xludf.DUMMYFUNCTION("TEXTJOIN(""; "", TRUE, TEXTJOIN("";"", TRUE, FILTER(CID!$B$2:$B$14794, CID!B2335=CID!$D$2:$D$14794)),TEXTJOIN(""; "", TRUE, FILTER(CID!$B$2:$B14794, REGEXMATCH(CID!$D$2:$D14794, TEXTJOIN(""|"", TRUE, SPLIT(TEXTJOIN("";"", TRUE, FILTER(CID!$B$2:$B14794, RE"&amp;"GEXMATCH(CID!$D$2:$D14794, TEXTJOIN(""|"", TRUE, SPLIT(TEXTJOIN("";"", TRUE, FILTER(CID!$B$2:$B$14794, CID!B2335=CID!$D$2:$D$14794)), "";""))))), "";""))))))"),"Y85;Y86;Y87;Y88;Y89; Y85; Y86; Y87; Y88; Y89; Y850; Y859; Y86X; Y870; Y871; Y872; Y880; Y881; Y882; Y883; Y890; Y891; Y899")</f>
        <v>Y85;Y86;Y87;Y88;Y89; Y85; Y86; Y87; Y88; Y89; Y850; Y859; Y86X; Y870; Y871; Y872; Y880; Y881; Y882; Y883; Y890; Y891; Y899</v>
      </c>
      <c r="E2335" s="12" t="s">
        <v>44727</v>
      </c>
    </row>
    <row r="2336">
      <c r="A2336" s="12" t="str">
        <f>IFERROR(__xludf.DUMMYFUNCTION("TEXTJOIN(""; "", TRUE, TEXTJOIN("";"", TRUE, FILTER(CID!$B$2:$B$14794, CID!B2336=CID!$D$2:$D$14794)),TEXTJOIN(""; "", TRUE, FILTER(CID!$B$2:$B14794, REGEXMATCH(CID!$D$2:$D14794, TEXTJOIN(""|"", TRUE, SPLIT(TEXTJOIN("";"", TRUE, FILTER(CID!$B$2:$B14794, RE"&amp;"GEXMATCH(CID!$D$2:$D14794, TEXTJOIN(""|"", TRUE, SPLIT(TEXTJOIN("";"", TRUE, FILTER(CID!$B$2:$B$14794, CID!B2336=CID!$D$2:$D$14794)), "";""))))), "";""))))))"),"Y90;Y91;Y95;Y96;Y97;Y98; Y90; Y91; Y95; Y96; Y97; Y98; Y900; Y901; Y902; Y903; Y904; Y905; Y906; Y907; Y908; Y909; Y910; Y911; Y912; Y913; Y919; Y95X; Y96X; Y97X; Y98X")</f>
        <v>Y90;Y91;Y95;Y96;Y97;Y98; Y90; Y91; Y95; Y96; Y97; Y98; Y900; Y901; Y902; Y903; Y904; Y905; Y906; Y907; Y908; Y909; Y910; Y911; Y912; Y913; Y919; Y95X; Y96X; Y97X; Y98X</v>
      </c>
      <c r="E2336" s="12" t="s">
        <v>44728</v>
      </c>
    </row>
    <row r="2337">
      <c r="A2337" s="12" t="str">
        <f>IFERROR(__xludf.DUMMYFUNCTION("TEXTJOIN(""; "", TRUE, TEXTJOIN("";"", TRUE, FILTER(CID!$B$2:$B$14794, CID!B2337=CID!$D$2:$D$14794)),TEXTJOIN(""; "", TRUE, FILTER(CID!$B$2:$B14794, REGEXMATCH(CID!$D$2:$D14794, TEXTJOIN(""|"", TRUE, SPLIT(TEXTJOIN("";"", TRUE, FILTER(CID!$B$2:$B14794, RE"&amp;"GEXMATCH(CID!$D$2:$D14794, TEXTJOIN(""|"", TRUE, SPLIT(TEXTJOIN("";"", TRUE, FILTER(CID!$B$2:$B$14794, CID!B2337=CID!$D$2:$D$14794)), "";""))))), "";""))))))"),"Z00;Z01;Z02;Z03;Z04;Z08;Z09;Z10;Z11;Z12;Z13; Z00; Z01; Z02; Z03; Z04; Z08; Z09; Z10; Z11; Z12; Z13; Z000; Z001; Z002; Z003; Z004; Z005; Z006; Z008; Z010; Z011; Z012; Z013; Z014; Z015; Z016; Z017; Z018; Z019; Z020; Z021; Z022; Z023; Z024; Z025; Z026; Z027;"&amp;" Z028; Z029; Z030; Z031; Z032; Z033; Z034; Z035; Z036; Z038; Z039; Z040; Z041; Z042; Z043; Z044; Z045; Z046; Z048; Z049; Z080; Z081; Z082; Z087; Z088; Z089; Z090; Z091; Z092; Z093; Z094; Z097; Z098; Z099; Z100; Z101; Z102; Z103; Z108; Z110; Z111; Z112; Z1"&amp;"13; Z114; Z115; Z116; Z118; Z119; Z120; Z121; Z122; Z123; Z124; Z125; Z126; Z128; Z129; Z130; Z131; Z132; Z133; Z134; Z135; Z136; Z137; Z138; Z139")</f>
        <v>Z00;Z01;Z02;Z03;Z04;Z08;Z09;Z10;Z11;Z12;Z13; Z00; Z01; Z02; Z03; Z04; Z08; Z09; Z10; Z11; Z12; Z13; Z000; Z001; Z002; Z003; Z004; Z005; Z006; Z008; Z010; Z011; Z012; Z013; Z014; Z015; Z016; Z017; Z018; Z019; Z020; Z021; Z022; Z023; Z024; Z025; Z026; Z027; Z028; Z029; Z030; Z031; Z032; Z033; Z034; Z035; Z036; Z038; Z039; Z040; Z041; Z042; Z043; Z044; Z045; Z046; Z048; Z049; Z080; Z081; Z082; Z087; Z088; Z089; Z090; Z091; Z092; Z093; Z094; Z097; Z098; Z099; Z100; Z101; Z102; Z103; Z108; Z110; Z111; Z112; Z113; Z114; Z115; Z116; Z118; Z119; Z120; Z121; Z122; Z123; Z124; Z125; Z126; Z128; Z129; Z130; Z131; Z132; Z133; Z134; Z135; Z136; Z137; Z138; Z139</v>
      </c>
      <c r="E2337" s="12" t="s">
        <v>44729</v>
      </c>
    </row>
    <row r="2338">
      <c r="A2338" s="12" t="str">
        <f>IFERROR(__xludf.DUMMYFUNCTION("TEXTJOIN(""; "", TRUE, TEXTJOIN("";"", TRUE, FILTER(CID!$B$2:$B$14794, CID!B2338=CID!$D$2:$D$14794)),TEXTJOIN(""; "", TRUE, FILTER(CID!$B$2:$B14794, REGEXMATCH(CID!$D$2:$D14794, TEXTJOIN(""|"", TRUE, SPLIT(TEXTJOIN("";"", TRUE, FILTER(CID!$B$2:$B14794, RE"&amp;"GEXMATCH(CID!$D$2:$D14794, TEXTJOIN(""|"", TRUE, SPLIT(TEXTJOIN("";"", TRUE, FILTER(CID!$B$2:$B$14794, CID!B2338=CID!$D$2:$D$14794)), "";""))))), "";""))))))"),"Z20;Z21;Z22;Z23;Z24;Z25;Z26;Z27;Z28;Z29; Z20; Z21; Z22; Z23; Z24; Z25; Z26; Z27; Z28; Z29; Z200; Z201; Z202; Z203; Z204; Z205; Z206; Z207; Z208; Z209; Z21X; Z220; Z221; Z222; Z223; Z224; Z225; Z226; Z228; Z229; Z230; Z231; Z232; Z233; Z234; Z235; Z236; Z2"&amp;"37; Z238; Z240; Z241; Z242; Z243; Z244; Z245; Z246; Z250; Z251; Z258; Z260; Z268; Z269; Z270; Z271; Z272; Z273; Z274; Z278; Z279; Z280; Z281; Z282; Z288; Z289; Z290; Z291; Z292; Z298; Z299")</f>
        <v>Z20;Z21;Z22;Z23;Z24;Z25;Z26;Z27;Z28;Z29; Z20; Z21; Z22; Z23; Z24; Z25; Z26; Z27; Z28; Z29; Z200; Z201; Z202; Z203; Z204; Z205; Z206; Z207; Z208; Z209; Z21X; Z220; Z221; Z222; Z223; Z224; Z225; Z226; Z228; Z229; Z230; Z231; Z232; Z233; Z234; Z235; Z236; Z237; Z238; Z240; Z241; Z242; Z243; Z244; Z245; Z246; Z250; Z251; Z258; Z260; Z268; Z269; Z270; Z271; Z272; Z273; Z274; Z278; Z279; Z280; Z281; Z282; Z288; Z289; Z290; Z291; Z292; Z298; Z299</v>
      </c>
      <c r="E2338" s="12" t="s">
        <v>44730</v>
      </c>
    </row>
    <row r="2339">
      <c r="A2339" s="12" t="str">
        <f>IFERROR(__xludf.DUMMYFUNCTION("TEXTJOIN(""; "", TRUE, TEXTJOIN("";"", TRUE, FILTER(CID!$B$2:$B$14794, CID!B2339=CID!$D$2:$D$14794)),TEXTJOIN(""; "", TRUE, FILTER(CID!$B$2:$B14794, REGEXMATCH(CID!$D$2:$D14794, TEXTJOIN(""|"", TRUE, SPLIT(TEXTJOIN("";"", TRUE, FILTER(CID!$B$2:$B14794, RE"&amp;"GEXMATCH(CID!$D$2:$D14794, TEXTJOIN(""|"", TRUE, SPLIT(TEXTJOIN("";"", TRUE, FILTER(CID!$B$2:$B$14794, CID!B2339=CID!$D$2:$D$14794)), "";""))))), "";""))))))"),"Z30;Z31;Z32;Z33;Z34;Z35;Z36;Z37;Z38;Z39; Z30; Z31; Z32; Z33; Z34; Z35; Z36; Z37; Z38; Z39; Z300; Z301; Z302; Z303; Z304; Z305; Z308; Z309; Z310; Z311; Z312; Z313; Z314; Z315; Z316; Z318; Z319; Z320; Z321; Z33X; Z340; Z348; Z349; Z350; Z351; Z352; Z353; Z3"&amp;"54; Z355; Z356; Z357; Z358; Z359; Z360; Z361; Z362; Z363; Z364; Z365; Z368; Z369; Z370; Z371; Z372; Z373; Z374; Z375; Z376; Z377; Z379; Z380; Z381; Z382; Z383; Z384; Z385; Z386; Z387; Z388; Z390; Z391; Z392")</f>
        <v>Z30;Z31;Z32;Z33;Z34;Z35;Z36;Z37;Z38;Z39; Z30; Z31; Z32; Z33; Z34; Z35; Z36; Z37; Z38; Z39; Z300; Z301; Z302; Z303; Z304; Z305; Z308; Z309; Z310; Z311; Z312; Z313; Z314; Z315; Z316; Z318; Z319; Z320; Z321; Z33X; Z340; Z348; Z349; Z350; Z351; Z352; Z353; Z354; Z355; Z356; Z357; Z358; Z359; Z360; Z361; Z362; Z363; Z364; Z365; Z368; Z369; Z370; Z371; Z372; Z373; Z374; Z375; Z376; Z377; Z379; Z380; Z381; Z382; Z383; Z384; Z385; Z386; Z387; Z388; Z390; Z391; Z392</v>
      </c>
      <c r="E2339" s="12" t="s">
        <v>44731</v>
      </c>
    </row>
    <row r="2340">
      <c r="A2340" s="12" t="str">
        <f>IFERROR(__xludf.DUMMYFUNCTION("TEXTJOIN(""; "", TRUE, TEXTJOIN("";"", TRUE, FILTER(CID!$B$2:$B$14794, CID!B2340=CID!$D$2:$D$14794)),TEXTJOIN(""; "", TRUE, FILTER(CID!$B$2:$B14794, REGEXMATCH(CID!$D$2:$D14794, TEXTJOIN(""|"", TRUE, SPLIT(TEXTJOIN("";"", TRUE, FILTER(CID!$B$2:$B14794, RE"&amp;"GEXMATCH(CID!$D$2:$D14794, TEXTJOIN(""|"", TRUE, SPLIT(TEXTJOIN("";"", TRUE, FILTER(CID!$B$2:$B$14794, CID!B2340=CID!$D$2:$D$14794)), "";""))))), "";""))))))"),"Z40;Z41;Z42;Z43;Z44;Z45;Z46;Z47;Z48;Z49;Z50;Z51;Z52;Z53;Z54; Z40; Z41; Z42; Z43; Z44; Z45; Z46; Z47; Z48; Z49; Z50; Z51; Z52; Z53; Z54; Z400; Z408; Z409; Z410; Z411; Z412; Z413; Z418; Z419; Z420; Z421; Z422; Z423; Z424; Z428; Z429; Z430; Z431; Z432; Z433;"&amp;" Z434; Z435; Z436; Z437; Z438; Z439; Z440; Z441; Z442; Z443; Z448; Z449; Z450; Z451; Z452; Z453; Z458; Z459; Z460; Z461; Z462; Z463; Z464; Z465; Z466; Z467; Z468; Z469; Z470; Z478; Z479; Z480; Z488; Z489; Z490; Z491; Z492; Z500; Z501; Z502; Z503; Z504; Z5"&amp;"05; Z506; Z507; Z508; Z509; Z510; Z511; Z512; Z513; Z514; Z515; Z516; Z518; Z519; Z520; Z521; Z522; Z523; Z524; Z525; Z526; Z527; Z528; Z529; Z530; Z531; Z532; Z538; Z539; Z540; Z541; Z542; Z543; Z544; Z547; Z548; Z549")</f>
        <v>Z40;Z41;Z42;Z43;Z44;Z45;Z46;Z47;Z48;Z49;Z50;Z51;Z52;Z53;Z54; Z40; Z41; Z42; Z43; Z44; Z45; Z46; Z47; Z48; Z49; Z50; Z51; Z52; Z53; Z54; Z400; Z408; Z409; Z410; Z411; Z412; Z413; Z418; Z419; Z420; Z421; Z422; Z423; Z424; Z428; Z429; Z430; Z431; Z432; Z433; Z434; Z435; Z436; Z437; Z438; Z439; Z440; Z441; Z442; Z443; Z448; Z449; Z450; Z451; Z452; Z453; Z458; Z459; Z460; Z461; Z462; Z463; Z464; Z465; Z466; Z467; Z468; Z469; Z470; Z478; Z479; Z480; Z488; Z489; Z490; Z491; Z492; Z500; Z501; Z502; Z503; Z504; Z505; Z506; Z507; Z508; Z509; Z510; Z511; Z512; Z513; Z514; Z515; Z516; Z518; Z519; Z520; Z521; Z522; Z523; Z524; Z525; Z526; Z527; Z528; Z529; Z530; Z531; Z532; Z538; Z539; Z540; Z541; Z542; Z543; Z544; Z547; Z548; Z549</v>
      </c>
      <c r="E2340" s="12" t="s">
        <v>44732</v>
      </c>
    </row>
    <row r="2341">
      <c r="A2341" s="12" t="str">
        <f>IFERROR(__xludf.DUMMYFUNCTION("TEXTJOIN(""; "", TRUE, TEXTJOIN("";"", TRUE, FILTER(CID!$B$2:$B$14794, CID!B2341=CID!$D$2:$D$14794)),TEXTJOIN(""; "", TRUE, FILTER(CID!$B$2:$B14794, REGEXMATCH(CID!$D$2:$D14794, TEXTJOIN(""|"", TRUE, SPLIT(TEXTJOIN("";"", TRUE, FILTER(CID!$B$2:$B14794, RE"&amp;"GEXMATCH(CID!$D$2:$D14794, TEXTJOIN(""|"", TRUE, SPLIT(TEXTJOIN("";"", TRUE, FILTER(CID!$B$2:$B$14794, CID!B2341=CID!$D$2:$D$14794)), "";""))))), "";""))))))"),"Z55;Z56;Z57;Z58;Z59;Z60;Z61;Z62;Z63;Z64;Z65; Z55; Z56; Z57; Z58; Z59; Z60; Z61; Z62; Z63; Z64; Z65; Z550; Z551; Z552; Z553; Z554; Z558; Z559; Z560; Z561; Z562; Z563; Z564; Z565; Z566; Z567; Z570; Z571; Z572; Z573; Z574; Z575; Z576; Z577; Z578; Z579; Z580;"&amp;" Z581; Z582; Z583; Z584; Z585; Z586; Z587; Z588; Z589; Z590; Z591; Z592; Z593; Z594; Z595; Z596; Z597; Z598; Z599; Z600; Z601; Z602; Z603; Z604; Z605; Z608; Z609; Z610; Z611; Z612; Z613; Z614; Z615; Z616; Z617; Z618; Z619; Z620; Z621; Z622; Z623; Z624; Z6"&amp;"25; Z626; Z628; Z629; Z630; Z631; Z632; Z633; Z634; Z635; Z636; Z637; Z638; Z639; Z640; Z641; Z642; Z643; Z644; Z650; Z651; Z652; Z653; Z654; Z655; Z658; Z659")</f>
        <v>Z55;Z56;Z57;Z58;Z59;Z60;Z61;Z62;Z63;Z64;Z65; Z55; Z56; Z57; Z58; Z59; Z60; Z61; Z62; Z63; Z64; Z65; Z550; Z551; Z552; Z553; Z554; Z558; Z559; Z560; Z561; Z562; Z563; Z564; Z565; Z566; Z567; Z570; Z571; Z572; Z573; Z574; Z575; Z576; Z577; Z578; Z579; Z580; Z581; Z582; Z583; Z584; Z585; Z586; Z587; Z588; Z589; Z590; Z591; Z592; Z593; Z594; Z595; Z596; Z597; Z598; Z599; Z600; Z601; Z602; Z603; Z604; Z605; Z608; Z609; Z610; Z611; Z612; Z613; Z614; Z615; Z616; Z617; Z618; Z619; Z620; Z621; Z622; Z623; Z624; Z625; Z626; Z628; Z629; Z630; Z631; Z632; Z633; Z634; Z635; Z636; Z637; Z638; Z639; Z640; Z641; Z642; Z643; Z644; Z650; Z651; Z652; Z653; Z654; Z655; Z658; Z659</v>
      </c>
      <c r="E2341" s="12" t="s">
        <v>44733</v>
      </c>
    </row>
    <row r="2342">
      <c r="A2342" s="12" t="str">
        <f>IFERROR(__xludf.DUMMYFUNCTION("TEXTJOIN(""; "", TRUE, TEXTJOIN("";"", TRUE, FILTER(CID!$B$2:$B$14794, CID!B2342=CID!$D$2:$D$14794)),TEXTJOIN(""; "", TRUE, FILTER(CID!$B$2:$B14794, REGEXMATCH(CID!$D$2:$D14794, TEXTJOIN(""|"", TRUE, SPLIT(TEXTJOIN("";"", TRUE, FILTER(CID!$B$2:$B14794, RE"&amp;"GEXMATCH(CID!$D$2:$D14794, TEXTJOIN(""|"", TRUE, SPLIT(TEXTJOIN("";"", TRUE, FILTER(CID!$B$2:$B$14794, CID!B2342=CID!$D$2:$D$14794)), "";""))))), "";""))))))"),"Z70;Z71;Z72;Z73;Z74;Z75;Z76; Z70; Z71; Z72; Z73; Z74; Z75; Z76; Z700; Z701; Z702; Z703; Z708; Z709; Z710; Z711; Z712; Z713; Z714; Z715; Z716; Z717; Z718; Z719; Z720; Z721; Z722; Z723; Z724; Z725; Z726; Z728; Z729; Z730; Z731; Z732; Z733; Z734; Z735; Z736;"&amp;" Z738; Z739; Z740; Z741; Z742; Z743; Z748; Z749; Z750; Z751; Z752; Z753; Z754; Z755; Z758; Z759; Z760; Z761; Z762; Z763; Z764; Z765; Z768; Z769")</f>
        <v>Z70;Z71;Z72;Z73;Z74;Z75;Z76; Z70; Z71; Z72; Z73; Z74; Z75; Z76; Z700; Z701; Z702; Z703; Z708; Z709; Z710; Z711; Z712; Z713; Z714; Z715; Z716; Z717; Z718; Z719; Z720; Z721; Z722; Z723; Z724; Z725; Z726; Z728; Z729; Z730; Z731; Z732; Z733; Z734; Z735; Z736; Z738; Z739; Z740; Z741; Z742; Z743; Z748; Z749; Z750; Z751; Z752; Z753; Z754; Z755; Z758; Z759; Z760; Z761; Z762; Z763; Z764; Z765; Z768; Z769</v>
      </c>
      <c r="E2342" s="12" t="s">
        <v>44734</v>
      </c>
    </row>
    <row r="2343">
      <c r="A2343" s="12" t="str">
        <f>IFERROR(__xludf.DUMMYFUNCTION("TEXTJOIN(""; "", TRUE, TEXTJOIN("";"", TRUE, FILTER(CID!$B$2:$B$14794, CID!B2343=CID!$D$2:$D$14794)),TEXTJOIN(""; "", TRUE, FILTER(CID!$B$2:$B14794, REGEXMATCH(CID!$D$2:$D14794, TEXTJOIN(""|"", TRUE, SPLIT(TEXTJOIN("";"", TRUE, FILTER(CID!$B$2:$B14794, RE"&amp;"GEXMATCH(CID!$D$2:$D14794, TEXTJOIN(""|"", TRUE, SPLIT(TEXTJOIN("";"", TRUE, FILTER(CID!$B$2:$B$14794, CID!B2343=CID!$D$2:$D$14794)), "";""))))), "";""))))))"),"Z80;Z81;Z82;Z83;Z84;Z85;Z86;Z87;Z88;Z89;Z90;Z91;Z92;Z93;Z94;Z95;Z96;Z97;Z98;Z99; Z80; Z81; Z82; Z83; Z84; Z85; Z86; Z87; Z88; Z89; Z90; Z91; Z92; Z93; Z94; Z95; Z96; Z97; Z98; Z99; Z800; Z801; Z802; Z803; Z804; Z805; Z806; Z807; Z808; Z809; Z810; Z811; Z8"&amp;"12; Z813; Z814; Z818; Z820; Z821; Z822; Z823; Z824; Z825; Z826; Z827; Z828; Z830; Z831; Z832; Z833; Z834; Z835; Z836; Z837; Z840; Z841; Z842; Z843; Z848; Z850; Z851; Z852; Z853; Z854; Z855; Z856; Z857; Z858; Z859; Z860; Z861; Z862; Z863; Z864; Z865; Z866;"&amp;" Z867; Z870; Z871; Z872; Z873; Z874; Z875; Z876; Z877; Z878; Z880; Z881; Z882; Z883; Z884; Z885; Z886; Z887; Z888; Z889; Z890; Z891; Z892; Z893; Z894; Z895; Z896; Z897; Z898; Z899; Z900; Z901; Z902; Z903; Z904; Z905; Z906; Z907; Z908; Z910; Z911; Z912; Z9"&amp;"13; Z914; Z915; Z916; Z918; Z920; Z921; Z922; Z923; Z924; Z925; Z926; Z928; Z929; Z930; Z931; Z932; Z933; Z934; Z935; Z936; Z938; Z939; Z940; Z941; Z942; Z943; Z944; Z945; Z946; Z947; Z948; Z949; Z950; Z951; Z952; Z953; Z954; Z955; Z958; Z959; Z960; Z961;"&amp;" Z962; Z963; Z964; Z965; Z966; Z967; Z968; Z969; Z970; Z971; Z972; Z973; Z974; Z975; Z978; Z980; Z981; Z982; Z988; Z990; Z991; Z992; Z993; Z998; Z999")</f>
        <v>Z80;Z81;Z82;Z83;Z84;Z85;Z86;Z87;Z88;Z89;Z90;Z91;Z92;Z93;Z94;Z95;Z96;Z97;Z98;Z99; Z80; Z81; Z82; Z83; Z84; Z85; Z86; Z87; Z88; Z89; Z90; Z91; Z92; Z93; Z94; Z95; Z96; Z97; Z98; Z99; Z800; Z801; Z802; Z803; Z804; Z805; Z806; Z807; Z808; Z809; Z810; Z811; Z812; Z813; Z814; Z818; Z820; Z821; Z822; Z823; Z824; Z825; Z826; Z827; Z828; Z830; Z831; Z832; Z833; Z834; Z835; Z836; Z837; Z840; Z841; Z842; Z843; Z848; Z850; Z851; Z852; Z853; Z854; Z855; Z856; Z857; Z858; Z859; Z860; Z861; Z862; Z863; Z864; Z865; Z866; Z867; Z870; Z871; Z872; Z873; Z874; Z875; Z876; Z877; Z878; Z880; Z881; Z882; Z883; Z884; Z885; Z886; Z887; Z888; Z889; Z890; Z891; Z892; Z893; Z894; Z895; Z896; Z897; Z898; Z899; Z900; Z901; Z902; Z903; Z904; Z905; Z906; Z907; Z908; Z910; Z911; Z912; Z913; Z914; Z915; Z916; Z918; Z920; Z921; Z922; Z923; Z924; Z925; Z926; Z928; Z929; Z930; Z931; Z932; Z933; Z934; Z935; Z936; Z938; Z939; Z940; Z941; Z942; Z943; Z944; Z945; Z946; Z947; Z948; Z949; Z950; Z951; Z952; Z953; Z954; Z955; Z958; Z959; Z960; Z961; Z962; Z963; Z964; Z965; Z966; Z967; Z968; Z969; Z970; Z971; Z972; Z973; Z974; Z975; Z978; Z980; Z981; Z982; Z988; Z990; Z991; Z992; Z993; Z998; Z999</v>
      </c>
      <c r="E2343" s="12" t="s">
        <v>44735</v>
      </c>
    </row>
  </sheetData>
  <drawing r:id="rId1"/>
</worksheet>
</file>